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r\Documents\לימודים\אריאל\מאמר 4 - סטטיסטיקה של הלכות וסתות\"/>
    </mc:Choice>
  </mc:AlternateContent>
  <xr:revisionPtr revIDLastSave="0" documentId="10_ncr:100000_{4825EEC0-93DE-4D45-939B-055738E36C05}" xr6:coauthVersionLast="31" xr6:coauthVersionMax="31" xr10:uidLastSave="{00000000-0000-0000-0000-000000000000}"/>
  <bookViews>
    <workbookView xWindow="0" yWindow="0" windowWidth="23040" windowHeight="8544" firstSheet="2" activeTab="2" xr2:uid="{1FCA6CA1-4130-4F90-8EC2-AA2BFA385542}"/>
  </bookViews>
  <sheets>
    <sheet name="גיליון2" sheetId="3" r:id="rId1"/>
    <sheet name="נשים וקביעויות" sheetId="4" r:id="rId2"/>
    <sheet name="וסת השבוע -ניתוח" sheetId="1" r:id="rId3"/>
    <sheet name="ניתוחים" sheetId="5" r:id="rId4"/>
    <sheet name="וסת השבוע בדילוג -ניתוח " sheetId="6" r:id="rId5"/>
    <sheet name="ניתוחים לווסת השבוע בדילוג" sheetId="7" r:id="rId6"/>
    <sheet name="ניתוחים לווסת השבוע בדילוג שגוי" sheetId="8" r:id="rId7"/>
  </sheets>
  <externalReferences>
    <externalReference r:id="rId8"/>
  </externalReferences>
  <calcPr calcId="179017"/>
  <pivotCaches>
    <pivotCache cacheId="7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" l="1"/>
  <c r="I12" i="1"/>
  <c r="I3" i="1"/>
  <c r="I4" i="1"/>
  <c r="I5" i="1"/>
  <c r="I6" i="1"/>
  <c r="I7" i="1"/>
  <c r="I8" i="1"/>
  <c r="I9" i="1"/>
  <c r="I10" i="1"/>
  <c r="I11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AL42" i="1" l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46" i="1"/>
  <c r="AL247" i="1"/>
  <c r="AL248" i="1"/>
  <c r="AL249" i="1"/>
  <c r="AL250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46" i="1"/>
  <c r="AK247" i="1"/>
  <c r="AK248" i="1"/>
  <c r="AK249" i="1"/>
  <c r="AK250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46" i="1"/>
  <c r="AJ247" i="1"/>
  <c r="AJ248" i="1"/>
  <c r="AJ249" i="1"/>
  <c r="AJ250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46" i="1"/>
  <c r="AI247" i="1"/>
  <c r="AI248" i="1"/>
  <c r="AI249" i="1"/>
  <c r="AI250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45" i="1"/>
  <c r="AH246" i="1"/>
  <c r="AH247" i="1"/>
  <c r="AH248" i="1"/>
  <c r="AH249" i="1"/>
  <c r="AH250" i="1"/>
  <c r="AH281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45" i="1"/>
  <c r="AG246" i="1"/>
  <c r="AG247" i="1"/>
  <c r="AG248" i="1"/>
  <c r="AG249" i="1"/>
  <c r="AG250" i="1"/>
  <c r="AG281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45" i="1"/>
  <c r="AF246" i="1"/>
  <c r="AF247" i="1"/>
  <c r="AF248" i="1"/>
  <c r="AF249" i="1"/>
  <c r="AF250" i="1"/>
  <c r="AF281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47" i="1"/>
  <c r="AE248" i="1"/>
  <c r="AE249" i="1"/>
  <c r="AE250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40" i="1"/>
  <c r="AE441" i="1"/>
  <c r="AE442" i="1"/>
  <c r="AE443" i="1"/>
  <c r="AE444" i="1"/>
  <c r="AE445" i="1"/>
  <c r="AE446" i="1"/>
  <c r="AE447" i="1"/>
  <c r="AE448" i="1"/>
  <c r="AE449" i="1"/>
  <c r="AE450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46" i="1"/>
  <c r="AE1547" i="1"/>
  <c r="AE1548" i="1"/>
  <c r="AE1549" i="1"/>
  <c r="AE1550" i="1"/>
  <c r="AE1551" i="1"/>
  <c r="AE1552" i="1"/>
  <c r="AE1553" i="1"/>
  <c r="AE1554" i="1"/>
  <c r="AE1555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46" i="1"/>
  <c r="AD247" i="1"/>
  <c r="AD248" i="1"/>
  <c r="AD249" i="1"/>
  <c r="AD250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46" i="1"/>
  <c r="Y247" i="1"/>
  <c r="Y248" i="1"/>
  <c r="Y249" i="1"/>
  <c r="Y250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45" i="1"/>
  <c r="Y1546" i="1"/>
  <c r="Y1547" i="1"/>
  <c r="Y1548" i="1"/>
  <c r="Y1549" i="1"/>
  <c r="Y1550" i="1"/>
  <c r="Y1551" i="1"/>
  <c r="Y1552" i="1"/>
  <c r="Y1553" i="1"/>
  <c r="Y1554" i="1"/>
  <c r="Y1555" i="1"/>
  <c r="W47" i="1"/>
  <c r="W48" i="1"/>
  <c r="W49" i="1"/>
  <c r="W50" i="1" s="1"/>
  <c r="W51" i="1" s="1"/>
  <c r="W52" i="1" s="1"/>
  <c r="W53" i="1" s="1"/>
  <c r="W54" i="1" s="1"/>
  <c r="W55" i="1" s="1"/>
  <c r="W56" i="1" s="1"/>
  <c r="W57" i="1" s="1"/>
  <c r="W58" i="1" s="1"/>
  <c r="W59" i="1"/>
  <c r="W60" i="1"/>
  <c r="W61" i="1"/>
  <c r="W62" i="1" s="1"/>
  <c r="W63" i="1" s="1"/>
  <c r="W64" i="1" s="1"/>
  <c r="W65" i="1"/>
  <c r="W66" i="1"/>
  <c r="W67" i="1" s="1"/>
  <c r="W68" i="1" s="1"/>
  <c r="W69" i="1" s="1"/>
  <c r="W70" i="1" s="1"/>
  <c r="W71" i="1" s="1"/>
  <c r="W72" i="1" s="1"/>
  <c r="W73" i="1" s="1"/>
  <c r="W74" i="1" s="1"/>
  <c r="AA75" i="1" s="1"/>
  <c r="W75" i="1"/>
  <c r="W76" i="1"/>
  <c r="W77" i="1" s="1"/>
  <c r="W81" i="1"/>
  <c r="W82" i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/>
  <c r="W98" i="1"/>
  <c r="W99" i="1"/>
  <c r="W100" i="1" s="1"/>
  <c r="W109" i="1"/>
  <c r="W110" i="1"/>
  <c r="W111" i="1"/>
  <c r="W112" i="1" s="1"/>
  <c r="W121" i="1"/>
  <c r="W122" i="1"/>
  <c r="W123" i="1" s="1"/>
  <c r="W124" i="1" s="1"/>
  <c r="W125" i="1" s="1"/>
  <c r="W126" i="1"/>
  <c r="W127" i="1"/>
  <c r="W128" i="1" s="1"/>
  <c r="W129" i="1" s="1"/>
  <c r="W130" i="1" s="1"/>
  <c r="W131" i="1" s="1"/>
  <c r="W132" i="1" s="1"/>
  <c r="W133" i="1" s="1"/>
  <c r="W134" i="1"/>
  <c r="W135" i="1"/>
  <c r="W136" i="1" s="1"/>
  <c r="W137" i="1" s="1"/>
  <c r="W138" i="1" s="1"/>
  <c r="W139" i="1" s="1"/>
  <c r="W140" i="1" s="1"/>
  <c r="W141" i="1" s="1"/>
  <c r="W142" i="1" s="1"/>
  <c r="W143" i="1" s="1"/>
  <c r="W145" i="1"/>
  <c r="W146" i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/>
  <c r="W158" i="1"/>
  <c r="W159" i="1" s="1"/>
  <c r="W169" i="1"/>
  <c r="W170" i="1"/>
  <c r="W171" i="1" s="1"/>
  <c r="W172" i="1" s="1"/>
  <c r="W173" i="1" s="1"/>
  <c r="W174" i="1"/>
  <c r="W175" i="1"/>
  <c r="W176" i="1" s="1"/>
  <c r="W177" i="1" s="1"/>
  <c r="W178" i="1" s="1"/>
  <c r="AA179" i="1" s="1"/>
  <c r="W179" i="1"/>
  <c r="W180" i="1"/>
  <c r="W181" i="1" s="1"/>
  <c r="W192" i="1"/>
  <c r="W193" i="1"/>
  <c r="W194" i="1" s="1"/>
  <c r="W195" i="1" s="1"/>
  <c r="W196" i="1" s="1"/>
  <c r="W197" i="1" s="1"/>
  <c r="W198" i="1" s="1"/>
  <c r="W199" i="1" s="1"/>
  <c r="W200" i="1" s="1"/>
  <c r="W201" i="1" s="1"/>
  <c r="W202" i="1"/>
  <c r="W203" i="1"/>
  <c r="W204" i="1" s="1"/>
  <c r="W205" i="1" s="1"/>
  <c r="W206" i="1" s="1"/>
  <c r="W207" i="1" s="1"/>
  <c r="W208" i="1" s="1"/>
  <c r="W209" i="1"/>
  <c r="W210" i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/>
  <c r="W223" i="1"/>
  <c r="W224" i="1" s="1"/>
  <c r="W235" i="1"/>
  <c r="W236" i="1"/>
  <c r="W237" i="1" s="1"/>
  <c r="W238" i="1" s="1"/>
  <c r="W239" i="1" s="1"/>
  <c r="W240" i="1"/>
  <c r="W241" i="1"/>
  <c r="W242" i="1"/>
  <c r="W243" i="1" s="1"/>
  <c r="W244" i="1" s="1"/>
  <c r="W245" i="1" s="1"/>
  <c r="W246" i="1"/>
  <c r="W247" i="1"/>
  <c r="W248" i="1" s="1"/>
  <c r="W251" i="1"/>
  <c r="W252" i="1"/>
  <c r="W253" i="1"/>
  <c r="W254" i="1" s="1"/>
  <c r="W255" i="1" s="1"/>
  <c r="W256" i="1" s="1"/>
  <c r="W257" i="1"/>
  <c r="W258" i="1" s="1"/>
  <c r="W259" i="1" s="1"/>
  <c r="W260" i="1" s="1"/>
  <c r="W261" i="1" s="1"/>
  <c r="W262" i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/>
  <c r="W283" i="1"/>
  <c r="W284" i="1" s="1"/>
  <c r="W285" i="1"/>
  <c r="W286" i="1" s="1"/>
  <c r="W287" i="1" s="1"/>
  <c r="W288" i="1" s="1"/>
  <c r="W289" i="1"/>
  <c r="W290" i="1"/>
  <c r="W291" i="1"/>
  <c r="W292" i="1" s="1"/>
  <c r="W293" i="1" s="1"/>
  <c r="W294" i="1" s="1"/>
  <c r="W295" i="1"/>
  <c r="W296" i="1"/>
  <c r="W297" i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/>
  <c r="W310" i="1"/>
  <c r="W311" i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/>
  <c r="W323" i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/>
  <c r="W335" i="1"/>
  <c r="W336" i="1" s="1"/>
  <c r="W337" i="1" s="1"/>
  <c r="W338" i="1" s="1"/>
  <c r="W339" i="1"/>
  <c r="W340" i="1"/>
  <c r="W341" i="1" s="1"/>
  <c r="W342" i="1" s="1"/>
  <c r="W343" i="1" s="1"/>
  <c r="W344" i="1" s="1"/>
  <c r="W345" i="1" s="1"/>
  <c r="W346" i="1" s="1"/>
  <c r="AA347" i="1" s="1"/>
  <c r="W347" i="1"/>
  <c r="W348" i="1"/>
  <c r="W349" i="1"/>
  <c r="W350" i="1" s="1"/>
  <c r="W360" i="1"/>
  <c r="W361" i="1"/>
  <c r="W362" i="1" s="1"/>
  <c r="W375" i="1"/>
  <c r="W376" i="1"/>
  <c r="W377" i="1"/>
  <c r="W378" i="1" s="1"/>
  <c r="W388" i="1"/>
  <c r="W389" i="1"/>
  <c r="W390" i="1" s="1"/>
  <c r="W401" i="1"/>
  <c r="W402" i="1"/>
  <c r="W403" i="1"/>
  <c r="W404" i="1" s="1"/>
  <c r="W414" i="1"/>
  <c r="W415" i="1"/>
  <c r="W416" i="1" s="1"/>
  <c r="W427" i="1"/>
  <c r="W428" i="1"/>
  <c r="W429" i="1" s="1"/>
  <c r="W430" i="1" s="1"/>
  <c r="W431" i="1" s="1"/>
  <c r="W432" i="1" s="1"/>
  <c r="W433" i="1" s="1"/>
  <c r="W434" i="1"/>
  <c r="W435" i="1" s="1"/>
  <c r="W436" i="1" s="1"/>
  <c r="W437" i="1" s="1"/>
  <c r="W438" i="1" s="1"/>
  <c r="W439" i="1"/>
  <c r="W440" i="1"/>
  <c r="W441" i="1" s="1"/>
  <c r="W451" i="1"/>
  <c r="W452" i="1"/>
  <c r="W453" i="1" s="1"/>
  <c r="W454" i="1" s="1"/>
  <c r="W455" i="1" s="1"/>
  <c r="W456" i="1" s="1"/>
  <c r="W457" i="1" s="1"/>
  <c r="W458" i="1" s="1"/>
  <c r="W459" i="1" s="1"/>
  <c r="W460" i="1" s="1"/>
  <c r="W461" i="1"/>
  <c r="W462" i="1" s="1"/>
  <c r="W463" i="1" s="1"/>
  <c r="W464" i="1"/>
  <c r="W465" i="1"/>
  <c r="W466" i="1" s="1"/>
  <c r="W472" i="1"/>
  <c r="W473" i="1"/>
  <c r="W474" i="1" s="1"/>
  <c r="W484" i="1"/>
  <c r="W485" i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/>
  <c r="W498" i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/>
  <c r="W510" i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/>
  <c r="W523" i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/>
  <c r="W536" i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/>
  <c r="W548" i="1"/>
  <c r="W549" i="1" s="1"/>
  <c r="W550" i="1" s="1"/>
  <c r="W551" i="1"/>
  <c r="W552" i="1" s="1"/>
  <c r="W553" i="1" s="1"/>
  <c r="W554" i="1" s="1"/>
  <c r="W555" i="1" s="1"/>
  <c r="W556" i="1" s="1"/>
  <c r="W557" i="1" s="1"/>
  <c r="W558" i="1" s="1"/>
  <c r="W559" i="1" s="1"/>
  <c r="W560" i="1"/>
  <c r="W561" i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/>
  <c r="W573" i="1"/>
  <c r="W574" i="1" s="1"/>
  <c r="W585" i="1"/>
  <c r="W586" i="1"/>
  <c r="W587" i="1" s="1"/>
  <c r="W588" i="1" s="1"/>
  <c r="W589" i="1" s="1"/>
  <c r="W590" i="1" s="1"/>
  <c r="W591" i="1" s="1"/>
  <c r="W592" i="1" s="1"/>
  <c r="W593" i="1" s="1"/>
  <c r="W594" i="1" s="1"/>
  <c r="W595" i="1" s="1"/>
  <c r="W596" i="1"/>
  <c r="W597" i="1"/>
  <c r="W598" i="1" s="1"/>
  <c r="W599" i="1" s="1"/>
  <c r="W600" i="1" s="1"/>
  <c r="W601" i="1"/>
  <c r="W602" i="1"/>
  <c r="W603" i="1"/>
  <c r="W604" i="1" s="1"/>
  <c r="W605" i="1" s="1"/>
  <c r="W606" i="1" s="1"/>
  <c r="W607" i="1" s="1"/>
  <c r="W608" i="1" s="1"/>
  <c r="W609" i="1" s="1"/>
  <c r="W610" i="1" s="1"/>
  <c r="W611" i="1" s="1"/>
  <c r="W612" i="1" s="1"/>
  <c r="W613" i="1"/>
  <c r="W614" i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/>
  <c r="W628" i="1"/>
  <c r="W629" i="1" s="1"/>
  <c r="W654" i="1"/>
  <c r="W655" i="1"/>
  <c r="W656" i="1"/>
  <c r="W657" i="1" s="1"/>
  <c r="W658" i="1" s="1"/>
  <c r="W659" i="1" s="1"/>
  <c r="W660" i="1" s="1"/>
  <c r="W661" i="1" s="1"/>
  <c r="W662" i="1" s="1"/>
  <c r="W663" i="1" s="1"/>
  <c r="W664" i="1" s="1"/>
  <c r="W665" i="1"/>
  <c r="W666" i="1"/>
  <c r="W667" i="1" s="1"/>
  <c r="W671" i="1"/>
  <c r="W672" i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/>
  <c r="W684" i="1"/>
  <c r="W685" i="1"/>
  <c r="W686" i="1" s="1"/>
  <c r="W687" i="1" s="1"/>
  <c r="W688" i="1" s="1"/>
  <c r="W689" i="1" s="1"/>
  <c r="W690" i="1" s="1"/>
  <c r="W691" i="1" s="1"/>
  <c r="W692" i="1" s="1"/>
  <c r="W693" i="1" s="1"/>
  <c r="W694" i="1" s="1"/>
  <c r="W695" i="1"/>
  <c r="W696" i="1"/>
  <c r="W697" i="1" s="1"/>
  <c r="W698" i="1" s="1"/>
  <c r="W699" i="1" s="1"/>
  <c r="W700" i="1" s="1"/>
  <c r="W708" i="1"/>
  <c r="W709" i="1"/>
  <c r="W710" i="1" s="1"/>
  <c r="W711" i="1" s="1"/>
  <c r="W712" i="1" s="1"/>
  <c r="W713" i="1" s="1"/>
  <c r="W714" i="1" s="1"/>
  <c r="W715" i="1" s="1"/>
  <c r="W716" i="1" s="1"/>
  <c r="W717" i="1" s="1"/>
  <c r="AC717" i="1" s="1"/>
  <c r="W718" i="1"/>
  <c r="W719" i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8" i="1"/>
  <c r="W739" i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5" i="1"/>
  <c r="W766" i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/>
  <c r="W784" i="1" s="1"/>
  <c r="W785" i="1" s="1"/>
  <c r="W786" i="1" s="1"/>
  <c r="W787" i="1"/>
  <c r="W788" i="1"/>
  <c r="W789" i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2" i="1"/>
  <c r="W803" i="1"/>
  <c r="W804" i="1"/>
  <c r="W805" i="1" s="1"/>
  <c r="W817" i="1"/>
  <c r="W818" i="1"/>
  <c r="W819" i="1"/>
  <c r="W820" i="1" s="1"/>
  <c r="W821" i="1"/>
  <c r="W822" i="1" s="1"/>
  <c r="W823" i="1" s="1"/>
  <c r="W824" i="1" s="1"/>
  <c r="W825" i="1"/>
  <c r="W826" i="1"/>
  <c r="W827" i="1" s="1"/>
  <c r="W828" i="1" s="1"/>
  <c r="W829" i="1" s="1"/>
  <c r="W830" i="1" s="1"/>
  <c r="AA831" i="1" s="1"/>
  <c r="W831" i="1"/>
  <c r="W832" i="1"/>
  <c r="W833" i="1"/>
  <c r="W834" i="1" s="1"/>
  <c r="W835" i="1" s="1"/>
  <c r="W836" i="1" s="1"/>
  <c r="W837" i="1" s="1"/>
  <c r="W838" i="1" s="1"/>
  <c r="W839" i="1" s="1"/>
  <c r="W840" i="1" s="1"/>
  <c r="W843" i="1"/>
  <c r="W844" i="1"/>
  <c r="W845" i="1" s="1"/>
  <c r="W860" i="1"/>
  <c r="W861" i="1"/>
  <c r="W862" i="1"/>
  <c r="W863" i="1" s="1"/>
  <c r="W864" i="1" s="1"/>
  <c r="W865" i="1" s="1"/>
  <c r="W866" i="1" s="1"/>
  <c r="W867" i="1" s="1"/>
  <c r="W868" i="1" s="1"/>
  <c r="W869" i="1"/>
  <c r="W870" i="1" s="1"/>
  <c r="W871" i="1" s="1"/>
  <c r="W872" i="1"/>
  <c r="W873" i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/>
  <c r="W886" i="1"/>
  <c r="W887" i="1"/>
  <c r="W888" i="1" s="1"/>
  <c r="W889" i="1" s="1"/>
  <c r="W890" i="1" s="1"/>
  <c r="W891" i="1" s="1"/>
  <c r="W892" i="1" s="1"/>
  <c r="W893" i="1" s="1"/>
  <c r="W894" i="1" s="1"/>
  <c r="W895" i="1" s="1"/>
  <c r="W896" i="1" s="1"/>
  <c r="W901" i="1"/>
  <c r="W902" i="1"/>
  <c r="W903" i="1" s="1"/>
  <c r="W904" i="1" s="1"/>
  <c r="W905" i="1" s="1"/>
  <c r="W906" i="1" s="1"/>
  <c r="W907" i="1"/>
  <c r="W908" i="1"/>
  <c r="W909" i="1" s="1"/>
  <c r="W915" i="1"/>
  <c r="W916" i="1"/>
  <c r="W917" i="1" s="1"/>
  <c r="W918" i="1" s="1"/>
  <c r="W919" i="1" s="1"/>
  <c r="W920" i="1" s="1"/>
  <c r="W921" i="1" s="1"/>
  <c r="W922" i="1" s="1"/>
  <c r="W923" i="1" s="1"/>
  <c r="W924" i="1" s="1"/>
  <c r="W925" i="1" s="1"/>
  <c r="W926" i="1"/>
  <c r="W927" i="1"/>
  <c r="W928" i="1"/>
  <c r="W929" i="1" s="1"/>
  <c r="W930" i="1" s="1"/>
  <c r="W931" i="1" s="1"/>
  <c r="W932" i="1" s="1"/>
  <c r="W933" i="1" s="1"/>
  <c r="W934" i="1" s="1"/>
  <c r="W935" i="1" s="1"/>
  <c r="W936" i="1" s="1"/>
  <c r="W938" i="1"/>
  <c r="W939" i="1"/>
  <c r="W940" i="1" s="1"/>
  <c r="W945" i="1"/>
  <c r="W946" i="1"/>
  <c r="W947" i="1"/>
  <c r="W948" i="1" s="1"/>
  <c r="W952" i="1"/>
  <c r="W953" i="1"/>
  <c r="W954" i="1" s="1"/>
  <c r="W955" i="1" s="1"/>
  <c r="W956" i="1" s="1"/>
  <c r="W957" i="1" s="1"/>
  <c r="W958" i="1" s="1"/>
  <c r="W959" i="1" s="1"/>
  <c r="W960" i="1" s="1"/>
  <c r="W964" i="1"/>
  <c r="W965" i="1"/>
  <c r="W966" i="1"/>
  <c r="W967" i="1" s="1"/>
  <c r="W968" i="1" s="1"/>
  <c r="W969" i="1" s="1"/>
  <c r="W970" i="1"/>
  <c r="W971" i="1"/>
  <c r="W972" i="1" s="1"/>
  <c r="W973" i="1" s="1"/>
  <c r="W974" i="1" s="1"/>
  <c r="W975" i="1" s="1"/>
  <c r="W976" i="1" s="1"/>
  <c r="W980" i="1"/>
  <c r="W981" i="1"/>
  <c r="W982" i="1" s="1"/>
  <c r="W989" i="1"/>
  <c r="W990" i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2" i="1"/>
  <c r="W1003" i="1"/>
  <c r="W1004" i="1" s="1"/>
  <c r="W1014" i="1"/>
  <c r="W1015" i="1"/>
  <c r="W1016" i="1" s="1"/>
  <c r="W1034" i="1"/>
  <c r="W1035" i="1"/>
  <c r="W1036" i="1" s="1"/>
  <c r="W1039" i="1"/>
  <c r="W1040" i="1"/>
  <c r="W1041" i="1" s="1"/>
  <c r="W1055" i="1"/>
  <c r="W1056" i="1"/>
  <c r="W1057" i="1" s="1"/>
  <c r="W1068" i="1"/>
  <c r="W1069" i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/>
  <c r="W1082" i="1"/>
  <c r="W1083" i="1" s="1"/>
  <c r="W1084" i="1" s="1"/>
  <c r="W1085" i="1" s="1"/>
  <c r="W1086" i="1" s="1"/>
  <c r="W1087" i="1" s="1"/>
  <c r="W1088" i="1" s="1"/>
  <c r="W1093" i="1"/>
  <c r="W1094" i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/>
  <c r="W1108" i="1" s="1"/>
  <c r="W1109" i="1" s="1"/>
  <c r="W1110" i="1" s="1"/>
  <c r="W1111" i="1" s="1"/>
  <c r="W1112" i="1" s="1"/>
  <c r="W1113" i="1" s="1"/>
  <c r="W1114" i="1" s="1"/>
  <c r="W1115" i="1"/>
  <c r="W1116" i="1"/>
  <c r="W1117" i="1" s="1"/>
  <c r="W1118" i="1" s="1"/>
  <c r="W1119" i="1" s="1"/>
  <c r="W1120" i="1" s="1"/>
  <c r="W1121" i="1"/>
  <c r="W1122" i="1" s="1"/>
  <c r="W1123" i="1" s="1"/>
  <c r="W1124" i="1" s="1"/>
  <c r="W1125" i="1" s="1"/>
  <c r="W1126" i="1" s="1"/>
  <c r="W1127" i="1" s="1"/>
  <c r="W1128" i="1" s="1"/>
  <c r="W1129" i="1" s="1"/>
  <c r="W1130" i="1"/>
  <c r="W1131" i="1"/>
  <c r="W1132" i="1" s="1"/>
  <c r="W1133" i="1" s="1"/>
  <c r="W1134" i="1" s="1"/>
  <c r="W1135" i="1" s="1"/>
  <c r="W1136" i="1" s="1"/>
  <c r="W1137" i="1" s="1"/>
  <c r="W1138" i="1" s="1"/>
  <c r="W1139" i="1" s="1"/>
  <c r="W1140" i="1"/>
  <c r="W1141" i="1"/>
  <c r="W1142" i="1"/>
  <c r="W1143" i="1"/>
  <c r="W1144" i="1"/>
  <c r="W1145" i="1" s="1"/>
  <c r="W1146" i="1" s="1"/>
  <c r="W1147" i="1" s="1"/>
  <c r="W1148" i="1" s="1"/>
  <c r="W1149" i="1" s="1"/>
  <c r="W1150" i="1" s="1"/>
  <c r="W1151" i="1" s="1"/>
  <c r="W1152" i="1" s="1"/>
  <c r="W1153" i="1"/>
  <c r="W1154" i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/>
  <c r="W1166" i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/>
  <c r="W1178" i="1"/>
  <c r="W1179" i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/>
  <c r="W1191" i="1"/>
  <c r="W1192" i="1" s="1"/>
  <c r="W1193" i="1" s="1"/>
  <c r="W1194" i="1" s="1"/>
  <c r="W1195" i="1" s="1"/>
  <c r="W1196" i="1"/>
  <c r="W1197" i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/>
  <c r="W1209" i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/>
  <c r="W1220" i="1"/>
  <c r="W1221" i="1"/>
  <c r="W1222" i="1" s="1"/>
  <c r="W1223" i="1" s="1"/>
  <c r="W1224" i="1"/>
  <c r="W1225" i="1" s="1"/>
  <c r="W1226" i="1" s="1"/>
  <c r="W1227" i="1" s="1"/>
  <c r="W1228" i="1" s="1"/>
  <c r="W1229" i="1" s="1"/>
  <c r="W1230" i="1" s="1"/>
  <c r="W1231" i="1" s="1"/>
  <c r="W1232" i="1"/>
  <c r="W1233" i="1"/>
  <c r="W1234" i="1" s="1"/>
  <c r="W1235" i="1" s="1"/>
  <c r="W1236" i="1" s="1"/>
  <c r="W1237" i="1" s="1"/>
  <c r="W1238" i="1" s="1"/>
  <c r="W1239" i="1" s="1"/>
  <c r="W1240" i="1" s="1"/>
  <c r="W1247" i="1"/>
  <c r="W1248" i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/>
  <c r="W1272" i="1" s="1"/>
  <c r="W1273" i="1" s="1"/>
  <c r="W1274" i="1" s="1"/>
  <c r="W1275" i="1" s="1"/>
  <c r="W1276" i="1" s="1"/>
  <c r="W1277" i="1" s="1"/>
  <c r="W1278" i="1" s="1"/>
  <c r="AA1279" i="1" s="1"/>
  <c r="W1279" i="1"/>
  <c r="W1280" i="1"/>
  <c r="W1281" i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/>
  <c r="W1293" i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/>
  <c r="W1306" i="1"/>
  <c r="W1307" i="1" s="1"/>
  <c r="W1317" i="1"/>
  <c r="W1318" i="1"/>
  <c r="W1319" i="1"/>
  <c r="W1320" i="1" s="1"/>
  <c r="W1321" i="1" s="1"/>
  <c r="W1322" i="1" s="1"/>
  <c r="W1323" i="1" s="1"/>
  <c r="W1324" i="1" s="1"/>
  <c r="W1325" i="1" s="1"/>
  <c r="W1326" i="1" s="1"/>
  <c r="W1327" i="1" s="1"/>
  <c r="W1328" i="1"/>
  <c r="W1329" i="1"/>
  <c r="W1330" i="1" s="1"/>
  <c r="W1331" i="1" s="1"/>
  <c r="W1339" i="1"/>
  <c r="W1340" i="1"/>
  <c r="W1341" i="1" s="1"/>
  <c r="W1342" i="1" s="1"/>
  <c r="W1343" i="1" s="1"/>
  <c r="W1355" i="1"/>
  <c r="W1356" i="1"/>
  <c r="W1357" i="1" s="1"/>
  <c r="W1360" i="1"/>
  <c r="W1361" i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/>
  <c r="W1373" i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/>
  <c r="W1385" i="1"/>
  <c r="W1386" i="1" s="1"/>
  <c r="W1387" i="1" s="1"/>
  <c r="W1388" i="1" s="1"/>
  <c r="W1389" i="1"/>
  <c r="W1390" i="1"/>
  <c r="W1391" i="1" s="1"/>
  <c r="W1392" i="1" s="1"/>
  <c r="W1393" i="1" s="1"/>
  <c r="W1394" i="1" s="1"/>
  <c r="W1395" i="1" s="1"/>
  <c r="W1396" i="1" s="1"/>
  <c r="W1397" i="1"/>
  <c r="W1398" i="1"/>
  <c r="W1399" i="1" s="1"/>
  <c r="W1413" i="1"/>
  <c r="W1414" i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/>
  <c r="W1427" i="1"/>
  <c r="W1428" i="1"/>
  <c r="W1429" i="1" s="1"/>
  <c r="W1432" i="1"/>
  <c r="W1433" i="1"/>
  <c r="W1434" i="1" s="1"/>
  <c r="W1450" i="1"/>
  <c r="W1451" i="1"/>
  <c r="W1455" i="1"/>
  <c r="W1456" i="1"/>
  <c r="W1457" i="1" s="1"/>
  <c r="W1458" i="1" s="1"/>
  <c r="W1459" i="1" s="1"/>
  <c r="W1460" i="1" s="1"/>
  <c r="W1467" i="1"/>
  <c r="W1468" i="1"/>
  <c r="W1469" i="1" s="1"/>
  <c r="W1470" i="1" s="1"/>
  <c r="W1471" i="1" s="1"/>
  <c r="W1472" i="1" s="1"/>
  <c r="W1473" i="1" s="1"/>
  <c r="W1474" i="1" s="1"/>
  <c r="W1475" i="1" s="1"/>
  <c r="W1476" i="1" s="1"/>
  <c r="W1477" i="1" s="1"/>
  <c r="W1500" i="1"/>
  <c r="W1501" i="1"/>
  <c r="W1502" i="1" s="1"/>
  <c r="W1503" i="1" s="1"/>
  <c r="W1504" i="1" s="1"/>
  <c r="W1505" i="1" s="1"/>
  <c r="W1506" i="1" s="1"/>
  <c r="W1507" i="1" s="1"/>
  <c r="W1508" i="1"/>
  <c r="W1509" i="1" s="1"/>
  <c r="W1510" i="1" s="1"/>
  <c r="W1511" i="1" s="1"/>
  <c r="W1512" i="1"/>
  <c r="W1513" i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/>
  <c r="W1534" i="1" s="1"/>
  <c r="W1535" i="1" s="1"/>
  <c r="W1536" i="1" s="1"/>
  <c r="W1537" i="1" s="1"/>
  <c r="W1538" i="1" s="1"/>
  <c r="W1539" i="1" s="1"/>
  <c r="W1540" i="1"/>
  <c r="W1541" i="1" s="1"/>
  <c r="W1542" i="1" s="1"/>
  <c r="W1543" i="1" s="1"/>
  <c r="W1544" i="1" s="1"/>
  <c r="W1545" i="1"/>
  <c r="W1546" i="1"/>
  <c r="W1547" i="1" s="1"/>
  <c r="AC48" i="1"/>
  <c r="AC49" i="1"/>
  <c r="AC50" i="1"/>
  <c r="AC51" i="1"/>
  <c r="AC52" i="1"/>
  <c r="AC53" i="1"/>
  <c r="AC54" i="1"/>
  <c r="AC55" i="1"/>
  <c r="AC56" i="1"/>
  <c r="AC57" i="1"/>
  <c r="AC58" i="1"/>
  <c r="AC76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10" i="1"/>
  <c r="AC11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80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47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48" i="1"/>
  <c r="AC349" i="1"/>
  <c r="AC361" i="1"/>
  <c r="AC376" i="1"/>
  <c r="AC377" i="1"/>
  <c r="AC389" i="1"/>
  <c r="AC402" i="1"/>
  <c r="AC403" i="1"/>
  <c r="AC415" i="1"/>
  <c r="AC440" i="1"/>
  <c r="AC465" i="1"/>
  <c r="AC473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9" i="1"/>
  <c r="AC710" i="1"/>
  <c r="AC711" i="1"/>
  <c r="AC712" i="1"/>
  <c r="AC713" i="1"/>
  <c r="AC714" i="1"/>
  <c r="AC715" i="1"/>
  <c r="AC716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89" i="1"/>
  <c r="AC790" i="1"/>
  <c r="AC791" i="1"/>
  <c r="AC792" i="1"/>
  <c r="AC793" i="1"/>
  <c r="AC794" i="1"/>
  <c r="AC795" i="1"/>
  <c r="AC796" i="1"/>
  <c r="AC797" i="1"/>
  <c r="AC798" i="1"/>
  <c r="AC799" i="1"/>
  <c r="AC803" i="1"/>
  <c r="AC804" i="1"/>
  <c r="AC832" i="1"/>
  <c r="AC833" i="1"/>
  <c r="AC834" i="1"/>
  <c r="AC835" i="1"/>
  <c r="AC836" i="1"/>
  <c r="AC837" i="1"/>
  <c r="AC838" i="1"/>
  <c r="AC839" i="1"/>
  <c r="AC844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902" i="1"/>
  <c r="AC903" i="1"/>
  <c r="AC904" i="1"/>
  <c r="AC905" i="1"/>
  <c r="AC906" i="1"/>
  <c r="AC907" i="1"/>
  <c r="AC908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9" i="1"/>
  <c r="AC946" i="1"/>
  <c r="AC947" i="1"/>
  <c r="AC953" i="1"/>
  <c r="AC954" i="1"/>
  <c r="AC955" i="1"/>
  <c r="AC956" i="1"/>
  <c r="AC957" i="1"/>
  <c r="AC958" i="1"/>
  <c r="AC959" i="1"/>
  <c r="AC965" i="1"/>
  <c r="AC966" i="1"/>
  <c r="AC967" i="1"/>
  <c r="AC968" i="1"/>
  <c r="AC969" i="1"/>
  <c r="AC970" i="1"/>
  <c r="AC971" i="1"/>
  <c r="AC972" i="1"/>
  <c r="AC973" i="1"/>
  <c r="AC974" i="1"/>
  <c r="AC975" i="1"/>
  <c r="AC981" i="1"/>
  <c r="AC990" i="1"/>
  <c r="AC991" i="1"/>
  <c r="AC992" i="1"/>
  <c r="AC993" i="1"/>
  <c r="AC994" i="1"/>
  <c r="AC995" i="1"/>
  <c r="AC996" i="1"/>
  <c r="AC997" i="1"/>
  <c r="AC998" i="1"/>
  <c r="AC999" i="1"/>
  <c r="AC1003" i="1"/>
  <c r="AC1015" i="1"/>
  <c r="AC1035" i="1"/>
  <c r="AC1040" i="1"/>
  <c r="AC1056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44" i="1"/>
  <c r="AC1145" i="1"/>
  <c r="AC1146" i="1"/>
  <c r="AC1147" i="1"/>
  <c r="AC1148" i="1"/>
  <c r="AC1149" i="1"/>
  <c r="AC1150" i="1"/>
  <c r="AC1151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40" i="1"/>
  <c r="AC1341" i="1"/>
  <c r="AC1342" i="1"/>
  <c r="AC1356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98" i="1"/>
  <c r="AC1428" i="1"/>
  <c r="AC1433" i="1"/>
  <c r="AC1456" i="1"/>
  <c r="AC1457" i="1"/>
  <c r="AC1458" i="1"/>
  <c r="AC1459" i="1"/>
  <c r="AC1468" i="1"/>
  <c r="AC1469" i="1"/>
  <c r="AC1470" i="1"/>
  <c r="AC1471" i="1"/>
  <c r="AC1472" i="1"/>
  <c r="AC1473" i="1"/>
  <c r="AC1474" i="1"/>
  <c r="AC1475" i="1"/>
  <c r="AC1476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46" i="1"/>
  <c r="AB48" i="1"/>
  <c r="AB49" i="1"/>
  <c r="AB50" i="1"/>
  <c r="AB51" i="1"/>
  <c r="AB52" i="1"/>
  <c r="AB53" i="1"/>
  <c r="AB54" i="1"/>
  <c r="AB55" i="1"/>
  <c r="AB56" i="1"/>
  <c r="AB57" i="1"/>
  <c r="AB58" i="1"/>
  <c r="AB76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10" i="1"/>
  <c r="AB11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80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47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48" i="1"/>
  <c r="AB349" i="1"/>
  <c r="AB361" i="1"/>
  <c r="AB376" i="1"/>
  <c r="AB377" i="1"/>
  <c r="AB389" i="1"/>
  <c r="AB402" i="1"/>
  <c r="AB403" i="1"/>
  <c r="AB415" i="1"/>
  <c r="AB440" i="1"/>
  <c r="AB465" i="1"/>
  <c r="AB473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3" i="1"/>
  <c r="AB804" i="1"/>
  <c r="AB832" i="1"/>
  <c r="AB833" i="1"/>
  <c r="AB834" i="1"/>
  <c r="AB835" i="1"/>
  <c r="AB836" i="1"/>
  <c r="AB837" i="1"/>
  <c r="AB838" i="1"/>
  <c r="AB839" i="1"/>
  <c r="AB844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902" i="1"/>
  <c r="AB903" i="1"/>
  <c r="AB904" i="1"/>
  <c r="AB905" i="1"/>
  <c r="AB906" i="1"/>
  <c r="AB907" i="1"/>
  <c r="AB908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9" i="1"/>
  <c r="AB946" i="1"/>
  <c r="AB947" i="1"/>
  <c r="AB953" i="1"/>
  <c r="AB954" i="1"/>
  <c r="AB955" i="1"/>
  <c r="AB956" i="1"/>
  <c r="AB957" i="1"/>
  <c r="AB958" i="1"/>
  <c r="AB959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81" i="1"/>
  <c r="AB990" i="1"/>
  <c r="AB991" i="1"/>
  <c r="AB992" i="1"/>
  <c r="AB993" i="1"/>
  <c r="AB994" i="1"/>
  <c r="AB995" i="1"/>
  <c r="AB996" i="1"/>
  <c r="AB997" i="1"/>
  <c r="AB998" i="1"/>
  <c r="AB999" i="1"/>
  <c r="AB1000" i="1"/>
  <c r="AB1003" i="1"/>
  <c r="AB1015" i="1"/>
  <c r="AB1035" i="1"/>
  <c r="AB1040" i="1"/>
  <c r="AB1056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44" i="1"/>
  <c r="AB1145" i="1"/>
  <c r="AB1146" i="1"/>
  <c r="AB1147" i="1"/>
  <c r="AB1148" i="1"/>
  <c r="AB1149" i="1"/>
  <c r="AB1150" i="1"/>
  <c r="AB1151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40" i="1"/>
  <c r="AB1341" i="1"/>
  <c r="AB1342" i="1"/>
  <c r="AB1356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98" i="1"/>
  <c r="AB1428" i="1"/>
  <c r="AB1433" i="1"/>
  <c r="AB1451" i="1"/>
  <c r="AB1456" i="1"/>
  <c r="AB1457" i="1"/>
  <c r="AB1458" i="1"/>
  <c r="AB1459" i="1"/>
  <c r="AB1468" i="1"/>
  <c r="AB1469" i="1"/>
  <c r="AB1470" i="1"/>
  <c r="AB1471" i="1"/>
  <c r="AB1472" i="1"/>
  <c r="AB1473" i="1"/>
  <c r="AB1474" i="1"/>
  <c r="AB1475" i="1"/>
  <c r="AB1476" i="1"/>
  <c r="AB1477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46" i="1"/>
  <c r="AA48" i="1"/>
  <c r="AA49" i="1"/>
  <c r="AA50" i="1"/>
  <c r="AA51" i="1"/>
  <c r="AA52" i="1"/>
  <c r="AA53" i="1"/>
  <c r="AA54" i="1"/>
  <c r="AA55" i="1"/>
  <c r="AA56" i="1"/>
  <c r="AA57" i="1"/>
  <c r="AA58" i="1"/>
  <c r="AA76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10" i="1"/>
  <c r="AA11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80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46" i="1"/>
  <c r="AA247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48" i="1"/>
  <c r="AA349" i="1"/>
  <c r="AA361" i="1"/>
  <c r="AA376" i="1"/>
  <c r="AA377" i="1"/>
  <c r="AA389" i="1"/>
  <c r="AA402" i="1"/>
  <c r="AA403" i="1"/>
  <c r="AA415" i="1"/>
  <c r="AA439" i="1"/>
  <c r="AA440" i="1"/>
  <c r="AA464" i="1"/>
  <c r="AA465" i="1"/>
  <c r="AA473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3" i="1"/>
  <c r="AA804" i="1"/>
  <c r="AA832" i="1"/>
  <c r="AA833" i="1"/>
  <c r="AA834" i="1"/>
  <c r="AA835" i="1"/>
  <c r="AA836" i="1"/>
  <c r="AA837" i="1"/>
  <c r="AA838" i="1"/>
  <c r="AA839" i="1"/>
  <c r="AA840" i="1"/>
  <c r="AA844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902" i="1"/>
  <c r="AA903" i="1"/>
  <c r="AA904" i="1"/>
  <c r="AA905" i="1"/>
  <c r="AA906" i="1"/>
  <c r="AA907" i="1"/>
  <c r="AA908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9" i="1"/>
  <c r="AA946" i="1"/>
  <c r="AA947" i="1"/>
  <c r="AA953" i="1"/>
  <c r="AA954" i="1"/>
  <c r="AA955" i="1"/>
  <c r="AA956" i="1"/>
  <c r="AA957" i="1"/>
  <c r="AA958" i="1"/>
  <c r="AA959" i="1"/>
  <c r="AA960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81" i="1"/>
  <c r="AA990" i="1"/>
  <c r="AA991" i="1"/>
  <c r="AA992" i="1"/>
  <c r="AA993" i="1"/>
  <c r="AA994" i="1"/>
  <c r="AA995" i="1"/>
  <c r="AA996" i="1"/>
  <c r="AA997" i="1"/>
  <c r="AA998" i="1"/>
  <c r="AA999" i="1"/>
  <c r="AA1000" i="1"/>
  <c r="AA1003" i="1"/>
  <c r="AA1015" i="1"/>
  <c r="AA1035" i="1"/>
  <c r="AA1040" i="1"/>
  <c r="AA1056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43" i="1"/>
  <c r="AA1144" i="1"/>
  <c r="AA1145" i="1"/>
  <c r="AA1146" i="1"/>
  <c r="AA1147" i="1"/>
  <c r="AA1148" i="1"/>
  <c r="AA1149" i="1"/>
  <c r="AA1150" i="1"/>
  <c r="AA1151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40" i="1"/>
  <c r="AA1341" i="1"/>
  <c r="AA1342" i="1"/>
  <c r="AA1356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98" i="1"/>
  <c r="AA1427" i="1"/>
  <c r="AA1428" i="1"/>
  <c r="AA1433" i="1"/>
  <c r="AA1451" i="1"/>
  <c r="AA1456" i="1"/>
  <c r="AA1457" i="1"/>
  <c r="AA1458" i="1"/>
  <c r="AA1459" i="1"/>
  <c r="AA1468" i="1"/>
  <c r="AA1469" i="1"/>
  <c r="AA1470" i="1"/>
  <c r="AA1471" i="1"/>
  <c r="AA1472" i="1"/>
  <c r="AA1473" i="1"/>
  <c r="AA1474" i="1"/>
  <c r="AA1475" i="1"/>
  <c r="AA1476" i="1"/>
  <c r="AA1477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45" i="1"/>
  <c r="AA1546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46" i="1"/>
  <c r="Z247" i="1"/>
  <c r="Z248" i="1"/>
  <c r="Z249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39" i="1"/>
  <c r="Z440" i="1"/>
  <c r="Z441" i="1"/>
  <c r="Z442" i="1"/>
  <c r="Z443" i="1"/>
  <c r="Z444" i="1"/>
  <c r="Z445" i="1"/>
  <c r="Z446" i="1"/>
  <c r="Z447" i="1"/>
  <c r="Z448" i="1"/>
  <c r="Z449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45" i="1"/>
  <c r="Z1546" i="1"/>
  <c r="Z1547" i="1"/>
  <c r="Z1548" i="1"/>
  <c r="Z1549" i="1"/>
  <c r="Z1550" i="1"/>
  <c r="Z1551" i="1"/>
  <c r="Z1552" i="1"/>
  <c r="Z1553" i="1"/>
  <c r="Z1554" i="1"/>
  <c r="Z1555" i="1"/>
  <c r="K47" i="1"/>
  <c r="K59" i="1"/>
  <c r="K75" i="1"/>
  <c r="K81" i="1"/>
  <c r="K97" i="1"/>
  <c r="K109" i="1"/>
  <c r="K121" i="1"/>
  <c r="K126" i="1"/>
  <c r="K134" i="1"/>
  <c r="K145" i="1"/>
  <c r="K157" i="1"/>
  <c r="K169" i="1"/>
  <c r="K179" i="1"/>
  <c r="K192" i="1"/>
  <c r="K202" i="1"/>
  <c r="K209" i="1"/>
  <c r="K222" i="1"/>
  <c r="K223" i="1" s="1"/>
  <c r="K235" i="1"/>
  <c r="K246" i="1"/>
  <c r="K251" i="1"/>
  <c r="K282" i="1"/>
  <c r="K295" i="1"/>
  <c r="K309" i="1"/>
  <c r="K322" i="1"/>
  <c r="K334" i="1"/>
  <c r="K347" i="1"/>
  <c r="K360" i="1"/>
  <c r="K375" i="1"/>
  <c r="K388" i="1"/>
  <c r="K401" i="1"/>
  <c r="K414" i="1"/>
  <c r="K427" i="1"/>
  <c r="K439" i="1"/>
  <c r="K451" i="1"/>
  <c r="K464" i="1"/>
  <c r="K472" i="1"/>
  <c r="K484" i="1"/>
  <c r="K497" i="1"/>
  <c r="K509" i="1"/>
  <c r="K522" i="1"/>
  <c r="K535" i="1"/>
  <c r="K547" i="1"/>
  <c r="K560" i="1"/>
  <c r="K572" i="1"/>
  <c r="K585" i="1"/>
  <c r="K596" i="1"/>
  <c r="K601" i="1"/>
  <c r="K613" i="1"/>
  <c r="K627" i="1"/>
  <c r="K654" i="1"/>
  <c r="K665" i="1"/>
  <c r="K671" i="1"/>
  <c r="K683" i="1"/>
  <c r="K695" i="1"/>
  <c r="K708" i="1"/>
  <c r="K718" i="1"/>
  <c r="K738" i="1"/>
  <c r="K765" i="1"/>
  <c r="K788" i="1"/>
  <c r="K802" i="1"/>
  <c r="K817" i="1"/>
  <c r="K831" i="1"/>
  <c r="K843" i="1"/>
  <c r="K860" i="1"/>
  <c r="K872" i="1"/>
  <c r="K885" i="1"/>
  <c r="K901" i="1"/>
  <c r="K907" i="1"/>
  <c r="K915" i="1"/>
  <c r="K926" i="1"/>
  <c r="K938" i="1"/>
  <c r="K945" i="1"/>
  <c r="K952" i="1"/>
  <c r="K964" i="1"/>
  <c r="K970" i="1"/>
  <c r="K980" i="1"/>
  <c r="K989" i="1"/>
  <c r="K1002" i="1"/>
  <c r="K1014" i="1"/>
  <c r="K1034" i="1"/>
  <c r="K1039" i="1"/>
  <c r="K1055" i="1"/>
  <c r="K1068" i="1"/>
  <c r="K1081" i="1"/>
  <c r="K1093" i="1"/>
  <c r="K1115" i="1"/>
  <c r="K1130" i="1"/>
  <c r="K1143" i="1"/>
  <c r="K1153" i="1"/>
  <c r="K1165" i="1"/>
  <c r="K1177" i="1"/>
  <c r="K1190" i="1"/>
  <c r="K1196" i="1"/>
  <c r="K1208" i="1"/>
  <c r="K1220" i="1"/>
  <c r="K1232" i="1"/>
  <c r="K1247" i="1"/>
  <c r="K1279" i="1"/>
  <c r="K1292" i="1"/>
  <c r="K1305" i="1"/>
  <c r="K1317" i="1"/>
  <c r="K1328" i="1"/>
  <c r="K1339" i="1"/>
  <c r="K1355" i="1"/>
  <c r="K1360" i="1"/>
  <c r="K1372" i="1"/>
  <c r="K1384" i="1"/>
  <c r="K1397" i="1"/>
  <c r="K1413" i="1"/>
  <c r="Q1413" i="1" s="1"/>
  <c r="K1427" i="1"/>
  <c r="Q1427" i="1" s="1"/>
  <c r="K1432" i="1"/>
  <c r="Q1432" i="1" s="1"/>
  <c r="K1450" i="1"/>
  <c r="K1455" i="1"/>
  <c r="K1467" i="1"/>
  <c r="Q1467" i="1" s="1"/>
  <c r="K1500" i="1"/>
  <c r="K1512" i="1"/>
  <c r="Q1512" i="1" s="1"/>
  <c r="K1545" i="1"/>
  <c r="J82" i="1"/>
  <c r="J146" i="1"/>
  <c r="J210" i="1"/>
  <c r="J270" i="1"/>
  <c r="J302" i="1"/>
  <c r="J334" i="1"/>
  <c r="J366" i="1"/>
  <c r="J398" i="1"/>
  <c r="J430" i="1"/>
  <c r="J462" i="1"/>
  <c r="J494" i="1"/>
  <c r="J526" i="1"/>
  <c r="J558" i="1"/>
  <c r="J590" i="1"/>
  <c r="J622" i="1"/>
  <c r="J654" i="1"/>
  <c r="J686" i="1"/>
  <c r="J718" i="1"/>
  <c r="J750" i="1"/>
  <c r="J768" i="1"/>
  <c r="J778" i="1"/>
  <c r="J789" i="1"/>
  <c r="J800" i="1"/>
  <c r="J810" i="1"/>
  <c r="J821" i="1"/>
  <c r="J832" i="1"/>
  <c r="J842" i="1"/>
  <c r="J853" i="1"/>
  <c r="J864" i="1"/>
  <c r="J874" i="1"/>
  <c r="J885" i="1"/>
  <c r="J896" i="1"/>
  <c r="J906" i="1"/>
  <c r="J917" i="1"/>
  <c r="J928" i="1"/>
  <c r="J938" i="1"/>
  <c r="J946" i="1"/>
  <c r="J954" i="1"/>
  <c r="J962" i="1"/>
  <c r="J970" i="1"/>
  <c r="J978" i="1"/>
  <c r="J986" i="1"/>
  <c r="J994" i="1"/>
  <c r="J1002" i="1"/>
  <c r="J1010" i="1"/>
  <c r="J1018" i="1"/>
  <c r="J1026" i="1"/>
  <c r="J1034" i="1"/>
  <c r="J1042" i="1"/>
  <c r="J1050" i="1"/>
  <c r="J1058" i="1"/>
  <c r="J1066" i="1"/>
  <c r="J1074" i="1"/>
  <c r="J1082" i="1"/>
  <c r="J1090" i="1"/>
  <c r="J1098" i="1"/>
  <c r="J1106" i="1"/>
  <c r="J1114" i="1"/>
  <c r="J1122" i="1"/>
  <c r="J1130" i="1"/>
  <c r="J1138" i="1"/>
  <c r="J1146" i="1"/>
  <c r="J1154" i="1"/>
  <c r="J1162" i="1"/>
  <c r="J1170" i="1"/>
  <c r="J74" i="1"/>
  <c r="L81" i="1"/>
  <c r="L97" i="1"/>
  <c r="L121" i="1"/>
  <c r="K135" i="1"/>
  <c r="J138" i="1"/>
  <c r="L145" i="1"/>
  <c r="L169" i="1"/>
  <c r="K180" i="1"/>
  <c r="J202" i="1"/>
  <c r="L209" i="1"/>
  <c r="K252" i="1"/>
  <c r="K257" i="1"/>
  <c r="J266" i="1"/>
  <c r="J272" i="1"/>
  <c r="J286" i="1"/>
  <c r="J294" i="1"/>
  <c r="J298" i="1"/>
  <c r="L309" i="1"/>
  <c r="J318" i="1"/>
  <c r="J326" i="1"/>
  <c r="J330" i="1"/>
  <c r="J350" i="1"/>
  <c r="J358" i="1"/>
  <c r="J362" i="1"/>
  <c r="J382" i="1"/>
  <c r="J390" i="1"/>
  <c r="L401" i="1"/>
  <c r="J414" i="1"/>
  <c r="J422" i="1"/>
  <c r="J424" i="1"/>
  <c r="J426" i="1"/>
  <c r="J446" i="1"/>
  <c r="K452" i="1"/>
  <c r="J454" i="1"/>
  <c r="J458" i="1"/>
  <c r="J478" i="1"/>
  <c r="J486" i="1"/>
  <c r="J490" i="1"/>
  <c r="J496" i="1"/>
  <c r="L497" i="1"/>
  <c r="L509" i="1"/>
  <c r="J518" i="1"/>
  <c r="J522" i="1"/>
  <c r="J534" i="1"/>
  <c r="J542" i="1"/>
  <c r="J550" i="1"/>
  <c r="J554" i="1"/>
  <c r="J574" i="1"/>
  <c r="J582" i="1"/>
  <c r="L585" i="1"/>
  <c r="L601" i="1"/>
  <c r="J606" i="1"/>
  <c r="L613" i="1"/>
  <c r="J618" i="1"/>
  <c r="J638" i="1"/>
  <c r="J646" i="1"/>
  <c r="J650" i="1"/>
  <c r="L665" i="1"/>
  <c r="J670" i="1"/>
  <c r="J678" i="1"/>
  <c r="J682" i="1"/>
  <c r="J702" i="1"/>
  <c r="J710" i="1"/>
  <c r="J714" i="1"/>
  <c r="J734" i="1"/>
  <c r="J742" i="1"/>
  <c r="J746" i="1"/>
  <c r="J765" i="1"/>
  <c r="L765" i="1"/>
  <c r="J773" i="1"/>
  <c r="J774" i="1"/>
  <c r="J776" i="1"/>
  <c r="J777" i="1"/>
  <c r="J781" i="1"/>
  <c r="J782" i="1"/>
  <c r="K782" i="1"/>
  <c r="K783" i="1"/>
  <c r="J785" i="1"/>
  <c r="L788" i="1"/>
  <c r="J797" i="1"/>
  <c r="J798" i="1"/>
  <c r="J805" i="1"/>
  <c r="J806" i="1"/>
  <c r="J808" i="1"/>
  <c r="J809" i="1"/>
  <c r="J813" i="1"/>
  <c r="J814" i="1"/>
  <c r="L817" i="1"/>
  <c r="J829" i="1"/>
  <c r="J830" i="1"/>
  <c r="L831" i="1"/>
  <c r="J837" i="1"/>
  <c r="J838" i="1"/>
  <c r="J840" i="1"/>
  <c r="J841" i="1"/>
  <c r="L843" i="1"/>
  <c r="J845" i="1"/>
  <c r="J846" i="1"/>
  <c r="L860" i="1"/>
  <c r="J862" i="1"/>
  <c r="K868" i="1"/>
  <c r="K869" i="1"/>
  <c r="J872" i="1"/>
  <c r="L872" i="1"/>
  <c r="J877" i="1"/>
  <c r="J878" i="1"/>
  <c r="L885" i="1"/>
  <c r="K886" i="1"/>
  <c r="J893" i="1"/>
  <c r="J894" i="1"/>
  <c r="J901" i="1"/>
  <c r="L901" i="1"/>
  <c r="J904" i="1"/>
  <c r="J905" i="1"/>
  <c r="L907" i="1"/>
  <c r="J909" i="1"/>
  <c r="J910" i="1"/>
  <c r="L915" i="1"/>
  <c r="J925" i="1"/>
  <c r="J926" i="1"/>
  <c r="J933" i="1"/>
  <c r="J934" i="1"/>
  <c r="J936" i="1"/>
  <c r="J937" i="1"/>
  <c r="L938" i="1"/>
  <c r="J941" i="1"/>
  <c r="J942" i="1"/>
  <c r="J943" i="1"/>
  <c r="J945" i="1"/>
  <c r="L945" i="1"/>
  <c r="J949" i="1"/>
  <c r="J950" i="1"/>
  <c r="J951" i="1"/>
  <c r="J952" i="1"/>
  <c r="L952" i="1"/>
  <c r="J957" i="1"/>
  <c r="J958" i="1"/>
  <c r="J959" i="1"/>
  <c r="J960" i="1"/>
  <c r="J961" i="1"/>
  <c r="L964" i="1"/>
  <c r="J966" i="1"/>
  <c r="J967" i="1"/>
  <c r="J968" i="1"/>
  <c r="J969" i="1"/>
  <c r="L970" i="1"/>
  <c r="J973" i="1"/>
  <c r="J974" i="1"/>
  <c r="J975" i="1"/>
  <c r="J976" i="1"/>
  <c r="J977" i="1"/>
  <c r="L980" i="1"/>
  <c r="J982" i="1"/>
  <c r="J983" i="1"/>
  <c r="J984" i="1"/>
  <c r="J985" i="1"/>
  <c r="J989" i="1"/>
  <c r="L989" i="1"/>
  <c r="J991" i="1"/>
  <c r="J992" i="1"/>
  <c r="J993" i="1"/>
  <c r="J997" i="1"/>
  <c r="J998" i="1"/>
  <c r="J999" i="1"/>
  <c r="J1000" i="1"/>
  <c r="J1001" i="1"/>
  <c r="L1002" i="1"/>
  <c r="J1005" i="1"/>
  <c r="J1006" i="1"/>
  <c r="J1007" i="1"/>
  <c r="J1008" i="1"/>
  <c r="J1009" i="1"/>
  <c r="J1013" i="1"/>
  <c r="J1014" i="1"/>
  <c r="L1014" i="1"/>
  <c r="J1016" i="1"/>
  <c r="J1017" i="1"/>
  <c r="J1021" i="1"/>
  <c r="J1022" i="1"/>
  <c r="J1023" i="1"/>
  <c r="J1024" i="1"/>
  <c r="J1025" i="1"/>
  <c r="J1029" i="1"/>
  <c r="J1030" i="1"/>
  <c r="J1031" i="1"/>
  <c r="J1032" i="1"/>
  <c r="J1033" i="1"/>
  <c r="L1034" i="1"/>
  <c r="J1037" i="1"/>
  <c r="J1038" i="1"/>
  <c r="J1039" i="1"/>
  <c r="L1039" i="1"/>
  <c r="J1041" i="1"/>
  <c r="J1044" i="1"/>
  <c r="J1045" i="1"/>
  <c r="J1046" i="1"/>
  <c r="J1047" i="1"/>
  <c r="J1048" i="1"/>
  <c r="J1049" i="1"/>
  <c r="J1053" i="1"/>
  <c r="J1054" i="1"/>
  <c r="J1055" i="1"/>
  <c r="L1055" i="1"/>
  <c r="J1057" i="1"/>
  <c r="J1061" i="1"/>
  <c r="J1062" i="1"/>
  <c r="J1063" i="1"/>
  <c r="J1064" i="1"/>
  <c r="J1065" i="1"/>
  <c r="J1067" i="1"/>
  <c r="L1068" i="1"/>
  <c r="J1070" i="1"/>
  <c r="J1071" i="1"/>
  <c r="J1072" i="1"/>
  <c r="J1073" i="1"/>
  <c r="J1077" i="1"/>
  <c r="J1078" i="1"/>
  <c r="J1079" i="1"/>
  <c r="J1080" i="1"/>
  <c r="J1081" i="1"/>
  <c r="L1081" i="1"/>
  <c r="J1085" i="1"/>
  <c r="J1086" i="1"/>
  <c r="J1087" i="1"/>
  <c r="J1088" i="1"/>
  <c r="J1089" i="1"/>
  <c r="J1091" i="1"/>
  <c r="J1093" i="1"/>
  <c r="L1093" i="1"/>
  <c r="J1095" i="1"/>
  <c r="J1096" i="1"/>
  <c r="J1097" i="1"/>
  <c r="J1101" i="1"/>
  <c r="J1102" i="1"/>
  <c r="J1103" i="1"/>
  <c r="J1104" i="1"/>
  <c r="J1105" i="1"/>
  <c r="J1109" i="1"/>
  <c r="J1110" i="1"/>
  <c r="J1111" i="1"/>
  <c r="J1112" i="1"/>
  <c r="J1113" i="1"/>
  <c r="L1115" i="1"/>
  <c r="J1117" i="1"/>
  <c r="J1118" i="1"/>
  <c r="J1119" i="1"/>
  <c r="J1120" i="1"/>
  <c r="J1121" i="1"/>
  <c r="J1125" i="1"/>
  <c r="J1126" i="1"/>
  <c r="J1127" i="1"/>
  <c r="J1128" i="1"/>
  <c r="J1129" i="1"/>
  <c r="L1130" i="1"/>
  <c r="J1133" i="1"/>
  <c r="J1134" i="1"/>
  <c r="J1135" i="1"/>
  <c r="J1136" i="1"/>
  <c r="J1137" i="1"/>
  <c r="J1141" i="1"/>
  <c r="J1142" i="1"/>
  <c r="K1142" i="1"/>
  <c r="L1143" i="1"/>
  <c r="J1145" i="1"/>
  <c r="J1149" i="1"/>
  <c r="J1150" i="1"/>
  <c r="J1151" i="1"/>
  <c r="J1152" i="1"/>
  <c r="J1153" i="1"/>
  <c r="L1153" i="1"/>
  <c r="J1157" i="1"/>
  <c r="J1158" i="1"/>
  <c r="J1159" i="1"/>
  <c r="J1160" i="1"/>
  <c r="J1161" i="1"/>
  <c r="J1165" i="1"/>
  <c r="L1165" i="1"/>
  <c r="J1167" i="1"/>
  <c r="J1168" i="1"/>
  <c r="J1169" i="1"/>
  <c r="J1173" i="1"/>
  <c r="J1174" i="1"/>
  <c r="J1175" i="1"/>
  <c r="J1176" i="1"/>
  <c r="J1177" i="1"/>
  <c r="L1177" i="1"/>
  <c r="J1181" i="1"/>
  <c r="J1182" i="1"/>
  <c r="J1183" i="1"/>
  <c r="J1184" i="1"/>
  <c r="J1185" i="1"/>
  <c r="J1186" i="1"/>
  <c r="J1189" i="1"/>
  <c r="J1190" i="1"/>
  <c r="L1190" i="1"/>
  <c r="J1192" i="1"/>
  <c r="J1193" i="1"/>
  <c r="J1194" i="1"/>
  <c r="L1196" i="1"/>
  <c r="J1198" i="1"/>
  <c r="J1199" i="1"/>
  <c r="J1200" i="1"/>
  <c r="J1201" i="1"/>
  <c r="J1202" i="1"/>
  <c r="J1205" i="1"/>
  <c r="J1206" i="1"/>
  <c r="J1207" i="1"/>
  <c r="J1208" i="1"/>
  <c r="L1208" i="1"/>
  <c r="J1210" i="1"/>
  <c r="J1213" i="1"/>
  <c r="J1214" i="1"/>
  <c r="J1215" i="1"/>
  <c r="J1216" i="1"/>
  <c r="J1217" i="1"/>
  <c r="J1218" i="1"/>
  <c r="L1220" i="1"/>
  <c r="J1222" i="1"/>
  <c r="J1223" i="1"/>
  <c r="J1224" i="1"/>
  <c r="J1225" i="1"/>
  <c r="J1226" i="1"/>
  <c r="J1229" i="1"/>
  <c r="J1230" i="1"/>
  <c r="J1231" i="1"/>
  <c r="J1232" i="1"/>
  <c r="L1232" i="1"/>
  <c r="J1234" i="1"/>
  <c r="J1237" i="1"/>
  <c r="J1238" i="1"/>
  <c r="J1239" i="1"/>
  <c r="J1240" i="1"/>
  <c r="J1241" i="1"/>
  <c r="J1242" i="1"/>
  <c r="J1245" i="1"/>
  <c r="J1246" i="1"/>
  <c r="J1247" i="1"/>
  <c r="L1247" i="1"/>
  <c r="J1249" i="1"/>
  <c r="J1250" i="1"/>
  <c r="J1253" i="1"/>
  <c r="J1254" i="1"/>
  <c r="J1255" i="1"/>
  <c r="J1256" i="1"/>
  <c r="J1257" i="1"/>
  <c r="J1258" i="1"/>
  <c r="J1260" i="1"/>
  <c r="J1261" i="1"/>
  <c r="J1262" i="1"/>
  <c r="J1263" i="1"/>
  <c r="J1264" i="1"/>
  <c r="J1265" i="1"/>
  <c r="J1266" i="1"/>
  <c r="J1269" i="1"/>
  <c r="J1270" i="1"/>
  <c r="J1271" i="1"/>
  <c r="J1272" i="1"/>
  <c r="J1273" i="1"/>
  <c r="J1274" i="1"/>
  <c r="J1277" i="1"/>
  <c r="J1278" i="1"/>
  <c r="J1279" i="1"/>
  <c r="L1279" i="1"/>
  <c r="J1281" i="1"/>
  <c r="J1282" i="1"/>
  <c r="J1285" i="1"/>
  <c r="J1286" i="1"/>
  <c r="J1287" i="1"/>
  <c r="J1288" i="1"/>
  <c r="J1289" i="1"/>
  <c r="J1290" i="1"/>
  <c r="L1292" i="1"/>
  <c r="J1294" i="1"/>
  <c r="J1295" i="1"/>
  <c r="J1296" i="1"/>
  <c r="J1297" i="1"/>
  <c r="J1298" i="1"/>
  <c r="J1301" i="1"/>
  <c r="J1302" i="1"/>
  <c r="J1303" i="1"/>
  <c r="J1304" i="1"/>
  <c r="J1305" i="1"/>
  <c r="L1305" i="1"/>
  <c r="J1309" i="1"/>
  <c r="J1310" i="1"/>
  <c r="J1311" i="1"/>
  <c r="J1312" i="1"/>
  <c r="J1313" i="1"/>
  <c r="J1314" i="1"/>
  <c r="J1316" i="1"/>
  <c r="J1317" i="1"/>
  <c r="L1317" i="1"/>
  <c r="J1319" i="1"/>
  <c r="J1320" i="1"/>
  <c r="J1321" i="1"/>
  <c r="J1322" i="1"/>
  <c r="J1325" i="1"/>
  <c r="J1326" i="1"/>
  <c r="J1327" i="1"/>
  <c r="J1328" i="1"/>
  <c r="L1328" i="1"/>
  <c r="J1330" i="1"/>
  <c r="J1333" i="1"/>
  <c r="J1334" i="1"/>
  <c r="J1335" i="1"/>
  <c r="J1336" i="1"/>
  <c r="J1337" i="1"/>
  <c r="J1338" i="1"/>
  <c r="L1339" i="1"/>
  <c r="J1341" i="1"/>
  <c r="J1342" i="1"/>
  <c r="J1343" i="1"/>
  <c r="J1344" i="1"/>
  <c r="J1345" i="1"/>
  <c r="J1346" i="1"/>
  <c r="J1349" i="1"/>
  <c r="J1350" i="1"/>
  <c r="J1351" i="1"/>
  <c r="J1352" i="1"/>
  <c r="J1353" i="1"/>
  <c r="J1354" i="1"/>
  <c r="L1355" i="1"/>
  <c r="J1357" i="1"/>
  <c r="J1358" i="1"/>
  <c r="J1359" i="1"/>
  <c r="J1360" i="1"/>
  <c r="L1360" i="1"/>
  <c r="J1362" i="1"/>
  <c r="J1365" i="1"/>
  <c r="J1366" i="1"/>
  <c r="J1367" i="1"/>
  <c r="J1368" i="1"/>
  <c r="J1369" i="1"/>
  <c r="J1370" i="1"/>
  <c r="J1372" i="1"/>
  <c r="L1372" i="1"/>
  <c r="J1374" i="1"/>
  <c r="J1375" i="1"/>
  <c r="J1376" i="1"/>
  <c r="J1377" i="1"/>
  <c r="J1378" i="1"/>
  <c r="J1381" i="1"/>
  <c r="J1382" i="1"/>
  <c r="J1383" i="1"/>
  <c r="J1384" i="1"/>
  <c r="L1384" i="1"/>
  <c r="J1386" i="1"/>
  <c r="J1389" i="1"/>
  <c r="J1390" i="1"/>
  <c r="J1391" i="1"/>
  <c r="J1392" i="1"/>
  <c r="J1393" i="1"/>
  <c r="J1394" i="1"/>
  <c r="J1397" i="1"/>
  <c r="L1397" i="1"/>
  <c r="J1399" i="1"/>
  <c r="J1400" i="1"/>
  <c r="J1401" i="1"/>
  <c r="J1402" i="1"/>
  <c r="J1405" i="1"/>
  <c r="J1406" i="1"/>
  <c r="J1407" i="1"/>
  <c r="J1408" i="1"/>
  <c r="J1409" i="1"/>
  <c r="J1410" i="1"/>
  <c r="J1413" i="1"/>
  <c r="L1413" i="1"/>
  <c r="J1415" i="1"/>
  <c r="J1416" i="1"/>
  <c r="J1417" i="1"/>
  <c r="J1418" i="1"/>
  <c r="J1421" i="1"/>
  <c r="J1422" i="1"/>
  <c r="J1423" i="1"/>
  <c r="J1424" i="1"/>
  <c r="J1425" i="1"/>
  <c r="J1426" i="1"/>
  <c r="L1427" i="1"/>
  <c r="J1429" i="1"/>
  <c r="J1430" i="1"/>
  <c r="J1431" i="1"/>
  <c r="J1432" i="1"/>
  <c r="L1432" i="1"/>
  <c r="J1434" i="1"/>
  <c r="J1437" i="1"/>
  <c r="J1438" i="1"/>
  <c r="J1439" i="1"/>
  <c r="J1440" i="1"/>
  <c r="J1441" i="1"/>
  <c r="J1442" i="1"/>
  <c r="J1444" i="1"/>
  <c r="J1445" i="1"/>
  <c r="J1446" i="1"/>
  <c r="J1447" i="1"/>
  <c r="J1448" i="1"/>
  <c r="J1449" i="1"/>
  <c r="J1450" i="1"/>
  <c r="L1450" i="1"/>
  <c r="J1453" i="1"/>
  <c r="J1454" i="1"/>
  <c r="J1455" i="1"/>
  <c r="L1455" i="1"/>
  <c r="J1457" i="1"/>
  <c r="J1458" i="1"/>
  <c r="J1461" i="1"/>
  <c r="J1462" i="1"/>
  <c r="J1463" i="1"/>
  <c r="J1464" i="1"/>
  <c r="J1465" i="1"/>
  <c r="J1466" i="1"/>
  <c r="L1467" i="1"/>
  <c r="J1469" i="1"/>
  <c r="J1470" i="1"/>
  <c r="J1471" i="1"/>
  <c r="J1472" i="1"/>
  <c r="J1473" i="1"/>
  <c r="J1474" i="1"/>
  <c r="J1477" i="1"/>
  <c r="J1478" i="1"/>
  <c r="J1479" i="1"/>
  <c r="J1480" i="1"/>
  <c r="J1481" i="1"/>
  <c r="J1482" i="1"/>
  <c r="J1485" i="1"/>
  <c r="J1486" i="1"/>
  <c r="J1487" i="1"/>
  <c r="J1488" i="1"/>
  <c r="J1489" i="1"/>
  <c r="J1490" i="1"/>
  <c r="J1493" i="1"/>
  <c r="J1494" i="1"/>
  <c r="J1495" i="1"/>
  <c r="J1496" i="1"/>
  <c r="J1497" i="1"/>
  <c r="J1498" i="1"/>
  <c r="J1500" i="1"/>
  <c r="L1500" i="1"/>
  <c r="J1502" i="1"/>
  <c r="J1504" i="1"/>
  <c r="J1505" i="1"/>
  <c r="J1506" i="1"/>
  <c r="J1509" i="1"/>
  <c r="J1510" i="1"/>
  <c r="J1511" i="1"/>
  <c r="J1512" i="1"/>
  <c r="L1512" i="1"/>
  <c r="J1514" i="1"/>
  <c r="J1517" i="1"/>
  <c r="J1518" i="1"/>
  <c r="J1519" i="1"/>
  <c r="J1520" i="1"/>
  <c r="J1521" i="1"/>
  <c r="J1522" i="1"/>
  <c r="J1525" i="1"/>
  <c r="J1526" i="1"/>
  <c r="J1527" i="1"/>
  <c r="J1528" i="1"/>
  <c r="J1529" i="1"/>
  <c r="J1530" i="1"/>
  <c r="J1533" i="1"/>
  <c r="J1534" i="1"/>
  <c r="J1536" i="1"/>
  <c r="J1537" i="1"/>
  <c r="J1538" i="1"/>
  <c r="J1541" i="1"/>
  <c r="J1542" i="1"/>
  <c r="J1544" i="1"/>
  <c r="J1545" i="1"/>
  <c r="L1545" i="1"/>
  <c r="J1548" i="1"/>
  <c r="J1549" i="1"/>
  <c r="J1550" i="1"/>
  <c r="J1551" i="1"/>
  <c r="J1553" i="1"/>
  <c r="J1554" i="1"/>
  <c r="N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O2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AB1016" i="1" l="1"/>
  <c r="AA1016" i="1"/>
  <c r="W1017" i="1"/>
  <c r="AC1016" i="1"/>
  <c r="AA1017" i="1"/>
  <c r="AC475" i="1"/>
  <c r="AB474" i="1"/>
  <c r="AB475" i="1"/>
  <c r="AA474" i="1"/>
  <c r="W475" i="1"/>
  <c r="AA475" i="1" s="1"/>
  <c r="AC474" i="1"/>
  <c r="W351" i="1"/>
  <c r="AB350" i="1"/>
  <c r="AA350" i="1"/>
  <c r="AB351" i="1"/>
  <c r="AC350" i="1"/>
  <c r="W1435" i="1"/>
  <c r="AA1435" i="1"/>
  <c r="AC1434" i="1"/>
  <c r="AB1434" i="1"/>
  <c r="AC1435" i="1"/>
  <c r="AA1434" i="1"/>
  <c r="AC909" i="1"/>
  <c r="AC910" i="1"/>
  <c r="AB909" i="1"/>
  <c r="W910" i="1"/>
  <c r="AA909" i="1"/>
  <c r="W806" i="1"/>
  <c r="AA805" i="1"/>
  <c r="AA806" i="1"/>
  <c r="AB805" i="1"/>
  <c r="AC805" i="1"/>
  <c r="AC806" i="1"/>
  <c r="AB390" i="1"/>
  <c r="AA390" i="1"/>
  <c r="W391" i="1"/>
  <c r="AC390" i="1"/>
  <c r="W225" i="1"/>
  <c r="AC225" i="1" s="1"/>
  <c r="AB224" i="1"/>
  <c r="AA224" i="1"/>
  <c r="AC224" i="1"/>
  <c r="W182" i="1"/>
  <c r="AA181" i="1"/>
  <c r="AC181" i="1"/>
  <c r="AA182" i="1"/>
  <c r="AC182" i="1"/>
  <c r="AB181" i="1"/>
  <c r="AB182" i="1"/>
  <c r="W113" i="1"/>
  <c r="AA112" i="1"/>
  <c r="AA113" i="1"/>
  <c r="AC112" i="1"/>
  <c r="AB112" i="1"/>
  <c r="AB113" i="1"/>
  <c r="AA78" i="1"/>
  <c r="W78" i="1"/>
  <c r="AC77" i="1"/>
  <c r="AC78" i="1"/>
  <c r="AB77" i="1"/>
  <c r="AA77" i="1"/>
  <c r="W1058" i="1"/>
  <c r="AB1058" i="1" s="1"/>
  <c r="AB1057" i="1"/>
  <c r="AC1057" i="1"/>
  <c r="AC1058" i="1"/>
  <c r="AA1057" i="1"/>
  <c r="AA1004" i="1"/>
  <c r="AA1005" i="1"/>
  <c r="AC1004" i="1"/>
  <c r="W1005" i="1"/>
  <c r="AB1004" i="1"/>
  <c r="W941" i="1"/>
  <c r="AC941" i="1"/>
  <c r="AB940" i="1"/>
  <c r="AB941" i="1"/>
  <c r="AA940" i="1"/>
  <c r="AA941" i="1"/>
  <c r="AC940" i="1"/>
  <c r="W467" i="1"/>
  <c r="AC467" i="1"/>
  <c r="AB466" i="1"/>
  <c r="AB467" i="1"/>
  <c r="AA466" i="1"/>
  <c r="AA467" i="1"/>
  <c r="AC466" i="1"/>
  <c r="W249" i="1"/>
  <c r="AC249" i="1" s="1"/>
  <c r="AC248" i="1"/>
  <c r="AA248" i="1"/>
  <c r="AB248" i="1"/>
  <c r="W1308" i="1"/>
  <c r="AC1307" i="1"/>
  <c r="AB1307" i="1"/>
  <c r="AA1307" i="1"/>
  <c r="AC1308" i="1"/>
  <c r="AB1308" i="1"/>
  <c r="AA1308" i="1"/>
  <c r="W379" i="1"/>
  <c r="AC378" i="1"/>
  <c r="AC379" i="1"/>
  <c r="AB378" i="1"/>
  <c r="AA378" i="1"/>
  <c r="AA379" i="1"/>
  <c r="W1042" i="1"/>
  <c r="AB1041" i="1"/>
  <c r="AC1041" i="1"/>
  <c r="AA1041" i="1"/>
  <c r="W630" i="1"/>
  <c r="AA630" i="1" s="1"/>
  <c r="AA629" i="1"/>
  <c r="AC629" i="1"/>
  <c r="AC630" i="1"/>
  <c r="AB629" i="1"/>
  <c r="AC416" i="1"/>
  <c r="AC417" i="1"/>
  <c r="AB416" i="1"/>
  <c r="AA416" i="1"/>
  <c r="AB417" i="1"/>
  <c r="AA417" i="1"/>
  <c r="W417" i="1"/>
  <c r="W101" i="1"/>
  <c r="AC100" i="1"/>
  <c r="AC101" i="1"/>
  <c r="AB100" i="1"/>
  <c r="AB101" i="1"/>
  <c r="AA100" i="1"/>
  <c r="AA101" i="1"/>
  <c r="W1332" i="1"/>
  <c r="W1333" i="1" s="1"/>
  <c r="AC1331" i="1"/>
  <c r="AB1331" i="1"/>
  <c r="AA1331" i="1"/>
  <c r="AC1332" i="1"/>
  <c r="AB1332" i="1"/>
  <c r="AA1332" i="1"/>
  <c r="W1037" i="1"/>
  <c r="AC1037" i="1" s="1"/>
  <c r="AC1036" i="1"/>
  <c r="AA1036" i="1"/>
  <c r="AB1036" i="1"/>
  <c r="W983" i="1"/>
  <c r="AB983" i="1" s="1"/>
  <c r="AC983" i="1"/>
  <c r="AB982" i="1"/>
  <c r="AA982" i="1"/>
  <c r="AA983" i="1"/>
  <c r="AC982" i="1"/>
  <c r="W846" i="1"/>
  <c r="AA845" i="1"/>
  <c r="AC845" i="1"/>
  <c r="AB845" i="1"/>
  <c r="AC846" i="1"/>
  <c r="AB846" i="1"/>
  <c r="W405" i="1"/>
  <c r="AC404" i="1"/>
  <c r="AB404" i="1"/>
  <c r="AA404" i="1"/>
  <c r="AC362" i="1"/>
  <c r="AC363" i="1"/>
  <c r="AB362" i="1"/>
  <c r="AA362" i="1"/>
  <c r="AB363" i="1"/>
  <c r="AA363" i="1"/>
  <c r="W363" i="1"/>
  <c r="W949" i="1"/>
  <c r="AB949" i="1" s="1"/>
  <c r="AC949" i="1"/>
  <c r="AB948" i="1"/>
  <c r="AA948" i="1"/>
  <c r="AA949" i="1"/>
  <c r="AC948" i="1"/>
  <c r="AA667" i="1"/>
  <c r="AA668" i="1"/>
  <c r="AC667" i="1"/>
  <c r="AC668" i="1"/>
  <c r="W668" i="1"/>
  <c r="AB667" i="1"/>
  <c r="AB668" i="1"/>
  <c r="AB575" i="1"/>
  <c r="W575" i="1"/>
  <c r="AA574" i="1"/>
  <c r="AA575" i="1"/>
  <c r="AC574" i="1"/>
  <c r="AC575" i="1"/>
  <c r="AB574" i="1"/>
  <c r="AA442" i="1"/>
  <c r="AC441" i="1"/>
  <c r="AB441" i="1"/>
  <c r="W442" i="1"/>
  <c r="AB442" i="1"/>
  <c r="AA441" i="1"/>
  <c r="W160" i="1"/>
  <c r="AC160" i="1" s="1"/>
  <c r="AA160" i="1"/>
  <c r="AC159" i="1"/>
  <c r="AB159" i="1"/>
  <c r="AB160" i="1"/>
  <c r="AA159" i="1"/>
  <c r="AA1397" i="1"/>
  <c r="Q135" i="1"/>
  <c r="M135" i="1"/>
  <c r="Q886" i="1"/>
  <c r="M886" i="1"/>
  <c r="Q782" i="1"/>
  <c r="M782" i="1"/>
  <c r="Q868" i="1"/>
  <c r="M868" i="1"/>
  <c r="K453" i="1"/>
  <c r="Q452" i="1"/>
  <c r="M452" i="1"/>
  <c r="K253" i="1"/>
  <c r="Q252" i="1"/>
  <c r="M252" i="1"/>
  <c r="K181" i="1"/>
  <c r="Q180" i="1"/>
  <c r="M180" i="1"/>
  <c r="K1131" i="1"/>
  <c r="K859" i="1"/>
  <c r="K803" i="1"/>
  <c r="K787" i="1"/>
  <c r="J756" i="1"/>
  <c r="J748" i="1"/>
  <c r="J740" i="1"/>
  <c r="K739" i="1"/>
  <c r="L739" i="1" s="1"/>
  <c r="J732" i="1"/>
  <c r="J724" i="1"/>
  <c r="J716" i="1"/>
  <c r="J708" i="1"/>
  <c r="J700" i="1"/>
  <c r="J692" i="1"/>
  <c r="L683" i="1"/>
  <c r="J684" i="1"/>
  <c r="J676" i="1"/>
  <c r="J668" i="1"/>
  <c r="J660" i="1"/>
  <c r="J652" i="1"/>
  <c r="J644" i="1"/>
  <c r="J636" i="1"/>
  <c r="L627" i="1"/>
  <c r="J628" i="1"/>
  <c r="J620" i="1"/>
  <c r="J612" i="1"/>
  <c r="J604" i="1"/>
  <c r="J596" i="1"/>
  <c r="J588" i="1"/>
  <c r="J580" i="1"/>
  <c r="J572" i="1"/>
  <c r="K571" i="1"/>
  <c r="J564" i="1"/>
  <c r="J556" i="1"/>
  <c r="L547" i="1"/>
  <c r="J548" i="1"/>
  <c r="J540" i="1"/>
  <c r="J532" i="1"/>
  <c r="K523" i="1"/>
  <c r="L523" i="1" s="1"/>
  <c r="J524" i="1"/>
  <c r="J516" i="1"/>
  <c r="J508" i="1"/>
  <c r="J500" i="1"/>
  <c r="J492" i="1"/>
  <c r="J484" i="1"/>
  <c r="J476" i="1"/>
  <c r="J468" i="1"/>
  <c r="J460" i="1"/>
  <c r="J452" i="1"/>
  <c r="L451" i="1"/>
  <c r="J444" i="1"/>
  <c r="J436" i="1"/>
  <c r="J428" i="1"/>
  <c r="L427" i="1"/>
  <c r="J420" i="1"/>
  <c r="J412" i="1"/>
  <c r="J404" i="1"/>
  <c r="J396" i="1"/>
  <c r="J388" i="1"/>
  <c r="J380" i="1"/>
  <c r="J372" i="1"/>
  <c r="J364" i="1"/>
  <c r="J356" i="1"/>
  <c r="L347" i="1"/>
  <c r="J348" i="1"/>
  <c r="J340" i="1"/>
  <c r="J332" i="1"/>
  <c r="J324" i="1"/>
  <c r="J316" i="1"/>
  <c r="J308" i="1"/>
  <c r="J300" i="1"/>
  <c r="J292" i="1"/>
  <c r="K283" i="1"/>
  <c r="J284" i="1"/>
  <c r="J276" i="1"/>
  <c r="J268" i="1"/>
  <c r="J260" i="1"/>
  <c r="L251" i="1"/>
  <c r="J252" i="1"/>
  <c r="J244" i="1"/>
  <c r="L235" i="1"/>
  <c r="J236" i="1"/>
  <c r="J228" i="1"/>
  <c r="J220" i="1"/>
  <c r="J212" i="1"/>
  <c r="J204" i="1"/>
  <c r="K203" i="1"/>
  <c r="L203" i="1" s="1"/>
  <c r="J196" i="1"/>
  <c r="J188" i="1"/>
  <c r="L179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L75" i="1"/>
  <c r="J76" i="1"/>
  <c r="J68" i="1"/>
  <c r="L59" i="1"/>
  <c r="J60" i="1"/>
  <c r="J52" i="1"/>
  <c r="J1546" i="1"/>
  <c r="L1546" i="1" s="1"/>
  <c r="J1306" i="1"/>
  <c r="J1178" i="1"/>
  <c r="K1141" i="1"/>
  <c r="K818" i="1"/>
  <c r="Q817" i="1"/>
  <c r="M817" i="1"/>
  <c r="Q223" i="1"/>
  <c r="M223" i="1"/>
  <c r="K939" i="1"/>
  <c r="L939" i="1" s="1"/>
  <c r="K1546" i="1"/>
  <c r="L1218" i="1"/>
  <c r="K1218" i="1"/>
  <c r="L1010" i="1"/>
  <c r="K1010" i="1"/>
  <c r="L978" i="1"/>
  <c r="K978" i="1"/>
  <c r="J931" i="1"/>
  <c r="J923" i="1"/>
  <c r="J915" i="1"/>
  <c r="J907" i="1"/>
  <c r="J899" i="1"/>
  <c r="K898" i="1"/>
  <c r="J891" i="1"/>
  <c r="J883" i="1"/>
  <c r="J875" i="1"/>
  <c r="J867" i="1"/>
  <c r="J859" i="1"/>
  <c r="J851" i="1"/>
  <c r="J843" i="1"/>
  <c r="J835" i="1"/>
  <c r="J827" i="1"/>
  <c r="J819" i="1"/>
  <c r="L818" i="1"/>
  <c r="J811" i="1"/>
  <c r="J803" i="1"/>
  <c r="L802" i="1"/>
  <c r="J795" i="1"/>
  <c r="J787" i="1"/>
  <c r="K786" i="1"/>
  <c r="J779" i="1"/>
  <c r="J771" i="1"/>
  <c r="J763" i="1"/>
  <c r="J755" i="1"/>
  <c r="J747" i="1"/>
  <c r="L738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K530" i="1"/>
  <c r="K531" i="1" s="1"/>
  <c r="L522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L322" i="1"/>
  <c r="J323" i="1"/>
  <c r="J315" i="1"/>
  <c r="J307" i="1"/>
  <c r="J299" i="1"/>
  <c r="J291" i="1"/>
  <c r="L282" i="1"/>
  <c r="J283" i="1"/>
  <c r="J275" i="1"/>
  <c r="J267" i="1"/>
  <c r="J259" i="1"/>
  <c r="J251" i="1"/>
  <c r="J243" i="1"/>
  <c r="J235" i="1"/>
  <c r="J227" i="1"/>
  <c r="J219" i="1"/>
  <c r="J211" i="1"/>
  <c r="L202" i="1"/>
  <c r="J20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1513" i="1"/>
  <c r="J1433" i="1"/>
  <c r="J1385" i="1"/>
  <c r="J1361" i="1"/>
  <c r="J1329" i="1"/>
  <c r="J1233" i="1"/>
  <c r="J1209" i="1"/>
  <c r="J953" i="1"/>
  <c r="J916" i="1"/>
  <c r="J884" i="1"/>
  <c r="J873" i="1"/>
  <c r="J852" i="1"/>
  <c r="J820" i="1"/>
  <c r="J788" i="1"/>
  <c r="J766" i="1"/>
  <c r="J586" i="1"/>
  <c r="J394" i="1"/>
  <c r="Q1034" i="1"/>
  <c r="M1034" i="1"/>
  <c r="L1553" i="1"/>
  <c r="K1553" i="1"/>
  <c r="K1513" i="1"/>
  <c r="L1513" i="1"/>
  <c r="L1497" i="1"/>
  <c r="K1497" i="1"/>
  <c r="K1433" i="1"/>
  <c r="L1433" i="1" s="1"/>
  <c r="K1385" i="1"/>
  <c r="L1385" i="1" s="1"/>
  <c r="K1329" i="1"/>
  <c r="L1329" i="1" s="1"/>
  <c r="L1273" i="1"/>
  <c r="K1233" i="1"/>
  <c r="L1233" i="1" s="1"/>
  <c r="L1209" i="1"/>
  <c r="K1209" i="1"/>
  <c r="L1001" i="1"/>
  <c r="K1001" i="1"/>
  <c r="K953" i="1"/>
  <c r="L953" i="1" s="1"/>
  <c r="K873" i="1"/>
  <c r="K561" i="1"/>
  <c r="L561" i="1" s="1"/>
  <c r="K473" i="1"/>
  <c r="L473" i="1" s="1"/>
  <c r="K465" i="1"/>
  <c r="K369" i="1"/>
  <c r="K361" i="1"/>
  <c r="L361" i="1" s="1"/>
  <c r="K281" i="1"/>
  <c r="K258" i="1"/>
  <c r="K259" i="1" s="1"/>
  <c r="Q257" i="1"/>
  <c r="J1552" i="1"/>
  <c r="J1456" i="1"/>
  <c r="J1280" i="1"/>
  <c r="J1248" i="1"/>
  <c r="J1144" i="1"/>
  <c r="J1056" i="1"/>
  <c r="J1040" i="1"/>
  <c r="J944" i="1"/>
  <c r="J914" i="1"/>
  <c r="J882" i="1"/>
  <c r="J861" i="1"/>
  <c r="J850" i="1"/>
  <c r="J818" i="1"/>
  <c r="O817" i="1" s="1"/>
  <c r="P817" i="1" s="1"/>
  <c r="J786" i="1"/>
  <c r="L786" i="1" s="1"/>
  <c r="J614" i="1"/>
  <c r="J258" i="1"/>
  <c r="J194" i="1"/>
  <c r="J130" i="1"/>
  <c r="J66" i="1"/>
  <c r="K1451" i="1"/>
  <c r="L1451" i="1" s="1"/>
  <c r="Q1450" i="1"/>
  <c r="M1450" i="1"/>
  <c r="K1361" i="1"/>
  <c r="L1361" i="1" s="1"/>
  <c r="K684" i="1"/>
  <c r="Q683" i="1"/>
  <c r="M683" i="1"/>
  <c r="K1219" i="1"/>
  <c r="K1011" i="1"/>
  <c r="L1011" i="1" s="1"/>
  <c r="K1248" i="1"/>
  <c r="L1088" i="1"/>
  <c r="K1088" i="1"/>
  <c r="K1064" i="1"/>
  <c r="L1064" i="1"/>
  <c r="J761" i="1"/>
  <c r="J753" i="1"/>
  <c r="J745" i="1"/>
  <c r="J737" i="1"/>
  <c r="J729" i="1"/>
  <c r="J721" i="1"/>
  <c r="J713" i="1"/>
  <c r="J705" i="1"/>
  <c r="J697" i="1"/>
  <c r="K696" i="1"/>
  <c r="L696" i="1" s="1"/>
  <c r="J689" i="1"/>
  <c r="J681" i="1"/>
  <c r="K672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L560" i="1"/>
  <c r="J553" i="1"/>
  <c r="J545" i="1"/>
  <c r="J537" i="1"/>
  <c r="K536" i="1"/>
  <c r="K537" i="1" s="1"/>
  <c r="J529" i="1"/>
  <c r="J521" i="1"/>
  <c r="J513" i="1"/>
  <c r="J505" i="1"/>
  <c r="J497" i="1"/>
  <c r="K496" i="1"/>
  <c r="L496" i="1"/>
  <c r="J489" i="1"/>
  <c r="L489" i="1" s="1"/>
  <c r="J481" i="1"/>
  <c r="J473" i="1"/>
  <c r="L472" i="1"/>
  <c r="J465" i="1"/>
  <c r="L464" i="1"/>
  <c r="J457" i="1"/>
  <c r="J449" i="1"/>
  <c r="J441" i="1"/>
  <c r="K440" i="1"/>
  <c r="K441" i="1" s="1"/>
  <c r="J433" i="1"/>
  <c r="J425" i="1"/>
  <c r="J417" i="1"/>
  <c r="J409" i="1"/>
  <c r="J401" i="1"/>
  <c r="J393" i="1"/>
  <c r="J385" i="1"/>
  <c r="J377" i="1"/>
  <c r="K376" i="1"/>
  <c r="K377" i="1" s="1"/>
  <c r="J369" i="1"/>
  <c r="L369" i="1" s="1"/>
  <c r="L360" i="1"/>
  <c r="J361" i="1"/>
  <c r="J353" i="1"/>
  <c r="J345" i="1"/>
  <c r="J337" i="1"/>
  <c r="J329" i="1"/>
  <c r="J321" i="1"/>
  <c r="J313" i="1"/>
  <c r="J305" i="1"/>
  <c r="J297" i="1"/>
  <c r="K296" i="1"/>
  <c r="L296" i="1" s="1"/>
  <c r="J289" i="1"/>
  <c r="J281" i="1"/>
  <c r="J273" i="1"/>
  <c r="J265" i="1"/>
  <c r="J257" i="1"/>
  <c r="K256" i="1"/>
  <c r="J249" i="1"/>
  <c r="J241" i="1"/>
  <c r="J233" i="1"/>
  <c r="J225" i="1"/>
  <c r="K224" i="1"/>
  <c r="L224" i="1" s="1"/>
  <c r="J217" i="1"/>
  <c r="J209" i="1"/>
  <c r="J201" i="1"/>
  <c r="J193" i="1"/>
  <c r="L192" i="1"/>
  <c r="J185" i="1"/>
  <c r="J177" i="1"/>
  <c r="J169" i="1"/>
  <c r="J161" i="1"/>
  <c r="J153" i="1"/>
  <c r="J145" i="1"/>
  <c r="J137" i="1"/>
  <c r="K136" i="1"/>
  <c r="L136" i="1" s="1"/>
  <c r="J129" i="1"/>
  <c r="J121" i="1"/>
  <c r="J113" i="1"/>
  <c r="J105" i="1"/>
  <c r="J97" i="1"/>
  <c r="J89" i="1"/>
  <c r="J81" i="1"/>
  <c r="J73" i="1"/>
  <c r="J65" i="1"/>
  <c r="J57" i="1"/>
  <c r="K48" i="1"/>
  <c r="J49" i="1"/>
  <c r="J1543" i="1"/>
  <c r="J1535" i="1"/>
  <c r="J1503" i="1"/>
  <c r="J1191" i="1"/>
  <c r="J1143" i="1"/>
  <c r="J1015" i="1"/>
  <c r="J924" i="1"/>
  <c r="J913" i="1"/>
  <c r="J902" i="1"/>
  <c r="J892" i="1"/>
  <c r="J881" i="1"/>
  <c r="J870" i="1"/>
  <c r="J860" i="1"/>
  <c r="J849" i="1"/>
  <c r="J828" i="1"/>
  <c r="J817" i="1"/>
  <c r="J796" i="1"/>
  <c r="J764" i="1"/>
  <c r="J738" i="1"/>
  <c r="J706" i="1"/>
  <c r="J674" i="1"/>
  <c r="J642" i="1"/>
  <c r="J610" i="1"/>
  <c r="J578" i="1"/>
  <c r="J546" i="1"/>
  <c r="J514" i="1"/>
  <c r="J482" i="1"/>
  <c r="J450" i="1"/>
  <c r="J418" i="1"/>
  <c r="J386" i="1"/>
  <c r="J354" i="1"/>
  <c r="J322" i="1"/>
  <c r="J290" i="1"/>
  <c r="J250" i="1"/>
  <c r="J186" i="1"/>
  <c r="J122" i="1"/>
  <c r="J58" i="1"/>
  <c r="K1191" i="1"/>
  <c r="Q1190" i="1"/>
  <c r="M1190" i="1"/>
  <c r="Q1093" i="1"/>
  <c r="M1093" i="1"/>
  <c r="Q1002" i="1"/>
  <c r="M1002" i="1"/>
  <c r="Q282" i="1"/>
  <c r="M282" i="1"/>
  <c r="K60" i="1"/>
  <c r="Q59" i="1"/>
  <c r="M59" i="1"/>
  <c r="K1003" i="1"/>
  <c r="L1003" i="1" s="1"/>
  <c r="K1015" i="1"/>
  <c r="L1015" i="1" s="1"/>
  <c r="K927" i="1"/>
  <c r="L927" i="1" s="1"/>
  <c r="K887" i="1"/>
  <c r="K784" i="1"/>
  <c r="M783" i="1" s="1"/>
  <c r="Q783" i="1"/>
  <c r="J752" i="1"/>
  <c r="J744" i="1"/>
  <c r="J736" i="1"/>
  <c r="J728" i="1"/>
  <c r="J720" i="1"/>
  <c r="K719" i="1"/>
  <c r="L719" i="1" s="1"/>
  <c r="J712" i="1"/>
  <c r="J704" i="1"/>
  <c r="J696" i="1"/>
  <c r="L695" i="1"/>
  <c r="J688" i="1"/>
  <c r="J680" i="1"/>
  <c r="J672" i="1"/>
  <c r="L671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L535" i="1"/>
  <c r="J528" i="1"/>
  <c r="J520" i="1"/>
  <c r="J512" i="1"/>
  <c r="J504" i="1"/>
  <c r="J488" i="1"/>
  <c r="J480" i="1"/>
  <c r="J472" i="1"/>
  <c r="J464" i="1"/>
  <c r="J456" i="1"/>
  <c r="J448" i="1"/>
  <c r="J440" i="1"/>
  <c r="L439" i="1"/>
  <c r="J432" i="1"/>
  <c r="J416" i="1"/>
  <c r="K415" i="1"/>
  <c r="K416" i="1" s="1"/>
  <c r="J408" i="1"/>
  <c r="J400" i="1"/>
  <c r="J392" i="1"/>
  <c r="J384" i="1"/>
  <c r="J376" i="1"/>
  <c r="L375" i="1"/>
  <c r="J368" i="1"/>
  <c r="J360" i="1"/>
  <c r="J352" i="1"/>
  <c r="J344" i="1"/>
  <c r="J336" i="1"/>
  <c r="K335" i="1"/>
  <c r="L335" i="1" s="1"/>
  <c r="J328" i="1"/>
  <c r="J320" i="1"/>
  <c r="J312" i="1"/>
  <c r="J304" i="1"/>
  <c r="J296" i="1"/>
  <c r="L295" i="1"/>
  <c r="J288" i="1"/>
  <c r="J280" i="1"/>
  <c r="J264" i="1"/>
  <c r="J256" i="1"/>
  <c r="J248" i="1"/>
  <c r="K247" i="1"/>
  <c r="L247" i="1" s="1"/>
  <c r="J240" i="1"/>
  <c r="J232" i="1"/>
  <c r="J224" i="1"/>
  <c r="O223" i="1" s="1"/>
  <c r="P223" i="1" s="1"/>
  <c r="L223" i="1"/>
  <c r="J216" i="1"/>
  <c r="J208" i="1"/>
  <c r="J200" i="1"/>
  <c r="J192" i="1"/>
  <c r="J184" i="1"/>
  <c r="J176" i="1"/>
  <c r="J168" i="1"/>
  <c r="J160" i="1"/>
  <c r="J152" i="1"/>
  <c r="J144" i="1"/>
  <c r="J136" i="1"/>
  <c r="O135" i="1" s="1"/>
  <c r="P135" i="1" s="1"/>
  <c r="L135" i="1"/>
  <c r="J128" i="1"/>
  <c r="K127" i="1"/>
  <c r="K128" i="1" s="1"/>
  <c r="J120" i="1"/>
  <c r="J112" i="1"/>
  <c r="J104" i="1"/>
  <c r="J96" i="1"/>
  <c r="J88" i="1"/>
  <c r="J80" i="1"/>
  <c r="J72" i="1"/>
  <c r="J64" i="1"/>
  <c r="J56" i="1"/>
  <c r="J48" i="1"/>
  <c r="L47" i="1"/>
  <c r="J1414" i="1"/>
  <c r="J1398" i="1"/>
  <c r="J1318" i="1"/>
  <c r="J1166" i="1"/>
  <c r="J1094" i="1"/>
  <c r="O1093" i="1" s="1"/>
  <c r="P1093" i="1" s="1"/>
  <c r="J990" i="1"/>
  <c r="J922" i="1"/>
  <c r="J912" i="1"/>
  <c r="J890" i="1"/>
  <c r="J880" i="1"/>
  <c r="J869" i="1"/>
  <c r="J858" i="1"/>
  <c r="J848" i="1"/>
  <c r="J826" i="1"/>
  <c r="J816" i="1"/>
  <c r="J794" i="1"/>
  <c r="J784" i="1"/>
  <c r="J762" i="1"/>
  <c r="J510" i="1"/>
  <c r="J242" i="1"/>
  <c r="J178" i="1"/>
  <c r="J114" i="1"/>
  <c r="J50" i="1"/>
  <c r="K1273" i="1"/>
  <c r="Q360" i="1"/>
  <c r="M360" i="1"/>
  <c r="K1139" i="1"/>
  <c r="K1414" i="1"/>
  <c r="K1398" i="1"/>
  <c r="L1398" i="1" s="1"/>
  <c r="K1374" i="1"/>
  <c r="L1374" i="1"/>
  <c r="K1318" i="1"/>
  <c r="K1198" i="1"/>
  <c r="L1198" i="1"/>
  <c r="K1166" i="1"/>
  <c r="Q1142" i="1"/>
  <c r="M1142" i="1"/>
  <c r="K1094" i="1"/>
  <c r="K1095" i="1" s="1"/>
  <c r="K990" i="1"/>
  <c r="J935" i="1"/>
  <c r="L926" i="1"/>
  <c r="J927" i="1"/>
  <c r="J919" i="1"/>
  <c r="J911" i="1"/>
  <c r="K902" i="1"/>
  <c r="J903" i="1"/>
  <c r="J895" i="1"/>
  <c r="L886" i="1"/>
  <c r="J887" i="1"/>
  <c r="O886" i="1" s="1"/>
  <c r="P886" i="1" s="1"/>
  <c r="J879" i="1"/>
  <c r="K870" i="1"/>
  <c r="J871" i="1"/>
  <c r="J863" i="1"/>
  <c r="J855" i="1"/>
  <c r="J847" i="1"/>
  <c r="J839" i="1"/>
  <c r="J831" i="1"/>
  <c r="J823" i="1"/>
  <c r="J815" i="1"/>
  <c r="J807" i="1"/>
  <c r="J799" i="1"/>
  <c r="J791" i="1"/>
  <c r="L782" i="1"/>
  <c r="L783" i="1" s="1"/>
  <c r="J783" i="1"/>
  <c r="J775" i="1"/>
  <c r="J767" i="1"/>
  <c r="J759" i="1"/>
  <c r="J751" i="1"/>
  <c r="J743" i="1"/>
  <c r="J735" i="1"/>
  <c r="J727" i="1"/>
  <c r="L718" i="1"/>
  <c r="J719" i="1"/>
  <c r="J711" i="1"/>
  <c r="J703" i="1"/>
  <c r="K694" i="1"/>
  <c r="J695" i="1"/>
  <c r="J687" i="1"/>
  <c r="J679" i="1"/>
  <c r="J671" i="1"/>
  <c r="J663" i="1"/>
  <c r="L654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L414" i="1"/>
  <c r="J415" i="1"/>
  <c r="J407" i="1"/>
  <c r="J399" i="1"/>
  <c r="J391" i="1"/>
  <c r="J383" i="1"/>
  <c r="J375" i="1"/>
  <c r="J367" i="1"/>
  <c r="J359" i="1"/>
  <c r="J351" i="1"/>
  <c r="J343" i="1"/>
  <c r="L334" i="1"/>
  <c r="J335" i="1"/>
  <c r="J327" i="1"/>
  <c r="J319" i="1"/>
  <c r="J311" i="1"/>
  <c r="J303" i="1"/>
  <c r="J295" i="1"/>
  <c r="J287" i="1"/>
  <c r="J279" i="1"/>
  <c r="J271" i="1"/>
  <c r="J263" i="1"/>
  <c r="J255" i="1"/>
  <c r="L246" i="1"/>
  <c r="J247" i="1"/>
  <c r="J239" i="1"/>
  <c r="J231" i="1"/>
  <c r="L222" i="1"/>
  <c r="J223" i="1"/>
  <c r="J215" i="1"/>
  <c r="J207" i="1"/>
  <c r="J199" i="1"/>
  <c r="J191" i="1"/>
  <c r="J183" i="1"/>
  <c r="J175" i="1"/>
  <c r="J167" i="1"/>
  <c r="J159" i="1"/>
  <c r="J151" i="1"/>
  <c r="J143" i="1"/>
  <c r="L134" i="1"/>
  <c r="J135" i="1"/>
  <c r="L126" i="1"/>
  <c r="J127" i="1"/>
  <c r="J119" i="1"/>
  <c r="J111" i="1"/>
  <c r="J103" i="1"/>
  <c r="J95" i="1"/>
  <c r="J87" i="1"/>
  <c r="J79" i="1"/>
  <c r="J71" i="1"/>
  <c r="J63" i="1"/>
  <c r="J55" i="1"/>
  <c r="J47" i="1"/>
  <c r="J1501" i="1"/>
  <c r="J1373" i="1"/>
  <c r="J1293" i="1"/>
  <c r="J1221" i="1"/>
  <c r="L1221" i="1" s="1"/>
  <c r="J1197" i="1"/>
  <c r="J1069" i="1"/>
  <c r="J981" i="1"/>
  <c r="J965" i="1"/>
  <c r="J932" i="1"/>
  <c r="J921" i="1"/>
  <c r="J900" i="1"/>
  <c r="J889" i="1"/>
  <c r="J868" i="1"/>
  <c r="J857" i="1"/>
  <c r="J836" i="1"/>
  <c r="J825" i="1"/>
  <c r="J804" i="1"/>
  <c r="J793" i="1"/>
  <c r="J772" i="1"/>
  <c r="J760" i="1"/>
  <c r="J730" i="1"/>
  <c r="J698" i="1"/>
  <c r="J666" i="1"/>
  <c r="J634" i="1"/>
  <c r="J602" i="1"/>
  <c r="J570" i="1"/>
  <c r="J538" i="1"/>
  <c r="J506" i="1"/>
  <c r="J474" i="1"/>
  <c r="J442" i="1"/>
  <c r="J410" i="1"/>
  <c r="J378" i="1"/>
  <c r="J346" i="1"/>
  <c r="J314" i="1"/>
  <c r="J282" i="1"/>
  <c r="J234" i="1"/>
  <c r="J170" i="1"/>
  <c r="J106" i="1"/>
  <c r="Q1545" i="1"/>
  <c r="M1545" i="1"/>
  <c r="K655" i="1"/>
  <c r="L655" i="1" s="1"/>
  <c r="K1035" i="1"/>
  <c r="L1035" i="1" s="1"/>
  <c r="Q869" i="1"/>
  <c r="M869" i="1"/>
  <c r="L453" i="1"/>
  <c r="K269" i="1"/>
  <c r="J262" i="1"/>
  <c r="L253" i="1"/>
  <c r="J254" i="1"/>
  <c r="J246" i="1"/>
  <c r="J238" i="1"/>
  <c r="J230" i="1"/>
  <c r="J222" i="1"/>
  <c r="J214" i="1"/>
  <c r="J206" i="1"/>
  <c r="J198" i="1"/>
  <c r="J190" i="1"/>
  <c r="L181" i="1"/>
  <c r="J182" i="1"/>
  <c r="J174" i="1"/>
  <c r="J166" i="1"/>
  <c r="L157" i="1"/>
  <c r="J158" i="1"/>
  <c r="J150" i="1"/>
  <c r="J142" i="1"/>
  <c r="J134" i="1"/>
  <c r="J126" i="1"/>
  <c r="J118" i="1"/>
  <c r="L109" i="1"/>
  <c r="J110" i="1"/>
  <c r="J102" i="1"/>
  <c r="J94" i="1"/>
  <c r="J86" i="1"/>
  <c r="J78" i="1"/>
  <c r="J70" i="1"/>
  <c r="J62" i="1"/>
  <c r="J54" i="1"/>
  <c r="J46" i="1"/>
  <c r="J1540" i="1"/>
  <c r="J1532" i="1"/>
  <c r="J1524" i="1"/>
  <c r="J1516" i="1"/>
  <c r="J1508" i="1"/>
  <c r="J1492" i="1"/>
  <c r="J1484" i="1"/>
  <c r="J1476" i="1"/>
  <c r="J1468" i="1"/>
  <c r="J1460" i="1"/>
  <c r="J1452" i="1"/>
  <c r="J1436" i="1"/>
  <c r="J1428" i="1"/>
  <c r="J1420" i="1"/>
  <c r="J1412" i="1"/>
  <c r="J1404" i="1"/>
  <c r="J1396" i="1"/>
  <c r="J1388" i="1"/>
  <c r="J1380" i="1"/>
  <c r="J1364" i="1"/>
  <c r="J1356" i="1"/>
  <c r="J1348" i="1"/>
  <c r="J1340" i="1"/>
  <c r="J1332" i="1"/>
  <c r="J1324" i="1"/>
  <c r="J1308" i="1"/>
  <c r="J1300" i="1"/>
  <c r="J1292" i="1"/>
  <c r="J1284" i="1"/>
  <c r="J1276" i="1"/>
  <c r="J1268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0" i="1"/>
  <c r="J920" i="1"/>
  <c r="J898" i="1"/>
  <c r="J888" i="1"/>
  <c r="J866" i="1"/>
  <c r="J856" i="1"/>
  <c r="J834" i="1"/>
  <c r="J824" i="1"/>
  <c r="J802" i="1"/>
  <c r="J792" i="1"/>
  <c r="J770" i="1"/>
  <c r="J758" i="1"/>
  <c r="J726" i="1"/>
  <c r="J694" i="1"/>
  <c r="J662" i="1"/>
  <c r="J630" i="1"/>
  <c r="J598" i="1"/>
  <c r="J566" i="1"/>
  <c r="J502" i="1"/>
  <c r="J470" i="1"/>
  <c r="J438" i="1"/>
  <c r="J406" i="1"/>
  <c r="J374" i="1"/>
  <c r="J342" i="1"/>
  <c r="J310" i="1"/>
  <c r="J278" i="1"/>
  <c r="J226" i="1"/>
  <c r="J162" i="1"/>
  <c r="J98" i="1"/>
  <c r="K1399" i="1"/>
  <c r="K971" i="1"/>
  <c r="K489" i="1"/>
  <c r="K421" i="1"/>
  <c r="K1468" i="1"/>
  <c r="L1468" i="1" s="1"/>
  <c r="K1428" i="1"/>
  <c r="K1356" i="1"/>
  <c r="L1356" i="1"/>
  <c r="K1340" i="1"/>
  <c r="K1140" i="1"/>
  <c r="L868" i="1"/>
  <c r="L869" i="1" s="1"/>
  <c r="L870" i="1" s="1"/>
  <c r="J757" i="1"/>
  <c r="J749" i="1"/>
  <c r="J741" i="1"/>
  <c r="J733" i="1"/>
  <c r="J725" i="1"/>
  <c r="J717" i="1"/>
  <c r="L708" i="1"/>
  <c r="J709" i="1"/>
  <c r="J701" i="1"/>
  <c r="J693" i="1"/>
  <c r="L684" i="1"/>
  <c r="J685" i="1"/>
  <c r="J677" i="1"/>
  <c r="J669" i="1"/>
  <c r="J661" i="1"/>
  <c r="J653" i="1"/>
  <c r="J645" i="1"/>
  <c r="J637" i="1"/>
  <c r="J629" i="1"/>
  <c r="J621" i="1"/>
  <c r="J613" i="1"/>
  <c r="J605" i="1"/>
  <c r="L596" i="1"/>
  <c r="J597" i="1"/>
  <c r="J589" i="1"/>
  <c r="J581" i="1"/>
  <c r="L572" i="1"/>
  <c r="J573" i="1"/>
  <c r="J565" i="1"/>
  <c r="J557" i="1"/>
  <c r="J549" i="1"/>
  <c r="J541" i="1"/>
  <c r="J533" i="1"/>
  <c r="J525" i="1"/>
  <c r="J517" i="1"/>
  <c r="J509" i="1"/>
  <c r="J501" i="1"/>
  <c r="J493" i="1"/>
  <c r="L484" i="1"/>
  <c r="J485" i="1"/>
  <c r="J477" i="1"/>
  <c r="J469" i="1"/>
  <c r="J461" i="1"/>
  <c r="L452" i="1"/>
  <c r="J453" i="1"/>
  <c r="O452" i="1" s="1"/>
  <c r="J445" i="1"/>
  <c r="J437" i="1"/>
  <c r="K428" i="1"/>
  <c r="J429" i="1"/>
  <c r="J421" i="1"/>
  <c r="L421" i="1" s="1"/>
  <c r="J413" i="1"/>
  <c r="J405" i="1"/>
  <c r="J397" i="1"/>
  <c r="L388" i="1"/>
  <c r="J389" i="1"/>
  <c r="J381" i="1"/>
  <c r="J373" i="1"/>
  <c r="J365" i="1"/>
  <c r="J357" i="1"/>
  <c r="K348" i="1"/>
  <c r="L348" i="1" s="1"/>
  <c r="J349" i="1"/>
  <c r="J341" i="1"/>
  <c r="J333" i="1"/>
  <c r="J325" i="1"/>
  <c r="J317" i="1"/>
  <c r="J309" i="1"/>
  <c r="J301" i="1"/>
  <c r="J293" i="1"/>
  <c r="K284" i="1"/>
  <c r="J285" i="1"/>
  <c r="J277" i="1"/>
  <c r="J269" i="1"/>
  <c r="J261" i="1"/>
  <c r="L252" i="1"/>
  <c r="J253" i="1"/>
  <c r="O252" i="1" s="1"/>
  <c r="J245" i="1"/>
  <c r="K236" i="1"/>
  <c r="L236" i="1" s="1"/>
  <c r="J237" i="1"/>
  <c r="J229" i="1"/>
  <c r="J221" i="1"/>
  <c r="J213" i="1"/>
  <c r="J205" i="1"/>
  <c r="J197" i="1"/>
  <c r="J189" i="1"/>
  <c r="L180" i="1"/>
  <c r="J181" i="1"/>
  <c r="O180" i="1" s="1"/>
  <c r="P180" i="1" s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L60" i="1"/>
  <c r="J61" i="1"/>
  <c r="J5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O1450" i="1" s="1"/>
  <c r="P1450" i="1" s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83" i="1"/>
  <c r="J1075" i="1"/>
  <c r="J1059" i="1"/>
  <c r="J1051" i="1"/>
  <c r="J1043" i="1"/>
  <c r="J1035" i="1"/>
  <c r="J1027" i="1"/>
  <c r="J1019" i="1"/>
  <c r="J1011" i="1"/>
  <c r="J1003" i="1"/>
  <c r="O1002" i="1" s="1"/>
  <c r="P1002" i="1" s="1"/>
  <c r="J995" i="1"/>
  <c r="J987" i="1"/>
  <c r="J979" i="1"/>
  <c r="J971" i="1"/>
  <c r="J963" i="1"/>
  <c r="J955" i="1"/>
  <c r="J947" i="1"/>
  <c r="J939" i="1"/>
  <c r="J929" i="1"/>
  <c r="J918" i="1"/>
  <c r="J908" i="1"/>
  <c r="J897" i="1"/>
  <c r="J886" i="1"/>
  <c r="J876" i="1"/>
  <c r="J865" i="1"/>
  <c r="J854" i="1"/>
  <c r="J844" i="1"/>
  <c r="J833" i="1"/>
  <c r="J822" i="1"/>
  <c r="J812" i="1"/>
  <c r="J801" i="1"/>
  <c r="J790" i="1"/>
  <c r="J780" i="1"/>
  <c r="J769" i="1"/>
  <c r="J754" i="1"/>
  <c r="J722" i="1"/>
  <c r="J690" i="1"/>
  <c r="J658" i="1"/>
  <c r="J626" i="1"/>
  <c r="J594" i="1"/>
  <c r="J562" i="1"/>
  <c r="J530" i="1"/>
  <c r="L530" i="1" s="1"/>
  <c r="J498" i="1"/>
  <c r="J466" i="1"/>
  <c r="J434" i="1"/>
  <c r="J402" i="1"/>
  <c r="J370" i="1"/>
  <c r="J338" i="1"/>
  <c r="J306" i="1"/>
  <c r="J274" i="1"/>
  <c r="J218" i="1"/>
  <c r="J154" i="1"/>
  <c r="J90" i="1"/>
  <c r="K1319" i="1"/>
  <c r="K1221" i="1"/>
  <c r="K908" i="1"/>
  <c r="Q907" i="1"/>
  <c r="M907" i="1"/>
  <c r="K323" i="1"/>
  <c r="K1501" i="1"/>
  <c r="Q1500" i="1"/>
  <c r="Q1355" i="1"/>
  <c r="M1355" i="1"/>
  <c r="K1306" i="1"/>
  <c r="Q1305" i="1"/>
  <c r="M1305" i="1"/>
  <c r="Q1014" i="1"/>
  <c r="M1014" i="1"/>
  <c r="K965" i="1"/>
  <c r="Q964" i="1"/>
  <c r="M964" i="1"/>
  <c r="K789" i="1"/>
  <c r="Q788" i="1"/>
  <c r="M788" i="1"/>
  <c r="K766" i="1"/>
  <c r="L766" i="1" s="1"/>
  <c r="Q765" i="1"/>
  <c r="M765" i="1"/>
  <c r="K709" i="1"/>
  <c r="Q708" i="1"/>
  <c r="M708" i="1"/>
  <c r="Q671" i="1"/>
  <c r="M671" i="1"/>
  <c r="K614" i="1"/>
  <c r="Q613" i="1"/>
  <c r="M613" i="1"/>
  <c r="K573" i="1"/>
  <c r="L573" i="1" s="1"/>
  <c r="Q572" i="1"/>
  <c r="M572" i="1"/>
  <c r="K510" i="1"/>
  <c r="Q509" i="1"/>
  <c r="M509" i="1"/>
  <c r="Q472" i="1"/>
  <c r="M472" i="1"/>
  <c r="Q347" i="1"/>
  <c r="M347" i="1"/>
  <c r="K170" i="1"/>
  <c r="Q169" i="1"/>
  <c r="M169" i="1"/>
  <c r="K98" i="1"/>
  <c r="Q97" i="1"/>
  <c r="M97" i="1"/>
  <c r="M1512" i="1"/>
  <c r="Q1384" i="1"/>
  <c r="M1384" i="1"/>
  <c r="Q1165" i="1"/>
  <c r="M1165" i="1"/>
  <c r="Q1130" i="1"/>
  <c r="M1130" i="1"/>
  <c r="K1082" i="1"/>
  <c r="Q1081" i="1"/>
  <c r="M1081" i="1"/>
  <c r="K1056" i="1"/>
  <c r="Q1055" i="1"/>
  <c r="M1055" i="1"/>
  <c r="Q989" i="1"/>
  <c r="M989" i="1"/>
  <c r="Q926" i="1"/>
  <c r="M926" i="1"/>
  <c r="Q901" i="1"/>
  <c r="M901" i="1"/>
  <c r="Q872" i="1"/>
  <c r="M872" i="1"/>
  <c r="K844" i="1"/>
  <c r="Q843" i="1"/>
  <c r="M843" i="1"/>
  <c r="Q535" i="1"/>
  <c r="M535" i="1"/>
  <c r="K498" i="1"/>
  <c r="Q497" i="1"/>
  <c r="M497" i="1"/>
  <c r="Q439" i="1"/>
  <c r="M439" i="1"/>
  <c r="Q375" i="1"/>
  <c r="M375" i="1"/>
  <c r="Q246" i="1"/>
  <c r="M246" i="1"/>
  <c r="K158" i="1"/>
  <c r="Q157" i="1"/>
  <c r="M157" i="1"/>
  <c r="Q1339" i="1"/>
  <c r="M1339" i="1"/>
  <c r="Q1232" i="1"/>
  <c r="M1232" i="1"/>
  <c r="Q1208" i="1"/>
  <c r="M1208" i="1"/>
  <c r="K1154" i="1"/>
  <c r="Q1153" i="1"/>
  <c r="M1153" i="1"/>
  <c r="K1116" i="1"/>
  <c r="Q1115" i="1"/>
  <c r="M1115" i="1"/>
  <c r="K981" i="1"/>
  <c r="Q980" i="1"/>
  <c r="M980" i="1"/>
  <c r="Q738" i="1"/>
  <c r="M738" i="1"/>
  <c r="K666" i="1"/>
  <c r="Q665" i="1"/>
  <c r="M665" i="1"/>
  <c r="K602" i="1"/>
  <c r="Q601" i="1"/>
  <c r="M601" i="1"/>
  <c r="Q464" i="1"/>
  <c r="M464" i="1"/>
  <c r="Q295" i="1"/>
  <c r="M295" i="1"/>
  <c r="Q202" i="1"/>
  <c r="M202" i="1"/>
  <c r="Q126" i="1"/>
  <c r="M126" i="1"/>
  <c r="M1432" i="1"/>
  <c r="K1293" i="1"/>
  <c r="Q1292" i="1"/>
  <c r="M1292" i="1"/>
  <c r="K1144" i="1"/>
  <c r="Q1143" i="1"/>
  <c r="M1143" i="1"/>
  <c r="K1040" i="1"/>
  <c r="Q1039" i="1"/>
  <c r="M1039" i="1"/>
  <c r="Q952" i="1"/>
  <c r="M952" i="1"/>
  <c r="K832" i="1"/>
  <c r="Q831" i="1"/>
  <c r="M831" i="1"/>
  <c r="Q695" i="1"/>
  <c r="M695" i="1"/>
  <c r="K597" i="1"/>
  <c r="Q596" i="1"/>
  <c r="M596" i="1"/>
  <c r="Q560" i="1"/>
  <c r="M560" i="1"/>
  <c r="Q427" i="1"/>
  <c r="M427" i="1"/>
  <c r="Q414" i="1"/>
  <c r="M414" i="1"/>
  <c r="Q235" i="1"/>
  <c r="M235" i="1"/>
  <c r="K146" i="1"/>
  <c r="Q145" i="1"/>
  <c r="M145" i="1"/>
  <c r="K82" i="1"/>
  <c r="L82" i="1" s="1"/>
  <c r="Q81" i="1"/>
  <c r="M81" i="1"/>
  <c r="M1413" i="1"/>
  <c r="K1456" i="1"/>
  <c r="Q1455" i="1"/>
  <c r="K1373" i="1"/>
  <c r="Q1372" i="1"/>
  <c r="M1372" i="1"/>
  <c r="Q1328" i="1"/>
  <c r="M1328" i="1"/>
  <c r="K1280" i="1"/>
  <c r="Q1279" i="1"/>
  <c r="M1279" i="1"/>
  <c r="K1197" i="1"/>
  <c r="Q1196" i="1"/>
  <c r="M1196" i="1"/>
  <c r="K1069" i="1"/>
  <c r="Q1068" i="1"/>
  <c r="M1068" i="1"/>
  <c r="K946" i="1"/>
  <c r="Q945" i="1"/>
  <c r="M945" i="1"/>
  <c r="K916" i="1"/>
  <c r="Q915" i="1"/>
  <c r="M915" i="1"/>
  <c r="K548" i="1"/>
  <c r="L548" i="1" s="1"/>
  <c r="Q547" i="1"/>
  <c r="M547" i="1"/>
  <c r="K402" i="1"/>
  <c r="Q401" i="1"/>
  <c r="M401" i="1"/>
  <c r="Q334" i="1"/>
  <c r="M334" i="1"/>
  <c r="K193" i="1"/>
  <c r="L193" i="1" s="1"/>
  <c r="Q192" i="1"/>
  <c r="M192" i="1"/>
  <c r="K122" i="1"/>
  <c r="Q121" i="1"/>
  <c r="M121" i="1"/>
  <c r="K76" i="1"/>
  <c r="L76" i="1" s="1"/>
  <c r="Q75" i="1"/>
  <c r="M75" i="1"/>
  <c r="M1500" i="1"/>
  <c r="M1467" i="1"/>
  <c r="Q1360" i="1"/>
  <c r="M1360" i="1"/>
  <c r="Q1220" i="1"/>
  <c r="M1220" i="1"/>
  <c r="K1178" i="1"/>
  <c r="Q1177" i="1"/>
  <c r="M1177" i="1"/>
  <c r="Q970" i="1"/>
  <c r="M970" i="1"/>
  <c r="Q885" i="1"/>
  <c r="M885" i="1"/>
  <c r="K861" i="1"/>
  <c r="Q860" i="1"/>
  <c r="M860" i="1"/>
  <c r="Q654" i="1"/>
  <c r="M654" i="1"/>
  <c r="K586" i="1"/>
  <c r="Q585" i="1"/>
  <c r="M585" i="1"/>
  <c r="K485" i="1"/>
  <c r="L485" i="1" s="1"/>
  <c r="Q484" i="1"/>
  <c r="M484" i="1"/>
  <c r="Q451" i="1"/>
  <c r="M451" i="1"/>
  <c r="K389" i="1"/>
  <c r="Q388" i="1"/>
  <c r="M388" i="1"/>
  <c r="Q322" i="1"/>
  <c r="M322" i="1"/>
  <c r="Q251" i="1"/>
  <c r="M251" i="1"/>
  <c r="Q222" i="1"/>
  <c r="M222" i="1"/>
  <c r="Q179" i="1"/>
  <c r="M179" i="1"/>
  <c r="Q134" i="1"/>
  <c r="M134" i="1"/>
  <c r="K110" i="1"/>
  <c r="Q109" i="1"/>
  <c r="M109" i="1"/>
  <c r="M1455" i="1"/>
  <c r="Q1397" i="1"/>
  <c r="M1397" i="1"/>
  <c r="Q1317" i="1"/>
  <c r="M1317" i="1"/>
  <c r="Q1247" i="1"/>
  <c r="M1247" i="1"/>
  <c r="Q938" i="1"/>
  <c r="M938" i="1"/>
  <c r="Q802" i="1"/>
  <c r="M802" i="1"/>
  <c r="Q718" i="1"/>
  <c r="M718" i="1"/>
  <c r="K628" i="1"/>
  <c r="L628" i="1" s="1"/>
  <c r="Q627" i="1"/>
  <c r="M627" i="1"/>
  <c r="Q522" i="1"/>
  <c r="M522" i="1"/>
  <c r="K310" i="1"/>
  <c r="Q309" i="1"/>
  <c r="M309" i="1"/>
  <c r="K210" i="1"/>
  <c r="Q209" i="1"/>
  <c r="M209" i="1"/>
  <c r="Q47" i="1"/>
  <c r="M47" i="1"/>
  <c r="M1427" i="1"/>
  <c r="W1400" i="1"/>
  <c r="AC1400" i="1" s="1"/>
  <c r="AB1399" i="1"/>
  <c r="AA1399" i="1"/>
  <c r="AC1399" i="1"/>
  <c r="W1548" i="1"/>
  <c r="AA1548" i="1" s="1"/>
  <c r="AA1547" i="1"/>
  <c r="AB1547" i="1"/>
  <c r="AC1547" i="1"/>
  <c r="W1358" i="1"/>
  <c r="W1359" i="1" s="1"/>
  <c r="AC1360" i="1" s="1"/>
  <c r="AB1357" i="1"/>
  <c r="AA1357" i="1"/>
  <c r="AC1357" i="1"/>
  <c r="W1430" i="1"/>
  <c r="AA1430" i="1" s="1"/>
  <c r="AC1429" i="1"/>
  <c r="AA1429" i="1"/>
  <c r="AC1430" i="1"/>
  <c r="AB1429" i="1"/>
  <c r="AB1430" i="1"/>
  <c r="W1461" i="1"/>
  <c r="AB1461" i="1" s="1"/>
  <c r="AC1460" i="1"/>
  <c r="AA1460" i="1"/>
  <c r="AB1460" i="1"/>
  <c r="W1344" i="1"/>
  <c r="AC1344" i="1" s="1"/>
  <c r="AB1343" i="1"/>
  <c r="AB1344" i="1"/>
  <c r="AA1343" i="1"/>
  <c r="AC1343" i="1"/>
  <c r="W1401" i="1"/>
  <c r="AA1400" i="1"/>
  <c r="AB1360" i="1"/>
  <c r="AA1359" i="1"/>
  <c r="W1334" i="1"/>
  <c r="AC1333" i="1"/>
  <c r="AB1333" i="1"/>
  <c r="AA1333" i="1"/>
  <c r="AC1305" i="1"/>
  <c r="AC1306" i="1"/>
  <c r="AB1305" i="1"/>
  <c r="AB1306" i="1"/>
  <c r="AA1305" i="1"/>
  <c r="AA1306" i="1"/>
  <c r="AC1152" i="1"/>
  <c r="AC1153" i="1"/>
  <c r="AB1152" i="1"/>
  <c r="AB1153" i="1"/>
  <c r="AA1153" i="1"/>
  <c r="AA1152" i="1"/>
  <c r="W1241" i="1"/>
  <c r="AC1240" i="1"/>
  <c r="W961" i="1"/>
  <c r="AC960" i="1"/>
  <c r="AB960" i="1"/>
  <c r="W937" i="1"/>
  <c r="AC936" i="1"/>
  <c r="AB936" i="1"/>
  <c r="W841" i="1"/>
  <c r="AC840" i="1"/>
  <c r="AB840" i="1"/>
  <c r="W761" i="1"/>
  <c r="AC760" i="1"/>
  <c r="AB760" i="1"/>
  <c r="W1452" i="1"/>
  <c r="AC1451" i="1"/>
  <c r="W1478" i="1"/>
  <c r="AC1477" i="1"/>
  <c r="W1001" i="1"/>
  <c r="AC1000" i="1"/>
  <c r="W801" i="1"/>
  <c r="AC800" i="1"/>
  <c r="AC1088" i="1"/>
  <c r="W1089" i="1"/>
  <c r="W977" i="1"/>
  <c r="AC976" i="1"/>
  <c r="W701" i="1"/>
  <c r="AC700" i="1"/>
  <c r="W897" i="1"/>
  <c r="AC896" i="1"/>
  <c r="W736" i="1"/>
  <c r="AC735" i="1"/>
  <c r="W144" i="1"/>
  <c r="AC143" i="1"/>
  <c r="AC1548" i="1" l="1"/>
  <c r="AA669" i="1"/>
  <c r="AC669" i="1"/>
  <c r="W669" i="1"/>
  <c r="AB669" i="1" s="1"/>
  <c r="W847" i="1"/>
  <c r="AA847" i="1"/>
  <c r="AC847" i="1"/>
  <c r="AB847" i="1"/>
  <c r="AB1037" i="1"/>
  <c r="W380" i="1"/>
  <c r="AC380" i="1" s="1"/>
  <c r="AB249" i="1"/>
  <c r="W1006" i="1"/>
  <c r="AA1006" i="1" s="1"/>
  <c r="AA79" i="1"/>
  <c r="W79" i="1"/>
  <c r="AC79" i="1"/>
  <c r="AB79" i="1"/>
  <c r="W114" i="1"/>
  <c r="AB114" i="1" s="1"/>
  <c r="AA225" i="1"/>
  <c r="W911" i="1"/>
  <c r="AB911" i="1"/>
  <c r="AA911" i="1"/>
  <c r="W406" i="1"/>
  <c r="AB406" i="1"/>
  <c r="AA406" i="1"/>
  <c r="AC406" i="1"/>
  <c r="W1043" i="1"/>
  <c r="AB1043" i="1" s="1"/>
  <c r="W392" i="1"/>
  <c r="AC392" i="1"/>
  <c r="AB392" i="1"/>
  <c r="AA392" i="1"/>
  <c r="W352" i="1"/>
  <c r="AC352" i="1" s="1"/>
  <c r="W443" i="1"/>
  <c r="AB443" i="1" s="1"/>
  <c r="AA1037" i="1"/>
  <c r="W631" i="1"/>
  <c r="AB631" i="1" s="1"/>
  <c r="AA631" i="1"/>
  <c r="AC631" i="1"/>
  <c r="AA249" i="1"/>
  <c r="W1059" i="1"/>
  <c r="AA1059" i="1" s="1"/>
  <c r="AA391" i="1"/>
  <c r="W1436" i="1"/>
  <c r="AC1436" i="1"/>
  <c r="AB1436" i="1"/>
  <c r="AA1436" i="1"/>
  <c r="AB1548" i="1"/>
  <c r="W950" i="1"/>
  <c r="AC950" i="1" s="1"/>
  <c r="AA405" i="1"/>
  <c r="AA1042" i="1"/>
  <c r="AB379" i="1"/>
  <c r="AB225" i="1"/>
  <c r="AB391" i="1"/>
  <c r="AC351" i="1"/>
  <c r="W1018" i="1"/>
  <c r="AA1018" i="1" s="1"/>
  <c r="AC1018" i="1"/>
  <c r="AB1018" i="1"/>
  <c r="AC1461" i="1"/>
  <c r="O788" i="1"/>
  <c r="L376" i="1"/>
  <c r="AC442" i="1"/>
  <c r="W576" i="1"/>
  <c r="AA576" i="1" s="1"/>
  <c r="W364" i="1"/>
  <c r="AC364" i="1"/>
  <c r="AA364" i="1"/>
  <c r="AB405" i="1"/>
  <c r="AA846" i="1"/>
  <c r="W102" i="1"/>
  <c r="AA102" i="1" s="1"/>
  <c r="AB630" i="1"/>
  <c r="AC1042" i="1"/>
  <c r="W942" i="1"/>
  <c r="AC942" i="1"/>
  <c r="AB942" i="1"/>
  <c r="AA942" i="1"/>
  <c r="AA1058" i="1"/>
  <c r="AB78" i="1"/>
  <c r="AC113" i="1"/>
  <c r="W807" i="1"/>
  <c r="AC807" i="1" s="1"/>
  <c r="AA807" i="1"/>
  <c r="AB807" i="1"/>
  <c r="AC476" i="1"/>
  <c r="W476" i="1"/>
  <c r="AA476" i="1" s="1"/>
  <c r="W418" i="1"/>
  <c r="AC418" i="1" s="1"/>
  <c r="AB418" i="1"/>
  <c r="AA418" i="1"/>
  <c r="W468" i="1"/>
  <c r="AC468" i="1" s="1"/>
  <c r="AB1005" i="1"/>
  <c r="AA910" i="1"/>
  <c r="AB1435" i="1"/>
  <c r="AA351" i="1"/>
  <c r="AB1017" i="1"/>
  <c r="AA1358" i="1"/>
  <c r="W1038" i="1"/>
  <c r="AC1038" i="1" s="1"/>
  <c r="W250" i="1"/>
  <c r="AC250" i="1" s="1"/>
  <c r="AA250" i="1"/>
  <c r="AB250" i="1"/>
  <c r="W226" i="1"/>
  <c r="AA226" i="1" s="1"/>
  <c r="O1081" i="1"/>
  <c r="P1081" i="1" s="1"/>
  <c r="W161" i="1"/>
  <c r="AA161" i="1" s="1"/>
  <c r="AB161" i="1"/>
  <c r="AC405" i="1"/>
  <c r="W984" i="1"/>
  <c r="AC984" i="1"/>
  <c r="AB984" i="1"/>
  <c r="AA984" i="1"/>
  <c r="AB1042" i="1"/>
  <c r="W1309" i="1"/>
  <c r="AC1309" i="1"/>
  <c r="AB1309" i="1"/>
  <c r="AA1309" i="1"/>
  <c r="AC1005" i="1"/>
  <c r="AB183" i="1"/>
  <c r="W183" i="1"/>
  <c r="AA183" i="1" s="1"/>
  <c r="AC391" i="1"/>
  <c r="AB806" i="1"/>
  <c r="AB910" i="1"/>
  <c r="AC1017" i="1"/>
  <c r="K204" i="1"/>
  <c r="L204" i="1" s="1"/>
  <c r="O868" i="1"/>
  <c r="O1034" i="1"/>
  <c r="P1034" i="1" s="1"/>
  <c r="K720" i="1"/>
  <c r="K721" i="1" s="1"/>
  <c r="L721" i="1" s="1"/>
  <c r="L784" i="1"/>
  <c r="O1190" i="1"/>
  <c r="O401" i="1"/>
  <c r="P401" i="1" s="1"/>
  <c r="O970" i="1"/>
  <c r="P970" i="1" s="1"/>
  <c r="O907" i="1"/>
  <c r="P907" i="1" s="1"/>
  <c r="O282" i="1"/>
  <c r="K524" i="1"/>
  <c r="L524" i="1" s="1"/>
  <c r="K1096" i="1"/>
  <c r="Q1095" i="1"/>
  <c r="M1095" i="1"/>
  <c r="L1095" i="1"/>
  <c r="N110" i="1"/>
  <c r="N548" i="1"/>
  <c r="N296" i="1"/>
  <c r="N376" i="1"/>
  <c r="N1398" i="1"/>
  <c r="N586" i="1"/>
  <c r="N122" i="1"/>
  <c r="N1144" i="1"/>
  <c r="K159" i="1"/>
  <c r="Q158" i="1"/>
  <c r="M158" i="1"/>
  <c r="K511" i="1"/>
  <c r="Q510" i="1"/>
  <c r="M510" i="1"/>
  <c r="L510" i="1"/>
  <c r="L1219" i="1"/>
  <c r="O572" i="1"/>
  <c r="P572" i="1" s="1"/>
  <c r="K1400" i="1"/>
  <c r="Q1399" i="1"/>
  <c r="M1399" i="1"/>
  <c r="L1399" i="1"/>
  <c r="L694" i="1"/>
  <c r="O1292" i="1"/>
  <c r="P1292" i="1" s="1"/>
  <c r="O926" i="1"/>
  <c r="P926" i="1" s="1"/>
  <c r="K1192" i="1"/>
  <c r="Q1191" i="1"/>
  <c r="M1191" i="1"/>
  <c r="L1191" i="1"/>
  <c r="O1014" i="1"/>
  <c r="P1014" i="1" s="1"/>
  <c r="N655" i="1"/>
  <c r="N1428" i="1"/>
  <c r="N803" i="1"/>
  <c r="N389" i="1"/>
  <c r="K917" i="1"/>
  <c r="Q916" i="1"/>
  <c r="M916" i="1"/>
  <c r="N146" i="1"/>
  <c r="O145" i="1"/>
  <c r="P145" i="1" s="1"/>
  <c r="N1209" i="1"/>
  <c r="AB1400" i="1"/>
  <c r="AA1461" i="1"/>
  <c r="N48" i="1"/>
  <c r="N523" i="1"/>
  <c r="N1361" i="1"/>
  <c r="N946" i="1"/>
  <c r="O945" i="1"/>
  <c r="P945" i="1" s="1"/>
  <c r="Q1197" i="1"/>
  <c r="M1197" i="1"/>
  <c r="L1197" i="1"/>
  <c r="Q1373" i="1"/>
  <c r="M1373" i="1"/>
  <c r="L1373" i="1"/>
  <c r="N561" i="1"/>
  <c r="N203" i="1"/>
  <c r="Q602" i="1"/>
  <c r="M602" i="1"/>
  <c r="K603" i="1"/>
  <c r="L602" i="1"/>
  <c r="K982" i="1"/>
  <c r="Q981" i="1"/>
  <c r="M981" i="1"/>
  <c r="N247" i="1"/>
  <c r="K499" i="1"/>
  <c r="Q498" i="1"/>
  <c r="M498" i="1"/>
  <c r="L498" i="1"/>
  <c r="N902" i="1"/>
  <c r="Q1056" i="1"/>
  <c r="M1056" i="1"/>
  <c r="K1057" i="1"/>
  <c r="L1056" i="1"/>
  <c r="N1385" i="1"/>
  <c r="K171" i="1"/>
  <c r="Q170" i="1"/>
  <c r="M170" i="1"/>
  <c r="L170" i="1"/>
  <c r="N573" i="1"/>
  <c r="N709" i="1"/>
  <c r="K790" i="1"/>
  <c r="Q789" i="1"/>
  <c r="M789" i="1"/>
  <c r="L789" i="1"/>
  <c r="K1307" i="1"/>
  <c r="Q1306" i="1"/>
  <c r="M1306" i="1"/>
  <c r="L1306" i="1"/>
  <c r="K909" i="1"/>
  <c r="Q908" i="1"/>
  <c r="M908" i="1"/>
  <c r="L908" i="1"/>
  <c r="Q1374" i="1"/>
  <c r="K1375" i="1"/>
  <c r="M1374" i="1" s="1"/>
  <c r="N784" i="1"/>
  <c r="Q496" i="1"/>
  <c r="M496" i="1"/>
  <c r="K538" i="1"/>
  <c r="Q537" i="1"/>
  <c r="M537" i="1"/>
  <c r="L537" i="1"/>
  <c r="K260" i="1"/>
  <c r="M259" i="1" s="1"/>
  <c r="Q259" i="1"/>
  <c r="K525" i="1"/>
  <c r="Q524" i="1"/>
  <c r="M524" i="1"/>
  <c r="N1468" i="1"/>
  <c r="N953" i="1"/>
  <c r="N927" i="1"/>
  <c r="K311" i="1"/>
  <c r="Q310" i="1"/>
  <c r="M310" i="1"/>
  <c r="L310" i="1"/>
  <c r="N180" i="1"/>
  <c r="N886" i="1"/>
  <c r="N402" i="1"/>
  <c r="N832" i="1"/>
  <c r="O831" i="1"/>
  <c r="AA1360" i="1"/>
  <c r="AA1344" i="1"/>
  <c r="AB1358" i="1"/>
  <c r="W1549" i="1"/>
  <c r="AC1549" i="1" s="1"/>
  <c r="N939" i="1"/>
  <c r="N1456" i="1"/>
  <c r="N223" i="1"/>
  <c r="K390" i="1"/>
  <c r="Q389" i="1"/>
  <c r="M389" i="1"/>
  <c r="Q586" i="1"/>
  <c r="M586" i="1"/>
  <c r="L586" i="1"/>
  <c r="K587" i="1"/>
  <c r="N971" i="1"/>
  <c r="Q122" i="1"/>
  <c r="M122" i="1"/>
  <c r="K123" i="1"/>
  <c r="L122" i="1"/>
  <c r="K403" i="1"/>
  <c r="Q402" i="1"/>
  <c r="M402" i="1"/>
  <c r="L402" i="1"/>
  <c r="N1280" i="1"/>
  <c r="K147" i="1"/>
  <c r="Q146" i="1"/>
  <c r="M146" i="1"/>
  <c r="Q832" i="1"/>
  <c r="M832" i="1"/>
  <c r="K833" i="1"/>
  <c r="L832" i="1"/>
  <c r="K1145" i="1"/>
  <c r="Q1144" i="1"/>
  <c r="M1144" i="1"/>
  <c r="L1144" i="1"/>
  <c r="N666" i="1"/>
  <c r="N1116" i="1"/>
  <c r="N1233" i="1"/>
  <c r="N536" i="1"/>
  <c r="N1082" i="1"/>
  <c r="N348" i="1"/>
  <c r="N965" i="1"/>
  <c r="N1356" i="1"/>
  <c r="Q1221" i="1"/>
  <c r="K1222" i="1"/>
  <c r="O885" i="1"/>
  <c r="P885" i="1" s="1"/>
  <c r="O484" i="1"/>
  <c r="P484" i="1" s="1"/>
  <c r="L916" i="1"/>
  <c r="K1429" i="1"/>
  <c r="Q1428" i="1"/>
  <c r="M1428" i="1"/>
  <c r="L1428" i="1"/>
  <c r="K1274" i="1"/>
  <c r="M1273" i="1" s="1"/>
  <c r="Q1273" i="1"/>
  <c r="O295" i="1"/>
  <c r="K532" i="1"/>
  <c r="Q531" i="1"/>
  <c r="L531" i="1"/>
  <c r="N210" i="1"/>
  <c r="O209" i="1"/>
  <c r="P209" i="1" s="1"/>
  <c r="K1457" i="1"/>
  <c r="Q1456" i="1"/>
  <c r="M1456" i="1"/>
  <c r="L1456" i="1"/>
  <c r="K574" i="1"/>
  <c r="Q573" i="1"/>
  <c r="M573" i="1"/>
  <c r="K710" i="1"/>
  <c r="Q709" i="1"/>
  <c r="M709" i="1"/>
  <c r="K1320" i="1"/>
  <c r="Q1319" i="1"/>
  <c r="M1319" i="1"/>
  <c r="L1319" i="1"/>
  <c r="O1306" i="1"/>
  <c r="P1306" i="1" s="1"/>
  <c r="K429" i="1"/>
  <c r="Q428" i="1"/>
  <c r="M428" i="1"/>
  <c r="L898" i="1"/>
  <c r="O1115" i="1"/>
  <c r="O1467" i="1"/>
  <c r="P1467" i="1" s="1"/>
  <c r="K378" i="1"/>
  <c r="Q377" i="1"/>
  <c r="M377" i="1"/>
  <c r="L377" i="1"/>
  <c r="O464" i="1"/>
  <c r="L146" i="1"/>
  <c r="K804" i="1"/>
  <c r="Q803" i="1"/>
  <c r="M803" i="1"/>
  <c r="L803" i="1"/>
  <c r="K947" i="1"/>
  <c r="Q946" i="1"/>
  <c r="M946" i="1"/>
  <c r="L946" i="1"/>
  <c r="N1414" i="1"/>
  <c r="Q666" i="1"/>
  <c r="M666" i="1"/>
  <c r="K667" i="1"/>
  <c r="L666" i="1"/>
  <c r="K1117" i="1"/>
  <c r="Q1116" i="1"/>
  <c r="M1116" i="1"/>
  <c r="L1116" i="1"/>
  <c r="N1340" i="1"/>
  <c r="N844" i="1"/>
  <c r="K1083" i="1"/>
  <c r="Q1082" i="1"/>
  <c r="M1082" i="1"/>
  <c r="L1082" i="1"/>
  <c r="N98" i="1"/>
  <c r="N473" i="1"/>
  <c r="N614" i="1"/>
  <c r="N766" i="1"/>
  <c r="K966" i="1"/>
  <c r="Q965" i="1"/>
  <c r="M965" i="1"/>
  <c r="L965" i="1"/>
  <c r="K285" i="1"/>
  <c r="Q284" i="1"/>
  <c r="M284" i="1"/>
  <c r="L428" i="1"/>
  <c r="O524" i="1"/>
  <c r="P524" i="1" s="1"/>
  <c r="K422" i="1"/>
  <c r="M421" i="1" s="1"/>
  <c r="Q421" i="1"/>
  <c r="Q672" i="1"/>
  <c r="M672" i="1"/>
  <c r="L672" i="1"/>
  <c r="K673" i="1"/>
  <c r="O765" i="1"/>
  <c r="P765" i="1" s="1"/>
  <c r="O1208" i="1"/>
  <c r="P1208" i="1" s="1"/>
  <c r="Q859" i="1"/>
  <c r="M859" i="1"/>
  <c r="N783" i="1"/>
  <c r="N452" i="1"/>
  <c r="N236" i="1"/>
  <c r="N1248" i="1"/>
  <c r="N1501" i="1"/>
  <c r="K1281" i="1"/>
  <c r="Q1280" i="1"/>
  <c r="M1280" i="1"/>
  <c r="L1280" i="1"/>
  <c r="AB1359" i="1"/>
  <c r="AA1431" i="1"/>
  <c r="W1431" i="1"/>
  <c r="AB1431" i="1" s="1"/>
  <c r="K211" i="1"/>
  <c r="Q210" i="1"/>
  <c r="M210" i="1"/>
  <c r="K629" i="1"/>
  <c r="Q628" i="1"/>
  <c r="M628" i="1"/>
  <c r="K111" i="1"/>
  <c r="Q110" i="1"/>
  <c r="M110" i="1"/>
  <c r="L110" i="1"/>
  <c r="N485" i="1"/>
  <c r="N861" i="1"/>
  <c r="N76" i="1"/>
  <c r="K194" i="1"/>
  <c r="Q193" i="1"/>
  <c r="M193" i="1"/>
  <c r="K549" i="1"/>
  <c r="Q548" i="1"/>
  <c r="M548" i="1"/>
  <c r="N1329" i="1"/>
  <c r="N82" i="1"/>
  <c r="O81" i="1"/>
  <c r="P81" i="1" s="1"/>
  <c r="N415" i="1"/>
  <c r="K598" i="1"/>
  <c r="Q597" i="1"/>
  <c r="M597" i="1"/>
  <c r="L597" i="1"/>
  <c r="N1040" i="1"/>
  <c r="Q1293" i="1"/>
  <c r="M1293" i="1"/>
  <c r="L1293" i="1"/>
  <c r="K1294" i="1"/>
  <c r="N465" i="1"/>
  <c r="N739" i="1"/>
  <c r="N1154" i="1"/>
  <c r="O1153" i="1"/>
  <c r="P1153" i="1" s="1"/>
  <c r="N440" i="1"/>
  <c r="N990" i="1"/>
  <c r="N1131" i="1"/>
  <c r="N1015" i="1"/>
  <c r="K1502" i="1"/>
  <c r="Q1501" i="1"/>
  <c r="M1501" i="1"/>
  <c r="O832" i="1"/>
  <c r="P832" i="1" s="1"/>
  <c r="O1130" i="1"/>
  <c r="P1130" i="1" s="1"/>
  <c r="K205" i="1"/>
  <c r="Q204" i="1"/>
  <c r="M204" i="1"/>
  <c r="L284" i="1"/>
  <c r="K1341" i="1"/>
  <c r="Q1340" i="1"/>
  <c r="M1340" i="1"/>
  <c r="L1340" i="1"/>
  <c r="L389" i="1"/>
  <c r="L1501" i="1"/>
  <c r="K888" i="1"/>
  <c r="Q887" i="1"/>
  <c r="M887" i="1"/>
  <c r="L887" i="1"/>
  <c r="K442" i="1"/>
  <c r="Q441" i="1"/>
  <c r="M441" i="1"/>
  <c r="L441" i="1"/>
  <c r="Q1001" i="1"/>
  <c r="M1001" i="1"/>
  <c r="N597" i="1"/>
  <c r="N1513" i="1"/>
  <c r="N252" i="1"/>
  <c r="N1178" i="1"/>
  <c r="N1069" i="1"/>
  <c r="W1462" i="1"/>
  <c r="AB1462" i="1" s="1"/>
  <c r="AC1358" i="1"/>
  <c r="N310" i="1"/>
  <c r="N719" i="1"/>
  <c r="N1318" i="1"/>
  <c r="N135" i="1"/>
  <c r="N323" i="1"/>
  <c r="K1179" i="1"/>
  <c r="Q1178" i="1"/>
  <c r="M1178" i="1"/>
  <c r="N335" i="1"/>
  <c r="N916" i="1"/>
  <c r="K1070" i="1"/>
  <c r="Q1069" i="1"/>
  <c r="M1069" i="1"/>
  <c r="L1069" i="1"/>
  <c r="N696" i="1"/>
  <c r="N1433" i="1"/>
  <c r="N158" i="1"/>
  <c r="K845" i="1"/>
  <c r="Q844" i="1"/>
  <c r="M844" i="1"/>
  <c r="Q98" i="1"/>
  <c r="M98" i="1"/>
  <c r="K99" i="1"/>
  <c r="L98" i="1"/>
  <c r="N510" i="1"/>
  <c r="K615" i="1"/>
  <c r="Q614" i="1"/>
  <c r="M614" i="1"/>
  <c r="L614" i="1"/>
  <c r="Q766" i="1"/>
  <c r="M766" i="1"/>
  <c r="K767" i="1"/>
  <c r="K324" i="1"/>
  <c r="Q323" i="1"/>
  <c r="M323" i="1"/>
  <c r="L323" i="1"/>
  <c r="O497" i="1"/>
  <c r="P497" i="1" s="1"/>
  <c r="O843" i="1"/>
  <c r="P843" i="1" s="1"/>
  <c r="L1139" i="1"/>
  <c r="L1140" i="1" s="1"/>
  <c r="L1141" i="1" s="1"/>
  <c r="L1142" i="1" s="1"/>
  <c r="O204" i="1"/>
  <c r="P204" i="1" s="1"/>
  <c r="L844" i="1"/>
  <c r="K722" i="1"/>
  <c r="Q721" i="1"/>
  <c r="M721" i="1"/>
  <c r="L709" i="1"/>
  <c r="L158" i="1"/>
  <c r="Q1094" i="1"/>
  <c r="M1094" i="1"/>
  <c r="L1094" i="1"/>
  <c r="Q416" i="1"/>
  <c r="M416" i="1"/>
  <c r="L416" i="1"/>
  <c r="K417" i="1"/>
  <c r="Q256" i="1"/>
  <c r="M256" i="1"/>
  <c r="Q440" i="1"/>
  <c r="M440" i="1"/>
  <c r="L440" i="1"/>
  <c r="L210" i="1"/>
  <c r="Q283" i="1"/>
  <c r="M283" i="1"/>
  <c r="L283" i="1"/>
  <c r="O347" i="1"/>
  <c r="N628" i="1"/>
  <c r="N193" i="1"/>
  <c r="N1293" i="1"/>
  <c r="AC1359" i="1"/>
  <c r="W1345" i="1"/>
  <c r="AA1345" i="1" s="1"/>
  <c r="K486" i="1"/>
  <c r="Q485" i="1"/>
  <c r="M485" i="1"/>
  <c r="K862" i="1"/>
  <c r="Q861" i="1"/>
  <c r="M861" i="1"/>
  <c r="L861" i="1"/>
  <c r="N1221" i="1"/>
  <c r="K77" i="1"/>
  <c r="Q76" i="1"/>
  <c r="M76" i="1"/>
  <c r="N1197" i="1"/>
  <c r="N1373" i="1"/>
  <c r="Q82" i="1"/>
  <c r="M82" i="1"/>
  <c r="K83" i="1"/>
  <c r="N428" i="1"/>
  <c r="Q1040" i="1"/>
  <c r="M1040" i="1"/>
  <c r="K1041" i="1"/>
  <c r="L1040" i="1"/>
  <c r="N127" i="1"/>
  <c r="N602" i="1"/>
  <c r="N981" i="1"/>
  <c r="K1155" i="1"/>
  <c r="Q1154" i="1"/>
  <c r="M1154" i="1"/>
  <c r="L1154" i="1"/>
  <c r="N498" i="1"/>
  <c r="N873" i="1"/>
  <c r="N1056" i="1"/>
  <c r="N1166" i="1"/>
  <c r="N170" i="1"/>
  <c r="N672" i="1"/>
  <c r="N789" i="1"/>
  <c r="N1306" i="1"/>
  <c r="N908" i="1"/>
  <c r="O938" i="1"/>
  <c r="P938" i="1" s="1"/>
  <c r="K237" i="1"/>
  <c r="Q236" i="1"/>
  <c r="M236" i="1"/>
  <c r="L269" i="1"/>
  <c r="K349" i="1"/>
  <c r="Q348" i="1"/>
  <c r="M348" i="1"/>
  <c r="O388" i="1"/>
  <c r="P388" i="1" s="1"/>
  <c r="O596" i="1"/>
  <c r="P596" i="1" s="1"/>
  <c r="O628" i="1"/>
  <c r="P628" i="1" s="1"/>
  <c r="K1357" i="1"/>
  <c r="M1356" i="1" s="1"/>
  <c r="Q1356" i="1"/>
  <c r="L981" i="1"/>
  <c r="Q1318" i="1"/>
  <c r="M1318" i="1"/>
  <c r="L1318" i="1"/>
  <c r="K129" i="1"/>
  <c r="Q128" i="1"/>
  <c r="M128" i="1"/>
  <c r="L128" i="1"/>
  <c r="K49" i="1"/>
  <c r="Q48" i="1"/>
  <c r="M48" i="1"/>
  <c r="L48" i="1"/>
  <c r="K1249" i="1"/>
  <c r="Q1248" i="1"/>
  <c r="M1248" i="1"/>
  <c r="L1248" i="1"/>
  <c r="O860" i="1"/>
  <c r="P860" i="1" s="1"/>
  <c r="O1279" i="1"/>
  <c r="L1178" i="1"/>
  <c r="K490" i="1"/>
  <c r="M489" i="1" s="1"/>
  <c r="Q489" i="1"/>
  <c r="O309" i="1"/>
  <c r="P309" i="1" s="1"/>
  <c r="O597" i="1"/>
  <c r="P597" i="1" s="1"/>
  <c r="O1339" i="1"/>
  <c r="P1339" i="1" s="1"/>
  <c r="O109" i="1"/>
  <c r="P109" i="1" s="1"/>
  <c r="O1372" i="1"/>
  <c r="P1372" i="1" s="1"/>
  <c r="O134" i="1"/>
  <c r="P134" i="1" s="1"/>
  <c r="O47" i="1"/>
  <c r="P47" i="1" s="1"/>
  <c r="O859" i="1"/>
  <c r="O1142" i="1"/>
  <c r="O256" i="1"/>
  <c r="K297" i="1"/>
  <c r="Q296" i="1"/>
  <c r="M296" i="1"/>
  <c r="O496" i="1"/>
  <c r="P496" i="1" s="1"/>
  <c r="K1012" i="1"/>
  <c r="M1011" i="1" s="1"/>
  <c r="Q1011" i="1"/>
  <c r="N684" i="1"/>
  <c r="O1455" i="1"/>
  <c r="P1455" i="1" s="1"/>
  <c r="Q258" i="1"/>
  <c r="M258" i="1"/>
  <c r="K362" i="1"/>
  <c r="Q361" i="1"/>
  <c r="M361" i="1"/>
  <c r="K954" i="1"/>
  <c r="Q953" i="1"/>
  <c r="M953" i="1"/>
  <c r="O1232" i="1"/>
  <c r="P1232" i="1" s="1"/>
  <c r="O122" i="1"/>
  <c r="P122" i="1" s="1"/>
  <c r="O602" i="1"/>
  <c r="P602" i="1" s="1"/>
  <c r="O666" i="1"/>
  <c r="P666" i="1" s="1"/>
  <c r="Q818" i="1"/>
  <c r="M818" i="1"/>
  <c r="O59" i="1"/>
  <c r="P59" i="1" s="1"/>
  <c r="Q203" i="1"/>
  <c r="M203" i="1"/>
  <c r="K182" i="1"/>
  <c r="Q181" i="1"/>
  <c r="M181" i="1"/>
  <c r="Q720" i="1"/>
  <c r="M720" i="1"/>
  <c r="K270" i="1"/>
  <c r="M269" i="1" s="1"/>
  <c r="Q269" i="1"/>
  <c r="K1036" i="1"/>
  <c r="Q1035" i="1"/>
  <c r="M1035" i="1"/>
  <c r="Q655" i="1"/>
  <c r="M655" i="1"/>
  <c r="O601" i="1"/>
  <c r="P601" i="1" s="1"/>
  <c r="O803" i="1"/>
  <c r="P803" i="1" s="1"/>
  <c r="O1500" i="1"/>
  <c r="P1500" i="1" s="1"/>
  <c r="O654" i="1"/>
  <c r="P654" i="1" s="1"/>
  <c r="Q870" i="1"/>
  <c r="Q902" i="1"/>
  <c r="M902" i="1"/>
  <c r="Q990" i="1"/>
  <c r="M990" i="1"/>
  <c r="Q1166" i="1"/>
  <c r="M1166" i="1"/>
  <c r="O989" i="1"/>
  <c r="P989" i="1" s="1"/>
  <c r="Q335" i="1"/>
  <c r="M335" i="1"/>
  <c r="Q719" i="1"/>
  <c r="M719" i="1"/>
  <c r="Q784" i="1"/>
  <c r="K991" i="1"/>
  <c r="K1167" i="1"/>
  <c r="N1003" i="1"/>
  <c r="O121" i="1"/>
  <c r="P121" i="1" s="1"/>
  <c r="O869" i="1"/>
  <c r="O296" i="1"/>
  <c r="P296" i="1" s="1"/>
  <c r="O472" i="1"/>
  <c r="P472" i="1" s="1"/>
  <c r="Q536" i="1"/>
  <c r="M536" i="1"/>
  <c r="O560" i="1"/>
  <c r="K656" i="1"/>
  <c r="O193" i="1"/>
  <c r="P193" i="1" s="1"/>
  <c r="K785" i="1"/>
  <c r="M784" i="1" s="1"/>
  <c r="K1386" i="1"/>
  <c r="Q1385" i="1"/>
  <c r="M1385" i="1"/>
  <c r="K1434" i="1"/>
  <c r="Q1433" i="1"/>
  <c r="M1433" i="1"/>
  <c r="K1498" i="1"/>
  <c r="M1497" i="1" s="1"/>
  <c r="Q1497" i="1"/>
  <c r="K1554" i="1"/>
  <c r="Q1553" i="1"/>
  <c r="O1328" i="1"/>
  <c r="P1328" i="1" s="1"/>
  <c r="O322" i="1"/>
  <c r="P322" i="1" s="1"/>
  <c r="Q978" i="1"/>
  <c r="K940" i="1"/>
  <c r="Q939" i="1"/>
  <c r="M939" i="1"/>
  <c r="Q1141" i="1"/>
  <c r="M1141" i="1"/>
  <c r="O179" i="1"/>
  <c r="O203" i="1"/>
  <c r="P203" i="1" s="1"/>
  <c r="O235" i="1"/>
  <c r="P235" i="1" s="1"/>
  <c r="O323" i="1"/>
  <c r="P323" i="1" s="1"/>
  <c r="K740" i="1"/>
  <c r="Q739" i="1"/>
  <c r="M739" i="1"/>
  <c r="K1132" i="1"/>
  <c r="Q1131" i="1"/>
  <c r="M1131" i="1"/>
  <c r="N253" i="1"/>
  <c r="N869" i="1"/>
  <c r="N887" i="1"/>
  <c r="K972" i="1"/>
  <c r="Q971" i="1"/>
  <c r="M971" i="1"/>
  <c r="O1355" i="1"/>
  <c r="P1355" i="1" s="1"/>
  <c r="O1427" i="1"/>
  <c r="O181" i="1"/>
  <c r="P181" i="1" s="1"/>
  <c r="N1546" i="1"/>
  <c r="O377" i="1"/>
  <c r="P377" i="1" s="1"/>
  <c r="O964" i="1"/>
  <c r="P964" i="1" s="1"/>
  <c r="O334" i="1"/>
  <c r="P334" i="1" s="1"/>
  <c r="O718" i="1"/>
  <c r="P718" i="1" s="1"/>
  <c r="O782" i="1"/>
  <c r="L902" i="1"/>
  <c r="L990" i="1"/>
  <c r="L1166" i="1"/>
  <c r="Q247" i="1"/>
  <c r="M247" i="1"/>
  <c r="O719" i="1"/>
  <c r="P719" i="1" s="1"/>
  <c r="K903" i="1"/>
  <c r="O360" i="1"/>
  <c r="P360" i="1" s="1"/>
  <c r="L536" i="1"/>
  <c r="Q1064" i="1"/>
  <c r="K685" i="1"/>
  <c r="Q684" i="1"/>
  <c r="M684" i="1"/>
  <c r="K370" i="1"/>
  <c r="M369" i="1" s="1"/>
  <c r="Q369" i="1"/>
  <c r="K1210" i="1"/>
  <c r="Q1209" i="1"/>
  <c r="M1209" i="1"/>
  <c r="K1330" i="1"/>
  <c r="Q1329" i="1"/>
  <c r="M1329" i="1"/>
  <c r="O1360" i="1"/>
  <c r="P1360" i="1" s="1"/>
  <c r="O98" i="1"/>
  <c r="P98" i="1" s="1"/>
  <c r="O258" i="1"/>
  <c r="O738" i="1"/>
  <c r="P738" i="1" s="1"/>
  <c r="O683" i="1"/>
  <c r="P683" i="1" s="1"/>
  <c r="O739" i="1"/>
  <c r="P739" i="1" s="1"/>
  <c r="K819" i="1"/>
  <c r="L1131" i="1"/>
  <c r="O665" i="1"/>
  <c r="P665" i="1" s="1"/>
  <c r="O980" i="1"/>
  <c r="P980" i="1" s="1"/>
  <c r="Q1398" i="1"/>
  <c r="M1398" i="1"/>
  <c r="O1165" i="1"/>
  <c r="P1165" i="1" s="1"/>
  <c r="Q127" i="1"/>
  <c r="M127" i="1"/>
  <c r="O535" i="1"/>
  <c r="P535" i="1" s="1"/>
  <c r="O695" i="1"/>
  <c r="P695" i="1" s="1"/>
  <c r="N60" i="1"/>
  <c r="N1094" i="1"/>
  <c r="K336" i="1"/>
  <c r="O416" i="1"/>
  <c r="P416" i="1" s="1"/>
  <c r="L720" i="1"/>
  <c r="Q1219" i="1"/>
  <c r="M1219" i="1"/>
  <c r="K1362" i="1"/>
  <c r="Q1361" i="1"/>
  <c r="M1361" i="1"/>
  <c r="O613" i="1"/>
  <c r="P613" i="1" s="1"/>
  <c r="O1039" i="1"/>
  <c r="P1039" i="1" s="1"/>
  <c r="Q281" i="1"/>
  <c r="M281" i="1"/>
  <c r="K466" i="1"/>
  <c r="Q465" i="1"/>
  <c r="M465" i="1"/>
  <c r="K562" i="1"/>
  <c r="Q561" i="1"/>
  <c r="M561" i="1"/>
  <c r="K1065" i="1"/>
  <c r="M1064" i="1" s="1"/>
  <c r="N1035" i="1"/>
  <c r="O872" i="1"/>
  <c r="O1384" i="1"/>
  <c r="P1384" i="1" s="1"/>
  <c r="O522" i="1"/>
  <c r="P522" i="1" s="1"/>
  <c r="Q898" i="1"/>
  <c r="O1177" i="1"/>
  <c r="P1177" i="1" s="1"/>
  <c r="O451" i="1"/>
  <c r="P451" i="1" s="1"/>
  <c r="Q571" i="1"/>
  <c r="M571" i="1"/>
  <c r="O627" i="1"/>
  <c r="P627" i="1" s="1"/>
  <c r="Q787" i="1"/>
  <c r="M787" i="1"/>
  <c r="K254" i="1"/>
  <c r="Q253" i="1"/>
  <c r="M253" i="1"/>
  <c r="O708" i="1"/>
  <c r="P708" i="1" s="1"/>
  <c r="O97" i="1"/>
  <c r="P97" i="1" s="1"/>
  <c r="O157" i="1"/>
  <c r="P157" i="1" s="1"/>
  <c r="O441" i="1"/>
  <c r="P441" i="1" s="1"/>
  <c r="O1068" i="1"/>
  <c r="P1068" i="1" s="1"/>
  <c r="O246" i="1"/>
  <c r="O310" i="1"/>
  <c r="P310" i="1" s="1"/>
  <c r="Q1139" i="1"/>
  <c r="M1139" i="1"/>
  <c r="O509" i="1"/>
  <c r="P509" i="1" s="1"/>
  <c r="O1317" i="1"/>
  <c r="P1317" i="1" s="1"/>
  <c r="L127" i="1"/>
  <c r="O247" i="1"/>
  <c r="P247" i="1" s="1"/>
  <c r="O375" i="1"/>
  <c r="P375" i="1" s="1"/>
  <c r="O439" i="1"/>
  <c r="K871" i="1"/>
  <c r="O901" i="1"/>
  <c r="P901" i="1" s="1"/>
  <c r="O128" i="1"/>
  <c r="P128" i="1" s="1"/>
  <c r="O720" i="1"/>
  <c r="P720" i="1" s="1"/>
  <c r="N1451" i="1"/>
  <c r="O1055" i="1"/>
  <c r="P1055" i="1" s="1"/>
  <c r="L281" i="1"/>
  <c r="L465" i="1"/>
  <c r="K874" i="1"/>
  <c r="Q873" i="1"/>
  <c r="M873" i="1"/>
  <c r="O1432" i="1"/>
  <c r="P1432" i="1" s="1"/>
  <c r="O170" i="1"/>
  <c r="O202" i="1"/>
  <c r="P202" i="1" s="1"/>
  <c r="O586" i="1"/>
  <c r="P586" i="1" s="1"/>
  <c r="O802" i="1"/>
  <c r="P802" i="1" s="1"/>
  <c r="Q1218" i="1"/>
  <c r="M1218" i="1"/>
  <c r="N224" i="1"/>
  <c r="O1305" i="1"/>
  <c r="P1305" i="1" s="1"/>
  <c r="O75" i="1"/>
  <c r="O571" i="1"/>
  <c r="P571" i="1" s="1"/>
  <c r="L787" i="1"/>
  <c r="N453" i="1"/>
  <c r="O684" i="1"/>
  <c r="P684" i="1" s="1"/>
  <c r="L871" i="1"/>
  <c r="Q1140" i="1"/>
  <c r="M1140" i="1"/>
  <c r="K1469" i="1"/>
  <c r="Q1468" i="1"/>
  <c r="M1468" i="1"/>
  <c r="O887" i="1"/>
  <c r="P887" i="1" s="1"/>
  <c r="O971" i="1"/>
  <c r="P971" i="1" s="1"/>
  <c r="O1035" i="1"/>
  <c r="P1035" i="1" s="1"/>
  <c r="O169" i="1"/>
  <c r="P169" i="1" s="1"/>
  <c r="O1196" i="1"/>
  <c r="P1196" i="1" s="1"/>
  <c r="O510" i="1"/>
  <c r="P510" i="1" s="1"/>
  <c r="Q694" i="1"/>
  <c r="M694" i="1"/>
  <c r="N1143" i="1"/>
  <c r="Q1414" i="1"/>
  <c r="M1414" i="1"/>
  <c r="N361" i="1"/>
  <c r="O1397" i="1"/>
  <c r="Q415" i="1"/>
  <c r="M415" i="1"/>
  <c r="O671" i="1"/>
  <c r="P671" i="1" s="1"/>
  <c r="K1415" i="1"/>
  <c r="K61" i="1"/>
  <c r="Q60" i="1"/>
  <c r="M60" i="1"/>
  <c r="N1191" i="1"/>
  <c r="O192" i="1"/>
  <c r="P192" i="1" s="1"/>
  <c r="K225" i="1"/>
  <c r="Q224" i="1"/>
  <c r="M224" i="1"/>
  <c r="K248" i="1"/>
  <c r="K697" i="1"/>
  <c r="Q696" i="1"/>
  <c r="M696" i="1"/>
  <c r="Q1088" i="1"/>
  <c r="O1143" i="1"/>
  <c r="L873" i="1"/>
  <c r="K1514" i="1"/>
  <c r="Q1513" i="1"/>
  <c r="M1513" i="1"/>
  <c r="O915" i="1"/>
  <c r="P915" i="1" s="1"/>
  <c r="O1512" i="1"/>
  <c r="P1512" i="1" s="1"/>
  <c r="O402" i="1"/>
  <c r="P402" i="1" s="1"/>
  <c r="Q530" i="1"/>
  <c r="M530" i="1"/>
  <c r="Q1010" i="1"/>
  <c r="M1010" i="1"/>
  <c r="O1545" i="1"/>
  <c r="O251" i="1"/>
  <c r="P251" i="1" s="1"/>
  <c r="O427" i="1"/>
  <c r="P427" i="1" s="1"/>
  <c r="O547" i="1"/>
  <c r="P547" i="1" s="1"/>
  <c r="L571" i="1"/>
  <c r="K899" i="1"/>
  <c r="L971" i="1"/>
  <c r="N870" i="1"/>
  <c r="O1220" i="1"/>
  <c r="O126" i="1"/>
  <c r="P126" i="1" s="1"/>
  <c r="O158" i="1"/>
  <c r="P158" i="1" s="1"/>
  <c r="O222" i="1"/>
  <c r="P222" i="1" s="1"/>
  <c r="O414" i="1"/>
  <c r="P414" i="1" s="1"/>
  <c r="O766" i="1"/>
  <c r="K1199" i="1"/>
  <c r="Q1198" i="1"/>
  <c r="L1375" i="1"/>
  <c r="L1414" i="1"/>
  <c r="O783" i="1"/>
  <c r="O1413" i="1"/>
  <c r="P1413" i="1" s="1"/>
  <c r="L415" i="1"/>
  <c r="K928" i="1"/>
  <c r="Q927" i="1"/>
  <c r="M927" i="1"/>
  <c r="K1016" i="1"/>
  <c r="Q1015" i="1"/>
  <c r="M1015" i="1"/>
  <c r="K1004" i="1"/>
  <c r="Q1003" i="1"/>
  <c r="M1003" i="1"/>
  <c r="N283" i="1"/>
  <c r="O48" i="1"/>
  <c r="P48" i="1" s="1"/>
  <c r="K137" i="1"/>
  <c r="Q136" i="1"/>
  <c r="M136" i="1"/>
  <c r="L256" i="1"/>
  <c r="L257" i="1" s="1"/>
  <c r="L258" i="1" s="1"/>
  <c r="L259" i="1" s="1"/>
  <c r="L260" i="1" s="1"/>
  <c r="Q376" i="1"/>
  <c r="M376" i="1"/>
  <c r="O672" i="1"/>
  <c r="P672" i="1" s="1"/>
  <c r="O696" i="1"/>
  <c r="P696" i="1" s="1"/>
  <c r="K1452" i="1"/>
  <c r="Q1451" i="1"/>
  <c r="M1451" i="1"/>
  <c r="O1247" i="1"/>
  <c r="P1247" i="1" s="1"/>
  <c r="M257" i="1"/>
  <c r="K474" i="1"/>
  <c r="Q473" i="1"/>
  <c r="M473" i="1"/>
  <c r="K1089" i="1"/>
  <c r="L1089" i="1" s="1"/>
  <c r="K1234" i="1"/>
  <c r="Q1233" i="1"/>
  <c r="M1233" i="1"/>
  <c r="O585" i="1"/>
  <c r="P585" i="1" s="1"/>
  <c r="O952" i="1"/>
  <c r="P952" i="1" s="1"/>
  <c r="O82" i="1"/>
  <c r="P82" i="1" s="1"/>
  <c r="O210" i="1"/>
  <c r="P210" i="1" s="1"/>
  <c r="O530" i="1"/>
  <c r="P530" i="1" s="1"/>
  <c r="Q786" i="1"/>
  <c r="M786" i="1"/>
  <c r="K1547" i="1"/>
  <c r="M1546" i="1" s="1"/>
  <c r="Q1546" i="1"/>
  <c r="N818" i="1"/>
  <c r="O283" i="1"/>
  <c r="Q523" i="1"/>
  <c r="M523" i="1"/>
  <c r="L859" i="1"/>
  <c r="K979" i="1"/>
  <c r="N181" i="1"/>
  <c r="K454" i="1"/>
  <c r="Q453" i="1"/>
  <c r="M453" i="1"/>
  <c r="N136" i="1"/>
  <c r="W1453" i="1"/>
  <c r="AB1452" i="1"/>
  <c r="AA1452" i="1"/>
  <c r="AC1452" i="1"/>
  <c r="W898" i="1"/>
  <c r="AC897" i="1"/>
  <c r="AB897" i="1"/>
  <c r="AA897" i="1"/>
  <c r="W978" i="1"/>
  <c r="AB977" i="1"/>
  <c r="AC977" i="1"/>
  <c r="AA977" i="1"/>
  <c r="W1090" i="1"/>
  <c r="AB1089" i="1"/>
  <c r="AC1089" i="1"/>
  <c r="AA1089" i="1"/>
  <c r="W762" i="1"/>
  <c r="AC761" i="1"/>
  <c r="AB761" i="1"/>
  <c r="AA761" i="1"/>
  <c r="W1242" i="1"/>
  <c r="AC1241" i="1"/>
  <c r="AB1241" i="1"/>
  <c r="AA1241" i="1"/>
  <c r="W1335" i="1"/>
  <c r="AC1334" i="1"/>
  <c r="AB1334" i="1"/>
  <c r="AA1334" i="1"/>
  <c r="W737" i="1"/>
  <c r="AC736" i="1"/>
  <c r="AB736" i="1"/>
  <c r="AA736" i="1"/>
  <c r="W1479" i="1"/>
  <c r="AC1478" i="1"/>
  <c r="AB1478" i="1"/>
  <c r="AA1478" i="1"/>
  <c r="W1402" i="1"/>
  <c r="AC1401" i="1"/>
  <c r="AB1401" i="1"/>
  <c r="AA1401" i="1"/>
  <c r="AC144" i="1"/>
  <c r="AC145" i="1"/>
  <c r="AB144" i="1"/>
  <c r="AB145" i="1"/>
  <c r="AA144" i="1"/>
  <c r="AA145" i="1"/>
  <c r="AC801" i="1"/>
  <c r="AC802" i="1"/>
  <c r="AB801" i="1"/>
  <c r="AB802" i="1"/>
  <c r="AA801" i="1"/>
  <c r="AA802" i="1"/>
  <c r="W842" i="1"/>
  <c r="AC841" i="1"/>
  <c r="AB841" i="1"/>
  <c r="AA841" i="1"/>
  <c r="AC1001" i="1"/>
  <c r="AB1001" i="1"/>
  <c r="AB1002" i="1"/>
  <c r="AA1001" i="1"/>
  <c r="AA1002" i="1"/>
  <c r="AC1002" i="1"/>
  <c r="AC937" i="1"/>
  <c r="AC938" i="1"/>
  <c r="AB937" i="1"/>
  <c r="AB938" i="1"/>
  <c r="AA937" i="1"/>
  <c r="AA938" i="1"/>
  <c r="W702" i="1"/>
  <c r="AC701" i="1"/>
  <c r="AB701" i="1"/>
  <c r="AA701" i="1"/>
  <c r="W962" i="1"/>
  <c r="AC961" i="1"/>
  <c r="AB961" i="1"/>
  <c r="AA961" i="1"/>
  <c r="O473" i="1" l="1"/>
  <c r="P473" i="1" s="1"/>
  <c r="O1218" i="1"/>
  <c r="O1139" i="1"/>
  <c r="O537" i="1"/>
  <c r="P537" i="1" s="1"/>
  <c r="AB226" i="1"/>
  <c r="AB1038" i="1"/>
  <c r="AB476" i="1"/>
  <c r="AC102" i="1"/>
  <c r="W365" i="1"/>
  <c r="AC365" i="1" s="1"/>
  <c r="AC443" i="1"/>
  <c r="AA114" i="1"/>
  <c r="AC1006" i="1"/>
  <c r="O253" i="1"/>
  <c r="AB1549" i="1"/>
  <c r="O789" i="1"/>
  <c r="P789" i="1" s="1"/>
  <c r="O498" i="1"/>
  <c r="P498" i="1" s="1"/>
  <c r="W184" i="1"/>
  <c r="AB184" i="1" s="1"/>
  <c r="W162" i="1"/>
  <c r="AA162" i="1" s="1"/>
  <c r="AC226" i="1"/>
  <c r="AA1038" i="1"/>
  <c r="W469" i="1"/>
  <c r="AB469" i="1" s="1"/>
  <c r="AC469" i="1"/>
  <c r="AC576" i="1"/>
  <c r="W951" i="1"/>
  <c r="AC951" i="1" s="1"/>
  <c r="AB951" i="1"/>
  <c r="AA951" i="1"/>
  <c r="W1060" i="1"/>
  <c r="AB1060" i="1"/>
  <c r="AA443" i="1"/>
  <c r="W353" i="1"/>
  <c r="AC353" i="1" s="1"/>
  <c r="W1044" i="1"/>
  <c r="AC1044" i="1" s="1"/>
  <c r="O76" i="1"/>
  <c r="P76" i="1" s="1"/>
  <c r="O440" i="1"/>
  <c r="P440" i="1" s="1"/>
  <c r="O110" i="1"/>
  <c r="P110" i="1" s="1"/>
  <c r="O146" i="1"/>
  <c r="P146" i="1" s="1"/>
  <c r="W103" i="1"/>
  <c r="AA103" i="1"/>
  <c r="AC103" i="1"/>
  <c r="AB103" i="1"/>
  <c r="W115" i="1"/>
  <c r="AC115" i="1" s="1"/>
  <c r="AA115" i="1"/>
  <c r="W1007" i="1"/>
  <c r="AB1007" i="1" s="1"/>
  <c r="AC1007" i="1"/>
  <c r="O415" i="1"/>
  <c r="P415" i="1" s="1"/>
  <c r="O536" i="1"/>
  <c r="P536" i="1" s="1"/>
  <c r="W227" i="1"/>
  <c r="AA227" i="1"/>
  <c r="AC227" i="1"/>
  <c r="AB227" i="1"/>
  <c r="AB1039" i="1"/>
  <c r="AC1039" i="1"/>
  <c r="AA1039" i="1"/>
  <c r="W577" i="1"/>
  <c r="AC577" i="1" s="1"/>
  <c r="AA577" i="1"/>
  <c r="W444" i="1"/>
  <c r="AB444" i="1" s="1"/>
  <c r="O236" i="1"/>
  <c r="W985" i="1"/>
  <c r="AA985" i="1" s="1"/>
  <c r="W943" i="1"/>
  <c r="AC943" i="1" s="1"/>
  <c r="AB943" i="1"/>
  <c r="AA943" i="1"/>
  <c r="AB576" i="1"/>
  <c r="W1437" i="1"/>
  <c r="AC1437" i="1" s="1"/>
  <c r="AB1437" i="1"/>
  <c r="AA1437" i="1"/>
  <c r="W912" i="1"/>
  <c r="AA912" i="1" s="1"/>
  <c r="AA380" i="1"/>
  <c r="W848" i="1"/>
  <c r="AA848" i="1" s="1"/>
  <c r="AB848" i="1"/>
  <c r="O786" i="1"/>
  <c r="O1451" i="1"/>
  <c r="P1451" i="1" s="1"/>
  <c r="O136" i="1"/>
  <c r="P136" i="1" s="1"/>
  <c r="O127" i="1"/>
  <c r="P127" i="1" s="1"/>
  <c r="O818" i="1"/>
  <c r="AB1345" i="1"/>
  <c r="AC1431" i="1"/>
  <c r="W419" i="1"/>
  <c r="AC419" i="1" s="1"/>
  <c r="W808" i="1"/>
  <c r="AB808" i="1" s="1"/>
  <c r="W393" i="1"/>
  <c r="AB393" i="1"/>
  <c r="W407" i="1"/>
  <c r="AB407" i="1" s="1"/>
  <c r="AC911" i="1"/>
  <c r="W80" i="1"/>
  <c r="AA80" i="1"/>
  <c r="AC80" i="1"/>
  <c r="AB80" i="1"/>
  <c r="AB380" i="1"/>
  <c r="O335" i="1"/>
  <c r="O1011" i="1"/>
  <c r="AC1345" i="1"/>
  <c r="O259" i="1"/>
  <c r="AA468" i="1"/>
  <c r="AB364" i="1"/>
  <c r="AA950" i="1"/>
  <c r="AC1059" i="1"/>
  <c r="W632" i="1"/>
  <c r="AA632" i="1"/>
  <c r="AA352" i="1"/>
  <c r="AA1043" i="1"/>
  <c r="W670" i="1"/>
  <c r="AA670" i="1"/>
  <c r="O281" i="1"/>
  <c r="O614" i="1"/>
  <c r="P614" i="1" s="1"/>
  <c r="AC183" i="1"/>
  <c r="W1310" i="1"/>
  <c r="AC1310" i="1" s="1"/>
  <c r="AC161" i="1"/>
  <c r="AB468" i="1"/>
  <c r="W477" i="1"/>
  <c r="AB477" i="1" s="1"/>
  <c r="AC477" i="1"/>
  <c r="AA477" i="1"/>
  <c r="AB102" i="1"/>
  <c r="W1019" i="1"/>
  <c r="AC1019" i="1" s="1"/>
  <c r="AA1019" i="1"/>
  <c r="AB1019" i="1"/>
  <c r="AB950" i="1"/>
  <c r="AB1059" i="1"/>
  <c r="AB352" i="1"/>
  <c r="AC1043" i="1"/>
  <c r="AC114" i="1"/>
  <c r="AB1006" i="1"/>
  <c r="W381" i="1"/>
  <c r="AC381" i="1"/>
  <c r="AB381" i="1"/>
  <c r="AA381" i="1"/>
  <c r="L785" i="1"/>
  <c r="N1547" i="1"/>
  <c r="O1546" i="1"/>
  <c r="P1546" i="1" s="1"/>
  <c r="N490" i="1"/>
  <c r="O489" i="1"/>
  <c r="P489" i="1" s="1"/>
  <c r="N1274" i="1"/>
  <c r="O1273" i="1"/>
  <c r="N422" i="1"/>
  <c r="O421" i="1"/>
  <c r="N1498" i="1"/>
  <c r="O1497" i="1"/>
  <c r="N377" i="1"/>
  <c r="K138" i="1"/>
  <c r="Q137" i="1"/>
  <c r="M137" i="1"/>
  <c r="L137" i="1"/>
  <c r="N1004" i="1"/>
  <c r="K929" i="1"/>
  <c r="Q928" i="1"/>
  <c r="M928" i="1"/>
  <c r="L928" i="1"/>
  <c r="N697" i="1"/>
  <c r="N61" i="1"/>
  <c r="N562" i="1"/>
  <c r="Q336" i="1"/>
  <c r="M336" i="1"/>
  <c r="L336" i="1"/>
  <c r="K337" i="1"/>
  <c r="K1211" i="1"/>
  <c r="Q1210" i="1"/>
  <c r="M1210" i="1"/>
  <c r="L1210" i="1"/>
  <c r="K686" i="1"/>
  <c r="Q685" i="1"/>
  <c r="M685" i="1"/>
  <c r="L685" i="1"/>
  <c r="N1386" i="1"/>
  <c r="O1385" i="1"/>
  <c r="K992" i="1"/>
  <c r="Q991" i="1"/>
  <c r="M991" i="1"/>
  <c r="L991" i="1"/>
  <c r="K271" i="1"/>
  <c r="M270" i="1" s="1"/>
  <c r="Q270" i="1"/>
  <c r="L270" i="1"/>
  <c r="O1003" i="1"/>
  <c r="P1003" i="1" s="1"/>
  <c r="N954" i="1"/>
  <c r="O953" i="1"/>
  <c r="P953" i="1" s="1"/>
  <c r="K1358" i="1"/>
  <c r="M1357" i="1" s="1"/>
  <c r="Q1357" i="1"/>
  <c r="Q83" i="1"/>
  <c r="M83" i="1"/>
  <c r="L83" i="1"/>
  <c r="K84" i="1"/>
  <c r="N486" i="1"/>
  <c r="O485" i="1"/>
  <c r="P485" i="1" s="1"/>
  <c r="N722" i="1"/>
  <c r="K616" i="1"/>
  <c r="Q615" i="1"/>
  <c r="M615" i="1"/>
  <c r="L615" i="1"/>
  <c r="N1179" i="1"/>
  <c r="N888" i="1"/>
  <c r="K599" i="1"/>
  <c r="Q598" i="1"/>
  <c r="M598" i="1"/>
  <c r="L598" i="1"/>
  <c r="N549" i="1"/>
  <c r="N629" i="1"/>
  <c r="K674" i="1"/>
  <c r="Q673" i="1"/>
  <c r="M673" i="1"/>
  <c r="L673" i="1"/>
  <c r="K1084" i="1"/>
  <c r="Q1083" i="1"/>
  <c r="M1083" i="1"/>
  <c r="L1083" i="1"/>
  <c r="K1118" i="1"/>
  <c r="Q1117" i="1"/>
  <c r="M1117" i="1"/>
  <c r="L1117" i="1"/>
  <c r="N947" i="1"/>
  <c r="N429" i="1"/>
  <c r="N710" i="1"/>
  <c r="O709" i="1"/>
  <c r="P709" i="1" s="1"/>
  <c r="K533" i="1"/>
  <c r="M532" i="1" s="1"/>
  <c r="Q532" i="1"/>
  <c r="L532" i="1"/>
  <c r="K1146" i="1"/>
  <c r="Q1145" i="1"/>
  <c r="M1145" i="1"/>
  <c r="L1145" i="1"/>
  <c r="N123" i="1"/>
  <c r="N390" i="1"/>
  <c r="O389" i="1"/>
  <c r="P389" i="1" s="1"/>
  <c r="N260" i="1"/>
  <c r="K910" i="1"/>
  <c r="Q909" i="1"/>
  <c r="M909" i="1"/>
  <c r="L909" i="1"/>
  <c r="K791" i="1"/>
  <c r="Q790" i="1"/>
  <c r="M790" i="1"/>
  <c r="L790" i="1"/>
  <c r="Q171" i="1"/>
  <c r="M171" i="1"/>
  <c r="L171" i="1"/>
  <c r="K172" i="1"/>
  <c r="N1192" i="1"/>
  <c r="O1191" i="1"/>
  <c r="P1191" i="1" s="1"/>
  <c r="O946" i="1"/>
  <c r="P946" i="1" s="1"/>
  <c r="K512" i="1"/>
  <c r="Q511" i="1"/>
  <c r="M511" i="1"/>
  <c r="L511" i="1"/>
  <c r="K1200" i="1"/>
  <c r="M1199" i="1" s="1"/>
  <c r="Q1199" i="1"/>
  <c r="N1514" i="1"/>
  <c r="O1513" i="1"/>
  <c r="L1199" i="1"/>
  <c r="K1470" i="1"/>
  <c r="Q1469" i="1"/>
  <c r="M1469" i="1"/>
  <c r="L1469" i="1"/>
  <c r="N874" i="1"/>
  <c r="O873" i="1"/>
  <c r="P873" i="1" s="1"/>
  <c r="K255" i="1"/>
  <c r="Q254" i="1"/>
  <c r="M254" i="1"/>
  <c r="L254" i="1"/>
  <c r="N370" i="1"/>
  <c r="N1065" i="1"/>
  <c r="O1064" i="1"/>
  <c r="K904" i="1"/>
  <c r="Q903" i="1"/>
  <c r="M903" i="1"/>
  <c r="L903" i="1"/>
  <c r="N248" i="1"/>
  <c r="N972" i="1"/>
  <c r="N940" i="1"/>
  <c r="K1555" i="1"/>
  <c r="Q1554" i="1"/>
  <c r="L1554" i="1"/>
  <c r="Q656" i="1"/>
  <c r="M656" i="1"/>
  <c r="L656" i="1"/>
  <c r="K657" i="1"/>
  <c r="N785" i="1"/>
  <c r="O784" i="1"/>
  <c r="N656" i="1"/>
  <c r="O939" i="1"/>
  <c r="P939" i="1" s="1"/>
  <c r="K298" i="1"/>
  <c r="Q297" i="1"/>
  <c r="M297" i="1"/>
  <c r="L297" i="1"/>
  <c r="K1250" i="1"/>
  <c r="Q1249" i="1"/>
  <c r="M1249" i="1"/>
  <c r="L1249" i="1"/>
  <c r="K350" i="1"/>
  <c r="Q349" i="1"/>
  <c r="M349" i="1"/>
  <c r="L349" i="1"/>
  <c r="N1155" i="1"/>
  <c r="N83" i="1"/>
  <c r="K78" i="1"/>
  <c r="Q77" i="1"/>
  <c r="M77" i="1"/>
  <c r="L77" i="1"/>
  <c r="N257" i="1"/>
  <c r="K325" i="1"/>
  <c r="Q324" i="1"/>
  <c r="M324" i="1"/>
  <c r="L324" i="1"/>
  <c r="K846" i="1"/>
  <c r="Q845" i="1"/>
  <c r="M845" i="1"/>
  <c r="L845" i="1"/>
  <c r="N1070" i="1"/>
  <c r="O1069" i="1"/>
  <c r="P1069" i="1" s="1"/>
  <c r="W1463" i="1"/>
  <c r="AC1463" i="1" s="1"/>
  <c r="AB1463" i="1"/>
  <c r="N1002" i="1"/>
  <c r="O1001" i="1"/>
  <c r="P1001" i="1" s="1"/>
  <c r="K1342" i="1"/>
  <c r="Q1341" i="1"/>
  <c r="M1341" i="1"/>
  <c r="L1341" i="1"/>
  <c r="N1294" i="1"/>
  <c r="O1293" i="1"/>
  <c r="P1293" i="1" s="1"/>
  <c r="K379" i="1"/>
  <c r="Q378" i="1"/>
  <c r="M378" i="1"/>
  <c r="L378" i="1"/>
  <c r="K1458" i="1"/>
  <c r="Q1457" i="1"/>
  <c r="M1457" i="1"/>
  <c r="L1457" i="1"/>
  <c r="K1430" i="1"/>
  <c r="Q1429" i="1"/>
  <c r="M1429" i="1"/>
  <c r="L1429" i="1"/>
  <c r="O369" i="1"/>
  <c r="K983" i="1"/>
  <c r="Q982" i="1"/>
  <c r="M982" i="1"/>
  <c r="L982" i="1"/>
  <c r="N1400" i="1"/>
  <c r="O1399" i="1"/>
  <c r="P1399" i="1" s="1"/>
  <c r="N159" i="1"/>
  <c r="Q979" i="1"/>
  <c r="M979" i="1"/>
  <c r="L979" i="1"/>
  <c r="K475" i="1"/>
  <c r="Q474" i="1"/>
  <c r="M474" i="1"/>
  <c r="L474" i="1"/>
  <c r="K1548" i="1"/>
  <c r="M1547" i="1" s="1"/>
  <c r="Q1547" i="1"/>
  <c r="L1547" i="1"/>
  <c r="N258" i="1"/>
  <c r="K1005" i="1"/>
  <c r="Q1004" i="1"/>
  <c r="M1004" i="1"/>
  <c r="L1004" i="1"/>
  <c r="K698" i="1"/>
  <c r="Q697" i="1"/>
  <c r="M697" i="1"/>
  <c r="L697" i="1"/>
  <c r="K249" i="1"/>
  <c r="Q248" i="1"/>
  <c r="M248" i="1"/>
  <c r="L248" i="1"/>
  <c r="K62" i="1"/>
  <c r="Q61" i="1"/>
  <c r="M61" i="1"/>
  <c r="L61" i="1"/>
  <c r="N1141" i="1"/>
  <c r="O1140" i="1"/>
  <c r="Q871" i="1"/>
  <c r="M871" i="1"/>
  <c r="N788" i="1"/>
  <c r="K563" i="1"/>
  <c r="Q562" i="1"/>
  <c r="M562" i="1"/>
  <c r="L562" i="1"/>
  <c r="N1362" i="1"/>
  <c r="O1361" i="1"/>
  <c r="P1361" i="1" s="1"/>
  <c r="N1399" i="1"/>
  <c r="O1398" i="1"/>
  <c r="P1398" i="1" s="1"/>
  <c r="K820" i="1"/>
  <c r="Q819" i="1"/>
  <c r="M819" i="1"/>
  <c r="L819" i="1"/>
  <c r="N1132" i="1"/>
  <c r="K1387" i="1"/>
  <c r="Q1386" i="1"/>
  <c r="M1386" i="1"/>
  <c r="L1386" i="1"/>
  <c r="N903" i="1"/>
  <c r="N182" i="1"/>
  <c r="Q954" i="1"/>
  <c r="M954" i="1"/>
  <c r="K955" i="1"/>
  <c r="L954" i="1"/>
  <c r="K487" i="1"/>
  <c r="Q486" i="1"/>
  <c r="M486" i="1"/>
  <c r="L486" i="1"/>
  <c r="N284" i="1"/>
  <c r="Q722" i="1"/>
  <c r="M722" i="1"/>
  <c r="K723" i="1"/>
  <c r="L722" i="1"/>
  <c r="K768" i="1"/>
  <c r="Q767" i="1"/>
  <c r="M767" i="1"/>
  <c r="L767" i="1"/>
  <c r="K1180" i="1"/>
  <c r="Q1179" i="1"/>
  <c r="M1179" i="1"/>
  <c r="L1179" i="1"/>
  <c r="K889" i="1"/>
  <c r="Q888" i="1"/>
  <c r="M888" i="1"/>
  <c r="L888" i="1"/>
  <c r="O721" i="1"/>
  <c r="P721" i="1" s="1"/>
  <c r="K550" i="1"/>
  <c r="Q549" i="1"/>
  <c r="M549" i="1"/>
  <c r="L549" i="1"/>
  <c r="K630" i="1"/>
  <c r="Q629" i="1"/>
  <c r="M629" i="1"/>
  <c r="L629" i="1"/>
  <c r="N860" i="1"/>
  <c r="N673" i="1"/>
  <c r="N966" i="1"/>
  <c r="O965" i="1"/>
  <c r="P965" i="1" s="1"/>
  <c r="K668" i="1"/>
  <c r="Q667" i="1"/>
  <c r="M667" i="1"/>
  <c r="L667" i="1"/>
  <c r="K948" i="1"/>
  <c r="Q947" i="1"/>
  <c r="M947" i="1"/>
  <c r="L947" i="1"/>
  <c r="K430" i="1"/>
  <c r="Q429" i="1"/>
  <c r="M429" i="1"/>
  <c r="L429" i="1"/>
  <c r="K711" i="1"/>
  <c r="Q710" i="1"/>
  <c r="M710" i="1"/>
  <c r="L710" i="1"/>
  <c r="Q1222" i="1"/>
  <c r="L1222" i="1"/>
  <c r="K1223" i="1"/>
  <c r="K834" i="1"/>
  <c r="Q833" i="1"/>
  <c r="M833" i="1"/>
  <c r="L833" i="1"/>
  <c r="K391" i="1"/>
  <c r="Q390" i="1"/>
  <c r="M390" i="1"/>
  <c r="L390" i="1"/>
  <c r="AA1549" i="1"/>
  <c r="K261" i="1"/>
  <c r="Q260" i="1"/>
  <c r="M260" i="1"/>
  <c r="N1307" i="1"/>
  <c r="N499" i="1"/>
  <c r="N917" i="1"/>
  <c r="O916" i="1"/>
  <c r="P916" i="1" s="1"/>
  <c r="K1193" i="1"/>
  <c r="Q1192" i="1"/>
  <c r="M1192" i="1"/>
  <c r="L1192" i="1"/>
  <c r="N1234" i="1"/>
  <c r="O1233" i="1"/>
  <c r="P1233" i="1" s="1"/>
  <c r="N1016" i="1"/>
  <c r="O1015" i="1"/>
  <c r="P1015" i="1" s="1"/>
  <c r="K900" i="1"/>
  <c r="M899" i="1" s="1"/>
  <c r="Q899" i="1"/>
  <c r="L899" i="1"/>
  <c r="N1011" i="1"/>
  <c r="K1515" i="1"/>
  <c r="Q1514" i="1"/>
  <c r="M1514" i="1"/>
  <c r="L1514" i="1"/>
  <c r="N225" i="1"/>
  <c r="K1416" i="1"/>
  <c r="Q1415" i="1"/>
  <c r="M1415" i="1"/>
  <c r="L1415" i="1"/>
  <c r="N416" i="1"/>
  <c r="Q874" i="1"/>
  <c r="M874" i="1"/>
  <c r="L874" i="1"/>
  <c r="K875" i="1"/>
  <c r="N466" i="1"/>
  <c r="N1330" i="1"/>
  <c r="O1329" i="1"/>
  <c r="P1329" i="1" s="1"/>
  <c r="Q370" i="1"/>
  <c r="L370" i="1"/>
  <c r="K371" i="1"/>
  <c r="K973" i="1"/>
  <c r="Q972" i="1"/>
  <c r="M972" i="1"/>
  <c r="L972" i="1"/>
  <c r="K941" i="1"/>
  <c r="Q940" i="1"/>
  <c r="M940" i="1"/>
  <c r="L940" i="1"/>
  <c r="Q785" i="1"/>
  <c r="M785" i="1"/>
  <c r="N720" i="1"/>
  <c r="N336" i="1"/>
  <c r="N1036" i="1"/>
  <c r="N204" i="1"/>
  <c r="N362" i="1"/>
  <c r="O361" i="1"/>
  <c r="P361" i="1" s="1"/>
  <c r="O1131" i="1"/>
  <c r="N129" i="1"/>
  <c r="K1156" i="1"/>
  <c r="Q1155" i="1"/>
  <c r="M1155" i="1"/>
  <c r="L1155" i="1"/>
  <c r="K1042" i="1"/>
  <c r="Q1041" i="1"/>
  <c r="M1041" i="1"/>
  <c r="L1041" i="1"/>
  <c r="L1357" i="1"/>
  <c r="L1358" i="1" s="1"/>
  <c r="N767" i="1"/>
  <c r="Q1070" i="1"/>
  <c r="M1070" i="1"/>
  <c r="K1071" i="1"/>
  <c r="L1070" i="1"/>
  <c r="N205" i="1"/>
  <c r="O465" i="1"/>
  <c r="P465" i="1" s="1"/>
  <c r="N194" i="1"/>
  <c r="N211" i="1"/>
  <c r="N667" i="1"/>
  <c r="N574" i="1"/>
  <c r="O573" i="1"/>
  <c r="P573" i="1" s="1"/>
  <c r="M1221" i="1"/>
  <c r="N833" i="1"/>
  <c r="N403" i="1"/>
  <c r="K1376" i="1"/>
  <c r="M1375" i="1" s="1"/>
  <c r="Q1375" i="1"/>
  <c r="K604" i="1"/>
  <c r="Q603" i="1"/>
  <c r="M603" i="1"/>
  <c r="L603" i="1"/>
  <c r="N1374" i="1"/>
  <c r="O1373" i="1"/>
  <c r="P1373" i="1" s="1"/>
  <c r="K1401" i="1"/>
  <c r="Q1400" i="1"/>
  <c r="M1400" i="1"/>
  <c r="L1400" i="1"/>
  <c r="O561" i="1"/>
  <c r="P561" i="1" s="1"/>
  <c r="K160" i="1"/>
  <c r="Q159" i="1"/>
  <c r="M159" i="1"/>
  <c r="L159" i="1"/>
  <c r="M898" i="1"/>
  <c r="K1363" i="1"/>
  <c r="Q1362" i="1"/>
  <c r="M1362" i="1"/>
  <c r="L1362" i="1"/>
  <c r="K1133" i="1"/>
  <c r="Q1132" i="1"/>
  <c r="M1132" i="1"/>
  <c r="L1132" i="1"/>
  <c r="M978" i="1"/>
  <c r="K1499" i="1"/>
  <c r="M1498" i="1" s="1"/>
  <c r="Q1498" i="1"/>
  <c r="L1498" i="1"/>
  <c r="M870" i="1"/>
  <c r="K183" i="1"/>
  <c r="Q182" i="1"/>
  <c r="M182" i="1"/>
  <c r="L182" i="1"/>
  <c r="Q490" i="1"/>
  <c r="K491" i="1"/>
  <c r="L490" i="1"/>
  <c r="N1041" i="1"/>
  <c r="O1040" i="1"/>
  <c r="P1040" i="1" s="1"/>
  <c r="N1095" i="1"/>
  <c r="O1094" i="1"/>
  <c r="K100" i="1"/>
  <c r="Q99" i="1"/>
  <c r="M99" i="1"/>
  <c r="L99" i="1"/>
  <c r="N442" i="1"/>
  <c r="Q966" i="1"/>
  <c r="M966" i="1"/>
  <c r="L966" i="1"/>
  <c r="K967" i="1"/>
  <c r="N804" i="1"/>
  <c r="O548" i="1"/>
  <c r="K588" i="1"/>
  <c r="Q587" i="1"/>
  <c r="M587" i="1"/>
  <c r="L587" i="1"/>
  <c r="W1550" i="1"/>
  <c r="AB1550" i="1" s="1"/>
  <c r="N311" i="1"/>
  <c r="N538" i="1"/>
  <c r="N1375" i="1"/>
  <c r="O1374" i="1"/>
  <c r="P1374" i="1" s="1"/>
  <c r="K1308" i="1"/>
  <c r="Q1307" i="1"/>
  <c r="M1307" i="1"/>
  <c r="L1307" i="1"/>
  <c r="K1058" i="1"/>
  <c r="Q1057" i="1"/>
  <c r="M1057" i="1"/>
  <c r="L1057" i="1"/>
  <c r="K500" i="1"/>
  <c r="Q499" i="1"/>
  <c r="M499" i="1"/>
  <c r="L499" i="1"/>
  <c r="N603" i="1"/>
  <c r="K918" i="1"/>
  <c r="Q917" i="1"/>
  <c r="M917" i="1"/>
  <c r="L917" i="1"/>
  <c r="N454" i="1"/>
  <c r="O453" i="1"/>
  <c r="Q1234" i="1"/>
  <c r="M1234" i="1"/>
  <c r="K1235" i="1"/>
  <c r="L1234" i="1"/>
  <c r="N1452" i="1"/>
  <c r="O224" i="1"/>
  <c r="P224" i="1" s="1"/>
  <c r="Q1016" i="1"/>
  <c r="M1016" i="1"/>
  <c r="L1016" i="1"/>
  <c r="K1017" i="1"/>
  <c r="K226" i="1"/>
  <c r="Q225" i="1"/>
  <c r="M225" i="1"/>
  <c r="L225" i="1"/>
  <c r="N695" i="1"/>
  <c r="K467" i="1"/>
  <c r="Q466" i="1"/>
  <c r="M466" i="1"/>
  <c r="L466" i="1"/>
  <c r="N1220" i="1"/>
  <c r="N128" i="1"/>
  <c r="K1331" i="1"/>
  <c r="Q1330" i="1"/>
  <c r="M1330" i="1"/>
  <c r="L1330" i="1"/>
  <c r="O257" i="1"/>
  <c r="N740" i="1"/>
  <c r="N1434" i="1"/>
  <c r="O1433" i="1"/>
  <c r="P1433" i="1" s="1"/>
  <c r="N537" i="1"/>
  <c r="N1167" i="1"/>
  <c r="O1166" i="1"/>
  <c r="P1166" i="1" s="1"/>
  <c r="K1037" i="1"/>
  <c r="Q1036" i="1"/>
  <c r="M1036" i="1"/>
  <c r="L1036" i="1"/>
  <c r="N721" i="1"/>
  <c r="K363" i="1"/>
  <c r="Q362" i="1"/>
  <c r="M362" i="1"/>
  <c r="L362" i="1"/>
  <c r="N1012" i="1"/>
  <c r="O376" i="1"/>
  <c r="P376" i="1" s="1"/>
  <c r="O902" i="1"/>
  <c r="P902" i="1" s="1"/>
  <c r="N49" i="1"/>
  <c r="K130" i="1"/>
  <c r="Q129" i="1"/>
  <c r="M129" i="1"/>
  <c r="L129" i="1"/>
  <c r="N237" i="1"/>
  <c r="N862" i="1"/>
  <c r="O861" i="1"/>
  <c r="K418" i="1"/>
  <c r="Q417" i="1"/>
  <c r="M417" i="1"/>
  <c r="L417" i="1"/>
  <c r="N99" i="1"/>
  <c r="K206" i="1"/>
  <c r="Q205" i="1"/>
  <c r="M205" i="1"/>
  <c r="L205" i="1"/>
  <c r="N1502" i="1"/>
  <c r="O1501" i="1"/>
  <c r="P1501" i="1" s="1"/>
  <c r="Q194" i="1"/>
  <c r="M194" i="1"/>
  <c r="K195" i="1"/>
  <c r="L194" i="1"/>
  <c r="N111" i="1"/>
  <c r="K212" i="1"/>
  <c r="Q211" i="1"/>
  <c r="M211" i="1"/>
  <c r="L211" i="1"/>
  <c r="N1281" i="1"/>
  <c r="O1280" i="1"/>
  <c r="P1280" i="1" s="1"/>
  <c r="K423" i="1"/>
  <c r="M422" i="1" s="1"/>
  <c r="Q422" i="1"/>
  <c r="L422" i="1"/>
  <c r="N285" i="1"/>
  <c r="N1320" i="1"/>
  <c r="O1319" i="1"/>
  <c r="P1319" i="1" s="1"/>
  <c r="K575" i="1"/>
  <c r="Q574" i="1"/>
  <c r="M574" i="1"/>
  <c r="L574" i="1"/>
  <c r="K1275" i="1"/>
  <c r="M1274" i="1" s="1"/>
  <c r="Q1274" i="1"/>
  <c r="L1274" i="1"/>
  <c r="N147" i="1"/>
  <c r="K404" i="1"/>
  <c r="Q403" i="1"/>
  <c r="M403" i="1"/>
  <c r="L403" i="1"/>
  <c r="N525" i="1"/>
  <c r="N1057" i="1"/>
  <c r="O1056" i="1"/>
  <c r="P1056" i="1" s="1"/>
  <c r="O1154" i="1"/>
  <c r="P1154" i="1" s="1"/>
  <c r="N1096" i="1"/>
  <c r="O1095" i="1"/>
  <c r="K455" i="1"/>
  <c r="Q454" i="1"/>
  <c r="M454" i="1"/>
  <c r="L454" i="1"/>
  <c r="N787" i="1"/>
  <c r="K1090" i="1"/>
  <c r="Q1089" i="1"/>
  <c r="N137" i="1"/>
  <c r="N928" i="1"/>
  <c r="O927" i="1"/>
  <c r="P927" i="1" s="1"/>
  <c r="L1376" i="1"/>
  <c r="N531" i="1"/>
  <c r="M1088" i="1"/>
  <c r="N1219" i="1"/>
  <c r="N572" i="1"/>
  <c r="N282" i="1"/>
  <c r="O694" i="1"/>
  <c r="P694" i="1" s="1"/>
  <c r="N1210" i="1"/>
  <c r="O1209" i="1"/>
  <c r="N685" i="1"/>
  <c r="O655" i="1"/>
  <c r="P655" i="1" s="1"/>
  <c r="N270" i="1"/>
  <c r="O269" i="1"/>
  <c r="N259" i="1"/>
  <c r="N1357" i="1"/>
  <c r="O1356" i="1"/>
  <c r="P1356" i="1" s="1"/>
  <c r="W1346" i="1"/>
  <c r="AA1346" i="1" s="1"/>
  <c r="N615" i="1"/>
  <c r="AA1462" i="1"/>
  <c r="K443" i="1"/>
  <c r="Q442" i="1"/>
  <c r="M442" i="1"/>
  <c r="L442" i="1"/>
  <c r="N598" i="1"/>
  <c r="N1083" i="1"/>
  <c r="N1117" i="1"/>
  <c r="O1116" i="1"/>
  <c r="P1116" i="1" s="1"/>
  <c r="K805" i="1"/>
  <c r="Q804" i="1"/>
  <c r="M804" i="1"/>
  <c r="L804" i="1"/>
  <c r="O284" i="1"/>
  <c r="M531" i="1"/>
  <c r="N1145" i="1"/>
  <c r="O1144" i="1"/>
  <c r="P1144" i="1" s="1"/>
  <c r="N587" i="1"/>
  <c r="K312" i="1"/>
  <c r="Q311" i="1"/>
  <c r="M311" i="1"/>
  <c r="L311" i="1"/>
  <c r="Q538" i="1"/>
  <c r="M538" i="1"/>
  <c r="K539" i="1"/>
  <c r="L538" i="1"/>
  <c r="N909" i="1"/>
  <c r="O908" i="1"/>
  <c r="P908" i="1" s="1"/>
  <c r="N790" i="1"/>
  <c r="N171" i="1"/>
  <c r="N1198" i="1"/>
  <c r="O1197" i="1"/>
  <c r="P1197" i="1" s="1"/>
  <c r="O1082" i="1"/>
  <c r="P1082" i="1" s="1"/>
  <c r="N511" i="1"/>
  <c r="N524" i="1"/>
  <c r="N474" i="1"/>
  <c r="K1453" i="1"/>
  <c r="Q1452" i="1"/>
  <c r="M1452" i="1"/>
  <c r="L1452" i="1"/>
  <c r="M1198" i="1"/>
  <c r="N1415" i="1"/>
  <c r="O1414" i="1"/>
  <c r="N1469" i="1"/>
  <c r="O1468" i="1"/>
  <c r="P1468" i="1" s="1"/>
  <c r="O523" i="1"/>
  <c r="P523" i="1" s="1"/>
  <c r="N1140" i="1"/>
  <c r="N254" i="1"/>
  <c r="K1066" i="1"/>
  <c r="M1065" i="1" s="1"/>
  <c r="Q1065" i="1"/>
  <c r="K741" i="1"/>
  <c r="Q740" i="1"/>
  <c r="M740" i="1"/>
  <c r="L740" i="1"/>
  <c r="N1142" i="1"/>
  <c r="O1141" i="1"/>
  <c r="M1553" i="1"/>
  <c r="K1435" i="1"/>
  <c r="Q1434" i="1"/>
  <c r="M1434" i="1"/>
  <c r="L1434" i="1"/>
  <c r="L1065" i="1"/>
  <c r="K1168" i="1"/>
  <c r="Q1167" i="1"/>
  <c r="M1167" i="1"/>
  <c r="L1167" i="1"/>
  <c r="N991" i="1"/>
  <c r="O990" i="1"/>
  <c r="P990" i="1" s="1"/>
  <c r="N819" i="1"/>
  <c r="O787" i="1"/>
  <c r="K1013" i="1"/>
  <c r="Q1012" i="1"/>
  <c r="L1012" i="1"/>
  <c r="N297" i="1"/>
  <c r="N1249" i="1"/>
  <c r="O1248" i="1"/>
  <c r="K50" i="1"/>
  <c r="Q49" i="1"/>
  <c r="M49" i="1"/>
  <c r="L49" i="1"/>
  <c r="N1319" i="1"/>
  <c r="O1318" i="1"/>
  <c r="P1318" i="1" s="1"/>
  <c r="N349" i="1"/>
  <c r="K238" i="1"/>
  <c r="Q237" i="1"/>
  <c r="M237" i="1"/>
  <c r="L237" i="1"/>
  <c r="N77" i="1"/>
  <c r="K863" i="1"/>
  <c r="Q862" i="1"/>
  <c r="M862" i="1"/>
  <c r="L862" i="1"/>
  <c r="N441" i="1"/>
  <c r="N417" i="1"/>
  <c r="N324" i="1"/>
  <c r="N845" i="1"/>
  <c r="O844" i="1"/>
  <c r="P844" i="1" s="1"/>
  <c r="AC1462" i="1"/>
  <c r="N1341" i="1"/>
  <c r="O1340" i="1"/>
  <c r="P1340" i="1" s="1"/>
  <c r="O348" i="1"/>
  <c r="P348" i="1" s="1"/>
  <c r="O60" i="1"/>
  <c r="K1503" i="1"/>
  <c r="Q1502" i="1"/>
  <c r="M1502" i="1"/>
  <c r="L1502" i="1"/>
  <c r="Q1294" i="1"/>
  <c r="M1294" i="1"/>
  <c r="K1295" i="1"/>
  <c r="L1294" i="1"/>
  <c r="K112" i="1"/>
  <c r="Q111" i="1"/>
  <c r="M111" i="1"/>
  <c r="L111" i="1"/>
  <c r="AC1432" i="1"/>
  <c r="AA1432" i="1"/>
  <c r="AB1432" i="1"/>
  <c r="K1282" i="1"/>
  <c r="Q1281" i="1"/>
  <c r="M1281" i="1"/>
  <c r="L1281" i="1"/>
  <c r="K286" i="1"/>
  <c r="Q285" i="1"/>
  <c r="M285" i="1"/>
  <c r="L285" i="1"/>
  <c r="N378" i="1"/>
  <c r="O1178" i="1"/>
  <c r="K1321" i="1"/>
  <c r="Q1320" i="1"/>
  <c r="M1320" i="1"/>
  <c r="L1320" i="1"/>
  <c r="N1457" i="1"/>
  <c r="O1456" i="1"/>
  <c r="P1456" i="1" s="1"/>
  <c r="N1429" i="1"/>
  <c r="O1428" i="1"/>
  <c r="P1428" i="1" s="1"/>
  <c r="O428" i="1"/>
  <c r="Q147" i="1"/>
  <c r="M147" i="1"/>
  <c r="L147" i="1"/>
  <c r="K148" i="1"/>
  <c r="K124" i="1"/>
  <c r="Q123" i="1"/>
  <c r="M123" i="1"/>
  <c r="L123" i="1"/>
  <c r="K526" i="1"/>
  <c r="Q525" i="1"/>
  <c r="M525" i="1"/>
  <c r="L525" i="1"/>
  <c r="N497" i="1"/>
  <c r="N982" i="1"/>
  <c r="O981" i="1"/>
  <c r="P981" i="1" s="1"/>
  <c r="O1219" i="1"/>
  <c r="O1010" i="1"/>
  <c r="K1097" i="1"/>
  <c r="Q1096" i="1"/>
  <c r="M1096" i="1"/>
  <c r="L1096" i="1"/>
  <c r="W963" i="1"/>
  <c r="AC962" i="1"/>
  <c r="AB962" i="1"/>
  <c r="AA962" i="1"/>
  <c r="AB843" i="1"/>
  <c r="AC842" i="1"/>
  <c r="AC843" i="1"/>
  <c r="AB842" i="1"/>
  <c r="AA843" i="1"/>
  <c r="AA842" i="1"/>
  <c r="W1403" i="1"/>
  <c r="AC1402" i="1"/>
  <c r="AB1402" i="1"/>
  <c r="AA1402" i="1"/>
  <c r="AC737" i="1"/>
  <c r="AC738" i="1"/>
  <c r="AB737" i="1"/>
  <c r="AB738" i="1"/>
  <c r="AA737" i="1"/>
  <c r="AA738" i="1"/>
  <c r="W1243" i="1"/>
  <c r="AC1242" i="1"/>
  <c r="AB1242" i="1"/>
  <c r="AA1242" i="1"/>
  <c r="W1091" i="1"/>
  <c r="AC1090" i="1"/>
  <c r="AB1090" i="1"/>
  <c r="AA1090" i="1"/>
  <c r="W979" i="1"/>
  <c r="AC978" i="1"/>
  <c r="AB978" i="1"/>
  <c r="AA978" i="1"/>
  <c r="W703" i="1"/>
  <c r="AC702" i="1"/>
  <c r="AB702" i="1"/>
  <c r="AA702" i="1"/>
  <c r="W1480" i="1"/>
  <c r="AC1479" i="1"/>
  <c r="AB1479" i="1"/>
  <c r="AA1479" i="1"/>
  <c r="W1336" i="1"/>
  <c r="AC1335" i="1"/>
  <c r="AB1335" i="1"/>
  <c r="AA1335" i="1"/>
  <c r="W763" i="1"/>
  <c r="AC762" i="1"/>
  <c r="AB762" i="1"/>
  <c r="AA762" i="1"/>
  <c r="W899" i="1"/>
  <c r="AC898" i="1"/>
  <c r="AB898" i="1"/>
  <c r="AA898" i="1"/>
  <c r="W1454" i="1"/>
  <c r="AC1453" i="1"/>
  <c r="AB1453" i="1"/>
  <c r="AA1453" i="1"/>
  <c r="AB671" i="1" l="1"/>
  <c r="AA671" i="1"/>
  <c r="AC671" i="1"/>
  <c r="W633" i="1"/>
  <c r="AC633" i="1" s="1"/>
  <c r="AB633" i="1"/>
  <c r="AA633" i="1"/>
  <c r="W394" i="1"/>
  <c r="AC394" i="1" s="1"/>
  <c r="AC985" i="1"/>
  <c r="W1061" i="1"/>
  <c r="AC1061" i="1"/>
  <c r="AA1061" i="1"/>
  <c r="AB1061" i="1"/>
  <c r="AC407" i="1"/>
  <c r="AA419" i="1"/>
  <c r="W849" i="1"/>
  <c r="AA849" i="1"/>
  <c r="AB849" i="1"/>
  <c r="W578" i="1"/>
  <c r="AB578" i="1" s="1"/>
  <c r="AC578" i="1"/>
  <c r="W1008" i="1"/>
  <c r="AB1008" i="1" s="1"/>
  <c r="AA1008" i="1"/>
  <c r="W354" i="1"/>
  <c r="AC354" i="1"/>
  <c r="AB354" i="1"/>
  <c r="AA354" i="1"/>
  <c r="W185" i="1"/>
  <c r="AC185" i="1"/>
  <c r="AB185" i="1"/>
  <c r="AA185" i="1"/>
  <c r="W366" i="1"/>
  <c r="AA366" i="1" s="1"/>
  <c r="AA407" i="1"/>
  <c r="AB419" i="1"/>
  <c r="AC444" i="1"/>
  <c r="AB1044" i="1"/>
  <c r="AB162" i="1"/>
  <c r="W1020" i="1"/>
  <c r="AB1020" i="1" s="1"/>
  <c r="AA1020" i="1"/>
  <c r="AC1020" i="1"/>
  <c r="W478" i="1"/>
  <c r="AB478" i="1" s="1"/>
  <c r="AC478" i="1"/>
  <c r="AA478" i="1"/>
  <c r="AA1310" i="1"/>
  <c r="AA808" i="1"/>
  <c r="AB912" i="1"/>
  <c r="AA444" i="1"/>
  <c r="W228" i="1"/>
  <c r="AB228" i="1" s="1"/>
  <c r="AA228" i="1"/>
  <c r="AC228" i="1"/>
  <c r="AB115" i="1"/>
  <c r="W104" i="1"/>
  <c r="AC104" i="1" s="1"/>
  <c r="AA104" i="1"/>
  <c r="AB104" i="1"/>
  <c r="AA1044" i="1"/>
  <c r="AA469" i="1"/>
  <c r="AC162" i="1"/>
  <c r="AA1550" i="1"/>
  <c r="AB1310" i="1"/>
  <c r="W408" i="1"/>
  <c r="AC408" i="1" s="1"/>
  <c r="AC808" i="1"/>
  <c r="W420" i="1"/>
  <c r="AC912" i="1"/>
  <c r="W1438" i="1"/>
  <c r="AB1438" i="1" s="1"/>
  <c r="AC1438" i="1"/>
  <c r="AA1438" i="1"/>
  <c r="W944" i="1"/>
  <c r="AA944" i="1" s="1"/>
  <c r="AC944" i="1"/>
  <c r="AB944" i="1"/>
  <c r="AC952" i="1"/>
  <c r="AB952" i="1"/>
  <c r="AA952" i="1"/>
  <c r="AC670" i="1"/>
  <c r="AC632" i="1"/>
  <c r="AA393" i="1"/>
  <c r="W445" i="1"/>
  <c r="AA445" i="1" s="1"/>
  <c r="AC445" i="1"/>
  <c r="AB445" i="1"/>
  <c r="W116" i="1"/>
  <c r="W1045" i="1"/>
  <c r="AC1045" i="1"/>
  <c r="AA1045" i="1"/>
  <c r="AB1045" i="1"/>
  <c r="W163" i="1"/>
  <c r="AB163" i="1" s="1"/>
  <c r="AA163" i="1"/>
  <c r="AC163" i="1"/>
  <c r="W1311" i="1"/>
  <c r="AC1311" i="1" s="1"/>
  <c r="W809" i="1"/>
  <c r="AB809" i="1" s="1"/>
  <c r="W913" i="1"/>
  <c r="AB913" i="1" s="1"/>
  <c r="AA913" i="1"/>
  <c r="W986" i="1"/>
  <c r="AA986" i="1" s="1"/>
  <c r="AA353" i="1"/>
  <c r="AA1060" i="1"/>
  <c r="W470" i="1"/>
  <c r="AC470" i="1"/>
  <c r="AB470" i="1"/>
  <c r="AA470" i="1"/>
  <c r="AC184" i="1"/>
  <c r="AA365" i="1"/>
  <c r="AC1346" i="1"/>
  <c r="W382" i="1"/>
  <c r="AC382" i="1" s="1"/>
  <c r="AB382" i="1"/>
  <c r="AA382" i="1"/>
  <c r="AB670" i="1"/>
  <c r="AB632" i="1"/>
  <c r="AA81" i="1"/>
  <c r="AC81" i="1"/>
  <c r="AB81" i="1"/>
  <c r="AC393" i="1"/>
  <c r="AC848" i="1"/>
  <c r="AB985" i="1"/>
  <c r="AB577" i="1"/>
  <c r="AA1007" i="1"/>
  <c r="AB353" i="1"/>
  <c r="AC1060" i="1"/>
  <c r="AA184" i="1"/>
  <c r="AB365" i="1"/>
  <c r="L1223" i="1"/>
  <c r="L1066" i="1"/>
  <c r="L1013" i="1"/>
  <c r="L491" i="1"/>
  <c r="N1358" i="1"/>
  <c r="O1357" i="1"/>
  <c r="P1357" i="1" s="1"/>
  <c r="N900" i="1"/>
  <c r="O899" i="1"/>
  <c r="P899" i="1" s="1"/>
  <c r="N533" i="1"/>
  <c r="O532" i="1"/>
  <c r="P532" i="1" s="1"/>
  <c r="N271" i="1"/>
  <c r="O270" i="1"/>
  <c r="N148" i="1"/>
  <c r="O147" i="1"/>
  <c r="P147" i="1" s="1"/>
  <c r="K113" i="1"/>
  <c r="Q112" i="1"/>
  <c r="M112" i="1"/>
  <c r="L112" i="1"/>
  <c r="K51" i="1"/>
  <c r="Q50" i="1"/>
  <c r="M50" i="1"/>
  <c r="L50" i="1"/>
  <c r="K1436" i="1"/>
  <c r="Q1435" i="1"/>
  <c r="M1435" i="1"/>
  <c r="L1435" i="1"/>
  <c r="K742" i="1"/>
  <c r="Q741" i="1"/>
  <c r="M741" i="1"/>
  <c r="L741" i="1"/>
  <c r="K444" i="1"/>
  <c r="Q443" i="1"/>
  <c r="M443" i="1"/>
  <c r="L443" i="1"/>
  <c r="Q1090" i="1"/>
  <c r="K1091" i="1"/>
  <c r="N423" i="1"/>
  <c r="O422" i="1"/>
  <c r="N195" i="1"/>
  <c r="O194" i="1"/>
  <c r="P194" i="1" s="1"/>
  <c r="Q418" i="1"/>
  <c r="M418" i="1"/>
  <c r="K419" i="1"/>
  <c r="L418" i="1"/>
  <c r="N1331" i="1"/>
  <c r="O1330" i="1"/>
  <c r="P1330" i="1" s="1"/>
  <c r="N467" i="1"/>
  <c r="O466" i="1"/>
  <c r="P466" i="1" s="1"/>
  <c r="N226" i="1"/>
  <c r="O225" i="1"/>
  <c r="P225" i="1" s="1"/>
  <c r="Q918" i="1"/>
  <c r="M918" i="1"/>
  <c r="L918" i="1"/>
  <c r="K919" i="1"/>
  <c r="K501" i="1"/>
  <c r="Q500" i="1"/>
  <c r="M500" i="1"/>
  <c r="L500" i="1"/>
  <c r="N1308" i="1"/>
  <c r="O1307" i="1"/>
  <c r="P1307" i="1" s="1"/>
  <c r="K101" i="1"/>
  <c r="Q100" i="1"/>
  <c r="M100" i="1"/>
  <c r="L100" i="1"/>
  <c r="N1363" i="1"/>
  <c r="O1362" i="1"/>
  <c r="P1362" i="1" s="1"/>
  <c r="K1402" i="1"/>
  <c r="Q1401" i="1"/>
  <c r="M1401" i="1"/>
  <c r="L1401" i="1"/>
  <c r="N1376" i="1"/>
  <c r="O1375" i="1"/>
  <c r="P1375" i="1" s="1"/>
  <c r="N1042" i="1"/>
  <c r="O1041" i="1"/>
  <c r="P1041" i="1" s="1"/>
  <c r="N973" i="1"/>
  <c r="O972" i="1"/>
  <c r="P972" i="1" s="1"/>
  <c r="K835" i="1"/>
  <c r="Q834" i="1"/>
  <c r="M834" i="1"/>
  <c r="L834" i="1"/>
  <c r="K431" i="1"/>
  <c r="Q430" i="1"/>
  <c r="M430" i="1"/>
  <c r="L430" i="1"/>
  <c r="K669" i="1"/>
  <c r="Q668" i="1"/>
  <c r="M668" i="1"/>
  <c r="L668" i="1"/>
  <c r="N1180" i="1"/>
  <c r="O1179" i="1"/>
  <c r="Q768" i="1"/>
  <c r="M768" i="1"/>
  <c r="K769" i="1"/>
  <c r="L768" i="1"/>
  <c r="K1388" i="1"/>
  <c r="Q1387" i="1"/>
  <c r="M1387" i="1"/>
  <c r="L1387" i="1"/>
  <c r="K564" i="1"/>
  <c r="Q563" i="1"/>
  <c r="M563" i="1"/>
  <c r="L563" i="1"/>
  <c r="K1459" i="1"/>
  <c r="Q1458" i="1"/>
  <c r="M1458" i="1"/>
  <c r="L1458" i="1"/>
  <c r="K1201" i="1"/>
  <c r="M1200" i="1" s="1"/>
  <c r="Q1200" i="1"/>
  <c r="N910" i="1"/>
  <c r="O909" i="1"/>
  <c r="P909" i="1" s="1"/>
  <c r="L533" i="1"/>
  <c r="N1084" i="1"/>
  <c r="O1083" i="1"/>
  <c r="P1083" i="1" s="1"/>
  <c r="K675" i="1"/>
  <c r="Q674" i="1"/>
  <c r="M674" i="1"/>
  <c r="L674" i="1"/>
  <c r="K600" i="1"/>
  <c r="Q599" i="1"/>
  <c r="M599" i="1"/>
  <c r="L599" i="1"/>
  <c r="N616" i="1"/>
  <c r="O615" i="1"/>
  <c r="P615" i="1" s="1"/>
  <c r="K85" i="1"/>
  <c r="Q84" i="1"/>
  <c r="M84" i="1"/>
  <c r="L84" i="1"/>
  <c r="N992" i="1"/>
  <c r="O991" i="1"/>
  <c r="P991" i="1" s="1"/>
  <c r="K338" i="1"/>
  <c r="Q337" i="1"/>
  <c r="M337" i="1"/>
  <c r="L337" i="1"/>
  <c r="K527" i="1"/>
  <c r="Q526" i="1"/>
  <c r="M526" i="1"/>
  <c r="L526" i="1"/>
  <c r="N286" i="1"/>
  <c r="O285" i="1"/>
  <c r="K1283" i="1"/>
  <c r="Q1282" i="1"/>
  <c r="M1282" i="1"/>
  <c r="L1282" i="1"/>
  <c r="Q1013" i="1"/>
  <c r="M1013" i="1"/>
  <c r="N1168" i="1"/>
  <c r="O1167" i="1"/>
  <c r="P1167" i="1" s="1"/>
  <c r="N1554" i="1"/>
  <c r="O1553" i="1"/>
  <c r="K1454" i="1"/>
  <c r="Q1453" i="1"/>
  <c r="M1453" i="1"/>
  <c r="L1453" i="1"/>
  <c r="K576" i="1"/>
  <c r="Q575" i="1"/>
  <c r="M575" i="1"/>
  <c r="L575" i="1"/>
  <c r="N212" i="1"/>
  <c r="O211" i="1"/>
  <c r="P211" i="1" s="1"/>
  <c r="K364" i="1"/>
  <c r="Q363" i="1"/>
  <c r="M363" i="1"/>
  <c r="L363" i="1"/>
  <c r="W1551" i="1"/>
  <c r="AB1551" i="1" s="1"/>
  <c r="Q1499" i="1"/>
  <c r="M1499" i="1"/>
  <c r="L1499" i="1"/>
  <c r="N160" i="1"/>
  <c r="O159" i="1"/>
  <c r="P159" i="1" s="1"/>
  <c r="N1222" i="1"/>
  <c r="O1221" i="1"/>
  <c r="P1221" i="1" s="1"/>
  <c r="N786" i="1"/>
  <c r="O785" i="1"/>
  <c r="N261" i="1"/>
  <c r="O260" i="1"/>
  <c r="N550" i="1"/>
  <c r="O549" i="1"/>
  <c r="N62" i="1"/>
  <c r="O61" i="1"/>
  <c r="N698" i="1"/>
  <c r="O697" i="1"/>
  <c r="P697" i="1" s="1"/>
  <c r="K476" i="1"/>
  <c r="Q475" i="1"/>
  <c r="M475" i="1"/>
  <c r="L475" i="1"/>
  <c r="N1342" i="1"/>
  <c r="O1341" i="1"/>
  <c r="P1341" i="1" s="1"/>
  <c r="AA1463" i="1"/>
  <c r="N846" i="1"/>
  <c r="O845" i="1"/>
  <c r="P845" i="1" s="1"/>
  <c r="N350" i="1"/>
  <c r="O349" i="1"/>
  <c r="P349" i="1" s="1"/>
  <c r="N298" i="1"/>
  <c r="O297" i="1"/>
  <c r="P297" i="1" s="1"/>
  <c r="Q1555" i="1"/>
  <c r="M1555" i="1"/>
  <c r="L1555" i="1"/>
  <c r="K1471" i="1"/>
  <c r="Q1470" i="1"/>
  <c r="M1470" i="1"/>
  <c r="L1470" i="1"/>
  <c r="N172" i="1"/>
  <c r="O171" i="1"/>
  <c r="N1146" i="1"/>
  <c r="O1145" i="1"/>
  <c r="P1145" i="1" s="1"/>
  <c r="K687" i="1"/>
  <c r="Q686" i="1"/>
  <c r="M686" i="1"/>
  <c r="L686" i="1"/>
  <c r="N138" i="1"/>
  <c r="O137" i="1"/>
  <c r="P137" i="1" s="1"/>
  <c r="K1098" i="1"/>
  <c r="Q1097" i="1"/>
  <c r="M1097" i="1"/>
  <c r="L1097" i="1"/>
  <c r="N1321" i="1"/>
  <c r="O1320" i="1"/>
  <c r="P1320" i="1" s="1"/>
  <c r="N312" i="1"/>
  <c r="O311" i="1"/>
  <c r="P311" i="1" s="1"/>
  <c r="N532" i="1"/>
  <c r="O531" i="1"/>
  <c r="P531" i="1" s="1"/>
  <c r="AB1346" i="1"/>
  <c r="K424" i="1"/>
  <c r="M423" i="1" s="1"/>
  <c r="Q423" i="1"/>
  <c r="N206" i="1"/>
  <c r="O205" i="1"/>
  <c r="P205" i="1" s="1"/>
  <c r="K1332" i="1"/>
  <c r="Q1331" i="1"/>
  <c r="M1331" i="1"/>
  <c r="L1331" i="1"/>
  <c r="K468" i="1"/>
  <c r="Q467" i="1"/>
  <c r="M467" i="1"/>
  <c r="L467" i="1"/>
  <c r="K227" i="1"/>
  <c r="Q226" i="1"/>
  <c r="M226" i="1"/>
  <c r="L226" i="1"/>
  <c r="N1058" i="1"/>
  <c r="O1057" i="1"/>
  <c r="P1057" i="1" s="1"/>
  <c r="K1309" i="1"/>
  <c r="Q1308" i="1"/>
  <c r="M1308" i="1"/>
  <c r="L1308" i="1"/>
  <c r="N183" i="1"/>
  <c r="O182" i="1"/>
  <c r="P182" i="1" s="1"/>
  <c r="N979" i="1"/>
  <c r="O978" i="1"/>
  <c r="P978" i="1" s="1"/>
  <c r="K1364" i="1"/>
  <c r="Q1363" i="1"/>
  <c r="M1363" i="1"/>
  <c r="L1363" i="1"/>
  <c r="K1377" i="1"/>
  <c r="M1376" i="1" s="1"/>
  <c r="Q1376" i="1"/>
  <c r="K1043" i="1"/>
  <c r="Q1042" i="1"/>
  <c r="M1042" i="1"/>
  <c r="L1042" i="1"/>
  <c r="K974" i="1"/>
  <c r="Q973" i="1"/>
  <c r="M973" i="1"/>
  <c r="L973" i="1"/>
  <c r="N391" i="1"/>
  <c r="O390" i="1"/>
  <c r="P390" i="1" s="1"/>
  <c r="N711" i="1"/>
  <c r="O710" i="1"/>
  <c r="P710" i="1" s="1"/>
  <c r="N948" i="1"/>
  <c r="O947" i="1"/>
  <c r="P947" i="1" s="1"/>
  <c r="N889" i="1"/>
  <c r="O888" i="1"/>
  <c r="P888" i="1" s="1"/>
  <c r="K1181" i="1"/>
  <c r="Q1180" i="1"/>
  <c r="M1180" i="1"/>
  <c r="L1180" i="1"/>
  <c r="K724" i="1"/>
  <c r="Q723" i="1"/>
  <c r="M723" i="1"/>
  <c r="L723" i="1"/>
  <c r="N487" i="1"/>
  <c r="O486" i="1"/>
  <c r="P486" i="1" s="1"/>
  <c r="N1430" i="1"/>
  <c r="O1429" i="1"/>
  <c r="P1429" i="1" s="1"/>
  <c r="N379" i="1"/>
  <c r="O378" i="1"/>
  <c r="P378" i="1" s="1"/>
  <c r="K658" i="1"/>
  <c r="Q657" i="1"/>
  <c r="M657" i="1"/>
  <c r="L657" i="1"/>
  <c r="L1200" i="1"/>
  <c r="L1201" i="1" s="1"/>
  <c r="N512" i="1"/>
  <c r="O511" i="1"/>
  <c r="P511" i="1" s="1"/>
  <c r="K911" i="1"/>
  <c r="Q910" i="1"/>
  <c r="M910" i="1"/>
  <c r="L910" i="1"/>
  <c r="K1085" i="1"/>
  <c r="Q1084" i="1"/>
  <c r="M1084" i="1"/>
  <c r="L1084" i="1"/>
  <c r="K617" i="1"/>
  <c r="Q616" i="1"/>
  <c r="M616" i="1"/>
  <c r="L616" i="1"/>
  <c r="N84" i="1"/>
  <c r="O83" i="1"/>
  <c r="P83" i="1" s="1"/>
  <c r="K993" i="1"/>
  <c r="Q992" i="1"/>
  <c r="M992" i="1"/>
  <c r="L992" i="1"/>
  <c r="N337" i="1"/>
  <c r="O336" i="1"/>
  <c r="N124" i="1"/>
  <c r="O123" i="1"/>
  <c r="P123" i="1" s="1"/>
  <c r="K287" i="1"/>
  <c r="Q286" i="1"/>
  <c r="M286" i="1"/>
  <c r="L286" i="1"/>
  <c r="K1169" i="1"/>
  <c r="Q1168" i="1"/>
  <c r="M1168" i="1"/>
  <c r="L1168" i="1"/>
  <c r="N1066" i="1"/>
  <c r="O1065" i="1"/>
  <c r="N1199" i="1"/>
  <c r="O1198" i="1"/>
  <c r="P1198" i="1" s="1"/>
  <c r="N1275" i="1"/>
  <c r="O1274" i="1"/>
  <c r="K213" i="1"/>
  <c r="Q212" i="1"/>
  <c r="M212" i="1"/>
  <c r="L212" i="1"/>
  <c r="N899" i="1"/>
  <c r="O898" i="1"/>
  <c r="P898" i="1" s="1"/>
  <c r="K161" i="1"/>
  <c r="Q160" i="1"/>
  <c r="M160" i="1"/>
  <c r="L160" i="1"/>
  <c r="K372" i="1"/>
  <c r="Q371" i="1"/>
  <c r="M371" i="1"/>
  <c r="N1515" i="1"/>
  <c r="O1514" i="1"/>
  <c r="Q900" i="1"/>
  <c r="M900" i="1"/>
  <c r="L900" i="1"/>
  <c r="K262" i="1"/>
  <c r="Q261" i="1"/>
  <c r="M261" i="1"/>
  <c r="L261" i="1"/>
  <c r="K551" i="1"/>
  <c r="Q550" i="1"/>
  <c r="M550" i="1"/>
  <c r="L550" i="1"/>
  <c r="N723" i="1"/>
  <c r="O722" i="1"/>
  <c r="P722" i="1" s="1"/>
  <c r="N872" i="1"/>
  <c r="O871" i="1"/>
  <c r="K63" i="1"/>
  <c r="Q62" i="1"/>
  <c r="M62" i="1"/>
  <c r="L62" i="1"/>
  <c r="K699" i="1"/>
  <c r="Q698" i="1"/>
  <c r="M698" i="1"/>
  <c r="L698" i="1"/>
  <c r="N1548" i="1"/>
  <c r="O1547" i="1"/>
  <c r="P1547" i="1" s="1"/>
  <c r="N980" i="1"/>
  <c r="O979" i="1"/>
  <c r="N983" i="1"/>
  <c r="O982" i="1"/>
  <c r="P982" i="1" s="1"/>
  <c r="K1343" i="1"/>
  <c r="Q1342" i="1"/>
  <c r="M1342" i="1"/>
  <c r="L1342" i="1"/>
  <c r="Q846" i="1"/>
  <c r="M846" i="1"/>
  <c r="L846" i="1"/>
  <c r="K847" i="1"/>
  <c r="N78" i="1"/>
  <c r="O77" i="1"/>
  <c r="P77" i="1" s="1"/>
  <c r="K351" i="1"/>
  <c r="Q350" i="1"/>
  <c r="M350" i="1"/>
  <c r="L350" i="1"/>
  <c r="K299" i="1"/>
  <c r="Q298" i="1"/>
  <c r="M298" i="1"/>
  <c r="L298" i="1"/>
  <c r="N904" i="1"/>
  <c r="O903" i="1"/>
  <c r="P903" i="1" s="1"/>
  <c r="K1147" i="1"/>
  <c r="Q1146" i="1"/>
  <c r="M1146" i="1"/>
  <c r="L1146" i="1"/>
  <c r="K534" i="1"/>
  <c r="Q533" i="1"/>
  <c r="M533" i="1"/>
  <c r="L271" i="1"/>
  <c r="N1211" i="1"/>
  <c r="O1210" i="1"/>
  <c r="N929" i="1"/>
  <c r="O928" i="1"/>
  <c r="P928" i="1" s="1"/>
  <c r="K139" i="1"/>
  <c r="Q138" i="1"/>
  <c r="M138" i="1"/>
  <c r="L138" i="1"/>
  <c r="L1090" i="1"/>
  <c r="K1322" i="1"/>
  <c r="Q1321" i="1"/>
  <c r="M1321" i="1"/>
  <c r="L1321" i="1"/>
  <c r="N1503" i="1"/>
  <c r="O1502" i="1"/>
  <c r="P1502" i="1" s="1"/>
  <c r="K313" i="1"/>
  <c r="Q312" i="1"/>
  <c r="M312" i="1"/>
  <c r="L312" i="1"/>
  <c r="N455" i="1"/>
  <c r="O454" i="1"/>
  <c r="K207" i="1"/>
  <c r="Q206" i="1"/>
  <c r="M206" i="1"/>
  <c r="L206" i="1"/>
  <c r="K1059" i="1"/>
  <c r="Q1058" i="1"/>
  <c r="M1058" i="1"/>
  <c r="L1058" i="1"/>
  <c r="Q491" i="1"/>
  <c r="K492" i="1"/>
  <c r="K184" i="1"/>
  <c r="Q183" i="1"/>
  <c r="M183" i="1"/>
  <c r="L183" i="1"/>
  <c r="N1133" i="1"/>
  <c r="O1132" i="1"/>
  <c r="N1156" i="1"/>
  <c r="O1155" i="1"/>
  <c r="P1155" i="1" s="1"/>
  <c r="N941" i="1"/>
  <c r="O940" i="1"/>
  <c r="P940" i="1" s="1"/>
  <c r="L371" i="1"/>
  <c r="L372" i="1" s="1"/>
  <c r="K876" i="1"/>
  <c r="Q875" i="1"/>
  <c r="M875" i="1"/>
  <c r="L875" i="1"/>
  <c r="K392" i="1"/>
  <c r="Q391" i="1"/>
  <c r="M391" i="1"/>
  <c r="L391" i="1"/>
  <c r="K712" i="1"/>
  <c r="Q711" i="1"/>
  <c r="M711" i="1"/>
  <c r="L711" i="1"/>
  <c r="K949" i="1"/>
  <c r="Q948" i="1"/>
  <c r="M948" i="1"/>
  <c r="L948" i="1"/>
  <c r="K890" i="1"/>
  <c r="Q889" i="1"/>
  <c r="M889" i="1"/>
  <c r="L889" i="1"/>
  <c r="K488" i="1"/>
  <c r="Q487" i="1"/>
  <c r="M487" i="1"/>
  <c r="L487" i="1"/>
  <c r="N820" i="1"/>
  <c r="O819" i="1"/>
  <c r="K1431" i="1"/>
  <c r="Q1430" i="1"/>
  <c r="M1430" i="1"/>
  <c r="L1430" i="1"/>
  <c r="K380" i="1"/>
  <c r="Q379" i="1"/>
  <c r="M379" i="1"/>
  <c r="L379" i="1"/>
  <c r="W1464" i="1"/>
  <c r="AA1464" i="1"/>
  <c r="AC1464" i="1"/>
  <c r="N657" i="1"/>
  <c r="O656" i="1"/>
  <c r="P656" i="1" s="1"/>
  <c r="N255" i="1"/>
  <c r="O254" i="1"/>
  <c r="K513" i="1"/>
  <c r="Q512" i="1"/>
  <c r="M512" i="1"/>
  <c r="L512" i="1"/>
  <c r="N791" i="1"/>
  <c r="O790" i="1"/>
  <c r="P790" i="1" s="1"/>
  <c r="N1118" i="1"/>
  <c r="O1117" i="1"/>
  <c r="P1117" i="1" s="1"/>
  <c r="K125" i="1"/>
  <c r="Q124" i="1"/>
  <c r="M124" i="1"/>
  <c r="L124" i="1"/>
  <c r="N863" i="1"/>
  <c r="O862" i="1"/>
  <c r="N238" i="1"/>
  <c r="O237" i="1"/>
  <c r="Q1066" i="1"/>
  <c r="K1067" i="1"/>
  <c r="M1066" i="1" s="1"/>
  <c r="N805" i="1"/>
  <c r="O804" i="1"/>
  <c r="P804" i="1" s="1"/>
  <c r="W1347" i="1"/>
  <c r="AB1347" i="1"/>
  <c r="N1089" i="1"/>
  <c r="O1088" i="1"/>
  <c r="P1088" i="1" s="1"/>
  <c r="N404" i="1"/>
  <c r="O403" i="1"/>
  <c r="P403" i="1" s="1"/>
  <c r="K1276" i="1"/>
  <c r="M1275" i="1" s="1"/>
  <c r="Q1275" i="1"/>
  <c r="L1275" i="1"/>
  <c r="N130" i="1"/>
  <c r="O129" i="1"/>
  <c r="P129" i="1" s="1"/>
  <c r="N1037" i="1"/>
  <c r="O1036" i="1"/>
  <c r="P1036" i="1" s="1"/>
  <c r="K1018" i="1"/>
  <c r="Q1017" i="1"/>
  <c r="M1017" i="1"/>
  <c r="L1017" i="1"/>
  <c r="K1236" i="1"/>
  <c r="Q1235" i="1"/>
  <c r="M1235" i="1"/>
  <c r="L1235" i="1"/>
  <c r="N588" i="1"/>
  <c r="O587" i="1"/>
  <c r="P587" i="1" s="1"/>
  <c r="K968" i="1"/>
  <c r="Q967" i="1"/>
  <c r="M967" i="1"/>
  <c r="L967" i="1"/>
  <c r="M490" i="1"/>
  <c r="N871" i="1"/>
  <c r="O870" i="1"/>
  <c r="N604" i="1"/>
  <c r="O603" i="1"/>
  <c r="P603" i="1" s="1"/>
  <c r="K1072" i="1"/>
  <c r="Q1071" i="1"/>
  <c r="M1071" i="1"/>
  <c r="L1071" i="1"/>
  <c r="M370" i="1"/>
  <c r="N1416" i="1"/>
  <c r="O1415" i="1"/>
  <c r="K1516" i="1"/>
  <c r="Q1515" i="1"/>
  <c r="M1515" i="1"/>
  <c r="L1515" i="1"/>
  <c r="N1193" i="1"/>
  <c r="O1192" i="1"/>
  <c r="P1192" i="1" s="1"/>
  <c r="K1224" i="1"/>
  <c r="M1223" i="1" s="1"/>
  <c r="Q1223" i="1"/>
  <c r="N630" i="1"/>
  <c r="O629" i="1"/>
  <c r="P629" i="1" s="1"/>
  <c r="N249" i="1"/>
  <c r="O248" i="1"/>
  <c r="P248" i="1" s="1"/>
  <c r="N1005" i="1"/>
  <c r="O1004" i="1"/>
  <c r="P1004" i="1" s="1"/>
  <c r="K1549" i="1"/>
  <c r="M1548" i="1" s="1"/>
  <c r="Q1548" i="1"/>
  <c r="L1548" i="1"/>
  <c r="K984" i="1"/>
  <c r="Q983" i="1"/>
  <c r="M983" i="1"/>
  <c r="L983" i="1"/>
  <c r="N325" i="1"/>
  <c r="O324" i="1"/>
  <c r="P324" i="1" s="1"/>
  <c r="K79" i="1"/>
  <c r="Q78" i="1"/>
  <c r="M78" i="1"/>
  <c r="L78" i="1"/>
  <c r="N1250" i="1"/>
  <c r="O1249" i="1"/>
  <c r="Q904" i="1"/>
  <c r="M904" i="1"/>
  <c r="L904" i="1"/>
  <c r="K905" i="1"/>
  <c r="K1212" i="1"/>
  <c r="Q1211" i="1"/>
  <c r="M1211" i="1"/>
  <c r="L1211" i="1"/>
  <c r="K930" i="1"/>
  <c r="Q929" i="1"/>
  <c r="M929" i="1"/>
  <c r="L929" i="1"/>
  <c r="N1097" i="1"/>
  <c r="O1096" i="1"/>
  <c r="K149" i="1"/>
  <c r="Q148" i="1"/>
  <c r="M148" i="1"/>
  <c r="L148" i="1"/>
  <c r="N112" i="1"/>
  <c r="O111" i="1"/>
  <c r="P111" i="1" s="1"/>
  <c r="K1296" i="1"/>
  <c r="Q1295" i="1"/>
  <c r="M1295" i="1"/>
  <c r="L1295" i="1"/>
  <c r="K1504" i="1"/>
  <c r="Q1503" i="1"/>
  <c r="M1503" i="1"/>
  <c r="L1503" i="1"/>
  <c r="N50" i="1"/>
  <c r="O49" i="1"/>
  <c r="P49" i="1" s="1"/>
  <c r="N1435" i="1"/>
  <c r="O1434" i="1"/>
  <c r="P1434" i="1" s="1"/>
  <c r="N741" i="1"/>
  <c r="O740" i="1"/>
  <c r="P740" i="1" s="1"/>
  <c r="Q539" i="1"/>
  <c r="M539" i="1"/>
  <c r="K540" i="1"/>
  <c r="L539" i="1"/>
  <c r="N443" i="1"/>
  <c r="O442" i="1"/>
  <c r="P442" i="1" s="1"/>
  <c r="M1089" i="1"/>
  <c r="K456" i="1"/>
  <c r="Q455" i="1"/>
  <c r="M455" i="1"/>
  <c r="L455" i="1"/>
  <c r="N418" i="1"/>
  <c r="O417" i="1"/>
  <c r="P417" i="1" s="1"/>
  <c r="N1235" i="1"/>
  <c r="O1234" i="1"/>
  <c r="P1234" i="1" s="1"/>
  <c r="N918" i="1"/>
  <c r="O917" i="1"/>
  <c r="P917" i="1" s="1"/>
  <c r="N500" i="1"/>
  <c r="O499" i="1"/>
  <c r="P499" i="1" s="1"/>
  <c r="N100" i="1"/>
  <c r="O99" i="1"/>
  <c r="P99" i="1" s="1"/>
  <c r="K1134" i="1"/>
  <c r="Q1133" i="1"/>
  <c r="M1133" i="1"/>
  <c r="L1133" i="1"/>
  <c r="N1401" i="1"/>
  <c r="O1400" i="1"/>
  <c r="P1400" i="1" s="1"/>
  <c r="N1071" i="1"/>
  <c r="O1070" i="1"/>
  <c r="P1070" i="1" s="1"/>
  <c r="K1157" i="1"/>
  <c r="Q1156" i="1"/>
  <c r="M1156" i="1"/>
  <c r="L1156" i="1"/>
  <c r="K942" i="1"/>
  <c r="Q941" i="1"/>
  <c r="M941" i="1"/>
  <c r="L941" i="1"/>
  <c r="N875" i="1"/>
  <c r="O874" i="1"/>
  <c r="P874" i="1" s="1"/>
  <c r="N834" i="1"/>
  <c r="O833" i="1"/>
  <c r="P833" i="1" s="1"/>
  <c r="L1224" i="1"/>
  <c r="N430" i="1"/>
  <c r="O429" i="1"/>
  <c r="N668" i="1"/>
  <c r="O667" i="1"/>
  <c r="P667" i="1" s="1"/>
  <c r="N768" i="1"/>
  <c r="O767" i="1"/>
  <c r="K956" i="1"/>
  <c r="Q955" i="1"/>
  <c r="M955" i="1"/>
  <c r="L955" i="1"/>
  <c r="N1387" i="1"/>
  <c r="O1386" i="1"/>
  <c r="K821" i="1"/>
  <c r="Q820" i="1"/>
  <c r="M820" i="1"/>
  <c r="L820" i="1"/>
  <c r="N563" i="1"/>
  <c r="O562" i="1"/>
  <c r="P562" i="1" s="1"/>
  <c r="N1458" i="1"/>
  <c r="O1457" i="1"/>
  <c r="P1457" i="1" s="1"/>
  <c r="Q255" i="1"/>
  <c r="M255" i="1"/>
  <c r="L255" i="1"/>
  <c r="N1200" i="1"/>
  <c r="O1199" i="1"/>
  <c r="P1199" i="1" s="1"/>
  <c r="K792" i="1"/>
  <c r="Q791" i="1"/>
  <c r="M791" i="1"/>
  <c r="L791" i="1"/>
  <c r="K1119" i="1"/>
  <c r="Q1118" i="1"/>
  <c r="M1118" i="1"/>
  <c r="L1118" i="1"/>
  <c r="N674" i="1"/>
  <c r="O673" i="1"/>
  <c r="P673" i="1" s="1"/>
  <c r="N599" i="1"/>
  <c r="O598" i="1"/>
  <c r="P598" i="1" s="1"/>
  <c r="K1359" i="1"/>
  <c r="M1358" i="1" s="1"/>
  <c r="Q1358" i="1"/>
  <c r="K272" i="1"/>
  <c r="M271" i="1" s="1"/>
  <c r="Q271" i="1"/>
  <c r="N526" i="1"/>
  <c r="O525" i="1"/>
  <c r="P525" i="1" s="1"/>
  <c r="N1282" i="1"/>
  <c r="O1281" i="1"/>
  <c r="P1281" i="1" s="1"/>
  <c r="N1295" i="1"/>
  <c r="O1294" i="1"/>
  <c r="P1294" i="1" s="1"/>
  <c r="K864" i="1"/>
  <c r="Q863" i="1"/>
  <c r="M863" i="1"/>
  <c r="L863" i="1"/>
  <c r="K239" i="1"/>
  <c r="Q238" i="1"/>
  <c r="M238" i="1"/>
  <c r="L238" i="1"/>
  <c r="M1012" i="1"/>
  <c r="N1453" i="1"/>
  <c r="O1452" i="1"/>
  <c r="P1452" i="1" s="1"/>
  <c r="N539" i="1"/>
  <c r="O538" i="1"/>
  <c r="P538" i="1" s="1"/>
  <c r="K806" i="1"/>
  <c r="Q805" i="1"/>
  <c r="M805" i="1"/>
  <c r="L805" i="1"/>
  <c r="K405" i="1"/>
  <c r="Q404" i="1"/>
  <c r="M404" i="1"/>
  <c r="L404" i="1"/>
  <c r="N575" i="1"/>
  <c r="O574" i="1"/>
  <c r="P574" i="1" s="1"/>
  <c r="L423" i="1"/>
  <c r="L424" i="1" s="1"/>
  <c r="K196" i="1"/>
  <c r="Q195" i="1"/>
  <c r="M195" i="1"/>
  <c r="L195" i="1"/>
  <c r="K131" i="1"/>
  <c r="Q130" i="1"/>
  <c r="M130" i="1"/>
  <c r="L130" i="1"/>
  <c r="N363" i="1"/>
  <c r="O362" i="1"/>
  <c r="P362" i="1" s="1"/>
  <c r="K1038" i="1"/>
  <c r="Q1037" i="1"/>
  <c r="M1037" i="1"/>
  <c r="L1037" i="1"/>
  <c r="N1017" i="1"/>
  <c r="O1016" i="1"/>
  <c r="P1016" i="1" s="1"/>
  <c r="AC1550" i="1"/>
  <c r="K589" i="1"/>
  <c r="Q588" i="1"/>
  <c r="M588" i="1"/>
  <c r="L588" i="1"/>
  <c r="N967" i="1"/>
  <c r="O966" i="1"/>
  <c r="P966" i="1" s="1"/>
  <c r="N1499" i="1"/>
  <c r="O1498" i="1"/>
  <c r="K605" i="1"/>
  <c r="Q604" i="1"/>
  <c r="M604" i="1"/>
  <c r="L604" i="1"/>
  <c r="K1417" i="1"/>
  <c r="Q1416" i="1"/>
  <c r="M1416" i="1"/>
  <c r="L1416" i="1"/>
  <c r="K1194" i="1"/>
  <c r="Q1193" i="1"/>
  <c r="M1193" i="1"/>
  <c r="L1193" i="1"/>
  <c r="M1222" i="1"/>
  <c r="K631" i="1"/>
  <c r="Q630" i="1"/>
  <c r="M630" i="1"/>
  <c r="L630" i="1"/>
  <c r="N955" i="1"/>
  <c r="O954" i="1"/>
  <c r="P954" i="1" s="1"/>
  <c r="K250" i="1"/>
  <c r="Q249" i="1"/>
  <c r="M249" i="1"/>
  <c r="L249" i="1"/>
  <c r="K1006" i="1"/>
  <c r="Q1005" i="1"/>
  <c r="M1005" i="1"/>
  <c r="L1005" i="1"/>
  <c r="N475" i="1"/>
  <c r="O474" i="1"/>
  <c r="P474" i="1" s="1"/>
  <c r="K326" i="1"/>
  <c r="Q325" i="1"/>
  <c r="M325" i="1"/>
  <c r="L325" i="1"/>
  <c r="K1251" i="1"/>
  <c r="Q1250" i="1"/>
  <c r="M1250" i="1"/>
  <c r="L1250" i="1"/>
  <c r="M1554" i="1"/>
  <c r="N1470" i="1"/>
  <c r="O1469" i="1"/>
  <c r="P1469" i="1" s="1"/>
  <c r="K173" i="1"/>
  <c r="Q172" i="1"/>
  <c r="M172" i="1"/>
  <c r="L172" i="1"/>
  <c r="N686" i="1"/>
  <c r="O685" i="1"/>
  <c r="P685" i="1" s="1"/>
  <c r="AB979" i="1"/>
  <c r="AC979" i="1"/>
  <c r="AB980" i="1"/>
  <c r="AC980" i="1"/>
  <c r="AA980" i="1"/>
  <c r="AA979" i="1"/>
  <c r="P979" i="1"/>
  <c r="W764" i="1"/>
  <c r="AC763" i="1"/>
  <c r="AB763" i="1"/>
  <c r="AA763" i="1"/>
  <c r="AC1454" i="1"/>
  <c r="AC1455" i="1"/>
  <c r="AB1455" i="1"/>
  <c r="AB1454" i="1"/>
  <c r="AA1455" i="1"/>
  <c r="AA1454" i="1"/>
  <c r="W1481" i="1"/>
  <c r="AC1480" i="1"/>
  <c r="AB1480" i="1"/>
  <c r="AA1480" i="1"/>
  <c r="W1244" i="1"/>
  <c r="AC1243" i="1"/>
  <c r="AB1243" i="1"/>
  <c r="AA1243" i="1"/>
  <c r="AB963" i="1"/>
  <c r="AB964" i="1"/>
  <c r="AC963" i="1"/>
  <c r="AC964" i="1"/>
  <c r="AA964" i="1"/>
  <c r="AA963" i="1"/>
  <c r="W1404" i="1"/>
  <c r="AC1403" i="1"/>
  <c r="AB1403" i="1"/>
  <c r="AA1403" i="1"/>
  <c r="W1337" i="1"/>
  <c r="AC1336" i="1"/>
  <c r="AB1336" i="1"/>
  <c r="AA1336" i="1"/>
  <c r="W1092" i="1"/>
  <c r="AC1091" i="1"/>
  <c r="AB1091" i="1"/>
  <c r="AA1091" i="1"/>
  <c r="W900" i="1"/>
  <c r="AB899" i="1"/>
  <c r="AC899" i="1"/>
  <c r="AA899" i="1"/>
  <c r="W704" i="1"/>
  <c r="AC703" i="1"/>
  <c r="AB703" i="1"/>
  <c r="AA703" i="1"/>
  <c r="W1046" i="1" l="1"/>
  <c r="AC1046" i="1"/>
  <c r="AA1046" i="1"/>
  <c r="AB1046" i="1"/>
  <c r="AC1008" i="1"/>
  <c r="W850" i="1"/>
  <c r="AC850" i="1" s="1"/>
  <c r="AA850" i="1"/>
  <c r="AB850" i="1"/>
  <c r="W914" i="1"/>
  <c r="AC914" i="1"/>
  <c r="AB914" i="1"/>
  <c r="AA914" i="1"/>
  <c r="AA408" i="1"/>
  <c r="W117" i="1"/>
  <c r="AB117" i="1" s="1"/>
  <c r="AC117" i="1"/>
  <c r="AA117" i="1"/>
  <c r="L1091" i="1"/>
  <c r="W471" i="1"/>
  <c r="AA471" i="1" s="1"/>
  <c r="AC471" i="1"/>
  <c r="AB471" i="1"/>
  <c r="AB986" i="1"/>
  <c r="AA809" i="1"/>
  <c r="AA1311" i="1"/>
  <c r="W1439" i="1"/>
  <c r="AC1439" i="1" s="1"/>
  <c r="AB408" i="1"/>
  <c r="W105" i="1"/>
  <c r="AC105" i="1" s="1"/>
  <c r="AA105" i="1"/>
  <c r="AB105" i="1"/>
  <c r="W479" i="1"/>
  <c r="AA479" i="1" s="1"/>
  <c r="AC479" i="1"/>
  <c r="AB479" i="1"/>
  <c r="W186" i="1"/>
  <c r="AA186" i="1" s="1"/>
  <c r="AA578" i="1"/>
  <c r="AA394" i="1"/>
  <c r="AC986" i="1"/>
  <c r="AC809" i="1"/>
  <c r="AB1311" i="1"/>
  <c r="W164" i="1"/>
  <c r="AB164" i="1"/>
  <c r="AA164" i="1"/>
  <c r="W229" i="1"/>
  <c r="AA229" i="1"/>
  <c r="AC229" i="1"/>
  <c r="AB229" i="1"/>
  <c r="W1009" i="1"/>
  <c r="AA1009" i="1" s="1"/>
  <c r="AC1009" i="1"/>
  <c r="AB1009" i="1"/>
  <c r="AB394" i="1"/>
  <c r="W634" i="1"/>
  <c r="AC634" i="1" s="1"/>
  <c r="AA634" i="1"/>
  <c r="W421" i="1"/>
  <c r="AB421" i="1" s="1"/>
  <c r="AC421" i="1"/>
  <c r="AA421" i="1"/>
  <c r="L492" i="1"/>
  <c r="AA116" i="1"/>
  <c r="AA420" i="1"/>
  <c r="W409" i="1"/>
  <c r="AC409" i="1"/>
  <c r="AB409" i="1"/>
  <c r="AA409" i="1"/>
  <c r="AC366" i="1"/>
  <c r="W987" i="1"/>
  <c r="W810" i="1"/>
  <c r="AB810" i="1"/>
  <c r="AC810" i="1"/>
  <c r="AA810" i="1"/>
  <c r="W1312" i="1"/>
  <c r="AB116" i="1"/>
  <c r="AB420" i="1"/>
  <c r="W579" i="1"/>
  <c r="AC579" i="1"/>
  <c r="AB579" i="1"/>
  <c r="AA579" i="1"/>
  <c r="W395" i="1"/>
  <c r="AC395" i="1"/>
  <c r="AB395" i="1"/>
  <c r="AA395" i="1"/>
  <c r="W367" i="1"/>
  <c r="AB367" i="1"/>
  <c r="AA367" i="1"/>
  <c r="AC367" i="1"/>
  <c r="W383" i="1"/>
  <c r="AB383" i="1"/>
  <c r="AA383" i="1"/>
  <c r="AC383" i="1"/>
  <c r="AC913" i="1"/>
  <c r="AC116" i="1"/>
  <c r="W446" i="1"/>
  <c r="AC446" i="1" s="1"/>
  <c r="AB446" i="1"/>
  <c r="AC945" i="1"/>
  <c r="AB945" i="1"/>
  <c r="AA945" i="1"/>
  <c r="AC420" i="1"/>
  <c r="W1021" i="1"/>
  <c r="AB1021" i="1"/>
  <c r="AA1021" i="1"/>
  <c r="AC1021" i="1"/>
  <c r="AB366" i="1"/>
  <c r="W355" i="1"/>
  <c r="AC355" i="1" s="1"/>
  <c r="AB355" i="1"/>
  <c r="AA355" i="1"/>
  <c r="AC849" i="1"/>
  <c r="W1062" i="1"/>
  <c r="AB1062" i="1"/>
  <c r="AC1062" i="1"/>
  <c r="L1549" i="1"/>
  <c r="N1549" i="1"/>
  <c r="O1548" i="1"/>
  <c r="P1548" i="1" s="1"/>
  <c r="N1276" i="1"/>
  <c r="O1275" i="1"/>
  <c r="N1201" i="1"/>
  <c r="O1200" i="1"/>
  <c r="P1200" i="1" s="1"/>
  <c r="K174" i="1"/>
  <c r="Q173" i="1"/>
  <c r="M173" i="1"/>
  <c r="L173" i="1"/>
  <c r="N1251" i="1"/>
  <c r="O1250" i="1"/>
  <c r="K327" i="1"/>
  <c r="Q326" i="1"/>
  <c r="M326" i="1"/>
  <c r="L326" i="1"/>
  <c r="K197" i="1"/>
  <c r="Q196" i="1"/>
  <c r="M196" i="1"/>
  <c r="L196" i="1"/>
  <c r="N405" i="1"/>
  <c r="O404" i="1"/>
  <c r="P404" i="1" s="1"/>
  <c r="N1359" i="1"/>
  <c r="O1358" i="1"/>
  <c r="P1358" i="1" s="1"/>
  <c r="K822" i="1"/>
  <c r="Q821" i="1"/>
  <c r="M821" i="1"/>
  <c r="L821" i="1"/>
  <c r="N456" i="1"/>
  <c r="O455" i="1"/>
  <c r="N1236" i="1"/>
  <c r="O1235" i="1"/>
  <c r="P1235" i="1" s="1"/>
  <c r="W1348" i="1"/>
  <c r="AA1348" i="1" s="1"/>
  <c r="Q1067" i="1"/>
  <c r="M1067" i="1"/>
  <c r="N125" i="1"/>
  <c r="O124" i="1"/>
  <c r="P124" i="1" s="1"/>
  <c r="W1465" i="1"/>
  <c r="AA1465" i="1" s="1"/>
  <c r="Q1431" i="1"/>
  <c r="M1431" i="1"/>
  <c r="L1431" i="1"/>
  <c r="M491" i="1"/>
  <c r="N313" i="1"/>
  <c r="O312" i="1"/>
  <c r="P312" i="1" s="1"/>
  <c r="N1322" i="1"/>
  <c r="O1321" i="1"/>
  <c r="P1321" i="1" s="1"/>
  <c r="Q299" i="1"/>
  <c r="M299" i="1"/>
  <c r="L299" i="1"/>
  <c r="K300" i="1"/>
  <c r="N63" i="1"/>
  <c r="O62" i="1"/>
  <c r="N262" i="1"/>
  <c r="O261" i="1"/>
  <c r="N1169" i="1"/>
  <c r="O1168" i="1"/>
  <c r="P1168" i="1" s="1"/>
  <c r="N993" i="1"/>
  <c r="O992" i="1"/>
  <c r="P992" i="1" s="1"/>
  <c r="N1181" i="1"/>
  <c r="O1180" i="1"/>
  <c r="N974" i="1"/>
  <c r="O973" i="1"/>
  <c r="P973" i="1" s="1"/>
  <c r="K1044" i="1"/>
  <c r="Q1043" i="1"/>
  <c r="M1043" i="1"/>
  <c r="L1043" i="1"/>
  <c r="N468" i="1"/>
  <c r="O467" i="1"/>
  <c r="P467" i="1" s="1"/>
  <c r="K1284" i="1"/>
  <c r="Q1283" i="1"/>
  <c r="M1283" i="1"/>
  <c r="L1283" i="1"/>
  <c r="N85" i="1"/>
  <c r="O84" i="1"/>
  <c r="P84" i="1" s="1"/>
  <c r="K432" i="1"/>
  <c r="Q431" i="1"/>
  <c r="M431" i="1"/>
  <c r="L431" i="1"/>
  <c r="K102" i="1"/>
  <c r="Q101" i="1"/>
  <c r="M101" i="1"/>
  <c r="L101" i="1"/>
  <c r="Q419" i="1"/>
  <c r="M419" i="1"/>
  <c r="L419" i="1"/>
  <c r="K420" i="1"/>
  <c r="N742" i="1"/>
  <c r="O741" i="1"/>
  <c r="P741" i="1" s="1"/>
  <c r="N51" i="1"/>
  <c r="O50" i="1"/>
  <c r="P50" i="1" s="1"/>
  <c r="Q1006" i="1"/>
  <c r="M1006" i="1"/>
  <c r="K1007" i="1"/>
  <c r="L1006" i="1"/>
  <c r="N1223" i="1"/>
  <c r="O1222" i="1"/>
  <c r="P1222" i="1" s="1"/>
  <c r="N1417" i="1"/>
  <c r="O1416" i="1"/>
  <c r="K590" i="1"/>
  <c r="Q589" i="1"/>
  <c r="M589" i="1"/>
  <c r="L589" i="1"/>
  <c r="K240" i="1"/>
  <c r="Q239" i="1"/>
  <c r="M239" i="1"/>
  <c r="L239" i="1"/>
  <c r="N256" i="1"/>
  <c r="O255" i="1"/>
  <c r="Q942" i="1"/>
  <c r="M942" i="1"/>
  <c r="K943" i="1"/>
  <c r="L942" i="1"/>
  <c r="K1505" i="1"/>
  <c r="Q1504" i="1"/>
  <c r="M1504" i="1"/>
  <c r="L1504" i="1"/>
  <c r="N1212" i="1"/>
  <c r="O1211" i="1"/>
  <c r="K969" i="1"/>
  <c r="Q968" i="1"/>
  <c r="M968" i="1"/>
  <c r="L968" i="1"/>
  <c r="N1067" i="1"/>
  <c r="O1066" i="1"/>
  <c r="N488" i="1"/>
  <c r="O487" i="1"/>
  <c r="P487" i="1" s="1"/>
  <c r="N949" i="1"/>
  <c r="O948" i="1"/>
  <c r="P948" i="1" s="1"/>
  <c r="N392" i="1"/>
  <c r="O391" i="1"/>
  <c r="P391" i="1" s="1"/>
  <c r="K877" i="1"/>
  <c r="Q876" i="1"/>
  <c r="M876" i="1"/>
  <c r="L876" i="1"/>
  <c r="K208" i="1"/>
  <c r="Q207" i="1"/>
  <c r="M207" i="1"/>
  <c r="L207" i="1"/>
  <c r="Q534" i="1"/>
  <c r="M534" i="1"/>
  <c r="L534" i="1"/>
  <c r="K1344" i="1"/>
  <c r="Q1343" i="1"/>
  <c r="M1343" i="1"/>
  <c r="L1343" i="1"/>
  <c r="K162" i="1"/>
  <c r="Q161" i="1"/>
  <c r="M161" i="1"/>
  <c r="L161" i="1"/>
  <c r="K618" i="1"/>
  <c r="Q617" i="1"/>
  <c r="M617" i="1"/>
  <c r="L617" i="1"/>
  <c r="K1086" i="1"/>
  <c r="Q1085" i="1"/>
  <c r="M1085" i="1"/>
  <c r="L1085" i="1"/>
  <c r="K659" i="1"/>
  <c r="Q658" i="1"/>
  <c r="M658" i="1"/>
  <c r="L658" i="1"/>
  <c r="K1365" i="1"/>
  <c r="Q1364" i="1"/>
  <c r="M1364" i="1"/>
  <c r="L1364" i="1"/>
  <c r="K688" i="1"/>
  <c r="Q687" i="1"/>
  <c r="M687" i="1"/>
  <c r="L687" i="1"/>
  <c r="O1555" i="1"/>
  <c r="N338" i="1"/>
  <c r="O337" i="1"/>
  <c r="Q600" i="1"/>
  <c r="M600" i="1"/>
  <c r="L600" i="1"/>
  <c r="K1460" i="1"/>
  <c r="Q1459" i="1"/>
  <c r="M1459" i="1"/>
  <c r="L1459" i="1"/>
  <c r="K1389" i="1"/>
  <c r="Q1388" i="1"/>
  <c r="M1388" i="1"/>
  <c r="L1388" i="1"/>
  <c r="K1403" i="1"/>
  <c r="Q1402" i="1"/>
  <c r="M1402" i="1"/>
  <c r="L1402" i="1"/>
  <c r="K502" i="1"/>
  <c r="Q501" i="1"/>
  <c r="M501" i="1"/>
  <c r="L501" i="1"/>
  <c r="N419" i="1"/>
  <c r="O418" i="1"/>
  <c r="P418" i="1" s="1"/>
  <c r="K1252" i="1"/>
  <c r="Q1251" i="1"/>
  <c r="M1251" i="1"/>
  <c r="L1251" i="1"/>
  <c r="N131" i="1"/>
  <c r="O130" i="1"/>
  <c r="P130" i="1" s="1"/>
  <c r="K406" i="1"/>
  <c r="Q405" i="1"/>
  <c r="M405" i="1"/>
  <c r="L405" i="1"/>
  <c r="Q1359" i="1"/>
  <c r="M1359" i="1"/>
  <c r="N792" i="1"/>
  <c r="O791" i="1"/>
  <c r="P791" i="1" s="1"/>
  <c r="Q456" i="1"/>
  <c r="M456" i="1"/>
  <c r="L456" i="1"/>
  <c r="K457" i="1"/>
  <c r="K541" i="1"/>
  <c r="Q540" i="1"/>
  <c r="M540" i="1"/>
  <c r="L540" i="1"/>
  <c r="N149" i="1"/>
  <c r="O148" i="1"/>
  <c r="P148" i="1" s="1"/>
  <c r="K906" i="1"/>
  <c r="Q905" i="1"/>
  <c r="M905" i="1"/>
  <c r="L905" i="1"/>
  <c r="N79" i="1"/>
  <c r="O78" i="1"/>
  <c r="P78" i="1" s="1"/>
  <c r="N371" i="1"/>
  <c r="O370" i="1"/>
  <c r="K1237" i="1"/>
  <c r="Q1236" i="1"/>
  <c r="M1236" i="1"/>
  <c r="L1236" i="1"/>
  <c r="Q125" i="1"/>
  <c r="M125" i="1"/>
  <c r="L125" i="1"/>
  <c r="N380" i="1"/>
  <c r="O379" i="1"/>
  <c r="P379" i="1" s="1"/>
  <c r="K314" i="1"/>
  <c r="Q313" i="1"/>
  <c r="M313" i="1"/>
  <c r="L313" i="1"/>
  <c r="K1323" i="1"/>
  <c r="Q1322" i="1"/>
  <c r="M1322" i="1"/>
  <c r="L1322" i="1"/>
  <c r="N351" i="1"/>
  <c r="O350" i="1"/>
  <c r="P350" i="1" s="1"/>
  <c r="K848" i="1"/>
  <c r="Q847" i="1"/>
  <c r="M847" i="1"/>
  <c r="L847" i="1"/>
  <c r="K64" i="1"/>
  <c r="Q63" i="1"/>
  <c r="M63" i="1"/>
  <c r="L63" i="1"/>
  <c r="N551" i="1"/>
  <c r="O550" i="1"/>
  <c r="K263" i="1"/>
  <c r="Q262" i="1"/>
  <c r="M262" i="1"/>
  <c r="L262" i="1"/>
  <c r="K1170" i="1"/>
  <c r="Q1169" i="1"/>
  <c r="M1169" i="1"/>
  <c r="L1169" i="1"/>
  <c r="N287" i="1"/>
  <c r="O286" i="1"/>
  <c r="K994" i="1"/>
  <c r="Q993" i="1"/>
  <c r="M993" i="1"/>
  <c r="L993" i="1"/>
  <c r="K1182" i="1"/>
  <c r="Q1181" i="1"/>
  <c r="M1181" i="1"/>
  <c r="L1181" i="1"/>
  <c r="K975" i="1"/>
  <c r="Q974" i="1"/>
  <c r="M974" i="1"/>
  <c r="L974" i="1"/>
  <c r="K469" i="1"/>
  <c r="Q468" i="1"/>
  <c r="M468" i="1"/>
  <c r="L468" i="1"/>
  <c r="N1500" i="1"/>
  <c r="O1499" i="1"/>
  <c r="N1454" i="1"/>
  <c r="O1453" i="1"/>
  <c r="P1453" i="1" s="1"/>
  <c r="K86" i="1"/>
  <c r="Q85" i="1"/>
  <c r="M85" i="1"/>
  <c r="L85" i="1"/>
  <c r="N669" i="1"/>
  <c r="O668" i="1"/>
  <c r="P668" i="1" s="1"/>
  <c r="N835" i="1"/>
  <c r="O834" i="1"/>
  <c r="P834" i="1" s="1"/>
  <c r="K920" i="1"/>
  <c r="Q919" i="1"/>
  <c r="M919" i="1"/>
  <c r="L919" i="1"/>
  <c r="N444" i="1"/>
  <c r="O443" i="1"/>
  <c r="P443" i="1" s="1"/>
  <c r="K743" i="1"/>
  <c r="Q742" i="1"/>
  <c r="M742" i="1"/>
  <c r="L742" i="1"/>
  <c r="K52" i="1"/>
  <c r="Q51" i="1"/>
  <c r="M51" i="1"/>
  <c r="L51" i="1"/>
  <c r="N250" i="1"/>
  <c r="O249" i="1"/>
  <c r="P249" i="1" s="1"/>
  <c r="N1194" i="1"/>
  <c r="O1193" i="1"/>
  <c r="P1193" i="1" s="1"/>
  <c r="K1418" i="1"/>
  <c r="Q1417" i="1"/>
  <c r="M1417" i="1"/>
  <c r="L1417" i="1"/>
  <c r="N1038" i="1"/>
  <c r="O1037" i="1"/>
  <c r="P1037" i="1" s="1"/>
  <c r="N864" i="1"/>
  <c r="O863" i="1"/>
  <c r="N1090" i="1"/>
  <c r="O1089" i="1"/>
  <c r="P1089" i="1" s="1"/>
  <c r="N540" i="1"/>
  <c r="O539" i="1"/>
  <c r="P539" i="1" s="1"/>
  <c r="N1296" i="1"/>
  <c r="O1295" i="1"/>
  <c r="P1295" i="1" s="1"/>
  <c r="N930" i="1"/>
  <c r="O929" i="1"/>
  <c r="P929" i="1" s="1"/>
  <c r="K1213" i="1"/>
  <c r="Q1212" i="1"/>
  <c r="M1212" i="1"/>
  <c r="L1212" i="1"/>
  <c r="N984" i="1"/>
  <c r="O983" i="1"/>
  <c r="P983" i="1" s="1"/>
  <c r="K1550" i="1"/>
  <c r="Q1549" i="1"/>
  <c r="M1549" i="1"/>
  <c r="Q488" i="1"/>
  <c r="M488" i="1"/>
  <c r="L488" i="1"/>
  <c r="K950" i="1"/>
  <c r="Q949" i="1"/>
  <c r="M949" i="1"/>
  <c r="L949" i="1"/>
  <c r="Q392" i="1"/>
  <c r="M392" i="1"/>
  <c r="K393" i="1"/>
  <c r="L392" i="1"/>
  <c r="N1059" i="1"/>
  <c r="O1058" i="1"/>
  <c r="P1058" i="1" s="1"/>
  <c r="N1147" i="1"/>
  <c r="O1146" i="1"/>
  <c r="P1146" i="1" s="1"/>
  <c r="N213" i="1"/>
  <c r="O212" i="1"/>
  <c r="P212" i="1" s="1"/>
  <c r="N1377" i="1"/>
  <c r="O1376" i="1"/>
  <c r="P1376" i="1" s="1"/>
  <c r="N1309" i="1"/>
  <c r="O1308" i="1"/>
  <c r="P1308" i="1" s="1"/>
  <c r="N1471" i="1"/>
  <c r="O1470" i="1"/>
  <c r="P1470" i="1" s="1"/>
  <c r="N364" i="1"/>
  <c r="O363" i="1"/>
  <c r="P363" i="1" s="1"/>
  <c r="K339" i="1"/>
  <c r="Q338" i="1"/>
  <c r="M338" i="1"/>
  <c r="L338" i="1"/>
  <c r="N675" i="1"/>
  <c r="O674" i="1"/>
  <c r="P674" i="1" s="1"/>
  <c r="K1202" i="1"/>
  <c r="Q1201" i="1"/>
  <c r="M1201" i="1"/>
  <c r="N564" i="1"/>
  <c r="O563" i="1"/>
  <c r="P563" i="1" s="1"/>
  <c r="K770" i="1"/>
  <c r="Q769" i="1"/>
  <c r="M769" i="1"/>
  <c r="L769" i="1"/>
  <c r="K1092" i="1"/>
  <c r="Q1091" i="1"/>
  <c r="M1091" i="1"/>
  <c r="N631" i="1"/>
  <c r="O630" i="1"/>
  <c r="P630" i="1" s="1"/>
  <c r="Q131" i="1"/>
  <c r="M131" i="1"/>
  <c r="L131" i="1"/>
  <c r="K132" i="1"/>
  <c r="N806" i="1"/>
  <c r="O805" i="1"/>
  <c r="P805" i="1" s="1"/>
  <c r="N1119" i="1"/>
  <c r="O1118" i="1"/>
  <c r="P1118" i="1" s="1"/>
  <c r="K793" i="1"/>
  <c r="Q792" i="1"/>
  <c r="M792" i="1"/>
  <c r="L792" i="1"/>
  <c r="K150" i="1"/>
  <c r="Q149" i="1"/>
  <c r="M149" i="1"/>
  <c r="L149" i="1"/>
  <c r="N905" i="1"/>
  <c r="O904" i="1"/>
  <c r="P904" i="1" s="1"/>
  <c r="K80" i="1"/>
  <c r="Q79" i="1"/>
  <c r="M79" i="1"/>
  <c r="L79" i="1"/>
  <c r="N1516" i="1"/>
  <c r="O1515" i="1"/>
  <c r="N1072" i="1"/>
  <c r="O1071" i="1"/>
  <c r="P1071" i="1" s="1"/>
  <c r="N1018" i="1"/>
  <c r="O1017" i="1"/>
  <c r="P1017" i="1" s="1"/>
  <c r="K1277" i="1"/>
  <c r="Q1276" i="1"/>
  <c r="M1276" i="1"/>
  <c r="L1276" i="1"/>
  <c r="N513" i="1"/>
  <c r="O512" i="1"/>
  <c r="P512" i="1" s="1"/>
  <c r="K381" i="1"/>
  <c r="Q380" i="1"/>
  <c r="M380" i="1"/>
  <c r="L380" i="1"/>
  <c r="N184" i="1"/>
  <c r="O183" i="1"/>
  <c r="P183" i="1" s="1"/>
  <c r="K352" i="1"/>
  <c r="Q351" i="1"/>
  <c r="M351" i="1"/>
  <c r="L351" i="1"/>
  <c r="N847" i="1"/>
  <c r="O846" i="1"/>
  <c r="P846" i="1" s="1"/>
  <c r="N699" i="1"/>
  <c r="O698" i="1"/>
  <c r="P698" i="1" s="1"/>
  <c r="K552" i="1"/>
  <c r="Q551" i="1"/>
  <c r="M551" i="1"/>
  <c r="L551" i="1"/>
  <c r="N901" i="1"/>
  <c r="O900" i="1"/>
  <c r="K288" i="1"/>
  <c r="Q287" i="1"/>
  <c r="M287" i="1"/>
  <c r="L287" i="1"/>
  <c r="N724" i="1"/>
  <c r="O723" i="1"/>
  <c r="P723" i="1" s="1"/>
  <c r="N227" i="1"/>
  <c r="O226" i="1"/>
  <c r="P226" i="1" s="1"/>
  <c r="N1332" i="1"/>
  <c r="O1331" i="1"/>
  <c r="P1331" i="1" s="1"/>
  <c r="N424" i="1"/>
  <c r="O423" i="1"/>
  <c r="N1098" i="1"/>
  <c r="O1097" i="1"/>
  <c r="AA1551" i="1"/>
  <c r="N576" i="1"/>
  <c r="O575" i="1"/>
  <c r="P575" i="1" s="1"/>
  <c r="Q1454" i="1"/>
  <c r="M1454" i="1"/>
  <c r="L1454" i="1"/>
  <c r="N769" i="1"/>
  <c r="O768" i="1"/>
  <c r="K670" i="1"/>
  <c r="Q669" i="1"/>
  <c r="M669" i="1"/>
  <c r="L669" i="1"/>
  <c r="K836" i="1"/>
  <c r="Q835" i="1"/>
  <c r="M835" i="1"/>
  <c r="L835" i="1"/>
  <c r="N919" i="1"/>
  <c r="O918" i="1"/>
  <c r="P918" i="1" s="1"/>
  <c r="M1090" i="1"/>
  <c r="K445" i="1"/>
  <c r="Q444" i="1"/>
  <c r="M444" i="1"/>
  <c r="L444" i="1"/>
  <c r="N1436" i="1"/>
  <c r="O1435" i="1"/>
  <c r="P1435" i="1" s="1"/>
  <c r="N113" i="1"/>
  <c r="O112" i="1"/>
  <c r="P112" i="1" s="1"/>
  <c r="Q250" i="1"/>
  <c r="M250" i="1"/>
  <c r="L250" i="1"/>
  <c r="K1195" i="1"/>
  <c r="Q1194" i="1"/>
  <c r="M1194" i="1"/>
  <c r="L1194" i="1"/>
  <c r="N605" i="1"/>
  <c r="O604" i="1"/>
  <c r="P604" i="1" s="1"/>
  <c r="Q1038" i="1"/>
  <c r="M1038" i="1"/>
  <c r="L1038" i="1"/>
  <c r="N1013" i="1"/>
  <c r="O1012" i="1"/>
  <c r="K865" i="1"/>
  <c r="Q864" i="1"/>
  <c r="M864" i="1"/>
  <c r="L864" i="1"/>
  <c r="N272" i="1"/>
  <c r="O271" i="1"/>
  <c r="N956" i="1"/>
  <c r="O955" i="1"/>
  <c r="P955" i="1" s="1"/>
  <c r="N1157" i="1"/>
  <c r="O1156" i="1"/>
  <c r="P1156" i="1" s="1"/>
  <c r="N1134" i="1"/>
  <c r="O1133" i="1"/>
  <c r="K1297" i="1"/>
  <c r="Q1296" i="1"/>
  <c r="M1296" i="1"/>
  <c r="L1296" i="1"/>
  <c r="K931" i="1"/>
  <c r="Q930" i="1"/>
  <c r="M930" i="1"/>
  <c r="L930" i="1"/>
  <c r="K985" i="1"/>
  <c r="Q984" i="1"/>
  <c r="M984" i="1"/>
  <c r="L984" i="1"/>
  <c r="N1224" i="1"/>
  <c r="O1223" i="1"/>
  <c r="P1223" i="1" s="1"/>
  <c r="N491" i="1"/>
  <c r="O490" i="1"/>
  <c r="P490" i="1" s="1"/>
  <c r="N890" i="1"/>
  <c r="O889" i="1"/>
  <c r="P889" i="1" s="1"/>
  <c r="N712" i="1"/>
  <c r="O711" i="1"/>
  <c r="P711" i="1" s="1"/>
  <c r="L1359" i="1"/>
  <c r="K1060" i="1"/>
  <c r="Q1059" i="1"/>
  <c r="M1059" i="1"/>
  <c r="L1059" i="1"/>
  <c r="N139" i="1"/>
  <c r="O138" i="1"/>
  <c r="P138" i="1" s="1"/>
  <c r="K1148" i="1"/>
  <c r="Q1147" i="1"/>
  <c r="M1147" i="1"/>
  <c r="L1147" i="1"/>
  <c r="N372" i="1"/>
  <c r="O371" i="1"/>
  <c r="K214" i="1"/>
  <c r="Q213" i="1"/>
  <c r="M213" i="1"/>
  <c r="L213" i="1"/>
  <c r="N911" i="1"/>
  <c r="O910" i="1"/>
  <c r="P910" i="1" s="1"/>
  <c r="K1378" i="1"/>
  <c r="Q1377" i="1"/>
  <c r="M1377" i="1"/>
  <c r="K1310" i="1"/>
  <c r="Q1309" i="1"/>
  <c r="M1309" i="1"/>
  <c r="L1309" i="1"/>
  <c r="K1472" i="1"/>
  <c r="Q1471" i="1"/>
  <c r="M1471" i="1"/>
  <c r="L1471" i="1"/>
  <c r="N476" i="1"/>
  <c r="O475" i="1"/>
  <c r="P475" i="1" s="1"/>
  <c r="AC1551" i="1"/>
  <c r="K365" i="1"/>
  <c r="Q364" i="1"/>
  <c r="M364" i="1"/>
  <c r="L364" i="1"/>
  <c r="N1014" i="1"/>
  <c r="O1013" i="1"/>
  <c r="N527" i="1"/>
  <c r="O526" i="1"/>
  <c r="P526" i="1" s="1"/>
  <c r="K676" i="1"/>
  <c r="Q675" i="1"/>
  <c r="M675" i="1"/>
  <c r="L675" i="1"/>
  <c r="K565" i="1"/>
  <c r="Q564" i="1"/>
  <c r="M564" i="1"/>
  <c r="L564" i="1"/>
  <c r="N173" i="1"/>
  <c r="O172" i="1"/>
  <c r="N1555" i="1"/>
  <c r="O1554" i="1"/>
  <c r="N326" i="1"/>
  <c r="O325" i="1"/>
  <c r="P325" i="1" s="1"/>
  <c r="K632" i="1"/>
  <c r="Q631" i="1"/>
  <c r="M631" i="1"/>
  <c r="L631" i="1"/>
  <c r="N196" i="1"/>
  <c r="O195" i="1"/>
  <c r="P195" i="1" s="1"/>
  <c r="K807" i="1"/>
  <c r="Q806" i="1"/>
  <c r="M806" i="1"/>
  <c r="L806" i="1"/>
  <c r="K1120" i="1"/>
  <c r="Q1119" i="1"/>
  <c r="M1119" i="1"/>
  <c r="L1119" i="1"/>
  <c r="N821" i="1"/>
  <c r="O820" i="1"/>
  <c r="K1517" i="1"/>
  <c r="Q1516" i="1"/>
  <c r="M1516" i="1"/>
  <c r="L1516" i="1"/>
  <c r="Q1072" i="1"/>
  <c r="M1072" i="1"/>
  <c r="K1073" i="1"/>
  <c r="L1072" i="1"/>
  <c r="K1019" i="1"/>
  <c r="Q1018" i="1"/>
  <c r="M1018" i="1"/>
  <c r="L1018" i="1"/>
  <c r="AC1347" i="1"/>
  <c r="K514" i="1"/>
  <c r="Q513" i="1"/>
  <c r="M513" i="1"/>
  <c r="L513" i="1"/>
  <c r="AB1464" i="1"/>
  <c r="N1431" i="1"/>
  <c r="O1430" i="1"/>
  <c r="P1430" i="1" s="1"/>
  <c r="K185" i="1"/>
  <c r="Q184" i="1"/>
  <c r="M184" i="1"/>
  <c r="L184" i="1"/>
  <c r="L272" i="1"/>
  <c r="N299" i="1"/>
  <c r="O298" i="1"/>
  <c r="P298" i="1" s="1"/>
  <c r="Q699" i="1"/>
  <c r="M699" i="1"/>
  <c r="K700" i="1"/>
  <c r="L699" i="1"/>
  <c r="K725" i="1"/>
  <c r="Q724" i="1"/>
  <c r="M724" i="1"/>
  <c r="L724" i="1"/>
  <c r="N1043" i="1"/>
  <c r="O1042" i="1"/>
  <c r="P1042" i="1" s="1"/>
  <c r="K228" i="1"/>
  <c r="Q227" i="1"/>
  <c r="M227" i="1"/>
  <c r="L227" i="1"/>
  <c r="K1333" i="1"/>
  <c r="Q1332" i="1"/>
  <c r="M1332" i="1"/>
  <c r="L1332" i="1"/>
  <c r="Q424" i="1"/>
  <c r="M424" i="1"/>
  <c r="K425" i="1"/>
  <c r="K1099" i="1"/>
  <c r="Q1098" i="1"/>
  <c r="M1098" i="1"/>
  <c r="L1098" i="1"/>
  <c r="K577" i="1"/>
  <c r="Q576" i="1"/>
  <c r="M576" i="1"/>
  <c r="L576" i="1"/>
  <c r="N1283" i="1"/>
  <c r="O1282" i="1"/>
  <c r="P1282" i="1" s="1"/>
  <c r="N431" i="1"/>
  <c r="O430" i="1"/>
  <c r="N101" i="1"/>
  <c r="O100" i="1"/>
  <c r="P100" i="1" s="1"/>
  <c r="L1377" i="1"/>
  <c r="K1437" i="1"/>
  <c r="Q1436" i="1"/>
  <c r="M1436" i="1"/>
  <c r="L1436" i="1"/>
  <c r="K114" i="1"/>
  <c r="Q113" i="1"/>
  <c r="M113" i="1"/>
  <c r="L113" i="1"/>
  <c r="N1006" i="1"/>
  <c r="O1005" i="1"/>
  <c r="P1005" i="1" s="1"/>
  <c r="K606" i="1"/>
  <c r="Q605" i="1"/>
  <c r="M605" i="1"/>
  <c r="L605" i="1"/>
  <c r="N589" i="1"/>
  <c r="O588" i="1"/>
  <c r="P588" i="1" s="1"/>
  <c r="N239" i="1"/>
  <c r="O238" i="1"/>
  <c r="K273" i="1"/>
  <c r="Q272" i="1"/>
  <c r="M272" i="1"/>
  <c r="K957" i="1"/>
  <c r="Q956" i="1"/>
  <c r="M956" i="1"/>
  <c r="L956" i="1"/>
  <c r="N942" i="1"/>
  <c r="O941" i="1"/>
  <c r="P941" i="1" s="1"/>
  <c r="K1158" i="1"/>
  <c r="Q1157" i="1"/>
  <c r="M1157" i="1"/>
  <c r="L1157" i="1"/>
  <c r="K1135" i="1"/>
  <c r="Q1134" i="1"/>
  <c r="M1134" i="1"/>
  <c r="L1134" i="1"/>
  <c r="N1504" i="1"/>
  <c r="O1503" i="1"/>
  <c r="P1503" i="1" s="1"/>
  <c r="K1225" i="1"/>
  <c r="Q1224" i="1"/>
  <c r="M1224" i="1"/>
  <c r="N968" i="1"/>
  <c r="O967" i="1"/>
  <c r="P967" i="1" s="1"/>
  <c r="AA1347" i="1"/>
  <c r="K891" i="1"/>
  <c r="Q890" i="1"/>
  <c r="M890" i="1"/>
  <c r="L890" i="1"/>
  <c r="K713" i="1"/>
  <c r="Q712" i="1"/>
  <c r="M712" i="1"/>
  <c r="L712" i="1"/>
  <c r="N876" i="1"/>
  <c r="O875" i="1"/>
  <c r="P875" i="1" s="1"/>
  <c r="K493" i="1"/>
  <c r="M492" i="1" s="1"/>
  <c r="Q492" i="1"/>
  <c r="N207" i="1"/>
  <c r="O206" i="1"/>
  <c r="P206" i="1" s="1"/>
  <c r="L1067" i="1"/>
  <c r="K140" i="1"/>
  <c r="Q139" i="1"/>
  <c r="M139" i="1"/>
  <c r="L139" i="1"/>
  <c r="N534" i="1"/>
  <c r="O533" i="1"/>
  <c r="P533" i="1" s="1"/>
  <c r="N1343" i="1"/>
  <c r="O1342" i="1"/>
  <c r="P1342" i="1" s="1"/>
  <c r="K373" i="1"/>
  <c r="Q372" i="1"/>
  <c r="M372" i="1"/>
  <c r="N161" i="1"/>
  <c r="O160" i="1"/>
  <c r="P160" i="1" s="1"/>
  <c r="N617" i="1"/>
  <c r="O616" i="1"/>
  <c r="P616" i="1" s="1"/>
  <c r="N1085" i="1"/>
  <c r="O1084" i="1"/>
  <c r="P1084" i="1" s="1"/>
  <c r="K912" i="1"/>
  <c r="Q911" i="1"/>
  <c r="M911" i="1"/>
  <c r="L911" i="1"/>
  <c r="N658" i="1"/>
  <c r="O657" i="1"/>
  <c r="P657" i="1" s="1"/>
  <c r="N1364" i="1"/>
  <c r="O1363" i="1"/>
  <c r="P1363" i="1" s="1"/>
  <c r="N687" i="1"/>
  <c r="O686" i="1"/>
  <c r="P686" i="1" s="1"/>
  <c r="K477" i="1"/>
  <c r="Q476" i="1"/>
  <c r="M476" i="1"/>
  <c r="L476" i="1"/>
  <c r="W1552" i="1"/>
  <c r="AA1552" i="1" s="1"/>
  <c r="K528" i="1"/>
  <c r="Q527" i="1"/>
  <c r="M527" i="1"/>
  <c r="L527" i="1"/>
  <c r="N600" i="1"/>
  <c r="O599" i="1"/>
  <c r="P599" i="1" s="1"/>
  <c r="N1459" i="1"/>
  <c r="O1458" i="1"/>
  <c r="P1458" i="1" s="1"/>
  <c r="N1388" i="1"/>
  <c r="O1387" i="1"/>
  <c r="N1402" i="1"/>
  <c r="O1401" i="1"/>
  <c r="P1401" i="1" s="1"/>
  <c r="N501" i="1"/>
  <c r="O500" i="1"/>
  <c r="P500" i="1" s="1"/>
  <c r="W1338" i="1"/>
  <c r="AC1337" i="1"/>
  <c r="AB1337" i="1"/>
  <c r="AA1337" i="1"/>
  <c r="W1245" i="1"/>
  <c r="AA1244" i="1"/>
  <c r="AC1244" i="1"/>
  <c r="AB1244" i="1"/>
  <c r="W1405" i="1"/>
  <c r="AC1404" i="1"/>
  <c r="AA1404" i="1"/>
  <c r="AB1404" i="1"/>
  <c r="AC1092" i="1"/>
  <c r="AB1092" i="1"/>
  <c r="AA1092" i="1"/>
  <c r="W1482" i="1"/>
  <c r="AC1481" i="1"/>
  <c r="AB1481" i="1"/>
  <c r="AA1481" i="1"/>
  <c r="AC901" i="1"/>
  <c r="AC900" i="1"/>
  <c r="AB900" i="1"/>
  <c r="AB901" i="1"/>
  <c r="AA900" i="1"/>
  <c r="AA901" i="1"/>
  <c r="P900" i="1"/>
  <c r="AC764" i="1"/>
  <c r="AB764" i="1"/>
  <c r="AA764" i="1"/>
  <c r="W705" i="1"/>
  <c r="AC704" i="1"/>
  <c r="AB704" i="1"/>
  <c r="AA704" i="1"/>
  <c r="W1313" i="1" l="1"/>
  <c r="AC1313" i="1" s="1"/>
  <c r="AB1313" i="1"/>
  <c r="AA1313" i="1"/>
  <c r="W1063" i="1"/>
  <c r="AB1063" i="1" s="1"/>
  <c r="AC1063" i="1"/>
  <c r="W165" i="1"/>
  <c r="AB165" i="1"/>
  <c r="AA165" i="1"/>
  <c r="AC165" i="1"/>
  <c r="W447" i="1"/>
  <c r="AA447" i="1" s="1"/>
  <c r="AC447" i="1"/>
  <c r="AB447" i="1"/>
  <c r="W480" i="1"/>
  <c r="AB480" i="1" s="1"/>
  <c r="AA480" i="1"/>
  <c r="AC480" i="1"/>
  <c r="AA472" i="1"/>
  <c r="AC472" i="1"/>
  <c r="AB472" i="1"/>
  <c r="AC915" i="1"/>
  <c r="AB915" i="1"/>
  <c r="AA915" i="1"/>
  <c r="W1047" i="1"/>
  <c r="W384" i="1"/>
  <c r="AC384" i="1" s="1"/>
  <c r="W396" i="1"/>
  <c r="AC396" i="1"/>
  <c r="AB396" i="1"/>
  <c r="AA396" i="1"/>
  <c r="W580" i="1"/>
  <c r="AA580" i="1"/>
  <c r="AC580" i="1"/>
  <c r="AB580" i="1"/>
  <c r="W410" i="1"/>
  <c r="AC410" i="1"/>
  <c r="AB410" i="1"/>
  <c r="AA410" i="1"/>
  <c r="AB634" i="1"/>
  <c r="W988" i="1"/>
  <c r="AA988" i="1"/>
  <c r="AC988" i="1"/>
  <c r="AB988" i="1"/>
  <c r="AB1348" i="1"/>
  <c r="W1022" i="1"/>
  <c r="AB1022" i="1" s="1"/>
  <c r="AA1022" i="1"/>
  <c r="W368" i="1"/>
  <c r="AC368" i="1"/>
  <c r="AB368" i="1"/>
  <c r="W811" i="1"/>
  <c r="AB811" i="1" s="1"/>
  <c r="AA811" i="1"/>
  <c r="AC811" i="1"/>
  <c r="W230" i="1"/>
  <c r="AA230" i="1" s="1"/>
  <c r="AC230" i="1"/>
  <c r="AB230" i="1"/>
  <c r="AB186" i="1"/>
  <c r="AA1439" i="1"/>
  <c r="AC1348" i="1"/>
  <c r="W356" i="1"/>
  <c r="AC356" i="1" s="1"/>
  <c r="AA1312" i="1"/>
  <c r="AB987" i="1"/>
  <c r="W635" i="1"/>
  <c r="AC186" i="1"/>
  <c r="AB1439" i="1"/>
  <c r="AA1062" i="1"/>
  <c r="AB1312" i="1"/>
  <c r="AC987" i="1"/>
  <c r="W422" i="1"/>
  <c r="AB422" i="1" s="1"/>
  <c r="P421" i="1"/>
  <c r="W1010" i="1"/>
  <c r="AC164" i="1"/>
  <c r="W106" i="1"/>
  <c r="AB106" i="1" s="1"/>
  <c r="AA106" i="1"/>
  <c r="AC106" i="1"/>
  <c r="W118" i="1"/>
  <c r="AA118" i="1"/>
  <c r="AC118" i="1"/>
  <c r="AB118" i="1"/>
  <c r="W851" i="1"/>
  <c r="AB851" i="1" s="1"/>
  <c r="AC851" i="1"/>
  <c r="AA851" i="1"/>
  <c r="AA446" i="1"/>
  <c r="AC1312" i="1"/>
  <c r="AA987" i="1"/>
  <c r="W187" i="1"/>
  <c r="AA187" i="1" s="1"/>
  <c r="W1440" i="1"/>
  <c r="AC1440" i="1" s="1"/>
  <c r="AA1440" i="1"/>
  <c r="N477" i="1"/>
  <c r="O476" i="1"/>
  <c r="P476" i="1" s="1"/>
  <c r="N493" i="1"/>
  <c r="O492" i="1"/>
  <c r="P492" i="1" s="1"/>
  <c r="K1226" i="1"/>
  <c r="Q1225" i="1"/>
  <c r="M1225" i="1"/>
  <c r="L1225" i="1"/>
  <c r="K115" i="1"/>
  <c r="Q114" i="1"/>
  <c r="M114" i="1"/>
  <c r="L114" i="1"/>
  <c r="K578" i="1"/>
  <c r="Q577" i="1"/>
  <c r="M577" i="1"/>
  <c r="L577" i="1"/>
  <c r="N425" i="1"/>
  <c r="O424" i="1"/>
  <c r="N725" i="1"/>
  <c r="O724" i="1"/>
  <c r="P724" i="1" s="1"/>
  <c r="K701" i="1"/>
  <c r="Q700" i="1"/>
  <c r="M700" i="1"/>
  <c r="L700" i="1"/>
  <c r="N1073" i="1"/>
  <c r="O1072" i="1"/>
  <c r="P1072" i="1" s="1"/>
  <c r="N1120" i="1"/>
  <c r="O1119" i="1"/>
  <c r="P1119" i="1" s="1"/>
  <c r="K566" i="1"/>
  <c r="Q565" i="1"/>
  <c r="M565" i="1"/>
  <c r="L565" i="1"/>
  <c r="K366" i="1"/>
  <c r="Q365" i="1"/>
  <c r="M365" i="1"/>
  <c r="L365" i="1"/>
  <c r="N1472" i="1"/>
  <c r="O1471" i="1"/>
  <c r="P1471" i="1" s="1"/>
  <c r="N288" i="1"/>
  <c r="O287" i="1"/>
  <c r="K382" i="1"/>
  <c r="Q381" i="1"/>
  <c r="M381" i="1"/>
  <c r="L381" i="1"/>
  <c r="N132" i="1"/>
  <c r="O131" i="1"/>
  <c r="P131" i="1" s="1"/>
  <c r="N393" i="1"/>
  <c r="O392" i="1"/>
  <c r="P392" i="1" s="1"/>
  <c r="N52" i="1"/>
  <c r="O51" i="1"/>
  <c r="P51" i="1" s="1"/>
  <c r="K264" i="1"/>
  <c r="Q263" i="1"/>
  <c r="M263" i="1"/>
  <c r="L263" i="1"/>
  <c r="K1324" i="1"/>
  <c r="Q1323" i="1"/>
  <c r="M1323" i="1"/>
  <c r="L1323" i="1"/>
  <c r="Q906" i="1"/>
  <c r="M906" i="1"/>
  <c r="L906" i="1"/>
  <c r="K503" i="1"/>
  <c r="Q502" i="1"/>
  <c r="M502" i="1"/>
  <c r="L502" i="1"/>
  <c r="N1389" i="1"/>
  <c r="O1388" i="1"/>
  <c r="N601" i="1"/>
  <c r="O600" i="1"/>
  <c r="P600" i="1" s="1"/>
  <c r="K689" i="1"/>
  <c r="Q688" i="1"/>
  <c r="M688" i="1"/>
  <c r="L688" i="1"/>
  <c r="K660" i="1"/>
  <c r="Q659" i="1"/>
  <c r="M659" i="1"/>
  <c r="L659" i="1"/>
  <c r="K619" i="1"/>
  <c r="Q618" i="1"/>
  <c r="M618" i="1"/>
  <c r="L618" i="1"/>
  <c r="K1345" i="1"/>
  <c r="Q1344" i="1"/>
  <c r="M1344" i="1"/>
  <c r="L1344" i="1"/>
  <c r="K944" i="1"/>
  <c r="Q943" i="1"/>
  <c r="M943" i="1"/>
  <c r="L943" i="1"/>
  <c r="AC1465" i="1"/>
  <c r="N822" i="1"/>
  <c r="O821" i="1"/>
  <c r="AC1552" i="1"/>
  <c r="K913" i="1"/>
  <c r="Q912" i="1"/>
  <c r="M912" i="1"/>
  <c r="L912" i="1"/>
  <c r="N140" i="1"/>
  <c r="O139" i="1"/>
  <c r="P139" i="1" s="1"/>
  <c r="K714" i="1"/>
  <c r="Q713" i="1"/>
  <c r="M713" i="1"/>
  <c r="L713" i="1"/>
  <c r="N1158" i="1"/>
  <c r="O1157" i="1"/>
  <c r="P1157" i="1" s="1"/>
  <c r="N273" i="1"/>
  <c r="O272" i="1"/>
  <c r="K229" i="1"/>
  <c r="Q228" i="1"/>
  <c r="M228" i="1"/>
  <c r="L228" i="1"/>
  <c r="N700" i="1"/>
  <c r="O699" i="1"/>
  <c r="P699" i="1" s="1"/>
  <c r="K1379" i="1"/>
  <c r="Q1378" i="1"/>
  <c r="M1378" i="1"/>
  <c r="L1378" i="1"/>
  <c r="K932" i="1"/>
  <c r="Q931" i="1"/>
  <c r="M931" i="1"/>
  <c r="L931" i="1"/>
  <c r="N670" i="1"/>
  <c r="O669" i="1"/>
  <c r="P669" i="1" s="1"/>
  <c r="N552" i="1"/>
  <c r="O551" i="1"/>
  <c r="N1277" i="1"/>
  <c r="O1276" i="1"/>
  <c r="Q1092" i="1"/>
  <c r="M1092" i="1"/>
  <c r="L1092" i="1"/>
  <c r="K87" i="1"/>
  <c r="Q86" i="1"/>
  <c r="M86" i="1"/>
  <c r="L86" i="1"/>
  <c r="K976" i="1"/>
  <c r="Q975" i="1"/>
  <c r="M975" i="1"/>
  <c r="L975" i="1"/>
  <c r="K542" i="1"/>
  <c r="Q541" i="1"/>
  <c r="M541" i="1"/>
  <c r="L541" i="1"/>
  <c r="Q208" i="1"/>
  <c r="M208" i="1"/>
  <c r="L208" i="1"/>
  <c r="Q969" i="1"/>
  <c r="M969" i="1"/>
  <c r="L969" i="1"/>
  <c r="N943" i="1"/>
  <c r="O942" i="1"/>
  <c r="P942" i="1" s="1"/>
  <c r="N240" i="1"/>
  <c r="O239" i="1"/>
  <c r="K591" i="1"/>
  <c r="Q590" i="1"/>
  <c r="M590" i="1"/>
  <c r="L590" i="1"/>
  <c r="K1008" i="1"/>
  <c r="Q1007" i="1"/>
  <c r="M1007" i="1"/>
  <c r="L1007" i="1"/>
  <c r="N102" i="1"/>
  <c r="O101" i="1"/>
  <c r="P101" i="1" s="1"/>
  <c r="K433" i="1"/>
  <c r="Q432" i="1"/>
  <c r="M432" i="1"/>
  <c r="L432" i="1"/>
  <c r="AB1465" i="1"/>
  <c r="N174" i="1"/>
  <c r="O173" i="1"/>
  <c r="AB1552" i="1"/>
  <c r="K478" i="1"/>
  <c r="Q477" i="1"/>
  <c r="M477" i="1"/>
  <c r="L477" i="1"/>
  <c r="K494" i="1"/>
  <c r="M493" i="1" s="1"/>
  <c r="Q493" i="1"/>
  <c r="N957" i="1"/>
  <c r="O956" i="1"/>
  <c r="P956" i="1" s="1"/>
  <c r="N1437" i="1"/>
  <c r="O1436" i="1"/>
  <c r="P1436" i="1" s="1"/>
  <c r="K726" i="1"/>
  <c r="Q725" i="1"/>
  <c r="M725" i="1"/>
  <c r="L725" i="1"/>
  <c r="K1121" i="1"/>
  <c r="Q1120" i="1"/>
  <c r="M1120" i="1"/>
  <c r="L1120" i="1"/>
  <c r="N676" i="1"/>
  <c r="O675" i="1"/>
  <c r="P675" i="1" s="1"/>
  <c r="K1473" i="1"/>
  <c r="Q1472" i="1"/>
  <c r="M1472" i="1"/>
  <c r="L1472" i="1"/>
  <c r="N214" i="1"/>
  <c r="O213" i="1"/>
  <c r="P213" i="1" s="1"/>
  <c r="N1039" i="1"/>
  <c r="O1038" i="1"/>
  <c r="P1038" i="1" s="1"/>
  <c r="N1195" i="1"/>
  <c r="O1194" i="1"/>
  <c r="P1194" i="1" s="1"/>
  <c r="N1455" i="1"/>
  <c r="O1454" i="1"/>
  <c r="P1454" i="1" s="1"/>
  <c r="K289" i="1"/>
  <c r="Q288" i="1"/>
  <c r="M288" i="1"/>
  <c r="L288" i="1"/>
  <c r="N339" i="1"/>
  <c r="O338" i="1"/>
  <c r="N1213" i="1"/>
  <c r="O1212" i="1"/>
  <c r="K53" i="1"/>
  <c r="Q52" i="1"/>
  <c r="M52" i="1"/>
  <c r="L52" i="1"/>
  <c r="N1170" i="1"/>
  <c r="O1169" i="1"/>
  <c r="P1169" i="1" s="1"/>
  <c r="N314" i="1"/>
  <c r="O313" i="1"/>
  <c r="P313" i="1" s="1"/>
  <c r="N1237" i="1"/>
  <c r="O1236" i="1"/>
  <c r="P1236" i="1" s="1"/>
  <c r="K458" i="1"/>
  <c r="Q457" i="1"/>
  <c r="M457" i="1"/>
  <c r="L457" i="1"/>
  <c r="N406" i="1"/>
  <c r="O405" i="1"/>
  <c r="P405" i="1" s="1"/>
  <c r="N1403" i="1"/>
  <c r="O1402" i="1"/>
  <c r="P1402" i="1" s="1"/>
  <c r="K1390" i="1"/>
  <c r="Q1389" i="1"/>
  <c r="M1389" i="1"/>
  <c r="L1389" i="1"/>
  <c r="N1365" i="1"/>
  <c r="O1364" i="1"/>
  <c r="P1364" i="1" s="1"/>
  <c r="N1086" i="1"/>
  <c r="O1085" i="1"/>
  <c r="P1085" i="1" s="1"/>
  <c r="N162" i="1"/>
  <c r="O161" i="1"/>
  <c r="P161" i="1" s="1"/>
  <c r="N1007" i="1"/>
  <c r="O1006" i="1"/>
  <c r="P1006" i="1" s="1"/>
  <c r="Q420" i="1"/>
  <c r="M420" i="1"/>
  <c r="L420" i="1"/>
  <c r="N1284" i="1"/>
  <c r="O1283" i="1"/>
  <c r="P1283" i="1" s="1"/>
  <c r="K301" i="1"/>
  <c r="Q300" i="1"/>
  <c r="M300" i="1"/>
  <c r="L300" i="1"/>
  <c r="K823" i="1"/>
  <c r="Q822" i="1"/>
  <c r="M822" i="1"/>
  <c r="L822" i="1"/>
  <c r="N327" i="1"/>
  <c r="O326" i="1"/>
  <c r="P326" i="1" s="1"/>
  <c r="K141" i="1"/>
  <c r="Q140" i="1"/>
  <c r="M140" i="1"/>
  <c r="L140" i="1"/>
  <c r="N891" i="1"/>
  <c r="O890" i="1"/>
  <c r="P890" i="1" s="1"/>
  <c r="K1159" i="1"/>
  <c r="Q1158" i="1"/>
  <c r="M1158" i="1"/>
  <c r="L1158" i="1"/>
  <c r="K274" i="1"/>
  <c r="Q273" i="1"/>
  <c r="M273" i="1"/>
  <c r="L273" i="1"/>
  <c r="N1333" i="1"/>
  <c r="O1332" i="1"/>
  <c r="P1332" i="1" s="1"/>
  <c r="N1019" i="1"/>
  <c r="O1018" i="1"/>
  <c r="P1018" i="1" s="1"/>
  <c r="N1517" i="1"/>
  <c r="O1516" i="1"/>
  <c r="N1148" i="1"/>
  <c r="O1147" i="1"/>
  <c r="P1147" i="1" s="1"/>
  <c r="N985" i="1"/>
  <c r="O984" i="1"/>
  <c r="P984" i="1" s="1"/>
  <c r="N1297" i="1"/>
  <c r="O1296" i="1"/>
  <c r="P1296" i="1" s="1"/>
  <c r="N865" i="1"/>
  <c r="O864" i="1"/>
  <c r="N445" i="1"/>
  <c r="O444" i="1"/>
  <c r="P444" i="1" s="1"/>
  <c r="Q670" i="1"/>
  <c r="M670" i="1"/>
  <c r="L670" i="1"/>
  <c r="K553" i="1"/>
  <c r="Q552" i="1"/>
  <c r="M552" i="1"/>
  <c r="L552" i="1"/>
  <c r="K1278" i="1"/>
  <c r="Q1277" i="1"/>
  <c r="M1277" i="1"/>
  <c r="L1277" i="1"/>
  <c r="N150" i="1"/>
  <c r="O149" i="1"/>
  <c r="P149" i="1" s="1"/>
  <c r="N1202" i="1"/>
  <c r="O1201" i="1"/>
  <c r="P1201" i="1" s="1"/>
  <c r="N950" i="1"/>
  <c r="O949" i="1"/>
  <c r="P949" i="1" s="1"/>
  <c r="N1550" i="1"/>
  <c r="O1549" i="1"/>
  <c r="P1549" i="1" s="1"/>
  <c r="N469" i="1"/>
  <c r="O468" i="1"/>
  <c r="P468" i="1" s="1"/>
  <c r="N1182" i="1"/>
  <c r="O1181" i="1"/>
  <c r="N994" i="1"/>
  <c r="O993" i="1"/>
  <c r="P993" i="1" s="1"/>
  <c r="N848" i="1"/>
  <c r="O847" i="1"/>
  <c r="P847" i="1" s="1"/>
  <c r="N1360" i="1"/>
  <c r="O1359" i="1"/>
  <c r="P1359" i="1" s="1"/>
  <c r="N877" i="1"/>
  <c r="O876" i="1"/>
  <c r="P876" i="1" s="1"/>
  <c r="K241" i="1"/>
  <c r="Q240" i="1"/>
  <c r="M240" i="1"/>
  <c r="L240" i="1"/>
  <c r="K103" i="1"/>
  <c r="Q102" i="1"/>
  <c r="M102" i="1"/>
  <c r="L102" i="1"/>
  <c r="W1466" i="1"/>
  <c r="AC1466" i="1" s="1"/>
  <c r="K175" i="1"/>
  <c r="Q174" i="1"/>
  <c r="M174" i="1"/>
  <c r="L174" i="1"/>
  <c r="K958" i="1"/>
  <c r="Q957" i="1"/>
  <c r="M957" i="1"/>
  <c r="L957" i="1"/>
  <c r="K1438" i="1"/>
  <c r="Q1437" i="1"/>
  <c r="M1437" i="1"/>
  <c r="L1437" i="1"/>
  <c r="N1099" i="1"/>
  <c r="O1098" i="1"/>
  <c r="N185" i="1"/>
  <c r="O184" i="1"/>
  <c r="P184" i="1" s="1"/>
  <c r="N514" i="1"/>
  <c r="O513" i="1"/>
  <c r="P513" i="1" s="1"/>
  <c r="N807" i="1"/>
  <c r="O806" i="1"/>
  <c r="P806" i="1" s="1"/>
  <c r="K677" i="1"/>
  <c r="Q676" i="1"/>
  <c r="M676" i="1"/>
  <c r="L676" i="1"/>
  <c r="N1310" i="1"/>
  <c r="O1309" i="1"/>
  <c r="P1309" i="1" s="1"/>
  <c r="K215" i="1"/>
  <c r="Q214" i="1"/>
  <c r="M214" i="1"/>
  <c r="L214" i="1"/>
  <c r="N1060" i="1"/>
  <c r="O1059" i="1"/>
  <c r="P1059" i="1" s="1"/>
  <c r="Q1195" i="1"/>
  <c r="M1195" i="1"/>
  <c r="L1195" i="1"/>
  <c r="N80" i="1"/>
  <c r="O79" i="1"/>
  <c r="P79" i="1" s="1"/>
  <c r="K340" i="1"/>
  <c r="Q339" i="1"/>
  <c r="M339" i="1"/>
  <c r="L339" i="1"/>
  <c r="K1214" i="1"/>
  <c r="Q1213" i="1"/>
  <c r="M1213" i="1"/>
  <c r="L1213" i="1"/>
  <c r="N1418" i="1"/>
  <c r="O1417" i="1"/>
  <c r="N743" i="1"/>
  <c r="O742" i="1"/>
  <c r="P742" i="1" s="1"/>
  <c r="K1171" i="1"/>
  <c r="Q1170" i="1"/>
  <c r="M1170" i="1"/>
  <c r="L1170" i="1"/>
  <c r="K315" i="1"/>
  <c r="Q314" i="1"/>
  <c r="M314" i="1"/>
  <c r="L314" i="1"/>
  <c r="K1238" i="1"/>
  <c r="Q1237" i="1"/>
  <c r="M1237" i="1"/>
  <c r="L1237" i="1"/>
  <c r="N457" i="1"/>
  <c r="O456" i="1"/>
  <c r="K407" i="1"/>
  <c r="Q406" i="1"/>
  <c r="M406" i="1"/>
  <c r="L406" i="1"/>
  <c r="K1404" i="1"/>
  <c r="Q1403" i="1"/>
  <c r="M1403" i="1"/>
  <c r="L1403" i="1"/>
  <c r="N1460" i="1"/>
  <c r="O1459" i="1"/>
  <c r="P1459" i="1" s="1"/>
  <c r="K1366" i="1"/>
  <c r="Q1365" i="1"/>
  <c r="M1365" i="1"/>
  <c r="L1365" i="1"/>
  <c r="K1087" i="1"/>
  <c r="Q1086" i="1"/>
  <c r="M1086" i="1"/>
  <c r="L1086" i="1"/>
  <c r="K163" i="1"/>
  <c r="Q162" i="1"/>
  <c r="M162" i="1"/>
  <c r="L162" i="1"/>
  <c r="N535" i="1"/>
  <c r="O534" i="1"/>
  <c r="P534" i="1" s="1"/>
  <c r="N1505" i="1"/>
  <c r="O1504" i="1"/>
  <c r="P1504" i="1" s="1"/>
  <c r="N420" i="1"/>
  <c r="O419" i="1"/>
  <c r="P419" i="1" s="1"/>
  <c r="K1285" i="1"/>
  <c r="Q1284" i="1"/>
  <c r="M1284" i="1"/>
  <c r="L1284" i="1"/>
  <c r="N300" i="1"/>
  <c r="O299" i="1"/>
  <c r="P299" i="1" s="1"/>
  <c r="N492" i="1"/>
  <c r="O491" i="1"/>
  <c r="P491" i="1" s="1"/>
  <c r="W1349" i="1"/>
  <c r="AC1349" i="1" s="1"/>
  <c r="AA1349" i="1"/>
  <c r="N197" i="1"/>
  <c r="O196" i="1"/>
  <c r="P196" i="1" s="1"/>
  <c r="K328" i="1"/>
  <c r="Q327" i="1"/>
  <c r="M327" i="1"/>
  <c r="L327" i="1"/>
  <c r="N528" i="1"/>
  <c r="O527" i="1"/>
  <c r="P527" i="1" s="1"/>
  <c r="K892" i="1"/>
  <c r="Q891" i="1"/>
  <c r="M891" i="1"/>
  <c r="L891" i="1"/>
  <c r="N1135" i="1"/>
  <c r="O1134" i="1"/>
  <c r="N606" i="1"/>
  <c r="O605" i="1"/>
  <c r="P605" i="1" s="1"/>
  <c r="K1334" i="1"/>
  <c r="Q1333" i="1"/>
  <c r="M1333" i="1"/>
  <c r="L1333" i="1"/>
  <c r="K1020" i="1"/>
  <c r="Q1019" i="1"/>
  <c r="M1019" i="1"/>
  <c r="L1019" i="1"/>
  <c r="K1518" i="1"/>
  <c r="Q1517" i="1"/>
  <c r="M1517" i="1"/>
  <c r="L1517" i="1"/>
  <c r="N632" i="1"/>
  <c r="O631" i="1"/>
  <c r="P631" i="1" s="1"/>
  <c r="K1149" i="1"/>
  <c r="Q1148" i="1"/>
  <c r="M1148" i="1"/>
  <c r="L1148" i="1"/>
  <c r="K986" i="1"/>
  <c r="Q985" i="1"/>
  <c r="M985" i="1"/>
  <c r="L985" i="1"/>
  <c r="K1298" i="1"/>
  <c r="Q1297" i="1"/>
  <c r="M1297" i="1"/>
  <c r="L1297" i="1"/>
  <c r="K866" i="1"/>
  <c r="Q865" i="1"/>
  <c r="M865" i="1"/>
  <c r="L865" i="1"/>
  <c r="K446" i="1"/>
  <c r="Q445" i="1"/>
  <c r="M445" i="1"/>
  <c r="L445" i="1"/>
  <c r="N836" i="1"/>
  <c r="O835" i="1"/>
  <c r="P835" i="1" s="1"/>
  <c r="N352" i="1"/>
  <c r="O351" i="1"/>
  <c r="P351" i="1" s="1"/>
  <c r="K151" i="1"/>
  <c r="Q150" i="1"/>
  <c r="M150" i="1"/>
  <c r="L150" i="1"/>
  <c r="N793" i="1"/>
  <c r="O792" i="1"/>
  <c r="P792" i="1" s="1"/>
  <c r="N770" i="1"/>
  <c r="O769" i="1"/>
  <c r="K1203" i="1"/>
  <c r="Q1202" i="1"/>
  <c r="M1202" i="1"/>
  <c r="L1202" i="1"/>
  <c r="K951" i="1"/>
  <c r="Q950" i="1"/>
  <c r="M950" i="1"/>
  <c r="L950" i="1"/>
  <c r="K1551" i="1"/>
  <c r="Q1550" i="1"/>
  <c r="M1550" i="1"/>
  <c r="L1550" i="1"/>
  <c r="N920" i="1"/>
  <c r="O919" i="1"/>
  <c r="P919" i="1" s="1"/>
  <c r="K470" i="1"/>
  <c r="Q469" i="1"/>
  <c r="M469" i="1"/>
  <c r="L469" i="1"/>
  <c r="K1183" i="1"/>
  <c r="Q1182" i="1"/>
  <c r="M1182" i="1"/>
  <c r="L1182" i="1"/>
  <c r="K995" i="1"/>
  <c r="Q994" i="1"/>
  <c r="M994" i="1"/>
  <c r="L994" i="1"/>
  <c r="N64" i="1"/>
  <c r="O63" i="1"/>
  <c r="K849" i="1"/>
  <c r="Q848" i="1"/>
  <c r="M848" i="1"/>
  <c r="L848" i="1"/>
  <c r="N126" i="1"/>
  <c r="O125" i="1"/>
  <c r="P125" i="1" s="1"/>
  <c r="N1252" i="1"/>
  <c r="O1251" i="1"/>
  <c r="K878" i="1"/>
  <c r="Q877" i="1"/>
  <c r="M877" i="1"/>
  <c r="L877" i="1"/>
  <c r="N1044" i="1"/>
  <c r="O1043" i="1"/>
  <c r="P1043" i="1" s="1"/>
  <c r="W1553" i="1"/>
  <c r="AA1553" i="1" s="1"/>
  <c r="AC1553" i="1"/>
  <c r="N373" i="1"/>
  <c r="O372" i="1"/>
  <c r="N1225" i="1"/>
  <c r="O1224" i="1"/>
  <c r="P1224" i="1" s="1"/>
  <c r="N114" i="1"/>
  <c r="O113" i="1"/>
  <c r="P113" i="1" s="1"/>
  <c r="N577" i="1"/>
  <c r="O576" i="1"/>
  <c r="P576" i="1" s="1"/>
  <c r="K1100" i="1"/>
  <c r="Q1099" i="1"/>
  <c r="M1099" i="1"/>
  <c r="L1099" i="1"/>
  <c r="K186" i="1"/>
  <c r="Q185" i="1"/>
  <c r="M185" i="1"/>
  <c r="L185" i="1"/>
  <c r="K515" i="1"/>
  <c r="Q514" i="1"/>
  <c r="M514" i="1"/>
  <c r="L514" i="1"/>
  <c r="K808" i="1"/>
  <c r="Q807" i="1"/>
  <c r="M807" i="1"/>
  <c r="L807" i="1"/>
  <c r="N565" i="1"/>
  <c r="O564" i="1"/>
  <c r="P564" i="1" s="1"/>
  <c r="N365" i="1"/>
  <c r="O364" i="1"/>
  <c r="P364" i="1" s="1"/>
  <c r="K1311" i="1"/>
  <c r="Q1310" i="1"/>
  <c r="M1310" i="1"/>
  <c r="L1310" i="1"/>
  <c r="K1061" i="1"/>
  <c r="Q1060" i="1"/>
  <c r="M1060" i="1"/>
  <c r="L1060" i="1"/>
  <c r="N251" i="1"/>
  <c r="O250" i="1"/>
  <c r="P250" i="1" s="1"/>
  <c r="N1091" i="1"/>
  <c r="O1090" i="1"/>
  <c r="P1090" i="1" s="1"/>
  <c r="N381" i="1"/>
  <c r="O380" i="1"/>
  <c r="P380" i="1" s="1"/>
  <c r="Q80" i="1"/>
  <c r="M80" i="1"/>
  <c r="L80" i="1"/>
  <c r="K133" i="1"/>
  <c r="Q132" i="1"/>
  <c r="M132" i="1"/>
  <c r="L132" i="1"/>
  <c r="K1419" i="1"/>
  <c r="Q1418" i="1"/>
  <c r="M1418" i="1"/>
  <c r="L1418" i="1"/>
  <c r="K744" i="1"/>
  <c r="Q743" i="1"/>
  <c r="M743" i="1"/>
  <c r="L743" i="1"/>
  <c r="N263" i="1"/>
  <c r="O262" i="1"/>
  <c r="N1323" i="1"/>
  <c r="O1322" i="1"/>
  <c r="P1322" i="1" s="1"/>
  <c r="N906" i="1"/>
  <c r="O905" i="1"/>
  <c r="P905" i="1" s="1"/>
  <c r="N502" i="1"/>
  <c r="O501" i="1"/>
  <c r="P501" i="1" s="1"/>
  <c r="K1461" i="1"/>
  <c r="Q1460" i="1"/>
  <c r="M1460" i="1"/>
  <c r="L1460" i="1"/>
  <c r="N688" i="1"/>
  <c r="O687" i="1"/>
  <c r="P687" i="1" s="1"/>
  <c r="N659" i="1"/>
  <c r="O658" i="1"/>
  <c r="P658" i="1" s="1"/>
  <c r="N618" i="1"/>
  <c r="O617" i="1"/>
  <c r="P617" i="1" s="1"/>
  <c r="N1344" i="1"/>
  <c r="O1343" i="1"/>
  <c r="P1343" i="1" s="1"/>
  <c r="K1506" i="1"/>
  <c r="Q1505" i="1"/>
  <c r="M1505" i="1"/>
  <c r="L1505" i="1"/>
  <c r="N1432" i="1"/>
  <c r="O1431" i="1"/>
  <c r="P1431" i="1" s="1"/>
  <c r="K198" i="1"/>
  <c r="Q197" i="1"/>
  <c r="M197" i="1"/>
  <c r="L197" i="1"/>
  <c r="Q528" i="1"/>
  <c r="M528" i="1"/>
  <c r="K529" i="1"/>
  <c r="L528" i="1"/>
  <c r="N912" i="1"/>
  <c r="O911" i="1"/>
  <c r="P911" i="1" s="1"/>
  <c r="K374" i="1"/>
  <c r="Q373" i="1"/>
  <c r="M373" i="1"/>
  <c r="L373" i="1"/>
  <c r="N713" i="1"/>
  <c r="O712" i="1"/>
  <c r="P712" i="1" s="1"/>
  <c r="K1136" i="1"/>
  <c r="Q1135" i="1"/>
  <c r="M1135" i="1"/>
  <c r="L1135" i="1"/>
  <c r="K607" i="1"/>
  <c r="Q606" i="1"/>
  <c r="M606" i="1"/>
  <c r="L606" i="1"/>
  <c r="K426" i="1"/>
  <c r="Q425" i="1"/>
  <c r="M425" i="1"/>
  <c r="L425" i="1"/>
  <c r="N228" i="1"/>
  <c r="O227" i="1"/>
  <c r="P227" i="1" s="1"/>
  <c r="K1074" i="1"/>
  <c r="Q1073" i="1"/>
  <c r="M1073" i="1"/>
  <c r="L1073" i="1"/>
  <c r="K633" i="1"/>
  <c r="Q632" i="1"/>
  <c r="M632" i="1"/>
  <c r="L632" i="1"/>
  <c r="N1378" i="1"/>
  <c r="O1377" i="1"/>
  <c r="P1377" i="1" s="1"/>
  <c r="N931" i="1"/>
  <c r="O930" i="1"/>
  <c r="P930" i="1" s="1"/>
  <c r="K837" i="1"/>
  <c r="Q836" i="1"/>
  <c r="M836" i="1"/>
  <c r="L836" i="1"/>
  <c r="Q352" i="1"/>
  <c r="M352" i="1"/>
  <c r="K353" i="1"/>
  <c r="L352" i="1"/>
  <c r="K794" i="1"/>
  <c r="Q793" i="1"/>
  <c r="M793" i="1"/>
  <c r="L793" i="1"/>
  <c r="N1092" i="1"/>
  <c r="O1091" i="1"/>
  <c r="P1091" i="1" s="1"/>
  <c r="K771" i="1"/>
  <c r="Q770" i="1"/>
  <c r="M770" i="1"/>
  <c r="L770" i="1"/>
  <c r="K394" i="1"/>
  <c r="Q393" i="1"/>
  <c r="M393" i="1"/>
  <c r="L393" i="1"/>
  <c r="N489" i="1"/>
  <c r="O488" i="1"/>
  <c r="P488" i="1" s="1"/>
  <c r="Q920" i="1"/>
  <c r="M920" i="1"/>
  <c r="K921" i="1"/>
  <c r="L920" i="1"/>
  <c r="N86" i="1"/>
  <c r="O85" i="1"/>
  <c r="P85" i="1" s="1"/>
  <c r="N975" i="1"/>
  <c r="O974" i="1"/>
  <c r="P974" i="1" s="1"/>
  <c r="K65" i="1"/>
  <c r="Q64" i="1"/>
  <c r="M64" i="1"/>
  <c r="L64" i="1"/>
  <c r="N541" i="1"/>
  <c r="O540" i="1"/>
  <c r="P540" i="1" s="1"/>
  <c r="K1253" i="1"/>
  <c r="Q1252" i="1"/>
  <c r="M1252" i="1"/>
  <c r="L1252" i="1"/>
  <c r="N208" i="1"/>
  <c r="O207" i="1"/>
  <c r="P207" i="1" s="1"/>
  <c r="N969" i="1"/>
  <c r="O968" i="1"/>
  <c r="P968" i="1" s="1"/>
  <c r="N590" i="1"/>
  <c r="O589" i="1"/>
  <c r="P589" i="1" s="1"/>
  <c r="N432" i="1"/>
  <c r="O431" i="1"/>
  <c r="K1045" i="1"/>
  <c r="Q1044" i="1"/>
  <c r="M1044" i="1"/>
  <c r="L1044" i="1"/>
  <c r="N1068" i="1"/>
  <c r="O1067" i="1"/>
  <c r="L493" i="1"/>
  <c r="L494" i="1" s="1"/>
  <c r="AC1338" i="1"/>
  <c r="AC1339" i="1"/>
  <c r="AB1338" i="1"/>
  <c r="AB1339" i="1"/>
  <c r="AA1338" i="1"/>
  <c r="AA1339" i="1"/>
  <c r="W706" i="1"/>
  <c r="AC705" i="1"/>
  <c r="AB705" i="1"/>
  <c r="AA705" i="1"/>
  <c r="W1483" i="1"/>
  <c r="AC1482" i="1"/>
  <c r="AB1482" i="1"/>
  <c r="AA1482" i="1"/>
  <c r="W1246" i="1"/>
  <c r="AC1245" i="1"/>
  <c r="AB1245" i="1"/>
  <c r="AA1245" i="1"/>
  <c r="W1406" i="1"/>
  <c r="AC1405" i="1"/>
  <c r="AB1405" i="1"/>
  <c r="AA1405" i="1"/>
  <c r="W1048" i="1" l="1"/>
  <c r="AB1048" i="1" s="1"/>
  <c r="AA1048" i="1"/>
  <c r="AC1048" i="1"/>
  <c r="W636" i="1"/>
  <c r="AB1349" i="1"/>
  <c r="AB1440" i="1"/>
  <c r="W369" i="1"/>
  <c r="AB369" i="1" s="1"/>
  <c r="AC369" i="1"/>
  <c r="AA369" i="1"/>
  <c r="W581" i="1"/>
  <c r="W1023" i="1"/>
  <c r="AB1023" i="1" s="1"/>
  <c r="AA1023" i="1"/>
  <c r="AC1023" i="1"/>
  <c r="W1064" i="1"/>
  <c r="AB1064" i="1" s="1"/>
  <c r="AC1064" i="1"/>
  <c r="W1011" i="1"/>
  <c r="P1010" i="1"/>
  <c r="AA1011" i="1"/>
  <c r="AB1011" i="1"/>
  <c r="AC1011" i="1"/>
  <c r="W1441" i="1"/>
  <c r="AC1441" i="1"/>
  <c r="AA1441" i="1"/>
  <c r="W812" i="1"/>
  <c r="AA812" i="1" s="1"/>
  <c r="AB812" i="1"/>
  <c r="AC812" i="1"/>
  <c r="AB1553" i="1"/>
  <c r="AB187" i="1"/>
  <c r="W119" i="1"/>
  <c r="AA119" i="1"/>
  <c r="AC119" i="1"/>
  <c r="AB119" i="1"/>
  <c r="AC422" i="1"/>
  <c r="AA356" i="1"/>
  <c r="AA384" i="1"/>
  <c r="W481" i="1"/>
  <c r="AB481" i="1" s="1"/>
  <c r="AC481" i="1"/>
  <c r="W448" i="1"/>
  <c r="AC448" i="1"/>
  <c r="AB448" i="1"/>
  <c r="AA448" i="1"/>
  <c r="W166" i="1"/>
  <c r="AC166" i="1" s="1"/>
  <c r="AA166" i="1"/>
  <c r="AC187" i="1"/>
  <c r="W107" i="1"/>
  <c r="AA1010" i="1"/>
  <c r="AA422" i="1"/>
  <c r="AA635" i="1"/>
  <c r="AB356" i="1"/>
  <c r="AB989" i="1"/>
  <c r="AA989" i="1"/>
  <c r="AC989" i="1"/>
  <c r="W411" i="1"/>
  <c r="AC411" i="1"/>
  <c r="AA411" i="1"/>
  <c r="W397" i="1"/>
  <c r="AC397" i="1" s="1"/>
  <c r="AB397" i="1"/>
  <c r="AA397" i="1"/>
  <c r="AB384" i="1"/>
  <c r="AA1047" i="1"/>
  <c r="W1314" i="1"/>
  <c r="AC1314" i="1" s="1"/>
  <c r="AB1314" i="1"/>
  <c r="AA1466" i="1"/>
  <c r="W852" i="1"/>
  <c r="AA852" i="1" s="1"/>
  <c r="AC852" i="1"/>
  <c r="AB852" i="1"/>
  <c r="AB1010" i="1"/>
  <c r="AB635" i="1"/>
  <c r="W231" i="1"/>
  <c r="AC231" i="1" s="1"/>
  <c r="AB231" i="1"/>
  <c r="AA231" i="1"/>
  <c r="AA368" i="1"/>
  <c r="AC1047" i="1"/>
  <c r="W188" i="1"/>
  <c r="AA188" i="1" s="1"/>
  <c r="AB188" i="1"/>
  <c r="AC1010" i="1"/>
  <c r="W423" i="1"/>
  <c r="AB423" i="1" s="1"/>
  <c r="AC423" i="1"/>
  <c r="P422" i="1"/>
  <c r="AC635" i="1"/>
  <c r="W357" i="1"/>
  <c r="AC357" i="1" s="1"/>
  <c r="AB357" i="1"/>
  <c r="AC1022" i="1"/>
  <c r="W385" i="1"/>
  <c r="AC385" i="1" s="1"/>
  <c r="AB385" i="1"/>
  <c r="AA385" i="1"/>
  <c r="AB1047" i="1"/>
  <c r="AA1063" i="1"/>
  <c r="K66" i="1"/>
  <c r="Q65" i="1"/>
  <c r="M65" i="1"/>
  <c r="L65" i="1"/>
  <c r="K1046" i="1"/>
  <c r="Q1045" i="1"/>
  <c r="M1045" i="1"/>
  <c r="L1045" i="1"/>
  <c r="N921" i="1"/>
  <c r="O920" i="1"/>
  <c r="P920" i="1" s="1"/>
  <c r="N771" i="1"/>
  <c r="O770" i="1"/>
  <c r="N426" i="1"/>
  <c r="O425" i="1"/>
  <c r="N1136" i="1"/>
  <c r="O1135" i="1"/>
  <c r="K199" i="1"/>
  <c r="Q198" i="1"/>
  <c r="M198" i="1"/>
  <c r="L198" i="1"/>
  <c r="K879" i="1"/>
  <c r="Q878" i="1"/>
  <c r="M878" i="1"/>
  <c r="L878" i="1"/>
  <c r="N849" i="1"/>
  <c r="O848" i="1"/>
  <c r="P848" i="1" s="1"/>
  <c r="Q951" i="1"/>
  <c r="M951" i="1"/>
  <c r="L951" i="1"/>
  <c r="K1204" i="1"/>
  <c r="Q1203" i="1"/>
  <c r="M1203" i="1"/>
  <c r="L1203" i="1"/>
  <c r="N446" i="1"/>
  <c r="O445" i="1"/>
  <c r="P445" i="1" s="1"/>
  <c r="N1298" i="1"/>
  <c r="O1297" i="1"/>
  <c r="P1297" i="1" s="1"/>
  <c r="N1149" i="1"/>
  <c r="O1148" i="1"/>
  <c r="P1148" i="1" s="1"/>
  <c r="K164" i="1"/>
  <c r="Q163" i="1"/>
  <c r="M163" i="1"/>
  <c r="L163" i="1"/>
  <c r="K1367" i="1"/>
  <c r="Q1366" i="1"/>
  <c r="M1366" i="1"/>
  <c r="L1366" i="1"/>
  <c r="K1239" i="1"/>
  <c r="Q1238" i="1"/>
  <c r="M1238" i="1"/>
  <c r="L1238" i="1"/>
  <c r="K1172" i="1"/>
  <c r="Q1171" i="1"/>
  <c r="M1171" i="1"/>
  <c r="L1171" i="1"/>
  <c r="N340" i="1"/>
  <c r="O339" i="1"/>
  <c r="K1439" i="1"/>
  <c r="Q1438" i="1"/>
  <c r="M1438" i="1"/>
  <c r="L1438" i="1"/>
  <c r="K176" i="1"/>
  <c r="Q175" i="1"/>
  <c r="M175" i="1"/>
  <c r="L175" i="1"/>
  <c r="N103" i="1"/>
  <c r="O102" i="1"/>
  <c r="P102" i="1" s="1"/>
  <c r="Q1278" i="1"/>
  <c r="M1278" i="1"/>
  <c r="L1278" i="1"/>
  <c r="N671" i="1"/>
  <c r="O670" i="1"/>
  <c r="P670" i="1" s="1"/>
  <c r="N274" i="1"/>
  <c r="O273" i="1"/>
  <c r="K824" i="1"/>
  <c r="Q823" i="1"/>
  <c r="M823" i="1"/>
  <c r="L823" i="1"/>
  <c r="K1391" i="1"/>
  <c r="Q1390" i="1"/>
  <c r="M1390" i="1"/>
  <c r="L1390" i="1"/>
  <c r="N458" i="1"/>
  <c r="O457" i="1"/>
  <c r="N1121" i="1"/>
  <c r="O1120" i="1"/>
  <c r="P1120" i="1" s="1"/>
  <c r="N976" i="1"/>
  <c r="O975" i="1"/>
  <c r="P975" i="1" s="1"/>
  <c r="K88" i="1"/>
  <c r="Q87" i="1"/>
  <c r="M87" i="1"/>
  <c r="L87" i="1"/>
  <c r="N1093" i="1"/>
  <c r="O1092" i="1"/>
  <c r="P1092" i="1" s="1"/>
  <c r="K914" i="1"/>
  <c r="Q913" i="1"/>
  <c r="M913" i="1"/>
  <c r="L913" i="1"/>
  <c r="K922" i="1"/>
  <c r="Q921" i="1"/>
  <c r="M921" i="1"/>
  <c r="L921" i="1"/>
  <c r="K795" i="1"/>
  <c r="Q794" i="1"/>
  <c r="M794" i="1"/>
  <c r="L794" i="1"/>
  <c r="N1074" i="1"/>
  <c r="O1073" i="1"/>
  <c r="P1073" i="1" s="1"/>
  <c r="N1419" i="1"/>
  <c r="O1418" i="1"/>
  <c r="Q133" i="1"/>
  <c r="M133" i="1"/>
  <c r="L133" i="1"/>
  <c r="K809" i="1"/>
  <c r="Q808" i="1"/>
  <c r="M808" i="1"/>
  <c r="L808" i="1"/>
  <c r="N186" i="1"/>
  <c r="O185" i="1"/>
  <c r="P185" i="1" s="1"/>
  <c r="K996" i="1"/>
  <c r="Q995" i="1"/>
  <c r="M995" i="1"/>
  <c r="L995" i="1"/>
  <c r="K471" i="1"/>
  <c r="Q470" i="1"/>
  <c r="M470" i="1"/>
  <c r="L470" i="1"/>
  <c r="N1518" i="1"/>
  <c r="O1517" i="1"/>
  <c r="N892" i="1"/>
  <c r="O891" i="1"/>
  <c r="P891" i="1" s="1"/>
  <c r="K1286" i="1"/>
  <c r="Q1285" i="1"/>
  <c r="M1285" i="1"/>
  <c r="L1285" i="1"/>
  <c r="K1405" i="1"/>
  <c r="Q1404" i="1"/>
  <c r="M1404" i="1"/>
  <c r="L1404" i="1"/>
  <c r="N215" i="1"/>
  <c r="O214" i="1"/>
  <c r="P214" i="1" s="1"/>
  <c r="AB1466" i="1"/>
  <c r="K54" i="1"/>
  <c r="Q53" i="1"/>
  <c r="M53" i="1"/>
  <c r="L53" i="1"/>
  <c r="K1474" i="1"/>
  <c r="Q1473" i="1"/>
  <c r="M1473" i="1"/>
  <c r="L1473" i="1"/>
  <c r="N494" i="1"/>
  <c r="O493" i="1"/>
  <c r="P493" i="1" s="1"/>
  <c r="N591" i="1"/>
  <c r="O590" i="1"/>
  <c r="P590" i="1" s="1"/>
  <c r="K715" i="1"/>
  <c r="Q714" i="1"/>
  <c r="M714" i="1"/>
  <c r="L714" i="1"/>
  <c r="Q944" i="1"/>
  <c r="M944" i="1"/>
  <c r="L944" i="1"/>
  <c r="N619" i="1"/>
  <c r="O618" i="1"/>
  <c r="P618" i="1" s="1"/>
  <c r="N689" i="1"/>
  <c r="O688" i="1"/>
  <c r="P688" i="1" s="1"/>
  <c r="N907" i="1"/>
  <c r="O906" i="1"/>
  <c r="P906" i="1" s="1"/>
  <c r="N366" i="1"/>
  <c r="O365" i="1"/>
  <c r="P365" i="1" s="1"/>
  <c r="N701" i="1"/>
  <c r="O700" i="1"/>
  <c r="P700" i="1" s="1"/>
  <c r="Q115" i="1"/>
  <c r="M115" i="1"/>
  <c r="K116" i="1"/>
  <c r="L115" i="1"/>
  <c r="K772" i="1"/>
  <c r="Q771" i="1"/>
  <c r="M771" i="1"/>
  <c r="L771" i="1"/>
  <c r="Q426" i="1"/>
  <c r="M426" i="1"/>
  <c r="L426" i="1"/>
  <c r="K1137" i="1"/>
  <c r="Q1136" i="1"/>
  <c r="M1136" i="1"/>
  <c r="L1136" i="1"/>
  <c r="K850" i="1"/>
  <c r="Q849" i="1"/>
  <c r="M849" i="1"/>
  <c r="L849" i="1"/>
  <c r="N1551" i="1"/>
  <c r="O1550" i="1"/>
  <c r="P1550" i="1" s="1"/>
  <c r="N151" i="1"/>
  <c r="O150" i="1"/>
  <c r="P150" i="1" s="1"/>
  <c r="K447" i="1"/>
  <c r="Q446" i="1"/>
  <c r="M446" i="1"/>
  <c r="L446" i="1"/>
  <c r="K1299" i="1"/>
  <c r="Q1298" i="1"/>
  <c r="M1298" i="1"/>
  <c r="L1298" i="1"/>
  <c r="K1150" i="1"/>
  <c r="Q1149" i="1"/>
  <c r="M1149" i="1"/>
  <c r="L1149" i="1"/>
  <c r="N1087" i="1"/>
  <c r="O1086" i="1"/>
  <c r="P1086" i="1" s="1"/>
  <c r="N315" i="1"/>
  <c r="O314" i="1"/>
  <c r="P314" i="1" s="1"/>
  <c r="K341" i="1"/>
  <c r="Q340" i="1"/>
  <c r="M340" i="1"/>
  <c r="L340" i="1"/>
  <c r="N677" i="1"/>
  <c r="O676" i="1"/>
  <c r="P676" i="1" s="1"/>
  <c r="N958" i="1"/>
  <c r="O957" i="1"/>
  <c r="P957" i="1" s="1"/>
  <c r="K104" i="1"/>
  <c r="Q103" i="1"/>
  <c r="M103" i="1"/>
  <c r="L103" i="1"/>
  <c r="Q274" i="1"/>
  <c r="M274" i="1"/>
  <c r="L274" i="1"/>
  <c r="K275" i="1"/>
  <c r="N301" i="1"/>
  <c r="O300" i="1"/>
  <c r="P300" i="1" s="1"/>
  <c r="K459" i="1"/>
  <c r="Q458" i="1"/>
  <c r="M458" i="1"/>
  <c r="L458" i="1"/>
  <c r="K1122" i="1"/>
  <c r="Q1121" i="1"/>
  <c r="M1121" i="1"/>
  <c r="L1121" i="1"/>
  <c r="N542" i="1"/>
  <c r="O541" i="1"/>
  <c r="P541" i="1" s="1"/>
  <c r="K977" i="1"/>
  <c r="Q976" i="1"/>
  <c r="M976" i="1"/>
  <c r="L976" i="1"/>
  <c r="N1379" i="1"/>
  <c r="O1378" i="1"/>
  <c r="P1378" i="1" s="1"/>
  <c r="N264" i="1"/>
  <c r="O263" i="1"/>
  <c r="N1253" i="1"/>
  <c r="O1252" i="1"/>
  <c r="N394" i="1"/>
  <c r="O393" i="1"/>
  <c r="P393" i="1" s="1"/>
  <c r="K354" i="1"/>
  <c r="Q353" i="1"/>
  <c r="M353" i="1"/>
  <c r="L353" i="1"/>
  <c r="N837" i="1"/>
  <c r="O836" i="1"/>
  <c r="P836" i="1" s="1"/>
  <c r="K1075" i="1"/>
  <c r="Q1074" i="1"/>
  <c r="M1074" i="1"/>
  <c r="L1074" i="1"/>
  <c r="N1506" i="1"/>
  <c r="O1505" i="1"/>
  <c r="P1505" i="1" s="1"/>
  <c r="K1420" i="1"/>
  <c r="Q1419" i="1"/>
  <c r="M1419" i="1"/>
  <c r="L1419" i="1"/>
  <c r="N81" i="1"/>
  <c r="O80" i="1"/>
  <c r="P80" i="1" s="1"/>
  <c r="N1311" i="1"/>
  <c r="O1310" i="1"/>
  <c r="P1310" i="1" s="1"/>
  <c r="K187" i="1"/>
  <c r="Q186" i="1"/>
  <c r="M186" i="1"/>
  <c r="L186" i="1"/>
  <c r="N1183" i="1"/>
  <c r="O1182" i="1"/>
  <c r="K1519" i="1"/>
  <c r="Q1518" i="1"/>
  <c r="M1518" i="1"/>
  <c r="L1518" i="1"/>
  <c r="N1334" i="1"/>
  <c r="O1333" i="1"/>
  <c r="P1333" i="1" s="1"/>
  <c r="K893" i="1"/>
  <c r="Q892" i="1"/>
  <c r="M892" i="1"/>
  <c r="L892" i="1"/>
  <c r="K216" i="1"/>
  <c r="Q215" i="1"/>
  <c r="M215" i="1"/>
  <c r="L215" i="1"/>
  <c r="N141" i="1"/>
  <c r="O140" i="1"/>
  <c r="P140" i="1" s="1"/>
  <c r="K495" i="1"/>
  <c r="M494" i="1" s="1"/>
  <c r="Q494" i="1"/>
  <c r="K592" i="1"/>
  <c r="Q591" i="1"/>
  <c r="M591" i="1"/>
  <c r="L591" i="1"/>
  <c r="N970" i="1"/>
  <c r="O969" i="1"/>
  <c r="P969" i="1" s="1"/>
  <c r="K620" i="1"/>
  <c r="Q619" i="1"/>
  <c r="M619" i="1"/>
  <c r="L619" i="1"/>
  <c r="K690" i="1"/>
  <c r="Q689" i="1"/>
  <c r="M689" i="1"/>
  <c r="L689" i="1"/>
  <c r="N503" i="1"/>
  <c r="O502" i="1"/>
  <c r="P502" i="1" s="1"/>
  <c r="N382" i="1"/>
  <c r="O381" i="1"/>
  <c r="P381" i="1" s="1"/>
  <c r="K367" i="1"/>
  <c r="Q366" i="1"/>
  <c r="M366" i="1"/>
  <c r="L366" i="1"/>
  <c r="K702" i="1"/>
  <c r="Q701" i="1"/>
  <c r="M701" i="1"/>
  <c r="L701" i="1"/>
  <c r="N578" i="1"/>
  <c r="O577" i="1"/>
  <c r="P577" i="1" s="1"/>
  <c r="N1226" i="1"/>
  <c r="O1225" i="1"/>
  <c r="P1225" i="1" s="1"/>
  <c r="K395" i="1"/>
  <c r="Q394" i="1"/>
  <c r="M394" i="1"/>
  <c r="L394" i="1"/>
  <c r="N353" i="1"/>
  <c r="O352" i="1"/>
  <c r="P352" i="1" s="1"/>
  <c r="N607" i="1"/>
  <c r="O606" i="1"/>
  <c r="P606" i="1" s="1"/>
  <c r="K1552" i="1"/>
  <c r="Q1551" i="1"/>
  <c r="M1551" i="1"/>
  <c r="L1551" i="1"/>
  <c r="K152" i="1"/>
  <c r="Q151" i="1"/>
  <c r="M151" i="1"/>
  <c r="L151" i="1"/>
  <c r="N866" i="1"/>
  <c r="O865" i="1"/>
  <c r="N986" i="1"/>
  <c r="O985" i="1"/>
  <c r="P985" i="1" s="1"/>
  <c r="N328" i="1"/>
  <c r="O327" i="1"/>
  <c r="P327" i="1" s="1"/>
  <c r="Q1087" i="1"/>
  <c r="M1087" i="1"/>
  <c r="L1087" i="1"/>
  <c r="K316" i="1"/>
  <c r="Q315" i="1"/>
  <c r="M315" i="1"/>
  <c r="L315" i="1"/>
  <c r="N1214" i="1"/>
  <c r="O1213" i="1"/>
  <c r="K678" i="1"/>
  <c r="Q677" i="1"/>
  <c r="M677" i="1"/>
  <c r="L677" i="1"/>
  <c r="K959" i="1"/>
  <c r="Q958" i="1"/>
  <c r="M958" i="1"/>
  <c r="L958" i="1"/>
  <c r="AC1467" i="1"/>
  <c r="AA1467" i="1"/>
  <c r="AB1467" i="1"/>
  <c r="N241" i="1"/>
  <c r="O240" i="1"/>
  <c r="N553" i="1"/>
  <c r="O552" i="1"/>
  <c r="N1159" i="1"/>
  <c r="O1158" i="1"/>
  <c r="P1158" i="1" s="1"/>
  <c r="K302" i="1"/>
  <c r="Q301" i="1"/>
  <c r="M301" i="1"/>
  <c r="L301" i="1"/>
  <c r="N726" i="1"/>
  <c r="O725" i="1"/>
  <c r="P725" i="1" s="1"/>
  <c r="N433" i="1"/>
  <c r="O432" i="1"/>
  <c r="K543" i="1"/>
  <c r="Q542" i="1"/>
  <c r="M542" i="1"/>
  <c r="L542" i="1"/>
  <c r="N932" i="1"/>
  <c r="O931" i="1"/>
  <c r="P931" i="1" s="1"/>
  <c r="K1380" i="1"/>
  <c r="Q1379" i="1"/>
  <c r="M1379" i="1"/>
  <c r="L1379" i="1"/>
  <c r="N1324" i="1"/>
  <c r="O1323" i="1"/>
  <c r="P1323" i="1" s="1"/>
  <c r="K265" i="1"/>
  <c r="Q264" i="1"/>
  <c r="M264" i="1"/>
  <c r="L264" i="1"/>
  <c r="N65" i="1"/>
  <c r="O64" i="1"/>
  <c r="K838" i="1"/>
  <c r="Q837" i="1"/>
  <c r="M837" i="1"/>
  <c r="L837" i="1"/>
  <c r="N633" i="1"/>
  <c r="O632" i="1"/>
  <c r="P632" i="1" s="1"/>
  <c r="N374" i="1"/>
  <c r="O373" i="1"/>
  <c r="K1507" i="1"/>
  <c r="Q1506" i="1"/>
  <c r="M1506" i="1"/>
  <c r="L1506" i="1"/>
  <c r="N1461" i="1"/>
  <c r="O1460" i="1"/>
  <c r="P1460" i="1" s="1"/>
  <c r="N744" i="1"/>
  <c r="O743" i="1"/>
  <c r="P743" i="1" s="1"/>
  <c r="N1061" i="1"/>
  <c r="O1060" i="1"/>
  <c r="P1060" i="1" s="1"/>
  <c r="K1312" i="1"/>
  <c r="Q1311" i="1"/>
  <c r="M1311" i="1"/>
  <c r="L1311" i="1"/>
  <c r="N515" i="1"/>
  <c r="O514" i="1"/>
  <c r="P514" i="1" s="1"/>
  <c r="N1100" i="1"/>
  <c r="O1099" i="1"/>
  <c r="W1554" i="1"/>
  <c r="AB1554" i="1" s="1"/>
  <c r="AA1554" i="1"/>
  <c r="AC1554" i="1"/>
  <c r="P1553" i="1"/>
  <c r="K1184" i="1"/>
  <c r="Q1183" i="1"/>
  <c r="M1183" i="1"/>
  <c r="L1183" i="1"/>
  <c r="N1020" i="1"/>
  <c r="O1019" i="1"/>
  <c r="P1019" i="1" s="1"/>
  <c r="K1335" i="1"/>
  <c r="Q1334" i="1"/>
  <c r="M1334" i="1"/>
  <c r="L1334" i="1"/>
  <c r="W1350" i="1"/>
  <c r="AC1350" i="1" s="1"/>
  <c r="N407" i="1"/>
  <c r="O406" i="1"/>
  <c r="P406" i="1" s="1"/>
  <c r="N1196" i="1"/>
  <c r="O1195" i="1"/>
  <c r="P1195" i="1" s="1"/>
  <c r="K142" i="1"/>
  <c r="Q141" i="1"/>
  <c r="M141" i="1"/>
  <c r="L141" i="1"/>
  <c r="N421" i="1"/>
  <c r="O420" i="1"/>
  <c r="P420" i="1" s="1"/>
  <c r="N289" i="1"/>
  <c r="O288" i="1"/>
  <c r="N478" i="1"/>
  <c r="O477" i="1"/>
  <c r="P477" i="1" s="1"/>
  <c r="N1008" i="1"/>
  <c r="O1007" i="1"/>
  <c r="P1007" i="1" s="1"/>
  <c r="N229" i="1"/>
  <c r="O228" i="1"/>
  <c r="P228" i="1" s="1"/>
  <c r="N1345" i="1"/>
  <c r="O1344" i="1"/>
  <c r="P1344" i="1" s="1"/>
  <c r="N660" i="1"/>
  <c r="O659" i="1"/>
  <c r="P659" i="1" s="1"/>
  <c r="K504" i="1"/>
  <c r="Q503" i="1"/>
  <c r="M503" i="1"/>
  <c r="L503" i="1"/>
  <c r="K383" i="1"/>
  <c r="Q382" i="1"/>
  <c r="M382" i="1"/>
  <c r="L382" i="1"/>
  <c r="N566" i="1"/>
  <c r="O565" i="1"/>
  <c r="P565" i="1" s="1"/>
  <c r="K579" i="1"/>
  <c r="Q578" i="1"/>
  <c r="M578" i="1"/>
  <c r="L578" i="1"/>
  <c r="K1227" i="1"/>
  <c r="Q1226" i="1"/>
  <c r="M1226" i="1"/>
  <c r="L1226" i="1"/>
  <c r="K1254" i="1"/>
  <c r="Q1253" i="1"/>
  <c r="M1253" i="1"/>
  <c r="L1253" i="1"/>
  <c r="N1045" i="1"/>
  <c r="O1044" i="1"/>
  <c r="P1044" i="1" s="1"/>
  <c r="K608" i="1"/>
  <c r="Q607" i="1"/>
  <c r="M607" i="1"/>
  <c r="L607" i="1"/>
  <c r="Q529" i="1"/>
  <c r="M529" i="1"/>
  <c r="L529" i="1"/>
  <c r="N198" i="1"/>
  <c r="O197" i="1"/>
  <c r="P197" i="1" s="1"/>
  <c r="N878" i="1"/>
  <c r="O877" i="1"/>
  <c r="P877" i="1" s="1"/>
  <c r="N951" i="1"/>
  <c r="O950" i="1"/>
  <c r="P950" i="1" s="1"/>
  <c r="N1203" i="1"/>
  <c r="O1202" i="1"/>
  <c r="P1202" i="1" s="1"/>
  <c r="K867" i="1"/>
  <c r="Q866" i="1"/>
  <c r="M866" i="1"/>
  <c r="L866" i="1"/>
  <c r="K987" i="1"/>
  <c r="Q986" i="1"/>
  <c r="M986" i="1"/>
  <c r="L986" i="1"/>
  <c r="K329" i="1"/>
  <c r="Q328" i="1"/>
  <c r="M328" i="1"/>
  <c r="L328" i="1"/>
  <c r="N163" i="1"/>
  <c r="O162" i="1"/>
  <c r="P162" i="1" s="1"/>
  <c r="N1366" i="1"/>
  <c r="O1365" i="1"/>
  <c r="P1365" i="1" s="1"/>
  <c r="N1238" i="1"/>
  <c r="O1237" i="1"/>
  <c r="P1237" i="1" s="1"/>
  <c r="N1171" i="1"/>
  <c r="O1170" i="1"/>
  <c r="P1170" i="1" s="1"/>
  <c r="K1215" i="1"/>
  <c r="Q1214" i="1"/>
  <c r="M1214" i="1"/>
  <c r="L1214" i="1"/>
  <c r="N1438" i="1"/>
  <c r="O1437" i="1"/>
  <c r="P1437" i="1" s="1"/>
  <c r="N175" i="1"/>
  <c r="O174" i="1"/>
  <c r="K242" i="1"/>
  <c r="Q241" i="1"/>
  <c r="M241" i="1"/>
  <c r="L241" i="1"/>
  <c r="N1278" i="1"/>
  <c r="O1277" i="1"/>
  <c r="K554" i="1"/>
  <c r="Q553" i="1"/>
  <c r="M553" i="1"/>
  <c r="L553" i="1"/>
  <c r="K1160" i="1"/>
  <c r="Q1159" i="1"/>
  <c r="M1159" i="1"/>
  <c r="L1159" i="1"/>
  <c r="N823" i="1"/>
  <c r="O822" i="1"/>
  <c r="N1390" i="1"/>
  <c r="O1389" i="1"/>
  <c r="K727" i="1"/>
  <c r="Q726" i="1"/>
  <c r="M726" i="1"/>
  <c r="L726" i="1"/>
  <c r="K434" i="1"/>
  <c r="Q433" i="1"/>
  <c r="M433" i="1"/>
  <c r="L433" i="1"/>
  <c r="N209" i="1"/>
  <c r="O208" i="1"/>
  <c r="P208" i="1" s="1"/>
  <c r="N87" i="1"/>
  <c r="O86" i="1"/>
  <c r="P86" i="1" s="1"/>
  <c r="K933" i="1"/>
  <c r="Q932" i="1"/>
  <c r="M932" i="1"/>
  <c r="L932" i="1"/>
  <c r="N913" i="1"/>
  <c r="O912" i="1"/>
  <c r="P912" i="1" s="1"/>
  <c r="K1325" i="1"/>
  <c r="Q1324" i="1"/>
  <c r="M1324" i="1"/>
  <c r="L1324" i="1"/>
  <c r="N794" i="1"/>
  <c r="O793" i="1"/>
  <c r="P793" i="1" s="1"/>
  <c r="K634" i="1"/>
  <c r="Q633" i="1"/>
  <c r="M633" i="1"/>
  <c r="L633" i="1"/>
  <c r="Q374" i="1"/>
  <c r="M374" i="1"/>
  <c r="L374" i="1"/>
  <c r="N529" i="1"/>
  <c r="O528" i="1"/>
  <c r="P528" i="1" s="1"/>
  <c r="K1462" i="1"/>
  <c r="Q1461" i="1"/>
  <c r="M1461" i="1"/>
  <c r="L1461" i="1"/>
  <c r="K745" i="1"/>
  <c r="Q744" i="1"/>
  <c r="M744" i="1"/>
  <c r="L744" i="1"/>
  <c r="N133" i="1"/>
  <c r="O132" i="1"/>
  <c r="P132" i="1" s="1"/>
  <c r="K1062" i="1"/>
  <c r="Q1061" i="1"/>
  <c r="M1061" i="1"/>
  <c r="L1061" i="1"/>
  <c r="N808" i="1"/>
  <c r="O807" i="1"/>
  <c r="P807" i="1" s="1"/>
  <c r="K516" i="1"/>
  <c r="Q515" i="1"/>
  <c r="M515" i="1"/>
  <c r="L515" i="1"/>
  <c r="K1101" i="1"/>
  <c r="Q1100" i="1"/>
  <c r="M1100" i="1"/>
  <c r="L1100" i="1"/>
  <c r="N995" i="1"/>
  <c r="O994" i="1"/>
  <c r="P994" i="1" s="1"/>
  <c r="N470" i="1"/>
  <c r="O469" i="1"/>
  <c r="P469" i="1" s="1"/>
  <c r="K1021" i="1"/>
  <c r="Q1020" i="1"/>
  <c r="M1020" i="1"/>
  <c r="L1020" i="1"/>
  <c r="N1285" i="1"/>
  <c r="O1284" i="1"/>
  <c r="P1284" i="1" s="1"/>
  <c r="N1404" i="1"/>
  <c r="O1403" i="1"/>
  <c r="P1403" i="1" s="1"/>
  <c r="K408" i="1"/>
  <c r="Q407" i="1"/>
  <c r="M407" i="1"/>
  <c r="L407" i="1"/>
  <c r="N53" i="1"/>
  <c r="O52" i="1"/>
  <c r="P52" i="1" s="1"/>
  <c r="K290" i="1"/>
  <c r="Q289" i="1"/>
  <c r="M289" i="1"/>
  <c r="L289" i="1"/>
  <c r="N1473" i="1"/>
  <c r="O1472" i="1"/>
  <c r="P1472" i="1" s="1"/>
  <c r="K479" i="1"/>
  <c r="Q478" i="1"/>
  <c r="M478" i="1"/>
  <c r="L478" i="1"/>
  <c r="K1009" i="1"/>
  <c r="Q1008" i="1"/>
  <c r="M1008" i="1"/>
  <c r="L1008" i="1"/>
  <c r="K230" i="1"/>
  <c r="Q229" i="1"/>
  <c r="M229" i="1"/>
  <c r="L229" i="1"/>
  <c r="N714" i="1"/>
  <c r="O713" i="1"/>
  <c r="P713" i="1" s="1"/>
  <c r="N944" i="1"/>
  <c r="O943" i="1"/>
  <c r="P943" i="1" s="1"/>
  <c r="K1346" i="1"/>
  <c r="Q1345" i="1"/>
  <c r="M1345" i="1"/>
  <c r="L1345" i="1"/>
  <c r="K661" i="1"/>
  <c r="Q660" i="1"/>
  <c r="M660" i="1"/>
  <c r="L660" i="1"/>
  <c r="K567" i="1"/>
  <c r="Q566" i="1"/>
  <c r="M566" i="1"/>
  <c r="L566" i="1"/>
  <c r="N115" i="1"/>
  <c r="O114" i="1"/>
  <c r="P114" i="1" s="1"/>
  <c r="W707" i="1"/>
  <c r="AC706" i="1"/>
  <c r="AB706" i="1"/>
  <c r="AA706" i="1"/>
  <c r="W1407" i="1"/>
  <c r="AC1406" i="1"/>
  <c r="AB1406" i="1"/>
  <c r="AA1406" i="1"/>
  <c r="W1484" i="1"/>
  <c r="AC1483" i="1"/>
  <c r="AB1483" i="1"/>
  <c r="AA1483" i="1"/>
  <c r="AC1246" i="1"/>
  <c r="AB1246" i="1"/>
  <c r="AA1246" i="1"/>
  <c r="W108" i="1" l="1"/>
  <c r="AC108" i="1" s="1"/>
  <c r="W582" i="1"/>
  <c r="AA582" i="1"/>
  <c r="AC582" i="1"/>
  <c r="AB582" i="1"/>
  <c r="W637" i="1"/>
  <c r="AA637" i="1"/>
  <c r="AC637" i="1"/>
  <c r="AB637" i="1"/>
  <c r="AA423" i="1"/>
  <c r="W412" i="1"/>
  <c r="AC412" i="1"/>
  <c r="AB412" i="1"/>
  <c r="AA412" i="1"/>
  <c r="AA481" i="1"/>
  <c r="W1442" i="1"/>
  <c r="AB1442" i="1"/>
  <c r="AA1442" i="1"/>
  <c r="AC1442" i="1"/>
  <c r="W358" i="1"/>
  <c r="AB358" i="1" s="1"/>
  <c r="AA358" i="1"/>
  <c r="AC358" i="1"/>
  <c r="W1315" i="1"/>
  <c r="AC1315" i="1" s="1"/>
  <c r="W1065" i="1"/>
  <c r="AB1065" i="1"/>
  <c r="AC1065" i="1"/>
  <c r="AA1065" i="1"/>
  <c r="P1064" i="1"/>
  <c r="W424" i="1"/>
  <c r="AC424" i="1" s="1"/>
  <c r="AB424" i="1"/>
  <c r="AA424" i="1"/>
  <c r="P423" i="1"/>
  <c r="W482" i="1"/>
  <c r="AB482" i="1" s="1"/>
  <c r="AA482" i="1"/>
  <c r="AC482" i="1"/>
  <c r="W370" i="1"/>
  <c r="AC370" i="1" s="1"/>
  <c r="AB370" i="1"/>
  <c r="AA370" i="1"/>
  <c r="P369" i="1"/>
  <c r="AA1350" i="1"/>
  <c r="AC188" i="1"/>
  <c r="AB166" i="1"/>
  <c r="W120" i="1"/>
  <c r="AA120" i="1" s="1"/>
  <c r="AC120" i="1"/>
  <c r="AB120" i="1"/>
  <c r="W1012" i="1"/>
  <c r="P1011" i="1"/>
  <c r="AC1012" i="1"/>
  <c r="AA1012" i="1"/>
  <c r="AB1350" i="1"/>
  <c r="W386" i="1"/>
  <c r="AC386" i="1"/>
  <c r="AB386" i="1"/>
  <c r="W853" i="1"/>
  <c r="AA853" i="1" s="1"/>
  <c r="AB853" i="1"/>
  <c r="W398" i="1"/>
  <c r="AC398" i="1" s="1"/>
  <c r="AB398" i="1"/>
  <c r="AA398" i="1"/>
  <c r="AA107" i="1"/>
  <c r="W813" i="1"/>
  <c r="AA813" i="1" s="1"/>
  <c r="AB813" i="1"/>
  <c r="AC813" i="1"/>
  <c r="W1024" i="1"/>
  <c r="AB1024" i="1" s="1"/>
  <c r="AB581" i="1"/>
  <c r="AB636" i="1"/>
  <c r="W1049" i="1"/>
  <c r="AA1049" i="1" s="1"/>
  <c r="AC1049" i="1"/>
  <c r="W189" i="1"/>
  <c r="AA189" i="1"/>
  <c r="AC189" i="1"/>
  <c r="AB107" i="1"/>
  <c r="W167" i="1"/>
  <c r="AC167" i="1"/>
  <c r="AB167" i="1"/>
  <c r="AC581" i="1"/>
  <c r="AC636" i="1"/>
  <c r="AA357" i="1"/>
  <c r="W232" i="1"/>
  <c r="AA232" i="1" s="1"/>
  <c r="AB232" i="1"/>
  <c r="AC232" i="1"/>
  <c r="AA1314" i="1"/>
  <c r="AB411" i="1"/>
  <c r="AC107" i="1"/>
  <c r="W449" i="1"/>
  <c r="AB449" i="1" s="1"/>
  <c r="AC449" i="1"/>
  <c r="AA449" i="1"/>
  <c r="AB1441" i="1"/>
  <c r="AA1064" i="1"/>
  <c r="AA581" i="1"/>
  <c r="AA636" i="1"/>
  <c r="N495" i="1"/>
  <c r="O494" i="1"/>
  <c r="P494" i="1" s="1"/>
  <c r="K568" i="1"/>
  <c r="Q567" i="1"/>
  <c r="M567" i="1"/>
  <c r="L567" i="1"/>
  <c r="K662" i="1"/>
  <c r="Q661" i="1"/>
  <c r="M661" i="1"/>
  <c r="L661" i="1"/>
  <c r="N1009" i="1"/>
  <c r="O1008" i="1"/>
  <c r="P1008" i="1" s="1"/>
  <c r="K517" i="1"/>
  <c r="Q516" i="1"/>
  <c r="M516" i="1"/>
  <c r="L516" i="1"/>
  <c r="N1462" i="1"/>
  <c r="O1461" i="1"/>
  <c r="P1461" i="1" s="1"/>
  <c r="K635" i="1"/>
  <c r="Q634" i="1"/>
  <c r="M634" i="1"/>
  <c r="L634" i="1"/>
  <c r="N933" i="1"/>
  <c r="O932" i="1"/>
  <c r="P932" i="1" s="1"/>
  <c r="N434" i="1"/>
  <c r="O433" i="1"/>
  <c r="N554" i="1"/>
  <c r="O553" i="1"/>
  <c r="K609" i="1"/>
  <c r="Q608" i="1"/>
  <c r="M608" i="1"/>
  <c r="L608" i="1"/>
  <c r="N383" i="1"/>
  <c r="O382" i="1"/>
  <c r="P382" i="1" s="1"/>
  <c r="K1185" i="1"/>
  <c r="Q1184" i="1"/>
  <c r="M1184" i="1"/>
  <c r="L1184" i="1"/>
  <c r="K839" i="1"/>
  <c r="Q838" i="1"/>
  <c r="M838" i="1"/>
  <c r="L838" i="1"/>
  <c r="K1381" i="1"/>
  <c r="Q1380" i="1"/>
  <c r="M1380" i="1"/>
  <c r="L1380" i="1"/>
  <c r="N1088" i="1"/>
  <c r="O1087" i="1"/>
  <c r="P1087" i="1" s="1"/>
  <c r="N152" i="1"/>
  <c r="O151" i="1"/>
  <c r="P151" i="1" s="1"/>
  <c r="N395" i="1"/>
  <c r="O394" i="1"/>
  <c r="P394" i="1" s="1"/>
  <c r="K368" i="1"/>
  <c r="Q367" i="1"/>
  <c r="M367" i="1"/>
  <c r="L367" i="1"/>
  <c r="N690" i="1"/>
  <c r="O689" i="1"/>
  <c r="P689" i="1" s="1"/>
  <c r="K1520" i="1"/>
  <c r="Q1519" i="1"/>
  <c r="M1519" i="1"/>
  <c r="L1519" i="1"/>
  <c r="N1075" i="1"/>
  <c r="O1074" i="1"/>
  <c r="P1074" i="1" s="1"/>
  <c r="N104" i="1"/>
  <c r="O103" i="1"/>
  <c r="P103" i="1" s="1"/>
  <c r="K342" i="1"/>
  <c r="Q341" i="1"/>
  <c r="M341" i="1"/>
  <c r="L341" i="1"/>
  <c r="N1150" i="1"/>
  <c r="O1149" i="1"/>
  <c r="P1149" i="1" s="1"/>
  <c r="N447" i="1"/>
  <c r="O446" i="1"/>
  <c r="P446" i="1" s="1"/>
  <c r="K1138" i="1"/>
  <c r="Q1137" i="1"/>
  <c r="M1137" i="1"/>
  <c r="L1137" i="1"/>
  <c r="N809" i="1"/>
  <c r="O808" i="1"/>
  <c r="P808" i="1" s="1"/>
  <c r="N134" i="1"/>
  <c r="O133" i="1"/>
  <c r="P133" i="1" s="1"/>
  <c r="N1239" i="1"/>
  <c r="O1238" i="1"/>
  <c r="P1238" i="1" s="1"/>
  <c r="N164" i="1"/>
  <c r="O163" i="1"/>
  <c r="P163" i="1" s="1"/>
  <c r="N375" i="1"/>
  <c r="O374" i="1"/>
  <c r="K1326" i="1"/>
  <c r="Q1325" i="1"/>
  <c r="M1325" i="1"/>
  <c r="L1325" i="1"/>
  <c r="N242" i="1"/>
  <c r="O241" i="1"/>
  <c r="N987" i="1"/>
  <c r="O986" i="1"/>
  <c r="P986" i="1" s="1"/>
  <c r="K1255" i="1"/>
  <c r="Q1254" i="1"/>
  <c r="M1254" i="1"/>
  <c r="L1254" i="1"/>
  <c r="N579" i="1"/>
  <c r="O578" i="1"/>
  <c r="P578" i="1" s="1"/>
  <c r="N142" i="1"/>
  <c r="O141" i="1"/>
  <c r="P141" i="1" s="1"/>
  <c r="K1336" i="1"/>
  <c r="Q1335" i="1"/>
  <c r="M1335" i="1"/>
  <c r="L1335" i="1"/>
  <c r="N959" i="1"/>
  <c r="O958" i="1"/>
  <c r="P958" i="1" s="1"/>
  <c r="N216" i="1"/>
  <c r="O215" i="1"/>
  <c r="P215" i="1" s="1"/>
  <c r="K894" i="1"/>
  <c r="Q893" i="1"/>
  <c r="M893" i="1"/>
  <c r="L893" i="1"/>
  <c r="N354" i="1"/>
  <c r="O353" i="1"/>
  <c r="P353" i="1" s="1"/>
  <c r="N1122" i="1"/>
  <c r="O1121" i="1"/>
  <c r="P1121" i="1" s="1"/>
  <c r="Q459" i="1"/>
  <c r="M459" i="1"/>
  <c r="L459" i="1"/>
  <c r="K460" i="1"/>
  <c r="N275" i="1"/>
  <c r="O274" i="1"/>
  <c r="K117" i="1"/>
  <c r="Q116" i="1"/>
  <c r="M116" i="1"/>
  <c r="L116" i="1"/>
  <c r="N54" i="1"/>
  <c r="O53" i="1"/>
  <c r="P53" i="1" s="1"/>
  <c r="N1286" i="1"/>
  <c r="O1285" i="1"/>
  <c r="P1285" i="1" s="1"/>
  <c r="N996" i="1"/>
  <c r="O995" i="1"/>
  <c r="P995" i="1" s="1"/>
  <c r="N795" i="1"/>
  <c r="O794" i="1"/>
  <c r="P794" i="1" s="1"/>
  <c r="K923" i="1"/>
  <c r="Q922" i="1"/>
  <c r="M922" i="1"/>
  <c r="L922" i="1"/>
  <c r="K1392" i="1"/>
  <c r="Q1391" i="1"/>
  <c r="M1391" i="1"/>
  <c r="L1391" i="1"/>
  <c r="N176" i="1"/>
  <c r="O175" i="1"/>
  <c r="N1204" i="1"/>
  <c r="O1203" i="1"/>
  <c r="P1203" i="1" s="1"/>
  <c r="N1046" i="1"/>
  <c r="O1045" i="1"/>
  <c r="P1045" i="1" s="1"/>
  <c r="N567" i="1"/>
  <c r="O566" i="1"/>
  <c r="P566" i="1" s="1"/>
  <c r="N1346" i="1"/>
  <c r="O1345" i="1"/>
  <c r="P1345" i="1" s="1"/>
  <c r="Q1009" i="1"/>
  <c r="M1009" i="1"/>
  <c r="L1009" i="1"/>
  <c r="N408" i="1"/>
  <c r="O407" i="1"/>
  <c r="P407" i="1" s="1"/>
  <c r="N1101" i="1"/>
  <c r="O1100" i="1"/>
  <c r="K1463" i="1"/>
  <c r="Q1462" i="1"/>
  <c r="M1462" i="1"/>
  <c r="L1462" i="1"/>
  <c r="K934" i="1"/>
  <c r="Q933" i="1"/>
  <c r="M933" i="1"/>
  <c r="L933" i="1"/>
  <c r="K435" i="1"/>
  <c r="Q434" i="1"/>
  <c r="M434" i="1"/>
  <c r="L434" i="1"/>
  <c r="N1160" i="1"/>
  <c r="O1159" i="1"/>
  <c r="P1159" i="1" s="1"/>
  <c r="K555" i="1"/>
  <c r="Q554" i="1"/>
  <c r="M554" i="1"/>
  <c r="L554" i="1"/>
  <c r="K384" i="1"/>
  <c r="Q383" i="1"/>
  <c r="M383" i="1"/>
  <c r="L383" i="1"/>
  <c r="K153" i="1"/>
  <c r="Q152" i="1"/>
  <c r="M152" i="1"/>
  <c r="L152" i="1"/>
  <c r="K396" i="1"/>
  <c r="Q395" i="1"/>
  <c r="M395" i="1"/>
  <c r="L395" i="1"/>
  <c r="N702" i="1"/>
  <c r="O701" i="1"/>
  <c r="P701" i="1" s="1"/>
  <c r="K691" i="1"/>
  <c r="Q690" i="1"/>
  <c r="M690" i="1"/>
  <c r="L690" i="1"/>
  <c r="Q495" i="1"/>
  <c r="M495" i="1"/>
  <c r="K1076" i="1"/>
  <c r="Q1075" i="1"/>
  <c r="M1075" i="1"/>
  <c r="L1075" i="1"/>
  <c r="N977" i="1"/>
  <c r="O976" i="1"/>
  <c r="P976" i="1" s="1"/>
  <c r="K105" i="1"/>
  <c r="Q104" i="1"/>
  <c r="M104" i="1"/>
  <c r="L104" i="1"/>
  <c r="K1151" i="1"/>
  <c r="Q1150" i="1"/>
  <c r="M1150" i="1"/>
  <c r="L1150" i="1"/>
  <c r="K448" i="1"/>
  <c r="Q447" i="1"/>
  <c r="M447" i="1"/>
  <c r="L447" i="1"/>
  <c r="N850" i="1"/>
  <c r="O849" i="1"/>
  <c r="P849" i="1" s="1"/>
  <c r="N427" i="1"/>
  <c r="O426" i="1"/>
  <c r="N116" i="1"/>
  <c r="O115" i="1"/>
  <c r="P115" i="1" s="1"/>
  <c r="N945" i="1"/>
  <c r="O944" i="1"/>
  <c r="P944" i="1" s="1"/>
  <c r="K810" i="1"/>
  <c r="Q809" i="1"/>
  <c r="M809" i="1"/>
  <c r="L809" i="1"/>
  <c r="N88" i="1"/>
  <c r="O87" i="1"/>
  <c r="P87" i="1" s="1"/>
  <c r="K1240" i="1"/>
  <c r="Q1239" i="1"/>
  <c r="M1239" i="1"/>
  <c r="L1239" i="1"/>
  <c r="K165" i="1"/>
  <c r="Q164" i="1"/>
  <c r="M164" i="1"/>
  <c r="L164" i="1"/>
  <c r="N661" i="1"/>
  <c r="O660" i="1"/>
  <c r="P660" i="1" s="1"/>
  <c r="N290" i="1"/>
  <c r="O289" i="1"/>
  <c r="K243" i="1"/>
  <c r="Q242" i="1"/>
  <c r="M242" i="1"/>
  <c r="L242" i="1"/>
  <c r="K988" i="1"/>
  <c r="Q987" i="1"/>
  <c r="M987" i="1"/>
  <c r="L987" i="1"/>
  <c r="N530" i="1"/>
  <c r="O529" i="1"/>
  <c r="P529" i="1" s="1"/>
  <c r="Q579" i="1"/>
  <c r="M579" i="1"/>
  <c r="L579" i="1"/>
  <c r="K580" i="1"/>
  <c r="K143" i="1"/>
  <c r="Q142" i="1"/>
  <c r="M142" i="1"/>
  <c r="L142" i="1"/>
  <c r="W1351" i="1"/>
  <c r="AA1351" i="1" s="1"/>
  <c r="AB1351" i="1"/>
  <c r="AC1351" i="1"/>
  <c r="N1312" i="1"/>
  <c r="O1311" i="1"/>
  <c r="P1311" i="1" s="1"/>
  <c r="N302" i="1"/>
  <c r="O301" i="1"/>
  <c r="P301" i="1" s="1"/>
  <c r="K960" i="1"/>
  <c r="Q959" i="1"/>
  <c r="M959" i="1"/>
  <c r="L959" i="1"/>
  <c r="K217" i="1"/>
  <c r="Q216" i="1"/>
  <c r="M216" i="1"/>
  <c r="L216" i="1"/>
  <c r="N187" i="1"/>
  <c r="O186" i="1"/>
  <c r="P186" i="1" s="1"/>
  <c r="K355" i="1"/>
  <c r="Q354" i="1"/>
  <c r="M354" i="1"/>
  <c r="L354" i="1"/>
  <c r="K1123" i="1"/>
  <c r="Q1122" i="1"/>
  <c r="M1122" i="1"/>
  <c r="L1122" i="1"/>
  <c r="K55" i="1"/>
  <c r="Q54" i="1"/>
  <c r="M54" i="1"/>
  <c r="L54" i="1"/>
  <c r="N1405" i="1"/>
  <c r="O1404" i="1"/>
  <c r="P1404" i="1" s="1"/>
  <c r="K1287" i="1"/>
  <c r="Q1286" i="1"/>
  <c r="M1286" i="1"/>
  <c r="L1286" i="1"/>
  <c r="K997" i="1"/>
  <c r="Q996" i="1"/>
  <c r="M996" i="1"/>
  <c r="L996" i="1"/>
  <c r="K796" i="1"/>
  <c r="Q795" i="1"/>
  <c r="M795" i="1"/>
  <c r="L795" i="1"/>
  <c r="N914" i="1"/>
  <c r="O913" i="1"/>
  <c r="P913" i="1" s="1"/>
  <c r="N824" i="1"/>
  <c r="O823" i="1"/>
  <c r="K177" i="1"/>
  <c r="Q176" i="1"/>
  <c r="M176" i="1"/>
  <c r="L176" i="1"/>
  <c r="K1205" i="1"/>
  <c r="Q1204" i="1"/>
  <c r="M1204" i="1"/>
  <c r="L1204" i="1"/>
  <c r="N879" i="1"/>
  <c r="O878" i="1"/>
  <c r="P878" i="1" s="1"/>
  <c r="N199" i="1"/>
  <c r="O198" i="1"/>
  <c r="P198" i="1" s="1"/>
  <c r="K1047" i="1"/>
  <c r="Q1046" i="1"/>
  <c r="M1046" i="1"/>
  <c r="L1046" i="1"/>
  <c r="K1347" i="1"/>
  <c r="Q1346" i="1"/>
  <c r="M1346" i="1"/>
  <c r="L1346" i="1"/>
  <c r="N230" i="1"/>
  <c r="O229" i="1"/>
  <c r="P229" i="1" s="1"/>
  <c r="N479" i="1"/>
  <c r="O478" i="1"/>
  <c r="P478" i="1" s="1"/>
  <c r="K409" i="1"/>
  <c r="Q408" i="1"/>
  <c r="M408" i="1"/>
  <c r="L408" i="1"/>
  <c r="N1021" i="1"/>
  <c r="O1020" i="1"/>
  <c r="P1020" i="1" s="1"/>
  <c r="K1102" i="1"/>
  <c r="Q1101" i="1"/>
  <c r="M1101" i="1"/>
  <c r="L1101" i="1"/>
  <c r="N745" i="1"/>
  <c r="O744" i="1"/>
  <c r="P744" i="1" s="1"/>
  <c r="N727" i="1"/>
  <c r="O726" i="1"/>
  <c r="P726" i="1" s="1"/>
  <c r="K1161" i="1"/>
  <c r="Q1160" i="1"/>
  <c r="M1160" i="1"/>
  <c r="L1160" i="1"/>
  <c r="N504" i="1"/>
  <c r="O503" i="1"/>
  <c r="P503" i="1" s="1"/>
  <c r="N1507" i="1"/>
  <c r="O1506" i="1"/>
  <c r="P1506" i="1" s="1"/>
  <c r="N316" i="1"/>
  <c r="O315" i="1"/>
  <c r="P315" i="1" s="1"/>
  <c r="N1552" i="1"/>
  <c r="O1551" i="1"/>
  <c r="P1551" i="1" s="1"/>
  <c r="K703" i="1"/>
  <c r="Q702" i="1"/>
  <c r="M702" i="1"/>
  <c r="L702" i="1"/>
  <c r="N620" i="1"/>
  <c r="O619" i="1"/>
  <c r="P619" i="1" s="1"/>
  <c r="Q977" i="1"/>
  <c r="M977" i="1"/>
  <c r="L977" i="1"/>
  <c r="N1299" i="1"/>
  <c r="O1298" i="1"/>
  <c r="P1298" i="1" s="1"/>
  <c r="K851" i="1"/>
  <c r="Q850" i="1"/>
  <c r="M850" i="1"/>
  <c r="L850" i="1"/>
  <c r="K89" i="1"/>
  <c r="Q88" i="1"/>
  <c r="M88" i="1"/>
  <c r="L88" i="1"/>
  <c r="N1172" i="1"/>
  <c r="O1171" i="1"/>
  <c r="P1171" i="1" s="1"/>
  <c r="N1367" i="1"/>
  <c r="O1366" i="1"/>
  <c r="P1366" i="1" s="1"/>
  <c r="K291" i="1"/>
  <c r="Q290" i="1"/>
  <c r="M290" i="1"/>
  <c r="L290" i="1"/>
  <c r="N1062" i="1"/>
  <c r="O1061" i="1"/>
  <c r="P1061" i="1" s="1"/>
  <c r="N1215" i="1"/>
  <c r="O1214" i="1"/>
  <c r="N329" i="1"/>
  <c r="O328" i="1"/>
  <c r="P328" i="1" s="1"/>
  <c r="N867" i="1"/>
  <c r="O866" i="1"/>
  <c r="N1227" i="1"/>
  <c r="O1226" i="1"/>
  <c r="P1226" i="1" s="1"/>
  <c r="K1313" i="1"/>
  <c r="Q1312" i="1"/>
  <c r="M1312" i="1"/>
  <c r="L1312" i="1"/>
  <c r="N265" i="1"/>
  <c r="O264" i="1"/>
  <c r="N543" i="1"/>
  <c r="O542" i="1"/>
  <c r="P542" i="1" s="1"/>
  <c r="K303" i="1"/>
  <c r="Q302" i="1"/>
  <c r="M302" i="1"/>
  <c r="L302" i="1"/>
  <c r="N678" i="1"/>
  <c r="O677" i="1"/>
  <c r="P677" i="1" s="1"/>
  <c r="N592" i="1"/>
  <c r="O591" i="1"/>
  <c r="P591" i="1" s="1"/>
  <c r="K188" i="1"/>
  <c r="Q187" i="1"/>
  <c r="M187" i="1"/>
  <c r="L187" i="1"/>
  <c r="N1420" i="1"/>
  <c r="O1419" i="1"/>
  <c r="N772" i="1"/>
  <c r="O771" i="1"/>
  <c r="N715" i="1"/>
  <c r="O714" i="1"/>
  <c r="P714" i="1" s="1"/>
  <c r="N1474" i="1"/>
  <c r="O1473" i="1"/>
  <c r="P1473" i="1" s="1"/>
  <c r="K1406" i="1"/>
  <c r="Q1405" i="1"/>
  <c r="M1405" i="1"/>
  <c r="L1405" i="1"/>
  <c r="N471" i="1"/>
  <c r="O470" i="1"/>
  <c r="P470" i="1" s="1"/>
  <c r="Q914" i="1"/>
  <c r="M914" i="1"/>
  <c r="L914" i="1"/>
  <c r="K825" i="1"/>
  <c r="Q824" i="1"/>
  <c r="M824" i="1"/>
  <c r="L824" i="1"/>
  <c r="N1439" i="1"/>
  <c r="O1438" i="1"/>
  <c r="P1438" i="1" s="1"/>
  <c r="N952" i="1"/>
  <c r="O951" i="1"/>
  <c r="P951" i="1" s="1"/>
  <c r="K880" i="1"/>
  <c r="Q879" i="1"/>
  <c r="M879" i="1"/>
  <c r="L879" i="1"/>
  <c r="K200" i="1"/>
  <c r="Q199" i="1"/>
  <c r="M199" i="1"/>
  <c r="L199" i="1"/>
  <c r="N66" i="1"/>
  <c r="O65" i="1"/>
  <c r="K231" i="1"/>
  <c r="Q230" i="1"/>
  <c r="M230" i="1"/>
  <c r="L230" i="1"/>
  <c r="K480" i="1"/>
  <c r="Q479" i="1"/>
  <c r="M479" i="1"/>
  <c r="L479" i="1"/>
  <c r="K1022" i="1"/>
  <c r="Q1021" i="1"/>
  <c r="M1021" i="1"/>
  <c r="L1021" i="1"/>
  <c r="N516" i="1"/>
  <c r="O515" i="1"/>
  <c r="P515" i="1" s="1"/>
  <c r="K746" i="1"/>
  <c r="Q745" i="1"/>
  <c r="M745" i="1"/>
  <c r="L745" i="1"/>
  <c r="N634" i="1"/>
  <c r="O633" i="1"/>
  <c r="P633" i="1" s="1"/>
  <c r="K728" i="1"/>
  <c r="Q727" i="1"/>
  <c r="M727" i="1"/>
  <c r="L727" i="1"/>
  <c r="N608" i="1"/>
  <c r="O607" i="1"/>
  <c r="P607" i="1" s="1"/>
  <c r="K505" i="1"/>
  <c r="Q504" i="1"/>
  <c r="M504" i="1"/>
  <c r="L504" i="1"/>
  <c r="N1184" i="1"/>
  <c r="O1183" i="1"/>
  <c r="K1508" i="1"/>
  <c r="Q1507" i="1"/>
  <c r="M1507" i="1"/>
  <c r="L1507" i="1"/>
  <c r="N838" i="1"/>
  <c r="O837" i="1"/>
  <c r="P837" i="1" s="1"/>
  <c r="N1380" i="1"/>
  <c r="O1379" i="1"/>
  <c r="P1379" i="1" s="1"/>
  <c r="K317" i="1"/>
  <c r="Q316" i="1"/>
  <c r="M316" i="1"/>
  <c r="L316" i="1"/>
  <c r="Q1552" i="1"/>
  <c r="M1552" i="1"/>
  <c r="L1552" i="1"/>
  <c r="N367" i="1"/>
  <c r="O366" i="1"/>
  <c r="P366" i="1" s="1"/>
  <c r="K621" i="1"/>
  <c r="Q620" i="1"/>
  <c r="M620" i="1"/>
  <c r="L620" i="1"/>
  <c r="N1519" i="1"/>
  <c r="O1518" i="1"/>
  <c r="L495" i="1"/>
  <c r="N341" i="1"/>
  <c r="O340" i="1"/>
  <c r="K1300" i="1"/>
  <c r="Q1299" i="1"/>
  <c r="M1299" i="1"/>
  <c r="L1299" i="1"/>
  <c r="N1137" i="1"/>
  <c r="O1136" i="1"/>
  <c r="K1173" i="1"/>
  <c r="Q1172" i="1"/>
  <c r="M1172" i="1"/>
  <c r="L1172" i="1"/>
  <c r="K1368" i="1"/>
  <c r="Q1367" i="1"/>
  <c r="M1367" i="1"/>
  <c r="L1367" i="1"/>
  <c r="K1063" i="1"/>
  <c r="Q1062" i="1"/>
  <c r="M1062" i="1"/>
  <c r="L1062" i="1"/>
  <c r="N1325" i="1"/>
  <c r="O1324" i="1"/>
  <c r="P1324" i="1" s="1"/>
  <c r="K1216" i="1"/>
  <c r="Q1215" i="1"/>
  <c r="M1215" i="1"/>
  <c r="L1215" i="1"/>
  <c r="K330" i="1"/>
  <c r="Q329" i="1"/>
  <c r="M329" i="1"/>
  <c r="L329" i="1"/>
  <c r="Q867" i="1"/>
  <c r="M867" i="1"/>
  <c r="L867" i="1"/>
  <c r="N1254" i="1"/>
  <c r="O1253" i="1"/>
  <c r="K1228" i="1"/>
  <c r="Q1227" i="1"/>
  <c r="M1227" i="1"/>
  <c r="L1227" i="1"/>
  <c r="N1335" i="1"/>
  <c r="O1334" i="1"/>
  <c r="P1334" i="1" s="1"/>
  <c r="W1555" i="1"/>
  <c r="P1555" i="1" s="1"/>
  <c r="AA1555" i="1"/>
  <c r="AB1555" i="1"/>
  <c r="AC1555" i="1"/>
  <c r="P1554" i="1"/>
  <c r="K266" i="1"/>
  <c r="Q265" i="1"/>
  <c r="M265" i="1"/>
  <c r="L265" i="1"/>
  <c r="K544" i="1"/>
  <c r="Q543" i="1"/>
  <c r="M543" i="1"/>
  <c r="L543" i="1"/>
  <c r="K679" i="1"/>
  <c r="Q678" i="1"/>
  <c r="M678" i="1"/>
  <c r="L678" i="1"/>
  <c r="Q592" i="1"/>
  <c r="M592" i="1"/>
  <c r="L592" i="1"/>
  <c r="K593" i="1"/>
  <c r="N893" i="1"/>
  <c r="O892" i="1"/>
  <c r="P892" i="1" s="1"/>
  <c r="K1421" i="1"/>
  <c r="Q1420" i="1"/>
  <c r="M1420" i="1"/>
  <c r="L1420" i="1"/>
  <c r="N459" i="1"/>
  <c r="O458" i="1"/>
  <c r="Q275" i="1"/>
  <c r="M275" i="1"/>
  <c r="L275" i="1"/>
  <c r="K276" i="1"/>
  <c r="K773" i="1"/>
  <c r="Q772" i="1"/>
  <c r="M772" i="1"/>
  <c r="L772" i="1"/>
  <c r="K716" i="1"/>
  <c r="Q715" i="1"/>
  <c r="M715" i="1"/>
  <c r="L715" i="1"/>
  <c r="K1475" i="1"/>
  <c r="Q1474" i="1"/>
  <c r="M1474" i="1"/>
  <c r="L1474" i="1"/>
  <c r="Q471" i="1"/>
  <c r="M471" i="1"/>
  <c r="L471" i="1"/>
  <c r="N922" i="1"/>
  <c r="O921" i="1"/>
  <c r="P921" i="1" s="1"/>
  <c r="N1391" i="1"/>
  <c r="O1390" i="1"/>
  <c r="N1279" i="1"/>
  <c r="O1278" i="1"/>
  <c r="K1440" i="1"/>
  <c r="Q1439" i="1"/>
  <c r="M1439" i="1"/>
  <c r="L1439" i="1"/>
  <c r="K67" i="1"/>
  <c r="Q66" i="1"/>
  <c r="M66" i="1"/>
  <c r="L66" i="1"/>
  <c r="W1485" i="1"/>
  <c r="AC1484" i="1"/>
  <c r="AA1484" i="1"/>
  <c r="AB1484" i="1"/>
  <c r="W1408" i="1"/>
  <c r="AC1407" i="1"/>
  <c r="AB1407" i="1"/>
  <c r="AA1407" i="1"/>
  <c r="AC707" i="1"/>
  <c r="AC708" i="1"/>
  <c r="AB707" i="1"/>
  <c r="AB708" i="1"/>
  <c r="AA707" i="1"/>
  <c r="AA708" i="1"/>
  <c r="W168" i="1" l="1"/>
  <c r="AA168" i="1" s="1"/>
  <c r="W190" i="1"/>
  <c r="AA190" i="1" s="1"/>
  <c r="AC190" i="1"/>
  <c r="W387" i="1"/>
  <c r="AB387" i="1" s="1"/>
  <c r="AC387" i="1"/>
  <c r="W1013" i="1"/>
  <c r="P1012" i="1"/>
  <c r="AC1013" i="1"/>
  <c r="AB1013" i="1"/>
  <c r="AB108" i="1"/>
  <c r="W854" i="1"/>
  <c r="AC854" i="1" s="1"/>
  <c r="AA854" i="1"/>
  <c r="W371" i="1"/>
  <c r="AC371" i="1" s="1"/>
  <c r="P370" i="1"/>
  <c r="W359" i="1"/>
  <c r="AB359" i="1" s="1"/>
  <c r="AC359" i="1"/>
  <c r="W1050" i="1"/>
  <c r="AA1050" i="1" s="1"/>
  <c r="AB1050" i="1"/>
  <c r="AC109" i="1"/>
  <c r="AB109" i="1"/>
  <c r="AA109" i="1"/>
  <c r="AC1024" i="1"/>
  <c r="W399" i="1"/>
  <c r="AB399" i="1" s="1"/>
  <c r="AA1315" i="1"/>
  <c r="W1443" i="1"/>
  <c r="AC1443" i="1" s="1"/>
  <c r="AA1443" i="1"/>
  <c r="W638" i="1"/>
  <c r="AA638" i="1"/>
  <c r="AC638" i="1"/>
  <c r="AB638" i="1"/>
  <c r="AA1024" i="1"/>
  <c r="W814" i="1"/>
  <c r="AB814" i="1" s="1"/>
  <c r="AA814" i="1"/>
  <c r="AC814" i="1"/>
  <c r="AA121" i="1"/>
  <c r="AC121" i="1"/>
  <c r="AB121" i="1"/>
  <c r="W483" i="1"/>
  <c r="AB483" i="1" s="1"/>
  <c r="AC483" i="1"/>
  <c r="AA483" i="1"/>
  <c r="W425" i="1"/>
  <c r="AB425" i="1" s="1"/>
  <c r="AC425" i="1"/>
  <c r="AA425" i="1"/>
  <c r="P424" i="1"/>
  <c r="AB1315" i="1"/>
  <c r="AA167" i="1"/>
  <c r="AB189" i="1"/>
  <c r="AA386" i="1"/>
  <c r="AB1012" i="1"/>
  <c r="W1066" i="1"/>
  <c r="AB1066" i="1" s="1"/>
  <c r="P1065" i="1"/>
  <c r="W413" i="1"/>
  <c r="AC413" i="1" s="1"/>
  <c r="W583" i="1"/>
  <c r="AB583" i="1" s="1"/>
  <c r="W1025" i="1"/>
  <c r="AC1025" i="1" s="1"/>
  <c r="AB1025" i="1"/>
  <c r="W1316" i="1"/>
  <c r="AA1316" i="1" s="1"/>
  <c r="W450" i="1"/>
  <c r="AB450" i="1" s="1"/>
  <c r="AC450" i="1"/>
  <c r="W233" i="1"/>
  <c r="AC233" i="1" s="1"/>
  <c r="AB1049" i="1"/>
  <c r="AC853" i="1"/>
  <c r="AA108" i="1"/>
  <c r="K935" i="1"/>
  <c r="Q934" i="1"/>
  <c r="M934" i="1"/>
  <c r="L934" i="1"/>
  <c r="N1392" i="1"/>
  <c r="O1391" i="1"/>
  <c r="K343" i="1"/>
  <c r="Q342" i="1"/>
  <c r="M342" i="1"/>
  <c r="L342" i="1"/>
  <c r="K663" i="1"/>
  <c r="Q662" i="1"/>
  <c r="M662" i="1"/>
  <c r="L662" i="1"/>
  <c r="K1422" i="1"/>
  <c r="Q1421" i="1"/>
  <c r="M1421" i="1"/>
  <c r="L1421" i="1"/>
  <c r="N593" i="1"/>
  <c r="O592" i="1"/>
  <c r="P592" i="1" s="1"/>
  <c r="N868" i="1"/>
  <c r="O867" i="1"/>
  <c r="N1063" i="1"/>
  <c r="O1062" i="1"/>
  <c r="P1062" i="1" s="1"/>
  <c r="N1368" i="1"/>
  <c r="O1367" i="1"/>
  <c r="P1367" i="1" s="1"/>
  <c r="K622" i="1"/>
  <c r="Q621" i="1"/>
  <c r="M621" i="1"/>
  <c r="L621" i="1"/>
  <c r="K318" i="1"/>
  <c r="Q317" i="1"/>
  <c r="M317" i="1"/>
  <c r="L317" i="1"/>
  <c r="N1508" i="1"/>
  <c r="O1507" i="1"/>
  <c r="P1507" i="1" s="1"/>
  <c r="K1023" i="1"/>
  <c r="Q1022" i="1"/>
  <c r="M1022" i="1"/>
  <c r="L1022" i="1"/>
  <c r="K232" i="1"/>
  <c r="Q231" i="1"/>
  <c r="M231" i="1"/>
  <c r="L231" i="1"/>
  <c r="N291" i="1"/>
  <c r="O290" i="1"/>
  <c r="K410" i="1"/>
  <c r="Q409" i="1"/>
  <c r="M409" i="1"/>
  <c r="L409" i="1"/>
  <c r="N1347" i="1"/>
  <c r="O1346" i="1"/>
  <c r="P1346" i="1" s="1"/>
  <c r="K178" i="1"/>
  <c r="Q177" i="1"/>
  <c r="M177" i="1"/>
  <c r="L177" i="1"/>
  <c r="N796" i="1"/>
  <c r="O795" i="1"/>
  <c r="P795" i="1" s="1"/>
  <c r="N217" i="1"/>
  <c r="O216" i="1"/>
  <c r="P216" i="1" s="1"/>
  <c r="N810" i="1"/>
  <c r="O809" i="1"/>
  <c r="P809" i="1" s="1"/>
  <c r="N448" i="1"/>
  <c r="O447" i="1"/>
  <c r="P447" i="1" s="1"/>
  <c r="K397" i="1"/>
  <c r="Q396" i="1"/>
  <c r="M396" i="1"/>
  <c r="L396" i="1"/>
  <c r="N894" i="1"/>
  <c r="O893" i="1"/>
  <c r="P893" i="1" s="1"/>
  <c r="K1337" i="1"/>
  <c r="Q1336" i="1"/>
  <c r="M1336" i="1"/>
  <c r="L1336" i="1"/>
  <c r="K1256" i="1"/>
  <c r="Q1255" i="1"/>
  <c r="M1255" i="1"/>
  <c r="L1255" i="1"/>
  <c r="K1327" i="1"/>
  <c r="Q1326" i="1"/>
  <c r="M1326" i="1"/>
  <c r="L1326" i="1"/>
  <c r="K704" i="1"/>
  <c r="Q703" i="1"/>
  <c r="M703" i="1"/>
  <c r="L703" i="1"/>
  <c r="N1102" i="1"/>
  <c r="O1101" i="1"/>
  <c r="N691" i="1"/>
  <c r="O690" i="1"/>
  <c r="P690" i="1" s="1"/>
  <c r="K636" i="1"/>
  <c r="Q635" i="1"/>
  <c r="M635" i="1"/>
  <c r="L635" i="1"/>
  <c r="N1440" i="1"/>
  <c r="O1439" i="1"/>
  <c r="P1439" i="1" s="1"/>
  <c r="K1476" i="1"/>
  <c r="Q1475" i="1"/>
  <c r="M1475" i="1"/>
  <c r="L1475" i="1"/>
  <c r="K774" i="1"/>
  <c r="Q773" i="1"/>
  <c r="M773" i="1"/>
  <c r="L773" i="1"/>
  <c r="N544" i="1"/>
  <c r="O543" i="1"/>
  <c r="P543" i="1" s="1"/>
  <c r="K1229" i="1"/>
  <c r="Q1228" i="1"/>
  <c r="M1228" i="1"/>
  <c r="L1228" i="1"/>
  <c r="K1217" i="1"/>
  <c r="Q1216" i="1"/>
  <c r="M1216" i="1"/>
  <c r="L1216" i="1"/>
  <c r="K1301" i="1"/>
  <c r="Q1300" i="1"/>
  <c r="M1300" i="1"/>
  <c r="L1300" i="1"/>
  <c r="N1553" i="1"/>
  <c r="O1552" i="1"/>
  <c r="P1552" i="1" s="1"/>
  <c r="K506" i="1"/>
  <c r="Q505" i="1"/>
  <c r="M505" i="1"/>
  <c r="L505" i="1"/>
  <c r="N880" i="1"/>
  <c r="O879" i="1"/>
  <c r="P879" i="1" s="1"/>
  <c r="K826" i="1"/>
  <c r="Q825" i="1"/>
  <c r="M825" i="1"/>
  <c r="L825" i="1"/>
  <c r="N303" i="1"/>
  <c r="O302" i="1"/>
  <c r="P302" i="1" s="1"/>
  <c r="K1103" i="1"/>
  <c r="Q1102" i="1"/>
  <c r="M1102" i="1"/>
  <c r="L1102" i="1"/>
  <c r="N55" i="1"/>
  <c r="O54" i="1"/>
  <c r="P54" i="1" s="1"/>
  <c r="N1123" i="1"/>
  <c r="O1122" i="1"/>
  <c r="P1122" i="1" s="1"/>
  <c r="K356" i="1"/>
  <c r="Q355" i="1"/>
  <c r="M355" i="1"/>
  <c r="L355" i="1"/>
  <c r="N580" i="1"/>
  <c r="O579" i="1"/>
  <c r="P579" i="1" s="1"/>
  <c r="Q988" i="1"/>
  <c r="M988" i="1"/>
  <c r="L988" i="1"/>
  <c r="K1241" i="1"/>
  <c r="Q1240" i="1"/>
  <c r="M1240" i="1"/>
  <c r="L1240" i="1"/>
  <c r="N1076" i="1"/>
  <c r="O1075" i="1"/>
  <c r="P1075" i="1" s="1"/>
  <c r="K692" i="1"/>
  <c r="Q691" i="1"/>
  <c r="M691" i="1"/>
  <c r="L691" i="1"/>
  <c r="N435" i="1"/>
  <c r="O434" i="1"/>
  <c r="N1463" i="1"/>
  <c r="O1462" i="1"/>
  <c r="P1462" i="1" s="1"/>
  <c r="K1393" i="1"/>
  <c r="Q1392" i="1"/>
  <c r="M1392" i="1"/>
  <c r="L1392" i="1"/>
  <c r="N1138" i="1"/>
  <c r="O1137" i="1"/>
  <c r="N839" i="1"/>
  <c r="O838" i="1"/>
  <c r="P838" i="1" s="1"/>
  <c r="N1185" i="1"/>
  <c r="O1184" i="1"/>
  <c r="N568" i="1"/>
  <c r="O567" i="1"/>
  <c r="P567" i="1" s="1"/>
  <c r="N773" i="1"/>
  <c r="O772" i="1"/>
  <c r="N505" i="1"/>
  <c r="O504" i="1"/>
  <c r="P504" i="1" s="1"/>
  <c r="N825" i="1"/>
  <c r="O824" i="1"/>
  <c r="K244" i="1"/>
  <c r="Q243" i="1"/>
  <c r="M243" i="1"/>
  <c r="L243" i="1"/>
  <c r="Q1063" i="1"/>
  <c r="M1063" i="1"/>
  <c r="L1063" i="1"/>
  <c r="K1369" i="1"/>
  <c r="Q1368" i="1"/>
  <c r="M1368" i="1"/>
  <c r="L1368" i="1"/>
  <c r="K1509" i="1"/>
  <c r="Q1508" i="1"/>
  <c r="M1508" i="1"/>
  <c r="L1508" i="1"/>
  <c r="N480" i="1"/>
  <c r="O479" i="1"/>
  <c r="P479" i="1" s="1"/>
  <c r="K292" i="1"/>
  <c r="Q291" i="1"/>
  <c r="M291" i="1"/>
  <c r="L291" i="1"/>
  <c r="N851" i="1"/>
  <c r="O850" i="1"/>
  <c r="P850" i="1" s="1"/>
  <c r="K1348" i="1"/>
  <c r="Q1347" i="1"/>
  <c r="M1347" i="1"/>
  <c r="L1347" i="1"/>
  <c r="N1205" i="1"/>
  <c r="O1204" i="1"/>
  <c r="P1204" i="1" s="1"/>
  <c r="K797" i="1"/>
  <c r="Q796" i="1"/>
  <c r="M796" i="1"/>
  <c r="L796" i="1"/>
  <c r="N1287" i="1"/>
  <c r="O1286" i="1"/>
  <c r="P1286" i="1" s="1"/>
  <c r="K218" i="1"/>
  <c r="Q217" i="1"/>
  <c r="M217" i="1"/>
  <c r="L217" i="1"/>
  <c r="N960" i="1"/>
  <c r="O959" i="1"/>
  <c r="P959" i="1" s="1"/>
  <c r="AC1352" i="1"/>
  <c r="W1352" i="1"/>
  <c r="AB1352" i="1" s="1"/>
  <c r="K811" i="1"/>
  <c r="Q810" i="1"/>
  <c r="M810" i="1"/>
  <c r="L810" i="1"/>
  <c r="K449" i="1"/>
  <c r="Q448" i="1"/>
  <c r="M448" i="1"/>
  <c r="L448" i="1"/>
  <c r="N105" i="1"/>
  <c r="O104" i="1"/>
  <c r="P104" i="1" s="1"/>
  <c r="N153" i="1"/>
  <c r="O152" i="1"/>
  <c r="P152" i="1" s="1"/>
  <c r="N555" i="1"/>
  <c r="O554" i="1"/>
  <c r="K895" i="1"/>
  <c r="Q894" i="1"/>
  <c r="M894" i="1"/>
  <c r="L894" i="1"/>
  <c r="N368" i="1"/>
  <c r="O367" i="1"/>
  <c r="P367" i="1" s="1"/>
  <c r="N1228" i="1"/>
  <c r="O1227" i="1"/>
  <c r="P1227" i="1" s="1"/>
  <c r="K747" i="1"/>
  <c r="Q746" i="1"/>
  <c r="M746" i="1"/>
  <c r="L746" i="1"/>
  <c r="N1240" i="1"/>
  <c r="O1239" i="1"/>
  <c r="P1239" i="1" s="1"/>
  <c r="N1010" i="1"/>
  <c r="O1009" i="1"/>
  <c r="P1009" i="1" s="1"/>
  <c r="K277" i="1"/>
  <c r="Q276" i="1"/>
  <c r="M276" i="1"/>
  <c r="L276" i="1"/>
  <c r="N67" i="1"/>
  <c r="O66" i="1"/>
  <c r="K1441" i="1"/>
  <c r="Q1440" i="1"/>
  <c r="M1440" i="1"/>
  <c r="L1440" i="1"/>
  <c r="N716" i="1"/>
  <c r="O715" i="1"/>
  <c r="P715" i="1" s="1"/>
  <c r="N679" i="1"/>
  <c r="O678" i="1"/>
  <c r="P678" i="1" s="1"/>
  <c r="K545" i="1"/>
  <c r="Q544" i="1"/>
  <c r="M544" i="1"/>
  <c r="L544" i="1"/>
  <c r="N330" i="1"/>
  <c r="O329" i="1"/>
  <c r="P329" i="1" s="1"/>
  <c r="K881" i="1"/>
  <c r="Q880" i="1"/>
  <c r="M880" i="1"/>
  <c r="L880" i="1"/>
  <c r="N1406" i="1"/>
  <c r="O1405" i="1"/>
  <c r="P1405" i="1" s="1"/>
  <c r="N188" i="1"/>
  <c r="O187" i="1"/>
  <c r="P187" i="1" s="1"/>
  <c r="K304" i="1"/>
  <c r="Q303" i="1"/>
  <c r="M303" i="1"/>
  <c r="L303" i="1"/>
  <c r="N1161" i="1"/>
  <c r="O1160" i="1"/>
  <c r="P1160" i="1" s="1"/>
  <c r="K56" i="1"/>
  <c r="Q55" i="1"/>
  <c r="M55" i="1"/>
  <c r="L55" i="1"/>
  <c r="K1124" i="1"/>
  <c r="Q1123" i="1"/>
  <c r="M1123" i="1"/>
  <c r="L1123" i="1"/>
  <c r="N165" i="1"/>
  <c r="O164" i="1"/>
  <c r="P164" i="1" s="1"/>
  <c r="K1077" i="1"/>
  <c r="Q1076" i="1"/>
  <c r="M1076" i="1"/>
  <c r="L1076" i="1"/>
  <c r="K436" i="1"/>
  <c r="Q435" i="1"/>
  <c r="M435" i="1"/>
  <c r="L435" i="1"/>
  <c r="K1464" i="1"/>
  <c r="Q1463" i="1"/>
  <c r="M1463" i="1"/>
  <c r="L1463" i="1"/>
  <c r="N923" i="1"/>
  <c r="O922" i="1"/>
  <c r="P922" i="1" s="1"/>
  <c r="K461" i="1"/>
  <c r="Q460" i="1"/>
  <c r="M460" i="1"/>
  <c r="L460" i="1"/>
  <c r="Q1138" i="1"/>
  <c r="M1138" i="1"/>
  <c r="L1138" i="1"/>
  <c r="N1520" i="1"/>
  <c r="O1519" i="1"/>
  <c r="K840" i="1"/>
  <c r="Q839" i="1"/>
  <c r="M839" i="1"/>
  <c r="L839" i="1"/>
  <c r="K1186" i="1"/>
  <c r="Q1185" i="1"/>
  <c r="M1185" i="1"/>
  <c r="L1185" i="1"/>
  <c r="K569" i="1"/>
  <c r="Q568" i="1"/>
  <c r="M568" i="1"/>
  <c r="L568" i="1"/>
  <c r="K1314" i="1"/>
  <c r="Q1313" i="1"/>
  <c r="M1313" i="1"/>
  <c r="L1313" i="1"/>
  <c r="K118" i="1"/>
  <c r="Q117" i="1"/>
  <c r="M117" i="1"/>
  <c r="L117" i="1"/>
  <c r="N472" i="1"/>
  <c r="O471" i="1"/>
  <c r="P471" i="1" s="1"/>
  <c r="N276" i="1"/>
  <c r="O275" i="1"/>
  <c r="N1173" i="1"/>
  <c r="O1172" i="1"/>
  <c r="P1172" i="1" s="1"/>
  <c r="N728" i="1"/>
  <c r="O727" i="1"/>
  <c r="P727" i="1" s="1"/>
  <c r="K481" i="1"/>
  <c r="Q480" i="1"/>
  <c r="M480" i="1"/>
  <c r="L480" i="1"/>
  <c r="N89" i="1"/>
  <c r="O88" i="1"/>
  <c r="P88" i="1" s="1"/>
  <c r="K852" i="1"/>
  <c r="Q851" i="1"/>
  <c r="M851" i="1"/>
  <c r="L851" i="1"/>
  <c r="N1047" i="1"/>
  <c r="O1046" i="1"/>
  <c r="P1046" i="1" s="1"/>
  <c r="K1206" i="1"/>
  <c r="Q1205" i="1"/>
  <c r="M1205" i="1"/>
  <c r="L1205" i="1"/>
  <c r="N997" i="1"/>
  <c r="O996" i="1"/>
  <c r="P996" i="1" s="1"/>
  <c r="K1288" i="1"/>
  <c r="Q1287" i="1"/>
  <c r="M1287" i="1"/>
  <c r="L1287" i="1"/>
  <c r="K961" i="1"/>
  <c r="Q960" i="1"/>
  <c r="M960" i="1"/>
  <c r="L960" i="1"/>
  <c r="N143" i="1"/>
  <c r="O142" i="1"/>
  <c r="P142" i="1" s="1"/>
  <c r="N1151" i="1"/>
  <c r="O1150" i="1"/>
  <c r="P1150" i="1" s="1"/>
  <c r="K106" i="1"/>
  <c r="Q105" i="1"/>
  <c r="M105" i="1"/>
  <c r="L105" i="1"/>
  <c r="N496" i="1"/>
  <c r="O495" i="1"/>
  <c r="P495" i="1" s="1"/>
  <c r="K154" i="1"/>
  <c r="Q153" i="1"/>
  <c r="M153" i="1"/>
  <c r="L153" i="1"/>
  <c r="N384" i="1"/>
  <c r="O383" i="1"/>
  <c r="P383" i="1" s="1"/>
  <c r="K556" i="1"/>
  <c r="Q555" i="1"/>
  <c r="M555" i="1"/>
  <c r="L555" i="1"/>
  <c r="Q368" i="1"/>
  <c r="M368" i="1"/>
  <c r="L368" i="1"/>
  <c r="N609" i="1"/>
  <c r="O608" i="1"/>
  <c r="P608" i="1" s="1"/>
  <c r="N517" i="1"/>
  <c r="O516" i="1"/>
  <c r="P516" i="1" s="1"/>
  <c r="N1216" i="1"/>
  <c r="O1215" i="1"/>
  <c r="K201" i="1"/>
  <c r="Q200" i="1"/>
  <c r="M200" i="1"/>
  <c r="L200" i="1"/>
  <c r="N355" i="1"/>
  <c r="O354" i="1"/>
  <c r="P354" i="1" s="1"/>
  <c r="K581" i="1"/>
  <c r="Q580" i="1"/>
  <c r="M580" i="1"/>
  <c r="L580" i="1"/>
  <c r="K68" i="1"/>
  <c r="Q67" i="1"/>
  <c r="M67" i="1"/>
  <c r="L67" i="1"/>
  <c r="K717" i="1"/>
  <c r="Q716" i="1"/>
  <c r="M716" i="1"/>
  <c r="L716" i="1"/>
  <c r="K680" i="1"/>
  <c r="Q679" i="1"/>
  <c r="M679" i="1"/>
  <c r="L679" i="1"/>
  <c r="N266" i="1"/>
  <c r="O265" i="1"/>
  <c r="K331" i="1"/>
  <c r="Q330" i="1"/>
  <c r="M330" i="1"/>
  <c r="L330" i="1"/>
  <c r="N746" i="1"/>
  <c r="O745" i="1"/>
  <c r="P745" i="1" s="1"/>
  <c r="N200" i="1"/>
  <c r="O199" i="1"/>
  <c r="P199" i="1" s="1"/>
  <c r="N915" i="1"/>
  <c r="O914" i="1"/>
  <c r="P914" i="1" s="1"/>
  <c r="K1407" i="1"/>
  <c r="Q1406" i="1"/>
  <c r="M1406" i="1"/>
  <c r="L1406" i="1"/>
  <c r="K189" i="1"/>
  <c r="Q188" i="1"/>
  <c r="M188" i="1"/>
  <c r="L188" i="1"/>
  <c r="N1313" i="1"/>
  <c r="O1312" i="1"/>
  <c r="P1312" i="1" s="1"/>
  <c r="N978" i="1"/>
  <c r="O977" i="1"/>
  <c r="P977" i="1" s="1"/>
  <c r="N703" i="1"/>
  <c r="O702" i="1"/>
  <c r="P702" i="1" s="1"/>
  <c r="K1162" i="1"/>
  <c r="Q1161" i="1"/>
  <c r="M1161" i="1"/>
  <c r="L1161" i="1"/>
  <c r="N243" i="1"/>
  <c r="O242" i="1"/>
  <c r="K166" i="1"/>
  <c r="Q165" i="1"/>
  <c r="M165" i="1"/>
  <c r="L165" i="1"/>
  <c r="N934" i="1"/>
  <c r="O933" i="1"/>
  <c r="P933" i="1" s="1"/>
  <c r="K924" i="1"/>
  <c r="Q923" i="1"/>
  <c r="M923" i="1"/>
  <c r="L923" i="1"/>
  <c r="N117" i="1"/>
  <c r="O116" i="1"/>
  <c r="P116" i="1" s="1"/>
  <c r="N460" i="1"/>
  <c r="O459" i="1"/>
  <c r="N342" i="1"/>
  <c r="O341" i="1"/>
  <c r="K1521" i="1"/>
  <c r="Q1520" i="1"/>
  <c r="M1520" i="1"/>
  <c r="L1520" i="1"/>
  <c r="N1381" i="1"/>
  <c r="O1380" i="1"/>
  <c r="P1380" i="1" s="1"/>
  <c r="N635" i="1"/>
  <c r="O634" i="1"/>
  <c r="P634" i="1" s="1"/>
  <c r="N662" i="1"/>
  <c r="O661" i="1"/>
  <c r="P661" i="1" s="1"/>
  <c r="N1475" i="1"/>
  <c r="O1474" i="1"/>
  <c r="P1474" i="1" s="1"/>
  <c r="K267" i="1"/>
  <c r="Q266" i="1"/>
  <c r="M266" i="1"/>
  <c r="L266" i="1"/>
  <c r="N1300" i="1"/>
  <c r="O1299" i="1"/>
  <c r="P1299" i="1" s="1"/>
  <c r="N988" i="1"/>
  <c r="O987" i="1"/>
  <c r="P987" i="1" s="1"/>
  <c r="K1382" i="1"/>
  <c r="Q1381" i="1"/>
  <c r="M1381" i="1"/>
  <c r="L1381" i="1"/>
  <c r="N1421" i="1"/>
  <c r="O1420" i="1"/>
  <c r="K594" i="1"/>
  <c r="Q593" i="1"/>
  <c r="M593" i="1"/>
  <c r="L593" i="1"/>
  <c r="K1174" i="1"/>
  <c r="Q1173" i="1"/>
  <c r="M1173" i="1"/>
  <c r="L1173" i="1"/>
  <c r="N621" i="1"/>
  <c r="O620" i="1"/>
  <c r="P620" i="1" s="1"/>
  <c r="N317" i="1"/>
  <c r="O316" i="1"/>
  <c r="P316" i="1" s="1"/>
  <c r="K729" i="1"/>
  <c r="Q728" i="1"/>
  <c r="M728" i="1"/>
  <c r="L728" i="1"/>
  <c r="N1022" i="1"/>
  <c r="O1021" i="1"/>
  <c r="P1021" i="1" s="1"/>
  <c r="N231" i="1"/>
  <c r="O230" i="1"/>
  <c r="P230" i="1" s="1"/>
  <c r="K90" i="1"/>
  <c r="Q89" i="1"/>
  <c r="M89" i="1"/>
  <c r="L89" i="1"/>
  <c r="N409" i="1"/>
  <c r="O408" i="1"/>
  <c r="P408" i="1" s="1"/>
  <c r="K1048" i="1"/>
  <c r="Q1047" i="1"/>
  <c r="M1047" i="1"/>
  <c r="L1047" i="1"/>
  <c r="N177" i="1"/>
  <c r="O176" i="1"/>
  <c r="K998" i="1"/>
  <c r="Q997" i="1"/>
  <c r="M997" i="1"/>
  <c r="L997" i="1"/>
  <c r="K144" i="1"/>
  <c r="Q143" i="1"/>
  <c r="M143" i="1"/>
  <c r="L143" i="1"/>
  <c r="K1152" i="1"/>
  <c r="Q1151" i="1"/>
  <c r="M1151" i="1"/>
  <c r="L1151" i="1"/>
  <c r="N396" i="1"/>
  <c r="O395" i="1"/>
  <c r="P395" i="1" s="1"/>
  <c r="K385" i="1"/>
  <c r="Q384" i="1"/>
  <c r="M384" i="1"/>
  <c r="L384" i="1"/>
  <c r="N1336" i="1"/>
  <c r="O1335" i="1"/>
  <c r="P1335" i="1" s="1"/>
  <c r="N1255" i="1"/>
  <c r="O1254" i="1"/>
  <c r="N1326" i="1"/>
  <c r="O1325" i="1"/>
  <c r="P1325" i="1" s="1"/>
  <c r="K610" i="1"/>
  <c r="Q609" i="1"/>
  <c r="M609" i="1"/>
  <c r="L609" i="1"/>
  <c r="K518" i="1"/>
  <c r="Q517" i="1"/>
  <c r="M517" i="1"/>
  <c r="L517" i="1"/>
  <c r="W1409" i="1"/>
  <c r="AC1408" i="1"/>
  <c r="AB1408" i="1"/>
  <c r="AA1408" i="1"/>
  <c r="W1486" i="1"/>
  <c r="AC1485" i="1"/>
  <c r="AB1485" i="1"/>
  <c r="AA1485" i="1"/>
  <c r="AA450" i="1" l="1"/>
  <c r="AC1014" i="1"/>
  <c r="P1013" i="1"/>
  <c r="AB1014" i="1"/>
  <c r="AA1014" i="1"/>
  <c r="W1026" i="1"/>
  <c r="AC1026" i="1" s="1"/>
  <c r="W1444" i="1"/>
  <c r="W191" i="1"/>
  <c r="AB191" i="1"/>
  <c r="AA191" i="1"/>
  <c r="AC191" i="1"/>
  <c r="AA233" i="1"/>
  <c r="AC583" i="1"/>
  <c r="AA413" i="1"/>
  <c r="AA1066" i="1"/>
  <c r="AC484" i="1"/>
  <c r="AB484" i="1"/>
  <c r="AA484" i="1"/>
  <c r="AC399" i="1"/>
  <c r="AA359" i="1"/>
  <c r="AA371" i="1"/>
  <c r="AB168" i="1"/>
  <c r="AB233" i="1"/>
  <c r="AA583" i="1"/>
  <c r="AB413" i="1"/>
  <c r="AC1066" i="1"/>
  <c r="AA399" i="1"/>
  <c r="AC1050" i="1"/>
  <c r="AB371" i="1"/>
  <c r="AB854" i="1"/>
  <c r="AA387" i="1"/>
  <c r="AC168" i="1"/>
  <c r="W639" i="1"/>
  <c r="AB639" i="1" s="1"/>
  <c r="AA639" i="1"/>
  <c r="AC360" i="1"/>
  <c r="AB360" i="1"/>
  <c r="AA360" i="1"/>
  <c r="AA1013" i="1"/>
  <c r="AC1317" i="1"/>
  <c r="AB1317" i="1"/>
  <c r="AA1317" i="1"/>
  <c r="W234" i="1"/>
  <c r="AA234" i="1" s="1"/>
  <c r="AC234" i="1"/>
  <c r="AB1316" i="1"/>
  <c r="W584" i="1"/>
  <c r="AB584" i="1"/>
  <c r="AA584" i="1"/>
  <c r="AC584" i="1"/>
  <c r="AB414" i="1"/>
  <c r="AA414" i="1"/>
  <c r="AC414" i="1"/>
  <c r="W1067" i="1"/>
  <c r="AA1067" i="1" s="1"/>
  <c r="AB1067" i="1"/>
  <c r="P1066" i="1"/>
  <c r="W400" i="1"/>
  <c r="AC400" i="1" s="1"/>
  <c r="AB400" i="1"/>
  <c r="W372" i="1"/>
  <c r="AB372" i="1" s="1"/>
  <c r="P371" i="1"/>
  <c r="AC1316" i="1"/>
  <c r="AA1025" i="1"/>
  <c r="W426" i="1"/>
  <c r="P426" i="1" s="1"/>
  <c r="AC426" i="1"/>
  <c r="AB426" i="1"/>
  <c r="AA426" i="1"/>
  <c r="P425" i="1"/>
  <c r="W815" i="1"/>
  <c r="AA815" i="1" s="1"/>
  <c r="AB1443" i="1"/>
  <c r="W1051" i="1"/>
  <c r="AC1051" i="1" s="1"/>
  <c r="AA1051" i="1"/>
  <c r="AB1051" i="1"/>
  <c r="W855" i="1"/>
  <c r="AA855" i="1" s="1"/>
  <c r="AB855" i="1"/>
  <c r="AC388" i="1"/>
  <c r="AB388" i="1"/>
  <c r="AA388" i="1"/>
  <c r="AB190" i="1"/>
  <c r="N610" i="1"/>
  <c r="O609" i="1"/>
  <c r="P609" i="1" s="1"/>
  <c r="N1152" i="1"/>
  <c r="O1151" i="1"/>
  <c r="P1151" i="1" s="1"/>
  <c r="N144" i="1"/>
  <c r="O143" i="1"/>
  <c r="P143" i="1" s="1"/>
  <c r="N998" i="1"/>
  <c r="O997" i="1"/>
  <c r="P997" i="1" s="1"/>
  <c r="N729" i="1"/>
  <c r="O728" i="1"/>
  <c r="P728" i="1" s="1"/>
  <c r="K1175" i="1"/>
  <c r="Q1174" i="1"/>
  <c r="M1174" i="1"/>
  <c r="L1174" i="1"/>
  <c r="N556" i="1"/>
  <c r="O555" i="1"/>
  <c r="N106" i="1"/>
  <c r="O105" i="1"/>
  <c r="P105" i="1" s="1"/>
  <c r="K1289" i="1"/>
  <c r="Q1288" i="1"/>
  <c r="M1288" i="1"/>
  <c r="L1288" i="1"/>
  <c r="N852" i="1"/>
  <c r="O851" i="1"/>
  <c r="P851" i="1" s="1"/>
  <c r="K1465" i="1"/>
  <c r="Q1464" i="1"/>
  <c r="M1464" i="1"/>
  <c r="L1464" i="1"/>
  <c r="K1078" i="1"/>
  <c r="Q1077" i="1"/>
  <c r="M1077" i="1"/>
  <c r="L1077" i="1"/>
  <c r="N881" i="1"/>
  <c r="O880" i="1"/>
  <c r="P880" i="1" s="1"/>
  <c r="K748" i="1"/>
  <c r="Q747" i="1"/>
  <c r="M747" i="1"/>
  <c r="L747" i="1"/>
  <c r="AA1352" i="1"/>
  <c r="N218" i="1"/>
  <c r="O217" i="1"/>
  <c r="P217" i="1" s="1"/>
  <c r="K1349" i="1"/>
  <c r="Q1348" i="1"/>
  <c r="M1348" i="1"/>
  <c r="L1348" i="1"/>
  <c r="K1370" i="1"/>
  <c r="Q1369" i="1"/>
  <c r="M1369" i="1"/>
  <c r="L1369" i="1"/>
  <c r="K1394" i="1"/>
  <c r="Q1393" i="1"/>
  <c r="M1393" i="1"/>
  <c r="L1393" i="1"/>
  <c r="N692" i="1"/>
  <c r="O691" i="1"/>
  <c r="P691" i="1" s="1"/>
  <c r="N1301" i="1"/>
  <c r="O1300" i="1"/>
  <c r="P1300" i="1" s="1"/>
  <c r="N1229" i="1"/>
  <c r="O1228" i="1"/>
  <c r="P1228" i="1" s="1"/>
  <c r="K705" i="1"/>
  <c r="Q704" i="1"/>
  <c r="M704" i="1"/>
  <c r="L704" i="1"/>
  <c r="N1327" i="1"/>
  <c r="O1326" i="1"/>
  <c r="P1326" i="1" s="1"/>
  <c r="N1337" i="1"/>
  <c r="O1336" i="1"/>
  <c r="P1336" i="1" s="1"/>
  <c r="K411" i="1"/>
  <c r="Q410" i="1"/>
  <c r="M410" i="1"/>
  <c r="L410" i="1"/>
  <c r="K623" i="1"/>
  <c r="Q622" i="1"/>
  <c r="M622" i="1"/>
  <c r="L622" i="1"/>
  <c r="K1423" i="1"/>
  <c r="Q1422" i="1"/>
  <c r="M1422" i="1"/>
  <c r="L1422" i="1"/>
  <c r="N663" i="1"/>
  <c r="O662" i="1"/>
  <c r="P662" i="1" s="1"/>
  <c r="K344" i="1"/>
  <c r="Q343" i="1"/>
  <c r="M343" i="1"/>
  <c r="L343" i="1"/>
  <c r="N385" i="1"/>
  <c r="O384" i="1"/>
  <c r="P384" i="1" s="1"/>
  <c r="N1048" i="1"/>
  <c r="O1047" i="1"/>
  <c r="P1047" i="1" s="1"/>
  <c r="N1382" i="1"/>
  <c r="O1381" i="1"/>
  <c r="P1381" i="1" s="1"/>
  <c r="N267" i="1"/>
  <c r="O266" i="1"/>
  <c r="N1521" i="1"/>
  <c r="O1520" i="1"/>
  <c r="K1408" i="1"/>
  <c r="Q1407" i="1"/>
  <c r="M1407" i="1"/>
  <c r="L1407" i="1"/>
  <c r="N680" i="1"/>
  <c r="O679" i="1"/>
  <c r="P679" i="1" s="1"/>
  <c r="Q717" i="1"/>
  <c r="M717" i="1"/>
  <c r="L717" i="1"/>
  <c r="N581" i="1"/>
  <c r="O580" i="1"/>
  <c r="P580" i="1" s="1"/>
  <c r="N369" i="1"/>
  <c r="O368" i="1"/>
  <c r="P368" i="1" s="1"/>
  <c r="K155" i="1"/>
  <c r="Q154" i="1"/>
  <c r="M154" i="1"/>
  <c r="L154" i="1"/>
  <c r="N1314" i="1"/>
  <c r="O1313" i="1"/>
  <c r="P1313" i="1" s="1"/>
  <c r="K1187" i="1"/>
  <c r="Q1186" i="1"/>
  <c r="M1186" i="1"/>
  <c r="L1186" i="1"/>
  <c r="K1125" i="1"/>
  <c r="Q1124" i="1"/>
  <c r="M1124" i="1"/>
  <c r="L1124" i="1"/>
  <c r="K546" i="1"/>
  <c r="Q545" i="1"/>
  <c r="M545" i="1"/>
  <c r="L545" i="1"/>
  <c r="K450" i="1"/>
  <c r="Q449" i="1"/>
  <c r="M449" i="1"/>
  <c r="L449" i="1"/>
  <c r="K798" i="1"/>
  <c r="Q797" i="1"/>
  <c r="M797" i="1"/>
  <c r="L797" i="1"/>
  <c r="K293" i="1"/>
  <c r="Q292" i="1"/>
  <c r="M292" i="1"/>
  <c r="L292" i="1"/>
  <c r="K1242" i="1"/>
  <c r="Q1241" i="1"/>
  <c r="M1241" i="1"/>
  <c r="L1241" i="1"/>
  <c r="N356" i="1"/>
  <c r="O355" i="1"/>
  <c r="P355" i="1" s="1"/>
  <c r="N506" i="1"/>
  <c r="O505" i="1"/>
  <c r="P505" i="1" s="1"/>
  <c r="K775" i="1"/>
  <c r="Q774" i="1"/>
  <c r="M774" i="1"/>
  <c r="L774" i="1"/>
  <c r="K233" i="1"/>
  <c r="Q232" i="1"/>
  <c r="M232" i="1"/>
  <c r="L232" i="1"/>
  <c r="K611" i="1"/>
  <c r="Q610" i="1"/>
  <c r="M610" i="1"/>
  <c r="L610" i="1"/>
  <c r="Q1152" i="1"/>
  <c r="M1152" i="1"/>
  <c r="L1152" i="1"/>
  <c r="Q144" i="1"/>
  <c r="M144" i="1"/>
  <c r="L144" i="1"/>
  <c r="K999" i="1"/>
  <c r="Q998" i="1"/>
  <c r="M998" i="1"/>
  <c r="L998" i="1"/>
  <c r="N90" i="1"/>
  <c r="O89" i="1"/>
  <c r="P89" i="1" s="1"/>
  <c r="K730" i="1"/>
  <c r="Q729" i="1"/>
  <c r="M729" i="1"/>
  <c r="L729" i="1"/>
  <c r="N594" i="1"/>
  <c r="O593" i="1"/>
  <c r="P593" i="1" s="1"/>
  <c r="N1162" i="1"/>
  <c r="O1161" i="1"/>
  <c r="P1161" i="1" s="1"/>
  <c r="N331" i="1"/>
  <c r="O330" i="1"/>
  <c r="P330" i="1" s="1"/>
  <c r="N201" i="1"/>
  <c r="O200" i="1"/>
  <c r="P200" i="1" s="1"/>
  <c r="K557" i="1"/>
  <c r="Q556" i="1"/>
  <c r="M556" i="1"/>
  <c r="L556" i="1"/>
  <c r="K107" i="1"/>
  <c r="Q106" i="1"/>
  <c r="M106" i="1"/>
  <c r="L106" i="1"/>
  <c r="N961" i="1"/>
  <c r="O960" i="1"/>
  <c r="P960" i="1" s="1"/>
  <c r="K853" i="1"/>
  <c r="Q852" i="1"/>
  <c r="M852" i="1"/>
  <c r="L852" i="1"/>
  <c r="N436" i="1"/>
  <c r="O435" i="1"/>
  <c r="N304" i="1"/>
  <c r="O303" i="1"/>
  <c r="P303" i="1" s="1"/>
  <c r="K882" i="1"/>
  <c r="Q881" i="1"/>
  <c r="M881" i="1"/>
  <c r="L881" i="1"/>
  <c r="N277" i="1"/>
  <c r="O276" i="1"/>
  <c r="W1353" i="1"/>
  <c r="AC1353" i="1" s="1"/>
  <c r="AA1353" i="1"/>
  <c r="K219" i="1"/>
  <c r="Q218" i="1"/>
  <c r="M218" i="1"/>
  <c r="L218" i="1"/>
  <c r="N1509" i="1"/>
  <c r="O1508" i="1"/>
  <c r="P1508" i="1" s="1"/>
  <c r="N1064" i="1"/>
  <c r="O1063" i="1"/>
  <c r="P1063" i="1" s="1"/>
  <c r="K693" i="1"/>
  <c r="Q692" i="1"/>
  <c r="M692" i="1"/>
  <c r="L692" i="1"/>
  <c r="N826" i="1"/>
  <c r="O825" i="1"/>
  <c r="K1302" i="1"/>
  <c r="Q1301" i="1"/>
  <c r="M1301" i="1"/>
  <c r="L1301" i="1"/>
  <c r="K1230" i="1"/>
  <c r="Q1229" i="1"/>
  <c r="M1229" i="1"/>
  <c r="L1229" i="1"/>
  <c r="N636" i="1"/>
  <c r="O635" i="1"/>
  <c r="P635" i="1" s="1"/>
  <c r="Q1327" i="1"/>
  <c r="M1327" i="1"/>
  <c r="L1327" i="1"/>
  <c r="K1338" i="1"/>
  <c r="Q1337" i="1"/>
  <c r="M1337" i="1"/>
  <c r="L1337" i="1"/>
  <c r="N318" i="1"/>
  <c r="O317" i="1"/>
  <c r="P317" i="1" s="1"/>
  <c r="K664" i="1"/>
  <c r="Q663" i="1"/>
  <c r="M663" i="1"/>
  <c r="L663" i="1"/>
  <c r="K1049" i="1"/>
  <c r="Q1048" i="1"/>
  <c r="M1048" i="1"/>
  <c r="L1048" i="1"/>
  <c r="K1383" i="1"/>
  <c r="Q1382" i="1"/>
  <c r="M1382" i="1"/>
  <c r="L1382" i="1"/>
  <c r="K268" i="1"/>
  <c r="Q267" i="1"/>
  <c r="M267" i="1"/>
  <c r="L267" i="1"/>
  <c r="K1522" i="1"/>
  <c r="Q1521" i="1"/>
  <c r="M1521" i="1"/>
  <c r="L1521" i="1"/>
  <c r="N189" i="1"/>
  <c r="O188" i="1"/>
  <c r="P188" i="1" s="1"/>
  <c r="K681" i="1"/>
  <c r="Q680" i="1"/>
  <c r="M680" i="1"/>
  <c r="L680" i="1"/>
  <c r="N68" i="1"/>
  <c r="O67" i="1"/>
  <c r="K582" i="1"/>
  <c r="Q581" i="1"/>
  <c r="M581" i="1"/>
  <c r="L581" i="1"/>
  <c r="N481" i="1"/>
  <c r="O480" i="1"/>
  <c r="P480" i="1" s="1"/>
  <c r="N118" i="1"/>
  <c r="O117" i="1"/>
  <c r="P117" i="1" s="1"/>
  <c r="K1315" i="1"/>
  <c r="Q1314" i="1"/>
  <c r="M1314" i="1"/>
  <c r="L1314" i="1"/>
  <c r="N840" i="1"/>
  <c r="O839" i="1"/>
  <c r="P839" i="1" s="1"/>
  <c r="N461" i="1"/>
  <c r="O460" i="1"/>
  <c r="N56" i="1"/>
  <c r="O55" i="1"/>
  <c r="P55" i="1" s="1"/>
  <c r="N1441" i="1"/>
  <c r="O1440" i="1"/>
  <c r="P1440" i="1" s="1"/>
  <c r="N811" i="1"/>
  <c r="O810" i="1"/>
  <c r="P810" i="1" s="1"/>
  <c r="N989" i="1"/>
  <c r="O988" i="1"/>
  <c r="P988" i="1" s="1"/>
  <c r="K357" i="1"/>
  <c r="Q356" i="1"/>
  <c r="M356" i="1"/>
  <c r="L356" i="1"/>
  <c r="N1103" i="1"/>
  <c r="O1102" i="1"/>
  <c r="K507" i="1"/>
  <c r="Q506" i="1"/>
  <c r="M506" i="1"/>
  <c r="L506" i="1"/>
  <c r="N1476" i="1"/>
  <c r="O1475" i="1"/>
  <c r="P1475" i="1" s="1"/>
  <c r="N397" i="1"/>
  <c r="O396" i="1"/>
  <c r="P396" i="1" s="1"/>
  <c r="N1023" i="1"/>
  <c r="O1022" i="1"/>
  <c r="P1022" i="1" s="1"/>
  <c r="K386" i="1"/>
  <c r="Q385" i="1"/>
  <c r="M385" i="1"/>
  <c r="L385" i="1"/>
  <c r="N518" i="1"/>
  <c r="O517" i="1"/>
  <c r="P517" i="1" s="1"/>
  <c r="K91" i="1"/>
  <c r="Q90" i="1"/>
  <c r="M90" i="1"/>
  <c r="L90" i="1"/>
  <c r="K595" i="1"/>
  <c r="Q594" i="1"/>
  <c r="M594" i="1"/>
  <c r="L594" i="1"/>
  <c r="N924" i="1"/>
  <c r="O923" i="1"/>
  <c r="P923" i="1" s="1"/>
  <c r="K1163" i="1"/>
  <c r="Q1162" i="1"/>
  <c r="M1162" i="1"/>
  <c r="L1162" i="1"/>
  <c r="K332" i="1"/>
  <c r="Q331" i="1"/>
  <c r="M331" i="1"/>
  <c r="L331" i="1"/>
  <c r="Q201" i="1"/>
  <c r="M201" i="1"/>
  <c r="L201" i="1"/>
  <c r="K962" i="1"/>
  <c r="Q961" i="1"/>
  <c r="M961" i="1"/>
  <c r="L961" i="1"/>
  <c r="N1139" i="1"/>
  <c r="O1138" i="1"/>
  <c r="K437" i="1"/>
  <c r="Q436" i="1"/>
  <c r="M436" i="1"/>
  <c r="L436" i="1"/>
  <c r="K305" i="1"/>
  <c r="Q304" i="1"/>
  <c r="M304" i="1"/>
  <c r="L304" i="1"/>
  <c r="K278" i="1"/>
  <c r="Q277" i="1"/>
  <c r="M277" i="1"/>
  <c r="L277" i="1"/>
  <c r="N895" i="1"/>
  <c r="O894" i="1"/>
  <c r="P894" i="1" s="1"/>
  <c r="K1510" i="1"/>
  <c r="Q1509" i="1"/>
  <c r="M1509" i="1"/>
  <c r="L1509" i="1"/>
  <c r="K827" i="1"/>
  <c r="Q826" i="1"/>
  <c r="M826" i="1"/>
  <c r="L826" i="1"/>
  <c r="N1217" i="1"/>
  <c r="O1216" i="1"/>
  <c r="K637" i="1"/>
  <c r="Q636" i="1"/>
  <c r="M636" i="1"/>
  <c r="L636" i="1"/>
  <c r="N1256" i="1"/>
  <c r="O1255" i="1"/>
  <c r="K319" i="1"/>
  <c r="Q318" i="1"/>
  <c r="M318" i="1"/>
  <c r="L318" i="1"/>
  <c r="N166" i="1"/>
  <c r="O165" i="1"/>
  <c r="P165" i="1" s="1"/>
  <c r="K190" i="1"/>
  <c r="Q189" i="1"/>
  <c r="M189" i="1"/>
  <c r="L189" i="1"/>
  <c r="K69" i="1"/>
  <c r="Q68" i="1"/>
  <c r="M68" i="1"/>
  <c r="L68" i="1"/>
  <c r="N1206" i="1"/>
  <c r="O1205" i="1"/>
  <c r="P1205" i="1" s="1"/>
  <c r="K482" i="1"/>
  <c r="Q481" i="1"/>
  <c r="M481" i="1"/>
  <c r="L481" i="1"/>
  <c r="K119" i="1"/>
  <c r="Q118" i="1"/>
  <c r="M118" i="1"/>
  <c r="L118" i="1"/>
  <c r="N569" i="1"/>
  <c r="O568" i="1"/>
  <c r="P568" i="1" s="1"/>
  <c r="K841" i="1"/>
  <c r="Q840" i="1"/>
  <c r="M840" i="1"/>
  <c r="L840" i="1"/>
  <c r="K462" i="1"/>
  <c r="Q461" i="1"/>
  <c r="M461" i="1"/>
  <c r="L461" i="1"/>
  <c r="K57" i="1"/>
  <c r="Q56" i="1"/>
  <c r="M56" i="1"/>
  <c r="L56" i="1"/>
  <c r="K1442" i="1"/>
  <c r="Q1441" i="1"/>
  <c r="M1441" i="1"/>
  <c r="L1441" i="1"/>
  <c r="K812" i="1"/>
  <c r="Q811" i="1"/>
  <c r="M811" i="1"/>
  <c r="L811" i="1"/>
  <c r="N244" i="1"/>
  <c r="O243" i="1"/>
  <c r="K1104" i="1"/>
  <c r="Q1103" i="1"/>
  <c r="M1103" i="1"/>
  <c r="L1103" i="1"/>
  <c r="K1477" i="1"/>
  <c r="Q1476" i="1"/>
  <c r="M1476" i="1"/>
  <c r="L1476" i="1"/>
  <c r="K398" i="1"/>
  <c r="Q397" i="1"/>
  <c r="M397" i="1"/>
  <c r="L397" i="1"/>
  <c r="N178" i="1"/>
  <c r="O177" i="1"/>
  <c r="K1024" i="1"/>
  <c r="Q1023" i="1"/>
  <c r="M1023" i="1"/>
  <c r="L1023" i="1"/>
  <c r="N935" i="1"/>
  <c r="O934" i="1"/>
  <c r="P934" i="1" s="1"/>
  <c r="K519" i="1"/>
  <c r="Q518" i="1"/>
  <c r="M518" i="1"/>
  <c r="L518" i="1"/>
  <c r="N1174" i="1"/>
  <c r="O1173" i="1"/>
  <c r="P1173" i="1" s="1"/>
  <c r="K925" i="1"/>
  <c r="Q924" i="1"/>
  <c r="M924" i="1"/>
  <c r="L924" i="1"/>
  <c r="N1288" i="1"/>
  <c r="O1287" i="1"/>
  <c r="P1287" i="1" s="1"/>
  <c r="N1464" i="1"/>
  <c r="O1463" i="1"/>
  <c r="P1463" i="1" s="1"/>
  <c r="N1077" i="1"/>
  <c r="O1076" i="1"/>
  <c r="P1076" i="1" s="1"/>
  <c r="N747" i="1"/>
  <c r="O746" i="1"/>
  <c r="P746" i="1" s="1"/>
  <c r="K896" i="1"/>
  <c r="Q895" i="1"/>
  <c r="M895" i="1"/>
  <c r="L895" i="1"/>
  <c r="N1348" i="1"/>
  <c r="O1347" i="1"/>
  <c r="P1347" i="1" s="1"/>
  <c r="N1369" i="1"/>
  <c r="O1368" i="1"/>
  <c r="P1368" i="1" s="1"/>
  <c r="N1393" i="1"/>
  <c r="O1392" i="1"/>
  <c r="Q1217" i="1"/>
  <c r="M1217" i="1"/>
  <c r="L1217" i="1"/>
  <c r="N704" i="1"/>
  <c r="O703" i="1"/>
  <c r="P703" i="1" s="1"/>
  <c r="K1257" i="1"/>
  <c r="Q1256" i="1"/>
  <c r="M1256" i="1"/>
  <c r="L1256" i="1"/>
  <c r="N410" i="1"/>
  <c r="O409" i="1"/>
  <c r="P409" i="1" s="1"/>
  <c r="N622" i="1"/>
  <c r="O621" i="1"/>
  <c r="P621" i="1" s="1"/>
  <c r="N1422" i="1"/>
  <c r="O1421" i="1"/>
  <c r="N343" i="1"/>
  <c r="O342" i="1"/>
  <c r="K167" i="1"/>
  <c r="Q166" i="1"/>
  <c r="M166" i="1"/>
  <c r="L166" i="1"/>
  <c r="N1407" i="1"/>
  <c r="O1406" i="1"/>
  <c r="P1406" i="1" s="1"/>
  <c r="N717" i="1"/>
  <c r="O716" i="1"/>
  <c r="P716" i="1" s="1"/>
  <c r="N154" i="1"/>
  <c r="O153" i="1"/>
  <c r="P153" i="1" s="1"/>
  <c r="K1207" i="1"/>
  <c r="Q1206" i="1"/>
  <c r="M1206" i="1"/>
  <c r="L1206" i="1"/>
  <c r="K570" i="1"/>
  <c r="Q569" i="1"/>
  <c r="M569" i="1"/>
  <c r="L569" i="1"/>
  <c r="N1186" i="1"/>
  <c r="O1185" i="1"/>
  <c r="N1124" i="1"/>
  <c r="O1123" i="1"/>
  <c r="P1123" i="1" s="1"/>
  <c r="N545" i="1"/>
  <c r="O544" i="1"/>
  <c r="P544" i="1" s="1"/>
  <c r="N449" i="1"/>
  <c r="O448" i="1"/>
  <c r="P448" i="1" s="1"/>
  <c r="N797" i="1"/>
  <c r="O796" i="1"/>
  <c r="P796" i="1" s="1"/>
  <c r="N292" i="1"/>
  <c r="O291" i="1"/>
  <c r="K245" i="1"/>
  <c r="Q244" i="1"/>
  <c r="M244" i="1"/>
  <c r="L244" i="1"/>
  <c r="N1241" i="1"/>
  <c r="O1240" i="1"/>
  <c r="P1240" i="1" s="1"/>
  <c r="N774" i="1"/>
  <c r="O773" i="1"/>
  <c r="Q178" i="1"/>
  <c r="M178" i="1"/>
  <c r="L178" i="1"/>
  <c r="N232" i="1"/>
  <c r="O231" i="1"/>
  <c r="P231" i="1" s="1"/>
  <c r="K936" i="1"/>
  <c r="Q935" i="1"/>
  <c r="M935" i="1"/>
  <c r="L935" i="1"/>
  <c r="W1487" i="1"/>
  <c r="AC1486" i="1"/>
  <c r="AB1486" i="1"/>
  <c r="AA1486" i="1"/>
  <c r="W1410" i="1"/>
  <c r="AC1409" i="1"/>
  <c r="AB1409" i="1"/>
  <c r="AA1409" i="1"/>
  <c r="W1445" i="1" l="1"/>
  <c r="AC1445" i="1" s="1"/>
  <c r="AB1445" i="1"/>
  <c r="AC855" i="1"/>
  <c r="W640" i="1"/>
  <c r="AB640" i="1" s="1"/>
  <c r="AC640" i="1"/>
  <c r="W856" i="1"/>
  <c r="AA400" i="1"/>
  <c r="AC1067" i="1"/>
  <c r="AB234" i="1"/>
  <c r="AB1026" i="1"/>
  <c r="AB815" i="1"/>
  <c r="AA372" i="1"/>
  <c r="AC585" i="1"/>
  <c r="AB585" i="1"/>
  <c r="AA585" i="1"/>
  <c r="AB192" i="1"/>
  <c r="AA192" i="1"/>
  <c r="AC192" i="1"/>
  <c r="AA1444" i="1"/>
  <c r="AA1026" i="1"/>
  <c r="W1052" i="1"/>
  <c r="AA1052" i="1" s="1"/>
  <c r="AB1052" i="1"/>
  <c r="AC401" i="1"/>
  <c r="AB401" i="1"/>
  <c r="AA401" i="1"/>
  <c r="AC1068" i="1"/>
  <c r="AA1068" i="1"/>
  <c r="AB1068" i="1"/>
  <c r="P1067" i="1"/>
  <c r="AB1444" i="1"/>
  <c r="W816" i="1"/>
  <c r="AC816" i="1" s="1"/>
  <c r="W373" i="1"/>
  <c r="AA373" i="1" s="1"/>
  <c r="P372" i="1"/>
  <c r="AC815" i="1"/>
  <c r="AC372" i="1"/>
  <c r="AC639" i="1"/>
  <c r="AC1444" i="1"/>
  <c r="W1027" i="1"/>
  <c r="AC1027" i="1" s="1"/>
  <c r="K399" i="1"/>
  <c r="Q398" i="1"/>
  <c r="M398" i="1"/>
  <c r="L398" i="1"/>
  <c r="K320" i="1"/>
  <c r="Q319" i="1"/>
  <c r="M319" i="1"/>
  <c r="L319" i="1"/>
  <c r="N179" i="1"/>
  <c r="O178" i="1"/>
  <c r="K168" i="1"/>
  <c r="Q167" i="1"/>
  <c r="M167" i="1"/>
  <c r="L167" i="1"/>
  <c r="N896" i="1"/>
  <c r="O895" i="1"/>
  <c r="P895" i="1" s="1"/>
  <c r="Q925" i="1"/>
  <c r="M925" i="1"/>
  <c r="L925" i="1"/>
  <c r="N812" i="1"/>
  <c r="O811" i="1"/>
  <c r="P811" i="1" s="1"/>
  <c r="K1443" i="1"/>
  <c r="Q1442" i="1"/>
  <c r="M1442" i="1"/>
  <c r="L1442" i="1"/>
  <c r="N462" i="1"/>
  <c r="O461" i="1"/>
  <c r="K70" i="1"/>
  <c r="Q69" i="1"/>
  <c r="M69" i="1"/>
  <c r="L69" i="1"/>
  <c r="N637" i="1"/>
  <c r="O636" i="1"/>
  <c r="P636" i="1" s="1"/>
  <c r="N437" i="1"/>
  <c r="O436" i="1"/>
  <c r="N332" i="1"/>
  <c r="O331" i="1"/>
  <c r="P331" i="1" s="1"/>
  <c r="N1163" i="1"/>
  <c r="O1162" i="1"/>
  <c r="P1162" i="1" s="1"/>
  <c r="K387" i="1"/>
  <c r="Q386" i="1"/>
  <c r="M386" i="1"/>
  <c r="L386" i="1"/>
  <c r="N357" i="1"/>
  <c r="O356" i="1"/>
  <c r="P356" i="1" s="1"/>
  <c r="K1316" i="1"/>
  <c r="Q1315" i="1"/>
  <c r="M1315" i="1"/>
  <c r="L1315" i="1"/>
  <c r="N1522" i="1"/>
  <c r="O1521" i="1"/>
  <c r="N1383" i="1"/>
  <c r="O1382" i="1"/>
  <c r="P1382" i="1" s="1"/>
  <c r="K1050" i="1"/>
  <c r="Q1049" i="1"/>
  <c r="M1049" i="1"/>
  <c r="L1049" i="1"/>
  <c r="N693" i="1"/>
  <c r="O692" i="1"/>
  <c r="P692" i="1" s="1"/>
  <c r="K220" i="1"/>
  <c r="Q219" i="1"/>
  <c r="M219" i="1"/>
  <c r="L219" i="1"/>
  <c r="N107" i="1"/>
  <c r="O106" i="1"/>
  <c r="P106" i="1" s="1"/>
  <c r="K156" i="1"/>
  <c r="Q155" i="1"/>
  <c r="M155" i="1"/>
  <c r="L155" i="1"/>
  <c r="N718" i="1"/>
  <c r="O717" i="1"/>
  <c r="P717" i="1" s="1"/>
  <c r="K1409" i="1"/>
  <c r="Q1408" i="1"/>
  <c r="M1408" i="1"/>
  <c r="L1408" i="1"/>
  <c r="K624" i="1"/>
  <c r="Q623" i="1"/>
  <c r="M623" i="1"/>
  <c r="L623" i="1"/>
  <c r="N1465" i="1"/>
  <c r="O1464" i="1"/>
  <c r="P1464" i="1" s="1"/>
  <c r="Q570" i="1"/>
  <c r="M570" i="1"/>
  <c r="L570" i="1"/>
  <c r="K1188" i="1"/>
  <c r="Q1187" i="1"/>
  <c r="M1187" i="1"/>
  <c r="L1187" i="1"/>
  <c r="K483" i="1"/>
  <c r="Q482" i="1"/>
  <c r="M482" i="1"/>
  <c r="L482" i="1"/>
  <c r="K828" i="1"/>
  <c r="Q827" i="1"/>
  <c r="M827" i="1"/>
  <c r="L827" i="1"/>
  <c r="K1511" i="1"/>
  <c r="Q1510" i="1"/>
  <c r="M1510" i="1"/>
  <c r="L1510" i="1"/>
  <c r="N962" i="1"/>
  <c r="O961" i="1"/>
  <c r="P961" i="1" s="1"/>
  <c r="N595" i="1"/>
  <c r="O594" i="1"/>
  <c r="P594" i="1" s="1"/>
  <c r="K92" i="1"/>
  <c r="Q91" i="1"/>
  <c r="M91" i="1"/>
  <c r="L91" i="1"/>
  <c r="N507" i="1"/>
  <c r="O506" i="1"/>
  <c r="P506" i="1" s="1"/>
  <c r="N681" i="1"/>
  <c r="O680" i="1"/>
  <c r="P680" i="1" s="1"/>
  <c r="N1302" i="1"/>
  <c r="O1301" i="1"/>
  <c r="P1301" i="1" s="1"/>
  <c r="K854" i="1"/>
  <c r="Q853" i="1"/>
  <c r="M853" i="1"/>
  <c r="L853" i="1"/>
  <c r="N775" i="1"/>
  <c r="O774" i="1"/>
  <c r="N293" i="1"/>
  <c r="O292" i="1"/>
  <c r="N450" i="1"/>
  <c r="O449" i="1"/>
  <c r="P449" i="1" s="1"/>
  <c r="N1125" i="1"/>
  <c r="O1124" i="1"/>
  <c r="P1124" i="1" s="1"/>
  <c r="N1394" i="1"/>
  <c r="O1393" i="1"/>
  <c r="K1371" i="1"/>
  <c r="Q1370" i="1"/>
  <c r="M1370" i="1"/>
  <c r="L1370" i="1"/>
  <c r="N1175" i="1"/>
  <c r="O1174" i="1"/>
  <c r="P1174" i="1" s="1"/>
  <c r="N145" i="1"/>
  <c r="O144" i="1"/>
  <c r="P144" i="1" s="1"/>
  <c r="Q546" i="1"/>
  <c r="M546" i="1"/>
  <c r="L546" i="1"/>
  <c r="N1257" i="1"/>
  <c r="O1256" i="1"/>
  <c r="K897" i="1"/>
  <c r="Q896" i="1"/>
  <c r="M896" i="1"/>
  <c r="L896" i="1"/>
  <c r="K813" i="1"/>
  <c r="Q812" i="1"/>
  <c r="M812" i="1"/>
  <c r="L812" i="1"/>
  <c r="N57" i="1"/>
  <c r="O56" i="1"/>
  <c r="P56" i="1" s="1"/>
  <c r="K463" i="1"/>
  <c r="Q462" i="1"/>
  <c r="M462" i="1"/>
  <c r="L462" i="1"/>
  <c r="N190" i="1"/>
  <c r="O189" i="1"/>
  <c r="P189" i="1" s="1"/>
  <c r="K638" i="1"/>
  <c r="Q637" i="1"/>
  <c r="M637" i="1"/>
  <c r="L637" i="1"/>
  <c r="N278" i="1"/>
  <c r="O277" i="1"/>
  <c r="N305" i="1"/>
  <c r="O304" i="1"/>
  <c r="P304" i="1" s="1"/>
  <c r="K438" i="1"/>
  <c r="Q437" i="1"/>
  <c r="M437" i="1"/>
  <c r="L437" i="1"/>
  <c r="K333" i="1"/>
  <c r="Q332" i="1"/>
  <c r="M332" i="1"/>
  <c r="L332" i="1"/>
  <c r="K1164" i="1"/>
  <c r="Q1163" i="1"/>
  <c r="M1163" i="1"/>
  <c r="L1163" i="1"/>
  <c r="K358" i="1"/>
  <c r="Q357" i="1"/>
  <c r="M357" i="1"/>
  <c r="L357" i="1"/>
  <c r="N582" i="1"/>
  <c r="O581" i="1"/>
  <c r="P581" i="1" s="1"/>
  <c r="K1523" i="1"/>
  <c r="Q1522" i="1"/>
  <c r="M1522" i="1"/>
  <c r="L1522" i="1"/>
  <c r="Q1383" i="1"/>
  <c r="M1383" i="1"/>
  <c r="L1383" i="1"/>
  <c r="Q693" i="1"/>
  <c r="M693" i="1"/>
  <c r="L693" i="1"/>
  <c r="AB1353" i="1"/>
  <c r="K108" i="1"/>
  <c r="Q107" i="1"/>
  <c r="M107" i="1"/>
  <c r="L107" i="1"/>
  <c r="N1153" i="1"/>
  <c r="O1152" i="1"/>
  <c r="P1152" i="1" s="1"/>
  <c r="N1423" i="1"/>
  <c r="O1422" i="1"/>
  <c r="N705" i="1"/>
  <c r="O704" i="1"/>
  <c r="P704" i="1" s="1"/>
  <c r="K1466" i="1"/>
  <c r="Q1465" i="1"/>
  <c r="M1465" i="1"/>
  <c r="L1465" i="1"/>
  <c r="N482" i="1"/>
  <c r="O481" i="1"/>
  <c r="P481" i="1" s="1"/>
  <c r="N827" i="1"/>
  <c r="O826" i="1"/>
  <c r="K1231" i="1"/>
  <c r="Q1230" i="1"/>
  <c r="M1230" i="1"/>
  <c r="L1230" i="1"/>
  <c r="K883" i="1"/>
  <c r="Q882" i="1"/>
  <c r="M882" i="1"/>
  <c r="L882" i="1"/>
  <c r="K1243" i="1"/>
  <c r="Q1242" i="1"/>
  <c r="M1242" i="1"/>
  <c r="L1242" i="1"/>
  <c r="N1370" i="1"/>
  <c r="O1369" i="1"/>
  <c r="P1369" i="1" s="1"/>
  <c r="Q245" i="1"/>
  <c r="M245" i="1"/>
  <c r="L245" i="1"/>
  <c r="N1218" i="1"/>
  <c r="O1217" i="1"/>
  <c r="N1104" i="1"/>
  <c r="O1103" i="1"/>
  <c r="N1207" i="1"/>
  <c r="O1206" i="1"/>
  <c r="P1206" i="1" s="1"/>
  <c r="N1477" i="1"/>
  <c r="O1476" i="1"/>
  <c r="P1476" i="1" s="1"/>
  <c r="K1105" i="1"/>
  <c r="Q1104" i="1"/>
  <c r="M1104" i="1"/>
  <c r="L1104" i="1"/>
  <c r="N119" i="1"/>
  <c r="O118" i="1"/>
  <c r="P118" i="1" s="1"/>
  <c r="K963" i="1"/>
  <c r="Q962" i="1"/>
  <c r="M962" i="1"/>
  <c r="L962" i="1"/>
  <c r="Q595" i="1"/>
  <c r="M595" i="1"/>
  <c r="L595" i="1"/>
  <c r="K508" i="1"/>
  <c r="Q507" i="1"/>
  <c r="M507" i="1"/>
  <c r="L507" i="1"/>
  <c r="K682" i="1"/>
  <c r="Q681" i="1"/>
  <c r="M681" i="1"/>
  <c r="L681" i="1"/>
  <c r="N1338" i="1"/>
  <c r="O1337" i="1"/>
  <c r="P1337" i="1" s="1"/>
  <c r="K1303" i="1"/>
  <c r="Q1302" i="1"/>
  <c r="M1302" i="1"/>
  <c r="L1302" i="1"/>
  <c r="N999" i="1"/>
  <c r="O998" i="1"/>
  <c r="P998" i="1" s="1"/>
  <c r="N233" i="1"/>
  <c r="O232" i="1"/>
  <c r="P232" i="1" s="1"/>
  <c r="K776" i="1"/>
  <c r="Q775" i="1"/>
  <c r="M775" i="1"/>
  <c r="L775" i="1"/>
  <c r="K294" i="1"/>
  <c r="Q293" i="1"/>
  <c r="M293" i="1"/>
  <c r="L293" i="1"/>
  <c r="Q450" i="1"/>
  <c r="M450" i="1"/>
  <c r="L450" i="1"/>
  <c r="K1126" i="1"/>
  <c r="Q1125" i="1"/>
  <c r="M1125" i="1"/>
  <c r="L1125" i="1"/>
  <c r="N344" i="1"/>
  <c r="O343" i="1"/>
  <c r="K1395" i="1"/>
  <c r="Q1394" i="1"/>
  <c r="M1394" i="1"/>
  <c r="L1394" i="1"/>
  <c r="N1349" i="1"/>
  <c r="O1348" i="1"/>
  <c r="P1348" i="1" s="1"/>
  <c r="N748" i="1"/>
  <c r="O747" i="1"/>
  <c r="P747" i="1" s="1"/>
  <c r="N1289" i="1"/>
  <c r="O1288" i="1"/>
  <c r="P1288" i="1" s="1"/>
  <c r="K1176" i="1"/>
  <c r="Q1175" i="1"/>
  <c r="M1175" i="1"/>
  <c r="L1175" i="1"/>
  <c r="N936" i="1"/>
  <c r="O935" i="1"/>
  <c r="P935" i="1" s="1"/>
  <c r="N1510" i="1"/>
  <c r="O1509" i="1"/>
  <c r="P1509" i="1" s="1"/>
  <c r="K1258" i="1"/>
  <c r="Q1257" i="1"/>
  <c r="M1257" i="1"/>
  <c r="L1257" i="1"/>
  <c r="N1024" i="1"/>
  <c r="O1023" i="1"/>
  <c r="P1023" i="1" s="1"/>
  <c r="K58" i="1"/>
  <c r="Q57" i="1"/>
  <c r="M57" i="1"/>
  <c r="L57" i="1"/>
  <c r="N841" i="1"/>
  <c r="O840" i="1"/>
  <c r="P840" i="1" s="1"/>
  <c r="K191" i="1"/>
  <c r="Q190" i="1"/>
  <c r="M190" i="1"/>
  <c r="L190" i="1"/>
  <c r="K279" i="1"/>
  <c r="Q278" i="1"/>
  <c r="M278" i="1"/>
  <c r="L278" i="1"/>
  <c r="K306" i="1"/>
  <c r="Q305" i="1"/>
  <c r="M305" i="1"/>
  <c r="L305" i="1"/>
  <c r="K583" i="1"/>
  <c r="Q582" i="1"/>
  <c r="M582" i="1"/>
  <c r="L582" i="1"/>
  <c r="N268" i="1"/>
  <c r="O267" i="1"/>
  <c r="N664" i="1"/>
  <c r="O663" i="1"/>
  <c r="P663" i="1" s="1"/>
  <c r="W1354" i="1"/>
  <c r="AC1354" i="1" s="1"/>
  <c r="AA1354" i="1"/>
  <c r="AB1354" i="1"/>
  <c r="N557" i="1"/>
  <c r="O556" i="1"/>
  <c r="N730" i="1"/>
  <c r="O729" i="1"/>
  <c r="P729" i="1" s="1"/>
  <c r="K1424" i="1"/>
  <c r="Q1423" i="1"/>
  <c r="M1423" i="1"/>
  <c r="L1423" i="1"/>
  <c r="N411" i="1"/>
  <c r="O410" i="1"/>
  <c r="P410" i="1" s="1"/>
  <c r="K706" i="1"/>
  <c r="Q705" i="1"/>
  <c r="M705" i="1"/>
  <c r="L705" i="1"/>
  <c r="N1078" i="1"/>
  <c r="O1077" i="1"/>
  <c r="P1077" i="1" s="1"/>
  <c r="K799" i="1"/>
  <c r="Q798" i="1"/>
  <c r="M798" i="1"/>
  <c r="L798" i="1"/>
  <c r="K937" i="1"/>
  <c r="Q936" i="1"/>
  <c r="M936" i="1"/>
  <c r="L936" i="1"/>
  <c r="N570" i="1"/>
  <c r="O569" i="1"/>
  <c r="P569" i="1" s="1"/>
  <c r="Q1207" i="1"/>
  <c r="M1207" i="1"/>
  <c r="L1207" i="1"/>
  <c r="N519" i="1"/>
  <c r="O518" i="1"/>
  <c r="P518" i="1" s="1"/>
  <c r="N398" i="1"/>
  <c r="O397" i="1"/>
  <c r="P397" i="1" s="1"/>
  <c r="K1478" i="1"/>
  <c r="Q1477" i="1"/>
  <c r="M1477" i="1"/>
  <c r="L1477" i="1"/>
  <c r="K120" i="1"/>
  <c r="Q119" i="1"/>
  <c r="M119" i="1"/>
  <c r="L119" i="1"/>
  <c r="N319" i="1"/>
  <c r="O318" i="1"/>
  <c r="P318" i="1" s="1"/>
  <c r="N202" i="1"/>
  <c r="O201" i="1"/>
  <c r="P201" i="1" s="1"/>
  <c r="Q1338" i="1"/>
  <c r="M1338" i="1"/>
  <c r="L1338" i="1"/>
  <c r="N1230" i="1"/>
  <c r="O1229" i="1"/>
  <c r="P1229" i="1" s="1"/>
  <c r="N882" i="1"/>
  <c r="O881" i="1"/>
  <c r="P881" i="1" s="1"/>
  <c r="K1000" i="1"/>
  <c r="Q999" i="1"/>
  <c r="M999" i="1"/>
  <c r="L999" i="1"/>
  <c r="N611" i="1"/>
  <c r="O610" i="1"/>
  <c r="P610" i="1" s="1"/>
  <c r="K234" i="1"/>
  <c r="Q233" i="1"/>
  <c r="M233" i="1"/>
  <c r="L233" i="1"/>
  <c r="N1242" i="1"/>
  <c r="O1241" i="1"/>
  <c r="P1241" i="1" s="1"/>
  <c r="N798" i="1"/>
  <c r="O797" i="1"/>
  <c r="P797" i="1" s="1"/>
  <c r="N546" i="1"/>
  <c r="O545" i="1"/>
  <c r="P545" i="1" s="1"/>
  <c r="N1187" i="1"/>
  <c r="O1186" i="1"/>
  <c r="K345" i="1"/>
  <c r="Q344" i="1"/>
  <c r="M344" i="1"/>
  <c r="L344" i="1"/>
  <c r="K1350" i="1"/>
  <c r="Q1349" i="1"/>
  <c r="M1349" i="1"/>
  <c r="L1349" i="1"/>
  <c r="K749" i="1"/>
  <c r="Q748" i="1"/>
  <c r="M748" i="1"/>
  <c r="L748" i="1"/>
  <c r="K1290" i="1"/>
  <c r="Q1289" i="1"/>
  <c r="M1289" i="1"/>
  <c r="L1289" i="1"/>
  <c r="N245" i="1"/>
  <c r="O244" i="1"/>
  <c r="K520" i="1"/>
  <c r="Q519" i="1"/>
  <c r="M519" i="1"/>
  <c r="L519" i="1"/>
  <c r="N91" i="1"/>
  <c r="O90" i="1"/>
  <c r="P90" i="1" s="1"/>
  <c r="N1328" i="1"/>
  <c r="O1327" i="1"/>
  <c r="P1327" i="1" s="1"/>
  <c r="N853" i="1"/>
  <c r="O852" i="1"/>
  <c r="P852" i="1" s="1"/>
  <c r="K612" i="1"/>
  <c r="Q611" i="1"/>
  <c r="M611" i="1"/>
  <c r="L611" i="1"/>
  <c r="N167" i="1"/>
  <c r="O166" i="1"/>
  <c r="P166" i="1" s="1"/>
  <c r="N925" i="1"/>
  <c r="O924" i="1"/>
  <c r="P924" i="1" s="1"/>
  <c r="K1025" i="1"/>
  <c r="Q1024" i="1"/>
  <c r="M1024" i="1"/>
  <c r="L1024" i="1"/>
  <c r="N1442" i="1"/>
  <c r="O1441" i="1"/>
  <c r="P1441" i="1" s="1"/>
  <c r="K842" i="1"/>
  <c r="Q841" i="1"/>
  <c r="M841" i="1"/>
  <c r="L841" i="1"/>
  <c r="N69" i="1"/>
  <c r="O68" i="1"/>
  <c r="N386" i="1"/>
  <c r="O385" i="1"/>
  <c r="P385" i="1" s="1"/>
  <c r="N1315" i="1"/>
  <c r="O1314" i="1"/>
  <c r="P1314" i="1" s="1"/>
  <c r="Q268" i="1"/>
  <c r="M268" i="1"/>
  <c r="L268" i="1"/>
  <c r="N1049" i="1"/>
  <c r="O1048" i="1"/>
  <c r="P1048" i="1" s="1"/>
  <c r="Q664" i="1"/>
  <c r="M664" i="1"/>
  <c r="L664" i="1"/>
  <c r="N219" i="1"/>
  <c r="O218" i="1"/>
  <c r="P218" i="1" s="1"/>
  <c r="K558" i="1"/>
  <c r="Q557" i="1"/>
  <c r="M557" i="1"/>
  <c r="L557" i="1"/>
  <c r="K731" i="1"/>
  <c r="Q730" i="1"/>
  <c r="M730" i="1"/>
  <c r="L730" i="1"/>
  <c r="N155" i="1"/>
  <c r="O154" i="1"/>
  <c r="P154" i="1" s="1"/>
  <c r="N1408" i="1"/>
  <c r="O1407" i="1"/>
  <c r="P1407" i="1" s="1"/>
  <c r="N623" i="1"/>
  <c r="O622" i="1"/>
  <c r="P622" i="1" s="1"/>
  <c r="K412" i="1"/>
  <c r="Q411" i="1"/>
  <c r="M411" i="1"/>
  <c r="L411" i="1"/>
  <c r="K1079" i="1"/>
  <c r="Q1078" i="1"/>
  <c r="M1078" i="1"/>
  <c r="L1078" i="1"/>
  <c r="W1488" i="1"/>
  <c r="AC1487" i="1"/>
  <c r="AB1487" i="1"/>
  <c r="AA1487" i="1"/>
  <c r="W1411" i="1"/>
  <c r="AC1410" i="1"/>
  <c r="AB1410" i="1"/>
  <c r="AA1410" i="1"/>
  <c r="AA816" i="1" l="1"/>
  <c r="AB816" i="1"/>
  <c r="W1053" i="1"/>
  <c r="AC1053" i="1" s="1"/>
  <c r="AA1053" i="1"/>
  <c r="W641" i="1"/>
  <c r="AC641" i="1" s="1"/>
  <c r="AA641" i="1"/>
  <c r="W1446" i="1"/>
  <c r="AB1446" i="1"/>
  <c r="AA1446" i="1"/>
  <c r="AC1446" i="1"/>
  <c r="W857" i="1"/>
  <c r="AA857" i="1"/>
  <c r="AB857" i="1"/>
  <c r="AC857" i="1"/>
  <c r="AB1027" i="1"/>
  <c r="AB856" i="1"/>
  <c r="W374" i="1"/>
  <c r="AC374" i="1" s="1"/>
  <c r="P373" i="1"/>
  <c r="AB373" i="1"/>
  <c r="AC856" i="1"/>
  <c r="W1028" i="1"/>
  <c r="AC1028" i="1"/>
  <c r="AB1028" i="1"/>
  <c r="AA1028" i="1"/>
  <c r="AA1027" i="1"/>
  <c r="AC373" i="1"/>
  <c r="AC1052" i="1"/>
  <c r="AA856" i="1"/>
  <c r="AA640" i="1"/>
  <c r="AA1445" i="1"/>
  <c r="N358" i="1"/>
  <c r="O357" i="1"/>
  <c r="P357" i="1" s="1"/>
  <c r="N828" i="1"/>
  <c r="O827" i="1"/>
  <c r="N1409" i="1"/>
  <c r="O1408" i="1"/>
  <c r="P1408" i="1" s="1"/>
  <c r="K221" i="1"/>
  <c r="Q220" i="1"/>
  <c r="M220" i="1"/>
  <c r="L220" i="1"/>
  <c r="N558" i="1"/>
  <c r="O557" i="1"/>
  <c r="N1025" i="1"/>
  <c r="O1024" i="1"/>
  <c r="P1024" i="1" s="1"/>
  <c r="K1291" i="1"/>
  <c r="Q1290" i="1"/>
  <c r="M1290" i="1"/>
  <c r="L1290" i="1"/>
  <c r="K1351" i="1"/>
  <c r="Q1350" i="1"/>
  <c r="M1350" i="1"/>
  <c r="L1350" i="1"/>
  <c r="Q120" i="1"/>
  <c r="M120" i="1"/>
  <c r="L120" i="1"/>
  <c r="K800" i="1"/>
  <c r="Q799" i="1"/>
  <c r="M799" i="1"/>
  <c r="L799" i="1"/>
  <c r="K1425" i="1"/>
  <c r="Q1424" i="1"/>
  <c r="M1424" i="1"/>
  <c r="L1424" i="1"/>
  <c r="K584" i="1"/>
  <c r="Q583" i="1"/>
  <c r="M583" i="1"/>
  <c r="L583" i="1"/>
  <c r="K280" i="1"/>
  <c r="Q279" i="1"/>
  <c r="M279" i="1"/>
  <c r="L279" i="1"/>
  <c r="K1259" i="1"/>
  <c r="Q1258" i="1"/>
  <c r="M1258" i="1"/>
  <c r="L1258" i="1"/>
  <c r="N682" i="1"/>
  <c r="O681" i="1"/>
  <c r="P681" i="1" s="1"/>
  <c r="Q508" i="1"/>
  <c r="M508" i="1"/>
  <c r="L508" i="1"/>
  <c r="K1244" i="1"/>
  <c r="Q1243" i="1"/>
  <c r="M1243" i="1"/>
  <c r="L1243" i="1"/>
  <c r="Q1231" i="1"/>
  <c r="M1231" i="1"/>
  <c r="L1231" i="1"/>
  <c r="N1466" i="1"/>
  <c r="O1465" i="1"/>
  <c r="P1465" i="1" s="1"/>
  <c r="N1523" i="1"/>
  <c r="O1522" i="1"/>
  <c r="Q156" i="1"/>
  <c r="M156" i="1"/>
  <c r="L156" i="1"/>
  <c r="Q1316" i="1"/>
  <c r="M1316" i="1"/>
  <c r="L1316" i="1"/>
  <c r="K321" i="1"/>
  <c r="Q320" i="1"/>
  <c r="M320" i="1"/>
  <c r="L320" i="1"/>
  <c r="N706" i="1"/>
  <c r="O705" i="1"/>
  <c r="P705" i="1" s="1"/>
  <c r="N1079" i="1"/>
  <c r="O1078" i="1"/>
  <c r="P1078" i="1" s="1"/>
  <c r="N269" i="1"/>
  <c r="O268" i="1"/>
  <c r="N842" i="1"/>
  <c r="O841" i="1"/>
  <c r="P841" i="1" s="1"/>
  <c r="K707" i="1"/>
  <c r="Q706" i="1"/>
  <c r="M706" i="1"/>
  <c r="L706" i="1"/>
  <c r="N1395" i="1"/>
  <c r="O1394" i="1"/>
  <c r="N294" i="1"/>
  <c r="O293" i="1"/>
  <c r="K777" i="1"/>
  <c r="Q776" i="1"/>
  <c r="M776" i="1"/>
  <c r="L776" i="1"/>
  <c r="K1304" i="1"/>
  <c r="Q1303" i="1"/>
  <c r="M1303" i="1"/>
  <c r="L1303" i="1"/>
  <c r="K359" i="1"/>
  <c r="Q358" i="1"/>
  <c r="M358" i="1"/>
  <c r="L358" i="1"/>
  <c r="Q333" i="1"/>
  <c r="M333" i="1"/>
  <c r="L333" i="1"/>
  <c r="Q1371" i="1"/>
  <c r="M1371" i="1"/>
  <c r="L1371" i="1"/>
  <c r="N92" i="1"/>
  <c r="O91" i="1"/>
  <c r="P91" i="1" s="1"/>
  <c r="K829" i="1"/>
  <c r="Q828" i="1"/>
  <c r="M828" i="1"/>
  <c r="L828" i="1"/>
  <c r="N1188" i="1"/>
  <c r="O1187" i="1"/>
  <c r="N624" i="1"/>
  <c r="O623" i="1"/>
  <c r="P623" i="1" s="1"/>
  <c r="K1410" i="1"/>
  <c r="Q1409" i="1"/>
  <c r="M1409" i="1"/>
  <c r="L1409" i="1"/>
  <c r="N168" i="1"/>
  <c r="O167" i="1"/>
  <c r="P167" i="1" s="1"/>
  <c r="Q387" i="1"/>
  <c r="M387" i="1"/>
  <c r="L387" i="1"/>
  <c r="N731" i="1"/>
  <c r="O730" i="1"/>
  <c r="P730" i="1" s="1"/>
  <c r="N749" i="1"/>
  <c r="O748" i="1"/>
  <c r="P748" i="1" s="1"/>
  <c r="N1478" i="1"/>
  <c r="O1477" i="1"/>
  <c r="P1477" i="1" s="1"/>
  <c r="N937" i="1"/>
  <c r="O936" i="1"/>
  <c r="P936" i="1" s="1"/>
  <c r="N306" i="1"/>
  <c r="O305" i="1"/>
  <c r="P305" i="1" s="1"/>
  <c r="N1126" i="1"/>
  <c r="O1125" i="1"/>
  <c r="P1125" i="1" s="1"/>
  <c r="Q682" i="1"/>
  <c r="M682" i="1"/>
  <c r="L682" i="1"/>
  <c r="N596" i="1"/>
  <c r="O595" i="1"/>
  <c r="P595" i="1" s="1"/>
  <c r="N883" i="1"/>
  <c r="O882" i="1"/>
  <c r="P882" i="1" s="1"/>
  <c r="Q1466" i="1"/>
  <c r="M1466" i="1"/>
  <c r="L1466" i="1"/>
  <c r="N694" i="1"/>
  <c r="O693" i="1"/>
  <c r="P693" i="1" s="1"/>
  <c r="K1524" i="1"/>
  <c r="Q1523" i="1"/>
  <c r="M1523" i="1"/>
  <c r="L1523" i="1"/>
  <c r="N547" i="1"/>
  <c r="O546" i="1"/>
  <c r="P546" i="1" s="1"/>
  <c r="N399" i="1"/>
  <c r="O398" i="1"/>
  <c r="P398" i="1" s="1"/>
  <c r="K521" i="1"/>
  <c r="Q520" i="1"/>
  <c r="M520" i="1"/>
  <c r="L520" i="1"/>
  <c r="N1339" i="1"/>
  <c r="O1338" i="1"/>
  <c r="P1338" i="1" s="1"/>
  <c r="Q963" i="1"/>
  <c r="M963" i="1"/>
  <c r="L963" i="1"/>
  <c r="N571" i="1"/>
  <c r="O570" i="1"/>
  <c r="P570" i="1" s="1"/>
  <c r="K1080" i="1"/>
  <c r="Q1079" i="1"/>
  <c r="M1079" i="1"/>
  <c r="L1079" i="1"/>
  <c r="N665" i="1"/>
  <c r="O664" i="1"/>
  <c r="P664" i="1" s="1"/>
  <c r="Q842" i="1"/>
  <c r="M842" i="1"/>
  <c r="L842" i="1"/>
  <c r="N1000" i="1"/>
  <c r="O999" i="1"/>
  <c r="P999" i="1" s="1"/>
  <c r="N58" i="1"/>
  <c r="O57" i="1"/>
  <c r="P57" i="1" s="1"/>
  <c r="K1396" i="1"/>
  <c r="Q1395" i="1"/>
  <c r="M1395" i="1"/>
  <c r="L1395" i="1"/>
  <c r="Q294" i="1"/>
  <c r="M294" i="1"/>
  <c r="L294" i="1"/>
  <c r="N108" i="1"/>
  <c r="O107" i="1"/>
  <c r="P107" i="1" s="1"/>
  <c r="N1164" i="1"/>
  <c r="O1163" i="1"/>
  <c r="P1163" i="1" s="1"/>
  <c r="N438" i="1"/>
  <c r="O437" i="1"/>
  <c r="N813" i="1"/>
  <c r="O812" i="1"/>
  <c r="P812" i="1" s="1"/>
  <c r="N897" i="1"/>
  <c r="O896" i="1"/>
  <c r="P896" i="1" s="1"/>
  <c r="K93" i="1"/>
  <c r="Q92" i="1"/>
  <c r="M92" i="1"/>
  <c r="L92" i="1"/>
  <c r="N1511" i="1"/>
  <c r="O1510" i="1"/>
  <c r="P1510" i="1" s="1"/>
  <c r="N483" i="1"/>
  <c r="O482" i="1"/>
  <c r="P482" i="1" s="1"/>
  <c r="K1189" i="1"/>
  <c r="Q1188" i="1"/>
  <c r="M1188" i="1"/>
  <c r="L1188" i="1"/>
  <c r="K625" i="1"/>
  <c r="Q624" i="1"/>
  <c r="M624" i="1"/>
  <c r="L624" i="1"/>
  <c r="N926" i="1"/>
  <c r="O925" i="1"/>
  <c r="P925" i="1" s="1"/>
  <c r="Q168" i="1"/>
  <c r="M168" i="1"/>
  <c r="L168" i="1"/>
  <c r="N776" i="1"/>
  <c r="O775" i="1"/>
  <c r="N1371" i="1"/>
  <c r="O1370" i="1"/>
  <c r="P1370" i="1" s="1"/>
  <c r="K1026" i="1"/>
  <c r="Q1025" i="1"/>
  <c r="M1025" i="1"/>
  <c r="L1025" i="1"/>
  <c r="K732" i="1"/>
  <c r="Q731" i="1"/>
  <c r="M731" i="1"/>
  <c r="L731" i="1"/>
  <c r="N612" i="1"/>
  <c r="O611" i="1"/>
  <c r="P611" i="1" s="1"/>
  <c r="K750" i="1"/>
  <c r="Q749" i="1"/>
  <c r="M749" i="1"/>
  <c r="L749" i="1"/>
  <c r="N345" i="1"/>
  <c r="O344" i="1"/>
  <c r="N234" i="1"/>
  <c r="O233" i="1"/>
  <c r="P233" i="1" s="1"/>
  <c r="K1479" i="1"/>
  <c r="Q1478" i="1"/>
  <c r="M1478" i="1"/>
  <c r="L1478" i="1"/>
  <c r="N1208" i="1"/>
  <c r="O1207" i="1"/>
  <c r="P1207" i="1" s="1"/>
  <c r="Q937" i="1"/>
  <c r="M937" i="1"/>
  <c r="L937" i="1"/>
  <c r="AA1355" i="1"/>
  <c r="AC1355" i="1"/>
  <c r="AB1355" i="1"/>
  <c r="K307" i="1"/>
  <c r="Q306" i="1"/>
  <c r="M306" i="1"/>
  <c r="L306" i="1"/>
  <c r="N191" i="1"/>
  <c r="O190" i="1"/>
  <c r="P190" i="1" s="1"/>
  <c r="N1176" i="1"/>
  <c r="O1175" i="1"/>
  <c r="P1175" i="1" s="1"/>
  <c r="K1127" i="1"/>
  <c r="Q1126" i="1"/>
  <c r="M1126" i="1"/>
  <c r="L1126" i="1"/>
  <c r="N1105" i="1"/>
  <c r="O1104" i="1"/>
  <c r="K884" i="1"/>
  <c r="Q883" i="1"/>
  <c r="M883" i="1"/>
  <c r="L883" i="1"/>
  <c r="N463" i="1"/>
  <c r="O462" i="1"/>
  <c r="N854" i="1"/>
  <c r="O853" i="1"/>
  <c r="P853" i="1" s="1"/>
  <c r="N1050" i="1"/>
  <c r="O1049" i="1"/>
  <c r="P1049" i="1" s="1"/>
  <c r="N1443" i="1"/>
  <c r="O1442" i="1"/>
  <c r="P1442" i="1" s="1"/>
  <c r="K400" i="1"/>
  <c r="Q399" i="1"/>
  <c r="M399" i="1"/>
  <c r="L399" i="1"/>
  <c r="N1303" i="1"/>
  <c r="O1302" i="1"/>
  <c r="P1302" i="1" s="1"/>
  <c r="N333" i="1"/>
  <c r="O332" i="1"/>
  <c r="P332" i="1" s="1"/>
  <c r="K559" i="1"/>
  <c r="Q558" i="1"/>
  <c r="M558" i="1"/>
  <c r="L558" i="1"/>
  <c r="N412" i="1"/>
  <c r="O411" i="1"/>
  <c r="P411" i="1" s="1"/>
  <c r="N520" i="1"/>
  <c r="O519" i="1"/>
  <c r="P519" i="1" s="1"/>
  <c r="Q1000" i="1"/>
  <c r="M1000" i="1"/>
  <c r="L1000" i="1"/>
  <c r="Q58" i="1"/>
  <c r="M58" i="1"/>
  <c r="L58" i="1"/>
  <c r="N963" i="1"/>
  <c r="O962" i="1"/>
  <c r="P962" i="1" s="1"/>
  <c r="Q108" i="1"/>
  <c r="M108" i="1"/>
  <c r="L108" i="1"/>
  <c r="N1384" i="1"/>
  <c r="O1383" i="1"/>
  <c r="P1383" i="1" s="1"/>
  <c r="Q1164" i="1"/>
  <c r="M1164" i="1"/>
  <c r="L1164" i="1"/>
  <c r="Q438" i="1"/>
  <c r="M438" i="1"/>
  <c r="L438" i="1"/>
  <c r="N638" i="1"/>
  <c r="O637" i="1"/>
  <c r="P637" i="1" s="1"/>
  <c r="K814" i="1"/>
  <c r="Q813" i="1"/>
  <c r="M813" i="1"/>
  <c r="L813" i="1"/>
  <c r="Q897" i="1"/>
  <c r="M897" i="1"/>
  <c r="L897" i="1"/>
  <c r="Q1511" i="1"/>
  <c r="M1511" i="1"/>
  <c r="L1511" i="1"/>
  <c r="Q483" i="1"/>
  <c r="M483" i="1"/>
  <c r="L483" i="1"/>
  <c r="N220" i="1"/>
  <c r="O219" i="1"/>
  <c r="P219" i="1" s="1"/>
  <c r="N387" i="1"/>
  <c r="O386" i="1"/>
  <c r="P386" i="1" s="1"/>
  <c r="N70" i="1"/>
  <c r="O69" i="1"/>
  <c r="K413" i="1"/>
  <c r="Q412" i="1"/>
  <c r="M412" i="1"/>
  <c r="L412" i="1"/>
  <c r="K639" i="1"/>
  <c r="Q638" i="1"/>
  <c r="M638" i="1"/>
  <c r="L638" i="1"/>
  <c r="K71" i="1"/>
  <c r="Q70" i="1"/>
  <c r="M70" i="1"/>
  <c r="L70" i="1"/>
  <c r="Q612" i="1"/>
  <c r="M612" i="1"/>
  <c r="L612" i="1"/>
  <c r="N1290" i="1"/>
  <c r="O1289" i="1"/>
  <c r="P1289" i="1" s="1"/>
  <c r="N1350" i="1"/>
  <c r="O1349" i="1"/>
  <c r="P1349" i="1" s="1"/>
  <c r="K346" i="1"/>
  <c r="Q345" i="1"/>
  <c r="M345" i="1"/>
  <c r="L345" i="1"/>
  <c r="Q234" i="1"/>
  <c r="M234" i="1"/>
  <c r="L234" i="1"/>
  <c r="N120" i="1"/>
  <c r="O119" i="1"/>
  <c r="P119" i="1" s="1"/>
  <c r="N799" i="1"/>
  <c r="O798" i="1"/>
  <c r="P798" i="1" s="1"/>
  <c r="N1424" i="1"/>
  <c r="O1423" i="1"/>
  <c r="N583" i="1"/>
  <c r="O582" i="1"/>
  <c r="P582" i="1" s="1"/>
  <c r="N279" i="1"/>
  <c r="O278" i="1"/>
  <c r="Q191" i="1"/>
  <c r="M191" i="1"/>
  <c r="L191" i="1"/>
  <c r="N1258" i="1"/>
  <c r="O1257" i="1"/>
  <c r="Q1176" i="1"/>
  <c r="M1176" i="1"/>
  <c r="L1176" i="1"/>
  <c r="N451" i="1"/>
  <c r="O450" i="1"/>
  <c r="P450" i="1" s="1"/>
  <c r="N508" i="1"/>
  <c r="O507" i="1"/>
  <c r="P507" i="1" s="1"/>
  <c r="K1106" i="1"/>
  <c r="Q1105" i="1"/>
  <c r="M1105" i="1"/>
  <c r="L1105" i="1"/>
  <c r="N246" i="1"/>
  <c r="O245" i="1"/>
  <c r="N1243" i="1"/>
  <c r="O1242" i="1"/>
  <c r="P1242" i="1" s="1"/>
  <c r="N1231" i="1"/>
  <c r="O1230" i="1"/>
  <c r="P1230" i="1" s="1"/>
  <c r="Q463" i="1"/>
  <c r="M463" i="1"/>
  <c r="L463" i="1"/>
  <c r="K855" i="1"/>
  <c r="Q854" i="1"/>
  <c r="M854" i="1"/>
  <c r="L854" i="1"/>
  <c r="N156" i="1"/>
  <c r="O155" i="1"/>
  <c r="P155" i="1" s="1"/>
  <c r="K1051" i="1"/>
  <c r="Q1050" i="1"/>
  <c r="M1050" i="1"/>
  <c r="L1050" i="1"/>
  <c r="N1316" i="1"/>
  <c r="O1315" i="1"/>
  <c r="P1315" i="1" s="1"/>
  <c r="K1444" i="1"/>
  <c r="Q1443" i="1"/>
  <c r="M1443" i="1"/>
  <c r="L1443" i="1"/>
  <c r="N320" i="1"/>
  <c r="O319" i="1"/>
  <c r="P319" i="1" s="1"/>
  <c r="W1489" i="1"/>
  <c r="AC1488" i="1"/>
  <c r="AB1488" i="1"/>
  <c r="AA1488" i="1"/>
  <c r="W1412" i="1"/>
  <c r="AC1411" i="1"/>
  <c r="AB1411" i="1"/>
  <c r="AA1411" i="1"/>
  <c r="AB641" i="1" l="1"/>
  <c r="AB1053" i="1"/>
  <c r="W1054" i="1"/>
  <c r="AB1054" i="1" s="1"/>
  <c r="AC1054" i="1"/>
  <c r="AA1054" i="1"/>
  <c r="W642" i="1"/>
  <c r="AA642" i="1" s="1"/>
  <c r="AC642" i="1"/>
  <c r="W1447" i="1"/>
  <c r="AC1447" i="1" s="1"/>
  <c r="AB1447" i="1"/>
  <c r="AB375" i="1"/>
  <c r="AA375" i="1"/>
  <c r="AC375" i="1"/>
  <c r="P374" i="1"/>
  <c r="W1029" i="1"/>
  <c r="AC1029" i="1" s="1"/>
  <c r="AA374" i="1"/>
  <c r="W858" i="1"/>
  <c r="AA858" i="1" s="1"/>
  <c r="AC858" i="1"/>
  <c r="AB374" i="1"/>
  <c r="N235" i="1"/>
  <c r="O234" i="1"/>
  <c r="P234" i="1" s="1"/>
  <c r="K72" i="1"/>
  <c r="Q71" i="1"/>
  <c r="M71" i="1"/>
  <c r="L71" i="1"/>
  <c r="N884" i="1"/>
  <c r="O883" i="1"/>
  <c r="P883" i="1" s="1"/>
  <c r="N1479" i="1"/>
  <c r="O1478" i="1"/>
  <c r="P1478" i="1" s="1"/>
  <c r="K751" i="1"/>
  <c r="Q750" i="1"/>
  <c r="M750" i="1"/>
  <c r="L750" i="1"/>
  <c r="Q521" i="1"/>
  <c r="M521" i="1"/>
  <c r="L521" i="1"/>
  <c r="N1372" i="1"/>
  <c r="O1371" i="1"/>
  <c r="P1371" i="1" s="1"/>
  <c r="N359" i="1"/>
  <c r="O358" i="1"/>
  <c r="P358" i="1" s="1"/>
  <c r="N1304" i="1"/>
  <c r="O1303" i="1"/>
  <c r="P1303" i="1" s="1"/>
  <c r="N321" i="1"/>
  <c r="O320" i="1"/>
  <c r="P320" i="1" s="1"/>
  <c r="N1351" i="1"/>
  <c r="O1350" i="1"/>
  <c r="P1350" i="1" s="1"/>
  <c r="K1445" i="1"/>
  <c r="Q1444" i="1"/>
  <c r="M1444" i="1"/>
  <c r="L1444" i="1"/>
  <c r="N484" i="1"/>
  <c r="O483" i="1"/>
  <c r="P483" i="1" s="1"/>
  <c r="N898" i="1"/>
  <c r="O897" i="1"/>
  <c r="P897" i="1" s="1"/>
  <c r="K308" i="1"/>
  <c r="Q307" i="1"/>
  <c r="M307" i="1"/>
  <c r="L307" i="1"/>
  <c r="K733" i="1"/>
  <c r="Q732" i="1"/>
  <c r="M732" i="1"/>
  <c r="L732" i="1"/>
  <c r="N1189" i="1"/>
  <c r="O1188" i="1"/>
  <c r="Q1396" i="1"/>
  <c r="M1396" i="1"/>
  <c r="L1396" i="1"/>
  <c r="K830" i="1"/>
  <c r="Q829" i="1"/>
  <c r="M829" i="1"/>
  <c r="L829" i="1"/>
  <c r="N157" i="1"/>
  <c r="O156" i="1"/>
  <c r="P156" i="1" s="1"/>
  <c r="K1245" i="1"/>
  <c r="Q1244" i="1"/>
  <c r="M1244" i="1"/>
  <c r="L1244" i="1"/>
  <c r="N280" i="1"/>
  <c r="O279" i="1"/>
  <c r="K801" i="1"/>
  <c r="Q800" i="1"/>
  <c r="M800" i="1"/>
  <c r="L800" i="1"/>
  <c r="K856" i="1"/>
  <c r="Q855" i="1"/>
  <c r="M855" i="1"/>
  <c r="L855" i="1"/>
  <c r="N1177" i="1"/>
  <c r="O1176" i="1"/>
  <c r="P1176" i="1" s="1"/>
  <c r="N1106" i="1"/>
  <c r="O1105" i="1"/>
  <c r="N639" i="1"/>
  <c r="O638" i="1"/>
  <c r="P638" i="1" s="1"/>
  <c r="N413" i="1"/>
  <c r="O412" i="1"/>
  <c r="P412" i="1" s="1"/>
  <c r="N559" i="1"/>
  <c r="O558" i="1"/>
  <c r="N400" i="1"/>
  <c r="O399" i="1"/>
  <c r="P399" i="1" s="1"/>
  <c r="Q884" i="1"/>
  <c r="M884" i="1"/>
  <c r="L884" i="1"/>
  <c r="N938" i="1"/>
  <c r="O937" i="1"/>
  <c r="P937" i="1" s="1"/>
  <c r="K1480" i="1"/>
  <c r="Q1479" i="1"/>
  <c r="M1479" i="1"/>
  <c r="L1479" i="1"/>
  <c r="N683" i="1"/>
  <c r="O682" i="1"/>
  <c r="P682" i="1" s="1"/>
  <c r="Q359" i="1"/>
  <c r="M359" i="1"/>
  <c r="L359" i="1"/>
  <c r="Q1304" i="1"/>
  <c r="M1304" i="1"/>
  <c r="L1304" i="1"/>
  <c r="Q321" i="1"/>
  <c r="M321" i="1"/>
  <c r="L321" i="1"/>
  <c r="K1352" i="1"/>
  <c r="Q1351" i="1"/>
  <c r="M1351" i="1"/>
  <c r="L1351" i="1"/>
  <c r="N221" i="1"/>
  <c r="O220" i="1"/>
  <c r="P220" i="1" s="1"/>
  <c r="N346" i="1"/>
  <c r="O345" i="1"/>
  <c r="N439" i="1"/>
  <c r="O438" i="1"/>
  <c r="N1127" i="1"/>
  <c r="O1126" i="1"/>
  <c r="P1126" i="1" s="1"/>
  <c r="N1026" i="1"/>
  <c r="O1025" i="1"/>
  <c r="P1025" i="1" s="1"/>
  <c r="N625" i="1"/>
  <c r="O624" i="1"/>
  <c r="P624" i="1" s="1"/>
  <c r="Q1189" i="1"/>
  <c r="M1189" i="1"/>
  <c r="L1189" i="1"/>
  <c r="N93" i="1"/>
  <c r="O92" i="1"/>
  <c r="P92" i="1" s="1"/>
  <c r="N1080" i="1"/>
  <c r="O1079" i="1"/>
  <c r="P1079" i="1" s="1"/>
  <c r="N509" i="1"/>
  <c r="O508" i="1"/>
  <c r="P508" i="1" s="1"/>
  <c r="N1259" i="1"/>
  <c r="O1258" i="1"/>
  <c r="Q280" i="1"/>
  <c r="M280" i="1"/>
  <c r="L280" i="1"/>
  <c r="N1425" i="1"/>
  <c r="O1424" i="1"/>
  <c r="K1107" i="1"/>
  <c r="Q1106" i="1"/>
  <c r="M1106" i="1"/>
  <c r="L1106" i="1"/>
  <c r="K640" i="1"/>
  <c r="Q639" i="1"/>
  <c r="M639" i="1"/>
  <c r="L639" i="1"/>
  <c r="Q413" i="1"/>
  <c r="M413" i="1"/>
  <c r="L413" i="1"/>
  <c r="N1512" i="1"/>
  <c r="O1511" i="1"/>
  <c r="P1511" i="1" s="1"/>
  <c r="N814" i="1"/>
  <c r="O813" i="1"/>
  <c r="P813" i="1" s="1"/>
  <c r="Q559" i="1"/>
  <c r="M559" i="1"/>
  <c r="L559" i="1"/>
  <c r="Q400" i="1"/>
  <c r="M400" i="1"/>
  <c r="L400" i="1"/>
  <c r="N295" i="1"/>
  <c r="O294" i="1"/>
  <c r="N964" i="1"/>
  <c r="O963" i="1"/>
  <c r="P963" i="1" s="1"/>
  <c r="N1524" i="1"/>
  <c r="O1523" i="1"/>
  <c r="N777" i="1"/>
  <c r="O776" i="1"/>
  <c r="N707" i="1"/>
  <c r="O706" i="1"/>
  <c r="P706" i="1" s="1"/>
  <c r="N1232" i="1"/>
  <c r="O1231" i="1"/>
  <c r="P1231" i="1" s="1"/>
  <c r="N1291" i="1"/>
  <c r="O1290" i="1"/>
  <c r="P1290" i="1" s="1"/>
  <c r="Q221" i="1"/>
  <c r="M221" i="1"/>
  <c r="L221" i="1"/>
  <c r="N1051" i="1"/>
  <c r="O1050" i="1"/>
  <c r="P1050" i="1" s="1"/>
  <c r="Q346" i="1"/>
  <c r="M346" i="1"/>
  <c r="L346" i="1"/>
  <c r="N613" i="1"/>
  <c r="O612" i="1"/>
  <c r="P612" i="1" s="1"/>
  <c r="N1001" i="1"/>
  <c r="O1000" i="1"/>
  <c r="P1000" i="1" s="1"/>
  <c r="K1128" i="1"/>
  <c r="Q1127" i="1"/>
  <c r="M1127" i="1"/>
  <c r="L1127" i="1"/>
  <c r="K1027" i="1"/>
  <c r="Q1026" i="1"/>
  <c r="M1026" i="1"/>
  <c r="L1026" i="1"/>
  <c r="N169" i="1"/>
  <c r="O168" i="1"/>
  <c r="P168" i="1" s="1"/>
  <c r="K626" i="1"/>
  <c r="Q625" i="1"/>
  <c r="M625" i="1"/>
  <c r="L625" i="1"/>
  <c r="K94" i="1"/>
  <c r="Q93" i="1"/>
  <c r="M93" i="1"/>
  <c r="L93" i="1"/>
  <c r="N843" i="1"/>
  <c r="O842" i="1"/>
  <c r="P842" i="1" s="1"/>
  <c r="Q1080" i="1"/>
  <c r="M1080" i="1"/>
  <c r="L1080" i="1"/>
  <c r="N1467" i="1"/>
  <c r="O1466" i="1"/>
  <c r="P1466" i="1" s="1"/>
  <c r="N1410" i="1"/>
  <c r="O1409" i="1"/>
  <c r="P1409" i="1" s="1"/>
  <c r="N334" i="1"/>
  <c r="O333" i="1"/>
  <c r="P333" i="1" s="1"/>
  <c r="K1260" i="1"/>
  <c r="Q1259" i="1"/>
  <c r="M1259" i="1"/>
  <c r="L1259" i="1"/>
  <c r="N584" i="1"/>
  <c r="O583" i="1"/>
  <c r="P583" i="1" s="1"/>
  <c r="K1426" i="1"/>
  <c r="Q1425" i="1"/>
  <c r="M1425" i="1"/>
  <c r="L1425" i="1"/>
  <c r="N121" i="1"/>
  <c r="O120" i="1"/>
  <c r="P120" i="1" s="1"/>
  <c r="N464" i="1"/>
  <c r="O463" i="1"/>
  <c r="N1444" i="1"/>
  <c r="O1443" i="1"/>
  <c r="P1443" i="1" s="1"/>
  <c r="N855" i="1"/>
  <c r="O854" i="1"/>
  <c r="P854" i="1" s="1"/>
  <c r="N192" i="1"/>
  <c r="O191" i="1"/>
  <c r="P191" i="1" s="1"/>
  <c r="N71" i="1"/>
  <c r="O70" i="1"/>
  <c r="K815" i="1"/>
  <c r="Q814" i="1"/>
  <c r="M814" i="1"/>
  <c r="L814" i="1"/>
  <c r="N1165" i="1"/>
  <c r="O1164" i="1"/>
  <c r="P1164" i="1" s="1"/>
  <c r="N109" i="1"/>
  <c r="O108" i="1"/>
  <c r="P108" i="1" s="1"/>
  <c r="N59" i="1"/>
  <c r="O58" i="1"/>
  <c r="P58" i="1" s="1"/>
  <c r="N750" i="1"/>
  <c r="O749" i="1"/>
  <c r="P749" i="1" s="1"/>
  <c r="N521" i="1"/>
  <c r="O520" i="1"/>
  <c r="P520" i="1" s="1"/>
  <c r="K1525" i="1"/>
  <c r="Q1524" i="1"/>
  <c r="M1524" i="1"/>
  <c r="L1524" i="1"/>
  <c r="K778" i="1"/>
  <c r="Q777" i="1"/>
  <c r="M777" i="1"/>
  <c r="L777" i="1"/>
  <c r="Q707" i="1"/>
  <c r="M707" i="1"/>
  <c r="L707" i="1"/>
  <c r="N1317" i="1"/>
  <c r="O1316" i="1"/>
  <c r="P1316" i="1" s="1"/>
  <c r="Q1291" i="1"/>
  <c r="M1291" i="1"/>
  <c r="L1291" i="1"/>
  <c r="K1052" i="1"/>
  <c r="Q1051" i="1"/>
  <c r="M1051" i="1"/>
  <c r="L1051" i="1"/>
  <c r="N307" i="1"/>
  <c r="O306" i="1"/>
  <c r="P306" i="1" s="1"/>
  <c r="N732" i="1"/>
  <c r="O731" i="1"/>
  <c r="P731" i="1" s="1"/>
  <c r="N1396" i="1"/>
  <c r="O1395" i="1"/>
  <c r="N388" i="1"/>
  <c r="O387" i="1"/>
  <c r="P387" i="1" s="1"/>
  <c r="K1411" i="1"/>
  <c r="Q1410" i="1"/>
  <c r="M1410" i="1"/>
  <c r="L1410" i="1"/>
  <c r="N829" i="1"/>
  <c r="O828" i="1"/>
  <c r="N1244" i="1"/>
  <c r="O1243" i="1"/>
  <c r="P1243" i="1" s="1"/>
  <c r="Q584" i="1"/>
  <c r="M584" i="1"/>
  <c r="L584" i="1"/>
  <c r="N800" i="1"/>
  <c r="O799" i="1"/>
  <c r="P799" i="1" s="1"/>
  <c r="W1490" i="1"/>
  <c r="AC1489" i="1"/>
  <c r="AB1489" i="1"/>
  <c r="AA1489" i="1"/>
  <c r="AC1412" i="1"/>
  <c r="AA1412" i="1"/>
  <c r="AB1412" i="1"/>
  <c r="AB858" i="1" l="1"/>
  <c r="W1448" i="1"/>
  <c r="AB1448" i="1" s="1"/>
  <c r="W643" i="1"/>
  <c r="AB643" i="1" s="1"/>
  <c r="AA643" i="1"/>
  <c r="AC643" i="1"/>
  <c r="AA1029" i="1"/>
  <c r="W859" i="1"/>
  <c r="P859" i="1" s="1"/>
  <c r="AC859" i="1"/>
  <c r="AA859" i="1"/>
  <c r="AB1029" i="1"/>
  <c r="AC1055" i="1"/>
  <c r="AB1055" i="1"/>
  <c r="AA1055" i="1"/>
  <c r="W1030" i="1"/>
  <c r="AC1030" i="1" s="1"/>
  <c r="AA1030" i="1"/>
  <c r="AA1447" i="1"/>
  <c r="AB642" i="1"/>
  <c r="K1526" i="1"/>
  <c r="Q1525" i="1"/>
  <c r="M1525" i="1"/>
  <c r="L1525" i="1"/>
  <c r="K1353" i="1"/>
  <c r="Q1352" i="1"/>
  <c r="M1352" i="1"/>
  <c r="L1352" i="1"/>
  <c r="N778" i="1"/>
  <c r="O777" i="1"/>
  <c r="N1525" i="1"/>
  <c r="O1524" i="1"/>
  <c r="N1260" i="1"/>
  <c r="O1259" i="1"/>
  <c r="N281" i="1"/>
  <c r="O280" i="1"/>
  <c r="N1352" i="1"/>
  <c r="O1351" i="1"/>
  <c r="P1351" i="1" s="1"/>
  <c r="K1481" i="1"/>
  <c r="Q1480" i="1"/>
  <c r="M1480" i="1"/>
  <c r="L1480" i="1"/>
  <c r="N856" i="1"/>
  <c r="O855" i="1"/>
  <c r="P855" i="1" s="1"/>
  <c r="Q801" i="1"/>
  <c r="M801" i="1"/>
  <c r="L801" i="1"/>
  <c r="N830" i="1"/>
  <c r="O829" i="1"/>
  <c r="K734" i="1"/>
  <c r="Q733" i="1"/>
  <c r="M733" i="1"/>
  <c r="L733" i="1"/>
  <c r="N751" i="1"/>
  <c r="O750" i="1"/>
  <c r="P750" i="1" s="1"/>
  <c r="K1261" i="1"/>
  <c r="Q1260" i="1"/>
  <c r="M1260" i="1"/>
  <c r="L1260" i="1"/>
  <c r="K1053" i="1"/>
  <c r="Q1052" i="1"/>
  <c r="M1052" i="1"/>
  <c r="L1052" i="1"/>
  <c r="N1426" i="1"/>
  <c r="O1425" i="1"/>
  <c r="N94" i="1"/>
  <c r="O93" i="1"/>
  <c r="P93" i="1" s="1"/>
  <c r="K641" i="1"/>
  <c r="Q640" i="1"/>
  <c r="M640" i="1"/>
  <c r="L640" i="1"/>
  <c r="K1108" i="1"/>
  <c r="Q1107" i="1"/>
  <c r="M1107" i="1"/>
  <c r="L1107" i="1"/>
  <c r="N522" i="1"/>
  <c r="O521" i="1"/>
  <c r="P521" i="1" s="1"/>
  <c r="N401" i="1"/>
  <c r="O400" i="1"/>
  <c r="P400" i="1" s="1"/>
  <c r="K752" i="1"/>
  <c r="Q751" i="1"/>
  <c r="M751" i="1"/>
  <c r="L751" i="1"/>
  <c r="N1292" i="1"/>
  <c r="O1291" i="1"/>
  <c r="P1291" i="1" s="1"/>
  <c r="Q1426" i="1"/>
  <c r="M1426" i="1"/>
  <c r="L1426" i="1"/>
  <c r="N1081" i="1"/>
  <c r="O1080" i="1"/>
  <c r="P1080" i="1" s="1"/>
  <c r="K95" i="1"/>
  <c r="Q94" i="1"/>
  <c r="M94" i="1"/>
  <c r="L94" i="1"/>
  <c r="K779" i="1"/>
  <c r="Q778" i="1"/>
  <c r="M778" i="1"/>
  <c r="L778" i="1"/>
  <c r="N308" i="1"/>
  <c r="O307" i="1"/>
  <c r="P307" i="1" s="1"/>
  <c r="N1027" i="1"/>
  <c r="O1026" i="1"/>
  <c r="P1026" i="1" s="1"/>
  <c r="N1128" i="1"/>
  <c r="O1127" i="1"/>
  <c r="P1127" i="1" s="1"/>
  <c r="N414" i="1"/>
  <c r="O413" i="1"/>
  <c r="P413" i="1" s="1"/>
  <c r="N322" i="1"/>
  <c r="O321" i="1"/>
  <c r="P321" i="1" s="1"/>
  <c r="Q308" i="1"/>
  <c r="M308" i="1"/>
  <c r="L308" i="1"/>
  <c r="N1445" i="1"/>
  <c r="O1444" i="1"/>
  <c r="P1444" i="1" s="1"/>
  <c r="N72" i="1"/>
  <c r="O71" i="1"/>
  <c r="K857" i="1"/>
  <c r="Q856" i="1"/>
  <c r="M856" i="1"/>
  <c r="L856" i="1"/>
  <c r="N708" i="1"/>
  <c r="O707" i="1"/>
  <c r="P707" i="1" s="1"/>
  <c r="N815" i="1"/>
  <c r="O814" i="1"/>
  <c r="P814" i="1" s="1"/>
  <c r="N626" i="1"/>
  <c r="O625" i="1"/>
  <c r="P625" i="1" s="1"/>
  <c r="N560" i="1"/>
  <c r="O559" i="1"/>
  <c r="N1190" i="1"/>
  <c r="O1189" i="1"/>
  <c r="N1245" i="1"/>
  <c r="O1244" i="1"/>
  <c r="P1244" i="1" s="1"/>
  <c r="N585" i="1"/>
  <c r="O584" i="1"/>
  <c r="P584" i="1" s="1"/>
  <c r="Q830" i="1"/>
  <c r="M830" i="1"/>
  <c r="L830" i="1"/>
  <c r="K1028" i="1"/>
  <c r="Q1027" i="1"/>
  <c r="M1027" i="1"/>
  <c r="L1027" i="1"/>
  <c r="K1129" i="1"/>
  <c r="Q1128" i="1"/>
  <c r="M1128" i="1"/>
  <c r="L1128" i="1"/>
  <c r="N347" i="1"/>
  <c r="O346" i="1"/>
  <c r="N222" i="1"/>
  <c r="O221" i="1"/>
  <c r="P221" i="1" s="1"/>
  <c r="N1480" i="1"/>
  <c r="O1479" i="1"/>
  <c r="P1479" i="1" s="1"/>
  <c r="N801" i="1"/>
  <c r="O800" i="1"/>
  <c r="P800" i="1" s="1"/>
  <c r="N1397" i="1"/>
  <c r="O1396" i="1"/>
  <c r="N733" i="1"/>
  <c r="O732" i="1"/>
  <c r="P732" i="1" s="1"/>
  <c r="K1446" i="1"/>
  <c r="Q1445" i="1"/>
  <c r="M1445" i="1"/>
  <c r="L1445" i="1"/>
  <c r="K73" i="1"/>
  <c r="Q72" i="1"/>
  <c r="M72" i="1"/>
  <c r="L72" i="1"/>
  <c r="N360" i="1"/>
  <c r="O359" i="1"/>
  <c r="P359" i="1" s="1"/>
  <c r="N1411" i="1"/>
  <c r="O1410" i="1"/>
  <c r="P1410" i="1" s="1"/>
  <c r="K1412" i="1"/>
  <c r="Q1411" i="1"/>
  <c r="M1411" i="1"/>
  <c r="L1411" i="1"/>
  <c r="N1052" i="1"/>
  <c r="O1051" i="1"/>
  <c r="P1051" i="1" s="1"/>
  <c r="K816" i="1"/>
  <c r="Q815" i="1"/>
  <c r="M815" i="1"/>
  <c r="L815" i="1"/>
  <c r="Q626" i="1"/>
  <c r="M626" i="1"/>
  <c r="L626" i="1"/>
  <c r="N640" i="1"/>
  <c r="O639" i="1"/>
  <c r="P639" i="1" s="1"/>
  <c r="N1107" i="1"/>
  <c r="O1106" i="1"/>
  <c r="N1305" i="1"/>
  <c r="O1304" i="1"/>
  <c r="P1304" i="1" s="1"/>
  <c r="N885" i="1"/>
  <c r="O884" i="1"/>
  <c r="P884" i="1" s="1"/>
  <c r="K1246" i="1"/>
  <c r="Q1245" i="1"/>
  <c r="M1245" i="1"/>
  <c r="L1245" i="1"/>
  <c r="W1491" i="1"/>
  <c r="AC1490" i="1"/>
  <c r="AB1490" i="1"/>
  <c r="AA1490" i="1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46" i="6"/>
  <c r="AM247" i="6"/>
  <c r="AM248" i="6"/>
  <c r="AM249" i="6"/>
  <c r="AM250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88" i="6"/>
  <c r="AM789" i="6"/>
  <c r="AM790" i="6"/>
  <c r="AM791" i="6"/>
  <c r="AM792" i="6"/>
  <c r="AM793" i="6"/>
  <c r="AM794" i="6"/>
  <c r="AM795" i="6"/>
  <c r="AM796" i="6"/>
  <c r="AM797" i="6"/>
  <c r="AM798" i="6"/>
  <c r="AM799" i="6"/>
  <c r="AM800" i="6"/>
  <c r="AM801" i="6"/>
  <c r="AM802" i="6"/>
  <c r="AM803" i="6"/>
  <c r="AM804" i="6"/>
  <c r="AM805" i="6"/>
  <c r="AM806" i="6"/>
  <c r="AM807" i="6"/>
  <c r="AM808" i="6"/>
  <c r="AM809" i="6"/>
  <c r="AM810" i="6"/>
  <c r="AM811" i="6"/>
  <c r="AM812" i="6"/>
  <c r="AM813" i="6"/>
  <c r="AM814" i="6"/>
  <c r="AM815" i="6"/>
  <c r="AM816" i="6"/>
  <c r="AM831" i="6"/>
  <c r="AM832" i="6"/>
  <c r="AM833" i="6"/>
  <c r="AM834" i="6"/>
  <c r="AM835" i="6"/>
  <c r="AM836" i="6"/>
  <c r="AM837" i="6"/>
  <c r="AM838" i="6"/>
  <c r="AM839" i="6"/>
  <c r="AM840" i="6"/>
  <c r="AM841" i="6"/>
  <c r="AM842" i="6"/>
  <c r="AM843" i="6"/>
  <c r="AM844" i="6"/>
  <c r="AM845" i="6"/>
  <c r="AM846" i="6"/>
  <c r="AM847" i="6"/>
  <c r="AM848" i="6"/>
  <c r="AM849" i="6"/>
  <c r="AM850" i="6"/>
  <c r="AM851" i="6"/>
  <c r="AM852" i="6"/>
  <c r="AM853" i="6"/>
  <c r="AM854" i="6"/>
  <c r="AM855" i="6"/>
  <c r="AM856" i="6"/>
  <c r="AM857" i="6"/>
  <c r="AM858" i="6"/>
  <c r="AM859" i="6"/>
  <c r="AM872" i="6"/>
  <c r="AM873" i="6"/>
  <c r="AM874" i="6"/>
  <c r="AM875" i="6"/>
  <c r="AM876" i="6"/>
  <c r="AM877" i="6"/>
  <c r="AM878" i="6"/>
  <c r="AM879" i="6"/>
  <c r="AM880" i="6"/>
  <c r="AM881" i="6"/>
  <c r="AM882" i="6"/>
  <c r="AM883" i="6"/>
  <c r="AM884" i="6"/>
  <c r="AM885" i="6"/>
  <c r="AM886" i="6"/>
  <c r="AM887" i="6"/>
  <c r="AM888" i="6"/>
  <c r="AM889" i="6"/>
  <c r="AM890" i="6"/>
  <c r="AM891" i="6"/>
  <c r="AM892" i="6"/>
  <c r="AM893" i="6"/>
  <c r="AM894" i="6"/>
  <c r="AM895" i="6"/>
  <c r="AM896" i="6"/>
  <c r="AM897" i="6"/>
  <c r="AM898" i="6"/>
  <c r="AM899" i="6"/>
  <c r="AM900" i="6"/>
  <c r="AM901" i="6"/>
  <c r="AM902" i="6"/>
  <c r="AM903" i="6"/>
  <c r="AM904" i="6"/>
  <c r="AM905" i="6"/>
  <c r="AM906" i="6"/>
  <c r="AM907" i="6"/>
  <c r="AM908" i="6"/>
  <c r="AM909" i="6"/>
  <c r="AM910" i="6"/>
  <c r="AM911" i="6"/>
  <c r="AM912" i="6"/>
  <c r="AM913" i="6"/>
  <c r="AM914" i="6"/>
  <c r="AM915" i="6"/>
  <c r="AM916" i="6"/>
  <c r="AM917" i="6"/>
  <c r="AM918" i="6"/>
  <c r="AM919" i="6"/>
  <c r="AM920" i="6"/>
  <c r="AM921" i="6"/>
  <c r="AM922" i="6"/>
  <c r="AM923" i="6"/>
  <c r="AM924" i="6"/>
  <c r="AM925" i="6"/>
  <c r="AM926" i="6"/>
  <c r="AM927" i="6"/>
  <c r="AM928" i="6"/>
  <c r="AM929" i="6"/>
  <c r="AM930" i="6"/>
  <c r="AM931" i="6"/>
  <c r="AM932" i="6"/>
  <c r="AM933" i="6"/>
  <c r="AM934" i="6"/>
  <c r="AM935" i="6"/>
  <c r="AM936" i="6"/>
  <c r="AM937" i="6"/>
  <c r="AM938" i="6"/>
  <c r="AM939" i="6"/>
  <c r="AM940" i="6"/>
  <c r="AM941" i="6"/>
  <c r="AM942" i="6"/>
  <c r="AM943" i="6"/>
  <c r="AM944" i="6"/>
  <c r="AM945" i="6"/>
  <c r="AM946" i="6"/>
  <c r="AM947" i="6"/>
  <c r="AM948" i="6"/>
  <c r="AM949" i="6"/>
  <c r="AM950" i="6"/>
  <c r="AM951" i="6"/>
  <c r="AM952" i="6"/>
  <c r="AM953" i="6"/>
  <c r="AM954" i="6"/>
  <c r="AM955" i="6"/>
  <c r="AM956" i="6"/>
  <c r="AM957" i="6"/>
  <c r="AM958" i="6"/>
  <c r="AM959" i="6"/>
  <c r="AM960" i="6"/>
  <c r="AM961" i="6"/>
  <c r="AM962" i="6"/>
  <c r="AM963" i="6"/>
  <c r="AM964" i="6"/>
  <c r="AM965" i="6"/>
  <c r="AM966" i="6"/>
  <c r="AM967" i="6"/>
  <c r="AM968" i="6"/>
  <c r="AM969" i="6"/>
  <c r="AM970" i="6"/>
  <c r="AM971" i="6"/>
  <c r="AM972" i="6"/>
  <c r="AM973" i="6"/>
  <c r="AM974" i="6"/>
  <c r="AM975" i="6"/>
  <c r="AM976" i="6"/>
  <c r="AM977" i="6"/>
  <c r="AM978" i="6"/>
  <c r="AM979" i="6"/>
  <c r="AM980" i="6"/>
  <c r="AM981" i="6"/>
  <c r="AM982" i="6"/>
  <c r="AM983" i="6"/>
  <c r="AM984" i="6"/>
  <c r="AM985" i="6"/>
  <c r="AM986" i="6"/>
  <c r="AM987" i="6"/>
  <c r="AM988" i="6"/>
  <c r="AM989" i="6"/>
  <c r="AM990" i="6"/>
  <c r="AM991" i="6"/>
  <c r="AM992" i="6"/>
  <c r="AM993" i="6"/>
  <c r="AM994" i="6"/>
  <c r="AM995" i="6"/>
  <c r="AM996" i="6"/>
  <c r="AM997" i="6"/>
  <c r="AM998" i="6"/>
  <c r="AM999" i="6"/>
  <c r="AM1000" i="6"/>
  <c r="AM1001" i="6"/>
  <c r="AM1002" i="6"/>
  <c r="AM1003" i="6"/>
  <c r="AM1004" i="6"/>
  <c r="AM1005" i="6"/>
  <c r="AM1006" i="6"/>
  <c r="AM1007" i="6"/>
  <c r="AM1008" i="6"/>
  <c r="AM1009" i="6"/>
  <c r="AM1010" i="6"/>
  <c r="AM1011" i="6"/>
  <c r="AM1012" i="6"/>
  <c r="AM1013" i="6"/>
  <c r="AM1014" i="6"/>
  <c r="AM1015" i="6"/>
  <c r="AM1016" i="6"/>
  <c r="AM1017" i="6"/>
  <c r="AM1018" i="6"/>
  <c r="AM1019" i="6"/>
  <c r="AM1020" i="6"/>
  <c r="AM1021" i="6"/>
  <c r="AM1022" i="6"/>
  <c r="AM1023" i="6"/>
  <c r="AM1024" i="6"/>
  <c r="AM1025" i="6"/>
  <c r="AM1026" i="6"/>
  <c r="AM1027" i="6"/>
  <c r="AM1028" i="6"/>
  <c r="AM1029" i="6"/>
  <c r="AM1030" i="6"/>
  <c r="AM1031" i="6"/>
  <c r="AM1032" i="6"/>
  <c r="AM1033" i="6"/>
  <c r="AM1034" i="6"/>
  <c r="AM1035" i="6"/>
  <c r="AM1036" i="6"/>
  <c r="AM1037" i="6"/>
  <c r="AM1038" i="6"/>
  <c r="AM1039" i="6"/>
  <c r="AM1040" i="6"/>
  <c r="AM1041" i="6"/>
  <c r="AM1042" i="6"/>
  <c r="AM1043" i="6"/>
  <c r="AM1044" i="6"/>
  <c r="AM1045" i="6"/>
  <c r="AM1046" i="6"/>
  <c r="AM1047" i="6"/>
  <c r="AM1048" i="6"/>
  <c r="AM1049" i="6"/>
  <c r="AM1050" i="6"/>
  <c r="AM1051" i="6"/>
  <c r="AM1052" i="6"/>
  <c r="AM1053" i="6"/>
  <c r="AM1054" i="6"/>
  <c r="AM1055" i="6"/>
  <c r="AM1056" i="6"/>
  <c r="AM1057" i="6"/>
  <c r="AM1058" i="6"/>
  <c r="AM1059" i="6"/>
  <c r="AM1060" i="6"/>
  <c r="AM1061" i="6"/>
  <c r="AM1062" i="6"/>
  <c r="AM1063" i="6"/>
  <c r="AM1064" i="6"/>
  <c r="AM1065" i="6"/>
  <c r="AM1066" i="6"/>
  <c r="AM1067" i="6"/>
  <c r="AM1068" i="6"/>
  <c r="AM1069" i="6"/>
  <c r="AM1070" i="6"/>
  <c r="AM1071" i="6"/>
  <c r="AM1072" i="6"/>
  <c r="AM1073" i="6"/>
  <c r="AM1074" i="6"/>
  <c r="AM1075" i="6"/>
  <c r="AM1076" i="6"/>
  <c r="AM1077" i="6"/>
  <c r="AM1078" i="6"/>
  <c r="AM1079" i="6"/>
  <c r="AM1080" i="6"/>
  <c r="AM1081" i="6"/>
  <c r="AM1082" i="6"/>
  <c r="AM1083" i="6"/>
  <c r="AM1084" i="6"/>
  <c r="AM1085" i="6"/>
  <c r="AM1086" i="6"/>
  <c r="AM1087" i="6"/>
  <c r="AM1088" i="6"/>
  <c r="AM1089" i="6"/>
  <c r="AM1090" i="6"/>
  <c r="AM1091" i="6"/>
  <c r="AM1092" i="6"/>
  <c r="AM1115" i="6"/>
  <c r="AM1116" i="6"/>
  <c r="AM1117" i="6"/>
  <c r="AM1118" i="6"/>
  <c r="AM1119" i="6"/>
  <c r="AM1120" i="6"/>
  <c r="AM1121" i="6"/>
  <c r="AM1122" i="6"/>
  <c r="AM1123" i="6"/>
  <c r="AM1124" i="6"/>
  <c r="AM1125" i="6"/>
  <c r="AM1126" i="6"/>
  <c r="AM1127" i="6"/>
  <c r="AM1128" i="6"/>
  <c r="AM1129" i="6"/>
  <c r="AM1143" i="6"/>
  <c r="AM1144" i="6"/>
  <c r="AM1145" i="6"/>
  <c r="AM1146" i="6"/>
  <c r="AM1147" i="6"/>
  <c r="AM1148" i="6"/>
  <c r="AM1149" i="6"/>
  <c r="AM1150" i="6"/>
  <c r="AM1151" i="6"/>
  <c r="AM1152" i="6"/>
  <c r="AM1153" i="6"/>
  <c r="AM1154" i="6"/>
  <c r="AM1155" i="6"/>
  <c r="AM1156" i="6"/>
  <c r="AM1157" i="6"/>
  <c r="AM1158" i="6"/>
  <c r="AM1159" i="6"/>
  <c r="AM1160" i="6"/>
  <c r="AM1161" i="6"/>
  <c r="AM1162" i="6"/>
  <c r="AM1163" i="6"/>
  <c r="AM1164" i="6"/>
  <c r="AM1165" i="6"/>
  <c r="AM1166" i="6"/>
  <c r="AM1167" i="6"/>
  <c r="AM1168" i="6"/>
  <c r="AM1169" i="6"/>
  <c r="AM1170" i="6"/>
  <c r="AM1171" i="6"/>
  <c r="AM1172" i="6"/>
  <c r="AM1173" i="6"/>
  <c r="AM1174" i="6"/>
  <c r="AM1175" i="6"/>
  <c r="AM1176" i="6"/>
  <c r="AM1190" i="6"/>
  <c r="AM1191" i="6"/>
  <c r="AM1192" i="6"/>
  <c r="AM1193" i="6"/>
  <c r="AM1194" i="6"/>
  <c r="AM1195" i="6"/>
  <c r="AM1196" i="6"/>
  <c r="AM1197" i="6"/>
  <c r="AM1198" i="6"/>
  <c r="AM1199" i="6"/>
  <c r="AM1200" i="6"/>
  <c r="AM1201" i="6"/>
  <c r="AM1202" i="6"/>
  <c r="AM1203" i="6"/>
  <c r="AM1204" i="6"/>
  <c r="AM1205" i="6"/>
  <c r="AM1206" i="6"/>
  <c r="AM1207" i="6"/>
  <c r="AM1220" i="6"/>
  <c r="AM1221" i="6"/>
  <c r="AM1222" i="6"/>
  <c r="AM1223" i="6"/>
  <c r="AM1224" i="6"/>
  <c r="AM1225" i="6"/>
  <c r="AM1226" i="6"/>
  <c r="AM1227" i="6"/>
  <c r="AM1228" i="6"/>
  <c r="AM1229" i="6"/>
  <c r="AM1230" i="6"/>
  <c r="AM1231" i="6"/>
  <c r="AM1232" i="6"/>
  <c r="AM1233" i="6"/>
  <c r="AM1234" i="6"/>
  <c r="AM1235" i="6"/>
  <c r="AM1236" i="6"/>
  <c r="AM1237" i="6"/>
  <c r="AM1238" i="6"/>
  <c r="AM1239" i="6"/>
  <c r="AM1240" i="6"/>
  <c r="AM1241" i="6"/>
  <c r="AM1242" i="6"/>
  <c r="AM1243" i="6"/>
  <c r="AM1244" i="6"/>
  <c r="AM1245" i="6"/>
  <c r="AM1246" i="6"/>
  <c r="AM1279" i="6"/>
  <c r="AM1280" i="6"/>
  <c r="AM1281" i="6"/>
  <c r="AM1282" i="6"/>
  <c r="AM1283" i="6"/>
  <c r="AM1284" i="6"/>
  <c r="AM1285" i="6"/>
  <c r="AM1286" i="6"/>
  <c r="AM1287" i="6"/>
  <c r="AM1288" i="6"/>
  <c r="AM1289" i="6"/>
  <c r="AM1290" i="6"/>
  <c r="AM1291" i="6"/>
  <c r="AM1292" i="6"/>
  <c r="AM1293" i="6"/>
  <c r="AM1294" i="6"/>
  <c r="AM1295" i="6"/>
  <c r="AM1296" i="6"/>
  <c r="AM1297" i="6"/>
  <c r="AM1298" i="6"/>
  <c r="AM1299" i="6"/>
  <c r="AM1300" i="6"/>
  <c r="AM1301" i="6"/>
  <c r="AM1302" i="6"/>
  <c r="AM1303" i="6"/>
  <c r="AM1304" i="6"/>
  <c r="AM1305" i="6"/>
  <c r="AM1306" i="6"/>
  <c r="AM1307" i="6"/>
  <c r="AM1308" i="6"/>
  <c r="AM1309" i="6"/>
  <c r="AM1310" i="6"/>
  <c r="AM1311" i="6"/>
  <c r="AM1312" i="6"/>
  <c r="AM1313" i="6"/>
  <c r="AM1314" i="6"/>
  <c r="AM1315" i="6"/>
  <c r="AM1316" i="6"/>
  <c r="AM1317" i="6"/>
  <c r="AM1318" i="6"/>
  <c r="AM1319" i="6"/>
  <c r="AM1320" i="6"/>
  <c r="AM1321" i="6"/>
  <c r="AM1322" i="6"/>
  <c r="AM1323" i="6"/>
  <c r="AM1324" i="6"/>
  <c r="AM1325" i="6"/>
  <c r="AM1326" i="6"/>
  <c r="AM1327" i="6"/>
  <c r="AM1328" i="6"/>
  <c r="AM1329" i="6"/>
  <c r="AM1330" i="6"/>
  <c r="AM1331" i="6"/>
  <c r="AM1332" i="6"/>
  <c r="AM1333" i="6"/>
  <c r="AM1334" i="6"/>
  <c r="AM1335" i="6"/>
  <c r="AM1336" i="6"/>
  <c r="AM1337" i="6"/>
  <c r="AM1338" i="6"/>
  <c r="AM1339" i="6"/>
  <c r="AM1340" i="6"/>
  <c r="AM1341" i="6"/>
  <c r="AM1342" i="6"/>
  <c r="AM1343" i="6"/>
  <c r="AM1344" i="6"/>
  <c r="AM1345" i="6"/>
  <c r="AM1346" i="6"/>
  <c r="AM1347" i="6"/>
  <c r="AM1348" i="6"/>
  <c r="AM1349" i="6"/>
  <c r="AM1350" i="6"/>
  <c r="AM1351" i="6"/>
  <c r="AM1352" i="6"/>
  <c r="AM1353" i="6"/>
  <c r="AM1354" i="6"/>
  <c r="AM1355" i="6"/>
  <c r="AM1356" i="6"/>
  <c r="AM1357" i="6"/>
  <c r="AM1358" i="6"/>
  <c r="AM1359" i="6"/>
  <c r="AM1360" i="6"/>
  <c r="AM1361" i="6"/>
  <c r="AM1362" i="6"/>
  <c r="AM1363" i="6"/>
  <c r="AM1364" i="6"/>
  <c r="AM1365" i="6"/>
  <c r="AM1366" i="6"/>
  <c r="AM1367" i="6"/>
  <c r="AM1368" i="6"/>
  <c r="AM1369" i="6"/>
  <c r="AM1370" i="6"/>
  <c r="AM1371" i="6"/>
  <c r="AM1372" i="6"/>
  <c r="AM1373" i="6"/>
  <c r="AM1374" i="6"/>
  <c r="AM1375" i="6"/>
  <c r="AM1376" i="6"/>
  <c r="AM1377" i="6"/>
  <c r="AM1378" i="6"/>
  <c r="AM1379" i="6"/>
  <c r="AM1380" i="6"/>
  <c r="AM1381" i="6"/>
  <c r="AM1382" i="6"/>
  <c r="AM1383" i="6"/>
  <c r="AM1397" i="6"/>
  <c r="AM1398" i="6"/>
  <c r="AM1399" i="6"/>
  <c r="AM1400" i="6"/>
  <c r="AM1401" i="6"/>
  <c r="AM1402" i="6"/>
  <c r="AM1403" i="6"/>
  <c r="AM1404" i="6"/>
  <c r="AM1405" i="6"/>
  <c r="AM1406" i="6"/>
  <c r="AM1407" i="6"/>
  <c r="AM1408" i="6"/>
  <c r="AM1409" i="6"/>
  <c r="AM1410" i="6"/>
  <c r="AM1411" i="6"/>
  <c r="AM1412" i="6"/>
  <c r="AM1427" i="6"/>
  <c r="AM1428" i="6"/>
  <c r="AM1429" i="6"/>
  <c r="AM1430" i="6"/>
  <c r="AM1431" i="6"/>
  <c r="AM1432" i="6"/>
  <c r="AM1433" i="6"/>
  <c r="AM1434" i="6"/>
  <c r="AM1435" i="6"/>
  <c r="AM1436" i="6"/>
  <c r="AM1437" i="6"/>
  <c r="AM1438" i="6"/>
  <c r="AM1439" i="6"/>
  <c r="AM1440" i="6"/>
  <c r="AM1441" i="6"/>
  <c r="AM1442" i="6"/>
  <c r="AM1443" i="6"/>
  <c r="AM1444" i="6"/>
  <c r="AM1445" i="6"/>
  <c r="AM1446" i="6"/>
  <c r="AM1447" i="6"/>
  <c r="AM1448" i="6"/>
  <c r="AM1449" i="6"/>
  <c r="AM1450" i="6"/>
  <c r="AM1451" i="6"/>
  <c r="AM1452" i="6"/>
  <c r="AM1453" i="6"/>
  <c r="AM1454" i="6"/>
  <c r="AM1455" i="6"/>
  <c r="AM1456" i="6"/>
  <c r="AM1457" i="6"/>
  <c r="AM1458" i="6"/>
  <c r="AM1459" i="6"/>
  <c r="AM1460" i="6"/>
  <c r="AM1461" i="6"/>
  <c r="AM1462" i="6"/>
  <c r="AM1463" i="6"/>
  <c r="AM1464" i="6"/>
  <c r="AM1465" i="6"/>
  <c r="AM1466" i="6"/>
  <c r="AM1467" i="6"/>
  <c r="AM1468" i="6"/>
  <c r="AM1469" i="6"/>
  <c r="AM1470" i="6"/>
  <c r="AM1471" i="6"/>
  <c r="AM1472" i="6"/>
  <c r="AM1473" i="6"/>
  <c r="AM1474" i="6"/>
  <c r="AM1475" i="6"/>
  <c r="AM1476" i="6"/>
  <c r="AM1477" i="6"/>
  <c r="AM1478" i="6"/>
  <c r="AM1479" i="6"/>
  <c r="AM1480" i="6"/>
  <c r="AM1481" i="6"/>
  <c r="AM1482" i="6"/>
  <c r="AM1483" i="6"/>
  <c r="AM1484" i="6"/>
  <c r="AM1485" i="6"/>
  <c r="AM1486" i="6"/>
  <c r="AM1487" i="6"/>
  <c r="AM1488" i="6"/>
  <c r="AM1489" i="6"/>
  <c r="AM1490" i="6"/>
  <c r="AM1491" i="6"/>
  <c r="AM1492" i="6"/>
  <c r="AM1493" i="6"/>
  <c r="AM1494" i="6"/>
  <c r="AM1495" i="6"/>
  <c r="AM1496" i="6"/>
  <c r="AM1497" i="6"/>
  <c r="AM1498" i="6"/>
  <c r="AM1499" i="6"/>
  <c r="AM1500" i="6"/>
  <c r="AM1501" i="6"/>
  <c r="AM1502" i="6"/>
  <c r="AM1503" i="6"/>
  <c r="AM1504" i="6"/>
  <c r="AM1505" i="6"/>
  <c r="AM1506" i="6"/>
  <c r="AM1507" i="6"/>
  <c r="AM1508" i="6"/>
  <c r="AM1509" i="6"/>
  <c r="AM1510" i="6"/>
  <c r="AM1511" i="6"/>
  <c r="AM1545" i="6"/>
  <c r="AM1546" i="6"/>
  <c r="AM1547" i="6"/>
  <c r="AM1548" i="6"/>
  <c r="AM1549" i="6"/>
  <c r="AM1550" i="6"/>
  <c r="AM1551" i="6"/>
  <c r="AM1552" i="6"/>
  <c r="AM1553" i="6"/>
  <c r="AM1554" i="6"/>
  <c r="AM155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46" i="6"/>
  <c r="AL247" i="6"/>
  <c r="AL248" i="6"/>
  <c r="AL249" i="6"/>
  <c r="AL250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88" i="6"/>
  <c r="AL789" i="6"/>
  <c r="AL790" i="6"/>
  <c r="AL791" i="6"/>
  <c r="AL792" i="6"/>
  <c r="AL793" i="6"/>
  <c r="AL794" i="6"/>
  <c r="AL795" i="6"/>
  <c r="AL796" i="6"/>
  <c r="AL797" i="6"/>
  <c r="AL798" i="6"/>
  <c r="AL799" i="6"/>
  <c r="AL800" i="6"/>
  <c r="AL801" i="6"/>
  <c r="AL802" i="6"/>
  <c r="AL803" i="6"/>
  <c r="AL804" i="6"/>
  <c r="AL805" i="6"/>
  <c r="AL806" i="6"/>
  <c r="AL807" i="6"/>
  <c r="AL808" i="6"/>
  <c r="AL809" i="6"/>
  <c r="AL810" i="6"/>
  <c r="AL811" i="6"/>
  <c r="AL812" i="6"/>
  <c r="AL813" i="6"/>
  <c r="AL814" i="6"/>
  <c r="AL815" i="6"/>
  <c r="AL816" i="6"/>
  <c r="AL831" i="6"/>
  <c r="AL832" i="6"/>
  <c r="AL833" i="6"/>
  <c r="AL834" i="6"/>
  <c r="AL835" i="6"/>
  <c r="AL836" i="6"/>
  <c r="AL837" i="6"/>
  <c r="AL838" i="6"/>
  <c r="AL839" i="6"/>
  <c r="AL840" i="6"/>
  <c r="AL841" i="6"/>
  <c r="AL842" i="6"/>
  <c r="AL843" i="6"/>
  <c r="AL844" i="6"/>
  <c r="AL845" i="6"/>
  <c r="AL846" i="6"/>
  <c r="AL847" i="6"/>
  <c r="AL848" i="6"/>
  <c r="AL849" i="6"/>
  <c r="AL850" i="6"/>
  <c r="AL851" i="6"/>
  <c r="AL852" i="6"/>
  <c r="AL853" i="6"/>
  <c r="AL854" i="6"/>
  <c r="AL855" i="6"/>
  <c r="AL856" i="6"/>
  <c r="AL857" i="6"/>
  <c r="AL858" i="6"/>
  <c r="AL859" i="6"/>
  <c r="AL872" i="6"/>
  <c r="AL873" i="6"/>
  <c r="AL874" i="6"/>
  <c r="AL875" i="6"/>
  <c r="AL876" i="6"/>
  <c r="AL877" i="6"/>
  <c r="AL878" i="6"/>
  <c r="AL879" i="6"/>
  <c r="AL880" i="6"/>
  <c r="AL881" i="6"/>
  <c r="AL882" i="6"/>
  <c r="AL883" i="6"/>
  <c r="AL884" i="6"/>
  <c r="AL885" i="6"/>
  <c r="AL886" i="6"/>
  <c r="AL887" i="6"/>
  <c r="AL888" i="6"/>
  <c r="AL889" i="6"/>
  <c r="AL890" i="6"/>
  <c r="AL891" i="6"/>
  <c r="AL892" i="6"/>
  <c r="AL893" i="6"/>
  <c r="AL894" i="6"/>
  <c r="AL895" i="6"/>
  <c r="AL896" i="6"/>
  <c r="AL897" i="6"/>
  <c r="AL898" i="6"/>
  <c r="AL899" i="6"/>
  <c r="AL900" i="6"/>
  <c r="AL901" i="6"/>
  <c r="AL902" i="6"/>
  <c r="AL903" i="6"/>
  <c r="AL904" i="6"/>
  <c r="AL905" i="6"/>
  <c r="AL906" i="6"/>
  <c r="AL907" i="6"/>
  <c r="AL908" i="6"/>
  <c r="AL909" i="6"/>
  <c r="AL910" i="6"/>
  <c r="AL911" i="6"/>
  <c r="AL912" i="6"/>
  <c r="AL913" i="6"/>
  <c r="AL914" i="6"/>
  <c r="AL915" i="6"/>
  <c r="AL916" i="6"/>
  <c r="AL917" i="6"/>
  <c r="AL918" i="6"/>
  <c r="AL919" i="6"/>
  <c r="AL920" i="6"/>
  <c r="AL921" i="6"/>
  <c r="AL922" i="6"/>
  <c r="AL923" i="6"/>
  <c r="AL924" i="6"/>
  <c r="AL925" i="6"/>
  <c r="AL926" i="6"/>
  <c r="AL927" i="6"/>
  <c r="AL928" i="6"/>
  <c r="AL929" i="6"/>
  <c r="AL930" i="6"/>
  <c r="AL931" i="6"/>
  <c r="AL932" i="6"/>
  <c r="AL933" i="6"/>
  <c r="AL934" i="6"/>
  <c r="AL935" i="6"/>
  <c r="AL936" i="6"/>
  <c r="AL937" i="6"/>
  <c r="AL938" i="6"/>
  <c r="AL939" i="6"/>
  <c r="AL940" i="6"/>
  <c r="AL941" i="6"/>
  <c r="AL942" i="6"/>
  <c r="AL943" i="6"/>
  <c r="AL944" i="6"/>
  <c r="AL945" i="6"/>
  <c r="AL946" i="6"/>
  <c r="AL947" i="6"/>
  <c r="AL948" i="6"/>
  <c r="AL949" i="6"/>
  <c r="AL950" i="6"/>
  <c r="AL951" i="6"/>
  <c r="AL952" i="6"/>
  <c r="AL953" i="6"/>
  <c r="AL954" i="6"/>
  <c r="AL955" i="6"/>
  <c r="AL956" i="6"/>
  <c r="AL957" i="6"/>
  <c r="AL958" i="6"/>
  <c r="AL959" i="6"/>
  <c r="AL960" i="6"/>
  <c r="AL961" i="6"/>
  <c r="AL962" i="6"/>
  <c r="AL963" i="6"/>
  <c r="AL964" i="6"/>
  <c r="AL965" i="6"/>
  <c r="AL966" i="6"/>
  <c r="AL967" i="6"/>
  <c r="AL968" i="6"/>
  <c r="AL969" i="6"/>
  <c r="AL970" i="6"/>
  <c r="AL971" i="6"/>
  <c r="AL972" i="6"/>
  <c r="AL973" i="6"/>
  <c r="AL974" i="6"/>
  <c r="AL975" i="6"/>
  <c r="AL976" i="6"/>
  <c r="AL977" i="6"/>
  <c r="AL978" i="6"/>
  <c r="AL979" i="6"/>
  <c r="AL980" i="6"/>
  <c r="AL981" i="6"/>
  <c r="AL982" i="6"/>
  <c r="AL983" i="6"/>
  <c r="AL984" i="6"/>
  <c r="AL985" i="6"/>
  <c r="AL986" i="6"/>
  <c r="AL987" i="6"/>
  <c r="AL988" i="6"/>
  <c r="AL989" i="6"/>
  <c r="AL990" i="6"/>
  <c r="AL991" i="6"/>
  <c r="AL992" i="6"/>
  <c r="AL993" i="6"/>
  <c r="AL994" i="6"/>
  <c r="AL995" i="6"/>
  <c r="AL996" i="6"/>
  <c r="AL997" i="6"/>
  <c r="AL998" i="6"/>
  <c r="AL999" i="6"/>
  <c r="AL1000" i="6"/>
  <c r="AL1001" i="6"/>
  <c r="AL1002" i="6"/>
  <c r="AL1003" i="6"/>
  <c r="AL1004" i="6"/>
  <c r="AL1005" i="6"/>
  <c r="AL1006" i="6"/>
  <c r="AL1007" i="6"/>
  <c r="AL1008" i="6"/>
  <c r="AL1009" i="6"/>
  <c r="AL1010" i="6"/>
  <c r="AL1011" i="6"/>
  <c r="AL1012" i="6"/>
  <c r="AL1013" i="6"/>
  <c r="AL1014" i="6"/>
  <c r="AL1015" i="6"/>
  <c r="AL1016" i="6"/>
  <c r="AL1017" i="6"/>
  <c r="AL1018" i="6"/>
  <c r="AL1019" i="6"/>
  <c r="AL1020" i="6"/>
  <c r="AL1021" i="6"/>
  <c r="AL1022" i="6"/>
  <c r="AL1023" i="6"/>
  <c r="AL1024" i="6"/>
  <c r="AL1025" i="6"/>
  <c r="AL1026" i="6"/>
  <c r="AL1027" i="6"/>
  <c r="AL1028" i="6"/>
  <c r="AL1029" i="6"/>
  <c r="AL1030" i="6"/>
  <c r="AL1031" i="6"/>
  <c r="AL1032" i="6"/>
  <c r="AL1033" i="6"/>
  <c r="AL1034" i="6"/>
  <c r="AL1035" i="6"/>
  <c r="AL1036" i="6"/>
  <c r="AL1037" i="6"/>
  <c r="AL1038" i="6"/>
  <c r="AL1039" i="6"/>
  <c r="AL1040" i="6"/>
  <c r="AL1041" i="6"/>
  <c r="AL1042" i="6"/>
  <c r="AL1043" i="6"/>
  <c r="AL1044" i="6"/>
  <c r="AL1045" i="6"/>
  <c r="AL1046" i="6"/>
  <c r="AL1047" i="6"/>
  <c r="AL1048" i="6"/>
  <c r="AL1049" i="6"/>
  <c r="AL1050" i="6"/>
  <c r="AL1051" i="6"/>
  <c r="AL1052" i="6"/>
  <c r="AL1053" i="6"/>
  <c r="AL1054" i="6"/>
  <c r="AL1055" i="6"/>
  <c r="AL1056" i="6"/>
  <c r="AL1057" i="6"/>
  <c r="AL1058" i="6"/>
  <c r="AL1059" i="6"/>
  <c r="AL1060" i="6"/>
  <c r="AL1061" i="6"/>
  <c r="AL1062" i="6"/>
  <c r="AL1063" i="6"/>
  <c r="AL1064" i="6"/>
  <c r="AL1065" i="6"/>
  <c r="AL1066" i="6"/>
  <c r="AL1067" i="6"/>
  <c r="AL1068" i="6"/>
  <c r="AL1069" i="6"/>
  <c r="AL1070" i="6"/>
  <c r="AL1071" i="6"/>
  <c r="AL1072" i="6"/>
  <c r="AL1073" i="6"/>
  <c r="AL1074" i="6"/>
  <c r="AL1075" i="6"/>
  <c r="AL1076" i="6"/>
  <c r="AL1077" i="6"/>
  <c r="AL1078" i="6"/>
  <c r="AL1079" i="6"/>
  <c r="AL1080" i="6"/>
  <c r="AL1081" i="6"/>
  <c r="AL1082" i="6"/>
  <c r="AL1083" i="6"/>
  <c r="AL1084" i="6"/>
  <c r="AL1085" i="6"/>
  <c r="AL1086" i="6"/>
  <c r="AL1087" i="6"/>
  <c r="AL1088" i="6"/>
  <c r="AL1089" i="6"/>
  <c r="AL1090" i="6"/>
  <c r="AL1091" i="6"/>
  <c r="AL1092" i="6"/>
  <c r="AL1115" i="6"/>
  <c r="AL1116" i="6"/>
  <c r="AL1117" i="6"/>
  <c r="AL1118" i="6"/>
  <c r="AL1119" i="6"/>
  <c r="AL1120" i="6"/>
  <c r="AL1121" i="6"/>
  <c r="AL1122" i="6"/>
  <c r="AL1123" i="6"/>
  <c r="AL1124" i="6"/>
  <c r="AL1125" i="6"/>
  <c r="AL1126" i="6"/>
  <c r="AL1127" i="6"/>
  <c r="AL1128" i="6"/>
  <c r="AL1129" i="6"/>
  <c r="AL1143" i="6"/>
  <c r="AL1144" i="6"/>
  <c r="AL1145" i="6"/>
  <c r="AL1146" i="6"/>
  <c r="AL1147" i="6"/>
  <c r="AL1148" i="6"/>
  <c r="AL1149" i="6"/>
  <c r="AL1150" i="6"/>
  <c r="AL1151" i="6"/>
  <c r="AL1152" i="6"/>
  <c r="AL1153" i="6"/>
  <c r="AL1154" i="6"/>
  <c r="AL1155" i="6"/>
  <c r="AL1156" i="6"/>
  <c r="AL1157" i="6"/>
  <c r="AL1158" i="6"/>
  <c r="AL1159" i="6"/>
  <c r="AL1160" i="6"/>
  <c r="AL1161" i="6"/>
  <c r="AL1162" i="6"/>
  <c r="AL1163" i="6"/>
  <c r="AL1164" i="6"/>
  <c r="AL1165" i="6"/>
  <c r="AL1166" i="6"/>
  <c r="AL1167" i="6"/>
  <c r="AL1168" i="6"/>
  <c r="AL1169" i="6"/>
  <c r="AL1170" i="6"/>
  <c r="AL1171" i="6"/>
  <c r="AL1172" i="6"/>
  <c r="AL1173" i="6"/>
  <c r="AL1174" i="6"/>
  <c r="AL1175" i="6"/>
  <c r="AL1176" i="6"/>
  <c r="AL1190" i="6"/>
  <c r="AL1191" i="6"/>
  <c r="AL1192" i="6"/>
  <c r="AL1193" i="6"/>
  <c r="AL1194" i="6"/>
  <c r="AL1195" i="6"/>
  <c r="AL1196" i="6"/>
  <c r="AL1197" i="6"/>
  <c r="AL1198" i="6"/>
  <c r="AL1199" i="6"/>
  <c r="AL1200" i="6"/>
  <c r="AL1201" i="6"/>
  <c r="AL1202" i="6"/>
  <c r="AL1203" i="6"/>
  <c r="AL1204" i="6"/>
  <c r="AL1205" i="6"/>
  <c r="AL1206" i="6"/>
  <c r="AL1207" i="6"/>
  <c r="AL1220" i="6"/>
  <c r="AL1221" i="6"/>
  <c r="AL1222" i="6"/>
  <c r="AL1223" i="6"/>
  <c r="AL1224" i="6"/>
  <c r="AL1225" i="6"/>
  <c r="AL1226" i="6"/>
  <c r="AL1227" i="6"/>
  <c r="AL1228" i="6"/>
  <c r="AL1229" i="6"/>
  <c r="AL1230" i="6"/>
  <c r="AL1231" i="6"/>
  <c r="AL1232" i="6"/>
  <c r="AL1233" i="6"/>
  <c r="AL1234" i="6"/>
  <c r="AL1235" i="6"/>
  <c r="AL1236" i="6"/>
  <c r="AL1237" i="6"/>
  <c r="AL1238" i="6"/>
  <c r="AL1239" i="6"/>
  <c r="AL1240" i="6"/>
  <c r="AL1241" i="6"/>
  <c r="AL1242" i="6"/>
  <c r="AL1243" i="6"/>
  <c r="AL1244" i="6"/>
  <c r="AL1245" i="6"/>
  <c r="AL1246" i="6"/>
  <c r="AL1279" i="6"/>
  <c r="AL1280" i="6"/>
  <c r="AL1281" i="6"/>
  <c r="AL1282" i="6"/>
  <c r="AL1283" i="6"/>
  <c r="AL1284" i="6"/>
  <c r="AL1285" i="6"/>
  <c r="AL1286" i="6"/>
  <c r="AL1287" i="6"/>
  <c r="AL1288" i="6"/>
  <c r="AL1289" i="6"/>
  <c r="AL1290" i="6"/>
  <c r="AL1291" i="6"/>
  <c r="AL1292" i="6"/>
  <c r="AL1293" i="6"/>
  <c r="AL1294" i="6"/>
  <c r="AL1295" i="6"/>
  <c r="AL1296" i="6"/>
  <c r="AL1297" i="6"/>
  <c r="AL1298" i="6"/>
  <c r="AL1299" i="6"/>
  <c r="AL1300" i="6"/>
  <c r="AL1301" i="6"/>
  <c r="AL1302" i="6"/>
  <c r="AL1303" i="6"/>
  <c r="AL1304" i="6"/>
  <c r="AL1305" i="6"/>
  <c r="AL1306" i="6"/>
  <c r="AL1307" i="6"/>
  <c r="AL1308" i="6"/>
  <c r="AL1309" i="6"/>
  <c r="AL1310" i="6"/>
  <c r="AL1311" i="6"/>
  <c r="AL1312" i="6"/>
  <c r="AL1313" i="6"/>
  <c r="AL1314" i="6"/>
  <c r="AL1315" i="6"/>
  <c r="AL1316" i="6"/>
  <c r="AL1317" i="6"/>
  <c r="AL1318" i="6"/>
  <c r="AL1319" i="6"/>
  <c r="AL1320" i="6"/>
  <c r="AL1321" i="6"/>
  <c r="AL1322" i="6"/>
  <c r="AL1323" i="6"/>
  <c r="AL1324" i="6"/>
  <c r="AL1325" i="6"/>
  <c r="AL1326" i="6"/>
  <c r="AL1327" i="6"/>
  <c r="AL1328" i="6"/>
  <c r="AL1329" i="6"/>
  <c r="AL1330" i="6"/>
  <c r="AL1331" i="6"/>
  <c r="AL1332" i="6"/>
  <c r="AL1333" i="6"/>
  <c r="AL1334" i="6"/>
  <c r="AL1335" i="6"/>
  <c r="AL1336" i="6"/>
  <c r="AL1337" i="6"/>
  <c r="AL1338" i="6"/>
  <c r="AL1339" i="6"/>
  <c r="AL1340" i="6"/>
  <c r="AL1341" i="6"/>
  <c r="AL1342" i="6"/>
  <c r="AL1343" i="6"/>
  <c r="AL1344" i="6"/>
  <c r="AL1345" i="6"/>
  <c r="AL1346" i="6"/>
  <c r="AL1347" i="6"/>
  <c r="AL1348" i="6"/>
  <c r="AL1349" i="6"/>
  <c r="AL1350" i="6"/>
  <c r="AL1351" i="6"/>
  <c r="AL1352" i="6"/>
  <c r="AL1353" i="6"/>
  <c r="AL1354" i="6"/>
  <c r="AL1355" i="6"/>
  <c r="AL1356" i="6"/>
  <c r="AL1357" i="6"/>
  <c r="AL1358" i="6"/>
  <c r="AL1359" i="6"/>
  <c r="AL1360" i="6"/>
  <c r="AL1361" i="6"/>
  <c r="AL1362" i="6"/>
  <c r="AL1363" i="6"/>
  <c r="AL1364" i="6"/>
  <c r="AL1365" i="6"/>
  <c r="AL1366" i="6"/>
  <c r="AL1367" i="6"/>
  <c r="AL1368" i="6"/>
  <c r="AL1369" i="6"/>
  <c r="AL1370" i="6"/>
  <c r="AL1371" i="6"/>
  <c r="AL1372" i="6"/>
  <c r="AL1373" i="6"/>
  <c r="AL1374" i="6"/>
  <c r="AL1375" i="6"/>
  <c r="AL1376" i="6"/>
  <c r="AL1377" i="6"/>
  <c r="AL1378" i="6"/>
  <c r="AL1379" i="6"/>
  <c r="AL1380" i="6"/>
  <c r="AL1381" i="6"/>
  <c r="AL1382" i="6"/>
  <c r="AL1383" i="6"/>
  <c r="AL1397" i="6"/>
  <c r="AL1398" i="6"/>
  <c r="AL1399" i="6"/>
  <c r="AL1400" i="6"/>
  <c r="AL1401" i="6"/>
  <c r="AL1402" i="6"/>
  <c r="AL1403" i="6"/>
  <c r="AL1404" i="6"/>
  <c r="AL1405" i="6"/>
  <c r="AL1406" i="6"/>
  <c r="AL1407" i="6"/>
  <c r="AL1408" i="6"/>
  <c r="AL1409" i="6"/>
  <c r="AL1410" i="6"/>
  <c r="AL1411" i="6"/>
  <c r="AL1412" i="6"/>
  <c r="AL1427" i="6"/>
  <c r="AL1428" i="6"/>
  <c r="AL1429" i="6"/>
  <c r="AL1430" i="6"/>
  <c r="AL1431" i="6"/>
  <c r="AL1432" i="6"/>
  <c r="AL1433" i="6"/>
  <c r="AL1434" i="6"/>
  <c r="AL1435" i="6"/>
  <c r="AL1436" i="6"/>
  <c r="AL1437" i="6"/>
  <c r="AL1438" i="6"/>
  <c r="AL1439" i="6"/>
  <c r="AL1440" i="6"/>
  <c r="AL1441" i="6"/>
  <c r="AL1442" i="6"/>
  <c r="AL1443" i="6"/>
  <c r="AL1444" i="6"/>
  <c r="AL1445" i="6"/>
  <c r="AL1446" i="6"/>
  <c r="AL1447" i="6"/>
  <c r="AL1448" i="6"/>
  <c r="AL1449" i="6"/>
  <c r="AL1450" i="6"/>
  <c r="AL1451" i="6"/>
  <c r="AL1452" i="6"/>
  <c r="AL1453" i="6"/>
  <c r="AL1454" i="6"/>
  <c r="AL1455" i="6"/>
  <c r="AL1456" i="6"/>
  <c r="AL1457" i="6"/>
  <c r="AL1458" i="6"/>
  <c r="AL1459" i="6"/>
  <c r="AL1460" i="6"/>
  <c r="AL1461" i="6"/>
  <c r="AL1462" i="6"/>
  <c r="AL1463" i="6"/>
  <c r="AL1464" i="6"/>
  <c r="AL1465" i="6"/>
  <c r="AL1466" i="6"/>
  <c r="AL1467" i="6"/>
  <c r="AL1468" i="6"/>
  <c r="AL1469" i="6"/>
  <c r="AL1470" i="6"/>
  <c r="AL1471" i="6"/>
  <c r="AL1472" i="6"/>
  <c r="AL1473" i="6"/>
  <c r="AL1474" i="6"/>
  <c r="AL1475" i="6"/>
  <c r="AL1476" i="6"/>
  <c r="AL1477" i="6"/>
  <c r="AL1478" i="6"/>
  <c r="AL1479" i="6"/>
  <c r="AL1480" i="6"/>
  <c r="AL1481" i="6"/>
  <c r="AL1482" i="6"/>
  <c r="AL1483" i="6"/>
  <c r="AL1484" i="6"/>
  <c r="AL1485" i="6"/>
  <c r="AL1486" i="6"/>
  <c r="AL1487" i="6"/>
  <c r="AL1488" i="6"/>
  <c r="AL1489" i="6"/>
  <c r="AL1490" i="6"/>
  <c r="AL1491" i="6"/>
  <c r="AL1492" i="6"/>
  <c r="AL1493" i="6"/>
  <c r="AL1494" i="6"/>
  <c r="AL1495" i="6"/>
  <c r="AL1496" i="6"/>
  <c r="AL1497" i="6"/>
  <c r="AL1498" i="6"/>
  <c r="AL1499" i="6"/>
  <c r="AL1500" i="6"/>
  <c r="AL1501" i="6"/>
  <c r="AL1502" i="6"/>
  <c r="AL1503" i="6"/>
  <c r="AL1504" i="6"/>
  <c r="AL1505" i="6"/>
  <c r="AL1506" i="6"/>
  <c r="AL1507" i="6"/>
  <c r="AL1508" i="6"/>
  <c r="AL1509" i="6"/>
  <c r="AL1510" i="6"/>
  <c r="AL1511" i="6"/>
  <c r="AL1545" i="6"/>
  <c r="AL1546" i="6"/>
  <c r="AL1547" i="6"/>
  <c r="AL1548" i="6"/>
  <c r="AL1549" i="6"/>
  <c r="AL1550" i="6"/>
  <c r="AL1551" i="6"/>
  <c r="AL1552" i="6"/>
  <c r="AL1553" i="6"/>
  <c r="AL1554" i="6"/>
  <c r="AL155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46" i="6"/>
  <c r="AK247" i="6"/>
  <c r="AK248" i="6"/>
  <c r="AK249" i="6"/>
  <c r="AK250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976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009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1021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1033" i="6"/>
  <c r="AK1034" i="6"/>
  <c r="AK1035" i="6"/>
  <c r="AK1036" i="6"/>
  <c r="AK1037" i="6"/>
  <c r="AK1038" i="6"/>
  <c r="AK1039" i="6"/>
  <c r="AK1040" i="6"/>
  <c r="AK1041" i="6"/>
  <c r="AK1042" i="6"/>
  <c r="AK1043" i="6"/>
  <c r="AK104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107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1310" i="6"/>
  <c r="AK1311" i="6"/>
  <c r="AK1312" i="6"/>
  <c r="AK1313" i="6"/>
  <c r="AK1314" i="6"/>
  <c r="AK1315" i="6"/>
  <c r="AK1316" i="6"/>
  <c r="AK1317" i="6"/>
  <c r="AK1318" i="6"/>
  <c r="AK1319" i="6"/>
  <c r="AK1320" i="6"/>
  <c r="AK1321" i="6"/>
  <c r="AK1322" i="6"/>
  <c r="AK1323" i="6"/>
  <c r="AK1324" i="6"/>
  <c r="AK1325" i="6"/>
  <c r="AK1326" i="6"/>
  <c r="AK1327" i="6"/>
  <c r="AK1328" i="6"/>
  <c r="AK1329" i="6"/>
  <c r="AK1330" i="6"/>
  <c r="AK1331" i="6"/>
  <c r="AK1332" i="6"/>
  <c r="AK1333" i="6"/>
  <c r="AK1334" i="6"/>
  <c r="AK1335" i="6"/>
  <c r="AK1336" i="6"/>
  <c r="AK1337" i="6"/>
  <c r="AK1338" i="6"/>
  <c r="AK1339" i="6"/>
  <c r="AK1340" i="6"/>
  <c r="AK1341" i="6"/>
  <c r="AK1342" i="6"/>
  <c r="AK1343" i="6"/>
  <c r="AK1344" i="6"/>
  <c r="AK1345" i="6"/>
  <c r="AK1346" i="6"/>
  <c r="AK1347" i="6"/>
  <c r="AK1348" i="6"/>
  <c r="AK1349" i="6"/>
  <c r="AK1350" i="6"/>
  <c r="AK1351" i="6"/>
  <c r="AK1352" i="6"/>
  <c r="AK1353" i="6"/>
  <c r="AK1354" i="6"/>
  <c r="AK1355" i="6"/>
  <c r="AK1356" i="6"/>
  <c r="AK1357" i="6"/>
  <c r="AK1358" i="6"/>
  <c r="AK1359" i="6"/>
  <c r="AK1360" i="6"/>
  <c r="AK1361" i="6"/>
  <c r="AK1362" i="6"/>
  <c r="AK1363" i="6"/>
  <c r="AK1364" i="6"/>
  <c r="AK1365" i="6"/>
  <c r="AK1366" i="6"/>
  <c r="AK1367" i="6"/>
  <c r="AK1368" i="6"/>
  <c r="AK1369" i="6"/>
  <c r="AK1370" i="6"/>
  <c r="AK1371" i="6"/>
  <c r="AK1372" i="6"/>
  <c r="AK1373" i="6"/>
  <c r="AK1374" i="6"/>
  <c r="AK1375" i="6"/>
  <c r="AK1376" i="6"/>
  <c r="AK1377" i="6"/>
  <c r="AK1378" i="6"/>
  <c r="AK1379" i="6"/>
  <c r="AK1380" i="6"/>
  <c r="AK1381" i="6"/>
  <c r="AK1382" i="6"/>
  <c r="AK1383" i="6"/>
  <c r="AK1397" i="6"/>
  <c r="AK1398" i="6"/>
  <c r="AK1399" i="6"/>
  <c r="AK1400" i="6"/>
  <c r="AK1401" i="6"/>
  <c r="AK1402" i="6"/>
  <c r="AK1403" i="6"/>
  <c r="AK1404" i="6"/>
  <c r="AK1405" i="6"/>
  <c r="AK1406" i="6"/>
  <c r="AK1407" i="6"/>
  <c r="AK1408" i="6"/>
  <c r="AK1409" i="6"/>
  <c r="AK1410" i="6"/>
  <c r="AK1411" i="6"/>
  <c r="AK1412" i="6"/>
  <c r="AK1427" i="6"/>
  <c r="AK1428" i="6"/>
  <c r="AK1429" i="6"/>
  <c r="AK1430" i="6"/>
  <c r="AK1431" i="6"/>
  <c r="AK1432" i="6"/>
  <c r="AK1433" i="6"/>
  <c r="AK1434" i="6"/>
  <c r="AK1435" i="6"/>
  <c r="AK1436" i="6"/>
  <c r="AK1437" i="6"/>
  <c r="AK1438" i="6"/>
  <c r="AK1439" i="6"/>
  <c r="AK1440" i="6"/>
  <c r="AK1441" i="6"/>
  <c r="AK1442" i="6"/>
  <c r="AK1443" i="6"/>
  <c r="AK1444" i="6"/>
  <c r="AK1445" i="6"/>
  <c r="AK1446" i="6"/>
  <c r="AK1447" i="6"/>
  <c r="AK1448" i="6"/>
  <c r="AK1449" i="6"/>
  <c r="AK1450" i="6"/>
  <c r="AK1451" i="6"/>
  <c r="AK1452" i="6"/>
  <c r="AK1453" i="6"/>
  <c r="AK1454" i="6"/>
  <c r="AK1455" i="6"/>
  <c r="AK1456" i="6"/>
  <c r="AK1457" i="6"/>
  <c r="AK1458" i="6"/>
  <c r="AK1459" i="6"/>
  <c r="AK1460" i="6"/>
  <c r="AK1461" i="6"/>
  <c r="AK1462" i="6"/>
  <c r="AK1463" i="6"/>
  <c r="AK1464" i="6"/>
  <c r="AK1465" i="6"/>
  <c r="AK1466" i="6"/>
  <c r="AK1467" i="6"/>
  <c r="AK1468" i="6"/>
  <c r="AK1469" i="6"/>
  <c r="AK1470" i="6"/>
  <c r="AK1471" i="6"/>
  <c r="AK1472" i="6"/>
  <c r="AK1473" i="6"/>
  <c r="AK1474" i="6"/>
  <c r="AK1475" i="6"/>
  <c r="AK1476" i="6"/>
  <c r="AK1477" i="6"/>
  <c r="AK1478" i="6"/>
  <c r="AK1479" i="6"/>
  <c r="AK1480" i="6"/>
  <c r="AK1481" i="6"/>
  <c r="AK1482" i="6"/>
  <c r="AK1483" i="6"/>
  <c r="AK1484" i="6"/>
  <c r="AK1485" i="6"/>
  <c r="AK1486" i="6"/>
  <c r="AK1487" i="6"/>
  <c r="AK1488" i="6"/>
  <c r="AK1489" i="6"/>
  <c r="AK1490" i="6"/>
  <c r="AK1491" i="6"/>
  <c r="AK1492" i="6"/>
  <c r="AK1493" i="6"/>
  <c r="AK1494" i="6"/>
  <c r="AK1495" i="6"/>
  <c r="AK1496" i="6"/>
  <c r="AK1497" i="6"/>
  <c r="AK1498" i="6"/>
  <c r="AK1499" i="6"/>
  <c r="AK1500" i="6"/>
  <c r="AK1501" i="6"/>
  <c r="AK1502" i="6"/>
  <c r="AK1503" i="6"/>
  <c r="AK1504" i="6"/>
  <c r="AK1505" i="6"/>
  <c r="AK1506" i="6"/>
  <c r="AK1507" i="6"/>
  <c r="AK1508" i="6"/>
  <c r="AK1509" i="6"/>
  <c r="AK1510" i="6"/>
  <c r="AK1511" i="6"/>
  <c r="AK1545" i="6"/>
  <c r="AK1546" i="6"/>
  <c r="AK1547" i="6"/>
  <c r="AK1548" i="6"/>
  <c r="AK1549" i="6"/>
  <c r="AK1550" i="6"/>
  <c r="AK1551" i="6"/>
  <c r="AK1552" i="6"/>
  <c r="AK1553" i="6"/>
  <c r="AK1554" i="6"/>
  <c r="AK155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46" i="6"/>
  <c r="AJ247" i="6"/>
  <c r="AJ248" i="6"/>
  <c r="AJ249" i="6"/>
  <c r="AJ250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599" i="6"/>
  <c r="AJ600" i="6"/>
  <c r="AJ601" i="6"/>
  <c r="AJ602" i="6"/>
  <c r="AJ603" i="6"/>
  <c r="AJ604" i="6"/>
  <c r="AJ605" i="6"/>
  <c r="AJ606" i="6"/>
  <c r="AJ607" i="6"/>
  <c r="AJ608" i="6"/>
  <c r="AJ609" i="6"/>
  <c r="AJ610" i="6"/>
  <c r="AJ611" i="6"/>
  <c r="AJ612" i="6"/>
  <c r="AJ613" i="6"/>
  <c r="AJ614" i="6"/>
  <c r="AJ615" i="6"/>
  <c r="AJ616" i="6"/>
  <c r="AJ617" i="6"/>
  <c r="AJ618" i="6"/>
  <c r="AJ619" i="6"/>
  <c r="AJ620" i="6"/>
  <c r="AJ621" i="6"/>
  <c r="AJ622" i="6"/>
  <c r="AJ623" i="6"/>
  <c r="AJ624" i="6"/>
  <c r="AJ625" i="6"/>
  <c r="AJ626" i="6"/>
  <c r="AJ627" i="6"/>
  <c r="AJ628" i="6"/>
  <c r="AJ629" i="6"/>
  <c r="AJ630" i="6"/>
  <c r="AJ631" i="6"/>
  <c r="AJ632" i="6"/>
  <c r="AJ633" i="6"/>
  <c r="AJ634" i="6"/>
  <c r="AJ635" i="6"/>
  <c r="AJ636" i="6"/>
  <c r="AJ637" i="6"/>
  <c r="AJ638" i="6"/>
  <c r="AJ639" i="6"/>
  <c r="AJ640" i="6"/>
  <c r="AJ641" i="6"/>
  <c r="AJ642" i="6"/>
  <c r="AJ643" i="6"/>
  <c r="AJ644" i="6"/>
  <c r="AJ645" i="6"/>
  <c r="AJ646" i="6"/>
  <c r="AJ647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62" i="6"/>
  <c r="AJ663" i="6"/>
  <c r="AJ664" i="6"/>
  <c r="AJ665" i="6"/>
  <c r="AJ666" i="6"/>
  <c r="AJ667" i="6"/>
  <c r="AJ668" i="6"/>
  <c r="AJ669" i="6"/>
  <c r="AJ670" i="6"/>
  <c r="AJ671" i="6"/>
  <c r="AJ672" i="6"/>
  <c r="AJ673" i="6"/>
  <c r="AJ674" i="6"/>
  <c r="AJ675" i="6"/>
  <c r="AJ676" i="6"/>
  <c r="AJ677" i="6"/>
  <c r="AJ678" i="6"/>
  <c r="AJ679" i="6"/>
  <c r="AJ680" i="6"/>
  <c r="AJ681" i="6"/>
  <c r="AJ682" i="6"/>
  <c r="AJ683" i="6"/>
  <c r="AJ684" i="6"/>
  <c r="AJ685" i="6"/>
  <c r="AJ686" i="6"/>
  <c r="AJ687" i="6"/>
  <c r="AJ688" i="6"/>
  <c r="AJ689" i="6"/>
  <c r="AJ690" i="6"/>
  <c r="AJ691" i="6"/>
  <c r="AJ692" i="6"/>
  <c r="AJ693" i="6"/>
  <c r="AJ694" i="6"/>
  <c r="AJ695" i="6"/>
  <c r="AJ696" i="6"/>
  <c r="AJ697" i="6"/>
  <c r="AJ698" i="6"/>
  <c r="AJ699" i="6"/>
  <c r="AJ700" i="6"/>
  <c r="AJ701" i="6"/>
  <c r="AJ702" i="6"/>
  <c r="AJ703" i="6"/>
  <c r="AJ704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28" i="6"/>
  <c r="AJ729" i="6"/>
  <c r="AJ730" i="6"/>
  <c r="AJ731" i="6"/>
  <c r="AJ732" i="6"/>
  <c r="AJ733" i="6"/>
  <c r="AJ734" i="6"/>
  <c r="AJ735" i="6"/>
  <c r="AJ736" i="6"/>
  <c r="AJ737" i="6"/>
  <c r="AJ738" i="6"/>
  <c r="AJ739" i="6"/>
  <c r="AJ740" i="6"/>
  <c r="AJ741" i="6"/>
  <c r="AJ742" i="6"/>
  <c r="AJ743" i="6"/>
  <c r="AJ744" i="6"/>
  <c r="AJ745" i="6"/>
  <c r="AJ746" i="6"/>
  <c r="AJ747" i="6"/>
  <c r="AJ748" i="6"/>
  <c r="AJ749" i="6"/>
  <c r="AJ750" i="6"/>
  <c r="AJ751" i="6"/>
  <c r="AJ752" i="6"/>
  <c r="AJ753" i="6"/>
  <c r="AJ754" i="6"/>
  <c r="AJ755" i="6"/>
  <c r="AJ756" i="6"/>
  <c r="AJ757" i="6"/>
  <c r="AJ758" i="6"/>
  <c r="AJ759" i="6"/>
  <c r="AJ760" i="6"/>
  <c r="AJ761" i="6"/>
  <c r="AJ762" i="6"/>
  <c r="AJ763" i="6"/>
  <c r="AJ764" i="6"/>
  <c r="AJ788" i="6"/>
  <c r="AJ789" i="6"/>
  <c r="AJ790" i="6"/>
  <c r="AJ791" i="6"/>
  <c r="AJ792" i="6"/>
  <c r="AJ793" i="6"/>
  <c r="AJ794" i="6"/>
  <c r="AJ795" i="6"/>
  <c r="AJ796" i="6"/>
  <c r="AJ797" i="6"/>
  <c r="AJ798" i="6"/>
  <c r="AJ799" i="6"/>
  <c r="AJ800" i="6"/>
  <c r="AJ801" i="6"/>
  <c r="AJ802" i="6"/>
  <c r="AJ803" i="6"/>
  <c r="AJ804" i="6"/>
  <c r="AJ805" i="6"/>
  <c r="AJ806" i="6"/>
  <c r="AJ807" i="6"/>
  <c r="AJ808" i="6"/>
  <c r="AJ809" i="6"/>
  <c r="AJ810" i="6"/>
  <c r="AJ811" i="6"/>
  <c r="AJ812" i="6"/>
  <c r="AJ813" i="6"/>
  <c r="AJ814" i="6"/>
  <c r="AJ815" i="6"/>
  <c r="AJ816" i="6"/>
  <c r="AJ831" i="6"/>
  <c r="AJ832" i="6"/>
  <c r="AJ833" i="6"/>
  <c r="AJ834" i="6"/>
  <c r="AJ835" i="6"/>
  <c r="AJ836" i="6"/>
  <c r="AJ837" i="6"/>
  <c r="AJ838" i="6"/>
  <c r="AJ839" i="6"/>
  <c r="AJ840" i="6"/>
  <c r="AJ841" i="6"/>
  <c r="AJ842" i="6"/>
  <c r="AJ843" i="6"/>
  <c r="AJ844" i="6"/>
  <c r="AJ845" i="6"/>
  <c r="AJ846" i="6"/>
  <c r="AJ847" i="6"/>
  <c r="AJ848" i="6"/>
  <c r="AJ849" i="6"/>
  <c r="AJ850" i="6"/>
  <c r="AJ851" i="6"/>
  <c r="AJ852" i="6"/>
  <c r="AJ853" i="6"/>
  <c r="AJ854" i="6"/>
  <c r="AJ855" i="6"/>
  <c r="AJ856" i="6"/>
  <c r="AJ857" i="6"/>
  <c r="AJ858" i="6"/>
  <c r="AJ859" i="6"/>
  <c r="AJ872" i="6"/>
  <c r="AJ873" i="6"/>
  <c r="AJ874" i="6"/>
  <c r="AJ875" i="6"/>
  <c r="AJ876" i="6"/>
  <c r="AJ877" i="6"/>
  <c r="AJ878" i="6"/>
  <c r="AJ879" i="6"/>
  <c r="AJ880" i="6"/>
  <c r="AJ881" i="6"/>
  <c r="AJ882" i="6"/>
  <c r="AJ883" i="6"/>
  <c r="AJ884" i="6"/>
  <c r="AJ885" i="6"/>
  <c r="AJ886" i="6"/>
  <c r="AJ887" i="6"/>
  <c r="AJ888" i="6"/>
  <c r="AJ889" i="6"/>
  <c r="AJ890" i="6"/>
  <c r="AJ891" i="6"/>
  <c r="AJ892" i="6"/>
  <c r="AJ893" i="6"/>
  <c r="AJ894" i="6"/>
  <c r="AJ895" i="6"/>
  <c r="AJ896" i="6"/>
  <c r="AJ897" i="6"/>
  <c r="AJ898" i="6"/>
  <c r="AJ899" i="6"/>
  <c r="AJ900" i="6"/>
  <c r="AJ901" i="6"/>
  <c r="AJ902" i="6"/>
  <c r="AJ903" i="6"/>
  <c r="AJ904" i="6"/>
  <c r="AJ905" i="6"/>
  <c r="AJ906" i="6"/>
  <c r="AJ907" i="6"/>
  <c r="AJ908" i="6"/>
  <c r="AJ909" i="6"/>
  <c r="AJ910" i="6"/>
  <c r="AJ911" i="6"/>
  <c r="AJ912" i="6"/>
  <c r="AJ913" i="6"/>
  <c r="AJ914" i="6"/>
  <c r="AJ915" i="6"/>
  <c r="AJ916" i="6"/>
  <c r="AJ917" i="6"/>
  <c r="AJ918" i="6"/>
  <c r="AJ919" i="6"/>
  <c r="AJ920" i="6"/>
  <c r="AJ921" i="6"/>
  <c r="AJ922" i="6"/>
  <c r="AJ923" i="6"/>
  <c r="AJ924" i="6"/>
  <c r="AJ925" i="6"/>
  <c r="AJ926" i="6"/>
  <c r="AJ927" i="6"/>
  <c r="AJ928" i="6"/>
  <c r="AJ929" i="6"/>
  <c r="AJ930" i="6"/>
  <c r="AJ931" i="6"/>
  <c r="AJ932" i="6"/>
  <c r="AJ933" i="6"/>
  <c r="AJ934" i="6"/>
  <c r="AJ935" i="6"/>
  <c r="AJ936" i="6"/>
  <c r="AJ937" i="6"/>
  <c r="AJ938" i="6"/>
  <c r="AJ939" i="6"/>
  <c r="AJ940" i="6"/>
  <c r="AJ941" i="6"/>
  <c r="AJ942" i="6"/>
  <c r="AJ943" i="6"/>
  <c r="AJ944" i="6"/>
  <c r="AJ945" i="6"/>
  <c r="AJ946" i="6"/>
  <c r="AJ947" i="6"/>
  <c r="AJ948" i="6"/>
  <c r="AJ949" i="6"/>
  <c r="AJ950" i="6"/>
  <c r="AJ951" i="6"/>
  <c r="AJ952" i="6"/>
  <c r="AJ953" i="6"/>
  <c r="AJ954" i="6"/>
  <c r="AJ955" i="6"/>
  <c r="AJ956" i="6"/>
  <c r="AJ957" i="6"/>
  <c r="AJ958" i="6"/>
  <c r="AJ959" i="6"/>
  <c r="AJ960" i="6"/>
  <c r="AJ961" i="6"/>
  <c r="AJ962" i="6"/>
  <c r="AJ963" i="6"/>
  <c r="AJ964" i="6"/>
  <c r="AJ965" i="6"/>
  <c r="AJ966" i="6"/>
  <c r="AJ967" i="6"/>
  <c r="AJ968" i="6"/>
  <c r="AJ969" i="6"/>
  <c r="AJ970" i="6"/>
  <c r="AJ971" i="6"/>
  <c r="AJ972" i="6"/>
  <c r="AJ973" i="6"/>
  <c r="AJ974" i="6"/>
  <c r="AJ975" i="6"/>
  <c r="AJ976" i="6"/>
  <c r="AJ977" i="6"/>
  <c r="AJ978" i="6"/>
  <c r="AJ979" i="6"/>
  <c r="AJ980" i="6"/>
  <c r="AJ981" i="6"/>
  <c r="AJ982" i="6"/>
  <c r="AJ983" i="6"/>
  <c r="AJ984" i="6"/>
  <c r="AJ985" i="6"/>
  <c r="AJ986" i="6"/>
  <c r="AJ987" i="6"/>
  <c r="AJ988" i="6"/>
  <c r="AJ989" i="6"/>
  <c r="AJ990" i="6"/>
  <c r="AJ991" i="6"/>
  <c r="AJ992" i="6"/>
  <c r="AJ993" i="6"/>
  <c r="AJ994" i="6"/>
  <c r="AJ995" i="6"/>
  <c r="AJ996" i="6"/>
  <c r="AJ997" i="6"/>
  <c r="AJ998" i="6"/>
  <c r="AJ999" i="6"/>
  <c r="AJ1000" i="6"/>
  <c r="AJ1001" i="6"/>
  <c r="AJ1002" i="6"/>
  <c r="AJ1003" i="6"/>
  <c r="AJ1004" i="6"/>
  <c r="AJ1005" i="6"/>
  <c r="AJ1006" i="6"/>
  <c r="AJ1007" i="6"/>
  <c r="AJ1008" i="6"/>
  <c r="AJ1009" i="6"/>
  <c r="AJ1010" i="6"/>
  <c r="AJ1011" i="6"/>
  <c r="AJ1012" i="6"/>
  <c r="AJ1013" i="6"/>
  <c r="AJ1014" i="6"/>
  <c r="AJ1015" i="6"/>
  <c r="AJ1016" i="6"/>
  <c r="AJ1017" i="6"/>
  <c r="AJ1018" i="6"/>
  <c r="AJ1019" i="6"/>
  <c r="AJ1020" i="6"/>
  <c r="AJ1021" i="6"/>
  <c r="AJ1022" i="6"/>
  <c r="AJ1023" i="6"/>
  <c r="AJ1024" i="6"/>
  <c r="AJ1025" i="6"/>
  <c r="AJ1026" i="6"/>
  <c r="AJ1027" i="6"/>
  <c r="AJ1028" i="6"/>
  <c r="AJ1029" i="6"/>
  <c r="AJ1030" i="6"/>
  <c r="AJ1031" i="6"/>
  <c r="AJ1032" i="6"/>
  <c r="AJ1033" i="6"/>
  <c r="AJ1034" i="6"/>
  <c r="AJ1035" i="6"/>
  <c r="AJ1036" i="6"/>
  <c r="AJ1037" i="6"/>
  <c r="AJ1038" i="6"/>
  <c r="AJ1039" i="6"/>
  <c r="AJ1040" i="6"/>
  <c r="AJ1041" i="6"/>
  <c r="AJ1042" i="6"/>
  <c r="AJ1043" i="6"/>
  <c r="AJ1044" i="6"/>
  <c r="AJ1045" i="6"/>
  <c r="AJ1046" i="6"/>
  <c r="AJ1047" i="6"/>
  <c r="AJ1048" i="6"/>
  <c r="AJ1049" i="6"/>
  <c r="AJ1050" i="6"/>
  <c r="AJ1051" i="6"/>
  <c r="AJ1052" i="6"/>
  <c r="AJ1053" i="6"/>
  <c r="AJ1054" i="6"/>
  <c r="AJ1055" i="6"/>
  <c r="AJ1056" i="6"/>
  <c r="AJ1057" i="6"/>
  <c r="AJ1058" i="6"/>
  <c r="AJ1059" i="6"/>
  <c r="AJ1060" i="6"/>
  <c r="AJ1061" i="6"/>
  <c r="AJ1062" i="6"/>
  <c r="AJ1063" i="6"/>
  <c r="AJ1064" i="6"/>
  <c r="AJ1065" i="6"/>
  <c r="AJ1066" i="6"/>
  <c r="AJ1067" i="6"/>
  <c r="AJ1068" i="6"/>
  <c r="AJ1069" i="6"/>
  <c r="AJ1070" i="6"/>
  <c r="AJ1071" i="6"/>
  <c r="AJ1072" i="6"/>
  <c r="AJ1073" i="6"/>
  <c r="AJ1074" i="6"/>
  <c r="AJ1075" i="6"/>
  <c r="AJ1076" i="6"/>
  <c r="AJ1077" i="6"/>
  <c r="AJ1078" i="6"/>
  <c r="AJ1079" i="6"/>
  <c r="AJ1080" i="6"/>
  <c r="AJ1081" i="6"/>
  <c r="AJ1082" i="6"/>
  <c r="AJ1083" i="6"/>
  <c r="AJ1084" i="6"/>
  <c r="AJ1085" i="6"/>
  <c r="AJ1086" i="6"/>
  <c r="AJ1087" i="6"/>
  <c r="AJ1088" i="6"/>
  <c r="AJ1089" i="6"/>
  <c r="AJ1090" i="6"/>
  <c r="AJ1091" i="6"/>
  <c r="AJ1092" i="6"/>
  <c r="AJ1115" i="6"/>
  <c r="AJ1116" i="6"/>
  <c r="AJ1117" i="6"/>
  <c r="AJ1118" i="6"/>
  <c r="AJ1119" i="6"/>
  <c r="AJ1120" i="6"/>
  <c r="AJ1121" i="6"/>
  <c r="AJ1122" i="6"/>
  <c r="AJ1123" i="6"/>
  <c r="AJ1124" i="6"/>
  <c r="AJ1125" i="6"/>
  <c r="AJ1126" i="6"/>
  <c r="AJ1127" i="6"/>
  <c r="AJ1128" i="6"/>
  <c r="AJ1129" i="6"/>
  <c r="AJ1143" i="6"/>
  <c r="AJ1144" i="6"/>
  <c r="AJ1145" i="6"/>
  <c r="AJ1146" i="6"/>
  <c r="AJ1147" i="6"/>
  <c r="AJ1148" i="6"/>
  <c r="AJ1149" i="6"/>
  <c r="AJ1150" i="6"/>
  <c r="AJ1151" i="6"/>
  <c r="AJ1152" i="6"/>
  <c r="AJ1153" i="6"/>
  <c r="AJ1154" i="6"/>
  <c r="AJ1155" i="6"/>
  <c r="AJ1156" i="6"/>
  <c r="AJ1157" i="6"/>
  <c r="AJ1158" i="6"/>
  <c r="AJ1159" i="6"/>
  <c r="AJ1160" i="6"/>
  <c r="AJ1161" i="6"/>
  <c r="AJ1162" i="6"/>
  <c r="AJ1163" i="6"/>
  <c r="AJ1164" i="6"/>
  <c r="AJ1165" i="6"/>
  <c r="AJ1166" i="6"/>
  <c r="AJ1167" i="6"/>
  <c r="AJ1168" i="6"/>
  <c r="AJ1169" i="6"/>
  <c r="AJ1170" i="6"/>
  <c r="AJ1171" i="6"/>
  <c r="AJ1172" i="6"/>
  <c r="AJ1173" i="6"/>
  <c r="AJ1174" i="6"/>
  <c r="AJ1175" i="6"/>
  <c r="AJ1176" i="6"/>
  <c r="AJ1190" i="6"/>
  <c r="AJ1191" i="6"/>
  <c r="AJ1192" i="6"/>
  <c r="AJ1193" i="6"/>
  <c r="AJ1194" i="6"/>
  <c r="AJ1195" i="6"/>
  <c r="AJ1196" i="6"/>
  <c r="AJ1197" i="6"/>
  <c r="AJ1198" i="6"/>
  <c r="AJ1199" i="6"/>
  <c r="AJ1200" i="6"/>
  <c r="AJ1201" i="6"/>
  <c r="AJ1202" i="6"/>
  <c r="AJ1203" i="6"/>
  <c r="AJ1204" i="6"/>
  <c r="AJ1205" i="6"/>
  <c r="AJ1206" i="6"/>
  <c r="AJ1207" i="6"/>
  <c r="AJ1220" i="6"/>
  <c r="AJ1221" i="6"/>
  <c r="AJ1222" i="6"/>
  <c r="AJ1223" i="6"/>
  <c r="AJ1224" i="6"/>
  <c r="AJ1225" i="6"/>
  <c r="AJ1226" i="6"/>
  <c r="AJ1227" i="6"/>
  <c r="AJ1228" i="6"/>
  <c r="AJ1229" i="6"/>
  <c r="AJ1230" i="6"/>
  <c r="AJ1231" i="6"/>
  <c r="AJ1232" i="6"/>
  <c r="AJ1233" i="6"/>
  <c r="AJ1234" i="6"/>
  <c r="AJ1235" i="6"/>
  <c r="AJ1236" i="6"/>
  <c r="AJ1237" i="6"/>
  <c r="AJ1238" i="6"/>
  <c r="AJ1239" i="6"/>
  <c r="AJ1240" i="6"/>
  <c r="AJ1241" i="6"/>
  <c r="AJ1242" i="6"/>
  <c r="AJ1243" i="6"/>
  <c r="AJ1244" i="6"/>
  <c r="AJ1245" i="6"/>
  <c r="AJ1246" i="6"/>
  <c r="AJ1279" i="6"/>
  <c r="AJ1280" i="6"/>
  <c r="AJ1281" i="6"/>
  <c r="AJ1282" i="6"/>
  <c r="AJ1283" i="6"/>
  <c r="AJ1284" i="6"/>
  <c r="AJ1285" i="6"/>
  <c r="AJ1286" i="6"/>
  <c r="AJ1287" i="6"/>
  <c r="AJ1288" i="6"/>
  <c r="AJ1289" i="6"/>
  <c r="AJ1290" i="6"/>
  <c r="AJ1291" i="6"/>
  <c r="AJ1292" i="6"/>
  <c r="AJ1293" i="6"/>
  <c r="AJ1294" i="6"/>
  <c r="AJ1295" i="6"/>
  <c r="AJ1296" i="6"/>
  <c r="AJ1297" i="6"/>
  <c r="AJ1298" i="6"/>
  <c r="AJ1299" i="6"/>
  <c r="AJ1300" i="6"/>
  <c r="AJ1301" i="6"/>
  <c r="AJ1302" i="6"/>
  <c r="AJ1303" i="6"/>
  <c r="AJ1304" i="6"/>
  <c r="AJ1305" i="6"/>
  <c r="AJ1306" i="6"/>
  <c r="AJ1307" i="6"/>
  <c r="AJ1308" i="6"/>
  <c r="AJ1309" i="6"/>
  <c r="AJ1310" i="6"/>
  <c r="AJ1311" i="6"/>
  <c r="AJ1312" i="6"/>
  <c r="AJ1313" i="6"/>
  <c r="AJ1314" i="6"/>
  <c r="AJ1315" i="6"/>
  <c r="AJ1316" i="6"/>
  <c r="AJ1317" i="6"/>
  <c r="AJ1318" i="6"/>
  <c r="AJ1319" i="6"/>
  <c r="AJ1320" i="6"/>
  <c r="AJ1321" i="6"/>
  <c r="AJ1322" i="6"/>
  <c r="AJ1323" i="6"/>
  <c r="AJ1324" i="6"/>
  <c r="AJ1325" i="6"/>
  <c r="AJ1326" i="6"/>
  <c r="AJ1327" i="6"/>
  <c r="AJ1328" i="6"/>
  <c r="AJ1329" i="6"/>
  <c r="AJ1330" i="6"/>
  <c r="AJ1331" i="6"/>
  <c r="AJ1332" i="6"/>
  <c r="AJ1333" i="6"/>
  <c r="AJ1334" i="6"/>
  <c r="AJ1335" i="6"/>
  <c r="AJ1336" i="6"/>
  <c r="AJ1337" i="6"/>
  <c r="AJ1338" i="6"/>
  <c r="AJ1339" i="6"/>
  <c r="AJ1340" i="6"/>
  <c r="AJ1341" i="6"/>
  <c r="AJ1342" i="6"/>
  <c r="AJ1343" i="6"/>
  <c r="AJ1344" i="6"/>
  <c r="AJ1345" i="6"/>
  <c r="AJ1346" i="6"/>
  <c r="AJ1347" i="6"/>
  <c r="AJ1348" i="6"/>
  <c r="AJ1349" i="6"/>
  <c r="AJ1350" i="6"/>
  <c r="AJ1351" i="6"/>
  <c r="AJ1352" i="6"/>
  <c r="AJ1353" i="6"/>
  <c r="AJ1354" i="6"/>
  <c r="AJ1355" i="6"/>
  <c r="AJ1356" i="6"/>
  <c r="AJ1357" i="6"/>
  <c r="AJ1358" i="6"/>
  <c r="AJ1359" i="6"/>
  <c r="AJ1360" i="6"/>
  <c r="AJ1361" i="6"/>
  <c r="AJ1362" i="6"/>
  <c r="AJ1363" i="6"/>
  <c r="AJ1364" i="6"/>
  <c r="AJ1365" i="6"/>
  <c r="AJ1366" i="6"/>
  <c r="AJ1367" i="6"/>
  <c r="AJ1368" i="6"/>
  <c r="AJ1369" i="6"/>
  <c r="AJ1370" i="6"/>
  <c r="AJ1371" i="6"/>
  <c r="AJ1372" i="6"/>
  <c r="AJ1373" i="6"/>
  <c r="AJ1374" i="6"/>
  <c r="AJ1375" i="6"/>
  <c r="AJ1376" i="6"/>
  <c r="AJ1377" i="6"/>
  <c r="AJ1378" i="6"/>
  <c r="AJ1379" i="6"/>
  <c r="AJ1380" i="6"/>
  <c r="AJ1381" i="6"/>
  <c r="AJ1382" i="6"/>
  <c r="AJ1383" i="6"/>
  <c r="AJ1397" i="6"/>
  <c r="AJ1398" i="6"/>
  <c r="AJ1399" i="6"/>
  <c r="AJ1400" i="6"/>
  <c r="AJ1401" i="6"/>
  <c r="AJ1402" i="6"/>
  <c r="AJ1403" i="6"/>
  <c r="AJ1404" i="6"/>
  <c r="AJ1405" i="6"/>
  <c r="AJ1406" i="6"/>
  <c r="AJ1407" i="6"/>
  <c r="AJ1408" i="6"/>
  <c r="AJ1409" i="6"/>
  <c r="AJ1410" i="6"/>
  <c r="AJ1411" i="6"/>
  <c r="AJ1412" i="6"/>
  <c r="AJ1427" i="6"/>
  <c r="AJ1428" i="6"/>
  <c r="AJ1429" i="6"/>
  <c r="AJ1430" i="6"/>
  <c r="AJ1431" i="6"/>
  <c r="AJ1432" i="6"/>
  <c r="AJ1433" i="6"/>
  <c r="AJ1434" i="6"/>
  <c r="AJ1435" i="6"/>
  <c r="AJ1436" i="6"/>
  <c r="AJ1437" i="6"/>
  <c r="AJ1438" i="6"/>
  <c r="AJ1439" i="6"/>
  <c r="AJ1440" i="6"/>
  <c r="AJ1441" i="6"/>
  <c r="AJ1442" i="6"/>
  <c r="AJ1443" i="6"/>
  <c r="AJ1444" i="6"/>
  <c r="AJ1445" i="6"/>
  <c r="AJ1446" i="6"/>
  <c r="AJ1447" i="6"/>
  <c r="AJ1448" i="6"/>
  <c r="AJ1449" i="6"/>
  <c r="AJ1450" i="6"/>
  <c r="AJ1451" i="6"/>
  <c r="AJ1452" i="6"/>
  <c r="AJ1453" i="6"/>
  <c r="AJ1454" i="6"/>
  <c r="AJ1455" i="6"/>
  <c r="AJ1456" i="6"/>
  <c r="AJ1457" i="6"/>
  <c r="AJ1458" i="6"/>
  <c r="AJ1459" i="6"/>
  <c r="AJ1460" i="6"/>
  <c r="AJ1461" i="6"/>
  <c r="AJ1462" i="6"/>
  <c r="AJ1463" i="6"/>
  <c r="AJ1464" i="6"/>
  <c r="AJ1465" i="6"/>
  <c r="AJ1466" i="6"/>
  <c r="AJ1467" i="6"/>
  <c r="AJ1468" i="6"/>
  <c r="AJ1469" i="6"/>
  <c r="AJ1470" i="6"/>
  <c r="AJ1471" i="6"/>
  <c r="AJ1472" i="6"/>
  <c r="AJ1473" i="6"/>
  <c r="AJ1474" i="6"/>
  <c r="AJ1475" i="6"/>
  <c r="AJ1476" i="6"/>
  <c r="AJ1477" i="6"/>
  <c r="AJ1478" i="6"/>
  <c r="AJ1479" i="6"/>
  <c r="AJ1480" i="6"/>
  <c r="AJ1481" i="6"/>
  <c r="AJ1482" i="6"/>
  <c r="AJ1483" i="6"/>
  <c r="AJ1484" i="6"/>
  <c r="AJ1485" i="6"/>
  <c r="AJ1486" i="6"/>
  <c r="AJ1487" i="6"/>
  <c r="AJ1488" i="6"/>
  <c r="AJ1489" i="6"/>
  <c r="AJ1490" i="6"/>
  <c r="AJ1491" i="6"/>
  <c r="AJ1492" i="6"/>
  <c r="AJ1493" i="6"/>
  <c r="AJ1494" i="6"/>
  <c r="AJ1495" i="6"/>
  <c r="AJ1496" i="6"/>
  <c r="AJ1497" i="6"/>
  <c r="AJ1498" i="6"/>
  <c r="AJ1499" i="6"/>
  <c r="AJ1500" i="6"/>
  <c r="AJ1501" i="6"/>
  <c r="AJ1502" i="6"/>
  <c r="AJ1503" i="6"/>
  <c r="AJ1504" i="6"/>
  <c r="AJ1505" i="6"/>
  <c r="AJ1506" i="6"/>
  <c r="AJ1507" i="6"/>
  <c r="AJ1508" i="6"/>
  <c r="AJ1509" i="6"/>
  <c r="AJ1510" i="6"/>
  <c r="AJ1511" i="6"/>
  <c r="AJ1545" i="6"/>
  <c r="AJ1546" i="6"/>
  <c r="AJ1547" i="6"/>
  <c r="AJ1548" i="6"/>
  <c r="AJ1549" i="6"/>
  <c r="AJ1550" i="6"/>
  <c r="AJ1551" i="6"/>
  <c r="AJ1552" i="6"/>
  <c r="AJ1553" i="6"/>
  <c r="AJ1554" i="6"/>
  <c r="AJ155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45" i="6"/>
  <c r="AI246" i="6"/>
  <c r="AI247" i="6"/>
  <c r="AI248" i="6"/>
  <c r="AI249" i="6"/>
  <c r="AI250" i="6"/>
  <c r="AI281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42" i="6"/>
  <c r="AI1143" i="6"/>
  <c r="AI1144" i="6"/>
  <c r="AI1145" i="6"/>
  <c r="AI1146" i="6"/>
  <c r="AI1147" i="6"/>
  <c r="AI1148" i="6"/>
  <c r="AI1149" i="6"/>
  <c r="AI1150" i="6"/>
  <c r="AI1151" i="6"/>
  <c r="AI1152" i="6"/>
  <c r="AI1153" i="6"/>
  <c r="AI1154" i="6"/>
  <c r="AI1155" i="6"/>
  <c r="AI1156" i="6"/>
  <c r="AI1157" i="6"/>
  <c r="AI1158" i="6"/>
  <c r="AI1159" i="6"/>
  <c r="AI1160" i="6"/>
  <c r="AI1161" i="6"/>
  <c r="AI1162" i="6"/>
  <c r="AI1163" i="6"/>
  <c r="AI1164" i="6"/>
  <c r="AI1165" i="6"/>
  <c r="AI1166" i="6"/>
  <c r="AI1167" i="6"/>
  <c r="AI1168" i="6"/>
  <c r="AI1169" i="6"/>
  <c r="AI1170" i="6"/>
  <c r="AI1171" i="6"/>
  <c r="AI1172" i="6"/>
  <c r="AI1173" i="6"/>
  <c r="AI1174" i="6"/>
  <c r="AI1175" i="6"/>
  <c r="AI1176" i="6"/>
  <c r="AI1189" i="6"/>
  <c r="AI1190" i="6"/>
  <c r="AI1191" i="6"/>
  <c r="AI1192" i="6"/>
  <c r="AI1193" i="6"/>
  <c r="AI1194" i="6"/>
  <c r="AI1195" i="6"/>
  <c r="AI1196" i="6"/>
  <c r="AI1197" i="6"/>
  <c r="AI1198" i="6"/>
  <c r="AI1199" i="6"/>
  <c r="AI1200" i="6"/>
  <c r="AI1201" i="6"/>
  <c r="AI1202" i="6"/>
  <c r="AI1203" i="6"/>
  <c r="AI1204" i="6"/>
  <c r="AI1205" i="6"/>
  <c r="AI1206" i="6"/>
  <c r="AI1207" i="6"/>
  <c r="AI1219" i="6"/>
  <c r="AI1220" i="6"/>
  <c r="AI1221" i="6"/>
  <c r="AI1222" i="6"/>
  <c r="AI1223" i="6"/>
  <c r="AI1224" i="6"/>
  <c r="AI1225" i="6"/>
  <c r="AI1226" i="6"/>
  <c r="AI1227" i="6"/>
  <c r="AI1228" i="6"/>
  <c r="AI1229" i="6"/>
  <c r="AI1230" i="6"/>
  <c r="AI1231" i="6"/>
  <c r="AI1232" i="6"/>
  <c r="AI1233" i="6"/>
  <c r="AI1234" i="6"/>
  <c r="AI1235" i="6"/>
  <c r="AI1236" i="6"/>
  <c r="AI1237" i="6"/>
  <c r="AI1238" i="6"/>
  <c r="AI1239" i="6"/>
  <c r="AI1240" i="6"/>
  <c r="AI1241" i="6"/>
  <c r="AI1242" i="6"/>
  <c r="AI1243" i="6"/>
  <c r="AI1244" i="6"/>
  <c r="AI1245" i="6"/>
  <c r="AI1246" i="6"/>
  <c r="AI1278" i="6"/>
  <c r="AI1279" i="6"/>
  <c r="AI1280" i="6"/>
  <c r="AI1281" i="6"/>
  <c r="AI1282" i="6"/>
  <c r="AI1283" i="6"/>
  <c r="AI1284" i="6"/>
  <c r="AI1285" i="6"/>
  <c r="AI1286" i="6"/>
  <c r="AI1287" i="6"/>
  <c r="AI1288" i="6"/>
  <c r="AI1289" i="6"/>
  <c r="AI1290" i="6"/>
  <c r="AI1291" i="6"/>
  <c r="AI1292" i="6"/>
  <c r="AI1293" i="6"/>
  <c r="AI1294" i="6"/>
  <c r="AI1295" i="6"/>
  <c r="AI1296" i="6"/>
  <c r="AI1297" i="6"/>
  <c r="AI1298" i="6"/>
  <c r="AI1299" i="6"/>
  <c r="AI1300" i="6"/>
  <c r="AI1301" i="6"/>
  <c r="AI1302" i="6"/>
  <c r="AI1303" i="6"/>
  <c r="AI1304" i="6"/>
  <c r="AI1305" i="6"/>
  <c r="AI1306" i="6"/>
  <c r="AI1307" i="6"/>
  <c r="AI1308" i="6"/>
  <c r="AI1309" i="6"/>
  <c r="AI1310" i="6"/>
  <c r="AI1311" i="6"/>
  <c r="AI1312" i="6"/>
  <c r="AI1313" i="6"/>
  <c r="AI1314" i="6"/>
  <c r="AI1315" i="6"/>
  <c r="AI1316" i="6"/>
  <c r="AI1317" i="6"/>
  <c r="AI1318" i="6"/>
  <c r="AI1319" i="6"/>
  <c r="AI1320" i="6"/>
  <c r="AI1321" i="6"/>
  <c r="AI1322" i="6"/>
  <c r="AI1323" i="6"/>
  <c r="AI1324" i="6"/>
  <c r="AI1325" i="6"/>
  <c r="AI1326" i="6"/>
  <c r="AI1327" i="6"/>
  <c r="AI1328" i="6"/>
  <c r="AI1329" i="6"/>
  <c r="AI1330" i="6"/>
  <c r="AI1331" i="6"/>
  <c r="AI1332" i="6"/>
  <c r="AI1333" i="6"/>
  <c r="AI1334" i="6"/>
  <c r="AI1335" i="6"/>
  <c r="AI1336" i="6"/>
  <c r="AI1337" i="6"/>
  <c r="AI1338" i="6"/>
  <c r="AI1339" i="6"/>
  <c r="AI1340" i="6"/>
  <c r="AI1341" i="6"/>
  <c r="AI1342" i="6"/>
  <c r="AI1343" i="6"/>
  <c r="AI1344" i="6"/>
  <c r="AI1345" i="6"/>
  <c r="AI1346" i="6"/>
  <c r="AI1347" i="6"/>
  <c r="AI1348" i="6"/>
  <c r="AI1349" i="6"/>
  <c r="AI1350" i="6"/>
  <c r="AI1351" i="6"/>
  <c r="AI1352" i="6"/>
  <c r="AI1353" i="6"/>
  <c r="AI1354" i="6"/>
  <c r="AI1355" i="6"/>
  <c r="AI1356" i="6"/>
  <c r="AI1357" i="6"/>
  <c r="AI1358" i="6"/>
  <c r="AI1359" i="6"/>
  <c r="AI1360" i="6"/>
  <c r="AI1361" i="6"/>
  <c r="AI1362" i="6"/>
  <c r="AI1363" i="6"/>
  <c r="AI1364" i="6"/>
  <c r="AI1365" i="6"/>
  <c r="AI1366" i="6"/>
  <c r="AI1367" i="6"/>
  <c r="AI1368" i="6"/>
  <c r="AI1369" i="6"/>
  <c r="AI1370" i="6"/>
  <c r="AI1371" i="6"/>
  <c r="AI1372" i="6"/>
  <c r="AI1373" i="6"/>
  <c r="AI1374" i="6"/>
  <c r="AI1375" i="6"/>
  <c r="AI1376" i="6"/>
  <c r="AI1377" i="6"/>
  <c r="AI1378" i="6"/>
  <c r="AI1379" i="6"/>
  <c r="AI1380" i="6"/>
  <c r="AI1381" i="6"/>
  <c r="AI1382" i="6"/>
  <c r="AI1383" i="6"/>
  <c r="AI1396" i="6"/>
  <c r="AI1397" i="6"/>
  <c r="AI1398" i="6"/>
  <c r="AI1399" i="6"/>
  <c r="AI1400" i="6"/>
  <c r="AI1401" i="6"/>
  <c r="AI1402" i="6"/>
  <c r="AI1403" i="6"/>
  <c r="AI1404" i="6"/>
  <c r="AI1405" i="6"/>
  <c r="AI1406" i="6"/>
  <c r="AI1407" i="6"/>
  <c r="AI1408" i="6"/>
  <c r="AI1409" i="6"/>
  <c r="AI1410" i="6"/>
  <c r="AI1411" i="6"/>
  <c r="AI1412" i="6"/>
  <c r="AI1426" i="6"/>
  <c r="AI1427" i="6"/>
  <c r="AI1428" i="6"/>
  <c r="AI1429" i="6"/>
  <c r="AI1430" i="6"/>
  <c r="AI1431" i="6"/>
  <c r="AI1432" i="6"/>
  <c r="AI1433" i="6"/>
  <c r="AI1434" i="6"/>
  <c r="AI1435" i="6"/>
  <c r="AI1436" i="6"/>
  <c r="AI1437" i="6"/>
  <c r="AI1438" i="6"/>
  <c r="AI1439" i="6"/>
  <c r="AI1440" i="6"/>
  <c r="AI1441" i="6"/>
  <c r="AI1442" i="6"/>
  <c r="AI1443" i="6"/>
  <c r="AI1444" i="6"/>
  <c r="AI1445" i="6"/>
  <c r="AI1446" i="6"/>
  <c r="AI1447" i="6"/>
  <c r="AI1448" i="6"/>
  <c r="AI1449" i="6"/>
  <c r="AI1450" i="6"/>
  <c r="AI1451" i="6"/>
  <c r="AI1452" i="6"/>
  <c r="AI1453" i="6"/>
  <c r="AI1454" i="6"/>
  <c r="AI1455" i="6"/>
  <c r="AI1456" i="6"/>
  <c r="AI1457" i="6"/>
  <c r="AI1458" i="6"/>
  <c r="AI1459" i="6"/>
  <c r="AI1460" i="6"/>
  <c r="AI1461" i="6"/>
  <c r="AI1462" i="6"/>
  <c r="AI1463" i="6"/>
  <c r="AI1464" i="6"/>
  <c r="AI1465" i="6"/>
  <c r="AI1466" i="6"/>
  <c r="AI1467" i="6"/>
  <c r="AI1468" i="6"/>
  <c r="AI1469" i="6"/>
  <c r="AI1470" i="6"/>
  <c r="AI1471" i="6"/>
  <c r="AI1472" i="6"/>
  <c r="AI1473" i="6"/>
  <c r="AI1474" i="6"/>
  <c r="AI1475" i="6"/>
  <c r="AI1476" i="6"/>
  <c r="AI1477" i="6"/>
  <c r="AI1478" i="6"/>
  <c r="AI1479" i="6"/>
  <c r="AI1480" i="6"/>
  <c r="AI1481" i="6"/>
  <c r="AI1482" i="6"/>
  <c r="AI1483" i="6"/>
  <c r="AI1484" i="6"/>
  <c r="AI1485" i="6"/>
  <c r="AI1486" i="6"/>
  <c r="AI1487" i="6"/>
  <c r="AI1488" i="6"/>
  <c r="AI1489" i="6"/>
  <c r="AI1490" i="6"/>
  <c r="AI1491" i="6"/>
  <c r="AI1492" i="6"/>
  <c r="AI1493" i="6"/>
  <c r="AI1494" i="6"/>
  <c r="AI1495" i="6"/>
  <c r="AI1496" i="6"/>
  <c r="AI1497" i="6"/>
  <c r="AI1498" i="6"/>
  <c r="AI1499" i="6"/>
  <c r="AI1500" i="6"/>
  <c r="AI1501" i="6"/>
  <c r="AI1502" i="6"/>
  <c r="AI1503" i="6"/>
  <c r="AI1504" i="6"/>
  <c r="AI1505" i="6"/>
  <c r="AI1506" i="6"/>
  <c r="AI1507" i="6"/>
  <c r="AI1508" i="6"/>
  <c r="AI1509" i="6"/>
  <c r="AI1510" i="6"/>
  <c r="AI1511" i="6"/>
  <c r="AI1544" i="6"/>
  <c r="AI1545" i="6"/>
  <c r="AI1546" i="6"/>
  <c r="AI1547" i="6"/>
  <c r="AI1548" i="6"/>
  <c r="AI1549" i="6"/>
  <c r="AI1550" i="6"/>
  <c r="AI1551" i="6"/>
  <c r="AI1552" i="6"/>
  <c r="AI1553" i="6"/>
  <c r="AI1554" i="6"/>
  <c r="AI1555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45" i="6"/>
  <c r="AH246" i="6"/>
  <c r="AH247" i="6"/>
  <c r="AH248" i="6"/>
  <c r="AH249" i="6"/>
  <c r="AH250" i="6"/>
  <c r="AH281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45" i="6"/>
  <c r="AG246" i="6"/>
  <c r="AG247" i="6"/>
  <c r="AG248" i="6"/>
  <c r="AG249" i="6"/>
  <c r="AG250" i="6"/>
  <c r="AG281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47" i="6"/>
  <c r="AF248" i="6"/>
  <c r="AF249" i="6"/>
  <c r="AF250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40" i="6"/>
  <c r="AF441" i="6"/>
  <c r="AF442" i="6"/>
  <c r="AF443" i="6"/>
  <c r="AF444" i="6"/>
  <c r="AF445" i="6"/>
  <c r="AF446" i="6"/>
  <c r="AF447" i="6"/>
  <c r="AF448" i="6"/>
  <c r="AF449" i="6"/>
  <c r="AF450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1001" i="6"/>
  <c r="AF1002" i="6"/>
  <c r="AF1003" i="6"/>
  <c r="AF1004" i="6"/>
  <c r="AF1005" i="6"/>
  <c r="AF1006" i="6"/>
  <c r="AF1007" i="6"/>
  <c r="AF1008" i="6"/>
  <c r="AF1009" i="6"/>
  <c r="AF1010" i="6"/>
  <c r="AF1011" i="6"/>
  <c r="AF1012" i="6"/>
  <c r="AF1013" i="6"/>
  <c r="AF1014" i="6"/>
  <c r="AF1015" i="6"/>
  <c r="AF1016" i="6"/>
  <c r="AF1017" i="6"/>
  <c r="AF1018" i="6"/>
  <c r="AF1019" i="6"/>
  <c r="AF1020" i="6"/>
  <c r="AF1021" i="6"/>
  <c r="AF1022" i="6"/>
  <c r="AF1023" i="6"/>
  <c r="AF1024" i="6"/>
  <c r="AF1025" i="6"/>
  <c r="AF1026" i="6"/>
  <c r="AF1027" i="6"/>
  <c r="AF1028" i="6"/>
  <c r="AF1029" i="6"/>
  <c r="AF1030" i="6"/>
  <c r="AF1031" i="6"/>
  <c r="AF1032" i="6"/>
  <c r="AF1033" i="6"/>
  <c r="AF1034" i="6"/>
  <c r="AF1035" i="6"/>
  <c r="AF1036" i="6"/>
  <c r="AF1037" i="6"/>
  <c r="AF1038" i="6"/>
  <c r="AF1039" i="6"/>
  <c r="AF1040" i="6"/>
  <c r="AF1041" i="6"/>
  <c r="AF1042" i="6"/>
  <c r="AF1043" i="6"/>
  <c r="AF1044" i="6"/>
  <c r="AF1045" i="6"/>
  <c r="AF1046" i="6"/>
  <c r="AF1047" i="6"/>
  <c r="AF1048" i="6"/>
  <c r="AF1049" i="6"/>
  <c r="AF1050" i="6"/>
  <c r="AF1051" i="6"/>
  <c r="AF1052" i="6"/>
  <c r="AF1053" i="6"/>
  <c r="AF1054" i="6"/>
  <c r="AF1055" i="6"/>
  <c r="AF1056" i="6"/>
  <c r="AF1057" i="6"/>
  <c r="AF1058" i="6"/>
  <c r="AF1059" i="6"/>
  <c r="AF1060" i="6"/>
  <c r="AF1061" i="6"/>
  <c r="AF1062" i="6"/>
  <c r="AF1063" i="6"/>
  <c r="AF1064" i="6"/>
  <c r="AF1065" i="6"/>
  <c r="AF1066" i="6"/>
  <c r="AF1067" i="6"/>
  <c r="AF1068" i="6"/>
  <c r="AF1069" i="6"/>
  <c r="AF1070" i="6"/>
  <c r="AF1071" i="6"/>
  <c r="AF1072" i="6"/>
  <c r="AF1073" i="6"/>
  <c r="AF1074" i="6"/>
  <c r="AF1075" i="6"/>
  <c r="AF1076" i="6"/>
  <c r="AF1077" i="6"/>
  <c r="AF1078" i="6"/>
  <c r="AF1079" i="6"/>
  <c r="AF1080" i="6"/>
  <c r="AF1081" i="6"/>
  <c r="AF1082" i="6"/>
  <c r="AF1083" i="6"/>
  <c r="AF1084" i="6"/>
  <c r="AF1085" i="6"/>
  <c r="AF1086" i="6"/>
  <c r="AF1087" i="6"/>
  <c r="AF1088" i="6"/>
  <c r="AF1089" i="6"/>
  <c r="AF1090" i="6"/>
  <c r="AF1091" i="6"/>
  <c r="AF1092" i="6"/>
  <c r="AF1116" i="6"/>
  <c r="AF1117" i="6"/>
  <c r="AF1118" i="6"/>
  <c r="AF1119" i="6"/>
  <c r="AF1120" i="6"/>
  <c r="AF1121" i="6"/>
  <c r="AF1122" i="6"/>
  <c r="AF1123" i="6"/>
  <c r="AF1124" i="6"/>
  <c r="AF1125" i="6"/>
  <c r="AF1126" i="6"/>
  <c r="AF1127" i="6"/>
  <c r="AF1128" i="6"/>
  <c r="AF1129" i="6"/>
  <c r="AF1144" i="6"/>
  <c r="AF1145" i="6"/>
  <c r="AF1146" i="6"/>
  <c r="AF1147" i="6"/>
  <c r="AF1148" i="6"/>
  <c r="AF1149" i="6"/>
  <c r="AF1150" i="6"/>
  <c r="AF1151" i="6"/>
  <c r="AF1152" i="6"/>
  <c r="AF1153" i="6"/>
  <c r="AF1154" i="6"/>
  <c r="AF1155" i="6"/>
  <c r="AF1156" i="6"/>
  <c r="AF1157" i="6"/>
  <c r="AF1158" i="6"/>
  <c r="AF1159" i="6"/>
  <c r="AF1160" i="6"/>
  <c r="AF1161" i="6"/>
  <c r="AF1162" i="6"/>
  <c r="AF1163" i="6"/>
  <c r="AF1164" i="6"/>
  <c r="AF1165" i="6"/>
  <c r="AF1166" i="6"/>
  <c r="AF1167" i="6"/>
  <c r="AF1168" i="6"/>
  <c r="AF1169" i="6"/>
  <c r="AF1170" i="6"/>
  <c r="AF1171" i="6"/>
  <c r="AF1172" i="6"/>
  <c r="AF1173" i="6"/>
  <c r="AF1174" i="6"/>
  <c r="AF1175" i="6"/>
  <c r="AF1176" i="6"/>
  <c r="AF1191" i="6"/>
  <c r="AF1192" i="6"/>
  <c r="AF1193" i="6"/>
  <c r="AF1194" i="6"/>
  <c r="AF1195" i="6"/>
  <c r="AF1196" i="6"/>
  <c r="AF1197" i="6"/>
  <c r="AF1198" i="6"/>
  <c r="AF1199" i="6"/>
  <c r="AF1200" i="6"/>
  <c r="AF1201" i="6"/>
  <c r="AF1202" i="6"/>
  <c r="AF1203" i="6"/>
  <c r="AF1204" i="6"/>
  <c r="AF1205" i="6"/>
  <c r="AF1206" i="6"/>
  <c r="AF1207" i="6"/>
  <c r="AF1221" i="6"/>
  <c r="AF1222" i="6"/>
  <c r="AF1223" i="6"/>
  <c r="AF1224" i="6"/>
  <c r="AF1225" i="6"/>
  <c r="AF1226" i="6"/>
  <c r="AF1227" i="6"/>
  <c r="AF1228" i="6"/>
  <c r="AF1229" i="6"/>
  <c r="AF1230" i="6"/>
  <c r="AF1231" i="6"/>
  <c r="AF1232" i="6"/>
  <c r="AF1233" i="6"/>
  <c r="AF1234" i="6"/>
  <c r="AF1235" i="6"/>
  <c r="AF1236" i="6"/>
  <c r="AF1237" i="6"/>
  <c r="AF1238" i="6"/>
  <c r="AF1239" i="6"/>
  <c r="AF1240" i="6"/>
  <c r="AF1241" i="6"/>
  <c r="AF1242" i="6"/>
  <c r="AF1243" i="6"/>
  <c r="AF1244" i="6"/>
  <c r="AF1245" i="6"/>
  <c r="AF1246" i="6"/>
  <c r="AF1280" i="6"/>
  <c r="AF1281" i="6"/>
  <c r="AF1282" i="6"/>
  <c r="AF1283" i="6"/>
  <c r="AF1284" i="6"/>
  <c r="AF1285" i="6"/>
  <c r="AF1286" i="6"/>
  <c r="AF1287" i="6"/>
  <c r="AF1288" i="6"/>
  <c r="AF1289" i="6"/>
  <c r="AF1290" i="6"/>
  <c r="AF1291" i="6"/>
  <c r="AF1292" i="6"/>
  <c r="AF1293" i="6"/>
  <c r="AF1294" i="6"/>
  <c r="AF1295" i="6"/>
  <c r="AF1296" i="6"/>
  <c r="AF1297" i="6"/>
  <c r="AF1298" i="6"/>
  <c r="AF1299" i="6"/>
  <c r="AF1300" i="6"/>
  <c r="AF1301" i="6"/>
  <c r="AF1302" i="6"/>
  <c r="AF1303" i="6"/>
  <c r="AF1304" i="6"/>
  <c r="AF1305" i="6"/>
  <c r="AF1306" i="6"/>
  <c r="AF1307" i="6"/>
  <c r="AF1308" i="6"/>
  <c r="AF1309" i="6"/>
  <c r="AF1310" i="6"/>
  <c r="AF1311" i="6"/>
  <c r="AF1312" i="6"/>
  <c r="AF1313" i="6"/>
  <c r="AF1314" i="6"/>
  <c r="AF1315" i="6"/>
  <c r="AF1316" i="6"/>
  <c r="AF1317" i="6"/>
  <c r="AF1318" i="6"/>
  <c r="AF1319" i="6"/>
  <c r="AF1320" i="6"/>
  <c r="AF1321" i="6"/>
  <c r="AF1322" i="6"/>
  <c r="AF1323" i="6"/>
  <c r="AF1324" i="6"/>
  <c r="AF1325" i="6"/>
  <c r="AF1326" i="6"/>
  <c r="AF1327" i="6"/>
  <c r="AF1328" i="6"/>
  <c r="AF1329" i="6"/>
  <c r="AF1330" i="6"/>
  <c r="AF1331" i="6"/>
  <c r="AF1332" i="6"/>
  <c r="AF1333" i="6"/>
  <c r="AF1334" i="6"/>
  <c r="AF1335" i="6"/>
  <c r="AF1336" i="6"/>
  <c r="AF1337" i="6"/>
  <c r="AF1338" i="6"/>
  <c r="AF1339" i="6"/>
  <c r="AF1340" i="6"/>
  <c r="AF1341" i="6"/>
  <c r="AF1342" i="6"/>
  <c r="AF1343" i="6"/>
  <c r="AF1344" i="6"/>
  <c r="AF1345" i="6"/>
  <c r="AF1346" i="6"/>
  <c r="AF1347" i="6"/>
  <c r="AF1348" i="6"/>
  <c r="AF1349" i="6"/>
  <c r="AF1350" i="6"/>
  <c r="AF1351" i="6"/>
  <c r="AF1352" i="6"/>
  <c r="AF1353" i="6"/>
  <c r="AF1354" i="6"/>
  <c r="AF1355" i="6"/>
  <c r="AF1356" i="6"/>
  <c r="AF1357" i="6"/>
  <c r="AF1358" i="6"/>
  <c r="AF1359" i="6"/>
  <c r="AF1360" i="6"/>
  <c r="AF1361" i="6"/>
  <c r="AF1362" i="6"/>
  <c r="AF1363" i="6"/>
  <c r="AF1364" i="6"/>
  <c r="AF1365" i="6"/>
  <c r="AF1366" i="6"/>
  <c r="AF1367" i="6"/>
  <c r="AF1368" i="6"/>
  <c r="AF1369" i="6"/>
  <c r="AF1370" i="6"/>
  <c r="AF1371" i="6"/>
  <c r="AF1372" i="6"/>
  <c r="AF1373" i="6"/>
  <c r="AF1374" i="6"/>
  <c r="AF1375" i="6"/>
  <c r="AF1376" i="6"/>
  <c r="AF1377" i="6"/>
  <c r="AF1378" i="6"/>
  <c r="AF1379" i="6"/>
  <c r="AF1380" i="6"/>
  <c r="AF1381" i="6"/>
  <c r="AF1382" i="6"/>
  <c r="AF1383" i="6"/>
  <c r="AF1398" i="6"/>
  <c r="AF1399" i="6"/>
  <c r="AF1400" i="6"/>
  <c r="AF1401" i="6"/>
  <c r="AF1402" i="6"/>
  <c r="AF1403" i="6"/>
  <c r="AF1404" i="6"/>
  <c r="AF1405" i="6"/>
  <c r="AF1406" i="6"/>
  <c r="AF1407" i="6"/>
  <c r="AF1408" i="6"/>
  <c r="AF1409" i="6"/>
  <c r="AF1410" i="6"/>
  <c r="AF1411" i="6"/>
  <c r="AF1412" i="6"/>
  <c r="AF1428" i="6"/>
  <c r="AF1429" i="6"/>
  <c r="AF1430" i="6"/>
  <c r="AF1431" i="6"/>
  <c r="AF1432" i="6"/>
  <c r="AF1433" i="6"/>
  <c r="AF1434" i="6"/>
  <c r="AF1435" i="6"/>
  <c r="AF1436" i="6"/>
  <c r="AF1437" i="6"/>
  <c r="AF1438" i="6"/>
  <c r="AF1439" i="6"/>
  <c r="AF1440" i="6"/>
  <c r="AF1441" i="6"/>
  <c r="AF1442" i="6"/>
  <c r="AF1443" i="6"/>
  <c r="AF1444" i="6"/>
  <c r="AF1445" i="6"/>
  <c r="AF1446" i="6"/>
  <c r="AF1447" i="6"/>
  <c r="AF1448" i="6"/>
  <c r="AF1449" i="6"/>
  <c r="AF1450" i="6"/>
  <c r="AF1451" i="6"/>
  <c r="AF1452" i="6"/>
  <c r="AF1453" i="6"/>
  <c r="AF1454" i="6"/>
  <c r="AF1455" i="6"/>
  <c r="AF1456" i="6"/>
  <c r="AF1457" i="6"/>
  <c r="AF1458" i="6"/>
  <c r="AF1459" i="6"/>
  <c r="AF1460" i="6"/>
  <c r="AF1461" i="6"/>
  <c r="AF1462" i="6"/>
  <c r="AF1463" i="6"/>
  <c r="AF1464" i="6"/>
  <c r="AF1465" i="6"/>
  <c r="AF1466" i="6"/>
  <c r="AF1467" i="6"/>
  <c r="AF1468" i="6"/>
  <c r="AF1469" i="6"/>
  <c r="AF1470" i="6"/>
  <c r="AF1471" i="6"/>
  <c r="AF1472" i="6"/>
  <c r="AF1473" i="6"/>
  <c r="AF1474" i="6"/>
  <c r="AF1475" i="6"/>
  <c r="AF1476" i="6"/>
  <c r="AF1477" i="6"/>
  <c r="AF1478" i="6"/>
  <c r="AF1479" i="6"/>
  <c r="AF1480" i="6"/>
  <c r="AF1481" i="6"/>
  <c r="AF1482" i="6"/>
  <c r="AF1483" i="6"/>
  <c r="AF1484" i="6"/>
  <c r="AF1485" i="6"/>
  <c r="AF1486" i="6"/>
  <c r="AF1487" i="6"/>
  <c r="AF1488" i="6"/>
  <c r="AF1489" i="6"/>
  <c r="AF1490" i="6"/>
  <c r="AF1491" i="6"/>
  <c r="AF1492" i="6"/>
  <c r="AF1493" i="6"/>
  <c r="AF1494" i="6"/>
  <c r="AF1495" i="6"/>
  <c r="AF1496" i="6"/>
  <c r="AF1497" i="6"/>
  <c r="AF1498" i="6"/>
  <c r="AF1499" i="6"/>
  <c r="AF1500" i="6"/>
  <c r="AF1501" i="6"/>
  <c r="AF1502" i="6"/>
  <c r="AF1503" i="6"/>
  <c r="AF1504" i="6"/>
  <c r="AF1505" i="6"/>
  <c r="AF1506" i="6"/>
  <c r="AF1507" i="6"/>
  <c r="AF1508" i="6"/>
  <c r="AF1509" i="6"/>
  <c r="AF1510" i="6"/>
  <c r="AF1511" i="6"/>
  <c r="AF1546" i="6"/>
  <c r="AF1547" i="6"/>
  <c r="AF1548" i="6"/>
  <c r="AF1549" i="6"/>
  <c r="AF1550" i="6"/>
  <c r="AF1551" i="6"/>
  <c r="AF1552" i="6"/>
  <c r="AF1553" i="6"/>
  <c r="AF1554" i="6"/>
  <c r="AF1555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46" i="6"/>
  <c r="AE247" i="6"/>
  <c r="AE248" i="6"/>
  <c r="AE249" i="6"/>
  <c r="AE250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1003" i="6"/>
  <c r="AE1004" i="6"/>
  <c r="AE1005" i="6"/>
  <c r="AE1006" i="6"/>
  <c r="AE1007" i="6"/>
  <c r="AE1008" i="6"/>
  <c r="AE1009" i="6"/>
  <c r="AE1010" i="6"/>
  <c r="AE1011" i="6"/>
  <c r="AE1012" i="6"/>
  <c r="AE1013" i="6"/>
  <c r="AE1014" i="6"/>
  <c r="AE1015" i="6"/>
  <c r="AE1016" i="6"/>
  <c r="AE1017" i="6"/>
  <c r="AE1018" i="6"/>
  <c r="AE1019" i="6"/>
  <c r="AE1020" i="6"/>
  <c r="AE1021" i="6"/>
  <c r="AE1022" i="6"/>
  <c r="AE1023" i="6"/>
  <c r="AE1024" i="6"/>
  <c r="AE1025" i="6"/>
  <c r="AE1026" i="6"/>
  <c r="AE1027" i="6"/>
  <c r="AE1028" i="6"/>
  <c r="AE1029" i="6"/>
  <c r="AE1030" i="6"/>
  <c r="AE1031" i="6"/>
  <c r="AE1032" i="6"/>
  <c r="AE1033" i="6"/>
  <c r="AE1034" i="6"/>
  <c r="AE1035" i="6"/>
  <c r="AE1036" i="6"/>
  <c r="AE1037" i="6"/>
  <c r="AE1038" i="6"/>
  <c r="AE1039" i="6"/>
  <c r="AE1040" i="6"/>
  <c r="AE1041" i="6"/>
  <c r="AE1042" i="6"/>
  <c r="AE1043" i="6"/>
  <c r="AE1044" i="6"/>
  <c r="AE1045" i="6"/>
  <c r="AE1046" i="6"/>
  <c r="AE1047" i="6"/>
  <c r="AE1048" i="6"/>
  <c r="AE1049" i="6"/>
  <c r="AE1050" i="6"/>
  <c r="AE1051" i="6"/>
  <c r="AE1052" i="6"/>
  <c r="AE1053" i="6"/>
  <c r="AE1054" i="6"/>
  <c r="AE1055" i="6"/>
  <c r="AE1056" i="6"/>
  <c r="AE1057" i="6"/>
  <c r="AE1058" i="6"/>
  <c r="AE1059" i="6"/>
  <c r="AE1060" i="6"/>
  <c r="AE1061" i="6"/>
  <c r="AE1062" i="6"/>
  <c r="AE1063" i="6"/>
  <c r="AE1064" i="6"/>
  <c r="AE1065" i="6"/>
  <c r="AE1066" i="6"/>
  <c r="AE1067" i="6"/>
  <c r="AE1068" i="6"/>
  <c r="AE1069" i="6"/>
  <c r="AE1070" i="6"/>
  <c r="AE1071" i="6"/>
  <c r="AE1072" i="6"/>
  <c r="AE1073" i="6"/>
  <c r="AE1074" i="6"/>
  <c r="AE1075" i="6"/>
  <c r="AE1076" i="6"/>
  <c r="AE1077" i="6"/>
  <c r="AE1078" i="6"/>
  <c r="AE1079" i="6"/>
  <c r="AE1080" i="6"/>
  <c r="AE1081" i="6"/>
  <c r="AE1082" i="6"/>
  <c r="AE1083" i="6"/>
  <c r="AE1084" i="6"/>
  <c r="AE1085" i="6"/>
  <c r="AE1086" i="6"/>
  <c r="AE1087" i="6"/>
  <c r="AE1088" i="6"/>
  <c r="AE1089" i="6"/>
  <c r="AE1090" i="6"/>
  <c r="AE1091" i="6"/>
  <c r="AE1092" i="6"/>
  <c r="AE1115" i="6"/>
  <c r="AE1116" i="6"/>
  <c r="AE1117" i="6"/>
  <c r="AE1118" i="6"/>
  <c r="AE1119" i="6"/>
  <c r="AE1120" i="6"/>
  <c r="AE1121" i="6"/>
  <c r="AE1122" i="6"/>
  <c r="AE1123" i="6"/>
  <c r="AE1124" i="6"/>
  <c r="AE1125" i="6"/>
  <c r="AE1126" i="6"/>
  <c r="AE1127" i="6"/>
  <c r="AE1128" i="6"/>
  <c r="AE1129" i="6"/>
  <c r="AE1143" i="6"/>
  <c r="AE1144" i="6"/>
  <c r="AE1145" i="6"/>
  <c r="AE1146" i="6"/>
  <c r="AE1147" i="6"/>
  <c r="AE1148" i="6"/>
  <c r="AE1149" i="6"/>
  <c r="AE1150" i="6"/>
  <c r="AE1151" i="6"/>
  <c r="AE1152" i="6"/>
  <c r="AE1153" i="6"/>
  <c r="AE1154" i="6"/>
  <c r="AE1155" i="6"/>
  <c r="AE1156" i="6"/>
  <c r="AE1157" i="6"/>
  <c r="AE1158" i="6"/>
  <c r="AE1159" i="6"/>
  <c r="AE1160" i="6"/>
  <c r="AE1161" i="6"/>
  <c r="AE1162" i="6"/>
  <c r="AE1163" i="6"/>
  <c r="AE1164" i="6"/>
  <c r="AE1165" i="6"/>
  <c r="AE1166" i="6"/>
  <c r="AE1167" i="6"/>
  <c r="AE1168" i="6"/>
  <c r="AE1169" i="6"/>
  <c r="AE1170" i="6"/>
  <c r="AE1171" i="6"/>
  <c r="AE1172" i="6"/>
  <c r="AE1173" i="6"/>
  <c r="AE1174" i="6"/>
  <c r="AE1175" i="6"/>
  <c r="AE1176" i="6"/>
  <c r="AE1190" i="6"/>
  <c r="AE1191" i="6"/>
  <c r="AE1192" i="6"/>
  <c r="AE1193" i="6"/>
  <c r="AE1194" i="6"/>
  <c r="AE1195" i="6"/>
  <c r="AE1196" i="6"/>
  <c r="AE1197" i="6"/>
  <c r="AE1198" i="6"/>
  <c r="AE1199" i="6"/>
  <c r="AE1200" i="6"/>
  <c r="AE1201" i="6"/>
  <c r="AE1202" i="6"/>
  <c r="AE1203" i="6"/>
  <c r="AE1204" i="6"/>
  <c r="AE1205" i="6"/>
  <c r="AE1206" i="6"/>
  <c r="AE1207" i="6"/>
  <c r="AE1220" i="6"/>
  <c r="AE1221" i="6"/>
  <c r="AE1222" i="6"/>
  <c r="AE1223" i="6"/>
  <c r="AE1224" i="6"/>
  <c r="AE1225" i="6"/>
  <c r="AE1226" i="6"/>
  <c r="AE1227" i="6"/>
  <c r="AE1228" i="6"/>
  <c r="AE1229" i="6"/>
  <c r="AE1230" i="6"/>
  <c r="AE1231" i="6"/>
  <c r="AE1232" i="6"/>
  <c r="AE1233" i="6"/>
  <c r="AE1234" i="6"/>
  <c r="AE1235" i="6"/>
  <c r="AE1236" i="6"/>
  <c r="AE1237" i="6"/>
  <c r="AE1238" i="6"/>
  <c r="AE1239" i="6"/>
  <c r="AE1240" i="6"/>
  <c r="AE1241" i="6"/>
  <c r="AE1242" i="6"/>
  <c r="AE1243" i="6"/>
  <c r="AE1244" i="6"/>
  <c r="AE1245" i="6"/>
  <c r="AE1246" i="6"/>
  <c r="AE1279" i="6"/>
  <c r="AE1280" i="6"/>
  <c r="AE1281" i="6"/>
  <c r="AE1282" i="6"/>
  <c r="AE1283" i="6"/>
  <c r="AE1284" i="6"/>
  <c r="AE1285" i="6"/>
  <c r="AE1286" i="6"/>
  <c r="AE1287" i="6"/>
  <c r="AE1288" i="6"/>
  <c r="AE1289" i="6"/>
  <c r="AE1290" i="6"/>
  <c r="AE1291" i="6"/>
  <c r="AE1292" i="6"/>
  <c r="AE1293" i="6"/>
  <c r="AE1294" i="6"/>
  <c r="AE1295" i="6"/>
  <c r="AE1296" i="6"/>
  <c r="AE1297" i="6"/>
  <c r="AE1298" i="6"/>
  <c r="AE1299" i="6"/>
  <c r="AE1300" i="6"/>
  <c r="AE1301" i="6"/>
  <c r="AE1302" i="6"/>
  <c r="AE1303" i="6"/>
  <c r="AE1304" i="6"/>
  <c r="AE1305" i="6"/>
  <c r="AE1306" i="6"/>
  <c r="AE1307" i="6"/>
  <c r="AE1308" i="6"/>
  <c r="AE1309" i="6"/>
  <c r="AE1310" i="6"/>
  <c r="AE1311" i="6"/>
  <c r="AE1312" i="6"/>
  <c r="AE1313" i="6"/>
  <c r="AE1314" i="6"/>
  <c r="AE1315" i="6"/>
  <c r="AE1316" i="6"/>
  <c r="AE1317" i="6"/>
  <c r="AE1318" i="6"/>
  <c r="AE1319" i="6"/>
  <c r="AE1320" i="6"/>
  <c r="AE1321" i="6"/>
  <c r="AE1322" i="6"/>
  <c r="AE1323" i="6"/>
  <c r="AE1324" i="6"/>
  <c r="AE1325" i="6"/>
  <c r="AE1326" i="6"/>
  <c r="AE1327" i="6"/>
  <c r="AE1328" i="6"/>
  <c r="AE1329" i="6"/>
  <c r="AE1330" i="6"/>
  <c r="AE1331" i="6"/>
  <c r="AE1332" i="6"/>
  <c r="AE1333" i="6"/>
  <c r="AE1334" i="6"/>
  <c r="AE1335" i="6"/>
  <c r="AE1336" i="6"/>
  <c r="AE1337" i="6"/>
  <c r="AE1338" i="6"/>
  <c r="AE1339" i="6"/>
  <c r="AE1340" i="6"/>
  <c r="AE1341" i="6"/>
  <c r="AE1342" i="6"/>
  <c r="AE1343" i="6"/>
  <c r="AE1344" i="6"/>
  <c r="AE1345" i="6"/>
  <c r="AE1346" i="6"/>
  <c r="AE1347" i="6"/>
  <c r="AE1348" i="6"/>
  <c r="AE1349" i="6"/>
  <c r="AE1350" i="6"/>
  <c r="AE1351" i="6"/>
  <c r="AE1352" i="6"/>
  <c r="AE1353" i="6"/>
  <c r="AE1354" i="6"/>
  <c r="AE1355" i="6"/>
  <c r="AE1356" i="6"/>
  <c r="AE1357" i="6"/>
  <c r="AE1358" i="6"/>
  <c r="AE1359" i="6"/>
  <c r="AE1360" i="6"/>
  <c r="AE1361" i="6"/>
  <c r="AE1362" i="6"/>
  <c r="AE1363" i="6"/>
  <c r="AE1364" i="6"/>
  <c r="AE1365" i="6"/>
  <c r="AE1366" i="6"/>
  <c r="AE1367" i="6"/>
  <c r="AE1368" i="6"/>
  <c r="AE1369" i="6"/>
  <c r="AE1370" i="6"/>
  <c r="AE1371" i="6"/>
  <c r="AE1372" i="6"/>
  <c r="AE1373" i="6"/>
  <c r="AE1374" i="6"/>
  <c r="AE1375" i="6"/>
  <c r="AE1376" i="6"/>
  <c r="AE1377" i="6"/>
  <c r="AE1378" i="6"/>
  <c r="AE1379" i="6"/>
  <c r="AE1380" i="6"/>
  <c r="AE1381" i="6"/>
  <c r="AE1382" i="6"/>
  <c r="AE1383" i="6"/>
  <c r="AE1397" i="6"/>
  <c r="AE1398" i="6"/>
  <c r="AE1399" i="6"/>
  <c r="AE1400" i="6"/>
  <c r="AE1401" i="6"/>
  <c r="AE1402" i="6"/>
  <c r="AE1403" i="6"/>
  <c r="AE1404" i="6"/>
  <c r="AE1405" i="6"/>
  <c r="AE1406" i="6"/>
  <c r="AE1407" i="6"/>
  <c r="AE1408" i="6"/>
  <c r="AE1409" i="6"/>
  <c r="AE1410" i="6"/>
  <c r="AE1411" i="6"/>
  <c r="AE1412" i="6"/>
  <c r="AE1427" i="6"/>
  <c r="AE1428" i="6"/>
  <c r="AE1429" i="6"/>
  <c r="AE1430" i="6"/>
  <c r="AE1431" i="6"/>
  <c r="AE1432" i="6"/>
  <c r="AE1433" i="6"/>
  <c r="AE1434" i="6"/>
  <c r="AE1435" i="6"/>
  <c r="AE1436" i="6"/>
  <c r="AE1437" i="6"/>
  <c r="AE1438" i="6"/>
  <c r="AE1439" i="6"/>
  <c r="AE1440" i="6"/>
  <c r="AE1441" i="6"/>
  <c r="AE1442" i="6"/>
  <c r="AE1443" i="6"/>
  <c r="AE1444" i="6"/>
  <c r="AE1445" i="6"/>
  <c r="AE1446" i="6"/>
  <c r="AE1447" i="6"/>
  <c r="AE1448" i="6"/>
  <c r="AE1449" i="6"/>
  <c r="AE1450" i="6"/>
  <c r="AE1451" i="6"/>
  <c r="AE1452" i="6"/>
  <c r="AE1453" i="6"/>
  <c r="AE1454" i="6"/>
  <c r="AE1455" i="6"/>
  <c r="AE1456" i="6"/>
  <c r="AE1457" i="6"/>
  <c r="AE1458" i="6"/>
  <c r="AE1459" i="6"/>
  <c r="AE1460" i="6"/>
  <c r="AE1461" i="6"/>
  <c r="AE1462" i="6"/>
  <c r="AE1463" i="6"/>
  <c r="AE1464" i="6"/>
  <c r="AE1465" i="6"/>
  <c r="AE1466" i="6"/>
  <c r="AE1467" i="6"/>
  <c r="AE1468" i="6"/>
  <c r="AE1469" i="6"/>
  <c r="AE1470" i="6"/>
  <c r="AE1471" i="6"/>
  <c r="AE1472" i="6"/>
  <c r="AE1473" i="6"/>
  <c r="AE1474" i="6"/>
  <c r="AE1475" i="6"/>
  <c r="AE1476" i="6"/>
  <c r="AE1477" i="6"/>
  <c r="AE1478" i="6"/>
  <c r="AE1479" i="6"/>
  <c r="AE1480" i="6"/>
  <c r="AE1481" i="6"/>
  <c r="AE1482" i="6"/>
  <c r="AE1483" i="6"/>
  <c r="AE1484" i="6"/>
  <c r="AE1485" i="6"/>
  <c r="AE1486" i="6"/>
  <c r="AE1487" i="6"/>
  <c r="AE1488" i="6"/>
  <c r="AE1489" i="6"/>
  <c r="AE1490" i="6"/>
  <c r="AE1491" i="6"/>
  <c r="AE1492" i="6"/>
  <c r="AE1493" i="6"/>
  <c r="AE1494" i="6"/>
  <c r="AE1495" i="6"/>
  <c r="AE1496" i="6"/>
  <c r="AE1497" i="6"/>
  <c r="AE1498" i="6"/>
  <c r="AE1499" i="6"/>
  <c r="AE1500" i="6"/>
  <c r="AE1501" i="6"/>
  <c r="AE1502" i="6"/>
  <c r="AE1503" i="6"/>
  <c r="AE1504" i="6"/>
  <c r="AE1505" i="6"/>
  <c r="AE1506" i="6"/>
  <c r="AE1507" i="6"/>
  <c r="AE1508" i="6"/>
  <c r="AE1509" i="6"/>
  <c r="AE1510" i="6"/>
  <c r="AE1511" i="6"/>
  <c r="AE1545" i="6"/>
  <c r="AE1546" i="6"/>
  <c r="AE1547" i="6"/>
  <c r="AE1548" i="6"/>
  <c r="AE1549" i="6"/>
  <c r="AE1550" i="6"/>
  <c r="AE1551" i="6"/>
  <c r="AE1552" i="6"/>
  <c r="AE1553" i="6"/>
  <c r="AE1554" i="6"/>
  <c r="AE155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46" i="6"/>
  <c r="Z247" i="6"/>
  <c r="Z248" i="6"/>
  <c r="Z249" i="6"/>
  <c r="Z250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45" i="6"/>
  <c r="Z1546" i="6"/>
  <c r="Z1547" i="6"/>
  <c r="Z1548" i="6"/>
  <c r="Z1549" i="6"/>
  <c r="Z1550" i="6"/>
  <c r="Z1551" i="6"/>
  <c r="Z1552" i="6"/>
  <c r="Z1553" i="6"/>
  <c r="Z1554" i="6"/>
  <c r="Z1555" i="6"/>
  <c r="J44" i="6"/>
  <c r="J45" i="6"/>
  <c r="J46" i="6"/>
  <c r="J47" i="6"/>
  <c r="M47" i="6" s="1"/>
  <c r="J48" i="6"/>
  <c r="J49" i="6"/>
  <c r="J50" i="6"/>
  <c r="J51" i="6"/>
  <c r="J52" i="6"/>
  <c r="J53" i="6"/>
  <c r="J54" i="6"/>
  <c r="J55" i="6"/>
  <c r="J56" i="6"/>
  <c r="J57" i="6"/>
  <c r="J58" i="6"/>
  <c r="J59" i="6"/>
  <c r="M59" i="6" s="1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M75" i="6" s="1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M109" i="6" s="1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M126" i="6" s="1"/>
  <c r="J127" i="6"/>
  <c r="J128" i="6"/>
  <c r="J129" i="6"/>
  <c r="J130" i="6"/>
  <c r="J131" i="6"/>
  <c r="J132" i="6"/>
  <c r="J133" i="6"/>
  <c r="J134" i="6"/>
  <c r="M134" i="6" s="1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M179" i="6" s="1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M192" i="6" s="1"/>
  <c r="J193" i="6"/>
  <c r="J194" i="6"/>
  <c r="J195" i="6"/>
  <c r="J196" i="6"/>
  <c r="J197" i="6"/>
  <c r="J198" i="6"/>
  <c r="J199" i="6"/>
  <c r="J200" i="6"/>
  <c r="J201" i="6"/>
  <c r="J202" i="6"/>
  <c r="M202" i="6" s="1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M222" i="6" s="1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M235" i="6" s="1"/>
  <c r="J236" i="6"/>
  <c r="J237" i="6"/>
  <c r="J238" i="6"/>
  <c r="J239" i="6"/>
  <c r="J240" i="6"/>
  <c r="J241" i="6"/>
  <c r="J242" i="6"/>
  <c r="J243" i="6"/>
  <c r="J244" i="6"/>
  <c r="J245" i="6"/>
  <c r="J246" i="6"/>
  <c r="M246" i="6" s="1"/>
  <c r="J247" i="6"/>
  <c r="J248" i="6"/>
  <c r="J249" i="6"/>
  <c r="J250" i="6"/>
  <c r="J251" i="6"/>
  <c r="M251" i="6" s="1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M282" i="6" s="1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M295" i="6" s="1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M322" i="6" s="1"/>
  <c r="J323" i="6"/>
  <c r="J324" i="6"/>
  <c r="J325" i="6"/>
  <c r="J326" i="6"/>
  <c r="J327" i="6"/>
  <c r="J328" i="6"/>
  <c r="J329" i="6"/>
  <c r="J330" i="6"/>
  <c r="J331" i="6"/>
  <c r="J332" i="6"/>
  <c r="J333" i="6"/>
  <c r="J334" i="6"/>
  <c r="M334" i="6" s="1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M347" i="6" s="1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M360" i="6" s="1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M375" i="6" s="1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M388" i="6" s="1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M414" i="6" s="1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M427" i="6" s="1"/>
  <c r="J428" i="6"/>
  <c r="J429" i="6"/>
  <c r="J430" i="6"/>
  <c r="J431" i="6"/>
  <c r="J432" i="6"/>
  <c r="J433" i="6"/>
  <c r="J434" i="6"/>
  <c r="J435" i="6"/>
  <c r="J436" i="6"/>
  <c r="J437" i="6"/>
  <c r="J438" i="6"/>
  <c r="J439" i="6"/>
  <c r="M439" i="6" s="1"/>
  <c r="J440" i="6"/>
  <c r="J441" i="6"/>
  <c r="J442" i="6"/>
  <c r="J443" i="6"/>
  <c r="J444" i="6"/>
  <c r="J445" i="6"/>
  <c r="J446" i="6"/>
  <c r="J447" i="6"/>
  <c r="J448" i="6"/>
  <c r="J449" i="6"/>
  <c r="J450" i="6"/>
  <c r="J451" i="6"/>
  <c r="M451" i="6" s="1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M464" i="6" s="1"/>
  <c r="J465" i="6"/>
  <c r="J466" i="6"/>
  <c r="J467" i="6"/>
  <c r="J468" i="6"/>
  <c r="J469" i="6"/>
  <c r="J470" i="6"/>
  <c r="J471" i="6"/>
  <c r="J472" i="6"/>
  <c r="M472" i="6" s="1"/>
  <c r="J473" i="6"/>
  <c r="J474" i="6"/>
  <c r="J475" i="6"/>
  <c r="J476" i="6"/>
  <c r="J477" i="6"/>
  <c r="J478" i="6"/>
  <c r="J479" i="6"/>
  <c r="J480" i="6"/>
  <c r="J481" i="6"/>
  <c r="J482" i="6"/>
  <c r="J483" i="6"/>
  <c r="J484" i="6"/>
  <c r="M484" i="6" s="1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M535" i="6" s="1"/>
  <c r="J536" i="6"/>
  <c r="J537" i="6"/>
  <c r="J538" i="6"/>
  <c r="J539" i="6"/>
  <c r="J540" i="6"/>
  <c r="J541" i="6"/>
  <c r="J542" i="6"/>
  <c r="J543" i="6"/>
  <c r="J544" i="6"/>
  <c r="J545" i="6"/>
  <c r="J546" i="6"/>
  <c r="J547" i="6"/>
  <c r="M547" i="6" s="1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M560" i="6" s="1"/>
  <c r="J561" i="6"/>
  <c r="J562" i="6"/>
  <c r="J563" i="6"/>
  <c r="J564" i="6"/>
  <c r="J565" i="6"/>
  <c r="J566" i="6"/>
  <c r="J567" i="6"/>
  <c r="J568" i="6"/>
  <c r="J569" i="6"/>
  <c r="J570" i="6"/>
  <c r="J571" i="6"/>
  <c r="J572" i="6"/>
  <c r="M572" i="6" s="1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M596" i="6" s="1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M627" i="6" s="1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M654" i="6" s="1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M671" i="6" s="1"/>
  <c r="J672" i="6"/>
  <c r="J673" i="6"/>
  <c r="J674" i="6"/>
  <c r="J675" i="6"/>
  <c r="J676" i="6"/>
  <c r="J677" i="6"/>
  <c r="J678" i="6"/>
  <c r="J679" i="6"/>
  <c r="J680" i="6"/>
  <c r="J681" i="6"/>
  <c r="J682" i="6"/>
  <c r="J683" i="6"/>
  <c r="M683" i="6" s="1"/>
  <c r="J684" i="6"/>
  <c r="J685" i="6"/>
  <c r="J686" i="6"/>
  <c r="J687" i="6"/>
  <c r="J688" i="6"/>
  <c r="J689" i="6"/>
  <c r="J690" i="6"/>
  <c r="J691" i="6"/>
  <c r="J692" i="6"/>
  <c r="J693" i="6"/>
  <c r="J694" i="6"/>
  <c r="J695" i="6"/>
  <c r="M695" i="6" s="1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M708" i="6" s="1"/>
  <c r="J709" i="6"/>
  <c r="J710" i="6"/>
  <c r="J711" i="6"/>
  <c r="J712" i="6"/>
  <c r="J713" i="6"/>
  <c r="J714" i="6"/>
  <c r="J715" i="6"/>
  <c r="J716" i="6"/>
  <c r="J717" i="6"/>
  <c r="J718" i="6"/>
  <c r="M718" i="6" s="1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M788" i="6" s="1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M831" i="6" s="1"/>
  <c r="J832" i="6"/>
  <c r="J833" i="6"/>
  <c r="J834" i="6"/>
  <c r="J835" i="6"/>
  <c r="J836" i="6"/>
  <c r="J837" i="6"/>
  <c r="J838" i="6"/>
  <c r="J839" i="6"/>
  <c r="J840" i="6"/>
  <c r="J841" i="6"/>
  <c r="J842" i="6"/>
  <c r="J843" i="6"/>
  <c r="M843" i="6" s="1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M860" i="6" s="1"/>
  <c r="J861" i="6"/>
  <c r="J862" i="6"/>
  <c r="J863" i="6"/>
  <c r="J864" i="6"/>
  <c r="J865" i="6"/>
  <c r="J866" i="6"/>
  <c r="J867" i="6"/>
  <c r="J868" i="6"/>
  <c r="J869" i="6"/>
  <c r="J870" i="6"/>
  <c r="J871" i="6"/>
  <c r="J872" i="6"/>
  <c r="M872" i="6" s="1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M907" i="6" s="1"/>
  <c r="J908" i="6"/>
  <c r="J909" i="6"/>
  <c r="J910" i="6"/>
  <c r="J911" i="6"/>
  <c r="J912" i="6"/>
  <c r="J913" i="6"/>
  <c r="J914" i="6"/>
  <c r="J915" i="6"/>
  <c r="M915" i="6" s="1"/>
  <c r="J916" i="6"/>
  <c r="J917" i="6"/>
  <c r="J918" i="6"/>
  <c r="J919" i="6"/>
  <c r="J920" i="6"/>
  <c r="J921" i="6"/>
  <c r="J922" i="6"/>
  <c r="J923" i="6"/>
  <c r="J924" i="6"/>
  <c r="J925" i="6"/>
  <c r="J926" i="6"/>
  <c r="M926" i="6" s="1"/>
  <c r="J927" i="6"/>
  <c r="J928" i="6"/>
  <c r="J929" i="6"/>
  <c r="J930" i="6"/>
  <c r="J931" i="6"/>
  <c r="J932" i="6"/>
  <c r="J933" i="6"/>
  <c r="J934" i="6"/>
  <c r="J935" i="6"/>
  <c r="J936" i="6"/>
  <c r="J937" i="6"/>
  <c r="J938" i="6"/>
  <c r="M938" i="6" s="1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M952" i="6" s="1"/>
  <c r="J953" i="6"/>
  <c r="J954" i="6"/>
  <c r="J955" i="6"/>
  <c r="J956" i="6"/>
  <c r="J957" i="6"/>
  <c r="J958" i="6"/>
  <c r="J959" i="6"/>
  <c r="J960" i="6"/>
  <c r="J961" i="6"/>
  <c r="J962" i="6"/>
  <c r="J963" i="6"/>
  <c r="J964" i="6"/>
  <c r="M964" i="6" s="1"/>
  <c r="J965" i="6"/>
  <c r="J966" i="6"/>
  <c r="J967" i="6"/>
  <c r="J968" i="6"/>
  <c r="J969" i="6"/>
  <c r="J970" i="6"/>
  <c r="M970" i="6" s="1"/>
  <c r="J971" i="6"/>
  <c r="J972" i="6"/>
  <c r="J973" i="6"/>
  <c r="J974" i="6"/>
  <c r="J975" i="6"/>
  <c r="J976" i="6"/>
  <c r="J977" i="6"/>
  <c r="J978" i="6"/>
  <c r="J979" i="6"/>
  <c r="J980" i="6"/>
  <c r="M980" i="6" s="1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M1002" i="6" s="1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M1014" i="6" s="1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M1034" i="6" s="1"/>
  <c r="J1035" i="6"/>
  <c r="J1036" i="6"/>
  <c r="J1037" i="6"/>
  <c r="J1038" i="6"/>
  <c r="J1039" i="6"/>
  <c r="M1039" i="6" s="1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M1055" i="6" s="1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M1068" i="6" s="1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M1115" i="6" s="1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M1130" i="6" s="1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M1143" i="6" s="1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M1190" i="6" s="1"/>
  <c r="J1191" i="6"/>
  <c r="J1192" i="6"/>
  <c r="J1193" i="6"/>
  <c r="J1194" i="6"/>
  <c r="J1195" i="6"/>
  <c r="J1196" i="6"/>
  <c r="M1196" i="6" s="1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M1208" i="6" s="1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M1220" i="6" s="1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M1232" i="6" s="1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M1247" i="6" s="1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M1279" i="6" s="1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M1292" i="6" s="1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M1328" i="6" s="1"/>
  <c r="J1329" i="6"/>
  <c r="J1330" i="6"/>
  <c r="J1331" i="6"/>
  <c r="J1332" i="6"/>
  <c r="J1333" i="6"/>
  <c r="J1334" i="6"/>
  <c r="J1335" i="6"/>
  <c r="J1336" i="6"/>
  <c r="J1337" i="6"/>
  <c r="J1338" i="6"/>
  <c r="J1339" i="6"/>
  <c r="M1339" i="6" s="1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M1355" i="6" s="1"/>
  <c r="J1356" i="6"/>
  <c r="J1357" i="6"/>
  <c r="J1358" i="6"/>
  <c r="J1359" i="6"/>
  <c r="J1360" i="6"/>
  <c r="M1360" i="6" s="1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M1372" i="6" s="1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M1384" i="6" s="1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M1427" i="6" s="1"/>
  <c r="J1428" i="6"/>
  <c r="J1429" i="6"/>
  <c r="J1430" i="6"/>
  <c r="J1431" i="6"/>
  <c r="J1432" i="6"/>
  <c r="M1432" i="6" s="1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M1450" i="6" s="1"/>
  <c r="J1451" i="6"/>
  <c r="J1452" i="6"/>
  <c r="J1453" i="6"/>
  <c r="J1454" i="6"/>
  <c r="J1455" i="6"/>
  <c r="M1455" i="6" s="1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M1467" i="6" s="1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M1500" i="6" s="1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M1512" i="6" s="1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AB1030" i="1" l="1"/>
  <c r="AB859" i="1"/>
  <c r="W1031" i="1"/>
  <c r="AC1031" i="1" s="1"/>
  <c r="W644" i="1"/>
  <c r="AA644" i="1" s="1"/>
  <c r="AC644" i="1"/>
  <c r="AC1448" i="1"/>
  <c r="AA1448" i="1"/>
  <c r="W1449" i="1"/>
  <c r="AB1449" i="1" s="1"/>
  <c r="AC1449" i="1"/>
  <c r="AA1449" i="1"/>
  <c r="N752" i="1"/>
  <c r="O751" i="1"/>
  <c r="P751" i="1" s="1"/>
  <c r="N641" i="1"/>
  <c r="O640" i="1"/>
  <c r="P640" i="1" s="1"/>
  <c r="K1054" i="1"/>
  <c r="Q1053" i="1"/>
  <c r="M1053" i="1"/>
  <c r="L1053" i="1"/>
  <c r="N73" i="1"/>
  <c r="O72" i="1"/>
  <c r="K1447" i="1"/>
  <c r="Q1446" i="1"/>
  <c r="M1446" i="1"/>
  <c r="L1446" i="1"/>
  <c r="N1129" i="1"/>
  <c r="O1128" i="1"/>
  <c r="P1128" i="1" s="1"/>
  <c r="K780" i="1"/>
  <c r="Q779" i="1"/>
  <c r="M779" i="1"/>
  <c r="L779" i="1"/>
  <c r="N1353" i="1"/>
  <c r="O1352" i="1"/>
  <c r="P1352" i="1" s="1"/>
  <c r="N816" i="1"/>
  <c r="O815" i="1"/>
  <c r="P815" i="1" s="1"/>
  <c r="K753" i="1"/>
  <c r="Q752" i="1"/>
  <c r="M752" i="1"/>
  <c r="L752" i="1"/>
  <c r="K642" i="1"/>
  <c r="Q641" i="1"/>
  <c r="M641" i="1"/>
  <c r="L641" i="1"/>
  <c r="N1261" i="1"/>
  <c r="O1260" i="1"/>
  <c r="N1481" i="1"/>
  <c r="O1480" i="1"/>
  <c r="P1480" i="1" s="1"/>
  <c r="N1246" i="1"/>
  <c r="O1245" i="1"/>
  <c r="P1245" i="1" s="1"/>
  <c r="K74" i="1"/>
  <c r="Q73" i="1"/>
  <c r="M73" i="1"/>
  <c r="L73" i="1"/>
  <c r="Q1129" i="1"/>
  <c r="M1129" i="1"/>
  <c r="L1129" i="1"/>
  <c r="N309" i="1"/>
  <c r="O308" i="1"/>
  <c r="P308" i="1" s="1"/>
  <c r="K1354" i="1"/>
  <c r="Q1353" i="1"/>
  <c r="M1353" i="1"/>
  <c r="L1353" i="1"/>
  <c r="Q816" i="1"/>
  <c r="M816" i="1"/>
  <c r="L816" i="1"/>
  <c r="N1427" i="1"/>
  <c r="O1426" i="1"/>
  <c r="N1108" i="1"/>
  <c r="O1107" i="1"/>
  <c r="K1262" i="1"/>
  <c r="Q1261" i="1"/>
  <c r="M1261" i="1"/>
  <c r="L1261" i="1"/>
  <c r="N802" i="1"/>
  <c r="O801" i="1"/>
  <c r="P801" i="1" s="1"/>
  <c r="K1482" i="1"/>
  <c r="Q1481" i="1"/>
  <c r="M1481" i="1"/>
  <c r="L1481" i="1"/>
  <c r="Q1246" i="1"/>
  <c r="M1246" i="1"/>
  <c r="L1246" i="1"/>
  <c r="N627" i="1"/>
  <c r="O626" i="1"/>
  <c r="P626" i="1" s="1"/>
  <c r="N1412" i="1"/>
  <c r="O1411" i="1"/>
  <c r="P1411" i="1" s="1"/>
  <c r="N1028" i="1"/>
  <c r="O1027" i="1"/>
  <c r="P1027" i="1" s="1"/>
  <c r="N831" i="1"/>
  <c r="O830" i="1"/>
  <c r="N857" i="1"/>
  <c r="O856" i="1"/>
  <c r="P856" i="1" s="1"/>
  <c r="N95" i="1"/>
  <c r="O94" i="1"/>
  <c r="P94" i="1" s="1"/>
  <c r="N734" i="1"/>
  <c r="O733" i="1"/>
  <c r="P733" i="1" s="1"/>
  <c r="N1526" i="1"/>
  <c r="O1525" i="1"/>
  <c r="K1109" i="1"/>
  <c r="Q1108" i="1"/>
  <c r="M1108" i="1"/>
  <c r="L1108" i="1"/>
  <c r="N1053" i="1"/>
  <c r="O1052" i="1"/>
  <c r="P1052" i="1" s="1"/>
  <c r="Q1412" i="1"/>
  <c r="M1412" i="1"/>
  <c r="L1412" i="1"/>
  <c r="N1446" i="1"/>
  <c r="O1445" i="1"/>
  <c r="P1445" i="1" s="1"/>
  <c r="K1029" i="1"/>
  <c r="Q1028" i="1"/>
  <c r="M1028" i="1"/>
  <c r="L1028" i="1"/>
  <c r="K858" i="1"/>
  <c r="Q857" i="1"/>
  <c r="M857" i="1"/>
  <c r="L857" i="1"/>
  <c r="N779" i="1"/>
  <c r="O778" i="1"/>
  <c r="K96" i="1"/>
  <c r="Q95" i="1"/>
  <c r="M95" i="1"/>
  <c r="L95" i="1"/>
  <c r="K735" i="1"/>
  <c r="Q734" i="1"/>
  <c r="M734" i="1"/>
  <c r="L734" i="1"/>
  <c r="K1527" i="1"/>
  <c r="Q1526" i="1"/>
  <c r="M1526" i="1"/>
  <c r="L1526" i="1"/>
  <c r="AC1491" i="1"/>
  <c r="W1492" i="1"/>
  <c r="AB1491" i="1"/>
  <c r="AA1491" i="1"/>
  <c r="K586" i="6"/>
  <c r="K1550" i="6"/>
  <c r="K1542" i="6"/>
  <c r="K1534" i="6"/>
  <c r="K1526" i="6"/>
  <c r="K1518" i="6"/>
  <c r="K1510" i="6"/>
  <c r="K1554" i="6"/>
  <c r="K1546" i="6"/>
  <c r="M1545" i="6"/>
  <c r="K1538" i="6"/>
  <c r="K1530" i="6"/>
  <c r="K1522" i="6"/>
  <c r="K1514" i="6"/>
  <c r="K1506" i="6"/>
  <c r="K1498" i="6"/>
  <c r="K1490" i="6"/>
  <c r="K1482" i="6"/>
  <c r="K1474" i="6"/>
  <c r="K1466" i="6"/>
  <c r="K1458" i="6"/>
  <c r="K1450" i="6"/>
  <c r="K1442" i="6"/>
  <c r="K1434" i="6"/>
  <c r="K1426" i="6"/>
  <c r="K1418" i="6"/>
  <c r="K1410" i="6"/>
  <c r="K1402" i="6"/>
  <c r="K1394" i="6"/>
  <c r="K1386" i="6"/>
  <c r="K1378" i="6"/>
  <c r="K1370" i="6"/>
  <c r="K1362" i="6"/>
  <c r="K1354" i="6"/>
  <c r="K1346" i="6"/>
  <c r="K1338" i="6"/>
  <c r="K1330" i="6"/>
  <c r="K1322" i="6"/>
  <c r="K1314" i="6"/>
  <c r="K1306" i="6"/>
  <c r="M1305" i="6"/>
  <c r="K1298" i="6"/>
  <c r="K1290" i="6"/>
  <c r="K1282" i="6"/>
  <c r="K1274" i="6"/>
  <c r="K1266" i="6"/>
  <c r="K1258" i="6"/>
  <c r="K1250" i="6"/>
  <c r="K1242" i="6"/>
  <c r="K1234" i="6"/>
  <c r="K1226" i="6"/>
  <c r="K1218" i="6"/>
  <c r="K1210" i="6"/>
  <c r="K1202" i="6"/>
  <c r="K1194" i="6"/>
  <c r="K1186" i="6"/>
  <c r="K1178" i="6"/>
  <c r="M1177" i="6"/>
  <c r="K1170" i="6"/>
  <c r="K1162" i="6"/>
  <c r="K1154" i="6"/>
  <c r="M1153" i="6"/>
  <c r="K1146" i="6"/>
  <c r="K1138" i="6"/>
  <c r="K1130" i="6"/>
  <c r="K1122" i="6"/>
  <c r="K819" i="6"/>
  <c r="K811" i="6"/>
  <c r="K803" i="6"/>
  <c r="M802" i="6"/>
  <c r="K795" i="6"/>
  <c r="K787" i="6"/>
  <c r="K779" i="6"/>
  <c r="K771" i="6"/>
  <c r="K763" i="6"/>
  <c r="K755" i="6"/>
  <c r="K747" i="6"/>
  <c r="K739" i="6"/>
  <c r="M738" i="6"/>
  <c r="K731" i="6"/>
  <c r="K723" i="6"/>
  <c r="K715" i="6"/>
  <c r="K707" i="6"/>
  <c r="K699" i="6"/>
  <c r="K691" i="6"/>
  <c r="K683" i="6"/>
  <c r="K675" i="6"/>
  <c r="K667" i="6"/>
  <c r="K659" i="6"/>
  <c r="K1114" i="6"/>
  <c r="K1106" i="6"/>
  <c r="K1098" i="6"/>
  <c r="K1090" i="6"/>
  <c r="K1082" i="6"/>
  <c r="M1081" i="6"/>
  <c r="K1074" i="6"/>
  <c r="K1066" i="6"/>
  <c r="K1058" i="6"/>
  <c r="K1050" i="6"/>
  <c r="K1042" i="6"/>
  <c r="K1034" i="6"/>
  <c r="K1026" i="6"/>
  <c r="K1018" i="6"/>
  <c r="K1010" i="6"/>
  <c r="K1002" i="6"/>
  <c r="K994" i="6"/>
  <c r="K986" i="6"/>
  <c r="K978" i="6"/>
  <c r="K970" i="6"/>
  <c r="K962" i="6"/>
  <c r="K954" i="6"/>
  <c r="K946" i="6"/>
  <c r="M945" i="6"/>
  <c r="K938" i="6"/>
  <c r="K930" i="6"/>
  <c r="K922" i="6"/>
  <c r="K914" i="6"/>
  <c r="K906" i="6"/>
  <c r="K898" i="6"/>
  <c r="K890" i="6"/>
  <c r="K882" i="6"/>
  <c r="K874" i="6"/>
  <c r="K866" i="6"/>
  <c r="K858" i="6"/>
  <c r="K850" i="6"/>
  <c r="K842" i="6"/>
  <c r="K834" i="6"/>
  <c r="K826" i="6"/>
  <c r="K818" i="6"/>
  <c r="M817" i="6"/>
  <c r="K810" i="6"/>
  <c r="K802" i="6"/>
  <c r="K794" i="6"/>
  <c r="K786" i="6"/>
  <c r="K778" i="6"/>
  <c r="K770" i="6"/>
  <c r="M770" i="6" s="1"/>
  <c r="K762" i="6"/>
  <c r="K754" i="6"/>
  <c r="K746" i="6"/>
  <c r="K738" i="6"/>
  <c r="K730" i="6"/>
  <c r="K722" i="6"/>
  <c r="K714" i="6"/>
  <c r="K706" i="6"/>
  <c r="K698" i="6"/>
  <c r="K690" i="6"/>
  <c r="K682" i="6"/>
  <c r="K674" i="6"/>
  <c r="K666" i="6"/>
  <c r="M665" i="6"/>
  <c r="K658" i="6"/>
  <c r="K650" i="6"/>
  <c r="K642" i="6"/>
  <c r="K634" i="6"/>
  <c r="K626" i="6"/>
  <c r="K618" i="6"/>
  <c r="K610" i="6"/>
  <c r="K602" i="6"/>
  <c r="M601" i="6"/>
  <c r="K594" i="6"/>
  <c r="K578" i="6"/>
  <c r="K570" i="6"/>
  <c r="K562" i="6"/>
  <c r="K554" i="6"/>
  <c r="K546" i="6"/>
  <c r="K538" i="6"/>
  <c r="K530" i="6"/>
  <c r="K522" i="6"/>
  <c r="K514" i="6"/>
  <c r="K506" i="6"/>
  <c r="K498" i="6"/>
  <c r="M497" i="6"/>
  <c r="K490" i="6"/>
  <c r="K482" i="6"/>
  <c r="K474" i="6"/>
  <c r="K466" i="6"/>
  <c r="K458" i="6"/>
  <c r="K450" i="6"/>
  <c r="K442" i="6"/>
  <c r="K434" i="6"/>
  <c r="K426" i="6"/>
  <c r="K418" i="6"/>
  <c r="K410" i="6"/>
  <c r="K402" i="6"/>
  <c r="M401" i="6"/>
  <c r="K394" i="6"/>
  <c r="K386" i="6"/>
  <c r="K378" i="6"/>
  <c r="K370" i="6"/>
  <c r="K362" i="6"/>
  <c r="K354" i="6"/>
  <c r="K346" i="6"/>
  <c r="K338" i="6"/>
  <c r="K330" i="6"/>
  <c r="K322" i="6"/>
  <c r="K314" i="6"/>
  <c r="K306" i="6"/>
  <c r="K298" i="6"/>
  <c r="K290" i="6"/>
  <c r="K282" i="6"/>
  <c r="K274" i="6"/>
  <c r="K266" i="6"/>
  <c r="K258" i="6"/>
  <c r="K250" i="6"/>
  <c r="K242" i="6"/>
  <c r="K234" i="6"/>
  <c r="K226" i="6"/>
  <c r="K218" i="6"/>
  <c r="K210" i="6"/>
  <c r="M209" i="6"/>
  <c r="K202" i="6"/>
  <c r="K194" i="6"/>
  <c r="K186" i="6"/>
  <c r="K178" i="6"/>
  <c r="K170" i="6"/>
  <c r="M169" i="6"/>
  <c r="K162" i="6"/>
  <c r="K154" i="6"/>
  <c r="K146" i="6"/>
  <c r="M145" i="6"/>
  <c r="K138" i="6"/>
  <c r="K130" i="6"/>
  <c r="K122" i="6"/>
  <c r="M121" i="6"/>
  <c r="K114" i="6"/>
  <c r="K106" i="6"/>
  <c r="K98" i="6"/>
  <c r="M97" i="6"/>
  <c r="K90" i="6"/>
  <c r="K82" i="6"/>
  <c r="M82" i="6" s="1"/>
  <c r="M81" i="6"/>
  <c r="K74" i="6"/>
  <c r="K66" i="6"/>
  <c r="K58" i="6"/>
  <c r="K50" i="6"/>
  <c r="K976" i="6"/>
  <c r="K968" i="6"/>
  <c r="K1502" i="6"/>
  <c r="K1494" i="6"/>
  <c r="K1486" i="6"/>
  <c r="K1478" i="6"/>
  <c r="K1470" i="6"/>
  <c r="K1462" i="6"/>
  <c r="K1454" i="6"/>
  <c r="K1446" i="6"/>
  <c r="K1438" i="6"/>
  <c r="K1430" i="6"/>
  <c r="K1422" i="6"/>
  <c r="K1414" i="6"/>
  <c r="M1413" i="6"/>
  <c r="K1406" i="6"/>
  <c r="K1398" i="6"/>
  <c r="M1397" i="6"/>
  <c r="K1390" i="6"/>
  <c r="K1382" i="6"/>
  <c r="K1374" i="6"/>
  <c r="K1366" i="6"/>
  <c r="K1358" i="6"/>
  <c r="K1350" i="6"/>
  <c r="K1342" i="6"/>
  <c r="K1334" i="6"/>
  <c r="K1326" i="6"/>
  <c r="K1318" i="6"/>
  <c r="M1317" i="6"/>
  <c r="K1310" i="6"/>
  <c r="K1302" i="6"/>
  <c r="K1294" i="6"/>
  <c r="K1286" i="6"/>
  <c r="K1278" i="6"/>
  <c r="K1270" i="6"/>
  <c r="K1262" i="6"/>
  <c r="K1254" i="6"/>
  <c r="K1246" i="6"/>
  <c r="K1238" i="6"/>
  <c r="K1230" i="6"/>
  <c r="K1222" i="6"/>
  <c r="K1214" i="6"/>
  <c r="K1206" i="6"/>
  <c r="K1198" i="6"/>
  <c r="K1190" i="6"/>
  <c r="K1182" i="6"/>
  <c r="K1174" i="6"/>
  <c r="K1166" i="6"/>
  <c r="M1165" i="6"/>
  <c r="K1158" i="6"/>
  <c r="K1150" i="6"/>
  <c r="K1142" i="6"/>
  <c r="K1134" i="6"/>
  <c r="K1126" i="6"/>
  <c r="K1118" i="6"/>
  <c r="K1110" i="6"/>
  <c r="K1102" i="6"/>
  <c r="K1094" i="6"/>
  <c r="M1093" i="6"/>
  <c r="K1086" i="6"/>
  <c r="M1086" i="6" s="1"/>
  <c r="K1078" i="6"/>
  <c r="K1070" i="6"/>
  <c r="K1062" i="6"/>
  <c r="K1054" i="6"/>
  <c r="K1046" i="6"/>
  <c r="K1038" i="6"/>
  <c r="K1030" i="6"/>
  <c r="K1022" i="6"/>
  <c r="K1014" i="6"/>
  <c r="K1006" i="6"/>
  <c r="K998" i="6"/>
  <c r="K990" i="6"/>
  <c r="M989" i="6"/>
  <c r="K982" i="6"/>
  <c r="K974" i="6"/>
  <c r="K966" i="6"/>
  <c r="K958" i="6"/>
  <c r="K950" i="6"/>
  <c r="M585" i="6"/>
  <c r="K651" i="6"/>
  <c r="K643" i="6"/>
  <c r="K635" i="6"/>
  <c r="K627" i="6"/>
  <c r="K619" i="6"/>
  <c r="K611" i="6"/>
  <c r="K603" i="6"/>
  <c r="K595" i="6"/>
  <c r="K587" i="6"/>
  <c r="K579" i="6"/>
  <c r="K571" i="6"/>
  <c r="K563" i="6"/>
  <c r="K555" i="6"/>
  <c r="K547" i="6"/>
  <c r="K539" i="6"/>
  <c r="K531" i="6"/>
  <c r="K523" i="6"/>
  <c r="M523" i="6" s="1"/>
  <c r="M522" i="6"/>
  <c r="K515" i="6"/>
  <c r="K507" i="6"/>
  <c r="K499" i="6"/>
  <c r="K942" i="6"/>
  <c r="K934" i="6"/>
  <c r="K926" i="6"/>
  <c r="K918" i="6"/>
  <c r="K910" i="6"/>
  <c r="K902" i="6"/>
  <c r="M901" i="6"/>
  <c r="K894" i="6"/>
  <c r="K886" i="6"/>
  <c r="M885" i="6"/>
  <c r="K878" i="6"/>
  <c r="K870" i="6"/>
  <c r="K862" i="6"/>
  <c r="K854" i="6"/>
  <c r="K846" i="6"/>
  <c r="K838" i="6"/>
  <c r="K830" i="6"/>
  <c r="K822" i="6"/>
  <c r="K814" i="6"/>
  <c r="K806" i="6"/>
  <c r="K798" i="6"/>
  <c r="K790" i="6"/>
  <c r="K782" i="6"/>
  <c r="K774" i="6"/>
  <c r="K766" i="6"/>
  <c r="M765" i="6"/>
  <c r="K758" i="6"/>
  <c r="K750" i="6"/>
  <c r="K742" i="6"/>
  <c r="K734" i="6"/>
  <c r="K726" i="6"/>
  <c r="K718" i="6"/>
  <c r="K710" i="6"/>
  <c r="K702" i="6"/>
  <c r="K694" i="6"/>
  <c r="K686" i="6"/>
  <c r="K678" i="6"/>
  <c r="K670" i="6"/>
  <c r="K662" i="6"/>
  <c r="K654" i="6"/>
  <c r="K646" i="6"/>
  <c r="K638" i="6"/>
  <c r="K630" i="6"/>
  <c r="K622" i="6"/>
  <c r="K614" i="6"/>
  <c r="M613" i="6"/>
  <c r="K606" i="6"/>
  <c r="K598" i="6"/>
  <c r="K590" i="6"/>
  <c r="K582" i="6"/>
  <c r="K574" i="6"/>
  <c r="K566" i="6"/>
  <c r="K558" i="6"/>
  <c r="K550" i="6"/>
  <c r="K542" i="6"/>
  <c r="K534" i="6"/>
  <c r="K526" i="6"/>
  <c r="K518" i="6"/>
  <c r="K510" i="6"/>
  <c r="M509" i="6"/>
  <c r="K502" i="6"/>
  <c r="K494" i="6"/>
  <c r="K486" i="6"/>
  <c r="K478" i="6"/>
  <c r="K470" i="6"/>
  <c r="K462" i="6"/>
  <c r="K454" i="6"/>
  <c r="K446" i="6"/>
  <c r="K438" i="6"/>
  <c r="K430" i="6"/>
  <c r="K422" i="6"/>
  <c r="K414" i="6"/>
  <c r="K406" i="6"/>
  <c r="K398" i="6"/>
  <c r="K390" i="6"/>
  <c r="K382" i="6"/>
  <c r="K374" i="6"/>
  <c r="K366" i="6"/>
  <c r="K358" i="6"/>
  <c r="K350" i="6"/>
  <c r="K342" i="6"/>
  <c r="K334" i="6"/>
  <c r="K326" i="6"/>
  <c r="K318" i="6"/>
  <c r="K310" i="6"/>
  <c r="M309" i="6"/>
  <c r="K302" i="6"/>
  <c r="K294" i="6"/>
  <c r="K286" i="6"/>
  <c r="K278" i="6"/>
  <c r="K270" i="6"/>
  <c r="K262" i="6"/>
  <c r="K254" i="6"/>
  <c r="K246" i="6"/>
  <c r="K238" i="6"/>
  <c r="K230" i="6"/>
  <c r="K222" i="6"/>
  <c r="K141" i="6"/>
  <c r="K133" i="6"/>
  <c r="K125" i="6"/>
  <c r="K117" i="6"/>
  <c r="K109" i="6"/>
  <c r="K101" i="6"/>
  <c r="K93" i="6"/>
  <c r="K85" i="6"/>
  <c r="K77" i="6"/>
  <c r="K69" i="6"/>
  <c r="K61" i="6"/>
  <c r="K45" i="6"/>
  <c r="K119" i="6"/>
  <c r="K111" i="6"/>
  <c r="K103" i="6"/>
  <c r="K95" i="6"/>
  <c r="K87" i="6"/>
  <c r="K79" i="6"/>
  <c r="K71" i="6"/>
  <c r="K63" i="6"/>
  <c r="K55" i="6"/>
  <c r="K47" i="6"/>
  <c r="K214" i="6"/>
  <c r="K206" i="6"/>
  <c r="K198" i="6"/>
  <c r="K190" i="6"/>
  <c r="K182" i="6"/>
  <c r="K174" i="6"/>
  <c r="K166" i="6"/>
  <c r="K158" i="6"/>
  <c r="M157" i="6"/>
  <c r="K150" i="6"/>
  <c r="K102" i="6"/>
  <c r="K94" i="6"/>
  <c r="K86" i="6"/>
  <c r="K78" i="6"/>
  <c r="K70" i="6"/>
  <c r="K62" i="6"/>
  <c r="K54" i="6"/>
  <c r="K46" i="6"/>
  <c r="K1555" i="6"/>
  <c r="K1547" i="6"/>
  <c r="K1539" i="6"/>
  <c r="M1539" i="6" s="1"/>
  <c r="K1531" i="6"/>
  <c r="K1523" i="6"/>
  <c r="K1515" i="6"/>
  <c r="K1507" i="6"/>
  <c r="K1499" i="6"/>
  <c r="K1491" i="6"/>
  <c r="K1483" i="6"/>
  <c r="K1475" i="6"/>
  <c r="K1467" i="6"/>
  <c r="K1459" i="6"/>
  <c r="K1451" i="6"/>
  <c r="K1443" i="6"/>
  <c r="K1435" i="6"/>
  <c r="K1427" i="6"/>
  <c r="K1419" i="6"/>
  <c r="K1411" i="6"/>
  <c r="K1403" i="6"/>
  <c r="K1395" i="6"/>
  <c r="K1387" i="6"/>
  <c r="K1379" i="6"/>
  <c r="K1371" i="6"/>
  <c r="K1363" i="6"/>
  <c r="K1355" i="6"/>
  <c r="K1347" i="6"/>
  <c r="K1339" i="6"/>
  <c r="K1331" i="6"/>
  <c r="K1323" i="6"/>
  <c r="K1315" i="6"/>
  <c r="K1307" i="6"/>
  <c r="K1299" i="6"/>
  <c r="K1291" i="6"/>
  <c r="K1283" i="6"/>
  <c r="K1275" i="6"/>
  <c r="K1267" i="6"/>
  <c r="K1259" i="6"/>
  <c r="K1251" i="6"/>
  <c r="K1243" i="6"/>
  <c r="K1235" i="6"/>
  <c r="K1227" i="6"/>
  <c r="K1219" i="6"/>
  <c r="K1211" i="6"/>
  <c r="K1203" i="6"/>
  <c r="K1195" i="6"/>
  <c r="K1187" i="6"/>
  <c r="K1179" i="6"/>
  <c r="K1171" i="6"/>
  <c r="K1163" i="6"/>
  <c r="K1155" i="6"/>
  <c r="K1147" i="6"/>
  <c r="K1139" i="6"/>
  <c r="K1131" i="6"/>
  <c r="M1131" i="6" s="1"/>
  <c r="K1123" i="6"/>
  <c r="K1115" i="6"/>
  <c r="K1107" i="6"/>
  <c r="K1099" i="6"/>
  <c r="K1091" i="6"/>
  <c r="K1083" i="6"/>
  <c r="K1075" i="6"/>
  <c r="K1067" i="6"/>
  <c r="K1059" i="6"/>
  <c r="K1051" i="6"/>
  <c r="K1043" i="6"/>
  <c r="K1035" i="6"/>
  <c r="K1027" i="6"/>
  <c r="K1019" i="6"/>
  <c r="K1011" i="6"/>
  <c r="K1003" i="6"/>
  <c r="K995" i="6"/>
  <c r="K987" i="6"/>
  <c r="K979" i="6"/>
  <c r="K971" i="6"/>
  <c r="K963" i="6"/>
  <c r="K955" i="6"/>
  <c r="K947" i="6"/>
  <c r="K939" i="6"/>
  <c r="K931" i="6"/>
  <c r="M931" i="6" s="1"/>
  <c r="K923" i="6"/>
  <c r="K915" i="6"/>
  <c r="K907" i="6"/>
  <c r="K899" i="6"/>
  <c r="K891" i="6"/>
  <c r="K883" i="6"/>
  <c r="K875" i="6"/>
  <c r="K867" i="6"/>
  <c r="K859" i="6"/>
  <c r="K851" i="6"/>
  <c r="K843" i="6"/>
  <c r="K835" i="6"/>
  <c r="K827" i="6"/>
  <c r="K1505" i="6"/>
  <c r="K1497" i="6"/>
  <c r="K1433" i="6"/>
  <c r="K1377" i="6"/>
  <c r="K1369" i="6"/>
  <c r="K1313" i="6"/>
  <c r="K1552" i="6"/>
  <c r="K1544" i="6"/>
  <c r="K1536" i="6"/>
  <c r="K1528" i="6"/>
  <c r="K1520" i="6"/>
  <c r="K1512" i="6"/>
  <c r="K1504" i="6"/>
  <c r="K1496" i="6"/>
  <c r="K1488" i="6"/>
  <c r="K1480" i="6"/>
  <c r="K1472" i="6"/>
  <c r="K1464" i="6"/>
  <c r="K1456" i="6"/>
  <c r="K1448" i="6"/>
  <c r="K1440" i="6"/>
  <c r="K1432" i="6"/>
  <c r="K1424" i="6"/>
  <c r="K1416" i="6"/>
  <c r="K1408" i="6"/>
  <c r="K1400" i="6"/>
  <c r="K1392" i="6"/>
  <c r="K1384" i="6"/>
  <c r="K1376" i="6"/>
  <c r="K1368" i="6"/>
  <c r="K1360" i="6"/>
  <c r="K1352" i="6"/>
  <c r="K1549" i="6"/>
  <c r="K1541" i="6"/>
  <c r="K1533" i="6"/>
  <c r="K1525" i="6"/>
  <c r="K1517" i="6"/>
  <c r="K1509" i="6"/>
  <c r="K1501" i="6"/>
  <c r="K1493" i="6"/>
  <c r="K1485" i="6"/>
  <c r="K1477" i="6"/>
  <c r="K1469" i="6"/>
  <c r="K1461" i="6"/>
  <c r="K1453" i="6"/>
  <c r="K1445" i="6"/>
  <c r="K1437" i="6"/>
  <c r="K1429" i="6"/>
  <c r="K1421" i="6"/>
  <c r="K1413" i="6"/>
  <c r="K1405" i="6"/>
  <c r="K1397" i="6"/>
  <c r="K1389" i="6"/>
  <c r="K1381" i="6"/>
  <c r="K1373" i="6"/>
  <c r="K1365" i="6"/>
  <c r="K1357" i="6"/>
  <c r="K1349" i="6"/>
  <c r="K1341" i="6"/>
  <c r="K1333" i="6"/>
  <c r="K1325" i="6"/>
  <c r="K1317" i="6"/>
  <c r="K1309" i="6"/>
  <c r="K1301" i="6"/>
  <c r="K1293" i="6"/>
  <c r="K1285" i="6"/>
  <c r="K1277" i="6"/>
  <c r="K1269" i="6"/>
  <c r="K1261" i="6"/>
  <c r="K1253" i="6"/>
  <c r="K1245" i="6"/>
  <c r="K1237" i="6"/>
  <c r="K1229" i="6"/>
  <c r="K1221" i="6"/>
  <c r="K1213" i="6"/>
  <c r="K1205" i="6"/>
  <c r="K1197" i="6"/>
  <c r="K1189" i="6"/>
  <c r="K1181" i="6"/>
  <c r="K1173" i="6"/>
  <c r="K1165" i="6"/>
  <c r="K1157" i="6"/>
  <c r="K1149" i="6"/>
  <c r="K1141" i="6"/>
  <c r="K1133" i="6"/>
  <c r="K1125" i="6"/>
  <c r="K1117" i="6"/>
  <c r="K1109" i="6"/>
  <c r="K1101" i="6"/>
  <c r="K1093" i="6"/>
  <c r="K1085" i="6"/>
  <c r="K1077" i="6"/>
  <c r="K1069" i="6"/>
  <c r="K1061" i="6"/>
  <c r="K1053" i="6"/>
  <c r="K1045" i="6"/>
  <c r="K1037" i="6"/>
  <c r="K1029" i="6"/>
  <c r="K1021" i="6"/>
  <c r="K1013" i="6"/>
  <c r="K1005" i="6"/>
  <c r="K997" i="6"/>
  <c r="K989" i="6"/>
  <c r="K981" i="6"/>
  <c r="K973" i="6"/>
  <c r="M973" i="6" s="1"/>
  <c r="K965" i="6"/>
  <c r="K957" i="6"/>
  <c r="K949" i="6"/>
  <c r="K941" i="6"/>
  <c r="K933" i="6"/>
  <c r="K925" i="6"/>
  <c r="K917" i="6"/>
  <c r="K909" i="6"/>
  <c r="K901" i="6"/>
  <c r="K893" i="6"/>
  <c r="K885" i="6"/>
  <c r="K877" i="6"/>
  <c r="K869" i="6"/>
  <c r="K861" i="6"/>
  <c r="K853" i="6"/>
  <c r="K845" i="6"/>
  <c r="K837" i="6"/>
  <c r="K829" i="6"/>
  <c r="K821" i="6"/>
  <c r="K491" i="6"/>
  <c r="K483" i="6"/>
  <c r="K475" i="6"/>
  <c r="K467" i="6"/>
  <c r="K459" i="6"/>
  <c r="K451" i="6"/>
  <c r="K443" i="6"/>
  <c r="K435" i="6"/>
  <c r="K427" i="6"/>
  <c r="K419" i="6"/>
  <c r="K411" i="6"/>
  <c r="K403" i="6"/>
  <c r="K395" i="6"/>
  <c r="K387" i="6"/>
  <c r="K379" i="6"/>
  <c r="K371" i="6"/>
  <c r="K363" i="6"/>
  <c r="K355" i="6"/>
  <c r="K347" i="6"/>
  <c r="K339" i="6"/>
  <c r="K331" i="6"/>
  <c r="K323" i="6"/>
  <c r="K315" i="6"/>
  <c r="K307" i="6"/>
  <c r="K299" i="6"/>
  <c r="K291" i="6"/>
  <c r="K283" i="6"/>
  <c r="K275" i="6"/>
  <c r="K267" i="6"/>
  <c r="K259" i="6"/>
  <c r="K251" i="6"/>
  <c r="K243" i="6"/>
  <c r="K235" i="6"/>
  <c r="K227" i="6"/>
  <c r="K219" i="6"/>
  <c r="K211" i="6"/>
  <c r="K203" i="6"/>
  <c r="K195" i="6"/>
  <c r="K187" i="6"/>
  <c r="K179" i="6"/>
  <c r="K171" i="6"/>
  <c r="K163" i="6"/>
  <c r="K155" i="6"/>
  <c r="K147" i="6"/>
  <c r="K139" i="6"/>
  <c r="K131" i="6"/>
  <c r="K123" i="6"/>
  <c r="K115" i="6"/>
  <c r="K107" i="6"/>
  <c r="K99" i="6"/>
  <c r="K91" i="6"/>
  <c r="K83" i="6"/>
  <c r="K75" i="6"/>
  <c r="K67" i="6"/>
  <c r="K59" i="6"/>
  <c r="K142" i="6"/>
  <c r="K134" i="6"/>
  <c r="K126" i="6"/>
  <c r="K118" i="6"/>
  <c r="K110" i="6"/>
  <c r="K813" i="6"/>
  <c r="K805" i="6"/>
  <c r="K797" i="6"/>
  <c r="K789" i="6"/>
  <c r="K781" i="6"/>
  <c r="K773" i="6"/>
  <c r="K765" i="6"/>
  <c r="K757" i="6"/>
  <c r="K749" i="6"/>
  <c r="K741" i="6"/>
  <c r="K733" i="6"/>
  <c r="K725" i="6"/>
  <c r="K717" i="6"/>
  <c r="K709" i="6"/>
  <c r="K701" i="6"/>
  <c r="K693" i="6"/>
  <c r="K685" i="6"/>
  <c r="K677" i="6"/>
  <c r="K669" i="6"/>
  <c r="K661" i="6"/>
  <c r="K653" i="6"/>
  <c r="K645" i="6"/>
  <c r="K637" i="6"/>
  <c r="K629" i="6"/>
  <c r="K621" i="6"/>
  <c r="K613" i="6"/>
  <c r="K605" i="6"/>
  <c r="K597" i="6"/>
  <c r="K589" i="6"/>
  <c r="K581" i="6"/>
  <c r="K573" i="6"/>
  <c r="K565" i="6"/>
  <c r="K557" i="6"/>
  <c r="K549" i="6"/>
  <c r="K541" i="6"/>
  <c r="K533" i="6"/>
  <c r="K525" i="6"/>
  <c r="K517" i="6"/>
  <c r="K509" i="6"/>
  <c r="K501" i="6"/>
  <c r="K493" i="6"/>
  <c r="K485" i="6"/>
  <c r="K477" i="6"/>
  <c r="K469" i="6"/>
  <c r="M469" i="6" s="1"/>
  <c r="K461" i="6"/>
  <c r="K453" i="6"/>
  <c r="K445" i="6"/>
  <c r="K437" i="6"/>
  <c r="K429" i="6"/>
  <c r="K421" i="6"/>
  <c r="K413" i="6"/>
  <c r="K405" i="6"/>
  <c r="K397" i="6"/>
  <c r="K389" i="6"/>
  <c r="K381" i="6"/>
  <c r="K373" i="6"/>
  <c r="K365" i="6"/>
  <c r="K357" i="6"/>
  <c r="K349" i="6"/>
  <c r="K341" i="6"/>
  <c r="K333" i="6"/>
  <c r="K325" i="6"/>
  <c r="K317" i="6"/>
  <c r="K309" i="6"/>
  <c r="K301" i="6"/>
  <c r="K293" i="6"/>
  <c r="K285" i="6"/>
  <c r="K277" i="6"/>
  <c r="K269" i="6"/>
  <c r="K261" i="6"/>
  <c r="K253" i="6"/>
  <c r="K245" i="6"/>
  <c r="K237" i="6"/>
  <c r="K229" i="6"/>
  <c r="K221" i="6"/>
  <c r="K213" i="6"/>
  <c r="K205" i="6"/>
  <c r="K197" i="6"/>
  <c r="K189" i="6"/>
  <c r="K181" i="6"/>
  <c r="K173" i="6"/>
  <c r="M173" i="6" s="1"/>
  <c r="K165" i="6"/>
  <c r="K157" i="6"/>
  <c r="K149" i="6"/>
  <c r="K53" i="6"/>
  <c r="K1441" i="6"/>
  <c r="K1553" i="6"/>
  <c r="K1545" i="6"/>
  <c r="K1537" i="6"/>
  <c r="K1529" i="6"/>
  <c r="K1521" i="6"/>
  <c r="K1513" i="6"/>
  <c r="K1489" i="6"/>
  <c r="K1481" i="6"/>
  <c r="K1473" i="6"/>
  <c r="K1465" i="6"/>
  <c r="K1457" i="6"/>
  <c r="K1449" i="6"/>
  <c r="K1425" i="6"/>
  <c r="K1417" i="6"/>
  <c r="K1409" i="6"/>
  <c r="K1401" i="6"/>
  <c r="K1393" i="6"/>
  <c r="K1385" i="6"/>
  <c r="K1361" i="6"/>
  <c r="K1353" i="6"/>
  <c r="K1345" i="6"/>
  <c r="K1337" i="6"/>
  <c r="K1329" i="6"/>
  <c r="K1321" i="6"/>
  <c r="K1305" i="6"/>
  <c r="K1297" i="6"/>
  <c r="K1289" i="6"/>
  <c r="K1281" i="6"/>
  <c r="K1273" i="6"/>
  <c r="K1265" i="6"/>
  <c r="K1257" i="6"/>
  <c r="K1249" i="6"/>
  <c r="K1241" i="6"/>
  <c r="K1233" i="6"/>
  <c r="K1225" i="6"/>
  <c r="K1217" i="6"/>
  <c r="K1209" i="6"/>
  <c r="K1201" i="6"/>
  <c r="K1193" i="6"/>
  <c r="K1185" i="6"/>
  <c r="K1177" i="6"/>
  <c r="K1169" i="6"/>
  <c r="K1161" i="6"/>
  <c r="K1153" i="6"/>
  <c r="K1145" i="6"/>
  <c r="K1137" i="6"/>
  <c r="K1129" i="6"/>
  <c r="K1121" i="6"/>
  <c r="K1113" i="6"/>
  <c r="K1105" i="6"/>
  <c r="K1097" i="6"/>
  <c r="K1089" i="6"/>
  <c r="K1081" i="6"/>
  <c r="K1073" i="6"/>
  <c r="K1065" i="6"/>
  <c r="K1057" i="6"/>
  <c r="K1049" i="6"/>
  <c r="K1041" i="6"/>
  <c r="K1033" i="6"/>
  <c r="K1025" i="6"/>
  <c r="K1017" i="6"/>
  <c r="K1009" i="6"/>
  <c r="K1001" i="6"/>
  <c r="K993" i="6"/>
  <c r="K985" i="6"/>
  <c r="K977" i="6"/>
  <c r="K969" i="6"/>
  <c r="K961" i="6"/>
  <c r="K953" i="6"/>
  <c r="K945" i="6"/>
  <c r="K937" i="6"/>
  <c r="K929" i="6"/>
  <c r="K921" i="6"/>
  <c r="K913" i="6"/>
  <c r="K1344" i="6"/>
  <c r="K1336" i="6"/>
  <c r="K1328" i="6"/>
  <c r="K1320" i="6"/>
  <c r="K1312" i="6"/>
  <c r="K1304" i="6"/>
  <c r="K1296" i="6"/>
  <c r="K1288" i="6"/>
  <c r="K1280" i="6"/>
  <c r="K1272" i="6"/>
  <c r="K1264" i="6"/>
  <c r="K1256" i="6"/>
  <c r="K1248" i="6"/>
  <c r="K1240" i="6"/>
  <c r="K1232" i="6"/>
  <c r="K1224" i="6"/>
  <c r="K1216" i="6"/>
  <c r="K1208" i="6"/>
  <c r="K1200" i="6"/>
  <c r="K1192" i="6"/>
  <c r="K1184" i="6"/>
  <c r="K1176" i="6"/>
  <c r="K1168" i="6"/>
  <c r="K1160" i="6"/>
  <c r="K1152" i="6"/>
  <c r="K1144" i="6"/>
  <c r="K1136" i="6"/>
  <c r="K1128" i="6"/>
  <c r="K1120" i="6"/>
  <c r="K1112" i="6"/>
  <c r="K1104" i="6"/>
  <c r="K1096" i="6"/>
  <c r="K1088" i="6"/>
  <c r="K1080" i="6"/>
  <c r="K1072" i="6"/>
  <c r="K1064" i="6"/>
  <c r="K1056" i="6"/>
  <c r="K1048" i="6"/>
  <c r="K1040" i="6"/>
  <c r="K1032" i="6"/>
  <c r="K1024" i="6"/>
  <c r="K1016" i="6"/>
  <c r="K1008" i="6"/>
  <c r="K1000" i="6"/>
  <c r="K992" i="6"/>
  <c r="K984" i="6"/>
  <c r="K960" i="6"/>
  <c r="K952" i="6"/>
  <c r="K944" i="6"/>
  <c r="M944" i="6" s="1"/>
  <c r="K936" i="6"/>
  <c r="K928" i="6"/>
  <c r="K920" i="6"/>
  <c r="K1551" i="6"/>
  <c r="K1543" i="6"/>
  <c r="K1535" i="6"/>
  <c r="K1527" i="6"/>
  <c r="K1519" i="6"/>
  <c r="K1511" i="6"/>
  <c r="K1503" i="6"/>
  <c r="K1495" i="6"/>
  <c r="K1487" i="6"/>
  <c r="K1479" i="6"/>
  <c r="K1471" i="6"/>
  <c r="K1463" i="6"/>
  <c r="K1455" i="6"/>
  <c r="K1447" i="6"/>
  <c r="K1439" i="6"/>
  <c r="K1431" i="6"/>
  <c r="K1423" i="6"/>
  <c r="K1415" i="6"/>
  <c r="K1407" i="6"/>
  <c r="K1399" i="6"/>
  <c r="K1391" i="6"/>
  <c r="K1383" i="6"/>
  <c r="K1375" i="6"/>
  <c r="K1367" i="6"/>
  <c r="K1359" i="6"/>
  <c r="K1351" i="6"/>
  <c r="K1343" i="6"/>
  <c r="K1335" i="6"/>
  <c r="M1335" i="6" s="1"/>
  <c r="K1327" i="6"/>
  <c r="K1319" i="6"/>
  <c r="K1311" i="6"/>
  <c r="K1303" i="6"/>
  <c r="K1295" i="6"/>
  <c r="K1287" i="6"/>
  <c r="K1279" i="6"/>
  <c r="K1271" i="6"/>
  <c r="K1263" i="6"/>
  <c r="K1255" i="6"/>
  <c r="K1247" i="6"/>
  <c r="K1239" i="6"/>
  <c r="K1231" i="6"/>
  <c r="K1223" i="6"/>
  <c r="K1215" i="6"/>
  <c r="K1207" i="6"/>
  <c r="K1199" i="6"/>
  <c r="K1191" i="6"/>
  <c r="K1183" i="6"/>
  <c r="K1175" i="6"/>
  <c r="K1167" i="6"/>
  <c r="K1159" i="6"/>
  <c r="K1151" i="6"/>
  <c r="K1143" i="6"/>
  <c r="K1135" i="6"/>
  <c r="K1127" i="6"/>
  <c r="K1119" i="6"/>
  <c r="K1111" i="6"/>
  <c r="K1103" i="6"/>
  <c r="K1095" i="6"/>
  <c r="K1087" i="6"/>
  <c r="K1079" i="6"/>
  <c r="M1079" i="6" s="1"/>
  <c r="K1071" i="6"/>
  <c r="K1063" i="6"/>
  <c r="K1055" i="6"/>
  <c r="K1047" i="6"/>
  <c r="K1039" i="6"/>
  <c r="K1031" i="6"/>
  <c r="K1023" i="6"/>
  <c r="K1015" i="6"/>
  <c r="K1007" i="6"/>
  <c r="K999" i="6"/>
  <c r="K991" i="6"/>
  <c r="K983" i="6"/>
  <c r="K975" i="6"/>
  <c r="K967" i="6"/>
  <c r="K959" i="6"/>
  <c r="K1548" i="6"/>
  <c r="K1540" i="6"/>
  <c r="K1532" i="6"/>
  <c r="K1524" i="6"/>
  <c r="K1516" i="6"/>
  <c r="K1508" i="6"/>
  <c r="K1500" i="6"/>
  <c r="K1492" i="6"/>
  <c r="K1484" i="6"/>
  <c r="K1476" i="6"/>
  <c r="K1468" i="6"/>
  <c r="K1460" i="6"/>
  <c r="K1452" i="6"/>
  <c r="K1444" i="6"/>
  <c r="K1436" i="6"/>
  <c r="K1428" i="6"/>
  <c r="K1420" i="6"/>
  <c r="K1412" i="6"/>
  <c r="K1404" i="6"/>
  <c r="K1396" i="6"/>
  <c r="K1388" i="6"/>
  <c r="M1388" i="6" s="1"/>
  <c r="K1380" i="6"/>
  <c r="K1372" i="6"/>
  <c r="K1364" i="6"/>
  <c r="K1356" i="6"/>
  <c r="K1348" i="6"/>
  <c r="K1340" i="6"/>
  <c r="K1332" i="6"/>
  <c r="K1324" i="6"/>
  <c r="K1316" i="6"/>
  <c r="K1308" i="6"/>
  <c r="K1300" i="6"/>
  <c r="K1292" i="6"/>
  <c r="K1284" i="6"/>
  <c r="K1276" i="6"/>
  <c r="K1268" i="6"/>
  <c r="K1260" i="6"/>
  <c r="K1252" i="6"/>
  <c r="K1244" i="6"/>
  <c r="K1236" i="6"/>
  <c r="K1228" i="6"/>
  <c r="K1220" i="6"/>
  <c r="K1212" i="6"/>
  <c r="K1204" i="6"/>
  <c r="K1196" i="6"/>
  <c r="K1188" i="6"/>
  <c r="K1180" i="6"/>
  <c r="K1172" i="6"/>
  <c r="K1164" i="6"/>
  <c r="K1156" i="6"/>
  <c r="K1148" i="6"/>
  <c r="K1140" i="6"/>
  <c r="K1132" i="6"/>
  <c r="K1124" i="6"/>
  <c r="K1116" i="6"/>
  <c r="K1108" i="6"/>
  <c r="K1100" i="6"/>
  <c r="K1092" i="6"/>
  <c r="K1084" i="6"/>
  <c r="K1076" i="6"/>
  <c r="K1068" i="6"/>
  <c r="K1060" i="6"/>
  <c r="K1052" i="6"/>
  <c r="K1044" i="6"/>
  <c r="K1036" i="6"/>
  <c r="K1028" i="6"/>
  <c r="K1020" i="6"/>
  <c r="K1012" i="6"/>
  <c r="K1004" i="6"/>
  <c r="K996" i="6"/>
  <c r="K988" i="6"/>
  <c r="K980" i="6"/>
  <c r="K972" i="6"/>
  <c r="K964" i="6"/>
  <c r="K956" i="6"/>
  <c r="K948" i="6"/>
  <c r="K940" i="6"/>
  <c r="K932" i="6"/>
  <c r="K924" i="6"/>
  <c r="K916" i="6"/>
  <c r="K908" i="6"/>
  <c r="K900" i="6"/>
  <c r="K892" i="6"/>
  <c r="K884" i="6"/>
  <c r="K876" i="6"/>
  <c r="K868" i="6"/>
  <c r="K860" i="6"/>
  <c r="K852" i="6"/>
  <c r="K844" i="6"/>
  <c r="K836" i="6"/>
  <c r="K828" i="6"/>
  <c r="K820" i="6"/>
  <c r="K812" i="6"/>
  <c r="K804" i="6"/>
  <c r="K796" i="6"/>
  <c r="K788" i="6"/>
  <c r="K780" i="6"/>
  <c r="K772" i="6"/>
  <c r="K764" i="6"/>
  <c r="K756" i="6"/>
  <c r="K748" i="6"/>
  <c r="K740" i="6"/>
  <c r="K732" i="6"/>
  <c r="K724" i="6"/>
  <c r="K716" i="6"/>
  <c r="K708" i="6"/>
  <c r="K700" i="6"/>
  <c r="K692" i="6"/>
  <c r="K684" i="6"/>
  <c r="K676" i="6"/>
  <c r="K668" i="6"/>
  <c r="K660" i="6"/>
  <c r="K652" i="6"/>
  <c r="K644" i="6"/>
  <c r="K636" i="6"/>
  <c r="K628" i="6"/>
  <c r="K620" i="6"/>
  <c r="K612" i="6"/>
  <c r="K604" i="6"/>
  <c r="K596" i="6"/>
  <c r="K588" i="6"/>
  <c r="K580" i="6"/>
  <c r="K572" i="6"/>
  <c r="K564" i="6"/>
  <c r="K556" i="6"/>
  <c r="K548" i="6"/>
  <c r="K540" i="6"/>
  <c r="K532" i="6"/>
  <c r="K524" i="6"/>
  <c r="K516" i="6"/>
  <c r="K508" i="6"/>
  <c r="K500" i="6"/>
  <c r="K492" i="6"/>
  <c r="K484" i="6"/>
  <c r="K476" i="6"/>
  <c r="K468" i="6"/>
  <c r="K460" i="6"/>
  <c r="K452" i="6"/>
  <c r="K444" i="6"/>
  <c r="K436" i="6"/>
  <c r="K428" i="6"/>
  <c r="K420" i="6"/>
  <c r="K412" i="6"/>
  <c r="K404" i="6"/>
  <c r="K396" i="6"/>
  <c r="M396" i="6" s="1"/>
  <c r="K388" i="6"/>
  <c r="K905" i="6"/>
  <c r="K897" i="6"/>
  <c r="K889" i="6"/>
  <c r="K881" i="6"/>
  <c r="K873" i="6"/>
  <c r="K865" i="6"/>
  <c r="K857" i="6"/>
  <c r="K849" i="6"/>
  <c r="K841" i="6"/>
  <c r="K833" i="6"/>
  <c r="K825" i="6"/>
  <c r="K817" i="6"/>
  <c r="K809" i="6"/>
  <c r="K801" i="6"/>
  <c r="K793" i="6"/>
  <c r="K785" i="6"/>
  <c r="K777" i="6"/>
  <c r="K769" i="6"/>
  <c r="K761" i="6"/>
  <c r="K753" i="6"/>
  <c r="K745" i="6"/>
  <c r="K737" i="6"/>
  <c r="K729" i="6"/>
  <c r="K721" i="6"/>
  <c r="K713" i="6"/>
  <c r="K705" i="6"/>
  <c r="K697" i="6"/>
  <c r="K689" i="6"/>
  <c r="K681" i="6"/>
  <c r="K673" i="6"/>
  <c r="K665" i="6"/>
  <c r="K657" i="6"/>
  <c r="K649" i="6"/>
  <c r="K641" i="6"/>
  <c r="K633" i="6"/>
  <c r="K625" i="6"/>
  <c r="K617" i="6"/>
  <c r="K609" i="6"/>
  <c r="K601" i="6"/>
  <c r="K593" i="6"/>
  <c r="K585" i="6"/>
  <c r="K577" i="6"/>
  <c r="K569" i="6"/>
  <c r="K561" i="6"/>
  <c r="K553" i="6"/>
  <c r="K545" i="6"/>
  <c r="K537" i="6"/>
  <c r="K529" i="6"/>
  <c r="K521" i="6"/>
  <c r="K513" i="6"/>
  <c r="K505" i="6"/>
  <c r="K497" i="6"/>
  <c r="K489" i="6"/>
  <c r="K481" i="6"/>
  <c r="K473" i="6"/>
  <c r="K465" i="6"/>
  <c r="K457" i="6"/>
  <c r="K449" i="6"/>
  <c r="K441" i="6"/>
  <c r="K433" i="6"/>
  <c r="M433" i="6" s="1"/>
  <c r="K425" i="6"/>
  <c r="K417" i="6"/>
  <c r="K409" i="6"/>
  <c r="K401" i="6"/>
  <c r="K393" i="6"/>
  <c r="K385" i="6"/>
  <c r="K377" i="6"/>
  <c r="K369" i="6"/>
  <c r="K361" i="6"/>
  <c r="K353" i="6"/>
  <c r="K345" i="6"/>
  <c r="K337" i="6"/>
  <c r="K329" i="6"/>
  <c r="K321" i="6"/>
  <c r="K313" i="6"/>
  <c r="K305" i="6"/>
  <c r="K297" i="6"/>
  <c r="K289" i="6"/>
  <c r="K281" i="6"/>
  <c r="K912" i="6"/>
  <c r="K904" i="6"/>
  <c r="K896" i="6"/>
  <c r="K888" i="6"/>
  <c r="K880" i="6"/>
  <c r="K872" i="6"/>
  <c r="K864" i="6"/>
  <c r="K856" i="6"/>
  <c r="K848" i="6"/>
  <c r="K840" i="6"/>
  <c r="K832" i="6"/>
  <c r="K824" i="6"/>
  <c r="K816" i="6"/>
  <c r="K808" i="6"/>
  <c r="K800" i="6"/>
  <c r="K792" i="6"/>
  <c r="K784" i="6"/>
  <c r="K776" i="6"/>
  <c r="K768" i="6"/>
  <c r="K760" i="6"/>
  <c r="K752" i="6"/>
  <c r="K744" i="6"/>
  <c r="K736" i="6"/>
  <c r="K728" i="6"/>
  <c r="K720" i="6"/>
  <c r="K712" i="6"/>
  <c r="K704" i="6"/>
  <c r="K696" i="6"/>
  <c r="K688" i="6"/>
  <c r="K680" i="6"/>
  <c r="K672" i="6"/>
  <c r="K664" i="6"/>
  <c r="K656" i="6"/>
  <c r="K648" i="6"/>
  <c r="K640" i="6"/>
  <c r="K632" i="6"/>
  <c r="K624" i="6"/>
  <c r="K616" i="6"/>
  <c r="K608" i="6"/>
  <c r="K600" i="6"/>
  <c r="K592" i="6"/>
  <c r="K584" i="6"/>
  <c r="K576" i="6"/>
  <c r="K568" i="6"/>
  <c r="K560" i="6"/>
  <c r="K552" i="6"/>
  <c r="K544" i="6"/>
  <c r="K536" i="6"/>
  <c r="K528" i="6"/>
  <c r="K520" i="6"/>
  <c r="K512" i="6"/>
  <c r="K504" i="6"/>
  <c r="K496" i="6"/>
  <c r="K488" i="6"/>
  <c r="K480" i="6"/>
  <c r="K472" i="6"/>
  <c r="K464" i="6"/>
  <c r="K456" i="6"/>
  <c r="K448" i="6"/>
  <c r="K440" i="6"/>
  <c r="K432" i="6"/>
  <c r="K424" i="6"/>
  <c r="K416" i="6"/>
  <c r="K408" i="6"/>
  <c r="K400" i="6"/>
  <c r="K392" i="6"/>
  <c r="K384" i="6"/>
  <c r="K376" i="6"/>
  <c r="K368" i="6"/>
  <c r="K360" i="6"/>
  <c r="K951" i="6"/>
  <c r="K943" i="6"/>
  <c r="K935" i="6"/>
  <c r="K927" i="6"/>
  <c r="K919" i="6"/>
  <c r="K911" i="6"/>
  <c r="K903" i="6"/>
  <c r="K895" i="6"/>
  <c r="K887" i="6"/>
  <c r="K879" i="6"/>
  <c r="K871" i="6"/>
  <c r="K863" i="6"/>
  <c r="K855" i="6"/>
  <c r="K847" i="6"/>
  <c r="K839" i="6"/>
  <c r="K831" i="6"/>
  <c r="K823" i="6"/>
  <c r="K815" i="6"/>
  <c r="K807" i="6"/>
  <c r="K799" i="6"/>
  <c r="K791" i="6"/>
  <c r="K783" i="6"/>
  <c r="K775" i="6"/>
  <c r="K767" i="6"/>
  <c r="K759" i="6"/>
  <c r="K751" i="6"/>
  <c r="K743" i="6"/>
  <c r="K735" i="6"/>
  <c r="K727" i="6"/>
  <c r="K719" i="6"/>
  <c r="K711" i="6"/>
  <c r="K703" i="6"/>
  <c r="K695" i="6"/>
  <c r="K687" i="6"/>
  <c r="K679" i="6"/>
  <c r="K671" i="6"/>
  <c r="K663" i="6"/>
  <c r="K655" i="6"/>
  <c r="K647" i="6"/>
  <c r="K639" i="6"/>
  <c r="K631" i="6"/>
  <c r="K623" i="6"/>
  <c r="K615" i="6"/>
  <c r="K607" i="6"/>
  <c r="K599" i="6"/>
  <c r="K591" i="6"/>
  <c r="K583" i="6"/>
  <c r="K575" i="6"/>
  <c r="K567" i="6"/>
  <c r="K559" i="6"/>
  <c r="K551" i="6"/>
  <c r="K543" i="6"/>
  <c r="K535" i="6"/>
  <c r="K527" i="6"/>
  <c r="K519" i="6"/>
  <c r="K511" i="6"/>
  <c r="K503" i="6"/>
  <c r="K495" i="6"/>
  <c r="K487" i="6"/>
  <c r="K479" i="6"/>
  <c r="K471" i="6"/>
  <c r="K463" i="6"/>
  <c r="M463" i="6" s="1"/>
  <c r="K455" i="6"/>
  <c r="K447" i="6"/>
  <c r="K439" i="6"/>
  <c r="K431" i="6"/>
  <c r="K423" i="6"/>
  <c r="K415" i="6"/>
  <c r="K407" i="6"/>
  <c r="K399" i="6"/>
  <c r="K391" i="6"/>
  <c r="K383" i="6"/>
  <c r="K273" i="6"/>
  <c r="K265" i="6"/>
  <c r="K257" i="6"/>
  <c r="K249" i="6"/>
  <c r="K241" i="6"/>
  <c r="K233" i="6"/>
  <c r="K225" i="6"/>
  <c r="K217" i="6"/>
  <c r="K209" i="6"/>
  <c r="K201" i="6"/>
  <c r="K193" i="6"/>
  <c r="K185" i="6"/>
  <c r="K177" i="6"/>
  <c r="K169" i="6"/>
  <c r="K161" i="6"/>
  <c r="K153" i="6"/>
  <c r="K145" i="6"/>
  <c r="K137" i="6"/>
  <c r="K129" i="6"/>
  <c r="K121" i="6"/>
  <c r="K113" i="6"/>
  <c r="K105" i="6"/>
  <c r="K97" i="6"/>
  <c r="K89" i="6"/>
  <c r="K81" i="6"/>
  <c r="K73" i="6"/>
  <c r="K65" i="6"/>
  <c r="K57" i="6"/>
  <c r="K49" i="6"/>
  <c r="K352" i="6"/>
  <c r="K344" i="6"/>
  <c r="K336" i="6"/>
  <c r="K328" i="6"/>
  <c r="K320" i="6"/>
  <c r="K312" i="6"/>
  <c r="K304" i="6"/>
  <c r="K296" i="6"/>
  <c r="K288" i="6"/>
  <c r="K280" i="6"/>
  <c r="K272" i="6"/>
  <c r="K264" i="6"/>
  <c r="K256" i="6"/>
  <c r="K248" i="6"/>
  <c r="K240" i="6"/>
  <c r="K232" i="6"/>
  <c r="K224" i="6"/>
  <c r="K216" i="6"/>
  <c r="K208" i="6"/>
  <c r="K200" i="6"/>
  <c r="K192" i="6"/>
  <c r="K184" i="6"/>
  <c r="K176" i="6"/>
  <c r="K168" i="6"/>
  <c r="K160" i="6"/>
  <c r="K152" i="6"/>
  <c r="K144" i="6"/>
  <c r="K136" i="6"/>
  <c r="K128" i="6"/>
  <c r="K120" i="6"/>
  <c r="K112" i="6"/>
  <c r="K104" i="6"/>
  <c r="K96" i="6"/>
  <c r="K88" i="6"/>
  <c r="K80" i="6"/>
  <c r="K72" i="6"/>
  <c r="K64" i="6"/>
  <c r="K56" i="6"/>
  <c r="K48" i="6"/>
  <c r="K375" i="6"/>
  <c r="K367" i="6"/>
  <c r="K359" i="6"/>
  <c r="K351" i="6"/>
  <c r="K343" i="6"/>
  <c r="K335" i="6"/>
  <c r="K327" i="6"/>
  <c r="K319" i="6"/>
  <c r="K311" i="6"/>
  <c r="K303" i="6"/>
  <c r="K295" i="6"/>
  <c r="K287" i="6"/>
  <c r="K279" i="6"/>
  <c r="K271" i="6"/>
  <c r="K263" i="6"/>
  <c r="K255" i="6"/>
  <c r="K247" i="6"/>
  <c r="K239" i="6"/>
  <c r="K231" i="6"/>
  <c r="K223" i="6"/>
  <c r="K215" i="6"/>
  <c r="K207" i="6"/>
  <c r="K199" i="6"/>
  <c r="K191" i="6"/>
  <c r="K183" i="6"/>
  <c r="K175" i="6"/>
  <c r="K167" i="6"/>
  <c r="K159" i="6"/>
  <c r="K151" i="6"/>
  <c r="K143" i="6"/>
  <c r="K135" i="6"/>
  <c r="K127" i="6"/>
  <c r="K380" i="6"/>
  <c r="K372" i="6"/>
  <c r="K364" i="6"/>
  <c r="K356" i="6"/>
  <c r="K348" i="6"/>
  <c r="K340" i="6"/>
  <c r="K332" i="6"/>
  <c r="K324" i="6"/>
  <c r="K316" i="6"/>
  <c r="K308" i="6"/>
  <c r="K300" i="6"/>
  <c r="K292" i="6"/>
  <c r="K284" i="6"/>
  <c r="K276" i="6"/>
  <c r="K268" i="6"/>
  <c r="K260" i="6"/>
  <c r="K252" i="6"/>
  <c r="K244" i="6"/>
  <c r="K236" i="6"/>
  <c r="K228" i="6"/>
  <c r="K220" i="6"/>
  <c r="K212" i="6"/>
  <c r="M212" i="6" s="1"/>
  <c r="K204" i="6"/>
  <c r="K196" i="6"/>
  <c r="K188" i="6"/>
  <c r="K180" i="6"/>
  <c r="K172" i="6"/>
  <c r="K164" i="6"/>
  <c r="K156" i="6"/>
  <c r="K148" i="6"/>
  <c r="K140" i="6"/>
  <c r="K132" i="6"/>
  <c r="K124" i="6"/>
  <c r="K116" i="6"/>
  <c r="K108" i="6"/>
  <c r="K100" i="6"/>
  <c r="K92" i="6"/>
  <c r="K84" i="6"/>
  <c r="K76" i="6"/>
  <c r="K68" i="6"/>
  <c r="K60" i="6"/>
  <c r="K52" i="6"/>
  <c r="K51" i="6"/>
  <c r="AB1031" i="1" l="1"/>
  <c r="AB644" i="1"/>
  <c r="W1032" i="1"/>
  <c r="AC1032" i="1" s="1"/>
  <c r="AA1032" i="1"/>
  <c r="AB1032" i="1"/>
  <c r="W645" i="1"/>
  <c r="AA645" i="1" s="1"/>
  <c r="AB645" i="1"/>
  <c r="AC645" i="1"/>
  <c r="AC1450" i="1"/>
  <c r="AB1450" i="1"/>
  <c r="AA1450" i="1"/>
  <c r="AA1031" i="1"/>
  <c r="K1483" i="1"/>
  <c r="Q1482" i="1"/>
  <c r="M1482" i="1"/>
  <c r="L1482" i="1"/>
  <c r="K1528" i="1"/>
  <c r="Q1527" i="1"/>
  <c r="M1527" i="1"/>
  <c r="L1527" i="1"/>
  <c r="K736" i="1"/>
  <c r="Q735" i="1"/>
  <c r="M735" i="1"/>
  <c r="L735" i="1"/>
  <c r="Q96" i="1"/>
  <c r="M96" i="1"/>
  <c r="L96" i="1"/>
  <c r="N1413" i="1"/>
  <c r="O1412" i="1"/>
  <c r="P1412" i="1" s="1"/>
  <c r="N1109" i="1"/>
  <c r="O1108" i="1"/>
  <c r="N1247" i="1"/>
  <c r="O1246" i="1"/>
  <c r="P1246" i="1" s="1"/>
  <c r="N1130" i="1"/>
  <c r="O1129" i="1"/>
  <c r="P1129" i="1" s="1"/>
  <c r="K643" i="1"/>
  <c r="Q642" i="1"/>
  <c r="M642" i="1"/>
  <c r="L642" i="1"/>
  <c r="Q858" i="1"/>
  <c r="M858" i="1"/>
  <c r="L858" i="1"/>
  <c r="N1354" i="1"/>
  <c r="O1353" i="1"/>
  <c r="P1353" i="1" s="1"/>
  <c r="N1447" i="1"/>
  <c r="O1446" i="1"/>
  <c r="P1446" i="1" s="1"/>
  <c r="K1110" i="1"/>
  <c r="Q1109" i="1"/>
  <c r="M1109" i="1"/>
  <c r="L1109" i="1"/>
  <c r="N1029" i="1"/>
  <c r="O1028" i="1"/>
  <c r="P1028" i="1" s="1"/>
  <c r="Q1354" i="1"/>
  <c r="M1354" i="1"/>
  <c r="L1354" i="1"/>
  <c r="N74" i="1"/>
  <c r="O73" i="1"/>
  <c r="K1448" i="1"/>
  <c r="Q1447" i="1"/>
  <c r="M1447" i="1"/>
  <c r="L1447" i="1"/>
  <c r="N858" i="1"/>
  <c r="O857" i="1"/>
  <c r="P857" i="1" s="1"/>
  <c r="N1262" i="1"/>
  <c r="O1261" i="1"/>
  <c r="N753" i="1"/>
  <c r="O752" i="1"/>
  <c r="P752" i="1" s="1"/>
  <c r="N780" i="1"/>
  <c r="O779" i="1"/>
  <c r="N1054" i="1"/>
  <c r="O1053" i="1"/>
  <c r="P1053" i="1" s="1"/>
  <c r="K1030" i="1"/>
  <c r="Q1029" i="1"/>
  <c r="M1029" i="1"/>
  <c r="L1029" i="1"/>
  <c r="N1482" i="1"/>
  <c r="O1481" i="1"/>
  <c r="P1481" i="1" s="1"/>
  <c r="Q74" i="1"/>
  <c r="M74" i="1"/>
  <c r="L74" i="1"/>
  <c r="N1527" i="1"/>
  <c r="O1526" i="1"/>
  <c r="N735" i="1"/>
  <c r="O734" i="1"/>
  <c r="P734" i="1" s="1"/>
  <c r="N96" i="1"/>
  <c r="O95" i="1"/>
  <c r="P95" i="1" s="1"/>
  <c r="K1263" i="1"/>
  <c r="Q1262" i="1"/>
  <c r="M1262" i="1"/>
  <c r="L1262" i="1"/>
  <c r="N817" i="1"/>
  <c r="O816" i="1"/>
  <c r="P816" i="1" s="1"/>
  <c r="N642" i="1"/>
  <c r="O641" i="1"/>
  <c r="P641" i="1" s="1"/>
  <c r="K754" i="1"/>
  <c r="Q753" i="1"/>
  <c r="M753" i="1"/>
  <c r="L753" i="1"/>
  <c r="K781" i="1"/>
  <c r="Q780" i="1"/>
  <c r="M780" i="1"/>
  <c r="L780" i="1"/>
  <c r="Q1054" i="1"/>
  <c r="M1054" i="1"/>
  <c r="L1054" i="1"/>
  <c r="W1493" i="1"/>
  <c r="AC1492" i="1"/>
  <c r="AB1492" i="1"/>
  <c r="AA1492" i="1"/>
  <c r="M434" i="6"/>
  <c r="M1389" i="6"/>
  <c r="M1390" i="6" s="1"/>
  <c r="M174" i="6"/>
  <c r="M175" i="6" s="1"/>
  <c r="W646" i="1" l="1"/>
  <c r="W1033" i="1"/>
  <c r="AB1033" i="1" s="1"/>
  <c r="AA1033" i="1"/>
  <c r="Q781" i="1"/>
  <c r="M781" i="1"/>
  <c r="L781" i="1"/>
  <c r="N1263" i="1"/>
  <c r="O1262" i="1"/>
  <c r="K644" i="1"/>
  <c r="Q643" i="1"/>
  <c r="M643" i="1"/>
  <c r="L643" i="1"/>
  <c r="N1055" i="1"/>
  <c r="O1054" i="1"/>
  <c r="P1054" i="1" s="1"/>
  <c r="K1111" i="1"/>
  <c r="Q1110" i="1"/>
  <c r="M1110" i="1"/>
  <c r="L1110" i="1"/>
  <c r="N1528" i="1"/>
  <c r="O1527" i="1"/>
  <c r="K1264" i="1"/>
  <c r="Q1263" i="1"/>
  <c r="M1263" i="1"/>
  <c r="L1263" i="1"/>
  <c r="N97" i="1"/>
  <c r="O96" i="1"/>
  <c r="P96" i="1" s="1"/>
  <c r="N75" i="1"/>
  <c r="O74" i="1"/>
  <c r="N1355" i="1"/>
  <c r="O1354" i="1"/>
  <c r="P1354" i="1" s="1"/>
  <c r="N859" i="1"/>
  <c r="O858" i="1"/>
  <c r="P858" i="1" s="1"/>
  <c r="K1529" i="1"/>
  <c r="Q1528" i="1"/>
  <c r="M1528" i="1"/>
  <c r="L1528" i="1"/>
  <c r="N1448" i="1"/>
  <c r="O1447" i="1"/>
  <c r="P1447" i="1" s="1"/>
  <c r="N754" i="1"/>
  <c r="O753" i="1"/>
  <c r="P753" i="1" s="1"/>
  <c r="K1449" i="1"/>
  <c r="Q1448" i="1"/>
  <c r="M1448" i="1"/>
  <c r="L1448" i="1"/>
  <c r="N1030" i="1"/>
  <c r="O1029" i="1"/>
  <c r="P1029" i="1" s="1"/>
  <c r="N736" i="1"/>
  <c r="O735" i="1"/>
  <c r="P735" i="1" s="1"/>
  <c r="N1483" i="1"/>
  <c r="O1482" i="1"/>
  <c r="P1482" i="1" s="1"/>
  <c r="K755" i="1"/>
  <c r="Q754" i="1"/>
  <c r="M754" i="1"/>
  <c r="L754" i="1"/>
  <c r="N643" i="1"/>
  <c r="O642" i="1"/>
  <c r="P642" i="1" s="1"/>
  <c r="N781" i="1"/>
  <c r="O780" i="1"/>
  <c r="K1031" i="1"/>
  <c r="Q1030" i="1"/>
  <c r="M1030" i="1"/>
  <c r="L1030" i="1"/>
  <c r="N1110" i="1"/>
  <c r="O1109" i="1"/>
  <c r="K737" i="1"/>
  <c r="Q736" i="1"/>
  <c r="M736" i="1"/>
  <c r="L736" i="1"/>
  <c r="K1484" i="1"/>
  <c r="Q1483" i="1"/>
  <c r="M1483" i="1"/>
  <c r="L1483" i="1"/>
  <c r="W1494" i="1"/>
  <c r="AC1493" i="1"/>
  <c r="AB1493" i="1"/>
  <c r="AA1493" i="1"/>
  <c r="I1539" i="6"/>
  <c r="I1390" i="6"/>
  <c r="I1389" i="6"/>
  <c r="I1388" i="6"/>
  <c r="I1335" i="6"/>
  <c r="I1131" i="6"/>
  <c r="I1086" i="6"/>
  <c r="I1079" i="6"/>
  <c r="I973" i="6"/>
  <c r="I944" i="6"/>
  <c r="I931" i="6"/>
  <c r="I770" i="6"/>
  <c r="I523" i="6"/>
  <c r="I469" i="6"/>
  <c r="I463" i="6"/>
  <c r="I434" i="6"/>
  <c r="I433" i="6"/>
  <c r="I396" i="6"/>
  <c r="I212" i="6"/>
  <c r="I175" i="6"/>
  <c r="I174" i="6"/>
  <c r="I173" i="6"/>
  <c r="I82" i="6"/>
  <c r="K4" i="4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S70" i="6" s="1"/>
  <c r="I71" i="6"/>
  <c r="I72" i="6"/>
  <c r="I73" i="6"/>
  <c r="I74" i="6"/>
  <c r="I75" i="6"/>
  <c r="I76" i="6"/>
  <c r="I77" i="6"/>
  <c r="I78" i="6"/>
  <c r="S78" i="6" s="1"/>
  <c r="I79" i="6"/>
  <c r="I80" i="6"/>
  <c r="I81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S102" i="6" s="1"/>
  <c r="I103" i="6"/>
  <c r="I104" i="6"/>
  <c r="I105" i="6"/>
  <c r="I106" i="6"/>
  <c r="I107" i="6"/>
  <c r="I108" i="6"/>
  <c r="I109" i="6"/>
  <c r="I110" i="6"/>
  <c r="S110" i="6" s="1"/>
  <c r="I111" i="6"/>
  <c r="I112" i="6"/>
  <c r="I113" i="6"/>
  <c r="I114" i="6"/>
  <c r="I115" i="6"/>
  <c r="I116" i="6"/>
  <c r="I117" i="6"/>
  <c r="I118" i="6"/>
  <c r="S118" i="6" s="1"/>
  <c r="I119" i="6"/>
  <c r="I120" i="6"/>
  <c r="S120" i="6" s="1"/>
  <c r="I121" i="6"/>
  <c r="I122" i="6"/>
  <c r="I123" i="6"/>
  <c r="I124" i="6"/>
  <c r="I125" i="6"/>
  <c r="I126" i="6"/>
  <c r="S126" i="6" s="1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S162" i="6" s="1"/>
  <c r="I163" i="6"/>
  <c r="I164" i="6"/>
  <c r="I165" i="6"/>
  <c r="I166" i="6"/>
  <c r="I167" i="6"/>
  <c r="I168" i="6"/>
  <c r="I169" i="6"/>
  <c r="I170" i="6"/>
  <c r="I171" i="6"/>
  <c r="I172" i="6"/>
  <c r="I176" i="6"/>
  <c r="I177" i="6"/>
  <c r="I178" i="6"/>
  <c r="I179" i="6"/>
  <c r="I180" i="6"/>
  <c r="I181" i="6"/>
  <c r="I182" i="6"/>
  <c r="S182" i="6" s="1"/>
  <c r="I183" i="6"/>
  <c r="I184" i="6"/>
  <c r="I185" i="6"/>
  <c r="I186" i="6"/>
  <c r="S186" i="6" s="1"/>
  <c r="I187" i="6"/>
  <c r="I188" i="6"/>
  <c r="I189" i="6"/>
  <c r="I190" i="6"/>
  <c r="I191" i="6"/>
  <c r="I192" i="6"/>
  <c r="I193" i="6"/>
  <c r="I194" i="6"/>
  <c r="S194" i="6" s="1"/>
  <c r="I195" i="6"/>
  <c r="I196" i="6"/>
  <c r="I197" i="6"/>
  <c r="I198" i="6"/>
  <c r="I199" i="6"/>
  <c r="I200" i="6"/>
  <c r="I201" i="6"/>
  <c r="I202" i="6"/>
  <c r="S202" i="6" s="1"/>
  <c r="I203" i="6"/>
  <c r="I204" i="6"/>
  <c r="I205" i="6"/>
  <c r="I206" i="6"/>
  <c r="I207" i="6"/>
  <c r="I208" i="6"/>
  <c r="I209" i="6"/>
  <c r="I210" i="6"/>
  <c r="I211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S286" i="6" s="1"/>
  <c r="I287" i="6"/>
  <c r="I288" i="6"/>
  <c r="I289" i="6"/>
  <c r="I290" i="6"/>
  <c r="I291" i="6"/>
  <c r="I292" i="6"/>
  <c r="I293" i="6"/>
  <c r="I294" i="6"/>
  <c r="S294" i="6" s="1"/>
  <c r="I295" i="6"/>
  <c r="I296" i="6"/>
  <c r="I297" i="6"/>
  <c r="I298" i="6"/>
  <c r="I299" i="6"/>
  <c r="I300" i="6"/>
  <c r="I301" i="6"/>
  <c r="I302" i="6"/>
  <c r="S302" i="6" s="1"/>
  <c r="I303" i="6"/>
  <c r="I304" i="6"/>
  <c r="S304" i="6" s="1"/>
  <c r="I305" i="6"/>
  <c r="I306" i="6"/>
  <c r="I307" i="6"/>
  <c r="I308" i="6"/>
  <c r="I309" i="6"/>
  <c r="I310" i="6"/>
  <c r="S310" i="6" s="1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S326" i="6" s="1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S346" i="6" s="1"/>
  <c r="I347" i="6"/>
  <c r="I348" i="6"/>
  <c r="I349" i="6"/>
  <c r="I350" i="6"/>
  <c r="I351" i="6"/>
  <c r="I352" i="6"/>
  <c r="I353" i="6"/>
  <c r="I354" i="6"/>
  <c r="S354" i="6" s="1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S378" i="6" s="1"/>
  <c r="I379" i="6"/>
  <c r="I380" i="6"/>
  <c r="I381" i="6"/>
  <c r="I382" i="6"/>
  <c r="I383" i="6"/>
  <c r="I384" i="6"/>
  <c r="I385" i="6"/>
  <c r="I386" i="6"/>
  <c r="S386" i="6" s="1"/>
  <c r="I387" i="6"/>
  <c r="I388" i="6"/>
  <c r="I389" i="6"/>
  <c r="I390" i="6"/>
  <c r="I391" i="6"/>
  <c r="I392" i="6"/>
  <c r="I393" i="6"/>
  <c r="I394" i="6"/>
  <c r="I395" i="6"/>
  <c r="I397" i="6"/>
  <c r="I398" i="6"/>
  <c r="I399" i="6"/>
  <c r="I400" i="6"/>
  <c r="I401" i="6"/>
  <c r="I402" i="6"/>
  <c r="S402" i="6" s="1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S446" i="6" s="1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4" i="6"/>
  <c r="I465" i="6"/>
  <c r="I466" i="6"/>
  <c r="I467" i="6"/>
  <c r="I468" i="6"/>
  <c r="I470" i="6"/>
  <c r="I471" i="6"/>
  <c r="I472" i="6"/>
  <c r="I473" i="6"/>
  <c r="I474" i="6"/>
  <c r="I475" i="6"/>
  <c r="S475" i="6" s="1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S499" i="6" s="1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S550" i="6" s="1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S580" i="6" s="1"/>
  <c r="I581" i="6"/>
  <c r="I582" i="6"/>
  <c r="I583" i="6"/>
  <c r="I584" i="6"/>
  <c r="I585" i="6"/>
  <c r="I586" i="6"/>
  <c r="I587" i="6"/>
  <c r="I588" i="6"/>
  <c r="I589" i="6"/>
  <c r="I590" i="6"/>
  <c r="S590" i="6" s="1"/>
  <c r="I591" i="6"/>
  <c r="S591" i="6" s="1"/>
  <c r="I592" i="6"/>
  <c r="I593" i="6"/>
  <c r="I594" i="6"/>
  <c r="I595" i="6"/>
  <c r="I596" i="6"/>
  <c r="I597" i="6"/>
  <c r="I598" i="6"/>
  <c r="S598" i="6" s="1"/>
  <c r="I599" i="6"/>
  <c r="I600" i="6"/>
  <c r="I601" i="6"/>
  <c r="S601" i="6" s="1"/>
  <c r="I602" i="6"/>
  <c r="I603" i="6"/>
  <c r="S603" i="6" s="1"/>
  <c r="I604" i="6"/>
  <c r="I605" i="6"/>
  <c r="I606" i="6"/>
  <c r="S606" i="6" s="1"/>
  <c r="I607" i="6"/>
  <c r="I608" i="6"/>
  <c r="I609" i="6"/>
  <c r="I610" i="6"/>
  <c r="I611" i="6"/>
  <c r="I612" i="6"/>
  <c r="S612" i="6" s="1"/>
  <c r="I613" i="6"/>
  <c r="I614" i="6"/>
  <c r="I615" i="6"/>
  <c r="I616" i="6"/>
  <c r="I617" i="6"/>
  <c r="I618" i="6"/>
  <c r="I619" i="6"/>
  <c r="I620" i="6"/>
  <c r="I621" i="6"/>
  <c r="I622" i="6"/>
  <c r="S622" i="6" s="1"/>
  <c r="I623" i="6"/>
  <c r="I624" i="6"/>
  <c r="I625" i="6"/>
  <c r="I626" i="6"/>
  <c r="I627" i="6"/>
  <c r="S627" i="6" s="1"/>
  <c r="I628" i="6"/>
  <c r="S628" i="6" s="1"/>
  <c r="I629" i="6"/>
  <c r="I630" i="6"/>
  <c r="S630" i="6" s="1"/>
  <c r="I631" i="6"/>
  <c r="I632" i="6"/>
  <c r="I633" i="6"/>
  <c r="I634" i="6"/>
  <c r="I635" i="6"/>
  <c r="S635" i="6" s="1"/>
  <c r="I636" i="6"/>
  <c r="I637" i="6"/>
  <c r="I638" i="6"/>
  <c r="S638" i="6" s="1"/>
  <c r="I639" i="6"/>
  <c r="I640" i="6"/>
  <c r="I641" i="6"/>
  <c r="S641" i="6" s="1"/>
  <c r="I642" i="6"/>
  <c r="I643" i="6"/>
  <c r="S643" i="6" s="1"/>
  <c r="I644" i="6"/>
  <c r="I645" i="6"/>
  <c r="I646" i="6"/>
  <c r="I647" i="6"/>
  <c r="I648" i="6"/>
  <c r="I649" i="6"/>
  <c r="I650" i="6"/>
  <c r="I651" i="6"/>
  <c r="S651" i="6" s="1"/>
  <c r="I652" i="6"/>
  <c r="S652" i="6" s="1"/>
  <c r="I653" i="6"/>
  <c r="S653" i="6" s="1"/>
  <c r="I654" i="6"/>
  <c r="S654" i="6" s="1"/>
  <c r="I655" i="6"/>
  <c r="I656" i="6"/>
  <c r="I657" i="6"/>
  <c r="I658" i="6"/>
  <c r="I659" i="6"/>
  <c r="S659" i="6" s="1"/>
  <c r="I660" i="6"/>
  <c r="I661" i="6"/>
  <c r="I662" i="6"/>
  <c r="S662" i="6" s="1"/>
  <c r="I663" i="6"/>
  <c r="I664" i="6"/>
  <c r="I665" i="6"/>
  <c r="I666" i="6"/>
  <c r="I667" i="6"/>
  <c r="I668" i="6"/>
  <c r="I669" i="6"/>
  <c r="I670" i="6"/>
  <c r="I671" i="6"/>
  <c r="I672" i="6"/>
  <c r="S672" i="6" s="1"/>
  <c r="I673" i="6"/>
  <c r="S673" i="6" s="1"/>
  <c r="I674" i="6"/>
  <c r="I675" i="6"/>
  <c r="I676" i="6"/>
  <c r="S676" i="6" s="1"/>
  <c r="I677" i="6"/>
  <c r="I678" i="6"/>
  <c r="S678" i="6" s="1"/>
  <c r="I679" i="6"/>
  <c r="S679" i="6" s="1"/>
  <c r="I680" i="6"/>
  <c r="I681" i="6"/>
  <c r="S681" i="6" s="1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S695" i="6" s="1"/>
  <c r="I696" i="6"/>
  <c r="I697" i="6"/>
  <c r="I698" i="6"/>
  <c r="I699" i="6"/>
  <c r="S699" i="6" s="1"/>
  <c r="I700" i="6"/>
  <c r="I701" i="6"/>
  <c r="S701" i="6" s="1"/>
  <c r="I702" i="6"/>
  <c r="I703" i="6"/>
  <c r="S703" i="6" s="1"/>
  <c r="I704" i="6"/>
  <c r="S704" i="6" s="1"/>
  <c r="I705" i="6"/>
  <c r="I706" i="6"/>
  <c r="I707" i="6"/>
  <c r="S707" i="6" s="1"/>
  <c r="I708" i="6"/>
  <c r="I709" i="6"/>
  <c r="S709" i="6" s="1"/>
  <c r="I710" i="6"/>
  <c r="S710" i="6" s="1"/>
  <c r="I711" i="6"/>
  <c r="S711" i="6" s="1"/>
  <c r="I712" i="6"/>
  <c r="I713" i="6"/>
  <c r="I714" i="6"/>
  <c r="I715" i="6"/>
  <c r="S715" i="6" s="1"/>
  <c r="I716" i="6"/>
  <c r="I717" i="6"/>
  <c r="S717" i="6" s="1"/>
  <c r="I718" i="6"/>
  <c r="S718" i="6" s="1"/>
  <c r="I719" i="6"/>
  <c r="S719" i="6" s="1"/>
  <c r="I720" i="6"/>
  <c r="S720" i="6" s="1"/>
  <c r="I721" i="6"/>
  <c r="I722" i="6"/>
  <c r="I723" i="6"/>
  <c r="S723" i="6" s="1"/>
  <c r="I724" i="6"/>
  <c r="S724" i="6" s="1"/>
  <c r="I725" i="6"/>
  <c r="I726" i="6"/>
  <c r="S726" i="6" s="1"/>
  <c r="I727" i="6"/>
  <c r="S727" i="6" s="1"/>
  <c r="I728" i="6"/>
  <c r="I729" i="6"/>
  <c r="S729" i="6" s="1"/>
  <c r="I730" i="6"/>
  <c r="I731" i="6"/>
  <c r="S731" i="6" s="1"/>
  <c r="I732" i="6"/>
  <c r="S732" i="6" s="1"/>
  <c r="I733" i="6"/>
  <c r="S733" i="6" s="1"/>
  <c r="I734" i="6"/>
  <c r="S734" i="6" s="1"/>
  <c r="I735" i="6"/>
  <c r="I736" i="6"/>
  <c r="S736" i="6" s="1"/>
  <c r="I737" i="6"/>
  <c r="I738" i="6"/>
  <c r="I739" i="6"/>
  <c r="S739" i="6" s="1"/>
  <c r="I740" i="6"/>
  <c r="S740" i="6" s="1"/>
  <c r="I741" i="6"/>
  <c r="I742" i="6"/>
  <c r="I743" i="6"/>
  <c r="S743" i="6" s="1"/>
  <c r="I744" i="6"/>
  <c r="I745" i="6"/>
  <c r="S745" i="6" s="1"/>
  <c r="I746" i="6"/>
  <c r="I747" i="6"/>
  <c r="S747" i="6" s="1"/>
  <c r="I748" i="6"/>
  <c r="I749" i="6"/>
  <c r="S749" i="6" s="1"/>
  <c r="I750" i="6"/>
  <c r="S750" i="6" s="1"/>
  <c r="I751" i="6"/>
  <c r="S751" i="6" s="1"/>
  <c r="I752" i="6"/>
  <c r="I753" i="6"/>
  <c r="I754" i="6"/>
  <c r="I755" i="6"/>
  <c r="S755" i="6" s="1"/>
  <c r="I756" i="6"/>
  <c r="S756" i="6" s="1"/>
  <c r="I757" i="6"/>
  <c r="S757" i="6" s="1"/>
  <c r="I758" i="6"/>
  <c r="S758" i="6" s="1"/>
  <c r="I759" i="6"/>
  <c r="S759" i="6" s="1"/>
  <c r="I760" i="6"/>
  <c r="I761" i="6"/>
  <c r="S761" i="6" s="1"/>
  <c r="I762" i="6"/>
  <c r="I763" i="6"/>
  <c r="S763" i="6" s="1"/>
  <c r="I764" i="6"/>
  <c r="S764" i="6" s="1"/>
  <c r="I765" i="6"/>
  <c r="I766" i="6"/>
  <c r="I767" i="6"/>
  <c r="I768" i="6"/>
  <c r="I769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S790" i="6" s="1"/>
  <c r="I791" i="6"/>
  <c r="S791" i="6" s="1"/>
  <c r="I792" i="6"/>
  <c r="I793" i="6"/>
  <c r="S793" i="6" s="1"/>
  <c r="I794" i="6"/>
  <c r="I795" i="6"/>
  <c r="I796" i="6"/>
  <c r="S796" i="6" s="1"/>
  <c r="I797" i="6"/>
  <c r="I798" i="6"/>
  <c r="S798" i="6" s="1"/>
  <c r="I799" i="6"/>
  <c r="S799" i="6" s="1"/>
  <c r="I800" i="6"/>
  <c r="S800" i="6" s="1"/>
  <c r="I801" i="6"/>
  <c r="I802" i="6"/>
  <c r="S802" i="6" s="1"/>
  <c r="I803" i="6"/>
  <c r="I804" i="6"/>
  <c r="I805" i="6"/>
  <c r="I806" i="6"/>
  <c r="S806" i="6" s="1"/>
  <c r="I807" i="6"/>
  <c r="S807" i="6" s="1"/>
  <c r="I808" i="6"/>
  <c r="I809" i="6"/>
  <c r="S809" i="6" s="1"/>
  <c r="I810" i="6"/>
  <c r="S810" i="6" s="1"/>
  <c r="I811" i="6"/>
  <c r="I812" i="6"/>
  <c r="S812" i="6" s="1"/>
  <c r="I813" i="6"/>
  <c r="I814" i="6"/>
  <c r="S814" i="6" s="1"/>
  <c r="I815" i="6"/>
  <c r="S815" i="6" s="1"/>
  <c r="I816" i="6"/>
  <c r="S816" i="6" s="1"/>
  <c r="I817" i="6"/>
  <c r="S817" i="6" s="1"/>
  <c r="I818" i="6"/>
  <c r="S818" i="6" s="1"/>
  <c r="I819" i="6"/>
  <c r="I820" i="6"/>
  <c r="I821" i="6"/>
  <c r="S821" i="6" s="1"/>
  <c r="I822" i="6"/>
  <c r="S822" i="6" s="1"/>
  <c r="I823" i="6"/>
  <c r="S823" i="6" s="1"/>
  <c r="I824" i="6"/>
  <c r="S824" i="6" s="1"/>
  <c r="I825" i="6"/>
  <c r="S825" i="6" s="1"/>
  <c r="I826" i="6"/>
  <c r="S826" i="6" s="1"/>
  <c r="I827" i="6"/>
  <c r="I828" i="6"/>
  <c r="S828" i="6" s="1"/>
  <c r="I829" i="6"/>
  <c r="I830" i="6"/>
  <c r="S830" i="6" s="1"/>
  <c r="I831" i="6"/>
  <c r="S831" i="6" s="1"/>
  <c r="I832" i="6"/>
  <c r="S832" i="6" s="1"/>
  <c r="I833" i="6"/>
  <c r="I834" i="6"/>
  <c r="S834" i="6" s="1"/>
  <c r="I835" i="6"/>
  <c r="I836" i="6"/>
  <c r="I837" i="6"/>
  <c r="S837" i="6" s="1"/>
  <c r="I838" i="6"/>
  <c r="S838" i="6" s="1"/>
  <c r="I839" i="6"/>
  <c r="S839" i="6" s="1"/>
  <c r="I840" i="6"/>
  <c r="I841" i="6"/>
  <c r="S841" i="6" s="1"/>
  <c r="I842" i="6"/>
  <c r="S842" i="6" s="1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S873" i="6" s="1"/>
  <c r="I874" i="6"/>
  <c r="S874" i="6" s="1"/>
  <c r="I875" i="6"/>
  <c r="I876" i="6"/>
  <c r="S876" i="6" s="1"/>
  <c r="I877" i="6"/>
  <c r="S877" i="6" s="1"/>
  <c r="I878" i="6"/>
  <c r="S878" i="6" s="1"/>
  <c r="I879" i="6"/>
  <c r="S879" i="6" s="1"/>
  <c r="I880" i="6"/>
  <c r="I881" i="6"/>
  <c r="I882" i="6"/>
  <c r="S882" i="6" s="1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S901" i="6" s="1"/>
  <c r="I902" i="6"/>
  <c r="S902" i="6" s="1"/>
  <c r="I903" i="6"/>
  <c r="S903" i="6" s="1"/>
  <c r="I904" i="6"/>
  <c r="S904" i="6" s="1"/>
  <c r="I905" i="6"/>
  <c r="I906" i="6"/>
  <c r="S906" i="6" s="1"/>
  <c r="I907" i="6"/>
  <c r="I908" i="6"/>
  <c r="S908" i="6" s="1"/>
  <c r="I909" i="6"/>
  <c r="I910" i="6"/>
  <c r="S910" i="6" s="1"/>
  <c r="I911" i="6"/>
  <c r="S911" i="6" s="1"/>
  <c r="I912" i="6"/>
  <c r="I913" i="6"/>
  <c r="S913" i="6" s="1"/>
  <c r="I914" i="6"/>
  <c r="S914" i="6" s="1"/>
  <c r="I915" i="6"/>
  <c r="I916" i="6"/>
  <c r="S916" i="6" s="1"/>
  <c r="I917" i="6"/>
  <c r="S917" i="6" s="1"/>
  <c r="I918" i="6"/>
  <c r="S918" i="6" s="1"/>
  <c r="I919" i="6"/>
  <c r="S919" i="6" s="1"/>
  <c r="I920" i="6"/>
  <c r="S920" i="6" s="1"/>
  <c r="I921" i="6"/>
  <c r="I922" i="6"/>
  <c r="S922" i="6" s="1"/>
  <c r="I923" i="6"/>
  <c r="I924" i="6"/>
  <c r="S924" i="6" s="1"/>
  <c r="I925" i="6"/>
  <c r="I926" i="6"/>
  <c r="I927" i="6"/>
  <c r="I928" i="6"/>
  <c r="I929" i="6"/>
  <c r="I930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5" i="6"/>
  <c r="S945" i="6" s="1"/>
  <c r="I946" i="6"/>
  <c r="S946" i="6" s="1"/>
  <c r="I947" i="6"/>
  <c r="S947" i="6" s="1"/>
  <c r="I948" i="6"/>
  <c r="S948" i="6" s="1"/>
  <c r="I949" i="6"/>
  <c r="I950" i="6"/>
  <c r="I951" i="6"/>
  <c r="S951" i="6" s="1"/>
  <c r="I952" i="6"/>
  <c r="S952" i="6" s="1"/>
  <c r="I953" i="6"/>
  <c r="I954" i="6"/>
  <c r="I955" i="6"/>
  <c r="S955" i="6" s="1"/>
  <c r="I956" i="6"/>
  <c r="S956" i="6" s="1"/>
  <c r="I957" i="6"/>
  <c r="I958" i="6"/>
  <c r="S958" i="6" s="1"/>
  <c r="I959" i="6"/>
  <c r="S959" i="6" s="1"/>
  <c r="I960" i="6"/>
  <c r="I961" i="6"/>
  <c r="S961" i="6" s="1"/>
  <c r="I962" i="6"/>
  <c r="I963" i="6"/>
  <c r="S963" i="6" s="1"/>
  <c r="I964" i="6"/>
  <c r="I965" i="6"/>
  <c r="I966" i="6"/>
  <c r="S966" i="6" s="1"/>
  <c r="I967" i="6"/>
  <c r="S967" i="6" s="1"/>
  <c r="I968" i="6"/>
  <c r="S968" i="6" s="1"/>
  <c r="I969" i="6"/>
  <c r="S969" i="6" s="1"/>
  <c r="I970" i="6"/>
  <c r="I971" i="6"/>
  <c r="I972" i="6"/>
  <c r="I974" i="6"/>
  <c r="I975" i="6"/>
  <c r="I976" i="6"/>
  <c r="I977" i="6"/>
  <c r="I978" i="6"/>
  <c r="I979" i="6"/>
  <c r="I980" i="6"/>
  <c r="S980" i="6" s="1"/>
  <c r="I981" i="6"/>
  <c r="I982" i="6"/>
  <c r="I983" i="6"/>
  <c r="S983" i="6" s="1"/>
  <c r="I984" i="6"/>
  <c r="S984" i="6" s="1"/>
  <c r="I985" i="6"/>
  <c r="I986" i="6"/>
  <c r="S986" i="6" s="1"/>
  <c r="I987" i="6"/>
  <c r="S987" i="6" s="1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S1015" i="6" s="1"/>
  <c r="I1016" i="6"/>
  <c r="S1016" i="6" s="1"/>
  <c r="I1017" i="6"/>
  <c r="I1018" i="6"/>
  <c r="S1018" i="6" s="1"/>
  <c r="I1019" i="6"/>
  <c r="I1020" i="6"/>
  <c r="I1021" i="6"/>
  <c r="S1021" i="6" s="1"/>
  <c r="I1022" i="6"/>
  <c r="I1023" i="6"/>
  <c r="S1023" i="6" s="1"/>
  <c r="I1024" i="6"/>
  <c r="I1025" i="6"/>
  <c r="S1025" i="6" s="1"/>
  <c r="I1026" i="6"/>
  <c r="S1026" i="6" s="1"/>
  <c r="I1027" i="6"/>
  <c r="S1027" i="6" s="1"/>
  <c r="I1028" i="6"/>
  <c r="S1028" i="6" s="1"/>
  <c r="I1029" i="6"/>
  <c r="S1029" i="6" s="1"/>
  <c r="I1030" i="6"/>
  <c r="I1031" i="6"/>
  <c r="S1031" i="6" s="1"/>
  <c r="I1032" i="6"/>
  <c r="S1032" i="6" s="1"/>
  <c r="I1033" i="6"/>
  <c r="I1034" i="6"/>
  <c r="S1034" i="6" s="1"/>
  <c r="I1035" i="6"/>
  <c r="S1035" i="6" s="1"/>
  <c r="I1036" i="6"/>
  <c r="I1037" i="6"/>
  <c r="S1037" i="6" s="1"/>
  <c r="I1038" i="6"/>
  <c r="I1039" i="6"/>
  <c r="S1039" i="6" s="1"/>
  <c r="I1040" i="6"/>
  <c r="S1040" i="6" s="1"/>
  <c r="I1041" i="6"/>
  <c r="S1041" i="6" s="1"/>
  <c r="I1042" i="6"/>
  <c r="I1043" i="6"/>
  <c r="S1043" i="6" s="1"/>
  <c r="I1044" i="6"/>
  <c r="S1044" i="6" s="1"/>
  <c r="I1045" i="6"/>
  <c r="I1046" i="6"/>
  <c r="I1047" i="6"/>
  <c r="S1047" i="6" s="1"/>
  <c r="I1048" i="6"/>
  <c r="S1048" i="6" s="1"/>
  <c r="I1049" i="6"/>
  <c r="S1049" i="6" s="1"/>
  <c r="I1050" i="6"/>
  <c r="S1050" i="6" s="1"/>
  <c r="I1051" i="6"/>
  <c r="S1051" i="6" s="1"/>
  <c r="I1052" i="6"/>
  <c r="I1053" i="6"/>
  <c r="S1053" i="6" s="1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80" i="6"/>
  <c r="I1081" i="6"/>
  <c r="I1082" i="6"/>
  <c r="I1083" i="6"/>
  <c r="I1084" i="6"/>
  <c r="I1085" i="6"/>
  <c r="I1087" i="6"/>
  <c r="I1088" i="6"/>
  <c r="I1089" i="6"/>
  <c r="I1090" i="6"/>
  <c r="I1091" i="6"/>
  <c r="I1092" i="6"/>
  <c r="I1093" i="6"/>
  <c r="S1093" i="6" s="1"/>
  <c r="I1094" i="6"/>
  <c r="S1094" i="6" s="1"/>
  <c r="I1095" i="6"/>
  <c r="S1095" i="6" s="1"/>
  <c r="I1096" i="6"/>
  <c r="I1097" i="6"/>
  <c r="S1097" i="6" s="1"/>
  <c r="I1098" i="6"/>
  <c r="S1098" i="6" s="1"/>
  <c r="I1099" i="6"/>
  <c r="S1099" i="6" s="1"/>
  <c r="I1100" i="6"/>
  <c r="S1100" i="6" s="1"/>
  <c r="I1101" i="6"/>
  <c r="I1102" i="6"/>
  <c r="S1102" i="6" s="1"/>
  <c r="I1103" i="6"/>
  <c r="S1103" i="6" s="1"/>
  <c r="I1104" i="6"/>
  <c r="S1104" i="6" s="1"/>
  <c r="I1105" i="6"/>
  <c r="I1106" i="6"/>
  <c r="S1106" i="6" s="1"/>
  <c r="I1107" i="6"/>
  <c r="S1107" i="6" s="1"/>
  <c r="I1108" i="6"/>
  <c r="S1108" i="6" s="1"/>
  <c r="I1109" i="6"/>
  <c r="I1110" i="6"/>
  <c r="S1110" i="6" s="1"/>
  <c r="I1111" i="6"/>
  <c r="S1111" i="6" s="1"/>
  <c r="I1112" i="6"/>
  <c r="I1113" i="6"/>
  <c r="S1113" i="6" s="1"/>
  <c r="I1114" i="6"/>
  <c r="S1114" i="6" s="1"/>
  <c r="I1115" i="6"/>
  <c r="S1115" i="6" s="1"/>
  <c r="I1116" i="6"/>
  <c r="I1117" i="6"/>
  <c r="S1117" i="6" s="1"/>
  <c r="I1118" i="6"/>
  <c r="S1118" i="6" s="1"/>
  <c r="I1119" i="6"/>
  <c r="S1119" i="6" s="1"/>
  <c r="I1120" i="6"/>
  <c r="S1120" i="6" s="1"/>
  <c r="I1121" i="6"/>
  <c r="I1122" i="6"/>
  <c r="S1122" i="6" s="1"/>
  <c r="I1123" i="6"/>
  <c r="I1124" i="6"/>
  <c r="S1124" i="6" s="1"/>
  <c r="I1125" i="6"/>
  <c r="S1125" i="6" s="1"/>
  <c r="I1126" i="6"/>
  <c r="S1126" i="6" s="1"/>
  <c r="I1127" i="6"/>
  <c r="S1127" i="6" s="1"/>
  <c r="I1128" i="6"/>
  <c r="I1129" i="6"/>
  <c r="S1129" i="6" s="1"/>
  <c r="I1130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S1143" i="6" s="1"/>
  <c r="I1144" i="6"/>
  <c r="I1145" i="6"/>
  <c r="S1145" i="6" s="1"/>
  <c r="I1146" i="6"/>
  <c r="S1146" i="6" s="1"/>
  <c r="I1147" i="6"/>
  <c r="S1147" i="6" s="1"/>
  <c r="I1148" i="6"/>
  <c r="I1149" i="6"/>
  <c r="S1149" i="6" s="1"/>
  <c r="I1150" i="6"/>
  <c r="I1151" i="6"/>
  <c r="S1151" i="6" s="1"/>
  <c r="I1152" i="6"/>
  <c r="S1152" i="6" s="1"/>
  <c r="I1153" i="6"/>
  <c r="S1153" i="6" s="1"/>
  <c r="I1154" i="6"/>
  <c r="S1154" i="6" s="1"/>
  <c r="I1155" i="6"/>
  <c r="S1155" i="6" s="1"/>
  <c r="I1156" i="6"/>
  <c r="I1157" i="6"/>
  <c r="I1158" i="6"/>
  <c r="I1159" i="6"/>
  <c r="S1159" i="6" s="1"/>
  <c r="I1160" i="6"/>
  <c r="I1161" i="6"/>
  <c r="S1161" i="6" s="1"/>
  <c r="I1162" i="6"/>
  <c r="I1163" i="6"/>
  <c r="S1163" i="6" s="1"/>
  <c r="I1164" i="6"/>
  <c r="S1164" i="6" s="1"/>
  <c r="I1165" i="6"/>
  <c r="I1166" i="6"/>
  <c r="I1167" i="6"/>
  <c r="S1167" i="6" s="1"/>
  <c r="I1168" i="6"/>
  <c r="S1168" i="6" s="1"/>
  <c r="I1169" i="6"/>
  <c r="I1170" i="6"/>
  <c r="S1170" i="6" s="1"/>
  <c r="I1171" i="6"/>
  <c r="S1171" i="6" s="1"/>
  <c r="I1172" i="6"/>
  <c r="I1173" i="6"/>
  <c r="I1174" i="6"/>
  <c r="I1175" i="6"/>
  <c r="S1175" i="6" s="1"/>
  <c r="I1176" i="6"/>
  <c r="I1177" i="6"/>
  <c r="S1177" i="6" s="1"/>
  <c r="I1178" i="6"/>
  <c r="S1178" i="6" s="1"/>
  <c r="I1179" i="6"/>
  <c r="S1179" i="6" s="1"/>
  <c r="I1180" i="6"/>
  <c r="S1180" i="6" s="1"/>
  <c r="I1181" i="6"/>
  <c r="I1182" i="6"/>
  <c r="I1183" i="6"/>
  <c r="S1183" i="6" s="1"/>
  <c r="I1184" i="6"/>
  <c r="S1184" i="6" s="1"/>
  <c r="I1185" i="6"/>
  <c r="S1185" i="6" s="1"/>
  <c r="I1186" i="6"/>
  <c r="S1186" i="6" s="1"/>
  <c r="I1187" i="6"/>
  <c r="S1187" i="6" s="1"/>
  <c r="I1188" i="6"/>
  <c r="I1189" i="6"/>
  <c r="S1189" i="6" s="1"/>
  <c r="I1190" i="6"/>
  <c r="I1191" i="6"/>
  <c r="S1191" i="6" s="1"/>
  <c r="I1192" i="6"/>
  <c r="S1192" i="6" s="1"/>
  <c r="I1193" i="6"/>
  <c r="I1194" i="6"/>
  <c r="S1194" i="6" s="1"/>
  <c r="I1195" i="6"/>
  <c r="S1195" i="6" s="1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S1232" i="6" s="1"/>
  <c r="I1233" i="6"/>
  <c r="S1233" i="6" s="1"/>
  <c r="I1234" i="6"/>
  <c r="S1234" i="6" s="1"/>
  <c r="I1235" i="6"/>
  <c r="S1235" i="6" s="1"/>
  <c r="I1236" i="6"/>
  <c r="I1237" i="6"/>
  <c r="S1237" i="6" s="1"/>
  <c r="I1238" i="6"/>
  <c r="I1239" i="6"/>
  <c r="S1239" i="6" s="1"/>
  <c r="I1240" i="6"/>
  <c r="I1241" i="6"/>
  <c r="S1241" i="6" s="1"/>
  <c r="I1242" i="6"/>
  <c r="S1242" i="6" s="1"/>
  <c r="I1243" i="6"/>
  <c r="S1243" i="6" s="1"/>
  <c r="I1244" i="6"/>
  <c r="S1244" i="6" s="1"/>
  <c r="I1245" i="6"/>
  <c r="S1245" i="6" s="1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S1279" i="6" s="1"/>
  <c r="I1280" i="6"/>
  <c r="I1281" i="6"/>
  <c r="S1281" i="6" s="1"/>
  <c r="I1282" i="6"/>
  <c r="S1282" i="6" s="1"/>
  <c r="I1283" i="6"/>
  <c r="S1283" i="6" s="1"/>
  <c r="I1284" i="6"/>
  <c r="S1284" i="6" s="1"/>
  <c r="I1285" i="6"/>
  <c r="S1285" i="6" s="1"/>
  <c r="I1286" i="6"/>
  <c r="I1287" i="6"/>
  <c r="S1287" i="6" s="1"/>
  <c r="I1288" i="6"/>
  <c r="S1288" i="6" s="1"/>
  <c r="I1289" i="6"/>
  <c r="I1290" i="6"/>
  <c r="S1290" i="6" s="1"/>
  <c r="I1291" i="6"/>
  <c r="S1291" i="6" s="1"/>
  <c r="I1292" i="6"/>
  <c r="S1292" i="6" s="1"/>
  <c r="I1293" i="6"/>
  <c r="I1294" i="6"/>
  <c r="I1295" i="6"/>
  <c r="S1295" i="6" s="1"/>
  <c r="I1296" i="6"/>
  <c r="S1296" i="6" s="1"/>
  <c r="I1297" i="6"/>
  <c r="S1297" i="6" s="1"/>
  <c r="I1298" i="6"/>
  <c r="S1298" i="6" s="1"/>
  <c r="I1299" i="6"/>
  <c r="S1299" i="6" s="1"/>
  <c r="I1300" i="6"/>
  <c r="S1300" i="6" s="1"/>
  <c r="I1301" i="6"/>
  <c r="S1301" i="6" s="1"/>
  <c r="I1302" i="6"/>
  <c r="I1303" i="6"/>
  <c r="S1303" i="6" s="1"/>
  <c r="I1304" i="6"/>
  <c r="S1304" i="6" s="1"/>
  <c r="I1305" i="6"/>
  <c r="I1306" i="6"/>
  <c r="S1306" i="6" s="1"/>
  <c r="I1307" i="6"/>
  <c r="S1307" i="6" s="1"/>
  <c r="I1308" i="6"/>
  <c r="S1308" i="6" s="1"/>
  <c r="I1309" i="6"/>
  <c r="I1310" i="6"/>
  <c r="S1310" i="6" s="1"/>
  <c r="I1311" i="6"/>
  <c r="S1311" i="6" s="1"/>
  <c r="I1312" i="6"/>
  <c r="S1312" i="6" s="1"/>
  <c r="I1313" i="6"/>
  <c r="S1313" i="6" s="1"/>
  <c r="I1314" i="6"/>
  <c r="S1314" i="6" s="1"/>
  <c r="I1315" i="6"/>
  <c r="S1315" i="6" s="1"/>
  <c r="I1316" i="6"/>
  <c r="S1316" i="6" s="1"/>
  <c r="I1317" i="6"/>
  <c r="S1317" i="6" s="1"/>
  <c r="I1318" i="6"/>
  <c r="I1319" i="6"/>
  <c r="S1319" i="6" s="1"/>
  <c r="I1320" i="6"/>
  <c r="S1320" i="6" s="1"/>
  <c r="I1321" i="6"/>
  <c r="I1322" i="6"/>
  <c r="S1322" i="6" s="1"/>
  <c r="I1323" i="6"/>
  <c r="S1323" i="6" s="1"/>
  <c r="I1324" i="6"/>
  <c r="S1324" i="6" s="1"/>
  <c r="I1325" i="6"/>
  <c r="S1325" i="6" s="1"/>
  <c r="I1326" i="6"/>
  <c r="S1326" i="6" s="1"/>
  <c r="I1327" i="6"/>
  <c r="S1327" i="6" s="1"/>
  <c r="I1328" i="6"/>
  <c r="I1329" i="6"/>
  <c r="I1330" i="6"/>
  <c r="I1331" i="6"/>
  <c r="I1332" i="6"/>
  <c r="I1333" i="6"/>
  <c r="I1334" i="6"/>
  <c r="I1336" i="6"/>
  <c r="I1337" i="6"/>
  <c r="I1338" i="6"/>
  <c r="I1339" i="6"/>
  <c r="S1339" i="6" s="1"/>
  <c r="I1340" i="6"/>
  <c r="S1340" i="6" s="1"/>
  <c r="I1341" i="6"/>
  <c r="I1342" i="6"/>
  <c r="I1343" i="6"/>
  <c r="S1343" i="6" s="1"/>
  <c r="I1344" i="6"/>
  <c r="S1344" i="6" s="1"/>
  <c r="I1345" i="6"/>
  <c r="S1345" i="6" s="1"/>
  <c r="I1346" i="6"/>
  <c r="I1347" i="6"/>
  <c r="S1347" i="6" s="1"/>
  <c r="I1348" i="6"/>
  <c r="S1348" i="6" s="1"/>
  <c r="I1349" i="6"/>
  <c r="I1350" i="6"/>
  <c r="S1350" i="6" s="1"/>
  <c r="I1351" i="6"/>
  <c r="S1351" i="6" s="1"/>
  <c r="I1352" i="6"/>
  <c r="S1352" i="6" s="1"/>
  <c r="I1353" i="6"/>
  <c r="I1354" i="6"/>
  <c r="I1355" i="6"/>
  <c r="I1356" i="6"/>
  <c r="I1357" i="6"/>
  <c r="I1358" i="6"/>
  <c r="I1359" i="6"/>
  <c r="I1360" i="6"/>
  <c r="S1360" i="6" s="1"/>
  <c r="I1361" i="6"/>
  <c r="S1361" i="6" s="1"/>
  <c r="I1362" i="6"/>
  <c r="I1363" i="6"/>
  <c r="S1363" i="6" s="1"/>
  <c r="I1364" i="6"/>
  <c r="S1364" i="6" s="1"/>
  <c r="I1365" i="6"/>
  <c r="I1366" i="6"/>
  <c r="S1366" i="6" s="1"/>
  <c r="I1367" i="6"/>
  <c r="S1367" i="6" s="1"/>
  <c r="I1368" i="6"/>
  <c r="S1368" i="6" s="1"/>
  <c r="I1369" i="6"/>
  <c r="S1369" i="6" s="1"/>
  <c r="I1370" i="6"/>
  <c r="I1371" i="6"/>
  <c r="S1371" i="6" s="1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91" i="6"/>
  <c r="I1392" i="6"/>
  <c r="I1393" i="6"/>
  <c r="I1394" i="6"/>
  <c r="I1395" i="6"/>
  <c r="I1396" i="6"/>
  <c r="I1397" i="6"/>
  <c r="I1398" i="6"/>
  <c r="S1398" i="6" s="1"/>
  <c r="I1399" i="6"/>
  <c r="S1399" i="6" s="1"/>
  <c r="I1400" i="6"/>
  <c r="S1400" i="6" s="1"/>
  <c r="I1401" i="6"/>
  <c r="S1401" i="6" s="1"/>
  <c r="I1402" i="6"/>
  <c r="S1402" i="6" s="1"/>
  <c r="I1403" i="6"/>
  <c r="S1403" i="6" s="1"/>
  <c r="I1404" i="6"/>
  <c r="S1404" i="6" s="1"/>
  <c r="I1405" i="6"/>
  <c r="I1406" i="6"/>
  <c r="S1406" i="6" s="1"/>
  <c r="I1407" i="6"/>
  <c r="S1407" i="6" s="1"/>
  <c r="I1408" i="6"/>
  <c r="S1408" i="6" s="1"/>
  <c r="I1409" i="6"/>
  <c r="S1409" i="6" s="1"/>
  <c r="I1410" i="6"/>
  <c r="S1410" i="6" s="1"/>
  <c r="I1411" i="6"/>
  <c r="S1411" i="6" s="1"/>
  <c r="I1412" i="6"/>
  <c r="S1412" i="6" s="1"/>
  <c r="I1413" i="6"/>
  <c r="I1414" i="6"/>
  <c r="S1414" i="6" s="1"/>
  <c r="I1415" i="6"/>
  <c r="S1415" i="6" s="1"/>
  <c r="I1416" i="6"/>
  <c r="S1416" i="6" s="1"/>
  <c r="I1417" i="6"/>
  <c r="S1417" i="6" s="1"/>
  <c r="I1418" i="6"/>
  <c r="S1418" i="6" s="1"/>
  <c r="I1419" i="6"/>
  <c r="S1419" i="6" s="1"/>
  <c r="I1420" i="6"/>
  <c r="S1420" i="6" s="1"/>
  <c r="I1421" i="6"/>
  <c r="I1422" i="6"/>
  <c r="S1422" i="6" s="1"/>
  <c r="I1423" i="6"/>
  <c r="S1423" i="6" s="1"/>
  <c r="I1424" i="6"/>
  <c r="S1424" i="6" s="1"/>
  <c r="I1425" i="6"/>
  <c r="S1425" i="6" s="1"/>
  <c r="I1426" i="6"/>
  <c r="S1426" i="6" s="1"/>
  <c r="I1427" i="6"/>
  <c r="S1427" i="6" s="1"/>
  <c r="I1428" i="6"/>
  <c r="S1428" i="6" s="1"/>
  <c r="I1429" i="6"/>
  <c r="I1430" i="6"/>
  <c r="S1430" i="6" s="1"/>
  <c r="I1431" i="6"/>
  <c r="S1431" i="6" s="1"/>
  <c r="I1432" i="6"/>
  <c r="S1432" i="6" s="1"/>
  <c r="I1433" i="6"/>
  <c r="S1433" i="6" s="1"/>
  <c r="I1434" i="6"/>
  <c r="S1434" i="6" s="1"/>
  <c r="I1435" i="6"/>
  <c r="S1435" i="6" s="1"/>
  <c r="I1436" i="6"/>
  <c r="S1436" i="6" s="1"/>
  <c r="I1437" i="6"/>
  <c r="I1438" i="6"/>
  <c r="S1438" i="6" s="1"/>
  <c r="I1439" i="6"/>
  <c r="S1439" i="6" s="1"/>
  <c r="I1440" i="6"/>
  <c r="S1440" i="6" s="1"/>
  <c r="I1441" i="6"/>
  <c r="S1441" i="6" s="1"/>
  <c r="I1442" i="6"/>
  <c r="S1442" i="6" s="1"/>
  <c r="I1443" i="6"/>
  <c r="S1443" i="6" s="1"/>
  <c r="I1444" i="6"/>
  <c r="S1444" i="6" s="1"/>
  <c r="I1445" i="6"/>
  <c r="I1446" i="6"/>
  <c r="S1446" i="6" s="1"/>
  <c r="I1447" i="6"/>
  <c r="S1447" i="6" s="1"/>
  <c r="I1448" i="6"/>
  <c r="S1448" i="6" s="1"/>
  <c r="I1449" i="6"/>
  <c r="S1449" i="6" s="1"/>
  <c r="I1450" i="6"/>
  <c r="S1450" i="6" s="1"/>
  <c r="I1451" i="6"/>
  <c r="S1451" i="6" s="1"/>
  <c r="I1452" i="6"/>
  <c r="S1452" i="6" s="1"/>
  <c r="I1453" i="6"/>
  <c r="I1454" i="6"/>
  <c r="S1454" i="6" s="1"/>
  <c r="I1455" i="6"/>
  <c r="S1455" i="6" s="1"/>
  <c r="I1456" i="6"/>
  <c r="S1456" i="6" s="1"/>
  <c r="I1457" i="6"/>
  <c r="S1457" i="6" s="1"/>
  <c r="I1458" i="6"/>
  <c r="S1458" i="6" s="1"/>
  <c r="I1459" i="6"/>
  <c r="S1459" i="6" s="1"/>
  <c r="I1460" i="6"/>
  <c r="S1460" i="6" s="1"/>
  <c r="I1461" i="6"/>
  <c r="I1462" i="6"/>
  <c r="S1462" i="6" s="1"/>
  <c r="I1463" i="6"/>
  <c r="S1463" i="6" s="1"/>
  <c r="I1464" i="6"/>
  <c r="S1464" i="6" s="1"/>
  <c r="I1465" i="6"/>
  <c r="S1465" i="6" s="1"/>
  <c r="I1466" i="6"/>
  <c r="S1466" i="6" s="1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S1500" i="6" s="1"/>
  <c r="I1501" i="6"/>
  <c r="I1502" i="6"/>
  <c r="S1502" i="6" s="1"/>
  <c r="I1503" i="6"/>
  <c r="S1503" i="6" s="1"/>
  <c r="I1504" i="6"/>
  <c r="S1504" i="6" s="1"/>
  <c r="I1505" i="6"/>
  <c r="S1505" i="6" s="1"/>
  <c r="I1506" i="6"/>
  <c r="S1506" i="6" s="1"/>
  <c r="I1507" i="6"/>
  <c r="S1507" i="6" s="1"/>
  <c r="I1508" i="6"/>
  <c r="S1508" i="6" s="1"/>
  <c r="I1509" i="6"/>
  <c r="S1509" i="6" s="1"/>
  <c r="I1510" i="6"/>
  <c r="S1510" i="6" s="1"/>
  <c r="I1511" i="6"/>
  <c r="S1511" i="6" s="1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S538" i="6"/>
  <c r="S546" i="6"/>
  <c r="S554" i="6"/>
  <c r="S578" i="6"/>
  <c r="S586" i="6"/>
  <c r="S602" i="6"/>
  <c r="S642" i="6"/>
  <c r="S663" i="6"/>
  <c r="S671" i="6"/>
  <c r="S682" i="6"/>
  <c r="S698" i="6"/>
  <c r="S722" i="6"/>
  <c r="S730" i="6"/>
  <c r="S735" i="6"/>
  <c r="S738" i="6"/>
  <c r="S746" i="6"/>
  <c r="S754" i="6"/>
  <c r="S762" i="6"/>
  <c r="S795" i="6"/>
  <c r="S803" i="6"/>
  <c r="S811" i="6"/>
  <c r="S819" i="6"/>
  <c r="S827" i="6"/>
  <c r="S835" i="6"/>
  <c r="S875" i="6"/>
  <c r="S907" i="6"/>
  <c r="S915" i="6"/>
  <c r="S923" i="6"/>
  <c r="S949" i="6"/>
  <c r="S957" i="6"/>
  <c r="S962" i="6"/>
  <c r="S965" i="6"/>
  <c r="S1019" i="6"/>
  <c r="S1101" i="6"/>
  <c r="S1123" i="6"/>
  <c r="S1193" i="6"/>
  <c r="S1309" i="6"/>
  <c r="S1342" i="6"/>
  <c r="S1354" i="6"/>
  <c r="S1362" i="6"/>
  <c r="S1370" i="6"/>
  <c r="S1397" i="6"/>
  <c r="S1405" i="6"/>
  <c r="S1421" i="6"/>
  <c r="S1429" i="6"/>
  <c r="S1437" i="6"/>
  <c r="S1453" i="6"/>
  <c r="S1461" i="6"/>
  <c r="S1501" i="6"/>
  <c r="L47" i="6"/>
  <c r="Q47" i="6" s="1"/>
  <c r="L59" i="6"/>
  <c r="Q59" i="6" s="1"/>
  <c r="L75" i="6"/>
  <c r="Q75" i="6" s="1"/>
  <c r="L81" i="6"/>
  <c r="Q81" i="6" s="1"/>
  <c r="L97" i="6"/>
  <c r="Q97" i="6" s="1"/>
  <c r="L109" i="6"/>
  <c r="Q109" i="6" s="1"/>
  <c r="L121" i="6"/>
  <c r="Q121" i="6" s="1"/>
  <c r="L126" i="6"/>
  <c r="Q126" i="6" s="1"/>
  <c r="L134" i="6"/>
  <c r="Q134" i="6" s="1"/>
  <c r="L145" i="6"/>
  <c r="Q145" i="6" s="1"/>
  <c r="L157" i="6"/>
  <c r="Q157" i="6" s="1"/>
  <c r="L169" i="6"/>
  <c r="Q169" i="6" s="1"/>
  <c r="L179" i="6"/>
  <c r="Q179" i="6" s="1"/>
  <c r="L192" i="6"/>
  <c r="Q192" i="6" s="1"/>
  <c r="L202" i="6"/>
  <c r="Q202" i="6" s="1"/>
  <c r="L209" i="6"/>
  <c r="Q209" i="6" s="1"/>
  <c r="L222" i="6"/>
  <c r="Q222" i="6" s="1"/>
  <c r="L235" i="6"/>
  <c r="Q235" i="6" s="1"/>
  <c r="L246" i="6"/>
  <c r="Q246" i="6" s="1"/>
  <c r="L251" i="6"/>
  <c r="Q251" i="6" s="1"/>
  <c r="L282" i="6"/>
  <c r="Q282" i="6" s="1"/>
  <c r="L295" i="6"/>
  <c r="Q295" i="6" s="1"/>
  <c r="L309" i="6"/>
  <c r="Q309" i="6" s="1"/>
  <c r="L322" i="6"/>
  <c r="Q322" i="6" s="1"/>
  <c r="L334" i="6"/>
  <c r="Q334" i="6" s="1"/>
  <c r="L347" i="6"/>
  <c r="Q347" i="6" s="1"/>
  <c r="L360" i="6"/>
  <c r="Q360" i="6" s="1"/>
  <c r="L375" i="6"/>
  <c r="Q375" i="6" s="1"/>
  <c r="L388" i="6"/>
  <c r="Q388" i="6" s="1"/>
  <c r="L401" i="6"/>
  <c r="Q401" i="6" s="1"/>
  <c r="L414" i="6"/>
  <c r="Q414" i="6" s="1"/>
  <c r="L427" i="6"/>
  <c r="Q427" i="6" s="1"/>
  <c r="L439" i="6"/>
  <c r="Q439" i="6" s="1"/>
  <c r="L451" i="6"/>
  <c r="Q451" i="6" s="1"/>
  <c r="L464" i="6"/>
  <c r="Q464" i="6" s="1"/>
  <c r="L472" i="6"/>
  <c r="Q472" i="6" s="1"/>
  <c r="L484" i="6"/>
  <c r="Q484" i="6" s="1"/>
  <c r="L497" i="6"/>
  <c r="Q497" i="6" s="1"/>
  <c r="L509" i="6"/>
  <c r="Q509" i="6" s="1"/>
  <c r="L522" i="6"/>
  <c r="Q522" i="6" s="1"/>
  <c r="L535" i="6"/>
  <c r="Q535" i="6" s="1"/>
  <c r="L547" i="6"/>
  <c r="Q547" i="6" s="1"/>
  <c r="L560" i="6"/>
  <c r="Q560" i="6" s="1"/>
  <c r="L572" i="6"/>
  <c r="Q572" i="6" s="1"/>
  <c r="L585" i="6"/>
  <c r="Q585" i="6" s="1"/>
  <c r="L596" i="6"/>
  <c r="Q596" i="6" s="1"/>
  <c r="L601" i="6"/>
  <c r="Q601" i="6" s="1"/>
  <c r="L613" i="6"/>
  <c r="Q613" i="6" s="1"/>
  <c r="L627" i="6"/>
  <c r="Q627" i="6" s="1"/>
  <c r="L654" i="6"/>
  <c r="Q654" i="6" s="1"/>
  <c r="L665" i="6"/>
  <c r="Q665" i="6" s="1"/>
  <c r="L671" i="6"/>
  <c r="Q671" i="6" s="1"/>
  <c r="L683" i="6"/>
  <c r="Q683" i="6" s="1"/>
  <c r="L695" i="6"/>
  <c r="Q695" i="6" s="1"/>
  <c r="L708" i="6"/>
  <c r="Q708" i="6" s="1"/>
  <c r="L718" i="6"/>
  <c r="Q718" i="6" s="1"/>
  <c r="L738" i="6"/>
  <c r="Q738" i="6" s="1"/>
  <c r="L765" i="6"/>
  <c r="Q765" i="6" s="1"/>
  <c r="L788" i="6"/>
  <c r="Q788" i="6" s="1"/>
  <c r="L802" i="6"/>
  <c r="Q802" i="6" s="1"/>
  <c r="L817" i="6"/>
  <c r="Q817" i="6" s="1"/>
  <c r="L831" i="6"/>
  <c r="Q831" i="6" s="1"/>
  <c r="L843" i="6"/>
  <c r="Q843" i="6" s="1"/>
  <c r="L860" i="6"/>
  <c r="Q860" i="6" s="1"/>
  <c r="L872" i="6"/>
  <c r="Q872" i="6" s="1"/>
  <c r="L885" i="6"/>
  <c r="Q885" i="6" s="1"/>
  <c r="L901" i="6"/>
  <c r="Q901" i="6" s="1"/>
  <c r="L907" i="6"/>
  <c r="Q907" i="6" s="1"/>
  <c r="L915" i="6"/>
  <c r="Q915" i="6" s="1"/>
  <c r="L926" i="6"/>
  <c r="Q926" i="6" s="1"/>
  <c r="L938" i="6"/>
  <c r="Q938" i="6" s="1"/>
  <c r="L945" i="6"/>
  <c r="Q945" i="6" s="1"/>
  <c r="L952" i="6"/>
  <c r="Q952" i="6" s="1"/>
  <c r="L964" i="6"/>
  <c r="Q964" i="6" s="1"/>
  <c r="L970" i="6"/>
  <c r="Q970" i="6" s="1"/>
  <c r="L980" i="6"/>
  <c r="Q980" i="6" s="1"/>
  <c r="L989" i="6"/>
  <c r="Q989" i="6" s="1"/>
  <c r="L1002" i="6"/>
  <c r="Q1002" i="6" s="1"/>
  <c r="L1014" i="6"/>
  <c r="Q1014" i="6" s="1"/>
  <c r="L1034" i="6"/>
  <c r="Q1034" i="6" s="1"/>
  <c r="L1039" i="6"/>
  <c r="Q1039" i="6" s="1"/>
  <c r="L1055" i="6"/>
  <c r="Q1055" i="6" s="1"/>
  <c r="L1068" i="6"/>
  <c r="Q1068" i="6" s="1"/>
  <c r="L1081" i="6"/>
  <c r="Q1081" i="6" s="1"/>
  <c r="L1093" i="6"/>
  <c r="Q1093" i="6" s="1"/>
  <c r="L1115" i="6"/>
  <c r="Q1115" i="6" s="1"/>
  <c r="L1130" i="6"/>
  <c r="Q1130" i="6" s="1"/>
  <c r="L1143" i="6"/>
  <c r="Q1143" i="6" s="1"/>
  <c r="L1153" i="6"/>
  <c r="Q1153" i="6" s="1"/>
  <c r="L1165" i="6"/>
  <c r="Q1165" i="6" s="1"/>
  <c r="L1177" i="6"/>
  <c r="Q1177" i="6" s="1"/>
  <c r="L1190" i="6"/>
  <c r="Q1190" i="6" s="1"/>
  <c r="L1196" i="6"/>
  <c r="Q1196" i="6" s="1"/>
  <c r="L1208" i="6"/>
  <c r="Q1208" i="6" s="1"/>
  <c r="L1220" i="6"/>
  <c r="Q1220" i="6" s="1"/>
  <c r="L1232" i="6"/>
  <c r="Q1232" i="6" s="1"/>
  <c r="L1247" i="6"/>
  <c r="Q1247" i="6" s="1"/>
  <c r="L1279" i="6"/>
  <c r="Q1279" i="6" s="1"/>
  <c r="L1292" i="6"/>
  <c r="Q1292" i="6" s="1"/>
  <c r="L1305" i="6"/>
  <c r="Q1305" i="6" s="1"/>
  <c r="L1317" i="6"/>
  <c r="Q1317" i="6" s="1"/>
  <c r="L1328" i="6"/>
  <c r="Q1328" i="6" s="1"/>
  <c r="L1339" i="6"/>
  <c r="Q1339" i="6" s="1"/>
  <c r="L1355" i="6"/>
  <c r="Q1355" i="6" s="1"/>
  <c r="L1360" i="6"/>
  <c r="Q1360" i="6" s="1"/>
  <c r="L1372" i="6"/>
  <c r="Q1372" i="6" s="1"/>
  <c r="L1384" i="6"/>
  <c r="Q1384" i="6" s="1"/>
  <c r="L1397" i="6"/>
  <c r="Q1397" i="6" s="1"/>
  <c r="L1413" i="6"/>
  <c r="Q1413" i="6" s="1"/>
  <c r="L1427" i="6"/>
  <c r="Q1427" i="6" s="1"/>
  <c r="L1432" i="6"/>
  <c r="Q1432" i="6" s="1"/>
  <c r="L1450" i="6"/>
  <c r="Q1450" i="6" s="1"/>
  <c r="L1455" i="6"/>
  <c r="Q1455" i="6" s="1"/>
  <c r="L1467" i="6"/>
  <c r="Q1467" i="6" s="1"/>
  <c r="L1500" i="6"/>
  <c r="Q1500" i="6" s="1"/>
  <c r="L1512" i="6"/>
  <c r="Q1512" i="6" s="1"/>
  <c r="L1545" i="6"/>
  <c r="Q1545" i="6" s="1"/>
  <c r="J2" i="6"/>
  <c r="M2" i="6" s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K44" i="6" s="1"/>
  <c r="L82" i="6"/>
  <c r="Q82" i="6" s="1"/>
  <c r="L175" i="6"/>
  <c r="Q175" i="6" s="1"/>
  <c r="L434" i="6"/>
  <c r="Q434" i="6" s="1"/>
  <c r="L770" i="6"/>
  <c r="Q770" i="6" s="1"/>
  <c r="L1389" i="6"/>
  <c r="Q1389" i="6" s="1"/>
  <c r="L1390" i="6"/>
  <c r="Q1390" i="6" s="1"/>
  <c r="W1555" i="6"/>
  <c r="V1555" i="6"/>
  <c r="U1555" i="6"/>
  <c r="T1555" i="6"/>
  <c r="W1554" i="6"/>
  <c r="V1554" i="6"/>
  <c r="U1554" i="6"/>
  <c r="T1554" i="6"/>
  <c r="W1553" i="6"/>
  <c r="V1553" i="6"/>
  <c r="U1553" i="6"/>
  <c r="T1553" i="6"/>
  <c r="W1552" i="6"/>
  <c r="V1552" i="6"/>
  <c r="U1552" i="6"/>
  <c r="T1552" i="6"/>
  <c r="W1551" i="6"/>
  <c r="V1551" i="6"/>
  <c r="U1551" i="6"/>
  <c r="T1551" i="6"/>
  <c r="W1550" i="6"/>
  <c r="V1550" i="6"/>
  <c r="U1550" i="6"/>
  <c r="T1550" i="6"/>
  <c r="W1549" i="6"/>
  <c r="V1549" i="6"/>
  <c r="U1549" i="6"/>
  <c r="T1549" i="6"/>
  <c r="W1548" i="6"/>
  <c r="V1548" i="6"/>
  <c r="U1548" i="6"/>
  <c r="T1548" i="6"/>
  <c r="W1547" i="6"/>
  <c r="V1547" i="6"/>
  <c r="U1547" i="6"/>
  <c r="T1547" i="6"/>
  <c r="W1546" i="6"/>
  <c r="V1546" i="6"/>
  <c r="U1546" i="6"/>
  <c r="X1546" i="6" s="1"/>
  <c r="T1546" i="6"/>
  <c r="W1545" i="6"/>
  <c r="V1545" i="6"/>
  <c r="U1545" i="6"/>
  <c r="X1545" i="6" s="1"/>
  <c r="T1545" i="6"/>
  <c r="W1544" i="6"/>
  <c r="V1544" i="6"/>
  <c r="U1544" i="6"/>
  <c r="T1544" i="6"/>
  <c r="W1543" i="6"/>
  <c r="V1543" i="6"/>
  <c r="U1543" i="6"/>
  <c r="T1543" i="6"/>
  <c r="W1542" i="6"/>
  <c r="V1542" i="6"/>
  <c r="U1542" i="6"/>
  <c r="T1542" i="6"/>
  <c r="W1541" i="6"/>
  <c r="V1541" i="6"/>
  <c r="U1541" i="6"/>
  <c r="T1541" i="6"/>
  <c r="W1540" i="6"/>
  <c r="V1540" i="6"/>
  <c r="U1540" i="6"/>
  <c r="T1540" i="6"/>
  <c r="W1539" i="6"/>
  <c r="V1539" i="6"/>
  <c r="U1539" i="6"/>
  <c r="T1539" i="6"/>
  <c r="W1538" i="6"/>
  <c r="V1538" i="6"/>
  <c r="U1538" i="6"/>
  <c r="T1538" i="6"/>
  <c r="W1537" i="6"/>
  <c r="V1537" i="6"/>
  <c r="U1537" i="6"/>
  <c r="T1537" i="6"/>
  <c r="W1536" i="6"/>
  <c r="V1536" i="6"/>
  <c r="U1536" i="6"/>
  <c r="T1536" i="6"/>
  <c r="W1535" i="6"/>
  <c r="V1535" i="6"/>
  <c r="U1535" i="6"/>
  <c r="T1535" i="6"/>
  <c r="W1534" i="6"/>
  <c r="V1534" i="6"/>
  <c r="U1534" i="6"/>
  <c r="T1534" i="6"/>
  <c r="W1533" i="6"/>
  <c r="V1533" i="6"/>
  <c r="U1533" i="6"/>
  <c r="X1533" i="6" s="1"/>
  <c r="T1533" i="6"/>
  <c r="W1532" i="6"/>
  <c r="V1532" i="6"/>
  <c r="U1532" i="6"/>
  <c r="T1532" i="6"/>
  <c r="W1531" i="6"/>
  <c r="V1531" i="6"/>
  <c r="U1531" i="6"/>
  <c r="T1531" i="6"/>
  <c r="W1530" i="6"/>
  <c r="V1530" i="6"/>
  <c r="U1530" i="6"/>
  <c r="T1530" i="6"/>
  <c r="W1529" i="6"/>
  <c r="V1529" i="6"/>
  <c r="U1529" i="6"/>
  <c r="T1529" i="6"/>
  <c r="W1528" i="6"/>
  <c r="V1528" i="6"/>
  <c r="U1528" i="6"/>
  <c r="T1528" i="6"/>
  <c r="W1527" i="6"/>
  <c r="V1527" i="6"/>
  <c r="U1527" i="6"/>
  <c r="T1527" i="6"/>
  <c r="W1526" i="6"/>
  <c r="V1526" i="6"/>
  <c r="U1526" i="6"/>
  <c r="T1526" i="6"/>
  <c r="W1525" i="6"/>
  <c r="V1525" i="6"/>
  <c r="U1525" i="6"/>
  <c r="T1525" i="6"/>
  <c r="W1524" i="6"/>
  <c r="V1524" i="6"/>
  <c r="U1524" i="6"/>
  <c r="T1524" i="6"/>
  <c r="W1523" i="6"/>
  <c r="V1523" i="6"/>
  <c r="U1523" i="6"/>
  <c r="T1523" i="6"/>
  <c r="W1522" i="6"/>
  <c r="V1522" i="6"/>
  <c r="U1522" i="6"/>
  <c r="T1522" i="6"/>
  <c r="W1521" i="6"/>
  <c r="V1521" i="6"/>
  <c r="U1521" i="6"/>
  <c r="T1521" i="6"/>
  <c r="W1520" i="6"/>
  <c r="V1520" i="6"/>
  <c r="U1520" i="6"/>
  <c r="T1520" i="6"/>
  <c r="W1519" i="6"/>
  <c r="V1519" i="6"/>
  <c r="U1519" i="6"/>
  <c r="T1519" i="6"/>
  <c r="W1518" i="6"/>
  <c r="V1518" i="6"/>
  <c r="U1518" i="6"/>
  <c r="T1518" i="6"/>
  <c r="W1517" i="6"/>
  <c r="V1517" i="6"/>
  <c r="U1517" i="6"/>
  <c r="T1517" i="6"/>
  <c r="W1516" i="6"/>
  <c r="V1516" i="6"/>
  <c r="U1516" i="6"/>
  <c r="T1516" i="6"/>
  <c r="W1515" i="6"/>
  <c r="V1515" i="6"/>
  <c r="U1515" i="6"/>
  <c r="T1515" i="6"/>
  <c r="W1514" i="6"/>
  <c r="V1514" i="6"/>
  <c r="U1514" i="6"/>
  <c r="T1514" i="6"/>
  <c r="W1513" i="6"/>
  <c r="V1513" i="6"/>
  <c r="U1513" i="6"/>
  <c r="T1513" i="6"/>
  <c r="W1512" i="6"/>
  <c r="V1512" i="6"/>
  <c r="U1512" i="6"/>
  <c r="X1512" i="6" s="1"/>
  <c r="T1512" i="6"/>
  <c r="W1511" i="6"/>
  <c r="V1511" i="6"/>
  <c r="U1511" i="6"/>
  <c r="T1511" i="6"/>
  <c r="W1510" i="6"/>
  <c r="V1510" i="6"/>
  <c r="U1510" i="6"/>
  <c r="T1510" i="6"/>
  <c r="W1509" i="6"/>
  <c r="V1509" i="6"/>
  <c r="U1509" i="6"/>
  <c r="T1509" i="6"/>
  <c r="W1508" i="6"/>
  <c r="V1508" i="6"/>
  <c r="U1508" i="6"/>
  <c r="T1508" i="6"/>
  <c r="W1507" i="6"/>
  <c r="V1507" i="6"/>
  <c r="U1507" i="6"/>
  <c r="T1507" i="6"/>
  <c r="W1506" i="6"/>
  <c r="V1506" i="6"/>
  <c r="U1506" i="6"/>
  <c r="T1506" i="6"/>
  <c r="W1505" i="6"/>
  <c r="V1505" i="6"/>
  <c r="U1505" i="6"/>
  <c r="T1505" i="6"/>
  <c r="W1504" i="6"/>
  <c r="V1504" i="6"/>
  <c r="U1504" i="6"/>
  <c r="T1504" i="6"/>
  <c r="W1503" i="6"/>
  <c r="V1503" i="6"/>
  <c r="U1503" i="6"/>
  <c r="T1503" i="6"/>
  <c r="W1502" i="6"/>
  <c r="V1502" i="6"/>
  <c r="U1502" i="6"/>
  <c r="T1502" i="6"/>
  <c r="W1501" i="6"/>
  <c r="V1501" i="6"/>
  <c r="U1501" i="6"/>
  <c r="X1501" i="6" s="1"/>
  <c r="T1501" i="6"/>
  <c r="W1500" i="6"/>
  <c r="V1500" i="6"/>
  <c r="U1500" i="6"/>
  <c r="X1500" i="6" s="1"/>
  <c r="T1500" i="6"/>
  <c r="W1499" i="6"/>
  <c r="V1499" i="6"/>
  <c r="U1499" i="6"/>
  <c r="T1499" i="6"/>
  <c r="W1498" i="6"/>
  <c r="V1498" i="6"/>
  <c r="U1498" i="6"/>
  <c r="T1498" i="6"/>
  <c r="W1497" i="6"/>
  <c r="V1497" i="6"/>
  <c r="U1497" i="6"/>
  <c r="T1497" i="6"/>
  <c r="W1496" i="6"/>
  <c r="V1496" i="6"/>
  <c r="U1496" i="6"/>
  <c r="T1496" i="6"/>
  <c r="W1495" i="6"/>
  <c r="V1495" i="6"/>
  <c r="U1495" i="6"/>
  <c r="T1495" i="6"/>
  <c r="W1494" i="6"/>
  <c r="V1494" i="6"/>
  <c r="U1494" i="6"/>
  <c r="T1494" i="6"/>
  <c r="W1493" i="6"/>
  <c r="V1493" i="6"/>
  <c r="U1493" i="6"/>
  <c r="T1493" i="6"/>
  <c r="W1492" i="6"/>
  <c r="V1492" i="6"/>
  <c r="U1492" i="6"/>
  <c r="T1492" i="6"/>
  <c r="W1491" i="6"/>
  <c r="V1491" i="6"/>
  <c r="U1491" i="6"/>
  <c r="T1491" i="6"/>
  <c r="W1490" i="6"/>
  <c r="V1490" i="6"/>
  <c r="U1490" i="6"/>
  <c r="T1490" i="6"/>
  <c r="W1489" i="6"/>
  <c r="V1489" i="6"/>
  <c r="U1489" i="6"/>
  <c r="T1489" i="6"/>
  <c r="W1488" i="6"/>
  <c r="V1488" i="6"/>
  <c r="U1488" i="6"/>
  <c r="T1488" i="6"/>
  <c r="W1487" i="6"/>
  <c r="V1487" i="6"/>
  <c r="U1487" i="6"/>
  <c r="T1487" i="6"/>
  <c r="W1486" i="6"/>
  <c r="V1486" i="6"/>
  <c r="U1486" i="6"/>
  <c r="T1486" i="6"/>
  <c r="W1485" i="6"/>
  <c r="V1485" i="6"/>
  <c r="U1485" i="6"/>
  <c r="T1485" i="6"/>
  <c r="W1484" i="6"/>
  <c r="V1484" i="6"/>
  <c r="U1484" i="6"/>
  <c r="T1484" i="6"/>
  <c r="W1483" i="6"/>
  <c r="V1483" i="6"/>
  <c r="U1483" i="6"/>
  <c r="T1483" i="6"/>
  <c r="W1482" i="6"/>
  <c r="V1482" i="6"/>
  <c r="U1482" i="6"/>
  <c r="T1482" i="6"/>
  <c r="W1481" i="6"/>
  <c r="V1481" i="6"/>
  <c r="U1481" i="6"/>
  <c r="T1481" i="6"/>
  <c r="W1480" i="6"/>
  <c r="V1480" i="6"/>
  <c r="U1480" i="6"/>
  <c r="T1480" i="6"/>
  <c r="W1479" i="6"/>
  <c r="V1479" i="6"/>
  <c r="U1479" i="6"/>
  <c r="T1479" i="6"/>
  <c r="W1478" i="6"/>
  <c r="V1478" i="6"/>
  <c r="U1478" i="6"/>
  <c r="T1478" i="6"/>
  <c r="W1477" i="6"/>
  <c r="V1477" i="6"/>
  <c r="U1477" i="6"/>
  <c r="T1477" i="6"/>
  <c r="W1476" i="6"/>
  <c r="V1476" i="6"/>
  <c r="U1476" i="6"/>
  <c r="T1476" i="6"/>
  <c r="W1475" i="6"/>
  <c r="V1475" i="6"/>
  <c r="U1475" i="6"/>
  <c r="T1475" i="6"/>
  <c r="W1474" i="6"/>
  <c r="V1474" i="6"/>
  <c r="U1474" i="6"/>
  <c r="T1474" i="6"/>
  <c r="W1473" i="6"/>
  <c r="V1473" i="6"/>
  <c r="U1473" i="6"/>
  <c r="T1473" i="6"/>
  <c r="W1472" i="6"/>
  <c r="V1472" i="6"/>
  <c r="U1472" i="6"/>
  <c r="T1472" i="6"/>
  <c r="W1471" i="6"/>
  <c r="V1471" i="6"/>
  <c r="U1471" i="6"/>
  <c r="T1471" i="6"/>
  <c r="W1470" i="6"/>
  <c r="V1470" i="6"/>
  <c r="U1470" i="6"/>
  <c r="T1470" i="6"/>
  <c r="W1469" i="6"/>
  <c r="V1469" i="6"/>
  <c r="U1469" i="6"/>
  <c r="T1469" i="6"/>
  <c r="W1468" i="6"/>
  <c r="V1468" i="6"/>
  <c r="U1468" i="6"/>
  <c r="X1468" i="6" s="1"/>
  <c r="T1468" i="6"/>
  <c r="W1467" i="6"/>
  <c r="V1467" i="6"/>
  <c r="U1467" i="6"/>
  <c r="X1467" i="6" s="1"/>
  <c r="T1467" i="6"/>
  <c r="W1466" i="6"/>
  <c r="V1466" i="6"/>
  <c r="U1466" i="6"/>
  <c r="T1466" i="6"/>
  <c r="W1465" i="6"/>
  <c r="V1465" i="6"/>
  <c r="U1465" i="6"/>
  <c r="T1465" i="6"/>
  <c r="W1464" i="6"/>
  <c r="V1464" i="6"/>
  <c r="U1464" i="6"/>
  <c r="T1464" i="6"/>
  <c r="W1463" i="6"/>
  <c r="V1463" i="6"/>
  <c r="U1463" i="6"/>
  <c r="T1463" i="6"/>
  <c r="W1462" i="6"/>
  <c r="V1462" i="6"/>
  <c r="U1462" i="6"/>
  <c r="T1462" i="6"/>
  <c r="W1461" i="6"/>
  <c r="V1461" i="6"/>
  <c r="U1461" i="6"/>
  <c r="T1461" i="6"/>
  <c r="W1460" i="6"/>
  <c r="V1460" i="6"/>
  <c r="U1460" i="6"/>
  <c r="T1460" i="6"/>
  <c r="W1459" i="6"/>
  <c r="V1459" i="6"/>
  <c r="U1459" i="6"/>
  <c r="T1459" i="6"/>
  <c r="W1458" i="6"/>
  <c r="V1458" i="6"/>
  <c r="U1458" i="6"/>
  <c r="T1458" i="6"/>
  <c r="W1457" i="6"/>
  <c r="V1457" i="6"/>
  <c r="U1457" i="6"/>
  <c r="T1457" i="6"/>
  <c r="W1456" i="6"/>
  <c r="V1456" i="6"/>
  <c r="U1456" i="6"/>
  <c r="X1456" i="6" s="1"/>
  <c r="T1456" i="6"/>
  <c r="W1455" i="6"/>
  <c r="V1455" i="6"/>
  <c r="U1455" i="6"/>
  <c r="X1455" i="6" s="1"/>
  <c r="T1455" i="6"/>
  <c r="W1454" i="6"/>
  <c r="V1454" i="6"/>
  <c r="U1454" i="6"/>
  <c r="T1454" i="6"/>
  <c r="W1453" i="6"/>
  <c r="V1453" i="6"/>
  <c r="U1453" i="6"/>
  <c r="T1453" i="6"/>
  <c r="W1452" i="6"/>
  <c r="V1452" i="6"/>
  <c r="U1452" i="6"/>
  <c r="T1452" i="6"/>
  <c r="W1451" i="6"/>
  <c r="V1451" i="6"/>
  <c r="U1451" i="6"/>
  <c r="X1451" i="6" s="1"/>
  <c r="T1451" i="6"/>
  <c r="W1450" i="6"/>
  <c r="V1450" i="6"/>
  <c r="U1450" i="6"/>
  <c r="X1450" i="6" s="1"/>
  <c r="T1450" i="6"/>
  <c r="W1449" i="6"/>
  <c r="V1449" i="6"/>
  <c r="U1449" i="6"/>
  <c r="T1449" i="6"/>
  <c r="W1448" i="6"/>
  <c r="V1448" i="6"/>
  <c r="U1448" i="6"/>
  <c r="T1448" i="6"/>
  <c r="W1447" i="6"/>
  <c r="V1447" i="6"/>
  <c r="U1447" i="6"/>
  <c r="T1447" i="6"/>
  <c r="W1446" i="6"/>
  <c r="V1446" i="6"/>
  <c r="U1446" i="6"/>
  <c r="T1446" i="6"/>
  <c r="W1445" i="6"/>
  <c r="V1445" i="6"/>
  <c r="U1445" i="6"/>
  <c r="T1445" i="6"/>
  <c r="W1444" i="6"/>
  <c r="V1444" i="6"/>
  <c r="U1444" i="6"/>
  <c r="T1444" i="6"/>
  <c r="W1443" i="6"/>
  <c r="V1443" i="6"/>
  <c r="U1443" i="6"/>
  <c r="T1443" i="6"/>
  <c r="W1442" i="6"/>
  <c r="V1442" i="6"/>
  <c r="U1442" i="6"/>
  <c r="T1442" i="6"/>
  <c r="W1441" i="6"/>
  <c r="V1441" i="6"/>
  <c r="U1441" i="6"/>
  <c r="T1441" i="6"/>
  <c r="W1440" i="6"/>
  <c r="V1440" i="6"/>
  <c r="U1440" i="6"/>
  <c r="T1440" i="6"/>
  <c r="W1439" i="6"/>
  <c r="V1439" i="6"/>
  <c r="U1439" i="6"/>
  <c r="T1439" i="6"/>
  <c r="W1438" i="6"/>
  <c r="V1438" i="6"/>
  <c r="U1438" i="6"/>
  <c r="T1438" i="6"/>
  <c r="W1437" i="6"/>
  <c r="V1437" i="6"/>
  <c r="U1437" i="6"/>
  <c r="T1437" i="6"/>
  <c r="W1436" i="6"/>
  <c r="V1436" i="6"/>
  <c r="U1436" i="6"/>
  <c r="T1436" i="6"/>
  <c r="W1435" i="6"/>
  <c r="V1435" i="6"/>
  <c r="U1435" i="6"/>
  <c r="T1435" i="6"/>
  <c r="W1434" i="6"/>
  <c r="V1434" i="6"/>
  <c r="U1434" i="6"/>
  <c r="T1434" i="6"/>
  <c r="W1433" i="6"/>
  <c r="V1433" i="6"/>
  <c r="U1433" i="6"/>
  <c r="X1433" i="6" s="1"/>
  <c r="T1433" i="6"/>
  <c r="W1432" i="6"/>
  <c r="V1432" i="6"/>
  <c r="U1432" i="6"/>
  <c r="X1432" i="6" s="1"/>
  <c r="T1432" i="6"/>
  <c r="W1431" i="6"/>
  <c r="V1431" i="6"/>
  <c r="U1431" i="6"/>
  <c r="T1431" i="6"/>
  <c r="W1430" i="6"/>
  <c r="V1430" i="6"/>
  <c r="U1430" i="6"/>
  <c r="T1430" i="6"/>
  <c r="W1429" i="6"/>
  <c r="V1429" i="6"/>
  <c r="U1429" i="6"/>
  <c r="T1429" i="6"/>
  <c r="W1428" i="6"/>
  <c r="V1428" i="6"/>
  <c r="U1428" i="6"/>
  <c r="X1428" i="6" s="1"/>
  <c r="T1428" i="6"/>
  <c r="W1427" i="6"/>
  <c r="V1427" i="6"/>
  <c r="U1427" i="6"/>
  <c r="X1427" i="6" s="1"/>
  <c r="T1427" i="6"/>
  <c r="W1426" i="6"/>
  <c r="V1426" i="6"/>
  <c r="U1426" i="6"/>
  <c r="X1426" i="6" s="1"/>
  <c r="T1426" i="6"/>
  <c r="W1425" i="6"/>
  <c r="V1425" i="6"/>
  <c r="U1425" i="6"/>
  <c r="T1425" i="6"/>
  <c r="W1424" i="6"/>
  <c r="V1424" i="6"/>
  <c r="U1424" i="6"/>
  <c r="T1424" i="6"/>
  <c r="W1423" i="6"/>
  <c r="V1423" i="6"/>
  <c r="U1423" i="6"/>
  <c r="T1423" i="6"/>
  <c r="W1422" i="6"/>
  <c r="V1422" i="6"/>
  <c r="U1422" i="6"/>
  <c r="T1422" i="6"/>
  <c r="W1421" i="6"/>
  <c r="V1421" i="6"/>
  <c r="U1421" i="6"/>
  <c r="T1421" i="6"/>
  <c r="W1420" i="6"/>
  <c r="V1420" i="6"/>
  <c r="U1420" i="6"/>
  <c r="T1420" i="6"/>
  <c r="W1419" i="6"/>
  <c r="V1419" i="6"/>
  <c r="U1419" i="6"/>
  <c r="T1419" i="6"/>
  <c r="W1418" i="6"/>
  <c r="V1418" i="6"/>
  <c r="U1418" i="6"/>
  <c r="T1418" i="6"/>
  <c r="W1417" i="6"/>
  <c r="V1417" i="6"/>
  <c r="U1417" i="6"/>
  <c r="T1417" i="6"/>
  <c r="W1416" i="6"/>
  <c r="V1416" i="6"/>
  <c r="U1416" i="6"/>
  <c r="T1416" i="6"/>
  <c r="W1415" i="6"/>
  <c r="V1415" i="6"/>
  <c r="U1415" i="6"/>
  <c r="T1415" i="6"/>
  <c r="W1414" i="6"/>
  <c r="V1414" i="6"/>
  <c r="U1414" i="6"/>
  <c r="T1414" i="6"/>
  <c r="W1413" i="6"/>
  <c r="V1413" i="6"/>
  <c r="U1413" i="6"/>
  <c r="X1413" i="6" s="1"/>
  <c r="T1413" i="6"/>
  <c r="W1412" i="6"/>
  <c r="V1412" i="6"/>
  <c r="U1412" i="6"/>
  <c r="T1412" i="6"/>
  <c r="W1411" i="6"/>
  <c r="V1411" i="6"/>
  <c r="U1411" i="6"/>
  <c r="T1411" i="6"/>
  <c r="W1410" i="6"/>
  <c r="V1410" i="6"/>
  <c r="U1410" i="6"/>
  <c r="T1410" i="6"/>
  <c r="W1409" i="6"/>
  <c r="V1409" i="6"/>
  <c r="U1409" i="6"/>
  <c r="T1409" i="6"/>
  <c r="W1408" i="6"/>
  <c r="V1408" i="6"/>
  <c r="U1408" i="6"/>
  <c r="T1408" i="6"/>
  <c r="W1407" i="6"/>
  <c r="V1407" i="6"/>
  <c r="U1407" i="6"/>
  <c r="T1407" i="6"/>
  <c r="W1406" i="6"/>
  <c r="V1406" i="6"/>
  <c r="U1406" i="6"/>
  <c r="T1406" i="6"/>
  <c r="W1405" i="6"/>
  <c r="V1405" i="6"/>
  <c r="U1405" i="6"/>
  <c r="T1405" i="6"/>
  <c r="W1404" i="6"/>
  <c r="V1404" i="6"/>
  <c r="U1404" i="6"/>
  <c r="T1404" i="6"/>
  <c r="W1403" i="6"/>
  <c r="V1403" i="6"/>
  <c r="U1403" i="6"/>
  <c r="T1403" i="6"/>
  <c r="W1402" i="6"/>
  <c r="V1402" i="6"/>
  <c r="U1402" i="6"/>
  <c r="T1402" i="6"/>
  <c r="W1401" i="6"/>
  <c r="V1401" i="6"/>
  <c r="U1401" i="6"/>
  <c r="T1401" i="6"/>
  <c r="W1400" i="6"/>
  <c r="V1400" i="6"/>
  <c r="U1400" i="6"/>
  <c r="T1400" i="6"/>
  <c r="W1399" i="6"/>
  <c r="V1399" i="6"/>
  <c r="U1399" i="6"/>
  <c r="T1399" i="6"/>
  <c r="W1398" i="6"/>
  <c r="V1398" i="6"/>
  <c r="U1398" i="6"/>
  <c r="X1398" i="6" s="1"/>
  <c r="T1398" i="6"/>
  <c r="W1397" i="6"/>
  <c r="V1397" i="6"/>
  <c r="U1397" i="6"/>
  <c r="X1397" i="6" s="1"/>
  <c r="T1397" i="6"/>
  <c r="W1396" i="6"/>
  <c r="V1396" i="6"/>
  <c r="U1396" i="6"/>
  <c r="T1396" i="6"/>
  <c r="W1395" i="6"/>
  <c r="V1395" i="6"/>
  <c r="U1395" i="6"/>
  <c r="T1395" i="6"/>
  <c r="W1394" i="6"/>
  <c r="V1394" i="6"/>
  <c r="U1394" i="6"/>
  <c r="T1394" i="6"/>
  <c r="W1393" i="6"/>
  <c r="V1393" i="6"/>
  <c r="U1393" i="6"/>
  <c r="T1393" i="6"/>
  <c r="W1392" i="6"/>
  <c r="V1392" i="6"/>
  <c r="U1392" i="6"/>
  <c r="T1392" i="6"/>
  <c r="W1391" i="6"/>
  <c r="V1391" i="6"/>
  <c r="U1391" i="6"/>
  <c r="T1391" i="6"/>
  <c r="W1390" i="6"/>
  <c r="V1390" i="6"/>
  <c r="U1390" i="6"/>
  <c r="X1390" i="6" s="1"/>
  <c r="T1390" i="6"/>
  <c r="W1389" i="6"/>
  <c r="V1389" i="6"/>
  <c r="U1389" i="6"/>
  <c r="T1389" i="6"/>
  <c r="W1388" i="6"/>
  <c r="V1388" i="6"/>
  <c r="U1388" i="6"/>
  <c r="T1388" i="6"/>
  <c r="W1387" i="6"/>
  <c r="V1387" i="6"/>
  <c r="U1387" i="6"/>
  <c r="T1387" i="6"/>
  <c r="W1386" i="6"/>
  <c r="V1386" i="6"/>
  <c r="U1386" i="6"/>
  <c r="T1386" i="6"/>
  <c r="W1385" i="6"/>
  <c r="V1385" i="6"/>
  <c r="U1385" i="6"/>
  <c r="X1385" i="6" s="1"/>
  <c r="T1385" i="6"/>
  <c r="W1384" i="6"/>
  <c r="V1384" i="6"/>
  <c r="U1384" i="6"/>
  <c r="X1384" i="6" s="1"/>
  <c r="T1384" i="6"/>
  <c r="W1383" i="6"/>
  <c r="V1383" i="6"/>
  <c r="U1383" i="6"/>
  <c r="T1383" i="6"/>
  <c r="W1382" i="6"/>
  <c r="V1382" i="6"/>
  <c r="U1382" i="6"/>
  <c r="T1382" i="6"/>
  <c r="W1381" i="6"/>
  <c r="V1381" i="6"/>
  <c r="U1381" i="6"/>
  <c r="T1381" i="6"/>
  <c r="W1380" i="6"/>
  <c r="V1380" i="6"/>
  <c r="U1380" i="6"/>
  <c r="T1380" i="6"/>
  <c r="W1379" i="6"/>
  <c r="V1379" i="6"/>
  <c r="U1379" i="6"/>
  <c r="T1379" i="6"/>
  <c r="W1378" i="6"/>
  <c r="V1378" i="6"/>
  <c r="U1378" i="6"/>
  <c r="T1378" i="6"/>
  <c r="W1377" i="6"/>
  <c r="V1377" i="6"/>
  <c r="U1377" i="6"/>
  <c r="T1377" i="6"/>
  <c r="W1376" i="6"/>
  <c r="V1376" i="6"/>
  <c r="U1376" i="6"/>
  <c r="T1376" i="6"/>
  <c r="W1375" i="6"/>
  <c r="V1375" i="6"/>
  <c r="U1375" i="6"/>
  <c r="T1375" i="6"/>
  <c r="W1374" i="6"/>
  <c r="V1374" i="6"/>
  <c r="U1374" i="6"/>
  <c r="T1374" i="6"/>
  <c r="W1373" i="6"/>
  <c r="V1373" i="6"/>
  <c r="U1373" i="6"/>
  <c r="X1373" i="6" s="1"/>
  <c r="T1373" i="6"/>
  <c r="W1372" i="6"/>
  <c r="V1372" i="6"/>
  <c r="U1372" i="6"/>
  <c r="X1372" i="6" s="1"/>
  <c r="T1372" i="6"/>
  <c r="W1371" i="6"/>
  <c r="V1371" i="6"/>
  <c r="U1371" i="6"/>
  <c r="T1371" i="6"/>
  <c r="W1370" i="6"/>
  <c r="V1370" i="6"/>
  <c r="U1370" i="6"/>
  <c r="T1370" i="6"/>
  <c r="W1369" i="6"/>
  <c r="V1369" i="6"/>
  <c r="U1369" i="6"/>
  <c r="T1369" i="6"/>
  <c r="W1368" i="6"/>
  <c r="V1368" i="6"/>
  <c r="U1368" i="6"/>
  <c r="T1368" i="6"/>
  <c r="W1367" i="6"/>
  <c r="V1367" i="6"/>
  <c r="U1367" i="6"/>
  <c r="T1367" i="6"/>
  <c r="W1366" i="6"/>
  <c r="V1366" i="6"/>
  <c r="U1366" i="6"/>
  <c r="T1366" i="6"/>
  <c r="W1365" i="6"/>
  <c r="V1365" i="6"/>
  <c r="U1365" i="6"/>
  <c r="T1365" i="6"/>
  <c r="W1364" i="6"/>
  <c r="V1364" i="6"/>
  <c r="U1364" i="6"/>
  <c r="T1364" i="6"/>
  <c r="W1363" i="6"/>
  <c r="V1363" i="6"/>
  <c r="U1363" i="6"/>
  <c r="T1363" i="6"/>
  <c r="W1362" i="6"/>
  <c r="V1362" i="6"/>
  <c r="U1362" i="6"/>
  <c r="T1362" i="6"/>
  <c r="W1361" i="6"/>
  <c r="V1361" i="6"/>
  <c r="U1361" i="6"/>
  <c r="X1361" i="6" s="1"/>
  <c r="T1361" i="6"/>
  <c r="W1360" i="6"/>
  <c r="V1360" i="6"/>
  <c r="U1360" i="6"/>
  <c r="X1360" i="6" s="1"/>
  <c r="T1360" i="6"/>
  <c r="W1359" i="6"/>
  <c r="V1359" i="6"/>
  <c r="U1359" i="6"/>
  <c r="T1359" i="6"/>
  <c r="W1358" i="6"/>
  <c r="V1358" i="6"/>
  <c r="U1358" i="6"/>
  <c r="T1358" i="6"/>
  <c r="W1357" i="6"/>
  <c r="V1357" i="6"/>
  <c r="U1357" i="6"/>
  <c r="T1357" i="6"/>
  <c r="W1356" i="6"/>
  <c r="V1356" i="6"/>
  <c r="U1356" i="6"/>
  <c r="X1356" i="6" s="1"/>
  <c r="T1356" i="6"/>
  <c r="W1355" i="6"/>
  <c r="V1355" i="6"/>
  <c r="U1355" i="6"/>
  <c r="X1355" i="6" s="1"/>
  <c r="T1355" i="6"/>
  <c r="W1354" i="6"/>
  <c r="V1354" i="6"/>
  <c r="U1354" i="6"/>
  <c r="T1354" i="6"/>
  <c r="W1353" i="6"/>
  <c r="V1353" i="6"/>
  <c r="U1353" i="6"/>
  <c r="T1353" i="6"/>
  <c r="W1352" i="6"/>
  <c r="V1352" i="6"/>
  <c r="U1352" i="6"/>
  <c r="T1352" i="6"/>
  <c r="W1351" i="6"/>
  <c r="V1351" i="6"/>
  <c r="U1351" i="6"/>
  <c r="T1351" i="6"/>
  <c r="W1350" i="6"/>
  <c r="V1350" i="6"/>
  <c r="U1350" i="6"/>
  <c r="T1350" i="6"/>
  <c r="W1349" i="6"/>
  <c r="V1349" i="6"/>
  <c r="U1349" i="6"/>
  <c r="T1349" i="6"/>
  <c r="W1348" i="6"/>
  <c r="V1348" i="6"/>
  <c r="U1348" i="6"/>
  <c r="T1348" i="6"/>
  <c r="W1347" i="6"/>
  <c r="V1347" i="6"/>
  <c r="U1347" i="6"/>
  <c r="T1347" i="6"/>
  <c r="W1346" i="6"/>
  <c r="V1346" i="6"/>
  <c r="U1346" i="6"/>
  <c r="T1346" i="6"/>
  <c r="W1345" i="6"/>
  <c r="V1345" i="6"/>
  <c r="U1345" i="6"/>
  <c r="T1345" i="6"/>
  <c r="W1344" i="6"/>
  <c r="V1344" i="6"/>
  <c r="U1344" i="6"/>
  <c r="T1344" i="6"/>
  <c r="W1343" i="6"/>
  <c r="V1343" i="6"/>
  <c r="U1343" i="6"/>
  <c r="T1343" i="6"/>
  <c r="W1342" i="6"/>
  <c r="V1342" i="6"/>
  <c r="U1342" i="6"/>
  <c r="T1342" i="6"/>
  <c r="W1341" i="6"/>
  <c r="V1341" i="6"/>
  <c r="U1341" i="6"/>
  <c r="T1341" i="6"/>
  <c r="W1340" i="6"/>
  <c r="V1340" i="6"/>
  <c r="U1340" i="6"/>
  <c r="X1340" i="6" s="1"/>
  <c r="T1340" i="6"/>
  <c r="W1339" i="6"/>
  <c r="V1339" i="6"/>
  <c r="U1339" i="6"/>
  <c r="X1339" i="6" s="1"/>
  <c r="T1339" i="6"/>
  <c r="W1338" i="6"/>
  <c r="V1338" i="6"/>
  <c r="U1338" i="6"/>
  <c r="T1338" i="6"/>
  <c r="W1337" i="6"/>
  <c r="V1337" i="6"/>
  <c r="U1337" i="6"/>
  <c r="T1337" i="6"/>
  <c r="W1336" i="6"/>
  <c r="V1336" i="6"/>
  <c r="U1336" i="6"/>
  <c r="T1336" i="6"/>
  <c r="W1335" i="6"/>
  <c r="V1335" i="6"/>
  <c r="U1335" i="6"/>
  <c r="T1335" i="6"/>
  <c r="W1334" i="6"/>
  <c r="V1334" i="6"/>
  <c r="U1334" i="6"/>
  <c r="T1334" i="6"/>
  <c r="W1333" i="6"/>
  <c r="V1333" i="6"/>
  <c r="U1333" i="6"/>
  <c r="T1333" i="6"/>
  <c r="W1332" i="6"/>
  <c r="V1332" i="6"/>
  <c r="U1332" i="6"/>
  <c r="T1332" i="6"/>
  <c r="W1331" i="6"/>
  <c r="V1331" i="6"/>
  <c r="U1331" i="6"/>
  <c r="T1331" i="6"/>
  <c r="W1330" i="6"/>
  <c r="V1330" i="6"/>
  <c r="U1330" i="6"/>
  <c r="T1330" i="6"/>
  <c r="W1329" i="6"/>
  <c r="V1329" i="6"/>
  <c r="U1329" i="6"/>
  <c r="X1329" i="6" s="1"/>
  <c r="T1329" i="6"/>
  <c r="W1328" i="6"/>
  <c r="V1328" i="6"/>
  <c r="U1328" i="6"/>
  <c r="X1328" i="6" s="1"/>
  <c r="T1328" i="6"/>
  <c r="W1327" i="6"/>
  <c r="V1327" i="6"/>
  <c r="U1327" i="6"/>
  <c r="T1327" i="6"/>
  <c r="W1326" i="6"/>
  <c r="V1326" i="6"/>
  <c r="U1326" i="6"/>
  <c r="T1326" i="6"/>
  <c r="W1325" i="6"/>
  <c r="V1325" i="6"/>
  <c r="U1325" i="6"/>
  <c r="T1325" i="6"/>
  <c r="W1324" i="6"/>
  <c r="V1324" i="6"/>
  <c r="U1324" i="6"/>
  <c r="T1324" i="6"/>
  <c r="W1323" i="6"/>
  <c r="V1323" i="6"/>
  <c r="U1323" i="6"/>
  <c r="T1323" i="6"/>
  <c r="W1322" i="6"/>
  <c r="V1322" i="6"/>
  <c r="U1322" i="6"/>
  <c r="T1322" i="6"/>
  <c r="W1321" i="6"/>
  <c r="V1321" i="6"/>
  <c r="U1321" i="6"/>
  <c r="T1321" i="6"/>
  <c r="W1320" i="6"/>
  <c r="V1320" i="6"/>
  <c r="U1320" i="6"/>
  <c r="T1320" i="6"/>
  <c r="W1319" i="6"/>
  <c r="V1319" i="6"/>
  <c r="U1319" i="6"/>
  <c r="T1319" i="6"/>
  <c r="W1318" i="6"/>
  <c r="V1318" i="6"/>
  <c r="U1318" i="6"/>
  <c r="X1318" i="6" s="1"/>
  <c r="T1318" i="6"/>
  <c r="W1317" i="6"/>
  <c r="V1317" i="6"/>
  <c r="U1317" i="6"/>
  <c r="X1317" i="6" s="1"/>
  <c r="T1317" i="6"/>
  <c r="W1316" i="6"/>
  <c r="V1316" i="6"/>
  <c r="U1316" i="6"/>
  <c r="T1316" i="6"/>
  <c r="W1315" i="6"/>
  <c r="V1315" i="6"/>
  <c r="U1315" i="6"/>
  <c r="T1315" i="6"/>
  <c r="W1314" i="6"/>
  <c r="V1314" i="6"/>
  <c r="U1314" i="6"/>
  <c r="T1314" i="6"/>
  <c r="W1313" i="6"/>
  <c r="V1313" i="6"/>
  <c r="U1313" i="6"/>
  <c r="T1313" i="6"/>
  <c r="W1312" i="6"/>
  <c r="V1312" i="6"/>
  <c r="U1312" i="6"/>
  <c r="T1312" i="6"/>
  <c r="W1311" i="6"/>
  <c r="V1311" i="6"/>
  <c r="U1311" i="6"/>
  <c r="T1311" i="6"/>
  <c r="W1310" i="6"/>
  <c r="V1310" i="6"/>
  <c r="U1310" i="6"/>
  <c r="T1310" i="6"/>
  <c r="W1309" i="6"/>
  <c r="V1309" i="6"/>
  <c r="U1309" i="6"/>
  <c r="T1309" i="6"/>
  <c r="W1308" i="6"/>
  <c r="V1308" i="6"/>
  <c r="U1308" i="6"/>
  <c r="T1308" i="6"/>
  <c r="W1307" i="6"/>
  <c r="V1307" i="6"/>
  <c r="U1307" i="6"/>
  <c r="T1307" i="6"/>
  <c r="W1306" i="6"/>
  <c r="V1306" i="6"/>
  <c r="U1306" i="6"/>
  <c r="X1306" i="6" s="1"/>
  <c r="T1306" i="6"/>
  <c r="W1305" i="6"/>
  <c r="V1305" i="6"/>
  <c r="U1305" i="6"/>
  <c r="X1305" i="6" s="1"/>
  <c r="T1305" i="6"/>
  <c r="W1304" i="6"/>
  <c r="V1304" i="6"/>
  <c r="U1304" i="6"/>
  <c r="T1304" i="6"/>
  <c r="W1303" i="6"/>
  <c r="V1303" i="6"/>
  <c r="U1303" i="6"/>
  <c r="T1303" i="6"/>
  <c r="W1302" i="6"/>
  <c r="V1302" i="6"/>
  <c r="U1302" i="6"/>
  <c r="T1302" i="6"/>
  <c r="S1302" i="6"/>
  <c r="W1301" i="6"/>
  <c r="V1301" i="6"/>
  <c r="U1301" i="6"/>
  <c r="T1301" i="6"/>
  <c r="W1300" i="6"/>
  <c r="V1300" i="6"/>
  <c r="U1300" i="6"/>
  <c r="T1300" i="6"/>
  <c r="W1299" i="6"/>
  <c r="V1299" i="6"/>
  <c r="U1299" i="6"/>
  <c r="T1299" i="6"/>
  <c r="W1298" i="6"/>
  <c r="V1298" i="6"/>
  <c r="U1298" i="6"/>
  <c r="T1298" i="6"/>
  <c r="W1297" i="6"/>
  <c r="V1297" i="6"/>
  <c r="U1297" i="6"/>
  <c r="T1297" i="6"/>
  <c r="W1296" i="6"/>
  <c r="V1296" i="6"/>
  <c r="U1296" i="6"/>
  <c r="T1296" i="6"/>
  <c r="W1295" i="6"/>
  <c r="V1295" i="6"/>
  <c r="U1295" i="6"/>
  <c r="T1295" i="6"/>
  <c r="AA1293" i="6"/>
  <c r="W1294" i="6"/>
  <c r="V1294" i="6"/>
  <c r="U1294" i="6"/>
  <c r="T1294" i="6"/>
  <c r="S1294" i="6"/>
  <c r="W1293" i="6"/>
  <c r="V1293" i="6"/>
  <c r="U1293" i="6"/>
  <c r="X1293" i="6" s="1"/>
  <c r="T1293" i="6"/>
  <c r="W1292" i="6"/>
  <c r="V1292" i="6"/>
  <c r="U1292" i="6"/>
  <c r="X1292" i="6" s="1"/>
  <c r="T1292" i="6"/>
  <c r="W1291" i="6"/>
  <c r="V1291" i="6"/>
  <c r="U1291" i="6"/>
  <c r="T1291" i="6"/>
  <c r="W1290" i="6"/>
  <c r="V1290" i="6"/>
  <c r="U1290" i="6"/>
  <c r="T1290" i="6"/>
  <c r="W1289" i="6"/>
  <c r="V1289" i="6"/>
  <c r="U1289" i="6"/>
  <c r="T1289" i="6"/>
  <c r="W1288" i="6"/>
  <c r="V1288" i="6"/>
  <c r="U1288" i="6"/>
  <c r="T1288" i="6"/>
  <c r="W1287" i="6"/>
  <c r="V1287" i="6"/>
  <c r="U1287" i="6"/>
  <c r="T1287" i="6"/>
  <c r="W1286" i="6"/>
  <c r="V1286" i="6"/>
  <c r="U1286" i="6"/>
  <c r="T1286" i="6"/>
  <c r="S1286" i="6"/>
  <c r="W1285" i="6"/>
  <c r="V1285" i="6"/>
  <c r="U1285" i="6"/>
  <c r="T1285" i="6"/>
  <c r="W1284" i="6"/>
  <c r="V1284" i="6"/>
  <c r="U1284" i="6"/>
  <c r="T1284" i="6"/>
  <c r="W1283" i="6"/>
  <c r="V1283" i="6"/>
  <c r="U1283" i="6"/>
  <c r="T1283" i="6"/>
  <c r="W1282" i="6"/>
  <c r="V1282" i="6"/>
  <c r="U1282" i="6"/>
  <c r="T1282" i="6"/>
  <c r="W1281" i="6"/>
  <c r="V1281" i="6"/>
  <c r="U1281" i="6"/>
  <c r="T1281" i="6"/>
  <c r="W1280" i="6"/>
  <c r="V1280" i="6"/>
  <c r="U1280" i="6"/>
  <c r="X1280" i="6" s="1"/>
  <c r="T1280" i="6"/>
  <c r="W1279" i="6"/>
  <c r="V1279" i="6"/>
  <c r="U1279" i="6"/>
  <c r="X1279" i="6" s="1"/>
  <c r="T1279" i="6"/>
  <c r="W1278" i="6"/>
  <c r="V1278" i="6"/>
  <c r="U1278" i="6"/>
  <c r="T1278" i="6"/>
  <c r="W1277" i="6"/>
  <c r="V1277" i="6"/>
  <c r="U1277" i="6"/>
  <c r="T1277" i="6"/>
  <c r="W1276" i="6"/>
  <c r="V1276" i="6"/>
  <c r="U1276" i="6"/>
  <c r="T1276" i="6"/>
  <c r="W1275" i="6"/>
  <c r="V1275" i="6"/>
  <c r="U1275" i="6"/>
  <c r="T1275" i="6"/>
  <c r="W1274" i="6"/>
  <c r="V1274" i="6"/>
  <c r="U1274" i="6"/>
  <c r="T1274" i="6"/>
  <c r="W1273" i="6"/>
  <c r="V1273" i="6"/>
  <c r="U1273" i="6"/>
  <c r="T1273" i="6"/>
  <c r="W1272" i="6"/>
  <c r="V1272" i="6"/>
  <c r="U1272" i="6"/>
  <c r="T1272" i="6"/>
  <c r="W1271" i="6"/>
  <c r="V1271" i="6"/>
  <c r="U1271" i="6"/>
  <c r="X1271" i="6" s="1"/>
  <c r="T1271" i="6"/>
  <c r="W1270" i="6"/>
  <c r="V1270" i="6"/>
  <c r="U1270" i="6"/>
  <c r="T1270" i="6"/>
  <c r="W1269" i="6"/>
  <c r="V1269" i="6"/>
  <c r="U1269" i="6"/>
  <c r="T1269" i="6"/>
  <c r="W1268" i="6"/>
  <c r="V1268" i="6"/>
  <c r="U1268" i="6"/>
  <c r="T1268" i="6"/>
  <c r="W1267" i="6"/>
  <c r="V1267" i="6"/>
  <c r="U1267" i="6"/>
  <c r="T1267" i="6"/>
  <c r="W1266" i="6"/>
  <c r="V1266" i="6"/>
  <c r="U1266" i="6"/>
  <c r="T1266" i="6"/>
  <c r="W1265" i="6"/>
  <c r="V1265" i="6"/>
  <c r="U1265" i="6"/>
  <c r="T1265" i="6"/>
  <c r="W1264" i="6"/>
  <c r="V1264" i="6"/>
  <c r="U1264" i="6"/>
  <c r="T1264" i="6"/>
  <c r="W1263" i="6"/>
  <c r="V1263" i="6"/>
  <c r="U1263" i="6"/>
  <c r="T1263" i="6"/>
  <c r="W1262" i="6"/>
  <c r="V1262" i="6"/>
  <c r="U1262" i="6"/>
  <c r="T1262" i="6"/>
  <c r="W1261" i="6"/>
  <c r="V1261" i="6"/>
  <c r="U1261" i="6"/>
  <c r="T1261" i="6"/>
  <c r="W1260" i="6"/>
  <c r="V1260" i="6"/>
  <c r="U1260" i="6"/>
  <c r="T1260" i="6"/>
  <c r="W1259" i="6"/>
  <c r="V1259" i="6"/>
  <c r="U1259" i="6"/>
  <c r="X1259" i="6" s="1"/>
  <c r="T1259" i="6"/>
  <c r="W1258" i="6"/>
  <c r="V1258" i="6"/>
  <c r="U1258" i="6"/>
  <c r="T1258" i="6"/>
  <c r="W1257" i="6"/>
  <c r="V1257" i="6"/>
  <c r="U1257" i="6"/>
  <c r="T1257" i="6"/>
  <c r="W1256" i="6"/>
  <c r="V1256" i="6"/>
  <c r="U1256" i="6"/>
  <c r="T1256" i="6"/>
  <c r="W1255" i="6"/>
  <c r="V1255" i="6"/>
  <c r="U1255" i="6"/>
  <c r="T1255" i="6"/>
  <c r="W1254" i="6"/>
  <c r="V1254" i="6"/>
  <c r="U1254" i="6"/>
  <c r="T1254" i="6"/>
  <c r="W1253" i="6"/>
  <c r="V1253" i="6"/>
  <c r="U1253" i="6"/>
  <c r="T1253" i="6"/>
  <c r="W1252" i="6"/>
  <c r="V1252" i="6"/>
  <c r="U1252" i="6"/>
  <c r="T1252" i="6"/>
  <c r="W1251" i="6"/>
  <c r="V1251" i="6"/>
  <c r="U1251" i="6"/>
  <c r="T1251" i="6"/>
  <c r="W1250" i="6"/>
  <c r="V1250" i="6"/>
  <c r="U1250" i="6"/>
  <c r="T1250" i="6"/>
  <c r="W1249" i="6"/>
  <c r="V1249" i="6"/>
  <c r="U1249" i="6"/>
  <c r="T1249" i="6"/>
  <c r="W1248" i="6"/>
  <c r="V1248" i="6"/>
  <c r="U1248" i="6"/>
  <c r="X1248" i="6" s="1"/>
  <c r="T1248" i="6"/>
  <c r="W1247" i="6"/>
  <c r="V1247" i="6"/>
  <c r="U1247" i="6"/>
  <c r="X1247" i="6" s="1"/>
  <c r="T1247" i="6"/>
  <c r="W1246" i="6"/>
  <c r="V1246" i="6"/>
  <c r="U1246" i="6"/>
  <c r="T1246" i="6"/>
  <c r="S1246" i="6"/>
  <c r="W1245" i="6"/>
  <c r="V1245" i="6"/>
  <c r="U1245" i="6"/>
  <c r="T1245" i="6"/>
  <c r="W1244" i="6"/>
  <c r="V1244" i="6"/>
  <c r="U1244" i="6"/>
  <c r="T1244" i="6"/>
  <c r="W1243" i="6"/>
  <c r="V1243" i="6"/>
  <c r="U1243" i="6"/>
  <c r="T1243" i="6"/>
  <c r="W1242" i="6"/>
  <c r="V1242" i="6"/>
  <c r="U1242" i="6"/>
  <c r="T1242" i="6"/>
  <c r="W1241" i="6"/>
  <c r="V1241" i="6"/>
  <c r="U1241" i="6"/>
  <c r="T1241" i="6"/>
  <c r="W1240" i="6"/>
  <c r="V1240" i="6"/>
  <c r="U1240" i="6"/>
  <c r="T1240" i="6"/>
  <c r="W1239" i="6"/>
  <c r="V1239" i="6"/>
  <c r="U1239" i="6"/>
  <c r="T1239" i="6"/>
  <c r="W1238" i="6"/>
  <c r="V1238" i="6"/>
  <c r="U1238" i="6"/>
  <c r="T1238" i="6"/>
  <c r="S1238" i="6"/>
  <c r="W1237" i="6"/>
  <c r="V1237" i="6"/>
  <c r="U1237" i="6"/>
  <c r="T1237" i="6"/>
  <c r="W1236" i="6"/>
  <c r="V1236" i="6"/>
  <c r="U1236" i="6"/>
  <c r="T1236" i="6"/>
  <c r="W1235" i="6"/>
  <c r="V1235" i="6"/>
  <c r="U1235" i="6"/>
  <c r="T1235" i="6"/>
  <c r="W1234" i="6"/>
  <c r="V1234" i="6"/>
  <c r="U1234" i="6"/>
  <c r="T1234" i="6"/>
  <c r="W1233" i="6"/>
  <c r="V1233" i="6"/>
  <c r="U1233" i="6"/>
  <c r="X1233" i="6" s="1"/>
  <c r="T1233" i="6"/>
  <c r="W1232" i="6"/>
  <c r="V1232" i="6"/>
  <c r="U1232" i="6"/>
  <c r="X1232" i="6" s="1"/>
  <c r="T1232" i="6"/>
  <c r="W1231" i="6"/>
  <c r="V1231" i="6"/>
  <c r="U1231" i="6"/>
  <c r="T1231" i="6"/>
  <c r="W1230" i="6"/>
  <c r="V1230" i="6"/>
  <c r="U1230" i="6"/>
  <c r="T1230" i="6"/>
  <c r="W1229" i="6"/>
  <c r="V1229" i="6"/>
  <c r="U1229" i="6"/>
  <c r="T1229" i="6"/>
  <c r="W1228" i="6"/>
  <c r="V1228" i="6"/>
  <c r="U1228" i="6"/>
  <c r="T1228" i="6"/>
  <c r="W1227" i="6"/>
  <c r="V1227" i="6"/>
  <c r="U1227" i="6"/>
  <c r="T1227" i="6"/>
  <c r="W1226" i="6"/>
  <c r="V1226" i="6"/>
  <c r="U1226" i="6"/>
  <c r="T1226" i="6"/>
  <c r="W1225" i="6"/>
  <c r="V1225" i="6"/>
  <c r="U1225" i="6"/>
  <c r="T1225" i="6"/>
  <c r="W1224" i="6"/>
  <c r="V1224" i="6"/>
  <c r="U1224" i="6"/>
  <c r="T1224" i="6"/>
  <c r="W1223" i="6"/>
  <c r="V1223" i="6"/>
  <c r="U1223" i="6"/>
  <c r="T1223" i="6"/>
  <c r="W1222" i="6"/>
  <c r="V1222" i="6"/>
  <c r="U1222" i="6"/>
  <c r="T1222" i="6"/>
  <c r="AA1220" i="6"/>
  <c r="W1221" i="6"/>
  <c r="V1221" i="6"/>
  <c r="U1221" i="6"/>
  <c r="X1221" i="6" s="1"/>
  <c r="T1221" i="6"/>
  <c r="W1220" i="6"/>
  <c r="V1220" i="6"/>
  <c r="U1220" i="6"/>
  <c r="X1220" i="6" s="1"/>
  <c r="T1220" i="6"/>
  <c r="W1219" i="6"/>
  <c r="V1219" i="6"/>
  <c r="U1219" i="6"/>
  <c r="X1219" i="6" s="1"/>
  <c r="T1219" i="6"/>
  <c r="W1218" i="6"/>
  <c r="V1218" i="6"/>
  <c r="U1218" i="6"/>
  <c r="T1218" i="6"/>
  <c r="W1217" i="6"/>
  <c r="V1217" i="6"/>
  <c r="U1217" i="6"/>
  <c r="T1217" i="6"/>
  <c r="W1216" i="6"/>
  <c r="V1216" i="6"/>
  <c r="U1216" i="6"/>
  <c r="T1216" i="6"/>
  <c r="W1215" i="6"/>
  <c r="V1215" i="6"/>
  <c r="U1215" i="6"/>
  <c r="T1215" i="6"/>
  <c r="W1214" i="6"/>
  <c r="V1214" i="6"/>
  <c r="U1214" i="6"/>
  <c r="T1214" i="6"/>
  <c r="W1213" i="6"/>
  <c r="V1213" i="6"/>
  <c r="U1213" i="6"/>
  <c r="T1213" i="6"/>
  <c r="W1212" i="6"/>
  <c r="V1212" i="6"/>
  <c r="U1212" i="6"/>
  <c r="T1212" i="6"/>
  <c r="W1211" i="6"/>
  <c r="V1211" i="6"/>
  <c r="U1211" i="6"/>
  <c r="T1211" i="6"/>
  <c r="W1210" i="6"/>
  <c r="V1210" i="6"/>
  <c r="U1210" i="6"/>
  <c r="T1210" i="6"/>
  <c r="W1209" i="6"/>
  <c r="V1209" i="6"/>
  <c r="U1209" i="6"/>
  <c r="X1209" i="6" s="1"/>
  <c r="T1209" i="6"/>
  <c r="W1208" i="6"/>
  <c r="V1208" i="6"/>
  <c r="U1208" i="6"/>
  <c r="T1208" i="6"/>
  <c r="W1207" i="6"/>
  <c r="V1207" i="6"/>
  <c r="U1207" i="6"/>
  <c r="T1207" i="6"/>
  <c r="W1206" i="6"/>
  <c r="V1206" i="6"/>
  <c r="U1206" i="6"/>
  <c r="T1206" i="6"/>
  <c r="W1205" i="6"/>
  <c r="V1205" i="6"/>
  <c r="U1205" i="6"/>
  <c r="T1205" i="6"/>
  <c r="W1204" i="6"/>
  <c r="V1204" i="6"/>
  <c r="U1204" i="6"/>
  <c r="T1204" i="6"/>
  <c r="W1203" i="6"/>
  <c r="V1203" i="6"/>
  <c r="U1203" i="6"/>
  <c r="T1203" i="6"/>
  <c r="W1202" i="6"/>
  <c r="V1202" i="6"/>
  <c r="U1202" i="6"/>
  <c r="T1202" i="6"/>
  <c r="W1201" i="6"/>
  <c r="V1201" i="6"/>
  <c r="U1201" i="6"/>
  <c r="T1201" i="6"/>
  <c r="W1200" i="6"/>
  <c r="V1200" i="6"/>
  <c r="U1200" i="6"/>
  <c r="T1200" i="6"/>
  <c r="W1199" i="6"/>
  <c r="V1199" i="6"/>
  <c r="U1199" i="6"/>
  <c r="T1199" i="6"/>
  <c r="W1198" i="6"/>
  <c r="V1198" i="6"/>
  <c r="U1198" i="6"/>
  <c r="T1198" i="6"/>
  <c r="W1197" i="6"/>
  <c r="V1197" i="6"/>
  <c r="U1197" i="6"/>
  <c r="X1197" i="6" s="1"/>
  <c r="T1197" i="6"/>
  <c r="W1196" i="6"/>
  <c r="V1196" i="6"/>
  <c r="U1196" i="6"/>
  <c r="X1196" i="6" s="1"/>
  <c r="T1196" i="6"/>
  <c r="W1195" i="6"/>
  <c r="V1195" i="6"/>
  <c r="U1195" i="6"/>
  <c r="T1195" i="6"/>
  <c r="W1194" i="6"/>
  <c r="V1194" i="6"/>
  <c r="U1194" i="6"/>
  <c r="T1194" i="6"/>
  <c r="W1193" i="6"/>
  <c r="V1193" i="6"/>
  <c r="U1193" i="6"/>
  <c r="T1193" i="6"/>
  <c r="W1192" i="6"/>
  <c r="V1192" i="6"/>
  <c r="U1192" i="6"/>
  <c r="T1192" i="6"/>
  <c r="AA1190" i="6"/>
  <c r="W1191" i="6"/>
  <c r="V1191" i="6"/>
  <c r="U1191" i="6"/>
  <c r="X1191" i="6" s="1"/>
  <c r="T1191" i="6"/>
  <c r="W1190" i="6"/>
  <c r="V1190" i="6"/>
  <c r="U1190" i="6"/>
  <c r="X1190" i="6" s="1"/>
  <c r="T1190" i="6"/>
  <c r="S1190" i="6"/>
  <c r="W1189" i="6"/>
  <c r="V1189" i="6"/>
  <c r="U1189" i="6"/>
  <c r="T1189" i="6"/>
  <c r="W1188" i="6"/>
  <c r="V1188" i="6"/>
  <c r="U1188" i="6"/>
  <c r="T1188" i="6"/>
  <c r="W1187" i="6"/>
  <c r="V1187" i="6"/>
  <c r="U1187" i="6"/>
  <c r="T1187" i="6"/>
  <c r="W1186" i="6"/>
  <c r="V1186" i="6"/>
  <c r="U1186" i="6"/>
  <c r="T1186" i="6"/>
  <c r="W1185" i="6"/>
  <c r="V1185" i="6"/>
  <c r="U1185" i="6"/>
  <c r="T1185" i="6"/>
  <c r="W1184" i="6"/>
  <c r="V1184" i="6"/>
  <c r="U1184" i="6"/>
  <c r="T1184" i="6"/>
  <c r="W1183" i="6"/>
  <c r="V1183" i="6"/>
  <c r="U1183" i="6"/>
  <c r="T1183" i="6"/>
  <c r="W1182" i="6"/>
  <c r="V1182" i="6"/>
  <c r="U1182" i="6"/>
  <c r="T1182" i="6"/>
  <c r="S1182" i="6"/>
  <c r="W1181" i="6"/>
  <c r="V1181" i="6"/>
  <c r="U1181" i="6"/>
  <c r="T1181" i="6"/>
  <c r="W1180" i="6"/>
  <c r="V1180" i="6"/>
  <c r="U1180" i="6"/>
  <c r="T1180" i="6"/>
  <c r="W1179" i="6"/>
  <c r="V1179" i="6"/>
  <c r="U1179" i="6"/>
  <c r="X1179" i="6" s="1"/>
  <c r="T1179" i="6"/>
  <c r="W1178" i="6"/>
  <c r="V1178" i="6"/>
  <c r="U1178" i="6"/>
  <c r="X1178" i="6" s="1"/>
  <c r="T1178" i="6"/>
  <c r="W1177" i="6"/>
  <c r="V1177" i="6"/>
  <c r="U1177" i="6"/>
  <c r="X1177" i="6" s="1"/>
  <c r="T1177" i="6"/>
  <c r="W1176" i="6"/>
  <c r="V1176" i="6"/>
  <c r="U1176" i="6"/>
  <c r="T1176" i="6"/>
  <c r="W1175" i="6"/>
  <c r="V1175" i="6"/>
  <c r="U1175" i="6"/>
  <c r="T1175" i="6"/>
  <c r="W1174" i="6"/>
  <c r="V1174" i="6"/>
  <c r="U1174" i="6"/>
  <c r="T1174" i="6"/>
  <c r="S1174" i="6"/>
  <c r="W1173" i="6"/>
  <c r="V1173" i="6"/>
  <c r="U1173" i="6"/>
  <c r="T1173" i="6"/>
  <c r="W1172" i="6"/>
  <c r="V1172" i="6"/>
  <c r="U1172" i="6"/>
  <c r="T1172" i="6"/>
  <c r="W1171" i="6"/>
  <c r="V1171" i="6"/>
  <c r="U1171" i="6"/>
  <c r="T1171" i="6"/>
  <c r="W1170" i="6"/>
  <c r="V1170" i="6"/>
  <c r="U1170" i="6"/>
  <c r="T1170" i="6"/>
  <c r="W1169" i="6"/>
  <c r="V1169" i="6"/>
  <c r="U1169" i="6"/>
  <c r="T1169" i="6"/>
  <c r="W1168" i="6"/>
  <c r="V1168" i="6"/>
  <c r="U1168" i="6"/>
  <c r="T1168" i="6"/>
  <c r="W1167" i="6"/>
  <c r="V1167" i="6"/>
  <c r="U1167" i="6"/>
  <c r="T1167" i="6"/>
  <c r="W1166" i="6"/>
  <c r="V1166" i="6"/>
  <c r="U1166" i="6"/>
  <c r="X1166" i="6" s="1"/>
  <c r="T1166" i="6"/>
  <c r="S1166" i="6"/>
  <c r="W1165" i="6"/>
  <c r="V1165" i="6"/>
  <c r="U1165" i="6"/>
  <c r="X1165" i="6" s="1"/>
  <c r="T1165" i="6"/>
  <c r="W1164" i="6"/>
  <c r="V1164" i="6"/>
  <c r="U1164" i="6"/>
  <c r="T1164" i="6"/>
  <c r="W1163" i="6"/>
  <c r="V1163" i="6"/>
  <c r="U1163" i="6"/>
  <c r="T1163" i="6"/>
  <c r="W1162" i="6"/>
  <c r="V1162" i="6"/>
  <c r="U1162" i="6"/>
  <c r="T1162" i="6"/>
  <c r="W1161" i="6"/>
  <c r="V1161" i="6"/>
  <c r="U1161" i="6"/>
  <c r="T1161" i="6"/>
  <c r="W1160" i="6"/>
  <c r="V1160" i="6"/>
  <c r="U1160" i="6"/>
  <c r="T1160" i="6"/>
  <c r="W1159" i="6"/>
  <c r="V1159" i="6"/>
  <c r="U1159" i="6"/>
  <c r="T1159" i="6"/>
  <c r="W1158" i="6"/>
  <c r="V1158" i="6"/>
  <c r="U1158" i="6"/>
  <c r="T1158" i="6"/>
  <c r="S1158" i="6"/>
  <c r="W1157" i="6"/>
  <c r="V1157" i="6"/>
  <c r="U1157" i="6"/>
  <c r="T1157" i="6"/>
  <c r="W1156" i="6"/>
  <c r="V1156" i="6"/>
  <c r="U1156" i="6"/>
  <c r="T1156" i="6"/>
  <c r="W1155" i="6"/>
  <c r="V1155" i="6"/>
  <c r="U1155" i="6"/>
  <c r="T1155" i="6"/>
  <c r="W1154" i="6"/>
  <c r="V1154" i="6"/>
  <c r="U1154" i="6"/>
  <c r="X1154" i="6" s="1"/>
  <c r="T1154" i="6"/>
  <c r="W1153" i="6"/>
  <c r="V1153" i="6"/>
  <c r="U1153" i="6"/>
  <c r="X1153" i="6" s="1"/>
  <c r="T1153" i="6"/>
  <c r="W1152" i="6"/>
  <c r="V1152" i="6"/>
  <c r="U1152" i="6"/>
  <c r="T1152" i="6"/>
  <c r="W1151" i="6"/>
  <c r="V1151" i="6"/>
  <c r="U1151" i="6"/>
  <c r="T1151" i="6"/>
  <c r="W1150" i="6"/>
  <c r="V1150" i="6"/>
  <c r="U1150" i="6"/>
  <c r="T1150" i="6"/>
  <c r="S1150" i="6"/>
  <c r="W1149" i="6"/>
  <c r="V1149" i="6"/>
  <c r="U1149" i="6"/>
  <c r="T1149" i="6"/>
  <c r="W1148" i="6"/>
  <c r="V1148" i="6"/>
  <c r="U1148" i="6"/>
  <c r="T1148" i="6"/>
  <c r="W1147" i="6"/>
  <c r="V1147" i="6"/>
  <c r="U1147" i="6"/>
  <c r="T1147" i="6"/>
  <c r="W1146" i="6"/>
  <c r="V1146" i="6"/>
  <c r="U1146" i="6"/>
  <c r="T1146" i="6"/>
  <c r="W1145" i="6"/>
  <c r="V1145" i="6"/>
  <c r="U1145" i="6"/>
  <c r="T1145" i="6"/>
  <c r="W1144" i="6"/>
  <c r="V1144" i="6"/>
  <c r="U1144" i="6"/>
  <c r="X1144" i="6" s="1"/>
  <c r="T1144" i="6"/>
  <c r="W1143" i="6"/>
  <c r="V1143" i="6"/>
  <c r="U1143" i="6"/>
  <c r="X1143" i="6" s="1"/>
  <c r="T1143" i="6"/>
  <c r="W1142" i="6"/>
  <c r="V1142" i="6"/>
  <c r="U1142" i="6"/>
  <c r="X1142" i="6" s="1"/>
  <c r="T1142" i="6"/>
  <c r="W1141" i="6"/>
  <c r="V1141" i="6"/>
  <c r="U1141" i="6"/>
  <c r="X1141" i="6" s="1"/>
  <c r="T1141" i="6"/>
  <c r="W1140" i="6"/>
  <c r="V1140" i="6"/>
  <c r="U1140" i="6"/>
  <c r="X1140" i="6" s="1"/>
  <c r="T1140" i="6"/>
  <c r="W1139" i="6"/>
  <c r="V1139" i="6"/>
  <c r="U1139" i="6"/>
  <c r="T1139" i="6"/>
  <c r="W1138" i="6"/>
  <c r="V1138" i="6"/>
  <c r="U1138" i="6"/>
  <c r="T1138" i="6"/>
  <c r="W1137" i="6"/>
  <c r="V1137" i="6"/>
  <c r="U1137" i="6"/>
  <c r="T1137" i="6"/>
  <c r="W1136" i="6"/>
  <c r="V1136" i="6"/>
  <c r="U1136" i="6"/>
  <c r="T1136" i="6"/>
  <c r="W1135" i="6"/>
  <c r="V1135" i="6"/>
  <c r="U1135" i="6"/>
  <c r="T1135" i="6"/>
  <c r="W1134" i="6"/>
  <c r="V1134" i="6"/>
  <c r="U1134" i="6"/>
  <c r="T1134" i="6"/>
  <c r="W1133" i="6"/>
  <c r="V1133" i="6"/>
  <c r="U1133" i="6"/>
  <c r="T1133" i="6"/>
  <c r="W1132" i="6"/>
  <c r="V1132" i="6"/>
  <c r="U1132" i="6"/>
  <c r="T1132" i="6"/>
  <c r="W1131" i="6"/>
  <c r="V1131" i="6"/>
  <c r="U1131" i="6"/>
  <c r="X1131" i="6" s="1"/>
  <c r="T1131" i="6"/>
  <c r="W1130" i="6"/>
  <c r="V1130" i="6"/>
  <c r="U1130" i="6"/>
  <c r="X1130" i="6" s="1"/>
  <c r="T1130" i="6"/>
  <c r="W1129" i="6"/>
  <c r="V1129" i="6"/>
  <c r="U1129" i="6"/>
  <c r="T1129" i="6"/>
  <c r="W1128" i="6"/>
  <c r="V1128" i="6"/>
  <c r="U1128" i="6"/>
  <c r="T1128" i="6"/>
  <c r="W1127" i="6"/>
  <c r="V1127" i="6"/>
  <c r="U1127" i="6"/>
  <c r="T1127" i="6"/>
  <c r="W1126" i="6"/>
  <c r="V1126" i="6"/>
  <c r="U1126" i="6"/>
  <c r="T1126" i="6"/>
  <c r="W1125" i="6"/>
  <c r="V1125" i="6"/>
  <c r="U1125" i="6"/>
  <c r="T1125" i="6"/>
  <c r="W1124" i="6"/>
  <c r="V1124" i="6"/>
  <c r="U1124" i="6"/>
  <c r="T1124" i="6"/>
  <c r="W1123" i="6"/>
  <c r="V1123" i="6"/>
  <c r="U1123" i="6"/>
  <c r="T1123" i="6"/>
  <c r="W1122" i="6"/>
  <c r="V1122" i="6"/>
  <c r="U1122" i="6"/>
  <c r="T1122" i="6"/>
  <c r="W1121" i="6"/>
  <c r="V1121" i="6"/>
  <c r="U1121" i="6"/>
  <c r="T1121" i="6"/>
  <c r="W1120" i="6"/>
  <c r="V1120" i="6"/>
  <c r="U1120" i="6"/>
  <c r="T1120" i="6"/>
  <c r="W1119" i="6"/>
  <c r="V1119" i="6"/>
  <c r="U1119" i="6"/>
  <c r="T1119" i="6"/>
  <c r="AA1117" i="6"/>
  <c r="W1118" i="6"/>
  <c r="V1118" i="6"/>
  <c r="U1118" i="6"/>
  <c r="T1118" i="6"/>
  <c r="W1117" i="6"/>
  <c r="V1117" i="6"/>
  <c r="U1117" i="6"/>
  <c r="T1117" i="6"/>
  <c r="W1116" i="6"/>
  <c r="V1116" i="6"/>
  <c r="U1116" i="6"/>
  <c r="X1116" i="6" s="1"/>
  <c r="T1116" i="6"/>
  <c r="W1115" i="6"/>
  <c r="V1115" i="6"/>
  <c r="U1115" i="6"/>
  <c r="X1115" i="6" s="1"/>
  <c r="T1115" i="6"/>
  <c r="W1114" i="6"/>
  <c r="V1114" i="6"/>
  <c r="U1114" i="6"/>
  <c r="T1114" i="6"/>
  <c r="W1113" i="6"/>
  <c r="V1113" i="6"/>
  <c r="U1113" i="6"/>
  <c r="T1113" i="6"/>
  <c r="W1112" i="6"/>
  <c r="V1112" i="6"/>
  <c r="U1112" i="6"/>
  <c r="T1112" i="6"/>
  <c r="W1111" i="6"/>
  <c r="V1111" i="6"/>
  <c r="U1111" i="6"/>
  <c r="T1111" i="6"/>
  <c r="W1110" i="6"/>
  <c r="V1110" i="6"/>
  <c r="U1110" i="6"/>
  <c r="T1110" i="6"/>
  <c r="W1109" i="6"/>
  <c r="V1109" i="6"/>
  <c r="U1109" i="6"/>
  <c r="T1109" i="6"/>
  <c r="W1108" i="6"/>
  <c r="V1108" i="6"/>
  <c r="U1108" i="6"/>
  <c r="T1108" i="6"/>
  <c r="W1107" i="6"/>
  <c r="V1107" i="6"/>
  <c r="U1107" i="6"/>
  <c r="X1107" i="6" s="1"/>
  <c r="T1107" i="6"/>
  <c r="W1106" i="6"/>
  <c r="V1106" i="6"/>
  <c r="U1106" i="6"/>
  <c r="T1106" i="6"/>
  <c r="W1105" i="6"/>
  <c r="V1105" i="6"/>
  <c r="U1105" i="6"/>
  <c r="T1105" i="6"/>
  <c r="W1104" i="6"/>
  <c r="V1104" i="6"/>
  <c r="U1104" i="6"/>
  <c r="T1104" i="6"/>
  <c r="W1103" i="6"/>
  <c r="V1103" i="6"/>
  <c r="U1103" i="6"/>
  <c r="T1103" i="6"/>
  <c r="W1102" i="6"/>
  <c r="V1102" i="6"/>
  <c r="U1102" i="6"/>
  <c r="T1102" i="6"/>
  <c r="W1101" i="6"/>
  <c r="V1101" i="6"/>
  <c r="U1101" i="6"/>
  <c r="T1101" i="6"/>
  <c r="W1100" i="6"/>
  <c r="V1100" i="6"/>
  <c r="U1100" i="6"/>
  <c r="T1100" i="6"/>
  <c r="W1099" i="6"/>
  <c r="V1099" i="6"/>
  <c r="U1099" i="6"/>
  <c r="T1099" i="6"/>
  <c r="W1098" i="6"/>
  <c r="V1098" i="6"/>
  <c r="U1098" i="6"/>
  <c r="T1098" i="6"/>
  <c r="W1097" i="6"/>
  <c r="V1097" i="6"/>
  <c r="U1097" i="6"/>
  <c r="T1097" i="6"/>
  <c r="W1096" i="6"/>
  <c r="V1096" i="6"/>
  <c r="U1096" i="6"/>
  <c r="T1096" i="6"/>
  <c r="W1095" i="6"/>
  <c r="V1095" i="6"/>
  <c r="U1095" i="6"/>
  <c r="T1095" i="6"/>
  <c r="W1094" i="6"/>
  <c r="V1094" i="6"/>
  <c r="U1094" i="6"/>
  <c r="X1094" i="6" s="1"/>
  <c r="T1094" i="6"/>
  <c r="W1093" i="6"/>
  <c r="V1093" i="6"/>
  <c r="U1093" i="6"/>
  <c r="X1093" i="6" s="1"/>
  <c r="T1093" i="6"/>
  <c r="W1092" i="6"/>
  <c r="V1092" i="6"/>
  <c r="U1092" i="6"/>
  <c r="T1092" i="6"/>
  <c r="W1091" i="6"/>
  <c r="V1091" i="6"/>
  <c r="U1091" i="6"/>
  <c r="T1091" i="6"/>
  <c r="W1090" i="6"/>
  <c r="V1090" i="6"/>
  <c r="U1090" i="6"/>
  <c r="T1090" i="6"/>
  <c r="W1089" i="6"/>
  <c r="V1089" i="6"/>
  <c r="U1089" i="6"/>
  <c r="T1089" i="6"/>
  <c r="W1088" i="6"/>
  <c r="V1088" i="6"/>
  <c r="U1088" i="6"/>
  <c r="T1088" i="6"/>
  <c r="W1087" i="6"/>
  <c r="V1087" i="6"/>
  <c r="U1087" i="6"/>
  <c r="T1087" i="6"/>
  <c r="W1086" i="6"/>
  <c r="V1086" i="6"/>
  <c r="U1086" i="6"/>
  <c r="T1086" i="6"/>
  <c r="W1085" i="6"/>
  <c r="V1085" i="6"/>
  <c r="U1085" i="6"/>
  <c r="T1085" i="6"/>
  <c r="W1084" i="6"/>
  <c r="V1084" i="6"/>
  <c r="U1084" i="6"/>
  <c r="T1084" i="6"/>
  <c r="W1083" i="6"/>
  <c r="V1083" i="6"/>
  <c r="U1083" i="6"/>
  <c r="T1083" i="6"/>
  <c r="W1082" i="6"/>
  <c r="V1082" i="6"/>
  <c r="U1082" i="6"/>
  <c r="X1082" i="6" s="1"/>
  <c r="T1082" i="6"/>
  <c r="W1081" i="6"/>
  <c r="V1081" i="6"/>
  <c r="U1081" i="6"/>
  <c r="X1081" i="6" s="1"/>
  <c r="T1081" i="6"/>
  <c r="W1080" i="6"/>
  <c r="V1080" i="6"/>
  <c r="U1080" i="6"/>
  <c r="T1080" i="6"/>
  <c r="W1079" i="6"/>
  <c r="V1079" i="6"/>
  <c r="U1079" i="6"/>
  <c r="T1079" i="6"/>
  <c r="W1078" i="6"/>
  <c r="V1078" i="6"/>
  <c r="U1078" i="6"/>
  <c r="T1078" i="6"/>
  <c r="W1077" i="6"/>
  <c r="V1077" i="6"/>
  <c r="U1077" i="6"/>
  <c r="T1077" i="6"/>
  <c r="W1076" i="6"/>
  <c r="V1076" i="6"/>
  <c r="U1076" i="6"/>
  <c r="T1076" i="6"/>
  <c r="W1075" i="6"/>
  <c r="V1075" i="6"/>
  <c r="U1075" i="6"/>
  <c r="T1075" i="6"/>
  <c r="W1074" i="6"/>
  <c r="V1074" i="6"/>
  <c r="U1074" i="6"/>
  <c r="T1074" i="6"/>
  <c r="W1073" i="6"/>
  <c r="V1073" i="6"/>
  <c r="U1073" i="6"/>
  <c r="T1073" i="6"/>
  <c r="W1072" i="6"/>
  <c r="V1072" i="6"/>
  <c r="U1072" i="6"/>
  <c r="T1072" i="6"/>
  <c r="W1071" i="6"/>
  <c r="V1071" i="6"/>
  <c r="U1071" i="6"/>
  <c r="T1071" i="6"/>
  <c r="W1070" i="6"/>
  <c r="V1070" i="6"/>
  <c r="U1070" i="6"/>
  <c r="T1070" i="6"/>
  <c r="W1069" i="6"/>
  <c r="V1069" i="6"/>
  <c r="U1069" i="6"/>
  <c r="X1069" i="6" s="1"/>
  <c r="T1069" i="6"/>
  <c r="W1068" i="6"/>
  <c r="V1068" i="6"/>
  <c r="U1068" i="6"/>
  <c r="X1068" i="6" s="1"/>
  <c r="T1068" i="6"/>
  <c r="W1067" i="6"/>
  <c r="V1067" i="6"/>
  <c r="U1067" i="6"/>
  <c r="T1067" i="6"/>
  <c r="W1066" i="6"/>
  <c r="V1066" i="6"/>
  <c r="U1066" i="6"/>
  <c r="T1066" i="6"/>
  <c r="W1065" i="6"/>
  <c r="V1065" i="6"/>
  <c r="U1065" i="6"/>
  <c r="T1065" i="6"/>
  <c r="W1064" i="6"/>
  <c r="V1064" i="6"/>
  <c r="U1064" i="6"/>
  <c r="T1064" i="6"/>
  <c r="W1063" i="6"/>
  <c r="V1063" i="6"/>
  <c r="U1063" i="6"/>
  <c r="T1063" i="6"/>
  <c r="W1062" i="6"/>
  <c r="V1062" i="6"/>
  <c r="U1062" i="6"/>
  <c r="T1062" i="6"/>
  <c r="W1061" i="6"/>
  <c r="V1061" i="6"/>
  <c r="U1061" i="6"/>
  <c r="T1061" i="6"/>
  <c r="W1060" i="6"/>
  <c r="V1060" i="6"/>
  <c r="U1060" i="6"/>
  <c r="T1060" i="6"/>
  <c r="W1059" i="6"/>
  <c r="V1059" i="6"/>
  <c r="U1059" i="6"/>
  <c r="T1059" i="6"/>
  <c r="W1058" i="6"/>
  <c r="V1058" i="6"/>
  <c r="U1058" i="6"/>
  <c r="T1058" i="6"/>
  <c r="W1057" i="6"/>
  <c r="V1057" i="6"/>
  <c r="U1057" i="6"/>
  <c r="T1057" i="6"/>
  <c r="W1056" i="6"/>
  <c r="V1056" i="6"/>
  <c r="U1056" i="6"/>
  <c r="X1056" i="6" s="1"/>
  <c r="T1056" i="6"/>
  <c r="W1055" i="6"/>
  <c r="V1055" i="6"/>
  <c r="U1055" i="6"/>
  <c r="X1055" i="6" s="1"/>
  <c r="T1055" i="6"/>
  <c r="AA1053" i="6"/>
  <c r="W1054" i="6"/>
  <c r="V1054" i="6"/>
  <c r="U1054" i="6"/>
  <c r="T1054" i="6"/>
  <c r="S1054" i="6"/>
  <c r="W1053" i="6"/>
  <c r="V1053" i="6"/>
  <c r="U1053" i="6"/>
  <c r="T1053" i="6"/>
  <c r="W1052" i="6"/>
  <c r="V1052" i="6"/>
  <c r="U1052" i="6"/>
  <c r="T1052" i="6"/>
  <c r="W1051" i="6"/>
  <c r="V1051" i="6"/>
  <c r="U1051" i="6"/>
  <c r="T1051" i="6"/>
  <c r="W1050" i="6"/>
  <c r="V1050" i="6"/>
  <c r="U1050" i="6"/>
  <c r="T1050" i="6"/>
  <c r="W1049" i="6"/>
  <c r="V1049" i="6"/>
  <c r="U1049" i="6"/>
  <c r="T1049" i="6"/>
  <c r="W1048" i="6"/>
  <c r="V1048" i="6"/>
  <c r="U1048" i="6"/>
  <c r="T1048" i="6"/>
  <c r="W1047" i="6"/>
  <c r="V1047" i="6"/>
  <c r="U1047" i="6"/>
  <c r="T1047" i="6"/>
  <c r="W1046" i="6"/>
  <c r="V1046" i="6"/>
  <c r="U1046" i="6"/>
  <c r="T1046" i="6"/>
  <c r="S1046" i="6"/>
  <c r="W1045" i="6"/>
  <c r="V1045" i="6"/>
  <c r="U1045" i="6"/>
  <c r="T1045" i="6"/>
  <c r="W1044" i="6"/>
  <c r="V1044" i="6"/>
  <c r="U1044" i="6"/>
  <c r="T1044" i="6"/>
  <c r="W1043" i="6"/>
  <c r="V1043" i="6"/>
  <c r="U1043" i="6"/>
  <c r="T1043" i="6"/>
  <c r="W1042" i="6"/>
  <c r="V1042" i="6"/>
  <c r="U1042" i="6"/>
  <c r="T1042" i="6"/>
  <c r="W1041" i="6"/>
  <c r="V1041" i="6"/>
  <c r="U1041" i="6"/>
  <c r="T1041" i="6"/>
  <c r="W1040" i="6"/>
  <c r="V1040" i="6"/>
  <c r="U1040" i="6"/>
  <c r="X1040" i="6" s="1"/>
  <c r="T1040" i="6"/>
  <c r="W1039" i="6"/>
  <c r="V1039" i="6"/>
  <c r="U1039" i="6"/>
  <c r="X1039" i="6" s="1"/>
  <c r="T1039" i="6"/>
  <c r="W1038" i="6"/>
  <c r="V1038" i="6"/>
  <c r="U1038" i="6"/>
  <c r="T1038" i="6"/>
  <c r="S1038" i="6"/>
  <c r="W1037" i="6"/>
  <c r="V1037" i="6"/>
  <c r="U1037" i="6"/>
  <c r="T1037" i="6"/>
  <c r="W1036" i="6"/>
  <c r="V1036" i="6"/>
  <c r="U1036" i="6"/>
  <c r="T1036" i="6"/>
  <c r="W1035" i="6"/>
  <c r="V1035" i="6"/>
  <c r="U1035" i="6"/>
  <c r="X1035" i="6" s="1"/>
  <c r="T1035" i="6"/>
  <c r="W1034" i="6"/>
  <c r="V1034" i="6"/>
  <c r="U1034" i="6"/>
  <c r="X1034" i="6" s="1"/>
  <c r="T1034" i="6"/>
  <c r="W1033" i="6"/>
  <c r="V1033" i="6"/>
  <c r="U1033" i="6"/>
  <c r="T1033" i="6"/>
  <c r="W1032" i="6"/>
  <c r="V1032" i="6"/>
  <c r="U1032" i="6"/>
  <c r="T1032" i="6"/>
  <c r="W1031" i="6"/>
  <c r="V1031" i="6"/>
  <c r="U1031" i="6"/>
  <c r="T1031" i="6"/>
  <c r="W1030" i="6"/>
  <c r="V1030" i="6"/>
  <c r="U1030" i="6"/>
  <c r="T1030" i="6"/>
  <c r="S1030" i="6"/>
  <c r="W1029" i="6"/>
  <c r="V1029" i="6"/>
  <c r="U1029" i="6"/>
  <c r="T1029" i="6"/>
  <c r="W1028" i="6"/>
  <c r="V1028" i="6"/>
  <c r="U1028" i="6"/>
  <c r="T1028" i="6"/>
  <c r="W1027" i="6"/>
  <c r="V1027" i="6"/>
  <c r="U1027" i="6"/>
  <c r="T1027" i="6"/>
  <c r="W1026" i="6"/>
  <c r="V1026" i="6"/>
  <c r="U1026" i="6"/>
  <c r="T1026" i="6"/>
  <c r="W1025" i="6"/>
  <c r="V1025" i="6"/>
  <c r="U1025" i="6"/>
  <c r="T1025" i="6"/>
  <c r="W1024" i="6"/>
  <c r="V1024" i="6"/>
  <c r="U1024" i="6"/>
  <c r="T1024" i="6"/>
  <c r="W1023" i="6"/>
  <c r="V1023" i="6"/>
  <c r="U1023" i="6"/>
  <c r="T1023" i="6"/>
  <c r="W1022" i="6"/>
  <c r="V1022" i="6"/>
  <c r="U1022" i="6"/>
  <c r="T1022" i="6"/>
  <c r="S1022" i="6"/>
  <c r="W1021" i="6"/>
  <c r="V1021" i="6"/>
  <c r="U1021" i="6"/>
  <c r="T1021" i="6"/>
  <c r="W1020" i="6"/>
  <c r="V1020" i="6"/>
  <c r="U1020" i="6"/>
  <c r="T1020" i="6"/>
  <c r="W1019" i="6"/>
  <c r="V1019" i="6"/>
  <c r="U1019" i="6"/>
  <c r="T1019" i="6"/>
  <c r="W1018" i="6"/>
  <c r="V1018" i="6"/>
  <c r="U1018" i="6"/>
  <c r="T1018" i="6"/>
  <c r="W1017" i="6"/>
  <c r="V1017" i="6"/>
  <c r="U1017" i="6"/>
  <c r="T1017" i="6"/>
  <c r="W1016" i="6"/>
  <c r="V1016" i="6"/>
  <c r="U1016" i="6"/>
  <c r="T1016" i="6"/>
  <c r="W1015" i="6"/>
  <c r="V1015" i="6"/>
  <c r="U1015" i="6"/>
  <c r="X1015" i="6" s="1"/>
  <c r="T1015" i="6"/>
  <c r="W1014" i="6"/>
  <c r="V1014" i="6"/>
  <c r="U1014" i="6"/>
  <c r="X1014" i="6" s="1"/>
  <c r="T1014" i="6"/>
  <c r="S1014" i="6"/>
  <c r="W1013" i="6"/>
  <c r="V1013" i="6"/>
  <c r="U1013" i="6"/>
  <c r="T1013" i="6"/>
  <c r="W1012" i="6"/>
  <c r="V1012" i="6"/>
  <c r="U1012" i="6"/>
  <c r="T1012" i="6"/>
  <c r="AA1010" i="6"/>
  <c r="W1011" i="6"/>
  <c r="V1011" i="6"/>
  <c r="U1011" i="6"/>
  <c r="T1011" i="6"/>
  <c r="W1010" i="6"/>
  <c r="V1010" i="6"/>
  <c r="U1010" i="6"/>
  <c r="T1010" i="6"/>
  <c r="W1009" i="6"/>
  <c r="V1009" i="6"/>
  <c r="U1009" i="6"/>
  <c r="T1009" i="6"/>
  <c r="W1008" i="6"/>
  <c r="V1008" i="6"/>
  <c r="U1008" i="6"/>
  <c r="T1008" i="6"/>
  <c r="AA1006" i="6"/>
  <c r="W1007" i="6"/>
  <c r="V1007" i="6"/>
  <c r="U1007" i="6"/>
  <c r="T1007" i="6"/>
  <c r="W1006" i="6"/>
  <c r="V1006" i="6"/>
  <c r="U1006" i="6"/>
  <c r="T1006" i="6"/>
  <c r="W1005" i="6"/>
  <c r="V1005" i="6"/>
  <c r="U1005" i="6"/>
  <c r="T1005" i="6"/>
  <c r="W1004" i="6"/>
  <c r="V1004" i="6"/>
  <c r="U1004" i="6"/>
  <c r="T1004" i="6"/>
  <c r="AA1002" i="6"/>
  <c r="W1003" i="6"/>
  <c r="V1003" i="6"/>
  <c r="U1003" i="6"/>
  <c r="X1003" i="6" s="1"/>
  <c r="T1003" i="6"/>
  <c r="W1002" i="6"/>
  <c r="V1002" i="6"/>
  <c r="U1002" i="6"/>
  <c r="X1002" i="6" s="1"/>
  <c r="T1002" i="6"/>
  <c r="W1001" i="6"/>
  <c r="V1001" i="6"/>
  <c r="U1001" i="6"/>
  <c r="T1001" i="6"/>
  <c r="W1000" i="6"/>
  <c r="V1000" i="6"/>
  <c r="U1000" i="6"/>
  <c r="T1000" i="6"/>
  <c r="AA998" i="6"/>
  <c r="W999" i="6"/>
  <c r="V999" i="6"/>
  <c r="U999" i="6"/>
  <c r="T999" i="6"/>
  <c r="W998" i="6"/>
  <c r="V998" i="6"/>
  <c r="U998" i="6"/>
  <c r="T998" i="6"/>
  <c r="W997" i="6"/>
  <c r="V997" i="6"/>
  <c r="U997" i="6"/>
  <c r="T997" i="6"/>
  <c r="W996" i="6"/>
  <c r="V996" i="6"/>
  <c r="U996" i="6"/>
  <c r="T996" i="6"/>
  <c r="AA994" i="6"/>
  <c r="W995" i="6"/>
  <c r="V995" i="6"/>
  <c r="U995" i="6"/>
  <c r="T995" i="6"/>
  <c r="W994" i="6"/>
  <c r="V994" i="6"/>
  <c r="U994" i="6"/>
  <c r="T994" i="6"/>
  <c r="W993" i="6"/>
  <c r="V993" i="6"/>
  <c r="U993" i="6"/>
  <c r="T993" i="6"/>
  <c r="W992" i="6"/>
  <c r="V992" i="6"/>
  <c r="U992" i="6"/>
  <c r="T992" i="6"/>
  <c r="AA990" i="6"/>
  <c r="W991" i="6"/>
  <c r="V991" i="6"/>
  <c r="U991" i="6"/>
  <c r="T991" i="6"/>
  <c r="W990" i="6"/>
  <c r="V990" i="6"/>
  <c r="U990" i="6"/>
  <c r="X990" i="6" s="1"/>
  <c r="T990" i="6"/>
  <c r="W989" i="6"/>
  <c r="V989" i="6"/>
  <c r="U989" i="6"/>
  <c r="X989" i="6" s="1"/>
  <c r="T989" i="6"/>
  <c r="W988" i="6"/>
  <c r="V988" i="6"/>
  <c r="U988" i="6"/>
  <c r="T988" i="6"/>
  <c r="AA986" i="6"/>
  <c r="W987" i="6"/>
  <c r="V987" i="6"/>
  <c r="U987" i="6"/>
  <c r="T987" i="6"/>
  <c r="W986" i="6"/>
  <c r="V986" i="6"/>
  <c r="U986" i="6"/>
  <c r="T986" i="6"/>
  <c r="W985" i="6"/>
  <c r="V985" i="6"/>
  <c r="U985" i="6"/>
  <c r="T985" i="6"/>
  <c r="W984" i="6"/>
  <c r="V984" i="6"/>
  <c r="U984" i="6"/>
  <c r="T984" i="6"/>
  <c r="AA982" i="6"/>
  <c r="W983" i="6"/>
  <c r="V983" i="6"/>
  <c r="U983" i="6"/>
  <c r="T983" i="6"/>
  <c r="AA981" i="6"/>
  <c r="W982" i="6"/>
  <c r="V982" i="6"/>
  <c r="U982" i="6"/>
  <c r="T982" i="6"/>
  <c r="S982" i="6"/>
  <c r="W981" i="6"/>
  <c r="V981" i="6"/>
  <c r="U981" i="6"/>
  <c r="X981" i="6" s="1"/>
  <c r="T981" i="6"/>
  <c r="W980" i="6"/>
  <c r="V980" i="6"/>
  <c r="U980" i="6"/>
  <c r="X980" i="6" s="1"/>
  <c r="T980" i="6"/>
  <c r="W979" i="6"/>
  <c r="V979" i="6"/>
  <c r="U979" i="6"/>
  <c r="T979" i="6"/>
  <c r="W978" i="6"/>
  <c r="V978" i="6"/>
  <c r="U978" i="6"/>
  <c r="T978" i="6"/>
  <c r="W977" i="6"/>
  <c r="V977" i="6"/>
  <c r="U977" i="6"/>
  <c r="T977" i="6"/>
  <c r="W976" i="6"/>
  <c r="V976" i="6"/>
  <c r="U976" i="6"/>
  <c r="T976" i="6"/>
  <c r="W975" i="6"/>
  <c r="V975" i="6"/>
  <c r="U975" i="6"/>
  <c r="T975" i="6"/>
  <c r="W974" i="6"/>
  <c r="V974" i="6"/>
  <c r="U974" i="6"/>
  <c r="T974" i="6"/>
  <c r="W973" i="6"/>
  <c r="V973" i="6"/>
  <c r="U973" i="6"/>
  <c r="T973" i="6"/>
  <c r="W972" i="6"/>
  <c r="V972" i="6"/>
  <c r="U972" i="6"/>
  <c r="T972" i="6"/>
  <c r="W971" i="6"/>
  <c r="V971" i="6"/>
  <c r="U971" i="6"/>
  <c r="X971" i="6" s="1"/>
  <c r="T971" i="6"/>
  <c r="W970" i="6"/>
  <c r="V970" i="6"/>
  <c r="U970" i="6"/>
  <c r="X970" i="6" s="1"/>
  <c r="T970" i="6"/>
  <c r="W969" i="6"/>
  <c r="V969" i="6"/>
  <c r="U969" i="6"/>
  <c r="T969" i="6"/>
  <c r="W968" i="6"/>
  <c r="V968" i="6"/>
  <c r="U968" i="6"/>
  <c r="T968" i="6"/>
  <c r="W967" i="6"/>
  <c r="V967" i="6"/>
  <c r="U967" i="6"/>
  <c r="T967" i="6"/>
  <c r="W966" i="6"/>
  <c r="V966" i="6"/>
  <c r="U966" i="6"/>
  <c r="T966" i="6"/>
  <c r="W965" i="6"/>
  <c r="V965" i="6"/>
  <c r="U965" i="6"/>
  <c r="X965" i="6" s="1"/>
  <c r="T965" i="6"/>
  <c r="W964" i="6"/>
  <c r="V964" i="6"/>
  <c r="U964" i="6"/>
  <c r="X964" i="6" s="1"/>
  <c r="T964" i="6"/>
  <c r="W963" i="6"/>
  <c r="V963" i="6"/>
  <c r="U963" i="6"/>
  <c r="T963" i="6"/>
  <c r="W962" i="6"/>
  <c r="V962" i="6"/>
  <c r="U962" i="6"/>
  <c r="T962" i="6"/>
  <c r="W961" i="6"/>
  <c r="V961" i="6"/>
  <c r="U961" i="6"/>
  <c r="T961" i="6"/>
  <c r="W960" i="6"/>
  <c r="V960" i="6"/>
  <c r="U960" i="6"/>
  <c r="T960" i="6"/>
  <c r="W959" i="6"/>
  <c r="V959" i="6"/>
  <c r="U959" i="6"/>
  <c r="T959" i="6"/>
  <c r="W958" i="6"/>
  <c r="V958" i="6"/>
  <c r="U958" i="6"/>
  <c r="T958" i="6"/>
  <c r="W957" i="6"/>
  <c r="V957" i="6"/>
  <c r="U957" i="6"/>
  <c r="T957" i="6"/>
  <c r="W956" i="6"/>
  <c r="V956" i="6"/>
  <c r="U956" i="6"/>
  <c r="T956" i="6"/>
  <c r="W955" i="6"/>
  <c r="V955" i="6"/>
  <c r="U955" i="6"/>
  <c r="T955" i="6"/>
  <c r="W954" i="6"/>
  <c r="V954" i="6"/>
  <c r="U954" i="6"/>
  <c r="T954" i="6"/>
  <c r="S954" i="6"/>
  <c r="W953" i="6"/>
  <c r="V953" i="6"/>
  <c r="U953" i="6"/>
  <c r="X953" i="6" s="1"/>
  <c r="T953" i="6"/>
  <c r="W952" i="6"/>
  <c r="V952" i="6"/>
  <c r="U952" i="6"/>
  <c r="X952" i="6" s="1"/>
  <c r="T952" i="6"/>
  <c r="W951" i="6"/>
  <c r="V951" i="6"/>
  <c r="U951" i="6"/>
  <c r="T951" i="6"/>
  <c r="AA949" i="6"/>
  <c r="W950" i="6"/>
  <c r="V950" i="6"/>
  <c r="U950" i="6"/>
  <c r="T950" i="6"/>
  <c r="W949" i="6"/>
  <c r="V949" i="6"/>
  <c r="U949" i="6"/>
  <c r="T949" i="6"/>
  <c r="W948" i="6"/>
  <c r="V948" i="6"/>
  <c r="U948" i="6"/>
  <c r="T948" i="6"/>
  <c r="W947" i="6"/>
  <c r="V947" i="6"/>
  <c r="U947" i="6"/>
  <c r="T947" i="6"/>
  <c r="AA945" i="6"/>
  <c r="W946" i="6"/>
  <c r="V946" i="6"/>
  <c r="U946" i="6"/>
  <c r="X946" i="6" s="1"/>
  <c r="T946" i="6"/>
  <c r="W945" i="6"/>
  <c r="V945" i="6"/>
  <c r="U945" i="6"/>
  <c r="X945" i="6" s="1"/>
  <c r="T945" i="6"/>
  <c r="W944" i="6"/>
  <c r="V944" i="6"/>
  <c r="U944" i="6"/>
  <c r="T944" i="6"/>
  <c r="W943" i="6"/>
  <c r="V943" i="6"/>
  <c r="U943" i="6"/>
  <c r="T943" i="6"/>
  <c r="AA941" i="6"/>
  <c r="W942" i="6"/>
  <c r="V942" i="6"/>
  <c r="U942" i="6"/>
  <c r="T942" i="6"/>
  <c r="W941" i="6"/>
  <c r="V941" i="6"/>
  <c r="U941" i="6"/>
  <c r="T941" i="6"/>
  <c r="W940" i="6"/>
  <c r="V940" i="6"/>
  <c r="U940" i="6"/>
  <c r="T940" i="6"/>
  <c r="W939" i="6"/>
  <c r="V939" i="6"/>
  <c r="U939" i="6"/>
  <c r="X939" i="6" s="1"/>
  <c r="T939" i="6"/>
  <c r="AA937" i="6"/>
  <c r="W938" i="6"/>
  <c r="V938" i="6"/>
  <c r="U938" i="6"/>
  <c r="X938" i="6" s="1"/>
  <c r="T938" i="6"/>
  <c r="W937" i="6"/>
  <c r="V937" i="6"/>
  <c r="U937" i="6"/>
  <c r="T937" i="6"/>
  <c r="W936" i="6"/>
  <c r="V936" i="6"/>
  <c r="U936" i="6"/>
  <c r="T936" i="6"/>
  <c r="W935" i="6"/>
  <c r="V935" i="6"/>
  <c r="U935" i="6"/>
  <c r="T935" i="6"/>
  <c r="AA933" i="6"/>
  <c r="W934" i="6"/>
  <c r="V934" i="6"/>
  <c r="U934" i="6"/>
  <c r="T934" i="6"/>
  <c r="W933" i="6"/>
  <c r="V933" i="6"/>
  <c r="U933" i="6"/>
  <c r="T933" i="6"/>
  <c r="W932" i="6"/>
  <c r="V932" i="6"/>
  <c r="U932" i="6"/>
  <c r="T932" i="6"/>
  <c r="W931" i="6"/>
  <c r="V931" i="6"/>
  <c r="U931" i="6"/>
  <c r="T931" i="6"/>
  <c r="AA929" i="6"/>
  <c r="W930" i="6"/>
  <c r="V930" i="6"/>
  <c r="U930" i="6"/>
  <c r="T930" i="6"/>
  <c r="W929" i="6"/>
  <c r="V929" i="6"/>
  <c r="U929" i="6"/>
  <c r="T929" i="6"/>
  <c r="W928" i="6"/>
  <c r="V928" i="6"/>
  <c r="U928" i="6"/>
  <c r="T928" i="6"/>
  <c r="W927" i="6"/>
  <c r="V927" i="6"/>
  <c r="U927" i="6"/>
  <c r="X927" i="6" s="1"/>
  <c r="T927" i="6"/>
  <c r="AA925" i="6"/>
  <c r="W926" i="6"/>
  <c r="V926" i="6"/>
  <c r="U926" i="6"/>
  <c r="X926" i="6" s="1"/>
  <c r="T926" i="6"/>
  <c r="W925" i="6"/>
  <c r="V925" i="6"/>
  <c r="U925" i="6"/>
  <c r="T925" i="6"/>
  <c r="W924" i="6"/>
  <c r="V924" i="6"/>
  <c r="U924" i="6"/>
  <c r="T924" i="6"/>
  <c r="W923" i="6"/>
  <c r="V923" i="6"/>
  <c r="U923" i="6"/>
  <c r="T923" i="6"/>
  <c r="AA921" i="6"/>
  <c r="W922" i="6"/>
  <c r="V922" i="6"/>
  <c r="U922" i="6"/>
  <c r="T922" i="6"/>
  <c r="W921" i="6"/>
  <c r="V921" i="6"/>
  <c r="U921" i="6"/>
  <c r="T921" i="6"/>
  <c r="W920" i="6"/>
  <c r="V920" i="6"/>
  <c r="U920" i="6"/>
  <c r="T920" i="6"/>
  <c r="W919" i="6"/>
  <c r="V919" i="6"/>
  <c r="U919" i="6"/>
  <c r="T919" i="6"/>
  <c r="AA917" i="6"/>
  <c r="W918" i="6"/>
  <c r="V918" i="6"/>
  <c r="U918" i="6"/>
  <c r="T918" i="6"/>
  <c r="W917" i="6"/>
  <c r="V917" i="6"/>
  <c r="U917" i="6"/>
  <c r="T917" i="6"/>
  <c r="W916" i="6"/>
  <c r="V916" i="6"/>
  <c r="U916" i="6"/>
  <c r="X916" i="6" s="1"/>
  <c r="T916" i="6"/>
  <c r="W915" i="6"/>
  <c r="V915" i="6"/>
  <c r="U915" i="6"/>
  <c r="X915" i="6" s="1"/>
  <c r="T915" i="6"/>
  <c r="W914" i="6"/>
  <c r="V914" i="6"/>
  <c r="U914" i="6"/>
  <c r="T914" i="6"/>
  <c r="W913" i="6"/>
  <c r="V913" i="6"/>
  <c r="U913" i="6"/>
  <c r="T913" i="6"/>
  <c r="W912" i="6"/>
  <c r="V912" i="6"/>
  <c r="U912" i="6"/>
  <c r="T912" i="6"/>
  <c r="W911" i="6"/>
  <c r="V911" i="6"/>
  <c r="U911" i="6"/>
  <c r="T911" i="6"/>
  <c r="W910" i="6"/>
  <c r="V910" i="6"/>
  <c r="U910" i="6"/>
  <c r="T910" i="6"/>
  <c r="AA908" i="6"/>
  <c r="W909" i="6"/>
  <c r="V909" i="6"/>
  <c r="U909" i="6"/>
  <c r="T909" i="6"/>
  <c r="W908" i="6"/>
  <c r="V908" i="6"/>
  <c r="U908" i="6"/>
  <c r="X908" i="6" s="1"/>
  <c r="T908" i="6"/>
  <c r="W907" i="6"/>
  <c r="V907" i="6"/>
  <c r="U907" i="6"/>
  <c r="X907" i="6" s="1"/>
  <c r="T907" i="6"/>
  <c r="W906" i="6"/>
  <c r="V906" i="6"/>
  <c r="U906" i="6"/>
  <c r="T906" i="6"/>
  <c r="AA904" i="6"/>
  <c r="W905" i="6"/>
  <c r="V905" i="6"/>
  <c r="U905" i="6"/>
  <c r="T905" i="6"/>
  <c r="W904" i="6"/>
  <c r="V904" i="6"/>
  <c r="U904" i="6"/>
  <c r="T904" i="6"/>
  <c r="W903" i="6"/>
  <c r="V903" i="6"/>
  <c r="U903" i="6"/>
  <c r="T903" i="6"/>
  <c r="W902" i="6"/>
  <c r="V902" i="6"/>
  <c r="U902" i="6"/>
  <c r="X902" i="6" s="1"/>
  <c r="T902" i="6"/>
  <c r="W901" i="6"/>
  <c r="V901" i="6"/>
  <c r="U901" i="6"/>
  <c r="X901" i="6" s="1"/>
  <c r="T901" i="6"/>
  <c r="W900" i="6"/>
  <c r="V900" i="6"/>
  <c r="U900" i="6"/>
  <c r="T900" i="6"/>
  <c r="W899" i="6"/>
  <c r="V899" i="6"/>
  <c r="U899" i="6"/>
  <c r="T899" i="6"/>
  <c r="W898" i="6"/>
  <c r="V898" i="6"/>
  <c r="U898" i="6"/>
  <c r="T898" i="6"/>
  <c r="W897" i="6"/>
  <c r="V897" i="6"/>
  <c r="U897" i="6"/>
  <c r="T897" i="6"/>
  <c r="W896" i="6"/>
  <c r="V896" i="6"/>
  <c r="U896" i="6"/>
  <c r="T896" i="6"/>
  <c r="W895" i="6"/>
  <c r="V895" i="6"/>
  <c r="U895" i="6"/>
  <c r="T895" i="6"/>
  <c r="W894" i="6"/>
  <c r="V894" i="6"/>
  <c r="U894" i="6"/>
  <c r="T894" i="6"/>
  <c r="W893" i="6"/>
  <c r="V893" i="6"/>
  <c r="U893" i="6"/>
  <c r="T893" i="6"/>
  <c r="W892" i="6"/>
  <c r="V892" i="6"/>
  <c r="U892" i="6"/>
  <c r="T892" i="6"/>
  <c r="W891" i="6"/>
  <c r="V891" i="6"/>
  <c r="U891" i="6"/>
  <c r="T891" i="6"/>
  <c r="W890" i="6"/>
  <c r="V890" i="6"/>
  <c r="U890" i="6"/>
  <c r="T890" i="6"/>
  <c r="W889" i="6"/>
  <c r="V889" i="6"/>
  <c r="U889" i="6"/>
  <c r="T889" i="6"/>
  <c r="W888" i="6"/>
  <c r="V888" i="6"/>
  <c r="U888" i="6"/>
  <c r="T888" i="6"/>
  <c r="W887" i="6"/>
  <c r="V887" i="6"/>
  <c r="U887" i="6"/>
  <c r="T887" i="6"/>
  <c r="W886" i="6"/>
  <c r="V886" i="6"/>
  <c r="U886" i="6"/>
  <c r="X886" i="6" s="1"/>
  <c r="T886" i="6"/>
  <c r="W885" i="6"/>
  <c r="V885" i="6"/>
  <c r="U885" i="6"/>
  <c r="X885" i="6" s="1"/>
  <c r="T885" i="6"/>
  <c r="W884" i="6"/>
  <c r="V884" i="6"/>
  <c r="U884" i="6"/>
  <c r="T884" i="6"/>
  <c r="W883" i="6"/>
  <c r="V883" i="6"/>
  <c r="U883" i="6"/>
  <c r="T883" i="6"/>
  <c r="S883" i="6"/>
  <c r="W882" i="6"/>
  <c r="V882" i="6"/>
  <c r="U882" i="6"/>
  <c r="T882" i="6"/>
  <c r="W881" i="6"/>
  <c r="V881" i="6"/>
  <c r="U881" i="6"/>
  <c r="T881" i="6"/>
  <c r="AA879" i="6"/>
  <c r="W880" i="6"/>
  <c r="V880" i="6"/>
  <c r="U880" i="6"/>
  <c r="T880" i="6"/>
  <c r="W879" i="6"/>
  <c r="V879" i="6"/>
  <c r="U879" i="6"/>
  <c r="T879" i="6"/>
  <c r="W878" i="6"/>
  <c r="V878" i="6"/>
  <c r="U878" i="6"/>
  <c r="T878" i="6"/>
  <c r="W877" i="6"/>
  <c r="V877" i="6"/>
  <c r="U877" i="6"/>
  <c r="T877" i="6"/>
  <c r="W876" i="6"/>
  <c r="V876" i="6"/>
  <c r="U876" i="6"/>
  <c r="T876" i="6"/>
  <c r="W875" i="6"/>
  <c r="V875" i="6"/>
  <c r="U875" i="6"/>
  <c r="T875" i="6"/>
  <c r="W874" i="6"/>
  <c r="V874" i="6"/>
  <c r="U874" i="6"/>
  <c r="T874" i="6"/>
  <c r="W873" i="6"/>
  <c r="V873" i="6"/>
  <c r="U873" i="6"/>
  <c r="X873" i="6" s="1"/>
  <c r="T873" i="6"/>
  <c r="W872" i="6"/>
  <c r="V872" i="6"/>
  <c r="U872" i="6"/>
  <c r="X872" i="6" s="1"/>
  <c r="T872" i="6"/>
  <c r="W871" i="6"/>
  <c r="V871" i="6"/>
  <c r="U871" i="6"/>
  <c r="T871" i="6"/>
  <c r="W870" i="6"/>
  <c r="V870" i="6"/>
  <c r="U870" i="6"/>
  <c r="T870" i="6"/>
  <c r="W869" i="6"/>
  <c r="V869" i="6"/>
  <c r="U869" i="6"/>
  <c r="X869" i="6" s="1"/>
  <c r="T869" i="6"/>
  <c r="W868" i="6"/>
  <c r="V868" i="6"/>
  <c r="U868" i="6"/>
  <c r="T868" i="6"/>
  <c r="W867" i="6"/>
  <c r="V867" i="6"/>
  <c r="U867" i="6"/>
  <c r="T867" i="6"/>
  <c r="W866" i="6"/>
  <c r="V866" i="6"/>
  <c r="U866" i="6"/>
  <c r="T866" i="6"/>
  <c r="W865" i="6"/>
  <c r="V865" i="6"/>
  <c r="U865" i="6"/>
  <c r="T865" i="6"/>
  <c r="W864" i="6"/>
  <c r="V864" i="6"/>
  <c r="U864" i="6"/>
  <c r="T864" i="6"/>
  <c r="W863" i="6"/>
  <c r="V863" i="6"/>
  <c r="U863" i="6"/>
  <c r="T863" i="6"/>
  <c r="W862" i="6"/>
  <c r="V862" i="6"/>
  <c r="U862" i="6"/>
  <c r="T862" i="6"/>
  <c r="W861" i="6"/>
  <c r="V861" i="6"/>
  <c r="U861" i="6"/>
  <c r="X861" i="6" s="1"/>
  <c r="T861" i="6"/>
  <c r="W860" i="6"/>
  <c r="V860" i="6"/>
  <c r="U860" i="6"/>
  <c r="X860" i="6" s="1"/>
  <c r="T860" i="6"/>
  <c r="W859" i="6"/>
  <c r="V859" i="6"/>
  <c r="U859" i="6"/>
  <c r="T859" i="6"/>
  <c r="W858" i="6"/>
  <c r="V858" i="6"/>
  <c r="U858" i="6"/>
  <c r="T858" i="6"/>
  <c r="W857" i="6"/>
  <c r="V857" i="6"/>
  <c r="U857" i="6"/>
  <c r="T857" i="6"/>
  <c r="W856" i="6"/>
  <c r="V856" i="6"/>
  <c r="U856" i="6"/>
  <c r="T856" i="6"/>
  <c r="W855" i="6"/>
  <c r="V855" i="6"/>
  <c r="U855" i="6"/>
  <c r="T855" i="6"/>
  <c r="W854" i="6"/>
  <c r="V854" i="6"/>
  <c r="U854" i="6"/>
  <c r="T854" i="6"/>
  <c r="W853" i="6"/>
  <c r="V853" i="6"/>
  <c r="U853" i="6"/>
  <c r="T853" i="6"/>
  <c r="W852" i="6"/>
  <c r="V852" i="6"/>
  <c r="U852" i="6"/>
  <c r="T852" i="6"/>
  <c r="W851" i="6"/>
  <c r="V851" i="6"/>
  <c r="U851" i="6"/>
  <c r="T851" i="6"/>
  <c r="W850" i="6"/>
  <c r="V850" i="6"/>
  <c r="U850" i="6"/>
  <c r="T850" i="6"/>
  <c r="W849" i="6"/>
  <c r="V849" i="6"/>
  <c r="U849" i="6"/>
  <c r="T849" i="6"/>
  <c r="W848" i="6"/>
  <c r="V848" i="6"/>
  <c r="U848" i="6"/>
  <c r="T848" i="6"/>
  <c r="W847" i="6"/>
  <c r="V847" i="6"/>
  <c r="U847" i="6"/>
  <c r="T847" i="6"/>
  <c r="W846" i="6"/>
  <c r="V846" i="6"/>
  <c r="U846" i="6"/>
  <c r="T846" i="6"/>
  <c r="W845" i="6"/>
  <c r="V845" i="6"/>
  <c r="U845" i="6"/>
  <c r="T845" i="6"/>
  <c r="W844" i="6"/>
  <c r="V844" i="6"/>
  <c r="U844" i="6"/>
  <c r="X844" i="6" s="1"/>
  <c r="T844" i="6"/>
  <c r="W843" i="6"/>
  <c r="V843" i="6"/>
  <c r="U843" i="6"/>
  <c r="X843" i="6" s="1"/>
  <c r="T843" i="6"/>
  <c r="W842" i="6"/>
  <c r="V842" i="6"/>
  <c r="U842" i="6"/>
  <c r="T842" i="6"/>
  <c r="W841" i="6"/>
  <c r="V841" i="6"/>
  <c r="U841" i="6"/>
  <c r="T841" i="6"/>
  <c r="W840" i="6"/>
  <c r="V840" i="6"/>
  <c r="U840" i="6"/>
  <c r="T840" i="6"/>
  <c r="W839" i="6"/>
  <c r="V839" i="6"/>
  <c r="U839" i="6"/>
  <c r="T839" i="6"/>
  <c r="W838" i="6"/>
  <c r="V838" i="6"/>
  <c r="U838" i="6"/>
  <c r="T838" i="6"/>
  <c r="W837" i="6"/>
  <c r="V837" i="6"/>
  <c r="U837" i="6"/>
  <c r="T837" i="6"/>
  <c r="W836" i="6"/>
  <c r="V836" i="6"/>
  <c r="U836" i="6"/>
  <c r="T836" i="6"/>
  <c r="W835" i="6"/>
  <c r="V835" i="6"/>
  <c r="U835" i="6"/>
  <c r="T835" i="6"/>
  <c r="AA833" i="6"/>
  <c r="W834" i="6"/>
  <c r="V834" i="6"/>
  <c r="U834" i="6"/>
  <c r="T834" i="6"/>
  <c r="W833" i="6"/>
  <c r="V833" i="6"/>
  <c r="U833" i="6"/>
  <c r="T833" i="6"/>
  <c r="W832" i="6"/>
  <c r="V832" i="6"/>
  <c r="U832" i="6"/>
  <c r="X832" i="6" s="1"/>
  <c r="T832" i="6"/>
  <c r="W831" i="6"/>
  <c r="V831" i="6"/>
  <c r="U831" i="6"/>
  <c r="X831" i="6" s="1"/>
  <c r="T831" i="6"/>
  <c r="W830" i="6"/>
  <c r="V830" i="6"/>
  <c r="U830" i="6"/>
  <c r="T830" i="6"/>
  <c r="W829" i="6"/>
  <c r="V829" i="6"/>
  <c r="U829" i="6"/>
  <c r="T829" i="6"/>
  <c r="W828" i="6"/>
  <c r="V828" i="6"/>
  <c r="U828" i="6"/>
  <c r="T828" i="6"/>
  <c r="W827" i="6"/>
  <c r="V827" i="6"/>
  <c r="U827" i="6"/>
  <c r="T827" i="6"/>
  <c r="W826" i="6"/>
  <c r="V826" i="6"/>
  <c r="U826" i="6"/>
  <c r="X826" i="6" s="1"/>
  <c r="T826" i="6"/>
  <c r="W825" i="6"/>
  <c r="V825" i="6"/>
  <c r="U825" i="6"/>
  <c r="T825" i="6"/>
  <c r="W824" i="6"/>
  <c r="V824" i="6"/>
  <c r="U824" i="6"/>
  <c r="T824" i="6"/>
  <c r="W823" i="6"/>
  <c r="V823" i="6"/>
  <c r="U823" i="6"/>
  <c r="T823" i="6"/>
  <c r="W822" i="6"/>
  <c r="V822" i="6"/>
  <c r="U822" i="6"/>
  <c r="T822" i="6"/>
  <c r="W821" i="6"/>
  <c r="V821" i="6"/>
  <c r="U821" i="6"/>
  <c r="X821" i="6" s="1"/>
  <c r="T821" i="6"/>
  <c r="W820" i="6"/>
  <c r="V820" i="6"/>
  <c r="U820" i="6"/>
  <c r="T820" i="6"/>
  <c r="W819" i="6"/>
  <c r="V819" i="6"/>
  <c r="U819" i="6"/>
  <c r="T819" i="6"/>
  <c r="W818" i="6"/>
  <c r="V818" i="6"/>
  <c r="U818" i="6"/>
  <c r="X818" i="6" s="1"/>
  <c r="T818" i="6"/>
  <c r="W817" i="6"/>
  <c r="V817" i="6"/>
  <c r="U817" i="6"/>
  <c r="X817" i="6" s="1"/>
  <c r="T817" i="6"/>
  <c r="W816" i="6"/>
  <c r="V816" i="6"/>
  <c r="U816" i="6"/>
  <c r="T816" i="6"/>
  <c r="W815" i="6"/>
  <c r="V815" i="6"/>
  <c r="U815" i="6"/>
  <c r="T815" i="6"/>
  <c r="AA813" i="6"/>
  <c r="W814" i="6"/>
  <c r="V814" i="6"/>
  <c r="U814" i="6"/>
  <c r="T814" i="6"/>
  <c r="W813" i="6"/>
  <c r="V813" i="6"/>
  <c r="U813" i="6"/>
  <c r="T813" i="6"/>
  <c r="W812" i="6"/>
  <c r="V812" i="6"/>
  <c r="U812" i="6"/>
  <c r="T812" i="6"/>
  <c r="W811" i="6"/>
  <c r="V811" i="6"/>
  <c r="U811" i="6"/>
  <c r="T811" i="6"/>
  <c r="W810" i="6"/>
  <c r="V810" i="6"/>
  <c r="U810" i="6"/>
  <c r="T810" i="6"/>
  <c r="W809" i="6"/>
  <c r="V809" i="6"/>
  <c r="U809" i="6"/>
  <c r="T809" i="6"/>
  <c r="W808" i="6"/>
  <c r="V808" i="6"/>
  <c r="U808" i="6"/>
  <c r="T808" i="6"/>
  <c r="W807" i="6"/>
  <c r="V807" i="6"/>
  <c r="U807" i="6"/>
  <c r="T807" i="6"/>
  <c r="W806" i="6"/>
  <c r="V806" i="6"/>
  <c r="U806" i="6"/>
  <c r="T806" i="6"/>
  <c r="AA804" i="6"/>
  <c r="W805" i="6"/>
  <c r="V805" i="6"/>
  <c r="U805" i="6"/>
  <c r="T805" i="6"/>
  <c r="W804" i="6"/>
  <c r="V804" i="6"/>
  <c r="U804" i="6"/>
  <c r="T804" i="6"/>
  <c r="W803" i="6"/>
  <c r="V803" i="6"/>
  <c r="U803" i="6"/>
  <c r="X803" i="6" s="1"/>
  <c r="T803" i="6"/>
  <c r="W802" i="6"/>
  <c r="V802" i="6"/>
  <c r="U802" i="6"/>
  <c r="X802" i="6" s="1"/>
  <c r="T802" i="6"/>
  <c r="AA800" i="6"/>
  <c r="W801" i="6"/>
  <c r="V801" i="6"/>
  <c r="U801" i="6"/>
  <c r="T801" i="6"/>
  <c r="W800" i="6"/>
  <c r="V800" i="6"/>
  <c r="U800" i="6"/>
  <c r="T800" i="6"/>
  <c r="W799" i="6"/>
  <c r="V799" i="6"/>
  <c r="U799" i="6"/>
  <c r="T799" i="6"/>
  <c r="W798" i="6"/>
  <c r="V798" i="6"/>
  <c r="U798" i="6"/>
  <c r="T798" i="6"/>
  <c r="W797" i="6"/>
  <c r="V797" i="6"/>
  <c r="U797" i="6"/>
  <c r="T797" i="6"/>
  <c r="W796" i="6"/>
  <c r="V796" i="6"/>
  <c r="U796" i="6"/>
  <c r="T796" i="6"/>
  <c r="W795" i="6"/>
  <c r="V795" i="6"/>
  <c r="U795" i="6"/>
  <c r="T795" i="6"/>
  <c r="W794" i="6"/>
  <c r="V794" i="6"/>
  <c r="U794" i="6"/>
  <c r="T794" i="6"/>
  <c r="W793" i="6"/>
  <c r="V793" i="6"/>
  <c r="U793" i="6"/>
  <c r="T793" i="6"/>
  <c r="W792" i="6"/>
  <c r="V792" i="6"/>
  <c r="U792" i="6"/>
  <c r="T792" i="6"/>
  <c r="W791" i="6"/>
  <c r="V791" i="6"/>
  <c r="U791" i="6"/>
  <c r="T791" i="6"/>
  <c r="W790" i="6"/>
  <c r="V790" i="6"/>
  <c r="U790" i="6"/>
  <c r="T790" i="6"/>
  <c r="AA788" i="6"/>
  <c r="W789" i="6"/>
  <c r="V789" i="6"/>
  <c r="U789" i="6"/>
  <c r="X789" i="6" s="1"/>
  <c r="T789" i="6"/>
  <c r="W788" i="6"/>
  <c r="V788" i="6"/>
  <c r="U788" i="6"/>
  <c r="X788" i="6" s="1"/>
  <c r="T788" i="6"/>
  <c r="W787" i="6"/>
  <c r="V787" i="6"/>
  <c r="U787" i="6"/>
  <c r="T787" i="6"/>
  <c r="W786" i="6"/>
  <c r="V786" i="6"/>
  <c r="U786" i="6"/>
  <c r="T786" i="6"/>
  <c r="W785" i="6"/>
  <c r="V785" i="6"/>
  <c r="U785" i="6"/>
  <c r="T785" i="6"/>
  <c r="W784" i="6"/>
  <c r="V784" i="6"/>
  <c r="U784" i="6"/>
  <c r="T784" i="6"/>
  <c r="W783" i="6"/>
  <c r="V783" i="6"/>
  <c r="U783" i="6"/>
  <c r="T783" i="6"/>
  <c r="W782" i="6"/>
  <c r="V782" i="6"/>
  <c r="U782" i="6"/>
  <c r="T782" i="6"/>
  <c r="W781" i="6"/>
  <c r="V781" i="6"/>
  <c r="U781" i="6"/>
  <c r="T781" i="6"/>
  <c r="W780" i="6"/>
  <c r="V780" i="6"/>
  <c r="U780" i="6"/>
  <c r="T780" i="6"/>
  <c r="W779" i="6"/>
  <c r="V779" i="6"/>
  <c r="U779" i="6"/>
  <c r="T779" i="6"/>
  <c r="W778" i="6"/>
  <c r="V778" i="6"/>
  <c r="U778" i="6"/>
  <c r="T778" i="6"/>
  <c r="W777" i="6"/>
  <c r="V777" i="6"/>
  <c r="U777" i="6"/>
  <c r="T777" i="6"/>
  <c r="W776" i="6"/>
  <c r="V776" i="6"/>
  <c r="U776" i="6"/>
  <c r="T776" i="6"/>
  <c r="W775" i="6"/>
  <c r="V775" i="6"/>
  <c r="U775" i="6"/>
  <c r="T775" i="6"/>
  <c r="W774" i="6"/>
  <c r="V774" i="6"/>
  <c r="U774" i="6"/>
  <c r="T774" i="6"/>
  <c r="W773" i="6"/>
  <c r="V773" i="6"/>
  <c r="U773" i="6"/>
  <c r="T773" i="6"/>
  <c r="W772" i="6"/>
  <c r="V772" i="6"/>
  <c r="U772" i="6"/>
  <c r="T772" i="6"/>
  <c r="W771" i="6"/>
  <c r="V771" i="6"/>
  <c r="U771" i="6"/>
  <c r="T771" i="6"/>
  <c r="W770" i="6"/>
  <c r="V770" i="6"/>
  <c r="U770" i="6"/>
  <c r="T770" i="6"/>
  <c r="W769" i="6"/>
  <c r="V769" i="6"/>
  <c r="U769" i="6"/>
  <c r="T769" i="6"/>
  <c r="W768" i="6"/>
  <c r="V768" i="6"/>
  <c r="U768" i="6"/>
  <c r="T768" i="6"/>
  <c r="W767" i="6"/>
  <c r="V767" i="6"/>
  <c r="U767" i="6"/>
  <c r="T767" i="6"/>
  <c r="W766" i="6"/>
  <c r="V766" i="6"/>
  <c r="U766" i="6"/>
  <c r="X766" i="6" s="1"/>
  <c r="T766" i="6"/>
  <c r="W765" i="6"/>
  <c r="V765" i="6"/>
  <c r="U765" i="6"/>
  <c r="T765" i="6"/>
  <c r="W764" i="6"/>
  <c r="V764" i="6"/>
  <c r="U764" i="6"/>
  <c r="T764" i="6"/>
  <c r="W763" i="6"/>
  <c r="V763" i="6"/>
  <c r="U763" i="6"/>
  <c r="T763" i="6"/>
  <c r="AA761" i="6"/>
  <c r="W762" i="6"/>
  <c r="V762" i="6"/>
  <c r="U762" i="6"/>
  <c r="T762" i="6"/>
  <c r="W761" i="6"/>
  <c r="V761" i="6"/>
  <c r="U761" i="6"/>
  <c r="T761" i="6"/>
  <c r="W760" i="6"/>
  <c r="V760" i="6"/>
  <c r="U760" i="6"/>
  <c r="T760" i="6"/>
  <c r="W759" i="6"/>
  <c r="V759" i="6"/>
  <c r="U759" i="6"/>
  <c r="T759" i="6"/>
  <c r="AA757" i="6"/>
  <c r="W758" i="6"/>
  <c r="V758" i="6"/>
  <c r="U758" i="6"/>
  <c r="T758" i="6"/>
  <c r="W757" i="6"/>
  <c r="V757" i="6"/>
  <c r="U757" i="6"/>
  <c r="T757" i="6"/>
  <c r="W756" i="6"/>
  <c r="V756" i="6"/>
  <c r="U756" i="6"/>
  <c r="T756" i="6"/>
  <c r="W755" i="6"/>
  <c r="V755" i="6"/>
  <c r="U755" i="6"/>
  <c r="T755" i="6"/>
  <c r="W754" i="6"/>
  <c r="V754" i="6"/>
  <c r="U754" i="6"/>
  <c r="T754" i="6"/>
  <c r="W753" i="6"/>
  <c r="V753" i="6"/>
  <c r="U753" i="6"/>
  <c r="T753" i="6"/>
  <c r="W752" i="6"/>
  <c r="V752" i="6"/>
  <c r="U752" i="6"/>
  <c r="T752" i="6"/>
  <c r="W751" i="6"/>
  <c r="V751" i="6"/>
  <c r="U751" i="6"/>
  <c r="T751" i="6"/>
  <c r="W750" i="6"/>
  <c r="V750" i="6"/>
  <c r="U750" i="6"/>
  <c r="T750" i="6"/>
  <c r="AA748" i="6"/>
  <c r="W749" i="6"/>
  <c r="V749" i="6"/>
  <c r="U749" i="6"/>
  <c r="T749" i="6"/>
  <c r="W748" i="6"/>
  <c r="V748" i="6"/>
  <c r="U748" i="6"/>
  <c r="T748" i="6"/>
  <c r="W747" i="6"/>
  <c r="V747" i="6"/>
  <c r="U747" i="6"/>
  <c r="T747" i="6"/>
  <c r="W746" i="6"/>
  <c r="V746" i="6"/>
  <c r="U746" i="6"/>
  <c r="T746" i="6"/>
  <c r="AA744" i="6"/>
  <c r="W745" i="6"/>
  <c r="V745" i="6"/>
  <c r="U745" i="6"/>
  <c r="T745" i="6"/>
  <c r="W744" i="6"/>
  <c r="V744" i="6"/>
  <c r="U744" i="6"/>
  <c r="T744" i="6"/>
  <c r="W743" i="6"/>
  <c r="V743" i="6"/>
  <c r="U743" i="6"/>
  <c r="T743" i="6"/>
  <c r="W742" i="6"/>
  <c r="V742" i="6"/>
  <c r="U742" i="6"/>
  <c r="T742" i="6"/>
  <c r="S742" i="6"/>
  <c r="W741" i="6"/>
  <c r="V741" i="6"/>
  <c r="U741" i="6"/>
  <c r="T741" i="6"/>
  <c r="W740" i="6"/>
  <c r="V740" i="6"/>
  <c r="U740" i="6"/>
  <c r="T740" i="6"/>
  <c r="W739" i="6"/>
  <c r="V739" i="6"/>
  <c r="U739" i="6"/>
  <c r="X739" i="6" s="1"/>
  <c r="T739" i="6"/>
  <c r="W738" i="6"/>
  <c r="V738" i="6"/>
  <c r="U738" i="6"/>
  <c r="X738" i="6" s="1"/>
  <c r="T738" i="6"/>
  <c r="W737" i="6"/>
  <c r="V737" i="6"/>
  <c r="U737" i="6"/>
  <c r="T737" i="6"/>
  <c r="W736" i="6"/>
  <c r="V736" i="6"/>
  <c r="U736" i="6"/>
  <c r="T736" i="6"/>
  <c r="W735" i="6"/>
  <c r="V735" i="6"/>
  <c r="U735" i="6"/>
  <c r="T735" i="6"/>
  <c r="W734" i="6"/>
  <c r="V734" i="6"/>
  <c r="U734" i="6"/>
  <c r="T734" i="6"/>
  <c r="W733" i="6"/>
  <c r="V733" i="6"/>
  <c r="U733" i="6"/>
  <c r="T733" i="6"/>
  <c r="AA731" i="6"/>
  <c r="W732" i="6"/>
  <c r="V732" i="6"/>
  <c r="U732" i="6"/>
  <c r="T732" i="6"/>
  <c r="W731" i="6"/>
  <c r="V731" i="6"/>
  <c r="U731" i="6"/>
  <c r="T731" i="6"/>
  <c r="W730" i="6"/>
  <c r="V730" i="6"/>
  <c r="U730" i="6"/>
  <c r="T730" i="6"/>
  <c r="W729" i="6"/>
  <c r="V729" i="6"/>
  <c r="U729" i="6"/>
  <c r="T729" i="6"/>
  <c r="AA727" i="6"/>
  <c r="W728" i="6"/>
  <c r="V728" i="6"/>
  <c r="U728" i="6"/>
  <c r="T728" i="6"/>
  <c r="W727" i="6"/>
  <c r="V727" i="6"/>
  <c r="U727" i="6"/>
  <c r="T727" i="6"/>
  <c r="W726" i="6"/>
  <c r="V726" i="6"/>
  <c r="U726" i="6"/>
  <c r="T726" i="6"/>
  <c r="W725" i="6"/>
  <c r="V725" i="6"/>
  <c r="U725" i="6"/>
  <c r="T725" i="6"/>
  <c r="W724" i="6"/>
  <c r="V724" i="6"/>
  <c r="U724" i="6"/>
  <c r="T724" i="6"/>
  <c r="W723" i="6"/>
  <c r="V723" i="6"/>
  <c r="U723" i="6"/>
  <c r="T723" i="6"/>
  <c r="W722" i="6"/>
  <c r="V722" i="6"/>
  <c r="U722" i="6"/>
  <c r="T722" i="6"/>
  <c r="W721" i="6"/>
  <c r="V721" i="6"/>
  <c r="U721" i="6"/>
  <c r="T721" i="6"/>
  <c r="W720" i="6"/>
  <c r="V720" i="6"/>
  <c r="U720" i="6"/>
  <c r="T720" i="6"/>
  <c r="W719" i="6"/>
  <c r="V719" i="6"/>
  <c r="U719" i="6"/>
  <c r="X719" i="6" s="1"/>
  <c r="T719" i="6"/>
  <c r="W718" i="6"/>
  <c r="V718" i="6"/>
  <c r="U718" i="6"/>
  <c r="X718" i="6" s="1"/>
  <c r="T718" i="6"/>
  <c r="W717" i="6"/>
  <c r="V717" i="6"/>
  <c r="U717" i="6"/>
  <c r="T717" i="6"/>
  <c r="W716" i="6"/>
  <c r="V716" i="6"/>
  <c r="U716" i="6"/>
  <c r="T716" i="6"/>
  <c r="AA714" i="6"/>
  <c r="W715" i="6"/>
  <c r="V715" i="6"/>
  <c r="U715" i="6"/>
  <c r="T715" i="6"/>
  <c r="AA713" i="6"/>
  <c r="W714" i="6"/>
  <c r="V714" i="6"/>
  <c r="U714" i="6"/>
  <c r="T714" i="6"/>
  <c r="S714" i="6"/>
  <c r="W713" i="6"/>
  <c r="V713" i="6"/>
  <c r="U713" i="6"/>
  <c r="T713" i="6"/>
  <c r="W712" i="6"/>
  <c r="V712" i="6"/>
  <c r="U712" i="6"/>
  <c r="T712" i="6"/>
  <c r="W711" i="6"/>
  <c r="V711" i="6"/>
  <c r="U711" i="6"/>
  <c r="T711" i="6"/>
  <c r="W710" i="6"/>
  <c r="V710" i="6"/>
  <c r="U710" i="6"/>
  <c r="T710" i="6"/>
  <c r="W709" i="6"/>
  <c r="V709" i="6"/>
  <c r="U709" i="6"/>
  <c r="X709" i="6" s="1"/>
  <c r="T709" i="6"/>
  <c r="W708" i="6"/>
  <c r="V708" i="6"/>
  <c r="U708" i="6"/>
  <c r="X708" i="6" s="1"/>
  <c r="T708" i="6"/>
  <c r="W707" i="6"/>
  <c r="V707" i="6"/>
  <c r="U707" i="6"/>
  <c r="T707" i="6"/>
  <c r="AA705" i="6"/>
  <c r="W706" i="6"/>
  <c r="V706" i="6"/>
  <c r="U706" i="6"/>
  <c r="T706" i="6"/>
  <c r="S706" i="6"/>
  <c r="W705" i="6"/>
  <c r="V705" i="6"/>
  <c r="U705" i="6"/>
  <c r="T705" i="6"/>
  <c r="W704" i="6"/>
  <c r="V704" i="6"/>
  <c r="U704" i="6"/>
  <c r="T704" i="6"/>
  <c r="W703" i="6"/>
  <c r="V703" i="6"/>
  <c r="U703" i="6"/>
  <c r="T703" i="6"/>
  <c r="W702" i="6"/>
  <c r="V702" i="6"/>
  <c r="U702" i="6"/>
  <c r="T702" i="6"/>
  <c r="W701" i="6"/>
  <c r="V701" i="6"/>
  <c r="U701" i="6"/>
  <c r="T701" i="6"/>
  <c r="W700" i="6"/>
  <c r="V700" i="6"/>
  <c r="U700" i="6"/>
  <c r="T700" i="6"/>
  <c r="W699" i="6"/>
  <c r="V699" i="6"/>
  <c r="U699" i="6"/>
  <c r="T699" i="6"/>
  <c r="W698" i="6"/>
  <c r="V698" i="6"/>
  <c r="U698" i="6"/>
  <c r="T698" i="6"/>
  <c r="AA696" i="6"/>
  <c r="W697" i="6"/>
  <c r="V697" i="6"/>
  <c r="U697" i="6"/>
  <c r="T697" i="6"/>
  <c r="W696" i="6"/>
  <c r="V696" i="6"/>
  <c r="U696" i="6"/>
  <c r="X696" i="6" s="1"/>
  <c r="T696" i="6"/>
  <c r="W695" i="6"/>
  <c r="V695" i="6"/>
  <c r="U695" i="6"/>
  <c r="X695" i="6" s="1"/>
  <c r="T695" i="6"/>
  <c r="W694" i="6"/>
  <c r="V694" i="6"/>
  <c r="U694" i="6"/>
  <c r="T694" i="6"/>
  <c r="AA692" i="6"/>
  <c r="W693" i="6"/>
  <c r="V693" i="6"/>
  <c r="U693" i="6"/>
  <c r="T693" i="6"/>
  <c r="W692" i="6"/>
  <c r="V692" i="6"/>
  <c r="U692" i="6"/>
  <c r="T692" i="6"/>
  <c r="W691" i="6"/>
  <c r="V691" i="6"/>
  <c r="U691" i="6"/>
  <c r="T691" i="6"/>
  <c r="W690" i="6"/>
  <c r="V690" i="6"/>
  <c r="U690" i="6"/>
  <c r="T690" i="6"/>
  <c r="AA688" i="6"/>
  <c r="W689" i="6"/>
  <c r="V689" i="6"/>
  <c r="U689" i="6"/>
  <c r="T689" i="6"/>
  <c r="W688" i="6"/>
  <c r="V688" i="6"/>
  <c r="U688" i="6"/>
  <c r="T688" i="6"/>
  <c r="W687" i="6"/>
  <c r="V687" i="6"/>
  <c r="U687" i="6"/>
  <c r="T687" i="6"/>
  <c r="W686" i="6"/>
  <c r="V686" i="6"/>
  <c r="U686" i="6"/>
  <c r="T686" i="6"/>
  <c r="AA684" i="6"/>
  <c r="W685" i="6"/>
  <c r="V685" i="6"/>
  <c r="U685" i="6"/>
  <c r="T685" i="6"/>
  <c r="W684" i="6"/>
  <c r="V684" i="6"/>
  <c r="U684" i="6"/>
  <c r="X684" i="6" s="1"/>
  <c r="T684" i="6"/>
  <c r="W683" i="6"/>
  <c r="V683" i="6"/>
  <c r="U683" i="6"/>
  <c r="X683" i="6" s="1"/>
  <c r="T683" i="6"/>
  <c r="W682" i="6"/>
  <c r="V682" i="6"/>
  <c r="U682" i="6"/>
  <c r="T682" i="6"/>
  <c r="AA680" i="6"/>
  <c r="W681" i="6"/>
  <c r="V681" i="6"/>
  <c r="U681" i="6"/>
  <c r="T681" i="6"/>
  <c r="W680" i="6"/>
  <c r="V680" i="6"/>
  <c r="U680" i="6"/>
  <c r="T680" i="6"/>
  <c r="W679" i="6"/>
  <c r="V679" i="6"/>
  <c r="U679" i="6"/>
  <c r="T679" i="6"/>
  <c r="W678" i="6"/>
  <c r="V678" i="6"/>
  <c r="U678" i="6"/>
  <c r="T678" i="6"/>
  <c r="W677" i="6"/>
  <c r="V677" i="6"/>
  <c r="U677" i="6"/>
  <c r="T677" i="6"/>
  <c r="W676" i="6"/>
  <c r="V676" i="6"/>
  <c r="U676" i="6"/>
  <c r="T676" i="6"/>
  <c r="W675" i="6"/>
  <c r="V675" i="6"/>
  <c r="U675" i="6"/>
  <c r="T675" i="6"/>
  <c r="W674" i="6"/>
  <c r="V674" i="6"/>
  <c r="U674" i="6"/>
  <c r="T674" i="6"/>
  <c r="W673" i="6"/>
  <c r="V673" i="6"/>
  <c r="U673" i="6"/>
  <c r="T673" i="6"/>
  <c r="W672" i="6"/>
  <c r="V672" i="6"/>
  <c r="U672" i="6"/>
  <c r="X672" i="6" s="1"/>
  <c r="T672" i="6"/>
  <c r="W671" i="6"/>
  <c r="V671" i="6"/>
  <c r="U671" i="6"/>
  <c r="X671" i="6" s="1"/>
  <c r="T671" i="6"/>
  <c r="W670" i="6"/>
  <c r="V670" i="6"/>
  <c r="U670" i="6"/>
  <c r="T670" i="6"/>
  <c r="S670" i="6"/>
  <c r="W669" i="6"/>
  <c r="V669" i="6"/>
  <c r="U669" i="6"/>
  <c r="T669" i="6"/>
  <c r="AA667" i="6"/>
  <c r="W668" i="6"/>
  <c r="V668" i="6"/>
  <c r="U668" i="6"/>
  <c r="T668" i="6"/>
  <c r="W667" i="6"/>
  <c r="V667" i="6"/>
  <c r="U667" i="6"/>
  <c r="T667" i="6"/>
  <c r="W666" i="6"/>
  <c r="V666" i="6"/>
  <c r="U666" i="6"/>
  <c r="X666" i="6" s="1"/>
  <c r="T666" i="6"/>
  <c r="W665" i="6"/>
  <c r="V665" i="6"/>
  <c r="U665" i="6"/>
  <c r="X665" i="6" s="1"/>
  <c r="T665" i="6"/>
  <c r="AA663" i="6"/>
  <c r="W664" i="6"/>
  <c r="V664" i="6"/>
  <c r="U664" i="6"/>
  <c r="T664" i="6"/>
  <c r="W663" i="6"/>
  <c r="V663" i="6"/>
  <c r="U663" i="6"/>
  <c r="T663" i="6"/>
  <c r="W662" i="6"/>
  <c r="V662" i="6"/>
  <c r="U662" i="6"/>
  <c r="T662" i="6"/>
  <c r="W661" i="6"/>
  <c r="V661" i="6"/>
  <c r="U661" i="6"/>
  <c r="T661" i="6"/>
  <c r="W660" i="6"/>
  <c r="V660" i="6"/>
  <c r="U660" i="6"/>
  <c r="T660" i="6"/>
  <c r="W659" i="6"/>
  <c r="V659" i="6"/>
  <c r="U659" i="6"/>
  <c r="T659" i="6"/>
  <c r="W658" i="6"/>
  <c r="V658" i="6"/>
  <c r="U658" i="6"/>
  <c r="T658" i="6"/>
  <c r="W657" i="6"/>
  <c r="V657" i="6"/>
  <c r="U657" i="6"/>
  <c r="T657" i="6"/>
  <c r="W656" i="6"/>
  <c r="V656" i="6"/>
  <c r="U656" i="6"/>
  <c r="T656" i="6"/>
  <c r="W655" i="6"/>
  <c r="V655" i="6"/>
  <c r="U655" i="6"/>
  <c r="X655" i="6" s="1"/>
  <c r="T655" i="6"/>
  <c r="W654" i="6"/>
  <c r="V654" i="6"/>
  <c r="U654" i="6"/>
  <c r="X654" i="6" s="1"/>
  <c r="T654" i="6"/>
  <c r="W653" i="6"/>
  <c r="V653" i="6"/>
  <c r="U653" i="6"/>
  <c r="T653" i="6"/>
  <c r="W652" i="6"/>
  <c r="V652" i="6"/>
  <c r="U652" i="6"/>
  <c r="T652" i="6"/>
  <c r="AA650" i="6"/>
  <c r="W651" i="6"/>
  <c r="V651" i="6"/>
  <c r="U651" i="6"/>
  <c r="T651" i="6"/>
  <c r="W650" i="6"/>
  <c r="V650" i="6"/>
  <c r="U650" i="6"/>
  <c r="T650" i="6"/>
  <c r="W649" i="6"/>
  <c r="V649" i="6"/>
  <c r="U649" i="6"/>
  <c r="T649" i="6"/>
  <c r="W648" i="6"/>
  <c r="V648" i="6"/>
  <c r="U648" i="6"/>
  <c r="T648" i="6"/>
  <c r="AA646" i="6"/>
  <c r="W647" i="6"/>
  <c r="V647" i="6"/>
  <c r="U647" i="6"/>
  <c r="T647" i="6"/>
  <c r="AA645" i="6"/>
  <c r="W646" i="6"/>
  <c r="V646" i="6"/>
  <c r="U646" i="6"/>
  <c r="T646" i="6"/>
  <c r="S646" i="6"/>
  <c r="W645" i="6"/>
  <c r="V645" i="6"/>
  <c r="U645" i="6"/>
  <c r="T645" i="6"/>
  <c r="W644" i="6"/>
  <c r="V644" i="6"/>
  <c r="U644" i="6"/>
  <c r="T644" i="6"/>
  <c r="W643" i="6"/>
  <c r="V643" i="6"/>
  <c r="U643" i="6"/>
  <c r="T643" i="6"/>
  <c r="W642" i="6"/>
  <c r="V642" i="6"/>
  <c r="U642" i="6"/>
  <c r="T642" i="6"/>
  <c r="W641" i="6"/>
  <c r="V641" i="6"/>
  <c r="U641" i="6"/>
  <c r="T641" i="6"/>
  <c r="W640" i="6"/>
  <c r="V640" i="6"/>
  <c r="U640" i="6"/>
  <c r="T640" i="6"/>
  <c r="W639" i="6"/>
  <c r="V639" i="6"/>
  <c r="U639" i="6"/>
  <c r="T639" i="6"/>
  <c r="W638" i="6"/>
  <c r="V638" i="6"/>
  <c r="U638" i="6"/>
  <c r="T638" i="6"/>
  <c r="W637" i="6"/>
  <c r="V637" i="6"/>
  <c r="U637" i="6"/>
  <c r="T637" i="6"/>
  <c r="W636" i="6"/>
  <c r="V636" i="6"/>
  <c r="U636" i="6"/>
  <c r="T636" i="6"/>
  <c r="W635" i="6"/>
  <c r="V635" i="6"/>
  <c r="U635" i="6"/>
  <c r="T635" i="6"/>
  <c r="AA633" i="6"/>
  <c r="W634" i="6"/>
  <c r="V634" i="6"/>
  <c r="U634" i="6"/>
  <c r="T634" i="6"/>
  <c r="W633" i="6"/>
  <c r="V633" i="6"/>
  <c r="U633" i="6"/>
  <c r="T633" i="6"/>
  <c r="W632" i="6"/>
  <c r="V632" i="6"/>
  <c r="U632" i="6"/>
  <c r="T632" i="6"/>
  <c r="W631" i="6"/>
  <c r="V631" i="6"/>
  <c r="U631" i="6"/>
  <c r="T631" i="6"/>
  <c r="AA629" i="6"/>
  <c r="W630" i="6"/>
  <c r="V630" i="6"/>
  <c r="U630" i="6"/>
  <c r="T630" i="6"/>
  <c r="W629" i="6"/>
  <c r="V629" i="6"/>
  <c r="U629" i="6"/>
  <c r="T629" i="6"/>
  <c r="W628" i="6"/>
  <c r="V628" i="6"/>
  <c r="U628" i="6"/>
  <c r="X628" i="6" s="1"/>
  <c r="T628" i="6"/>
  <c r="W627" i="6"/>
  <c r="V627" i="6"/>
  <c r="U627" i="6"/>
  <c r="X627" i="6" s="1"/>
  <c r="T627" i="6"/>
  <c r="W626" i="6"/>
  <c r="V626" i="6"/>
  <c r="U626" i="6"/>
  <c r="T626" i="6"/>
  <c r="W625" i="6"/>
  <c r="V625" i="6"/>
  <c r="U625" i="6"/>
  <c r="T625" i="6"/>
  <c r="W624" i="6"/>
  <c r="V624" i="6"/>
  <c r="U624" i="6"/>
  <c r="T624" i="6"/>
  <c r="W623" i="6"/>
  <c r="V623" i="6"/>
  <c r="U623" i="6"/>
  <c r="T623" i="6"/>
  <c r="W622" i="6"/>
  <c r="V622" i="6"/>
  <c r="U622" i="6"/>
  <c r="T622" i="6"/>
  <c r="AA620" i="6"/>
  <c r="W621" i="6"/>
  <c r="V621" i="6"/>
  <c r="U621" i="6"/>
  <c r="T621" i="6"/>
  <c r="W620" i="6"/>
  <c r="V620" i="6"/>
  <c r="U620" i="6"/>
  <c r="T620" i="6"/>
  <c r="W619" i="6"/>
  <c r="V619" i="6"/>
  <c r="U619" i="6"/>
  <c r="T619" i="6"/>
  <c r="W618" i="6"/>
  <c r="V618" i="6"/>
  <c r="U618" i="6"/>
  <c r="T618" i="6"/>
  <c r="AA616" i="6"/>
  <c r="W617" i="6"/>
  <c r="V617" i="6"/>
  <c r="U617" i="6"/>
  <c r="T617" i="6"/>
  <c r="W616" i="6"/>
  <c r="V616" i="6"/>
  <c r="U616" i="6"/>
  <c r="T616" i="6"/>
  <c r="W615" i="6"/>
  <c r="V615" i="6"/>
  <c r="U615" i="6"/>
  <c r="T615" i="6"/>
  <c r="W614" i="6"/>
  <c r="V614" i="6"/>
  <c r="U614" i="6"/>
  <c r="X614" i="6" s="1"/>
  <c r="T614" i="6"/>
  <c r="S614" i="6"/>
  <c r="W613" i="6"/>
  <c r="V613" i="6"/>
  <c r="U613" i="6"/>
  <c r="X613" i="6" s="1"/>
  <c r="T613" i="6"/>
  <c r="W612" i="6"/>
  <c r="V612" i="6"/>
  <c r="U612" i="6"/>
  <c r="T612" i="6"/>
  <c r="W611" i="6"/>
  <c r="V611" i="6"/>
  <c r="U611" i="6"/>
  <c r="T611" i="6"/>
  <c r="W610" i="6"/>
  <c r="V610" i="6"/>
  <c r="U610" i="6"/>
  <c r="T610" i="6"/>
  <c r="W609" i="6"/>
  <c r="V609" i="6"/>
  <c r="U609" i="6"/>
  <c r="T609" i="6"/>
  <c r="W608" i="6"/>
  <c r="V608" i="6"/>
  <c r="U608" i="6"/>
  <c r="T608" i="6"/>
  <c r="W607" i="6"/>
  <c r="V607" i="6"/>
  <c r="U607" i="6"/>
  <c r="T607" i="6"/>
  <c r="W606" i="6"/>
  <c r="V606" i="6"/>
  <c r="U606" i="6"/>
  <c r="T606" i="6"/>
  <c r="W605" i="6"/>
  <c r="V605" i="6"/>
  <c r="U605" i="6"/>
  <c r="T605" i="6"/>
  <c r="AA603" i="6"/>
  <c r="W604" i="6"/>
  <c r="V604" i="6"/>
  <c r="U604" i="6"/>
  <c r="T604" i="6"/>
  <c r="W603" i="6"/>
  <c r="V603" i="6"/>
  <c r="U603" i="6"/>
  <c r="T603" i="6"/>
  <c r="W602" i="6"/>
  <c r="V602" i="6"/>
  <c r="U602" i="6"/>
  <c r="X602" i="6" s="1"/>
  <c r="T602" i="6"/>
  <c r="W601" i="6"/>
  <c r="V601" i="6"/>
  <c r="U601" i="6"/>
  <c r="X601" i="6" s="1"/>
  <c r="T601" i="6"/>
  <c r="AA599" i="6"/>
  <c r="W600" i="6"/>
  <c r="V600" i="6"/>
  <c r="U600" i="6"/>
  <c r="T600" i="6"/>
  <c r="W599" i="6"/>
  <c r="V599" i="6"/>
  <c r="U599" i="6"/>
  <c r="T599" i="6"/>
  <c r="W598" i="6"/>
  <c r="V598" i="6"/>
  <c r="U598" i="6"/>
  <c r="T598" i="6"/>
  <c r="W597" i="6"/>
  <c r="V597" i="6"/>
  <c r="U597" i="6"/>
  <c r="X597" i="6" s="1"/>
  <c r="T597" i="6"/>
  <c r="W596" i="6"/>
  <c r="V596" i="6"/>
  <c r="U596" i="6"/>
  <c r="X596" i="6" s="1"/>
  <c r="T596" i="6"/>
  <c r="W595" i="6"/>
  <c r="V595" i="6"/>
  <c r="U595" i="6"/>
  <c r="T595" i="6"/>
  <c r="W594" i="6"/>
  <c r="V594" i="6"/>
  <c r="U594" i="6"/>
  <c r="T594" i="6"/>
  <c r="W593" i="6"/>
  <c r="V593" i="6"/>
  <c r="U593" i="6"/>
  <c r="T593" i="6"/>
  <c r="W592" i="6"/>
  <c r="V592" i="6"/>
  <c r="U592" i="6"/>
  <c r="T592" i="6"/>
  <c r="W591" i="6"/>
  <c r="V591" i="6"/>
  <c r="U591" i="6"/>
  <c r="T591" i="6"/>
  <c r="W590" i="6"/>
  <c r="V590" i="6"/>
  <c r="U590" i="6"/>
  <c r="T590" i="6"/>
  <c r="W589" i="6"/>
  <c r="V589" i="6"/>
  <c r="U589" i="6"/>
  <c r="T589" i="6"/>
  <c r="W588" i="6"/>
  <c r="V588" i="6"/>
  <c r="U588" i="6"/>
  <c r="T588" i="6"/>
  <c r="AA586" i="6"/>
  <c r="W587" i="6"/>
  <c r="V587" i="6"/>
  <c r="U587" i="6"/>
  <c r="T587" i="6"/>
  <c r="W586" i="6"/>
  <c r="V586" i="6"/>
  <c r="U586" i="6"/>
  <c r="X586" i="6" s="1"/>
  <c r="T586" i="6"/>
  <c r="W585" i="6"/>
  <c r="V585" i="6"/>
  <c r="U585" i="6"/>
  <c r="X585" i="6" s="1"/>
  <c r="T585" i="6"/>
  <c r="W584" i="6"/>
  <c r="V584" i="6"/>
  <c r="U584" i="6"/>
  <c r="T584" i="6"/>
  <c r="AA582" i="6"/>
  <c r="W583" i="6"/>
  <c r="V583" i="6"/>
  <c r="U583" i="6"/>
  <c r="T583" i="6"/>
  <c r="W582" i="6"/>
  <c r="V582" i="6"/>
  <c r="U582" i="6"/>
  <c r="T582" i="6"/>
  <c r="W581" i="6"/>
  <c r="V581" i="6"/>
  <c r="U581" i="6"/>
  <c r="T581" i="6"/>
  <c r="W580" i="6"/>
  <c r="V580" i="6"/>
  <c r="U580" i="6"/>
  <c r="T580" i="6"/>
  <c r="AA578" i="6"/>
  <c r="W579" i="6"/>
  <c r="V579" i="6"/>
  <c r="U579" i="6"/>
  <c r="T579" i="6"/>
  <c r="W578" i="6"/>
  <c r="V578" i="6"/>
  <c r="U578" i="6"/>
  <c r="T578" i="6"/>
  <c r="W577" i="6"/>
  <c r="V577" i="6"/>
  <c r="U577" i="6"/>
  <c r="T577" i="6"/>
  <c r="W576" i="6"/>
  <c r="V576" i="6"/>
  <c r="U576" i="6"/>
  <c r="T576" i="6"/>
  <c r="AA574" i="6"/>
  <c r="W575" i="6"/>
  <c r="V575" i="6"/>
  <c r="U575" i="6"/>
  <c r="T575" i="6"/>
  <c r="W574" i="6"/>
  <c r="V574" i="6"/>
  <c r="U574" i="6"/>
  <c r="T574" i="6"/>
  <c r="W573" i="6"/>
  <c r="V573" i="6"/>
  <c r="U573" i="6"/>
  <c r="X573" i="6" s="1"/>
  <c r="T573" i="6"/>
  <c r="W572" i="6"/>
  <c r="V572" i="6"/>
  <c r="U572" i="6"/>
  <c r="X572" i="6" s="1"/>
  <c r="T572" i="6"/>
  <c r="AA570" i="6"/>
  <c r="W571" i="6"/>
  <c r="V571" i="6"/>
  <c r="U571" i="6"/>
  <c r="T571" i="6"/>
  <c r="W570" i="6"/>
  <c r="V570" i="6"/>
  <c r="U570" i="6"/>
  <c r="T570" i="6"/>
  <c r="W569" i="6"/>
  <c r="V569" i="6"/>
  <c r="U569" i="6"/>
  <c r="T569" i="6"/>
  <c r="W568" i="6"/>
  <c r="V568" i="6"/>
  <c r="U568" i="6"/>
  <c r="T568" i="6"/>
  <c r="AA566" i="6"/>
  <c r="W567" i="6"/>
  <c r="V567" i="6"/>
  <c r="U567" i="6"/>
  <c r="T567" i="6"/>
  <c r="W566" i="6"/>
  <c r="V566" i="6"/>
  <c r="U566" i="6"/>
  <c r="T566" i="6"/>
  <c r="W565" i="6"/>
  <c r="V565" i="6"/>
  <c r="U565" i="6"/>
  <c r="T565" i="6"/>
  <c r="W564" i="6"/>
  <c r="V564" i="6"/>
  <c r="U564" i="6"/>
  <c r="T564" i="6"/>
  <c r="AA562" i="6"/>
  <c r="W563" i="6"/>
  <c r="V563" i="6"/>
  <c r="U563" i="6"/>
  <c r="T563" i="6"/>
  <c r="W562" i="6"/>
  <c r="V562" i="6"/>
  <c r="U562" i="6"/>
  <c r="T562" i="6"/>
  <c r="W561" i="6"/>
  <c r="V561" i="6"/>
  <c r="U561" i="6"/>
  <c r="X561" i="6" s="1"/>
  <c r="T561" i="6"/>
  <c r="W560" i="6"/>
  <c r="V560" i="6"/>
  <c r="U560" i="6"/>
  <c r="X560" i="6" s="1"/>
  <c r="T560" i="6"/>
  <c r="W559" i="6"/>
  <c r="V559" i="6"/>
  <c r="U559" i="6"/>
  <c r="T559" i="6"/>
  <c r="W558" i="6"/>
  <c r="V558" i="6"/>
  <c r="U558" i="6"/>
  <c r="T558" i="6"/>
  <c r="W557" i="6"/>
  <c r="V557" i="6"/>
  <c r="U557" i="6"/>
  <c r="T557" i="6"/>
  <c r="W556" i="6"/>
  <c r="V556" i="6"/>
  <c r="U556" i="6"/>
  <c r="T556" i="6"/>
  <c r="W555" i="6"/>
  <c r="V555" i="6"/>
  <c r="U555" i="6"/>
  <c r="T555" i="6"/>
  <c r="W554" i="6"/>
  <c r="V554" i="6"/>
  <c r="U554" i="6"/>
  <c r="T554" i="6"/>
  <c r="W553" i="6"/>
  <c r="V553" i="6"/>
  <c r="U553" i="6"/>
  <c r="T553" i="6"/>
  <c r="W552" i="6"/>
  <c r="V552" i="6"/>
  <c r="U552" i="6"/>
  <c r="T552" i="6"/>
  <c r="W551" i="6"/>
  <c r="V551" i="6"/>
  <c r="U551" i="6"/>
  <c r="X551" i="6" s="1"/>
  <c r="T551" i="6"/>
  <c r="W550" i="6"/>
  <c r="V550" i="6"/>
  <c r="U550" i="6"/>
  <c r="T550" i="6"/>
  <c r="W549" i="6"/>
  <c r="V549" i="6"/>
  <c r="U549" i="6"/>
  <c r="T549" i="6"/>
  <c r="W548" i="6"/>
  <c r="V548" i="6"/>
  <c r="U548" i="6"/>
  <c r="X548" i="6" s="1"/>
  <c r="T548" i="6"/>
  <c r="W547" i="6"/>
  <c r="V547" i="6"/>
  <c r="U547" i="6"/>
  <c r="X547" i="6" s="1"/>
  <c r="T547" i="6"/>
  <c r="W546" i="6"/>
  <c r="V546" i="6"/>
  <c r="U546" i="6"/>
  <c r="T546" i="6"/>
  <c r="W545" i="6"/>
  <c r="V545" i="6"/>
  <c r="U545" i="6"/>
  <c r="T545" i="6"/>
  <c r="W544" i="6"/>
  <c r="V544" i="6"/>
  <c r="U544" i="6"/>
  <c r="T544" i="6"/>
  <c r="W543" i="6"/>
  <c r="V543" i="6"/>
  <c r="U543" i="6"/>
  <c r="T543" i="6"/>
  <c r="W542" i="6"/>
  <c r="V542" i="6"/>
  <c r="U542" i="6"/>
  <c r="T542" i="6"/>
  <c r="W541" i="6"/>
  <c r="V541" i="6"/>
  <c r="U541" i="6"/>
  <c r="T541" i="6"/>
  <c r="W540" i="6"/>
  <c r="V540" i="6"/>
  <c r="U540" i="6"/>
  <c r="T540" i="6"/>
  <c r="W539" i="6"/>
  <c r="V539" i="6"/>
  <c r="U539" i="6"/>
  <c r="T539" i="6"/>
  <c r="W538" i="6"/>
  <c r="V538" i="6"/>
  <c r="U538" i="6"/>
  <c r="T538" i="6"/>
  <c r="W537" i="6"/>
  <c r="V537" i="6"/>
  <c r="U537" i="6"/>
  <c r="T537" i="6"/>
  <c r="W536" i="6"/>
  <c r="V536" i="6"/>
  <c r="U536" i="6"/>
  <c r="X536" i="6" s="1"/>
  <c r="T536" i="6"/>
  <c r="W535" i="6"/>
  <c r="V535" i="6"/>
  <c r="U535" i="6"/>
  <c r="X535" i="6" s="1"/>
  <c r="T535" i="6"/>
  <c r="W534" i="6"/>
  <c r="V534" i="6"/>
  <c r="U534" i="6"/>
  <c r="T534" i="6"/>
  <c r="W533" i="6"/>
  <c r="V533" i="6"/>
  <c r="U533" i="6"/>
  <c r="T533" i="6"/>
  <c r="W532" i="6"/>
  <c r="V532" i="6"/>
  <c r="U532" i="6"/>
  <c r="T532" i="6"/>
  <c r="W531" i="6"/>
  <c r="V531" i="6"/>
  <c r="U531" i="6"/>
  <c r="T531" i="6"/>
  <c r="W530" i="6"/>
  <c r="V530" i="6"/>
  <c r="U530" i="6"/>
  <c r="T530" i="6"/>
  <c r="W529" i="6"/>
  <c r="V529" i="6"/>
  <c r="U529" i="6"/>
  <c r="T529" i="6"/>
  <c r="W528" i="6"/>
  <c r="V528" i="6"/>
  <c r="U528" i="6"/>
  <c r="T528" i="6"/>
  <c r="W527" i="6"/>
  <c r="V527" i="6"/>
  <c r="U527" i="6"/>
  <c r="T527" i="6"/>
  <c r="W526" i="6"/>
  <c r="V526" i="6"/>
  <c r="U526" i="6"/>
  <c r="T526" i="6"/>
  <c r="W525" i="6"/>
  <c r="V525" i="6"/>
  <c r="U525" i="6"/>
  <c r="T525" i="6"/>
  <c r="W524" i="6"/>
  <c r="V524" i="6"/>
  <c r="U524" i="6"/>
  <c r="T524" i="6"/>
  <c r="W523" i="6"/>
  <c r="V523" i="6"/>
  <c r="U523" i="6"/>
  <c r="X523" i="6" s="1"/>
  <c r="T523" i="6"/>
  <c r="W522" i="6"/>
  <c r="V522" i="6"/>
  <c r="U522" i="6"/>
  <c r="X522" i="6" s="1"/>
  <c r="T522" i="6"/>
  <c r="W521" i="6"/>
  <c r="V521" i="6"/>
  <c r="U521" i="6"/>
  <c r="T521" i="6"/>
  <c r="W520" i="6"/>
  <c r="V520" i="6"/>
  <c r="U520" i="6"/>
  <c r="T520" i="6"/>
  <c r="W519" i="6"/>
  <c r="V519" i="6"/>
  <c r="U519" i="6"/>
  <c r="T519" i="6"/>
  <c r="W518" i="6"/>
  <c r="V518" i="6"/>
  <c r="U518" i="6"/>
  <c r="T518" i="6"/>
  <c r="W517" i="6"/>
  <c r="V517" i="6"/>
  <c r="U517" i="6"/>
  <c r="T517" i="6"/>
  <c r="W516" i="6"/>
  <c r="V516" i="6"/>
  <c r="U516" i="6"/>
  <c r="T516" i="6"/>
  <c r="W515" i="6"/>
  <c r="V515" i="6"/>
  <c r="U515" i="6"/>
  <c r="T515" i="6"/>
  <c r="W514" i="6"/>
  <c r="V514" i="6"/>
  <c r="U514" i="6"/>
  <c r="T514" i="6"/>
  <c r="W513" i="6"/>
  <c r="V513" i="6"/>
  <c r="U513" i="6"/>
  <c r="T513" i="6"/>
  <c r="W512" i="6"/>
  <c r="V512" i="6"/>
  <c r="U512" i="6"/>
  <c r="T512" i="6"/>
  <c r="W511" i="6"/>
  <c r="V511" i="6"/>
  <c r="U511" i="6"/>
  <c r="T511" i="6"/>
  <c r="W510" i="6"/>
  <c r="V510" i="6"/>
  <c r="U510" i="6"/>
  <c r="X510" i="6" s="1"/>
  <c r="T510" i="6"/>
  <c r="S510" i="6"/>
  <c r="W509" i="6"/>
  <c r="V509" i="6"/>
  <c r="U509" i="6"/>
  <c r="X509" i="6" s="1"/>
  <c r="T509" i="6"/>
  <c r="W508" i="6"/>
  <c r="V508" i="6"/>
  <c r="U508" i="6"/>
  <c r="T508" i="6"/>
  <c r="W507" i="6"/>
  <c r="V507" i="6"/>
  <c r="U507" i="6"/>
  <c r="T507" i="6"/>
  <c r="AA505" i="6"/>
  <c r="W506" i="6"/>
  <c r="V506" i="6"/>
  <c r="U506" i="6"/>
  <c r="T506" i="6"/>
  <c r="W505" i="6"/>
  <c r="V505" i="6"/>
  <c r="U505" i="6"/>
  <c r="T505" i="6"/>
  <c r="W504" i="6"/>
  <c r="V504" i="6"/>
  <c r="U504" i="6"/>
  <c r="T504" i="6"/>
  <c r="W503" i="6"/>
  <c r="V503" i="6"/>
  <c r="U503" i="6"/>
  <c r="T503" i="6"/>
  <c r="AA501" i="6"/>
  <c r="W502" i="6"/>
  <c r="V502" i="6"/>
  <c r="U502" i="6"/>
  <c r="T502" i="6"/>
  <c r="W501" i="6"/>
  <c r="V501" i="6"/>
  <c r="U501" i="6"/>
  <c r="T501" i="6"/>
  <c r="W500" i="6"/>
  <c r="V500" i="6"/>
  <c r="U500" i="6"/>
  <c r="T500" i="6"/>
  <c r="W499" i="6"/>
  <c r="V499" i="6"/>
  <c r="U499" i="6"/>
  <c r="T499" i="6"/>
  <c r="W498" i="6"/>
  <c r="V498" i="6"/>
  <c r="U498" i="6"/>
  <c r="X498" i="6" s="1"/>
  <c r="T498" i="6"/>
  <c r="W497" i="6"/>
  <c r="V497" i="6"/>
  <c r="U497" i="6"/>
  <c r="X497" i="6" s="1"/>
  <c r="T497" i="6"/>
  <c r="W496" i="6"/>
  <c r="V496" i="6"/>
  <c r="U496" i="6"/>
  <c r="T496" i="6"/>
  <c r="W495" i="6"/>
  <c r="V495" i="6"/>
  <c r="U495" i="6"/>
  <c r="T495" i="6"/>
  <c r="W494" i="6"/>
  <c r="V494" i="6"/>
  <c r="U494" i="6"/>
  <c r="T494" i="6"/>
  <c r="W493" i="6"/>
  <c r="V493" i="6"/>
  <c r="U493" i="6"/>
  <c r="T493" i="6"/>
  <c r="W492" i="6"/>
  <c r="V492" i="6"/>
  <c r="U492" i="6"/>
  <c r="T492" i="6"/>
  <c r="W491" i="6"/>
  <c r="V491" i="6"/>
  <c r="U491" i="6"/>
  <c r="T491" i="6"/>
  <c r="W490" i="6"/>
  <c r="V490" i="6"/>
  <c r="U490" i="6"/>
  <c r="T490" i="6"/>
  <c r="W489" i="6"/>
  <c r="V489" i="6"/>
  <c r="U489" i="6"/>
  <c r="T489" i="6"/>
  <c r="W488" i="6"/>
  <c r="V488" i="6"/>
  <c r="U488" i="6"/>
  <c r="T488" i="6"/>
  <c r="W487" i="6"/>
  <c r="V487" i="6"/>
  <c r="U487" i="6"/>
  <c r="T487" i="6"/>
  <c r="W486" i="6"/>
  <c r="V486" i="6"/>
  <c r="U486" i="6"/>
  <c r="T486" i="6"/>
  <c r="W485" i="6"/>
  <c r="V485" i="6"/>
  <c r="U485" i="6"/>
  <c r="X485" i="6" s="1"/>
  <c r="T485" i="6"/>
  <c r="W484" i="6"/>
  <c r="V484" i="6"/>
  <c r="U484" i="6"/>
  <c r="X484" i="6" s="1"/>
  <c r="T484" i="6"/>
  <c r="W483" i="6"/>
  <c r="V483" i="6"/>
  <c r="U483" i="6"/>
  <c r="T483" i="6"/>
  <c r="W482" i="6"/>
  <c r="V482" i="6"/>
  <c r="U482" i="6"/>
  <c r="T482" i="6"/>
  <c r="W481" i="6"/>
  <c r="V481" i="6"/>
  <c r="U481" i="6"/>
  <c r="T481" i="6"/>
  <c r="W480" i="6"/>
  <c r="V480" i="6"/>
  <c r="U480" i="6"/>
  <c r="T480" i="6"/>
  <c r="W479" i="6"/>
  <c r="V479" i="6"/>
  <c r="U479" i="6"/>
  <c r="T479" i="6"/>
  <c r="W478" i="6"/>
  <c r="V478" i="6"/>
  <c r="U478" i="6"/>
  <c r="T478" i="6"/>
  <c r="S478" i="6"/>
  <c r="AA476" i="6"/>
  <c r="W477" i="6"/>
  <c r="V477" i="6"/>
  <c r="U477" i="6"/>
  <c r="T477" i="6"/>
  <c r="W476" i="6"/>
  <c r="V476" i="6"/>
  <c r="U476" i="6"/>
  <c r="T476" i="6"/>
  <c r="W475" i="6"/>
  <c r="V475" i="6"/>
  <c r="U475" i="6"/>
  <c r="T475" i="6"/>
  <c r="W474" i="6"/>
  <c r="V474" i="6"/>
  <c r="U474" i="6"/>
  <c r="T474" i="6"/>
  <c r="W473" i="6"/>
  <c r="V473" i="6"/>
  <c r="U473" i="6"/>
  <c r="X473" i="6" s="1"/>
  <c r="T473" i="6"/>
  <c r="W472" i="6"/>
  <c r="V472" i="6"/>
  <c r="U472" i="6"/>
  <c r="X472" i="6" s="1"/>
  <c r="T472" i="6"/>
  <c r="W471" i="6"/>
  <c r="V471" i="6"/>
  <c r="U471" i="6"/>
  <c r="T471" i="6"/>
  <c r="W470" i="6"/>
  <c r="V470" i="6"/>
  <c r="U470" i="6"/>
  <c r="T470" i="6"/>
  <c r="W469" i="6"/>
  <c r="V469" i="6"/>
  <c r="U469" i="6"/>
  <c r="T469" i="6"/>
  <c r="W468" i="6"/>
  <c r="V468" i="6"/>
  <c r="U468" i="6"/>
  <c r="T468" i="6"/>
  <c r="W467" i="6"/>
  <c r="V467" i="6"/>
  <c r="U467" i="6"/>
  <c r="T467" i="6"/>
  <c r="W466" i="6"/>
  <c r="V466" i="6"/>
  <c r="U466" i="6"/>
  <c r="T466" i="6"/>
  <c r="W465" i="6"/>
  <c r="V465" i="6"/>
  <c r="U465" i="6"/>
  <c r="X465" i="6" s="1"/>
  <c r="T465" i="6"/>
  <c r="W464" i="6"/>
  <c r="V464" i="6"/>
  <c r="U464" i="6"/>
  <c r="X464" i="6" s="1"/>
  <c r="T464" i="6"/>
  <c r="W463" i="6"/>
  <c r="V463" i="6"/>
  <c r="U463" i="6"/>
  <c r="T463" i="6"/>
  <c r="W462" i="6"/>
  <c r="V462" i="6"/>
  <c r="U462" i="6"/>
  <c r="T462" i="6"/>
  <c r="W461" i="6"/>
  <c r="V461" i="6"/>
  <c r="U461" i="6"/>
  <c r="X461" i="6" s="1"/>
  <c r="T461" i="6"/>
  <c r="W460" i="6"/>
  <c r="V460" i="6"/>
  <c r="U460" i="6"/>
  <c r="T460" i="6"/>
  <c r="W459" i="6"/>
  <c r="V459" i="6"/>
  <c r="U459" i="6"/>
  <c r="T459" i="6"/>
  <c r="W458" i="6"/>
  <c r="V458" i="6"/>
  <c r="U458" i="6"/>
  <c r="T458" i="6"/>
  <c r="W457" i="6"/>
  <c r="V457" i="6"/>
  <c r="U457" i="6"/>
  <c r="T457" i="6"/>
  <c r="W456" i="6"/>
  <c r="V456" i="6"/>
  <c r="U456" i="6"/>
  <c r="T456" i="6"/>
  <c r="W455" i="6"/>
  <c r="V455" i="6"/>
  <c r="U455" i="6"/>
  <c r="T455" i="6"/>
  <c r="W454" i="6"/>
  <c r="V454" i="6"/>
  <c r="U454" i="6"/>
  <c r="T454" i="6"/>
  <c r="W453" i="6"/>
  <c r="V453" i="6"/>
  <c r="U453" i="6"/>
  <c r="T453" i="6"/>
  <c r="W452" i="6"/>
  <c r="V452" i="6"/>
  <c r="U452" i="6"/>
  <c r="X452" i="6" s="1"/>
  <c r="T452" i="6"/>
  <c r="W451" i="6"/>
  <c r="V451" i="6"/>
  <c r="U451" i="6"/>
  <c r="X451" i="6" s="1"/>
  <c r="T451" i="6"/>
  <c r="W450" i="6"/>
  <c r="V450" i="6"/>
  <c r="U450" i="6"/>
  <c r="T450" i="6"/>
  <c r="W449" i="6"/>
  <c r="V449" i="6"/>
  <c r="U449" i="6"/>
  <c r="T449" i="6"/>
  <c r="W448" i="6"/>
  <c r="V448" i="6"/>
  <c r="U448" i="6"/>
  <c r="T448" i="6"/>
  <c r="W447" i="6"/>
  <c r="V447" i="6"/>
  <c r="U447" i="6"/>
  <c r="T447" i="6"/>
  <c r="W446" i="6"/>
  <c r="V446" i="6"/>
  <c r="U446" i="6"/>
  <c r="T446" i="6"/>
  <c r="W445" i="6"/>
  <c r="V445" i="6"/>
  <c r="U445" i="6"/>
  <c r="T445" i="6"/>
  <c r="W444" i="6"/>
  <c r="V444" i="6"/>
  <c r="U444" i="6"/>
  <c r="T444" i="6"/>
  <c r="W443" i="6"/>
  <c r="V443" i="6"/>
  <c r="U443" i="6"/>
  <c r="T443" i="6"/>
  <c r="W442" i="6"/>
  <c r="V442" i="6"/>
  <c r="U442" i="6"/>
  <c r="T442" i="6"/>
  <c r="W441" i="6"/>
  <c r="V441" i="6"/>
  <c r="U441" i="6"/>
  <c r="T441" i="6"/>
  <c r="W440" i="6"/>
  <c r="V440" i="6"/>
  <c r="U440" i="6"/>
  <c r="X440" i="6" s="1"/>
  <c r="T440" i="6"/>
  <c r="W439" i="6"/>
  <c r="V439" i="6"/>
  <c r="U439" i="6"/>
  <c r="X439" i="6" s="1"/>
  <c r="T439" i="6"/>
  <c r="W438" i="6"/>
  <c r="V438" i="6"/>
  <c r="U438" i="6"/>
  <c r="T438" i="6"/>
  <c r="W437" i="6"/>
  <c r="V437" i="6"/>
  <c r="U437" i="6"/>
  <c r="T437" i="6"/>
  <c r="W436" i="6"/>
  <c r="V436" i="6"/>
  <c r="U436" i="6"/>
  <c r="T436" i="6"/>
  <c r="W435" i="6"/>
  <c r="V435" i="6"/>
  <c r="U435" i="6"/>
  <c r="T435" i="6"/>
  <c r="W434" i="6"/>
  <c r="V434" i="6"/>
  <c r="U434" i="6"/>
  <c r="X434" i="6" s="1"/>
  <c r="T434" i="6"/>
  <c r="W433" i="6"/>
  <c r="V433" i="6"/>
  <c r="U433" i="6"/>
  <c r="T433" i="6"/>
  <c r="W432" i="6"/>
  <c r="V432" i="6"/>
  <c r="U432" i="6"/>
  <c r="T432" i="6"/>
  <c r="W431" i="6"/>
  <c r="V431" i="6"/>
  <c r="U431" i="6"/>
  <c r="T431" i="6"/>
  <c r="W430" i="6"/>
  <c r="V430" i="6"/>
  <c r="U430" i="6"/>
  <c r="T430" i="6"/>
  <c r="W429" i="6"/>
  <c r="V429" i="6"/>
  <c r="U429" i="6"/>
  <c r="T429" i="6"/>
  <c r="W428" i="6"/>
  <c r="V428" i="6"/>
  <c r="U428" i="6"/>
  <c r="X428" i="6" s="1"/>
  <c r="T428" i="6"/>
  <c r="W427" i="6"/>
  <c r="V427" i="6"/>
  <c r="U427" i="6"/>
  <c r="T427" i="6"/>
  <c r="W426" i="6"/>
  <c r="V426" i="6"/>
  <c r="U426" i="6"/>
  <c r="T426" i="6"/>
  <c r="W425" i="6"/>
  <c r="V425" i="6"/>
  <c r="U425" i="6"/>
  <c r="T425" i="6"/>
  <c r="W424" i="6"/>
  <c r="V424" i="6"/>
  <c r="U424" i="6"/>
  <c r="T424" i="6"/>
  <c r="W423" i="6"/>
  <c r="V423" i="6"/>
  <c r="U423" i="6"/>
  <c r="T423" i="6"/>
  <c r="W422" i="6"/>
  <c r="V422" i="6"/>
  <c r="U422" i="6"/>
  <c r="T422" i="6"/>
  <c r="W421" i="6"/>
  <c r="V421" i="6"/>
  <c r="U421" i="6"/>
  <c r="T421" i="6"/>
  <c r="W420" i="6"/>
  <c r="V420" i="6"/>
  <c r="U420" i="6"/>
  <c r="T420" i="6"/>
  <c r="W419" i="6"/>
  <c r="V419" i="6"/>
  <c r="U419" i="6"/>
  <c r="T419" i="6"/>
  <c r="W418" i="6"/>
  <c r="V418" i="6"/>
  <c r="U418" i="6"/>
  <c r="T418" i="6"/>
  <c r="W417" i="6"/>
  <c r="V417" i="6"/>
  <c r="U417" i="6"/>
  <c r="T417" i="6"/>
  <c r="W416" i="6"/>
  <c r="V416" i="6"/>
  <c r="U416" i="6"/>
  <c r="T416" i="6"/>
  <c r="W415" i="6"/>
  <c r="V415" i="6"/>
  <c r="U415" i="6"/>
  <c r="X415" i="6" s="1"/>
  <c r="T415" i="6"/>
  <c r="W414" i="6"/>
  <c r="V414" i="6"/>
  <c r="U414" i="6"/>
  <c r="X414" i="6" s="1"/>
  <c r="T414" i="6"/>
  <c r="W413" i="6"/>
  <c r="V413" i="6"/>
  <c r="U413" i="6"/>
  <c r="T413" i="6"/>
  <c r="W412" i="6"/>
  <c r="V412" i="6"/>
  <c r="U412" i="6"/>
  <c r="T412" i="6"/>
  <c r="W411" i="6"/>
  <c r="V411" i="6"/>
  <c r="U411" i="6"/>
  <c r="T411" i="6"/>
  <c r="W410" i="6"/>
  <c r="V410" i="6"/>
  <c r="U410" i="6"/>
  <c r="T410" i="6"/>
  <c r="W409" i="6"/>
  <c r="V409" i="6"/>
  <c r="U409" i="6"/>
  <c r="T409" i="6"/>
  <c r="W408" i="6"/>
  <c r="V408" i="6"/>
  <c r="U408" i="6"/>
  <c r="T408" i="6"/>
  <c r="W407" i="6"/>
  <c r="V407" i="6"/>
  <c r="U407" i="6"/>
  <c r="T407" i="6"/>
  <c r="W406" i="6"/>
  <c r="V406" i="6"/>
  <c r="U406" i="6"/>
  <c r="T406" i="6"/>
  <c r="W405" i="6"/>
  <c r="V405" i="6"/>
  <c r="U405" i="6"/>
  <c r="T405" i="6"/>
  <c r="W404" i="6"/>
  <c r="V404" i="6"/>
  <c r="U404" i="6"/>
  <c r="T404" i="6"/>
  <c r="W403" i="6"/>
  <c r="V403" i="6"/>
  <c r="U403" i="6"/>
  <c r="T403" i="6"/>
  <c r="W402" i="6"/>
  <c r="V402" i="6"/>
  <c r="U402" i="6"/>
  <c r="X402" i="6" s="1"/>
  <c r="T402" i="6"/>
  <c r="W401" i="6"/>
  <c r="V401" i="6"/>
  <c r="U401" i="6"/>
  <c r="X401" i="6" s="1"/>
  <c r="T401" i="6"/>
  <c r="W400" i="6"/>
  <c r="V400" i="6"/>
  <c r="U400" i="6"/>
  <c r="T400" i="6"/>
  <c r="W399" i="6"/>
  <c r="V399" i="6"/>
  <c r="U399" i="6"/>
  <c r="T399" i="6"/>
  <c r="W398" i="6"/>
  <c r="V398" i="6"/>
  <c r="U398" i="6"/>
  <c r="T398" i="6"/>
  <c r="W397" i="6"/>
  <c r="V397" i="6"/>
  <c r="U397" i="6"/>
  <c r="T397" i="6"/>
  <c r="W396" i="6"/>
  <c r="V396" i="6"/>
  <c r="U396" i="6"/>
  <c r="T396" i="6"/>
  <c r="W395" i="6"/>
  <c r="V395" i="6"/>
  <c r="U395" i="6"/>
  <c r="T395" i="6"/>
  <c r="W394" i="6"/>
  <c r="V394" i="6"/>
  <c r="U394" i="6"/>
  <c r="T394" i="6"/>
  <c r="W393" i="6"/>
  <c r="V393" i="6"/>
  <c r="U393" i="6"/>
  <c r="T393" i="6"/>
  <c r="W392" i="6"/>
  <c r="V392" i="6"/>
  <c r="U392" i="6"/>
  <c r="T392" i="6"/>
  <c r="W391" i="6"/>
  <c r="V391" i="6"/>
  <c r="U391" i="6"/>
  <c r="T391" i="6"/>
  <c r="W390" i="6"/>
  <c r="V390" i="6"/>
  <c r="U390" i="6"/>
  <c r="T390" i="6"/>
  <c r="W389" i="6"/>
  <c r="V389" i="6"/>
  <c r="U389" i="6"/>
  <c r="X389" i="6" s="1"/>
  <c r="T389" i="6"/>
  <c r="W388" i="6"/>
  <c r="V388" i="6"/>
  <c r="U388" i="6"/>
  <c r="X388" i="6" s="1"/>
  <c r="T388" i="6"/>
  <c r="W387" i="6"/>
  <c r="V387" i="6"/>
  <c r="U387" i="6"/>
  <c r="T387" i="6"/>
  <c r="W386" i="6"/>
  <c r="V386" i="6"/>
  <c r="U386" i="6"/>
  <c r="T386" i="6"/>
  <c r="W385" i="6"/>
  <c r="V385" i="6"/>
  <c r="U385" i="6"/>
  <c r="T385" i="6"/>
  <c r="W384" i="6"/>
  <c r="V384" i="6"/>
  <c r="U384" i="6"/>
  <c r="T384" i="6"/>
  <c r="W383" i="6"/>
  <c r="V383" i="6"/>
  <c r="U383" i="6"/>
  <c r="T383" i="6"/>
  <c r="W382" i="6"/>
  <c r="V382" i="6"/>
  <c r="U382" i="6"/>
  <c r="T382" i="6"/>
  <c r="W381" i="6"/>
  <c r="V381" i="6"/>
  <c r="U381" i="6"/>
  <c r="T381" i="6"/>
  <c r="W380" i="6"/>
  <c r="V380" i="6"/>
  <c r="U380" i="6"/>
  <c r="T380" i="6"/>
  <c r="W379" i="6"/>
  <c r="V379" i="6"/>
  <c r="U379" i="6"/>
  <c r="T379" i="6"/>
  <c r="W378" i="6"/>
  <c r="V378" i="6"/>
  <c r="U378" i="6"/>
  <c r="T378" i="6"/>
  <c r="W377" i="6"/>
  <c r="V377" i="6"/>
  <c r="U377" i="6"/>
  <c r="T377" i="6"/>
  <c r="W376" i="6"/>
  <c r="V376" i="6"/>
  <c r="U376" i="6"/>
  <c r="X376" i="6" s="1"/>
  <c r="T376" i="6"/>
  <c r="W375" i="6"/>
  <c r="V375" i="6"/>
  <c r="U375" i="6"/>
  <c r="X375" i="6" s="1"/>
  <c r="T375" i="6"/>
  <c r="W374" i="6"/>
  <c r="V374" i="6"/>
  <c r="U374" i="6"/>
  <c r="T374" i="6"/>
  <c r="W373" i="6"/>
  <c r="V373" i="6"/>
  <c r="U373" i="6"/>
  <c r="T373" i="6"/>
  <c r="W372" i="6"/>
  <c r="V372" i="6"/>
  <c r="U372" i="6"/>
  <c r="T372" i="6"/>
  <c r="W371" i="6"/>
  <c r="V371" i="6"/>
  <c r="U371" i="6"/>
  <c r="T371" i="6"/>
  <c r="W370" i="6"/>
  <c r="V370" i="6"/>
  <c r="U370" i="6"/>
  <c r="T370" i="6"/>
  <c r="W369" i="6"/>
  <c r="V369" i="6"/>
  <c r="U369" i="6"/>
  <c r="T369" i="6"/>
  <c r="W368" i="6"/>
  <c r="V368" i="6"/>
  <c r="U368" i="6"/>
  <c r="T368" i="6"/>
  <c r="W367" i="6"/>
  <c r="V367" i="6"/>
  <c r="U367" i="6"/>
  <c r="T367" i="6"/>
  <c r="W366" i="6"/>
  <c r="V366" i="6"/>
  <c r="U366" i="6"/>
  <c r="T366" i="6"/>
  <c r="W365" i="6"/>
  <c r="V365" i="6"/>
  <c r="U365" i="6"/>
  <c r="T365" i="6"/>
  <c r="W364" i="6"/>
  <c r="V364" i="6"/>
  <c r="U364" i="6"/>
  <c r="T364" i="6"/>
  <c r="W363" i="6"/>
  <c r="V363" i="6"/>
  <c r="U363" i="6"/>
  <c r="T363" i="6"/>
  <c r="W362" i="6"/>
  <c r="V362" i="6"/>
  <c r="U362" i="6"/>
  <c r="T362" i="6"/>
  <c r="W361" i="6"/>
  <c r="V361" i="6"/>
  <c r="U361" i="6"/>
  <c r="X361" i="6" s="1"/>
  <c r="T361" i="6"/>
  <c r="W360" i="6"/>
  <c r="V360" i="6"/>
  <c r="U360" i="6"/>
  <c r="X360" i="6" s="1"/>
  <c r="T360" i="6"/>
  <c r="W359" i="6"/>
  <c r="V359" i="6"/>
  <c r="U359" i="6"/>
  <c r="T359" i="6"/>
  <c r="W358" i="6"/>
  <c r="V358" i="6"/>
  <c r="U358" i="6"/>
  <c r="T358" i="6"/>
  <c r="W357" i="6"/>
  <c r="V357" i="6"/>
  <c r="U357" i="6"/>
  <c r="T357" i="6"/>
  <c r="W356" i="6"/>
  <c r="V356" i="6"/>
  <c r="U356" i="6"/>
  <c r="T356" i="6"/>
  <c r="W355" i="6"/>
  <c r="V355" i="6"/>
  <c r="U355" i="6"/>
  <c r="T355" i="6"/>
  <c r="W354" i="6"/>
  <c r="V354" i="6"/>
  <c r="U354" i="6"/>
  <c r="T354" i="6"/>
  <c r="W353" i="6"/>
  <c r="V353" i="6"/>
  <c r="U353" i="6"/>
  <c r="T353" i="6"/>
  <c r="W352" i="6"/>
  <c r="V352" i="6"/>
  <c r="U352" i="6"/>
  <c r="T352" i="6"/>
  <c r="AA350" i="6"/>
  <c r="W351" i="6"/>
  <c r="V351" i="6"/>
  <c r="U351" i="6"/>
  <c r="T351" i="6"/>
  <c r="W350" i="6"/>
  <c r="V350" i="6"/>
  <c r="U350" i="6"/>
  <c r="T350" i="6"/>
  <c r="W349" i="6"/>
  <c r="V349" i="6"/>
  <c r="U349" i="6"/>
  <c r="T349" i="6"/>
  <c r="AA347" i="6"/>
  <c r="W348" i="6"/>
  <c r="V348" i="6"/>
  <c r="U348" i="6"/>
  <c r="X348" i="6" s="1"/>
  <c r="T348" i="6"/>
  <c r="W347" i="6"/>
  <c r="V347" i="6"/>
  <c r="U347" i="6"/>
  <c r="X347" i="6" s="1"/>
  <c r="T347" i="6"/>
  <c r="W346" i="6"/>
  <c r="V346" i="6"/>
  <c r="U346" i="6"/>
  <c r="T346" i="6"/>
  <c r="W345" i="6"/>
  <c r="V345" i="6"/>
  <c r="U345" i="6"/>
  <c r="T345" i="6"/>
  <c r="W344" i="6"/>
  <c r="V344" i="6"/>
  <c r="U344" i="6"/>
  <c r="T344" i="6"/>
  <c r="W343" i="6"/>
  <c r="V343" i="6"/>
  <c r="U343" i="6"/>
  <c r="T343" i="6"/>
  <c r="W342" i="6"/>
  <c r="V342" i="6"/>
  <c r="U342" i="6"/>
  <c r="T342" i="6"/>
  <c r="W341" i="6"/>
  <c r="V341" i="6"/>
  <c r="U341" i="6"/>
  <c r="T341" i="6"/>
  <c r="W340" i="6"/>
  <c r="V340" i="6"/>
  <c r="U340" i="6"/>
  <c r="X340" i="6" s="1"/>
  <c r="T340" i="6"/>
  <c r="W339" i="6"/>
  <c r="V339" i="6"/>
  <c r="U339" i="6"/>
  <c r="X339" i="6" s="1"/>
  <c r="T339" i="6"/>
  <c r="W338" i="6"/>
  <c r="V338" i="6"/>
  <c r="U338" i="6"/>
  <c r="T338" i="6"/>
  <c r="W337" i="6"/>
  <c r="V337" i="6"/>
  <c r="U337" i="6"/>
  <c r="T337" i="6"/>
  <c r="W336" i="6"/>
  <c r="V336" i="6"/>
  <c r="U336" i="6"/>
  <c r="T336" i="6"/>
  <c r="W335" i="6"/>
  <c r="V335" i="6"/>
  <c r="U335" i="6"/>
  <c r="X335" i="6" s="1"/>
  <c r="T335" i="6"/>
  <c r="W334" i="6"/>
  <c r="V334" i="6"/>
  <c r="U334" i="6"/>
  <c r="X334" i="6" s="1"/>
  <c r="T334" i="6"/>
  <c r="W333" i="6"/>
  <c r="V333" i="6"/>
  <c r="U333" i="6"/>
  <c r="T333" i="6"/>
  <c r="W332" i="6"/>
  <c r="V332" i="6"/>
  <c r="U332" i="6"/>
  <c r="T332" i="6"/>
  <c r="W331" i="6"/>
  <c r="V331" i="6"/>
  <c r="U331" i="6"/>
  <c r="T331" i="6"/>
  <c r="W330" i="6"/>
  <c r="V330" i="6"/>
  <c r="U330" i="6"/>
  <c r="T330" i="6"/>
  <c r="W329" i="6"/>
  <c r="V329" i="6"/>
  <c r="U329" i="6"/>
  <c r="T329" i="6"/>
  <c r="W328" i="6"/>
  <c r="V328" i="6"/>
  <c r="U328" i="6"/>
  <c r="T328" i="6"/>
  <c r="W327" i="6"/>
  <c r="V327" i="6"/>
  <c r="U327" i="6"/>
  <c r="T327" i="6"/>
  <c r="W326" i="6"/>
  <c r="V326" i="6"/>
  <c r="U326" i="6"/>
  <c r="T326" i="6"/>
  <c r="W325" i="6"/>
  <c r="V325" i="6"/>
  <c r="U325" i="6"/>
  <c r="T325" i="6"/>
  <c r="W324" i="6"/>
  <c r="V324" i="6"/>
  <c r="U324" i="6"/>
  <c r="T324" i="6"/>
  <c r="W323" i="6"/>
  <c r="V323" i="6"/>
  <c r="U323" i="6"/>
  <c r="X323" i="6" s="1"/>
  <c r="T323" i="6"/>
  <c r="AA321" i="6"/>
  <c r="W322" i="6"/>
  <c r="V322" i="6"/>
  <c r="U322" i="6"/>
  <c r="X322" i="6" s="1"/>
  <c r="T322" i="6"/>
  <c r="W321" i="6"/>
  <c r="V321" i="6"/>
  <c r="U321" i="6"/>
  <c r="T321" i="6"/>
  <c r="W320" i="6"/>
  <c r="V320" i="6"/>
  <c r="U320" i="6"/>
  <c r="T320" i="6"/>
  <c r="W319" i="6"/>
  <c r="V319" i="6"/>
  <c r="U319" i="6"/>
  <c r="T319" i="6"/>
  <c r="AA317" i="6"/>
  <c r="W318" i="6"/>
  <c r="V318" i="6"/>
  <c r="U318" i="6"/>
  <c r="T318" i="6"/>
  <c r="W317" i="6"/>
  <c r="V317" i="6"/>
  <c r="U317" i="6"/>
  <c r="T317" i="6"/>
  <c r="W316" i="6"/>
  <c r="V316" i="6"/>
  <c r="U316" i="6"/>
  <c r="T316" i="6"/>
  <c r="W315" i="6"/>
  <c r="V315" i="6"/>
  <c r="U315" i="6"/>
  <c r="T315" i="6"/>
  <c r="AA313" i="6"/>
  <c r="W314" i="6"/>
  <c r="V314" i="6"/>
  <c r="U314" i="6"/>
  <c r="T314" i="6"/>
  <c r="W313" i="6"/>
  <c r="V313" i="6"/>
  <c r="U313" i="6"/>
  <c r="T313" i="6"/>
  <c r="W312" i="6"/>
  <c r="V312" i="6"/>
  <c r="U312" i="6"/>
  <c r="T312" i="6"/>
  <c r="W311" i="6"/>
  <c r="V311" i="6"/>
  <c r="U311" i="6"/>
  <c r="T311" i="6"/>
  <c r="AA309" i="6"/>
  <c r="W310" i="6"/>
  <c r="V310" i="6"/>
  <c r="U310" i="6"/>
  <c r="X310" i="6" s="1"/>
  <c r="T310" i="6"/>
  <c r="W309" i="6"/>
  <c r="V309" i="6"/>
  <c r="U309" i="6"/>
  <c r="X309" i="6" s="1"/>
  <c r="T309" i="6"/>
  <c r="W308" i="6"/>
  <c r="V308" i="6"/>
  <c r="U308" i="6"/>
  <c r="T308" i="6"/>
  <c r="W307" i="6"/>
  <c r="V307" i="6"/>
  <c r="U307" i="6"/>
  <c r="T307" i="6"/>
  <c r="W306" i="6"/>
  <c r="V306" i="6"/>
  <c r="U306" i="6"/>
  <c r="T306" i="6"/>
  <c r="W305" i="6"/>
  <c r="V305" i="6"/>
  <c r="U305" i="6"/>
  <c r="T305" i="6"/>
  <c r="W304" i="6"/>
  <c r="V304" i="6"/>
  <c r="U304" i="6"/>
  <c r="T304" i="6"/>
  <c r="W303" i="6"/>
  <c r="V303" i="6"/>
  <c r="U303" i="6"/>
  <c r="T303" i="6"/>
  <c r="W302" i="6"/>
  <c r="V302" i="6"/>
  <c r="U302" i="6"/>
  <c r="T302" i="6"/>
  <c r="AA300" i="6"/>
  <c r="W301" i="6"/>
  <c r="V301" i="6"/>
  <c r="U301" i="6"/>
  <c r="T301" i="6"/>
  <c r="W300" i="6"/>
  <c r="V300" i="6"/>
  <c r="U300" i="6"/>
  <c r="T300" i="6"/>
  <c r="W299" i="6"/>
  <c r="V299" i="6"/>
  <c r="U299" i="6"/>
  <c r="T299" i="6"/>
  <c r="W298" i="6"/>
  <c r="V298" i="6"/>
  <c r="U298" i="6"/>
  <c r="T298" i="6"/>
  <c r="AA296" i="6"/>
  <c r="W297" i="6"/>
  <c r="V297" i="6"/>
  <c r="U297" i="6"/>
  <c r="T297" i="6"/>
  <c r="W296" i="6"/>
  <c r="V296" i="6"/>
  <c r="U296" i="6"/>
  <c r="X296" i="6" s="1"/>
  <c r="T296" i="6"/>
  <c r="W295" i="6"/>
  <c r="V295" i="6"/>
  <c r="U295" i="6"/>
  <c r="X295" i="6" s="1"/>
  <c r="T295" i="6"/>
  <c r="W294" i="6"/>
  <c r="V294" i="6"/>
  <c r="U294" i="6"/>
  <c r="T294" i="6"/>
  <c r="W293" i="6"/>
  <c r="V293" i="6"/>
  <c r="U293" i="6"/>
  <c r="T293" i="6"/>
  <c r="W292" i="6"/>
  <c r="V292" i="6"/>
  <c r="U292" i="6"/>
  <c r="T292" i="6"/>
  <c r="W291" i="6"/>
  <c r="V291" i="6"/>
  <c r="U291" i="6"/>
  <c r="X291" i="6" s="1"/>
  <c r="T291" i="6"/>
  <c r="W290" i="6"/>
  <c r="V290" i="6"/>
  <c r="U290" i="6"/>
  <c r="T290" i="6"/>
  <c r="W289" i="6"/>
  <c r="V289" i="6"/>
  <c r="U289" i="6"/>
  <c r="T289" i="6"/>
  <c r="W288" i="6"/>
  <c r="V288" i="6"/>
  <c r="U288" i="6"/>
  <c r="T288" i="6"/>
  <c r="W287" i="6"/>
  <c r="V287" i="6"/>
  <c r="U287" i="6"/>
  <c r="T287" i="6"/>
  <c r="W286" i="6"/>
  <c r="V286" i="6"/>
  <c r="U286" i="6"/>
  <c r="T286" i="6"/>
  <c r="W285" i="6"/>
  <c r="V285" i="6"/>
  <c r="U285" i="6"/>
  <c r="X285" i="6" s="1"/>
  <c r="T285" i="6"/>
  <c r="W284" i="6"/>
  <c r="V284" i="6"/>
  <c r="U284" i="6"/>
  <c r="T284" i="6"/>
  <c r="W283" i="6"/>
  <c r="V283" i="6"/>
  <c r="U283" i="6"/>
  <c r="X283" i="6" s="1"/>
  <c r="T283" i="6"/>
  <c r="W282" i="6"/>
  <c r="V282" i="6"/>
  <c r="U282" i="6"/>
  <c r="X282" i="6" s="1"/>
  <c r="T282" i="6"/>
  <c r="W281" i="6"/>
  <c r="V281" i="6"/>
  <c r="U281" i="6"/>
  <c r="T281" i="6"/>
  <c r="W280" i="6"/>
  <c r="V280" i="6"/>
  <c r="U280" i="6"/>
  <c r="T280" i="6"/>
  <c r="W279" i="6"/>
  <c r="V279" i="6"/>
  <c r="U279" i="6"/>
  <c r="T279" i="6"/>
  <c r="W278" i="6"/>
  <c r="V278" i="6"/>
  <c r="U278" i="6"/>
  <c r="T278" i="6"/>
  <c r="W277" i="6"/>
  <c r="V277" i="6"/>
  <c r="U277" i="6"/>
  <c r="T277" i="6"/>
  <c r="W276" i="6"/>
  <c r="V276" i="6"/>
  <c r="U276" i="6"/>
  <c r="T276" i="6"/>
  <c r="W275" i="6"/>
  <c r="V275" i="6"/>
  <c r="U275" i="6"/>
  <c r="T275" i="6"/>
  <c r="W274" i="6"/>
  <c r="V274" i="6"/>
  <c r="U274" i="6"/>
  <c r="T274" i="6"/>
  <c r="W273" i="6"/>
  <c r="V273" i="6"/>
  <c r="U273" i="6"/>
  <c r="T273" i="6"/>
  <c r="AV272" i="6"/>
  <c r="W272" i="6"/>
  <c r="V272" i="6"/>
  <c r="U272" i="6"/>
  <c r="T272" i="6"/>
  <c r="W271" i="6"/>
  <c r="V271" i="6"/>
  <c r="U271" i="6"/>
  <c r="T271" i="6"/>
  <c r="W270" i="6"/>
  <c r="V270" i="6"/>
  <c r="U270" i="6"/>
  <c r="T270" i="6"/>
  <c r="W269" i="6"/>
  <c r="V269" i="6"/>
  <c r="U269" i="6"/>
  <c r="T269" i="6"/>
  <c r="W268" i="6"/>
  <c r="V268" i="6"/>
  <c r="U268" i="6"/>
  <c r="T268" i="6"/>
  <c r="W267" i="6"/>
  <c r="V267" i="6"/>
  <c r="U267" i="6"/>
  <c r="T267" i="6"/>
  <c r="W266" i="6"/>
  <c r="V266" i="6"/>
  <c r="U266" i="6"/>
  <c r="T266" i="6"/>
  <c r="W265" i="6"/>
  <c r="V265" i="6"/>
  <c r="U265" i="6"/>
  <c r="T265" i="6"/>
  <c r="W264" i="6"/>
  <c r="V264" i="6"/>
  <c r="U264" i="6"/>
  <c r="T264" i="6"/>
  <c r="W263" i="6"/>
  <c r="V263" i="6"/>
  <c r="U263" i="6"/>
  <c r="T263" i="6"/>
  <c r="W262" i="6"/>
  <c r="V262" i="6"/>
  <c r="U262" i="6"/>
  <c r="T262" i="6"/>
  <c r="W261" i="6"/>
  <c r="V261" i="6"/>
  <c r="U261" i="6"/>
  <c r="T261" i="6"/>
  <c r="W260" i="6"/>
  <c r="V260" i="6"/>
  <c r="U260" i="6"/>
  <c r="T260" i="6"/>
  <c r="W259" i="6"/>
  <c r="V259" i="6"/>
  <c r="U259" i="6"/>
  <c r="T259" i="6"/>
  <c r="W258" i="6"/>
  <c r="V258" i="6"/>
  <c r="U258" i="6"/>
  <c r="T258" i="6"/>
  <c r="W257" i="6"/>
  <c r="V257" i="6"/>
  <c r="U257" i="6"/>
  <c r="X257" i="6" s="1"/>
  <c r="T257" i="6"/>
  <c r="W256" i="6"/>
  <c r="V256" i="6"/>
  <c r="U256" i="6"/>
  <c r="T256" i="6"/>
  <c r="W255" i="6"/>
  <c r="V255" i="6"/>
  <c r="U255" i="6"/>
  <c r="T255" i="6"/>
  <c r="W254" i="6"/>
  <c r="V254" i="6"/>
  <c r="U254" i="6"/>
  <c r="T254" i="6"/>
  <c r="W253" i="6"/>
  <c r="V253" i="6"/>
  <c r="U253" i="6"/>
  <c r="X253" i="6" s="1"/>
  <c r="T253" i="6"/>
  <c r="W252" i="6"/>
  <c r="V252" i="6"/>
  <c r="U252" i="6"/>
  <c r="X252" i="6" s="1"/>
  <c r="T252" i="6"/>
  <c r="W251" i="6"/>
  <c r="V251" i="6"/>
  <c r="U251" i="6"/>
  <c r="T251" i="6"/>
  <c r="W250" i="6"/>
  <c r="V250" i="6"/>
  <c r="U250" i="6"/>
  <c r="T250" i="6"/>
  <c r="AA248" i="6"/>
  <c r="W249" i="6"/>
  <c r="V249" i="6"/>
  <c r="U249" i="6"/>
  <c r="T249" i="6"/>
  <c r="W248" i="6"/>
  <c r="V248" i="6"/>
  <c r="U248" i="6"/>
  <c r="T248" i="6"/>
  <c r="W247" i="6"/>
  <c r="V247" i="6"/>
  <c r="U247" i="6"/>
  <c r="X247" i="6" s="1"/>
  <c r="T247" i="6"/>
  <c r="W246" i="6"/>
  <c r="V246" i="6"/>
  <c r="U246" i="6"/>
  <c r="X246" i="6" s="1"/>
  <c r="T246" i="6"/>
  <c r="W245" i="6"/>
  <c r="V245" i="6"/>
  <c r="U245" i="6"/>
  <c r="T245" i="6"/>
  <c r="W244" i="6"/>
  <c r="V244" i="6"/>
  <c r="U244" i="6"/>
  <c r="T244" i="6"/>
  <c r="W243" i="6"/>
  <c r="V243" i="6"/>
  <c r="U243" i="6"/>
  <c r="T243" i="6"/>
  <c r="W242" i="6"/>
  <c r="V242" i="6"/>
  <c r="U242" i="6"/>
  <c r="T242" i="6"/>
  <c r="W241" i="6"/>
  <c r="V241" i="6"/>
  <c r="U241" i="6"/>
  <c r="T241" i="6"/>
  <c r="W240" i="6"/>
  <c r="V240" i="6"/>
  <c r="U240" i="6"/>
  <c r="T240" i="6"/>
  <c r="W239" i="6"/>
  <c r="V239" i="6"/>
  <c r="U239" i="6"/>
  <c r="T239" i="6"/>
  <c r="W238" i="6"/>
  <c r="V238" i="6"/>
  <c r="U238" i="6"/>
  <c r="T238" i="6"/>
  <c r="W237" i="6"/>
  <c r="V237" i="6"/>
  <c r="U237" i="6"/>
  <c r="T237" i="6"/>
  <c r="W236" i="6"/>
  <c r="V236" i="6"/>
  <c r="U236" i="6"/>
  <c r="X236" i="6" s="1"/>
  <c r="T236" i="6"/>
  <c r="W235" i="6"/>
  <c r="V235" i="6"/>
  <c r="U235" i="6"/>
  <c r="X235" i="6" s="1"/>
  <c r="T235" i="6"/>
  <c r="W234" i="6"/>
  <c r="V234" i="6"/>
  <c r="U234" i="6"/>
  <c r="T234" i="6"/>
  <c r="W233" i="6"/>
  <c r="V233" i="6"/>
  <c r="U233" i="6"/>
  <c r="T233" i="6"/>
  <c r="W232" i="6"/>
  <c r="V232" i="6"/>
  <c r="U232" i="6"/>
  <c r="T232" i="6"/>
  <c r="AA230" i="6"/>
  <c r="W231" i="6"/>
  <c r="V231" i="6"/>
  <c r="U231" i="6"/>
  <c r="T231" i="6"/>
  <c r="W230" i="6"/>
  <c r="V230" i="6"/>
  <c r="U230" i="6"/>
  <c r="T230" i="6"/>
  <c r="W229" i="6"/>
  <c r="V229" i="6"/>
  <c r="U229" i="6"/>
  <c r="T229" i="6"/>
  <c r="W228" i="6"/>
  <c r="V228" i="6"/>
  <c r="U228" i="6"/>
  <c r="T228" i="6"/>
  <c r="AA226" i="6"/>
  <c r="W227" i="6"/>
  <c r="V227" i="6"/>
  <c r="U227" i="6"/>
  <c r="T227" i="6"/>
  <c r="W226" i="6"/>
  <c r="V226" i="6"/>
  <c r="U226" i="6"/>
  <c r="T226" i="6"/>
  <c r="W225" i="6"/>
  <c r="V225" i="6"/>
  <c r="U225" i="6"/>
  <c r="T225" i="6"/>
  <c r="W224" i="6"/>
  <c r="V224" i="6"/>
  <c r="U224" i="6"/>
  <c r="T224" i="6"/>
  <c r="AA222" i="6"/>
  <c r="W223" i="6"/>
  <c r="V223" i="6"/>
  <c r="U223" i="6"/>
  <c r="X223" i="6" s="1"/>
  <c r="T223" i="6"/>
  <c r="W222" i="6"/>
  <c r="V222" i="6"/>
  <c r="U222" i="6"/>
  <c r="X222" i="6" s="1"/>
  <c r="T222" i="6"/>
  <c r="W221" i="6"/>
  <c r="V221" i="6"/>
  <c r="U221" i="6"/>
  <c r="T221" i="6"/>
  <c r="W220" i="6"/>
  <c r="V220" i="6"/>
  <c r="U220" i="6"/>
  <c r="T220" i="6"/>
  <c r="AA218" i="6"/>
  <c r="W219" i="6"/>
  <c r="V219" i="6"/>
  <c r="U219" i="6"/>
  <c r="T219" i="6"/>
  <c r="W218" i="6"/>
  <c r="V218" i="6"/>
  <c r="U218" i="6"/>
  <c r="T218" i="6"/>
  <c r="W217" i="6"/>
  <c r="V217" i="6"/>
  <c r="U217" i="6"/>
  <c r="T217" i="6"/>
  <c r="W216" i="6"/>
  <c r="V216" i="6"/>
  <c r="U216" i="6"/>
  <c r="T216" i="6"/>
  <c r="AA214" i="6"/>
  <c r="W215" i="6"/>
  <c r="V215" i="6"/>
  <c r="U215" i="6"/>
  <c r="T215" i="6"/>
  <c r="W214" i="6"/>
  <c r="V214" i="6"/>
  <c r="U214" i="6"/>
  <c r="T214" i="6"/>
  <c r="W213" i="6"/>
  <c r="V213" i="6"/>
  <c r="U213" i="6"/>
  <c r="T213" i="6"/>
  <c r="W212" i="6"/>
  <c r="V212" i="6"/>
  <c r="U212" i="6"/>
  <c r="T212" i="6"/>
  <c r="AA210" i="6"/>
  <c r="W211" i="6"/>
  <c r="V211" i="6"/>
  <c r="U211" i="6"/>
  <c r="T211" i="6"/>
  <c r="W210" i="6"/>
  <c r="V210" i="6"/>
  <c r="U210" i="6"/>
  <c r="X210" i="6" s="1"/>
  <c r="T210" i="6"/>
  <c r="W209" i="6"/>
  <c r="V209" i="6"/>
  <c r="U209" i="6"/>
  <c r="X209" i="6" s="1"/>
  <c r="T209" i="6"/>
  <c r="W208" i="6"/>
  <c r="V208" i="6"/>
  <c r="U208" i="6"/>
  <c r="T208" i="6"/>
  <c r="AA206" i="6"/>
  <c r="W207" i="6"/>
  <c r="V207" i="6"/>
  <c r="U207" i="6"/>
  <c r="T207" i="6"/>
  <c r="W206" i="6"/>
  <c r="V206" i="6"/>
  <c r="U206" i="6"/>
  <c r="T206" i="6"/>
  <c r="W205" i="6"/>
  <c r="V205" i="6"/>
  <c r="U205" i="6"/>
  <c r="T205" i="6"/>
  <c r="W204" i="6"/>
  <c r="V204" i="6"/>
  <c r="U204" i="6"/>
  <c r="T204" i="6"/>
  <c r="AA202" i="6"/>
  <c r="W203" i="6"/>
  <c r="V203" i="6"/>
  <c r="U203" i="6"/>
  <c r="X203" i="6" s="1"/>
  <c r="T203" i="6"/>
  <c r="W202" i="6"/>
  <c r="V202" i="6"/>
  <c r="U202" i="6"/>
  <c r="X202" i="6" s="1"/>
  <c r="T202" i="6"/>
  <c r="W201" i="6"/>
  <c r="V201" i="6"/>
  <c r="U201" i="6"/>
  <c r="T201" i="6"/>
  <c r="W200" i="6"/>
  <c r="V200" i="6"/>
  <c r="U200" i="6"/>
  <c r="T200" i="6"/>
  <c r="AA198" i="6"/>
  <c r="W199" i="6"/>
  <c r="V199" i="6"/>
  <c r="U199" i="6"/>
  <c r="T199" i="6"/>
  <c r="W198" i="6"/>
  <c r="V198" i="6"/>
  <c r="U198" i="6"/>
  <c r="T198" i="6"/>
  <c r="W197" i="6"/>
  <c r="V197" i="6"/>
  <c r="U197" i="6"/>
  <c r="T197" i="6"/>
  <c r="W196" i="6"/>
  <c r="V196" i="6"/>
  <c r="U196" i="6"/>
  <c r="T196" i="6"/>
  <c r="AA194" i="6"/>
  <c r="W195" i="6"/>
  <c r="V195" i="6"/>
  <c r="U195" i="6"/>
  <c r="T195" i="6"/>
  <c r="W194" i="6"/>
  <c r="V194" i="6"/>
  <c r="U194" i="6"/>
  <c r="T194" i="6"/>
  <c r="W193" i="6"/>
  <c r="V193" i="6"/>
  <c r="U193" i="6"/>
  <c r="X193" i="6" s="1"/>
  <c r="T193" i="6"/>
  <c r="W192" i="6"/>
  <c r="V192" i="6"/>
  <c r="U192" i="6"/>
  <c r="X192" i="6" s="1"/>
  <c r="T192" i="6"/>
  <c r="AA190" i="6"/>
  <c r="W191" i="6"/>
  <c r="V191" i="6"/>
  <c r="U191" i="6"/>
  <c r="T191" i="6"/>
  <c r="W190" i="6"/>
  <c r="V190" i="6"/>
  <c r="U190" i="6"/>
  <c r="T190" i="6"/>
  <c r="W189" i="6"/>
  <c r="V189" i="6"/>
  <c r="U189" i="6"/>
  <c r="T189" i="6"/>
  <c r="W188" i="6"/>
  <c r="V188" i="6"/>
  <c r="U188" i="6"/>
  <c r="T188" i="6"/>
  <c r="AA186" i="6"/>
  <c r="W187" i="6"/>
  <c r="V187" i="6"/>
  <c r="U187" i="6"/>
  <c r="T187" i="6"/>
  <c r="W186" i="6"/>
  <c r="V186" i="6"/>
  <c r="U186" i="6"/>
  <c r="T186" i="6"/>
  <c r="W185" i="6"/>
  <c r="V185" i="6"/>
  <c r="U185" i="6"/>
  <c r="T185" i="6"/>
  <c r="W184" i="6"/>
  <c r="V184" i="6"/>
  <c r="U184" i="6"/>
  <c r="T184" i="6"/>
  <c r="AA182" i="6"/>
  <c r="W183" i="6"/>
  <c r="V183" i="6"/>
  <c r="U183" i="6"/>
  <c r="T183" i="6"/>
  <c r="W182" i="6"/>
  <c r="V182" i="6"/>
  <c r="U182" i="6"/>
  <c r="T182" i="6"/>
  <c r="W181" i="6"/>
  <c r="V181" i="6"/>
  <c r="U181" i="6"/>
  <c r="T181" i="6"/>
  <c r="W180" i="6"/>
  <c r="V180" i="6"/>
  <c r="U180" i="6"/>
  <c r="X180" i="6" s="1"/>
  <c r="T180" i="6"/>
  <c r="W179" i="6"/>
  <c r="V179" i="6"/>
  <c r="U179" i="6"/>
  <c r="X179" i="6" s="1"/>
  <c r="T179" i="6"/>
  <c r="W178" i="6"/>
  <c r="V178" i="6"/>
  <c r="U178" i="6"/>
  <c r="T178" i="6"/>
  <c r="W177" i="6"/>
  <c r="V177" i="6"/>
  <c r="U177" i="6"/>
  <c r="T177" i="6"/>
  <c r="W176" i="6"/>
  <c r="V176" i="6"/>
  <c r="U176" i="6"/>
  <c r="T176" i="6"/>
  <c r="W175" i="6"/>
  <c r="V175" i="6"/>
  <c r="U175" i="6"/>
  <c r="X175" i="6" s="1"/>
  <c r="T175" i="6"/>
  <c r="W174" i="6"/>
  <c r="V174" i="6"/>
  <c r="U174" i="6"/>
  <c r="X174" i="6" s="1"/>
  <c r="T174" i="6"/>
  <c r="W173" i="6"/>
  <c r="V173" i="6"/>
  <c r="U173" i="6"/>
  <c r="T173" i="6"/>
  <c r="W172" i="6"/>
  <c r="V172" i="6"/>
  <c r="U172" i="6"/>
  <c r="T172" i="6"/>
  <c r="W171" i="6"/>
  <c r="V171" i="6"/>
  <c r="U171" i="6"/>
  <c r="T171" i="6"/>
  <c r="W170" i="6"/>
  <c r="V170" i="6"/>
  <c r="U170" i="6"/>
  <c r="X170" i="6" s="1"/>
  <c r="T170" i="6"/>
  <c r="W169" i="6"/>
  <c r="V169" i="6"/>
  <c r="U169" i="6"/>
  <c r="X169" i="6" s="1"/>
  <c r="T169" i="6"/>
  <c r="W168" i="6"/>
  <c r="V168" i="6"/>
  <c r="U168" i="6"/>
  <c r="T168" i="6"/>
  <c r="W167" i="6"/>
  <c r="V167" i="6"/>
  <c r="U167" i="6"/>
  <c r="T167" i="6"/>
  <c r="W166" i="6"/>
  <c r="V166" i="6"/>
  <c r="U166" i="6"/>
  <c r="T166" i="6"/>
  <c r="W165" i="6"/>
  <c r="V165" i="6"/>
  <c r="U165" i="6"/>
  <c r="T165" i="6"/>
  <c r="W164" i="6"/>
  <c r="V164" i="6"/>
  <c r="U164" i="6"/>
  <c r="T164" i="6"/>
  <c r="W163" i="6"/>
  <c r="V163" i="6"/>
  <c r="U163" i="6"/>
  <c r="T163" i="6"/>
  <c r="W162" i="6"/>
  <c r="V162" i="6"/>
  <c r="U162" i="6"/>
  <c r="T162" i="6"/>
  <c r="W161" i="6"/>
  <c r="V161" i="6"/>
  <c r="U161" i="6"/>
  <c r="T161" i="6"/>
  <c r="W160" i="6"/>
  <c r="V160" i="6"/>
  <c r="U160" i="6"/>
  <c r="T160" i="6"/>
  <c r="W159" i="6"/>
  <c r="V159" i="6"/>
  <c r="U159" i="6"/>
  <c r="T159" i="6"/>
  <c r="W158" i="6"/>
  <c r="V158" i="6"/>
  <c r="U158" i="6"/>
  <c r="X158" i="6" s="1"/>
  <c r="T158" i="6"/>
  <c r="W157" i="6"/>
  <c r="V157" i="6"/>
  <c r="U157" i="6"/>
  <c r="X157" i="6" s="1"/>
  <c r="T157" i="6"/>
  <c r="W156" i="6"/>
  <c r="V156" i="6"/>
  <c r="U156" i="6"/>
  <c r="T156" i="6"/>
  <c r="W155" i="6"/>
  <c r="V155" i="6"/>
  <c r="U155" i="6"/>
  <c r="T155" i="6"/>
  <c r="W154" i="6"/>
  <c r="V154" i="6"/>
  <c r="U154" i="6"/>
  <c r="T154" i="6"/>
  <c r="W153" i="6"/>
  <c r="V153" i="6"/>
  <c r="U153" i="6"/>
  <c r="T153" i="6"/>
  <c r="W152" i="6"/>
  <c r="V152" i="6"/>
  <c r="U152" i="6"/>
  <c r="T152" i="6"/>
  <c r="W151" i="6"/>
  <c r="V151" i="6"/>
  <c r="U151" i="6"/>
  <c r="T151" i="6"/>
  <c r="W150" i="6"/>
  <c r="V150" i="6"/>
  <c r="U150" i="6"/>
  <c r="T150" i="6"/>
  <c r="W149" i="6"/>
  <c r="V149" i="6"/>
  <c r="U149" i="6"/>
  <c r="T149" i="6"/>
  <c r="W148" i="6"/>
  <c r="V148" i="6"/>
  <c r="U148" i="6"/>
  <c r="T148" i="6"/>
  <c r="W147" i="6"/>
  <c r="V147" i="6"/>
  <c r="U147" i="6"/>
  <c r="T147" i="6"/>
  <c r="W146" i="6"/>
  <c r="V146" i="6"/>
  <c r="U146" i="6"/>
  <c r="X146" i="6" s="1"/>
  <c r="T146" i="6"/>
  <c r="W145" i="6"/>
  <c r="V145" i="6"/>
  <c r="U145" i="6"/>
  <c r="X145" i="6" s="1"/>
  <c r="T145" i="6"/>
  <c r="W144" i="6"/>
  <c r="V144" i="6"/>
  <c r="U144" i="6"/>
  <c r="T144" i="6"/>
  <c r="W143" i="6"/>
  <c r="V143" i="6"/>
  <c r="U143" i="6"/>
  <c r="T143" i="6"/>
  <c r="W142" i="6"/>
  <c r="V142" i="6"/>
  <c r="U142" i="6"/>
  <c r="T142" i="6"/>
  <c r="W141" i="6"/>
  <c r="V141" i="6"/>
  <c r="U141" i="6"/>
  <c r="T141" i="6"/>
  <c r="W140" i="6"/>
  <c r="V140" i="6"/>
  <c r="U140" i="6"/>
  <c r="T140" i="6"/>
  <c r="W139" i="6"/>
  <c r="V139" i="6"/>
  <c r="U139" i="6"/>
  <c r="T139" i="6"/>
  <c r="W138" i="6"/>
  <c r="V138" i="6"/>
  <c r="U138" i="6"/>
  <c r="T138" i="6"/>
  <c r="W137" i="6"/>
  <c r="V137" i="6"/>
  <c r="U137" i="6"/>
  <c r="T137" i="6"/>
  <c r="W136" i="6"/>
  <c r="V136" i="6"/>
  <c r="U136" i="6"/>
  <c r="T136" i="6"/>
  <c r="W135" i="6"/>
  <c r="V135" i="6"/>
  <c r="U135" i="6"/>
  <c r="X135" i="6" s="1"/>
  <c r="T135" i="6"/>
  <c r="W134" i="6"/>
  <c r="V134" i="6"/>
  <c r="U134" i="6"/>
  <c r="X134" i="6" s="1"/>
  <c r="T134" i="6"/>
  <c r="W133" i="6"/>
  <c r="V133" i="6"/>
  <c r="U133" i="6"/>
  <c r="T133" i="6"/>
  <c r="W132" i="6"/>
  <c r="V132" i="6"/>
  <c r="U132" i="6"/>
  <c r="T132" i="6"/>
  <c r="W131" i="6"/>
  <c r="V131" i="6"/>
  <c r="U131" i="6"/>
  <c r="T131" i="6"/>
  <c r="W130" i="6"/>
  <c r="V130" i="6"/>
  <c r="U130" i="6"/>
  <c r="T130" i="6"/>
  <c r="W129" i="6"/>
  <c r="V129" i="6"/>
  <c r="U129" i="6"/>
  <c r="T129" i="6"/>
  <c r="W128" i="6"/>
  <c r="V128" i="6"/>
  <c r="U128" i="6"/>
  <c r="T128" i="6"/>
  <c r="W127" i="6"/>
  <c r="V127" i="6"/>
  <c r="U127" i="6"/>
  <c r="X127" i="6" s="1"/>
  <c r="T127" i="6"/>
  <c r="W126" i="6"/>
  <c r="V126" i="6"/>
  <c r="U126" i="6"/>
  <c r="X126" i="6" s="1"/>
  <c r="T126" i="6"/>
  <c r="W125" i="6"/>
  <c r="V125" i="6"/>
  <c r="U125" i="6"/>
  <c r="T125" i="6"/>
  <c r="W124" i="6"/>
  <c r="V124" i="6"/>
  <c r="U124" i="6"/>
  <c r="T124" i="6"/>
  <c r="AA122" i="6"/>
  <c r="W123" i="6"/>
  <c r="V123" i="6"/>
  <c r="U123" i="6"/>
  <c r="T123" i="6"/>
  <c r="W122" i="6"/>
  <c r="V122" i="6"/>
  <c r="U122" i="6"/>
  <c r="X122" i="6" s="1"/>
  <c r="T122" i="6"/>
  <c r="W121" i="6"/>
  <c r="V121" i="6"/>
  <c r="U121" i="6"/>
  <c r="X121" i="6" s="1"/>
  <c r="T121" i="6"/>
  <c r="W120" i="6"/>
  <c r="V120" i="6"/>
  <c r="U120" i="6"/>
  <c r="T120" i="6"/>
  <c r="AA118" i="6"/>
  <c r="W119" i="6"/>
  <c r="V119" i="6"/>
  <c r="U119" i="6"/>
  <c r="T119" i="6"/>
  <c r="W118" i="6"/>
  <c r="V118" i="6"/>
  <c r="U118" i="6"/>
  <c r="T118" i="6"/>
  <c r="W117" i="6"/>
  <c r="V117" i="6"/>
  <c r="U117" i="6"/>
  <c r="T117" i="6"/>
  <c r="W116" i="6"/>
  <c r="V116" i="6"/>
  <c r="U116" i="6"/>
  <c r="T116" i="6"/>
  <c r="W115" i="6"/>
  <c r="V115" i="6"/>
  <c r="U115" i="6"/>
  <c r="T115" i="6"/>
  <c r="W114" i="6"/>
  <c r="V114" i="6"/>
  <c r="U114" i="6"/>
  <c r="T114" i="6"/>
  <c r="W113" i="6"/>
  <c r="V113" i="6"/>
  <c r="U113" i="6"/>
  <c r="T113" i="6"/>
  <c r="W112" i="6"/>
  <c r="V112" i="6"/>
  <c r="U112" i="6"/>
  <c r="T112" i="6"/>
  <c r="W111" i="6"/>
  <c r="V111" i="6"/>
  <c r="U111" i="6"/>
  <c r="T111" i="6"/>
  <c r="W110" i="6"/>
  <c r="V110" i="6"/>
  <c r="U110" i="6"/>
  <c r="X110" i="6" s="1"/>
  <c r="T110" i="6"/>
  <c r="W109" i="6"/>
  <c r="V109" i="6"/>
  <c r="U109" i="6"/>
  <c r="X109" i="6" s="1"/>
  <c r="T109" i="6"/>
  <c r="W108" i="6"/>
  <c r="V108" i="6"/>
  <c r="U108" i="6"/>
  <c r="T108" i="6"/>
  <c r="W107" i="6"/>
  <c r="V107" i="6"/>
  <c r="U107" i="6"/>
  <c r="T107" i="6"/>
  <c r="AA105" i="6"/>
  <c r="W106" i="6"/>
  <c r="V106" i="6"/>
  <c r="U106" i="6"/>
  <c r="T106" i="6"/>
  <c r="W105" i="6"/>
  <c r="V105" i="6"/>
  <c r="U105" i="6"/>
  <c r="T105" i="6"/>
  <c r="W104" i="6"/>
  <c r="V104" i="6"/>
  <c r="U104" i="6"/>
  <c r="T104" i="6"/>
  <c r="W103" i="6"/>
  <c r="V103" i="6"/>
  <c r="U103" i="6"/>
  <c r="T103" i="6"/>
  <c r="AA101" i="6"/>
  <c r="W102" i="6"/>
  <c r="V102" i="6"/>
  <c r="U102" i="6"/>
  <c r="T102" i="6"/>
  <c r="W101" i="6"/>
  <c r="V101" i="6"/>
  <c r="U101" i="6"/>
  <c r="T101" i="6"/>
  <c r="W100" i="6"/>
  <c r="V100" i="6"/>
  <c r="U100" i="6"/>
  <c r="T100" i="6"/>
  <c r="W99" i="6"/>
  <c r="V99" i="6"/>
  <c r="U99" i="6"/>
  <c r="T99" i="6"/>
  <c r="W98" i="6"/>
  <c r="V98" i="6"/>
  <c r="U98" i="6"/>
  <c r="X98" i="6" s="1"/>
  <c r="T98" i="6"/>
  <c r="W97" i="6"/>
  <c r="V97" i="6"/>
  <c r="U97" i="6"/>
  <c r="X97" i="6" s="1"/>
  <c r="T97" i="6"/>
  <c r="W96" i="6"/>
  <c r="V96" i="6"/>
  <c r="U96" i="6"/>
  <c r="T96" i="6"/>
  <c r="W95" i="6"/>
  <c r="V95" i="6"/>
  <c r="U95" i="6"/>
  <c r="T95" i="6"/>
  <c r="W94" i="6"/>
  <c r="V94" i="6"/>
  <c r="U94" i="6"/>
  <c r="T94" i="6"/>
  <c r="W93" i="6"/>
  <c r="V93" i="6"/>
  <c r="U93" i="6"/>
  <c r="T93" i="6"/>
  <c r="W92" i="6"/>
  <c r="V92" i="6"/>
  <c r="U92" i="6"/>
  <c r="T92" i="6"/>
  <c r="W91" i="6"/>
  <c r="V91" i="6"/>
  <c r="U91" i="6"/>
  <c r="T91" i="6"/>
  <c r="W90" i="6"/>
  <c r="V90" i="6"/>
  <c r="U90" i="6"/>
  <c r="T90" i="6"/>
  <c r="W89" i="6"/>
  <c r="V89" i="6"/>
  <c r="U89" i="6"/>
  <c r="T89" i="6"/>
  <c r="W88" i="6"/>
  <c r="V88" i="6"/>
  <c r="U88" i="6"/>
  <c r="T88" i="6"/>
  <c r="W87" i="6"/>
  <c r="V87" i="6"/>
  <c r="U87" i="6"/>
  <c r="T87" i="6"/>
  <c r="W86" i="6"/>
  <c r="V86" i="6"/>
  <c r="U86" i="6"/>
  <c r="T86" i="6"/>
  <c r="W85" i="6"/>
  <c r="V85" i="6"/>
  <c r="U85" i="6"/>
  <c r="T85" i="6"/>
  <c r="W84" i="6"/>
  <c r="V84" i="6"/>
  <c r="U84" i="6"/>
  <c r="T84" i="6"/>
  <c r="W83" i="6"/>
  <c r="V83" i="6"/>
  <c r="U83" i="6"/>
  <c r="T83" i="6"/>
  <c r="W82" i="6"/>
  <c r="V82" i="6"/>
  <c r="U82" i="6"/>
  <c r="X82" i="6" s="1"/>
  <c r="T82" i="6"/>
  <c r="W81" i="6"/>
  <c r="V81" i="6"/>
  <c r="U81" i="6"/>
  <c r="X81" i="6" s="1"/>
  <c r="T81" i="6"/>
  <c r="W80" i="6"/>
  <c r="V80" i="6"/>
  <c r="U80" i="6"/>
  <c r="T80" i="6"/>
  <c r="W79" i="6"/>
  <c r="V79" i="6"/>
  <c r="U79" i="6"/>
  <c r="T79" i="6"/>
  <c r="W78" i="6"/>
  <c r="V78" i="6"/>
  <c r="U78" i="6"/>
  <c r="T78" i="6"/>
  <c r="AA76" i="6"/>
  <c r="W77" i="6"/>
  <c r="V77" i="6"/>
  <c r="U77" i="6"/>
  <c r="T77" i="6"/>
  <c r="W76" i="6"/>
  <c r="V76" i="6"/>
  <c r="U76" i="6"/>
  <c r="X76" i="6" s="1"/>
  <c r="T76" i="6"/>
  <c r="W75" i="6"/>
  <c r="V75" i="6"/>
  <c r="U75" i="6"/>
  <c r="X75" i="6" s="1"/>
  <c r="T75" i="6"/>
  <c r="W74" i="6"/>
  <c r="V74" i="6"/>
  <c r="U74" i="6"/>
  <c r="T74" i="6"/>
  <c r="W73" i="6"/>
  <c r="V73" i="6"/>
  <c r="U73" i="6"/>
  <c r="T73" i="6"/>
  <c r="W72" i="6"/>
  <c r="V72" i="6"/>
  <c r="U72" i="6"/>
  <c r="T72" i="6"/>
  <c r="AY71" i="6"/>
  <c r="W71" i="6"/>
  <c r="V71" i="6"/>
  <c r="U71" i="6"/>
  <c r="T71" i="6"/>
  <c r="W70" i="6"/>
  <c r="V70" i="6"/>
  <c r="U70" i="6"/>
  <c r="T70" i="6"/>
  <c r="W69" i="6"/>
  <c r="V69" i="6"/>
  <c r="U69" i="6"/>
  <c r="T69" i="6"/>
  <c r="W68" i="6"/>
  <c r="V68" i="6"/>
  <c r="U68" i="6"/>
  <c r="T68" i="6"/>
  <c r="W67" i="6"/>
  <c r="V67" i="6"/>
  <c r="U67" i="6"/>
  <c r="T67" i="6"/>
  <c r="W66" i="6"/>
  <c r="V66" i="6"/>
  <c r="U66" i="6"/>
  <c r="T66" i="6"/>
  <c r="W65" i="6"/>
  <c r="V65" i="6"/>
  <c r="U65" i="6"/>
  <c r="X65" i="6" s="1"/>
  <c r="T65" i="6"/>
  <c r="W64" i="6"/>
  <c r="V64" i="6"/>
  <c r="U64" i="6"/>
  <c r="T64" i="6"/>
  <c r="W63" i="6"/>
  <c r="V63" i="6"/>
  <c r="U63" i="6"/>
  <c r="T63" i="6"/>
  <c r="W62" i="6"/>
  <c r="V62" i="6"/>
  <c r="U62" i="6"/>
  <c r="T62" i="6"/>
  <c r="W61" i="6"/>
  <c r="V61" i="6"/>
  <c r="U61" i="6"/>
  <c r="T61" i="6"/>
  <c r="W60" i="6"/>
  <c r="V60" i="6"/>
  <c r="U60" i="6"/>
  <c r="T60" i="6"/>
  <c r="W59" i="6"/>
  <c r="V59" i="6"/>
  <c r="U59" i="6"/>
  <c r="T59" i="6"/>
  <c r="W58" i="6"/>
  <c r="V58" i="6"/>
  <c r="U58" i="6"/>
  <c r="T58" i="6"/>
  <c r="W57" i="6"/>
  <c r="V57" i="6"/>
  <c r="U57" i="6"/>
  <c r="T57" i="6"/>
  <c r="W56" i="6"/>
  <c r="V56" i="6"/>
  <c r="U56" i="6"/>
  <c r="T56" i="6"/>
  <c r="AA54" i="6"/>
  <c r="W55" i="6"/>
  <c r="V55" i="6"/>
  <c r="U55" i="6"/>
  <c r="T55" i="6"/>
  <c r="W54" i="6"/>
  <c r="V54" i="6"/>
  <c r="U54" i="6"/>
  <c r="T54" i="6"/>
  <c r="W53" i="6"/>
  <c r="V53" i="6"/>
  <c r="U53" i="6"/>
  <c r="T53" i="6"/>
  <c r="W52" i="6"/>
  <c r="V52" i="6"/>
  <c r="U52" i="6"/>
  <c r="T52" i="6"/>
  <c r="AA50" i="6"/>
  <c r="W51" i="6"/>
  <c r="V51" i="6"/>
  <c r="U51" i="6"/>
  <c r="T51" i="6"/>
  <c r="W50" i="6"/>
  <c r="V50" i="6"/>
  <c r="U50" i="6"/>
  <c r="T50" i="6"/>
  <c r="W49" i="6"/>
  <c r="V49" i="6"/>
  <c r="U49" i="6"/>
  <c r="T49" i="6"/>
  <c r="W48" i="6"/>
  <c r="V48" i="6"/>
  <c r="U48" i="6"/>
  <c r="X48" i="6" s="1"/>
  <c r="T48" i="6"/>
  <c r="AA46" i="6"/>
  <c r="W47" i="6"/>
  <c r="V47" i="6"/>
  <c r="U47" i="6"/>
  <c r="X47" i="6" s="1"/>
  <c r="T47" i="6"/>
  <c r="W46" i="6"/>
  <c r="V46" i="6"/>
  <c r="U46" i="6"/>
  <c r="T46" i="6"/>
  <c r="AM45" i="6"/>
  <c r="AL45" i="6"/>
  <c r="AK45" i="6"/>
  <c r="AJ45" i="6"/>
  <c r="AI45" i="6"/>
  <c r="Z45" i="6"/>
  <c r="W45" i="6"/>
  <c r="V45" i="6"/>
  <c r="U45" i="6"/>
  <c r="T45" i="6"/>
  <c r="AM44" i="6"/>
  <c r="AL44" i="6"/>
  <c r="AK44" i="6"/>
  <c r="AJ44" i="6"/>
  <c r="AI44" i="6"/>
  <c r="AH44" i="6"/>
  <c r="AG44" i="6"/>
  <c r="AF44" i="6"/>
  <c r="AE44" i="6"/>
  <c r="Z44" i="6"/>
  <c r="W44" i="6"/>
  <c r="V44" i="6"/>
  <c r="U44" i="6"/>
  <c r="T44" i="6"/>
  <c r="AM43" i="6"/>
  <c r="AL43" i="6"/>
  <c r="AK43" i="6"/>
  <c r="AJ43" i="6"/>
  <c r="AI43" i="6"/>
  <c r="AH43" i="6"/>
  <c r="AG43" i="6"/>
  <c r="AF43" i="6"/>
  <c r="AE43" i="6"/>
  <c r="Z43" i="6"/>
  <c r="W43" i="6"/>
  <c r="V43" i="6"/>
  <c r="U43" i="6"/>
  <c r="T43" i="6"/>
  <c r="AM42" i="6"/>
  <c r="AL42" i="6"/>
  <c r="AK42" i="6"/>
  <c r="AJ42" i="6"/>
  <c r="AI42" i="6"/>
  <c r="AH42" i="6"/>
  <c r="AG42" i="6"/>
  <c r="AF42" i="6"/>
  <c r="AE42" i="6"/>
  <c r="Z42" i="6"/>
  <c r="W42" i="6"/>
  <c r="V42" i="6"/>
  <c r="U42" i="6"/>
  <c r="T42" i="6"/>
  <c r="AM41" i="6"/>
  <c r="AL41" i="6"/>
  <c r="AK41" i="6"/>
  <c r="AJ41" i="6"/>
  <c r="AI41" i="6"/>
  <c r="AH41" i="6"/>
  <c r="AG41" i="6"/>
  <c r="AF41" i="6"/>
  <c r="AE41" i="6"/>
  <c r="Z41" i="6"/>
  <c r="W41" i="6"/>
  <c r="V41" i="6"/>
  <c r="U41" i="6"/>
  <c r="T41" i="6"/>
  <c r="AM40" i="6"/>
  <c r="AL40" i="6"/>
  <c r="AK40" i="6"/>
  <c r="AJ40" i="6"/>
  <c r="AI40" i="6"/>
  <c r="AH40" i="6"/>
  <c r="AG40" i="6"/>
  <c r="AF40" i="6"/>
  <c r="AE40" i="6"/>
  <c r="Z40" i="6"/>
  <c r="W40" i="6"/>
  <c r="V40" i="6"/>
  <c r="U40" i="6"/>
  <c r="T40" i="6"/>
  <c r="AM39" i="6"/>
  <c r="AL39" i="6"/>
  <c r="AK39" i="6"/>
  <c r="AJ39" i="6"/>
  <c r="AI39" i="6"/>
  <c r="AH39" i="6"/>
  <c r="AG39" i="6"/>
  <c r="AF39" i="6"/>
  <c r="AE39" i="6"/>
  <c r="Z39" i="6"/>
  <c r="W39" i="6"/>
  <c r="V39" i="6"/>
  <c r="U39" i="6"/>
  <c r="T39" i="6"/>
  <c r="AM38" i="6"/>
  <c r="AL38" i="6"/>
  <c r="AK38" i="6"/>
  <c r="AJ38" i="6"/>
  <c r="AI38" i="6"/>
  <c r="AH38" i="6"/>
  <c r="AG38" i="6"/>
  <c r="AF38" i="6"/>
  <c r="AE38" i="6"/>
  <c r="Z38" i="6"/>
  <c r="W38" i="6"/>
  <c r="V38" i="6"/>
  <c r="U38" i="6"/>
  <c r="T38" i="6"/>
  <c r="AM37" i="6"/>
  <c r="AL37" i="6"/>
  <c r="AK37" i="6"/>
  <c r="AJ37" i="6"/>
  <c r="AI37" i="6"/>
  <c r="AH37" i="6"/>
  <c r="AG37" i="6"/>
  <c r="AF37" i="6"/>
  <c r="AE37" i="6"/>
  <c r="Z37" i="6"/>
  <c r="W37" i="6"/>
  <c r="V37" i="6"/>
  <c r="U37" i="6"/>
  <c r="T37" i="6"/>
  <c r="AM36" i="6"/>
  <c r="AL36" i="6"/>
  <c r="AK36" i="6"/>
  <c r="AJ36" i="6"/>
  <c r="AI36" i="6"/>
  <c r="AH36" i="6"/>
  <c r="AG36" i="6"/>
  <c r="AF36" i="6"/>
  <c r="AE36" i="6"/>
  <c r="Z36" i="6"/>
  <c r="W36" i="6"/>
  <c r="V36" i="6"/>
  <c r="U36" i="6"/>
  <c r="T36" i="6"/>
  <c r="AM35" i="6"/>
  <c r="AL35" i="6"/>
  <c r="AK35" i="6"/>
  <c r="AJ35" i="6"/>
  <c r="AI35" i="6"/>
  <c r="AH35" i="6"/>
  <c r="AG35" i="6"/>
  <c r="AF35" i="6"/>
  <c r="AE35" i="6"/>
  <c r="Z35" i="6"/>
  <c r="W35" i="6"/>
  <c r="V35" i="6"/>
  <c r="U35" i="6"/>
  <c r="T35" i="6"/>
  <c r="AM34" i="6"/>
  <c r="AL34" i="6"/>
  <c r="AK34" i="6"/>
  <c r="AJ34" i="6"/>
  <c r="AI34" i="6"/>
  <c r="AH34" i="6"/>
  <c r="AG34" i="6"/>
  <c r="AF34" i="6"/>
  <c r="AE34" i="6"/>
  <c r="Z34" i="6"/>
  <c r="W34" i="6"/>
  <c r="V34" i="6"/>
  <c r="U34" i="6"/>
  <c r="T34" i="6"/>
  <c r="AM33" i="6"/>
  <c r="AL33" i="6"/>
  <c r="AK33" i="6"/>
  <c r="AJ33" i="6"/>
  <c r="AI33" i="6"/>
  <c r="AH33" i="6"/>
  <c r="AG33" i="6"/>
  <c r="AF33" i="6"/>
  <c r="AE33" i="6"/>
  <c r="Z33" i="6"/>
  <c r="W33" i="6"/>
  <c r="V33" i="6"/>
  <c r="U33" i="6"/>
  <c r="T33" i="6"/>
  <c r="AM32" i="6"/>
  <c r="AL32" i="6"/>
  <c r="AK32" i="6"/>
  <c r="AJ32" i="6"/>
  <c r="AI32" i="6"/>
  <c r="AH32" i="6"/>
  <c r="AG32" i="6"/>
  <c r="AF32" i="6"/>
  <c r="AE32" i="6"/>
  <c r="Z32" i="6"/>
  <c r="W32" i="6"/>
  <c r="V32" i="6"/>
  <c r="U32" i="6"/>
  <c r="T32" i="6"/>
  <c r="AM31" i="6"/>
  <c r="AL31" i="6"/>
  <c r="AK31" i="6"/>
  <c r="AJ31" i="6"/>
  <c r="AI31" i="6"/>
  <c r="AH31" i="6"/>
  <c r="AG31" i="6"/>
  <c r="AF31" i="6"/>
  <c r="AE31" i="6"/>
  <c r="Z31" i="6"/>
  <c r="W31" i="6"/>
  <c r="V31" i="6"/>
  <c r="U31" i="6"/>
  <c r="T31" i="6"/>
  <c r="AM30" i="6"/>
  <c r="AL30" i="6"/>
  <c r="AK30" i="6"/>
  <c r="AJ30" i="6"/>
  <c r="AI30" i="6"/>
  <c r="AH30" i="6"/>
  <c r="AG30" i="6"/>
  <c r="AF30" i="6"/>
  <c r="AE30" i="6"/>
  <c r="Z30" i="6"/>
  <c r="W30" i="6"/>
  <c r="V30" i="6"/>
  <c r="U30" i="6"/>
  <c r="T30" i="6"/>
  <c r="AM29" i="6"/>
  <c r="AL29" i="6"/>
  <c r="AK29" i="6"/>
  <c r="AJ29" i="6"/>
  <c r="AI29" i="6"/>
  <c r="AH29" i="6"/>
  <c r="AG29" i="6"/>
  <c r="AF29" i="6"/>
  <c r="AE29" i="6"/>
  <c r="Z29" i="6"/>
  <c r="W29" i="6"/>
  <c r="V29" i="6"/>
  <c r="U29" i="6"/>
  <c r="T29" i="6"/>
  <c r="AM28" i="6"/>
  <c r="AL28" i="6"/>
  <c r="AK28" i="6"/>
  <c r="AJ28" i="6"/>
  <c r="AI28" i="6"/>
  <c r="AH28" i="6"/>
  <c r="AG28" i="6"/>
  <c r="AF28" i="6"/>
  <c r="AE28" i="6"/>
  <c r="Z28" i="6"/>
  <c r="W28" i="6"/>
  <c r="V28" i="6"/>
  <c r="U28" i="6"/>
  <c r="T28" i="6"/>
  <c r="AM27" i="6"/>
  <c r="AL27" i="6"/>
  <c r="AK27" i="6"/>
  <c r="AJ27" i="6"/>
  <c r="AI27" i="6"/>
  <c r="AH27" i="6"/>
  <c r="AG27" i="6"/>
  <c r="AF27" i="6"/>
  <c r="AE27" i="6"/>
  <c r="Z27" i="6"/>
  <c r="W27" i="6"/>
  <c r="V27" i="6"/>
  <c r="U27" i="6"/>
  <c r="T27" i="6"/>
  <c r="AM26" i="6"/>
  <c r="AL26" i="6"/>
  <c r="AK26" i="6"/>
  <c r="AJ26" i="6"/>
  <c r="AI26" i="6"/>
  <c r="AH26" i="6"/>
  <c r="AG26" i="6"/>
  <c r="AF26" i="6"/>
  <c r="AE26" i="6"/>
  <c r="Z26" i="6"/>
  <c r="W26" i="6"/>
  <c r="V26" i="6"/>
  <c r="U26" i="6"/>
  <c r="T26" i="6"/>
  <c r="AM25" i="6"/>
  <c r="AL25" i="6"/>
  <c r="AK25" i="6"/>
  <c r="AJ25" i="6"/>
  <c r="AI25" i="6"/>
  <c r="AH25" i="6"/>
  <c r="AG25" i="6"/>
  <c r="AF25" i="6"/>
  <c r="AE25" i="6"/>
  <c r="Z25" i="6"/>
  <c r="W25" i="6"/>
  <c r="V25" i="6"/>
  <c r="U25" i="6"/>
  <c r="T25" i="6"/>
  <c r="AM24" i="6"/>
  <c r="AL24" i="6"/>
  <c r="AK24" i="6"/>
  <c r="AJ24" i="6"/>
  <c r="AI24" i="6"/>
  <c r="AH24" i="6"/>
  <c r="AG24" i="6"/>
  <c r="AF24" i="6"/>
  <c r="AE24" i="6"/>
  <c r="Z24" i="6"/>
  <c r="W24" i="6"/>
  <c r="V24" i="6"/>
  <c r="U24" i="6"/>
  <c r="T24" i="6"/>
  <c r="AM23" i="6"/>
  <c r="AL23" i="6"/>
  <c r="AK23" i="6"/>
  <c r="AJ23" i="6"/>
  <c r="AI23" i="6"/>
  <c r="AH23" i="6"/>
  <c r="AG23" i="6"/>
  <c r="AF23" i="6"/>
  <c r="AE23" i="6"/>
  <c r="Z23" i="6"/>
  <c r="W23" i="6"/>
  <c r="V23" i="6"/>
  <c r="U23" i="6"/>
  <c r="T23" i="6"/>
  <c r="AM22" i="6"/>
  <c r="AL22" i="6"/>
  <c r="AK22" i="6"/>
  <c r="AJ22" i="6"/>
  <c r="AI22" i="6"/>
  <c r="AH22" i="6"/>
  <c r="AG22" i="6"/>
  <c r="AF22" i="6"/>
  <c r="AE22" i="6"/>
  <c r="Z22" i="6"/>
  <c r="W22" i="6"/>
  <c r="V22" i="6"/>
  <c r="U22" i="6"/>
  <c r="T22" i="6"/>
  <c r="AM21" i="6"/>
  <c r="AL21" i="6"/>
  <c r="AK21" i="6"/>
  <c r="AJ21" i="6"/>
  <c r="AI21" i="6"/>
  <c r="AH21" i="6"/>
  <c r="AG21" i="6"/>
  <c r="AF21" i="6"/>
  <c r="AE21" i="6"/>
  <c r="Z21" i="6"/>
  <c r="W21" i="6"/>
  <c r="V21" i="6"/>
  <c r="U21" i="6"/>
  <c r="T21" i="6"/>
  <c r="AM20" i="6"/>
  <c r="AL20" i="6"/>
  <c r="AK20" i="6"/>
  <c r="AJ20" i="6"/>
  <c r="AI20" i="6"/>
  <c r="AH20" i="6"/>
  <c r="AG20" i="6"/>
  <c r="AF20" i="6"/>
  <c r="AE20" i="6"/>
  <c r="Z20" i="6"/>
  <c r="W20" i="6"/>
  <c r="V20" i="6"/>
  <c r="U20" i="6"/>
  <c r="T20" i="6"/>
  <c r="AM19" i="6"/>
  <c r="AL19" i="6"/>
  <c r="AK19" i="6"/>
  <c r="AJ19" i="6"/>
  <c r="AI19" i="6"/>
  <c r="AH19" i="6"/>
  <c r="AG19" i="6"/>
  <c r="AF19" i="6"/>
  <c r="AE19" i="6"/>
  <c r="Z19" i="6"/>
  <c r="W19" i="6"/>
  <c r="V19" i="6"/>
  <c r="U19" i="6"/>
  <c r="T19" i="6"/>
  <c r="AW18" i="6"/>
  <c r="AW19" i="6" s="1"/>
  <c r="AM18" i="6"/>
  <c r="AL18" i="6"/>
  <c r="AK18" i="6"/>
  <c r="AJ18" i="6"/>
  <c r="AI18" i="6"/>
  <c r="AH18" i="6"/>
  <c r="AG18" i="6"/>
  <c r="AF18" i="6"/>
  <c r="AE18" i="6"/>
  <c r="Z18" i="6"/>
  <c r="W18" i="6"/>
  <c r="V18" i="6"/>
  <c r="U18" i="6"/>
  <c r="T18" i="6"/>
  <c r="AM17" i="6"/>
  <c r="AL17" i="6"/>
  <c r="AK17" i="6"/>
  <c r="AJ17" i="6"/>
  <c r="AI17" i="6"/>
  <c r="AH17" i="6"/>
  <c r="AG17" i="6"/>
  <c r="AF17" i="6"/>
  <c r="AE17" i="6"/>
  <c r="Z17" i="6"/>
  <c r="W17" i="6"/>
  <c r="V17" i="6"/>
  <c r="U17" i="6"/>
  <c r="T17" i="6"/>
  <c r="AM16" i="6"/>
  <c r="AL16" i="6"/>
  <c r="AK16" i="6"/>
  <c r="AJ16" i="6"/>
  <c r="AI16" i="6"/>
  <c r="AH16" i="6"/>
  <c r="AG16" i="6"/>
  <c r="AF16" i="6"/>
  <c r="AE16" i="6"/>
  <c r="Z16" i="6"/>
  <c r="W16" i="6"/>
  <c r="V16" i="6"/>
  <c r="U16" i="6"/>
  <c r="T16" i="6"/>
  <c r="AM15" i="6"/>
  <c r="AL15" i="6"/>
  <c r="AK15" i="6"/>
  <c r="AJ15" i="6"/>
  <c r="AI15" i="6"/>
  <c r="AH15" i="6"/>
  <c r="AG15" i="6"/>
  <c r="AF15" i="6"/>
  <c r="AE15" i="6"/>
  <c r="Z15" i="6"/>
  <c r="W15" i="6"/>
  <c r="V15" i="6"/>
  <c r="U15" i="6"/>
  <c r="T15" i="6"/>
  <c r="AM14" i="6"/>
  <c r="AL14" i="6"/>
  <c r="AK14" i="6"/>
  <c r="AJ14" i="6"/>
  <c r="AI14" i="6"/>
  <c r="AH14" i="6"/>
  <c r="AG14" i="6"/>
  <c r="AF14" i="6"/>
  <c r="AE14" i="6"/>
  <c r="Z14" i="6"/>
  <c r="W14" i="6"/>
  <c r="V14" i="6"/>
  <c r="U14" i="6"/>
  <c r="T14" i="6"/>
  <c r="AM13" i="6"/>
  <c r="AL13" i="6"/>
  <c r="AK13" i="6"/>
  <c r="AJ13" i="6"/>
  <c r="AI13" i="6"/>
  <c r="AH13" i="6"/>
  <c r="AG13" i="6"/>
  <c r="AF13" i="6"/>
  <c r="AE13" i="6"/>
  <c r="Z13" i="6"/>
  <c r="W13" i="6"/>
  <c r="V13" i="6"/>
  <c r="U13" i="6"/>
  <c r="T13" i="6"/>
  <c r="AM12" i="6"/>
  <c r="AL12" i="6"/>
  <c r="AK12" i="6"/>
  <c r="AJ12" i="6"/>
  <c r="AI12" i="6"/>
  <c r="AH12" i="6"/>
  <c r="AG12" i="6"/>
  <c r="AF12" i="6"/>
  <c r="AE12" i="6"/>
  <c r="Z12" i="6"/>
  <c r="W12" i="6"/>
  <c r="V12" i="6"/>
  <c r="U12" i="6"/>
  <c r="T12" i="6"/>
  <c r="AM11" i="6"/>
  <c r="AL11" i="6"/>
  <c r="AK11" i="6"/>
  <c r="AJ11" i="6"/>
  <c r="AI11" i="6"/>
  <c r="AH11" i="6"/>
  <c r="AG11" i="6"/>
  <c r="AF11" i="6"/>
  <c r="AE11" i="6"/>
  <c r="Z11" i="6"/>
  <c r="W11" i="6"/>
  <c r="V11" i="6"/>
  <c r="U11" i="6"/>
  <c r="T11" i="6"/>
  <c r="AM10" i="6"/>
  <c r="AL10" i="6"/>
  <c r="AK10" i="6"/>
  <c r="AJ10" i="6"/>
  <c r="AI10" i="6"/>
  <c r="AH10" i="6"/>
  <c r="AG10" i="6"/>
  <c r="AF10" i="6"/>
  <c r="AE10" i="6"/>
  <c r="Z10" i="6"/>
  <c r="W10" i="6"/>
  <c r="V10" i="6"/>
  <c r="U10" i="6"/>
  <c r="T10" i="6"/>
  <c r="AM9" i="6"/>
  <c r="AL9" i="6"/>
  <c r="AK9" i="6"/>
  <c r="AJ9" i="6"/>
  <c r="AI9" i="6"/>
  <c r="AH9" i="6"/>
  <c r="AG9" i="6"/>
  <c r="AF9" i="6"/>
  <c r="AE9" i="6"/>
  <c r="Z9" i="6"/>
  <c r="W9" i="6"/>
  <c r="V9" i="6"/>
  <c r="U9" i="6"/>
  <c r="T9" i="6"/>
  <c r="AM8" i="6"/>
  <c r="AL8" i="6"/>
  <c r="AK8" i="6"/>
  <c r="AJ8" i="6"/>
  <c r="AI8" i="6"/>
  <c r="AH8" i="6"/>
  <c r="AG8" i="6"/>
  <c r="AF8" i="6"/>
  <c r="AE8" i="6"/>
  <c r="Z8" i="6"/>
  <c r="W8" i="6"/>
  <c r="V8" i="6"/>
  <c r="U8" i="6"/>
  <c r="T8" i="6"/>
  <c r="AW7" i="6"/>
  <c r="AM7" i="6"/>
  <c r="AL7" i="6"/>
  <c r="AK7" i="6"/>
  <c r="AJ7" i="6"/>
  <c r="AI7" i="6"/>
  <c r="AH7" i="6"/>
  <c r="AG7" i="6"/>
  <c r="AF7" i="6"/>
  <c r="AE7" i="6"/>
  <c r="Z7" i="6"/>
  <c r="W7" i="6"/>
  <c r="V7" i="6"/>
  <c r="U7" i="6"/>
  <c r="T7" i="6"/>
  <c r="AM6" i="6"/>
  <c r="AL6" i="6"/>
  <c r="AK6" i="6"/>
  <c r="AJ6" i="6"/>
  <c r="AI6" i="6"/>
  <c r="AH6" i="6"/>
  <c r="AG6" i="6"/>
  <c r="AF6" i="6"/>
  <c r="AE6" i="6"/>
  <c r="Z6" i="6"/>
  <c r="W6" i="6"/>
  <c r="V6" i="6"/>
  <c r="U6" i="6"/>
  <c r="T6" i="6"/>
  <c r="AM5" i="6"/>
  <c r="AL5" i="6"/>
  <c r="AK5" i="6"/>
  <c r="AJ5" i="6"/>
  <c r="AI5" i="6"/>
  <c r="AH5" i="6"/>
  <c r="AG5" i="6"/>
  <c r="AF5" i="6"/>
  <c r="AE5" i="6"/>
  <c r="Z5" i="6"/>
  <c r="V5" i="6"/>
  <c r="U5" i="6"/>
  <c r="T5" i="6"/>
  <c r="AM4" i="6"/>
  <c r="AL4" i="6"/>
  <c r="AK4" i="6"/>
  <c r="AJ4" i="6"/>
  <c r="AI4" i="6"/>
  <c r="AH4" i="6"/>
  <c r="AG4" i="6"/>
  <c r="AF4" i="6"/>
  <c r="AE4" i="6"/>
  <c r="Z4" i="6"/>
  <c r="V4" i="6"/>
  <c r="U4" i="6"/>
  <c r="T4" i="6"/>
  <c r="AM3" i="6"/>
  <c r="AL3" i="6"/>
  <c r="AK3" i="6"/>
  <c r="AJ3" i="6"/>
  <c r="AI3" i="6"/>
  <c r="AH3" i="6"/>
  <c r="AG3" i="6"/>
  <c r="AF3" i="6"/>
  <c r="AE3" i="6"/>
  <c r="Z3" i="6"/>
  <c r="V3" i="6"/>
  <c r="U3" i="6"/>
  <c r="X3" i="6" s="1"/>
  <c r="T3" i="6"/>
  <c r="AW2" i="6"/>
  <c r="AM2" i="6"/>
  <c r="AL2" i="6"/>
  <c r="AK2" i="6"/>
  <c r="AJ2" i="6"/>
  <c r="AI2" i="6"/>
  <c r="AH2" i="6"/>
  <c r="AG2" i="6"/>
  <c r="AF2" i="6"/>
  <c r="AE2" i="6"/>
  <c r="Z2" i="6"/>
  <c r="V2" i="6"/>
  <c r="U2" i="6"/>
  <c r="X2" i="6" s="1"/>
  <c r="T2" i="6"/>
  <c r="L2" i="6"/>
  <c r="BB1" i="6"/>
  <c r="W647" i="1" l="1"/>
  <c r="AC647" i="1" s="1"/>
  <c r="AB647" i="1"/>
  <c r="AA647" i="1"/>
  <c r="AC1034" i="1"/>
  <c r="AB1034" i="1"/>
  <c r="AA1034" i="1"/>
  <c r="AA646" i="1"/>
  <c r="AB646" i="1"/>
  <c r="AC1033" i="1"/>
  <c r="AC646" i="1"/>
  <c r="N1111" i="1"/>
  <c r="O1110" i="1"/>
  <c r="K1485" i="1"/>
  <c r="Q1484" i="1"/>
  <c r="M1484" i="1"/>
  <c r="L1484" i="1"/>
  <c r="K1265" i="1"/>
  <c r="Q1264" i="1"/>
  <c r="M1264" i="1"/>
  <c r="L1264" i="1"/>
  <c r="K1112" i="1"/>
  <c r="Q1111" i="1"/>
  <c r="M1111" i="1"/>
  <c r="L1111" i="1"/>
  <c r="N737" i="1"/>
  <c r="O736" i="1"/>
  <c r="P736" i="1" s="1"/>
  <c r="N1449" i="1"/>
  <c r="O1448" i="1"/>
  <c r="P1448" i="1" s="1"/>
  <c r="N1529" i="1"/>
  <c r="O1528" i="1"/>
  <c r="N1031" i="1"/>
  <c r="O1030" i="1"/>
  <c r="P1030" i="1" s="1"/>
  <c r="N755" i="1"/>
  <c r="O754" i="1"/>
  <c r="P754" i="1" s="1"/>
  <c r="Q737" i="1"/>
  <c r="M737" i="1"/>
  <c r="L737" i="1"/>
  <c r="Q1449" i="1"/>
  <c r="M1449" i="1"/>
  <c r="L1449" i="1"/>
  <c r="K1530" i="1"/>
  <c r="Q1529" i="1"/>
  <c r="M1529" i="1"/>
  <c r="L1529" i="1"/>
  <c r="N644" i="1"/>
  <c r="O643" i="1"/>
  <c r="P643" i="1" s="1"/>
  <c r="K1032" i="1"/>
  <c r="Q1031" i="1"/>
  <c r="M1031" i="1"/>
  <c r="L1031" i="1"/>
  <c r="K756" i="1"/>
  <c r="Q755" i="1"/>
  <c r="M755" i="1"/>
  <c r="L755" i="1"/>
  <c r="N782" i="1"/>
  <c r="O781" i="1"/>
  <c r="N1484" i="1"/>
  <c r="O1483" i="1"/>
  <c r="P1483" i="1" s="1"/>
  <c r="N1264" i="1"/>
  <c r="O1263" i="1"/>
  <c r="K645" i="1"/>
  <c r="Q644" i="1"/>
  <c r="M644" i="1"/>
  <c r="L644" i="1"/>
  <c r="W1495" i="1"/>
  <c r="AC1494" i="1"/>
  <c r="AB1494" i="1"/>
  <c r="AA1494" i="1"/>
  <c r="N718" i="6"/>
  <c r="N1326" i="6"/>
  <c r="N762" i="6"/>
  <c r="N1415" i="6"/>
  <c r="N1040" i="6"/>
  <c r="N877" i="6"/>
  <c r="N837" i="6"/>
  <c r="N740" i="6"/>
  <c r="N676" i="6"/>
  <c r="N478" i="6"/>
  <c r="N606" i="6"/>
  <c r="N638" i="6"/>
  <c r="N706" i="6"/>
  <c r="N1022" i="6"/>
  <c r="N1158" i="6"/>
  <c r="N1246" i="6"/>
  <c r="N1450" i="6"/>
  <c r="N1362" i="6"/>
  <c r="N1123" i="6"/>
  <c r="N957" i="6"/>
  <c r="N835" i="6"/>
  <c r="N746" i="6"/>
  <c r="N663" i="6"/>
  <c r="N1313" i="6"/>
  <c r="N1297" i="6"/>
  <c r="N1281" i="6"/>
  <c r="N1241" i="6"/>
  <c r="N1233" i="6"/>
  <c r="N1185" i="6"/>
  <c r="N1177" i="6"/>
  <c r="N1161" i="6"/>
  <c r="N1145" i="6"/>
  <c r="N1120" i="6"/>
  <c r="N1104" i="6"/>
  <c r="N120" i="6"/>
  <c r="N662" i="6"/>
  <c r="N750" i="6"/>
  <c r="N1370" i="6"/>
  <c r="N1431" i="6"/>
  <c r="N1307" i="6"/>
  <c r="N1243" i="6"/>
  <c r="N1106" i="6"/>
  <c r="N984" i="6"/>
  <c r="N732" i="6"/>
  <c r="N475" i="6"/>
  <c r="N310" i="6"/>
  <c r="N726" i="6"/>
  <c r="N1014" i="6"/>
  <c r="N1150" i="6"/>
  <c r="N1238" i="6"/>
  <c r="N962" i="6"/>
  <c r="N538" i="6"/>
  <c r="N1502" i="6"/>
  <c r="N1430" i="6"/>
  <c r="N1398" i="6"/>
  <c r="N1298" i="6"/>
  <c r="N1194" i="6"/>
  <c r="N1031" i="6"/>
  <c r="N908" i="6"/>
  <c r="N876" i="6"/>
  <c r="N828" i="6"/>
  <c r="N747" i="6"/>
  <c r="N715" i="6"/>
  <c r="N643" i="6"/>
  <c r="N614" i="6"/>
  <c r="N646" i="6"/>
  <c r="N670" i="6"/>
  <c r="N1030" i="6"/>
  <c r="N1166" i="6"/>
  <c r="N1286" i="6"/>
  <c r="N1437" i="6"/>
  <c r="N1354" i="6"/>
  <c r="N1108" i="6"/>
  <c r="N949" i="6"/>
  <c r="N827" i="6"/>
  <c r="N738" i="6"/>
  <c r="N642" i="6"/>
  <c r="N1508" i="6"/>
  <c r="N1500" i="6"/>
  <c r="N1460" i="6"/>
  <c r="N1452" i="6"/>
  <c r="N1444" i="6"/>
  <c r="N1436" i="6"/>
  <c r="N1428" i="6"/>
  <c r="N1420" i="6"/>
  <c r="N1412" i="6"/>
  <c r="N1404" i="6"/>
  <c r="N1369" i="6"/>
  <c r="N1361" i="6"/>
  <c r="N1345" i="6"/>
  <c r="N1320" i="6"/>
  <c r="N1312" i="6"/>
  <c r="N1304" i="6"/>
  <c r="N1296" i="6"/>
  <c r="N1288" i="6"/>
  <c r="N1232" i="6"/>
  <c r="N1192" i="6"/>
  <c r="N1184" i="6"/>
  <c r="N1168" i="6"/>
  <c r="N1152" i="6"/>
  <c r="N1127" i="6"/>
  <c r="N1119" i="6"/>
  <c r="N1111" i="6"/>
  <c r="N1103" i="6"/>
  <c r="N1095" i="6"/>
  <c r="N1053" i="6"/>
  <c r="N1037" i="6"/>
  <c r="N1029" i="6"/>
  <c r="N1021" i="6"/>
  <c r="N956" i="6"/>
  <c r="N948" i="6"/>
  <c r="N922" i="6"/>
  <c r="N914" i="6"/>
  <c r="N906" i="6"/>
  <c r="N882" i="6"/>
  <c r="N874" i="6"/>
  <c r="N842" i="6"/>
  <c r="N834" i="6"/>
  <c r="N826" i="6"/>
  <c r="N818" i="6"/>
  <c r="N810" i="6"/>
  <c r="N802" i="6"/>
  <c r="N761" i="6"/>
  <c r="N745" i="6"/>
  <c r="N729" i="6"/>
  <c r="N681" i="6"/>
  <c r="N673" i="6"/>
  <c r="N641" i="6"/>
  <c r="N601" i="6"/>
  <c r="N446" i="6"/>
  <c r="N202" i="6"/>
  <c r="N194" i="6"/>
  <c r="N186" i="6"/>
  <c r="N78" i="6"/>
  <c r="N70" i="6"/>
  <c r="N965" i="6"/>
  <c r="N1503" i="6"/>
  <c r="N1455" i="6"/>
  <c r="N1407" i="6"/>
  <c r="N1315" i="6"/>
  <c r="N1179" i="6"/>
  <c r="N1122" i="6"/>
  <c r="N1032" i="6"/>
  <c r="N959" i="6"/>
  <c r="N1038" i="6"/>
  <c r="N1174" i="6"/>
  <c r="N1294" i="6"/>
  <c r="N1429" i="6"/>
  <c r="N1342" i="6"/>
  <c r="N1101" i="6"/>
  <c r="N923" i="6"/>
  <c r="N819" i="6"/>
  <c r="N735" i="6"/>
  <c r="N602" i="6"/>
  <c r="N1507" i="6"/>
  <c r="N1459" i="6"/>
  <c r="N1451" i="6"/>
  <c r="N1443" i="6"/>
  <c r="N1435" i="6"/>
  <c r="N1427" i="6"/>
  <c r="N1419" i="6"/>
  <c r="N1411" i="6"/>
  <c r="N1403" i="6"/>
  <c r="N1368" i="6"/>
  <c r="N1360" i="6"/>
  <c r="N1352" i="6"/>
  <c r="N1344" i="6"/>
  <c r="N1327" i="6"/>
  <c r="N1319" i="6"/>
  <c r="N1311" i="6"/>
  <c r="N1303" i="6"/>
  <c r="N1295" i="6"/>
  <c r="N1287" i="6"/>
  <c r="N1279" i="6"/>
  <c r="N1239" i="6"/>
  <c r="N1191" i="6"/>
  <c r="N1183" i="6"/>
  <c r="N1175" i="6"/>
  <c r="N1167" i="6"/>
  <c r="N1159" i="6"/>
  <c r="N1151" i="6"/>
  <c r="N1143" i="6"/>
  <c r="N1126" i="6"/>
  <c r="N1118" i="6"/>
  <c r="N1110" i="6"/>
  <c r="N1102" i="6"/>
  <c r="N1094" i="6"/>
  <c r="N1044" i="6"/>
  <c r="N1028" i="6"/>
  <c r="N980" i="6"/>
  <c r="N963" i="6"/>
  <c r="N955" i="6"/>
  <c r="N947" i="6"/>
  <c r="N913" i="6"/>
  <c r="N873" i="6"/>
  <c r="N841" i="6"/>
  <c r="N825" i="6"/>
  <c r="N817" i="6"/>
  <c r="N809" i="6"/>
  <c r="N793" i="6"/>
  <c r="N736" i="6"/>
  <c r="N720" i="6"/>
  <c r="N704" i="6"/>
  <c r="N672" i="6"/>
  <c r="N386" i="6"/>
  <c r="N378" i="6"/>
  <c r="N354" i="6"/>
  <c r="N346" i="6"/>
  <c r="N126" i="6"/>
  <c r="N118" i="6"/>
  <c r="N110" i="6"/>
  <c r="N1461" i="6"/>
  <c r="N907" i="6"/>
  <c r="N1463" i="6"/>
  <c r="N1423" i="6"/>
  <c r="N1364" i="6"/>
  <c r="N1323" i="6"/>
  <c r="N1283" i="6"/>
  <c r="N1195" i="6"/>
  <c r="N1171" i="6"/>
  <c r="N1147" i="6"/>
  <c r="N1048" i="6"/>
  <c r="N951" i="6"/>
  <c r="N917" i="6"/>
  <c r="N821" i="6"/>
  <c r="N652" i="6"/>
  <c r="N612" i="6"/>
  <c r="N286" i="6"/>
  <c r="N758" i="6"/>
  <c r="N1453" i="6"/>
  <c r="N875" i="6"/>
  <c r="N1510" i="6"/>
  <c r="N1462" i="6"/>
  <c r="N1438" i="6"/>
  <c r="N1406" i="6"/>
  <c r="N1371" i="6"/>
  <c r="N1314" i="6"/>
  <c r="N1290" i="6"/>
  <c r="N1242" i="6"/>
  <c r="N1178" i="6"/>
  <c r="N1129" i="6"/>
  <c r="N1023" i="6"/>
  <c r="N983" i="6"/>
  <c r="N796" i="6"/>
  <c r="N763" i="6"/>
  <c r="N739" i="6"/>
  <c r="N707" i="6"/>
  <c r="N651" i="6"/>
  <c r="N678" i="6"/>
  <c r="N102" i="6"/>
  <c r="N510" i="6"/>
  <c r="N714" i="6"/>
  <c r="N742" i="6"/>
  <c r="N1046" i="6"/>
  <c r="N1182" i="6"/>
  <c r="N1421" i="6"/>
  <c r="N1317" i="6"/>
  <c r="N1034" i="6"/>
  <c r="N919" i="6"/>
  <c r="N811" i="6"/>
  <c r="N730" i="6"/>
  <c r="N586" i="6"/>
  <c r="N1506" i="6"/>
  <c r="N1466" i="6"/>
  <c r="N1458" i="6"/>
  <c r="N1442" i="6"/>
  <c r="N1434" i="6"/>
  <c r="N1426" i="6"/>
  <c r="N1418" i="6"/>
  <c r="N1410" i="6"/>
  <c r="N1402" i="6"/>
  <c r="N1367" i="6"/>
  <c r="N1351" i="6"/>
  <c r="N1343" i="6"/>
  <c r="N1125" i="6"/>
  <c r="N1117" i="6"/>
  <c r="N1093" i="6"/>
  <c r="N1051" i="6"/>
  <c r="N1043" i="6"/>
  <c r="N1035" i="6"/>
  <c r="N1027" i="6"/>
  <c r="N987" i="6"/>
  <c r="N946" i="6"/>
  <c r="N920" i="6"/>
  <c r="N904" i="6"/>
  <c r="N832" i="6"/>
  <c r="N824" i="6"/>
  <c r="N816" i="6"/>
  <c r="N800" i="6"/>
  <c r="N759" i="6"/>
  <c r="N751" i="6"/>
  <c r="N743" i="6"/>
  <c r="N727" i="6"/>
  <c r="N719" i="6"/>
  <c r="N711" i="6"/>
  <c r="N703" i="6"/>
  <c r="N695" i="6"/>
  <c r="N679" i="6"/>
  <c r="N591" i="6"/>
  <c r="N402" i="6"/>
  <c r="N682" i="6"/>
  <c r="N1511" i="6"/>
  <c r="N1439" i="6"/>
  <c r="N1348" i="6"/>
  <c r="N1299" i="6"/>
  <c r="N1235" i="6"/>
  <c r="N1187" i="6"/>
  <c r="N1155" i="6"/>
  <c r="N1114" i="6"/>
  <c r="N1016" i="6"/>
  <c r="N967" i="6"/>
  <c r="N901" i="6"/>
  <c r="N756" i="6"/>
  <c r="N326" i="6"/>
  <c r="N294" i="6"/>
  <c r="N162" i="6"/>
  <c r="N1366" i="6"/>
  <c r="N754" i="6"/>
  <c r="N1446" i="6"/>
  <c r="N1414" i="6"/>
  <c r="N1363" i="6"/>
  <c r="N1322" i="6"/>
  <c r="N1306" i="6"/>
  <c r="N1282" i="6"/>
  <c r="N1234" i="6"/>
  <c r="N1170" i="6"/>
  <c r="N1146" i="6"/>
  <c r="N1113" i="6"/>
  <c r="N1047" i="6"/>
  <c r="N1015" i="6"/>
  <c r="N958" i="6"/>
  <c r="N916" i="6"/>
  <c r="N755" i="6"/>
  <c r="N723" i="6"/>
  <c r="N659" i="6"/>
  <c r="N635" i="6"/>
  <c r="N603" i="6"/>
  <c r="N550" i="6"/>
  <c r="N590" i="6"/>
  <c r="N622" i="6"/>
  <c r="N883" i="6"/>
  <c r="N954" i="6"/>
  <c r="N1054" i="6"/>
  <c r="N1190" i="6"/>
  <c r="N1302" i="6"/>
  <c r="N1509" i="6"/>
  <c r="N1405" i="6"/>
  <c r="N1309" i="6"/>
  <c r="N1019" i="6"/>
  <c r="N915" i="6"/>
  <c r="N803" i="6"/>
  <c r="N722" i="6"/>
  <c r="N578" i="6"/>
  <c r="N1505" i="6"/>
  <c r="N1465" i="6"/>
  <c r="N1457" i="6"/>
  <c r="N1449" i="6"/>
  <c r="N1441" i="6"/>
  <c r="N1433" i="6"/>
  <c r="N1425" i="6"/>
  <c r="N1417" i="6"/>
  <c r="N1409" i="6"/>
  <c r="N1401" i="6"/>
  <c r="N1350" i="6"/>
  <c r="N1325" i="6"/>
  <c r="N1301" i="6"/>
  <c r="N1285" i="6"/>
  <c r="N1245" i="6"/>
  <c r="N1237" i="6"/>
  <c r="N1124" i="6"/>
  <c r="N1100" i="6"/>
  <c r="N1050" i="6"/>
  <c r="N1026" i="6"/>
  <c r="N1018" i="6"/>
  <c r="N969" i="6"/>
  <c r="N961" i="6"/>
  <c r="N945" i="6"/>
  <c r="N903" i="6"/>
  <c r="N879" i="6"/>
  <c r="N839" i="6"/>
  <c r="N831" i="6"/>
  <c r="N823" i="6"/>
  <c r="N815" i="6"/>
  <c r="N807" i="6"/>
  <c r="N799" i="6"/>
  <c r="N791" i="6"/>
  <c r="N304" i="6"/>
  <c r="N1189" i="6"/>
  <c r="N546" i="6"/>
  <c r="N1447" i="6"/>
  <c r="N1399" i="6"/>
  <c r="N1340" i="6"/>
  <c r="N1291" i="6"/>
  <c r="N1163" i="6"/>
  <c r="N1098" i="6"/>
  <c r="N764" i="6"/>
  <c r="N724" i="6"/>
  <c r="N628" i="6"/>
  <c r="N580" i="6"/>
  <c r="N499" i="6"/>
  <c r="N302" i="6"/>
  <c r="N1149" i="6"/>
  <c r="N671" i="6"/>
  <c r="N1454" i="6"/>
  <c r="N1422" i="6"/>
  <c r="N1347" i="6"/>
  <c r="N1186" i="6"/>
  <c r="N1154" i="6"/>
  <c r="N1097" i="6"/>
  <c r="N966" i="6"/>
  <c r="N924" i="6"/>
  <c r="N812" i="6"/>
  <c r="N731" i="6"/>
  <c r="N699" i="6"/>
  <c r="N627" i="6"/>
  <c r="N710" i="6"/>
  <c r="N734" i="6"/>
  <c r="N598" i="6"/>
  <c r="N630" i="6"/>
  <c r="N654" i="6"/>
  <c r="N982" i="6"/>
  <c r="N1310" i="6"/>
  <c r="N1501" i="6"/>
  <c r="N1397" i="6"/>
  <c r="N1193" i="6"/>
  <c r="N986" i="6"/>
  <c r="N911" i="6"/>
  <c r="N795" i="6"/>
  <c r="N698" i="6"/>
  <c r="N554" i="6"/>
  <c r="N1504" i="6"/>
  <c r="N1464" i="6"/>
  <c r="N1456" i="6"/>
  <c r="N1448" i="6"/>
  <c r="N1440" i="6"/>
  <c r="N1432" i="6"/>
  <c r="N1424" i="6"/>
  <c r="N1416" i="6"/>
  <c r="N1408" i="6"/>
  <c r="N1400" i="6"/>
  <c r="N1324" i="6"/>
  <c r="N1316" i="6"/>
  <c r="N1308" i="6"/>
  <c r="N1300" i="6"/>
  <c r="N1292" i="6"/>
  <c r="N1284" i="6"/>
  <c r="N1244" i="6"/>
  <c r="N1180" i="6"/>
  <c r="N1164" i="6"/>
  <c r="N1107" i="6"/>
  <c r="N1099" i="6"/>
  <c r="N1049" i="6"/>
  <c r="N1041" i="6"/>
  <c r="N1025" i="6"/>
  <c r="N968" i="6"/>
  <c r="N952" i="6"/>
  <c r="N918" i="6"/>
  <c r="N910" i="6"/>
  <c r="N902" i="6"/>
  <c r="N878" i="6"/>
  <c r="N838" i="6"/>
  <c r="N830" i="6"/>
  <c r="N822" i="6"/>
  <c r="N814" i="6"/>
  <c r="N806" i="6"/>
  <c r="N798" i="6"/>
  <c r="N790" i="6"/>
  <c r="N757" i="6"/>
  <c r="N749" i="6"/>
  <c r="N733" i="6"/>
  <c r="N717" i="6"/>
  <c r="N709" i="6"/>
  <c r="N701" i="6"/>
  <c r="N653" i="6"/>
  <c r="N182" i="6"/>
  <c r="AD908" i="6"/>
  <c r="AD803" i="6"/>
  <c r="AD376" i="6"/>
  <c r="X790" i="6"/>
  <c r="AB790" i="6" s="1"/>
  <c r="AD916" i="6"/>
  <c r="AD402" i="6"/>
  <c r="AD473" i="6"/>
  <c r="AD614" i="6"/>
  <c r="AD536" i="6"/>
  <c r="AD946" i="6"/>
  <c r="X341" i="6"/>
  <c r="X342" i="6" s="1"/>
  <c r="X111" i="6"/>
  <c r="AD111" i="6" s="1"/>
  <c r="X224" i="6"/>
  <c r="AD224" i="6" s="1"/>
  <c r="X874" i="6"/>
  <c r="AD874" i="6" s="1"/>
  <c r="AB1427" i="6"/>
  <c r="X1095" i="6"/>
  <c r="X1096" i="6" s="1"/>
  <c r="X511" i="6"/>
  <c r="AD511" i="6" s="1"/>
  <c r="X537" i="6"/>
  <c r="AD537" i="6" s="1"/>
  <c r="AD1329" i="6"/>
  <c r="AD1361" i="6"/>
  <c r="AD210" i="6"/>
  <c r="AD296" i="6"/>
  <c r="X603" i="6"/>
  <c r="AD603" i="6" s="1"/>
  <c r="AD1221" i="6"/>
  <c r="X292" i="6"/>
  <c r="X293" i="6" s="1"/>
  <c r="AD1373" i="6"/>
  <c r="X181" i="6"/>
  <c r="AD181" i="6" s="1"/>
  <c r="X656" i="6"/>
  <c r="AB656" i="6" s="1"/>
  <c r="AD696" i="6"/>
  <c r="AD719" i="6"/>
  <c r="AD739" i="6"/>
  <c r="AD1468" i="6"/>
  <c r="AD110" i="6"/>
  <c r="AD180" i="6"/>
  <c r="AD465" i="6"/>
  <c r="AD886" i="6"/>
  <c r="X887" i="6"/>
  <c r="AD887" i="6" s="1"/>
  <c r="AD1056" i="6"/>
  <c r="AD1082" i="6"/>
  <c r="AD1191" i="6"/>
  <c r="AD1318" i="6"/>
  <c r="AD1546" i="6"/>
  <c r="X441" i="6"/>
  <c r="AB441" i="6" s="1"/>
  <c r="AD440" i="6"/>
  <c r="AD561" i="6"/>
  <c r="AD789" i="6"/>
  <c r="X822" i="6"/>
  <c r="X823" i="6" s="1"/>
  <c r="X824" i="6" s="1"/>
  <c r="AD832" i="6"/>
  <c r="AD586" i="6"/>
  <c r="AD965" i="6"/>
  <c r="AD971" i="6"/>
  <c r="AD981" i="6"/>
  <c r="AD1154" i="6"/>
  <c r="AD1233" i="6"/>
  <c r="X1399" i="6"/>
  <c r="AD1399" i="6" s="1"/>
  <c r="AD76" i="6"/>
  <c r="X574" i="6"/>
  <c r="AD574" i="6" s="1"/>
  <c r="X720" i="6"/>
  <c r="AD720" i="6" s="1"/>
  <c r="AD1166" i="6"/>
  <c r="AD1398" i="6"/>
  <c r="AD82" i="6"/>
  <c r="X83" i="6"/>
  <c r="AD83" i="6" s="1"/>
  <c r="AD98" i="6"/>
  <c r="X99" i="6"/>
  <c r="AD99" i="6" s="1"/>
  <c r="AD146" i="6"/>
  <c r="X804" i="6"/>
  <c r="AD804" i="6" s="1"/>
  <c r="AD1456" i="6"/>
  <c r="AD158" i="6"/>
  <c r="X171" i="6"/>
  <c r="X172" i="6" s="1"/>
  <c r="AD223" i="6"/>
  <c r="AD498" i="6"/>
  <c r="AD1116" i="6"/>
  <c r="AD127" i="6"/>
  <c r="AD135" i="6"/>
  <c r="AD310" i="6"/>
  <c r="AD485" i="6"/>
  <c r="AD510" i="6"/>
  <c r="AD709" i="6"/>
  <c r="AD1003" i="6"/>
  <c r="AD1015" i="6"/>
  <c r="AD1040" i="6"/>
  <c r="AD1197" i="6"/>
  <c r="AD1306" i="6"/>
  <c r="AD1451" i="6"/>
  <c r="AD902" i="6"/>
  <c r="AD203" i="6"/>
  <c r="AD389" i="6"/>
  <c r="AD523" i="6"/>
  <c r="AD597" i="6"/>
  <c r="AD1501" i="6"/>
  <c r="AD48" i="6"/>
  <c r="AD415" i="6"/>
  <c r="AD684" i="6"/>
  <c r="AD939" i="6"/>
  <c r="AD990" i="6"/>
  <c r="AD1069" i="6"/>
  <c r="AD1293" i="6"/>
  <c r="AD1340" i="6"/>
  <c r="AD1356" i="6"/>
  <c r="AD122" i="6"/>
  <c r="AD323" i="6"/>
  <c r="AD573" i="6"/>
  <c r="AD602" i="6"/>
  <c r="AD628" i="6"/>
  <c r="AD655" i="6"/>
  <c r="AD927" i="6"/>
  <c r="AD348" i="6"/>
  <c r="AD1144" i="6"/>
  <c r="AD1280" i="6"/>
  <c r="AD193" i="6"/>
  <c r="AD247" i="6"/>
  <c r="AD361" i="6"/>
  <c r="AD666" i="6"/>
  <c r="AD672" i="6"/>
  <c r="AD844" i="6"/>
  <c r="AD873" i="6"/>
  <c r="AD953" i="6"/>
  <c r="AD1035" i="6"/>
  <c r="AD1428" i="6"/>
  <c r="AD1433" i="6"/>
  <c r="AB146" i="6"/>
  <c r="AC146" i="6"/>
  <c r="AB739" i="6"/>
  <c r="AC739" i="6"/>
  <c r="AB1116" i="6"/>
  <c r="AC1116" i="6"/>
  <c r="AB561" i="6"/>
  <c r="AC561" i="6"/>
  <c r="AB1221" i="6"/>
  <c r="AC1221" i="6"/>
  <c r="AB76" i="6"/>
  <c r="AC76" i="6"/>
  <c r="AB127" i="6"/>
  <c r="AC127" i="6"/>
  <c r="AB135" i="6"/>
  <c r="AC135" i="6"/>
  <c r="AB296" i="6"/>
  <c r="AC296" i="6"/>
  <c r="AB310" i="6"/>
  <c r="AC310" i="6"/>
  <c r="AB440" i="6"/>
  <c r="AC440" i="6"/>
  <c r="AB485" i="6"/>
  <c r="AC485" i="6"/>
  <c r="AB510" i="6"/>
  <c r="AC510" i="6"/>
  <c r="AB709" i="6"/>
  <c r="AC709" i="6"/>
  <c r="AB1003" i="6"/>
  <c r="AC1003" i="6"/>
  <c r="AB1015" i="6"/>
  <c r="AC1015" i="6"/>
  <c r="AB1040" i="6"/>
  <c r="AC1040" i="6"/>
  <c r="AB1197" i="6"/>
  <c r="AC1197" i="6"/>
  <c r="AB1220" i="6"/>
  <c r="AB1306" i="6"/>
  <c r="AC1306" i="6"/>
  <c r="AB1451" i="6"/>
  <c r="AC1451" i="6"/>
  <c r="AB82" i="6"/>
  <c r="AC82" i="6"/>
  <c r="AB719" i="6"/>
  <c r="AC719" i="6"/>
  <c r="AB376" i="6"/>
  <c r="AC376" i="6"/>
  <c r="AB473" i="6"/>
  <c r="AC473" i="6"/>
  <c r="AB498" i="6"/>
  <c r="AC498" i="6"/>
  <c r="AB586" i="6"/>
  <c r="AC586" i="6"/>
  <c r="AB832" i="6"/>
  <c r="AC832" i="6"/>
  <c r="AB886" i="6"/>
  <c r="AC886" i="6"/>
  <c r="AB902" i="6"/>
  <c r="AC902" i="6"/>
  <c r="AB908" i="6"/>
  <c r="AC908" i="6"/>
  <c r="AB946" i="6"/>
  <c r="AC946" i="6"/>
  <c r="AB971" i="6"/>
  <c r="AC971" i="6"/>
  <c r="AB1373" i="6"/>
  <c r="AC1373" i="6"/>
  <c r="AB1456" i="6"/>
  <c r="AC1456" i="6"/>
  <c r="AB98" i="6"/>
  <c r="AC98" i="6"/>
  <c r="AB180" i="6"/>
  <c r="AC180" i="6"/>
  <c r="AB203" i="6"/>
  <c r="AC203" i="6"/>
  <c r="AB389" i="6"/>
  <c r="AC389" i="6"/>
  <c r="AB465" i="6"/>
  <c r="AC465" i="6"/>
  <c r="AB523" i="6"/>
  <c r="AC523" i="6"/>
  <c r="AB597" i="6"/>
  <c r="AC597" i="6"/>
  <c r="AB1166" i="6"/>
  <c r="AC1166" i="6"/>
  <c r="AB1191" i="6"/>
  <c r="AC1191" i="6"/>
  <c r="AB1501" i="6"/>
  <c r="AC1501" i="6"/>
  <c r="AB223" i="6"/>
  <c r="AC223" i="6"/>
  <c r="AB348" i="6"/>
  <c r="AC348" i="6"/>
  <c r="AB402" i="6"/>
  <c r="AC402" i="6"/>
  <c r="AB696" i="6"/>
  <c r="AC696" i="6"/>
  <c r="AB916" i="6"/>
  <c r="AC916" i="6"/>
  <c r="AB965" i="6"/>
  <c r="AC965" i="6"/>
  <c r="AB981" i="6"/>
  <c r="AC981" i="6"/>
  <c r="AB1056" i="6"/>
  <c r="AC1056" i="6"/>
  <c r="AB1144" i="6"/>
  <c r="AC1144" i="6"/>
  <c r="AB1233" i="6"/>
  <c r="AC1233" i="6"/>
  <c r="AB1280" i="6"/>
  <c r="AC1280" i="6"/>
  <c r="AB158" i="6"/>
  <c r="AC158" i="6"/>
  <c r="AB536" i="6"/>
  <c r="AC536" i="6"/>
  <c r="AB614" i="6"/>
  <c r="AC614" i="6"/>
  <c r="AB48" i="6"/>
  <c r="AC48" i="6"/>
  <c r="AB415" i="6"/>
  <c r="AC415" i="6"/>
  <c r="AB684" i="6"/>
  <c r="AC684" i="6"/>
  <c r="AB789" i="6"/>
  <c r="AC789" i="6"/>
  <c r="AB939" i="6"/>
  <c r="AC939" i="6"/>
  <c r="AB990" i="6"/>
  <c r="AC990" i="6"/>
  <c r="AB1069" i="6"/>
  <c r="AC1069" i="6"/>
  <c r="X1132" i="6"/>
  <c r="X1133" i="6" s="1"/>
  <c r="AB1143" i="6"/>
  <c r="AB1293" i="6"/>
  <c r="AC1293" i="6"/>
  <c r="AB1340" i="6"/>
  <c r="AC1340" i="6"/>
  <c r="AB1356" i="6"/>
  <c r="AC1356" i="6"/>
  <c r="AB1398" i="6"/>
  <c r="AC1398" i="6"/>
  <c r="AB210" i="6"/>
  <c r="AC210" i="6"/>
  <c r="AB323" i="6"/>
  <c r="AC323" i="6"/>
  <c r="AB573" i="6"/>
  <c r="AC573" i="6"/>
  <c r="AB602" i="6"/>
  <c r="AC602" i="6"/>
  <c r="AB628" i="6"/>
  <c r="AC628" i="6"/>
  <c r="AB655" i="6"/>
  <c r="AC655" i="6"/>
  <c r="AB803" i="6"/>
  <c r="AC803" i="6"/>
  <c r="AB927" i="6"/>
  <c r="AC927" i="6"/>
  <c r="AB1082" i="6"/>
  <c r="AC1082" i="6"/>
  <c r="AB1154" i="6"/>
  <c r="AC1154" i="6"/>
  <c r="AB1318" i="6"/>
  <c r="AC1318" i="6"/>
  <c r="AB1329" i="6"/>
  <c r="AC1329" i="6"/>
  <c r="AB1361" i="6"/>
  <c r="AC1361" i="6"/>
  <c r="AB1468" i="6"/>
  <c r="AC1468" i="6"/>
  <c r="AB1546" i="6"/>
  <c r="AC1546" i="6"/>
  <c r="AB122" i="6"/>
  <c r="AC122" i="6"/>
  <c r="AB110" i="6"/>
  <c r="AC110" i="6"/>
  <c r="AB193" i="6"/>
  <c r="AC193" i="6"/>
  <c r="AB247" i="6"/>
  <c r="AC247" i="6"/>
  <c r="AB361" i="6"/>
  <c r="AC361" i="6"/>
  <c r="AB666" i="6"/>
  <c r="AC666" i="6"/>
  <c r="AB672" i="6"/>
  <c r="AC672" i="6"/>
  <c r="AB844" i="6"/>
  <c r="AC844" i="6"/>
  <c r="AB873" i="6"/>
  <c r="AC873" i="6"/>
  <c r="AB953" i="6"/>
  <c r="AC953" i="6"/>
  <c r="AB1035" i="6"/>
  <c r="AC1035" i="6"/>
  <c r="AB1428" i="6"/>
  <c r="AC1428" i="6"/>
  <c r="AB1433" i="6"/>
  <c r="AC1433" i="6"/>
  <c r="X286" i="6"/>
  <c r="X287" i="6" s="1"/>
  <c r="X362" i="6"/>
  <c r="X363" i="6" s="1"/>
  <c r="X562" i="6"/>
  <c r="X563" i="6" s="1"/>
  <c r="X673" i="6"/>
  <c r="AD673" i="6" s="1"/>
  <c r="X845" i="6"/>
  <c r="AD845" i="6" s="1"/>
  <c r="X1117" i="6"/>
  <c r="AD1117" i="6" s="1"/>
  <c r="X1434" i="6"/>
  <c r="AD1434" i="6" s="1"/>
  <c r="X128" i="6"/>
  <c r="AD128" i="6" s="1"/>
  <c r="X136" i="6"/>
  <c r="AD136" i="6" s="1"/>
  <c r="X486" i="6"/>
  <c r="X487" i="6" s="1"/>
  <c r="X1016" i="6"/>
  <c r="X1017" i="6" s="1"/>
  <c r="X1452" i="6"/>
  <c r="AB1452" i="6" s="1"/>
  <c r="X453" i="6"/>
  <c r="X454" i="6" s="1"/>
  <c r="X862" i="6"/>
  <c r="X863" i="6" s="1"/>
  <c r="X870" i="6"/>
  <c r="X871" i="6" s="1"/>
  <c r="AB872" i="6" s="1"/>
  <c r="X311" i="6"/>
  <c r="X312" i="6" s="1"/>
  <c r="X390" i="6"/>
  <c r="X391" i="6" s="1"/>
  <c r="X819" i="6"/>
  <c r="X820" i="6" s="1"/>
  <c r="X1502" i="6"/>
  <c r="AD1502" i="6" s="1"/>
  <c r="X204" i="6"/>
  <c r="AD204" i="6" s="1"/>
  <c r="X827" i="6"/>
  <c r="X828" i="6" s="1"/>
  <c r="X416" i="6"/>
  <c r="X417" i="6" s="1"/>
  <c r="X1341" i="6"/>
  <c r="AD1341" i="6" s="1"/>
  <c r="X1357" i="6"/>
  <c r="AD1357" i="6" s="1"/>
  <c r="X66" i="6"/>
  <c r="X67" i="6" s="1"/>
  <c r="AA117" i="6"/>
  <c r="AA181" i="6"/>
  <c r="X1330" i="6"/>
  <c r="X1362" i="6"/>
  <c r="X1363" i="6" s="1"/>
  <c r="X1364" i="6" s="1"/>
  <c r="X1374" i="6"/>
  <c r="AD1374" i="6" s="1"/>
  <c r="X1391" i="6"/>
  <c r="X1392" i="6" s="1"/>
  <c r="X947" i="6"/>
  <c r="X948" i="6" s="1"/>
  <c r="X1004" i="6"/>
  <c r="X1005" i="6" s="1"/>
  <c r="X1083" i="6"/>
  <c r="X1084" i="6" s="1"/>
  <c r="X1192" i="6"/>
  <c r="AB1192" i="6" s="1"/>
  <c r="X194" i="6"/>
  <c r="X195" i="6" s="1"/>
  <c r="X248" i="6"/>
  <c r="AD248" i="6" s="1"/>
  <c r="X667" i="6"/>
  <c r="X668" i="6" s="1"/>
  <c r="X767" i="6"/>
  <c r="X768" i="6" s="1"/>
  <c r="X769" i="6" s="1"/>
  <c r="X833" i="6"/>
  <c r="X834" i="6" s="1"/>
  <c r="X1057" i="6"/>
  <c r="X1058" i="6" s="1"/>
  <c r="X1155" i="6"/>
  <c r="X1156" i="6" s="1"/>
  <c r="X1198" i="6"/>
  <c r="X1199" i="6" s="1"/>
  <c r="X1281" i="6"/>
  <c r="X1282" i="6" s="1"/>
  <c r="X1319" i="6"/>
  <c r="AD1319" i="6" s="1"/>
  <c r="X377" i="6"/>
  <c r="AD377" i="6" s="1"/>
  <c r="X290" i="6"/>
  <c r="X1414" i="6"/>
  <c r="X1415" i="6" s="1"/>
  <c r="X462" i="6"/>
  <c r="Y462" i="6" s="1"/>
  <c r="AM462" i="6" s="1"/>
  <c r="X549" i="6"/>
  <c r="X550" i="6" s="1"/>
  <c r="X825" i="6"/>
  <c r="X1513" i="6"/>
  <c r="X1514" i="6" s="1"/>
  <c r="X49" i="6"/>
  <c r="X60" i="6"/>
  <c r="X61" i="6" s="1"/>
  <c r="Y61" i="6" s="1"/>
  <c r="AM61" i="6" s="1"/>
  <c r="AA80" i="6"/>
  <c r="AA84" i="6"/>
  <c r="AA88" i="6"/>
  <c r="AA92" i="6"/>
  <c r="AA96" i="6"/>
  <c r="AA100" i="6"/>
  <c r="AA113" i="6"/>
  <c r="AA126" i="6"/>
  <c r="AA130" i="6"/>
  <c r="AA134" i="6"/>
  <c r="AA138" i="6"/>
  <c r="AA142" i="6"/>
  <c r="AA146" i="6"/>
  <c r="AA150" i="6"/>
  <c r="AA154" i="6"/>
  <c r="AA158" i="6"/>
  <c r="AA162" i="6"/>
  <c r="AA166" i="6"/>
  <c r="X240" i="6"/>
  <c r="X251" i="6"/>
  <c r="X284" i="6"/>
  <c r="Y284" i="6" s="1"/>
  <c r="AM284" i="6" s="1"/>
  <c r="AA304" i="6"/>
  <c r="AA308" i="6"/>
  <c r="X324" i="6"/>
  <c r="AD324" i="6" s="1"/>
  <c r="AA329" i="6"/>
  <c r="X349" i="6"/>
  <c r="AA354" i="6"/>
  <c r="AA358" i="6"/>
  <c r="AA362" i="6"/>
  <c r="AA366" i="6"/>
  <c r="AA370" i="6"/>
  <c r="AA374" i="6"/>
  <c r="AA378" i="6"/>
  <c r="AA382" i="6"/>
  <c r="AA386" i="6"/>
  <c r="AA390" i="6"/>
  <c r="AA394" i="6"/>
  <c r="AA398" i="6"/>
  <c r="AA402" i="6"/>
  <c r="AA406" i="6"/>
  <c r="AA410" i="6"/>
  <c r="AA414" i="6"/>
  <c r="AA418" i="6"/>
  <c r="AA422" i="6"/>
  <c r="AA443" i="6"/>
  <c r="AA447" i="6"/>
  <c r="AA467" i="6"/>
  <c r="AA471" i="6"/>
  <c r="AA480" i="6"/>
  <c r="AA484" i="6"/>
  <c r="AA488" i="6"/>
  <c r="AA492" i="6"/>
  <c r="AA496" i="6"/>
  <c r="AA513" i="6"/>
  <c r="AA517" i="6"/>
  <c r="AA521" i="6"/>
  <c r="AA525" i="6"/>
  <c r="AA529" i="6"/>
  <c r="AA533" i="6"/>
  <c r="AA537" i="6"/>
  <c r="AA541" i="6"/>
  <c r="AA545" i="6"/>
  <c r="X552" i="6"/>
  <c r="AA590" i="6"/>
  <c r="AA594" i="6"/>
  <c r="X598" i="6"/>
  <c r="X599" i="6" s="1"/>
  <c r="AA607" i="6"/>
  <c r="AA611" i="6"/>
  <c r="X615" i="6"/>
  <c r="X616" i="6" s="1"/>
  <c r="AA624" i="6"/>
  <c r="AA628" i="6"/>
  <c r="AA641" i="6"/>
  <c r="AA654" i="6"/>
  <c r="AA658" i="6"/>
  <c r="AA671" i="6"/>
  <c r="AA675" i="6"/>
  <c r="AA704" i="6"/>
  <c r="AA718" i="6"/>
  <c r="AA722" i="6"/>
  <c r="AA735" i="6"/>
  <c r="AA739" i="6"/>
  <c r="AA752" i="6"/>
  <c r="AA756" i="6"/>
  <c r="AA791" i="6"/>
  <c r="AA795" i="6"/>
  <c r="AA808" i="6"/>
  <c r="AA812" i="6"/>
  <c r="AA841" i="6"/>
  <c r="AA845" i="6"/>
  <c r="AA849" i="6"/>
  <c r="AA853" i="6"/>
  <c r="AA857" i="6"/>
  <c r="X466" i="6"/>
  <c r="AD466" i="6" s="1"/>
  <c r="X474" i="6"/>
  <c r="AD474" i="6" s="1"/>
  <c r="X524" i="6"/>
  <c r="X972" i="6"/>
  <c r="AD972" i="6" s="1"/>
  <c r="X1145" i="6"/>
  <c r="X499" i="6"/>
  <c r="X59" i="6"/>
  <c r="X77" i="6"/>
  <c r="AA78" i="6"/>
  <c r="AA82" i="6"/>
  <c r="AA86" i="6"/>
  <c r="AA90" i="6"/>
  <c r="AA94" i="6"/>
  <c r="AA98" i="6"/>
  <c r="AA111" i="6"/>
  <c r="AA115" i="6"/>
  <c r="X123" i="6"/>
  <c r="AA128" i="6"/>
  <c r="AA132" i="6"/>
  <c r="AA136" i="6"/>
  <c r="AA140" i="6"/>
  <c r="AA144" i="6"/>
  <c r="AA148" i="6"/>
  <c r="AA152" i="6"/>
  <c r="AA156" i="6"/>
  <c r="AA160" i="6"/>
  <c r="AA164" i="6"/>
  <c r="X211" i="6"/>
  <c r="AD211" i="6" s="1"/>
  <c r="X237" i="6"/>
  <c r="X241" i="6"/>
  <c r="X254" i="6"/>
  <c r="Y254" i="6" s="1"/>
  <c r="AM254" i="6" s="1"/>
  <c r="X258" i="6"/>
  <c r="X262" i="6"/>
  <c r="X297" i="6"/>
  <c r="AD297" i="6" s="1"/>
  <c r="AA302" i="6"/>
  <c r="AA306" i="6"/>
  <c r="AA327" i="6"/>
  <c r="AA331" i="6"/>
  <c r="AA356" i="6"/>
  <c r="AA360" i="6"/>
  <c r="AA364" i="6"/>
  <c r="AA368" i="6"/>
  <c r="AA372" i="6"/>
  <c r="AA376" i="6"/>
  <c r="AA380" i="6"/>
  <c r="AA384" i="6"/>
  <c r="AA388" i="6"/>
  <c r="AA392" i="6"/>
  <c r="AA396" i="6"/>
  <c r="AA400" i="6"/>
  <c r="AA404" i="6"/>
  <c r="AA408" i="6"/>
  <c r="AA412" i="6"/>
  <c r="AA416" i="6"/>
  <c r="AA420" i="6"/>
  <c r="AA424" i="6"/>
  <c r="AA441" i="6"/>
  <c r="AA445" i="6"/>
  <c r="AA449" i="6"/>
  <c r="AA465" i="6"/>
  <c r="AA469" i="6"/>
  <c r="AA473" i="6"/>
  <c r="AA478" i="6"/>
  <c r="AA482" i="6"/>
  <c r="AA486" i="6"/>
  <c r="AA490" i="6"/>
  <c r="AA494" i="6"/>
  <c r="AA511" i="6"/>
  <c r="AA515" i="6"/>
  <c r="AA519" i="6"/>
  <c r="AA523" i="6"/>
  <c r="AA527" i="6"/>
  <c r="AA531" i="6"/>
  <c r="AA535" i="6"/>
  <c r="AA539" i="6"/>
  <c r="AA543" i="6"/>
  <c r="X587" i="6"/>
  <c r="AD587" i="6" s="1"/>
  <c r="AA592" i="6"/>
  <c r="AA596" i="6"/>
  <c r="AA609" i="6"/>
  <c r="AA622" i="6"/>
  <c r="AA626" i="6"/>
  <c r="AA639" i="6"/>
  <c r="AA643" i="6"/>
  <c r="AA656" i="6"/>
  <c r="AA660" i="6"/>
  <c r="AA673" i="6"/>
  <c r="X685" i="6"/>
  <c r="AD685" i="6" s="1"/>
  <c r="X697" i="6"/>
  <c r="AD697" i="6" s="1"/>
  <c r="AA702" i="6"/>
  <c r="AA711" i="6"/>
  <c r="AA720" i="6"/>
  <c r="AA724" i="6"/>
  <c r="AA737" i="6"/>
  <c r="AA750" i="6"/>
  <c r="AA754" i="6"/>
  <c r="AA793" i="6"/>
  <c r="AA806" i="6"/>
  <c r="AA810" i="6"/>
  <c r="AA839" i="6"/>
  <c r="AA843" i="6"/>
  <c r="AA847" i="6"/>
  <c r="AA851" i="6"/>
  <c r="AA855" i="6"/>
  <c r="X147" i="6"/>
  <c r="AD147" i="6" s="1"/>
  <c r="X159" i="6"/>
  <c r="X176" i="6"/>
  <c r="X289" i="6"/>
  <c r="X336" i="6"/>
  <c r="Y336" i="6" s="1"/>
  <c r="AM336" i="6" s="1"/>
  <c r="X403" i="6"/>
  <c r="X427" i="6"/>
  <c r="X429" i="6"/>
  <c r="X435" i="6"/>
  <c r="Y435" i="6" s="1"/>
  <c r="AM435" i="6" s="1"/>
  <c r="X629" i="6"/>
  <c r="AD629" i="6" s="1"/>
  <c r="X710" i="6"/>
  <c r="AD710" i="6" s="1"/>
  <c r="X740" i="6"/>
  <c r="AD740" i="6" s="1"/>
  <c r="X917" i="6"/>
  <c r="AD917" i="6" s="1"/>
  <c r="X954" i="6"/>
  <c r="AD954" i="6" s="1"/>
  <c r="X966" i="6"/>
  <c r="X765" i="6"/>
  <c r="X783" i="6"/>
  <c r="Y783" i="6" s="1"/>
  <c r="AM783" i="6" s="1"/>
  <c r="X787" i="6"/>
  <c r="X982" i="6"/>
  <c r="AD982" i="6" s="1"/>
  <c r="X1294" i="6"/>
  <c r="X1295" i="6" s="1"/>
  <c r="AA874" i="6"/>
  <c r="AA883" i="6"/>
  <c r="AA887" i="6"/>
  <c r="AA891" i="6"/>
  <c r="AA895" i="6"/>
  <c r="AA899" i="6"/>
  <c r="X903" i="6"/>
  <c r="AD903" i="6" s="1"/>
  <c r="AA912" i="6"/>
  <c r="AA916" i="6"/>
  <c r="X928" i="6"/>
  <c r="X940" i="6"/>
  <c r="AA957" i="6"/>
  <c r="AA961" i="6"/>
  <c r="AA965" i="6"/>
  <c r="AA969" i="6"/>
  <c r="AA973" i="6"/>
  <c r="AA977" i="6"/>
  <c r="AA1014" i="6"/>
  <c r="AA1018" i="6"/>
  <c r="AA1031" i="6"/>
  <c r="AA1035" i="6"/>
  <c r="AA1126" i="6"/>
  <c r="AA1146" i="6"/>
  <c r="X1167" i="6"/>
  <c r="X1222" i="6"/>
  <c r="AD1222" i="6" s="1"/>
  <c r="X1234" i="6"/>
  <c r="AD1234" i="6" s="1"/>
  <c r="X1249" i="6"/>
  <c r="X1250" i="6" s="1"/>
  <c r="AA1363" i="6"/>
  <c r="AA1367" i="6"/>
  <c r="X1389" i="6"/>
  <c r="X1429" i="6"/>
  <c r="X1457" i="6"/>
  <c r="X1469" i="6"/>
  <c r="AD1469" i="6" s="1"/>
  <c r="X1180" i="6"/>
  <c r="X1208" i="6"/>
  <c r="X1210" i="6"/>
  <c r="X1534" i="6"/>
  <c r="AA876" i="6"/>
  <c r="AA885" i="6"/>
  <c r="AA889" i="6"/>
  <c r="AA893" i="6"/>
  <c r="AA897" i="6"/>
  <c r="X909" i="6"/>
  <c r="AA910" i="6"/>
  <c r="AA914" i="6"/>
  <c r="AA955" i="6"/>
  <c r="AA959" i="6"/>
  <c r="AA963" i="6"/>
  <c r="AA967" i="6"/>
  <c r="AA971" i="6"/>
  <c r="AA975" i="6"/>
  <c r="AA979" i="6"/>
  <c r="X991" i="6"/>
  <c r="AA1016" i="6"/>
  <c r="AA1020" i="6"/>
  <c r="AA1033" i="6"/>
  <c r="X1041" i="6"/>
  <c r="AA1046" i="6"/>
  <c r="AA1050" i="6"/>
  <c r="X1070" i="6"/>
  <c r="AD1070" i="6" s="1"/>
  <c r="X1108" i="6"/>
  <c r="Y1108" i="6" s="1"/>
  <c r="AM1108" i="6" s="1"/>
  <c r="X1260" i="6"/>
  <c r="X1272" i="6"/>
  <c r="Y1272" i="6" s="1"/>
  <c r="AM1272" i="6" s="1"/>
  <c r="X1036" i="6"/>
  <c r="AD1036" i="6" s="1"/>
  <c r="X1307" i="6"/>
  <c r="AD1307" i="6" s="1"/>
  <c r="X1386" i="6"/>
  <c r="X1547" i="6"/>
  <c r="AD1547" i="6" s="1"/>
  <c r="AA49" i="6"/>
  <c r="AA53" i="6"/>
  <c r="AA104" i="6"/>
  <c r="AA189" i="6"/>
  <c r="AA193" i="6"/>
  <c r="AA201" i="6"/>
  <c r="AA209" i="6"/>
  <c r="AA213" i="6"/>
  <c r="AA217" i="6"/>
  <c r="AA233" i="6"/>
  <c r="AA247" i="6"/>
  <c r="AA299" i="6"/>
  <c r="AA57" i="6"/>
  <c r="AA108" i="6"/>
  <c r="AA121" i="6"/>
  <c r="AA185" i="6"/>
  <c r="AA197" i="6"/>
  <c r="AA205" i="6"/>
  <c r="AA221" i="6"/>
  <c r="AA225" i="6"/>
  <c r="AA229" i="6"/>
  <c r="AA1024" i="6"/>
  <c r="AA1028" i="6"/>
  <c r="AA1058" i="6"/>
  <c r="AA1062" i="6"/>
  <c r="AA1119" i="6"/>
  <c r="AA1123" i="6"/>
  <c r="AA1152" i="6"/>
  <c r="AA1156" i="6"/>
  <c r="AA1169" i="6"/>
  <c r="AA1191" i="6"/>
  <c r="AA1195" i="6"/>
  <c r="AA1228" i="6"/>
  <c r="AA1236" i="6"/>
  <c r="AA1295" i="6"/>
  <c r="AA1299" i="6"/>
  <c r="AA1312" i="6"/>
  <c r="AA1316" i="6"/>
  <c r="AA1324" i="6"/>
  <c r="AA1041" i="6"/>
  <c r="AA1054" i="6"/>
  <c r="AA1066" i="6"/>
  <c r="AA1070" i="6"/>
  <c r="AA1074" i="6"/>
  <c r="AA1078" i="6"/>
  <c r="AA1082" i="6"/>
  <c r="AA1086" i="6"/>
  <c r="AA1090" i="6"/>
  <c r="AA1199" i="6"/>
  <c r="AA1203" i="6"/>
  <c r="AA1224" i="6"/>
  <c r="AA1232" i="6"/>
  <c r="AA1282" i="6"/>
  <c r="AA1320" i="6"/>
  <c r="AA109" i="6"/>
  <c r="AA439" i="6"/>
  <c r="AA312" i="6"/>
  <c r="AA316" i="6"/>
  <c r="AA324" i="6"/>
  <c r="AA475" i="6"/>
  <c r="AA500" i="6"/>
  <c r="AA504" i="6"/>
  <c r="AA508" i="6"/>
  <c r="AA561" i="6"/>
  <c r="AA565" i="6"/>
  <c r="AA573" i="6"/>
  <c r="AA577" i="6"/>
  <c r="AA581" i="6"/>
  <c r="AA585" i="6"/>
  <c r="AA598" i="6"/>
  <c r="AA602" i="6"/>
  <c r="AA615" i="6"/>
  <c r="AA619" i="6"/>
  <c r="AA632" i="6"/>
  <c r="AA636" i="6"/>
  <c r="AA649" i="6"/>
  <c r="AA662" i="6"/>
  <c r="AA666" i="6"/>
  <c r="AA679" i="6"/>
  <c r="AA683" i="6"/>
  <c r="AA687" i="6"/>
  <c r="AA691" i="6"/>
  <c r="AA695" i="6"/>
  <c r="AA699" i="6"/>
  <c r="AA708" i="6"/>
  <c r="AA726" i="6"/>
  <c r="AA730" i="6"/>
  <c r="AA743" i="6"/>
  <c r="AA747" i="6"/>
  <c r="AA760" i="6"/>
  <c r="AA799" i="6"/>
  <c r="AA803" i="6"/>
  <c r="AA832" i="6"/>
  <c r="AA836" i="6"/>
  <c r="AA878" i="6"/>
  <c r="AA903" i="6"/>
  <c r="AA907" i="6"/>
  <c r="AA920" i="6"/>
  <c r="AA924" i="6"/>
  <c r="AA928" i="6"/>
  <c r="AA932" i="6"/>
  <c r="AA936" i="6"/>
  <c r="AA940" i="6"/>
  <c r="AA944" i="6"/>
  <c r="AA948" i="6"/>
  <c r="AA952" i="6"/>
  <c r="AA985" i="6"/>
  <c r="AA989" i="6"/>
  <c r="AA993" i="6"/>
  <c r="AA997" i="6"/>
  <c r="AA1001" i="6"/>
  <c r="AA1005" i="6"/>
  <c r="AA1009" i="6"/>
  <c r="AA1022" i="6"/>
  <c r="AA1026" i="6"/>
  <c r="AA1039" i="6"/>
  <c r="AA1043" i="6"/>
  <c r="AA1056" i="6"/>
  <c r="AA1060" i="6"/>
  <c r="AA1064" i="6"/>
  <c r="AA1068" i="6"/>
  <c r="AA1072" i="6"/>
  <c r="AA1076" i="6"/>
  <c r="AA1080" i="6"/>
  <c r="AA1084" i="6"/>
  <c r="AA1088" i="6"/>
  <c r="AA1121" i="6"/>
  <c r="AA1150" i="6"/>
  <c r="AA1154" i="6"/>
  <c r="AA1167" i="6"/>
  <c r="AA1171" i="6"/>
  <c r="AA1193" i="6"/>
  <c r="AA1197" i="6"/>
  <c r="AA1201" i="6"/>
  <c r="AA1205" i="6"/>
  <c r="AA1222" i="6"/>
  <c r="AA1226" i="6"/>
  <c r="AA1230" i="6"/>
  <c r="AA1234" i="6"/>
  <c r="AA1280" i="6"/>
  <c r="AA1284" i="6"/>
  <c r="AA320" i="6"/>
  <c r="AA349" i="6"/>
  <c r="AA569" i="6"/>
  <c r="AA179" i="6"/>
  <c r="AA605" i="6"/>
  <c r="AA669" i="6"/>
  <c r="AA733" i="6"/>
  <c r="AA81" i="6"/>
  <c r="AA85" i="6"/>
  <c r="AA89" i="6"/>
  <c r="AA93" i="6"/>
  <c r="AA97" i="6"/>
  <c r="AA110" i="6"/>
  <c r="AA114" i="6"/>
  <c r="AA127" i="6"/>
  <c r="AA131" i="6"/>
  <c r="AA135" i="6"/>
  <c r="AA139" i="6"/>
  <c r="AA143" i="6"/>
  <c r="AA147" i="6"/>
  <c r="AA151" i="6"/>
  <c r="AA155" i="6"/>
  <c r="AA159" i="6"/>
  <c r="AA163" i="6"/>
  <c r="AA167" i="6"/>
  <c r="AA305" i="6"/>
  <c r="AA326" i="6"/>
  <c r="AA330" i="6"/>
  <c r="AA355" i="6"/>
  <c r="AA359" i="6"/>
  <c r="AA363" i="6"/>
  <c r="AA367" i="6"/>
  <c r="AA371" i="6"/>
  <c r="AA375" i="6"/>
  <c r="AA379" i="6"/>
  <c r="AA383" i="6"/>
  <c r="AA387" i="6"/>
  <c r="AA391" i="6"/>
  <c r="AA395" i="6"/>
  <c r="AA399" i="6"/>
  <c r="AA403" i="6"/>
  <c r="AA407" i="6"/>
  <c r="AA411" i="6"/>
  <c r="AA415" i="6"/>
  <c r="AA419" i="6"/>
  <c r="AA423" i="6"/>
  <c r="AA440" i="6"/>
  <c r="AA444" i="6"/>
  <c r="AA448" i="6"/>
  <c r="AA464" i="6"/>
  <c r="AA468" i="6"/>
  <c r="AA472" i="6"/>
  <c r="AA481" i="6"/>
  <c r="AA485" i="6"/>
  <c r="AA489" i="6"/>
  <c r="AA493" i="6"/>
  <c r="AA497" i="6"/>
  <c r="AA510" i="6"/>
  <c r="AA514" i="6"/>
  <c r="AA518" i="6"/>
  <c r="AA522" i="6"/>
  <c r="AA526" i="6"/>
  <c r="AA530" i="6"/>
  <c r="AA534" i="6"/>
  <c r="AA538" i="6"/>
  <c r="AA542" i="6"/>
  <c r="AA591" i="6"/>
  <c r="AA595" i="6"/>
  <c r="AA608" i="6"/>
  <c r="AA612" i="6"/>
  <c r="AA625" i="6"/>
  <c r="AA638" i="6"/>
  <c r="AA642" i="6"/>
  <c r="AA655" i="6"/>
  <c r="AA659" i="6"/>
  <c r="AA672" i="6"/>
  <c r="AA676" i="6"/>
  <c r="AA701" i="6"/>
  <c r="AA710" i="6"/>
  <c r="AA719" i="6"/>
  <c r="AA1297" i="6"/>
  <c r="AA1310" i="6"/>
  <c r="AA1314" i="6"/>
  <c r="AA1318" i="6"/>
  <c r="AA1322" i="6"/>
  <c r="AA789" i="6"/>
  <c r="AA872" i="6"/>
  <c r="AA1029" i="6"/>
  <c r="AA1115" i="6"/>
  <c r="AA1128" i="6"/>
  <c r="AA1397" i="6"/>
  <c r="AA723" i="6"/>
  <c r="AA736" i="6"/>
  <c r="AA740" i="6"/>
  <c r="AA753" i="6"/>
  <c r="AA792" i="6"/>
  <c r="AA796" i="6"/>
  <c r="AA809" i="6"/>
  <c r="AA838" i="6"/>
  <c r="AA842" i="6"/>
  <c r="AA846" i="6"/>
  <c r="AA850" i="6"/>
  <c r="AA854" i="6"/>
  <c r="AA858" i="6"/>
  <c r="AA875" i="6"/>
  <c r="AA884" i="6"/>
  <c r="AA888" i="6"/>
  <c r="AA892" i="6"/>
  <c r="AA896" i="6"/>
  <c r="AA900" i="6"/>
  <c r="AA913" i="6"/>
  <c r="AA954" i="6"/>
  <c r="AA958" i="6"/>
  <c r="AA962" i="6"/>
  <c r="AA966" i="6"/>
  <c r="AA970" i="6"/>
  <c r="AA974" i="6"/>
  <c r="AA978" i="6"/>
  <c r="AA1015" i="6"/>
  <c r="AA1019" i="6"/>
  <c r="AA1032" i="6"/>
  <c r="AA1036" i="6"/>
  <c r="AA1045" i="6"/>
  <c r="AA1049" i="6"/>
  <c r="AA1127" i="6"/>
  <c r="AA1143" i="6"/>
  <c r="AA1147" i="6"/>
  <c r="AA1160" i="6"/>
  <c r="AA1164" i="6"/>
  <c r="AA1173" i="6"/>
  <c r="AA1240" i="6"/>
  <c r="AA1244" i="6"/>
  <c r="AA1286" i="6"/>
  <c r="AA1290" i="6"/>
  <c r="AA1303" i="6"/>
  <c r="AA1307" i="6"/>
  <c r="AA1328" i="6"/>
  <c r="AA1332" i="6"/>
  <c r="AA1336" i="6"/>
  <c r="AA1340" i="6"/>
  <c r="AA1344" i="6"/>
  <c r="AA1348" i="6"/>
  <c r="AA1352" i="6"/>
  <c r="AA1356" i="6"/>
  <c r="AA1360" i="6"/>
  <c r="AA1364" i="6"/>
  <c r="AA1368" i="6"/>
  <c r="AA1372" i="6"/>
  <c r="AA1376" i="6"/>
  <c r="AA1380" i="6"/>
  <c r="AA1400" i="6"/>
  <c r="AA1404" i="6"/>
  <c r="AA1408" i="6"/>
  <c r="AA1427" i="6"/>
  <c r="AA1431" i="6"/>
  <c r="AA1435" i="6"/>
  <c r="AA1439" i="6"/>
  <c r="AA1443" i="6"/>
  <c r="AA1447" i="6"/>
  <c r="AA1451" i="6"/>
  <c r="AA1455" i="6"/>
  <c r="AA1459" i="6"/>
  <c r="AA1463" i="6"/>
  <c r="AA1467" i="6"/>
  <c r="AA1471" i="6"/>
  <c r="AA1475" i="6"/>
  <c r="AA1479" i="6"/>
  <c r="AA1483" i="6"/>
  <c r="AA1487" i="6"/>
  <c r="AA1491" i="6"/>
  <c r="AA1495" i="6"/>
  <c r="AA1499" i="6"/>
  <c r="AA1503" i="6"/>
  <c r="AA1507" i="6"/>
  <c r="AA1547" i="6"/>
  <c r="AA1551" i="6"/>
  <c r="AA75" i="6"/>
  <c r="AA295" i="6"/>
  <c r="AA48" i="6"/>
  <c r="AA52" i="6"/>
  <c r="AA56" i="6"/>
  <c r="AA103" i="6"/>
  <c r="AA107" i="6"/>
  <c r="AA120" i="6"/>
  <c r="AA47" i="6"/>
  <c r="AA51" i="6"/>
  <c r="AA55" i="6"/>
  <c r="AA102" i="6"/>
  <c r="AA106" i="6"/>
  <c r="AA119" i="6"/>
  <c r="AA123" i="6"/>
  <c r="AA183" i="6"/>
  <c r="AA187" i="6"/>
  <c r="AA191" i="6"/>
  <c r="AA195" i="6"/>
  <c r="AA199" i="6"/>
  <c r="AA203" i="6"/>
  <c r="AA207" i="6"/>
  <c r="AA211" i="6"/>
  <c r="AA215" i="6"/>
  <c r="AA219" i="6"/>
  <c r="AA223" i="6"/>
  <c r="AA227" i="6"/>
  <c r="AA231" i="6"/>
  <c r="AA249" i="6"/>
  <c r="AA297" i="6"/>
  <c r="AA310" i="6"/>
  <c r="AA314" i="6"/>
  <c r="AA318" i="6"/>
  <c r="AA322" i="6"/>
  <c r="AA351" i="6"/>
  <c r="AA77" i="6"/>
  <c r="AA301" i="6"/>
  <c r="AA477" i="6"/>
  <c r="AA325" i="6"/>
  <c r="AA509" i="6"/>
  <c r="AA637" i="6"/>
  <c r="AA700" i="6"/>
  <c r="AA709" i="6"/>
  <c r="AA79" i="6"/>
  <c r="AA83" i="6"/>
  <c r="AA87" i="6"/>
  <c r="AA91" i="6"/>
  <c r="AA95" i="6"/>
  <c r="AA99" i="6"/>
  <c r="AA112" i="6"/>
  <c r="AA116" i="6"/>
  <c r="AA125" i="6"/>
  <c r="AA129" i="6"/>
  <c r="AA133" i="6"/>
  <c r="AA137" i="6"/>
  <c r="AA141" i="6"/>
  <c r="AA145" i="6"/>
  <c r="AA149" i="6"/>
  <c r="AA153" i="6"/>
  <c r="AA157" i="6"/>
  <c r="AA161" i="6"/>
  <c r="AA165" i="6"/>
  <c r="AA180" i="6"/>
  <c r="AA303" i="6"/>
  <c r="AA307" i="6"/>
  <c r="AA328" i="6"/>
  <c r="AA332" i="6"/>
  <c r="AA353" i="6"/>
  <c r="AA357" i="6"/>
  <c r="AA361" i="6"/>
  <c r="AA365" i="6"/>
  <c r="AA369" i="6"/>
  <c r="AA373" i="6"/>
  <c r="AA377" i="6"/>
  <c r="AA381" i="6"/>
  <c r="AA385" i="6"/>
  <c r="AA389" i="6"/>
  <c r="AA393" i="6"/>
  <c r="AA397" i="6"/>
  <c r="AA401" i="6"/>
  <c r="AA405" i="6"/>
  <c r="AA409" i="6"/>
  <c r="AA413" i="6"/>
  <c r="AA417" i="6"/>
  <c r="AA421" i="6"/>
  <c r="AA425" i="6"/>
  <c r="AA442" i="6"/>
  <c r="AA446" i="6"/>
  <c r="AA466" i="6"/>
  <c r="AA470" i="6"/>
  <c r="AA479" i="6"/>
  <c r="AA483" i="6"/>
  <c r="AA487" i="6"/>
  <c r="AA491" i="6"/>
  <c r="AA495" i="6"/>
  <c r="AA512" i="6"/>
  <c r="AA516" i="6"/>
  <c r="AA520" i="6"/>
  <c r="AA524" i="6"/>
  <c r="AA528" i="6"/>
  <c r="AA532" i="6"/>
  <c r="AA536" i="6"/>
  <c r="AA540" i="6"/>
  <c r="AA544" i="6"/>
  <c r="AA589" i="6"/>
  <c r="AA593" i="6"/>
  <c r="AA606" i="6"/>
  <c r="AA610" i="6"/>
  <c r="AA623" i="6"/>
  <c r="AA627" i="6"/>
  <c r="AA640" i="6"/>
  <c r="AA644" i="6"/>
  <c r="AA653" i="6"/>
  <c r="AA657" i="6"/>
  <c r="AA670" i="6"/>
  <c r="AA674" i="6"/>
  <c r="AA703" i="6"/>
  <c r="AA712" i="6"/>
  <c r="AA717" i="6"/>
  <c r="AA721" i="6"/>
  <c r="AA734" i="6"/>
  <c r="AA738" i="6"/>
  <c r="AA751" i="6"/>
  <c r="AA755" i="6"/>
  <c r="AA790" i="6"/>
  <c r="AA124" i="6"/>
  <c r="AA184" i="6"/>
  <c r="AA188" i="6"/>
  <c r="AA192" i="6"/>
  <c r="AA196" i="6"/>
  <c r="AA200" i="6"/>
  <c r="AA204" i="6"/>
  <c r="AA208" i="6"/>
  <c r="AA212" i="6"/>
  <c r="AA216" i="6"/>
  <c r="AA220" i="6"/>
  <c r="AA224" i="6"/>
  <c r="AA228" i="6"/>
  <c r="AA232" i="6"/>
  <c r="AA246" i="6"/>
  <c r="AA298" i="6"/>
  <c r="AA311" i="6"/>
  <c r="AA315" i="6"/>
  <c r="AA319" i="6"/>
  <c r="AA323" i="6"/>
  <c r="AA348" i="6"/>
  <c r="AA352" i="6"/>
  <c r="AA474" i="6"/>
  <c r="AA499" i="6"/>
  <c r="AA503" i="6"/>
  <c r="AA507" i="6"/>
  <c r="AA560" i="6"/>
  <c r="AA564" i="6"/>
  <c r="AA568" i="6"/>
  <c r="AA572" i="6"/>
  <c r="AA576" i="6"/>
  <c r="AA580" i="6"/>
  <c r="AA584" i="6"/>
  <c r="AA588" i="6"/>
  <c r="AA597" i="6"/>
  <c r="AA601" i="6"/>
  <c r="AA614" i="6"/>
  <c r="AA618" i="6"/>
  <c r="AA631" i="6"/>
  <c r="AA635" i="6"/>
  <c r="AA648" i="6"/>
  <c r="AA652" i="6"/>
  <c r="AA661" i="6"/>
  <c r="AA665" i="6"/>
  <c r="AA678" i="6"/>
  <c r="AA682" i="6"/>
  <c r="AA686" i="6"/>
  <c r="AA690" i="6"/>
  <c r="AA694" i="6"/>
  <c r="AA698" i="6"/>
  <c r="AA707" i="6"/>
  <c r="AA716" i="6"/>
  <c r="AA725" i="6"/>
  <c r="AA729" i="6"/>
  <c r="AA742" i="6"/>
  <c r="AA746" i="6"/>
  <c r="AA759" i="6"/>
  <c r="AA763" i="6"/>
  <c r="AA798" i="6"/>
  <c r="AA802" i="6"/>
  <c r="AA815" i="6"/>
  <c r="AA831" i="6"/>
  <c r="AA835" i="6"/>
  <c r="AA877" i="6"/>
  <c r="AA881" i="6"/>
  <c r="AA902" i="6"/>
  <c r="AA906" i="6"/>
  <c r="AA919" i="6"/>
  <c r="AA923" i="6"/>
  <c r="AA927" i="6"/>
  <c r="AA931" i="6"/>
  <c r="AA935" i="6"/>
  <c r="AA939" i="6"/>
  <c r="AA943" i="6"/>
  <c r="AA947" i="6"/>
  <c r="AA951" i="6"/>
  <c r="AA984" i="6"/>
  <c r="AA988" i="6"/>
  <c r="AA992" i="6"/>
  <c r="AA996" i="6"/>
  <c r="AA1000" i="6"/>
  <c r="AA1004" i="6"/>
  <c r="AA1008" i="6"/>
  <c r="AA1012" i="6"/>
  <c r="AA498" i="6"/>
  <c r="AA502" i="6"/>
  <c r="AA506" i="6"/>
  <c r="AA563" i="6"/>
  <c r="AA567" i="6"/>
  <c r="AA571" i="6"/>
  <c r="AA575" i="6"/>
  <c r="AA579" i="6"/>
  <c r="AA583" i="6"/>
  <c r="AA587" i="6"/>
  <c r="AA600" i="6"/>
  <c r="AA604" i="6"/>
  <c r="AA613" i="6"/>
  <c r="AA617" i="6"/>
  <c r="AA630" i="6"/>
  <c r="AA634" i="6"/>
  <c r="AA647" i="6"/>
  <c r="AA651" i="6"/>
  <c r="AA664" i="6"/>
  <c r="AA668" i="6"/>
  <c r="AA677" i="6"/>
  <c r="AA681" i="6"/>
  <c r="AA685" i="6"/>
  <c r="AA689" i="6"/>
  <c r="AA693" i="6"/>
  <c r="AA697" i="6"/>
  <c r="AA706" i="6"/>
  <c r="AA715" i="6"/>
  <c r="AA728" i="6"/>
  <c r="AA732" i="6"/>
  <c r="AA741" i="6"/>
  <c r="AA745" i="6"/>
  <c r="AA758" i="6"/>
  <c r="AA762" i="6"/>
  <c r="AA797" i="6"/>
  <c r="AA801" i="6"/>
  <c r="AA814" i="6"/>
  <c r="AA834" i="6"/>
  <c r="AA880" i="6"/>
  <c r="AA901" i="6"/>
  <c r="AA905" i="6"/>
  <c r="AA918" i="6"/>
  <c r="AA922" i="6"/>
  <c r="AA926" i="6"/>
  <c r="AA930" i="6"/>
  <c r="AA934" i="6"/>
  <c r="AA938" i="6"/>
  <c r="AA942" i="6"/>
  <c r="AA946" i="6"/>
  <c r="AA950" i="6"/>
  <c r="AA983" i="6"/>
  <c r="AA987" i="6"/>
  <c r="AA991" i="6"/>
  <c r="AA995" i="6"/>
  <c r="AA999" i="6"/>
  <c r="AA1003" i="6"/>
  <c r="AA1007" i="6"/>
  <c r="AA1011" i="6"/>
  <c r="AA1037" i="6"/>
  <c r="AA1165" i="6"/>
  <c r="AA1245" i="6"/>
  <c r="AA621" i="6"/>
  <c r="AA749" i="6"/>
  <c r="AA805" i="6"/>
  <c r="AA909" i="6"/>
  <c r="AA794" i="6"/>
  <c r="AA807" i="6"/>
  <c r="AA811" i="6"/>
  <c r="AA840" i="6"/>
  <c r="AA844" i="6"/>
  <c r="AA848" i="6"/>
  <c r="AA852" i="6"/>
  <c r="AA856" i="6"/>
  <c r="AA873" i="6"/>
  <c r="AA882" i="6"/>
  <c r="AA886" i="6"/>
  <c r="AA890" i="6"/>
  <c r="AA894" i="6"/>
  <c r="AA898" i="6"/>
  <c r="AA911" i="6"/>
  <c r="AA915" i="6"/>
  <c r="AA956" i="6"/>
  <c r="AA960" i="6"/>
  <c r="AA964" i="6"/>
  <c r="AA968" i="6"/>
  <c r="AA972" i="6"/>
  <c r="AA976" i="6"/>
  <c r="AA980" i="6"/>
  <c r="AA1013" i="6"/>
  <c r="AA1017" i="6"/>
  <c r="AA1030" i="6"/>
  <c r="AA1034" i="6"/>
  <c r="AA1047" i="6"/>
  <c r="AA1051" i="6"/>
  <c r="AA1116" i="6"/>
  <c r="AA1125" i="6"/>
  <c r="AA1145" i="6"/>
  <c r="AA1158" i="6"/>
  <c r="AA1162" i="6"/>
  <c r="AA1175" i="6"/>
  <c r="AA1238" i="6"/>
  <c r="AA1242" i="6"/>
  <c r="AA1288" i="6"/>
  <c r="AA1292" i="6"/>
  <c r="AA1301" i="6"/>
  <c r="AA1305" i="6"/>
  <c r="AA1326" i="6"/>
  <c r="AA1330" i="6"/>
  <c r="AA1334" i="6"/>
  <c r="AA1338" i="6"/>
  <c r="AA1342" i="6"/>
  <c r="AA1346" i="6"/>
  <c r="AA1350" i="6"/>
  <c r="AA1354" i="6"/>
  <c r="AA1358" i="6"/>
  <c r="AA1362" i="6"/>
  <c r="AA1366" i="6"/>
  <c r="AA1370" i="6"/>
  <c r="AA1374" i="6"/>
  <c r="AA1378" i="6"/>
  <c r="AA1382" i="6"/>
  <c r="AA1398" i="6"/>
  <c r="AA1402" i="6"/>
  <c r="AA1406" i="6"/>
  <c r="AA1410" i="6"/>
  <c r="AA1429" i="6"/>
  <c r="AA1433" i="6"/>
  <c r="AA1437" i="6"/>
  <c r="AA1441" i="6"/>
  <c r="AA1445" i="6"/>
  <c r="AA1449" i="6"/>
  <c r="AA1453" i="6"/>
  <c r="AA1457" i="6"/>
  <c r="AA1461" i="6"/>
  <c r="AA1465" i="6"/>
  <c r="AA1469" i="6"/>
  <c r="AA1473" i="6"/>
  <c r="AA1477" i="6"/>
  <c r="AA1481" i="6"/>
  <c r="AA1485" i="6"/>
  <c r="AA1489" i="6"/>
  <c r="AA1493" i="6"/>
  <c r="AA1497" i="6"/>
  <c r="AA1501" i="6"/>
  <c r="AA1505" i="6"/>
  <c r="AA1509" i="6"/>
  <c r="AA1545" i="6"/>
  <c r="AA1549" i="6"/>
  <c r="AA1553" i="6"/>
  <c r="AA1021" i="6"/>
  <c r="AA1025" i="6"/>
  <c r="AA1038" i="6"/>
  <c r="AA1042" i="6"/>
  <c r="AA1055" i="6"/>
  <c r="AA1059" i="6"/>
  <c r="AA1063" i="6"/>
  <c r="AA1067" i="6"/>
  <c r="AA1071" i="6"/>
  <c r="AA1075" i="6"/>
  <c r="AA1079" i="6"/>
  <c r="AA1083" i="6"/>
  <c r="AA1087" i="6"/>
  <c r="AA1091" i="6"/>
  <c r="AA1120" i="6"/>
  <c r="AA1124" i="6"/>
  <c r="AA1149" i="6"/>
  <c r="AA1153" i="6"/>
  <c r="AA1166" i="6"/>
  <c r="AA1170" i="6"/>
  <c r="AA1192" i="6"/>
  <c r="AA1196" i="6"/>
  <c r="AA1200" i="6"/>
  <c r="AA1204" i="6"/>
  <c r="AA1221" i="6"/>
  <c r="AA1225" i="6"/>
  <c r="AA1229" i="6"/>
  <c r="AA1233" i="6"/>
  <c r="AA1279" i="6"/>
  <c r="AA1283" i="6"/>
  <c r="AA1296" i="6"/>
  <c r="AA1300" i="6"/>
  <c r="AA1309" i="6"/>
  <c r="AA1313" i="6"/>
  <c r="AA1317" i="6"/>
  <c r="AA1321" i="6"/>
  <c r="AA1144" i="6"/>
  <c r="AA1148" i="6"/>
  <c r="AA1157" i="6"/>
  <c r="AA1161" i="6"/>
  <c r="AA1174" i="6"/>
  <c r="AA1237" i="6"/>
  <c r="AA1241" i="6"/>
  <c r="AA1287" i="6"/>
  <c r="AA1291" i="6"/>
  <c r="AA1304" i="6"/>
  <c r="AA1308" i="6"/>
  <c r="AA1325" i="6"/>
  <c r="AA1329" i="6"/>
  <c r="AA1333" i="6"/>
  <c r="AA1337" i="6"/>
  <c r="AA1341" i="6"/>
  <c r="AA1345" i="6"/>
  <c r="AA1349" i="6"/>
  <c r="AA1353" i="6"/>
  <c r="AA1357" i="6"/>
  <c r="AA1361" i="6"/>
  <c r="AA1365" i="6"/>
  <c r="AA1369" i="6"/>
  <c r="AA1373" i="6"/>
  <c r="AA1377" i="6"/>
  <c r="AA1381" i="6"/>
  <c r="AA1401" i="6"/>
  <c r="AA1405" i="6"/>
  <c r="AA1409" i="6"/>
  <c r="AA1428" i="6"/>
  <c r="AA1432" i="6"/>
  <c r="AA1436" i="6"/>
  <c r="AA1440" i="6"/>
  <c r="AA1444" i="6"/>
  <c r="AA1448" i="6"/>
  <c r="AA1452" i="6"/>
  <c r="AA1456" i="6"/>
  <c r="AA1460" i="6"/>
  <c r="AA1464" i="6"/>
  <c r="AA1468" i="6"/>
  <c r="AA1472" i="6"/>
  <c r="AA1476" i="6"/>
  <c r="AA1480" i="6"/>
  <c r="AA1484" i="6"/>
  <c r="AA1488" i="6"/>
  <c r="AA1492" i="6"/>
  <c r="AA1496" i="6"/>
  <c r="AA1500" i="6"/>
  <c r="AA1504" i="6"/>
  <c r="AA1508" i="6"/>
  <c r="AA1548" i="6"/>
  <c r="AA1552" i="6"/>
  <c r="AA1023" i="6"/>
  <c r="AA1027" i="6"/>
  <c r="AA1040" i="6"/>
  <c r="AA1044" i="6"/>
  <c r="AA1057" i="6"/>
  <c r="AA1061" i="6"/>
  <c r="AA1065" i="6"/>
  <c r="AA1069" i="6"/>
  <c r="AA1073" i="6"/>
  <c r="AA1077" i="6"/>
  <c r="AA1081" i="6"/>
  <c r="AA1085" i="6"/>
  <c r="AA1089" i="6"/>
  <c r="AA1118" i="6"/>
  <c r="AA1122" i="6"/>
  <c r="AA1151" i="6"/>
  <c r="AA1155" i="6"/>
  <c r="AA1168" i="6"/>
  <c r="AA1172" i="6"/>
  <c r="AA1194" i="6"/>
  <c r="AA1198" i="6"/>
  <c r="AA1202" i="6"/>
  <c r="AA1206" i="6"/>
  <c r="AA1223" i="6"/>
  <c r="AA1227" i="6"/>
  <c r="AA1231" i="6"/>
  <c r="AA1235" i="6"/>
  <c r="AA1281" i="6"/>
  <c r="AA1294" i="6"/>
  <c r="AA1298" i="6"/>
  <c r="AA1311" i="6"/>
  <c r="AA1315" i="6"/>
  <c r="AA1319" i="6"/>
  <c r="AA1323" i="6"/>
  <c r="AA837" i="6"/>
  <c r="AA953" i="6"/>
  <c r="AA1048" i="6"/>
  <c r="AA1052" i="6"/>
  <c r="AA1159" i="6"/>
  <c r="AA1163" i="6"/>
  <c r="AA1239" i="6"/>
  <c r="AA1243" i="6"/>
  <c r="AA1285" i="6"/>
  <c r="AA1289" i="6"/>
  <c r="AA1302" i="6"/>
  <c r="AA1306" i="6"/>
  <c r="AA1327" i="6"/>
  <c r="AA1331" i="6"/>
  <c r="AA1335" i="6"/>
  <c r="AA1339" i="6"/>
  <c r="AA1343" i="6"/>
  <c r="AA1347" i="6"/>
  <c r="AA1351" i="6"/>
  <c r="AA1355" i="6"/>
  <c r="AA1359" i="6"/>
  <c r="AA1371" i="6"/>
  <c r="AA1375" i="6"/>
  <c r="AA1379" i="6"/>
  <c r="AA1399" i="6"/>
  <c r="AA1403" i="6"/>
  <c r="AA1407" i="6"/>
  <c r="AA1411" i="6"/>
  <c r="AA1430" i="6"/>
  <c r="AA1434" i="6"/>
  <c r="AA1438" i="6"/>
  <c r="AA1442" i="6"/>
  <c r="AA1446" i="6"/>
  <c r="AA1450" i="6"/>
  <c r="AA1454" i="6"/>
  <c r="AA1458" i="6"/>
  <c r="AA1462" i="6"/>
  <c r="AA1466" i="6"/>
  <c r="AA1470" i="6"/>
  <c r="AA1474" i="6"/>
  <c r="AA1478" i="6"/>
  <c r="AA1482" i="6"/>
  <c r="AA1486" i="6"/>
  <c r="AA1490" i="6"/>
  <c r="AA1494" i="6"/>
  <c r="AA1498" i="6"/>
  <c r="AA1502" i="6"/>
  <c r="AA1506" i="6"/>
  <c r="AA1510" i="6"/>
  <c r="AA1546" i="6"/>
  <c r="AA1550" i="6"/>
  <c r="AA1554" i="6"/>
  <c r="AA1555" i="6"/>
  <c r="N1339" i="6"/>
  <c r="N1039" i="6"/>
  <c r="N1115" i="6"/>
  <c r="N1153" i="6"/>
  <c r="S926" i="6"/>
  <c r="S765" i="6"/>
  <c r="K15" i="6"/>
  <c r="P707" i="6"/>
  <c r="K16" i="6"/>
  <c r="P598" i="6"/>
  <c r="P446" i="6"/>
  <c r="P118" i="6"/>
  <c r="K39" i="6"/>
  <c r="K31" i="6"/>
  <c r="O22" i="4"/>
  <c r="K2" i="6"/>
  <c r="P676" i="6"/>
  <c r="P580" i="6"/>
  <c r="K13" i="6"/>
  <c r="K22" i="6"/>
  <c r="K14" i="6"/>
  <c r="K6" i="6"/>
  <c r="P102" i="6"/>
  <c r="S1176" i="6"/>
  <c r="S1160" i="6"/>
  <c r="S1236" i="6"/>
  <c r="S1128" i="6"/>
  <c r="S752" i="6"/>
  <c r="S1280" i="6"/>
  <c r="S1365" i="6"/>
  <c r="S1173" i="6"/>
  <c r="S1349" i="6"/>
  <c r="S1341" i="6"/>
  <c r="S1293" i="6"/>
  <c r="S1172" i="6"/>
  <c r="S1156" i="6"/>
  <c r="S1240" i="6"/>
  <c r="S1116" i="6"/>
  <c r="S1045" i="6"/>
  <c r="S573" i="6"/>
  <c r="S582" i="6"/>
  <c r="S1042" i="6"/>
  <c r="S1033" i="6"/>
  <c r="S737" i="6"/>
  <c r="S645" i="6"/>
  <c r="S610" i="6"/>
  <c r="S541" i="6"/>
  <c r="S100" i="6"/>
  <c r="S702" i="6"/>
  <c r="S1346" i="6"/>
  <c r="S1289" i="6"/>
  <c r="S921" i="6"/>
  <c r="S836" i="6"/>
  <c r="S665" i="6"/>
  <c r="S632" i="6"/>
  <c r="S708" i="6"/>
  <c r="S600" i="6"/>
  <c r="S584" i="6"/>
  <c r="S644" i="6"/>
  <c r="S609" i="6"/>
  <c r="S669" i="6"/>
  <c r="S637" i="6"/>
  <c r="S509" i="6"/>
  <c r="S306" i="6"/>
  <c r="S617" i="6"/>
  <c r="S801" i="6"/>
  <c r="S1353" i="6"/>
  <c r="S909" i="6"/>
  <c r="S744" i="6"/>
  <c r="S725" i="6"/>
  <c r="S631" i="6"/>
  <c r="S623" i="6"/>
  <c r="S615" i="6"/>
  <c r="S607" i="6"/>
  <c r="S599" i="6"/>
  <c r="S407" i="6"/>
  <c r="S675" i="6"/>
  <c r="S667" i="6"/>
  <c r="S383" i="6"/>
  <c r="S559" i="6"/>
  <c r="S551" i="6"/>
  <c r="S634" i="6"/>
  <c r="S234" i="6"/>
  <c r="S553" i="6"/>
  <c r="S192" i="6"/>
  <c r="S1105" i="6"/>
  <c r="S1020" i="6"/>
  <c r="S794" i="6"/>
  <c r="S338" i="6"/>
  <c r="S514" i="6"/>
  <c r="S506" i="6"/>
  <c r="S498" i="6"/>
  <c r="S666" i="6"/>
  <c r="S658" i="6"/>
  <c r="S650" i="6"/>
  <c r="S950" i="6"/>
  <c r="S1305" i="6"/>
  <c r="S1162" i="6"/>
  <c r="S985" i="6"/>
  <c r="S674" i="6"/>
  <c r="S633" i="6"/>
  <c r="S341" i="6"/>
  <c r="S597" i="6"/>
  <c r="S589" i="6"/>
  <c r="S581" i="6"/>
  <c r="S657" i="6"/>
  <c r="S549" i="6"/>
  <c r="S626" i="6"/>
  <c r="S594" i="6"/>
  <c r="S249" i="6"/>
  <c r="S284" i="6"/>
  <c r="S1318" i="6"/>
  <c r="S1445" i="6"/>
  <c r="S1413" i="6"/>
  <c r="S1121" i="6"/>
  <c r="S1112" i="6"/>
  <c r="S536" i="6"/>
  <c r="S520" i="6"/>
  <c r="S680" i="6"/>
  <c r="S664" i="6"/>
  <c r="S648" i="6"/>
  <c r="S640" i="6"/>
  <c r="S625" i="6"/>
  <c r="S593" i="6"/>
  <c r="S377" i="6"/>
  <c r="S376" i="6"/>
  <c r="S1321" i="6"/>
  <c r="S1169" i="6"/>
  <c r="S829" i="6"/>
  <c r="S543" i="6"/>
  <c r="S535" i="6"/>
  <c r="S619" i="6"/>
  <c r="S611" i="6"/>
  <c r="S511" i="6"/>
  <c r="S595" i="6"/>
  <c r="S587" i="6"/>
  <c r="S579" i="6"/>
  <c r="S479" i="6"/>
  <c r="S655" i="6"/>
  <c r="S647" i="6"/>
  <c r="S639" i="6"/>
  <c r="S618" i="6"/>
  <c r="S1068" i="6"/>
  <c r="S1390" i="6"/>
  <c r="P1119" i="6"/>
  <c r="P1047" i="6"/>
  <c r="P1023" i="6"/>
  <c r="P839" i="6"/>
  <c r="P799" i="6"/>
  <c r="P759" i="6"/>
  <c r="P735" i="6"/>
  <c r="P711" i="6"/>
  <c r="P703" i="6"/>
  <c r="P679" i="6"/>
  <c r="K8" i="6"/>
  <c r="P1323" i="6"/>
  <c r="P1282" i="6"/>
  <c r="P1123" i="6"/>
  <c r="P819" i="6"/>
  <c r="P754" i="6"/>
  <c r="P747" i="6"/>
  <c r="P738" i="6"/>
  <c r="P723" i="6"/>
  <c r="P602" i="6"/>
  <c r="P586" i="6"/>
  <c r="P402" i="6"/>
  <c r="K43" i="6"/>
  <c r="K35" i="6"/>
  <c r="K27" i="6"/>
  <c r="K19" i="6"/>
  <c r="K11" i="6"/>
  <c r="K4" i="6"/>
  <c r="S938" i="6"/>
  <c r="K20" i="6"/>
  <c r="P1122" i="6"/>
  <c r="P538" i="6"/>
  <c r="P1509" i="6"/>
  <c r="P1429" i="6"/>
  <c r="P1421" i="6"/>
  <c r="P1317" i="6"/>
  <c r="P1301" i="6"/>
  <c r="P1149" i="6"/>
  <c r="P1117" i="6"/>
  <c r="P1053" i="6"/>
  <c r="P917" i="6"/>
  <c r="P830" i="6"/>
  <c r="P821" i="6"/>
  <c r="P814" i="6"/>
  <c r="P726" i="6"/>
  <c r="P662" i="6"/>
  <c r="P646" i="6"/>
  <c r="P638" i="6"/>
  <c r="P622" i="6"/>
  <c r="P1508" i="6"/>
  <c r="P1459" i="6"/>
  <c r="P1412" i="6"/>
  <c r="P1315" i="6"/>
  <c r="P1308" i="6"/>
  <c r="P1299" i="6"/>
  <c r="P1164" i="6"/>
  <c r="P1027" i="6"/>
  <c r="P987" i="6"/>
  <c r="P1370" i="6"/>
  <c r="P1178" i="6"/>
  <c r="P1170" i="6"/>
  <c r="R1317" i="6"/>
  <c r="S1384" i="6"/>
  <c r="S1328" i="6"/>
  <c r="R915" i="6"/>
  <c r="S1512" i="6"/>
  <c r="P812" i="6"/>
  <c r="P764" i="6"/>
  <c r="S1389" i="6"/>
  <c r="P827" i="6"/>
  <c r="P1155" i="6"/>
  <c r="P811" i="6"/>
  <c r="P1307" i="6"/>
  <c r="P1411" i="6"/>
  <c r="P1174" i="6"/>
  <c r="L473" i="6"/>
  <c r="Q473" i="6" s="1"/>
  <c r="K41" i="6"/>
  <c r="L60" i="6"/>
  <c r="AA14" i="6"/>
  <c r="AA20" i="6"/>
  <c r="L252" i="6"/>
  <c r="Q252" i="6" s="1"/>
  <c r="L83" i="6"/>
  <c r="P807" i="6"/>
  <c r="P743" i="6"/>
  <c r="P719" i="6"/>
  <c r="L176" i="6"/>
  <c r="Q176" i="6" s="1"/>
  <c r="AA17" i="6"/>
  <c r="AA25" i="6"/>
  <c r="L684" i="6"/>
  <c r="Q684" i="6" s="1"/>
  <c r="L771" i="6"/>
  <c r="L98" i="6"/>
  <c r="Q98" i="6" s="1"/>
  <c r="L361" i="6"/>
  <c r="Q361" i="6" s="1"/>
  <c r="L1154" i="6"/>
  <c r="L1335" i="6"/>
  <c r="Q1335" i="6" s="1"/>
  <c r="L1191" i="6"/>
  <c r="Q1191" i="6" s="1"/>
  <c r="L1079" i="6"/>
  <c r="Q1079" i="6" s="1"/>
  <c r="P1326" i="6"/>
  <c r="P1454" i="6"/>
  <c r="AA23" i="6"/>
  <c r="P1246" i="6"/>
  <c r="L1501" i="6"/>
  <c r="Q1501" i="6" s="1"/>
  <c r="P1150" i="6"/>
  <c r="L1539" i="6"/>
  <c r="Q1539" i="6" s="1"/>
  <c r="L1131" i="6"/>
  <c r="Q1131" i="6" s="1"/>
  <c r="L1035" i="6"/>
  <c r="L1003" i="6"/>
  <c r="Q1003" i="6" s="1"/>
  <c r="L971" i="6"/>
  <c r="L939" i="6"/>
  <c r="L931" i="6"/>
  <c r="Q931" i="6" s="1"/>
  <c r="L803" i="6"/>
  <c r="Q803" i="6" s="1"/>
  <c r="P1463" i="6"/>
  <c r="L1546" i="6"/>
  <c r="Q1546" i="6" s="1"/>
  <c r="Q2" i="6"/>
  <c r="L3" i="6"/>
  <c r="L4" i="6" s="1"/>
  <c r="P1102" i="6"/>
  <c r="AA15" i="6"/>
  <c r="L1456" i="6"/>
  <c r="Q1456" i="6" s="1"/>
  <c r="L944" i="6"/>
  <c r="Q944" i="6" s="1"/>
  <c r="L1361" i="6"/>
  <c r="Q1361" i="6" s="1"/>
  <c r="P1313" i="6"/>
  <c r="L1233" i="6"/>
  <c r="Q1233" i="6" s="1"/>
  <c r="L1209" i="6"/>
  <c r="Q1209" i="6" s="1"/>
  <c r="P1120" i="6"/>
  <c r="P1049" i="6"/>
  <c r="L953" i="6"/>
  <c r="Q953" i="6" s="1"/>
  <c r="P913" i="6"/>
  <c r="L1329" i="6"/>
  <c r="L440" i="6"/>
  <c r="Q440" i="6" s="1"/>
  <c r="L376" i="6"/>
  <c r="Q376" i="6" s="1"/>
  <c r="L296" i="6"/>
  <c r="Q296" i="6" s="1"/>
  <c r="L1015" i="6"/>
  <c r="Q1015" i="6" s="1"/>
  <c r="L927" i="6"/>
  <c r="Q927" i="6" s="1"/>
  <c r="L463" i="6"/>
  <c r="Q463" i="6" s="1"/>
  <c r="L415" i="6"/>
  <c r="Q415" i="6" s="1"/>
  <c r="L1391" i="6"/>
  <c r="Q1391" i="6" s="1"/>
  <c r="L1086" i="6"/>
  <c r="Q1086" i="6" s="1"/>
  <c r="L766" i="6"/>
  <c r="L973" i="6"/>
  <c r="Q973" i="6" s="1"/>
  <c r="L469" i="6"/>
  <c r="Q469" i="6" s="1"/>
  <c r="L1069" i="6"/>
  <c r="L1388" i="6"/>
  <c r="Q1388" i="6" s="1"/>
  <c r="L1116" i="6"/>
  <c r="Q1116" i="6" s="1"/>
  <c r="L916" i="6"/>
  <c r="Q916" i="6" s="1"/>
  <c r="L908" i="6"/>
  <c r="Q908" i="6" s="1"/>
  <c r="L614" i="6"/>
  <c r="Q614" i="6" s="1"/>
  <c r="L158" i="6"/>
  <c r="Q158" i="6" s="1"/>
  <c r="L1385" i="6"/>
  <c r="L586" i="6"/>
  <c r="Q586" i="6" s="1"/>
  <c r="L173" i="6"/>
  <c r="Q173" i="6" s="1"/>
  <c r="L1373" i="6"/>
  <c r="Q1373" i="6" s="1"/>
  <c r="L573" i="6"/>
  <c r="L174" i="6"/>
  <c r="Q174" i="6" s="1"/>
  <c r="L844" i="6"/>
  <c r="Q844" i="6" s="1"/>
  <c r="L628" i="6"/>
  <c r="Q628" i="6" s="1"/>
  <c r="L548" i="6"/>
  <c r="L452" i="6"/>
  <c r="Q452" i="6" s="1"/>
  <c r="L428" i="6"/>
  <c r="Q428" i="6" s="1"/>
  <c r="L396" i="6"/>
  <c r="Q396" i="6" s="1"/>
  <c r="L348" i="6"/>
  <c r="Q348" i="6" s="1"/>
  <c r="L236" i="6"/>
  <c r="Q236" i="6" s="1"/>
  <c r="L212" i="6"/>
  <c r="Q212" i="6" s="1"/>
  <c r="L180" i="6"/>
  <c r="Q180" i="6" s="1"/>
  <c r="L310" i="6"/>
  <c r="Q310" i="6" s="1"/>
  <c r="L323" i="6"/>
  <c r="Q323" i="6" s="1"/>
  <c r="L283" i="6"/>
  <c r="Q283" i="6" s="1"/>
  <c r="L203" i="6"/>
  <c r="L1451" i="6"/>
  <c r="Q1451" i="6" s="1"/>
  <c r="L1280" i="6"/>
  <c r="L832" i="6"/>
  <c r="L210" i="6"/>
  <c r="L435" i="6"/>
  <c r="Q435" i="6" s="1"/>
  <c r="L1433" i="6"/>
  <c r="L146" i="6"/>
  <c r="Q146" i="6" s="1"/>
  <c r="L873" i="6"/>
  <c r="Q873" i="6" s="1"/>
  <c r="P841" i="6"/>
  <c r="P825" i="6"/>
  <c r="P681" i="6"/>
  <c r="L561" i="6"/>
  <c r="Q561" i="6" s="1"/>
  <c r="L465" i="6"/>
  <c r="Q465" i="6" s="1"/>
  <c r="L433" i="6"/>
  <c r="Q433" i="6" s="1"/>
  <c r="L902" i="6"/>
  <c r="Q902" i="6" s="1"/>
  <c r="L696" i="6"/>
  <c r="Q696" i="6" s="1"/>
  <c r="L523" i="6"/>
  <c r="Q523" i="6" s="1"/>
  <c r="L1513" i="6"/>
  <c r="L1428" i="6"/>
  <c r="L1248" i="6"/>
  <c r="L1197" i="6"/>
  <c r="L1144" i="6"/>
  <c r="L1094" i="6"/>
  <c r="Q1094" i="6" s="1"/>
  <c r="L1056" i="6"/>
  <c r="Q1056" i="6" s="1"/>
  <c r="L946" i="6"/>
  <c r="L886" i="6"/>
  <c r="L818" i="6"/>
  <c r="Q818" i="6" s="1"/>
  <c r="L402" i="6"/>
  <c r="Q402" i="6" s="1"/>
  <c r="L247" i="6"/>
  <c r="Q247" i="6" s="1"/>
  <c r="L135" i="6"/>
  <c r="Q135" i="6" s="1"/>
  <c r="L48" i="6"/>
  <c r="Q48" i="6" s="1"/>
  <c r="L1414" i="6"/>
  <c r="L1318" i="6"/>
  <c r="Q1318" i="6" s="1"/>
  <c r="L1040" i="6"/>
  <c r="L739" i="6"/>
  <c r="Q739" i="6" s="1"/>
  <c r="L672" i="6"/>
  <c r="Q672" i="6" s="1"/>
  <c r="L510" i="6"/>
  <c r="L127" i="6"/>
  <c r="Q127" i="6" s="1"/>
  <c r="L1398" i="6"/>
  <c r="L1356" i="6"/>
  <c r="Q1356" i="6" s="1"/>
  <c r="L389" i="6"/>
  <c r="Q389" i="6" s="1"/>
  <c r="L335" i="6"/>
  <c r="L193" i="6"/>
  <c r="Q193" i="6" s="1"/>
  <c r="L170" i="6"/>
  <c r="Q170" i="6" s="1"/>
  <c r="L1468" i="6"/>
  <c r="L1340" i="6"/>
  <c r="Q1340" i="6" s="1"/>
  <c r="L1306" i="6"/>
  <c r="L719" i="6"/>
  <c r="L666" i="6"/>
  <c r="Q666" i="6" s="1"/>
  <c r="L602" i="6"/>
  <c r="Q602" i="6" s="1"/>
  <c r="L498" i="6"/>
  <c r="Q498" i="6" s="1"/>
  <c r="L122" i="6"/>
  <c r="Q122" i="6" s="1"/>
  <c r="K33" i="6"/>
  <c r="K17" i="6"/>
  <c r="K9" i="6"/>
  <c r="L1293" i="6"/>
  <c r="L1221" i="6"/>
  <c r="Q1221" i="6" s="1"/>
  <c r="L1178" i="6"/>
  <c r="L1082" i="6"/>
  <c r="Q1082" i="6" s="1"/>
  <c r="L990" i="6"/>
  <c r="Q990" i="6" s="1"/>
  <c r="L965" i="6"/>
  <c r="L861" i="6"/>
  <c r="L789" i="6"/>
  <c r="Q789" i="6" s="1"/>
  <c r="L655" i="6"/>
  <c r="L597" i="6"/>
  <c r="Q597" i="6" s="1"/>
  <c r="L536" i="6"/>
  <c r="L223" i="6"/>
  <c r="Q223" i="6" s="1"/>
  <c r="L76" i="6"/>
  <c r="Q76" i="6" s="1"/>
  <c r="L1166" i="6"/>
  <c r="Q1166" i="6" s="1"/>
  <c r="L981" i="6"/>
  <c r="L709" i="6"/>
  <c r="L485" i="6"/>
  <c r="Q485" i="6" s="1"/>
  <c r="L110" i="6"/>
  <c r="Q110" i="6" s="1"/>
  <c r="R1279" i="6"/>
  <c r="P1439" i="6"/>
  <c r="P1415" i="6"/>
  <c r="P1407" i="6"/>
  <c r="P1279" i="6"/>
  <c r="P1175" i="6"/>
  <c r="P1159" i="6"/>
  <c r="P1143" i="6"/>
  <c r="P1103" i="6"/>
  <c r="P1095" i="6"/>
  <c r="AA16" i="6"/>
  <c r="AA21" i="6"/>
  <c r="K10" i="6"/>
  <c r="Y253" i="6"/>
  <c r="AM253" i="6" s="1"/>
  <c r="P1448" i="6"/>
  <c r="P1408" i="6"/>
  <c r="P1368" i="6"/>
  <c r="P1104" i="6"/>
  <c r="P816" i="6"/>
  <c r="P736" i="6"/>
  <c r="P720" i="6"/>
  <c r="AA3" i="6"/>
  <c r="AY6" i="6"/>
  <c r="R952" i="6"/>
  <c r="R1450" i="6"/>
  <c r="R1455" i="6"/>
  <c r="AY7" i="6"/>
  <c r="AA24" i="6"/>
  <c r="AA10" i="6"/>
  <c r="AA22" i="6"/>
  <c r="AV2" i="6"/>
  <c r="AA4" i="6"/>
  <c r="R802" i="6"/>
  <c r="R901" i="6"/>
  <c r="S843" i="6"/>
  <c r="S1055" i="6"/>
  <c r="S2" i="6"/>
  <c r="S1355" i="6"/>
  <c r="P1400" i="6"/>
  <c r="R126" i="6"/>
  <c r="S860" i="6"/>
  <c r="R1034" i="6"/>
  <c r="S1220" i="6"/>
  <c r="P1312" i="6"/>
  <c r="R1397" i="6"/>
  <c r="S1002" i="6"/>
  <c r="S1247" i="6"/>
  <c r="S1545" i="6"/>
  <c r="AA6" i="6"/>
  <c r="P162" i="6"/>
  <c r="P78" i="6"/>
  <c r="AX6" i="6"/>
  <c r="K3" i="6"/>
  <c r="AA2" i="6"/>
  <c r="AA18" i="6"/>
  <c r="K23" i="6"/>
  <c r="AA5" i="6"/>
  <c r="Y452" i="6"/>
  <c r="AM452" i="6" s="1"/>
  <c r="K24" i="6"/>
  <c r="K29" i="6"/>
  <c r="K37" i="6"/>
  <c r="AU2" i="6"/>
  <c r="K12" i="6"/>
  <c r="P126" i="6"/>
  <c r="Y548" i="6"/>
  <c r="AM548" i="6" s="1"/>
  <c r="R718" i="6"/>
  <c r="P740" i="6"/>
  <c r="P1113" i="6"/>
  <c r="R1014" i="6"/>
  <c r="AX7" i="6"/>
  <c r="AA7" i="6"/>
  <c r="AA8" i="6"/>
  <c r="AA9" i="6"/>
  <c r="AA26" i="6"/>
  <c r="AA28" i="6"/>
  <c r="AA30" i="6"/>
  <c r="AA32" i="6"/>
  <c r="AA34" i="6"/>
  <c r="AA36" i="6"/>
  <c r="AA38" i="6"/>
  <c r="AA40" i="6"/>
  <c r="AA42" i="6"/>
  <c r="AA44" i="6"/>
  <c r="P194" i="6"/>
  <c r="P202" i="6"/>
  <c r="R654" i="6"/>
  <c r="P673" i="6"/>
  <c r="P672" i="6"/>
  <c r="P733" i="6"/>
  <c r="P732" i="6"/>
  <c r="AA11" i="6"/>
  <c r="AA12" i="6"/>
  <c r="P286" i="6"/>
  <c r="P695" i="6"/>
  <c r="R980" i="6"/>
  <c r="P699" i="6"/>
  <c r="P709" i="6"/>
  <c r="P739" i="6"/>
  <c r="P1500" i="6"/>
  <c r="P1152" i="6"/>
  <c r="P710" i="6"/>
  <c r="P718" i="6"/>
  <c r="P745" i="6"/>
  <c r="P762" i="6"/>
  <c r="P802" i="6"/>
  <c r="P806" i="6"/>
  <c r="P817" i="6"/>
  <c r="P757" i="6"/>
  <c r="P1163" i="6"/>
  <c r="P1171" i="6"/>
  <c r="P601" i="6"/>
  <c r="P678" i="6"/>
  <c r="S683" i="6"/>
  <c r="P714" i="6"/>
  <c r="P722" i="6"/>
  <c r="P746" i="6"/>
  <c r="P1051" i="6"/>
  <c r="S414" i="6"/>
  <c r="S522" i="6"/>
  <c r="S560" i="6"/>
  <c r="P654" i="6"/>
  <c r="P796" i="6"/>
  <c r="R1427" i="6"/>
  <c r="P1461" i="6"/>
  <c r="P800" i="6"/>
  <c r="P810" i="6"/>
  <c r="P822" i="6"/>
  <c r="S885" i="6"/>
  <c r="P906" i="6"/>
  <c r="P1110" i="6"/>
  <c r="P1118" i="6"/>
  <c r="P901" i="6"/>
  <c r="P945" i="6"/>
  <c r="P1035" i="6"/>
  <c r="P1145" i="6"/>
  <c r="P952" i="6"/>
  <c r="P1503" i="6"/>
  <c r="P795" i="6"/>
  <c r="S970" i="6"/>
  <c r="P1034" i="6"/>
  <c r="Y1107" i="6"/>
  <c r="AM1107" i="6" s="1"/>
  <c r="P1124" i="6"/>
  <c r="P1126" i="6"/>
  <c r="S1130" i="6"/>
  <c r="P1177" i="6"/>
  <c r="S1196" i="6"/>
  <c r="P1232" i="6"/>
  <c r="P1322" i="6"/>
  <c r="P1362" i="6"/>
  <c r="P1510" i="6"/>
  <c r="P1179" i="6"/>
  <c r="P1189" i="6"/>
  <c r="S1208" i="6"/>
  <c r="P1310" i="6"/>
  <c r="P1343" i="6"/>
  <c r="P1351" i="6"/>
  <c r="P1361" i="6"/>
  <c r="P1367" i="6"/>
  <c r="P1406" i="6"/>
  <c r="P1443" i="6"/>
  <c r="P1446" i="6"/>
  <c r="P1452" i="6"/>
  <c r="P1417" i="6"/>
  <c r="P1456" i="6"/>
  <c r="P1511" i="6"/>
  <c r="P1154" i="6"/>
  <c r="P1191" i="6"/>
  <c r="P1345" i="6"/>
  <c r="P1364" i="6"/>
  <c r="P1369" i="6"/>
  <c r="P1371" i="6"/>
  <c r="P1397" i="6"/>
  <c r="P1447" i="6"/>
  <c r="P1455" i="6"/>
  <c r="P1129" i="6"/>
  <c r="P1316" i="6"/>
  <c r="P1450" i="6"/>
  <c r="R1432" i="6"/>
  <c r="P1453" i="6"/>
  <c r="P1507" i="6"/>
  <c r="P1327" i="6"/>
  <c r="P1427" i="6"/>
  <c r="P1457" i="6"/>
  <c r="P1502" i="6"/>
  <c r="AD2" i="6"/>
  <c r="AC3" i="6"/>
  <c r="AD3" i="6"/>
  <c r="AC2" i="6"/>
  <c r="AB2" i="6"/>
  <c r="AB3" i="6"/>
  <c r="X4" i="6"/>
  <c r="X5" i="6" s="1"/>
  <c r="AW20" i="6"/>
  <c r="AX19" i="6"/>
  <c r="Y175" i="6"/>
  <c r="AM175" i="6" s="1"/>
  <c r="Y291" i="6"/>
  <c r="AM291" i="6" s="1"/>
  <c r="AA19" i="6"/>
  <c r="K25" i="6"/>
  <c r="K26" i="6"/>
  <c r="K28" i="6"/>
  <c r="K30" i="6"/>
  <c r="K32" i="6"/>
  <c r="K34" i="6"/>
  <c r="K36" i="6"/>
  <c r="K38" i="6"/>
  <c r="K40" i="6"/>
  <c r="K42" i="6"/>
  <c r="Y252" i="6"/>
  <c r="AM252" i="6" s="1"/>
  <c r="AZ7" i="6"/>
  <c r="K18" i="6"/>
  <c r="AA27" i="6"/>
  <c r="AA29" i="6"/>
  <c r="AA31" i="6"/>
  <c r="AA33" i="6"/>
  <c r="AA35" i="6"/>
  <c r="AA37" i="6"/>
  <c r="AA39" i="6"/>
  <c r="AA41" i="6"/>
  <c r="AA43" i="6"/>
  <c r="AA45" i="6"/>
  <c r="Y285" i="6"/>
  <c r="AM285" i="6" s="1"/>
  <c r="K5" i="6"/>
  <c r="K7" i="6"/>
  <c r="Y236" i="6"/>
  <c r="AM236" i="6" s="1"/>
  <c r="AZ6" i="6"/>
  <c r="AA13" i="6"/>
  <c r="AX17" i="6"/>
  <c r="Y170" i="6"/>
  <c r="AM170" i="6" s="1"/>
  <c r="Y169" i="6"/>
  <c r="AM169" i="6" s="1"/>
  <c r="AT2" i="6"/>
  <c r="AW8" i="6"/>
  <c r="AX18" i="6"/>
  <c r="K21" i="6"/>
  <c r="P70" i="6"/>
  <c r="Y65" i="6"/>
  <c r="AM65" i="6" s="1"/>
  <c r="Y235" i="6"/>
  <c r="AM235" i="6" s="1"/>
  <c r="Y283" i="6"/>
  <c r="AM283" i="6" s="1"/>
  <c r="P346" i="6"/>
  <c r="Y257" i="6"/>
  <c r="AM257" i="6" s="1"/>
  <c r="Y174" i="6"/>
  <c r="AM174" i="6" s="1"/>
  <c r="AW271" i="6"/>
  <c r="AW270" i="6"/>
  <c r="AW269" i="6"/>
  <c r="AW268" i="6"/>
  <c r="AW267" i="6"/>
  <c r="Y282" i="6"/>
  <c r="AM282" i="6" s="1"/>
  <c r="Y428" i="6"/>
  <c r="AM428" i="6" s="1"/>
  <c r="P326" i="6"/>
  <c r="Y334" i="6"/>
  <c r="AM334" i="6" s="1"/>
  <c r="P302" i="6"/>
  <c r="Y340" i="6"/>
  <c r="AM340" i="6" s="1"/>
  <c r="P310" i="6"/>
  <c r="Y339" i="6"/>
  <c r="AM339" i="6" s="1"/>
  <c r="P378" i="6"/>
  <c r="Y434" i="6"/>
  <c r="AM434" i="6" s="1"/>
  <c r="P478" i="6"/>
  <c r="P499" i="6"/>
  <c r="Y335" i="6"/>
  <c r="AM335" i="6" s="1"/>
  <c r="Y451" i="6"/>
  <c r="AM451" i="6" s="1"/>
  <c r="Y461" i="6"/>
  <c r="AM461" i="6" s="1"/>
  <c r="P550" i="6"/>
  <c r="Y551" i="6"/>
  <c r="AM551" i="6" s="1"/>
  <c r="P652" i="6"/>
  <c r="Y547" i="6"/>
  <c r="AM547" i="6" s="1"/>
  <c r="P554" i="6"/>
  <c r="P628" i="6"/>
  <c r="P663" i="6"/>
  <c r="P651" i="6"/>
  <c r="P614" i="6"/>
  <c r="P653" i="6"/>
  <c r="P635" i="6"/>
  <c r="P643" i="6"/>
  <c r="R614" i="6"/>
  <c r="P603" i="6"/>
  <c r="P641" i="6"/>
  <c r="R672" i="6"/>
  <c r="S686" i="6"/>
  <c r="Y826" i="6"/>
  <c r="AM826" i="6" s="1"/>
  <c r="P793" i="6"/>
  <c r="P791" i="6"/>
  <c r="Y818" i="6"/>
  <c r="AM818" i="6" s="1"/>
  <c r="Y766" i="6"/>
  <c r="AM766" i="6" s="1"/>
  <c r="P874" i="6"/>
  <c r="P818" i="6"/>
  <c r="Y817" i="6"/>
  <c r="AM817" i="6" s="1"/>
  <c r="P876" i="6"/>
  <c r="P947" i="6"/>
  <c r="P834" i="6"/>
  <c r="Y860" i="6"/>
  <c r="AM860" i="6" s="1"/>
  <c r="P878" i="6"/>
  <c r="Y821" i="6"/>
  <c r="AM821" i="6" s="1"/>
  <c r="P832" i="6"/>
  <c r="P873" i="6"/>
  <c r="P877" i="6"/>
  <c r="P922" i="6"/>
  <c r="P961" i="6"/>
  <c r="P965" i="6"/>
  <c r="P915" i="6"/>
  <c r="P957" i="6"/>
  <c r="P914" i="6"/>
  <c r="P918" i="6"/>
  <c r="P951" i="6"/>
  <c r="P980" i="6"/>
  <c r="P902" i="6"/>
  <c r="P910" i="6"/>
  <c r="Y861" i="6"/>
  <c r="AM861" i="6" s="1"/>
  <c r="Y869" i="6"/>
  <c r="AM869" i="6" s="1"/>
  <c r="P955" i="6"/>
  <c r="P959" i="6"/>
  <c r="P916" i="6"/>
  <c r="P920" i="6"/>
  <c r="P949" i="6"/>
  <c r="S990" i="6"/>
  <c r="P954" i="6"/>
  <c r="P956" i="6"/>
  <c r="P962" i="6"/>
  <c r="P966" i="6"/>
  <c r="P986" i="6"/>
  <c r="P1014" i="6"/>
  <c r="P1031" i="6"/>
  <c r="P1030" i="6"/>
  <c r="R1035" i="6"/>
  <c r="P1029" i="6"/>
  <c r="P1016" i="6"/>
  <c r="P1015" i="6"/>
  <c r="P1018" i="6"/>
  <c r="P1022" i="6"/>
  <c r="Y1131" i="6"/>
  <c r="AM1131" i="6" s="1"/>
  <c r="P1038" i="6"/>
  <c r="P1044" i="6"/>
  <c r="P1046" i="6"/>
  <c r="P1048" i="6"/>
  <c r="P1050" i="6"/>
  <c r="Y1140" i="6"/>
  <c r="AM1140" i="6" s="1"/>
  <c r="Y1093" i="6"/>
  <c r="AM1093" i="6" s="1"/>
  <c r="Y1094" i="6"/>
  <c r="AM1094" i="6" s="1"/>
  <c r="P1108" i="6"/>
  <c r="Y1130" i="6"/>
  <c r="AM1130" i="6" s="1"/>
  <c r="P1101" i="6"/>
  <c r="Y1142" i="6"/>
  <c r="P1107" i="6"/>
  <c r="Y1179" i="6"/>
  <c r="AM1179" i="6" s="1"/>
  <c r="Y1209" i="6"/>
  <c r="AM1209" i="6" s="1"/>
  <c r="Y1141" i="6"/>
  <c r="AM1141" i="6" s="1"/>
  <c r="P1106" i="6"/>
  <c r="P1184" i="6"/>
  <c r="Y1177" i="6"/>
  <c r="AM1177" i="6" s="1"/>
  <c r="P1241" i="6"/>
  <c r="R1177" i="6"/>
  <c r="P1183" i="6"/>
  <c r="Y1259" i="6"/>
  <c r="AM1259" i="6" s="1"/>
  <c r="P1180" i="6"/>
  <c r="R1190" i="6"/>
  <c r="P1238" i="6"/>
  <c r="P1237" i="6"/>
  <c r="P1190" i="6"/>
  <c r="R1232" i="6"/>
  <c r="P1235" i="6"/>
  <c r="Y1248" i="6"/>
  <c r="AM1248" i="6" s="1"/>
  <c r="Y1219" i="6"/>
  <c r="P1233" i="6"/>
  <c r="P1243" i="6"/>
  <c r="Y1178" i="6"/>
  <c r="AM1178" i="6" s="1"/>
  <c r="P1284" i="6"/>
  <c r="P1298" i="6"/>
  <c r="P1296" i="6"/>
  <c r="P1245" i="6"/>
  <c r="Y1247" i="6"/>
  <c r="AM1247" i="6" s="1"/>
  <c r="Y1271" i="6"/>
  <c r="AM1271" i="6" s="1"/>
  <c r="P1281" i="6"/>
  <c r="P1295" i="6"/>
  <c r="P1297" i="6"/>
  <c r="P1290" i="6"/>
  <c r="P1291" i="6"/>
  <c r="P1283" i="6"/>
  <c r="P1302" i="6"/>
  <c r="P1286" i="6"/>
  <c r="P1300" i="6"/>
  <c r="P1309" i="6"/>
  <c r="R1340" i="6"/>
  <c r="P1311" i="6"/>
  <c r="P1340" i="6"/>
  <c r="P1348" i="6"/>
  <c r="P1350" i="6"/>
  <c r="P1352" i="6"/>
  <c r="P1354" i="6"/>
  <c r="Y1390" i="6"/>
  <c r="AM1390" i="6" s="1"/>
  <c r="Y1385" i="6"/>
  <c r="AM1385" i="6" s="1"/>
  <c r="R1361" i="6"/>
  <c r="P1410" i="6"/>
  <c r="S1372" i="6"/>
  <c r="Y1384" i="6"/>
  <c r="AM1384" i="6" s="1"/>
  <c r="Y1426" i="6"/>
  <c r="P1437" i="6"/>
  <c r="P1409" i="6"/>
  <c r="Y1413" i="6"/>
  <c r="AM1413" i="6" s="1"/>
  <c r="P1419" i="6"/>
  <c r="P1441" i="6"/>
  <c r="P1414" i="6"/>
  <c r="P1428" i="6"/>
  <c r="P1432" i="6"/>
  <c r="P1466" i="6"/>
  <c r="S1467" i="6"/>
  <c r="P1426" i="6"/>
  <c r="P1425" i="6"/>
  <c r="P1430" i="6"/>
  <c r="P1442" i="6"/>
  <c r="P1438" i="6"/>
  <c r="P1444" i="6"/>
  <c r="P1460" i="6"/>
  <c r="P1462" i="6"/>
  <c r="P1464" i="6"/>
  <c r="Y1512" i="6"/>
  <c r="AM1512" i="6" s="1"/>
  <c r="P1505" i="6"/>
  <c r="Y1533" i="6"/>
  <c r="AM1533" i="6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R47" i="1" s="1"/>
  <c r="H48" i="1"/>
  <c r="R48" i="1" s="1"/>
  <c r="H49" i="1"/>
  <c r="R49" i="1" s="1"/>
  <c r="H50" i="1"/>
  <c r="R50" i="1" s="1"/>
  <c r="H51" i="1"/>
  <c r="R51" i="1" s="1"/>
  <c r="H52" i="1"/>
  <c r="R52" i="1" s="1"/>
  <c r="H53" i="1"/>
  <c r="R53" i="1" s="1"/>
  <c r="H54" i="1"/>
  <c r="R54" i="1" s="1"/>
  <c r="H55" i="1"/>
  <c r="R55" i="1" s="1"/>
  <c r="H56" i="1"/>
  <c r="R56" i="1" s="1"/>
  <c r="H57" i="1"/>
  <c r="R57" i="1" s="1"/>
  <c r="H58" i="1"/>
  <c r="R58" i="1" s="1"/>
  <c r="H59" i="1"/>
  <c r="R59" i="1" s="1"/>
  <c r="H60" i="1"/>
  <c r="R60" i="1" s="1"/>
  <c r="H61" i="1"/>
  <c r="R61" i="1" s="1"/>
  <c r="H62" i="1"/>
  <c r="R62" i="1" s="1"/>
  <c r="H63" i="1"/>
  <c r="R63" i="1" s="1"/>
  <c r="H64" i="1"/>
  <c r="R64" i="1" s="1"/>
  <c r="H65" i="1"/>
  <c r="R65" i="1" s="1"/>
  <c r="H66" i="1"/>
  <c r="R66" i="1" s="1"/>
  <c r="H67" i="1"/>
  <c r="R67" i="1" s="1"/>
  <c r="H68" i="1"/>
  <c r="R68" i="1" s="1"/>
  <c r="H69" i="1"/>
  <c r="R69" i="1" s="1"/>
  <c r="H70" i="1"/>
  <c r="R70" i="1" s="1"/>
  <c r="H71" i="1"/>
  <c r="R71" i="1" s="1"/>
  <c r="H72" i="1"/>
  <c r="R72" i="1" s="1"/>
  <c r="H73" i="1"/>
  <c r="R73" i="1" s="1"/>
  <c r="H74" i="1"/>
  <c r="R74" i="1" s="1"/>
  <c r="H75" i="1"/>
  <c r="R75" i="1" s="1"/>
  <c r="H76" i="1"/>
  <c r="R76" i="1" s="1"/>
  <c r="H77" i="1"/>
  <c r="R77" i="1" s="1"/>
  <c r="H78" i="1"/>
  <c r="R78" i="1" s="1"/>
  <c r="H79" i="1"/>
  <c r="R79" i="1" s="1"/>
  <c r="H80" i="1"/>
  <c r="R80" i="1" s="1"/>
  <c r="H81" i="1"/>
  <c r="R81" i="1" s="1"/>
  <c r="H82" i="1"/>
  <c r="R82" i="1" s="1"/>
  <c r="H83" i="1"/>
  <c r="R83" i="1" s="1"/>
  <c r="H84" i="1"/>
  <c r="R84" i="1" s="1"/>
  <c r="H85" i="1"/>
  <c r="R85" i="1" s="1"/>
  <c r="H86" i="1"/>
  <c r="R86" i="1" s="1"/>
  <c r="H87" i="1"/>
  <c r="R87" i="1" s="1"/>
  <c r="H88" i="1"/>
  <c r="R88" i="1" s="1"/>
  <c r="H89" i="1"/>
  <c r="R89" i="1" s="1"/>
  <c r="H90" i="1"/>
  <c r="R90" i="1" s="1"/>
  <c r="H91" i="1"/>
  <c r="R91" i="1" s="1"/>
  <c r="H92" i="1"/>
  <c r="R92" i="1" s="1"/>
  <c r="H93" i="1"/>
  <c r="R93" i="1" s="1"/>
  <c r="H94" i="1"/>
  <c r="R94" i="1" s="1"/>
  <c r="H95" i="1"/>
  <c r="R95" i="1" s="1"/>
  <c r="H96" i="1"/>
  <c r="R96" i="1" s="1"/>
  <c r="H97" i="1"/>
  <c r="R97" i="1" s="1"/>
  <c r="H98" i="1"/>
  <c r="R98" i="1" s="1"/>
  <c r="H99" i="1"/>
  <c r="R99" i="1" s="1"/>
  <c r="H100" i="1"/>
  <c r="R100" i="1" s="1"/>
  <c r="H101" i="1"/>
  <c r="R101" i="1" s="1"/>
  <c r="H102" i="1"/>
  <c r="R102" i="1" s="1"/>
  <c r="H103" i="1"/>
  <c r="R103" i="1" s="1"/>
  <c r="H104" i="1"/>
  <c r="R104" i="1" s="1"/>
  <c r="H105" i="1"/>
  <c r="R105" i="1" s="1"/>
  <c r="H106" i="1"/>
  <c r="R106" i="1" s="1"/>
  <c r="H107" i="1"/>
  <c r="R107" i="1" s="1"/>
  <c r="H108" i="1"/>
  <c r="R108" i="1" s="1"/>
  <c r="H109" i="1"/>
  <c r="R109" i="1" s="1"/>
  <c r="H110" i="1"/>
  <c r="R110" i="1" s="1"/>
  <c r="H111" i="1"/>
  <c r="R111" i="1" s="1"/>
  <c r="H112" i="1"/>
  <c r="R112" i="1" s="1"/>
  <c r="H113" i="1"/>
  <c r="R113" i="1" s="1"/>
  <c r="H114" i="1"/>
  <c r="R114" i="1" s="1"/>
  <c r="H115" i="1"/>
  <c r="R115" i="1" s="1"/>
  <c r="H116" i="1"/>
  <c r="R116" i="1" s="1"/>
  <c r="H117" i="1"/>
  <c r="R117" i="1" s="1"/>
  <c r="H118" i="1"/>
  <c r="R118" i="1" s="1"/>
  <c r="H119" i="1"/>
  <c r="R119" i="1" s="1"/>
  <c r="H120" i="1"/>
  <c r="R120" i="1" s="1"/>
  <c r="H121" i="1"/>
  <c r="R121" i="1" s="1"/>
  <c r="H122" i="1"/>
  <c r="R122" i="1" s="1"/>
  <c r="H123" i="1"/>
  <c r="R123" i="1" s="1"/>
  <c r="H124" i="1"/>
  <c r="R124" i="1" s="1"/>
  <c r="H125" i="1"/>
  <c r="R125" i="1" s="1"/>
  <c r="H126" i="1"/>
  <c r="R126" i="1" s="1"/>
  <c r="H127" i="1"/>
  <c r="R127" i="1" s="1"/>
  <c r="H128" i="1"/>
  <c r="R128" i="1" s="1"/>
  <c r="H129" i="1"/>
  <c r="R129" i="1" s="1"/>
  <c r="H130" i="1"/>
  <c r="R130" i="1" s="1"/>
  <c r="H131" i="1"/>
  <c r="R131" i="1" s="1"/>
  <c r="H132" i="1"/>
  <c r="R132" i="1" s="1"/>
  <c r="H133" i="1"/>
  <c r="R133" i="1" s="1"/>
  <c r="H134" i="1"/>
  <c r="R134" i="1" s="1"/>
  <c r="H135" i="1"/>
  <c r="R135" i="1" s="1"/>
  <c r="H136" i="1"/>
  <c r="R136" i="1" s="1"/>
  <c r="H137" i="1"/>
  <c r="R137" i="1" s="1"/>
  <c r="H138" i="1"/>
  <c r="R138" i="1" s="1"/>
  <c r="H139" i="1"/>
  <c r="R139" i="1" s="1"/>
  <c r="H140" i="1"/>
  <c r="R140" i="1" s="1"/>
  <c r="H141" i="1"/>
  <c r="R141" i="1" s="1"/>
  <c r="H142" i="1"/>
  <c r="R142" i="1" s="1"/>
  <c r="H143" i="1"/>
  <c r="R143" i="1" s="1"/>
  <c r="H144" i="1"/>
  <c r="R144" i="1" s="1"/>
  <c r="H145" i="1"/>
  <c r="R145" i="1" s="1"/>
  <c r="H146" i="1"/>
  <c r="R146" i="1" s="1"/>
  <c r="H147" i="1"/>
  <c r="R147" i="1" s="1"/>
  <c r="H148" i="1"/>
  <c r="R148" i="1" s="1"/>
  <c r="H149" i="1"/>
  <c r="R149" i="1" s="1"/>
  <c r="H150" i="1"/>
  <c r="R150" i="1" s="1"/>
  <c r="H151" i="1"/>
  <c r="R151" i="1" s="1"/>
  <c r="H152" i="1"/>
  <c r="R152" i="1" s="1"/>
  <c r="H153" i="1"/>
  <c r="R153" i="1" s="1"/>
  <c r="H154" i="1"/>
  <c r="R154" i="1" s="1"/>
  <c r="H155" i="1"/>
  <c r="R155" i="1" s="1"/>
  <c r="H156" i="1"/>
  <c r="R156" i="1" s="1"/>
  <c r="H157" i="1"/>
  <c r="R157" i="1" s="1"/>
  <c r="H158" i="1"/>
  <c r="R158" i="1" s="1"/>
  <c r="H159" i="1"/>
  <c r="R159" i="1" s="1"/>
  <c r="H160" i="1"/>
  <c r="R160" i="1" s="1"/>
  <c r="H161" i="1"/>
  <c r="R161" i="1" s="1"/>
  <c r="H162" i="1"/>
  <c r="R162" i="1" s="1"/>
  <c r="H163" i="1"/>
  <c r="R163" i="1" s="1"/>
  <c r="H164" i="1"/>
  <c r="R164" i="1" s="1"/>
  <c r="H165" i="1"/>
  <c r="R165" i="1" s="1"/>
  <c r="H166" i="1"/>
  <c r="R166" i="1" s="1"/>
  <c r="H167" i="1"/>
  <c r="R167" i="1" s="1"/>
  <c r="H168" i="1"/>
  <c r="R168" i="1" s="1"/>
  <c r="H169" i="1"/>
  <c r="R169" i="1" s="1"/>
  <c r="H170" i="1"/>
  <c r="R170" i="1" s="1"/>
  <c r="H171" i="1"/>
  <c r="R171" i="1" s="1"/>
  <c r="H172" i="1"/>
  <c r="R172" i="1" s="1"/>
  <c r="H173" i="1"/>
  <c r="R173" i="1" s="1"/>
  <c r="H174" i="1"/>
  <c r="R174" i="1" s="1"/>
  <c r="H175" i="1"/>
  <c r="R175" i="1" s="1"/>
  <c r="H176" i="1"/>
  <c r="R176" i="1" s="1"/>
  <c r="H177" i="1"/>
  <c r="R177" i="1" s="1"/>
  <c r="H178" i="1"/>
  <c r="R178" i="1" s="1"/>
  <c r="H179" i="1"/>
  <c r="R179" i="1" s="1"/>
  <c r="H180" i="1"/>
  <c r="R180" i="1" s="1"/>
  <c r="H181" i="1"/>
  <c r="R181" i="1" s="1"/>
  <c r="H182" i="1"/>
  <c r="R182" i="1" s="1"/>
  <c r="H183" i="1"/>
  <c r="R183" i="1" s="1"/>
  <c r="H184" i="1"/>
  <c r="R184" i="1" s="1"/>
  <c r="H185" i="1"/>
  <c r="R185" i="1" s="1"/>
  <c r="H186" i="1"/>
  <c r="R186" i="1" s="1"/>
  <c r="H187" i="1"/>
  <c r="R187" i="1" s="1"/>
  <c r="H188" i="1"/>
  <c r="R188" i="1" s="1"/>
  <c r="H189" i="1"/>
  <c r="R189" i="1" s="1"/>
  <c r="H190" i="1"/>
  <c r="R190" i="1" s="1"/>
  <c r="H191" i="1"/>
  <c r="R191" i="1" s="1"/>
  <c r="H192" i="1"/>
  <c r="R192" i="1" s="1"/>
  <c r="H193" i="1"/>
  <c r="R193" i="1" s="1"/>
  <c r="H194" i="1"/>
  <c r="R194" i="1" s="1"/>
  <c r="H195" i="1"/>
  <c r="R195" i="1" s="1"/>
  <c r="H196" i="1"/>
  <c r="R196" i="1" s="1"/>
  <c r="H197" i="1"/>
  <c r="R197" i="1" s="1"/>
  <c r="H198" i="1"/>
  <c r="R198" i="1" s="1"/>
  <c r="H199" i="1"/>
  <c r="R199" i="1" s="1"/>
  <c r="H200" i="1"/>
  <c r="R200" i="1" s="1"/>
  <c r="H201" i="1"/>
  <c r="R201" i="1" s="1"/>
  <c r="H202" i="1"/>
  <c r="R202" i="1" s="1"/>
  <c r="H203" i="1"/>
  <c r="R203" i="1" s="1"/>
  <c r="H204" i="1"/>
  <c r="R204" i="1" s="1"/>
  <c r="H205" i="1"/>
  <c r="R205" i="1" s="1"/>
  <c r="H206" i="1"/>
  <c r="R206" i="1" s="1"/>
  <c r="H207" i="1"/>
  <c r="R207" i="1" s="1"/>
  <c r="H208" i="1"/>
  <c r="R208" i="1" s="1"/>
  <c r="H209" i="1"/>
  <c r="R209" i="1" s="1"/>
  <c r="H210" i="1"/>
  <c r="R210" i="1" s="1"/>
  <c r="H211" i="1"/>
  <c r="R211" i="1" s="1"/>
  <c r="H212" i="1"/>
  <c r="R212" i="1" s="1"/>
  <c r="H213" i="1"/>
  <c r="R213" i="1" s="1"/>
  <c r="H214" i="1"/>
  <c r="R214" i="1" s="1"/>
  <c r="H215" i="1"/>
  <c r="R215" i="1" s="1"/>
  <c r="H216" i="1"/>
  <c r="R216" i="1" s="1"/>
  <c r="H217" i="1"/>
  <c r="R217" i="1" s="1"/>
  <c r="H218" i="1"/>
  <c r="R218" i="1" s="1"/>
  <c r="H219" i="1"/>
  <c r="R219" i="1" s="1"/>
  <c r="H220" i="1"/>
  <c r="R220" i="1" s="1"/>
  <c r="H221" i="1"/>
  <c r="R221" i="1" s="1"/>
  <c r="H222" i="1"/>
  <c r="R222" i="1" s="1"/>
  <c r="H223" i="1"/>
  <c r="R223" i="1" s="1"/>
  <c r="H224" i="1"/>
  <c r="R224" i="1" s="1"/>
  <c r="H225" i="1"/>
  <c r="R225" i="1" s="1"/>
  <c r="H226" i="1"/>
  <c r="R226" i="1" s="1"/>
  <c r="H227" i="1"/>
  <c r="R227" i="1" s="1"/>
  <c r="H228" i="1"/>
  <c r="R228" i="1" s="1"/>
  <c r="H229" i="1"/>
  <c r="R229" i="1" s="1"/>
  <c r="H230" i="1"/>
  <c r="R230" i="1" s="1"/>
  <c r="H231" i="1"/>
  <c r="R231" i="1" s="1"/>
  <c r="H232" i="1"/>
  <c r="R232" i="1" s="1"/>
  <c r="H233" i="1"/>
  <c r="R233" i="1" s="1"/>
  <c r="H234" i="1"/>
  <c r="R234" i="1" s="1"/>
  <c r="H235" i="1"/>
  <c r="R235" i="1" s="1"/>
  <c r="H236" i="1"/>
  <c r="R236" i="1" s="1"/>
  <c r="H237" i="1"/>
  <c r="R237" i="1" s="1"/>
  <c r="H238" i="1"/>
  <c r="R238" i="1" s="1"/>
  <c r="H239" i="1"/>
  <c r="R239" i="1" s="1"/>
  <c r="H240" i="1"/>
  <c r="R240" i="1" s="1"/>
  <c r="H241" i="1"/>
  <c r="R241" i="1" s="1"/>
  <c r="H242" i="1"/>
  <c r="R242" i="1" s="1"/>
  <c r="H243" i="1"/>
  <c r="R243" i="1" s="1"/>
  <c r="H244" i="1"/>
  <c r="R244" i="1" s="1"/>
  <c r="H245" i="1"/>
  <c r="R245" i="1" s="1"/>
  <c r="H246" i="1"/>
  <c r="R246" i="1" s="1"/>
  <c r="H247" i="1"/>
  <c r="R247" i="1" s="1"/>
  <c r="H248" i="1"/>
  <c r="R248" i="1" s="1"/>
  <c r="H249" i="1"/>
  <c r="R249" i="1" s="1"/>
  <c r="H250" i="1"/>
  <c r="R250" i="1" s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R282" i="1" s="1"/>
  <c r="H283" i="1"/>
  <c r="R283" i="1" s="1"/>
  <c r="H284" i="1"/>
  <c r="R284" i="1" s="1"/>
  <c r="H285" i="1"/>
  <c r="R285" i="1" s="1"/>
  <c r="H286" i="1"/>
  <c r="R286" i="1" s="1"/>
  <c r="H287" i="1"/>
  <c r="R287" i="1" s="1"/>
  <c r="H288" i="1"/>
  <c r="R288" i="1" s="1"/>
  <c r="H289" i="1"/>
  <c r="R289" i="1" s="1"/>
  <c r="H290" i="1"/>
  <c r="R290" i="1" s="1"/>
  <c r="H291" i="1"/>
  <c r="R291" i="1" s="1"/>
  <c r="H292" i="1"/>
  <c r="R292" i="1" s="1"/>
  <c r="H293" i="1"/>
  <c r="R293" i="1" s="1"/>
  <c r="H294" i="1"/>
  <c r="R294" i="1" s="1"/>
  <c r="H295" i="1"/>
  <c r="R295" i="1" s="1"/>
  <c r="H296" i="1"/>
  <c r="R296" i="1" s="1"/>
  <c r="H297" i="1"/>
  <c r="R297" i="1" s="1"/>
  <c r="H298" i="1"/>
  <c r="R298" i="1" s="1"/>
  <c r="H299" i="1"/>
  <c r="R299" i="1" s="1"/>
  <c r="H300" i="1"/>
  <c r="R300" i="1" s="1"/>
  <c r="H301" i="1"/>
  <c r="R301" i="1" s="1"/>
  <c r="H302" i="1"/>
  <c r="R302" i="1" s="1"/>
  <c r="H303" i="1"/>
  <c r="R303" i="1" s="1"/>
  <c r="H304" i="1"/>
  <c r="R304" i="1" s="1"/>
  <c r="H305" i="1"/>
  <c r="R305" i="1" s="1"/>
  <c r="H306" i="1"/>
  <c r="R306" i="1" s="1"/>
  <c r="H307" i="1"/>
  <c r="R307" i="1" s="1"/>
  <c r="H308" i="1"/>
  <c r="R308" i="1" s="1"/>
  <c r="H309" i="1"/>
  <c r="R309" i="1" s="1"/>
  <c r="H310" i="1"/>
  <c r="R310" i="1" s="1"/>
  <c r="H311" i="1"/>
  <c r="R311" i="1" s="1"/>
  <c r="H312" i="1"/>
  <c r="R312" i="1" s="1"/>
  <c r="H313" i="1"/>
  <c r="R313" i="1" s="1"/>
  <c r="H314" i="1"/>
  <c r="R314" i="1" s="1"/>
  <c r="H315" i="1"/>
  <c r="R315" i="1" s="1"/>
  <c r="H316" i="1"/>
  <c r="R316" i="1" s="1"/>
  <c r="H317" i="1"/>
  <c r="R317" i="1" s="1"/>
  <c r="H318" i="1"/>
  <c r="R318" i="1" s="1"/>
  <c r="H319" i="1"/>
  <c r="R319" i="1" s="1"/>
  <c r="H320" i="1"/>
  <c r="R320" i="1" s="1"/>
  <c r="H321" i="1"/>
  <c r="R321" i="1" s="1"/>
  <c r="H322" i="1"/>
  <c r="R322" i="1" s="1"/>
  <c r="H323" i="1"/>
  <c r="R323" i="1" s="1"/>
  <c r="H324" i="1"/>
  <c r="R324" i="1" s="1"/>
  <c r="H325" i="1"/>
  <c r="R325" i="1" s="1"/>
  <c r="H326" i="1"/>
  <c r="R326" i="1" s="1"/>
  <c r="H327" i="1"/>
  <c r="R327" i="1" s="1"/>
  <c r="H328" i="1"/>
  <c r="R328" i="1" s="1"/>
  <c r="H329" i="1"/>
  <c r="R329" i="1" s="1"/>
  <c r="H330" i="1"/>
  <c r="R330" i="1" s="1"/>
  <c r="H331" i="1"/>
  <c r="R331" i="1" s="1"/>
  <c r="H332" i="1"/>
  <c r="R332" i="1" s="1"/>
  <c r="H333" i="1"/>
  <c r="R333" i="1" s="1"/>
  <c r="H334" i="1"/>
  <c r="R334" i="1" s="1"/>
  <c r="H335" i="1"/>
  <c r="R335" i="1" s="1"/>
  <c r="H336" i="1"/>
  <c r="R336" i="1" s="1"/>
  <c r="H337" i="1"/>
  <c r="R337" i="1" s="1"/>
  <c r="H338" i="1"/>
  <c r="R338" i="1" s="1"/>
  <c r="H339" i="1"/>
  <c r="R339" i="1" s="1"/>
  <c r="H340" i="1"/>
  <c r="R340" i="1" s="1"/>
  <c r="H341" i="1"/>
  <c r="R341" i="1" s="1"/>
  <c r="H342" i="1"/>
  <c r="R342" i="1" s="1"/>
  <c r="H343" i="1"/>
  <c r="R343" i="1" s="1"/>
  <c r="H344" i="1"/>
  <c r="R344" i="1" s="1"/>
  <c r="H345" i="1"/>
  <c r="R345" i="1" s="1"/>
  <c r="H346" i="1"/>
  <c r="R346" i="1" s="1"/>
  <c r="H347" i="1"/>
  <c r="R347" i="1" s="1"/>
  <c r="H348" i="1"/>
  <c r="R348" i="1" s="1"/>
  <c r="H349" i="1"/>
  <c r="R349" i="1" s="1"/>
  <c r="H350" i="1"/>
  <c r="R350" i="1" s="1"/>
  <c r="H351" i="1"/>
  <c r="R351" i="1" s="1"/>
  <c r="H352" i="1"/>
  <c r="R352" i="1" s="1"/>
  <c r="H353" i="1"/>
  <c r="R353" i="1" s="1"/>
  <c r="H354" i="1"/>
  <c r="R354" i="1" s="1"/>
  <c r="H355" i="1"/>
  <c r="R355" i="1" s="1"/>
  <c r="H356" i="1"/>
  <c r="R356" i="1" s="1"/>
  <c r="H357" i="1"/>
  <c r="R357" i="1" s="1"/>
  <c r="H358" i="1"/>
  <c r="R358" i="1" s="1"/>
  <c r="H359" i="1"/>
  <c r="R359" i="1" s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R375" i="1" s="1"/>
  <c r="H376" i="1"/>
  <c r="R376" i="1" s="1"/>
  <c r="H377" i="1"/>
  <c r="R377" i="1" s="1"/>
  <c r="H378" i="1"/>
  <c r="R378" i="1" s="1"/>
  <c r="H379" i="1"/>
  <c r="R379" i="1" s="1"/>
  <c r="H380" i="1"/>
  <c r="R380" i="1" s="1"/>
  <c r="H381" i="1"/>
  <c r="R381" i="1" s="1"/>
  <c r="H382" i="1"/>
  <c r="R382" i="1" s="1"/>
  <c r="H383" i="1"/>
  <c r="R383" i="1" s="1"/>
  <c r="H384" i="1"/>
  <c r="R384" i="1" s="1"/>
  <c r="H385" i="1"/>
  <c r="R385" i="1" s="1"/>
  <c r="H386" i="1"/>
  <c r="R386" i="1" s="1"/>
  <c r="H387" i="1"/>
  <c r="R387" i="1" s="1"/>
  <c r="H388" i="1"/>
  <c r="R388" i="1" s="1"/>
  <c r="H389" i="1"/>
  <c r="R389" i="1" s="1"/>
  <c r="H390" i="1"/>
  <c r="R390" i="1" s="1"/>
  <c r="H391" i="1"/>
  <c r="R391" i="1" s="1"/>
  <c r="H392" i="1"/>
  <c r="R392" i="1" s="1"/>
  <c r="H393" i="1"/>
  <c r="R393" i="1" s="1"/>
  <c r="H394" i="1"/>
  <c r="R394" i="1" s="1"/>
  <c r="H395" i="1"/>
  <c r="R395" i="1" s="1"/>
  <c r="H396" i="1"/>
  <c r="R396" i="1" s="1"/>
  <c r="H397" i="1"/>
  <c r="R397" i="1" s="1"/>
  <c r="H398" i="1"/>
  <c r="R398" i="1" s="1"/>
  <c r="H399" i="1"/>
  <c r="R399" i="1" s="1"/>
  <c r="H400" i="1"/>
  <c r="R400" i="1" s="1"/>
  <c r="H401" i="1"/>
  <c r="R401" i="1" s="1"/>
  <c r="H402" i="1"/>
  <c r="R402" i="1" s="1"/>
  <c r="H403" i="1"/>
  <c r="R403" i="1" s="1"/>
  <c r="H404" i="1"/>
  <c r="R404" i="1" s="1"/>
  <c r="H405" i="1"/>
  <c r="R405" i="1" s="1"/>
  <c r="H406" i="1"/>
  <c r="R406" i="1" s="1"/>
  <c r="H407" i="1"/>
  <c r="R407" i="1" s="1"/>
  <c r="H408" i="1"/>
  <c r="R408" i="1" s="1"/>
  <c r="H409" i="1"/>
  <c r="R409" i="1" s="1"/>
  <c r="H410" i="1"/>
  <c r="R410" i="1" s="1"/>
  <c r="H411" i="1"/>
  <c r="R411" i="1" s="1"/>
  <c r="H412" i="1"/>
  <c r="R412" i="1" s="1"/>
  <c r="H413" i="1"/>
  <c r="R413" i="1" s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R427" i="1" s="1"/>
  <c r="H428" i="1"/>
  <c r="R428" i="1" s="1"/>
  <c r="H429" i="1"/>
  <c r="R429" i="1" s="1"/>
  <c r="H430" i="1"/>
  <c r="R430" i="1" s="1"/>
  <c r="H431" i="1"/>
  <c r="R431" i="1" s="1"/>
  <c r="H432" i="1"/>
  <c r="R432" i="1" s="1"/>
  <c r="H433" i="1"/>
  <c r="R433" i="1" s="1"/>
  <c r="H434" i="1"/>
  <c r="R434" i="1" s="1"/>
  <c r="H435" i="1"/>
  <c r="R435" i="1" s="1"/>
  <c r="H436" i="1"/>
  <c r="R436" i="1" s="1"/>
  <c r="H437" i="1"/>
  <c r="R437" i="1" s="1"/>
  <c r="H438" i="1"/>
  <c r="R438" i="1" s="1"/>
  <c r="H439" i="1"/>
  <c r="R439" i="1" s="1"/>
  <c r="H440" i="1"/>
  <c r="R440" i="1" s="1"/>
  <c r="H441" i="1"/>
  <c r="R441" i="1" s="1"/>
  <c r="H442" i="1"/>
  <c r="R442" i="1" s="1"/>
  <c r="H443" i="1"/>
  <c r="R443" i="1" s="1"/>
  <c r="H444" i="1"/>
  <c r="R444" i="1" s="1"/>
  <c r="H445" i="1"/>
  <c r="R445" i="1" s="1"/>
  <c r="H446" i="1"/>
  <c r="R446" i="1" s="1"/>
  <c r="H447" i="1"/>
  <c r="R447" i="1" s="1"/>
  <c r="H448" i="1"/>
  <c r="R448" i="1" s="1"/>
  <c r="H449" i="1"/>
  <c r="R449" i="1" s="1"/>
  <c r="H450" i="1"/>
  <c r="R450" i="1" s="1"/>
  <c r="H451" i="1"/>
  <c r="R451" i="1" s="1"/>
  <c r="H452" i="1"/>
  <c r="R452" i="1" s="1"/>
  <c r="H453" i="1"/>
  <c r="R453" i="1" s="1"/>
  <c r="H454" i="1"/>
  <c r="R454" i="1" s="1"/>
  <c r="H455" i="1"/>
  <c r="R455" i="1" s="1"/>
  <c r="H456" i="1"/>
  <c r="R456" i="1" s="1"/>
  <c r="H457" i="1"/>
  <c r="R457" i="1" s="1"/>
  <c r="H458" i="1"/>
  <c r="R458" i="1" s="1"/>
  <c r="H459" i="1"/>
  <c r="R459" i="1" s="1"/>
  <c r="H460" i="1"/>
  <c r="R460" i="1" s="1"/>
  <c r="H461" i="1"/>
  <c r="R461" i="1" s="1"/>
  <c r="H462" i="1"/>
  <c r="R462" i="1" s="1"/>
  <c r="H463" i="1"/>
  <c r="R463" i="1" s="1"/>
  <c r="H464" i="1"/>
  <c r="R464" i="1" s="1"/>
  <c r="H465" i="1"/>
  <c r="R465" i="1" s="1"/>
  <c r="H466" i="1"/>
  <c r="R466" i="1" s="1"/>
  <c r="H467" i="1"/>
  <c r="R467" i="1" s="1"/>
  <c r="H468" i="1"/>
  <c r="R468" i="1" s="1"/>
  <c r="H469" i="1"/>
  <c r="R469" i="1" s="1"/>
  <c r="H470" i="1"/>
  <c r="R470" i="1" s="1"/>
  <c r="H471" i="1"/>
  <c r="R471" i="1" s="1"/>
  <c r="H472" i="1"/>
  <c r="R472" i="1" s="1"/>
  <c r="H473" i="1"/>
  <c r="R473" i="1" s="1"/>
  <c r="H474" i="1"/>
  <c r="R474" i="1" s="1"/>
  <c r="H475" i="1"/>
  <c r="R475" i="1" s="1"/>
  <c r="H476" i="1"/>
  <c r="R476" i="1" s="1"/>
  <c r="H477" i="1"/>
  <c r="R477" i="1" s="1"/>
  <c r="H478" i="1"/>
  <c r="R478" i="1" s="1"/>
  <c r="H479" i="1"/>
  <c r="R479" i="1" s="1"/>
  <c r="H480" i="1"/>
  <c r="R480" i="1" s="1"/>
  <c r="H481" i="1"/>
  <c r="R481" i="1" s="1"/>
  <c r="H482" i="1"/>
  <c r="R482" i="1" s="1"/>
  <c r="H483" i="1"/>
  <c r="R483" i="1" s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R497" i="1" s="1"/>
  <c r="H498" i="1"/>
  <c r="R498" i="1" s="1"/>
  <c r="H499" i="1"/>
  <c r="R499" i="1" s="1"/>
  <c r="H500" i="1"/>
  <c r="R500" i="1" s="1"/>
  <c r="H501" i="1"/>
  <c r="R501" i="1" s="1"/>
  <c r="H502" i="1"/>
  <c r="R502" i="1" s="1"/>
  <c r="H503" i="1"/>
  <c r="R503" i="1" s="1"/>
  <c r="H504" i="1"/>
  <c r="R504" i="1" s="1"/>
  <c r="H505" i="1"/>
  <c r="R505" i="1" s="1"/>
  <c r="H506" i="1"/>
  <c r="R506" i="1" s="1"/>
  <c r="H507" i="1"/>
  <c r="R507" i="1" s="1"/>
  <c r="H508" i="1"/>
  <c r="R508" i="1" s="1"/>
  <c r="H509" i="1"/>
  <c r="R509" i="1" s="1"/>
  <c r="H510" i="1"/>
  <c r="R510" i="1" s="1"/>
  <c r="H511" i="1"/>
  <c r="R511" i="1" s="1"/>
  <c r="H512" i="1"/>
  <c r="R512" i="1" s="1"/>
  <c r="H513" i="1"/>
  <c r="R513" i="1" s="1"/>
  <c r="H514" i="1"/>
  <c r="R514" i="1" s="1"/>
  <c r="H515" i="1"/>
  <c r="R515" i="1" s="1"/>
  <c r="H516" i="1"/>
  <c r="R516" i="1" s="1"/>
  <c r="H517" i="1"/>
  <c r="R517" i="1" s="1"/>
  <c r="H518" i="1"/>
  <c r="R518" i="1" s="1"/>
  <c r="H519" i="1"/>
  <c r="R519" i="1" s="1"/>
  <c r="H520" i="1"/>
  <c r="R520" i="1" s="1"/>
  <c r="H521" i="1"/>
  <c r="R521" i="1" s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R535" i="1" s="1"/>
  <c r="H536" i="1"/>
  <c r="R536" i="1" s="1"/>
  <c r="H537" i="1"/>
  <c r="R537" i="1" s="1"/>
  <c r="H538" i="1"/>
  <c r="R538" i="1" s="1"/>
  <c r="H539" i="1"/>
  <c r="R539" i="1" s="1"/>
  <c r="H540" i="1"/>
  <c r="R540" i="1" s="1"/>
  <c r="H541" i="1"/>
  <c r="R541" i="1" s="1"/>
  <c r="H542" i="1"/>
  <c r="R542" i="1" s="1"/>
  <c r="H543" i="1"/>
  <c r="R543" i="1" s="1"/>
  <c r="H544" i="1"/>
  <c r="R544" i="1" s="1"/>
  <c r="H545" i="1"/>
  <c r="R545" i="1" s="1"/>
  <c r="H546" i="1"/>
  <c r="R546" i="1" s="1"/>
  <c r="H547" i="1"/>
  <c r="R547" i="1" s="1"/>
  <c r="H548" i="1"/>
  <c r="R548" i="1" s="1"/>
  <c r="H549" i="1"/>
  <c r="R549" i="1" s="1"/>
  <c r="H550" i="1"/>
  <c r="R550" i="1" s="1"/>
  <c r="H551" i="1"/>
  <c r="R551" i="1" s="1"/>
  <c r="H552" i="1"/>
  <c r="R552" i="1" s="1"/>
  <c r="H553" i="1"/>
  <c r="R553" i="1" s="1"/>
  <c r="H554" i="1"/>
  <c r="R554" i="1" s="1"/>
  <c r="H555" i="1"/>
  <c r="R555" i="1" s="1"/>
  <c r="H556" i="1"/>
  <c r="R556" i="1" s="1"/>
  <c r="H557" i="1"/>
  <c r="R557" i="1" s="1"/>
  <c r="H558" i="1"/>
  <c r="R558" i="1" s="1"/>
  <c r="H559" i="1"/>
  <c r="R559" i="1" s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R572" i="1" s="1"/>
  <c r="H573" i="1"/>
  <c r="R573" i="1" s="1"/>
  <c r="H574" i="1"/>
  <c r="R574" i="1" s="1"/>
  <c r="H575" i="1"/>
  <c r="R575" i="1" s="1"/>
  <c r="H576" i="1"/>
  <c r="R576" i="1" s="1"/>
  <c r="H577" i="1"/>
  <c r="R577" i="1" s="1"/>
  <c r="H578" i="1"/>
  <c r="R578" i="1" s="1"/>
  <c r="H579" i="1"/>
  <c r="R579" i="1" s="1"/>
  <c r="H580" i="1"/>
  <c r="R580" i="1" s="1"/>
  <c r="H581" i="1"/>
  <c r="R581" i="1" s="1"/>
  <c r="H582" i="1"/>
  <c r="R582" i="1" s="1"/>
  <c r="H583" i="1"/>
  <c r="R583" i="1" s="1"/>
  <c r="H584" i="1"/>
  <c r="R584" i="1" s="1"/>
  <c r="H585" i="1"/>
  <c r="R585" i="1" s="1"/>
  <c r="H586" i="1"/>
  <c r="R586" i="1" s="1"/>
  <c r="H587" i="1"/>
  <c r="R587" i="1" s="1"/>
  <c r="H588" i="1"/>
  <c r="R588" i="1" s="1"/>
  <c r="H589" i="1"/>
  <c r="R589" i="1" s="1"/>
  <c r="H590" i="1"/>
  <c r="R590" i="1" s="1"/>
  <c r="H591" i="1"/>
  <c r="R591" i="1" s="1"/>
  <c r="H592" i="1"/>
  <c r="R592" i="1" s="1"/>
  <c r="H593" i="1"/>
  <c r="R593" i="1" s="1"/>
  <c r="H594" i="1"/>
  <c r="R594" i="1" s="1"/>
  <c r="H595" i="1"/>
  <c r="R595" i="1" s="1"/>
  <c r="H596" i="1"/>
  <c r="R596" i="1" s="1"/>
  <c r="H597" i="1"/>
  <c r="R597" i="1" s="1"/>
  <c r="H598" i="1"/>
  <c r="R598" i="1" s="1"/>
  <c r="H599" i="1"/>
  <c r="R599" i="1" s="1"/>
  <c r="H600" i="1"/>
  <c r="R600" i="1" s="1"/>
  <c r="H601" i="1"/>
  <c r="R601" i="1" s="1"/>
  <c r="H602" i="1"/>
  <c r="R602" i="1" s="1"/>
  <c r="H603" i="1"/>
  <c r="R603" i="1" s="1"/>
  <c r="H604" i="1"/>
  <c r="R604" i="1" s="1"/>
  <c r="H605" i="1"/>
  <c r="R605" i="1" s="1"/>
  <c r="H606" i="1"/>
  <c r="R606" i="1" s="1"/>
  <c r="H607" i="1"/>
  <c r="R607" i="1" s="1"/>
  <c r="H608" i="1"/>
  <c r="R608" i="1" s="1"/>
  <c r="H609" i="1"/>
  <c r="R609" i="1" s="1"/>
  <c r="H610" i="1"/>
  <c r="R610" i="1" s="1"/>
  <c r="H611" i="1"/>
  <c r="R611" i="1" s="1"/>
  <c r="H612" i="1"/>
  <c r="R612" i="1" s="1"/>
  <c r="H613" i="1"/>
  <c r="R613" i="1" s="1"/>
  <c r="H614" i="1"/>
  <c r="R614" i="1" s="1"/>
  <c r="H615" i="1"/>
  <c r="R615" i="1" s="1"/>
  <c r="H616" i="1"/>
  <c r="R616" i="1" s="1"/>
  <c r="H617" i="1"/>
  <c r="R617" i="1" s="1"/>
  <c r="H618" i="1"/>
  <c r="R618" i="1" s="1"/>
  <c r="H619" i="1"/>
  <c r="R619" i="1" s="1"/>
  <c r="H620" i="1"/>
  <c r="R620" i="1" s="1"/>
  <c r="H621" i="1"/>
  <c r="R621" i="1" s="1"/>
  <c r="H622" i="1"/>
  <c r="R622" i="1" s="1"/>
  <c r="H623" i="1"/>
  <c r="R623" i="1" s="1"/>
  <c r="H624" i="1"/>
  <c r="R624" i="1" s="1"/>
  <c r="H625" i="1"/>
  <c r="R625" i="1" s="1"/>
  <c r="H626" i="1"/>
  <c r="R626" i="1" s="1"/>
  <c r="H627" i="1"/>
  <c r="R627" i="1" s="1"/>
  <c r="H628" i="1"/>
  <c r="R628" i="1" s="1"/>
  <c r="H629" i="1"/>
  <c r="R629" i="1" s="1"/>
  <c r="H630" i="1"/>
  <c r="R630" i="1" s="1"/>
  <c r="H631" i="1"/>
  <c r="R631" i="1" s="1"/>
  <c r="H632" i="1"/>
  <c r="R632" i="1" s="1"/>
  <c r="H633" i="1"/>
  <c r="R633" i="1" s="1"/>
  <c r="H634" i="1"/>
  <c r="R634" i="1" s="1"/>
  <c r="H635" i="1"/>
  <c r="R635" i="1" s="1"/>
  <c r="H636" i="1"/>
  <c r="R636" i="1" s="1"/>
  <c r="H637" i="1"/>
  <c r="R637" i="1" s="1"/>
  <c r="H638" i="1"/>
  <c r="R638" i="1" s="1"/>
  <c r="H639" i="1"/>
  <c r="R639" i="1" s="1"/>
  <c r="H640" i="1"/>
  <c r="R640" i="1" s="1"/>
  <c r="H641" i="1"/>
  <c r="R641" i="1" s="1"/>
  <c r="H642" i="1"/>
  <c r="R642" i="1" s="1"/>
  <c r="H643" i="1"/>
  <c r="R643" i="1" s="1"/>
  <c r="H644" i="1"/>
  <c r="R644" i="1" s="1"/>
  <c r="H645" i="1"/>
  <c r="R645" i="1" s="1"/>
  <c r="H646" i="1"/>
  <c r="R646" i="1" s="1"/>
  <c r="H647" i="1"/>
  <c r="R647" i="1" s="1"/>
  <c r="H648" i="1"/>
  <c r="R648" i="1" s="1"/>
  <c r="H649" i="1"/>
  <c r="R649" i="1" s="1"/>
  <c r="H650" i="1"/>
  <c r="R650" i="1" s="1"/>
  <c r="H651" i="1"/>
  <c r="R651" i="1" s="1"/>
  <c r="H652" i="1"/>
  <c r="R652" i="1" s="1"/>
  <c r="H653" i="1"/>
  <c r="R653" i="1" s="1"/>
  <c r="H654" i="1"/>
  <c r="R654" i="1" s="1"/>
  <c r="H655" i="1"/>
  <c r="R655" i="1" s="1"/>
  <c r="H656" i="1"/>
  <c r="R656" i="1" s="1"/>
  <c r="H657" i="1"/>
  <c r="R657" i="1" s="1"/>
  <c r="H658" i="1"/>
  <c r="R658" i="1" s="1"/>
  <c r="H659" i="1"/>
  <c r="R659" i="1" s="1"/>
  <c r="H660" i="1"/>
  <c r="R660" i="1" s="1"/>
  <c r="H661" i="1"/>
  <c r="R661" i="1" s="1"/>
  <c r="H662" i="1"/>
  <c r="R662" i="1" s="1"/>
  <c r="H663" i="1"/>
  <c r="R663" i="1" s="1"/>
  <c r="H664" i="1"/>
  <c r="R664" i="1" s="1"/>
  <c r="H665" i="1"/>
  <c r="R665" i="1" s="1"/>
  <c r="H666" i="1"/>
  <c r="R666" i="1" s="1"/>
  <c r="H667" i="1"/>
  <c r="R667" i="1" s="1"/>
  <c r="H668" i="1"/>
  <c r="R668" i="1" s="1"/>
  <c r="H669" i="1"/>
  <c r="R669" i="1" s="1"/>
  <c r="H670" i="1"/>
  <c r="R670" i="1" s="1"/>
  <c r="H671" i="1"/>
  <c r="R671" i="1" s="1"/>
  <c r="H672" i="1"/>
  <c r="R672" i="1" s="1"/>
  <c r="H673" i="1"/>
  <c r="R673" i="1" s="1"/>
  <c r="H674" i="1"/>
  <c r="R674" i="1" s="1"/>
  <c r="H675" i="1"/>
  <c r="R675" i="1" s="1"/>
  <c r="H676" i="1"/>
  <c r="R676" i="1" s="1"/>
  <c r="H677" i="1"/>
  <c r="R677" i="1" s="1"/>
  <c r="H678" i="1"/>
  <c r="R678" i="1" s="1"/>
  <c r="H679" i="1"/>
  <c r="R679" i="1" s="1"/>
  <c r="H680" i="1"/>
  <c r="R680" i="1" s="1"/>
  <c r="H681" i="1"/>
  <c r="R681" i="1" s="1"/>
  <c r="H682" i="1"/>
  <c r="R682" i="1" s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R695" i="1" s="1"/>
  <c r="H696" i="1"/>
  <c r="R696" i="1" s="1"/>
  <c r="H697" i="1"/>
  <c r="R697" i="1" s="1"/>
  <c r="H698" i="1"/>
  <c r="R698" i="1" s="1"/>
  <c r="H699" i="1"/>
  <c r="R699" i="1" s="1"/>
  <c r="H700" i="1"/>
  <c r="R700" i="1" s="1"/>
  <c r="H701" i="1"/>
  <c r="R701" i="1" s="1"/>
  <c r="H702" i="1"/>
  <c r="R702" i="1" s="1"/>
  <c r="H703" i="1"/>
  <c r="R703" i="1" s="1"/>
  <c r="H704" i="1"/>
  <c r="R704" i="1" s="1"/>
  <c r="H705" i="1"/>
  <c r="R705" i="1" s="1"/>
  <c r="H706" i="1"/>
  <c r="R706" i="1" s="1"/>
  <c r="H707" i="1"/>
  <c r="R707" i="1" s="1"/>
  <c r="H708" i="1"/>
  <c r="R708" i="1" s="1"/>
  <c r="H709" i="1"/>
  <c r="R709" i="1" s="1"/>
  <c r="H710" i="1"/>
  <c r="R710" i="1" s="1"/>
  <c r="H711" i="1"/>
  <c r="R711" i="1" s="1"/>
  <c r="H712" i="1"/>
  <c r="R712" i="1" s="1"/>
  <c r="H713" i="1"/>
  <c r="R713" i="1" s="1"/>
  <c r="H714" i="1"/>
  <c r="R714" i="1" s="1"/>
  <c r="H715" i="1"/>
  <c r="R715" i="1" s="1"/>
  <c r="H716" i="1"/>
  <c r="R716" i="1" s="1"/>
  <c r="H717" i="1"/>
  <c r="R717" i="1" s="1"/>
  <c r="H718" i="1"/>
  <c r="R718" i="1" s="1"/>
  <c r="H719" i="1"/>
  <c r="R719" i="1" s="1"/>
  <c r="H720" i="1"/>
  <c r="R720" i="1" s="1"/>
  <c r="H721" i="1"/>
  <c r="R721" i="1" s="1"/>
  <c r="H722" i="1"/>
  <c r="R722" i="1" s="1"/>
  <c r="H723" i="1"/>
  <c r="R723" i="1" s="1"/>
  <c r="H724" i="1"/>
  <c r="R724" i="1" s="1"/>
  <c r="H725" i="1"/>
  <c r="R725" i="1" s="1"/>
  <c r="H726" i="1"/>
  <c r="R726" i="1" s="1"/>
  <c r="H727" i="1"/>
  <c r="R727" i="1" s="1"/>
  <c r="H728" i="1"/>
  <c r="R728" i="1" s="1"/>
  <c r="H729" i="1"/>
  <c r="R729" i="1" s="1"/>
  <c r="H730" i="1"/>
  <c r="R730" i="1" s="1"/>
  <c r="H731" i="1"/>
  <c r="R731" i="1" s="1"/>
  <c r="H732" i="1"/>
  <c r="R732" i="1" s="1"/>
  <c r="H733" i="1"/>
  <c r="R733" i="1" s="1"/>
  <c r="H734" i="1"/>
  <c r="R734" i="1" s="1"/>
  <c r="H735" i="1"/>
  <c r="R735" i="1" s="1"/>
  <c r="H736" i="1"/>
  <c r="R736" i="1" s="1"/>
  <c r="H737" i="1"/>
  <c r="R737" i="1" s="1"/>
  <c r="H738" i="1"/>
  <c r="R738" i="1" s="1"/>
  <c r="H739" i="1"/>
  <c r="R739" i="1" s="1"/>
  <c r="H740" i="1"/>
  <c r="R740" i="1" s="1"/>
  <c r="H741" i="1"/>
  <c r="R741" i="1" s="1"/>
  <c r="H742" i="1"/>
  <c r="R742" i="1" s="1"/>
  <c r="H743" i="1"/>
  <c r="R743" i="1" s="1"/>
  <c r="H744" i="1"/>
  <c r="R744" i="1" s="1"/>
  <c r="H745" i="1"/>
  <c r="R745" i="1" s="1"/>
  <c r="H746" i="1"/>
  <c r="R746" i="1" s="1"/>
  <c r="H747" i="1"/>
  <c r="R747" i="1" s="1"/>
  <c r="H748" i="1"/>
  <c r="R748" i="1" s="1"/>
  <c r="H749" i="1"/>
  <c r="R749" i="1" s="1"/>
  <c r="H750" i="1"/>
  <c r="R750" i="1" s="1"/>
  <c r="H751" i="1"/>
  <c r="R751" i="1" s="1"/>
  <c r="H752" i="1"/>
  <c r="R752" i="1" s="1"/>
  <c r="H753" i="1"/>
  <c r="R753" i="1" s="1"/>
  <c r="H754" i="1"/>
  <c r="R754" i="1" s="1"/>
  <c r="H755" i="1"/>
  <c r="R755" i="1" s="1"/>
  <c r="H756" i="1"/>
  <c r="R756" i="1" s="1"/>
  <c r="H757" i="1"/>
  <c r="R757" i="1" s="1"/>
  <c r="H758" i="1"/>
  <c r="R758" i="1" s="1"/>
  <c r="H759" i="1"/>
  <c r="R759" i="1" s="1"/>
  <c r="H760" i="1"/>
  <c r="R760" i="1" s="1"/>
  <c r="H761" i="1"/>
  <c r="R761" i="1" s="1"/>
  <c r="H762" i="1"/>
  <c r="R762" i="1" s="1"/>
  <c r="H763" i="1"/>
  <c r="R763" i="1" s="1"/>
  <c r="H764" i="1"/>
  <c r="R764" i="1" s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R788" i="1" s="1"/>
  <c r="H789" i="1"/>
  <c r="R789" i="1" s="1"/>
  <c r="H790" i="1"/>
  <c r="R790" i="1" s="1"/>
  <c r="H791" i="1"/>
  <c r="R791" i="1" s="1"/>
  <c r="H792" i="1"/>
  <c r="R792" i="1" s="1"/>
  <c r="H793" i="1"/>
  <c r="R793" i="1" s="1"/>
  <c r="H794" i="1"/>
  <c r="R794" i="1" s="1"/>
  <c r="H795" i="1"/>
  <c r="R795" i="1" s="1"/>
  <c r="H796" i="1"/>
  <c r="R796" i="1" s="1"/>
  <c r="H797" i="1"/>
  <c r="R797" i="1" s="1"/>
  <c r="H798" i="1"/>
  <c r="R798" i="1" s="1"/>
  <c r="H799" i="1"/>
  <c r="R799" i="1" s="1"/>
  <c r="H800" i="1"/>
  <c r="R800" i="1" s="1"/>
  <c r="H801" i="1"/>
  <c r="R801" i="1" s="1"/>
  <c r="H802" i="1"/>
  <c r="R802" i="1" s="1"/>
  <c r="H803" i="1"/>
  <c r="R803" i="1" s="1"/>
  <c r="H804" i="1"/>
  <c r="R804" i="1" s="1"/>
  <c r="H805" i="1"/>
  <c r="R805" i="1" s="1"/>
  <c r="H806" i="1"/>
  <c r="R806" i="1" s="1"/>
  <c r="H807" i="1"/>
  <c r="R807" i="1" s="1"/>
  <c r="H808" i="1"/>
  <c r="R808" i="1" s="1"/>
  <c r="H809" i="1"/>
  <c r="R809" i="1" s="1"/>
  <c r="H810" i="1"/>
  <c r="R810" i="1" s="1"/>
  <c r="H811" i="1"/>
  <c r="R811" i="1" s="1"/>
  <c r="H812" i="1"/>
  <c r="R812" i="1" s="1"/>
  <c r="H813" i="1"/>
  <c r="R813" i="1" s="1"/>
  <c r="H814" i="1"/>
  <c r="R814" i="1" s="1"/>
  <c r="H815" i="1"/>
  <c r="R815" i="1" s="1"/>
  <c r="H816" i="1"/>
  <c r="R816" i="1" s="1"/>
  <c r="H817" i="1"/>
  <c r="R817" i="1" s="1"/>
  <c r="H818" i="1"/>
  <c r="R818" i="1" s="1"/>
  <c r="H819" i="1"/>
  <c r="R819" i="1" s="1"/>
  <c r="H820" i="1"/>
  <c r="R820" i="1" s="1"/>
  <c r="H821" i="1"/>
  <c r="R821" i="1" s="1"/>
  <c r="H822" i="1"/>
  <c r="R822" i="1" s="1"/>
  <c r="H823" i="1"/>
  <c r="R823" i="1" s="1"/>
  <c r="H824" i="1"/>
  <c r="R824" i="1" s="1"/>
  <c r="H825" i="1"/>
  <c r="R825" i="1" s="1"/>
  <c r="H826" i="1"/>
  <c r="R826" i="1" s="1"/>
  <c r="H827" i="1"/>
  <c r="R827" i="1" s="1"/>
  <c r="H828" i="1"/>
  <c r="R828" i="1" s="1"/>
  <c r="H829" i="1"/>
  <c r="R829" i="1" s="1"/>
  <c r="H830" i="1"/>
  <c r="R830" i="1" s="1"/>
  <c r="H831" i="1"/>
  <c r="R831" i="1" s="1"/>
  <c r="H832" i="1"/>
  <c r="R832" i="1" s="1"/>
  <c r="H833" i="1"/>
  <c r="R833" i="1" s="1"/>
  <c r="H834" i="1"/>
  <c r="R834" i="1" s="1"/>
  <c r="H835" i="1"/>
  <c r="R835" i="1" s="1"/>
  <c r="H836" i="1"/>
  <c r="R836" i="1" s="1"/>
  <c r="H837" i="1"/>
  <c r="R837" i="1" s="1"/>
  <c r="H838" i="1"/>
  <c r="R838" i="1" s="1"/>
  <c r="H839" i="1"/>
  <c r="R839" i="1" s="1"/>
  <c r="H840" i="1"/>
  <c r="R840" i="1" s="1"/>
  <c r="H841" i="1"/>
  <c r="R841" i="1" s="1"/>
  <c r="H842" i="1"/>
  <c r="R842" i="1" s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R872" i="1" s="1"/>
  <c r="H873" i="1"/>
  <c r="R873" i="1" s="1"/>
  <c r="H874" i="1"/>
  <c r="R874" i="1" s="1"/>
  <c r="H875" i="1"/>
  <c r="R875" i="1" s="1"/>
  <c r="H876" i="1"/>
  <c r="R876" i="1" s="1"/>
  <c r="H877" i="1"/>
  <c r="R877" i="1" s="1"/>
  <c r="H878" i="1"/>
  <c r="R878" i="1" s="1"/>
  <c r="H879" i="1"/>
  <c r="R879" i="1" s="1"/>
  <c r="H880" i="1"/>
  <c r="R880" i="1" s="1"/>
  <c r="H881" i="1"/>
  <c r="R881" i="1" s="1"/>
  <c r="H882" i="1"/>
  <c r="R882" i="1" s="1"/>
  <c r="H883" i="1"/>
  <c r="R883" i="1" s="1"/>
  <c r="H884" i="1"/>
  <c r="R884" i="1" s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R901" i="1" s="1"/>
  <c r="H902" i="1"/>
  <c r="R902" i="1" s="1"/>
  <c r="H903" i="1"/>
  <c r="R903" i="1" s="1"/>
  <c r="H904" i="1"/>
  <c r="R904" i="1" s="1"/>
  <c r="H905" i="1"/>
  <c r="R905" i="1" s="1"/>
  <c r="H906" i="1"/>
  <c r="R906" i="1" s="1"/>
  <c r="H907" i="1"/>
  <c r="R907" i="1" s="1"/>
  <c r="H908" i="1"/>
  <c r="R908" i="1" s="1"/>
  <c r="H909" i="1"/>
  <c r="R909" i="1" s="1"/>
  <c r="H910" i="1"/>
  <c r="R910" i="1" s="1"/>
  <c r="H911" i="1"/>
  <c r="R911" i="1" s="1"/>
  <c r="H912" i="1"/>
  <c r="R912" i="1" s="1"/>
  <c r="H913" i="1"/>
  <c r="R913" i="1" s="1"/>
  <c r="H914" i="1"/>
  <c r="R914" i="1" s="1"/>
  <c r="H915" i="1"/>
  <c r="R915" i="1" s="1"/>
  <c r="H916" i="1"/>
  <c r="R916" i="1" s="1"/>
  <c r="H917" i="1"/>
  <c r="R917" i="1" s="1"/>
  <c r="H918" i="1"/>
  <c r="R918" i="1" s="1"/>
  <c r="H919" i="1"/>
  <c r="R919" i="1" s="1"/>
  <c r="H920" i="1"/>
  <c r="R920" i="1" s="1"/>
  <c r="H921" i="1"/>
  <c r="R921" i="1" s="1"/>
  <c r="H922" i="1"/>
  <c r="R922" i="1" s="1"/>
  <c r="H923" i="1"/>
  <c r="R923" i="1" s="1"/>
  <c r="H924" i="1"/>
  <c r="R924" i="1" s="1"/>
  <c r="H925" i="1"/>
  <c r="R925" i="1" s="1"/>
  <c r="H926" i="1"/>
  <c r="R926" i="1" s="1"/>
  <c r="H927" i="1"/>
  <c r="R927" i="1" s="1"/>
  <c r="H928" i="1"/>
  <c r="R928" i="1" s="1"/>
  <c r="H929" i="1"/>
  <c r="R929" i="1" s="1"/>
  <c r="H930" i="1"/>
  <c r="R930" i="1" s="1"/>
  <c r="H931" i="1"/>
  <c r="R931" i="1" s="1"/>
  <c r="H932" i="1"/>
  <c r="R932" i="1" s="1"/>
  <c r="H933" i="1"/>
  <c r="R933" i="1" s="1"/>
  <c r="H934" i="1"/>
  <c r="R934" i="1" s="1"/>
  <c r="H935" i="1"/>
  <c r="R935" i="1" s="1"/>
  <c r="H936" i="1"/>
  <c r="R936" i="1" s="1"/>
  <c r="H937" i="1"/>
  <c r="R937" i="1" s="1"/>
  <c r="H938" i="1"/>
  <c r="R938" i="1" s="1"/>
  <c r="H939" i="1"/>
  <c r="R939" i="1" s="1"/>
  <c r="H940" i="1"/>
  <c r="R940" i="1" s="1"/>
  <c r="H941" i="1"/>
  <c r="R941" i="1" s="1"/>
  <c r="H942" i="1"/>
  <c r="R942" i="1" s="1"/>
  <c r="H943" i="1"/>
  <c r="R943" i="1" s="1"/>
  <c r="H944" i="1"/>
  <c r="R944" i="1" s="1"/>
  <c r="H945" i="1"/>
  <c r="R945" i="1" s="1"/>
  <c r="H946" i="1"/>
  <c r="R946" i="1" s="1"/>
  <c r="H947" i="1"/>
  <c r="R947" i="1" s="1"/>
  <c r="H948" i="1"/>
  <c r="R948" i="1" s="1"/>
  <c r="H949" i="1"/>
  <c r="R949" i="1" s="1"/>
  <c r="H950" i="1"/>
  <c r="R950" i="1" s="1"/>
  <c r="H951" i="1"/>
  <c r="R951" i="1" s="1"/>
  <c r="H952" i="1"/>
  <c r="R952" i="1" s="1"/>
  <c r="H953" i="1"/>
  <c r="R953" i="1" s="1"/>
  <c r="H954" i="1"/>
  <c r="R954" i="1" s="1"/>
  <c r="H955" i="1"/>
  <c r="R955" i="1" s="1"/>
  <c r="H956" i="1"/>
  <c r="R956" i="1" s="1"/>
  <c r="H957" i="1"/>
  <c r="R957" i="1" s="1"/>
  <c r="H958" i="1"/>
  <c r="R958" i="1" s="1"/>
  <c r="H959" i="1"/>
  <c r="R959" i="1" s="1"/>
  <c r="H960" i="1"/>
  <c r="R960" i="1" s="1"/>
  <c r="H961" i="1"/>
  <c r="R961" i="1" s="1"/>
  <c r="H962" i="1"/>
  <c r="R962" i="1" s="1"/>
  <c r="H963" i="1"/>
  <c r="R963" i="1" s="1"/>
  <c r="H964" i="1"/>
  <c r="R964" i="1" s="1"/>
  <c r="H965" i="1"/>
  <c r="R965" i="1" s="1"/>
  <c r="H966" i="1"/>
  <c r="R966" i="1" s="1"/>
  <c r="H967" i="1"/>
  <c r="R967" i="1" s="1"/>
  <c r="H968" i="1"/>
  <c r="R968" i="1" s="1"/>
  <c r="H969" i="1"/>
  <c r="R969" i="1" s="1"/>
  <c r="H970" i="1"/>
  <c r="H971" i="1"/>
  <c r="H972" i="1"/>
  <c r="H973" i="1"/>
  <c r="H974" i="1"/>
  <c r="H975" i="1"/>
  <c r="H976" i="1"/>
  <c r="H977" i="1"/>
  <c r="H978" i="1"/>
  <c r="H979" i="1"/>
  <c r="H980" i="1"/>
  <c r="R980" i="1" s="1"/>
  <c r="H981" i="1"/>
  <c r="R981" i="1" s="1"/>
  <c r="H982" i="1"/>
  <c r="R982" i="1" s="1"/>
  <c r="H983" i="1"/>
  <c r="R983" i="1" s="1"/>
  <c r="H984" i="1"/>
  <c r="R984" i="1" s="1"/>
  <c r="H985" i="1"/>
  <c r="R985" i="1" s="1"/>
  <c r="H986" i="1"/>
  <c r="R986" i="1" s="1"/>
  <c r="H987" i="1"/>
  <c r="R987" i="1" s="1"/>
  <c r="H988" i="1"/>
  <c r="R988" i="1" s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R1014" i="1" s="1"/>
  <c r="H1015" i="1"/>
  <c r="R1015" i="1" s="1"/>
  <c r="H1016" i="1"/>
  <c r="R1016" i="1" s="1"/>
  <c r="H1017" i="1"/>
  <c r="R1017" i="1" s="1"/>
  <c r="H1018" i="1"/>
  <c r="R1018" i="1" s="1"/>
  <c r="H1019" i="1"/>
  <c r="R1019" i="1" s="1"/>
  <c r="H1020" i="1"/>
  <c r="R1020" i="1" s="1"/>
  <c r="H1021" i="1"/>
  <c r="R1021" i="1" s="1"/>
  <c r="H1022" i="1"/>
  <c r="R1022" i="1" s="1"/>
  <c r="H1023" i="1"/>
  <c r="R1023" i="1" s="1"/>
  <c r="H1024" i="1"/>
  <c r="R1024" i="1" s="1"/>
  <c r="H1025" i="1"/>
  <c r="R1025" i="1" s="1"/>
  <c r="H1026" i="1"/>
  <c r="R1026" i="1" s="1"/>
  <c r="H1027" i="1"/>
  <c r="R1027" i="1" s="1"/>
  <c r="H1028" i="1"/>
  <c r="R1028" i="1" s="1"/>
  <c r="H1029" i="1"/>
  <c r="R1029" i="1" s="1"/>
  <c r="H1030" i="1"/>
  <c r="R1030" i="1" s="1"/>
  <c r="H1031" i="1"/>
  <c r="R1031" i="1" s="1"/>
  <c r="H1032" i="1"/>
  <c r="R1032" i="1" s="1"/>
  <c r="H1033" i="1"/>
  <c r="R1033" i="1" s="1"/>
  <c r="H1034" i="1"/>
  <c r="R1034" i="1" s="1"/>
  <c r="H1035" i="1"/>
  <c r="R1035" i="1" s="1"/>
  <c r="H1036" i="1"/>
  <c r="R1036" i="1" s="1"/>
  <c r="H1037" i="1"/>
  <c r="R1037" i="1" s="1"/>
  <c r="H1038" i="1"/>
  <c r="R1038" i="1" s="1"/>
  <c r="H1039" i="1"/>
  <c r="R1039" i="1" s="1"/>
  <c r="H1040" i="1"/>
  <c r="R1040" i="1" s="1"/>
  <c r="H1041" i="1"/>
  <c r="R1041" i="1" s="1"/>
  <c r="H1042" i="1"/>
  <c r="R1042" i="1" s="1"/>
  <c r="H1043" i="1"/>
  <c r="R1043" i="1" s="1"/>
  <c r="H1044" i="1"/>
  <c r="R1044" i="1" s="1"/>
  <c r="H1045" i="1"/>
  <c r="R1045" i="1" s="1"/>
  <c r="H1046" i="1"/>
  <c r="R1046" i="1" s="1"/>
  <c r="H1047" i="1"/>
  <c r="R1047" i="1" s="1"/>
  <c r="H1048" i="1"/>
  <c r="R1048" i="1" s="1"/>
  <c r="H1049" i="1"/>
  <c r="R1049" i="1" s="1"/>
  <c r="H1050" i="1"/>
  <c r="R1050" i="1" s="1"/>
  <c r="H1051" i="1"/>
  <c r="R1051" i="1" s="1"/>
  <c r="H1052" i="1"/>
  <c r="R1052" i="1" s="1"/>
  <c r="H1053" i="1"/>
  <c r="R1053" i="1" s="1"/>
  <c r="H1054" i="1"/>
  <c r="R1054" i="1" s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R1068" i="1" s="1"/>
  <c r="H1069" i="1"/>
  <c r="R1069" i="1" s="1"/>
  <c r="H1070" i="1"/>
  <c r="R1070" i="1" s="1"/>
  <c r="H1071" i="1"/>
  <c r="R1071" i="1" s="1"/>
  <c r="H1072" i="1"/>
  <c r="R1072" i="1" s="1"/>
  <c r="H1073" i="1"/>
  <c r="R1073" i="1" s="1"/>
  <c r="H1074" i="1"/>
  <c r="R1074" i="1" s="1"/>
  <c r="H1075" i="1"/>
  <c r="R1075" i="1" s="1"/>
  <c r="H1076" i="1"/>
  <c r="R1076" i="1" s="1"/>
  <c r="H1077" i="1"/>
  <c r="R1077" i="1" s="1"/>
  <c r="H1078" i="1"/>
  <c r="R1078" i="1" s="1"/>
  <c r="H1079" i="1"/>
  <c r="R1079" i="1" s="1"/>
  <c r="H1080" i="1"/>
  <c r="R1080" i="1" s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R1093" i="1" s="1"/>
  <c r="H1094" i="1"/>
  <c r="R1094" i="1" s="1"/>
  <c r="H1095" i="1"/>
  <c r="R1095" i="1" s="1"/>
  <c r="H1096" i="1"/>
  <c r="R1096" i="1" s="1"/>
  <c r="H1097" i="1"/>
  <c r="R1097" i="1" s="1"/>
  <c r="H1098" i="1"/>
  <c r="R1098" i="1" s="1"/>
  <c r="H1099" i="1"/>
  <c r="R1099" i="1" s="1"/>
  <c r="H1100" i="1"/>
  <c r="R1100" i="1" s="1"/>
  <c r="H1101" i="1"/>
  <c r="R1101" i="1" s="1"/>
  <c r="H1102" i="1"/>
  <c r="R1102" i="1" s="1"/>
  <c r="H1103" i="1"/>
  <c r="R1103" i="1" s="1"/>
  <c r="H1104" i="1"/>
  <c r="R1104" i="1" s="1"/>
  <c r="H1105" i="1"/>
  <c r="R1105" i="1" s="1"/>
  <c r="H1106" i="1"/>
  <c r="R1106" i="1" s="1"/>
  <c r="H1107" i="1"/>
  <c r="R1107" i="1" s="1"/>
  <c r="H1108" i="1"/>
  <c r="R1108" i="1" s="1"/>
  <c r="H1109" i="1"/>
  <c r="R1109" i="1" s="1"/>
  <c r="H1110" i="1"/>
  <c r="R1110" i="1" s="1"/>
  <c r="H1111" i="1"/>
  <c r="R1111" i="1" s="1"/>
  <c r="H1112" i="1"/>
  <c r="R1112" i="1" s="1"/>
  <c r="H1113" i="1"/>
  <c r="R1113" i="1" s="1"/>
  <c r="H1114" i="1"/>
  <c r="R1114" i="1" s="1"/>
  <c r="H1115" i="1"/>
  <c r="R1115" i="1" s="1"/>
  <c r="H1116" i="1"/>
  <c r="R1116" i="1" s="1"/>
  <c r="H1117" i="1"/>
  <c r="R1117" i="1" s="1"/>
  <c r="H1118" i="1"/>
  <c r="R1118" i="1" s="1"/>
  <c r="H1119" i="1"/>
  <c r="R1119" i="1" s="1"/>
  <c r="H1120" i="1"/>
  <c r="R1120" i="1" s="1"/>
  <c r="H1121" i="1"/>
  <c r="R1121" i="1" s="1"/>
  <c r="H1122" i="1"/>
  <c r="R1122" i="1" s="1"/>
  <c r="H1123" i="1"/>
  <c r="R1123" i="1" s="1"/>
  <c r="H1124" i="1"/>
  <c r="R1124" i="1" s="1"/>
  <c r="H1125" i="1"/>
  <c r="R1125" i="1" s="1"/>
  <c r="H1126" i="1"/>
  <c r="R1126" i="1" s="1"/>
  <c r="H1127" i="1"/>
  <c r="R1127" i="1" s="1"/>
  <c r="H1128" i="1"/>
  <c r="R1128" i="1" s="1"/>
  <c r="H1129" i="1"/>
  <c r="R1129" i="1" s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R1143" i="1" s="1"/>
  <c r="H1144" i="1"/>
  <c r="R1144" i="1" s="1"/>
  <c r="H1145" i="1"/>
  <c r="R1145" i="1" s="1"/>
  <c r="H1146" i="1"/>
  <c r="R1146" i="1" s="1"/>
  <c r="H1147" i="1"/>
  <c r="R1147" i="1" s="1"/>
  <c r="H1148" i="1"/>
  <c r="R1148" i="1" s="1"/>
  <c r="H1149" i="1"/>
  <c r="R1149" i="1" s="1"/>
  <c r="H1150" i="1"/>
  <c r="R1150" i="1" s="1"/>
  <c r="H1151" i="1"/>
  <c r="R1151" i="1" s="1"/>
  <c r="H1152" i="1"/>
  <c r="R1152" i="1" s="1"/>
  <c r="H1153" i="1"/>
  <c r="R1153" i="1" s="1"/>
  <c r="H1154" i="1"/>
  <c r="R1154" i="1" s="1"/>
  <c r="H1155" i="1"/>
  <c r="R1155" i="1" s="1"/>
  <c r="H1156" i="1"/>
  <c r="R1156" i="1" s="1"/>
  <c r="H1157" i="1"/>
  <c r="R1157" i="1" s="1"/>
  <c r="H1158" i="1"/>
  <c r="R1158" i="1" s="1"/>
  <c r="H1159" i="1"/>
  <c r="R1159" i="1" s="1"/>
  <c r="H1160" i="1"/>
  <c r="R1160" i="1" s="1"/>
  <c r="H1161" i="1"/>
  <c r="R1161" i="1" s="1"/>
  <c r="H1162" i="1"/>
  <c r="R1162" i="1" s="1"/>
  <c r="H1163" i="1"/>
  <c r="R1163" i="1" s="1"/>
  <c r="H1164" i="1"/>
  <c r="R1164" i="1" s="1"/>
  <c r="H1165" i="1"/>
  <c r="R1165" i="1" s="1"/>
  <c r="H1166" i="1"/>
  <c r="R1166" i="1" s="1"/>
  <c r="H1167" i="1"/>
  <c r="R1167" i="1" s="1"/>
  <c r="H1168" i="1"/>
  <c r="R1168" i="1" s="1"/>
  <c r="H1169" i="1"/>
  <c r="R1169" i="1" s="1"/>
  <c r="H1170" i="1"/>
  <c r="R1170" i="1" s="1"/>
  <c r="H1171" i="1"/>
  <c r="R1171" i="1" s="1"/>
  <c r="H1172" i="1"/>
  <c r="R1172" i="1" s="1"/>
  <c r="H1173" i="1"/>
  <c r="R1173" i="1" s="1"/>
  <c r="H1174" i="1"/>
  <c r="R1174" i="1" s="1"/>
  <c r="H1175" i="1"/>
  <c r="R1175" i="1" s="1"/>
  <c r="H1176" i="1"/>
  <c r="R1176" i="1" s="1"/>
  <c r="H1177" i="1"/>
  <c r="R1177" i="1" s="1"/>
  <c r="H1178" i="1"/>
  <c r="R1178" i="1" s="1"/>
  <c r="H1179" i="1"/>
  <c r="R1179" i="1" s="1"/>
  <c r="H1180" i="1"/>
  <c r="R1180" i="1" s="1"/>
  <c r="H1181" i="1"/>
  <c r="R1181" i="1" s="1"/>
  <c r="H1182" i="1"/>
  <c r="R1182" i="1" s="1"/>
  <c r="H1183" i="1"/>
  <c r="R1183" i="1" s="1"/>
  <c r="H1184" i="1"/>
  <c r="R1184" i="1" s="1"/>
  <c r="H1185" i="1"/>
  <c r="R1185" i="1" s="1"/>
  <c r="H1186" i="1"/>
  <c r="R1186" i="1" s="1"/>
  <c r="H1187" i="1"/>
  <c r="R1187" i="1" s="1"/>
  <c r="H1188" i="1"/>
  <c r="R1188" i="1" s="1"/>
  <c r="H1189" i="1"/>
  <c r="R1189" i="1" s="1"/>
  <c r="H1190" i="1"/>
  <c r="R1190" i="1" s="1"/>
  <c r="H1191" i="1"/>
  <c r="R1191" i="1" s="1"/>
  <c r="H1192" i="1"/>
  <c r="R1192" i="1" s="1"/>
  <c r="H1193" i="1"/>
  <c r="R1193" i="1" s="1"/>
  <c r="H1194" i="1"/>
  <c r="R1194" i="1" s="1"/>
  <c r="H1195" i="1"/>
  <c r="R1195" i="1" s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R1232" i="1" s="1"/>
  <c r="H1233" i="1"/>
  <c r="R1233" i="1" s="1"/>
  <c r="H1234" i="1"/>
  <c r="R1234" i="1" s="1"/>
  <c r="H1235" i="1"/>
  <c r="R1235" i="1" s="1"/>
  <c r="H1236" i="1"/>
  <c r="R1236" i="1" s="1"/>
  <c r="H1237" i="1"/>
  <c r="R1237" i="1" s="1"/>
  <c r="H1238" i="1"/>
  <c r="R1238" i="1" s="1"/>
  <c r="H1239" i="1"/>
  <c r="R1239" i="1" s="1"/>
  <c r="H1240" i="1"/>
  <c r="R1240" i="1" s="1"/>
  <c r="H1241" i="1"/>
  <c r="R1241" i="1" s="1"/>
  <c r="H1242" i="1"/>
  <c r="R1242" i="1" s="1"/>
  <c r="H1243" i="1"/>
  <c r="R1243" i="1" s="1"/>
  <c r="H1244" i="1"/>
  <c r="R1244" i="1" s="1"/>
  <c r="H1245" i="1"/>
  <c r="R1245" i="1" s="1"/>
  <c r="H1246" i="1"/>
  <c r="R1246" i="1" s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R1279" i="1" s="1"/>
  <c r="H1280" i="1"/>
  <c r="R1280" i="1" s="1"/>
  <c r="H1281" i="1"/>
  <c r="R1281" i="1" s="1"/>
  <c r="H1282" i="1"/>
  <c r="R1282" i="1" s="1"/>
  <c r="H1283" i="1"/>
  <c r="R1283" i="1" s="1"/>
  <c r="H1284" i="1"/>
  <c r="R1284" i="1" s="1"/>
  <c r="H1285" i="1"/>
  <c r="R1285" i="1" s="1"/>
  <c r="H1286" i="1"/>
  <c r="R1286" i="1" s="1"/>
  <c r="H1287" i="1"/>
  <c r="R1287" i="1" s="1"/>
  <c r="H1288" i="1"/>
  <c r="R1288" i="1" s="1"/>
  <c r="H1289" i="1"/>
  <c r="R1289" i="1" s="1"/>
  <c r="H1290" i="1"/>
  <c r="R1290" i="1" s="1"/>
  <c r="H1291" i="1"/>
  <c r="R1291" i="1" s="1"/>
  <c r="H1292" i="1"/>
  <c r="R1292" i="1" s="1"/>
  <c r="H1293" i="1"/>
  <c r="R1293" i="1" s="1"/>
  <c r="H1294" i="1"/>
  <c r="R1294" i="1" s="1"/>
  <c r="H1295" i="1"/>
  <c r="R1295" i="1" s="1"/>
  <c r="H1296" i="1"/>
  <c r="R1296" i="1" s="1"/>
  <c r="H1297" i="1"/>
  <c r="R1297" i="1" s="1"/>
  <c r="H1298" i="1"/>
  <c r="R1298" i="1" s="1"/>
  <c r="H1299" i="1"/>
  <c r="R1299" i="1" s="1"/>
  <c r="H1300" i="1"/>
  <c r="R1300" i="1" s="1"/>
  <c r="H1301" i="1"/>
  <c r="R1301" i="1" s="1"/>
  <c r="H1302" i="1"/>
  <c r="R1302" i="1" s="1"/>
  <c r="H1303" i="1"/>
  <c r="R1303" i="1" s="1"/>
  <c r="H1304" i="1"/>
  <c r="R1304" i="1" s="1"/>
  <c r="H1305" i="1"/>
  <c r="R1305" i="1" s="1"/>
  <c r="H1306" i="1"/>
  <c r="R1306" i="1" s="1"/>
  <c r="H1307" i="1"/>
  <c r="R1307" i="1" s="1"/>
  <c r="H1308" i="1"/>
  <c r="R1308" i="1" s="1"/>
  <c r="H1309" i="1"/>
  <c r="R1309" i="1" s="1"/>
  <c r="H1310" i="1"/>
  <c r="R1310" i="1" s="1"/>
  <c r="H1311" i="1"/>
  <c r="R1311" i="1" s="1"/>
  <c r="H1312" i="1"/>
  <c r="R1312" i="1" s="1"/>
  <c r="H1313" i="1"/>
  <c r="R1313" i="1" s="1"/>
  <c r="H1314" i="1"/>
  <c r="R1314" i="1" s="1"/>
  <c r="H1315" i="1"/>
  <c r="R1315" i="1" s="1"/>
  <c r="H1316" i="1"/>
  <c r="R1316" i="1" s="1"/>
  <c r="H1317" i="1"/>
  <c r="R1317" i="1" s="1"/>
  <c r="H1318" i="1"/>
  <c r="R1318" i="1" s="1"/>
  <c r="H1319" i="1"/>
  <c r="R1319" i="1" s="1"/>
  <c r="H1320" i="1"/>
  <c r="R1320" i="1" s="1"/>
  <c r="H1321" i="1"/>
  <c r="R1321" i="1" s="1"/>
  <c r="H1322" i="1"/>
  <c r="R1322" i="1" s="1"/>
  <c r="H1323" i="1"/>
  <c r="R1323" i="1" s="1"/>
  <c r="H1324" i="1"/>
  <c r="R1324" i="1" s="1"/>
  <c r="H1325" i="1"/>
  <c r="R1325" i="1" s="1"/>
  <c r="H1326" i="1"/>
  <c r="R1326" i="1" s="1"/>
  <c r="H1327" i="1"/>
  <c r="R1327" i="1" s="1"/>
  <c r="H1328" i="1"/>
  <c r="R1328" i="1" s="1"/>
  <c r="H1329" i="1"/>
  <c r="R1329" i="1" s="1"/>
  <c r="H1330" i="1"/>
  <c r="R1330" i="1" s="1"/>
  <c r="H1331" i="1"/>
  <c r="R1331" i="1" s="1"/>
  <c r="H1332" i="1"/>
  <c r="R1332" i="1" s="1"/>
  <c r="H1333" i="1"/>
  <c r="R1333" i="1" s="1"/>
  <c r="H1334" i="1"/>
  <c r="R1334" i="1" s="1"/>
  <c r="H1335" i="1"/>
  <c r="R1335" i="1" s="1"/>
  <c r="H1336" i="1"/>
  <c r="R1336" i="1" s="1"/>
  <c r="H1337" i="1"/>
  <c r="R1337" i="1" s="1"/>
  <c r="H1338" i="1"/>
  <c r="R1338" i="1" s="1"/>
  <c r="H1339" i="1"/>
  <c r="R1339" i="1" s="1"/>
  <c r="H1340" i="1"/>
  <c r="R1340" i="1" s="1"/>
  <c r="H1341" i="1"/>
  <c r="R1341" i="1" s="1"/>
  <c r="H1342" i="1"/>
  <c r="R1342" i="1" s="1"/>
  <c r="H1343" i="1"/>
  <c r="R1343" i="1" s="1"/>
  <c r="H1344" i="1"/>
  <c r="R1344" i="1" s="1"/>
  <c r="H1345" i="1"/>
  <c r="R1345" i="1" s="1"/>
  <c r="H1346" i="1"/>
  <c r="R1346" i="1" s="1"/>
  <c r="H1347" i="1"/>
  <c r="R1347" i="1" s="1"/>
  <c r="H1348" i="1"/>
  <c r="R1348" i="1" s="1"/>
  <c r="H1349" i="1"/>
  <c r="R1349" i="1" s="1"/>
  <c r="H1350" i="1"/>
  <c r="R1350" i="1" s="1"/>
  <c r="H1351" i="1"/>
  <c r="R1351" i="1" s="1"/>
  <c r="H1352" i="1"/>
  <c r="R1352" i="1" s="1"/>
  <c r="H1353" i="1"/>
  <c r="R1353" i="1" s="1"/>
  <c r="H1354" i="1"/>
  <c r="R1354" i="1" s="1"/>
  <c r="H1355" i="1"/>
  <c r="H1356" i="1"/>
  <c r="H1357" i="1"/>
  <c r="H1358" i="1"/>
  <c r="H1359" i="1"/>
  <c r="H1360" i="1"/>
  <c r="R1360" i="1" s="1"/>
  <c r="H1361" i="1"/>
  <c r="R1361" i="1" s="1"/>
  <c r="H1362" i="1"/>
  <c r="R1362" i="1" s="1"/>
  <c r="H1363" i="1"/>
  <c r="R1363" i="1" s="1"/>
  <c r="H1364" i="1"/>
  <c r="R1364" i="1" s="1"/>
  <c r="H1365" i="1"/>
  <c r="R1365" i="1" s="1"/>
  <c r="H1366" i="1"/>
  <c r="R1366" i="1" s="1"/>
  <c r="H1367" i="1"/>
  <c r="R1367" i="1" s="1"/>
  <c r="H1368" i="1"/>
  <c r="R1368" i="1" s="1"/>
  <c r="H1369" i="1"/>
  <c r="R1369" i="1" s="1"/>
  <c r="H1370" i="1"/>
  <c r="R1370" i="1" s="1"/>
  <c r="H1371" i="1"/>
  <c r="R1371" i="1" s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R1384" i="1" s="1"/>
  <c r="H1385" i="1"/>
  <c r="R1385" i="1" s="1"/>
  <c r="H1386" i="1"/>
  <c r="R1386" i="1" s="1"/>
  <c r="H1387" i="1"/>
  <c r="R1387" i="1" s="1"/>
  <c r="H1388" i="1"/>
  <c r="R1388" i="1" s="1"/>
  <c r="H1389" i="1"/>
  <c r="R1389" i="1" s="1"/>
  <c r="H1390" i="1"/>
  <c r="R1390" i="1" s="1"/>
  <c r="H1391" i="1"/>
  <c r="R1391" i="1" s="1"/>
  <c r="H1392" i="1"/>
  <c r="R1392" i="1" s="1"/>
  <c r="H1393" i="1"/>
  <c r="R1393" i="1" s="1"/>
  <c r="H1394" i="1"/>
  <c r="R1394" i="1" s="1"/>
  <c r="H1395" i="1"/>
  <c r="R1395" i="1" s="1"/>
  <c r="H1396" i="1"/>
  <c r="R1396" i="1" s="1"/>
  <c r="H1397" i="1"/>
  <c r="R1397" i="1" s="1"/>
  <c r="H1398" i="1"/>
  <c r="R1398" i="1" s="1"/>
  <c r="H1399" i="1"/>
  <c r="R1399" i="1" s="1"/>
  <c r="H1400" i="1"/>
  <c r="R1400" i="1" s="1"/>
  <c r="H1401" i="1"/>
  <c r="R1401" i="1" s="1"/>
  <c r="H1402" i="1"/>
  <c r="R1402" i="1" s="1"/>
  <c r="H1403" i="1"/>
  <c r="R1403" i="1" s="1"/>
  <c r="H1404" i="1"/>
  <c r="R1404" i="1" s="1"/>
  <c r="H1405" i="1"/>
  <c r="R1405" i="1" s="1"/>
  <c r="H1406" i="1"/>
  <c r="R1406" i="1" s="1"/>
  <c r="H1407" i="1"/>
  <c r="R1407" i="1" s="1"/>
  <c r="H1408" i="1"/>
  <c r="R1408" i="1" s="1"/>
  <c r="H1409" i="1"/>
  <c r="R1409" i="1" s="1"/>
  <c r="H1410" i="1"/>
  <c r="R1410" i="1" s="1"/>
  <c r="H1411" i="1"/>
  <c r="R1411" i="1" s="1"/>
  <c r="H1412" i="1"/>
  <c r="R1412" i="1" s="1"/>
  <c r="H1413" i="1"/>
  <c r="R1413" i="1" s="1"/>
  <c r="H1414" i="1"/>
  <c r="R1414" i="1" s="1"/>
  <c r="H1415" i="1"/>
  <c r="R1415" i="1" s="1"/>
  <c r="H1416" i="1"/>
  <c r="R1416" i="1" s="1"/>
  <c r="H1417" i="1"/>
  <c r="R1417" i="1" s="1"/>
  <c r="H1418" i="1"/>
  <c r="R1418" i="1" s="1"/>
  <c r="H1419" i="1"/>
  <c r="R1419" i="1" s="1"/>
  <c r="H1420" i="1"/>
  <c r="R1420" i="1" s="1"/>
  <c r="H1421" i="1"/>
  <c r="R1421" i="1" s="1"/>
  <c r="H1422" i="1"/>
  <c r="R1422" i="1" s="1"/>
  <c r="H1423" i="1"/>
  <c r="R1423" i="1" s="1"/>
  <c r="H1424" i="1"/>
  <c r="R1424" i="1" s="1"/>
  <c r="H1425" i="1"/>
  <c r="R1425" i="1" s="1"/>
  <c r="H1426" i="1"/>
  <c r="R1426" i="1" s="1"/>
  <c r="H1427" i="1"/>
  <c r="R1427" i="1" s="1"/>
  <c r="H1428" i="1"/>
  <c r="R1428" i="1" s="1"/>
  <c r="H1429" i="1"/>
  <c r="R1429" i="1" s="1"/>
  <c r="H1430" i="1"/>
  <c r="R1430" i="1" s="1"/>
  <c r="H1431" i="1"/>
  <c r="R1431" i="1" s="1"/>
  <c r="H1432" i="1"/>
  <c r="R1432" i="1" s="1"/>
  <c r="H1433" i="1"/>
  <c r="R1433" i="1" s="1"/>
  <c r="H1434" i="1"/>
  <c r="R1434" i="1" s="1"/>
  <c r="H1435" i="1"/>
  <c r="R1435" i="1" s="1"/>
  <c r="H1436" i="1"/>
  <c r="R1436" i="1" s="1"/>
  <c r="H1437" i="1"/>
  <c r="R1437" i="1" s="1"/>
  <c r="H1438" i="1"/>
  <c r="R1438" i="1" s="1"/>
  <c r="H1439" i="1"/>
  <c r="R1439" i="1" s="1"/>
  <c r="H1440" i="1"/>
  <c r="R1440" i="1" s="1"/>
  <c r="H1441" i="1"/>
  <c r="R1441" i="1" s="1"/>
  <c r="H1442" i="1"/>
  <c r="R1442" i="1" s="1"/>
  <c r="H1443" i="1"/>
  <c r="R1443" i="1" s="1"/>
  <c r="H1444" i="1"/>
  <c r="R1444" i="1" s="1"/>
  <c r="H1445" i="1"/>
  <c r="R1445" i="1" s="1"/>
  <c r="H1446" i="1"/>
  <c r="R1446" i="1" s="1"/>
  <c r="H1447" i="1"/>
  <c r="R1447" i="1" s="1"/>
  <c r="H1448" i="1"/>
  <c r="R1448" i="1" s="1"/>
  <c r="H1449" i="1"/>
  <c r="R1449" i="1" s="1"/>
  <c r="H1450" i="1"/>
  <c r="R1450" i="1" s="1"/>
  <c r="H1451" i="1"/>
  <c r="R1451" i="1" s="1"/>
  <c r="H1452" i="1"/>
  <c r="R1452" i="1" s="1"/>
  <c r="H1453" i="1"/>
  <c r="R1453" i="1" s="1"/>
  <c r="H1454" i="1"/>
  <c r="R1454" i="1" s="1"/>
  <c r="H1455" i="1"/>
  <c r="R1455" i="1" s="1"/>
  <c r="H1456" i="1"/>
  <c r="R1456" i="1" s="1"/>
  <c r="H1457" i="1"/>
  <c r="R1457" i="1" s="1"/>
  <c r="H1458" i="1"/>
  <c r="R1458" i="1" s="1"/>
  <c r="H1459" i="1"/>
  <c r="R1459" i="1" s="1"/>
  <c r="H1460" i="1"/>
  <c r="R1460" i="1" s="1"/>
  <c r="H1461" i="1"/>
  <c r="R1461" i="1" s="1"/>
  <c r="H1462" i="1"/>
  <c r="R1462" i="1" s="1"/>
  <c r="H1463" i="1"/>
  <c r="R1463" i="1" s="1"/>
  <c r="H1464" i="1"/>
  <c r="R1464" i="1" s="1"/>
  <c r="H1465" i="1"/>
  <c r="R1465" i="1" s="1"/>
  <c r="H1466" i="1"/>
  <c r="R1466" i="1" s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R1500" i="1" s="1"/>
  <c r="H1501" i="1"/>
  <c r="R1501" i="1" s="1"/>
  <c r="H1502" i="1"/>
  <c r="R1502" i="1" s="1"/>
  <c r="H1503" i="1"/>
  <c r="R1503" i="1" s="1"/>
  <c r="H1504" i="1"/>
  <c r="R1504" i="1" s="1"/>
  <c r="H1505" i="1"/>
  <c r="R1505" i="1" s="1"/>
  <c r="H1506" i="1"/>
  <c r="R1506" i="1" s="1"/>
  <c r="H1507" i="1"/>
  <c r="R1507" i="1" s="1"/>
  <c r="H1508" i="1"/>
  <c r="R1508" i="1" s="1"/>
  <c r="H1509" i="1"/>
  <c r="R1509" i="1" s="1"/>
  <c r="H1510" i="1"/>
  <c r="R1510" i="1" s="1"/>
  <c r="H1511" i="1"/>
  <c r="R1511" i="1" s="1"/>
  <c r="H1512" i="1"/>
  <c r="R1512" i="1" s="1"/>
  <c r="H1513" i="1"/>
  <c r="R1513" i="1" s="1"/>
  <c r="H1514" i="1"/>
  <c r="R1514" i="1" s="1"/>
  <c r="H1515" i="1"/>
  <c r="R1515" i="1" s="1"/>
  <c r="H1516" i="1"/>
  <c r="R1516" i="1" s="1"/>
  <c r="H1517" i="1"/>
  <c r="R1517" i="1" s="1"/>
  <c r="H1518" i="1"/>
  <c r="R1518" i="1" s="1"/>
  <c r="H1519" i="1"/>
  <c r="R1519" i="1" s="1"/>
  <c r="H1520" i="1"/>
  <c r="R1520" i="1" s="1"/>
  <c r="H1521" i="1"/>
  <c r="R1521" i="1" s="1"/>
  <c r="H1522" i="1"/>
  <c r="R1522" i="1" s="1"/>
  <c r="H1523" i="1"/>
  <c r="R1523" i="1" s="1"/>
  <c r="H1524" i="1"/>
  <c r="R1524" i="1" s="1"/>
  <c r="H1525" i="1"/>
  <c r="R1525" i="1" s="1"/>
  <c r="H1526" i="1"/>
  <c r="R1526" i="1" s="1"/>
  <c r="H1527" i="1"/>
  <c r="R1527" i="1" s="1"/>
  <c r="H1528" i="1"/>
  <c r="R1528" i="1" s="1"/>
  <c r="H1529" i="1"/>
  <c r="R1529" i="1" s="1"/>
  <c r="H1530" i="1"/>
  <c r="R1530" i="1" s="1"/>
  <c r="H1531" i="1"/>
  <c r="R1531" i="1" s="1"/>
  <c r="H1532" i="1"/>
  <c r="R1532" i="1" s="1"/>
  <c r="H1533" i="1"/>
  <c r="R1533" i="1" s="1"/>
  <c r="H1534" i="1"/>
  <c r="R1534" i="1" s="1"/>
  <c r="H1535" i="1"/>
  <c r="R1535" i="1" s="1"/>
  <c r="H1536" i="1"/>
  <c r="R1536" i="1" s="1"/>
  <c r="H1537" i="1"/>
  <c r="R1537" i="1" s="1"/>
  <c r="H1538" i="1"/>
  <c r="R1538" i="1" s="1"/>
  <c r="H1539" i="1"/>
  <c r="R1539" i="1" s="1"/>
  <c r="H1540" i="1"/>
  <c r="R1540" i="1" s="1"/>
  <c r="H1541" i="1"/>
  <c r="R1541" i="1" s="1"/>
  <c r="H1542" i="1"/>
  <c r="R1542" i="1" s="1"/>
  <c r="H1543" i="1"/>
  <c r="R1543" i="1" s="1"/>
  <c r="H1544" i="1"/>
  <c r="R1544" i="1" s="1"/>
  <c r="H1545" i="1"/>
  <c r="H1546" i="1"/>
  <c r="H1547" i="1"/>
  <c r="H1548" i="1"/>
  <c r="H1549" i="1"/>
  <c r="H1550" i="1"/>
  <c r="H1551" i="1"/>
  <c r="H1552" i="1"/>
  <c r="H1553" i="1"/>
  <c r="H1554" i="1"/>
  <c r="H1555" i="1"/>
  <c r="P749" i="6" l="1"/>
  <c r="P1325" i="6"/>
  <c r="P1449" i="6"/>
  <c r="P1019" i="6"/>
  <c r="P1366" i="6"/>
  <c r="P907" i="6"/>
  <c r="P386" i="6"/>
  <c r="P1151" i="6"/>
  <c r="R1360" i="6"/>
  <c r="P1304" i="6"/>
  <c r="P475" i="6"/>
  <c r="W648" i="1"/>
  <c r="AA648" i="1" s="1"/>
  <c r="AC648" i="1"/>
  <c r="O699" i="6"/>
  <c r="O832" i="6"/>
  <c r="O756" i="6"/>
  <c r="O905" i="6"/>
  <c r="O1315" i="6"/>
  <c r="O1029" i="6"/>
  <c r="O1180" i="6"/>
  <c r="O1421" i="6"/>
  <c r="O1503" i="6"/>
  <c r="O836" i="6"/>
  <c r="K1486" i="1"/>
  <c r="Q1485" i="1"/>
  <c r="M1485" i="1"/>
  <c r="L1485" i="1"/>
  <c r="O758" i="6"/>
  <c r="O879" i="6"/>
  <c r="O1050" i="6"/>
  <c r="O1301" i="6"/>
  <c r="O1433" i="6"/>
  <c r="O796" i="6"/>
  <c r="O655" i="6"/>
  <c r="O813" i="6"/>
  <c r="O1455" i="6"/>
  <c r="O765" i="6"/>
  <c r="O1190" i="6"/>
  <c r="O840" i="6"/>
  <c r="O1051" i="6"/>
  <c r="O1351" i="6"/>
  <c r="O1458" i="6"/>
  <c r="O1310" i="6"/>
  <c r="O623" i="6"/>
  <c r="O917" i="6"/>
  <c r="O1283" i="6"/>
  <c r="O163" i="6"/>
  <c r="O1156" i="6"/>
  <c r="O403" i="6"/>
  <c r="O744" i="6"/>
  <c r="O921" i="6"/>
  <c r="O1118" i="6"/>
  <c r="O1427" i="6"/>
  <c r="O812" i="6"/>
  <c r="O715" i="6"/>
  <c r="O797" i="6"/>
  <c r="O1372" i="6"/>
  <c r="O287" i="6"/>
  <c r="O1172" i="6"/>
  <c r="O1462" i="6"/>
  <c r="O673" i="6"/>
  <c r="O842" i="6"/>
  <c r="O1045" i="6"/>
  <c r="O1160" i="6"/>
  <c r="O1296" i="6"/>
  <c r="O1369" i="6"/>
  <c r="O1460" i="6"/>
  <c r="O1430" i="6"/>
  <c r="O1316" i="6"/>
  <c r="O195" i="6"/>
  <c r="O746" i="6"/>
  <c r="O875" i="6"/>
  <c r="O1030" i="6"/>
  <c r="O1153" i="6"/>
  <c r="O1313" i="6"/>
  <c r="O1429" i="6"/>
  <c r="O739" i="6"/>
  <c r="O1031" i="6"/>
  <c r="O877" i="6"/>
  <c r="O539" i="6"/>
  <c r="O733" i="6"/>
  <c r="O663" i="6"/>
  <c r="O1234" i="6"/>
  <c r="O958" i="6"/>
  <c r="O639" i="6"/>
  <c r="O1416" i="6"/>
  <c r="O1042" i="6"/>
  <c r="O1423" i="6"/>
  <c r="O1450" i="6"/>
  <c r="O1115" i="6"/>
  <c r="O1419" i="6"/>
  <c r="O1148" i="6"/>
  <c r="O1288" i="6"/>
  <c r="O730" i="6"/>
  <c r="O1167" i="6"/>
  <c r="N1032" i="1"/>
  <c r="O1031" i="1"/>
  <c r="P1031" i="1" s="1"/>
  <c r="P1028" i="6"/>
  <c r="O183" i="6"/>
  <c r="O791" i="6"/>
  <c r="O903" i="6"/>
  <c r="O1100" i="6"/>
  <c r="O1309" i="6"/>
  <c r="O1441" i="6"/>
  <c r="O912" i="6"/>
  <c r="O631" i="6"/>
  <c r="O925" i="6"/>
  <c r="O672" i="6"/>
  <c r="O1099" i="6"/>
  <c r="O305" i="6"/>
  <c r="O880" i="6"/>
  <c r="O1101" i="6"/>
  <c r="O1402" i="6"/>
  <c r="O1466" i="6"/>
  <c r="O1406" i="6"/>
  <c r="O591" i="6"/>
  <c r="O959" i="6"/>
  <c r="O1307" i="6"/>
  <c r="O295" i="6"/>
  <c r="O1188" i="6"/>
  <c r="O592" i="6"/>
  <c r="O752" i="6"/>
  <c r="O947" i="6"/>
  <c r="O1126" i="6"/>
  <c r="O1435" i="6"/>
  <c r="O920" i="6"/>
  <c r="O511" i="6"/>
  <c r="O984" i="6"/>
  <c r="O1407" i="6"/>
  <c r="O613" i="6"/>
  <c r="O1196" i="6"/>
  <c r="O111" i="6"/>
  <c r="O705" i="6"/>
  <c r="O874" i="6"/>
  <c r="O1095" i="6"/>
  <c r="O1168" i="6"/>
  <c r="O1304" i="6"/>
  <c r="O1404" i="6"/>
  <c r="O1508" i="6"/>
  <c r="O1295" i="6"/>
  <c r="O1408" i="6"/>
  <c r="O203" i="6"/>
  <c r="O762" i="6"/>
  <c r="O883" i="6"/>
  <c r="O1038" i="6"/>
  <c r="O1169" i="6"/>
  <c r="O1321" i="6"/>
  <c r="O1437" i="6"/>
  <c r="O828" i="6"/>
  <c r="O671" i="6"/>
  <c r="O909" i="6"/>
  <c r="O963" i="6"/>
  <c r="O985" i="6"/>
  <c r="O121" i="6"/>
  <c r="O1242" i="6"/>
  <c r="O1124" i="6"/>
  <c r="O607" i="6"/>
  <c r="O763" i="6"/>
  <c r="K1033" i="1"/>
  <c r="Q1032" i="1"/>
  <c r="M1032" i="1"/>
  <c r="L1032" i="1"/>
  <c r="O750" i="6"/>
  <c r="O983" i="6"/>
  <c r="O1027" i="6"/>
  <c r="O1235" i="6"/>
  <c r="O731" i="6"/>
  <c r="O908" i="6"/>
  <c r="O1361" i="6"/>
  <c r="O843" i="6"/>
  <c r="O643" i="6"/>
  <c r="O1186" i="6"/>
  <c r="P1422" i="6"/>
  <c r="P1420" i="6"/>
  <c r="P1234" i="6"/>
  <c r="P904" i="6"/>
  <c r="O654" i="6"/>
  <c r="O799" i="6"/>
  <c r="O911" i="6"/>
  <c r="O1108" i="6"/>
  <c r="O1317" i="6"/>
  <c r="O1449" i="6"/>
  <c r="O987" i="6"/>
  <c r="O599" i="6"/>
  <c r="O967" i="6"/>
  <c r="O1150" i="6"/>
  <c r="O1164" i="6"/>
  <c r="O792" i="6"/>
  <c r="O904" i="6"/>
  <c r="O1125" i="6"/>
  <c r="O1410" i="6"/>
  <c r="O1506" i="6"/>
  <c r="O1510" i="6"/>
  <c r="O551" i="6"/>
  <c r="O1016" i="6"/>
  <c r="O1323" i="6"/>
  <c r="O327" i="6"/>
  <c r="O1236" i="6"/>
  <c r="O680" i="6"/>
  <c r="O760" i="6"/>
  <c r="O988" i="6"/>
  <c r="O1344" i="6"/>
  <c r="O1443" i="6"/>
  <c r="O1035" i="6"/>
  <c r="O103" i="6"/>
  <c r="O1024" i="6"/>
  <c r="O1439" i="6"/>
  <c r="O653" i="6"/>
  <c r="O1284" i="6"/>
  <c r="O119" i="6"/>
  <c r="O721" i="6"/>
  <c r="O914" i="6"/>
  <c r="O1103" i="6"/>
  <c r="O1176" i="6"/>
  <c r="O1312" i="6"/>
  <c r="O1412" i="6"/>
  <c r="O603" i="6"/>
  <c r="O1175" i="6"/>
  <c r="O1456" i="6"/>
  <c r="O447" i="6"/>
  <c r="O803" i="6"/>
  <c r="O907" i="6"/>
  <c r="O1054" i="6"/>
  <c r="O1185" i="6"/>
  <c r="O1346" i="6"/>
  <c r="O1445" i="6"/>
  <c r="O950" i="6"/>
  <c r="O647" i="6"/>
  <c r="O1032" i="6"/>
  <c r="O1239" i="6"/>
  <c r="O1107" i="6"/>
  <c r="O1105" i="6"/>
  <c r="O1282" i="6"/>
  <c r="O1363" i="6"/>
  <c r="O479" i="6"/>
  <c r="O1327" i="6"/>
  <c r="N645" i="1"/>
  <c r="O644" i="1"/>
  <c r="P644" i="1" s="1"/>
  <c r="N1530" i="1"/>
  <c r="O1529" i="1"/>
  <c r="O1293" i="6"/>
  <c r="O725" i="6"/>
  <c r="O1020" i="6"/>
  <c r="O683" i="6"/>
  <c r="O743" i="6"/>
  <c r="O387" i="6"/>
  <c r="O1452" i="6"/>
  <c r="O1022" i="6"/>
  <c r="O829" i="6"/>
  <c r="O1041" i="6"/>
  <c r="R1451" i="6"/>
  <c r="P1026" i="6"/>
  <c r="P1185" i="6"/>
  <c r="P742" i="6"/>
  <c r="P1041" i="6"/>
  <c r="O702" i="6"/>
  <c r="O807" i="6"/>
  <c r="O919" i="6"/>
  <c r="O1165" i="6"/>
  <c r="O1325" i="6"/>
  <c r="O1457" i="6"/>
  <c r="O1194" i="6"/>
  <c r="O735" i="6"/>
  <c r="O1098" i="6"/>
  <c r="O303" i="6"/>
  <c r="O1292" i="6"/>
  <c r="O800" i="6"/>
  <c r="O946" i="6"/>
  <c r="O1238" i="6"/>
  <c r="O1418" i="6"/>
  <c r="O579" i="6"/>
  <c r="O1303" i="6"/>
  <c r="O604" i="6"/>
  <c r="O1048" i="6"/>
  <c r="O1364" i="6"/>
  <c r="O757" i="6"/>
  <c r="O1300" i="6"/>
  <c r="O696" i="6"/>
  <c r="O801" i="6"/>
  <c r="O1028" i="6"/>
  <c r="O1352" i="6"/>
  <c r="O1459" i="6"/>
  <c r="O1318" i="6"/>
  <c r="O679" i="6"/>
  <c r="O1130" i="6"/>
  <c r="O1463" i="6"/>
  <c r="O822" i="6"/>
  <c r="O1324" i="6"/>
  <c r="O127" i="6"/>
  <c r="O737" i="6"/>
  <c r="O948" i="6"/>
  <c r="O1111" i="6"/>
  <c r="O1184" i="6"/>
  <c r="O1320" i="6"/>
  <c r="O1420" i="6"/>
  <c r="O736" i="6"/>
  <c r="O1039" i="6"/>
  <c r="O1504" i="6"/>
  <c r="O602" i="6"/>
  <c r="O811" i="6"/>
  <c r="O915" i="6"/>
  <c r="O1096" i="6"/>
  <c r="O1193" i="6"/>
  <c r="O1362" i="6"/>
  <c r="O1453" i="6"/>
  <c r="O1109" i="6"/>
  <c r="O615" i="6"/>
  <c r="O1195" i="6"/>
  <c r="O1151" i="6"/>
  <c r="O1244" i="6"/>
  <c r="O1121" i="6"/>
  <c r="O1298" i="6"/>
  <c r="O1451" i="6"/>
  <c r="O677" i="6"/>
  <c r="O719" i="6"/>
  <c r="N756" i="1"/>
  <c r="O755" i="1"/>
  <c r="P755" i="1" s="1"/>
  <c r="N738" i="1"/>
  <c r="O737" i="1"/>
  <c r="P737" i="1" s="1"/>
  <c r="N1112" i="1"/>
  <c r="O1111" i="1"/>
  <c r="N1265" i="1"/>
  <c r="O1264" i="1"/>
  <c r="O839" i="6"/>
  <c r="O732" i="6"/>
  <c r="O1326" i="6"/>
  <c r="O1367" i="6"/>
  <c r="O1094" i="6"/>
  <c r="O759" i="6"/>
  <c r="O1152" i="6"/>
  <c r="O187" i="6"/>
  <c r="O1305" i="6"/>
  <c r="O476" i="6"/>
  <c r="P1418" i="6"/>
  <c r="P1147" i="6"/>
  <c r="P642" i="6"/>
  <c r="O710" i="6"/>
  <c r="O815" i="6"/>
  <c r="O953" i="6"/>
  <c r="O1181" i="6"/>
  <c r="O1401" i="6"/>
  <c r="O1465" i="6"/>
  <c r="O1398" i="6"/>
  <c r="O711" i="6"/>
  <c r="O1155" i="6"/>
  <c r="O500" i="6"/>
  <c r="O1341" i="6"/>
  <c r="O808" i="6"/>
  <c r="O962" i="6"/>
  <c r="O1246" i="6"/>
  <c r="O1426" i="6"/>
  <c r="O723" i="6"/>
  <c r="O1191" i="6"/>
  <c r="O636" i="6"/>
  <c r="O1114" i="6"/>
  <c r="O1415" i="6"/>
  <c r="O902" i="6"/>
  <c r="O1349" i="6"/>
  <c r="O704" i="6"/>
  <c r="O817" i="6"/>
  <c r="O1036" i="6"/>
  <c r="O1368" i="6"/>
  <c r="O1467" i="6"/>
  <c r="O1422" i="6"/>
  <c r="O652" i="6"/>
  <c r="O1179" i="6"/>
  <c r="O1511" i="6"/>
  <c r="O918" i="6"/>
  <c r="O1365" i="6"/>
  <c r="O347" i="6"/>
  <c r="O794" i="6"/>
  <c r="O956" i="6"/>
  <c r="O1119" i="6"/>
  <c r="O1192" i="6"/>
  <c r="O1328" i="6"/>
  <c r="O1428" i="6"/>
  <c r="O820" i="6"/>
  <c r="O960" i="6"/>
  <c r="O966" i="6"/>
  <c r="O642" i="6"/>
  <c r="O819" i="6"/>
  <c r="O923" i="6"/>
  <c r="O1104" i="6"/>
  <c r="O1233" i="6"/>
  <c r="O1370" i="6"/>
  <c r="O1461" i="6"/>
  <c r="O1355" i="6"/>
  <c r="O644" i="6"/>
  <c r="O1299" i="6"/>
  <c r="O1015" i="6"/>
  <c r="O1308" i="6"/>
  <c r="O1146" i="6"/>
  <c r="O1314" i="6"/>
  <c r="O1247" i="6"/>
  <c r="O741" i="6"/>
  <c r="K646" i="1"/>
  <c r="Q645" i="1"/>
  <c r="M645" i="1"/>
  <c r="L645" i="1"/>
  <c r="K1531" i="1"/>
  <c r="Q1530" i="1"/>
  <c r="M1530" i="1"/>
  <c r="L1530" i="1"/>
  <c r="O1425" i="6"/>
  <c r="O547" i="6"/>
  <c r="O884" i="6"/>
  <c r="O728" i="6"/>
  <c r="O764" i="6"/>
  <c r="O826" i="6"/>
  <c r="O1343" i="6"/>
  <c r="O1128" i="6"/>
  <c r="O751" i="6"/>
  <c r="O707" i="6"/>
  <c r="P842" i="6"/>
  <c r="P1287" i="6"/>
  <c r="P727" i="6"/>
  <c r="P835" i="6"/>
  <c r="R1292" i="6"/>
  <c r="P698" i="6"/>
  <c r="O718" i="6"/>
  <c r="O823" i="6"/>
  <c r="O969" i="6"/>
  <c r="O1245" i="6"/>
  <c r="O1409" i="6"/>
  <c r="O1505" i="6"/>
  <c r="O1502" i="6"/>
  <c r="O628" i="6"/>
  <c r="O1187" i="6"/>
  <c r="O581" i="6"/>
  <c r="O1400" i="6"/>
  <c r="O816" i="6"/>
  <c r="O970" i="6"/>
  <c r="O1286" i="6"/>
  <c r="O1434" i="6"/>
  <c r="O804" i="6"/>
  <c r="O1055" i="6"/>
  <c r="O660" i="6"/>
  <c r="O1147" i="6"/>
  <c r="O1447" i="6"/>
  <c r="O968" i="6"/>
  <c r="O1440" i="6"/>
  <c r="O712" i="6"/>
  <c r="O825" i="6"/>
  <c r="O1044" i="6"/>
  <c r="O1403" i="6"/>
  <c r="O1507" i="6"/>
  <c r="O1183" i="6"/>
  <c r="O708" i="6"/>
  <c r="O1243" i="6"/>
  <c r="O876" i="6"/>
  <c r="O952" i="6"/>
  <c r="O1424" i="6"/>
  <c r="O355" i="6"/>
  <c r="O810" i="6"/>
  <c r="O964" i="6"/>
  <c r="O1127" i="6"/>
  <c r="O1240" i="6"/>
  <c r="O1345" i="6"/>
  <c r="O1436" i="6"/>
  <c r="O924" i="6"/>
  <c r="O1033" i="6"/>
  <c r="O71" i="6"/>
  <c r="O674" i="6"/>
  <c r="O827" i="6"/>
  <c r="O949" i="6"/>
  <c r="O1112" i="6"/>
  <c r="O1289" i="6"/>
  <c r="O1405" i="6"/>
  <c r="O1501" i="6"/>
  <c r="O1438" i="6"/>
  <c r="O716" i="6"/>
  <c r="O1399" i="6"/>
  <c r="O727" i="6"/>
  <c r="O1432" i="6"/>
  <c r="O1162" i="6"/>
  <c r="O664" i="6"/>
  <c r="O1159" i="6"/>
  <c r="O838" i="6"/>
  <c r="K757" i="1"/>
  <c r="Q756" i="1"/>
  <c r="M756" i="1"/>
  <c r="L756" i="1"/>
  <c r="K1113" i="1"/>
  <c r="Q1112" i="1"/>
  <c r="M1112" i="1"/>
  <c r="L1112" i="1"/>
  <c r="K1266" i="1"/>
  <c r="Q1265" i="1"/>
  <c r="M1265" i="1"/>
  <c r="L1265" i="1"/>
  <c r="N1485" i="1"/>
  <c r="O1484" i="1"/>
  <c r="P1484" i="1" s="1"/>
  <c r="P1342" i="6"/>
  <c r="P1040" i="6"/>
  <c r="P982" i="6"/>
  <c r="P883" i="6"/>
  <c r="P838" i="6"/>
  <c r="P1314" i="6"/>
  <c r="P706" i="6"/>
  <c r="P1451" i="6"/>
  <c r="P729" i="6"/>
  <c r="P1424" i="6"/>
  <c r="P1127" i="6"/>
  <c r="P828" i="6"/>
  <c r="O734" i="6"/>
  <c r="O831" i="6"/>
  <c r="O1026" i="6"/>
  <c r="O1285" i="6"/>
  <c r="O1417" i="6"/>
  <c r="O555" i="6"/>
  <c r="O1311" i="6"/>
  <c r="O700" i="6"/>
  <c r="O1348" i="6"/>
  <c r="O629" i="6"/>
  <c r="O1448" i="6"/>
  <c r="O824" i="6"/>
  <c r="O1019" i="6"/>
  <c r="O1302" i="6"/>
  <c r="O1442" i="6"/>
  <c r="O916" i="6"/>
  <c r="O955" i="6"/>
  <c r="O724" i="6"/>
  <c r="O1171" i="6"/>
  <c r="O755" i="6"/>
  <c r="O1017" i="6"/>
  <c r="O1512" i="6"/>
  <c r="O720" i="6"/>
  <c r="O833" i="6"/>
  <c r="O1052" i="6"/>
  <c r="O1411" i="6"/>
  <c r="O587" i="6"/>
  <c r="O1047" i="6"/>
  <c r="O740" i="6"/>
  <c r="O1291" i="6"/>
  <c r="O1454" i="6"/>
  <c r="O1049" i="6"/>
  <c r="O1464" i="6"/>
  <c r="O379" i="6"/>
  <c r="O818" i="6"/>
  <c r="O981" i="6"/>
  <c r="O1144" i="6"/>
  <c r="O1280" i="6"/>
  <c r="O1353" i="6"/>
  <c r="O1444" i="6"/>
  <c r="O1102" i="6"/>
  <c r="O1123" i="6"/>
  <c r="O79" i="6"/>
  <c r="O682" i="6"/>
  <c r="O835" i="6"/>
  <c r="O957" i="6"/>
  <c r="O1120" i="6"/>
  <c r="O1297" i="6"/>
  <c r="O1413" i="6"/>
  <c r="O1509" i="6"/>
  <c r="O1287" i="6"/>
  <c r="O748" i="6"/>
  <c r="O1431" i="6"/>
  <c r="O311" i="6"/>
  <c r="O1371" i="6"/>
  <c r="O1178" i="6"/>
  <c r="O747" i="6"/>
  <c r="O1023" i="6"/>
  <c r="O878" i="6"/>
  <c r="N1450" i="1"/>
  <c r="O1449" i="1"/>
  <c r="P1449" i="1" s="1"/>
  <c r="W1496" i="1"/>
  <c r="AC1495" i="1"/>
  <c r="AB1495" i="1"/>
  <c r="AA1495" i="1"/>
  <c r="R695" i="6"/>
  <c r="P1360" i="6"/>
  <c r="P750" i="6"/>
  <c r="P763" i="6"/>
  <c r="R601" i="6"/>
  <c r="P682" i="6"/>
  <c r="P730" i="6"/>
  <c r="P1363" i="6"/>
  <c r="P823" i="6"/>
  <c r="R945" i="6"/>
  <c r="P1193" i="6"/>
  <c r="P1097" i="6"/>
  <c r="P758" i="6"/>
  <c r="P755" i="6"/>
  <c r="P701" i="6"/>
  <c r="P1192" i="6"/>
  <c r="P1292" i="6"/>
  <c r="P756" i="6"/>
  <c r="P1458" i="6"/>
  <c r="P1021" i="6"/>
  <c r="P1114" i="6"/>
  <c r="P186" i="6"/>
  <c r="P831" i="6"/>
  <c r="P1194" i="6"/>
  <c r="P1324" i="6"/>
  <c r="P578" i="6"/>
  <c r="P724" i="6"/>
  <c r="P734" i="6"/>
  <c r="P731" i="6"/>
  <c r="P1416" i="6"/>
  <c r="P1319" i="6"/>
  <c r="P1025" i="6"/>
  <c r="P1166" i="6"/>
  <c r="R1093" i="6"/>
  <c r="P1347" i="6"/>
  <c r="P1093" i="6"/>
  <c r="P546" i="6"/>
  <c r="P903" i="6"/>
  <c r="O1154" i="6"/>
  <c r="O1116" i="6"/>
  <c r="O1040" i="6"/>
  <c r="O1340" i="6"/>
  <c r="N647" i="6"/>
  <c r="N1112" i="6"/>
  <c r="N674" i="6"/>
  <c r="N609" i="6"/>
  <c r="N737" i="6"/>
  <c r="N752" i="6"/>
  <c r="P1244" i="6"/>
  <c r="P1242" i="6"/>
  <c r="P968" i="6"/>
  <c r="P967" i="6"/>
  <c r="P948" i="6"/>
  <c r="R202" i="6"/>
  <c r="P182" i="6"/>
  <c r="P1187" i="6"/>
  <c r="N1208" i="6"/>
  <c r="N970" i="6"/>
  <c r="P911" i="6"/>
  <c r="P824" i="6"/>
  <c r="N1220" i="6"/>
  <c r="N1055" i="6"/>
  <c r="R1500" i="6"/>
  <c r="P671" i="6"/>
  <c r="P1435" i="6"/>
  <c r="N1389" i="6"/>
  <c r="P1037" i="6"/>
  <c r="N655" i="6"/>
  <c r="N625" i="6"/>
  <c r="N1121" i="6"/>
  <c r="N549" i="6"/>
  <c r="N985" i="6"/>
  <c r="N506" i="6"/>
  <c r="N234" i="6"/>
  <c r="N599" i="6"/>
  <c r="N1353" i="6"/>
  <c r="N644" i="6"/>
  <c r="N1289" i="6"/>
  <c r="N1033" i="6"/>
  <c r="N1172" i="6"/>
  <c r="N1128" i="6"/>
  <c r="R1339" i="6"/>
  <c r="N619" i="6"/>
  <c r="N593" i="6"/>
  <c r="N626" i="6"/>
  <c r="N498" i="6"/>
  <c r="N553" i="6"/>
  <c r="N909" i="6"/>
  <c r="N921" i="6"/>
  <c r="N1156" i="6"/>
  <c r="R1039" i="6"/>
  <c r="P1404" i="6"/>
  <c r="P1054" i="6"/>
  <c r="P923" i="6"/>
  <c r="P924" i="6"/>
  <c r="P591" i="6"/>
  <c r="P1398" i="6"/>
  <c r="P1167" i="6"/>
  <c r="P1423" i="6"/>
  <c r="N1130" i="6"/>
  <c r="P803" i="6"/>
  <c r="N843" i="6"/>
  <c r="R110" i="6"/>
  <c r="P1320" i="6"/>
  <c r="P1431" i="6"/>
  <c r="P798" i="6"/>
  <c r="N479" i="6"/>
  <c r="N543" i="6"/>
  <c r="N640" i="6"/>
  <c r="N1413" i="6"/>
  <c r="N657" i="6"/>
  <c r="N1162" i="6"/>
  <c r="N514" i="6"/>
  <c r="N634" i="6"/>
  <c r="N607" i="6"/>
  <c r="N801" i="6"/>
  <c r="N584" i="6"/>
  <c r="N1346" i="6"/>
  <c r="N1042" i="6"/>
  <c r="N1293" i="6"/>
  <c r="N1236" i="6"/>
  <c r="P715" i="6"/>
  <c r="N860" i="6"/>
  <c r="N579" i="6"/>
  <c r="N829" i="6"/>
  <c r="N1445" i="6"/>
  <c r="N338" i="6"/>
  <c r="N615" i="6"/>
  <c r="N600" i="6"/>
  <c r="N582" i="6"/>
  <c r="N1160" i="6"/>
  <c r="P1501" i="6"/>
  <c r="P1434" i="6"/>
  <c r="P1440" i="6"/>
  <c r="P1433" i="6"/>
  <c r="N1372" i="6"/>
  <c r="P958" i="6"/>
  <c r="P963" i="6"/>
  <c r="P969" i="6"/>
  <c r="P510" i="6"/>
  <c r="P304" i="6"/>
  <c r="P1186" i="6"/>
  <c r="N522" i="6"/>
  <c r="R671" i="6"/>
  <c r="P704" i="6"/>
  <c r="P1401" i="6"/>
  <c r="P1506" i="6"/>
  <c r="P630" i="6"/>
  <c r="N938" i="6"/>
  <c r="P354" i="6"/>
  <c r="P815" i="6"/>
  <c r="N587" i="6"/>
  <c r="N1169" i="6"/>
  <c r="N664" i="6"/>
  <c r="N1318" i="6"/>
  <c r="N589" i="6"/>
  <c r="N950" i="6"/>
  <c r="N794" i="6"/>
  <c r="N559" i="6"/>
  <c r="N623" i="6"/>
  <c r="N306" i="6"/>
  <c r="N708" i="6"/>
  <c r="N100" i="6"/>
  <c r="N573" i="6"/>
  <c r="N1349" i="6"/>
  <c r="N1176" i="6"/>
  <c r="P612" i="6"/>
  <c r="N765" i="6"/>
  <c r="P1111" i="6"/>
  <c r="N683" i="6"/>
  <c r="P110" i="6"/>
  <c r="P590" i="6"/>
  <c r="N595" i="6"/>
  <c r="N597" i="6"/>
  <c r="N631" i="6"/>
  <c r="N1328" i="6"/>
  <c r="P1436" i="6"/>
  <c r="P1344" i="6"/>
  <c r="P1285" i="6"/>
  <c r="P1239" i="6"/>
  <c r="P1098" i="6"/>
  <c r="P946" i="6"/>
  <c r="P908" i="6"/>
  <c r="P879" i="6"/>
  <c r="P790" i="6"/>
  <c r="P659" i="6"/>
  <c r="N414" i="6"/>
  <c r="P761" i="6"/>
  <c r="N1321" i="6"/>
  <c r="N284" i="6"/>
  <c r="N1020" i="6"/>
  <c r="N383" i="6"/>
  <c r="N632" i="6"/>
  <c r="N1045" i="6"/>
  <c r="P1504" i="6"/>
  <c r="P1294" i="6"/>
  <c r="P1099" i="6"/>
  <c r="P983" i="6"/>
  <c r="P826" i="6"/>
  <c r="N686" i="6"/>
  <c r="P294" i="6"/>
  <c r="P1402" i="6"/>
  <c r="P1465" i="6"/>
  <c r="P1100" i="6"/>
  <c r="P1146" i="6"/>
  <c r="P120" i="6"/>
  <c r="N1002" i="6"/>
  <c r="P809" i="6"/>
  <c r="P1405" i="6"/>
  <c r="P717" i="6"/>
  <c r="P1195" i="6"/>
  <c r="P837" i="6"/>
  <c r="P627" i="6"/>
  <c r="N618" i="6"/>
  <c r="N511" i="6"/>
  <c r="N376" i="6"/>
  <c r="N520" i="6"/>
  <c r="N249" i="6"/>
  <c r="N341" i="6"/>
  <c r="N658" i="6"/>
  <c r="N1105" i="6"/>
  <c r="N667" i="6"/>
  <c r="N725" i="6"/>
  <c r="N637" i="6"/>
  <c r="N610" i="6"/>
  <c r="N1116" i="6"/>
  <c r="N1365" i="6"/>
  <c r="P606" i="6"/>
  <c r="R1153" i="6"/>
  <c r="N560" i="6"/>
  <c r="N648" i="6"/>
  <c r="N581" i="6"/>
  <c r="N551" i="6"/>
  <c r="N617" i="6"/>
  <c r="N702" i="6"/>
  <c r="N1341" i="6"/>
  <c r="N1247" i="6"/>
  <c r="P1168" i="6"/>
  <c r="P1303" i="6"/>
  <c r="P1125" i="6"/>
  <c r="N680" i="6"/>
  <c r="N650" i="6"/>
  <c r="N541" i="6"/>
  <c r="N1173" i="6"/>
  <c r="N926" i="6"/>
  <c r="P1288" i="6"/>
  <c r="P984" i="6"/>
  <c r="P1032" i="6"/>
  <c r="P919" i="6"/>
  <c r="P875" i="6"/>
  <c r="P882" i="6"/>
  <c r="P1306" i="6"/>
  <c r="P1094" i="6"/>
  <c r="N885" i="6"/>
  <c r="P751" i="6"/>
  <c r="R873" i="6"/>
  <c r="P670" i="6"/>
  <c r="N1355" i="6"/>
  <c r="P1399" i="6"/>
  <c r="P1161" i="6"/>
  <c r="P1158" i="6"/>
  <c r="P1182" i="6"/>
  <c r="P1043" i="6"/>
  <c r="P1403" i="6"/>
  <c r="N639" i="6"/>
  <c r="N611" i="6"/>
  <c r="N377" i="6"/>
  <c r="N536" i="6"/>
  <c r="N594" i="6"/>
  <c r="N633" i="6"/>
  <c r="N666" i="6"/>
  <c r="N675" i="6"/>
  <c r="N744" i="6"/>
  <c r="N669" i="6"/>
  <c r="N836" i="6"/>
  <c r="N645" i="6"/>
  <c r="N1240" i="6"/>
  <c r="N1280" i="6"/>
  <c r="R1115" i="6"/>
  <c r="Y341" i="6"/>
  <c r="AM341" i="6" s="1"/>
  <c r="P1115" i="6"/>
  <c r="P1339" i="6"/>
  <c r="P1153" i="6"/>
  <c r="Y1095" i="6"/>
  <c r="AM1095" i="6" s="1"/>
  <c r="X657" i="6"/>
  <c r="AD657" i="6" s="1"/>
  <c r="X538" i="6"/>
  <c r="AC538" i="6" s="1"/>
  <c r="X805" i="6"/>
  <c r="AB805" i="6" s="1"/>
  <c r="X791" i="6"/>
  <c r="X792" i="6" s="1"/>
  <c r="AB792" i="6" s="1"/>
  <c r="AB887" i="6"/>
  <c r="Y549" i="6"/>
  <c r="AM549" i="6" s="1"/>
  <c r="X575" i="6"/>
  <c r="AC575" i="6" s="1"/>
  <c r="X512" i="6"/>
  <c r="AD512" i="6" s="1"/>
  <c r="X112" i="6"/>
  <c r="AD112" i="6" s="1"/>
  <c r="P1039" i="6"/>
  <c r="AC887" i="6"/>
  <c r="X1320" i="6"/>
  <c r="AB1320" i="6" s="1"/>
  <c r="X888" i="6"/>
  <c r="AD888" i="6" s="1"/>
  <c r="X225" i="6"/>
  <c r="AD225" i="6" s="1"/>
  <c r="AC603" i="6"/>
  <c r="X604" i="6"/>
  <c r="AD604" i="6" s="1"/>
  <c r="AB603" i="6"/>
  <c r="X1400" i="6"/>
  <c r="AD1400" i="6" s="1"/>
  <c r="AB1399" i="6"/>
  <c r="AD790" i="6"/>
  <c r="AC111" i="6"/>
  <c r="AC790" i="6"/>
  <c r="AB111" i="6"/>
  <c r="AC574" i="6"/>
  <c r="AB574" i="6"/>
  <c r="AC224" i="6"/>
  <c r="X1503" i="6"/>
  <c r="AC1503" i="6" s="1"/>
  <c r="AC511" i="6"/>
  <c r="AB224" i="6"/>
  <c r="X1453" i="6"/>
  <c r="AD1453" i="6" s="1"/>
  <c r="AB511" i="6"/>
  <c r="X1193" i="6"/>
  <c r="AC1193" i="6" s="1"/>
  <c r="X84" i="6"/>
  <c r="X85" i="6" s="1"/>
  <c r="AD85" i="6" s="1"/>
  <c r="X875" i="6"/>
  <c r="AD875" i="6" s="1"/>
  <c r="AB83" i="6"/>
  <c r="AC99" i="6"/>
  <c r="X100" i="6"/>
  <c r="AC100" i="6" s="1"/>
  <c r="X1435" i="6"/>
  <c r="AD1435" i="6" s="1"/>
  <c r="AB874" i="6"/>
  <c r="AC83" i="6"/>
  <c r="AC874" i="6"/>
  <c r="AC1399" i="6"/>
  <c r="X674" i="6"/>
  <c r="X675" i="6" s="1"/>
  <c r="AB675" i="6" s="1"/>
  <c r="AL1426" i="6"/>
  <c r="AM1426" i="6"/>
  <c r="AL1219" i="6"/>
  <c r="AM1219" i="6"/>
  <c r="AL1142" i="6"/>
  <c r="AM1142" i="6"/>
  <c r="AK1385" i="6"/>
  <c r="AL1385" i="6"/>
  <c r="AK1259" i="6"/>
  <c r="AL1259" i="6"/>
  <c r="AK861" i="6"/>
  <c r="AL861" i="6"/>
  <c r="AK451" i="6"/>
  <c r="AL451" i="6"/>
  <c r="AK283" i="6"/>
  <c r="AL283" i="6"/>
  <c r="AK462" i="6"/>
  <c r="AL462" i="6"/>
  <c r="AK61" i="6"/>
  <c r="AL61" i="6"/>
  <c r="AK1390" i="6"/>
  <c r="AL1390" i="6"/>
  <c r="AK1130" i="6"/>
  <c r="AL1130" i="6"/>
  <c r="AK335" i="6"/>
  <c r="AL335" i="6"/>
  <c r="AK235" i="6"/>
  <c r="AL235" i="6"/>
  <c r="AK169" i="6"/>
  <c r="AL169" i="6"/>
  <c r="AK285" i="6"/>
  <c r="AL285" i="6"/>
  <c r="AK336" i="6"/>
  <c r="AL336" i="6"/>
  <c r="AK783" i="6"/>
  <c r="AL783" i="6"/>
  <c r="AK1178" i="6"/>
  <c r="AL1178" i="6"/>
  <c r="AK547" i="6"/>
  <c r="AL547" i="6"/>
  <c r="AK339" i="6"/>
  <c r="AL339" i="6"/>
  <c r="AK65" i="6"/>
  <c r="AL65" i="6"/>
  <c r="AK170" i="6"/>
  <c r="AL170" i="6"/>
  <c r="AK291" i="6"/>
  <c r="AL291" i="6"/>
  <c r="AK548" i="6"/>
  <c r="AL548" i="6"/>
  <c r="AK452" i="6"/>
  <c r="AL452" i="6"/>
  <c r="AK1533" i="6"/>
  <c r="AL1533" i="6"/>
  <c r="AK1271" i="6"/>
  <c r="AL1271" i="6"/>
  <c r="AK1141" i="6"/>
  <c r="AL1141" i="6"/>
  <c r="AK821" i="6"/>
  <c r="AL821" i="6"/>
  <c r="AK766" i="6"/>
  <c r="AL766" i="6"/>
  <c r="AK334" i="6"/>
  <c r="AL334" i="6"/>
  <c r="AK175" i="6"/>
  <c r="AL175" i="6"/>
  <c r="AK435" i="6"/>
  <c r="AL435" i="6"/>
  <c r="AK1384" i="6"/>
  <c r="AL1384" i="6"/>
  <c r="AK1247" i="6"/>
  <c r="AL1247" i="6"/>
  <c r="AK1209" i="6"/>
  <c r="AL1209" i="6"/>
  <c r="AK1094" i="6"/>
  <c r="AL1094" i="6"/>
  <c r="AK818" i="6"/>
  <c r="AL818" i="6"/>
  <c r="AK1107" i="6"/>
  <c r="AL1107" i="6"/>
  <c r="AK1272" i="6"/>
  <c r="AL1272" i="6"/>
  <c r="AK1179" i="6"/>
  <c r="AL1179" i="6"/>
  <c r="AK1093" i="6"/>
  <c r="AL1093" i="6"/>
  <c r="AK461" i="6"/>
  <c r="AL461" i="6"/>
  <c r="AK428" i="6"/>
  <c r="AL428" i="6"/>
  <c r="AK174" i="6"/>
  <c r="AL174" i="6"/>
  <c r="AK253" i="6"/>
  <c r="AL253" i="6"/>
  <c r="AK1512" i="6"/>
  <c r="AL1512" i="6"/>
  <c r="AK1140" i="6"/>
  <c r="AL1140" i="6"/>
  <c r="AK1131" i="6"/>
  <c r="AL1131" i="6"/>
  <c r="AK860" i="6"/>
  <c r="AL860" i="6"/>
  <c r="AK817" i="6"/>
  <c r="AL817" i="6"/>
  <c r="AK282" i="6"/>
  <c r="AL282" i="6"/>
  <c r="AK257" i="6"/>
  <c r="AL257" i="6"/>
  <c r="AK236" i="6"/>
  <c r="AL236" i="6"/>
  <c r="AK252" i="6"/>
  <c r="AL252" i="6"/>
  <c r="AK1108" i="6"/>
  <c r="AL1108" i="6"/>
  <c r="AK254" i="6"/>
  <c r="AL254" i="6"/>
  <c r="AK1413" i="6"/>
  <c r="AL1413" i="6"/>
  <c r="AK1248" i="6"/>
  <c r="AL1248" i="6"/>
  <c r="AK1177" i="6"/>
  <c r="AL1177" i="6"/>
  <c r="AK869" i="6"/>
  <c r="AL869" i="6"/>
  <c r="AK826" i="6"/>
  <c r="AL826" i="6"/>
  <c r="AK551" i="6"/>
  <c r="AL551" i="6"/>
  <c r="AK434" i="6"/>
  <c r="AL434" i="6"/>
  <c r="AK340" i="6"/>
  <c r="AL340" i="6"/>
  <c r="AK284" i="6"/>
  <c r="AL284" i="6"/>
  <c r="AJ1142" i="6"/>
  <c r="AK1142" i="6"/>
  <c r="AJ1426" i="6"/>
  <c r="AK1426" i="6"/>
  <c r="AB99" i="6"/>
  <c r="AC656" i="6"/>
  <c r="AJ1219" i="6"/>
  <c r="AK1219" i="6"/>
  <c r="AC537" i="6"/>
  <c r="AB537" i="6"/>
  <c r="AC720" i="6"/>
  <c r="X1118" i="6"/>
  <c r="AD1118" i="6" s="1"/>
  <c r="X721" i="6"/>
  <c r="AD721" i="6" s="1"/>
  <c r="AB720" i="6"/>
  <c r="AC804" i="6"/>
  <c r="AB804" i="6"/>
  <c r="AI1130" i="6"/>
  <c r="AJ1130" i="6"/>
  <c r="AI861" i="6"/>
  <c r="AJ861" i="6"/>
  <c r="AI254" i="6"/>
  <c r="AJ254" i="6"/>
  <c r="AI1533" i="6"/>
  <c r="AJ1533" i="6"/>
  <c r="AI282" i="6"/>
  <c r="AJ282" i="6"/>
  <c r="AI1384" i="6"/>
  <c r="AJ1384" i="6"/>
  <c r="AI1178" i="6"/>
  <c r="AJ1178" i="6"/>
  <c r="AI551" i="6"/>
  <c r="AJ551" i="6"/>
  <c r="AI434" i="6"/>
  <c r="AJ434" i="6"/>
  <c r="AI340" i="6"/>
  <c r="AJ340" i="6"/>
  <c r="AI1272" i="6"/>
  <c r="AJ1272" i="6"/>
  <c r="AI783" i="6"/>
  <c r="AJ783" i="6"/>
  <c r="X846" i="6"/>
  <c r="AD846" i="6" s="1"/>
  <c r="X182" i="6"/>
  <c r="X183" i="6" s="1"/>
  <c r="AB183" i="6" s="1"/>
  <c r="AI1271" i="6"/>
  <c r="AJ1271" i="6"/>
  <c r="AI1141" i="6"/>
  <c r="AJ1141" i="6"/>
  <c r="AI451" i="6"/>
  <c r="AJ451" i="6"/>
  <c r="AI283" i="6"/>
  <c r="AJ283" i="6"/>
  <c r="AI462" i="6"/>
  <c r="AJ462" i="6"/>
  <c r="AI252" i="6"/>
  <c r="AJ252" i="6"/>
  <c r="AI1108" i="6"/>
  <c r="AJ1108" i="6"/>
  <c r="AI1512" i="6"/>
  <c r="AJ1512" i="6"/>
  <c r="AI1247" i="6"/>
  <c r="AJ1247" i="6"/>
  <c r="AI1209" i="6"/>
  <c r="AJ1209" i="6"/>
  <c r="AI1094" i="6"/>
  <c r="AJ1094" i="6"/>
  <c r="AI821" i="6"/>
  <c r="AJ821" i="6"/>
  <c r="AI766" i="6"/>
  <c r="AJ766" i="6"/>
  <c r="AI335" i="6"/>
  <c r="AJ335" i="6"/>
  <c r="AI235" i="6"/>
  <c r="AJ235" i="6"/>
  <c r="AI169" i="6"/>
  <c r="AJ169" i="6"/>
  <c r="AI285" i="6"/>
  <c r="AJ285" i="6"/>
  <c r="AI336" i="6"/>
  <c r="AJ336" i="6"/>
  <c r="AI1413" i="6"/>
  <c r="AJ1413" i="6"/>
  <c r="AI1179" i="6"/>
  <c r="AJ1179" i="6"/>
  <c r="AI1093" i="6"/>
  <c r="AJ1093" i="6"/>
  <c r="AI818" i="6"/>
  <c r="AJ818" i="6"/>
  <c r="AI547" i="6"/>
  <c r="AJ547" i="6"/>
  <c r="AI339" i="6"/>
  <c r="AJ339" i="6"/>
  <c r="AI65" i="6"/>
  <c r="AJ65" i="6"/>
  <c r="AI170" i="6"/>
  <c r="AJ170" i="6"/>
  <c r="AI291" i="6"/>
  <c r="AJ291" i="6"/>
  <c r="AI548" i="6"/>
  <c r="AJ548" i="6"/>
  <c r="AI452" i="6"/>
  <c r="AJ452" i="6"/>
  <c r="AI284" i="6"/>
  <c r="AJ284" i="6"/>
  <c r="X205" i="6"/>
  <c r="AB205" i="6" s="1"/>
  <c r="AI1385" i="6"/>
  <c r="AJ1385" i="6"/>
  <c r="AI1140" i="6"/>
  <c r="AJ1140" i="6"/>
  <c r="AI334" i="6"/>
  <c r="AJ334" i="6"/>
  <c r="AI175" i="6"/>
  <c r="AJ175" i="6"/>
  <c r="AI435" i="6"/>
  <c r="AJ435" i="6"/>
  <c r="AD441" i="6"/>
  <c r="AI257" i="6"/>
  <c r="AJ257" i="6"/>
  <c r="AI1390" i="6"/>
  <c r="AJ1390" i="6"/>
  <c r="AI1248" i="6"/>
  <c r="AJ1248" i="6"/>
  <c r="AI1177" i="6"/>
  <c r="AJ1177" i="6"/>
  <c r="AI1131" i="6"/>
  <c r="AJ1131" i="6"/>
  <c r="AI860" i="6"/>
  <c r="AJ860" i="6"/>
  <c r="AI817" i="6"/>
  <c r="AJ817" i="6"/>
  <c r="AI1107" i="6"/>
  <c r="AJ1107" i="6"/>
  <c r="AI236" i="6"/>
  <c r="AJ236" i="6"/>
  <c r="AI1259" i="6"/>
  <c r="AJ1259" i="6"/>
  <c r="AI869" i="6"/>
  <c r="AJ869" i="6"/>
  <c r="AI826" i="6"/>
  <c r="AJ826" i="6"/>
  <c r="AI461" i="6"/>
  <c r="AJ461" i="6"/>
  <c r="AI428" i="6"/>
  <c r="AJ428" i="6"/>
  <c r="AI174" i="6"/>
  <c r="AJ174" i="6"/>
  <c r="AI253" i="6"/>
  <c r="AJ253" i="6"/>
  <c r="X442" i="6"/>
  <c r="AD442" i="6" s="1"/>
  <c r="AI61" i="6"/>
  <c r="AJ61" i="6"/>
  <c r="AC181" i="6"/>
  <c r="X1342" i="6"/>
  <c r="AD1342" i="6" s="1"/>
  <c r="X918" i="6"/>
  <c r="AC918" i="6" s="1"/>
  <c r="AE1384" i="6"/>
  <c r="AG1384" i="6"/>
  <c r="AH1384" i="6"/>
  <c r="AF1384" i="6"/>
  <c r="AF1385" i="6"/>
  <c r="AE1178" i="6"/>
  <c r="AG1178" i="6"/>
  <c r="AH1178" i="6"/>
  <c r="AF1179" i="6"/>
  <c r="AE551" i="6"/>
  <c r="AG551" i="6"/>
  <c r="AH551" i="6"/>
  <c r="AE434" i="6"/>
  <c r="AG434" i="6"/>
  <c r="AH434" i="6"/>
  <c r="AF435" i="6"/>
  <c r="AE340" i="6"/>
  <c r="AG340" i="6"/>
  <c r="AH340" i="6"/>
  <c r="AE1272" i="6"/>
  <c r="AG1272" i="6"/>
  <c r="AH1272" i="6"/>
  <c r="AB181" i="6"/>
  <c r="AE1271" i="6"/>
  <c r="AG1271" i="6"/>
  <c r="AH1271" i="6"/>
  <c r="AF1272" i="6"/>
  <c r="AE1141" i="6"/>
  <c r="AG1141" i="6"/>
  <c r="AF1142" i="6"/>
  <c r="AH1141" i="6"/>
  <c r="AG451" i="6"/>
  <c r="AH451" i="6"/>
  <c r="AF451" i="6"/>
  <c r="AF452" i="6"/>
  <c r="AE283" i="6"/>
  <c r="AG283" i="6"/>
  <c r="AH283" i="6"/>
  <c r="AF284" i="6"/>
  <c r="AE462" i="6"/>
  <c r="AH462" i="6"/>
  <c r="AG462" i="6"/>
  <c r="AE341" i="6"/>
  <c r="AC441" i="6"/>
  <c r="AE1512" i="6"/>
  <c r="AG1512" i="6"/>
  <c r="AH1512" i="6"/>
  <c r="AF1512" i="6"/>
  <c r="AE1247" i="6"/>
  <c r="AG1247" i="6"/>
  <c r="AH1247" i="6"/>
  <c r="AF1247" i="6"/>
  <c r="AF1248" i="6"/>
  <c r="AE1209" i="6"/>
  <c r="AG1209" i="6"/>
  <c r="AH1209" i="6"/>
  <c r="AE1094" i="6"/>
  <c r="AH1094" i="6"/>
  <c r="AG1094" i="6"/>
  <c r="AE821" i="6"/>
  <c r="AH821" i="6"/>
  <c r="AG821" i="6"/>
  <c r="AE766" i="6"/>
  <c r="AH766" i="6"/>
  <c r="AG766" i="6"/>
  <c r="AE335" i="6"/>
  <c r="AG335" i="6"/>
  <c r="AH335" i="6"/>
  <c r="AF336" i="6"/>
  <c r="AE235" i="6"/>
  <c r="AG235" i="6"/>
  <c r="AF236" i="6"/>
  <c r="AH235" i="6"/>
  <c r="AF235" i="6"/>
  <c r="AE169" i="6"/>
  <c r="AG169" i="6"/>
  <c r="AF170" i="6"/>
  <c r="AH169" i="6"/>
  <c r="AF169" i="6"/>
  <c r="AE285" i="6"/>
  <c r="AH285" i="6"/>
  <c r="AG285" i="6"/>
  <c r="AE336" i="6"/>
  <c r="AG336" i="6"/>
  <c r="AH336" i="6"/>
  <c r="AD656" i="6"/>
  <c r="AE1413" i="6"/>
  <c r="AH1413" i="6"/>
  <c r="AF1413" i="6"/>
  <c r="AG1413" i="6"/>
  <c r="AE1179" i="6"/>
  <c r="AG1179" i="6"/>
  <c r="AH1179" i="6"/>
  <c r="AH1093" i="6"/>
  <c r="AF1093" i="6"/>
  <c r="AG1093" i="6"/>
  <c r="AF1094" i="6"/>
  <c r="AE818" i="6"/>
  <c r="AG818" i="6"/>
  <c r="AH818" i="6"/>
  <c r="AG547" i="6"/>
  <c r="AH547" i="6"/>
  <c r="AF547" i="6"/>
  <c r="AF548" i="6"/>
  <c r="AE339" i="6"/>
  <c r="AG339" i="6"/>
  <c r="AH339" i="6"/>
  <c r="AF340" i="6"/>
  <c r="AE65" i="6"/>
  <c r="AG65" i="6"/>
  <c r="AH65" i="6"/>
  <c r="AE170" i="6"/>
  <c r="AG170" i="6"/>
  <c r="AH170" i="6"/>
  <c r="AE291" i="6"/>
  <c r="AG291" i="6"/>
  <c r="AH291" i="6"/>
  <c r="AE548" i="6"/>
  <c r="AG548" i="6"/>
  <c r="AH548" i="6"/>
  <c r="AE452" i="6"/>
  <c r="AG452" i="6"/>
  <c r="AH452" i="6"/>
  <c r="AE284" i="6"/>
  <c r="AG284" i="6"/>
  <c r="AF285" i="6"/>
  <c r="AH284" i="6"/>
  <c r="AE1385" i="6"/>
  <c r="AG1385" i="6"/>
  <c r="AH1385" i="6"/>
  <c r="AE1219" i="6"/>
  <c r="AF1220" i="6"/>
  <c r="AE1140" i="6"/>
  <c r="AG1140" i="6"/>
  <c r="AF1141" i="6"/>
  <c r="AH1140" i="6"/>
  <c r="AH334" i="6"/>
  <c r="AF334" i="6"/>
  <c r="AF335" i="6"/>
  <c r="AG334" i="6"/>
  <c r="AE175" i="6"/>
  <c r="AG175" i="6"/>
  <c r="AH175" i="6"/>
  <c r="AE435" i="6"/>
  <c r="AG435" i="6"/>
  <c r="AH435" i="6"/>
  <c r="AH61" i="6"/>
  <c r="AG61" i="6"/>
  <c r="AE1390" i="6"/>
  <c r="AH1390" i="6"/>
  <c r="AG1390" i="6"/>
  <c r="AE1248" i="6"/>
  <c r="AG1248" i="6"/>
  <c r="AH1248" i="6"/>
  <c r="AG1177" i="6"/>
  <c r="AH1177" i="6"/>
  <c r="AF1178" i="6"/>
  <c r="AF1177" i="6"/>
  <c r="AE1142" i="6"/>
  <c r="AF1143" i="6"/>
  <c r="AE1131" i="6"/>
  <c r="AG1131" i="6"/>
  <c r="AH1131" i="6"/>
  <c r="AG860" i="6"/>
  <c r="AF860" i="6"/>
  <c r="AF861" i="6"/>
  <c r="AH860" i="6"/>
  <c r="AG817" i="6"/>
  <c r="AH817" i="6"/>
  <c r="AF818" i="6"/>
  <c r="AF817" i="6"/>
  <c r="AE1107" i="6"/>
  <c r="AG1107" i="6"/>
  <c r="AH1107" i="6"/>
  <c r="AF1108" i="6"/>
  <c r="AE1426" i="6"/>
  <c r="AF1427" i="6"/>
  <c r="AE1259" i="6"/>
  <c r="AG1259" i="6"/>
  <c r="AH1259" i="6"/>
  <c r="AE869" i="6"/>
  <c r="AH869" i="6"/>
  <c r="AG869" i="6"/>
  <c r="AE826" i="6"/>
  <c r="AG826" i="6"/>
  <c r="AH826" i="6"/>
  <c r="AE461" i="6"/>
  <c r="AH461" i="6"/>
  <c r="AF462" i="6"/>
  <c r="AG461" i="6"/>
  <c r="AE428" i="6"/>
  <c r="AG428" i="6"/>
  <c r="AH428" i="6"/>
  <c r="AE174" i="6"/>
  <c r="AH174" i="6"/>
  <c r="AG174" i="6"/>
  <c r="AF175" i="6"/>
  <c r="AE253" i="6"/>
  <c r="AH253" i="6"/>
  <c r="AF254" i="6"/>
  <c r="AG253" i="6"/>
  <c r="AE783" i="6"/>
  <c r="AG783" i="6"/>
  <c r="AH783" i="6"/>
  <c r="AE1533" i="6"/>
  <c r="AH1533" i="6"/>
  <c r="AG1533" i="6"/>
  <c r="AE1130" i="6"/>
  <c r="AG1130" i="6"/>
  <c r="AH1130" i="6"/>
  <c r="AF1131" i="6"/>
  <c r="AF1130" i="6"/>
  <c r="AE861" i="6"/>
  <c r="AH861" i="6"/>
  <c r="AG861" i="6"/>
  <c r="AE282" i="6"/>
  <c r="AG282" i="6"/>
  <c r="AH282" i="6"/>
  <c r="AF283" i="6"/>
  <c r="AE257" i="6"/>
  <c r="AG257" i="6"/>
  <c r="AH257" i="6"/>
  <c r="AE236" i="6"/>
  <c r="AG236" i="6"/>
  <c r="AH236" i="6"/>
  <c r="AE252" i="6"/>
  <c r="AG252" i="6"/>
  <c r="AF253" i="6"/>
  <c r="AH252" i="6"/>
  <c r="AE1108" i="6"/>
  <c r="AG1108" i="6"/>
  <c r="AH1108" i="6"/>
  <c r="AE254" i="6"/>
  <c r="AH254" i="6"/>
  <c r="AG254" i="6"/>
  <c r="AD1178" i="6"/>
  <c r="AE1177" i="6"/>
  <c r="AD861" i="6"/>
  <c r="AE860" i="6"/>
  <c r="AD818" i="6"/>
  <c r="AE817" i="6"/>
  <c r="AD452" i="6"/>
  <c r="AE451" i="6"/>
  <c r="AD1094" i="6"/>
  <c r="AE1093" i="6"/>
  <c r="AD548" i="6"/>
  <c r="AE547" i="6"/>
  <c r="AD335" i="6"/>
  <c r="AE334" i="6"/>
  <c r="AE61" i="6"/>
  <c r="AB1178" i="6"/>
  <c r="AD1179" i="6"/>
  <c r="AC435" i="6"/>
  <c r="AD435" i="6"/>
  <c r="AD341" i="6"/>
  <c r="AC1429" i="6"/>
  <c r="AB1167" i="6"/>
  <c r="AC940" i="6"/>
  <c r="X249" i="6"/>
  <c r="AD249" i="6" s="1"/>
  <c r="AB123" i="6"/>
  <c r="AC615" i="6"/>
  <c r="AD616" i="6"/>
  <c r="AD1282" i="6"/>
  <c r="AD195" i="6"/>
  <c r="AD1363" i="6"/>
  <c r="AD417" i="6"/>
  <c r="AD1017" i="6"/>
  <c r="AD563" i="6"/>
  <c r="AD194" i="6"/>
  <c r="AC1272" i="6"/>
  <c r="AD1272" i="6"/>
  <c r="AC1142" i="6"/>
  <c r="AD1142" i="6"/>
  <c r="AB283" i="6"/>
  <c r="AD284" i="6"/>
  <c r="AB909" i="6"/>
  <c r="AC928" i="6"/>
  <c r="AB697" i="6"/>
  <c r="AD1199" i="6"/>
  <c r="AD1364" i="6"/>
  <c r="AC486" i="6"/>
  <c r="AD487" i="6"/>
  <c r="AD363" i="6"/>
  <c r="AC377" i="6"/>
  <c r="AD1429" i="6"/>
  <c r="AD1248" i="6"/>
  <c r="AC336" i="6"/>
  <c r="AD336" i="6"/>
  <c r="AD236" i="6"/>
  <c r="AD170" i="6"/>
  <c r="AB1041" i="6"/>
  <c r="AD1156" i="6"/>
  <c r="AD391" i="6"/>
  <c r="AD1192" i="6"/>
  <c r="AD1198" i="6"/>
  <c r="AD1362" i="6"/>
  <c r="AD615" i="6"/>
  <c r="AB1385" i="6"/>
  <c r="AC340" i="6"/>
  <c r="AD340" i="6"/>
  <c r="AB336" i="6"/>
  <c r="AB1294" i="6"/>
  <c r="AD1295" i="6"/>
  <c r="AD599" i="6"/>
  <c r="AD1058" i="6"/>
  <c r="AB1083" i="6"/>
  <c r="AD1084" i="6"/>
  <c r="AB311" i="6"/>
  <c r="AD312" i="6"/>
  <c r="AD1041" i="6"/>
  <c r="AD928" i="6"/>
  <c r="AD562" i="6"/>
  <c r="AD1330" i="6"/>
  <c r="AD123" i="6"/>
  <c r="AC1220" i="6"/>
  <c r="AD1220" i="6"/>
  <c r="AD1141" i="6"/>
  <c r="AB175" i="6"/>
  <c r="AB548" i="6"/>
  <c r="AB284" i="6"/>
  <c r="AD285" i="6"/>
  <c r="AB1307" i="6"/>
  <c r="AB966" i="6"/>
  <c r="AB403" i="6"/>
  <c r="AB499" i="6"/>
  <c r="AB833" i="6"/>
  <c r="AD834" i="6"/>
  <c r="AD1005" i="6"/>
  <c r="AD311" i="6"/>
  <c r="AD1016" i="6"/>
  <c r="AD362" i="6"/>
  <c r="AD49" i="6"/>
  <c r="AD1294" i="6"/>
  <c r="AD416" i="6"/>
  <c r="AD966" i="6"/>
  <c r="AD403" i="6"/>
  <c r="AC1427" i="6"/>
  <c r="AD1427" i="6"/>
  <c r="AB1248" i="6"/>
  <c r="AC1143" i="6"/>
  <c r="AD1143" i="6"/>
  <c r="AB1131" i="6"/>
  <c r="AC1108" i="6"/>
  <c r="AD1108" i="6"/>
  <c r="AB1547" i="6"/>
  <c r="AB1036" i="6"/>
  <c r="AB1145" i="6"/>
  <c r="AD948" i="6"/>
  <c r="AB1117" i="6"/>
  <c r="AD1004" i="6"/>
  <c r="AD1281" i="6"/>
  <c r="AD1155" i="6"/>
  <c r="AD349" i="6"/>
  <c r="AC462" i="6"/>
  <c r="AD462" i="6"/>
  <c r="AC175" i="6"/>
  <c r="AD175" i="6"/>
  <c r="AC991" i="6"/>
  <c r="AC917" i="6"/>
  <c r="AB474" i="6"/>
  <c r="AB324" i="6"/>
  <c r="AB667" i="6"/>
  <c r="AD668" i="6"/>
  <c r="AB1357" i="6"/>
  <c r="AB204" i="6"/>
  <c r="AB845" i="6"/>
  <c r="AD1457" i="6"/>
  <c r="AD947" i="6"/>
  <c r="AD486" i="6"/>
  <c r="AD667" i="6"/>
  <c r="AD1083" i="6"/>
  <c r="AD598" i="6"/>
  <c r="AD991" i="6"/>
  <c r="AD1167" i="6"/>
  <c r="AD1145" i="6"/>
  <c r="AD1385" i="6"/>
  <c r="AD1131" i="6"/>
  <c r="AB861" i="6"/>
  <c r="AD283" i="6"/>
  <c r="AC253" i="6"/>
  <c r="AD253" i="6"/>
  <c r="AB1108" i="6"/>
  <c r="AC254" i="6"/>
  <c r="AD254" i="6"/>
  <c r="AB629" i="6"/>
  <c r="AC147" i="6"/>
  <c r="AB587" i="6"/>
  <c r="AB972" i="6"/>
  <c r="AB466" i="6"/>
  <c r="AB1319" i="6"/>
  <c r="AB248" i="6"/>
  <c r="AC1374" i="6"/>
  <c r="AB1341" i="6"/>
  <c r="AC1502" i="6"/>
  <c r="AC1452" i="6"/>
  <c r="AB673" i="6"/>
  <c r="AB1374" i="6"/>
  <c r="AD909" i="6"/>
  <c r="AD499" i="6"/>
  <c r="AD1452" i="6"/>
  <c r="AD833" i="6"/>
  <c r="AD77" i="6"/>
  <c r="AD940" i="6"/>
  <c r="AD524" i="6"/>
  <c r="AD1057" i="6"/>
  <c r="AD159" i="6"/>
  <c r="AD390" i="6"/>
  <c r="Z1512" i="6"/>
  <c r="AA1511" i="6" s="1"/>
  <c r="Z1093" i="6"/>
  <c r="AA1092" i="6" s="1"/>
  <c r="AC1094" i="6"/>
  <c r="Z547" i="6"/>
  <c r="AA546" i="6" s="1"/>
  <c r="AC548" i="6"/>
  <c r="Z282" i="6"/>
  <c r="AC283" i="6"/>
  <c r="AB821" i="6"/>
  <c r="AB285" i="6"/>
  <c r="AB1282" i="6"/>
  <c r="AC1282" i="6"/>
  <c r="AB195" i="6"/>
  <c r="AC195" i="6"/>
  <c r="AB1363" i="6"/>
  <c r="AC1363" i="6"/>
  <c r="AB417" i="6"/>
  <c r="AC417" i="6"/>
  <c r="AB1017" i="6"/>
  <c r="AC1017" i="6"/>
  <c r="AB563" i="6"/>
  <c r="AC563" i="6"/>
  <c r="AC1307" i="6"/>
  <c r="AC1041" i="6"/>
  <c r="AC833" i="6"/>
  <c r="AC1469" i="6"/>
  <c r="AC1319" i="6"/>
  <c r="AB903" i="6"/>
  <c r="AC1547" i="6"/>
  <c r="AC697" i="6"/>
  <c r="AC1145" i="6"/>
  <c r="Z1248" i="6"/>
  <c r="Z817" i="6"/>
  <c r="AA816" i="6" s="1"/>
  <c r="AC818" i="6"/>
  <c r="Z283" i="6"/>
  <c r="AC284" i="6"/>
  <c r="AB599" i="6"/>
  <c r="AC599" i="6"/>
  <c r="AB1199" i="6"/>
  <c r="AC1199" i="6"/>
  <c r="AB1364" i="6"/>
  <c r="AC1364" i="6"/>
  <c r="AB487" i="6"/>
  <c r="AC487" i="6"/>
  <c r="AB363" i="6"/>
  <c r="AC363" i="6"/>
  <c r="AC972" i="6"/>
  <c r="AC474" i="6"/>
  <c r="AC311" i="6"/>
  <c r="AB486" i="6"/>
  <c r="AB818" i="6"/>
  <c r="AC211" i="6"/>
  <c r="AC562" i="6"/>
  <c r="AB253" i="6"/>
  <c r="AC667" i="6"/>
  <c r="AC362" i="6"/>
  <c r="AB1469" i="6"/>
  <c r="AC1083" i="6"/>
  <c r="AC248" i="6"/>
  <c r="AC49" i="6"/>
  <c r="AC1341" i="6"/>
  <c r="AB991" i="6"/>
  <c r="AC1234" i="6"/>
  <c r="AC1167" i="6"/>
  <c r="Z1177" i="6"/>
  <c r="AA1176" i="6" s="1"/>
  <c r="AC1178" i="6"/>
  <c r="AC1141" i="6"/>
  <c r="Z334" i="6"/>
  <c r="AA333" i="6" s="1"/>
  <c r="AC335" i="6"/>
  <c r="Z235" i="6"/>
  <c r="AA234" i="6" s="1"/>
  <c r="AC236" i="6"/>
  <c r="Z169" i="6"/>
  <c r="AA168" i="6" s="1"/>
  <c r="AC170" i="6"/>
  <c r="Z284" i="6"/>
  <c r="Z285" i="6" s="1"/>
  <c r="AC285" i="6"/>
  <c r="AB1156" i="6"/>
  <c r="AC1156" i="6"/>
  <c r="AB391" i="6"/>
  <c r="AC391" i="6"/>
  <c r="AC194" i="6"/>
  <c r="AC1198" i="6"/>
  <c r="AC1016" i="6"/>
  <c r="AB211" i="6"/>
  <c r="AB562" i="6"/>
  <c r="AB340" i="6"/>
  <c r="AC954" i="6"/>
  <c r="AB362" i="6"/>
  <c r="AC204" i="6"/>
  <c r="AB49" i="6"/>
  <c r="AC598" i="6"/>
  <c r="AB1234" i="6"/>
  <c r="AB917" i="6"/>
  <c r="Z1384" i="6"/>
  <c r="AA1383" i="6" s="1"/>
  <c r="AC1385" i="6"/>
  <c r="Z1178" i="6"/>
  <c r="Z1179" i="6" s="1"/>
  <c r="AC1179" i="6"/>
  <c r="AB1058" i="6"/>
  <c r="AC1058" i="6"/>
  <c r="AB1084" i="6"/>
  <c r="AC1084" i="6"/>
  <c r="AB312" i="6"/>
  <c r="AC312" i="6"/>
  <c r="AC587" i="6"/>
  <c r="AC466" i="6"/>
  <c r="AB194" i="6"/>
  <c r="AB1198" i="6"/>
  <c r="AB1016" i="6"/>
  <c r="AC77" i="6"/>
  <c r="AC1222" i="6"/>
  <c r="AB954" i="6"/>
  <c r="AC845" i="6"/>
  <c r="AB1429" i="6"/>
  <c r="AC629" i="6"/>
  <c r="AC416" i="6"/>
  <c r="AB598" i="6"/>
  <c r="AC1294" i="6"/>
  <c r="AC685" i="6"/>
  <c r="AB1142" i="6"/>
  <c r="AC403" i="6"/>
  <c r="AC390" i="6"/>
  <c r="Z1130" i="6"/>
  <c r="AC1131" i="6"/>
  <c r="X129" i="6"/>
  <c r="AD129" i="6" s="1"/>
  <c r="AB834" i="6"/>
  <c r="AC834" i="6"/>
  <c r="AB1005" i="6"/>
  <c r="AC1005" i="6"/>
  <c r="AC1457" i="6"/>
  <c r="AC1192" i="6"/>
  <c r="AC1004" i="6"/>
  <c r="AC710" i="6"/>
  <c r="AC136" i="6"/>
  <c r="AC740" i="6"/>
  <c r="AB147" i="6"/>
  <c r="AB77" i="6"/>
  <c r="AC1434" i="6"/>
  <c r="AB1222" i="6"/>
  <c r="AC1036" i="6"/>
  <c r="AC1362" i="6"/>
  <c r="AB940" i="6"/>
  <c r="AB416" i="6"/>
  <c r="AB685" i="6"/>
  <c r="AC524" i="6"/>
  <c r="AC159" i="6"/>
  <c r="AC1281" i="6"/>
  <c r="AB390" i="6"/>
  <c r="Z1247" i="6"/>
  <c r="AA1246" i="6" s="1"/>
  <c r="AC1248" i="6"/>
  <c r="Z861" i="6"/>
  <c r="Z860" i="6"/>
  <c r="AA859" i="6" s="1"/>
  <c r="AC861" i="6"/>
  <c r="Z428" i="6"/>
  <c r="AB551" i="6"/>
  <c r="AB948" i="6"/>
  <c r="AC948" i="6"/>
  <c r="AB1457" i="6"/>
  <c r="AC947" i="6"/>
  <c r="AC128" i="6"/>
  <c r="AC349" i="6"/>
  <c r="AB1004" i="6"/>
  <c r="AB710" i="6"/>
  <c r="AB136" i="6"/>
  <c r="AB1179" i="6"/>
  <c r="AB740" i="6"/>
  <c r="AB1434" i="6"/>
  <c r="AB928" i="6"/>
  <c r="AB462" i="6"/>
  <c r="AB335" i="6"/>
  <c r="AB1362" i="6"/>
  <c r="AB1094" i="6"/>
  <c r="AB524" i="6"/>
  <c r="AC1057" i="6"/>
  <c r="AC982" i="6"/>
  <c r="AB159" i="6"/>
  <c r="AB1281" i="6"/>
  <c r="AB254" i="6"/>
  <c r="AB170" i="6"/>
  <c r="Z1413" i="6"/>
  <c r="AA1412" i="6" s="1"/>
  <c r="Z451" i="6"/>
  <c r="AA450" i="6" s="1"/>
  <c r="AC452" i="6"/>
  <c r="AB616" i="6"/>
  <c r="AC616" i="6"/>
  <c r="X463" i="6"/>
  <c r="AB464" i="6" s="1"/>
  <c r="AB668" i="6"/>
  <c r="AC668" i="6"/>
  <c r="AB947" i="6"/>
  <c r="AB377" i="6"/>
  <c r="AB128" i="6"/>
  <c r="AB349" i="6"/>
  <c r="AC297" i="6"/>
  <c r="AB452" i="6"/>
  <c r="AC1330" i="6"/>
  <c r="AC1155" i="6"/>
  <c r="AC1070" i="6"/>
  <c r="AB615" i="6"/>
  <c r="AB1272" i="6"/>
  <c r="AB1057" i="6"/>
  <c r="AB982" i="6"/>
  <c r="Z1209" i="6"/>
  <c r="Z766" i="6"/>
  <c r="AB1295" i="6"/>
  <c r="AC1295" i="6"/>
  <c r="AC909" i="6"/>
  <c r="AC499" i="6"/>
  <c r="AB236" i="6"/>
  <c r="AB1141" i="6"/>
  <c r="AB297" i="6"/>
  <c r="AC324" i="6"/>
  <c r="AC1117" i="6"/>
  <c r="AC673" i="6"/>
  <c r="AB1330" i="6"/>
  <c r="AB1155" i="6"/>
  <c r="AC123" i="6"/>
  <c r="AC903" i="6"/>
  <c r="AC1357" i="6"/>
  <c r="AB1070" i="6"/>
  <c r="AB435" i="6"/>
  <c r="AC966" i="6"/>
  <c r="AB1502" i="6"/>
  <c r="X1548" i="6"/>
  <c r="AD1548" i="6" s="1"/>
  <c r="X1393" i="6"/>
  <c r="X1387" i="6"/>
  <c r="Y1387" i="6" s="1"/>
  <c r="AM1387" i="6" s="1"/>
  <c r="X1365" i="6"/>
  <c r="AC1365" i="6" s="1"/>
  <c r="X1308" i="6"/>
  <c r="AC1308" i="6" s="1"/>
  <c r="X1037" i="6"/>
  <c r="AB1037" i="6" s="1"/>
  <c r="X1296" i="6"/>
  <c r="AC1296" i="6" s="1"/>
  <c r="X1283" i="6"/>
  <c r="AD1283" i="6" s="1"/>
  <c r="X1273" i="6"/>
  <c r="Y1273" i="6" s="1"/>
  <c r="AM1273" i="6" s="1"/>
  <c r="X1261" i="6"/>
  <c r="X1251" i="6"/>
  <c r="X1200" i="6"/>
  <c r="AD1200" i="6" s="1"/>
  <c r="X1157" i="6"/>
  <c r="AB1157" i="6" s="1"/>
  <c r="X1109" i="6"/>
  <c r="X1071" i="6"/>
  <c r="AC1071" i="6" s="1"/>
  <c r="X1059" i="6"/>
  <c r="AB1059" i="6" s="1"/>
  <c r="X1042" i="6"/>
  <c r="AB1042" i="6" s="1"/>
  <c r="X992" i="6"/>
  <c r="AB992" i="6" s="1"/>
  <c r="X910" i="6"/>
  <c r="AB910" i="6" s="1"/>
  <c r="X1535" i="6"/>
  <c r="Y1535" i="6" s="1"/>
  <c r="AM1535" i="6" s="1"/>
  <c r="X1515" i="6"/>
  <c r="Y1515" i="6" s="1"/>
  <c r="AM1515" i="6" s="1"/>
  <c r="X1416" i="6"/>
  <c r="Y1416" i="6" s="1"/>
  <c r="AM1416" i="6" s="1"/>
  <c r="X1211" i="6"/>
  <c r="Y1211" i="6" s="1"/>
  <c r="AM1211" i="6" s="1"/>
  <c r="Y1208" i="6"/>
  <c r="AM1208" i="6" s="1"/>
  <c r="AB1209" i="6"/>
  <c r="X1181" i="6"/>
  <c r="X1470" i="6"/>
  <c r="AC1470" i="6" s="1"/>
  <c r="X1458" i="6"/>
  <c r="AC1458" i="6" s="1"/>
  <c r="X1430" i="6"/>
  <c r="AB1430" i="6" s="1"/>
  <c r="Y1389" i="6"/>
  <c r="AB1390" i="6"/>
  <c r="X1235" i="6"/>
  <c r="AB1235" i="6" s="1"/>
  <c r="X1223" i="6"/>
  <c r="X1168" i="6"/>
  <c r="AD1168" i="6" s="1"/>
  <c r="X1085" i="6"/>
  <c r="AD1085" i="6" s="1"/>
  <c r="X1006" i="6"/>
  <c r="AC1006" i="6" s="1"/>
  <c r="X949" i="6"/>
  <c r="AD949" i="6" s="1"/>
  <c r="X941" i="6"/>
  <c r="AD941" i="6" s="1"/>
  <c r="X929" i="6"/>
  <c r="X904" i="6"/>
  <c r="AC904" i="6" s="1"/>
  <c r="X983" i="6"/>
  <c r="AB983" i="6" s="1"/>
  <c r="Y787" i="6"/>
  <c r="AB788" i="6"/>
  <c r="X784" i="6"/>
  <c r="Y784" i="6" s="1"/>
  <c r="X770" i="6"/>
  <c r="Y765" i="6"/>
  <c r="AB766" i="6"/>
  <c r="X617" i="6"/>
  <c r="AC617" i="6" s="1"/>
  <c r="X600" i="6"/>
  <c r="X967" i="6"/>
  <c r="X955" i="6"/>
  <c r="X864" i="6"/>
  <c r="X741" i="6"/>
  <c r="X711" i="6"/>
  <c r="X630" i="6"/>
  <c r="X436" i="6"/>
  <c r="X430" i="6"/>
  <c r="Y430" i="6" s="1"/>
  <c r="AM430" i="6" s="1"/>
  <c r="Y427" i="6"/>
  <c r="AM427" i="6" s="1"/>
  <c r="AB428" i="6"/>
  <c r="X404" i="6"/>
  <c r="X392" i="6"/>
  <c r="X364" i="6"/>
  <c r="X343" i="6"/>
  <c r="X337" i="6"/>
  <c r="X294" i="6"/>
  <c r="AB295" i="6" s="1"/>
  <c r="Y289" i="6"/>
  <c r="AM289" i="6" s="1"/>
  <c r="X288" i="6"/>
  <c r="X177" i="6"/>
  <c r="X173" i="6"/>
  <c r="AB174" i="6" s="1"/>
  <c r="X160" i="6"/>
  <c r="X148" i="6"/>
  <c r="X835" i="6"/>
  <c r="X698" i="6"/>
  <c r="X686" i="6"/>
  <c r="X669" i="6"/>
  <c r="X588" i="6"/>
  <c r="X564" i="6"/>
  <c r="X298" i="6"/>
  <c r="X263" i="6"/>
  <c r="Y263" i="6" s="1"/>
  <c r="AM263" i="6" s="1"/>
  <c r="X259" i="6"/>
  <c r="X255" i="6"/>
  <c r="X238" i="6"/>
  <c r="X212" i="6"/>
  <c r="X196" i="6"/>
  <c r="X124" i="6"/>
  <c r="X78" i="6"/>
  <c r="X68" i="6"/>
  <c r="X62" i="6"/>
  <c r="Y59" i="6"/>
  <c r="X1134" i="6"/>
  <c r="X1097" i="6"/>
  <c r="X829" i="6"/>
  <c r="X500" i="6"/>
  <c r="X1146" i="6"/>
  <c r="X1018" i="6"/>
  <c r="X973" i="6"/>
  <c r="AB973" i="6" s="1"/>
  <c r="X525" i="6"/>
  <c r="AB525" i="6" s="1"/>
  <c r="X488" i="6"/>
  <c r="X475" i="6"/>
  <c r="X467" i="6"/>
  <c r="AB467" i="6" s="1"/>
  <c r="X553" i="6"/>
  <c r="X350" i="6"/>
  <c r="X325" i="6"/>
  <c r="AB325" i="6" s="1"/>
  <c r="X313" i="6"/>
  <c r="Y251" i="6"/>
  <c r="AM251" i="6" s="1"/>
  <c r="AB252" i="6"/>
  <c r="Y240" i="6"/>
  <c r="AM240" i="6" s="1"/>
  <c r="Y60" i="6"/>
  <c r="AB61" i="6"/>
  <c r="X50" i="6"/>
  <c r="Y1513" i="6"/>
  <c r="AM1513" i="6" s="1"/>
  <c r="Y825" i="6"/>
  <c r="AB826" i="6"/>
  <c r="X455" i="6"/>
  <c r="Y455" i="6" s="1"/>
  <c r="AM455" i="6" s="1"/>
  <c r="Y1414" i="6"/>
  <c r="Y290" i="6"/>
  <c r="AM290" i="6" s="1"/>
  <c r="AB291" i="6"/>
  <c r="X418" i="6"/>
  <c r="X378" i="6"/>
  <c r="AB378" i="6" s="1"/>
  <c r="X1375" i="6"/>
  <c r="X1331" i="6"/>
  <c r="X1358" i="6"/>
  <c r="X137" i="6"/>
  <c r="AB137" i="6" s="1"/>
  <c r="Z1094" i="6"/>
  <c r="Z335" i="6"/>
  <c r="Z61" i="6"/>
  <c r="Z170" i="6"/>
  <c r="Z336" i="6"/>
  <c r="Z548" i="6"/>
  <c r="Z1385" i="6"/>
  <c r="Z452" i="6"/>
  <c r="Z1131" i="6"/>
  <c r="Z818" i="6"/>
  <c r="Z236" i="6"/>
  <c r="Z252" i="6"/>
  <c r="Z253" i="6" s="1"/>
  <c r="Z254" i="6" s="1"/>
  <c r="Y262" i="6"/>
  <c r="AM262" i="6" s="1"/>
  <c r="X242" i="6"/>
  <c r="Y242" i="6" s="1"/>
  <c r="AM242" i="6" s="1"/>
  <c r="Y241" i="6"/>
  <c r="AM241" i="6" s="1"/>
  <c r="N192" i="6"/>
  <c r="N407" i="6"/>
  <c r="N535" i="6"/>
  <c r="N1545" i="6"/>
  <c r="N1384" i="6"/>
  <c r="N1305" i="6"/>
  <c r="N1467" i="6"/>
  <c r="N1196" i="6"/>
  <c r="N1512" i="6"/>
  <c r="N1390" i="6"/>
  <c r="N990" i="6"/>
  <c r="N1068" i="6"/>
  <c r="N509" i="6"/>
  <c r="N665" i="6"/>
  <c r="M335" i="6"/>
  <c r="Q335" i="6"/>
  <c r="M1040" i="6"/>
  <c r="Q1040" i="6"/>
  <c r="M886" i="6"/>
  <c r="Q886" i="6"/>
  <c r="M1513" i="6"/>
  <c r="Q1513" i="6"/>
  <c r="M1280" i="6"/>
  <c r="Q1280" i="6"/>
  <c r="M655" i="6"/>
  <c r="Q655" i="6"/>
  <c r="M1293" i="6"/>
  <c r="Q1293" i="6"/>
  <c r="M946" i="6"/>
  <c r="Q946" i="6"/>
  <c r="M573" i="6"/>
  <c r="Q573" i="6"/>
  <c r="M766" i="6"/>
  <c r="Q766" i="6"/>
  <c r="M1035" i="6"/>
  <c r="Q1035" i="6"/>
  <c r="M83" i="6"/>
  <c r="Q83" i="6"/>
  <c r="M60" i="6"/>
  <c r="Q60" i="6"/>
  <c r="M709" i="6"/>
  <c r="Q709" i="6"/>
  <c r="M719" i="6"/>
  <c r="Q719" i="6"/>
  <c r="M1414" i="6"/>
  <c r="Q1414" i="6"/>
  <c r="M203" i="6"/>
  <c r="Q203" i="6"/>
  <c r="M981" i="6"/>
  <c r="Q981" i="6"/>
  <c r="M861" i="6"/>
  <c r="Q861" i="6"/>
  <c r="M1306" i="6"/>
  <c r="Q1306" i="6"/>
  <c r="M1398" i="6"/>
  <c r="Q1398" i="6"/>
  <c r="M1329" i="6"/>
  <c r="Q1329" i="6"/>
  <c r="M965" i="6"/>
  <c r="Q965" i="6"/>
  <c r="M1144" i="6"/>
  <c r="Q1144" i="6"/>
  <c r="M1433" i="6"/>
  <c r="Q1433" i="6"/>
  <c r="M1468" i="6"/>
  <c r="Q1468" i="6"/>
  <c r="M510" i="6"/>
  <c r="Q510" i="6"/>
  <c r="M1197" i="6"/>
  <c r="Q1197" i="6"/>
  <c r="M548" i="6"/>
  <c r="Q548" i="6"/>
  <c r="M1385" i="6"/>
  <c r="Q1385" i="6"/>
  <c r="M1154" i="6"/>
  <c r="Q1154" i="6"/>
  <c r="M1248" i="6"/>
  <c r="Q1248" i="6"/>
  <c r="M210" i="6"/>
  <c r="Q210" i="6"/>
  <c r="M1069" i="6"/>
  <c r="Q1069" i="6"/>
  <c r="M939" i="6"/>
  <c r="Q939" i="6"/>
  <c r="M771" i="6"/>
  <c r="Q771" i="6"/>
  <c r="M536" i="6"/>
  <c r="Q536" i="6"/>
  <c r="M1178" i="6"/>
  <c r="Q1178" i="6"/>
  <c r="M1428" i="6"/>
  <c r="Q1428" i="6"/>
  <c r="M832" i="6"/>
  <c r="Q832" i="6"/>
  <c r="M971" i="6"/>
  <c r="Q971" i="6"/>
  <c r="M789" i="6"/>
  <c r="L1357" i="6"/>
  <c r="L1358" i="6" s="1"/>
  <c r="M1356" i="6"/>
  <c r="M1056" i="6"/>
  <c r="M696" i="6"/>
  <c r="M873" i="6"/>
  <c r="M1373" i="6"/>
  <c r="L1117" i="6"/>
  <c r="Q1117" i="6" s="1"/>
  <c r="M1116" i="6"/>
  <c r="L441" i="6"/>
  <c r="Q441" i="6" s="1"/>
  <c r="M440" i="6"/>
  <c r="L1362" i="6"/>
  <c r="Q1362" i="6" s="1"/>
  <c r="M1361" i="6"/>
  <c r="L253" i="6"/>
  <c r="L254" i="6" s="1"/>
  <c r="M252" i="6"/>
  <c r="L49" i="6"/>
  <c r="Q49" i="6" s="1"/>
  <c r="M48" i="6"/>
  <c r="M1094" i="6"/>
  <c r="L903" i="6"/>
  <c r="L904" i="6" s="1"/>
  <c r="M902" i="6"/>
  <c r="L147" i="6"/>
  <c r="Q147" i="6" s="1"/>
  <c r="M146" i="6"/>
  <c r="L284" i="6"/>
  <c r="L285" i="6" s="1"/>
  <c r="M283" i="6"/>
  <c r="M428" i="6"/>
  <c r="M1391" i="6"/>
  <c r="M1166" i="6"/>
  <c r="L1341" i="6"/>
  <c r="L1342" i="6" s="1"/>
  <c r="M1340" i="6"/>
  <c r="L128" i="6"/>
  <c r="L129" i="6" s="1"/>
  <c r="M127" i="6"/>
  <c r="L136" i="6"/>
  <c r="L137" i="6" s="1"/>
  <c r="M135" i="6"/>
  <c r="L324" i="6"/>
  <c r="L325" i="6" s="1"/>
  <c r="M323" i="6"/>
  <c r="M452" i="6"/>
  <c r="L587" i="6"/>
  <c r="Q587" i="6" s="1"/>
  <c r="M586" i="6"/>
  <c r="L416" i="6"/>
  <c r="Q416" i="6" s="1"/>
  <c r="M415" i="6"/>
  <c r="L1547" i="6"/>
  <c r="Q1547" i="6" s="1"/>
  <c r="M1546" i="6"/>
  <c r="L804" i="6"/>
  <c r="L805" i="6" s="1"/>
  <c r="M803" i="6"/>
  <c r="L77" i="6"/>
  <c r="Q77" i="6" s="1"/>
  <c r="M76" i="6"/>
  <c r="L991" i="6"/>
  <c r="L992" i="6" s="1"/>
  <c r="M990" i="6"/>
  <c r="L248" i="6"/>
  <c r="L249" i="6" s="1"/>
  <c r="M247" i="6"/>
  <c r="M465" i="6"/>
  <c r="M435" i="6"/>
  <c r="L311" i="6"/>
  <c r="L312" i="6" s="1"/>
  <c r="M310" i="6"/>
  <c r="L954" i="6"/>
  <c r="Q954" i="6" s="1"/>
  <c r="M953" i="6"/>
  <c r="L1457" i="6"/>
  <c r="Q1457" i="6" s="1"/>
  <c r="M1456" i="6"/>
  <c r="L362" i="6"/>
  <c r="Q362" i="6" s="1"/>
  <c r="M361" i="6"/>
  <c r="L224" i="6"/>
  <c r="L225" i="6" s="1"/>
  <c r="M223" i="6"/>
  <c r="M1082" i="6"/>
  <c r="L123" i="6"/>
  <c r="Q123" i="6" s="1"/>
  <c r="M122" i="6"/>
  <c r="M170" i="6"/>
  <c r="M672" i="6"/>
  <c r="L403" i="6"/>
  <c r="Q403" i="6" s="1"/>
  <c r="M402" i="6"/>
  <c r="L562" i="6"/>
  <c r="Q562" i="6" s="1"/>
  <c r="M561" i="6"/>
  <c r="L181" i="6"/>
  <c r="Q181" i="6" s="1"/>
  <c r="M180" i="6"/>
  <c r="L629" i="6"/>
  <c r="L630" i="6" s="1"/>
  <c r="Q630" i="6" s="1"/>
  <c r="M628" i="6"/>
  <c r="M158" i="6"/>
  <c r="M927" i="6"/>
  <c r="L1210" i="6"/>
  <c r="Q1210" i="6" s="1"/>
  <c r="M1209" i="6"/>
  <c r="L1502" i="6"/>
  <c r="Q1502" i="6" s="1"/>
  <c r="M1501" i="6"/>
  <c r="L99" i="6"/>
  <c r="Q99" i="6" s="1"/>
  <c r="M98" i="6"/>
  <c r="M176" i="6"/>
  <c r="L499" i="6"/>
  <c r="Q499" i="6" s="1"/>
  <c r="M498" i="6"/>
  <c r="L194" i="6"/>
  <c r="Q194" i="6" s="1"/>
  <c r="M193" i="6"/>
  <c r="L740" i="6"/>
  <c r="Q740" i="6" s="1"/>
  <c r="M739" i="6"/>
  <c r="L819" i="6"/>
  <c r="L820" i="6" s="1"/>
  <c r="Q820" i="6" s="1"/>
  <c r="M818" i="6"/>
  <c r="L845" i="6"/>
  <c r="L846" i="6" s="1"/>
  <c r="M844" i="6"/>
  <c r="L615" i="6"/>
  <c r="L616" i="6" s="1"/>
  <c r="M614" i="6"/>
  <c r="L1016" i="6"/>
  <c r="Q1016" i="6" s="1"/>
  <c r="M1015" i="6"/>
  <c r="L1234" i="6"/>
  <c r="L1235" i="6" s="1"/>
  <c r="M1233" i="6"/>
  <c r="L1192" i="6"/>
  <c r="Q1192" i="6" s="1"/>
  <c r="M1191" i="6"/>
  <c r="L111" i="6"/>
  <c r="Q111" i="6" s="1"/>
  <c r="M110" i="6"/>
  <c r="L598" i="6"/>
  <c r="Q598" i="6" s="1"/>
  <c r="M597" i="6"/>
  <c r="S1221" i="6"/>
  <c r="M1221" i="6"/>
  <c r="L603" i="6"/>
  <c r="Q603" i="6" s="1"/>
  <c r="M602" i="6"/>
  <c r="L237" i="6"/>
  <c r="Q237" i="6" s="1"/>
  <c r="M236" i="6"/>
  <c r="L909" i="6"/>
  <c r="Q909" i="6" s="1"/>
  <c r="M908" i="6"/>
  <c r="L297" i="6"/>
  <c r="Q297" i="6" s="1"/>
  <c r="M296" i="6"/>
  <c r="L1004" i="6"/>
  <c r="L1005" i="6" s="1"/>
  <c r="M1003" i="6"/>
  <c r="L685" i="6"/>
  <c r="Q685" i="6" s="1"/>
  <c r="M684" i="6"/>
  <c r="M485" i="6"/>
  <c r="L667" i="6"/>
  <c r="L668" i="6" s="1"/>
  <c r="M666" i="6"/>
  <c r="M389" i="6"/>
  <c r="M1318" i="6"/>
  <c r="M1451" i="6"/>
  <c r="L349" i="6"/>
  <c r="L350" i="6" s="1"/>
  <c r="M348" i="6"/>
  <c r="L917" i="6"/>
  <c r="L918" i="6" s="1"/>
  <c r="M916" i="6"/>
  <c r="L377" i="6"/>
  <c r="Q377" i="6" s="1"/>
  <c r="M376" i="6"/>
  <c r="L474" i="6"/>
  <c r="Q474" i="6" s="1"/>
  <c r="M473" i="6"/>
  <c r="P1467" i="6"/>
  <c r="P1130" i="6"/>
  <c r="P860" i="6"/>
  <c r="P573" i="6"/>
  <c r="P284" i="6"/>
  <c r="P1208" i="6"/>
  <c r="P1372" i="6"/>
  <c r="P1355" i="6"/>
  <c r="P414" i="6"/>
  <c r="S1513" i="6"/>
  <c r="S1388" i="6"/>
  <c r="S1385" i="6"/>
  <c r="L1330" i="6"/>
  <c r="Q1330" i="6" s="1"/>
  <c r="L1087" i="6"/>
  <c r="S1069" i="6"/>
  <c r="L974" i="6"/>
  <c r="L940" i="6"/>
  <c r="S931" i="6"/>
  <c r="L772" i="6"/>
  <c r="L767" i="6"/>
  <c r="S767" i="6" s="1"/>
  <c r="L524" i="6"/>
  <c r="S433" i="6"/>
  <c r="L84" i="6"/>
  <c r="Y1386" i="6"/>
  <c r="L61" i="6"/>
  <c r="Q61" i="6" s="1"/>
  <c r="S327" i="6"/>
  <c r="S572" i="6"/>
  <c r="S375" i="6"/>
  <c r="S246" i="6"/>
  <c r="S1036" i="6"/>
  <c r="S547" i="6"/>
  <c r="S303" i="6"/>
  <c r="S519" i="6"/>
  <c r="S441" i="6"/>
  <c r="S588" i="6"/>
  <c r="S442" i="6"/>
  <c r="S497" i="6"/>
  <c r="S50" i="6"/>
  <c r="S142" i="6"/>
  <c r="S291" i="6"/>
  <c r="S507" i="6"/>
  <c r="S539" i="6"/>
  <c r="S122" i="6"/>
  <c r="S517" i="6"/>
  <c r="S616" i="6"/>
  <c r="S805" i="6"/>
  <c r="S989" i="6"/>
  <c r="S406" i="6"/>
  <c r="S1024" i="6"/>
  <c r="S1109" i="6"/>
  <c r="S1181" i="6"/>
  <c r="S1144" i="6"/>
  <c r="S451" i="6"/>
  <c r="S753" i="6"/>
  <c r="S508" i="6"/>
  <c r="S988" i="6"/>
  <c r="S555" i="6"/>
  <c r="S403" i="6"/>
  <c r="S343" i="6"/>
  <c r="S548" i="6"/>
  <c r="S336" i="6"/>
  <c r="S181" i="6"/>
  <c r="S505" i="6"/>
  <c r="S542" i="6"/>
  <c r="S575" i="6"/>
  <c r="S515" i="6"/>
  <c r="S325" i="6"/>
  <c r="S552" i="6"/>
  <c r="S540" i="6"/>
  <c r="S1188" i="6"/>
  <c r="S953" i="6"/>
  <c r="S558" i="6"/>
  <c r="S322" i="6"/>
  <c r="S449" i="6"/>
  <c r="S1148" i="6"/>
  <c r="S1157" i="6"/>
  <c r="S884" i="6"/>
  <c r="S387" i="6"/>
  <c r="S501" i="6"/>
  <c r="S502" i="6"/>
  <c r="S315" i="6"/>
  <c r="S574" i="6"/>
  <c r="S1081" i="6"/>
  <c r="S379" i="6"/>
  <c r="S503" i="6"/>
  <c r="S443" i="6"/>
  <c r="S285" i="6"/>
  <c r="S556" i="6"/>
  <c r="S444" i="6"/>
  <c r="S65" i="6"/>
  <c r="S157" i="6"/>
  <c r="S473" i="6"/>
  <c r="S183" i="6"/>
  <c r="S583" i="6"/>
  <c r="S339" i="6"/>
  <c r="S545" i="6"/>
  <c r="S308" i="6"/>
  <c r="S481" i="6"/>
  <c r="S342" i="6"/>
  <c r="S305" i="6"/>
  <c r="S439" i="6"/>
  <c r="S577" i="6"/>
  <c r="S463" i="6"/>
  <c r="S434" i="6"/>
  <c r="S474" i="6"/>
  <c r="S330" i="6"/>
  <c r="S185" i="6"/>
  <c r="S518" i="6"/>
  <c r="S880" i="6"/>
  <c r="S1165" i="6"/>
  <c r="S660" i="6"/>
  <c r="S808" i="6"/>
  <c r="Y1514" i="6"/>
  <c r="AM1514" i="6" s="1"/>
  <c r="M3" i="6"/>
  <c r="Q3" i="6"/>
  <c r="L1036" i="6"/>
  <c r="Q1036" i="6" s="1"/>
  <c r="P885" i="6"/>
  <c r="R1220" i="6"/>
  <c r="N2" i="6"/>
  <c r="P1055" i="6"/>
  <c r="P560" i="6"/>
  <c r="R860" i="6"/>
  <c r="R1208" i="6"/>
  <c r="R1355" i="6"/>
  <c r="R765" i="6"/>
  <c r="R402" i="6"/>
  <c r="R738" i="6"/>
  <c r="R1372" i="6"/>
  <c r="R1143" i="6"/>
  <c r="R907" i="6"/>
  <c r="R938" i="6"/>
  <c r="R831" i="6"/>
  <c r="R1247" i="6"/>
  <c r="R817" i="6"/>
  <c r="R1130" i="6"/>
  <c r="R1154" i="6"/>
  <c r="R414" i="6"/>
  <c r="R1328" i="6"/>
  <c r="R627" i="6"/>
  <c r="L1155" i="6"/>
  <c r="Q1155" i="6" s="1"/>
  <c r="AY18" i="6"/>
  <c r="Y870" i="6"/>
  <c r="AM870" i="6" s="1"/>
  <c r="L5" i="6"/>
  <c r="M5" i="6" s="1"/>
  <c r="Y862" i="6"/>
  <c r="Q4" i="6"/>
  <c r="AZ18" i="6"/>
  <c r="L932" i="6"/>
  <c r="R902" i="6"/>
  <c r="L1132" i="6"/>
  <c r="AY17" i="6"/>
  <c r="L211" i="6"/>
  <c r="Q211" i="6" s="1"/>
  <c r="S210" i="6"/>
  <c r="L972" i="6"/>
  <c r="L1080" i="6"/>
  <c r="S1079" i="6"/>
  <c r="L177" i="6"/>
  <c r="Q177" i="6" s="1"/>
  <c r="L171" i="6"/>
  <c r="Q171" i="6" s="1"/>
  <c r="S170" i="6"/>
  <c r="L436" i="6"/>
  <c r="Q436" i="6" s="1"/>
  <c r="S435" i="6"/>
  <c r="L397" i="6"/>
  <c r="S396" i="6"/>
  <c r="Y822" i="6"/>
  <c r="AM822" i="6" s="1"/>
  <c r="L470" i="6"/>
  <c r="Q470" i="6" s="1"/>
  <c r="S469" i="6"/>
  <c r="L1336" i="6"/>
  <c r="Q1336" i="6" s="1"/>
  <c r="S1335" i="6"/>
  <c r="L213" i="6"/>
  <c r="Q213" i="6" s="1"/>
  <c r="S212" i="6"/>
  <c r="L1392" i="6"/>
  <c r="Q1392" i="6" s="1"/>
  <c r="S1391" i="6"/>
  <c r="L928" i="6"/>
  <c r="Q928" i="6" s="1"/>
  <c r="S927" i="6"/>
  <c r="S1329" i="6"/>
  <c r="L390" i="6"/>
  <c r="S389" i="6"/>
  <c r="L429" i="6"/>
  <c r="Q429" i="6" s="1"/>
  <c r="S428" i="6"/>
  <c r="S939" i="6"/>
  <c r="L1540" i="6"/>
  <c r="S1539" i="6"/>
  <c r="L453" i="6"/>
  <c r="L887" i="6"/>
  <c r="Q887" i="6" s="1"/>
  <c r="Y1415" i="6"/>
  <c r="AM1415" i="6" s="1"/>
  <c r="R666" i="6"/>
  <c r="S1356" i="6"/>
  <c r="M4" i="6"/>
  <c r="L1469" i="6"/>
  <c r="L947" i="6"/>
  <c r="L466" i="6"/>
  <c r="L1452" i="6"/>
  <c r="Q1452" i="6" s="1"/>
  <c r="L874" i="6"/>
  <c r="Q874" i="6" s="1"/>
  <c r="L204" i="6"/>
  <c r="L549" i="6"/>
  <c r="L486" i="6"/>
  <c r="Q486" i="6" s="1"/>
  <c r="S485" i="6"/>
  <c r="L656" i="6"/>
  <c r="Q656" i="6" s="1"/>
  <c r="L1294" i="6"/>
  <c r="Q1294" i="6" s="1"/>
  <c r="L511" i="6"/>
  <c r="L159" i="6"/>
  <c r="Q159" i="6" s="1"/>
  <c r="L710" i="6"/>
  <c r="L790" i="6"/>
  <c r="Q790" i="6" s="1"/>
  <c r="L673" i="6"/>
  <c r="Q673" i="6" s="1"/>
  <c r="L1057" i="6"/>
  <c r="Q1057" i="6" s="1"/>
  <c r="L982" i="6"/>
  <c r="L862" i="6"/>
  <c r="L1095" i="6"/>
  <c r="Q1095" i="6" s="1"/>
  <c r="L1167" i="6"/>
  <c r="L966" i="6"/>
  <c r="Q966" i="6" s="1"/>
  <c r="L336" i="6"/>
  <c r="L1041" i="6"/>
  <c r="L1145" i="6"/>
  <c r="Q1145" i="6" s="1"/>
  <c r="L1319" i="6"/>
  <c r="Q1319" i="6" s="1"/>
  <c r="L1198" i="6"/>
  <c r="L697" i="6"/>
  <c r="Q697" i="6" s="1"/>
  <c r="L574" i="6"/>
  <c r="L1083" i="6"/>
  <c r="L720" i="6"/>
  <c r="L1415" i="6"/>
  <c r="L1249" i="6"/>
  <c r="Q1249" i="6" s="1"/>
  <c r="L1374" i="6"/>
  <c r="Q1374" i="6" s="1"/>
  <c r="L537" i="6"/>
  <c r="Q537" i="6" s="1"/>
  <c r="L1179" i="6"/>
  <c r="L1307" i="6"/>
  <c r="L1399" i="6"/>
  <c r="L1429" i="6"/>
  <c r="Q1429" i="6" s="1"/>
  <c r="L1434" i="6"/>
  <c r="Q1434" i="6" s="1"/>
  <c r="L833" i="6"/>
  <c r="Q833" i="6" s="1"/>
  <c r="L1386" i="6"/>
  <c r="L1070" i="6"/>
  <c r="L1222" i="6"/>
  <c r="Q1222" i="6" s="1"/>
  <c r="L1514" i="6"/>
  <c r="L1281" i="6"/>
  <c r="S861" i="6"/>
  <c r="S1248" i="6"/>
  <c r="S523" i="6"/>
  <c r="AC4" i="6"/>
  <c r="S685" i="6"/>
  <c r="Y871" i="6"/>
  <c r="AM871" i="6" s="1"/>
  <c r="Y863" i="6"/>
  <c r="AM863" i="6" s="1"/>
  <c r="S1057" i="6"/>
  <c r="S361" i="6"/>
  <c r="S1373" i="6"/>
  <c r="S1197" i="6"/>
  <c r="S1003" i="6"/>
  <c r="S1131" i="6"/>
  <c r="S1209" i="6"/>
  <c r="S1082" i="6"/>
  <c r="Y453" i="6"/>
  <c r="AW272" i="6"/>
  <c r="Y550" i="6"/>
  <c r="AM550" i="6" s="1"/>
  <c r="Y1250" i="6"/>
  <c r="AM1250" i="6" s="1"/>
  <c r="Y287" i="6"/>
  <c r="AM287" i="6" s="1"/>
  <c r="Y823" i="6"/>
  <c r="AM823" i="6" s="1"/>
  <c r="Y820" i="6"/>
  <c r="AM820" i="6" s="1"/>
  <c r="Y293" i="6"/>
  <c r="AM293" i="6" s="1"/>
  <c r="S1468" i="6"/>
  <c r="Y1391" i="6"/>
  <c r="AM1391" i="6" s="1"/>
  <c r="S844" i="6"/>
  <c r="S1546" i="6"/>
  <c r="Y1180" i="6"/>
  <c r="AM1180" i="6" s="1"/>
  <c r="S971" i="6"/>
  <c r="S888" i="6"/>
  <c r="Y1260" i="6"/>
  <c r="AM1260" i="6" s="1"/>
  <c r="S561" i="6"/>
  <c r="Y1534" i="6"/>
  <c r="S991" i="6"/>
  <c r="S766" i="6"/>
  <c r="Y67" i="6"/>
  <c r="AM67" i="6" s="1"/>
  <c r="Y767" i="6"/>
  <c r="Y1249" i="6"/>
  <c r="AM1249" i="6" s="1"/>
  <c r="S486" i="6"/>
  <c r="Y171" i="6"/>
  <c r="AM171" i="6" s="1"/>
  <c r="Y1210" i="6"/>
  <c r="AM1210" i="6" s="1"/>
  <c r="Y1132" i="6"/>
  <c r="AM1132" i="6" s="1"/>
  <c r="S887" i="6"/>
  <c r="Y237" i="6"/>
  <c r="Y827" i="6"/>
  <c r="Y66" i="6"/>
  <c r="AM66" i="6" s="1"/>
  <c r="X6" i="6"/>
  <c r="AC6" i="6" s="1"/>
  <c r="S886" i="6"/>
  <c r="AB5" i="6"/>
  <c r="AD5" i="6"/>
  <c r="AC5" i="6"/>
  <c r="Y552" i="6"/>
  <c r="Y286" i="6"/>
  <c r="AB4" i="6"/>
  <c r="Y819" i="6"/>
  <c r="AM819" i="6" s="1"/>
  <c r="S362" i="6"/>
  <c r="Y292" i="6"/>
  <c r="Y176" i="6"/>
  <c r="AM176" i="6" s="1"/>
  <c r="AX20" i="6"/>
  <c r="AW21" i="6"/>
  <c r="AD4" i="6"/>
  <c r="Y454" i="6"/>
  <c r="AM454" i="6" s="1"/>
  <c r="Y429" i="6"/>
  <c r="AM429" i="6" s="1"/>
  <c r="Y258" i="6"/>
  <c r="AX8" i="6"/>
  <c r="AW9" i="6"/>
  <c r="AY8" i="6"/>
  <c r="AZ8" i="6"/>
  <c r="AZ17" i="6"/>
  <c r="R1372" i="1"/>
  <c r="R1355" i="1"/>
  <c r="R989" i="1"/>
  <c r="K2" i="1"/>
  <c r="R2" i="1" s="1"/>
  <c r="J45" i="1"/>
  <c r="AB648" i="1" l="1"/>
  <c r="W649" i="1"/>
  <c r="AC649" i="1" s="1"/>
  <c r="AA649" i="1"/>
  <c r="AB649" i="1"/>
  <c r="O415" i="6"/>
  <c r="O861" i="6"/>
  <c r="O1356" i="6"/>
  <c r="O684" i="6"/>
  <c r="O709" i="6"/>
  <c r="O971" i="6"/>
  <c r="N1113" i="1"/>
  <c r="O1112" i="1"/>
  <c r="K758" i="1"/>
  <c r="Q757" i="1"/>
  <c r="M757" i="1"/>
  <c r="L757" i="1"/>
  <c r="N1486" i="1"/>
  <c r="O1485" i="1"/>
  <c r="P1485" i="1" s="1"/>
  <c r="AF341" i="6"/>
  <c r="O515" i="6"/>
  <c r="O1209" i="6"/>
  <c r="O687" i="6"/>
  <c r="O1373" i="6"/>
  <c r="K1114" i="1"/>
  <c r="Q1113" i="1"/>
  <c r="M1113" i="1"/>
  <c r="L1113" i="1"/>
  <c r="K1487" i="1"/>
  <c r="Q1486" i="1"/>
  <c r="M1486" i="1"/>
  <c r="L1486" i="1"/>
  <c r="O1003" i="6"/>
  <c r="O523" i="6"/>
  <c r="O3" i="6"/>
  <c r="O886" i="6"/>
  <c r="O561" i="6"/>
  <c r="O285" i="6"/>
  <c r="O1414" i="6"/>
  <c r="O844" i="6"/>
  <c r="O1056" i="6"/>
  <c r="N1266" i="1"/>
  <c r="O1265" i="1"/>
  <c r="N1531" i="1"/>
  <c r="O1530" i="1"/>
  <c r="N646" i="1"/>
  <c r="O645" i="1"/>
  <c r="P645" i="1" s="1"/>
  <c r="N1033" i="1"/>
  <c r="O1032" i="1"/>
  <c r="P1032" i="1" s="1"/>
  <c r="O939" i="6"/>
  <c r="O1221" i="6"/>
  <c r="O574" i="6"/>
  <c r="O1131" i="6"/>
  <c r="K1267" i="1"/>
  <c r="Q1266" i="1"/>
  <c r="M1266" i="1"/>
  <c r="L1266" i="1"/>
  <c r="N757" i="1"/>
  <c r="O756" i="1"/>
  <c r="P756" i="1" s="1"/>
  <c r="K1532" i="1"/>
  <c r="Q1531" i="1"/>
  <c r="M1531" i="1"/>
  <c r="L1531" i="1"/>
  <c r="K647" i="1"/>
  <c r="Q646" i="1"/>
  <c r="M646" i="1"/>
  <c r="L646" i="1"/>
  <c r="Q1033" i="1"/>
  <c r="M1033" i="1"/>
  <c r="L1033" i="1"/>
  <c r="W1497" i="1"/>
  <c r="AC1496" i="1"/>
  <c r="AB1496" i="1"/>
  <c r="AA1496" i="1"/>
  <c r="P683" i="6"/>
  <c r="O1069" i="6"/>
  <c r="O1546" i="6"/>
  <c r="O651" i="6"/>
  <c r="O638" i="6"/>
  <c r="O659" i="6"/>
  <c r="O377" i="6"/>
  <c r="O598" i="6"/>
  <c r="O624" i="6"/>
  <c r="O590" i="6"/>
  <c r="O588" i="6"/>
  <c r="O1043" i="6"/>
  <c r="O608" i="6"/>
  <c r="O658" i="6"/>
  <c r="O480" i="6"/>
  <c r="O991" i="6"/>
  <c r="O536" i="6"/>
  <c r="O1281" i="6"/>
  <c r="O670" i="6"/>
  <c r="O634" i="6"/>
  <c r="O612" i="6"/>
  <c r="O1342" i="6"/>
  <c r="O582" i="6"/>
  <c r="O1021" i="6"/>
  <c r="O766" i="6"/>
  <c r="O1161" i="6"/>
  <c r="O339" i="6"/>
  <c r="O910" i="6"/>
  <c r="O594" i="6"/>
  <c r="O1173" i="6"/>
  <c r="O1354" i="6"/>
  <c r="O986" i="6"/>
  <c r="O656" i="6"/>
  <c r="O675" i="6"/>
  <c r="O1391" i="6"/>
  <c r="O408" i="6"/>
  <c r="O927" i="6"/>
  <c r="O681" i="6"/>
  <c r="O1366" i="6"/>
  <c r="O726" i="6"/>
  <c r="O342" i="6"/>
  <c r="O512" i="6"/>
  <c r="O596" i="6"/>
  <c r="O101" i="6"/>
  <c r="O560" i="6"/>
  <c r="O1319" i="6"/>
  <c r="O1347" i="6"/>
  <c r="O635" i="6"/>
  <c r="O1513" i="6"/>
  <c r="O193" i="6"/>
  <c r="O1241" i="6"/>
  <c r="O745" i="6"/>
  <c r="O595" i="6"/>
  <c r="O640" i="6"/>
  <c r="O703" i="6"/>
  <c r="O649" i="6"/>
  <c r="O1046" i="6"/>
  <c r="O583" i="6"/>
  <c r="O1446" i="6"/>
  <c r="O554" i="6"/>
  <c r="O620" i="6"/>
  <c r="O1034" i="6"/>
  <c r="O600" i="6"/>
  <c r="O550" i="6"/>
  <c r="O753" i="6"/>
  <c r="O1113" i="6"/>
  <c r="O1197" i="6"/>
  <c r="O1174" i="6"/>
  <c r="O1117" i="6"/>
  <c r="O668" i="6"/>
  <c r="O250" i="6"/>
  <c r="O619" i="6"/>
  <c r="O1329" i="6"/>
  <c r="O1177" i="6"/>
  <c r="O795" i="6"/>
  <c r="O665" i="6"/>
  <c r="O1237" i="6"/>
  <c r="O585" i="6"/>
  <c r="O641" i="6"/>
  <c r="O1390" i="6"/>
  <c r="O1468" i="6"/>
  <c r="O646" i="6"/>
  <c r="O676" i="6"/>
  <c r="O537" i="6"/>
  <c r="O618" i="6"/>
  <c r="O633" i="6"/>
  <c r="O1322" i="6"/>
  <c r="O601" i="6"/>
  <c r="O830" i="6"/>
  <c r="O1157" i="6"/>
  <c r="O499" i="6"/>
  <c r="O1290" i="6"/>
  <c r="O235" i="6"/>
  <c r="O1122" i="6"/>
  <c r="O738" i="6"/>
  <c r="O648" i="6"/>
  <c r="O666" i="6"/>
  <c r="O1306" i="6"/>
  <c r="O542" i="6"/>
  <c r="O611" i="6"/>
  <c r="O1106" i="6"/>
  <c r="O521" i="6"/>
  <c r="O632" i="6"/>
  <c r="O1350" i="6"/>
  <c r="O307" i="6"/>
  <c r="O951" i="6"/>
  <c r="O1170" i="6"/>
  <c r="O1294" i="6"/>
  <c r="O802" i="6"/>
  <c r="O1163" i="6"/>
  <c r="O544" i="6"/>
  <c r="O510" i="6"/>
  <c r="O1385" i="6"/>
  <c r="O837" i="6"/>
  <c r="O667" i="6"/>
  <c r="O378" i="6"/>
  <c r="O1248" i="6"/>
  <c r="O552" i="6"/>
  <c r="O384" i="6"/>
  <c r="O616" i="6"/>
  <c r="O580" i="6"/>
  <c r="O922" i="6"/>
  <c r="O627" i="6"/>
  <c r="O1129" i="6"/>
  <c r="O645" i="6"/>
  <c r="O507" i="6"/>
  <c r="O626" i="6"/>
  <c r="O610" i="6"/>
  <c r="P1002" i="6"/>
  <c r="R970" i="6"/>
  <c r="R708" i="6"/>
  <c r="P938" i="6"/>
  <c r="P514" i="6"/>
  <c r="R1413" i="6"/>
  <c r="R1002" i="6"/>
  <c r="P686" i="6"/>
  <c r="P708" i="6"/>
  <c r="P1105" i="6"/>
  <c r="P631" i="6"/>
  <c r="P1349" i="6"/>
  <c r="P950" i="6"/>
  <c r="P1293" i="6"/>
  <c r="P1162" i="6"/>
  <c r="N1082" i="6"/>
  <c r="P535" i="6"/>
  <c r="P836" i="6"/>
  <c r="P377" i="6"/>
  <c r="P1247" i="6"/>
  <c r="P383" i="6"/>
  <c r="P579" i="6"/>
  <c r="P626" i="6"/>
  <c r="P644" i="6"/>
  <c r="P625" i="6"/>
  <c r="N1209" i="6"/>
  <c r="N451" i="6"/>
  <c r="P1390" i="6"/>
  <c r="P407" i="6"/>
  <c r="P650" i="6"/>
  <c r="P637" i="6"/>
  <c r="P658" i="6"/>
  <c r="P376" i="6"/>
  <c r="P597" i="6"/>
  <c r="P623" i="6"/>
  <c r="P589" i="6"/>
  <c r="P587" i="6"/>
  <c r="P1042" i="6"/>
  <c r="P607" i="6"/>
  <c r="P657" i="6"/>
  <c r="P479" i="6"/>
  <c r="P541" i="6"/>
  <c r="P610" i="6"/>
  <c r="P520" i="6"/>
  <c r="P306" i="6"/>
  <c r="P1169" i="6"/>
  <c r="P801" i="6"/>
  <c r="P543" i="6"/>
  <c r="N1165" i="6"/>
  <c r="N1036" i="6"/>
  <c r="P990" i="6"/>
  <c r="P666" i="6"/>
  <c r="P551" i="6"/>
  <c r="P615" i="6"/>
  <c r="P921" i="6"/>
  <c r="P1128" i="6"/>
  <c r="P506" i="6"/>
  <c r="P970" i="6"/>
  <c r="P609" i="6"/>
  <c r="N170" i="6"/>
  <c r="P1512" i="6"/>
  <c r="P192" i="6"/>
  <c r="P1280" i="6"/>
  <c r="P669" i="6"/>
  <c r="P633" i="6"/>
  <c r="P611" i="6"/>
  <c r="P1341" i="6"/>
  <c r="P581" i="6"/>
  <c r="P1020" i="6"/>
  <c r="P765" i="6"/>
  <c r="P1160" i="6"/>
  <c r="P338" i="6"/>
  <c r="P909" i="6"/>
  <c r="P593" i="6"/>
  <c r="P1172" i="6"/>
  <c r="P1353" i="6"/>
  <c r="P985" i="6"/>
  <c r="P655" i="6"/>
  <c r="P674" i="6"/>
  <c r="P926" i="6"/>
  <c r="P680" i="6"/>
  <c r="P1365" i="6"/>
  <c r="P725" i="6"/>
  <c r="P341" i="6"/>
  <c r="P511" i="6"/>
  <c r="P595" i="6"/>
  <c r="P100" i="6"/>
  <c r="P559" i="6"/>
  <c r="P1318" i="6"/>
  <c r="P1346" i="6"/>
  <c r="P634" i="6"/>
  <c r="P1413" i="6"/>
  <c r="N989" i="6"/>
  <c r="R1545" i="6"/>
  <c r="R1196" i="6"/>
  <c r="N485" i="6"/>
  <c r="P843" i="6"/>
  <c r="R1467" i="6"/>
  <c r="R926" i="6"/>
  <c r="P1240" i="6"/>
  <c r="P744" i="6"/>
  <c r="P594" i="6"/>
  <c r="P639" i="6"/>
  <c r="P702" i="6"/>
  <c r="P648" i="6"/>
  <c r="P1045" i="6"/>
  <c r="P582" i="6"/>
  <c r="P1445" i="6"/>
  <c r="P553" i="6"/>
  <c r="P619" i="6"/>
  <c r="P1033" i="6"/>
  <c r="P599" i="6"/>
  <c r="P549" i="6"/>
  <c r="P752" i="6"/>
  <c r="P1112" i="6"/>
  <c r="R683" i="6"/>
  <c r="P665" i="6"/>
  <c r="P1305" i="6"/>
  <c r="R1318" i="6"/>
  <c r="P1173" i="6"/>
  <c r="P1116" i="6"/>
  <c r="P667" i="6"/>
  <c r="P249" i="6"/>
  <c r="P618" i="6"/>
  <c r="P1328" i="6"/>
  <c r="P1176" i="6"/>
  <c r="P794" i="6"/>
  <c r="P664" i="6"/>
  <c r="P1236" i="6"/>
  <c r="P584" i="6"/>
  <c r="P640" i="6"/>
  <c r="P1389" i="6"/>
  <c r="P1068" i="6"/>
  <c r="N361" i="6"/>
  <c r="R1293" i="6"/>
  <c r="R509" i="6"/>
  <c r="R1384" i="6"/>
  <c r="P645" i="6"/>
  <c r="P675" i="6"/>
  <c r="P536" i="6"/>
  <c r="P617" i="6"/>
  <c r="P632" i="6"/>
  <c r="P1321" i="6"/>
  <c r="P600" i="6"/>
  <c r="P829" i="6"/>
  <c r="P1156" i="6"/>
  <c r="P498" i="6"/>
  <c r="P1289" i="6"/>
  <c r="P234" i="6"/>
  <c r="P1121" i="6"/>
  <c r="P737" i="6"/>
  <c r="P647" i="6"/>
  <c r="AL341" i="6"/>
  <c r="AG341" i="6"/>
  <c r="AK341" i="6"/>
  <c r="AH341" i="6"/>
  <c r="AC341" i="6"/>
  <c r="AB341" i="6"/>
  <c r="AJ341" i="6"/>
  <c r="AI341" i="6"/>
  <c r="X513" i="6"/>
  <c r="AB1095" i="6"/>
  <c r="Z1095" i="6"/>
  <c r="X113" i="6"/>
  <c r="AC113" i="6" s="1"/>
  <c r="AC512" i="6"/>
  <c r="X576" i="6"/>
  <c r="AD576" i="6" s="1"/>
  <c r="AB112" i="6"/>
  <c r="AC112" i="6"/>
  <c r="AB512" i="6"/>
  <c r="AB575" i="6"/>
  <c r="AC721" i="6"/>
  <c r="AD791" i="6"/>
  <c r="AD1095" i="6"/>
  <c r="AD792" i="6"/>
  <c r="AJ1095" i="6"/>
  <c r="AK1095" i="6"/>
  <c r="AC1095" i="6"/>
  <c r="AH1095" i="6"/>
  <c r="AI1095" i="6"/>
  <c r="AC792" i="6"/>
  <c r="AG1095" i="6"/>
  <c r="AE1095" i="6"/>
  <c r="AF1095" i="6"/>
  <c r="AL1095" i="6"/>
  <c r="X658" i="6"/>
  <c r="AD658" i="6" s="1"/>
  <c r="AD575" i="6"/>
  <c r="X793" i="6"/>
  <c r="AB793" i="6" s="1"/>
  <c r="AC791" i="6"/>
  <c r="AB1193" i="6"/>
  <c r="AB791" i="6"/>
  <c r="AJ549" i="6"/>
  <c r="X1343" i="6"/>
  <c r="AB1343" i="6" s="1"/>
  <c r="AD1193" i="6"/>
  <c r="AG549" i="6"/>
  <c r="AI549" i="6"/>
  <c r="AH549" i="6"/>
  <c r="AL549" i="6"/>
  <c r="AC549" i="6"/>
  <c r="AE549" i="6"/>
  <c r="AK549" i="6"/>
  <c r="Z549" i="6"/>
  <c r="AA548" i="6" s="1"/>
  <c r="X1194" i="6"/>
  <c r="AB1194" i="6" s="1"/>
  <c r="AD549" i="6"/>
  <c r="AB549" i="6"/>
  <c r="AF549" i="6"/>
  <c r="X806" i="6"/>
  <c r="AD806" i="6" s="1"/>
  <c r="AD805" i="6"/>
  <c r="AC805" i="6"/>
  <c r="AC657" i="6"/>
  <c r="AB657" i="6"/>
  <c r="AB721" i="6"/>
  <c r="X722" i="6"/>
  <c r="X723" i="6" s="1"/>
  <c r="AD723" i="6" s="1"/>
  <c r="X1454" i="6"/>
  <c r="AB1454" i="6" s="1"/>
  <c r="AC1453" i="6"/>
  <c r="AB1453" i="6"/>
  <c r="X539" i="6"/>
  <c r="AD539" i="6" s="1"/>
  <c r="AD538" i="6"/>
  <c r="AB538" i="6"/>
  <c r="X1321" i="6"/>
  <c r="AC1321" i="6" s="1"/>
  <c r="AC1320" i="6"/>
  <c r="AD1320" i="6"/>
  <c r="X86" i="6"/>
  <c r="AB86" i="6" s="1"/>
  <c r="AB225" i="6"/>
  <c r="AC225" i="6"/>
  <c r="AB1400" i="6"/>
  <c r="X226" i="6"/>
  <c r="AB226" i="6" s="1"/>
  <c r="R990" i="6"/>
  <c r="AC1400" i="6"/>
  <c r="AA1130" i="6"/>
  <c r="X101" i="6"/>
  <c r="AD101" i="6" s="1"/>
  <c r="AB100" i="6"/>
  <c r="AD100" i="6"/>
  <c r="AC604" i="6"/>
  <c r="AB604" i="6"/>
  <c r="AB888" i="6"/>
  <c r="X605" i="6"/>
  <c r="AD605" i="6" s="1"/>
  <c r="X889" i="6"/>
  <c r="AC889" i="6" s="1"/>
  <c r="AB1503" i="6"/>
  <c r="AC875" i="6"/>
  <c r="AB875" i="6"/>
  <c r="AA1129" i="6"/>
  <c r="N523" i="6"/>
  <c r="X847" i="6"/>
  <c r="AB847" i="6" s="1"/>
  <c r="X1504" i="6"/>
  <c r="AB1504" i="6" s="1"/>
  <c r="AC888" i="6"/>
  <c r="AD1503" i="6"/>
  <c r="X876" i="6"/>
  <c r="AD876" i="6" s="1"/>
  <c r="AB84" i="6"/>
  <c r="X1401" i="6"/>
  <c r="AD1401" i="6" s="1"/>
  <c r="AC84" i="6"/>
  <c r="AC85" i="6"/>
  <c r="AB85" i="6"/>
  <c r="AD84" i="6"/>
  <c r="X919" i="6"/>
  <c r="AC919" i="6" s="1"/>
  <c r="AB918" i="6"/>
  <c r="P509" i="6"/>
  <c r="AA169" i="6"/>
  <c r="AC205" i="6"/>
  <c r="AA283" i="6"/>
  <c r="AA1247" i="6"/>
  <c r="AB1435" i="6"/>
  <c r="AD918" i="6"/>
  <c r="X1119" i="6"/>
  <c r="AD1119" i="6" s="1"/>
  <c r="AD674" i="6"/>
  <c r="AD205" i="6"/>
  <c r="AC1118" i="6"/>
  <c r="AC674" i="6"/>
  <c r="AB1118" i="6"/>
  <c r="AB674" i="6"/>
  <c r="X206" i="6"/>
  <c r="X207" i="6" s="1"/>
  <c r="AB207" i="6" s="1"/>
  <c r="AB442" i="6"/>
  <c r="AC442" i="6"/>
  <c r="P1545" i="6"/>
  <c r="X443" i="6"/>
  <c r="AC443" i="6" s="1"/>
  <c r="X184" i="6"/>
  <c r="AD184" i="6" s="1"/>
  <c r="AC249" i="6"/>
  <c r="AD182" i="6"/>
  <c r="AD183" i="6"/>
  <c r="AB249" i="6"/>
  <c r="AC183" i="6"/>
  <c r="X250" i="6"/>
  <c r="AD251" i="6" s="1"/>
  <c r="AB182" i="6"/>
  <c r="AC182" i="6"/>
  <c r="X1436" i="6"/>
  <c r="AC1436" i="6" s="1"/>
  <c r="R1512" i="6"/>
  <c r="AC1435" i="6"/>
  <c r="AC846" i="6"/>
  <c r="AB846" i="6"/>
  <c r="AL258" i="6"/>
  <c r="AM258" i="6"/>
  <c r="AL292" i="6"/>
  <c r="AM292" i="6"/>
  <c r="AL1386" i="6"/>
  <c r="AM1386" i="6"/>
  <c r="AL827" i="6"/>
  <c r="AM827" i="6"/>
  <c r="AL1534" i="6"/>
  <c r="AM1534" i="6"/>
  <c r="AL862" i="6"/>
  <c r="AM862" i="6"/>
  <c r="AL237" i="6"/>
  <c r="AM237" i="6"/>
  <c r="AL784" i="6"/>
  <c r="AM784" i="6"/>
  <c r="AL765" i="6"/>
  <c r="AM765" i="6"/>
  <c r="AL1414" i="6"/>
  <c r="AM1414" i="6"/>
  <c r="AL60" i="6"/>
  <c r="AM60" i="6"/>
  <c r="AL767" i="6"/>
  <c r="AM767" i="6"/>
  <c r="AL1389" i="6"/>
  <c r="AM1389" i="6"/>
  <c r="AL286" i="6"/>
  <c r="AM286" i="6"/>
  <c r="AL453" i="6"/>
  <c r="AM453" i="6"/>
  <c r="AL59" i="6"/>
  <c r="AM59" i="6"/>
  <c r="AL552" i="6"/>
  <c r="AM552" i="6"/>
  <c r="AL825" i="6"/>
  <c r="AM825" i="6"/>
  <c r="AL787" i="6"/>
  <c r="AM787" i="6"/>
  <c r="AK176" i="6"/>
  <c r="AL176" i="6"/>
  <c r="AK1132" i="6"/>
  <c r="AL1132" i="6"/>
  <c r="AK1273" i="6"/>
  <c r="AL1273" i="6"/>
  <c r="AK1211" i="6"/>
  <c r="AL1211" i="6"/>
  <c r="AK871" i="6"/>
  <c r="AL871" i="6"/>
  <c r="AK290" i="6"/>
  <c r="AL290" i="6"/>
  <c r="AK1210" i="6"/>
  <c r="AL1210" i="6"/>
  <c r="AK1250" i="6"/>
  <c r="AL1250" i="6"/>
  <c r="AK1208" i="6"/>
  <c r="AL1208" i="6"/>
  <c r="AK429" i="6"/>
  <c r="AL429" i="6"/>
  <c r="AK67" i="6"/>
  <c r="AL67" i="6"/>
  <c r="AK1180" i="6"/>
  <c r="AL1180" i="6"/>
  <c r="AK1391" i="6"/>
  <c r="AL1391" i="6"/>
  <c r="AK1387" i="6"/>
  <c r="AL1387" i="6"/>
  <c r="AK550" i="6"/>
  <c r="AL550" i="6"/>
  <c r="AK1515" i="6"/>
  <c r="AL1515" i="6"/>
  <c r="AK241" i="6"/>
  <c r="AL241" i="6"/>
  <c r="AK454" i="6"/>
  <c r="AL454" i="6"/>
  <c r="AK1535" i="6"/>
  <c r="AL1535" i="6"/>
  <c r="AK263" i="6"/>
  <c r="AL263" i="6"/>
  <c r="AK1514" i="6"/>
  <c r="AL1514" i="6"/>
  <c r="AK1416" i="6"/>
  <c r="AL1416" i="6"/>
  <c r="AK455" i="6"/>
  <c r="AL455" i="6"/>
  <c r="AK66" i="6"/>
  <c r="AL66" i="6"/>
  <c r="AK430" i="6"/>
  <c r="AL430" i="6"/>
  <c r="AK171" i="6"/>
  <c r="AL171" i="6"/>
  <c r="AK262" i="6"/>
  <c r="AL262" i="6"/>
  <c r="AK240" i="6"/>
  <c r="AL240" i="6"/>
  <c r="AK1249" i="6"/>
  <c r="AL1249" i="6"/>
  <c r="AK1260" i="6"/>
  <c r="AL1260" i="6"/>
  <c r="AK242" i="6"/>
  <c r="AL242" i="6"/>
  <c r="AK822" i="6"/>
  <c r="AL822" i="6"/>
  <c r="AK1513" i="6"/>
  <c r="AL1513" i="6"/>
  <c r="AK819" i="6"/>
  <c r="AL819" i="6"/>
  <c r="AK293" i="6"/>
  <c r="AL293" i="6"/>
  <c r="AK820" i="6"/>
  <c r="AL820" i="6"/>
  <c r="AK287" i="6"/>
  <c r="AL287" i="6"/>
  <c r="AK870" i="6"/>
  <c r="AL870" i="6"/>
  <c r="AK251" i="6"/>
  <c r="AL251" i="6"/>
  <c r="AK823" i="6"/>
  <c r="AL823" i="6"/>
  <c r="AK863" i="6"/>
  <c r="AL863" i="6"/>
  <c r="AK1415" i="6"/>
  <c r="AL1415" i="6"/>
  <c r="AK289" i="6"/>
  <c r="AL289" i="6"/>
  <c r="AK427" i="6"/>
  <c r="AL427" i="6"/>
  <c r="AJ237" i="6"/>
  <c r="AK237" i="6"/>
  <c r="AJ825" i="6"/>
  <c r="AK825" i="6"/>
  <c r="AJ787" i="6"/>
  <c r="AK787" i="6"/>
  <c r="AJ1386" i="6"/>
  <c r="AK1386" i="6"/>
  <c r="AJ827" i="6"/>
  <c r="AK827" i="6"/>
  <c r="AJ453" i="6"/>
  <c r="AK453" i="6"/>
  <c r="AJ862" i="6"/>
  <c r="AK862" i="6"/>
  <c r="AJ286" i="6"/>
  <c r="AK286" i="6"/>
  <c r="AJ258" i="6"/>
  <c r="AK258" i="6"/>
  <c r="AJ552" i="6"/>
  <c r="AK552" i="6"/>
  <c r="AJ784" i="6"/>
  <c r="AK784" i="6"/>
  <c r="AK765" i="6"/>
  <c r="AJ292" i="6"/>
  <c r="AK292" i="6"/>
  <c r="AJ1534" i="6"/>
  <c r="AK1534" i="6"/>
  <c r="AJ1414" i="6"/>
  <c r="AK1414" i="6"/>
  <c r="Z60" i="6"/>
  <c r="AA60" i="6" s="1"/>
  <c r="AK60" i="6"/>
  <c r="AK1389" i="6"/>
  <c r="AJ767" i="6"/>
  <c r="AK767" i="6"/>
  <c r="AK59" i="6"/>
  <c r="X1236" i="6"/>
  <c r="AB1236" i="6" s="1"/>
  <c r="X993" i="6"/>
  <c r="AD993" i="6" s="1"/>
  <c r="AI819" i="6"/>
  <c r="AJ819" i="6"/>
  <c r="AI66" i="6"/>
  <c r="AJ66" i="6"/>
  <c r="AI1273" i="6"/>
  <c r="AJ1273" i="6"/>
  <c r="AI1211" i="6"/>
  <c r="AJ1211" i="6"/>
  <c r="AI262" i="6"/>
  <c r="AJ262" i="6"/>
  <c r="AI1208" i="6"/>
  <c r="AJ1208" i="6"/>
  <c r="AI1250" i="6"/>
  <c r="AJ1250" i="6"/>
  <c r="AI1389" i="6"/>
  <c r="AJ1389" i="6"/>
  <c r="AC1342" i="6"/>
  <c r="AI1249" i="6"/>
  <c r="AJ1249" i="6"/>
  <c r="AI67" i="6"/>
  <c r="AJ67" i="6"/>
  <c r="AI550" i="6"/>
  <c r="AJ550" i="6"/>
  <c r="AI863" i="6"/>
  <c r="AJ863" i="6"/>
  <c r="AI240" i="6"/>
  <c r="AJ240" i="6"/>
  <c r="AI59" i="6"/>
  <c r="AJ59" i="6"/>
  <c r="AB1342" i="6"/>
  <c r="AI176" i="6"/>
  <c r="AJ176" i="6"/>
  <c r="AI1260" i="6"/>
  <c r="AJ1260" i="6"/>
  <c r="AI293" i="6"/>
  <c r="AJ293" i="6"/>
  <c r="AI1387" i="6"/>
  <c r="AJ1387" i="6"/>
  <c r="AF872" i="6"/>
  <c r="AJ871" i="6"/>
  <c r="AI1415" i="6"/>
  <c r="AJ1415" i="6"/>
  <c r="AI822" i="6"/>
  <c r="AJ822" i="6"/>
  <c r="AI263" i="6"/>
  <c r="AJ263" i="6"/>
  <c r="AI1513" i="6"/>
  <c r="AJ1513" i="6"/>
  <c r="AI287" i="6"/>
  <c r="AJ287" i="6"/>
  <c r="X130" i="6"/>
  <c r="AB130" i="6" s="1"/>
  <c r="Z251" i="6"/>
  <c r="AA250" i="6" s="1"/>
  <c r="AJ251" i="6"/>
  <c r="AI429" i="6"/>
  <c r="AJ429" i="6"/>
  <c r="AI1180" i="6"/>
  <c r="AJ1180" i="6"/>
  <c r="AI1391" i="6"/>
  <c r="AJ1391" i="6"/>
  <c r="AI242" i="6"/>
  <c r="AJ242" i="6"/>
  <c r="AI454" i="6"/>
  <c r="AJ454" i="6"/>
  <c r="AI430" i="6"/>
  <c r="AJ430" i="6"/>
  <c r="AI1132" i="6"/>
  <c r="AJ1132" i="6"/>
  <c r="AI171" i="6"/>
  <c r="AJ171" i="6"/>
  <c r="AI1535" i="6"/>
  <c r="AJ1535" i="6"/>
  <c r="AI820" i="6"/>
  <c r="AJ820" i="6"/>
  <c r="AI1416" i="6"/>
  <c r="AJ1416" i="6"/>
  <c r="AI870" i="6"/>
  <c r="AJ870" i="6"/>
  <c r="AI1515" i="6"/>
  <c r="AJ1515" i="6"/>
  <c r="AI241" i="6"/>
  <c r="AJ241" i="6"/>
  <c r="AI290" i="6"/>
  <c r="AJ290" i="6"/>
  <c r="AI289" i="6"/>
  <c r="AJ289" i="6"/>
  <c r="AI427" i="6"/>
  <c r="AJ427" i="6"/>
  <c r="AI455" i="6"/>
  <c r="AJ455" i="6"/>
  <c r="AI1210" i="6"/>
  <c r="AJ1210" i="6"/>
  <c r="AI823" i="6"/>
  <c r="AJ823" i="6"/>
  <c r="AI1514" i="6"/>
  <c r="AJ1514" i="6"/>
  <c r="AI60" i="6"/>
  <c r="AJ60" i="6"/>
  <c r="AI765" i="6"/>
  <c r="AJ765" i="6"/>
  <c r="AF258" i="6"/>
  <c r="AI258" i="6"/>
  <c r="AF552" i="6"/>
  <c r="AI552" i="6"/>
  <c r="AF862" i="6"/>
  <c r="AI862" i="6"/>
  <c r="AF292" i="6"/>
  <c r="AI292" i="6"/>
  <c r="AI251" i="6"/>
  <c r="AF1534" i="6"/>
  <c r="AI1534" i="6"/>
  <c r="AF827" i="6"/>
  <c r="AI827" i="6"/>
  <c r="AF1386" i="6"/>
  <c r="AI1386" i="6"/>
  <c r="AF1414" i="6"/>
  <c r="AI1414" i="6"/>
  <c r="AF237" i="6"/>
  <c r="AI237" i="6"/>
  <c r="AF784" i="6"/>
  <c r="AI784" i="6"/>
  <c r="AF453" i="6"/>
  <c r="AI453" i="6"/>
  <c r="AF286" i="6"/>
  <c r="AI286" i="6"/>
  <c r="AF767" i="6"/>
  <c r="AI767" i="6"/>
  <c r="AI825" i="6"/>
  <c r="AG66" i="6"/>
  <c r="AH66" i="6"/>
  <c r="AF67" i="6"/>
  <c r="AG1132" i="6"/>
  <c r="AH1132" i="6"/>
  <c r="AG1249" i="6"/>
  <c r="AH1249" i="6"/>
  <c r="AF1250" i="6"/>
  <c r="AG1273" i="6"/>
  <c r="AH1273" i="6"/>
  <c r="AG1250" i="6"/>
  <c r="AH1250" i="6"/>
  <c r="AH870" i="6"/>
  <c r="AG870" i="6"/>
  <c r="AF871" i="6"/>
  <c r="AG1513" i="6"/>
  <c r="AH1513" i="6"/>
  <c r="AF1514" i="6"/>
  <c r="AG240" i="6"/>
  <c r="AH240" i="6"/>
  <c r="AF241" i="6"/>
  <c r="AG1208" i="6"/>
  <c r="AH1208" i="6"/>
  <c r="AF1208" i="6"/>
  <c r="AF1209" i="6"/>
  <c r="AF1513" i="6"/>
  <c r="AG1210" i="6"/>
  <c r="AH1210" i="6"/>
  <c r="AF1211" i="6"/>
  <c r="AG1391" i="6"/>
  <c r="AH1391" i="6"/>
  <c r="AH293" i="6"/>
  <c r="AG293" i="6"/>
  <c r="AH550" i="6"/>
  <c r="AG550" i="6"/>
  <c r="AF551" i="6"/>
  <c r="AE1415" i="6"/>
  <c r="AG1415" i="6"/>
  <c r="AH1415" i="6"/>
  <c r="AF1416" i="6"/>
  <c r="AE262" i="6"/>
  <c r="AH262" i="6"/>
  <c r="AF263" i="6"/>
  <c r="AG262" i="6"/>
  <c r="AE1389" i="6"/>
  <c r="AG1389" i="6"/>
  <c r="AF1390" i="6"/>
  <c r="AH1389" i="6"/>
  <c r="AF870" i="6"/>
  <c r="AF1249" i="6"/>
  <c r="AG176" i="6"/>
  <c r="AH176" i="6"/>
  <c r="AG1180" i="6"/>
  <c r="AH1180" i="6"/>
  <c r="AG287" i="6"/>
  <c r="AH287" i="6"/>
  <c r="AG1416" i="6"/>
  <c r="AH1416" i="6"/>
  <c r="AG242" i="6"/>
  <c r="AH242" i="6"/>
  <c r="AH822" i="6"/>
  <c r="AG822" i="6"/>
  <c r="AF823" i="6"/>
  <c r="AG1515" i="6"/>
  <c r="AH1515" i="6"/>
  <c r="AG251" i="6"/>
  <c r="AF252" i="6"/>
  <c r="AH251" i="6"/>
  <c r="AF251" i="6"/>
  <c r="AG59" i="6"/>
  <c r="AF60" i="6"/>
  <c r="AH59" i="6"/>
  <c r="AF59" i="6"/>
  <c r="AG292" i="6"/>
  <c r="AH292" i="6"/>
  <c r="AF293" i="6"/>
  <c r="AH237" i="6"/>
  <c r="AG237" i="6"/>
  <c r="AG171" i="6"/>
  <c r="AH171" i="6"/>
  <c r="AG1514" i="6"/>
  <c r="AH1514" i="6"/>
  <c r="AF1515" i="6"/>
  <c r="AG1386" i="6"/>
  <c r="AH1386" i="6"/>
  <c r="AF1387" i="6"/>
  <c r="AG241" i="6"/>
  <c r="AH241" i="6"/>
  <c r="AF242" i="6"/>
  <c r="AG290" i="6"/>
  <c r="AH290" i="6"/>
  <c r="AF291" i="6"/>
  <c r="AE787" i="6"/>
  <c r="AF788" i="6"/>
  <c r="AF66" i="6"/>
  <c r="AH429" i="6"/>
  <c r="AG429" i="6"/>
  <c r="AF430" i="6"/>
  <c r="AH430" i="6"/>
  <c r="AG430" i="6"/>
  <c r="AG1260" i="6"/>
  <c r="AH1260" i="6"/>
  <c r="AG863" i="6"/>
  <c r="AH863" i="6"/>
  <c r="AH1414" i="6"/>
  <c r="AG1414" i="6"/>
  <c r="AF1415" i="6"/>
  <c r="AF550" i="6"/>
  <c r="AG819" i="6"/>
  <c r="AH819" i="6"/>
  <c r="AF820" i="6"/>
  <c r="AG60" i="6"/>
  <c r="AF61" i="6"/>
  <c r="AH60" i="6"/>
  <c r="AB1308" i="6"/>
  <c r="AF429" i="6"/>
  <c r="AF1260" i="6"/>
  <c r="AF1391" i="6"/>
  <c r="AF176" i="6"/>
  <c r="AH454" i="6"/>
  <c r="AG454" i="6"/>
  <c r="AF455" i="6"/>
  <c r="AH286" i="6"/>
  <c r="AG286" i="6"/>
  <c r="AF287" i="6"/>
  <c r="AG67" i="6"/>
  <c r="AH67" i="6"/>
  <c r="AG1535" i="6"/>
  <c r="AH1535" i="6"/>
  <c r="AG1387" i="6"/>
  <c r="AH1387" i="6"/>
  <c r="AG263" i="6"/>
  <c r="AH263" i="6"/>
  <c r="AG258" i="6"/>
  <c r="AH258" i="6"/>
  <c r="AG455" i="6"/>
  <c r="AH455" i="6"/>
  <c r="AG552" i="6"/>
  <c r="AH552" i="6"/>
  <c r="AG767" i="6"/>
  <c r="AH767" i="6"/>
  <c r="AG820" i="6"/>
  <c r="AF821" i="6"/>
  <c r="AH820" i="6"/>
  <c r="AH862" i="6"/>
  <c r="AG862" i="6"/>
  <c r="AF863" i="6"/>
  <c r="AG289" i="6"/>
  <c r="AH289" i="6"/>
  <c r="AF290" i="6"/>
  <c r="AG427" i="6"/>
  <c r="AH427" i="6"/>
  <c r="AF427" i="6"/>
  <c r="AF428" i="6"/>
  <c r="AF171" i="6"/>
  <c r="AF819" i="6"/>
  <c r="AF1180" i="6"/>
  <c r="AG827" i="6"/>
  <c r="AH827" i="6"/>
  <c r="AH1534" i="6"/>
  <c r="AF1535" i="6"/>
  <c r="AG1534" i="6"/>
  <c r="AG784" i="6"/>
  <c r="AH784" i="6"/>
  <c r="AG823" i="6"/>
  <c r="AH823" i="6"/>
  <c r="AG1211" i="6"/>
  <c r="AH1211" i="6"/>
  <c r="AH453" i="6"/>
  <c r="AG453" i="6"/>
  <c r="AF454" i="6"/>
  <c r="AG825" i="6"/>
  <c r="AH825" i="6"/>
  <c r="AF826" i="6"/>
  <c r="AH765" i="6"/>
  <c r="AF765" i="6"/>
  <c r="AF766" i="6"/>
  <c r="AG765" i="6"/>
  <c r="AF1132" i="6"/>
  <c r="AF822" i="6"/>
  <c r="AF1210" i="6"/>
  <c r="AF1273" i="6"/>
  <c r="AD1250" i="6"/>
  <c r="AE1249" i="6"/>
  <c r="AC1249" i="6"/>
  <c r="AD1249" i="6"/>
  <c r="AE767" i="6"/>
  <c r="AD767" i="6"/>
  <c r="AC767" i="6"/>
  <c r="AD1535" i="6"/>
  <c r="AE1534" i="6"/>
  <c r="AC1534" i="6"/>
  <c r="AD1534" i="6"/>
  <c r="AE1535" i="6"/>
  <c r="AB1535" i="6"/>
  <c r="AE1260" i="6"/>
  <c r="AC1260" i="6"/>
  <c r="AD1260" i="6"/>
  <c r="AE823" i="6"/>
  <c r="AE263" i="6"/>
  <c r="AB263" i="6"/>
  <c r="AE1514" i="6"/>
  <c r="AB1514" i="6"/>
  <c r="AD1387" i="6"/>
  <c r="AE1386" i="6"/>
  <c r="AD1386" i="6"/>
  <c r="AC1386" i="6"/>
  <c r="AC1358" i="6"/>
  <c r="AD1358" i="6"/>
  <c r="AE825" i="6"/>
  <c r="AB825" i="6"/>
  <c r="AB350" i="6"/>
  <c r="AC350" i="6"/>
  <c r="AD350" i="6"/>
  <c r="AC488" i="6"/>
  <c r="AD488" i="6"/>
  <c r="AD60" i="6"/>
  <c r="AE59" i="6"/>
  <c r="AD212" i="6"/>
  <c r="AC212" i="6"/>
  <c r="AB212" i="6"/>
  <c r="AD148" i="6"/>
  <c r="AC148" i="6"/>
  <c r="AB148" i="6"/>
  <c r="AB711" i="6"/>
  <c r="AC711" i="6"/>
  <c r="AD711" i="6"/>
  <c r="AD766" i="6"/>
  <c r="AE765" i="6"/>
  <c r="AC929" i="6"/>
  <c r="AB929" i="6"/>
  <c r="AD929" i="6"/>
  <c r="AC1223" i="6"/>
  <c r="AB1223" i="6"/>
  <c r="AD1223" i="6"/>
  <c r="AE827" i="6"/>
  <c r="AD827" i="6"/>
  <c r="AC827" i="6"/>
  <c r="AE1273" i="6"/>
  <c r="AC1273" i="6"/>
  <c r="AD1273" i="6"/>
  <c r="AB1273" i="6"/>
  <c r="AD863" i="6"/>
  <c r="AE862" i="6"/>
  <c r="AD862" i="6"/>
  <c r="AC862" i="6"/>
  <c r="AE241" i="6"/>
  <c r="AB241" i="6"/>
  <c r="AC1331" i="6"/>
  <c r="AB1331" i="6"/>
  <c r="AD1331" i="6"/>
  <c r="AD1514" i="6"/>
  <c r="AE1513" i="6"/>
  <c r="AD1513" i="6"/>
  <c r="AC1513" i="6"/>
  <c r="Z1513" i="6"/>
  <c r="AA1512" i="6" s="1"/>
  <c r="AC513" i="6"/>
  <c r="AD513" i="6"/>
  <c r="AB513" i="6"/>
  <c r="AD973" i="6"/>
  <c r="AC973" i="6"/>
  <c r="AD588" i="6"/>
  <c r="AC588" i="6"/>
  <c r="AB588" i="6"/>
  <c r="AD160" i="6"/>
  <c r="AC160" i="6"/>
  <c r="AB160" i="6"/>
  <c r="AD364" i="6"/>
  <c r="AC364" i="6"/>
  <c r="AB364" i="6"/>
  <c r="AC955" i="6"/>
  <c r="AD955" i="6"/>
  <c r="AB955" i="6"/>
  <c r="AD241" i="6"/>
  <c r="AE240" i="6"/>
  <c r="AC1018" i="6"/>
  <c r="AD1018" i="6"/>
  <c r="AB1018" i="6"/>
  <c r="AC741" i="6"/>
  <c r="AB741" i="6"/>
  <c r="AD741" i="6"/>
  <c r="AD967" i="6"/>
  <c r="AB967" i="6"/>
  <c r="AC967" i="6"/>
  <c r="AE1211" i="6"/>
  <c r="AB1211" i="6"/>
  <c r="AE176" i="6"/>
  <c r="AD176" i="6"/>
  <c r="AC176" i="6"/>
  <c r="AE67" i="6"/>
  <c r="AB67" i="6"/>
  <c r="AE1250" i="6"/>
  <c r="AB1250" i="6"/>
  <c r="AD823" i="6"/>
  <c r="AE822" i="6"/>
  <c r="AD822" i="6"/>
  <c r="AC822" i="6"/>
  <c r="AD291" i="6"/>
  <c r="AE290" i="6"/>
  <c r="AB290" i="6"/>
  <c r="AC525" i="6"/>
  <c r="AD525" i="6"/>
  <c r="AB1146" i="6"/>
  <c r="AC1146" i="6"/>
  <c r="AD1146" i="6"/>
  <c r="AC78" i="6"/>
  <c r="AB78" i="6"/>
  <c r="AD78" i="6"/>
  <c r="AB669" i="6"/>
  <c r="AD669" i="6"/>
  <c r="AC669" i="6"/>
  <c r="AD392" i="6"/>
  <c r="AB392" i="6"/>
  <c r="AC392" i="6"/>
  <c r="AD293" i="6"/>
  <c r="AE292" i="6"/>
  <c r="AD292" i="6"/>
  <c r="AC292" i="6"/>
  <c r="AE258" i="6"/>
  <c r="AD258" i="6"/>
  <c r="AC258" i="6"/>
  <c r="AD820" i="6"/>
  <c r="AE819" i="6"/>
  <c r="AD819" i="6"/>
  <c r="AC819" i="6"/>
  <c r="AE237" i="6"/>
  <c r="AD237" i="6"/>
  <c r="AC237" i="6"/>
  <c r="AE171" i="6"/>
  <c r="AC171" i="6"/>
  <c r="AD171" i="6"/>
  <c r="AE293" i="6"/>
  <c r="AE287" i="6"/>
  <c r="AB287" i="6"/>
  <c r="AD454" i="6"/>
  <c r="AE453" i="6"/>
  <c r="AD453" i="6"/>
  <c r="AC453" i="6"/>
  <c r="AE1416" i="6"/>
  <c r="AB1416" i="6"/>
  <c r="AD871" i="6"/>
  <c r="AE870" i="6"/>
  <c r="AC870" i="6"/>
  <c r="AD870" i="6"/>
  <c r="AC1375" i="6"/>
  <c r="AD1375" i="6"/>
  <c r="AB1375" i="6"/>
  <c r="AB1415" i="6"/>
  <c r="AD50" i="6"/>
  <c r="AB50" i="6"/>
  <c r="AC50" i="6"/>
  <c r="AE251" i="6"/>
  <c r="AC500" i="6"/>
  <c r="AD500" i="6"/>
  <c r="AB500" i="6"/>
  <c r="AD686" i="6"/>
  <c r="AC686" i="6"/>
  <c r="AB686" i="6"/>
  <c r="AB289" i="6"/>
  <c r="AD404" i="6"/>
  <c r="AC404" i="6"/>
  <c r="AB404" i="6"/>
  <c r="AD601" i="6"/>
  <c r="AB600" i="6"/>
  <c r="AD600" i="6"/>
  <c r="AC600" i="6"/>
  <c r="AD430" i="6"/>
  <c r="AE429" i="6"/>
  <c r="AD429" i="6"/>
  <c r="AC429" i="6"/>
  <c r="AE430" i="6"/>
  <c r="AB430" i="6"/>
  <c r="AE1132" i="6"/>
  <c r="AD1132" i="6"/>
  <c r="AC1132" i="6"/>
  <c r="AE550" i="6"/>
  <c r="AB550" i="6"/>
  <c r="AC550" i="6"/>
  <c r="AD550" i="6"/>
  <c r="AE863" i="6"/>
  <c r="AB863" i="6"/>
  <c r="AC137" i="6"/>
  <c r="AD137" i="6"/>
  <c r="AD1415" i="6"/>
  <c r="AE1414" i="6"/>
  <c r="AC1414" i="6"/>
  <c r="AD1414" i="6"/>
  <c r="Z1414" i="6"/>
  <c r="AA1413" i="6" s="1"/>
  <c r="AD313" i="6"/>
  <c r="AC313" i="6"/>
  <c r="AB313" i="6"/>
  <c r="AC467" i="6"/>
  <c r="AD467" i="6"/>
  <c r="AD124" i="6"/>
  <c r="AC124" i="6"/>
  <c r="AB124" i="6"/>
  <c r="AB698" i="6"/>
  <c r="AC698" i="6"/>
  <c r="AD698" i="6"/>
  <c r="AD290" i="6"/>
  <c r="AE289" i="6"/>
  <c r="AD455" i="6"/>
  <c r="AE454" i="6"/>
  <c r="AB454" i="6"/>
  <c r="AD287" i="6"/>
  <c r="AE286" i="6"/>
  <c r="AD286" i="6"/>
  <c r="AC286" i="6"/>
  <c r="AD67" i="6"/>
  <c r="AE66" i="6"/>
  <c r="AD66" i="6"/>
  <c r="AC66" i="6"/>
  <c r="AD1211" i="6"/>
  <c r="AE1210" i="6"/>
  <c r="AC1210" i="6"/>
  <c r="AD1210" i="6"/>
  <c r="AE1180" i="6"/>
  <c r="AC1180" i="6"/>
  <c r="AD1180" i="6"/>
  <c r="AE784" i="6"/>
  <c r="AD784" i="6"/>
  <c r="AC784" i="6"/>
  <c r="AB784" i="6"/>
  <c r="AE1387" i="6"/>
  <c r="AB1387" i="6"/>
  <c r="AE871" i="6"/>
  <c r="AB871" i="6"/>
  <c r="AD378" i="6"/>
  <c r="AC378" i="6"/>
  <c r="AD61" i="6"/>
  <c r="AE60" i="6"/>
  <c r="AB60" i="6"/>
  <c r="AC475" i="6"/>
  <c r="AB475" i="6"/>
  <c r="AD475" i="6"/>
  <c r="AD675" i="6"/>
  <c r="AC675" i="6"/>
  <c r="AD298" i="6"/>
  <c r="AC298" i="6"/>
  <c r="AB298" i="6"/>
  <c r="AD428" i="6"/>
  <c r="AE427" i="6"/>
  <c r="AE455" i="6"/>
  <c r="AB455" i="6"/>
  <c r="AE552" i="6"/>
  <c r="AD552" i="6"/>
  <c r="AC552" i="6"/>
  <c r="AE1391" i="6"/>
  <c r="AD1391" i="6"/>
  <c r="AC1391" i="6"/>
  <c r="AE820" i="6"/>
  <c r="AB820" i="6"/>
  <c r="AE242" i="6"/>
  <c r="AB242" i="6"/>
  <c r="AE1515" i="6"/>
  <c r="AB1515" i="6"/>
  <c r="AB1358" i="6"/>
  <c r="AD418" i="6"/>
  <c r="AB418" i="6"/>
  <c r="AC418" i="6"/>
  <c r="AC325" i="6"/>
  <c r="AD325" i="6"/>
  <c r="AB488" i="6"/>
  <c r="AD196" i="6"/>
  <c r="AC196" i="6"/>
  <c r="AB196" i="6"/>
  <c r="AD564" i="6"/>
  <c r="AB564" i="6"/>
  <c r="AC564" i="6"/>
  <c r="AD835" i="6"/>
  <c r="AB835" i="6"/>
  <c r="AC835" i="6"/>
  <c r="AC630" i="6"/>
  <c r="AB630" i="6"/>
  <c r="AD630" i="6"/>
  <c r="AB949" i="6"/>
  <c r="AB1168" i="6"/>
  <c r="AB1470" i="6"/>
  <c r="AB1071" i="6"/>
  <c r="AB1200" i="6"/>
  <c r="AB1283" i="6"/>
  <c r="AB1548" i="6"/>
  <c r="AC1042" i="6"/>
  <c r="AB129" i="6"/>
  <c r="AC992" i="6"/>
  <c r="AD1071" i="6"/>
  <c r="AD904" i="6"/>
  <c r="AD1365" i="6"/>
  <c r="AC1200" i="6"/>
  <c r="AC949" i="6"/>
  <c r="AD1157" i="6"/>
  <c r="AD1006" i="6"/>
  <c r="AB904" i="6"/>
  <c r="AB1006" i="6"/>
  <c r="AB1296" i="6"/>
  <c r="AC1168" i="6"/>
  <c r="AC1059" i="6"/>
  <c r="AC1283" i="6"/>
  <c r="AD1059" i="6"/>
  <c r="AD983" i="6"/>
  <c r="AD1308" i="6"/>
  <c r="AD617" i="6"/>
  <c r="AC1085" i="6"/>
  <c r="AC941" i="6"/>
  <c r="AC1430" i="6"/>
  <c r="AD1296" i="6"/>
  <c r="AD1235" i="6"/>
  <c r="AD1042" i="6"/>
  <c r="AB1365" i="6"/>
  <c r="AC1157" i="6"/>
  <c r="AC983" i="6"/>
  <c r="AD1458" i="6"/>
  <c r="AD1470" i="6"/>
  <c r="AD910" i="6"/>
  <c r="AD1430" i="6"/>
  <c r="AD1209" i="6"/>
  <c r="AE1208" i="6"/>
  <c r="AC1037" i="6"/>
  <c r="AC910" i="6"/>
  <c r="AC1235" i="6"/>
  <c r="AD1037" i="6"/>
  <c r="AB617" i="6"/>
  <c r="AB941" i="6"/>
  <c r="AB1085" i="6"/>
  <c r="AB1458" i="6"/>
  <c r="AD992" i="6"/>
  <c r="AC1548" i="6"/>
  <c r="AC129" i="6"/>
  <c r="AC821" i="6"/>
  <c r="AD821" i="6"/>
  <c r="AC551" i="6"/>
  <c r="AD551" i="6"/>
  <c r="AC872" i="6"/>
  <c r="AD872" i="6"/>
  <c r="AC1416" i="6"/>
  <c r="AD1416" i="6"/>
  <c r="AC1515" i="6"/>
  <c r="AD1515" i="6"/>
  <c r="AC242" i="6"/>
  <c r="AD242" i="6"/>
  <c r="AC263" i="6"/>
  <c r="AD263" i="6"/>
  <c r="AC826" i="6"/>
  <c r="AD826" i="6"/>
  <c r="AC252" i="6"/>
  <c r="AD252" i="6"/>
  <c r="AC788" i="6"/>
  <c r="AD788" i="6"/>
  <c r="AC1390" i="6"/>
  <c r="AD1390" i="6"/>
  <c r="AB258" i="6"/>
  <c r="AC430" i="6"/>
  <c r="AB429" i="6"/>
  <c r="Z454" i="6"/>
  <c r="AC455" i="6"/>
  <c r="AB176" i="6"/>
  <c r="AC293" i="6"/>
  <c r="AB292" i="6"/>
  <c r="AC820" i="6"/>
  <c r="AB819" i="6"/>
  <c r="AC287" i="6"/>
  <c r="AB286" i="6"/>
  <c r="AB552" i="6"/>
  <c r="AC67" i="6"/>
  <c r="AB66" i="6"/>
  <c r="AB827" i="6"/>
  <c r="AB237" i="6"/>
  <c r="AB1132" i="6"/>
  <c r="AC1211" i="6"/>
  <c r="AB1210" i="6"/>
  <c r="AB171" i="6"/>
  <c r="Z1249" i="6"/>
  <c r="AA1248" i="6" s="1"/>
  <c r="AC1250" i="6"/>
  <c r="AB1249" i="6"/>
  <c r="AB767" i="6"/>
  <c r="AC1535" i="6"/>
  <c r="AB1534" i="6"/>
  <c r="AB1260" i="6"/>
  <c r="AB1180" i="6"/>
  <c r="AB1391" i="6"/>
  <c r="AB293" i="6"/>
  <c r="AB823" i="6"/>
  <c r="AC454" i="6"/>
  <c r="AB453" i="6"/>
  <c r="AC823" i="6"/>
  <c r="AB822" i="6"/>
  <c r="AC863" i="6"/>
  <c r="AB862" i="6"/>
  <c r="AC871" i="6"/>
  <c r="AB870" i="6"/>
  <c r="Z1386" i="6"/>
  <c r="AA1385" i="6" s="1"/>
  <c r="AC1387" i="6"/>
  <c r="AB1386" i="6"/>
  <c r="X379" i="6"/>
  <c r="AB379" i="6" s="1"/>
  <c r="AC291" i="6"/>
  <c r="AC1415" i="6"/>
  <c r="AB1414" i="6"/>
  <c r="AC1514" i="6"/>
  <c r="AB1513" i="6"/>
  <c r="AC61" i="6"/>
  <c r="AC241" i="6"/>
  <c r="X468" i="6"/>
  <c r="AD468" i="6" s="1"/>
  <c r="X489" i="6"/>
  <c r="AD489" i="6" s="1"/>
  <c r="X514" i="6"/>
  <c r="AD514" i="6" s="1"/>
  <c r="X526" i="6"/>
  <c r="AB526" i="6" s="1"/>
  <c r="X1019" i="6"/>
  <c r="AC1019" i="6" s="1"/>
  <c r="X1147" i="6"/>
  <c r="AD1147" i="6" s="1"/>
  <c r="X501" i="6"/>
  <c r="AD501" i="6" s="1"/>
  <c r="X830" i="6"/>
  <c r="AB831" i="6" s="1"/>
  <c r="Z59" i="6"/>
  <c r="AC60" i="6"/>
  <c r="AC290" i="6"/>
  <c r="Z427" i="6"/>
  <c r="AC428" i="6"/>
  <c r="AB601" i="6"/>
  <c r="AC601" i="6"/>
  <c r="Z765" i="6"/>
  <c r="AC766" i="6"/>
  <c r="X771" i="6"/>
  <c r="X1431" i="6"/>
  <c r="AD1432" i="6" s="1"/>
  <c r="Z1208" i="6"/>
  <c r="AC1209" i="6"/>
  <c r="X243" i="6"/>
  <c r="Y243" i="6" s="1"/>
  <c r="X138" i="6"/>
  <c r="AB138" i="6" s="1"/>
  <c r="X1359" i="6"/>
  <c r="AD1360" i="6" s="1"/>
  <c r="X1332" i="6"/>
  <c r="AB1332" i="6" s="1"/>
  <c r="X1376" i="6"/>
  <c r="AD1376" i="6" s="1"/>
  <c r="X419" i="6"/>
  <c r="AC419" i="6" s="1"/>
  <c r="X456" i="6"/>
  <c r="Y456" i="6" s="1"/>
  <c r="X51" i="6"/>
  <c r="AC51" i="6" s="1"/>
  <c r="X314" i="6"/>
  <c r="AC314" i="6" s="1"/>
  <c r="X326" i="6"/>
  <c r="AC326" i="6" s="1"/>
  <c r="X351" i="6"/>
  <c r="AB351" i="6" s="1"/>
  <c r="X554" i="6"/>
  <c r="X476" i="6"/>
  <c r="AD476" i="6" s="1"/>
  <c r="X676" i="6"/>
  <c r="AB676" i="6" s="1"/>
  <c r="X974" i="6"/>
  <c r="AB974" i="6" s="1"/>
  <c r="X1098" i="6"/>
  <c r="X1135" i="6"/>
  <c r="X63" i="6"/>
  <c r="Y63" i="6" s="1"/>
  <c r="X69" i="6"/>
  <c r="X79" i="6"/>
  <c r="AD79" i="6" s="1"/>
  <c r="X125" i="6"/>
  <c r="AD126" i="6" s="1"/>
  <c r="X197" i="6"/>
  <c r="AD197" i="6" s="1"/>
  <c r="X213" i="6"/>
  <c r="AC213" i="6" s="1"/>
  <c r="X239" i="6"/>
  <c r="AB240" i="6" s="1"/>
  <c r="X256" i="6"/>
  <c r="AB257" i="6" s="1"/>
  <c r="X260" i="6"/>
  <c r="X264" i="6"/>
  <c r="Y264" i="6" s="1"/>
  <c r="AM264" i="6" s="1"/>
  <c r="X299" i="6"/>
  <c r="AB299" i="6" s="1"/>
  <c r="X565" i="6"/>
  <c r="AB565" i="6" s="1"/>
  <c r="X589" i="6"/>
  <c r="AC589" i="6" s="1"/>
  <c r="X670" i="6"/>
  <c r="AD671" i="6" s="1"/>
  <c r="X687" i="6"/>
  <c r="AD687" i="6" s="1"/>
  <c r="X699" i="6"/>
  <c r="AB699" i="6" s="1"/>
  <c r="X836" i="6"/>
  <c r="AB836" i="6" s="1"/>
  <c r="X149" i="6"/>
  <c r="AD149" i="6" s="1"/>
  <c r="X161" i="6"/>
  <c r="AC161" i="6" s="1"/>
  <c r="X178" i="6"/>
  <c r="AB179" i="6" s="1"/>
  <c r="X338" i="6"/>
  <c r="AB339" i="6" s="1"/>
  <c r="X344" i="6"/>
  <c r="X365" i="6"/>
  <c r="AC365" i="6" s="1"/>
  <c r="X393" i="6"/>
  <c r="AD393" i="6" s="1"/>
  <c r="X405" i="6"/>
  <c r="AC405" i="6" s="1"/>
  <c r="X431" i="6"/>
  <c r="Y431" i="6" s="1"/>
  <c r="X437" i="6"/>
  <c r="X631" i="6"/>
  <c r="AD631" i="6" s="1"/>
  <c r="X712" i="6"/>
  <c r="AC712" i="6" s="1"/>
  <c r="X742" i="6"/>
  <c r="AC742" i="6" s="1"/>
  <c r="X865" i="6"/>
  <c r="Y865" i="6" s="1"/>
  <c r="AM865" i="6" s="1"/>
  <c r="X956" i="6"/>
  <c r="AC956" i="6" s="1"/>
  <c r="X968" i="6"/>
  <c r="AC968" i="6" s="1"/>
  <c r="X618" i="6"/>
  <c r="AC618" i="6" s="1"/>
  <c r="X785" i="6"/>
  <c r="Y785" i="6" s="1"/>
  <c r="AM785" i="6" s="1"/>
  <c r="X984" i="6"/>
  <c r="AB984" i="6" s="1"/>
  <c r="X905" i="6"/>
  <c r="AC905" i="6" s="1"/>
  <c r="X930" i="6"/>
  <c r="AC930" i="6" s="1"/>
  <c r="X942" i="6"/>
  <c r="AB942" i="6" s="1"/>
  <c r="X950" i="6"/>
  <c r="AD950" i="6" s="1"/>
  <c r="X1007" i="6"/>
  <c r="AC1007" i="6" s="1"/>
  <c r="X1086" i="6"/>
  <c r="AB1086" i="6" s="1"/>
  <c r="X1169" i="6"/>
  <c r="AD1169" i="6" s="1"/>
  <c r="X1224" i="6"/>
  <c r="AC1224" i="6" s="1"/>
  <c r="X1459" i="6"/>
  <c r="AD1459" i="6" s="1"/>
  <c r="X1471" i="6"/>
  <c r="AC1471" i="6" s="1"/>
  <c r="X1182" i="6"/>
  <c r="X1212" i="6"/>
  <c r="Y1212" i="6" s="1"/>
  <c r="AM1212" i="6" s="1"/>
  <c r="X1417" i="6"/>
  <c r="Y1417" i="6" s="1"/>
  <c r="AM1417" i="6" s="1"/>
  <c r="X1516" i="6"/>
  <c r="Y1516" i="6" s="1"/>
  <c r="Z1516" i="6" s="1"/>
  <c r="X1536" i="6"/>
  <c r="Y1536" i="6" s="1"/>
  <c r="X911" i="6"/>
  <c r="AC911" i="6" s="1"/>
  <c r="X1043" i="6"/>
  <c r="AD1043" i="6" s="1"/>
  <c r="X1060" i="6"/>
  <c r="AC1060" i="6" s="1"/>
  <c r="X1072" i="6"/>
  <c r="AC1072" i="6" s="1"/>
  <c r="X1110" i="6"/>
  <c r="Y1110" i="6" s="1"/>
  <c r="AM1110" i="6" s="1"/>
  <c r="X1158" i="6"/>
  <c r="AC1158" i="6" s="1"/>
  <c r="X1201" i="6"/>
  <c r="AD1201" i="6" s="1"/>
  <c r="X1252" i="6"/>
  <c r="X1262" i="6"/>
  <c r="X1274" i="6"/>
  <c r="Y1274" i="6" s="1"/>
  <c r="X1284" i="6"/>
  <c r="AC1284" i="6" s="1"/>
  <c r="X1297" i="6"/>
  <c r="AB1297" i="6" s="1"/>
  <c r="X1038" i="6"/>
  <c r="AD1039" i="6" s="1"/>
  <c r="X1309" i="6"/>
  <c r="AB1309" i="6" s="1"/>
  <c r="X1366" i="6"/>
  <c r="AB1366" i="6" s="1"/>
  <c r="X1388" i="6"/>
  <c r="AB1389" i="6" s="1"/>
  <c r="X1394" i="6"/>
  <c r="X1549" i="6"/>
  <c r="AC1549" i="6" s="1"/>
  <c r="Z430" i="6"/>
  <c r="Z550" i="6"/>
  <c r="Z551" i="6" s="1"/>
  <c r="Z552" i="6" s="1"/>
  <c r="Z453" i="6"/>
  <c r="AA452" i="6" s="1"/>
  <c r="Z1514" i="6"/>
  <c r="Z429" i="6"/>
  <c r="AA428" i="6" s="1"/>
  <c r="Z1180" i="6"/>
  <c r="Z820" i="6"/>
  <c r="Z821" i="6" s="1"/>
  <c r="Z822" i="6" s="1"/>
  <c r="Z823" i="6" s="1"/>
  <c r="Z455" i="6"/>
  <c r="Z1387" i="6"/>
  <c r="Z1211" i="6"/>
  <c r="Z1415" i="6"/>
  <c r="Z1250" i="6"/>
  <c r="Z863" i="6"/>
  <c r="Z1416" i="6"/>
  <c r="Z1132" i="6"/>
  <c r="AA1131" i="6" s="1"/>
  <c r="Z171" i="6"/>
  <c r="AA170" i="6" s="1"/>
  <c r="Z767" i="6"/>
  <c r="AA766" i="6" s="1"/>
  <c r="Z1210" i="6"/>
  <c r="AA1209" i="6" s="1"/>
  <c r="Z862" i="6"/>
  <c r="AA861" i="6" s="1"/>
  <c r="Z819" i="6"/>
  <c r="AA818" i="6" s="1"/>
  <c r="Z286" i="6"/>
  <c r="Z287" i="6" s="1"/>
  <c r="Z237" i="6"/>
  <c r="AA236" i="6" s="1"/>
  <c r="Z1515" i="6"/>
  <c r="AA1093" i="6"/>
  <c r="N469" i="6"/>
  <c r="AA1384" i="6"/>
  <c r="R665" i="6"/>
  <c r="AA1094" i="6"/>
  <c r="AA860" i="6"/>
  <c r="AA235" i="6"/>
  <c r="AA817" i="6"/>
  <c r="AA1177" i="6"/>
  <c r="AA282" i="6"/>
  <c r="AA451" i="6"/>
  <c r="N1539" i="6"/>
  <c r="AA547" i="6"/>
  <c r="P1196" i="6"/>
  <c r="AA335" i="6"/>
  <c r="AA334" i="6"/>
  <c r="P1384" i="6"/>
  <c r="R1068" i="6"/>
  <c r="N888" i="6"/>
  <c r="N844" i="6"/>
  <c r="N685" i="6"/>
  <c r="N428" i="6"/>
  <c r="N1391" i="6"/>
  <c r="N474" i="6"/>
  <c r="N308" i="6"/>
  <c r="N444" i="6"/>
  <c r="N315" i="6"/>
  <c r="N322" i="6"/>
  <c r="N575" i="6"/>
  <c r="N555" i="6"/>
  <c r="N1024" i="6"/>
  <c r="N507" i="6"/>
  <c r="N519" i="6"/>
  <c r="N931" i="6"/>
  <c r="N1513" i="6"/>
  <c r="N561" i="6"/>
  <c r="N971" i="6"/>
  <c r="N767" i="6"/>
  <c r="N1131" i="6"/>
  <c r="N1373" i="6"/>
  <c r="N808" i="6"/>
  <c r="N434" i="6"/>
  <c r="N545" i="6"/>
  <c r="N556" i="6"/>
  <c r="N502" i="6"/>
  <c r="N558" i="6"/>
  <c r="N542" i="6"/>
  <c r="N988" i="6"/>
  <c r="N406" i="6"/>
  <c r="N291" i="6"/>
  <c r="N303" i="6"/>
  <c r="N886" i="6"/>
  <c r="N1003" i="6"/>
  <c r="N1057" i="6"/>
  <c r="N389" i="6"/>
  <c r="N212" i="6"/>
  <c r="N396" i="6"/>
  <c r="N1079" i="6"/>
  <c r="N660" i="6"/>
  <c r="N463" i="6"/>
  <c r="N339" i="6"/>
  <c r="N285" i="6"/>
  <c r="N501" i="6"/>
  <c r="N953" i="6"/>
  <c r="N505" i="6"/>
  <c r="N508" i="6"/>
  <c r="N142" i="6"/>
  <c r="N547" i="6"/>
  <c r="N486" i="6"/>
  <c r="N1546" i="6"/>
  <c r="N1356" i="6"/>
  <c r="N577" i="6"/>
  <c r="N583" i="6"/>
  <c r="N443" i="6"/>
  <c r="N387" i="6"/>
  <c r="N1188" i="6"/>
  <c r="N181" i="6"/>
  <c r="N753" i="6"/>
  <c r="N805" i="6"/>
  <c r="N50" i="6"/>
  <c r="N1069" i="6"/>
  <c r="R535" i="6"/>
  <c r="N362" i="6"/>
  <c r="N887" i="6"/>
  <c r="N1335" i="6"/>
  <c r="N435" i="6"/>
  <c r="N880" i="6"/>
  <c r="N439" i="6"/>
  <c r="N183" i="6"/>
  <c r="N503" i="6"/>
  <c r="N884" i="6"/>
  <c r="N540" i="6"/>
  <c r="N336" i="6"/>
  <c r="N616" i="6"/>
  <c r="N497" i="6"/>
  <c r="N246" i="6"/>
  <c r="N433" i="6"/>
  <c r="N1248" i="6"/>
  <c r="N1329" i="6"/>
  <c r="N518" i="6"/>
  <c r="N305" i="6"/>
  <c r="N473" i="6"/>
  <c r="N379" i="6"/>
  <c r="N1157" i="6"/>
  <c r="N552" i="6"/>
  <c r="N548" i="6"/>
  <c r="N1144" i="6"/>
  <c r="N517" i="6"/>
  <c r="N442" i="6"/>
  <c r="N375" i="6"/>
  <c r="R1305" i="6"/>
  <c r="N766" i="6"/>
  <c r="N861" i="6"/>
  <c r="N927" i="6"/>
  <c r="N210" i="6"/>
  <c r="N185" i="6"/>
  <c r="N342" i="6"/>
  <c r="N157" i="6"/>
  <c r="N1081" i="6"/>
  <c r="N1148" i="6"/>
  <c r="N325" i="6"/>
  <c r="N343" i="6"/>
  <c r="N1181" i="6"/>
  <c r="N122" i="6"/>
  <c r="N588" i="6"/>
  <c r="N572" i="6"/>
  <c r="N1385" i="6"/>
  <c r="N1221" i="6"/>
  <c r="N991" i="6"/>
  <c r="N1468" i="6"/>
  <c r="N1197" i="6"/>
  <c r="N939" i="6"/>
  <c r="N330" i="6"/>
  <c r="N481" i="6"/>
  <c r="N65" i="6"/>
  <c r="N574" i="6"/>
  <c r="N449" i="6"/>
  <c r="N515" i="6"/>
  <c r="N403" i="6"/>
  <c r="N1109" i="6"/>
  <c r="N539" i="6"/>
  <c r="N441" i="6"/>
  <c r="N327" i="6"/>
  <c r="N1388" i="6"/>
  <c r="R192" i="6"/>
  <c r="S1330" i="6"/>
  <c r="L1331" i="6"/>
  <c r="M1331" i="6" s="1"/>
  <c r="M129" i="6"/>
  <c r="Q129" i="6"/>
  <c r="M904" i="6"/>
  <c r="Q904" i="6"/>
  <c r="M982" i="6"/>
  <c r="Q982" i="6"/>
  <c r="M805" i="6"/>
  <c r="Q805" i="6"/>
  <c r="M325" i="6"/>
  <c r="Q325" i="6"/>
  <c r="M453" i="6"/>
  <c r="Q453" i="6"/>
  <c r="M390" i="6"/>
  <c r="Q390" i="6"/>
  <c r="L525" i="6"/>
  <c r="Q525" i="6" s="1"/>
  <c r="Q524" i="6"/>
  <c r="M1341" i="6"/>
  <c r="Q1341" i="6"/>
  <c r="M1342" i="6"/>
  <c r="Q1342" i="6"/>
  <c r="M312" i="6"/>
  <c r="Q312" i="6"/>
  <c r="M137" i="6"/>
  <c r="Q137" i="6"/>
  <c r="M668" i="6"/>
  <c r="Q668" i="6"/>
  <c r="M254" i="6"/>
  <c r="Q254" i="6"/>
  <c r="M767" i="6"/>
  <c r="Q767" i="6"/>
  <c r="M1234" i="6"/>
  <c r="Q1234" i="6"/>
  <c r="M819" i="6"/>
  <c r="Q819" i="6"/>
  <c r="M804" i="6"/>
  <c r="Q804" i="6"/>
  <c r="M903" i="6"/>
  <c r="Q903" i="6"/>
  <c r="M1399" i="6"/>
  <c r="Q1399" i="6"/>
  <c r="M1415" i="6"/>
  <c r="Q1415" i="6"/>
  <c r="M1041" i="6"/>
  <c r="Q1041" i="6"/>
  <c r="M397" i="6"/>
  <c r="Q397" i="6"/>
  <c r="M1080" i="6"/>
  <c r="Q1080" i="6"/>
  <c r="M1132" i="6"/>
  <c r="Q1132" i="6"/>
  <c r="M772" i="6"/>
  <c r="Q772" i="6"/>
  <c r="M667" i="6"/>
  <c r="Q667" i="6"/>
  <c r="M629" i="6"/>
  <c r="Q629" i="6"/>
  <c r="M324" i="6"/>
  <c r="Q324" i="6"/>
  <c r="M1357" i="6"/>
  <c r="Q1357" i="6"/>
  <c r="M1235" i="6"/>
  <c r="Q1235" i="6"/>
  <c r="M1070" i="6"/>
  <c r="Q1070" i="6"/>
  <c r="M1307" i="6"/>
  <c r="Q1307" i="6"/>
  <c r="M1358" i="6"/>
  <c r="Q1358" i="6"/>
  <c r="M1198" i="6"/>
  <c r="Q1198" i="6"/>
  <c r="M336" i="6"/>
  <c r="Q336" i="6"/>
  <c r="M1540" i="6"/>
  <c r="Q1540" i="6"/>
  <c r="M917" i="6"/>
  <c r="Q917" i="6"/>
  <c r="M248" i="6"/>
  <c r="Q248" i="6"/>
  <c r="M918" i="6"/>
  <c r="Q918" i="6"/>
  <c r="M1386" i="6"/>
  <c r="Q1386" i="6"/>
  <c r="M1179" i="6"/>
  <c r="Q1179" i="6"/>
  <c r="M720" i="6"/>
  <c r="Q720" i="6"/>
  <c r="M249" i="6"/>
  <c r="Q249" i="6"/>
  <c r="M466" i="6"/>
  <c r="Q466" i="6"/>
  <c r="M972" i="6"/>
  <c r="Q972" i="6"/>
  <c r="M932" i="6"/>
  <c r="Q932" i="6"/>
  <c r="L941" i="6"/>
  <c r="S941" i="6" s="1"/>
  <c r="Q940" i="6"/>
  <c r="M136" i="6"/>
  <c r="Q136" i="6"/>
  <c r="M350" i="6"/>
  <c r="Q350" i="6"/>
  <c r="M846" i="6"/>
  <c r="Q846" i="6"/>
  <c r="M1083" i="6"/>
  <c r="Q1083" i="6"/>
  <c r="M1167" i="6"/>
  <c r="Q1167" i="6"/>
  <c r="M710" i="6"/>
  <c r="Q710" i="6"/>
  <c r="M947" i="6"/>
  <c r="Q947" i="6"/>
  <c r="M974" i="6"/>
  <c r="Q974" i="6"/>
  <c r="M349" i="6"/>
  <c r="Q349" i="6"/>
  <c r="M615" i="6"/>
  <c r="Q615" i="6"/>
  <c r="M991" i="6"/>
  <c r="Q991" i="6"/>
  <c r="M284" i="6"/>
  <c r="Q284" i="6"/>
  <c r="M1281" i="6"/>
  <c r="Q1281" i="6"/>
  <c r="M1005" i="6"/>
  <c r="Q1005" i="6"/>
  <c r="M225" i="6"/>
  <c r="Q225" i="6"/>
  <c r="M992" i="6"/>
  <c r="Q992" i="6"/>
  <c r="M549" i="6"/>
  <c r="Q549" i="6"/>
  <c r="M1469" i="6"/>
  <c r="Q1469" i="6"/>
  <c r="M84" i="6"/>
  <c r="Q84" i="6"/>
  <c r="M128" i="6"/>
  <c r="Q128" i="6"/>
  <c r="M253" i="6"/>
  <c r="Q253" i="6"/>
  <c r="M1514" i="6"/>
  <c r="Q1514" i="6"/>
  <c r="M574" i="6"/>
  <c r="Q574" i="6"/>
  <c r="M616" i="6"/>
  <c r="Q616" i="6"/>
  <c r="M862" i="6"/>
  <c r="Q862" i="6"/>
  <c r="M511" i="6"/>
  <c r="Q511" i="6"/>
  <c r="M204" i="6"/>
  <c r="Q204" i="6"/>
  <c r="M285" i="6"/>
  <c r="Q285" i="6"/>
  <c r="M1087" i="6"/>
  <c r="Q1087" i="6"/>
  <c r="M1004" i="6"/>
  <c r="Q1004" i="6"/>
  <c r="M845" i="6"/>
  <c r="Q845" i="6"/>
  <c r="M224" i="6"/>
  <c r="Q224" i="6"/>
  <c r="M311" i="6"/>
  <c r="Q311" i="6"/>
  <c r="S940" i="6"/>
  <c r="M1249" i="6"/>
  <c r="M630" i="6"/>
  <c r="M1057" i="6"/>
  <c r="L888" i="6"/>
  <c r="L889" i="6" s="1"/>
  <c r="M887" i="6"/>
  <c r="M673" i="6"/>
  <c r="M1452" i="6"/>
  <c r="M429" i="6"/>
  <c r="M1392" i="6"/>
  <c r="M171" i="6"/>
  <c r="M211" i="6"/>
  <c r="L1037" i="6"/>
  <c r="Q1037" i="6" s="1"/>
  <c r="M1036" i="6"/>
  <c r="M524" i="6"/>
  <c r="M940" i="6"/>
  <c r="L604" i="6"/>
  <c r="Q604" i="6" s="1"/>
  <c r="M603" i="6"/>
  <c r="L1193" i="6"/>
  <c r="Q1193" i="6" s="1"/>
  <c r="M1192" i="6"/>
  <c r="L500" i="6"/>
  <c r="Q500" i="6" s="1"/>
  <c r="M499" i="6"/>
  <c r="L1211" i="6"/>
  <c r="Q1211" i="6" s="1"/>
  <c r="M1210" i="6"/>
  <c r="L182" i="6"/>
  <c r="Q182" i="6" s="1"/>
  <c r="M181" i="6"/>
  <c r="L363" i="6"/>
  <c r="Q363" i="6" s="1"/>
  <c r="M362" i="6"/>
  <c r="L78" i="6"/>
  <c r="Q78" i="6" s="1"/>
  <c r="M77" i="6"/>
  <c r="L588" i="6"/>
  <c r="Q588" i="6" s="1"/>
  <c r="M587" i="6"/>
  <c r="L442" i="6"/>
  <c r="Q442" i="6" s="1"/>
  <c r="M441" i="6"/>
  <c r="M537" i="6"/>
  <c r="M1145" i="6"/>
  <c r="M1095" i="6"/>
  <c r="M790" i="6"/>
  <c r="M1294" i="6"/>
  <c r="M1330" i="6"/>
  <c r="M833" i="6"/>
  <c r="M697" i="6"/>
  <c r="M656" i="6"/>
  <c r="M213" i="6"/>
  <c r="M177" i="6"/>
  <c r="L62" i="6"/>
  <c r="Q62" i="6" s="1"/>
  <c r="M61" i="6"/>
  <c r="L298" i="6"/>
  <c r="Q298" i="6" s="1"/>
  <c r="M297" i="6"/>
  <c r="L563" i="6"/>
  <c r="Q563" i="6" s="1"/>
  <c r="M562" i="6"/>
  <c r="L124" i="6"/>
  <c r="Q124" i="6" s="1"/>
  <c r="M123" i="6"/>
  <c r="L1458" i="6"/>
  <c r="Q1458" i="6" s="1"/>
  <c r="M1457" i="6"/>
  <c r="L50" i="6"/>
  <c r="Q50" i="6" s="1"/>
  <c r="M49" i="6"/>
  <c r="L1118" i="6"/>
  <c r="Q1118" i="6" s="1"/>
  <c r="M1117" i="6"/>
  <c r="M1434" i="6"/>
  <c r="M159" i="6"/>
  <c r="M1429" i="6"/>
  <c r="M1374" i="6"/>
  <c r="M486" i="6"/>
  <c r="M1336" i="6"/>
  <c r="L1156" i="6"/>
  <c r="Q1156" i="6" s="1"/>
  <c r="M1155" i="6"/>
  <c r="L475" i="6"/>
  <c r="Q475" i="6" s="1"/>
  <c r="M474" i="6"/>
  <c r="L910" i="6"/>
  <c r="Q910" i="6" s="1"/>
  <c r="M909" i="6"/>
  <c r="L599" i="6"/>
  <c r="Q599" i="6" s="1"/>
  <c r="M598" i="6"/>
  <c r="L1017" i="6"/>
  <c r="Q1017" i="6" s="1"/>
  <c r="M1016" i="6"/>
  <c r="L741" i="6"/>
  <c r="Q741" i="6" s="1"/>
  <c r="M740" i="6"/>
  <c r="L100" i="6"/>
  <c r="Q100" i="6" s="1"/>
  <c r="M99" i="6"/>
  <c r="L404" i="6"/>
  <c r="Q404" i="6" s="1"/>
  <c r="M403" i="6"/>
  <c r="L955" i="6"/>
  <c r="Q955" i="6" s="1"/>
  <c r="M954" i="6"/>
  <c r="L1548" i="6"/>
  <c r="Q1548" i="6" s="1"/>
  <c r="M1547" i="6"/>
  <c r="L148" i="6"/>
  <c r="Q148" i="6" s="1"/>
  <c r="M147" i="6"/>
  <c r="M1222" i="6"/>
  <c r="M820" i="6"/>
  <c r="M1319" i="6"/>
  <c r="M966" i="6"/>
  <c r="M874" i="6"/>
  <c r="M928" i="6"/>
  <c r="M470" i="6"/>
  <c r="M436" i="6"/>
  <c r="L378" i="6"/>
  <c r="Q378" i="6" s="1"/>
  <c r="M377" i="6"/>
  <c r="L686" i="6"/>
  <c r="Q686" i="6" s="1"/>
  <c r="M685" i="6"/>
  <c r="L238" i="6"/>
  <c r="Q238" i="6" s="1"/>
  <c r="M237" i="6"/>
  <c r="L112" i="6"/>
  <c r="Q112" i="6" s="1"/>
  <c r="M111" i="6"/>
  <c r="L195" i="6"/>
  <c r="Q195" i="6" s="1"/>
  <c r="M194" i="6"/>
  <c r="L1503" i="6"/>
  <c r="Q1503" i="6" s="1"/>
  <c r="M1502" i="6"/>
  <c r="L417" i="6"/>
  <c r="Q417" i="6" s="1"/>
  <c r="M416" i="6"/>
  <c r="L1363" i="6"/>
  <c r="Q1363" i="6" s="1"/>
  <c r="M1362" i="6"/>
  <c r="R1036" i="6"/>
  <c r="P1036" i="6"/>
  <c r="P1220" i="6"/>
  <c r="R522" i="6"/>
  <c r="P522" i="6"/>
  <c r="P451" i="6"/>
  <c r="S1514" i="6"/>
  <c r="S1386" i="6"/>
  <c r="L1133" i="6"/>
  <c r="S1133" i="6" s="1"/>
  <c r="S1080" i="6"/>
  <c r="S1083" i="6"/>
  <c r="S1070" i="6"/>
  <c r="L1088" i="6"/>
  <c r="L975" i="6"/>
  <c r="L768" i="6"/>
  <c r="Q768" i="6" s="1"/>
  <c r="L773" i="6"/>
  <c r="S466" i="6"/>
  <c r="S397" i="6"/>
  <c r="L85" i="6"/>
  <c r="R2" i="6"/>
  <c r="Y1096" i="6"/>
  <c r="AM1096" i="6" s="1"/>
  <c r="Y337" i="6"/>
  <c r="AM337" i="6" s="1"/>
  <c r="Y255" i="6"/>
  <c r="AM255" i="6" s="1"/>
  <c r="S250" i="6"/>
  <c r="S964" i="6"/>
  <c r="S677" i="6"/>
  <c r="S233" i="6"/>
  <c r="S413" i="6"/>
  <c r="S251" i="6"/>
  <c r="S1052" i="6"/>
  <c r="S314" i="6"/>
  <c r="S62" i="6"/>
  <c r="S154" i="6"/>
  <c r="S476" i="6"/>
  <c r="S301" i="6"/>
  <c r="S297" i="6"/>
  <c r="S307" i="6"/>
  <c r="S352" i="6"/>
  <c r="S411" i="6"/>
  <c r="S482" i="6"/>
  <c r="S295" i="6"/>
  <c r="S357" i="6"/>
  <c r="S1096" i="6"/>
  <c r="S324" i="6"/>
  <c r="S333" i="6"/>
  <c r="S199" i="6"/>
  <c r="S404" i="6"/>
  <c r="S179" i="6"/>
  <c r="S716" i="6"/>
  <c r="S351" i="6"/>
  <c r="S331" i="6"/>
  <c r="S5" i="6"/>
  <c r="S311" i="6"/>
  <c r="S905" i="6"/>
  <c r="S944" i="6"/>
  <c r="S283" i="6"/>
  <c r="S247" i="6"/>
  <c r="S350" i="6"/>
  <c r="S415" i="6"/>
  <c r="S981" i="6"/>
  <c r="S238" i="6"/>
  <c r="S347" i="6"/>
  <c r="S124" i="6"/>
  <c r="S464" i="6"/>
  <c r="S287" i="6"/>
  <c r="S223" i="6"/>
  <c r="S792" i="6"/>
  <c r="S230" i="6"/>
  <c r="S661" i="6"/>
  <c r="S349" i="6"/>
  <c r="S409" i="6"/>
  <c r="S119" i="6"/>
  <c r="S448" i="6"/>
  <c r="S483" i="6"/>
  <c r="S244" i="6"/>
  <c r="S187" i="6"/>
  <c r="S1017" i="6"/>
  <c r="S480" i="6"/>
  <c r="S323" i="6"/>
  <c r="S788" i="6"/>
  <c r="S382" i="6"/>
  <c r="S121" i="6"/>
  <c r="S381" i="6"/>
  <c r="S193" i="6"/>
  <c r="S410" i="6"/>
  <c r="S881" i="6"/>
  <c r="S282" i="6"/>
  <c r="S359" i="6"/>
  <c r="S713" i="6"/>
  <c r="S447" i="6"/>
  <c r="S405" i="6"/>
  <c r="S427" i="6"/>
  <c r="S334" i="6"/>
  <c r="S524" i="6"/>
  <c r="S1056" i="6"/>
  <c r="S184" i="6"/>
  <c r="S450" i="6"/>
  <c r="S180" i="6"/>
  <c r="S804" i="6"/>
  <c r="S840" i="6"/>
  <c r="S760" i="6"/>
  <c r="S235" i="6"/>
  <c r="Y1109" i="6"/>
  <c r="AM1109" i="6" s="1"/>
  <c r="R560" i="6"/>
  <c r="P2" i="6"/>
  <c r="R843" i="6"/>
  <c r="R885" i="6"/>
  <c r="BA18" i="6"/>
  <c r="R1055" i="6"/>
  <c r="P1209" i="6"/>
  <c r="R1155" i="6"/>
  <c r="R1280" i="6"/>
  <c r="R739" i="6"/>
  <c r="R1233" i="6"/>
  <c r="R499" i="6"/>
  <c r="R1319" i="6"/>
  <c r="R475" i="6"/>
  <c r="R1178" i="6"/>
  <c r="R1040" i="6"/>
  <c r="R1399" i="6"/>
  <c r="R1415" i="6"/>
  <c r="R818" i="6"/>
  <c r="R1116" i="6"/>
  <c r="R686" i="6"/>
  <c r="R615" i="6"/>
  <c r="R903" i="6"/>
  <c r="R709" i="6"/>
  <c r="R1362" i="6"/>
  <c r="R1428" i="6"/>
  <c r="R1398" i="6"/>
  <c r="R803" i="6"/>
  <c r="R586" i="6"/>
  <c r="R954" i="6"/>
  <c r="R1179" i="6"/>
  <c r="R819" i="6"/>
  <c r="R603" i="6"/>
  <c r="R667" i="6"/>
  <c r="R1433" i="6"/>
  <c r="R1502" i="6"/>
  <c r="R310" i="6"/>
  <c r="R1191" i="6"/>
  <c r="R1501" i="6"/>
  <c r="R510" i="6"/>
  <c r="R587" i="6"/>
  <c r="R597" i="6"/>
  <c r="R719" i="6"/>
  <c r="R965" i="6"/>
  <c r="R1306" i="6"/>
  <c r="R1166" i="6"/>
  <c r="R182" i="6"/>
  <c r="R1015" i="6"/>
  <c r="R376" i="6"/>
  <c r="R498" i="6"/>
  <c r="R673" i="6"/>
  <c r="R1341" i="6"/>
  <c r="R1414" i="6"/>
  <c r="R1503" i="6"/>
  <c r="R628" i="6"/>
  <c r="R655" i="6"/>
  <c r="R602" i="6"/>
  <c r="R1117" i="6"/>
  <c r="R1094" i="6"/>
  <c r="R790" i="6"/>
  <c r="R536" i="6"/>
  <c r="R946" i="6"/>
  <c r="R966" i="6"/>
  <c r="R916" i="6"/>
  <c r="R1456" i="6"/>
  <c r="R908" i="6"/>
  <c r="R573" i="6"/>
  <c r="R832" i="6"/>
  <c r="L398" i="6"/>
  <c r="L6" i="6"/>
  <c r="M6" i="6" s="1"/>
  <c r="S932" i="6"/>
  <c r="Q5" i="6"/>
  <c r="L933" i="6"/>
  <c r="Y463" i="6"/>
  <c r="L172" i="6"/>
  <c r="Q172" i="6" s="1"/>
  <c r="BA17" i="6"/>
  <c r="Y62" i="6"/>
  <c r="AM62" i="6" s="1"/>
  <c r="L430" i="6"/>
  <c r="S1132" i="6"/>
  <c r="L255" i="6"/>
  <c r="L929" i="6"/>
  <c r="Q929" i="6" s="1"/>
  <c r="S928" i="6"/>
  <c r="L391" i="6"/>
  <c r="Q391" i="6" s="1"/>
  <c r="S390" i="6"/>
  <c r="L1393" i="6"/>
  <c r="Q1393" i="6" s="1"/>
  <c r="S1392" i="6"/>
  <c r="L471" i="6"/>
  <c r="S470" i="6"/>
  <c r="L1541" i="6"/>
  <c r="Q1541" i="6" s="1"/>
  <c r="S1540" i="6"/>
  <c r="L214" i="6"/>
  <c r="S213" i="6"/>
  <c r="S211" i="6"/>
  <c r="L454" i="6"/>
  <c r="Q454" i="6" s="1"/>
  <c r="S453" i="6"/>
  <c r="L437" i="6"/>
  <c r="Q437" i="6" s="1"/>
  <c r="S1336" i="6"/>
  <c r="L1337" i="6"/>
  <c r="Q1337" i="6" s="1"/>
  <c r="L178" i="6"/>
  <c r="S177" i="6"/>
  <c r="L286" i="6"/>
  <c r="L1343" i="6"/>
  <c r="L1387" i="6"/>
  <c r="Q1387" i="6" s="1"/>
  <c r="L834" i="6"/>
  <c r="L1416" i="6"/>
  <c r="L226" i="6"/>
  <c r="L791" i="6"/>
  <c r="Q791" i="6" s="1"/>
  <c r="L806" i="6"/>
  <c r="L821" i="6"/>
  <c r="Q821" i="6" s="1"/>
  <c r="L1006" i="6"/>
  <c r="L1199" i="6"/>
  <c r="L993" i="6"/>
  <c r="L1146" i="6"/>
  <c r="Q1146" i="6" s="1"/>
  <c r="L337" i="6"/>
  <c r="L205" i="6"/>
  <c r="L875" i="6"/>
  <c r="L467" i="6"/>
  <c r="L1515" i="6"/>
  <c r="L1223" i="6"/>
  <c r="Q1223" i="6" s="1"/>
  <c r="S1222" i="6"/>
  <c r="L1071" i="6"/>
  <c r="L847" i="6"/>
  <c r="L538" i="6"/>
  <c r="L1359" i="6"/>
  <c r="L617" i="6"/>
  <c r="L1058" i="6"/>
  <c r="L711" i="6"/>
  <c r="L487" i="6"/>
  <c r="L550" i="6"/>
  <c r="AD6" i="6"/>
  <c r="L1236" i="6"/>
  <c r="L919" i="6"/>
  <c r="L905" i="6"/>
  <c r="L575" i="6"/>
  <c r="Q575" i="6" s="1"/>
  <c r="L250" i="6"/>
  <c r="L669" i="6"/>
  <c r="L512" i="6"/>
  <c r="L948" i="6"/>
  <c r="L351" i="6"/>
  <c r="L130" i="6"/>
  <c r="L1435" i="6"/>
  <c r="Q1435" i="6" s="1"/>
  <c r="L1400" i="6"/>
  <c r="L1375" i="6"/>
  <c r="Q1375" i="6" s="1"/>
  <c r="S1374" i="6"/>
  <c r="L721" i="6"/>
  <c r="L138" i="6"/>
  <c r="L967" i="6"/>
  <c r="Q967" i="6" s="1"/>
  <c r="L674" i="6"/>
  <c r="Q674" i="6" s="1"/>
  <c r="L1308" i="6"/>
  <c r="L1250" i="6"/>
  <c r="Q1250" i="6" s="1"/>
  <c r="L631" i="6"/>
  <c r="L313" i="6"/>
  <c r="L1320" i="6"/>
  <c r="Q1320" i="6" s="1"/>
  <c r="L863" i="6"/>
  <c r="S862" i="6"/>
  <c r="L160" i="6"/>
  <c r="L1295" i="6"/>
  <c r="Q1295" i="6" s="1"/>
  <c r="L1470" i="6"/>
  <c r="L1282" i="6"/>
  <c r="L1084" i="6"/>
  <c r="Q1084" i="6" s="1"/>
  <c r="L1042" i="6"/>
  <c r="L1430" i="6"/>
  <c r="L1180" i="6"/>
  <c r="Q1180" i="6" s="1"/>
  <c r="L698" i="6"/>
  <c r="L1168" i="6"/>
  <c r="L1096" i="6"/>
  <c r="Q1096" i="6" s="1"/>
  <c r="L983" i="6"/>
  <c r="L657" i="6"/>
  <c r="L326" i="6"/>
  <c r="L1453" i="6"/>
  <c r="Q1453" i="6" s="1"/>
  <c r="J20" i="1"/>
  <c r="J4" i="1"/>
  <c r="J2" i="1"/>
  <c r="L2" i="1"/>
  <c r="J41" i="1"/>
  <c r="J33" i="1"/>
  <c r="J25" i="1"/>
  <c r="J17" i="1"/>
  <c r="J9" i="1"/>
  <c r="Y864" i="6"/>
  <c r="S1249" i="6"/>
  <c r="S1005" i="6"/>
  <c r="S1198" i="6"/>
  <c r="Y342" i="6"/>
  <c r="AM342" i="6" s="1"/>
  <c r="S1210" i="6"/>
  <c r="Y436" i="6"/>
  <c r="AM436" i="6" s="1"/>
  <c r="AA284" i="6"/>
  <c r="S1058" i="6"/>
  <c r="AZ19" i="6"/>
  <c r="S1357" i="6"/>
  <c r="S363" i="6"/>
  <c r="X7" i="6"/>
  <c r="AD7" i="6" s="1"/>
  <c r="Y172" i="6"/>
  <c r="AM172" i="6" s="1"/>
  <c r="S992" i="6"/>
  <c r="S1223" i="6"/>
  <c r="Y288" i="6"/>
  <c r="Y553" i="6"/>
  <c r="AM553" i="6" s="1"/>
  <c r="Y768" i="6"/>
  <c r="Y294" i="6"/>
  <c r="AM294" i="6" s="1"/>
  <c r="AA1178" i="6"/>
  <c r="Y238" i="6"/>
  <c r="Y1097" i="6"/>
  <c r="AM1097" i="6" s="1"/>
  <c r="Y1181" i="6"/>
  <c r="S1211" i="6"/>
  <c r="S6" i="6"/>
  <c r="AA252" i="6"/>
  <c r="Y1133" i="6"/>
  <c r="Y259" i="6"/>
  <c r="AM259" i="6" s="1"/>
  <c r="Y177" i="6"/>
  <c r="S416" i="6"/>
  <c r="S687" i="6"/>
  <c r="S487" i="6"/>
  <c r="S562" i="6"/>
  <c r="AY19" i="6"/>
  <c r="Y828" i="6"/>
  <c r="S1375" i="6"/>
  <c r="S1547" i="6"/>
  <c r="S845" i="6"/>
  <c r="AX9" i="6"/>
  <c r="AW10" i="6"/>
  <c r="AZ9" i="6"/>
  <c r="AY9" i="6"/>
  <c r="Y343" i="6"/>
  <c r="AM343" i="6" s="1"/>
  <c r="AB6" i="6"/>
  <c r="S1250" i="6"/>
  <c r="Y68" i="6"/>
  <c r="S972" i="6"/>
  <c r="Y1392" i="6"/>
  <c r="Y824" i="6"/>
  <c r="AW22" i="6"/>
  <c r="AX21" i="6"/>
  <c r="Y1261" i="6"/>
  <c r="S1469" i="6"/>
  <c r="Y1251" i="6"/>
  <c r="M2" i="1"/>
  <c r="Q2" i="1"/>
  <c r="R860" i="1"/>
  <c r="R1055" i="1"/>
  <c r="R1247" i="1"/>
  <c r="R360" i="1"/>
  <c r="R683" i="1"/>
  <c r="R1467" i="1"/>
  <c r="J38" i="1"/>
  <c r="J30" i="1"/>
  <c r="J22" i="1"/>
  <c r="J14" i="1"/>
  <c r="R970" i="1"/>
  <c r="R1081" i="1"/>
  <c r="R1130" i="1"/>
  <c r="R1220" i="1"/>
  <c r="R885" i="1"/>
  <c r="R414" i="1"/>
  <c r="R522" i="1"/>
  <c r="R1002" i="1"/>
  <c r="R251" i="1"/>
  <c r="R1545" i="1"/>
  <c r="R484" i="1"/>
  <c r="R1196" i="1"/>
  <c r="R765" i="1"/>
  <c r="R1208" i="1"/>
  <c r="R843" i="1"/>
  <c r="R560" i="1"/>
  <c r="J43" i="1"/>
  <c r="J35" i="1"/>
  <c r="J27" i="1"/>
  <c r="J19" i="1"/>
  <c r="J3" i="1"/>
  <c r="J23" i="1"/>
  <c r="J15" i="1"/>
  <c r="J7" i="1"/>
  <c r="J32" i="1"/>
  <c r="J24" i="1"/>
  <c r="J16" i="1"/>
  <c r="J8" i="1"/>
  <c r="J44" i="1"/>
  <c r="J36" i="1"/>
  <c r="J28" i="1"/>
  <c r="J12" i="1"/>
  <c r="K40" i="1"/>
  <c r="K41" i="1" s="1"/>
  <c r="J40" i="1"/>
  <c r="L40" i="1" s="1"/>
  <c r="J39" i="1"/>
  <c r="J31" i="1"/>
  <c r="J6" i="1"/>
  <c r="J37" i="1"/>
  <c r="J29" i="1"/>
  <c r="J21" i="1"/>
  <c r="J13" i="1"/>
  <c r="J5" i="1"/>
  <c r="K11" i="1"/>
  <c r="J11" i="1"/>
  <c r="L11" i="1" s="1"/>
  <c r="J42" i="1"/>
  <c r="J34" i="1"/>
  <c r="J26" i="1"/>
  <c r="J18" i="1"/>
  <c r="J10" i="1"/>
  <c r="K3" i="1"/>
  <c r="L3" i="1" s="1"/>
  <c r="V1555" i="1"/>
  <c r="U1555" i="1"/>
  <c r="T1555" i="1"/>
  <c r="S1555" i="1"/>
  <c r="V1554" i="1"/>
  <c r="U1554" i="1"/>
  <c r="T1554" i="1"/>
  <c r="S1554" i="1"/>
  <c r="V1553" i="1"/>
  <c r="U1553" i="1"/>
  <c r="T1553" i="1"/>
  <c r="S1553" i="1"/>
  <c r="V1552" i="1"/>
  <c r="U1552" i="1"/>
  <c r="T1552" i="1"/>
  <c r="S1552" i="1"/>
  <c r="V1551" i="1"/>
  <c r="U1551" i="1"/>
  <c r="T1551" i="1"/>
  <c r="S1551" i="1"/>
  <c r="V1550" i="1"/>
  <c r="U1550" i="1"/>
  <c r="T1550" i="1"/>
  <c r="S1550" i="1"/>
  <c r="V1549" i="1"/>
  <c r="U1549" i="1"/>
  <c r="T1549" i="1"/>
  <c r="S1549" i="1"/>
  <c r="V1548" i="1"/>
  <c r="U1548" i="1"/>
  <c r="T1548" i="1"/>
  <c r="S1548" i="1"/>
  <c r="V1547" i="1"/>
  <c r="U1547" i="1"/>
  <c r="T1547" i="1"/>
  <c r="S1547" i="1"/>
  <c r="V1546" i="1"/>
  <c r="U1546" i="1"/>
  <c r="T1546" i="1"/>
  <c r="S1546" i="1"/>
  <c r="V1545" i="1"/>
  <c r="U1545" i="1"/>
  <c r="T1545" i="1"/>
  <c r="S1545" i="1"/>
  <c r="V1544" i="1"/>
  <c r="U1544" i="1"/>
  <c r="T1544" i="1"/>
  <c r="S1544" i="1"/>
  <c r="V1543" i="1"/>
  <c r="U1543" i="1"/>
  <c r="T1543" i="1"/>
  <c r="S1543" i="1"/>
  <c r="V1542" i="1"/>
  <c r="U1542" i="1"/>
  <c r="T1542" i="1"/>
  <c r="S1542" i="1"/>
  <c r="V1541" i="1"/>
  <c r="U1541" i="1"/>
  <c r="T1541" i="1"/>
  <c r="S1541" i="1"/>
  <c r="V1540" i="1"/>
  <c r="U1540" i="1"/>
  <c r="T1540" i="1"/>
  <c r="S1540" i="1"/>
  <c r="V1539" i="1"/>
  <c r="U1539" i="1"/>
  <c r="T1539" i="1"/>
  <c r="S1539" i="1"/>
  <c r="V1538" i="1"/>
  <c r="U1538" i="1"/>
  <c r="T1538" i="1"/>
  <c r="S1538" i="1"/>
  <c r="V1537" i="1"/>
  <c r="U1537" i="1"/>
  <c r="T1537" i="1"/>
  <c r="S1537" i="1"/>
  <c r="V1536" i="1"/>
  <c r="U1536" i="1"/>
  <c r="T1536" i="1"/>
  <c r="S1536" i="1"/>
  <c r="V1535" i="1"/>
  <c r="U1535" i="1"/>
  <c r="T1535" i="1"/>
  <c r="S1535" i="1"/>
  <c r="V1534" i="1"/>
  <c r="U1534" i="1"/>
  <c r="T1534" i="1"/>
  <c r="S1534" i="1"/>
  <c r="V1533" i="1"/>
  <c r="U1533" i="1"/>
  <c r="T1533" i="1"/>
  <c r="S1533" i="1"/>
  <c r="V1532" i="1"/>
  <c r="U1532" i="1"/>
  <c r="T1532" i="1"/>
  <c r="S1532" i="1"/>
  <c r="V1531" i="1"/>
  <c r="U1531" i="1"/>
  <c r="T1531" i="1"/>
  <c r="S1531" i="1"/>
  <c r="V1530" i="1"/>
  <c r="U1530" i="1"/>
  <c r="T1530" i="1"/>
  <c r="S1530" i="1"/>
  <c r="V1529" i="1"/>
  <c r="U1529" i="1"/>
  <c r="T1529" i="1"/>
  <c r="S1529" i="1"/>
  <c r="V1528" i="1"/>
  <c r="U1528" i="1"/>
  <c r="T1528" i="1"/>
  <c r="S1528" i="1"/>
  <c r="V1527" i="1"/>
  <c r="U1527" i="1"/>
  <c r="T1527" i="1"/>
  <c r="S1527" i="1"/>
  <c r="V1526" i="1"/>
  <c r="U1526" i="1"/>
  <c r="T1526" i="1"/>
  <c r="S1526" i="1"/>
  <c r="V1525" i="1"/>
  <c r="U1525" i="1"/>
  <c r="T1525" i="1"/>
  <c r="S1525" i="1"/>
  <c r="V1524" i="1"/>
  <c r="U1524" i="1"/>
  <c r="T1524" i="1"/>
  <c r="S1524" i="1"/>
  <c r="V1523" i="1"/>
  <c r="U1523" i="1"/>
  <c r="T1523" i="1"/>
  <c r="S1523" i="1"/>
  <c r="V1522" i="1"/>
  <c r="U1522" i="1"/>
  <c r="T1522" i="1"/>
  <c r="S1522" i="1"/>
  <c r="V1521" i="1"/>
  <c r="U1521" i="1"/>
  <c r="T1521" i="1"/>
  <c r="S1521" i="1"/>
  <c r="V1520" i="1"/>
  <c r="U1520" i="1"/>
  <c r="T1520" i="1"/>
  <c r="S1520" i="1"/>
  <c r="V1519" i="1"/>
  <c r="U1519" i="1"/>
  <c r="T1519" i="1"/>
  <c r="S1519" i="1"/>
  <c r="V1518" i="1"/>
  <c r="U1518" i="1"/>
  <c r="T1518" i="1"/>
  <c r="S1518" i="1"/>
  <c r="V1517" i="1"/>
  <c r="U1517" i="1"/>
  <c r="T1517" i="1"/>
  <c r="S1517" i="1"/>
  <c r="V1516" i="1"/>
  <c r="U1516" i="1"/>
  <c r="T1516" i="1"/>
  <c r="S1516" i="1"/>
  <c r="V1515" i="1"/>
  <c r="U1515" i="1"/>
  <c r="T1515" i="1"/>
  <c r="S1515" i="1"/>
  <c r="V1514" i="1"/>
  <c r="U1514" i="1"/>
  <c r="T1514" i="1"/>
  <c r="S1514" i="1"/>
  <c r="V1513" i="1"/>
  <c r="U1513" i="1"/>
  <c r="T1513" i="1"/>
  <c r="X1513" i="1" s="1"/>
  <c r="S1513" i="1"/>
  <c r="V1512" i="1"/>
  <c r="U1512" i="1"/>
  <c r="T1512" i="1"/>
  <c r="X1512" i="1" s="1"/>
  <c r="S1512" i="1"/>
  <c r="V1511" i="1"/>
  <c r="U1511" i="1"/>
  <c r="T1511" i="1"/>
  <c r="S1511" i="1"/>
  <c r="V1510" i="1"/>
  <c r="U1510" i="1"/>
  <c r="T1510" i="1"/>
  <c r="S1510" i="1"/>
  <c r="V1509" i="1"/>
  <c r="U1509" i="1"/>
  <c r="T1509" i="1"/>
  <c r="S1509" i="1"/>
  <c r="V1508" i="1"/>
  <c r="U1508" i="1"/>
  <c r="T1508" i="1"/>
  <c r="S1508" i="1"/>
  <c r="V1507" i="1"/>
  <c r="U1507" i="1"/>
  <c r="T1507" i="1"/>
  <c r="S1507" i="1"/>
  <c r="V1506" i="1"/>
  <c r="U1506" i="1"/>
  <c r="T1506" i="1"/>
  <c r="S1506" i="1"/>
  <c r="V1505" i="1"/>
  <c r="U1505" i="1"/>
  <c r="T1505" i="1"/>
  <c r="S1505" i="1"/>
  <c r="V1504" i="1"/>
  <c r="U1504" i="1"/>
  <c r="T1504" i="1"/>
  <c r="S1504" i="1"/>
  <c r="V1503" i="1"/>
  <c r="U1503" i="1"/>
  <c r="T1503" i="1"/>
  <c r="S1503" i="1"/>
  <c r="V1502" i="1"/>
  <c r="U1502" i="1"/>
  <c r="T1502" i="1"/>
  <c r="S1502" i="1"/>
  <c r="V1501" i="1"/>
  <c r="U1501" i="1"/>
  <c r="T1501" i="1"/>
  <c r="S1501" i="1"/>
  <c r="V1500" i="1"/>
  <c r="U1500" i="1"/>
  <c r="T1500" i="1"/>
  <c r="S1500" i="1"/>
  <c r="V1499" i="1"/>
  <c r="U1499" i="1"/>
  <c r="T1499" i="1"/>
  <c r="S1499" i="1"/>
  <c r="V1498" i="1"/>
  <c r="U1498" i="1"/>
  <c r="T1498" i="1"/>
  <c r="S1498" i="1"/>
  <c r="V1497" i="1"/>
  <c r="U1497" i="1"/>
  <c r="T1497" i="1"/>
  <c r="S1497" i="1"/>
  <c r="V1496" i="1"/>
  <c r="U1496" i="1"/>
  <c r="T1496" i="1"/>
  <c r="S1496" i="1"/>
  <c r="V1495" i="1"/>
  <c r="U1495" i="1"/>
  <c r="T1495" i="1"/>
  <c r="S1495" i="1"/>
  <c r="V1494" i="1"/>
  <c r="U1494" i="1"/>
  <c r="T1494" i="1"/>
  <c r="S1494" i="1"/>
  <c r="V1493" i="1"/>
  <c r="U1493" i="1"/>
  <c r="T1493" i="1"/>
  <c r="S1493" i="1"/>
  <c r="V1492" i="1"/>
  <c r="U1492" i="1"/>
  <c r="T1492" i="1"/>
  <c r="S1492" i="1"/>
  <c r="V1491" i="1"/>
  <c r="U1491" i="1"/>
  <c r="T1491" i="1"/>
  <c r="S1491" i="1"/>
  <c r="V1490" i="1"/>
  <c r="U1490" i="1"/>
  <c r="T1490" i="1"/>
  <c r="S1490" i="1"/>
  <c r="V1489" i="1"/>
  <c r="U1489" i="1"/>
  <c r="T1489" i="1"/>
  <c r="S1489" i="1"/>
  <c r="V1488" i="1"/>
  <c r="U1488" i="1"/>
  <c r="T1488" i="1"/>
  <c r="S1488" i="1"/>
  <c r="V1487" i="1"/>
  <c r="U1487" i="1"/>
  <c r="T1487" i="1"/>
  <c r="S1487" i="1"/>
  <c r="V1486" i="1"/>
  <c r="U1486" i="1"/>
  <c r="T1486" i="1"/>
  <c r="S1486" i="1"/>
  <c r="V1485" i="1"/>
  <c r="U1485" i="1"/>
  <c r="T1485" i="1"/>
  <c r="S1485" i="1"/>
  <c r="V1484" i="1"/>
  <c r="U1484" i="1"/>
  <c r="T1484" i="1"/>
  <c r="S1484" i="1"/>
  <c r="V1483" i="1"/>
  <c r="U1483" i="1"/>
  <c r="T1483" i="1"/>
  <c r="S1483" i="1"/>
  <c r="V1482" i="1"/>
  <c r="U1482" i="1"/>
  <c r="T1482" i="1"/>
  <c r="S1482" i="1"/>
  <c r="V1481" i="1"/>
  <c r="U1481" i="1"/>
  <c r="T1481" i="1"/>
  <c r="S1481" i="1"/>
  <c r="V1480" i="1"/>
  <c r="U1480" i="1"/>
  <c r="T1480" i="1"/>
  <c r="S1480" i="1"/>
  <c r="V1479" i="1"/>
  <c r="U1479" i="1"/>
  <c r="T1479" i="1"/>
  <c r="S1479" i="1"/>
  <c r="V1478" i="1"/>
  <c r="U1478" i="1"/>
  <c r="T1478" i="1"/>
  <c r="S1478" i="1"/>
  <c r="V1477" i="1"/>
  <c r="U1477" i="1"/>
  <c r="T1477" i="1"/>
  <c r="S1477" i="1"/>
  <c r="V1476" i="1"/>
  <c r="U1476" i="1"/>
  <c r="T1476" i="1"/>
  <c r="S1476" i="1"/>
  <c r="V1475" i="1"/>
  <c r="U1475" i="1"/>
  <c r="T1475" i="1"/>
  <c r="S1475" i="1"/>
  <c r="V1474" i="1"/>
  <c r="U1474" i="1"/>
  <c r="T1474" i="1"/>
  <c r="S1474" i="1"/>
  <c r="V1473" i="1"/>
  <c r="U1473" i="1"/>
  <c r="T1473" i="1"/>
  <c r="S1473" i="1"/>
  <c r="V1472" i="1"/>
  <c r="U1472" i="1"/>
  <c r="T1472" i="1"/>
  <c r="S1472" i="1"/>
  <c r="V1471" i="1"/>
  <c r="U1471" i="1"/>
  <c r="T1471" i="1"/>
  <c r="S1471" i="1"/>
  <c r="V1470" i="1"/>
  <c r="U1470" i="1"/>
  <c r="T1470" i="1"/>
  <c r="S1470" i="1"/>
  <c r="V1469" i="1"/>
  <c r="U1469" i="1"/>
  <c r="T1469" i="1"/>
  <c r="S1469" i="1"/>
  <c r="V1468" i="1"/>
  <c r="U1468" i="1"/>
  <c r="T1468" i="1"/>
  <c r="S1468" i="1"/>
  <c r="V1467" i="1"/>
  <c r="U1467" i="1"/>
  <c r="T1467" i="1"/>
  <c r="S1467" i="1"/>
  <c r="V1466" i="1"/>
  <c r="U1466" i="1"/>
  <c r="T1466" i="1"/>
  <c r="S1466" i="1"/>
  <c r="V1465" i="1"/>
  <c r="U1465" i="1"/>
  <c r="T1465" i="1"/>
  <c r="S1465" i="1"/>
  <c r="V1464" i="1"/>
  <c r="U1464" i="1"/>
  <c r="T1464" i="1"/>
  <c r="S1464" i="1"/>
  <c r="V1463" i="1"/>
  <c r="U1463" i="1"/>
  <c r="T1463" i="1"/>
  <c r="S1463" i="1"/>
  <c r="V1462" i="1"/>
  <c r="U1462" i="1"/>
  <c r="T1462" i="1"/>
  <c r="S1462" i="1"/>
  <c r="V1461" i="1"/>
  <c r="U1461" i="1"/>
  <c r="T1461" i="1"/>
  <c r="S1461" i="1"/>
  <c r="V1460" i="1"/>
  <c r="U1460" i="1"/>
  <c r="T1460" i="1"/>
  <c r="S1460" i="1"/>
  <c r="V1459" i="1"/>
  <c r="U1459" i="1"/>
  <c r="T1459" i="1"/>
  <c r="S1459" i="1"/>
  <c r="V1458" i="1"/>
  <c r="U1458" i="1"/>
  <c r="T1458" i="1"/>
  <c r="S1458" i="1"/>
  <c r="V1457" i="1"/>
  <c r="U1457" i="1"/>
  <c r="T1457" i="1"/>
  <c r="S1457" i="1"/>
  <c r="V1456" i="1"/>
  <c r="U1456" i="1"/>
  <c r="T1456" i="1"/>
  <c r="S1456" i="1"/>
  <c r="V1455" i="1"/>
  <c r="U1455" i="1"/>
  <c r="T1455" i="1"/>
  <c r="S1455" i="1"/>
  <c r="V1454" i="1"/>
  <c r="U1454" i="1"/>
  <c r="T1454" i="1"/>
  <c r="S1454" i="1"/>
  <c r="V1453" i="1"/>
  <c r="U1453" i="1"/>
  <c r="T1453" i="1"/>
  <c r="S1453" i="1"/>
  <c r="V1452" i="1"/>
  <c r="U1452" i="1"/>
  <c r="T1452" i="1"/>
  <c r="S1452" i="1"/>
  <c r="V1451" i="1"/>
  <c r="U1451" i="1"/>
  <c r="T1451" i="1"/>
  <c r="S1451" i="1"/>
  <c r="V1450" i="1"/>
  <c r="U1450" i="1"/>
  <c r="T1450" i="1"/>
  <c r="S1450" i="1"/>
  <c r="V1449" i="1"/>
  <c r="U1449" i="1"/>
  <c r="T1449" i="1"/>
  <c r="S1449" i="1"/>
  <c r="V1448" i="1"/>
  <c r="U1448" i="1"/>
  <c r="T1448" i="1"/>
  <c r="S1448" i="1"/>
  <c r="V1447" i="1"/>
  <c r="U1447" i="1"/>
  <c r="T1447" i="1"/>
  <c r="S1447" i="1"/>
  <c r="V1446" i="1"/>
  <c r="U1446" i="1"/>
  <c r="T1446" i="1"/>
  <c r="S1446" i="1"/>
  <c r="V1445" i="1"/>
  <c r="U1445" i="1"/>
  <c r="T1445" i="1"/>
  <c r="S1445" i="1"/>
  <c r="V1444" i="1"/>
  <c r="U1444" i="1"/>
  <c r="T1444" i="1"/>
  <c r="S1444" i="1"/>
  <c r="V1443" i="1"/>
  <c r="U1443" i="1"/>
  <c r="T1443" i="1"/>
  <c r="S1443" i="1"/>
  <c r="V1442" i="1"/>
  <c r="U1442" i="1"/>
  <c r="T1442" i="1"/>
  <c r="S1442" i="1"/>
  <c r="V1441" i="1"/>
  <c r="U1441" i="1"/>
  <c r="T1441" i="1"/>
  <c r="S1441" i="1"/>
  <c r="V1440" i="1"/>
  <c r="U1440" i="1"/>
  <c r="T1440" i="1"/>
  <c r="S1440" i="1"/>
  <c r="V1439" i="1"/>
  <c r="U1439" i="1"/>
  <c r="T1439" i="1"/>
  <c r="S1439" i="1"/>
  <c r="V1438" i="1"/>
  <c r="U1438" i="1"/>
  <c r="T1438" i="1"/>
  <c r="S1438" i="1"/>
  <c r="V1437" i="1"/>
  <c r="U1437" i="1"/>
  <c r="T1437" i="1"/>
  <c r="S1437" i="1"/>
  <c r="V1436" i="1"/>
  <c r="U1436" i="1"/>
  <c r="T1436" i="1"/>
  <c r="S1436" i="1"/>
  <c r="V1435" i="1"/>
  <c r="U1435" i="1"/>
  <c r="T1435" i="1"/>
  <c r="S1435" i="1"/>
  <c r="V1434" i="1"/>
  <c r="U1434" i="1"/>
  <c r="T1434" i="1"/>
  <c r="S1434" i="1"/>
  <c r="V1433" i="1"/>
  <c r="U1433" i="1"/>
  <c r="T1433" i="1"/>
  <c r="S1433" i="1"/>
  <c r="V1432" i="1"/>
  <c r="U1432" i="1"/>
  <c r="T1432" i="1"/>
  <c r="S1432" i="1"/>
  <c r="V1431" i="1"/>
  <c r="U1431" i="1"/>
  <c r="T1431" i="1"/>
  <c r="S1431" i="1"/>
  <c r="V1430" i="1"/>
  <c r="U1430" i="1"/>
  <c r="T1430" i="1"/>
  <c r="S1430" i="1"/>
  <c r="V1429" i="1"/>
  <c r="U1429" i="1"/>
  <c r="T1429" i="1"/>
  <c r="S1429" i="1"/>
  <c r="V1428" i="1"/>
  <c r="U1428" i="1"/>
  <c r="T1428" i="1"/>
  <c r="S1428" i="1"/>
  <c r="V1427" i="1"/>
  <c r="U1427" i="1"/>
  <c r="T1427" i="1"/>
  <c r="S1427" i="1"/>
  <c r="V1426" i="1"/>
  <c r="U1426" i="1"/>
  <c r="T1426" i="1"/>
  <c r="X1426" i="1" s="1"/>
  <c r="S1426" i="1"/>
  <c r="V1425" i="1"/>
  <c r="U1425" i="1"/>
  <c r="T1425" i="1"/>
  <c r="S1425" i="1"/>
  <c r="V1424" i="1"/>
  <c r="U1424" i="1"/>
  <c r="T1424" i="1"/>
  <c r="S1424" i="1"/>
  <c r="V1423" i="1"/>
  <c r="U1423" i="1"/>
  <c r="T1423" i="1"/>
  <c r="S1423" i="1"/>
  <c r="V1422" i="1"/>
  <c r="U1422" i="1"/>
  <c r="T1422" i="1"/>
  <c r="S1422" i="1"/>
  <c r="V1421" i="1"/>
  <c r="U1421" i="1"/>
  <c r="T1421" i="1"/>
  <c r="S1421" i="1"/>
  <c r="V1420" i="1"/>
  <c r="U1420" i="1"/>
  <c r="T1420" i="1"/>
  <c r="S1420" i="1"/>
  <c r="V1419" i="1"/>
  <c r="U1419" i="1"/>
  <c r="T1419" i="1"/>
  <c r="S1419" i="1"/>
  <c r="V1418" i="1"/>
  <c r="U1418" i="1"/>
  <c r="T1418" i="1"/>
  <c r="S1418" i="1"/>
  <c r="V1417" i="1"/>
  <c r="U1417" i="1"/>
  <c r="T1417" i="1"/>
  <c r="S1417" i="1"/>
  <c r="V1416" i="1"/>
  <c r="U1416" i="1"/>
  <c r="T1416" i="1"/>
  <c r="S1416" i="1"/>
  <c r="V1415" i="1"/>
  <c r="U1415" i="1"/>
  <c r="T1415" i="1"/>
  <c r="S1415" i="1"/>
  <c r="V1414" i="1"/>
  <c r="U1414" i="1"/>
  <c r="T1414" i="1"/>
  <c r="X1414" i="1" s="1"/>
  <c r="S1414" i="1"/>
  <c r="V1413" i="1"/>
  <c r="U1413" i="1"/>
  <c r="T1413" i="1"/>
  <c r="S1413" i="1"/>
  <c r="V1412" i="1"/>
  <c r="U1412" i="1"/>
  <c r="T1412" i="1"/>
  <c r="S1412" i="1"/>
  <c r="V1411" i="1"/>
  <c r="U1411" i="1"/>
  <c r="T1411" i="1"/>
  <c r="S1411" i="1"/>
  <c r="V1410" i="1"/>
  <c r="U1410" i="1"/>
  <c r="T1410" i="1"/>
  <c r="S1410" i="1"/>
  <c r="V1409" i="1"/>
  <c r="U1409" i="1"/>
  <c r="T1409" i="1"/>
  <c r="S1409" i="1"/>
  <c r="V1408" i="1"/>
  <c r="U1408" i="1"/>
  <c r="T1408" i="1"/>
  <c r="S1408" i="1"/>
  <c r="V1407" i="1"/>
  <c r="U1407" i="1"/>
  <c r="T1407" i="1"/>
  <c r="S1407" i="1"/>
  <c r="V1406" i="1"/>
  <c r="U1406" i="1"/>
  <c r="T1406" i="1"/>
  <c r="S1406" i="1"/>
  <c r="V1405" i="1"/>
  <c r="U1405" i="1"/>
  <c r="T1405" i="1"/>
  <c r="S1405" i="1"/>
  <c r="V1404" i="1"/>
  <c r="U1404" i="1"/>
  <c r="T1404" i="1"/>
  <c r="S1404" i="1"/>
  <c r="V1403" i="1"/>
  <c r="U1403" i="1"/>
  <c r="T1403" i="1"/>
  <c r="S1403" i="1"/>
  <c r="V1402" i="1"/>
  <c r="U1402" i="1"/>
  <c r="T1402" i="1"/>
  <c r="S1402" i="1"/>
  <c r="V1401" i="1"/>
  <c r="U1401" i="1"/>
  <c r="T1401" i="1"/>
  <c r="S1401" i="1"/>
  <c r="V1400" i="1"/>
  <c r="U1400" i="1"/>
  <c r="T1400" i="1"/>
  <c r="S1400" i="1"/>
  <c r="V1399" i="1"/>
  <c r="U1399" i="1"/>
  <c r="T1399" i="1"/>
  <c r="S1399" i="1"/>
  <c r="V1398" i="1"/>
  <c r="U1398" i="1"/>
  <c r="T1398" i="1"/>
  <c r="S1398" i="1"/>
  <c r="V1397" i="1"/>
  <c r="U1397" i="1"/>
  <c r="T1397" i="1"/>
  <c r="S1397" i="1"/>
  <c r="V1396" i="1"/>
  <c r="U1396" i="1"/>
  <c r="T1396" i="1"/>
  <c r="S1396" i="1"/>
  <c r="V1395" i="1"/>
  <c r="U1395" i="1"/>
  <c r="T1395" i="1"/>
  <c r="S1395" i="1"/>
  <c r="V1394" i="1"/>
  <c r="U1394" i="1"/>
  <c r="T1394" i="1"/>
  <c r="S1394" i="1"/>
  <c r="V1393" i="1"/>
  <c r="U1393" i="1"/>
  <c r="T1393" i="1"/>
  <c r="S1393" i="1"/>
  <c r="V1392" i="1"/>
  <c r="U1392" i="1"/>
  <c r="T1392" i="1"/>
  <c r="S1392" i="1"/>
  <c r="V1391" i="1"/>
  <c r="U1391" i="1"/>
  <c r="T1391" i="1"/>
  <c r="S1391" i="1"/>
  <c r="V1390" i="1"/>
  <c r="U1390" i="1"/>
  <c r="T1390" i="1"/>
  <c r="X1390" i="1" s="1"/>
  <c r="S1390" i="1"/>
  <c r="V1389" i="1"/>
  <c r="U1389" i="1"/>
  <c r="T1389" i="1"/>
  <c r="S1389" i="1"/>
  <c r="V1388" i="1"/>
  <c r="U1388" i="1"/>
  <c r="T1388" i="1"/>
  <c r="S1388" i="1"/>
  <c r="V1387" i="1"/>
  <c r="U1387" i="1"/>
  <c r="T1387" i="1"/>
  <c r="S1387" i="1"/>
  <c r="V1386" i="1"/>
  <c r="U1386" i="1"/>
  <c r="T1386" i="1"/>
  <c r="S1386" i="1"/>
  <c r="V1385" i="1"/>
  <c r="U1385" i="1"/>
  <c r="T1385" i="1"/>
  <c r="S1385" i="1"/>
  <c r="V1384" i="1"/>
  <c r="U1384" i="1"/>
  <c r="T1384" i="1"/>
  <c r="X1384" i="1" s="1"/>
  <c r="S1384" i="1"/>
  <c r="V1383" i="1"/>
  <c r="U1383" i="1"/>
  <c r="T1383" i="1"/>
  <c r="S1383" i="1"/>
  <c r="V1382" i="1"/>
  <c r="U1382" i="1"/>
  <c r="T1382" i="1"/>
  <c r="S1382" i="1"/>
  <c r="V1381" i="1"/>
  <c r="U1381" i="1"/>
  <c r="T1381" i="1"/>
  <c r="S1381" i="1"/>
  <c r="V1380" i="1"/>
  <c r="U1380" i="1"/>
  <c r="T1380" i="1"/>
  <c r="S1380" i="1"/>
  <c r="V1379" i="1"/>
  <c r="U1379" i="1"/>
  <c r="T1379" i="1"/>
  <c r="S1379" i="1"/>
  <c r="V1378" i="1"/>
  <c r="U1378" i="1"/>
  <c r="T1378" i="1"/>
  <c r="S1378" i="1"/>
  <c r="V1377" i="1"/>
  <c r="U1377" i="1"/>
  <c r="T1377" i="1"/>
  <c r="S1377" i="1"/>
  <c r="V1376" i="1"/>
  <c r="U1376" i="1"/>
  <c r="T1376" i="1"/>
  <c r="S1376" i="1"/>
  <c r="V1375" i="1"/>
  <c r="U1375" i="1"/>
  <c r="T1375" i="1"/>
  <c r="S1375" i="1"/>
  <c r="V1374" i="1"/>
  <c r="U1374" i="1"/>
  <c r="T1374" i="1"/>
  <c r="S1374" i="1"/>
  <c r="V1373" i="1"/>
  <c r="U1373" i="1"/>
  <c r="T1373" i="1"/>
  <c r="S1373" i="1"/>
  <c r="V1372" i="1"/>
  <c r="U1372" i="1"/>
  <c r="T1372" i="1"/>
  <c r="S1372" i="1"/>
  <c r="V1371" i="1"/>
  <c r="U1371" i="1"/>
  <c r="T1371" i="1"/>
  <c r="S1371" i="1"/>
  <c r="V1370" i="1"/>
  <c r="U1370" i="1"/>
  <c r="T1370" i="1"/>
  <c r="S1370" i="1"/>
  <c r="V1369" i="1"/>
  <c r="U1369" i="1"/>
  <c r="T1369" i="1"/>
  <c r="S1369" i="1"/>
  <c r="V1368" i="1"/>
  <c r="U1368" i="1"/>
  <c r="T1368" i="1"/>
  <c r="S1368" i="1"/>
  <c r="V1367" i="1"/>
  <c r="U1367" i="1"/>
  <c r="T1367" i="1"/>
  <c r="S1367" i="1"/>
  <c r="V1366" i="1"/>
  <c r="U1366" i="1"/>
  <c r="T1366" i="1"/>
  <c r="S1366" i="1"/>
  <c r="V1365" i="1"/>
  <c r="U1365" i="1"/>
  <c r="T1365" i="1"/>
  <c r="S1365" i="1"/>
  <c r="V1364" i="1"/>
  <c r="U1364" i="1"/>
  <c r="T1364" i="1"/>
  <c r="S1364" i="1"/>
  <c r="V1363" i="1"/>
  <c r="U1363" i="1"/>
  <c r="T1363" i="1"/>
  <c r="S1363" i="1"/>
  <c r="V1362" i="1"/>
  <c r="U1362" i="1"/>
  <c r="T1362" i="1"/>
  <c r="S1362" i="1"/>
  <c r="V1361" i="1"/>
  <c r="U1361" i="1"/>
  <c r="T1361" i="1"/>
  <c r="S1361" i="1"/>
  <c r="V1360" i="1"/>
  <c r="U1360" i="1"/>
  <c r="T1360" i="1"/>
  <c r="S1360" i="1"/>
  <c r="V1359" i="1"/>
  <c r="U1359" i="1"/>
  <c r="T1359" i="1"/>
  <c r="S1359" i="1"/>
  <c r="V1358" i="1"/>
  <c r="U1358" i="1"/>
  <c r="T1358" i="1"/>
  <c r="S1358" i="1"/>
  <c r="V1357" i="1"/>
  <c r="U1357" i="1"/>
  <c r="T1357" i="1"/>
  <c r="S1357" i="1"/>
  <c r="V1356" i="1"/>
  <c r="U1356" i="1"/>
  <c r="T1356" i="1"/>
  <c r="S1356" i="1"/>
  <c r="V1355" i="1"/>
  <c r="U1355" i="1"/>
  <c r="T1355" i="1"/>
  <c r="S1355" i="1"/>
  <c r="V1354" i="1"/>
  <c r="U1354" i="1"/>
  <c r="T1354" i="1"/>
  <c r="S1354" i="1"/>
  <c r="V1353" i="1"/>
  <c r="U1353" i="1"/>
  <c r="T1353" i="1"/>
  <c r="S1353" i="1"/>
  <c r="V1352" i="1"/>
  <c r="U1352" i="1"/>
  <c r="T1352" i="1"/>
  <c r="S1352" i="1"/>
  <c r="V1351" i="1"/>
  <c r="U1351" i="1"/>
  <c r="T1351" i="1"/>
  <c r="S1351" i="1"/>
  <c r="V1350" i="1"/>
  <c r="U1350" i="1"/>
  <c r="T1350" i="1"/>
  <c r="S1350" i="1"/>
  <c r="V1349" i="1"/>
  <c r="U1349" i="1"/>
  <c r="T1349" i="1"/>
  <c r="S1349" i="1"/>
  <c r="V1348" i="1"/>
  <c r="U1348" i="1"/>
  <c r="T1348" i="1"/>
  <c r="S1348" i="1"/>
  <c r="V1347" i="1"/>
  <c r="U1347" i="1"/>
  <c r="T1347" i="1"/>
  <c r="S1347" i="1"/>
  <c r="V1346" i="1"/>
  <c r="U1346" i="1"/>
  <c r="T1346" i="1"/>
  <c r="S1346" i="1"/>
  <c r="V1345" i="1"/>
  <c r="U1345" i="1"/>
  <c r="T1345" i="1"/>
  <c r="S1345" i="1"/>
  <c r="V1344" i="1"/>
  <c r="U1344" i="1"/>
  <c r="T1344" i="1"/>
  <c r="S1344" i="1"/>
  <c r="V1343" i="1"/>
  <c r="U1343" i="1"/>
  <c r="T1343" i="1"/>
  <c r="S1343" i="1"/>
  <c r="V1342" i="1"/>
  <c r="U1342" i="1"/>
  <c r="T1342" i="1"/>
  <c r="S1342" i="1"/>
  <c r="V1341" i="1"/>
  <c r="U1341" i="1"/>
  <c r="T1341" i="1"/>
  <c r="S1341" i="1"/>
  <c r="V1340" i="1"/>
  <c r="U1340" i="1"/>
  <c r="T1340" i="1"/>
  <c r="S1340" i="1"/>
  <c r="V1339" i="1"/>
  <c r="U1339" i="1"/>
  <c r="T1339" i="1"/>
  <c r="S1339" i="1"/>
  <c r="V1338" i="1"/>
  <c r="U1338" i="1"/>
  <c r="T1338" i="1"/>
  <c r="S1338" i="1"/>
  <c r="V1337" i="1"/>
  <c r="U1337" i="1"/>
  <c r="T1337" i="1"/>
  <c r="S1337" i="1"/>
  <c r="V1336" i="1"/>
  <c r="U1336" i="1"/>
  <c r="T1336" i="1"/>
  <c r="S1336" i="1"/>
  <c r="V1335" i="1"/>
  <c r="U1335" i="1"/>
  <c r="T1335" i="1"/>
  <c r="S1335" i="1"/>
  <c r="V1334" i="1"/>
  <c r="U1334" i="1"/>
  <c r="T1334" i="1"/>
  <c r="S1334" i="1"/>
  <c r="V1333" i="1"/>
  <c r="U1333" i="1"/>
  <c r="T1333" i="1"/>
  <c r="S1333" i="1"/>
  <c r="V1332" i="1"/>
  <c r="U1332" i="1"/>
  <c r="T1332" i="1"/>
  <c r="S1332" i="1"/>
  <c r="V1331" i="1"/>
  <c r="U1331" i="1"/>
  <c r="T1331" i="1"/>
  <c r="S1331" i="1"/>
  <c r="V1330" i="1"/>
  <c r="U1330" i="1"/>
  <c r="T1330" i="1"/>
  <c r="S1330" i="1"/>
  <c r="V1329" i="1"/>
  <c r="U1329" i="1"/>
  <c r="T1329" i="1"/>
  <c r="S1329" i="1"/>
  <c r="V1328" i="1"/>
  <c r="U1328" i="1"/>
  <c r="T1328" i="1"/>
  <c r="S1328" i="1"/>
  <c r="V1327" i="1"/>
  <c r="U1327" i="1"/>
  <c r="T1327" i="1"/>
  <c r="S1327" i="1"/>
  <c r="V1326" i="1"/>
  <c r="U1326" i="1"/>
  <c r="T1326" i="1"/>
  <c r="S1326" i="1"/>
  <c r="V1325" i="1"/>
  <c r="U1325" i="1"/>
  <c r="T1325" i="1"/>
  <c r="S1325" i="1"/>
  <c r="V1324" i="1"/>
  <c r="U1324" i="1"/>
  <c r="T1324" i="1"/>
  <c r="S1324" i="1"/>
  <c r="V1323" i="1"/>
  <c r="U1323" i="1"/>
  <c r="T1323" i="1"/>
  <c r="S1323" i="1"/>
  <c r="V1322" i="1"/>
  <c r="U1322" i="1"/>
  <c r="T1322" i="1"/>
  <c r="S1322" i="1"/>
  <c r="V1321" i="1"/>
  <c r="U1321" i="1"/>
  <c r="T1321" i="1"/>
  <c r="S1321" i="1"/>
  <c r="V1320" i="1"/>
  <c r="U1320" i="1"/>
  <c r="T1320" i="1"/>
  <c r="S1320" i="1"/>
  <c r="V1319" i="1"/>
  <c r="U1319" i="1"/>
  <c r="T1319" i="1"/>
  <c r="S1319" i="1"/>
  <c r="V1318" i="1"/>
  <c r="U1318" i="1"/>
  <c r="T1318" i="1"/>
  <c r="S1318" i="1"/>
  <c r="V1317" i="1"/>
  <c r="U1317" i="1"/>
  <c r="T1317" i="1"/>
  <c r="S1317" i="1"/>
  <c r="V1316" i="1"/>
  <c r="U1316" i="1"/>
  <c r="T1316" i="1"/>
  <c r="S1316" i="1"/>
  <c r="V1315" i="1"/>
  <c r="U1315" i="1"/>
  <c r="T1315" i="1"/>
  <c r="S1315" i="1"/>
  <c r="V1314" i="1"/>
  <c r="U1314" i="1"/>
  <c r="T1314" i="1"/>
  <c r="S1314" i="1"/>
  <c r="V1313" i="1"/>
  <c r="U1313" i="1"/>
  <c r="T1313" i="1"/>
  <c r="S1313" i="1"/>
  <c r="V1312" i="1"/>
  <c r="U1312" i="1"/>
  <c r="T1312" i="1"/>
  <c r="S1312" i="1"/>
  <c r="V1311" i="1"/>
  <c r="U1311" i="1"/>
  <c r="T1311" i="1"/>
  <c r="S1311" i="1"/>
  <c r="V1310" i="1"/>
  <c r="U1310" i="1"/>
  <c r="T1310" i="1"/>
  <c r="S1310" i="1"/>
  <c r="V1309" i="1"/>
  <c r="U1309" i="1"/>
  <c r="T1309" i="1"/>
  <c r="S1309" i="1"/>
  <c r="V1308" i="1"/>
  <c r="U1308" i="1"/>
  <c r="T1308" i="1"/>
  <c r="S1308" i="1"/>
  <c r="V1307" i="1"/>
  <c r="U1307" i="1"/>
  <c r="T1307" i="1"/>
  <c r="S1307" i="1"/>
  <c r="V1306" i="1"/>
  <c r="U1306" i="1"/>
  <c r="T1306" i="1"/>
  <c r="S1306" i="1"/>
  <c r="V1305" i="1"/>
  <c r="U1305" i="1"/>
  <c r="T1305" i="1"/>
  <c r="S1305" i="1"/>
  <c r="V1304" i="1"/>
  <c r="U1304" i="1"/>
  <c r="T1304" i="1"/>
  <c r="S1304" i="1"/>
  <c r="V1303" i="1"/>
  <c r="U1303" i="1"/>
  <c r="T1303" i="1"/>
  <c r="S1303" i="1"/>
  <c r="V1302" i="1"/>
  <c r="U1302" i="1"/>
  <c r="T1302" i="1"/>
  <c r="S1302" i="1"/>
  <c r="V1301" i="1"/>
  <c r="U1301" i="1"/>
  <c r="T1301" i="1"/>
  <c r="S1301" i="1"/>
  <c r="V1300" i="1"/>
  <c r="U1300" i="1"/>
  <c r="T1300" i="1"/>
  <c r="S1300" i="1"/>
  <c r="V1299" i="1"/>
  <c r="U1299" i="1"/>
  <c r="T1299" i="1"/>
  <c r="S1299" i="1"/>
  <c r="V1298" i="1"/>
  <c r="U1298" i="1"/>
  <c r="T1298" i="1"/>
  <c r="S1298" i="1"/>
  <c r="V1297" i="1"/>
  <c r="U1297" i="1"/>
  <c r="T1297" i="1"/>
  <c r="S1297" i="1"/>
  <c r="V1296" i="1"/>
  <c r="U1296" i="1"/>
  <c r="T1296" i="1"/>
  <c r="S1296" i="1"/>
  <c r="V1295" i="1"/>
  <c r="U1295" i="1"/>
  <c r="T1295" i="1"/>
  <c r="S1295" i="1"/>
  <c r="V1294" i="1"/>
  <c r="U1294" i="1"/>
  <c r="T1294" i="1"/>
  <c r="S1294" i="1"/>
  <c r="V1293" i="1"/>
  <c r="U1293" i="1"/>
  <c r="T1293" i="1"/>
  <c r="S1293" i="1"/>
  <c r="V1292" i="1"/>
  <c r="U1292" i="1"/>
  <c r="T1292" i="1"/>
  <c r="S1292" i="1"/>
  <c r="V1291" i="1"/>
  <c r="U1291" i="1"/>
  <c r="T1291" i="1"/>
  <c r="S1291" i="1"/>
  <c r="V1290" i="1"/>
  <c r="U1290" i="1"/>
  <c r="T1290" i="1"/>
  <c r="S1290" i="1"/>
  <c r="V1289" i="1"/>
  <c r="U1289" i="1"/>
  <c r="T1289" i="1"/>
  <c r="S1289" i="1"/>
  <c r="V1288" i="1"/>
  <c r="U1288" i="1"/>
  <c r="T1288" i="1"/>
  <c r="S1288" i="1"/>
  <c r="V1287" i="1"/>
  <c r="U1287" i="1"/>
  <c r="T1287" i="1"/>
  <c r="S1287" i="1"/>
  <c r="V1286" i="1"/>
  <c r="U1286" i="1"/>
  <c r="T1286" i="1"/>
  <c r="S1286" i="1"/>
  <c r="V1285" i="1"/>
  <c r="U1285" i="1"/>
  <c r="T1285" i="1"/>
  <c r="S1285" i="1"/>
  <c r="V1284" i="1"/>
  <c r="U1284" i="1"/>
  <c r="T1284" i="1"/>
  <c r="S1284" i="1"/>
  <c r="V1283" i="1"/>
  <c r="U1283" i="1"/>
  <c r="T1283" i="1"/>
  <c r="S1283" i="1"/>
  <c r="V1282" i="1"/>
  <c r="U1282" i="1"/>
  <c r="T1282" i="1"/>
  <c r="S1282" i="1"/>
  <c r="V1281" i="1"/>
  <c r="U1281" i="1"/>
  <c r="T1281" i="1"/>
  <c r="S1281" i="1"/>
  <c r="V1280" i="1"/>
  <c r="U1280" i="1"/>
  <c r="T1280" i="1"/>
  <c r="S1280" i="1"/>
  <c r="V1279" i="1"/>
  <c r="U1279" i="1"/>
  <c r="T1279" i="1"/>
  <c r="S1279" i="1"/>
  <c r="V1278" i="1"/>
  <c r="U1278" i="1"/>
  <c r="T1278" i="1"/>
  <c r="S1278" i="1"/>
  <c r="V1277" i="1"/>
  <c r="U1277" i="1"/>
  <c r="T1277" i="1"/>
  <c r="S1277" i="1"/>
  <c r="V1276" i="1"/>
  <c r="U1276" i="1"/>
  <c r="T1276" i="1"/>
  <c r="S1276" i="1"/>
  <c r="V1275" i="1"/>
  <c r="U1275" i="1"/>
  <c r="T1275" i="1"/>
  <c r="S1275" i="1"/>
  <c r="V1274" i="1"/>
  <c r="U1274" i="1"/>
  <c r="T1274" i="1"/>
  <c r="S1274" i="1"/>
  <c r="V1273" i="1"/>
  <c r="U1273" i="1"/>
  <c r="T1273" i="1"/>
  <c r="S1273" i="1"/>
  <c r="V1272" i="1"/>
  <c r="U1272" i="1"/>
  <c r="T1272" i="1"/>
  <c r="S1272" i="1"/>
  <c r="V1271" i="1"/>
  <c r="U1271" i="1"/>
  <c r="T1271" i="1"/>
  <c r="S1271" i="1"/>
  <c r="V1270" i="1"/>
  <c r="U1270" i="1"/>
  <c r="T1270" i="1"/>
  <c r="S1270" i="1"/>
  <c r="V1269" i="1"/>
  <c r="U1269" i="1"/>
  <c r="T1269" i="1"/>
  <c r="S1269" i="1"/>
  <c r="V1268" i="1"/>
  <c r="U1268" i="1"/>
  <c r="T1268" i="1"/>
  <c r="S1268" i="1"/>
  <c r="V1267" i="1"/>
  <c r="U1267" i="1"/>
  <c r="T1267" i="1"/>
  <c r="S1267" i="1"/>
  <c r="V1266" i="1"/>
  <c r="U1266" i="1"/>
  <c r="T1266" i="1"/>
  <c r="S1266" i="1"/>
  <c r="V1265" i="1"/>
  <c r="U1265" i="1"/>
  <c r="T1265" i="1"/>
  <c r="S1265" i="1"/>
  <c r="V1264" i="1"/>
  <c r="U1264" i="1"/>
  <c r="T1264" i="1"/>
  <c r="S1264" i="1"/>
  <c r="V1263" i="1"/>
  <c r="U1263" i="1"/>
  <c r="T1263" i="1"/>
  <c r="S1263" i="1"/>
  <c r="V1262" i="1"/>
  <c r="U1262" i="1"/>
  <c r="T1262" i="1"/>
  <c r="S1262" i="1"/>
  <c r="V1261" i="1"/>
  <c r="U1261" i="1"/>
  <c r="T1261" i="1"/>
  <c r="S1261" i="1"/>
  <c r="V1260" i="1"/>
  <c r="U1260" i="1"/>
  <c r="T1260" i="1"/>
  <c r="S1260" i="1"/>
  <c r="V1259" i="1"/>
  <c r="U1259" i="1"/>
  <c r="T1259" i="1"/>
  <c r="X1259" i="1" s="1"/>
  <c r="S1259" i="1"/>
  <c r="V1258" i="1"/>
  <c r="U1258" i="1"/>
  <c r="T1258" i="1"/>
  <c r="S1258" i="1"/>
  <c r="V1257" i="1"/>
  <c r="U1257" i="1"/>
  <c r="T1257" i="1"/>
  <c r="S1257" i="1"/>
  <c r="V1256" i="1"/>
  <c r="U1256" i="1"/>
  <c r="T1256" i="1"/>
  <c r="S1256" i="1"/>
  <c r="V1255" i="1"/>
  <c r="U1255" i="1"/>
  <c r="T1255" i="1"/>
  <c r="S1255" i="1"/>
  <c r="V1254" i="1"/>
  <c r="U1254" i="1"/>
  <c r="T1254" i="1"/>
  <c r="S1254" i="1"/>
  <c r="V1253" i="1"/>
  <c r="U1253" i="1"/>
  <c r="T1253" i="1"/>
  <c r="S1253" i="1"/>
  <c r="V1252" i="1"/>
  <c r="U1252" i="1"/>
  <c r="T1252" i="1"/>
  <c r="S1252" i="1"/>
  <c r="V1251" i="1"/>
  <c r="U1251" i="1"/>
  <c r="T1251" i="1"/>
  <c r="S1251" i="1"/>
  <c r="V1250" i="1"/>
  <c r="U1250" i="1"/>
  <c r="T1250" i="1"/>
  <c r="S1250" i="1"/>
  <c r="V1249" i="1"/>
  <c r="U1249" i="1"/>
  <c r="T1249" i="1"/>
  <c r="S1249" i="1"/>
  <c r="V1248" i="1"/>
  <c r="U1248" i="1"/>
  <c r="T1248" i="1"/>
  <c r="S1248" i="1"/>
  <c r="V1247" i="1"/>
  <c r="U1247" i="1"/>
  <c r="T1247" i="1"/>
  <c r="X1247" i="1" s="1"/>
  <c r="S1247" i="1"/>
  <c r="V1246" i="1"/>
  <c r="U1246" i="1"/>
  <c r="T1246" i="1"/>
  <c r="S1246" i="1"/>
  <c r="V1245" i="1"/>
  <c r="U1245" i="1"/>
  <c r="T1245" i="1"/>
  <c r="S1245" i="1"/>
  <c r="V1244" i="1"/>
  <c r="U1244" i="1"/>
  <c r="T1244" i="1"/>
  <c r="S1244" i="1"/>
  <c r="V1243" i="1"/>
  <c r="U1243" i="1"/>
  <c r="T1243" i="1"/>
  <c r="S1243" i="1"/>
  <c r="V1242" i="1"/>
  <c r="U1242" i="1"/>
  <c r="T1242" i="1"/>
  <c r="S1242" i="1"/>
  <c r="V1241" i="1"/>
  <c r="U1241" i="1"/>
  <c r="T1241" i="1"/>
  <c r="S1241" i="1"/>
  <c r="V1240" i="1"/>
  <c r="U1240" i="1"/>
  <c r="T1240" i="1"/>
  <c r="S1240" i="1"/>
  <c r="V1239" i="1"/>
  <c r="U1239" i="1"/>
  <c r="T1239" i="1"/>
  <c r="S1239" i="1"/>
  <c r="V1238" i="1"/>
  <c r="U1238" i="1"/>
  <c r="T1238" i="1"/>
  <c r="S1238" i="1"/>
  <c r="V1237" i="1"/>
  <c r="U1237" i="1"/>
  <c r="T1237" i="1"/>
  <c r="S1237" i="1"/>
  <c r="V1236" i="1"/>
  <c r="U1236" i="1"/>
  <c r="T1236" i="1"/>
  <c r="S1236" i="1"/>
  <c r="V1235" i="1"/>
  <c r="U1235" i="1"/>
  <c r="T1235" i="1"/>
  <c r="S1235" i="1"/>
  <c r="V1234" i="1"/>
  <c r="U1234" i="1"/>
  <c r="T1234" i="1"/>
  <c r="S1234" i="1"/>
  <c r="V1233" i="1"/>
  <c r="U1233" i="1"/>
  <c r="T1233" i="1"/>
  <c r="S1233" i="1"/>
  <c r="V1232" i="1"/>
  <c r="U1232" i="1"/>
  <c r="T1232" i="1"/>
  <c r="S1232" i="1"/>
  <c r="V1231" i="1"/>
  <c r="U1231" i="1"/>
  <c r="T1231" i="1"/>
  <c r="S1231" i="1"/>
  <c r="V1230" i="1"/>
  <c r="U1230" i="1"/>
  <c r="T1230" i="1"/>
  <c r="S1230" i="1"/>
  <c r="V1229" i="1"/>
  <c r="U1229" i="1"/>
  <c r="T1229" i="1"/>
  <c r="S1229" i="1"/>
  <c r="V1228" i="1"/>
  <c r="U1228" i="1"/>
  <c r="T1228" i="1"/>
  <c r="S1228" i="1"/>
  <c r="V1227" i="1"/>
  <c r="U1227" i="1"/>
  <c r="T1227" i="1"/>
  <c r="S1227" i="1"/>
  <c r="V1226" i="1"/>
  <c r="U1226" i="1"/>
  <c r="T1226" i="1"/>
  <c r="S1226" i="1"/>
  <c r="V1225" i="1"/>
  <c r="U1225" i="1"/>
  <c r="T1225" i="1"/>
  <c r="S1225" i="1"/>
  <c r="V1224" i="1"/>
  <c r="U1224" i="1"/>
  <c r="T1224" i="1"/>
  <c r="S1224" i="1"/>
  <c r="V1223" i="1"/>
  <c r="U1223" i="1"/>
  <c r="T1223" i="1"/>
  <c r="S1223" i="1"/>
  <c r="V1222" i="1"/>
  <c r="U1222" i="1"/>
  <c r="T1222" i="1"/>
  <c r="S1222" i="1"/>
  <c r="V1221" i="1"/>
  <c r="U1221" i="1"/>
  <c r="T1221" i="1"/>
  <c r="S1221" i="1"/>
  <c r="V1220" i="1"/>
  <c r="U1220" i="1"/>
  <c r="T1220" i="1"/>
  <c r="S1220" i="1"/>
  <c r="V1219" i="1"/>
  <c r="U1219" i="1"/>
  <c r="T1219" i="1"/>
  <c r="S1219" i="1"/>
  <c r="V1218" i="1"/>
  <c r="U1218" i="1"/>
  <c r="T1218" i="1"/>
  <c r="S1218" i="1"/>
  <c r="V1217" i="1"/>
  <c r="U1217" i="1"/>
  <c r="T1217" i="1"/>
  <c r="S1217" i="1"/>
  <c r="V1216" i="1"/>
  <c r="U1216" i="1"/>
  <c r="T1216" i="1"/>
  <c r="S1216" i="1"/>
  <c r="V1215" i="1"/>
  <c r="U1215" i="1"/>
  <c r="T1215" i="1"/>
  <c r="S1215" i="1"/>
  <c r="V1214" i="1"/>
  <c r="U1214" i="1"/>
  <c r="T1214" i="1"/>
  <c r="S1214" i="1"/>
  <c r="V1213" i="1"/>
  <c r="U1213" i="1"/>
  <c r="T1213" i="1"/>
  <c r="S1213" i="1"/>
  <c r="V1212" i="1"/>
  <c r="U1212" i="1"/>
  <c r="T1212" i="1"/>
  <c r="S1212" i="1"/>
  <c r="V1211" i="1"/>
  <c r="U1211" i="1"/>
  <c r="T1211" i="1"/>
  <c r="S1211" i="1"/>
  <c r="V1210" i="1"/>
  <c r="U1210" i="1"/>
  <c r="T1210" i="1"/>
  <c r="S1210" i="1"/>
  <c r="V1209" i="1"/>
  <c r="U1209" i="1"/>
  <c r="T1209" i="1"/>
  <c r="S1209" i="1"/>
  <c r="V1208" i="1"/>
  <c r="U1208" i="1"/>
  <c r="T1208" i="1"/>
  <c r="S1208" i="1"/>
  <c r="V1207" i="1"/>
  <c r="U1207" i="1"/>
  <c r="T1207" i="1"/>
  <c r="S1207" i="1"/>
  <c r="V1206" i="1"/>
  <c r="U1206" i="1"/>
  <c r="T1206" i="1"/>
  <c r="S1206" i="1"/>
  <c r="V1205" i="1"/>
  <c r="U1205" i="1"/>
  <c r="T1205" i="1"/>
  <c r="S1205" i="1"/>
  <c r="V1204" i="1"/>
  <c r="U1204" i="1"/>
  <c r="T1204" i="1"/>
  <c r="S1204" i="1"/>
  <c r="V1203" i="1"/>
  <c r="U1203" i="1"/>
  <c r="T1203" i="1"/>
  <c r="S1203" i="1"/>
  <c r="V1202" i="1"/>
  <c r="U1202" i="1"/>
  <c r="T1202" i="1"/>
  <c r="S1202" i="1"/>
  <c r="V1201" i="1"/>
  <c r="U1201" i="1"/>
  <c r="T1201" i="1"/>
  <c r="S1201" i="1"/>
  <c r="V1200" i="1"/>
  <c r="U1200" i="1"/>
  <c r="T1200" i="1"/>
  <c r="S1200" i="1"/>
  <c r="V1199" i="1"/>
  <c r="U1199" i="1"/>
  <c r="T1199" i="1"/>
  <c r="S1199" i="1"/>
  <c r="V1198" i="1"/>
  <c r="U1198" i="1"/>
  <c r="T1198" i="1"/>
  <c r="S1198" i="1"/>
  <c r="V1197" i="1"/>
  <c r="U1197" i="1"/>
  <c r="T1197" i="1"/>
  <c r="S1197" i="1"/>
  <c r="V1196" i="1"/>
  <c r="U1196" i="1"/>
  <c r="T1196" i="1"/>
  <c r="S1196" i="1"/>
  <c r="V1195" i="1"/>
  <c r="U1195" i="1"/>
  <c r="T1195" i="1"/>
  <c r="S1195" i="1"/>
  <c r="V1194" i="1"/>
  <c r="U1194" i="1"/>
  <c r="T1194" i="1"/>
  <c r="S1194" i="1"/>
  <c r="V1193" i="1"/>
  <c r="U1193" i="1"/>
  <c r="T1193" i="1"/>
  <c r="S1193" i="1"/>
  <c r="V1192" i="1"/>
  <c r="U1192" i="1"/>
  <c r="T1192" i="1"/>
  <c r="S1192" i="1"/>
  <c r="V1191" i="1"/>
  <c r="U1191" i="1"/>
  <c r="T1191" i="1"/>
  <c r="S1191" i="1"/>
  <c r="V1190" i="1"/>
  <c r="U1190" i="1"/>
  <c r="T1190" i="1"/>
  <c r="S1190" i="1"/>
  <c r="V1189" i="1"/>
  <c r="U1189" i="1"/>
  <c r="T1189" i="1"/>
  <c r="S1189" i="1"/>
  <c r="V1188" i="1"/>
  <c r="U1188" i="1"/>
  <c r="T1188" i="1"/>
  <c r="S1188" i="1"/>
  <c r="V1187" i="1"/>
  <c r="U1187" i="1"/>
  <c r="T1187" i="1"/>
  <c r="S1187" i="1"/>
  <c r="V1186" i="1"/>
  <c r="U1186" i="1"/>
  <c r="T1186" i="1"/>
  <c r="S1186" i="1"/>
  <c r="V1185" i="1"/>
  <c r="U1185" i="1"/>
  <c r="T1185" i="1"/>
  <c r="S1185" i="1"/>
  <c r="V1184" i="1"/>
  <c r="U1184" i="1"/>
  <c r="T1184" i="1"/>
  <c r="S1184" i="1"/>
  <c r="V1183" i="1"/>
  <c r="U1183" i="1"/>
  <c r="T1183" i="1"/>
  <c r="S1183" i="1"/>
  <c r="V1182" i="1"/>
  <c r="U1182" i="1"/>
  <c r="T1182" i="1"/>
  <c r="S1182" i="1"/>
  <c r="V1181" i="1"/>
  <c r="U1181" i="1"/>
  <c r="T1181" i="1"/>
  <c r="S1181" i="1"/>
  <c r="V1180" i="1"/>
  <c r="U1180" i="1"/>
  <c r="T1180" i="1"/>
  <c r="S1180" i="1"/>
  <c r="V1179" i="1"/>
  <c r="U1179" i="1"/>
  <c r="T1179" i="1"/>
  <c r="X1179" i="1" s="1"/>
  <c r="S1179" i="1"/>
  <c r="V1178" i="1"/>
  <c r="U1178" i="1"/>
  <c r="T1178" i="1"/>
  <c r="S1178" i="1"/>
  <c r="V1177" i="1"/>
  <c r="U1177" i="1"/>
  <c r="T1177" i="1"/>
  <c r="X1177" i="1" s="1"/>
  <c r="S1177" i="1"/>
  <c r="V1176" i="1"/>
  <c r="U1176" i="1"/>
  <c r="T1176" i="1"/>
  <c r="S1176" i="1"/>
  <c r="V1175" i="1"/>
  <c r="U1175" i="1"/>
  <c r="T1175" i="1"/>
  <c r="S1175" i="1"/>
  <c r="V1174" i="1"/>
  <c r="U1174" i="1"/>
  <c r="T1174" i="1"/>
  <c r="S1174" i="1"/>
  <c r="V1173" i="1"/>
  <c r="U1173" i="1"/>
  <c r="T1173" i="1"/>
  <c r="S1173" i="1"/>
  <c r="V1172" i="1"/>
  <c r="U1172" i="1"/>
  <c r="T1172" i="1"/>
  <c r="S1172" i="1"/>
  <c r="V1171" i="1"/>
  <c r="U1171" i="1"/>
  <c r="T1171" i="1"/>
  <c r="S1171" i="1"/>
  <c r="V1170" i="1"/>
  <c r="U1170" i="1"/>
  <c r="T1170" i="1"/>
  <c r="S1170" i="1"/>
  <c r="V1169" i="1"/>
  <c r="U1169" i="1"/>
  <c r="T1169" i="1"/>
  <c r="S1169" i="1"/>
  <c r="V1168" i="1"/>
  <c r="U1168" i="1"/>
  <c r="T1168" i="1"/>
  <c r="S1168" i="1"/>
  <c r="V1167" i="1"/>
  <c r="U1167" i="1"/>
  <c r="T1167" i="1"/>
  <c r="S1167" i="1"/>
  <c r="V1166" i="1"/>
  <c r="U1166" i="1"/>
  <c r="T1166" i="1"/>
  <c r="S1166" i="1"/>
  <c r="V1165" i="1"/>
  <c r="U1165" i="1"/>
  <c r="T1165" i="1"/>
  <c r="S1165" i="1"/>
  <c r="V1164" i="1"/>
  <c r="U1164" i="1"/>
  <c r="T1164" i="1"/>
  <c r="S1164" i="1"/>
  <c r="V1163" i="1"/>
  <c r="U1163" i="1"/>
  <c r="T1163" i="1"/>
  <c r="S1163" i="1"/>
  <c r="V1162" i="1"/>
  <c r="U1162" i="1"/>
  <c r="T1162" i="1"/>
  <c r="S1162" i="1"/>
  <c r="V1161" i="1"/>
  <c r="U1161" i="1"/>
  <c r="T1161" i="1"/>
  <c r="S1161" i="1"/>
  <c r="V1160" i="1"/>
  <c r="U1160" i="1"/>
  <c r="T1160" i="1"/>
  <c r="S1160" i="1"/>
  <c r="V1159" i="1"/>
  <c r="U1159" i="1"/>
  <c r="T1159" i="1"/>
  <c r="S1159" i="1"/>
  <c r="V1158" i="1"/>
  <c r="U1158" i="1"/>
  <c r="T1158" i="1"/>
  <c r="S1158" i="1"/>
  <c r="V1157" i="1"/>
  <c r="U1157" i="1"/>
  <c r="T1157" i="1"/>
  <c r="S1157" i="1"/>
  <c r="V1156" i="1"/>
  <c r="U1156" i="1"/>
  <c r="T1156" i="1"/>
  <c r="S1156" i="1"/>
  <c r="V1155" i="1"/>
  <c r="U1155" i="1"/>
  <c r="T1155" i="1"/>
  <c r="S1155" i="1"/>
  <c r="V1154" i="1"/>
  <c r="U1154" i="1"/>
  <c r="T1154" i="1"/>
  <c r="S1154" i="1"/>
  <c r="V1153" i="1"/>
  <c r="U1153" i="1"/>
  <c r="T1153" i="1"/>
  <c r="S1153" i="1"/>
  <c r="V1152" i="1"/>
  <c r="U1152" i="1"/>
  <c r="T1152" i="1"/>
  <c r="S1152" i="1"/>
  <c r="V1151" i="1"/>
  <c r="U1151" i="1"/>
  <c r="T1151" i="1"/>
  <c r="S1151" i="1"/>
  <c r="V1150" i="1"/>
  <c r="U1150" i="1"/>
  <c r="T1150" i="1"/>
  <c r="S1150" i="1"/>
  <c r="V1149" i="1"/>
  <c r="U1149" i="1"/>
  <c r="T1149" i="1"/>
  <c r="S1149" i="1"/>
  <c r="V1148" i="1"/>
  <c r="U1148" i="1"/>
  <c r="T1148" i="1"/>
  <c r="S1148" i="1"/>
  <c r="V1147" i="1"/>
  <c r="U1147" i="1"/>
  <c r="T1147" i="1"/>
  <c r="S1147" i="1"/>
  <c r="V1146" i="1"/>
  <c r="U1146" i="1"/>
  <c r="T1146" i="1"/>
  <c r="S1146" i="1"/>
  <c r="V1145" i="1"/>
  <c r="U1145" i="1"/>
  <c r="T1145" i="1"/>
  <c r="S1145" i="1"/>
  <c r="V1144" i="1"/>
  <c r="U1144" i="1"/>
  <c r="T1144" i="1"/>
  <c r="S1144" i="1"/>
  <c r="V1143" i="1"/>
  <c r="U1143" i="1"/>
  <c r="T1143" i="1"/>
  <c r="S1143" i="1"/>
  <c r="V1142" i="1"/>
  <c r="U1142" i="1"/>
  <c r="T1142" i="1"/>
  <c r="S1142" i="1"/>
  <c r="V1141" i="1"/>
  <c r="U1141" i="1"/>
  <c r="T1141" i="1"/>
  <c r="S1141" i="1"/>
  <c r="V1140" i="1"/>
  <c r="U1140" i="1"/>
  <c r="T1140" i="1"/>
  <c r="X1140" i="1" s="1"/>
  <c r="S1140" i="1"/>
  <c r="V1139" i="1"/>
  <c r="U1139" i="1"/>
  <c r="T1139" i="1"/>
  <c r="S1139" i="1"/>
  <c r="V1138" i="1"/>
  <c r="U1138" i="1"/>
  <c r="T1138" i="1"/>
  <c r="S1138" i="1"/>
  <c r="V1137" i="1"/>
  <c r="U1137" i="1"/>
  <c r="T1137" i="1"/>
  <c r="S1137" i="1"/>
  <c r="V1136" i="1"/>
  <c r="U1136" i="1"/>
  <c r="T1136" i="1"/>
  <c r="S1136" i="1"/>
  <c r="V1135" i="1"/>
  <c r="U1135" i="1"/>
  <c r="T1135" i="1"/>
  <c r="S1135" i="1"/>
  <c r="V1134" i="1"/>
  <c r="U1134" i="1"/>
  <c r="T1134" i="1"/>
  <c r="S1134" i="1"/>
  <c r="V1133" i="1"/>
  <c r="U1133" i="1"/>
  <c r="T1133" i="1"/>
  <c r="S1133" i="1"/>
  <c r="V1132" i="1"/>
  <c r="U1132" i="1"/>
  <c r="T1132" i="1"/>
  <c r="S1132" i="1"/>
  <c r="V1131" i="1"/>
  <c r="U1131" i="1"/>
  <c r="T1131" i="1"/>
  <c r="X1131" i="1" s="1"/>
  <c r="S1131" i="1"/>
  <c r="V1130" i="1"/>
  <c r="U1130" i="1"/>
  <c r="T1130" i="1"/>
  <c r="X1130" i="1" s="1"/>
  <c r="S1130" i="1"/>
  <c r="V1129" i="1"/>
  <c r="U1129" i="1"/>
  <c r="T1129" i="1"/>
  <c r="S1129" i="1"/>
  <c r="V1128" i="1"/>
  <c r="U1128" i="1"/>
  <c r="T1128" i="1"/>
  <c r="S1128" i="1"/>
  <c r="V1127" i="1"/>
  <c r="U1127" i="1"/>
  <c r="T1127" i="1"/>
  <c r="S1127" i="1"/>
  <c r="V1126" i="1"/>
  <c r="U1126" i="1"/>
  <c r="T1126" i="1"/>
  <c r="S1126" i="1"/>
  <c r="V1125" i="1"/>
  <c r="U1125" i="1"/>
  <c r="T1125" i="1"/>
  <c r="S1125" i="1"/>
  <c r="V1124" i="1"/>
  <c r="U1124" i="1"/>
  <c r="T1124" i="1"/>
  <c r="S1124" i="1"/>
  <c r="V1123" i="1"/>
  <c r="U1123" i="1"/>
  <c r="T1123" i="1"/>
  <c r="S1123" i="1"/>
  <c r="V1122" i="1"/>
  <c r="U1122" i="1"/>
  <c r="T1122" i="1"/>
  <c r="S1122" i="1"/>
  <c r="V1121" i="1"/>
  <c r="U1121" i="1"/>
  <c r="T1121" i="1"/>
  <c r="S1121" i="1"/>
  <c r="V1120" i="1"/>
  <c r="U1120" i="1"/>
  <c r="T1120" i="1"/>
  <c r="S1120" i="1"/>
  <c r="V1119" i="1"/>
  <c r="U1119" i="1"/>
  <c r="T1119" i="1"/>
  <c r="S1119" i="1"/>
  <c r="V1118" i="1"/>
  <c r="U1118" i="1"/>
  <c r="T1118" i="1"/>
  <c r="S1118" i="1"/>
  <c r="V1117" i="1"/>
  <c r="U1117" i="1"/>
  <c r="T1117" i="1"/>
  <c r="S1117" i="1"/>
  <c r="V1116" i="1"/>
  <c r="U1116" i="1"/>
  <c r="T1116" i="1"/>
  <c r="S1116" i="1"/>
  <c r="V1115" i="1"/>
  <c r="U1115" i="1"/>
  <c r="T1115" i="1"/>
  <c r="S1115" i="1"/>
  <c r="V1114" i="1"/>
  <c r="U1114" i="1"/>
  <c r="T1114" i="1"/>
  <c r="S1114" i="1"/>
  <c r="V1113" i="1"/>
  <c r="U1113" i="1"/>
  <c r="T1113" i="1"/>
  <c r="S1113" i="1"/>
  <c r="V1112" i="1"/>
  <c r="U1112" i="1"/>
  <c r="T1112" i="1"/>
  <c r="S1112" i="1"/>
  <c r="V1111" i="1"/>
  <c r="U1111" i="1"/>
  <c r="T1111" i="1"/>
  <c r="S1111" i="1"/>
  <c r="V1110" i="1"/>
  <c r="U1110" i="1"/>
  <c r="T1110" i="1"/>
  <c r="S1110" i="1"/>
  <c r="V1109" i="1"/>
  <c r="U1109" i="1"/>
  <c r="T1109" i="1"/>
  <c r="S1109" i="1"/>
  <c r="V1108" i="1"/>
  <c r="U1108" i="1"/>
  <c r="T1108" i="1"/>
  <c r="S1108" i="1"/>
  <c r="V1107" i="1"/>
  <c r="U1107" i="1"/>
  <c r="T1107" i="1"/>
  <c r="X1107" i="1" s="1"/>
  <c r="S1107" i="1"/>
  <c r="V1106" i="1"/>
  <c r="U1106" i="1"/>
  <c r="T1106" i="1"/>
  <c r="S1106" i="1"/>
  <c r="V1105" i="1"/>
  <c r="U1105" i="1"/>
  <c r="T1105" i="1"/>
  <c r="S1105" i="1"/>
  <c r="V1104" i="1"/>
  <c r="U1104" i="1"/>
  <c r="T1104" i="1"/>
  <c r="S1104" i="1"/>
  <c r="V1103" i="1"/>
  <c r="U1103" i="1"/>
  <c r="T1103" i="1"/>
  <c r="S1103" i="1"/>
  <c r="V1102" i="1"/>
  <c r="U1102" i="1"/>
  <c r="T1102" i="1"/>
  <c r="S1102" i="1"/>
  <c r="V1101" i="1"/>
  <c r="U1101" i="1"/>
  <c r="T1101" i="1"/>
  <c r="S1101" i="1"/>
  <c r="V1100" i="1"/>
  <c r="U1100" i="1"/>
  <c r="T1100" i="1"/>
  <c r="S1100" i="1"/>
  <c r="V1099" i="1"/>
  <c r="U1099" i="1"/>
  <c r="T1099" i="1"/>
  <c r="S1099" i="1"/>
  <c r="V1098" i="1"/>
  <c r="U1098" i="1"/>
  <c r="T1098" i="1"/>
  <c r="S1098" i="1"/>
  <c r="V1097" i="1"/>
  <c r="U1097" i="1"/>
  <c r="T1097" i="1"/>
  <c r="S1097" i="1"/>
  <c r="V1096" i="1"/>
  <c r="U1096" i="1"/>
  <c r="T1096" i="1"/>
  <c r="S1096" i="1"/>
  <c r="V1095" i="1"/>
  <c r="U1095" i="1"/>
  <c r="T1095" i="1"/>
  <c r="S1095" i="1"/>
  <c r="V1094" i="1"/>
  <c r="U1094" i="1"/>
  <c r="T1094" i="1"/>
  <c r="S1094" i="1"/>
  <c r="V1093" i="1"/>
  <c r="U1093" i="1"/>
  <c r="T1093" i="1"/>
  <c r="X1093" i="1" s="1"/>
  <c r="S1093" i="1"/>
  <c r="V1092" i="1"/>
  <c r="U1092" i="1"/>
  <c r="T1092" i="1"/>
  <c r="S1092" i="1"/>
  <c r="V1091" i="1"/>
  <c r="U1091" i="1"/>
  <c r="T1091" i="1"/>
  <c r="S1091" i="1"/>
  <c r="V1090" i="1"/>
  <c r="U1090" i="1"/>
  <c r="T1090" i="1"/>
  <c r="S1090" i="1"/>
  <c r="V1089" i="1"/>
  <c r="U1089" i="1"/>
  <c r="T1089" i="1"/>
  <c r="S1089" i="1"/>
  <c r="V1088" i="1"/>
  <c r="U1088" i="1"/>
  <c r="T1088" i="1"/>
  <c r="S1088" i="1"/>
  <c r="V1087" i="1"/>
  <c r="U1087" i="1"/>
  <c r="T1087" i="1"/>
  <c r="S1087" i="1"/>
  <c r="V1086" i="1"/>
  <c r="U1086" i="1"/>
  <c r="T1086" i="1"/>
  <c r="S1086" i="1"/>
  <c r="V1085" i="1"/>
  <c r="U1085" i="1"/>
  <c r="T1085" i="1"/>
  <c r="S1085" i="1"/>
  <c r="V1084" i="1"/>
  <c r="U1084" i="1"/>
  <c r="T1084" i="1"/>
  <c r="S1084" i="1"/>
  <c r="V1083" i="1"/>
  <c r="U1083" i="1"/>
  <c r="T1083" i="1"/>
  <c r="S1083" i="1"/>
  <c r="V1082" i="1"/>
  <c r="U1082" i="1"/>
  <c r="T1082" i="1"/>
  <c r="S1082" i="1"/>
  <c r="V1081" i="1"/>
  <c r="U1081" i="1"/>
  <c r="T1081" i="1"/>
  <c r="S1081" i="1"/>
  <c r="V1080" i="1"/>
  <c r="U1080" i="1"/>
  <c r="T1080" i="1"/>
  <c r="S1080" i="1"/>
  <c r="V1079" i="1"/>
  <c r="U1079" i="1"/>
  <c r="T1079" i="1"/>
  <c r="S1079" i="1"/>
  <c r="V1078" i="1"/>
  <c r="U1078" i="1"/>
  <c r="T1078" i="1"/>
  <c r="S1078" i="1"/>
  <c r="V1077" i="1"/>
  <c r="U1077" i="1"/>
  <c r="T1077" i="1"/>
  <c r="S1077" i="1"/>
  <c r="V1076" i="1"/>
  <c r="U1076" i="1"/>
  <c r="T1076" i="1"/>
  <c r="S1076" i="1"/>
  <c r="V1075" i="1"/>
  <c r="U1075" i="1"/>
  <c r="T1075" i="1"/>
  <c r="S1075" i="1"/>
  <c r="V1074" i="1"/>
  <c r="U1074" i="1"/>
  <c r="T1074" i="1"/>
  <c r="S1074" i="1"/>
  <c r="V1073" i="1"/>
  <c r="U1073" i="1"/>
  <c r="T1073" i="1"/>
  <c r="S1073" i="1"/>
  <c r="V1072" i="1"/>
  <c r="U1072" i="1"/>
  <c r="T1072" i="1"/>
  <c r="S1072" i="1"/>
  <c r="V1071" i="1"/>
  <c r="U1071" i="1"/>
  <c r="T1071" i="1"/>
  <c r="S1071" i="1"/>
  <c r="V1070" i="1"/>
  <c r="U1070" i="1"/>
  <c r="T1070" i="1"/>
  <c r="S1070" i="1"/>
  <c r="V1069" i="1"/>
  <c r="U1069" i="1"/>
  <c r="T1069" i="1"/>
  <c r="S1069" i="1"/>
  <c r="V1068" i="1"/>
  <c r="U1068" i="1"/>
  <c r="T1068" i="1"/>
  <c r="S1068" i="1"/>
  <c r="V1067" i="1"/>
  <c r="U1067" i="1"/>
  <c r="T1067" i="1"/>
  <c r="S1067" i="1"/>
  <c r="V1066" i="1"/>
  <c r="U1066" i="1"/>
  <c r="T1066" i="1"/>
  <c r="S1066" i="1"/>
  <c r="V1065" i="1"/>
  <c r="U1065" i="1"/>
  <c r="T1065" i="1"/>
  <c r="S1065" i="1"/>
  <c r="V1064" i="1"/>
  <c r="U1064" i="1"/>
  <c r="T1064" i="1"/>
  <c r="S1064" i="1"/>
  <c r="V1063" i="1"/>
  <c r="U1063" i="1"/>
  <c r="T1063" i="1"/>
  <c r="S1063" i="1"/>
  <c r="V1062" i="1"/>
  <c r="U1062" i="1"/>
  <c r="T1062" i="1"/>
  <c r="S1062" i="1"/>
  <c r="V1061" i="1"/>
  <c r="U1061" i="1"/>
  <c r="T1061" i="1"/>
  <c r="S1061" i="1"/>
  <c r="V1060" i="1"/>
  <c r="U1060" i="1"/>
  <c r="T1060" i="1"/>
  <c r="S1060" i="1"/>
  <c r="V1059" i="1"/>
  <c r="U1059" i="1"/>
  <c r="T1059" i="1"/>
  <c r="S1059" i="1"/>
  <c r="V1058" i="1"/>
  <c r="U1058" i="1"/>
  <c r="T1058" i="1"/>
  <c r="S1058" i="1"/>
  <c r="V1057" i="1"/>
  <c r="U1057" i="1"/>
  <c r="T1057" i="1"/>
  <c r="S1057" i="1"/>
  <c r="V1056" i="1"/>
  <c r="U1056" i="1"/>
  <c r="T1056" i="1"/>
  <c r="S1056" i="1"/>
  <c r="V1055" i="1"/>
  <c r="U1055" i="1"/>
  <c r="T1055" i="1"/>
  <c r="S1055" i="1"/>
  <c r="V1054" i="1"/>
  <c r="U1054" i="1"/>
  <c r="T1054" i="1"/>
  <c r="S1054" i="1"/>
  <c r="V1053" i="1"/>
  <c r="U1053" i="1"/>
  <c r="T1053" i="1"/>
  <c r="S1053" i="1"/>
  <c r="V1052" i="1"/>
  <c r="U1052" i="1"/>
  <c r="T1052" i="1"/>
  <c r="S1052" i="1"/>
  <c r="V1051" i="1"/>
  <c r="U1051" i="1"/>
  <c r="T1051" i="1"/>
  <c r="S1051" i="1"/>
  <c r="V1050" i="1"/>
  <c r="U1050" i="1"/>
  <c r="T1050" i="1"/>
  <c r="S1050" i="1"/>
  <c r="V1049" i="1"/>
  <c r="U1049" i="1"/>
  <c r="T1049" i="1"/>
  <c r="S1049" i="1"/>
  <c r="V1048" i="1"/>
  <c r="U1048" i="1"/>
  <c r="T1048" i="1"/>
  <c r="S1048" i="1"/>
  <c r="V1047" i="1"/>
  <c r="U1047" i="1"/>
  <c r="T1047" i="1"/>
  <c r="S1047" i="1"/>
  <c r="V1046" i="1"/>
  <c r="U1046" i="1"/>
  <c r="T1046" i="1"/>
  <c r="S1046" i="1"/>
  <c r="V1045" i="1"/>
  <c r="U1045" i="1"/>
  <c r="T1045" i="1"/>
  <c r="S1045" i="1"/>
  <c r="V1044" i="1"/>
  <c r="U1044" i="1"/>
  <c r="T1044" i="1"/>
  <c r="S1044" i="1"/>
  <c r="V1043" i="1"/>
  <c r="U1043" i="1"/>
  <c r="T1043" i="1"/>
  <c r="S1043" i="1"/>
  <c r="V1042" i="1"/>
  <c r="U1042" i="1"/>
  <c r="T1042" i="1"/>
  <c r="S1042" i="1"/>
  <c r="V1041" i="1"/>
  <c r="U1041" i="1"/>
  <c r="T1041" i="1"/>
  <c r="S1041" i="1"/>
  <c r="V1040" i="1"/>
  <c r="U1040" i="1"/>
  <c r="T1040" i="1"/>
  <c r="S1040" i="1"/>
  <c r="V1039" i="1"/>
  <c r="U1039" i="1"/>
  <c r="T1039" i="1"/>
  <c r="S1039" i="1"/>
  <c r="V1038" i="1"/>
  <c r="U1038" i="1"/>
  <c r="T1038" i="1"/>
  <c r="S1038" i="1"/>
  <c r="V1037" i="1"/>
  <c r="U1037" i="1"/>
  <c r="T1037" i="1"/>
  <c r="S1037" i="1"/>
  <c r="V1036" i="1"/>
  <c r="U1036" i="1"/>
  <c r="T1036" i="1"/>
  <c r="S1036" i="1"/>
  <c r="V1035" i="1"/>
  <c r="U1035" i="1"/>
  <c r="T1035" i="1"/>
  <c r="S1035" i="1"/>
  <c r="V1034" i="1"/>
  <c r="U1034" i="1"/>
  <c r="T1034" i="1"/>
  <c r="S1034" i="1"/>
  <c r="V1033" i="1"/>
  <c r="U1033" i="1"/>
  <c r="T1033" i="1"/>
  <c r="S1033" i="1"/>
  <c r="V1032" i="1"/>
  <c r="U1032" i="1"/>
  <c r="T1032" i="1"/>
  <c r="S1032" i="1"/>
  <c r="V1031" i="1"/>
  <c r="U1031" i="1"/>
  <c r="T1031" i="1"/>
  <c r="S1031" i="1"/>
  <c r="V1030" i="1"/>
  <c r="U1030" i="1"/>
  <c r="T1030" i="1"/>
  <c r="S1030" i="1"/>
  <c r="V1029" i="1"/>
  <c r="U1029" i="1"/>
  <c r="T1029" i="1"/>
  <c r="S1029" i="1"/>
  <c r="V1028" i="1"/>
  <c r="U1028" i="1"/>
  <c r="T1028" i="1"/>
  <c r="S1028" i="1"/>
  <c r="V1027" i="1"/>
  <c r="U1027" i="1"/>
  <c r="T1027" i="1"/>
  <c r="S1027" i="1"/>
  <c r="V1026" i="1"/>
  <c r="U1026" i="1"/>
  <c r="T1026" i="1"/>
  <c r="S1026" i="1"/>
  <c r="V1025" i="1"/>
  <c r="U1025" i="1"/>
  <c r="T1025" i="1"/>
  <c r="S1025" i="1"/>
  <c r="V1024" i="1"/>
  <c r="U1024" i="1"/>
  <c r="T1024" i="1"/>
  <c r="S1024" i="1"/>
  <c r="V1023" i="1"/>
  <c r="U1023" i="1"/>
  <c r="T1023" i="1"/>
  <c r="S1023" i="1"/>
  <c r="V1022" i="1"/>
  <c r="U1022" i="1"/>
  <c r="T1022" i="1"/>
  <c r="S1022" i="1"/>
  <c r="V1021" i="1"/>
  <c r="U1021" i="1"/>
  <c r="T1021" i="1"/>
  <c r="S1021" i="1"/>
  <c r="V1020" i="1"/>
  <c r="U1020" i="1"/>
  <c r="T1020" i="1"/>
  <c r="S1020" i="1"/>
  <c r="V1019" i="1"/>
  <c r="U1019" i="1"/>
  <c r="T1019" i="1"/>
  <c r="S1019" i="1"/>
  <c r="V1018" i="1"/>
  <c r="U1018" i="1"/>
  <c r="T1018" i="1"/>
  <c r="S1018" i="1"/>
  <c r="V1017" i="1"/>
  <c r="U1017" i="1"/>
  <c r="T1017" i="1"/>
  <c r="S1017" i="1"/>
  <c r="V1016" i="1"/>
  <c r="U1016" i="1"/>
  <c r="T1016" i="1"/>
  <c r="S1016" i="1"/>
  <c r="V1015" i="1"/>
  <c r="U1015" i="1"/>
  <c r="T1015" i="1"/>
  <c r="S1015" i="1"/>
  <c r="V1014" i="1"/>
  <c r="U1014" i="1"/>
  <c r="T1014" i="1"/>
  <c r="S1014" i="1"/>
  <c r="V1013" i="1"/>
  <c r="U1013" i="1"/>
  <c r="T1013" i="1"/>
  <c r="S1013" i="1"/>
  <c r="V1012" i="1"/>
  <c r="U1012" i="1"/>
  <c r="T1012" i="1"/>
  <c r="S1012" i="1"/>
  <c r="V1011" i="1"/>
  <c r="U1011" i="1"/>
  <c r="T1011" i="1"/>
  <c r="S1011" i="1"/>
  <c r="V1010" i="1"/>
  <c r="U1010" i="1"/>
  <c r="T1010" i="1"/>
  <c r="S1010" i="1"/>
  <c r="V1009" i="1"/>
  <c r="U1009" i="1"/>
  <c r="T1009" i="1"/>
  <c r="S1009" i="1"/>
  <c r="V1008" i="1"/>
  <c r="U1008" i="1"/>
  <c r="T1008" i="1"/>
  <c r="S1008" i="1"/>
  <c r="V1007" i="1"/>
  <c r="U1007" i="1"/>
  <c r="T1007" i="1"/>
  <c r="S1007" i="1"/>
  <c r="V1006" i="1"/>
  <c r="U1006" i="1"/>
  <c r="T1006" i="1"/>
  <c r="S1006" i="1"/>
  <c r="V1005" i="1"/>
  <c r="U1005" i="1"/>
  <c r="T1005" i="1"/>
  <c r="S1005" i="1"/>
  <c r="V1004" i="1"/>
  <c r="U1004" i="1"/>
  <c r="T1004" i="1"/>
  <c r="S1004" i="1"/>
  <c r="V1003" i="1"/>
  <c r="U1003" i="1"/>
  <c r="T1003" i="1"/>
  <c r="S1003" i="1"/>
  <c r="V1002" i="1"/>
  <c r="U1002" i="1"/>
  <c r="T1002" i="1"/>
  <c r="S1002" i="1"/>
  <c r="V1001" i="1"/>
  <c r="U1001" i="1"/>
  <c r="T1001" i="1"/>
  <c r="S1001" i="1"/>
  <c r="V1000" i="1"/>
  <c r="U1000" i="1"/>
  <c r="T1000" i="1"/>
  <c r="S1000" i="1"/>
  <c r="V999" i="1"/>
  <c r="U999" i="1"/>
  <c r="T999" i="1"/>
  <c r="S999" i="1"/>
  <c r="V998" i="1"/>
  <c r="U998" i="1"/>
  <c r="T998" i="1"/>
  <c r="S998" i="1"/>
  <c r="V997" i="1"/>
  <c r="U997" i="1"/>
  <c r="T997" i="1"/>
  <c r="S997" i="1"/>
  <c r="V996" i="1"/>
  <c r="U996" i="1"/>
  <c r="T996" i="1"/>
  <c r="S996" i="1"/>
  <c r="V995" i="1"/>
  <c r="U995" i="1"/>
  <c r="T995" i="1"/>
  <c r="S995" i="1"/>
  <c r="V994" i="1"/>
  <c r="U994" i="1"/>
  <c r="T994" i="1"/>
  <c r="S994" i="1"/>
  <c r="V993" i="1"/>
  <c r="U993" i="1"/>
  <c r="T993" i="1"/>
  <c r="S993" i="1"/>
  <c r="V992" i="1"/>
  <c r="U992" i="1"/>
  <c r="T992" i="1"/>
  <c r="S992" i="1"/>
  <c r="V991" i="1"/>
  <c r="U991" i="1"/>
  <c r="T991" i="1"/>
  <c r="S991" i="1"/>
  <c r="V990" i="1"/>
  <c r="U990" i="1"/>
  <c r="T990" i="1"/>
  <c r="S990" i="1"/>
  <c r="V989" i="1"/>
  <c r="U989" i="1"/>
  <c r="T989" i="1"/>
  <c r="S989" i="1"/>
  <c r="V988" i="1"/>
  <c r="U988" i="1"/>
  <c r="T988" i="1"/>
  <c r="S988" i="1"/>
  <c r="V987" i="1"/>
  <c r="U987" i="1"/>
  <c r="T987" i="1"/>
  <c r="S987" i="1"/>
  <c r="V986" i="1"/>
  <c r="U986" i="1"/>
  <c r="T986" i="1"/>
  <c r="S986" i="1"/>
  <c r="V985" i="1"/>
  <c r="U985" i="1"/>
  <c r="T985" i="1"/>
  <c r="S985" i="1"/>
  <c r="V984" i="1"/>
  <c r="U984" i="1"/>
  <c r="T984" i="1"/>
  <c r="S984" i="1"/>
  <c r="V983" i="1"/>
  <c r="U983" i="1"/>
  <c r="T983" i="1"/>
  <c r="S983" i="1"/>
  <c r="V982" i="1"/>
  <c r="U982" i="1"/>
  <c r="T982" i="1"/>
  <c r="S982" i="1"/>
  <c r="V981" i="1"/>
  <c r="U981" i="1"/>
  <c r="T981" i="1"/>
  <c r="S981" i="1"/>
  <c r="V980" i="1"/>
  <c r="U980" i="1"/>
  <c r="T980" i="1"/>
  <c r="S980" i="1"/>
  <c r="V979" i="1"/>
  <c r="U979" i="1"/>
  <c r="T979" i="1"/>
  <c r="S979" i="1"/>
  <c r="V978" i="1"/>
  <c r="U978" i="1"/>
  <c r="T978" i="1"/>
  <c r="S978" i="1"/>
  <c r="V977" i="1"/>
  <c r="U977" i="1"/>
  <c r="T977" i="1"/>
  <c r="S977" i="1"/>
  <c r="V976" i="1"/>
  <c r="U976" i="1"/>
  <c r="T976" i="1"/>
  <c r="S976" i="1"/>
  <c r="V975" i="1"/>
  <c r="U975" i="1"/>
  <c r="T975" i="1"/>
  <c r="S975" i="1"/>
  <c r="V974" i="1"/>
  <c r="U974" i="1"/>
  <c r="T974" i="1"/>
  <c r="S974" i="1"/>
  <c r="V973" i="1"/>
  <c r="U973" i="1"/>
  <c r="T973" i="1"/>
  <c r="S973" i="1"/>
  <c r="V972" i="1"/>
  <c r="U972" i="1"/>
  <c r="T972" i="1"/>
  <c r="S972" i="1"/>
  <c r="V971" i="1"/>
  <c r="U971" i="1"/>
  <c r="T971" i="1"/>
  <c r="S971" i="1"/>
  <c r="V970" i="1"/>
  <c r="U970" i="1"/>
  <c r="T970" i="1"/>
  <c r="S970" i="1"/>
  <c r="V969" i="1"/>
  <c r="U969" i="1"/>
  <c r="T969" i="1"/>
  <c r="S969" i="1"/>
  <c r="V968" i="1"/>
  <c r="U968" i="1"/>
  <c r="T968" i="1"/>
  <c r="S968" i="1"/>
  <c r="V967" i="1"/>
  <c r="U967" i="1"/>
  <c r="T967" i="1"/>
  <c r="S967" i="1"/>
  <c r="V966" i="1"/>
  <c r="U966" i="1"/>
  <c r="T966" i="1"/>
  <c r="S966" i="1"/>
  <c r="V965" i="1"/>
  <c r="U965" i="1"/>
  <c r="T965" i="1"/>
  <c r="S965" i="1"/>
  <c r="V964" i="1"/>
  <c r="U964" i="1"/>
  <c r="T964" i="1"/>
  <c r="S964" i="1"/>
  <c r="V963" i="1"/>
  <c r="U963" i="1"/>
  <c r="T963" i="1"/>
  <c r="S963" i="1"/>
  <c r="V962" i="1"/>
  <c r="U962" i="1"/>
  <c r="T962" i="1"/>
  <c r="S962" i="1"/>
  <c r="V961" i="1"/>
  <c r="U961" i="1"/>
  <c r="T961" i="1"/>
  <c r="S961" i="1"/>
  <c r="V960" i="1"/>
  <c r="U960" i="1"/>
  <c r="T960" i="1"/>
  <c r="S960" i="1"/>
  <c r="V959" i="1"/>
  <c r="U959" i="1"/>
  <c r="T959" i="1"/>
  <c r="S959" i="1"/>
  <c r="V958" i="1"/>
  <c r="U958" i="1"/>
  <c r="T958" i="1"/>
  <c r="S958" i="1"/>
  <c r="V957" i="1"/>
  <c r="U957" i="1"/>
  <c r="T957" i="1"/>
  <c r="S957" i="1"/>
  <c r="V956" i="1"/>
  <c r="U956" i="1"/>
  <c r="T956" i="1"/>
  <c r="S956" i="1"/>
  <c r="V955" i="1"/>
  <c r="U955" i="1"/>
  <c r="T955" i="1"/>
  <c r="S955" i="1"/>
  <c r="V954" i="1"/>
  <c r="U954" i="1"/>
  <c r="T954" i="1"/>
  <c r="S954" i="1"/>
  <c r="V953" i="1"/>
  <c r="U953" i="1"/>
  <c r="T953" i="1"/>
  <c r="S953" i="1"/>
  <c r="V952" i="1"/>
  <c r="U952" i="1"/>
  <c r="T952" i="1"/>
  <c r="S952" i="1"/>
  <c r="V951" i="1"/>
  <c r="U951" i="1"/>
  <c r="T951" i="1"/>
  <c r="S951" i="1"/>
  <c r="V950" i="1"/>
  <c r="U950" i="1"/>
  <c r="T950" i="1"/>
  <c r="S950" i="1"/>
  <c r="V949" i="1"/>
  <c r="U949" i="1"/>
  <c r="T949" i="1"/>
  <c r="S949" i="1"/>
  <c r="V948" i="1"/>
  <c r="U948" i="1"/>
  <c r="T948" i="1"/>
  <c r="S948" i="1"/>
  <c r="V947" i="1"/>
  <c r="U947" i="1"/>
  <c r="T947" i="1"/>
  <c r="S947" i="1"/>
  <c r="V946" i="1"/>
  <c r="U946" i="1"/>
  <c r="T946" i="1"/>
  <c r="S946" i="1"/>
  <c r="V945" i="1"/>
  <c r="U945" i="1"/>
  <c r="T945" i="1"/>
  <c r="S945" i="1"/>
  <c r="V944" i="1"/>
  <c r="U944" i="1"/>
  <c r="T944" i="1"/>
  <c r="S944" i="1"/>
  <c r="V943" i="1"/>
  <c r="U943" i="1"/>
  <c r="T943" i="1"/>
  <c r="S943" i="1"/>
  <c r="V942" i="1"/>
  <c r="U942" i="1"/>
  <c r="T942" i="1"/>
  <c r="S942" i="1"/>
  <c r="V941" i="1"/>
  <c r="U941" i="1"/>
  <c r="T941" i="1"/>
  <c r="S941" i="1"/>
  <c r="V940" i="1"/>
  <c r="U940" i="1"/>
  <c r="T940" i="1"/>
  <c r="S940" i="1"/>
  <c r="V939" i="1"/>
  <c r="U939" i="1"/>
  <c r="T939" i="1"/>
  <c r="S939" i="1"/>
  <c r="V938" i="1"/>
  <c r="U938" i="1"/>
  <c r="T938" i="1"/>
  <c r="S938" i="1"/>
  <c r="V937" i="1"/>
  <c r="U937" i="1"/>
  <c r="T937" i="1"/>
  <c r="S937" i="1"/>
  <c r="V936" i="1"/>
  <c r="U936" i="1"/>
  <c r="T936" i="1"/>
  <c r="S936" i="1"/>
  <c r="V935" i="1"/>
  <c r="U935" i="1"/>
  <c r="T935" i="1"/>
  <c r="S935" i="1"/>
  <c r="V934" i="1"/>
  <c r="U934" i="1"/>
  <c r="T934" i="1"/>
  <c r="S934" i="1"/>
  <c r="V933" i="1"/>
  <c r="U933" i="1"/>
  <c r="T933" i="1"/>
  <c r="S933" i="1"/>
  <c r="V932" i="1"/>
  <c r="U932" i="1"/>
  <c r="T932" i="1"/>
  <c r="S932" i="1"/>
  <c r="V931" i="1"/>
  <c r="U931" i="1"/>
  <c r="T931" i="1"/>
  <c r="S931" i="1"/>
  <c r="V930" i="1"/>
  <c r="U930" i="1"/>
  <c r="T930" i="1"/>
  <c r="S930" i="1"/>
  <c r="V929" i="1"/>
  <c r="U929" i="1"/>
  <c r="T929" i="1"/>
  <c r="S929" i="1"/>
  <c r="V928" i="1"/>
  <c r="U928" i="1"/>
  <c r="T928" i="1"/>
  <c r="S928" i="1"/>
  <c r="V927" i="1"/>
  <c r="U927" i="1"/>
  <c r="T927" i="1"/>
  <c r="S927" i="1"/>
  <c r="V926" i="1"/>
  <c r="U926" i="1"/>
  <c r="T926" i="1"/>
  <c r="S926" i="1"/>
  <c r="V925" i="1"/>
  <c r="U925" i="1"/>
  <c r="T925" i="1"/>
  <c r="S925" i="1"/>
  <c r="V924" i="1"/>
  <c r="U924" i="1"/>
  <c r="T924" i="1"/>
  <c r="S924" i="1"/>
  <c r="V923" i="1"/>
  <c r="U923" i="1"/>
  <c r="T923" i="1"/>
  <c r="S923" i="1"/>
  <c r="V922" i="1"/>
  <c r="U922" i="1"/>
  <c r="T922" i="1"/>
  <c r="S922" i="1"/>
  <c r="V921" i="1"/>
  <c r="U921" i="1"/>
  <c r="T921" i="1"/>
  <c r="S921" i="1"/>
  <c r="V920" i="1"/>
  <c r="U920" i="1"/>
  <c r="T920" i="1"/>
  <c r="S920" i="1"/>
  <c r="V919" i="1"/>
  <c r="U919" i="1"/>
  <c r="T919" i="1"/>
  <c r="S919" i="1"/>
  <c r="V918" i="1"/>
  <c r="U918" i="1"/>
  <c r="T918" i="1"/>
  <c r="S918" i="1"/>
  <c r="V917" i="1"/>
  <c r="U917" i="1"/>
  <c r="T917" i="1"/>
  <c r="S917" i="1"/>
  <c r="V916" i="1"/>
  <c r="U916" i="1"/>
  <c r="T916" i="1"/>
  <c r="S916" i="1"/>
  <c r="V915" i="1"/>
  <c r="U915" i="1"/>
  <c r="T915" i="1"/>
  <c r="S915" i="1"/>
  <c r="V914" i="1"/>
  <c r="U914" i="1"/>
  <c r="T914" i="1"/>
  <c r="S914" i="1"/>
  <c r="V913" i="1"/>
  <c r="U913" i="1"/>
  <c r="T913" i="1"/>
  <c r="S913" i="1"/>
  <c r="V912" i="1"/>
  <c r="U912" i="1"/>
  <c r="T912" i="1"/>
  <c r="S912" i="1"/>
  <c r="V911" i="1"/>
  <c r="U911" i="1"/>
  <c r="T911" i="1"/>
  <c r="S911" i="1"/>
  <c r="V910" i="1"/>
  <c r="U910" i="1"/>
  <c r="T910" i="1"/>
  <c r="S910" i="1"/>
  <c r="V909" i="1"/>
  <c r="U909" i="1"/>
  <c r="T909" i="1"/>
  <c r="S909" i="1"/>
  <c r="V908" i="1"/>
  <c r="U908" i="1"/>
  <c r="T908" i="1"/>
  <c r="S908" i="1"/>
  <c r="V907" i="1"/>
  <c r="U907" i="1"/>
  <c r="T907" i="1"/>
  <c r="S907" i="1"/>
  <c r="V906" i="1"/>
  <c r="U906" i="1"/>
  <c r="T906" i="1"/>
  <c r="S906" i="1"/>
  <c r="V905" i="1"/>
  <c r="U905" i="1"/>
  <c r="T905" i="1"/>
  <c r="S905" i="1"/>
  <c r="V904" i="1"/>
  <c r="U904" i="1"/>
  <c r="T904" i="1"/>
  <c r="S904" i="1"/>
  <c r="V903" i="1"/>
  <c r="U903" i="1"/>
  <c r="T903" i="1"/>
  <c r="S903" i="1"/>
  <c r="V902" i="1"/>
  <c r="U902" i="1"/>
  <c r="T902" i="1"/>
  <c r="S902" i="1"/>
  <c r="V901" i="1"/>
  <c r="U901" i="1"/>
  <c r="T901" i="1"/>
  <c r="S901" i="1"/>
  <c r="V900" i="1"/>
  <c r="U900" i="1"/>
  <c r="T900" i="1"/>
  <c r="S900" i="1"/>
  <c r="V899" i="1"/>
  <c r="U899" i="1"/>
  <c r="T899" i="1"/>
  <c r="S899" i="1"/>
  <c r="V898" i="1"/>
  <c r="U898" i="1"/>
  <c r="T898" i="1"/>
  <c r="S898" i="1"/>
  <c r="V897" i="1"/>
  <c r="U897" i="1"/>
  <c r="T897" i="1"/>
  <c r="S897" i="1"/>
  <c r="V896" i="1"/>
  <c r="U896" i="1"/>
  <c r="T896" i="1"/>
  <c r="S896" i="1"/>
  <c r="V895" i="1"/>
  <c r="U895" i="1"/>
  <c r="T895" i="1"/>
  <c r="S895" i="1"/>
  <c r="V894" i="1"/>
  <c r="U894" i="1"/>
  <c r="T894" i="1"/>
  <c r="S894" i="1"/>
  <c r="V893" i="1"/>
  <c r="U893" i="1"/>
  <c r="T893" i="1"/>
  <c r="S893" i="1"/>
  <c r="V892" i="1"/>
  <c r="U892" i="1"/>
  <c r="T892" i="1"/>
  <c r="S892" i="1"/>
  <c r="V891" i="1"/>
  <c r="U891" i="1"/>
  <c r="T891" i="1"/>
  <c r="S891" i="1"/>
  <c r="V890" i="1"/>
  <c r="U890" i="1"/>
  <c r="T890" i="1"/>
  <c r="S890" i="1"/>
  <c r="V889" i="1"/>
  <c r="U889" i="1"/>
  <c r="T889" i="1"/>
  <c r="S889" i="1"/>
  <c r="V888" i="1"/>
  <c r="U888" i="1"/>
  <c r="T888" i="1"/>
  <c r="S888" i="1"/>
  <c r="V887" i="1"/>
  <c r="U887" i="1"/>
  <c r="T887" i="1"/>
  <c r="S887" i="1"/>
  <c r="V886" i="1"/>
  <c r="U886" i="1"/>
  <c r="T886" i="1"/>
  <c r="S886" i="1"/>
  <c r="V885" i="1"/>
  <c r="U885" i="1"/>
  <c r="T885" i="1"/>
  <c r="S885" i="1"/>
  <c r="V884" i="1"/>
  <c r="U884" i="1"/>
  <c r="T884" i="1"/>
  <c r="S884" i="1"/>
  <c r="V883" i="1"/>
  <c r="U883" i="1"/>
  <c r="T883" i="1"/>
  <c r="S883" i="1"/>
  <c r="V882" i="1"/>
  <c r="U882" i="1"/>
  <c r="T882" i="1"/>
  <c r="S882" i="1"/>
  <c r="V881" i="1"/>
  <c r="U881" i="1"/>
  <c r="T881" i="1"/>
  <c r="S881" i="1"/>
  <c r="V880" i="1"/>
  <c r="U880" i="1"/>
  <c r="T880" i="1"/>
  <c r="S880" i="1"/>
  <c r="V879" i="1"/>
  <c r="U879" i="1"/>
  <c r="T879" i="1"/>
  <c r="S879" i="1"/>
  <c r="V878" i="1"/>
  <c r="U878" i="1"/>
  <c r="T878" i="1"/>
  <c r="S878" i="1"/>
  <c r="V877" i="1"/>
  <c r="U877" i="1"/>
  <c r="T877" i="1"/>
  <c r="S877" i="1"/>
  <c r="V876" i="1"/>
  <c r="U876" i="1"/>
  <c r="T876" i="1"/>
  <c r="S876" i="1"/>
  <c r="V875" i="1"/>
  <c r="U875" i="1"/>
  <c r="T875" i="1"/>
  <c r="S875" i="1"/>
  <c r="V874" i="1"/>
  <c r="U874" i="1"/>
  <c r="T874" i="1"/>
  <c r="S874" i="1"/>
  <c r="V873" i="1"/>
  <c r="U873" i="1"/>
  <c r="T873" i="1"/>
  <c r="S873" i="1"/>
  <c r="V872" i="1"/>
  <c r="U872" i="1"/>
  <c r="T872" i="1"/>
  <c r="S872" i="1"/>
  <c r="V871" i="1"/>
  <c r="U871" i="1"/>
  <c r="T871" i="1"/>
  <c r="S871" i="1"/>
  <c r="V870" i="1"/>
  <c r="U870" i="1"/>
  <c r="T870" i="1"/>
  <c r="S870" i="1"/>
  <c r="V869" i="1"/>
  <c r="U869" i="1"/>
  <c r="T869" i="1"/>
  <c r="X869" i="1" s="1"/>
  <c r="S869" i="1"/>
  <c r="V868" i="1"/>
  <c r="U868" i="1"/>
  <c r="T868" i="1"/>
  <c r="S868" i="1"/>
  <c r="V867" i="1"/>
  <c r="U867" i="1"/>
  <c r="T867" i="1"/>
  <c r="S867" i="1"/>
  <c r="V866" i="1"/>
  <c r="U866" i="1"/>
  <c r="T866" i="1"/>
  <c r="S866" i="1"/>
  <c r="V865" i="1"/>
  <c r="U865" i="1"/>
  <c r="T865" i="1"/>
  <c r="S865" i="1"/>
  <c r="V864" i="1"/>
  <c r="U864" i="1"/>
  <c r="T864" i="1"/>
  <c r="S864" i="1"/>
  <c r="V863" i="1"/>
  <c r="U863" i="1"/>
  <c r="T863" i="1"/>
  <c r="S863" i="1"/>
  <c r="V862" i="1"/>
  <c r="U862" i="1"/>
  <c r="T862" i="1"/>
  <c r="S862" i="1"/>
  <c r="V861" i="1"/>
  <c r="U861" i="1"/>
  <c r="T861" i="1"/>
  <c r="X861" i="1" s="1"/>
  <c r="S861" i="1"/>
  <c r="V860" i="1"/>
  <c r="U860" i="1"/>
  <c r="T860" i="1"/>
  <c r="X860" i="1" s="1"/>
  <c r="S860" i="1"/>
  <c r="V859" i="1"/>
  <c r="U859" i="1"/>
  <c r="T859" i="1"/>
  <c r="S859" i="1"/>
  <c r="V858" i="1"/>
  <c r="U858" i="1"/>
  <c r="T858" i="1"/>
  <c r="S858" i="1"/>
  <c r="V857" i="1"/>
  <c r="U857" i="1"/>
  <c r="T857" i="1"/>
  <c r="S857" i="1"/>
  <c r="V856" i="1"/>
  <c r="U856" i="1"/>
  <c r="T856" i="1"/>
  <c r="S856" i="1"/>
  <c r="V855" i="1"/>
  <c r="U855" i="1"/>
  <c r="T855" i="1"/>
  <c r="S855" i="1"/>
  <c r="V854" i="1"/>
  <c r="U854" i="1"/>
  <c r="T854" i="1"/>
  <c r="S854" i="1"/>
  <c r="V853" i="1"/>
  <c r="U853" i="1"/>
  <c r="T853" i="1"/>
  <c r="S853" i="1"/>
  <c r="V852" i="1"/>
  <c r="U852" i="1"/>
  <c r="T852" i="1"/>
  <c r="S852" i="1"/>
  <c r="V851" i="1"/>
  <c r="U851" i="1"/>
  <c r="T851" i="1"/>
  <c r="S851" i="1"/>
  <c r="V850" i="1"/>
  <c r="U850" i="1"/>
  <c r="T850" i="1"/>
  <c r="S850" i="1"/>
  <c r="V849" i="1"/>
  <c r="U849" i="1"/>
  <c r="T849" i="1"/>
  <c r="S849" i="1"/>
  <c r="V848" i="1"/>
  <c r="U848" i="1"/>
  <c r="T848" i="1"/>
  <c r="S848" i="1"/>
  <c r="V847" i="1"/>
  <c r="U847" i="1"/>
  <c r="T847" i="1"/>
  <c r="S847" i="1"/>
  <c r="V846" i="1"/>
  <c r="U846" i="1"/>
  <c r="T846" i="1"/>
  <c r="S846" i="1"/>
  <c r="V845" i="1"/>
  <c r="U845" i="1"/>
  <c r="T845" i="1"/>
  <c r="S845" i="1"/>
  <c r="V844" i="1"/>
  <c r="U844" i="1"/>
  <c r="T844" i="1"/>
  <c r="S844" i="1"/>
  <c r="V843" i="1"/>
  <c r="U843" i="1"/>
  <c r="T843" i="1"/>
  <c r="S843" i="1"/>
  <c r="V842" i="1"/>
  <c r="U842" i="1"/>
  <c r="T842" i="1"/>
  <c r="S842" i="1"/>
  <c r="V841" i="1"/>
  <c r="U841" i="1"/>
  <c r="T841" i="1"/>
  <c r="S841" i="1"/>
  <c r="V840" i="1"/>
  <c r="U840" i="1"/>
  <c r="T840" i="1"/>
  <c r="S840" i="1"/>
  <c r="V839" i="1"/>
  <c r="U839" i="1"/>
  <c r="T839" i="1"/>
  <c r="S839" i="1"/>
  <c r="V838" i="1"/>
  <c r="U838" i="1"/>
  <c r="T838" i="1"/>
  <c r="S838" i="1"/>
  <c r="V837" i="1"/>
  <c r="U837" i="1"/>
  <c r="T837" i="1"/>
  <c r="S837" i="1"/>
  <c r="V836" i="1"/>
  <c r="U836" i="1"/>
  <c r="T836" i="1"/>
  <c r="S836" i="1"/>
  <c r="V835" i="1"/>
  <c r="U835" i="1"/>
  <c r="T835" i="1"/>
  <c r="S835" i="1"/>
  <c r="V834" i="1"/>
  <c r="U834" i="1"/>
  <c r="T834" i="1"/>
  <c r="S834" i="1"/>
  <c r="V833" i="1"/>
  <c r="U833" i="1"/>
  <c r="T833" i="1"/>
  <c r="S833" i="1"/>
  <c r="V832" i="1"/>
  <c r="U832" i="1"/>
  <c r="T832" i="1"/>
  <c r="S832" i="1"/>
  <c r="V831" i="1"/>
  <c r="U831" i="1"/>
  <c r="T831" i="1"/>
  <c r="S831" i="1"/>
  <c r="V830" i="1"/>
  <c r="U830" i="1"/>
  <c r="T830" i="1"/>
  <c r="S830" i="1"/>
  <c r="V829" i="1"/>
  <c r="U829" i="1"/>
  <c r="T829" i="1"/>
  <c r="S829" i="1"/>
  <c r="V828" i="1"/>
  <c r="U828" i="1"/>
  <c r="T828" i="1"/>
  <c r="S828" i="1"/>
  <c r="V827" i="1"/>
  <c r="U827" i="1"/>
  <c r="T827" i="1"/>
  <c r="S827" i="1"/>
  <c r="V826" i="1"/>
  <c r="U826" i="1"/>
  <c r="T826" i="1"/>
  <c r="S826" i="1"/>
  <c r="V825" i="1"/>
  <c r="U825" i="1"/>
  <c r="T825" i="1"/>
  <c r="S825" i="1"/>
  <c r="V824" i="1"/>
  <c r="U824" i="1"/>
  <c r="T824" i="1"/>
  <c r="S824" i="1"/>
  <c r="V823" i="1"/>
  <c r="U823" i="1"/>
  <c r="T823" i="1"/>
  <c r="S823" i="1"/>
  <c r="V822" i="1"/>
  <c r="U822" i="1"/>
  <c r="T822" i="1"/>
  <c r="S822" i="1"/>
  <c r="V821" i="1"/>
  <c r="U821" i="1"/>
  <c r="T821" i="1"/>
  <c r="S821" i="1"/>
  <c r="V820" i="1"/>
  <c r="U820" i="1"/>
  <c r="T820" i="1"/>
  <c r="S820" i="1"/>
  <c r="V819" i="1"/>
  <c r="U819" i="1"/>
  <c r="T819" i="1"/>
  <c r="S819" i="1"/>
  <c r="V818" i="1"/>
  <c r="U818" i="1"/>
  <c r="T818" i="1"/>
  <c r="S818" i="1"/>
  <c r="V817" i="1"/>
  <c r="U817" i="1"/>
  <c r="T817" i="1"/>
  <c r="S817" i="1"/>
  <c r="V816" i="1"/>
  <c r="U816" i="1"/>
  <c r="T816" i="1"/>
  <c r="S816" i="1"/>
  <c r="V815" i="1"/>
  <c r="U815" i="1"/>
  <c r="T815" i="1"/>
  <c r="S815" i="1"/>
  <c r="V814" i="1"/>
  <c r="U814" i="1"/>
  <c r="T814" i="1"/>
  <c r="S814" i="1"/>
  <c r="V813" i="1"/>
  <c r="U813" i="1"/>
  <c r="T813" i="1"/>
  <c r="S813" i="1"/>
  <c r="V812" i="1"/>
  <c r="U812" i="1"/>
  <c r="T812" i="1"/>
  <c r="S812" i="1"/>
  <c r="V811" i="1"/>
  <c r="U811" i="1"/>
  <c r="T811" i="1"/>
  <c r="S811" i="1"/>
  <c r="V810" i="1"/>
  <c r="U810" i="1"/>
  <c r="T810" i="1"/>
  <c r="S810" i="1"/>
  <c r="V809" i="1"/>
  <c r="U809" i="1"/>
  <c r="T809" i="1"/>
  <c r="S809" i="1"/>
  <c r="V808" i="1"/>
  <c r="U808" i="1"/>
  <c r="T808" i="1"/>
  <c r="S808" i="1"/>
  <c r="V807" i="1"/>
  <c r="U807" i="1"/>
  <c r="T807" i="1"/>
  <c r="S807" i="1"/>
  <c r="V806" i="1"/>
  <c r="U806" i="1"/>
  <c r="T806" i="1"/>
  <c r="S806" i="1"/>
  <c r="V805" i="1"/>
  <c r="U805" i="1"/>
  <c r="T805" i="1"/>
  <c r="S805" i="1"/>
  <c r="V804" i="1"/>
  <c r="U804" i="1"/>
  <c r="T804" i="1"/>
  <c r="S804" i="1"/>
  <c r="V803" i="1"/>
  <c r="U803" i="1"/>
  <c r="T803" i="1"/>
  <c r="S803" i="1"/>
  <c r="V802" i="1"/>
  <c r="U802" i="1"/>
  <c r="T802" i="1"/>
  <c r="S802" i="1"/>
  <c r="V801" i="1"/>
  <c r="U801" i="1"/>
  <c r="T801" i="1"/>
  <c r="S801" i="1"/>
  <c r="V800" i="1"/>
  <c r="U800" i="1"/>
  <c r="T800" i="1"/>
  <c r="S800" i="1"/>
  <c r="V799" i="1"/>
  <c r="U799" i="1"/>
  <c r="T799" i="1"/>
  <c r="S799" i="1"/>
  <c r="V798" i="1"/>
  <c r="U798" i="1"/>
  <c r="T798" i="1"/>
  <c r="S798" i="1"/>
  <c r="V797" i="1"/>
  <c r="U797" i="1"/>
  <c r="T797" i="1"/>
  <c r="S797" i="1"/>
  <c r="V796" i="1"/>
  <c r="U796" i="1"/>
  <c r="T796" i="1"/>
  <c r="S796" i="1"/>
  <c r="V795" i="1"/>
  <c r="U795" i="1"/>
  <c r="T795" i="1"/>
  <c r="S795" i="1"/>
  <c r="V794" i="1"/>
  <c r="U794" i="1"/>
  <c r="T794" i="1"/>
  <c r="S794" i="1"/>
  <c r="V793" i="1"/>
  <c r="U793" i="1"/>
  <c r="T793" i="1"/>
  <c r="S793" i="1"/>
  <c r="V792" i="1"/>
  <c r="U792" i="1"/>
  <c r="T792" i="1"/>
  <c r="S792" i="1"/>
  <c r="V791" i="1"/>
  <c r="U791" i="1"/>
  <c r="T791" i="1"/>
  <c r="S791" i="1"/>
  <c r="V790" i="1"/>
  <c r="U790" i="1"/>
  <c r="T790" i="1"/>
  <c r="S790" i="1"/>
  <c r="V789" i="1"/>
  <c r="U789" i="1"/>
  <c r="T789" i="1"/>
  <c r="S789" i="1"/>
  <c r="V788" i="1"/>
  <c r="U788" i="1"/>
  <c r="T788" i="1"/>
  <c r="S788" i="1"/>
  <c r="V787" i="1"/>
  <c r="U787" i="1"/>
  <c r="T787" i="1"/>
  <c r="X787" i="1" s="1"/>
  <c r="S787" i="1"/>
  <c r="V786" i="1"/>
  <c r="U786" i="1"/>
  <c r="T786" i="1"/>
  <c r="S786" i="1"/>
  <c r="V785" i="1"/>
  <c r="U785" i="1"/>
  <c r="T785" i="1"/>
  <c r="S785" i="1"/>
  <c r="V784" i="1"/>
  <c r="U784" i="1"/>
  <c r="T784" i="1"/>
  <c r="S784" i="1"/>
  <c r="V783" i="1"/>
  <c r="U783" i="1"/>
  <c r="T783" i="1"/>
  <c r="S783" i="1"/>
  <c r="V782" i="1"/>
  <c r="U782" i="1"/>
  <c r="T782" i="1"/>
  <c r="S782" i="1"/>
  <c r="V781" i="1"/>
  <c r="U781" i="1"/>
  <c r="T781" i="1"/>
  <c r="S781" i="1"/>
  <c r="V780" i="1"/>
  <c r="U780" i="1"/>
  <c r="T780" i="1"/>
  <c r="S780" i="1"/>
  <c r="V779" i="1"/>
  <c r="U779" i="1"/>
  <c r="T779" i="1"/>
  <c r="S779" i="1"/>
  <c r="V778" i="1"/>
  <c r="U778" i="1"/>
  <c r="T778" i="1"/>
  <c r="S778" i="1"/>
  <c r="V777" i="1"/>
  <c r="U777" i="1"/>
  <c r="T777" i="1"/>
  <c r="S777" i="1"/>
  <c r="V776" i="1"/>
  <c r="U776" i="1"/>
  <c r="T776" i="1"/>
  <c r="S776" i="1"/>
  <c r="V775" i="1"/>
  <c r="U775" i="1"/>
  <c r="T775" i="1"/>
  <c r="S775" i="1"/>
  <c r="V774" i="1"/>
  <c r="U774" i="1"/>
  <c r="T774" i="1"/>
  <c r="S774" i="1"/>
  <c r="V773" i="1"/>
  <c r="U773" i="1"/>
  <c r="T773" i="1"/>
  <c r="S773" i="1"/>
  <c r="V772" i="1"/>
  <c r="U772" i="1"/>
  <c r="T772" i="1"/>
  <c r="S772" i="1"/>
  <c r="V771" i="1"/>
  <c r="U771" i="1"/>
  <c r="T771" i="1"/>
  <c r="S771" i="1"/>
  <c r="V770" i="1"/>
  <c r="U770" i="1"/>
  <c r="T770" i="1"/>
  <c r="S770" i="1"/>
  <c r="V769" i="1"/>
  <c r="U769" i="1"/>
  <c r="T769" i="1"/>
  <c r="S769" i="1"/>
  <c r="V768" i="1"/>
  <c r="U768" i="1"/>
  <c r="T768" i="1"/>
  <c r="S768" i="1"/>
  <c r="V767" i="1"/>
  <c r="U767" i="1"/>
  <c r="T767" i="1"/>
  <c r="S767" i="1"/>
  <c r="V766" i="1"/>
  <c r="U766" i="1"/>
  <c r="T766" i="1"/>
  <c r="X766" i="1" s="1"/>
  <c r="S766" i="1"/>
  <c r="V765" i="1"/>
  <c r="U765" i="1"/>
  <c r="T765" i="1"/>
  <c r="S765" i="1"/>
  <c r="V764" i="1"/>
  <c r="U764" i="1"/>
  <c r="T764" i="1"/>
  <c r="S764" i="1"/>
  <c r="V763" i="1"/>
  <c r="U763" i="1"/>
  <c r="T763" i="1"/>
  <c r="S763" i="1"/>
  <c r="V762" i="1"/>
  <c r="U762" i="1"/>
  <c r="T762" i="1"/>
  <c r="S762" i="1"/>
  <c r="V761" i="1"/>
  <c r="U761" i="1"/>
  <c r="T761" i="1"/>
  <c r="S761" i="1"/>
  <c r="V760" i="1"/>
  <c r="U760" i="1"/>
  <c r="T760" i="1"/>
  <c r="S760" i="1"/>
  <c r="V759" i="1"/>
  <c r="U759" i="1"/>
  <c r="T759" i="1"/>
  <c r="S759" i="1"/>
  <c r="V758" i="1"/>
  <c r="U758" i="1"/>
  <c r="T758" i="1"/>
  <c r="S758" i="1"/>
  <c r="V757" i="1"/>
  <c r="U757" i="1"/>
  <c r="T757" i="1"/>
  <c r="S757" i="1"/>
  <c r="V756" i="1"/>
  <c r="U756" i="1"/>
  <c r="T756" i="1"/>
  <c r="S756" i="1"/>
  <c r="V755" i="1"/>
  <c r="U755" i="1"/>
  <c r="T755" i="1"/>
  <c r="S755" i="1"/>
  <c r="V754" i="1"/>
  <c r="U754" i="1"/>
  <c r="T754" i="1"/>
  <c r="S754" i="1"/>
  <c r="V753" i="1"/>
  <c r="U753" i="1"/>
  <c r="T753" i="1"/>
  <c r="S753" i="1"/>
  <c r="V752" i="1"/>
  <c r="U752" i="1"/>
  <c r="T752" i="1"/>
  <c r="S752" i="1"/>
  <c r="V751" i="1"/>
  <c r="U751" i="1"/>
  <c r="T751" i="1"/>
  <c r="S751" i="1"/>
  <c r="V750" i="1"/>
  <c r="U750" i="1"/>
  <c r="T750" i="1"/>
  <c r="S750" i="1"/>
  <c r="V749" i="1"/>
  <c r="U749" i="1"/>
  <c r="T749" i="1"/>
  <c r="S749" i="1"/>
  <c r="V748" i="1"/>
  <c r="U748" i="1"/>
  <c r="T748" i="1"/>
  <c r="S748" i="1"/>
  <c r="V747" i="1"/>
  <c r="U747" i="1"/>
  <c r="T747" i="1"/>
  <c r="S747" i="1"/>
  <c r="V746" i="1"/>
  <c r="U746" i="1"/>
  <c r="T746" i="1"/>
  <c r="S746" i="1"/>
  <c r="V745" i="1"/>
  <c r="U745" i="1"/>
  <c r="T745" i="1"/>
  <c r="S745" i="1"/>
  <c r="V744" i="1"/>
  <c r="U744" i="1"/>
  <c r="T744" i="1"/>
  <c r="S744" i="1"/>
  <c r="V743" i="1"/>
  <c r="U743" i="1"/>
  <c r="T743" i="1"/>
  <c r="S743" i="1"/>
  <c r="V742" i="1"/>
  <c r="U742" i="1"/>
  <c r="T742" i="1"/>
  <c r="S742" i="1"/>
  <c r="V741" i="1"/>
  <c r="U741" i="1"/>
  <c r="T741" i="1"/>
  <c r="S741" i="1"/>
  <c r="V740" i="1"/>
  <c r="U740" i="1"/>
  <c r="T740" i="1"/>
  <c r="S740" i="1"/>
  <c r="V739" i="1"/>
  <c r="U739" i="1"/>
  <c r="T739" i="1"/>
  <c r="S739" i="1"/>
  <c r="V738" i="1"/>
  <c r="U738" i="1"/>
  <c r="T738" i="1"/>
  <c r="S738" i="1"/>
  <c r="V737" i="1"/>
  <c r="U737" i="1"/>
  <c r="T737" i="1"/>
  <c r="S737" i="1"/>
  <c r="V736" i="1"/>
  <c r="U736" i="1"/>
  <c r="T736" i="1"/>
  <c r="S736" i="1"/>
  <c r="V735" i="1"/>
  <c r="U735" i="1"/>
  <c r="T735" i="1"/>
  <c r="S735" i="1"/>
  <c r="V734" i="1"/>
  <c r="U734" i="1"/>
  <c r="T734" i="1"/>
  <c r="S734" i="1"/>
  <c r="V733" i="1"/>
  <c r="U733" i="1"/>
  <c r="T733" i="1"/>
  <c r="S733" i="1"/>
  <c r="V732" i="1"/>
  <c r="U732" i="1"/>
  <c r="T732" i="1"/>
  <c r="S732" i="1"/>
  <c r="V731" i="1"/>
  <c r="U731" i="1"/>
  <c r="T731" i="1"/>
  <c r="S731" i="1"/>
  <c r="V730" i="1"/>
  <c r="U730" i="1"/>
  <c r="T730" i="1"/>
  <c r="S730" i="1"/>
  <c r="V729" i="1"/>
  <c r="U729" i="1"/>
  <c r="T729" i="1"/>
  <c r="S729" i="1"/>
  <c r="V728" i="1"/>
  <c r="U728" i="1"/>
  <c r="T728" i="1"/>
  <c r="S728" i="1"/>
  <c r="V727" i="1"/>
  <c r="U727" i="1"/>
  <c r="T727" i="1"/>
  <c r="S727" i="1"/>
  <c r="V726" i="1"/>
  <c r="U726" i="1"/>
  <c r="T726" i="1"/>
  <c r="S726" i="1"/>
  <c r="V725" i="1"/>
  <c r="U725" i="1"/>
  <c r="T725" i="1"/>
  <c r="S725" i="1"/>
  <c r="V724" i="1"/>
  <c r="U724" i="1"/>
  <c r="T724" i="1"/>
  <c r="S724" i="1"/>
  <c r="V723" i="1"/>
  <c r="U723" i="1"/>
  <c r="T723" i="1"/>
  <c r="S723" i="1"/>
  <c r="V722" i="1"/>
  <c r="U722" i="1"/>
  <c r="T722" i="1"/>
  <c r="S722" i="1"/>
  <c r="V721" i="1"/>
  <c r="U721" i="1"/>
  <c r="T721" i="1"/>
  <c r="S721" i="1"/>
  <c r="V720" i="1"/>
  <c r="U720" i="1"/>
  <c r="T720" i="1"/>
  <c r="S720" i="1"/>
  <c r="V719" i="1"/>
  <c r="U719" i="1"/>
  <c r="T719" i="1"/>
  <c r="S719" i="1"/>
  <c r="V718" i="1"/>
  <c r="U718" i="1"/>
  <c r="T718" i="1"/>
  <c r="S718" i="1"/>
  <c r="V717" i="1"/>
  <c r="U717" i="1"/>
  <c r="T717" i="1"/>
  <c r="S717" i="1"/>
  <c r="V716" i="1"/>
  <c r="U716" i="1"/>
  <c r="T716" i="1"/>
  <c r="S716" i="1"/>
  <c r="V715" i="1"/>
  <c r="U715" i="1"/>
  <c r="T715" i="1"/>
  <c r="S715" i="1"/>
  <c r="V714" i="1"/>
  <c r="U714" i="1"/>
  <c r="T714" i="1"/>
  <c r="S714" i="1"/>
  <c r="V713" i="1"/>
  <c r="U713" i="1"/>
  <c r="T713" i="1"/>
  <c r="S713" i="1"/>
  <c r="V712" i="1"/>
  <c r="U712" i="1"/>
  <c r="T712" i="1"/>
  <c r="S712" i="1"/>
  <c r="V711" i="1"/>
  <c r="U711" i="1"/>
  <c r="T711" i="1"/>
  <c r="S711" i="1"/>
  <c r="V710" i="1"/>
  <c r="U710" i="1"/>
  <c r="T710" i="1"/>
  <c r="S710" i="1"/>
  <c r="V709" i="1"/>
  <c r="U709" i="1"/>
  <c r="T709" i="1"/>
  <c r="S709" i="1"/>
  <c r="V708" i="1"/>
  <c r="U708" i="1"/>
  <c r="T708" i="1"/>
  <c r="S708" i="1"/>
  <c r="V707" i="1"/>
  <c r="U707" i="1"/>
  <c r="T707" i="1"/>
  <c r="S707" i="1"/>
  <c r="V706" i="1"/>
  <c r="U706" i="1"/>
  <c r="T706" i="1"/>
  <c r="S706" i="1"/>
  <c r="V705" i="1"/>
  <c r="U705" i="1"/>
  <c r="T705" i="1"/>
  <c r="S705" i="1"/>
  <c r="V704" i="1"/>
  <c r="U704" i="1"/>
  <c r="T704" i="1"/>
  <c r="S704" i="1"/>
  <c r="V703" i="1"/>
  <c r="U703" i="1"/>
  <c r="T703" i="1"/>
  <c r="S703" i="1"/>
  <c r="V702" i="1"/>
  <c r="U702" i="1"/>
  <c r="T702" i="1"/>
  <c r="S702" i="1"/>
  <c r="V701" i="1"/>
  <c r="U701" i="1"/>
  <c r="T701" i="1"/>
  <c r="S701" i="1"/>
  <c r="V700" i="1"/>
  <c r="U700" i="1"/>
  <c r="T700" i="1"/>
  <c r="S700" i="1"/>
  <c r="V699" i="1"/>
  <c r="U699" i="1"/>
  <c r="T699" i="1"/>
  <c r="S699" i="1"/>
  <c r="V698" i="1"/>
  <c r="U698" i="1"/>
  <c r="T698" i="1"/>
  <c r="S698" i="1"/>
  <c r="V697" i="1"/>
  <c r="U697" i="1"/>
  <c r="T697" i="1"/>
  <c r="S697" i="1"/>
  <c r="V696" i="1"/>
  <c r="U696" i="1"/>
  <c r="T696" i="1"/>
  <c r="S696" i="1"/>
  <c r="V695" i="1"/>
  <c r="U695" i="1"/>
  <c r="T695" i="1"/>
  <c r="S695" i="1"/>
  <c r="V694" i="1"/>
  <c r="U694" i="1"/>
  <c r="T694" i="1"/>
  <c r="S694" i="1"/>
  <c r="V693" i="1"/>
  <c r="U693" i="1"/>
  <c r="T693" i="1"/>
  <c r="S693" i="1"/>
  <c r="V692" i="1"/>
  <c r="U692" i="1"/>
  <c r="T692" i="1"/>
  <c r="S692" i="1"/>
  <c r="V691" i="1"/>
  <c r="U691" i="1"/>
  <c r="T691" i="1"/>
  <c r="S691" i="1"/>
  <c r="V690" i="1"/>
  <c r="U690" i="1"/>
  <c r="T690" i="1"/>
  <c r="S690" i="1"/>
  <c r="V689" i="1"/>
  <c r="U689" i="1"/>
  <c r="T689" i="1"/>
  <c r="S689" i="1"/>
  <c r="V688" i="1"/>
  <c r="U688" i="1"/>
  <c r="T688" i="1"/>
  <c r="S688" i="1"/>
  <c r="V687" i="1"/>
  <c r="U687" i="1"/>
  <c r="T687" i="1"/>
  <c r="S687" i="1"/>
  <c r="V686" i="1"/>
  <c r="U686" i="1"/>
  <c r="T686" i="1"/>
  <c r="S686" i="1"/>
  <c r="V685" i="1"/>
  <c r="U685" i="1"/>
  <c r="T685" i="1"/>
  <c r="S685" i="1"/>
  <c r="V684" i="1"/>
  <c r="U684" i="1"/>
  <c r="T684" i="1"/>
  <c r="S684" i="1"/>
  <c r="V683" i="1"/>
  <c r="U683" i="1"/>
  <c r="T683" i="1"/>
  <c r="S683" i="1"/>
  <c r="V682" i="1"/>
  <c r="U682" i="1"/>
  <c r="T682" i="1"/>
  <c r="S682" i="1"/>
  <c r="V681" i="1"/>
  <c r="U681" i="1"/>
  <c r="T681" i="1"/>
  <c r="S681" i="1"/>
  <c r="V680" i="1"/>
  <c r="U680" i="1"/>
  <c r="T680" i="1"/>
  <c r="S680" i="1"/>
  <c r="V679" i="1"/>
  <c r="U679" i="1"/>
  <c r="T679" i="1"/>
  <c r="S679" i="1"/>
  <c r="V678" i="1"/>
  <c r="U678" i="1"/>
  <c r="T678" i="1"/>
  <c r="S678" i="1"/>
  <c r="V677" i="1"/>
  <c r="U677" i="1"/>
  <c r="T677" i="1"/>
  <c r="S677" i="1"/>
  <c r="V676" i="1"/>
  <c r="U676" i="1"/>
  <c r="T676" i="1"/>
  <c r="S676" i="1"/>
  <c r="V675" i="1"/>
  <c r="U675" i="1"/>
  <c r="T675" i="1"/>
  <c r="S675" i="1"/>
  <c r="V674" i="1"/>
  <c r="U674" i="1"/>
  <c r="T674" i="1"/>
  <c r="S674" i="1"/>
  <c r="V673" i="1"/>
  <c r="U673" i="1"/>
  <c r="T673" i="1"/>
  <c r="S673" i="1"/>
  <c r="V672" i="1"/>
  <c r="U672" i="1"/>
  <c r="T672" i="1"/>
  <c r="S672" i="1"/>
  <c r="V671" i="1"/>
  <c r="U671" i="1"/>
  <c r="T671" i="1"/>
  <c r="S671" i="1"/>
  <c r="V670" i="1"/>
  <c r="U670" i="1"/>
  <c r="T670" i="1"/>
  <c r="S670" i="1"/>
  <c r="V669" i="1"/>
  <c r="U669" i="1"/>
  <c r="T669" i="1"/>
  <c r="S669" i="1"/>
  <c r="V668" i="1"/>
  <c r="U668" i="1"/>
  <c r="T668" i="1"/>
  <c r="S668" i="1"/>
  <c r="V667" i="1"/>
  <c r="U667" i="1"/>
  <c r="T667" i="1"/>
  <c r="S667" i="1"/>
  <c r="V666" i="1"/>
  <c r="U666" i="1"/>
  <c r="T666" i="1"/>
  <c r="S666" i="1"/>
  <c r="V665" i="1"/>
  <c r="U665" i="1"/>
  <c r="T665" i="1"/>
  <c r="S665" i="1"/>
  <c r="V664" i="1"/>
  <c r="U664" i="1"/>
  <c r="T664" i="1"/>
  <c r="S664" i="1"/>
  <c r="V663" i="1"/>
  <c r="U663" i="1"/>
  <c r="T663" i="1"/>
  <c r="S663" i="1"/>
  <c r="V662" i="1"/>
  <c r="U662" i="1"/>
  <c r="T662" i="1"/>
  <c r="S662" i="1"/>
  <c r="V661" i="1"/>
  <c r="U661" i="1"/>
  <c r="T661" i="1"/>
  <c r="S661" i="1"/>
  <c r="V660" i="1"/>
  <c r="U660" i="1"/>
  <c r="T660" i="1"/>
  <c r="S660" i="1"/>
  <c r="V659" i="1"/>
  <c r="U659" i="1"/>
  <c r="T659" i="1"/>
  <c r="S659" i="1"/>
  <c r="V658" i="1"/>
  <c r="U658" i="1"/>
  <c r="T658" i="1"/>
  <c r="S658" i="1"/>
  <c r="V657" i="1"/>
  <c r="U657" i="1"/>
  <c r="T657" i="1"/>
  <c r="S657" i="1"/>
  <c r="V656" i="1"/>
  <c r="U656" i="1"/>
  <c r="T656" i="1"/>
  <c r="S656" i="1"/>
  <c r="V655" i="1"/>
  <c r="U655" i="1"/>
  <c r="T655" i="1"/>
  <c r="S655" i="1"/>
  <c r="V654" i="1"/>
  <c r="U654" i="1"/>
  <c r="T654" i="1"/>
  <c r="S654" i="1"/>
  <c r="V653" i="1"/>
  <c r="U653" i="1"/>
  <c r="T653" i="1"/>
  <c r="S653" i="1"/>
  <c r="V652" i="1"/>
  <c r="U652" i="1"/>
  <c r="T652" i="1"/>
  <c r="S652" i="1"/>
  <c r="V651" i="1"/>
  <c r="U651" i="1"/>
  <c r="T651" i="1"/>
  <c r="S651" i="1"/>
  <c r="V650" i="1"/>
  <c r="U650" i="1"/>
  <c r="T650" i="1"/>
  <c r="S650" i="1"/>
  <c r="V649" i="1"/>
  <c r="U649" i="1"/>
  <c r="T649" i="1"/>
  <c r="S649" i="1"/>
  <c r="V648" i="1"/>
  <c r="U648" i="1"/>
  <c r="T648" i="1"/>
  <c r="S648" i="1"/>
  <c r="V647" i="1"/>
  <c r="U647" i="1"/>
  <c r="T647" i="1"/>
  <c r="S647" i="1"/>
  <c r="V646" i="1"/>
  <c r="U646" i="1"/>
  <c r="T646" i="1"/>
  <c r="S646" i="1"/>
  <c r="V645" i="1"/>
  <c r="U645" i="1"/>
  <c r="T645" i="1"/>
  <c r="S645" i="1"/>
  <c r="V644" i="1"/>
  <c r="U644" i="1"/>
  <c r="T644" i="1"/>
  <c r="S644" i="1"/>
  <c r="V643" i="1"/>
  <c r="U643" i="1"/>
  <c r="T643" i="1"/>
  <c r="S643" i="1"/>
  <c r="V642" i="1"/>
  <c r="U642" i="1"/>
  <c r="T642" i="1"/>
  <c r="S642" i="1"/>
  <c r="V641" i="1"/>
  <c r="U641" i="1"/>
  <c r="T641" i="1"/>
  <c r="S641" i="1"/>
  <c r="V640" i="1"/>
  <c r="U640" i="1"/>
  <c r="T640" i="1"/>
  <c r="S640" i="1"/>
  <c r="V639" i="1"/>
  <c r="U639" i="1"/>
  <c r="T639" i="1"/>
  <c r="S639" i="1"/>
  <c r="V638" i="1"/>
  <c r="U638" i="1"/>
  <c r="T638" i="1"/>
  <c r="S638" i="1"/>
  <c r="V637" i="1"/>
  <c r="U637" i="1"/>
  <c r="T637" i="1"/>
  <c r="S637" i="1"/>
  <c r="V636" i="1"/>
  <c r="U636" i="1"/>
  <c r="T636" i="1"/>
  <c r="S636" i="1"/>
  <c r="V635" i="1"/>
  <c r="U635" i="1"/>
  <c r="T635" i="1"/>
  <c r="S635" i="1"/>
  <c r="V634" i="1"/>
  <c r="U634" i="1"/>
  <c r="T634" i="1"/>
  <c r="S634" i="1"/>
  <c r="V633" i="1"/>
  <c r="U633" i="1"/>
  <c r="T633" i="1"/>
  <c r="S633" i="1"/>
  <c r="V632" i="1"/>
  <c r="U632" i="1"/>
  <c r="T632" i="1"/>
  <c r="S632" i="1"/>
  <c r="V631" i="1"/>
  <c r="U631" i="1"/>
  <c r="T631" i="1"/>
  <c r="S631" i="1"/>
  <c r="V630" i="1"/>
  <c r="U630" i="1"/>
  <c r="T630" i="1"/>
  <c r="S630" i="1"/>
  <c r="V629" i="1"/>
  <c r="U629" i="1"/>
  <c r="T629" i="1"/>
  <c r="S629" i="1"/>
  <c r="V628" i="1"/>
  <c r="U628" i="1"/>
  <c r="T628" i="1"/>
  <c r="S628" i="1"/>
  <c r="V627" i="1"/>
  <c r="U627" i="1"/>
  <c r="T627" i="1"/>
  <c r="S627" i="1"/>
  <c r="V626" i="1"/>
  <c r="U626" i="1"/>
  <c r="T626" i="1"/>
  <c r="S626" i="1"/>
  <c r="V625" i="1"/>
  <c r="U625" i="1"/>
  <c r="T625" i="1"/>
  <c r="S625" i="1"/>
  <c r="V624" i="1"/>
  <c r="U624" i="1"/>
  <c r="T624" i="1"/>
  <c r="S624" i="1"/>
  <c r="V623" i="1"/>
  <c r="U623" i="1"/>
  <c r="T623" i="1"/>
  <c r="S623" i="1"/>
  <c r="V622" i="1"/>
  <c r="U622" i="1"/>
  <c r="T622" i="1"/>
  <c r="S622" i="1"/>
  <c r="V621" i="1"/>
  <c r="U621" i="1"/>
  <c r="T621" i="1"/>
  <c r="S621" i="1"/>
  <c r="V620" i="1"/>
  <c r="U620" i="1"/>
  <c r="T620" i="1"/>
  <c r="S620" i="1"/>
  <c r="V619" i="1"/>
  <c r="U619" i="1"/>
  <c r="T619" i="1"/>
  <c r="S619" i="1"/>
  <c r="V618" i="1"/>
  <c r="U618" i="1"/>
  <c r="T618" i="1"/>
  <c r="S618" i="1"/>
  <c r="V617" i="1"/>
  <c r="U617" i="1"/>
  <c r="T617" i="1"/>
  <c r="S617" i="1"/>
  <c r="V616" i="1"/>
  <c r="U616" i="1"/>
  <c r="T616" i="1"/>
  <c r="S616" i="1"/>
  <c r="V615" i="1"/>
  <c r="U615" i="1"/>
  <c r="T615" i="1"/>
  <c r="S615" i="1"/>
  <c r="V614" i="1"/>
  <c r="U614" i="1"/>
  <c r="T614" i="1"/>
  <c r="S614" i="1"/>
  <c r="V613" i="1"/>
  <c r="U613" i="1"/>
  <c r="T613" i="1"/>
  <c r="S613" i="1"/>
  <c r="V612" i="1"/>
  <c r="U612" i="1"/>
  <c r="T612" i="1"/>
  <c r="S612" i="1"/>
  <c r="V611" i="1"/>
  <c r="U611" i="1"/>
  <c r="T611" i="1"/>
  <c r="S611" i="1"/>
  <c r="V610" i="1"/>
  <c r="U610" i="1"/>
  <c r="T610" i="1"/>
  <c r="S610" i="1"/>
  <c r="V609" i="1"/>
  <c r="U609" i="1"/>
  <c r="T609" i="1"/>
  <c r="S609" i="1"/>
  <c r="V608" i="1"/>
  <c r="U608" i="1"/>
  <c r="T608" i="1"/>
  <c r="S608" i="1"/>
  <c r="V607" i="1"/>
  <c r="U607" i="1"/>
  <c r="T607" i="1"/>
  <c r="S607" i="1"/>
  <c r="V606" i="1"/>
  <c r="U606" i="1"/>
  <c r="T606" i="1"/>
  <c r="S606" i="1"/>
  <c r="V605" i="1"/>
  <c r="U605" i="1"/>
  <c r="T605" i="1"/>
  <c r="S605" i="1"/>
  <c r="V604" i="1"/>
  <c r="U604" i="1"/>
  <c r="T604" i="1"/>
  <c r="S604" i="1"/>
  <c r="V603" i="1"/>
  <c r="U603" i="1"/>
  <c r="T603" i="1"/>
  <c r="S603" i="1"/>
  <c r="V602" i="1"/>
  <c r="U602" i="1"/>
  <c r="T602" i="1"/>
  <c r="S602" i="1"/>
  <c r="V601" i="1"/>
  <c r="U601" i="1"/>
  <c r="T601" i="1"/>
  <c r="S601" i="1"/>
  <c r="V600" i="1"/>
  <c r="U600" i="1"/>
  <c r="T600" i="1"/>
  <c r="S600" i="1"/>
  <c r="V599" i="1"/>
  <c r="U599" i="1"/>
  <c r="T599" i="1"/>
  <c r="S599" i="1"/>
  <c r="V598" i="1"/>
  <c r="U598" i="1"/>
  <c r="T598" i="1"/>
  <c r="S598" i="1"/>
  <c r="V597" i="1"/>
  <c r="U597" i="1"/>
  <c r="T597" i="1"/>
  <c r="S597" i="1"/>
  <c r="V596" i="1"/>
  <c r="U596" i="1"/>
  <c r="T596" i="1"/>
  <c r="S596" i="1"/>
  <c r="V595" i="1"/>
  <c r="U595" i="1"/>
  <c r="T595" i="1"/>
  <c r="S595" i="1"/>
  <c r="V594" i="1"/>
  <c r="U594" i="1"/>
  <c r="T594" i="1"/>
  <c r="S594" i="1"/>
  <c r="V593" i="1"/>
  <c r="U593" i="1"/>
  <c r="T593" i="1"/>
  <c r="S593" i="1"/>
  <c r="V592" i="1"/>
  <c r="U592" i="1"/>
  <c r="T592" i="1"/>
  <c r="S592" i="1"/>
  <c r="V591" i="1"/>
  <c r="U591" i="1"/>
  <c r="T591" i="1"/>
  <c r="S591" i="1"/>
  <c r="V590" i="1"/>
  <c r="U590" i="1"/>
  <c r="T590" i="1"/>
  <c r="S590" i="1"/>
  <c r="V589" i="1"/>
  <c r="U589" i="1"/>
  <c r="T589" i="1"/>
  <c r="S589" i="1"/>
  <c r="V588" i="1"/>
  <c r="U588" i="1"/>
  <c r="T588" i="1"/>
  <c r="S588" i="1"/>
  <c r="V587" i="1"/>
  <c r="U587" i="1"/>
  <c r="T587" i="1"/>
  <c r="S587" i="1"/>
  <c r="V586" i="1"/>
  <c r="U586" i="1"/>
  <c r="T586" i="1"/>
  <c r="S586" i="1"/>
  <c r="V585" i="1"/>
  <c r="U585" i="1"/>
  <c r="T585" i="1"/>
  <c r="S585" i="1"/>
  <c r="V584" i="1"/>
  <c r="U584" i="1"/>
  <c r="T584" i="1"/>
  <c r="S584" i="1"/>
  <c r="V583" i="1"/>
  <c r="U583" i="1"/>
  <c r="T583" i="1"/>
  <c r="S583" i="1"/>
  <c r="V582" i="1"/>
  <c r="U582" i="1"/>
  <c r="T582" i="1"/>
  <c r="S582" i="1"/>
  <c r="V581" i="1"/>
  <c r="U581" i="1"/>
  <c r="T581" i="1"/>
  <c r="S581" i="1"/>
  <c r="V580" i="1"/>
  <c r="U580" i="1"/>
  <c r="T580" i="1"/>
  <c r="S580" i="1"/>
  <c r="V579" i="1"/>
  <c r="U579" i="1"/>
  <c r="T579" i="1"/>
  <c r="S579" i="1"/>
  <c r="V578" i="1"/>
  <c r="U578" i="1"/>
  <c r="T578" i="1"/>
  <c r="S578" i="1"/>
  <c r="V577" i="1"/>
  <c r="U577" i="1"/>
  <c r="T577" i="1"/>
  <c r="S577" i="1"/>
  <c r="V576" i="1"/>
  <c r="U576" i="1"/>
  <c r="T576" i="1"/>
  <c r="S576" i="1"/>
  <c r="V575" i="1"/>
  <c r="U575" i="1"/>
  <c r="T575" i="1"/>
  <c r="S575" i="1"/>
  <c r="V574" i="1"/>
  <c r="U574" i="1"/>
  <c r="T574" i="1"/>
  <c r="S574" i="1"/>
  <c r="V573" i="1"/>
  <c r="U573" i="1"/>
  <c r="T573" i="1"/>
  <c r="S573" i="1"/>
  <c r="V572" i="1"/>
  <c r="U572" i="1"/>
  <c r="T572" i="1"/>
  <c r="S572" i="1"/>
  <c r="V571" i="1"/>
  <c r="U571" i="1"/>
  <c r="T571" i="1"/>
  <c r="S571" i="1"/>
  <c r="V570" i="1"/>
  <c r="U570" i="1"/>
  <c r="T570" i="1"/>
  <c r="S570" i="1"/>
  <c r="V569" i="1"/>
  <c r="U569" i="1"/>
  <c r="T569" i="1"/>
  <c r="S569" i="1"/>
  <c r="V568" i="1"/>
  <c r="U568" i="1"/>
  <c r="T568" i="1"/>
  <c r="S568" i="1"/>
  <c r="V567" i="1"/>
  <c r="U567" i="1"/>
  <c r="T567" i="1"/>
  <c r="S567" i="1"/>
  <c r="V566" i="1"/>
  <c r="U566" i="1"/>
  <c r="T566" i="1"/>
  <c r="S566" i="1"/>
  <c r="V565" i="1"/>
  <c r="U565" i="1"/>
  <c r="T565" i="1"/>
  <c r="S565" i="1"/>
  <c r="V564" i="1"/>
  <c r="U564" i="1"/>
  <c r="T564" i="1"/>
  <c r="S564" i="1"/>
  <c r="V563" i="1"/>
  <c r="U563" i="1"/>
  <c r="T563" i="1"/>
  <c r="S563" i="1"/>
  <c r="V562" i="1"/>
  <c r="U562" i="1"/>
  <c r="T562" i="1"/>
  <c r="S562" i="1"/>
  <c r="V561" i="1"/>
  <c r="U561" i="1"/>
  <c r="T561" i="1"/>
  <c r="S561" i="1"/>
  <c r="V560" i="1"/>
  <c r="U560" i="1"/>
  <c r="T560" i="1"/>
  <c r="S560" i="1"/>
  <c r="V559" i="1"/>
  <c r="U559" i="1"/>
  <c r="T559" i="1"/>
  <c r="S559" i="1"/>
  <c r="V558" i="1"/>
  <c r="U558" i="1"/>
  <c r="T558" i="1"/>
  <c r="S558" i="1"/>
  <c r="V557" i="1"/>
  <c r="U557" i="1"/>
  <c r="T557" i="1"/>
  <c r="S557" i="1"/>
  <c r="V556" i="1"/>
  <c r="U556" i="1"/>
  <c r="T556" i="1"/>
  <c r="S556" i="1"/>
  <c r="V555" i="1"/>
  <c r="U555" i="1"/>
  <c r="T555" i="1"/>
  <c r="S555" i="1"/>
  <c r="V554" i="1"/>
  <c r="U554" i="1"/>
  <c r="T554" i="1"/>
  <c r="S554" i="1"/>
  <c r="V553" i="1"/>
  <c r="U553" i="1"/>
  <c r="T553" i="1"/>
  <c r="S553" i="1"/>
  <c r="V552" i="1"/>
  <c r="U552" i="1"/>
  <c r="T552" i="1"/>
  <c r="S552" i="1"/>
  <c r="V551" i="1"/>
  <c r="U551" i="1"/>
  <c r="T551" i="1"/>
  <c r="X551" i="1" s="1"/>
  <c r="S551" i="1"/>
  <c r="V550" i="1"/>
  <c r="U550" i="1"/>
  <c r="T550" i="1"/>
  <c r="S550" i="1"/>
  <c r="V549" i="1"/>
  <c r="U549" i="1"/>
  <c r="T549" i="1"/>
  <c r="S549" i="1"/>
  <c r="V548" i="1"/>
  <c r="U548" i="1"/>
  <c r="T548" i="1"/>
  <c r="X548" i="1" s="1"/>
  <c r="S548" i="1"/>
  <c r="V547" i="1"/>
  <c r="U547" i="1"/>
  <c r="T547" i="1"/>
  <c r="X547" i="1" s="1"/>
  <c r="S547" i="1"/>
  <c r="V546" i="1"/>
  <c r="U546" i="1"/>
  <c r="T546" i="1"/>
  <c r="S546" i="1"/>
  <c r="V545" i="1"/>
  <c r="U545" i="1"/>
  <c r="T545" i="1"/>
  <c r="S545" i="1"/>
  <c r="V544" i="1"/>
  <c r="U544" i="1"/>
  <c r="T544" i="1"/>
  <c r="S544" i="1"/>
  <c r="V543" i="1"/>
  <c r="U543" i="1"/>
  <c r="T543" i="1"/>
  <c r="S543" i="1"/>
  <c r="V542" i="1"/>
  <c r="U542" i="1"/>
  <c r="T542" i="1"/>
  <c r="S542" i="1"/>
  <c r="V541" i="1"/>
  <c r="U541" i="1"/>
  <c r="T541" i="1"/>
  <c r="S541" i="1"/>
  <c r="V540" i="1"/>
  <c r="U540" i="1"/>
  <c r="T540" i="1"/>
  <c r="S540" i="1"/>
  <c r="V539" i="1"/>
  <c r="U539" i="1"/>
  <c r="T539" i="1"/>
  <c r="S539" i="1"/>
  <c r="V538" i="1"/>
  <c r="U538" i="1"/>
  <c r="T538" i="1"/>
  <c r="S538" i="1"/>
  <c r="V537" i="1"/>
  <c r="U537" i="1"/>
  <c r="T537" i="1"/>
  <c r="S537" i="1"/>
  <c r="V536" i="1"/>
  <c r="U536" i="1"/>
  <c r="T536" i="1"/>
  <c r="S536" i="1"/>
  <c r="V535" i="1"/>
  <c r="U535" i="1"/>
  <c r="T535" i="1"/>
  <c r="S535" i="1"/>
  <c r="V534" i="1"/>
  <c r="U534" i="1"/>
  <c r="T534" i="1"/>
  <c r="S534" i="1"/>
  <c r="V533" i="1"/>
  <c r="U533" i="1"/>
  <c r="T533" i="1"/>
  <c r="S533" i="1"/>
  <c r="V532" i="1"/>
  <c r="U532" i="1"/>
  <c r="T532" i="1"/>
  <c r="S532" i="1"/>
  <c r="V531" i="1"/>
  <c r="U531" i="1"/>
  <c r="T531" i="1"/>
  <c r="S531" i="1"/>
  <c r="V530" i="1"/>
  <c r="U530" i="1"/>
  <c r="T530" i="1"/>
  <c r="S530" i="1"/>
  <c r="V529" i="1"/>
  <c r="U529" i="1"/>
  <c r="T529" i="1"/>
  <c r="S529" i="1"/>
  <c r="V528" i="1"/>
  <c r="U528" i="1"/>
  <c r="T528" i="1"/>
  <c r="S528" i="1"/>
  <c r="V527" i="1"/>
  <c r="U527" i="1"/>
  <c r="T527" i="1"/>
  <c r="S527" i="1"/>
  <c r="V526" i="1"/>
  <c r="U526" i="1"/>
  <c r="T526" i="1"/>
  <c r="S526" i="1"/>
  <c r="V525" i="1"/>
  <c r="U525" i="1"/>
  <c r="T525" i="1"/>
  <c r="S525" i="1"/>
  <c r="V524" i="1"/>
  <c r="U524" i="1"/>
  <c r="T524" i="1"/>
  <c r="S524" i="1"/>
  <c r="V523" i="1"/>
  <c r="U523" i="1"/>
  <c r="T523" i="1"/>
  <c r="S523" i="1"/>
  <c r="V522" i="1"/>
  <c r="U522" i="1"/>
  <c r="T522" i="1"/>
  <c r="S522" i="1"/>
  <c r="V521" i="1"/>
  <c r="U521" i="1"/>
  <c r="T521" i="1"/>
  <c r="S521" i="1"/>
  <c r="V520" i="1"/>
  <c r="U520" i="1"/>
  <c r="T520" i="1"/>
  <c r="S520" i="1"/>
  <c r="V519" i="1"/>
  <c r="U519" i="1"/>
  <c r="T519" i="1"/>
  <c r="S519" i="1"/>
  <c r="V518" i="1"/>
  <c r="U518" i="1"/>
  <c r="T518" i="1"/>
  <c r="S518" i="1"/>
  <c r="V517" i="1"/>
  <c r="U517" i="1"/>
  <c r="T517" i="1"/>
  <c r="S517" i="1"/>
  <c r="V516" i="1"/>
  <c r="U516" i="1"/>
  <c r="T516" i="1"/>
  <c r="S516" i="1"/>
  <c r="V515" i="1"/>
  <c r="U515" i="1"/>
  <c r="T515" i="1"/>
  <c r="S515" i="1"/>
  <c r="V514" i="1"/>
  <c r="U514" i="1"/>
  <c r="T514" i="1"/>
  <c r="S514" i="1"/>
  <c r="V513" i="1"/>
  <c r="U513" i="1"/>
  <c r="T513" i="1"/>
  <c r="S513" i="1"/>
  <c r="V512" i="1"/>
  <c r="U512" i="1"/>
  <c r="T512" i="1"/>
  <c r="S512" i="1"/>
  <c r="V511" i="1"/>
  <c r="U511" i="1"/>
  <c r="T511" i="1"/>
  <c r="S511" i="1"/>
  <c r="V510" i="1"/>
  <c r="U510" i="1"/>
  <c r="T510" i="1"/>
  <c r="S510" i="1"/>
  <c r="V509" i="1"/>
  <c r="U509" i="1"/>
  <c r="T509" i="1"/>
  <c r="S509" i="1"/>
  <c r="V508" i="1"/>
  <c r="U508" i="1"/>
  <c r="T508" i="1"/>
  <c r="S508" i="1"/>
  <c r="V507" i="1"/>
  <c r="U507" i="1"/>
  <c r="T507" i="1"/>
  <c r="S507" i="1"/>
  <c r="V506" i="1"/>
  <c r="U506" i="1"/>
  <c r="T506" i="1"/>
  <c r="S506" i="1"/>
  <c r="V505" i="1"/>
  <c r="U505" i="1"/>
  <c r="T505" i="1"/>
  <c r="S505" i="1"/>
  <c r="V504" i="1"/>
  <c r="U504" i="1"/>
  <c r="T504" i="1"/>
  <c r="S504" i="1"/>
  <c r="V503" i="1"/>
  <c r="U503" i="1"/>
  <c r="T503" i="1"/>
  <c r="S503" i="1"/>
  <c r="V502" i="1"/>
  <c r="U502" i="1"/>
  <c r="T502" i="1"/>
  <c r="S502" i="1"/>
  <c r="V501" i="1"/>
  <c r="U501" i="1"/>
  <c r="T501" i="1"/>
  <c r="S501" i="1"/>
  <c r="V500" i="1"/>
  <c r="U500" i="1"/>
  <c r="T500" i="1"/>
  <c r="S500" i="1"/>
  <c r="V499" i="1"/>
  <c r="U499" i="1"/>
  <c r="T499" i="1"/>
  <c r="S499" i="1"/>
  <c r="V498" i="1"/>
  <c r="U498" i="1"/>
  <c r="T498" i="1"/>
  <c r="S498" i="1"/>
  <c r="V497" i="1"/>
  <c r="U497" i="1"/>
  <c r="T497" i="1"/>
  <c r="S497" i="1"/>
  <c r="V496" i="1"/>
  <c r="U496" i="1"/>
  <c r="T496" i="1"/>
  <c r="S496" i="1"/>
  <c r="V495" i="1"/>
  <c r="U495" i="1"/>
  <c r="T495" i="1"/>
  <c r="S495" i="1"/>
  <c r="V494" i="1"/>
  <c r="U494" i="1"/>
  <c r="T494" i="1"/>
  <c r="S494" i="1"/>
  <c r="V493" i="1"/>
  <c r="U493" i="1"/>
  <c r="T493" i="1"/>
  <c r="S493" i="1"/>
  <c r="V492" i="1"/>
  <c r="U492" i="1"/>
  <c r="T492" i="1"/>
  <c r="S492" i="1"/>
  <c r="V491" i="1"/>
  <c r="U491" i="1"/>
  <c r="T491" i="1"/>
  <c r="S491" i="1"/>
  <c r="V490" i="1"/>
  <c r="U490" i="1"/>
  <c r="T490" i="1"/>
  <c r="S490" i="1"/>
  <c r="V489" i="1"/>
  <c r="U489" i="1"/>
  <c r="T489" i="1"/>
  <c r="S489" i="1"/>
  <c r="V488" i="1"/>
  <c r="U488" i="1"/>
  <c r="T488" i="1"/>
  <c r="S488" i="1"/>
  <c r="V487" i="1"/>
  <c r="U487" i="1"/>
  <c r="T487" i="1"/>
  <c r="S487" i="1"/>
  <c r="V486" i="1"/>
  <c r="U486" i="1"/>
  <c r="T486" i="1"/>
  <c r="S486" i="1"/>
  <c r="V485" i="1"/>
  <c r="U485" i="1"/>
  <c r="T485" i="1"/>
  <c r="S485" i="1"/>
  <c r="V484" i="1"/>
  <c r="U484" i="1"/>
  <c r="T484" i="1"/>
  <c r="S484" i="1"/>
  <c r="V483" i="1"/>
  <c r="U483" i="1"/>
  <c r="T483" i="1"/>
  <c r="S483" i="1"/>
  <c r="V482" i="1"/>
  <c r="U482" i="1"/>
  <c r="T482" i="1"/>
  <c r="S482" i="1"/>
  <c r="V481" i="1"/>
  <c r="U481" i="1"/>
  <c r="T481" i="1"/>
  <c r="S481" i="1"/>
  <c r="V480" i="1"/>
  <c r="U480" i="1"/>
  <c r="T480" i="1"/>
  <c r="S480" i="1"/>
  <c r="V479" i="1"/>
  <c r="U479" i="1"/>
  <c r="T479" i="1"/>
  <c r="S479" i="1"/>
  <c r="V478" i="1"/>
  <c r="U478" i="1"/>
  <c r="T478" i="1"/>
  <c r="S478" i="1"/>
  <c r="V477" i="1"/>
  <c r="U477" i="1"/>
  <c r="T477" i="1"/>
  <c r="S477" i="1"/>
  <c r="V476" i="1"/>
  <c r="U476" i="1"/>
  <c r="T476" i="1"/>
  <c r="S476" i="1"/>
  <c r="V475" i="1"/>
  <c r="U475" i="1"/>
  <c r="T475" i="1"/>
  <c r="S475" i="1"/>
  <c r="V474" i="1"/>
  <c r="U474" i="1"/>
  <c r="T474" i="1"/>
  <c r="S474" i="1"/>
  <c r="V473" i="1"/>
  <c r="U473" i="1"/>
  <c r="T473" i="1"/>
  <c r="S473" i="1"/>
  <c r="V472" i="1"/>
  <c r="U472" i="1"/>
  <c r="T472" i="1"/>
  <c r="S472" i="1"/>
  <c r="V471" i="1"/>
  <c r="U471" i="1"/>
  <c r="T471" i="1"/>
  <c r="S471" i="1"/>
  <c r="V470" i="1"/>
  <c r="U470" i="1"/>
  <c r="T470" i="1"/>
  <c r="S470" i="1"/>
  <c r="V469" i="1"/>
  <c r="U469" i="1"/>
  <c r="T469" i="1"/>
  <c r="S469" i="1"/>
  <c r="V468" i="1"/>
  <c r="U468" i="1"/>
  <c r="T468" i="1"/>
  <c r="S468" i="1"/>
  <c r="V467" i="1"/>
  <c r="U467" i="1"/>
  <c r="T467" i="1"/>
  <c r="S467" i="1"/>
  <c r="V466" i="1"/>
  <c r="U466" i="1"/>
  <c r="T466" i="1"/>
  <c r="S466" i="1"/>
  <c r="V465" i="1"/>
  <c r="U465" i="1"/>
  <c r="T465" i="1"/>
  <c r="S465" i="1"/>
  <c r="V464" i="1"/>
  <c r="U464" i="1"/>
  <c r="T464" i="1"/>
  <c r="S464" i="1"/>
  <c r="V463" i="1"/>
  <c r="U463" i="1"/>
  <c r="T463" i="1"/>
  <c r="S463" i="1"/>
  <c r="V462" i="1"/>
  <c r="U462" i="1"/>
  <c r="T462" i="1"/>
  <c r="S462" i="1"/>
  <c r="V461" i="1"/>
  <c r="U461" i="1"/>
  <c r="T461" i="1"/>
  <c r="X461" i="1" s="1"/>
  <c r="S461" i="1"/>
  <c r="V460" i="1"/>
  <c r="U460" i="1"/>
  <c r="T460" i="1"/>
  <c r="S460" i="1"/>
  <c r="V459" i="1"/>
  <c r="U459" i="1"/>
  <c r="T459" i="1"/>
  <c r="S459" i="1"/>
  <c r="V458" i="1"/>
  <c r="U458" i="1"/>
  <c r="T458" i="1"/>
  <c r="S458" i="1"/>
  <c r="V457" i="1"/>
  <c r="U457" i="1"/>
  <c r="T457" i="1"/>
  <c r="S457" i="1"/>
  <c r="V456" i="1"/>
  <c r="U456" i="1"/>
  <c r="T456" i="1"/>
  <c r="S456" i="1"/>
  <c r="V455" i="1"/>
  <c r="U455" i="1"/>
  <c r="T455" i="1"/>
  <c r="S455" i="1"/>
  <c r="V454" i="1"/>
  <c r="U454" i="1"/>
  <c r="T454" i="1"/>
  <c r="S454" i="1"/>
  <c r="V453" i="1"/>
  <c r="U453" i="1"/>
  <c r="T453" i="1"/>
  <c r="S453" i="1"/>
  <c r="V452" i="1"/>
  <c r="U452" i="1"/>
  <c r="T452" i="1"/>
  <c r="S452" i="1"/>
  <c r="V451" i="1"/>
  <c r="U451" i="1"/>
  <c r="T451" i="1"/>
  <c r="X451" i="1" s="1"/>
  <c r="S451" i="1"/>
  <c r="V450" i="1"/>
  <c r="U450" i="1"/>
  <c r="T450" i="1"/>
  <c r="S450" i="1"/>
  <c r="V449" i="1"/>
  <c r="U449" i="1"/>
  <c r="T449" i="1"/>
  <c r="S449" i="1"/>
  <c r="V448" i="1"/>
  <c r="U448" i="1"/>
  <c r="T448" i="1"/>
  <c r="S448" i="1"/>
  <c r="V447" i="1"/>
  <c r="U447" i="1"/>
  <c r="T447" i="1"/>
  <c r="S447" i="1"/>
  <c r="V446" i="1"/>
  <c r="U446" i="1"/>
  <c r="T446" i="1"/>
  <c r="S446" i="1"/>
  <c r="V445" i="1"/>
  <c r="U445" i="1"/>
  <c r="T445" i="1"/>
  <c r="S445" i="1"/>
  <c r="V444" i="1"/>
  <c r="U444" i="1"/>
  <c r="T444" i="1"/>
  <c r="S444" i="1"/>
  <c r="V443" i="1"/>
  <c r="U443" i="1"/>
  <c r="T443" i="1"/>
  <c r="S443" i="1"/>
  <c r="V442" i="1"/>
  <c r="U442" i="1"/>
  <c r="T442" i="1"/>
  <c r="S442" i="1"/>
  <c r="V441" i="1"/>
  <c r="U441" i="1"/>
  <c r="T441" i="1"/>
  <c r="S441" i="1"/>
  <c r="V440" i="1"/>
  <c r="U440" i="1"/>
  <c r="T440" i="1"/>
  <c r="S440" i="1"/>
  <c r="V439" i="1"/>
  <c r="U439" i="1"/>
  <c r="T439" i="1"/>
  <c r="S439" i="1"/>
  <c r="V438" i="1"/>
  <c r="U438" i="1"/>
  <c r="T438" i="1"/>
  <c r="S438" i="1"/>
  <c r="V437" i="1"/>
  <c r="U437" i="1"/>
  <c r="T437" i="1"/>
  <c r="S437" i="1"/>
  <c r="V436" i="1"/>
  <c r="U436" i="1"/>
  <c r="T436" i="1"/>
  <c r="S436" i="1"/>
  <c r="V435" i="1"/>
  <c r="U435" i="1"/>
  <c r="T435" i="1"/>
  <c r="S435" i="1"/>
  <c r="V434" i="1"/>
  <c r="U434" i="1"/>
  <c r="T434" i="1"/>
  <c r="X434" i="1" s="1"/>
  <c r="S434" i="1"/>
  <c r="V433" i="1"/>
  <c r="U433" i="1"/>
  <c r="T433" i="1"/>
  <c r="S433" i="1"/>
  <c r="V432" i="1"/>
  <c r="U432" i="1"/>
  <c r="T432" i="1"/>
  <c r="S432" i="1"/>
  <c r="V431" i="1"/>
  <c r="U431" i="1"/>
  <c r="T431" i="1"/>
  <c r="S431" i="1"/>
  <c r="V430" i="1"/>
  <c r="U430" i="1"/>
  <c r="T430" i="1"/>
  <c r="S430" i="1"/>
  <c r="V429" i="1"/>
  <c r="U429" i="1"/>
  <c r="T429" i="1"/>
  <c r="S429" i="1"/>
  <c r="V428" i="1"/>
  <c r="U428" i="1"/>
  <c r="T428" i="1"/>
  <c r="S428" i="1"/>
  <c r="V427" i="1"/>
  <c r="U427" i="1"/>
  <c r="T427" i="1"/>
  <c r="X427" i="1" s="1"/>
  <c r="S427" i="1"/>
  <c r="V426" i="1"/>
  <c r="U426" i="1"/>
  <c r="T426" i="1"/>
  <c r="S426" i="1"/>
  <c r="V425" i="1"/>
  <c r="U425" i="1"/>
  <c r="T425" i="1"/>
  <c r="S425" i="1"/>
  <c r="V424" i="1"/>
  <c r="U424" i="1"/>
  <c r="T424" i="1"/>
  <c r="S424" i="1"/>
  <c r="V423" i="1"/>
  <c r="U423" i="1"/>
  <c r="T423" i="1"/>
  <c r="S423" i="1"/>
  <c r="V422" i="1"/>
  <c r="U422" i="1"/>
  <c r="T422" i="1"/>
  <c r="S422" i="1"/>
  <c r="V421" i="1"/>
  <c r="U421" i="1"/>
  <c r="T421" i="1"/>
  <c r="S421" i="1"/>
  <c r="V420" i="1"/>
  <c r="U420" i="1"/>
  <c r="T420" i="1"/>
  <c r="S420" i="1"/>
  <c r="V419" i="1"/>
  <c r="U419" i="1"/>
  <c r="T419" i="1"/>
  <c r="S419" i="1"/>
  <c r="V418" i="1"/>
  <c r="U418" i="1"/>
  <c r="T418" i="1"/>
  <c r="S418" i="1"/>
  <c r="V417" i="1"/>
  <c r="U417" i="1"/>
  <c r="T417" i="1"/>
  <c r="S417" i="1"/>
  <c r="V416" i="1"/>
  <c r="U416" i="1"/>
  <c r="T416" i="1"/>
  <c r="S416" i="1"/>
  <c r="V415" i="1"/>
  <c r="U415" i="1"/>
  <c r="T415" i="1"/>
  <c r="S415" i="1"/>
  <c r="V414" i="1"/>
  <c r="U414" i="1"/>
  <c r="T414" i="1"/>
  <c r="S414" i="1"/>
  <c r="V413" i="1"/>
  <c r="U413" i="1"/>
  <c r="T413" i="1"/>
  <c r="S413" i="1"/>
  <c r="V412" i="1"/>
  <c r="U412" i="1"/>
  <c r="T412" i="1"/>
  <c r="S412" i="1"/>
  <c r="V411" i="1"/>
  <c r="U411" i="1"/>
  <c r="T411" i="1"/>
  <c r="S411" i="1"/>
  <c r="V410" i="1"/>
  <c r="U410" i="1"/>
  <c r="T410" i="1"/>
  <c r="S410" i="1"/>
  <c r="V409" i="1"/>
  <c r="U409" i="1"/>
  <c r="T409" i="1"/>
  <c r="S409" i="1"/>
  <c r="V408" i="1"/>
  <c r="U408" i="1"/>
  <c r="T408" i="1"/>
  <c r="S408" i="1"/>
  <c r="V407" i="1"/>
  <c r="U407" i="1"/>
  <c r="T407" i="1"/>
  <c r="S407" i="1"/>
  <c r="V406" i="1"/>
  <c r="U406" i="1"/>
  <c r="T406" i="1"/>
  <c r="S406" i="1"/>
  <c r="V405" i="1"/>
  <c r="U405" i="1"/>
  <c r="T405" i="1"/>
  <c r="S405" i="1"/>
  <c r="V404" i="1"/>
  <c r="U404" i="1"/>
  <c r="T404" i="1"/>
  <c r="S404" i="1"/>
  <c r="V403" i="1"/>
  <c r="U403" i="1"/>
  <c r="T403" i="1"/>
  <c r="S403" i="1"/>
  <c r="V402" i="1"/>
  <c r="U402" i="1"/>
  <c r="T402" i="1"/>
  <c r="S402" i="1"/>
  <c r="V401" i="1"/>
  <c r="U401" i="1"/>
  <c r="T401" i="1"/>
  <c r="S401" i="1"/>
  <c r="V400" i="1"/>
  <c r="U400" i="1"/>
  <c r="T400" i="1"/>
  <c r="S400" i="1"/>
  <c r="V399" i="1"/>
  <c r="U399" i="1"/>
  <c r="T399" i="1"/>
  <c r="S399" i="1"/>
  <c r="V398" i="1"/>
  <c r="U398" i="1"/>
  <c r="T398" i="1"/>
  <c r="S398" i="1"/>
  <c r="V397" i="1"/>
  <c r="U397" i="1"/>
  <c r="T397" i="1"/>
  <c r="S397" i="1"/>
  <c r="V396" i="1"/>
  <c r="U396" i="1"/>
  <c r="T396" i="1"/>
  <c r="S396" i="1"/>
  <c r="V395" i="1"/>
  <c r="U395" i="1"/>
  <c r="T395" i="1"/>
  <c r="S395" i="1"/>
  <c r="V394" i="1"/>
  <c r="U394" i="1"/>
  <c r="T394" i="1"/>
  <c r="S394" i="1"/>
  <c r="V393" i="1"/>
  <c r="U393" i="1"/>
  <c r="T393" i="1"/>
  <c r="S393" i="1"/>
  <c r="V392" i="1"/>
  <c r="U392" i="1"/>
  <c r="T392" i="1"/>
  <c r="S392" i="1"/>
  <c r="V391" i="1"/>
  <c r="U391" i="1"/>
  <c r="T391" i="1"/>
  <c r="S391" i="1"/>
  <c r="V390" i="1"/>
  <c r="U390" i="1"/>
  <c r="T390" i="1"/>
  <c r="S390" i="1"/>
  <c r="V389" i="1"/>
  <c r="U389" i="1"/>
  <c r="T389" i="1"/>
  <c r="S389" i="1"/>
  <c r="V388" i="1"/>
  <c r="U388" i="1"/>
  <c r="T388" i="1"/>
  <c r="S388" i="1"/>
  <c r="V387" i="1"/>
  <c r="U387" i="1"/>
  <c r="T387" i="1"/>
  <c r="S387" i="1"/>
  <c r="V386" i="1"/>
  <c r="U386" i="1"/>
  <c r="T386" i="1"/>
  <c r="S386" i="1"/>
  <c r="V385" i="1"/>
  <c r="U385" i="1"/>
  <c r="T385" i="1"/>
  <c r="S385" i="1"/>
  <c r="V384" i="1"/>
  <c r="U384" i="1"/>
  <c r="T384" i="1"/>
  <c r="S384" i="1"/>
  <c r="V383" i="1"/>
  <c r="U383" i="1"/>
  <c r="T383" i="1"/>
  <c r="S383" i="1"/>
  <c r="V382" i="1"/>
  <c r="U382" i="1"/>
  <c r="T382" i="1"/>
  <c r="S382" i="1"/>
  <c r="V381" i="1"/>
  <c r="U381" i="1"/>
  <c r="T381" i="1"/>
  <c r="S381" i="1"/>
  <c r="V380" i="1"/>
  <c r="U380" i="1"/>
  <c r="T380" i="1"/>
  <c r="S380" i="1"/>
  <c r="V379" i="1"/>
  <c r="U379" i="1"/>
  <c r="T379" i="1"/>
  <c r="S379" i="1"/>
  <c r="V378" i="1"/>
  <c r="U378" i="1"/>
  <c r="T378" i="1"/>
  <c r="S378" i="1"/>
  <c r="V377" i="1"/>
  <c r="U377" i="1"/>
  <c r="T377" i="1"/>
  <c r="S377" i="1"/>
  <c r="V376" i="1"/>
  <c r="U376" i="1"/>
  <c r="T376" i="1"/>
  <c r="S376" i="1"/>
  <c r="V375" i="1"/>
  <c r="U375" i="1"/>
  <c r="T375" i="1"/>
  <c r="S375" i="1"/>
  <c r="V374" i="1"/>
  <c r="U374" i="1"/>
  <c r="T374" i="1"/>
  <c r="S374" i="1"/>
  <c r="V373" i="1"/>
  <c r="U373" i="1"/>
  <c r="T373" i="1"/>
  <c r="S373" i="1"/>
  <c r="V372" i="1"/>
  <c r="U372" i="1"/>
  <c r="T372" i="1"/>
  <c r="S372" i="1"/>
  <c r="V371" i="1"/>
  <c r="U371" i="1"/>
  <c r="T371" i="1"/>
  <c r="S371" i="1"/>
  <c r="V370" i="1"/>
  <c r="U370" i="1"/>
  <c r="T370" i="1"/>
  <c r="S370" i="1"/>
  <c r="V369" i="1"/>
  <c r="U369" i="1"/>
  <c r="T369" i="1"/>
  <c r="S369" i="1"/>
  <c r="V368" i="1"/>
  <c r="U368" i="1"/>
  <c r="T368" i="1"/>
  <c r="S368" i="1"/>
  <c r="V367" i="1"/>
  <c r="U367" i="1"/>
  <c r="T367" i="1"/>
  <c r="S367" i="1"/>
  <c r="V366" i="1"/>
  <c r="U366" i="1"/>
  <c r="T366" i="1"/>
  <c r="S366" i="1"/>
  <c r="V365" i="1"/>
  <c r="U365" i="1"/>
  <c r="T365" i="1"/>
  <c r="S365" i="1"/>
  <c r="V364" i="1"/>
  <c r="U364" i="1"/>
  <c r="T364" i="1"/>
  <c r="S364" i="1"/>
  <c r="V363" i="1"/>
  <c r="U363" i="1"/>
  <c r="T363" i="1"/>
  <c r="S363" i="1"/>
  <c r="V362" i="1"/>
  <c r="U362" i="1"/>
  <c r="T362" i="1"/>
  <c r="S362" i="1"/>
  <c r="V361" i="1"/>
  <c r="U361" i="1"/>
  <c r="T361" i="1"/>
  <c r="S361" i="1"/>
  <c r="V360" i="1"/>
  <c r="U360" i="1"/>
  <c r="T360" i="1"/>
  <c r="S360" i="1"/>
  <c r="V359" i="1"/>
  <c r="U359" i="1"/>
  <c r="T359" i="1"/>
  <c r="S359" i="1"/>
  <c r="V358" i="1"/>
  <c r="U358" i="1"/>
  <c r="T358" i="1"/>
  <c r="S358" i="1"/>
  <c r="V357" i="1"/>
  <c r="U357" i="1"/>
  <c r="T357" i="1"/>
  <c r="S357" i="1"/>
  <c r="V356" i="1"/>
  <c r="U356" i="1"/>
  <c r="T356" i="1"/>
  <c r="S356" i="1"/>
  <c r="V355" i="1"/>
  <c r="U355" i="1"/>
  <c r="T355" i="1"/>
  <c r="S355" i="1"/>
  <c r="V354" i="1"/>
  <c r="U354" i="1"/>
  <c r="T354" i="1"/>
  <c r="S354" i="1"/>
  <c r="V353" i="1"/>
  <c r="U353" i="1"/>
  <c r="T353" i="1"/>
  <c r="S353" i="1"/>
  <c r="V352" i="1"/>
  <c r="U352" i="1"/>
  <c r="T352" i="1"/>
  <c r="S352" i="1"/>
  <c r="V351" i="1"/>
  <c r="U351" i="1"/>
  <c r="T351" i="1"/>
  <c r="S351" i="1"/>
  <c r="V350" i="1"/>
  <c r="U350" i="1"/>
  <c r="T350" i="1"/>
  <c r="S350" i="1"/>
  <c r="V349" i="1"/>
  <c r="U349" i="1"/>
  <c r="T349" i="1"/>
  <c r="S349" i="1"/>
  <c r="V348" i="1"/>
  <c r="U348" i="1"/>
  <c r="T348" i="1"/>
  <c r="S348" i="1"/>
  <c r="V347" i="1"/>
  <c r="U347" i="1"/>
  <c r="T347" i="1"/>
  <c r="S347" i="1"/>
  <c r="V346" i="1"/>
  <c r="U346" i="1"/>
  <c r="T346" i="1"/>
  <c r="S346" i="1"/>
  <c r="V345" i="1"/>
  <c r="U345" i="1"/>
  <c r="T345" i="1"/>
  <c r="S345" i="1"/>
  <c r="V344" i="1"/>
  <c r="U344" i="1"/>
  <c r="T344" i="1"/>
  <c r="S344" i="1"/>
  <c r="V343" i="1"/>
  <c r="U343" i="1"/>
  <c r="T343" i="1"/>
  <c r="S343" i="1"/>
  <c r="V342" i="1"/>
  <c r="U342" i="1"/>
  <c r="T342" i="1"/>
  <c r="S342" i="1"/>
  <c r="V341" i="1"/>
  <c r="U341" i="1"/>
  <c r="T341" i="1"/>
  <c r="S341" i="1"/>
  <c r="V340" i="1"/>
  <c r="U340" i="1"/>
  <c r="T340" i="1"/>
  <c r="S340" i="1"/>
  <c r="V339" i="1"/>
  <c r="U339" i="1"/>
  <c r="T339" i="1"/>
  <c r="S339" i="1"/>
  <c r="V338" i="1"/>
  <c r="U338" i="1"/>
  <c r="T338" i="1"/>
  <c r="S338" i="1"/>
  <c r="V337" i="1"/>
  <c r="U337" i="1"/>
  <c r="T337" i="1"/>
  <c r="S337" i="1"/>
  <c r="V336" i="1"/>
  <c r="U336" i="1"/>
  <c r="T336" i="1"/>
  <c r="S336" i="1"/>
  <c r="V335" i="1"/>
  <c r="U335" i="1"/>
  <c r="T335" i="1"/>
  <c r="S335" i="1"/>
  <c r="V334" i="1"/>
  <c r="U334" i="1"/>
  <c r="T334" i="1"/>
  <c r="S334" i="1"/>
  <c r="V333" i="1"/>
  <c r="U333" i="1"/>
  <c r="T333" i="1"/>
  <c r="S333" i="1"/>
  <c r="V332" i="1"/>
  <c r="U332" i="1"/>
  <c r="T332" i="1"/>
  <c r="S332" i="1"/>
  <c r="V331" i="1"/>
  <c r="U331" i="1"/>
  <c r="T331" i="1"/>
  <c r="S331" i="1"/>
  <c r="V330" i="1"/>
  <c r="U330" i="1"/>
  <c r="T330" i="1"/>
  <c r="S330" i="1"/>
  <c r="V329" i="1"/>
  <c r="U329" i="1"/>
  <c r="T329" i="1"/>
  <c r="S329" i="1"/>
  <c r="V328" i="1"/>
  <c r="U328" i="1"/>
  <c r="T328" i="1"/>
  <c r="S328" i="1"/>
  <c r="V327" i="1"/>
  <c r="U327" i="1"/>
  <c r="T327" i="1"/>
  <c r="S327" i="1"/>
  <c r="V326" i="1"/>
  <c r="U326" i="1"/>
  <c r="T326" i="1"/>
  <c r="S326" i="1"/>
  <c r="V325" i="1"/>
  <c r="U325" i="1"/>
  <c r="T325" i="1"/>
  <c r="S325" i="1"/>
  <c r="V324" i="1"/>
  <c r="U324" i="1"/>
  <c r="T324" i="1"/>
  <c r="S324" i="1"/>
  <c r="V323" i="1"/>
  <c r="U323" i="1"/>
  <c r="T323" i="1"/>
  <c r="S323" i="1"/>
  <c r="V322" i="1"/>
  <c r="U322" i="1"/>
  <c r="T322" i="1"/>
  <c r="S322" i="1"/>
  <c r="V321" i="1"/>
  <c r="U321" i="1"/>
  <c r="T321" i="1"/>
  <c r="S321" i="1"/>
  <c r="V320" i="1"/>
  <c r="U320" i="1"/>
  <c r="T320" i="1"/>
  <c r="S320" i="1"/>
  <c r="V319" i="1"/>
  <c r="U319" i="1"/>
  <c r="T319" i="1"/>
  <c r="S319" i="1"/>
  <c r="V318" i="1"/>
  <c r="U318" i="1"/>
  <c r="T318" i="1"/>
  <c r="S318" i="1"/>
  <c r="V317" i="1"/>
  <c r="U317" i="1"/>
  <c r="T317" i="1"/>
  <c r="S317" i="1"/>
  <c r="V316" i="1"/>
  <c r="U316" i="1"/>
  <c r="T316" i="1"/>
  <c r="S316" i="1"/>
  <c r="V315" i="1"/>
  <c r="U315" i="1"/>
  <c r="T315" i="1"/>
  <c r="S315" i="1"/>
  <c r="V314" i="1"/>
  <c r="U314" i="1"/>
  <c r="T314" i="1"/>
  <c r="S314" i="1"/>
  <c r="V313" i="1"/>
  <c r="U313" i="1"/>
  <c r="T313" i="1"/>
  <c r="S313" i="1"/>
  <c r="V312" i="1"/>
  <c r="U312" i="1"/>
  <c r="T312" i="1"/>
  <c r="S312" i="1"/>
  <c r="V311" i="1"/>
  <c r="U311" i="1"/>
  <c r="T311" i="1"/>
  <c r="S311" i="1"/>
  <c r="V310" i="1"/>
  <c r="U310" i="1"/>
  <c r="T310" i="1"/>
  <c r="S310" i="1"/>
  <c r="V309" i="1"/>
  <c r="U309" i="1"/>
  <c r="T309" i="1"/>
  <c r="S309" i="1"/>
  <c r="V308" i="1"/>
  <c r="U308" i="1"/>
  <c r="T308" i="1"/>
  <c r="S308" i="1"/>
  <c r="V307" i="1"/>
  <c r="U307" i="1"/>
  <c r="T307" i="1"/>
  <c r="S307" i="1"/>
  <c r="V306" i="1"/>
  <c r="U306" i="1"/>
  <c r="T306" i="1"/>
  <c r="S306" i="1"/>
  <c r="V305" i="1"/>
  <c r="U305" i="1"/>
  <c r="T305" i="1"/>
  <c r="S305" i="1"/>
  <c r="V304" i="1"/>
  <c r="U304" i="1"/>
  <c r="T304" i="1"/>
  <c r="S304" i="1"/>
  <c r="V303" i="1"/>
  <c r="U303" i="1"/>
  <c r="T303" i="1"/>
  <c r="S303" i="1"/>
  <c r="V302" i="1"/>
  <c r="U302" i="1"/>
  <c r="T302" i="1"/>
  <c r="S302" i="1"/>
  <c r="V301" i="1"/>
  <c r="U301" i="1"/>
  <c r="T301" i="1"/>
  <c r="S301" i="1"/>
  <c r="V300" i="1"/>
  <c r="U300" i="1"/>
  <c r="T300" i="1"/>
  <c r="S300" i="1"/>
  <c r="V299" i="1"/>
  <c r="U299" i="1"/>
  <c r="T299" i="1"/>
  <c r="S299" i="1"/>
  <c r="V298" i="1"/>
  <c r="U298" i="1"/>
  <c r="T298" i="1"/>
  <c r="S298" i="1"/>
  <c r="V297" i="1"/>
  <c r="U297" i="1"/>
  <c r="T297" i="1"/>
  <c r="S297" i="1"/>
  <c r="V296" i="1"/>
  <c r="U296" i="1"/>
  <c r="T296" i="1"/>
  <c r="S296" i="1"/>
  <c r="V295" i="1"/>
  <c r="U295" i="1"/>
  <c r="T295" i="1"/>
  <c r="S295" i="1"/>
  <c r="V294" i="1"/>
  <c r="U294" i="1"/>
  <c r="T294" i="1"/>
  <c r="S294" i="1"/>
  <c r="V293" i="1"/>
  <c r="U293" i="1"/>
  <c r="T293" i="1"/>
  <c r="S293" i="1"/>
  <c r="V292" i="1"/>
  <c r="U292" i="1"/>
  <c r="T292" i="1"/>
  <c r="S292" i="1"/>
  <c r="V291" i="1"/>
  <c r="U291" i="1"/>
  <c r="T291" i="1"/>
  <c r="S291" i="1"/>
  <c r="V290" i="1"/>
  <c r="U290" i="1"/>
  <c r="T290" i="1"/>
  <c r="X290" i="1" s="1"/>
  <c r="S290" i="1"/>
  <c r="V289" i="1"/>
  <c r="U289" i="1"/>
  <c r="T289" i="1"/>
  <c r="X289" i="1" s="1"/>
  <c r="S289" i="1"/>
  <c r="V288" i="1"/>
  <c r="U288" i="1"/>
  <c r="T288" i="1"/>
  <c r="S288" i="1"/>
  <c r="V287" i="1"/>
  <c r="U287" i="1"/>
  <c r="T287" i="1"/>
  <c r="S287" i="1"/>
  <c r="V286" i="1"/>
  <c r="U286" i="1"/>
  <c r="T286" i="1"/>
  <c r="S286" i="1"/>
  <c r="V285" i="1"/>
  <c r="U285" i="1"/>
  <c r="T285" i="1"/>
  <c r="S285" i="1"/>
  <c r="V284" i="1"/>
  <c r="U284" i="1"/>
  <c r="T284" i="1"/>
  <c r="S284" i="1"/>
  <c r="V283" i="1"/>
  <c r="U283" i="1"/>
  <c r="T283" i="1"/>
  <c r="S283" i="1"/>
  <c r="V282" i="1"/>
  <c r="U282" i="1"/>
  <c r="T282" i="1"/>
  <c r="X282" i="1" s="1"/>
  <c r="S282" i="1"/>
  <c r="V281" i="1"/>
  <c r="U281" i="1"/>
  <c r="T281" i="1"/>
  <c r="S281" i="1"/>
  <c r="V280" i="1"/>
  <c r="U280" i="1"/>
  <c r="T280" i="1"/>
  <c r="S280" i="1"/>
  <c r="V279" i="1"/>
  <c r="U279" i="1"/>
  <c r="T279" i="1"/>
  <c r="S279" i="1"/>
  <c r="V278" i="1"/>
  <c r="U278" i="1"/>
  <c r="T278" i="1"/>
  <c r="S278" i="1"/>
  <c r="V277" i="1"/>
  <c r="U277" i="1"/>
  <c r="T277" i="1"/>
  <c r="S277" i="1"/>
  <c r="V276" i="1"/>
  <c r="U276" i="1"/>
  <c r="T276" i="1"/>
  <c r="S276" i="1"/>
  <c r="V275" i="1"/>
  <c r="U275" i="1"/>
  <c r="T275" i="1"/>
  <c r="S275" i="1"/>
  <c r="V274" i="1"/>
  <c r="U274" i="1"/>
  <c r="T274" i="1"/>
  <c r="S274" i="1"/>
  <c r="V273" i="1"/>
  <c r="U273" i="1"/>
  <c r="T273" i="1"/>
  <c r="S273" i="1"/>
  <c r="AU280" i="1"/>
  <c r="AV275" i="1" s="1"/>
  <c r="V272" i="1"/>
  <c r="U272" i="1"/>
  <c r="T272" i="1"/>
  <c r="S272" i="1"/>
  <c r="V271" i="1"/>
  <c r="U271" i="1"/>
  <c r="T271" i="1"/>
  <c r="S271" i="1"/>
  <c r="V270" i="1"/>
  <c r="U270" i="1"/>
  <c r="T270" i="1"/>
  <c r="S270" i="1"/>
  <c r="V269" i="1"/>
  <c r="U269" i="1"/>
  <c r="T269" i="1"/>
  <c r="S269" i="1"/>
  <c r="V268" i="1"/>
  <c r="U268" i="1"/>
  <c r="T268" i="1"/>
  <c r="S268" i="1"/>
  <c r="V267" i="1"/>
  <c r="U267" i="1"/>
  <c r="T267" i="1"/>
  <c r="S267" i="1"/>
  <c r="V266" i="1"/>
  <c r="U266" i="1"/>
  <c r="T266" i="1"/>
  <c r="S266" i="1"/>
  <c r="V265" i="1"/>
  <c r="U265" i="1"/>
  <c r="T265" i="1"/>
  <c r="S265" i="1"/>
  <c r="V264" i="1"/>
  <c r="U264" i="1"/>
  <c r="T264" i="1"/>
  <c r="S264" i="1"/>
  <c r="V263" i="1"/>
  <c r="U263" i="1"/>
  <c r="T263" i="1"/>
  <c r="S263" i="1"/>
  <c r="V262" i="1"/>
  <c r="U262" i="1"/>
  <c r="T262" i="1"/>
  <c r="X262" i="1" s="1"/>
  <c r="S262" i="1"/>
  <c r="V261" i="1"/>
  <c r="U261" i="1"/>
  <c r="T261" i="1"/>
  <c r="S261" i="1"/>
  <c r="V260" i="1"/>
  <c r="U260" i="1"/>
  <c r="T260" i="1"/>
  <c r="S260" i="1"/>
  <c r="V259" i="1"/>
  <c r="U259" i="1"/>
  <c r="T259" i="1"/>
  <c r="S259" i="1"/>
  <c r="V258" i="1"/>
  <c r="U258" i="1"/>
  <c r="T258" i="1"/>
  <c r="S258" i="1"/>
  <c r="V257" i="1"/>
  <c r="U257" i="1"/>
  <c r="T257" i="1"/>
  <c r="S257" i="1"/>
  <c r="V256" i="1"/>
  <c r="U256" i="1"/>
  <c r="T256" i="1"/>
  <c r="S256" i="1"/>
  <c r="V255" i="1"/>
  <c r="U255" i="1"/>
  <c r="T255" i="1"/>
  <c r="S255" i="1"/>
  <c r="V254" i="1"/>
  <c r="U254" i="1"/>
  <c r="T254" i="1"/>
  <c r="S254" i="1"/>
  <c r="V253" i="1"/>
  <c r="U253" i="1"/>
  <c r="T253" i="1"/>
  <c r="X253" i="1" s="1"/>
  <c r="S253" i="1"/>
  <c r="V252" i="1"/>
  <c r="U252" i="1"/>
  <c r="T252" i="1"/>
  <c r="X252" i="1" s="1"/>
  <c r="S252" i="1"/>
  <c r="V251" i="1"/>
  <c r="U251" i="1"/>
  <c r="T251" i="1"/>
  <c r="X251" i="1" s="1"/>
  <c r="S251" i="1"/>
  <c r="V250" i="1"/>
  <c r="U250" i="1"/>
  <c r="T250" i="1"/>
  <c r="S250" i="1"/>
  <c r="V249" i="1"/>
  <c r="U249" i="1"/>
  <c r="T249" i="1"/>
  <c r="S249" i="1"/>
  <c r="V248" i="1"/>
  <c r="U248" i="1"/>
  <c r="T248" i="1"/>
  <c r="S248" i="1"/>
  <c r="V247" i="1"/>
  <c r="U247" i="1"/>
  <c r="T247" i="1"/>
  <c r="S247" i="1"/>
  <c r="V246" i="1"/>
  <c r="U246" i="1"/>
  <c r="T246" i="1"/>
  <c r="S246" i="1"/>
  <c r="V245" i="1"/>
  <c r="U245" i="1"/>
  <c r="T245" i="1"/>
  <c r="S245" i="1"/>
  <c r="V244" i="1"/>
  <c r="U244" i="1"/>
  <c r="T244" i="1"/>
  <c r="S244" i="1"/>
  <c r="V243" i="1"/>
  <c r="U243" i="1"/>
  <c r="T243" i="1"/>
  <c r="S243" i="1"/>
  <c r="V242" i="1"/>
  <c r="U242" i="1"/>
  <c r="T242" i="1"/>
  <c r="S242" i="1"/>
  <c r="V241" i="1"/>
  <c r="U241" i="1"/>
  <c r="T241" i="1"/>
  <c r="S241" i="1"/>
  <c r="V240" i="1"/>
  <c r="U240" i="1"/>
  <c r="T240" i="1"/>
  <c r="S240" i="1"/>
  <c r="V239" i="1"/>
  <c r="U239" i="1"/>
  <c r="T239" i="1"/>
  <c r="S239" i="1"/>
  <c r="V238" i="1"/>
  <c r="U238" i="1"/>
  <c r="T238" i="1"/>
  <c r="S238" i="1"/>
  <c r="V237" i="1"/>
  <c r="U237" i="1"/>
  <c r="T237" i="1"/>
  <c r="S237" i="1"/>
  <c r="V236" i="1"/>
  <c r="U236" i="1"/>
  <c r="T236" i="1"/>
  <c r="S236" i="1"/>
  <c r="V235" i="1"/>
  <c r="U235" i="1"/>
  <c r="T235" i="1"/>
  <c r="S235" i="1"/>
  <c r="V234" i="1"/>
  <c r="U234" i="1"/>
  <c r="T234" i="1"/>
  <c r="S234" i="1"/>
  <c r="V233" i="1"/>
  <c r="U233" i="1"/>
  <c r="T233" i="1"/>
  <c r="S233" i="1"/>
  <c r="V232" i="1"/>
  <c r="U232" i="1"/>
  <c r="T232" i="1"/>
  <c r="S232" i="1"/>
  <c r="V231" i="1"/>
  <c r="U231" i="1"/>
  <c r="T231" i="1"/>
  <c r="S231" i="1"/>
  <c r="V230" i="1"/>
  <c r="U230" i="1"/>
  <c r="T230" i="1"/>
  <c r="S230" i="1"/>
  <c r="V229" i="1"/>
  <c r="U229" i="1"/>
  <c r="T229" i="1"/>
  <c r="S229" i="1"/>
  <c r="V228" i="1"/>
  <c r="U228" i="1"/>
  <c r="T228" i="1"/>
  <c r="S228" i="1"/>
  <c r="V227" i="1"/>
  <c r="U227" i="1"/>
  <c r="T227" i="1"/>
  <c r="S227" i="1"/>
  <c r="V226" i="1"/>
  <c r="U226" i="1"/>
  <c r="T226" i="1"/>
  <c r="S226" i="1"/>
  <c r="V225" i="1"/>
  <c r="U225" i="1"/>
  <c r="T225" i="1"/>
  <c r="S225" i="1"/>
  <c r="V224" i="1"/>
  <c r="U224" i="1"/>
  <c r="T224" i="1"/>
  <c r="S224" i="1"/>
  <c r="V223" i="1"/>
  <c r="U223" i="1"/>
  <c r="T223" i="1"/>
  <c r="S223" i="1"/>
  <c r="V222" i="1"/>
  <c r="U222" i="1"/>
  <c r="T222" i="1"/>
  <c r="S222" i="1"/>
  <c r="V221" i="1"/>
  <c r="U221" i="1"/>
  <c r="T221" i="1"/>
  <c r="S221" i="1"/>
  <c r="V220" i="1"/>
  <c r="U220" i="1"/>
  <c r="T220" i="1"/>
  <c r="S220" i="1"/>
  <c r="V219" i="1"/>
  <c r="U219" i="1"/>
  <c r="T219" i="1"/>
  <c r="S219" i="1"/>
  <c r="V218" i="1"/>
  <c r="U218" i="1"/>
  <c r="T218" i="1"/>
  <c r="S218" i="1"/>
  <c r="V217" i="1"/>
  <c r="U217" i="1"/>
  <c r="T217" i="1"/>
  <c r="S217" i="1"/>
  <c r="V216" i="1"/>
  <c r="U216" i="1"/>
  <c r="T216" i="1"/>
  <c r="S216" i="1"/>
  <c r="V215" i="1"/>
  <c r="U215" i="1"/>
  <c r="T215" i="1"/>
  <c r="S215" i="1"/>
  <c r="V214" i="1"/>
  <c r="U214" i="1"/>
  <c r="T214" i="1"/>
  <c r="S214" i="1"/>
  <c r="V213" i="1"/>
  <c r="U213" i="1"/>
  <c r="T213" i="1"/>
  <c r="S213" i="1"/>
  <c r="V212" i="1"/>
  <c r="U212" i="1"/>
  <c r="T212" i="1"/>
  <c r="S212" i="1"/>
  <c r="V211" i="1"/>
  <c r="U211" i="1"/>
  <c r="T211" i="1"/>
  <c r="S211" i="1"/>
  <c r="V210" i="1"/>
  <c r="U210" i="1"/>
  <c r="T210" i="1"/>
  <c r="S210" i="1"/>
  <c r="V209" i="1"/>
  <c r="U209" i="1"/>
  <c r="T209" i="1"/>
  <c r="S209" i="1"/>
  <c r="V208" i="1"/>
  <c r="U208" i="1"/>
  <c r="T208" i="1"/>
  <c r="S208" i="1"/>
  <c r="V207" i="1"/>
  <c r="U207" i="1"/>
  <c r="T207" i="1"/>
  <c r="S207" i="1"/>
  <c r="V206" i="1"/>
  <c r="U206" i="1"/>
  <c r="T206" i="1"/>
  <c r="S206" i="1"/>
  <c r="V205" i="1"/>
  <c r="U205" i="1"/>
  <c r="T205" i="1"/>
  <c r="S205" i="1"/>
  <c r="V204" i="1"/>
  <c r="U204" i="1"/>
  <c r="T204" i="1"/>
  <c r="S204" i="1"/>
  <c r="V203" i="1"/>
  <c r="U203" i="1"/>
  <c r="T203" i="1"/>
  <c r="S203" i="1"/>
  <c r="V202" i="1"/>
  <c r="U202" i="1"/>
  <c r="T202" i="1"/>
  <c r="S202" i="1"/>
  <c r="V201" i="1"/>
  <c r="U201" i="1"/>
  <c r="T201" i="1"/>
  <c r="S201" i="1"/>
  <c r="V200" i="1"/>
  <c r="U200" i="1"/>
  <c r="T200" i="1"/>
  <c r="S200" i="1"/>
  <c r="V199" i="1"/>
  <c r="U199" i="1"/>
  <c r="T199" i="1"/>
  <c r="S199" i="1"/>
  <c r="V198" i="1"/>
  <c r="U198" i="1"/>
  <c r="T198" i="1"/>
  <c r="S198" i="1"/>
  <c r="V197" i="1"/>
  <c r="U197" i="1"/>
  <c r="T197" i="1"/>
  <c r="S197" i="1"/>
  <c r="V196" i="1"/>
  <c r="U196" i="1"/>
  <c r="T196" i="1"/>
  <c r="S196" i="1"/>
  <c r="V195" i="1"/>
  <c r="U195" i="1"/>
  <c r="T195" i="1"/>
  <c r="S195" i="1"/>
  <c r="V194" i="1"/>
  <c r="U194" i="1"/>
  <c r="T194" i="1"/>
  <c r="S194" i="1"/>
  <c r="V193" i="1"/>
  <c r="U193" i="1"/>
  <c r="T193" i="1"/>
  <c r="S193" i="1"/>
  <c r="V192" i="1"/>
  <c r="U192" i="1"/>
  <c r="T192" i="1"/>
  <c r="S192" i="1"/>
  <c r="V191" i="1"/>
  <c r="U191" i="1"/>
  <c r="T191" i="1"/>
  <c r="S191" i="1"/>
  <c r="V190" i="1"/>
  <c r="U190" i="1"/>
  <c r="T190" i="1"/>
  <c r="S190" i="1"/>
  <c r="V189" i="1"/>
  <c r="U189" i="1"/>
  <c r="T189" i="1"/>
  <c r="S189" i="1"/>
  <c r="V188" i="1"/>
  <c r="U188" i="1"/>
  <c r="T188" i="1"/>
  <c r="S188" i="1"/>
  <c r="V187" i="1"/>
  <c r="U187" i="1"/>
  <c r="T187" i="1"/>
  <c r="S187" i="1"/>
  <c r="V186" i="1"/>
  <c r="U186" i="1"/>
  <c r="T186" i="1"/>
  <c r="S186" i="1"/>
  <c r="V185" i="1"/>
  <c r="U185" i="1"/>
  <c r="T185" i="1"/>
  <c r="S185" i="1"/>
  <c r="V184" i="1"/>
  <c r="U184" i="1"/>
  <c r="T184" i="1"/>
  <c r="S184" i="1"/>
  <c r="V183" i="1"/>
  <c r="U183" i="1"/>
  <c r="T183" i="1"/>
  <c r="S183" i="1"/>
  <c r="V182" i="1"/>
  <c r="U182" i="1"/>
  <c r="T182" i="1"/>
  <c r="S182" i="1"/>
  <c r="V181" i="1"/>
  <c r="U181" i="1"/>
  <c r="T181" i="1"/>
  <c r="S181" i="1"/>
  <c r="V180" i="1"/>
  <c r="U180" i="1"/>
  <c r="T180" i="1"/>
  <c r="S180" i="1"/>
  <c r="V179" i="1"/>
  <c r="U179" i="1"/>
  <c r="T179" i="1"/>
  <c r="S179" i="1"/>
  <c r="V178" i="1"/>
  <c r="U178" i="1"/>
  <c r="T178" i="1"/>
  <c r="S178" i="1"/>
  <c r="V177" i="1"/>
  <c r="U177" i="1"/>
  <c r="T177" i="1"/>
  <c r="S177" i="1"/>
  <c r="V176" i="1"/>
  <c r="U176" i="1"/>
  <c r="T176" i="1"/>
  <c r="S176" i="1"/>
  <c r="V175" i="1"/>
  <c r="U175" i="1"/>
  <c r="T175" i="1"/>
  <c r="S175" i="1"/>
  <c r="V174" i="1"/>
  <c r="U174" i="1"/>
  <c r="T174" i="1"/>
  <c r="X174" i="1" s="1"/>
  <c r="S174" i="1"/>
  <c r="V173" i="1"/>
  <c r="U173" i="1"/>
  <c r="T173" i="1"/>
  <c r="S173" i="1"/>
  <c r="V172" i="1"/>
  <c r="U172" i="1"/>
  <c r="T172" i="1"/>
  <c r="S172" i="1"/>
  <c r="V171" i="1"/>
  <c r="U171" i="1"/>
  <c r="T171" i="1"/>
  <c r="S171" i="1"/>
  <c r="V170" i="1"/>
  <c r="U170" i="1"/>
  <c r="T170" i="1"/>
  <c r="S170" i="1"/>
  <c r="V169" i="1"/>
  <c r="U169" i="1"/>
  <c r="T169" i="1"/>
  <c r="S169" i="1"/>
  <c r="V168" i="1"/>
  <c r="U168" i="1"/>
  <c r="T168" i="1"/>
  <c r="S168" i="1"/>
  <c r="V167" i="1"/>
  <c r="U167" i="1"/>
  <c r="T167" i="1"/>
  <c r="S167" i="1"/>
  <c r="V166" i="1"/>
  <c r="U166" i="1"/>
  <c r="T166" i="1"/>
  <c r="S166" i="1"/>
  <c r="V165" i="1"/>
  <c r="U165" i="1"/>
  <c r="T165" i="1"/>
  <c r="S165" i="1"/>
  <c r="V164" i="1"/>
  <c r="U164" i="1"/>
  <c r="T164" i="1"/>
  <c r="S164" i="1"/>
  <c r="V163" i="1"/>
  <c r="U163" i="1"/>
  <c r="T163" i="1"/>
  <c r="S163" i="1"/>
  <c r="V162" i="1"/>
  <c r="U162" i="1"/>
  <c r="T162" i="1"/>
  <c r="S162" i="1"/>
  <c r="V161" i="1"/>
  <c r="U161" i="1"/>
  <c r="T161" i="1"/>
  <c r="S161" i="1"/>
  <c r="V160" i="1"/>
  <c r="U160" i="1"/>
  <c r="T160" i="1"/>
  <c r="S160" i="1"/>
  <c r="V159" i="1"/>
  <c r="U159" i="1"/>
  <c r="T159" i="1"/>
  <c r="S159" i="1"/>
  <c r="V158" i="1"/>
  <c r="U158" i="1"/>
  <c r="T158" i="1"/>
  <c r="S158" i="1"/>
  <c r="V157" i="1"/>
  <c r="U157" i="1"/>
  <c r="T157" i="1"/>
  <c r="S157" i="1"/>
  <c r="V156" i="1"/>
  <c r="U156" i="1"/>
  <c r="T156" i="1"/>
  <c r="S156" i="1"/>
  <c r="V155" i="1"/>
  <c r="U155" i="1"/>
  <c r="T155" i="1"/>
  <c r="S155" i="1"/>
  <c r="V154" i="1"/>
  <c r="U154" i="1"/>
  <c r="T154" i="1"/>
  <c r="S154" i="1"/>
  <c r="V153" i="1"/>
  <c r="U153" i="1"/>
  <c r="T153" i="1"/>
  <c r="S153" i="1"/>
  <c r="V152" i="1"/>
  <c r="U152" i="1"/>
  <c r="T152" i="1"/>
  <c r="S152" i="1"/>
  <c r="V151" i="1"/>
  <c r="U151" i="1"/>
  <c r="T151" i="1"/>
  <c r="S151" i="1"/>
  <c r="V150" i="1"/>
  <c r="U150" i="1"/>
  <c r="T150" i="1"/>
  <c r="S150" i="1"/>
  <c r="V149" i="1"/>
  <c r="U149" i="1"/>
  <c r="T149" i="1"/>
  <c r="S149" i="1"/>
  <c r="V148" i="1"/>
  <c r="U148" i="1"/>
  <c r="T148" i="1"/>
  <c r="S148" i="1"/>
  <c r="V147" i="1"/>
  <c r="U147" i="1"/>
  <c r="T147" i="1"/>
  <c r="S147" i="1"/>
  <c r="V146" i="1"/>
  <c r="U146" i="1"/>
  <c r="T146" i="1"/>
  <c r="S146" i="1"/>
  <c r="V145" i="1"/>
  <c r="U145" i="1"/>
  <c r="T145" i="1"/>
  <c r="S145" i="1"/>
  <c r="V144" i="1"/>
  <c r="U144" i="1"/>
  <c r="T144" i="1"/>
  <c r="S144" i="1"/>
  <c r="V143" i="1"/>
  <c r="U143" i="1"/>
  <c r="T143" i="1"/>
  <c r="S143" i="1"/>
  <c r="V142" i="1"/>
  <c r="U142" i="1"/>
  <c r="T142" i="1"/>
  <c r="S142" i="1"/>
  <c r="V141" i="1"/>
  <c r="U141" i="1"/>
  <c r="T141" i="1"/>
  <c r="S141" i="1"/>
  <c r="V140" i="1"/>
  <c r="U140" i="1"/>
  <c r="T140" i="1"/>
  <c r="S140" i="1"/>
  <c r="V139" i="1"/>
  <c r="U139" i="1"/>
  <c r="T139" i="1"/>
  <c r="S139" i="1"/>
  <c r="V138" i="1"/>
  <c r="U138" i="1"/>
  <c r="T138" i="1"/>
  <c r="S138" i="1"/>
  <c r="V137" i="1"/>
  <c r="U137" i="1"/>
  <c r="T137" i="1"/>
  <c r="S137" i="1"/>
  <c r="V136" i="1"/>
  <c r="U136" i="1"/>
  <c r="T136" i="1"/>
  <c r="S136" i="1"/>
  <c r="V135" i="1"/>
  <c r="U135" i="1"/>
  <c r="T135" i="1"/>
  <c r="S135" i="1"/>
  <c r="V134" i="1"/>
  <c r="U134" i="1"/>
  <c r="T134" i="1"/>
  <c r="S134" i="1"/>
  <c r="V133" i="1"/>
  <c r="U133" i="1"/>
  <c r="T133" i="1"/>
  <c r="S133" i="1"/>
  <c r="V132" i="1"/>
  <c r="U132" i="1"/>
  <c r="T132" i="1"/>
  <c r="S132" i="1"/>
  <c r="V131" i="1"/>
  <c r="U131" i="1"/>
  <c r="T131" i="1"/>
  <c r="S131" i="1"/>
  <c r="V130" i="1"/>
  <c r="U130" i="1"/>
  <c r="T130" i="1"/>
  <c r="S130" i="1"/>
  <c r="V129" i="1"/>
  <c r="U129" i="1"/>
  <c r="T129" i="1"/>
  <c r="S129" i="1"/>
  <c r="V128" i="1"/>
  <c r="U128" i="1"/>
  <c r="T128" i="1"/>
  <c r="S128" i="1"/>
  <c r="V127" i="1"/>
  <c r="U127" i="1"/>
  <c r="T127" i="1"/>
  <c r="S127" i="1"/>
  <c r="V126" i="1"/>
  <c r="U126" i="1"/>
  <c r="T126" i="1"/>
  <c r="S126" i="1"/>
  <c r="V125" i="1"/>
  <c r="U125" i="1"/>
  <c r="T125" i="1"/>
  <c r="S125" i="1"/>
  <c r="V124" i="1"/>
  <c r="U124" i="1"/>
  <c r="T124" i="1"/>
  <c r="S124" i="1"/>
  <c r="V123" i="1"/>
  <c r="U123" i="1"/>
  <c r="T123" i="1"/>
  <c r="S123" i="1"/>
  <c r="V122" i="1"/>
  <c r="U122" i="1"/>
  <c r="T122" i="1"/>
  <c r="S122" i="1"/>
  <c r="V121" i="1"/>
  <c r="U121" i="1"/>
  <c r="T121" i="1"/>
  <c r="S121" i="1"/>
  <c r="V120" i="1"/>
  <c r="U120" i="1"/>
  <c r="T120" i="1"/>
  <c r="S120" i="1"/>
  <c r="V119" i="1"/>
  <c r="U119" i="1"/>
  <c r="T119" i="1"/>
  <c r="S119" i="1"/>
  <c r="V118" i="1"/>
  <c r="U118" i="1"/>
  <c r="T118" i="1"/>
  <c r="S118" i="1"/>
  <c r="V117" i="1"/>
  <c r="U117" i="1"/>
  <c r="T117" i="1"/>
  <c r="S117" i="1"/>
  <c r="V116" i="1"/>
  <c r="U116" i="1"/>
  <c r="T116" i="1"/>
  <c r="S116" i="1"/>
  <c r="V115" i="1"/>
  <c r="U115" i="1"/>
  <c r="T115" i="1"/>
  <c r="S115" i="1"/>
  <c r="V114" i="1"/>
  <c r="U114" i="1"/>
  <c r="T114" i="1"/>
  <c r="S114" i="1"/>
  <c r="V113" i="1"/>
  <c r="U113" i="1"/>
  <c r="T113" i="1"/>
  <c r="S113" i="1"/>
  <c r="V112" i="1"/>
  <c r="U112" i="1"/>
  <c r="T112" i="1"/>
  <c r="S112" i="1"/>
  <c r="V111" i="1"/>
  <c r="U111" i="1"/>
  <c r="T111" i="1"/>
  <c r="S111" i="1"/>
  <c r="V110" i="1"/>
  <c r="U110" i="1"/>
  <c r="T110" i="1"/>
  <c r="S110" i="1"/>
  <c r="V109" i="1"/>
  <c r="U109" i="1"/>
  <c r="T109" i="1"/>
  <c r="S109" i="1"/>
  <c r="V108" i="1"/>
  <c r="U108" i="1"/>
  <c r="T108" i="1"/>
  <c r="S108" i="1"/>
  <c r="V107" i="1"/>
  <c r="U107" i="1"/>
  <c r="T107" i="1"/>
  <c r="S107" i="1"/>
  <c r="V106" i="1"/>
  <c r="U106" i="1"/>
  <c r="T106" i="1"/>
  <c r="S106" i="1"/>
  <c r="V105" i="1"/>
  <c r="U105" i="1"/>
  <c r="T105" i="1"/>
  <c r="S105" i="1"/>
  <c r="V104" i="1"/>
  <c r="U104" i="1"/>
  <c r="T104" i="1"/>
  <c r="S104" i="1"/>
  <c r="V103" i="1"/>
  <c r="U103" i="1"/>
  <c r="T103" i="1"/>
  <c r="S103" i="1"/>
  <c r="V102" i="1"/>
  <c r="U102" i="1"/>
  <c r="T102" i="1"/>
  <c r="S102" i="1"/>
  <c r="V101" i="1"/>
  <c r="U101" i="1"/>
  <c r="T101" i="1"/>
  <c r="S101" i="1"/>
  <c r="V100" i="1"/>
  <c r="U100" i="1"/>
  <c r="T100" i="1"/>
  <c r="S100" i="1"/>
  <c r="V99" i="1"/>
  <c r="U99" i="1"/>
  <c r="T99" i="1"/>
  <c r="S99" i="1"/>
  <c r="V98" i="1"/>
  <c r="U98" i="1"/>
  <c r="T98" i="1"/>
  <c r="S98" i="1"/>
  <c r="V97" i="1"/>
  <c r="U97" i="1"/>
  <c r="T97" i="1"/>
  <c r="S97" i="1"/>
  <c r="V96" i="1"/>
  <c r="U96" i="1"/>
  <c r="T96" i="1"/>
  <c r="S96" i="1"/>
  <c r="V95" i="1"/>
  <c r="U95" i="1"/>
  <c r="T95" i="1"/>
  <c r="S95" i="1"/>
  <c r="V94" i="1"/>
  <c r="U94" i="1"/>
  <c r="T94" i="1"/>
  <c r="S94" i="1"/>
  <c r="V93" i="1"/>
  <c r="U93" i="1"/>
  <c r="T93" i="1"/>
  <c r="S93" i="1"/>
  <c r="V92" i="1"/>
  <c r="U92" i="1"/>
  <c r="T92" i="1"/>
  <c r="S92" i="1"/>
  <c r="V91" i="1"/>
  <c r="U91" i="1"/>
  <c r="T91" i="1"/>
  <c r="S91" i="1"/>
  <c r="V90" i="1"/>
  <c r="U90" i="1"/>
  <c r="T90" i="1"/>
  <c r="S90" i="1"/>
  <c r="V89" i="1"/>
  <c r="U89" i="1"/>
  <c r="T89" i="1"/>
  <c r="S89" i="1"/>
  <c r="V88" i="1"/>
  <c r="U88" i="1"/>
  <c r="T88" i="1"/>
  <c r="S88" i="1"/>
  <c r="V87" i="1"/>
  <c r="U87" i="1"/>
  <c r="T87" i="1"/>
  <c r="S87" i="1"/>
  <c r="V86" i="1"/>
  <c r="U86" i="1"/>
  <c r="T86" i="1"/>
  <c r="S86" i="1"/>
  <c r="V85" i="1"/>
  <c r="U85" i="1"/>
  <c r="T85" i="1"/>
  <c r="S85" i="1"/>
  <c r="V84" i="1"/>
  <c r="U84" i="1"/>
  <c r="T84" i="1"/>
  <c r="S84" i="1"/>
  <c r="V83" i="1"/>
  <c r="U83" i="1"/>
  <c r="T83" i="1"/>
  <c r="S83" i="1"/>
  <c r="V82" i="1"/>
  <c r="U82" i="1"/>
  <c r="T82" i="1"/>
  <c r="S82" i="1"/>
  <c r="V81" i="1"/>
  <c r="U81" i="1"/>
  <c r="T81" i="1"/>
  <c r="S81" i="1"/>
  <c r="V80" i="1"/>
  <c r="U80" i="1"/>
  <c r="T80" i="1"/>
  <c r="S80" i="1"/>
  <c r="V79" i="1"/>
  <c r="U79" i="1"/>
  <c r="T79" i="1"/>
  <c r="S79" i="1"/>
  <c r="V78" i="1"/>
  <c r="U78" i="1"/>
  <c r="T78" i="1"/>
  <c r="S78" i="1"/>
  <c r="V77" i="1"/>
  <c r="U77" i="1"/>
  <c r="T77" i="1"/>
  <c r="S77" i="1"/>
  <c r="V76" i="1"/>
  <c r="U76" i="1"/>
  <c r="T76" i="1"/>
  <c r="S76" i="1"/>
  <c r="V75" i="1"/>
  <c r="U75" i="1"/>
  <c r="T75" i="1"/>
  <c r="S75" i="1"/>
  <c r="V74" i="1"/>
  <c r="U74" i="1"/>
  <c r="T74" i="1"/>
  <c r="S74" i="1"/>
  <c r="V73" i="1"/>
  <c r="U73" i="1"/>
  <c r="T73" i="1"/>
  <c r="S73" i="1"/>
  <c r="V72" i="1"/>
  <c r="U72" i="1"/>
  <c r="T72" i="1"/>
  <c r="S72" i="1"/>
  <c r="AX79" i="1"/>
  <c r="V71" i="1"/>
  <c r="U71" i="1"/>
  <c r="T71" i="1"/>
  <c r="S71" i="1"/>
  <c r="V70" i="1"/>
  <c r="U70" i="1"/>
  <c r="T70" i="1"/>
  <c r="S70" i="1"/>
  <c r="V69" i="1"/>
  <c r="U69" i="1"/>
  <c r="T69" i="1"/>
  <c r="S69" i="1"/>
  <c r="V68" i="1"/>
  <c r="U68" i="1"/>
  <c r="T68" i="1"/>
  <c r="S68" i="1"/>
  <c r="V67" i="1"/>
  <c r="U67" i="1"/>
  <c r="T67" i="1"/>
  <c r="S67" i="1"/>
  <c r="V66" i="1"/>
  <c r="U66" i="1"/>
  <c r="T66" i="1"/>
  <c r="S66" i="1"/>
  <c r="V65" i="1"/>
  <c r="U65" i="1"/>
  <c r="T65" i="1"/>
  <c r="S65" i="1"/>
  <c r="V64" i="1"/>
  <c r="U64" i="1"/>
  <c r="T64" i="1"/>
  <c r="S64" i="1"/>
  <c r="V63" i="1"/>
  <c r="U63" i="1"/>
  <c r="T63" i="1"/>
  <c r="S63" i="1"/>
  <c r="V62" i="1"/>
  <c r="U62" i="1"/>
  <c r="T62" i="1"/>
  <c r="S62" i="1"/>
  <c r="V61" i="1"/>
  <c r="U61" i="1"/>
  <c r="T61" i="1"/>
  <c r="S61" i="1"/>
  <c r="V60" i="1"/>
  <c r="U60" i="1"/>
  <c r="T60" i="1"/>
  <c r="X60" i="1" s="1"/>
  <c r="S60" i="1"/>
  <c r="V59" i="1"/>
  <c r="U59" i="1"/>
  <c r="T59" i="1"/>
  <c r="S59" i="1"/>
  <c r="V58" i="1"/>
  <c r="U58" i="1"/>
  <c r="T58" i="1"/>
  <c r="S58" i="1"/>
  <c r="V57" i="1"/>
  <c r="U57" i="1"/>
  <c r="T57" i="1"/>
  <c r="S57" i="1"/>
  <c r="V56" i="1"/>
  <c r="U56" i="1"/>
  <c r="T56" i="1"/>
  <c r="S56" i="1"/>
  <c r="V55" i="1"/>
  <c r="U55" i="1"/>
  <c r="T55" i="1"/>
  <c r="S55" i="1"/>
  <c r="V54" i="1"/>
  <c r="U54" i="1"/>
  <c r="T54" i="1"/>
  <c r="S54" i="1"/>
  <c r="V53" i="1"/>
  <c r="U53" i="1"/>
  <c r="T53" i="1"/>
  <c r="S53" i="1"/>
  <c r="V52" i="1"/>
  <c r="U52" i="1"/>
  <c r="T52" i="1"/>
  <c r="S52" i="1"/>
  <c r="V51" i="1"/>
  <c r="U51" i="1"/>
  <c r="T51" i="1"/>
  <c r="S51" i="1"/>
  <c r="V50" i="1"/>
  <c r="U50" i="1"/>
  <c r="T50" i="1"/>
  <c r="S50" i="1"/>
  <c r="V49" i="1"/>
  <c r="U49" i="1"/>
  <c r="T49" i="1"/>
  <c r="S49" i="1"/>
  <c r="V48" i="1"/>
  <c r="U48" i="1"/>
  <c r="T48" i="1"/>
  <c r="S48" i="1"/>
  <c r="V47" i="1"/>
  <c r="U47" i="1"/>
  <c r="T47" i="1"/>
  <c r="S47" i="1"/>
  <c r="V46" i="1"/>
  <c r="U46" i="1"/>
  <c r="T46" i="1"/>
  <c r="S46" i="1"/>
  <c r="V45" i="1"/>
  <c r="U45" i="1"/>
  <c r="T45" i="1"/>
  <c r="S45" i="1"/>
  <c r="V44" i="1"/>
  <c r="U44" i="1"/>
  <c r="T44" i="1"/>
  <c r="S44" i="1"/>
  <c r="V43" i="1"/>
  <c r="U43" i="1"/>
  <c r="T43" i="1"/>
  <c r="S43" i="1"/>
  <c r="V42" i="1"/>
  <c r="U42" i="1"/>
  <c r="T42" i="1"/>
  <c r="S42" i="1"/>
  <c r="AL41" i="1"/>
  <c r="AK41" i="1"/>
  <c r="AJ41" i="1"/>
  <c r="AI41" i="1"/>
  <c r="AH41" i="1"/>
  <c r="AG41" i="1"/>
  <c r="AF41" i="1"/>
  <c r="AE41" i="1"/>
  <c r="AD41" i="1"/>
  <c r="Y41" i="1"/>
  <c r="V41" i="1"/>
  <c r="U41" i="1"/>
  <c r="T41" i="1"/>
  <c r="S41" i="1"/>
  <c r="AL40" i="1"/>
  <c r="AK40" i="1"/>
  <c r="AJ40" i="1"/>
  <c r="AI40" i="1"/>
  <c r="AH40" i="1"/>
  <c r="AG40" i="1"/>
  <c r="AF40" i="1"/>
  <c r="AE40" i="1"/>
  <c r="AD40" i="1"/>
  <c r="Y40" i="1"/>
  <c r="V40" i="1"/>
  <c r="U40" i="1"/>
  <c r="T40" i="1"/>
  <c r="S40" i="1"/>
  <c r="AL39" i="1"/>
  <c r="AK39" i="1"/>
  <c r="AJ39" i="1"/>
  <c r="AI39" i="1"/>
  <c r="AH39" i="1"/>
  <c r="AG39" i="1"/>
  <c r="AF39" i="1"/>
  <c r="AE39" i="1"/>
  <c r="AD39" i="1"/>
  <c r="Y39" i="1"/>
  <c r="V39" i="1"/>
  <c r="U39" i="1"/>
  <c r="T39" i="1"/>
  <c r="S39" i="1"/>
  <c r="AL38" i="1"/>
  <c r="AK38" i="1"/>
  <c r="AJ38" i="1"/>
  <c r="AI38" i="1"/>
  <c r="AH38" i="1"/>
  <c r="AG38" i="1"/>
  <c r="AF38" i="1"/>
  <c r="AE38" i="1"/>
  <c r="AD38" i="1"/>
  <c r="Y38" i="1"/>
  <c r="V38" i="1"/>
  <c r="U38" i="1"/>
  <c r="T38" i="1"/>
  <c r="S38" i="1"/>
  <c r="AL37" i="1"/>
  <c r="AK37" i="1"/>
  <c r="AJ37" i="1"/>
  <c r="AI37" i="1"/>
  <c r="AH37" i="1"/>
  <c r="AG37" i="1"/>
  <c r="AF37" i="1"/>
  <c r="AE37" i="1"/>
  <c r="AD37" i="1"/>
  <c r="Y37" i="1"/>
  <c r="V37" i="1"/>
  <c r="U37" i="1"/>
  <c r="T37" i="1"/>
  <c r="S37" i="1"/>
  <c r="AL36" i="1"/>
  <c r="AK36" i="1"/>
  <c r="AJ36" i="1"/>
  <c r="AI36" i="1"/>
  <c r="AH36" i="1"/>
  <c r="AG36" i="1"/>
  <c r="AF36" i="1"/>
  <c r="AE36" i="1"/>
  <c r="AD36" i="1"/>
  <c r="Y36" i="1"/>
  <c r="V36" i="1"/>
  <c r="U36" i="1"/>
  <c r="T36" i="1"/>
  <c r="S36" i="1"/>
  <c r="AL35" i="1"/>
  <c r="AK35" i="1"/>
  <c r="AJ35" i="1"/>
  <c r="AI35" i="1"/>
  <c r="AH35" i="1"/>
  <c r="AG35" i="1"/>
  <c r="AF35" i="1"/>
  <c r="AE35" i="1"/>
  <c r="AD35" i="1"/>
  <c r="Y35" i="1"/>
  <c r="V35" i="1"/>
  <c r="U35" i="1"/>
  <c r="T35" i="1"/>
  <c r="S35" i="1"/>
  <c r="AL34" i="1"/>
  <c r="AK34" i="1"/>
  <c r="AJ34" i="1"/>
  <c r="AI34" i="1"/>
  <c r="AH34" i="1"/>
  <c r="AG34" i="1"/>
  <c r="AF34" i="1"/>
  <c r="AE34" i="1"/>
  <c r="AD34" i="1"/>
  <c r="Y34" i="1"/>
  <c r="V34" i="1"/>
  <c r="U34" i="1"/>
  <c r="T34" i="1"/>
  <c r="S34" i="1"/>
  <c r="AL33" i="1"/>
  <c r="AK33" i="1"/>
  <c r="AJ33" i="1"/>
  <c r="AI33" i="1"/>
  <c r="AH33" i="1"/>
  <c r="AG33" i="1"/>
  <c r="AF33" i="1"/>
  <c r="AE33" i="1"/>
  <c r="AD33" i="1"/>
  <c r="Y33" i="1"/>
  <c r="V33" i="1"/>
  <c r="U33" i="1"/>
  <c r="T33" i="1"/>
  <c r="S33" i="1"/>
  <c r="AL32" i="1"/>
  <c r="AK32" i="1"/>
  <c r="AJ32" i="1"/>
  <c r="AI32" i="1"/>
  <c r="AH32" i="1"/>
  <c r="AG32" i="1"/>
  <c r="AF32" i="1"/>
  <c r="AE32" i="1"/>
  <c r="AD32" i="1"/>
  <c r="Y32" i="1"/>
  <c r="V32" i="1"/>
  <c r="U32" i="1"/>
  <c r="T32" i="1"/>
  <c r="S32" i="1"/>
  <c r="AL31" i="1"/>
  <c r="AK31" i="1"/>
  <c r="AJ31" i="1"/>
  <c r="AI31" i="1"/>
  <c r="AH31" i="1"/>
  <c r="AG31" i="1"/>
  <c r="AF31" i="1"/>
  <c r="AE31" i="1"/>
  <c r="AD31" i="1"/>
  <c r="Y31" i="1"/>
  <c r="V31" i="1"/>
  <c r="U31" i="1"/>
  <c r="T31" i="1"/>
  <c r="S31" i="1"/>
  <c r="AL30" i="1"/>
  <c r="AK30" i="1"/>
  <c r="AJ30" i="1"/>
  <c r="AI30" i="1"/>
  <c r="AH30" i="1"/>
  <c r="AG30" i="1"/>
  <c r="AF30" i="1"/>
  <c r="AE30" i="1"/>
  <c r="AD30" i="1"/>
  <c r="Y30" i="1"/>
  <c r="V30" i="1"/>
  <c r="U30" i="1"/>
  <c r="T30" i="1"/>
  <c r="S30" i="1"/>
  <c r="AL29" i="1"/>
  <c r="AK29" i="1"/>
  <c r="AJ29" i="1"/>
  <c r="AI29" i="1"/>
  <c r="AH29" i="1"/>
  <c r="AG29" i="1"/>
  <c r="AF29" i="1"/>
  <c r="AE29" i="1"/>
  <c r="AD29" i="1"/>
  <c r="Y29" i="1"/>
  <c r="V29" i="1"/>
  <c r="U29" i="1"/>
  <c r="T29" i="1"/>
  <c r="S29" i="1"/>
  <c r="AL28" i="1"/>
  <c r="AK28" i="1"/>
  <c r="AJ28" i="1"/>
  <c r="AI28" i="1"/>
  <c r="AH28" i="1"/>
  <c r="AG28" i="1"/>
  <c r="AF28" i="1"/>
  <c r="AE28" i="1"/>
  <c r="AD28" i="1"/>
  <c r="Y28" i="1"/>
  <c r="V28" i="1"/>
  <c r="U28" i="1"/>
  <c r="T28" i="1"/>
  <c r="S28" i="1"/>
  <c r="AL27" i="1"/>
  <c r="AK27" i="1"/>
  <c r="AJ27" i="1"/>
  <c r="AI27" i="1"/>
  <c r="AH27" i="1"/>
  <c r="AG27" i="1"/>
  <c r="AF27" i="1"/>
  <c r="AE27" i="1"/>
  <c r="AD27" i="1"/>
  <c r="Y27" i="1"/>
  <c r="V27" i="1"/>
  <c r="U27" i="1"/>
  <c r="T27" i="1"/>
  <c r="S27" i="1"/>
  <c r="AL26" i="1"/>
  <c r="AK26" i="1"/>
  <c r="AJ26" i="1"/>
  <c r="AI26" i="1"/>
  <c r="AH26" i="1"/>
  <c r="AG26" i="1"/>
  <c r="AF26" i="1"/>
  <c r="AE26" i="1"/>
  <c r="AD26" i="1"/>
  <c r="Y26" i="1"/>
  <c r="V26" i="1"/>
  <c r="U26" i="1"/>
  <c r="T26" i="1"/>
  <c r="S26" i="1"/>
  <c r="AL25" i="1"/>
  <c r="AK25" i="1"/>
  <c r="AJ25" i="1"/>
  <c r="AI25" i="1"/>
  <c r="AH25" i="1"/>
  <c r="AG25" i="1"/>
  <c r="AF25" i="1"/>
  <c r="AE25" i="1"/>
  <c r="AD25" i="1"/>
  <c r="Y25" i="1"/>
  <c r="V25" i="1"/>
  <c r="U25" i="1"/>
  <c r="T25" i="1"/>
  <c r="S25" i="1"/>
  <c r="AL24" i="1"/>
  <c r="AK24" i="1"/>
  <c r="AJ24" i="1"/>
  <c r="AI24" i="1"/>
  <c r="AH24" i="1"/>
  <c r="AG24" i="1"/>
  <c r="AF24" i="1"/>
  <c r="AE24" i="1"/>
  <c r="AD24" i="1"/>
  <c r="Y24" i="1"/>
  <c r="V24" i="1"/>
  <c r="U24" i="1"/>
  <c r="T24" i="1"/>
  <c r="S24" i="1"/>
  <c r="AL23" i="1"/>
  <c r="AK23" i="1"/>
  <c r="AJ23" i="1"/>
  <c r="AI23" i="1"/>
  <c r="AH23" i="1"/>
  <c r="AG23" i="1"/>
  <c r="AF23" i="1"/>
  <c r="AE23" i="1"/>
  <c r="AD23" i="1"/>
  <c r="Y23" i="1"/>
  <c r="V23" i="1"/>
  <c r="U23" i="1"/>
  <c r="T23" i="1"/>
  <c r="S23" i="1"/>
  <c r="AL22" i="1"/>
  <c r="AK22" i="1"/>
  <c r="AJ22" i="1"/>
  <c r="AI22" i="1"/>
  <c r="AH22" i="1"/>
  <c r="AG22" i="1"/>
  <c r="AF22" i="1"/>
  <c r="AE22" i="1"/>
  <c r="AD22" i="1"/>
  <c r="Y22" i="1"/>
  <c r="V22" i="1"/>
  <c r="U22" i="1"/>
  <c r="T22" i="1"/>
  <c r="S22" i="1"/>
  <c r="AL21" i="1"/>
  <c r="AK21" i="1"/>
  <c r="AJ21" i="1"/>
  <c r="AI21" i="1"/>
  <c r="AH21" i="1"/>
  <c r="AG21" i="1"/>
  <c r="AF21" i="1"/>
  <c r="AE21" i="1"/>
  <c r="AD21" i="1"/>
  <c r="Y21" i="1"/>
  <c r="V21" i="1"/>
  <c r="U21" i="1"/>
  <c r="T21" i="1"/>
  <c r="S21" i="1"/>
  <c r="AL20" i="1"/>
  <c r="AK20" i="1"/>
  <c r="AJ20" i="1"/>
  <c r="AI20" i="1"/>
  <c r="AH20" i="1"/>
  <c r="AG20" i="1"/>
  <c r="AF20" i="1"/>
  <c r="AE20" i="1"/>
  <c r="AD20" i="1"/>
  <c r="Y20" i="1"/>
  <c r="V20" i="1"/>
  <c r="U20" i="1"/>
  <c r="T20" i="1"/>
  <c r="S20" i="1"/>
  <c r="AL19" i="1"/>
  <c r="AK19" i="1"/>
  <c r="AJ19" i="1"/>
  <c r="AI19" i="1"/>
  <c r="AH19" i="1"/>
  <c r="AG19" i="1"/>
  <c r="AF19" i="1"/>
  <c r="AE19" i="1"/>
  <c r="AD19" i="1"/>
  <c r="Y19" i="1"/>
  <c r="V19" i="1"/>
  <c r="U19" i="1"/>
  <c r="T19" i="1"/>
  <c r="S19" i="1"/>
  <c r="AV18" i="1"/>
  <c r="AL18" i="1"/>
  <c r="AK18" i="1"/>
  <c r="AJ18" i="1"/>
  <c r="AI18" i="1"/>
  <c r="AH18" i="1"/>
  <c r="AG18" i="1"/>
  <c r="AF18" i="1"/>
  <c r="AE18" i="1"/>
  <c r="AD18" i="1"/>
  <c r="Y18" i="1"/>
  <c r="V18" i="1"/>
  <c r="U18" i="1"/>
  <c r="T18" i="1"/>
  <c r="S18" i="1"/>
  <c r="AL17" i="1"/>
  <c r="AK17" i="1"/>
  <c r="AJ17" i="1"/>
  <c r="AI17" i="1"/>
  <c r="AH17" i="1"/>
  <c r="AG17" i="1"/>
  <c r="AF17" i="1"/>
  <c r="AE17" i="1"/>
  <c r="AD17" i="1"/>
  <c r="Y17" i="1"/>
  <c r="V17" i="1"/>
  <c r="U17" i="1"/>
  <c r="T17" i="1"/>
  <c r="S17" i="1"/>
  <c r="AL16" i="1"/>
  <c r="AK16" i="1"/>
  <c r="AJ16" i="1"/>
  <c r="AI16" i="1"/>
  <c r="AH16" i="1"/>
  <c r="AG16" i="1"/>
  <c r="AF16" i="1"/>
  <c r="AE16" i="1"/>
  <c r="AD16" i="1"/>
  <c r="Y16" i="1"/>
  <c r="V16" i="1"/>
  <c r="U16" i="1"/>
  <c r="T16" i="1"/>
  <c r="S16" i="1"/>
  <c r="AL15" i="1"/>
  <c r="AK15" i="1"/>
  <c r="AJ15" i="1"/>
  <c r="AI15" i="1"/>
  <c r="AH15" i="1"/>
  <c r="AG15" i="1"/>
  <c r="AF15" i="1"/>
  <c r="AE15" i="1"/>
  <c r="AD15" i="1"/>
  <c r="Y15" i="1"/>
  <c r="V15" i="1"/>
  <c r="U15" i="1"/>
  <c r="T15" i="1"/>
  <c r="S15" i="1"/>
  <c r="AL14" i="1"/>
  <c r="AK14" i="1"/>
  <c r="AJ14" i="1"/>
  <c r="AI14" i="1"/>
  <c r="AH14" i="1"/>
  <c r="AG14" i="1"/>
  <c r="AF14" i="1"/>
  <c r="AE14" i="1"/>
  <c r="AD14" i="1"/>
  <c r="Y14" i="1"/>
  <c r="V14" i="1"/>
  <c r="U14" i="1"/>
  <c r="T14" i="1"/>
  <c r="S14" i="1"/>
  <c r="AL13" i="1"/>
  <c r="AK13" i="1"/>
  <c r="AJ13" i="1"/>
  <c r="AI13" i="1"/>
  <c r="AH13" i="1"/>
  <c r="AG13" i="1"/>
  <c r="AF13" i="1"/>
  <c r="AE13" i="1"/>
  <c r="AD13" i="1"/>
  <c r="Y13" i="1"/>
  <c r="V13" i="1"/>
  <c r="U13" i="1"/>
  <c r="T13" i="1"/>
  <c r="S13" i="1"/>
  <c r="AL12" i="1"/>
  <c r="AK12" i="1"/>
  <c r="AJ12" i="1"/>
  <c r="AI12" i="1"/>
  <c r="AH12" i="1"/>
  <c r="AG12" i="1"/>
  <c r="AF12" i="1"/>
  <c r="AE12" i="1"/>
  <c r="AD12" i="1"/>
  <c r="Y12" i="1"/>
  <c r="V12" i="1"/>
  <c r="U12" i="1"/>
  <c r="T12" i="1"/>
  <c r="S12" i="1"/>
  <c r="AL11" i="1"/>
  <c r="AK11" i="1"/>
  <c r="AJ11" i="1"/>
  <c r="AI11" i="1"/>
  <c r="AH11" i="1"/>
  <c r="AG11" i="1"/>
  <c r="AF11" i="1"/>
  <c r="AE11" i="1"/>
  <c r="AD11" i="1"/>
  <c r="Y11" i="1"/>
  <c r="V11" i="1"/>
  <c r="U11" i="1"/>
  <c r="T11" i="1"/>
  <c r="S11" i="1"/>
  <c r="AL10" i="1"/>
  <c r="AK10" i="1"/>
  <c r="AJ10" i="1"/>
  <c r="AI10" i="1"/>
  <c r="AH10" i="1"/>
  <c r="AG10" i="1"/>
  <c r="AF10" i="1"/>
  <c r="AE10" i="1"/>
  <c r="AD10" i="1"/>
  <c r="Y10" i="1"/>
  <c r="V10" i="1"/>
  <c r="U10" i="1"/>
  <c r="T10" i="1"/>
  <c r="S10" i="1"/>
  <c r="AL9" i="1"/>
  <c r="AK9" i="1"/>
  <c r="AJ9" i="1"/>
  <c r="AI9" i="1"/>
  <c r="AH9" i="1"/>
  <c r="AG9" i="1"/>
  <c r="AF9" i="1"/>
  <c r="AE9" i="1"/>
  <c r="AD9" i="1"/>
  <c r="Y9" i="1"/>
  <c r="V9" i="1"/>
  <c r="U9" i="1"/>
  <c r="T9" i="1"/>
  <c r="S9" i="1"/>
  <c r="AL8" i="1"/>
  <c r="AK8" i="1"/>
  <c r="AJ8" i="1"/>
  <c r="AI8" i="1"/>
  <c r="AH8" i="1"/>
  <c r="AG8" i="1"/>
  <c r="AF8" i="1"/>
  <c r="AE8" i="1"/>
  <c r="AD8" i="1"/>
  <c r="Y8" i="1"/>
  <c r="V8" i="1"/>
  <c r="U8" i="1"/>
  <c r="T8" i="1"/>
  <c r="S8" i="1"/>
  <c r="AV7" i="1"/>
  <c r="AL7" i="1"/>
  <c r="AK7" i="1"/>
  <c r="AJ7" i="1"/>
  <c r="AI7" i="1"/>
  <c r="AH7" i="1"/>
  <c r="AG7" i="1"/>
  <c r="AF7" i="1"/>
  <c r="AE7" i="1"/>
  <c r="AD7" i="1"/>
  <c r="Y7" i="1"/>
  <c r="V7" i="1"/>
  <c r="U7" i="1"/>
  <c r="T7" i="1"/>
  <c r="S7" i="1"/>
  <c r="AL6" i="1"/>
  <c r="AK6" i="1"/>
  <c r="AJ6" i="1"/>
  <c r="AI6" i="1"/>
  <c r="AH6" i="1"/>
  <c r="AG6" i="1"/>
  <c r="AF6" i="1"/>
  <c r="AE6" i="1"/>
  <c r="AD6" i="1"/>
  <c r="Y6" i="1"/>
  <c r="V6" i="1"/>
  <c r="U6" i="1"/>
  <c r="T6" i="1"/>
  <c r="S6" i="1"/>
  <c r="AL5" i="1"/>
  <c r="AK5" i="1"/>
  <c r="AJ5" i="1"/>
  <c r="AI5" i="1"/>
  <c r="AH5" i="1"/>
  <c r="AG5" i="1"/>
  <c r="AF5" i="1"/>
  <c r="AE5" i="1"/>
  <c r="AD5" i="1"/>
  <c r="Y5" i="1"/>
  <c r="U5" i="1"/>
  <c r="T5" i="1"/>
  <c r="S5" i="1"/>
  <c r="AL4" i="1"/>
  <c r="AK4" i="1"/>
  <c r="AJ4" i="1"/>
  <c r="AI4" i="1"/>
  <c r="AH4" i="1"/>
  <c r="AG4" i="1"/>
  <c r="AF4" i="1"/>
  <c r="AE4" i="1"/>
  <c r="AD4" i="1"/>
  <c r="Y4" i="1"/>
  <c r="U4" i="1"/>
  <c r="T4" i="1"/>
  <c r="S4" i="1"/>
  <c r="AL3" i="1"/>
  <c r="AK3" i="1"/>
  <c r="AJ3" i="1"/>
  <c r="AI3" i="1"/>
  <c r="AH3" i="1"/>
  <c r="AG3" i="1"/>
  <c r="AF3" i="1"/>
  <c r="AE3" i="1"/>
  <c r="AD3" i="1"/>
  <c r="Y3" i="1"/>
  <c r="U3" i="1"/>
  <c r="T3" i="1"/>
  <c r="W3" i="1" s="1"/>
  <c r="S3" i="1"/>
  <c r="AV2" i="1"/>
  <c r="AL2" i="1"/>
  <c r="AK2" i="1"/>
  <c r="AJ2" i="1"/>
  <c r="AI2" i="1"/>
  <c r="AH2" i="1"/>
  <c r="AG2" i="1"/>
  <c r="AF2" i="1"/>
  <c r="AE2" i="1"/>
  <c r="AD2" i="1"/>
  <c r="Y2" i="1"/>
  <c r="U2" i="1"/>
  <c r="T2" i="1"/>
  <c r="W2" i="1" s="1"/>
  <c r="S2" i="1"/>
  <c r="BA1" i="1"/>
  <c r="P1082" i="6" l="1"/>
  <c r="W650" i="1"/>
  <c r="AB650" i="1"/>
  <c r="N1267" i="1"/>
  <c r="O1266" i="1"/>
  <c r="N1487" i="1"/>
  <c r="O1486" i="1"/>
  <c r="P1486" i="1" s="1"/>
  <c r="N758" i="1"/>
  <c r="O757" i="1"/>
  <c r="P757" i="1" s="1"/>
  <c r="O990" i="6"/>
  <c r="N1532" i="1"/>
  <c r="O1531" i="1"/>
  <c r="AL251" i="1"/>
  <c r="AK251" i="1"/>
  <c r="AJ251" i="1"/>
  <c r="AI251" i="1"/>
  <c r="AH251" i="1"/>
  <c r="AG251" i="1"/>
  <c r="AF251" i="1"/>
  <c r="AE251" i="1"/>
  <c r="AE252" i="1"/>
  <c r="AD251" i="1"/>
  <c r="AL289" i="1"/>
  <c r="AJ289" i="1"/>
  <c r="AG289" i="1"/>
  <c r="AF289" i="1"/>
  <c r="AI289" i="1"/>
  <c r="AK289" i="1"/>
  <c r="AH289" i="1"/>
  <c r="AD289" i="1"/>
  <c r="AE290" i="1"/>
  <c r="AL427" i="1"/>
  <c r="AK427" i="1"/>
  <c r="AJ427" i="1"/>
  <c r="AI427" i="1"/>
  <c r="AH427" i="1"/>
  <c r="AG427" i="1"/>
  <c r="AF427" i="1"/>
  <c r="AE427" i="1"/>
  <c r="AD427" i="1"/>
  <c r="AL451" i="1"/>
  <c r="AK451" i="1"/>
  <c r="AJ451" i="1"/>
  <c r="AI451" i="1"/>
  <c r="AH451" i="1"/>
  <c r="AG451" i="1"/>
  <c r="AF451" i="1"/>
  <c r="AE451" i="1"/>
  <c r="AD451" i="1"/>
  <c r="AL461" i="1"/>
  <c r="AK461" i="1"/>
  <c r="AJ461" i="1"/>
  <c r="AH461" i="1"/>
  <c r="AG461" i="1"/>
  <c r="AI461" i="1"/>
  <c r="AF461" i="1"/>
  <c r="AD461" i="1"/>
  <c r="AL547" i="1"/>
  <c r="AK547" i="1"/>
  <c r="AJ547" i="1"/>
  <c r="AI547" i="1"/>
  <c r="AH547" i="1"/>
  <c r="AG547" i="1"/>
  <c r="AF547" i="1"/>
  <c r="AE547" i="1"/>
  <c r="AE548" i="1"/>
  <c r="AD547" i="1"/>
  <c r="AL551" i="1"/>
  <c r="AK551" i="1"/>
  <c r="AF551" i="1"/>
  <c r="AJ551" i="1"/>
  <c r="AH551" i="1"/>
  <c r="AG551" i="1"/>
  <c r="AI551" i="1"/>
  <c r="AD551" i="1"/>
  <c r="AL787" i="1"/>
  <c r="AK787" i="1"/>
  <c r="AJ787" i="1"/>
  <c r="AI787" i="1"/>
  <c r="AE788" i="1"/>
  <c r="AD787" i="1"/>
  <c r="AL861" i="1"/>
  <c r="AK861" i="1"/>
  <c r="AJ861" i="1"/>
  <c r="AH861" i="1"/>
  <c r="AG861" i="1"/>
  <c r="AI861" i="1"/>
  <c r="AF861" i="1"/>
  <c r="AD861" i="1"/>
  <c r="AL869" i="1"/>
  <c r="AK869" i="1"/>
  <c r="AJ869" i="1"/>
  <c r="AH869" i="1"/>
  <c r="AG869" i="1"/>
  <c r="AI869" i="1"/>
  <c r="AF869" i="1"/>
  <c r="AD869" i="1"/>
  <c r="AL1093" i="1"/>
  <c r="AK1093" i="1"/>
  <c r="AJ1093" i="1"/>
  <c r="AH1093" i="1"/>
  <c r="AG1093" i="1"/>
  <c r="AI1093" i="1"/>
  <c r="AF1093" i="1"/>
  <c r="AE1093" i="1"/>
  <c r="AD1093" i="1"/>
  <c r="AL1107" i="1"/>
  <c r="AK1107" i="1"/>
  <c r="AJ1107" i="1"/>
  <c r="AI1107" i="1"/>
  <c r="AH1107" i="1"/>
  <c r="AG1107" i="1"/>
  <c r="AD1107" i="1"/>
  <c r="AF1107" i="1"/>
  <c r="AL1131" i="1"/>
  <c r="AK1131" i="1"/>
  <c r="AJ1131" i="1"/>
  <c r="AI1131" i="1"/>
  <c r="AH1131" i="1"/>
  <c r="AG1131" i="1"/>
  <c r="AD1131" i="1"/>
  <c r="AF1131" i="1"/>
  <c r="AL1177" i="1"/>
  <c r="AG1177" i="1"/>
  <c r="AJ1177" i="1"/>
  <c r="AK1177" i="1"/>
  <c r="AI1177" i="1"/>
  <c r="AH1177" i="1"/>
  <c r="AD1177" i="1"/>
  <c r="AF1177" i="1"/>
  <c r="AE1177" i="1"/>
  <c r="AL1179" i="1"/>
  <c r="AK1179" i="1"/>
  <c r="AJ1179" i="1"/>
  <c r="AI1179" i="1"/>
  <c r="AH1179" i="1"/>
  <c r="AG1179" i="1"/>
  <c r="AD1179" i="1"/>
  <c r="AF1179" i="1"/>
  <c r="AL1247" i="1"/>
  <c r="AK1247" i="1"/>
  <c r="AI1247" i="1"/>
  <c r="AH1247" i="1"/>
  <c r="AG1247" i="1"/>
  <c r="AJ1247" i="1"/>
  <c r="AF1247" i="1"/>
  <c r="AE1247" i="1"/>
  <c r="AD1247" i="1"/>
  <c r="AL1259" i="1"/>
  <c r="AK1259" i="1"/>
  <c r="AJ1259" i="1"/>
  <c r="AI1259" i="1"/>
  <c r="AH1259" i="1"/>
  <c r="AG1259" i="1"/>
  <c r="AD1259" i="1"/>
  <c r="AF1259" i="1"/>
  <c r="AL1513" i="1"/>
  <c r="AG1513" i="1"/>
  <c r="AK1513" i="1"/>
  <c r="AI1513" i="1"/>
  <c r="AJ1513" i="1"/>
  <c r="AH1513" i="1"/>
  <c r="AD1513" i="1"/>
  <c r="AF1513" i="1"/>
  <c r="O171" i="6"/>
  <c r="K1268" i="1"/>
  <c r="Q1267" i="1"/>
  <c r="M1267" i="1"/>
  <c r="L1267" i="1"/>
  <c r="K1488" i="1"/>
  <c r="Q1487" i="1"/>
  <c r="M1487" i="1"/>
  <c r="L1487" i="1"/>
  <c r="N1114" i="1"/>
  <c r="O1113" i="1"/>
  <c r="K759" i="1"/>
  <c r="Q758" i="1"/>
  <c r="M758" i="1"/>
  <c r="L758" i="1"/>
  <c r="O452" i="6"/>
  <c r="K1533" i="1"/>
  <c r="Q1532" i="1"/>
  <c r="M1532" i="1"/>
  <c r="L1532" i="1"/>
  <c r="AL253" i="1"/>
  <c r="AK253" i="1"/>
  <c r="AJ253" i="1"/>
  <c r="AI253" i="1"/>
  <c r="AH253" i="1"/>
  <c r="AG253" i="1"/>
  <c r="AF253" i="1"/>
  <c r="AD253" i="1"/>
  <c r="AL60" i="1"/>
  <c r="AK60" i="1"/>
  <c r="AJ60" i="1"/>
  <c r="AG60" i="1"/>
  <c r="AI60" i="1"/>
  <c r="AH60" i="1"/>
  <c r="AF60" i="1"/>
  <c r="AD60" i="1"/>
  <c r="O1037" i="6"/>
  <c r="O1210" i="6"/>
  <c r="N1034" i="1"/>
  <c r="O1033" i="1"/>
  <c r="P1033" i="1" s="1"/>
  <c r="Q1114" i="1"/>
  <c r="M1114" i="1"/>
  <c r="L1114" i="1"/>
  <c r="AL252" i="1"/>
  <c r="AK252" i="1"/>
  <c r="AJ252" i="1"/>
  <c r="AI252" i="1"/>
  <c r="AH252" i="1"/>
  <c r="AG252" i="1"/>
  <c r="AF252" i="1"/>
  <c r="AE253" i="1"/>
  <c r="AD252" i="1"/>
  <c r="O1166" i="6"/>
  <c r="N647" i="1"/>
  <c r="O646" i="1"/>
  <c r="P646" i="1" s="1"/>
  <c r="AL174" i="1"/>
  <c r="AK174" i="1"/>
  <c r="AJ174" i="1"/>
  <c r="AH174" i="1"/>
  <c r="AG174" i="1"/>
  <c r="AI174" i="1"/>
  <c r="AF174" i="1"/>
  <c r="AD174" i="1"/>
  <c r="AL282" i="1"/>
  <c r="AK282" i="1"/>
  <c r="AJ282" i="1"/>
  <c r="AI282" i="1"/>
  <c r="AG282" i="1"/>
  <c r="AH282" i="1"/>
  <c r="AD282" i="1"/>
  <c r="AF282" i="1"/>
  <c r="AL290" i="1"/>
  <c r="AK290" i="1"/>
  <c r="AJ290" i="1"/>
  <c r="AI290" i="1"/>
  <c r="AG290" i="1"/>
  <c r="AH290" i="1"/>
  <c r="AF290" i="1"/>
  <c r="AD290" i="1"/>
  <c r="AL434" i="1"/>
  <c r="AK434" i="1"/>
  <c r="AJ434" i="1"/>
  <c r="AI434" i="1"/>
  <c r="AG434" i="1"/>
  <c r="AH434" i="1"/>
  <c r="AD434" i="1"/>
  <c r="AF434" i="1"/>
  <c r="AL548" i="1"/>
  <c r="AK548" i="1"/>
  <c r="AJ548" i="1"/>
  <c r="AH548" i="1"/>
  <c r="AG548" i="1"/>
  <c r="AI548" i="1"/>
  <c r="AD548" i="1"/>
  <c r="AF548" i="1"/>
  <c r="AL766" i="1"/>
  <c r="AK766" i="1"/>
  <c r="AH766" i="1"/>
  <c r="AI766" i="1"/>
  <c r="AG766" i="1"/>
  <c r="AJ766" i="1"/>
  <c r="AF766" i="1"/>
  <c r="AD766" i="1"/>
  <c r="AL860" i="1"/>
  <c r="AK860" i="1"/>
  <c r="AJ860" i="1"/>
  <c r="AH860" i="1"/>
  <c r="AG860" i="1"/>
  <c r="AI860" i="1"/>
  <c r="AE860" i="1"/>
  <c r="AE861" i="1"/>
  <c r="AD860" i="1"/>
  <c r="AF860" i="1"/>
  <c r="AL1130" i="1"/>
  <c r="AI1130" i="1"/>
  <c r="AG1130" i="1"/>
  <c r="AJ1130" i="1"/>
  <c r="AK1130" i="1"/>
  <c r="AH1130" i="1"/>
  <c r="AE1131" i="1"/>
  <c r="AD1130" i="1"/>
  <c r="AF1130" i="1"/>
  <c r="AE1130" i="1"/>
  <c r="AL1140" i="1"/>
  <c r="AK1140" i="1"/>
  <c r="AJ1140" i="1"/>
  <c r="AI1140" i="1"/>
  <c r="AH1140" i="1"/>
  <c r="AG1140" i="1"/>
  <c r="AD1140" i="1"/>
  <c r="AF1140" i="1"/>
  <c r="AL1384" i="1"/>
  <c r="AK1384" i="1"/>
  <c r="AJ1384" i="1"/>
  <c r="AI1384" i="1"/>
  <c r="AH1384" i="1"/>
  <c r="AG1384" i="1"/>
  <c r="AF1384" i="1"/>
  <c r="AE1384" i="1"/>
  <c r="AD1384" i="1"/>
  <c r="AL1390" i="1"/>
  <c r="AK1390" i="1"/>
  <c r="AI1390" i="1"/>
  <c r="AH1390" i="1"/>
  <c r="AG1390" i="1"/>
  <c r="AJ1390" i="1"/>
  <c r="AF1390" i="1"/>
  <c r="AD1390" i="1"/>
  <c r="AL1414" i="1"/>
  <c r="AK1414" i="1"/>
  <c r="AI1414" i="1"/>
  <c r="AH1414" i="1"/>
  <c r="AJ1414" i="1"/>
  <c r="AG1414" i="1"/>
  <c r="AF1414" i="1"/>
  <c r="AD1414" i="1"/>
  <c r="AL1426" i="1"/>
  <c r="AK1426" i="1"/>
  <c r="AI1426" i="1"/>
  <c r="AJ1426" i="1"/>
  <c r="AE1427" i="1"/>
  <c r="AD1426" i="1"/>
  <c r="AL1512" i="1"/>
  <c r="AK1512" i="1"/>
  <c r="AI1512" i="1"/>
  <c r="AJ1512" i="1"/>
  <c r="AH1512" i="1"/>
  <c r="AG1512" i="1"/>
  <c r="AF1512" i="1"/>
  <c r="AE1512" i="1"/>
  <c r="AE1513" i="1"/>
  <c r="AD1512" i="1"/>
  <c r="O1083" i="6"/>
  <c r="AL262" i="1"/>
  <c r="AK262" i="1"/>
  <c r="AI262" i="1"/>
  <c r="AJ262" i="1"/>
  <c r="AH262" i="1"/>
  <c r="AG262" i="1"/>
  <c r="AF262" i="1"/>
  <c r="AD262" i="1"/>
  <c r="K648" i="1"/>
  <c r="Q647" i="1"/>
  <c r="M647" i="1"/>
  <c r="L647" i="1"/>
  <c r="AC788" i="1"/>
  <c r="AB788" i="1"/>
  <c r="AA787" i="1"/>
  <c r="P788" i="1"/>
  <c r="Y282" i="1"/>
  <c r="AA282" i="1"/>
  <c r="P283" i="1"/>
  <c r="Y1513" i="1"/>
  <c r="AC1513" i="1"/>
  <c r="AB1513" i="1"/>
  <c r="AA1513" i="1"/>
  <c r="P1514" i="1"/>
  <c r="Y60" i="1"/>
  <c r="AA60" i="1"/>
  <c r="P61" i="1"/>
  <c r="Y547" i="1"/>
  <c r="AC547" i="1"/>
  <c r="AB547" i="1"/>
  <c r="AA547" i="1"/>
  <c r="P548" i="1"/>
  <c r="AA551" i="1"/>
  <c r="P552" i="1"/>
  <c r="Y251" i="1"/>
  <c r="AC251" i="1"/>
  <c r="AB251" i="1"/>
  <c r="AA251" i="1"/>
  <c r="P252" i="1"/>
  <c r="AA174" i="1"/>
  <c r="P175" i="1"/>
  <c r="AA434" i="1"/>
  <c r="P435" i="1"/>
  <c r="Y860" i="1"/>
  <c r="AC860" i="1"/>
  <c r="AB860" i="1"/>
  <c r="AA860" i="1"/>
  <c r="P861" i="1"/>
  <c r="Y1130" i="1"/>
  <c r="AC1130" i="1"/>
  <c r="AB1130" i="1"/>
  <c r="AA1130" i="1"/>
  <c r="P1131" i="1"/>
  <c r="AA1140" i="1"/>
  <c r="P1141" i="1"/>
  <c r="Y1177" i="1"/>
  <c r="AC1177" i="1"/>
  <c r="AB1177" i="1"/>
  <c r="AA1177" i="1"/>
  <c r="P1178" i="1"/>
  <c r="AA1179" i="1"/>
  <c r="P1180" i="1"/>
  <c r="Y1384" i="1"/>
  <c r="AC1384" i="1"/>
  <c r="AB1384" i="1"/>
  <c r="AA1384" i="1"/>
  <c r="P1385" i="1"/>
  <c r="AA1390" i="1"/>
  <c r="P1391" i="1"/>
  <c r="AC290" i="1"/>
  <c r="AB290" i="1"/>
  <c r="AA290" i="1"/>
  <c r="P291" i="1"/>
  <c r="Y252" i="1"/>
  <c r="Y253" i="1" s="1"/>
  <c r="AC252" i="1"/>
  <c r="AB252" i="1"/>
  <c r="AA252" i="1"/>
  <c r="P253" i="1"/>
  <c r="AA262" i="1"/>
  <c r="P263" i="1"/>
  <c r="AA289" i="1"/>
  <c r="P290" i="1"/>
  <c r="Y1247" i="1"/>
  <c r="AC1247" i="1"/>
  <c r="AB1247" i="1"/>
  <c r="AA1247" i="1"/>
  <c r="P1248" i="1"/>
  <c r="AA1259" i="1"/>
  <c r="P1260" i="1"/>
  <c r="Y1512" i="1"/>
  <c r="AC1512" i="1"/>
  <c r="AB1512" i="1"/>
  <c r="AA1512" i="1"/>
  <c r="P1513" i="1"/>
  <c r="Y766" i="1"/>
  <c r="AA766" i="1"/>
  <c r="P767" i="1"/>
  <c r="Y1414" i="1"/>
  <c r="AA1414" i="1"/>
  <c r="P1415" i="1"/>
  <c r="AC1427" i="1"/>
  <c r="AB1427" i="1"/>
  <c r="AA1426" i="1"/>
  <c r="P1427" i="1"/>
  <c r="AC253" i="1"/>
  <c r="AB253" i="1"/>
  <c r="AA253" i="1"/>
  <c r="P254" i="1"/>
  <c r="Y451" i="1"/>
  <c r="AC451" i="1"/>
  <c r="AB451" i="1"/>
  <c r="AA451" i="1"/>
  <c r="P452" i="1"/>
  <c r="AA461" i="1"/>
  <c r="P462" i="1"/>
  <c r="Y548" i="1"/>
  <c r="AC548" i="1"/>
  <c r="AB548" i="1"/>
  <c r="AA548" i="1"/>
  <c r="P549" i="1"/>
  <c r="Y1093" i="1"/>
  <c r="AC1093" i="1"/>
  <c r="AB1093" i="1"/>
  <c r="AA1093" i="1"/>
  <c r="P1094" i="1"/>
  <c r="AA1107" i="1"/>
  <c r="P1108" i="1"/>
  <c r="Y427" i="1"/>
  <c r="AC427" i="1"/>
  <c r="AB427" i="1"/>
  <c r="AA427" i="1"/>
  <c r="P428" i="1"/>
  <c r="Y861" i="1"/>
  <c r="AC861" i="1"/>
  <c r="AB861" i="1"/>
  <c r="AA861" i="1"/>
  <c r="P862" i="1"/>
  <c r="AA869" i="1"/>
  <c r="P870" i="1"/>
  <c r="Y1131" i="1"/>
  <c r="AC1131" i="1"/>
  <c r="AB1131" i="1"/>
  <c r="AA1131" i="1"/>
  <c r="P1132" i="1"/>
  <c r="W1498" i="1"/>
  <c r="AC1497" i="1"/>
  <c r="AB1497" i="1"/>
  <c r="AA1497" i="1"/>
  <c r="P1497" i="1"/>
  <c r="P989" i="6"/>
  <c r="P1165" i="6"/>
  <c r="R989" i="6"/>
  <c r="R1165" i="6"/>
  <c r="O540" i="6"/>
  <c r="O331" i="6"/>
  <c r="O589" i="6"/>
  <c r="O343" i="6"/>
  <c r="O443" i="6"/>
  <c r="O306" i="6"/>
  <c r="O337" i="6"/>
  <c r="O1336" i="6"/>
  <c r="O182" i="6"/>
  <c r="O487" i="6"/>
  <c r="O340" i="6"/>
  <c r="O1004" i="6"/>
  <c r="O503" i="6"/>
  <c r="O972" i="6"/>
  <c r="O576" i="6"/>
  <c r="O686" i="6"/>
  <c r="O524" i="6"/>
  <c r="O1110" i="6"/>
  <c r="O940" i="6"/>
  <c r="O123" i="6"/>
  <c r="O186" i="6"/>
  <c r="O518" i="6"/>
  <c r="O519" i="6"/>
  <c r="O541" i="6"/>
  <c r="O888" i="6"/>
  <c r="O1189" i="6"/>
  <c r="O548" i="6"/>
  <c r="O464" i="6"/>
  <c r="O887" i="6"/>
  <c r="O557" i="6"/>
  <c r="O562" i="6"/>
  <c r="O323" i="6"/>
  <c r="O845" i="6"/>
  <c r="O1540" i="6"/>
  <c r="O404" i="6"/>
  <c r="O1198" i="6"/>
  <c r="O1182" i="6"/>
  <c r="O211" i="6"/>
  <c r="O1145" i="6"/>
  <c r="O1330" i="6"/>
  <c r="O885" i="6"/>
  <c r="O363" i="6"/>
  <c r="O388" i="6"/>
  <c r="O143" i="6"/>
  <c r="O661" i="6"/>
  <c r="O304" i="6"/>
  <c r="O546" i="6"/>
  <c r="O1514" i="6"/>
  <c r="O316" i="6"/>
  <c r="O889" i="6"/>
  <c r="O516" i="6"/>
  <c r="O1469" i="6"/>
  <c r="O344" i="6"/>
  <c r="O928" i="6"/>
  <c r="O549" i="6"/>
  <c r="O1249" i="6"/>
  <c r="O504" i="6"/>
  <c r="O444" i="6"/>
  <c r="O509" i="6"/>
  <c r="O1080" i="6"/>
  <c r="O292" i="6"/>
  <c r="O435" i="6"/>
  <c r="O932" i="6"/>
  <c r="O445" i="6"/>
  <c r="O470" i="6"/>
  <c r="O450" i="6"/>
  <c r="O992" i="6"/>
  <c r="O326" i="6"/>
  <c r="O862" i="6"/>
  <c r="O553" i="6"/>
  <c r="O434" i="6"/>
  <c r="O184" i="6"/>
  <c r="O1070" i="6"/>
  <c r="O584" i="6"/>
  <c r="O506" i="6"/>
  <c r="O397" i="6"/>
  <c r="O407" i="6"/>
  <c r="O809" i="6"/>
  <c r="O520" i="6"/>
  <c r="O309" i="6"/>
  <c r="O1389" i="6"/>
  <c r="O575" i="6"/>
  <c r="O1222" i="6"/>
  <c r="O1149" i="6"/>
  <c r="O767" i="6"/>
  <c r="O1158" i="6"/>
  <c r="O247" i="6"/>
  <c r="O440" i="6"/>
  <c r="O51" i="6"/>
  <c r="O578" i="6"/>
  <c r="O954" i="6"/>
  <c r="O213" i="6"/>
  <c r="O989" i="6"/>
  <c r="O1374" i="6"/>
  <c r="O508" i="6"/>
  <c r="O475" i="6"/>
  <c r="O328" i="6"/>
  <c r="O66" i="6"/>
  <c r="O1386" i="6"/>
  <c r="O1082" i="6"/>
  <c r="O380" i="6"/>
  <c r="O498" i="6"/>
  <c r="O881" i="6"/>
  <c r="O806" i="6"/>
  <c r="O1357" i="6"/>
  <c r="O502" i="6"/>
  <c r="O390" i="6"/>
  <c r="O543" i="6"/>
  <c r="O1132" i="6"/>
  <c r="O1025" i="6"/>
  <c r="O1392" i="6"/>
  <c r="P361" i="6"/>
  <c r="O362" i="6"/>
  <c r="P485" i="6"/>
  <c r="O486" i="6"/>
  <c r="O442" i="6"/>
  <c r="O482" i="6"/>
  <c r="O573" i="6"/>
  <c r="O158" i="6"/>
  <c r="O376" i="6"/>
  <c r="O474" i="6"/>
  <c r="O617" i="6"/>
  <c r="O436" i="6"/>
  <c r="O754" i="6"/>
  <c r="O1547" i="6"/>
  <c r="O286" i="6"/>
  <c r="O1058" i="6"/>
  <c r="O559" i="6"/>
  <c r="O768" i="6"/>
  <c r="O556" i="6"/>
  <c r="O429" i="6"/>
  <c r="N3" i="1"/>
  <c r="R451" i="6"/>
  <c r="P170" i="6"/>
  <c r="P1248" i="6"/>
  <c r="P508" i="6"/>
  <c r="P434" i="6"/>
  <c r="P469" i="6"/>
  <c r="N1210" i="6"/>
  <c r="P449" i="6"/>
  <c r="P991" i="6"/>
  <c r="P325" i="6"/>
  <c r="P861" i="6"/>
  <c r="P552" i="6"/>
  <c r="P433" i="6"/>
  <c r="P183" i="6"/>
  <c r="P1069" i="6"/>
  <c r="P583" i="6"/>
  <c r="P505" i="6"/>
  <c r="P396" i="6"/>
  <c r="P406" i="6"/>
  <c r="P808" i="6"/>
  <c r="P519" i="6"/>
  <c r="P308" i="6"/>
  <c r="N211" i="6"/>
  <c r="P515" i="6"/>
  <c r="P927" i="6"/>
  <c r="P1079" i="6"/>
  <c r="P931" i="6"/>
  <c r="N862" i="6"/>
  <c r="P1388" i="6"/>
  <c r="P574" i="6"/>
  <c r="R1221" i="6"/>
  <c r="P1148" i="6"/>
  <c r="P766" i="6"/>
  <c r="P1157" i="6"/>
  <c r="P246" i="6"/>
  <c r="P439" i="6"/>
  <c r="P50" i="6"/>
  <c r="P577" i="6"/>
  <c r="P953" i="6"/>
  <c r="P212" i="6"/>
  <c r="P988" i="6"/>
  <c r="P1373" i="6"/>
  <c r="P507" i="6"/>
  <c r="P474" i="6"/>
  <c r="P1468" i="6"/>
  <c r="P343" i="6"/>
  <c r="P548" i="6"/>
  <c r="P503" i="6"/>
  <c r="P443" i="6"/>
  <c r="P291" i="6"/>
  <c r="P444" i="6"/>
  <c r="N1198" i="6"/>
  <c r="N928" i="6"/>
  <c r="P327" i="6"/>
  <c r="P65" i="6"/>
  <c r="P1385" i="6"/>
  <c r="R1081" i="6"/>
  <c r="P379" i="6"/>
  <c r="R497" i="6"/>
  <c r="P880" i="6"/>
  <c r="P805" i="6"/>
  <c r="P1356" i="6"/>
  <c r="P501" i="6"/>
  <c r="P389" i="6"/>
  <c r="P542" i="6"/>
  <c r="P1131" i="6"/>
  <c r="P1024" i="6"/>
  <c r="P1391" i="6"/>
  <c r="P441" i="6"/>
  <c r="P481" i="6"/>
  <c r="P572" i="6"/>
  <c r="R157" i="6"/>
  <c r="P375" i="6"/>
  <c r="P473" i="6"/>
  <c r="P616" i="6"/>
  <c r="P435" i="6"/>
  <c r="P753" i="6"/>
  <c r="P1546" i="6"/>
  <c r="P285" i="6"/>
  <c r="P1057" i="6"/>
  <c r="P558" i="6"/>
  <c r="P767" i="6"/>
  <c r="P555" i="6"/>
  <c r="P428" i="6"/>
  <c r="N6" i="6"/>
  <c r="N1249" i="6"/>
  <c r="N5" i="6"/>
  <c r="P539" i="6"/>
  <c r="P330" i="6"/>
  <c r="P588" i="6"/>
  <c r="P342" i="6"/>
  <c r="P442" i="6"/>
  <c r="P305" i="6"/>
  <c r="P336" i="6"/>
  <c r="P1335" i="6"/>
  <c r="P181" i="6"/>
  <c r="P486" i="6"/>
  <c r="P339" i="6"/>
  <c r="P1003" i="6"/>
  <c r="P502" i="6"/>
  <c r="P971" i="6"/>
  <c r="P575" i="6"/>
  <c r="P685" i="6"/>
  <c r="R523" i="6"/>
  <c r="N453" i="6"/>
  <c r="P1109" i="6"/>
  <c r="P939" i="6"/>
  <c r="P122" i="6"/>
  <c r="P185" i="6"/>
  <c r="P517" i="6"/>
  <c r="P518" i="6"/>
  <c r="P540" i="6"/>
  <c r="P887" i="6"/>
  <c r="P1188" i="6"/>
  <c r="P547" i="6"/>
  <c r="P463" i="6"/>
  <c r="P886" i="6"/>
  <c r="P556" i="6"/>
  <c r="P561" i="6"/>
  <c r="R322" i="6"/>
  <c r="P844" i="6"/>
  <c r="P1539" i="6"/>
  <c r="N1005" i="6"/>
  <c r="P403" i="6"/>
  <c r="P1197" i="6"/>
  <c r="P1181" i="6"/>
  <c r="P210" i="6"/>
  <c r="P1144" i="6"/>
  <c r="P1329" i="6"/>
  <c r="P884" i="6"/>
  <c r="P362" i="6"/>
  <c r="P387" i="6"/>
  <c r="P142" i="6"/>
  <c r="P660" i="6"/>
  <c r="P303" i="6"/>
  <c r="P545" i="6"/>
  <c r="P1513" i="6"/>
  <c r="P315" i="6"/>
  <c r="P888" i="6"/>
  <c r="AC576" i="6"/>
  <c r="AD793" i="6"/>
  <c r="X577" i="6"/>
  <c r="AB577" i="6" s="1"/>
  <c r="AB576" i="6"/>
  <c r="AB113" i="6"/>
  <c r="AD113" i="6"/>
  <c r="X114" i="6"/>
  <c r="AD114" i="6" s="1"/>
  <c r="R939" i="6"/>
  <c r="X659" i="6"/>
  <c r="AC659" i="6" s="1"/>
  <c r="AB658" i="6"/>
  <c r="AC658" i="6"/>
  <c r="AA1386" i="6"/>
  <c r="R561" i="6"/>
  <c r="R122" i="6"/>
  <c r="R844" i="6"/>
  <c r="R886" i="6"/>
  <c r="P523" i="6"/>
  <c r="X794" i="6"/>
  <c r="AD794" i="6" s="1"/>
  <c r="AC1454" i="6"/>
  <c r="AB1455" i="6"/>
  <c r="X1322" i="6"/>
  <c r="AB1322" i="6" s="1"/>
  <c r="AC1343" i="6"/>
  <c r="AB1321" i="6"/>
  <c r="AD1455" i="6"/>
  <c r="S525" i="6"/>
  <c r="R574" i="6"/>
  <c r="R474" i="6"/>
  <c r="R1373" i="6"/>
  <c r="R953" i="6"/>
  <c r="R766" i="6"/>
  <c r="R439" i="6"/>
  <c r="L1332" i="6"/>
  <c r="S1332" i="6" s="1"/>
  <c r="R1356" i="6"/>
  <c r="R389" i="6"/>
  <c r="X877" i="6"/>
  <c r="AC877" i="6" s="1"/>
  <c r="AC876" i="6"/>
  <c r="AB876" i="6"/>
  <c r="AB806" i="6"/>
  <c r="R1385" i="6"/>
  <c r="AC793" i="6"/>
  <c r="AD1321" i="6"/>
  <c r="AD1454" i="6"/>
  <c r="X1344" i="6"/>
  <c r="AB1344" i="6" s="1"/>
  <c r="AC1455" i="6"/>
  <c r="AD1343" i="6"/>
  <c r="AD1194" i="6"/>
  <c r="AB539" i="6"/>
  <c r="X540" i="6"/>
  <c r="AC540" i="6" s="1"/>
  <c r="AC539" i="6"/>
  <c r="AC1194" i="6"/>
  <c r="X807" i="6"/>
  <c r="AB807" i="6" s="1"/>
  <c r="AC806" i="6"/>
  <c r="Y256" i="6"/>
  <c r="AI256" i="6" s="1"/>
  <c r="X1195" i="6"/>
  <c r="AD1196" i="6" s="1"/>
  <c r="R246" i="6"/>
  <c r="X1505" i="6"/>
  <c r="AC1505" i="6" s="1"/>
  <c r="X890" i="6"/>
  <c r="AD890" i="6" s="1"/>
  <c r="AC1504" i="6"/>
  <c r="X87" i="6"/>
  <c r="AD87" i="6" s="1"/>
  <c r="AB889" i="6"/>
  <c r="AD1504" i="6"/>
  <c r="AD889" i="6"/>
  <c r="AD86" i="6"/>
  <c r="AD226" i="6"/>
  <c r="AC86" i="6"/>
  <c r="AC226" i="6"/>
  <c r="X227" i="6"/>
  <c r="AB227" i="6" s="1"/>
  <c r="X102" i="6"/>
  <c r="AD102" i="6" s="1"/>
  <c r="AB605" i="6"/>
  <c r="R486" i="6"/>
  <c r="AC101" i="6"/>
  <c r="R1003" i="6"/>
  <c r="AC206" i="6"/>
  <c r="AA1414" i="6"/>
  <c r="R181" i="6"/>
  <c r="R971" i="6"/>
  <c r="R685" i="6"/>
  <c r="AB101" i="6"/>
  <c r="AB722" i="6"/>
  <c r="AD722" i="6"/>
  <c r="AC722" i="6"/>
  <c r="R767" i="6"/>
  <c r="AC605" i="6"/>
  <c r="R428" i="6"/>
  <c r="X606" i="6"/>
  <c r="AB606" i="6" s="1"/>
  <c r="R861" i="6"/>
  <c r="R183" i="6"/>
  <c r="R991" i="6"/>
  <c r="R1069" i="6"/>
  <c r="AA454" i="6"/>
  <c r="AA453" i="6"/>
  <c r="AA1415" i="6"/>
  <c r="AD919" i="6"/>
  <c r="AB184" i="6"/>
  <c r="X920" i="6"/>
  <c r="AB920" i="6" s="1"/>
  <c r="AB919" i="6"/>
  <c r="AB206" i="6"/>
  <c r="AD206" i="6"/>
  <c r="X1402" i="6"/>
  <c r="AD1402" i="6" s="1"/>
  <c r="AC1401" i="6"/>
  <c r="AB1401" i="6"/>
  <c r="R588" i="6"/>
  <c r="R362" i="6"/>
  <c r="R1144" i="6"/>
  <c r="AD250" i="6"/>
  <c r="X848" i="6"/>
  <c r="AC848" i="6" s="1"/>
  <c r="AC251" i="6"/>
  <c r="AB251" i="6"/>
  <c r="AC847" i="6"/>
  <c r="AD847" i="6"/>
  <c r="AC250" i="6"/>
  <c r="AB250" i="6"/>
  <c r="L942" i="6"/>
  <c r="L943" i="6" s="1"/>
  <c r="Q943" i="6" s="1"/>
  <c r="P497" i="6"/>
  <c r="AA1249" i="6"/>
  <c r="AD1236" i="6"/>
  <c r="AC1236" i="6"/>
  <c r="X1237" i="6"/>
  <c r="AD1237" i="6" s="1"/>
  <c r="X444" i="6"/>
  <c r="AD444" i="6" s="1"/>
  <c r="AB443" i="6"/>
  <c r="AD443" i="6"/>
  <c r="Y1388" i="6"/>
  <c r="AM1388" i="6" s="1"/>
  <c r="AB993" i="6"/>
  <c r="R548" i="6"/>
  <c r="AC184" i="6"/>
  <c r="R1468" i="6"/>
  <c r="X185" i="6"/>
  <c r="AB185" i="6" s="1"/>
  <c r="R927" i="6"/>
  <c r="R1248" i="6"/>
  <c r="AA862" i="6"/>
  <c r="R1513" i="6"/>
  <c r="AA1513" i="6"/>
  <c r="R1329" i="6"/>
  <c r="R403" i="6"/>
  <c r="X1120" i="6"/>
  <c r="AD1120" i="6" s="1"/>
  <c r="R1197" i="6"/>
  <c r="AC1119" i="6"/>
  <c r="AB1119" i="6"/>
  <c r="R210" i="6"/>
  <c r="Y338" i="6"/>
  <c r="AJ338" i="6" s="1"/>
  <c r="S1331" i="6"/>
  <c r="P1081" i="6"/>
  <c r="AC993" i="6"/>
  <c r="X1437" i="6"/>
  <c r="AC1437" i="6" s="1"/>
  <c r="AD130" i="6"/>
  <c r="AB1436" i="6"/>
  <c r="AC130" i="6"/>
  <c r="X131" i="6"/>
  <c r="AB131" i="6" s="1"/>
  <c r="X994" i="6"/>
  <c r="AC994" i="6" s="1"/>
  <c r="AD1436" i="6"/>
  <c r="AA1210" i="6"/>
  <c r="AA1515" i="6"/>
  <c r="AL1181" i="6"/>
  <c r="AM1181" i="6"/>
  <c r="AL431" i="6"/>
  <c r="AM431" i="6"/>
  <c r="AL1251" i="6"/>
  <c r="AM1251" i="6"/>
  <c r="AL824" i="6"/>
  <c r="AM824" i="6"/>
  <c r="AL463" i="6"/>
  <c r="AM463" i="6"/>
  <c r="AA549" i="6"/>
  <c r="R375" i="6"/>
  <c r="AL456" i="6"/>
  <c r="AM456" i="6"/>
  <c r="AL1392" i="6"/>
  <c r="AM1392" i="6"/>
  <c r="AL1133" i="6"/>
  <c r="AM1133" i="6"/>
  <c r="AL1261" i="6"/>
  <c r="AM1261" i="6"/>
  <c r="AL828" i="6"/>
  <c r="AM828" i="6"/>
  <c r="AL238" i="6"/>
  <c r="AM238" i="6"/>
  <c r="AL288" i="6"/>
  <c r="AM288" i="6"/>
  <c r="AL63" i="6"/>
  <c r="AM63" i="6"/>
  <c r="AL68" i="6"/>
  <c r="AM68" i="6"/>
  <c r="AL243" i="6"/>
  <c r="AM243" i="6"/>
  <c r="R1546" i="6"/>
  <c r="R572" i="6"/>
  <c r="AL1536" i="6"/>
  <c r="AM1536" i="6"/>
  <c r="AL1274" i="6"/>
  <c r="AM1274" i="6"/>
  <c r="AL177" i="6"/>
  <c r="AM177" i="6"/>
  <c r="R473" i="6"/>
  <c r="P157" i="6"/>
  <c r="AL1516" i="6"/>
  <c r="AM1516" i="6"/>
  <c r="AL768" i="6"/>
  <c r="AM768" i="6"/>
  <c r="AL864" i="6"/>
  <c r="AM864" i="6"/>
  <c r="AK259" i="6"/>
  <c r="AL259" i="6"/>
  <c r="AK1097" i="6"/>
  <c r="AL1097" i="6"/>
  <c r="AK342" i="6"/>
  <c r="AL342" i="6"/>
  <c r="AK1109" i="6"/>
  <c r="AL1109" i="6"/>
  <c r="AK264" i="6"/>
  <c r="AL264" i="6"/>
  <c r="AK785" i="6"/>
  <c r="AL785" i="6"/>
  <c r="AK1212" i="6"/>
  <c r="AL1212" i="6"/>
  <c r="AK1417" i="6"/>
  <c r="AL1417" i="6"/>
  <c r="AK343" i="6"/>
  <c r="AL343" i="6"/>
  <c r="AK255" i="6"/>
  <c r="AL255" i="6"/>
  <c r="AK1096" i="6"/>
  <c r="AL1096" i="6"/>
  <c r="AK553" i="6"/>
  <c r="AL553" i="6"/>
  <c r="AK172" i="6"/>
  <c r="AL172" i="6"/>
  <c r="AK865" i="6"/>
  <c r="AL865" i="6"/>
  <c r="AK62" i="6"/>
  <c r="AL62" i="6"/>
  <c r="AK436" i="6"/>
  <c r="AL436" i="6"/>
  <c r="AK337" i="6"/>
  <c r="AL337" i="6"/>
  <c r="AK1110" i="6"/>
  <c r="AL1110" i="6"/>
  <c r="AB1284" i="6"/>
  <c r="AB1072" i="6"/>
  <c r="AK294" i="6"/>
  <c r="AL294" i="6"/>
  <c r="AA251" i="6"/>
  <c r="AJ68" i="6"/>
  <c r="AK68" i="6"/>
  <c r="AJ1274" i="6"/>
  <c r="AK1274" i="6"/>
  <c r="AJ1181" i="6"/>
  <c r="AK1181" i="6"/>
  <c r="AJ1536" i="6"/>
  <c r="AK1536" i="6"/>
  <c r="AB589" i="6"/>
  <c r="AJ288" i="6"/>
  <c r="AK288" i="6"/>
  <c r="AJ1516" i="6"/>
  <c r="AK1516" i="6"/>
  <c r="AJ243" i="6"/>
  <c r="AK243" i="6"/>
  <c r="AJ63" i="6"/>
  <c r="AK63" i="6"/>
  <c r="AJ431" i="6"/>
  <c r="AK431" i="6"/>
  <c r="AJ824" i="6"/>
  <c r="AK824" i="6"/>
  <c r="AJ828" i="6"/>
  <c r="AK828" i="6"/>
  <c r="AC489" i="6"/>
  <c r="AJ1261" i="6"/>
  <c r="AK1261" i="6"/>
  <c r="AJ1392" i="6"/>
  <c r="AK1392" i="6"/>
  <c r="AJ864" i="6"/>
  <c r="AK864" i="6"/>
  <c r="AJ463" i="6"/>
  <c r="AK463" i="6"/>
  <c r="AB489" i="6"/>
  <c r="AJ238" i="6"/>
  <c r="AK238" i="6"/>
  <c r="AJ1251" i="6"/>
  <c r="AK1251" i="6"/>
  <c r="AJ177" i="6"/>
  <c r="AK177" i="6"/>
  <c r="AJ1133" i="6"/>
  <c r="AK1133" i="6"/>
  <c r="AJ456" i="6"/>
  <c r="AK456" i="6"/>
  <c r="AJ768" i="6"/>
  <c r="AK768" i="6"/>
  <c r="AC514" i="6"/>
  <c r="AB1224" i="6"/>
  <c r="AB930" i="6"/>
  <c r="AB1549" i="6"/>
  <c r="AB968" i="6"/>
  <c r="AB326" i="6"/>
  <c r="AI1212" i="6"/>
  <c r="AJ1212" i="6"/>
  <c r="AI342" i="6"/>
  <c r="AJ342" i="6"/>
  <c r="AI1109" i="6"/>
  <c r="AJ1109" i="6"/>
  <c r="AI1096" i="6"/>
  <c r="AJ1096" i="6"/>
  <c r="AF295" i="6"/>
  <c r="AJ294" i="6"/>
  <c r="AI172" i="6"/>
  <c r="AJ172" i="6"/>
  <c r="N1336" i="6"/>
  <c r="AI1417" i="6"/>
  <c r="AJ1417" i="6"/>
  <c r="AI337" i="6"/>
  <c r="AJ337" i="6"/>
  <c r="AC501" i="6"/>
  <c r="AB514" i="6"/>
  <c r="AI259" i="6"/>
  <c r="AJ259" i="6"/>
  <c r="AI553" i="6"/>
  <c r="AJ553" i="6"/>
  <c r="AI62" i="6"/>
  <c r="AJ62" i="6"/>
  <c r="AI343" i="6"/>
  <c r="AJ343" i="6"/>
  <c r="AI785" i="6"/>
  <c r="AJ785" i="6"/>
  <c r="AI264" i="6"/>
  <c r="AJ264" i="6"/>
  <c r="AI1097" i="6"/>
  <c r="AJ1097" i="6"/>
  <c r="AI436" i="6"/>
  <c r="AJ436" i="6"/>
  <c r="AI1110" i="6"/>
  <c r="AJ1110" i="6"/>
  <c r="AB161" i="6"/>
  <c r="AB51" i="6"/>
  <c r="AB1019" i="6"/>
  <c r="AI865" i="6"/>
  <c r="AJ865" i="6"/>
  <c r="AI255" i="6"/>
  <c r="AJ255" i="6"/>
  <c r="AB63" i="6"/>
  <c r="AI63" i="6"/>
  <c r="AF1181" i="6"/>
  <c r="AI1181" i="6"/>
  <c r="AD456" i="6"/>
  <c r="AI456" i="6"/>
  <c r="AB1201" i="6"/>
  <c r="AB618" i="6"/>
  <c r="AC1147" i="6"/>
  <c r="AD1274" i="6"/>
  <c r="AI1274" i="6"/>
  <c r="AF1133" i="6"/>
  <c r="AI1133" i="6"/>
  <c r="AD864" i="6"/>
  <c r="AI864" i="6"/>
  <c r="M525" i="6"/>
  <c r="AB911" i="6"/>
  <c r="AB264" i="6"/>
  <c r="AB419" i="6"/>
  <c r="AF1251" i="6"/>
  <c r="AI1251" i="6"/>
  <c r="AF828" i="6"/>
  <c r="AI828" i="6"/>
  <c r="L526" i="6"/>
  <c r="AF68" i="6"/>
  <c r="AI68" i="6"/>
  <c r="AC431" i="6"/>
  <c r="AI431" i="6"/>
  <c r="AD1536" i="6"/>
  <c r="AI1536" i="6"/>
  <c r="AF1261" i="6"/>
  <c r="AI1261" i="6"/>
  <c r="AC824" i="6"/>
  <c r="AI824" i="6"/>
  <c r="N932" i="6"/>
  <c r="AF1516" i="6"/>
  <c r="AI1516" i="6"/>
  <c r="AD1392" i="6"/>
  <c r="AI1392" i="6"/>
  <c r="AC177" i="6"/>
  <c r="AI177" i="6"/>
  <c r="AB365" i="6"/>
  <c r="AF243" i="6"/>
  <c r="AI243" i="6"/>
  <c r="AC1431" i="6"/>
  <c r="AD238" i="6"/>
  <c r="AI238" i="6"/>
  <c r="AC768" i="6"/>
  <c r="AI768" i="6"/>
  <c r="AF288" i="6"/>
  <c r="AI288" i="6"/>
  <c r="Z456" i="6"/>
  <c r="AA455" i="6" s="1"/>
  <c r="AB631" i="6"/>
  <c r="AB213" i="6"/>
  <c r="AB1359" i="6"/>
  <c r="AE1212" i="6"/>
  <c r="AG1212" i="6"/>
  <c r="AH1212" i="6"/>
  <c r="AG259" i="6"/>
  <c r="AH259" i="6"/>
  <c r="AG436" i="6"/>
  <c r="AH436" i="6"/>
  <c r="AF436" i="6"/>
  <c r="AG1417" i="6"/>
  <c r="AH1417" i="6"/>
  <c r="Z1536" i="6"/>
  <c r="AE264" i="6"/>
  <c r="AG264" i="6"/>
  <c r="AH264" i="6"/>
  <c r="AB501" i="6"/>
  <c r="AC723" i="6"/>
  <c r="AC238" i="6"/>
  <c r="AC1038" i="6"/>
  <c r="AC1201" i="6"/>
  <c r="AC1043" i="6"/>
  <c r="AC1459" i="6"/>
  <c r="AC1169" i="6"/>
  <c r="AC950" i="6"/>
  <c r="AC631" i="6"/>
  <c r="AC393" i="6"/>
  <c r="AC149" i="6"/>
  <c r="AC687" i="6"/>
  <c r="AC197" i="6"/>
  <c r="AC79" i="6"/>
  <c r="AC476" i="6"/>
  <c r="AC1376" i="6"/>
  <c r="AC264" i="6"/>
  <c r="AC1251" i="6"/>
  <c r="AD379" i="6"/>
  <c r="AD177" i="6"/>
  <c r="AD828" i="6"/>
  <c r="AE785" i="6"/>
  <c r="AG785" i="6"/>
  <c r="AH785" i="6"/>
  <c r="AG172" i="6"/>
  <c r="AH172" i="6"/>
  <c r="AE865" i="6"/>
  <c r="AG865" i="6"/>
  <c r="AH865" i="6"/>
  <c r="AH62" i="6"/>
  <c r="AF63" i="6"/>
  <c r="AG62" i="6"/>
  <c r="AF62" i="6"/>
  <c r="AG255" i="6"/>
  <c r="AH255" i="6"/>
  <c r="AF255" i="6"/>
  <c r="AG337" i="6"/>
  <c r="AH337" i="6"/>
  <c r="AF337" i="6"/>
  <c r="AE1110" i="6"/>
  <c r="AH1110" i="6"/>
  <c r="AG1110" i="6"/>
  <c r="AB1038" i="6"/>
  <c r="AB1274" i="6"/>
  <c r="AB1158" i="6"/>
  <c r="AB1060" i="6"/>
  <c r="AB1536" i="6"/>
  <c r="AB1007" i="6"/>
  <c r="AB905" i="6"/>
  <c r="AB865" i="6"/>
  <c r="AB742" i="6"/>
  <c r="AB405" i="6"/>
  <c r="AB149" i="6"/>
  <c r="AB687" i="6"/>
  <c r="AB197" i="6"/>
  <c r="AB79" i="6"/>
  <c r="AB476" i="6"/>
  <c r="AB314" i="6"/>
  <c r="AB1376" i="6"/>
  <c r="AB243" i="6"/>
  <c r="AB723" i="6"/>
  <c r="AC1261" i="6"/>
  <c r="AD1549" i="6"/>
  <c r="AD1366" i="6"/>
  <c r="AD1158" i="6"/>
  <c r="AD1086" i="6"/>
  <c r="AD942" i="6"/>
  <c r="AD984" i="6"/>
  <c r="AD618" i="6"/>
  <c r="AD968" i="6"/>
  <c r="AD742" i="6"/>
  <c r="AD836" i="6"/>
  <c r="AD670" i="6"/>
  <c r="AD565" i="6"/>
  <c r="AD974" i="6"/>
  <c r="AD351" i="6"/>
  <c r="AD138" i="6"/>
  <c r="AD1212" i="6"/>
  <c r="AD1181" i="6"/>
  <c r="AD526" i="6"/>
  <c r="AD768" i="6"/>
  <c r="AF264" i="6"/>
  <c r="AH1261" i="6"/>
  <c r="AG1261" i="6"/>
  <c r="AG824" i="6"/>
  <c r="AH824" i="6"/>
  <c r="AF825" i="6"/>
  <c r="AG828" i="6"/>
  <c r="AH828" i="6"/>
  <c r="AG288" i="6"/>
  <c r="AH288" i="6"/>
  <c r="AF289" i="6"/>
  <c r="AE431" i="6"/>
  <c r="AG431" i="6"/>
  <c r="AH431" i="6"/>
  <c r="AG864" i="6"/>
  <c r="AH864" i="6"/>
  <c r="AF865" i="6"/>
  <c r="AF464" i="6"/>
  <c r="AF463" i="6"/>
  <c r="AH1109" i="6"/>
  <c r="AG1109" i="6"/>
  <c r="AF1110" i="6"/>
  <c r="AF1109" i="6"/>
  <c r="AE1536" i="6"/>
  <c r="AG1536" i="6"/>
  <c r="AH1536" i="6"/>
  <c r="AE243" i="6"/>
  <c r="AG243" i="6"/>
  <c r="AH243" i="6"/>
  <c r="AC172" i="6"/>
  <c r="AC828" i="6"/>
  <c r="AC1366" i="6"/>
  <c r="AC1086" i="6"/>
  <c r="AC942" i="6"/>
  <c r="AC984" i="6"/>
  <c r="AC836" i="6"/>
  <c r="AC670" i="6"/>
  <c r="AC565" i="6"/>
  <c r="AC974" i="6"/>
  <c r="AC351" i="6"/>
  <c r="AC138" i="6"/>
  <c r="AC864" i="6"/>
  <c r="AC1212" i="6"/>
  <c r="AC1536" i="6"/>
  <c r="AD1431" i="6"/>
  <c r="AD294" i="6"/>
  <c r="AD259" i="6"/>
  <c r="AD1019" i="6"/>
  <c r="AF785" i="6"/>
  <c r="AF456" i="6"/>
  <c r="AF294" i="6"/>
  <c r="AG1392" i="6"/>
  <c r="AH1392" i="6"/>
  <c r="AG68" i="6"/>
  <c r="AH68" i="6"/>
  <c r="AG1133" i="6"/>
  <c r="AH1133" i="6"/>
  <c r="AG1097" i="6"/>
  <c r="AH1097" i="6"/>
  <c r="AG553" i="6"/>
  <c r="AH553" i="6"/>
  <c r="AB1110" i="6"/>
  <c r="AB1043" i="6"/>
  <c r="AB1516" i="6"/>
  <c r="AB1471" i="6"/>
  <c r="AB1169" i="6"/>
  <c r="AB950" i="6"/>
  <c r="AB956" i="6"/>
  <c r="AB393" i="6"/>
  <c r="AB670" i="6"/>
  <c r="AB456" i="6"/>
  <c r="AB1431" i="6"/>
  <c r="AB1147" i="6"/>
  <c r="AC526" i="6"/>
  <c r="AC379" i="6"/>
  <c r="AC294" i="6"/>
  <c r="AD1309" i="6"/>
  <c r="AD1297" i="6"/>
  <c r="AD1072" i="6"/>
  <c r="AD911" i="6"/>
  <c r="AD1224" i="6"/>
  <c r="AD930" i="6"/>
  <c r="AD365" i="6"/>
  <c r="AD299" i="6"/>
  <c r="AD125" i="6"/>
  <c r="AD676" i="6"/>
  <c r="AD326" i="6"/>
  <c r="AD207" i="6"/>
  <c r="AD1332" i="6"/>
  <c r="AD243" i="6"/>
  <c r="AD288" i="6"/>
  <c r="AD785" i="6"/>
  <c r="AD68" i="6"/>
  <c r="AD1133" i="6"/>
  <c r="AD824" i="6"/>
  <c r="AF431" i="6"/>
  <c r="AF172" i="6"/>
  <c r="AG343" i="6"/>
  <c r="AH343" i="6"/>
  <c r="AH1181" i="6"/>
  <c r="AG1181" i="6"/>
  <c r="AH238" i="6"/>
  <c r="AG238" i="6"/>
  <c r="AH342" i="6"/>
  <c r="AG342" i="6"/>
  <c r="AF343" i="6"/>
  <c r="AF342" i="6"/>
  <c r="AG1096" i="6"/>
  <c r="AH1096" i="6"/>
  <c r="AF1097" i="6"/>
  <c r="AF1096" i="6"/>
  <c r="AE1516" i="6"/>
  <c r="AG1516" i="6"/>
  <c r="AH1516" i="6"/>
  <c r="AE456" i="6"/>
  <c r="AG456" i="6"/>
  <c r="AH456" i="6"/>
  <c r="AC468" i="6"/>
  <c r="AC259" i="6"/>
  <c r="AC1309" i="6"/>
  <c r="AC1297" i="6"/>
  <c r="AC299" i="6"/>
  <c r="AC125" i="6"/>
  <c r="AC676" i="6"/>
  <c r="AC207" i="6"/>
  <c r="AC1332" i="6"/>
  <c r="AC243" i="6"/>
  <c r="AC288" i="6"/>
  <c r="AC785" i="6"/>
  <c r="AC68" i="6"/>
  <c r="AC456" i="6"/>
  <c r="AD553" i="6"/>
  <c r="AF1212" i="6"/>
  <c r="AF768" i="6"/>
  <c r="AF1417" i="6"/>
  <c r="AF1392" i="6"/>
  <c r="AF1274" i="6"/>
  <c r="AB1417" i="6"/>
  <c r="AB1459" i="6"/>
  <c r="AB712" i="6"/>
  <c r="AB125" i="6"/>
  <c r="AB468" i="6"/>
  <c r="AC1392" i="6"/>
  <c r="AD1284" i="6"/>
  <c r="AD1060" i="6"/>
  <c r="AD1471" i="6"/>
  <c r="AD1007" i="6"/>
  <c r="AD905" i="6"/>
  <c r="AD956" i="6"/>
  <c r="AD712" i="6"/>
  <c r="AD405" i="6"/>
  <c r="AD161" i="6"/>
  <c r="AD699" i="6"/>
  <c r="AD589" i="6"/>
  <c r="AD213" i="6"/>
  <c r="AD314" i="6"/>
  <c r="AD51" i="6"/>
  <c r="AD419" i="6"/>
  <c r="AD1359" i="6"/>
  <c r="AD1516" i="6"/>
  <c r="AD1417" i="6"/>
  <c r="AF259" i="6"/>
  <c r="AF864" i="6"/>
  <c r="AF238" i="6"/>
  <c r="AF177" i="6"/>
  <c r="AG1251" i="6"/>
  <c r="AH1251" i="6"/>
  <c r="AE1274" i="6"/>
  <c r="AG1274" i="6"/>
  <c r="AH1274" i="6"/>
  <c r="AC1133" i="6"/>
  <c r="AC553" i="6"/>
  <c r="AC699" i="6"/>
  <c r="AC1359" i="6"/>
  <c r="AC1516" i="6"/>
  <c r="AC1417" i="6"/>
  <c r="AC1274" i="6"/>
  <c r="AD172" i="6"/>
  <c r="AF1536" i="6"/>
  <c r="AG63" i="6"/>
  <c r="AH63" i="6"/>
  <c r="AG177" i="6"/>
  <c r="AH177" i="6"/>
  <c r="AG768" i="6"/>
  <c r="AH768" i="6"/>
  <c r="AB1212" i="6"/>
  <c r="AB785" i="6"/>
  <c r="AB431" i="6"/>
  <c r="AC1181" i="6"/>
  <c r="AD1038" i="6"/>
  <c r="AD264" i="6"/>
  <c r="AD1251" i="6"/>
  <c r="AD431" i="6"/>
  <c r="AD1261" i="6"/>
  <c r="AF824" i="6"/>
  <c r="AF553" i="6"/>
  <c r="AE1251" i="6"/>
  <c r="AB1251" i="6"/>
  <c r="AE1261" i="6"/>
  <c r="AB1261" i="6"/>
  <c r="AE63" i="6"/>
  <c r="AE824" i="6"/>
  <c r="AB824" i="6"/>
  <c r="AE1392" i="6"/>
  <c r="AB1392" i="6"/>
  <c r="AE68" i="6"/>
  <c r="AB68" i="6"/>
  <c r="AE343" i="6"/>
  <c r="AB343" i="6"/>
  <c r="AE828" i="6"/>
  <c r="AB828" i="6"/>
  <c r="AE177" i="6"/>
  <c r="AB177" i="6"/>
  <c r="AE259" i="6"/>
  <c r="AB259" i="6"/>
  <c r="AE1133" i="6"/>
  <c r="AB1133" i="6"/>
  <c r="AE1181" i="6"/>
  <c r="AB1181" i="6"/>
  <c r="AE1097" i="6"/>
  <c r="AB1097" i="6"/>
  <c r="AE238" i="6"/>
  <c r="AB238" i="6"/>
  <c r="AE294" i="6"/>
  <c r="AB294" i="6"/>
  <c r="AE768" i="6"/>
  <c r="AB768" i="6"/>
  <c r="AE553" i="6"/>
  <c r="AB553" i="6"/>
  <c r="AE288" i="6"/>
  <c r="AB288" i="6"/>
  <c r="AE172" i="6"/>
  <c r="AE436" i="6"/>
  <c r="AB436" i="6"/>
  <c r="AD436" i="6"/>
  <c r="AC436" i="6"/>
  <c r="AD343" i="6"/>
  <c r="AE342" i="6"/>
  <c r="AD342" i="6"/>
  <c r="AC342" i="6"/>
  <c r="AE864" i="6"/>
  <c r="AB864" i="6"/>
  <c r="AE62" i="6"/>
  <c r="AC62" i="6"/>
  <c r="AB62" i="6"/>
  <c r="AD62" i="6"/>
  <c r="AE1417" i="6"/>
  <c r="AE463" i="6"/>
  <c r="AD463" i="6"/>
  <c r="AB463" i="6"/>
  <c r="AC463" i="6"/>
  <c r="AE1109" i="6"/>
  <c r="AD1109" i="6"/>
  <c r="AB1109" i="6"/>
  <c r="AC1109" i="6"/>
  <c r="AE255" i="6"/>
  <c r="AB255" i="6"/>
  <c r="AC255" i="6"/>
  <c r="AD255" i="6"/>
  <c r="AE337" i="6"/>
  <c r="AB337" i="6"/>
  <c r="AD337" i="6"/>
  <c r="AC337" i="6"/>
  <c r="AD1097" i="6"/>
  <c r="AE1096" i="6"/>
  <c r="AD1096" i="6"/>
  <c r="AC1096" i="6"/>
  <c r="AA1208" i="6"/>
  <c r="AA1207" i="6"/>
  <c r="X772" i="6"/>
  <c r="AA764" i="6"/>
  <c r="AA765" i="6"/>
  <c r="AA426" i="6"/>
  <c r="AA427" i="6"/>
  <c r="AA58" i="6"/>
  <c r="AA59" i="6"/>
  <c r="X502" i="6"/>
  <c r="AB502" i="6" s="1"/>
  <c r="X1148" i="6"/>
  <c r="AB1148" i="6" s="1"/>
  <c r="X1020" i="6"/>
  <c r="AB1020" i="6" s="1"/>
  <c r="X724" i="6"/>
  <c r="AD724" i="6" s="1"/>
  <c r="X527" i="6"/>
  <c r="AB527" i="6" s="1"/>
  <c r="X515" i="6"/>
  <c r="AC515" i="6" s="1"/>
  <c r="X490" i="6"/>
  <c r="AC490" i="6" s="1"/>
  <c r="X469" i="6"/>
  <c r="AC469" i="6" s="1"/>
  <c r="X380" i="6"/>
  <c r="AB380" i="6" s="1"/>
  <c r="AC825" i="6"/>
  <c r="AD825" i="6"/>
  <c r="AC295" i="6"/>
  <c r="AD295" i="6"/>
  <c r="AC289" i="6"/>
  <c r="AD289" i="6"/>
  <c r="AC865" i="6"/>
  <c r="AD865" i="6"/>
  <c r="AC63" i="6"/>
  <c r="AD63" i="6"/>
  <c r="AC464" i="6"/>
  <c r="AD464" i="6"/>
  <c r="AC1110" i="6"/>
  <c r="AD1110" i="6"/>
  <c r="Z63" i="6"/>
  <c r="Z343" i="6"/>
  <c r="Z1097" i="6"/>
  <c r="AB172" i="6"/>
  <c r="AC343" i="6"/>
  <c r="AB342" i="6"/>
  <c r="Z1417" i="6"/>
  <c r="AA1416" i="6" s="1"/>
  <c r="AC1097" i="6"/>
  <c r="AB1096" i="6"/>
  <c r="AB1039" i="6"/>
  <c r="AC1039" i="6"/>
  <c r="X700" i="6"/>
  <c r="AC700" i="6" s="1"/>
  <c r="AB671" i="6"/>
  <c r="AC671" i="6"/>
  <c r="AB126" i="6"/>
  <c r="AC126" i="6"/>
  <c r="AB1360" i="6"/>
  <c r="AC1360" i="6"/>
  <c r="AB1432" i="6"/>
  <c r="AC1432" i="6"/>
  <c r="X1550" i="6"/>
  <c r="AC1550" i="6" s="1"/>
  <c r="X1395" i="6"/>
  <c r="X1367" i="6"/>
  <c r="AB1367" i="6" s="1"/>
  <c r="X1310" i="6"/>
  <c r="AB1310" i="6" s="1"/>
  <c r="X1298" i="6"/>
  <c r="AB1298" i="6" s="1"/>
  <c r="X1285" i="6"/>
  <c r="AB1285" i="6" s="1"/>
  <c r="X1275" i="6"/>
  <c r="Y1275" i="6" s="1"/>
  <c r="AM1275" i="6" s="1"/>
  <c r="X1263" i="6"/>
  <c r="X1253" i="6"/>
  <c r="X1202" i="6"/>
  <c r="AC1202" i="6" s="1"/>
  <c r="X1159" i="6"/>
  <c r="AC1159" i="6" s="1"/>
  <c r="X1111" i="6"/>
  <c r="Y1111" i="6" s="1"/>
  <c r="Z1111" i="6" s="1"/>
  <c r="X1073" i="6"/>
  <c r="AB1073" i="6" s="1"/>
  <c r="X1061" i="6"/>
  <c r="AB1061" i="6" s="1"/>
  <c r="X1044" i="6"/>
  <c r="AC1044" i="6" s="1"/>
  <c r="X912" i="6"/>
  <c r="AB912" i="6" s="1"/>
  <c r="X1537" i="6"/>
  <c r="Y1537" i="6" s="1"/>
  <c r="Z1537" i="6" s="1"/>
  <c r="X1517" i="6"/>
  <c r="Y1517" i="6" s="1"/>
  <c r="AM1517" i="6" s="1"/>
  <c r="X1418" i="6"/>
  <c r="Y1418" i="6" s="1"/>
  <c r="AM1418" i="6" s="1"/>
  <c r="X1213" i="6"/>
  <c r="Y1213" i="6" s="1"/>
  <c r="X1183" i="6"/>
  <c r="X1472" i="6"/>
  <c r="AC1472" i="6" s="1"/>
  <c r="X1460" i="6"/>
  <c r="AC1460" i="6" s="1"/>
  <c r="X1225" i="6"/>
  <c r="AC1225" i="6" s="1"/>
  <c r="X1170" i="6"/>
  <c r="AC1170" i="6" s="1"/>
  <c r="X1087" i="6"/>
  <c r="AC1087" i="6" s="1"/>
  <c r="X1008" i="6"/>
  <c r="AC1008" i="6" s="1"/>
  <c r="X951" i="6"/>
  <c r="AD952" i="6" s="1"/>
  <c r="X943" i="6"/>
  <c r="AC943" i="6" s="1"/>
  <c r="X931" i="6"/>
  <c r="AC931" i="6" s="1"/>
  <c r="X906" i="6"/>
  <c r="AD907" i="6" s="1"/>
  <c r="X985" i="6"/>
  <c r="AC985" i="6" s="1"/>
  <c r="X786" i="6"/>
  <c r="AB787" i="6" s="1"/>
  <c r="X619" i="6"/>
  <c r="AB619" i="6" s="1"/>
  <c r="X969" i="6"/>
  <c r="AD970" i="6" s="1"/>
  <c r="X957" i="6"/>
  <c r="AB957" i="6" s="1"/>
  <c r="X866" i="6"/>
  <c r="Y866" i="6" s="1"/>
  <c r="AM866" i="6" s="1"/>
  <c r="X743" i="6"/>
  <c r="X713" i="6"/>
  <c r="AB713" i="6" s="1"/>
  <c r="X632" i="6"/>
  <c r="AC632" i="6" s="1"/>
  <c r="X438" i="6"/>
  <c r="AB439" i="6" s="1"/>
  <c r="X432" i="6"/>
  <c r="Y432" i="6" s="1"/>
  <c r="X406" i="6"/>
  <c r="AB406" i="6" s="1"/>
  <c r="X394" i="6"/>
  <c r="AC394" i="6" s="1"/>
  <c r="X366" i="6"/>
  <c r="AC366" i="6" s="1"/>
  <c r="X345" i="6"/>
  <c r="X162" i="6"/>
  <c r="AB162" i="6" s="1"/>
  <c r="X150" i="6"/>
  <c r="AC150" i="6" s="1"/>
  <c r="X837" i="6"/>
  <c r="AC837" i="6" s="1"/>
  <c r="X688" i="6"/>
  <c r="AB688" i="6" s="1"/>
  <c r="X590" i="6"/>
  <c r="AC590" i="6" s="1"/>
  <c r="X566" i="6"/>
  <c r="AB566" i="6" s="1"/>
  <c r="X300" i="6"/>
  <c r="AB300" i="6" s="1"/>
  <c r="X265" i="6"/>
  <c r="Y265" i="6" s="1"/>
  <c r="X261" i="6"/>
  <c r="AB262" i="6" s="1"/>
  <c r="X214" i="6"/>
  <c r="AC214" i="6" s="1"/>
  <c r="X198" i="6"/>
  <c r="AC198" i="6" s="1"/>
  <c r="X80" i="6"/>
  <c r="AD81" i="6" s="1"/>
  <c r="X70" i="6"/>
  <c r="X64" i="6"/>
  <c r="AB65" i="6" s="1"/>
  <c r="X1136" i="6"/>
  <c r="X1099" i="6"/>
  <c r="X975" i="6"/>
  <c r="AC975" i="6" s="1"/>
  <c r="X677" i="6"/>
  <c r="AC677" i="6" s="1"/>
  <c r="X477" i="6"/>
  <c r="AC477" i="6" s="1"/>
  <c r="X555" i="6"/>
  <c r="X352" i="6"/>
  <c r="AC352" i="6" s="1"/>
  <c r="X327" i="6"/>
  <c r="AC327" i="6" s="1"/>
  <c r="X315" i="6"/>
  <c r="AB315" i="6" s="1"/>
  <c r="X208" i="6"/>
  <c r="AD209" i="6" s="1"/>
  <c r="X52" i="6"/>
  <c r="AC52" i="6" s="1"/>
  <c r="X457" i="6"/>
  <c r="Y457" i="6" s="1"/>
  <c r="Z457" i="6" s="1"/>
  <c r="X420" i="6"/>
  <c r="AC420" i="6" s="1"/>
  <c r="X1377" i="6"/>
  <c r="AB1377" i="6" s="1"/>
  <c r="X1333" i="6"/>
  <c r="AC1333" i="6" s="1"/>
  <c r="X139" i="6"/>
  <c r="AB139" i="6" s="1"/>
  <c r="X244" i="6"/>
  <c r="Y244" i="6" s="1"/>
  <c r="Z68" i="6"/>
  <c r="Z768" i="6"/>
  <c r="AA767" i="6" s="1"/>
  <c r="Z337" i="6"/>
  <c r="AA336" i="6" s="1"/>
  <c r="Z864" i="6"/>
  <c r="AA863" i="6" s="1"/>
  <c r="R547" i="6"/>
  <c r="Z1212" i="6"/>
  <c r="AA1211" i="6" s="1"/>
  <c r="P322" i="6"/>
  <c r="Z255" i="6"/>
  <c r="Z238" i="6"/>
  <c r="AA237" i="6" s="1"/>
  <c r="Z553" i="6"/>
  <c r="Z288" i="6"/>
  <c r="Z289" i="6" s="1"/>
  <c r="Z290" i="6" s="1"/>
  <c r="Z291" i="6" s="1"/>
  <c r="Z292" i="6" s="1"/>
  <c r="Z293" i="6" s="1"/>
  <c r="Z294" i="6" s="1"/>
  <c r="Z172" i="6"/>
  <c r="AA171" i="6" s="1"/>
  <c r="Z865" i="6"/>
  <c r="Z62" i="6"/>
  <c r="AA61" i="6" s="1"/>
  <c r="Z1133" i="6"/>
  <c r="AA1132" i="6" s="1"/>
  <c r="Z1251" i="6"/>
  <c r="AA1250" i="6" s="1"/>
  <c r="Z824" i="6"/>
  <c r="Z825" i="6" s="1"/>
  <c r="Z826" i="6" s="1"/>
  <c r="Z827" i="6" s="1"/>
  <c r="Z828" i="6" s="1"/>
  <c r="Z431" i="6"/>
  <c r="AA430" i="6" s="1"/>
  <c r="Z1096" i="6"/>
  <c r="AA1095" i="6" s="1"/>
  <c r="Z1110" i="6"/>
  <c r="Z1181" i="6"/>
  <c r="AA1180" i="6" s="1"/>
  <c r="N177" i="6"/>
  <c r="Q1331" i="6"/>
  <c r="AA819" i="6"/>
  <c r="AA1514" i="6"/>
  <c r="AA429" i="6"/>
  <c r="N213" i="6"/>
  <c r="N470" i="6"/>
  <c r="N1392" i="6"/>
  <c r="N1357" i="6"/>
  <c r="N1540" i="6"/>
  <c r="N184" i="6"/>
  <c r="N359" i="6"/>
  <c r="N788" i="6"/>
  <c r="N119" i="6"/>
  <c r="N464" i="6"/>
  <c r="N283" i="6"/>
  <c r="N716" i="6"/>
  <c r="N295" i="6"/>
  <c r="N154" i="6"/>
  <c r="N964" i="6"/>
  <c r="N1469" i="6"/>
  <c r="N1375" i="6"/>
  <c r="N992" i="6"/>
  <c r="N363" i="6"/>
  <c r="N1222" i="6"/>
  <c r="N1056" i="6"/>
  <c r="N282" i="6"/>
  <c r="N323" i="6"/>
  <c r="N409" i="6"/>
  <c r="N124" i="6"/>
  <c r="N944" i="6"/>
  <c r="N179" i="6"/>
  <c r="N482" i="6"/>
  <c r="N62" i="6"/>
  <c r="N250" i="6"/>
  <c r="N1211" i="6"/>
  <c r="N1223" i="6"/>
  <c r="N1132" i="6"/>
  <c r="N235" i="6"/>
  <c r="N524" i="6"/>
  <c r="N881" i="6"/>
  <c r="N480" i="6"/>
  <c r="N349" i="6"/>
  <c r="N347" i="6"/>
  <c r="N905" i="6"/>
  <c r="N404" i="6"/>
  <c r="N411" i="6"/>
  <c r="N314" i="6"/>
  <c r="N397" i="6"/>
  <c r="N1386" i="6"/>
  <c r="N845" i="6"/>
  <c r="N562" i="6"/>
  <c r="N416" i="6"/>
  <c r="N760" i="6"/>
  <c r="N334" i="6"/>
  <c r="N410" i="6"/>
  <c r="N1017" i="6"/>
  <c r="N661" i="6"/>
  <c r="N238" i="6"/>
  <c r="N311" i="6"/>
  <c r="N199" i="6"/>
  <c r="N352" i="6"/>
  <c r="N1052" i="6"/>
  <c r="N941" i="6"/>
  <c r="N1514" i="6"/>
  <c r="N1250" i="6"/>
  <c r="N840" i="6"/>
  <c r="N427" i="6"/>
  <c r="N193" i="6"/>
  <c r="N187" i="6"/>
  <c r="N230" i="6"/>
  <c r="N981" i="6"/>
  <c r="N333" i="6"/>
  <c r="N307" i="6"/>
  <c r="N251" i="6"/>
  <c r="N687" i="6"/>
  <c r="N1058" i="6"/>
  <c r="N804" i="6"/>
  <c r="N405" i="6"/>
  <c r="N381" i="6"/>
  <c r="N244" i="6"/>
  <c r="N792" i="6"/>
  <c r="N415" i="6"/>
  <c r="N331" i="6"/>
  <c r="N324" i="6"/>
  <c r="N297" i="6"/>
  <c r="N413" i="6"/>
  <c r="N1070" i="6"/>
  <c r="N1547" i="6"/>
  <c r="N487" i="6"/>
  <c r="N390" i="6"/>
  <c r="N180" i="6"/>
  <c r="N447" i="6"/>
  <c r="N121" i="6"/>
  <c r="N483" i="6"/>
  <c r="N223" i="6"/>
  <c r="N350" i="6"/>
  <c r="N1096" i="6"/>
  <c r="N301" i="6"/>
  <c r="N233" i="6"/>
  <c r="N466" i="6"/>
  <c r="N1083" i="6"/>
  <c r="N940" i="6"/>
  <c r="N1330" i="6"/>
  <c r="N972" i="6"/>
  <c r="N1374" i="6"/>
  <c r="N450" i="6"/>
  <c r="N713" i="6"/>
  <c r="N382" i="6"/>
  <c r="N448" i="6"/>
  <c r="N287" i="6"/>
  <c r="N247" i="6"/>
  <c r="N351" i="6"/>
  <c r="N357" i="6"/>
  <c r="N476" i="6"/>
  <c r="N677" i="6"/>
  <c r="N1080" i="6"/>
  <c r="P1221" i="6"/>
  <c r="M1308" i="6"/>
  <c r="Q1308" i="6"/>
  <c r="M711" i="6"/>
  <c r="Q711" i="6"/>
  <c r="M1199" i="6"/>
  <c r="Q1199" i="6"/>
  <c r="M941" i="6"/>
  <c r="Q941" i="6"/>
  <c r="M1430" i="6"/>
  <c r="Q1430" i="6"/>
  <c r="M160" i="6"/>
  <c r="Q160" i="6"/>
  <c r="M130" i="6"/>
  <c r="Q130" i="6"/>
  <c r="M905" i="6"/>
  <c r="Q905" i="6"/>
  <c r="M1058" i="6"/>
  <c r="Q1058" i="6"/>
  <c r="M1515" i="6"/>
  <c r="Q1515" i="6"/>
  <c r="M1006" i="6"/>
  <c r="Q1006" i="6"/>
  <c r="M1343" i="6"/>
  <c r="Q1343" i="6"/>
  <c r="M471" i="6"/>
  <c r="Q471" i="6"/>
  <c r="M398" i="6"/>
  <c r="Q398" i="6"/>
  <c r="M326" i="6"/>
  <c r="Q326" i="6"/>
  <c r="M1042" i="6"/>
  <c r="Q1042" i="6"/>
  <c r="M351" i="6"/>
  <c r="Q351" i="6"/>
  <c r="M617" i="6"/>
  <c r="Q617" i="6"/>
  <c r="M467" i="6"/>
  <c r="Q467" i="6"/>
  <c r="M286" i="6"/>
  <c r="Q286" i="6"/>
  <c r="M255" i="6"/>
  <c r="Q255" i="6"/>
  <c r="M1088" i="6"/>
  <c r="Q1088" i="6"/>
  <c r="M888" i="6"/>
  <c r="Q888" i="6"/>
  <c r="M657" i="6"/>
  <c r="Q657" i="6"/>
  <c r="M863" i="6"/>
  <c r="Q863" i="6"/>
  <c r="M138" i="6"/>
  <c r="Q138" i="6"/>
  <c r="M948" i="6"/>
  <c r="Q948" i="6"/>
  <c r="M919" i="6"/>
  <c r="Q919" i="6"/>
  <c r="M1359" i="6"/>
  <c r="Q1359" i="6"/>
  <c r="M875" i="6"/>
  <c r="Q875" i="6"/>
  <c r="M806" i="6"/>
  <c r="Q806" i="6"/>
  <c r="M975" i="6"/>
  <c r="Q975" i="6"/>
  <c r="M983" i="6"/>
  <c r="Q983" i="6"/>
  <c r="M1282" i="6"/>
  <c r="Q1282" i="6"/>
  <c r="M721" i="6"/>
  <c r="Q721" i="6"/>
  <c r="M889" i="6"/>
  <c r="Q889" i="6"/>
  <c r="M1236" i="6"/>
  <c r="Q1236" i="6"/>
  <c r="M538" i="6"/>
  <c r="Q538" i="6"/>
  <c r="M205" i="6"/>
  <c r="Q205" i="6"/>
  <c r="M313" i="6"/>
  <c r="Q313" i="6"/>
  <c r="M512" i="6"/>
  <c r="Q512" i="6"/>
  <c r="M847" i="6"/>
  <c r="Q847" i="6"/>
  <c r="M337" i="6"/>
  <c r="Q337" i="6"/>
  <c r="M226" i="6"/>
  <c r="Q226" i="6"/>
  <c r="M178" i="6"/>
  <c r="Q178" i="6"/>
  <c r="M214" i="6"/>
  <c r="Q214" i="6"/>
  <c r="M85" i="6"/>
  <c r="Q85" i="6"/>
  <c r="M1168" i="6"/>
  <c r="Q1168" i="6"/>
  <c r="M631" i="6"/>
  <c r="Q631" i="6"/>
  <c r="M669" i="6"/>
  <c r="Q669" i="6"/>
  <c r="M550" i="6"/>
  <c r="Q550" i="6"/>
  <c r="M1071" i="6"/>
  <c r="Q1071" i="6"/>
  <c r="M1416" i="6"/>
  <c r="Q1416" i="6"/>
  <c r="M773" i="6"/>
  <c r="Q773" i="6"/>
  <c r="M1133" i="6"/>
  <c r="Q1133" i="6"/>
  <c r="M698" i="6"/>
  <c r="Q698" i="6"/>
  <c r="M1470" i="6"/>
  <c r="Q1470" i="6"/>
  <c r="M1400" i="6"/>
  <c r="Q1400" i="6"/>
  <c r="M250" i="6"/>
  <c r="Q250" i="6"/>
  <c r="M487" i="6"/>
  <c r="Q487" i="6"/>
  <c r="M993" i="6"/>
  <c r="Q993" i="6"/>
  <c r="M834" i="6"/>
  <c r="Q834" i="6"/>
  <c r="M430" i="6"/>
  <c r="Q430" i="6"/>
  <c r="M933" i="6"/>
  <c r="Q933" i="6"/>
  <c r="M1223" i="6"/>
  <c r="M791" i="6"/>
  <c r="M437" i="6"/>
  <c r="M929" i="6"/>
  <c r="S768" i="6"/>
  <c r="M768" i="6"/>
  <c r="L418" i="6"/>
  <c r="Q418" i="6" s="1"/>
  <c r="M417" i="6"/>
  <c r="L239" i="6"/>
  <c r="Q239" i="6" s="1"/>
  <c r="M238" i="6"/>
  <c r="L1549" i="6"/>
  <c r="Q1549" i="6" s="1"/>
  <c r="M1548" i="6"/>
  <c r="M741" i="6"/>
  <c r="L742" i="6"/>
  <c r="Q742" i="6" s="1"/>
  <c r="L476" i="6"/>
  <c r="Q476" i="6" s="1"/>
  <c r="M475" i="6"/>
  <c r="M1084" i="6"/>
  <c r="M1295" i="6"/>
  <c r="M1146" i="6"/>
  <c r="M172" i="6"/>
  <c r="L1119" i="6"/>
  <c r="Q1119" i="6" s="1"/>
  <c r="M1118" i="6"/>
  <c r="L564" i="6"/>
  <c r="Q564" i="6" s="1"/>
  <c r="M563" i="6"/>
  <c r="L79" i="6"/>
  <c r="Q79" i="6" s="1"/>
  <c r="M78" i="6"/>
  <c r="L501" i="6"/>
  <c r="Q501" i="6" s="1"/>
  <c r="M500" i="6"/>
  <c r="M1250" i="6"/>
  <c r="M454" i="6"/>
  <c r="L1504" i="6"/>
  <c r="Q1504" i="6" s="1"/>
  <c r="M1503" i="6"/>
  <c r="L687" i="6"/>
  <c r="Q687" i="6" s="1"/>
  <c r="M686" i="6"/>
  <c r="M955" i="6"/>
  <c r="L956" i="6"/>
  <c r="Q956" i="6" s="1"/>
  <c r="L1018" i="6"/>
  <c r="Q1018" i="6" s="1"/>
  <c r="M1017" i="6"/>
  <c r="L1157" i="6"/>
  <c r="Q1157" i="6" s="1"/>
  <c r="M1156" i="6"/>
  <c r="M1096" i="6"/>
  <c r="M1375" i="6"/>
  <c r="M1393" i="6"/>
  <c r="L51" i="6"/>
  <c r="Q51" i="6" s="1"/>
  <c r="M50" i="6"/>
  <c r="L299" i="6"/>
  <c r="Q299" i="6" s="1"/>
  <c r="M298" i="6"/>
  <c r="L364" i="6"/>
  <c r="Q364" i="6" s="1"/>
  <c r="M363" i="6"/>
  <c r="L1194" i="6"/>
  <c r="Q1194" i="6" s="1"/>
  <c r="M1193" i="6"/>
  <c r="L1038" i="6"/>
  <c r="Q1038" i="6" s="1"/>
  <c r="M1037" i="6"/>
  <c r="L196" i="6"/>
  <c r="Q196" i="6" s="1"/>
  <c r="M195" i="6"/>
  <c r="L379" i="6"/>
  <c r="Q379" i="6" s="1"/>
  <c r="M378" i="6"/>
  <c r="L405" i="6"/>
  <c r="Q405" i="6" s="1"/>
  <c r="M404" i="6"/>
  <c r="M599" i="6"/>
  <c r="L600" i="6"/>
  <c r="M674" i="6"/>
  <c r="M1435" i="6"/>
  <c r="M391" i="6"/>
  <c r="L1459" i="6"/>
  <c r="Q1459" i="6" s="1"/>
  <c r="M1458" i="6"/>
  <c r="L63" i="6"/>
  <c r="Q63" i="6" s="1"/>
  <c r="M62" i="6"/>
  <c r="L443" i="6"/>
  <c r="Q443" i="6" s="1"/>
  <c r="M442" i="6"/>
  <c r="L183" i="6"/>
  <c r="Q183" i="6" s="1"/>
  <c r="M182" i="6"/>
  <c r="L605" i="6"/>
  <c r="Q605" i="6" s="1"/>
  <c r="M604" i="6"/>
  <c r="M1180" i="6"/>
  <c r="M1320" i="6"/>
  <c r="M821" i="6"/>
  <c r="M1387" i="6"/>
  <c r="M1337" i="6"/>
  <c r="L1364" i="6"/>
  <c r="Q1364" i="6" s="1"/>
  <c r="M1363" i="6"/>
  <c r="L113" i="6"/>
  <c r="Q113" i="6" s="1"/>
  <c r="M112" i="6"/>
  <c r="M148" i="6"/>
  <c r="L149" i="6"/>
  <c r="Q149" i="6" s="1"/>
  <c r="L101" i="6"/>
  <c r="Q101" i="6" s="1"/>
  <c r="M100" i="6"/>
  <c r="M910" i="6"/>
  <c r="L911" i="6"/>
  <c r="Q911" i="6" s="1"/>
  <c r="M1453" i="6"/>
  <c r="M967" i="6"/>
  <c r="M575" i="6"/>
  <c r="M1541" i="6"/>
  <c r="M124" i="6"/>
  <c r="L125" i="6"/>
  <c r="M588" i="6"/>
  <c r="L589" i="6"/>
  <c r="Q589" i="6" s="1"/>
  <c r="M1211" i="6"/>
  <c r="L1212" i="6"/>
  <c r="Q1212" i="6" s="1"/>
  <c r="S1515" i="6"/>
  <c r="L1134" i="6"/>
  <c r="N1133" i="6" s="1"/>
  <c r="L1089" i="6"/>
  <c r="S1071" i="6"/>
  <c r="L976" i="6"/>
  <c r="L774" i="6"/>
  <c r="L769" i="6"/>
  <c r="S769" i="6" s="1"/>
  <c r="S467" i="6"/>
  <c r="S471" i="6"/>
  <c r="S430" i="6"/>
  <c r="S398" i="6"/>
  <c r="S178" i="6"/>
  <c r="L86" i="6"/>
  <c r="S85" i="6"/>
  <c r="AA1179" i="6"/>
  <c r="AA550" i="6"/>
  <c r="S242" i="6"/>
  <c r="S621" i="6"/>
  <c r="S318" i="6"/>
  <c r="S290" i="6"/>
  <c r="S73" i="6"/>
  <c r="S165" i="6"/>
  <c r="S131" i="6"/>
  <c r="S813" i="6"/>
  <c r="S312" i="6"/>
  <c r="S1004" i="6"/>
  <c r="S319" i="6"/>
  <c r="S209" i="6"/>
  <c r="S222" i="6"/>
  <c r="S49" i="6"/>
  <c r="S141" i="6"/>
  <c r="S668" i="6"/>
  <c r="S358" i="6"/>
  <c r="S925" i="6"/>
  <c r="S80" i="6"/>
  <c r="S356" i="6"/>
  <c r="S74" i="6"/>
  <c r="S166" i="6"/>
  <c r="S335" i="6"/>
  <c r="S83" i="6"/>
  <c r="S175" i="6"/>
  <c r="S101" i="6"/>
  <c r="S696" i="6"/>
  <c r="S477" i="6"/>
  <c r="S195" i="6"/>
  <c r="S71" i="6"/>
  <c r="S163" i="6"/>
  <c r="S127" i="6"/>
  <c r="S75" i="6"/>
  <c r="S167" i="6"/>
  <c r="S107" i="6"/>
  <c r="S81" i="6"/>
  <c r="S173" i="6"/>
  <c r="S76" i="6"/>
  <c r="S168" i="6"/>
  <c r="S960" i="6"/>
  <c r="S585" i="6"/>
  <c r="S748" i="6"/>
  <c r="S63" i="6"/>
  <c r="S155" i="6"/>
  <c r="S313" i="6"/>
  <c r="S190" i="6"/>
  <c r="S289" i="6"/>
  <c r="S138" i="6"/>
  <c r="S188" i="6"/>
  <c r="S54" i="6"/>
  <c r="S146" i="6"/>
  <c r="S624" i="6"/>
  <c r="S241" i="6"/>
  <c r="S203" i="6"/>
  <c r="S123" i="6"/>
  <c r="S384" i="6"/>
  <c r="S67" i="6"/>
  <c r="S159" i="6"/>
  <c r="S172" i="6"/>
  <c r="S712" i="6"/>
  <c r="S231" i="6"/>
  <c r="S60" i="6"/>
  <c r="S152" i="6"/>
  <c r="S191" i="6"/>
  <c r="S872" i="6"/>
  <c r="S340" i="6"/>
  <c r="S355" i="6"/>
  <c r="S789" i="6"/>
  <c r="S317" i="6"/>
  <c r="S700" i="6"/>
  <c r="S797" i="6"/>
  <c r="S239" i="6"/>
  <c r="S3" i="6"/>
  <c r="S232" i="6"/>
  <c r="S298" i="6"/>
  <c r="S205" i="6"/>
  <c r="S321" i="6"/>
  <c r="S51" i="6"/>
  <c r="S143" i="6"/>
  <c r="S4" i="6"/>
  <c r="S388" i="6"/>
  <c r="S299" i="6"/>
  <c r="S66" i="6"/>
  <c r="S158" i="6"/>
  <c r="L7" i="6"/>
  <c r="M7" i="6" s="1"/>
  <c r="Q6" i="6"/>
  <c r="R485" i="6"/>
  <c r="L399" i="6"/>
  <c r="P928" i="6"/>
  <c r="R1082" i="6"/>
  <c r="P453" i="6"/>
  <c r="P862" i="6"/>
  <c r="P1210" i="6"/>
  <c r="P211" i="6"/>
  <c r="P1198" i="6"/>
  <c r="P1005" i="6"/>
  <c r="R1209" i="6"/>
  <c r="R170" i="6"/>
  <c r="L431" i="6"/>
  <c r="Q431" i="6" s="1"/>
  <c r="R361" i="6"/>
  <c r="R1192" i="6"/>
  <c r="R441" i="6"/>
  <c r="R1118" i="6"/>
  <c r="R1037" i="6"/>
  <c r="R1435" i="6"/>
  <c r="R1145" i="6"/>
  <c r="R947" i="6"/>
  <c r="R501" i="6"/>
  <c r="R710" i="6"/>
  <c r="R904" i="6"/>
  <c r="R1180" i="6"/>
  <c r="R1342" i="6"/>
  <c r="R1453" i="6"/>
  <c r="R630" i="6"/>
  <c r="R887" i="6"/>
  <c r="R336" i="6"/>
  <c r="R657" i="6"/>
  <c r="R194" i="6"/>
  <c r="R955" i="6"/>
  <c r="R1041" i="6"/>
  <c r="R1016" i="6"/>
  <c r="R888" i="6"/>
  <c r="R1234" i="6"/>
  <c r="R917" i="6"/>
  <c r="R805" i="6"/>
  <c r="P6" i="6"/>
  <c r="R6" i="6"/>
  <c r="R377" i="6"/>
  <c r="R1156" i="6"/>
  <c r="R791" i="6"/>
  <c r="R1157" i="6"/>
  <c r="R589" i="6"/>
  <c r="R1119" i="6"/>
  <c r="R616" i="6"/>
  <c r="R720" i="6"/>
  <c r="R1434" i="6"/>
  <c r="R982" i="6"/>
  <c r="R1167" i="6"/>
  <c r="R1038" i="6"/>
  <c r="R631" i="6"/>
  <c r="R821" i="6"/>
  <c r="R1057" i="6"/>
  <c r="R874" i="6"/>
  <c r="R1131" i="6"/>
  <c r="R1429" i="6"/>
  <c r="R1457" i="6"/>
  <c r="R909" i="6"/>
  <c r="R1504" i="6"/>
  <c r="R469" i="6"/>
  <c r="R740" i="6"/>
  <c r="R1281" i="6"/>
  <c r="R834" i="6"/>
  <c r="R1294" i="6"/>
  <c r="R1095" i="6"/>
  <c r="R598" i="6"/>
  <c r="R1307" i="6"/>
  <c r="R511" i="6"/>
  <c r="R1363" i="6"/>
  <c r="R284" i="6"/>
  <c r="R674" i="6"/>
  <c r="R549" i="6"/>
  <c r="R1452" i="6"/>
  <c r="S933" i="6"/>
  <c r="L934" i="6"/>
  <c r="P5" i="6"/>
  <c r="L256" i="6"/>
  <c r="AA285" i="6"/>
  <c r="L215" i="6"/>
  <c r="S214" i="6"/>
  <c r="S391" i="6"/>
  <c r="L392" i="6"/>
  <c r="Q392" i="6" s="1"/>
  <c r="L438" i="6"/>
  <c r="Q438" i="6" s="1"/>
  <c r="S437" i="6"/>
  <c r="L455" i="6"/>
  <c r="Q455" i="6" s="1"/>
  <c r="S454" i="6"/>
  <c r="L1542" i="6"/>
  <c r="Q1542" i="6" s="1"/>
  <c r="S1541" i="6"/>
  <c r="L1394" i="6"/>
  <c r="Q1394" i="6" s="1"/>
  <c r="S1393" i="6"/>
  <c r="L930" i="6"/>
  <c r="Q930" i="6" s="1"/>
  <c r="S929" i="6"/>
  <c r="S1387" i="6"/>
  <c r="L1338" i="6"/>
  <c r="S1337" i="6"/>
  <c r="L287" i="6"/>
  <c r="L1085" i="6"/>
  <c r="L131" i="6"/>
  <c r="L890" i="6"/>
  <c r="Q890" i="6" s="1"/>
  <c r="L920" i="6"/>
  <c r="L488" i="6"/>
  <c r="Q488" i="6" s="1"/>
  <c r="L618" i="6"/>
  <c r="L539" i="6"/>
  <c r="L876" i="6"/>
  <c r="Q876" i="6" s="1"/>
  <c r="L994" i="6"/>
  <c r="L1007" i="6"/>
  <c r="L1454" i="6"/>
  <c r="L1431" i="6"/>
  <c r="L864" i="6"/>
  <c r="S863" i="6"/>
  <c r="L139" i="6"/>
  <c r="L1516" i="6"/>
  <c r="L792" i="6"/>
  <c r="Q792" i="6" s="1"/>
  <c r="L1417" i="6"/>
  <c r="S889" i="6"/>
  <c r="L722" i="6"/>
  <c r="L1401" i="6"/>
  <c r="L352" i="6"/>
  <c r="L513" i="6"/>
  <c r="L576" i="6"/>
  <c r="L1237" i="6"/>
  <c r="L848" i="6"/>
  <c r="L206" i="6"/>
  <c r="L1200" i="6"/>
  <c r="L822" i="6"/>
  <c r="Q822" i="6" s="1"/>
  <c r="L327" i="6"/>
  <c r="L984" i="6"/>
  <c r="L699" i="6"/>
  <c r="L1471" i="6"/>
  <c r="L1296" i="6"/>
  <c r="L1321" i="6"/>
  <c r="Q1321" i="6" s="1"/>
  <c r="L1251" i="6"/>
  <c r="Q1251" i="6" s="1"/>
  <c r="L675" i="6"/>
  <c r="L835" i="6"/>
  <c r="Q835" i="6" s="1"/>
  <c r="L1283" i="6"/>
  <c r="L1436" i="6"/>
  <c r="Q1436" i="6" s="1"/>
  <c r="L949" i="6"/>
  <c r="L670" i="6"/>
  <c r="L906" i="6"/>
  <c r="L712" i="6"/>
  <c r="L1072" i="6"/>
  <c r="L338" i="6"/>
  <c r="L1097" i="6"/>
  <c r="Q1097" i="6" s="1"/>
  <c r="L161" i="6"/>
  <c r="Q161" i="6" s="1"/>
  <c r="L314" i="6"/>
  <c r="L1043" i="6"/>
  <c r="L1376" i="6"/>
  <c r="Q1376" i="6" s="1"/>
  <c r="L551" i="6"/>
  <c r="L1059" i="6"/>
  <c r="Q1059" i="6" s="1"/>
  <c r="L468" i="6"/>
  <c r="L1147" i="6"/>
  <c r="Q1147" i="6" s="1"/>
  <c r="L807" i="6"/>
  <c r="S1084" i="6"/>
  <c r="L658" i="6"/>
  <c r="Q658" i="6" s="1"/>
  <c r="L1169" i="6"/>
  <c r="L1181" i="6"/>
  <c r="Q1181" i="6" s="1"/>
  <c r="L632" i="6"/>
  <c r="Q632" i="6" s="1"/>
  <c r="L1309" i="6"/>
  <c r="L968" i="6"/>
  <c r="Q968" i="6" s="1"/>
  <c r="L1224" i="6"/>
  <c r="Q1224" i="6" s="1"/>
  <c r="L227" i="6"/>
  <c r="L1344" i="6"/>
  <c r="Q41" i="1"/>
  <c r="L41" i="1"/>
  <c r="K12" i="1"/>
  <c r="L12" i="1" s="1"/>
  <c r="S1006" i="6"/>
  <c r="AC7" i="6"/>
  <c r="S1199" i="6"/>
  <c r="S1059" i="6"/>
  <c r="AZ20" i="6"/>
  <c r="AB7" i="6"/>
  <c r="S1358" i="6"/>
  <c r="Y437" i="6"/>
  <c r="S1212" i="6"/>
  <c r="AW23" i="6"/>
  <c r="AX22" i="6"/>
  <c r="BA19" i="6"/>
  <c r="Y260" i="6"/>
  <c r="AM260" i="6" s="1"/>
  <c r="Y1182" i="6"/>
  <c r="Y173" i="6"/>
  <c r="AM173" i="6" s="1"/>
  <c r="X8" i="6"/>
  <c r="AD8" i="6" s="1"/>
  <c r="Y1262" i="6"/>
  <c r="AM1262" i="6" s="1"/>
  <c r="AY20" i="6"/>
  <c r="Y829" i="6"/>
  <c r="AA820" i="6"/>
  <c r="AA253" i="6"/>
  <c r="S1224" i="6"/>
  <c r="S846" i="6"/>
  <c r="S1470" i="6"/>
  <c r="Y69" i="6"/>
  <c r="S1007" i="6"/>
  <c r="S563" i="6"/>
  <c r="S488" i="6"/>
  <c r="Y1252" i="6"/>
  <c r="Y1393" i="6"/>
  <c r="S1251" i="6"/>
  <c r="AX10" i="6"/>
  <c r="AW11" i="6"/>
  <c r="AZ10" i="6"/>
  <c r="AY10" i="6"/>
  <c r="S417" i="6"/>
  <c r="Y769" i="6"/>
  <c r="S973" i="6"/>
  <c r="S890" i="6"/>
  <c r="Y178" i="6"/>
  <c r="Y554" i="6"/>
  <c r="S993" i="6"/>
  <c r="S364" i="6"/>
  <c r="S688" i="6"/>
  <c r="Y1134" i="6"/>
  <c r="AM1134" i="6" s="1"/>
  <c r="Y239" i="6"/>
  <c r="AM239" i="6" s="1"/>
  <c r="S254" i="6"/>
  <c r="Y344" i="6"/>
  <c r="S1548" i="6"/>
  <c r="S1376" i="6"/>
  <c r="S7" i="6"/>
  <c r="Y1098" i="6"/>
  <c r="AM1098" i="6" s="1"/>
  <c r="O2" i="1"/>
  <c r="P2" i="1" s="1"/>
  <c r="R415" i="1"/>
  <c r="R1082" i="1"/>
  <c r="R1209" i="1"/>
  <c r="R861" i="1"/>
  <c r="R684" i="1"/>
  <c r="R766" i="1"/>
  <c r="R11" i="1"/>
  <c r="Q11" i="1"/>
  <c r="R269" i="1"/>
  <c r="R256" i="1"/>
  <c r="R1140" i="1"/>
  <c r="R1141" i="1"/>
  <c r="R1218" i="1"/>
  <c r="R782" i="1"/>
  <c r="R1064" i="1"/>
  <c r="R978" i="1"/>
  <c r="R1553" i="1"/>
  <c r="R1056" i="1"/>
  <c r="R1273" i="1"/>
  <c r="R844" i="1"/>
  <c r="R3" i="1"/>
  <c r="Q3" i="1"/>
  <c r="R561" i="1"/>
  <c r="R361" i="1"/>
  <c r="R1003" i="1"/>
  <c r="R1356" i="1"/>
  <c r="R1010" i="1"/>
  <c r="R257" i="1"/>
  <c r="R1248" i="1"/>
  <c r="R1089" i="1"/>
  <c r="R868" i="1"/>
  <c r="R1468" i="1"/>
  <c r="R886" i="1"/>
  <c r="R530" i="1"/>
  <c r="R1357" i="1"/>
  <c r="R421" i="1"/>
  <c r="R1088" i="1"/>
  <c r="R40" i="1"/>
  <c r="Q40" i="1"/>
  <c r="R523" i="1"/>
  <c r="R1065" i="1"/>
  <c r="R1139" i="1"/>
  <c r="R786" i="1"/>
  <c r="R485" i="1"/>
  <c r="R496" i="1"/>
  <c r="R990" i="1"/>
  <c r="R422" i="1"/>
  <c r="M40" i="1"/>
  <c r="R41" i="1"/>
  <c r="R571" i="1"/>
  <c r="R787" i="1"/>
  <c r="R258" i="1"/>
  <c r="R971" i="1"/>
  <c r="R898" i="1"/>
  <c r="R694" i="1"/>
  <c r="R859" i="1"/>
  <c r="R1219" i="1"/>
  <c r="R1373" i="1"/>
  <c r="R979" i="1"/>
  <c r="R783" i="1"/>
  <c r="R1131" i="1"/>
  <c r="R1221" i="1"/>
  <c r="R869" i="1"/>
  <c r="R1142" i="1"/>
  <c r="R1374" i="1"/>
  <c r="R281" i="1"/>
  <c r="R1554" i="1"/>
  <c r="R1011" i="1"/>
  <c r="R1198" i="1"/>
  <c r="R489" i="1"/>
  <c r="R252" i="1"/>
  <c r="R1197" i="1"/>
  <c r="R1546" i="1"/>
  <c r="R369" i="1"/>
  <c r="R1001" i="1"/>
  <c r="R1497" i="1"/>
  <c r="K4" i="1"/>
  <c r="L4" i="1" s="1"/>
  <c r="M3" i="1"/>
  <c r="K42" i="1"/>
  <c r="Q42" i="1" s="1"/>
  <c r="X784" i="1"/>
  <c r="X242" i="1"/>
  <c r="AW6" i="1"/>
  <c r="X258" i="1"/>
  <c r="Z30" i="1"/>
  <c r="Z34" i="1"/>
  <c r="Z38" i="1"/>
  <c r="AY6" i="1"/>
  <c r="Z13" i="1"/>
  <c r="AX6" i="1"/>
  <c r="AY7" i="1"/>
  <c r="Z6" i="1"/>
  <c r="X254" i="1"/>
  <c r="AE254" i="1" s="1"/>
  <c r="X783" i="1"/>
  <c r="Z15" i="1"/>
  <c r="Z17" i="1"/>
  <c r="Z7" i="1"/>
  <c r="X552" i="1"/>
  <c r="Z19" i="1"/>
  <c r="Z18" i="1"/>
  <c r="Z22" i="1"/>
  <c r="Z21" i="1"/>
  <c r="Z25" i="1"/>
  <c r="Z33" i="1"/>
  <c r="Z37" i="1"/>
  <c r="X1094" i="1"/>
  <c r="AE1094" i="1" s="1"/>
  <c r="X1095" i="1"/>
  <c r="AW7" i="1"/>
  <c r="Z23" i="1"/>
  <c r="Z39" i="1"/>
  <c r="Z24" i="1"/>
  <c r="AX7" i="1"/>
  <c r="AV8" i="1"/>
  <c r="AY8" i="1" s="1"/>
  <c r="Z27" i="1"/>
  <c r="AW17" i="1"/>
  <c r="Z36" i="1"/>
  <c r="AW18" i="1"/>
  <c r="AT2" i="1"/>
  <c r="AU2" i="1"/>
  <c r="Z14" i="1"/>
  <c r="Z29" i="1"/>
  <c r="AV276" i="1"/>
  <c r="Z5" i="1"/>
  <c r="Z10" i="1"/>
  <c r="Z41" i="1"/>
  <c r="AV278" i="1"/>
  <c r="AS2" i="1"/>
  <c r="Z11" i="1"/>
  <c r="Z20" i="1"/>
  <c r="Z31" i="1"/>
  <c r="Z16" i="1"/>
  <c r="Z35" i="1"/>
  <c r="Z40" i="1"/>
  <c r="X241" i="1"/>
  <c r="Z2" i="1"/>
  <c r="Z4" i="1"/>
  <c r="Z8" i="1"/>
  <c r="Z28" i="1"/>
  <c r="W4" i="1"/>
  <c r="AA4" i="1" s="1"/>
  <c r="Z9" i="1"/>
  <c r="Z12" i="1"/>
  <c r="Z32" i="1"/>
  <c r="X822" i="1"/>
  <c r="X1180" i="1"/>
  <c r="AC2" i="1"/>
  <c r="AB2" i="1"/>
  <c r="AC3" i="1"/>
  <c r="AA2" i="1"/>
  <c r="AB3" i="1"/>
  <c r="AA3" i="1"/>
  <c r="Z3" i="1"/>
  <c r="Z26" i="1"/>
  <c r="X65" i="1"/>
  <c r="AV19" i="1"/>
  <c r="X59" i="1"/>
  <c r="X169" i="1"/>
  <c r="X170" i="1"/>
  <c r="X175" i="1"/>
  <c r="AE175" i="1" s="1"/>
  <c r="X236" i="1"/>
  <c r="X257" i="1"/>
  <c r="X235" i="1"/>
  <c r="X240" i="1"/>
  <c r="X334" i="1"/>
  <c r="X335" i="1"/>
  <c r="X339" i="1"/>
  <c r="X340" i="1"/>
  <c r="AV277" i="1"/>
  <c r="AV279" i="1"/>
  <c r="X283" i="1"/>
  <c r="AE283" i="1" s="1"/>
  <c r="X452" i="1"/>
  <c r="X291" i="1"/>
  <c r="X428" i="1"/>
  <c r="AE428" i="1" s="1"/>
  <c r="X285" i="1"/>
  <c r="X818" i="1"/>
  <c r="X765" i="1"/>
  <c r="X826" i="1"/>
  <c r="X817" i="1"/>
  <c r="X821" i="1"/>
  <c r="X825" i="1"/>
  <c r="X1141" i="1"/>
  <c r="X1219" i="1"/>
  <c r="X1142" i="1"/>
  <c r="X1178" i="1"/>
  <c r="AE1178" i="1" s="1"/>
  <c r="X1209" i="1"/>
  <c r="X1248" i="1"/>
  <c r="AE1248" i="1" s="1"/>
  <c r="X1208" i="1"/>
  <c r="X1271" i="1"/>
  <c r="X1385" i="1"/>
  <c r="AE1385" i="1" s="1"/>
  <c r="X1389" i="1"/>
  <c r="X1413" i="1"/>
  <c r="AC1414" i="1" s="1"/>
  <c r="X1533" i="1"/>
  <c r="W651" i="1" l="1"/>
  <c r="AB651" i="1" s="1"/>
  <c r="AC651" i="1"/>
  <c r="AC650" i="1"/>
  <c r="AA650" i="1"/>
  <c r="AL335" i="1"/>
  <c r="AK335" i="1"/>
  <c r="AF335" i="1"/>
  <c r="AI335" i="1"/>
  <c r="AJ335" i="1"/>
  <c r="AH335" i="1"/>
  <c r="AG335" i="1"/>
  <c r="AD335" i="1"/>
  <c r="AL1271" i="1"/>
  <c r="AK1271" i="1"/>
  <c r="AH1271" i="1"/>
  <c r="AI1271" i="1"/>
  <c r="AJ1271" i="1"/>
  <c r="AG1271" i="1"/>
  <c r="AF1271" i="1"/>
  <c r="AD1271" i="1"/>
  <c r="AL825" i="1"/>
  <c r="AJ825" i="1"/>
  <c r="AG825" i="1"/>
  <c r="AI825" i="1"/>
  <c r="AH825" i="1"/>
  <c r="AK825" i="1"/>
  <c r="AD825" i="1"/>
  <c r="AF825" i="1"/>
  <c r="AE826" i="1"/>
  <c r="AL291" i="1"/>
  <c r="AK291" i="1"/>
  <c r="AJ291" i="1"/>
  <c r="AI291" i="1"/>
  <c r="AH291" i="1"/>
  <c r="AG291" i="1"/>
  <c r="AF291" i="1"/>
  <c r="AD291" i="1"/>
  <c r="AL334" i="1"/>
  <c r="AK334" i="1"/>
  <c r="AI334" i="1"/>
  <c r="AJ334" i="1"/>
  <c r="AH334" i="1"/>
  <c r="AG334" i="1"/>
  <c r="AF334" i="1"/>
  <c r="AE334" i="1"/>
  <c r="AE335" i="1"/>
  <c r="AD334" i="1"/>
  <c r="AL59" i="1"/>
  <c r="AK59" i="1"/>
  <c r="AJ59" i="1"/>
  <c r="AI59" i="1"/>
  <c r="AG59" i="1"/>
  <c r="AH59" i="1"/>
  <c r="AF59" i="1"/>
  <c r="AE59" i="1"/>
  <c r="AE60" i="1"/>
  <c r="AD59" i="1"/>
  <c r="AL1095" i="1"/>
  <c r="AK1095" i="1"/>
  <c r="AI1095" i="1"/>
  <c r="AH1095" i="1"/>
  <c r="AJ1095" i="1"/>
  <c r="AG1095" i="1"/>
  <c r="AF1095" i="1"/>
  <c r="AD1095" i="1"/>
  <c r="O454" i="6"/>
  <c r="AL428" i="1"/>
  <c r="AK428" i="1"/>
  <c r="AJ428" i="1"/>
  <c r="AH428" i="1"/>
  <c r="AI428" i="1"/>
  <c r="AG428" i="1"/>
  <c r="AF428" i="1"/>
  <c r="AD428" i="1"/>
  <c r="AL1208" i="1"/>
  <c r="AK1208" i="1"/>
  <c r="AI1208" i="1"/>
  <c r="AJ1208" i="1"/>
  <c r="AH1208" i="1"/>
  <c r="AG1208" i="1"/>
  <c r="AF1208" i="1"/>
  <c r="AE1208" i="1"/>
  <c r="AE1209" i="1"/>
  <c r="AD1208" i="1"/>
  <c r="AL821" i="1"/>
  <c r="AK821" i="1"/>
  <c r="AJ821" i="1"/>
  <c r="AI821" i="1"/>
  <c r="AH821" i="1"/>
  <c r="AG821" i="1"/>
  <c r="AF821" i="1"/>
  <c r="AE822" i="1"/>
  <c r="AD821" i="1"/>
  <c r="AL452" i="1"/>
  <c r="AK452" i="1"/>
  <c r="AJ452" i="1"/>
  <c r="AH452" i="1"/>
  <c r="AG452" i="1"/>
  <c r="AF452" i="1"/>
  <c r="AI452" i="1"/>
  <c r="AD452" i="1"/>
  <c r="AL240" i="1"/>
  <c r="AH240" i="1"/>
  <c r="AK240" i="1"/>
  <c r="AJ240" i="1"/>
  <c r="AI240" i="1"/>
  <c r="AG240" i="1"/>
  <c r="AE241" i="1"/>
  <c r="AF240" i="1"/>
  <c r="AD240" i="1"/>
  <c r="AL1094" i="1"/>
  <c r="AK1094" i="1"/>
  <c r="AH1094" i="1"/>
  <c r="AJ1094" i="1"/>
  <c r="AG1094" i="1"/>
  <c r="AI1094" i="1"/>
  <c r="AF1094" i="1"/>
  <c r="AE1095" i="1"/>
  <c r="AD1094" i="1"/>
  <c r="AL552" i="1"/>
  <c r="AI552" i="1"/>
  <c r="AJ552" i="1"/>
  <c r="AH552" i="1"/>
  <c r="AK552" i="1"/>
  <c r="AG552" i="1"/>
  <c r="AF552" i="1"/>
  <c r="AD552" i="1"/>
  <c r="AL242" i="1"/>
  <c r="AK242" i="1"/>
  <c r="AJ242" i="1"/>
  <c r="AI242" i="1"/>
  <c r="AG242" i="1"/>
  <c r="AH242" i="1"/>
  <c r="AF242" i="1"/>
  <c r="AD242" i="1"/>
  <c r="K1269" i="1"/>
  <c r="Q1268" i="1"/>
  <c r="M1268" i="1"/>
  <c r="L1268" i="1"/>
  <c r="AE552" i="1"/>
  <c r="AK65" i="1"/>
  <c r="AJ65" i="1"/>
  <c r="AI65" i="1"/>
  <c r="AL65" i="1"/>
  <c r="AH65" i="1"/>
  <c r="AG65" i="1"/>
  <c r="AF65" i="1"/>
  <c r="AD65" i="1"/>
  <c r="O212" i="6"/>
  <c r="O1211" i="6"/>
  <c r="N648" i="1"/>
  <c r="O647" i="1"/>
  <c r="P647" i="1" s="1"/>
  <c r="N1533" i="1"/>
  <c r="O1532" i="1"/>
  <c r="N759" i="1"/>
  <c r="O758" i="1"/>
  <c r="P758" i="1" s="1"/>
  <c r="AL1141" i="1"/>
  <c r="AK1141" i="1"/>
  <c r="AJ1141" i="1"/>
  <c r="AI1141" i="1"/>
  <c r="AH1141" i="1"/>
  <c r="AG1141" i="1"/>
  <c r="AF1141" i="1"/>
  <c r="AE1142" i="1"/>
  <c r="AD1141" i="1"/>
  <c r="N1268" i="1"/>
  <c r="O1267" i="1"/>
  <c r="AL235" i="1"/>
  <c r="AK235" i="1"/>
  <c r="AJ235" i="1"/>
  <c r="AI235" i="1"/>
  <c r="AH235" i="1"/>
  <c r="AG235" i="1"/>
  <c r="AF235" i="1"/>
  <c r="AE235" i="1"/>
  <c r="AE236" i="1"/>
  <c r="AD235" i="1"/>
  <c r="AL1209" i="1"/>
  <c r="AG1209" i="1"/>
  <c r="AK1209" i="1"/>
  <c r="AI1209" i="1"/>
  <c r="AJ1209" i="1"/>
  <c r="AH1209" i="1"/>
  <c r="AD1209" i="1"/>
  <c r="AF1209" i="1"/>
  <c r="AL826" i="1"/>
  <c r="AK826" i="1"/>
  <c r="AJ826" i="1"/>
  <c r="AG826" i="1"/>
  <c r="AI826" i="1"/>
  <c r="AH826" i="1"/>
  <c r="AD826" i="1"/>
  <c r="AF826" i="1"/>
  <c r="AL257" i="1"/>
  <c r="AJ257" i="1"/>
  <c r="AG257" i="1"/>
  <c r="AF257" i="1"/>
  <c r="AI257" i="1"/>
  <c r="AK257" i="1"/>
  <c r="AH257" i="1"/>
  <c r="AD257" i="1"/>
  <c r="AE258" i="1"/>
  <c r="AL1180" i="1"/>
  <c r="AK1180" i="1"/>
  <c r="AJ1180" i="1"/>
  <c r="AI1180" i="1"/>
  <c r="AH1180" i="1"/>
  <c r="AG1180" i="1"/>
  <c r="AD1180" i="1"/>
  <c r="AF1180" i="1"/>
  <c r="O1134" i="6"/>
  <c r="O1250" i="6"/>
  <c r="N1488" i="1"/>
  <c r="O1487" i="1"/>
  <c r="P1487" i="1" s="1"/>
  <c r="AE1180" i="1"/>
  <c r="AL169" i="1"/>
  <c r="AH169" i="1"/>
  <c r="AG169" i="1"/>
  <c r="AF169" i="1"/>
  <c r="AK169" i="1"/>
  <c r="AI169" i="1"/>
  <c r="AJ169" i="1"/>
  <c r="AD169" i="1"/>
  <c r="AE169" i="1"/>
  <c r="AE170" i="1"/>
  <c r="AL817" i="1"/>
  <c r="AG817" i="1"/>
  <c r="AJ817" i="1"/>
  <c r="AK817" i="1"/>
  <c r="AI817" i="1"/>
  <c r="AH817" i="1"/>
  <c r="AD817" i="1"/>
  <c r="AF817" i="1"/>
  <c r="AE817" i="1"/>
  <c r="AE818" i="1"/>
  <c r="AL784" i="1"/>
  <c r="AJ784" i="1"/>
  <c r="AK784" i="1"/>
  <c r="AI784" i="1"/>
  <c r="AH784" i="1"/>
  <c r="AG784" i="1"/>
  <c r="AF784" i="1"/>
  <c r="AD784" i="1"/>
  <c r="AL765" i="1"/>
  <c r="AK765" i="1"/>
  <c r="AJ765" i="1"/>
  <c r="AH765" i="1"/>
  <c r="AI765" i="1"/>
  <c r="AG765" i="1"/>
  <c r="AF765" i="1"/>
  <c r="AE765" i="1"/>
  <c r="AE766" i="1"/>
  <c r="AD765" i="1"/>
  <c r="AL236" i="1"/>
  <c r="AK236" i="1"/>
  <c r="AJ236" i="1"/>
  <c r="AH236" i="1"/>
  <c r="AI236" i="1"/>
  <c r="AG236" i="1"/>
  <c r="AF236" i="1"/>
  <c r="AD236" i="1"/>
  <c r="AL822" i="1"/>
  <c r="AK822" i="1"/>
  <c r="AI822" i="1"/>
  <c r="AH822" i="1"/>
  <c r="AJ822" i="1"/>
  <c r="AG822" i="1"/>
  <c r="AF822" i="1"/>
  <c r="AD822" i="1"/>
  <c r="N4" i="1"/>
  <c r="O7" i="6"/>
  <c r="O929" i="6"/>
  <c r="K649" i="1"/>
  <c r="Q648" i="1"/>
  <c r="M648" i="1"/>
  <c r="L648" i="1"/>
  <c r="N1115" i="1"/>
  <c r="O1114" i="1"/>
  <c r="K1534" i="1"/>
  <c r="Q1533" i="1"/>
  <c r="M1533" i="1"/>
  <c r="L1533" i="1"/>
  <c r="K760" i="1"/>
  <c r="Q759" i="1"/>
  <c r="M759" i="1"/>
  <c r="L759" i="1"/>
  <c r="AL1385" i="1"/>
  <c r="AG1385" i="1"/>
  <c r="AK1385" i="1"/>
  <c r="AJ1385" i="1"/>
  <c r="AI1385" i="1"/>
  <c r="AH1385" i="1"/>
  <c r="AD1385" i="1"/>
  <c r="AF1385" i="1"/>
  <c r="AL1248" i="1"/>
  <c r="AJ1248" i="1"/>
  <c r="AI1248" i="1"/>
  <c r="AK1248" i="1"/>
  <c r="AH1248" i="1"/>
  <c r="AG1248" i="1"/>
  <c r="AF1248" i="1"/>
  <c r="AD1248" i="1"/>
  <c r="AL1178" i="1"/>
  <c r="AG1178" i="1"/>
  <c r="AJ1178" i="1"/>
  <c r="AK1178" i="1"/>
  <c r="AI1178" i="1"/>
  <c r="AH1178" i="1"/>
  <c r="AE1179" i="1"/>
  <c r="AD1178" i="1"/>
  <c r="AF1178" i="1"/>
  <c r="AL1413" i="1"/>
  <c r="AK1413" i="1"/>
  <c r="AJ1413" i="1"/>
  <c r="AI1413" i="1"/>
  <c r="AH1413" i="1"/>
  <c r="AG1413" i="1"/>
  <c r="AF1413" i="1"/>
  <c r="AE1413" i="1"/>
  <c r="AE1414" i="1"/>
  <c r="AD1413" i="1"/>
  <c r="AL1142" i="1"/>
  <c r="AK1142" i="1"/>
  <c r="AJ1142" i="1"/>
  <c r="AI1142" i="1"/>
  <c r="AE1143" i="1"/>
  <c r="AD1142" i="1"/>
  <c r="AL818" i="1"/>
  <c r="AG818" i="1"/>
  <c r="AJ818" i="1"/>
  <c r="AK818" i="1"/>
  <c r="AI818" i="1"/>
  <c r="AH818" i="1"/>
  <c r="AD818" i="1"/>
  <c r="AF818" i="1"/>
  <c r="AL340" i="1"/>
  <c r="AK340" i="1"/>
  <c r="AJ340" i="1"/>
  <c r="AH340" i="1"/>
  <c r="AG340" i="1"/>
  <c r="AI340" i="1"/>
  <c r="AF340" i="1"/>
  <c r="AD340" i="1"/>
  <c r="AL175" i="1"/>
  <c r="AK175" i="1"/>
  <c r="AI175" i="1"/>
  <c r="AF175" i="1"/>
  <c r="AJ175" i="1"/>
  <c r="AH175" i="1"/>
  <c r="AG175" i="1"/>
  <c r="AD175" i="1"/>
  <c r="AL241" i="1"/>
  <c r="AI241" i="1"/>
  <c r="AG241" i="1"/>
  <c r="AF241" i="1"/>
  <c r="AH241" i="1"/>
  <c r="AK241" i="1"/>
  <c r="AJ241" i="1"/>
  <c r="AD241" i="1"/>
  <c r="AE242" i="1"/>
  <c r="AL783" i="1"/>
  <c r="AK783" i="1"/>
  <c r="AJ783" i="1"/>
  <c r="AI783" i="1"/>
  <c r="AH783" i="1"/>
  <c r="AG783" i="1"/>
  <c r="AF783" i="1"/>
  <c r="AE784" i="1"/>
  <c r="AD783" i="1"/>
  <c r="O1199" i="6"/>
  <c r="O863" i="6"/>
  <c r="K1489" i="1"/>
  <c r="Q1488" i="1"/>
  <c r="M1488" i="1"/>
  <c r="L1488" i="1"/>
  <c r="AE452" i="1"/>
  <c r="AL258" i="1"/>
  <c r="AK258" i="1"/>
  <c r="AJ258" i="1"/>
  <c r="AI258" i="1"/>
  <c r="AG258" i="1"/>
  <c r="AH258" i="1"/>
  <c r="AF258" i="1"/>
  <c r="AD258" i="1"/>
  <c r="AL283" i="1"/>
  <c r="AK283" i="1"/>
  <c r="AJ283" i="1"/>
  <c r="AI283" i="1"/>
  <c r="AH283" i="1"/>
  <c r="AG283" i="1"/>
  <c r="AF283" i="1"/>
  <c r="AD283" i="1"/>
  <c r="AL1533" i="1"/>
  <c r="AK1533" i="1"/>
  <c r="AJ1533" i="1"/>
  <c r="AH1533" i="1"/>
  <c r="AI1533" i="1"/>
  <c r="AG1533" i="1"/>
  <c r="AF1533" i="1"/>
  <c r="AD1533" i="1"/>
  <c r="AC1390" i="1"/>
  <c r="AL1389" i="1"/>
  <c r="AK1389" i="1"/>
  <c r="AJ1389" i="1"/>
  <c r="AI1389" i="1"/>
  <c r="AH1389" i="1"/>
  <c r="AG1389" i="1"/>
  <c r="AF1389" i="1"/>
  <c r="AE1390" i="1"/>
  <c r="AD1389" i="1"/>
  <c r="AL1219" i="1"/>
  <c r="AK1219" i="1"/>
  <c r="AJ1219" i="1"/>
  <c r="AI1219" i="1"/>
  <c r="AE1220" i="1"/>
  <c r="AD1219" i="1"/>
  <c r="AL285" i="1"/>
  <c r="AK285" i="1"/>
  <c r="AJ285" i="1"/>
  <c r="AI285" i="1"/>
  <c r="AH285" i="1"/>
  <c r="AG285" i="1"/>
  <c r="AF285" i="1"/>
  <c r="AD285" i="1"/>
  <c r="AL339" i="1"/>
  <c r="AK339" i="1"/>
  <c r="AJ339" i="1"/>
  <c r="AI339" i="1"/>
  <c r="AH339" i="1"/>
  <c r="AG339" i="1"/>
  <c r="AF339" i="1"/>
  <c r="AE340" i="1"/>
  <c r="AD339" i="1"/>
  <c r="AL170" i="1"/>
  <c r="AK170" i="1"/>
  <c r="AJ170" i="1"/>
  <c r="AI170" i="1"/>
  <c r="AG170" i="1"/>
  <c r="AH170" i="1"/>
  <c r="AD170" i="1"/>
  <c r="AF170" i="1"/>
  <c r="AL254" i="1"/>
  <c r="AK254" i="1"/>
  <c r="AI254" i="1"/>
  <c r="AH254" i="1"/>
  <c r="AJ254" i="1"/>
  <c r="AG254" i="1"/>
  <c r="AF254" i="1"/>
  <c r="AD254" i="1"/>
  <c r="O1006" i="6"/>
  <c r="AE1141" i="1"/>
  <c r="AE291" i="1"/>
  <c r="AC242" i="1"/>
  <c r="AB242" i="1"/>
  <c r="AA242" i="1"/>
  <c r="P243" i="1"/>
  <c r="Y765" i="1"/>
  <c r="AC765" i="1"/>
  <c r="AB765" i="1"/>
  <c r="AA765" i="1"/>
  <c r="P766" i="1"/>
  <c r="Y428" i="1"/>
  <c r="AC428" i="1"/>
  <c r="AB428" i="1"/>
  <c r="AA428" i="1"/>
  <c r="P429" i="1"/>
  <c r="AA339" i="1"/>
  <c r="P340" i="1"/>
  <c r="AC175" i="1"/>
  <c r="AB175" i="1"/>
  <c r="AA175" i="1"/>
  <c r="P176" i="1"/>
  <c r="Y59" i="1"/>
  <c r="AC59" i="1"/>
  <c r="AB59" i="1"/>
  <c r="AA59" i="1"/>
  <c r="P60" i="1"/>
  <c r="AB822" i="1"/>
  <c r="AC822" i="1"/>
  <c r="AA822" i="1"/>
  <c r="P823" i="1"/>
  <c r="Y1095" i="1"/>
  <c r="AC1095" i="1"/>
  <c r="AB1095" i="1"/>
  <c r="AA1095" i="1"/>
  <c r="P1096" i="1"/>
  <c r="AC784" i="1"/>
  <c r="AB784" i="1"/>
  <c r="AA784" i="1"/>
  <c r="P785" i="1"/>
  <c r="Z1176" i="1"/>
  <c r="Z859" i="1"/>
  <c r="Z860" i="1"/>
  <c r="Y1178" i="1"/>
  <c r="Z1177" i="1" s="1"/>
  <c r="AC1178" i="1"/>
  <c r="AB1178" i="1"/>
  <c r="AA1178" i="1"/>
  <c r="P1179" i="1"/>
  <c r="AC340" i="1"/>
  <c r="AB340" i="1"/>
  <c r="AA340" i="1"/>
  <c r="P341" i="1"/>
  <c r="Y169" i="1"/>
  <c r="AC169" i="1"/>
  <c r="AB169" i="1"/>
  <c r="AA169" i="1"/>
  <c r="P170" i="1"/>
  <c r="Y1208" i="1"/>
  <c r="AC1208" i="1"/>
  <c r="AB1208" i="1"/>
  <c r="AA1208" i="1"/>
  <c r="P1209" i="1"/>
  <c r="AC1220" i="1"/>
  <c r="AB1220" i="1"/>
  <c r="AA1219" i="1"/>
  <c r="P1220" i="1"/>
  <c r="AC1141" i="1"/>
  <c r="AB1141" i="1"/>
  <c r="AA1141" i="1"/>
  <c r="P1142" i="1"/>
  <c r="AC291" i="1"/>
  <c r="AB291" i="1"/>
  <c r="AA291" i="1"/>
  <c r="P292" i="1"/>
  <c r="Y335" i="1"/>
  <c r="AC335" i="1"/>
  <c r="AB335" i="1"/>
  <c r="AA335" i="1"/>
  <c r="P336" i="1"/>
  <c r="Y1094" i="1"/>
  <c r="AC1094" i="1"/>
  <c r="AB1094" i="1"/>
  <c r="AA1094" i="1"/>
  <c r="P1095" i="1"/>
  <c r="Z426" i="1"/>
  <c r="Z427" i="1"/>
  <c r="Z1511" i="1"/>
  <c r="Z1512" i="1"/>
  <c r="AB1179" i="1"/>
  <c r="Z250" i="1"/>
  <c r="Z251" i="1"/>
  <c r="AB60" i="1"/>
  <c r="AA1389" i="1"/>
  <c r="P1390" i="1"/>
  <c r="AA1271" i="1"/>
  <c r="Y1248" i="1"/>
  <c r="Z1247" i="1" s="1"/>
  <c r="AC1248" i="1"/>
  <c r="AB1248" i="1"/>
  <c r="AA1248" i="1"/>
  <c r="P1249" i="1"/>
  <c r="AA825" i="1"/>
  <c r="P826" i="1"/>
  <c r="Y334" i="1"/>
  <c r="AC334" i="1"/>
  <c r="AB334" i="1"/>
  <c r="AA334" i="1"/>
  <c r="P335" i="1"/>
  <c r="Y170" i="1"/>
  <c r="AC170" i="1"/>
  <c r="AA170" i="1"/>
  <c r="AB170" i="1"/>
  <c r="P171" i="1"/>
  <c r="AA65" i="1"/>
  <c r="P66" i="1"/>
  <c r="AC766" i="1"/>
  <c r="AC1179" i="1"/>
  <c r="AC60" i="1"/>
  <c r="AA821" i="1"/>
  <c r="P822" i="1"/>
  <c r="Y452" i="1"/>
  <c r="Z451" i="1" s="1"/>
  <c r="AC452" i="1"/>
  <c r="AB452" i="1"/>
  <c r="AA452" i="1"/>
  <c r="P453" i="1"/>
  <c r="AA240" i="1"/>
  <c r="P241" i="1"/>
  <c r="AC241" i="1"/>
  <c r="AB241" i="1"/>
  <c r="AA241" i="1"/>
  <c r="P242" i="1"/>
  <c r="AA783" i="1"/>
  <c r="P784" i="1"/>
  <c r="W1499" i="1"/>
  <c r="AC1498" i="1"/>
  <c r="AB1498" i="1"/>
  <c r="AA1498" i="1"/>
  <c r="P1498" i="1"/>
  <c r="AB766" i="1"/>
  <c r="Z1129" i="1"/>
  <c r="Z1130" i="1"/>
  <c r="Y1413" i="1"/>
  <c r="AC1413" i="1"/>
  <c r="AB1413" i="1"/>
  <c r="AA1413" i="1"/>
  <c r="P1414" i="1"/>
  <c r="AC1142" i="1"/>
  <c r="AC1143" i="1"/>
  <c r="AB1143" i="1"/>
  <c r="AB1142" i="1"/>
  <c r="AA1142" i="1"/>
  <c r="P1143" i="1"/>
  <c r="Y236" i="1"/>
  <c r="AC236" i="1"/>
  <c r="AB236" i="1"/>
  <c r="AA236" i="1"/>
  <c r="P237" i="1"/>
  <c r="AA1533" i="1"/>
  <c r="Y817" i="1"/>
  <c r="AC817" i="1"/>
  <c r="AB817" i="1"/>
  <c r="AA817" i="1"/>
  <c r="P818" i="1"/>
  <c r="Y818" i="1"/>
  <c r="AC818" i="1"/>
  <c r="AB818" i="1"/>
  <c r="AA818" i="1"/>
  <c r="P819" i="1"/>
  <c r="Y235" i="1"/>
  <c r="AC235" i="1"/>
  <c r="AB235" i="1"/>
  <c r="AA235" i="1"/>
  <c r="P236" i="1"/>
  <c r="Y254" i="1"/>
  <c r="AC254" i="1"/>
  <c r="AB254" i="1"/>
  <c r="AA254" i="1"/>
  <c r="P255" i="1"/>
  <c r="Z1093" i="1"/>
  <c r="Z1092" i="1"/>
  <c r="Z450" i="1"/>
  <c r="Z1246" i="1"/>
  <c r="AC826" i="1"/>
  <c r="AA826" i="1"/>
  <c r="AB826" i="1"/>
  <c r="P827" i="1"/>
  <c r="AC552" i="1"/>
  <c r="AB552" i="1"/>
  <c r="AA552" i="1"/>
  <c r="P553" i="1"/>
  <c r="AB1390" i="1"/>
  <c r="Y1385" i="1"/>
  <c r="AC1385" i="1"/>
  <c r="AB1385" i="1"/>
  <c r="AA1385" i="1"/>
  <c r="P1386" i="1"/>
  <c r="Y1209" i="1"/>
  <c r="AC1209" i="1"/>
  <c r="AB1209" i="1"/>
  <c r="AA1209" i="1"/>
  <c r="P1210" i="1"/>
  <c r="AA285" i="1"/>
  <c r="P286" i="1"/>
  <c r="Y283" i="1"/>
  <c r="Z282" i="1" s="1"/>
  <c r="AC283" i="1"/>
  <c r="AB283" i="1"/>
  <c r="AA283" i="1"/>
  <c r="P284" i="1"/>
  <c r="AA257" i="1"/>
  <c r="P258" i="1"/>
  <c r="AC1180" i="1"/>
  <c r="AA1180" i="1"/>
  <c r="AB1180" i="1"/>
  <c r="P1181" i="1"/>
  <c r="AC258" i="1"/>
  <c r="AB258" i="1"/>
  <c r="AA258" i="1"/>
  <c r="P259" i="1"/>
  <c r="AB1414" i="1"/>
  <c r="Z252" i="1"/>
  <c r="Z1383" i="1"/>
  <c r="Z546" i="1"/>
  <c r="Z547" i="1"/>
  <c r="N41" i="1"/>
  <c r="P1249" i="6"/>
  <c r="O477" i="6"/>
  <c r="O451" i="6"/>
  <c r="O302" i="6"/>
  <c r="O391" i="6"/>
  <c r="O416" i="6"/>
  <c r="O252" i="6"/>
  <c r="O841" i="6"/>
  <c r="O239" i="6"/>
  <c r="O846" i="6"/>
  <c r="O350" i="6"/>
  <c r="O251" i="6"/>
  <c r="O283" i="6"/>
  <c r="O155" i="6"/>
  <c r="O185" i="6"/>
  <c r="O358" i="6"/>
  <c r="O1375" i="6"/>
  <c r="O1097" i="6"/>
  <c r="O488" i="6"/>
  <c r="O793" i="6"/>
  <c r="O308" i="6"/>
  <c r="O1251" i="6"/>
  <c r="O662" i="6"/>
  <c r="O1387" i="6"/>
  <c r="O481" i="6"/>
  <c r="O63" i="6"/>
  <c r="O1057" i="6"/>
  <c r="O296" i="6"/>
  <c r="O1541" i="6"/>
  <c r="O933" i="6"/>
  <c r="O352" i="6"/>
  <c r="O973" i="6"/>
  <c r="O351" i="6"/>
  <c r="O1548" i="6"/>
  <c r="O245" i="6"/>
  <c r="O334" i="6"/>
  <c r="O1515" i="6"/>
  <c r="O1018" i="6"/>
  <c r="O398" i="6"/>
  <c r="O882" i="6"/>
  <c r="O483" i="6"/>
  <c r="O1223" i="6"/>
  <c r="O717" i="6"/>
  <c r="O1358" i="6"/>
  <c r="O178" i="6"/>
  <c r="O248" i="6"/>
  <c r="O1331" i="6"/>
  <c r="O224" i="6"/>
  <c r="O1071" i="6"/>
  <c r="O382" i="6"/>
  <c r="O982" i="6"/>
  <c r="O942" i="6"/>
  <c r="O411" i="6"/>
  <c r="O315" i="6"/>
  <c r="O525" i="6"/>
  <c r="O180" i="6"/>
  <c r="O364" i="6"/>
  <c r="O284" i="6"/>
  <c r="O1393" i="6"/>
  <c r="O1337" i="6"/>
  <c r="O288" i="6"/>
  <c r="O941" i="6"/>
  <c r="O484" i="6"/>
  <c r="O414" i="6"/>
  <c r="O406" i="6"/>
  <c r="O231" i="6"/>
  <c r="O1053" i="6"/>
  <c r="O335" i="6"/>
  <c r="O412" i="6"/>
  <c r="O236" i="6"/>
  <c r="O945" i="6"/>
  <c r="O993" i="6"/>
  <c r="O465" i="6"/>
  <c r="O471" i="6"/>
  <c r="O449" i="6"/>
  <c r="O1084" i="6"/>
  <c r="O122" i="6"/>
  <c r="O298" i="6"/>
  <c r="O805" i="6"/>
  <c r="O188" i="6"/>
  <c r="O353" i="6"/>
  <c r="O761" i="6"/>
  <c r="O405" i="6"/>
  <c r="O1133" i="6"/>
  <c r="O125" i="6"/>
  <c r="O1376" i="6"/>
  <c r="O120" i="6"/>
  <c r="O214" i="6"/>
  <c r="O6" i="6"/>
  <c r="O1081" i="6"/>
  <c r="O383" i="6"/>
  <c r="O467" i="6"/>
  <c r="O448" i="6"/>
  <c r="O325" i="6"/>
  <c r="O1059" i="6"/>
  <c r="O194" i="6"/>
  <c r="O200" i="6"/>
  <c r="O417" i="6"/>
  <c r="O906" i="6"/>
  <c r="O1224" i="6"/>
  <c r="O410" i="6"/>
  <c r="O1470" i="6"/>
  <c r="O789" i="6"/>
  <c r="O678" i="6"/>
  <c r="O714" i="6"/>
  <c r="O234" i="6"/>
  <c r="O181" i="6"/>
  <c r="O332" i="6"/>
  <c r="O688" i="6"/>
  <c r="O428" i="6"/>
  <c r="O312" i="6"/>
  <c r="O563" i="6"/>
  <c r="O348" i="6"/>
  <c r="O1212" i="6"/>
  <c r="O324" i="6"/>
  <c r="O965" i="6"/>
  <c r="O360" i="6"/>
  <c r="P677" i="6"/>
  <c r="P713" i="6"/>
  <c r="P233" i="6"/>
  <c r="P180" i="6"/>
  <c r="P331" i="6"/>
  <c r="P687" i="6"/>
  <c r="P427" i="6"/>
  <c r="P311" i="6"/>
  <c r="P562" i="6"/>
  <c r="P347" i="6"/>
  <c r="P1211" i="6"/>
  <c r="P323" i="6"/>
  <c r="P964" i="6"/>
  <c r="P359" i="6"/>
  <c r="N1331" i="6"/>
  <c r="P382" i="6"/>
  <c r="P324" i="6"/>
  <c r="P199" i="6"/>
  <c r="P905" i="6"/>
  <c r="P788" i="6"/>
  <c r="N4" i="6"/>
  <c r="P476" i="6"/>
  <c r="P450" i="6"/>
  <c r="P301" i="6"/>
  <c r="P390" i="6"/>
  <c r="P415" i="6"/>
  <c r="P251" i="6"/>
  <c r="P840" i="6"/>
  <c r="P238" i="6"/>
  <c r="P845" i="6"/>
  <c r="P349" i="6"/>
  <c r="P250" i="6"/>
  <c r="P282" i="6"/>
  <c r="P154" i="6"/>
  <c r="P184" i="6"/>
  <c r="P1080" i="6"/>
  <c r="P447" i="6"/>
  <c r="P1058" i="6"/>
  <c r="P416" i="6"/>
  <c r="P1469" i="6"/>
  <c r="P357" i="6"/>
  <c r="P1374" i="6"/>
  <c r="P1096" i="6"/>
  <c r="P487" i="6"/>
  <c r="P792" i="6"/>
  <c r="P307" i="6"/>
  <c r="P1250" i="6"/>
  <c r="P661" i="6"/>
  <c r="P1386" i="6"/>
  <c r="P480" i="6"/>
  <c r="P62" i="6"/>
  <c r="P1056" i="6"/>
  <c r="P295" i="6"/>
  <c r="P1540" i="6"/>
  <c r="P932" i="6"/>
  <c r="P409" i="6"/>
  <c r="P351" i="6"/>
  <c r="P972" i="6"/>
  <c r="P350" i="6"/>
  <c r="P1547" i="6"/>
  <c r="P244" i="6"/>
  <c r="P333" i="6"/>
  <c r="P1514" i="6"/>
  <c r="P1017" i="6"/>
  <c r="P397" i="6"/>
  <c r="P881" i="6"/>
  <c r="P482" i="6"/>
  <c r="P1222" i="6"/>
  <c r="P716" i="6"/>
  <c r="P1357" i="6"/>
  <c r="P177" i="6"/>
  <c r="N1387" i="6"/>
  <c r="P466" i="6"/>
  <c r="R193" i="6"/>
  <c r="P1223" i="6"/>
  <c r="N929" i="6"/>
  <c r="P247" i="6"/>
  <c r="R1330" i="6"/>
  <c r="P223" i="6"/>
  <c r="P1070" i="6"/>
  <c r="P381" i="6"/>
  <c r="P981" i="6"/>
  <c r="P941" i="6"/>
  <c r="P410" i="6"/>
  <c r="P314" i="6"/>
  <c r="P524" i="6"/>
  <c r="P179" i="6"/>
  <c r="P363" i="6"/>
  <c r="P283" i="6"/>
  <c r="P1392" i="6"/>
  <c r="P1336" i="6"/>
  <c r="N7" i="6"/>
  <c r="P287" i="6"/>
  <c r="P940" i="6"/>
  <c r="P483" i="6"/>
  <c r="P413" i="6"/>
  <c r="P405" i="6"/>
  <c r="P230" i="6"/>
  <c r="P1052" i="6"/>
  <c r="P334" i="6"/>
  <c r="P411" i="6"/>
  <c r="R235" i="6"/>
  <c r="P944" i="6"/>
  <c r="P992" i="6"/>
  <c r="P464" i="6"/>
  <c r="P470" i="6"/>
  <c r="N1199" i="6"/>
  <c r="N454" i="6"/>
  <c r="P448" i="6"/>
  <c r="R1083" i="6"/>
  <c r="P121" i="6"/>
  <c r="P297" i="6"/>
  <c r="R804" i="6"/>
  <c r="P187" i="6"/>
  <c r="P352" i="6"/>
  <c r="P760" i="6"/>
  <c r="P404" i="6"/>
  <c r="P1132" i="6"/>
  <c r="P124" i="6"/>
  <c r="P1375" i="6"/>
  <c r="P119" i="6"/>
  <c r="P213" i="6"/>
  <c r="R5" i="6"/>
  <c r="O3" i="1"/>
  <c r="P3" i="1" s="1"/>
  <c r="O40" i="1"/>
  <c r="M11" i="1"/>
  <c r="AD577" i="6"/>
  <c r="X578" i="6"/>
  <c r="AB578" i="6" s="1"/>
  <c r="AC577" i="6"/>
  <c r="X921" i="6"/>
  <c r="AB921" i="6" s="1"/>
  <c r="X115" i="6"/>
  <c r="AC115" i="6" s="1"/>
  <c r="AC114" i="6"/>
  <c r="AB114" i="6"/>
  <c r="AD1322" i="6"/>
  <c r="R323" i="6"/>
  <c r="AC257" i="6"/>
  <c r="AF257" i="6"/>
  <c r="AG256" i="6"/>
  <c r="AF256" i="6"/>
  <c r="AB256" i="6"/>
  <c r="AD256" i="6"/>
  <c r="AE256" i="6"/>
  <c r="N525" i="6"/>
  <c r="AC256" i="6"/>
  <c r="AD227" i="6"/>
  <c r="AK256" i="6"/>
  <c r="AB794" i="6"/>
  <c r="Z256" i="6"/>
  <c r="Z257" i="6" s="1"/>
  <c r="Z258" i="6" s="1"/>
  <c r="Z259" i="6" s="1"/>
  <c r="X228" i="6"/>
  <c r="AC228" i="6" s="1"/>
  <c r="AJ256" i="6"/>
  <c r="AM256" i="6"/>
  <c r="X795" i="6"/>
  <c r="AC795" i="6" s="1"/>
  <c r="AD257" i="6"/>
  <c r="AC227" i="6"/>
  <c r="AC794" i="6"/>
  <c r="AL256" i="6"/>
  <c r="AH256" i="6"/>
  <c r="AB659" i="6"/>
  <c r="AD659" i="6"/>
  <c r="X660" i="6"/>
  <c r="AC660" i="6" s="1"/>
  <c r="X1323" i="6"/>
  <c r="AC1323" i="6" s="1"/>
  <c r="AC920" i="6"/>
  <c r="AC1322" i="6"/>
  <c r="X1506" i="6"/>
  <c r="AB1506" i="6" s="1"/>
  <c r="AD606" i="6"/>
  <c r="AD1505" i="6"/>
  <c r="L1333" i="6"/>
  <c r="Q1333" i="6" s="1"/>
  <c r="X607" i="6"/>
  <c r="AC607" i="6" s="1"/>
  <c r="Q1332" i="6"/>
  <c r="AB1505" i="6"/>
  <c r="M1332" i="6"/>
  <c r="AC606" i="6"/>
  <c r="X878" i="6"/>
  <c r="AC878" i="6" s="1"/>
  <c r="AD920" i="6"/>
  <c r="AD877" i="6"/>
  <c r="AB877" i="6"/>
  <c r="S526" i="6"/>
  <c r="X891" i="6"/>
  <c r="AC891" i="6" s="1"/>
  <c r="R404" i="6"/>
  <c r="R1132" i="6"/>
  <c r="AC1196" i="6"/>
  <c r="AB540" i="6"/>
  <c r="X541" i="6"/>
  <c r="AB541" i="6" s="1"/>
  <c r="AB1196" i="6"/>
  <c r="AC1195" i="6"/>
  <c r="AB1195" i="6"/>
  <c r="AD1195" i="6"/>
  <c r="AD540" i="6"/>
  <c r="AD807" i="6"/>
  <c r="X808" i="6"/>
  <c r="AB808" i="6" s="1"/>
  <c r="AC807" i="6"/>
  <c r="X1345" i="6"/>
  <c r="AB1345" i="6" s="1"/>
  <c r="AC1344" i="6"/>
  <c r="AD1344" i="6"/>
  <c r="AB890" i="6"/>
  <c r="AC890" i="6"/>
  <c r="X103" i="6"/>
  <c r="AB103" i="6" s="1"/>
  <c r="AC102" i="6"/>
  <c r="AB102" i="6"/>
  <c r="L527" i="6"/>
  <c r="L528" i="6" s="1"/>
  <c r="X1238" i="6"/>
  <c r="AC1238" i="6" s="1"/>
  <c r="AE338" i="6"/>
  <c r="AC338" i="6"/>
  <c r="AB87" i="6"/>
  <c r="AC87" i="6"/>
  <c r="X88" i="6"/>
  <c r="AB88" i="6" s="1"/>
  <c r="R964" i="6"/>
  <c r="AF1388" i="6"/>
  <c r="R416" i="6"/>
  <c r="Q526" i="6"/>
  <c r="R324" i="6"/>
  <c r="AB848" i="6"/>
  <c r="X849" i="6"/>
  <c r="AB849" i="6" s="1"/>
  <c r="R466" i="6"/>
  <c r="AD848" i="6"/>
  <c r="AB1437" i="6"/>
  <c r="AC185" i="6"/>
  <c r="X186" i="6"/>
  <c r="AC186" i="6" s="1"/>
  <c r="X1438" i="6"/>
  <c r="AC1438" i="6" s="1"/>
  <c r="AC1237" i="6"/>
  <c r="S942" i="6"/>
  <c r="M943" i="6"/>
  <c r="Q942" i="6"/>
  <c r="AB1402" i="6"/>
  <c r="M942" i="6"/>
  <c r="R464" i="6"/>
  <c r="S943" i="6"/>
  <c r="R992" i="6"/>
  <c r="X1403" i="6"/>
  <c r="AC1403" i="6" s="1"/>
  <c r="AC1402" i="6"/>
  <c r="R972" i="6"/>
  <c r="Z1388" i="6"/>
  <c r="R1017" i="6"/>
  <c r="X1121" i="6"/>
  <c r="AC1121" i="6" s="1"/>
  <c r="AB1237" i="6"/>
  <c r="AL338" i="6"/>
  <c r="AD185" i="6"/>
  <c r="AD1437" i="6"/>
  <c r="AC1388" i="6"/>
  <c r="AH1388" i="6"/>
  <c r="AD1389" i="6"/>
  <c r="AF1389" i="6"/>
  <c r="AJ1388" i="6"/>
  <c r="AC1389" i="6"/>
  <c r="AG1388" i="6"/>
  <c r="AI1388" i="6"/>
  <c r="AD1388" i="6"/>
  <c r="AB1388" i="6"/>
  <c r="AE1388" i="6"/>
  <c r="AL1388" i="6"/>
  <c r="AK1388" i="6"/>
  <c r="AA1096" i="6"/>
  <c r="AB444" i="6"/>
  <c r="R845" i="6"/>
  <c r="R184" i="6"/>
  <c r="R282" i="6"/>
  <c r="R1096" i="6"/>
  <c r="R1374" i="6"/>
  <c r="R349" i="6"/>
  <c r="X995" i="6"/>
  <c r="AB995" i="6" s="1"/>
  <c r="X445" i="6"/>
  <c r="AB445" i="6" s="1"/>
  <c r="AD994" i="6"/>
  <c r="AC444" i="6"/>
  <c r="R1386" i="6"/>
  <c r="AB994" i="6"/>
  <c r="R1547" i="6"/>
  <c r="R1514" i="6"/>
  <c r="AB1120" i="6"/>
  <c r="AA456" i="6"/>
  <c r="AC1120" i="6"/>
  <c r="Z338" i="6"/>
  <c r="Z339" i="6" s="1"/>
  <c r="Z340" i="6" s="1"/>
  <c r="Z341" i="6" s="1"/>
  <c r="Z342" i="6" s="1"/>
  <c r="X132" i="6"/>
  <c r="AC132" i="6" s="1"/>
  <c r="AI338" i="6"/>
  <c r="AD338" i="6"/>
  <c r="AD131" i="6"/>
  <c r="AB338" i="6"/>
  <c r="AM338" i="6"/>
  <c r="AF339" i="6"/>
  <c r="AC131" i="6"/>
  <c r="AD339" i="6"/>
  <c r="AH338" i="6"/>
  <c r="AC339" i="6"/>
  <c r="AG338" i="6"/>
  <c r="AF338" i="6"/>
  <c r="AK338" i="6"/>
  <c r="P1331" i="6"/>
  <c r="R1331" i="6"/>
  <c r="R363" i="6"/>
  <c r="R283" i="6"/>
  <c r="R297" i="6"/>
  <c r="R121" i="6"/>
  <c r="R179" i="6"/>
  <c r="R562" i="6"/>
  <c r="R180" i="6"/>
  <c r="R124" i="6"/>
  <c r="R687" i="6"/>
  <c r="R311" i="6"/>
  <c r="R427" i="6"/>
  <c r="Z1517" i="6"/>
  <c r="AA1516" i="6" s="1"/>
  <c r="AA62" i="6"/>
  <c r="Y64" i="6"/>
  <c r="AL64" i="6" s="1"/>
  <c r="R1211" i="6"/>
  <c r="R1469" i="6"/>
  <c r="R415" i="6"/>
  <c r="Z1418" i="6"/>
  <c r="AA1417" i="6" s="1"/>
  <c r="AD469" i="6"/>
  <c r="R347" i="6"/>
  <c r="R390" i="6"/>
  <c r="R476" i="6"/>
  <c r="R788" i="6"/>
  <c r="R238" i="6"/>
  <c r="R251" i="6"/>
  <c r="AL69" i="6"/>
  <c r="AM69" i="6"/>
  <c r="AL829" i="6"/>
  <c r="AM829" i="6"/>
  <c r="AL1111" i="6"/>
  <c r="AM1111" i="6"/>
  <c r="AL344" i="6"/>
  <c r="AM344" i="6"/>
  <c r="AL769" i="6"/>
  <c r="AM769" i="6"/>
  <c r="AL1393" i="6"/>
  <c r="AM1393" i="6"/>
  <c r="AL1537" i="6"/>
  <c r="AM1537" i="6"/>
  <c r="AL1252" i="6"/>
  <c r="AM1252" i="6"/>
  <c r="AL554" i="6"/>
  <c r="AM554" i="6"/>
  <c r="AL1213" i="6"/>
  <c r="AM1213" i="6"/>
  <c r="AL432" i="6"/>
  <c r="AM432" i="6"/>
  <c r="AL244" i="6"/>
  <c r="AM244" i="6"/>
  <c r="AL265" i="6"/>
  <c r="AM265" i="6"/>
  <c r="AL178" i="6"/>
  <c r="AM178" i="6"/>
  <c r="AL1182" i="6"/>
  <c r="AM1182" i="6"/>
  <c r="AL437" i="6"/>
  <c r="AM437" i="6"/>
  <c r="AL457" i="6"/>
  <c r="AM457" i="6"/>
  <c r="AK239" i="6"/>
  <c r="AL239" i="6"/>
  <c r="AK1098" i="6"/>
  <c r="AL1098" i="6"/>
  <c r="AK1134" i="6"/>
  <c r="AL1134" i="6"/>
  <c r="AK173" i="6"/>
  <c r="AL173" i="6"/>
  <c r="AK1275" i="6"/>
  <c r="AL1275" i="6"/>
  <c r="AK1418" i="6"/>
  <c r="AL1418" i="6"/>
  <c r="AK1262" i="6"/>
  <c r="AL1262" i="6"/>
  <c r="AK260" i="6"/>
  <c r="AL260" i="6"/>
  <c r="AK1517" i="6"/>
  <c r="AL1517" i="6"/>
  <c r="AK866" i="6"/>
  <c r="AL866" i="6"/>
  <c r="M526" i="6"/>
  <c r="AD502" i="6"/>
  <c r="AB590" i="6"/>
  <c r="AB366" i="6"/>
  <c r="AC724" i="6"/>
  <c r="AJ1252" i="6"/>
  <c r="AK1252" i="6"/>
  <c r="Y786" i="6"/>
  <c r="AF786" i="6" s="1"/>
  <c r="AA1110" i="6"/>
  <c r="AA1536" i="6"/>
  <c r="AJ244" i="6"/>
  <c r="AK244" i="6"/>
  <c r="AJ265" i="6"/>
  <c r="AK265" i="6"/>
  <c r="AB837" i="6"/>
  <c r="AJ1537" i="6"/>
  <c r="AK1537" i="6"/>
  <c r="AD490" i="6"/>
  <c r="AC502" i="6"/>
  <c r="AJ1393" i="6"/>
  <c r="AK1393" i="6"/>
  <c r="AJ432" i="6"/>
  <c r="AK432" i="6"/>
  <c r="R1070" i="6"/>
  <c r="R295" i="6"/>
  <c r="R223" i="6"/>
  <c r="AJ178" i="6"/>
  <c r="AK178" i="6"/>
  <c r="AJ437" i="6"/>
  <c r="AK437" i="6"/>
  <c r="R247" i="6"/>
  <c r="AJ457" i="6"/>
  <c r="AK457" i="6"/>
  <c r="AD527" i="6"/>
  <c r="R981" i="6"/>
  <c r="AC527" i="6"/>
  <c r="AJ344" i="6"/>
  <c r="AK344" i="6"/>
  <c r="AJ769" i="6"/>
  <c r="AK769" i="6"/>
  <c r="AJ69" i="6"/>
  <c r="AK69" i="6"/>
  <c r="AJ829" i="6"/>
  <c r="AK829" i="6"/>
  <c r="AJ1182" i="6"/>
  <c r="AK1182" i="6"/>
  <c r="R1056" i="6"/>
  <c r="AD1020" i="6"/>
  <c r="AJ554" i="6"/>
  <c r="AK554" i="6"/>
  <c r="AJ1213" i="6"/>
  <c r="AK1213" i="6"/>
  <c r="AB1111" i="6"/>
  <c r="AK1111" i="6"/>
  <c r="AC1020" i="6"/>
  <c r="AB700" i="6"/>
  <c r="AI260" i="6"/>
  <c r="AJ260" i="6"/>
  <c r="AI1275" i="6"/>
  <c r="AJ1275" i="6"/>
  <c r="AI173" i="6"/>
  <c r="AJ173" i="6"/>
  <c r="AI866" i="6"/>
  <c r="AJ866" i="6"/>
  <c r="AB1087" i="6"/>
  <c r="R940" i="6"/>
  <c r="R1222" i="6"/>
  <c r="AI1418" i="6"/>
  <c r="AJ1418" i="6"/>
  <c r="AI1098" i="6"/>
  <c r="AJ1098" i="6"/>
  <c r="AI239" i="6"/>
  <c r="AJ239" i="6"/>
  <c r="S1134" i="6"/>
  <c r="AI1262" i="6"/>
  <c r="AJ1262" i="6"/>
  <c r="AI1517" i="6"/>
  <c r="AJ1517" i="6"/>
  <c r="AI1111" i="6"/>
  <c r="AJ1111" i="6"/>
  <c r="AB1550" i="6"/>
  <c r="AI1134" i="6"/>
  <c r="AJ1134" i="6"/>
  <c r="R1357" i="6"/>
  <c r="R524" i="6"/>
  <c r="R334" i="6"/>
  <c r="AB969" i="6"/>
  <c r="AB943" i="6"/>
  <c r="AD380" i="6"/>
  <c r="AB1472" i="6"/>
  <c r="AC380" i="6"/>
  <c r="AF344" i="6"/>
  <c r="AI344" i="6"/>
  <c r="AF1252" i="6"/>
  <c r="AI1252" i="6"/>
  <c r="AD1213" i="6"/>
  <c r="AI1213" i="6"/>
  <c r="AC432" i="6"/>
  <c r="AI432" i="6"/>
  <c r="AC554" i="6"/>
  <c r="AI554" i="6"/>
  <c r="AB1517" i="6"/>
  <c r="AC69" i="6"/>
  <c r="AI69" i="6"/>
  <c r="AD829" i="6"/>
  <c r="AI829" i="6"/>
  <c r="AB244" i="6"/>
  <c r="AI244" i="6"/>
  <c r="AC265" i="6"/>
  <c r="AI265" i="6"/>
  <c r="AD1537" i="6"/>
  <c r="AI1537" i="6"/>
  <c r="AC1182" i="6"/>
  <c r="AI1182" i="6"/>
  <c r="AB457" i="6"/>
  <c r="AI457" i="6"/>
  <c r="AB515" i="6"/>
  <c r="AD515" i="6"/>
  <c r="AD1148" i="6"/>
  <c r="AF769" i="6"/>
  <c r="AI769" i="6"/>
  <c r="AC1393" i="6"/>
  <c r="AI1393" i="6"/>
  <c r="AC437" i="6"/>
  <c r="AI437" i="6"/>
  <c r="AB632" i="6"/>
  <c r="AB985" i="6"/>
  <c r="AB1044" i="6"/>
  <c r="AC1148" i="6"/>
  <c r="AE239" i="6"/>
  <c r="AG239" i="6"/>
  <c r="AF240" i="6"/>
  <c r="AH239" i="6"/>
  <c r="AB239" i="6"/>
  <c r="AE1262" i="6"/>
  <c r="AH1262" i="6"/>
  <c r="AG1262" i="6"/>
  <c r="AB1262" i="6"/>
  <c r="AH173" i="6"/>
  <c r="AF174" i="6"/>
  <c r="AG173" i="6"/>
  <c r="AG866" i="6"/>
  <c r="AH866" i="6"/>
  <c r="AE1418" i="6"/>
  <c r="AG1418" i="6"/>
  <c r="AH1418" i="6"/>
  <c r="AD315" i="6"/>
  <c r="AD300" i="6"/>
  <c r="AD688" i="6"/>
  <c r="AD162" i="6"/>
  <c r="AD406" i="6"/>
  <c r="AD713" i="6"/>
  <c r="AD957" i="6"/>
  <c r="AD985" i="6"/>
  <c r="AD943" i="6"/>
  <c r="AD1087" i="6"/>
  <c r="AD1472" i="6"/>
  <c r="AD1061" i="6"/>
  <c r="AD1285" i="6"/>
  <c r="AD1310" i="6"/>
  <c r="AD866" i="6"/>
  <c r="AD554" i="6"/>
  <c r="AD1182" i="6"/>
  <c r="AD1393" i="6"/>
  <c r="X773" i="6"/>
  <c r="AD1418" i="6"/>
  <c r="AD173" i="6"/>
  <c r="AF457" i="6"/>
  <c r="AF554" i="6"/>
  <c r="AD578" i="6"/>
  <c r="AD700" i="6"/>
  <c r="AH1134" i="6"/>
  <c r="AG1134" i="6"/>
  <c r="AG769" i="6"/>
  <c r="AH769" i="6"/>
  <c r="AB115" i="6"/>
  <c r="AB420" i="6"/>
  <c r="AB52" i="6"/>
  <c r="AB327" i="6"/>
  <c r="AB432" i="6"/>
  <c r="Z866" i="6"/>
  <c r="AA865" i="6" s="1"/>
  <c r="AC315" i="6"/>
  <c r="AC300" i="6"/>
  <c r="AC688" i="6"/>
  <c r="AC162" i="6"/>
  <c r="AC406" i="6"/>
  <c r="AC713" i="6"/>
  <c r="AC957" i="6"/>
  <c r="AC1061" i="6"/>
  <c r="AC1285" i="6"/>
  <c r="AC1310" i="6"/>
  <c r="AC866" i="6"/>
  <c r="X470" i="6"/>
  <c r="AD470" i="6" s="1"/>
  <c r="X725" i="6"/>
  <c r="AB725" i="6" s="1"/>
  <c r="AE866" i="6"/>
  <c r="AD265" i="6"/>
  <c r="AF1537" i="6"/>
  <c r="AF173" i="6"/>
  <c r="AG1098" i="6"/>
  <c r="AH1098" i="6"/>
  <c r="AB1098" i="6"/>
  <c r="AE1275" i="6"/>
  <c r="AG1275" i="6"/>
  <c r="AH1275" i="6"/>
  <c r="AE1182" i="6"/>
  <c r="AH1182" i="6"/>
  <c r="AG1182" i="6"/>
  <c r="AB1182" i="6"/>
  <c r="AE260" i="6"/>
  <c r="AG260" i="6"/>
  <c r="AH260" i="6"/>
  <c r="AB260" i="6"/>
  <c r="AE244" i="6"/>
  <c r="AG244" i="6"/>
  <c r="AH244" i="6"/>
  <c r="AE1517" i="6"/>
  <c r="AG1517" i="6"/>
  <c r="AH1517" i="6"/>
  <c r="AE1111" i="6"/>
  <c r="AG1111" i="6"/>
  <c r="AH1111" i="6"/>
  <c r="AC578" i="6"/>
  <c r="AC1418" i="6"/>
  <c r="AC1098" i="6"/>
  <c r="AD139" i="6"/>
  <c r="AD1377" i="6"/>
  <c r="AD52" i="6"/>
  <c r="AD327" i="6"/>
  <c r="AD677" i="6"/>
  <c r="AD566" i="6"/>
  <c r="AD366" i="6"/>
  <c r="AD619" i="6"/>
  <c r="AD951" i="6"/>
  <c r="AD1170" i="6"/>
  <c r="AD912" i="6"/>
  <c r="AD1073" i="6"/>
  <c r="AD1298" i="6"/>
  <c r="AD1367" i="6"/>
  <c r="AD1550" i="6"/>
  <c r="AD437" i="6"/>
  <c r="AD769" i="6"/>
  <c r="AB469" i="6"/>
  <c r="AB724" i="6"/>
  <c r="AD1517" i="6"/>
  <c r="AF69" i="6"/>
  <c r="AD244" i="6"/>
  <c r="AF1418" i="6"/>
  <c r="AF260" i="6"/>
  <c r="AE344" i="6"/>
  <c r="AG344" i="6"/>
  <c r="AH344" i="6"/>
  <c r="AB344" i="6"/>
  <c r="AE554" i="6"/>
  <c r="AG554" i="6"/>
  <c r="AH554" i="6"/>
  <c r="AB554" i="6"/>
  <c r="AE178" i="6"/>
  <c r="AF179" i="6"/>
  <c r="AB178" i="6"/>
  <c r="AE1213" i="6"/>
  <c r="AG1213" i="6"/>
  <c r="AH1213" i="6"/>
  <c r="AB1333" i="6"/>
  <c r="AB208" i="6"/>
  <c r="AB352" i="6"/>
  <c r="AB677" i="6"/>
  <c r="AB265" i="6"/>
  <c r="AB150" i="6"/>
  <c r="AB951" i="6"/>
  <c r="AB1170" i="6"/>
  <c r="AB1537" i="6"/>
  <c r="AB1159" i="6"/>
  <c r="AB1275" i="6"/>
  <c r="AC139" i="6"/>
  <c r="AC1377" i="6"/>
  <c r="AC566" i="6"/>
  <c r="AC619" i="6"/>
  <c r="AC951" i="6"/>
  <c r="AC912" i="6"/>
  <c r="AC1073" i="6"/>
  <c r="AC1298" i="6"/>
  <c r="AC1367" i="6"/>
  <c r="AC769" i="6"/>
  <c r="AC1213" i="6"/>
  <c r="X491" i="6"/>
  <c r="AD491" i="6" s="1"/>
  <c r="AF1098" i="6"/>
  <c r="AG1393" i="6"/>
  <c r="AH1393" i="6"/>
  <c r="AE265" i="6"/>
  <c r="AG265" i="6"/>
  <c r="AH265" i="6"/>
  <c r="AE1537" i="6"/>
  <c r="AG1537" i="6"/>
  <c r="AH1537" i="6"/>
  <c r="AD420" i="6"/>
  <c r="AD208" i="6"/>
  <c r="AD352" i="6"/>
  <c r="AD975" i="6"/>
  <c r="AD198" i="6"/>
  <c r="AD590" i="6"/>
  <c r="AD837" i="6"/>
  <c r="AD743" i="6"/>
  <c r="AD969" i="6"/>
  <c r="AD906" i="6"/>
  <c r="AD1008" i="6"/>
  <c r="AD1225" i="6"/>
  <c r="AD1159" i="6"/>
  <c r="AD1111" i="6"/>
  <c r="AD432" i="6"/>
  <c r="AD260" i="6"/>
  <c r="AD69" i="6"/>
  <c r="AD1262" i="6"/>
  <c r="AB490" i="6"/>
  <c r="X1021" i="6"/>
  <c r="AD1021" i="6" s="1"/>
  <c r="AF178" i="6"/>
  <c r="AC1517" i="6"/>
  <c r="AF1517" i="6"/>
  <c r="AF239" i="6"/>
  <c r="AF1393" i="6"/>
  <c r="AF1262" i="6"/>
  <c r="AF265" i="6"/>
  <c r="AE1252" i="6"/>
  <c r="AG1252" i="6"/>
  <c r="AH1252" i="6"/>
  <c r="AB1252" i="6"/>
  <c r="AH829" i="6"/>
  <c r="AG829" i="6"/>
  <c r="AB975" i="6"/>
  <c r="AB198" i="6"/>
  <c r="AB394" i="6"/>
  <c r="AB906" i="6"/>
  <c r="AB1008" i="6"/>
  <c r="AB1225" i="6"/>
  <c r="AB1213" i="6"/>
  <c r="AB1202" i="6"/>
  <c r="AC208" i="6"/>
  <c r="AC743" i="6"/>
  <c r="AC969" i="6"/>
  <c r="AC906" i="6"/>
  <c r="AC1111" i="6"/>
  <c r="AC260" i="6"/>
  <c r="AC829" i="6"/>
  <c r="AC1262" i="6"/>
  <c r="X381" i="6"/>
  <c r="AB381" i="6" s="1"/>
  <c r="X516" i="6"/>
  <c r="AC516" i="6" s="1"/>
  <c r="AF244" i="6"/>
  <c r="AF829" i="6"/>
  <c r="AF1111" i="6"/>
  <c r="AF866" i="6"/>
  <c r="AF1213" i="6"/>
  <c r="AE432" i="6"/>
  <c r="AG432" i="6"/>
  <c r="AH432" i="6"/>
  <c r="AH437" i="6"/>
  <c r="AG437" i="6"/>
  <c r="AB437" i="6"/>
  <c r="AE457" i="6"/>
  <c r="AG457" i="6"/>
  <c r="AH457" i="6"/>
  <c r="AC344" i="6"/>
  <c r="AD1333" i="6"/>
  <c r="AD477" i="6"/>
  <c r="AD80" i="6"/>
  <c r="AD214" i="6"/>
  <c r="AD150" i="6"/>
  <c r="AD394" i="6"/>
  <c r="AD632" i="6"/>
  <c r="AD931" i="6"/>
  <c r="AD1460" i="6"/>
  <c r="AD1044" i="6"/>
  <c r="AD1202" i="6"/>
  <c r="AD239" i="6"/>
  <c r="AD1134" i="6"/>
  <c r="AD178" i="6"/>
  <c r="AD1275" i="6"/>
  <c r="AD1252" i="6"/>
  <c r="X1149" i="6"/>
  <c r="AB1149" i="6" s="1"/>
  <c r="AD344" i="6"/>
  <c r="AC1537" i="6"/>
  <c r="AF1275" i="6"/>
  <c r="AF1134" i="6"/>
  <c r="AC244" i="6"/>
  <c r="AF432" i="6"/>
  <c r="R253" i="1"/>
  <c r="AE69" i="6"/>
  <c r="AH69" i="6"/>
  <c r="AG69" i="6"/>
  <c r="AB69" i="6"/>
  <c r="AB477" i="6"/>
  <c r="AB80" i="6"/>
  <c r="AB214" i="6"/>
  <c r="AB743" i="6"/>
  <c r="AB866" i="6"/>
  <c r="AB931" i="6"/>
  <c r="AB1460" i="6"/>
  <c r="AB1418" i="6"/>
  <c r="AC173" i="6"/>
  <c r="AC80" i="6"/>
  <c r="AC239" i="6"/>
  <c r="AC1134" i="6"/>
  <c r="AC178" i="6"/>
  <c r="AC1275" i="6"/>
  <c r="AC1252" i="6"/>
  <c r="X528" i="6"/>
  <c r="AB528" i="6" s="1"/>
  <c r="X503" i="6"/>
  <c r="AB503" i="6" s="1"/>
  <c r="AD1098" i="6"/>
  <c r="AD457" i="6"/>
  <c r="AF1182" i="6"/>
  <c r="AC457" i="6"/>
  <c r="AF437" i="6"/>
  <c r="AE1098" i="6"/>
  <c r="AE1134" i="6"/>
  <c r="AB1134" i="6"/>
  <c r="AE769" i="6"/>
  <c r="AB769" i="6"/>
  <c r="AE1393" i="6"/>
  <c r="AB1393" i="6"/>
  <c r="AE829" i="6"/>
  <c r="AB829" i="6"/>
  <c r="AE173" i="6"/>
  <c r="AB173" i="6"/>
  <c r="AE437" i="6"/>
  <c r="X579" i="6"/>
  <c r="AB579" i="6" s="1"/>
  <c r="X701" i="6"/>
  <c r="AC701" i="6" s="1"/>
  <c r="AC240" i="6"/>
  <c r="AD240" i="6"/>
  <c r="AC179" i="6"/>
  <c r="AD179" i="6"/>
  <c r="AC174" i="6"/>
  <c r="AD174" i="6"/>
  <c r="Z1098" i="6"/>
  <c r="AA1097" i="6" s="1"/>
  <c r="Z437" i="6"/>
  <c r="AB209" i="6"/>
  <c r="AC209" i="6"/>
  <c r="AB81" i="6"/>
  <c r="AC81" i="6"/>
  <c r="X744" i="6"/>
  <c r="AD744" i="6" s="1"/>
  <c r="X958" i="6"/>
  <c r="AC958" i="6" s="1"/>
  <c r="AB970" i="6"/>
  <c r="AC970" i="6"/>
  <c r="AB907" i="6"/>
  <c r="AC907" i="6"/>
  <c r="AB952" i="6"/>
  <c r="AC952" i="6"/>
  <c r="X245" i="6"/>
  <c r="X140" i="6"/>
  <c r="AC140" i="6" s="1"/>
  <c r="X116" i="6"/>
  <c r="AC116" i="6" s="1"/>
  <c r="X1334" i="6"/>
  <c r="AC1334" i="6" s="1"/>
  <c r="X1378" i="6"/>
  <c r="AC1378" i="6" s="1"/>
  <c r="X421" i="6"/>
  <c r="AC421" i="6" s="1"/>
  <c r="X458" i="6"/>
  <c r="Y458" i="6" s="1"/>
  <c r="X53" i="6"/>
  <c r="AC53" i="6" s="1"/>
  <c r="X316" i="6"/>
  <c r="AC316" i="6" s="1"/>
  <c r="X328" i="6"/>
  <c r="AC328" i="6" s="1"/>
  <c r="X353" i="6"/>
  <c r="AC353" i="6" s="1"/>
  <c r="X556" i="6"/>
  <c r="X478" i="6"/>
  <c r="AC478" i="6" s="1"/>
  <c r="X678" i="6"/>
  <c r="AC678" i="6" s="1"/>
  <c r="X976" i="6"/>
  <c r="AC976" i="6" s="1"/>
  <c r="X1100" i="6"/>
  <c r="X1137" i="6"/>
  <c r="X71" i="6"/>
  <c r="X199" i="6"/>
  <c r="AC199" i="6" s="1"/>
  <c r="X215" i="6"/>
  <c r="AC215" i="6" s="1"/>
  <c r="X266" i="6"/>
  <c r="Y266" i="6" s="1"/>
  <c r="X301" i="6"/>
  <c r="AC301" i="6" s="1"/>
  <c r="X567" i="6"/>
  <c r="AB567" i="6" s="1"/>
  <c r="X591" i="6"/>
  <c r="AC591" i="6" s="1"/>
  <c r="X689" i="6"/>
  <c r="AC689" i="6" s="1"/>
  <c r="X838" i="6"/>
  <c r="AC838" i="6" s="1"/>
  <c r="X151" i="6"/>
  <c r="AC151" i="6" s="1"/>
  <c r="X163" i="6"/>
  <c r="AC163" i="6" s="1"/>
  <c r="X346" i="6"/>
  <c r="AB347" i="6" s="1"/>
  <c r="X367" i="6"/>
  <c r="AC367" i="6" s="1"/>
  <c r="X395" i="6"/>
  <c r="AC395" i="6" s="1"/>
  <c r="X407" i="6"/>
  <c r="AB407" i="6" s="1"/>
  <c r="X433" i="6"/>
  <c r="AB434" i="6" s="1"/>
  <c r="X633" i="6"/>
  <c r="AC633" i="6" s="1"/>
  <c r="X714" i="6"/>
  <c r="AC714" i="6" s="1"/>
  <c r="X867" i="6"/>
  <c r="Y867" i="6" s="1"/>
  <c r="X620" i="6"/>
  <c r="AC620" i="6" s="1"/>
  <c r="X986" i="6"/>
  <c r="AC986" i="6" s="1"/>
  <c r="X932" i="6"/>
  <c r="AB932" i="6" s="1"/>
  <c r="X944" i="6"/>
  <c r="AD945" i="6" s="1"/>
  <c r="X1009" i="6"/>
  <c r="AC1009" i="6" s="1"/>
  <c r="X1088" i="6"/>
  <c r="AB1088" i="6" s="1"/>
  <c r="X1171" i="6"/>
  <c r="AC1171" i="6" s="1"/>
  <c r="X1226" i="6"/>
  <c r="AC1226" i="6" s="1"/>
  <c r="X1461" i="6"/>
  <c r="AC1461" i="6" s="1"/>
  <c r="X1473" i="6"/>
  <c r="AB1473" i="6" s="1"/>
  <c r="X1184" i="6"/>
  <c r="X1214" i="6"/>
  <c r="Y1214" i="6" s="1"/>
  <c r="AM1214" i="6" s="1"/>
  <c r="X1419" i="6"/>
  <c r="Y1419" i="6" s="1"/>
  <c r="AM1419" i="6" s="1"/>
  <c r="X1518" i="6"/>
  <c r="Y1518" i="6" s="1"/>
  <c r="X1538" i="6"/>
  <c r="Y1538" i="6" s="1"/>
  <c r="X913" i="6"/>
  <c r="AC913" i="6" s="1"/>
  <c r="X1045" i="6"/>
  <c r="AB1045" i="6" s="1"/>
  <c r="X1062" i="6"/>
  <c r="AB1062" i="6" s="1"/>
  <c r="X1074" i="6"/>
  <c r="AC1074" i="6" s="1"/>
  <c r="X1112" i="6"/>
  <c r="Y1112" i="6" s="1"/>
  <c r="X1160" i="6"/>
  <c r="AC1160" i="6" s="1"/>
  <c r="X1203" i="6"/>
  <c r="AC1203" i="6" s="1"/>
  <c r="X1254" i="6"/>
  <c r="X1264" i="6"/>
  <c r="X1276" i="6"/>
  <c r="Y1276" i="6" s="1"/>
  <c r="AM1276" i="6" s="1"/>
  <c r="X1286" i="6"/>
  <c r="AC1286" i="6" s="1"/>
  <c r="X1299" i="6"/>
  <c r="AC1299" i="6" s="1"/>
  <c r="X1311" i="6"/>
  <c r="AC1311" i="6" s="1"/>
  <c r="X1368" i="6"/>
  <c r="AC1368" i="6" s="1"/>
  <c r="X1396" i="6"/>
  <c r="AB1397" i="6" s="1"/>
  <c r="X1551" i="6"/>
  <c r="AC1551" i="6" s="1"/>
  <c r="Z239" i="6"/>
  <c r="Z240" i="6" s="1"/>
  <c r="Z241" i="6" s="1"/>
  <c r="Z242" i="6" s="1"/>
  <c r="Z243" i="6" s="1"/>
  <c r="Z244" i="6" s="1"/>
  <c r="Z1213" i="6"/>
  <c r="AA1212" i="6" s="1"/>
  <c r="Z344" i="6"/>
  <c r="AA343" i="6" s="1"/>
  <c r="Z69" i="6"/>
  <c r="AA68" i="6" s="1"/>
  <c r="Z260" i="6"/>
  <c r="Z1252" i="6"/>
  <c r="AA1251" i="6" s="1"/>
  <c r="Z1134" i="6"/>
  <c r="AA1133" i="6" s="1"/>
  <c r="Z432" i="6"/>
  <c r="AA431" i="6" s="1"/>
  <c r="Z173" i="6"/>
  <c r="Z174" i="6" s="1"/>
  <c r="Z175" i="6" s="1"/>
  <c r="Z176" i="6" s="1"/>
  <c r="Z177" i="6" s="1"/>
  <c r="Z1182" i="6"/>
  <c r="AA1181" i="6" s="1"/>
  <c r="Z178" i="6"/>
  <c r="Z769" i="6"/>
  <c r="AA768" i="6" s="1"/>
  <c r="Z554" i="6"/>
  <c r="Z829" i="6"/>
  <c r="AA864" i="6"/>
  <c r="N1376" i="6"/>
  <c r="N1393" i="6"/>
  <c r="N437" i="6"/>
  <c r="N388" i="6"/>
  <c r="N232" i="6"/>
  <c r="N340" i="6"/>
  <c r="N231" i="6"/>
  <c r="N123" i="6"/>
  <c r="N289" i="6"/>
  <c r="N107" i="6"/>
  <c r="N696" i="6"/>
  <c r="N356" i="6"/>
  <c r="N49" i="6"/>
  <c r="N165" i="6"/>
  <c r="N1548" i="6"/>
  <c r="N688" i="6"/>
  <c r="N203" i="6"/>
  <c r="N190" i="6"/>
  <c r="N748" i="6"/>
  <c r="N167" i="6"/>
  <c r="N101" i="6"/>
  <c r="N80" i="6"/>
  <c r="N222" i="6"/>
  <c r="N73" i="6"/>
  <c r="P235" i="6"/>
  <c r="N254" i="6"/>
  <c r="N1006" i="6"/>
  <c r="N1337" i="6"/>
  <c r="N1541" i="6"/>
  <c r="N239" i="6"/>
  <c r="N712" i="6"/>
  <c r="N241" i="6"/>
  <c r="N313" i="6"/>
  <c r="N585" i="6"/>
  <c r="N75" i="6"/>
  <c r="N175" i="6"/>
  <c r="N925" i="6"/>
  <c r="N209" i="6"/>
  <c r="N290" i="6"/>
  <c r="N430" i="6"/>
  <c r="P1083" i="6"/>
  <c r="P804" i="6"/>
  <c r="N488" i="6"/>
  <c r="N1358" i="6"/>
  <c r="N863" i="6"/>
  <c r="N143" i="6"/>
  <c r="N797" i="6"/>
  <c r="N872" i="6"/>
  <c r="N172" i="6"/>
  <c r="N624" i="6"/>
  <c r="N960" i="6"/>
  <c r="N127" i="6"/>
  <c r="N83" i="6"/>
  <c r="N319" i="6"/>
  <c r="N318" i="6"/>
  <c r="N1332" i="6"/>
  <c r="N364" i="6"/>
  <c r="N563" i="6"/>
  <c r="N1059" i="6"/>
  <c r="N51" i="6"/>
  <c r="N700" i="6"/>
  <c r="N146" i="6"/>
  <c r="N168" i="6"/>
  <c r="N163" i="6"/>
  <c r="N335" i="6"/>
  <c r="N1004" i="6"/>
  <c r="N621" i="6"/>
  <c r="N178" i="6"/>
  <c r="N471" i="6"/>
  <c r="N1515" i="6"/>
  <c r="P193" i="6"/>
  <c r="N890" i="6"/>
  <c r="N417" i="6"/>
  <c r="N889" i="6"/>
  <c r="N391" i="6"/>
  <c r="N158" i="6"/>
  <c r="N321" i="6"/>
  <c r="N317" i="6"/>
  <c r="N191" i="6"/>
  <c r="N159" i="6"/>
  <c r="N54" i="6"/>
  <c r="N155" i="6"/>
  <c r="N76" i="6"/>
  <c r="N71" i="6"/>
  <c r="N166" i="6"/>
  <c r="N358" i="6"/>
  <c r="N312" i="6"/>
  <c r="N242" i="6"/>
  <c r="N85" i="6"/>
  <c r="N467" i="6"/>
  <c r="N993" i="6"/>
  <c r="N1470" i="6"/>
  <c r="N1224" i="6"/>
  <c r="N769" i="6"/>
  <c r="N214" i="6"/>
  <c r="N66" i="6"/>
  <c r="N205" i="6"/>
  <c r="N789" i="6"/>
  <c r="N152" i="6"/>
  <c r="N67" i="6"/>
  <c r="N188" i="6"/>
  <c r="N63" i="6"/>
  <c r="N173" i="6"/>
  <c r="N195" i="6"/>
  <c r="N74" i="6"/>
  <c r="N668" i="6"/>
  <c r="N813" i="6"/>
  <c r="N398" i="6"/>
  <c r="P1330" i="6"/>
  <c r="N973" i="6"/>
  <c r="N1251" i="6"/>
  <c r="N1007" i="6"/>
  <c r="N846" i="6"/>
  <c r="N1212" i="6"/>
  <c r="N1084" i="6"/>
  <c r="N933" i="6"/>
  <c r="N299" i="6"/>
  <c r="N298" i="6"/>
  <c r="N355" i="6"/>
  <c r="N60" i="6"/>
  <c r="N384" i="6"/>
  <c r="N138" i="6"/>
  <c r="N81" i="6"/>
  <c r="N477" i="6"/>
  <c r="N141" i="6"/>
  <c r="N131" i="6"/>
  <c r="N1071" i="6"/>
  <c r="N768" i="6"/>
  <c r="M712" i="6"/>
  <c r="Q712" i="6"/>
  <c r="M984" i="6"/>
  <c r="Q984" i="6"/>
  <c r="M1200" i="6"/>
  <c r="Q1200" i="6"/>
  <c r="M722" i="6"/>
  <c r="Q722" i="6"/>
  <c r="M139" i="6"/>
  <c r="Q139" i="6"/>
  <c r="M920" i="6"/>
  <c r="Q920" i="6"/>
  <c r="M256" i="6"/>
  <c r="Q256" i="6"/>
  <c r="M1169" i="6"/>
  <c r="Q1169" i="6"/>
  <c r="M807" i="6"/>
  <c r="Q807" i="6"/>
  <c r="M906" i="6"/>
  <c r="Q906" i="6"/>
  <c r="M327" i="6"/>
  <c r="Q327" i="6"/>
  <c r="M206" i="6"/>
  <c r="Q206" i="6"/>
  <c r="M1338" i="6"/>
  <c r="Q1338" i="6"/>
  <c r="M976" i="6"/>
  <c r="Q976" i="6"/>
  <c r="M1344" i="6"/>
  <c r="Q1344" i="6"/>
  <c r="M314" i="6"/>
  <c r="Q314" i="6"/>
  <c r="M670" i="6"/>
  <c r="Q670" i="6"/>
  <c r="M675" i="6"/>
  <c r="Q675" i="6"/>
  <c r="M848" i="6"/>
  <c r="Q848" i="6"/>
  <c r="M864" i="6"/>
  <c r="Q864" i="6"/>
  <c r="M1007" i="6"/>
  <c r="Q1007" i="6"/>
  <c r="M131" i="6"/>
  <c r="Q131" i="6"/>
  <c r="M125" i="6"/>
  <c r="Q125" i="6"/>
  <c r="M227" i="6"/>
  <c r="Q227" i="6"/>
  <c r="M468" i="6"/>
  <c r="Q468" i="6"/>
  <c r="M949" i="6"/>
  <c r="Q949" i="6"/>
  <c r="M1237" i="6"/>
  <c r="Q1237" i="6"/>
  <c r="M1431" i="6"/>
  <c r="Q1431" i="6"/>
  <c r="M994" i="6"/>
  <c r="Q994" i="6"/>
  <c r="M1085" i="6"/>
  <c r="Q1085" i="6"/>
  <c r="M934" i="6"/>
  <c r="Q934" i="6"/>
  <c r="M576" i="6"/>
  <c r="Q576" i="6"/>
  <c r="M1454" i="6"/>
  <c r="Q1454" i="6"/>
  <c r="M287" i="6"/>
  <c r="Q287" i="6"/>
  <c r="M86" i="6"/>
  <c r="Q86" i="6"/>
  <c r="M600" i="6"/>
  <c r="Q600" i="6"/>
  <c r="M551" i="6"/>
  <c r="Q551" i="6"/>
  <c r="M1283" i="6"/>
  <c r="Q1283" i="6"/>
  <c r="M1296" i="6"/>
  <c r="Q1296" i="6"/>
  <c r="M513" i="6"/>
  <c r="Q513" i="6"/>
  <c r="M1417" i="6"/>
  <c r="Q1417" i="6"/>
  <c r="M539" i="6"/>
  <c r="Q539" i="6"/>
  <c r="M215" i="6"/>
  <c r="Q215" i="6"/>
  <c r="M769" i="6"/>
  <c r="Q769" i="6"/>
  <c r="M1309" i="6"/>
  <c r="Q1309" i="6"/>
  <c r="M338" i="6"/>
  <c r="Q338" i="6"/>
  <c r="M1471" i="6"/>
  <c r="Q1471" i="6"/>
  <c r="M352" i="6"/>
  <c r="Q352" i="6"/>
  <c r="M618" i="6"/>
  <c r="Q618" i="6"/>
  <c r="M399" i="6"/>
  <c r="Q399" i="6"/>
  <c r="M774" i="6"/>
  <c r="Q774" i="6"/>
  <c r="M1089" i="6"/>
  <c r="Q1089" i="6"/>
  <c r="M1043" i="6"/>
  <c r="Q1043" i="6"/>
  <c r="M1072" i="6"/>
  <c r="Q1072" i="6"/>
  <c r="M699" i="6"/>
  <c r="Q699" i="6"/>
  <c r="M1401" i="6"/>
  <c r="Q1401" i="6"/>
  <c r="M1516" i="6"/>
  <c r="Q1516" i="6"/>
  <c r="M1134" i="6"/>
  <c r="Q1134" i="6"/>
  <c r="M658" i="6"/>
  <c r="M1376" i="6"/>
  <c r="M161" i="6"/>
  <c r="M876" i="6"/>
  <c r="M605" i="6"/>
  <c r="L606" i="6"/>
  <c r="Q606" i="6" s="1"/>
  <c r="L688" i="6"/>
  <c r="Q688" i="6" s="1"/>
  <c r="M687" i="6"/>
  <c r="M1119" i="6"/>
  <c r="L1120" i="6"/>
  <c r="Q1120" i="6" s="1"/>
  <c r="M1224" i="6"/>
  <c r="M835" i="6"/>
  <c r="M822" i="6"/>
  <c r="M1542" i="6"/>
  <c r="L114" i="6"/>
  <c r="Q114" i="6" s="1"/>
  <c r="M113" i="6"/>
  <c r="L1460" i="6"/>
  <c r="Q1460" i="6" s="1"/>
  <c r="M1459" i="6"/>
  <c r="M1038" i="6"/>
  <c r="L52" i="6"/>
  <c r="Q52" i="6" s="1"/>
  <c r="M51" i="6"/>
  <c r="L1158" i="6"/>
  <c r="Q1158" i="6" s="1"/>
  <c r="M1157" i="6"/>
  <c r="L1550" i="6"/>
  <c r="Q1550" i="6" s="1"/>
  <c r="M1549" i="6"/>
  <c r="M968" i="6"/>
  <c r="M1147" i="6"/>
  <c r="M1097" i="6"/>
  <c r="M392" i="6"/>
  <c r="M911" i="6"/>
  <c r="L912" i="6"/>
  <c r="Q912" i="6" s="1"/>
  <c r="M501" i="6"/>
  <c r="L502" i="6"/>
  <c r="Q502" i="6" s="1"/>
  <c r="M1436" i="6"/>
  <c r="L432" i="6"/>
  <c r="Q432" i="6" s="1"/>
  <c r="M431" i="6"/>
  <c r="M1212" i="6"/>
  <c r="L1213" i="6"/>
  <c r="Q1213" i="6" s="1"/>
  <c r="L1365" i="6"/>
  <c r="Q1365" i="6" s="1"/>
  <c r="M1364" i="6"/>
  <c r="L184" i="6"/>
  <c r="Q184" i="6" s="1"/>
  <c r="M183" i="6"/>
  <c r="M405" i="6"/>
  <c r="L406" i="6"/>
  <c r="Q406" i="6" s="1"/>
  <c r="L1195" i="6"/>
  <c r="M1194" i="6"/>
  <c r="L1019" i="6"/>
  <c r="Q1019" i="6" s="1"/>
  <c r="M1018" i="6"/>
  <c r="L1505" i="6"/>
  <c r="Q1505" i="6" s="1"/>
  <c r="M1504" i="6"/>
  <c r="L240" i="6"/>
  <c r="Q240" i="6" s="1"/>
  <c r="M239" i="6"/>
  <c r="M632" i="6"/>
  <c r="M1251" i="6"/>
  <c r="M488" i="6"/>
  <c r="M455" i="6"/>
  <c r="L957" i="6"/>
  <c r="Q957" i="6" s="1"/>
  <c r="M956" i="6"/>
  <c r="L80" i="6"/>
  <c r="M79" i="6"/>
  <c r="M1059" i="6"/>
  <c r="M1321" i="6"/>
  <c r="M792" i="6"/>
  <c r="M930" i="6"/>
  <c r="L102" i="6"/>
  <c r="Q102" i="6" s="1"/>
  <c r="M101" i="6"/>
  <c r="L444" i="6"/>
  <c r="Q444" i="6" s="1"/>
  <c r="M443" i="6"/>
  <c r="M379" i="6"/>
  <c r="L380" i="6"/>
  <c r="Q380" i="6" s="1"/>
  <c r="L365" i="6"/>
  <c r="Q365" i="6" s="1"/>
  <c r="M364" i="6"/>
  <c r="L477" i="6"/>
  <c r="Q477" i="6" s="1"/>
  <c r="M476" i="6"/>
  <c r="L419" i="6"/>
  <c r="Q419" i="6" s="1"/>
  <c r="M418" i="6"/>
  <c r="M1181" i="6"/>
  <c r="L590" i="6"/>
  <c r="Q590" i="6" s="1"/>
  <c r="M589" i="6"/>
  <c r="M149" i="6"/>
  <c r="L150" i="6"/>
  <c r="Q150" i="6" s="1"/>
  <c r="L565" i="6"/>
  <c r="Q565" i="6" s="1"/>
  <c r="M564" i="6"/>
  <c r="M742" i="6"/>
  <c r="L743" i="6"/>
  <c r="Q743" i="6" s="1"/>
  <c r="M890" i="6"/>
  <c r="M1394" i="6"/>
  <c r="M438" i="6"/>
  <c r="L64" i="6"/>
  <c r="Q64" i="6" s="1"/>
  <c r="M63" i="6"/>
  <c r="L197" i="6"/>
  <c r="Q197" i="6" s="1"/>
  <c r="M196" i="6"/>
  <c r="L300" i="6"/>
  <c r="Q300" i="6" s="1"/>
  <c r="M299" i="6"/>
  <c r="S1516" i="6"/>
  <c r="S1338" i="6"/>
  <c r="L1135" i="6"/>
  <c r="S1135" i="6" s="1"/>
  <c r="P1133" i="6"/>
  <c r="S1072" i="6"/>
  <c r="L1090" i="6"/>
  <c r="L977" i="6"/>
  <c r="L775" i="6"/>
  <c r="S468" i="6"/>
  <c r="S431" i="6"/>
  <c r="K13" i="1"/>
  <c r="K14" i="1" s="1"/>
  <c r="Q14" i="1" s="1"/>
  <c r="L87" i="6"/>
  <c r="S86" i="6"/>
  <c r="Q12" i="1"/>
  <c r="R12" i="1"/>
  <c r="R4" i="6"/>
  <c r="R887" i="1"/>
  <c r="X255" i="1"/>
  <c r="N3" i="6"/>
  <c r="AX18" i="1"/>
  <c r="Q7" i="6"/>
  <c r="L8" i="6"/>
  <c r="M8" i="6" s="1"/>
  <c r="S399" i="6"/>
  <c r="L400" i="6"/>
  <c r="AA551" i="6"/>
  <c r="AA286" i="6"/>
  <c r="S111" i="6"/>
  <c r="S129" i="6"/>
  <c r="S656" i="6"/>
  <c r="S130" i="6"/>
  <c r="S128" i="6"/>
  <c r="S198" i="6"/>
  <c r="S206" i="6"/>
  <c r="S705" i="6"/>
  <c r="S79" i="6"/>
  <c r="S171" i="6"/>
  <c r="S596" i="6"/>
  <c r="S47" i="6"/>
  <c r="S139" i="6"/>
  <c r="S57" i="6"/>
  <c r="S149" i="6"/>
  <c r="S401" i="6"/>
  <c r="S103" i="6"/>
  <c r="S82" i="6"/>
  <c r="S174" i="6"/>
  <c r="S117" i="6"/>
  <c r="S721" i="6"/>
  <c r="S226" i="6"/>
  <c r="S207" i="6"/>
  <c r="S48" i="6"/>
  <c r="S140" i="6"/>
  <c r="S608" i="6"/>
  <c r="S248" i="6"/>
  <c r="S292" i="6"/>
  <c r="S440" i="6"/>
  <c r="S197" i="6"/>
  <c r="S684" i="6"/>
  <c r="S385" i="6"/>
  <c r="S243" i="6"/>
  <c r="S833" i="6"/>
  <c r="S576" i="6"/>
  <c r="S227" i="6"/>
  <c r="S345" i="6"/>
  <c r="S296" i="6"/>
  <c r="S229" i="6"/>
  <c r="S225" i="6"/>
  <c r="S99" i="6"/>
  <c r="S620" i="6"/>
  <c r="S98" i="6"/>
  <c r="S604" i="6"/>
  <c r="S912" i="6"/>
  <c r="S58" i="6"/>
  <c r="S150" i="6"/>
  <c r="S113" i="6"/>
  <c r="S55" i="6"/>
  <c r="S147" i="6"/>
  <c r="S697" i="6"/>
  <c r="R1249" i="6"/>
  <c r="R862" i="6"/>
  <c r="P929" i="6"/>
  <c r="P454" i="6"/>
  <c r="R211" i="6"/>
  <c r="R1005" i="6"/>
  <c r="R1210" i="6"/>
  <c r="R928" i="6"/>
  <c r="R453" i="6"/>
  <c r="P1199" i="6"/>
  <c r="P1387" i="6"/>
  <c r="R1198" i="6"/>
  <c r="R1454" i="6"/>
  <c r="P7" i="6"/>
  <c r="R7" i="6"/>
  <c r="R1235" i="6"/>
  <c r="R956" i="6"/>
  <c r="R1193" i="6"/>
  <c r="R1436" i="6"/>
  <c r="R711" i="6"/>
  <c r="R822" i="6"/>
  <c r="R185" i="6"/>
  <c r="R575" i="6"/>
  <c r="R538" i="6"/>
  <c r="R967" i="6"/>
  <c r="R50" i="6"/>
  <c r="R62" i="6"/>
  <c r="R1458" i="6"/>
  <c r="R698" i="6"/>
  <c r="R1430" i="6"/>
  <c r="R875" i="6"/>
  <c r="R1223" i="6"/>
  <c r="R1146" i="6"/>
  <c r="R442" i="6"/>
  <c r="R941" i="6"/>
  <c r="R669" i="6"/>
  <c r="R1505" i="6"/>
  <c r="R1158" i="6"/>
  <c r="R1147" i="6"/>
  <c r="R806" i="6"/>
  <c r="R378" i="6"/>
  <c r="R1018" i="6"/>
  <c r="R1120" i="6"/>
  <c r="R1308" i="6"/>
  <c r="R350" i="6"/>
  <c r="R405" i="6"/>
  <c r="R1282" i="6"/>
  <c r="R212" i="6"/>
  <c r="R1295" i="6"/>
  <c r="R1400" i="6"/>
  <c r="R1320" i="6"/>
  <c r="R1321" i="6"/>
  <c r="R792" i="6"/>
  <c r="R78" i="6"/>
  <c r="R285" i="6"/>
  <c r="R599" i="6"/>
  <c r="R948" i="6"/>
  <c r="R910" i="6"/>
  <c r="R1168" i="6"/>
  <c r="R1181" i="6"/>
  <c r="R1058" i="6"/>
  <c r="R487" i="6"/>
  <c r="R550" i="6"/>
  <c r="R590" i="6"/>
  <c r="R617" i="6"/>
  <c r="R1097" i="6"/>
  <c r="R983" i="6"/>
  <c r="R100" i="6"/>
  <c r="R905" i="6"/>
  <c r="R1343" i="6"/>
  <c r="R249" i="6"/>
  <c r="R1388" i="6"/>
  <c r="R325" i="6"/>
  <c r="R502" i="6"/>
  <c r="R606" i="6"/>
  <c r="R675" i="6"/>
  <c r="R1416" i="6"/>
  <c r="R1250" i="6"/>
  <c r="R918" i="6"/>
  <c r="R835" i="6"/>
  <c r="R1364" i="6"/>
  <c r="R1042" i="6"/>
  <c r="R1375" i="6"/>
  <c r="S934" i="6"/>
  <c r="L935" i="6"/>
  <c r="S1085" i="6"/>
  <c r="L257" i="6"/>
  <c r="S930" i="6"/>
  <c r="S455" i="6"/>
  <c r="L456" i="6"/>
  <c r="Q456" i="6" s="1"/>
  <c r="BA20" i="6"/>
  <c r="S1394" i="6"/>
  <c r="L1395" i="6"/>
  <c r="Q1395" i="6" s="1"/>
  <c r="L393" i="6"/>
  <c r="Q393" i="6" s="1"/>
  <c r="L1543" i="6"/>
  <c r="Q1543" i="6" s="1"/>
  <c r="S1542" i="6"/>
  <c r="S438" i="6"/>
  <c r="L216" i="6"/>
  <c r="Q216" i="6" s="1"/>
  <c r="S215" i="6"/>
  <c r="L288" i="6"/>
  <c r="L339" i="6"/>
  <c r="L1284" i="6"/>
  <c r="L140" i="6"/>
  <c r="L1225" i="6"/>
  <c r="Q1225" i="6" s="1"/>
  <c r="L808" i="6"/>
  <c r="L1060" i="6"/>
  <c r="Q1060" i="6" s="1"/>
  <c r="L162" i="6"/>
  <c r="Q162" i="6" s="1"/>
  <c r="L1322" i="6"/>
  <c r="L1201" i="6"/>
  <c r="L353" i="6"/>
  <c r="L865" i="6"/>
  <c r="S864" i="6"/>
  <c r="L995" i="6"/>
  <c r="L540" i="6"/>
  <c r="L700" i="6"/>
  <c r="L1418" i="6"/>
  <c r="L969" i="6"/>
  <c r="L1182" i="6"/>
  <c r="Q1182" i="6" s="1"/>
  <c r="L552" i="6"/>
  <c r="L1044" i="6"/>
  <c r="L1238" i="6"/>
  <c r="L619" i="6"/>
  <c r="L891" i="6"/>
  <c r="Q891" i="6" s="1"/>
  <c r="L1073" i="6"/>
  <c r="L950" i="6"/>
  <c r="L1297" i="6"/>
  <c r="L985" i="6"/>
  <c r="L1402" i="6"/>
  <c r="L793" i="6"/>
  <c r="Q793" i="6" s="1"/>
  <c r="AC8" i="6"/>
  <c r="L1345" i="6"/>
  <c r="L1310" i="6"/>
  <c r="L1170" i="6"/>
  <c r="L1148" i="6"/>
  <c r="Q1148" i="6" s="1"/>
  <c r="L676" i="6"/>
  <c r="L207" i="6"/>
  <c r="L577" i="6"/>
  <c r="L877" i="6"/>
  <c r="Q877" i="6" s="1"/>
  <c r="L489" i="6"/>
  <c r="L132" i="6"/>
  <c r="L713" i="6"/>
  <c r="L1437" i="6"/>
  <c r="Q1437" i="6" s="1"/>
  <c r="L1472" i="6"/>
  <c r="L328" i="6"/>
  <c r="L723" i="6"/>
  <c r="L1517" i="6"/>
  <c r="L1008" i="6"/>
  <c r="L228" i="6"/>
  <c r="L633" i="6"/>
  <c r="Q633" i="6" s="1"/>
  <c r="L659" i="6"/>
  <c r="Q659" i="6" s="1"/>
  <c r="L1377" i="6"/>
  <c r="L315" i="6"/>
  <c r="L1098" i="6"/>
  <c r="Q1098" i="6" s="1"/>
  <c r="L836" i="6"/>
  <c r="Q836" i="6" s="1"/>
  <c r="L1252" i="6"/>
  <c r="Q1252" i="6" s="1"/>
  <c r="L823" i="6"/>
  <c r="Q823" i="6" s="1"/>
  <c r="L849" i="6"/>
  <c r="L514" i="6"/>
  <c r="L921" i="6"/>
  <c r="O11" i="1"/>
  <c r="X554" i="1"/>
  <c r="L42" i="1"/>
  <c r="AB8" i="6"/>
  <c r="S1200" i="6"/>
  <c r="S1060" i="6"/>
  <c r="Y438" i="6"/>
  <c r="S1359" i="6"/>
  <c r="S1471" i="6"/>
  <c r="Y1253" i="6"/>
  <c r="Y70" i="6"/>
  <c r="AM70" i="6" s="1"/>
  <c r="Y1263" i="6"/>
  <c r="S8" i="6"/>
  <c r="S974" i="6"/>
  <c r="S255" i="6"/>
  <c r="AA821" i="6"/>
  <c r="AA288" i="6"/>
  <c r="S1549" i="6"/>
  <c r="S689" i="6"/>
  <c r="Y1135" i="6"/>
  <c r="AM1135" i="6" s="1"/>
  <c r="S994" i="6"/>
  <c r="AY21" i="6"/>
  <c r="Y261" i="6"/>
  <c r="AM261" i="6" s="1"/>
  <c r="Y770" i="6"/>
  <c r="AZ21" i="6"/>
  <c r="S847" i="6"/>
  <c r="S770" i="6"/>
  <c r="X9" i="6"/>
  <c r="AW24" i="6"/>
  <c r="AX24" i="6" s="1"/>
  <c r="AX23" i="6"/>
  <c r="S1213" i="6"/>
  <c r="S1377" i="6"/>
  <c r="Y345" i="6"/>
  <c r="S891" i="6"/>
  <c r="S418" i="6"/>
  <c r="AX11" i="6"/>
  <c r="AW12" i="6"/>
  <c r="AZ11" i="6"/>
  <c r="AY11" i="6"/>
  <c r="S564" i="6"/>
  <c r="S1225" i="6"/>
  <c r="AA254" i="6"/>
  <c r="Y1183" i="6"/>
  <c r="S1086" i="6"/>
  <c r="Y1099" i="6"/>
  <c r="S365" i="6"/>
  <c r="Y555" i="6"/>
  <c r="S1252" i="6"/>
  <c r="Y1394" i="6"/>
  <c r="AM1394" i="6" s="1"/>
  <c r="S1008" i="6"/>
  <c r="Y830" i="6"/>
  <c r="AM830" i="6" s="1"/>
  <c r="R1249" i="1"/>
  <c r="R1004" i="1"/>
  <c r="R845" i="1"/>
  <c r="R416" i="1"/>
  <c r="R486" i="1"/>
  <c r="R1132" i="1"/>
  <c r="R362" i="1"/>
  <c r="R862" i="1"/>
  <c r="R1469" i="1"/>
  <c r="R1083" i="1"/>
  <c r="R685" i="1"/>
  <c r="R562" i="1"/>
  <c r="R370" i="1"/>
  <c r="R972" i="1"/>
  <c r="R1210" i="1"/>
  <c r="R767" i="1"/>
  <c r="R4" i="1"/>
  <c r="Q4" i="1"/>
  <c r="X237" i="1"/>
  <c r="R899" i="1"/>
  <c r="R531" i="1"/>
  <c r="R524" i="1"/>
  <c r="R1057" i="1"/>
  <c r="R532" i="1"/>
  <c r="R1199" i="1"/>
  <c r="R1066" i="1"/>
  <c r="R423" i="1"/>
  <c r="R1375" i="1"/>
  <c r="R1358" i="1"/>
  <c r="R270" i="1"/>
  <c r="R991" i="1"/>
  <c r="R1090" i="1"/>
  <c r="R1012" i="1"/>
  <c r="R1274" i="1"/>
  <c r="R259" i="1"/>
  <c r="R784" i="1"/>
  <c r="X1415" i="1"/>
  <c r="R1547" i="1"/>
  <c r="R870" i="1"/>
  <c r="M41" i="1"/>
  <c r="R42" i="1"/>
  <c r="R490" i="1"/>
  <c r="R1555" i="1"/>
  <c r="R1498" i="1"/>
  <c r="R1222" i="1"/>
  <c r="X435" i="1"/>
  <c r="K5" i="1"/>
  <c r="L5" i="1" s="1"/>
  <c r="M4" i="1"/>
  <c r="K43" i="1"/>
  <c r="Q43" i="1" s="1"/>
  <c r="X824" i="1"/>
  <c r="X1210" i="1"/>
  <c r="X259" i="1"/>
  <c r="X1273" i="1"/>
  <c r="X243" i="1"/>
  <c r="AE243" i="1" s="1"/>
  <c r="X1272" i="1"/>
  <c r="AE1272" i="1" s="1"/>
  <c r="X1108" i="1"/>
  <c r="AY17" i="1"/>
  <c r="X1514" i="1"/>
  <c r="AX17" i="1"/>
  <c r="X1211" i="1"/>
  <c r="AX8" i="1"/>
  <c r="AY19" i="1" s="1"/>
  <c r="X61" i="1"/>
  <c r="AW8" i="1"/>
  <c r="AV9" i="1"/>
  <c r="AV10" i="1" s="1"/>
  <c r="X1260" i="1"/>
  <c r="AY18" i="1"/>
  <c r="AV280" i="1"/>
  <c r="X66" i="1"/>
  <c r="AB4" i="1"/>
  <c r="X171" i="1"/>
  <c r="AE171" i="1" s="1"/>
  <c r="AC4" i="1"/>
  <c r="X1132" i="1"/>
  <c r="W5" i="1"/>
  <c r="W6" i="1" s="1"/>
  <c r="AC6" i="1" s="1"/>
  <c r="X437" i="1"/>
  <c r="X337" i="1"/>
  <c r="X1535" i="1"/>
  <c r="X1392" i="1"/>
  <c r="X431" i="1"/>
  <c r="X343" i="1"/>
  <c r="X829" i="1"/>
  <c r="X1274" i="1"/>
  <c r="X1109" i="1"/>
  <c r="X429" i="1"/>
  <c r="X1388" i="1"/>
  <c r="X1262" i="1"/>
  <c r="X549" i="1"/>
  <c r="X462" i="1"/>
  <c r="X286" i="1"/>
  <c r="X173" i="1"/>
  <c r="X1387" i="1"/>
  <c r="X1261" i="1"/>
  <c r="X284" i="1"/>
  <c r="X176" i="1"/>
  <c r="AE176" i="1" s="1"/>
  <c r="X63" i="1"/>
  <c r="X1534" i="1"/>
  <c r="X1515" i="1"/>
  <c r="X1386" i="1"/>
  <c r="AE1386" i="1" s="1"/>
  <c r="X870" i="1"/>
  <c r="X827" i="1"/>
  <c r="X453" i="1"/>
  <c r="X263" i="1"/>
  <c r="X1275" i="1"/>
  <c r="X862" i="1"/>
  <c r="X62" i="1"/>
  <c r="X1391" i="1"/>
  <c r="X1249" i="1"/>
  <c r="X828" i="1"/>
  <c r="X819" i="1"/>
  <c r="X767" i="1"/>
  <c r="X342" i="1"/>
  <c r="X336" i="1"/>
  <c r="AE336" i="1" s="1"/>
  <c r="X238" i="1"/>
  <c r="AW19" i="1"/>
  <c r="AV20" i="1"/>
  <c r="X436" i="1"/>
  <c r="X341" i="1"/>
  <c r="X172" i="1"/>
  <c r="X1416" i="1"/>
  <c r="X1110" i="1"/>
  <c r="X820" i="1"/>
  <c r="X430" i="1"/>
  <c r="X292" i="1"/>
  <c r="AE292" i="1" s="1"/>
  <c r="X67" i="1"/>
  <c r="AA651" i="1" l="1"/>
  <c r="W652" i="1"/>
  <c r="AC652" i="1" s="1"/>
  <c r="AL819" i="1"/>
  <c r="AK819" i="1"/>
  <c r="AJ819" i="1"/>
  <c r="AI819" i="1"/>
  <c r="AH819" i="1"/>
  <c r="AG819" i="1"/>
  <c r="AE820" i="1"/>
  <c r="AD819" i="1"/>
  <c r="AF819" i="1"/>
  <c r="AL1211" i="1"/>
  <c r="AK1211" i="1"/>
  <c r="AJ1211" i="1"/>
  <c r="AI1211" i="1"/>
  <c r="AH1211" i="1"/>
  <c r="AG1211" i="1"/>
  <c r="AD1211" i="1"/>
  <c r="AF1211" i="1"/>
  <c r="N1489" i="1"/>
  <c r="O1488" i="1"/>
  <c r="P1488" i="1" s="1"/>
  <c r="AL67" i="1"/>
  <c r="AK67" i="1"/>
  <c r="AJ67" i="1"/>
  <c r="AI67" i="1"/>
  <c r="AH67" i="1"/>
  <c r="AG67" i="1"/>
  <c r="AF67" i="1"/>
  <c r="AD67" i="1"/>
  <c r="AL828" i="1"/>
  <c r="AK828" i="1"/>
  <c r="AJ828" i="1"/>
  <c r="AH828" i="1"/>
  <c r="AG828" i="1"/>
  <c r="AI828" i="1"/>
  <c r="AE829" i="1"/>
  <c r="AD828" i="1"/>
  <c r="AF828" i="1"/>
  <c r="AL827" i="1"/>
  <c r="AK827" i="1"/>
  <c r="AJ827" i="1"/>
  <c r="AI827" i="1"/>
  <c r="AH827" i="1"/>
  <c r="AG827" i="1"/>
  <c r="AE828" i="1"/>
  <c r="AD827" i="1"/>
  <c r="AF827" i="1"/>
  <c r="AL1261" i="1"/>
  <c r="AK1261" i="1"/>
  <c r="AJ1261" i="1"/>
  <c r="AH1261" i="1"/>
  <c r="AI1261" i="1"/>
  <c r="AG1261" i="1"/>
  <c r="AF1261" i="1"/>
  <c r="AE1262" i="1"/>
  <c r="AD1261" i="1"/>
  <c r="AL429" i="1"/>
  <c r="AK429" i="1"/>
  <c r="AJ429" i="1"/>
  <c r="AH429" i="1"/>
  <c r="AI429" i="1"/>
  <c r="AG429" i="1"/>
  <c r="AF429" i="1"/>
  <c r="AE430" i="1"/>
  <c r="AD429" i="1"/>
  <c r="AL337" i="1"/>
  <c r="AG337" i="1"/>
  <c r="AF337" i="1"/>
  <c r="AI337" i="1"/>
  <c r="AJ337" i="1"/>
  <c r="AH337" i="1"/>
  <c r="AK337" i="1"/>
  <c r="AD337" i="1"/>
  <c r="AL1210" i="1"/>
  <c r="AG1210" i="1"/>
  <c r="AK1210" i="1"/>
  <c r="AI1210" i="1"/>
  <c r="AJ1210" i="1"/>
  <c r="AH1210" i="1"/>
  <c r="AE1211" i="1"/>
  <c r="AD1210" i="1"/>
  <c r="AF1210" i="1"/>
  <c r="AL237" i="1"/>
  <c r="AK237" i="1"/>
  <c r="AJ237" i="1"/>
  <c r="AH237" i="1"/>
  <c r="AI237" i="1"/>
  <c r="AG237" i="1"/>
  <c r="AF237" i="1"/>
  <c r="AE238" i="1"/>
  <c r="AD237" i="1"/>
  <c r="AL255" i="1"/>
  <c r="AK255" i="1"/>
  <c r="AF255" i="1"/>
  <c r="AI255" i="1"/>
  <c r="AH255" i="1"/>
  <c r="AJ255" i="1"/>
  <c r="AG255" i="1"/>
  <c r="AD255" i="1"/>
  <c r="O1388" i="6"/>
  <c r="AE819" i="1"/>
  <c r="K1270" i="1"/>
  <c r="Q1269" i="1"/>
  <c r="M1269" i="1"/>
  <c r="L1269" i="1"/>
  <c r="AE429" i="1"/>
  <c r="AL453" i="1"/>
  <c r="AK453" i="1"/>
  <c r="AJ453" i="1"/>
  <c r="AI453" i="1"/>
  <c r="AH453" i="1"/>
  <c r="AG453" i="1"/>
  <c r="AF453" i="1"/>
  <c r="AD453" i="1"/>
  <c r="AL436" i="1"/>
  <c r="AK436" i="1"/>
  <c r="AJ436" i="1"/>
  <c r="AI436" i="1"/>
  <c r="AH436" i="1"/>
  <c r="AG436" i="1"/>
  <c r="AF436" i="1"/>
  <c r="AE437" i="1"/>
  <c r="AD436" i="1"/>
  <c r="AL292" i="1"/>
  <c r="AK292" i="1"/>
  <c r="AJ292" i="1"/>
  <c r="AH292" i="1"/>
  <c r="AG292" i="1"/>
  <c r="AF292" i="1"/>
  <c r="AI292" i="1"/>
  <c r="AD292" i="1"/>
  <c r="AL1249" i="1"/>
  <c r="AG1249" i="1"/>
  <c r="AJ1249" i="1"/>
  <c r="AI1249" i="1"/>
  <c r="AK1249" i="1"/>
  <c r="AH1249" i="1"/>
  <c r="AD1249" i="1"/>
  <c r="AF1249" i="1"/>
  <c r="AL870" i="1"/>
  <c r="AK870" i="1"/>
  <c r="AH870" i="1"/>
  <c r="AJ870" i="1"/>
  <c r="AG870" i="1"/>
  <c r="AI870" i="1"/>
  <c r="AF870" i="1"/>
  <c r="AD870" i="1"/>
  <c r="AE870" i="1"/>
  <c r="AL1387" i="1"/>
  <c r="AK1387" i="1"/>
  <c r="AJ1387" i="1"/>
  <c r="AI1387" i="1"/>
  <c r="AH1387" i="1"/>
  <c r="AG1387" i="1"/>
  <c r="AE1388" i="1"/>
  <c r="AD1387" i="1"/>
  <c r="AF1387" i="1"/>
  <c r="AL1109" i="1"/>
  <c r="AK1109" i="1"/>
  <c r="AJ1109" i="1"/>
  <c r="AH1109" i="1"/>
  <c r="AI1109" i="1"/>
  <c r="AG1109" i="1"/>
  <c r="AF1109" i="1"/>
  <c r="AE1110" i="1"/>
  <c r="AD1109" i="1"/>
  <c r="AL437" i="1"/>
  <c r="AK437" i="1"/>
  <c r="AJ437" i="1"/>
  <c r="AI437" i="1"/>
  <c r="AH437" i="1"/>
  <c r="AG437" i="1"/>
  <c r="AF437" i="1"/>
  <c r="AD437" i="1"/>
  <c r="AL1514" i="1"/>
  <c r="AK1514" i="1"/>
  <c r="AI1514" i="1"/>
  <c r="AJ1514" i="1"/>
  <c r="AH1514" i="1"/>
  <c r="AE1515" i="1"/>
  <c r="AD1514" i="1"/>
  <c r="AG1514" i="1"/>
  <c r="AF1514" i="1"/>
  <c r="AE1514" i="1"/>
  <c r="AB825" i="1"/>
  <c r="AL824" i="1"/>
  <c r="AI824" i="1"/>
  <c r="AH824" i="1"/>
  <c r="AK824" i="1"/>
  <c r="AJ824" i="1"/>
  <c r="AG824" i="1"/>
  <c r="AF824" i="1"/>
  <c r="AE825" i="1"/>
  <c r="AD824" i="1"/>
  <c r="O1332" i="6"/>
  <c r="AE255" i="1"/>
  <c r="K1490" i="1"/>
  <c r="Q1489" i="1"/>
  <c r="M1489" i="1"/>
  <c r="L1489" i="1"/>
  <c r="AE1249" i="1"/>
  <c r="K761" i="1"/>
  <c r="Q760" i="1"/>
  <c r="M760" i="1"/>
  <c r="L760" i="1"/>
  <c r="AL66" i="1"/>
  <c r="AK66" i="1"/>
  <c r="AJ66" i="1"/>
  <c r="AI66" i="1"/>
  <c r="AH66" i="1"/>
  <c r="AG66" i="1"/>
  <c r="AF66" i="1"/>
  <c r="AE67" i="1"/>
  <c r="AD66" i="1"/>
  <c r="AC1389" i="1"/>
  <c r="AL1388" i="1"/>
  <c r="AK1388" i="1"/>
  <c r="AJ1388" i="1"/>
  <c r="AI1388" i="1"/>
  <c r="AH1388" i="1"/>
  <c r="AG1388" i="1"/>
  <c r="AE1389" i="1"/>
  <c r="AD1388" i="1"/>
  <c r="AF1388" i="1"/>
  <c r="AL430" i="1"/>
  <c r="AK430" i="1"/>
  <c r="AJ430" i="1"/>
  <c r="AH430" i="1"/>
  <c r="AI430" i="1"/>
  <c r="AG430" i="1"/>
  <c r="AF430" i="1"/>
  <c r="AE431" i="1"/>
  <c r="AD430" i="1"/>
  <c r="AL62" i="1"/>
  <c r="AK62" i="1"/>
  <c r="AJ62" i="1"/>
  <c r="AG62" i="1"/>
  <c r="AI62" i="1"/>
  <c r="AH62" i="1"/>
  <c r="AF62" i="1"/>
  <c r="AE63" i="1"/>
  <c r="AD62" i="1"/>
  <c r="AL286" i="1"/>
  <c r="AK286" i="1"/>
  <c r="AI286" i="1"/>
  <c r="AH286" i="1"/>
  <c r="AJ286" i="1"/>
  <c r="AG286" i="1"/>
  <c r="AF286" i="1"/>
  <c r="AD286" i="1"/>
  <c r="AL1132" i="1"/>
  <c r="AK1132" i="1"/>
  <c r="AJ1132" i="1"/>
  <c r="AH1132" i="1"/>
  <c r="AI1132" i="1"/>
  <c r="AG1132" i="1"/>
  <c r="AD1132" i="1"/>
  <c r="AF1132" i="1"/>
  <c r="AE1132" i="1"/>
  <c r="N5" i="1"/>
  <c r="N1534" i="1"/>
  <c r="O1533" i="1"/>
  <c r="AE237" i="1"/>
  <c r="AL341" i="1"/>
  <c r="AK341" i="1"/>
  <c r="AJ341" i="1"/>
  <c r="AH341" i="1"/>
  <c r="AG341" i="1"/>
  <c r="AI341" i="1"/>
  <c r="AF341" i="1"/>
  <c r="AE342" i="1"/>
  <c r="AD341" i="1"/>
  <c r="AL259" i="1"/>
  <c r="AK259" i="1"/>
  <c r="AJ259" i="1"/>
  <c r="AI259" i="1"/>
  <c r="AH259" i="1"/>
  <c r="AG259" i="1"/>
  <c r="AF259" i="1"/>
  <c r="AD259" i="1"/>
  <c r="AL1386" i="1"/>
  <c r="AG1386" i="1"/>
  <c r="AK1386" i="1"/>
  <c r="AJ1386" i="1"/>
  <c r="AI1386" i="1"/>
  <c r="AH1386" i="1"/>
  <c r="AE1387" i="1"/>
  <c r="AD1386" i="1"/>
  <c r="AF1386" i="1"/>
  <c r="AL1260" i="1"/>
  <c r="AK1260" i="1"/>
  <c r="AJ1260" i="1"/>
  <c r="AH1260" i="1"/>
  <c r="AI1260" i="1"/>
  <c r="AG1260" i="1"/>
  <c r="AE1261" i="1"/>
  <c r="AD1260" i="1"/>
  <c r="AF1260" i="1"/>
  <c r="AE1260" i="1"/>
  <c r="AC821" i="1"/>
  <c r="AL820" i="1"/>
  <c r="AK820" i="1"/>
  <c r="AJ820" i="1"/>
  <c r="AH820" i="1"/>
  <c r="AG820" i="1"/>
  <c r="AI820" i="1"/>
  <c r="AE821" i="1"/>
  <c r="AD820" i="1"/>
  <c r="AF820" i="1"/>
  <c r="AL1515" i="1"/>
  <c r="AK1515" i="1"/>
  <c r="AJ1515" i="1"/>
  <c r="AI1515" i="1"/>
  <c r="AH1515" i="1"/>
  <c r="AG1515" i="1"/>
  <c r="AD1515" i="1"/>
  <c r="AF1515" i="1"/>
  <c r="AL829" i="1"/>
  <c r="AK829" i="1"/>
  <c r="AJ829" i="1"/>
  <c r="AH829" i="1"/>
  <c r="AG829" i="1"/>
  <c r="AI829" i="1"/>
  <c r="AF829" i="1"/>
  <c r="AD829" i="1"/>
  <c r="AL1108" i="1"/>
  <c r="AK1108" i="1"/>
  <c r="AJ1108" i="1"/>
  <c r="AH1108" i="1"/>
  <c r="AI1108" i="1"/>
  <c r="AG1108" i="1"/>
  <c r="AE1109" i="1"/>
  <c r="AD1108" i="1"/>
  <c r="AF1108" i="1"/>
  <c r="AE1108" i="1"/>
  <c r="AL1110" i="1"/>
  <c r="AK1110" i="1"/>
  <c r="AH1110" i="1"/>
  <c r="AI1110" i="1"/>
  <c r="AG1110" i="1"/>
  <c r="AJ1110" i="1"/>
  <c r="AF1110" i="1"/>
  <c r="AD1110" i="1"/>
  <c r="AL336" i="1"/>
  <c r="AI336" i="1"/>
  <c r="AJ336" i="1"/>
  <c r="AH336" i="1"/>
  <c r="AK336" i="1"/>
  <c r="AG336" i="1"/>
  <c r="AF336" i="1"/>
  <c r="AE337" i="1"/>
  <c r="AD336" i="1"/>
  <c r="AL862" i="1"/>
  <c r="AK862" i="1"/>
  <c r="AJ862" i="1"/>
  <c r="AI862" i="1"/>
  <c r="AH862" i="1"/>
  <c r="AG862" i="1"/>
  <c r="AF862" i="1"/>
  <c r="AD862" i="1"/>
  <c r="AE862" i="1"/>
  <c r="AL1534" i="1"/>
  <c r="AK1534" i="1"/>
  <c r="AJ1534" i="1"/>
  <c r="AH1534" i="1"/>
  <c r="AI1534" i="1"/>
  <c r="AG1534" i="1"/>
  <c r="AF1534" i="1"/>
  <c r="AE1535" i="1"/>
  <c r="AD1534" i="1"/>
  <c r="AL462" i="1"/>
  <c r="AK462" i="1"/>
  <c r="AH462" i="1"/>
  <c r="AG462" i="1"/>
  <c r="AJ462" i="1"/>
  <c r="AI462" i="1"/>
  <c r="AF462" i="1"/>
  <c r="AD462" i="1"/>
  <c r="AE462" i="1"/>
  <c r="AL343" i="1"/>
  <c r="AK343" i="1"/>
  <c r="AF343" i="1"/>
  <c r="AH343" i="1"/>
  <c r="AJ343" i="1"/>
  <c r="AG343" i="1"/>
  <c r="AI343" i="1"/>
  <c r="AD343" i="1"/>
  <c r="AL1272" i="1"/>
  <c r="AK1272" i="1"/>
  <c r="AH1272" i="1"/>
  <c r="AI1272" i="1"/>
  <c r="AJ1272" i="1"/>
  <c r="AG1272" i="1"/>
  <c r="AF1272" i="1"/>
  <c r="AE1273" i="1"/>
  <c r="AD1272" i="1"/>
  <c r="AL554" i="1"/>
  <c r="AK554" i="1"/>
  <c r="AG554" i="1"/>
  <c r="AI554" i="1"/>
  <c r="AJ554" i="1"/>
  <c r="AH554" i="1"/>
  <c r="AD554" i="1"/>
  <c r="AF554" i="1"/>
  <c r="O455" i="6"/>
  <c r="O8" i="6"/>
  <c r="O930" i="6"/>
  <c r="AE286" i="1"/>
  <c r="N649" i="1"/>
  <c r="O648" i="1"/>
  <c r="P648" i="1" s="1"/>
  <c r="AL1535" i="1"/>
  <c r="AK1535" i="1"/>
  <c r="AJ1535" i="1"/>
  <c r="AH1535" i="1"/>
  <c r="AI1535" i="1"/>
  <c r="AG1535" i="1"/>
  <c r="AF1535" i="1"/>
  <c r="AD1535" i="1"/>
  <c r="N760" i="1"/>
  <c r="O759" i="1"/>
  <c r="P759" i="1" s="1"/>
  <c r="AL1391" i="1"/>
  <c r="AK1391" i="1"/>
  <c r="AJ1391" i="1"/>
  <c r="AI1391" i="1"/>
  <c r="AH1391" i="1"/>
  <c r="AG1391" i="1"/>
  <c r="AF1391" i="1"/>
  <c r="AE1392" i="1"/>
  <c r="AD1391" i="1"/>
  <c r="AE1391" i="1"/>
  <c r="AL1274" i="1"/>
  <c r="AI1274" i="1"/>
  <c r="AJ1274" i="1"/>
  <c r="AG1274" i="1"/>
  <c r="AK1274" i="1"/>
  <c r="AH1274" i="1"/>
  <c r="AE1275" i="1"/>
  <c r="AD1274" i="1"/>
  <c r="AF1274" i="1"/>
  <c r="AL342" i="1"/>
  <c r="AK342" i="1"/>
  <c r="AH342" i="1"/>
  <c r="AJ342" i="1"/>
  <c r="AG342" i="1"/>
  <c r="AI342" i="1"/>
  <c r="AF342" i="1"/>
  <c r="AE343" i="1"/>
  <c r="AD342" i="1"/>
  <c r="AL435" i="1"/>
  <c r="AK435" i="1"/>
  <c r="AJ435" i="1"/>
  <c r="AI435" i="1"/>
  <c r="AH435" i="1"/>
  <c r="AG435" i="1"/>
  <c r="AF435" i="1"/>
  <c r="AE436" i="1"/>
  <c r="AD435" i="1"/>
  <c r="AE435" i="1"/>
  <c r="O1200" i="6"/>
  <c r="AE1534" i="1"/>
  <c r="AE259" i="1"/>
  <c r="K1535" i="1"/>
  <c r="Q1534" i="1"/>
  <c r="M1534" i="1"/>
  <c r="L1534" i="1"/>
  <c r="AE1210" i="1"/>
  <c r="AE66" i="1"/>
  <c r="AL284" i="1"/>
  <c r="AK284" i="1"/>
  <c r="AJ284" i="1"/>
  <c r="AI284" i="1"/>
  <c r="AH284" i="1"/>
  <c r="AG284" i="1"/>
  <c r="AF284" i="1"/>
  <c r="AE285" i="1"/>
  <c r="AD284" i="1"/>
  <c r="AL173" i="1"/>
  <c r="AK173" i="1"/>
  <c r="AJ173" i="1"/>
  <c r="AH173" i="1"/>
  <c r="AG173" i="1"/>
  <c r="AI173" i="1"/>
  <c r="AF173" i="1"/>
  <c r="AE174" i="1"/>
  <c r="AD173" i="1"/>
  <c r="AL238" i="1"/>
  <c r="AK238" i="1"/>
  <c r="AH238" i="1"/>
  <c r="AJ238" i="1"/>
  <c r="AI238" i="1"/>
  <c r="AG238" i="1"/>
  <c r="AF238" i="1"/>
  <c r="AD238" i="1"/>
  <c r="AL1416" i="1"/>
  <c r="AI1416" i="1"/>
  <c r="AH1416" i="1"/>
  <c r="AJ1416" i="1"/>
  <c r="AK1416" i="1"/>
  <c r="AG1416" i="1"/>
  <c r="AF1416" i="1"/>
  <c r="AD1416" i="1"/>
  <c r="AL1275" i="1"/>
  <c r="AK1275" i="1"/>
  <c r="AJ1275" i="1"/>
  <c r="AI1275" i="1"/>
  <c r="AH1275" i="1"/>
  <c r="AG1275" i="1"/>
  <c r="AD1275" i="1"/>
  <c r="AF1275" i="1"/>
  <c r="AL63" i="1"/>
  <c r="AK63" i="1"/>
  <c r="AF63" i="1"/>
  <c r="AJ63" i="1"/>
  <c r="AG63" i="1"/>
  <c r="AI63" i="1"/>
  <c r="AH63" i="1"/>
  <c r="AD63" i="1"/>
  <c r="AL549" i="1"/>
  <c r="AK549" i="1"/>
  <c r="AJ549" i="1"/>
  <c r="AH549" i="1"/>
  <c r="AG549" i="1"/>
  <c r="AI549" i="1"/>
  <c r="AF549" i="1"/>
  <c r="AD549" i="1"/>
  <c r="AE549" i="1"/>
  <c r="AL431" i="1"/>
  <c r="AK431" i="1"/>
  <c r="AF431" i="1"/>
  <c r="AJ431" i="1"/>
  <c r="AH431" i="1"/>
  <c r="AI431" i="1"/>
  <c r="AG431" i="1"/>
  <c r="AD431" i="1"/>
  <c r="AL171" i="1"/>
  <c r="AK171" i="1"/>
  <c r="AJ171" i="1"/>
  <c r="AI171" i="1"/>
  <c r="AH171" i="1"/>
  <c r="AG171" i="1"/>
  <c r="AF171" i="1"/>
  <c r="AE172" i="1"/>
  <c r="AD171" i="1"/>
  <c r="AL61" i="1"/>
  <c r="AK61" i="1"/>
  <c r="AJ61" i="1"/>
  <c r="AG61" i="1"/>
  <c r="AI61" i="1"/>
  <c r="AH61" i="1"/>
  <c r="AF61" i="1"/>
  <c r="AE62" i="1"/>
  <c r="AD61" i="1"/>
  <c r="AE61" i="1"/>
  <c r="AL243" i="1"/>
  <c r="AK243" i="1"/>
  <c r="AJ243" i="1"/>
  <c r="AI243" i="1"/>
  <c r="AH243" i="1"/>
  <c r="AG243" i="1"/>
  <c r="AF243" i="1"/>
  <c r="AD243" i="1"/>
  <c r="AL172" i="1"/>
  <c r="AK172" i="1"/>
  <c r="AJ172" i="1"/>
  <c r="AH172" i="1"/>
  <c r="AG172" i="1"/>
  <c r="AI172" i="1"/>
  <c r="AF172" i="1"/>
  <c r="AE173" i="1"/>
  <c r="AD172" i="1"/>
  <c r="AL767" i="1"/>
  <c r="AK767" i="1"/>
  <c r="AJ767" i="1"/>
  <c r="AH767" i="1"/>
  <c r="AI767" i="1"/>
  <c r="AG767" i="1"/>
  <c r="AF767" i="1"/>
  <c r="AD767" i="1"/>
  <c r="AE767" i="1"/>
  <c r="AL263" i="1"/>
  <c r="AK263" i="1"/>
  <c r="AF263" i="1"/>
  <c r="AI263" i="1"/>
  <c r="AJ263" i="1"/>
  <c r="AH263" i="1"/>
  <c r="AG263" i="1"/>
  <c r="AD263" i="1"/>
  <c r="AE263" i="1"/>
  <c r="AK176" i="1"/>
  <c r="AL176" i="1"/>
  <c r="AI176" i="1"/>
  <c r="AJ176" i="1"/>
  <c r="AH176" i="1"/>
  <c r="AG176" i="1"/>
  <c r="AF176" i="1"/>
  <c r="AD176" i="1"/>
  <c r="AL1262" i="1"/>
  <c r="AK1262" i="1"/>
  <c r="AJ1262" i="1"/>
  <c r="AH1262" i="1"/>
  <c r="AI1262" i="1"/>
  <c r="AG1262" i="1"/>
  <c r="AF1262" i="1"/>
  <c r="AD1262" i="1"/>
  <c r="AL1392" i="1"/>
  <c r="AJ1392" i="1"/>
  <c r="AK1392" i="1"/>
  <c r="AI1392" i="1"/>
  <c r="AH1392" i="1"/>
  <c r="AG1392" i="1"/>
  <c r="AF1392" i="1"/>
  <c r="AD1392" i="1"/>
  <c r="AL1273" i="1"/>
  <c r="AJ1273" i="1"/>
  <c r="AG1273" i="1"/>
  <c r="AK1273" i="1"/>
  <c r="AH1273" i="1"/>
  <c r="AI1273" i="1"/>
  <c r="AD1273" i="1"/>
  <c r="AF1273" i="1"/>
  <c r="AE1274" i="1"/>
  <c r="AL1415" i="1"/>
  <c r="AK1415" i="1"/>
  <c r="AI1415" i="1"/>
  <c r="AH1415" i="1"/>
  <c r="AJ1415" i="1"/>
  <c r="AG1415" i="1"/>
  <c r="AF1415" i="1"/>
  <c r="AE1416" i="1"/>
  <c r="AD1415" i="1"/>
  <c r="AE1415" i="1"/>
  <c r="AE284" i="1"/>
  <c r="AE341" i="1"/>
  <c r="K650" i="1"/>
  <c r="Q649" i="1"/>
  <c r="M649" i="1"/>
  <c r="L649" i="1"/>
  <c r="AE827" i="1"/>
  <c r="N1269" i="1"/>
  <c r="O1268" i="1"/>
  <c r="AE453" i="1"/>
  <c r="Z333" i="1"/>
  <c r="Z334" i="1"/>
  <c r="AC436" i="1"/>
  <c r="AB436" i="1"/>
  <c r="AA436" i="1"/>
  <c r="P437" i="1"/>
  <c r="AC1391" i="1"/>
  <c r="AB1391" i="1"/>
  <c r="AA1391" i="1"/>
  <c r="P1392" i="1"/>
  <c r="Y1515" i="1"/>
  <c r="AC1515" i="1"/>
  <c r="AB1515" i="1"/>
  <c r="AA1515" i="1"/>
  <c r="P1516" i="1"/>
  <c r="Y173" i="1"/>
  <c r="AC173" i="1"/>
  <c r="AB173" i="1"/>
  <c r="AA173" i="1"/>
  <c r="P174" i="1"/>
  <c r="AC174" i="1"/>
  <c r="AB174" i="1"/>
  <c r="Y429" i="1"/>
  <c r="AC429" i="1"/>
  <c r="AB429" i="1"/>
  <c r="AA429" i="1"/>
  <c r="P430" i="1"/>
  <c r="Y431" i="1"/>
  <c r="AC431" i="1"/>
  <c r="AB431" i="1"/>
  <c r="AA431" i="1"/>
  <c r="P432" i="1"/>
  <c r="AC259" i="1"/>
  <c r="AB259" i="1"/>
  <c r="AA259" i="1"/>
  <c r="P260" i="1"/>
  <c r="AC435" i="1"/>
  <c r="AB435" i="1"/>
  <c r="AA435" i="1"/>
  <c r="P436" i="1"/>
  <c r="Y554" i="1"/>
  <c r="AA554" i="1"/>
  <c r="P555" i="1"/>
  <c r="Y255" i="1"/>
  <c r="Z254" i="1" s="1"/>
  <c r="AC255" i="1"/>
  <c r="AB255" i="1"/>
  <c r="AA255" i="1"/>
  <c r="P256" i="1"/>
  <c r="Z234" i="1"/>
  <c r="Z235" i="1"/>
  <c r="Z1413" i="1"/>
  <c r="Z1412" i="1"/>
  <c r="Z1207" i="1"/>
  <c r="Z1208" i="1"/>
  <c r="Z765" i="1"/>
  <c r="Z764" i="1"/>
  <c r="Y336" i="1"/>
  <c r="AC336" i="1"/>
  <c r="AB336" i="1"/>
  <c r="AA336" i="1"/>
  <c r="P337" i="1"/>
  <c r="AC342" i="1"/>
  <c r="AB342" i="1"/>
  <c r="AA342" i="1"/>
  <c r="P343" i="1"/>
  <c r="AC1534" i="1"/>
  <c r="AB1534" i="1"/>
  <c r="AA1534" i="1"/>
  <c r="AC1392" i="1"/>
  <c r="AB1392" i="1"/>
  <c r="AA1392" i="1"/>
  <c r="P1393" i="1"/>
  <c r="Y171" i="1"/>
  <c r="AC171" i="1"/>
  <c r="AB171" i="1"/>
  <c r="AA171" i="1"/>
  <c r="P172" i="1"/>
  <c r="Y1210" i="1"/>
  <c r="AC1210" i="1"/>
  <c r="AB1210" i="1"/>
  <c r="AA1210" i="1"/>
  <c r="P1211" i="1"/>
  <c r="Z335" i="1"/>
  <c r="AC67" i="1"/>
  <c r="AB67" i="1"/>
  <c r="AA67" i="1"/>
  <c r="P68" i="1"/>
  <c r="AC263" i="1"/>
  <c r="AB263" i="1"/>
  <c r="AA263" i="1"/>
  <c r="P264" i="1"/>
  <c r="Y63" i="1"/>
  <c r="AC63" i="1"/>
  <c r="AB63" i="1"/>
  <c r="AA63" i="1"/>
  <c r="P64" i="1"/>
  <c r="AC1535" i="1"/>
  <c r="AB1535" i="1"/>
  <c r="AA1535" i="1"/>
  <c r="Z816" i="1"/>
  <c r="Z817" i="1"/>
  <c r="AC1499" i="1"/>
  <c r="AB1499" i="1"/>
  <c r="AB1500" i="1"/>
  <c r="AA1499" i="1"/>
  <c r="AC1500" i="1"/>
  <c r="AA1500" i="1"/>
  <c r="P1499" i="1"/>
  <c r="AC825" i="1"/>
  <c r="AB1389" i="1"/>
  <c r="Z58" i="1"/>
  <c r="Z59" i="1"/>
  <c r="Z428" i="1"/>
  <c r="Z1384" i="1"/>
  <c r="AB821" i="1"/>
  <c r="Z1094" i="1"/>
  <c r="Y1110" i="1"/>
  <c r="AC1110" i="1"/>
  <c r="AB1110" i="1"/>
  <c r="AA1110" i="1"/>
  <c r="P1111" i="1"/>
  <c r="AC341" i="1"/>
  <c r="AB341" i="1"/>
  <c r="AA341" i="1"/>
  <c r="P342" i="1"/>
  <c r="Y1388" i="1"/>
  <c r="AC1388" i="1"/>
  <c r="AB1388" i="1"/>
  <c r="AA1388" i="1"/>
  <c r="P1389" i="1"/>
  <c r="Y343" i="1"/>
  <c r="AC343" i="1"/>
  <c r="AB343" i="1"/>
  <c r="AA343" i="1"/>
  <c r="P344" i="1"/>
  <c r="AC286" i="1"/>
  <c r="AB286" i="1"/>
  <c r="AA286" i="1"/>
  <c r="P287" i="1"/>
  <c r="Y337" i="1"/>
  <c r="AC337" i="1"/>
  <c r="AB337" i="1"/>
  <c r="AA337" i="1"/>
  <c r="P338" i="1"/>
  <c r="AC292" i="1"/>
  <c r="AB292" i="1"/>
  <c r="AA292" i="1"/>
  <c r="P293" i="1"/>
  <c r="Y172" i="1"/>
  <c r="AC172" i="1"/>
  <c r="AB172" i="1"/>
  <c r="AA172" i="1"/>
  <c r="P173" i="1"/>
  <c r="Y819" i="1"/>
  <c r="Z818" i="1" s="1"/>
  <c r="AB819" i="1"/>
  <c r="AC819" i="1"/>
  <c r="AA819" i="1"/>
  <c r="P820" i="1"/>
  <c r="AC1275" i="1"/>
  <c r="AB1275" i="1"/>
  <c r="AA1275" i="1"/>
  <c r="P1276" i="1"/>
  <c r="Y453" i="1"/>
  <c r="Z452" i="1" s="1"/>
  <c r="AC453" i="1"/>
  <c r="AB453" i="1"/>
  <c r="AA453" i="1"/>
  <c r="P454" i="1"/>
  <c r="AC462" i="1"/>
  <c r="AB462" i="1"/>
  <c r="AA462" i="1"/>
  <c r="P463" i="1"/>
  <c r="AC1109" i="1"/>
  <c r="AB1109" i="1"/>
  <c r="AA1109" i="1"/>
  <c r="P1110" i="1"/>
  <c r="AC1274" i="1"/>
  <c r="AB1274" i="1"/>
  <c r="AA1274" i="1"/>
  <c r="P1275" i="1"/>
  <c r="Y437" i="1"/>
  <c r="AC437" i="1"/>
  <c r="AB437" i="1"/>
  <c r="AA437" i="1"/>
  <c r="P438" i="1"/>
  <c r="Y61" i="1"/>
  <c r="AC61" i="1"/>
  <c r="AB61" i="1"/>
  <c r="AA61" i="1"/>
  <c r="P62" i="1"/>
  <c r="Y1211" i="1"/>
  <c r="AC1211" i="1"/>
  <c r="AB1211" i="1"/>
  <c r="AA1211" i="1"/>
  <c r="P1212" i="1"/>
  <c r="AC1272" i="1"/>
  <c r="AB1272" i="1"/>
  <c r="AA1272" i="1"/>
  <c r="P1273" i="1"/>
  <c r="Z1209" i="1"/>
  <c r="Z168" i="1"/>
  <c r="Z169" i="1"/>
  <c r="Y1249" i="1"/>
  <c r="AC1249" i="1"/>
  <c r="AB1249" i="1"/>
  <c r="AA1249" i="1"/>
  <c r="P1250" i="1"/>
  <c r="Y1416" i="1"/>
  <c r="AC1416" i="1"/>
  <c r="AB1416" i="1"/>
  <c r="AA1416" i="1"/>
  <c r="P1417" i="1"/>
  <c r="Y767" i="1"/>
  <c r="AC767" i="1"/>
  <c r="AA767" i="1"/>
  <c r="AB767" i="1"/>
  <c r="P768" i="1"/>
  <c r="Y62" i="1"/>
  <c r="AC62" i="1"/>
  <c r="AB62" i="1"/>
  <c r="AA62" i="1"/>
  <c r="P63" i="1"/>
  <c r="AC1260" i="1"/>
  <c r="AB1260" i="1"/>
  <c r="AA1260" i="1"/>
  <c r="P1261" i="1"/>
  <c r="AC1108" i="1"/>
  <c r="AA1108" i="1"/>
  <c r="AB1108" i="1"/>
  <c r="P1109" i="1"/>
  <c r="Y430" i="1"/>
  <c r="AC430" i="1"/>
  <c r="AB430" i="1"/>
  <c r="AA430" i="1"/>
  <c r="P431" i="1"/>
  <c r="AC828" i="1"/>
  <c r="AB828" i="1"/>
  <c r="AA828" i="1"/>
  <c r="P829" i="1"/>
  <c r="Y862" i="1"/>
  <c r="AB862" i="1"/>
  <c r="AC862" i="1"/>
  <c r="AA862" i="1"/>
  <c r="P863" i="1"/>
  <c r="AB827" i="1"/>
  <c r="AC827" i="1"/>
  <c r="AA827" i="1"/>
  <c r="P828" i="1"/>
  <c r="Y284" i="1"/>
  <c r="AC284" i="1"/>
  <c r="AB284" i="1"/>
  <c r="AA284" i="1"/>
  <c r="P285" i="1"/>
  <c r="Y549" i="1"/>
  <c r="AC549" i="1"/>
  <c r="AB549" i="1"/>
  <c r="AA549" i="1"/>
  <c r="P550" i="1"/>
  <c r="AC243" i="1"/>
  <c r="AB243" i="1"/>
  <c r="AA243" i="1"/>
  <c r="P244" i="1"/>
  <c r="AB285" i="1"/>
  <c r="Y1386" i="1"/>
  <c r="AC1386" i="1"/>
  <c r="AB1386" i="1"/>
  <c r="AA1386" i="1"/>
  <c r="P1387" i="1"/>
  <c r="Y1387" i="1"/>
  <c r="Z1387" i="1" s="1"/>
  <c r="AC1387" i="1"/>
  <c r="AB1387" i="1"/>
  <c r="AA1387" i="1"/>
  <c r="P1388" i="1"/>
  <c r="Y1132" i="1"/>
  <c r="AC1132" i="1"/>
  <c r="AA1132" i="1"/>
  <c r="AB1132" i="1"/>
  <c r="P1133" i="1"/>
  <c r="AC176" i="1"/>
  <c r="AB176" i="1"/>
  <c r="AA176" i="1"/>
  <c r="P177" i="1"/>
  <c r="AB66" i="1"/>
  <c r="AC66" i="1"/>
  <c r="AA66" i="1"/>
  <c r="P67" i="1"/>
  <c r="AA824" i="1"/>
  <c r="P825" i="1"/>
  <c r="Y820" i="1"/>
  <c r="AC820" i="1"/>
  <c r="AB820" i="1"/>
  <c r="AA820" i="1"/>
  <c r="P821" i="1"/>
  <c r="Y238" i="1"/>
  <c r="AC238" i="1"/>
  <c r="AB238" i="1"/>
  <c r="AA238" i="1"/>
  <c r="P239" i="1"/>
  <c r="AC870" i="1"/>
  <c r="AB870" i="1"/>
  <c r="AA870" i="1"/>
  <c r="P871" i="1"/>
  <c r="AC1261" i="1"/>
  <c r="AB1261" i="1"/>
  <c r="AA1261" i="1"/>
  <c r="P1262" i="1"/>
  <c r="AC1262" i="1"/>
  <c r="AB1262" i="1"/>
  <c r="AA1262" i="1"/>
  <c r="P1263" i="1"/>
  <c r="Y829" i="1"/>
  <c r="AC829" i="1"/>
  <c r="AB829" i="1"/>
  <c r="AA829" i="1"/>
  <c r="P830" i="1"/>
  <c r="Y1514" i="1"/>
  <c r="AC1514" i="1"/>
  <c r="AB1514" i="1"/>
  <c r="AA1514" i="1"/>
  <c r="P1515" i="1"/>
  <c r="AC1273" i="1"/>
  <c r="AB1273" i="1"/>
  <c r="AA1273" i="1"/>
  <c r="P1274" i="1"/>
  <c r="Y1415" i="1"/>
  <c r="AC1415" i="1"/>
  <c r="AB1415" i="1"/>
  <c r="AA1415" i="1"/>
  <c r="P1416" i="1"/>
  <c r="Y237" i="1"/>
  <c r="Z237" i="1" s="1"/>
  <c r="AC237" i="1"/>
  <c r="AB237" i="1"/>
  <c r="AA237" i="1"/>
  <c r="P238" i="1"/>
  <c r="AC285" i="1"/>
  <c r="Y1179" i="1"/>
  <c r="Z1178" i="1" s="1"/>
  <c r="Z253" i="1"/>
  <c r="N42" i="1"/>
  <c r="O142" i="6"/>
  <c r="O300" i="6"/>
  <c r="O189" i="6"/>
  <c r="O1225" i="6"/>
  <c r="O167" i="6"/>
  <c r="O322" i="6"/>
  <c r="O472" i="6"/>
  <c r="O701" i="6"/>
  <c r="O84" i="6"/>
  <c r="O864" i="6"/>
  <c r="O926" i="6"/>
  <c r="O1542" i="6"/>
  <c r="O102" i="6"/>
  <c r="O50" i="6"/>
  <c r="O233" i="6"/>
  <c r="O478" i="6"/>
  <c r="O934" i="6"/>
  <c r="O399" i="6"/>
  <c r="O68" i="6"/>
  <c r="O1471" i="6"/>
  <c r="O72" i="6"/>
  <c r="O159" i="6"/>
  <c r="O179" i="6"/>
  <c r="O52" i="6"/>
  <c r="O128" i="6"/>
  <c r="O1359" i="6"/>
  <c r="O176" i="6"/>
  <c r="O1338" i="6"/>
  <c r="O168" i="6"/>
  <c r="O357" i="6"/>
  <c r="O389" i="6"/>
  <c r="O82" i="6"/>
  <c r="O1085" i="6"/>
  <c r="O814" i="6"/>
  <c r="O153" i="6"/>
  <c r="O994" i="6"/>
  <c r="O77" i="6"/>
  <c r="O392" i="6"/>
  <c r="O622" i="6"/>
  <c r="O1060" i="6"/>
  <c r="O961" i="6"/>
  <c r="O489" i="6"/>
  <c r="O76" i="6"/>
  <c r="O1007" i="6"/>
  <c r="O749" i="6"/>
  <c r="O697" i="6"/>
  <c r="O438" i="6"/>
  <c r="O139" i="6"/>
  <c r="O1213" i="6"/>
  <c r="O669" i="6"/>
  <c r="O790" i="6"/>
  <c r="O468" i="6"/>
  <c r="O156" i="6"/>
  <c r="O890" i="6"/>
  <c r="O1005" i="6"/>
  <c r="O564" i="6"/>
  <c r="O625" i="6"/>
  <c r="O586" i="6"/>
  <c r="O255" i="6"/>
  <c r="O191" i="6"/>
  <c r="O108" i="6"/>
  <c r="O1394" i="6"/>
  <c r="O385" i="6"/>
  <c r="O847" i="6"/>
  <c r="O75" i="6"/>
  <c r="O206" i="6"/>
  <c r="O86" i="6"/>
  <c r="O55" i="6"/>
  <c r="O418" i="6"/>
  <c r="O336" i="6"/>
  <c r="O365" i="6"/>
  <c r="O173" i="6"/>
  <c r="O314" i="6"/>
  <c r="O204" i="6"/>
  <c r="O290" i="6"/>
  <c r="O1377" i="6"/>
  <c r="O769" i="6"/>
  <c r="O61" i="6"/>
  <c r="O1008" i="6"/>
  <c r="O196" i="6"/>
  <c r="O67" i="6"/>
  <c r="O243" i="6"/>
  <c r="O160" i="6"/>
  <c r="O891" i="6"/>
  <c r="O164" i="6"/>
  <c r="O1333" i="6"/>
  <c r="O873" i="6"/>
  <c r="O431" i="6"/>
  <c r="O242" i="6"/>
  <c r="O74" i="6"/>
  <c r="O689" i="6"/>
  <c r="O124" i="6"/>
  <c r="O4" i="6"/>
  <c r="O1072" i="6"/>
  <c r="O356" i="6"/>
  <c r="O1252" i="6"/>
  <c r="O174" i="6"/>
  <c r="O215" i="6"/>
  <c r="O313" i="6"/>
  <c r="O192" i="6"/>
  <c r="O169" i="6"/>
  <c r="O319" i="6"/>
  <c r="O798" i="6"/>
  <c r="O291" i="6"/>
  <c r="O713" i="6"/>
  <c r="O223" i="6"/>
  <c r="O1549" i="6"/>
  <c r="O232" i="6"/>
  <c r="O5" i="6"/>
  <c r="O132" i="6"/>
  <c r="O299" i="6"/>
  <c r="O974" i="6"/>
  <c r="O64" i="6"/>
  <c r="O770" i="6"/>
  <c r="O359" i="6"/>
  <c r="O318" i="6"/>
  <c r="O1516" i="6"/>
  <c r="O147" i="6"/>
  <c r="O320" i="6"/>
  <c r="O144" i="6"/>
  <c r="O210" i="6"/>
  <c r="O240" i="6"/>
  <c r="O81" i="6"/>
  <c r="O166" i="6"/>
  <c r="O341" i="6"/>
  <c r="O526" i="6"/>
  <c r="N12" i="1"/>
  <c r="P299" i="6"/>
  <c r="P1224" i="6"/>
  <c r="P471" i="6"/>
  <c r="P700" i="6"/>
  <c r="P863" i="6"/>
  <c r="P925" i="6"/>
  <c r="P101" i="6"/>
  <c r="P525" i="6"/>
  <c r="P477" i="6"/>
  <c r="P933" i="6"/>
  <c r="P398" i="6"/>
  <c r="P67" i="6"/>
  <c r="P1470" i="6"/>
  <c r="P71" i="6"/>
  <c r="P158" i="6"/>
  <c r="P178" i="6"/>
  <c r="P51" i="6"/>
  <c r="P127" i="6"/>
  <c r="P1358" i="6"/>
  <c r="P175" i="6"/>
  <c r="P1337" i="6"/>
  <c r="P167" i="6"/>
  <c r="P356" i="6"/>
  <c r="P388" i="6"/>
  <c r="P141" i="6"/>
  <c r="P166" i="6"/>
  <c r="P321" i="6"/>
  <c r="P83" i="6"/>
  <c r="P1541" i="6"/>
  <c r="R49" i="6"/>
  <c r="P232" i="6"/>
  <c r="P81" i="6"/>
  <c r="P1084" i="6"/>
  <c r="P813" i="6"/>
  <c r="P152" i="6"/>
  <c r="P993" i="6"/>
  <c r="P76" i="6"/>
  <c r="P391" i="6"/>
  <c r="P621" i="6"/>
  <c r="P1059" i="6"/>
  <c r="P960" i="6"/>
  <c r="P488" i="6"/>
  <c r="P75" i="6"/>
  <c r="P1006" i="6"/>
  <c r="P748" i="6"/>
  <c r="P696" i="6"/>
  <c r="P437" i="6"/>
  <c r="N942" i="6"/>
  <c r="P138" i="6"/>
  <c r="P1212" i="6"/>
  <c r="P668" i="6"/>
  <c r="P789" i="6"/>
  <c r="P467" i="6"/>
  <c r="P155" i="6"/>
  <c r="P889" i="6"/>
  <c r="P1004" i="6"/>
  <c r="P563" i="6"/>
  <c r="P624" i="6"/>
  <c r="P585" i="6"/>
  <c r="P254" i="6"/>
  <c r="P190" i="6"/>
  <c r="P107" i="6"/>
  <c r="P1393" i="6"/>
  <c r="N1134" i="6"/>
  <c r="N943" i="6"/>
  <c r="N930" i="6"/>
  <c r="R768" i="6"/>
  <c r="P60" i="6"/>
  <c r="P1007" i="6"/>
  <c r="P195" i="6"/>
  <c r="P66" i="6"/>
  <c r="P242" i="6"/>
  <c r="R159" i="6"/>
  <c r="P890" i="6"/>
  <c r="P163" i="6"/>
  <c r="R1332" i="6"/>
  <c r="R872" i="6"/>
  <c r="R430" i="6"/>
  <c r="P241" i="6"/>
  <c r="P73" i="6"/>
  <c r="P688" i="6"/>
  <c r="P123" i="6"/>
  <c r="AD115" i="6"/>
  <c r="N8" i="6"/>
  <c r="P74" i="6"/>
  <c r="P85" i="6"/>
  <c r="P417" i="6"/>
  <c r="P364" i="6"/>
  <c r="P289" i="6"/>
  <c r="N129" i="6"/>
  <c r="P3" i="6"/>
  <c r="P1071" i="6"/>
  <c r="P355" i="6"/>
  <c r="P1251" i="6"/>
  <c r="P173" i="6"/>
  <c r="P214" i="6"/>
  <c r="P312" i="6"/>
  <c r="P191" i="6"/>
  <c r="P168" i="6"/>
  <c r="P318" i="6"/>
  <c r="P797" i="6"/>
  <c r="P290" i="6"/>
  <c r="P712" i="6"/>
  <c r="P222" i="6"/>
  <c r="P1548" i="6"/>
  <c r="P231" i="6"/>
  <c r="P188" i="6"/>
  <c r="N455" i="6"/>
  <c r="P384" i="6"/>
  <c r="P846" i="6"/>
  <c r="P205" i="6"/>
  <c r="P54" i="6"/>
  <c r="P335" i="6"/>
  <c r="P172" i="6"/>
  <c r="P313" i="6"/>
  <c r="P203" i="6"/>
  <c r="P1376" i="6"/>
  <c r="N1085" i="6"/>
  <c r="P131" i="6"/>
  <c r="R298" i="6"/>
  <c r="P973" i="6"/>
  <c r="P63" i="6"/>
  <c r="P769" i="6"/>
  <c r="P358" i="6"/>
  <c r="P317" i="6"/>
  <c r="P1515" i="6"/>
  <c r="P146" i="6"/>
  <c r="P319" i="6"/>
  <c r="P143" i="6"/>
  <c r="P209" i="6"/>
  <c r="P239" i="6"/>
  <c r="P80" i="6"/>
  <c r="P165" i="6"/>
  <c r="P340" i="6"/>
  <c r="P4" i="6"/>
  <c r="O41" i="1"/>
  <c r="O4" i="1"/>
  <c r="P4" i="1" s="1"/>
  <c r="AC921" i="6"/>
  <c r="X922" i="6"/>
  <c r="AB922" i="6" s="1"/>
  <c r="AD921" i="6"/>
  <c r="R525" i="6"/>
  <c r="X89" i="6"/>
  <c r="AC89" i="6" s="1"/>
  <c r="AD660" i="6"/>
  <c r="AB795" i="6"/>
  <c r="AZ17" i="1"/>
  <c r="AA257" i="6"/>
  <c r="AA256" i="6"/>
  <c r="AB660" i="6"/>
  <c r="AC1506" i="6"/>
  <c r="AD795" i="6"/>
  <c r="AD1506" i="6"/>
  <c r="X1507" i="6"/>
  <c r="AC1507" i="6" s="1"/>
  <c r="X661" i="6"/>
  <c r="AB661" i="6" s="1"/>
  <c r="X796" i="6"/>
  <c r="AC796" i="6" s="1"/>
  <c r="M1333" i="6"/>
  <c r="L1334" i="6"/>
  <c r="M1334" i="6" s="1"/>
  <c r="AB228" i="6"/>
  <c r="S1333" i="6"/>
  <c r="X229" i="6"/>
  <c r="AC229" i="6" s="1"/>
  <c r="AD228" i="6"/>
  <c r="AD1323" i="6"/>
  <c r="X542" i="6"/>
  <c r="AC542" i="6" s="1"/>
  <c r="X1324" i="6"/>
  <c r="AC1324" i="6" s="1"/>
  <c r="AB1323" i="6"/>
  <c r="AB607" i="6"/>
  <c r="X1346" i="6"/>
  <c r="AC1346" i="6" s="1"/>
  <c r="X879" i="6"/>
  <c r="AC879" i="6" s="1"/>
  <c r="AD878" i="6"/>
  <c r="AB878" i="6"/>
  <c r="AD1438" i="6"/>
  <c r="X1439" i="6"/>
  <c r="AC1439" i="6" s="1"/>
  <c r="AB1438" i="6"/>
  <c r="AD891" i="6"/>
  <c r="AB891" i="6"/>
  <c r="X892" i="6"/>
  <c r="AC892" i="6" s="1"/>
  <c r="X608" i="6"/>
  <c r="AC608" i="6" s="1"/>
  <c r="AD607" i="6"/>
  <c r="N526" i="6"/>
  <c r="Q527" i="6"/>
  <c r="AD541" i="6"/>
  <c r="X809" i="6"/>
  <c r="AB809" i="6" s="1"/>
  <c r="S527" i="6"/>
  <c r="X1404" i="6"/>
  <c r="AC1404" i="6" s="1"/>
  <c r="AD1403" i="6"/>
  <c r="AB1403" i="6"/>
  <c r="AF64" i="6"/>
  <c r="AC88" i="6"/>
  <c r="AD88" i="6"/>
  <c r="AC1345" i="6"/>
  <c r="AD1345" i="6"/>
  <c r="AC541" i="6"/>
  <c r="AD808" i="6"/>
  <c r="M527" i="6"/>
  <c r="M528" i="6" s="1"/>
  <c r="AC808" i="6"/>
  <c r="AC849" i="6"/>
  <c r="AD849" i="6"/>
  <c r="X850" i="6"/>
  <c r="AC850" i="6" s="1"/>
  <c r="L13" i="1"/>
  <c r="L14" i="1" s="1"/>
  <c r="Q13" i="1"/>
  <c r="AD1238" i="6"/>
  <c r="R13" i="1"/>
  <c r="X1239" i="6"/>
  <c r="AC1239" i="6" s="1"/>
  <c r="M12" i="1"/>
  <c r="AB1238" i="6"/>
  <c r="X104" i="6"/>
  <c r="AB104" i="6" s="1"/>
  <c r="R1224" i="6"/>
  <c r="AD103" i="6"/>
  <c r="AC103" i="6"/>
  <c r="R222" i="6"/>
  <c r="R75" i="6"/>
  <c r="X187" i="6"/>
  <c r="AC187" i="6" s="1"/>
  <c r="R888" i="1"/>
  <c r="X446" i="6"/>
  <c r="AD446" i="6" s="1"/>
  <c r="AC445" i="6"/>
  <c r="AB186" i="6"/>
  <c r="AD186" i="6"/>
  <c r="AD65" i="6"/>
  <c r="Z64" i="6"/>
  <c r="Z65" i="6" s="1"/>
  <c r="Z66" i="6" s="1"/>
  <c r="Z67" i="6" s="1"/>
  <c r="R1006" i="6"/>
  <c r="AB1121" i="6"/>
  <c r="X1122" i="6"/>
  <c r="AC1122" i="6" s="1"/>
  <c r="AD1121" i="6"/>
  <c r="R785" i="1"/>
  <c r="Z1389" i="6"/>
  <c r="AA1387" i="6"/>
  <c r="R900" i="1"/>
  <c r="AD445" i="6"/>
  <c r="R1358" i="6"/>
  <c r="R417" i="6"/>
  <c r="R563" i="6"/>
  <c r="AA339" i="6"/>
  <c r="R335" i="6"/>
  <c r="AD995" i="6"/>
  <c r="AA238" i="6"/>
  <c r="R101" i="6"/>
  <c r="X996" i="6"/>
  <c r="AC996" i="6" s="1"/>
  <c r="AA337" i="6"/>
  <c r="AA338" i="6"/>
  <c r="AC995" i="6"/>
  <c r="R146" i="6"/>
  <c r="R1515" i="6"/>
  <c r="R769" i="6"/>
  <c r="R172" i="6"/>
  <c r="R973" i="6"/>
  <c r="R312" i="6"/>
  <c r="R688" i="6"/>
  <c r="AD787" i="6"/>
  <c r="AC787" i="6"/>
  <c r="R60" i="6"/>
  <c r="AB786" i="6"/>
  <c r="R1470" i="6"/>
  <c r="R1084" i="6"/>
  <c r="AE786" i="6"/>
  <c r="AC786" i="6"/>
  <c r="AF787" i="6"/>
  <c r="AD786" i="6"/>
  <c r="R491" i="1"/>
  <c r="AF65" i="6"/>
  <c r="AJ64" i="6"/>
  <c r="AB64" i="6"/>
  <c r="AH64" i="6"/>
  <c r="AG64" i="6"/>
  <c r="AD132" i="6"/>
  <c r="AI64" i="6"/>
  <c r="X133" i="6"/>
  <c r="AD134" i="6" s="1"/>
  <c r="AC65" i="6"/>
  <c r="AE64" i="6"/>
  <c r="AD64" i="6"/>
  <c r="AB132" i="6"/>
  <c r="AC64" i="6"/>
  <c r="AK64" i="6"/>
  <c r="R123" i="6"/>
  <c r="R585" i="6"/>
  <c r="R364" i="6"/>
  <c r="R1548" i="1"/>
  <c r="R488" i="6"/>
  <c r="R1376" i="6"/>
  <c r="R83" i="6"/>
  <c r="R388" i="6"/>
  <c r="R209" i="6"/>
  <c r="AA172" i="6"/>
  <c r="R391" i="6"/>
  <c r="R239" i="6"/>
  <c r="R205" i="6"/>
  <c r="R993" i="6"/>
  <c r="R76" i="6"/>
  <c r="R846" i="6"/>
  <c r="AM64" i="6"/>
  <c r="AG786" i="6"/>
  <c r="AH786" i="6"/>
  <c r="AI786" i="6"/>
  <c r="R254" i="6"/>
  <c r="R1071" i="6"/>
  <c r="R789" i="6"/>
  <c r="R668" i="6"/>
  <c r="AL1183" i="6"/>
  <c r="AM1183" i="6"/>
  <c r="AL1538" i="6"/>
  <c r="AM1538" i="6"/>
  <c r="AL1518" i="6"/>
  <c r="AM1518" i="6"/>
  <c r="AL1112" i="6"/>
  <c r="AM1112" i="6"/>
  <c r="AL867" i="6"/>
  <c r="AM867" i="6"/>
  <c r="AL345" i="6"/>
  <c r="AM345" i="6"/>
  <c r="AL438" i="6"/>
  <c r="AM438" i="6"/>
  <c r="AL555" i="6"/>
  <c r="AM555" i="6"/>
  <c r="AL1263" i="6"/>
  <c r="AM1263" i="6"/>
  <c r="AL266" i="6"/>
  <c r="AM266" i="6"/>
  <c r="AL786" i="6"/>
  <c r="AM786" i="6"/>
  <c r="AL1099" i="6"/>
  <c r="AM1099" i="6"/>
  <c r="AL770" i="6"/>
  <c r="AM770" i="6"/>
  <c r="AL1253" i="6"/>
  <c r="AM1253" i="6"/>
  <c r="AL458" i="6"/>
  <c r="AM458" i="6"/>
  <c r="R973" i="1"/>
  <c r="AK1394" i="6"/>
  <c r="AL1394" i="6"/>
  <c r="AK261" i="6"/>
  <c r="AL261" i="6"/>
  <c r="AK1135" i="6"/>
  <c r="AL1135" i="6"/>
  <c r="AK1276" i="6"/>
  <c r="AL1276" i="6"/>
  <c r="AK1214" i="6"/>
  <c r="AL1214" i="6"/>
  <c r="AK1419" i="6"/>
  <c r="AL1419" i="6"/>
  <c r="AB1286" i="6"/>
  <c r="AK830" i="6"/>
  <c r="AL830" i="6"/>
  <c r="AK70" i="6"/>
  <c r="AL70" i="6"/>
  <c r="R3" i="6"/>
  <c r="R254" i="1"/>
  <c r="Y433" i="6"/>
  <c r="AJ433" i="6" s="1"/>
  <c r="Z458" i="6"/>
  <c r="AA457" i="6" s="1"/>
  <c r="AB421" i="6"/>
  <c r="R467" i="6"/>
  <c r="R1004" i="6"/>
  <c r="R1007" i="6"/>
  <c r="R195" i="6"/>
  <c r="AB701" i="6"/>
  <c r="AC528" i="6"/>
  <c r="AB458" i="6"/>
  <c r="AK458" i="6"/>
  <c r="AJ555" i="6"/>
  <c r="AK555" i="6"/>
  <c r="AJ770" i="6"/>
  <c r="AK770" i="6"/>
  <c r="AJ867" i="6"/>
  <c r="AK867" i="6"/>
  <c r="AJ1099" i="6"/>
  <c r="AK1099" i="6"/>
  <c r="AJ438" i="6"/>
  <c r="AK438" i="6"/>
  <c r="AJ786" i="6"/>
  <c r="AK786" i="6"/>
  <c r="AJ345" i="6"/>
  <c r="AK345" i="6"/>
  <c r="AJ1263" i="6"/>
  <c r="AK1263" i="6"/>
  <c r="AJ1183" i="6"/>
  <c r="AK1183" i="6"/>
  <c r="AJ1538" i="6"/>
  <c r="AK1538" i="6"/>
  <c r="AB620" i="6"/>
  <c r="AJ266" i="6"/>
  <c r="AK266" i="6"/>
  <c r="AB678" i="6"/>
  <c r="AD701" i="6"/>
  <c r="AC1021" i="6"/>
  <c r="AJ1518" i="6"/>
  <c r="AK1518" i="6"/>
  <c r="AJ1253" i="6"/>
  <c r="AK1253" i="6"/>
  <c r="AJ1112" i="6"/>
  <c r="AK1112" i="6"/>
  <c r="AB1009" i="6"/>
  <c r="AD579" i="6"/>
  <c r="AC725" i="6"/>
  <c r="AB116" i="6"/>
  <c r="AB1021" i="6"/>
  <c r="AB958" i="6"/>
  <c r="AI1276" i="6"/>
  <c r="AJ1276" i="6"/>
  <c r="AB266" i="6"/>
  <c r="AF830" i="6"/>
  <c r="AJ830" i="6"/>
  <c r="AI1135" i="6"/>
  <c r="AJ1135" i="6"/>
  <c r="AB1311" i="6"/>
  <c r="AB1226" i="6"/>
  <c r="AB689" i="6"/>
  <c r="AC579" i="6"/>
  <c r="AB491" i="6"/>
  <c r="AB163" i="6"/>
  <c r="AB478" i="6"/>
  <c r="AI1419" i="6"/>
  <c r="AJ1419" i="6"/>
  <c r="AI1394" i="6"/>
  <c r="AJ1394" i="6"/>
  <c r="AI261" i="6"/>
  <c r="AJ261" i="6"/>
  <c r="AI1214" i="6"/>
  <c r="AJ1214" i="6"/>
  <c r="AI70" i="6"/>
  <c r="AJ70" i="6"/>
  <c r="AB838" i="6"/>
  <c r="AI458" i="6"/>
  <c r="AJ458" i="6"/>
  <c r="AD345" i="6"/>
  <c r="AI345" i="6"/>
  <c r="AB913" i="6"/>
  <c r="AB1461" i="6"/>
  <c r="AB301" i="6"/>
  <c r="AD528" i="6"/>
  <c r="AD381" i="6"/>
  <c r="AC555" i="6"/>
  <c r="AI555" i="6"/>
  <c r="AC381" i="6"/>
  <c r="AF1112" i="6"/>
  <c r="AI1112" i="6"/>
  <c r="AD1538" i="6"/>
  <c r="AI1538" i="6"/>
  <c r="AD1099" i="6"/>
  <c r="AI1099" i="6"/>
  <c r="AB1074" i="6"/>
  <c r="AD1518" i="6"/>
  <c r="AI1518" i="6"/>
  <c r="AC867" i="6"/>
  <c r="AI867" i="6"/>
  <c r="AD266" i="6"/>
  <c r="AI266" i="6"/>
  <c r="AB53" i="6"/>
  <c r="AF1263" i="6"/>
  <c r="AI1263" i="6"/>
  <c r="AB986" i="6"/>
  <c r="AB151" i="6"/>
  <c r="AB215" i="6"/>
  <c r="AB976" i="6"/>
  <c r="AB353" i="6"/>
  <c r="AB516" i="6"/>
  <c r="AD725" i="6"/>
  <c r="AF1183" i="6"/>
  <c r="AI1183" i="6"/>
  <c r="AB395" i="6"/>
  <c r="AB591" i="6"/>
  <c r="AD516" i="6"/>
  <c r="AC770" i="6"/>
  <c r="AI770" i="6"/>
  <c r="AC1253" i="6"/>
  <c r="AI1253" i="6"/>
  <c r="AB1203" i="6"/>
  <c r="AB633" i="6"/>
  <c r="AB367" i="6"/>
  <c r="AB316" i="6"/>
  <c r="AB1334" i="6"/>
  <c r="AE1394" i="6"/>
  <c r="AG1394" i="6"/>
  <c r="AH1394" i="6"/>
  <c r="AB1394" i="6"/>
  <c r="AH1214" i="6"/>
  <c r="AG1214" i="6"/>
  <c r="AE1276" i="6"/>
  <c r="AG1276" i="6"/>
  <c r="AH1276" i="6"/>
  <c r="AG1419" i="6"/>
  <c r="AH1419" i="6"/>
  <c r="Z1419" i="6"/>
  <c r="AE1419" i="6"/>
  <c r="AE458" i="6"/>
  <c r="AG458" i="6"/>
  <c r="AH458" i="6"/>
  <c r="AD1311" i="6"/>
  <c r="AD1286" i="6"/>
  <c r="AD1062" i="6"/>
  <c r="AD1473" i="6"/>
  <c r="AD1088" i="6"/>
  <c r="AD932" i="6"/>
  <c r="AD367" i="6"/>
  <c r="AD567" i="6"/>
  <c r="AD316" i="6"/>
  <c r="AD1334" i="6"/>
  <c r="AD830" i="6"/>
  <c r="AD1253" i="6"/>
  <c r="AD770" i="6"/>
  <c r="AD555" i="6"/>
  <c r="X702" i="6"/>
  <c r="AB702" i="6" s="1"/>
  <c r="X529" i="6"/>
  <c r="AD529" i="6" s="1"/>
  <c r="AC1149" i="6"/>
  <c r="X517" i="6"/>
  <c r="AB517" i="6" s="1"/>
  <c r="AF1253" i="6"/>
  <c r="AF1538" i="6"/>
  <c r="AF1394" i="6"/>
  <c r="AD867" i="6"/>
  <c r="AC1538" i="6"/>
  <c r="AE261" i="6"/>
  <c r="AH261" i="6"/>
  <c r="AF262" i="6"/>
  <c r="AG261" i="6"/>
  <c r="AB261" i="6"/>
  <c r="AF439" i="6"/>
  <c r="AB438" i="6"/>
  <c r="Z1112" i="6"/>
  <c r="AA1111" i="6" s="1"/>
  <c r="AB1214" i="6"/>
  <c r="AC1062" i="6"/>
  <c r="AC1473" i="6"/>
  <c r="AC1088" i="6"/>
  <c r="AC932" i="6"/>
  <c r="AC567" i="6"/>
  <c r="AC661" i="6"/>
  <c r="AC830" i="6"/>
  <c r="AF1518" i="6"/>
  <c r="AF1099" i="6"/>
  <c r="AE555" i="6"/>
  <c r="AG555" i="6"/>
  <c r="AH555" i="6"/>
  <c r="AB555" i="6"/>
  <c r="AE1135" i="6"/>
  <c r="AG1135" i="6"/>
  <c r="AH1135" i="6"/>
  <c r="AB1135" i="6"/>
  <c r="Z1538" i="6"/>
  <c r="AA1537" i="6" s="1"/>
  <c r="AE266" i="6"/>
  <c r="AG266" i="6"/>
  <c r="AH266" i="6"/>
  <c r="AC744" i="6"/>
  <c r="AC438" i="6"/>
  <c r="AD1203" i="6"/>
  <c r="AD1045" i="6"/>
  <c r="AD1461" i="6"/>
  <c r="AD620" i="6"/>
  <c r="AD407" i="6"/>
  <c r="AD163" i="6"/>
  <c r="AD689" i="6"/>
  <c r="AD301" i="6"/>
  <c r="AD478" i="6"/>
  <c r="AD421" i="6"/>
  <c r="AD116" i="6"/>
  <c r="AD261" i="6"/>
  <c r="AD1394" i="6"/>
  <c r="AC266" i="6"/>
  <c r="AF555" i="6"/>
  <c r="X726" i="6"/>
  <c r="AC726" i="6" s="1"/>
  <c r="AF867" i="6"/>
  <c r="AE345" i="6"/>
  <c r="AG345" i="6"/>
  <c r="AH345" i="6"/>
  <c r="AB345" i="6"/>
  <c r="AG770" i="6"/>
  <c r="AH770" i="6"/>
  <c r="AE70" i="6"/>
  <c r="AH70" i="6"/>
  <c r="AG70" i="6"/>
  <c r="AB70" i="6"/>
  <c r="AB1276" i="6"/>
  <c r="AB1160" i="6"/>
  <c r="AB1538" i="6"/>
  <c r="AB1171" i="6"/>
  <c r="AB944" i="6"/>
  <c r="AB744" i="6"/>
  <c r="AC1045" i="6"/>
  <c r="AC407" i="6"/>
  <c r="AC261" i="6"/>
  <c r="AC1394" i="6"/>
  <c r="AC345" i="6"/>
  <c r="X580" i="6"/>
  <c r="AC580" i="6" s="1"/>
  <c r="X504" i="6"/>
  <c r="AC504" i="6" s="1"/>
  <c r="AF70" i="6"/>
  <c r="AD458" i="6"/>
  <c r="AD958" i="6"/>
  <c r="AF438" i="6"/>
  <c r="AF261" i="6"/>
  <c r="AE1099" i="6"/>
  <c r="AG1099" i="6"/>
  <c r="AH1099" i="6"/>
  <c r="AB1099" i="6"/>
  <c r="AE1538" i="6"/>
  <c r="AG1538" i="6"/>
  <c r="AH1538" i="6"/>
  <c r="AB246" i="6"/>
  <c r="Y245" i="6"/>
  <c r="AD1160" i="6"/>
  <c r="AD1226" i="6"/>
  <c r="AD1009" i="6"/>
  <c r="AD986" i="6"/>
  <c r="AD714" i="6"/>
  <c r="AD395" i="6"/>
  <c r="AD151" i="6"/>
  <c r="AD215" i="6"/>
  <c r="AD976" i="6"/>
  <c r="AD353" i="6"/>
  <c r="AD53" i="6"/>
  <c r="AD1378" i="6"/>
  <c r="AD140" i="6"/>
  <c r="AD1263" i="6"/>
  <c r="AD70" i="6"/>
  <c r="AD1276" i="6"/>
  <c r="AD503" i="6"/>
  <c r="AF458" i="6"/>
  <c r="X1022" i="6"/>
  <c r="AF266" i="6"/>
  <c r="X492" i="6"/>
  <c r="AB492" i="6" s="1"/>
  <c r="AC1419" i="6"/>
  <c r="AF1214" i="6"/>
  <c r="AF1276" i="6"/>
  <c r="AB470" i="6"/>
  <c r="AF770" i="6"/>
  <c r="X774" i="6"/>
  <c r="AD1112" i="6"/>
  <c r="AE1253" i="6"/>
  <c r="AG1253" i="6"/>
  <c r="AH1253" i="6"/>
  <c r="AB1253" i="6"/>
  <c r="Z867" i="6"/>
  <c r="AA866" i="6" s="1"/>
  <c r="Z1518" i="6"/>
  <c r="AA1517" i="6" s="1"/>
  <c r="AB1551" i="6"/>
  <c r="AB1112" i="6"/>
  <c r="AB1518" i="6"/>
  <c r="AB867" i="6"/>
  <c r="AB714" i="6"/>
  <c r="AB199" i="6"/>
  <c r="AB328" i="6"/>
  <c r="AB1378" i="6"/>
  <c r="AB140" i="6"/>
  <c r="AC1263" i="6"/>
  <c r="AC70" i="6"/>
  <c r="AC1276" i="6"/>
  <c r="AD438" i="6"/>
  <c r="AC503" i="6"/>
  <c r="X382" i="6"/>
  <c r="AC382" i="6" s="1"/>
  <c r="AC491" i="6"/>
  <c r="AE830" i="6"/>
  <c r="AF831" i="6"/>
  <c r="AB830" i="6"/>
  <c r="AE1183" i="6"/>
  <c r="AG1183" i="6"/>
  <c r="AH1183" i="6"/>
  <c r="AB1183" i="6"/>
  <c r="AE1263" i="6"/>
  <c r="AG1263" i="6"/>
  <c r="AH1263" i="6"/>
  <c r="AB1263" i="6"/>
  <c r="AE1112" i="6"/>
  <c r="AG1112" i="6"/>
  <c r="AH1112" i="6"/>
  <c r="AE1518" i="6"/>
  <c r="AH1518" i="6"/>
  <c r="AG1518" i="6"/>
  <c r="AE867" i="6"/>
  <c r="AG867" i="6"/>
  <c r="AH867" i="6"/>
  <c r="AC1099" i="6"/>
  <c r="AD1551" i="6"/>
  <c r="AD1368" i="6"/>
  <c r="AD1299" i="6"/>
  <c r="AD1074" i="6"/>
  <c r="AD913" i="6"/>
  <c r="AD1171" i="6"/>
  <c r="AD944" i="6"/>
  <c r="AD633" i="6"/>
  <c r="AD838" i="6"/>
  <c r="AD591" i="6"/>
  <c r="AD199" i="6"/>
  <c r="AD678" i="6"/>
  <c r="AD328" i="6"/>
  <c r="AD89" i="6"/>
  <c r="AD1183" i="6"/>
  <c r="AD1214" i="6"/>
  <c r="AD1135" i="6"/>
  <c r="X1150" i="6"/>
  <c r="AC1150" i="6" s="1"/>
  <c r="X471" i="6"/>
  <c r="AB471" i="6" s="1"/>
  <c r="AF1419" i="6"/>
  <c r="AC1112" i="6"/>
  <c r="AB1368" i="6"/>
  <c r="AB1299" i="6"/>
  <c r="AB1419" i="6"/>
  <c r="AC944" i="6"/>
  <c r="AC1183" i="6"/>
  <c r="AC1214" i="6"/>
  <c r="AC1135" i="6"/>
  <c r="AC458" i="6"/>
  <c r="AD1149" i="6"/>
  <c r="AF345" i="6"/>
  <c r="AD1419" i="6"/>
  <c r="AC470" i="6"/>
  <c r="AF1135" i="6"/>
  <c r="AC1518" i="6"/>
  <c r="AE770" i="6"/>
  <c r="AB770" i="6"/>
  <c r="AE1214" i="6"/>
  <c r="AD439" i="6"/>
  <c r="AE438" i="6"/>
  <c r="X959" i="6"/>
  <c r="AC959" i="6" s="1"/>
  <c r="X745" i="6"/>
  <c r="AB745" i="6" s="1"/>
  <c r="AC831" i="6"/>
  <c r="AD831" i="6"/>
  <c r="AC262" i="6"/>
  <c r="AD262" i="6"/>
  <c r="Z770" i="6"/>
  <c r="AA769" i="6" s="1"/>
  <c r="Z1214" i="6"/>
  <c r="AA1213" i="6" s="1"/>
  <c r="Z438" i="6"/>
  <c r="AC439" i="6"/>
  <c r="AB945" i="6"/>
  <c r="AC945" i="6"/>
  <c r="X1552" i="6"/>
  <c r="AD1552" i="6" s="1"/>
  <c r="X1369" i="6"/>
  <c r="AD1369" i="6" s="1"/>
  <c r="X1312" i="6"/>
  <c r="AC1312" i="6" s="1"/>
  <c r="X1300" i="6"/>
  <c r="AD1300" i="6" s="1"/>
  <c r="X1287" i="6"/>
  <c r="AC1287" i="6" s="1"/>
  <c r="X1277" i="6"/>
  <c r="Y1277" i="6" s="1"/>
  <c r="X1265" i="6"/>
  <c r="X1255" i="6"/>
  <c r="X1204" i="6"/>
  <c r="AC1204" i="6" s="1"/>
  <c r="X1161" i="6"/>
  <c r="AD1161" i="6" s="1"/>
  <c r="X1113" i="6"/>
  <c r="Y1113" i="6" s="1"/>
  <c r="X1075" i="6"/>
  <c r="AD1075" i="6" s="1"/>
  <c r="X1063" i="6"/>
  <c r="AC1063" i="6" s="1"/>
  <c r="X1046" i="6"/>
  <c r="AC1046" i="6" s="1"/>
  <c r="X914" i="6"/>
  <c r="AD915" i="6" s="1"/>
  <c r="X1539" i="6"/>
  <c r="Y1539" i="6" s="1"/>
  <c r="AM1539" i="6" s="1"/>
  <c r="X1519" i="6"/>
  <c r="Y1519" i="6" s="1"/>
  <c r="AM1519" i="6" s="1"/>
  <c r="X1420" i="6"/>
  <c r="Y1420" i="6" s="1"/>
  <c r="X1215" i="6"/>
  <c r="Y1215" i="6" s="1"/>
  <c r="X1185" i="6"/>
  <c r="X1474" i="6"/>
  <c r="AC1474" i="6" s="1"/>
  <c r="X1462" i="6"/>
  <c r="AC1462" i="6" s="1"/>
  <c r="X1227" i="6"/>
  <c r="AB1227" i="6" s="1"/>
  <c r="X1172" i="6"/>
  <c r="AD1172" i="6" s="1"/>
  <c r="X1089" i="6"/>
  <c r="AC1089" i="6" s="1"/>
  <c r="X1010" i="6"/>
  <c r="AB1010" i="6" s="1"/>
  <c r="X933" i="6"/>
  <c r="AD933" i="6" s="1"/>
  <c r="X987" i="6"/>
  <c r="AC987" i="6" s="1"/>
  <c r="X621" i="6"/>
  <c r="AC621" i="6" s="1"/>
  <c r="X868" i="6"/>
  <c r="X715" i="6"/>
  <c r="AC715" i="6" s="1"/>
  <c r="X634" i="6"/>
  <c r="AC634" i="6" s="1"/>
  <c r="X408" i="6"/>
  <c r="AB408" i="6" s="1"/>
  <c r="X396" i="6"/>
  <c r="AC396" i="6" s="1"/>
  <c r="X368" i="6"/>
  <c r="AD368" i="6" s="1"/>
  <c r="X164" i="6"/>
  <c r="AB164" i="6" s="1"/>
  <c r="X152" i="6"/>
  <c r="AC152" i="6" s="1"/>
  <c r="X839" i="6"/>
  <c r="AC839" i="6" s="1"/>
  <c r="X690" i="6"/>
  <c r="AB690" i="6" s="1"/>
  <c r="X592" i="6"/>
  <c r="AC592" i="6" s="1"/>
  <c r="X568" i="6"/>
  <c r="AD568" i="6" s="1"/>
  <c r="X302" i="6"/>
  <c r="AB302" i="6" s="1"/>
  <c r="X267" i="6"/>
  <c r="Y267" i="6" s="1"/>
  <c r="AM267" i="6" s="1"/>
  <c r="X216" i="6"/>
  <c r="AC216" i="6" s="1"/>
  <c r="X200" i="6"/>
  <c r="AC200" i="6" s="1"/>
  <c r="X72" i="6"/>
  <c r="X1138" i="6"/>
  <c r="X1101" i="6"/>
  <c r="X977" i="6"/>
  <c r="AC977" i="6" s="1"/>
  <c r="X679" i="6"/>
  <c r="AC679" i="6" s="1"/>
  <c r="X479" i="6"/>
  <c r="AB479" i="6" s="1"/>
  <c r="X557" i="6"/>
  <c r="X354" i="6"/>
  <c r="AC354" i="6" s="1"/>
  <c r="X329" i="6"/>
  <c r="AC329" i="6" s="1"/>
  <c r="X317" i="6"/>
  <c r="AD317" i="6" s="1"/>
  <c r="X54" i="6"/>
  <c r="AC54" i="6" s="1"/>
  <c r="X459" i="6"/>
  <c r="Y459" i="6" s="1"/>
  <c r="AM459" i="6" s="1"/>
  <c r="X422" i="6"/>
  <c r="AD422" i="6" s="1"/>
  <c r="X1379" i="6"/>
  <c r="AC1379" i="6" s="1"/>
  <c r="X1335" i="6"/>
  <c r="AB1335" i="6" s="1"/>
  <c r="X117" i="6"/>
  <c r="AD117" i="6" s="1"/>
  <c r="X141" i="6"/>
  <c r="AC141" i="6" s="1"/>
  <c r="Z830" i="6"/>
  <c r="Z1135" i="6"/>
  <c r="AA1134" i="6" s="1"/>
  <c r="Z345" i="6"/>
  <c r="AA344" i="6" s="1"/>
  <c r="Z70" i="6"/>
  <c r="AA69" i="6" s="1"/>
  <c r="Z1099" i="6"/>
  <c r="AA1098" i="6" s="1"/>
  <c r="Z261" i="6"/>
  <c r="Z262" i="6" s="1"/>
  <c r="Z263" i="6" s="1"/>
  <c r="Z264" i="6" s="1"/>
  <c r="Z265" i="6" s="1"/>
  <c r="Z266" i="6" s="1"/>
  <c r="Z1253" i="6"/>
  <c r="AA1252" i="6" s="1"/>
  <c r="Z555" i="6"/>
  <c r="AA554" i="6" s="1"/>
  <c r="Z1183" i="6"/>
  <c r="AA1182" i="6" s="1"/>
  <c r="R863" i="6"/>
  <c r="R85" i="6"/>
  <c r="R696" i="6"/>
  <c r="R889" i="6"/>
  <c r="R127" i="6"/>
  <c r="R81" i="6"/>
  <c r="R173" i="6"/>
  <c r="R1251" i="6"/>
  <c r="R203" i="6"/>
  <c r="S432" i="6"/>
  <c r="AA178" i="6"/>
  <c r="P298" i="6"/>
  <c r="P872" i="6"/>
  <c r="P49" i="6"/>
  <c r="R871" i="1"/>
  <c r="AA255" i="6"/>
  <c r="R1212" i="6"/>
  <c r="R477" i="6"/>
  <c r="R158" i="6"/>
  <c r="AA287" i="6"/>
  <c r="P768" i="6"/>
  <c r="N1008" i="6"/>
  <c r="N418" i="6"/>
  <c r="N255" i="6"/>
  <c r="N1359" i="6"/>
  <c r="N1060" i="6"/>
  <c r="N215" i="6"/>
  <c r="N113" i="6"/>
  <c r="N385" i="6"/>
  <c r="N248" i="6"/>
  <c r="N174" i="6"/>
  <c r="N139" i="6"/>
  <c r="N128" i="6"/>
  <c r="N770" i="6"/>
  <c r="N847" i="6"/>
  <c r="N934" i="6"/>
  <c r="N150" i="6"/>
  <c r="N229" i="6"/>
  <c r="N608" i="6"/>
  <c r="N82" i="6"/>
  <c r="N47" i="6"/>
  <c r="N130" i="6"/>
  <c r="N1225" i="6"/>
  <c r="N1471" i="6"/>
  <c r="N438" i="6"/>
  <c r="N58" i="6"/>
  <c r="N296" i="6"/>
  <c r="N684" i="6"/>
  <c r="N140" i="6"/>
  <c r="N103" i="6"/>
  <c r="N596" i="6"/>
  <c r="N1377" i="6"/>
  <c r="N974" i="6"/>
  <c r="N1542" i="6"/>
  <c r="N912" i="6"/>
  <c r="N345" i="6"/>
  <c r="N197" i="6"/>
  <c r="N48" i="6"/>
  <c r="N401" i="6"/>
  <c r="N171" i="6"/>
  <c r="N656" i="6"/>
  <c r="N399" i="6"/>
  <c r="N86" i="6"/>
  <c r="N1338" i="6"/>
  <c r="P159" i="6"/>
  <c r="P1332" i="6"/>
  <c r="P430" i="6"/>
  <c r="N365" i="6"/>
  <c r="N994" i="6"/>
  <c r="N689" i="6"/>
  <c r="N604" i="6"/>
  <c r="N620" i="6"/>
  <c r="N227" i="6"/>
  <c r="N440" i="6"/>
  <c r="N207" i="6"/>
  <c r="N149" i="6"/>
  <c r="N79" i="6"/>
  <c r="N1516" i="6"/>
  <c r="N1252" i="6"/>
  <c r="N1200" i="6"/>
  <c r="N864" i="6"/>
  <c r="N697" i="6"/>
  <c r="N99" i="6"/>
  <c r="N576" i="6"/>
  <c r="N292" i="6"/>
  <c r="N226" i="6"/>
  <c r="N57" i="6"/>
  <c r="N705" i="6"/>
  <c r="N111" i="6"/>
  <c r="N891" i="6"/>
  <c r="N1213" i="6"/>
  <c r="N1549" i="6"/>
  <c r="N147" i="6"/>
  <c r="N98" i="6"/>
  <c r="N225" i="6"/>
  <c r="N833" i="6"/>
  <c r="N721" i="6"/>
  <c r="N206" i="6"/>
  <c r="N431" i="6"/>
  <c r="N1072" i="6"/>
  <c r="N1086" i="6"/>
  <c r="N564" i="6"/>
  <c r="N1135" i="6"/>
  <c r="N1394" i="6"/>
  <c r="N55" i="6"/>
  <c r="N243" i="6"/>
  <c r="N117" i="6"/>
  <c r="N198" i="6"/>
  <c r="N468" i="6"/>
  <c r="M713" i="6"/>
  <c r="Q713" i="6"/>
  <c r="M1170" i="6"/>
  <c r="Q1170" i="6"/>
  <c r="M985" i="6"/>
  <c r="Q985" i="6"/>
  <c r="M552" i="6"/>
  <c r="Q552" i="6"/>
  <c r="M132" i="6"/>
  <c r="Q132" i="6"/>
  <c r="M1310" i="6"/>
  <c r="Q1310" i="6"/>
  <c r="M1297" i="6"/>
  <c r="Q1297" i="6"/>
  <c r="M865" i="6"/>
  <c r="Q865" i="6"/>
  <c r="M140" i="6"/>
  <c r="Q140" i="6"/>
  <c r="M935" i="6"/>
  <c r="Q935" i="6"/>
  <c r="M400" i="6"/>
  <c r="Q400" i="6"/>
  <c r="Q528" i="6"/>
  <c r="M315" i="6"/>
  <c r="Q315" i="6"/>
  <c r="M1008" i="6"/>
  <c r="Q1008" i="6"/>
  <c r="M489" i="6"/>
  <c r="Q489" i="6"/>
  <c r="M1345" i="6"/>
  <c r="Q1345" i="6"/>
  <c r="M950" i="6"/>
  <c r="Q950" i="6"/>
  <c r="M969" i="6"/>
  <c r="Q969" i="6"/>
  <c r="M353" i="6"/>
  <c r="Q353" i="6"/>
  <c r="M1284" i="6"/>
  <c r="Q1284" i="6"/>
  <c r="M775" i="6"/>
  <c r="Q775" i="6"/>
  <c r="M1135" i="6"/>
  <c r="Q1135" i="6"/>
  <c r="M921" i="6"/>
  <c r="Q921" i="6"/>
  <c r="M1377" i="6"/>
  <c r="Q1377" i="6"/>
  <c r="M1517" i="6"/>
  <c r="Q1517" i="6"/>
  <c r="M1073" i="6"/>
  <c r="Q1073" i="6"/>
  <c r="M1201" i="6"/>
  <c r="Q1201" i="6"/>
  <c r="M339" i="6"/>
  <c r="Q339" i="6"/>
  <c r="M257" i="6"/>
  <c r="Q257" i="6"/>
  <c r="M1195" i="6"/>
  <c r="Q1195" i="6"/>
  <c r="M514" i="6"/>
  <c r="Q514" i="6"/>
  <c r="M723" i="6"/>
  <c r="Q723" i="6"/>
  <c r="M577" i="6"/>
  <c r="Q577" i="6"/>
  <c r="M1418" i="6"/>
  <c r="Q1418" i="6"/>
  <c r="M1322" i="6"/>
  <c r="Q1322" i="6"/>
  <c r="M849" i="6"/>
  <c r="Q849" i="6"/>
  <c r="M328" i="6"/>
  <c r="Q328" i="6"/>
  <c r="M207" i="6"/>
  <c r="Q207" i="6"/>
  <c r="M619" i="6"/>
  <c r="Q619" i="6"/>
  <c r="M700" i="6"/>
  <c r="Q700" i="6"/>
  <c r="M288" i="6"/>
  <c r="Q288" i="6"/>
  <c r="M87" i="6"/>
  <c r="Q87" i="6"/>
  <c r="M977" i="6"/>
  <c r="Q977" i="6"/>
  <c r="M80" i="6"/>
  <c r="Q80" i="6"/>
  <c r="M228" i="6"/>
  <c r="Q228" i="6"/>
  <c r="M1472" i="6"/>
  <c r="Q1472" i="6"/>
  <c r="M676" i="6"/>
  <c r="Q676" i="6"/>
  <c r="M1238" i="6"/>
  <c r="Q1238" i="6"/>
  <c r="M540" i="6"/>
  <c r="Q540" i="6"/>
  <c r="M1090" i="6"/>
  <c r="Q1090" i="6"/>
  <c r="M1402" i="6"/>
  <c r="Q1402" i="6"/>
  <c r="M1044" i="6"/>
  <c r="Q1044" i="6"/>
  <c r="M995" i="6"/>
  <c r="Q995" i="6"/>
  <c r="M808" i="6"/>
  <c r="Q808" i="6"/>
  <c r="M633" i="6"/>
  <c r="M1543" i="6"/>
  <c r="L301" i="6"/>
  <c r="Q301" i="6" s="1"/>
  <c r="M300" i="6"/>
  <c r="L445" i="6"/>
  <c r="Q445" i="6" s="1"/>
  <c r="M444" i="6"/>
  <c r="M240" i="6"/>
  <c r="L241" i="6"/>
  <c r="Q241" i="6" s="1"/>
  <c r="M406" i="6"/>
  <c r="L407" i="6"/>
  <c r="Q407" i="6" s="1"/>
  <c r="M912" i="6"/>
  <c r="L913" i="6"/>
  <c r="Q913" i="6" s="1"/>
  <c r="L53" i="6"/>
  <c r="Q53" i="6" s="1"/>
  <c r="M52" i="6"/>
  <c r="M1120" i="6"/>
  <c r="L1121" i="6"/>
  <c r="Q1121" i="6" s="1"/>
  <c r="M823" i="6"/>
  <c r="M393" i="6"/>
  <c r="M1252" i="6"/>
  <c r="M1437" i="6"/>
  <c r="M162" i="6"/>
  <c r="M1395" i="6"/>
  <c r="L198" i="6"/>
  <c r="Q198" i="6" s="1"/>
  <c r="M197" i="6"/>
  <c r="L478" i="6"/>
  <c r="Q478" i="6" s="1"/>
  <c r="M477" i="6"/>
  <c r="L103" i="6"/>
  <c r="Q103" i="6" s="1"/>
  <c r="M102" i="6"/>
  <c r="M432" i="6"/>
  <c r="M836" i="6"/>
  <c r="M1060" i="6"/>
  <c r="M743" i="6"/>
  <c r="L744" i="6"/>
  <c r="Q744" i="6" s="1"/>
  <c r="M590" i="6"/>
  <c r="L591" i="6"/>
  <c r="Q591" i="6" s="1"/>
  <c r="L1506" i="6"/>
  <c r="Q1506" i="6" s="1"/>
  <c r="M1505" i="6"/>
  <c r="L1551" i="6"/>
  <c r="Q1551" i="6" s="1"/>
  <c r="M1550" i="6"/>
  <c r="M1098" i="6"/>
  <c r="L65" i="6"/>
  <c r="Q65" i="6" s="1"/>
  <c r="M64" i="6"/>
  <c r="M365" i="6"/>
  <c r="L366" i="6"/>
  <c r="Q366" i="6" s="1"/>
  <c r="M184" i="6"/>
  <c r="L185" i="6"/>
  <c r="Q185" i="6" s="1"/>
  <c r="L1461" i="6"/>
  <c r="Q1461" i="6" s="1"/>
  <c r="M1460" i="6"/>
  <c r="L689" i="6"/>
  <c r="Q689" i="6" s="1"/>
  <c r="M688" i="6"/>
  <c r="M1148" i="6"/>
  <c r="M793" i="6"/>
  <c r="M891" i="6"/>
  <c r="M216" i="6"/>
  <c r="L381" i="6"/>
  <c r="Q381" i="6" s="1"/>
  <c r="M380" i="6"/>
  <c r="L1020" i="6"/>
  <c r="Q1020" i="6" s="1"/>
  <c r="M1019" i="6"/>
  <c r="M877" i="6"/>
  <c r="M1225" i="6"/>
  <c r="M456" i="6"/>
  <c r="L566" i="6"/>
  <c r="Q566" i="6" s="1"/>
  <c r="M565" i="6"/>
  <c r="M957" i="6"/>
  <c r="L958" i="6"/>
  <c r="Q958" i="6" s="1"/>
  <c r="L1366" i="6"/>
  <c r="Q1366" i="6" s="1"/>
  <c r="M1365" i="6"/>
  <c r="M502" i="6"/>
  <c r="L503" i="6"/>
  <c r="Q503" i="6" s="1"/>
  <c r="L1159" i="6"/>
  <c r="Q1159" i="6" s="1"/>
  <c r="M1158" i="6"/>
  <c r="L115" i="6"/>
  <c r="Q115" i="6" s="1"/>
  <c r="M114" i="6"/>
  <c r="M606" i="6"/>
  <c r="L607" i="6"/>
  <c r="Q607" i="6" s="1"/>
  <c r="M659" i="6"/>
  <c r="M1182" i="6"/>
  <c r="M150" i="6"/>
  <c r="L151" i="6"/>
  <c r="Q151" i="6" s="1"/>
  <c r="M419" i="6"/>
  <c r="L420" i="6"/>
  <c r="Q420" i="6" s="1"/>
  <c r="M1213" i="6"/>
  <c r="L1214" i="6"/>
  <c r="Q1214" i="6" s="1"/>
  <c r="R129" i="6"/>
  <c r="P129" i="6"/>
  <c r="S1517" i="6"/>
  <c r="R1133" i="6"/>
  <c r="L1136" i="6"/>
  <c r="S1136" i="6" s="1"/>
  <c r="AZ18" i="1"/>
  <c r="L1091" i="6"/>
  <c r="Q8" i="6"/>
  <c r="L9" i="6"/>
  <c r="M9" i="6" s="1"/>
  <c r="S1073" i="6"/>
  <c r="L978" i="6"/>
  <c r="L776" i="6"/>
  <c r="L529" i="6"/>
  <c r="S400" i="6"/>
  <c r="AA552" i="6"/>
  <c r="X553" i="1"/>
  <c r="L88" i="6"/>
  <c r="S87" i="6"/>
  <c r="X555" i="1"/>
  <c r="S512" i="6"/>
  <c r="S436" i="6"/>
  <c r="S137" i="6"/>
  <c r="S135" i="6"/>
  <c r="S293" i="6"/>
  <c r="S348" i="6"/>
  <c r="S64" i="6"/>
  <c r="S156" i="6"/>
  <c r="S134" i="6"/>
  <c r="S613" i="6"/>
  <c r="S204" i="6"/>
  <c r="S484" i="6"/>
  <c r="S200" i="6"/>
  <c r="S516" i="6"/>
  <c r="S629" i="6"/>
  <c r="S309" i="6"/>
  <c r="S114" i="6"/>
  <c r="S133" i="6"/>
  <c r="S253" i="6"/>
  <c r="S741" i="6"/>
  <c r="S592" i="6"/>
  <c r="S504" i="6"/>
  <c r="S106" i="6"/>
  <c r="S472" i="6"/>
  <c r="S605" i="6"/>
  <c r="S820" i="6"/>
  <c r="S59" i="6"/>
  <c r="S151" i="6"/>
  <c r="S105" i="6"/>
  <c r="S115" i="6"/>
  <c r="P930" i="6"/>
  <c r="R454" i="6"/>
  <c r="R929" i="6"/>
  <c r="R1387" i="6"/>
  <c r="P1085" i="6"/>
  <c r="P455" i="6"/>
  <c r="R1199" i="6"/>
  <c r="R186" i="6"/>
  <c r="R1417" i="6"/>
  <c r="R658" i="6"/>
  <c r="R351" i="6"/>
  <c r="R600" i="6"/>
  <c r="R1344" i="6"/>
  <c r="R984" i="6"/>
  <c r="R1459" i="6"/>
  <c r="R63" i="6"/>
  <c r="R906" i="6"/>
  <c r="R379" i="6"/>
  <c r="R957" i="6"/>
  <c r="R722" i="6"/>
  <c r="R1169" i="6"/>
  <c r="R968" i="6"/>
  <c r="R911" i="6"/>
  <c r="R1159" i="6"/>
  <c r="R676" i="6"/>
  <c r="R1322" i="6"/>
  <c r="R1548" i="6"/>
  <c r="R338" i="6"/>
  <c r="R1365" i="6"/>
  <c r="R931" i="6"/>
  <c r="R807" i="6"/>
  <c r="R1059" i="6"/>
  <c r="R632" i="6"/>
  <c r="R949" i="6"/>
  <c r="R1194" i="6"/>
  <c r="R443" i="6"/>
  <c r="R313" i="6"/>
  <c r="R591" i="6"/>
  <c r="R836" i="6"/>
  <c r="R551" i="6"/>
  <c r="R712" i="6"/>
  <c r="R1283" i="6"/>
  <c r="R699" i="6"/>
  <c r="R876" i="6"/>
  <c r="R742" i="6"/>
  <c r="R138" i="6"/>
  <c r="R1043" i="6"/>
  <c r="R1296" i="6"/>
  <c r="R890" i="6"/>
  <c r="R503" i="6"/>
  <c r="R102" i="6"/>
  <c r="R1389" i="6"/>
  <c r="R659" i="6"/>
  <c r="R919" i="6"/>
  <c r="R1121" i="6"/>
  <c r="R8" i="6"/>
  <c r="R478" i="6"/>
  <c r="R286" i="6"/>
  <c r="R299" i="6"/>
  <c r="R214" i="6"/>
  <c r="R406" i="6"/>
  <c r="R539" i="6"/>
  <c r="R250" i="6"/>
  <c r="R1019" i="6"/>
  <c r="R1309" i="6"/>
  <c r="R1236" i="6"/>
  <c r="R326" i="6"/>
  <c r="R51" i="6"/>
  <c r="R1506" i="6"/>
  <c r="R607" i="6"/>
  <c r="R471" i="6"/>
  <c r="R618" i="6"/>
  <c r="R670" i="6"/>
  <c r="R213" i="6"/>
  <c r="R470" i="6"/>
  <c r="R1431" i="6"/>
  <c r="R1401" i="6"/>
  <c r="S935" i="6"/>
  <c r="L936" i="6"/>
  <c r="P8" i="6"/>
  <c r="L258" i="6"/>
  <c r="L1544" i="6"/>
  <c r="S1543" i="6"/>
  <c r="S1395" i="6"/>
  <c r="L1396" i="6"/>
  <c r="Q1396" i="6" s="1"/>
  <c r="S216" i="6"/>
  <c r="L217" i="6"/>
  <c r="Q217" i="6" s="1"/>
  <c r="S393" i="6"/>
  <c r="L394" i="6"/>
  <c r="Q394" i="6" s="1"/>
  <c r="S456" i="6"/>
  <c r="L457" i="6"/>
  <c r="Q457" i="6" s="1"/>
  <c r="L289" i="6"/>
  <c r="L329" i="6"/>
  <c r="L1171" i="6"/>
  <c r="L1419" i="6"/>
  <c r="L866" i="6"/>
  <c r="S865" i="6"/>
  <c r="L1323" i="6"/>
  <c r="L809" i="6"/>
  <c r="L850" i="6"/>
  <c r="L1099" i="6"/>
  <c r="Q1099" i="6" s="1"/>
  <c r="L660" i="6"/>
  <c r="Q660" i="6" s="1"/>
  <c r="L1403" i="6"/>
  <c r="L951" i="6"/>
  <c r="L620" i="6"/>
  <c r="L1045" i="6"/>
  <c r="L996" i="6"/>
  <c r="L922" i="6"/>
  <c r="L1009" i="6"/>
  <c r="Q1009" i="6" s="1"/>
  <c r="L1473" i="6"/>
  <c r="L133" i="6"/>
  <c r="L578" i="6"/>
  <c r="L1311" i="6"/>
  <c r="L354" i="6"/>
  <c r="L1285" i="6"/>
  <c r="L824" i="6"/>
  <c r="Q824" i="6" s="1"/>
  <c r="L316" i="6"/>
  <c r="L634" i="6"/>
  <c r="Q634" i="6" s="1"/>
  <c r="L986" i="6"/>
  <c r="L1074" i="6"/>
  <c r="L553" i="6"/>
  <c r="L1518" i="6"/>
  <c r="L1438" i="6"/>
  <c r="Q1438" i="6" s="1"/>
  <c r="L490" i="6"/>
  <c r="S489" i="6"/>
  <c r="L208" i="6"/>
  <c r="L1346" i="6"/>
  <c r="L701" i="6"/>
  <c r="L163" i="6"/>
  <c r="Q163" i="6" s="1"/>
  <c r="L1226" i="6"/>
  <c r="Q1226" i="6" s="1"/>
  <c r="L340" i="6"/>
  <c r="L1253" i="6"/>
  <c r="Q1253" i="6" s="1"/>
  <c r="L1378" i="6"/>
  <c r="Q1378" i="6" s="1"/>
  <c r="L229" i="6"/>
  <c r="L714" i="6"/>
  <c r="L794" i="6"/>
  <c r="L141" i="6"/>
  <c r="L724" i="6"/>
  <c r="L878" i="6"/>
  <c r="Q878" i="6" s="1"/>
  <c r="L677" i="6"/>
  <c r="L1149" i="6"/>
  <c r="Q1149" i="6" s="1"/>
  <c r="L1202" i="6"/>
  <c r="L1061" i="6"/>
  <c r="L515" i="6"/>
  <c r="L837" i="6"/>
  <c r="L1298" i="6"/>
  <c r="L892" i="6"/>
  <c r="Q892" i="6" s="1"/>
  <c r="L1239" i="6"/>
  <c r="L1183" i="6"/>
  <c r="Q1183" i="6" s="1"/>
  <c r="L541" i="6"/>
  <c r="X785" i="1"/>
  <c r="R1223" i="1"/>
  <c r="L43" i="1"/>
  <c r="AX25" i="6"/>
  <c r="S1201" i="6"/>
  <c r="S257" i="6"/>
  <c r="S1088" i="6"/>
  <c r="X10" i="6"/>
  <c r="AD10" i="6" s="1"/>
  <c r="S690" i="6"/>
  <c r="AA289" i="6"/>
  <c r="AA239" i="6"/>
  <c r="Y1264" i="6"/>
  <c r="S366" i="6"/>
  <c r="Y1100" i="6"/>
  <c r="S1087" i="6"/>
  <c r="AC9" i="6"/>
  <c r="Y1136" i="6"/>
  <c r="AM1136" i="6" s="1"/>
  <c r="S975" i="6"/>
  <c r="S528" i="6"/>
  <c r="Y771" i="6"/>
  <c r="AM771" i="6" s="1"/>
  <c r="Y1395" i="6"/>
  <c r="AM1395" i="6" s="1"/>
  <c r="AA258" i="6"/>
  <c r="S1214" i="6"/>
  <c r="AB9" i="6"/>
  <c r="S771" i="6"/>
  <c r="S848" i="6"/>
  <c r="Y71" i="6"/>
  <c r="S995" i="6"/>
  <c r="AD9" i="6"/>
  <c r="S1472" i="6"/>
  <c r="Y556" i="6"/>
  <c r="AY22" i="6"/>
  <c r="AA173" i="6"/>
  <c r="AA822" i="6"/>
  <c r="S9" i="6"/>
  <c r="Y1184" i="6"/>
  <c r="AZ22" i="6"/>
  <c r="S1378" i="6"/>
  <c r="BA21" i="6"/>
  <c r="S1550" i="6"/>
  <c r="Y1254" i="6"/>
  <c r="AM1254" i="6" s="1"/>
  <c r="S1009" i="6"/>
  <c r="S1253" i="6"/>
  <c r="S565" i="6"/>
  <c r="S1226" i="6"/>
  <c r="AX12" i="6"/>
  <c r="AW13" i="6"/>
  <c r="AY12" i="6"/>
  <c r="AZ12" i="6"/>
  <c r="S419" i="6"/>
  <c r="Y346" i="6"/>
  <c r="AA340" i="6"/>
  <c r="R1275" i="1"/>
  <c r="R371" i="1"/>
  <c r="R992" i="1"/>
  <c r="R417" i="1"/>
  <c r="R768" i="1"/>
  <c r="R5" i="1"/>
  <c r="Q5" i="1"/>
  <c r="R487" i="1"/>
  <c r="R1005" i="1"/>
  <c r="R1250" i="1"/>
  <c r="R563" i="1"/>
  <c r="R686" i="1"/>
  <c r="R363" i="1"/>
  <c r="R1200" i="1"/>
  <c r="X823" i="1"/>
  <c r="R1211" i="1"/>
  <c r="R1084" i="1"/>
  <c r="R1058" i="1"/>
  <c r="R1133" i="1"/>
  <c r="R863" i="1"/>
  <c r="R846" i="1"/>
  <c r="R1470" i="1"/>
  <c r="R525" i="1"/>
  <c r="M13" i="1"/>
  <c r="R14" i="1"/>
  <c r="R271" i="1"/>
  <c r="R1376" i="1"/>
  <c r="R1013" i="1"/>
  <c r="R1359" i="1"/>
  <c r="R1091" i="1"/>
  <c r="M42" i="1"/>
  <c r="R43" i="1"/>
  <c r="R1067" i="1"/>
  <c r="R1499" i="1"/>
  <c r="R260" i="1"/>
  <c r="R533" i="1"/>
  <c r="R1201" i="1"/>
  <c r="R424" i="1"/>
  <c r="X1213" i="1"/>
  <c r="X244" i="1"/>
  <c r="AE244" i="1" s="1"/>
  <c r="X1212" i="1"/>
  <c r="AE1212" i="1" s="1"/>
  <c r="K6" i="1"/>
  <c r="L6" i="1" s="1"/>
  <c r="M5" i="1"/>
  <c r="K15" i="1"/>
  <c r="L15" i="1" s="1"/>
  <c r="M14" i="1"/>
  <c r="K44" i="1"/>
  <c r="M43" i="1"/>
  <c r="AB5" i="1"/>
  <c r="X1096" i="1"/>
  <c r="AW9" i="1"/>
  <c r="AX9" i="1"/>
  <c r="AY9" i="1"/>
  <c r="AX19" i="1"/>
  <c r="AZ19" i="1" s="1"/>
  <c r="X1182" i="1"/>
  <c r="X1181" i="1"/>
  <c r="AA6" i="1"/>
  <c r="X1133" i="1"/>
  <c r="AC5" i="1"/>
  <c r="AA5" i="1"/>
  <c r="X1516" i="1"/>
  <c r="AE1516" i="1" s="1"/>
  <c r="X432" i="1"/>
  <c r="X1111" i="1"/>
  <c r="AB6" i="1"/>
  <c r="X830" i="1"/>
  <c r="X1417" i="1"/>
  <c r="AE1417" i="1" s="1"/>
  <c r="X768" i="1"/>
  <c r="AE768" i="1" s="1"/>
  <c r="X1214" i="1"/>
  <c r="X1250" i="1"/>
  <c r="AE1250" i="1" s="1"/>
  <c r="X863" i="1"/>
  <c r="AE863" i="1" s="1"/>
  <c r="X1097" i="1"/>
  <c r="X287" i="1"/>
  <c r="X1263" i="1"/>
  <c r="AE1263" i="1" s="1"/>
  <c r="X1536" i="1"/>
  <c r="AE1536" i="1" s="1"/>
  <c r="X239" i="1"/>
  <c r="AE239" i="1" s="1"/>
  <c r="W7" i="1"/>
  <c r="AC7" i="1" s="1"/>
  <c r="X264" i="1"/>
  <c r="X871" i="1"/>
  <c r="AE871" i="1" s="1"/>
  <c r="X786" i="1"/>
  <c r="X463" i="1"/>
  <c r="X1183" i="1"/>
  <c r="X344" i="1"/>
  <c r="AE344" i="1" s="1"/>
  <c r="X438" i="1"/>
  <c r="AE438" i="1" s="1"/>
  <c r="X177" i="1"/>
  <c r="AE177" i="1" s="1"/>
  <c r="AV11" i="1"/>
  <c r="AY10" i="1"/>
  <c r="AX10" i="1"/>
  <c r="AW10" i="1"/>
  <c r="X550" i="1"/>
  <c r="AE550" i="1" s="1"/>
  <c r="X338" i="1"/>
  <c r="X68" i="1"/>
  <c r="AE68" i="1" s="1"/>
  <c r="X293" i="1"/>
  <c r="AE293" i="1" s="1"/>
  <c r="AW20" i="1"/>
  <c r="AV21" i="1"/>
  <c r="X1276" i="1"/>
  <c r="X454" i="1"/>
  <c r="X64" i="1"/>
  <c r="AE64" i="1" s="1"/>
  <c r="X1393" i="1"/>
  <c r="AE1393" i="1" s="1"/>
  <c r="AA652" i="1" l="1"/>
  <c r="Z430" i="1"/>
  <c r="AB652" i="1"/>
  <c r="R1134" i="6"/>
  <c r="Z172" i="1"/>
  <c r="W653" i="1"/>
  <c r="AA653" i="1"/>
  <c r="AB653" i="1"/>
  <c r="R942" i="6"/>
  <c r="AL1183" i="1"/>
  <c r="AK1183" i="1"/>
  <c r="AI1183" i="1"/>
  <c r="AH1183" i="1"/>
  <c r="AJ1183" i="1"/>
  <c r="AG1183" i="1"/>
  <c r="AF1183" i="1"/>
  <c r="AD1183" i="1"/>
  <c r="AL454" i="1"/>
  <c r="AK454" i="1"/>
  <c r="AI454" i="1"/>
  <c r="AJ454" i="1"/>
  <c r="AH454" i="1"/>
  <c r="AG454" i="1"/>
  <c r="AF454" i="1"/>
  <c r="AD454" i="1"/>
  <c r="AL287" i="1"/>
  <c r="AK287" i="1"/>
  <c r="AF287" i="1"/>
  <c r="AI287" i="1"/>
  <c r="AH287" i="1"/>
  <c r="AJ287" i="1"/>
  <c r="AG287" i="1"/>
  <c r="AD287" i="1"/>
  <c r="AL1181" i="1"/>
  <c r="AK1181" i="1"/>
  <c r="AJ1181" i="1"/>
  <c r="AI1181" i="1"/>
  <c r="AH1181" i="1"/>
  <c r="AG1181" i="1"/>
  <c r="AF1181" i="1"/>
  <c r="AE1182" i="1"/>
  <c r="AD1181" i="1"/>
  <c r="AE1181" i="1"/>
  <c r="AL1213" i="1"/>
  <c r="AK1213" i="1"/>
  <c r="AJ1213" i="1"/>
  <c r="AH1213" i="1"/>
  <c r="AG1213" i="1"/>
  <c r="AI1213" i="1"/>
  <c r="AF1213" i="1"/>
  <c r="AE1214" i="1"/>
  <c r="AD1213" i="1"/>
  <c r="AB824" i="1"/>
  <c r="AL823" i="1"/>
  <c r="AK823" i="1"/>
  <c r="AI823" i="1"/>
  <c r="AH823" i="1"/>
  <c r="AJ823" i="1"/>
  <c r="AG823" i="1"/>
  <c r="AF823" i="1"/>
  <c r="AE824" i="1"/>
  <c r="AD823" i="1"/>
  <c r="AE823" i="1"/>
  <c r="AL555" i="1"/>
  <c r="AK555" i="1"/>
  <c r="AJ555" i="1"/>
  <c r="AI555" i="1"/>
  <c r="AH555" i="1"/>
  <c r="AG555" i="1"/>
  <c r="AF555" i="1"/>
  <c r="AD555" i="1"/>
  <c r="O130" i="6"/>
  <c r="O931" i="6"/>
  <c r="K1491" i="1"/>
  <c r="Q1490" i="1"/>
  <c r="M1490" i="1"/>
  <c r="L1490" i="1"/>
  <c r="AL463" i="1"/>
  <c r="AK463" i="1"/>
  <c r="AI463" i="1"/>
  <c r="AJ463" i="1"/>
  <c r="AE464" i="1"/>
  <c r="AD463" i="1"/>
  <c r="AL1276" i="1"/>
  <c r="AK1276" i="1"/>
  <c r="AJ1276" i="1"/>
  <c r="AI1276" i="1"/>
  <c r="AH1276" i="1"/>
  <c r="AG1276" i="1"/>
  <c r="AD1276" i="1"/>
  <c r="AF1276" i="1"/>
  <c r="AL786" i="1"/>
  <c r="AG786" i="1"/>
  <c r="AJ786" i="1"/>
  <c r="AK786" i="1"/>
  <c r="AI786" i="1"/>
  <c r="AH786" i="1"/>
  <c r="AE787" i="1"/>
  <c r="AD786" i="1"/>
  <c r="AF786" i="1"/>
  <c r="AL1097" i="1"/>
  <c r="AG1097" i="1"/>
  <c r="AI1097" i="1"/>
  <c r="AH1097" i="1"/>
  <c r="AK1097" i="1"/>
  <c r="AJ1097" i="1"/>
  <c r="AD1097" i="1"/>
  <c r="AF1097" i="1"/>
  <c r="AL1111" i="1"/>
  <c r="AK1111" i="1"/>
  <c r="AH1111" i="1"/>
  <c r="AI1111" i="1"/>
  <c r="AG1111" i="1"/>
  <c r="AJ1111" i="1"/>
  <c r="AF1111" i="1"/>
  <c r="AD1111" i="1"/>
  <c r="AL1182" i="1"/>
  <c r="AK1182" i="1"/>
  <c r="AI1182" i="1"/>
  <c r="AH1182" i="1"/>
  <c r="AJ1182" i="1"/>
  <c r="AG1182" i="1"/>
  <c r="AF1182" i="1"/>
  <c r="AE1183" i="1"/>
  <c r="AD1182" i="1"/>
  <c r="L44" i="1"/>
  <c r="K45" i="1"/>
  <c r="K651" i="1"/>
  <c r="Q650" i="1"/>
  <c r="M650" i="1"/>
  <c r="L650" i="1"/>
  <c r="N761" i="1"/>
  <c r="O760" i="1"/>
  <c r="P760" i="1" s="1"/>
  <c r="AE454" i="1"/>
  <c r="N15" i="1"/>
  <c r="AK64" i="1"/>
  <c r="AL64" i="1"/>
  <c r="AI64" i="1"/>
  <c r="AH64" i="1"/>
  <c r="AJ64" i="1"/>
  <c r="AG64" i="1"/>
  <c r="AF64" i="1"/>
  <c r="AE65" i="1"/>
  <c r="AD64" i="1"/>
  <c r="AL244" i="1"/>
  <c r="AK244" i="1"/>
  <c r="AJ244" i="1"/>
  <c r="AI244" i="1"/>
  <c r="AH244" i="1"/>
  <c r="AG244" i="1"/>
  <c r="AF244" i="1"/>
  <c r="AD244" i="1"/>
  <c r="AL871" i="1"/>
  <c r="AK871" i="1"/>
  <c r="AI871" i="1"/>
  <c r="AJ871" i="1"/>
  <c r="AE872" i="1"/>
  <c r="AD871" i="1"/>
  <c r="AL785" i="1"/>
  <c r="AG785" i="1"/>
  <c r="AJ785" i="1"/>
  <c r="AK785" i="1"/>
  <c r="AI785" i="1"/>
  <c r="AH785" i="1"/>
  <c r="AD785" i="1"/>
  <c r="AF785" i="1"/>
  <c r="AE786" i="1"/>
  <c r="AE785" i="1"/>
  <c r="AL264" i="1"/>
  <c r="AI264" i="1"/>
  <c r="AJ264" i="1"/>
  <c r="AH264" i="1"/>
  <c r="AK264" i="1"/>
  <c r="AG264" i="1"/>
  <c r="AF264" i="1"/>
  <c r="AD264" i="1"/>
  <c r="AL1250" i="1"/>
  <c r="AG1250" i="1"/>
  <c r="AJ1250" i="1"/>
  <c r="AI1250" i="1"/>
  <c r="AK1250" i="1"/>
  <c r="AH1250" i="1"/>
  <c r="AD1250" i="1"/>
  <c r="AF1250" i="1"/>
  <c r="AL1516" i="1"/>
  <c r="AK1516" i="1"/>
  <c r="AJ1516" i="1"/>
  <c r="AH1516" i="1"/>
  <c r="AG1516" i="1"/>
  <c r="AI1516" i="1"/>
  <c r="AD1516" i="1"/>
  <c r="AF1516" i="1"/>
  <c r="AC554" i="1"/>
  <c r="AL553" i="1"/>
  <c r="AG553" i="1"/>
  <c r="AI553" i="1"/>
  <c r="AJ553" i="1"/>
  <c r="AH553" i="1"/>
  <c r="AK553" i="1"/>
  <c r="AD553" i="1"/>
  <c r="AF553" i="1"/>
  <c r="AE554" i="1"/>
  <c r="AE553" i="1"/>
  <c r="Z62" i="1"/>
  <c r="AE1276" i="1"/>
  <c r="AE555" i="1"/>
  <c r="AE1111" i="1"/>
  <c r="K762" i="1"/>
  <c r="Q761" i="1"/>
  <c r="M761" i="1"/>
  <c r="L761" i="1"/>
  <c r="N1270" i="1"/>
  <c r="O1269" i="1"/>
  <c r="AL1263" i="1"/>
  <c r="AK1263" i="1"/>
  <c r="AJ1263" i="1"/>
  <c r="AH1263" i="1"/>
  <c r="AI1263" i="1"/>
  <c r="AG1263" i="1"/>
  <c r="AF1263" i="1"/>
  <c r="AD1263" i="1"/>
  <c r="AL863" i="1"/>
  <c r="AK863" i="1"/>
  <c r="AJ863" i="1"/>
  <c r="AI863" i="1"/>
  <c r="AH863" i="1"/>
  <c r="AG863" i="1"/>
  <c r="AF863" i="1"/>
  <c r="AD863" i="1"/>
  <c r="N6" i="1"/>
  <c r="O1086" i="6"/>
  <c r="N1535" i="1"/>
  <c r="O1534" i="1"/>
  <c r="P1534" i="1" s="1"/>
  <c r="AL550" i="1"/>
  <c r="AK550" i="1"/>
  <c r="AJ550" i="1"/>
  <c r="AH550" i="1"/>
  <c r="AG550" i="1"/>
  <c r="AI550" i="1"/>
  <c r="AF550" i="1"/>
  <c r="AE551" i="1"/>
  <c r="AD550" i="1"/>
  <c r="N14" i="1"/>
  <c r="AL432" i="1"/>
  <c r="AK432" i="1"/>
  <c r="AJ432" i="1"/>
  <c r="AH432" i="1"/>
  <c r="AI432" i="1"/>
  <c r="AG432" i="1"/>
  <c r="AF432" i="1"/>
  <c r="AD432" i="1"/>
  <c r="AL293" i="1"/>
  <c r="AK293" i="1"/>
  <c r="AJ293" i="1"/>
  <c r="AH293" i="1"/>
  <c r="AG293" i="1"/>
  <c r="AF293" i="1"/>
  <c r="AI293" i="1"/>
  <c r="AD293" i="1"/>
  <c r="AL177" i="1"/>
  <c r="AG177" i="1"/>
  <c r="AI177" i="1"/>
  <c r="AF177" i="1"/>
  <c r="AJ177" i="1"/>
  <c r="AK177" i="1"/>
  <c r="AH177" i="1"/>
  <c r="AD177" i="1"/>
  <c r="AL1214" i="1"/>
  <c r="AK1214" i="1"/>
  <c r="AI1214" i="1"/>
  <c r="AH1214" i="1"/>
  <c r="AG1214" i="1"/>
  <c r="AJ1214" i="1"/>
  <c r="AF1214" i="1"/>
  <c r="AD1214" i="1"/>
  <c r="AL68" i="1"/>
  <c r="AK68" i="1"/>
  <c r="AJ68" i="1"/>
  <c r="AI68" i="1"/>
  <c r="AH68" i="1"/>
  <c r="AG68" i="1"/>
  <c r="AF68" i="1"/>
  <c r="AD68" i="1"/>
  <c r="AL438" i="1"/>
  <c r="AK438" i="1"/>
  <c r="AI438" i="1"/>
  <c r="AJ438" i="1"/>
  <c r="AE439" i="1"/>
  <c r="AD438" i="1"/>
  <c r="AL239" i="1"/>
  <c r="AK239" i="1"/>
  <c r="AF239" i="1"/>
  <c r="AH239" i="1"/>
  <c r="AJ239" i="1"/>
  <c r="AI239" i="1"/>
  <c r="AG239" i="1"/>
  <c r="AE240" i="1"/>
  <c r="AD239" i="1"/>
  <c r="AL768" i="1"/>
  <c r="AJ768" i="1"/>
  <c r="AH768" i="1"/>
  <c r="AK768" i="1"/>
  <c r="AI768" i="1"/>
  <c r="AG768" i="1"/>
  <c r="AF768" i="1"/>
  <c r="AD768" i="1"/>
  <c r="K1271" i="1"/>
  <c r="Q1270" i="1"/>
  <c r="M1270" i="1"/>
  <c r="L1270" i="1"/>
  <c r="AL830" i="1"/>
  <c r="AK830" i="1"/>
  <c r="AI830" i="1"/>
  <c r="AJ830" i="1"/>
  <c r="AE831" i="1"/>
  <c r="AD830" i="1"/>
  <c r="N13" i="1"/>
  <c r="N650" i="1"/>
  <c r="O649" i="1"/>
  <c r="P649" i="1" s="1"/>
  <c r="AL1393" i="1"/>
  <c r="AG1393" i="1"/>
  <c r="AJ1393" i="1"/>
  <c r="AK1393" i="1"/>
  <c r="AI1393" i="1"/>
  <c r="AH1393" i="1"/>
  <c r="AD1393" i="1"/>
  <c r="AF1393" i="1"/>
  <c r="AL338" i="1"/>
  <c r="AK338" i="1"/>
  <c r="AJ338" i="1"/>
  <c r="AI338" i="1"/>
  <c r="AG338" i="1"/>
  <c r="AH338" i="1"/>
  <c r="AE339" i="1"/>
  <c r="AD338" i="1"/>
  <c r="AF338" i="1"/>
  <c r="AL344" i="1"/>
  <c r="AK344" i="1"/>
  <c r="AI344" i="1"/>
  <c r="AH344" i="1"/>
  <c r="AJ344" i="1"/>
  <c r="AG344" i="1"/>
  <c r="AF344" i="1"/>
  <c r="AD344" i="1"/>
  <c r="AL1536" i="1"/>
  <c r="AJ1536" i="1"/>
  <c r="AK1536" i="1"/>
  <c r="AH1536" i="1"/>
  <c r="AI1536" i="1"/>
  <c r="AG1536" i="1"/>
  <c r="AF1536" i="1"/>
  <c r="AD1536" i="1"/>
  <c r="AL1417" i="1"/>
  <c r="AK1417" i="1"/>
  <c r="AG1417" i="1"/>
  <c r="AI1417" i="1"/>
  <c r="AH1417" i="1"/>
  <c r="AJ1417" i="1"/>
  <c r="AD1417" i="1"/>
  <c r="AF1417" i="1"/>
  <c r="AL1133" i="1"/>
  <c r="AK1133" i="1"/>
  <c r="AJ1133" i="1"/>
  <c r="AH1133" i="1"/>
  <c r="AI1133" i="1"/>
  <c r="AG1133" i="1"/>
  <c r="AF1133" i="1"/>
  <c r="AD1133" i="1"/>
  <c r="AL1096" i="1"/>
  <c r="AI1096" i="1"/>
  <c r="AH1096" i="1"/>
  <c r="AK1096" i="1"/>
  <c r="AJ1096" i="1"/>
  <c r="AG1096" i="1"/>
  <c r="AF1096" i="1"/>
  <c r="AE1097" i="1"/>
  <c r="AD1096" i="1"/>
  <c r="AE1096" i="1"/>
  <c r="AL1212" i="1"/>
  <c r="AK1212" i="1"/>
  <c r="AJ1212" i="1"/>
  <c r="AH1212" i="1"/>
  <c r="AG1212" i="1"/>
  <c r="AI1212" i="1"/>
  <c r="AE1213" i="1"/>
  <c r="AD1212" i="1"/>
  <c r="AF1212" i="1"/>
  <c r="O456" i="6"/>
  <c r="O9" i="6"/>
  <c r="AE264" i="1"/>
  <c r="AE432" i="1"/>
  <c r="K1536" i="1"/>
  <c r="Q1535" i="1"/>
  <c r="M1535" i="1"/>
  <c r="L1535" i="1"/>
  <c r="AE463" i="1"/>
  <c r="AE830" i="1"/>
  <c r="AE1133" i="1"/>
  <c r="AE287" i="1"/>
  <c r="N1490" i="1"/>
  <c r="O1489" i="1"/>
  <c r="P1489" i="1" s="1"/>
  <c r="AE338" i="1"/>
  <c r="Z1514" i="1"/>
  <c r="Z1513" i="1"/>
  <c r="Z548" i="1"/>
  <c r="Z861" i="1"/>
  <c r="Y1389" i="1"/>
  <c r="Z1388" i="1" s="1"/>
  <c r="Z171" i="1"/>
  <c r="AB554" i="1"/>
  <c r="Y1133" i="1"/>
  <c r="AC1133" i="1"/>
  <c r="AB1133" i="1"/>
  <c r="AA1133" i="1"/>
  <c r="P1134" i="1"/>
  <c r="Y1212" i="1"/>
  <c r="Z1211" i="1" s="1"/>
  <c r="AC1212" i="1"/>
  <c r="AB1212" i="1"/>
  <c r="AA1212" i="1"/>
  <c r="P1213" i="1"/>
  <c r="AC463" i="1"/>
  <c r="AC464" i="1"/>
  <c r="AB463" i="1"/>
  <c r="AB464" i="1"/>
  <c r="AA463" i="1"/>
  <c r="P464" i="1"/>
  <c r="Y239" i="1"/>
  <c r="Z238" i="1" s="1"/>
  <c r="AC239" i="1"/>
  <c r="AB239" i="1"/>
  <c r="AA239" i="1"/>
  <c r="P240" i="1"/>
  <c r="AC240" i="1"/>
  <c r="AB240" i="1"/>
  <c r="Y768" i="1"/>
  <c r="AC768" i="1"/>
  <c r="AB768" i="1"/>
  <c r="AA768" i="1"/>
  <c r="P769" i="1"/>
  <c r="Y1111" i="1"/>
  <c r="AC1111" i="1"/>
  <c r="AB1111" i="1"/>
  <c r="AA1111" i="1"/>
  <c r="P1112" i="1"/>
  <c r="AC244" i="1"/>
  <c r="AB244" i="1"/>
  <c r="AA244" i="1"/>
  <c r="P245" i="1"/>
  <c r="AC823" i="1"/>
  <c r="AB823" i="1"/>
  <c r="AA823" i="1"/>
  <c r="P824" i="1"/>
  <c r="Y1180" i="1"/>
  <c r="Y1181" i="1" s="1"/>
  <c r="AC824" i="1"/>
  <c r="Z1132" i="1"/>
  <c r="Z1131" i="1"/>
  <c r="Z819" i="1"/>
  <c r="AC1182" i="1"/>
  <c r="AB1182" i="1"/>
  <c r="AA1182" i="1"/>
  <c r="P1183" i="1"/>
  <c r="AC177" i="1"/>
  <c r="AB177" i="1"/>
  <c r="AA177" i="1"/>
  <c r="P178" i="1"/>
  <c r="AC786" i="1"/>
  <c r="AB786" i="1"/>
  <c r="AA786" i="1"/>
  <c r="P787" i="1"/>
  <c r="AC787" i="1"/>
  <c r="AB787" i="1"/>
  <c r="Y1536" i="1"/>
  <c r="AC1536" i="1"/>
  <c r="AB1536" i="1"/>
  <c r="AA1536" i="1"/>
  <c r="Y1097" i="1"/>
  <c r="AC1097" i="1"/>
  <c r="AB1097" i="1"/>
  <c r="AA1097" i="1"/>
  <c r="P1098" i="1"/>
  <c r="Y1417" i="1"/>
  <c r="AC1417" i="1"/>
  <c r="AB1417" i="1"/>
  <c r="AA1417" i="1"/>
  <c r="P1418" i="1"/>
  <c r="Y432" i="1"/>
  <c r="AC432" i="1"/>
  <c r="AB432" i="1"/>
  <c r="AA432" i="1"/>
  <c r="P433" i="1"/>
  <c r="AC1181" i="1"/>
  <c r="AB1181" i="1"/>
  <c r="AA1181" i="1"/>
  <c r="P1182" i="1"/>
  <c r="AC785" i="1"/>
  <c r="AB785" i="1"/>
  <c r="AA785" i="1"/>
  <c r="P786" i="1"/>
  <c r="Y555" i="1"/>
  <c r="AC555" i="1"/>
  <c r="AB555" i="1"/>
  <c r="AA555" i="1"/>
  <c r="P556" i="1"/>
  <c r="Z1210" i="1"/>
  <c r="Y550" i="1"/>
  <c r="Z549" i="1" s="1"/>
  <c r="AC550" i="1"/>
  <c r="AB550" i="1"/>
  <c r="AA550" i="1"/>
  <c r="P551" i="1"/>
  <c r="AB551" i="1"/>
  <c r="AC551" i="1"/>
  <c r="Y64" i="1"/>
  <c r="AC64" i="1"/>
  <c r="AB64" i="1"/>
  <c r="AA64" i="1"/>
  <c r="P65" i="1"/>
  <c r="AC65" i="1"/>
  <c r="AB65" i="1"/>
  <c r="Y863" i="1"/>
  <c r="AC863" i="1"/>
  <c r="AB863" i="1"/>
  <c r="AA863" i="1"/>
  <c r="P864" i="1"/>
  <c r="Y830" i="1"/>
  <c r="Z830" i="1" s="1"/>
  <c r="AC830" i="1"/>
  <c r="AC831" i="1"/>
  <c r="AB830" i="1"/>
  <c r="AB831" i="1"/>
  <c r="AA830" i="1"/>
  <c r="P831" i="1"/>
  <c r="Y1213" i="1"/>
  <c r="AC1213" i="1"/>
  <c r="AB1213" i="1"/>
  <c r="AA1213" i="1"/>
  <c r="P1214" i="1"/>
  <c r="Z1386" i="1"/>
  <c r="Z1416" i="1"/>
  <c r="Z236" i="1"/>
  <c r="Z170" i="1"/>
  <c r="Y454" i="1"/>
  <c r="AC454" i="1"/>
  <c r="AB454" i="1"/>
  <c r="AA454" i="1"/>
  <c r="P455" i="1"/>
  <c r="Y1250" i="1"/>
  <c r="Z1249" i="1" s="1"/>
  <c r="AC1250" i="1"/>
  <c r="AB1250" i="1"/>
  <c r="AA1250" i="1"/>
  <c r="P1251" i="1"/>
  <c r="Y1516" i="1"/>
  <c r="Z1515" i="1" s="1"/>
  <c r="AC1516" i="1"/>
  <c r="AA1516" i="1"/>
  <c r="AB1516" i="1"/>
  <c r="P1517" i="1"/>
  <c r="AC553" i="1"/>
  <c r="AB553" i="1"/>
  <c r="AA553" i="1"/>
  <c r="P554" i="1"/>
  <c r="Z829" i="1"/>
  <c r="Y285" i="1"/>
  <c r="Z284" i="1" s="1"/>
  <c r="Z1248" i="1"/>
  <c r="AC1183" i="1"/>
  <c r="AB1183" i="1"/>
  <c r="AA1183" i="1"/>
  <c r="P1184" i="1"/>
  <c r="AC293" i="1"/>
  <c r="AB293" i="1"/>
  <c r="AA293" i="1"/>
  <c r="P294" i="1"/>
  <c r="Y438" i="1"/>
  <c r="Z438" i="1" s="1"/>
  <c r="AC438" i="1"/>
  <c r="AC439" i="1"/>
  <c r="AB438" i="1"/>
  <c r="AB439" i="1"/>
  <c r="AA438" i="1"/>
  <c r="P439" i="1"/>
  <c r="AC872" i="1"/>
  <c r="AC871" i="1"/>
  <c r="AB872" i="1"/>
  <c r="AB871" i="1"/>
  <c r="AA871" i="1"/>
  <c r="P872" i="1"/>
  <c r="AC1263" i="1"/>
  <c r="AB1263" i="1"/>
  <c r="AA1263" i="1"/>
  <c r="P1264" i="1"/>
  <c r="Y1096" i="1"/>
  <c r="AC1096" i="1"/>
  <c r="AB1096" i="1"/>
  <c r="AA1096" i="1"/>
  <c r="P1097" i="1"/>
  <c r="Z1415" i="1"/>
  <c r="Z1414" i="1"/>
  <c r="Y821" i="1"/>
  <c r="Z61" i="1"/>
  <c r="Z60" i="1"/>
  <c r="Z1385" i="1"/>
  <c r="Z336" i="1"/>
  <c r="Y174" i="1"/>
  <c r="Z173" i="1" s="1"/>
  <c r="Y338" i="1"/>
  <c r="Z337" i="1" s="1"/>
  <c r="AC338" i="1"/>
  <c r="AB338" i="1"/>
  <c r="AA338" i="1"/>
  <c r="P339" i="1"/>
  <c r="AC339" i="1"/>
  <c r="AB339" i="1"/>
  <c r="AC264" i="1"/>
  <c r="AB264" i="1"/>
  <c r="AA264" i="1"/>
  <c r="P265" i="1"/>
  <c r="AC1393" i="1"/>
  <c r="AB1393" i="1"/>
  <c r="AA1393" i="1"/>
  <c r="P1394" i="1"/>
  <c r="AC1276" i="1"/>
  <c r="AB1276" i="1"/>
  <c r="AA1276" i="1"/>
  <c r="P1277" i="1"/>
  <c r="Y68" i="1"/>
  <c r="AC68" i="1"/>
  <c r="AB68" i="1"/>
  <c r="AA68" i="1"/>
  <c r="P69" i="1"/>
  <c r="Y344" i="1"/>
  <c r="Z343" i="1" s="1"/>
  <c r="AC344" i="1"/>
  <c r="AB344" i="1"/>
  <c r="AA344" i="1"/>
  <c r="P345" i="1"/>
  <c r="AC287" i="1"/>
  <c r="AB287" i="1"/>
  <c r="AA287" i="1"/>
  <c r="P288" i="1"/>
  <c r="Y1214" i="1"/>
  <c r="AC1214" i="1"/>
  <c r="AB1214" i="1"/>
  <c r="AA1214" i="1"/>
  <c r="P1215" i="1"/>
  <c r="Z767" i="1"/>
  <c r="Z766" i="1"/>
  <c r="Z453" i="1"/>
  <c r="Z283" i="1"/>
  <c r="Z429" i="1"/>
  <c r="N43" i="1"/>
  <c r="N44" i="1"/>
  <c r="O199" i="6"/>
  <c r="O1073" i="6"/>
  <c r="O1550" i="6"/>
  <c r="O577" i="6"/>
  <c r="O150" i="6"/>
  <c r="O366" i="6"/>
  <c r="O172" i="6"/>
  <c r="O1378" i="6"/>
  <c r="O1472" i="6"/>
  <c r="O935" i="6"/>
  <c r="O114" i="6"/>
  <c r="AB542" i="6"/>
  <c r="O118" i="6"/>
  <c r="O432" i="6"/>
  <c r="O1214" i="6"/>
  <c r="O100" i="6"/>
  <c r="O208" i="6"/>
  <c r="O402" i="6"/>
  <c r="O597" i="6"/>
  <c r="O1226" i="6"/>
  <c r="O848" i="6"/>
  <c r="O216" i="6"/>
  <c r="O244" i="6"/>
  <c r="O207" i="6"/>
  <c r="O892" i="6"/>
  <c r="O698" i="6"/>
  <c r="O441" i="6"/>
  <c r="O49" i="6"/>
  <c r="O104" i="6"/>
  <c r="O131" i="6"/>
  <c r="O771" i="6"/>
  <c r="O1061" i="6"/>
  <c r="O527" i="6"/>
  <c r="O56" i="6"/>
  <c r="O722" i="6"/>
  <c r="O112" i="6"/>
  <c r="O865" i="6"/>
  <c r="O228" i="6"/>
  <c r="O198" i="6"/>
  <c r="O141" i="6"/>
  <c r="O48" i="6"/>
  <c r="O129" i="6"/>
  <c r="O1360" i="6"/>
  <c r="O1395" i="6"/>
  <c r="O834" i="6"/>
  <c r="O706" i="6"/>
  <c r="O1201" i="6"/>
  <c r="O621" i="6"/>
  <c r="O1339" i="6"/>
  <c r="O346" i="6"/>
  <c r="O685" i="6"/>
  <c r="O83" i="6"/>
  <c r="O140" i="6"/>
  <c r="O256" i="6"/>
  <c r="O944" i="6"/>
  <c r="O1136" i="6"/>
  <c r="O226" i="6"/>
  <c r="O58" i="6"/>
  <c r="O1253" i="6"/>
  <c r="O605" i="6"/>
  <c r="O87" i="6"/>
  <c r="O913" i="6"/>
  <c r="O297" i="6"/>
  <c r="O609" i="6"/>
  <c r="O175" i="6"/>
  <c r="O419" i="6"/>
  <c r="O565" i="6"/>
  <c r="O99" i="6"/>
  <c r="O227" i="6"/>
  <c r="O1517" i="6"/>
  <c r="O690" i="6"/>
  <c r="O400" i="6"/>
  <c r="O1543" i="6"/>
  <c r="O59" i="6"/>
  <c r="O230" i="6"/>
  <c r="O249" i="6"/>
  <c r="O1009" i="6"/>
  <c r="O1135" i="6"/>
  <c r="O943" i="6"/>
  <c r="O469" i="6"/>
  <c r="O1087" i="6"/>
  <c r="O148" i="6"/>
  <c r="O293" i="6"/>
  <c r="O80" i="6"/>
  <c r="O995" i="6"/>
  <c r="O657" i="6"/>
  <c r="O975" i="6"/>
  <c r="O439" i="6"/>
  <c r="O151" i="6"/>
  <c r="O386" i="6"/>
  <c r="P198" i="6"/>
  <c r="P365" i="6"/>
  <c r="N114" i="6"/>
  <c r="P117" i="6"/>
  <c r="R431" i="6"/>
  <c r="P1213" i="6"/>
  <c r="P99" i="6"/>
  <c r="P207" i="6"/>
  <c r="P401" i="6"/>
  <c r="P596" i="6"/>
  <c r="P1225" i="6"/>
  <c r="P847" i="6"/>
  <c r="P215" i="6"/>
  <c r="AD922" i="6"/>
  <c r="P1134" i="6"/>
  <c r="P942" i="6"/>
  <c r="P1549" i="6"/>
  <c r="R171" i="6"/>
  <c r="P934" i="6"/>
  <c r="N9" i="6"/>
  <c r="P243" i="6"/>
  <c r="P206" i="6"/>
  <c r="P891" i="6"/>
  <c r="P697" i="6"/>
  <c r="P440" i="6"/>
  <c r="P48" i="6"/>
  <c r="P103" i="6"/>
  <c r="P130" i="6"/>
  <c r="P770" i="6"/>
  <c r="P1060" i="6"/>
  <c r="N432" i="6"/>
  <c r="N1333" i="6"/>
  <c r="P1072" i="6"/>
  <c r="P576" i="6"/>
  <c r="P149" i="6"/>
  <c r="P1377" i="6"/>
  <c r="P1471" i="6"/>
  <c r="P113" i="6"/>
  <c r="P55" i="6"/>
  <c r="P721" i="6"/>
  <c r="P111" i="6"/>
  <c r="P864" i="6"/>
  <c r="P227" i="6"/>
  <c r="P197" i="6"/>
  <c r="P140" i="6"/>
  <c r="P47" i="6"/>
  <c r="P128" i="6"/>
  <c r="P1359" i="6"/>
  <c r="P1394" i="6"/>
  <c r="P833" i="6"/>
  <c r="P705" i="6"/>
  <c r="P1200" i="6"/>
  <c r="P620" i="6"/>
  <c r="P1338" i="6"/>
  <c r="P345" i="6"/>
  <c r="P684" i="6"/>
  <c r="P82" i="6"/>
  <c r="P139" i="6"/>
  <c r="P255" i="6"/>
  <c r="N456" i="6"/>
  <c r="P1135" i="6"/>
  <c r="P86" i="6"/>
  <c r="P608" i="6"/>
  <c r="P418" i="6"/>
  <c r="R526" i="6"/>
  <c r="P225" i="6"/>
  <c r="P57" i="6"/>
  <c r="P1252" i="6"/>
  <c r="P604" i="6"/>
  <c r="P912" i="6"/>
  <c r="P296" i="6"/>
  <c r="P174" i="6"/>
  <c r="P564" i="6"/>
  <c r="R98" i="6"/>
  <c r="P226" i="6"/>
  <c r="R1516" i="6"/>
  <c r="P689" i="6"/>
  <c r="P399" i="6"/>
  <c r="P1542" i="6"/>
  <c r="P58" i="6"/>
  <c r="P229" i="6"/>
  <c r="P248" i="6"/>
  <c r="P1008" i="6"/>
  <c r="AC922" i="6"/>
  <c r="P468" i="6"/>
  <c r="P1086" i="6"/>
  <c r="P147" i="6"/>
  <c r="P292" i="6"/>
  <c r="P79" i="6"/>
  <c r="P994" i="6"/>
  <c r="P656" i="6"/>
  <c r="P974" i="6"/>
  <c r="P438" i="6"/>
  <c r="P150" i="6"/>
  <c r="P385" i="6"/>
  <c r="X923" i="6"/>
  <c r="AC923" i="6" s="1"/>
  <c r="N527" i="6"/>
  <c r="P943" i="6"/>
  <c r="O43" i="1"/>
  <c r="O14" i="1"/>
  <c r="O13" i="1"/>
  <c r="O42" i="1"/>
  <c r="O5" i="1"/>
  <c r="P5" i="1" s="1"/>
  <c r="O12" i="1"/>
  <c r="S1334" i="6"/>
  <c r="Q1334" i="6"/>
  <c r="AD661" i="6"/>
  <c r="X662" i="6"/>
  <c r="AD662" i="6" s="1"/>
  <c r="X543" i="6"/>
  <c r="AD543" i="6" s="1"/>
  <c r="AD542" i="6"/>
  <c r="AB89" i="6"/>
  <c r="X90" i="6"/>
  <c r="AC90" i="6" s="1"/>
  <c r="X1508" i="6"/>
  <c r="AC1508" i="6" s="1"/>
  <c r="X1325" i="6"/>
  <c r="AC1325" i="6" s="1"/>
  <c r="AD1324" i="6"/>
  <c r="AB1324" i="6"/>
  <c r="AD1507" i="6"/>
  <c r="AB1507" i="6"/>
  <c r="AD879" i="6"/>
  <c r="AD1439" i="6"/>
  <c r="AB796" i="6"/>
  <c r="AD796" i="6"/>
  <c r="X797" i="6"/>
  <c r="AD797" i="6" s="1"/>
  <c r="AB879" i="6"/>
  <c r="X880" i="6"/>
  <c r="AB880" i="6" s="1"/>
  <c r="AB229" i="6"/>
  <c r="X1440" i="6"/>
  <c r="AC1440" i="6" s="1"/>
  <c r="X230" i="6"/>
  <c r="AC230" i="6" s="1"/>
  <c r="AD229" i="6"/>
  <c r="AB1346" i="6"/>
  <c r="AD1346" i="6"/>
  <c r="X1347" i="6"/>
  <c r="AC1347" i="6" s="1"/>
  <c r="AB1439" i="6"/>
  <c r="AC809" i="6"/>
  <c r="X810" i="6"/>
  <c r="AD810" i="6" s="1"/>
  <c r="AD809" i="6"/>
  <c r="X447" i="6"/>
  <c r="AB447" i="6" s="1"/>
  <c r="AB892" i="6"/>
  <c r="X893" i="6"/>
  <c r="AC893" i="6" s="1"/>
  <c r="AD892" i="6"/>
  <c r="X1240" i="6"/>
  <c r="AB1240" i="6" s="1"/>
  <c r="AD1239" i="6"/>
  <c r="AB1239" i="6"/>
  <c r="P526" i="6"/>
  <c r="X609" i="6"/>
  <c r="AC609" i="6" s="1"/>
  <c r="AD608" i="6"/>
  <c r="AB996" i="6"/>
  <c r="X997" i="6"/>
  <c r="AC997" i="6" s="1"/>
  <c r="AD996" i="6"/>
  <c r="AB608" i="6"/>
  <c r="AD104" i="6"/>
  <c r="X105" i="6"/>
  <c r="AC105" i="6" s="1"/>
  <c r="AC104" i="6"/>
  <c r="X1405" i="6"/>
  <c r="AC1405" i="6" s="1"/>
  <c r="AB1404" i="6"/>
  <c r="AD1404" i="6"/>
  <c r="AC446" i="6"/>
  <c r="AB446" i="6"/>
  <c r="X256" i="1"/>
  <c r="R889" i="1"/>
  <c r="AD850" i="6"/>
  <c r="X851" i="6"/>
  <c r="AC851" i="6" s="1"/>
  <c r="AB850" i="6"/>
  <c r="R1549" i="6"/>
  <c r="R174" i="6"/>
  <c r="R1072" i="6"/>
  <c r="R576" i="6"/>
  <c r="X188" i="6"/>
  <c r="AD188" i="6" s="1"/>
  <c r="AD187" i="6"/>
  <c r="AB187" i="6"/>
  <c r="R492" i="1"/>
  <c r="R147" i="6"/>
  <c r="R82" i="6"/>
  <c r="L10" i="6"/>
  <c r="L11" i="6" s="1"/>
  <c r="M11" i="6" s="1"/>
  <c r="AA64" i="6"/>
  <c r="AA63" i="6"/>
  <c r="X556" i="1"/>
  <c r="X1123" i="6"/>
  <c r="AC1123" i="6" s="1"/>
  <c r="AB1122" i="6"/>
  <c r="AD1122" i="6"/>
  <c r="Z1390" i="6"/>
  <c r="AA1388" i="6"/>
  <c r="R79" i="6"/>
  <c r="R468" i="6"/>
  <c r="R255" i="6"/>
  <c r="R684" i="6"/>
  <c r="R994" i="6"/>
  <c r="AB134" i="6"/>
  <c r="R149" i="6"/>
  <c r="R656" i="6"/>
  <c r="R296" i="6"/>
  <c r="R847" i="6"/>
  <c r="Q9" i="6"/>
  <c r="R1225" i="6"/>
  <c r="R365" i="6"/>
  <c r="R974" i="1"/>
  <c r="Z433" i="6"/>
  <c r="AF434" i="6"/>
  <c r="AH433" i="6"/>
  <c r="AC433" i="6"/>
  <c r="AG433" i="6"/>
  <c r="AC134" i="6"/>
  <c r="AD434" i="6"/>
  <c r="AE433" i="6"/>
  <c r="AC434" i="6"/>
  <c r="AC133" i="6"/>
  <c r="AD133" i="6"/>
  <c r="AB133" i="6"/>
  <c r="AF433" i="6"/>
  <c r="R48" i="6"/>
  <c r="R1359" i="6"/>
  <c r="R86" i="6"/>
  <c r="R564" i="6"/>
  <c r="R689" i="6"/>
  <c r="R47" i="6"/>
  <c r="R1008" i="6"/>
  <c r="R974" i="6"/>
  <c r="R255" i="1"/>
  <c r="R1549" i="1"/>
  <c r="R1213" i="6"/>
  <c r="R128" i="6"/>
  <c r="AB433" i="6"/>
  <c r="AA260" i="6"/>
  <c r="R891" i="6"/>
  <c r="R150" i="6"/>
  <c r="R206" i="6"/>
  <c r="R1377" i="6"/>
  <c r="R1135" i="6"/>
  <c r="P432" i="6"/>
  <c r="Z1519" i="6"/>
  <c r="AA1518" i="6" s="1"/>
  <c r="R130" i="6"/>
  <c r="R604" i="6"/>
  <c r="R226" i="6"/>
  <c r="R1060" i="6"/>
  <c r="R864" i="6"/>
  <c r="R1471" i="6"/>
  <c r="R113" i="6"/>
  <c r="R833" i="6"/>
  <c r="R440" i="6"/>
  <c r="R111" i="6"/>
  <c r="R721" i="6"/>
  <c r="R401" i="6"/>
  <c r="AI433" i="6"/>
  <c r="AD433" i="6"/>
  <c r="AB977" i="6"/>
  <c r="AL1215" i="6"/>
  <c r="AM1215" i="6"/>
  <c r="AL1420" i="6"/>
  <c r="AM1420" i="6"/>
  <c r="AL1113" i="6"/>
  <c r="AM1113" i="6"/>
  <c r="AL1277" i="6"/>
  <c r="AM1277" i="6"/>
  <c r="Z1539" i="6"/>
  <c r="AA1538" i="6" s="1"/>
  <c r="AL346" i="6"/>
  <c r="AM346" i="6"/>
  <c r="AL1264" i="6"/>
  <c r="AM1264" i="6"/>
  <c r="AL433" i="6"/>
  <c r="AM433" i="6"/>
  <c r="AL1184" i="6"/>
  <c r="AM1184" i="6"/>
  <c r="AL245" i="6"/>
  <c r="AM245" i="6"/>
  <c r="AL71" i="6"/>
  <c r="AM71" i="6"/>
  <c r="AL556" i="6"/>
  <c r="AM556" i="6"/>
  <c r="AL1100" i="6"/>
  <c r="AM1100" i="6"/>
  <c r="AK433" i="6"/>
  <c r="AK1136" i="6"/>
  <c r="AL1136" i="6"/>
  <c r="AK267" i="6"/>
  <c r="AL267" i="6"/>
  <c r="AK1254" i="6"/>
  <c r="AL1254" i="6"/>
  <c r="AK1395" i="6"/>
  <c r="AL1395" i="6"/>
  <c r="Z1113" i="6"/>
  <c r="AA1112" i="6" s="1"/>
  <c r="AK1519" i="6"/>
  <c r="AL1519" i="6"/>
  <c r="AK771" i="6"/>
  <c r="AL771" i="6"/>
  <c r="AK1539" i="6"/>
  <c r="AL1539" i="6"/>
  <c r="AK459" i="6"/>
  <c r="AL459" i="6"/>
  <c r="R596" i="6"/>
  <c r="R225" i="6"/>
  <c r="AJ1277" i="6"/>
  <c r="AK1277" i="6"/>
  <c r="AJ1100" i="6"/>
  <c r="AK1100" i="6"/>
  <c r="AJ1184" i="6"/>
  <c r="AK1184" i="6"/>
  <c r="AJ71" i="6"/>
  <c r="AK71" i="6"/>
  <c r="AJ245" i="6"/>
  <c r="AK245" i="6"/>
  <c r="Z459" i="6"/>
  <c r="AA458" i="6" s="1"/>
  <c r="AJ1264" i="6"/>
  <c r="AK1264" i="6"/>
  <c r="AJ556" i="6"/>
  <c r="AK556" i="6"/>
  <c r="AJ1420" i="6"/>
  <c r="AK1420" i="6"/>
  <c r="AJ1113" i="6"/>
  <c r="AK1113" i="6"/>
  <c r="AJ1215" i="6"/>
  <c r="AK1215" i="6"/>
  <c r="AJ346" i="6"/>
  <c r="AK346" i="6"/>
  <c r="AB1172" i="6"/>
  <c r="AB382" i="6"/>
  <c r="AD745" i="6"/>
  <c r="AB267" i="6"/>
  <c r="AJ267" i="6"/>
  <c r="AI1254" i="6"/>
  <c r="AJ1254" i="6"/>
  <c r="R248" i="6"/>
  <c r="AB1089" i="6"/>
  <c r="AB1287" i="6"/>
  <c r="AC471" i="6"/>
  <c r="AI459" i="6"/>
  <c r="AJ459" i="6"/>
  <c r="AB1519" i="6"/>
  <c r="AJ1519" i="6"/>
  <c r="AB726" i="6"/>
  <c r="AB1539" i="6"/>
  <c r="AJ1539" i="6"/>
  <c r="AB1312" i="6"/>
  <c r="AI1395" i="6"/>
  <c r="AJ1395" i="6"/>
  <c r="AI1136" i="6"/>
  <c r="AJ1136" i="6"/>
  <c r="AB679" i="6"/>
  <c r="AC702" i="6"/>
  <c r="AI771" i="6"/>
  <c r="AJ771" i="6"/>
  <c r="R697" i="6"/>
  <c r="AB1474" i="6"/>
  <c r="Z267" i="6"/>
  <c r="AB1379" i="6"/>
  <c r="AB592" i="6"/>
  <c r="AB152" i="6"/>
  <c r="AB634" i="6"/>
  <c r="AB1046" i="6"/>
  <c r="AB1204" i="6"/>
  <c r="AB959" i="6"/>
  <c r="AB529" i="6"/>
  <c r="AF1420" i="6"/>
  <c r="AI1420" i="6"/>
  <c r="AD1215" i="6"/>
  <c r="AI1215" i="6"/>
  <c r="AC71" i="6"/>
  <c r="AI71" i="6"/>
  <c r="AF1264" i="6"/>
  <c r="AI1264" i="6"/>
  <c r="AB141" i="6"/>
  <c r="AB422" i="6"/>
  <c r="AB216" i="6"/>
  <c r="AB715" i="6"/>
  <c r="AB1063" i="6"/>
  <c r="AF1519" i="6"/>
  <c r="AI1519" i="6"/>
  <c r="AC517" i="6"/>
  <c r="AB117" i="6"/>
  <c r="AB354" i="6"/>
  <c r="AB396" i="6"/>
  <c r="AB933" i="6"/>
  <c r="AB504" i="6"/>
  <c r="AC1277" i="6"/>
  <c r="AI1277" i="6"/>
  <c r="AC267" i="6"/>
  <c r="AI267" i="6"/>
  <c r="AD1539" i="6"/>
  <c r="AI1539" i="6"/>
  <c r="AD1113" i="6"/>
  <c r="AI1113" i="6"/>
  <c r="AD959" i="6"/>
  <c r="AF1184" i="6"/>
  <c r="AI1184" i="6"/>
  <c r="AB54" i="6"/>
  <c r="AB839" i="6"/>
  <c r="AB1161" i="6"/>
  <c r="AD504" i="6"/>
  <c r="AC556" i="6"/>
  <c r="AI556" i="6"/>
  <c r="AD1100" i="6"/>
  <c r="AI1100" i="6"/>
  <c r="AC1161" i="6"/>
  <c r="AC529" i="6"/>
  <c r="AE346" i="6"/>
  <c r="AF347" i="6"/>
  <c r="AB346" i="6"/>
  <c r="AE1254" i="6"/>
  <c r="AH1254" i="6"/>
  <c r="AG1254" i="6"/>
  <c r="AB1254" i="6"/>
  <c r="AE1395" i="6"/>
  <c r="AG1395" i="6"/>
  <c r="AH1395" i="6"/>
  <c r="AB1395" i="6"/>
  <c r="AE459" i="6"/>
  <c r="AG459" i="6"/>
  <c r="AH459" i="6"/>
  <c r="AC117" i="6"/>
  <c r="AC422" i="6"/>
  <c r="AC317" i="6"/>
  <c r="AC662" i="6"/>
  <c r="AC568" i="6"/>
  <c r="AC368" i="6"/>
  <c r="AC543" i="6"/>
  <c r="AC933" i="6"/>
  <c r="AC1172" i="6"/>
  <c r="AC914" i="6"/>
  <c r="AC1075" i="6"/>
  <c r="AC1300" i="6"/>
  <c r="AC1369" i="6"/>
  <c r="AC1552" i="6"/>
  <c r="AC1184" i="6"/>
  <c r="X1151" i="6"/>
  <c r="AC1151" i="6" s="1"/>
  <c r="X581" i="6"/>
  <c r="AB581" i="6" s="1"/>
  <c r="AE771" i="6"/>
  <c r="AG771" i="6"/>
  <c r="AH771" i="6"/>
  <c r="AB771" i="6"/>
  <c r="AE1136" i="6"/>
  <c r="AG1136" i="6"/>
  <c r="AH1136" i="6"/>
  <c r="AB1136" i="6"/>
  <c r="AB329" i="6"/>
  <c r="AB200" i="6"/>
  <c r="AB568" i="6"/>
  <c r="AB368" i="6"/>
  <c r="AB543" i="6"/>
  <c r="AB621" i="6"/>
  <c r="AB987" i="6"/>
  <c r="AB1462" i="6"/>
  <c r="AB1420" i="6"/>
  <c r="AB923" i="6"/>
  <c r="AB1113" i="6"/>
  <c r="AC771" i="6"/>
  <c r="AD1335" i="6"/>
  <c r="AD329" i="6"/>
  <c r="AD679" i="6"/>
  <c r="AD200" i="6"/>
  <c r="AD592" i="6"/>
  <c r="AD839" i="6"/>
  <c r="AD634" i="6"/>
  <c r="AD1010" i="6"/>
  <c r="AD1227" i="6"/>
  <c r="AD923" i="6"/>
  <c r="AD1277" i="6"/>
  <c r="AD1264" i="6"/>
  <c r="AD1150" i="6"/>
  <c r="AF1254" i="6"/>
  <c r="AD580" i="6"/>
  <c r="AF556" i="6"/>
  <c r="AF1215" i="6"/>
  <c r="AE1100" i="6"/>
  <c r="AG1100" i="6"/>
  <c r="AH1100" i="6"/>
  <c r="AB1100" i="6"/>
  <c r="AE1420" i="6"/>
  <c r="AG1420" i="6"/>
  <c r="AH1420" i="6"/>
  <c r="Z1420" i="6"/>
  <c r="AA1419" i="6" s="1"/>
  <c r="AE1113" i="6"/>
  <c r="AG1113" i="6"/>
  <c r="AH1113" i="6"/>
  <c r="AC1335" i="6"/>
  <c r="AC1010" i="6"/>
  <c r="AC1227" i="6"/>
  <c r="AC1264" i="6"/>
  <c r="AC1100" i="6"/>
  <c r="X746" i="6"/>
  <c r="AB746" i="6" s="1"/>
  <c r="X1023" i="6"/>
  <c r="AC1023" i="6" s="1"/>
  <c r="AE245" i="6"/>
  <c r="AF246" i="6"/>
  <c r="AC246" i="6"/>
  <c r="AF245" i="6"/>
  <c r="AD246" i="6"/>
  <c r="AD245" i="6"/>
  <c r="AB245" i="6"/>
  <c r="AC245" i="6"/>
  <c r="AF1100" i="6"/>
  <c r="AF771" i="6"/>
  <c r="AD459" i="6"/>
  <c r="X518" i="6"/>
  <c r="AC518" i="6" s="1"/>
  <c r="X703" i="6"/>
  <c r="AB703" i="6" s="1"/>
  <c r="AE1277" i="6"/>
  <c r="AG1277" i="6"/>
  <c r="AH1277" i="6"/>
  <c r="AE71" i="6"/>
  <c r="AG71" i="6"/>
  <c r="AH71" i="6"/>
  <c r="AB71" i="6"/>
  <c r="AB1277" i="6"/>
  <c r="AD54" i="6"/>
  <c r="AD354" i="6"/>
  <c r="AD977" i="6"/>
  <c r="AD216" i="6"/>
  <c r="AD152" i="6"/>
  <c r="AD396" i="6"/>
  <c r="AD715" i="6"/>
  <c r="AD880" i="6"/>
  <c r="AD987" i="6"/>
  <c r="AD1462" i="6"/>
  <c r="AD1046" i="6"/>
  <c r="AD1204" i="6"/>
  <c r="AD556" i="6"/>
  <c r="AD472" i="6"/>
  <c r="AB472" i="6"/>
  <c r="AC472" i="6"/>
  <c r="AC1022" i="6"/>
  <c r="AD726" i="6"/>
  <c r="AD702" i="6"/>
  <c r="AD1420" i="6"/>
  <c r="AE1519" i="6"/>
  <c r="AG1519" i="6"/>
  <c r="AH1519" i="6"/>
  <c r="AC745" i="6"/>
  <c r="AC880" i="6"/>
  <c r="AD471" i="6"/>
  <c r="AB1022" i="6"/>
  <c r="AF1539" i="6"/>
  <c r="X505" i="6"/>
  <c r="AD505" i="6" s="1"/>
  <c r="AC1113" i="6"/>
  <c r="Z245" i="6"/>
  <c r="AD1519" i="6"/>
  <c r="AF1136" i="6"/>
  <c r="AF459" i="6"/>
  <c r="AF1277" i="6"/>
  <c r="AF1395" i="6"/>
  <c r="AE1184" i="6"/>
  <c r="AG1184" i="6"/>
  <c r="AH1184" i="6"/>
  <c r="AB1184" i="6"/>
  <c r="AE556" i="6"/>
  <c r="AG556" i="6"/>
  <c r="AH556" i="6"/>
  <c r="AB556" i="6"/>
  <c r="AE1264" i="6"/>
  <c r="AG1264" i="6"/>
  <c r="AH1264" i="6"/>
  <c r="AB1264" i="6"/>
  <c r="AD141" i="6"/>
  <c r="AD1379" i="6"/>
  <c r="AD479" i="6"/>
  <c r="AD302" i="6"/>
  <c r="AD690" i="6"/>
  <c r="AD164" i="6"/>
  <c r="AD408" i="6"/>
  <c r="AD621" i="6"/>
  <c r="AD1089" i="6"/>
  <c r="AD1474" i="6"/>
  <c r="AD1063" i="6"/>
  <c r="AD1287" i="6"/>
  <c r="AD1312" i="6"/>
  <c r="AD1254" i="6"/>
  <c r="AD1136" i="6"/>
  <c r="AD346" i="6"/>
  <c r="AD1395" i="6"/>
  <c r="AD771" i="6"/>
  <c r="X493" i="6"/>
  <c r="AD1022" i="6"/>
  <c r="AC459" i="6"/>
  <c r="AC1420" i="6"/>
  <c r="AE1215" i="6"/>
  <c r="AG1215" i="6"/>
  <c r="AH1215" i="6"/>
  <c r="AE267" i="6"/>
  <c r="AG267" i="6"/>
  <c r="AH267" i="6"/>
  <c r="AB869" i="6"/>
  <c r="Y868" i="6"/>
  <c r="AM868" i="6" s="1"/>
  <c r="AE1539" i="6"/>
  <c r="AG1539" i="6"/>
  <c r="AH1539" i="6"/>
  <c r="AC479" i="6"/>
  <c r="AC302" i="6"/>
  <c r="AC690" i="6"/>
  <c r="AC164" i="6"/>
  <c r="AC408" i="6"/>
  <c r="AC1254" i="6"/>
  <c r="AC1136" i="6"/>
  <c r="AC346" i="6"/>
  <c r="AC1395" i="6"/>
  <c r="X960" i="6"/>
  <c r="AB960" i="6" s="1"/>
  <c r="X383" i="6"/>
  <c r="AB383" i="6" s="1"/>
  <c r="AC1539" i="6"/>
  <c r="X775" i="6"/>
  <c r="AD492" i="6"/>
  <c r="AF71" i="6"/>
  <c r="AF346" i="6"/>
  <c r="X727" i="6"/>
  <c r="AC727" i="6" s="1"/>
  <c r="AF267" i="6"/>
  <c r="AA1418" i="6"/>
  <c r="AB459" i="6"/>
  <c r="AB317" i="6"/>
  <c r="AB1215" i="6"/>
  <c r="AB914" i="6"/>
  <c r="AB1075" i="6"/>
  <c r="AB1300" i="6"/>
  <c r="AB1369" i="6"/>
  <c r="AB1552" i="6"/>
  <c r="AC1215" i="6"/>
  <c r="AD914" i="6"/>
  <c r="AD71" i="6"/>
  <c r="AD1184" i="6"/>
  <c r="AB1150" i="6"/>
  <c r="AF1113" i="6"/>
  <c r="AD382" i="6"/>
  <c r="AC492" i="6"/>
  <c r="AB580" i="6"/>
  <c r="AC1519" i="6"/>
  <c r="AD267" i="6"/>
  <c r="AD517" i="6"/>
  <c r="X530" i="6"/>
  <c r="AC530" i="6" s="1"/>
  <c r="AC347" i="6"/>
  <c r="AD347" i="6"/>
  <c r="X1102" i="6"/>
  <c r="AB915" i="6"/>
  <c r="AC915" i="6"/>
  <c r="X142" i="6"/>
  <c r="AB142" i="6" s="1"/>
  <c r="X118" i="6"/>
  <c r="AC118" i="6" s="1"/>
  <c r="X1336" i="6"/>
  <c r="AC1336" i="6" s="1"/>
  <c r="X1380" i="6"/>
  <c r="AB1380" i="6" s="1"/>
  <c r="X423" i="6"/>
  <c r="AC423" i="6" s="1"/>
  <c r="X460" i="6"/>
  <c r="X55" i="6"/>
  <c r="AB55" i="6" s="1"/>
  <c r="X318" i="6"/>
  <c r="AC318" i="6" s="1"/>
  <c r="X330" i="6"/>
  <c r="AB330" i="6" s="1"/>
  <c r="X355" i="6"/>
  <c r="AB355" i="6" s="1"/>
  <c r="X558" i="6"/>
  <c r="X480" i="6"/>
  <c r="AC480" i="6" s="1"/>
  <c r="X663" i="6"/>
  <c r="AC663" i="6" s="1"/>
  <c r="X680" i="6"/>
  <c r="AC680" i="6" s="1"/>
  <c r="X978" i="6"/>
  <c r="AC978" i="6" s="1"/>
  <c r="X1139" i="6"/>
  <c r="AB1140" i="6" s="1"/>
  <c r="X73" i="6"/>
  <c r="X201" i="6"/>
  <c r="AD202" i="6" s="1"/>
  <c r="X217" i="6"/>
  <c r="AB217" i="6" s="1"/>
  <c r="X268" i="6"/>
  <c r="Y268" i="6" s="1"/>
  <c r="X303" i="6"/>
  <c r="AB303" i="6" s="1"/>
  <c r="X569" i="6"/>
  <c r="AC569" i="6" s="1"/>
  <c r="X593" i="6"/>
  <c r="AB593" i="6" s="1"/>
  <c r="X691" i="6"/>
  <c r="AB691" i="6" s="1"/>
  <c r="X840" i="6"/>
  <c r="AB840" i="6" s="1"/>
  <c r="X153" i="6"/>
  <c r="AB153" i="6" s="1"/>
  <c r="X165" i="6"/>
  <c r="AB165" i="6" s="1"/>
  <c r="X369" i="6"/>
  <c r="AC369" i="6" s="1"/>
  <c r="X397" i="6"/>
  <c r="AB397" i="6" s="1"/>
  <c r="X409" i="6"/>
  <c r="AB409" i="6" s="1"/>
  <c r="X544" i="6"/>
  <c r="AC544" i="6" s="1"/>
  <c r="X635" i="6"/>
  <c r="AB635" i="6" s="1"/>
  <c r="X716" i="6"/>
  <c r="AB716" i="6" s="1"/>
  <c r="X881" i="6"/>
  <c r="AB881" i="6" s="1"/>
  <c r="X622" i="6"/>
  <c r="AB622" i="6" s="1"/>
  <c r="X988" i="6"/>
  <c r="AD989" i="6" s="1"/>
  <c r="X934" i="6"/>
  <c r="AC934" i="6" s="1"/>
  <c r="X1011" i="6"/>
  <c r="AC1011" i="6" s="1"/>
  <c r="X1090" i="6"/>
  <c r="AC1090" i="6" s="1"/>
  <c r="X1173" i="6"/>
  <c r="AC1173" i="6" s="1"/>
  <c r="X1228" i="6"/>
  <c r="AC1228" i="6" s="1"/>
  <c r="X1463" i="6"/>
  <c r="AC1463" i="6" s="1"/>
  <c r="X1475" i="6"/>
  <c r="AC1475" i="6" s="1"/>
  <c r="X1186" i="6"/>
  <c r="X1216" i="6"/>
  <c r="Y1216" i="6" s="1"/>
  <c r="AM1216" i="6" s="1"/>
  <c r="X1421" i="6"/>
  <c r="Y1421" i="6" s="1"/>
  <c r="X1520" i="6"/>
  <c r="Y1520" i="6" s="1"/>
  <c r="AM1520" i="6" s="1"/>
  <c r="X1540" i="6"/>
  <c r="Y1540" i="6" s="1"/>
  <c r="X924" i="6"/>
  <c r="AB924" i="6" s="1"/>
  <c r="X1047" i="6"/>
  <c r="AC1047" i="6" s="1"/>
  <c r="X1064" i="6"/>
  <c r="AC1064" i="6" s="1"/>
  <c r="X1076" i="6"/>
  <c r="AC1076" i="6" s="1"/>
  <c r="X1114" i="6"/>
  <c r="X1162" i="6"/>
  <c r="AB1162" i="6" s="1"/>
  <c r="X1205" i="6"/>
  <c r="AC1205" i="6" s="1"/>
  <c r="X1256" i="6"/>
  <c r="X1266" i="6"/>
  <c r="X1278" i="6"/>
  <c r="AB1279" i="6" s="1"/>
  <c r="X1288" i="6"/>
  <c r="AC1288" i="6" s="1"/>
  <c r="X1301" i="6"/>
  <c r="AC1301" i="6" s="1"/>
  <c r="X1313" i="6"/>
  <c r="AC1313" i="6" s="1"/>
  <c r="X1370" i="6"/>
  <c r="AC1370" i="6" s="1"/>
  <c r="X1553" i="6"/>
  <c r="AC1553" i="6" s="1"/>
  <c r="Z1184" i="6"/>
  <c r="AA1183" i="6" s="1"/>
  <c r="Z1136" i="6"/>
  <c r="AA1135" i="6" s="1"/>
  <c r="Z1254" i="6"/>
  <c r="AA1253" i="6" s="1"/>
  <c r="Z1277" i="6"/>
  <c r="Z1100" i="6"/>
  <c r="AA1099" i="6" s="1"/>
  <c r="Z556" i="6"/>
  <c r="AA555" i="6" s="1"/>
  <c r="Z346" i="6"/>
  <c r="Z771" i="6"/>
  <c r="AA770" i="6" s="1"/>
  <c r="Z1215" i="6"/>
  <c r="AA1214" i="6" s="1"/>
  <c r="Z71" i="6"/>
  <c r="AA70" i="6" s="1"/>
  <c r="N1543" i="6"/>
  <c r="R99" i="6"/>
  <c r="P98" i="6"/>
  <c r="R418" i="6"/>
  <c r="AA259" i="6"/>
  <c r="AA829" i="6"/>
  <c r="AA830" i="6"/>
  <c r="AA553" i="6"/>
  <c r="AA437" i="6"/>
  <c r="AA438" i="6"/>
  <c r="P1333" i="6"/>
  <c r="P1516" i="6"/>
  <c r="P431" i="6"/>
  <c r="N771" i="6"/>
  <c r="N257" i="6"/>
  <c r="N133" i="6"/>
  <c r="N309" i="6"/>
  <c r="N135" i="6"/>
  <c r="N87" i="6"/>
  <c r="N400" i="6"/>
  <c r="N1550" i="6"/>
  <c r="N1472" i="6"/>
  <c r="N1087" i="6"/>
  <c r="N1136" i="6"/>
  <c r="N1201" i="6"/>
  <c r="N216" i="6"/>
  <c r="N115" i="6"/>
  <c r="N472" i="6"/>
  <c r="N629" i="6"/>
  <c r="N137" i="6"/>
  <c r="N1214" i="6"/>
  <c r="N105" i="6"/>
  <c r="N106" i="6"/>
  <c r="N516" i="6"/>
  <c r="N613" i="6"/>
  <c r="N436" i="6"/>
  <c r="P171" i="6"/>
  <c r="N1378" i="6"/>
  <c r="N690" i="6"/>
  <c r="N151" i="6"/>
  <c r="N504" i="6"/>
  <c r="N200" i="6"/>
  <c r="N134" i="6"/>
  <c r="N512" i="6"/>
  <c r="N1334" i="6"/>
  <c r="N995" i="6"/>
  <c r="N865" i="6"/>
  <c r="N59" i="6"/>
  <c r="N484" i="6"/>
  <c r="N156" i="6"/>
  <c r="N1517" i="6"/>
  <c r="N565" i="6"/>
  <c r="N528" i="6"/>
  <c r="N1395" i="6"/>
  <c r="N820" i="6"/>
  <c r="N592" i="6"/>
  <c r="N204" i="6"/>
  <c r="N64" i="6"/>
  <c r="N1226" i="6"/>
  <c r="N1253" i="6"/>
  <c r="N848" i="6"/>
  <c r="N366" i="6"/>
  <c r="N605" i="6"/>
  <c r="N741" i="6"/>
  <c r="N348" i="6"/>
  <c r="N1073" i="6"/>
  <c r="N419" i="6"/>
  <c r="N1009" i="6"/>
  <c r="N975" i="6"/>
  <c r="N1088" i="6"/>
  <c r="N489" i="6"/>
  <c r="N393" i="6"/>
  <c r="N935" i="6"/>
  <c r="N253" i="6"/>
  <c r="N293" i="6"/>
  <c r="M515" i="6"/>
  <c r="Q515" i="6"/>
  <c r="M141" i="6"/>
  <c r="Q141" i="6"/>
  <c r="M553" i="6"/>
  <c r="Q553" i="6"/>
  <c r="M1311" i="6"/>
  <c r="Q1311" i="6"/>
  <c r="M1045" i="6"/>
  <c r="Q1045" i="6"/>
  <c r="M1323" i="6"/>
  <c r="Q1323" i="6"/>
  <c r="M289" i="6"/>
  <c r="Q289" i="6"/>
  <c r="M978" i="6"/>
  <c r="Q978" i="6"/>
  <c r="M794" i="6"/>
  <c r="Q794" i="6"/>
  <c r="M701" i="6"/>
  <c r="Q701" i="6"/>
  <c r="M1074" i="6"/>
  <c r="Q1074" i="6"/>
  <c r="M578" i="6"/>
  <c r="Q578" i="6"/>
  <c r="M620" i="6"/>
  <c r="Q620" i="6"/>
  <c r="M541" i="6"/>
  <c r="Q541" i="6"/>
  <c r="M1061" i="6"/>
  <c r="Q1061" i="6"/>
  <c r="M714" i="6"/>
  <c r="Q714" i="6"/>
  <c r="M1346" i="6"/>
  <c r="Q1346" i="6"/>
  <c r="M986" i="6"/>
  <c r="Q986" i="6"/>
  <c r="M133" i="6"/>
  <c r="Q133" i="6"/>
  <c r="M951" i="6"/>
  <c r="Q951" i="6"/>
  <c r="M866" i="6"/>
  <c r="Q866" i="6"/>
  <c r="M1202" i="6"/>
  <c r="Q1202" i="6"/>
  <c r="M229" i="6"/>
  <c r="Q229" i="6"/>
  <c r="M208" i="6"/>
  <c r="Q208" i="6"/>
  <c r="M1473" i="6"/>
  <c r="Q1473" i="6"/>
  <c r="M1403" i="6"/>
  <c r="Q1403" i="6"/>
  <c r="M1419" i="6"/>
  <c r="Q1419" i="6"/>
  <c r="M936" i="6"/>
  <c r="Q936" i="6"/>
  <c r="M1239" i="6"/>
  <c r="Q1239" i="6"/>
  <c r="M316" i="6"/>
  <c r="Q316" i="6"/>
  <c r="M1171" i="6"/>
  <c r="Q1171" i="6"/>
  <c r="M1544" i="6"/>
  <c r="Q1544" i="6"/>
  <c r="M677" i="6"/>
  <c r="Q677" i="6"/>
  <c r="M490" i="6"/>
  <c r="Q490" i="6"/>
  <c r="M922" i="6"/>
  <c r="Q922" i="6"/>
  <c r="M329" i="6"/>
  <c r="Q329" i="6"/>
  <c r="M258" i="6"/>
  <c r="Q258" i="6"/>
  <c r="M1091" i="6"/>
  <c r="Q1091" i="6"/>
  <c r="M1136" i="6"/>
  <c r="Q1136" i="6"/>
  <c r="M1298" i="6"/>
  <c r="Q1298" i="6"/>
  <c r="M340" i="6"/>
  <c r="Q340" i="6"/>
  <c r="M1285" i="6"/>
  <c r="Q1285" i="6"/>
  <c r="M850" i="6"/>
  <c r="Q850" i="6"/>
  <c r="M88" i="6"/>
  <c r="Q88" i="6"/>
  <c r="M529" i="6"/>
  <c r="Q529" i="6"/>
  <c r="M837" i="6"/>
  <c r="Q837" i="6"/>
  <c r="M724" i="6"/>
  <c r="Q724" i="6"/>
  <c r="M1518" i="6"/>
  <c r="Q1518" i="6"/>
  <c r="M354" i="6"/>
  <c r="Q354" i="6"/>
  <c r="M996" i="6"/>
  <c r="Q996" i="6"/>
  <c r="M809" i="6"/>
  <c r="Q809" i="6"/>
  <c r="M776" i="6"/>
  <c r="Q776" i="6"/>
  <c r="M892" i="6"/>
  <c r="M1438" i="6"/>
  <c r="M634" i="6"/>
  <c r="M457" i="6"/>
  <c r="M1396" i="6"/>
  <c r="M958" i="6"/>
  <c r="L959" i="6"/>
  <c r="Q959" i="6" s="1"/>
  <c r="L690" i="6"/>
  <c r="Q690" i="6" s="1"/>
  <c r="M689" i="6"/>
  <c r="M1214" i="6"/>
  <c r="L1215" i="6"/>
  <c r="Q1215" i="6" s="1"/>
  <c r="M65" i="6"/>
  <c r="L66" i="6"/>
  <c r="Q66" i="6" s="1"/>
  <c r="L1507" i="6"/>
  <c r="Q1507" i="6" s="1"/>
  <c r="M1506" i="6"/>
  <c r="L54" i="6"/>
  <c r="Q54" i="6" s="1"/>
  <c r="M53" i="6"/>
  <c r="L446" i="6"/>
  <c r="Q446" i="6" s="1"/>
  <c r="M445" i="6"/>
  <c r="M1149" i="6"/>
  <c r="M824" i="6"/>
  <c r="M394" i="6"/>
  <c r="L1160" i="6"/>
  <c r="Q1160" i="6" s="1"/>
  <c r="M1159" i="6"/>
  <c r="L1462" i="6"/>
  <c r="Q1462" i="6" s="1"/>
  <c r="M1461" i="6"/>
  <c r="L479" i="6"/>
  <c r="Q479" i="6" s="1"/>
  <c r="M478" i="6"/>
  <c r="M913" i="6"/>
  <c r="L914" i="6"/>
  <c r="M1378" i="6"/>
  <c r="L421" i="6"/>
  <c r="Q421" i="6" s="1"/>
  <c r="M420" i="6"/>
  <c r="L567" i="6"/>
  <c r="Q567" i="6" s="1"/>
  <c r="M566" i="6"/>
  <c r="L1021" i="6"/>
  <c r="Q1021" i="6" s="1"/>
  <c r="M1020" i="6"/>
  <c r="M591" i="6"/>
  <c r="L592" i="6"/>
  <c r="Q592" i="6" s="1"/>
  <c r="L302" i="6"/>
  <c r="Q302" i="6" s="1"/>
  <c r="M301" i="6"/>
  <c r="M878" i="6"/>
  <c r="M1253" i="6"/>
  <c r="M1009" i="6"/>
  <c r="M217" i="6"/>
  <c r="M607" i="6"/>
  <c r="L608" i="6"/>
  <c r="Q608" i="6" s="1"/>
  <c r="M503" i="6"/>
  <c r="L504" i="6"/>
  <c r="Q504" i="6" s="1"/>
  <c r="M185" i="6"/>
  <c r="L186" i="6"/>
  <c r="Q186" i="6" s="1"/>
  <c r="L199" i="6"/>
  <c r="Q199" i="6" s="1"/>
  <c r="M198" i="6"/>
  <c r="M407" i="6"/>
  <c r="L408" i="6"/>
  <c r="Q408" i="6" s="1"/>
  <c r="M1183" i="6"/>
  <c r="M151" i="6"/>
  <c r="L152" i="6"/>
  <c r="Q152" i="6" s="1"/>
  <c r="M381" i="6"/>
  <c r="L382" i="6"/>
  <c r="Q382" i="6" s="1"/>
  <c r="M744" i="6"/>
  <c r="L745" i="6"/>
  <c r="Q745" i="6" s="1"/>
  <c r="M1226" i="6"/>
  <c r="M660" i="6"/>
  <c r="M366" i="6"/>
  <c r="L367" i="6"/>
  <c r="Q367" i="6" s="1"/>
  <c r="L1552" i="6"/>
  <c r="Q1552" i="6" s="1"/>
  <c r="M1551" i="6"/>
  <c r="M1121" i="6"/>
  <c r="L1122" i="6"/>
  <c r="Q1122" i="6" s="1"/>
  <c r="M241" i="6"/>
  <c r="L242" i="6"/>
  <c r="Q242" i="6" s="1"/>
  <c r="M163" i="6"/>
  <c r="M1099" i="6"/>
  <c r="L116" i="6"/>
  <c r="Q116" i="6" s="1"/>
  <c r="M115" i="6"/>
  <c r="L1367" i="6"/>
  <c r="Q1367" i="6" s="1"/>
  <c r="M1366" i="6"/>
  <c r="L104" i="6"/>
  <c r="Q104" i="6" s="1"/>
  <c r="M103" i="6"/>
  <c r="R114" i="6"/>
  <c r="P114" i="6"/>
  <c r="S1544" i="6"/>
  <c r="S1518" i="6"/>
  <c r="R1224" i="1"/>
  <c r="L1137" i="6"/>
  <c r="S1137" i="6" s="1"/>
  <c r="S1074" i="6"/>
  <c r="L1092" i="6"/>
  <c r="L979" i="6"/>
  <c r="L777" i="6"/>
  <c r="L530" i="6"/>
  <c r="S530" i="6" s="1"/>
  <c r="L89" i="6"/>
  <c r="S88" i="6"/>
  <c r="R993" i="1"/>
  <c r="R488" i="1"/>
  <c r="X260" i="1"/>
  <c r="R372" i="1"/>
  <c r="S412" i="6"/>
  <c r="S69" i="6"/>
  <c r="S161" i="6"/>
  <c r="S108" i="6"/>
  <c r="S125" i="6"/>
  <c r="S392" i="6"/>
  <c r="S728" i="6"/>
  <c r="S380" i="6"/>
  <c r="S500" i="6"/>
  <c r="S537" i="6"/>
  <c r="S112" i="6"/>
  <c r="S256" i="6"/>
  <c r="S344" i="6"/>
  <c r="S513" i="6"/>
  <c r="S649" i="6"/>
  <c r="S332" i="6"/>
  <c r="S521" i="6"/>
  <c r="S201" i="6"/>
  <c r="S328" i="6"/>
  <c r="P456" i="6"/>
  <c r="R1085" i="6"/>
  <c r="R455" i="6"/>
  <c r="R930" i="6"/>
  <c r="R1160" i="6"/>
  <c r="R1099" i="6"/>
  <c r="R1183" i="6"/>
  <c r="R1122" i="6"/>
  <c r="R479" i="6"/>
  <c r="R837" i="6"/>
  <c r="R1098" i="6"/>
  <c r="R314" i="6"/>
  <c r="R103" i="6"/>
  <c r="R808" i="6"/>
  <c r="R197" i="6"/>
  <c r="R1195" i="6"/>
  <c r="R634" i="6"/>
  <c r="R287" i="6"/>
  <c r="R1345" i="6"/>
  <c r="R80" i="6"/>
  <c r="R1297" i="6"/>
  <c r="R162" i="6"/>
  <c r="R920" i="6"/>
  <c r="R175" i="6"/>
  <c r="R723" i="6"/>
  <c r="R1237" i="6"/>
  <c r="R1366" i="6"/>
  <c r="R327" i="6"/>
  <c r="R1507" i="6"/>
  <c r="R1044" i="6"/>
  <c r="R1438" i="6"/>
  <c r="R633" i="6"/>
  <c r="R793" i="6"/>
  <c r="R1182" i="6"/>
  <c r="R339" i="6"/>
  <c r="R552" i="6"/>
  <c r="R1460" i="6"/>
  <c r="R163" i="6"/>
  <c r="R743" i="6"/>
  <c r="R943" i="6"/>
  <c r="R1310" i="6"/>
  <c r="R1086" i="6"/>
  <c r="R794" i="6"/>
  <c r="R1402" i="6"/>
  <c r="R1437" i="6"/>
  <c r="R352" i="6"/>
  <c r="R187" i="6"/>
  <c r="R912" i="6"/>
  <c r="R139" i="6"/>
  <c r="R1200" i="6"/>
  <c r="R577" i="6"/>
  <c r="R969" i="6"/>
  <c r="R227" i="6"/>
  <c r="R713" i="6"/>
  <c r="R514" i="6"/>
  <c r="R950" i="6"/>
  <c r="R958" i="6"/>
  <c r="R131" i="6"/>
  <c r="R1284" i="6"/>
  <c r="R770" i="6"/>
  <c r="R540" i="6"/>
  <c r="R1149" i="6"/>
  <c r="R700" i="6"/>
  <c r="R1418" i="6"/>
  <c r="R877" i="6"/>
  <c r="R207" i="6"/>
  <c r="R619" i="6"/>
  <c r="R608" i="6"/>
  <c r="R985" i="6"/>
  <c r="R444" i="6"/>
  <c r="R824" i="6"/>
  <c r="P9" i="6"/>
  <c r="R9" i="6"/>
  <c r="R1390" i="6"/>
  <c r="R1252" i="6"/>
  <c r="R823" i="6"/>
  <c r="R1020" i="6"/>
  <c r="R407" i="6"/>
  <c r="R241" i="6"/>
  <c r="R1170" i="6"/>
  <c r="R1323" i="6"/>
  <c r="R1148" i="6"/>
  <c r="S936" i="6"/>
  <c r="L937" i="6"/>
  <c r="R1276" i="1"/>
  <c r="AX20" i="1"/>
  <c r="L259" i="6"/>
  <c r="S457" i="6"/>
  <c r="L458" i="6"/>
  <c r="Q458" i="6" s="1"/>
  <c r="S394" i="6"/>
  <c r="L395" i="6"/>
  <c r="Q395" i="6" s="1"/>
  <c r="S1396" i="6"/>
  <c r="S217" i="6"/>
  <c r="L218" i="6"/>
  <c r="Q218" i="6" s="1"/>
  <c r="S892" i="6"/>
  <c r="L290" i="6"/>
  <c r="L621" i="6"/>
  <c r="L1150" i="6"/>
  <c r="Q1150" i="6" s="1"/>
  <c r="L142" i="6"/>
  <c r="L795" i="6"/>
  <c r="Q795" i="6" s="1"/>
  <c r="L1254" i="6"/>
  <c r="L1347" i="6"/>
  <c r="L1404" i="6"/>
  <c r="L810" i="6"/>
  <c r="L1240" i="6"/>
  <c r="L491" i="6"/>
  <c r="S490" i="6"/>
  <c r="L554" i="6"/>
  <c r="L987" i="6"/>
  <c r="L825" i="6"/>
  <c r="Q825" i="6" s="1"/>
  <c r="L355" i="6"/>
  <c r="L579" i="6"/>
  <c r="L923" i="6"/>
  <c r="L1062" i="6"/>
  <c r="Q1062" i="6" s="1"/>
  <c r="L678" i="6"/>
  <c r="L715" i="6"/>
  <c r="L341" i="6"/>
  <c r="L542" i="6"/>
  <c r="L893" i="6"/>
  <c r="Q893" i="6" s="1"/>
  <c r="L838" i="6"/>
  <c r="Q838" i="6" s="1"/>
  <c r="L1439" i="6"/>
  <c r="Q1439" i="6" s="1"/>
  <c r="L1286" i="6"/>
  <c r="L1312" i="6"/>
  <c r="L1420" i="6"/>
  <c r="L1203" i="6"/>
  <c r="L879" i="6"/>
  <c r="Q879" i="6" s="1"/>
  <c r="L230" i="6"/>
  <c r="L1227" i="6"/>
  <c r="Q1227" i="6" s="1"/>
  <c r="L702" i="6"/>
  <c r="L997" i="6"/>
  <c r="L1100" i="6"/>
  <c r="Q1100" i="6" s="1"/>
  <c r="L661" i="6"/>
  <c r="Q661" i="6" s="1"/>
  <c r="S1061" i="6"/>
  <c r="L1184" i="6"/>
  <c r="Q1184" i="6" s="1"/>
  <c r="L516" i="6"/>
  <c r="L1519" i="6"/>
  <c r="L635" i="6"/>
  <c r="Q635" i="6" s="1"/>
  <c r="L1474" i="6"/>
  <c r="L1172" i="6"/>
  <c r="L725" i="6"/>
  <c r="L1379" i="6"/>
  <c r="Q1379" i="6" s="1"/>
  <c r="L164" i="6"/>
  <c r="Q164" i="6" s="1"/>
  <c r="L1046" i="6"/>
  <c r="L851" i="6"/>
  <c r="L1324" i="6"/>
  <c r="L1299" i="6"/>
  <c r="L1075" i="6"/>
  <c r="Q1075" i="6" s="1"/>
  <c r="L317" i="6"/>
  <c r="L1010" i="6"/>
  <c r="L867" i="6"/>
  <c r="S866" i="6"/>
  <c r="L330" i="6"/>
  <c r="AB10" i="6"/>
  <c r="AC10" i="6"/>
  <c r="S258" i="6"/>
  <c r="S1202" i="6"/>
  <c r="S421" i="6"/>
  <c r="S1089" i="6"/>
  <c r="S11" i="6"/>
  <c r="S1062" i="6"/>
  <c r="AY23" i="6"/>
  <c r="AA240" i="6"/>
  <c r="AX13" i="6"/>
  <c r="AX14" i="6" s="1"/>
  <c r="AZ13" i="6"/>
  <c r="AY13" i="6"/>
  <c r="Y1255" i="6"/>
  <c r="AM1255" i="6" s="1"/>
  <c r="S529" i="6"/>
  <c r="S976" i="6"/>
  <c r="AA174" i="6"/>
  <c r="AA261" i="6"/>
  <c r="BA22" i="6"/>
  <c r="S420" i="6"/>
  <c r="S1227" i="6"/>
  <c r="S1551" i="6"/>
  <c r="S1379" i="6"/>
  <c r="Y1396" i="6"/>
  <c r="AM1396" i="6" s="1"/>
  <c r="Y1101" i="6"/>
  <c r="Y1265" i="6"/>
  <c r="AM1265" i="6" s="1"/>
  <c r="AA290" i="6"/>
  <c r="Y557" i="6"/>
  <c r="Y1137" i="6"/>
  <c r="AM1137" i="6" s="1"/>
  <c r="S566" i="6"/>
  <c r="S1473" i="6"/>
  <c r="S772" i="6"/>
  <c r="X11" i="6"/>
  <c r="AB11" i="6" s="1"/>
  <c r="Y772" i="6"/>
  <c r="S1254" i="6"/>
  <c r="Y1185" i="6"/>
  <c r="Y72" i="6"/>
  <c r="S849" i="6"/>
  <c r="S1215" i="6"/>
  <c r="S367" i="6"/>
  <c r="S691" i="6"/>
  <c r="AZ23" i="6"/>
  <c r="S10" i="6"/>
  <c r="AA823" i="6"/>
  <c r="S996" i="6"/>
  <c r="AA65" i="6"/>
  <c r="R261" i="1"/>
  <c r="R564" i="1"/>
  <c r="R6" i="1"/>
  <c r="Q6" i="1"/>
  <c r="R526" i="1"/>
  <c r="R1202" i="1"/>
  <c r="R15" i="1"/>
  <c r="Q15" i="1"/>
  <c r="R687" i="1"/>
  <c r="R847" i="1"/>
  <c r="R44" i="1"/>
  <c r="Q44" i="1"/>
  <c r="R864" i="1"/>
  <c r="R1212" i="1"/>
  <c r="R1059" i="1"/>
  <c r="R1471" i="1"/>
  <c r="R1006" i="1"/>
  <c r="R1134" i="1"/>
  <c r="R364" i="1"/>
  <c r="R769" i="1"/>
  <c r="R425" i="1"/>
  <c r="R1251" i="1"/>
  <c r="R1085" i="1"/>
  <c r="R418" i="1"/>
  <c r="R534" i="1"/>
  <c r="X245" i="1"/>
  <c r="R1377" i="1"/>
  <c r="R1092" i="1"/>
  <c r="R272" i="1"/>
  <c r="M44" i="1"/>
  <c r="K16" i="1"/>
  <c r="L16" i="1" s="1"/>
  <c r="M15" i="1"/>
  <c r="K7" i="1"/>
  <c r="L7" i="1" s="1"/>
  <c r="M6" i="1"/>
  <c r="AY20" i="1"/>
  <c r="AX21" i="1"/>
  <c r="AY21" i="1"/>
  <c r="X1134" i="1"/>
  <c r="AE1134" i="1" s="1"/>
  <c r="X864" i="1"/>
  <c r="X1112" i="1"/>
  <c r="X69" i="1"/>
  <c r="AE69" i="1" s="1"/>
  <c r="X345" i="1"/>
  <c r="AE345" i="1" s="1"/>
  <c r="X265" i="1"/>
  <c r="AE265" i="1" s="1"/>
  <c r="X288" i="1"/>
  <c r="AE288" i="1" s="1"/>
  <c r="X1418" i="1"/>
  <c r="AE1418" i="1" s="1"/>
  <c r="X433" i="1"/>
  <c r="X455" i="1"/>
  <c r="X1264" i="1"/>
  <c r="AE1264" i="1" s="1"/>
  <c r="X1394" i="1"/>
  <c r="AE1394" i="1" s="1"/>
  <c r="X1277" i="1"/>
  <c r="AE1277" i="1" s="1"/>
  <c r="AW21" i="1"/>
  <c r="AV22" i="1"/>
  <c r="W8" i="1"/>
  <c r="AC8" i="1" s="1"/>
  <c r="X1251" i="1"/>
  <c r="AE1251" i="1" s="1"/>
  <c r="X294" i="1"/>
  <c r="AW11" i="1"/>
  <c r="AV12" i="1"/>
  <c r="AY11" i="1"/>
  <c r="AX11" i="1"/>
  <c r="X178" i="1"/>
  <c r="AE178" i="1" s="1"/>
  <c r="X1184" i="1"/>
  <c r="AE1184" i="1" s="1"/>
  <c r="X261" i="1"/>
  <c r="AA7" i="1"/>
  <c r="X1537" i="1"/>
  <c r="AE1537" i="1" s="1"/>
  <c r="X1098" i="1"/>
  <c r="AB7" i="1"/>
  <c r="X769" i="1"/>
  <c r="AE769" i="1" s="1"/>
  <c r="X1517" i="1"/>
  <c r="AE1517" i="1" s="1"/>
  <c r="X1215" i="1"/>
  <c r="AE1215" i="1" s="1"/>
  <c r="AA654" i="1" l="1"/>
  <c r="AC654" i="1"/>
  <c r="AB654" i="1"/>
  <c r="R432" i="6"/>
  <c r="AC653" i="1"/>
  <c r="K1272" i="1"/>
  <c r="Q1271" i="1"/>
  <c r="M1271" i="1"/>
  <c r="L1271" i="1"/>
  <c r="N651" i="1"/>
  <c r="O650" i="1"/>
  <c r="P650" i="1" s="1"/>
  <c r="AL294" i="1"/>
  <c r="AK294" i="1"/>
  <c r="AI294" i="1"/>
  <c r="AJ294" i="1"/>
  <c r="AE295" i="1"/>
  <c r="AD294" i="1"/>
  <c r="AL455" i="1"/>
  <c r="AK455" i="1"/>
  <c r="AF455" i="1"/>
  <c r="AI455" i="1"/>
  <c r="AJ455" i="1"/>
  <c r="AH455" i="1"/>
  <c r="AG455" i="1"/>
  <c r="AD455" i="1"/>
  <c r="AL864" i="1"/>
  <c r="AJ864" i="1"/>
  <c r="AI864" i="1"/>
  <c r="AH864" i="1"/>
  <c r="AK864" i="1"/>
  <c r="AG864" i="1"/>
  <c r="AF864" i="1"/>
  <c r="AD864" i="1"/>
  <c r="AL556" i="1"/>
  <c r="AK556" i="1"/>
  <c r="AJ556" i="1"/>
  <c r="AH556" i="1"/>
  <c r="AI556" i="1"/>
  <c r="AG556" i="1"/>
  <c r="AF556" i="1"/>
  <c r="AD556" i="1"/>
  <c r="R527" i="6"/>
  <c r="AL261" i="1"/>
  <c r="AK261" i="1"/>
  <c r="AJ261" i="1"/>
  <c r="AH261" i="1"/>
  <c r="AG261" i="1"/>
  <c r="AF261" i="1"/>
  <c r="AI261" i="1"/>
  <c r="AE262" i="1"/>
  <c r="AD261" i="1"/>
  <c r="AL1251" i="1"/>
  <c r="AK1251" i="1"/>
  <c r="AJ1251" i="1"/>
  <c r="AI1251" i="1"/>
  <c r="AH1251" i="1"/>
  <c r="AG1251" i="1"/>
  <c r="AD1251" i="1"/>
  <c r="AF1251" i="1"/>
  <c r="AL433" i="1"/>
  <c r="AG433" i="1"/>
  <c r="AF433" i="1"/>
  <c r="AK433" i="1"/>
  <c r="AJ433" i="1"/>
  <c r="AH433" i="1"/>
  <c r="AI433" i="1"/>
  <c r="AD433" i="1"/>
  <c r="AE434" i="1"/>
  <c r="AL1134" i="1"/>
  <c r="AK1134" i="1"/>
  <c r="AJ1134" i="1"/>
  <c r="AH1134" i="1"/>
  <c r="AI1134" i="1"/>
  <c r="AG1134" i="1"/>
  <c r="AF1134" i="1"/>
  <c r="AD1134" i="1"/>
  <c r="N45" i="1"/>
  <c r="AL260" i="1"/>
  <c r="AK260" i="1"/>
  <c r="AJ260" i="1"/>
  <c r="AH260" i="1"/>
  <c r="AG260" i="1"/>
  <c r="AF260" i="1"/>
  <c r="AI260" i="1"/>
  <c r="AE261" i="1"/>
  <c r="AD260" i="1"/>
  <c r="AE260" i="1"/>
  <c r="K652" i="1"/>
  <c r="Q651" i="1"/>
  <c r="M651" i="1"/>
  <c r="L651" i="1"/>
  <c r="N16" i="1"/>
  <c r="K763" i="1"/>
  <c r="Q762" i="1"/>
  <c r="M762" i="1"/>
  <c r="L762" i="1"/>
  <c r="AL1215" i="1"/>
  <c r="AK1215" i="1"/>
  <c r="AJ1215" i="1"/>
  <c r="AI1215" i="1"/>
  <c r="AH1215" i="1"/>
  <c r="AG1215" i="1"/>
  <c r="AF1215" i="1"/>
  <c r="AD1215" i="1"/>
  <c r="AL1184" i="1"/>
  <c r="AI1184" i="1"/>
  <c r="AH1184" i="1"/>
  <c r="AK1184" i="1"/>
  <c r="AJ1184" i="1"/>
  <c r="AG1184" i="1"/>
  <c r="AF1184" i="1"/>
  <c r="AD1184" i="1"/>
  <c r="AL1418" i="1"/>
  <c r="AJ1418" i="1"/>
  <c r="AK1418" i="1"/>
  <c r="AG1418" i="1"/>
  <c r="AI1418" i="1"/>
  <c r="AH1418" i="1"/>
  <c r="AD1418" i="1"/>
  <c r="AF1418" i="1"/>
  <c r="AL256" i="1"/>
  <c r="AI256" i="1"/>
  <c r="AK256" i="1"/>
  <c r="AH256" i="1"/>
  <c r="AJ256" i="1"/>
  <c r="AG256" i="1"/>
  <c r="AE257" i="1"/>
  <c r="AF256" i="1"/>
  <c r="AD256" i="1"/>
  <c r="AE256" i="1"/>
  <c r="O433" i="6"/>
  <c r="Z437" i="1"/>
  <c r="AE294" i="1"/>
  <c r="AE864" i="1"/>
  <c r="K46" i="1"/>
  <c r="Q45" i="1"/>
  <c r="M45" i="1"/>
  <c r="L45" i="1"/>
  <c r="AE455" i="1"/>
  <c r="AL178" i="1"/>
  <c r="AK178" i="1"/>
  <c r="AJ178" i="1"/>
  <c r="AI178" i="1"/>
  <c r="AE179" i="1"/>
  <c r="AD178" i="1"/>
  <c r="N1536" i="1"/>
  <c r="O1535" i="1"/>
  <c r="P1535" i="1" s="1"/>
  <c r="AE433" i="1"/>
  <c r="AL1537" i="1"/>
  <c r="AI1537" i="1"/>
  <c r="AG1537" i="1"/>
  <c r="AJ1537" i="1"/>
  <c r="AK1537" i="1"/>
  <c r="AH1537" i="1"/>
  <c r="AD1537" i="1"/>
  <c r="AF1537" i="1"/>
  <c r="AL769" i="1"/>
  <c r="AI769" i="1"/>
  <c r="AG769" i="1"/>
  <c r="AJ769" i="1"/>
  <c r="AH769" i="1"/>
  <c r="AK769" i="1"/>
  <c r="AD769" i="1"/>
  <c r="AF769" i="1"/>
  <c r="AL265" i="1"/>
  <c r="AK265" i="1"/>
  <c r="AG265" i="1"/>
  <c r="AF265" i="1"/>
  <c r="AI265" i="1"/>
  <c r="AJ265" i="1"/>
  <c r="AH265" i="1"/>
  <c r="AD265" i="1"/>
  <c r="AB1325" i="6"/>
  <c r="N1491" i="1"/>
  <c r="O1490" i="1"/>
  <c r="P1490" i="1" s="1"/>
  <c r="AL1264" i="1"/>
  <c r="AK1264" i="1"/>
  <c r="AJ1264" i="1"/>
  <c r="AH1264" i="1"/>
  <c r="AI1264" i="1"/>
  <c r="AG1264" i="1"/>
  <c r="AF1264" i="1"/>
  <c r="AD1264" i="1"/>
  <c r="AL1517" i="1"/>
  <c r="AK1517" i="1"/>
  <c r="AJ1517" i="1"/>
  <c r="AH1517" i="1"/>
  <c r="AG1517" i="1"/>
  <c r="AI1517" i="1"/>
  <c r="AF1517" i="1"/>
  <c r="AD1517" i="1"/>
  <c r="AL1277" i="1"/>
  <c r="AK1277" i="1"/>
  <c r="AJ1277" i="1"/>
  <c r="AI1277" i="1"/>
  <c r="AH1277" i="1"/>
  <c r="AG1277" i="1"/>
  <c r="AF1277" i="1"/>
  <c r="AD1277" i="1"/>
  <c r="AL345" i="1"/>
  <c r="AJ345" i="1"/>
  <c r="AG345" i="1"/>
  <c r="AK345" i="1"/>
  <c r="AI345" i="1"/>
  <c r="AF345" i="1"/>
  <c r="AH345" i="1"/>
  <c r="AD345" i="1"/>
  <c r="N7" i="1"/>
  <c r="AL245" i="1"/>
  <c r="AK245" i="1"/>
  <c r="AJ245" i="1"/>
  <c r="AI245" i="1"/>
  <c r="AE246" i="1"/>
  <c r="AD245" i="1"/>
  <c r="O457" i="6"/>
  <c r="O10" i="6"/>
  <c r="K1537" i="1"/>
  <c r="Q1536" i="1"/>
  <c r="M1536" i="1"/>
  <c r="L1536" i="1"/>
  <c r="N1271" i="1"/>
  <c r="O1270" i="1"/>
  <c r="N762" i="1"/>
  <c r="O761" i="1"/>
  <c r="P761" i="1" s="1"/>
  <c r="AE245" i="1"/>
  <c r="AL1112" i="1"/>
  <c r="AJ1112" i="1"/>
  <c r="AK1112" i="1"/>
  <c r="AH1112" i="1"/>
  <c r="AI1112" i="1"/>
  <c r="AG1112" i="1"/>
  <c r="AF1112" i="1"/>
  <c r="AD1112" i="1"/>
  <c r="AL288" i="1"/>
  <c r="AI288" i="1"/>
  <c r="AK288" i="1"/>
  <c r="AH288" i="1"/>
  <c r="AJ288" i="1"/>
  <c r="AG288" i="1"/>
  <c r="AF288" i="1"/>
  <c r="AE289" i="1"/>
  <c r="AD288" i="1"/>
  <c r="AL1098" i="1"/>
  <c r="AK1098" i="1"/>
  <c r="AJ1098" i="1"/>
  <c r="AG1098" i="1"/>
  <c r="AI1098" i="1"/>
  <c r="AH1098" i="1"/>
  <c r="AD1098" i="1"/>
  <c r="AF1098" i="1"/>
  <c r="AL1394" i="1"/>
  <c r="AG1394" i="1"/>
  <c r="AJ1394" i="1"/>
  <c r="AK1394" i="1"/>
  <c r="AI1394" i="1"/>
  <c r="AH1394" i="1"/>
  <c r="AE1395" i="1"/>
  <c r="AD1394" i="1"/>
  <c r="AF1394" i="1"/>
  <c r="AL69" i="1"/>
  <c r="AK69" i="1"/>
  <c r="AJ69" i="1"/>
  <c r="AI69" i="1"/>
  <c r="AH69" i="1"/>
  <c r="AG69" i="1"/>
  <c r="AF69" i="1"/>
  <c r="AD69" i="1"/>
  <c r="O115" i="6"/>
  <c r="AE1112" i="1"/>
  <c r="AE1098" i="1"/>
  <c r="K1492" i="1"/>
  <c r="Q1491" i="1"/>
  <c r="M1491" i="1"/>
  <c r="L1491" i="1"/>
  <c r="AE556" i="1"/>
  <c r="Y1098" i="1"/>
  <c r="AB1098" i="1"/>
  <c r="AC1098" i="1"/>
  <c r="AA1098" i="1"/>
  <c r="P1099" i="1"/>
  <c r="Y433" i="1"/>
  <c r="Z432" i="1" s="1"/>
  <c r="AC433" i="1"/>
  <c r="AB433" i="1"/>
  <c r="AA433" i="1"/>
  <c r="P434" i="1"/>
  <c r="AC434" i="1"/>
  <c r="AB434" i="1"/>
  <c r="Y1134" i="1"/>
  <c r="AC1134" i="1"/>
  <c r="AB1134" i="1"/>
  <c r="AA1134" i="1"/>
  <c r="P1135" i="1"/>
  <c r="Y65" i="1"/>
  <c r="Y551" i="1"/>
  <c r="Z550" i="1" s="1"/>
  <c r="Y1112" i="1"/>
  <c r="Z1111" i="1" s="1"/>
  <c r="AC1112" i="1"/>
  <c r="AB1112" i="1"/>
  <c r="AA1112" i="1"/>
  <c r="P1113" i="1"/>
  <c r="Y1537" i="1"/>
  <c r="AC1537" i="1"/>
  <c r="AB1537" i="1"/>
  <c r="AA1537" i="1"/>
  <c r="Z1180" i="1"/>
  <c r="Y1277" i="1"/>
  <c r="AC1277" i="1"/>
  <c r="AB1277" i="1"/>
  <c r="AA1277" i="1"/>
  <c r="P1278" i="1"/>
  <c r="Y1215" i="1"/>
  <c r="AC1215" i="1"/>
  <c r="AB1215" i="1"/>
  <c r="AA1215" i="1"/>
  <c r="P1216" i="1"/>
  <c r="Y1517" i="1"/>
  <c r="Z1516" i="1" s="1"/>
  <c r="AC1517" i="1"/>
  <c r="AB1517" i="1"/>
  <c r="AA1517" i="1"/>
  <c r="P1518" i="1"/>
  <c r="Y1418" i="1"/>
  <c r="AC1418" i="1"/>
  <c r="AB1418" i="1"/>
  <c r="AA1418" i="1"/>
  <c r="P1419" i="1"/>
  <c r="Y556" i="1"/>
  <c r="Z555" i="1" s="1"/>
  <c r="AC556" i="1"/>
  <c r="AB556" i="1"/>
  <c r="AA556" i="1"/>
  <c r="P557" i="1"/>
  <c r="Y1182" i="1"/>
  <c r="Z1179" i="1"/>
  <c r="Y769" i="1"/>
  <c r="Z768" i="1" s="1"/>
  <c r="AC769" i="1"/>
  <c r="AB769" i="1"/>
  <c r="AA769" i="1"/>
  <c r="P770" i="1"/>
  <c r="Y261" i="1"/>
  <c r="AC261" i="1"/>
  <c r="AB261" i="1"/>
  <c r="AA261" i="1"/>
  <c r="P262" i="1"/>
  <c r="AB262" i="1"/>
  <c r="AC262" i="1"/>
  <c r="Y1251" i="1"/>
  <c r="AC1251" i="1"/>
  <c r="AB1251" i="1"/>
  <c r="AA1251" i="1"/>
  <c r="P1252" i="1"/>
  <c r="Y288" i="1"/>
  <c r="AC288" i="1"/>
  <c r="AB288" i="1"/>
  <c r="AA288" i="1"/>
  <c r="P289" i="1"/>
  <c r="AC289" i="1"/>
  <c r="AB289" i="1"/>
  <c r="Y345" i="1"/>
  <c r="Z344" i="1" s="1"/>
  <c r="AC345" i="1"/>
  <c r="AB345" i="1"/>
  <c r="AA345" i="1"/>
  <c r="P346" i="1"/>
  <c r="Z1214" i="1"/>
  <c r="Y339" i="1"/>
  <c r="Y822" i="1"/>
  <c r="Z821" i="1" s="1"/>
  <c r="Z1096" i="1"/>
  <c r="Z1095" i="1"/>
  <c r="Z1110" i="1"/>
  <c r="Z431" i="1"/>
  <c r="Z862" i="1"/>
  <c r="AC294" i="1"/>
  <c r="AC295" i="1"/>
  <c r="AB294" i="1"/>
  <c r="AB295" i="1"/>
  <c r="AA294" i="1"/>
  <c r="P295" i="1"/>
  <c r="AC1394" i="1"/>
  <c r="AB1394" i="1"/>
  <c r="AA1394" i="1"/>
  <c r="P1395" i="1"/>
  <c r="AC1184" i="1"/>
  <c r="AB1184" i="1"/>
  <c r="AA1184" i="1"/>
  <c r="P1185" i="1"/>
  <c r="AC1264" i="1"/>
  <c r="AB1264" i="1"/>
  <c r="AA1264" i="1"/>
  <c r="P1265" i="1"/>
  <c r="AC265" i="1"/>
  <c r="AB265" i="1"/>
  <c r="AA265" i="1"/>
  <c r="P266" i="1"/>
  <c r="Y69" i="1"/>
  <c r="AC69" i="1"/>
  <c r="AB69" i="1"/>
  <c r="AA69" i="1"/>
  <c r="P70" i="1"/>
  <c r="Z820" i="1"/>
  <c r="Y286" i="1"/>
  <c r="Z285" i="1" s="1"/>
  <c r="Z1213" i="1"/>
  <c r="Z554" i="1"/>
  <c r="Z1133" i="1"/>
  <c r="Y178" i="1"/>
  <c r="Z178" i="1" s="1"/>
  <c r="AC179" i="1"/>
  <c r="AB179" i="1"/>
  <c r="AC178" i="1"/>
  <c r="AB178" i="1"/>
  <c r="AA178" i="1"/>
  <c r="P179" i="1"/>
  <c r="Y864" i="1"/>
  <c r="AC864" i="1"/>
  <c r="AB864" i="1"/>
  <c r="AA864" i="1"/>
  <c r="P865" i="1"/>
  <c r="Y260" i="1"/>
  <c r="AC260" i="1"/>
  <c r="AB260" i="1"/>
  <c r="AA260" i="1"/>
  <c r="P261" i="1"/>
  <c r="Y256" i="1"/>
  <c r="AC256" i="1"/>
  <c r="AB256" i="1"/>
  <c r="AA256" i="1"/>
  <c r="P257" i="1"/>
  <c r="AC257" i="1"/>
  <c r="AB257" i="1"/>
  <c r="Y240" i="1"/>
  <c r="Z239" i="1" s="1"/>
  <c r="Y175" i="1"/>
  <c r="Z174" i="1" s="1"/>
  <c r="Y455" i="1"/>
  <c r="AC455" i="1"/>
  <c r="AB455" i="1"/>
  <c r="AA455" i="1"/>
  <c r="P456" i="1"/>
  <c r="AC245" i="1"/>
  <c r="AC246" i="1"/>
  <c r="AB245" i="1"/>
  <c r="AB246" i="1"/>
  <c r="AA245" i="1"/>
  <c r="P246" i="1"/>
  <c r="Z1417" i="1"/>
  <c r="Z63" i="1"/>
  <c r="Z1212" i="1"/>
  <c r="Y1390" i="1"/>
  <c r="O1089" i="6"/>
  <c r="O367" i="6"/>
  <c r="O1396" i="6"/>
  <c r="O996" i="6"/>
  <c r="O1379" i="6"/>
  <c r="O138" i="6"/>
  <c r="O1473" i="6"/>
  <c r="O772" i="6"/>
  <c r="O976" i="6"/>
  <c r="O849" i="6"/>
  <c r="O529" i="6"/>
  <c r="O1335" i="6"/>
  <c r="O630" i="6"/>
  <c r="O1551" i="6"/>
  <c r="O528" i="6"/>
  <c r="O1334" i="6"/>
  <c r="O1010" i="6"/>
  <c r="O1254" i="6"/>
  <c r="O566" i="6"/>
  <c r="O513" i="6"/>
  <c r="O437" i="6"/>
  <c r="O473" i="6"/>
  <c r="O401" i="6"/>
  <c r="O294" i="6"/>
  <c r="O420" i="6"/>
  <c r="O1227" i="6"/>
  <c r="O1518" i="6"/>
  <c r="O135" i="6"/>
  <c r="O614" i="6"/>
  <c r="O116" i="6"/>
  <c r="O88" i="6"/>
  <c r="AB662" i="6"/>
  <c r="O254" i="6"/>
  <c r="O1074" i="6"/>
  <c r="O65" i="6"/>
  <c r="O157" i="6"/>
  <c r="O201" i="6"/>
  <c r="O517" i="6"/>
  <c r="O217" i="6"/>
  <c r="O136" i="6"/>
  <c r="O936" i="6"/>
  <c r="O349" i="6"/>
  <c r="O205" i="6"/>
  <c r="O485" i="6"/>
  <c r="O505" i="6"/>
  <c r="O107" i="6"/>
  <c r="O1202" i="6"/>
  <c r="O310" i="6"/>
  <c r="O394" i="6"/>
  <c r="O742" i="6"/>
  <c r="O593" i="6"/>
  <c r="O60" i="6"/>
  <c r="O152" i="6"/>
  <c r="O106" i="6"/>
  <c r="O1137" i="6"/>
  <c r="O134" i="6"/>
  <c r="O490" i="6"/>
  <c r="O606" i="6"/>
  <c r="O821" i="6"/>
  <c r="O866" i="6"/>
  <c r="O691" i="6"/>
  <c r="O1215" i="6"/>
  <c r="O1088" i="6"/>
  <c r="O258" i="6"/>
  <c r="O1544" i="6"/>
  <c r="P528" i="6"/>
  <c r="R1550" i="6"/>
  <c r="P1009" i="6"/>
  <c r="P472" i="6"/>
  <c r="P293" i="6"/>
  <c r="P419" i="6"/>
  <c r="P1226" i="6"/>
  <c r="P1517" i="6"/>
  <c r="P134" i="6"/>
  <c r="P613" i="6"/>
  <c r="P115" i="6"/>
  <c r="P87" i="6"/>
  <c r="P527" i="6"/>
  <c r="R1333" i="6"/>
  <c r="N11" i="6"/>
  <c r="P848" i="6"/>
  <c r="P629" i="6"/>
  <c r="P1253" i="6"/>
  <c r="P400" i="6"/>
  <c r="P253" i="6"/>
  <c r="R1073" i="6"/>
  <c r="P64" i="6"/>
  <c r="P156" i="6"/>
  <c r="P200" i="6"/>
  <c r="P516" i="6"/>
  <c r="P216" i="6"/>
  <c r="P135" i="6"/>
  <c r="R1334" i="6"/>
  <c r="P512" i="6"/>
  <c r="P935" i="6"/>
  <c r="P348" i="6"/>
  <c r="P204" i="6"/>
  <c r="P484" i="6"/>
  <c r="P504" i="6"/>
  <c r="P106" i="6"/>
  <c r="R1201" i="6"/>
  <c r="P309" i="6"/>
  <c r="X1326" i="6"/>
  <c r="AB1326" i="6" s="1"/>
  <c r="AD1325" i="6"/>
  <c r="P975" i="6"/>
  <c r="P436" i="6"/>
  <c r="P741" i="6"/>
  <c r="P59" i="6"/>
  <c r="P1136" i="6"/>
  <c r="P489" i="6"/>
  <c r="P605" i="6"/>
  <c r="P820" i="6"/>
  <c r="P865" i="6"/>
  <c r="P690" i="6"/>
  <c r="P1214" i="6"/>
  <c r="P1087" i="6"/>
  <c r="P257" i="6"/>
  <c r="P1543" i="6"/>
  <c r="P565" i="6"/>
  <c r="N10" i="6"/>
  <c r="P393" i="6"/>
  <c r="P592" i="6"/>
  <c r="P151" i="6"/>
  <c r="P105" i="6"/>
  <c r="P133" i="6"/>
  <c r="P1088" i="6"/>
  <c r="P366" i="6"/>
  <c r="P1395" i="6"/>
  <c r="P995" i="6"/>
  <c r="P1378" i="6"/>
  <c r="P137" i="6"/>
  <c r="P1472" i="6"/>
  <c r="P771" i="6"/>
  <c r="O6" i="1"/>
  <c r="P6" i="1" s="1"/>
  <c r="O44" i="1"/>
  <c r="O15" i="1"/>
  <c r="AB1508" i="6"/>
  <c r="X1509" i="6"/>
  <c r="AC1509" i="6" s="1"/>
  <c r="AD1508" i="6"/>
  <c r="AD90" i="6"/>
  <c r="X91" i="6"/>
  <c r="AB91" i="6" s="1"/>
  <c r="AB90" i="6"/>
  <c r="AB797" i="6"/>
  <c r="AC797" i="6"/>
  <c r="X798" i="6"/>
  <c r="AC798" i="6" s="1"/>
  <c r="AB230" i="6"/>
  <c r="AD230" i="6"/>
  <c r="X231" i="6"/>
  <c r="AB231" i="6" s="1"/>
  <c r="X811" i="6"/>
  <c r="AC811" i="6" s="1"/>
  <c r="AB810" i="6"/>
  <c r="AC810" i="6"/>
  <c r="X1441" i="6"/>
  <c r="AB1441" i="6" s="1"/>
  <c r="AD1440" i="6"/>
  <c r="AB1440" i="6"/>
  <c r="X1348" i="6"/>
  <c r="AB1348" i="6" s="1"/>
  <c r="AB1347" i="6"/>
  <c r="AD1347" i="6"/>
  <c r="X448" i="6"/>
  <c r="AC448" i="6" s="1"/>
  <c r="AC447" i="6"/>
  <c r="AD447" i="6"/>
  <c r="X1241" i="6"/>
  <c r="AC1241" i="6" s="1"/>
  <c r="AD1240" i="6"/>
  <c r="AC1240" i="6"/>
  <c r="X894" i="6"/>
  <c r="AB894" i="6" s="1"/>
  <c r="AD893" i="6"/>
  <c r="AB893" i="6"/>
  <c r="AB609" i="6"/>
  <c r="AD609" i="6"/>
  <c r="X610" i="6"/>
  <c r="AB610" i="6" s="1"/>
  <c r="AD997" i="6"/>
  <c r="X998" i="6"/>
  <c r="AB998" i="6" s="1"/>
  <c r="AB997" i="6"/>
  <c r="X852" i="6"/>
  <c r="AD852" i="6" s="1"/>
  <c r="AD851" i="6"/>
  <c r="R890" i="1"/>
  <c r="AB851" i="6"/>
  <c r="X1406" i="6"/>
  <c r="AC1406" i="6" s="1"/>
  <c r="AB1405" i="6"/>
  <c r="AD1405" i="6"/>
  <c r="X106" i="6"/>
  <c r="AB106" i="6" s="1"/>
  <c r="AD105" i="6"/>
  <c r="AB105" i="6"/>
  <c r="R1214" i="6"/>
  <c r="R1550" i="1"/>
  <c r="Q10" i="6"/>
  <c r="X557" i="1"/>
  <c r="AE557" i="1" s="1"/>
  <c r="M10" i="6"/>
  <c r="R1517" i="6"/>
  <c r="R87" i="6"/>
  <c r="R115" i="6"/>
  <c r="R975" i="1"/>
  <c r="AC188" i="6"/>
  <c r="X189" i="6"/>
  <c r="AC189" i="6" s="1"/>
  <c r="AB188" i="6"/>
  <c r="AB1123" i="6"/>
  <c r="X1124" i="6"/>
  <c r="AC1124" i="6" s="1"/>
  <c r="AD1123" i="6"/>
  <c r="R493" i="1"/>
  <c r="R528" i="6"/>
  <c r="R975" i="6"/>
  <c r="R848" i="6"/>
  <c r="R690" i="6"/>
  <c r="R373" i="1"/>
  <c r="R1136" i="6"/>
  <c r="R151" i="6"/>
  <c r="Z1391" i="6"/>
  <c r="AA1389" i="6"/>
  <c r="R504" i="6"/>
  <c r="Z434" i="6"/>
  <c r="AA432" i="6"/>
  <c r="R1087" i="6"/>
  <c r="R489" i="6"/>
  <c r="R865" i="6"/>
  <c r="R605" i="6"/>
  <c r="R820" i="6"/>
  <c r="R64" i="6"/>
  <c r="R613" i="6"/>
  <c r="R419" i="6"/>
  <c r="R592" i="6"/>
  <c r="R393" i="6"/>
  <c r="R59" i="6"/>
  <c r="R512" i="6"/>
  <c r="Y1278" i="6"/>
  <c r="AJ1278" i="6" s="1"/>
  <c r="R1009" i="6"/>
  <c r="R472" i="6"/>
  <c r="R565" i="6"/>
  <c r="R134" i="6"/>
  <c r="R348" i="6"/>
  <c r="R1225" i="1"/>
  <c r="R484" i="6"/>
  <c r="R137" i="6"/>
  <c r="R1378" i="6"/>
  <c r="R995" i="6"/>
  <c r="R366" i="6"/>
  <c r="R1472" i="6"/>
  <c r="R771" i="6"/>
  <c r="R741" i="6"/>
  <c r="R253" i="6"/>
  <c r="AL772" i="6"/>
  <c r="AM772" i="6"/>
  <c r="AL557" i="6"/>
  <c r="AM557" i="6"/>
  <c r="AL72" i="6"/>
  <c r="AM72" i="6"/>
  <c r="AL1540" i="6"/>
  <c r="AM1540" i="6"/>
  <c r="AL1185" i="6"/>
  <c r="AM1185" i="6"/>
  <c r="AL1101" i="6"/>
  <c r="AM1101" i="6"/>
  <c r="AL268" i="6"/>
  <c r="AM268" i="6"/>
  <c r="AL1421" i="6"/>
  <c r="AM1421" i="6"/>
  <c r="AK1396" i="6"/>
  <c r="AL1396" i="6"/>
  <c r="AK868" i="6"/>
  <c r="AL868" i="6"/>
  <c r="AK1137" i="6"/>
  <c r="AL1137" i="6"/>
  <c r="AK1255" i="6"/>
  <c r="AL1255" i="6"/>
  <c r="AK1520" i="6"/>
  <c r="AL1520" i="6"/>
  <c r="AK1265" i="6"/>
  <c r="AL1265" i="6"/>
  <c r="AK1216" i="6"/>
  <c r="AL1216" i="6"/>
  <c r="AJ1185" i="6"/>
  <c r="AK1185" i="6"/>
  <c r="AJ1101" i="6"/>
  <c r="AK1101" i="6"/>
  <c r="R204" i="6"/>
  <c r="AJ1540" i="6"/>
  <c r="AK1540" i="6"/>
  <c r="AJ772" i="6"/>
  <c r="AK772" i="6"/>
  <c r="AJ268" i="6"/>
  <c r="AK268" i="6"/>
  <c r="AJ72" i="6"/>
  <c r="AK72" i="6"/>
  <c r="AJ1421" i="6"/>
  <c r="AK1421" i="6"/>
  <c r="AB518" i="6"/>
  <c r="AJ557" i="6"/>
  <c r="AK557" i="6"/>
  <c r="AB530" i="6"/>
  <c r="AB505" i="6"/>
  <c r="AB1023" i="6"/>
  <c r="AC960" i="6"/>
  <c r="AI1255" i="6"/>
  <c r="AJ1255" i="6"/>
  <c r="AC505" i="6"/>
  <c r="AI1216" i="6"/>
  <c r="AJ1216" i="6"/>
  <c r="AI1265" i="6"/>
  <c r="AJ1265" i="6"/>
  <c r="AD530" i="6"/>
  <c r="AI1520" i="6"/>
  <c r="AJ1520" i="6"/>
  <c r="AI868" i="6"/>
  <c r="AJ868" i="6"/>
  <c r="AI1137" i="6"/>
  <c r="AJ1137" i="6"/>
  <c r="AD1396" i="6"/>
  <c r="AJ1396" i="6"/>
  <c r="AD772" i="6"/>
  <c r="AI772" i="6"/>
  <c r="AD1185" i="6"/>
  <c r="AI1185" i="6"/>
  <c r="AE1540" i="6"/>
  <c r="AI1540" i="6"/>
  <c r="AD557" i="6"/>
  <c r="AI557" i="6"/>
  <c r="AB268" i="6"/>
  <c r="AI268" i="6"/>
  <c r="AB1421" i="6"/>
  <c r="AI1421" i="6"/>
  <c r="AD746" i="6"/>
  <c r="AF1101" i="6"/>
  <c r="AI1101" i="6"/>
  <c r="AB727" i="6"/>
  <c r="AD518" i="6"/>
  <c r="AC746" i="6"/>
  <c r="AD581" i="6"/>
  <c r="AD72" i="6"/>
  <c r="AI72" i="6"/>
  <c r="Z1520" i="6"/>
  <c r="AA1519" i="6" s="1"/>
  <c r="AB1301" i="6"/>
  <c r="AB1076" i="6"/>
  <c r="AB1540" i="6"/>
  <c r="AB1173" i="6"/>
  <c r="AB934" i="6"/>
  <c r="AB544" i="6"/>
  <c r="AB369" i="6"/>
  <c r="AB569" i="6"/>
  <c r="AB201" i="6"/>
  <c r="AB480" i="6"/>
  <c r="AB318" i="6"/>
  <c r="AB1336" i="6"/>
  <c r="AD1162" i="6"/>
  <c r="AD924" i="6"/>
  <c r="AD1173" i="6"/>
  <c r="AD934" i="6"/>
  <c r="AD409" i="6"/>
  <c r="AD165" i="6"/>
  <c r="AD691" i="6"/>
  <c r="AD303" i="6"/>
  <c r="AD480" i="6"/>
  <c r="AD1380" i="6"/>
  <c r="AD142" i="6"/>
  <c r="AD1101" i="6"/>
  <c r="AD727" i="6"/>
  <c r="X776" i="6"/>
  <c r="AD960" i="6"/>
  <c r="AF268" i="6"/>
  <c r="AF1185" i="6"/>
  <c r="AF1520" i="6"/>
  <c r="X519" i="6"/>
  <c r="AC519" i="6" s="1"/>
  <c r="AD1151" i="6"/>
  <c r="AE72" i="6"/>
  <c r="AG72" i="6"/>
  <c r="AH72" i="6"/>
  <c r="AB72" i="6"/>
  <c r="AE1137" i="6"/>
  <c r="AG1137" i="6"/>
  <c r="AH1137" i="6"/>
  <c r="AB1137" i="6"/>
  <c r="AE1255" i="6"/>
  <c r="AG1255" i="6"/>
  <c r="AH1255" i="6"/>
  <c r="AB1255" i="6"/>
  <c r="AH1540" i="6"/>
  <c r="AG1540" i="6"/>
  <c r="AB461" i="6"/>
  <c r="Y460" i="6"/>
  <c r="AM460" i="6" s="1"/>
  <c r="AC1162" i="6"/>
  <c r="AC924" i="6"/>
  <c r="AC409" i="6"/>
  <c r="AC165" i="6"/>
  <c r="AC691" i="6"/>
  <c r="AC303" i="6"/>
  <c r="AC1380" i="6"/>
  <c r="AC142" i="6"/>
  <c r="AC1101" i="6"/>
  <c r="AC72" i="6"/>
  <c r="X747" i="6"/>
  <c r="AD747" i="6" s="1"/>
  <c r="AD1421" i="6"/>
  <c r="AB1151" i="6"/>
  <c r="AF1255" i="6"/>
  <c r="AE1216" i="6"/>
  <c r="AG1216" i="6"/>
  <c r="AH1216" i="6"/>
  <c r="AB1553" i="6"/>
  <c r="AB1370" i="6"/>
  <c r="AB1288" i="6"/>
  <c r="AB1205" i="6"/>
  <c r="AB1064" i="6"/>
  <c r="AB1520" i="6"/>
  <c r="AB1475" i="6"/>
  <c r="AB1090" i="6"/>
  <c r="AB978" i="6"/>
  <c r="AB423" i="6"/>
  <c r="AB118" i="6"/>
  <c r="AD1301" i="6"/>
  <c r="AD1076" i="6"/>
  <c r="AD1475" i="6"/>
  <c r="AD1090" i="6"/>
  <c r="AD622" i="6"/>
  <c r="AD881" i="6"/>
  <c r="AD716" i="6"/>
  <c r="AD397" i="6"/>
  <c r="AD153" i="6"/>
  <c r="AD217" i="6"/>
  <c r="AD978" i="6"/>
  <c r="AD355" i="6"/>
  <c r="AD55" i="6"/>
  <c r="AD1137" i="6"/>
  <c r="AD1255" i="6"/>
  <c r="AF72" i="6"/>
  <c r="X704" i="6"/>
  <c r="AB704" i="6" s="1"/>
  <c r="AF1137" i="6"/>
  <c r="AE1520" i="6"/>
  <c r="AG1520" i="6"/>
  <c r="AH1520" i="6"/>
  <c r="Z1540" i="6"/>
  <c r="AA1539" i="6" s="1"/>
  <c r="AC622" i="6"/>
  <c r="AC881" i="6"/>
  <c r="AC716" i="6"/>
  <c r="AC397" i="6"/>
  <c r="AC153" i="6"/>
  <c r="AC217" i="6"/>
  <c r="AC355" i="6"/>
  <c r="AC55" i="6"/>
  <c r="AC1137" i="6"/>
  <c r="AC1255" i="6"/>
  <c r="X728" i="6"/>
  <c r="AB728" i="6" s="1"/>
  <c r="X384" i="6"/>
  <c r="AC384" i="6" s="1"/>
  <c r="AF1540" i="6"/>
  <c r="X494" i="6"/>
  <c r="AB494" i="6" s="1"/>
  <c r="AF557" i="6"/>
  <c r="AC1520" i="6"/>
  <c r="AD703" i="6"/>
  <c r="AC1421" i="6"/>
  <c r="X1152" i="6"/>
  <c r="AD1152" i="6" s="1"/>
  <c r="AB1313" i="6"/>
  <c r="AB1047" i="6"/>
  <c r="AB1463" i="6"/>
  <c r="AB988" i="6"/>
  <c r="AB680" i="6"/>
  <c r="AD1553" i="6"/>
  <c r="AD1370" i="6"/>
  <c r="AD1288" i="6"/>
  <c r="AD1064" i="6"/>
  <c r="AD1463" i="6"/>
  <c r="AD988" i="6"/>
  <c r="AD635" i="6"/>
  <c r="AD840" i="6"/>
  <c r="AD593" i="6"/>
  <c r="AD201" i="6"/>
  <c r="AD680" i="6"/>
  <c r="AD330" i="6"/>
  <c r="AD1336" i="6"/>
  <c r="AD383" i="6"/>
  <c r="AF1216" i="6"/>
  <c r="AD493" i="6"/>
  <c r="X506" i="6"/>
  <c r="AC506" i="6" s="1"/>
  <c r="AD1520" i="6"/>
  <c r="AC703" i="6"/>
  <c r="AD1023" i="6"/>
  <c r="AC581" i="6"/>
  <c r="AF1396" i="6"/>
  <c r="AE772" i="6"/>
  <c r="AG772" i="6"/>
  <c r="AH772" i="6"/>
  <c r="AB772" i="6"/>
  <c r="AE1265" i="6"/>
  <c r="AG1265" i="6"/>
  <c r="AH1265" i="6"/>
  <c r="AB1265" i="6"/>
  <c r="AE1421" i="6"/>
  <c r="AG1421" i="6"/>
  <c r="AH1421" i="6"/>
  <c r="Z1421" i="6"/>
  <c r="AA1420" i="6" s="1"/>
  <c r="AE268" i="6"/>
  <c r="AG268" i="6"/>
  <c r="AH268" i="6"/>
  <c r="Z268" i="6"/>
  <c r="AC988" i="6"/>
  <c r="AC635" i="6"/>
  <c r="AC840" i="6"/>
  <c r="AC593" i="6"/>
  <c r="AC201" i="6"/>
  <c r="AC330" i="6"/>
  <c r="AC772" i="6"/>
  <c r="X531" i="6"/>
  <c r="AB531" i="6" s="1"/>
  <c r="AC383" i="6"/>
  <c r="AD268" i="6"/>
  <c r="AB493" i="6"/>
  <c r="AC1540" i="6"/>
  <c r="AE1101" i="6"/>
  <c r="AH1101" i="6"/>
  <c r="AG1101" i="6"/>
  <c r="AB1101" i="6"/>
  <c r="AB1216" i="6"/>
  <c r="AB1228" i="6"/>
  <c r="AB1011" i="6"/>
  <c r="AB663" i="6"/>
  <c r="AD1313" i="6"/>
  <c r="AD1205" i="6"/>
  <c r="AD1047" i="6"/>
  <c r="AD1228" i="6"/>
  <c r="AD1011" i="6"/>
  <c r="AD544" i="6"/>
  <c r="AD369" i="6"/>
  <c r="AD569" i="6"/>
  <c r="AD663" i="6"/>
  <c r="AD318" i="6"/>
  <c r="AD423" i="6"/>
  <c r="AD118" i="6"/>
  <c r="AD1265" i="6"/>
  <c r="AD1216" i="6"/>
  <c r="AC493" i="6"/>
  <c r="AF1265" i="6"/>
  <c r="AD1540" i="6"/>
  <c r="X1024" i="6"/>
  <c r="AC1024" i="6" s="1"/>
  <c r="AF1421" i="6"/>
  <c r="X582" i="6"/>
  <c r="AD582" i="6" s="1"/>
  <c r="AE1185" i="6"/>
  <c r="AG1185" i="6"/>
  <c r="AH1185" i="6"/>
  <c r="AB1185" i="6"/>
  <c r="AE557" i="6"/>
  <c r="AH557" i="6"/>
  <c r="AG557" i="6"/>
  <c r="AB557" i="6"/>
  <c r="AE1396" i="6"/>
  <c r="AF1397" i="6"/>
  <c r="AB1396" i="6"/>
  <c r="AB1115" i="6"/>
  <c r="Y1114" i="6"/>
  <c r="AC1265" i="6"/>
  <c r="AC1396" i="6"/>
  <c r="AC557" i="6"/>
  <c r="AC1185" i="6"/>
  <c r="AC1216" i="6"/>
  <c r="X961" i="6"/>
  <c r="AC961" i="6" s="1"/>
  <c r="AE868" i="6"/>
  <c r="AG868" i="6"/>
  <c r="AH868" i="6"/>
  <c r="AF869" i="6"/>
  <c r="AF868" i="6"/>
  <c r="AC869" i="6"/>
  <c r="AD869" i="6"/>
  <c r="AB868" i="6"/>
  <c r="Z868" i="6"/>
  <c r="AD868" i="6"/>
  <c r="AC868" i="6"/>
  <c r="AC268" i="6"/>
  <c r="AF772" i="6"/>
  <c r="X1103" i="6"/>
  <c r="AC1397" i="6"/>
  <c r="AD1397" i="6"/>
  <c r="AB989" i="6"/>
  <c r="AC989" i="6"/>
  <c r="AB202" i="6"/>
  <c r="AC202" i="6"/>
  <c r="X1554" i="6"/>
  <c r="AC1554" i="6" s="1"/>
  <c r="X1371" i="6"/>
  <c r="AD1372" i="6" s="1"/>
  <c r="X1314" i="6"/>
  <c r="AC1314" i="6" s="1"/>
  <c r="X1302" i="6"/>
  <c r="AC1302" i="6" s="1"/>
  <c r="X1289" i="6"/>
  <c r="AC1289" i="6" s="1"/>
  <c r="X1267" i="6"/>
  <c r="X1257" i="6"/>
  <c r="X1206" i="6"/>
  <c r="AD1206" i="6" s="1"/>
  <c r="X1163" i="6"/>
  <c r="AB1163" i="6" s="1"/>
  <c r="X1077" i="6"/>
  <c r="AB1077" i="6" s="1"/>
  <c r="X1065" i="6"/>
  <c r="AC1065" i="6" s="1"/>
  <c r="X1048" i="6"/>
  <c r="AD1048" i="6" s="1"/>
  <c r="X925" i="6"/>
  <c r="AD926" i="6" s="1"/>
  <c r="X1541" i="6"/>
  <c r="Y1541" i="6" s="1"/>
  <c r="AM1541" i="6" s="1"/>
  <c r="X1521" i="6"/>
  <c r="Y1521" i="6" s="1"/>
  <c r="X1422" i="6"/>
  <c r="Y1422" i="6" s="1"/>
  <c r="X1217" i="6"/>
  <c r="Y1217" i="6" s="1"/>
  <c r="AM1217" i="6" s="1"/>
  <c r="X1187" i="6"/>
  <c r="X1476" i="6"/>
  <c r="AC1476" i="6" s="1"/>
  <c r="X1464" i="6"/>
  <c r="AC1464" i="6" s="1"/>
  <c r="X1229" i="6"/>
  <c r="AC1229" i="6" s="1"/>
  <c r="X1174" i="6"/>
  <c r="AC1174" i="6" s="1"/>
  <c r="X1091" i="6"/>
  <c r="AC1091" i="6" s="1"/>
  <c r="X1012" i="6"/>
  <c r="AC1012" i="6" s="1"/>
  <c r="X935" i="6"/>
  <c r="AC935" i="6" s="1"/>
  <c r="X623" i="6"/>
  <c r="AC623" i="6" s="1"/>
  <c r="X882" i="6"/>
  <c r="AC882" i="6" s="1"/>
  <c r="X717" i="6"/>
  <c r="AD718" i="6" s="1"/>
  <c r="X636" i="6"/>
  <c r="AC636" i="6" s="1"/>
  <c r="X545" i="6"/>
  <c r="AC545" i="6" s="1"/>
  <c r="X410" i="6"/>
  <c r="AC410" i="6" s="1"/>
  <c r="X398" i="6"/>
  <c r="AC398" i="6" s="1"/>
  <c r="X370" i="6"/>
  <c r="AC370" i="6" s="1"/>
  <c r="X166" i="6"/>
  <c r="AC166" i="6" s="1"/>
  <c r="X154" i="6"/>
  <c r="AC154" i="6" s="1"/>
  <c r="X841" i="6"/>
  <c r="AC841" i="6" s="1"/>
  <c r="X692" i="6"/>
  <c r="AB692" i="6" s="1"/>
  <c r="X594" i="6"/>
  <c r="AC594" i="6" s="1"/>
  <c r="X570" i="6"/>
  <c r="AC570" i="6" s="1"/>
  <c r="X304" i="6"/>
  <c r="AC304" i="6" s="1"/>
  <c r="X269" i="6"/>
  <c r="Y269" i="6" s="1"/>
  <c r="X218" i="6"/>
  <c r="AC218" i="6" s="1"/>
  <c r="X74" i="6"/>
  <c r="AB75" i="6" s="1"/>
  <c r="X979" i="6"/>
  <c r="AD980" i="6" s="1"/>
  <c r="X681" i="6"/>
  <c r="AB681" i="6" s="1"/>
  <c r="X664" i="6"/>
  <c r="AD665" i="6" s="1"/>
  <c r="X481" i="6"/>
  <c r="AC481" i="6" s="1"/>
  <c r="X559" i="6"/>
  <c r="AB560" i="6" s="1"/>
  <c r="X356" i="6"/>
  <c r="AC356" i="6" s="1"/>
  <c r="X331" i="6"/>
  <c r="AC331" i="6" s="1"/>
  <c r="X319" i="6"/>
  <c r="AC319" i="6" s="1"/>
  <c r="X56" i="6"/>
  <c r="AC56" i="6" s="1"/>
  <c r="X424" i="6"/>
  <c r="AC424" i="6" s="1"/>
  <c r="X1381" i="6"/>
  <c r="AC1381" i="6" s="1"/>
  <c r="X1337" i="6"/>
  <c r="AC1337" i="6" s="1"/>
  <c r="X119" i="6"/>
  <c r="AC119" i="6" s="1"/>
  <c r="X143" i="6"/>
  <c r="AC143" i="6" s="1"/>
  <c r="Z72" i="6"/>
  <c r="AA71" i="6" s="1"/>
  <c r="Z1216" i="6"/>
  <c r="AA1215" i="6" s="1"/>
  <c r="Z772" i="6"/>
  <c r="AA771" i="6" s="1"/>
  <c r="Z1137" i="6"/>
  <c r="AA1136" i="6" s="1"/>
  <c r="Z1101" i="6"/>
  <c r="AA1100" i="6" s="1"/>
  <c r="Z1185" i="6"/>
  <c r="AA1184" i="6" s="1"/>
  <c r="Z1255" i="6"/>
  <c r="AA1254" i="6" s="1"/>
  <c r="Z557" i="6"/>
  <c r="AA556" i="6" s="1"/>
  <c r="AA345" i="6"/>
  <c r="AA346" i="6"/>
  <c r="AA341" i="6"/>
  <c r="AA342" i="6"/>
  <c r="R135" i="6"/>
  <c r="P1073" i="6"/>
  <c r="P1334" i="6"/>
  <c r="N530" i="6"/>
  <c r="N996" i="6"/>
  <c r="N367" i="6"/>
  <c r="N1227" i="6"/>
  <c r="N1089" i="6"/>
  <c r="N892" i="6"/>
  <c r="N394" i="6"/>
  <c r="N332" i="6"/>
  <c r="N256" i="6"/>
  <c r="R629" i="6"/>
  <c r="R309" i="6"/>
  <c r="N1518" i="6"/>
  <c r="P1201" i="6"/>
  <c r="P1550" i="6"/>
  <c r="N691" i="6"/>
  <c r="N566" i="6"/>
  <c r="N936" i="6"/>
  <c r="N649" i="6"/>
  <c r="N112" i="6"/>
  <c r="N108" i="6"/>
  <c r="N1074" i="6"/>
  <c r="N1254" i="6"/>
  <c r="N1379" i="6"/>
  <c r="N420" i="6"/>
  <c r="N976" i="6"/>
  <c r="N421" i="6"/>
  <c r="N866" i="6"/>
  <c r="N457" i="6"/>
  <c r="N513" i="6"/>
  <c r="N537" i="6"/>
  <c r="N161" i="6"/>
  <c r="N1544" i="6"/>
  <c r="N772" i="6"/>
  <c r="N1202" i="6"/>
  <c r="N500" i="6"/>
  <c r="N392" i="6"/>
  <c r="N69" i="6"/>
  <c r="N849" i="6"/>
  <c r="N1137" i="6"/>
  <c r="N344" i="6"/>
  <c r="N529" i="6"/>
  <c r="N258" i="6"/>
  <c r="N490" i="6"/>
  <c r="N217" i="6"/>
  <c r="N380" i="6"/>
  <c r="N125" i="6"/>
  <c r="N412" i="6"/>
  <c r="N88" i="6"/>
  <c r="N521" i="6"/>
  <c r="N1551" i="6"/>
  <c r="N328" i="6"/>
  <c r="N728" i="6"/>
  <c r="N1062" i="6"/>
  <c r="R994" i="1"/>
  <c r="R995" i="1"/>
  <c r="N1215" i="6"/>
  <c r="N1473" i="6"/>
  <c r="N1061" i="6"/>
  <c r="N1396" i="6"/>
  <c r="N201" i="6"/>
  <c r="M725" i="6"/>
  <c r="Q725" i="6"/>
  <c r="M1420" i="6"/>
  <c r="Q1420" i="6"/>
  <c r="M923" i="6"/>
  <c r="Q923" i="6"/>
  <c r="M1240" i="6"/>
  <c r="Q1240" i="6"/>
  <c r="M89" i="6"/>
  <c r="Q89" i="6"/>
  <c r="M1299" i="6"/>
  <c r="Q1299" i="6"/>
  <c r="M1203" i="6"/>
  <c r="Q1203" i="6"/>
  <c r="M1312" i="6"/>
  <c r="Q1312" i="6"/>
  <c r="M579" i="6"/>
  <c r="Q579" i="6"/>
  <c r="M142" i="6"/>
  <c r="Q142" i="6"/>
  <c r="M1324" i="6"/>
  <c r="Q1324" i="6"/>
  <c r="M1172" i="6"/>
  <c r="Q1172" i="6"/>
  <c r="M1286" i="6"/>
  <c r="Q1286" i="6"/>
  <c r="M355" i="6"/>
  <c r="Q355" i="6"/>
  <c r="M937" i="6"/>
  <c r="Q937" i="6"/>
  <c r="M530" i="6"/>
  <c r="Q530" i="6"/>
  <c r="M979" i="6"/>
  <c r="Q979" i="6"/>
  <c r="M330" i="6"/>
  <c r="Q330" i="6"/>
  <c r="M1474" i="6"/>
  <c r="Q1474" i="6"/>
  <c r="M621" i="6"/>
  <c r="Q621" i="6"/>
  <c r="M777" i="6"/>
  <c r="Q777" i="6"/>
  <c r="M1092" i="6"/>
  <c r="Q1092" i="6"/>
  <c r="M914" i="6"/>
  <c r="Q914" i="6"/>
  <c r="M851" i="6"/>
  <c r="Q851" i="6"/>
  <c r="M997" i="6"/>
  <c r="Q997" i="6"/>
  <c r="M341" i="6"/>
  <c r="Q341" i="6"/>
  <c r="M987" i="6"/>
  <c r="Q987" i="6"/>
  <c r="M810" i="6"/>
  <c r="Q810" i="6"/>
  <c r="M867" i="6"/>
  <c r="Q867" i="6"/>
  <c r="M1046" i="6"/>
  <c r="Q1046" i="6"/>
  <c r="M1519" i="6"/>
  <c r="Q1519" i="6"/>
  <c r="M702" i="6"/>
  <c r="Q702" i="6"/>
  <c r="M715" i="6"/>
  <c r="Q715" i="6"/>
  <c r="M554" i="6"/>
  <c r="Q554" i="6"/>
  <c r="M1404" i="6"/>
  <c r="Q1404" i="6"/>
  <c r="M1010" i="6"/>
  <c r="Q1010" i="6"/>
  <c r="M516" i="6"/>
  <c r="Q516" i="6"/>
  <c r="M542" i="6"/>
  <c r="Q542" i="6"/>
  <c r="M678" i="6"/>
  <c r="Q678" i="6"/>
  <c r="M1347" i="6"/>
  <c r="Q1347" i="6"/>
  <c r="M1137" i="6"/>
  <c r="Q1137" i="6"/>
  <c r="M317" i="6"/>
  <c r="Q317" i="6"/>
  <c r="M230" i="6"/>
  <c r="Q230" i="6"/>
  <c r="M491" i="6"/>
  <c r="Q491" i="6"/>
  <c r="M1254" i="6"/>
  <c r="Q1254" i="6"/>
  <c r="M290" i="6"/>
  <c r="Q290" i="6"/>
  <c r="M259" i="6"/>
  <c r="Q259" i="6"/>
  <c r="M1075" i="6"/>
  <c r="M879" i="6"/>
  <c r="M893" i="6"/>
  <c r="M186" i="6"/>
  <c r="L187" i="6"/>
  <c r="Q187" i="6" s="1"/>
  <c r="M567" i="6"/>
  <c r="L568" i="6"/>
  <c r="Q568" i="6" s="1"/>
  <c r="L55" i="6"/>
  <c r="Q55" i="6" s="1"/>
  <c r="M54" i="6"/>
  <c r="M838" i="6"/>
  <c r="M395" i="6"/>
  <c r="M152" i="6"/>
  <c r="L153" i="6"/>
  <c r="Q153" i="6" s="1"/>
  <c r="M164" i="6"/>
  <c r="M661" i="6"/>
  <c r="M825" i="6"/>
  <c r="M458" i="6"/>
  <c r="L117" i="6"/>
  <c r="Q117" i="6" s="1"/>
  <c r="M116" i="6"/>
  <c r="M1122" i="6"/>
  <c r="L1123" i="6"/>
  <c r="Q1123" i="6" s="1"/>
  <c r="L303" i="6"/>
  <c r="Q303" i="6" s="1"/>
  <c r="M302" i="6"/>
  <c r="L480" i="6"/>
  <c r="Q480" i="6" s="1"/>
  <c r="M479" i="6"/>
  <c r="L1368" i="6"/>
  <c r="Q1368" i="6" s="1"/>
  <c r="M1367" i="6"/>
  <c r="M1379" i="6"/>
  <c r="M635" i="6"/>
  <c r="M1100" i="6"/>
  <c r="M795" i="6"/>
  <c r="L422" i="6"/>
  <c r="Q422" i="6" s="1"/>
  <c r="M421" i="6"/>
  <c r="L691" i="6"/>
  <c r="Q691" i="6" s="1"/>
  <c r="M690" i="6"/>
  <c r="AZ20" i="1"/>
  <c r="M218" i="6"/>
  <c r="M745" i="6"/>
  <c r="L746" i="6"/>
  <c r="Q746" i="6" s="1"/>
  <c r="M408" i="6"/>
  <c r="L409" i="6"/>
  <c r="Q409" i="6" s="1"/>
  <c r="M504" i="6"/>
  <c r="L505" i="6"/>
  <c r="Q505" i="6" s="1"/>
  <c r="M592" i="6"/>
  <c r="L593" i="6"/>
  <c r="Q593" i="6" s="1"/>
  <c r="L1463" i="6"/>
  <c r="Q1463" i="6" s="1"/>
  <c r="M1462" i="6"/>
  <c r="L1508" i="6"/>
  <c r="Q1508" i="6" s="1"/>
  <c r="M1507" i="6"/>
  <c r="M959" i="6"/>
  <c r="L960" i="6"/>
  <c r="Q960" i="6" s="1"/>
  <c r="M1062" i="6"/>
  <c r="M1150" i="6"/>
  <c r="L1553" i="6"/>
  <c r="Q1553" i="6" s="1"/>
  <c r="M1552" i="6"/>
  <c r="M66" i="6"/>
  <c r="L67" i="6"/>
  <c r="Q67" i="6" s="1"/>
  <c r="L105" i="6"/>
  <c r="Q105" i="6" s="1"/>
  <c r="M104" i="6"/>
  <c r="M367" i="6"/>
  <c r="L368" i="6"/>
  <c r="Q368" i="6" s="1"/>
  <c r="M382" i="6"/>
  <c r="L383" i="6"/>
  <c r="Q383" i="6" s="1"/>
  <c r="M1184" i="6"/>
  <c r="M1227" i="6"/>
  <c r="M1439" i="6"/>
  <c r="M242" i="6"/>
  <c r="L243" i="6"/>
  <c r="Q243" i="6" s="1"/>
  <c r="L200" i="6"/>
  <c r="Q200" i="6" s="1"/>
  <c r="M199" i="6"/>
  <c r="M608" i="6"/>
  <c r="L609" i="6"/>
  <c r="Q609" i="6" s="1"/>
  <c r="L1022" i="6"/>
  <c r="Q1022" i="6" s="1"/>
  <c r="M1021" i="6"/>
  <c r="L1161" i="6"/>
  <c r="Q1161" i="6" s="1"/>
  <c r="M1160" i="6"/>
  <c r="L447" i="6"/>
  <c r="Q447" i="6" s="1"/>
  <c r="M446" i="6"/>
  <c r="M1215" i="6"/>
  <c r="L1216" i="6"/>
  <c r="Q1216" i="6" s="1"/>
  <c r="S1519" i="6"/>
  <c r="L1138" i="6"/>
  <c r="S1138" i="6" s="1"/>
  <c r="L778" i="6"/>
  <c r="L531" i="6"/>
  <c r="S531" i="6" s="1"/>
  <c r="L90" i="6"/>
  <c r="S89" i="6"/>
  <c r="S236" i="6"/>
  <c r="S557" i="6"/>
  <c r="S636" i="6"/>
  <c r="S320" i="6"/>
  <c r="S109" i="6"/>
  <c r="S329" i="6"/>
  <c r="S445" i="6"/>
  <c r="S429" i="6"/>
  <c r="S252" i="6"/>
  <c r="S408" i="6"/>
  <c r="S300" i="6"/>
  <c r="S240" i="6"/>
  <c r="S72" i="6"/>
  <c r="S164" i="6"/>
  <c r="S288" i="6"/>
  <c r="R456" i="6"/>
  <c r="R315" i="6"/>
  <c r="R1346" i="6"/>
  <c r="R381" i="6"/>
  <c r="R1285" i="6"/>
  <c r="R1088" i="6"/>
  <c r="R660" i="6"/>
  <c r="R986" i="6"/>
  <c r="R1335" i="6"/>
  <c r="R701" i="6"/>
  <c r="R578" i="6"/>
  <c r="R1367" i="6"/>
  <c r="R1298" i="6"/>
  <c r="R1403" i="6"/>
  <c r="R1171" i="6"/>
  <c r="R257" i="6"/>
  <c r="R1324" i="6"/>
  <c r="R1419" i="6"/>
  <c r="R541" i="6"/>
  <c r="R678" i="6"/>
  <c r="R1150" i="6"/>
  <c r="R878" i="6"/>
  <c r="R921" i="6"/>
  <c r="R1123" i="6"/>
  <c r="R913" i="6"/>
  <c r="R301" i="6"/>
  <c r="R1461" i="6"/>
  <c r="R553" i="6"/>
  <c r="R714" i="6"/>
  <c r="R1238" i="6"/>
  <c r="R152" i="6"/>
  <c r="R1439" i="6"/>
  <c r="R1021" i="6"/>
  <c r="R1045" i="6"/>
  <c r="R932" i="6"/>
  <c r="R677" i="6"/>
  <c r="R1226" i="6"/>
  <c r="R1253" i="6"/>
  <c r="R593" i="6"/>
  <c r="R724" i="6"/>
  <c r="R188" i="6"/>
  <c r="R1508" i="6"/>
  <c r="R505" i="6"/>
  <c r="R620" i="6"/>
  <c r="R744" i="6"/>
  <c r="R1311" i="6"/>
  <c r="R959" i="6"/>
  <c r="R1161" i="6"/>
  <c r="R809" i="6"/>
  <c r="R65" i="6"/>
  <c r="R340" i="6"/>
  <c r="R480" i="6"/>
  <c r="R140" i="6"/>
  <c r="R198" i="6"/>
  <c r="R944" i="6"/>
  <c r="R1100" i="6"/>
  <c r="R951" i="6"/>
  <c r="R215" i="6"/>
  <c r="R661" i="6"/>
  <c r="R242" i="6"/>
  <c r="R515" i="6"/>
  <c r="R609" i="6"/>
  <c r="R433" i="6"/>
  <c r="S937" i="6"/>
  <c r="L12" i="6"/>
  <c r="M12" i="6" s="1"/>
  <c r="L260" i="6"/>
  <c r="Q11" i="6"/>
  <c r="S218" i="6"/>
  <c r="L219" i="6"/>
  <c r="Q219" i="6" s="1"/>
  <c r="S395" i="6"/>
  <c r="S1075" i="6"/>
  <c r="S458" i="6"/>
  <c r="L459" i="6"/>
  <c r="Q459" i="6" s="1"/>
  <c r="S893" i="6"/>
  <c r="L291" i="6"/>
  <c r="S1010" i="6"/>
  <c r="L331" i="6"/>
  <c r="L852" i="6"/>
  <c r="L517" i="6"/>
  <c r="L894" i="6"/>
  <c r="Q894" i="6" s="1"/>
  <c r="L492" i="6"/>
  <c r="S491" i="6"/>
  <c r="AD11" i="6"/>
  <c r="L318" i="6"/>
  <c r="L1173" i="6"/>
  <c r="L636" i="6"/>
  <c r="Q636" i="6" s="1"/>
  <c r="L1101" i="6"/>
  <c r="Q1101" i="6" s="1"/>
  <c r="L1228" i="6"/>
  <c r="L988" i="6"/>
  <c r="L811" i="6"/>
  <c r="L1348" i="6"/>
  <c r="L143" i="6"/>
  <c r="L1047" i="6"/>
  <c r="L726" i="6"/>
  <c r="L1421" i="6"/>
  <c r="L1076" i="6"/>
  <c r="L1475" i="6"/>
  <c r="L1185" i="6"/>
  <c r="Q1185" i="6" s="1"/>
  <c r="L998" i="6"/>
  <c r="L231" i="6"/>
  <c r="L679" i="6"/>
  <c r="Q679" i="6" s="1"/>
  <c r="L580" i="6"/>
  <c r="L555" i="6"/>
  <c r="L1151" i="6"/>
  <c r="Q1151" i="6" s="1"/>
  <c r="L165" i="6"/>
  <c r="Q165" i="6" s="1"/>
  <c r="L1313" i="6"/>
  <c r="L1440" i="6"/>
  <c r="Q1440" i="6" s="1"/>
  <c r="L543" i="6"/>
  <c r="L1241" i="6"/>
  <c r="L868" i="6"/>
  <c r="S867" i="6"/>
  <c r="L1325" i="6"/>
  <c r="Q1325" i="6" s="1"/>
  <c r="L1520" i="6"/>
  <c r="L880" i="6"/>
  <c r="Q880" i="6" s="1"/>
  <c r="L342" i="6"/>
  <c r="L1063" i="6"/>
  <c r="Q1063" i="6" s="1"/>
  <c r="L356" i="6"/>
  <c r="L1405" i="6"/>
  <c r="L1255" i="6"/>
  <c r="Q1255" i="6" s="1"/>
  <c r="L1380" i="6"/>
  <c r="Q1380" i="6" s="1"/>
  <c r="L1287" i="6"/>
  <c r="L839" i="6"/>
  <c r="L1011" i="6"/>
  <c r="Q1011" i="6" s="1"/>
  <c r="L1300" i="6"/>
  <c r="L662" i="6"/>
  <c r="Q662" i="6" s="1"/>
  <c r="L703" i="6"/>
  <c r="L1204" i="6"/>
  <c r="L716" i="6"/>
  <c r="L924" i="6"/>
  <c r="L826" i="6"/>
  <c r="Q826" i="6" s="1"/>
  <c r="L796" i="6"/>
  <c r="L622" i="6"/>
  <c r="BA23" i="6"/>
  <c r="AC11" i="6"/>
  <c r="S12" i="6"/>
  <c r="S1011" i="6"/>
  <c r="S369" i="6"/>
  <c r="S1553" i="6"/>
  <c r="S259" i="6"/>
  <c r="S1203" i="6"/>
  <c r="S1090" i="6"/>
  <c r="S422" i="6"/>
  <c r="S1063" i="6"/>
  <c r="S1216" i="6"/>
  <c r="S1552" i="6"/>
  <c r="S997" i="6"/>
  <c r="AA824" i="6"/>
  <c r="S368" i="6"/>
  <c r="S773" i="6"/>
  <c r="Y1138" i="6"/>
  <c r="AM1138" i="6" s="1"/>
  <c r="AA291" i="6"/>
  <c r="S1228" i="6"/>
  <c r="Y1256" i="6"/>
  <c r="Y558" i="6"/>
  <c r="S1255" i="6"/>
  <c r="X12" i="6"/>
  <c r="AB12" i="6" s="1"/>
  <c r="Y1102" i="6"/>
  <c r="AM1102" i="6" s="1"/>
  <c r="S894" i="6"/>
  <c r="Y1266" i="6"/>
  <c r="S1380" i="6"/>
  <c r="Y1186" i="6"/>
  <c r="AM1186" i="6" s="1"/>
  <c r="Y773" i="6"/>
  <c r="AM773" i="6" s="1"/>
  <c r="AA262" i="6"/>
  <c r="S692" i="6"/>
  <c r="S850" i="6"/>
  <c r="Y73" i="6"/>
  <c r="S1474" i="6"/>
  <c r="AY24" i="6"/>
  <c r="AY14" i="6"/>
  <c r="AA241" i="6"/>
  <c r="S567" i="6"/>
  <c r="AA175" i="6"/>
  <c r="AZ24" i="6"/>
  <c r="AZ25" i="6" s="1"/>
  <c r="AZ14" i="6"/>
  <c r="S977" i="6"/>
  <c r="R1277" i="1"/>
  <c r="R1213" i="1"/>
  <c r="R419" i="1"/>
  <c r="R1472" i="1"/>
  <c r="R1086" i="1"/>
  <c r="R7" i="1"/>
  <c r="Q7" i="1"/>
  <c r="R365" i="1"/>
  <c r="R1203" i="1"/>
  <c r="R45" i="1"/>
  <c r="R565" i="1"/>
  <c r="R1252" i="1"/>
  <c r="R1135" i="1"/>
  <c r="R688" i="1"/>
  <c r="R527" i="1"/>
  <c r="R262" i="1"/>
  <c r="R1007" i="1"/>
  <c r="R770" i="1"/>
  <c r="R16" i="1"/>
  <c r="Q16" i="1"/>
  <c r="R1060" i="1"/>
  <c r="R865" i="1"/>
  <c r="R848" i="1"/>
  <c r="R426" i="1"/>
  <c r="R273" i="1"/>
  <c r="R1378" i="1"/>
  <c r="K8" i="1"/>
  <c r="L8" i="1" s="1"/>
  <c r="M7" i="1"/>
  <c r="K17" i="1"/>
  <c r="L17" i="1" s="1"/>
  <c r="M16" i="1"/>
  <c r="AX22" i="1"/>
  <c r="AZ21" i="1"/>
  <c r="X1135" i="1"/>
  <c r="AA8" i="1"/>
  <c r="AB8" i="1"/>
  <c r="X1419" i="1"/>
  <c r="AE1419" i="1" s="1"/>
  <c r="X770" i="1"/>
  <c r="AE770" i="1" s="1"/>
  <c r="X1185" i="1"/>
  <c r="AX12" i="1"/>
  <c r="AW12" i="1"/>
  <c r="AV13" i="1"/>
  <c r="AY12" i="1"/>
  <c r="X1395" i="1"/>
  <c r="X346" i="1"/>
  <c r="X865" i="1"/>
  <c r="AE865" i="1" s="1"/>
  <c r="AY22" i="1"/>
  <c r="X1099" i="1"/>
  <c r="AE1099" i="1" s="1"/>
  <c r="X1538" i="1"/>
  <c r="X1518" i="1"/>
  <c r="AE1518" i="1" s="1"/>
  <c r="AW22" i="1"/>
  <c r="AV23" i="1"/>
  <c r="X456" i="1"/>
  <c r="AE456" i="1" s="1"/>
  <c r="X1113" i="1"/>
  <c r="W9" i="1"/>
  <c r="AA9" i="1" s="1"/>
  <c r="X1265" i="1"/>
  <c r="X266" i="1"/>
  <c r="X70" i="1"/>
  <c r="AE70" i="1" s="1"/>
  <c r="X1216" i="1"/>
  <c r="AE1216" i="1" s="1"/>
  <c r="X1252" i="1"/>
  <c r="AE1252" i="1" s="1"/>
  <c r="X1278" i="1"/>
  <c r="AL266" i="1" l="1"/>
  <c r="AK266" i="1"/>
  <c r="AJ266" i="1"/>
  <c r="AI266" i="1"/>
  <c r="AG266" i="1"/>
  <c r="AH266" i="1"/>
  <c r="AD266" i="1"/>
  <c r="AF266" i="1"/>
  <c r="AL1538" i="1"/>
  <c r="AI1538" i="1"/>
  <c r="AJ1538" i="1"/>
  <c r="AK1538" i="1"/>
  <c r="AH1538" i="1"/>
  <c r="AD1538" i="1"/>
  <c r="AG1538" i="1"/>
  <c r="AF1538" i="1"/>
  <c r="AL1099" i="1"/>
  <c r="AK1099" i="1"/>
  <c r="AJ1099" i="1"/>
  <c r="AI1099" i="1"/>
  <c r="AH1099" i="1"/>
  <c r="AG1099" i="1"/>
  <c r="AD1099" i="1"/>
  <c r="AF1099" i="1"/>
  <c r="N652" i="1"/>
  <c r="O651" i="1"/>
  <c r="P651" i="1" s="1"/>
  <c r="AL1135" i="1"/>
  <c r="AK1135" i="1"/>
  <c r="AJ1135" i="1"/>
  <c r="AH1135" i="1"/>
  <c r="AI1135" i="1"/>
  <c r="AG1135" i="1"/>
  <c r="AF1135" i="1"/>
  <c r="AD1135" i="1"/>
  <c r="AL1265" i="1"/>
  <c r="AI1265" i="1"/>
  <c r="AG1265" i="1"/>
  <c r="AK1265" i="1"/>
  <c r="AJ1265" i="1"/>
  <c r="AH1265" i="1"/>
  <c r="AD1265" i="1"/>
  <c r="AF1265" i="1"/>
  <c r="AL1185" i="1"/>
  <c r="AJ1185" i="1"/>
  <c r="AG1185" i="1"/>
  <c r="AI1185" i="1"/>
  <c r="AH1185" i="1"/>
  <c r="AK1185" i="1"/>
  <c r="AD1185" i="1"/>
  <c r="AF1185" i="1"/>
  <c r="N17" i="1"/>
  <c r="AE1185" i="1"/>
  <c r="AL1518" i="1"/>
  <c r="AK1518" i="1"/>
  <c r="AH1518" i="1"/>
  <c r="AG1518" i="1"/>
  <c r="AJ1518" i="1"/>
  <c r="AI1518" i="1"/>
  <c r="AF1518" i="1"/>
  <c r="AD1518" i="1"/>
  <c r="AL1113" i="1"/>
  <c r="AI1113" i="1"/>
  <c r="AG1113" i="1"/>
  <c r="AJ1113" i="1"/>
  <c r="AK1113" i="1"/>
  <c r="AH1113" i="1"/>
  <c r="AD1113" i="1"/>
  <c r="AF1113" i="1"/>
  <c r="AL557" i="1"/>
  <c r="AK557" i="1"/>
  <c r="AJ557" i="1"/>
  <c r="AH557" i="1"/>
  <c r="AI557" i="1"/>
  <c r="AG557" i="1"/>
  <c r="AF557" i="1"/>
  <c r="AD557" i="1"/>
  <c r="AE1113" i="1"/>
  <c r="AE1538" i="1"/>
  <c r="N46" i="1"/>
  <c r="O45" i="1"/>
  <c r="K653" i="1"/>
  <c r="Q652" i="1"/>
  <c r="M652" i="1"/>
  <c r="L652" i="1"/>
  <c r="N1272" i="1"/>
  <c r="O1271" i="1"/>
  <c r="AL1278" i="1"/>
  <c r="AK1278" i="1"/>
  <c r="AJ1278" i="1"/>
  <c r="AI1278" i="1"/>
  <c r="AE1279" i="1"/>
  <c r="AD1278" i="1"/>
  <c r="AL456" i="1"/>
  <c r="AK456" i="1"/>
  <c r="AI456" i="1"/>
  <c r="AJ456" i="1"/>
  <c r="AH456" i="1"/>
  <c r="AG456" i="1"/>
  <c r="AF456" i="1"/>
  <c r="AD456" i="1"/>
  <c r="AL346" i="1"/>
  <c r="AK346" i="1"/>
  <c r="AJ346" i="1"/>
  <c r="AI346" i="1"/>
  <c r="AE347" i="1"/>
  <c r="AD346" i="1"/>
  <c r="AL1419" i="1"/>
  <c r="AK1419" i="1"/>
  <c r="AJ1419" i="1"/>
  <c r="AI1419" i="1"/>
  <c r="AH1419" i="1"/>
  <c r="AG1419" i="1"/>
  <c r="AD1419" i="1"/>
  <c r="AF1419" i="1"/>
  <c r="N8" i="1"/>
  <c r="Z260" i="1"/>
  <c r="N1492" i="1"/>
  <c r="O1491" i="1"/>
  <c r="P1491" i="1" s="1"/>
  <c r="AE346" i="1"/>
  <c r="N763" i="1"/>
  <c r="O762" i="1"/>
  <c r="P762" i="1" s="1"/>
  <c r="K1538" i="1"/>
  <c r="Q1537" i="1"/>
  <c r="M1537" i="1"/>
  <c r="L1537" i="1"/>
  <c r="AL865" i="1"/>
  <c r="AG865" i="1"/>
  <c r="AJ865" i="1"/>
  <c r="AI865" i="1"/>
  <c r="AH865" i="1"/>
  <c r="AK865" i="1"/>
  <c r="AD865" i="1"/>
  <c r="AF865" i="1"/>
  <c r="O11" i="6"/>
  <c r="O12" i="6"/>
  <c r="N1537" i="1"/>
  <c r="O1536" i="1"/>
  <c r="P1536" i="1" s="1"/>
  <c r="Q46" i="1"/>
  <c r="M46" i="1"/>
  <c r="L46" i="1"/>
  <c r="AE1135" i="1"/>
  <c r="Q1272" i="1"/>
  <c r="M1272" i="1"/>
  <c r="L1272" i="1"/>
  <c r="AL70" i="1"/>
  <c r="AK70" i="1"/>
  <c r="AI70" i="1"/>
  <c r="AH70" i="1"/>
  <c r="AG70" i="1"/>
  <c r="AJ70" i="1"/>
  <c r="AF70" i="1"/>
  <c r="AD70" i="1"/>
  <c r="AL770" i="1"/>
  <c r="AK770" i="1"/>
  <c r="AI770" i="1"/>
  <c r="AG770" i="1"/>
  <c r="AJ770" i="1"/>
  <c r="AH770" i="1"/>
  <c r="AD770" i="1"/>
  <c r="AF770" i="1"/>
  <c r="AL1252" i="1"/>
  <c r="AK1252" i="1"/>
  <c r="AJ1252" i="1"/>
  <c r="AH1252" i="1"/>
  <c r="AG1252" i="1"/>
  <c r="AI1252" i="1"/>
  <c r="AD1252" i="1"/>
  <c r="AF1252" i="1"/>
  <c r="AL1395" i="1"/>
  <c r="AK1395" i="1"/>
  <c r="AJ1395" i="1"/>
  <c r="AI1395" i="1"/>
  <c r="AH1395" i="1"/>
  <c r="AG1395" i="1"/>
  <c r="AD1395" i="1"/>
  <c r="AF1395" i="1"/>
  <c r="AL1216" i="1"/>
  <c r="AJ1216" i="1"/>
  <c r="AI1216" i="1"/>
  <c r="AH1216" i="1"/>
  <c r="AK1216" i="1"/>
  <c r="AG1216" i="1"/>
  <c r="AF1216" i="1"/>
  <c r="AD1216" i="1"/>
  <c r="K1493" i="1"/>
  <c r="Q1492" i="1"/>
  <c r="M1492" i="1"/>
  <c r="L1492" i="1"/>
  <c r="AE1278" i="1"/>
  <c r="AE1265" i="1"/>
  <c r="AE266" i="1"/>
  <c r="K764" i="1"/>
  <c r="Q763" i="1"/>
  <c r="M763" i="1"/>
  <c r="L763" i="1"/>
  <c r="AC266" i="1"/>
  <c r="AB266" i="1"/>
  <c r="AA266" i="1"/>
  <c r="P267" i="1"/>
  <c r="Y1538" i="1"/>
  <c r="Z1537" i="1" s="1"/>
  <c r="AC1538" i="1"/>
  <c r="AB1538" i="1"/>
  <c r="AA1538" i="1"/>
  <c r="Y257" i="1"/>
  <c r="Z255" i="1"/>
  <c r="Y823" i="1"/>
  <c r="Z822" i="1" s="1"/>
  <c r="Y434" i="1"/>
  <c r="Z433" i="1" s="1"/>
  <c r="Y1113" i="1"/>
  <c r="AC1113" i="1"/>
  <c r="AB1113" i="1"/>
  <c r="AA1113" i="1"/>
  <c r="P1114" i="1"/>
  <c r="Y289" i="1"/>
  <c r="Z288" i="1" s="1"/>
  <c r="Y66" i="1"/>
  <c r="Y1252" i="1"/>
  <c r="Z1251" i="1" s="1"/>
  <c r="AC1252" i="1"/>
  <c r="AA1252" i="1"/>
  <c r="AB1252" i="1"/>
  <c r="P1253" i="1"/>
  <c r="Y1099" i="1"/>
  <c r="AC1099" i="1"/>
  <c r="AB1099" i="1"/>
  <c r="AA1099" i="1"/>
  <c r="P1100" i="1"/>
  <c r="Y557" i="1"/>
  <c r="Z556" i="1" s="1"/>
  <c r="AC557" i="1"/>
  <c r="AB557" i="1"/>
  <c r="AA557" i="1"/>
  <c r="P558" i="1"/>
  <c r="Y340" i="1"/>
  <c r="Z64" i="1"/>
  <c r="AC1185" i="1"/>
  <c r="AB1185" i="1"/>
  <c r="AA1185" i="1"/>
  <c r="P1186" i="1"/>
  <c r="Y1135" i="1"/>
  <c r="Z1134" i="1" s="1"/>
  <c r="AC1135" i="1"/>
  <c r="AB1135" i="1"/>
  <c r="AA1135" i="1"/>
  <c r="P1136" i="1"/>
  <c r="Y1391" i="1"/>
  <c r="Z1250" i="1"/>
  <c r="Z338" i="1"/>
  <c r="Z863" i="1"/>
  <c r="Z1112" i="1"/>
  <c r="Y456" i="1"/>
  <c r="AC456" i="1"/>
  <c r="AB456" i="1"/>
  <c r="AA456" i="1"/>
  <c r="P457" i="1"/>
  <c r="Y865" i="1"/>
  <c r="Z864" i="1" s="1"/>
  <c r="AC865" i="1"/>
  <c r="AB865" i="1"/>
  <c r="AA865" i="1"/>
  <c r="P866" i="1"/>
  <c r="Y770" i="1"/>
  <c r="Z769" i="1" s="1"/>
  <c r="AC770" i="1"/>
  <c r="AB770" i="1"/>
  <c r="AA770" i="1"/>
  <c r="P771" i="1"/>
  <c r="Z1389" i="1"/>
  <c r="Z455" i="1"/>
  <c r="Z68" i="1"/>
  <c r="Z1536" i="1"/>
  <c r="Y1216" i="1"/>
  <c r="AC1216" i="1"/>
  <c r="AB1216" i="1"/>
  <c r="AA1216" i="1"/>
  <c r="P1217" i="1"/>
  <c r="AC1265" i="1"/>
  <c r="AB1265" i="1"/>
  <c r="AA1265" i="1"/>
  <c r="P1266" i="1"/>
  <c r="Y1278" i="1"/>
  <c r="Z1278" i="1" s="1"/>
  <c r="AC1278" i="1"/>
  <c r="AC1279" i="1"/>
  <c r="AB1279" i="1"/>
  <c r="AB1278" i="1"/>
  <c r="AA1278" i="1"/>
  <c r="P1279" i="1"/>
  <c r="Y346" i="1"/>
  <c r="Z346" i="1" s="1"/>
  <c r="AC347" i="1"/>
  <c r="AB347" i="1"/>
  <c r="AC346" i="1"/>
  <c r="AB346" i="1"/>
  <c r="AA346" i="1"/>
  <c r="P347" i="1"/>
  <c r="Y1419" i="1"/>
  <c r="AC1419" i="1"/>
  <c r="AB1419" i="1"/>
  <c r="AA1419" i="1"/>
  <c r="P1420" i="1"/>
  <c r="Y176" i="1"/>
  <c r="Z1097" i="1"/>
  <c r="Z454" i="1"/>
  <c r="Z261" i="1"/>
  <c r="Y262" i="1"/>
  <c r="Y1183" i="1"/>
  <c r="AC1395" i="1"/>
  <c r="AB1395" i="1"/>
  <c r="AA1395" i="1"/>
  <c r="P1396" i="1"/>
  <c r="Y70" i="1"/>
  <c r="AC70" i="1"/>
  <c r="AB70" i="1"/>
  <c r="AA70" i="1"/>
  <c r="P71" i="1"/>
  <c r="Y1518" i="1"/>
  <c r="AC1518" i="1"/>
  <c r="AB1518" i="1"/>
  <c r="AA1518" i="1"/>
  <c r="P1519" i="1"/>
  <c r="Y241" i="1"/>
  <c r="Y287" i="1"/>
  <c r="Z287" i="1" s="1"/>
  <c r="Z1517" i="1"/>
  <c r="Z551" i="1"/>
  <c r="Y552" i="1"/>
  <c r="Z1181" i="1"/>
  <c r="AD1326" i="6"/>
  <c r="R10" i="6"/>
  <c r="P10" i="6"/>
  <c r="AC91" i="6"/>
  <c r="AC1326" i="6"/>
  <c r="X92" i="6"/>
  <c r="AC92" i="6" s="1"/>
  <c r="AD91" i="6"/>
  <c r="X1327" i="6"/>
  <c r="AD1328" i="6" s="1"/>
  <c r="O218" i="6"/>
  <c r="O70" i="6"/>
  <c r="O162" i="6"/>
  <c r="O1380" i="6"/>
  <c r="O567" i="6"/>
  <c r="O333" i="6"/>
  <c r="O491" i="6"/>
  <c r="O393" i="6"/>
  <c r="O538" i="6"/>
  <c r="O1255" i="6"/>
  <c r="O692" i="6"/>
  <c r="O395" i="6"/>
  <c r="O202" i="6"/>
  <c r="O259" i="6"/>
  <c r="O501" i="6"/>
  <c r="O514" i="6"/>
  <c r="O893" i="6"/>
  <c r="O1397" i="6"/>
  <c r="O1063" i="6"/>
  <c r="O522" i="6"/>
  <c r="O530" i="6"/>
  <c r="O1203" i="6"/>
  <c r="O458" i="6"/>
  <c r="O1075" i="6"/>
  <c r="O1090" i="6"/>
  <c r="O1062" i="6"/>
  <c r="O729" i="6"/>
  <c r="O89" i="6"/>
  <c r="O773" i="6"/>
  <c r="O867" i="6"/>
  <c r="O109" i="6"/>
  <c r="O1519" i="6"/>
  <c r="O1228" i="6"/>
  <c r="O1474" i="6"/>
  <c r="O329" i="6"/>
  <c r="O413" i="6"/>
  <c r="O345" i="6"/>
  <c r="O422" i="6"/>
  <c r="O113" i="6"/>
  <c r="O368" i="6"/>
  <c r="O1216" i="6"/>
  <c r="O1552" i="6"/>
  <c r="O126" i="6"/>
  <c r="O1138" i="6"/>
  <c r="O977" i="6"/>
  <c r="O650" i="6"/>
  <c r="O997" i="6"/>
  <c r="O381" i="6"/>
  <c r="O850" i="6"/>
  <c r="O1545" i="6"/>
  <c r="O421" i="6"/>
  <c r="O937" i="6"/>
  <c r="O257" i="6"/>
  <c r="O531" i="6"/>
  <c r="P1137" i="6"/>
  <c r="P380" i="6"/>
  <c r="P849" i="6"/>
  <c r="P1544" i="6"/>
  <c r="P420" i="6"/>
  <c r="P936" i="6"/>
  <c r="P256" i="6"/>
  <c r="P530" i="6"/>
  <c r="AD1509" i="6"/>
  <c r="R125" i="6"/>
  <c r="P217" i="6"/>
  <c r="P69" i="6"/>
  <c r="P161" i="6"/>
  <c r="P1379" i="6"/>
  <c r="P566" i="6"/>
  <c r="P332" i="6"/>
  <c r="P1215" i="6"/>
  <c r="P976" i="6"/>
  <c r="N1010" i="6"/>
  <c r="P490" i="6"/>
  <c r="P392" i="6"/>
  <c r="P537" i="6"/>
  <c r="P1254" i="6"/>
  <c r="P691" i="6"/>
  <c r="P394" i="6"/>
  <c r="AB1509" i="6"/>
  <c r="P1551" i="6"/>
  <c r="P649" i="6"/>
  <c r="P201" i="6"/>
  <c r="P258" i="6"/>
  <c r="P500" i="6"/>
  <c r="P513" i="6"/>
  <c r="P892" i="6"/>
  <c r="X1510" i="6"/>
  <c r="AC1510" i="6" s="1"/>
  <c r="P996" i="6"/>
  <c r="P1396" i="6"/>
  <c r="P457" i="6"/>
  <c r="N893" i="6"/>
  <c r="P529" i="6"/>
  <c r="P1202" i="6"/>
  <c r="N408" i="6"/>
  <c r="P1061" i="6"/>
  <c r="P728" i="6"/>
  <c r="P88" i="6"/>
  <c r="P772" i="6"/>
  <c r="P866" i="6"/>
  <c r="P108" i="6"/>
  <c r="R1518" i="6"/>
  <c r="P1227" i="6"/>
  <c r="N12" i="6"/>
  <c r="P1062" i="6"/>
  <c r="P521" i="6"/>
  <c r="P1074" i="6"/>
  <c r="P1089" i="6"/>
  <c r="N458" i="6"/>
  <c r="P1473" i="6"/>
  <c r="P328" i="6"/>
  <c r="P412" i="6"/>
  <c r="P344" i="6"/>
  <c r="P421" i="6"/>
  <c r="P112" i="6"/>
  <c r="P367" i="6"/>
  <c r="O16" i="1"/>
  <c r="O7" i="1"/>
  <c r="P7" i="1" s="1"/>
  <c r="R1551" i="1"/>
  <c r="AD811" i="6"/>
  <c r="AD1348" i="6"/>
  <c r="AB448" i="6"/>
  <c r="X1349" i="6"/>
  <c r="AC1349" i="6" s="1"/>
  <c r="X812" i="6"/>
  <c r="AC812" i="6" s="1"/>
  <c r="AC1348" i="6"/>
  <c r="AB811" i="6"/>
  <c r="X232" i="6"/>
  <c r="AC232" i="6" s="1"/>
  <c r="AC231" i="6"/>
  <c r="AD231" i="6"/>
  <c r="X558" i="1"/>
  <c r="AE558" i="1" s="1"/>
  <c r="X1442" i="6"/>
  <c r="AC1442" i="6" s="1"/>
  <c r="AD1441" i="6"/>
  <c r="AC1441" i="6"/>
  <c r="AD798" i="6"/>
  <c r="X799" i="6"/>
  <c r="AC799" i="6" s="1"/>
  <c r="AB798" i="6"/>
  <c r="AD1241" i="6"/>
  <c r="AC998" i="6"/>
  <c r="X1242" i="6"/>
  <c r="AC1242" i="6" s="1"/>
  <c r="AB1241" i="6"/>
  <c r="X999" i="6"/>
  <c r="AC999" i="6" s="1"/>
  <c r="AD998" i="6"/>
  <c r="AD610" i="6"/>
  <c r="AD448" i="6"/>
  <c r="X449" i="6"/>
  <c r="AD449" i="6" s="1"/>
  <c r="AC610" i="6"/>
  <c r="X611" i="6"/>
  <c r="AC611" i="6" s="1"/>
  <c r="R891" i="1"/>
  <c r="X853" i="6"/>
  <c r="AB853" i="6" s="1"/>
  <c r="AC852" i="6"/>
  <c r="AB852" i="6"/>
  <c r="AC894" i="6"/>
  <c r="X895" i="6"/>
  <c r="AC895" i="6" s="1"/>
  <c r="AD894" i="6"/>
  <c r="AB1406" i="6"/>
  <c r="AD106" i="6"/>
  <c r="X107" i="6"/>
  <c r="AD107" i="6" s="1"/>
  <c r="X1407" i="6"/>
  <c r="AC1407" i="6" s="1"/>
  <c r="AD1406" i="6"/>
  <c r="AC106" i="6"/>
  <c r="AD189" i="6"/>
  <c r="X190" i="6"/>
  <c r="AC190" i="6" s="1"/>
  <c r="AB189" i="6"/>
  <c r="R976" i="1"/>
  <c r="R892" i="6"/>
  <c r="R88" i="6"/>
  <c r="R1062" i="6"/>
  <c r="R258" i="6"/>
  <c r="R1226" i="1"/>
  <c r="R494" i="1"/>
  <c r="AD1124" i="6"/>
  <c r="X1125" i="6"/>
  <c r="AC1125" i="6" s="1"/>
  <c r="AB1124" i="6"/>
  <c r="R374" i="1"/>
  <c r="R421" i="6"/>
  <c r="R367" i="6"/>
  <c r="R394" i="6"/>
  <c r="Z1392" i="6"/>
  <c r="AA1390" i="6"/>
  <c r="R1202" i="6"/>
  <c r="R1074" i="6"/>
  <c r="R1061" i="6"/>
  <c r="R457" i="6"/>
  <c r="R996" i="1"/>
  <c r="Z435" i="6"/>
  <c r="AA433" i="6"/>
  <c r="Z1278" i="6"/>
  <c r="AA1277" i="6" s="1"/>
  <c r="AF1278" i="6"/>
  <c r="AD1278" i="6"/>
  <c r="AB1278" i="6"/>
  <c r="AF1279" i="6"/>
  <c r="AD1279" i="6"/>
  <c r="AE1278" i="6"/>
  <c r="R161" i="6"/>
  <c r="AC1279" i="6"/>
  <c r="AC1278" i="6"/>
  <c r="R1215" i="6"/>
  <c r="R112" i="6"/>
  <c r="AZ22" i="1"/>
  <c r="R976" i="6"/>
  <c r="R256" i="6"/>
  <c r="R420" i="6"/>
  <c r="R849" i="6"/>
  <c r="AL1278" i="6"/>
  <c r="AM1278" i="6"/>
  <c r="AK1278" i="6"/>
  <c r="R537" i="6"/>
  <c r="R490" i="6"/>
  <c r="R1254" i="6"/>
  <c r="R392" i="6"/>
  <c r="R691" i="6"/>
  <c r="R513" i="6"/>
  <c r="R996" i="6"/>
  <c r="Z1541" i="6"/>
  <c r="AA1540" i="6" s="1"/>
  <c r="AB1091" i="6"/>
  <c r="R380" i="6"/>
  <c r="AL269" i="6"/>
  <c r="AM269" i="6"/>
  <c r="AL1521" i="6"/>
  <c r="AM1521" i="6"/>
  <c r="AL558" i="6"/>
  <c r="AM558" i="6"/>
  <c r="AL1256" i="6"/>
  <c r="AM1256" i="6"/>
  <c r="AC582" i="6"/>
  <c r="AL73" i="6"/>
  <c r="AM73" i="6"/>
  <c r="AL1266" i="6"/>
  <c r="AM1266" i="6"/>
  <c r="AL1422" i="6"/>
  <c r="AM1422" i="6"/>
  <c r="AL1114" i="6"/>
  <c r="AM1114" i="6"/>
  <c r="AK1186" i="6"/>
  <c r="AL1186" i="6"/>
  <c r="AB570" i="6"/>
  <c r="AK1541" i="6"/>
  <c r="AL1541" i="6"/>
  <c r="AK1217" i="6"/>
  <c r="AL1217" i="6"/>
  <c r="AK1138" i="6"/>
  <c r="AL1138" i="6"/>
  <c r="AK460" i="6"/>
  <c r="AL460" i="6"/>
  <c r="AK1102" i="6"/>
  <c r="AL1102" i="6"/>
  <c r="AK773" i="6"/>
  <c r="AL773" i="6"/>
  <c r="AJ1266" i="6"/>
  <c r="AK1266" i="6"/>
  <c r="AB1337" i="6"/>
  <c r="AB1521" i="6"/>
  <c r="AK1521" i="6"/>
  <c r="AJ558" i="6"/>
  <c r="AK558" i="6"/>
  <c r="AJ73" i="6"/>
  <c r="AK73" i="6"/>
  <c r="AJ1256" i="6"/>
  <c r="AK1256" i="6"/>
  <c r="AB1464" i="6"/>
  <c r="AJ1114" i="6"/>
  <c r="AK1114" i="6"/>
  <c r="AB481" i="6"/>
  <c r="AJ269" i="6"/>
  <c r="AK269" i="6"/>
  <c r="AB636" i="6"/>
  <c r="AC728" i="6"/>
  <c r="AJ1422" i="6"/>
  <c r="AK1422" i="6"/>
  <c r="AB1048" i="6"/>
  <c r="AB1422" i="6"/>
  <c r="AB1065" i="6"/>
  <c r="AB519" i="6"/>
  <c r="AD1476" i="6"/>
  <c r="AI460" i="6"/>
  <c r="AJ460" i="6"/>
  <c r="AI1521" i="6"/>
  <c r="AJ1521" i="6"/>
  <c r="AI773" i="6"/>
  <c r="AJ773" i="6"/>
  <c r="AD1102" i="6"/>
  <c r="AJ1102" i="6"/>
  <c r="AB166" i="6"/>
  <c r="AB1476" i="6"/>
  <c r="AF1541" i="6"/>
  <c r="AJ1541" i="6"/>
  <c r="AB1206" i="6"/>
  <c r="AB582" i="6"/>
  <c r="AI1186" i="6"/>
  <c r="AJ1186" i="6"/>
  <c r="AB1152" i="6"/>
  <c r="AF1217" i="6"/>
  <c r="AJ1217" i="6"/>
  <c r="AI1138" i="6"/>
  <c r="AJ1138" i="6"/>
  <c r="AD1302" i="6"/>
  <c r="AD506" i="6"/>
  <c r="AD384" i="6"/>
  <c r="AD704" i="6"/>
  <c r="AB304" i="6"/>
  <c r="AB623" i="6"/>
  <c r="AB1302" i="6"/>
  <c r="AB506" i="6"/>
  <c r="AB384" i="6"/>
  <c r="AC1266" i="6"/>
  <c r="AI1266" i="6"/>
  <c r="AF1256" i="6"/>
  <c r="AI1256" i="6"/>
  <c r="AD304" i="6"/>
  <c r="AD545" i="6"/>
  <c r="AD1077" i="6"/>
  <c r="AB119" i="6"/>
  <c r="AB92" i="6"/>
  <c r="AB545" i="6"/>
  <c r="AC1206" i="6"/>
  <c r="AD1217" i="6"/>
  <c r="AD728" i="6"/>
  <c r="AD519" i="6"/>
  <c r="AD692" i="6"/>
  <c r="AC1422" i="6"/>
  <c r="AI1422" i="6"/>
  <c r="AC692" i="6"/>
  <c r="AC73" i="6"/>
  <c r="AI73" i="6"/>
  <c r="AB370" i="6"/>
  <c r="AD1337" i="6"/>
  <c r="AD166" i="6"/>
  <c r="AD531" i="6"/>
  <c r="AF1422" i="6"/>
  <c r="AC1102" i="6"/>
  <c r="AI1102" i="6"/>
  <c r="AB319" i="6"/>
  <c r="AB664" i="6"/>
  <c r="AF269" i="6"/>
  <c r="AI269" i="6"/>
  <c r="AB1327" i="6"/>
  <c r="AD92" i="6"/>
  <c r="AD1091" i="6"/>
  <c r="AC531" i="6"/>
  <c r="AB747" i="6"/>
  <c r="AC1541" i="6"/>
  <c r="AI1541" i="6"/>
  <c r="AD331" i="6"/>
  <c r="AD410" i="6"/>
  <c r="AC1217" i="6"/>
  <c r="AI1217" i="6"/>
  <c r="AC558" i="6"/>
  <c r="AI558" i="6"/>
  <c r="AB424" i="6"/>
  <c r="AB331" i="6"/>
  <c r="AB410" i="6"/>
  <c r="AD681" i="6"/>
  <c r="AC1048" i="6"/>
  <c r="AC704" i="6"/>
  <c r="AF1138" i="6"/>
  <c r="AD1256" i="6"/>
  <c r="AE1521" i="6"/>
  <c r="AG1521" i="6"/>
  <c r="AH1521" i="6"/>
  <c r="AC681" i="6"/>
  <c r="AC1077" i="6"/>
  <c r="AC1256" i="6"/>
  <c r="AD1024" i="6"/>
  <c r="X495" i="6"/>
  <c r="AB495" i="6" s="1"/>
  <c r="AE1217" i="6"/>
  <c r="AG1217" i="6"/>
  <c r="AH1217" i="6"/>
  <c r="AE773" i="6"/>
  <c r="AH773" i="6"/>
  <c r="AG773" i="6"/>
  <c r="AB773" i="6"/>
  <c r="AE1102" i="6"/>
  <c r="AH1102" i="6"/>
  <c r="AG1102" i="6"/>
  <c r="AB1102" i="6"/>
  <c r="AB56" i="6"/>
  <c r="AB356" i="6"/>
  <c r="AB218" i="6"/>
  <c r="AB594" i="6"/>
  <c r="AB841" i="6"/>
  <c r="AB717" i="6"/>
  <c r="AB882" i="6"/>
  <c r="AB935" i="6"/>
  <c r="AB1174" i="6"/>
  <c r="AB1541" i="6"/>
  <c r="AB1314" i="6"/>
  <c r="AB1510" i="6"/>
  <c r="AD56" i="6"/>
  <c r="AD356" i="6"/>
  <c r="AD979" i="6"/>
  <c r="AD570" i="6"/>
  <c r="AD812" i="6"/>
  <c r="AD370" i="6"/>
  <c r="AD636" i="6"/>
  <c r="AD623" i="6"/>
  <c r="AD935" i="6"/>
  <c r="AD1174" i="6"/>
  <c r="AD925" i="6"/>
  <c r="AD1163" i="6"/>
  <c r="AD1266" i="6"/>
  <c r="AD73" i="6"/>
  <c r="AF1521" i="6"/>
  <c r="X748" i="6"/>
  <c r="AC748" i="6" s="1"/>
  <c r="X1025" i="6"/>
  <c r="AC1025" i="6" s="1"/>
  <c r="AE1186" i="6"/>
  <c r="AG1186" i="6"/>
  <c r="AH1186" i="6"/>
  <c r="AB1186" i="6"/>
  <c r="AE1541" i="6"/>
  <c r="AG1541" i="6"/>
  <c r="AH1541" i="6"/>
  <c r="AC979" i="6"/>
  <c r="AC925" i="6"/>
  <c r="AC1163" i="6"/>
  <c r="X962" i="6"/>
  <c r="AD962" i="6" s="1"/>
  <c r="AF558" i="6"/>
  <c r="AB1024" i="6"/>
  <c r="AD269" i="6"/>
  <c r="AD1422" i="6"/>
  <c r="AF773" i="6"/>
  <c r="AD1153" i="6"/>
  <c r="AB1153" i="6"/>
  <c r="AC1153" i="6"/>
  <c r="X777" i="6"/>
  <c r="AE1256" i="6"/>
  <c r="AG1256" i="6"/>
  <c r="AH1256" i="6"/>
  <c r="AB1256" i="6"/>
  <c r="AE1266" i="6"/>
  <c r="AG1266" i="6"/>
  <c r="AH1266" i="6"/>
  <c r="AB1266" i="6"/>
  <c r="AE1138" i="6"/>
  <c r="AG1138" i="6"/>
  <c r="AH1138" i="6"/>
  <c r="AB1138" i="6"/>
  <c r="R328" i="6"/>
  <c r="AB143" i="6"/>
  <c r="AB1381" i="6"/>
  <c r="AB979" i="6"/>
  <c r="AB269" i="6"/>
  <c r="AB154" i="6"/>
  <c r="AB398" i="6"/>
  <c r="AB1012" i="6"/>
  <c r="AB1229" i="6"/>
  <c r="AB1217" i="6"/>
  <c r="AB925" i="6"/>
  <c r="AB1289" i="6"/>
  <c r="AB1371" i="6"/>
  <c r="AB1554" i="6"/>
  <c r="AD143" i="6"/>
  <c r="AD1381" i="6"/>
  <c r="AD481" i="6"/>
  <c r="AD594" i="6"/>
  <c r="AD841" i="6"/>
  <c r="AD717" i="6"/>
  <c r="AD882" i="6"/>
  <c r="AD1012" i="6"/>
  <c r="AD1229" i="6"/>
  <c r="AD1314" i="6"/>
  <c r="AD1510" i="6"/>
  <c r="AD558" i="6"/>
  <c r="AD773" i="6"/>
  <c r="AD961" i="6"/>
  <c r="AE1114" i="6"/>
  <c r="AF1115" i="6"/>
  <c r="AB1114" i="6"/>
  <c r="AD1114" i="6"/>
  <c r="AC1114" i="6"/>
  <c r="Z1114" i="6"/>
  <c r="AF1114" i="6"/>
  <c r="AC1115" i="6"/>
  <c r="AD1115" i="6"/>
  <c r="X583" i="6"/>
  <c r="AD583" i="6" s="1"/>
  <c r="AC1152" i="6"/>
  <c r="AC1521" i="6"/>
  <c r="AC747" i="6"/>
  <c r="AE73" i="6"/>
  <c r="AG73" i="6"/>
  <c r="AH73" i="6"/>
  <c r="AB73" i="6"/>
  <c r="R1473" i="6"/>
  <c r="AE269" i="6"/>
  <c r="AH269" i="6"/>
  <c r="AG269" i="6"/>
  <c r="Z269" i="6"/>
  <c r="AC717" i="6"/>
  <c r="AC773" i="6"/>
  <c r="AC269" i="6"/>
  <c r="AF1266" i="6"/>
  <c r="AE460" i="6"/>
  <c r="AG460" i="6"/>
  <c r="AH460" i="6"/>
  <c r="AF461" i="6"/>
  <c r="AF460" i="6"/>
  <c r="AC460" i="6"/>
  <c r="AC461" i="6"/>
  <c r="Z460" i="6"/>
  <c r="AD461" i="6"/>
  <c r="AD460" i="6"/>
  <c r="AB460" i="6"/>
  <c r="AF73" i="6"/>
  <c r="Z1521" i="6"/>
  <c r="AA1520" i="6" s="1"/>
  <c r="AD119" i="6"/>
  <c r="AD424" i="6"/>
  <c r="AD319" i="6"/>
  <c r="AD664" i="6"/>
  <c r="AD218" i="6"/>
  <c r="AD154" i="6"/>
  <c r="AD398" i="6"/>
  <c r="AD1464" i="6"/>
  <c r="AD1065" i="6"/>
  <c r="AD1289" i="6"/>
  <c r="AD1371" i="6"/>
  <c r="AD1554" i="6"/>
  <c r="AD1138" i="6"/>
  <c r="AD1186" i="6"/>
  <c r="AB961" i="6"/>
  <c r="X507" i="6"/>
  <c r="AB507" i="6" s="1"/>
  <c r="AD494" i="6"/>
  <c r="X385" i="6"/>
  <c r="AB385" i="6" s="1"/>
  <c r="AD1541" i="6"/>
  <c r="X520" i="6"/>
  <c r="AB520" i="6" s="1"/>
  <c r="AE558" i="6"/>
  <c r="AH558" i="6"/>
  <c r="AG558" i="6"/>
  <c r="AB558" i="6"/>
  <c r="AE1422" i="6"/>
  <c r="AH1422" i="6"/>
  <c r="AG1422" i="6"/>
  <c r="Z1422" i="6"/>
  <c r="AA1421" i="6" s="1"/>
  <c r="AC664" i="6"/>
  <c r="AC1371" i="6"/>
  <c r="AC1138" i="6"/>
  <c r="AC1186" i="6"/>
  <c r="X1104" i="6"/>
  <c r="Z869" i="6"/>
  <c r="AA868" i="6" s="1"/>
  <c r="AA867" i="6"/>
  <c r="AF1186" i="6"/>
  <c r="AF1102" i="6"/>
  <c r="X532" i="6"/>
  <c r="AB532" i="6" s="1"/>
  <c r="AC494" i="6"/>
  <c r="X729" i="6"/>
  <c r="AD729" i="6" s="1"/>
  <c r="X705" i="6"/>
  <c r="AB705" i="6" s="1"/>
  <c r="AD1521" i="6"/>
  <c r="AB665" i="6"/>
  <c r="AC665" i="6"/>
  <c r="AB980" i="6"/>
  <c r="AC980" i="6"/>
  <c r="AB718" i="6"/>
  <c r="AC718" i="6"/>
  <c r="AB926" i="6"/>
  <c r="AC926" i="6"/>
  <c r="AB1372" i="6"/>
  <c r="AC1372" i="6"/>
  <c r="X144" i="6"/>
  <c r="AD145" i="6" s="1"/>
  <c r="X120" i="6"/>
  <c r="AD121" i="6" s="1"/>
  <c r="X1338" i="6"/>
  <c r="AD1339" i="6" s="1"/>
  <c r="X1382" i="6"/>
  <c r="AC1382" i="6" s="1"/>
  <c r="X425" i="6"/>
  <c r="AD425" i="6" s="1"/>
  <c r="X93" i="6"/>
  <c r="AC93" i="6" s="1"/>
  <c r="X57" i="6"/>
  <c r="AD57" i="6" s="1"/>
  <c r="X320" i="6"/>
  <c r="AD320" i="6" s="1"/>
  <c r="X332" i="6"/>
  <c r="AC332" i="6" s="1"/>
  <c r="X357" i="6"/>
  <c r="AD357" i="6" s="1"/>
  <c r="X482" i="6"/>
  <c r="AC482" i="6" s="1"/>
  <c r="X682" i="6"/>
  <c r="AD683" i="6" s="1"/>
  <c r="X219" i="6"/>
  <c r="AD219" i="6" s="1"/>
  <c r="X270" i="6"/>
  <c r="Y270" i="6" s="1"/>
  <c r="X305" i="6"/>
  <c r="AC305" i="6" s="1"/>
  <c r="X571" i="6"/>
  <c r="AD572" i="6" s="1"/>
  <c r="X595" i="6"/>
  <c r="AD596" i="6" s="1"/>
  <c r="X693" i="6"/>
  <c r="AC693" i="6" s="1"/>
  <c r="X813" i="6"/>
  <c r="AC813" i="6" s="1"/>
  <c r="X842" i="6"/>
  <c r="AD843" i="6" s="1"/>
  <c r="X155" i="6"/>
  <c r="AB155" i="6" s="1"/>
  <c r="X167" i="6"/>
  <c r="AC167" i="6" s="1"/>
  <c r="X371" i="6"/>
  <c r="AC371" i="6" s="1"/>
  <c r="X399" i="6"/>
  <c r="AB399" i="6" s="1"/>
  <c r="X411" i="6"/>
  <c r="AC411" i="6" s="1"/>
  <c r="X546" i="6"/>
  <c r="AD547" i="6" s="1"/>
  <c r="X637" i="6"/>
  <c r="AB637" i="6" s="1"/>
  <c r="X883" i="6"/>
  <c r="AB883" i="6" s="1"/>
  <c r="X624" i="6"/>
  <c r="AC624" i="6" s="1"/>
  <c r="X936" i="6"/>
  <c r="AC936" i="6" s="1"/>
  <c r="X1013" i="6"/>
  <c r="AD1014" i="6" s="1"/>
  <c r="X1092" i="6"/>
  <c r="AD1093" i="6" s="1"/>
  <c r="X1175" i="6"/>
  <c r="AC1175" i="6" s="1"/>
  <c r="X1230" i="6"/>
  <c r="AD1230" i="6" s="1"/>
  <c r="X1465" i="6"/>
  <c r="AB1465" i="6" s="1"/>
  <c r="X1477" i="6"/>
  <c r="AD1477" i="6" s="1"/>
  <c r="X1188" i="6"/>
  <c r="X1218" i="6"/>
  <c r="AB1219" i="6" s="1"/>
  <c r="X1423" i="6"/>
  <c r="Y1423" i="6" s="1"/>
  <c r="X1522" i="6"/>
  <c r="Y1522" i="6" s="1"/>
  <c r="AM1522" i="6" s="1"/>
  <c r="X1542" i="6"/>
  <c r="Y1542" i="6" s="1"/>
  <c r="X1049" i="6"/>
  <c r="AC1049" i="6" s="1"/>
  <c r="X1066" i="6"/>
  <c r="AC1066" i="6" s="1"/>
  <c r="X1078" i="6"/>
  <c r="AC1078" i="6" s="1"/>
  <c r="X1164" i="6"/>
  <c r="AD1165" i="6" s="1"/>
  <c r="X1207" i="6"/>
  <c r="AD1208" i="6" s="1"/>
  <c r="X1258" i="6"/>
  <c r="AB1259" i="6" s="1"/>
  <c r="X1268" i="6"/>
  <c r="X1290" i="6"/>
  <c r="AC1290" i="6" s="1"/>
  <c r="X1303" i="6"/>
  <c r="AC1303" i="6" s="1"/>
  <c r="X1315" i="6"/>
  <c r="AB1315" i="6" s="1"/>
  <c r="X1511" i="6"/>
  <c r="AD1512" i="6" s="1"/>
  <c r="X1555" i="6"/>
  <c r="AB1555" i="6" s="1"/>
  <c r="Z73" i="6"/>
  <c r="AA72" i="6" s="1"/>
  <c r="Z1217" i="6"/>
  <c r="AA1216" i="6" s="1"/>
  <c r="Z773" i="6"/>
  <c r="AA772" i="6" s="1"/>
  <c r="Z1102" i="6"/>
  <c r="AA1101" i="6" s="1"/>
  <c r="Z1138" i="6"/>
  <c r="AA1137" i="6" s="1"/>
  <c r="Z1186" i="6"/>
  <c r="AA1185" i="6" s="1"/>
  <c r="Z1256" i="6"/>
  <c r="AA1255" i="6" s="1"/>
  <c r="Z558" i="6"/>
  <c r="AA557" i="6" s="1"/>
  <c r="R529" i="6"/>
  <c r="R566" i="6"/>
  <c r="R500" i="6"/>
  <c r="P125" i="6"/>
  <c r="R866" i="6"/>
  <c r="AA66" i="6"/>
  <c r="AA67" i="6"/>
  <c r="R1551" i="6"/>
  <c r="N692" i="6"/>
  <c r="N1552" i="6"/>
  <c r="N1090" i="6"/>
  <c r="N164" i="6"/>
  <c r="N977" i="6"/>
  <c r="N1255" i="6"/>
  <c r="N1228" i="6"/>
  <c r="N1203" i="6"/>
  <c r="N491" i="6"/>
  <c r="N72" i="6"/>
  <c r="N252" i="6"/>
  <c r="N1519" i="6"/>
  <c r="N773" i="6"/>
  <c r="N368" i="6"/>
  <c r="N1216" i="6"/>
  <c r="N259" i="6"/>
  <c r="N1075" i="6"/>
  <c r="N240" i="6"/>
  <c r="N429" i="6"/>
  <c r="N320" i="6"/>
  <c r="N567" i="6"/>
  <c r="N1553" i="6"/>
  <c r="N867" i="6"/>
  <c r="N395" i="6"/>
  <c r="N636" i="6"/>
  <c r="P1518" i="6"/>
  <c r="N894" i="6"/>
  <c r="N531" i="6"/>
  <c r="N557" i="6"/>
  <c r="N89" i="6"/>
  <c r="N1474" i="6"/>
  <c r="N1063" i="6"/>
  <c r="N369" i="6"/>
  <c r="N445" i="6"/>
  <c r="N236" i="6"/>
  <c r="N1380" i="6"/>
  <c r="N997" i="6"/>
  <c r="N1011" i="6"/>
  <c r="N329" i="6"/>
  <c r="N1138" i="6"/>
  <c r="N850" i="6"/>
  <c r="N422" i="6"/>
  <c r="N218" i="6"/>
  <c r="N937" i="6"/>
  <c r="N288" i="6"/>
  <c r="N300" i="6"/>
  <c r="N109" i="6"/>
  <c r="M1173" i="6"/>
  <c r="Q1173" i="6"/>
  <c r="M622" i="6"/>
  <c r="Q622" i="6"/>
  <c r="M1300" i="6"/>
  <c r="Q1300" i="6"/>
  <c r="M1405" i="6"/>
  <c r="Q1405" i="6"/>
  <c r="M868" i="6"/>
  <c r="Q868" i="6"/>
  <c r="M1475" i="6"/>
  <c r="Q1475" i="6"/>
  <c r="M143" i="6"/>
  <c r="Q143" i="6"/>
  <c r="M318" i="6"/>
  <c r="Q318" i="6"/>
  <c r="M517" i="6"/>
  <c r="Q517" i="6"/>
  <c r="M796" i="6"/>
  <c r="Q796" i="6"/>
  <c r="M356" i="6"/>
  <c r="Q356" i="6"/>
  <c r="M1076" i="6"/>
  <c r="Q1076" i="6"/>
  <c r="M1348" i="6"/>
  <c r="Q1348" i="6"/>
  <c r="M852" i="6"/>
  <c r="Q852" i="6"/>
  <c r="M555" i="6"/>
  <c r="Q555" i="6"/>
  <c r="M811" i="6"/>
  <c r="Q811" i="6"/>
  <c r="M331" i="6"/>
  <c r="Q331" i="6"/>
  <c r="M90" i="6"/>
  <c r="Q90" i="6"/>
  <c r="M924" i="6"/>
  <c r="Q924" i="6"/>
  <c r="M839" i="6"/>
  <c r="Q839" i="6"/>
  <c r="M342" i="6"/>
  <c r="Q342" i="6"/>
  <c r="M1241" i="6"/>
  <c r="Q1241" i="6"/>
  <c r="M580" i="6"/>
  <c r="Q580" i="6"/>
  <c r="M988" i="6"/>
  <c r="Q988" i="6"/>
  <c r="M531" i="6"/>
  <c r="Q531" i="6"/>
  <c r="M716" i="6"/>
  <c r="Q716" i="6"/>
  <c r="M1287" i="6"/>
  <c r="Q1287" i="6"/>
  <c r="M543" i="6"/>
  <c r="Q543" i="6"/>
  <c r="M1421" i="6"/>
  <c r="Q1421" i="6"/>
  <c r="M1228" i="6"/>
  <c r="Q1228" i="6"/>
  <c r="M778" i="6"/>
  <c r="Q778" i="6"/>
  <c r="M1204" i="6"/>
  <c r="Q1204" i="6"/>
  <c r="M1520" i="6"/>
  <c r="Q1520" i="6"/>
  <c r="M231" i="6"/>
  <c r="Q231" i="6"/>
  <c r="M726" i="6"/>
  <c r="Q726" i="6"/>
  <c r="M260" i="6"/>
  <c r="Q260" i="6"/>
  <c r="M1138" i="6"/>
  <c r="Q1138" i="6"/>
  <c r="M703" i="6"/>
  <c r="Q703" i="6"/>
  <c r="M1313" i="6"/>
  <c r="Q1313" i="6"/>
  <c r="M998" i="6"/>
  <c r="Q998" i="6"/>
  <c r="M1047" i="6"/>
  <c r="Q1047" i="6"/>
  <c r="M492" i="6"/>
  <c r="Q492" i="6"/>
  <c r="M291" i="6"/>
  <c r="Q291" i="6"/>
  <c r="M1011" i="6"/>
  <c r="M1325" i="6"/>
  <c r="M636" i="6"/>
  <c r="L448" i="6"/>
  <c r="Q448" i="6" s="1"/>
  <c r="M447" i="6"/>
  <c r="L106" i="6"/>
  <c r="Q106" i="6" s="1"/>
  <c r="M105" i="6"/>
  <c r="M409" i="6"/>
  <c r="L410" i="6"/>
  <c r="Q410" i="6" s="1"/>
  <c r="L1369" i="6"/>
  <c r="Q1369" i="6" s="1"/>
  <c r="M1368" i="6"/>
  <c r="M1440" i="6"/>
  <c r="M219" i="6"/>
  <c r="M67" i="6"/>
  <c r="L68" i="6"/>
  <c r="Q68" i="6" s="1"/>
  <c r="L1464" i="6"/>
  <c r="Q1464" i="6" s="1"/>
  <c r="M1463" i="6"/>
  <c r="M459" i="6"/>
  <c r="M200" i="6"/>
  <c r="L201" i="6"/>
  <c r="M746" i="6"/>
  <c r="L747" i="6"/>
  <c r="Q747" i="6" s="1"/>
  <c r="M117" i="6"/>
  <c r="L118" i="6"/>
  <c r="Q118" i="6" s="1"/>
  <c r="M1063" i="6"/>
  <c r="M679" i="6"/>
  <c r="M894" i="6"/>
  <c r="L1162" i="6"/>
  <c r="Q1162" i="6" s="1"/>
  <c r="M1161" i="6"/>
  <c r="M243" i="6"/>
  <c r="L244" i="6"/>
  <c r="Q244" i="6" s="1"/>
  <c r="M383" i="6"/>
  <c r="L384" i="6"/>
  <c r="Q384" i="6" s="1"/>
  <c r="M960" i="6"/>
  <c r="L961" i="6"/>
  <c r="Q961" i="6" s="1"/>
  <c r="M593" i="6"/>
  <c r="L594" i="6"/>
  <c r="Q594" i="6" s="1"/>
  <c r="L481" i="6"/>
  <c r="Q481" i="6" s="1"/>
  <c r="M480" i="6"/>
  <c r="L56" i="6"/>
  <c r="Q56" i="6" s="1"/>
  <c r="M55" i="6"/>
  <c r="M662" i="6"/>
  <c r="M1380" i="6"/>
  <c r="M165" i="6"/>
  <c r="L1554" i="6"/>
  <c r="Q1554" i="6" s="1"/>
  <c r="M1553" i="6"/>
  <c r="L692" i="6"/>
  <c r="Q692" i="6" s="1"/>
  <c r="M691" i="6"/>
  <c r="M153" i="6"/>
  <c r="L154" i="6"/>
  <c r="Q154" i="6" s="1"/>
  <c r="M568" i="6"/>
  <c r="L569" i="6"/>
  <c r="Q569" i="6" s="1"/>
  <c r="M880" i="6"/>
  <c r="M1216" i="6"/>
  <c r="L1217" i="6"/>
  <c r="Q1217" i="6" s="1"/>
  <c r="L1023" i="6"/>
  <c r="Q1023" i="6" s="1"/>
  <c r="M1022" i="6"/>
  <c r="M368" i="6"/>
  <c r="L369" i="6"/>
  <c r="Q369" i="6" s="1"/>
  <c r="L304" i="6"/>
  <c r="Q304" i="6" s="1"/>
  <c r="M303" i="6"/>
  <c r="M826" i="6"/>
  <c r="M1151" i="6"/>
  <c r="M1185" i="6"/>
  <c r="M505" i="6"/>
  <c r="L506" i="6"/>
  <c r="Q506" i="6" s="1"/>
  <c r="L423" i="6"/>
  <c r="Q423" i="6" s="1"/>
  <c r="M422" i="6"/>
  <c r="M1255" i="6"/>
  <c r="M1101" i="6"/>
  <c r="M609" i="6"/>
  <c r="L610" i="6"/>
  <c r="Q610" i="6" s="1"/>
  <c r="L1509" i="6"/>
  <c r="Q1509" i="6" s="1"/>
  <c r="M1508" i="6"/>
  <c r="M1123" i="6"/>
  <c r="L1124" i="6"/>
  <c r="Q1124" i="6" s="1"/>
  <c r="M187" i="6"/>
  <c r="L188" i="6"/>
  <c r="Q188" i="6" s="1"/>
  <c r="P408" i="6"/>
  <c r="S1520" i="6"/>
  <c r="L1139" i="6"/>
  <c r="S1076" i="6"/>
  <c r="L779" i="6"/>
  <c r="L532" i="6"/>
  <c r="Q532" i="6" s="1"/>
  <c r="L91" i="6"/>
  <c r="S90" i="6"/>
  <c r="S56" i="6"/>
  <c r="S148" i="6"/>
  <c r="S337" i="6"/>
  <c r="S237" i="6"/>
  <c r="S228" i="6"/>
  <c r="S208" i="6"/>
  <c r="S544" i="6"/>
  <c r="S196" i="6"/>
  <c r="S316" i="6"/>
  <c r="S465" i="6"/>
  <c r="S68" i="6"/>
  <c r="S160" i="6"/>
  <c r="S353" i="6"/>
  <c r="S52" i="6"/>
  <c r="S144" i="6"/>
  <c r="P458" i="6"/>
  <c r="R1312" i="6"/>
  <c r="R725" i="6"/>
  <c r="R610" i="6"/>
  <c r="R554" i="6"/>
  <c r="R229" i="6"/>
  <c r="R341" i="6"/>
  <c r="R1162" i="6"/>
  <c r="R745" i="6"/>
  <c r="R1046" i="6"/>
  <c r="R216" i="6"/>
  <c r="R702" i="6"/>
  <c r="R1299" i="6"/>
  <c r="R579" i="6"/>
  <c r="R635" i="6"/>
  <c r="R839" i="6"/>
  <c r="R54" i="6"/>
  <c r="R1509" i="6"/>
  <c r="R1391" i="6"/>
  <c r="R1404" i="6"/>
  <c r="R1227" i="6"/>
  <c r="R382" i="6"/>
  <c r="R1462" i="6"/>
  <c r="R243" i="6"/>
  <c r="R1368" i="6"/>
  <c r="R594" i="6"/>
  <c r="R1286" i="6"/>
  <c r="R530" i="6"/>
  <c r="R795" i="6"/>
  <c r="R922" i="6"/>
  <c r="R715" i="6"/>
  <c r="R409" i="6"/>
  <c r="R1022" i="6"/>
  <c r="R934" i="6"/>
  <c r="R141" i="6"/>
  <c r="R933" i="6"/>
  <c r="P11" i="6"/>
  <c r="R11" i="6"/>
  <c r="R825" i="6"/>
  <c r="R481" i="6"/>
  <c r="R289" i="6"/>
  <c r="R105" i="6"/>
  <c r="R679" i="6"/>
  <c r="R1392" i="6"/>
  <c r="R914" i="6"/>
  <c r="R199" i="6"/>
  <c r="R960" i="6"/>
  <c r="R516" i="6"/>
  <c r="R133" i="6"/>
  <c r="R796" i="6"/>
  <c r="R1420" i="6"/>
  <c r="R838" i="6"/>
  <c r="R879" i="6"/>
  <c r="R880" i="6"/>
  <c r="R506" i="6"/>
  <c r="R117" i="6"/>
  <c r="R810" i="6"/>
  <c r="R302" i="6"/>
  <c r="R542" i="6"/>
  <c r="R1379" i="6"/>
  <c r="R1336" i="6"/>
  <c r="R354" i="6"/>
  <c r="R1124" i="6"/>
  <c r="R446" i="6"/>
  <c r="R621" i="6"/>
  <c r="R987" i="6"/>
  <c r="R66" i="6"/>
  <c r="R1239" i="6"/>
  <c r="R1347" i="6"/>
  <c r="R1089" i="6"/>
  <c r="R1137" i="6"/>
  <c r="R1172" i="6"/>
  <c r="R434" i="6"/>
  <c r="R772" i="6"/>
  <c r="R1184" i="6"/>
  <c r="L13" i="6"/>
  <c r="M13" i="6" s="1"/>
  <c r="Q12" i="6"/>
  <c r="L261" i="6"/>
  <c r="S459" i="6"/>
  <c r="L460" i="6"/>
  <c r="Q460" i="6" s="1"/>
  <c r="S219" i="6"/>
  <c r="L220" i="6"/>
  <c r="Q220" i="6" s="1"/>
  <c r="L292" i="6"/>
  <c r="L1205" i="6"/>
  <c r="L1012" i="6"/>
  <c r="L1406" i="6"/>
  <c r="L881" i="6"/>
  <c r="Q881" i="6" s="1"/>
  <c r="L680" i="6"/>
  <c r="Q680" i="6" s="1"/>
  <c r="L1048" i="6"/>
  <c r="L493" i="6"/>
  <c r="S492" i="6"/>
  <c r="L637" i="6"/>
  <c r="Q637" i="6" s="1"/>
  <c r="L827" i="6"/>
  <c r="Q827" i="6" s="1"/>
  <c r="L357" i="6"/>
  <c r="L1521" i="6"/>
  <c r="L556" i="6"/>
  <c r="L232" i="6"/>
  <c r="L1476" i="6"/>
  <c r="L895" i="6"/>
  <c r="L853" i="6"/>
  <c r="L840" i="6"/>
  <c r="Q840" i="6" s="1"/>
  <c r="L869" i="6"/>
  <c r="S868" i="6"/>
  <c r="L544" i="6"/>
  <c r="L166" i="6"/>
  <c r="Q166" i="6" s="1"/>
  <c r="L144" i="6"/>
  <c r="L1174" i="6"/>
  <c r="L623" i="6"/>
  <c r="L925" i="6"/>
  <c r="L704" i="6"/>
  <c r="L1256" i="6"/>
  <c r="Q1256" i="6" s="1"/>
  <c r="L1064" i="6"/>
  <c r="L999" i="6"/>
  <c r="L1077" i="6"/>
  <c r="L1422" i="6"/>
  <c r="L332" i="6"/>
  <c r="L1288" i="6"/>
  <c r="L1441" i="6"/>
  <c r="Q1441" i="6" s="1"/>
  <c r="L1349" i="6"/>
  <c r="L1229" i="6"/>
  <c r="Q1229" i="6" s="1"/>
  <c r="L797" i="6"/>
  <c r="Q797" i="6" s="1"/>
  <c r="L717" i="6"/>
  <c r="L663" i="6"/>
  <c r="Q663" i="6" s="1"/>
  <c r="L1301" i="6"/>
  <c r="L343" i="6"/>
  <c r="L1326" i="6"/>
  <c r="L1152" i="6"/>
  <c r="L581" i="6"/>
  <c r="L1186" i="6"/>
  <c r="L727" i="6"/>
  <c r="L518" i="6"/>
  <c r="L1381" i="6"/>
  <c r="Q1381" i="6" s="1"/>
  <c r="L1242" i="6"/>
  <c r="L1314" i="6"/>
  <c r="L812" i="6"/>
  <c r="L1102" i="6"/>
  <c r="Q1102" i="6" s="1"/>
  <c r="L319" i="6"/>
  <c r="AC12" i="6"/>
  <c r="S1091" i="6"/>
  <c r="S1204" i="6"/>
  <c r="S370" i="6"/>
  <c r="S260" i="6"/>
  <c r="S423" i="6"/>
  <c r="S1012" i="6"/>
  <c r="S978" i="6"/>
  <c r="S1554" i="6"/>
  <c r="AD12" i="6"/>
  <c r="S1256" i="6"/>
  <c r="S998" i="6"/>
  <c r="Y74" i="6"/>
  <c r="AM74" i="6" s="1"/>
  <c r="Y1139" i="6"/>
  <c r="BA24" i="6"/>
  <c r="AY25" i="6"/>
  <c r="BA25" i="6" s="1"/>
  <c r="Y774" i="6"/>
  <c r="AM774" i="6" s="1"/>
  <c r="AA292" i="6"/>
  <c r="S774" i="6"/>
  <c r="AA825" i="6"/>
  <c r="S1217" i="6"/>
  <c r="S693" i="6"/>
  <c r="Y1267" i="6"/>
  <c r="AM1267" i="6" s="1"/>
  <c r="S895" i="6"/>
  <c r="Y559" i="6"/>
  <c r="AM559" i="6" s="1"/>
  <c r="S568" i="6"/>
  <c r="Y1257" i="6"/>
  <c r="AA242" i="6"/>
  <c r="S1229" i="6"/>
  <c r="S851" i="6"/>
  <c r="Y1187" i="6"/>
  <c r="Y1103" i="6"/>
  <c r="AM1103" i="6" s="1"/>
  <c r="S1475" i="6"/>
  <c r="AA263" i="6"/>
  <c r="S1381" i="6"/>
  <c r="X13" i="6"/>
  <c r="R1278" i="1"/>
  <c r="R1204" i="1"/>
  <c r="R1253" i="1"/>
  <c r="R866" i="1"/>
  <c r="R366" i="1"/>
  <c r="R1008" i="1"/>
  <c r="R263" i="1"/>
  <c r="R1136" i="1"/>
  <c r="R528" i="1"/>
  <c r="R1061" i="1"/>
  <c r="R689" i="1"/>
  <c r="R1473" i="1"/>
  <c r="R1214" i="1"/>
  <c r="R17" i="1"/>
  <c r="Q17" i="1"/>
  <c r="R8" i="1"/>
  <c r="Q8" i="1"/>
  <c r="R849" i="1"/>
  <c r="R566" i="1"/>
  <c r="R771" i="1"/>
  <c r="R1379" i="1"/>
  <c r="R46" i="1"/>
  <c r="R1087" i="1"/>
  <c r="R420" i="1"/>
  <c r="R274" i="1"/>
  <c r="K18" i="1"/>
  <c r="L18" i="1" s="1"/>
  <c r="M17" i="1"/>
  <c r="K9" i="1"/>
  <c r="L9" i="1" s="1"/>
  <c r="M8" i="1"/>
  <c r="AY23" i="1"/>
  <c r="X1136" i="1"/>
  <c r="AE1136" i="1" s="1"/>
  <c r="W10" i="1"/>
  <c r="X771" i="1"/>
  <c r="X71" i="1"/>
  <c r="AE71" i="1" s="1"/>
  <c r="AX23" i="1"/>
  <c r="X1217" i="1"/>
  <c r="AB9" i="1"/>
  <c r="X1114" i="1"/>
  <c r="X1100" i="1"/>
  <c r="X1396" i="1"/>
  <c r="X1266" i="1"/>
  <c r="AC9" i="1"/>
  <c r="AW23" i="1"/>
  <c r="AV24" i="1"/>
  <c r="AW24" i="1" s="1"/>
  <c r="X1253" i="1"/>
  <c r="AE1253" i="1" s="1"/>
  <c r="X267" i="1"/>
  <c r="X866" i="1"/>
  <c r="AE866" i="1" s="1"/>
  <c r="X1420" i="1"/>
  <c r="X457" i="1"/>
  <c r="X1519" i="1"/>
  <c r="AE1519" i="1" s="1"/>
  <c r="X1539" i="1"/>
  <c r="AY13" i="1"/>
  <c r="AX13" i="1"/>
  <c r="AW13" i="1"/>
  <c r="AW14" i="1" s="1"/>
  <c r="X1186" i="1"/>
  <c r="Z286" i="1" l="1"/>
  <c r="Z1277" i="1"/>
  <c r="AL457" i="1"/>
  <c r="AG457" i="1"/>
  <c r="AK457" i="1"/>
  <c r="AI457" i="1"/>
  <c r="AJ457" i="1"/>
  <c r="AH457" i="1"/>
  <c r="AD457" i="1"/>
  <c r="AF457" i="1"/>
  <c r="AL1266" i="1"/>
  <c r="AI1266" i="1"/>
  <c r="AG1266" i="1"/>
  <c r="AK1266" i="1"/>
  <c r="AJ1266" i="1"/>
  <c r="AH1266" i="1"/>
  <c r="AD1266" i="1"/>
  <c r="AF1266" i="1"/>
  <c r="AL771" i="1"/>
  <c r="AK771" i="1"/>
  <c r="AJ771" i="1"/>
  <c r="AI771" i="1"/>
  <c r="AH771" i="1"/>
  <c r="AG771" i="1"/>
  <c r="AD771" i="1"/>
  <c r="AF771" i="1"/>
  <c r="O13" i="6"/>
  <c r="N47" i="1"/>
  <c r="O46" i="1"/>
  <c r="AL1420" i="1"/>
  <c r="AK1420" i="1"/>
  <c r="AJ1420" i="1"/>
  <c r="AH1420" i="1"/>
  <c r="AG1420" i="1"/>
  <c r="AI1420" i="1"/>
  <c r="AD1420" i="1"/>
  <c r="AF1420" i="1"/>
  <c r="AL1396" i="1"/>
  <c r="AK1396" i="1"/>
  <c r="AJ1396" i="1"/>
  <c r="AI1396" i="1"/>
  <c r="AE1397" i="1"/>
  <c r="AD1396" i="1"/>
  <c r="O409" i="6"/>
  <c r="N764" i="1"/>
  <c r="O763" i="1"/>
  <c r="P763" i="1" s="1"/>
  <c r="AE771" i="1"/>
  <c r="AL866" i="1"/>
  <c r="AK866" i="1"/>
  <c r="AG866" i="1"/>
  <c r="AJ866" i="1"/>
  <c r="AI866" i="1"/>
  <c r="AH866" i="1"/>
  <c r="AD866" i="1"/>
  <c r="AF866" i="1"/>
  <c r="N653" i="1"/>
  <c r="O652" i="1"/>
  <c r="P652" i="1" s="1"/>
  <c r="AL1186" i="1"/>
  <c r="AK1186" i="1"/>
  <c r="AJ1186" i="1"/>
  <c r="AG1186" i="1"/>
  <c r="AI1186" i="1"/>
  <c r="AH1186" i="1"/>
  <c r="AD1186" i="1"/>
  <c r="AF1186" i="1"/>
  <c r="AL1136" i="1"/>
  <c r="AJ1136" i="1"/>
  <c r="AH1136" i="1"/>
  <c r="AI1136" i="1"/>
  <c r="AK1136" i="1"/>
  <c r="AG1136" i="1"/>
  <c r="AF1136" i="1"/>
  <c r="AD1136" i="1"/>
  <c r="AL1114" i="1"/>
  <c r="AI1114" i="1"/>
  <c r="AJ1114" i="1"/>
  <c r="AK1114" i="1"/>
  <c r="AE1115" i="1"/>
  <c r="AD1114" i="1"/>
  <c r="O459" i="6"/>
  <c r="Q764" i="1"/>
  <c r="M764" i="1"/>
  <c r="L764" i="1"/>
  <c r="N1493" i="1"/>
  <c r="O1492" i="1"/>
  <c r="P1492" i="1" s="1"/>
  <c r="N1538" i="1"/>
  <c r="O1537" i="1"/>
  <c r="P1537" i="1" s="1"/>
  <c r="AE1114" i="1"/>
  <c r="AL1539" i="1"/>
  <c r="AK1539" i="1"/>
  <c r="AJ1539" i="1"/>
  <c r="AI1539" i="1"/>
  <c r="AH1539" i="1"/>
  <c r="AG1539" i="1"/>
  <c r="AD1539" i="1"/>
  <c r="AF1539" i="1"/>
  <c r="AL1100" i="1"/>
  <c r="AK1100" i="1"/>
  <c r="AJ1100" i="1"/>
  <c r="AH1100" i="1"/>
  <c r="AG1100" i="1"/>
  <c r="AI1100" i="1"/>
  <c r="AD1100" i="1"/>
  <c r="AF1100" i="1"/>
  <c r="AL267" i="1"/>
  <c r="AK267" i="1"/>
  <c r="AJ267" i="1"/>
  <c r="AI267" i="1"/>
  <c r="AH267" i="1"/>
  <c r="AG267" i="1"/>
  <c r="AF267" i="1"/>
  <c r="AD267" i="1"/>
  <c r="AL1253" i="1"/>
  <c r="AK1253" i="1"/>
  <c r="AJ1253" i="1"/>
  <c r="AH1253" i="1"/>
  <c r="AG1253" i="1"/>
  <c r="AI1253" i="1"/>
  <c r="AF1253" i="1"/>
  <c r="AD1253" i="1"/>
  <c r="N9" i="1"/>
  <c r="O894" i="6"/>
  <c r="N1273" i="1"/>
  <c r="O1272" i="1"/>
  <c r="P1272" i="1" s="1"/>
  <c r="AE457" i="1"/>
  <c r="Q653" i="1"/>
  <c r="M653" i="1"/>
  <c r="L653" i="1"/>
  <c r="AE1186" i="1"/>
  <c r="AE1100" i="1"/>
  <c r="AL1217" i="1"/>
  <c r="AG1217" i="1"/>
  <c r="AJ1217" i="1"/>
  <c r="AI1217" i="1"/>
  <c r="AH1217" i="1"/>
  <c r="AK1217" i="1"/>
  <c r="AD1217" i="1"/>
  <c r="AF1217" i="1"/>
  <c r="K1494" i="1"/>
  <c r="Q1493" i="1"/>
  <c r="M1493" i="1"/>
  <c r="L1493" i="1"/>
  <c r="AE1217" i="1"/>
  <c r="K1539" i="1"/>
  <c r="Q1538" i="1"/>
  <c r="M1538" i="1"/>
  <c r="L1538" i="1"/>
  <c r="AE1266" i="1"/>
  <c r="AE1539" i="1"/>
  <c r="AE267" i="1"/>
  <c r="N18" i="1"/>
  <c r="AL558" i="1"/>
  <c r="AK558" i="1"/>
  <c r="AJ558" i="1"/>
  <c r="AH558" i="1"/>
  <c r="AI558" i="1"/>
  <c r="AG558" i="1"/>
  <c r="AF558" i="1"/>
  <c r="AD558" i="1"/>
  <c r="AE1420" i="1"/>
  <c r="AL1519" i="1"/>
  <c r="AK1519" i="1"/>
  <c r="AI1519" i="1"/>
  <c r="AH1519" i="1"/>
  <c r="AG1519" i="1"/>
  <c r="AJ1519" i="1"/>
  <c r="AF1519" i="1"/>
  <c r="AD1519" i="1"/>
  <c r="AL71" i="1"/>
  <c r="AK71" i="1"/>
  <c r="AF71" i="1"/>
  <c r="AI71" i="1"/>
  <c r="AH71" i="1"/>
  <c r="AG71" i="1"/>
  <c r="AJ71" i="1"/>
  <c r="AD71" i="1"/>
  <c r="O1011" i="6"/>
  <c r="AE1396" i="1"/>
  <c r="Y457" i="1"/>
  <c r="Z456" i="1" s="1"/>
  <c r="AC457" i="1"/>
  <c r="AB457" i="1"/>
  <c r="AA457" i="1"/>
  <c r="P458" i="1"/>
  <c r="Y1217" i="1"/>
  <c r="Z1216" i="1" s="1"/>
  <c r="AC1217" i="1"/>
  <c r="AB1217" i="1"/>
  <c r="AA1217" i="1"/>
  <c r="P1218" i="1"/>
  <c r="Y263" i="1"/>
  <c r="Y67" i="1"/>
  <c r="Z67" i="1" s="1"/>
  <c r="Y1114" i="1"/>
  <c r="Z1114" i="1" s="1"/>
  <c r="AC1114" i="1"/>
  <c r="AC1115" i="1"/>
  <c r="AB1114" i="1"/>
  <c r="AB1115" i="1"/>
  <c r="AA1114" i="1"/>
  <c r="P1115" i="1"/>
  <c r="Y1184" i="1"/>
  <c r="Y866" i="1"/>
  <c r="Z865" i="1" s="1"/>
  <c r="AC866" i="1"/>
  <c r="AB866" i="1"/>
  <c r="AA866" i="1"/>
  <c r="P867" i="1"/>
  <c r="Y242" i="1"/>
  <c r="Z65" i="1"/>
  <c r="Y258" i="1"/>
  <c r="Z257" i="1" s="1"/>
  <c r="AC1266" i="1"/>
  <c r="AB1266" i="1"/>
  <c r="AA1266" i="1"/>
  <c r="P1267" i="1"/>
  <c r="Y71" i="1"/>
  <c r="Z70" i="1" s="1"/>
  <c r="AC71" i="1"/>
  <c r="AB71" i="1"/>
  <c r="AA71" i="1"/>
  <c r="P72" i="1"/>
  <c r="Z240" i="1"/>
  <c r="Z345" i="1"/>
  <c r="Z1113" i="1"/>
  <c r="Z256" i="1"/>
  <c r="Y1420" i="1"/>
  <c r="AA1420" i="1"/>
  <c r="AC1420" i="1"/>
  <c r="AB1420" i="1"/>
  <c r="P1421" i="1"/>
  <c r="AC267" i="1"/>
  <c r="AB267" i="1"/>
  <c r="AA267" i="1"/>
  <c r="P268" i="1"/>
  <c r="AC1397" i="1"/>
  <c r="AC1396" i="1"/>
  <c r="AB1397" i="1"/>
  <c r="AB1396" i="1"/>
  <c r="AA1396" i="1"/>
  <c r="P1397" i="1"/>
  <c r="Y771" i="1"/>
  <c r="Z770" i="1" s="1"/>
  <c r="AC771" i="1"/>
  <c r="AB771" i="1"/>
  <c r="AA771" i="1"/>
  <c r="P772" i="1"/>
  <c r="Y177" i="1"/>
  <c r="Z177" i="1" s="1"/>
  <c r="Y1392" i="1"/>
  <c r="Y341" i="1"/>
  <c r="Z1418" i="1"/>
  <c r="Z1098" i="1"/>
  <c r="Y1186" i="1"/>
  <c r="AC1186" i="1"/>
  <c r="AB1186" i="1"/>
  <c r="AA1186" i="1"/>
  <c r="P1187" i="1"/>
  <c r="Y1253" i="1"/>
  <c r="Z1252" i="1" s="1"/>
  <c r="AC1253" i="1"/>
  <c r="AB1253" i="1"/>
  <c r="AA1253" i="1"/>
  <c r="P1254" i="1"/>
  <c r="Y1100" i="1"/>
  <c r="Z1099" i="1" s="1"/>
  <c r="AC1100" i="1"/>
  <c r="AA1100" i="1"/>
  <c r="AB1100" i="1"/>
  <c r="P1101" i="1"/>
  <c r="Y558" i="1"/>
  <c r="AC558" i="1"/>
  <c r="AB558" i="1"/>
  <c r="AA558" i="1"/>
  <c r="P559" i="1"/>
  <c r="Y553" i="1"/>
  <c r="Z553" i="1" s="1"/>
  <c r="Z1215" i="1"/>
  <c r="Z175" i="1"/>
  <c r="Z1390" i="1"/>
  <c r="Z339" i="1"/>
  <c r="Y290" i="1"/>
  <c r="Y435" i="1"/>
  <c r="Z434" i="1" s="1"/>
  <c r="Y1539" i="1"/>
  <c r="Z1538" i="1" s="1"/>
  <c r="AC1539" i="1"/>
  <c r="AB1539" i="1"/>
  <c r="AA1539" i="1"/>
  <c r="Y1519" i="1"/>
  <c r="Z1518" i="1" s="1"/>
  <c r="AC1519" i="1"/>
  <c r="AB1519" i="1"/>
  <c r="AA1519" i="1"/>
  <c r="P1520" i="1"/>
  <c r="Y1136" i="1"/>
  <c r="Z1135" i="1" s="1"/>
  <c r="AC1136" i="1"/>
  <c r="AB1136" i="1"/>
  <c r="AA1136" i="1"/>
  <c r="P1137" i="1"/>
  <c r="Z1182" i="1"/>
  <c r="Y824" i="1"/>
  <c r="Z69" i="1"/>
  <c r="AC1328" i="6"/>
  <c r="AB1328" i="6"/>
  <c r="AC1327" i="6"/>
  <c r="AD1327" i="6"/>
  <c r="O301" i="6"/>
  <c r="O1012" i="6"/>
  <c r="O90" i="6"/>
  <c r="O1554" i="6"/>
  <c r="O369" i="6"/>
  <c r="O1256" i="6"/>
  <c r="O289" i="6"/>
  <c r="O998" i="6"/>
  <c r="O558" i="6"/>
  <c r="O568" i="6"/>
  <c r="O774" i="6"/>
  <c r="O978" i="6"/>
  <c r="O938" i="6"/>
  <c r="O1381" i="6"/>
  <c r="O532" i="6"/>
  <c r="O321" i="6"/>
  <c r="O1520" i="6"/>
  <c r="O165" i="6"/>
  <c r="O219" i="6"/>
  <c r="O237" i="6"/>
  <c r="O895" i="6"/>
  <c r="O430" i="6"/>
  <c r="O253" i="6"/>
  <c r="O1091" i="6"/>
  <c r="O423" i="6"/>
  <c r="O446" i="6"/>
  <c r="O241" i="6"/>
  <c r="O73" i="6"/>
  <c r="O1553" i="6"/>
  <c r="O851" i="6"/>
  <c r="O370" i="6"/>
  <c r="O637" i="6"/>
  <c r="O1076" i="6"/>
  <c r="O492" i="6"/>
  <c r="O693" i="6"/>
  <c r="O1139" i="6"/>
  <c r="O1064" i="6"/>
  <c r="O396" i="6"/>
  <c r="O260" i="6"/>
  <c r="O1204" i="6"/>
  <c r="O110" i="6"/>
  <c r="O330" i="6"/>
  <c r="O1475" i="6"/>
  <c r="O868" i="6"/>
  <c r="O1217" i="6"/>
  <c r="O1229" i="6"/>
  <c r="AB812" i="6"/>
  <c r="R408" i="6"/>
  <c r="P937" i="6"/>
  <c r="P1380" i="6"/>
  <c r="P531" i="6"/>
  <c r="P320" i="6"/>
  <c r="R1519" i="6"/>
  <c r="R164" i="6"/>
  <c r="P997" i="6"/>
  <c r="P218" i="6"/>
  <c r="P236" i="6"/>
  <c r="P894" i="6"/>
  <c r="P429" i="6"/>
  <c r="P252" i="6"/>
  <c r="P1090" i="6"/>
  <c r="X1350" i="6"/>
  <c r="AD1350" i="6" s="1"/>
  <c r="N492" i="6"/>
  <c r="P422" i="6"/>
  <c r="P445" i="6"/>
  <c r="P240" i="6"/>
  <c r="P72" i="6"/>
  <c r="P1552" i="6"/>
  <c r="AB1349" i="6"/>
  <c r="P567" i="6"/>
  <c r="P369" i="6"/>
  <c r="P557" i="6"/>
  <c r="P636" i="6"/>
  <c r="P1010" i="6"/>
  <c r="P1138" i="6"/>
  <c r="P1063" i="6"/>
  <c r="P395" i="6"/>
  <c r="P259" i="6"/>
  <c r="P1203" i="6"/>
  <c r="P773" i="6"/>
  <c r="P1075" i="6"/>
  <c r="P692" i="6"/>
  <c r="P109" i="6"/>
  <c r="P329" i="6"/>
  <c r="P1474" i="6"/>
  <c r="P867" i="6"/>
  <c r="P1216" i="6"/>
  <c r="P1228" i="6"/>
  <c r="AD1349" i="6"/>
  <c r="P288" i="6"/>
  <c r="P977" i="6"/>
  <c r="P850" i="6"/>
  <c r="P491" i="6"/>
  <c r="N459" i="6"/>
  <c r="P893" i="6"/>
  <c r="P300" i="6"/>
  <c r="P1011" i="6"/>
  <c r="P89" i="6"/>
  <c r="R1553" i="6"/>
  <c r="P368" i="6"/>
  <c r="P1255" i="6"/>
  <c r="O8" i="1"/>
  <c r="P8" i="1" s="1"/>
  <c r="O17" i="1"/>
  <c r="X233" i="6"/>
  <c r="AC233" i="6" s="1"/>
  <c r="AB232" i="6"/>
  <c r="AD232" i="6"/>
  <c r="R1552" i="1"/>
  <c r="X854" i="6"/>
  <c r="AC854" i="6" s="1"/>
  <c r="R977" i="1"/>
  <c r="X191" i="6"/>
  <c r="AD192" i="6" s="1"/>
  <c r="R892" i="1"/>
  <c r="AB449" i="6"/>
  <c r="AC449" i="6"/>
  <c r="X450" i="6"/>
  <c r="AC450" i="6" s="1"/>
  <c r="AD190" i="6"/>
  <c r="AB190" i="6"/>
  <c r="AD799" i="6"/>
  <c r="AD1442" i="6"/>
  <c r="AD1242" i="6"/>
  <c r="AB1442" i="6"/>
  <c r="X1243" i="6"/>
  <c r="AC1243" i="6" s="1"/>
  <c r="AB1242" i="6"/>
  <c r="X1443" i="6"/>
  <c r="AC1443" i="6" s="1"/>
  <c r="X800" i="6"/>
  <c r="AC800" i="6" s="1"/>
  <c r="AB799" i="6"/>
  <c r="AD999" i="6"/>
  <c r="X1000" i="6"/>
  <c r="AD1000" i="6" s="1"/>
  <c r="AB999" i="6"/>
  <c r="AD611" i="6"/>
  <c r="X1408" i="6"/>
  <c r="AC1408" i="6" s="1"/>
  <c r="AB611" i="6"/>
  <c r="AD1407" i="6"/>
  <c r="AB1407" i="6"/>
  <c r="X612" i="6"/>
  <c r="AD613" i="6" s="1"/>
  <c r="AC853" i="6"/>
  <c r="AD853" i="6"/>
  <c r="AB895" i="6"/>
  <c r="X896" i="6"/>
  <c r="AC896" i="6" s="1"/>
  <c r="AD895" i="6"/>
  <c r="X108" i="6"/>
  <c r="AC108" i="6" s="1"/>
  <c r="R1227" i="1"/>
  <c r="AB107" i="6"/>
  <c r="AC107" i="6"/>
  <c r="AD1125" i="6"/>
  <c r="AB1125" i="6"/>
  <c r="X1126" i="6"/>
  <c r="AD1126" i="6" s="1"/>
  <c r="R495" i="1"/>
  <c r="R894" i="6"/>
  <c r="Z1393" i="6"/>
  <c r="AA1391" i="6"/>
  <c r="R977" i="6"/>
  <c r="R567" i="6"/>
  <c r="R997" i="6"/>
  <c r="R773" i="6"/>
  <c r="R288" i="6"/>
  <c r="R997" i="1"/>
  <c r="Z436" i="6"/>
  <c r="AA435" i="6" s="1"/>
  <c r="AA434" i="6"/>
  <c r="AA1278" i="6"/>
  <c r="R636" i="6"/>
  <c r="R1075" i="6"/>
  <c r="R491" i="6"/>
  <c r="R850" i="6"/>
  <c r="R1474" i="6"/>
  <c r="R109" i="6"/>
  <c r="R867" i="6"/>
  <c r="R329" i="6"/>
  <c r="R1228" i="6"/>
  <c r="R1552" i="6"/>
  <c r="R422" i="6"/>
  <c r="R240" i="6"/>
  <c r="R445" i="6"/>
  <c r="R1380" i="6"/>
  <c r="AL1257" i="6"/>
  <c r="AM1257" i="6"/>
  <c r="AL1187" i="6"/>
  <c r="AM1187" i="6"/>
  <c r="AL1139" i="6"/>
  <c r="AM1139" i="6"/>
  <c r="R368" i="6"/>
  <c r="R300" i="6"/>
  <c r="AL270" i="6"/>
  <c r="AM270" i="6"/>
  <c r="AL1542" i="6"/>
  <c r="AM1542" i="6"/>
  <c r="Y1218" i="6"/>
  <c r="AH1218" i="6" s="1"/>
  <c r="AL1423" i="6"/>
  <c r="AM1423" i="6"/>
  <c r="AK1267" i="6"/>
  <c r="AL1267" i="6"/>
  <c r="R236" i="6"/>
  <c r="AK1103" i="6"/>
  <c r="AL1103" i="6"/>
  <c r="AK1522" i="6"/>
  <c r="AL1522" i="6"/>
  <c r="AK774" i="6"/>
  <c r="AL774" i="6"/>
  <c r="AK74" i="6"/>
  <c r="AL74" i="6"/>
  <c r="AK559" i="6"/>
  <c r="AL559" i="6"/>
  <c r="R429" i="6"/>
  <c r="AB219" i="6"/>
  <c r="AJ1542" i="6"/>
  <c r="AK1542" i="6"/>
  <c r="AJ1187" i="6"/>
  <c r="AK1187" i="6"/>
  <c r="AJ1257" i="6"/>
  <c r="AK1257" i="6"/>
  <c r="AJ270" i="6"/>
  <c r="AK270" i="6"/>
  <c r="AJ1423" i="6"/>
  <c r="AK1423" i="6"/>
  <c r="AD411" i="6"/>
  <c r="AB411" i="6"/>
  <c r="AB57" i="6"/>
  <c r="AB1049" i="6"/>
  <c r="AJ1139" i="6"/>
  <c r="AK1139" i="6"/>
  <c r="AB167" i="6"/>
  <c r="AB842" i="6"/>
  <c r="AB320" i="6"/>
  <c r="AB1303" i="6"/>
  <c r="AB1477" i="6"/>
  <c r="AD748" i="6"/>
  <c r="AB1078" i="6"/>
  <c r="AB1013" i="6"/>
  <c r="AB305" i="6"/>
  <c r="AC1013" i="6"/>
  <c r="AB729" i="6"/>
  <c r="AD559" i="6"/>
  <c r="AJ559" i="6"/>
  <c r="AF74" i="6"/>
  <c r="AJ74" i="6"/>
  <c r="AD305" i="6"/>
  <c r="AI1103" i="6"/>
  <c r="AJ1103" i="6"/>
  <c r="AC120" i="6"/>
  <c r="AD507" i="6"/>
  <c r="AI1267" i="6"/>
  <c r="AJ1267" i="6"/>
  <c r="AB120" i="6"/>
  <c r="AI774" i="6"/>
  <c r="AJ774" i="6"/>
  <c r="AB1522" i="6"/>
  <c r="AJ1522" i="6"/>
  <c r="AD1078" i="6"/>
  <c r="AD1049" i="6"/>
  <c r="AC729" i="6"/>
  <c r="AF1139" i="6"/>
  <c r="AI1139" i="6"/>
  <c r="AB1207" i="6"/>
  <c r="AD1542" i="6"/>
  <c r="AI1542" i="6"/>
  <c r="AB595" i="6"/>
  <c r="AD1207" i="6"/>
  <c r="AC219" i="6"/>
  <c r="AC583" i="6"/>
  <c r="AD495" i="6"/>
  <c r="AB1230" i="6"/>
  <c r="AB546" i="6"/>
  <c r="AB682" i="6"/>
  <c r="AD546" i="6"/>
  <c r="AC682" i="6"/>
  <c r="AD385" i="6"/>
  <c r="AC495" i="6"/>
  <c r="AF1522" i="6"/>
  <c r="AI1522" i="6"/>
  <c r="AC357" i="6"/>
  <c r="AD1423" i="6"/>
  <c r="AI1423" i="6"/>
  <c r="AC1477" i="6"/>
  <c r="AD167" i="6"/>
  <c r="AC320" i="6"/>
  <c r="AD520" i="6"/>
  <c r="AB1025" i="6"/>
  <c r="AD1187" i="6"/>
  <c r="AI1187" i="6"/>
  <c r="AB1092" i="6"/>
  <c r="AB357" i="6"/>
  <c r="AC1230" i="6"/>
  <c r="AD842" i="6"/>
  <c r="AC57" i="6"/>
  <c r="AC520" i="6"/>
  <c r="AB1511" i="6"/>
  <c r="AB693" i="6"/>
  <c r="AB270" i="6"/>
  <c r="AI270" i="6"/>
  <c r="AB425" i="6"/>
  <c r="AD1511" i="6"/>
  <c r="AC1092" i="6"/>
  <c r="AD693" i="6"/>
  <c r="AC425" i="6"/>
  <c r="AC1257" i="6"/>
  <c r="AI1257" i="6"/>
  <c r="AD595" i="6"/>
  <c r="AC1350" i="6"/>
  <c r="AD1303" i="6"/>
  <c r="AE1103" i="6"/>
  <c r="AG1103" i="6"/>
  <c r="AH1103" i="6"/>
  <c r="AB1103" i="6"/>
  <c r="AB1290" i="6"/>
  <c r="AB1164" i="6"/>
  <c r="AB1542" i="6"/>
  <c r="AB1175" i="6"/>
  <c r="AB936" i="6"/>
  <c r="AB624" i="6"/>
  <c r="AB371" i="6"/>
  <c r="AB813" i="6"/>
  <c r="AB571" i="6"/>
  <c r="AB332" i="6"/>
  <c r="AB93" i="6"/>
  <c r="AB1338" i="6"/>
  <c r="AD1555" i="6"/>
  <c r="AD1315" i="6"/>
  <c r="AD1164" i="6"/>
  <c r="AD1092" i="6"/>
  <c r="AD883" i="6"/>
  <c r="AD637" i="6"/>
  <c r="AD399" i="6"/>
  <c r="AD155" i="6"/>
  <c r="AD1257" i="6"/>
  <c r="AC705" i="6"/>
  <c r="X778" i="6"/>
  <c r="X749" i="6"/>
  <c r="AB749" i="6" s="1"/>
  <c r="AE1187" i="6"/>
  <c r="AG1187" i="6"/>
  <c r="AH1187" i="6"/>
  <c r="AB1187" i="6"/>
  <c r="AE774" i="6"/>
  <c r="AH774" i="6"/>
  <c r="AG774" i="6"/>
  <c r="AB774" i="6"/>
  <c r="AE1542" i="6"/>
  <c r="AH1542" i="6"/>
  <c r="AG1542" i="6"/>
  <c r="AC1555" i="6"/>
  <c r="AC1315" i="6"/>
  <c r="AC1164" i="6"/>
  <c r="AC883" i="6"/>
  <c r="AC637" i="6"/>
  <c r="AC399" i="6"/>
  <c r="AC155" i="6"/>
  <c r="AC1187" i="6"/>
  <c r="AF559" i="6"/>
  <c r="X508" i="6"/>
  <c r="AB508" i="6" s="1"/>
  <c r="AF270" i="6"/>
  <c r="X963" i="6"/>
  <c r="AB963" i="6" s="1"/>
  <c r="Z1542" i="6"/>
  <c r="AA1541" i="6" s="1"/>
  <c r="AD1465" i="6"/>
  <c r="AD332" i="6"/>
  <c r="AD93" i="6"/>
  <c r="AD1338" i="6"/>
  <c r="AD774" i="6"/>
  <c r="X706" i="6"/>
  <c r="AD706" i="6" s="1"/>
  <c r="AF1423" i="6"/>
  <c r="Z461" i="6"/>
  <c r="AA460" i="6" s="1"/>
  <c r="AA459" i="6"/>
  <c r="AD270" i="6"/>
  <c r="AF1542" i="6"/>
  <c r="AE1257" i="6"/>
  <c r="AG1257" i="6"/>
  <c r="AH1257" i="6"/>
  <c r="AB1257" i="6"/>
  <c r="AE559" i="6"/>
  <c r="AF560" i="6"/>
  <c r="AB559" i="6"/>
  <c r="AE74" i="6"/>
  <c r="AF75" i="6"/>
  <c r="AB74" i="6"/>
  <c r="AG1522" i="6"/>
  <c r="AH1522" i="6"/>
  <c r="AC1511" i="6"/>
  <c r="AC1465" i="6"/>
  <c r="AC546" i="6"/>
  <c r="AC842" i="6"/>
  <c r="AC595" i="6"/>
  <c r="AC1338" i="6"/>
  <c r="AC559" i="6"/>
  <c r="AC774" i="6"/>
  <c r="AD705" i="6"/>
  <c r="AD532" i="6"/>
  <c r="Z870" i="6"/>
  <c r="Z871" i="6" s="1"/>
  <c r="AA871" i="6" s="1"/>
  <c r="AC385" i="6"/>
  <c r="AC507" i="6"/>
  <c r="AC270" i="6"/>
  <c r="AF1257" i="6"/>
  <c r="AC962" i="6"/>
  <c r="X1026" i="6"/>
  <c r="AC1026" i="6" s="1"/>
  <c r="AE1139" i="6"/>
  <c r="AG1139" i="6"/>
  <c r="AH1139" i="6"/>
  <c r="AF1140" i="6"/>
  <c r="AB1139" i="6"/>
  <c r="AB1066" i="6"/>
  <c r="AB1423" i="6"/>
  <c r="AB482" i="6"/>
  <c r="AB1382" i="6"/>
  <c r="AB144" i="6"/>
  <c r="AD1443" i="6"/>
  <c r="AD1290" i="6"/>
  <c r="AD1066" i="6"/>
  <c r="AD1013" i="6"/>
  <c r="AD624" i="6"/>
  <c r="AD371" i="6"/>
  <c r="AD813" i="6"/>
  <c r="AD571" i="6"/>
  <c r="AD682" i="6"/>
  <c r="AD120" i="6"/>
  <c r="AD1139" i="6"/>
  <c r="AD1103" i="6"/>
  <c r="AD74" i="6"/>
  <c r="AE1522" i="6"/>
  <c r="AC532" i="6"/>
  <c r="X584" i="6"/>
  <c r="AB584" i="6" s="1"/>
  <c r="AB962" i="6"/>
  <c r="AD1025" i="6"/>
  <c r="AF774" i="6"/>
  <c r="X496" i="6"/>
  <c r="AB496" i="6" s="1"/>
  <c r="AE1267" i="6"/>
  <c r="AG1267" i="6"/>
  <c r="AH1267" i="6"/>
  <c r="AB1267" i="6"/>
  <c r="AE1423" i="6"/>
  <c r="AG1423" i="6"/>
  <c r="AH1423" i="6"/>
  <c r="Z1423" i="6"/>
  <c r="AE270" i="6"/>
  <c r="AH270" i="6"/>
  <c r="AG270" i="6"/>
  <c r="Z270" i="6"/>
  <c r="AA269" i="6" s="1"/>
  <c r="AC571" i="6"/>
  <c r="AC1139" i="6"/>
  <c r="AC1103" i="6"/>
  <c r="AC74" i="6"/>
  <c r="X1105" i="6"/>
  <c r="X386" i="6"/>
  <c r="AB386" i="6" s="1"/>
  <c r="AF1267" i="6"/>
  <c r="AC1522" i="6"/>
  <c r="AD1522" i="6"/>
  <c r="AD1175" i="6"/>
  <c r="AD936" i="6"/>
  <c r="AD482" i="6"/>
  <c r="AD1382" i="6"/>
  <c r="AD144" i="6"/>
  <c r="AD1267" i="6"/>
  <c r="X533" i="6"/>
  <c r="AB533" i="6" s="1"/>
  <c r="AC1423" i="6"/>
  <c r="Z1522" i="6"/>
  <c r="AA1521" i="6" s="1"/>
  <c r="AC1207" i="6"/>
  <c r="AC144" i="6"/>
  <c r="AC1267" i="6"/>
  <c r="X730" i="6"/>
  <c r="AB730" i="6" s="1"/>
  <c r="X521" i="6"/>
  <c r="AD521" i="6" s="1"/>
  <c r="AB450" i="6"/>
  <c r="AC1542" i="6"/>
  <c r="AB583" i="6"/>
  <c r="AA1113" i="6"/>
  <c r="AA1114" i="6"/>
  <c r="AF1187" i="6"/>
  <c r="AB748" i="6"/>
  <c r="AF1103" i="6"/>
  <c r="AC560" i="6"/>
  <c r="AD560" i="6"/>
  <c r="AC1140" i="6"/>
  <c r="AD1140" i="6"/>
  <c r="AC75" i="6"/>
  <c r="AD75" i="6"/>
  <c r="AB1512" i="6"/>
  <c r="AC1512" i="6"/>
  <c r="AB1208" i="6"/>
  <c r="AC1208" i="6"/>
  <c r="AB1165" i="6"/>
  <c r="AC1165" i="6"/>
  <c r="AB1093" i="6"/>
  <c r="AC1093" i="6"/>
  <c r="AB1014" i="6"/>
  <c r="AC1014" i="6"/>
  <c r="AB547" i="6"/>
  <c r="AC547" i="6"/>
  <c r="AB843" i="6"/>
  <c r="AC843" i="6"/>
  <c r="AB596" i="6"/>
  <c r="AC596" i="6"/>
  <c r="AB572" i="6"/>
  <c r="AC572" i="6"/>
  <c r="AB683" i="6"/>
  <c r="AC683" i="6"/>
  <c r="AB1339" i="6"/>
  <c r="AC1339" i="6"/>
  <c r="AB121" i="6"/>
  <c r="AC121" i="6"/>
  <c r="AB145" i="6"/>
  <c r="AC145" i="6"/>
  <c r="X1444" i="6"/>
  <c r="AD1444" i="6" s="1"/>
  <c r="X1316" i="6"/>
  <c r="AD1317" i="6" s="1"/>
  <c r="X1304" i="6"/>
  <c r="AD1305" i="6" s="1"/>
  <c r="X1291" i="6"/>
  <c r="AD1292" i="6" s="1"/>
  <c r="X1269" i="6"/>
  <c r="X1079" i="6"/>
  <c r="AD1079" i="6" s="1"/>
  <c r="X1067" i="6"/>
  <c r="AD1068" i="6" s="1"/>
  <c r="X1050" i="6"/>
  <c r="AB1050" i="6" s="1"/>
  <c r="X1543" i="6"/>
  <c r="Y1543" i="6" s="1"/>
  <c r="X1523" i="6"/>
  <c r="Y1523" i="6" s="1"/>
  <c r="Z1523" i="6" s="1"/>
  <c r="X1424" i="6"/>
  <c r="Y1424" i="6" s="1"/>
  <c r="AM1424" i="6" s="1"/>
  <c r="X1189" i="6"/>
  <c r="AB1190" i="6" s="1"/>
  <c r="X1478" i="6"/>
  <c r="AD1478" i="6" s="1"/>
  <c r="X1466" i="6"/>
  <c r="AD1467" i="6" s="1"/>
  <c r="X1231" i="6"/>
  <c r="AD1232" i="6" s="1"/>
  <c r="X1176" i="6"/>
  <c r="AD1177" i="6" s="1"/>
  <c r="X937" i="6"/>
  <c r="AD938" i="6" s="1"/>
  <c r="X625" i="6"/>
  <c r="AD625" i="6" s="1"/>
  <c r="X884" i="6"/>
  <c r="AD885" i="6" s="1"/>
  <c r="X638" i="6"/>
  <c r="AB638" i="6" s="1"/>
  <c r="X412" i="6"/>
  <c r="AB412" i="6" s="1"/>
  <c r="X400" i="6"/>
  <c r="AD401" i="6" s="1"/>
  <c r="X372" i="6"/>
  <c r="AB372" i="6" s="1"/>
  <c r="X168" i="6"/>
  <c r="AD169" i="6" s="1"/>
  <c r="X156" i="6"/>
  <c r="AD157" i="6" s="1"/>
  <c r="X814" i="6"/>
  <c r="AD814" i="6" s="1"/>
  <c r="X694" i="6"/>
  <c r="AD695" i="6" s="1"/>
  <c r="X306" i="6"/>
  <c r="AB306" i="6" s="1"/>
  <c r="X271" i="6"/>
  <c r="Y271" i="6" s="1"/>
  <c r="X220" i="6"/>
  <c r="AC220" i="6" s="1"/>
  <c r="X483" i="6"/>
  <c r="AD484" i="6" s="1"/>
  <c r="X358" i="6"/>
  <c r="AD358" i="6" s="1"/>
  <c r="X333" i="6"/>
  <c r="AD334" i="6" s="1"/>
  <c r="X321" i="6"/>
  <c r="AD322" i="6" s="1"/>
  <c r="X58" i="6"/>
  <c r="AD59" i="6" s="1"/>
  <c r="X94" i="6"/>
  <c r="AC94" i="6" s="1"/>
  <c r="X426" i="6"/>
  <c r="AD427" i="6" s="1"/>
  <c r="X1383" i="6"/>
  <c r="AD1384" i="6" s="1"/>
  <c r="X1351" i="6"/>
  <c r="AC1351" i="6" s="1"/>
  <c r="Z1187" i="6"/>
  <c r="AA1186" i="6" s="1"/>
  <c r="Z559" i="6"/>
  <c r="Z774" i="6"/>
  <c r="AA773" i="6" s="1"/>
  <c r="Z74" i="6"/>
  <c r="Z1103" i="6"/>
  <c r="AA1102" i="6" s="1"/>
  <c r="Z1257" i="6"/>
  <c r="AA1256" i="6" s="1"/>
  <c r="Z1139" i="6"/>
  <c r="Z1140" i="6" s="1"/>
  <c r="Z1141" i="6" s="1"/>
  <c r="Z1142" i="6" s="1"/>
  <c r="R1203" i="6"/>
  <c r="R395" i="6"/>
  <c r="R1138" i="6"/>
  <c r="R692" i="6"/>
  <c r="P1553" i="6"/>
  <c r="R1216" i="6"/>
  <c r="R1011" i="6"/>
  <c r="AA176" i="6"/>
  <c r="AA177" i="6"/>
  <c r="R89" i="6"/>
  <c r="P164" i="6"/>
  <c r="R252" i="6"/>
  <c r="P1519" i="6"/>
  <c r="N1381" i="6"/>
  <c r="N851" i="6"/>
  <c r="N568" i="6"/>
  <c r="N1554" i="6"/>
  <c r="N52" i="6"/>
  <c r="N196" i="6"/>
  <c r="N148" i="6"/>
  <c r="N1076" i="6"/>
  <c r="N774" i="6"/>
  <c r="N978" i="6"/>
  <c r="N353" i="6"/>
  <c r="N544" i="6"/>
  <c r="N56" i="6"/>
  <c r="N1256" i="6"/>
  <c r="N1012" i="6"/>
  <c r="N868" i="6"/>
  <c r="N160" i="6"/>
  <c r="N208" i="6"/>
  <c r="N1520" i="6"/>
  <c r="N1475" i="6"/>
  <c r="N423" i="6"/>
  <c r="N219" i="6"/>
  <c r="N68" i="6"/>
  <c r="N1217" i="6"/>
  <c r="N998" i="6"/>
  <c r="N260" i="6"/>
  <c r="N370" i="6"/>
  <c r="N228" i="6"/>
  <c r="N1229" i="6"/>
  <c r="N693" i="6"/>
  <c r="N1204" i="6"/>
  <c r="N465" i="6"/>
  <c r="N237" i="6"/>
  <c r="N895" i="6"/>
  <c r="N1091" i="6"/>
  <c r="N144" i="6"/>
  <c r="N316" i="6"/>
  <c r="N337" i="6"/>
  <c r="N90" i="6"/>
  <c r="M869" i="6"/>
  <c r="Q869" i="6"/>
  <c r="M343" i="6"/>
  <c r="Q343" i="6"/>
  <c r="M1288" i="6"/>
  <c r="Q1288" i="6"/>
  <c r="M925" i="6"/>
  <c r="Q925" i="6"/>
  <c r="M1406" i="6"/>
  <c r="Q1406" i="6"/>
  <c r="M1326" i="6"/>
  <c r="Q1326" i="6"/>
  <c r="M704" i="6"/>
  <c r="Q704" i="6"/>
  <c r="M319" i="6"/>
  <c r="Q319" i="6"/>
  <c r="M1301" i="6"/>
  <c r="Q1301" i="6"/>
  <c r="M332" i="6"/>
  <c r="Q332" i="6"/>
  <c r="M623" i="6"/>
  <c r="Q623" i="6"/>
  <c r="M853" i="6"/>
  <c r="Q853" i="6"/>
  <c r="M1012" i="6"/>
  <c r="Q1012" i="6"/>
  <c r="M518" i="6"/>
  <c r="Q518" i="6"/>
  <c r="M1422" i="6"/>
  <c r="Q1422" i="6"/>
  <c r="M1174" i="6"/>
  <c r="Q1174" i="6"/>
  <c r="M895" i="6"/>
  <c r="Q895" i="6"/>
  <c r="M1205" i="6"/>
  <c r="Q1205" i="6"/>
  <c r="M261" i="6"/>
  <c r="Q261" i="6"/>
  <c r="M812" i="6"/>
  <c r="Q812" i="6"/>
  <c r="M727" i="6"/>
  <c r="Q727" i="6"/>
  <c r="M717" i="6"/>
  <c r="Q717" i="6"/>
  <c r="M1077" i="6"/>
  <c r="Q1077" i="6"/>
  <c r="M144" i="6"/>
  <c r="Q144" i="6"/>
  <c r="M1476" i="6"/>
  <c r="Q1476" i="6"/>
  <c r="M779" i="6"/>
  <c r="Q779" i="6"/>
  <c r="M201" i="6"/>
  <c r="Q201" i="6"/>
  <c r="M1314" i="6"/>
  <c r="Q1314" i="6"/>
  <c r="M1186" i="6"/>
  <c r="Q1186" i="6"/>
  <c r="M999" i="6"/>
  <c r="Q999" i="6"/>
  <c r="M232" i="6"/>
  <c r="Q232" i="6"/>
  <c r="M493" i="6"/>
  <c r="Q493" i="6"/>
  <c r="M91" i="6"/>
  <c r="Q91" i="6"/>
  <c r="M357" i="6"/>
  <c r="Q357" i="6"/>
  <c r="M1242" i="6"/>
  <c r="Q1242" i="6"/>
  <c r="M581" i="6"/>
  <c r="Q581" i="6"/>
  <c r="M1064" i="6"/>
  <c r="Q1064" i="6"/>
  <c r="M544" i="6"/>
  <c r="Q544" i="6"/>
  <c r="M556" i="6"/>
  <c r="Q556" i="6"/>
  <c r="M1048" i="6"/>
  <c r="Q1048" i="6"/>
  <c r="M292" i="6"/>
  <c r="Q292" i="6"/>
  <c r="M1139" i="6"/>
  <c r="Q1139" i="6"/>
  <c r="M1152" i="6"/>
  <c r="Q1152" i="6"/>
  <c r="M1349" i="6"/>
  <c r="Q1349" i="6"/>
  <c r="M1521" i="6"/>
  <c r="Q1521" i="6"/>
  <c r="M166" i="6"/>
  <c r="M637" i="6"/>
  <c r="M881" i="6"/>
  <c r="M610" i="6"/>
  <c r="L611" i="6"/>
  <c r="Q611" i="6" s="1"/>
  <c r="M594" i="6"/>
  <c r="L595" i="6"/>
  <c r="Q595" i="6" s="1"/>
  <c r="M663" i="6"/>
  <c r="M1256" i="6"/>
  <c r="M220" i="6"/>
  <c r="M506" i="6"/>
  <c r="L507" i="6"/>
  <c r="Q507" i="6" s="1"/>
  <c r="L693" i="6"/>
  <c r="Q693" i="6" s="1"/>
  <c r="M692" i="6"/>
  <c r="M118" i="6"/>
  <c r="L119" i="6"/>
  <c r="Q119" i="6" s="1"/>
  <c r="L449" i="6"/>
  <c r="Q449" i="6" s="1"/>
  <c r="M448" i="6"/>
  <c r="S532" i="6"/>
  <c r="M532" i="6"/>
  <c r="M1124" i="6"/>
  <c r="L1125" i="6"/>
  <c r="Q1125" i="6" s="1"/>
  <c r="L305" i="6"/>
  <c r="Q305" i="6" s="1"/>
  <c r="M304" i="6"/>
  <c r="M961" i="6"/>
  <c r="L962" i="6"/>
  <c r="Q962" i="6" s="1"/>
  <c r="L1163" i="6"/>
  <c r="Q1163" i="6" s="1"/>
  <c r="M1162" i="6"/>
  <c r="M1381" i="6"/>
  <c r="M797" i="6"/>
  <c r="M460" i="6"/>
  <c r="M369" i="6"/>
  <c r="L370" i="6"/>
  <c r="Q370" i="6" s="1"/>
  <c r="M569" i="6"/>
  <c r="L570" i="6"/>
  <c r="Q570" i="6" s="1"/>
  <c r="L1555" i="6"/>
  <c r="M1554" i="6"/>
  <c r="L57" i="6"/>
  <c r="Q57" i="6" s="1"/>
  <c r="M56" i="6"/>
  <c r="M747" i="6"/>
  <c r="L748" i="6"/>
  <c r="Q748" i="6" s="1"/>
  <c r="L1465" i="6"/>
  <c r="Q1465" i="6" s="1"/>
  <c r="M1464" i="6"/>
  <c r="L1370" i="6"/>
  <c r="Q1370" i="6" s="1"/>
  <c r="M1369" i="6"/>
  <c r="M384" i="6"/>
  <c r="L385" i="6"/>
  <c r="Q385" i="6" s="1"/>
  <c r="M68" i="6"/>
  <c r="L69" i="6"/>
  <c r="Q69" i="6" s="1"/>
  <c r="M410" i="6"/>
  <c r="L411" i="6"/>
  <c r="Q411" i="6" s="1"/>
  <c r="M1229" i="6"/>
  <c r="M154" i="6"/>
  <c r="L155" i="6"/>
  <c r="Q155" i="6" s="1"/>
  <c r="M840" i="6"/>
  <c r="M827" i="6"/>
  <c r="M680" i="6"/>
  <c r="L1510" i="6"/>
  <c r="Q1510" i="6" s="1"/>
  <c r="M1509" i="6"/>
  <c r="L1024" i="6"/>
  <c r="Q1024" i="6" s="1"/>
  <c r="M1023" i="6"/>
  <c r="L482" i="6"/>
  <c r="Q482" i="6" s="1"/>
  <c r="M481" i="6"/>
  <c r="M244" i="6"/>
  <c r="L245" i="6"/>
  <c r="M1102" i="6"/>
  <c r="M1441" i="6"/>
  <c r="M188" i="6"/>
  <c r="L189" i="6"/>
  <c r="Q189" i="6" s="1"/>
  <c r="L424" i="6"/>
  <c r="Q424" i="6" s="1"/>
  <c r="M423" i="6"/>
  <c r="M1217" i="6"/>
  <c r="L1218" i="6"/>
  <c r="Q1218" i="6" s="1"/>
  <c r="L107" i="6"/>
  <c r="Q107" i="6" s="1"/>
  <c r="M106" i="6"/>
  <c r="S1521" i="6"/>
  <c r="L1140" i="6"/>
  <c r="S1139" i="6"/>
  <c r="S1077" i="6"/>
  <c r="L780" i="6"/>
  <c r="L533" i="6"/>
  <c r="S533" i="6" s="1"/>
  <c r="L92" i="6"/>
  <c r="S91" i="6"/>
  <c r="AZ23" i="1"/>
  <c r="S224" i="6"/>
  <c r="S245" i="6"/>
  <c r="S104" i="6"/>
  <c r="S452" i="6"/>
  <c r="S136" i="6"/>
  <c r="S77" i="6"/>
  <c r="S169" i="6"/>
  <c r="S189" i="6"/>
  <c r="S116" i="6"/>
  <c r="S53" i="6"/>
  <c r="S145" i="6"/>
  <c r="R1010" i="6"/>
  <c r="P459" i="6"/>
  <c r="R458" i="6"/>
  <c r="R893" i="6"/>
  <c r="R1441" i="6"/>
  <c r="R1186" i="6"/>
  <c r="R1151" i="6"/>
  <c r="R746" i="6"/>
  <c r="R190" i="6"/>
  <c r="R797" i="6"/>
  <c r="R244" i="6"/>
  <c r="R482" i="6"/>
  <c r="R1047" i="6"/>
  <c r="R1090" i="6"/>
  <c r="R435" i="6"/>
  <c r="R369" i="6"/>
  <c r="R580" i="6"/>
  <c r="R703" i="6"/>
  <c r="R1185" i="6"/>
  <c r="R1255" i="6"/>
  <c r="R517" i="6"/>
  <c r="R1240" i="6"/>
  <c r="R436" i="6"/>
  <c r="R923" i="6"/>
  <c r="R827" i="6"/>
  <c r="R1463" i="6"/>
  <c r="R142" i="6"/>
  <c r="R840" i="6"/>
  <c r="R881" i="6"/>
  <c r="R1023" i="6"/>
  <c r="R1337" i="6"/>
  <c r="P12" i="6"/>
  <c r="R12" i="6"/>
  <c r="R118" i="6"/>
  <c r="R680" i="6"/>
  <c r="R154" i="6"/>
  <c r="R303" i="6"/>
  <c r="R726" i="6"/>
  <c r="R1163" i="6"/>
  <c r="R716" i="6"/>
  <c r="R290" i="6"/>
  <c r="R1287" i="6"/>
  <c r="R1173" i="6"/>
  <c r="R177" i="6"/>
  <c r="R1300" i="6"/>
  <c r="R1421" i="6"/>
  <c r="R1405" i="6"/>
  <c r="R165" i="6"/>
  <c r="R383" i="6"/>
  <c r="R106" i="6"/>
  <c r="R355" i="6"/>
  <c r="R935" i="6"/>
  <c r="R555" i="6"/>
  <c r="R611" i="6"/>
  <c r="R1338" i="6"/>
  <c r="R410" i="6"/>
  <c r="R317" i="6"/>
  <c r="R1325" i="6"/>
  <c r="R1440" i="6"/>
  <c r="R330" i="6"/>
  <c r="R1125" i="6"/>
  <c r="R1313" i="6"/>
  <c r="R230" i="6"/>
  <c r="R1102" i="6"/>
  <c r="R1348" i="6"/>
  <c r="R811" i="6"/>
  <c r="R447" i="6"/>
  <c r="R55" i="6"/>
  <c r="R259" i="6"/>
  <c r="R217" i="6"/>
  <c r="R826" i="6"/>
  <c r="R166" i="6"/>
  <c r="R178" i="6"/>
  <c r="R342" i="6"/>
  <c r="R595" i="6"/>
  <c r="R637" i="6"/>
  <c r="R961" i="6"/>
  <c r="R531" i="6"/>
  <c r="R662" i="6"/>
  <c r="R1063" i="6"/>
  <c r="R507" i="6"/>
  <c r="R1326" i="6"/>
  <c r="R988" i="6"/>
  <c r="R200" i="6"/>
  <c r="R67" i="6"/>
  <c r="R1510" i="6"/>
  <c r="R1369" i="6"/>
  <c r="R622" i="6"/>
  <c r="R543" i="6"/>
  <c r="R1101" i="6"/>
  <c r="L14" i="6"/>
  <c r="M14" i="6" s="1"/>
  <c r="Q13" i="6"/>
  <c r="L262" i="6"/>
  <c r="S220" i="6"/>
  <c r="L221" i="6"/>
  <c r="Q221" i="6" s="1"/>
  <c r="S460" i="6"/>
  <c r="L461" i="6"/>
  <c r="Q461" i="6" s="1"/>
  <c r="L293" i="6"/>
  <c r="L813" i="6"/>
  <c r="L841" i="6"/>
  <c r="Q841" i="6" s="1"/>
  <c r="L233" i="6"/>
  <c r="L828" i="6"/>
  <c r="L344" i="6"/>
  <c r="L1350" i="6"/>
  <c r="L1000" i="6"/>
  <c r="L1175" i="6"/>
  <c r="L545" i="6"/>
  <c r="L1049" i="6"/>
  <c r="L882" i="6"/>
  <c r="Q882" i="6" s="1"/>
  <c r="L1315" i="6"/>
  <c r="L854" i="6"/>
  <c r="L557" i="6"/>
  <c r="L519" i="6"/>
  <c r="L582" i="6"/>
  <c r="L798" i="6"/>
  <c r="L1442" i="6"/>
  <c r="L705" i="6"/>
  <c r="L638" i="6"/>
  <c r="Q638" i="6" s="1"/>
  <c r="L1206" i="6"/>
  <c r="L320" i="6"/>
  <c r="L1243" i="6"/>
  <c r="L896" i="6"/>
  <c r="Q896" i="6" s="1"/>
  <c r="L1522" i="6"/>
  <c r="Q1522" i="6" s="1"/>
  <c r="L728" i="6"/>
  <c r="L1302" i="6"/>
  <c r="L1289" i="6"/>
  <c r="L1423" i="6"/>
  <c r="L1065" i="6"/>
  <c r="S1064" i="6"/>
  <c r="L167" i="6"/>
  <c r="Q167" i="6" s="1"/>
  <c r="L681" i="6"/>
  <c r="Q681" i="6" s="1"/>
  <c r="L1407" i="6"/>
  <c r="L1103" i="6"/>
  <c r="Q1103" i="6" s="1"/>
  <c r="L1382" i="6"/>
  <c r="Q1382" i="6" s="1"/>
  <c r="L870" i="6"/>
  <c r="S869" i="6"/>
  <c r="L1477" i="6"/>
  <c r="L358" i="6"/>
  <c r="L1187" i="6"/>
  <c r="L1327" i="6"/>
  <c r="L664" i="6"/>
  <c r="L1230" i="6"/>
  <c r="L333" i="6"/>
  <c r="L1078" i="6"/>
  <c r="Q1078" i="6" s="1"/>
  <c r="L1257" i="6"/>
  <c r="Q1257" i="6" s="1"/>
  <c r="L624" i="6"/>
  <c r="L494" i="6"/>
  <c r="S493" i="6"/>
  <c r="L1013" i="6"/>
  <c r="S694" i="6"/>
  <c r="S1092" i="6"/>
  <c r="S14" i="6"/>
  <c r="S1205" i="6"/>
  <c r="S1555" i="6"/>
  <c r="S261" i="6"/>
  <c r="S979" i="6"/>
  <c r="S424" i="6"/>
  <c r="S1218" i="6"/>
  <c r="S371" i="6"/>
  <c r="Y1104" i="6"/>
  <c r="Y1268" i="6"/>
  <c r="AA826" i="6"/>
  <c r="X14" i="6"/>
  <c r="S896" i="6"/>
  <c r="S1257" i="6"/>
  <c r="Y1258" i="6"/>
  <c r="AM1258" i="6" s="1"/>
  <c r="AC13" i="6"/>
  <c r="S1476" i="6"/>
  <c r="S852" i="6"/>
  <c r="AB13" i="6"/>
  <c r="AD13" i="6"/>
  <c r="AA243" i="6"/>
  <c r="S569" i="6"/>
  <c r="S1230" i="6"/>
  <c r="Y775" i="6"/>
  <c r="S1382" i="6"/>
  <c r="AA264" i="6"/>
  <c r="Y1188" i="6"/>
  <c r="AM1188" i="6" s="1"/>
  <c r="S775" i="6"/>
  <c r="S999" i="6"/>
  <c r="R1474" i="1"/>
  <c r="R1062" i="1"/>
  <c r="R1205" i="1"/>
  <c r="R893" i="1"/>
  <c r="R1254" i="1"/>
  <c r="R850" i="1"/>
  <c r="R264" i="1"/>
  <c r="R18" i="1"/>
  <c r="Q18" i="1"/>
  <c r="R772" i="1"/>
  <c r="R367" i="1"/>
  <c r="R1215" i="1"/>
  <c r="R567" i="1"/>
  <c r="R690" i="1"/>
  <c r="R1137" i="1"/>
  <c r="R9" i="1"/>
  <c r="Q9" i="1"/>
  <c r="R1009" i="1"/>
  <c r="R529" i="1"/>
  <c r="R275" i="1"/>
  <c r="R867" i="1"/>
  <c r="R1380" i="1"/>
  <c r="K19" i="1"/>
  <c r="L19" i="1" s="1"/>
  <c r="M18" i="1"/>
  <c r="K10" i="1"/>
  <c r="L10" i="1" s="1"/>
  <c r="M9" i="1"/>
  <c r="AX24" i="1"/>
  <c r="AX25" i="1" s="1"/>
  <c r="AY24" i="1"/>
  <c r="AY25" i="1" s="1"/>
  <c r="X1137" i="1"/>
  <c r="X458" i="1"/>
  <c r="X1101" i="1"/>
  <c r="AE1101" i="1" s="1"/>
  <c r="X1540" i="1"/>
  <c r="AE1540" i="1" s="1"/>
  <c r="X1421" i="1"/>
  <c r="AE1421" i="1" s="1"/>
  <c r="X867" i="1"/>
  <c r="AE867" i="1" s="1"/>
  <c r="AW25" i="1"/>
  <c r="X1267" i="1"/>
  <c r="AX14" i="1"/>
  <c r="X772" i="1"/>
  <c r="X559" i="1"/>
  <c r="AE559" i="1" s="1"/>
  <c r="X72" i="1"/>
  <c r="AE72" i="1" s="1"/>
  <c r="W11" i="1"/>
  <c r="X1520" i="1"/>
  <c r="X268" i="1"/>
  <c r="X1254" i="1"/>
  <c r="AA10" i="1"/>
  <c r="AY14" i="1"/>
  <c r="X1218" i="1"/>
  <c r="AB10" i="1"/>
  <c r="AC10" i="1"/>
  <c r="X1187" i="1"/>
  <c r="AE1187" i="1" s="1"/>
  <c r="AL458" i="1" l="1"/>
  <c r="AJ458" i="1"/>
  <c r="AI458" i="1"/>
  <c r="AG458" i="1"/>
  <c r="AK458" i="1"/>
  <c r="AH458" i="1"/>
  <c r="AD458" i="1"/>
  <c r="AF458" i="1"/>
  <c r="AL1254" i="1"/>
  <c r="AK1254" i="1"/>
  <c r="AJ1254" i="1"/>
  <c r="AH1254" i="1"/>
  <c r="AG1254" i="1"/>
  <c r="AI1254" i="1"/>
  <c r="AF1254" i="1"/>
  <c r="AD1254" i="1"/>
  <c r="AL1267" i="1"/>
  <c r="AK1267" i="1"/>
  <c r="AJ1267" i="1"/>
  <c r="AI1267" i="1"/>
  <c r="AH1267" i="1"/>
  <c r="AG1267" i="1"/>
  <c r="AD1267" i="1"/>
  <c r="AF1267" i="1"/>
  <c r="N765" i="1"/>
  <c r="O764" i="1"/>
  <c r="P764" i="1" s="1"/>
  <c r="AL1218" i="1"/>
  <c r="AK1218" i="1"/>
  <c r="AG1218" i="1"/>
  <c r="AJ1218" i="1"/>
  <c r="AI1218" i="1"/>
  <c r="AH1218" i="1"/>
  <c r="AE1219" i="1"/>
  <c r="AD1218" i="1"/>
  <c r="AF1218" i="1"/>
  <c r="AL1520" i="1"/>
  <c r="AJ1520" i="1"/>
  <c r="AI1520" i="1"/>
  <c r="AK1520" i="1"/>
  <c r="AH1520" i="1"/>
  <c r="AG1520" i="1"/>
  <c r="AF1520" i="1"/>
  <c r="AD1520" i="1"/>
  <c r="Z552" i="1"/>
  <c r="Z66" i="1"/>
  <c r="N654" i="1"/>
  <c r="O653" i="1"/>
  <c r="P653" i="1" s="1"/>
  <c r="AL1101" i="1"/>
  <c r="AK1101" i="1"/>
  <c r="AJ1101" i="1"/>
  <c r="AH1101" i="1"/>
  <c r="AG1101" i="1"/>
  <c r="AI1101" i="1"/>
  <c r="AF1101" i="1"/>
  <c r="AD1101" i="1"/>
  <c r="AL268" i="1"/>
  <c r="AK268" i="1"/>
  <c r="AJ268" i="1"/>
  <c r="AH268" i="1"/>
  <c r="AG268" i="1"/>
  <c r="AI268" i="1"/>
  <c r="AF268" i="1"/>
  <c r="AD268" i="1"/>
  <c r="AL867" i="1"/>
  <c r="AK867" i="1"/>
  <c r="AJ867" i="1"/>
  <c r="AI867" i="1"/>
  <c r="AH867" i="1"/>
  <c r="AG867" i="1"/>
  <c r="AD867" i="1"/>
  <c r="AF867" i="1"/>
  <c r="AL1421" i="1"/>
  <c r="AK1421" i="1"/>
  <c r="AJ1421" i="1"/>
  <c r="AH1421" i="1"/>
  <c r="AG1421" i="1"/>
  <c r="AI1421" i="1"/>
  <c r="AF1421" i="1"/>
  <c r="AD1421" i="1"/>
  <c r="AB1350" i="6"/>
  <c r="AE1218" i="1"/>
  <c r="AL1187" i="1"/>
  <c r="AK1187" i="1"/>
  <c r="AJ1187" i="1"/>
  <c r="AI1187" i="1"/>
  <c r="AH1187" i="1"/>
  <c r="AG1187" i="1"/>
  <c r="AD1187" i="1"/>
  <c r="AF1187" i="1"/>
  <c r="N10" i="1"/>
  <c r="AK72" i="1"/>
  <c r="AL72" i="1"/>
  <c r="AJ72" i="1"/>
  <c r="AI72" i="1"/>
  <c r="AH72" i="1"/>
  <c r="AG72" i="1"/>
  <c r="AF72" i="1"/>
  <c r="AD72" i="1"/>
  <c r="AL1540" i="1"/>
  <c r="AK1540" i="1"/>
  <c r="AJ1540" i="1"/>
  <c r="AH1540" i="1"/>
  <c r="AI1540" i="1"/>
  <c r="AG1540" i="1"/>
  <c r="AD1540" i="1"/>
  <c r="AF1540" i="1"/>
  <c r="N19" i="1"/>
  <c r="O493" i="6"/>
  <c r="AE1520" i="1"/>
  <c r="N1494" i="1"/>
  <c r="O1493" i="1"/>
  <c r="P1493" i="1" s="1"/>
  <c r="AL559" i="1"/>
  <c r="AK559" i="1"/>
  <c r="AJ559" i="1"/>
  <c r="AI559" i="1"/>
  <c r="AE560" i="1"/>
  <c r="AD559" i="1"/>
  <c r="O460" i="6"/>
  <c r="N1539" i="1"/>
  <c r="O1538" i="1"/>
  <c r="P1538" i="1" s="1"/>
  <c r="AE1254" i="1"/>
  <c r="AL772" i="1"/>
  <c r="AK772" i="1"/>
  <c r="AJ772" i="1"/>
  <c r="AH772" i="1"/>
  <c r="AI772" i="1"/>
  <c r="AG772" i="1"/>
  <c r="AD772" i="1"/>
  <c r="AF772" i="1"/>
  <c r="K1495" i="1"/>
  <c r="Q1494" i="1"/>
  <c r="M1494" i="1"/>
  <c r="L1494" i="1"/>
  <c r="AE268" i="1"/>
  <c r="AE772" i="1"/>
  <c r="AE458" i="1"/>
  <c r="AL1137" i="1"/>
  <c r="AK1137" i="1"/>
  <c r="AG1137" i="1"/>
  <c r="AJ1137" i="1"/>
  <c r="AH1137" i="1"/>
  <c r="AI1137" i="1"/>
  <c r="AD1137" i="1"/>
  <c r="AF1137" i="1"/>
  <c r="K1540" i="1"/>
  <c r="Q1539" i="1"/>
  <c r="M1539" i="1"/>
  <c r="L1539" i="1"/>
  <c r="AE1137" i="1"/>
  <c r="AE1267" i="1"/>
  <c r="Y291" i="1"/>
  <c r="Z341" i="1"/>
  <c r="Y342" i="1"/>
  <c r="Z342" i="1" s="1"/>
  <c r="Y1540" i="1"/>
  <c r="Z1539" i="1" s="1"/>
  <c r="AC1540" i="1"/>
  <c r="AB1540" i="1"/>
  <c r="AA1540" i="1"/>
  <c r="Y559" i="1"/>
  <c r="Z559" i="1" s="1"/>
  <c r="AC559" i="1"/>
  <c r="AC560" i="1"/>
  <c r="AB559" i="1"/>
  <c r="AB560" i="1"/>
  <c r="AA559" i="1"/>
  <c r="P560" i="1"/>
  <c r="Y1101" i="1"/>
  <c r="Z1100" i="1" s="1"/>
  <c r="AC1101" i="1"/>
  <c r="AB1101" i="1"/>
  <c r="AA1101" i="1"/>
  <c r="P1102" i="1"/>
  <c r="Z289" i="1"/>
  <c r="Z340" i="1"/>
  <c r="Y1187" i="1"/>
  <c r="AC1187" i="1"/>
  <c r="AB1187" i="1"/>
  <c r="AA1187" i="1"/>
  <c r="P1188" i="1"/>
  <c r="Y72" i="1"/>
  <c r="AC72" i="1"/>
  <c r="AB72" i="1"/>
  <c r="AA72" i="1"/>
  <c r="P73" i="1"/>
  <c r="Y772" i="1"/>
  <c r="Z771" i="1" s="1"/>
  <c r="AC772" i="1"/>
  <c r="AB772" i="1"/>
  <c r="AA772" i="1"/>
  <c r="P773" i="1"/>
  <c r="Y825" i="1"/>
  <c r="Y1393" i="1"/>
  <c r="Y264" i="1"/>
  <c r="Z263" i="1" s="1"/>
  <c r="Y1218" i="1"/>
  <c r="AC1218" i="1"/>
  <c r="AB1218" i="1"/>
  <c r="AA1218" i="1"/>
  <c r="P1219" i="1"/>
  <c r="AC1219" i="1"/>
  <c r="AB1219" i="1"/>
  <c r="Y458" i="1"/>
  <c r="AC458" i="1"/>
  <c r="AB458" i="1"/>
  <c r="AA458" i="1"/>
  <c r="P459" i="1"/>
  <c r="Z823" i="1"/>
  <c r="Z1391" i="1"/>
  <c r="Z262" i="1"/>
  <c r="AC1267" i="1"/>
  <c r="AB1267" i="1"/>
  <c r="AA1267" i="1"/>
  <c r="P1268" i="1"/>
  <c r="Z1419" i="1"/>
  <c r="Y1254" i="1"/>
  <c r="Z1253" i="1" s="1"/>
  <c r="AC1254" i="1"/>
  <c r="AB1254" i="1"/>
  <c r="AA1254" i="1"/>
  <c r="P1255" i="1"/>
  <c r="AC268" i="1"/>
  <c r="AB268" i="1"/>
  <c r="AA268" i="1"/>
  <c r="P269" i="1"/>
  <c r="Z1186" i="1"/>
  <c r="Y243" i="1"/>
  <c r="Z242" i="1" s="1"/>
  <c r="Y1185" i="1"/>
  <c r="Z1185" i="1" s="1"/>
  <c r="Y1520" i="1"/>
  <c r="AC1520" i="1"/>
  <c r="AB1520" i="1"/>
  <c r="AA1520" i="1"/>
  <c r="P1521" i="1"/>
  <c r="Y867" i="1"/>
  <c r="Z866" i="1" s="1"/>
  <c r="AB867" i="1"/>
  <c r="AC867" i="1"/>
  <c r="AA867" i="1"/>
  <c r="P868" i="1"/>
  <c r="Y1137" i="1"/>
  <c r="Z1136" i="1" s="1"/>
  <c r="AC1137" i="1"/>
  <c r="AB1137" i="1"/>
  <c r="AA1137" i="1"/>
  <c r="P1138" i="1"/>
  <c r="Z435" i="1"/>
  <c r="Y436" i="1"/>
  <c r="Z436" i="1" s="1"/>
  <c r="Z176" i="1"/>
  <c r="Z71" i="1"/>
  <c r="Z258" i="1"/>
  <c r="Y259" i="1"/>
  <c r="Z259" i="1" s="1"/>
  <c r="Z241" i="1"/>
  <c r="Z1183" i="1"/>
  <c r="Z457" i="1"/>
  <c r="Y1421" i="1"/>
  <c r="AC1421" i="1"/>
  <c r="AB1421" i="1"/>
  <c r="AA1421" i="1"/>
  <c r="P1422" i="1"/>
  <c r="Z557" i="1"/>
  <c r="O145" i="6"/>
  <c r="O229" i="6"/>
  <c r="O1476" i="6"/>
  <c r="O545" i="6"/>
  <c r="O1555" i="6"/>
  <c r="O1092" i="6"/>
  <c r="O371" i="6"/>
  <c r="O1521" i="6"/>
  <c r="O354" i="6"/>
  <c r="O569" i="6"/>
  <c r="O896" i="6"/>
  <c r="O261" i="6"/>
  <c r="O209" i="6"/>
  <c r="O979" i="6"/>
  <c r="O852" i="6"/>
  <c r="O238" i="6"/>
  <c r="O999" i="6"/>
  <c r="O161" i="6"/>
  <c r="O775" i="6"/>
  <c r="O1382" i="6"/>
  <c r="O466" i="6"/>
  <c r="O1218" i="6"/>
  <c r="O869" i="6"/>
  <c r="O1077" i="6"/>
  <c r="O91" i="6"/>
  <c r="O1205" i="6"/>
  <c r="O69" i="6"/>
  <c r="O1013" i="6"/>
  <c r="O149" i="6"/>
  <c r="O338" i="6"/>
  <c r="O694" i="6"/>
  <c r="O220" i="6"/>
  <c r="O1257" i="6"/>
  <c r="O197" i="6"/>
  <c r="O317" i="6"/>
  <c r="O1230" i="6"/>
  <c r="O424" i="6"/>
  <c r="O57" i="6"/>
  <c r="O53" i="6"/>
  <c r="AB1443" i="6"/>
  <c r="P492" i="6"/>
  <c r="P56" i="6"/>
  <c r="P144" i="6"/>
  <c r="R228" i="6"/>
  <c r="P1475" i="6"/>
  <c r="P544" i="6"/>
  <c r="P1554" i="6"/>
  <c r="AD854" i="6"/>
  <c r="N14" i="6"/>
  <c r="P52" i="6"/>
  <c r="P316" i="6"/>
  <c r="P895" i="6"/>
  <c r="P260" i="6"/>
  <c r="P208" i="6"/>
  <c r="P978" i="6"/>
  <c r="P851" i="6"/>
  <c r="AD233" i="6"/>
  <c r="AB233" i="6"/>
  <c r="P423" i="6"/>
  <c r="N460" i="6"/>
  <c r="P237" i="6"/>
  <c r="P998" i="6"/>
  <c r="P160" i="6"/>
  <c r="P774" i="6"/>
  <c r="P1381" i="6"/>
  <c r="X234" i="6"/>
  <c r="AD235" i="6" s="1"/>
  <c r="R1520" i="6"/>
  <c r="P465" i="6"/>
  <c r="R1217" i="6"/>
  <c r="P868" i="6"/>
  <c r="P1076" i="6"/>
  <c r="P1229" i="6"/>
  <c r="P1091" i="6"/>
  <c r="P568" i="6"/>
  <c r="N1555" i="6"/>
  <c r="P90" i="6"/>
  <c r="P1204" i="6"/>
  <c r="P68" i="6"/>
  <c r="P1012" i="6"/>
  <c r="P148" i="6"/>
  <c r="P370" i="6"/>
  <c r="P353" i="6"/>
  <c r="P337" i="6"/>
  <c r="P693" i="6"/>
  <c r="P219" i="6"/>
  <c r="P1256" i="6"/>
  <c r="P196" i="6"/>
  <c r="AB854" i="6"/>
  <c r="X855" i="6"/>
  <c r="AB855" i="6" s="1"/>
  <c r="O18" i="1"/>
  <c r="O9" i="1"/>
  <c r="P9" i="1" s="1"/>
  <c r="AD1243" i="6"/>
  <c r="AB1243" i="6"/>
  <c r="X1244" i="6"/>
  <c r="AC1244" i="6" s="1"/>
  <c r="AC191" i="6"/>
  <c r="AD612" i="6"/>
  <c r="AB1000" i="6"/>
  <c r="X1001" i="6"/>
  <c r="AD1002" i="6" s="1"/>
  <c r="AC451" i="6"/>
  <c r="AD450" i="6"/>
  <c r="AB451" i="6"/>
  <c r="AD451" i="6"/>
  <c r="AC1000" i="6"/>
  <c r="AB192" i="6"/>
  <c r="AB191" i="6"/>
  <c r="AC192" i="6"/>
  <c r="AD191" i="6"/>
  <c r="AD896" i="6"/>
  <c r="X1409" i="6"/>
  <c r="AB1409" i="6" s="1"/>
  <c r="AC109" i="6"/>
  <c r="X897" i="6"/>
  <c r="AB897" i="6" s="1"/>
  <c r="AB109" i="6"/>
  <c r="AB800" i="6"/>
  <c r="AD1408" i="6"/>
  <c r="AD800" i="6"/>
  <c r="AD109" i="6"/>
  <c r="AB896" i="6"/>
  <c r="AD108" i="6"/>
  <c r="AB108" i="6"/>
  <c r="X801" i="6"/>
  <c r="AD802" i="6" s="1"/>
  <c r="AB1408" i="6"/>
  <c r="AB612" i="6"/>
  <c r="AC612" i="6"/>
  <c r="AC613" i="6"/>
  <c r="AB613" i="6"/>
  <c r="R1228" i="1"/>
  <c r="X1127" i="6"/>
  <c r="AB1127" i="6" s="1"/>
  <c r="AC1126" i="6"/>
  <c r="AB1126" i="6"/>
  <c r="R1012" i="6"/>
  <c r="R998" i="1"/>
  <c r="Z1394" i="6"/>
  <c r="AA1392" i="6"/>
  <c r="AA436" i="6"/>
  <c r="R693" i="6"/>
  <c r="R1204" i="6"/>
  <c r="R90" i="6"/>
  <c r="R1381" i="6"/>
  <c r="R998" i="6"/>
  <c r="R160" i="6"/>
  <c r="R774" i="6"/>
  <c r="R148" i="6"/>
  <c r="R52" i="6"/>
  <c r="R337" i="6"/>
  <c r="AG1218" i="6"/>
  <c r="R851" i="6"/>
  <c r="AD1219" i="6"/>
  <c r="AE1218" i="6"/>
  <c r="R978" i="6"/>
  <c r="AC1219" i="6"/>
  <c r="AF1218" i="6"/>
  <c r="R895" i="6"/>
  <c r="R260" i="6"/>
  <c r="AB1218" i="6"/>
  <c r="AD1218" i="6"/>
  <c r="AK1218" i="6"/>
  <c r="AJ1218" i="6"/>
  <c r="Z1218" i="6"/>
  <c r="Z1219" i="6" s="1"/>
  <c r="AI1218" i="6"/>
  <c r="AF1219" i="6"/>
  <c r="AC1218" i="6"/>
  <c r="AL1268" i="6"/>
  <c r="AM1268" i="6"/>
  <c r="AA1138" i="6"/>
  <c r="AL1104" i="6"/>
  <c r="AM1104" i="6"/>
  <c r="AL1523" i="6"/>
  <c r="AM1523" i="6"/>
  <c r="AL1218" i="6"/>
  <c r="AM1218" i="6"/>
  <c r="AL1543" i="6"/>
  <c r="AM1543" i="6"/>
  <c r="R1554" i="6"/>
  <c r="AL271" i="6"/>
  <c r="AM271" i="6"/>
  <c r="AL775" i="6"/>
  <c r="AM775" i="6"/>
  <c r="R1475" i="6"/>
  <c r="AK1258" i="6"/>
  <c r="AL1258" i="6"/>
  <c r="AK1188" i="6"/>
  <c r="AL1188" i="6"/>
  <c r="AK1424" i="6"/>
  <c r="AL1424" i="6"/>
  <c r="AB426" i="6"/>
  <c r="AJ271" i="6"/>
  <c r="AK271" i="6"/>
  <c r="R1091" i="6"/>
  <c r="AB321" i="6"/>
  <c r="AJ1268" i="6"/>
  <c r="AK1268" i="6"/>
  <c r="AA870" i="6"/>
  <c r="AA1522" i="6"/>
  <c r="AJ1523" i="6"/>
  <c r="AK1523" i="6"/>
  <c r="AJ775" i="6"/>
  <c r="AK775" i="6"/>
  <c r="AJ1104" i="6"/>
  <c r="AK1104" i="6"/>
  <c r="Z1543" i="6"/>
  <c r="AA1542" i="6" s="1"/>
  <c r="AK1543" i="6"/>
  <c r="AD1304" i="6"/>
  <c r="AC706" i="6"/>
  <c r="AD963" i="6"/>
  <c r="AB1523" i="6"/>
  <c r="AI1543" i="6"/>
  <c r="AJ1543" i="6"/>
  <c r="AD694" i="6"/>
  <c r="AB1466" i="6"/>
  <c r="AC1079" i="6"/>
  <c r="AB400" i="6"/>
  <c r="AB625" i="6"/>
  <c r="AI1258" i="6"/>
  <c r="AJ1258" i="6"/>
  <c r="AD386" i="6"/>
  <c r="AI1188" i="6"/>
  <c r="AJ1188" i="6"/>
  <c r="AB814" i="6"/>
  <c r="AB937" i="6"/>
  <c r="AI1424" i="6"/>
  <c r="AJ1424" i="6"/>
  <c r="AC386" i="6"/>
  <c r="AB220" i="6"/>
  <c r="AB1316" i="6"/>
  <c r="AD937" i="6"/>
  <c r="AC730" i="6"/>
  <c r="AB1026" i="6"/>
  <c r="AC937" i="6"/>
  <c r="AB271" i="6"/>
  <c r="AI271" i="6"/>
  <c r="AD1466" i="6"/>
  <c r="AC1104" i="6"/>
  <c r="AI1104" i="6"/>
  <c r="AB1079" i="6"/>
  <c r="AC694" i="6"/>
  <c r="AC1466" i="6"/>
  <c r="AD508" i="6"/>
  <c r="AF775" i="6"/>
  <c r="AI775" i="6"/>
  <c r="AD372" i="6"/>
  <c r="AF1268" i="6"/>
  <c r="AI1268" i="6"/>
  <c r="AC372" i="6"/>
  <c r="AD1026" i="6"/>
  <c r="R316" i="6"/>
  <c r="AF1523" i="6"/>
  <c r="AI1523" i="6"/>
  <c r="AD730" i="6"/>
  <c r="AE1188" i="6"/>
  <c r="AG1188" i="6"/>
  <c r="AH1188" i="6"/>
  <c r="AB1188" i="6"/>
  <c r="AE1424" i="6"/>
  <c r="AG1424" i="6"/>
  <c r="AH1424" i="6"/>
  <c r="Z1424" i="6"/>
  <c r="AA1423" i="6" s="1"/>
  <c r="AC1383" i="6"/>
  <c r="AC483" i="6"/>
  <c r="AC814" i="6"/>
  <c r="AC400" i="6"/>
  <c r="AC625" i="6"/>
  <c r="AC1478" i="6"/>
  <c r="AC1291" i="6"/>
  <c r="AC1444" i="6"/>
  <c r="AD522" i="6"/>
  <c r="AB522" i="6"/>
  <c r="AC522" i="6"/>
  <c r="AC533" i="6"/>
  <c r="AD271" i="6"/>
  <c r="X707" i="6"/>
  <c r="AC707" i="6" s="1"/>
  <c r="X779" i="6"/>
  <c r="AE1258" i="6"/>
  <c r="AG1258" i="6"/>
  <c r="AH1258" i="6"/>
  <c r="AF1259" i="6"/>
  <c r="AB1258" i="6"/>
  <c r="AE1104" i="6"/>
  <c r="AG1104" i="6"/>
  <c r="AH1104" i="6"/>
  <c r="AB1104" i="6"/>
  <c r="AD426" i="6"/>
  <c r="AD321" i="6"/>
  <c r="AD220" i="6"/>
  <c r="AD156" i="6"/>
  <c r="AD412" i="6"/>
  <c r="AD1176" i="6"/>
  <c r="AD1050" i="6"/>
  <c r="AD775" i="6"/>
  <c r="AD1258" i="6"/>
  <c r="AD1543" i="6"/>
  <c r="AE1268" i="6"/>
  <c r="AG1268" i="6"/>
  <c r="AH1268" i="6"/>
  <c r="AB1268" i="6"/>
  <c r="AE1523" i="6"/>
  <c r="AG1523" i="6"/>
  <c r="AH1523" i="6"/>
  <c r="AC1523" i="6"/>
  <c r="AD1523" i="6"/>
  <c r="AC426" i="6"/>
  <c r="AC321" i="6"/>
  <c r="AC156" i="6"/>
  <c r="AC412" i="6"/>
  <c r="AC1176" i="6"/>
  <c r="AC1050" i="6"/>
  <c r="AC1304" i="6"/>
  <c r="AC775" i="6"/>
  <c r="AC1258" i="6"/>
  <c r="AC521" i="6"/>
  <c r="X387" i="6"/>
  <c r="AD387" i="6" s="1"/>
  <c r="AC271" i="6"/>
  <c r="AD1424" i="6"/>
  <c r="AC963" i="6"/>
  <c r="AD509" i="6"/>
  <c r="AB509" i="6"/>
  <c r="AC509" i="6"/>
  <c r="AE775" i="6"/>
  <c r="AG775" i="6"/>
  <c r="AH775" i="6"/>
  <c r="AB775" i="6"/>
  <c r="AB94" i="6"/>
  <c r="AB333" i="6"/>
  <c r="AB156" i="6"/>
  <c r="AB1478" i="6"/>
  <c r="AB1543" i="6"/>
  <c r="AD94" i="6"/>
  <c r="AD333" i="6"/>
  <c r="AD306" i="6"/>
  <c r="AD168" i="6"/>
  <c r="AD638" i="6"/>
  <c r="AD884" i="6"/>
  <c r="AD1231" i="6"/>
  <c r="AD1067" i="6"/>
  <c r="AD1316" i="6"/>
  <c r="AD1268" i="6"/>
  <c r="AD584" i="6"/>
  <c r="X1027" i="6"/>
  <c r="AC1027" i="6" s="1"/>
  <c r="AF1258" i="6"/>
  <c r="Z462" i="6"/>
  <c r="Z463" i="6" s="1"/>
  <c r="AA463" i="6" s="1"/>
  <c r="AD749" i="6"/>
  <c r="AE271" i="6"/>
  <c r="AG271" i="6"/>
  <c r="AH271" i="6"/>
  <c r="Z271" i="6"/>
  <c r="AA270" i="6" s="1"/>
  <c r="AE1543" i="6"/>
  <c r="AG1543" i="6"/>
  <c r="AH1543" i="6"/>
  <c r="AC333" i="6"/>
  <c r="AC306" i="6"/>
  <c r="AC168" i="6"/>
  <c r="AC638" i="6"/>
  <c r="AC884" i="6"/>
  <c r="AC1231" i="6"/>
  <c r="AC1067" i="6"/>
  <c r="AC1316" i="6"/>
  <c r="AC1268" i="6"/>
  <c r="X731" i="6"/>
  <c r="AB731" i="6" s="1"/>
  <c r="AF271" i="6"/>
  <c r="AC1424" i="6"/>
  <c r="AC584" i="6"/>
  <c r="AA869" i="6"/>
  <c r="AD964" i="6"/>
  <c r="AB964" i="6"/>
  <c r="AC964" i="6"/>
  <c r="AC749" i="6"/>
  <c r="AF1104" i="6"/>
  <c r="AB1351" i="6"/>
  <c r="AB58" i="6"/>
  <c r="AB358" i="6"/>
  <c r="AB168" i="6"/>
  <c r="AB884" i="6"/>
  <c r="AB1176" i="6"/>
  <c r="AB1291" i="6"/>
  <c r="AB1444" i="6"/>
  <c r="AD1351" i="6"/>
  <c r="AD58" i="6"/>
  <c r="AD1188" i="6"/>
  <c r="X1106" i="6"/>
  <c r="AB1107" i="6" s="1"/>
  <c r="AD497" i="6"/>
  <c r="AB497" i="6"/>
  <c r="AC497" i="6"/>
  <c r="AF1543" i="6"/>
  <c r="AC58" i="6"/>
  <c r="AC358" i="6"/>
  <c r="AC1188" i="6"/>
  <c r="X534" i="6"/>
  <c r="AB534" i="6" s="1"/>
  <c r="AD496" i="6"/>
  <c r="AD585" i="6"/>
  <c r="AB585" i="6"/>
  <c r="AC585" i="6"/>
  <c r="X750" i="6"/>
  <c r="AB750" i="6" s="1"/>
  <c r="AB1383" i="6"/>
  <c r="AB234" i="6"/>
  <c r="AB483" i="6"/>
  <c r="AB694" i="6"/>
  <c r="AB1231" i="6"/>
  <c r="AB1424" i="6"/>
  <c r="AB1067" i="6"/>
  <c r="AB1304" i="6"/>
  <c r="AD1383" i="6"/>
  <c r="AD234" i="6"/>
  <c r="AD483" i="6"/>
  <c r="AD400" i="6"/>
  <c r="AD1291" i="6"/>
  <c r="AD1104" i="6"/>
  <c r="AB521" i="6"/>
  <c r="AC1543" i="6"/>
  <c r="AD533" i="6"/>
  <c r="AF1424" i="6"/>
  <c r="AC496" i="6"/>
  <c r="AB706" i="6"/>
  <c r="AC508" i="6"/>
  <c r="AF1188" i="6"/>
  <c r="AA1422" i="6"/>
  <c r="AC1259" i="6"/>
  <c r="AD1259" i="6"/>
  <c r="AB1384" i="6"/>
  <c r="AC1384" i="6"/>
  <c r="AB427" i="6"/>
  <c r="AC427" i="6"/>
  <c r="AB59" i="6"/>
  <c r="AC59" i="6"/>
  <c r="AB322" i="6"/>
  <c r="AC322" i="6"/>
  <c r="AB334" i="6"/>
  <c r="AC334" i="6"/>
  <c r="X359" i="6"/>
  <c r="AD360" i="6" s="1"/>
  <c r="AB484" i="6"/>
  <c r="AC484" i="6"/>
  <c r="AB695" i="6"/>
  <c r="AC695" i="6"/>
  <c r="AB157" i="6"/>
  <c r="AC157" i="6"/>
  <c r="AB169" i="6"/>
  <c r="AC169" i="6"/>
  <c r="AB401" i="6"/>
  <c r="AC401" i="6"/>
  <c r="AB885" i="6"/>
  <c r="AC885" i="6"/>
  <c r="AB938" i="6"/>
  <c r="AC938" i="6"/>
  <c r="AB1177" i="6"/>
  <c r="AC1177" i="6"/>
  <c r="AB1232" i="6"/>
  <c r="AC1232" i="6"/>
  <c r="AB1467" i="6"/>
  <c r="AC1467" i="6"/>
  <c r="AB1068" i="6"/>
  <c r="AC1068" i="6"/>
  <c r="AB1292" i="6"/>
  <c r="AC1292" i="6"/>
  <c r="AB1305" i="6"/>
  <c r="AC1305" i="6"/>
  <c r="AB1317" i="6"/>
  <c r="AC1317" i="6"/>
  <c r="X1352" i="6"/>
  <c r="AC1352" i="6" s="1"/>
  <c r="X95" i="6"/>
  <c r="AC95" i="6" s="1"/>
  <c r="X221" i="6"/>
  <c r="AD222" i="6" s="1"/>
  <c r="X272" i="6"/>
  <c r="Y272" i="6" s="1"/>
  <c r="X307" i="6"/>
  <c r="AD307" i="6" s="1"/>
  <c r="X815" i="6"/>
  <c r="AC815" i="6" s="1"/>
  <c r="X373" i="6"/>
  <c r="AC373" i="6" s="1"/>
  <c r="X413" i="6"/>
  <c r="AD414" i="6" s="1"/>
  <c r="X639" i="6"/>
  <c r="AD639" i="6" s="1"/>
  <c r="X626" i="6"/>
  <c r="AD627" i="6" s="1"/>
  <c r="X1479" i="6"/>
  <c r="AB1479" i="6" s="1"/>
  <c r="X1425" i="6"/>
  <c r="X1524" i="6"/>
  <c r="Y1524" i="6" s="1"/>
  <c r="X1544" i="6"/>
  <c r="X1051" i="6"/>
  <c r="AD1051" i="6" s="1"/>
  <c r="X1080" i="6"/>
  <c r="AD1081" i="6" s="1"/>
  <c r="X1270" i="6"/>
  <c r="AB1271" i="6" s="1"/>
  <c r="X1445" i="6"/>
  <c r="AB1445" i="6" s="1"/>
  <c r="Z1104" i="6"/>
  <c r="AA1103" i="6" s="1"/>
  <c r="Z775" i="6"/>
  <c r="AA774" i="6" s="1"/>
  <c r="Z1258" i="6"/>
  <c r="Z1259" i="6" s="1"/>
  <c r="Z1260" i="6" s="1"/>
  <c r="Z1261" i="6" s="1"/>
  <c r="Z1262" i="6" s="1"/>
  <c r="Z1263" i="6" s="1"/>
  <c r="Z1264" i="6" s="1"/>
  <c r="Z1265" i="6" s="1"/>
  <c r="Z1266" i="6" s="1"/>
  <c r="Z1267" i="6" s="1"/>
  <c r="Z1268" i="6" s="1"/>
  <c r="Z1188" i="6"/>
  <c r="AA1187" i="6" s="1"/>
  <c r="R868" i="6"/>
  <c r="R1076" i="6"/>
  <c r="R237" i="6"/>
  <c r="R196" i="6"/>
  <c r="AA293" i="6"/>
  <c r="AA294" i="6"/>
  <c r="R568" i="6"/>
  <c r="P1217" i="6"/>
  <c r="R208" i="6"/>
  <c r="R465" i="6"/>
  <c r="AA73" i="6"/>
  <c r="AA74" i="6"/>
  <c r="R353" i="6"/>
  <c r="AA558" i="6"/>
  <c r="AA559" i="6"/>
  <c r="P228" i="6"/>
  <c r="N999" i="6"/>
  <c r="N852" i="6"/>
  <c r="N371" i="6"/>
  <c r="N533" i="6"/>
  <c r="N169" i="6"/>
  <c r="N224" i="6"/>
  <c r="N1077" i="6"/>
  <c r="N1218" i="6"/>
  <c r="N1092" i="6"/>
  <c r="N493" i="6"/>
  <c r="N77" i="6"/>
  <c r="N1139" i="6"/>
  <c r="N1230" i="6"/>
  <c r="N424" i="6"/>
  <c r="N694" i="6"/>
  <c r="N1064" i="6"/>
  <c r="N775" i="6"/>
  <c r="N1382" i="6"/>
  <c r="N1476" i="6"/>
  <c r="N896" i="6"/>
  <c r="N979" i="6"/>
  <c r="N104" i="6"/>
  <c r="N1521" i="6"/>
  <c r="P1520" i="6"/>
  <c r="N1257" i="6"/>
  <c r="N261" i="6"/>
  <c r="N145" i="6"/>
  <c r="N91" i="6"/>
  <c r="N53" i="6"/>
  <c r="N532" i="6"/>
  <c r="N1205" i="6"/>
  <c r="N869" i="6"/>
  <c r="N220" i="6"/>
  <c r="N116" i="6"/>
  <c r="N136" i="6"/>
  <c r="N569" i="6"/>
  <c r="N189" i="6"/>
  <c r="N452" i="6"/>
  <c r="N245" i="6"/>
  <c r="M494" i="6"/>
  <c r="Q494" i="6"/>
  <c r="M1187" i="6"/>
  <c r="Q1187" i="6"/>
  <c r="M1243" i="6"/>
  <c r="Q1243" i="6"/>
  <c r="M519" i="6"/>
  <c r="Q519" i="6"/>
  <c r="M1049" i="6"/>
  <c r="Q1049" i="6"/>
  <c r="M828" i="6"/>
  <c r="Q828" i="6"/>
  <c r="M1140" i="6"/>
  <c r="Q1140" i="6"/>
  <c r="M624" i="6"/>
  <c r="Q624" i="6"/>
  <c r="M1065" i="6"/>
  <c r="Q1065" i="6"/>
  <c r="M320" i="6"/>
  <c r="Q320" i="6"/>
  <c r="M557" i="6"/>
  <c r="Q557" i="6"/>
  <c r="M545" i="6"/>
  <c r="Q545" i="6"/>
  <c r="M233" i="6"/>
  <c r="Q233" i="6"/>
  <c r="M358" i="6"/>
  <c r="Q358" i="6"/>
  <c r="M1423" i="6"/>
  <c r="Q1423" i="6"/>
  <c r="M1206" i="6"/>
  <c r="Q1206" i="6"/>
  <c r="M854" i="6"/>
  <c r="Q854" i="6"/>
  <c r="M1175" i="6"/>
  <c r="Q1175" i="6"/>
  <c r="M1555" i="6"/>
  <c r="Q1555" i="6"/>
  <c r="M1477" i="6"/>
  <c r="Q1477" i="6"/>
  <c r="M1289" i="6"/>
  <c r="Q1289" i="6"/>
  <c r="M1315" i="6"/>
  <c r="Q1315" i="6"/>
  <c r="M1000" i="6"/>
  <c r="Q1000" i="6"/>
  <c r="M813" i="6"/>
  <c r="Q813" i="6"/>
  <c r="M92" i="6"/>
  <c r="Q92" i="6"/>
  <c r="M333" i="6"/>
  <c r="Q333" i="6"/>
  <c r="M1302" i="6"/>
  <c r="Q1302" i="6"/>
  <c r="M705" i="6"/>
  <c r="Q705" i="6"/>
  <c r="M1350" i="6"/>
  <c r="Q1350" i="6"/>
  <c r="M293" i="6"/>
  <c r="Q293" i="6"/>
  <c r="M533" i="6"/>
  <c r="Q533" i="6"/>
  <c r="M1230" i="6"/>
  <c r="Q1230" i="6"/>
  <c r="M870" i="6"/>
  <c r="Q870" i="6"/>
  <c r="M1407" i="6"/>
  <c r="Q1407" i="6"/>
  <c r="M728" i="6"/>
  <c r="Q728" i="6"/>
  <c r="M1442" i="6"/>
  <c r="Q1442" i="6"/>
  <c r="M344" i="6"/>
  <c r="Q344" i="6"/>
  <c r="M780" i="6"/>
  <c r="Q780" i="6"/>
  <c r="M245" i="6"/>
  <c r="Q245" i="6"/>
  <c r="M1013" i="6"/>
  <c r="Q1013" i="6"/>
  <c r="M664" i="6"/>
  <c r="Q664" i="6"/>
  <c r="M798" i="6"/>
  <c r="Q798" i="6"/>
  <c r="M262" i="6"/>
  <c r="Q262" i="6"/>
  <c r="M1327" i="6"/>
  <c r="Q1327" i="6"/>
  <c r="M582" i="6"/>
  <c r="Q582" i="6"/>
  <c r="M841" i="6"/>
  <c r="M370" i="6"/>
  <c r="L371" i="6"/>
  <c r="Q371" i="6" s="1"/>
  <c r="M1125" i="6"/>
  <c r="L1126" i="6"/>
  <c r="Q1126" i="6" s="1"/>
  <c r="M611" i="6"/>
  <c r="L612" i="6"/>
  <c r="Q612" i="6" s="1"/>
  <c r="M1382" i="6"/>
  <c r="M221" i="6"/>
  <c r="M424" i="6"/>
  <c r="L425" i="6"/>
  <c r="Q425" i="6" s="1"/>
  <c r="M155" i="6"/>
  <c r="L156" i="6"/>
  <c r="M385" i="6"/>
  <c r="L386" i="6"/>
  <c r="Q386" i="6" s="1"/>
  <c r="M1103" i="6"/>
  <c r="M681" i="6"/>
  <c r="L1511" i="6"/>
  <c r="Q1511" i="6" s="1"/>
  <c r="M1510" i="6"/>
  <c r="L58" i="6"/>
  <c r="M57" i="6"/>
  <c r="L1164" i="6"/>
  <c r="Q1164" i="6" s="1"/>
  <c r="M1163" i="6"/>
  <c r="L694" i="6"/>
  <c r="Q694" i="6" s="1"/>
  <c r="M693" i="6"/>
  <c r="M167" i="6"/>
  <c r="M882" i="6"/>
  <c r="M189" i="6"/>
  <c r="L190" i="6"/>
  <c r="Q190" i="6" s="1"/>
  <c r="M962" i="6"/>
  <c r="L963" i="6"/>
  <c r="M1257" i="6"/>
  <c r="M638" i="6"/>
  <c r="L1371" i="6"/>
  <c r="M1370" i="6"/>
  <c r="M507" i="6"/>
  <c r="L508" i="6"/>
  <c r="Q508" i="6" s="1"/>
  <c r="M1078" i="6"/>
  <c r="L108" i="6"/>
  <c r="M107" i="6"/>
  <c r="L483" i="6"/>
  <c r="Q483" i="6" s="1"/>
  <c r="M482" i="6"/>
  <c r="M411" i="6"/>
  <c r="L412" i="6"/>
  <c r="Q412" i="6" s="1"/>
  <c r="M570" i="6"/>
  <c r="L571" i="6"/>
  <c r="L450" i="6"/>
  <c r="M449" i="6"/>
  <c r="M595" i="6"/>
  <c r="M1522" i="6"/>
  <c r="M1218" i="6"/>
  <c r="L1219" i="6"/>
  <c r="L1466" i="6"/>
  <c r="M1465" i="6"/>
  <c r="L306" i="6"/>
  <c r="Q306" i="6" s="1"/>
  <c r="M305" i="6"/>
  <c r="M119" i="6"/>
  <c r="L120" i="6"/>
  <c r="M896" i="6"/>
  <c r="M461" i="6"/>
  <c r="L1025" i="6"/>
  <c r="Q1025" i="6" s="1"/>
  <c r="M1024" i="6"/>
  <c r="M69" i="6"/>
  <c r="L70" i="6"/>
  <c r="Q70" i="6" s="1"/>
  <c r="M748" i="6"/>
  <c r="L749" i="6"/>
  <c r="Q749" i="6" s="1"/>
  <c r="L1141" i="6"/>
  <c r="S1140" i="6"/>
  <c r="L781" i="6"/>
  <c r="L534" i="6"/>
  <c r="S534" i="6" s="1"/>
  <c r="S92" i="6"/>
  <c r="L93" i="6"/>
  <c r="AC11" i="1"/>
  <c r="P11" i="1"/>
  <c r="L15" i="6"/>
  <c r="M15" i="6" s="1"/>
  <c r="Q14" i="6"/>
  <c r="S61" i="6"/>
  <c r="S153" i="6"/>
  <c r="S360" i="6"/>
  <c r="S132" i="6"/>
  <c r="S13" i="6"/>
  <c r="S97" i="6"/>
  <c r="R459" i="6"/>
  <c r="R492" i="6"/>
  <c r="R448" i="6"/>
  <c r="R1314" i="6"/>
  <c r="R343" i="6"/>
  <c r="R384" i="6"/>
  <c r="R411" i="6"/>
  <c r="R518" i="6"/>
  <c r="R1393" i="6"/>
  <c r="R1442" i="6"/>
  <c r="R1164" i="6"/>
  <c r="R924" i="6"/>
  <c r="R56" i="6"/>
  <c r="R356" i="6"/>
  <c r="R1394" i="6"/>
  <c r="R828" i="6"/>
  <c r="R191" i="6"/>
  <c r="R143" i="6"/>
  <c r="R201" i="6"/>
  <c r="R936" i="6"/>
  <c r="R437" i="6"/>
  <c r="R1048" i="6"/>
  <c r="R218" i="6"/>
  <c r="R798" i="6"/>
  <c r="R663" i="6"/>
  <c r="R331" i="6"/>
  <c r="R483" i="6"/>
  <c r="R717" i="6"/>
  <c r="R119" i="6"/>
  <c r="P14" i="6"/>
  <c r="R14" i="6"/>
  <c r="R1406" i="6"/>
  <c r="R1349" i="6"/>
  <c r="R508" i="6"/>
  <c r="R68" i="6"/>
  <c r="R155" i="6"/>
  <c r="R747" i="6"/>
  <c r="R1288" i="6"/>
  <c r="R1174" i="6"/>
  <c r="R704" i="6"/>
  <c r="R581" i="6"/>
  <c r="R612" i="6"/>
  <c r="R556" i="6"/>
  <c r="R1241" i="6"/>
  <c r="R107" i="6"/>
  <c r="R1152" i="6"/>
  <c r="R1256" i="6"/>
  <c r="R623" i="6"/>
  <c r="R291" i="6"/>
  <c r="R219" i="6"/>
  <c r="R318" i="6"/>
  <c r="R1511" i="6"/>
  <c r="R304" i="6"/>
  <c r="R1370" i="6"/>
  <c r="R812" i="6"/>
  <c r="R1126" i="6"/>
  <c r="R423" i="6"/>
  <c r="R396" i="6"/>
  <c r="R1187" i="6"/>
  <c r="R1229" i="6"/>
  <c r="R1024" i="6"/>
  <c r="R1103" i="6"/>
  <c r="R231" i="6"/>
  <c r="R727" i="6"/>
  <c r="R1464" i="6"/>
  <c r="R962" i="6"/>
  <c r="R370" i="6"/>
  <c r="R1422" i="6"/>
  <c r="R1301" i="6"/>
  <c r="R544" i="6"/>
  <c r="L263" i="6"/>
  <c r="S461" i="6"/>
  <c r="L462" i="6"/>
  <c r="Q462" i="6" s="1"/>
  <c r="S1078" i="6"/>
  <c r="S221" i="6"/>
  <c r="S1522" i="6"/>
  <c r="L294" i="6"/>
  <c r="L1258" i="6"/>
  <c r="Q1258" i="6" s="1"/>
  <c r="L359" i="6"/>
  <c r="L168" i="6"/>
  <c r="L1424" i="6"/>
  <c r="L1303" i="6"/>
  <c r="L1244" i="6"/>
  <c r="L639" i="6"/>
  <c r="Q639" i="6" s="1"/>
  <c r="L799" i="6"/>
  <c r="Q799" i="6" s="1"/>
  <c r="L558" i="6"/>
  <c r="L1383" i="6"/>
  <c r="L829" i="6"/>
  <c r="L1478" i="6"/>
  <c r="L1290" i="6"/>
  <c r="L729" i="6"/>
  <c r="L321" i="6"/>
  <c r="L855" i="6"/>
  <c r="L546" i="6"/>
  <c r="L1351" i="6"/>
  <c r="L1104" i="6"/>
  <c r="Q1104" i="6" s="1"/>
  <c r="L234" i="6"/>
  <c r="S1013" i="6"/>
  <c r="L495" i="6"/>
  <c r="S494" i="6"/>
  <c r="L1188" i="6"/>
  <c r="Q1188" i="6" s="1"/>
  <c r="L1408" i="6"/>
  <c r="L1066" i="6"/>
  <c r="S1065" i="6"/>
  <c r="L1523" i="6"/>
  <c r="L1207" i="6"/>
  <c r="L706" i="6"/>
  <c r="L583" i="6"/>
  <c r="L1316" i="6"/>
  <c r="L883" i="6"/>
  <c r="Q883" i="6" s="1"/>
  <c r="L1176" i="6"/>
  <c r="L345" i="6"/>
  <c r="L842" i="6"/>
  <c r="L625" i="6"/>
  <c r="L1231" i="6"/>
  <c r="L682" i="6"/>
  <c r="L897" i="6"/>
  <c r="L1443" i="6"/>
  <c r="Q1443" i="6" s="1"/>
  <c r="L520" i="6"/>
  <c r="L1050" i="6"/>
  <c r="L1001" i="6"/>
  <c r="L871" i="6"/>
  <c r="S870" i="6"/>
  <c r="L814" i="6"/>
  <c r="Q10" i="1"/>
  <c r="S15" i="6"/>
  <c r="S1219" i="6"/>
  <c r="S372" i="6"/>
  <c r="S1206" i="6"/>
  <c r="S425" i="6"/>
  <c r="S262" i="6"/>
  <c r="S1000" i="6"/>
  <c r="S776" i="6"/>
  <c r="S897" i="6"/>
  <c r="AA1139" i="6"/>
  <c r="S1477" i="6"/>
  <c r="X15" i="6"/>
  <c r="AD15" i="6" s="1"/>
  <c r="Y1105" i="6"/>
  <c r="S1231" i="6"/>
  <c r="AB14" i="6"/>
  <c r="S1258" i="6"/>
  <c r="AC14" i="6"/>
  <c r="AA265" i="6"/>
  <c r="Y776" i="6"/>
  <c r="AM776" i="6" s="1"/>
  <c r="S853" i="6"/>
  <c r="AD14" i="6"/>
  <c r="Y1189" i="6"/>
  <c r="AM1189" i="6" s="1"/>
  <c r="S570" i="6"/>
  <c r="Y1269" i="6"/>
  <c r="AM1269" i="6" s="1"/>
  <c r="S1383" i="6"/>
  <c r="R1255" i="1"/>
  <c r="R265" i="1"/>
  <c r="R691" i="1"/>
  <c r="R1216" i="1"/>
  <c r="R1475" i="1"/>
  <c r="R568" i="1"/>
  <c r="R851" i="1"/>
  <c r="R894" i="1"/>
  <c r="R1206" i="1"/>
  <c r="R773" i="1"/>
  <c r="R19" i="1"/>
  <c r="Q19" i="1"/>
  <c r="R368" i="1"/>
  <c r="R276" i="1"/>
  <c r="R1138" i="1"/>
  <c r="M10" i="1"/>
  <c r="R10" i="1"/>
  <c r="R1381" i="1"/>
  <c r="R1063" i="1"/>
  <c r="K20" i="1"/>
  <c r="L20" i="1" s="1"/>
  <c r="M19" i="1"/>
  <c r="AZ24" i="1"/>
  <c r="AZ25" i="1"/>
  <c r="X1138" i="1"/>
  <c r="AE1138" i="1" s="1"/>
  <c r="X269" i="1"/>
  <c r="W12" i="1"/>
  <c r="X868" i="1"/>
  <c r="AE868" i="1" s="1"/>
  <c r="X1521" i="1"/>
  <c r="X459" i="1"/>
  <c r="AE459" i="1" s="1"/>
  <c r="X1188" i="1"/>
  <c r="X1268" i="1"/>
  <c r="AE1268" i="1" s="1"/>
  <c r="X73" i="1"/>
  <c r="X773" i="1"/>
  <c r="AE773" i="1" s="1"/>
  <c r="X1422" i="1"/>
  <c r="X1541" i="1"/>
  <c r="X1255" i="1"/>
  <c r="AA11" i="1"/>
  <c r="X1102" i="1"/>
  <c r="AE1102" i="1" s="1"/>
  <c r="AB11" i="1"/>
  <c r="AB235" i="6" l="1"/>
  <c r="AL269" i="1"/>
  <c r="AK269" i="1"/>
  <c r="AJ269" i="1"/>
  <c r="AH269" i="1"/>
  <c r="AG269" i="1"/>
  <c r="AI269" i="1"/>
  <c r="AF269" i="1"/>
  <c r="AD269" i="1"/>
  <c r="AL1188" i="1"/>
  <c r="AK1188" i="1"/>
  <c r="AJ1188" i="1"/>
  <c r="AH1188" i="1"/>
  <c r="AG1188" i="1"/>
  <c r="AI1188" i="1"/>
  <c r="AD1188" i="1"/>
  <c r="AF1188" i="1"/>
  <c r="K1541" i="1"/>
  <c r="Q1540" i="1"/>
  <c r="M1540" i="1"/>
  <c r="L1540" i="1"/>
  <c r="K1496" i="1"/>
  <c r="Q1495" i="1"/>
  <c r="M1495" i="1"/>
  <c r="L1495" i="1"/>
  <c r="AE269" i="1"/>
  <c r="AL1102" i="1"/>
  <c r="AK1102" i="1"/>
  <c r="AJ1102" i="1"/>
  <c r="AH1102" i="1"/>
  <c r="AG1102" i="1"/>
  <c r="AI1102" i="1"/>
  <c r="AF1102" i="1"/>
  <c r="AD1102" i="1"/>
  <c r="AL459" i="1"/>
  <c r="AK459" i="1"/>
  <c r="AJ459" i="1"/>
  <c r="AI459" i="1"/>
  <c r="AH459" i="1"/>
  <c r="AG459" i="1"/>
  <c r="AF459" i="1"/>
  <c r="AD459" i="1"/>
  <c r="AL1255" i="1"/>
  <c r="AK1255" i="1"/>
  <c r="AJ1255" i="1"/>
  <c r="AH1255" i="1"/>
  <c r="AG1255" i="1"/>
  <c r="AI1255" i="1"/>
  <c r="AF1255" i="1"/>
  <c r="AD1255" i="1"/>
  <c r="AL1521" i="1"/>
  <c r="AG1521" i="1"/>
  <c r="AJ1521" i="1"/>
  <c r="AI1521" i="1"/>
  <c r="AK1521" i="1"/>
  <c r="AH1521" i="1"/>
  <c r="AD1521" i="1"/>
  <c r="AF1521" i="1"/>
  <c r="Z558" i="1"/>
  <c r="N20" i="1"/>
  <c r="AL1541" i="1"/>
  <c r="AK1541" i="1"/>
  <c r="AJ1541" i="1"/>
  <c r="AH1541" i="1"/>
  <c r="AI1541" i="1"/>
  <c r="AG1541" i="1"/>
  <c r="AF1541" i="1"/>
  <c r="AD1541" i="1"/>
  <c r="AE1188" i="1"/>
  <c r="AL868" i="1"/>
  <c r="AK868" i="1"/>
  <c r="AJ868" i="1"/>
  <c r="AH868" i="1"/>
  <c r="AG868" i="1"/>
  <c r="AI868" i="1"/>
  <c r="AE869" i="1"/>
  <c r="AD868" i="1"/>
  <c r="AF868" i="1"/>
  <c r="AL1422" i="1"/>
  <c r="AK1422" i="1"/>
  <c r="AI1422" i="1"/>
  <c r="AJ1422" i="1"/>
  <c r="AH1422" i="1"/>
  <c r="AG1422" i="1"/>
  <c r="AF1422" i="1"/>
  <c r="AD1422" i="1"/>
  <c r="O15" i="6"/>
  <c r="AE1521" i="1"/>
  <c r="AL773" i="1"/>
  <c r="AK773" i="1"/>
  <c r="AJ773" i="1"/>
  <c r="AH773" i="1"/>
  <c r="AI773" i="1"/>
  <c r="AG773" i="1"/>
  <c r="AF773" i="1"/>
  <c r="AD773" i="1"/>
  <c r="AK73" i="1"/>
  <c r="AJ73" i="1"/>
  <c r="AI73" i="1"/>
  <c r="AL73" i="1"/>
  <c r="AH73" i="1"/>
  <c r="AG73" i="1"/>
  <c r="AF73" i="1"/>
  <c r="AD73" i="1"/>
  <c r="AL1138" i="1"/>
  <c r="AI1138" i="1"/>
  <c r="AK1138" i="1"/>
  <c r="AG1138" i="1"/>
  <c r="AJ1138" i="1"/>
  <c r="AH1138" i="1"/>
  <c r="AD1138" i="1"/>
  <c r="AF1138" i="1"/>
  <c r="N11" i="1"/>
  <c r="N1540" i="1"/>
  <c r="O1539" i="1"/>
  <c r="P1539" i="1" s="1"/>
  <c r="N1495" i="1"/>
  <c r="O1494" i="1"/>
  <c r="P1494" i="1" s="1"/>
  <c r="AE1422" i="1"/>
  <c r="AE1255" i="1"/>
  <c r="AL1268" i="1"/>
  <c r="AK1268" i="1"/>
  <c r="AJ1268" i="1"/>
  <c r="AH1268" i="1"/>
  <c r="AI1268" i="1"/>
  <c r="AG1268" i="1"/>
  <c r="AD1268" i="1"/>
  <c r="AF1268" i="1"/>
  <c r="AE1541" i="1"/>
  <c r="AE73" i="1"/>
  <c r="Y1255" i="1"/>
  <c r="Z1254" i="1" s="1"/>
  <c r="AC1255" i="1"/>
  <c r="AB1255" i="1"/>
  <c r="AA1255" i="1"/>
  <c r="P1256" i="1"/>
  <c r="Y1541" i="1"/>
  <c r="Z1540" i="1" s="1"/>
  <c r="AC1541" i="1"/>
  <c r="AB1541" i="1"/>
  <c r="AA1541" i="1"/>
  <c r="Y244" i="1"/>
  <c r="Y265" i="1"/>
  <c r="Y269" i="1"/>
  <c r="AC269" i="1"/>
  <c r="AB269" i="1"/>
  <c r="AA269" i="1"/>
  <c r="P270" i="1"/>
  <c r="Y459" i="1"/>
  <c r="Z458" i="1" s="1"/>
  <c r="AC459" i="1"/>
  <c r="AB459" i="1"/>
  <c r="AA459" i="1"/>
  <c r="P460" i="1"/>
  <c r="Y1422" i="1"/>
  <c r="AC1422" i="1"/>
  <c r="AB1422" i="1"/>
  <c r="AA1422" i="1"/>
  <c r="P1423" i="1"/>
  <c r="Y773" i="1"/>
  <c r="AC773" i="1"/>
  <c r="AB773" i="1"/>
  <c r="AA773" i="1"/>
  <c r="P774" i="1"/>
  <c r="Y1394" i="1"/>
  <c r="Z1392" i="1"/>
  <c r="Y73" i="1"/>
  <c r="Z72" i="1" s="1"/>
  <c r="AC73" i="1"/>
  <c r="AB73" i="1"/>
  <c r="AA73" i="1"/>
  <c r="P74" i="1"/>
  <c r="Y1102" i="1"/>
  <c r="AC1102" i="1"/>
  <c r="AB1102" i="1"/>
  <c r="AA1102" i="1"/>
  <c r="P1103" i="1"/>
  <c r="AC1268" i="1"/>
  <c r="AB1268" i="1"/>
  <c r="AA1268" i="1"/>
  <c r="P1269" i="1"/>
  <c r="Y1138" i="1"/>
  <c r="AC1138" i="1"/>
  <c r="AB1138" i="1"/>
  <c r="AA1138" i="1"/>
  <c r="P1139" i="1"/>
  <c r="Y1188" i="1"/>
  <c r="Z1187" i="1" s="1"/>
  <c r="AC1188" i="1"/>
  <c r="AA1188" i="1"/>
  <c r="AB1188" i="1"/>
  <c r="P1189" i="1"/>
  <c r="Z772" i="1"/>
  <c r="Y1521" i="1"/>
  <c r="Z1520" i="1" s="1"/>
  <c r="AC1521" i="1"/>
  <c r="AB1521" i="1"/>
  <c r="AA1521" i="1"/>
  <c r="P1522" i="1"/>
  <c r="Z1519" i="1"/>
  <c r="Z1420" i="1"/>
  <c r="Y826" i="1"/>
  <c r="Z1101" i="1"/>
  <c r="Z291" i="1"/>
  <c r="Y292" i="1"/>
  <c r="Y868" i="1"/>
  <c r="AC868" i="1"/>
  <c r="AB868" i="1"/>
  <c r="AA868" i="1"/>
  <c r="P869" i="1"/>
  <c r="AC869" i="1"/>
  <c r="AB869" i="1"/>
  <c r="Z1184" i="1"/>
  <c r="Y1219" i="1"/>
  <c r="Z1219" i="1" s="1"/>
  <c r="Z824" i="1"/>
  <c r="Z1217" i="1"/>
  <c r="Z290" i="1"/>
  <c r="AB801" i="6"/>
  <c r="AC234" i="6"/>
  <c r="O117" i="6"/>
  <c r="O262" i="6"/>
  <c r="O1383" i="6"/>
  <c r="O494" i="6"/>
  <c r="O853" i="6"/>
  <c r="O221" i="6"/>
  <c r="O1258" i="6"/>
  <c r="O776" i="6"/>
  <c r="O1093" i="6"/>
  <c r="O1000" i="6"/>
  <c r="P460" i="6"/>
  <c r="O461" i="6"/>
  <c r="O870" i="6"/>
  <c r="O1065" i="6"/>
  <c r="O1219" i="6"/>
  <c r="O246" i="6"/>
  <c r="O1206" i="6"/>
  <c r="O1522" i="6"/>
  <c r="O695" i="6"/>
  <c r="O1078" i="6"/>
  <c r="O453" i="6"/>
  <c r="O533" i="6"/>
  <c r="O105" i="6"/>
  <c r="O425" i="6"/>
  <c r="O225" i="6"/>
  <c r="AC235" i="6"/>
  <c r="O190" i="6"/>
  <c r="O54" i="6"/>
  <c r="O980" i="6"/>
  <c r="O1231" i="6"/>
  <c r="O170" i="6"/>
  <c r="O570" i="6"/>
  <c r="O92" i="6"/>
  <c r="O897" i="6"/>
  <c r="O1140" i="6"/>
  <c r="O534" i="6"/>
  <c r="O137" i="6"/>
  <c r="O146" i="6"/>
  <c r="O1477" i="6"/>
  <c r="O78" i="6"/>
  <c r="O372" i="6"/>
  <c r="AC855" i="6"/>
  <c r="AD855" i="6"/>
  <c r="X856" i="6"/>
  <c r="AB856" i="6" s="1"/>
  <c r="N1013" i="6"/>
  <c r="P91" i="6"/>
  <c r="P136" i="6"/>
  <c r="P77" i="6"/>
  <c r="P371" i="6"/>
  <c r="P1555" i="6"/>
  <c r="P116" i="6"/>
  <c r="P261" i="6"/>
  <c r="P1382" i="6"/>
  <c r="P493" i="6"/>
  <c r="P852" i="6"/>
  <c r="N15" i="6"/>
  <c r="P220" i="6"/>
  <c r="P1257" i="6"/>
  <c r="P775" i="6"/>
  <c r="P1092" i="6"/>
  <c r="P999" i="6"/>
  <c r="P1139" i="6"/>
  <c r="P869" i="6"/>
  <c r="P1064" i="6"/>
  <c r="P1218" i="6"/>
  <c r="P145" i="6"/>
  <c r="R1555" i="6"/>
  <c r="N13" i="6"/>
  <c r="P245" i="6"/>
  <c r="P1205" i="6"/>
  <c r="P1521" i="6"/>
  <c r="P694" i="6"/>
  <c r="P1077" i="6"/>
  <c r="N1078" i="6"/>
  <c r="P533" i="6"/>
  <c r="N1522" i="6"/>
  <c r="P452" i="6"/>
  <c r="P532" i="6"/>
  <c r="P104" i="6"/>
  <c r="P424" i="6"/>
  <c r="P224" i="6"/>
  <c r="P569" i="6"/>
  <c r="P896" i="6"/>
  <c r="P1476" i="6"/>
  <c r="P189" i="6"/>
  <c r="P53" i="6"/>
  <c r="P979" i="6"/>
  <c r="P1230" i="6"/>
  <c r="P169" i="6"/>
  <c r="O10" i="1"/>
  <c r="P10" i="1" s="1"/>
  <c r="O19" i="1"/>
  <c r="AB1001" i="6"/>
  <c r="AC1002" i="6"/>
  <c r="AC1001" i="6"/>
  <c r="AD1001" i="6"/>
  <c r="AB1002" i="6"/>
  <c r="R1229" i="1"/>
  <c r="X1245" i="6"/>
  <c r="AD1245" i="6" s="1"/>
  <c r="AD1244" i="6"/>
  <c r="AB1244" i="6"/>
  <c r="AC801" i="6"/>
  <c r="AC802" i="6"/>
  <c r="AD801" i="6"/>
  <c r="AB802" i="6"/>
  <c r="X1410" i="6"/>
  <c r="AB1410" i="6" s="1"/>
  <c r="AC1409" i="6"/>
  <c r="AD1409" i="6"/>
  <c r="X898" i="6"/>
  <c r="AC898" i="6" s="1"/>
  <c r="AD897" i="6"/>
  <c r="AC897" i="6"/>
  <c r="AC1127" i="6"/>
  <c r="AD1127" i="6"/>
  <c r="X1128" i="6"/>
  <c r="AC1128" i="6" s="1"/>
  <c r="R999" i="1"/>
  <c r="AA1257" i="6"/>
  <c r="R1218" i="6"/>
  <c r="R1476" i="6"/>
  <c r="R1521" i="6"/>
  <c r="R694" i="6"/>
  <c r="Z1395" i="6"/>
  <c r="AA1393" i="6"/>
  <c r="R53" i="6"/>
  <c r="R261" i="6"/>
  <c r="R493" i="6"/>
  <c r="R852" i="6"/>
  <c r="R1382" i="6"/>
  <c r="R532" i="6"/>
  <c r="R116" i="6"/>
  <c r="AA462" i="6"/>
  <c r="R979" i="6"/>
  <c r="R189" i="6"/>
  <c r="AA1217" i="6"/>
  <c r="R169" i="6"/>
  <c r="R424" i="6"/>
  <c r="R224" i="6"/>
  <c r="R104" i="6"/>
  <c r="R91" i="6"/>
  <c r="R569" i="6"/>
  <c r="R533" i="6"/>
  <c r="R1139" i="6"/>
  <c r="AL1105" i="6"/>
  <c r="AM1105" i="6"/>
  <c r="AL272" i="6"/>
  <c r="AM272" i="6"/>
  <c r="AL1524" i="6"/>
  <c r="AM1524" i="6"/>
  <c r="AK1189" i="6"/>
  <c r="AL1189" i="6"/>
  <c r="AK1269" i="6"/>
  <c r="AL1269" i="6"/>
  <c r="AK776" i="6"/>
  <c r="AL776" i="6"/>
  <c r="AA461" i="6"/>
  <c r="AJ1105" i="6"/>
  <c r="AK1105" i="6"/>
  <c r="AJ272" i="6"/>
  <c r="AK272" i="6"/>
  <c r="AC387" i="6"/>
  <c r="AJ1524" i="6"/>
  <c r="AK1524" i="6"/>
  <c r="AB1080" i="6"/>
  <c r="AF1189" i="6"/>
  <c r="AJ1189" i="6"/>
  <c r="AB95" i="6"/>
  <c r="AB707" i="6"/>
  <c r="AD707" i="6"/>
  <c r="AI1269" i="6"/>
  <c r="AJ1269" i="6"/>
  <c r="AI776" i="6"/>
  <c r="AJ776" i="6"/>
  <c r="AB815" i="6"/>
  <c r="AB359" i="6"/>
  <c r="AB1027" i="6"/>
  <c r="AF272" i="6"/>
  <c r="AI272" i="6"/>
  <c r="AD534" i="6"/>
  <c r="AB387" i="6"/>
  <c r="AC534" i="6"/>
  <c r="AC1105" i="6"/>
  <c r="AI1105" i="6"/>
  <c r="AB1524" i="6"/>
  <c r="AI1524" i="6"/>
  <c r="AD815" i="6"/>
  <c r="Z1524" i="6"/>
  <c r="AA1523" i="6" s="1"/>
  <c r="AB373" i="6"/>
  <c r="AB221" i="6"/>
  <c r="AC1051" i="6"/>
  <c r="AC639" i="6"/>
  <c r="AC307" i="6"/>
  <c r="AC1189" i="6"/>
  <c r="AC272" i="6"/>
  <c r="AF1105" i="6"/>
  <c r="AE1269" i="6"/>
  <c r="AH1269" i="6"/>
  <c r="AG1269" i="6"/>
  <c r="AB1269" i="6"/>
  <c r="AE1524" i="6"/>
  <c r="AG1524" i="6"/>
  <c r="AH1524" i="6"/>
  <c r="AC359" i="6"/>
  <c r="AD1445" i="6"/>
  <c r="AD1479" i="6"/>
  <c r="AD626" i="6"/>
  <c r="AD413" i="6"/>
  <c r="AD221" i="6"/>
  <c r="AD1105" i="6"/>
  <c r="AC1445" i="6"/>
  <c r="AC1479" i="6"/>
  <c r="AC626" i="6"/>
  <c r="AC413" i="6"/>
  <c r="AC221" i="6"/>
  <c r="X751" i="6"/>
  <c r="AB751" i="6" s="1"/>
  <c r="AD359" i="6"/>
  <c r="X732" i="6"/>
  <c r="AD732" i="6" s="1"/>
  <c r="AF1524" i="6"/>
  <c r="X780" i="6"/>
  <c r="AE776" i="6"/>
  <c r="AG776" i="6"/>
  <c r="AH776" i="6"/>
  <c r="AB776" i="6"/>
  <c r="AB1426" i="6"/>
  <c r="Y1425" i="6"/>
  <c r="AM1425" i="6" s="1"/>
  <c r="AD373" i="6"/>
  <c r="AD95" i="6"/>
  <c r="AD1269" i="6"/>
  <c r="AD750" i="6"/>
  <c r="AD731" i="6"/>
  <c r="AD388" i="6"/>
  <c r="AB388" i="6"/>
  <c r="AC388" i="6"/>
  <c r="AB1051" i="6"/>
  <c r="AB639" i="6"/>
  <c r="AB307" i="6"/>
  <c r="AB1352" i="6"/>
  <c r="AC1269" i="6"/>
  <c r="AC750" i="6"/>
  <c r="AD535" i="6"/>
  <c r="AB535" i="6"/>
  <c r="AC535" i="6"/>
  <c r="X857" i="6"/>
  <c r="AC731" i="6"/>
  <c r="AD1524" i="6"/>
  <c r="AD708" i="6"/>
  <c r="AB708" i="6"/>
  <c r="AC708" i="6"/>
  <c r="AD1080" i="6"/>
  <c r="AD1352" i="6"/>
  <c r="AD776" i="6"/>
  <c r="AG1105" i="6"/>
  <c r="AH1105" i="6"/>
  <c r="AB1105" i="6"/>
  <c r="AB626" i="6"/>
  <c r="AB413" i="6"/>
  <c r="AB272" i="6"/>
  <c r="AC1080" i="6"/>
  <c r="AC776" i="6"/>
  <c r="AD272" i="6"/>
  <c r="X1028" i="6"/>
  <c r="AB1028" i="6" s="1"/>
  <c r="AF776" i="6"/>
  <c r="AC1524" i="6"/>
  <c r="AE1189" i="6"/>
  <c r="AF1190" i="6"/>
  <c r="AB1189" i="6"/>
  <c r="AB1545" i="6"/>
  <c r="Y1544" i="6"/>
  <c r="AE272" i="6"/>
  <c r="AG272" i="6"/>
  <c r="AH272" i="6"/>
  <c r="Z272" i="6"/>
  <c r="AA271" i="6" s="1"/>
  <c r="AD1189" i="6"/>
  <c r="AD1027" i="6"/>
  <c r="AF1269" i="6"/>
  <c r="AE1105" i="6"/>
  <c r="AC1190" i="6"/>
  <c r="AD1190" i="6"/>
  <c r="Z1105" i="6"/>
  <c r="AA1104" i="6" s="1"/>
  <c r="AB1081" i="6"/>
  <c r="AC1081" i="6"/>
  <c r="AB627" i="6"/>
  <c r="AC627" i="6"/>
  <c r="AB414" i="6"/>
  <c r="AC414" i="6"/>
  <c r="AB222" i="6"/>
  <c r="AC222" i="6"/>
  <c r="AB360" i="6"/>
  <c r="AC360" i="6"/>
  <c r="X1446" i="6"/>
  <c r="AC1446" i="6" s="1"/>
  <c r="X1052" i="6"/>
  <c r="AB1052" i="6" s="1"/>
  <c r="X1525" i="6"/>
  <c r="Y1525" i="6" s="1"/>
  <c r="X1480" i="6"/>
  <c r="AC1480" i="6" s="1"/>
  <c r="X640" i="6"/>
  <c r="AC640" i="6" s="1"/>
  <c r="X374" i="6"/>
  <c r="AD375" i="6" s="1"/>
  <c r="X816" i="6"/>
  <c r="AD817" i="6" s="1"/>
  <c r="X308" i="6"/>
  <c r="AD309" i="6" s="1"/>
  <c r="X273" i="6"/>
  <c r="Y273" i="6" s="1"/>
  <c r="X96" i="6"/>
  <c r="AD97" i="6" s="1"/>
  <c r="X1353" i="6"/>
  <c r="AB1353" i="6" s="1"/>
  <c r="Z1269" i="6"/>
  <c r="Z1189" i="6"/>
  <c r="Z776" i="6"/>
  <c r="AA775" i="6" s="1"/>
  <c r="R452" i="6"/>
  <c r="R1064" i="6"/>
  <c r="R1205" i="6"/>
  <c r="R245" i="6"/>
  <c r="R999" i="6"/>
  <c r="R1092" i="6"/>
  <c r="R775" i="6"/>
  <c r="R77" i="6"/>
  <c r="R1230" i="6"/>
  <c r="AA1218" i="6"/>
  <c r="AA1219" i="6"/>
  <c r="R136" i="6"/>
  <c r="R145" i="6"/>
  <c r="AA244" i="6"/>
  <c r="AA245" i="6"/>
  <c r="R1077" i="6"/>
  <c r="AA827" i="6"/>
  <c r="AA828" i="6"/>
  <c r="R869" i="6"/>
  <c r="N1219" i="6"/>
  <c r="N221" i="6"/>
  <c r="N570" i="6"/>
  <c r="N534" i="6"/>
  <c r="N1140" i="6"/>
  <c r="N1065" i="6"/>
  <c r="N1383" i="6"/>
  <c r="N1258" i="6"/>
  <c r="N897" i="6"/>
  <c r="N360" i="6"/>
  <c r="N776" i="6"/>
  <c r="N262" i="6"/>
  <c r="N153" i="6"/>
  <c r="N92" i="6"/>
  <c r="N1000" i="6"/>
  <c r="N425" i="6"/>
  <c r="N461" i="6"/>
  <c r="N97" i="6"/>
  <c r="N61" i="6"/>
  <c r="N853" i="6"/>
  <c r="N1477" i="6"/>
  <c r="N1206" i="6"/>
  <c r="N494" i="6"/>
  <c r="N1231" i="6"/>
  <c r="N372" i="6"/>
  <c r="N870" i="6"/>
  <c r="N132" i="6"/>
  <c r="M520" i="6"/>
  <c r="Q520" i="6"/>
  <c r="M1176" i="6"/>
  <c r="Q1176" i="6"/>
  <c r="M1066" i="6"/>
  <c r="Q1066" i="6"/>
  <c r="M1290" i="6"/>
  <c r="Q1290" i="6"/>
  <c r="M1303" i="6"/>
  <c r="Q1303" i="6"/>
  <c r="M93" i="6"/>
  <c r="Q93" i="6"/>
  <c r="M1466" i="6"/>
  <c r="Q1466" i="6"/>
  <c r="M156" i="6"/>
  <c r="Q156" i="6"/>
  <c r="M1408" i="6"/>
  <c r="Q1408" i="6"/>
  <c r="M234" i="6"/>
  <c r="Q234" i="6"/>
  <c r="M1478" i="6"/>
  <c r="Q1478" i="6"/>
  <c r="M1424" i="6"/>
  <c r="Q1424" i="6"/>
  <c r="M1219" i="6"/>
  <c r="Q1219" i="6"/>
  <c r="M58" i="6"/>
  <c r="Q58" i="6"/>
  <c r="M897" i="6"/>
  <c r="Q897" i="6"/>
  <c r="M1316" i="6"/>
  <c r="Q1316" i="6"/>
  <c r="M829" i="6"/>
  <c r="Q829" i="6"/>
  <c r="M168" i="6"/>
  <c r="Q168" i="6"/>
  <c r="M294" i="6"/>
  <c r="Q294" i="6"/>
  <c r="M814" i="6"/>
  <c r="Q814" i="6"/>
  <c r="M682" i="6"/>
  <c r="Q682" i="6"/>
  <c r="M583" i="6"/>
  <c r="Q583" i="6"/>
  <c r="M1351" i="6"/>
  <c r="Q1351" i="6"/>
  <c r="M1383" i="6"/>
  <c r="Q1383" i="6"/>
  <c r="M359" i="6"/>
  <c r="Q359" i="6"/>
  <c r="M120" i="6"/>
  <c r="Q120" i="6"/>
  <c r="M1371" i="6"/>
  <c r="Q1371" i="6"/>
  <c r="M1231" i="6"/>
  <c r="Q1231" i="6"/>
  <c r="M706" i="6"/>
  <c r="Q706" i="6"/>
  <c r="M495" i="6"/>
  <c r="Q495" i="6"/>
  <c r="M546" i="6"/>
  <c r="Q546" i="6"/>
  <c r="M558" i="6"/>
  <c r="Q558" i="6"/>
  <c r="M263" i="6"/>
  <c r="Q263" i="6"/>
  <c r="M534" i="6"/>
  <c r="Q534" i="6"/>
  <c r="M871" i="6"/>
  <c r="Q871" i="6"/>
  <c r="M625" i="6"/>
  <c r="Q625" i="6"/>
  <c r="M1207" i="6"/>
  <c r="Q1207" i="6"/>
  <c r="M855" i="6"/>
  <c r="Q855" i="6"/>
  <c r="M781" i="6"/>
  <c r="Q781" i="6"/>
  <c r="M1001" i="6"/>
  <c r="Q1001" i="6"/>
  <c r="M842" i="6"/>
  <c r="Q842" i="6"/>
  <c r="M1523" i="6"/>
  <c r="Q1523" i="6"/>
  <c r="M321" i="6"/>
  <c r="Q321" i="6"/>
  <c r="M450" i="6"/>
  <c r="Q450" i="6"/>
  <c r="M108" i="6"/>
  <c r="Q108" i="6"/>
  <c r="M963" i="6"/>
  <c r="Q963" i="6"/>
  <c r="M1050" i="6"/>
  <c r="Q1050" i="6"/>
  <c r="M345" i="6"/>
  <c r="Q345" i="6"/>
  <c r="M729" i="6"/>
  <c r="Q729" i="6"/>
  <c r="M1244" i="6"/>
  <c r="Q1244" i="6"/>
  <c r="M1141" i="6"/>
  <c r="Q1141" i="6"/>
  <c r="M571" i="6"/>
  <c r="Q571" i="6"/>
  <c r="M462" i="6"/>
  <c r="M70" i="6"/>
  <c r="L71" i="6"/>
  <c r="Q71" i="6" s="1"/>
  <c r="M412" i="6"/>
  <c r="L413" i="6"/>
  <c r="M1164" i="6"/>
  <c r="M1126" i="6"/>
  <c r="L1127" i="6"/>
  <c r="Q1127" i="6" s="1"/>
  <c r="M799" i="6"/>
  <c r="M508" i="6"/>
  <c r="M386" i="6"/>
  <c r="L387" i="6"/>
  <c r="M1188" i="6"/>
  <c r="M639" i="6"/>
  <c r="M1258" i="6"/>
  <c r="L1026" i="6"/>
  <c r="Q1026" i="6" s="1"/>
  <c r="M1025" i="6"/>
  <c r="L307" i="6"/>
  <c r="Q307" i="6" s="1"/>
  <c r="M306" i="6"/>
  <c r="M371" i="6"/>
  <c r="L372" i="6"/>
  <c r="Q372" i="6" s="1"/>
  <c r="M1104" i="6"/>
  <c r="M483" i="6"/>
  <c r="M1443" i="6"/>
  <c r="M190" i="6"/>
  <c r="L191" i="6"/>
  <c r="Q191" i="6" s="1"/>
  <c r="M694" i="6"/>
  <c r="M1511" i="6"/>
  <c r="M612" i="6"/>
  <c r="M883" i="6"/>
  <c r="M749" i="6"/>
  <c r="L750" i="6"/>
  <c r="Q750" i="6" s="1"/>
  <c r="M425" i="6"/>
  <c r="L426" i="6"/>
  <c r="S1523" i="6"/>
  <c r="Q15" i="6"/>
  <c r="L16" i="6"/>
  <c r="M16" i="6" s="1"/>
  <c r="L1142" i="6"/>
  <c r="S1141" i="6"/>
  <c r="L782" i="6"/>
  <c r="L94" i="6"/>
  <c r="S93" i="6"/>
  <c r="P13" i="6"/>
  <c r="AC12" i="1"/>
  <c r="P12" i="1"/>
  <c r="S84" i="6"/>
  <c r="S176" i="6"/>
  <c r="P1522" i="6"/>
  <c r="R460" i="6"/>
  <c r="R305" i="6"/>
  <c r="R639" i="6"/>
  <c r="R232" i="6"/>
  <c r="R748" i="6"/>
  <c r="R449" i="6"/>
  <c r="R108" i="6"/>
  <c r="R438" i="6"/>
  <c r="R937" i="6"/>
  <c r="R332" i="6"/>
  <c r="R1257" i="6"/>
  <c r="R1327" i="6"/>
  <c r="R144" i="6"/>
  <c r="R519" i="6"/>
  <c r="R1104" i="6"/>
  <c r="R1025" i="6"/>
  <c r="R1395" i="6"/>
  <c r="R925" i="6"/>
  <c r="R1289" i="6"/>
  <c r="R371" i="6"/>
  <c r="R705" i="6"/>
  <c r="R1302" i="6"/>
  <c r="R638" i="6"/>
  <c r="R167" i="6"/>
  <c r="R1079" i="6"/>
  <c r="R412" i="6"/>
  <c r="R1315" i="6"/>
  <c r="R344" i="6"/>
  <c r="R882" i="6"/>
  <c r="R841" i="6"/>
  <c r="R896" i="6"/>
  <c r="R963" i="6"/>
  <c r="R728" i="6"/>
  <c r="R168" i="6"/>
  <c r="R57" i="6"/>
  <c r="R1188" i="6"/>
  <c r="R545" i="6"/>
  <c r="R829" i="6"/>
  <c r="R681" i="6"/>
  <c r="R357" i="6"/>
  <c r="R1127" i="6"/>
  <c r="R69" i="6"/>
  <c r="R385" i="6"/>
  <c r="R1350" i="6"/>
  <c r="R220" i="6"/>
  <c r="R557" i="6"/>
  <c r="R1049" i="6"/>
  <c r="R1423" i="6"/>
  <c r="R799" i="6"/>
  <c r="R156" i="6"/>
  <c r="R1371" i="6"/>
  <c r="P15" i="6"/>
  <c r="R15" i="6"/>
  <c r="R664" i="6"/>
  <c r="R120" i="6"/>
  <c r="R1242" i="6"/>
  <c r="R624" i="6"/>
  <c r="R292" i="6"/>
  <c r="R813" i="6"/>
  <c r="R1465" i="6"/>
  <c r="R319" i="6"/>
  <c r="R1175" i="6"/>
  <c r="R397" i="6"/>
  <c r="R582" i="6"/>
  <c r="R1407" i="6"/>
  <c r="L264" i="6"/>
  <c r="S462" i="6"/>
  <c r="L1409" i="6"/>
  <c r="L1245" i="6"/>
  <c r="L1425" i="6"/>
  <c r="L626" i="6"/>
  <c r="L884" i="6"/>
  <c r="L1352" i="6"/>
  <c r="L856" i="6"/>
  <c r="L1479" i="6"/>
  <c r="L815" i="6"/>
  <c r="L1189" i="6"/>
  <c r="L559" i="6"/>
  <c r="L1051" i="6"/>
  <c r="L898" i="6"/>
  <c r="L707" i="6"/>
  <c r="L1067" i="6"/>
  <c r="S1066" i="6"/>
  <c r="L830" i="6"/>
  <c r="L800" i="6"/>
  <c r="L1304" i="6"/>
  <c r="L521" i="6"/>
  <c r="L346" i="6"/>
  <c r="L730" i="6"/>
  <c r="L640" i="6"/>
  <c r="Q640" i="6" s="1"/>
  <c r="L1259" i="6"/>
  <c r="S871" i="6"/>
  <c r="L1444" i="6"/>
  <c r="Q1444" i="6" s="1"/>
  <c r="L584" i="6"/>
  <c r="L1524" i="6"/>
  <c r="L496" i="6"/>
  <c r="S495" i="6"/>
  <c r="L1105" i="6"/>
  <c r="Q1105" i="6" s="1"/>
  <c r="L1291" i="6"/>
  <c r="S426" i="6"/>
  <c r="S373" i="6"/>
  <c r="S16" i="6"/>
  <c r="S1207" i="6"/>
  <c r="S263" i="6"/>
  <c r="S1001" i="6"/>
  <c r="S571" i="6"/>
  <c r="AC15" i="6"/>
  <c r="AA1140" i="6"/>
  <c r="AA266" i="6"/>
  <c r="Y1270" i="6"/>
  <c r="AM1270" i="6" s="1"/>
  <c r="X16" i="6"/>
  <c r="S1259" i="6"/>
  <c r="S854" i="6"/>
  <c r="Y777" i="6"/>
  <c r="AM777" i="6" s="1"/>
  <c r="S777" i="6"/>
  <c r="AA1258" i="6"/>
  <c r="Y1106" i="6"/>
  <c r="AB15" i="6"/>
  <c r="S1478" i="6"/>
  <c r="R852" i="1"/>
  <c r="R895" i="1"/>
  <c r="R569" i="1"/>
  <c r="R774" i="1"/>
  <c r="R266" i="1"/>
  <c r="R1256" i="1"/>
  <c r="R692" i="1"/>
  <c r="R1476" i="1"/>
  <c r="R20" i="1"/>
  <c r="Q20" i="1"/>
  <c r="R1207" i="1"/>
  <c r="R277" i="1"/>
  <c r="R1382" i="1"/>
  <c r="R1217" i="1"/>
  <c r="K21" i="1"/>
  <c r="L21" i="1" s="1"/>
  <c r="M20" i="1"/>
  <c r="X1139" i="1"/>
  <c r="AE1139" i="1" s="1"/>
  <c r="X1256" i="1"/>
  <c r="AE1256" i="1" s="1"/>
  <c r="X1103" i="1"/>
  <c r="AE1103" i="1" s="1"/>
  <c r="X774" i="1"/>
  <c r="AE774" i="1" s="1"/>
  <c r="X1423" i="1"/>
  <c r="X1522" i="1"/>
  <c r="AE1522" i="1" s="1"/>
  <c r="X270" i="1"/>
  <c r="AE270" i="1" s="1"/>
  <c r="X1542" i="1"/>
  <c r="X1269" i="1"/>
  <c r="W13" i="1"/>
  <c r="X1189" i="1"/>
  <c r="AE1189" i="1" s="1"/>
  <c r="AA12" i="1"/>
  <c r="X74" i="1"/>
  <c r="AE74" i="1" s="1"/>
  <c r="X460" i="1"/>
  <c r="AE460" i="1" s="1"/>
  <c r="AB12" i="1"/>
  <c r="O1079" i="6" l="1"/>
  <c r="Z1218" i="1"/>
  <c r="AL1542" i="1"/>
  <c r="AK1542" i="1"/>
  <c r="AH1542" i="1"/>
  <c r="AI1542" i="1"/>
  <c r="AJ1542" i="1"/>
  <c r="AG1542" i="1"/>
  <c r="AF1542" i="1"/>
  <c r="AD1542" i="1"/>
  <c r="N21" i="1"/>
  <c r="N1541" i="1"/>
  <c r="O1540" i="1"/>
  <c r="P1540" i="1" s="1"/>
  <c r="AL1269" i="1"/>
  <c r="AK1269" i="1"/>
  <c r="AJ1269" i="1"/>
  <c r="AH1269" i="1"/>
  <c r="AI1269" i="1"/>
  <c r="AG1269" i="1"/>
  <c r="AF1269" i="1"/>
  <c r="AD1269" i="1"/>
  <c r="O16" i="6"/>
  <c r="K1542" i="1"/>
  <c r="Q1541" i="1"/>
  <c r="M1541" i="1"/>
  <c r="L1541" i="1"/>
  <c r="AL1139" i="1"/>
  <c r="AK1139" i="1"/>
  <c r="AJ1139" i="1"/>
  <c r="AI1139" i="1"/>
  <c r="AH1139" i="1"/>
  <c r="AG1139" i="1"/>
  <c r="AE1140" i="1"/>
  <c r="AD1139" i="1"/>
  <c r="AF1139" i="1"/>
  <c r="AL270" i="1"/>
  <c r="AK270" i="1"/>
  <c r="AH270" i="1"/>
  <c r="AJ270" i="1"/>
  <c r="AG270" i="1"/>
  <c r="AI270" i="1"/>
  <c r="AF270" i="1"/>
  <c r="AD270" i="1"/>
  <c r="AL74" i="1"/>
  <c r="AK74" i="1"/>
  <c r="AJ74" i="1"/>
  <c r="AI74" i="1"/>
  <c r="AE75" i="1"/>
  <c r="AD74" i="1"/>
  <c r="AL1423" i="1"/>
  <c r="AK1423" i="1"/>
  <c r="AI1423" i="1"/>
  <c r="AJ1423" i="1"/>
  <c r="AH1423" i="1"/>
  <c r="AG1423" i="1"/>
  <c r="AF1423" i="1"/>
  <c r="AD1423" i="1"/>
  <c r="AE1269" i="1"/>
  <c r="AE1423" i="1"/>
  <c r="AL460" i="1"/>
  <c r="AK460" i="1"/>
  <c r="AJ460" i="1"/>
  <c r="AH460" i="1"/>
  <c r="AG460" i="1"/>
  <c r="AI460" i="1"/>
  <c r="AF460" i="1"/>
  <c r="AE461" i="1"/>
  <c r="AD460" i="1"/>
  <c r="AL774" i="1"/>
  <c r="AK774" i="1"/>
  <c r="AH774" i="1"/>
  <c r="AJ774" i="1"/>
  <c r="AI774" i="1"/>
  <c r="AG774" i="1"/>
  <c r="AF774" i="1"/>
  <c r="AD774" i="1"/>
  <c r="O1014" i="6"/>
  <c r="N1496" i="1"/>
  <c r="O1495" i="1"/>
  <c r="P1495" i="1" s="1"/>
  <c r="AL1522" i="1"/>
  <c r="AJ1522" i="1"/>
  <c r="AI1522" i="1"/>
  <c r="AK1522" i="1"/>
  <c r="AH1522" i="1"/>
  <c r="AD1522" i="1"/>
  <c r="AG1522" i="1"/>
  <c r="AF1522" i="1"/>
  <c r="AL1189" i="1"/>
  <c r="AK1189" i="1"/>
  <c r="AJ1189" i="1"/>
  <c r="AI1189" i="1"/>
  <c r="AE1190" i="1"/>
  <c r="AD1189" i="1"/>
  <c r="AL1103" i="1"/>
  <c r="AK1103" i="1"/>
  <c r="AJ1103" i="1"/>
  <c r="AH1103" i="1"/>
  <c r="AG1103" i="1"/>
  <c r="AI1103" i="1"/>
  <c r="AF1103" i="1"/>
  <c r="AD1103" i="1"/>
  <c r="O1523" i="6"/>
  <c r="AL1256" i="1"/>
  <c r="AI1256" i="1"/>
  <c r="AJ1256" i="1"/>
  <c r="AH1256" i="1"/>
  <c r="AK1256" i="1"/>
  <c r="AG1256" i="1"/>
  <c r="AF1256" i="1"/>
  <c r="AD1256" i="1"/>
  <c r="AE1542" i="1"/>
  <c r="Q1496" i="1"/>
  <c r="M1496" i="1"/>
  <c r="L1496" i="1"/>
  <c r="Z868" i="1"/>
  <c r="Y869" i="1"/>
  <c r="Y266" i="1"/>
  <c r="Z265" i="1" s="1"/>
  <c r="Y270" i="1"/>
  <c r="Z269" i="1" s="1"/>
  <c r="AC270" i="1"/>
  <c r="AB270" i="1"/>
  <c r="AA270" i="1"/>
  <c r="P271" i="1"/>
  <c r="Z867" i="1"/>
  <c r="Y293" i="1"/>
  <c r="Z264" i="1"/>
  <c r="Y1139" i="1"/>
  <c r="AC1139" i="1"/>
  <c r="AB1139" i="1"/>
  <c r="AA1139" i="1"/>
  <c r="P1140" i="1"/>
  <c r="AC1140" i="1"/>
  <c r="AB1140" i="1"/>
  <c r="Z1138" i="1"/>
  <c r="Y74" i="1"/>
  <c r="Z74" i="1" s="1"/>
  <c r="AC75" i="1"/>
  <c r="AC74" i="1"/>
  <c r="AB75" i="1"/>
  <c r="AB74" i="1"/>
  <c r="AA74" i="1"/>
  <c r="P75" i="1"/>
  <c r="Y1189" i="1"/>
  <c r="Z1189" i="1" s="1"/>
  <c r="AC1189" i="1"/>
  <c r="AC1190" i="1"/>
  <c r="AB1189" i="1"/>
  <c r="AB1190" i="1"/>
  <c r="AA1189" i="1"/>
  <c r="P1190" i="1"/>
  <c r="Y1423" i="1"/>
  <c r="Z1422" i="1" s="1"/>
  <c r="AC1423" i="1"/>
  <c r="AB1423" i="1"/>
  <c r="AA1423" i="1"/>
  <c r="P1424" i="1"/>
  <c r="Y245" i="1"/>
  <c r="Z245" i="1" s="1"/>
  <c r="Y1522" i="1"/>
  <c r="Z1521" i="1" s="1"/>
  <c r="AC1522" i="1"/>
  <c r="AB1522" i="1"/>
  <c r="AA1522" i="1"/>
  <c r="P1523" i="1"/>
  <c r="Z1421" i="1"/>
  <c r="Z243" i="1"/>
  <c r="Y774" i="1"/>
  <c r="Z773" i="1" s="1"/>
  <c r="AC774" i="1"/>
  <c r="AB774" i="1"/>
  <c r="AA774" i="1"/>
  <c r="P775" i="1"/>
  <c r="Y827" i="1"/>
  <c r="Y1395" i="1"/>
  <c r="Z1394" i="1" s="1"/>
  <c r="Y460" i="1"/>
  <c r="Z459" i="1" s="1"/>
  <c r="AC460" i="1"/>
  <c r="AB460" i="1"/>
  <c r="AA460" i="1"/>
  <c r="P461" i="1"/>
  <c r="AC461" i="1"/>
  <c r="AB461" i="1"/>
  <c r="AC1269" i="1"/>
  <c r="AB1269" i="1"/>
  <c r="AA1269" i="1"/>
  <c r="P1270" i="1"/>
  <c r="Y1103" i="1"/>
  <c r="Z1102" i="1" s="1"/>
  <c r="AC1103" i="1"/>
  <c r="AB1103" i="1"/>
  <c r="AA1103" i="1"/>
  <c r="P1104" i="1"/>
  <c r="Z825" i="1"/>
  <c r="Z1393" i="1"/>
  <c r="Y1542" i="1"/>
  <c r="AC1542" i="1"/>
  <c r="AB1542" i="1"/>
  <c r="AA1542" i="1"/>
  <c r="Y1256" i="1"/>
  <c r="AC1256" i="1"/>
  <c r="AB1256" i="1"/>
  <c r="AA1256" i="1"/>
  <c r="P1257" i="1"/>
  <c r="Z1137" i="1"/>
  <c r="R1230" i="1"/>
  <c r="AC856" i="6"/>
  <c r="AD856" i="6"/>
  <c r="O1478" i="6"/>
  <c r="O154" i="6"/>
  <c r="O1141" i="6"/>
  <c r="O854" i="6"/>
  <c r="O263" i="6"/>
  <c r="O535" i="6"/>
  <c r="O133" i="6"/>
  <c r="O62" i="6"/>
  <c r="O777" i="6"/>
  <c r="O571" i="6"/>
  <c r="O871" i="6"/>
  <c r="O98" i="6"/>
  <c r="O361" i="6"/>
  <c r="O222" i="6"/>
  <c r="O373" i="6"/>
  <c r="O462" i="6"/>
  <c r="O898" i="6"/>
  <c r="O1220" i="6"/>
  <c r="O1232" i="6"/>
  <c r="O426" i="6"/>
  <c r="O1259" i="6"/>
  <c r="O495" i="6"/>
  <c r="O1001" i="6"/>
  <c r="O1384" i="6"/>
  <c r="O1207" i="6"/>
  <c r="O93" i="6"/>
  <c r="O1066" i="6"/>
  <c r="O14" i="6"/>
  <c r="P1013" i="6"/>
  <c r="P1078" i="6"/>
  <c r="P425" i="6"/>
  <c r="P494" i="6"/>
  <c r="P1000" i="6"/>
  <c r="P1383" i="6"/>
  <c r="P1206" i="6"/>
  <c r="P92" i="6"/>
  <c r="P1065" i="6"/>
  <c r="P1258" i="6"/>
  <c r="P1477" i="6"/>
  <c r="P153" i="6"/>
  <c r="P1140" i="6"/>
  <c r="R13" i="6"/>
  <c r="N16" i="6"/>
  <c r="P853" i="6"/>
  <c r="P262" i="6"/>
  <c r="P534" i="6"/>
  <c r="P1231" i="6"/>
  <c r="P132" i="6"/>
  <c r="P61" i="6"/>
  <c r="P776" i="6"/>
  <c r="P570" i="6"/>
  <c r="P870" i="6"/>
  <c r="P97" i="6"/>
  <c r="P360" i="6"/>
  <c r="P221" i="6"/>
  <c r="N462" i="6"/>
  <c r="P372" i="6"/>
  <c r="P461" i="6"/>
  <c r="P897" i="6"/>
  <c r="P1219" i="6"/>
  <c r="O20" i="1"/>
  <c r="AC1245" i="6"/>
  <c r="X1246" i="6"/>
  <c r="AD1247" i="6" s="1"/>
  <c r="AB1245" i="6"/>
  <c r="X1129" i="6"/>
  <c r="AD1130" i="6" s="1"/>
  <c r="AD1410" i="6"/>
  <c r="AC1410" i="6"/>
  <c r="X1411" i="6"/>
  <c r="AB1411" i="6" s="1"/>
  <c r="X899" i="6"/>
  <c r="AC899" i="6" s="1"/>
  <c r="AB898" i="6"/>
  <c r="AD898" i="6"/>
  <c r="AB1128" i="6"/>
  <c r="AD1128" i="6"/>
  <c r="R1000" i="1"/>
  <c r="R870" i="6"/>
  <c r="R570" i="6"/>
  <c r="R776" i="6"/>
  <c r="Z1396" i="6"/>
  <c r="AA1395" i="6" s="1"/>
  <c r="AA1394" i="6"/>
  <c r="R534" i="6"/>
  <c r="R853" i="6"/>
  <c r="R262" i="6"/>
  <c r="R1065" i="6"/>
  <c r="R1206" i="6"/>
  <c r="R92" i="6"/>
  <c r="R360" i="6"/>
  <c r="R61" i="6"/>
  <c r="R153" i="6"/>
  <c r="R494" i="6"/>
  <c r="R372" i="6"/>
  <c r="R425" i="6"/>
  <c r="R1258" i="6"/>
  <c r="R1477" i="6"/>
  <c r="R1140" i="6"/>
  <c r="AL1544" i="6"/>
  <c r="AM1544" i="6"/>
  <c r="R97" i="6"/>
  <c r="AL1525" i="6"/>
  <c r="AM1525" i="6"/>
  <c r="R1000" i="6"/>
  <c r="AL1106" i="6"/>
  <c r="AM1106" i="6"/>
  <c r="AL273" i="6"/>
  <c r="AM273" i="6"/>
  <c r="R1383" i="6"/>
  <c r="AK1270" i="6"/>
  <c r="AL1270" i="6"/>
  <c r="AK777" i="6"/>
  <c r="AL777" i="6"/>
  <c r="AK1425" i="6"/>
  <c r="AL1425" i="6"/>
  <c r="AJ273" i="6"/>
  <c r="AK273" i="6"/>
  <c r="AB1525" i="6"/>
  <c r="AK1525" i="6"/>
  <c r="AJ1106" i="6"/>
  <c r="AK1106" i="6"/>
  <c r="AJ1544" i="6"/>
  <c r="AK1544" i="6"/>
  <c r="AI777" i="6"/>
  <c r="AJ777" i="6"/>
  <c r="AI1525" i="6"/>
  <c r="AJ1525" i="6"/>
  <c r="AI1270" i="6"/>
  <c r="AJ1270" i="6"/>
  <c r="AI1425" i="6"/>
  <c r="AJ1425" i="6"/>
  <c r="AC1106" i="6"/>
  <c r="AI1106" i="6"/>
  <c r="AD1028" i="6"/>
  <c r="AB273" i="6"/>
  <c r="AI273" i="6"/>
  <c r="AC1052" i="6"/>
  <c r="Z1525" i="6"/>
  <c r="AA1524" i="6" s="1"/>
  <c r="AE777" i="6"/>
  <c r="AG777" i="6"/>
  <c r="AH777" i="6"/>
  <c r="AB777" i="6"/>
  <c r="AB96" i="6"/>
  <c r="AB374" i="6"/>
  <c r="AB1480" i="6"/>
  <c r="AB1446" i="6"/>
  <c r="AD1353" i="6"/>
  <c r="AD374" i="6"/>
  <c r="AD1052" i="6"/>
  <c r="AE1270" i="6"/>
  <c r="AH1270" i="6"/>
  <c r="AG1270" i="6"/>
  <c r="AF1271" i="6"/>
  <c r="AB1270" i="6"/>
  <c r="AC1353" i="6"/>
  <c r="AC374" i="6"/>
  <c r="AD1106" i="6"/>
  <c r="X858" i="6"/>
  <c r="AB858" i="6" s="1"/>
  <c r="AE1425" i="6"/>
  <c r="AG1425" i="6"/>
  <c r="AH1425" i="6"/>
  <c r="AF1426" i="6"/>
  <c r="Z1425" i="6"/>
  <c r="AC1426" i="6"/>
  <c r="AD1426" i="6"/>
  <c r="AF1425" i="6"/>
  <c r="AC1425" i="6"/>
  <c r="AD1425" i="6"/>
  <c r="AB1425" i="6"/>
  <c r="X781" i="6"/>
  <c r="X752" i="6"/>
  <c r="AB752" i="6" s="1"/>
  <c r="AF1270" i="6"/>
  <c r="AB640" i="6"/>
  <c r="AD96" i="6"/>
  <c r="AD640" i="6"/>
  <c r="AE1544" i="6"/>
  <c r="AF1545" i="6"/>
  <c r="AD1544" i="6"/>
  <c r="AB1544" i="6"/>
  <c r="AC1544" i="6"/>
  <c r="AC1545" i="6"/>
  <c r="AD1545" i="6"/>
  <c r="Z1544" i="6"/>
  <c r="AF1544" i="6"/>
  <c r="AD857" i="6"/>
  <c r="AD751" i="6"/>
  <c r="AE273" i="6"/>
  <c r="AG273" i="6"/>
  <c r="AH273" i="6"/>
  <c r="Z273" i="6"/>
  <c r="AA272" i="6" s="1"/>
  <c r="AE1525" i="6"/>
  <c r="AG1525" i="6"/>
  <c r="AH1525" i="6"/>
  <c r="AC96" i="6"/>
  <c r="X1029" i="6"/>
  <c r="AC857" i="6"/>
  <c r="X733" i="6"/>
  <c r="AB733" i="6" s="1"/>
  <c r="AC751" i="6"/>
  <c r="AD1525" i="6"/>
  <c r="AB308" i="6"/>
  <c r="AD308" i="6"/>
  <c r="AD1446" i="6"/>
  <c r="AD1270" i="6"/>
  <c r="AC1028" i="6"/>
  <c r="AB857" i="6"/>
  <c r="AF777" i="6"/>
  <c r="AC1525" i="6"/>
  <c r="AF1525" i="6"/>
  <c r="AE1106" i="6"/>
  <c r="AG1106" i="6"/>
  <c r="AH1106" i="6"/>
  <c r="AF1107" i="6"/>
  <c r="AB1106" i="6"/>
  <c r="AC308" i="6"/>
  <c r="AC1270" i="6"/>
  <c r="AD273" i="6"/>
  <c r="AF1106" i="6"/>
  <c r="AC732" i="6"/>
  <c r="AB816" i="6"/>
  <c r="AD816" i="6"/>
  <c r="AD1480" i="6"/>
  <c r="AD777" i="6"/>
  <c r="AF273" i="6"/>
  <c r="AB732" i="6"/>
  <c r="AC816" i="6"/>
  <c r="AC777" i="6"/>
  <c r="AC273" i="6"/>
  <c r="AC1107" i="6"/>
  <c r="AD1107" i="6"/>
  <c r="AC1271" i="6"/>
  <c r="AD1271" i="6"/>
  <c r="AB97" i="6"/>
  <c r="AC97" i="6"/>
  <c r="AB309" i="6"/>
  <c r="AC309" i="6"/>
  <c r="AB817" i="6"/>
  <c r="AC817" i="6"/>
  <c r="AB375" i="6"/>
  <c r="AC375" i="6"/>
  <c r="X1354" i="6"/>
  <c r="AD1355" i="6" s="1"/>
  <c r="X274" i="6"/>
  <c r="Y274" i="6" s="1"/>
  <c r="X641" i="6"/>
  <c r="AC641" i="6" s="1"/>
  <c r="X1481" i="6"/>
  <c r="AC1481" i="6" s="1"/>
  <c r="X1526" i="6"/>
  <c r="Y1526" i="6" s="1"/>
  <c r="AM1526" i="6" s="1"/>
  <c r="X1053" i="6"/>
  <c r="AC1053" i="6" s="1"/>
  <c r="X1412" i="6"/>
  <c r="AD1413" i="6" s="1"/>
  <c r="X1447" i="6"/>
  <c r="AC1447" i="6" s="1"/>
  <c r="Z777" i="6"/>
  <c r="AA776" i="6" s="1"/>
  <c r="Z1106" i="6"/>
  <c r="Z1107" i="6" s="1"/>
  <c r="Z1108" i="6" s="1"/>
  <c r="Z1109" i="6" s="1"/>
  <c r="Z1270" i="6"/>
  <c r="Z1271" i="6" s="1"/>
  <c r="Z1272" i="6" s="1"/>
  <c r="Z1273" i="6" s="1"/>
  <c r="Z1274" i="6" s="1"/>
  <c r="Z1275" i="6" s="1"/>
  <c r="Z1276" i="6" s="1"/>
  <c r="AA1188" i="6"/>
  <c r="AA1189" i="6"/>
  <c r="R1219" i="6"/>
  <c r="R461" i="6"/>
  <c r="R897" i="6"/>
  <c r="R132" i="6"/>
  <c r="N571" i="6"/>
  <c r="N1001" i="6"/>
  <c r="N1141" i="6"/>
  <c r="N263" i="6"/>
  <c r="N871" i="6"/>
  <c r="N1259" i="6"/>
  <c r="N1207" i="6"/>
  <c r="N1066" i="6"/>
  <c r="N176" i="6"/>
  <c r="N854" i="6"/>
  <c r="N84" i="6"/>
  <c r="N1478" i="6"/>
  <c r="N373" i="6"/>
  <c r="N495" i="6"/>
  <c r="N93" i="6"/>
  <c r="N426" i="6"/>
  <c r="N777" i="6"/>
  <c r="N1523" i="6"/>
  <c r="M830" i="6"/>
  <c r="Q830" i="6"/>
  <c r="M815" i="6"/>
  <c r="Q815" i="6"/>
  <c r="M1409" i="6"/>
  <c r="Q1409" i="6"/>
  <c r="M1142" i="6"/>
  <c r="Q1142" i="6"/>
  <c r="M1291" i="6"/>
  <c r="Q1291" i="6"/>
  <c r="M1259" i="6"/>
  <c r="Q1259" i="6"/>
  <c r="M1479" i="6"/>
  <c r="Q1479" i="6"/>
  <c r="M1067" i="6"/>
  <c r="Q1067" i="6"/>
  <c r="M856" i="6"/>
  <c r="Q856" i="6"/>
  <c r="M730" i="6"/>
  <c r="Q730" i="6"/>
  <c r="M707" i="6"/>
  <c r="Q707" i="6"/>
  <c r="M1352" i="6"/>
  <c r="Q1352" i="6"/>
  <c r="M264" i="6"/>
  <c r="Q264" i="6"/>
  <c r="M413" i="6"/>
  <c r="Q413" i="6"/>
  <c r="M496" i="6"/>
  <c r="Q496" i="6"/>
  <c r="M346" i="6"/>
  <c r="Q346" i="6"/>
  <c r="M898" i="6"/>
  <c r="Q898" i="6"/>
  <c r="M884" i="6"/>
  <c r="Q884" i="6"/>
  <c r="M94" i="6"/>
  <c r="Q94" i="6"/>
  <c r="M387" i="6"/>
  <c r="Q387" i="6"/>
  <c r="M1524" i="6"/>
  <c r="Q1524" i="6"/>
  <c r="M521" i="6"/>
  <c r="Q521" i="6"/>
  <c r="M1051" i="6"/>
  <c r="Q1051" i="6"/>
  <c r="M626" i="6"/>
  <c r="Q626" i="6"/>
  <c r="M782" i="6"/>
  <c r="Q782" i="6"/>
  <c r="M584" i="6"/>
  <c r="Q584" i="6"/>
  <c r="M1304" i="6"/>
  <c r="Q1304" i="6"/>
  <c r="M559" i="6"/>
  <c r="Q559" i="6"/>
  <c r="M1425" i="6"/>
  <c r="Q1425" i="6"/>
  <c r="M426" i="6"/>
  <c r="Q426" i="6"/>
  <c r="M800" i="6"/>
  <c r="Q800" i="6"/>
  <c r="M1189" i="6"/>
  <c r="Q1189" i="6"/>
  <c r="M1245" i="6"/>
  <c r="Q1245" i="6"/>
  <c r="L17" i="6"/>
  <c r="M17" i="6" s="1"/>
  <c r="Q16" i="6"/>
  <c r="L1027" i="6"/>
  <c r="Q1027" i="6" s="1"/>
  <c r="M1026" i="6"/>
  <c r="M191" i="6"/>
  <c r="M1444" i="6"/>
  <c r="M372" i="6"/>
  <c r="L373" i="6"/>
  <c r="Q373" i="6" s="1"/>
  <c r="M1105" i="6"/>
  <c r="M71" i="6"/>
  <c r="L72" i="6"/>
  <c r="Q72" i="6" s="1"/>
  <c r="L308" i="6"/>
  <c r="M307" i="6"/>
  <c r="M1127" i="6"/>
  <c r="L1128" i="6"/>
  <c r="Q1128" i="6" s="1"/>
  <c r="M640" i="6"/>
  <c r="M750" i="6"/>
  <c r="L751" i="6"/>
  <c r="Q751" i="6" s="1"/>
  <c r="S1524" i="6"/>
  <c r="S1142" i="6"/>
  <c r="L783" i="6"/>
  <c r="L95" i="6"/>
  <c r="S94" i="6"/>
  <c r="AB13" i="1"/>
  <c r="P13" i="1"/>
  <c r="R1013" i="6"/>
  <c r="R1078" i="6"/>
  <c r="R1522" i="6"/>
  <c r="R520" i="6"/>
  <c r="R413" i="6"/>
  <c r="R70" i="6"/>
  <c r="R1290" i="6"/>
  <c r="R58" i="6"/>
  <c r="R640" i="6"/>
  <c r="R1026" i="6"/>
  <c r="R1396" i="6"/>
  <c r="R558" i="6"/>
  <c r="R345" i="6"/>
  <c r="R625" i="6"/>
  <c r="R830" i="6"/>
  <c r="R399" i="6"/>
  <c r="R749" i="6"/>
  <c r="R1466" i="6"/>
  <c r="R1176" i="6"/>
  <c r="R800" i="6"/>
  <c r="R883" i="6"/>
  <c r="R1243" i="6"/>
  <c r="R306" i="6"/>
  <c r="R842" i="6"/>
  <c r="R233" i="6"/>
  <c r="R358" i="6"/>
  <c r="R386" i="6"/>
  <c r="R1050" i="6"/>
  <c r="P16" i="6"/>
  <c r="R16" i="6"/>
  <c r="R706" i="6"/>
  <c r="R1408" i="6"/>
  <c r="R1443" i="6"/>
  <c r="R221" i="6"/>
  <c r="R1105" i="6"/>
  <c r="R450" i="6"/>
  <c r="R1303" i="6"/>
  <c r="R1424" i="6"/>
  <c r="R729" i="6"/>
  <c r="R333" i="6"/>
  <c r="R293" i="6"/>
  <c r="R1351" i="6"/>
  <c r="R463" i="6"/>
  <c r="R1080" i="6"/>
  <c r="R398" i="6"/>
  <c r="R1231" i="6"/>
  <c r="R814" i="6"/>
  <c r="R320" i="6"/>
  <c r="R1128" i="6"/>
  <c r="R1316" i="6"/>
  <c r="R583" i="6"/>
  <c r="R546" i="6"/>
  <c r="R682" i="6"/>
  <c r="L265" i="6"/>
  <c r="L899" i="6"/>
  <c r="S898" i="6"/>
  <c r="L816" i="6"/>
  <c r="L1426" i="6"/>
  <c r="L1260" i="6"/>
  <c r="S1067" i="6"/>
  <c r="L801" i="6"/>
  <c r="L1052" i="6"/>
  <c r="L1480" i="6"/>
  <c r="L1246" i="6"/>
  <c r="S496" i="6"/>
  <c r="L1445" i="6"/>
  <c r="L641" i="6"/>
  <c r="Q641" i="6" s="1"/>
  <c r="L857" i="6"/>
  <c r="L1525" i="6"/>
  <c r="Q1525" i="6" s="1"/>
  <c r="L731" i="6"/>
  <c r="L1106" i="6"/>
  <c r="Q1106" i="6" s="1"/>
  <c r="L1353" i="6"/>
  <c r="L1410" i="6"/>
  <c r="S374" i="6"/>
  <c r="S264" i="6"/>
  <c r="S17" i="6"/>
  <c r="X17" i="6"/>
  <c r="AB17" i="6" s="1"/>
  <c r="AA1259" i="6"/>
  <c r="AC16" i="6"/>
  <c r="S1479" i="6"/>
  <c r="AB16" i="6"/>
  <c r="AD16" i="6"/>
  <c r="Y778" i="6"/>
  <c r="AM778" i="6" s="1"/>
  <c r="S778" i="6"/>
  <c r="S855" i="6"/>
  <c r="R1477" i="1"/>
  <c r="R21" i="1"/>
  <c r="Q21" i="1"/>
  <c r="R775" i="1"/>
  <c r="R896" i="1"/>
  <c r="R1257" i="1"/>
  <c r="R853" i="1"/>
  <c r="R267" i="1"/>
  <c r="R570" i="1"/>
  <c r="R278" i="1"/>
  <c r="R1231" i="1"/>
  <c r="R693" i="1"/>
  <c r="R1383" i="1"/>
  <c r="K22" i="1"/>
  <c r="L22" i="1" s="1"/>
  <c r="M21" i="1"/>
  <c r="AA13" i="1"/>
  <c r="AC13" i="1"/>
  <c r="X1543" i="1"/>
  <c r="AE1543" i="1" s="1"/>
  <c r="X271" i="1"/>
  <c r="X1424" i="1"/>
  <c r="AE1424" i="1" s="1"/>
  <c r="X775" i="1"/>
  <c r="X1523" i="1"/>
  <c r="AE1523" i="1" s="1"/>
  <c r="X1257" i="1"/>
  <c r="W14" i="1"/>
  <c r="X1270" i="1"/>
  <c r="X1104" i="1"/>
  <c r="AE1104" i="1" s="1"/>
  <c r="N1542" i="1" l="1"/>
  <c r="O1541" i="1"/>
  <c r="P1541" i="1" s="1"/>
  <c r="AL1257" i="1"/>
  <c r="AK1257" i="1"/>
  <c r="AG1257" i="1"/>
  <c r="AI1257" i="1"/>
  <c r="AJ1257" i="1"/>
  <c r="AH1257" i="1"/>
  <c r="AD1257" i="1"/>
  <c r="AF1257" i="1"/>
  <c r="N22" i="1"/>
  <c r="N1497" i="1"/>
  <c r="O1496" i="1"/>
  <c r="P1496" i="1" s="1"/>
  <c r="AE1257" i="1"/>
  <c r="Z1188" i="1"/>
  <c r="K1543" i="1"/>
  <c r="Q1542" i="1"/>
  <c r="M1542" i="1"/>
  <c r="L1542" i="1"/>
  <c r="AL1523" i="1"/>
  <c r="AK1523" i="1"/>
  <c r="AJ1523" i="1"/>
  <c r="AI1523" i="1"/>
  <c r="AH1523" i="1"/>
  <c r="AG1523" i="1"/>
  <c r="AD1523" i="1"/>
  <c r="AF1523" i="1"/>
  <c r="AL775" i="1"/>
  <c r="AK775" i="1"/>
  <c r="AH775" i="1"/>
  <c r="AJ775" i="1"/>
  <c r="AI775" i="1"/>
  <c r="AG775" i="1"/>
  <c r="AF775" i="1"/>
  <c r="AD775" i="1"/>
  <c r="O17" i="6"/>
  <c r="AE775" i="1"/>
  <c r="AL271" i="1"/>
  <c r="AK271" i="1"/>
  <c r="AF271" i="1"/>
  <c r="AH271" i="1"/>
  <c r="AJ271" i="1"/>
  <c r="AG271" i="1"/>
  <c r="AI271" i="1"/>
  <c r="AE272" i="1"/>
  <c r="AD271" i="1"/>
  <c r="AL1270" i="1"/>
  <c r="AK1270" i="1"/>
  <c r="AH1270" i="1"/>
  <c r="AI1270" i="1"/>
  <c r="AJ1270" i="1"/>
  <c r="AG1270" i="1"/>
  <c r="AF1270" i="1"/>
  <c r="AE1271" i="1"/>
  <c r="AD1270" i="1"/>
  <c r="AL1424" i="1"/>
  <c r="AK1424" i="1"/>
  <c r="AI1424" i="1"/>
  <c r="AJ1424" i="1"/>
  <c r="AH1424" i="1"/>
  <c r="AG1424" i="1"/>
  <c r="AF1424" i="1"/>
  <c r="AD1424" i="1"/>
  <c r="AE1270" i="1"/>
  <c r="AL1104" i="1"/>
  <c r="AI1104" i="1"/>
  <c r="AK1104" i="1"/>
  <c r="AJ1104" i="1"/>
  <c r="AH1104" i="1"/>
  <c r="AG1104" i="1"/>
  <c r="AF1104" i="1"/>
  <c r="AD1104" i="1"/>
  <c r="AL1543" i="1"/>
  <c r="AK1543" i="1"/>
  <c r="AH1543" i="1"/>
  <c r="AI1543" i="1"/>
  <c r="AJ1543" i="1"/>
  <c r="AG1543" i="1"/>
  <c r="AF1543" i="1"/>
  <c r="AD1543" i="1"/>
  <c r="O463" i="6"/>
  <c r="AE271" i="1"/>
  <c r="Y828" i="1"/>
  <c r="Z828" i="1" s="1"/>
  <c r="Y1523" i="1"/>
  <c r="Z1522" i="1" s="1"/>
  <c r="AC1523" i="1"/>
  <c r="AB1523" i="1"/>
  <c r="AA1523" i="1"/>
  <c r="P1524" i="1"/>
  <c r="Z826" i="1"/>
  <c r="Y775" i="1"/>
  <c r="AC775" i="1"/>
  <c r="AB775" i="1"/>
  <c r="AA775" i="1"/>
  <c r="P776" i="1"/>
  <c r="Z1255" i="1"/>
  <c r="Z244" i="1"/>
  <c r="Z73" i="1"/>
  <c r="Y294" i="1"/>
  <c r="Z294" i="1" s="1"/>
  <c r="AC1270" i="1"/>
  <c r="AB1270" i="1"/>
  <c r="AA1270" i="1"/>
  <c r="P1271" i="1"/>
  <c r="AC1271" i="1"/>
  <c r="AB1271" i="1"/>
  <c r="Z774" i="1"/>
  <c r="Y1104" i="1"/>
  <c r="Z1103" i="1" s="1"/>
  <c r="AC1104" i="1"/>
  <c r="AB1104" i="1"/>
  <c r="AA1104" i="1"/>
  <c r="P1105" i="1"/>
  <c r="Y1424" i="1"/>
  <c r="Z1423" i="1" s="1"/>
  <c r="AC1424" i="1"/>
  <c r="AB1424" i="1"/>
  <c r="AA1424" i="1"/>
  <c r="P1425" i="1"/>
  <c r="Y461" i="1"/>
  <c r="Y271" i="1"/>
  <c r="AC271" i="1"/>
  <c r="AB271" i="1"/>
  <c r="AA271" i="1"/>
  <c r="P272" i="1"/>
  <c r="Y1396" i="1"/>
  <c r="Z1396" i="1" s="1"/>
  <c r="Z292" i="1"/>
  <c r="Y267" i="1"/>
  <c r="Z266" i="1" s="1"/>
  <c r="Y1543" i="1"/>
  <c r="Z1542" i="1" s="1"/>
  <c r="AC1543" i="1"/>
  <c r="AB1543" i="1"/>
  <c r="AA1543" i="1"/>
  <c r="Y1140" i="1"/>
  <c r="Y870" i="1"/>
  <c r="Z869" i="1" s="1"/>
  <c r="Y1257" i="1"/>
  <c r="Z1256" i="1" s="1"/>
  <c r="AC1257" i="1"/>
  <c r="AB1257" i="1"/>
  <c r="AA1257" i="1"/>
  <c r="P1258" i="1"/>
  <c r="Z1541" i="1"/>
  <c r="P462" i="6"/>
  <c r="O1524" i="6"/>
  <c r="O855" i="6"/>
  <c r="O1002" i="6"/>
  <c r="AC1411" i="6"/>
  <c r="O177" i="6"/>
  <c r="O572" i="6"/>
  <c r="O427" i="6"/>
  <c r="O1067" i="6"/>
  <c r="O94" i="6"/>
  <c r="O1208" i="6"/>
  <c r="O778" i="6"/>
  <c r="O496" i="6"/>
  <c r="O1260" i="6"/>
  <c r="AD1411" i="6"/>
  <c r="O374" i="6"/>
  <c r="O872" i="6"/>
  <c r="O1479" i="6"/>
  <c r="O264" i="6"/>
  <c r="O85" i="6"/>
  <c r="O1142" i="6"/>
  <c r="P84" i="6"/>
  <c r="P1141" i="6"/>
  <c r="AB1246" i="6"/>
  <c r="P1523" i="6"/>
  <c r="P854" i="6"/>
  <c r="P1001" i="6"/>
  <c r="P263" i="6"/>
  <c r="N17" i="6"/>
  <c r="P777" i="6"/>
  <c r="P176" i="6"/>
  <c r="P571" i="6"/>
  <c r="P426" i="6"/>
  <c r="P1066" i="6"/>
  <c r="AD1246" i="6"/>
  <c r="P93" i="6"/>
  <c r="P1207" i="6"/>
  <c r="AC1247" i="6"/>
  <c r="P495" i="6"/>
  <c r="P1259" i="6"/>
  <c r="AB1247" i="6"/>
  <c r="AC1246" i="6"/>
  <c r="P1478" i="6"/>
  <c r="P373" i="6"/>
  <c r="P871" i="6"/>
  <c r="O21" i="1"/>
  <c r="AB899" i="6"/>
  <c r="X900" i="6"/>
  <c r="AD901" i="6" s="1"/>
  <c r="AD899" i="6"/>
  <c r="AB1130" i="6"/>
  <c r="AB1129" i="6"/>
  <c r="AC1130" i="6"/>
  <c r="AC1129" i="6"/>
  <c r="AD1129" i="6"/>
  <c r="AA1396" i="6"/>
  <c r="R777" i="6"/>
  <c r="R871" i="6"/>
  <c r="R373" i="6"/>
  <c r="L18" i="6"/>
  <c r="M18" i="6" s="1"/>
  <c r="Q17" i="6"/>
  <c r="R571" i="6"/>
  <c r="R1478" i="6"/>
  <c r="R426" i="6"/>
  <c r="AA1105" i="6"/>
  <c r="R1066" i="6"/>
  <c r="R1001" i="6"/>
  <c r="R1523" i="6"/>
  <c r="R854" i="6"/>
  <c r="R495" i="6"/>
  <c r="R1259" i="6"/>
  <c r="AL274" i="6"/>
  <c r="AM274" i="6"/>
  <c r="AB1354" i="6"/>
  <c r="AB1053" i="6"/>
  <c r="AK1526" i="6"/>
  <c r="AL1526" i="6"/>
  <c r="AK778" i="6"/>
  <c r="AL778" i="6"/>
  <c r="AJ274" i="6"/>
  <c r="AK274" i="6"/>
  <c r="AD1447" i="6"/>
  <c r="R1141" i="6"/>
  <c r="AI1526" i="6"/>
  <c r="AJ1526" i="6"/>
  <c r="AD858" i="6"/>
  <c r="AI778" i="6"/>
  <c r="AJ778" i="6"/>
  <c r="AC858" i="6"/>
  <c r="R84" i="6"/>
  <c r="Z1526" i="6"/>
  <c r="AA1525" i="6" s="1"/>
  <c r="AD1354" i="6"/>
  <c r="AF1526" i="6"/>
  <c r="AB274" i="6"/>
  <c r="AI274" i="6"/>
  <c r="AD1412" i="6"/>
  <c r="AD1053" i="6"/>
  <c r="AB1526" i="6"/>
  <c r="X1030" i="6"/>
  <c r="AB1030" i="6" s="1"/>
  <c r="AE1526" i="6"/>
  <c r="AH1526" i="6"/>
  <c r="AG1526" i="6"/>
  <c r="AC1412" i="6"/>
  <c r="AD1526" i="6"/>
  <c r="AC1029" i="6"/>
  <c r="AF274" i="6"/>
  <c r="AB1447" i="6"/>
  <c r="AB1481" i="6"/>
  <c r="AB641" i="6"/>
  <c r="X734" i="6"/>
  <c r="AD734" i="6" s="1"/>
  <c r="AA1543" i="6"/>
  <c r="AA1544" i="6"/>
  <c r="AD752" i="6"/>
  <c r="Z1426" i="6"/>
  <c r="AA1426" i="6" s="1"/>
  <c r="AA1424" i="6"/>
  <c r="AE778" i="6"/>
  <c r="AG778" i="6"/>
  <c r="AH778" i="6"/>
  <c r="AB778" i="6"/>
  <c r="AC1526" i="6"/>
  <c r="AD733" i="6"/>
  <c r="AC752" i="6"/>
  <c r="X859" i="6"/>
  <c r="AB859" i="6" s="1"/>
  <c r="AB1412" i="6"/>
  <c r="AD1481" i="6"/>
  <c r="AD641" i="6"/>
  <c r="AC733" i="6"/>
  <c r="AF778" i="6"/>
  <c r="AE274" i="6"/>
  <c r="AG274" i="6"/>
  <c r="AH274" i="6"/>
  <c r="Z274" i="6"/>
  <c r="AD274" i="6"/>
  <c r="X753" i="6"/>
  <c r="AB753" i="6" s="1"/>
  <c r="AD778" i="6"/>
  <c r="AB1029" i="6"/>
  <c r="R263" i="6"/>
  <c r="AC1354" i="6"/>
  <c r="AC778" i="6"/>
  <c r="AD1029" i="6"/>
  <c r="AC274" i="6"/>
  <c r="X782" i="6"/>
  <c r="AB783" i="6" s="1"/>
  <c r="AB1413" i="6"/>
  <c r="AC1413" i="6"/>
  <c r="AB1355" i="6"/>
  <c r="AC1355" i="6"/>
  <c r="X1448" i="6"/>
  <c r="AD1448" i="6" s="1"/>
  <c r="X1054" i="6"/>
  <c r="AD1055" i="6" s="1"/>
  <c r="X1527" i="6"/>
  <c r="Y1527" i="6" s="1"/>
  <c r="X1482" i="6"/>
  <c r="AC1482" i="6" s="1"/>
  <c r="X642" i="6"/>
  <c r="AB642" i="6" s="1"/>
  <c r="X275" i="6"/>
  <c r="Y275" i="6" s="1"/>
  <c r="Z778" i="6"/>
  <c r="AA777" i="6" s="1"/>
  <c r="R93" i="6"/>
  <c r="R1207" i="6"/>
  <c r="AA267" i="6"/>
  <c r="AA268" i="6"/>
  <c r="AA1141" i="6"/>
  <c r="AA1142" i="6"/>
  <c r="R176" i="6"/>
  <c r="N496" i="6"/>
  <c r="N855" i="6"/>
  <c r="N898" i="6"/>
  <c r="N1479" i="6"/>
  <c r="N1142" i="6"/>
  <c r="N778" i="6"/>
  <c r="N264" i="6"/>
  <c r="N1067" i="6"/>
  <c r="N94" i="6"/>
  <c r="N374" i="6"/>
  <c r="N1524" i="6"/>
  <c r="M1052" i="6"/>
  <c r="Q1052" i="6"/>
  <c r="M899" i="6"/>
  <c r="Q899" i="6"/>
  <c r="M783" i="6"/>
  <c r="Q783" i="6"/>
  <c r="M857" i="6"/>
  <c r="Q857" i="6"/>
  <c r="M801" i="6"/>
  <c r="Q801" i="6"/>
  <c r="M308" i="6"/>
  <c r="Q308" i="6"/>
  <c r="M1260" i="6"/>
  <c r="Q1260" i="6"/>
  <c r="M265" i="6"/>
  <c r="Q265" i="6"/>
  <c r="M95" i="6"/>
  <c r="Q95" i="6"/>
  <c r="M1410" i="6"/>
  <c r="Q1410" i="6"/>
  <c r="M1445" i="6"/>
  <c r="Q1445" i="6"/>
  <c r="M1353" i="6"/>
  <c r="Q1353" i="6"/>
  <c r="M1426" i="6"/>
  <c r="Q1426" i="6"/>
  <c r="M1246" i="6"/>
  <c r="Q1246" i="6"/>
  <c r="M816" i="6"/>
  <c r="Q816" i="6"/>
  <c r="M731" i="6"/>
  <c r="Q731" i="6"/>
  <c r="M1480" i="6"/>
  <c r="Q1480" i="6"/>
  <c r="M373" i="6"/>
  <c r="L374" i="6"/>
  <c r="Q374" i="6" s="1"/>
  <c r="M641" i="6"/>
  <c r="M751" i="6"/>
  <c r="L752" i="6"/>
  <c r="Q752" i="6" s="1"/>
  <c r="M72" i="6"/>
  <c r="L73" i="6"/>
  <c r="Q73" i="6" s="1"/>
  <c r="M1106" i="6"/>
  <c r="M1525" i="6"/>
  <c r="M1128" i="6"/>
  <c r="L1129" i="6"/>
  <c r="Q1129" i="6" s="1"/>
  <c r="L1028" i="6"/>
  <c r="Q1028" i="6" s="1"/>
  <c r="M1027" i="6"/>
  <c r="L784" i="6"/>
  <c r="L96" i="6"/>
  <c r="S95" i="6"/>
  <c r="AA14" i="1"/>
  <c r="P14" i="1"/>
  <c r="R462" i="6"/>
  <c r="R387" i="6"/>
  <c r="R1409" i="6"/>
  <c r="R294" i="6"/>
  <c r="R321" i="6"/>
  <c r="R1129" i="6"/>
  <c r="R1051" i="6"/>
  <c r="R584" i="6"/>
  <c r="R1304" i="6"/>
  <c r="R730" i="6"/>
  <c r="R307" i="6"/>
  <c r="R1352" i="6"/>
  <c r="R234" i="6"/>
  <c r="R71" i="6"/>
  <c r="R1189" i="6"/>
  <c r="R626" i="6"/>
  <c r="R521" i="6"/>
  <c r="R346" i="6"/>
  <c r="R1291" i="6"/>
  <c r="R1444" i="6"/>
  <c r="R750" i="6"/>
  <c r="R1027" i="6"/>
  <c r="R641" i="6"/>
  <c r="R400" i="6"/>
  <c r="R17" i="6"/>
  <c r="R815" i="6"/>
  <c r="R559" i="6"/>
  <c r="R707" i="6"/>
  <c r="R1445" i="6"/>
  <c r="R1425" i="6"/>
  <c r="R1244" i="6"/>
  <c r="R359" i="6"/>
  <c r="R884" i="6"/>
  <c r="L266" i="6"/>
  <c r="S1525" i="6"/>
  <c r="S1260" i="6"/>
  <c r="L1446" i="6"/>
  <c r="Q1446" i="6" s="1"/>
  <c r="L1481" i="6"/>
  <c r="L1107" i="6"/>
  <c r="L858" i="6"/>
  <c r="L900" i="6"/>
  <c r="S899" i="6"/>
  <c r="L1411" i="6"/>
  <c r="L1053" i="6"/>
  <c r="L1261" i="6"/>
  <c r="Q1261" i="6" s="1"/>
  <c r="L732" i="6"/>
  <c r="L1354" i="6"/>
  <c r="L1526" i="6"/>
  <c r="Q1526" i="6" s="1"/>
  <c r="L642" i="6"/>
  <c r="Q642" i="6" s="1"/>
  <c r="AC17" i="6"/>
  <c r="AD17" i="6"/>
  <c r="S265" i="6"/>
  <c r="S18" i="6"/>
  <c r="X18" i="6"/>
  <c r="AD18" i="6" s="1"/>
  <c r="Y779" i="6"/>
  <c r="S1261" i="6"/>
  <c r="S1480" i="6"/>
  <c r="AA1260" i="6"/>
  <c r="S856" i="6"/>
  <c r="S779" i="6"/>
  <c r="AA1106" i="6"/>
  <c r="R854" i="1"/>
  <c r="R776" i="1"/>
  <c r="R1478" i="1"/>
  <c r="R1258" i="1"/>
  <c r="R22" i="1"/>
  <c r="Q22" i="1"/>
  <c r="R268" i="1"/>
  <c r="R279" i="1"/>
  <c r="R897" i="1"/>
  <c r="K23" i="1"/>
  <c r="L23" i="1" s="1"/>
  <c r="M22" i="1"/>
  <c r="AC14" i="1"/>
  <c r="W15" i="1"/>
  <c r="AB14" i="1"/>
  <c r="X1258" i="1"/>
  <c r="X776" i="1"/>
  <c r="AE776" i="1" s="1"/>
  <c r="X1425" i="1"/>
  <c r="AE1425" i="1" s="1"/>
  <c r="X1544" i="1"/>
  <c r="AE1544" i="1" s="1"/>
  <c r="X1105" i="1"/>
  <c r="X272" i="1"/>
  <c r="X1524" i="1"/>
  <c r="AE1524" i="1" s="1"/>
  <c r="Z293" i="1" l="1"/>
  <c r="AL1258" i="1"/>
  <c r="AK1258" i="1"/>
  <c r="AG1258" i="1"/>
  <c r="AI1258" i="1"/>
  <c r="AJ1258" i="1"/>
  <c r="AH1258" i="1"/>
  <c r="AE1259" i="1"/>
  <c r="AD1258" i="1"/>
  <c r="AF1258" i="1"/>
  <c r="AE1258" i="1"/>
  <c r="AL1524" i="1"/>
  <c r="AK1524" i="1"/>
  <c r="AJ1524" i="1"/>
  <c r="AH1524" i="1"/>
  <c r="AG1524" i="1"/>
  <c r="AI1524" i="1"/>
  <c r="AD1524" i="1"/>
  <c r="AF1524" i="1"/>
  <c r="N1543" i="1"/>
  <c r="O1542" i="1"/>
  <c r="P1542" i="1" s="1"/>
  <c r="AL272" i="1"/>
  <c r="AI272" i="1"/>
  <c r="AK272" i="1"/>
  <c r="AH272" i="1"/>
  <c r="AJ272" i="1"/>
  <c r="AG272" i="1"/>
  <c r="AF272" i="1"/>
  <c r="AD272" i="1"/>
  <c r="AL1105" i="1"/>
  <c r="AG1105" i="1"/>
  <c r="AI1105" i="1"/>
  <c r="AK1105" i="1"/>
  <c r="AJ1105" i="1"/>
  <c r="AH1105" i="1"/>
  <c r="AD1105" i="1"/>
  <c r="AF1105" i="1"/>
  <c r="N23" i="1"/>
  <c r="AL1544" i="1"/>
  <c r="AK1544" i="1"/>
  <c r="AI1544" i="1"/>
  <c r="AJ1544" i="1"/>
  <c r="AE1545" i="1"/>
  <c r="AD1544" i="1"/>
  <c r="O18" i="6"/>
  <c r="AE1105" i="1"/>
  <c r="K1544" i="1"/>
  <c r="Q1543" i="1"/>
  <c r="M1543" i="1"/>
  <c r="L1543" i="1"/>
  <c r="AL776" i="1"/>
  <c r="AK776" i="1"/>
  <c r="AH776" i="1"/>
  <c r="AJ776" i="1"/>
  <c r="AI776" i="1"/>
  <c r="AG776" i="1"/>
  <c r="AF776" i="1"/>
  <c r="AD776" i="1"/>
  <c r="AL1425" i="1"/>
  <c r="AG1425" i="1"/>
  <c r="AK1425" i="1"/>
  <c r="AI1425" i="1"/>
  <c r="AJ1425" i="1"/>
  <c r="AH1425" i="1"/>
  <c r="AD1425" i="1"/>
  <c r="AF1425" i="1"/>
  <c r="AE1426" i="1"/>
  <c r="Y871" i="1"/>
  <c r="Z871" i="1" s="1"/>
  <c r="Y1105" i="1"/>
  <c r="AC1105" i="1"/>
  <c r="AB1105" i="1"/>
  <c r="AA1105" i="1"/>
  <c r="P1106" i="1"/>
  <c r="Y1141" i="1"/>
  <c r="Z1140" i="1" s="1"/>
  <c r="Y462" i="1"/>
  <c r="Y1544" i="1"/>
  <c r="Z1544" i="1" s="1"/>
  <c r="AC1544" i="1"/>
  <c r="AC1545" i="1"/>
  <c r="AB1544" i="1"/>
  <c r="AB1545" i="1"/>
  <c r="AA1544" i="1"/>
  <c r="P1545" i="1"/>
  <c r="Y1425" i="1"/>
  <c r="AC1425" i="1"/>
  <c r="AB1425" i="1"/>
  <c r="AA1425" i="1"/>
  <c r="P1426" i="1"/>
  <c r="AB1426" i="1"/>
  <c r="AC1426" i="1"/>
  <c r="Z1139" i="1"/>
  <c r="Y268" i="1"/>
  <c r="Z268" i="1" s="1"/>
  <c r="Y272" i="1"/>
  <c r="Z271" i="1" s="1"/>
  <c r="AC272" i="1"/>
  <c r="AB272" i="1"/>
  <c r="AA272" i="1"/>
  <c r="P273" i="1"/>
  <c r="Y776" i="1"/>
  <c r="AC776" i="1"/>
  <c r="AB776" i="1"/>
  <c r="AA776" i="1"/>
  <c r="P777" i="1"/>
  <c r="Z270" i="1"/>
  <c r="Z460" i="1"/>
  <c r="Y1258" i="1"/>
  <c r="AC1258" i="1"/>
  <c r="AB1258" i="1"/>
  <c r="AA1258" i="1"/>
  <c r="P1259" i="1"/>
  <c r="AB1259" i="1"/>
  <c r="AC1259" i="1"/>
  <c r="Y1524" i="1"/>
  <c r="Z1523" i="1" s="1"/>
  <c r="AC1524" i="1"/>
  <c r="AA1524" i="1"/>
  <c r="AB1524" i="1"/>
  <c r="P1525" i="1"/>
  <c r="Z1395" i="1"/>
  <c r="Z827" i="1"/>
  <c r="O856" i="6"/>
  <c r="O375" i="6"/>
  <c r="O95" i="6"/>
  <c r="O497" i="6"/>
  <c r="O1068" i="6"/>
  <c r="O265" i="6"/>
  <c r="O779" i="6"/>
  <c r="O1143" i="6"/>
  <c r="O1480" i="6"/>
  <c r="O1525" i="6"/>
  <c r="O899" i="6"/>
  <c r="AC901" i="6"/>
  <c r="AB901" i="6"/>
  <c r="AC900" i="6"/>
  <c r="P778" i="6"/>
  <c r="P264" i="6"/>
  <c r="N18" i="6"/>
  <c r="P17" i="6"/>
  <c r="P1479" i="6"/>
  <c r="P1524" i="6"/>
  <c r="P898" i="6"/>
  <c r="P374" i="6"/>
  <c r="P855" i="6"/>
  <c r="P1142" i="6"/>
  <c r="P94" i="6"/>
  <c r="P496" i="6"/>
  <c r="AB900" i="6"/>
  <c r="N1260" i="6"/>
  <c r="P1067" i="6"/>
  <c r="O22" i="1"/>
  <c r="AD900" i="6"/>
  <c r="L19" i="6"/>
  <c r="M19" i="6" s="1"/>
  <c r="Q18" i="6"/>
  <c r="R264" i="6"/>
  <c r="R1479" i="6"/>
  <c r="R1067" i="6"/>
  <c r="R778" i="6"/>
  <c r="R374" i="6"/>
  <c r="AL275" i="6"/>
  <c r="AM275" i="6"/>
  <c r="AL779" i="6"/>
  <c r="AM779" i="6"/>
  <c r="R855" i="6"/>
  <c r="AL1527" i="6"/>
  <c r="AM1527" i="6"/>
  <c r="R898" i="6"/>
  <c r="R1524" i="6"/>
  <c r="AJ275" i="6"/>
  <c r="AK275" i="6"/>
  <c r="AJ779" i="6"/>
  <c r="AK779" i="6"/>
  <c r="AJ1527" i="6"/>
  <c r="AK1527" i="6"/>
  <c r="AD859" i="6"/>
  <c r="AC859" i="6"/>
  <c r="Z1527" i="6"/>
  <c r="AA1526" i="6" s="1"/>
  <c r="AB1448" i="6"/>
  <c r="AD642" i="6"/>
  <c r="AC779" i="6"/>
  <c r="AI779" i="6"/>
  <c r="AC1448" i="6"/>
  <c r="AB275" i="6"/>
  <c r="AI275" i="6"/>
  <c r="AB1527" i="6"/>
  <c r="AI1527" i="6"/>
  <c r="AA1425" i="6"/>
  <c r="AB1054" i="6"/>
  <c r="AC642" i="6"/>
  <c r="AC1054" i="6"/>
  <c r="AD275" i="6"/>
  <c r="AC1527" i="6"/>
  <c r="AD1527" i="6"/>
  <c r="AF1527" i="6"/>
  <c r="AB1482" i="6"/>
  <c r="AE275" i="6"/>
  <c r="AG275" i="6"/>
  <c r="AH275" i="6"/>
  <c r="Z275" i="6"/>
  <c r="AD753" i="6"/>
  <c r="AC275" i="6"/>
  <c r="AF779" i="6"/>
  <c r="AD779" i="6"/>
  <c r="AC753" i="6"/>
  <c r="AE1527" i="6"/>
  <c r="AG1527" i="6"/>
  <c r="AH1527" i="6"/>
  <c r="AA273" i="6"/>
  <c r="AD860" i="6"/>
  <c r="AB860" i="6"/>
  <c r="AC860" i="6"/>
  <c r="AB734" i="6"/>
  <c r="AD1030" i="6"/>
  <c r="AD1482" i="6"/>
  <c r="X754" i="6"/>
  <c r="AB754" i="6" s="1"/>
  <c r="AC1030" i="6"/>
  <c r="AE779" i="6"/>
  <c r="AG779" i="6"/>
  <c r="AH779" i="6"/>
  <c r="AB779" i="6"/>
  <c r="X735" i="6"/>
  <c r="AC735" i="6" s="1"/>
  <c r="AD1054" i="6"/>
  <c r="AF275" i="6"/>
  <c r="AC734" i="6"/>
  <c r="X1031" i="6"/>
  <c r="AB1031" i="6" s="1"/>
  <c r="AB1055" i="6"/>
  <c r="AC1055" i="6"/>
  <c r="X276" i="6"/>
  <c r="Y276" i="6" s="1"/>
  <c r="X643" i="6"/>
  <c r="AD643" i="6" s="1"/>
  <c r="X1483" i="6"/>
  <c r="AD1483" i="6" s="1"/>
  <c r="X1528" i="6"/>
  <c r="Y1528" i="6" s="1"/>
  <c r="AM1528" i="6" s="1"/>
  <c r="X1449" i="6"/>
  <c r="AD1450" i="6" s="1"/>
  <c r="Z779" i="6"/>
  <c r="AA778" i="6" s="1"/>
  <c r="R1142" i="6"/>
  <c r="R496" i="6"/>
  <c r="R94" i="6"/>
  <c r="N1261" i="6"/>
  <c r="N779" i="6"/>
  <c r="N856" i="6"/>
  <c r="N1480" i="6"/>
  <c r="N265" i="6"/>
  <c r="N899" i="6"/>
  <c r="N1525" i="6"/>
  <c r="N95" i="6"/>
  <c r="M1053" i="6"/>
  <c r="Q1053" i="6"/>
  <c r="M1411" i="6"/>
  <c r="Q1411" i="6"/>
  <c r="M900" i="6"/>
  <c r="Q900" i="6"/>
  <c r="M858" i="6"/>
  <c r="Q858" i="6"/>
  <c r="M266" i="6"/>
  <c r="Q266" i="6"/>
  <c r="M1354" i="6"/>
  <c r="Q1354" i="6"/>
  <c r="M1107" i="6"/>
  <c r="Q1107" i="6"/>
  <c r="M96" i="6"/>
  <c r="Q96" i="6"/>
  <c r="M732" i="6"/>
  <c r="Q732" i="6"/>
  <c r="M1481" i="6"/>
  <c r="Q1481" i="6"/>
  <c r="M784" i="6"/>
  <c r="Q784" i="6"/>
  <c r="M642" i="6"/>
  <c r="M1526" i="6"/>
  <c r="M1129" i="6"/>
  <c r="M752" i="6"/>
  <c r="L753" i="6"/>
  <c r="Q753" i="6" s="1"/>
  <c r="M1261" i="6"/>
  <c r="M374" i="6"/>
  <c r="M1446" i="6"/>
  <c r="L1029" i="6"/>
  <c r="Q1029" i="6" s="1"/>
  <c r="M1028" i="6"/>
  <c r="M73" i="6"/>
  <c r="L74" i="6"/>
  <c r="L785" i="6"/>
  <c r="S96" i="6"/>
  <c r="AB15" i="1"/>
  <c r="P15" i="1"/>
  <c r="R816" i="6"/>
  <c r="R731" i="6"/>
  <c r="R1028" i="6"/>
  <c r="R1106" i="6"/>
  <c r="R1245" i="6"/>
  <c r="R1052" i="6"/>
  <c r="R308" i="6"/>
  <c r="R72" i="6"/>
  <c r="R1410" i="6"/>
  <c r="P18" i="6"/>
  <c r="R18" i="6"/>
  <c r="R1426" i="6"/>
  <c r="R1353" i="6"/>
  <c r="R642" i="6"/>
  <c r="R801" i="6"/>
  <c r="R751" i="6"/>
  <c r="R1107" i="6"/>
  <c r="L267" i="6"/>
  <c r="S1526" i="6"/>
  <c r="L1108" i="6"/>
  <c r="Q1108" i="6" s="1"/>
  <c r="L1262" i="6"/>
  <c r="Q1262" i="6" s="1"/>
  <c r="L1482" i="6"/>
  <c r="L1054" i="6"/>
  <c r="L643" i="6"/>
  <c r="Q643" i="6" s="1"/>
  <c r="L733" i="6"/>
  <c r="S900" i="6"/>
  <c r="L1447" i="6"/>
  <c r="Q1447" i="6" s="1"/>
  <c r="L1527" i="6"/>
  <c r="L859" i="6"/>
  <c r="L1412" i="6"/>
  <c r="S266" i="6"/>
  <c r="S19" i="6"/>
  <c r="AA1107" i="6"/>
  <c r="Y780" i="6"/>
  <c r="S780" i="6"/>
  <c r="AA1261" i="6"/>
  <c r="S1262" i="6"/>
  <c r="AB18" i="6"/>
  <c r="AC18" i="6"/>
  <c r="S1481" i="6"/>
  <c r="S857" i="6"/>
  <c r="X19" i="6"/>
  <c r="AD19" i="6" s="1"/>
  <c r="R1479" i="1"/>
  <c r="R777" i="1"/>
  <c r="R23" i="1"/>
  <c r="Q23" i="1"/>
  <c r="R1259" i="1"/>
  <c r="R855" i="1"/>
  <c r="R280" i="1"/>
  <c r="K24" i="1"/>
  <c r="L24" i="1" s="1"/>
  <c r="M23" i="1"/>
  <c r="X777" i="1"/>
  <c r="AE777" i="1" s="1"/>
  <c r="W16" i="1"/>
  <c r="X1106" i="1"/>
  <c r="AA15" i="1"/>
  <c r="AC15" i="1"/>
  <c r="X273" i="1"/>
  <c r="AE273" i="1" s="1"/>
  <c r="X1525" i="1"/>
  <c r="AE1525" i="1" s="1"/>
  <c r="AL1106" i="1" l="1"/>
  <c r="AG1106" i="1"/>
  <c r="AI1106" i="1"/>
  <c r="AK1106" i="1"/>
  <c r="AJ1106" i="1"/>
  <c r="AH1106" i="1"/>
  <c r="AE1107" i="1"/>
  <c r="AD1106" i="1"/>
  <c r="AF1106" i="1"/>
  <c r="N1544" i="1"/>
  <c r="O1543" i="1"/>
  <c r="P1543" i="1" s="1"/>
  <c r="AE1106" i="1"/>
  <c r="O1261" i="6"/>
  <c r="N24" i="1"/>
  <c r="AL1525" i="1"/>
  <c r="AK1525" i="1"/>
  <c r="AJ1525" i="1"/>
  <c r="AH1525" i="1"/>
  <c r="AG1525" i="1"/>
  <c r="AI1525" i="1"/>
  <c r="AF1525" i="1"/>
  <c r="AD1525" i="1"/>
  <c r="Z267" i="1"/>
  <c r="Q1544" i="1"/>
  <c r="M1544" i="1"/>
  <c r="L1544" i="1"/>
  <c r="AL777" i="1"/>
  <c r="AG777" i="1"/>
  <c r="AK777" i="1"/>
  <c r="AH777" i="1"/>
  <c r="AJ777" i="1"/>
  <c r="AI777" i="1"/>
  <c r="AD777" i="1"/>
  <c r="AF777" i="1"/>
  <c r="AL273" i="1"/>
  <c r="AJ273" i="1"/>
  <c r="AG273" i="1"/>
  <c r="AI273" i="1"/>
  <c r="AK273" i="1"/>
  <c r="AF273" i="1"/>
  <c r="AH273" i="1"/>
  <c r="AD273" i="1"/>
  <c r="O19" i="6"/>
  <c r="Z775" i="1"/>
  <c r="Y1426" i="1"/>
  <c r="Z1426" i="1" s="1"/>
  <c r="Y463" i="1"/>
  <c r="Z463" i="1" s="1"/>
  <c r="Z461" i="1"/>
  <c r="Y1259" i="1"/>
  <c r="Z1543" i="1"/>
  <c r="Y1142" i="1"/>
  <c r="Z1142" i="1" s="1"/>
  <c r="Z1104" i="1"/>
  <c r="Y1106" i="1"/>
  <c r="Z1105" i="1" s="1"/>
  <c r="AC1106" i="1"/>
  <c r="AB1106" i="1"/>
  <c r="AA1106" i="1"/>
  <c r="P1107" i="1"/>
  <c r="AB1107" i="1"/>
  <c r="AC1107" i="1"/>
  <c r="Y1525" i="1"/>
  <c r="AC1525" i="1"/>
  <c r="AB1525" i="1"/>
  <c r="AA1525" i="1"/>
  <c r="P1526" i="1"/>
  <c r="Y777" i="1"/>
  <c r="AC777" i="1"/>
  <c r="AB777" i="1"/>
  <c r="AA777" i="1"/>
  <c r="P778" i="1"/>
  <c r="Y273" i="1"/>
  <c r="Z272" i="1" s="1"/>
  <c r="AC273" i="1"/>
  <c r="AB273" i="1"/>
  <c r="AA273" i="1"/>
  <c r="P274" i="1"/>
  <c r="Z1257" i="1"/>
  <c r="Z1424" i="1"/>
  <c r="Z870" i="1"/>
  <c r="P1260" i="6"/>
  <c r="O96" i="6"/>
  <c r="O1526" i="6"/>
  <c r="O900" i="6"/>
  <c r="O266" i="6"/>
  <c r="O1481" i="6"/>
  <c r="O857" i="6"/>
  <c r="O780" i="6"/>
  <c r="O1262" i="6"/>
  <c r="P1261" i="6"/>
  <c r="N1526" i="6"/>
  <c r="P95" i="6"/>
  <c r="P779" i="6"/>
  <c r="P1525" i="6"/>
  <c r="P899" i="6"/>
  <c r="P265" i="6"/>
  <c r="N19" i="6"/>
  <c r="P1480" i="6"/>
  <c r="P856" i="6"/>
  <c r="O23" i="1"/>
  <c r="Q19" i="6"/>
  <c r="L20" i="6"/>
  <c r="M20" i="6" s="1"/>
  <c r="R1480" i="6"/>
  <c r="R95" i="6"/>
  <c r="R779" i="6"/>
  <c r="R856" i="6"/>
  <c r="R899" i="6"/>
  <c r="AL276" i="6"/>
  <c r="AM276" i="6"/>
  <c r="AL780" i="6"/>
  <c r="AM780" i="6"/>
  <c r="AK1528" i="6"/>
  <c r="AL1528" i="6"/>
  <c r="AJ276" i="6"/>
  <c r="AK276" i="6"/>
  <c r="AJ780" i="6"/>
  <c r="AK780" i="6"/>
  <c r="AC1483" i="6"/>
  <c r="AB276" i="6"/>
  <c r="AI1528" i="6"/>
  <c r="AJ1528" i="6"/>
  <c r="AD1031" i="6"/>
  <c r="R265" i="6"/>
  <c r="AC276" i="6"/>
  <c r="AI276" i="6"/>
  <c r="AF780" i="6"/>
  <c r="AI780" i="6"/>
  <c r="AC754" i="6"/>
  <c r="AB1483" i="6"/>
  <c r="AC643" i="6"/>
  <c r="AB735" i="6"/>
  <c r="AC1449" i="6"/>
  <c r="AB1528" i="6"/>
  <c r="AB643" i="6"/>
  <c r="X1032" i="6"/>
  <c r="AC1032" i="6" s="1"/>
  <c r="AE1528" i="6"/>
  <c r="AG1528" i="6"/>
  <c r="AH1528" i="6"/>
  <c r="AC1528" i="6"/>
  <c r="AD1528" i="6"/>
  <c r="X755" i="6"/>
  <c r="AB755" i="6" s="1"/>
  <c r="R1525" i="6"/>
  <c r="AD754" i="6"/>
  <c r="AA274" i="6"/>
  <c r="AE780" i="6"/>
  <c r="AG780" i="6"/>
  <c r="AH780" i="6"/>
  <c r="AB780" i="6"/>
  <c r="Z1528" i="6"/>
  <c r="AA1527" i="6" s="1"/>
  <c r="AE276" i="6"/>
  <c r="AG276" i="6"/>
  <c r="AH276" i="6"/>
  <c r="Z276" i="6"/>
  <c r="AA275" i="6" s="1"/>
  <c r="AF1528" i="6"/>
  <c r="AD780" i="6"/>
  <c r="AF276" i="6"/>
  <c r="AC780" i="6"/>
  <c r="X736" i="6"/>
  <c r="AC736" i="6" s="1"/>
  <c r="AB1449" i="6"/>
  <c r="AD1449" i="6"/>
  <c r="AC1031" i="6"/>
  <c r="AD735" i="6"/>
  <c r="AD276" i="6"/>
  <c r="AB1450" i="6"/>
  <c r="AC1450" i="6"/>
  <c r="X1529" i="6"/>
  <c r="Y1529" i="6" s="1"/>
  <c r="AM1529" i="6" s="1"/>
  <c r="X1484" i="6"/>
  <c r="AB1484" i="6" s="1"/>
  <c r="X644" i="6"/>
  <c r="AC644" i="6" s="1"/>
  <c r="X277" i="6"/>
  <c r="Y277" i="6" s="1"/>
  <c r="Z780" i="6"/>
  <c r="AA779" i="6" s="1"/>
  <c r="N1262" i="6"/>
  <c r="N900" i="6"/>
  <c r="N96" i="6"/>
  <c r="N1481" i="6"/>
  <c r="N780" i="6"/>
  <c r="N266" i="6"/>
  <c r="N857" i="6"/>
  <c r="M1527" i="6"/>
  <c r="Q1527" i="6"/>
  <c r="M859" i="6"/>
  <c r="Q859" i="6"/>
  <c r="M733" i="6"/>
  <c r="Q733" i="6"/>
  <c r="M1482" i="6"/>
  <c r="Q1482" i="6"/>
  <c r="M267" i="6"/>
  <c r="Q267" i="6"/>
  <c r="M785" i="6"/>
  <c r="Q785" i="6"/>
  <c r="M1412" i="6"/>
  <c r="Q1412" i="6"/>
  <c r="M74" i="6"/>
  <c r="Q74" i="6"/>
  <c r="M1054" i="6"/>
  <c r="Q1054" i="6"/>
  <c r="M753" i="6"/>
  <c r="L754" i="6"/>
  <c r="Q754" i="6" s="1"/>
  <c r="L1030" i="6"/>
  <c r="Q1030" i="6" s="1"/>
  <c r="M1029" i="6"/>
  <c r="M643" i="6"/>
  <c r="M1447" i="6"/>
  <c r="M1262" i="6"/>
  <c r="M1108" i="6"/>
  <c r="S1527" i="6"/>
  <c r="L786" i="6"/>
  <c r="AC16" i="1"/>
  <c r="P16" i="1"/>
  <c r="P1526" i="6"/>
  <c r="R1260" i="6"/>
  <c r="R1053" i="6"/>
  <c r="R73" i="6"/>
  <c r="R1261" i="6"/>
  <c r="R752" i="6"/>
  <c r="R1354" i="6"/>
  <c r="R1246" i="6"/>
  <c r="R1029" i="6"/>
  <c r="R732" i="6"/>
  <c r="R1411" i="6"/>
  <c r="R1446" i="6"/>
  <c r="L268" i="6"/>
  <c r="L1483" i="6"/>
  <c r="L1528" i="6"/>
  <c r="Q1528" i="6" s="1"/>
  <c r="L734" i="6"/>
  <c r="L1448" i="6"/>
  <c r="Q1448" i="6" s="1"/>
  <c r="L644" i="6"/>
  <c r="Q644" i="6" s="1"/>
  <c r="L1263" i="6"/>
  <c r="Q1263" i="6" s="1"/>
  <c r="L1109" i="6"/>
  <c r="Q1109" i="6" s="1"/>
  <c r="S267" i="6"/>
  <c r="S20" i="6"/>
  <c r="S1263" i="6"/>
  <c r="X20" i="6"/>
  <c r="AC20" i="6" s="1"/>
  <c r="AB19" i="6"/>
  <c r="AA1262" i="6"/>
  <c r="AC19" i="6"/>
  <c r="Y781" i="6"/>
  <c r="S781" i="6"/>
  <c r="S858" i="6"/>
  <c r="S1482" i="6"/>
  <c r="R1260" i="1"/>
  <c r="R778" i="1"/>
  <c r="R856" i="1"/>
  <c r="R24" i="1"/>
  <c r="Q24" i="1"/>
  <c r="R1480" i="1"/>
  <c r="K25" i="1"/>
  <c r="L25" i="1" s="1"/>
  <c r="M24" i="1"/>
  <c r="AA16" i="1"/>
  <c r="X778" i="1"/>
  <c r="AB16" i="1"/>
  <c r="X274" i="1"/>
  <c r="W17" i="1"/>
  <c r="X1526" i="1"/>
  <c r="P19" i="6" l="1"/>
  <c r="AL1526" i="1"/>
  <c r="AK1526" i="1"/>
  <c r="AJ1526" i="1"/>
  <c r="AH1526" i="1"/>
  <c r="AG1526" i="1"/>
  <c r="AI1526" i="1"/>
  <c r="AF1526" i="1"/>
  <c r="AD1526" i="1"/>
  <c r="Z1141" i="1"/>
  <c r="O1527" i="6"/>
  <c r="AE1526" i="1"/>
  <c r="N25" i="1"/>
  <c r="AL778" i="1"/>
  <c r="AJ778" i="1"/>
  <c r="AI778" i="1"/>
  <c r="AG778" i="1"/>
  <c r="AK778" i="1"/>
  <c r="AH778" i="1"/>
  <c r="AD778" i="1"/>
  <c r="AF778" i="1"/>
  <c r="O20" i="6"/>
  <c r="AL274" i="1"/>
  <c r="AK274" i="1"/>
  <c r="AJ274" i="1"/>
  <c r="AI274" i="1"/>
  <c r="AG274" i="1"/>
  <c r="AH274" i="1"/>
  <c r="AD274" i="1"/>
  <c r="AF274" i="1"/>
  <c r="N1545" i="1"/>
  <c r="O1544" i="1"/>
  <c r="P1544" i="1" s="1"/>
  <c r="AE274" i="1"/>
  <c r="AE778" i="1"/>
  <c r="Y274" i="1"/>
  <c r="AC274" i="1"/>
  <c r="AB274" i="1"/>
  <c r="AA274" i="1"/>
  <c r="P275" i="1"/>
  <c r="Z462" i="1"/>
  <c r="Z1524" i="1"/>
  <c r="Z273" i="1"/>
  <c r="Z1425" i="1"/>
  <c r="Y1526" i="1"/>
  <c r="AC1526" i="1"/>
  <c r="AB1526" i="1"/>
  <c r="AA1526" i="1"/>
  <c r="P1527" i="1"/>
  <c r="Y1260" i="1"/>
  <c r="Y778" i="1"/>
  <c r="Z777" i="1" s="1"/>
  <c r="AC778" i="1"/>
  <c r="AB778" i="1"/>
  <c r="AA778" i="1"/>
  <c r="P779" i="1"/>
  <c r="Y1107" i="1"/>
  <c r="Z1106" i="1" s="1"/>
  <c r="Z1258" i="1"/>
  <c r="Z776" i="1"/>
  <c r="R19" i="6"/>
  <c r="O858" i="6"/>
  <c r="O267" i="6"/>
  <c r="O781" i="6"/>
  <c r="O1482" i="6"/>
  <c r="O97" i="6"/>
  <c r="O901" i="6"/>
  <c r="O1263" i="6"/>
  <c r="P857" i="6"/>
  <c r="P266" i="6"/>
  <c r="P1481" i="6"/>
  <c r="P780" i="6"/>
  <c r="P96" i="6"/>
  <c r="N20" i="6"/>
  <c r="P900" i="6"/>
  <c r="P1262" i="6"/>
  <c r="O24" i="1"/>
  <c r="L21" i="6"/>
  <c r="M21" i="6" s="1"/>
  <c r="Q20" i="6"/>
  <c r="R900" i="6"/>
  <c r="R96" i="6"/>
  <c r="R266" i="6"/>
  <c r="R1481" i="6"/>
  <c r="AL781" i="6"/>
  <c r="AM781" i="6"/>
  <c r="AL277" i="6"/>
  <c r="AM277" i="6"/>
  <c r="AK1529" i="6"/>
  <c r="AL1529" i="6"/>
  <c r="R780" i="6"/>
  <c r="AJ781" i="6"/>
  <c r="AK781" i="6"/>
  <c r="AB277" i="6"/>
  <c r="AK277" i="6"/>
  <c r="AB1032" i="6"/>
  <c r="AB1529" i="6"/>
  <c r="AJ1529" i="6"/>
  <c r="AB736" i="6"/>
  <c r="AC277" i="6"/>
  <c r="AD277" i="6"/>
  <c r="AI277" i="6"/>
  <c r="AJ277" i="6"/>
  <c r="AD755" i="6"/>
  <c r="AF781" i="6"/>
  <c r="AI781" i="6"/>
  <c r="Z1529" i="6"/>
  <c r="AA1528" i="6" s="1"/>
  <c r="AE1529" i="6"/>
  <c r="AC1529" i="6"/>
  <c r="AF1529" i="6"/>
  <c r="AI1529" i="6"/>
  <c r="AB644" i="6"/>
  <c r="AD1484" i="6"/>
  <c r="X737" i="6"/>
  <c r="X1033" i="6"/>
  <c r="AB1033" i="6" s="1"/>
  <c r="AC1484" i="6"/>
  <c r="AE781" i="6"/>
  <c r="AH781" i="6"/>
  <c r="AG781" i="6"/>
  <c r="AB781" i="6"/>
  <c r="AD644" i="6"/>
  <c r="AD781" i="6"/>
  <c r="X756" i="6"/>
  <c r="AB756" i="6" s="1"/>
  <c r="AE277" i="6"/>
  <c r="AH277" i="6"/>
  <c r="AG277" i="6"/>
  <c r="Z277" i="6"/>
  <c r="AG1529" i="6"/>
  <c r="AH1529" i="6"/>
  <c r="AC781" i="6"/>
  <c r="AD736" i="6"/>
  <c r="AF277" i="6"/>
  <c r="AC755" i="6"/>
  <c r="AD1032" i="6"/>
  <c r="AD1529" i="6"/>
  <c r="X278" i="6"/>
  <c r="Y278" i="6" s="1"/>
  <c r="X645" i="6"/>
  <c r="AD645" i="6" s="1"/>
  <c r="X1485" i="6"/>
  <c r="AB1485" i="6" s="1"/>
  <c r="X1530" i="6"/>
  <c r="Y1530" i="6" s="1"/>
  <c r="Z781" i="6"/>
  <c r="AA780" i="6" s="1"/>
  <c r="AA1108" i="6"/>
  <c r="AA1109" i="6"/>
  <c r="R857" i="6"/>
  <c r="N781" i="6"/>
  <c r="N1482" i="6"/>
  <c r="N858" i="6"/>
  <c r="N267" i="6"/>
  <c r="N1263" i="6"/>
  <c r="N1527" i="6"/>
  <c r="M1483" i="6"/>
  <c r="Q1483" i="6"/>
  <c r="M268" i="6"/>
  <c r="Q268" i="6"/>
  <c r="M786" i="6"/>
  <c r="Q786" i="6"/>
  <c r="M734" i="6"/>
  <c r="Q734" i="6"/>
  <c r="M644" i="6"/>
  <c r="M1448" i="6"/>
  <c r="M1528" i="6"/>
  <c r="M1109" i="6"/>
  <c r="L1031" i="6"/>
  <c r="Q1031" i="6" s="1"/>
  <c r="M1030" i="6"/>
  <c r="M754" i="6"/>
  <c r="L755" i="6"/>
  <c r="Q755" i="6" s="1"/>
  <c r="M1263" i="6"/>
  <c r="L787" i="6"/>
  <c r="AB17" i="1"/>
  <c r="P17" i="1"/>
  <c r="R1526" i="6"/>
  <c r="R1054" i="6"/>
  <c r="R1108" i="6"/>
  <c r="R643" i="6"/>
  <c r="R733" i="6"/>
  <c r="P20" i="6"/>
  <c r="R1262" i="6"/>
  <c r="R1447" i="6"/>
  <c r="R1030" i="6"/>
  <c r="R74" i="6"/>
  <c r="R753" i="6"/>
  <c r="R1412" i="6"/>
  <c r="L269" i="6"/>
  <c r="S1528" i="6"/>
  <c r="L1264" i="6"/>
  <c r="L645" i="6"/>
  <c r="Q645" i="6" s="1"/>
  <c r="L735" i="6"/>
  <c r="L1110" i="6"/>
  <c r="L1449" i="6"/>
  <c r="L1529" i="6"/>
  <c r="L1484" i="6"/>
  <c r="AB20" i="6"/>
  <c r="AD20" i="6"/>
  <c r="S268" i="6"/>
  <c r="S21" i="6"/>
  <c r="S859" i="6"/>
  <c r="S782" i="6"/>
  <c r="X21" i="6"/>
  <c r="AD21" i="6" s="1"/>
  <c r="S1483" i="6"/>
  <c r="AA1263" i="6"/>
  <c r="Y782" i="6"/>
  <c r="S1264" i="6"/>
  <c r="R25" i="1"/>
  <c r="Q25" i="1"/>
  <c r="R1481" i="1"/>
  <c r="R857" i="1"/>
  <c r="R779" i="1"/>
  <c r="R1261" i="1"/>
  <c r="K26" i="1"/>
  <c r="L26" i="1" s="1"/>
  <c r="M25" i="1"/>
  <c r="AA17" i="1"/>
  <c r="X1527" i="1"/>
  <c r="AE1527" i="1" s="1"/>
  <c r="AC17" i="1"/>
  <c r="X779" i="1"/>
  <c r="X275" i="1"/>
  <c r="AE275" i="1" s="1"/>
  <c r="W18" i="1"/>
  <c r="R20" i="6" l="1"/>
  <c r="AL779" i="1"/>
  <c r="AK779" i="1"/>
  <c r="AJ779" i="1"/>
  <c r="AI779" i="1"/>
  <c r="AH779" i="1"/>
  <c r="AG779" i="1"/>
  <c r="AD779" i="1"/>
  <c r="AF779" i="1"/>
  <c r="AE779" i="1"/>
  <c r="AL1527" i="1"/>
  <c r="AK1527" i="1"/>
  <c r="AJ1527" i="1"/>
  <c r="AH1527" i="1"/>
  <c r="AG1527" i="1"/>
  <c r="AI1527" i="1"/>
  <c r="AF1527" i="1"/>
  <c r="AD1527" i="1"/>
  <c r="O21" i="6"/>
  <c r="N26" i="1"/>
  <c r="AL275" i="1"/>
  <c r="AK275" i="1"/>
  <c r="AJ275" i="1"/>
  <c r="AI275" i="1"/>
  <c r="AH275" i="1"/>
  <c r="AG275" i="1"/>
  <c r="AF275" i="1"/>
  <c r="AD275" i="1"/>
  <c r="Y275" i="1"/>
  <c r="Z274" i="1" s="1"/>
  <c r="AC275" i="1"/>
  <c r="AB275" i="1"/>
  <c r="AA275" i="1"/>
  <c r="P276" i="1"/>
  <c r="Y779" i="1"/>
  <c r="AC779" i="1"/>
  <c r="AB779" i="1"/>
  <c r="AA779" i="1"/>
  <c r="P780" i="1"/>
  <c r="Y1261" i="1"/>
  <c r="Y1108" i="1"/>
  <c r="Z1259" i="1"/>
  <c r="Y1527" i="1"/>
  <c r="AC1527" i="1"/>
  <c r="AB1527" i="1"/>
  <c r="AA1527" i="1"/>
  <c r="P1528" i="1"/>
  <c r="Z1525" i="1"/>
  <c r="O1528" i="6"/>
  <c r="O268" i="6"/>
  <c r="O859" i="6"/>
  <c r="O782" i="6"/>
  <c r="O1483" i="6"/>
  <c r="O1264" i="6"/>
  <c r="P781" i="6"/>
  <c r="P858" i="6"/>
  <c r="P1482" i="6"/>
  <c r="N1528" i="6"/>
  <c r="P1263" i="6"/>
  <c r="R1527" i="6"/>
  <c r="N21" i="6"/>
  <c r="P267" i="6"/>
  <c r="O25" i="1"/>
  <c r="L22" i="6"/>
  <c r="M22" i="6" s="1"/>
  <c r="Q21" i="6"/>
  <c r="R858" i="6"/>
  <c r="R781" i="6"/>
  <c r="R267" i="6"/>
  <c r="AL1530" i="6"/>
  <c r="AM1530" i="6"/>
  <c r="AL278" i="6"/>
  <c r="AM278" i="6"/>
  <c r="AL782" i="6"/>
  <c r="AM782" i="6"/>
  <c r="AJ782" i="6"/>
  <c r="AK782" i="6"/>
  <c r="AJ278" i="6"/>
  <c r="AK278" i="6"/>
  <c r="AJ1530" i="6"/>
  <c r="AK1530" i="6"/>
  <c r="AC1485" i="6"/>
  <c r="AC645" i="6"/>
  <c r="AD1033" i="6"/>
  <c r="AC1033" i="6"/>
  <c r="AF782" i="6"/>
  <c r="AI782" i="6"/>
  <c r="AB1530" i="6"/>
  <c r="AI1530" i="6"/>
  <c r="AB278" i="6"/>
  <c r="AI278" i="6"/>
  <c r="AD1485" i="6"/>
  <c r="AD1034" i="6"/>
  <c r="AC1034" i="6"/>
  <c r="AB1034" i="6"/>
  <c r="AD738" i="6"/>
  <c r="AB738" i="6"/>
  <c r="AC738" i="6"/>
  <c r="AE782" i="6"/>
  <c r="AH782" i="6"/>
  <c r="AG782" i="6"/>
  <c r="AF783" i="6"/>
  <c r="AB782" i="6"/>
  <c r="AB645" i="6"/>
  <c r="AE1530" i="6"/>
  <c r="AF1530" i="6"/>
  <c r="AD278" i="6"/>
  <c r="X757" i="6"/>
  <c r="AC757" i="6" s="1"/>
  <c r="AD737" i="6"/>
  <c r="AC278" i="6"/>
  <c r="AD756" i="6"/>
  <c r="AC737" i="6"/>
  <c r="AC756" i="6"/>
  <c r="AB737" i="6"/>
  <c r="AG1530" i="6"/>
  <c r="AH1530" i="6"/>
  <c r="AC1530" i="6"/>
  <c r="AD1530" i="6"/>
  <c r="AE278" i="6"/>
  <c r="AH278" i="6"/>
  <c r="AG278" i="6"/>
  <c r="Z278" i="6"/>
  <c r="AA277" i="6" s="1"/>
  <c r="AF278" i="6"/>
  <c r="AD782" i="6"/>
  <c r="AA276" i="6"/>
  <c r="Z1530" i="6"/>
  <c r="AA1529" i="6" s="1"/>
  <c r="AC782" i="6"/>
  <c r="AC783" i="6"/>
  <c r="AD783" i="6"/>
  <c r="X1531" i="6"/>
  <c r="Y1531" i="6" s="1"/>
  <c r="AM1531" i="6" s="1"/>
  <c r="X1486" i="6"/>
  <c r="AC1486" i="6" s="1"/>
  <c r="X646" i="6"/>
  <c r="AB646" i="6" s="1"/>
  <c r="X279" i="6"/>
  <c r="Y279" i="6" s="1"/>
  <c r="AM279" i="6" s="1"/>
  <c r="Z782" i="6"/>
  <c r="Z783" i="6" s="1"/>
  <c r="Z784" i="6" s="1"/>
  <c r="Z785" i="6" s="1"/>
  <c r="Z786" i="6" s="1"/>
  <c r="Z787" i="6" s="1"/>
  <c r="R1482" i="6"/>
  <c r="N268" i="6"/>
  <c r="N1483" i="6"/>
  <c r="N782" i="6"/>
  <c r="N859" i="6"/>
  <c r="P1527" i="6"/>
  <c r="N1264" i="6"/>
  <c r="M1110" i="6"/>
  <c r="Q1110" i="6"/>
  <c r="M735" i="6"/>
  <c r="Q735" i="6"/>
  <c r="M1264" i="6"/>
  <c r="Q1264" i="6"/>
  <c r="M1484" i="6"/>
  <c r="Q1484" i="6"/>
  <c r="M269" i="6"/>
  <c r="Q269" i="6"/>
  <c r="M1529" i="6"/>
  <c r="Q1529" i="6"/>
  <c r="M787" i="6"/>
  <c r="Q787" i="6"/>
  <c r="M1449" i="6"/>
  <c r="Q1449" i="6"/>
  <c r="M645" i="6"/>
  <c r="M755" i="6"/>
  <c r="L756" i="6"/>
  <c r="Q756" i="6" s="1"/>
  <c r="L1032" i="6"/>
  <c r="Q1032" i="6" s="1"/>
  <c r="M1031" i="6"/>
  <c r="S1529" i="6"/>
  <c r="AC18" i="1"/>
  <c r="P18" i="1"/>
  <c r="P21" i="6"/>
  <c r="R644" i="6"/>
  <c r="R754" i="6"/>
  <c r="R734" i="6"/>
  <c r="R1031" i="6"/>
  <c r="R645" i="6"/>
  <c r="R1109" i="6"/>
  <c r="R1263" i="6"/>
  <c r="R1448" i="6"/>
  <c r="L270" i="6"/>
  <c r="L736" i="6"/>
  <c r="L1111" i="6"/>
  <c r="Q1111" i="6" s="1"/>
  <c r="AC21" i="6"/>
  <c r="L1530" i="6"/>
  <c r="L646" i="6"/>
  <c r="Q646" i="6" s="1"/>
  <c r="L1485" i="6"/>
  <c r="L1265" i="6"/>
  <c r="Q1265" i="6" s="1"/>
  <c r="AB21" i="6"/>
  <c r="S22" i="6"/>
  <c r="S783" i="6"/>
  <c r="S269" i="6"/>
  <c r="AA1264" i="6"/>
  <c r="X22" i="6"/>
  <c r="AB22" i="6" s="1"/>
  <c r="S1484" i="6"/>
  <c r="R26" i="1"/>
  <c r="Q26" i="1"/>
  <c r="R1262" i="1"/>
  <c r="R780" i="1"/>
  <c r="R1482" i="1"/>
  <c r="R858" i="1"/>
  <c r="K27" i="1"/>
  <c r="L27" i="1" s="1"/>
  <c r="M26" i="1"/>
  <c r="W19" i="1"/>
  <c r="P19" i="1" s="1"/>
  <c r="X780" i="1"/>
  <c r="AA18" i="1"/>
  <c r="AB18" i="1"/>
  <c r="X276" i="1"/>
  <c r="AE276" i="1" s="1"/>
  <c r="X1528" i="1"/>
  <c r="Q22" i="6" l="1"/>
  <c r="AL780" i="1"/>
  <c r="AK780" i="1"/>
  <c r="AJ780" i="1"/>
  <c r="AI780" i="1"/>
  <c r="AH780" i="1"/>
  <c r="AG780" i="1"/>
  <c r="AD780" i="1"/>
  <c r="AF780" i="1"/>
  <c r="AE780" i="1"/>
  <c r="L23" i="6"/>
  <c r="M23" i="6" s="1"/>
  <c r="O22" i="6"/>
  <c r="AL1528" i="1"/>
  <c r="AK1528" i="1"/>
  <c r="AI1528" i="1"/>
  <c r="AJ1528" i="1"/>
  <c r="AH1528" i="1"/>
  <c r="AG1528" i="1"/>
  <c r="AF1528" i="1"/>
  <c r="AD1528" i="1"/>
  <c r="AL276" i="1"/>
  <c r="AK276" i="1"/>
  <c r="AJ276" i="1"/>
  <c r="AH276" i="1"/>
  <c r="AI276" i="1"/>
  <c r="AG276" i="1"/>
  <c r="AF276" i="1"/>
  <c r="AD276" i="1"/>
  <c r="O1529" i="6"/>
  <c r="AE1528" i="1"/>
  <c r="Y1109" i="1"/>
  <c r="Z1109" i="1" s="1"/>
  <c r="Z1526" i="1"/>
  <c r="Y780" i="1"/>
  <c r="Z779" i="1" s="1"/>
  <c r="AC780" i="1"/>
  <c r="AB780" i="1"/>
  <c r="AA780" i="1"/>
  <c r="P781" i="1"/>
  <c r="Z1107" i="1"/>
  <c r="Y1262" i="1"/>
  <c r="Z1261" i="1" s="1"/>
  <c r="Z1260" i="1"/>
  <c r="Y1528" i="1"/>
  <c r="AC1528" i="1"/>
  <c r="AB1528" i="1"/>
  <c r="AA1528" i="1"/>
  <c r="P1529" i="1"/>
  <c r="Z778" i="1"/>
  <c r="Y276" i="1"/>
  <c r="AC276" i="1"/>
  <c r="AB276" i="1"/>
  <c r="AA276" i="1"/>
  <c r="P277" i="1"/>
  <c r="N27" i="1"/>
  <c r="P1528" i="6"/>
  <c r="O860" i="6"/>
  <c r="R21" i="6"/>
  <c r="O783" i="6"/>
  <c r="O269" i="6"/>
  <c r="O1484" i="6"/>
  <c r="O1265" i="6"/>
  <c r="P1264" i="6"/>
  <c r="P859" i="6"/>
  <c r="P782" i="6"/>
  <c r="P268" i="6"/>
  <c r="N22" i="6"/>
  <c r="P1483" i="6"/>
  <c r="O26" i="1"/>
  <c r="AA781" i="6"/>
  <c r="R1264" i="6"/>
  <c r="AK1531" i="6"/>
  <c r="AL1531" i="6"/>
  <c r="AK279" i="6"/>
  <c r="AL279" i="6"/>
  <c r="AD757" i="6"/>
  <c r="AB757" i="6"/>
  <c r="R859" i="6"/>
  <c r="AI1531" i="6"/>
  <c r="AJ1531" i="6"/>
  <c r="AC646" i="6"/>
  <c r="AB279" i="6"/>
  <c r="AJ279" i="6"/>
  <c r="AB1486" i="6"/>
  <c r="AB1531" i="6"/>
  <c r="AE1531" i="6"/>
  <c r="AD279" i="6"/>
  <c r="AD646" i="6"/>
  <c r="AF1531" i="6"/>
  <c r="AD1531" i="6"/>
  <c r="AF279" i="6"/>
  <c r="AI279" i="6"/>
  <c r="AD1486" i="6"/>
  <c r="AC1531" i="6"/>
  <c r="Z1531" i="6"/>
  <c r="AA1530" i="6" s="1"/>
  <c r="AC279" i="6"/>
  <c r="X758" i="6"/>
  <c r="AB758" i="6" s="1"/>
  <c r="R268" i="6"/>
  <c r="AE279" i="6"/>
  <c r="AG279" i="6"/>
  <c r="AH279" i="6"/>
  <c r="Z279" i="6"/>
  <c r="AA278" i="6" s="1"/>
  <c r="AG1531" i="6"/>
  <c r="AH1531" i="6"/>
  <c r="X280" i="6"/>
  <c r="Y280" i="6" s="1"/>
  <c r="X647" i="6"/>
  <c r="AC647" i="6" s="1"/>
  <c r="X1487" i="6"/>
  <c r="AC1487" i="6" s="1"/>
  <c r="X1532" i="6"/>
  <c r="R1483" i="6"/>
  <c r="N269" i="6"/>
  <c r="N1484" i="6"/>
  <c r="N783" i="6"/>
  <c r="N1529" i="6"/>
  <c r="M1485" i="6"/>
  <c r="Q1485" i="6"/>
  <c r="M1530" i="6"/>
  <c r="Q1530" i="6"/>
  <c r="M736" i="6"/>
  <c r="Q736" i="6"/>
  <c r="M270" i="6"/>
  <c r="Q270" i="6"/>
  <c r="M646" i="6"/>
  <c r="L1033" i="6"/>
  <c r="M1032" i="6"/>
  <c r="M756" i="6"/>
  <c r="L757" i="6"/>
  <c r="Q757" i="6" s="1"/>
  <c r="S1265" i="6"/>
  <c r="M1265" i="6"/>
  <c r="M1111" i="6"/>
  <c r="S1530" i="6"/>
  <c r="R1528" i="6"/>
  <c r="R1110" i="6"/>
  <c r="R1449" i="6"/>
  <c r="R1032" i="6"/>
  <c r="R735" i="6"/>
  <c r="R755" i="6"/>
  <c r="R782" i="6"/>
  <c r="L271" i="6"/>
  <c r="L1531" i="6"/>
  <c r="L647" i="6"/>
  <c r="Q647" i="6" s="1"/>
  <c r="L1112" i="6"/>
  <c r="Q1112" i="6" s="1"/>
  <c r="L1266" i="6"/>
  <c r="Q1266" i="6" s="1"/>
  <c r="L737" i="6"/>
  <c r="L1486" i="6"/>
  <c r="S784" i="6"/>
  <c r="S270" i="6"/>
  <c r="Q23" i="6"/>
  <c r="S23" i="6"/>
  <c r="L24" i="6"/>
  <c r="M24" i="6" s="1"/>
  <c r="X23" i="6"/>
  <c r="AC23" i="6" s="1"/>
  <c r="AC22" i="6"/>
  <c r="S1485" i="6"/>
  <c r="AD22" i="6"/>
  <c r="AA782" i="6"/>
  <c r="AA1265" i="6"/>
  <c r="S1266" i="6"/>
  <c r="R27" i="1"/>
  <c r="Q27" i="1"/>
  <c r="R1263" i="1"/>
  <c r="R1483" i="1"/>
  <c r="R781" i="1"/>
  <c r="K28" i="1"/>
  <c r="L28" i="1" s="1"/>
  <c r="M27" i="1"/>
  <c r="W20" i="1"/>
  <c r="P20" i="1" s="1"/>
  <c r="X1529" i="1"/>
  <c r="AE1529" i="1" s="1"/>
  <c r="X781" i="1"/>
  <c r="AE781" i="1" s="1"/>
  <c r="AA19" i="1"/>
  <c r="AB19" i="1"/>
  <c r="X277" i="1"/>
  <c r="AC19" i="1"/>
  <c r="O23" i="6" l="1"/>
  <c r="AL277" i="1"/>
  <c r="AK277" i="1"/>
  <c r="AJ277" i="1"/>
  <c r="AH277" i="1"/>
  <c r="AI277" i="1"/>
  <c r="AG277" i="1"/>
  <c r="AF277" i="1"/>
  <c r="AD277" i="1"/>
  <c r="AE277" i="1"/>
  <c r="AL781" i="1"/>
  <c r="AK781" i="1"/>
  <c r="AJ781" i="1"/>
  <c r="AI781" i="1"/>
  <c r="AH781" i="1"/>
  <c r="AG781" i="1"/>
  <c r="AF781" i="1"/>
  <c r="AD781" i="1"/>
  <c r="AL1529" i="1"/>
  <c r="AG1529" i="1"/>
  <c r="AK1529" i="1"/>
  <c r="AI1529" i="1"/>
  <c r="AJ1529" i="1"/>
  <c r="AH1529" i="1"/>
  <c r="AD1529" i="1"/>
  <c r="AF1529" i="1"/>
  <c r="Y781" i="1"/>
  <c r="Z780" i="1" s="1"/>
  <c r="AC781" i="1"/>
  <c r="AB781" i="1"/>
  <c r="AA781" i="1"/>
  <c r="P782" i="1"/>
  <c r="Y1263" i="1"/>
  <c r="Y1529" i="1"/>
  <c r="Z1528" i="1" s="1"/>
  <c r="AC1529" i="1"/>
  <c r="AB1529" i="1"/>
  <c r="AA1529" i="1"/>
  <c r="P1530" i="1"/>
  <c r="Z1108" i="1"/>
  <c r="Y277" i="1"/>
  <c r="Z276" i="1" s="1"/>
  <c r="AC277" i="1"/>
  <c r="AB277" i="1"/>
  <c r="AA277" i="1"/>
  <c r="P278" i="1"/>
  <c r="Z275" i="1"/>
  <c r="Z1527" i="1"/>
  <c r="N28" i="1"/>
  <c r="O270" i="6"/>
  <c r="O1530" i="6"/>
  <c r="O784" i="6"/>
  <c r="O1485" i="6"/>
  <c r="R1529" i="6"/>
  <c r="P783" i="6"/>
  <c r="P1484" i="6"/>
  <c r="P269" i="6"/>
  <c r="R22" i="6"/>
  <c r="N23" i="6"/>
  <c r="P22" i="6"/>
  <c r="O27" i="1"/>
  <c r="R1484" i="6"/>
  <c r="R783" i="6"/>
  <c r="AL280" i="6"/>
  <c r="AM280" i="6"/>
  <c r="AD280" i="6"/>
  <c r="AK280" i="6"/>
  <c r="AD1487" i="6"/>
  <c r="AD758" i="6"/>
  <c r="AF280" i="6"/>
  <c r="AJ280" i="6"/>
  <c r="AC758" i="6"/>
  <c r="AD647" i="6"/>
  <c r="AB1487" i="6"/>
  <c r="AB647" i="6"/>
  <c r="AB280" i="6"/>
  <c r="AI280" i="6"/>
  <c r="AB1533" i="6"/>
  <c r="Y1532" i="6"/>
  <c r="AM1532" i="6" s="1"/>
  <c r="AE280" i="6"/>
  <c r="AG280" i="6"/>
  <c r="AH280" i="6"/>
  <c r="Z280" i="6"/>
  <c r="AA279" i="6" s="1"/>
  <c r="X759" i="6"/>
  <c r="AB759" i="6" s="1"/>
  <c r="AC280" i="6"/>
  <c r="X1488" i="6"/>
  <c r="AB1488" i="6" s="1"/>
  <c r="X648" i="6"/>
  <c r="AC648" i="6" s="1"/>
  <c r="X281" i="6"/>
  <c r="P1529" i="6"/>
  <c r="N1265" i="6"/>
  <c r="N1266" i="6"/>
  <c r="N1485" i="6"/>
  <c r="N270" i="6"/>
  <c r="N784" i="6"/>
  <c r="N1530" i="6"/>
  <c r="M271" i="6"/>
  <c r="Q271" i="6"/>
  <c r="M1486" i="6"/>
  <c r="Q1486" i="6"/>
  <c r="M737" i="6"/>
  <c r="Q737" i="6"/>
  <c r="M1033" i="6"/>
  <c r="Q1033" i="6"/>
  <c r="M1531" i="6"/>
  <c r="Q1531" i="6"/>
  <c r="M1266" i="6"/>
  <c r="M1112" i="6"/>
  <c r="M647" i="6"/>
  <c r="M757" i="6"/>
  <c r="L758" i="6"/>
  <c r="Q758" i="6" s="1"/>
  <c r="S1531" i="6"/>
  <c r="R756" i="6"/>
  <c r="R1033" i="6"/>
  <c r="R269" i="6"/>
  <c r="R23" i="6"/>
  <c r="R646" i="6"/>
  <c r="R1111" i="6"/>
  <c r="R736" i="6"/>
  <c r="R647" i="6"/>
  <c r="L272" i="6"/>
  <c r="L1267" i="6"/>
  <c r="L1487" i="6"/>
  <c r="L1113" i="6"/>
  <c r="L648" i="6"/>
  <c r="Q648" i="6" s="1"/>
  <c r="L1532" i="6"/>
  <c r="Q24" i="6"/>
  <c r="S24" i="6"/>
  <c r="L25" i="6"/>
  <c r="M25" i="6" s="1"/>
  <c r="S785" i="6"/>
  <c r="S271" i="6"/>
  <c r="AA783" i="6"/>
  <c r="AD23" i="6"/>
  <c r="S1267" i="6"/>
  <c r="AB23" i="6"/>
  <c r="S1486" i="6"/>
  <c r="AA1266" i="6"/>
  <c r="X24" i="6"/>
  <c r="AD24" i="6" s="1"/>
  <c r="R1484" i="1"/>
  <c r="R28" i="1"/>
  <c r="Q28" i="1"/>
  <c r="R1264" i="1"/>
  <c r="K29" i="1"/>
  <c r="L29" i="1" s="1"/>
  <c r="M28" i="1"/>
  <c r="W21" i="1"/>
  <c r="X1530" i="1"/>
  <c r="AE1530" i="1" s="1"/>
  <c r="X782" i="1"/>
  <c r="AE782" i="1" s="1"/>
  <c r="X278" i="1"/>
  <c r="AA20" i="1"/>
  <c r="AB20" i="1"/>
  <c r="AC20" i="1"/>
  <c r="AL278" i="1" l="1"/>
  <c r="AK278" i="1"/>
  <c r="AJ278" i="1"/>
  <c r="AH278" i="1"/>
  <c r="AI278" i="1"/>
  <c r="AG278" i="1"/>
  <c r="AF278" i="1"/>
  <c r="AD278" i="1"/>
  <c r="O24" i="6"/>
  <c r="AE278" i="1"/>
  <c r="AL782" i="1"/>
  <c r="AK782" i="1"/>
  <c r="AJ782" i="1"/>
  <c r="AI782" i="1"/>
  <c r="AH782" i="1"/>
  <c r="AG782" i="1"/>
  <c r="AF782" i="1"/>
  <c r="AE783" i="1"/>
  <c r="AD782" i="1"/>
  <c r="AL1530" i="1"/>
  <c r="AK1530" i="1"/>
  <c r="AI1530" i="1"/>
  <c r="AJ1530" i="1"/>
  <c r="AH1530" i="1"/>
  <c r="AD1530" i="1"/>
  <c r="AG1530" i="1"/>
  <c r="AF1530" i="1"/>
  <c r="Y278" i="1"/>
  <c r="Z277" i="1" s="1"/>
  <c r="AC278" i="1"/>
  <c r="AB278" i="1"/>
  <c r="AA278" i="1"/>
  <c r="P279" i="1"/>
  <c r="Y782" i="1"/>
  <c r="Z781" i="1" s="1"/>
  <c r="AB782" i="1"/>
  <c r="AC782" i="1"/>
  <c r="AA782" i="1"/>
  <c r="P783" i="1"/>
  <c r="AC783" i="1"/>
  <c r="AB783" i="1"/>
  <c r="Y1530" i="1"/>
  <c r="Z1529" i="1" s="1"/>
  <c r="AC1530" i="1"/>
  <c r="AB1530" i="1"/>
  <c r="AA1530" i="1"/>
  <c r="P1531" i="1"/>
  <c r="Y1264" i="1"/>
  <c r="Z1262" i="1"/>
  <c r="N29" i="1"/>
  <c r="P23" i="6"/>
  <c r="O271" i="6"/>
  <c r="O1486" i="6"/>
  <c r="O1267" i="6"/>
  <c r="O1266" i="6"/>
  <c r="O1531" i="6"/>
  <c r="O785" i="6"/>
  <c r="P1265" i="6"/>
  <c r="P1266" i="6"/>
  <c r="P784" i="6"/>
  <c r="P1530" i="6"/>
  <c r="P270" i="6"/>
  <c r="N24" i="6"/>
  <c r="P1485" i="6"/>
  <c r="O28" i="1"/>
  <c r="R1265" i="6"/>
  <c r="R784" i="6"/>
  <c r="R1530" i="6"/>
  <c r="AK1532" i="6"/>
  <c r="AL1532" i="6"/>
  <c r="R1485" i="6"/>
  <c r="AI1532" i="6"/>
  <c r="AJ1532" i="6"/>
  <c r="AB648" i="6"/>
  <c r="X760" i="6"/>
  <c r="AD760" i="6" s="1"/>
  <c r="AD1488" i="6"/>
  <c r="AC1488" i="6"/>
  <c r="AD648" i="6"/>
  <c r="AD759" i="6"/>
  <c r="AE1532" i="6"/>
  <c r="AF1533" i="6"/>
  <c r="AG1532" i="6"/>
  <c r="AH1532" i="6"/>
  <c r="AD1532" i="6"/>
  <c r="AC1533" i="6"/>
  <c r="AD1533" i="6"/>
  <c r="AB1532" i="6"/>
  <c r="AF1532" i="6"/>
  <c r="Z1532" i="6"/>
  <c r="AC1532" i="6"/>
  <c r="AB282" i="6"/>
  <c r="Y281" i="6"/>
  <c r="AC759" i="6"/>
  <c r="X649" i="6"/>
  <c r="AC649" i="6" s="1"/>
  <c r="X1489" i="6"/>
  <c r="AB1489" i="6" s="1"/>
  <c r="N1486" i="6"/>
  <c r="N1531" i="6"/>
  <c r="N1267" i="6"/>
  <c r="N271" i="6"/>
  <c r="N785" i="6"/>
  <c r="M272" i="6"/>
  <c r="Q272" i="6"/>
  <c r="M1113" i="6"/>
  <c r="Q1113" i="6"/>
  <c r="M1487" i="6"/>
  <c r="Q1487" i="6"/>
  <c r="M1532" i="6"/>
  <c r="Q1532" i="6"/>
  <c r="M1267" i="6"/>
  <c r="Q1267" i="6"/>
  <c r="M648" i="6"/>
  <c r="M758" i="6"/>
  <c r="L759" i="6"/>
  <c r="Q759" i="6" s="1"/>
  <c r="S1532" i="6"/>
  <c r="AB21" i="1"/>
  <c r="P21" i="1"/>
  <c r="R757" i="6"/>
  <c r="R648" i="6"/>
  <c r="R1266" i="6"/>
  <c r="R1113" i="6"/>
  <c r="R737" i="6"/>
  <c r="R270" i="6"/>
  <c r="R1112" i="6"/>
  <c r="L273" i="6"/>
  <c r="L1533" i="6"/>
  <c r="Q1533" i="6" s="1"/>
  <c r="L649" i="6"/>
  <c r="Q649" i="6" s="1"/>
  <c r="L1114" i="6"/>
  <c r="L1268" i="6"/>
  <c r="Q1268" i="6" s="1"/>
  <c r="L1488" i="6"/>
  <c r="AB24" i="6"/>
  <c r="S786" i="6"/>
  <c r="L26" i="6"/>
  <c r="M26" i="6" s="1"/>
  <c r="S25" i="6"/>
  <c r="Q25" i="6"/>
  <c r="S272" i="6"/>
  <c r="S1487" i="6"/>
  <c r="AA1267" i="6"/>
  <c r="AA784" i="6"/>
  <c r="X25" i="6"/>
  <c r="AC24" i="6"/>
  <c r="R1265" i="1"/>
  <c r="R1485" i="1"/>
  <c r="R29" i="1"/>
  <c r="Q29" i="1"/>
  <c r="K30" i="1"/>
  <c r="L30" i="1" s="1"/>
  <c r="M29" i="1"/>
  <c r="AA21" i="1"/>
  <c r="AC21" i="1"/>
  <c r="X279" i="1"/>
  <c r="AE279" i="1" s="1"/>
  <c r="W22" i="1"/>
  <c r="P22" i="1" s="1"/>
  <c r="X1531" i="1"/>
  <c r="P24" i="6" l="1"/>
  <c r="AL1531" i="1"/>
  <c r="AK1531" i="1"/>
  <c r="AJ1531" i="1"/>
  <c r="AI1531" i="1"/>
  <c r="AH1531" i="1"/>
  <c r="AG1531" i="1"/>
  <c r="AD1531" i="1"/>
  <c r="AF1531" i="1"/>
  <c r="AE1531" i="1"/>
  <c r="O25" i="6"/>
  <c r="AL279" i="1"/>
  <c r="AK279" i="1"/>
  <c r="AF279" i="1"/>
  <c r="AJ279" i="1"/>
  <c r="AH279" i="1"/>
  <c r="AI279" i="1"/>
  <c r="AG279" i="1"/>
  <c r="AD279" i="1"/>
  <c r="Y279" i="1"/>
  <c r="Z278" i="1" s="1"/>
  <c r="AC279" i="1"/>
  <c r="AB279" i="1"/>
  <c r="AA279" i="1"/>
  <c r="P280" i="1"/>
  <c r="Y1265" i="1"/>
  <c r="Y783" i="1"/>
  <c r="Z782" i="1" s="1"/>
  <c r="Z1263" i="1"/>
  <c r="Y1531" i="1"/>
  <c r="AC1531" i="1"/>
  <c r="AB1531" i="1"/>
  <c r="AA1531" i="1"/>
  <c r="P1532" i="1"/>
  <c r="N30" i="1"/>
  <c r="R24" i="6"/>
  <c r="O272" i="6"/>
  <c r="O1268" i="6"/>
  <c r="O1532" i="6"/>
  <c r="O1487" i="6"/>
  <c r="O786" i="6"/>
  <c r="P1486" i="6"/>
  <c r="P785" i="6"/>
  <c r="R271" i="6"/>
  <c r="N25" i="6"/>
  <c r="P1267" i="6"/>
  <c r="R1531" i="6"/>
  <c r="O29" i="1"/>
  <c r="AL281" i="6"/>
  <c r="AM281" i="6"/>
  <c r="R785" i="6"/>
  <c r="AB760" i="6"/>
  <c r="AJ281" i="6"/>
  <c r="AK281" i="6"/>
  <c r="AD649" i="6"/>
  <c r="AC760" i="6"/>
  <c r="AB649" i="6"/>
  <c r="R1267" i="6"/>
  <c r="R1486" i="6"/>
  <c r="AE281" i="6"/>
  <c r="AY68" i="6" s="1"/>
  <c r="AF282" i="6"/>
  <c r="AS175" i="6" s="1"/>
  <c r="AC282" i="6"/>
  <c r="AD282" i="6"/>
  <c r="Z281" i="6"/>
  <c r="AB281" i="6"/>
  <c r="AC281" i="6"/>
  <c r="AF281" i="6"/>
  <c r="AD281" i="6"/>
  <c r="Z1533" i="6"/>
  <c r="AA1532" i="6" s="1"/>
  <c r="AA1531" i="6"/>
  <c r="AD1489" i="6"/>
  <c r="X761" i="6"/>
  <c r="AD761" i="6" s="1"/>
  <c r="AC1489" i="6"/>
  <c r="AW174" i="6"/>
  <c r="AW175" i="6"/>
  <c r="X1490" i="6"/>
  <c r="AB1490" i="6" s="1"/>
  <c r="X650" i="6"/>
  <c r="AC650" i="6" s="1"/>
  <c r="P271" i="6"/>
  <c r="N786" i="6"/>
  <c r="N1487" i="6"/>
  <c r="P1531" i="6"/>
  <c r="N272" i="6"/>
  <c r="N1532" i="6"/>
  <c r="M273" i="6"/>
  <c r="Q273" i="6"/>
  <c r="M1488" i="6"/>
  <c r="Q1488" i="6"/>
  <c r="M1114" i="6"/>
  <c r="Q1114" i="6"/>
  <c r="M649" i="6"/>
  <c r="M759" i="6"/>
  <c r="L760" i="6"/>
  <c r="Q760" i="6" s="1"/>
  <c r="M1268" i="6"/>
  <c r="M1533" i="6"/>
  <c r="R758" i="6"/>
  <c r="L274" i="6"/>
  <c r="S1533" i="6"/>
  <c r="S1268" i="6"/>
  <c r="L1269" i="6"/>
  <c r="Q1269" i="6" s="1"/>
  <c r="L1489" i="6"/>
  <c r="L650" i="6"/>
  <c r="Q650" i="6" s="1"/>
  <c r="L1534" i="6"/>
  <c r="Q1534" i="6" s="1"/>
  <c r="S26" i="6"/>
  <c r="L27" i="6"/>
  <c r="M27" i="6" s="1"/>
  <c r="Q26" i="6"/>
  <c r="S273" i="6"/>
  <c r="S787" i="6"/>
  <c r="AA785" i="6"/>
  <c r="X26" i="6"/>
  <c r="AB26" i="6" s="1"/>
  <c r="AC25" i="6"/>
  <c r="AD25" i="6"/>
  <c r="AA1268" i="6"/>
  <c r="S1488" i="6"/>
  <c r="S1269" i="6"/>
  <c r="AB25" i="6"/>
  <c r="R1486" i="1"/>
  <c r="R30" i="1"/>
  <c r="Q30" i="1"/>
  <c r="R1266" i="1"/>
  <c r="K31" i="1"/>
  <c r="L31" i="1" s="1"/>
  <c r="M30" i="1"/>
  <c r="W23" i="1"/>
  <c r="X280" i="1"/>
  <c r="AE280" i="1" s="1"/>
  <c r="X1532" i="1"/>
  <c r="AA22" i="1"/>
  <c r="AB22" i="1"/>
  <c r="AC22" i="1"/>
  <c r="AS170" i="6" l="1"/>
  <c r="AT170" i="6" s="1"/>
  <c r="AS169" i="6"/>
  <c r="AS171" i="6" s="1"/>
  <c r="AT169" i="6" s="1"/>
  <c r="O26" i="6"/>
  <c r="AL1532" i="1"/>
  <c r="AK1532" i="1"/>
  <c r="AJ1532" i="1"/>
  <c r="AH1532" i="1"/>
  <c r="AI1532" i="1"/>
  <c r="AG1532" i="1"/>
  <c r="AE1533" i="1"/>
  <c r="AD1532" i="1"/>
  <c r="AF1532" i="1"/>
  <c r="AL280" i="1"/>
  <c r="AK280" i="1"/>
  <c r="AJ280" i="1"/>
  <c r="AH280" i="1"/>
  <c r="AI280" i="1"/>
  <c r="AG280" i="1"/>
  <c r="AF280" i="1"/>
  <c r="AD280" i="1"/>
  <c r="AE1532" i="1"/>
  <c r="Y1266" i="1"/>
  <c r="Y1532" i="1"/>
  <c r="AC1532" i="1"/>
  <c r="AA1532" i="1"/>
  <c r="AB1532" i="1"/>
  <c r="P1533" i="1"/>
  <c r="AC1533" i="1"/>
  <c r="AB1533" i="1"/>
  <c r="Z1264" i="1"/>
  <c r="Y280" i="1"/>
  <c r="AC280" i="1"/>
  <c r="AB280" i="1"/>
  <c r="AA280" i="1"/>
  <c r="P281" i="1"/>
  <c r="Y784" i="1"/>
  <c r="Z279" i="1"/>
  <c r="Z1530" i="1"/>
  <c r="N31" i="1"/>
  <c r="O273" i="6"/>
  <c r="O1533" i="6"/>
  <c r="O1488" i="6"/>
  <c r="O787" i="6"/>
  <c r="AS174" i="6"/>
  <c r="AS176" i="6" s="1"/>
  <c r="AT174" i="6" s="1"/>
  <c r="P1532" i="6"/>
  <c r="N26" i="6"/>
  <c r="R25" i="6"/>
  <c r="R272" i="6"/>
  <c r="P25" i="6"/>
  <c r="P1487" i="6"/>
  <c r="P786" i="6"/>
  <c r="O30" i="1"/>
  <c r="AC761" i="6"/>
  <c r="AD650" i="6"/>
  <c r="AB761" i="6"/>
  <c r="AB650" i="6"/>
  <c r="AD1490" i="6"/>
  <c r="AS251" i="6"/>
  <c r="AS252" i="6"/>
  <c r="AC1490" i="6"/>
  <c r="AW176" i="6"/>
  <c r="AS237" i="6"/>
  <c r="AS236" i="6"/>
  <c r="Z1534" i="6"/>
  <c r="Z1535" i="6" s="1"/>
  <c r="AA1535" i="6" s="1"/>
  <c r="AA280" i="6"/>
  <c r="AA281" i="6"/>
  <c r="X762" i="6"/>
  <c r="AD762" i="6" s="1"/>
  <c r="AS242" i="6"/>
  <c r="AS241" i="6"/>
  <c r="X651" i="6"/>
  <c r="AC651" i="6" s="1"/>
  <c r="X1491" i="6"/>
  <c r="AC1491" i="6" s="1"/>
  <c r="R1487" i="6"/>
  <c r="R786" i="6"/>
  <c r="P272" i="6"/>
  <c r="N787" i="6"/>
  <c r="N273" i="6"/>
  <c r="N1268" i="6"/>
  <c r="N1269" i="6"/>
  <c r="R1532" i="6"/>
  <c r="N1533" i="6"/>
  <c r="N1488" i="6"/>
  <c r="M274" i="6"/>
  <c r="Q274" i="6"/>
  <c r="M1489" i="6"/>
  <c r="Q1489" i="6"/>
  <c r="M1534" i="6"/>
  <c r="M650" i="6"/>
  <c r="M1269" i="6"/>
  <c r="M760" i="6"/>
  <c r="L761" i="6"/>
  <c r="Q761" i="6" s="1"/>
  <c r="AC23" i="1"/>
  <c r="P23" i="1"/>
  <c r="R759" i="6"/>
  <c r="P26" i="6"/>
  <c r="R26" i="6"/>
  <c r="R649" i="6"/>
  <c r="R1114" i="6"/>
  <c r="L275" i="6"/>
  <c r="S1534" i="6"/>
  <c r="L651" i="6"/>
  <c r="L1490" i="6"/>
  <c r="L1270" i="6"/>
  <c r="L1535" i="6"/>
  <c r="AC26" i="6"/>
  <c r="S27" i="6"/>
  <c r="Q27" i="6"/>
  <c r="L28" i="6"/>
  <c r="M28" i="6" s="1"/>
  <c r="S274" i="6"/>
  <c r="AD26" i="6"/>
  <c r="AA1269" i="6"/>
  <c r="S1489" i="6"/>
  <c r="X27" i="6"/>
  <c r="AC27" i="6" s="1"/>
  <c r="R1267" i="1"/>
  <c r="R31" i="1"/>
  <c r="Q31" i="1"/>
  <c r="R1487" i="1"/>
  <c r="K32" i="1"/>
  <c r="L32" i="1" s="1"/>
  <c r="M31" i="1"/>
  <c r="X281" i="1"/>
  <c r="AE281" i="1" s="1"/>
  <c r="AA23" i="1"/>
  <c r="AB23" i="1"/>
  <c r="W24" i="1"/>
  <c r="AL281" i="1" l="1"/>
  <c r="AK281" i="1"/>
  <c r="AJ281" i="1"/>
  <c r="AI281" i="1"/>
  <c r="AD281" i="1"/>
  <c r="AE282" i="1"/>
  <c r="AR182" i="1" s="1"/>
  <c r="O27" i="6"/>
  <c r="Y1533" i="1"/>
  <c r="Z1532" i="1" s="1"/>
  <c r="Y785" i="1"/>
  <c r="Y1267" i="1"/>
  <c r="Y281" i="1"/>
  <c r="Z281" i="1" s="1"/>
  <c r="AC281" i="1"/>
  <c r="AB281" i="1"/>
  <c r="AA281" i="1"/>
  <c r="P282" i="1"/>
  <c r="AC282" i="1"/>
  <c r="AB282" i="1"/>
  <c r="Z783" i="1"/>
  <c r="Z1265" i="1"/>
  <c r="Z1531" i="1"/>
  <c r="N32" i="1"/>
  <c r="O1489" i="6"/>
  <c r="AA1534" i="6"/>
  <c r="O1534" i="6"/>
  <c r="O1270" i="6"/>
  <c r="O274" i="6"/>
  <c r="O788" i="6"/>
  <c r="O1269" i="6"/>
  <c r="P1268" i="6"/>
  <c r="N1534" i="6"/>
  <c r="P273" i="6"/>
  <c r="P1269" i="6"/>
  <c r="P1488" i="6"/>
  <c r="P787" i="6"/>
  <c r="N27" i="6"/>
  <c r="P1533" i="6"/>
  <c r="O31" i="1"/>
  <c r="AA1533" i="6"/>
  <c r="AB651" i="6"/>
  <c r="AB1491" i="6"/>
  <c r="AC762" i="6"/>
  <c r="AD1491" i="6"/>
  <c r="R1268" i="6"/>
  <c r="AX175" i="6"/>
  <c r="AX174" i="6"/>
  <c r="AT175" i="6"/>
  <c r="AD651" i="6"/>
  <c r="X763" i="6"/>
  <c r="AB763" i="6" s="1"/>
  <c r="AS253" i="6"/>
  <c r="AT252" i="6" s="1"/>
  <c r="AS243" i="6"/>
  <c r="AT241" i="6" s="1"/>
  <c r="AB762" i="6"/>
  <c r="AS238" i="6"/>
  <c r="AT237" i="6" s="1"/>
  <c r="X1492" i="6"/>
  <c r="AC1492" i="6" s="1"/>
  <c r="X652" i="6"/>
  <c r="AD652" i="6" s="1"/>
  <c r="R787" i="6"/>
  <c r="R1533" i="6"/>
  <c r="R1488" i="6"/>
  <c r="AA786" i="6"/>
  <c r="AA787" i="6"/>
  <c r="R273" i="6"/>
  <c r="N1489" i="6"/>
  <c r="N274" i="6"/>
  <c r="M1535" i="6"/>
  <c r="Q1535" i="6"/>
  <c r="M1270" i="6"/>
  <c r="Q1270" i="6"/>
  <c r="M1490" i="6"/>
  <c r="Q1490" i="6"/>
  <c r="M651" i="6"/>
  <c r="Q651" i="6"/>
  <c r="M275" i="6"/>
  <c r="Q275" i="6"/>
  <c r="M761" i="6"/>
  <c r="L762" i="6"/>
  <c r="Q762" i="6" s="1"/>
  <c r="S1535" i="6"/>
  <c r="AC24" i="1"/>
  <c r="P24" i="1"/>
  <c r="P1534" i="6"/>
  <c r="R27" i="6"/>
  <c r="R760" i="6"/>
  <c r="R651" i="6"/>
  <c r="R1269" i="6"/>
  <c r="R650" i="6"/>
  <c r="L276" i="6"/>
  <c r="L1491" i="6"/>
  <c r="L652" i="6"/>
  <c r="L1536" i="6"/>
  <c r="L1271" i="6"/>
  <c r="Q1271" i="6" s="1"/>
  <c r="S1270" i="6"/>
  <c r="AD27" i="6"/>
  <c r="Q28" i="6"/>
  <c r="L29" i="6"/>
  <c r="M29" i="6" s="1"/>
  <c r="S28" i="6"/>
  <c r="S275" i="6"/>
  <c r="AB27" i="6"/>
  <c r="S1490" i="6"/>
  <c r="S1271" i="6"/>
  <c r="X28" i="6"/>
  <c r="AD28" i="6" s="1"/>
  <c r="AA1270" i="6"/>
  <c r="R32" i="1"/>
  <c r="Q32" i="1"/>
  <c r="R1488" i="1"/>
  <c r="R1268" i="1"/>
  <c r="K33" i="1"/>
  <c r="L33" i="1" s="1"/>
  <c r="M32" i="1"/>
  <c r="AA24" i="1"/>
  <c r="AB24" i="1"/>
  <c r="W25" i="1"/>
  <c r="P25" i="1" s="1"/>
  <c r="AV182" i="1"/>
  <c r="AV183" i="1"/>
  <c r="AX76" i="1"/>
  <c r="O1535" i="6" l="1"/>
  <c r="O28" i="6"/>
  <c r="Y1268" i="1"/>
  <c r="Z1267" i="1" s="1"/>
  <c r="Z1266" i="1"/>
  <c r="Y786" i="1"/>
  <c r="Z784" i="1"/>
  <c r="Y1534" i="1"/>
  <c r="Z280" i="1"/>
  <c r="N33" i="1"/>
  <c r="O275" i="6"/>
  <c r="O1490" i="6"/>
  <c r="P27" i="6"/>
  <c r="N28" i="6"/>
  <c r="P274" i="6"/>
  <c r="P1489" i="6"/>
  <c r="N1270" i="6"/>
  <c r="AR260" i="1"/>
  <c r="AR183" i="1"/>
  <c r="AR184" i="1" s="1"/>
  <c r="AW183" i="1" s="1"/>
  <c r="O32" i="1"/>
  <c r="R1489" i="6"/>
  <c r="AD1492" i="6"/>
  <c r="AD763" i="6"/>
  <c r="AB1492" i="6"/>
  <c r="AC763" i="6"/>
  <c r="AC652" i="6"/>
  <c r="AT236" i="6"/>
  <c r="AB652" i="6"/>
  <c r="AT251" i="6"/>
  <c r="AT242" i="6"/>
  <c r="X764" i="6"/>
  <c r="AB764" i="6" s="1"/>
  <c r="X653" i="6"/>
  <c r="AD654" i="6" s="1"/>
  <c r="X1493" i="6"/>
  <c r="AC1493" i="6" s="1"/>
  <c r="R274" i="6"/>
  <c r="N1271" i="6"/>
  <c r="N275" i="6"/>
  <c r="N1490" i="6"/>
  <c r="N1535" i="6"/>
  <c r="M1536" i="6"/>
  <c r="Q1536" i="6"/>
  <c r="M652" i="6"/>
  <c r="Q652" i="6"/>
  <c r="M1491" i="6"/>
  <c r="Q1491" i="6"/>
  <c r="M276" i="6"/>
  <c r="Q276" i="6"/>
  <c r="M1271" i="6"/>
  <c r="M762" i="6"/>
  <c r="L763" i="6"/>
  <c r="Q763" i="6" s="1"/>
  <c r="S1536" i="6"/>
  <c r="AR178" i="1"/>
  <c r="AR177" i="1"/>
  <c r="AR249" i="1"/>
  <c r="AR244" i="1"/>
  <c r="R1534" i="6"/>
  <c r="R28" i="6"/>
  <c r="R652" i="6"/>
  <c r="R761" i="6"/>
  <c r="AB25" i="1"/>
  <c r="L277" i="6"/>
  <c r="L1272" i="6"/>
  <c r="Q1272" i="6" s="1"/>
  <c r="L1537" i="6"/>
  <c r="L653" i="6"/>
  <c r="L1492" i="6"/>
  <c r="S276" i="6"/>
  <c r="Q29" i="6"/>
  <c r="S29" i="6"/>
  <c r="L30" i="6"/>
  <c r="M30" i="6" s="1"/>
  <c r="AC28" i="6"/>
  <c r="AB28" i="6"/>
  <c r="S1272" i="6"/>
  <c r="AA1271" i="6"/>
  <c r="X29" i="6"/>
  <c r="S1491" i="6"/>
  <c r="R1489" i="1"/>
  <c r="R1269" i="1"/>
  <c r="R33" i="1"/>
  <c r="Q33" i="1"/>
  <c r="K34" i="1"/>
  <c r="L34" i="1" s="1"/>
  <c r="M33" i="1"/>
  <c r="AR245" i="1"/>
  <c r="AC25" i="1"/>
  <c r="AV184" i="1"/>
  <c r="AA25" i="1"/>
  <c r="AR259" i="1"/>
  <c r="W26" i="1"/>
  <c r="AR250" i="1"/>
  <c r="P28" i="6" l="1"/>
  <c r="O1271" i="6"/>
  <c r="O29" i="6"/>
  <c r="Y1535" i="1"/>
  <c r="Z1535" i="1" s="1"/>
  <c r="Z1533" i="1"/>
  <c r="Y787" i="1"/>
  <c r="Z787" i="1" s="1"/>
  <c r="Z785" i="1"/>
  <c r="Y1269" i="1"/>
  <c r="N34" i="1"/>
  <c r="O1536" i="6"/>
  <c r="O1491" i="6"/>
  <c r="O276" i="6"/>
  <c r="O1272" i="6"/>
  <c r="P1270" i="6"/>
  <c r="AB29" i="6"/>
  <c r="P1535" i="6"/>
  <c r="P1490" i="6"/>
  <c r="P275" i="6"/>
  <c r="N29" i="6"/>
  <c r="P1271" i="6"/>
  <c r="O33" i="1"/>
  <c r="R1490" i="6"/>
  <c r="R1271" i="6"/>
  <c r="R1535" i="6"/>
  <c r="R275" i="6"/>
  <c r="AC764" i="6"/>
  <c r="AD653" i="6"/>
  <c r="AC653" i="6"/>
  <c r="AB1493" i="6"/>
  <c r="AB653" i="6"/>
  <c r="AD765" i="6"/>
  <c r="AB765" i="6"/>
  <c r="AC765" i="6"/>
  <c r="AD1493" i="6"/>
  <c r="AD764" i="6"/>
  <c r="AB654" i="6"/>
  <c r="AC654" i="6"/>
  <c r="X1494" i="6"/>
  <c r="AB1494" i="6" s="1"/>
  <c r="AR179" i="1"/>
  <c r="AS177" i="1" s="1"/>
  <c r="N1491" i="6"/>
  <c r="N276" i="6"/>
  <c r="N1536" i="6"/>
  <c r="N1272" i="6"/>
  <c r="M1492" i="6"/>
  <c r="Q1492" i="6"/>
  <c r="M653" i="6"/>
  <c r="Q653" i="6"/>
  <c r="M1537" i="6"/>
  <c r="Q1537" i="6"/>
  <c r="M277" i="6"/>
  <c r="Q277" i="6"/>
  <c r="M1272" i="6"/>
  <c r="M763" i="6"/>
  <c r="L764" i="6"/>
  <c r="S1537" i="6"/>
  <c r="AR246" i="1"/>
  <c r="AS245" i="1" s="1"/>
  <c r="AC26" i="1"/>
  <c r="P26" i="1"/>
  <c r="R1270" i="6"/>
  <c r="R762" i="6"/>
  <c r="R653" i="6"/>
  <c r="L278" i="6"/>
  <c r="L1538" i="6"/>
  <c r="Q1538" i="6" s="1"/>
  <c r="L1493" i="6"/>
  <c r="L1273" i="6"/>
  <c r="Q30" i="6"/>
  <c r="S30" i="6"/>
  <c r="L31" i="6"/>
  <c r="M31" i="6" s="1"/>
  <c r="S277" i="6"/>
  <c r="X30" i="6"/>
  <c r="AC29" i="6"/>
  <c r="AD29" i="6"/>
  <c r="S1492" i="6"/>
  <c r="AA1272" i="6"/>
  <c r="R1270" i="1"/>
  <c r="R1490" i="1"/>
  <c r="R34" i="1"/>
  <c r="Q34" i="1"/>
  <c r="K35" i="1"/>
  <c r="L35" i="1" s="1"/>
  <c r="M34" i="1"/>
  <c r="AB26" i="1"/>
  <c r="AA26" i="1"/>
  <c r="AS183" i="1"/>
  <c r="AS182" i="1"/>
  <c r="AR261" i="1"/>
  <c r="AS260" i="1" s="1"/>
  <c r="W27" i="1"/>
  <c r="AW182" i="1"/>
  <c r="AR251" i="1"/>
  <c r="AS249" i="1" s="1"/>
  <c r="R29" i="6" l="1"/>
  <c r="Y1270" i="1"/>
  <c r="Z1269" i="1" s="1"/>
  <c r="Z1268" i="1"/>
  <c r="Z786" i="1"/>
  <c r="Z1534" i="1"/>
  <c r="N35" i="1"/>
  <c r="P29" i="6"/>
  <c r="O30" i="6"/>
  <c r="O1273" i="6"/>
  <c r="O1537" i="6"/>
  <c r="O277" i="6"/>
  <c r="O1492" i="6"/>
  <c r="P1272" i="6"/>
  <c r="P276" i="6"/>
  <c r="N30" i="6"/>
  <c r="P1536" i="6"/>
  <c r="P1491" i="6"/>
  <c r="AD30" i="6"/>
  <c r="O34" i="1"/>
  <c r="AS178" i="1"/>
  <c r="R276" i="6"/>
  <c r="AC1494" i="6"/>
  <c r="AS244" i="1"/>
  <c r="R1491" i="6"/>
  <c r="AD1494" i="6"/>
  <c r="X1495" i="6"/>
  <c r="AC1495" i="6" s="1"/>
  <c r="R1536" i="6"/>
  <c r="N1492" i="6"/>
  <c r="N277" i="6"/>
  <c r="N1537" i="6"/>
  <c r="M278" i="6"/>
  <c r="Q278" i="6"/>
  <c r="M1273" i="6"/>
  <c r="Q1273" i="6"/>
  <c r="M1493" i="6"/>
  <c r="Q1493" i="6"/>
  <c r="M764" i="6"/>
  <c r="Q764" i="6"/>
  <c r="M1538" i="6"/>
  <c r="AC27" i="1"/>
  <c r="P27" i="1"/>
  <c r="R763" i="6"/>
  <c r="R1272" i="6"/>
  <c r="L279" i="6"/>
  <c r="S1538" i="6"/>
  <c r="L1274" i="6"/>
  <c r="S1273" i="6"/>
  <c r="L1494" i="6"/>
  <c r="S31" i="6"/>
  <c r="Q31" i="6"/>
  <c r="L32" i="6"/>
  <c r="M32" i="6" s="1"/>
  <c r="S278" i="6"/>
  <c r="AB30" i="6"/>
  <c r="AC30" i="6"/>
  <c r="AA1273" i="6"/>
  <c r="S1493" i="6"/>
  <c r="X31" i="6"/>
  <c r="AC31" i="6" s="1"/>
  <c r="R35" i="1"/>
  <c r="Q35" i="1"/>
  <c r="R1491" i="1"/>
  <c r="R1271" i="1"/>
  <c r="K36" i="1"/>
  <c r="L36" i="1" s="1"/>
  <c r="M35" i="1"/>
  <c r="AA27" i="1"/>
  <c r="AS250" i="1"/>
  <c r="AB27" i="1"/>
  <c r="W28" i="1"/>
  <c r="P28" i="1" s="1"/>
  <c r="AS259" i="1"/>
  <c r="O31" i="6" l="1"/>
  <c r="P30" i="6"/>
  <c r="Y1271" i="1"/>
  <c r="N36" i="1"/>
  <c r="O1538" i="6"/>
  <c r="O278" i="6"/>
  <c r="R30" i="6"/>
  <c r="O1493" i="6"/>
  <c r="N31" i="6"/>
  <c r="N1538" i="6"/>
  <c r="P1537" i="6"/>
  <c r="P277" i="6"/>
  <c r="P1492" i="6"/>
  <c r="O35" i="1"/>
  <c r="R277" i="6"/>
  <c r="R1537" i="6"/>
  <c r="AB1495" i="6"/>
  <c r="AD1495" i="6"/>
  <c r="X1496" i="6"/>
  <c r="AC1496" i="6" s="1"/>
  <c r="R1492" i="6"/>
  <c r="N278" i="6"/>
  <c r="N1493" i="6"/>
  <c r="N1273" i="6"/>
  <c r="M1494" i="6"/>
  <c r="Q1494" i="6"/>
  <c r="M1274" i="6"/>
  <c r="Q1274" i="6"/>
  <c r="M279" i="6"/>
  <c r="Q279" i="6"/>
  <c r="R1539" i="6"/>
  <c r="R764" i="6"/>
  <c r="AA28" i="1"/>
  <c r="L280" i="6"/>
  <c r="L1275" i="6"/>
  <c r="S1274" i="6"/>
  <c r="L1495" i="6"/>
  <c r="S279" i="6"/>
  <c r="S32" i="6"/>
  <c r="Q32" i="6"/>
  <c r="L33" i="6"/>
  <c r="M33" i="6" s="1"/>
  <c r="AD31" i="6"/>
  <c r="S1494" i="6"/>
  <c r="AB31" i="6"/>
  <c r="X32" i="6"/>
  <c r="AD32" i="6" s="1"/>
  <c r="AA1274" i="6"/>
  <c r="R1492" i="1"/>
  <c r="R36" i="1"/>
  <c r="Q36" i="1"/>
  <c r="R1272" i="1"/>
  <c r="K37" i="1"/>
  <c r="L37" i="1" s="1"/>
  <c r="M36" i="1"/>
  <c r="AC28" i="1"/>
  <c r="W29" i="1"/>
  <c r="AB28" i="1"/>
  <c r="O1539" i="6" l="1"/>
  <c r="O32" i="6"/>
  <c r="Y1272" i="1"/>
  <c r="Z1270" i="1"/>
  <c r="N37" i="1"/>
  <c r="P31" i="6"/>
  <c r="R31" i="6"/>
  <c r="O1274" i="6"/>
  <c r="O1494" i="6"/>
  <c r="O279" i="6"/>
  <c r="P278" i="6"/>
  <c r="P1493" i="6"/>
  <c r="N32" i="6"/>
  <c r="P1273" i="6"/>
  <c r="O36" i="1"/>
  <c r="AD1496" i="6"/>
  <c r="R1493" i="6"/>
  <c r="AB1496" i="6"/>
  <c r="X1497" i="6"/>
  <c r="AC1497" i="6" s="1"/>
  <c r="R278" i="6"/>
  <c r="R1273" i="6"/>
  <c r="N1274" i="6"/>
  <c r="N1494" i="6"/>
  <c r="N279" i="6"/>
  <c r="M1495" i="6"/>
  <c r="Q1495" i="6"/>
  <c r="M1275" i="6"/>
  <c r="Q1275" i="6"/>
  <c r="M280" i="6"/>
  <c r="Q280" i="6"/>
  <c r="R1538" i="6"/>
  <c r="P1538" i="6"/>
  <c r="AB29" i="1"/>
  <c r="P29" i="1"/>
  <c r="L281" i="6"/>
  <c r="AC32" i="6"/>
  <c r="L1276" i="6"/>
  <c r="S1275" i="6"/>
  <c r="L1496" i="6"/>
  <c r="Q33" i="6"/>
  <c r="S33" i="6"/>
  <c r="L34" i="6"/>
  <c r="M34" i="6" s="1"/>
  <c r="S280" i="6"/>
  <c r="X33" i="6"/>
  <c r="AB33" i="6" s="1"/>
  <c r="S1495" i="6"/>
  <c r="AB32" i="6"/>
  <c r="R37" i="1"/>
  <c r="Q37" i="1"/>
  <c r="R1493" i="1"/>
  <c r="K38" i="1"/>
  <c r="L38" i="1" s="1"/>
  <c r="M37" i="1"/>
  <c r="AC29" i="1"/>
  <c r="AA29" i="1"/>
  <c r="W30" i="1"/>
  <c r="P30" i="1" s="1"/>
  <c r="P32" i="6" l="1"/>
  <c r="R32" i="6"/>
  <c r="O33" i="6"/>
  <c r="Y1273" i="1"/>
  <c r="Z1272" i="1" s="1"/>
  <c r="Z1271" i="1"/>
  <c r="N38" i="1"/>
  <c r="O1275" i="6"/>
  <c r="O280" i="6"/>
  <c r="O1495" i="6"/>
  <c r="P279" i="6"/>
  <c r="P1494" i="6"/>
  <c r="P1274" i="6"/>
  <c r="O37" i="1"/>
  <c r="R279" i="6"/>
  <c r="AB1497" i="6"/>
  <c r="R1274" i="6"/>
  <c r="AD1497" i="6"/>
  <c r="X1498" i="6"/>
  <c r="AC1498" i="6" s="1"/>
  <c r="R1494" i="6"/>
  <c r="AA1275" i="6"/>
  <c r="AA1276" i="6"/>
  <c r="N1275" i="6"/>
  <c r="N280" i="6"/>
  <c r="N1495" i="6"/>
  <c r="M1276" i="6"/>
  <c r="Q1276" i="6"/>
  <c r="M281" i="6"/>
  <c r="Q281" i="6"/>
  <c r="M1496" i="6"/>
  <c r="Q1496" i="6"/>
  <c r="N33" i="6"/>
  <c r="R1540" i="6"/>
  <c r="L1277" i="6"/>
  <c r="S1276" i="6"/>
  <c r="L1497" i="6"/>
  <c r="AC33" i="6"/>
  <c r="Q34" i="6"/>
  <c r="S34" i="6"/>
  <c r="L35" i="6"/>
  <c r="M35" i="6" s="1"/>
  <c r="S281" i="6"/>
  <c r="X34" i="6"/>
  <c r="AC34" i="6" s="1"/>
  <c r="AD33" i="6"/>
  <c r="AS262" i="6"/>
  <c r="AS269" i="6"/>
  <c r="AS267" i="6"/>
  <c r="AS261" i="6"/>
  <c r="AS271" i="6"/>
  <c r="S1496" i="6"/>
  <c r="R38" i="1"/>
  <c r="Q38" i="1"/>
  <c r="R1494" i="1"/>
  <c r="K39" i="1"/>
  <c r="M38" i="1"/>
  <c r="W31" i="1"/>
  <c r="P31" i="1" s="1"/>
  <c r="AA30" i="1"/>
  <c r="AB30" i="1"/>
  <c r="AC30" i="1"/>
  <c r="Z1273" i="1" l="1"/>
  <c r="Y1274" i="1"/>
  <c r="N39" i="1"/>
  <c r="O34" i="6"/>
  <c r="O281" i="6"/>
  <c r="O1276" i="6"/>
  <c r="O1496" i="6"/>
  <c r="P1275" i="6"/>
  <c r="P1495" i="6"/>
  <c r="P33" i="6"/>
  <c r="P280" i="6"/>
  <c r="N34" i="6"/>
  <c r="O38" i="1"/>
  <c r="R280" i="6"/>
  <c r="AB1498" i="6"/>
  <c r="AD1498" i="6"/>
  <c r="R1275" i="6"/>
  <c r="X1499" i="6"/>
  <c r="R1495" i="6"/>
  <c r="N1496" i="6"/>
  <c r="N281" i="6"/>
  <c r="N1276" i="6"/>
  <c r="M1497" i="6"/>
  <c r="Q1497" i="6"/>
  <c r="M1277" i="6"/>
  <c r="Q1277" i="6"/>
  <c r="R33" i="6"/>
  <c r="R1542" i="6"/>
  <c r="R1541" i="6"/>
  <c r="L1278" i="6"/>
  <c r="S1277" i="6"/>
  <c r="L1498" i="6"/>
  <c r="Q39" i="1"/>
  <c r="L39" i="1"/>
  <c r="AB34" i="6"/>
  <c r="Q35" i="6"/>
  <c r="L36" i="6"/>
  <c r="M36" i="6" s="1"/>
  <c r="S35" i="6"/>
  <c r="S1497" i="6"/>
  <c r="AU72" i="6"/>
  <c r="AS263" i="6"/>
  <c r="AS257" i="6"/>
  <c r="AS260" i="6"/>
  <c r="AS256" i="6"/>
  <c r="AS259" i="6"/>
  <c r="AY67" i="6"/>
  <c r="AS268" i="6"/>
  <c r="AS258" i="6"/>
  <c r="AS270" i="6"/>
  <c r="AD34" i="6"/>
  <c r="X35" i="6"/>
  <c r="R1495" i="1"/>
  <c r="M39" i="1"/>
  <c r="R39" i="1"/>
  <c r="W32" i="1"/>
  <c r="AA31" i="1"/>
  <c r="AB31" i="1"/>
  <c r="AC31" i="1"/>
  <c r="O35" i="6" l="1"/>
  <c r="Y1275" i="1"/>
  <c r="N40" i="1"/>
  <c r="O1277" i="6"/>
  <c r="O282" i="6"/>
  <c r="O1497" i="6"/>
  <c r="P281" i="6"/>
  <c r="P1496" i="6"/>
  <c r="AD1500" i="6"/>
  <c r="R34" i="6"/>
  <c r="P34" i="6"/>
  <c r="P1276" i="6"/>
  <c r="O39" i="1"/>
  <c r="R1276" i="6"/>
  <c r="R1496" i="6"/>
  <c r="AB1499" i="6"/>
  <c r="AC1499" i="6"/>
  <c r="AD1499" i="6"/>
  <c r="AB1500" i="6"/>
  <c r="AC1500" i="6"/>
  <c r="R281" i="6"/>
  <c r="N1497" i="6"/>
  <c r="N1277" i="6"/>
  <c r="M1498" i="6"/>
  <c r="Q1498" i="6"/>
  <c r="M1278" i="6"/>
  <c r="Q1278" i="6"/>
  <c r="N35" i="6"/>
  <c r="AA32" i="1"/>
  <c r="P32" i="1"/>
  <c r="R1543" i="6"/>
  <c r="L1499" i="6"/>
  <c r="S1278" i="6"/>
  <c r="S36" i="6"/>
  <c r="Q36" i="6"/>
  <c r="L37" i="6"/>
  <c r="M37" i="6" s="1"/>
  <c r="S1498" i="6"/>
  <c r="AS272" i="6"/>
  <c r="AT271" i="6" s="1"/>
  <c r="X36" i="6"/>
  <c r="AC36" i="6" s="1"/>
  <c r="AB35" i="6"/>
  <c r="R1544" i="6"/>
  <c r="AC35" i="6"/>
  <c r="AD35" i="6"/>
  <c r="AS264" i="6"/>
  <c r="AT259" i="6" s="1"/>
  <c r="R1496" i="1"/>
  <c r="W33" i="1"/>
  <c r="AB32" i="1"/>
  <c r="AC32" i="1"/>
  <c r="Y1276" i="1" l="1"/>
  <c r="Z1276" i="1" s="1"/>
  <c r="Z1274" i="1"/>
  <c r="O1278" i="6"/>
  <c r="O1498" i="6"/>
  <c r="O36" i="6"/>
  <c r="P1277" i="6"/>
  <c r="R35" i="6"/>
  <c r="P1497" i="6"/>
  <c r="R1497" i="6"/>
  <c r="R1277" i="6"/>
  <c r="N1498" i="6"/>
  <c r="N1278" i="6"/>
  <c r="M1499" i="6"/>
  <c r="Q1499" i="6"/>
  <c r="P35" i="6"/>
  <c r="N36" i="6"/>
  <c r="AC33" i="1"/>
  <c r="P33" i="1"/>
  <c r="AD36" i="6"/>
  <c r="S1499" i="6"/>
  <c r="L38" i="6"/>
  <c r="M38" i="6" s="1"/>
  <c r="Q37" i="6"/>
  <c r="S37" i="6"/>
  <c r="AB36" i="6"/>
  <c r="AT270" i="6"/>
  <c r="AT268" i="6"/>
  <c r="AT267" i="6"/>
  <c r="AT269" i="6"/>
  <c r="AT258" i="6"/>
  <c r="AT263" i="6"/>
  <c r="AT256" i="6"/>
  <c r="AT257" i="6"/>
  <c r="AT262" i="6"/>
  <c r="AT261" i="6"/>
  <c r="AT260" i="6"/>
  <c r="X37" i="6"/>
  <c r="W34" i="1"/>
  <c r="AA33" i="1"/>
  <c r="AB33" i="1"/>
  <c r="Z1275" i="1" l="1"/>
  <c r="O37" i="6"/>
  <c r="O1279" i="6"/>
  <c r="O1499" i="6"/>
  <c r="AD37" i="6"/>
  <c r="P1278" i="6"/>
  <c r="N37" i="6"/>
  <c r="P1498" i="6"/>
  <c r="P36" i="6"/>
  <c r="R36" i="6"/>
  <c r="R1278" i="6"/>
  <c r="R1498" i="6"/>
  <c r="N1499" i="6"/>
  <c r="AB34" i="1"/>
  <c r="P34" i="1"/>
  <c r="B17" i="5"/>
  <c r="B20" i="5"/>
  <c r="B19" i="5"/>
  <c r="B16" i="5"/>
  <c r="B15" i="5"/>
  <c r="B21" i="5"/>
  <c r="C21" i="5" s="1"/>
  <c r="D21" i="5" s="1"/>
  <c r="B18" i="5"/>
  <c r="AT272" i="6"/>
  <c r="L39" i="6"/>
  <c r="M39" i="6" s="1"/>
  <c r="Q38" i="6"/>
  <c r="S38" i="6"/>
  <c r="AB37" i="6"/>
  <c r="X38" i="6"/>
  <c r="AD38" i="6" s="1"/>
  <c r="AC37" i="6"/>
  <c r="AC34" i="1"/>
  <c r="AR279" i="1"/>
  <c r="AR270" i="1"/>
  <c r="AR266" i="1"/>
  <c r="AR268" i="1"/>
  <c r="AR278" i="1"/>
  <c r="AT80" i="1"/>
  <c r="AR275" i="1"/>
  <c r="AR267" i="1"/>
  <c r="AR276" i="1"/>
  <c r="AR265" i="1"/>
  <c r="W35" i="1"/>
  <c r="P35" i="1" s="1"/>
  <c r="AA34" i="1"/>
  <c r="O38" i="6" l="1"/>
  <c r="O1500" i="6"/>
  <c r="P37" i="6"/>
  <c r="R37" i="6"/>
  <c r="N38" i="6"/>
  <c r="P1499" i="6"/>
  <c r="B10" i="5"/>
  <c r="B9" i="5"/>
  <c r="R1499" i="6"/>
  <c r="C15" i="5"/>
  <c r="B4" i="5"/>
  <c r="B3" i="5"/>
  <c r="C17" i="5"/>
  <c r="G3" i="5"/>
  <c r="C18" i="5"/>
  <c r="R38" i="6"/>
  <c r="B25" i="5"/>
  <c r="D15" i="5" s="1"/>
  <c r="B27" i="5"/>
  <c r="B28" i="5"/>
  <c r="B26" i="5"/>
  <c r="AR277" i="1"/>
  <c r="AR280" i="1" s="1"/>
  <c r="AS277" i="1" s="1"/>
  <c r="C16" i="5"/>
  <c r="C19" i="5"/>
  <c r="D19" i="5" s="1"/>
  <c r="C20" i="5"/>
  <c r="D20" i="5" s="1"/>
  <c r="AC38" i="6"/>
  <c r="L40" i="6"/>
  <c r="M40" i="6" s="1"/>
  <c r="Q39" i="6"/>
  <c r="S39" i="6"/>
  <c r="AB38" i="6"/>
  <c r="X39" i="6"/>
  <c r="AB39" i="6" s="1"/>
  <c r="AR271" i="1"/>
  <c r="AR264" i="1"/>
  <c r="AX75" i="1"/>
  <c r="AR269" i="1"/>
  <c r="W36" i="1"/>
  <c r="AA35" i="1"/>
  <c r="AB35" i="1"/>
  <c r="AC35" i="1"/>
  <c r="P38" i="6" l="1"/>
  <c r="O39" i="6"/>
  <c r="B11" i="5"/>
  <c r="C9" i="5" s="1"/>
  <c r="N39" i="6"/>
  <c r="D17" i="5"/>
  <c r="D18" i="5"/>
  <c r="B5" i="5"/>
  <c r="C4" i="5" s="1"/>
  <c r="AB36" i="1"/>
  <c r="P36" i="1"/>
  <c r="C22" i="5"/>
  <c r="D16" i="5"/>
  <c r="L41" i="6"/>
  <c r="M41" i="6" s="1"/>
  <c r="S40" i="6"/>
  <c r="Q40" i="6"/>
  <c r="X40" i="6"/>
  <c r="AC39" i="6"/>
  <c r="AD39" i="6"/>
  <c r="AR272" i="1"/>
  <c r="AS265" i="1" s="1"/>
  <c r="AS275" i="1"/>
  <c r="AS279" i="1"/>
  <c r="AS276" i="1"/>
  <c r="AS278" i="1"/>
  <c r="AA36" i="1"/>
  <c r="W37" i="1"/>
  <c r="AC36" i="1"/>
  <c r="O40" i="6" l="1"/>
  <c r="C10" i="5"/>
  <c r="R39" i="6"/>
  <c r="P39" i="6"/>
  <c r="AC40" i="6"/>
  <c r="N40" i="6"/>
  <c r="D22" i="5"/>
  <c r="C3" i="5"/>
  <c r="AC37" i="1"/>
  <c r="P37" i="1"/>
  <c r="AS268" i="1"/>
  <c r="AS266" i="1"/>
  <c r="Q41" i="6"/>
  <c r="S41" i="6"/>
  <c r="L42" i="6"/>
  <c r="M42" i="6" s="1"/>
  <c r="AB40" i="6"/>
  <c r="AD40" i="6"/>
  <c r="X41" i="6"/>
  <c r="AD41" i="6" s="1"/>
  <c r="AS270" i="1"/>
  <c r="AS267" i="1"/>
  <c r="AS271" i="1"/>
  <c r="AS269" i="1"/>
  <c r="AS264" i="1"/>
  <c r="AB37" i="1"/>
  <c r="AS280" i="1"/>
  <c r="AA37" i="1"/>
  <c r="W38" i="1"/>
  <c r="P38" i="1" s="1"/>
  <c r="O41" i="6" l="1"/>
  <c r="P40" i="6"/>
  <c r="R40" i="6"/>
  <c r="N41" i="6"/>
  <c r="AC41" i="6"/>
  <c r="Q42" i="6"/>
  <c r="S42" i="6"/>
  <c r="L43" i="6"/>
  <c r="M43" i="6" s="1"/>
  <c r="AB41" i="6"/>
  <c r="X42" i="6"/>
  <c r="AB42" i="6" s="1"/>
  <c r="W39" i="1"/>
  <c r="AA38" i="1"/>
  <c r="AB38" i="1"/>
  <c r="AC38" i="1"/>
  <c r="O42" i="6" l="1"/>
  <c r="R41" i="6"/>
  <c r="N42" i="6"/>
  <c r="AC39" i="1"/>
  <c r="P39" i="1"/>
  <c r="P41" i="6"/>
  <c r="S43" i="6"/>
  <c r="L44" i="6"/>
  <c r="Q43" i="6"/>
  <c r="AC42" i="6"/>
  <c r="AD42" i="6"/>
  <c r="X43" i="6"/>
  <c r="AD43" i="6" s="1"/>
  <c r="AA39" i="1"/>
  <c r="AB39" i="1"/>
  <c r="W40" i="1"/>
  <c r="P40" i="1" s="1"/>
  <c r="O43" i="6" l="1"/>
  <c r="N43" i="6"/>
  <c r="P42" i="6"/>
  <c r="R42" i="6"/>
  <c r="M44" i="6"/>
  <c r="Q44" i="6"/>
  <c r="AB43" i="6"/>
  <c r="AC43" i="6"/>
  <c r="L45" i="6"/>
  <c r="S44" i="6"/>
  <c r="X44" i="6"/>
  <c r="W41" i="1"/>
  <c r="AA40" i="1"/>
  <c r="AB40" i="1"/>
  <c r="AC40" i="1"/>
  <c r="W42" i="1" l="1"/>
  <c r="AB42" i="1" s="1"/>
  <c r="O44" i="6"/>
  <c r="P43" i="6"/>
  <c r="R43" i="6"/>
  <c r="AC44" i="6"/>
  <c r="N44" i="6"/>
  <c r="M45" i="6"/>
  <c r="Q45" i="6"/>
  <c r="AC41" i="1"/>
  <c r="P41" i="1"/>
  <c r="S45" i="6"/>
  <c r="L46" i="6"/>
  <c r="X45" i="6"/>
  <c r="AD45" i="6" s="1"/>
  <c r="AD44" i="6"/>
  <c r="AB44" i="6"/>
  <c r="AA41" i="1"/>
  <c r="AB41" i="1"/>
  <c r="AA42" i="1" l="1"/>
  <c r="AC42" i="1"/>
  <c r="W43" i="1"/>
  <c r="AB43" i="1"/>
  <c r="AA43" i="1"/>
  <c r="O45" i="6"/>
  <c r="P44" i="6"/>
  <c r="AC45" i="6"/>
  <c r="AB45" i="6"/>
  <c r="R44" i="6"/>
  <c r="N45" i="6"/>
  <c r="M46" i="6"/>
  <c r="B22" i="7" s="1"/>
  <c r="Q46" i="6"/>
  <c r="P42" i="1"/>
  <c r="S46" i="6"/>
  <c r="X46" i="6"/>
  <c r="P43" i="1"/>
  <c r="W44" i="1" l="1"/>
  <c r="AA44" i="1" s="1"/>
  <c r="AC43" i="1"/>
  <c r="O46" i="6"/>
  <c r="AD47" i="6"/>
  <c r="AS70" i="6"/>
  <c r="AS72" i="6" s="1"/>
  <c r="AT70" i="6" s="1"/>
  <c r="AS71" i="6"/>
  <c r="P45" i="6"/>
  <c r="N46" i="6"/>
  <c r="R45" i="6"/>
  <c r="B25" i="7"/>
  <c r="B23" i="7"/>
  <c r="C22" i="7" s="1"/>
  <c r="AB46" i="6"/>
  <c r="AD46" i="6"/>
  <c r="AC46" i="6"/>
  <c r="AB47" i="6"/>
  <c r="AC47" i="6"/>
  <c r="B20" i="7"/>
  <c r="B26" i="7"/>
  <c r="C26" i="7" s="1"/>
  <c r="D26" i="7" s="1"/>
  <c r="B21" i="7"/>
  <c r="C21" i="7" s="1"/>
  <c r="B24" i="7"/>
  <c r="B31" i="7"/>
  <c r="B32" i="7"/>
  <c r="B35" i="7"/>
  <c r="B34" i="7"/>
  <c r="B30" i="7"/>
  <c r="B33" i="7"/>
  <c r="B12" i="7"/>
  <c r="C12" i="7" s="1"/>
  <c r="B13" i="7"/>
  <c r="C13" i="7" s="1"/>
  <c r="P44" i="1"/>
  <c r="AC44" i="1" l="1"/>
  <c r="AB44" i="1"/>
  <c r="O47" i="6"/>
  <c r="W45" i="1"/>
  <c r="AA45" i="1" s="1"/>
  <c r="AZ174" i="6"/>
  <c r="AZ158" i="6"/>
  <c r="AZ137" i="6"/>
  <c r="AZ124" i="6"/>
  <c r="AZ103" i="6"/>
  <c r="AZ156" i="6"/>
  <c r="AZ123" i="6"/>
  <c r="AZ80" i="6"/>
  <c r="AZ105" i="6"/>
  <c r="AZ84" i="6"/>
  <c r="AZ168" i="6"/>
  <c r="AZ120" i="6"/>
  <c r="AZ143" i="6"/>
  <c r="AZ122" i="6"/>
  <c r="AZ139" i="6"/>
  <c r="AZ114" i="6"/>
  <c r="AZ81" i="6"/>
  <c r="AZ100" i="6"/>
  <c r="AZ153" i="6"/>
  <c r="AZ116" i="6"/>
  <c r="AZ96" i="6"/>
  <c r="AZ98" i="6"/>
  <c r="AZ146" i="6"/>
  <c r="AZ90" i="6"/>
  <c r="AZ110" i="6"/>
  <c r="AZ138" i="6"/>
  <c r="AZ111" i="6"/>
  <c r="AZ117" i="6"/>
  <c r="AZ95" i="6"/>
  <c r="AZ144" i="6"/>
  <c r="AZ119" i="6"/>
  <c r="AZ127" i="6"/>
  <c r="AZ70" i="6"/>
  <c r="AZ104" i="6"/>
  <c r="AZ142" i="6"/>
  <c r="AZ82" i="6"/>
  <c r="AZ91" i="6"/>
  <c r="AZ147" i="6"/>
  <c r="AZ86" i="6"/>
  <c r="AZ75" i="6"/>
  <c r="AZ130" i="6"/>
  <c r="AZ88" i="6"/>
  <c r="AZ162" i="6"/>
  <c r="AZ101" i="6"/>
  <c r="AZ149" i="6"/>
  <c r="AZ128" i="6"/>
  <c r="AZ140" i="6"/>
  <c r="AZ152" i="6"/>
  <c r="AZ167" i="6"/>
  <c r="AZ164" i="6"/>
  <c r="AZ161" i="6"/>
  <c r="AZ134" i="6"/>
  <c r="AZ132" i="6"/>
  <c r="AZ89" i="6"/>
  <c r="AZ166" i="6"/>
  <c r="AZ170" i="6"/>
  <c r="AZ107" i="6"/>
  <c r="AZ148" i="6"/>
  <c r="AZ93" i="6"/>
  <c r="AZ92" i="6"/>
  <c r="AZ141" i="6"/>
  <c r="AZ154" i="6"/>
  <c r="AZ159" i="6"/>
  <c r="AZ79" i="6"/>
  <c r="AZ83" i="6"/>
  <c r="AZ133" i="6"/>
  <c r="AZ151" i="6"/>
  <c r="AZ85" i="6"/>
  <c r="AZ169" i="6"/>
  <c r="AZ87" i="6"/>
  <c r="AZ115" i="6"/>
  <c r="AZ106" i="6"/>
  <c r="AZ126" i="6"/>
  <c r="AZ102" i="6"/>
  <c r="AZ97" i="6"/>
  <c r="AZ173" i="6"/>
  <c r="AZ131" i="6"/>
  <c r="AZ94" i="6"/>
  <c r="AZ145" i="6"/>
  <c r="AZ165" i="6"/>
  <c r="AZ118" i="6"/>
  <c r="AZ175" i="6"/>
  <c r="AZ113" i="6"/>
  <c r="AZ136" i="6"/>
  <c r="AZ125" i="6"/>
  <c r="AZ157" i="6"/>
  <c r="AZ78" i="6"/>
  <c r="AZ171" i="6"/>
  <c r="AZ172" i="6"/>
  <c r="AZ74" i="6"/>
  <c r="AZ109" i="6"/>
  <c r="AZ72" i="6"/>
  <c r="AZ71" i="6"/>
  <c r="AZ112" i="6"/>
  <c r="AZ163" i="6"/>
  <c r="AZ160" i="6"/>
  <c r="AZ76" i="6"/>
  <c r="AZ73" i="6"/>
  <c r="AZ129" i="6"/>
  <c r="AZ176" i="6"/>
  <c r="AZ177" i="6"/>
  <c r="AZ150" i="6"/>
  <c r="AZ135" i="6"/>
  <c r="AZ77" i="6"/>
  <c r="AZ108" i="6"/>
  <c r="AZ99" i="6"/>
  <c r="AZ155" i="6"/>
  <c r="AZ121" i="6"/>
  <c r="AT71" i="6"/>
  <c r="C23" i="7"/>
  <c r="D23" i="7" s="1"/>
  <c r="D22" i="7"/>
  <c r="C20" i="7"/>
  <c r="D20" i="7" s="1"/>
  <c r="C25" i="7"/>
  <c r="D25" i="7" s="1"/>
  <c r="C24" i="7"/>
  <c r="D24" i="7" s="1"/>
  <c r="R46" i="6"/>
  <c r="P46" i="6"/>
  <c r="D21" i="7"/>
  <c r="G21" i="7"/>
  <c r="AZ257" i="6"/>
  <c r="AZ254" i="6"/>
  <c r="AY240" i="6"/>
  <c r="AZ253" i="6"/>
  <c r="AZ252" i="6"/>
  <c r="AZ258" i="6"/>
  <c r="AZ259" i="6"/>
  <c r="AZ256" i="6"/>
  <c r="AZ255" i="6"/>
  <c r="BA258" i="6"/>
  <c r="AY238" i="6"/>
  <c r="AY239" i="6" s="1"/>
  <c r="BA256" i="6"/>
  <c r="BA255" i="6"/>
  <c r="BA253" i="6"/>
  <c r="BA259" i="6"/>
  <c r="BA257" i="6"/>
  <c r="BA254" i="6"/>
  <c r="BA252" i="6"/>
  <c r="AY237" i="6"/>
  <c r="AB45" i="1" l="1"/>
  <c r="AC45" i="1"/>
  <c r="W46" i="1"/>
  <c r="P45" i="1"/>
  <c r="AZ178" i="6"/>
  <c r="BA109" i="6" s="1"/>
  <c r="P1557" i="6"/>
  <c r="B2" i="7"/>
  <c r="B3" i="7"/>
  <c r="A16" i="7"/>
  <c r="A8" i="7"/>
  <c r="C27" i="7"/>
  <c r="D27" i="7"/>
  <c r="G20" i="7"/>
  <c r="G22" i="7" s="1"/>
  <c r="BA260" i="6"/>
  <c r="AZ260" i="6"/>
  <c r="BA159" i="6" l="1"/>
  <c r="AC47" i="1"/>
  <c r="AA47" i="1"/>
  <c r="AB47" i="1"/>
  <c r="P46" i="1"/>
  <c r="J4" i="5" s="1"/>
  <c r="BA165" i="6"/>
  <c r="AB46" i="1"/>
  <c r="AA46" i="1"/>
  <c r="AC46" i="1"/>
  <c r="BA117" i="6"/>
  <c r="BA140" i="6"/>
  <c r="BA79" i="6"/>
  <c r="BA126" i="6"/>
  <c r="BA176" i="6"/>
  <c r="BA114" i="6"/>
  <c r="BA70" i="6"/>
  <c r="BB70" i="6" s="1"/>
  <c r="BA116" i="6"/>
  <c r="BA123" i="6"/>
  <c r="BA90" i="6"/>
  <c r="BA166" i="6"/>
  <c r="BA106" i="6"/>
  <c r="BA118" i="6"/>
  <c r="BA103" i="6"/>
  <c r="BA138" i="6"/>
  <c r="BA131" i="6"/>
  <c r="BA115" i="6"/>
  <c r="BA171" i="6"/>
  <c r="BA88" i="6"/>
  <c r="BA125" i="6"/>
  <c r="BA73" i="6"/>
  <c r="BA81" i="6"/>
  <c r="BA142" i="6"/>
  <c r="BA154" i="6"/>
  <c r="BA80" i="6"/>
  <c r="BA110" i="6"/>
  <c r="BA162" i="6"/>
  <c r="BA89" i="6"/>
  <c r="BA172" i="6"/>
  <c r="BA164" i="6"/>
  <c r="BA93" i="6"/>
  <c r="BA82" i="6"/>
  <c r="BA143" i="6"/>
  <c r="BA177" i="6"/>
  <c r="BA87" i="6"/>
  <c r="BA108" i="6"/>
  <c r="BA148" i="6"/>
  <c r="BA151" i="6"/>
  <c r="BA134" i="6"/>
  <c r="BA96" i="6"/>
  <c r="BA99" i="6"/>
  <c r="BA157" i="6"/>
  <c r="BA145" i="6"/>
  <c r="BA130" i="6"/>
  <c r="BA175" i="6"/>
  <c r="BA92" i="6"/>
  <c r="BA91" i="6"/>
  <c r="BA156" i="6"/>
  <c r="BA112" i="6"/>
  <c r="BA139" i="6"/>
  <c r="BA127" i="6"/>
  <c r="BA160" i="6"/>
  <c r="BA102" i="6"/>
  <c r="BA97" i="6"/>
  <c r="BA146" i="6"/>
  <c r="BA78" i="6"/>
  <c r="BA75" i="6"/>
  <c r="BA77" i="6"/>
  <c r="BA167" i="6"/>
  <c r="BA74" i="6"/>
  <c r="BA137" i="6"/>
  <c r="BA129" i="6"/>
  <c r="BA85" i="6"/>
  <c r="BA149" i="6"/>
  <c r="BA98" i="6"/>
  <c r="BA150" i="6"/>
  <c r="BA119" i="6"/>
  <c r="BA163" i="6"/>
  <c r="BA152" i="6"/>
  <c r="BA174" i="6"/>
  <c r="BA107" i="6"/>
  <c r="BA84" i="6"/>
  <c r="BA168" i="6"/>
  <c r="BA155" i="6"/>
  <c r="BA136" i="6"/>
  <c r="BA132" i="6"/>
  <c r="BA144" i="6"/>
  <c r="BA86" i="6"/>
  <c r="BA135" i="6"/>
  <c r="BA170" i="6"/>
  <c r="BA105" i="6"/>
  <c r="BA83" i="6"/>
  <c r="BA100" i="6"/>
  <c r="BA111" i="6"/>
  <c r="BA124" i="6"/>
  <c r="BA72" i="6"/>
  <c r="BA169" i="6"/>
  <c r="BA147" i="6"/>
  <c r="BA158" i="6"/>
  <c r="BA133" i="6"/>
  <c r="BA161" i="6"/>
  <c r="BA120" i="6"/>
  <c r="BA173" i="6"/>
  <c r="BA95" i="6"/>
  <c r="BA71" i="6"/>
  <c r="BA128" i="6"/>
  <c r="BA76" i="6"/>
  <c r="BA104" i="6"/>
  <c r="BA153" i="6"/>
  <c r="BA113" i="6"/>
  <c r="BA101" i="6"/>
  <c r="BA121" i="6"/>
  <c r="BA141" i="6"/>
  <c r="BA122" i="6"/>
  <c r="BA94" i="6"/>
  <c r="B4" i="7"/>
  <c r="C2" i="7" s="1"/>
  <c r="E3" i="5"/>
  <c r="AR78" i="1"/>
  <c r="AR79" i="1"/>
  <c r="BA178" i="6" l="1"/>
  <c r="BB71" i="6"/>
  <c r="BB72" i="6" s="1"/>
  <c r="BB73" i="6" s="1"/>
  <c r="BB74" i="6" s="1"/>
  <c r="BB75" i="6" s="1"/>
  <c r="BB76" i="6" s="1"/>
  <c r="BB77" i="6" s="1"/>
  <c r="BB78" i="6" s="1"/>
  <c r="BB79" i="6" s="1"/>
  <c r="BB80" i="6" s="1"/>
  <c r="BB81" i="6" s="1"/>
  <c r="BB82" i="6" s="1"/>
  <c r="BB83" i="6" s="1"/>
  <c r="BB84" i="6" s="1"/>
  <c r="BB85" i="6" s="1"/>
  <c r="BB86" i="6" s="1"/>
  <c r="BB87" i="6" s="1"/>
  <c r="BB88" i="6" s="1"/>
  <c r="BB89" i="6" s="1"/>
  <c r="BB90" i="6" s="1"/>
  <c r="BB91" i="6" s="1"/>
  <c r="BB92" i="6" s="1"/>
  <c r="BB93" i="6" s="1"/>
  <c r="BB94" i="6" s="1"/>
  <c r="BB95" i="6" s="1"/>
  <c r="BB96" i="6" s="1"/>
  <c r="BB97" i="6" s="1"/>
  <c r="BB98" i="6" s="1"/>
  <c r="BB99" i="6" s="1"/>
  <c r="BB100" i="6" s="1"/>
  <c r="BB101" i="6" s="1"/>
  <c r="BB102" i="6" s="1"/>
  <c r="BB103" i="6" s="1"/>
  <c r="BB104" i="6" s="1"/>
  <c r="BB105" i="6" s="1"/>
  <c r="BB106" i="6" s="1"/>
  <c r="BB107" i="6" s="1"/>
  <c r="BB108" i="6" s="1"/>
  <c r="BB109" i="6" s="1"/>
  <c r="BB110" i="6" s="1"/>
  <c r="BB111" i="6" s="1"/>
  <c r="BB112" i="6" s="1"/>
  <c r="BB113" i="6" s="1"/>
  <c r="BB114" i="6" s="1"/>
  <c r="BB115" i="6" s="1"/>
  <c r="BB116" i="6" s="1"/>
  <c r="BB117" i="6" s="1"/>
  <c r="BB118" i="6" s="1"/>
  <c r="BB119" i="6" s="1"/>
  <c r="BB120" i="6" s="1"/>
  <c r="BB121" i="6" s="1"/>
  <c r="BB122" i="6" s="1"/>
  <c r="BB123" i="6" s="1"/>
  <c r="BB124" i="6" s="1"/>
  <c r="BB125" i="6" s="1"/>
  <c r="BB126" i="6" s="1"/>
  <c r="BB127" i="6" s="1"/>
  <c r="BB128" i="6" s="1"/>
  <c r="BB129" i="6" s="1"/>
  <c r="BB130" i="6" s="1"/>
  <c r="BB131" i="6" s="1"/>
  <c r="BB132" i="6" s="1"/>
  <c r="BB133" i="6" s="1"/>
  <c r="BB134" i="6" s="1"/>
  <c r="BB135" i="6" s="1"/>
  <c r="BB136" i="6" s="1"/>
  <c r="BB137" i="6" s="1"/>
  <c r="BB138" i="6" s="1"/>
  <c r="BB139" i="6" s="1"/>
  <c r="BB140" i="6" s="1"/>
  <c r="BB141" i="6" s="1"/>
  <c r="BB142" i="6" s="1"/>
  <c r="BB143" i="6" s="1"/>
  <c r="BB144" i="6" s="1"/>
  <c r="BB145" i="6" s="1"/>
  <c r="BB146" i="6" s="1"/>
  <c r="BB147" i="6" s="1"/>
  <c r="BB148" i="6" s="1"/>
  <c r="BB149" i="6" s="1"/>
  <c r="BB150" i="6" s="1"/>
  <c r="BB151" i="6" s="1"/>
  <c r="BB152" i="6" s="1"/>
  <c r="BB153" i="6" s="1"/>
  <c r="BB154" i="6" s="1"/>
  <c r="BB155" i="6" s="1"/>
  <c r="BB156" i="6" s="1"/>
  <c r="BB157" i="6" s="1"/>
  <c r="BB158" i="6" s="1"/>
  <c r="BB159" i="6" s="1"/>
  <c r="BB160" i="6" s="1"/>
  <c r="BB161" i="6" s="1"/>
  <c r="BB162" i="6" s="1"/>
  <c r="BB163" i="6" s="1"/>
  <c r="BB164" i="6" s="1"/>
  <c r="BB165" i="6" s="1"/>
  <c r="BB166" i="6" s="1"/>
  <c r="BB167" i="6" s="1"/>
  <c r="BB168" i="6" s="1"/>
  <c r="BB169" i="6" s="1"/>
  <c r="BB170" i="6" s="1"/>
  <c r="BB171" i="6" s="1"/>
  <c r="BB172" i="6" s="1"/>
  <c r="BB173" i="6" s="1"/>
  <c r="BB174" i="6" s="1"/>
  <c r="BB175" i="6" s="1"/>
  <c r="BB176" i="6" s="1"/>
  <c r="BB177" i="6" s="1"/>
  <c r="BB178" i="6" s="1"/>
  <c r="C3" i="7"/>
  <c r="AY97" i="1"/>
  <c r="AY184" i="1"/>
  <c r="AY136" i="1"/>
  <c r="AY112" i="1"/>
  <c r="AY179" i="1"/>
  <c r="AY89" i="1"/>
  <c r="AY155" i="1"/>
  <c r="AY132" i="1"/>
  <c r="AY94" i="1"/>
  <c r="AY101" i="1"/>
  <c r="AY119" i="1"/>
  <c r="AY163" i="1"/>
  <c r="AY129" i="1"/>
  <c r="AY156" i="1"/>
  <c r="AY139" i="1"/>
  <c r="AY120" i="1"/>
  <c r="AY153" i="1"/>
  <c r="AY170" i="1"/>
  <c r="AY98" i="1"/>
  <c r="AY113" i="1"/>
  <c r="AY137" i="1"/>
  <c r="AY88" i="1"/>
  <c r="AY154" i="1"/>
  <c r="AY158" i="1"/>
  <c r="AY106" i="1"/>
  <c r="AY104" i="1"/>
  <c r="AY162" i="1"/>
  <c r="AY105" i="1"/>
  <c r="AY157" i="1"/>
  <c r="AY117" i="1"/>
  <c r="AY134" i="1"/>
  <c r="AY166" i="1"/>
  <c r="AY141" i="1"/>
  <c r="AY143" i="1"/>
  <c r="AY131" i="1"/>
  <c r="AY115" i="1"/>
  <c r="AY78" i="1"/>
  <c r="AY124" i="1"/>
  <c r="AY178" i="1"/>
  <c r="AY87" i="1"/>
  <c r="AY103" i="1"/>
  <c r="AY160" i="1"/>
  <c r="AY165" i="1"/>
  <c r="AY183" i="1"/>
  <c r="AY173" i="1"/>
  <c r="AY161" i="1"/>
  <c r="AY108" i="1"/>
  <c r="AY102" i="1"/>
  <c r="AY123" i="1"/>
  <c r="AY80" i="1"/>
  <c r="AY109" i="1"/>
  <c r="AY159" i="1"/>
  <c r="AY122" i="1"/>
  <c r="AY181" i="1"/>
  <c r="AY133" i="1"/>
  <c r="AY121" i="1"/>
  <c r="AY168" i="1"/>
  <c r="AY116" i="1"/>
  <c r="AY176" i="1"/>
  <c r="AY111" i="1"/>
  <c r="AY164" i="1"/>
  <c r="AY135" i="1"/>
  <c r="AY86" i="1"/>
  <c r="AY180" i="1"/>
  <c r="AY177" i="1"/>
  <c r="AY144" i="1"/>
  <c r="AY182" i="1"/>
  <c r="AY149" i="1"/>
  <c r="AY167" i="1"/>
  <c r="AY107" i="1"/>
  <c r="AY118" i="1"/>
  <c r="AY140" i="1"/>
  <c r="AY146" i="1"/>
  <c r="AY99" i="1"/>
  <c r="AY151" i="1"/>
  <c r="AY174" i="1"/>
  <c r="AY82" i="1"/>
  <c r="AY145" i="1"/>
  <c r="AY147" i="1"/>
  <c r="AY128" i="1"/>
  <c r="AY148" i="1"/>
  <c r="AY127" i="1"/>
  <c r="AY85" i="1"/>
  <c r="AY79" i="1"/>
  <c r="AY152" i="1"/>
  <c r="AY95" i="1"/>
  <c r="AY130" i="1"/>
  <c r="AY171" i="1"/>
  <c r="AY142" i="1"/>
  <c r="AY84" i="1"/>
  <c r="AY96" i="1"/>
  <c r="AY138" i="1"/>
  <c r="AY169" i="1"/>
  <c r="AY91" i="1"/>
  <c r="AY172" i="1"/>
  <c r="AY90" i="1"/>
  <c r="AY100" i="1"/>
  <c r="AY185" i="1"/>
  <c r="AY92" i="1"/>
  <c r="AY125" i="1"/>
  <c r="AY175" i="1"/>
  <c r="AY114" i="1"/>
  <c r="AY150" i="1"/>
  <c r="AY110" i="1"/>
  <c r="AY126" i="1"/>
  <c r="AY83" i="1"/>
  <c r="AY93" i="1"/>
  <c r="AY81" i="1"/>
  <c r="AR80" i="1"/>
  <c r="AS79" i="1" s="1"/>
  <c r="AY266" i="1"/>
  <c r="AY260" i="1"/>
  <c r="AY267" i="1"/>
  <c r="AY263" i="1"/>
  <c r="AY262" i="1"/>
  <c r="AY264" i="1"/>
  <c r="AY261" i="1"/>
  <c r="AY265" i="1"/>
  <c r="AX248" i="1"/>
  <c r="AZ263" i="1"/>
  <c r="AZ261" i="1"/>
  <c r="AZ267" i="1"/>
  <c r="AZ262" i="1"/>
  <c r="AZ260" i="1"/>
  <c r="AZ265" i="1"/>
  <c r="AZ264" i="1"/>
  <c r="AZ266" i="1"/>
  <c r="AX246" i="1"/>
  <c r="AX247" i="1" s="1"/>
  <c r="AX245" i="1"/>
  <c r="AY186" i="1" l="1"/>
  <c r="AZ133" i="1" s="1"/>
  <c r="AS78" i="1"/>
  <c r="AZ268" i="1"/>
  <c r="AY268" i="1"/>
  <c r="AZ112" i="1" l="1"/>
  <c r="AZ79" i="1"/>
  <c r="AZ138" i="1"/>
  <c r="AZ94" i="1"/>
  <c r="AZ106" i="1"/>
  <c r="AZ142" i="1"/>
  <c r="AZ169" i="1"/>
  <c r="AZ100" i="1"/>
  <c r="AZ98" i="1"/>
  <c r="AZ160" i="1"/>
  <c r="AZ162" i="1"/>
  <c r="AZ140" i="1"/>
  <c r="AZ127" i="1"/>
  <c r="AZ185" i="1"/>
  <c r="AZ165" i="1"/>
  <c r="AZ179" i="1"/>
  <c r="AZ88" i="1"/>
  <c r="AZ126" i="1"/>
  <c r="AZ163" i="1"/>
  <c r="AZ141" i="1"/>
  <c r="AZ99" i="1"/>
  <c r="AZ176" i="1"/>
  <c r="AZ113" i="1"/>
  <c r="AZ78" i="1"/>
  <c r="AZ186" i="1" s="1"/>
  <c r="AZ181" i="1"/>
  <c r="AZ103" i="1"/>
  <c r="AZ184" i="1"/>
  <c r="AZ182" i="1"/>
  <c r="AZ183" i="1"/>
  <c r="AZ96" i="1"/>
  <c r="AZ95" i="1"/>
  <c r="AZ123" i="1"/>
  <c r="AZ170" i="1"/>
  <c r="AZ85" i="1"/>
  <c r="AZ111" i="1"/>
  <c r="AZ173" i="1"/>
  <c r="AZ114" i="1"/>
  <c r="AZ168" i="1"/>
  <c r="AZ136" i="1"/>
  <c r="AZ149" i="1"/>
  <c r="AZ164" i="1"/>
  <c r="AZ108" i="1"/>
  <c r="AZ146" i="1"/>
  <c r="AZ119" i="1"/>
  <c r="AZ93" i="1"/>
  <c r="AZ174" i="1"/>
  <c r="AZ82" i="1"/>
  <c r="AZ132" i="1"/>
  <c r="AZ83" i="1"/>
  <c r="AZ143" i="1"/>
  <c r="AZ151" i="1"/>
  <c r="AZ105" i="1"/>
  <c r="AZ137" i="1"/>
  <c r="AZ89" i="1"/>
  <c r="AZ134" i="1"/>
  <c r="AZ124" i="1"/>
  <c r="AZ150" i="1"/>
  <c r="AZ107" i="1"/>
  <c r="AZ121" i="1"/>
  <c r="AZ157" i="1"/>
  <c r="AZ152" i="1"/>
  <c r="AZ117" i="1"/>
  <c r="AZ91" i="1"/>
  <c r="AZ178" i="1"/>
  <c r="AZ144" i="1"/>
  <c r="AZ180" i="1"/>
  <c r="AZ175" i="1"/>
  <c r="AZ161" i="1"/>
  <c r="AZ80" i="1"/>
  <c r="AZ86" i="1"/>
  <c r="AZ120" i="1"/>
  <c r="AZ128" i="1"/>
  <c r="AZ118" i="1"/>
  <c r="AZ158" i="1"/>
  <c r="AZ171" i="1"/>
  <c r="AZ97" i="1"/>
  <c r="AZ177" i="1"/>
  <c r="AZ101" i="1"/>
  <c r="AZ131" i="1"/>
  <c r="AZ92" i="1"/>
  <c r="AZ115" i="1"/>
  <c r="AZ125" i="1"/>
  <c r="AZ122" i="1"/>
  <c r="AZ84" i="1"/>
  <c r="AZ135" i="1"/>
  <c r="AZ155" i="1"/>
  <c r="AZ147" i="1"/>
  <c r="AZ166" i="1"/>
  <c r="AZ90" i="1"/>
  <c r="AZ139" i="1"/>
  <c r="AZ130" i="1"/>
  <c r="AZ87" i="1"/>
  <c r="AZ110" i="1"/>
  <c r="AZ153" i="1"/>
  <c r="AZ148" i="1"/>
  <c r="AZ104" i="1"/>
  <c r="AZ109" i="1"/>
  <c r="AZ81" i="1"/>
  <c r="AZ159" i="1"/>
  <c r="AZ129" i="1"/>
  <c r="AZ167" i="1"/>
  <c r="AZ156" i="1"/>
  <c r="AZ145" i="1"/>
  <c r="AZ154" i="1"/>
  <c r="AZ172" i="1"/>
  <c r="AZ102" i="1"/>
  <c r="AZ116" i="1"/>
  <c r="BA78" i="1" l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BA121" i="1" s="1"/>
  <c r="BA122" i="1" s="1"/>
  <c r="BA123" i="1" s="1"/>
  <c r="BA124" i="1" s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BA182" i="1" s="1"/>
  <c r="BA183" i="1" s="1"/>
  <c r="BA184" i="1" s="1"/>
  <c r="BA185" i="1" s="1"/>
  <c r="BA186" i="1" s="1"/>
</calcChain>
</file>

<file path=xl/sharedStrings.xml><?xml version="1.0" encoding="utf-8"?>
<sst xmlns="http://schemas.openxmlformats.org/spreadsheetml/2006/main" count="3550" uniqueCount="212">
  <si>
    <t>ClientID</t>
  </si>
  <si>
    <t>CycleNumber</t>
  </si>
  <si>
    <t>Group</t>
  </si>
  <si>
    <t>CycleWithPeakorNot</t>
  </si>
  <si>
    <t>ReproductiveCategory</t>
  </si>
  <si>
    <t>LengthofCycle</t>
  </si>
  <si>
    <t>עמודה1</t>
  </si>
  <si>
    <t>האם לאישה נקבע וסת הפלגה?</t>
  </si>
  <si>
    <t>3 הפלגות זהות</t>
  </si>
  <si>
    <t>4 הפלגות</t>
  </si>
  <si>
    <t>5 הפלגות</t>
  </si>
  <si>
    <t>וסת קבוע אחרון</t>
  </si>
  <si>
    <t>הווסת פעיל?</t>
  </si>
  <si>
    <t>כמה מחזורים עד עקירה</t>
  </si>
  <si>
    <t>מחזורי פעילות</t>
  </si>
  <si>
    <t>מה נקבע?</t>
  </si>
  <si>
    <t>חזרה לפעילות</t>
  </si>
  <si>
    <t>סוג הווסת השתנה?</t>
  </si>
  <si>
    <t>דיווחים</t>
  </si>
  <si>
    <t>באיזה דיווח קביעה ראשונה</t>
  </si>
  <si>
    <t>האם החיזוי יעיל?</t>
  </si>
  <si>
    <t>חיזוי כולל סטייה קודמת יעיל?</t>
  </si>
  <si>
    <t>חיזוי כולל סטייה וחודש/בינונית</t>
  </si>
  <si>
    <t>האם לא נעקר בסיום הדיווח?</t>
  </si>
  <si>
    <t>בלי וסת קבוע האם חיזוי טוב?</t>
  </si>
  <si>
    <t>וסת לא קבוע, חיזוי הפלגה ובינונית</t>
  </si>
  <si>
    <t>חיזוי כולל חודש (לא מדויק)</t>
  </si>
  <si>
    <t>שכיחות 3</t>
  </si>
  <si>
    <t>שכיחות 4</t>
  </si>
  <si>
    <t>שכיחות 5</t>
  </si>
  <si>
    <t>שכיחות 6</t>
  </si>
  <si>
    <t>nfp8122</t>
  </si>
  <si>
    <t>אורך מחזור</t>
  </si>
  <si>
    <t>שכיחות רצף באורך 5</t>
  </si>
  <si>
    <t>שכיחות רצף באורך 4</t>
  </si>
  <si>
    <t>שכיחות רצף באורך 3</t>
  </si>
  <si>
    <t>סה"כ</t>
  </si>
  <si>
    <t>סך רצפים</t>
  </si>
  <si>
    <t>nfp8107</t>
  </si>
  <si>
    <t>nfp8024</t>
  </si>
  <si>
    <t>nfp8020</t>
  </si>
  <si>
    <t>כמה קביעות היו?</t>
  </si>
  <si>
    <t>כמה דיווחים היו סה"כ</t>
  </si>
  <si>
    <t>אחרי קביעה ראשונה, כמה מחזורים היו עם וסת קבוע פעיל?</t>
  </si>
  <si>
    <t>באיזה דיווח קביעה ראשונה?</t>
  </si>
  <si>
    <t>שכיחות</t>
  </si>
  <si>
    <t>שכיחות יחסית</t>
  </si>
  <si>
    <t>שכיחות מצטברת</t>
  </si>
  <si>
    <t>סכום</t>
  </si>
  <si>
    <t>nfp8026</t>
  </si>
  <si>
    <t>nfp8030</t>
  </si>
  <si>
    <t>nfp8031</t>
  </si>
  <si>
    <t>nfp8032</t>
  </si>
  <si>
    <t>nfp8036</t>
  </si>
  <si>
    <t>nfp8040</t>
  </si>
  <si>
    <t>nfp8041</t>
  </si>
  <si>
    <t>nfp8042</t>
  </si>
  <si>
    <t>nfp8043</t>
  </si>
  <si>
    <t>nfp8045</t>
  </si>
  <si>
    <t>חיזוי כולל סטייה קודמת וחודש/בינונית יעיל?</t>
  </si>
  <si>
    <t>nfp8046</t>
  </si>
  <si>
    <t>nfp8051</t>
  </si>
  <si>
    <t>nfp8057</t>
  </si>
  <si>
    <t>nfp8058</t>
  </si>
  <si>
    <t>nfp8060</t>
  </si>
  <si>
    <t>nfp8062</t>
  </si>
  <si>
    <t>כשאין וסת קבוע, האם סטייה קודמת היא חיזוי טוב?</t>
  </si>
  <si>
    <t>כמה שינויי וסת קבוע ?</t>
  </si>
  <si>
    <t>כמה חזרות לפעילות?</t>
  </si>
  <si>
    <t>קביעות חדשות?</t>
  </si>
  <si>
    <t>כשאין וסת קבוע, האם סטייה קודמת ובינונית היא חיזוי טוב?</t>
  </si>
  <si>
    <t>כשאין וסת קבוע, האם סטייה קודמת, בינונית וחודש (חישוב לא מדויק) היא חיזוי טוב?</t>
  </si>
  <si>
    <t>nfp8064</t>
  </si>
  <si>
    <t>nfp8066</t>
  </si>
  <si>
    <t>אורך מחזור וסת</t>
  </si>
  <si>
    <t>שכיחות קביעה ראשונית</t>
  </si>
  <si>
    <t>חזרות אחרי עקירה</t>
  </si>
  <si>
    <t>חזרה עם רצף של 3</t>
  </si>
  <si>
    <t>חזרה עם רצף של 4</t>
  </si>
  <si>
    <t>כמה מחזורים עד העקירה/סיום דיווח?</t>
  </si>
  <si>
    <t>כמה מתוכם דיווח אחרון</t>
  </si>
  <si>
    <t>מספר מחזורי וסת עד עקירה</t>
  </si>
  <si>
    <t>מספר מחזורי וסת עד סיום דיווח</t>
  </si>
  <si>
    <t>nfp8068</t>
  </si>
  <si>
    <t>nfp8072</t>
  </si>
  <si>
    <t>nfp8073</t>
  </si>
  <si>
    <t>nfp8076</t>
  </si>
  <si>
    <t>nfp8079</t>
  </si>
  <si>
    <t>nfp8080</t>
  </si>
  <si>
    <t>nfp8083</t>
  </si>
  <si>
    <t>nfp8087</t>
  </si>
  <si>
    <t>nfp8091</t>
  </si>
  <si>
    <t>nfp8094</t>
  </si>
  <si>
    <t>nfp8099</t>
  </si>
  <si>
    <t>nfp8100</t>
  </si>
  <si>
    <t>nfp8101</t>
  </si>
  <si>
    <t>nfp8102</t>
  </si>
  <si>
    <t>nfp8113</t>
  </si>
  <si>
    <t>nfp8116</t>
  </si>
  <si>
    <t>nfp8123</t>
  </si>
  <si>
    <t>nfp8124</t>
  </si>
  <si>
    <t>nfp8129</t>
  </si>
  <si>
    <t>nfp8131</t>
  </si>
  <si>
    <t>nfp8133</t>
  </si>
  <si>
    <t>nfp8137</t>
  </si>
  <si>
    <t>nfp8140</t>
  </si>
  <si>
    <t>nfp8143</t>
  </si>
  <si>
    <t>nfp8149</t>
  </si>
  <si>
    <t>nfp8150</t>
  </si>
  <si>
    <t>nfp8152</t>
  </si>
  <si>
    <t>nfp8154</t>
  </si>
  <si>
    <t>nfp8155</t>
  </si>
  <si>
    <t>nfp8159</t>
  </si>
  <si>
    <t>nfp8161</t>
  </si>
  <si>
    <t>nfp8164</t>
  </si>
  <si>
    <t>nfp8165</t>
  </si>
  <si>
    <t>nfp8168</t>
  </si>
  <si>
    <t>nfp8172</t>
  </si>
  <si>
    <t>nfp8173</t>
  </si>
  <si>
    <t>nfp8174</t>
  </si>
  <si>
    <t>nfp8176</t>
  </si>
  <si>
    <t>nfp8177</t>
  </si>
  <si>
    <t>nfp8178</t>
  </si>
  <si>
    <t>nfp8179</t>
  </si>
  <si>
    <t>nfp8184</t>
  </si>
  <si>
    <t>nfp8186</t>
  </si>
  <si>
    <t>nfp8187</t>
  </si>
  <si>
    <t>nfp8188</t>
  </si>
  <si>
    <t>nfp8190</t>
  </si>
  <si>
    <t>nfp8193</t>
  </si>
  <si>
    <t>nfp8195</t>
  </si>
  <si>
    <t>nfp8196</t>
  </si>
  <si>
    <t>nfp8197</t>
  </si>
  <si>
    <t>nfp8211</t>
  </si>
  <si>
    <t>nfp8212</t>
  </si>
  <si>
    <t>nfp8221</t>
  </si>
  <si>
    <t>nfp8223</t>
  </si>
  <si>
    <t>nfp8228</t>
  </si>
  <si>
    <t>nfp8234</t>
  </si>
  <si>
    <t>nfp8235</t>
  </si>
  <si>
    <t>nfp8237</t>
  </si>
  <si>
    <t>nfp8238</t>
  </si>
  <si>
    <t>nfp8240</t>
  </si>
  <si>
    <t>nfp8242</t>
  </si>
  <si>
    <t>nfp8249</t>
  </si>
  <si>
    <t>nfp8257</t>
  </si>
  <si>
    <t>nfp8260</t>
  </si>
  <si>
    <t>nfp8263</t>
  </si>
  <si>
    <t>nfp8264</t>
  </si>
  <si>
    <t>nfp8266</t>
  </si>
  <si>
    <t>nfp8268</t>
  </si>
  <si>
    <t>nfp8269</t>
  </si>
  <si>
    <t>nfp8270</t>
  </si>
  <si>
    <t>nfp8271</t>
  </si>
  <si>
    <t>nfp8276</t>
  </si>
  <si>
    <t>nfp8278</t>
  </si>
  <si>
    <t>nfp8279</t>
  </si>
  <si>
    <t>nfp8282</t>
  </si>
  <si>
    <t>nfp8289</t>
  </si>
  <si>
    <t>nfp8290</t>
  </si>
  <si>
    <t>nfp8292</t>
  </si>
  <si>
    <t>nfp8294</t>
  </si>
  <si>
    <t>nfp8296</t>
  </si>
  <si>
    <t>nfp8298</t>
  </si>
  <si>
    <t>nfp8299</t>
  </si>
  <si>
    <t>nfp8303</t>
  </si>
  <si>
    <t>nfp8305</t>
  </si>
  <si>
    <t>nfp8306</t>
  </si>
  <si>
    <t>nfp8308</t>
  </si>
  <si>
    <t>nfp8309</t>
  </si>
  <si>
    <t>nfp8310</t>
  </si>
  <si>
    <t>nfp8311</t>
  </si>
  <si>
    <t>nfp8312</t>
  </si>
  <si>
    <t>nfp8313</t>
  </si>
  <si>
    <t>nfp8322</t>
  </si>
  <si>
    <t>nfp8323</t>
  </si>
  <si>
    <t>nfp8324</t>
  </si>
  <si>
    <t>nfp8328</t>
  </si>
  <si>
    <t>nfp8334</t>
  </si>
  <si>
    <t>וסת השבוע</t>
  </si>
  <si>
    <t>חיזוי - שבוע</t>
  </si>
  <si>
    <t>וסת השבוע פעיל?</t>
  </si>
  <si>
    <t>תוויות שורה</t>
  </si>
  <si>
    <t>סכום כולל</t>
  </si>
  <si>
    <t>ספירה של וסת השבוע</t>
  </si>
  <si>
    <t>וסת השבוע וההפלגה ביחד</t>
  </si>
  <si>
    <t>הפלגה</t>
  </si>
  <si>
    <t>דילוג רגיל</t>
  </si>
  <si>
    <t>דילוג למפרע</t>
  </si>
  <si>
    <t>דילוג 2 אפשרויות</t>
  </si>
  <si>
    <t>השבוע</t>
  </si>
  <si>
    <t>האישה קבעה וסת שבוע?</t>
  </si>
  <si>
    <t>חיזוי טוב?</t>
  </si>
  <si>
    <t>וסת השבוע פעיל?2</t>
  </si>
  <si>
    <t>דיווחים של נשים עם וסת השבוע</t>
  </si>
  <si>
    <t>פעילות בדיווח אחרון</t>
  </si>
  <si>
    <t>חיזוי טוב עם הפלגה?</t>
  </si>
  <si>
    <t>ספירת פעילות</t>
  </si>
  <si>
    <t>משך פעילות</t>
  </si>
  <si>
    <t>ספירה</t>
  </si>
  <si>
    <t>קיזוז</t>
  </si>
  <si>
    <t>פעילות עד דיווח אחרון</t>
  </si>
  <si>
    <t>קיזוז דיווחים אחרונים</t>
  </si>
  <si>
    <t>השבוע בדילוג</t>
  </si>
  <si>
    <t>האישה קבעה וסת שבוע בדילוג?</t>
  </si>
  <si>
    <t>שינוי וסת להפלגה עם חיזוי טוב?</t>
  </si>
  <si>
    <t>חיזוי טוב ביחד עם שינוי וסת הפלגה ל28</t>
  </si>
  <si>
    <t>פעילות הווסת</t>
  </si>
  <si>
    <t>חיזויים</t>
  </si>
  <si>
    <t>בדיקת חיזוי ופעילות</t>
  </si>
  <si>
    <t>f_n</t>
  </si>
  <si>
    <t>עד ועד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</si>
</sst>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2"/>
      <color theme="0"/>
      <name val="David"/>
      <family val="2"/>
    </font>
    <font>
      <sz val="12"/>
      <color theme="1"/>
      <name val="David"/>
      <family val="2"/>
    </font>
    <font>
      <b/>
      <sz val="11"/>
      <color theme="0"/>
      <name val="Arial"/>
      <family val="2"/>
      <charset val="177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3" fillId="0" borderId="0" xfId="0" applyFont="1" applyAlignment="1">
      <alignment horizontal="center" vertical="center"/>
    </xf>
    <xf numFmtId="9" fontId="3" fillId="0" borderId="0" xfId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9" fontId="3" fillId="0" borderId="0" xfId="1" applyNumberFormat="1" applyFont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right"/>
    </xf>
    <xf numFmtId="0" fontId="0" fillId="0" borderId="0" xfId="0" applyNumberFormat="1"/>
    <xf numFmtId="0" fontId="3" fillId="0" borderId="0" xfId="0" applyFont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3" borderId="2" xfId="0" applyFont="1" applyFill="1" applyBorder="1"/>
    <xf numFmtId="0" fontId="0" fillId="0" borderId="2" xfId="0" applyFont="1" applyBorder="1"/>
    <xf numFmtId="0" fontId="4" fillId="2" borderId="3" xfId="0" applyFont="1" applyFill="1" applyBorder="1"/>
    <xf numFmtId="0" fontId="0" fillId="0" borderId="4" xfId="0" applyFont="1" applyBorder="1"/>
    <xf numFmtId="0" fontId="0" fillId="0" borderId="4" xfId="0" applyFont="1" applyBorder="1" applyAlignment="1">
      <alignment horizontal="right"/>
    </xf>
    <xf numFmtId="10" fontId="0" fillId="0" borderId="0" xfId="1" applyNumberFormat="1" applyFont="1"/>
    <xf numFmtId="9" fontId="0" fillId="0" borderId="0" xfId="1" applyFont="1"/>
    <xf numFmtId="0" fontId="3" fillId="0" borderId="0" xfId="0" quotePrefix="1" applyFont="1" applyAlignment="1">
      <alignment horizontal="center" vertical="center"/>
    </xf>
    <xf numFmtId="0" fontId="3" fillId="0" borderId="6" xfId="0" quotePrefix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David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righ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7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504;&#1497;&#1514;&#1493;&#1495;%20&#1504;&#1514;&#1493;&#1504;&#1497;%20&#1493;&#1505;&#1514;&#1493;&#151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תיקון 3"/>
      <sheetName val="תיקון נתונים - 2"/>
      <sheetName val="תיקון נתונים"/>
      <sheetName val="פיבוט דילוג"/>
      <sheetName val="וסת הדילוג"/>
      <sheetName val="נשים וקביעויות"/>
      <sheetName val="וסת חצי קבוע"/>
      <sheetName val="ספירת נשים עם רצפים"/>
      <sheetName val="pivot"/>
      <sheetName val="וסת הפלגה -ניתוח"/>
      <sheetName val="וסת הפלגה"/>
      <sheetName val="וסת הפלגה (2)"/>
      <sheetName val="FedCycleData071012 (2)"/>
      <sheetName val="וסת החוזר חלילה"/>
      <sheetName val="ממוצעים לפי נשים"/>
      <sheetName val="FedCycleData071012 (3)"/>
      <sheetName val="ניתוח נתוני וסתות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vir" refreshedDate="44671.473348842592" createdVersion="6" refreshedVersion="6" minRefreshableVersion="3" recordCount="1562" xr:uid="{1E1DCDC3-7625-4130-9BF7-035D9FC0C13A}">
  <cacheSource type="worksheet">
    <worksheetSource name="טבלה1013"/>
  </cacheSource>
  <cacheFields count="30">
    <cacheField name="ClientID" numFmtId="0">
      <sharedItems count="118">
        <s v="nfp8122"/>
        <s v="nfp8107"/>
        <s v="nfp8024"/>
        <s v="nfp8020"/>
        <s v="nfp8026"/>
        <s v="nfp8030"/>
        <s v="nfp8031"/>
        <s v="nfp8032"/>
        <s v="nfp8036"/>
        <s v="nfp8040"/>
        <s v="nfp8041"/>
        <s v="nfp8042"/>
        <s v="nfp8043"/>
        <s v="nfp8045"/>
        <s v="nfp8046"/>
        <s v="nfp8051"/>
        <s v="nfp8057"/>
        <s v="nfp8058"/>
        <s v="nfp8060"/>
        <s v="nfp8062"/>
        <s v="nfp8064"/>
        <s v="nfp8066"/>
        <s v="nfp8068"/>
        <s v="nfp8072"/>
        <s v="nfp8073"/>
        <s v="nfp8076"/>
        <s v="nfp8079"/>
        <s v="nfp8080"/>
        <s v="nfp8083"/>
        <s v="nfp8087"/>
        <s v="nfp8091"/>
        <s v="nfp8094"/>
        <s v="nfp8099"/>
        <s v="nfp8100"/>
        <s v="nfp8101"/>
        <s v="nfp8102"/>
        <s v="nfp8113"/>
        <s v="nfp8116"/>
        <s v="nfp8123"/>
        <s v="nfp8124"/>
        <s v="nfp8129"/>
        <s v="nfp8131"/>
        <s v="nfp8133"/>
        <s v="nfp8137"/>
        <s v="nfp8140"/>
        <s v="nfp8143"/>
        <s v="nfp8149"/>
        <s v="nfp8150"/>
        <s v="nfp8152"/>
        <s v="nfp8154"/>
        <s v="nfp8155"/>
        <s v="nfp8159"/>
        <s v="nfp8161"/>
        <s v="nfp8164"/>
        <s v="nfp8165"/>
        <s v="nfp8168"/>
        <s v="nfp8172"/>
        <s v="nfp8173"/>
        <s v="nfp8174"/>
        <s v="nfp8176"/>
        <s v="nfp8177"/>
        <s v="nfp8178"/>
        <s v="nfp8179"/>
        <s v="nfp8184"/>
        <s v="nfp8186"/>
        <s v="nfp8187"/>
        <s v="nfp8188"/>
        <s v="nfp8190"/>
        <s v="nfp8193"/>
        <s v="nfp8195"/>
        <s v="nfp8196"/>
        <s v="nfp8197"/>
        <s v="nfp8211"/>
        <s v="nfp8212"/>
        <s v="nfp8221"/>
        <s v="nfp8223"/>
        <s v="nfp8228"/>
        <s v="nfp8234"/>
        <s v="nfp8235"/>
        <s v="nfp8237"/>
        <s v="nfp8238"/>
        <s v="nfp8240"/>
        <s v="nfp8242"/>
        <s v="nfp8249"/>
        <s v="nfp8257"/>
        <s v="nfp8260"/>
        <s v="nfp8263"/>
        <s v="nfp8264"/>
        <s v="nfp8266"/>
        <s v="nfp8268"/>
        <s v="nfp8269"/>
        <s v="nfp8270"/>
        <s v="nfp8271"/>
        <s v="nfp8276"/>
        <s v="nfp8278"/>
        <s v="nfp8279"/>
        <s v="nfp8282"/>
        <s v="nfp8289"/>
        <s v="nfp8290"/>
        <s v="nfp8292"/>
        <s v="nfp8294"/>
        <s v="nfp8296"/>
        <s v="nfp8298"/>
        <s v="nfp8299"/>
        <s v="nfp8303"/>
        <s v="nfp8305"/>
        <s v="nfp8306"/>
        <s v="nfp8308"/>
        <s v="nfp8309"/>
        <s v="nfp8310"/>
        <s v="nfp8311"/>
        <s v="nfp8312"/>
        <s v="nfp8313"/>
        <s v="nfp8322"/>
        <s v="nfp8323"/>
        <s v="nfp8324"/>
        <s v="nfp8328"/>
        <s v="nfp8334"/>
      </sharedItems>
    </cacheField>
    <cacheField name="CycleNumber" numFmtId="0">
      <sharedItems containsSemiMixedTypes="0" containsString="0" containsNumber="1" containsInteger="1" minValue="1" maxValue="45"/>
    </cacheField>
    <cacheField name="Group" numFmtId="0">
      <sharedItems containsSemiMixedTypes="0" containsString="0" containsNumber="1" containsInteger="1" minValue="0" maxValue="1"/>
    </cacheField>
    <cacheField name="CycleWithPeakorNot" numFmtId="0">
      <sharedItems containsSemiMixedTypes="0" containsString="0" containsNumber="1" containsInteger="1" minValue="0" maxValue="1"/>
    </cacheField>
    <cacheField name="ReproductiveCategory" numFmtId="0">
      <sharedItems containsSemiMixedTypes="0" containsString="0" containsNumber="1" containsInteger="1" minValue="0" maxValue="2"/>
    </cacheField>
    <cacheField name="LengthofCycle" numFmtId="0">
      <sharedItems containsSemiMixedTypes="0" containsString="0" containsNumber="1" containsInteger="1" minValue="18" maxValue="54"/>
    </cacheField>
    <cacheField name="עמודה1" numFmtId="0">
      <sharedItems containsNonDate="0" containsString="0" containsBlank="1"/>
    </cacheField>
    <cacheField name="וסת השבוע" numFmtId="0">
      <sharedItems containsMixedTypes="1" containsNumber="1" containsInteger="1" minValue="1" maxValue="1" count="2">
        <s v=""/>
        <n v="1"/>
      </sharedItems>
    </cacheField>
    <cacheField name="וסת השבוע פעיל?" numFmtId="0">
      <sharedItems containsMixedTypes="1" containsNumber="1" containsInteger="1" minValue="0" maxValue="3"/>
    </cacheField>
    <cacheField name="חיזוי - שבוע" numFmtId="0">
      <sharedItems containsNonDate="0" containsString="0" containsBlank="1"/>
    </cacheField>
    <cacheField name="האם לאישה נקבע וסת הפלגה?" numFmtId="0">
      <sharedItems/>
    </cacheField>
    <cacheField name="3 הפלגות זהות" numFmtId="0">
      <sharedItems containsMixedTypes="1" containsNumber="1" containsInteger="1" minValue="0" maxValue="1"/>
    </cacheField>
    <cacheField name="4 הפלגות" numFmtId="0">
      <sharedItems containsMixedTypes="1" containsNumber="1" containsInteger="1" minValue="0" maxValue="1"/>
    </cacheField>
    <cacheField name="5 הפלגות" numFmtId="0">
      <sharedItems containsBlank="1" containsMixedTypes="1" containsNumber="1" containsInteger="1" minValue="0" maxValue="1"/>
    </cacheField>
    <cacheField name="וסת קבוע אחרון" numFmtId="0">
      <sharedItems containsMixedTypes="1" containsNumber="1" containsInteger="1" minValue="25" maxValue="32"/>
    </cacheField>
    <cacheField name="הווסת פעיל?" numFmtId="0">
      <sharedItems containsBlank="1" containsMixedTypes="1" containsNumber="1" containsInteger="1" minValue="0" maxValue="1"/>
    </cacheField>
    <cacheField name="כמה מחזורים עד עקירה" numFmtId="0">
      <sharedItems containsMixedTypes="1" containsNumber="1" containsInteger="1" minValue="1" maxValue="18"/>
    </cacheField>
    <cacheField name="מחזורי פעילות" numFmtId="0">
      <sharedItems containsMixedTypes="1" containsNumber="1" containsInteger="1" minValue="1" maxValue="18"/>
    </cacheField>
    <cacheField name="מה נקבע?" numFmtId="0">
      <sharedItems containsMixedTypes="1" containsNumber="1" containsInteger="1" minValue="25" maxValue="32"/>
    </cacheField>
    <cacheField name="חזרה לפעילות" numFmtId="0">
      <sharedItems containsMixedTypes="1" containsNumber="1" containsInteger="1" minValue="25" maxValue="32"/>
    </cacheField>
    <cacheField name="סוג הווסת השתנה?" numFmtId="0">
      <sharedItems containsMixedTypes="1" containsNumber="1" containsInteger="1" minValue="1" maxValue="1"/>
    </cacheField>
    <cacheField name="דיווחים" numFmtId="0">
      <sharedItems containsMixedTypes="1" containsNumber="1" containsInteger="1" minValue="10" maxValue="33"/>
    </cacheField>
    <cacheField name="באיזה דיווח קביעה ראשונה" numFmtId="0">
      <sharedItems containsMixedTypes="1" containsNumber="1" containsInteger="1" minValue="3" maxValue="22"/>
    </cacheField>
    <cacheField name="האם החיזוי יעיל?" numFmtId="0">
      <sharedItems containsMixedTypes="1" containsNumber="1" containsInteger="1" minValue="0" maxValue="1"/>
    </cacheField>
    <cacheField name="חיזוי כולל סטייה קודמת יעיל?" numFmtId="0">
      <sharedItems containsMixedTypes="1" containsNumber="1" containsInteger="1" minValue="0" maxValue="1"/>
    </cacheField>
    <cacheField name="חיזוי כולל סטייה וחודש/בינונית" numFmtId="0">
      <sharedItems containsMixedTypes="1" containsNumber="1" containsInteger="1" minValue="0" maxValue="1"/>
    </cacheField>
    <cacheField name="האם לא נעקר בסיום הדיווח?" numFmtId="0">
      <sharedItems containsMixedTypes="1" containsNumber="1" containsInteger="1" minValue="1" maxValue="1"/>
    </cacheField>
    <cacheField name="בלי וסת קבוע האם חיזוי טוב?" numFmtId="0">
      <sharedItems containsMixedTypes="1" containsNumber="1" containsInteger="1" minValue="0" maxValue="1"/>
    </cacheField>
    <cacheField name="וסת לא קבוע, חיזוי הפלגה ובינונית" numFmtId="0">
      <sharedItems containsMixedTypes="1" containsNumber="1" containsInteger="1" minValue="0" maxValue="1"/>
    </cacheField>
    <cacheField name="חיזוי כולל חודש (לא מדויק)" numFmtId="0">
      <sharedItems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2">
  <r>
    <x v="0"/>
    <n v="1"/>
    <n v="0"/>
    <n v="1"/>
    <n v="0"/>
    <n v="29"/>
    <m/>
    <x v="0"/>
    <s v=""/>
    <m/>
    <s v=""/>
    <s v=""/>
    <s v=""/>
    <m/>
    <s v=""/>
    <m/>
    <s v=""/>
    <s v=""/>
    <s v=""/>
    <s v=""/>
    <s v=""/>
    <s v=""/>
    <s v=""/>
    <s v=""/>
    <s v=""/>
    <s v=""/>
    <s v=""/>
    <n v="0"/>
    <n v="0"/>
    <n v="0"/>
  </r>
  <r>
    <x v="0"/>
    <n v="2"/>
    <n v="0"/>
    <n v="1"/>
    <n v="0"/>
    <n v="27"/>
    <m/>
    <x v="0"/>
    <s v=""/>
    <m/>
    <s v=""/>
    <s v=""/>
    <s v=""/>
    <m/>
    <s v=""/>
    <m/>
    <s v=""/>
    <s v=""/>
    <s v=""/>
    <s v=""/>
    <s v=""/>
    <s v=""/>
    <s v=""/>
    <s v=""/>
    <s v=""/>
    <s v=""/>
    <s v=""/>
    <n v="0"/>
    <n v="1"/>
    <n v="1"/>
  </r>
  <r>
    <x v="0"/>
    <n v="3"/>
    <n v="0"/>
    <n v="1"/>
    <n v="0"/>
    <n v="29"/>
    <m/>
    <x v="0"/>
    <s v=""/>
    <m/>
    <s v=""/>
    <n v="0"/>
    <s v=""/>
    <m/>
    <s v=""/>
    <m/>
    <s v=""/>
    <s v=""/>
    <s v=""/>
    <s v=""/>
    <s v=""/>
    <s v=""/>
    <s v=""/>
    <s v=""/>
    <s v=""/>
    <s v=""/>
    <s v=""/>
    <n v="0"/>
    <n v="0"/>
    <n v="0"/>
  </r>
  <r>
    <x v="0"/>
    <n v="4"/>
    <n v="0"/>
    <n v="1"/>
    <n v="0"/>
    <n v="27"/>
    <m/>
    <x v="0"/>
    <s v=""/>
    <m/>
    <s v=""/>
    <n v="0"/>
    <n v="0"/>
    <m/>
    <s v=""/>
    <m/>
    <s v=""/>
    <s v=""/>
    <s v=""/>
    <s v=""/>
    <s v=""/>
    <s v=""/>
    <s v=""/>
    <s v=""/>
    <s v=""/>
    <s v=""/>
    <s v=""/>
    <n v="0"/>
    <n v="0"/>
    <n v="1"/>
  </r>
  <r>
    <x v="0"/>
    <n v="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6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0"/>
    <n v="7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8"/>
    <n v="0"/>
    <n v="1"/>
    <n v="2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9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0"/>
    <n v="10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11"/>
    <n v="0"/>
    <n v="1"/>
    <n v="0"/>
    <n v="26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0"/>
    <n v="12"/>
    <n v="0"/>
    <n v="1"/>
    <n v="0"/>
    <n v="29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13"/>
    <n v="0"/>
    <n v="1"/>
    <n v="0"/>
    <n v="27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14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15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16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1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0"/>
    <n v="18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19"/>
    <n v="0"/>
    <n v="1"/>
    <n v="2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20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21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22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23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0"/>
    <n v="24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25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26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27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0"/>
    <n v="28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29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30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31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32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33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0"/>
    <n v="34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3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36"/>
    <n v="0"/>
    <n v="0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3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3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0"/>
    <n v="39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40"/>
    <n v="0"/>
    <n v="1"/>
    <n v="2"/>
    <n v="24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41"/>
    <n v="0"/>
    <n v="1"/>
    <n v="0"/>
    <n v="26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42"/>
    <n v="0"/>
    <n v="0"/>
    <n v="0"/>
    <n v="27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43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0"/>
    <n v="44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0"/>
    <n v="4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"/>
    <n v="2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"/>
    <n v="3"/>
    <n v="0"/>
    <n v="1"/>
    <n v="0"/>
    <n v="2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1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1"/>
    <n v="5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"/>
    <n v="6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"/>
    <n v="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"/>
    <n v="8"/>
    <n v="0"/>
    <n v="0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2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"/>
    <n v="2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2"/>
    <n v="3"/>
    <n v="0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2"/>
    <n v="4"/>
    <n v="0"/>
    <n v="1"/>
    <n v="0"/>
    <n v="2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2"/>
    <n v="5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"/>
    <n v="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2"/>
    <n v="7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"/>
    <n v="8"/>
    <n v="0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"/>
    <n v="10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2"/>
    <n v="11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"/>
    <n v="12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"/>
    <n v="1"/>
    <n v="1"/>
    <n v="1"/>
    <n v="0"/>
    <n v="27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3"/>
    <n v="2"/>
    <n v="1"/>
    <n v="1"/>
    <n v="0"/>
    <n v="31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3"/>
    <n v="3"/>
    <n v="1"/>
    <n v="1"/>
    <n v="0"/>
    <n v="27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1"/>
  </r>
  <r>
    <x v="3"/>
    <n v="4"/>
    <n v="1"/>
    <n v="1"/>
    <n v="0"/>
    <n v="28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3"/>
    <n v="5"/>
    <n v="1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3"/>
    <n v="6"/>
    <n v="1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3"/>
    <n v="7"/>
    <n v="1"/>
    <n v="1"/>
    <n v="0"/>
    <n v="27"/>
    <m/>
    <x v="0"/>
    <s v=""/>
    <m/>
    <s v=""/>
    <n v="1"/>
    <n v="0"/>
    <n v="0"/>
    <n v="27"/>
    <n v="1"/>
    <n v="1"/>
    <s v=""/>
    <n v="27"/>
    <s v=""/>
    <s v=""/>
    <s v=""/>
    <n v="7"/>
    <n v="0"/>
    <n v="0"/>
    <n v="0"/>
    <s v=""/>
    <s v=""/>
    <s v=""/>
    <s v=""/>
  </r>
  <r>
    <x v="3"/>
    <n v="8"/>
    <n v="1"/>
    <n v="1"/>
    <n v="0"/>
    <n v="25"/>
    <m/>
    <x v="0"/>
    <s v=""/>
    <m/>
    <s v=""/>
    <n v="0"/>
    <n v="0"/>
    <n v="0"/>
    <n v="27"/>
    <n v="1"/>
    <n v="2"/>
    <s v=""/>
    <s v=""/>
    <s v=""/>
    <s v=""/>
    <s v=""/>
    <s v=""/>
    <n v="0"/>
    <n v="0"/>
    <n v="0"/>
    <s v=""/>
    <s v=""/>
    <s v=""/>
    <s v=""/>
  </r>
  <r>
    <x v="3"/>
    <n v="9"/>
    <n v="1"/>
    <n v="1"/>
    <n v="0"/>
    <n v="24"/>
    <m/>
    <x v="0"/>
    <s v=""/>
    <m/>
    <s v=""/>
    <n v="0"/>
    <n v="0"/>
    <n v="0"/>
    <n v="27"/>
    <n v="1"/>
    <n v="3"/>
    <n v="3"/>
    <s v=""/>
    <s v=""/>
    <s v=""/>
    <s v=""/>
    <s v=""/>
    <n v="0"/>
    <n v="0"/>
    <n v="0"/>
    <s v=""/>
    <s v=""/>
    <s v=""/>
    <s v=""/>
  </r>
  <r>
    <x v="3"/>
    <n v="10"/>
    <n v="1"/>
    <n v="1"/>
    <n v="0"/>
    <n v="18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3"/>
    <n v="11"/>
    <n v="1"/>
    <n v="1"/>
    <n v="0"/>
    <n v="26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3"/>
    <n v="12"/>
    <n v="1"/>
    <n v="1"/>
    <n v="0"/>
    <n v="24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3"/>
    <n v="13"/>
    <n v="1"/>
    <n v="1"/>
    <n v="0"/>
    <n v="27"/>
    <m/>
    <x v="0"/>
    <s v=""/>
    <m/>
    <s v=""/>
    <n v="0"/>
    <n v="0"/>
    <n v="0"/>
    <n v="27"/>
    <n v="1"/>
    <n v="1"/>
    <s v=""/>
    <s v=""/>
    <n v="27"/>
    <s v=""/>
    <s v=""/>
    <s v=""/>
    <n v="0"/>
    <n v="0"/>
    <n v="0"/>
    <s v=""/>
    <s v=""/>
    <s v=""/>
    <s v=""/>
  </r>
  <r>
    <x v="3"/>
    <n v="14"/>
    <n v="1"/>
    <n v="1"/>
    <n v="0"/>
    <n v="26"/>
    <m/>
    <x v="0"/>
    <s v=""/>
    <m/>
    <s v=""/>
    <n v="0"/>
    <n v="0"/>
    <n v="0"/>
    <n v="27"/>
    <n v="1"/>
    <n v="2"/>
    <s v=""/>
    <s v=""/>
    <s v=""/>
    <s v=""/>
    <s v=""/>
    <s v=""/>
    <n v="0"/>
    <n v="0"/>
    <n v="0"/>
    <s v=""/>
    <s v=""/>
    <s v=""/>
    <s v=""/>
  </r>
  <r>
    <x v="3"/>
    <n v="15"/>
    <n v="1"/>
    <n v="1"/>
    <n v="0"/>
    <n v="24"/>
    <m/>
    <x v="0"/>
    <s v=""/>
    <m/>
    <s v=""/>
    <n v="0"/>
    <n v="0"/>
    <n v="0"/>
    <n v="27"/>
    <n v="1"/>
    <n v="3"/>
    <n v="3"/>
    <s v=""/>
    <s v=""/>
    <s v=""/>
    <s v=""/>
    <s v=""/>
    <n v="0"/>
    <n v="0"/>
    <n v="0"/>
    <s v=""/>
    <s v=""/>
    <s v=""/>
    <s v=""/>
  </r>
  <r>
    <x v="3"/>
    <n v="16"/>
    <n v="1"/>
    <n v="1"/>
    <n v="0"/>
    <n v="26"/>
    <m/>
    <x v="0"/>
    <s v=""/>
    <m/>
    <s v=""/>
    <n v="0"/>
    <n v="0"/>
    <n v="0"/>
    <n v="27"/>
    <n v="0"/>
    <s v=""/>
    <s v=""/>
    <s v=""/>
    <s v=""/>
    <s v=""/>
    <n v="16"/>
    <s v=""/>
    <s v=""/>
    <s v=""/>
    <s v=""/>
    <s v=""/>
    <s v=""/>
    <s v=""/>
    <s v=""/>
  </r>
  <r>
    <x v="4"/>
    <n v="1"/>
    <n v="1"/>
    <n v="0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"/>
    <n v="2"/>
    <n v="1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"/>
    <n v="3"/>
    <n v="1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"/>
    <n v="4"/>
    <n v="1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4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"/>
    <n v="6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"/>
    <n v="1"/>
    <n v="1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5"/>
    <n v="2"/>
    <n v="1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"/>
    <n v="3"/>
    <n v="1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5"/>
    <n v="4"/>
    <n v="1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5"/>
    <n v="5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6"/>
    <n v="1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7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8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9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10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11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12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"/>
    <n v="13"/>
    <n v="1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"/>
    <n v="14"/>
    <n v="1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5"/>
    <n v="15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5"/>
    <n v="16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"/>
    <n v="1"/>
    <n v="0"/>
    <n v="0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6"/>
    <n v="2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6"/>
    <n v="3"/>
    <n v="0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6"/>
    <n v="4"/>
    <n v="0"/>
    <n v="0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1"/>
    <n v="1"/>
    <n v="1"/>
  </r>
  <r>
    <x v="6"/>
    <n v="5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6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"/>
    <n v="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"/>
    <n v="8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"/>
    <n v="9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"/>
    <n v="10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"/>
    <n v="11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"/>
    <n v="12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"/>
    <n v="1"/>
    <n v="1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7"/>
    <n v="2"/>
    <n v="1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"/>
    <n v="3"/>
    <n v="1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1"/>
  </r>
  <r>
    <x v="7"/>
    <n v="4"/>
    <n v="1"/>
    <n v="0"/>
    <n v="0"/>
    <n v="2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"/>
    <n v="5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"/>
    <n v="6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"/>
    <n v="7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"/>
    <n v="8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"/>
    <n v="9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"/>
    <n v="10"/>
    <n v="1"/>
    <n v="1"/>
    <n v="0"/>
    <n v="4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"/>
    <n v="11"/>
    <n v="1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7"/>
    <n v="12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"/>
    <n v="1"/>
    <n v="0"/>
    <n v="1"/>
    <n v="1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8"/>
    <n v="2"/>
    <n v="0"/>
    <n v="0"/>
    <n v="1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"/>
    <n v="3"/>
    <n v="0"/>
    <n v="1"/>
    <n v="1"/>
    <n v="34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8"/>
    <n v="4"/>
    <n v="0"/>
    <n v="1"/>
    <n v="1"/>
    <n v="33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8"/>
    <n v="5"/>
    <n v="0"/>
    <n v="1"/>
    <n v="1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"/>
    <n v="1"/>
    <n v="1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9"/>
    <n v="2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9"/>
    <n v="3"/>
    <n v="1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9"/>
    <n v="4"/>
    <n v="1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9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"/>
    <n v="6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"/>
    <n v="7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"/>
    <n v="8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"/>
    <n v="1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"/>
    <n v="2"/>
    <n v="0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"/>
    <n v="3"/>
    <n v="0"/>
    <n v="1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0"/>
    <n v="4"/>
    <n v="0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0"/>
    <n v="5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"/>
    <n v="6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"/>
    <n v="7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"/>
    <n v="8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"/>
    <n v="9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"/>
    <n v="10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"/>
    <n v="11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1"/>
    <n v="1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"/>
    <n v="3"/>
    <n v="1"/>
    <n v="1"/>
    <n v="0"/>
    <n v="3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1"/>
    <n v="4"/>
    <n v="1"/>
    <n v="1"/>
    <n v="0"/>
    <n v="3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1"/>
    <n v="5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"/>
    <n v="6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"/>
    <n v="7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"/>
    <n v="8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"/>
    <n v="9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"/>
    <n v="10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"/>
    <n v="11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"/>
    <n v="12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2"/>
    <n v="1"/>
    <n v="0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2"/>
    <n v="2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12"/>
    <n v="3"/>
    <n v="0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2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12"/>
    <n v="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2"/>
    <n v="6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2"/>
    <n v="7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2"/>
    <n v="8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2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2"/>
    <n v="10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2"/>
    <n v="11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2"/>
    <n v="12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3"/>
    <n v="1"/>
    <n v="1"/>
    <n v="1"/>
    <n v="0"/>
    <n v="30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3"/>
    <n v="2"/>
    <n v="1"/>
    <n v="1"/>
    <n v="0"/>
    <n v="27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3"/>
    <n v="3"/>
    <n v="1"/>
    <n v="1"/>
    <n v="0"/>
    <n v="31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1"/>
    <n v="1"/>
  </r>
  <r>
    <x v="13"/>
    <n v="4"/>
    <n v="1"/>
    <n v="1"/>
    <n v="0"/>
    <n v="29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1"/>
    <n v="1"/>
    <n v="1"/>
  </r>
  <r>
    <x v="13"/>
    <n v="5"/>
    <n v="1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13"/>
    <n v="6"/>
    <n v="1"/>
    <n v="1"/>
    <n v="0"/>
    <n v="29"/>
    <m/>
    <x v="0"/>
    <s v=""/>
    <m/>
    <s v=""/>
    <n v="1"/>
    <n v="0"/>
    <n v="0"/>
    <n v="29"/>
    <n v="1"/>
    <n v="1"/>
    <s v=""/>
    <n v="29"/>
    <s v=""/>
    <s v=""/>
    <s v=""/>
    <n v="6"/>
    <n v="1"/>
    <n v="1"/>
    <n v="1"/>
    <s v=""/>
    <s v=""/>
    <s v=""/>
    <s v=""/>
  </r>
  <r>
    <x v="13"/>
    <n v="7"/>
    <n v="1"/>
    <n v="1"/>
    <n v="0"/>
    <n v="29"/>
    <m/>
    <x v="0"/>
    <s v=""/>
    <m/>
    <s v=""/>
    <n v="1"/>
    <n v="1"/>
    <n v="0"/>
    <n v="29"/>
    <n v="1"/>
    <n v="2"/>
    <s v=""/>
    <s v=""/>
    <s v=""/>
    <s v=""/>
    <s v=""/>
    <s v=""/>
    <n v="0"/>
    <n v="0"/>
    <n v="0"/>
    <s v=""/>
    <s v=""/>
    <s v=""/>
    <s v=""/>
  </r>
  <r>
    <x v="13"/>
    <n v="8"/>
    <n v="1"/>
    <n v="1"/>
    <n v="0"/>
    <n v="31"/>
    <m/>
    <x v="0"/>
    <s v=""/>
    <m/>
    <s v=""/>
    <n v="0"/>
    <n v="0"/>
    <n v="0"/>
    <n v="29"/>
    <n v="1"/>
    <n v="3"/>
    <s v=""/>
    <s v=""/>
    <s v=""/>
    <s v=""/>
    <s v=""/>
    <s v=""/>
    <n v="0"/>
    <n v="0"/>
    <n v="0"/>
    <s v=""/>
    <s v=""/>
    <s v=""/>
    <s v=""/>
  </r>
  <r>
    <x v="13"/>
    <n v="9"/>
    <n v="1"/>
    <n v="1"/>
    <n v="0"/>
    <n v="33"/>
    <m/>
    <x v="0"/>
    <s v=""/>
    <m/>
    <s v=""/>
    <n v="0"/>
    <n v="0"/>
    <n v="0"/>
    <n v="29"/>
    <n v="1"/>
    <n v="4"/>
    <n v="4"/>
    <s v=""/>
    <s v=""/>
    <s v=""/>
    <s v=""/>
    <s v=""/>
    <n v="0"/>
    <n v="0"/>
    <n v="0"/>
    <s v=""/>
    <s v=""/>
    <s v=""/>
    <s v=""/>
  </r>
  <r>
    <x v="13"/>
    <n v="10"/>
    <n v="1"/>
    <n v="1"/>
    <n v="0"/>
    <n v="31"/>
    <m/>
    <x v="0"/>
    <s v=""/>
    <m/>
    <s v=""/>
    <n v="0"/>
    <n v="0"/>
    <n v="0"/>
    <n v="29"/>
    <n v="0"/>
    <s v=""/>
    <s v=""/>
    <s v=""/>
    <s v=""/>
    <s v=""/>
    <n v="10"/>
    <s v=""/>
    <s v=""/>
    <s v=""/>
    <s v=""/>
    <s v=""/>
    <s v=""/>
    <s v=""/>
    <s v=""/>
  </r>
  <r>
    <x v="14"/>
    <n v="1"/>
    <n v="0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4"/>
    <n v="2"/>
    <n v="0"/>
    <n v="1"/>
    <n v="0"/>
    <n v="2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14"/>
    <n v="3"/>
    <n v="0"/>
    <n v="1"/>
    <n v="0"/>
    <n v="24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4"/>
    <n v="4"/>
    <n v="0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4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4"/>
    <n v="6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4"/>
    <n v="7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4"/>
    <n v="8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4"/>
    <n v="9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4"/>
    <n v="10"/>
    <n v="0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4"/>
    <n v="11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4"/>
    <n v="12"/>
    <n v="0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4"/>
    <n v="13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5"/>
    <n v="1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5"/>
    <n v="2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5"/>
    <n v="3"/>
    <n v="0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1"/>
  </r>
  <r>
    <x v="15"/>
    <n v="4"/>
    <n v="0"/>
    <n v="1"/>
    <n v="0"/>
    <n v="2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15"/>
    <n v="5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5"/>
    <n v="6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5"/>
    <n v="7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5"/>
    <n v="8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5"/>
    <n v="9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5"/>
    <n v="10"/>
    <n v="0"/>
    <n v="0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6"/>
    <n v="1"/>
    <n v="0"/>
    <n v="1"/>
    <n v="0"/>
    <n v="2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6"/>
    <n v="2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6"/>
    <n v="3"/>
    <n v="0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6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6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6"/>
    <n v="6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6"/>
    <n v="7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7"/>
    <n v="1"/>
    <n v="1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7"/>
    <n v="2"/>
    <n v="1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17"/>
    <n v="3"/>
    <n v="1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17"/>
    <n v="4"/>
    <n v="1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17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7"/>
    <n v="6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7"/>
    <n v="7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7"/>
    <n v="8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7"/>
    <n v="9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7"/>
    <n v="10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7"/>
    <n v="11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7"/>
    <n v="12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7"/>
    <n v="13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8"/>
    <n v="1"/>
    <n v="1"/>
    <n v="0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8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18"/>
    <n v="3"/>
    <n v="1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8"/>
    <n v="4"/>
    <n v="1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8"/>
    <n v="5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8"/>
    <n v="6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8"/>
    <n v="7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8"/>
    <n v="8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8"/>
    <n v="9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8"/>
    <n v="10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8"/>
    <n v="11"/>
    <n v="1"/>
    <n v="0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8"/>
    <n v="12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8"/>
    <n v="13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9"/>
    <n v="1"/>
    <n v="1"/>
    <n v="1"/>
    <n v="0"/>
    <n v="35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9"/>
    <n v="2"/>
    <n v="1"/>
    <n v="1"/>
    <n v="0"/>
    <n v="27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1"/>
    <n v="1"/>
  </r>
  <r>
    <x v="19"/>
    <n v="3"/>
    <n v="1"/>
    <n v="1"/>
    <n v="0"/>
    <n v="29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9"/>
    <n v="4"/>
    <n v="1"/>
    <n v="1"/>
    <n v="0"/>
    <n v="31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1"/>
    <n v="1"/>
    <n v="1"/>
  </r>
  <r>
    <x v="19"/>
    <n v="5"/>
    <n v="1"/>
    <n v="1"/>
    <n v="0"/>
    <n v="31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19"/>
    <n v="6"/>
    <n v="1"/>
    <n v="1"/>
    <n v="0"/>
    <n v="31"/>
    <m/>
    <x v="0"/>
    <s v=""/>
    <m/>
    <s v=""/>
    <n v="1"/>
    <n v="0"/>
    <n v="0"/>
    <n v="31"/>
    <n v="1"/>
    <n v="1"/>
    <s v=""/>
    <n v="31"/>
    <s v=""/>
    <s v=""/>
    <s v=""/>
    <n v="6"/>
    <n v="1"/>
    <n v="1"/>
    <n v="1"/>
    <s v=""/>
    <s v=""/>
    <s v=""/>
    <s v=""/>
  </r>
  <r>
    <x v="19"/>
    <n v="7"/>
    <n v="1"/>
    <n v="1"/>
    <n v="0"/>
    <n v="31"/>
    <m/>
    <x v="0"/>
    <s v=""/>
    <m/>
    <s v=""/>
    <n v="1"/>
    <n v="1"/>
    <n v="0"/>
    <n v="31"/>
    <n v="1"/>
    <n v="2"/>
    <s v=""/>
    <s v=""/>
    <s v=""/>
    <s v=""/>
    <s v=""/>
    <s v=""/>
    <n v="0"/>
    <n v="0"/>
    <n v="0"/>
    <s v=""/>
    <s v=""/>
    <s v=""/>
    <s v=""/>
  </r>
  <r>
    <x v="19"/>
    <n v="8"/>
    <n v="1"/>
    <n v="1"/>
    <n v="0"/>
    <n v="30"/>
    <m/>
    <x v="0"/>
    <s v=""/>
    <m/>
    <s v=""/>
    <n v="0"/>
    <n v="0"/>
    <n v="0"/>
    <n v="31"/>
    <n v="1"/>
    <n v="3"/>
    <s v=""/>
    <s v=""/>
    <s v=""/>
    <s v=""/>
    <s v=""/>
    <s v=""/>
    <n v="0"/>
    <n v="1"/>
    <n v="1"/>
    <s v=""/>
    <s v=""/>
    <s v=""/>
    <s v=""/>
  </r>
  <r>
    <x v="19"/>
    <n v="9"/>
    <n v="1"/>
    <n v="1"/>
    <n v="0"/>
    <n v="30"/>
    <m/>
    <x v="0"/>
    <s v=""/>
    <m/>
    <s v=""/>
    <n v="0"/>
    <n v="0"/>
    <n v="0"/>
    <n v="31"/>
    <n v="1"/>
    <n v="4"/>
    <s v=""/>
    <s v=""/>
    <s v=""/>
    <s v=""/>
    <s v=""/>
    <s v=""/>
    <n v="1"/>
    <n v="1"/>
    <n v="1"/>
    <s v=""/>
    <s v=""/>
    <s v=""/>
    <s v=""/>
  </r>
  <r>
    <x v="19"/>
    <n v="10"/>
    <n v="1"/>
    <n v="1"/>
    <n v="0"/>
    <n v="31"/>
    <m/>
    <x v="0"/>
    <s v=""/>
    <m/>
    <s v=""/>
    <n v="0"/>
    <n v="0"/>
    <n v="0"/>
    <n v="31"/>
    <n v="1"/>
    <n v="5"/>
    <s v=""/>
    <s v=""/>
    <s v=""/>
    <s v=""/>
    <s v=""/>
    <s v=""/>
    <n v="1"/>
    <n v="1"/>
    <n v="1"/>
    <s v=""/>
    <s v=""/>
    <s v=""/>
    <s v=""/>
  </r>
  <r>
    <x v="19"/>
    <n v="11"/>
    <n v="1"/>
    <n v="1"/>
    <n v="0"/>
    <n v="31"/>
    <m/>
    <x v="0"/>
    <s v=""/>
    <m/>
    <s v=""/>
    <n v="0"/>
    <n v="0"/>
    <n v="0"/>
    <n v="31"/>
    <n v="1"/>
    <n v="6"/>
    <n v="6"/>
    <s v=""/>
    <s v=""/>
    <s v=""/>
    <n v="11"/>
    <s v=""/>
    <s v=""/>
    <s v=""/>
    <s v=""/>
    <n v="1"/>
    <s v=""/>
    <s v=""/>
    <s v=""/>
  </r>
  <r>
    <x v="20"/>
    <n v="1"/>
    <n v="1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0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0"/>
    <n v="3"/>
    <n v="1"/>
    <n v="1"/>
    <n v="0"/>
    <n v="2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20"/>
    <n v="4"/>
    <n v="1"/>
    <n v="1"/>
    <n v="0"/>
    <n v="2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20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21"/>
    <n v="1"/>
    <n v="0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21"/>
    <n v="2"/>
    <n v="0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21"/>
    <n v="3"/>
    <n v="0"/>
    <n v="1"/>
    <n v="0"/>
    <n v="26"/>
    <m/>
    <x v="0"/>
    <s v=""/>
    <m/>
    <s v=""/>
    <n v="1"/>
    <s v=""/>
    <s v=""/>
    <n v="26"/>
    <n v="1"/>
    <n v="1"/>
    <s v=""/>
    <n v="26"/>
    <s v=""/>
    <s v=""/>
    <s v=""/>
    <n v="3"/>
    <n v="0"/>
    <n v="0"/>
    <n v="0"/>
    <s v=""/>
    <s v=""/>
    <s v=""/>
    <s v=""/>
  </r>
  <r>
    <x v="21"/>
    <n v="4"/>
    <n v="0"/>
    <n v="1"/>
    <n v="0"/>
    <n v="29"/>
    <m/>
    <x v="0"/>
    <s v=""/>
    <m/>
    <s v=""/>
    <n v="0"/>
    <n v="0"/>
    <s v=""/>
    <n v="26"/>
    <n v="1"/>
    <n v="2"/>
    <s v=""/>
    <s v=""/>
    <s v=""/>
    <s v=""/>
    <s v=""/>
    <s v=""/>
    <n v="0"/>
    <n v="0"/>
    <n v="1"/>
    <s v=""/>
    <s v=""/>
    <s v=""/>
    <s v=""/>
  </r>
  <r>
    <x v="21"/>
    <n v="5"/>
    <n v="0"/>
    <n v="1"/>
    <n v="0"/>
    <n v="28"/>
    <m/>
    <x v="0"/>
    <s v=""/>
    <m/>
    <s v=""/>
    <n v="0"/>
    <n v="0"/>
    <n v="0"/>
    <n v="26"/>
    <n v="1"/>
    <n v="3"/>
    <n v="3"/>
    <s v=""/>
    <s v=""/>
    <s v=""/>
    <s v=""/>
    <s v=""/>
    <n v="0"/>
    <n v="1"/>
    <n v="1"/>
    <s v=""/>
    <s v=""/>
    <s v=""/>
    <s v=""/>
  </r>
  <r>
    <x v="21"/>
    <n v="6"/>
    <n v="0"/>
    <n v="1"/>
    <n v="0"/>
    <n v="28"/>
    <m/>
    <x v="1"/>
    <n v="0"/>
    <m/>
    <s v=""/>
    <n v="0"/>
    <n v="0"/>
    <n v="0"/>
    <n v="26"/>
    <n v="0"/>
    <s v=""/>
    <s v=""/>
    <s v=""/>
    <s v=""/>
    <s v=""/>
    <s v=""/>
    <s v=""/>
    <s v=""/>
    <s v=""/>
    <s v=""/>
    <s v=""/>
    <n v="1"/>
    <n v="1"/>
    <n v="1"/>
  </r>
  <r>
    <x v="21"/>
    <n v="7"/>
    <n v="0"/>
    <n v="1"/>
    <n v="0"/>
    <n v="28"/>
    <m/>
    <x v="1"/>
    <n v="0"/>
    <m/>
    <s v=""/>
    <n v="1"/>
    <n v="0"/>
    <n v="0"/>
    <n v="28"/>
    <n v="1"/>
    <n v="1"/>
    <s v=""/>
    <n v="28"/>
    <s v=""/>
    <n v="1"/>
    <s v=""/>
    <s v=""/>
    <n v="0"/>
    <n v="0"/>
    <n v="0"/>
    <s v=""/>
    <s v=""/>
    <s v=""/>
    <s v=""/>
  </r>
  <r>
    <x v="21"/>
    <n v="8"/>
    <n v="0"/>
    <n v="1"/>
    <n v="0"/>
    <n v="27"/>
    <m/>
    <x v="0"/>
    <n v="1"/>
    <m/>
    <s v=""/>
    <n v="0"/>
    <n v="0"/>
    <n v="0"/>
    <n v="28"/>
    <n v="1"/>
    <n v="2"/>
    <s v=""/>
    <s v=""/>
    <s v=""/>
    <s v=""/>
    <s v=""/>
    <s v=""/>
    <n v="0"/>
    <n v="0"/>
    <n v="0"/>
    <s v=""/>
    <s v=""/>
    <s v=""/>
    <s v=""/>
  </r>
  <r>
    <x v="21"/>
    <n v="9"/>
    <n v="0"/>
    <n v="1"/>
    <n v="0"/>
    <n v="26"/>
    <m/>
    <x v="0"/>
    <n v="2"/>
    <m/>
    <s v=""/>
    <n v="0"/>
    <n v="0"/>
    <n v="0"/>
    <n v="28"/>
    <n v="1"/>
    <n v="3"/>
    <n v="3"/>
    <s v=""/>
    <s v=""/>
    <s v=""/>
    <s v=""/>
    <s v=""/>
    <n v="0"/>
    <n v="0"/>
    <n v="0"/>
    <s v=""/>
    <s v=""/>
    <s v=""/>
    <s v=""/>
  </r>
  <r>
    <x v="21"/>
    <n v="10"/>
    <n v="0"/>
    <n v="1"/>
    <n v="0"/>
    <n v="27"/>
    <m/>
    <x v="0"/>
    <n v="3"/>
    <m/>
    <s v=""/>
    <n v="0"/>
    <n v="0"/>
    <n v="0"/>
    <n v="28"/>
    <n v="0"/>
    <s v=""/>
    <s v=""/>
    <s v=""/>
    <s v=""/>
    <s v=""/>
    <s v=""/>
    <s v=""/>
    <s v=""/>
    <s v=""/>
    <s v=""/>
    <s v=""/>
    <n v="1"/>
    <n v="1"/>
    <n v="1"/>
  </r>
  <r>
    <x v="21"/>
    <n v="11"/>
    <n v="0"/>
    <n v="1"/>
    <n v="0"/>
    <n v="27"/>
    <m/>
    <x v="0"/>
    <s v=""/>
    <m/>
    <s v=""/>
    <n v="0"/>
    <n v="0"/>
    <n v="0"/>
    <n v="28"/>
    <n v="0"/>
    <s v=""/>
    <s v=""/>
    <s v=""/>
    <s v=""/>
    <s v=""/>
    <s v=""/>
    <s v=""/>
    <s v=""/>
    <s v=""/>
    <s v=""/>
    <s v=""/>
    <n v="1"/>
    <n v="1"/>
    <n v="1"/>
  </r>
  <r>
    <x v="21"/>
    <n v="12"/>
    <n v="0"/>
    <n v="1"/>
    <n v="0"/>
    <n v="27"/>
    <m/>
    <x v="0"/>
    <s v=""/>
    <m/>
    <s v=""/>
    <n v="1"/>
    <n v="0"/>
    <n v="0"/>
    <n v="27"/>
    <n v="1"/>
    <n v="1"/>
    <s v=""/>
    <n v="27"/>
    <s v=""/>
    <n v="1"/>
    <s v=""/>
    <s v=""/>
    <n v="0"/>
    <n v="0"/>
    <n v="0"/>
    <s v=""/>
    <s v=""/>
    <s v=""/>
    <s v=""/>
  </r>
  <r>
    <x v="21"/>
    <n v="13"/>
    <n v="0"/>
    <n v="0"/>
    <n v="0"/>
    <n v="28"/>
    <m/>
    <x v="0"/>
    <s v=""/>
    <m/>
    <s v=""/>
    <n v="0"/>
    <n v="0"/>
    <n v="0"/>
    <n v="27"/>
    <n v="1"/>
    <n v="2"/>
    <s v=""/>
    <s v=""/>
    <s v=""/>
    <s v=""/>
    <s v=""/>
    <s v=""/>
    <n v="1"/>
    <n v="1"/>
    <n v="1"/>
    <s v=""/>
    <s v=""/>
    <s v=""/>
    <s v=""/>
  </r>
  <r>
    <x v="21"/>
    <n v="14"/>
    <n v="0"/>
    <n v="1"/>
    <n v="0"/>
    <n v="27"/>
    <m/>
    <x v="0"/>
    <s v=""/>
    <m/>
    <s v=""/>
    <n v="0"/>
    <n v="0"/>
    <n v="0"/>
    <n v="27"/>
    <n v="1"/>
    <n v="3"/>
    <s v=""/>
    <s v=""/>
    <s v=""/>
    <s v=""/>
    <s v=""/>
    <s v=""/>
    <n v="0"/>
    <n v="0"/>
    <n v="0"/>
    <s v=""/>
    <s v=""/>
    <s v=""/>
    <s v=""/>
  </r>
  <r>
    <x v="21"/>
    <n v="15"/>
    <n v="0"/>
    <n v="1"/>
    <n v="0"/>
    <n v="28"/>
    <m/>
    <x v="0"/>
    <s v=""/>
    <m/>
    <s v=""/>
    <n v="0"/>
    <n v="0"/>
    <n v="0"/>
    <n v="27"/>
    <n v="1"/>
    <n v="4"/>
    <s v=""/>
    <s v=""/>
    <s v=""/>
    <s v=""/>
    <s v=""/>
    <s v=""/>
    <n v="1"/>
    <n v="1"/>
    <n v="1"/>
    <s v=""/>
    <s v=""/>
    <s v=""/>
    <s v=""/>
  </r>
  <r>
    <x v="21"/>
    <n v="16"/>
    <n v="0"/>
    <n v="1"/>
    <n v="0"/>
    <n v="27"/>
    <m/>
    <x v="0"/>
    <s v=""/>
    <m/>
    <s v=""/>
    <n v="0"/>
    <n v="0"/>
    <n v="0"/>
    <n v="27"/>
    <n v="1"/>
    <n v="5"/>
    <s v=""/>
    <s v=""/>
    <s v=""/>
    <s v=""/>
    <s v=""/>
    <s v=""/>
    <n v="0"/>
    <n v="0"/>
    <n v="0"/>
    <s v=""/>
    <s v=""/>
    <s v=""/>
    <s v=""/>
  </r>
  <r>
    <x v="21"/>
    <n v="17"/>
    <n v="0"/>
    <n v="1"/>
    <n v="0"/>
    <n v="26"/>
    <m/>
    <x v="0"/>
    <s v=""/>
    <m/>
    <s v=""/>
    <n v="0"/>
    <n v="0"/>
    <n v="0"/>
    <n v="27"/>
    <n v="1"/>
    <n v="6"/>
    <s v=""/>
    <s v=""/>
    <s v=""/>
    <s v=""/>
    <s v=""/>
    <s v=""/>
    <n v="0"/>
    <n v="0"/>
    <n v="1"/>
    <s v=""/>
    <s v=""/>
    <s v=""/>
    <s v=""/>
  </r>
  <r>
    <x v="21"/>
    <n v="18"/>
    <n v="0"/>
    <n v="1"/>
    <n v="0"/>
    <n v="28"/>
    <m/>
    <x v="0"/>
    <s v=""/>
    <m/>
    <s v=""/>
    <n v="0"/>
    <n v="0"/>
    <n v="0"/>
    <n v="27"/>
    <n v="1"/>
    <n v="7"/>
    <n v="7"/>
    <s v=""/>
    <s v=""/>
    <s v=""/>
    <s v=""/>
    <s v=""/>
    <n v="0"/>
    <n v="1"/>
    <n v="1"/>
    <s v=""/>
    <s v=""/>
    <s v=""/>
    <s v=""/>
  </r>
  <r>
    <x v="21"/>
    <n v="19"/>
    <n v="0"/>
    <n v="1"/>
    <n v="0"/>
    <n v="28"/>
    <m/>
    <x v="1"/>
    <n v="0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21"/>
    <n v="20"/>
    <n v="0"/>
    <n v="1"/>
    <n v="0"/>
    <n v="30"/>
    <m/>
    <x v="0"/>
    <n v="1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21"/>
    <n v="21"/>
    <n v="0"/>
    <n v="1"/>
    <n v="0"/>
    <n v="31"/>
    <m/>
    <x v="0"/>
    <n v="2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1"/>
  </r>
  <r>
    <x v="21"/>
    <n v="22"/>
    <n v="0"/>
    <n v="1"/>
    <n v="0"/>
    <n v="28"/>
    <m/>
    <x v="0"/>
    <n v="3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21"/>
    <n v="23"/>
    <n v="0"/>
    <n v="1"/>
    <n v="0"/>
    <n v="27"/>
    <m/>
    <x v="0"/>
    <s v=""/>
    <m/>
    <s v=""/>
    <n v="0"/>
    <n v="0"/>
    <n v="0"/>
    <n v="27"/>
    <n v="1"/>
    <n v="1"/>
    <s v=""/>
    <s v=""/>
    <n v="27"/>
    <s v=""/>
    <s v=""/>
    <s v=""/>
    <n v="1"/>
    <n v="1"/>
    <n v="1"/>
    <s v=""/>
    <s v=""/>
    <s v=""/>
    <s v=""/>
  </r>
  <r>
    <x v="21"/>
    <n v="24"/>
    <n v="0"/>
    <n v="1"/>
    <n v="0"/>
    <n v="27"/>
    <m/>
    <x v="0"/>
    <s v=""/>
    <m/>
    <s v=""/>
    <n v="0"/>
    <n v="0"/>
    <n v="0"/>
    <n v="27"/>
    <n v="1"/>
    <n v="2"/>
    <s v=""/>
    <s v=""/>
    <s v=""/>
    <s v=""/>
    <s v=""/>
    <s v=""/>
    <n v="0"/>
    <n v="0"/>
    <n v="0"/>
    <s v=""/>
    <s v=""/>
    <s v=""/>
    <s v=""/>
  </r>
  <r>
    <x v="21"/>
    <n v="25"/>
    <n v="0"/>
    <n v="1"/>
    <n v="0"/>
    <n v="29"/>
    <m/>
    <x v="0"/>
    <s v=""/>
    <m/>
    <s v=""/>
    <n v="0"/>
    <n v="0"/>
    <n v="0"/>
    <n v="27"/>
    <n v="1"/>
    <n v="3"/>
    <s v=""/>
    <s v=""/>
    <s v=""/>
    <s v=""/>
    <s v=""/>
    <s v=""/>
    <n v="0"/>
    <n v="0"/>
    <n v="1"/>
    <s v=""/>
    <s v=""/>
    <s v=""/>
    <s v=""/>
  </r>
  <r>
    <x v="21"/>
    <n v="26"/>
    <n v="0"/>
    <n v="1"/>
    <n v="0"/>
    <n v="28"/>
    <m/>
    <x v="0"/>
    <s v=""/>
    <m/>
    <s v=""/>
    <n v="0"/>
    <n v="0"/>
    <n v="0"/>
    <n v="27"/>
    <n v="1"/>
    <n v="4"/>
    <n v="4"/>
    <s v=""/>
    <s v=""/>
    <s v=""/>
    <s v=""/>
    <s v=""/>
    <n v="0"/>
    <n v="0"/>
    <n v="1"/>
    <s v=""/>
    <s v=""/>
    <s v=""/>
    <s v=""/>
  </r>
  <r>
    <x v="21"/>
    <n v="27"/>
    <n v="0"/>
    <n v="1"/>
    <n v="0"/>
    <n v="29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1"/>
  </r>
  <r>
    <x v="21"/>
    <n v="28"/>
    <n v="0"/>
    <n v="1"/>
    <n v="0"/>
    <n v="28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21"/>
    <n v="29"/>
    <n v="0"/>
    <n v="1"/>
    <n v="0"/>
    <n v="25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1"/>
  </r>
  <r>
    <x v="21"/>
    <n v="30"/>
    <n v="0"/>
    <n v="1"/>
    <n v="0"/>
    <n v="28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1"/>
    <n v="1"/>
    <n v="1"/>
  </r>
  <r>
    <x v="21"/>
    <n v="31"/>
    <n v="0"/>
    <n v="1"/>
    <n v="0"/>
    <n v="28"/>
    <m/>
    <x v="1"/>
    <n v="0"/>
    <m/>
    <s v=""/>
    <n v="0"/>
    <n v="0"/>
    <n v="0"/>
    <n v="27"/>
    <n v="0"/>
    <s v=""/>
    <s v=""/>
    <s v=""/>
    <s v=""/>
    <s v=""/>
    <n v="31"/>
    <s v=""/>
    <s v=""/>
    <s v=""/>
    <s v=""/>
    <s v=""/>
    <s v=""/>
    <s v=""/>
    <s v=""/>
  </r>
  <r>
    <x v="22"/>
    <n v="1"/>
    <n v="0"/>
    <n v="1"/>
    <n v="0"/>
    <n v="25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22"/>
    <n v="2"/>
    <n v="0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22"/>
    <n v="3"/>
    <n v="0"/>
    <n v="1"/>
    <n v="0"/>
    <n v="26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22"/>
    <n v="4"/>
    <n v="0"/>
    <n v="1"/>
    <n v="0"/>
    <n v="26"/>
    <m/>
    <x v="0"/>
    <s v=""/>
    <m/>
    <s v=""/>
    <n v="1"/>
    <n v="0"/>
    <s v=""/>
    <n v="26"/>
    <n v="1"/>
    <n v="1"/>
    <s v=""/>
    <n v="26"/>
    <s v=""/>
    <s v=""/>
    <s v=""/>
    <n v="4"/>
    <n v="0"/>
    <n v="0"/>
    <n v="0"/>
    <s v=""/>
    <s v=""/>
    <s v=""/>
    <s v=""/>
  </r>
  <r>
    <x v="22"/>
    <n v="5"/>
    <n v="0"/>
    <n v="1"/>
    <n v="0"/>
    <n v="24"/>
    <m/>
    <x v="0"/>
    <s v=""/>
    <m/>
    <s v=""/>
    <n v="0"/>
    <n v="0"/>
    <n v="0"/>
    <n v="26"/>
    <n v="1"/>
    <n v="2"/>
    <s v=""/>
    <s v=""/>
    <s v=""/>
    <s v=""/>
    <s v=""/>
    <s v=""/>
    <n v="0"/>
    <n v="0"/>
    <n v="0"/>
    <s v=""/>
    <s v=""/>
    <s v=""/>
    <s v=""/>
  </r>
  <r>
    <x v="22"/>
    <n v="6"/>
    <n v="0"/>
    <n v="1"/>
    <n v="0"/>
    <n v="25"/>
    <m/>
    <x v="0"/>
    <s v=""/>
    <m/>
    <s v=""/>
    <n v="0"/>
    <n v="0"/>
    <n v="0"/>
    <n v="26"/>
    <n v="1"/>
    <n v="3"/>
    <n v="3"/>
    <s v=""/>
    <s v=""/>
    <s v=""/>
    <s v=""/>
    <s v=""/>
    <n v="0"/>
    <n v="1"/>
    <n v="1"/>
    <s v=""/>
    <s v=""/>
    <s v=""/>
    <s v=""/>
  </r>
  <r>
    <x v="22"/>
    <n v="7"/>
    <n v="0"/>
    <n v="1"/>
    <n v="0"/>
    <n v="25"/>
    <m/>
    <x v="0"/>
    <s v=""/>
    <m/>
    <s v=""/>
    <n v="0"/>
    <n v="0"/>
    <n v="0"/>
    <n v="26"/>
    <n v="0"/>
    <s v=""/>
    <s v=""/>
    <s v=""/>
    <s v=""/>
    <s v=""/>
    <s v=""/>
    <s v=""/>
    <s v=""/>
    <s v=""/>
    <s v=""/>
    <s v=""/>
    <n v="1"/>
    <n v="1"/>
    <n v="1"/>
  </r>
  <r>
    <x v="22"/>
    <n v="8"/>
    <n v="0"/>
    <n v="1"/>
    <n v="0"/>
    <n v="25"/>
    <m/>
    <x v="0"/>
    <s v=""/>
    <m/>
    <s v=""/>
    <n v="1"/>
    <n v="0"/>
    <n v="0"/>
    <n v="25"/>
    <n v="1"/>
    <n v="1"/>
    <s v=""/>
    <n v="25"/>
    <s v=""/>
    <n v="1"/>
    <s v=""/>
    <s v=""/>
    <n v="1"/>
    <n v="1"/>
    <n v="1"/>
    <s v=""/>
    <s v=""/>
    <s v=""/>
    <s v=""/>
  </r>
  <r>
    <x v="22"/>
    <n v="9"/>
    <n v="0"/>
    <n v="1"/>
    <n v="0"/>
    <n v="25"/>
    <m/>
    <x v="0"/>
    <s v=""/>
    <m/>
    <s v=""/>
    <n v="1"/>
    <n v="1"/>
    <n v="0"/>
    <n v="25"/>
    <n v="1"/>
    <n v="2"/>
    <s v=""/>
    <s v=""/>
    <s v=""/>
    <s v=""/>
    <s v=""/>
    <s v=""/>
    <n v="1"/>
    <n v="1"/>
    <n v="1"/>
    <s v=""/>
    <s v=""/>
    <s v=""/>
    <s v=""/>
  </r>
  <r>
    <x v="22"/>
    <n v="10"/>
    <n v="0"/>
    <n v="1"/>
    <n v="0"/>
    <n v="25"/>
    <m/>
    <x v="0"/>
    <s v=""/>
    <m/>
    <s v=""/>
    <n v="1"/>
    <n v="1"/>
    <n v="1"/>
    <n v="25"/>
    <n v="1"/>
    <n v="3"/>
    <s v=""/>
    <s v=""/>
    <s v=""/>
    <s v=""/>
    <s v=""/>
    <s v=""/>
    <n v="0"/>
    <n v="0"/>
    <n v="0"/>
    <s v=""/>
    <s v=""/>
    <s v=""/>
    <s v=""/>
  </r>
  <r>
    <x v="22"/>
    <n v="11"/>
    <n v="0"/>
    <n v="1"/>
    <n v="0"/>
    <n v="27"/>
    <m/>
    <x v="0"/>
    <s v=""/>
    <m/>
    <s v=""/>
    <n v="0"/>
    <n v="0"/>
    <n v="0"/>
    <n v="25"/>
    <n v="1"/>
    <n v="4"/>
    <s v=""/>
    <s v=""/>
    <s v=""/>
    <s v=""/>
    <s v=""/>
    <s v=""/>
    <n v="0"/>
    <n v="0"/>
    <n v="0"/>
    <s v=""/>
    <s v=""/>
    <s v=""/>
    <s v=""/>
  </r>
  <r>
    <x v="22"/>
    <n v="12"/>
    <n v="0"/>
    <n v="1"/>
    <n v="0"/>
    <n v="24"/>
    <m/>
    <x v="0"/>
    <s v=""/>
    <m/>
    <s v=""/>
    <n v="0"/>
    <n v="0"/>
    <n v="0"/>
    <n v="25"/>
    <n v="1"/>
    <n v="5"/>
    <s v=""/>
    <s v=""/>
    <s v=""/>
    <s v=""/>
    <s v=""/>
    <s v=""/>
    <n v="1"/>
    <n v="1"/>
    <n v="1"/>
    <s v=""/>
    <s v=""/>
    <s v=""/>
    <s v=""/>
  </r>
  <r>
    <x v="22"/>
    <n v="13"/>
    <n v="0"/>
    <n v="1"/>
    <n v="0"/>
    <n v="25"/>
    <m/>
    <x v="0"/>
    <s v=""/>
    <m/>
    <s v=""/>
    <n v="0"/>
    <n v="0"/>
    <n v="0"/>
    <n v="25"/>
    <n v="1"/>
    <n v="6"/>
    <n v="6"/>
    <s v=""/>
    <s v=""/>
    <s v=""/>
    <n v="13"/>
    <s v=""/>
    <s v=""/>
    <s v=""/>
    <s v=""/>
    <n v="1"/>
    <s v=""/>
    <s v=""/>
    <s v=""/>
  </r>
  <r>
    <x v="23"/>
    <n v="1"/>
    <n v="1"/>
    <n v="1"/>
    <n v="1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3"/>
    <n v="2"/>
    <n v="1"/>
    <n v="1"/>
    <n v="1"/>
    <n v="3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3"/>
    <n v="3"/>
    <n v="1"/>
    <n v="1"/>
    <n v="1"/>
    <n v="3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23"/>
    <n v="4"/>
    <n v="1"/>
    <n v="1"/>
    <n v="1"/>
    <n v="3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23"/>
    <n v="5"/>
    <n v="1"/>
    <n v="1"/>
    <n v="1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6"/>
    <n v="1"/>
    <n v="1"/>
    <n v="1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7"/>
    <n v="1"/>
    <n v="1"/>
    <n v="1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3"/>
    <n v="8"/>
    <n v="1"/>
    <n v="1"/>
    <n v="1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9"/>
    <n v="1"/>
    <n v="1"/>
    <n v="1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10"/>
    <n v="1"/>
    <n v="1"/>
    <n v="1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11"/>
    <n v="1"/>
    <n v="1"/>
    <n v="1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12"/>
    <n v="1"/>
    <n v="1"/>
    <n v="1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13"/>
    <n v="1"/>
    <n v="1"/>
    <n v="1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3"/>
    <n v="14"/>
    <n v="1"/>
    <n v="1"/>
    <n v="1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24"/>
    <n v="1"/>
    <n v="0"/>
    <n v="1"/>
    <n v="0"/>
    <n v="3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4"/>
    <n v="2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4"/>
    <n v="3"/>
    <n v="0"/>
    <n v="0"/>
    <n v="0"/>
    <n v="2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24"/>
    <n v="4"/>
    <n v="0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24"/>
    <n v="5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4"/>
    <n v="6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4"/>
    <n v="7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4"/>
    <n v="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4"/>
    <n v="9"/>
    <n v="0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24"/>
    <n v="10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4"/>
    <n v="11"/>
    <n v="0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4"/>
    <n v="12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4"/>
    <n v="13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25"/>
    <n v="1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25"/>
    <n v="2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5"/>
    <n v="3"/>
    <n v="0"/>
    <n v="0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25"/>
    <n v="4"/>
    <n v="0"/>
    <n v="0"/>
    <n v="0"/>
    <n v="4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25"/>
    <n v="5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25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5"/>
    <n v="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25"/>
    <n v="8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5"/>
    <n v="9"/>
    <n v="0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5"/>
    <n v="10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5"/>
    <n v="11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5"/>
    <n v="12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26"/>
    <n v="1"/>
    <n v="1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1"/>
  </r>
  <r>
    <x v="26"/>
    <n v="2"/>
    <n v="1"/>
    <n v="1"/>
    <n v="0"/>
    <n v="28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26"/>
    <n v="3"/>
    <n v="1"/>
    <n v="1"/>
    <n v="0"/>
    <n v="27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26"/>
    <n v="4"/>
    <n v="1"/>
    <n v="1"/>
    <n v="0"/>
    <n v="25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1"/>
    <n v="1"/>
    <n v="1"/>
  </r>
  <r>
    <x v="26"/>
    <n v="5"/>
    <n v="1"/>
    <n v="1"/>
    <n v="0"/>
    <n v="2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26"/>
    <n v="6"/>
    <n v="1"/>
    <n v="1"/>
    <n v="0"/>
    <n v="25"/>
    <m/>
    <x v="0"/>
    <s v=""/>
    <m/>
    <s v=""/>
    <n v="1"/>
    <n v="0"/>
    <n v="0"/>
    <n v="25"/>
    <n v="1"/>
    <n v="1"/>
    <s v=""/>
    <n v="25"/>
    <s v=""/>
    <s v=""/>
    <s v=""/>
    <n v="6"/>
    <n v="1"/>
    <n v="1"/>
    <n v="1"/>
    <s v=""/>
    <s v=""/>
    <s v=""/>
    <s v=""/>
  </r>
  <r>
    <x v="26"/>
    <n v="7"/>
    <n v="1"/>
    <n v="1"/>
    <n v="0"/>
    <n v="25"/>
    <m/>
    <x v="0"/>
    <s v=""/>
    <m/>
    <s v=""/>
    <n v="1"/>
    <n v="1"/>
    <n v="0"/>
    <n v="25"/>
    <n v="1"/>
    <n v="2"/>
    <s v=""/>
    <s v=""/>
    <s v=""/>
    <s v=""/>
    <s v=""/>
    <s v=""/>
    <n v="0"/>
    <n v="0"/>
    <n v="0"/>
    <s v=""/>
    <s v=""/>
    <s v=""/>
    <s v=""/>
  </r>
  <r>
    <x v="26"/>
    <n v="8"/>
    <n v="1"/>
    <n v="1"/>
    <n v="0"/>
    <n v="21"/>
    <m/>
    <x v="0"/>
    <s v=""/>
    <m/>
    <s v=""/>
    <n v="0"/>
    <n v="0"/>
    <n v="0"/>
    <n v="25"/>
    <n v="1"/>
    <n v="3"/>
    <s v=""/>
    <s v=""/>
    <s v=""/>
    <s v=""/>
    <s v=""/>
    <s v=""/>
    <n v="0"/>
    <n v="0"/>
    <n v="0"/>
    <s v=""/>
    <s v=""/>
    <s v=""/>
    <s v=""/>
  </r>
  <r>
    <x v="26"/>
    <n v="9"/>
    <n v="1"/>
    <n v="1"/>
    <n v="0"/>
    <n v="26"/>
    <m/>
    <x v="0"/>
    <s v=""/>
    <m/>
    <s v=""/>
    <n v="0"/>
    <n v="0"/>
    <n v="0"/>
    <n v="25"/>
    <n v="1"/>
    <n v="4"/>
    <n v="4"/>
    <s v=""/>
    <s v=""/>
    <s v=""/>
    <s v=""/>
    <s v=""/>
    <n v="0"/>
    <n v="0"/>
    <n v="0"/>
    <s v=""/>
    <s v=""/>
    <s v=""/>
    <s v=""/>
  </r>
  <r>
    <x v="26"/>
    <n v="10"/>
    <n v="1"/>
    <n v="1"/>
    <n v="0"/>
    <n v="23"/>
    <m/>
    <x v="0"/>
    <s v=""/>
    <m/>
    <s v=""/>
    <n v="0"/>
    <n v="0"/>
    <n v="0"/>
    <n v="25"/>
    <n v="0"/>
    <s v=""/>
    <s v=""/>
    <s v=""/>
    <s v=""/>
    <s v=""/>
    <s v=""/>
    <s v=""/>
    <s v=""/>
    <s v=""/>
    <s v=""/>
    <s v=""/>
    <n v="0"/>
    <n v="0"/>
    <n v="0"/>
  </r>
  <r>
    <x v="26"/>
    <n v="11"/>
    <n v="1"/>
    <n v="1"/>
    <n v="0"/>
    <n v="25"/>
    <m/>
    <x v="0"/>
    <s v=""/>
    <m/>
    <s v=""/>
    <n v="0"/>
    <n v="0"/>
    <n v="0"/>
    <n v="25"/>
    <n v="1"/>
    <n v="1"/>
    <s v=""/>
    <s v=""/>
    <n v="25"/>
    <s v=""/>
    <s v=""/>
    <s v=""/>
    <n v="1"/>
    <n v="1"/>
    <n v="1"/>
    <s v=""/>
    <s v=""/>
    <s v=""/>
    <s v=""/>
  </r>
  <r>
    <x v="26"/>
    <n v="12"/>
    <n v="1"/>
    <n v="1"/>
    <n v="0"/>
    <n v="25"/>
    <m/>
    <x v="0"/>
    <s v=""/>
    <m/>
    <s v=""/>
    <n v="0"/>
    <n v="0"/>
    <n v="0"/>
    <n v="25"/>
    <n v="1"/>
    <n v="2"/>
    <s v=""/>
    <s v=""/>
    <s v=""/>
    <s v=""/>
    <s v=""/>
    <s v=""/>
    <n v="0"/>
    <n v="0"/>
    <n v="0"/>
    <s v=""/>
    <s v=""/>
    <s v=""/>
    <s v=""/>
  </r>
  <r>
    <x v="26"/>
    <n v="13"/>
    <n v="1"/>
    <n v="1"/>
    <n v="0"/>
    <n v="26"/>
    <m/>
    <x v="0"/>
    <s v=""/>
    <m/>
    <s v=""/>
    <n v="0"/>
    <n v="0"/>
    <n v="0"/>
    <n v="25"/>
    <n v="1"/>
    <n v="3"/>
    <n v="3"/>
    <s v=""/>
    <s v=""/>
    <s v=""/>
    <n v="13"/>
    <s v=""/>
    <s v=""/>
    <s v=""/>
    <s v=""/>
    <n v="1"/>
    <s v=""/>
    <s v=""/>
    <s v=""/>
  </r>
  <r>
    <x v="27"/>
    <n v="1"/>
    <n v="0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27"/>
    <n v="2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27"/>
    <n v="3"/>
    <n v="0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27"/>
    <n v="4"/>
    <n v="0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27"/>
    <n v="5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7"/>
    <n v="6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7"/>
    <n v="7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7"/>
    <n v="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7"/>
    <n v="9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7"/>
    <n v="10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7"/>
    <n v="11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7"/>
    <n v="12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7"/>
    <n v="13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28"/>
    <n v="1"/>
    <n v="0"/>
    <n v="0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8"/>
    <n v="2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8"/>
    <n v="3"/>
    <n v="0"/>
    <n v="1"/>
    <n v="0"/>
    <n v="2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28"/>
    <n v="4"/>
    <n v="0"/>
    <n v="0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28"/>
    <n v="5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28"/>
    <n v="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8"/>
    <n v="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8"/>
    <n v="8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8"/>
    <n v="9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28"/>
    <n v="10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28"/>
    <n v="11"/>
    <n v="0"/>
    <n v="1"/>
    <n v="0"/>
    <n v="29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8"/>
    <n v="12"/>
    <n v="0"/>
    <n v="1"/>
    <n v="0"/>
    <n v="30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8"/>
    <n v="13"/>
    <n v="0"/>
    <n v="1"/>
    <n v="0"/>
    <n v="24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8"/>
    <n v="14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8"/>
    <n v="15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29"/>
    <n v="1"/>
    <n v="0"/>
    <n v="1"/>
    <n v="1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29"/>
    <n v="2"/>
    <n v="0"/>
    <n v="1"/>
    <n v="1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29"/>
    <n v="3"/>
    <n v="0"/>
    <n v="1"/>
    <n v="1"/>
    <n v="34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29"/>
    <n v="4"/>
    <n v="0"/>
    <n v="1"/>
    <n v="1"/>
    <n v="3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29"/>
    <n v="5"/>
    <n v="0"/>
    <n v="1"/>
    <n v="1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29"/>
    <n v="6"/>
    <n v="0"/>
    <n v="1"/>
    <n v="1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9"/>
    <n v="7"/>
    <n v="0"/>
    <n v="1"/>
    <n v="1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9"/>
    <n v="8"/>
    <n v="0"/>
    <n v="1"/>
    <n v="1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9"/>
    <n v="9"/>
    <n v="0"/>
    <n v="1"/>
    <n v="1"/>
    <n v="3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9"/>
    <n v="10"/>
    <n v="0"/>
    <n v="1"/>
    <n v="1"/>
    <n v="4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9"/>
    <n v="11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29"/>
    <n v="12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29"/>
    <n v="13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0"/>
    <n v="1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0"/>
    <n v="2"/>
    <n v="0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0"/>
    <n v="3"/>
    <n v="0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30"/>
    <n v="4"/>
    <n v="0"/>
    <n v="1"/>
    <n v="0"/>
    <n v="2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30"/>
    <n v="5"/>
    <n v="0"/>
    <n v="0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0"/>
    <n v="6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0"/>
    <n v="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30"/>
    <n v="8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0"/>
    <n v="9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0"/>
    <n v="10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0"/>
    <n v="11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0"/>
    <n v="12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0"/>
    <n v="13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1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1"/>
    <n v="2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31"/>
    <n v="3"/>
    <n v="0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31"/>
    <n v="4"/>
    <n v="0"/>
    <n v="1"/>
    <n v="0"/>
    <n v="2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31"/>
    <n v="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31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1"/>
    <n v="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1"/>
    <n v="8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1"/>
    <n v="9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1"/>
    <n v="10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1"/>
    <n v="11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1"/>
    <n v="12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1"/>
    <n v="13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2"/>
    <n v="1"/>
    <n v="1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2"/>
    <n v="2"/>
    <n v="1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2"/>
    <n v="3"/>
    <n v="1"/>
    <n v="1"/>
    <n v="0"/>
    <n v="2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32"/>
    <n v="4"/>
    <n v="1"/>
    <n v="1"/>
    <n v="0"/>
    <n v="2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32"/>
    <n v="5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2"/>
    <n v="6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2"/>
    <n v="7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2"/>
    <n v="8"/>
    <n v="1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2"/>
    <n v="9"/>
    <n v="1"/>
    <n v="1"/>
    <n v="0"/>
    <n v="24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2"/>
    <n v="10"/>
    <n v="1"/>
    <n v="1"/>
    <n v="0"/>
    <n v="28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2"/>
    <n v="11"/>
    <n v="1"/>
    <n v="1"/>
    <n v="0"/>
    <n v="26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2"/>
    <n v="12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2"/>
    <n v="13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3"/>
    <n v="1"/>
    <n v="0"/>
    <n v="1"/>
    <n v="0"/>
    <n v="29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33"/>
    <n v="2"/>
    <n v="0"/>
    <n v="1"/>
    <n v="0"/>
    <n v="31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33"/>
    <n v="3"/>
    <n v="0"/>
    <n v="1"/>
    <n v="0"/>
    <n v="27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33"/>
    <n v="4"/>
    <n v="0"/>
    <n v="1"/>
    <n v="0"/>
    <n v="30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33"/>
    <n v="5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1"/>
    <n v="1"/>
  </r>
  <r>
    <x v="33"/>
    <n v="6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33"/>
    <n v="7"/>
    <n v="0"/>
    <n v="0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33"/>
    <n v="8"/>
    <n v="0"/>
    <n v="1"/>
    <n v="0"/>
    <n v="29"/>
    <m/>
    <x v="0"/>
    <s v=""/>
    <m/>
    <s v=""/>
    <n v="1"/>
    <n v="0"/>
    <n v="0"/>
    <n v="29"/>
    <n v="1"/>
    <n v="1"/>
    <s v=""/>
    <n v="29"/>
    <s v=""/>
    <s v=""/>
    <s v=""/>
    <n v="8"/>
    <n v="0"/>
    <n v="0"/>
    <n v="0"/>
    <s v=""/>
    <s v=""/>
    <s v=""/>
    <s v=""/>
  </r>
  <r>
    <x v="33"/>
    <n v="9"/>
    <n v="0"/>
    <n v="0"/>
    <n v="0"/>
    <n v="36"/>
    <m/>
    <x v="0"/>
    <s v=""/>
    <m/>
    <s v=""/>
    <n v="0"/>
    <n v="0"/>
    <n v="0"/>
    <n v="29"/>
    <n v="1"/>
    <n v="2"/>
    <s v=""/>
    <s v=""/>
    <s v=""/>
    <s v=""/>
    <s v=""/>
    <s v=""/>
    <n v="0"/>
    <n v="0"/>
    <n v="0"/>
    <s v=""/>
    <s v=""/>
    <s v=""/>
    <s v=""/>
  </r>
  <r>
    <x v="33"/>
    <n v="10"/>
    <n v="0"/>
    <n v="1"/>
    <n v="0"/>
    <n v="30"/>
    <m/>
    <x v="0"/>
    <s v=""/>
    <m/>
    <s v=""/>
    <n v="0"/>
    <n v="0"/>
    <n v="0"/>
    <n v="29"/>
    <n v="1"/>
    <n v="3"/>
    <n v="3"/>
    <s v=""/>
    <s v=""/>
    <s v=""/>
    <s v=""/>
    <s v=""/>
    <n v="0"/>
    <n v="0"/>
    <n v="1"/>
    <s v=""/>
    <s v=""/>
    <s v=""/>
    <s v=""/>
  </r>
  <r>
    <x v="33"/>
    <n v="11"/>
    <n v="0"/>
    <n v="1"/>
    <n v="0"/>
    <n v="28"/>
    <m/>
    <x v="0"/>
    <s v=""/>
    <m/>
    <s v=""/>
    <n v="0"/>
    <n v="0"/>
    <n v="0"/>
    <n v="29"/>
    <n v="0"/>
    <s v=""/>
    <s v=""/>
    <s v=""/>
    <s v=""/>
    <s v=""/>
    <s v=""/>
    <s v=""/>
    <s v=""/>
    <s v=""/>
    <s v=""/>
    <s v=""/>
    <n v="0"/>
    <n v="0"/>
    <n v="0"/>
  </r>
  <r>
    <x v="33"/>
    <n v="12"/>
    <n v="0"/>
    <n v="1"/>
    <n v="0"/>
    <n v="30"/>
    <m/>
    <x v="0"/>
    <s v=""/>
    <m/>
    <s v=""/>
    <n v="0"/>
    <n v="0"/>
    <n v="0"/>
    <n v="29"/>
    <n v="0"/>
    <s v=""/>
    <s v=""/>
    <s v=""/>
    <s v=""/>
    <s v=""/>
    <n v="12"/>
    <s v=""/>
    <s v=""/>
    <s v=""/>
    <s v=""/>
    <s v=""/>
    <s v=""/>
    <s v=""/>
    <s v=""/>
  </r>
  <r>
    <x v="34"/>
    <n v="1"/>
    <n v="1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4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4"/>
    <n v="3"/>
    <n v="1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34"/>
    <n v="4"/>
    <n v="1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34"/>
    <n v="5"/>
    <n v="1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4"/>
    <n v="6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4"/>
    <n v="7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4"/>
    <n v="8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34"/>
    <n v="9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4"/>
    <n v="10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4"/>
    <n v="11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4"/>
    <n v="12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5"/>
    <n v="1"/>
    <n v="0"/>
    <n v="1"/>
    <n v="0"/>
    <n v="28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35"/>
    <n v="2"/>
    <n v="0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1"/>
    <n v="1"/>
  </r>
  <r>
    <x v="35"/>
    <n v="3"/>
    <n v="0"/>
    <n v="1"/>
    <n v="0"/>
    <n v="29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35"/>
    <n v="4"/>
    <n v="0"/>
    <n v="1"/>
    <n v="0"/>
    <n v="26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35"/>
    <n v="5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35"/>
    <n v="6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35"/>
    <n v="7"/>
    <n v="0"/>
    <n v="0"/>
    <n v="0"/>
    <n v="2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35"/>
    <n v="8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35"/>
    <n v="9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35"/>
    <n v="10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35"/>
    <n v="11"/>
    <n v="0"/>
    <n v="1"/>
    <n v="0"/>
    <n v="26"/>
    <m/>
    <x v="0"/>
    <s v=""/>
    <m/>
    <s v=""/>
    <n v="1"/>
    <n v="0"/>
    <n v="0"/>
    <n v="26"/>
    <n v="1"/>
    <n v="1"/>
    <s v=""/>
    <n v="26"/>
    <s v=""/>
    <s v=""/>
    <s v=""/>
    <n v="11"/>
    <n v="0"/>
    <n v="0"/>
    <n v="0"/>
    <s v=""/>
    <s v=""/>
    <s v=""/>
    <s v=""/>
  </r>
  <r>
    <x v="35"/>
    <n v="12"/>
    <n v="0"/>
    <n v="1"/>
    <n v="0"/>
    <n v="29"/>
    <m/>
    <x v="0"/>
    <s v=""/>
    <m/>
    <s v=""/>
    <n v="0"/>
    <n v="0"/>
    <n v="0"/>
    <n v="26"/>
    <n v="1"/>
    <n v="2"/>
    <s v=""/>
    <s v=""/>
    <s v=""/>
    <s v=""/>
    <s v=""/>
    <s v=""/>
    <n v="0"/>
    <n v="1"/>
    <n v="1"/>
    <s v=""/>
    <s v=""/>
    <s v=""/>
    <s v=""/>
  </r>
  <r>
    <x v="35"/>
    <n v="13"/>
    <n v="0"/>
    <n v="0"/>
    <n v="0"/>
    <n v="29"/>
    <m/>
    <x v="0"/>
    <s v=""/>
    <m/>
    <s v=""/>
    <n v="0"/>
    <n v="0"/>
    <n v="0"/>
    <n v="26"/>
    <n v="1"/>
    <n v="3"/>
    <n v="3"/>
    <s v=""/>
    <s v=""/>
    <s v=""/>
    <n v="13"/>
    <s v=""/>
    <s v=""/>
    <s v=""/>
    <s v=""/>
    <n v="1"/>
    <s v=""/>
    <s v=""/>
    <s v=""/>
  </r>
  <r>
    <x v="1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"/>
    <n v="2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"/>
    <n v="3"/>
    <n v="0"/>
    <n v="1"/>
    <n v="0"/>
    <n v="2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1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1"/>
    <n v="5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"/>
    <n v="6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"/>
    <n v="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"/>
    <n v="8"/>
    <n v="0"/>
    <n v="0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6"/>
    <n v="1"/>
    <n v="1"/>
    <n v="1"/>
    <n v="0"/>
    <n v="2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6"/>
    <n v="2"/>
    <n v="1"/>
    <n v="1"/>
    <n v="0"/>
    <n v="3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6"/>
    <n v="3"/>
    <n v="1"/>
    <n v="1"/>
    <n v="0"/>
    <n v="3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36"/>
    <n v="4"/>
    <n v="1"/>
    <n v="1"/>
    <n v="0"/>
    <n v="3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36"/>
    <n v="5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36"/>
    <n v="6"/>
    <n v="1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6"/>
    <n v="7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6"/>
    <n v="8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6"/>
    <n v="9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6"/>
    <n v="10"/>
    <n v="1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6"/>
    <n v="11"/>
    <n v="1"/>
    <n v="1"/>
    <n v="0"/>
    <n v="3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6"/>
    <n v="12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7"/>
    <n v="1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7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37"/>
    <n v="3"/>
    <n v="1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37"/>
    <n v="4"/>
    <n v="1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37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7"/>
    <n v="6"/>
    <n v="1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37"/>
    <n v="7"/>
    <n v="1"/>
    <n v="1"/>
    <n v="0"/>
    <n v="29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7"/>
    <n v="8"/>
    <n v="1"/>
    <n v="1"/>
    <n v="0"/>
    <n v="27"/>
    <m/>
    <x v="0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7"/>
    <n v="9"/>
    <n v="1"/>
    <n v="1"/>
    <n v="0"/>
    <n v="26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7"/>
    <n v="10"/>
    <n v="1"/>
    <n v="1"/>
    <n v="0"/>
    <n v="30"/>
    <m/>
    <x v="0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37"/>
    <n v="11"/>
    <n v="1"/>
    <n v="1"/>
    <n v="0"/>
    <n v="29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7"/>
    <n v="12"/>
    <n v="1"/>
    <n v="1"/>
    <n v="0"/>
    <n v="28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37"/>
    <n v="13"/>
    <n v="1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8"/>
    <n v="1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38"/>
    <n v="2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8"/>
    <n v="3"/>
    <n v="1"/>
    <n v="1"/>
    <n v="0"/>
    <n v="3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38"/>
    <n v="4"/>
    <n v="1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38"/>
    <n v="5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8"/>
    <n v="6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8"/>
    <n v="7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8"/>
    <n v="8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8"/>
    <n v="9"/>
    <n v="1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38"/>
    <n v="10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8"/>
    <n v="11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8"/>
    <n v="12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39"/>
    <n v="1"/>
    <n v="0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9"/>
    <n v="2"/>
    <n v="0"/>
    <n v="1"/>
    <n v="0"/>
    <n v="3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39"/>
    <n v="3"/>
    <n v="0"/>
    <n v="1"/>
    <n v="0"/>
    <n v="34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39"/>
    <n v="4"/>
    <n v="0"/>
    <n v="1"/>
    <n v="0"/>
    <n v="4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39"/>
    <n v="5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9"/>
    <n v="6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9"/>
    <n v="7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9"/>
    <n v="8"/>
    <n v="0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9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39"/>
    <n v="10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9"/>
    <n v="11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9"/>
    <n v="12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39"/>
    <n v="13"/>
    <n v="0"/>
    <n v="1"/>
    <n v="0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0"/>
    <n v="1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40"/>
    <n v="2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0"/>
    <n v="3"/>
    <n v="0"/>
    <n v="1"/>
    <n v="0"/>
    <n v="3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0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40"/>
    <n v="5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0"/>
    <n v="6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0"/>
    <n v="7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0"/>
    <n v="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0"/>
    <n v="9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0"/>
    <n v="10"/>
    <n v="0"/>
    <n v="0"/>
    <n v="0"/>
    <n v="30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0"/>
    <n v="11"/>
    <n v="0"/>
    <n v="1"/>
    <n v="0"/>
    <n v="36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0"/>
    <n v="12"/>
    <n v="0"/>
    <n v="1"/>
    <n v="0"/>
    <n v="33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0"/>
    <n v="13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1"/>
    <n v="1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1"/>
    <n v="2"/>
    <n v="1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41"/>
    <n v="3"/>
    <n v="1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41"/>
    <n v="4"/>
    <n v="1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41"/>
    <n v="5"/>
    <n v="1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1"/>
    <n v="6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1"/>
    <n v="7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1"/>
    <n v="8"/>
    <n v="1"/>
    <n v="1"/>
    <n v="0"/>
    <n v="2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1"/>
    <n v="9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1"/>
    <n v="10"/>
    <n v="1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1"/>
    <n v="11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1"/>
    <n v="12"/>
    <n v="1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2"/>
    <n v="1"/>
    <n v="0"/>
    <n v="0"/>
    <n v="0"/>
    <n v="33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42"/>
    <n v="2"/>
    <n v="0"/>
    <n v="1"/>
    <n v="0"/>
    <n v="34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42"/>
    <n v="3"/>
    <n v="0"/>
    <n v="1"/>
    <n v="0"/>
    <n v="32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42"/>
    <n v="4"/>
    <n v="0"/>
    <n v="1"/>
    <n v="0"/>
    <n v="32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1"/>
    <n v="1"/>
    <n v="1"/>
  </r>
  <r>
    <x v="42"/>
    <n v="5"/>
    <n v="0"/>
    <n v="1"/>
    <n v="0"/>
    <n v="32"/>
    <m/>
    <x v="0"/>
    <s v=""/>
    <m/>
    <s v=""/>
    <n v="1"/>
    <n v="0"/>
    <n v="0"/>
    <n v="32"/>
    <n v="1"/>
    <n v="1"/>
    <s v=""/>
    <n v="32"/>
    <s v=""/>
    <s v=""/>
    <s v=""/>
    <n v="5"/>
    <n v="0"/>
    <n v="0"/>
    <n v="0"/>
    <s v=""/>
    <s v=""/>
    <s v=""/>
    <s v=""/>
  </r>
  <r>
    <x v="42"/>
    <n v="6"/>
    <n v="0"/>
    <n v="1"/>
    <n v="0"/>
    <n v="34"/>
    <m/>
    <x v="0"/>
    <s v=""/>
    <m/>
    <s v=""/>
    <n v="0"/>
    <n v="0"/>
    <n v="0"/>
    <n v="32"/>
    <n v="1"/>
    <n v="2"/>
    <s v=""/>
    <s v=""/>
    <s v=""/>
    <s v=""/>
    <s v=""/>
    <s v=""/>
    <n v="0"/>
    <n v="0"/>
    <n v="0"/>
    <s v=""/>
    <s v=""/>
    <s v=""/>
    <s v=""/>
  </r>
  <r>
    <x v="42"/>
    <n v="7"/>
    <n v="0"/>
    <n v="1"/>
    <n v="0"/>
    <n v="33"/>
    <m/>
    <x v="0"/>
    <s v=""/>
    <m/>
    <s v=""/>
    <n v="0"/>
    <n v="0"/>
    <n v="0"/>
    <n v="32"/>
    <n v="1"/>
    <n v="3"/>
    <n v="3"/>
    <s v=""/>
    <s v=""/>
    <s v=""/>
    <s v=""/>
    <s v=""/>
    <n v="0"/>
    <n v="0"/>
    <n v="0"/>
    <s v=""/>
    <s v=""/>
    <s v=""/>
    <s v=""/>
  </r>
  <r>
    <x v="42"/>
    <n v="8"/>
    <n v="0"/>
    <n v="1"/>
    <n v="0"/>
    <n v="35"/>
    <m/>
    <x v="0"/>
    <s v=""/>
    <m/>
    <s v=""/>
    <n v="0"/>
    <n v="0"/>
    <n v="0"/>
    <n v="32"/>
    <n v="0"/>
    <s v=""/>
    <s v=""/>
    <s v=""/>
    <s v=""/>
    <s v=""/>
    <s v=""/>
    <s v=""/>
    <s v=""/>
    <s v=""/>
    <s v=""/>
    <s v=""/>
    <n v="0"/>
    <n v="0"/>
    <n v="0"/>
  </r>
  <r>
    <x v="42"/>
    <n v="9"/>
    <n v="0"/>
    <n v="1"/>
    <n v="0"/>
    <n v="32"/>
    <m/>
    <x v="0"/>
    <s v=""/>
    <m/>
    <s v=""/>
    <n v="0"/>
    <n v="0"/>
    <n v="0"/>
    <n v="32"/>
    <n v="1"/>
    <n v="1"/>
    <s v=""/>
    <s v=""/>
    <n v="32"/>
    <s v=""/>
    <s v=""/>
    <s v=""/>
    <n v="0"/>
    <n v="0"/>
    <n v="0"/>
    <s v=""/>
    <s v=""/>
    <s v=""/>
    <s v=""/>
  </r>
  <r>
    <x v="42"/>
    <n v="10"/>
    <n v="0"/>
    <n v="1"/>
    <n v="0"/>
    <n v="31"/>
    <m/>
    <x v="0"/>
    <s v=""/>
    <m/>
    <s v=""/>
    <n v="0"/>
    <n v="0"/>
    <n v="0"/>
    <n v="32"/>
    <n v="1"/>
    <n v="2"/>
    <s v=""/>
    <s v=""/>
    <s v=""/>
    <s v=""/>
    <s v=""/>
    <s v=""/>
    <n v="0"/>
    <n v="0"/>
    <n v="0"/>
    <s v=""/>
    <s v=""/>
    <s v=""/>
    <s v=""/>
  </r>
  <r>
    <x v="42"/>
    <n v="11"/>
    <n v="0"/>
    <n v="1"/>
    <n v="0"/>
    <n v="38"/>
    <m/>
    <x v="0"/>
    <s v=""/>
    <m/>
    <s v=""/>
    <n v="0"/>
    <n v="0"/>
    <n v="0"/>
    <n v="32"/>
    <n v="1"/>
    <n v="3"/>
    <n v="3"/>
    <s v=""/>
    <s v=""/>
    <s v=""/>
    <s v=""/>
    <s v=""/>
    <n v="0"/>
    <n v="0"/>
    <n v="0"/>
    <s v=""/>
    <s v=""/>
    <s v=""/>
    <s v=""/>
  </r>
  <r>
    <x v="42"/>
    <n v="12"/>
    <n v="0"/>
    <n v="1"/>
    <n v="0"/>
    <n v="33"/>
    <m/>
    <x v="0"/>
    <s v=""/>
    <m/>
    <s v=""/>
    <n v="0"/>
    <n v="0"/>
    <n v="0"/>
    <n v="32"/>
    <n v="0"/>
    <s v=""/>
    <s v=""/>
    <s v=""/>
    <s v=""/>
    <s v=""/>
    <s v=""/>
    <s v=""/>
    <s v=""/>
    <s v=""/>
    <s v=""/>
    <s v=""/>
    <n v="0"/>
    <n v="0"/>
    <n v="0"/>
  </r>
  <r>
    <x v="42"/>
    <n v="13"/>
    <n v="0"/>
    <n v="1"/>
    <n v="0"/>
    <n v="36"/>
    <m/>
    <x v="0"/>
    <s v=""/>
    <m/>
    <s v=""/>
    <n v="0"/>
    <n v="0"/>
    <n v="0"/>
    <n v="32"/>
    <n v="0"/>
    <s v=""/>
    <s v=""/>
    <s v=""/>
    <s v=""/>
    <s v=""/>
    <n v="13"/>
    <s v=""/>
    <s v=""/>
    <s v=""/>
    <s v=""/>
    <s v=""/>
    <s v=""/>
    <s v=""/>
    <s v=""/>
  </r>
  <r>
    <x v="43"/>
    <n v="1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3"/>
    <n v="2"/>
    <n v="1"/>
    <n v="1"/>
    <n v="0"/>
    <n v="2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43"/>
    <n v="3"/>
    <n v="1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3"/>
    <n v="4"/>
    <n v="1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43"/>
    <n v="5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3"/>
    <n v="6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43"/>
    <n v="7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3"/>
    <n v="8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3"/>
    <n v="9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43"/>
    <n v="10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3"/>
    <n v="11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3"/>
    <n v="12"/>
    <n v="1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4"/>
    <n v="1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4"/>
    <n v="2"/>
    <n v="0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44"/>
    <n v="3"/>
    <n v="0"/>
    <n v="1"/>
    <n v="0"/>
    <n v="2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44"/>
    <n v="4"/>
    <n v="0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44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4"/>
    <n v="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4"/>
    <n v="7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4"/>
    <n v="8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4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4"/>
    <n v="10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4"/>
    <n v="11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4"/>
    <n v="12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4"/>
    <n v="13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5"/>
    <n v="1"/>
    <n v="0"/>
    <n v="1"/>
    <n v="0"/>
    <n v="3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5"/>
    <n v="2"/>
    <n v="0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5"/>
    <n v="3"/>
    <n v="0"/>
    <n v="0"/>
    <n v="0"/>
    <n v="4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5"/>
    <n v="4"/>
    <n v="0"/>
    <n v="1"/>
    <n v="0"/>
    <n v="3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45"/>
    <n v="5"/>
    <n v="0"/>
    <n v="1"/>
    <n v="0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5"/>
    <n v="6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5"/>
    <n v="7"/>
    <n v="0"/>
    <n v="0"/>
    <n v="0"/>
    <n v="4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5"/>
    <n v="8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5"/>
    <n v="9"/>
    <n v="0"/>
    <n v="0"/>
    <n v="0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5"/>
    <n v="10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5"/>
    <n v="11"/>
    <n v="0"/>
    <n v="0"/>
    <n v="0"/>
    <n v="5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6"/>
    <n v="1"/>
    <n v="1"/>
    <n v="0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46"/>
    <n v="2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6"/>
    <n v="3"/>
    <n v="1"/>
    <n v="1"/>
    <n v="0"/>
    <n v="2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6"/>
    <n v="4"/>
    <n v="1"/>
    <n v="1"/>
    <n v="0"/>
    <n v="3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46"/>
    <n v="5"/>
    <n v="1"/>
    <n v="0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7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7"/>
    <n v="2"/>
    <n v="0"/>
    <n v="1"/>
    <n v="0"/>
    <n v="3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47"/>
    <n v="3"/>
    <n v="0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7"/>
    <n v="4"/>
    <n v="0"/>
    <n v="1"/>
    <n v="0"/>
    <n v="3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47"/>
    <n v="5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47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7"/>
    <n v="7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47"/>
    <n v="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7"/>
    <n v="9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7"/>
    <n v="10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7"/>
    <n v="11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47"/>
    <n v="12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8"/>
    <n v="1"/>
    <n v="1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8"/>
    <n v="2"/>
    <n v="1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8"/>
    <n v="3"/>
    <n v="1"/>
    <n v="1"/>
    <n v="0"/>
    <n v="24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8"/>
    <n v="4"/>
    <n v="1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48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8"/>
    <n v="6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8"/>
    <n v="7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8"/>
    <n v="8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8"/>
    <n v="9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8"/>
    <n v="10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8"/>
    <n v="11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8"/>
    <n v="12"/>
    <n v="1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8"/>
    <n v="13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48"/>
    <n v="14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49"/>
    <n v="1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9"/>
    <n v="2"/>
    <n v="1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49"/>
    <n v="3"/>
    <n v="1"/>
    <n v="1"/>
    <n v="0"/>
    <n v="2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49"/>
    <n v="4"/>
    <n v="1"/>
    <n v="1"/>
    <n v="0"/>
    <n v="2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49"/>
    <n v="5"/>
    <n v="1"/>
    <n v="1"/>
    <n v="0"/>
    <n v="2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6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9"/>
    <n v="7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8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9"/>
    <n v="9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10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9"/>
    <n v="11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12"/>
    <n v="1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13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14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15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9"/>
    <n v="16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49"/>
    <n v="17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18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19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9"/>
    <n v="20"/>
    <n v="1"/>
    <n v="0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21"/>
    <n v="1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22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49"/>
    <n v="23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49"/>
    <n v="24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25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26"/>
    <n v="1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49"/>
    <n v="27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0"/>
    <n v="1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0"/>
    <n v="2"/>
    <n v="0"/>
    <n v="1"/>
    <n v="0"/>
    <n v="3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0"/>
    <n v="3"/>
    <n v="0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50"/>
    <n v="4"/>
    <n v="0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50"/>
    <n v="5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50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0"/>
    <n v="7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0"/>
    <n v="8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0"/>
    <n v="9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0"/>
    <n v="10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0"/>
    <n v="11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1"/>
    <n v="1"/>
    <n v="1"/>
    <n v="1"/>
    <n v="0"/>
    <n v="3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51"/>
    <n v="2"/>
    <n v="1"/>
    <n v="1"/>
    <n v="0"/>
    <n v="3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1"/>
    <n v="3"/>
    <n v="1"/>
    <n v="1"/>
    <n v="0"/>
    <n v="4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51"/>
    <n v="4"/>
    <n v="1"/>
    <n v="1"/>
    <n v="0"/>
    <n v="37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51"/>
    <n v="5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1"/>
    <n v="6"/>
    <n v="1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2"/>
    <n v="1"/>
    <n v="0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2"/>
    <n v="2"/>
    <n v="0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2"/>
    <n v="3"/>
    <n v="0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52"/>
    <n v="4"/>
    <n v="0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52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2"/>
    <n v="6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52"/>
    <n v="7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2"/>
    <n v="8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2"/>
    <n v="9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2"/>
    <n v="10"/>
    <n v="0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52"/>
    <n v="11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2"/>
    <n v="12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3"/>
    <n v="1"/>
    <n v="0"/>
    <n v="1"/>
    <n v="0"/>
    <n v="3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3"/>
    <n v="2"/>
    <n v="0"/>
    <n v="1"/>
    <n v="0"/>
    <n v="3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3"/>
    <n v="3"/>
    <n v="0"/>
    <n v="1"/>
    <n v="0"/>
    <n v="3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53"/>
    <n v="4"/>
    <n v="0"/>
    <n v="1"/>
    <n v="0"/>
    <n v="3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53"/>
    <n v="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3"/>
    <n v="6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3"/>
    <n v="7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3"/>
    <n v="8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3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3"/>
    <n v="10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53"/>
    <n v="11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3"/>
    <n v="12"/>
    <n v="0"/>
    <n v="0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4"/>
    <n v="1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4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4"/>
    <n v="3"/>
    <n v="1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54"/>
    <n v="4"/>
    <n v="1"/>
    <n v="0"/>
    <n v="0"/>
    <n v="2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54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4"/>
    <n v="6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54"/>
    <n v="7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4"/>
    <n v="8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4"/>
    <n v="9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4"/>
    <n v="10"/>
    <n v="1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4"/>
    <n v="11"/>
    <n v="1"/>
    <n v="0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4"/>
    <n v="12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4"/>
    <n v="13"/>
    <n v="1"/>
    <n v="0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5"/>
    <n v="1"/>
    <n v="0"/>
    <n v="1"/>
    <n v="0"/>
    <n v="3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5"/>
    <n v="2"/>
    <n v="0"/>
    <n v="0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55"/>
    <n v="3"/>
    <n v="0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55"/>
    <n v="4"/>
    <n v="0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55"/>
    <n v="5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5"/>
    <n v="6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5"/>
    <n v="7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5"/>
    <n v="8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55"/>
    <n v="9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5"/>
    <n v="10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6"/>
    <n v="1"/>
    <n v="0"/>
    <n v="1"/>
    <n v="0"/>
    <n v="4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6"/>
    <n v="2"/>
    <n v="0"/>
    <n v="0"/>
    <n v="0"/>
    <n v="4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6"/>
    <n v="3"/>
    <n v="0"/>
    <n v="0"/>
    <n v="0"/>
    <n v="3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56"/>
    <n v="4"/>
    <n v="0"/>
    <n v="1"/>
    <n v="0"/>
    <n v="2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56"/>
    <n v="5"/>
    <n v="0"/>
    <n v="1"/>
    <n v="0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6"/>
    <n v="0"/>
    <n v="1"/>
    <n v="0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7"/>
    <n v="0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8"/>
    <n v="0"/>
    <n v="0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9"/>
    <n v="0"/>
    <n v="0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0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1"/>
    <n v="0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2"/>
    <n v="0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6"/>
    <n v="13"/>
    <n v="0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4"/>
    <n v="0"/>
    <n v="1"/>
    <n v="0"/>
    <n v="4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5"/>
    <n v="0"/>
    <n v="1"/>
    <n v="0"/>
    <n v="4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6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7"/>
    <n v="0"/>
    <n v="0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8"/>
    <n v="0"/>
    <n v="0"/>
    <n v="0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19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6"/>
    <n v="20"/>
    <n v="0"/>
    <n v="1"/>
    <n v="0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7"/>
    <n v="1"/>
    <n v="0"/>
    <n v="1"/>
    <n v="0"/>
    <n v="3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57"/>
    <n v="2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7"/>
    <n v="3"/>
    <n v="0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57"/>
    <n v="4"/>
    <n v="0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57"/>
    <n v="5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6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7"/>
    <n v="7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8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7"/>
    <n v="9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0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1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2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3"/>
    <n v="0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4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57"/>
    <n v="15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6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7"/>
    <n v="17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8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1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20"/>
    <n v="0"/>
    <n v="1"/>
    <n v="0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21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57"/>
    <n v="22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23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7"/>
    <n v="24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25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26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7"/>
    <n v="27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58"/>
    <n v="1"/>
    <n v="0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1"/>
  </r>
  <r>
    <x v="58"/>
    <n v="2"/>
    <n v="0"/>
    <n v="1"/>
    <n v="0"/>
    <n v="28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58"/>
    <n v="3"/>
    <n v="0"/>
    <n v="1"/>
    <n v="0"/>
    <n v="26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1"/>
  </r>
  <r>
    <x v="58"/>
    <n v="4"/>
    <n v="0"/>
    <n v="0"/>
    <n v="0"/>
    <n v="28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1"/>
    <n v="1"/>
  </r>
  <r>
    <x v="58"/>
    <n v="5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58"/>
    <n v="6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58"/>
    <n v="7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58"/>
    <n v="8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58"/>
    <n v="9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1"/>
    <n v="1"/>
  </r>
  <r>
    <x v="58"/>
    <n v="10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58"/>
    <n v="11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58"/>
    <n v="12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58"/>
    <n v="13"/>
    <n v="0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1"/>
    <n v="1"/>
  </r>
  <r>
    <x v="58"/>
    <n v="14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58"/>
    <n v="15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58"/>
    <n v="16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58"/>
    <n v="17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58"/>
    <n v="18"/>
    <n v="0"/>
    <n v="1"/>
    <n v="0"/>
    <n v="28"/>
    <m/>
    <x v="1"/>
    <n v="0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58"/>
    <n v="19"/>
    <n v="0"/>
    <n v="1"/>
    <n v="0"/>
    <n v="28"/>
    <m/>
    <x v="1"/>
    <n v="0"/>
    <m/>
    <s v=""/>
    <n v="1"/>
    <n v="0"/>
    <n v="0"/>
    <n v="28"/>
    <n v="1"/>
    <n v="1"/>
    <s v=""/>
    <n v="28"/>
    <s v=""/>
    <s v=""/>
    <s v=""/>
    <n v="19"/>
    <n v="0"/>
    <n v="0"/>
    <n v="0"/>
    <s v=""/>
    <s v=""/>
    <s v=""/>
    <s v=""/>
  </r>
  <r>
    <x v="58"/>
    <n v="20"/>
    <n v="0"/>
    <n v="1"/>
    <n v="0"/>
    <n v="27"/>
    <m/>
    <x v="0"/>
    <n v="1"/>
    <m/>
    <s v=""/>
    <n v="0"/>
    <n v="0"/>
    <n v="0"/>
    <n v="28"/>
    <n v="1"/>
    <n v="2"/>
    <s v=""/>
    <s v=""/>
    <s v=""/>
    <s v=""/>
    <s v=""/>
    <s v=""/>
    <n v="1"/>
    <n v="1"/>
    <n v="1"/>
    <s v=""/>
    <s v=""/>
    <s v=""/>
    <s v=""/>
  </r>
  <r>
    <x v="58"/>
    <n v="21"/>
    <n v="0"/>
    <n v="0"/>
    <n v="0"/>
    <n v="28"/>
    <m/>
    <x v="0"/>
    <n v="2"/>
    <m/>
    <s v=""/>
    <n v="0"/>
    <n v="0"/>
    <n v="0"/>
    <n v="28"/>
    <n v="1"/>
    <n v="3"/>
    <s v=""/>
    <s v=""/>
    <s v=""/>
    <s v=""/>
    <s v=""/>
    <s v=""/>
    <n v="1"/>
    <n v="1"/>
    <n v="1"/>
    <s v=""/>
    <s v=""/>
    <s v=""/>
    <s v=""/>
  </r>
  <r>
    <x v="58"/>
    <n v="22"/>
    <n v="0"/>
    <n v="1"/>
    <n v="0"/>
    <n v="28"/>
    <m/>
    <x v="1"/>
    <n v="0"/>
    <m/>
    <s v=""/>
    <n v="0"/>
    <n v="0"/>
    <n v="0"/>
    <n v="28"/>
    <n v="1"/>
    <n v="4"/>
    <s v=""/>
    <s v=""/>
    <s v=""/>
    <s v=""/>
    <s v=""/>
    <s v=""/>
    <n v="1"/>
    <n v="1"/>
    <n v="1"/>
    <s v=""/>
    <s v=""/>
    <s v=""/>
    <s v=""/>
  </r>
  <r>
    <x v="58"/>
    <n v="23"/>
    <n v="0"/>
    <n v="1"/>
    <n v="0"/>
    <n v="28"/>
    <m/>
    <x v="1"/>
    <n v="0"/>
    <m/>
    <s v=""/>
    <n v="1"/>
    <n v="0"/>
    <n v="0"/>
    <n v="28"/>
    <n v="1"/>
    <n v="5"/>
    <n v="5"/>
    <s v=""/>
    <s v=""/>
    <s v=""/>
    <n v="23"/>
    <s v=""/>
    <s v=""/>
    <s v=""/>
    <s v=""/>
    <n v="1"/>
    <s v=""/>
    <s v=""/>
    <s v=""/>
  </r>
  <r>
    <x v="59"/>
    <n v="1"/>
    <n v="1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59"/>
    <n v="2"/>
    <n v="1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59"/>
    <n v="3"/>
    <n v="1"/>
    <n v="1"/>
    <n v="0"/>
    <n v="4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59"/>
    <n v="4"/>
    <n v="1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59"/>
    <n v="5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9"/>
    <n v="6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59"/>
    <n v="7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9"/>
    <n v="8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59"/>
    <n v="9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9"/>
    <n v="10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9"/>
    <n v="11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9"/>
    <n v="12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9"/>
    <n v="13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59"/>
    <n v="14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0"/>
    <n v="1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0"/>
    <n v="2"/>
    <n v="0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0"/>
    <n v="3"/>
    <n v="0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60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1"/>
    <n v="1"/>
    <n v="1"/>
  </r>
  <r>
    <x v="60"/>
    <n v="5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0"/>
    <n v="6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0"/>
    <n v="7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0"/>
    <n v="8"/>
    <n v="0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0"/>
    <n v="9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0"/>
    <n v="10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0"/>
    <n v="11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0"/>
    <n v="12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0"/>
    <n v="13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0"/>
    <n v="14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0"/>
    <n v="15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1"/>
    <n v="1"/>
    <n v="1"/>
    <n v="1"/>
    <n v="0"/>
    <n v="28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1"/>
    <n v="1"/>
  </r>
  <r>
    <x v="61"/>
    <n v="2"/>
    <n v="1"/>
    <n v="1"/>
    <n v="0"/>
    <n v="29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61"/>
    <n v="3"/>
    <n v="1"/>
    <n v="1"/>
    <n v="0"/>
    <n v="26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61"/>
    <n v="4"/>
    <n v="1"/>
    <n v="1"/>
    <n v="0"/>
    <n v="26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1"/>
    <n v="1"/>
    <n v="1"/>
  </r>
  <r>
    <x v="61"/>
    <n v="5"/>
    <n v="1"/>
    <n v="1"/>
    <n v="0"/>
    <n v="26"/>
    <m/>
    <x v="0"/>
    <s v=""/>
    <m/>
    <s v=""/>
    <n v="1"/>
    <n v="0"/>
    <n v="0"/>
    <n v="26"/>
    <n v="1"/>
    <n v="1"/>
    <s v=""/>
    <n v="26"/>
    <s v=""/>
    <s v=""/>
    <s v=""/>
    <n v="5"/>
    <n v="0"/>
    <n v="0"/>
    <n v="0"/>
    <s v=""/>
    <s v=""/>
    <s v=""/>
    <s v=""/>
  </r>
  <r>
    <x v="61"/>
    <n v="6"/>
    <n v="1"/>
    <n v="1"/>
    <n v="0"/>
    <n v="25"/>
    <m/>
    <x v="0"/>
    <s v=""/>
    <m/>
    <s v=""/>
    <n v="0"/>
    <n v="0"/>
    <n v="0"/>
    <n v="26"/>
    <n v="1"/>
    <n v="2"/>
    <s v=""/>
    <s v=""/>
    <s v=""/>
    <s v=""/>
    <s v=""/>
    <s v=""/>
    <n v="1"/>
    <n v="1"/>
    <n v="1"/>
    <s v=""/>
    <s v=""/>
    <s v=""/>
    <s v=""/>
  </r>
  <r>
    <x v="61"/>
    <n v="7"/>
    <n v="1"/>
    <n v="1"/>
    <n v="0"/>
    <n v="26"/>
    <m/>
    <x v="0"/>
    <s v=""/>
    <m/>
    <s v=""/>
    <n v="0"/>
    <n v="0"/>
    <n v="0"/>
    <n v="26"/>
    <n v="1"/>
    <n v="3"/>
    <s v=""/>
    <s v=""/>
    <s v=""/>
    <s v=""/>
    <s v=""/>
    <s v=""/>
    <n v="1"/>
    <n v="1"/>
    <n v="1"/>
    <s v=""/>
    <s v=""/>
    <s v=""/>
    <s v=""/>
  </r>
  <r>
    <x v="61"/>
    <n v="8"/>
    <n v="1"/>
    <n v="1"/>
    <n v="0"/>
    <n v="26"/>
    <m/>
    <x v="0"/>
    <s v=""/>
    <m/>
    <s v=""/>
    <n v="0"/>
    <n v="0"/>
    <n v="0"/>
    <n v="26"/>
    <n v="1"/>
    <n v="4"/>
    <s v=""/>
    <s v=""/>
    <s v=""/>
    <s v=""/>
    <s v=""/>
    <s v=""/>
    <n v="1"/>
    <n v="1"/>
    <n v="1"/>
    <s v=""/>
    <s v=""/>
    <s v=""/>
    <s v=""/>
  </r>
  <r>
    <x v="61"/>
    <n v="9"/>
    <n v="1"/>
    <n v="1"/>
    <n v="0"/>
    <n v="26"/>
    <m/>
    <x v="0"/>
    <s v=""/>
    <m/>
    <s v=""/>
    <n v="1"/>
    <n v="0"/>
    <n v="0"/>
    <n v="26"/>
    <n v="1"/>
    <n v="5"/>
    <s v=""/>
    <s v=""/>
    <s v=""/>
    <s v=""/>
    <s v=""/>
    <s v=""/>
    <n v="1"/>
    <n v="1"/>
    <n v="1"/>
    <s v=""/>
    <s v=""/>
    <s v=""/>
    <s v=""/>
  </r>
  <r>
    <x v="61"/>
    <n v="10"/>
    <n v="1"/>
    <n v="1"/>
    <n v="0"/>
    <n v="26"/>
    <m/>
    <x v="0"/>
    <s v=""/>
    <m/>
    <s v=""/>
    <n v="1"/>
    <n v="1"/>
    <n v="0"/>
    <n v="26"/>
    <n v="1"/>
    <n v="6"/>
    <s v=""/>
    <s v=""/>
    <s v=""/>
    <s v=""/>
    <s v=""/>
    <s v=""/>
    <n v="0"/>
    <n v="0"/>
    <n v="0"/>
    <s v=""/>
    <s v=""/>
    <s v=""/>
    <s v=""/>
  </r>
  <r>
    <x v="61"/>
    <n v="11"/>
    <n v="1"/>
    <n v="1"/>
    <n v="0"/>
    <n v="28"/>
    <m/>
    <x v="0"/>
    <s v=""/>
    <m/>
    <s v=""/>
    <n v="0"/>
    <n v="0"/>
    <n v="0"/>
    <n v="26"/>
    <n v="1"/>
    <n v="7"/>
    <s v=""/>
    <s v=""/>
    <s v=""/>
    <s v=""/>
    <s v=""/>
    <s v=""/>
    <n v="0"/>
    <n v="0"/>
    <n v="0"/>
    <s v=""/>
    <s v=""/>
    <s v=""/>
    <s v=""/>
  </r>
  <r>
    <x v="61"/>
    <n v="12"/>
    <n v="1"/>
    <n v="1"/>
    <n v="0"/>
    <n v="27"/>
    <m/>
    <x v="0"/>
    <s v=""/>
    <m/>
    <s v=""/>
    <n v="0"/>
    <n v="0"/>
    <n v="0"/>
    <n v="26"/>
    <n v="1"/>
    <n v="8"/>
    <n v="8"/>
    <s v=""/>
    <s v=""/>
    <s v=""/>
    <s v=""/>
    <s v=""/>
    <n v="0"/>
    <n v="0"/>
    <n v="1"/>
    <s v=""/>
    <s v=""/>
    <s v=""/>
    <s v=""/>
  </r>
  <r>
    <x v="61"/>
    <n v="13"/>
    <n v="1"/>
    <n v="1"/>
    <n v="0"/>
    <n v="28"/>
    <m/>
    <x v="0"/>
    <s v=""/>
    <m/>
    <s v=""/>
    <n v="0"/>
    <n v="0"/>
    <n v="0"/>
    <n v="26"/>
    <n v="0"/>
    <s v=""/>
    <s v=""/>
    <s v=""/>
    <s v=""/>
    <s v=""/>
    <s v=""/>
    <s v=""/>
    <s v=""/>
    <s v=""/>
    <s v=""/>
    <s v=""/>
    <n v="0"/>
    <n v="0"/>
    <n v="0"/>
  </r>
  <r>
    <x v="61"/>
    <n v="14"/>
    <n v="1"/>
    <n v="1"/>
    <n v="0"/>
    <n v="27"/>
    <m/>
    <x v="0"/>
    <s v=""/>
    <m/>
    <s v=""/>
    <n v="0"/>
    <n v="0"/>
    <n v="0"/>
    <n v="26"/>
    <n v="0"/>
    <s v=""/>
    <s v=""/>
    <s v=""/>
    <s v=""/>
    <s v=""/>
    <n v="14"/>
    <s v=""/>
    <s v=""/>
    <s v=""/>
    <s v=""/>
    <s v=""/>
    <s v=""/>
    <s v=""/>
    <s v=""/>
  </r>
  <r>
    <x v="62"/>
    <n v="1"/>
    <n v="0"/>
    <n v="0"/>
    <n v="0"/>
    <n v="3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62"/>
    <n v="2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2"/>
    <n v="3"/>
    <n v="0"/>
    <n v="1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62"/>
    <n v="4"/>
    <n v="0"/>
    <n v="0"/>
    <n v="0"/>
    <n v="33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62"/>
    <n v="5"/>
    <n v="0"/>
    <n v="0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2"/>
    <n v="6"/>
    <n v="0"/>
    <n v="0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2"/>
    <n v="7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62"/>
    <n v="8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2"/>
    <n v="9"/>
    <n v="0"/>
    <n v="0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2"/>
    <n v="10"/>
    <n v="0"/>
    <n v="0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2"/>
    <n v="11"/>
    <n v="0"/>
    <n v="0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2"/>
    <n v="12"/>
    <n v="0"/>
    <n v="0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3"/>
    <n v="1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3"/>
    <n v="2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3"/>
    <n v="3"/>
    <n v="0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63"/>
    <n v="4"/>
    <n v="0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63"/>
    <n v="5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3"/>
    <n v="6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63"/>
    <n v="7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3"/>
    <n v="8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3"/>
    <n v="9"/>
    <n v="0"/>
    <n v="0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3"/>
    <n v="10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3"/>
    <n v="11"/>
    <n v="0"/>
    <n v="0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3"/>
    <n v="12"/>
    <n v="0"/>
    <n v="0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3"/>
    <n v="13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3"/>
    <n v="14"/>
    <n v="0"/>
    <n v="0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3"/>
    <n v="15"/>
    <n v="0"/>
    <n v="0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3"/>
    <n v="16"/>
    <n v="0"/>
    <n v="0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3"/>
    <n v="17"/>
    <n v="0"/>
    <n v="0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4"/>
    <n v="1"/>
    <n v="1"/>
    <n v="1"/>
    <n v="0"/>
    <n v="25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64"/>
    <n v="2"/>
    <n v="1"/>
    <n v="1"/>
    <n v="0"/>
    <n v="32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64"/>
    <n v="3"/>
    <n v="1"/>
    <n v="1"/>
    <n v="0"/>
    <n v="27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1"/>
    <n v="1"/>
  </r>
  <r>
    <x v="64"/>
    <n v="4"/>
    <n v="1"/>
    <n v="1"/>
    <n v="0"/>
    <n v="29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64"/>
    <n v="5"/>
    <n v="1"/>
    <n v="1"/>
    <n v="0"/>
    <n v="2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64"/>
    <n v="6"/>
    <n v="1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64"/>
    <n v="7"/>
    <n v="1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64"/>
    <n v="8"/>
    <n v="1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64"/>
    <n v="9"/>
    <n v="1"/>
    <n v="1"/>
    <n v="0"/>
    <n v="28"/>
    <m/>
    <x v="1"/>
    <n v="0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64"/>
    <n v="10"/>
    <n v="1"/>
    <n v="1"/>
    <n v="0"/>
    <n v="28"/>
    <m/>
    <x v="1"/>
    <n v="0"/>
    <m/>
    <s v=""/>
    <n v="1"/>
    <n v="0"/>
    <n v="0"/>
    <n v="28"/>
    <n v="1"/>
    <n v="1"/>
    <s v=""/>
    <n v="28"/>
    <s v=""/>
    <s v=""/>
    <s v=""/>
    <n v="10"/>
    <n v="0"/>
    <n v="0"/>
    <n v="0"/>
    <s v=""/>
    <s v=""/>
    <s v=""/>
    <s v=""/>
  </r>
  <r>
    <x v="64"/>
    <n v="11"/>
    <n v="1"/>
    <n v="1"/>
    <n v="0"/>
    <n v="26"/>
    <m/>
    <x v="0"/>
    <n v="1"/>
    <m/>
    <s v=""/>
    <n v="0"/>
    <n v="0"/>
    <n v="0"/>
    <n v="28"/>
    <n v="1"/>
    <n v="2"/>
    <s v=""/>
    <s v=""/>
    <s v=""/>
    <s v=""/>
    <s v=""/>
    <s v=""/>
    <n v="1"/>
    <n v="1"/>
    <n v="1"/>
    <s v=""/>
    <s v=""/>
    <s v=""/>
    <s v=""/>
  </r>
  <r>
    <x v="64"/>
    <n v="12"/>
    <n v="1"/>
    <n v="1"/>
    <n v="0"/>
    <n v="28"/>
    <m/>
    <x v="0"/>
    <n v="2"/>
    <m/>
    <s v=""/>
    <n v="0"/>
    <n v="0"/>
    <n v="0"/>
    <n v="28"/>
    <n v="1"/>
    <n v="3"/>
    <n v="3"/>
    <s v=""/>
    <s v=""/>
    <s v=""/>
    <n v="12"/>
    <s v=""/>
    <s v=""/>
    <s v=""/>
    <s v=""/>
    <n v="1"/>
    <s v=""/>
    <s v=""/>
    <s v=""/>
  </r>
  <r>
    <x v="65"/>
    <n v="1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5"/>
    <n v="2"/>
    <n v="1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5"/>
    <n v="3"/>
    <n v="1"/>
    <n v="1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65"/>
    <n v="4"/>
    <n v="1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65"/>
    <n v="5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5"/>
    <n v="6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5"/>
    <n v="7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5"/>
    <n v="8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5"/>
    <n v="9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5"/>
    <n v="10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5"/>
    <n v="11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5"/>
    <n v="12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5"/>
    <n v="13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6"/>
    <n v="1"/>
    <n v="0"/>
    <n v="1"/>
    <n v="0"/>
    <n v="3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66"/>
    <n v="2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6"/>
    <n v="3"/>
    <n v="0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66"/>
    <n v="4"/>
    <n v="0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66"/>
    <n v="5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6"/>
    <n v="6"/>
    <n v="0"/>
    <n v="1"/>
    <n v="0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6"/>
    <n v="7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66"/>
    <n v="8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6"/>
    <n v="9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6"/>
    <n v="10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66"/>
    <n v="11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6"/>
    <n v="12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66"/>
    <n v="13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6"/>
    <n v="14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6"/>
    <n v="15"/>
    <n v="0"/>
    <n v="1"/>
    <n v="0"/>
    <n v="31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66"/>
    <n v="16"/>
    <n v="0"/>
    <n v="1"/>
    <n v="0"/>
    <n v="31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7"/>
    <n v="1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7"/>
    <n v="2"/>
    <n v="1"/>
    <n v="1"/>
    <n v="0"/>
    <n v="3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7"/>
    <n v="3"/>
    <n v="1"/>
    <n v="1"/>
    <n v="0"/>
    <n v="34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67"/>
    <n v="4"/>
    <n v="1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67"/>
    <n v="5"/>
    <n v="1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7"/>
    <n v="6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8"/>
    <n v="1"/>
    <n v="0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8"/>
    <n v="2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68"/>
    <n v="3"/>
    <n v="0"/>
    <n v="1"/>
    <n v="0"/>
    <n v="2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68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68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8"/>
    <n v="6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8"/>
    <n v="7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8"/>
    <n v="8"/>
    <n v="0"/>
    <n v="0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69"/>
    <n v="1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69"/>
    <n v="2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69"/>
    <n v="3"/>
    <n v="0"/>
    <n v="1"/>
    <n v="0"/>
    <n v="2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69"/>
    <n v="4"/>
    <n v="0"/>
    <n v="1"/>
    <n v="0"/>
    <n v="2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69"/>
    <n v="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9"/>
    <n v="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9"/>
    <n v="7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9"/>
    <n v="8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9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9"/>
    <n v="10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69"/>
    <n v="11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0"/>
    <n v="1"/>
    <n v="1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0"/>
    <n v="2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0"/>
    <n v="3"/>
    <n v="1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70"/>
    <n v="4"/>
    <n v="1"/>
    <n v="1"/>
    <n v="0"/>
    <n v="2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70"/>
    <n v="5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0"/>
    <n v="6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0"/>
    <n v="7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0"/>
    <n v="8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0"/>
    <n v="9"/>
    <n v="1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70"/>
    <n v="10"/>
    <n v="1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0"/>
    <n v="11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70"/>
    <n v="12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1"/>
    <n v="1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71"/>
    <n v="2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71"/>
    <n v="3"/>
    <n v="0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71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1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71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1"/>
    <n v="7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2"/>
    <n v="1"/>
    <n v="0"/>
    <n v="1"/>
    <n v="0"/>
    <n v="3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72"/>
    <n v="2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2"/>
    <n v="3"/>
    <n v="0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72"/>
    <n v="4"/>
    <n v="0"/>
    <n v="1"/>
    <n v="0"/>
    <n v="3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72"/>
    <n v="5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2"/>
    <n v="6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2"/>
    <n v="7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3"/>
    <n v="1"/>
    <n v="0"/>
    <n v="0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3"/>
    <n v="2"/>
    <n v="0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3"/>
    <n v="3"/>
    <n v="0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73"/>
    <n v="4"/>
    <n v="0"/>
    <n v="0"/>
    <n v="0"/>
    <n v="3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3"/>
    <n v="5"/>
    <n v="0"/>
    <n v="0"/>
    <n v="0"/>
    <n v="4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3"/>
    <n v="6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3"/>
    <n v="7"/>
    <n v="0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3"/>
    <n v="8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3"/>
    <n v="9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3"/>
    <n v="10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3"/>
    <n v="11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3"/>
    <n v="12"/>
    <n v="0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4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4"/>
    <n v="2"/>
    <n v="0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74"/>
    <n v="3"/>
    <n v="0"/>
    <n v="1"/>
    <n v="0"/>
    <n v="2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74"/>
    <n v="4"/>
    <n v="0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4"/>
    <n v="5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74"/>
    <n v="6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5"/>
    <n v="1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5"/>
    <n v="2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75"/>
    <n v="3"/>
    <n v="1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75"/>
    <n v="4"/>
    <n v="1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5"/>
    <n v="5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75"/>
    <n v="6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5"/>
    <n v="7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75"/>
    <n v="8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5"/>
    <n v="9"/>
    <n v="1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75"/>
    <n v="10"/>
    <n v="1"/>
    <n v="1"/>
    <n v="0"/>
    <n v="29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6"/>
    <n v="1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76"/>
    <n v="2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6"/>
    <n v="3"/>
    <n v="0"/>
    <n v="1"/>
    <n v="0"/>
    <n v="2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76"/>
    <n v="4"/>
    <n v="0"/>
    <n v="1"/>
    <n v="0"/>
    <n v="2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1"/>
    <n v="1"/>
    <n v="1"/>
  </r>
  <r>
    <x v="76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76"/>
    <n v="6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6"/>
    <n v="7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76"/>
    <n v="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6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7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7"/>
    <n v="2"/>
    <n v="0"/>
    <n v="0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7"/>
    <n v="3"/>
    <n v="0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77"/>
    <n v="4"/>
    <n v="0"/>
    <n v="1"/>
    <n v="0"/>
    <n v="2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7"/>
    <n v="5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7"/>
    <n v="6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77"/>
    <n v="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7"/>
    <n v="8"/>
    <n v="0"/>
    <n v="0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77"/>
    <n v="9"/>
    <n v="0"/>
    <n v="0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7"/>
    <n v="10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7"/>
    <n v="11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77"/>
    <n v="12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7"/>
    <n v="13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8"/>
    <n v="1"/>
    <n v="1"/>
    <n v="1"/>
    <n v="1"/>
    <n v="3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8"/>
    <n v="2"/>
    <n v="1"/>
    <n v="1"/>
    <n v="1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8"/>
    <n v="3"/>
    <n v="1"/>
    <n v="1"/>
    <n v="1"/>
    <n v="3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78"/>
    <n v="4"/>
    <n v="1"/>
    <n v="1"/>
    <n v="1"/>
    <n v="3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8"/>
    <n v="5"/>
    <n v="1"/>
    <n v="1"/>
    <n v="1"/>
    <n v="3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8"/>
    <n v="6"/>
    <n v="1"/>
    <n v="1"/>
    <n v="1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8"/>
    <n v="7"/>
    <n v="1"/>
    <n v="1"/>
    <n v="1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8"/>
    <n v="8"/>
    <n v="1"/>
    <n v="1"/>
    <n v="1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8"/>
    <n v="9"/>
    <n v="1"/>
    <n v="1"/>
    <n v="1"/>
    <n v="35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8"/>
    <n v="10"/>
    <n v="1"/>
    <n v="0"/>
    <n v="1"/>
    <n v="32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8"/>
    <n v="11"/>
    <n v="1"/>
    <n v="1"/>
    <n v="1"/>
    <n v="38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8"/>
    <n v="12"/>
    <n v="1"/>
    <n v="1"/>
    <n v="1"/>
    <n v="42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79"/>
    <n v="1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9"/>
    <n v="2"/>
    <n v="0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79"/>
    <n v="3"/>
    <n v="0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79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79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7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8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9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10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11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9"/>
    <n v="12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13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14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9"/>
    <n v="15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1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17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79"/>
    <n v="18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79"/>
    <n v="19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79"/>
    <n v="20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0"/>
    <n v="1"/>
    <n v="0"/>
    <n v="1"/>
    <n v="0"/>
    <n v="3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0"/>
    <n v="2"/>
    <n v="0"/>
    <n v="1"/>
    <n v="0"/>
    <n v="2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0"/>
    <n v="3"/>
    <n v="0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80"/>
    <n v="4"/>
    <n v="0"/>
    <n v="1"/>
    <n v="0"/>
    <n v="3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80"/>
    <n v="5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1"/>
    <n v="1"/>
    <n v="0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81"/>
    <n v="2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1"/>
    <n v="3"/>
    <n v="0"/>
    <n v="0"/>
    <n v="0"/>
    <n v="2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81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81"/>
    <n v="5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81"/>
    <n v="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1"/>
    <n v="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81"/>
    <n v="8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1"/>
    <n v="9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81"/>
    <n v="10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1"/>
    <n v="11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1"/>
    <n v="12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1"/>
    <n v="13"/>
    <n v="0"/>
    <n v="0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1"/>
    <n v="14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1"/>
    <n v="15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81"/>
    <n v="1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2"/>
    <n v="1"/>
    <n v="1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2"/>
    <n v="2"/>
    <n v="1"/>
    <n v="1"/>
    <n v="0"/>
    <n v="3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2"/>
    <n v="3"/>
    <n v="1"/>
    <n v="1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82"/>
    <n v="4"/>
    <n v="1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82"/>
    <n v="5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2"/>
    <n v="6"/>
    <n v="1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2"/>
    <n v="7"/>
    <n v="1"/>
    <n v="1"/>
    <n v="0"/>
    <n v="2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2"/>
    <n v="8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2"/>
    <n v="9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82"/>
    <n v="10"/>
    <n v="1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2"/>
    <n v="11"/>
    <n v="1"/>
    <n v="1"/>
    <n v="0"/>
    <n v="26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2"/>
    <n v="12"/>
    <n v="1"/>
    <n v="1"/>
    <n v="0"/>
    <n v="25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2"/>
    <n v="13"/>
    <n v="1"/>
    <n v="1"/>
    <n v="0"/>
    <n v="26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3"/>
    <n v="1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83"/>
    <n v="2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3"/>
    <n v="3"/>
    <n v="0"/>
    <n v="1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83"/>
    <n v="4"/>
    <n v="0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83"/>
    <n v="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3"/>
    <n v="6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3"/>
    <n v="7"/>
    <n v="0"/>
    <n v="0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3"/>
    <n v="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3"/>
    <n v="9"/>
    <n v="0"/>
    <n v="1"/>
    <n v="0"/>
    <n v="2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3"/>
    <n v="10"/>
    <n v="0"/>
    <n v="0"/>
    <n v="0"/>
    <n v="3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83"/>
    <n v="11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83"/>
    <n v="12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3"/>
    <n v="13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4"/>
    <n v="1"/>
    <n v="0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4"/>
    <n v="2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4"/>
    <n v="3"/>
    <n v="0"/>
    <n v="1"/>
    <n v="0"/>
    <n v="3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84"/>
    <n v="4"/>
    <n v="0"/>
    <n v="1"/>
    <n v="0"/>
    <n v="4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84"/>
    <n v="5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84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4"/>
    <n v="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84"/>
    <n v="8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4"/>
    <n v="9"/>
    <n v="0"/>
    <n v="1"/>
    <n v="0"/>
    <n v="34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4"/>
    <n v="10"/>
    <n v="0"/>
    <n v="1"/>
    <n v="0"/>
    <n v="32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84"/>
    <n v="11"/>
    <n v="0"/>
    <n v="1"/>
    <n v="0"/>
    <n v="29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4"/>
    <n v="12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5"/>
    <n v="1"/>
    <n v="1"/>
    <n v="1"/>
    <n v="0"/>
    <n v="34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85"/>
    <n v="2"/>
    <n v="1"/>
    <n v="1"/>
    <n v="0"/>
    <n v="33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85"/>
    <n v="3"/>
    <n v="1"/>
    <n v="1"/>
    <n v="0"/>
    <n v="31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85"/>
    <n v="4"/>
    <n v="1"/>
    <n v="1"/>
    <n v="0"/>
    <n v="30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85"/>
    <n v="5"/>
    <n v="1"/>
    <n v="1"/>
    <n v="0"/>
    <n v="33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5"/>
    <n v="6"/>
    <n v="1"/>
    <n v="1"/>
    <n v="0"/>
    <n v="34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5"/>
    <n v="7"/>
    <n v="1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5"/>
    <n v="8"/>
    <n v="1"/>
    <n v="1"/>
    <n v="0"/>
    <n v="32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5"/>
    <n v="9"/>
    <n v="1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5"/>
    <n v="10"/>
    <n v="1"/>
    <n v="1"/>
    <n v="0"/>
    <n v="32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85"/>
    <n v="11"/>
    <n v="1"/>
    <n v="1"/>
    <n v="0"/>
    <n v="32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5"/>
    <n v="12"/>
    <n v="1"/>
    <n v="1"/>
    <n v="0"/>
    <n v="31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5"/>
    <n v="13"/>
    <n v="1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85"/>
    <n v="14"/>
    <n v="1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85"/>
    <n v="15"/>
    <n v="1"/>
    <n v="1"/>
    <n v="0"/>
    <n v="30"/>
    <m/>
    <x v="0"/>
    <s v=""/>
    <m/>
    <s v=""/>
    <n v="1"/>
    <n v="0"/>
    <n v="0"/>
    <n v="30"/>
    <n v="1"/>
    <n v="1"/>
    <s v=""/>
    <n v="30"/>
    <s v=""/>
    <s v=""/>
    <s v=""/>
    <n v="15"/>
    <n v="0"/>
    <n v="0"/>
    <n v="0"/>
    <s v=""/>
    <s v=""/>
    <s v=""/>
    <s v=""/>
  </r>
  <r>
    <x v="85"/>
    <n v="16"/>
    <n v="1"/>
    <n v="1"/>
    <n v="0"/>
    <n v="32"/>
    <m/>
    <x v="0"/>
    <s v=""/>
    <m/>
    <s v=""/>
    <n v="0"/>
    <n v="0"/>
    <n v="0"/>
    <n v="30"/>
    <n v="1"/>
    <n v="2"/>
    <s v=""/>
    <s v=""/>
    <s v=""/>
    <s v=""/>
    <s v=""/>
    <s v=""/>
    <n v="0"/>
    <n v="0"/>
    <n v="1"/>
    <s v=""/>
    <s v=""/>
    <s v=""/>
    <s v=""/>
  </r>
  <r>
    <x v="85"/>
    <n v="17"/>
    <n v="1"/>
    <n v="1"/>
    <n v="0"/>
    <n v="29"/>
    <m/>
    <x v="0"/>
    <s v=""/>
    <m/>
    <s v=""/>
    <n v="0"/>
    <n v="0"/>
    <n v="0"/>
    <n v="30"/>
    <n v="1"/>
    <n v="3"/>
    <n v="3"/>
    <s v=""/>
    <s v=""/>
    <s v=""/>
    <s v=""/>
    <s v=""/>
    <n v="0"/>
    <n v="0"/>
    <n v="0"/>
    <s v=""/>
    <s v=""/>
    <s v=""/>
    <s v=""/>
  </r>
  <r>
    <x v="85"/>
    <n v="18"/>
    <n v="1"/>
    <n v="1"/>
    <n v="0"/>
    <n v="33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0"/>
    <n v="0"/>
  </r>
  <r>
    <x v="85"/>
    <n v="19"/>
    <n v="1"/>
    <n v="1"/>
    <n v="0"/>
    <n v="31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0"/>
    <n v="0"/>
  </r>
  <r>
    <x v="85"/>
    <n v="20"/>
    <n v="1"/>
    <n v="1"/>
    <n v="0"/>
    <n v="33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0"/>
    <n v="0"/>
  </r>
  <r>
    <x v="85"/>
    <n v="21"/>
    <n v="1"/>
    <n v="1"/>
    <n v="0"/>
    <n v="32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0"/>
    <n v="0"/>
  </r>
  <r>
    <x v="85"/>
    <n v="22"/>
    <n v="1"/>
    <n v="1"/>
    <n v="0"/>
    <n v="30"/>
    <m/>
    <x v="0"/>
    <s v=""/>
    <m/>
    <s v=""/>
    <n v="0"/>
    <n v="0"/>
    <n v="0"/>
    <n v="30"/>
    <n v="1"/>
    <n v="1"/>
    <n v="1"/>
    <s v=""/>
    <n v="30"/>
    <s v=""/>
    <n v="22"/>
    <s v=""/>
    <s v=""/>
    <s v=""/>
    <s v=""/>
    <n v="1"/>
    <s v=""/>
    <s v=""/>
    <s v=""/>
  </r>
  <r>
    <x v="86"/>
    <n v="1"/>
    <n v="1"/>
    <n v="1"/>
    <n v="0"/>
    <n v="3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6"/>
    <n v="2"/>
    <n v="1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6"/>
    <n v="3"/>
    <n v="1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86"/>
    <n v="4"/>
    <n v="1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86"/>
    <n v="5"/>
    <n v="1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6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7"/>
    <n v="1"/>
    <n v="1"/>
    <n v="0"/>
    <n v="4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8"/>
    <n v="1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9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10"/>
    <n v="1"/>
    <n v="1"/>
    <n v="0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6"/>
    <n v="11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12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13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6"/>
    <n v="14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6"/>
    <n v="1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7"/>
    <n v="1"/>
    <n v="0"/>
    <n v="1"/>
    <n v="0"/>
    <n v="29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87"/>
    <n v="2"/>
    <n v="0"/>
    <n v="1"/>
    <n v="0"/>
    <n v="29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1"/>
  </r>
  <r>
    <x v="87"/>
    <n v="3"/>
    <n v="0"/>
    <n v="1"/>
    <n v="0"/>
    <n v="28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87"/>
    <n v="4"/>
    <n v="0"/>
    <n v="1"/>
    <n v="0"/>
    <n v="27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1"/>
    <n v="1"/>
  </r>
  <r>
    <x v="87"/>
    <n v="5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87"/>
    <n v="6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7"/>
    <n v="7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87"/>
    <n v="8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87"/>
    <n v="9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87"/>
    <n v="10"/>
    <n v="0"/>
    <n v="1"/>
    <n v="0"/>
    <n v="28"/>
    <m/>
    <x v="1"/>
    <n v="0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87"/>
    <n v="11"/>
    <n v="0"/>
    <n v="1"/>
    <n v="0"/>
    <n v="28"/>
    <m/>
    <x v="1"/>
    <n v="0"/>
    <m/>
    <s v=""/>
    <n v="1"/>
    <n v="0"/>
    <n v="0"/>
    <n v="28"/>
    <n v="1"/>
    <n v="1"/>
    <s v=""/>
    <n v="28"/>
    <s v=""/>
    <s v=""/>
    <s v=""/>
    <n v="11"/>
    <n v="1"/>
    <n v="1"/>
    <n v="1"/>
    <s v=""/>
    <s v=""/>
    <s v=""/>
    <s v=""/>
  </r>
  <r>
    <x v="87"/>
    <n v="12"/>
    <n v="0"/>
    <n v="1"/>
    <n v="0"/>
    <n v="28"/>
    <m/>
    <x v="1"/>
    <n v="0"/>
    <m/>
    <s v=""/>
    <n v="1"/>
    <n v="1"/>
    <n v="0"/>
    <n v="28"/>
    <n v="1"/>
    <n v="2"/>
    <s v=""/>
    <s v=""/>
    <s v=""/>
    <s v=""/>
    <s v=""/>
    <s v=""/>
    <n v="1"/>
    <n v="1"/>
    <n v="1"/>
    <s v=""/>
    <s v=""/>
    <s v=""/>
    <s v=""/>
  </r>
  <r>
    <x v="87"/>
    <n v="13"/>
    <n v="0"/>
    <n v="1"/>
    <n v="0"/>
    <n v="28"/>
    <m/>
    <x v="1"/>
    <n v="0"/>
    <m/>
    <s v=""/>
    <n v="1"/>
    <n v="1"/>
    <n v="1"/>
    <n v="28"/>
    <n v="1"/>
    <n v="3"/>
    <n v="3"/>
    <s v=""/>
    <s v=""/>
    <s v=""/>
    <n v="13"/>
    <s v=""/>
    <s v=""/>
    <s v=""/>
    <s v=""/>
    <n v="1"/>
    <s v=""/>
    <s v=""/>
    <s v=""/>
  </r>
  <r>
    <x v="88"/>
    <n v="1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88"/>
    <n v="2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8"/>
    <n v="3"/>
    <n v="1"/>
    <n v="1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1"/>
  </r>
  <r>
    <x v="88"/>
    <n v="4"/>
    <n v="1"/>
    <n v="1"/>
    <n v="0"/>
    <n v="2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88"/>
    <n v="5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8"/>
    <n v="6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8"/>
    <n v="7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8"/>
    <n v="8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8"/>
    <n v="9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8"/>
    <n v="10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89"/>
    <n v="1"/>
    <n v="0"/>
    <n v="1"/>
    <n v="0"/>
    <n v="3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9"/>
    <n v="2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89"/>
    <n v="3"/>
    <n v="0"/>
    <n v="1"/>
    <n v="0"/>
    <n v="3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1"/>
  </r>
  <r>
    <x v="89"/>
    <n v="4"/>
    <n v="0"/>
    <n v="1"/>
    <n v="0"/>
    <n v="2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89"/>
    <n v="5"/>
    <n v="0"/>
    <n v="0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9"/>
    <n v="6"/>
    <n v="0"/>
    <n v="0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9"/>
    <n v="7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89"/>
    <n v="8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9"/>
    <n v="9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9"/>
    <n v="10"/>
    <n v="0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9"/>
    <n v="11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89"/>
    <n v="12"/>
    <n v="0"/>
    <n v="0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0"/>
    <n v="1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0"/>
    <n v="2"/>
    <n v="1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0"/>
    <n v="3"/>
    <n v="1"/>
    <n v="0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90"/>
    <n v="4"/>
    <n v="1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1"/>
    <n v="1"/>
    <n v="1"/>
  </r>
  <r>
    <x v="90"/>
    <n v="5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0"/>
    <n v="6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90"/>
    <n v="7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0"/>
    <n v="8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0"/>
    <n v="9"/>
    <n v="1"/>
    <n v="0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0"/>
    <n v="10"/>
    <n v="1"/>
    <n v="0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0"/>
    <n v="11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0"/>
    <n v="12"/>
    <n v="1"/>
    <n v="0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1"/>
    <n v="1"/>
    <n v="1"/>
    <n v="1"/>
    <n v="0"/>
    <n v="31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91"/>
    <n v="2"/>
    <n v="1"/>
    <n v="1"/>
    <n v="0"/>
    <n v="31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91"/>
    <n v="3"/>
    <n v="1"/>
    <n v="1"/>
    <n v="0"/>
    <n v="31"/>
    <m/>
    <x v="0"/>
    <s v=""/>
    <m/>
    <s v=""/>
    <n v="1"/>
    <s v=""/>
    <s v=""/>
    <n v="31"/>
    <n v="1"/>
    <n v="1"/>
    <s v=""/>
    <n v="31"/>
    <s v=""/>
    <s v=""/>
    <s v=""/>
    <n v="3"/>
    <n v="0"/>
    <n v="0"/>
    <n v="0"/>
    <s v=""/>
    <s v=""/>
    <s v=""/>
    <s v=""/>
  </r>
  <r>
    <x v="91"/>
    <n v="4"/>
    <n v="1"/>
    <n v="1"/>
    <n v="0"/>
    <n v="30"/>
    <m/>
    <x v="0"/>
    <s v=""/>
    <m/>
    <s v=""/>
    <n v="0"/>
    <n v="0"/>
    <s v=""/>
    <n v="31"/>
    <n v="1"/>
    <n v="2"/>
    <s v=""/>
    <s v=""/>
    <s v=""/>
    <s v=""/>
    <s v=""/>
    <s v=""/>
    <n v="0"/>
    <n v="0"/>
    <n v="0"/>
    <s v=""/>
    <s v=""/>
    <s v=""/>
    <s v=""/>
  </r>
  <r>
    <x v="91"/>
    <n v="5"/>
    <n v="1"/>
    <n v="1"/>
    <n v="0"/>
    <n v="32"/>
    <m/>
    <x v="0"/>
    <s v=""/>
    <m/>
    <s v=""/>
    <n v="0"/>
    <n v="0"/>
    <n v="0"/>
    <n v="31"/>
    <n v="1"/>
    <n v="3"/>
    <s v=""/>
    <s v=""/>
    <s v=""/>
    <s v=""/>
    <s v=""/>
    <s v=""/>
    <n v="1"/>
    <n v="1"/>
    <n v="1"/>
    <s v=""/>
    <s v=""/>
    <s v=""/>
    <s v=""/>
  </r>
  <r>
    <x v="91"/>
    <n v="6"/>
    <n v="1"/>
    <n v="1"/>
    <n v="0"/>
    <n v="31"/>
    <m/>
    <x v="0"/>
    <s v=""/>
    <m/>
    <s v=""/>
    <n v="0"/>
    <n v="0"/>
    <n v="0"/>
    <n v="31"/>
    <n v="1"/>
    <n v="4"/>
    <s v=""/>
    <s v=""/>
    <s v=""/>
    <s v=""/>
    <s v=""/>
    <s v=""/>
    <n v="1"/>
    <n v="1"/>
    <n v="1"/>
    <s v=""/>
    <s v=""/>
    <s v=""/>
    <s v=""/>
  </r>
  <r>
    <x v="91"/>
    <n v="7"/>
    <n v="1"/>
    <n v="1"/>
    <n v="0"/>
    <n v="31"/>
    <m/>
    <x v="0"/>
    <s v=""/>
    <m/>
    <s v=""/>
    <n v="0"/>
    <n v="0"/>
    <n v="0"/>
    <n v="31"/>
    <n v="1"/>
    <n v="5"/>
    <s v=""/>
    <s v=""/>
    <s v=""/>
    <s v=""/>
    <s v=""/>
    <s v=""/>
    <n v="0"/>
    <n v="0"/>
    <n v="0"/>
    <s v=""/>
    <s v=""/>
    <s v=""/>
    <s v=""/>
  </r>
  <r>
    <x v="91"/>
    <n v="8"/>
    <n v="1"/>
    <n v="1"/>
    <n v="0"/>
    <n v="32"/>
    <m/>
    <x v="0"/>
    <s v=""/>
    <m/>
    <s v=""/>
    <n v="0"/>
    <n v="0"/>
    <n v="0"/>
    <n v="31"/>
    <n v="1"/>
    <n v="6"/>
    <s v=""/>
    <s v=""/>
    <s v=""/>
    <s v=""/>
    <s v=""/>
    <s v=""/>
    <n v="0"/>
    <n v="0"/>
    <n v="0"/>
    <s v=""/>
    <s v=""/>
    <s v=""/>
    <s v=""/>
  </r>
  <r>
    <x v="91"/>
    <n v="9"/>
    <n v="1"/>
    <n v="1"/>
    <n v="0"/>
    <n v="30"/>
    <m/>
    <x v="0"/>
    <s v=""/>
    <m/>
    <s v=""/>
    <n v="0"/>
    <n v="0"/>
    <n v="0"/>
    <n v="31"/>
    <n v="1"/>
    <n v="7"/>
    <n v="7"/>
    <s v=""/>
    <s v=""/>
    <s v=""/>
    <s v=""/>
    <s v=""/>
    <n v="0"/>
    <n v="1"/>
    <n v="1"/>
    <s v=""/>
    <s v=""/>
    <s v=""/>
    <s v=""/>
  </r>
  <r>
    <x v="91"/>
    <n v="10"/>
    <n v="1"/>
    <n v="1"/>
    <n v="0"/>
    <n v="30"/>
    <m/>
    <x v="0"/>
    <s v=""/>
    <m/>
    <s v=""/>
    <n v="0"/>
    <n v="0"/>
    <n v="0"/>
    <n v="31"/>
    <n v="0"/>
    <s v=""/>
    <s v=""/>
    <s v=""/>
    <s v=""/>
    <s v=""/>
    <s v=""/>
    <s v=""/>
    <s v=""/>
    <s v=""/>
    <s v=""/>
    <s v=""/>
    <n v="0"/>
    <n v="0"/>
    <n v="0"/>
  </r>
  <r>
    <x v="91"/>
    <n v="11"/>
    <n v="1"/>
    <n v="1"/>
    <n v="0"/>
    <n v="27"/>
    <m/>
    <x v="0"/>
    <s v=""/>
    <m/>
    <s v=""/>
    <n v="0"/>
    <n v="0"/>
    <n v="0"/>
    <n v="31"/>
    <n v="0"/>
    <s v=""/>
    <s v=""/>
    <s v=""/>
    <s v=""/>
    <s v=""/>
    <s v=""/>
    <s v=""/>
    <s v=""/>
    <s v=""/>
    <s v=""/>
    <s v=""/>
    <n v="0"/>
    <n v="0"/>
    <n v="0"/>
  </r>
  <r>
    <x v="91"/>
    <n v="12"/>
    <n v="1"/>
    <n v="1"/>
    <n v="0"/>
    <n v="34"/>
    <m/>
    <x v="0"/>
    <s v=""/>
    <m/>
    <s v=""/>
    <n v="0"/>
    <n v="0"/>
    <n v="0"/>
    <n v="31"/>
    <n v="0"/>
    <s v=""/>
    <s v=""/>
    <s v=""/>
    <s v=""/>
    <s v=""/>
    <s v=""/>
    <s v=""/>
    <s v=""/>
    <s v=""/>
    <s v=""/>
    <s v=""/>
    <n v="0"/>
    <n v="0"/>
    <n v="0"/>
  </r>
  <r>
    <x v="91"/>
    <n v="13"/>
    <n v="1"/>
    <n v="1"/>
    <n v="0"/>
    <n v="32"/>
    <m/>
    <x v="0"/>
    <s v=""/>
    <m/>
    <s v=""/>
    <n v="0"/>
    <n v="0"/>
    <n v="0"/>
    <n v="31"/>
    <n v="0"/>
    <s v=""/>
    <s v=""/>
    <s v=""/>
    <s v=""/>
    <s v=""/>
    <n v="13"/>
    <s v=""/>
    <s v=""/>
    <s v=""/>
    <s v=""/>
    <s v=""/>
    <s v=""/>
    <s v=""/>
    <s v=""/>
  </r>
  <r>
    <x v="92"/>
    <n v="1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2"/>
    <n v="2"/>
    <n v="0"/>
    <n v="0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92"/>
    <n v="3"/>
    <n v="0"/>
    <n v="1"/>
    <n v="0"/>
    <n v="33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92"/>
    <n v="4"/>
    <n v="0"/>
    <n v="1"/>
    <n v="0"/>
    <n v="26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92"/>
    <n v="5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2"/>
    <n v="6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3"/>
    <n v="1"/>
    <n v="0"/>
    <n v="0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93"/>
    <n v="2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93"/>
    <n v="3"/>
    <n v="0"/>
    <n v="1"/>
    <n v="0"/>
    <n v="28"/>
    <m/>
    <x v="1"/>
    <n v="0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93"/>
    <n v="4"/>
    <n v="0"/>
    <n v="0"/>
    <n v="0"/>
    <n v="25"/>
    <m/>
    <x v="0"/>
    <n v="1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93"/>
    <n v="5"/>
    <n v="0"/>
    <n v="0"/>
    <n v="0"/>
    <n v="27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3"/>
    <n v="6"/>
    <n v="0"/>
    <n v="1"/>
    <n v="0"/>
    <n v="29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3"/>
    <n v="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3"/>
    <n v="8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3"/>
    <n v="9"/>
    <n v="0"/>
    <n v="1"/>
    <n v="0"/>
    <n v="2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3"/>
    <n v="10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3"/>
    <n v="11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3"/>
    <n v="12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4"/>
    <n v="1"/>
    <n v="0"/>
    <n v="1"/>
    <n v="0"/>
    <n v="27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1"/>
    <n v="1"/>
    <n v="1"/>
  </r>
  <r>
    <x v="94"/>
    <n v="2"/>
    <n v="0"/>
    <n v="1"/>
    <n v="0"/>
    <n v="27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94"/>
    <n v="3"/>
    <n v="0"/>
    <n v="1"/>
    <n v="0"/>
    <n v="26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94"/>
    <n v="4"/>
    <n v="0"/>
    <n v="1"/>
    <n v="0"/>
    <n v="27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94"/>
    <n v="5"/>
    <n v="0"/>
    <n v="0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94"/>
    <n v="6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94"/>
    <n v="7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94"/>
    <n v="8"/>
    <n v="0"/>
    <n v="0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94"/>
    <n v="9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94"/>
    <n v="10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94"/>
    <n v="11"/>
    <n v="0"/>
    <n v="1"/>
    <n v="0"/>
    <n v="28"/>
    <m/>
    <x v="1"/>
    <n v="0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94"/>
    <n v="12"/>
    <n v="0"/>
    <n v="1"/>
    <n v="0"/>
    <n v="28"/>
    <m/>
    <x v="1"/>
    <n v="0"/>
    <m/>
    <s v=""/>
    <n v="1"/>
    <n v="0"/>
    <n v="0"/>
    <n v="28"/>
    <n v="1"/>
    <n v="1"/>
    <n v="1"/>
    <n v="28"/>
    <s v=""/>
    <s v=""/>
    <n v="12"/>
    <n v="12"/>
    <s v=""/>
    <s v=""/>
    <s v=""/>
    <n v="1"/>
    <s v=""/>
    <s v=""/>
    <s v=""/>
  </r>
  <r>
    <x v="95"/>
    <n v="1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95"/>
    <n v="2"/>
    <n v="1"/>
    <n v="1"/>
    <n v="0"/>
    <n v="28"/>
    <m/>
    <x v="1"/>
    <n v="0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5"/>
    <n v="3"/>
    <n v="1"/>
    <n v="1"/>
    <n v="0"/>
    <n v="30"/>
    <m/>
    <x v="0"/>
    <n v="1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95"/>
    <n v="4"/>
    <n v="1"/>
    <n v="1"/>
    <n v="0"/>
    <n v="33"/>
    <m/>
    <x v="0"/>
    <n v="2"/>
    <m/>
    <s v=""/>
    <n v="0"/>
    <n v="0"/>
    <s v=""/>
    <s v=""/>
    <m/>
    <s v=""/>
    <s v=""/>
    <s v=""/>
    <s v=""/>
    <s v=""/>
    <s v=""/>
    <s v=""/>
    <s v=""/>
    <s v=""/>
    <s v=""/>
    <s v=""/>
    <n v="1"/>
    <n v="1"/>
    <n v="1"/>
  </r>
  <r>
    <x v="95"/>
    <n v="5"/>
    <n v="1"/>
    <n v="1"/>
    <n v="0"/>
    <n v="33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5"/>
    <n v="6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5"/>
    <n v="7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5"/>
    <n v="8"/>
    <n v="1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5"/>
    <n v="9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5"/>
    <n v="10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5"/>
    <n v="11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5"/>
    <n v="12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6"/>
    <n v="1"/>
    <n v="0"/>
    <n v="1"/>
    <n v="0"/>
    <n v="3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96"/>
    <n v="2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6"/>
    <n v="3"/>
    <n v="0"/>
    <n v="0"/>
    <n v="0"/>
    <n v="38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96"/>
    <n v="4"/>
    <n v="0"/>
    <n v="1"/>
    <n v="0"/>
    <n v="34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96"/>
    <n v="5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96"/>
    <n v="6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6"/>
    <n v="7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6"/>
    <n v="8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96"/>
    <n v="9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6"/>
    <n v="10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6"/>
    <n v="11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6"/>
    <n v="12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6"/>
    <n v="13"/>
    <n v="0"/>
    <n v="1"/>
    <n v="0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6"/>
    <n v="14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6"/>
    <n v="15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7"/>
    <n v="1"/>
    <n v="0"/>
    <n v="1"/>
    <n v="0"/>
    <n v="28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97"/>
    <n v="2"/>
    <n v="0"/>
    <n v="1"/>
    <n v="0"/>
    <n v="24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1"/>
  </r>
  <r>
    <x v="97"/>
    <n v="3"/>
    <n v="0"/>
    <n v="1"/>
    <n v="0"/>
    <n v="28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97"/>
    <n v="4"/>
    <n v="0"/>
    <n v="1"/>
    <n v="0"/>
    <n v="25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97"/>
    <n v="5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1"/>
    <n v="1"/>
  </r>
  <r>
    <x v="97"/>
    <n v="6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97"/>
    <n v="7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97"/>
    <n v="8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1"/>
    <n v="1"/>
  </r>
  <r>
    <x v="97"/>
    <n v="9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97"/>
    <n v="10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97"/>
    <n v="11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97"/>
    <n v="12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97"/>
    <n v="13"/>
    <n v="0"/>
    <n v="1"/>
    <n v="0"/>
    <n v="27"/>
    <m/>
    <x v="0"/>
    <s v=""/>
    <m/>
    <s v=""/>
    <n v="1"/>
    <n v="0"/>
    <n v="0"/>
    <n v="27"/>
    <n v="1"/>
    <n v="1"/>
    <s v=""/>
    <n v="27"/>
    <s v=""/>
    <s v=""/>
    <s v=""/>
    <n v="13"/>
    <n v="0"/>
    <n v="0"/>
    <n v="0"/>
    <s v=""/>
    <s v=""/>
    <s v=""/>
    <s v=""/>
  </r>
  <r>
    <x v="97"/>
    <n v="14"/>
    <n v="0"/>
    <n v="1"/>
    <n v="0"/>
    <n v="26"/>
    <m/>
    <x v="0"/>
    <s v=""/>
    <m/>
    <s v=""/>
    <n v="0"/>
    <n v="0"/>
    <n v="0"/>
    <n v="27"/>
    <n v="1"/>
    <n v="2"/>
    <s v=""/>
    <s v=""/>
    <s v=""/>
    <s v=""/>
    <s v=""/>
    <s v=""/>
    <n v="0"/>
    <n v="1"/>
    <n v="1"/>
    <s v=""/>
    <s v=""/>
    <s v=""/>
    <s v=""/>
  </r>
  <r>
    <x v="97"/>
    <n v="15"/>
    <n v="0"/>
    <n v="1"/>
    <n v="0"/>
    <n v="26"/>
    <m/>
    <x v="0"/>
    <s v=""/>
    <m/>
    <s v=""/>
    <n v="0"/>
    <n v="0"/>
    <n v="0"/>
    <n v="27"/>
    <n v="1"/>
    <n v="3"/>
    <s v=""/>
    <s v=""/>
    <s v=""/>
    <s v=""/>
    <s v=""/>
    <s v=""/>
    <n v="1"/>
    <n v="1"/>
    <n v="1"/>
    <s v=""/>
    <s v=""/>
    <s v=""/>
    <s v=""/>
  </r>
  <r>
    <x v="97"/>
    <n v="16"/>
    <n v="0"/>
    <n v="1"/>
    <n v="0"/>
    <n v="27"/>
    <m/>
    <x v="0"/>
    <s v=""/>
    <m/>
    <s v=""/>
    <n v="0"/>
    <n v="0"/>
    <n v="0"/>
    <n v="27"/>
    <n v="1"/>
    <n v="4"/>
    <s v=""/>
    <s v=""/>
    <s v=""/>
    <s v=""/>
    <s v=""/>
    <s v=""/>
    <n v="1"/>
    <n v="1"/>
    <n v="1"/>
    <s v=""/>
    <s v=""/>
    <s v=""/>
    <s v=""/>
  </r>
  <r>
    <x v="97"/>
    <n v="17"/>
    <n v="0"/>
    <n v="1"/>
    <n v="0"/>
    <n v="27"/>
    <m/>
    <x v="0"/>
    <s v=""/>
    <m/>
    <s v=""/>
    <n v="0"/>
    <n v="0"/>
    <n v="0"/>
    <n v="27"/>
    <n v="1"/>
    <n v="5"/>
    <s v=""/>
    <s v=""/>
    <s v=""/>
    <s v=""/>
    <s v=""/>
    <s v=""/>
    <n v="0"/>
    <n v="0"/>
    <n v="0"/>
    <s v=""/>
    <s v=""/>
    <s v=""/>
    <s v=""/>
  </r>
  <r>
    <x v="97"/>
    <n v="18"/>
    <n v="0"/>
    <n v="1"/>
    <n v="0"/>
    <n v="29"/>
    <m/>
    <x v="0"/>
    <s v=""/>
    <m/>
    <s v=""/>
    <n v="0"/>
    <n v="0"/>
    <n v="0"/>
    <n v="27"/>
    <n v="1"/>
    <n v="6"/>
    <s v=""/>
    <s v=""/>
    <s v=""/>
    <s v=""/>
    <s v=""/>
    <s v=""/>
    <n v="1"/>
    <n v="1"/>
    <n v="1"/>
    <s v=""/>
    <s v=""/>
    <s v=""/>
    <s v=""/>
  </r>
  <r>
    <x v="97"/>
    <n v="19"/>
    <n v="0"/>
    <n v="1"/>
    <n v="0"/>
    <n v="27"/>
    <m/>
    <x v="0"/>
    <s v=""/>
    <m/>
    <s v=""/>
    <n v="0"/>
    <n v="0"/>
    <n v="0"/>
    <n v="27"/>
    <n v="1"/>
    <n v="7"/>
    <s v=""/>
    <s v=""/>
    <s v=""/>
    <s v=""/>
    <s v=""/>
    <s v=""/>
    <n v="1"/>
    <n v="1"/>
    <n v="1"/>
    <s v=""/>
    <s v=""/>
    <s v=""/>
    <s v=""/>
  </r>
  <r>
    <x v="97"/>
    <n v="20"/>
    <n v="0"/>
    <n v="1"/>
    <n v="0"/>
    <n v="27"/>
    <m/>
    <x v="0"/>
    <s v=""/>
    <m/>
    <s v=""/>
    <n v="0"/>
    <n v="0"/>
    <n v="0"/>
    <n v="27"/>
    <n v="1"/>
    <n v="8"/>
    <s v=""/>
    <s v=""/>
    <s v=""/>
    <s v=""/>
    <s v=""/>
    <s v=""/>
    <n v="0"/>
    <n v="0"/>
    <n v="0"/>
    <s v=""/>
    <s v=""/>
    <s v=""/>
    <s v=""/>
  </r>
  <r>
    <x v="97"/>
    <n v="21"/>
    <n v="0"/>
    <n v="1"/>
    <n v="0"/>
    <n v="26"/>
    <m/>
    <x v="0"/>
    <s v=""/>
    <m/>
    <s v=""/>
    <n v="0"/>
    <n v="0"/>
    <n v="0"/>
    <n v="27"/>
    <n v="1"/>
    <n v="9"/>
    <s v=""/>
    <s v=""/>
    <s v=""/>
    <s v=""/>
    <s v=""/>
    <s v=""/>
    <n v="0"/>
    <n v="1"/>
    <n v="1"/>
    <s v=""/>
    <s v=""/>
    <s v=""/>
    <s v=""/>
  </r>
  <r>
    <x v="97"/>
    <n v="22"/>
    <n v="0"/>
    <n v="1"/>
    <n v="0"/>
    <n v="26"/>
    <m/>
    <x v="0"/>
    <s v=""/>
    <m/>
    <s v=""/>
    <n v="0"/>
    <n v="0"/>
    <n v="0"/>
    <n v="27"/>
    <n v="1"/>
    <n v="10"/>
    <s v=""/>
    <s v=""/>
    <s v=""/>
    <s v=""/>
    <s v=""/>
    <s v=""/>
    <n v="1"/>
    <n v="1"/>
    <n v="1"/>
    <s v=""/>
    <s v=""/>
    <s v=""/>
    <s v=""/>
  </r>
  <r>
    <x v="97"/>
    <n v="23"/>
    <n v="0"/>
    <n v="1"/>
    <n v="0"/>
    <n v="27"/>
    <m/>
    <x v="0"/>
    <s v=""/>
    <m/>
    <s v=""/>
    <n v="0"/>
    <n v="0"/>
    <n v="0"/>
    <n v="27"/>
    <n v="1"/>
    <n v="11"/>
    <s v=""/>
    <s v=""/>
    <s v=""/>
    <s v=""/>
    <s v=""/>
    <s v=""/>
    <n v="1"/>
    <n v="1"/>
    <n v="1"/>
    <s v=""/>
    <s v=""/>
    <s v=""/>
    <s v=""/>
  </r>
  <r>
    <x v="97"/>
    <n v="24"/>
    <n v="0"/>
    <n v="1"/>
    <n v="0"/>
    <n v="27"/>
    <m/>
    <x v="0"/>
    <s v=""/>
    <m/>
    <s v=""/>
    <n v="0"/>
    <n v="0"/>
    <n v="0"/>
    <n v="27"/>
    <n v="1"/>
    <n v="12"/>
    <s v=""/>
    <s v=""/>
    <s v=""/>
    <s v=""/>
    <s v=""/>
    <s v=""/>
    <n v="1"/>
    <n v="1"/>
    <n v="1"/>
    <s v=""/>
    <s v=""/>
    <s v=""/>
    <s v=""/>
  </r>
  <r>
    <x v="97"/>
    <n v="25"/>
    <n v="0"/>
    <n v="1"/>
    <n v="0"/>
    <n v="27"/>
    <m/>
    <x v="0"/>
    <s v=""/>
    <m/>
    <s v=""/>
    <n v="1"/>
    <n v="0"/>
    <n v="0"/>
    <n v="27"/>
    <n v="1"/>
    <n v="13"/>
    <s v=""/>
    <s v=""/>
    <s v=""/>
    <s v=""/>
    <s v=""/>
    <s v=""/>
    <n v="0"/>
    <n v="0"/>
    <n v="0"/>
    <s v=""/>
    <s v=""/>
    <s v=""/>
    <s v=""/>
  </r>
  <r>
    <x v="97"/>
    <n v="26"/>
    <n v="0"/>
    <n v="1"/>
    <n v="0"/>
    <n v="28"/>
    <m/>
    <x v="0"/>
    <s v=""/>
    <m/>
    <s v=""/>
    <n v="0"/>
    <n v="0"/>
    <n v="0"/>
    <n v="27"/>
    <n v="1"/>
    <n v="14"/>
    <s v=""/>
    <s v=""/>
    <s v=""/>
    <s v=""/>
    <s v=""/>
    <s v=""/>
    <n v="0"/>
    <n v="1"/>
    <n v="1"/>
    <s v=""/>
    <s v=""/>
    <s v=""/>
    <s v=""/>
  </r>
  <r>
    <x v="97"/>
    <n v="27"/>
    <n v="0"/>
    <n v="1"/>
    <n v="0"/>
    <n v="28"/>
    <m/>
    <x v="1"/>
    <n v="0"/>
    <m/>
    <s v=""/>
    <n v="0"/>
    <n v="0"/>
    <n v="0"/>
    <n v="27"/>
    <n v="1"/>
    <n v="15"/>
    <s v=""/>
    <s v=""/>
    <s v=""/>
    <s v=""/>
    <s v=""/>
    <s v=""/>
    <n v="1"/>
    <n v="1"/>
    <n v="1"/>
    <s v=""/>
    <s v=""/>
    <s v=""/>
    <s v=""/>
  </r>
  <r>
    <x v="97"/>
    <n v="28"/>
    <n v="0"/>
    <n v="1"/>
    <n v="0"/>
    <n v="27"/>
    <m/>
    <x v="0"/>
    <n v="1"/>
    <m/>
    <s v=""/>
    <n v="0"/>
    <n v="0"/>
    <n v="0"/>
    <n v="27"/>
    <n v="1"/>
    <n v="16"/>
    <s v=""/>
    <s v=""/>
    <s v=""/>
    <s v=""/>
    <s v=""/>
    <s v=""/>
    <n v="0"/>
    <n v="0"/>
    <n v="0"/>
    <s v=""/>
    <s v=""/>
    <s v=""/>
    <s v=""/>
  </r>
  <r>
    <x v="97"/>
    <n v="29"/>
    <n v="0"/>
    <n v="1"/>
    <n v="0"/>
    <n v="24"/>
    <m/>
    <x v="0"/>
    <n v="2"/>
    <m/>
    <s v=""/>
    <n v="0"/>
    <n v="0"/>
    <n v="0"/>
    <n v="27"/>
    <n v="1"/>
    <n v="17"/>
    <s v=""/>
    <s v=""/>
    <s v=""/>
    <s v=""/>
    <s v=""/>
    <s v=""/>
    <n v="0"/>
    <n v="0"/>
    <n v="1"/>
    <s v=""/>
    <s v=""/>
    <s v=""/>
    <s v=""/>
  </r>
  <r>
    <x v="97"/>
    <n v="30"/>
    <n v="0"/>
    <n v="1"/>
    <n v="0"/>
    <n v="29"/>
    <m/>
    <x v="0"/>
    <n v="3"/>
    <m/>
    <s v=""/>
    <n v="0"/>
    <n v="0"/>
    <n v="0"/>
    <n v="27"/>
    <n v="1"/>
    <n v="18"/>
    <n v="18"/>
    <s v=""/>
    <s v=""/>
    <s v=""/>
    <s v=""/>
    <s v=""/>
    <n v="0"/>
    <n v="0"/>
    <n v="0"/>
    <s v=""/>
    <s v=""/>
    <s v=""/>
    <s v=""/>
  </r>
  <r>
    <x v="97"/>
    <n v="31"/>
    <n v="0"/>
    <n v="1"/>
    <n v="0"/>
    <n v="24"/>
    <m/>
    <x v="0"/>
    <s v=""/>
    <m/>
    <s v=""/>
    <n v="0"/>
    <n v="0"/>
    <n v="0"/>
    <n v="27"/>
    <n v="0"/>
    <s v=""/>
    <s v=""/>
    <s v=""/>
    <s v=""/>
    <s v=""/>
    <s v=""/>
    <s v=""/>
    <s v=""/>
    <s v=""/>
    <s v=""/>
    <s v=""/>
    <n v="0"/>
    <n v="0"/>
    <n v="0"/>
  </r>
  <r>
    <x v="97"/>
    <n v="32"/>
    <n v="0"/>
    <n v="1"/>
    <n v="0"/>
    <n v="27"/>
    <m/>
    <x v="0"/>
    <s v=""/>
    <m/>
    <s v=""/>
    <n v="0"/>
    <n v="0"/>
    <n v="0"/>
    <n v="27"/>
    <n v="1"/>
    <n v="1"/>
    <n v="1"/>
    <s v=""/>
    <n v="27"/>
    <s v=""/>
    <n v="32"/>
    <s v=""/>
    <s v=""/>
    <s v=""/>
    <s v=""/>
    <n v="1"/>
    <s v=""/>
    <s v=""/>
    <s v=""/>
  </r>
  <r>
    <x v="98"/>
    <n v="1"/>
    <n v="1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8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8"/>
    <n v="3"/>
    <n v="1"/>
    <n v="1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1"/>
  </r>
  <r>
    <x v="98"/>
    <n v="4"/>
    <n v="1"/>
    <n v="1"/>
    <n v="0"/>
    <n v="2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98"/>
    <n v="5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8"/>
    <n v="6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8"/>
    <n v="7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8"/>
    <n v="8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8"/>
    <n v="9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8"/>
    <n v="10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8"/>
    <n v="11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8"/>
    <n v="12"/>
    <n v="1"/>
    <n v="0"/>
    <n v="0"/>
    <n v="4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98"/>
    <n v="13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99"/>
    <n v="1"/>
    <n v="1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99"/>
    <n v="2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99"/>
    <n v="3"/>
    <n v="1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99"/>
    <n v="4"/>
    <n v="1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99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9"/>
    <n v="6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9"/>
    <n v="7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9"/>
    <n v="8"/>
    <n v="1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9"/>
    <n v="9"/>
    <n v="1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99"/>
    <n v="10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9"/>
    <n v="11"/>
    <n v="1"/>
    <n v="0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99"/>
    <n v="12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99"/>
    <n v="13"/>
    <n v="1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0"/>
    <n v="1"/>
    <n v="0"/>
    <n v="0"/>
    <n v="0"/>
    <n v="3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0"/>
    <n v="2"/>
    <n v="0"/>
    <n v="1"/>
    <n v="0"/>
    <n v="4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0"/>
    <n v="3"/>
    <n v="0"/>
    <n v="1"/>
    <n v="0"/>
    <n v="3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00"/>
    <n v="4"/>
    <n v="0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100"/>
    <n v="5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0"/>
    <n v="6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0"/>
    <n v="7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0"/>
    <n v="8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0"/>
    <n v="9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0"/>
    <n v="10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0"/>
    <n v="11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0"/>
    <n v="12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1"/>
    <n v="1"/>
    <n v="1"/>
    <n v="1"/>
    <n v="0"/>
    <n v="3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1"/>
    <n v="2"/>
    <n v="1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101"/>
    <n v="3"/>
    <n v="1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1"/>
  </r>
  <r>
    <x v="101"/>
    <n v="4"/>
    <n v="1"/>
    <n v="1"/>
    <n v="0"/>
    <n v="2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01"/>
    <n v="5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1"/>
    <n v="6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1"/>
    <n v="7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01"/>
    <n v="8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1"/>
    <n v="9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1"/>
    <n v="10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1"/>
    <n v="11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2"/>
    <n v="1"/>
    <n v="1"/>
    <n v="1"/>
    <n v="0"/>
    <n v="2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2"/>
    <n v="2"/>
    <n v="1"/>
    <n v="1"/>
    <n v="0"/>
    <n v="3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102"/>
    <n v="3"/>
    <n v="1"/>
    <n v="1"/>
    <n v="0"/>
    <n v="2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02"/>
    <n v="4"/>
    <n v="1"/>
    <n v="1"/>
    <n v="0"/>
    <n v="3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1"/>
  </r>
  <r>
    <x v="102"/>
    <n v="5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2"/>
    <n v="6"/>
    <n v="1"/>
    <n v="1"/>
    <n v="0"/>
    <n v="4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2"/>
    <n v="7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02"/>
    <n v="8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2"/>
    <n v="9"/>
    <n v="1"/>
    <n v="1"/>
    <n v="0"/>
    <n v="4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2"/>
    <n v="10"/>
    <n v="1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2"/>
    <n v="11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3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3"/>
    <n v="2"/>
    <n v="0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3"/>
    <n v="3"/>
    <n v="0"/>
    <n v="1"/>
    <n v="0"/>
    <n v="2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103"/>
    <n v="4"/>
    <n v="0"/>
    <n v="0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03"/>
    <n v="5"/>
    <n v="0"/>
    <n v="0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6"/>
    <n v="0"/>
    <n v="0"/>
    <n v="0"/>
    <n v="2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7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3"/>
    <n v="8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9"/>
    <n v="0"/>
    <n v="0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10"/>
    <n v="0"/>
    <n v="0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11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12"/>
    <n v="0"/>
    <n v="0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13"/>
    <n v="0"/>
    <n v="0"/>
    <n v="0"/>
    <n v="1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14"/>
    <n v="0"/>
    <n v="0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15"/>
    <n v="0"/>
    <n v="0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3"/>
    <n v="16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4"/>
    <n v="1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104"/>
    <n v="2"/>
    <n v="0"/>
    <n v="1"/>
    <n v="0"/>
    <n v="28"/>
    <m/>
    <x v="1"/>
    <n v="0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4"/>
    <n v="3"/>
    <n v="0"/>
    <n v="1"/>
    <n v="0"/>
    <n v="30"/>
    <m/>
    <x v="0"/>
    <n v="1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04"/>
    <n v="4"/>
    <n v="0"/>
    <n v="1"/>
    <n v="0"/>
    <n v="26"/>
    <m/>
    <x v="0"/>
    <n v="0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04"/>
    <n v="5"/>
    <n v="0"/>
    <n v="1"/>
    <n v="0"/>
    <n v="32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5"/>
    <n v="1"/>
    <n v="1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105"/>
    <n v="2"/>
    <n v="1"/>
    <n v="0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5"/>
    <n v="3"/>
    <n v="1"/>
    <n v="1"/>
    <n v="0"/>
    <n v="37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05"/>
    <n v="4"/>
    <n v="1"/>
    <n v="1"/>
    <n v="0"/>
    <n v="30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05"/>
    <n v="5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05"/>
    <n v="6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5"/>
    <n v="7"/>
    <n v="1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5"/>
    <n v="8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5"/>
    <n v="9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5"/>
    <n v="10"/>
    <n v="1"/>
    <n v="0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5"/>
    <n v="11"/>
    <n v="1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05"/>
    <n v="12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6"/>
    <n v="1"/>
    <n v="0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1"/>
  </r>
  <r>
    <x v="106"/>
    <n v="2"/>
    <n v="0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106"/>
    <n v="3"/>
    <n v="0"/>
    <n v="1"/>
    <n v="0"/>
    <n v="28"/>
    <m/>
    <x v="1"/>
    <n v="0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06"/>
    <n v="4"/>
    <n v="0"/>
    <n v="1"/>
    <n v="0"/>
    <n v="32"/>
    <m/>
    <x v="0"/>
    <n v="1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06"/>
    <n v="5"/>
    <n v="0"/>
    <n v="1"/>
    <n v="0"/>
    <n v="30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06"/>
    <n v="6"/>
    <n v="0"/>
    <n v="1"/>
    <n v="0"/>
    <n v="28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6"/>
    <n v="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6"/>
    <n v="8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6"/>
    <n v="9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6"/>
    <n v="10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06"/>
    <n v="11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6"/>
    <n v="12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7"/>
    <n v="1"/>
    <n v="0"/>
    <n v="1"/>
    <n v="0"/>
    <n v="29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07"/>
    <n v="2"/>
    <n v="0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1"/>
  </r>
  <r>
    <x v="107"/>
    <n v="3"/>
    <n v="0"/>
    <n v="1"/>
    <n v="0"/>
    <n v="28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1"/>
    <n v="1"/>
  </r>
  <r>
    <x v="107"/>
    <n v="4"/>
    <n v="0"/>
    <n v="1"/>
    <n v="0"/>
    <n v="29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1"/>
    <n v="1"/>
    <n v="1"/>
  </r>
  <r>
    <x v="107"/>
    <n v="5"/>
    <n v="0"/>
    <n v="1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107"/>
    <n v="6"/>
    <n v="0"/>
    <n v="1"/>
    <n v="0"/>
    <n v="29"/>
    <m/>
    <x v="0"/>
    <s v=""/>
    <m/>
    <s v=""/>
    <n v="1"/>
    <n v="0"/>
    <n v="0"/>
    <n v="29"/>
    <n v="1"/>
    <n v="1"/>
    <s v=""/>
    <n v="29"/>
    <s v=""/>
    <s v=""/>
    <s v=""/>
    <n v="6"/>
    <n v="1"/>
    <n v="1"/>
    <n v="1"/>
    <s v=""/>
    <s v=""/>
    <s v=""/>
    <s v=""/>
  </r>
  <r>
    <x v="107"/>
    <n v="7"/>
    <n v="0"/>
    <n v="1"/>
    <n v="0"/>
    <n v="29"/>
    <m/>
    <x v="0"/>
    <s v=""/>
    <m/>
    <s v=""/>
    <n v="1"/>
    <n v="1"/>
    <n v="0"/>
    <n v="29"/>
    <n v="1"/>
    <n v="2"/>
    <s v=""/>
    <s v=""/>
    <s v=""/>
    <s v=""/>
    <s v=""/>
    <s v=""/>
    <n v="0"/>
    <n v="0"/>
    <n v="0"/>
    <s v=""/>
    <s v=""/>
    <s v=""/>
    <s v=""/>
  </r>
  <r>
    <x v="107"/>
    <n v="8"/>
    <n v="0"/>
    <n v="1"/>
    <n v="0"/>
    <n v="28"/>
    <m/>
    <x v="0"/>
    <s v=""/>
    <m/>
    <s v=""/>
    <n v="0"/>
    <n v="0"/>
    <n v="0"/>
    <n v="29"/>
    <n v="1"/>
    <n v="3"/>
    <s v=""/>
    <s v=""/>
    <s v=""/>
    <s v=""/>
    <s v=""/>
    <s v=""/>
    <n v="1"/>
    <n v="1"/>
    <n v="1"/>
    <s v=""/>
    <s v=""/>
    <s v=""/>
    <s v=""/>
  </r>
  <r>
    <x v="107"/>
    <n v="9"/>
    <n v="0"/>
    <n v="1"/>
    <n v="0"/>
    <n v="29"/>
    <m/>
    <x v="0"/>
    <s v=""/>
    <m/>
    <s v=""/>
    <n v="0"/>
    <n v="0"/>
    <n v="0"/>
    <n v="29"/>
    <n v="1"/>
    <n v="4"/>
    <s v=""/>
    <s v=""/>
    <s v=""/>
    <s v=""/>
    <s v=""/>
    <s v=""/>
    <n v="0"/>
    <n v="0"/>
    <n v="0"/>
    <s v=""/>
    <s v=""/>
    <s v=""/>
    <s v=""/>
  </r>
  <r>
    <x v="107"/>
    <n v="10"/>
    <n v="0"/>
    <n v="1"/>
    <n v="0"/>
    <n v="28"/>
    <m/>
    <x v="0"/>
    <s v=""/>
    <m/>
    <s v=""/>
    <n v="0"/>
    <n v="0"/>
    <n v="0"/>
    <n v="29"/>
    <n v="1"/>
    <n v="5"/>
    <s v=""/>
    <s v=""/>
    <s v=""/>
    <s v=""/>
    <s v=""/>
    <s v=""/>
    <n v="1"/>
    <n v="1"/>
    <n v="1"/>
    <s v=""/>
    <s v=""/>
    <s v=""/>
    <s v=""/>
  </r>
  <r>
    <x v="107"/>
    <n v="11"/>
    <n v="0"/>
    <n v="1"/>
    <n v="0"/>
    <n v="29"/>
    <m/>
    <x v="0"/>
    <s v=""/>
    <m/>
    <s v=""/>
    <n v="0"/>
    <n v="0"/>
    <n v="0"/>
    <n v="29"/>
    <n v="1"/>
    <n v="6"/>
    <s v=""/>
    <s v=""/>
    <s v=""/>
    <s v=""/>
    <s v=""/>
    <s v=""/>
    <n v="0"/>
    <n v="0"/>
    <n v="0"/>
    <s v=""/>
    <s v=""/>
    <s v=""/>
    <s v=""/>
  </r>
  <r>
    <x v="107"/>
    <n v="12"/>
    <n v="0"/>
    <n v="1"/>
    <n v="0"/>
    <n v="28"/>
    <m/>
    <x v="0"/>
    <s v=""/>
    <m/>
    <s v=""/>
    <n v="0"/>
    <n v="0"/>
    <n v="0"/>
    <n v="29"/>
    <n v="1"/>
    <n v="7"/>
    <s v=""/>
    <s v=""/>
    <s v=""/>
    <s v=""/>
    <s v=""/>
    <s v=""/>
    <n v="0"/>
    <n v="0"/>
    <n v="0"/>
    <s v=""/>
    <s v=""/>
    <s v=""/>
    <s v=""/>
  </r>
  <r>
    <x v="107"/>
    <n v="13"/>
    <n v="0"/>
    <n v="1"/>
    <n v="0"/>
    <n v="27"/>
    <m/>
    <x v="0"/>
    <s v=""/>
    <m/>
    <s v=""/>
    <n v="0"/>
    <n v="0"/>
    <n v="0"/>
    <n v="29"/>
    <n v="1"/>
    <n v="8"/>
    <n v="8"/>
    <s v=""/>
    <s v=""/>
    <s v=""/>
    <n v="13"/>
    <s v=""/>
    <s v=""/>
    <s v=""/>
    <s v=""/>
    <n v="1"/>
    <s v=""/>
    <s v=""/>
    <s v=""/>
  </r>
  <r>
    <x v="108"/>
    <n v="1"/>
    <n v="0"/>
    <n v="1"/>
    <n v="0"/>
    <n v="2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108"/>
    <n v="2"/>
    <n v="0"/>
    <n v="1"/>
    <n v="0"/>
    <n v="29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08"/>
    <n v="3"/>
    <n v="0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08"/>
    <n v="4"/>
    <n v="0"/>
    <n v="1"/>
    <n v="0"/>
    <n v="2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08"/>
    <n v="5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6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7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8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9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08"/>
    <n v="10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11"/>
    <n v="0"/>
    <n v="1"/>
    <n v="0"/>
    <n v="2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12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08"/>
    <n v="13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14"/>
    <n v="0"/>
    <n v="1"/>
    <n v="0"/>
    <n v="2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15"/>
    <n v="0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08"/>
    <n v="16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09"/>
    <n v="1"/>
    <n v="0"/>
    <n v="1"/>
    <n v="0"/>
    <n v="26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09"/>
    <n v="2"/>
    <n v="0"/>
    <n v="0"/>
    <n v="0"/>
    <n v="25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09"/>
    <n v="3"/>
    <n v="0"/>
    <n v="1"/>
    <n v="0"/>
    <n v="27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09"/>
    <n v="4"/>
    <n v="0"/>
    <n v="1"/>
    <n v="0"/>
    <n v="25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109"/>
    <n v="5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09"/>
    <n v="6"/>
    <n v="0"/>
    <n v="1"/>
    <n v="0"/>
    <n v="27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09"/>
    <n v="7"/>
    <n v="0"/>
    <n v="1"/>
    <n v="0"/>
    <n v="2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09"/>
    <n v="8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09"/>
    <n v="9"/>
    <n v="0"/>
    <n v="1"/>
    <n v="0"/>
    <n v="23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09"/>
    <n v="10"/>
    <n v="0"/>
    <n v="1"/>
    <n v="0"/>
    <n v="2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09"/>
    <n v="11"/>
    <n v="0"/>
    <n v="1"/>
    <n v="0"/>
    <n v="2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09"/>
    <n v="12"/>
    <n v="0"/>
    <n v="0"/>
    <n v="0"/>
    <n v="2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109"/>
    <n v="13"/>
    <n v="0"/>
    <n v="1"/>
    <n v="0"/>
    <n v="2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109"/>
    <n v="14"/>
    <n v="0"/>
    <n v="1"/>
    <n v="0"/>
    <n v="25"/>
    <m/>
    <x v="0"/>
    <s v=""/>
    <m/>
    <s v=""/>
    <n v="1"/>
    <n v="0"/>
    <n v="0"/>
    <n v="25"/>
    <n v="1"/>
    <n v="1"/>
    <n v="1"/>
    <n v="25"/>
    <s v=""/>
    <s v=""/>
    <n v="14"/>
    <n v="14"/>
    <s v=""/>
    <s v=""/>
    <s v=""/>
    <n v="1"/>
    <s v=""/>
    <s v=""/>
    <s v=""/>
  </r>
  <r>
    <x v="110"/>
    <n v="1"/>
    <n v="1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0"/>
    <n v="2"/>
    <n v="1"/>
    <n v="1"/>
    <n v="0"/>
    <n v="37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0"/>
    <n v="3"/>
    <n v="1"/>
    <n v="0"/>
    <n v="0"/>
    <n v="30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10"/>
    <n v="4"/>
    <n v="1"/>
    <n v="1"/>
    <n v="0"/>
    <n v="35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110"/>
    <n v="5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11"/>
    <n v="1"/>
    <n v="1"/>
    <n v="1"/>
    <n v="0"/>
    <n v="25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1"/>
    <n v="2"/>
    <n v="1"/>
    <n v="1"/>
    <n v="0"/>
    <n v="26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111"/>
    <n v="3"/>
    <n v="1"/>
    <n v="1"/>
    <n v="0"/>
    <n v="26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1"/>
  </r>
  <r>
    <x v="111"/>
    <n v="4"/>
    <n v="1"/>
    <n v="1"/>
    <n v="0"/>
    <n v="2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1"/>
    <n v="1"/>
  </r>
  <r>
    <x v="111"/>
    <n v="5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1"/>
    <n v="6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7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1"/>
    <n v="8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9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10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11"/>
    <n v="1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1"/>
    <n v="12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13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1"/>
    <n v="14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15"/>
    <n v="1"/>
    <n v="0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1"/>
    <n v="16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17"/>
    <n v="1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1"/>
    <n v="18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12"/>
    <n v="1"/>
    <n v="0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2"/>
    <n v="2"/>
    <n v="0"/>
    <n v="1"/>
    <n v="0"/>
    <n v="31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2"/>
    <n v="3"/>
    <n v="0"/>
    <n v="1"/>
    <n v="0"/>
    <n v="32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1"/>
    <n v="1"/>
    <n v="1"/>
  </r>
  <r>
    <x v="112"/>
    <n v="4"/>
    <n v="0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12"/>
    <n v="5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13"/>
    <n v="1"/>
    <n v="0"/>
    <n v="1"/>
    <n v="0"/>
    <n v="3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3"/>
    <n v="2"/>
    <n v="0"/>
    <n v="0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3"/>
    <n v="3"/>
    <n v="0"/>
    <n v="1"/>
    <n v="0"/>
    <n v="31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13"/>
    <n v="4"/>
    <n v="0"/>
    <n v="1"/>
    <n v="0"/>
    <n v="38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13"/>
    <n v="5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3"/>
    <n v="6"/>
    <n v="0"/>
    <n v="0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3"/>
    <n v="7"/>
    <n v="0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3"/>
    <n v="8"/>
    <n v="0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3"/>
    <n v="9"/>
    <n v="0"/>
    <n v="1"/>
    <n v="0"/>
    <n v="4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3"/>
    <n v="10"/>
    <n v="0"/>
    <n v="1"/>
    <n v="0"/>
    <n v="4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3"/>
    <n v="11"/>
    <n v="0"/>
    <n v="1"/>
    <n v="0"/>
    <n v="4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3"/>
    <n v="12"/>
    <n v="0"/>
    <n v="0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14"/>
    <n v="1"/>
    <n v="0"/>
    <n v="1"/>
    <n v="0"/>
    <n v="34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4"/>
    <n v="2"/>
    <n v="0"/>
    <n v="1"/>
    <n v="0"/>
    <n v="32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4"/>
    <n v="3"/>
    <n v="0"/>
    <n v="1"/>
    <n v="0"/>
    <n v="35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1"/>
    <n v="1"/>
  </r>
  <r>
    <x v="114"/>
    <n v="4"/>
    <n v="0"/>
    <n v="1"/>
    <n v="0"/>
    <n v="29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14"/>
    <n v="5"/>
    <n v="0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4"/>
    <n v="6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7"/>
    <n v="0"/>
    <n v="1"/>
    <n v="0"/>
    <n v="34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4"/>
    <n v="8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10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11"/>
    <n v="0"/>
    <n v="1"/>
    <n v="0"/>
    <n v="3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4"/>
    <n v="12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13"/>
    <n v="0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14"/>
    <n v="0"/>
    <n v="1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15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16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4"/>
    <n v="17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4"/>
    <n v="18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19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4"/>
    <n v="20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4"/>
    <n v="21"/>
    <n v="0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22"/>
    <n v="0"/>
    <n v="1"/>
    <n v="0"/>
    <n v="2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23"/>
    <n v="0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4"/>
    <n v="24"/>
    <n v="0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25"/>
    <n v="0"/>
    <n v="0"/>
    <n v="0"/>
    <n v="3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26"/>
    <n v="0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4"/>
    <n v="27"/>
    <n v="0"/>
    <n v="0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28"/>
    <n v="0"/>
    <n v="1"/>
    <n v="0"/>
    <n v="3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29"/>
    <n v="0"/>
    <n v="0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4"/>
    <n v="30"/>
    <n v="0"/>
    <n v="0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14"/>
    <n v="31"/>
    <n v="0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4"/>
    <n v="32"/>
    <n v="0"/>
    <n v="0"/>
    <n v="0"/>
    <n v="29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4"/>
    <n v="33"/>
    <n v="0"/>
    <n v="0"/>
    <n v="0"/>
    <n v="26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15"/>
    <n v="1"/>
    <n v="1"/>
    <n v="1"/>
    <n v="0"/>
    <n v="30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5"/>
    <n v="2"/>
    <n v="1"/>
    <n v="1"/>
    <n v="0"/>
    <n v="23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0"/>
    <n v="0"/>
    <n v="0"/>
  </r>
  <r>
    <x v="115"/>
    <n v="3"/>
    <n v="1"/>
    <n v="0"/>
    <n v="0"/>
    <n v="19"/>
    <m/>
    <x v="0"/>
    <s v="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15"/>
    <n v="4"/>
    <n v="1"/>
    <n v="1"/>
    <n v="0"/>
    <n v="32"/>
    <m/>
    <x v="0"/>
    <s v=""/>
    <m/>
    <s v=""/>
    <n v="0"/>
    <n v="0"/>
    <s v=""/>
    <s v=""/>
    <m/>
    <s v=""/>
    <s v=""/>
    <s v=""/>
    <s v=""/>
    <s v=""/>
    <s v=""/>
    <s v=""/>
    <s v=""/>
    <s v=""/>
    <s v=""/>
    <s v=""/>
    <n v="0"/>
    <n v="0"/>
    <n v="0"/>
  </r>
  <r>
    <x v="115"/>
    <n v="5"/>
    <n v="1"/>
    <n v="1"/>
    <n v="0"/>
    <n v="37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5"/>
    <n v="6"/>
    <n v="1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5"/>
    <n v="7"/>
    <n v="1"/>
    <n v="1"/>
    <n v="0"/>
    <n v="51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5"/>
    <n v="8"/>
    <n v="1"/>
    <n v="1"/>
    <n v="0"/>
    <n v="30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5"/>
    <n v="9"/>
    <n v="1"/>
    <n v="1"/>
    <n v="0"/>
    <n v="2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5"/>
    <n v="10"/>
    <n v="1"/>
    <n v="1"/>
    <n v="0"/>
    <n v="43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5"/>
    <n v="11"/>
    <n v="1"/>
    <n v="1"/>
    <n v="0"/>
    <n v="36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5"/>
    <n v="12"/>
    <n v="1"/>
    <n v="1"/>
    <n v="0"/>
    <n v="35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  <r>
    <x v="116"/>
    <n v="1"/>
    <n v="0"/>
    <n v="1"/>
    <n v="0"/>
    <n v="35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16"/>
    <n v="2"/>
    <n v="0"/>
    <n v="1"/>
    <n v="0"/>
    <n v="34"/>
    <m/>
    <x v="0"/>
    <s v=""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</r>
  <r>
    <x v="116"/>
    <n v="3"/>
    <n v="0"/>
    <n v="1"/>
    <n v="0"/>
    <n v="32"/>
    <m/>
    <x v="0"/>
    <s v=""/>
    <m/>
    <s v=""/>
    <n v="0"/>
    <s v=""/>
    <s v=""/>
    <s v=""/>
    <s v=""/>
    <s v=""/>
    <s v=""/>
    <s v=""/>
    <s v=""/>
    <s v=""/>
    <s v=""/>
    <s v=""/>
    <s v=""/>
    <s v=""/>
    <s v=""/>
    <s v=""/>
    <n v="0"/>
    <n v="1"/>
    <n v="1"/>
  </r>
  <r>
    <x v="116"/>
    <n v="4"/>
    <n v="0"/>
    <n v="1"/>
    <n v="0"/>
    <n v="29"/>
    <m/>
    <x v="0"/>
    <s v=""/>
    <m/>
    <s v=""/>
    <n v="0"/>
    <n v="0"/>
    <s v=""/>
    <s v=""/>
    <s v=""/>
    <s v=""/>
    <s v=""/>
    <s v=""/>
    <s v=""/>
    <s v=""/>
    <s v=""/>
    <s v=""/>
    <s v=""/>
    <s v=""/>
    <s v=""/>
    <s v=""/>
    <n v="0"/>
    <n v="0"/>
    <n v="0"/>
  </r>
  <r>
    <x v="116"/>
    <n v="5"/>
    <n v="0"/>
    <n v="1"/>
    <n v="0"/>
    <n v="31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6"/>
    <n v="0"/>
    <n v="1"/>
    <n v="0"/>
    <n v="32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7"/>
    <n v="0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8"/>
    <n v="0"/>
    <n v="1"/>
    <n v="0"/>
    <n v="31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116"/>
    <n v="9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10"/>
    <n v="0"/>
    <n v="1"/>
    <n v="0"/>
    <n v="36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11"/>
    <n v="0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12"/>
    <n v="0"/>
    <n v="1"/>
    <n v="0"/>
    <n v="32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13"/>
    <n v="0"/>
    <n v="1"/>
    <n v="0"/>
    <n v="3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116"/>
    <n v="14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15"/>
    <n v="0"/>
    <n v="1"/>
    <n v="0"/>
    <n v="31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16"/>
    <n v="0"/>
    <n v="1"/>
    <n v="0"/>
    <n v="35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1"/>
  </r>
  <r>
    <x v="116"/>
    <n v="17"/>
    <n v="0"/>
    <n v="1"/>
    <n v="0"/>
    <n v="28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18"/>
    <n v="0"/>
    <n v="1"/>
    <n v="0"/>
    <n v="32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1"/>
    <n v="1"/>
  </r>
  <r>
    <x v="116"/>
    <n v="19"/>
    <n v="0"/>
    <n v="0"/>
    <n v="0"/>
    <n v="29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0"/>
    <n v="0"/>
    <n v="0"/>
  </r>
  <r>
    <x v="116"/>
    <n v="20"/>
    <n v="0"/>
    <n v="1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116"/>
    <n v="21"/>
    <n v="0"/>
    <n v="0"/>
    <n v="0"/>
    <n v="30"/>
    <m/>
    <x v="0"/>
    <s v=""/>
    <m/>
    <s v=""/>
    <n v="0"/>
    <n v="0"/>
    <n v="0"/>
    <s v=""/>
    <s v=""/>
    <s v=""/>
    <s v=""/>
    <s v=""/>
    <s v=""/>
    <s v=""/>
    <s v=""/>
    <s v=""/>
    <s v=""/>
    <s v=""/>
    <s v=""/>
    <s v=""/>
    <n v="1"/>
    <n v="1"/>
    <n v="1"/>
  </r>
  <r>
    <x v="116"/>
    <n v="22"/>
    <n v="0"/>
    <n v="1"/>
    <n v="0"/>
    <n v="30"/>
    <m/>
    <x v="0"/>
    <s v=""/>
    <m/>
    <s v=""/>
    <n v="1"/>
    <n v="0"/>
    <n v="0"/>
    <n v="30"/>
    <n v="1"/>
    <n v="1"/>
    <s v=""/>
    <n v="30"/>
    <s v=""/>
    <s v=""/>
    <s v=""/>
    <n v="22"/>
    <n v="0"/>
    <n v="0"/>
    <n v="0"/>
    <s v=""/>
    <s v=""/>
    <s v=""/>
    <s v=""/>
  </r>
  <r>
    <x v="116"/>
    <n v="23"/>
    <n v="0"/>
    <n v="0"/>
    <n v="0"/>
    <n v="23"/>
    <m/>
    <x v="0"/>
    <s v=""/>
    <m/>
    <s v=""/>
    <n v="0"/>
    <n v="0"/>
    <n v="0"/>
    <n v="30"/>
    <n v="1"/>
    <n v="2"/>
    <s v=""/>
    <s v=""/>
    <s v=""/>
    <s v=""/>
    <s v=""/>
    <s v=""/>
    <n v="0"/>
    <n v="0"/>
    <n v="1"/>
    <s v=""/>
    <s v=""/>
    <s v=""/>
    <s v=""/>
  </r>
  <r>
    <x v="116"/>
    <n v="24"/>
    <n v="0"/>
    <n v="0"/>
    <n v="0"/>
    <n v="28"/>
    <m/>
    <x v="0"/>
    <s v=""/>
    <m/>
    <s v=""/>
    <n v="0"/>
    <n v="0"/>
    <n v="0"/>
    <n v="30"/>
    <n v="1"/>
    <n v="3"/>
    <n v="3"/>
    <s v=""/>
    <s v=""/>
    <s v=""/>
    <s v=""/>
    <s v=""/>
    <n v="0"/>
    <n v="0"/>
    <n v="1"/>
    <s v=""/>
    <s v=""/>
    <s v=""/>
    <s v=""/>
  </r>
  <r>
    <x v="116"/>
    <n v="25"/>
    <n v="0"/>
    <n v="1"/>
    <n v="0"/>
    <n v="29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0"/>
    <n v="0"/>
  </r>
  <r>
    <x v="116"/>
    <n v="26"/>
    <n v="0"/>
    <n v="1"/>
    <n v="0"/>
    <n v="32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1"/>
    <n v="1"/>
  </r>
  <r>
    <x v="116"/>
    <n v="27"/>
    <n v="0"/>
    <n v="1"/>
    <n v="0"/>
    <n v="29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1"/>
    <n v="1"/>
    <n v="1"/>
  </r>
  <r>
    <x v="116"/>
    <n v="28"/>
    <n v="0"/>
    <n v="1"/>
    <n v="0"/>
    <n v="29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0"/>
    <n v="0"/>
  </r>
  <r>
    <x v="116"/>
    <n v="29"/>
    <n v="0"/>
    <n v="1"/>
    <n v="0"/>
    <n v="30"/>
    <m/>
    <x v="0"/>
    <s v=""/>
    <m/>
    <s v=""/>
    <n v="0"/>
    <n v="0"/>
    <n v="0"/>
    <n v="30"/>
    <n v="1"/>
    <n v="1"/>
    <s v=""/>
    <s v=""/>
    <n v="30"/>
    <s v=""/>
    <s v=""/>
    <s v=""/>
    <n v="0"/>
    <n v="0"/>
    <n v="0"/>
    <s v=""/>
    <s v=""/>
    <s v=""/>
    <s v=""/>
  </r>
  <r>
    <x v="116"/>
    <n v="30"/>
    <n v="0"/>
    <n v="0"/>
    <n v="0"/>
    <n v="28"/>
    <m/>
    <x v="0"/>
    <s v=""/>
    <m/>
    <s v=""/>
    <n v="0"/>
    <n v="0"/>
    <n v="0"/>
    <n v="30"/>
    <n v="1"/>
    <n v="2"/>
    <s v=""/>
    <s v=""/>
    <s v=""/>
    <s v=""/>
    <s v=""/>
    <s v=""/>
    <n v="0"/>
    <n v="0"/>
    <n v="1"/>
    <s v=""/>
    <s v=""/>
    <s v=""/>
    <s v=""/>
  </r>
  <r>
    <x v="116"/>
    <n v="31"/>
    <n v="0"/>
    <n v="1"/>
    <n v="0"/>
    <n v="29"/>
    <m/>
    <x v="0"/>
    <s v=""/>
    <m/>
    <s v=""/>
    <n v="0"/>
    <n v="0"/>
    <n v="0"/>
    <n v="30"/>
    <n v="1"/>
    <n v="3"/>
    <n v="3"/>
    <s v=""/>
    <s v=""/>
    <s v=""/>
    <s v=""/>
    <s v=""/>
    <n v="0"/>
    <n v="0"/>
    <n v="0"/>
    <s v=""/>
    <s v=""/>
    <s v=""/>
    <s v=""/>
  </r>
  <r>
    <x v="116"/>
    <n v="32"/>
    <n v="0"/>
    <n v="1"/>
    <n v="0"/>
    <n v="31"/>
    <m/>
    <x v="0"/>
    <s v=""/>
    <m/>
    <s v=""/>
    <n v="0"/>
    <n v="0"/>
    <n v="0"/>
    <n v="30"/>
    <n v="0"/>
    <s v=""/>
    <s v=""/>
    <s v=""/>
    <s v=""/>
    <s v=""/>
    <s v=""/>
    <s v=""/>
    <s v=""/>
    <s v=""/>
    <s v=""/>
    <s v=""/>
    <n v="0"/>
    <n v="0"/>
    <n v="0"/>
  </r>
  <r>
    <x v="116"/>
    <n v="33"/>
    <n v="0"/>
    <n v="1"/>
    <n v="0"/>
    <n v="30"/>
    <m/>
    <x v="0"/>
    <s v=""/>
    <m/>
    <s v=""/>
    <n v="0"/>
    <n v="0"/>
    <n v="0"/>
    <n v="30"/>
    <n v="1"/>
    <n v="1"/>
    <n v="1"/>
    <s v=""/>
    <n v="30"/>
    <s v=""/>
    <n v="33"/>
    <s v=""/>
    <s v=""/>
    <s v=""/>
    <s v=""/>
    <n v="1"/>
    <s v=""/>
    <s v=""/>
    <s v=""/>
  </r>
  <r>
    <x v="117"/>
    <n v="1"/>
    <n v="1"/>
    <n v="1"/>
    <n v="0"/>
    <n v="28"/>
    <m/>
    <x v="0"/>
    <s v=""/>
    <m/>
    <s v=""/>
    <s v=""/>
    <s v=""/>
    <s v=""/>
    <s v=""/>
    <m/>
    <s v=""/>
    <s v=""/>
    <s v=""/>
    <s v=""/>
    <s v=""/>
    <s v=""/>
    <s v=""/>
    <s v=""/>
    <s v=""/>
    <s v=""/>
    <s v=""/>
    <n v="1"/>
    <n v="1"/>
    <n v="1"/>
  </r>
  <r>
    <x v="117"/>
    <n v="2"/>
    <n v="1"/>
    <n v="1"/>
    <n v="0"/>
    <n v="28"/>
    <m/>
    <x v="1"/>
    <n v="0"/>
    <m/>
    <s v=""/>
    <s v=""/>
    <s v=""/>
    <s v=""/>
    <s v=""/>
    <m/>
    <s v=""/>
    <s v=""/>
    <s v=""/>
    <s v=""/>
    <s v=""/>
    <s v=""/>
    <s v=""/>
    <s v=""/>
    <s v=""/>
    <s v=""/>
    <s v=""/>
    <n v="0"/>
    <n v="1"/>
    <n v="1"/>
  </r>
  <r>
    <x v="117"/>
    <n v="3"/>
    <n v="1"/>
    <n v="1"/>
    <n v="0"/>
    <n v="29"/>
    <m/>
    <x v="0"/>
    <n v="1"/>
    <m/>
    <s v=""/>
    <n v="0"/>
    <s v=""/>
    <s v=""/>
    <s v=""/>
    <m/>
    <s v=""/>
    <s v=""/>
    <s v=""/>
    <s v=""/>
    <s v=""/>
    <s v=""/>
    <s v=""/>
    <s v=""/>
    <s v=""/>
    <s v=""/>
    <s v=""/>
    <n v="0"/>
    <n v="0"/>
    <n v="0"/>
  </r>
  <r>
    <x v="117"/>
    <n v="4"/>
    <n v="1"/>
    <n v="1"/>
    <n v="0"/>
    <n v="30"/>
    <m/>
    <x v="0"/>
    <n v="2"/>
    <m/>
    <s v=""/>
    <n v="0"/>
    <n v="0"/>
    <s v=""/>
    <s v=""/>
    <m/>
    <s v=""/>
    <s v=""/>
    <s v=""/>
    <s v=""/>
    <s v=""/>
    <s v=""/>
    <s v=""/>
    <s v=""/>
    <s v=""/>
    <s v=""/>
    <s v=""/>
    <n v="1"/>
    <n v="1"/>
    <n v="1"/>
  </r>
  <r>
    <x v="117"/>
    <n v="5"/>
    <n v="1"/>
    <n v="1"/>
    <n v="0"/>
    <n v="30"/>
    <m/>
    <x v="0"/>
    <n v="3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7"/>
    <n v="6"/>
    <n v="1"/>
    <n v="1"/>
    <n v="0"/>
    <n v="32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1"/>
    <n v="1"/>
  </r>
  <r>
    <x v="117"/>
    <n v="7"/>
    <n v="1"/>
    <n v="1"/>
    <n v="0"/>
    <n v="29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1"/>
  </r>
  <r>
    <x v="117"/>
    <n v="8"/>
    <n v="1"/>
    <n v="1"/>
    <n v="0"/>
    <n v="28"/>
    <m/>
    <x v="0"/>
    <s v=""/>
    <m/>
    <s v=""/>
    <n v="0"/>
    <n v="0"/>
    <n v="0"/>
    <s v=""/>
    <m/>
    <s v=""/>
    <s v=""/>
    <s v=""/>
    <s v=""/>
    <s v=""/>
    <s v=""/>
    <s v=""/>
    <s v=""/>
    <s v=""/>
    <s v=""/>
    <s v=""/>
    <n v="1"/>
    <n v="1"/>
    <n v="1"/>
  </r>
  <r>
    <x v="117"/>
    <n v="9"/>
    <n v="1"/>
    <n v="1"/>
    <n v="0"/>
    <n v="28"/>
    <m/>
    <x v="1"/>
    <n v="0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7"/>
    <n v="10"/>
    <n v="1"/>
    <n v="1"/>
    <n v="1"/>
    <n v="40"/>
    <m/>
    <x v="0"/>
    <n v="1"/>
    <m/>
    <s v=""/>
    <n v="0"/>
    <n v="0"/>
    <n v="0"/>
    <s v=""/>
    <m/>
    <s v=""/>
    <s v=""/>
    <s v=""/>
    <s v=""/>
    <s v=""/>
    <s v=""/>
    <s v=""/>
    <s v=""/>
    <s v=""/>
    <s v=""/>
    <s v=""/>
    <n v="0"/>
    <n v="0"/>
    <n v="0"/>
  </r>
  <r>
    <x v="117"/>
    <n v="11"/>
    <n v="1"/>
    <n v="1"/>
    <n v="2"/>
    <n v="24"/>
    <m/>
    <x v="0"/>
    <n v="2"/>
    <m/>
    <s v=""/>
    <n v="0"/>
    <n v="0"/>
    <n v="0"/>
    <s v=""/>
    <m/>
    <s v=""/>
    <s v=""/>
    <s v=""/>
    <s v=""/>
    <s v=""/>
    <s v=""/>
    <s v=""/>
    <s v="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F8B5E-9E25-474A-B629-53CF77F1862E}" name="PivotTable1" cacheId="7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A3:B30" firstHeaderRow="1" firstDataRow="1" firstDataCol="1" rowPageCount="1" colPageCount="1"/>
  <pivotFields count="30">
    <pivotField axis="axisRow" showAll="0">
      <items count="119"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1"/>
        <item x="36"/>
        <item x="37"/>
        <item x="0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7">
    <i>
      <x v="19"/>
    </i>
    <i>
      <x v="26"/>
    </i>
    <i>
      <x v="30"/>
    </i>
    <i>
      <x v="36"/>
    </i>
    <i>
      <x v="37"/>
    </i>
    <i>
      <x v="40"/>
    </i>
    <i>
      <x v="43"/>
    </i>
    <i>
      <x v="53"/>
    </i>
    <i>
      <x v="58"/>
    </i>
    <i>
      <x v="63"/>
    </i>
    <i>
      <x v="64"/>
    </i>
    <i>
      <x v="66"/>
    </i>
    <i>
      <x v="75"/>
    </i>
    <i>
      <x v="77"/>
    </i>
    <i>
      <x v="78"/>
    </i>
    <i>
      <x v="82"/>
    </i>
    <i>
      <x v="84"/>
    </i>
    <i>
      <x v="87"/>
    </i>
    <i>
      <x v="93"/>
    </i>
    <i>
      <x v="94"/>
    </i>
    <i>
      <x v="95"/>
    </i>
    <i>
      <x v="97"/>
    </i>
    <i>
      <x v="104"/>
    </i>
    <i>
      <x v="106"/>
    </i>
    <i>
      <x v="114"/>
    </i>
    <i>
      <x v="117"/>
    </i>
    <i t="grand">
      <x/>
    </i>
  </rowItems>
  <colItems count="1">
    <i/>
  </colItems>
  <pageFields count="1">
    <pageField fld="7" hier="-1"/>
  </pageFields>
  <dataFields count="1">
    <dataField name="ספירה של וסת השבוע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23A2A26-0CF2-4C1C-ACBB-D3C928F665FC}" name="קביעויות" displayName="קביעויות" ref="A1:F49" totalsRowShown="0" headerRowDxfId="141" dataDxfId="139" headerRowBorderDxfId="140" tableBorderDxfId="138" totalsRowBorderDxfId="137">
  <autoFilter ref="A1:F49" xr:uid="{983E0811-2906-409B-9D9F-1C97C8B24E50}"/>
  <tableColumns count="6">
    <tableColumn id="1" xr3:uid="{03AF27E4-81C3-4693-BC80-A9DE5CBDEB76}" name="הפלגה" dataDxfId="136"/>
    <tableColumn id="2" xr3:uid="{83375E3D-5688-462C-AC1F-2F3AE57E7804}" name="דילוג רגיל" dataDxfId="135"/>
    <tableColumn id="3" xr3:uid="{224A53CA-9953-456B-B648-666A640ED909}" name="דילוג למפרע" dataDxfId="134"/>
    <tableColumn id="4" xr3:uid="{90EA8D40-F608-4373-9CBF-FA9532D7F57C}" name="דילוג 2 אפשרויות" dataDxfId="133"/>
    <tableColumn id="5" xr3:uid="{A1321954-DDD1-4133-A00B-38829E09FA8E}" name="השבוע" dataDxfId="132"/>
    <tableColumn id="6" xr3:uid="{98660C37-CC8D-43F0-B202-B019F4844456}" name="השבוע בדילוג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2BC6F2-ED65-412F-9309-7104A55F1129}" name="טבלה1013" displayName="טבלה1013" ref="A1:AL1555" totalsRowShown="0" headerRowDxfId="128" dataDxfId="127">
  <autoFilter ref="A1:AL1555" xr:uid="{4A54CFC3-0D21-457A-B082-8982E0C11F36}"/>
  <tableColumns count="38">
    <tableColumn id="1" xr3:uid="{B2379617-3D01-4A56-8816-7C61C5678AD3}" name="ClientID" dataDxfId="126"/>
    <tableColumn id="2" xr3:uid="{90F1B584-D40C-49CF-B15D-9643FA4B68DC}" name="CycleNumber" dataDxfId="125"/>
    <tableColumn id="3" xr3:uid="{5FADED9D-DC3C-45FE-8266-02AADE702D4A}" name="Group" dataDxfId="124"/>
    <tableColumn id="4" xr3:uid="{7C805727-F90D-4DC6-8DBB-0C8875481C0F}" name="CycleWithPeakorNot" dataDxfId="123"/>
    <tableColumn id="5" xr3:uid="{75010721-7D01-4267-8242-8E8DC4AA0200}" name="ReproductiveCategory" dataDxfId="122"/>
    <tableColumn id="6" xr3:uid="{91C06C49-722B-4BB3-A25F-F657E31D964C}" name="LengthofCycle" dataDxfId="121"/>
    <tableColumn id="7" xr3:uid="{E85EF9D3-B2B7-41A9-AFDF-DC8CF87A818A}" name="עד ועד" dataDxfId="120">
      <calculatedColumnFormula>טבלה1013[[#This Row],[LengthofCycle]]+1</calculatedColumnFormula>
    </tableColumn>
    <tableColumn id="32" xr3:uid="{11E75AAF-4AD7-4FA6-A428-D7072EBE712D}" name="האישה קבעה וסת שבוע?" dataDxfId="119">
      <calculatedColumnFormula>IF(IFERROR(LOOKUP(טבלה1013[[#This Row],[ClientID]],קביעויות[השבוע]),FALSE)=טבלה1013[[#This Row],[ClientID]],1,"")</calculatedColumnFormula>
    </tableColumn>
    <tableColumn id="28" xr3:uid="{500B5825-C387-42D7-A8A4-DF9A517BCE09}" name="וסת השבוע" dataDxfId="118">
      <calculatedColumnFormula>IF(AND(טבלה1013[[#This Row],[CycleNumber]]&gt;1,OR(B3="",טבלה1013[[#This Row],[CycleNumber]]&gt;B1)),IF(OR(AND(טבלה1013[[#This Row],[LengthofCycle]]=28,F1=28),AND(טבלה1013[[#This Row],[LengthofCycle]]=35,F1=35)),1,""),"")</calculatedColumnFormula>
    </tableColumn>
    <tableColumn id="31" xr3:uid="{64B0F5F8-08FA-4807-AB54-776CC8FEB168}" name="וסת השבוע וההפלגה ביחד" dataDxfId="117">
      <calculatedColumnFormula>IF(AND(טבלה1013[[#This Row],[וסת השבוע]]=1,I1=1,טבלה1013[[#This Row],[CycleNumber]]&gt;B1),1,"")</calculatedColumnFormula>
    </tableColumn>
    <tableColumn id="30" xr3:uid="{CE522B9D-05C2-4D1E-94C0-4DA9D86110E7}" name="וסת השבוע פעיל?" dataDxfId="116"/>
    <tableColumn id="36" xr3:uid="{0385FBC9-543D-40CC-A616-E3DB06335C56}" name="ספירת פעילות" dataDxfId="115">
      <calculatedColumnFormula>IF(טבלה1013[[#This Row],[וסת השבוע]]=1,IF(טבלה1013[[#This Row],[וסת השבוע וההפלגה ביחד]]=1,L1+1,0),IF(AND(טבלה1013[[#This Row],[CycleNumber]]&gt;B1,טבלה1013[[#This Row],[CycleNumber]]&gt;1),IF(טבלה1013[[#This Row],[וסת השבוע פעיל?]]&lt;&gt;"",L1+1,""),""))</calculatedColumnFormula>
    </tableColumn>
    <tableColumn id="29" xr3:uid="{CFCCC2F2-28CB-42DE-AFB3-E607EE34FF06}" name="חיזוי - שבוע" dataDxfId="114">
      <calculatedColumnFormula>IF(AND(טבלה1013[[#This Row],[וסת השבוע פעיל?]]&lt;&gt;"",טבלה1013[[#This Row],[CycleNumber]]&lt;B3,B3&lt;&gt;"",טבלה1013[[#This Row],[וסת השבוע פעיל?]]&lt;3),IF(K3=0,IF(AND(טבלה1013[[#This Row],[וסת השבוע פעיל?]]&gt;0,I3=1),0,1),0),"")</calculatedColumnFormula>
    </tableColumn>
    <tableColumn id="38" xr3:uid="{CB86AE19-7E93-4221-85D3-B6053089CAC7}" name="f_n" dataDxfId="113"/>
    <tableColumn id="35" xr3:uid="{9F79BD54-1CD3-4604-B349-E9B83C615EC6}" name="חיזוי טוב עם הפלגה?" dataDxfId="112">
      <calculatedColumnFormula>IF(AND(טבלה1013[[#This Row],[חיזוי - שבוע]]=1,J3=1),1,"")</calculatedColumnFormula>
    </tableColumn>
    <tableColumn id="37" xr3:uid="{FBC556D7-2E1E-4133-B547-80FB6DE24973}" name="שינוי וסת להפלגה עם חיזוי טוב?" dataDxfId="111">
      <calculatedColumnFormula>IF(AND(טבלה1013[[#This Row],[חיזוי טוב עם הפלגה?]]=1,טבלה1013[[#This Row],[וסת קבוע אחרון]]&lt;&gt;28,X1=1),1,"")</calculatedColumnFormula>
    </tableColumn>
    <tableColumn id="34" xr3:uid="{78FFDF24-2308-43E7-9EC3-BDB710AE0846}" name="פעילות בדיווח אחרון" dataDxfId="110">
      <calculatedColumnFormula>IF(AND(טבלה1013[[#This Row],[וסת השבוע פעיל?]]&lt;3,OR(טבלה1013[[#This Row],[CycleNumber]]&gt;B3,B3="")),1,"")</calculatedColumnFormula>
    </tableColumn>
    <tableColumn id="33" xr3:uid="{59AD7406-A5CD-4E8A-9A74-FC6992634CF2}" name="וסת השבוע פעיל?2" dataDxfId="109">
      <calculatedColumnFormula>IF(טבלה1013[[#This Row],[האישה קבעה וסת שבוע?]]=1,IF(טבלה1013[[#This Row],[וסת השבוע פעיל?]]&lt;3,1,0),"")</calculatedColumnFormula>
    </tableColumn>
    <tableColumn id="27" xr3:uid="{5CB0C7F8-B3CF-4300-84E0-186E098E9349}" name="האם לאישה נקבע וסת הפלגה?" dataDxfId="108">
      <calculatedColumnFormula>IF(OR(IFERROR(LOOKUP(טבלה1013[[#This Row],[ClientID]],[1]!קביעויות[הפלגה]),FALSE)=טבלה1013[[#This Row],[ClientID]],IFERROR(LOOKUP(טבלה1013[[#This Row],[ClientID]],[1]!קביעויות[הפלגה]),FALSE)=טבלה1013[[#This Row],[ClientID]]),1,"")</calculatedColumnFormula>
    </tableColumn>
    <tableColumn id="8" xr3:uid="{0EB7AF22-9700-4559-B857-F90B1F718E0D}" name="3 הפלגות זהות" dataDxfId="107"/>
    <tableColumn id="9" xr3:uid="{74A318CF-D062-40B8-85B7-678C0AC4D6F3}" name="4 הפלגות" dataDxfId="106"/>
    <tableColumn id="10" xr3:uid="{C96B0F79-6BE6-4068-8846-ADDBE04971AB}" name="5 הפלגות" dataDxfId="105"/>
    <tableColumn id="12" xr3:uid="{203896C9-68E9-442D-8179-B0ADC37E19B7}" name="וסת קבוע אחרון" dataDxfId="104">
      <calculatedColumnFormula>IF(טבלה1013[[#This Row],[3 הפלגות זהות]]="","",IF(טבלה1013[[#This Row],[3 הפלגות זהות]]=1,טבלה1013[[#This Row],[LengthofCycle]],W1))</calculatedColumnFormula>
    </tableColumn>
    <tableColumn id="11" xr3:uid="{9F3E8360-6414-45E8-8214-3EF591B85853}" name="הווסת פעיל?" dataDxfId="103"/>
    <tableColumn id="19" xr3:uid="{93BAEBC9-5488-4FF6-8CA7-6804E8B111AB}" name="כמה מחזורים עד עקירה" dataDxfId="102">
      <calculatedColumnFormula>IF(OR(טבלה1013[[#This Row],[הווסת פעיל?]]=0,טבלה1013[[#This Row],[הווסת פעיל?]]=""),"",SUM(Y1,טבלה1013[[#This Row],[הווסת פעיל?]]))</calculatedColumnFormula>
    </tableColumn>
    <tableColumn id="20" xr3:uid="{688B95D4-6F7D-46A8-AE85-F2DAE3D75CC4}" name="מחזורי פעילות" dataDxfId="101">
      <calculatedColumnFormula>IF(AND(טבלה1013[[#This Row],[כמה מחזורים עד עקירה]]&lt;&gt;"",Y3=""),טבלה1013[[#This Row],[כמה מחזורים עד עקירה]],"")</calculatedColumnFormula>
    </tableColumn>
    <tableColumn id="26" xr3:uid="{C9E69E66-85BE-47EC-A025-3D566C6B60D3}" name="מה נקבע?" dataDxfId="100">
      <calculatedColumnFormula>IF(AND(טבלה1013[[#This Row],[הווסת פעיל?]]=1,טבלה1013[[#This Row],[וסת קבוע אחרון]]&lt;&gt;W1),טבלה1013[[#This Row],[וסת קבוע אחרון]],"")</calculatedColumnFormula>
    </tableColumn>
    <tableColumn id="25" xr3:uid="{9741E2F2-E25F-46C1-B2E6-584AFB7F2A3D}" name="חזרה לפעילות" dataDxfId="99">
      <calculatedColumnFormula>IF(AND(טבלה1013[[#This Row],[הווסת פעיל?]]=1,X1=0,טבלה1013[[#This Row],[וסת קבוע אחרון]]=W1),טבלה1013[[#This Row],[וסת קבוע אחרון]],"")</calculatedColumnFormula>
    </tableColumn>
    <tableColumn id="22" xr3:uid="{54D24F5B-716F-44FC-B271-1E096DFD9039}" name="סוג הווסת השתנה?" dataDxfId="98">
      <calculatedColumnFormula>IF(AND(טבלה1013[[#This Row],[הווסת פעיל?]]=1,X1=0,טבלה1013[[#This Row],[וסת קבוע אחרון]]&lt;&gt;W1),1,"")</calculatedColumnFormula>
    </tableColumn>
    <tableColumn id="23" xr3:uid="{F83B14C1-B429-4424-8991-3DCD25FCFF8C}" name="דיווחים" dataDxfId="97">
      <calculatedColumnFormula>IF(AND(טבלה1013[[#This Row],[הווסת פעיל?]]&lt;&gt;"",B3=1),טבלה1013[[#This Row],[CycleNumber]],"")</calculatedColumnFormula>
    </tableColumn>
    <tableColumn id="24" xr3:uid="{E5326608-DEE3-4A4F-9789-4A17A2CC850D}" name="באיזה דיווח קביעה ראשונה" dataDxfId="96">
      <calculatedColumnFormula>IF(AND(טבלה1013[[#This Row],[הווסת פעיל?]]&lt;&gt;"",X1=""),טבלה1013[[#This Row],[CycleNumber]],"")</calculatedColumnFormula>
    </tableColumn>
    <tableColumn id="14" xr3:uid="{B7C95DE3-356C-49D1-91B8-B43C698DCDF1}" name="האם החיזוי יעיל?" dataDxfId="95">
      <calculatedColumnFormula>IF(B3=1,"",IF(טבלה1013[[#This Row],[הווסת פעיל?]]=1,IF(טבלה1013[[#This Row],[וסת קבוע אחרון]]=F3,1,0),""))</calculatedColumnFormula>
    </tableColumn>
    <tableColumn id="15" xr3:uid="{7B0505CD-3184-468A-BADD-6A25DDA4C502}" name="חיזוי כולל סטייה קודמת יעיל?" dataDxfId="94">
      <calculatedColumnFormula>IF(B3=1,"",IF(טבלה1013[[#This Row],[הווסת פעיל?]]=1,IF(OR(טבלה1013[[#This Row],[וסת קבוע אחרון]]=F3,F3=טבלה1013[[#This Row],[LengthofCycle]]),1,0),""))</calculatedColumnFormula>
    </tableColumn>
    <tableColumn id="21" xr3:uid="{D8189BC6-D107-4FCF-B5CA-4C4365B225F4}" name="חיזוי כולל סטייה וחודש/בינונית" dataDxfId="93">
      <calculatedColumnFormula>IF(B3=1,"",IF(טבלה1013[[#This Row],[הווסת פעיל?]]=1,IF(OR(טבלה1013[[#This Row],[וסת קבוע אחרון]]=F3,F3=טבלה1013[[#This Row],[LengthofCycle]],AND(טבלה1013[[#This Row],[LengthofCycle]]&lt;&gt;טבלה1013[[#This Row],[וסת קבוע אחרון]],OR(F3=28,F3=29))),1,0),""))</calculatedColumnFormula>
    </tableColumn>
    <tableColumn id="13" xr3:uid="{1083F971-E93A-4EF7-8EB6-CA0AF3F12975}" name="האם לא נעקר בסיום הדיווח?" dataDxfId="92">
      <calculatedColumnFormula>IF(AND(טבלה1013[[#This Row],[הווסת פעיל?]]=1,B3=1),1,"")</calculatedColumnFormula>
    </tableColumn>
    <tableColumn id="16" xr3:uid="{FC155351-1BC7-4BE5-888B-E806316BB0DF}" name="בלי וסת קבוע האם חיזוי טוב?" dataDxfId="91">
      <calculatedColumnFormula>IF(AND(טבלה1013[[#This Row],[הווסת פעיל?]]&lt;&gt;1,B3&lt;&gt;1,B3&lt;&gt;""),IF(טבלה1013[[#This Row],[LengthofCycle]]=F3,1,0),"")</calculatedColumnFormula>
    </tableColumn>
    <tableColumn id="17" xr3:uid="{0EAAD872-4A96-4DD3-B7D9-D51D4E70F21C}" name="וסת לא קבוע, חיזוי הפלגה ובינונית" dataDxfId="90">
      <calculatedColumnFormula>IF(AND(טבלה1013[[#This Row],[הווסת פעיל?]]&lt;&gt;1,B3&lt;&gt;1,B3&lt;&gt;""),IF(OR(טבלה1013[[#This Row],[LengthofCycle]]=F3,F3=29),1,0),"")</calculatedColumnFormula>
    </tableColumn>
    <tableColumn id="18" xr3:uid="{0C9EC117-4E03-4026-812D-38D88B87B42E}" name="חיזוי כולל חודש (לא מדויק)" dataDxfId="89">
      <calculatedColumnFormula>IF(AND(טבלה1013[[#This Row],[הווסת פעיל?]]&lt;&gt;1,B3&lt;&gt;1,B3&lt;&gt;""),IF(OR(טבלה1013[[#This Row],[LengthofCycle]]=F3,F3=29,F3=28),1,0),"")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4CE104-54FC-4402-B549-2713763CEC02}" name="טבלה13" displayName="טבלה13" ref="AX259:BB268" totalsRowShown="0" headerRowDxfId="88" dataDxfId="87">
  <autoFilter ref="AX259:BB268" xr:uid="{B55BB2BE-C3EF-4D78-A21C-CB33BAD476DE}"/>
  <tableColumns count="5">
    <tableColumn id="1" xr3:uid="{C2C0EEF0-DF5A-431E-B797-F3FB3C7595EC}" name="אורך מחזור וסת" dataDxfId="86"/>
    <tableColumn id="2" xr3:uid="{787211F6-47EB-4DF4-B4E9-0F63196C1729}" name="שכיחות קביעה ראשונית" dataDxfId="85">
      <calculatedColumnFormula>COUNTIF(Y:Y,טבלה13[[#This Row],[אורך מחזור וסת]]-1)</calculatedColumnFormula>
    </tableColumn>
    <tableColumn id="3" xr3:uid="{60C4DE33-F337-449D-AA69-E6D0CEB12AC5}" name="חזרות אחרי עקירה" dataDxfId="84">
      <calculatedColumnFormula>COUNTIF(Z:Z,טבלה13[[#This Row],[אורך מחזור וסת]]-1)</calculatedColumnFormula>
    </tableColumn>
    <tableColumn id="4" xr3:uid="{831BEC5C-3828-4F49-A117-DBFA75C6F7FD}" name="חזרה עם רצף של 3" dataDxfId="83"/>
    <tableColumn id="5" xr3:uid="{39C3DCC3-9314-463F-97F9-7DB42EFE3501}" name="חזרה עם רצף של 4" dataDxfId="8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3E9D95-8D8C-4259-94EC-298703F13EC0}" name="טבלה16" displayName="טבלה16" ref="AQ274:AS280" totalsRowShown="0" headerRowDxfId="81" dataDxfId="80">
  <autoFilter ref="AQ274:AS280" xr:uid="{9E5F8434-F342-40AB-852C-54DC9647D50C}"/>
  <tableColumns count="3">
    <tableColumn id="1" xr3:uid="{0558C362-08D5-4D82-88E5-D2AC7746F089}" name="מספר מחזורי וסת עד עקירה" dataDxfId="79"/>
    <tableColumn id="2" xr3:uid="{E6C73851-26E4-47A0-9B30-D6FC9E0BFBA4}" name="שכיחות" dataDxfId="78"/>
    <tableColumn id="3" xr3:uid="{8EFF5BE7-CF06-4EFD-9183-622AED091EE5}" name="שכיחות יחסית" dataDxfId="77" dataCellStyle="Perce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C487D6-B71F-463D-B8AE-53D73108E815}" name="טבלה17" displayName="טבלה17" ref="AT274:AV280" totalsRowShown="0" headerRowDxfId="76" dataDxfId="75">
  <autoFilter ref="AT274:AV280" xr:uid="{F698B600-A365-4C5B-990D-9D7B461057C9}"/>
  <tableColumns count="3">
    <tableColumn id="1" xr3:uid="{D375C5A1-CC12-4148-BE4A-3A1B21A50AA5}" name="מספר מחזורי וסת עד סיום דיווח" dataDxfId="74"/>
    <tableColumn id="2" xr3:uid="{CC6E4E90-D62E-4CC0-BFEF-7BCFDDC2C492}" name="שכיחות" dataDxfId="73"/>
    <tableColumn id="3" xr3:uid="{ABC0239D-FCAD-4E2D-813E-2A8346CCCBC3}" name="שכיחות יחסית" dataDxfId="72" dataCellStyle="Perce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B2A9FB-32DF-4AC5-8878-65EA7D0AE53B}" name="טבלה19" displayName="טבלה19" ref="AX77:BA186" totalsRowShown="0" headerRowDxfId="71" dataDxfId="70">
  <autoFilter ref="AX77:BA186" xr:uid="{FFF59102-92B9-430F-BB0D-D887FA3FD6EE}"/>
  <tableColumns count="4">
    <tableColumn id="1" xr3:uid="{95C52B95-F70C-4D7B-A050-8B6049985EC8}" name="באיזה דיווח קביעה ראשונה?" dataDxfId="69"/>
    <tableColumn id="2" xr3:uid="{BFCCAEB2-5317-4D25-BC0B-4B2526B30F1C}" name="שכיחות" dataDxfId="68"/>
    <tableColumn id="3" xr3:uid="{CB1C6758-0C5A-4EA1-AC71-69D037C4C84D}" name="שכיחות יחסית" dataDxfId="67" dataCellStyle="Percent"/>
    <tableColumn id="4" xr3:uid="{5F086B37-6982-4A2C-9850-EDC985AFA4C6}" name="שכיחות מצטברת" dataDxfId="66" dataCellStyle="Percen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8DDE023-3869-4E31-AE9F-69B32AC31873}" name="שבוע_בדילוג" displayName="שבוע_בדילוג" ref="A1:AM1555" totalsRowShown="0" headerRowDxfId="63" dataDxfId="62">
  <autoFilter ref="A1:AM1555" xr:uid="{4A54CFC3-0D21-457A-B082-8982E0C11F36}"/>
  <tableColumns count="39">
    <tableColumn id="1" xr3:uid="{0782E9CB-8E08-49CB-BDF0-917E1FD0C896}" name="ClientID" dataDxfId="61"/>
    <tableColumn id="2" xr3:uid="{EF8D65B2-95A9-487E-9105-6400D92103A6}" name="CycleNumber" dataDxfId="60"/>
    <tableColumn id="3" xr3:uid="{032D9F69-4AEC-4172-8511-A80124443169}" name="Group" dataDxfId="59"/>
    <tableColumn id="4" xr3:uid="{4E8590FA-B008-4AE8-9C48-30EBD5D82B54}" name="CycleWithPeakorNot" dataDxfId="58"/>
    <tableColumn id="5" xr3:uid="{6C91A547-23FA-4B3C-84AA-30277A03C6A0}" name="ReproductiveCategory" dataDxfId="57"/>
    <tableColumn id="6" xr3:uid="{287A8EF3-7C13-43BB-A75C-83B21C169362}" name="LengthofCycle" dataDxfId="56"/>
    <tableColumn id="7" xr3:uid="{682C32A9-3537-4B62-9541-F9BA62C6FCE7}" name="עמודה1" dataDxfId="55"/>
    <tableColumn id="39" xr3:uid="{9EFF51E9-FD6F-47DC-AEAB-A719DA95A3FB}" name="עד ועד" dataDxfId="54">
      <calculatedColumnFormula>שבוע_בדילוג[[#This Row],[LengthofCycle]]+1</calculatedColumnFormula>
    </tableColumn>
    <tableColumn id="32" xr3:uid="{1D33A5A0-CDB8-45EB-8BB4-67205404FFF9}" name="האישה קבעה וסת שבוע בדילוג?" dataDxfId="53">
      <calculatedColumnFormula>IF(IFERROR(LOOKUP(שבוע_בדילוג[[#This Row],[ClientID]],קביעויות[השבוע בדילוג]),FALSE)=שבוע_בדילוג[[#This Row],[ClientID]],1,"")</calculatedColumnFormula>
    </tableColumn>
    <tableColumn id="28" xr3:uid="{DDD8C716-AFE1-4093-9B67-85BD4072D667}" name="וסת השבוע" dataDxfId="52">
      <calculatedColumnFormula>IF(AND(שבוע_בדילוג[[#This Row],[CycleNumber]]&gt;1,OR(B3="",שבוע_בדילוג[[#This Row],[CycleNumber]]&gt;B1)),IF(OR(AND(שבוע_בדילוג[[#This Row],[LengthofCycle]]=29,F1=29),AND(שבוע_בדילוג[[#This Row],[LengthofCycle]]=36,F1=36)),1,""),"")</calculatedColumnFormula>
    </tableColumn>
    <tableColumn id="31" xr3:uid="{491E2690-5537-418A-9C14-3AF305869B17}" name="וסת השבוע וההפלגה ביחד" dataDxfId="51">
      <calculatedColumnFormula>IF(AND(שבוע_בדילוג[[#This Row],[וסת השבוע]]=1,J1=1,שבוע_בדילוג[[#This Row],[CycleNumber]]&gt;B1),1,"")</calculatedColumnFormula>
    </tableColumn>
    <tableColumn id="30" xr3:uid="{3C1A9C1F-FCED-44AB-A68D-06AFCB999B43}" name="וסת השבוע פעיל?" dataDxfId="50"/>
    <tableColumn id="36" xr3:uid="{92A9ED18-ED4D-4129-B32A-6EA2746036E9}" name="ספירת פעילות" dataDxfId="49">
      <calculatedColumnFormula>IF(שבוע_בדילוג[[#This Row],[וסת השבוע]]=1,IF(שבוע_בדילוג[[#This Row],[וסת השבוע וההפלגה ביחד]]=1,M1+1,0),IF(AND(שבוע_בדילוג[[#This Row],[CycleNumber]]&gt;B1,שבוע_בדילוג[[#This Row],[CycleNumber]]&gt;1),IF(שבוע_בדילוג[[#This Row],[וסת השבוע פעיל?]]&lt;&gt;"",M1+1,""),""))</calculatedColumnFormula>
    </tableColumn>
    <tableColumn id="29" xr3:uid="{A55E3436-2131-4D21-A2B2-D25A7CB3B10E}" name="חיזוי - שבוע" dataDxfId="48">
      <calculatedColumnFormula>IF(שבוע_בדילוג[[#This Row],[וסת השבוע פעיל?2]]="","",IF(AND(שבוע_בדילוג[[#This Row],[וסת השבוע פעיל?]]&lt;&gt;"",שבוע_בדילוג[[#This Row],[CycleNumber]]&lt;B3,B3&lt;&gt;"",שבוע_בדילוג[[#This Row],[וסת השבוע פעיל?]]&lt;3),IF(L3=0,IF(AND(שבוע_בדילוג[[#This Row],[וסת השבוע פעיל?]]&gt;0,J3=1),0,1),0),""))</calculatedColumnFormula>
    </tableColumn>
    <tableColumn id="38" xr3:uid="{C227F68F-9C7A-44A3-9D9A-54603E4C16A7}" name="f_n" dataDxfId="47"/>
    <tableColumn id="35" xr3:uid="{21182162-82E4-48AB-BD80-C5787D25FCE6}" name="חיזוי טוב עם הפלגה?" dataDxfId="46">
      <calculatedColumnFormula>IF(AND(שבוע_בדילוג[[#This Row],[חיזוי - שבוע]]=1,K3=1),1,"")</calculatedColumnFormula>
    </tableColumn>
    <tableColumn id="34" xr3:uid="{31C0AE45-E258-4871-BFA8-F79DAFFFFF2F}" name="פעילות בדיווח אחרון" dataDxfId="45">
      <calculatedColumnFormula>IF(AND(שבוע_בדילוג[[#This Row],[וסת השבוע פעיל?]]&lt;3,OR(שבוע_בדילוג[[#This Row],[CycleNumber]]&gt;B3,B3="")),1,"")</calculatedColumnFormula>
    </tableColumn>
    <tableColumn id="37" xr3:uid="{F44E817A-8796-4A42-BBAF-26A071A86A7B}" name="בדיקת חיזוי ופעילות" dataDxfId="44">
      <calculatedColumnFormula>IF(AND(שבוע_בדילוג[[#This Row],[חיזוי - שבוע]]&lt;&gt;"",שבוע_בדילוג[[#This Row],[וסת השבוע פעיל?2]]=""),1,"")</calculatedColumnFormula>
    </tableColumn>
    <tableColumn id="33" xr3:uid="{14B1CE55-6190-43BA-99F1-9DFA5D8F9A3F}" name="וסת השבוע פעיל?2" dataDxfId="43">
      <calculatedColumnFormula>IF(שבוע_בדילוג[[#This Row],[האישה קבעה וסת שבוע בדילוג?]]=1,IF(שבוע_בדילוג[[#This Row],[וסת השבוע פעיל?]]&lt;3,1,0),"")</calculatedColumnFormula>
    </tableColumn>
    <tableColumn id="27" xr3:uid="{65F40C8A-8086-40A2-B5DA-22CA7AE99BBE}" name="האם לאישה נקבע וסת הפלגה?" dataDxfId="42">
      <calculatedColumnFormula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calculatedColumnFormula>
    </tableColumn>
    <tableColumn id="8" xr3:uid="{5A092DB1-711F-4023-AA86-39E969E6A25E}" name="3 הפלגות זהות" dataDxfId="41"/>
    <tableColumn id="9" xr3:uid="{285B025C-97F6-4E8B-914E-1AD9ECDFF296}" name="4 הפלגות" dataDxfId="40"/>
    <tableColumn id="10" xr3:uid="{CE5C97B8-AFF0-4BE7-AA34-C3055C78AE13}" name="5 הפלגות" dataDxfId="39"/>
    <tableColumn id="12" xr3:uid="{2F0DF660-C077-447A-958E-85B351505429}" name="וסת קבוע אחרון" dataDxfId="38">
      <calculatedColumnFormula>IF(שבוע_בדילוג[[#This Row],[3 הפלגות זהות]]="","",IF(שבוע_בדילוג[[#This Row],[3 הפלגות זהות]]=1,שבוע_בדילוג[[#This Row],[LengthofCycle]],X1))</calculatedColumnFormula>
    </tableColumn>
    <tableColumn id="11" xr3:uid="{40234D1D-CEBC-483B-B23C-D825B6F58C69}" name="הווסת פעיל?" dataDxfId="37"/>
    <tableColumn id="19" xr3:uid="{CCF429B5-A380-43C2-870A-DB2715AB9337}" name="כמה מחזורים עד עקירה" dataDxfId="36">
      <calculatedColumnFormula>IF(OR(שבוע_בדילוג[[#This Row],[הווסת פעיל?]]=0,שבוע_בדילוג[[#This Row],[הווסת פעיל?]]=""),"",SUM(Z1,שבוע_בדילוג[[#This Row],[הווסת פעיל?]]))</calculatedColumnFormula>
    </tableColumn>
    <tableColumn id="20" xr3:uid="{A39786C1-99CD-42B1-8956-67318C6137E4}" name="מחזורי פעילות" dataDxfId="35">
      <calculatedColumnFormula>IF(AND(שבוע_בדילוג[[#This Row],[כמה מחזורים עד עקירה]]&lt;&gt;"",Z3=""),שבוע_בדילוג[[#This Row],[כמה מחזורים עד עקירה]],"")</calculatedColumnFormula>
    </tableColumn>
    <tableColumn id="26" xr3:uid="{2F7BE826-55E2-46A5-BF37-9E59E61E2EE6}" name="מה נקבע?" dataDxfId="34">
      <calculatedColumnFormula>IF(AND(שבוע_בדילוג[[#This Row],[הווסת פעיל?]]=1,שבוע_בדילוג[[#This Row],[וסת קבוע אחרון]]&lt;&gt;X1),שבוע_בדילוג[[#This Row],[וסת קבוע אחרון]],"")</calculatedColumnFormula>
    </tableColumn>
    <tableColumn id="25" xr3:uid="{EF673520-EF94-4394-A1FA-FEAC96BF8F65}" name="חזרה לפעילות" dataDxfId="33">
      <calculatedColumnFormula>IF(AND(שבוע_בדילוג[[#This Row],[הווסת פעיל?]]=1,Y1=0,שבוע_בדילוג[[#This Row],[וסת קבוע אחרון]]=X1),שבוע_בדילוג[[#This Row],[וסת קבוע אחרון]],"")</calculatedColumnFormula>
    </tableColumn>
    <tableColumn id="22" xr3:uid="{3ECC053D-04AB-4339-89EF-23B3B861E957}" name="סוג הווסת השתנה?" dataDxfId="32">
      <calculatedColumnFormula>IF(AND(שבוע_בדילוג[[#This Row],[הווסת פעיל?]]=1,Y1=0,שבוע_בדילוג[[#This Row],[וסת קבוע אחרון]]&lt;&gt;X1),1,"")</calculatedColumnFormula>
    </tableColumn>
    <tableColumn id="23" xr3:uid="{24C809A3-60F1-43A8-90C9-17AE8C9F594A}" name="דיווחים" dataDxfId="31">
      <calculatedColumnFormula>IF(AND(שבוע_בדילוג[[#This Row],[הווסת פעיל?]]&lt;&gt;"",B3=1),שבוע_בדילוג[[#This Row],[CycleNumber]],"")</calculatedColumnFormula>
    </tableColumn>
    <tableColumn id="24" xr3:uid="{D0D10BF3-75BC-49F3-ADDE-0324AE04BAB8}" name="באיזה דיווח קביעה ראשונה" dataDxfId="30">
      <calculatedColumnFormula>IF(AND(שבוע_בדילוג[[#This Row],[הווסת פעיל?]]&lt;&gt;"",Y1=""),שבוע_בדילוג[[#This Row],[CycleNumber]],"")</calculatedColumnFormula>
    </tableColumn>
    <tableColumn id="14" xr3:uid="{A035BF64-48B5-47CC-9941-E69FA72661F1}" name="האם החיזוי יעיל?" dataDxfId="29">
      <calculatedColumnFormula>IF(B3=1,"",IF(שבוע_בדילוג[[#This Row],[הווסת פעיל?]]=1,IF(שבוע_בדילוג[[#This Row],[וסת קבוע אחרון]]=F3,1,0),""))</calculatedColumnFormula>
    </tableColumn>
    <tableColumn id="15" xr3:uid="{30DC33CC-340D-4E87-B3F1-BDF41CA0A895}" name="חיזוי כולל סטייה קודמת יעיל?" dataDxfId="28">
      <calculatedColumnFormula>IF(B3=1,"",IF(שבוע_בדילוג[[#This Row],[הווסת פעיל?]]=1,IF(OR(שבוע_בדילוג[[#This Row],[וסת קבוע אחרון]]=F3,F3=שבוע_בדילוג[[#This Row],[LengthofCycle]]),1,0),""))</calculatedColumnFormula>
    </tableColumn>
    <tableColumn id="21" xr3:uid="{EA1A0976-1C82-4EB0-84C3-0E94AD82C87B}" name="חיזוי כולל סטייה וחודש/בינונית" dataDxfId="27">
      <calculatedColumnFormula>IF(B3=1,"",IF(שבוע_בדילוג[[#This Row],[הווסת פעיל?]]=1,IF(OR(שבוע_בדילוג[[#This Row],[וסת קבוע אחרון]]=F3,F3=שבוע_בדילוג[[#This Row],[LengthofCycle]],AND(שבוע_בדילוג[[#This Row],[LengthofCycle]]&lt;&gt;שבוע_בדילוג[[#This Row],[וסת קבוע אחרון]],OR(F3=28,F3=29))),1,0),""))</calculatedColumnFormula>
    </tableColumn>
    <tableColumn id="13" xr3:uid="{54DEBA8D-A56D-464E-ACEF-82C5AE57F7C8}" name="האם לא נעקר בסיום הדיווח?" dataDxfId="26">
      <calculatedColumnFormula>IF(AND(שבוע_בדילוג[[#This Row],[הווסת פעיל?]]=1,B3=1),1,"")</calculatedColumnFormula>
    </tableColumn>
    <tableColumn id="16" xr3:uid="{9E39D4B2-9387-4A45-A4ED-AC15F85D3AD0}" name="בלי וסת קבוע האם חיזוי טוב?" dataDxfId="25">
      <calculatedColumnFormula>IF(AND(שבוע_בדילוג[[#This Row],[הווסת פעיל?]]&lt;&gt;1,B3&lt;&gt;1,B3&lt;&gt;""),IF(שבוע_בדילוג[[#This Row],[LengthofCycle]]=F3,1,0),"")</calculatedColumnFormula>
    </tableColumn>
    <tableColumn id="17" xr3:uid="{731EAE1E-3107-4E38-8014-CFA3B53A7BC2}" name="וסת לא קבוע, חיזוי הפלגה ובינונית" dataDxfId="24">
      <calculatedColumnFormula>IF(AND(שבוע_בדילוג[[#This Row],[הווסת פעיל?]]&lt;&gt;1,B3&lt;&gt;1,B3&lt;&gt;""),IF(OR(שבוע_בדילוג[[#This Row],[LengthofCycle]]=F3,F3=29),1,0),"")</calculatedColumnFormula>
    </tableColumn>
    <tableColumn id="18" xr3:uid="{3F49FA2A-1AA6-4BBD-82F5-C8CDA054E8C9}" name="חיזוי כולל חודש (לא מדויק)" dataDxfId="23">
      <calculatedColumnFormula>IF(AND(שבוע_בדילוג[[#This Row],[הווסת פעיל?]]&lt;&gt;1,B3&lt;&gt;1,B3&lt;&gt;""),IF(OR(שבוע_בדילוג[[#This Row],[LengthofCycle]]=F3,F3=29,F3=28),1,0),"")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8956A0-B3FF-4948-92E3-FB410364EE36}" name="טבלה139" displayName="טבלה139" ref="AY251:BC260" totalsRowShown="0" headerRowDxfId="22" dataDxfId="21">
  <autoFilter ref="AY251:BC260" xr:uid="{B55BB2BE-C3EF-4D78-A21C-CB33BAD476DE}"/>
  <tableColumns count="5">
    <tableColumn id="1" xr3:uid="{4DE10F8A-FE15-45DD-AA14-D2D75C5AB1EE}" name="אורך מחזור וסת" dataDxfId="20"/>
    <tableColumn id="2" xr3:uid="{054EE907-67E5-48FD-99F5-059BDDD13125}" name="שכיחות קביעה ראשונית" dataDxfId="19">
      <calculatedColumnFormula>COUNTIF(Z:Z,טבלה139[[#This Row],[אורך מחזור וסת]]-1)</calculatedColumnFormula>
    </tableColumn>
    <tableColumn id="3" xr3:uid="{948EB82D-F68D-447D-8DD4-B62A90CF4E58}" name="חזרות אחרי עקירה" dataDxfId="18">
      <calculatedColumnFormula>COUNTIF(AA:AA,טבלה139[[#This Row],[אורך מחזור וסת]]-1)</calculatedColumnFormula>
    </tableColumn>
    <tableColumn id="4" xr3:uid="{7A6ED5DE-CEFD-4BAD-A87A-3F2D434D9758}" name="חזרה עם רצף של 3" dataDxfId="17"/>
    <tableColumn id="5" xr3:uid="{C2885A38-7D0E-4DE0-9805-29DBCEF03860}" name="חזרה עם רצף של 4" dataDxfId="1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210D5F1-C4B2-4134-A04A-47C22B311E5C}" name="טבלה1610" displayName="טבלה1610" ref="AR266:AT272" totalsRowShown="0" headerRowDxfId="15" dataDxfId="14">
  <autoFilter ref="AR266:AT272" xr:uid="{9E5F8434-F342-40AB-852C-54DC9647D50C}"/>
  <tableColumns count="3">
    <tableColumn id="1" xr3:uid="{1ECC0703-6D78-4497-8D1E-0A1DCBFCB01E}" name="מספר מחזורי וסת עד עקירה" dataDxfId="13"/>
    <tableColumn id="2" xr3:uid="{56CBEDDE-2A96-4A34-BF5E-0514ECB2B7F2}" name="שכיחות" dataDxfId="12"/>
    <tableColumn id="3" xr3:uid="{C3186C22-0BCA-4B3E-AEDD-B2CEB5EA9812}" name="שכיחות יחסית" dataDxfId="11" dataCellStyle="Percen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9D6BA8-815F-4B82-BDDC-BA99161178A7}" name="טבלה1711" displayName="טבלה1711" ref="AU266:AW272" totalsRowShown="0" headerRowDxfId="10" dataDxfId="9">
  <autoFilter ref="AU266:AW272" xr:uid="{F698B600-A365-4C5B-990D-9D7B461057C9}"/>
  <tableColumns count="3">
    <tableColumn id="1" xr3:uid="{681B17EE-19BD-4F71-81A1-D3F79FEB19A1}" name="מספר מחזורי וסת עד סיום דיווח" dataDxfId="8"/>
    <tableColumn id="2" xr3:uid="{E5E2A1F7-97D6-430E-918B-703558D234F7}" name="שכיחות" dataDxfId="7"/>
    <tableColumn id="3" xr3:uid="{E54C1020-92BF-42A7-A527-11C143152BA2}" name="שכיחות יחסית" dataDxfId="6" dataCellStyle="Percent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3E9244A-E871-4D02-8E97-EAEE43B871E1}" name="טבלה1912" displayName="טבלה1912" ref="AY69:BB178" totalsRowShown="0" headerRowDxfId="5" dataDxfId="4">
  <autoFilter ref="AY69:BB178" xr:uid="{FFF59102-92B9-430F-BB0D-D887FA3FD6EE}"/>
  <tableColumns count="4">
    <tableColumn id="1" xr3:uid="{CE3C2469-AB9D-4FD1-92DF-B43E6D41386E}" name="באיזה דיווח קביעה ראשונה?" dataDxfId="3"/>
    <tableColumn id="2" xr3:uid="{F03CECE2-3BBD-42BA-8E55-E128A2EBB268}" name="שכיחות" dataDxfId="2"/>
    <tableColumn id="3" xr3:uid="{3B2BA6AF-3B0C-4CD3-BA6D-95DEB6F46B39}" name="שכיחות יחסית" dataDxfId="1" dataCellStyle="Percent"/>
    <tableColumn id="4" xr3:uid="{7AF7CE1D-DCF3-47FD-AFED-8FCF80968A1E}" name="שכיחות מצטברת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15B0-F84A-4BFF-BE69-0E6DBDB02679}">
  <dimension ref="A1:B30"/>
  <sheetViews>
    <sheetView rightToLeft="1" workbookViewId="0">
      <selection activeCell="M8" sqref="M8"/>
    </sheetView>
  </sheetViews>
  <sheetFormatPr defaultRowHeight="13.8" x14ac:dyDescent="0.25"/>
  <cols>
    <col min="1" max="1" width="11.59765625" bestFit="1" customWidth="1"/>
    <col min="2" max="2" width="17.19921875" bestFit="1" customWidth="1"/>
  </cols>
  <sheetData>
    <row r="1" spans="1:2" x14ac:dyDescent="0.25">
      <c r="A1" s="13" t="s">
        <v>179</v>
      </c>
      <c r="B1" s="14">
        <v>1</v>
      </c>
    </row>
    <row r="3" spans="1:2" x14ac:dyDescent="0.25">
      <c r="A3" s="13" t="s">
        <v>182</v>
      </c>
      <c r="B3" t="s">
        <v>184</v>
      </c>
    </row>
    <row r="4" spans="1:2" x14ac:dyDescent="0.25">
      <c r="A4" s="14" t="s">
        <v>73</v>
      </c>
      <c r="B4" s="15">
        <v>4</v>
      </c>
    </row>
    <row r="5" spans="1:2" x14ac:dyDescent="0.25">
      <c r="A5" s="14" t="s">
        <v>89</v>
      </c>
      <c r="B5" s="15">
        <v>1</v>
      </c>
    </row>
    <row r="6" spans="1:2" x14ac:dyDescent="0.25">
      <c r="A6" s="14" t="s">
        <v>93</v>
      </c>
      <c r="B6" s="15">
        <v>1</v>
      </c>
    </row>
    <row r="7" spans="1:2" x14ac:dyDescent="0.25">
      <c r="A7" s="14" t="s">
        <v>98</v>
      </c>
      <c r="B7" s="15">
        <v>2</v>
      </c>
    </row>
    <row r="8" spans="1:2" x14ac:dyDescent="0.25">
      <c r="A8" s="14" t="s">
        <v>31</v>
      </c>
      <c r="B8" s="15">
        <v>2</v>
      </c>
    </row>
    <row r="9" spans="1:2" x14ac:dyDescent="0.25">
      <c r="A9" s="14" t="s">
        <v>101</v>
      </c>
      <c r="B9" s="15">
        <v>1</v>
      </c>
    </row>
    <row r="10" spans="1:2" x14ac:dyDescent="0.25">
      <c r="A10" s="14" t="s">
        <v>104</v>
      </c>
      <c r="B10" s="15">
        <v>1</v>
      </c>
    </row>
    <row r="11" spans="1:2" x14ac:dyDescent="0.25">
      <c r="A11" s="14" t="s">
        <v>114</v>
      </c>
      <c r="B11" s="15">
        <v>1</v>
      </c>
    </row>
    <row r="12" spans="1:2" x14ac:dyDescent="0.25">
      <c r="A12" s="14" t="s">
        <v>119</v>
      </c>
      <c r="B12" s="15">
        <v>4</v>
      </c>
    </row>
    <row r="13" spans="1:2" x14ac:dyDescent="0.25">
      <c r="A13" s="14" t="s">
        <v>124</v>
      </c>
      <c r="B13" s="15">
        <v>1</v>
      </c>
    </row>
    <row r="14" spans="1:2" x14ac:dyDescent="0.25">
      <c r="A14" s="14" t="s">
        <v>125</v>
      </c>
      <c r="B14" s="15">
        <v>2</v>
      </c>
    </row>
    <row r="15" spans="1:2" x14ac:dyDescent="0.25">
      <c r="A15" s="14" t="s">
        <v>127</v>
      </c>
      <c r="B15" s="15">
        <v>1</v>
      </c>
    </row>
    <row r="16" spans="1:2" x14ac:dyDescent="0.25">
      <c r="A16" s="14" t="s">
        <v>136</v>
      </c>
      <c r="B16" s="15">
        <v>1</v>
      </c>
    </row>
    <row r="17" spans="1:2" x14ac:dyDescent="0.25">
      <c r="A17" s="14" t="s">
        <v>138</v>
      </c>
      <c r="B17" s="15">
        <v>1</v>
      </c>
    </row>
    <row r="18" spans="1:2" x14ac:dyDescent="0.25">
      <c r="A18" s="14" t="s">
        <v>139</v>
      </c>
      <c r="B18" s="15">
        <v>1</v>
      </c>
    </row>
    <row r="19" spans="1:2" x14ac:dyDescent="0.25">
      <c r="A19" s="14" t="s">
        <v>143</v>
      </c>
      <c r="B19" s="15">
        <v>1</v>
      </c>
    </row>
    <row r="20" spans="1:2" x14ac:dyDescent="0.25">
      <c r="A20" s="14" t="s">
        <v>145</v>
      </c>
      <c r="B20" s="15">
        <v>1</v>
      </c>
    </row>
    <row r="21" spans="1:2" x14ac:dyDescent="0.25">
      <c r="A21" s="14" t="s">
        <v>148</v>
      </c>
      <c r="B21" s="15">
        <v>4</v>
      </c>
    </row>
    <row r="22" spans="1:2" x14ac:dyDescent="0.25">
      <c r="A22" s="14" t="s">
        <v>154</v>
      </c>
      <c r="B22" s="15">
        <v>1</v>
      </c>
    </row>
    <row r="23" spans="1:2" x14ac:dyDescent="0.25">
      <c r="A23" s="14" t="s">
        <v>155</v>
      </c>
      <c r="B23" s="15">
        <v>2</v>
      </c>
    </row>
    <row r="24" spans="1:2" x14ac:dyDescent="0.25">
      <c r="A24" s="14" t="s">
        <v>156</v>
      </c>
      <c r="B24" s="15">
        <v>1</v>
      </c>
    </row>
    <row r="25" spans="1:2" x14ac:dyDescent="0.25">
      <c r="A25" s="14" t="s">
        <v>158</v>
      </c>
      <c r="B25" s="15">
        <v>1</v>
      </c>
    </row>
    <row r="26" spans="1:2" x14ac:dyDescent="0.25">
      <c r="A26" s="14" t="s">
        <v>165</v>
      </c>
      <c r="B26" s="15">
        <v>1</v>
      </c>
    </row>
    <row r="27" spans="1:2" x14ac:dyDescent="0.25">
      <c r="A27" s="14" t="s">
        <v>167</v>
      </c>
      <c r="B27" s="15">
        <v>1</v>
      </c>
    </row>
    <row r="28" spans="1:2" x14ac:dyDescent="0.25">
      <c r="A28" s="14" t="s">
        <v>175</v>
      </c>
      <c r="B28" s="15">
        <v>1</v>
      </c>
    </row>
    <row r="29" spans="1:2" x14ac:dyDescent="0.25">
      <c r="A29" s="14" t="s">
        <v>178</v>
      </c>
      <c r="B29" s="15">
        <v>2</v>
      </c>
    </row>
    <row r="30" spans="1:2" x14ac:dyDescent="0.25">
      <c r="A30" s="14" t="s">
        <v>183</v>
      </c>
      <c r="B30" s="15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7636-862C-4BFD-B47D-31AB0ADADE30}">
  <dimension ref="A1:O49"/>
  <sheetViews>
    <sheetView rightToLeft="1" workbookViewId="0">
      <selection activeCell="F2" sqref="F2:F19"/>
    </sheetView>
  </sheetViews>
  <sheetFormatPr defaultRowHeight="13.8" x14ac:dyDescent="0.25"/>
  <cols>
    <col min="2" max="2" width="9.8984375" customWidth="1"/>
    <col min="3" max="3" width="11.796875" customWidth="1"/>
    <col min="4" max="4" width="15.3984375" customWidth="1"/>
  </cols>
  <sheetData>
    <row r="1" spans="1:15" x14ac:dyDescent="0.25">
      <c r="A1" s="22" t="s">
        <v>186</v>
      </c>
      <c r="B1" s="22" t="s">
        <v>187</v>
      </c>
      <c r="C1" s="22" t="s">
        <v>188</v>
      </c>
      <c r="D1" s="22" t="s">
        <v>189</v>
      </c>
      <c r="E1" s="22" t="s">
        <v>190</v>
      </c>
      <c r="F1" s="22" t="s">
        <v>203</v>
      </c>
    </row>
    <row r="2" spans="1:15" ht="15.6" x14ac:dyDescent="0.25">
      <c r="A2" s="18" t="s">
        <v>40</v>
      </c>
      <c r="B2" s="18" t="s">
        <v>39</v>
      </c>
      <c r="C2" s="18" t="s">
        <v>51</v>
      </c>
      <c r="D2" s="18" t="s">
        <v>39</v>
      </c>
      <c r="E2" s="18" t="s">
        <v>73</v>
      </c>
      <c r="F2" s="27" t="s">
        <v>50</v>
      </c>
    </row>
    <row r="3" spans="1:15" ht="15.6" x14ac:dyDescent="0.25">
      <c r="A3" s="19" t="s">
        <v>58</v>
      </c>
      <c r="B3" s="19" t="s">
        <v>49</v>
      </c>
      <c r="C3" s="19" t="s">
        <v>52</v>
      </c>
      <c r="D3" s="19" t="s">
        <v>49</v>
      </c>
      <c r="E3" s="19" t="s">
        <v>89</v>
      </c>
      <c r="F3" s="19" t="s">
        <v>58</v>
      </c>
      <c r="N3" s="6" t="s">
        <v>38</v>
      </c>
      <c r="O3">
        <f>IF(IFERROR(LOOKUP(N3,קביעויות[הפלגה]),0)=N3,1,0)</f>
        <v>0</v>
      </c>
    </row>
    <row r="4" spans="1:15" ht="15.6" x14ac:dyDescent="0.25">
      <c r="A4" s="18" t="s">
        <v>65</v>
      </c>
      <c r="B4" s="18" t="s">
        <v>54</v>
      </c>
      <c r="C4" s="18" t="s">
        <v>55</v>
      </c>
      <c r="D4" s="18" t="s">
        <v>51</v>
      </c>
      <c r="E4" s="18" t="s">
        <v>93</v>
      </c>
      <c r="F4" s="19" t="s">
        <v>63</v>
      </c>
      <c r="J4" s="28" t="s">
        <v>50</v>
      </c>
      <c r="K4" t="str">
        <f>LOOKUP(J4,קביעויות[השבוע בדילוג])</f>
        <v>nfp8030</v>
      </c>
      <c r="N4" s="7" t="s">
        <v>50</v>
      </c>
      <c r="O4">
        <f>IF(IFERROR(LOOKUP(N4,קביעויות[הפלגה]),0)=N4,1,0)</f>
        <v>0</v>
      </c>
    </row>
    <row r="5" spans="1:15" ht="15.6" x14ac:dyDescent="0.25">
      <c r="A5" s="19" t="s">
        <v>73</v>
      </c>
      <c r="B5" s="19" t="s">
        <v>56</v>
      </c>
      <c r="C5" s="19" t="s">
        <v>60</v>
      </c>
      <c r="D5" s="19" t="s">
        <v>52</v>
      </c>
      <c r="E5" s="19" t="s">
        <v>98</v>
      </c>
      <c r="F5" s="19" t="s">
        <v>91</v>
      </c>
      <c r="N5" s="6" t="s">
        <v>58</v>
      </c>
      <c r="O5">
        <f>IF(IFERROR(LOOKUP(N5,קביעויות[הפלגה]),0)=N5,1,0)</f>
        <v>1</v>
      </c>
    </row>
    <row r="6" spans="1:15" ht="15.6" x14ac:dyDescent="0.25">
      <c r="A6" s="18" t="s">
        <v>83</v>
      </c>
      <c r="B6" s="18" t="s">
        <v>58</v>
      </c>
      <c r="C6" s="18" t="s">
        <v>61</v>
      </c>
      <c r="D6" s="18" t="s">
        <v>54</v>
      </c>
      <c r="E6" s="18" t="s">
        <v>31</v>
      </c>
      <c r="F6" s="19" t="s">
        <v>94</v>
      </c>
      <c r="N6" s="7" t="s">
        <v>63</v>
      </c>
      <c r="O6">
        <f>IF(IFERROR(LOOKUP(N6,קביעויות[הפלגה]),0)=N6,1,0)</f>
        <v>0</v>
      </c>
    </row>
    <row r="7" spans="1:15" ht="15.6" x14ac:dyDescent="0.25">
      <c r="A7" s="19" t="s">
        <v>87</v>
      </c>
      <c r="B7" s="19" t="s">
        <v>61</v>
      </c>
      <c r="C7" s="19" t="s">
        <v>64</v>
      </c>
      <c r="D7" s="19" t="s">
        <v>55</v>
      </c>
      <c r="E7" s="19" t="s">
        <v>101</v>
      </c>
      <c r="F7" s="19" t="s">
        <v>96</v>
      </c>
      <c r="N7" s="6" t="s">
        <v>91</v>
      </c>
      <c r="O7">
        <f>IF(IFERROR(LOOKUP(N7,קביעויות[הפלגה]),0)=N7,1,0)</f>
        <v>0</v>
      </c>
    </row>
    <row r="8" spans="1:15" ht="15.6" x14ac:dyDescent="0.25">
      <c r="A8" s="18" t="s">
        <v>94</v>
      </c>
      <c r="B8" s="18" t="s">
        <v>65</v>
      </c>
      <c r="C8" s="18" t="s">
        <v>73</v>
      </c>
      <c r="D8" s="18" t="s">
        <v>56</v>
      </c>
      <c r="E8" s="18" t="s">
        <v>104</v>
      </c>
      <c r="F8" s="19" t="s">
        <v>38</v>
      </c>
      <c r="N8" s="7" t="s">
        <v>94</v>
      </c>
      <c r="O8">
        <f>IF(IFERROR(LOOKUP(N8,קביעויות[הפלגה]),0)=N8,1,0)</f>
        <v>1</v>
      </c>
    </row>
    <row r="9" spans="1:15" ht="15.6" x14ac:dyDescent="0.25">
      <c r="A9" s="19" t="s">
        <v>96</v>
      </c>
      <c r="B9" s="19" t="s">
        <v>89</v>
      </c>
      <c r="C9" s="19" t="s">
        <v>88</v>
      </c>
      <c r="D9" s="19" t="s">
        <v>58</v>
      </c>
      <c r="E9" s="19" t="s">
        <v>114</v>
      </c>
      <c r="F9" s="19" t="s">
        <v>101</v>
      </c>
      <c r="N9" s="7" t="s">
        <v>96</v>
      </c>
      <c r="O9">
        <f>IF(IFERROR(LOOKUP(N9,קביעויות[הפלגה]),0)=N9,1,0)</f>
        <v>1</v>
      </c>
    </row>
    <row r="10" spans="1:15" ht="15.6" x14ac:dyDescent="0.25">
      <c r="A10" s="18" t="s">
        <v>103</v>
      </c>
      <c r="B10" s="18" t="s">
        <v>91</v>
      </c>
      <c r="C10" s="18" t="s">
        <v>98</v>
      </c>
      <c r="D10" s="18" t="s">
        <v>60</v>
      </c>
      <c r="E10" s="18" t="s">
        <v>119</v>
      </c>
      <c r="F10" s="19" t="s">
        <v>119</v>
      </c>
      <c r="N10" s="6" t="s">
        <v>38</v>
      </c>
      <c r="O10">
        <f>IF(IFERROR(LOOKUP(N10,קביעויות[הפלגה]),0)=N10,1,0)</f>
        <v>0</v>
      </c>
    </row>
    <row r="11" spans="1:15" ht="15.6" x14ac:dyDescent="0.25">
      <c r="A11" s="19" t="s">
        <v>119</v>
      </c>
      <c r="B11" s="19" t="s">
        <v>93</v>
      </c>
      <c r="C11" s="19" t="s">
        <v>31</v>
      </c>
      <c r="D11" s="19" t="s">
        <v>61</v>
      </c>
      <c r="E11" s="19" t="s">
        <v>124</v>
      </c>
      <c r="F11" s="19" t="s">
        <v>131</v>
      </c>
      <c r="N11" s="7" t="s">
        <v>101</v>
      </c>
      <c r="O11">
        <f>IF(IFERROR(LOOKUP(N11,קביעויות[הפלגה]),0)=N11,1,0)</f>
        <v>0</v>
      </c>
    </row>
    <row r="12" spans="1:15" ht="15.6" x14ac:dyDescent="0.25">
      <c r="A12" s="18" t="s">
        <v>122</v>
      </c>
      <c r="B12" s="18" t="s">
        <v>31</v>
      </c>
      <c r="C12" s="18" t="s">
        <v>99</v>
      </c>
      <c r="D12" s="18" t="s">
        <v>64</v>
      </c>
      <c r="E12" s="18" t="s">
        <v>125</v>
      </c>
      <c r="F12" s="19" t="s">
        <v>132</v>
      </c>
      <c r="N12" s="6" t="s">
        <v>119</v>
      </c>
      <c r="O12">
        <f>IF(IFERROR(LOOKUP(N12,קביעויות[הפלגה]),0)=N12,1,0)</f>
        <v>1</v>
      </c>
    </row>
    <row r="13" spans="1:15" ht="15.6" x14ac:dyDescent="0.25">
      <c r="A13" s="19" t="s">
        <v>125</v>
      </c>
      <c r="B13" s="19" t="s">
        <v>120</v>
      </c>
      <c r="C13" s="19" t="s">
        <v>111</v>
      </c>
      <c r="D13" s="19" t="s">
        <v>65</v>
      </c>
      <c r="E13" s="19" t="s">
        <v>127</v>
      </c>
      <c r="F13" s="19" t="s">
        <v>136</v>
      </c>
      <c r="N13" s="7" t="s">
        <v>131</v>
      </c>
      <c r="O13">
        <f>IF(IFERROR(LOOKUP(N13,קביעויות[הפלגה]),0)=N13,1,0)</f>
        <v>0</v>
      </c>
    </row>
    <row r="14" spans="1:15" ht="15.6" x14ac:dyDescent="0.25">
      <c r="A14" s="18" t="s">
        <v>146</v>
      </c>
      <c r="B14" s="18" t="s">
        <v>126</v>
      </c>
      <c r="C14" s="18" t="s">
        <v>115</v>
      </c>
      <c r="D14" s="18" t="s">
        <v>73</v>
      </c>
      <c r="E14" s="18" t="s">
        <v>136</v>
      </c>
      <c r="F14" s="19" t="s">
        <v>144</v>
      </c>
      <c r="N14" s="6" t="s">
        <v>132</v>
      </c>
      <c r="O14">
        <f>IF(IFERROR(LOOKUP(N14,קביעויות[הפלגה]),0)=N14,1,0)</f>
        <v>0</v>
      </c>
    </row>
    <row r="15" spans="1:15" ht="15.6" x14ac:dyDescent="0.25">
      <c r="A15" s="19" t="s">
        <v>148</v>
      </c>
      <c r="B15" s="19" t="s">
        <v>135</v>
      </c>
      <c r="C15" s="19" t="s">
        <v>119</v>
      </c>
      <c r="D15" s="19" t="s">
        <v>88</v>
      </c>
      <c r="E15" s="19" t="s">
        <v>138</v>
      </c>
      <c r="F15" s="19" t="s">
        <v>145</v>
      </c>
      <c r="N15" s="7" t="s">
        <v>136</v>
      </c>
      <c r="O15">
        <f>IF(IFERROR(LOOKUP(N15,קביעויות[הפלגה]),0)=N15,1,0)</f>
        <v>0</v>
      </c>
    </row>
    <row r="16" spans="1:15" ht="15.6" x14ac:dyDescent="0.25">
      <c r="A16" s="18" t="s">
        <v>152</v>
      </c>
      <c r="B16" s="18" t="s">
        <v>140</v>
      </c>
      <c r="C16" s="18" t="s">
        <v>129</v>
      </c>
      <c r="D16" s="18" t="s">
        <v>89</v>
      </c>
      <c r="E16" s="18" t="s">
        <v>139</v>
      </c>
      <c r="F16" s="19" t="s">
        <v>148</v>
      </c>
      <c r="N16" s="6" t="s">
        <v>144</v>
      </c>
      <c r="O16">
        <f>IF(IFERROR(LOOKUP(N16,קביעויות[הפלגה]),0)=N16,1,0)</f>
        <v>0</v>
      </c>
    </row>
    <row r="17" spans="1:15" ht="15.6" x14ac:dyDescent="0.25">
      <c r="A17" s="19" t="s">
        <v>155</v>
      </c>
      <c r="B17" s="19" t="s">
        <v>148</v>
      </c>
      <c r="C17" s="19" t="s">
        <v>138</v>
      </c>
      <c r="D17" s="19" t="s">
        <v>91</v>
      </c>
      <c r="E17" s="19" t="s">
        <v>143</v>
      </c>
      <c r="F17" s="19" t="s">
        <v>163</v>
      </c>
      <c r="N17" s="7" t="s">
        <v>145</v>
      </c>
      <c r="O17">
        <f>IF(IFERROR(LOOKUP(N17,קביעויות[הפלגה]),0)=N17,1,0)</f>
        <v>0</v>
      </c>
    </row>
    <row r="18" spans="1:15" ht="15.6" x14ac:dyDescent="0.25">
      <c r="A18" s="18" t="s">
        <v>158</v>
      </c>
      <c r="B18" s="18" t="s">
        <v>154</v>
      </c>
      <c r="C18" s="18" t="s">
        <v>140</v>
      </c>
      <c r="D18" s="18" t="s">
        <v>93</v>
      </c>
      <c r="E18" s="18" t="s">
        <v>145</v>
      </c>
      <c r="F18" s="19" t="s">
        <v>168</v>
      </c>
      <c r="N18" s="6" t="s">
        <v>148</v>
      </c>
      <c r="O18">
        <f>IF(IFERROR(LOOKUP(N18,קביעויות[הפלגה]),0)=N18,1,0)</f>
        <v>1</v>
      </c>
    </row>
    <row r="19" spans="1:15" ht="15.6" x14ac:dyDescent="0.25">
      <c r="A19" s="19" t="s">
        <v>168</v>
      </c>
      <c r="B19" s="19" t="s">
        <v>155</v>
      </c>
      <c r="C19" s="19" t="s">
        <v>146</v>
      </c>
      <c r="D19" s="19" t="s">
        <v>98</v>
      </c>
      <c r="E19" s="19" t="s">
        <v>148</v>
      </c>
      <c r="F19" s="19" t="s">
        <v>177</v>
      </c>
      <c r="N19" s="7" t="s">
        <v>163</v>
      </c>
      <c r="O19">
        <f>IF(IFERROR(LOOKUP(N19,קביעויות[הפלגה]),0)=N19,1,0)</f>
        <v>0</v>
      </c>
    </row>
    <row r="20" spans="1:15" ht="15.6" x14ac:dyDescent="0.25">
      <c r="A20" s="18" t="s">
        <v>170</v>
      </c>
      <c r="B20" s="18" t="s">
        <v>158</v>
      </c>
      <c r="C20" s="18" t="s">
        <v>148</v>
      </c>
      <c r="D20" s="18" t="s">
        <v>31</v>
      </c>
      <c r="E20" s="18" t="s">
        <v>154</v>
      </c>
      <c r="F20" s="19"/>
      <c r="N20" s="6" t="s">
        <v>168</v>
      </c>
      <c r="O20">
        <f>IF(IFERROR(LOOKUP(N20,קביעויות[הפלגה]),0)=N20,1,0)</f>
        <v>1</v>
      </c>
    </row>
    <row r="21" spans="1:15" ht="15.6" x14ac:dyDescent="0.25">
      <c r="A21" s="19" t="s">
        <v>177</v>
      </c>
      <c r="B21" s="19" t="s">
        <v>169</v>
      </c>
      <c r="C21" s="19" t="s">
        <v>149</v>
      </c>
      <c r="D21" s="19" t="s">
        <v>99</v>
      </c>
      <c r="E21" s="19" t="s">
        <v>155</v>
      </c>
      <c r="F21" s="19"/>
      <c r="N21" s="7" t="s">
        <v>177</v>
      </c>
      <c r="O21">
        <f>IF(IFERROR(LOOKUP(N21,קביעויות[הפלגה]),0)=N21,1,0)</f>
        <v>1</v>
      </c>
    </row>
    <row r="22" spans="1:15" ht="15.6" x14ac:dyDescent="0.25">
      <c r="A22" s="20"/>
      <c r="B22" s="18" t="s">
        <v>170</v>
      </c>
      <c r="C22" s="18" t="s">
        <v>150</v>
      </c>
      <c r="D22" s="18" t="s">
        <v>111</v>
      </c>
      <c r="E22" s="18" t="s">
        <v>156</v>
      </c>
      <c r="F22" s="19"/>
      <c r="N22" s="6"/>
      <c r="O22">
        <f>SUM(O3:O21)</f>
        <v>7</v>
      </c>
    </row>
    <row r="23" spans="1:15" ht="15.6" x14ac:dyDescent="0.25">
      <c r="A23" s="21"/>
      <c r="B23" s="19" t="s">
        <v>175</v>
      </c>
      <c r="C23" s="19" t="s">
        <v>151</v>
      </c>
      <c r="D23" s="19" t="s">
        <v>115</v>
      </c>
      <c r="E23" s="19" t="s">
        <v>158</v>
      </c>
      <c r="F23" s="19"/>
      <c r="N23" s="7"/>
    </row>
    <row r="24" spans="1:15" ht="15.6" x14ac:dyDescent="0.25">
      <c r="A24" s="20"/>
      <c r="B24" s="18" t="s">
        <v>178</v>
      </c>
      <c r="C24" s="18" t="s">
        <v>157</v>
      </c>
      <c r="D24" s="18" t="s">
        <v>119</v>
      </c>
      <c r="E24" s="18" t="s">
        <v>165</v>
      </c>
      <c r="F24" s="19"/>
      <c r="N24" s="6"/>
    </row>
    <row r="25" spans="1:15" ht="15.6" x14ac:dyDescent="0.25">
      <c r="A25" s="21"/>
      <c r="B25" s="21"/>
      <c r="C25" s="19" t="s">
        <v>158</v>
      </c>
      <c r="D25" s="19" t="s">
        <v>120</v>
      </c>
      <c r="E25" s="19" t="s">
        <v>167</v>
      </c>
      <c r="F25" s="19"/>
      <c r="N25" s="7"/>
    </row>
    <row r="26" spans="1:15" ht="15.6" x14ac:dyDescent="0.25">
      <c r="A26" s="20"/>
      <c r="B26" s="20"/>
      <c r="C26" s="18" t="s">
        <v>159</v>
      </c>
      <c r="D26" s="18" t="s">
        <v>126</v>
      </c>
      <c r="E26" s="18" t="s">
        <v>175</v>
      </c>
      <c r="F26" s="19"/>
      <c r="N26" s="6"/>
    </row>
    <row r="27" spans="1:15" x14ac:dyDescent="0.25">
      <c r="A27" s="21"/>
      <c r="B27" s="21"/>
      <c r="C27" s="19" t="s">
        <v>162</v>
      </c>
      <c r="D27" s="19" t="s">
        <v>129</v>
      </c>
      <c r="E27" s="19" t="s">
        <v>178</v>
      </c>
      <c r="F27" s="19"/>
    </row>
    <row r="28" spans="1:15" x14ac:dyDescent="0.25">
      <c r="A28" s="20"/>
      <c r="B28" s="20"/>
      <c r="C28" s="18" t="s">
        <v>164</v>
      </c>
      <c r="D28" s="18" t="s">
        <v>135</v>
      </c>
      <c r="E28" s="18"/>
      <c r="F28" s="19"/>
    </row>
    <row r="29" spans="1:15" x14ac:dyDescent="0.25">
      <c r="A29" s="21"/>
      <c r="B29" s="21"/>
      <c r="C29" s="19" t="s">
        <v>167</v>
      </c>
      <c r="D29" s="19" t="s">
        <v>138</v>
      </c>
      <c r="E29" s="19"/>
      <c r="F29" s="19"/>
    </row>
    <row r="30" spans="1:15" x14ac:dyDescent="0.25">
      <c r="A30" s="20"/>
      <c r="B30" s="20"/>
      <c r="C30" s="18" t="s">
        <v>168</v>
      </c>
      <c r="D30" s="18" t="s">
        <v>140</v>
      </c>
      <c r="E30" s="18"/>
      <c r="F30" s="19"/>
    </row>
    <row r="31" spans="1:15" x14ac:dyDescent="0.25">
      <c r="A31" s="21"/>
      <c r="B31" s="21"/>
      <c r="C31" s="19" t="s">
        <v>172</v>
      </c>
      <c r="D31" s="19" t="s">
        <v>146</v>
      </c>
      <c r="E31" s="19"/>
      <c r="F31" s="19"/>
    </row>
    <row r="32" spans="1:15" x14ac:dyDescent="0.25">
      <c r="A32" s="20"/>
      <c r="B32" s="20"/>
      <c r="C32" s="18"/>
      <c r="D32" s="18" t="s">
        <v>148</v>
      </c>
      <c r="E32" s="18"/>
      <c r="F32" s="19"/>
    </row>
    <row r="33" spans="1:6" x14ac:dyDescent="0.25">
      <c r="A33" s="21"/>
      <c r="B33" s="21"/>
      <c r="C33" s="19"/>
      <c r="D33" s="19" t="s">
        <v>149</v>
      </c>
      <c r="E33" s="19"/>
      <c r="F33" s="19"/>
    </row>
    <row r="34" spans="1:6" x14ac:dyDescent="0.25">
      <c r="A34" s="20"/>
      <c r="B34" s="20"/>
      <c r="C34" s="18"/>
      <c r="D34" s="18" t="s">
        <v>150</v>
      </c>
      <c r="E34" s="18"/>
      <c r="F34" s="19"/>
    </row>
    <row r="35" spans="1:6" x14ac:dyDescent="0.25">
      <c r="A35" s="21"/>
      <c r="B35" s="21"/>
      <c r="C35" s="19"/>
      <c r="D35" s="19" t="s">
        <v>151</v>
      </c>
      <c r="E35" s="19"/>
      <c r="F35" s="19"/>
    </row>
    <row r="36" spans="1:6" x14ac:dyDescent="0.25">
      <c r="A36" s="20"/>
      <c r="B36" s="20"/>
      <c r="C36" s="18"/>
      <c r="D36" s="18" t="s">
        <v>154</v>
      </c>
      <c r="E36" s="18"/>
      <c r="F36" s="19"/>
    </row>
    <row r="37" spans="1:6" x14ac:dyDescent="0.25">
      <c r="A37" s="21"/>
      <c r="B37" s="21"/>
      <c r="C37" s="19"/>
      <c r="D37" s="19" t="s">
        <v>155</v>
      </c>
      <c r="E37" s="19"/>
      <c r="F37" s="19"/>
    </row>
    <row r="38" spans="1:6" x14ac:dyDescent="0.25">
      <c r="A38" s="20"/>
      <c r="B38" s="20"/>
      <c r="C38" s="18"/>
      <c r="D38" s="18" t="s">
        <v>157</v>
      </c>
      <c r="E38" s="18"/>
      <c r="F38" s="19"/>
    </row>
    <row r="39" spans="1:6" x14ac:dyDescent="0.25">
      <c r="A39" s="21"/>
      <c r="B39" s="21"/>
      <c r="C39" s="19"/>
      <c r="D39" s="19" t="s">
        <v>158</v>
      </c>
      <c r="E39" s="19"/>
      <c r="F39" s="19"/>
    </row>
    <row r="40" spans="1:6" x14ac:dyDescent="0.25">
      <c r="A40" s="20"/>
      <c r="B40" s="20"/>
      <c r="C40" s="18"/>
      <c r="D40" s="18" t="s">
        <v>159</v>
      </c>
      <c r="E40" s="18"/>
      <c r="F40" s="19"/>
    </row>
    <row r="41" spans="1:6" x14ac:dyDescent="0.25">
      <c r="A41" s="21"/>
      <c r="B41" s="21"/>
      <c r="C41" s="19"/>
      <c r="D41" s="19" t="s">
        <v>162</v>
      </c>
      <c r="E41" s="19"/>
      <c r="F41" s="19"/>
    </row>
    <row r="42" spans="1:6" x14ac:dyDescent="0.25">
      <c r="A42" s="20"/>
      <c r="B42" s="20"/>
      <c r="C42" s="18"/>
      <c r="D42" s="18" t="s">
        <v>164</v>
      </c>
      <c r="E42" s="18"/>
      <c r="F42" s="19"/>
    </row>
    <row r="43" spans="1:6" x14ac:dyDescent="0.25">
      <c r="A43" s="21"/>
      <c r="B43" s="21"/>
      <c r="C43" s="19"/>
      <c r="D43" s="19" t="s">
        <v>167</v>
      </c>
      <c r="E43" s="19"/>
      <c r="F43" s="19"/>
    </row>
    <row r="44" spans="1:6" x14ac:dyDescent="0.25">
      <c r="A44" s="20"/>
      <c r="B44" s="20"/>
      <c r="C44" s="18"/>
      <c r="D44" s="18" t="s">
        <v>168</v>
      </c>
      <c r="E44" s="18"/>
      <c r="F44" s="19"/>
    </row>
    <row r="45" spans="1:6" x14ac:dyDescent="0.25">
      <c r="A45" s="21"/>
      <c r="B45" s="21"/>
      <c r="C45" s="19"/>
      <c r="D45" s="19" t="s">
        <v>169</v>
      </c>
      <c r="E45" s="19"/>
      <c r="F45" s="19"/>
    </row>
    <row r="46" spans="1:6" x14ac:dyDescent="0.25">
      <c r="A46" s="20"/>
      <c r="B46" s="20"/>
      <c r="C46" s="18"/>
      <c r="D46" s="18" t="s">
        <v>170</v>
      </c>
      <c r="E46" s="18"/>
      <c r="F46" s="19"/>
    </row>
    <row r="47" spans="1:6" x14ac:dyDescent="0.25">
      <c r="A47" s="21"/>
      <c r="B47" s="21"/>
      <c r="C47" s="19"/>
      <c r="D47" s="19" t="s">
        <v>172</v>
      </c>
      <c r="E47" s="19"/>
      <c r="F47" s="19"/>
    </row>
    <row r="48" spans="1:6" x14ac:dyDescent="0.25">
      <c r="A48" s="20"/>
      <c r="B48" s="20"/>
      <c r="C48" s="18"/>
      <c r="D48" s="18" t="s">
        <v>175</v>
      </c>
      <c r="E48" s="18"/>
      <c r="F48" s="19"/>
    </row>
    <row r="49" spans="1:6" x14ac:dyDescent="0.25">
      <c r="A49" s="23"/>
      <c r="B49" s="23"/>
      <c r="C49" s="24"/>
      <c r="D49" s="24" t="s">
        <v>178</v>
      </c>
      <c r="E49" s="24"/>
      <c r="F49" s="24"/>
    </row>
  </sheetData>
  <sortState ref="N4:N26">
    <sortCondition ref="N26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74A0C-3F9B-4A99-8024-17896B571F96}">
  <dimension ref="A1:BB1555"/>
  <sheetViews>
    <sheetView rightToLeft="1" tabSelected="1" topLeftCell="A1127" zoomScaleNormal="100" workbookViewId="0">
      <selection activeCell="J1140" sqref="J1140"/>
    </sheetView>
  </sheetViews>
  <sheetFormatPr defaultRowHeight="15.6" x14ac:dyDescent="0.25"/>
  <cols>
    <col min="1" max="1" width="9.5" style="1" customWidth="1"/>
    <col min="2" max="2" width="14.59765625" style="1" customWidth="1"/>
    <col min="3" max="5" width="0" style="1" hidden="1" customWidth="1"/>
    <col min="6" max="6" width="15.3984375" style="1" customWidth="1"/>
    <col min="7" max="7" width="8.796875" style="1" customWidth="1"/>
    <col min="8" max="17" width="8.796875" style="1"/>
    <col min="18" max="18" width="13.69921875" style="1" customWidth="1"/>
    <col min="19" max="20" width="9.69921875" style="1" customWidth="1"/>
    <col min="21" max="21" width="14.296875" style="1" bestFit="1" customWidth="1"/>
    <col min="22" max="22" width="12.3984375" style="1" bestFit="1" customWidth="1"/>
    <col min="23" max="31" width="12.3984375" style="1" customWidth="1"/>
    <col min="32" max="32" width="24.09765625" style="1" bestFit="1" customWidth="1"/>
    <col min="33" max="35" width="24.09765625" style="1" customWidth="1"/>
    <col min="36" max="40" width="8.796875" style="1"/>
    <col min="41" max="41" width="20.69921875" style="1" customWidth="1"/>
    <col min="42" max="42" width="8.796875" style="1"/>
    <col min="43" max="43" width="13" style="1" customWidth="1"/>
    <col min="44" max="44" width="23.5" style="1" customWidth="1"/>
    <col min="45" max="45" width="9.296875" style="1" bestFit="1" customWidth="1"/>
    <col min="46" max="46" width="16.09765625" style="1" bestFit="1" customWidth="1"/>
    <col min="47" max="47" width="14.19921875" style="1" customWidth="1"/>
    <col min="48" max="48" width="24.296875" style="1" customWidth="1"/>
    <col min="49" max="49" width="8.8984375" style="1" customWidth="1"/>
    <col min="50" max="50" width="12.8984375" style="1" customWidth="1"/>
    <col min="51" max="51" width="14.5" style="1" customWidth="1"/>
    <col min="52" max="52" width="17" style="1" bestFit="1" customWidth="1"/>
    <col min="53" max="16384" width="8.796875" style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211</v>
      </c>
      <c r="H1" s="1" t="s">
        <v>191</v>
      </c>
      <c r="I1" s="1" t="s">
        <v>179</v>
      </c>
      <c r="J1" s="1" t="s">
        <v>185</v>
      </c>
      <c r="K1" s="1" t="s">
        <v>181</v>
      </c>
      <c r="L1" s="1" t="s">
        <v>197</v>
      </c>
      <c r="M1" s="1" t="s">
        <v>180</v>
      </c>
      <c r="N1" s="1" t="s">
        <v>210</v>
      </c>
      <c r="O1" s="1" t="s">
        <v>196</v>
      </c>
      <c r="P1" s="1" t="s">
        <v>205</v>
      </c>
      <c r="Q1" s="1" t="s">
        <v>195</v>
      </c>
      <c r="R1" s="1" t="s">
        <v>193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13</v>
      </c>
      <c r="AS1" s="1" t="s">
        <v>27</v>
      </c>
      <c r="AT1" s="1" t="s">
        <v>28</v>
      </c>
      <c r="AU1" s="1" t="s">
        <v>29</v>
      </c>
      <c r="AV1" s="1" t="s">
        <v>30</v>
      </c>
      <c r="BA1" s="1">
        <f>COUNTIF(B:B,1)</f>
        <v>118</v>
      </c>
    </row>
    <row r="2" spans="1:53" x14ac:dyDescent="0.25">
      <c r="A2" s="1" t="s">
        <v>31</v>
      </c>
      <c r="B2" s="1">
        <v>1</v>
      </c>
      <c r="C2" s="1">
        <v>0</v>
      </c>
      <c r="D2" s="1">
        <v>1</v>
      </c>
      <c r="E2" s="1">
        <v>0</v>
      </c>
      <c r="F2" s="1">
        <v>29</v>
      </c>
      <c r="G2" s="1">
        <f>טבלה1013[[#This Row],[LengthofCycle]]+1</f>
        <v>30</v>
      </c>
      <c r="H2" s="1">
        <f>IF(IFERROR(LOOKUP(טבלה1013[[#This Row],[ClientID]],קביעויות[השבוע]),FALSE)=טבלה1013[[#This Row],[ClientID]],1,"")</f>
        <v>1</v>
      </c>
      <c r="I2" s="1" t="str">
        <f>IF(AND(טבלה1013[[#This Row],[CycleNumber]]&gt;1,OR(B3="",טבלה1013[[#This Row],[CycleNumber]]&gt;B1)),IF(OR(AND(טבלה1013[[#This Row],[LengthofCycle]]=28,F1=28),AND(טבלה1013[[#This Row],[LengthofCycle]]=35,F1=35)),1,""),"")</f>
        <v/>
      </c>
      <c r="J2" s="1" t="str">
        <f>IF(AND(טבלה1013[[#This Row],[וסת השבוע]]=1,I1=1,טבלה1013[[#This Row],[CycleNumber]]&gt;B1),1,"")</f>
        <v/>
      </c>
      <c r="K2" s="1" t="str">
        <f>IF(טבלה1013[[#This Row],[CycleNumber]]=1,"",IF(טבלה1013[[#This Row],[וסת השבוע]]=1,0,IF(K1="","",IF(K1=0,IF(טבלה1013[[#This Row],[LengthofCycle]]=28,0,1),IF(K1=1,IF(טבלה1013[[#This Row],[LengthofCycle]]+F1=28*2,0,2),IF(K1=2,IF(טבלה1013[[#This Row],[LengthofCycle]]+F1+#REF!=28*3,0,3),""))))))</f>
        <v/>
      </c>
      <c r="L2" s="1" t="str">
        <f>IF(טבלה1013[[#This Row],[וסת השבוע]]=1,IF(טבלה1013[[#This Row],[וסת השבוע וההפלגה ביחד]]=1,L1+1,0),IF(AND(טבלה1013[[#This Row],[CycleNumber]]&gt;B1,טבלה1013[[#This Row],[CycleNumber]]&gt;1),IF(טבלה1013[[#This Row],[וסת השבוע פעיל?]]&lt;&gt;"",L1+1,""),""))</f>
        <v/>
      </c>
      <c r="M2" s="1" t="str">
        <f>IF(AND(טבלה1013[[#This Row],[וסת השבוע פעיל?]]&lt;&gt;"",טבלה1013[[#This Row],[CycleNumber]]&lt;B3,B3&lt;&gt;"",טבלה1013[[#This Row],[וסת השבוע פעיל?]]&lt;3),IF(K3=0,IF(AND(טבלה1013[[#This Row],[וסת השבוע פעיל?]]&gt;0,I3=1),0,1),0),"")</f>
        <v/>
      </c>
      <c r="N2" s="1" t="str">
        <f>IF(M1&lt;&gt;"",IF(K1=0,28+1,IF(K1=1,2*28-F1+1,IF(K1=2,3*28-F1-#REF!+1,""))),"")</f>
        <v/>
      </c>
      <c r="O2" s="1" t="str">
        <f>IF(AND(טבלה1013[[#This Row],[חיזוי - שבוע]]=1,J3=1),1,"")</f>
        <v/>
      </c>
      <c r="P2" s="1" t="str">
        <f>IF(AND(טבלה1013[[#This Row],[חיזוי טוב עם הפלגה?]]=1,טבלה1013[[#This Row],[וסת קבוע אחרון]]&lt;&gt;28,X1=1),1,"")</f>
        <v/>
      </c>
      <c r="Q2" s="1" t="str">
        <f>IF(AND(טבלה1013[[#This Row],[וסת השבוע פעיל?]]&lt;3,OR(טבלה1013[[#This Row],[CycleNumber]]&gt;B3,B3="")),1,"")</f>
        <v/>
      </c>
      <c r="R2" s="1">
        <f>IF(טבלה1013[[#This Row],[האישה קבעה וסת שבוע?]]=1,IF(טבלה1013[[#This Row],[וסת השבוע פעיל?]]&lt;3,1,0),"")</f>
        <v>0</v>
      </c>
      <c r="S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" s="1" t="str">
        <f>IF(B2&gt;2,IF(AND(F2=F1,F1=#REF!),1,0),"")</f>
        <v/>
      </c>
      <c r="U2" s="1" t="str">
        <f>IF(B2&gt;3,IF(AND(F2=F1,F1=#REF!,#REF!=#REF!),1,0),"")</f>
        <v/>
      </c>
      <c r="W2" s="1" t="str">
        <f>IF(טבלה1013[[#This Row],[3 הפלגות זהות]]="","",IF(טבלה1013[[#This Row],[3 הפלגות זהות]]=1,טבלה1013[[#This Row],[LengthofCycle]],W1))</f>
        <v/>
      </c>
      <c r="Y2" s="1" t="str">
        <f>IF(OR(טבלה1013[[#This Row],[הווסת פעיל?]]=0,טבלה1013[[#This Row],[הווסת פעיל?]]=""),"",SUM(Y1,טבלה1013[[#This Row],[הווסת פעיל?]]))</f>
        <v/>
      </c>
      <c r="Z2" s="1" t="str">
        <f>IF(AND(טבלה1013[[#This Row],[כמה מחזורים עד עקירה]]&lt;&gt;"",Y3=""),טבלה1013[[#This Row],[כמה מחזורים עד עקירה]],"")</f>
        <v/>
      </c>
      <c r="AA2" s="1" t="str">
        <f>IF(AND(טבלה1013[[#This Row],[הווסת פעיל?]]=1,טבלה1013[[#This Row],[וסת קבוע אחרון]]&lt;&gt;W1),טבלה1013[[#This Row],[וסת קבוע אחרון]],"")</f>
        <v/>
      </c>
      <c r="AB2" s="1" t="str">
        <f>IF(AND(טבלה1013[[#This Row],[הווסת פעיל?]]=1,X1=0,טבלה1013[[#This Row],[וסת קבוע אחרון]]=W1),טבלה1013[[#This Row],[וסת קבוע אחרון]],"")</f>
        <v/>
      </c>
      <c r="AC2" s="1" t="str">
        <f>IF(AND(טבלה1013[[#This Row],[הווסת פעיל?]]=1,X1=0,טבלה1013[[#This Row],[וסת קבוע אחרון]]&lt;&gt;W1),1,"")</f>
        <v/>
      </c>
      <c r="AD2" s="1" t="str">
        <f>IF(AND(טבלה1013[[#This Row],[הווסת פעיל?]]&lt;&gt;"",B3=1),טבלה1013[[#This Row],[CycleNumber]],"")</f>
        <v/>
      </c>
      <c r="AE2" s="1" t="str">
        <f>IF(AND(טבלה1013[[#This Row],[הווסת פעיל?]]&lt;&gt;"",X1=""),טבלה1013[[#This Row],[CycleNumber]],"")</f>
        <v/>
      </c>
      <c r="AF2" s="1" t="str">
        <f>IF(B3=1,"",IF(טבלה1013[[#This Row],[הווסת פעיל?]]=1,IF(טבלה1013[[#This Row],[וסת קבוע אחרון]]=F3,1,0),""))</f>
        <v/>
      </c>
      <c r="AG2" s="1" t="str">
        <f>IF(B3=1,"",IF(טבלה1013[[#This Row],[הווסת פעיל?]]=1,IF(OR(טבלה1013[[#This Row],[וסת קבוע אחרון]]=F3,F3=טבלה1013[[#This Row],[LengthofCycle]]),1,0),""))</f>
        <v/>
      </c>
      <c r="AH2" s="1" t="str">
        <f>IF(B3=1,"",IF(טבלה1013[[#This Row],[הווסת פעיל?]]=1,IF(OR(טבלה1013[[#This Row],[וסת קבוע אחרון]]=F3,F3=טבלה1013[[#This Row],[LengthofCycle]],AND(טבלה1013[[#This Row],[LengthofCycle]]&lt;&gt;טבלה1013[[#This Row],[וסת קבוע אחרון]],OR(F3=28,F3=29))),1,0),""))</f>
        <v/>
      </c>
      <c r="AI2" s="1" t="str">
        <f>IF(AND(טבלה1013[[#This Row],[הווסת פעיל?]]=1,B3=1),1,"")</f>
        <v/>
      </c>
      <c r="AJ2" s="4">
        <f>IF(AND(טבלה1013[[#This Row],[הווסת פעיל?]]&lt;&gt;1,B3&lt;&gt;1,B3&lt;&gt;""),IF(טבלה1013[[#This Row],[LengthofCycle]]=F3,1,0),"")</f>
        <v>0</v>
      </c>
      <c r="AK2" s="4">
        <f>IF(AND(טבלה1013[[#This Row],[הווסת פעיל?]]&lt;&gt;1,B3&lt;&gt;1,B3&lt;&gt;""),IF(OR(טבלה1013[[#This Row],[LengthofCycle]]=F3,F3=29),1,0),"")</f>
        <v>0</v>
      </c>
      <c r="AL2" s="4">
        <f>IF(AND(טבלה1013[[#This Row],[הווסת פעיל?]]&lt;&gt;1,B3&lt;&gt;1,B3&lt;&gt;""),IF(OR(טבלה1013[[#This Row],[LengthofCycle]]=F3,F3=29,F3=28),1,0),"")</f>
        <v>0</v>
      </c>
      <c r="AS2" s="1">
        <f>SUM(T2:T1555)</f>
        <v>35</v>
      </c>
      <c r="AT2" s="1">
        <f>SUM(U2:U1555)</f>
        <v>9</v>
      </c>
      <c r="AU2" s="1">
        <f>SUM(V2:V1555)</f>
        <v>2</v>
      </c>
      <c r="AV2" s="1" t="e">
        <f>SUM(#REF!)</f>
        <v>#REF!</v>
      </c>
    </row>
    <row r="3" spans="1:53" x14ac:dyDescent="0.25">
      <c r="A3" s="1" t="s">
        <v>31</v>
      </c>
      <c r="B3" s="1">
        <v>2</v>
      </c>
      <c r="C3" s="1">
        <v>0</v>
      </c>
      <c r="D3" s="1">
        <v>1</v>
      </c>
      <c r="E3" s="1">
        <v>0</v>
      </c>
      <c r="F3" s="1">
        <v>27</v>
      </c>
      <c r="G3" s="1">
        <f>טבלה1013[[#This Row],[LengthofCycle]]+1</f>
        <v>28</v>
      </c>
      <c r="H3" s="1">
        <f>IF(IFERROR(LOOKUP(טבלה1013[[#This Row],[ClientID]],קביעויות[השבוע]),FALSE)=טבלה1013[[#This Row],[ClientID]],1,"")</f>
        <v>1</v>
      </c>
      <c r="I3" s="1" t="str">
        <f>IF(AND(טבלה1013[[#This Row],[CycleNumber]]&gt;1,OR(B4="",טבלה1013[[#This Row],[CycleNumber]]&gt;B2)),IF(OR(AND(טבלה1013[[#This Row],[LengthofCycle]]=28,F2=28),AND(טבלה1013[[#This Row],[LengthofCycle]]=35,F2=35)),1,""),"")</f>
        <v/>
      </c>
      <c r="J3" s="1" t="str">
        <f>IF(AND(טבלה1013[[#This Row],[וסת השבוע]]=1,I2=1,טבלה1013[[#This Row],[CycleNumber]]&gt;B2),1,"")</f>
        <v/>
      </c>
      <c r="K3" s="1" t="str">
        <f>IF(טבלה1013[[#This Row],[CycleNumber]]=1,"",IF(טבלה1013[[#This Row],[וסת השבוע]]=1,0,IF(K2="","",IF(K2=0,IF(טבלה1013[[#This Row],[LengthofCycle]]=28,0,1),IF(K2=1,IF(טבלה1013[[#This Row],[LengthofCycle]]+F2=28*2,0,2),IF(K2=2,IF(טבלה1013[[#This Row],[LengthofCycle]]+F2+F1=28*3,0,3),""))))))</f>
        <v/>
      </c>
      <c r="L3" s="1" t="str">
        <f>IF(טבלה1013[[#This Row],[וסת השבוע]]=1,IF(טבלה1013[[#This Row],[וסת השבוע וההפלגה ביחד]]=1,L2+1,0),IF(AND(טבלה1013[[#This Row],[CycleNumber]]&gt;B2,טבלה1013[[#This Row],[CycleNumber]]&gt;1),IF(טבלה1013[[#This Row],[וסת השבוע פעיל?]]&lt;&gt;"",L2+1,""),""))</f>
        <v/>
      </c>
      <c r="M3" s="1" t="str">
        <f>IF(AND(טבלה1013[[#This Row],[וסת השבוע פעיל?]]&lt;&gt;"",טבלה1013[[#This Row],[CycleNumber]]&lt;B4,B4&lt;&gt;"",טבלה1013[[#This Row],[וסת השבוע פעיל?]]&lt;3),IF(K4=0,IF(AND(טבלה1013[[#This Row],[וסת השבוע פעיל?]]&gt;0,I4=1),0,1),0),"")</f>
        <v/>
      </c>
      <c r="N3" s="1" t="str">
        <f t="shared" ref="N3:N11" si="0">IF(M2&lt;&gt;"",IF(K2=0,28+1,IF(K2=1,2*28-F2+1,IF(K2=2,3*28-F2-F1+1,""))),"")</f>
        <v/>
      </c>
      <c r="O3" s="1" t="str">
        <f>IF(AND(טבלה1013[[#This Row],[חיזוי - שבוע]]=1,J4=1),1,"")</f>
        <v/>
      </c>
      <c r="P3" s="1" t="str">
        <f>IF(AND(טבלה1013[[#This Row],[חיזוי טוב עם הפלגה?]]=1,טבלה1013[[#This Row],[וסת קבוע אחרון]]&lt;&gt;28,X2=1),1,"")</f>
        <v/>
      </c>
      <c r="Q3" s="1" t="str">
        <f>IF(AND(טבלה1013[[#This Row],[וסת השבוע פעיל?]]&lt;3,OR(טבלה1013[[#This Row],[CycleNumber]]&gt;B4,B4="")),1,"")</f>
        <v/>
      </c>
      <c r="R3" s="1">
        <f>IF(טבלה1013[[#This Row],[האישה קבעה וסת שבוע?]]=1,IF(טבלה1013[[#This Row],[וסת השבוע פעיל?]]&lt;3,1,0),"")</f>
        <v>0</v>
      </c>
      <c r="S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" s="1" t="str">
        <f t="shared" ref="T3:T46" si="1">IF(B3&gt;2,IF(AND(F3=F2,F2=F1),1,0),"")</f>
        <v/>
      </c>
      <c r="U3" s="1" t="str">
        <f>IF(B3&gt;3,IF(AND(F3=F2,F2=F1,F1=#REF!),1,0),"")</f>
        <v/>
      </c>
      <c r="W3" s="1" t="str">
        <f>IF(טבלה1013[[#This Row],[3 הפלגות זהות]]="","",IF(טבלה1013[[#This Row],[3 הפלגות זהות]]=1,טבלה1013[[#This Row],[LengthofCycle]],W2))</f>
        <v/>
      </c>
      <c r="Y3" s="1" t="str">
        <f>IF(OR(טבלה1013[[#This Row],[הווסת פעיל?]]=0,טבלה1013[[#This Row],[הווסת פעיל?]]=""),"",SUM(Y2,טבלה1013[[#This Row],[הווסת פעיל?]]))</f>
        <v/>
      </c>
      <c r="Z3" s="1" t="str">
        <f>IF(AND(טבלה1013[[#This Row],[כמה מחזורים עד עקירה]]&lt;&gt;"",Y4=""),טבלה1013[[#This Row],[כמה מחזורים עד עקירה]],"")</f>
        <v/>
      </c>
      <c r="AA3" s="1" t="str">
        <f>IF(AND(טבלה1013[[#This Row],[הווסת פעיל?]]=1,טבלה1013[[#This Row],[וסת קבוע אחרון]]&lt;&gt;W2),טבלה1013[[#This Row],[וסת קבוע אחרון]],"")</f>
        <v/>
      </c>
      <c r="AB3" s="1" t="str">
        <f>IF(AND(טבלה1013[[#This Row],[הווסת פעיל?]]=1,X2=0,טבלה1013[[#This Row],[וסת קבוע אחרון]]=W2),טבלה1013[[#This Row],[וסת קבוע אחרון]],"")</f>
        <v/>
      </c>
      <c r="AC3" s="1" t="str">
        <f>IF(AND(טבלה1013[[#This Row],[הווסת פעיל?]]=1,X2=0,טבלה1013[[#This Row],[וסת קבוע אחרון]]&lt;&gt;W2),1,"")</f>
        <v/>
      </c>
      <c r="AD3" s="1" t="str">
        <f>IF(AND(טבלה1013[[#This Row],[הווסת פעיל?]]&lt;&gt;"",B4=1),טבלה1013[[#This Row],[CycleNumber]],"")</f>
        <v/>
      </c>
      <c r="AE3" s="1" t="str">
        <f>IF(AND(טבלה1013[[#This Row],[הווסת פעיל?]]&lt;&gt;"",X2=""),טבלה1013[[#This Row],[CycleNumber]],"")</f>
        <v/>
      </c>
      <c r="AF3" s="1" t="str">
        <f>IF(B4=1,"",IF(טבלה1013[[#This Row],[הווסת פעיל?]]=1,IF(טבלה1013[[#This Row],[וסת קבוע אחרון]]=F4,1,0),""))</f>
        <v/>
      </c>
      <c r="AG3" s="1" t="str">
        <f>IF(B4=1,"",IF(טבלה1013[[#This Row],[הווסת פעיל?]]=1,IF(OR(טבלה1013[[#This Row],[וסת קבוע אחרון]]=F4,F4=טבלה1013[[#This Row],[LengthofCycle]]),1,0),""))</f>
        <v/>
      </c>
      <c r="AH3" s="1" t="str">
        <f>IF(B4=1,"",IF(טבלה1013[[#This Row],[הווסת פעיל?]]=1,IF(OR(טבלה1013[[#This Row],[וסת קבוע אחרון]]=F4,F4=טבלה1013[[#This Row],[LengthofCycle]],AND(טבלה1013[[#This Row],[LengthofCycle]]&lt;&gt;טבלה1013[[#This Row],[וסת קבוע אחרון]],OR(F4=28,F4=29))),1,0),""))</f>
        <v/>
      </c>
      <c r="AI3" s="1" t="str">
        <f>IF(AND(טבלה1013[[#This Row],[הווסת פעיל?]]=1,B4=1),1,"")</f>
        <v/>
      </c>
      <c r="AJ3" s="4">
        <f>IF(AND(טבלה1013[[#This Row],[הווסת פעיל?]]&lt;&gt;1,B4&lt;&gt;1,B4&lt;&gt;""),IF(טבלה1013[[#This Row],[LengthofCycle]]=F4,1,0),"")</f>
        <v>0</v>
      </c>
      <c r="AK3" s="4">
        <f>IF(AND(טבלה1013[[#This Row],[הווסת פעיל?]]&lt;&gt;1,B4&lt;&gt;1,B4&lt;&gt;""),IF(OR(טבלה1013[[#This Row],[LengthofCycle]]=F4,F4=29),1,0),"")</f>
        <v>1</v>
      </c>
      <c r="AL3" s="4">
        <f>IF(AND(טבלה1013[[#This Row],[הווסת פעיל?]]&lt;&gt;1,B4&lt;&gt;1,B4&lt;&gt;""),IF(OR(טבלה1013[[#This Row],[LengthofCycle]]=F4,F4=29,F4=28),1,0),"")</f>
        <v>1</v>
      </c>
    </row>
    <row r="4" spans="1:53" x14ac:dyDescent="0.25">
      <c r="A4" s="1" t="s">
        <v>31</v>
      </c>
      <c r="B4" s="1">
        <v>3</v>
      </c>
      <c r="C4" s="1">
        <v>0</v>
      </c>
      <c r="D4" s="1">
        <v>1</v>
      </c>
      <c r="E4" s="1">
        <v>0</v>
      </c>
      <c r="F4" s="1">
        <v>29</v>
      </c>
      <c r="G4" s="1">
        <f>טבלה1013[[#This Row],[LengthofCycle]]+1</f>
        <v>30</v>
      </c>
      <c r="H4" s="1">
        <f>IF(IFERROR(LOOKUP(טבלה1013[[#This Row],[ClientID]],קביעויות[השבוע]),FALSE)=טבלה1013[[#This Row],[ClientID]],1,"")</f>
        <v>1</v>
      </c>
      <c r="I4" s="1" t="str">
        <f>IF(AND(טבלה1013[[#This Row],[CycleNumber]]&gt;1,OR(B5="",טבלה1013[[#This Row],[CycleNumber]]&gt;B3)),IF(OR(AND(טבלה1013[[#This Row],[LengthofCycle]]=28,F3=28),AND(טבלה1013[[#This Row],[LengthofCycle]]=35,F3=35)),1,""),"")</f>
        <v/>
      </c>
      <c r="J4" s="1" t="str">
        <f>IF(AND(טבלה1013[[#This Row],[וסת השבוע]]=1,I3=1,טבלה1013[[#This Row],[CycleNumber]]&gt;B3),1,"")</f>
        <v/>
      </c>
      <c r="K4" s="1" t="str">
        <f>IF(טבלה1013[[#This Row],[CycleNumber]]=1,"",IF(טבלה1013[[#This Row],[וסת השבוע]]=1,0,IF(K3="","",IF(K3=0,IF(טבלה1013[[#This Row],[LengthofCycle]]=28,0,1),IF(K3=1,IF(טבלה1013[[#This Row],[LengthofCycle]]+F3=28*2,0,2),IF(K3=2,IF(טבלה1013[[#This Row],[LengthofCycle]]+F3+F2=28*3,0,3),""))))))</f>
        <v/>
      </c>
      <c r="L4" s="1" t="str">
        <f>IF(טבלה1013[[#This Row],[וסת השבוע]]=1,IF(טבלה1013[[#This Row],[וסת השבוע וההפלגה ביחד]]=1,L3+1,0),IF(AND(טבלה1013[[#This Row],[CycleNumber]]&gt;B3,טבלה1013[[#This Row],[CycleNumber]]&gt;1),IF(טבלה1013[[#This Row],[וסת השבוע פעיל?]]&lt;&gt;"",L3+1,""),""))</f>
        <v/>
      </c>
      <c r="M4" s="1" t="str">
        <f>IF(AND(טבלה1013[[#This Row],[וסת השבוע פעיל?]]&lt;&gt;"",טבלה1013[[#This Row],[CycleNumber]]&lt;B5,B5&lt;&gt;"",טבלה1013[[#This Row],[וסת השבוע פעיל?]]&lt;3),IF(K5=0,IF(AND(טבלה1013[[#This Row],[וסת השבוע פעיל?]]&gt;0,I5=1),0,1),0),"")</f>
        <v/>
      </c>
      <c r="N4" s="1" t="str">
        <f t="shared" si="0"/>
        <v/>
      </c>
      <c r="O4" s="1" t="str">
        <f>IF(AND(טבלה1013[[#This Row],[חיזוי - שבוע]]=1,J5=1),1,"")</f>
        <v/>
      </c>
      <c r="P4" s="1" t="str">
        <f>IF(AND(טבלה1013[[#This Row],[חיזוי טוב עם הפלגה?]]=1,טבלה1013[[#This Row],[וסת קבוע אחרון]]&lt;&gt;28,X3=1),1,"")</f>
        <v/>
      </c>
      <c r="Q4" s="1" t="str">
        <f>IF(AND(טבלה1013[[#This Row],[וסת השבוע פעיל?]]&lt;3,OR(טבלה1013[[#This Row],[CycleNumber]]&gt;B5,B5="")),1,"")</f>
        <v/>
      </c>
      <c r="R4" s="1">
        <f>IF(טבלה1013[[#This Row],[האישה קבעה וסת שבוע?]]=1,IF(טבלה1013[[#This Row],[וסת השבוע פעיל?]]&lt;3,1,0),"")</f>
        <v>0</v>
      </c>
      <c r="S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" s="1">
        <f t="shared" si="1"/>
        <v>0</v>
      </c>
      <c r="U4" s="1" t="str">
        <f t="shared" ref="U4:U46" si="2">IF(B4&gt;3,IF(AND(F4=F3,F3=F2,F2=F1),1,0),"")</f>
        <v/>
      </c>
      <c r="W4" s="1" t="str">
        <f>IF(טבלה1013[[#This Row],[3 הפלגות זהות]]="","",IF(טבלה1013[[#This Row],[3 הפלגות זהות]]=1,טבלה1013[[#This Row],[LengthofCycle]],W3))</f>
        <v/>
      </c>
      <c r="Y4" s="1" t="str">
        <f>IF(OR(טבלה1013[[#This Row],[הווסת פעיל?]]=0,טבלה1013[[#This Row],[הווסת פעיל?]]=""),"",SUM(Y3,טבלה1013[[#This Row],[הווסת פעיל?]]))</f>
        <v/>
      </c>
      <c r="Z4" s="1" t="str">
        <f>IF(AND(טבלה1013[[#This Row],[כמה מחזורים עד עקירה]]&lt;&gt;"",Y5=""),טבלה1013[[#This Row],[כמה מחזורים עד עקירה]],"")</f>
        <v/>
      </c>
      <c r="AA4" s="1" t="str">
        <f>IF(AND(טבלה1013[[#This Row],[הווסת פעיל?]]=1,טבלה1013[[#This Row],[וסת קבוע אחרון]]&lt;&gt;W3),טבלה1013[[#This Row],[וסת קבוע אחרון]],"")</f>
        <v/>
      </c>
      <c r="AB4" s="1" t="str">
        <f>IF(AND(טבלה1013[[#This Row],[הווסת פעיל?]]=1,X3=0,טבלה1013[[#This Row],[וסת קבוע אחרון]]=W3),טבלה1013[[#This Row],[וסת קבוע אחרון]],"")</f>
        <v/>
      </c>
      <c r="AC4" s="1" t="str">
        <f>IF(AND(טבלה1013[[#This Row],[הווסת פעיל?]]=1,X3=0,טבלה1013[[#This Row],[וסת קבוע אחרון]]&lt;&gt;W3),1,"")</f>
        <v/>
      </c>
      <c r="AD4" s="1" t="str">
        <f>IF(AND(טבלה1013[[#This Row],[הווסת פעיל?]]&lt;&gt;"",B5=1),טבלה1013[[#This Row],[CycleNumber]],"")</f>
        <v/>
      </c>
      <c r="AE4" s="1" t="str">
        <f>IF(AND(טבלה1013[[#This Row],[הווסת פעיל?]]&lt;&gt;"",X3=""),טבלה1013[[#This Row],[CycleNumber]],"")</f>
        <v/>
      </c>
      <c r="AF4" s="1" t="str">
        <f>IF(B5=1,"",IF(טבלה1013[[#This Row],[הווסת פעיל?]]=1,IF(טבלה1013[[#This Row],[וסת קבוע אחרון]]=F5,1,0),""))</f>
        <v/>
      </c>
      <c r="AG4" s="1" t="str">
        <f>IF(B5=1,"",IF(טבלה1013[[#This Row],[הווסת פעיל?]]=1,IF(OR(טבלה1013[[#This Row],[וסת קבוע אחרון]]=F5,F5=טבלה1013[[#This Row],[LengthofCycle]]),1,0),""))</f>
        <v/>
      </c>
      <c r="AH4" s="1" t="str">
        <f>IF(B5=1,"",IF(טבלה1013[[#This Row],[הווסת פעיל?]]=1,IF(OR(טבלה1013[[#This Row],[וסת קבוע אחרון]]=F5,F5=טבלה1013[[#This Row],[LengthofCycle]],AND(טבלה1013[[#This Row],[LengthofCycle]]&lt;&gt;טבלה1013[[#This Row],[וסת קבוע אחרון]],OR(F5=28,F5=29))),1,0),""))</f>
        <v/>
      </c>
      <c r="AI4" s="1" t="str">
        <f>IF(AND(טבלה1013[[#This Row],[הווסת פעיל?]]=1,B5=1),1,"")</f>
        <v/>
      </c>
      <c r="AJ4" s="4">
        <f>IF(AND(טבלה1013[[#This Row],[הווסת פעיל?]]&lt;&gt;1,B5&lt;&gt;1,B5&lt;&gt;""),IF(טבלה1013[[#This Row],[LengthofCycle]]=F5,1,0),"")</f>
        <v>0</v>
      </c>
      <c r="AK4" s="4">
        <f>IF(AND(טבלה1013[[#This Row],[הווסת פעיל?]]&lt;&gt;1,B5&lt;&gt;1,B5&lt;&gt;""),IF(OR(טבלה1013[[#This Row],[LengthofCycle]]=F5,F5=29),1,0),"")</f>
        <v>0</v>
      </c>
      <c r="AL4" s="4">
        <f>IF(AND(טבלה1013[[#This Row],[הווסת פעיל?]]&lt;&gt;1,B5&lt;&gt;1,B5&lt;&gt;""),IF(OR(טבלה1013[[#This Row],[LengthofCycle]]=F5,F5=29,F5=28),1,0),"")</f>
        <v>0</v>
      </c>
    </row>
    <row r="5" spans="1:53" x14ac:dyDescent="0.25">
      <c r="A5" s="1" t="s">
        <v>31</v>
      </c>
      <c r="B5" s="1">
        <v>4</v>
      </c>
      <c r="C5" s="1">
        <v>0</v>
      </c>
      <c r="D5" s="1">
        <v>1</v>
      </c>
      <c r="E5" s="1">
        <v>0</v>
      </c>
      <c r="F5" s="1">
        <v>27</v>
      </c>
      <c r="G5" s="1">
        <f>טבלה1013[[#This Row],[LengthofCycle]]+1</f>
        <v>28</v>
      </c>
      <c r="H5" s="1">
        <f>IF(IFERROR(LOOKUP(טבלה1013[[#This Row],[ClientID]],קביעויות[השבוע]),FALSE)=טבלה1013[[#This Row],[ClientID]],1,"")</f>
        <v>1</v>
      </c>
      <c r="I5" s="1" t="str">
        <f>IF(AND(טבלה1013[[#This Row],[CycleNumber]]&gt;1,OR(B6="",טבלה1013[[#This Row],[CycleNumber]]&gt;B4)),IF(OR(AND(טבלה1013[[#This Row],[LengthofCycle]]=28,F4=28),AND(טבלה1013[[#This Row],[LengthofCycle]]=35,F4=35)),1,""),"")</f>
        <v/>
      </c>
      <c r="J5" s="1" t="str">
        <f>IF(AND(טבלה1013[[#This Row],[וסת השבוע]]=1,I4=1,טבלה1013[[#This Row],[CycleNumber]]&gt;B4),1,"")</f>
        <v/>
      </c>
      <c r="K5" s="1" t="str">
        <f>IF(טבלה1013[[#This Row],[CycleNumber]]=1,"",IF(טבלה1013[[#This Row],[וסת השבוע]]=1,0,IF(K4="","",IF(K4=0,IF(טבלה1013[[#This Row],[LengthofCycle]]=28,0,1),IF(K4=1,IF(טבלה1013[[#This Row],[LengthofCycle]]+F4=28*2,0,2),IF(K4=2,IF(טבלה1013[[#This Row],[LengthofCycle]]+F4+F3=28*3,0,3),""))))))</f>
        <v/>
      </c>
      <c r="L5" s="1" t="str">
        <f>IF(טבלה1013[[#This Row],[וסת השבוע]]=1,IF(טבלה1013[[#This Row],[וסת השבוע וההפלגה ביחד]]=1,L4+1,0),IF(AND(טבלה1013[[#This Row],[CycleNumber]]&gt;B4,טבלה1013[[#This Row],[CycleNumber]]&gt;1),IF(טבלה1013[[#This Row],[וסת השבוע פעיל?]]&lt;&gt;"",L4+1,""),""))</f>
        <v/>
      </c>
      <c r="M5" s="1" t="str">
        <f>IF(AND(טבלה1013[[#This Row],[וסת השבוע פעיל?]]&lt;&gt;"",טבלה1013[[#This Row],[CycleNumber]]&lt;B6,B6&lt;&gt;"",טבלה1013[[#This Row],[וסת השבוע פעיל?]]&lt;3),IF(K6=0,IF(AND(טבלה1013[[#This Row],[וסת השבוע פעיל?]]&gt;0,I6=1),0,1),0),"")</f>
        <v/>
      </c>
      <c r="N5" s="1" t="str">
        <f t="shared" si="0"/>
        <v/>
      </c>
      <c r="O5" s="1" t="str">
        <f>IF(AND(טבלה1013[[#This Row],[חיזוי - שבוע]]=1,J6=1),1,"")</f>
        <v/>
      </c>
      <c r="P5" s="1" t="str">
        <f>IF(AND(טבלה1013[[#This Row],[חיזוי טוב עם הפלגה?]]=1,טבלה1013[[#This Row],[וסת קבוע אחרון]]&lt;&gt;28,X4=1),1,"")</f>
        <v/>
      </c>
      <c r="Q5" s="1" t="str">
        <f>IF(AND(טבלה1013[[#This Row],[וסת השבוע פעיל?]]&lt;3,OR(טבלה1013[[#This Row],[CycleNumber]]&gt;B6,B6="")),1,"")</f>
        <v/>
      </c>
      <c r="R5" s="1">
        <f>IF(טבלה1013[[#This Row],[האישה קבעה וסת שבוע?]]=1,IF(טבלה1013[[#This Row],[וסת השבוע פעיל?]]&lt;3,1,0),"")</f>
        <v>0</v>
      </c>
      <c r="S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" s="1">
        <f t="shared" si="1"/>
        <v>0</v>
      </c>
      <c r="U5" s="1">
        <f t="shared" si="2"/>
        <v>0</v>
      </c>
      <c r="W5" s="1" t="str">
        <f>IF(טבלה1013[[#This Row],[3 הפלגות זהות]]="","",IF(טבלה1013[[#This Row],[3 הפלגות זהות]]=1,טבלה1013[[#This Row],[LengthofCycle]],W4))</f>
        <v/>
      </c>
      <c r="Y5" s="1" t="str">
        <f>IF(OR(טבלה1013[[#This Row],[הווסת פעיל?]]=0,טבלה1013[[#This Row],[הווסת פעיל?]]=""),"",SUM(Y4,טבלה1013[[#This Row],[הווסת פעיל?]]))</f>
        <v/>
      </c>
      <c r="Z5" s="1" t="str">
        <f>IF(AND(טבלה1013[[#This Row],[כמה מחזורים עד עקירה]]&lt;&gt;"",Y6=""),טבלה1013[[#This Row],[כמה מחזורים עד עקירה]],"")</f>
        <v/>
      </c>
      <c r="AA5" s="1" t="str">
        <f>IF(AND(טבלה1013[[#This Row],[הווסת פעיל?]]=1,טבלה1013[[#This Row],[וסת קבוע אחרון]]&lt;&gt;W4),טבלה1013[[#This Row],[וסת קבוע אחרון]],"")</f>
        <v/>
      </c>
      <c r="AB5" s="1" t="str">
        <f>IF(AND(טבלה1013[[#This Row],[הווסת פעיל?]]=1,X4=0,טבלה1013[[#This Row],[וסת קבוע אחרון]]=W4),טבלה1013[[#This Row],[וסת קבוע אחרון]],"")</f>
        <v/>
      </c>
      <c r="AC5" s="1" t="str">
        <f>IF(AND(טבלה1013[[#This Row],[הווסת פעיל?]]=1,X4=0,טבלה1013[[#This Row],[וסת קבוע אחרון]]&lt;&gt;W4),1,"")</f>
        <v/>
      </c>
      <c r="AD5" s="1" t="str">
        <f>IF(AND(טבלה1013[[#This Row],[הווסת פעיל?]]&lt;&gt;"",B6=1),טבלה1013[[#This Row],[CycleNumber]],"")</f>
        <v/>
      </c>
      <c r="AE5" s="1" t="str">
        <f>IF(AND(טבלה1013[[#This Row],[הווסת פעיל?]]&lt;&gt;"",X4=""),טבלה1013[[#This Row],[CycleNumber]],"")</f>
        <v/>
      </c>
      <c r="AF5" s="1" t="str">
        <f>IF(B6=1,"",IF(טבלה1013[[#This Row],[הווסת פעיל?]]=1,IF(טבלה1013[[#This Row],[וסת קבוע אחרון]]=F6,1,0),""))</f>
        <v/>
      </c>
      <c r="AG5" s="1" t="str">
        <f>IF(B6=1,"",IF(טבלה1013[[#This Row],[הווסת פעיל?]]=1,IF(OR(טבלה1013[[#This Row],[וסת קבוע אחרון]]=F6,F6=טבלה1013[[#This Row],[LengthofCycle]]),1,0),""))</f>
        <v/>
      </c>
      <c r="AH5" s="1" t="str">
        <f>IF(B6=1,"",IF(טבלה1013[[#This Row],[הווסת פעיל?]]=1,IF(OR(טבלה1013[[#This Row],[וסת קבוע אחרון]]=F6,F6=טבלה1013[[#This Row],[LengthofCycle]],AND(טבלה1013[[#This Row],[LengthofCycle]]&lt;&gt;טבלה1013[[#This Row],[וסת קבוע אחרון]],OR(F6=28,F6=29))),1,0),""))</f>
        <v/>
      </c>
      <c r="AI5" s="1" t="str">
        <f>IF(AND(טבלה1013[[#This Row],[הווסת פעיל?]]=1,B6=1),1,"")</f>
        <v/>
      </c>
      <c r="AJ5" s="4">
        <f>IF(AND(טבלה1013[[#This Row],[הווסת פעיל?]]&lt;&gt;1,B6&lt;&gt;1,B6&lt;&gt;""),IF(טבלה1013[[#This Row],[LengthofCycle]]=F6,1,0),"")</f>
        <v>0</v>
      </c>
      <c r="AK5" s="4">
        <f>IF(AND(טבלה1013[[#This Row],[הווסת פעיל?]]&lt;&gt;1,B6&lt;&gt;1,B6&lt;&gt;""),IF(OR(טבלה1013[[#This Row],[LengthofCycle]]=F6,F6=29),1,0),"")</f>
        <v>0</v>
      </c>
      <c r="AL5" s="4">
        <f>IF(AND(טבלה1013[[#This Row],[הווסת פעיל?]]&lt;&gt;1,B6&lt;&gt;1,B6&lt;&gt;""),IF(OR(טבלה1013[[#This Row],[LengthofCycle]]=F6,F6=29,F6=28),1,0),"")</f>
        <v>1</v>
      </c>
      <c r="AV5" s="5" t="s">
        <v>32</v>
      </c>
      <c r="AW5" s="8" t="s">
        <v>33</v>
      </c>
      <c r="AX5" s="8" t="s">
        <v>34</v>
      </c>
      <c r="AY5" s="8" t="s">
        <v>35</v>
      </c>
    </row>
    <row r="6" spans="1:53" x14ac:dyDescent="0.25">
      <c r="A6" s="1" t="s">
        <v>31</v>
      </c>
      <c r="B6" s="1">
        <v>5</v>
      </c>
      <c r="C6" s="1">
        <v>0</v>
      </c>
      <c r="D6" s="1">
        <v>1</v>
      </c>
      <c r="E6" s="1">
        <v>0</v>
      </c>
      <c r="F6" s="1">
        <v>28</v>
      </c>
      <c r="G6" s="1">
        <f>טבלה1013[[#This Row],[LengthofCycle]]+1</f>
        <v>29</v>
      </c>
      <c r="H6" s="1">
        <f>IF(IFERROR(LOOKUP(טבלה1013[[#This Row],[ClientID]],קביעויות[השבוע]),FALSE)=טבלה1013[[#This Row],[ClientID]],1,"")</f>
        <v>1</v>
      </c>
      <c r="I6" s="1" t="str">
        <f>IF(AND(טבלה1013[[#This Row],[CycleNumber]]&gt;1,OR(B7="",טבלה1013[[#This Row],[CycleNumber]]&gt;B5)),IF(OR(AND(טבלה1013[[#This Row],[LengthofCycle]]=28,F5=28),AND(טבלה1013[[#This Row],[LengthofCycle]]=35,F5=35)),1,""),"")</f>
        <v/>
      </c>
      <c r="J6" s="1" t="str">
        <f>IF(AND(טבלה1013[[#This Row],[וסת השבוע]]=1,I5=1,טבלה1013[[#This Row],[CycleNumber]]&gt;B5),1,"")</f>
        <v/>
      </c>
      <c r="K6" s="1" t="str">
        <f>IF(טבלה1013[[#This Row],[CycleNumber]]=1,"",IF(טבלה1013[[#This Row],[וסת השבוע]]=1,0,IF(K5="","",IF(K5=0,IF(טבלה1013[[#This Row],[LengthofCycle]]=28,0,1),IF(K5=1,IF(טבלה1013[[#This Row],[LengthofCycle]]+F5=28*2,0,2),IF(K5=2,IF(טבלה1013[[#This Row],[LengthofCycle]]+F5+F4=28*3,0,3),""))))))</f>
        <v/>
      </c>
      <c r="L6" s="1" t="str">
        <f>IF(טבלה1013[[#This Row],[וסת השבוע]]=1,IF(טבלה1013[[#This Row],[וסת השבוע וההפלגה ביחד]]=1,L5+1,0),IF(AND(טבלה1013[[#This Row],[CycleNumber]]&gt;B5,טבלה1013[[#This Row],[CycleNumber]]&gt;1),IF(טבלה1013[[#This Row],[וסת השבוע פעיל?]]&lt;&gt;"",L5+1,""),""))</f>
        <v/>
      </c>
      <c r="M6" s="1" t="str">
        <f>IF(AND(טבלה1013[[#This Row],[וסת השבוע פעיל?]]&lt;&gt;"",טבלה1013[[#This Row],[CycleNumber]]&lt;B7,B7&lt;&gt;"",טבלה1013[[#This Row],[וסת השבוע פעיל?]]&lt;3),IF(K7=0,IF(AND(טבלה1013[[#This Row],[וסת השבוע פעיל?]]&gt;0,I7=1),0,1),0),"")</f>
        <v/>
      </c>
      <c r="N6" s="1" t="str">
        <f t="shared" si="0"/>
        <v/>
      </c>
      <c r="O6" s="1" t="str">
        <f>IF(AND(טבלה1013[[#This Row],[חיזוי - שבוע]]=1,J7=1),1,"")</f>
        <v/>
      </c>
      <c r="P6" s="1" t="str">
        <f>IF(AND(טבלה1013[[#This Row],[חיזוי טוב עם הפלגה?]]=1,טבלה1013[[#This Row],[וסת קבוע אחרון]]&lt;&gt;28,X5=1),1,"")</f>
        <v/>
      </c>
      <c r="Q6" s="1" t="str">
        <f>IF(AND(טבלה1013[[#This Row],[וסת השבוע פעיל?]]&lt;3,OR(טבלה1013[[#This Row],[CycleNumber]]&gt;B7,B7="")),1,"")</f>
        <v/>
      </c>
      <c r="R6" s="1">
        <f>IF(טבלה1013[[#This Row],[האישה קבעה וסת שבוע?]]=1,IF(טבלה1013[[#This Row],[וסת השבוע פעיל?]]&lt;3,1,0),"")</f>
        <v>0</v>
      </c>
      <c r="S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" s="1">
        <f t="shared" si="1"/>
        <v>0</v>
      </c>
      <c r="U6" s="1">
        <f t="shared" si="2"/>
        <v>0</v>
      </c>
      <c r="V6" s="1">
        <f t="shared" ref="V6:V46" si="3">IF(B6&gt;4,IF(AND(F6=F5,F5=F4,F4=F3,F3=F2),1,0),"")</f>
        <v>0</v>
      </c>
      <c r="W6" s="1" t="str">
        <f>IF(טבלה1013[[#This Row],[3 הפלגות זהות]]="","",IF(טבלה1013[[#This Row],[3 הפלגות זהות]]=1,טבלה1013[[#This Row],[LengthofCycle]],W5))</f>
        <v/>
      </c>
      <c r="Y6" s="1" t="str">
        <f>IF(OR(טבלה1013[[#This Row],[הווסת פעיל?]]=0,טבלה1013[[#This Row],[הווסת פעיל?]]=""),"",SUM(Y5,טבלה1013[[#This Row],[הווסת פעיל?]]))</f>
        <v/>
      </c>
      <c r="Z6" s="1" t="str">
        <f>IF(AND(טבלה1013[[#This Row],[כמה מחזורים עד עקירה]]&lt;&gt;"",Y7=""),טבלה1013[[#This Row],[כמה מחזורים עד עקירה]],"")</f>
        <v/>
      </c>
      <c r="AA6" s="1" t="str">
        <f>IF(AND(טבלה1013[[#This Row],[הווסת פעיל?]]=1,טבלה1013[[#This Row],[וסת קבוע אחרון]]&lt;&gt;W5),טבלה1013[[#This Row],[וסת קבוע אחרון]],"")</f>
        <v/>
      </c>
      <c r="AB6" s="1" t="str">
        <f>IF(AND(טבלה1013[[#This Row],[הווסת פעיל?]]=1,X5=0,טבלה1013[[#This Row],[וסת קבוע אחרון]]=W5),טבלה1013[[#This Row],[וסת קבוע אחרון]],"")</f>
        <v/>
      </c>
      <c r="AC6" s="1" t="str">
        <f>IF(AND(טבלה1013[[#This Row],[הווסת פעיל?]]=1,X5=0,טבלה1013[[#This Row],[וסת קבוע אחרון]]&lt;&gt;W5),1,"")</f>
        <v/>
      </c>
      <c r="AD6" s="1" t="str">
        <f>IF(AND(טבלה1013[[#This Row],[הווסת פעיל?]]&lt;&gt;"",B7=1),טבלה1013[[#This Row],[CycleNumber]],"")</f>
        <v/>
      </c>
      <c r="AE6" s="1" t="str">
        <f>IF(AND(טבלה1013[[#This Row],[הווסת פעיל?]]&lt;&gt;"",X5=""),טבלה1013[[#This Row],[CycleNumber]],"")</f>
        <v/>
      </c>
      <c r="AF6" s="1" t="str">
        <f>IF(B7=1,"",IF(טבלה1013[[#This Row],[הווסת פעיל?]]=1,IF(טבלה1013[[#This Row],[וסת קבוע אחרון]]=F7,1,0),""))</f>
        <v/>
      </c>
      <c r="AG6" s="1" t="str">
        <f>IF(B7=1,"",IF(טבלה1013[[#This Row],[הווסת פעיל?]]=1,IF(OR(טבלה1013[[#This Row],[וסת קבוע אחרון]]=F7,F7=טבלה1013[[#This Row],[LengthofCycle]]),1,0),""))</f>
        <v/>
      </c>
      <c r="AH6" s="1" t="str">
        <f>IF(B7=1,"",IF(טבלה1013[[#This Row],[הווסת פעיל?]]=1,IF(OR(טבלה1013[[#This Row],[וסת קבוע אחרון]]=F7,F7=טבלה1013[[#This Row],[LengthofCycle]],AND(טבלה1013[[#This Row],[LengthofCycle]]&lt;&gt;טבלה1013[[#This Row],[וסת קבוע אחרון]],OR(F7=28,F7=29))),1,0),""))</f>
        <v/>
      </c>
      <c r="AI6" s="1" t="str">
        <f>IF(AND(טבלה1013[[#This Row],[הווסת פעיל?]]=1,B7=1),1,"")</f>
        <v/>
      </c>
      <c r="AJ6" s="4">
        <f>IF(AND(טבלה1013[[#This Row],[הווסת פעיל?]]&lt;&gt;1,B7&lt;&gt;1,B7&lt;&gt;""),IF(טבלה1013[[#This Row],[LengthofCycle]]=F7,1,0),"")</f>
        <v>0</v>
      </c>
      <c r="AK6" s="4">
        <f>IF(AND(טבלה1013[[#This Row],[הווסת פעיל?]]&lt;&gt;1,B7&lt;&gt;1,B7&lt;&gt;""),IF(OR(טבלה1013[[#This Row],[LengthofCycle]]=F7,F7=29),1,0),"")</f>
        <v>0</v>
      </c>
      <c r="AL6" s="4">
        <f>IF(AND(טבלה1013[[#This Row],[הווסת פעיל?]]&lt;&gt;1,B7&lt;&gt;1,B7&lt;&gt;""),IF(OR(טבלה1013[[#This Row],[LengthofCycle]]=F7,F7=29,F7=28),1,0),"")</f>
        <v>0</v>
      </c>
      <c r="AV6" s="7">
        <v>25</v>
      </c>
      <c r="AW6" s="7">
        <f t="shared" ref="AW6:AW13" si="4">COUNTIFS($F$2:$F$1555,$AV6,$V$2:$V$1555,"1")</f>
        <v>1</v>
      </c>
      <c r="AX6" s="7">
        <f t="shared" ref="AX6:AX13" si="5">COUNTIFS($F$2:$F$1555,$AV6,$U$2:$U$1555,"1")</f>
        <v>3</v>
      </c>
      <c r="AY6" s="7">
        <f t="shared" ref="AY6:AY13" si="6">COUNTIFS($F$2:$F$1555,AV6,$T$2:$T$1555,"1")</f>
        <v>6</v>
      </c>
    </row>
    <row r="7" spans="1:53" x14ac:dyDescent="0.25">
      <c r="A7" s="1" t="s">
        <v>31</v>
      </c>
      <c r="B7" s="1">
        <v>6</v>
      </c>
      <c r="C7" s="1">
        <v>0</v>
      </c>
      <c r="D7" s="1">
        <v>1</v>
      </c>
      <c r="E7" s="1">
        <v>0</v>
      </c>
      <c r="F7" s="1">
        <v>26</v>
      </c>
      <c r="G7" s="1">
        <f>טבלה1013[[#This Row],[LengthofCycle]]+1</f>
        <v>27</v>
      </c>
      <c r="H7" s="1">
        <f>IF(IFERROR(LOOKUP(טבלה1013[[#This Row],[ClientID]],קביעויות[השבוע]),FALSE)=טבלה1013[[#This Row],[ClientID]],1,"")</f>
        <v>1</v>
      </c>
      <c r="I7" s="1" t="str">
        <f>IF(AND(טבלה1013[[#This Row],[CycleNumber]]&gt;1,OR(B8="",טבלה1013[[#This Row],[CycleNumber]]&gt;B6)),IF(OR(AND(טבלה1013[[#This Row],[LengthofCycle]]=28,F6=28),AND(טבלה1013[[#This Row],[LengthofCycle]]=35,F6=35)),1,""),"")</f>
        <v/>
      </c>
      <c r="J7" s="1" t="str">
        <f>IF(AND(טבלה1013[[#This Row],[וסת השבוע]]=1,I6=1,טבלה1013[[#This Row],[CycleNumber]]&gt;B6),1,"")</f>
        <v/>
      </c>
      <c r="K7" s="1" t="str">
        <f>IF(טבלה1013[[#This Row],[CycleNumber]]=1,"",IF(טבלה1013[[#This Row],[וסת השבוע]]=1,0,IF(K6="","",IF(K6=0,IF(טבלה1013[[#This Row],[LengthofCycle]]=28,0,1),IF(K6=1,IF(טבלה1013[[#This Row],[LengthofCycle]]+F6=28*2,0,2),IF(K6=2,IF(טבלה1013[[#This Row],[LengthofCycle]]+F6+F5=28*3,0,3),""))))))</f>
        <v/>
      </c>
      <c r="L7" s="1" t="str">
        <f>IF(טבלה1013[[#This Row],[וסת השבוע]]=1,IF(טבלה1013[[#This Row],[וסת השבוע וההפלגה ביחד]]=1,L6+1,0),IF(AND(טבלה1013[[#This Row],[CycleNumber]]&gt;B6,טבלה1013[[#This Row],[CycleNumber]]&gt;1),IF(טבלה1013[[#This Row],[וסת השבוע פעיל?]]&lt;&gt;"",L6+1,""),""))</f>
        <v/>
      </c>
      <c r="M7" s="1" t="str">
        <f>IF(AND(טבלה1013[[#This Row],[וסת השבוע פעיל?]]&lt;&gt;"",טבלה1013[[#This Row],[CycleNumber]]&lt;B8,B8&lt;&gt;"",טבלה1013[[#This Row],[וסת השבוע פעיל?]]&lt;3),IF(K8=0,IF(AND(טבלה1013[[#This Row],[וסת השבוע פעיל?]]&gt;0,I8=1),0,1),0),"")</f>
        <v/>
      </c>
      <c r="N7" s="1" t="str">
        <f t="shared" si="0"/>
        <v/>
      </c>
      <c r="O7" s="1" t="str">
        <f>IF(AND(טבלה1013[[#This Row],[חיזוי - שבוע]]=1,J8=1),1,"")</f>
        <v/>
      </c>
      <c r="P7" s="1" t="str">
        <f>IF(AND(טבלה1013[[#This Row],[חיזוי טוב עם הפלגה?]]=1,טבלה1013[[#This Row],[וסת קבוע אחרון]]&lt;&gt;28,X6=1),1,"")</f>
        <v/>
      </c>
      <c r="Q7" s="1" t="str">
        <f>IF(AND(טבלה1013[[#This Row],[וסת השבוע פעיל?]]&lt;3,OR(טבלה1013[[#This Row],[CycleNumber]]&gt;B8,B8="")),1,"")</f>
        <v/>
      </c>
      <c r="R7" s="1">
        <f>IF(טבלה1013[[#This Row],[האישה קבעה וסת שבוע?]]=1,IF(טבלה1013[[#This Row],[וסת השבוע פעיל?]]&lt;3,1,0),"")</f>
        <v>0</v>
      </c>
      <c r="S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" s="1">
        <f t="shared" si="1"/>
        <v>0</v>
      </c>
      <c r="U7" s="1">
        <f t="shared" si="2"/>
        <v>0</v>
      </c>
      <c r="V7" s="1">
        <f t="shared" si="3"/>
        <v>0</v>
      </c>
      <c r="W7" s="1" t="str">
        <f>IF(טבלה1013[[#This Row],[3 הפלגות זהות]]="","",IF(טבלה1013[[#This Row],[3 הפלגות זהות]]=1,טבלה1013[[#This Row],[LengthofCycle]],W6))</f>
        <v/>
      </c>
      <c r="Y7" s="1" t="str">
        <f>IF(OR(טבלה1013[[#This Row],[הווסת פעיל?]]=0,טבלה1013[[#This Row],[הווסת פעיל?]]=""),"",SUM(Y6,טבלה1013[[#This Row],[הווסת פעיל?]]))</f>
        <v/>
      </c>
      <c r="Z7" s="1" t="str">
        <f>IF(AND(טבלה1013[[#This Row],[כמה מחזורים עד עקירה]]&lt;&gt;"",Y8=""),טבלה1013[[#This Row],[כמה מחזורים עד עקירה]],"")</f>
        <v/>
      </c>
      <c r="AA7" s="1" t="str">
        <f>IF(AND(טבלה1013[[#This Row],[הווסת פעיל?]]=1,טבלה1013[[#This Row],[וסת קבוע אחרון]]&lt;&gt;W6),טבלה1013[[#This Row],[וסת קבוע אחרון]],"")</f>
        <v/>
      </c>
      <c r="AB7" s="1" t="str">
        <f>IF(AND(טבלה1013[[#This Row],[הווסת פעיל?]]=1,X6=0,טבלה1013[[#This Row],[וסת קבוע אחרון]]=W6),טבלה1013[[#This Row],[וסת קבוע אחרון]],"")</f>
        <v/>
      </c>
      <c r="AC7" s="1" t="str">
        <f>IF(AND(טבלה1013[[#This Row],[הווסת פעיל?]]=1,X6=0,טבלה1013[[#This Row],[וסת קבוע אחרון]]&lt;&gt;W6),1,"")</f>
        <v/>
      </c>
      <c r="AD7" s="1" t="str">
        <f>IF(AND(טבלה1013[[#This Row],[הווסת פעיל?]]&lt;&gt;"",B8=1),טבלה1013[[#This Row],[CycleNumber]],"")</f>
        <v/>
      </c>
      <c r="AE7" s="1" t="str">
        <f>IF(AND(טבלה1013[[#This Row],[הווסת פעיל?]]&lt;&gt;"",X6=""),טבלה1013[[#This Row],[CycleNumber]],"")</f>
        <v/>
      </c>
      <c r="AF7" s="1" t="str">
        <f>IF(B8=1,"",IF(טבלה1013[[#This Row],[הווסת פעיל?]]=1,IF(טבלה1013[[#This Row],[וסת קבוע אחרון]]=F8,1,0),""))</f>
        <v/>
      </c>
      <c r="AG7" s="1" t="str">
        <f>IF(B8=1,"",IF(טבלה1013[[#This Row],[הווסת פעיל?]]=1,IF(OR(טבלה1013[[#This Row],[וסת קבוע אחרון]]=F8,F8=טבלה1013[[#This Row],[LengthofCycle]]),1,0),""))</f>
        <v/>
      </c>
      <c r="AH7" s="1" t="str">
        <f>IF(B8=1,"",IF(טבלה1013[[#This Row],[הווסת פעיל?]]=1,IF(OR(טבלה1013[[#This Row],[וסת קבוע אחרון]]=F8,F8=טבלה1013[[#This Row],[LengthofCycle]],AND(טבלה1013[[#This Row],[LengthofCycle]]&lt;&gt;טבלה1013[[#This Row],[וסת קבוע אחרון]],OR(F8=28,F8=29))),1,0),""))</f>
        <v/>
      </c>
      <c r="AI7" s="1" t="str">
        <f>IF(AND(טבלה1013[[#This Row],[הווסת פעיל?]]=1,B8=1),1,"")</f>
        <v/>
      </c>
      <c r="AJ7" s="4">
        <f>IF(AND(טבלה1013[[#This Row],[הווסת פעיל?]]&lt;&gt;1,B8&lt;&gt;1,B8&lt;&gt;""),IF(טבלה1013[[#This Row],[LengthofCycle]]=F8,1,0),"")</f>
        <v>0</v>
      </c>
      <c r="AK7" s="4">
        <f>IF(AND(טבלה1013[[#This Row],[הווסת פעיל?]]&lt;&gt;1,B8&lt;&gt;1,B8&lt;&gt;""),IF(OR(טבלה1013[[#This Row],[LengthofCycle]]=F8,F8=29),1,0),"")</f>
        <v>1</v>
      </c>
      <c r="AL7" s="4">
        <f>IF(AND(טבלה1013[[#This Row],[הווסת פעיל?]]&lt;&gt;1,B8&lt;&gt;1,B8&lt;&gt;""),IF(OR(טבלה1013[[#This Row],[LengthofCycle]]=F8,F8=29,F8=28),1,0),"")</f>
        <v>1</v>
      </c>
      <c r="AV7" s="6">
        <f t="shared" ref="AV7:AV13" si="7">AV6+1</f>
        <v>26</v>
      </c>
      <c r="AW7" s="6">
        <f t="shared" si="4"/>
        <v>0</v>
      </c>
      <c r="AX7" s="6">
        <f t="shared" si="5"/>
        <v>1</v>
      </c>
      <c r="AY7" s="6">
        <f t="shared" si="6"/>
        <v>6</v>
      </c>
    </row>
    <row r="8" spans="1:53" x14ac:dyDescent="0.25">
      <c r="A8" s="1" t="s">
        <v>31</v>
      </c>
      <c r="B8" s="1">
        <v>7</v>
      </c>
      <c r="C8" s="1">
        <v>0</v>
      </c>
      <c r="D8" s="1">
        <v>1</v>
      </c>
      <c r="E8" s="1">
        <v>0</v>
      </c>
      <c r="F8" s="1">
        <v>29</v>
      </c>
      <c r="G8" s="1">
        <f>טבלה1013[[#This Row],[LengthofCycle]]+1</f>
        <v>30</v>
      </c>
      <c r="H8" s="1">
        <f>IF(IFERROR(LOOKUP(טבלה1013[[#This Row],[ClientID]],קביעויות[השבוע]),FALSE)=טבלה1013[[#This Row],[ClientID]],1,"")</f>
        <v>1</v>
      </c>
      <c r="I8" s="1" t="str">
        <f>IF(AND(טבלה1013[[#This Row],[CycleNumber]]&gt;1,OR(B9="",טבלה1013[[#This Row],[CycleNumber]]&gt;B7)),IF(OR(AND(טבלה1013[[#This Row],[LengthofCycle]]=28,F7=28),AND(טבלה1013[[#This Row],[LengthofCycle]]=35,F7=35)),1,""),"")</f>
        <v/>
      </c>
      <c r="J8" s="1" t="str">
        <f>IF(AND(טבלה1013[[#This Row],[וסת השבוע]]=1,I7=1,טבלה1013[[#This Row],[CycleNumber]]&gt;B7),1,"")</f>
        <v/>
      </c>
      <c r="K8" s="1" t="str">
        <f>IF(טבלה1013[[#This Row],[CycleNumber]]=1,"",IF(טבלה1013[[#This Row],[וסת השבוע]]=1,0,IF(K7="","",IF(K7=0,IF(טבלה1013[[#This Row],[LengthofCycle]]=28,0,1),IF(K7=1,IF(טבלה1013[[#This Row],[LengthofCycle]]+F7=28*2,0,2),IF(K7=2,IF(טבלה1013[[#This Row],[LengthofCycle]]+F7+F6=28*3,0,3),""))))))</f>
        <v/>
      </c>
      <c r="L8" s="1" t="str">
        <f>IF(טבלה1013[[#This Row],[וסת השבוע]]=1,IF(טבלה1013[[#This Row],[וסת השבוע וההפלגה ביחד]]=1,L7+1,0),IF(AND(טבלה1013[[#This Row],[CycleNumber]]&gt;B7,טבלה1013[[#This Row],[CycleNumber]]&gt;1),IF(טבלה1013[[#This Row],[וסת השבוע פעיל?]]&lt;&gt;"",L7+1,""),""))</f>
        <v/>
      </c>
      <c r="M8" s="1" t="str">
        <f>IF(AND(טבלה1013[[#This Row],[וסת השבוע פעיל?]]&lt;&gt;"",טבלה1013[[#This Row],[CycleNumber]]&lt;B9,B9&lt;&gt;"",טבלה1013[[#This Row],[וסת השבוע פעיל?]]&lt;3),IF(K9=0,IF(AND(טבלה1013[[#This Row],[וסת השבוע פעיל?]]&gt;0,I9=1),0,1),0),"")</f>
        <v/>
      </c>
      <c r="N8" s="1" t="str">
        <f t="shared" si="0"/>
        <v/>
      </c>
      <c r="O8" s="1" t="str">
        <f>IF(AND(טבלה1013[[#This Row],[חיזוי - שבוע]]=1,J9=1),1,"")</f>
        <v/>
      </c>
      <c r="P8" s="1" t="str">
        <f>IF(AND(טבלה1013[[#This Row],[חיזוי טוב עם הפלגה?]]=1,טבלה1013[[#This Row],[וסת קבוע אחרון]]&lt;&gt;28,X7=1),1,"")</f>
        <v/>
      </c>
      <c r="Q8" s="1" t="str">
        <f>IF(AND(טבלה1013[[#This Row],[וסת השבוע פעיל?]]&lt;3,OR(טבלה1013[[#This Row],[CycleNumber]]&gt;B9,B9="")),1,"")</f>
        <v/>
      </c>
      <c r="R8" s="1">
        <f>IF(טבלה1013[[#This Row],[האישה קבעה וסת שבוע?]]=1,IF(טבלה1013[[#This Row],[וסת השבוע פעיל?]]&lt;3,1,0),"")</f>
        <v>0</v>
      </c>
      <c r="S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" s="1">
        <f t="shared" si="1"/>
        <v>0</v>
      </c>
      <c r="U8" s="1">
        <f t="shared" si="2"/>
        <v>0</v>
      </c>
      <c r="V8" s="1">
        <f t="shared" si="3"/>
        <v>0</v>
      </c>
      <c r="W8" s="1" t="str">
        <f>IF(טבלה1013[[#This Row],[3 הפלגות זהות]]="","",IF(טבלה1013[[#This Row],[3 הפלגות זהות]]=1,טבלה1013[[#This Row],[LengthofCycle]],W7))</f>
        <v/>
      </c>
      <c r="Y8" s="1" t="str">
        <f>IF(OR(טבלה1013[[#This Row],[הווסת פעיל?]]=0,טבלה1013[[#This Row],[הווסת פעיל?]]=""),"",SUM(Y7,טבלה1013[[#This Row],[הווסת פעיל?]]))</f>
        <v/>
      </c>
      <c r="Z8" s="1" t="str">
        <f>IF(AND(טבלה1013[[#This Row],[כמה מחזורים עד עקירה]]&lt;&gt;"",Y9=""),טבלה1013[[#This Row],[כמה מחזורים עד עקירה]],"")</f>
        <v/>
      </c>
      <c r="AA8" s="1" t="str">
        <f>IF(AND(טבלה1013[[#This Row],[הווסת פעיל?]]=1,טבלה1013[[#This Row],[וסת קבוע אחרון]]&lt;&gt;W7),טבלה1013[[#This Row],[וסת קבוע אחרון]],"")</f>
        <v/>
      </c>
      <c r="AB8" s="1" t="str">
        <f>IF(AND(טבלה1013[[#This Row],[הווסת פעיל?]]=1,X7=0,טבלה1013[[#This Row],[וסת קבוע אחרון]]=W7),טבלה1013[[#This Row],[וסת קבוע אחרון]],"")</f>
        <v/>
      </c>
      <c r="AC8" s="1" t="str">
        <f>IF(AND(טבלה1013[[#This Row],[הווסת פעיל?]]=1,X7=0,טבלה1013[[#This Row],[וסת קבוע אחרון]]&lt;&gt;W7),1,"")</f>
        <v/>
      </c>
      <c r="AD8" s="1" t="str">
        <f>IF(AND(טבלה1013[[#This Row],[הווסת פעיל?]]&lt;&gt;"",B9=1),טבלה1013[[#This Row],[CycleNumber]],"")</f>
        <v/>
      </c>
      <c r="AE8" s="1" t="str">
        <f>IF(AND(טבלה1013[[#This Row],[הווסת פעיל?]]&lt;&gt;"",X7=""),טבלה1013[[#This Row],[CycleNumber]],"")</f>
        <v/>
      </c>
      <c r="AF8" s="1" t="str">
        <f>IF(B9=1,"",IF(טבלה1013[[#This Row],[הווסת פעיל?]]=1,IF(טבלה1013[[#This Row],[וסת קבוע אחרון]]=F9,1,0),""))</f>
        <v/>
      </c>
      <c r="AG8" s="1" t="str">
        <f>IF(B9=1,"",IF(טבלה1013[[#This Row],[הווסת פעיל?]]=1,IF(OR(טבלה1013[[#This Row],[וסת קבוע אחרון]]=F9,F9=טבלה1013[[#This Row],[LengthofCycle]]),1,0),""))</f>
        <v/>
      </c>
      <c r="AH8" s="1" t="str">
        <f>IF(B9=1,"",IF(טבלה1013[[#This Row],[הווסת פעיל?]]=1,IF(OR(טבלה1013[[#This Row],[וסת קבוע אחרון]]=F9,F9=טבלה1013[[#This Row],[LengthofCycle]],AND(טבלה1013[[#This Row],[LengthofCycle]]&lt;&gt;טבלה1013[[#This Row],[וסת קבוע אחרון]],OR(F9=28,F9=29))),1,0),""))</f>
        <v/>
      </c>
      <c r="AI8" s="1" t="str">
        <f>IF(AND(טבלה1013[[#This Row],[הווסת פעיל?]]=1,B9=1),1,"")</f>
        <v/>
      </c>
      <c r="AJ8" s="4">
        <f>IF(AND(טבלה1013[[#This Row],[הווסת פעיל?]]&lt;&gt;1,B9&lt;&gt;1,B9&lt;&gt;""),IF(טבלה1013[[#This Row],[LengthofCycle]]=F9,1,0),"")</f>
        <v>0</v>
      </c>
      <c r="AK8" s="4">
        <f>IF(AND(טבלה1013[[#This Row],[הווסת פעיל?]]&lt;&gt;1,B9&lt;&gt;1,B9&lt;&gt;""),IF(OR(טבלה1013[[#This Row],[LengthofCycle]]=F9,F9=29),1,0),"")</f>
        <v>0</v>
      </c>
      <c r="AL8" s="4">
        <f>IF(AND(טבלה1013[[#This Row],[הווסת פעיל?]]&lt;&gt;1,B9&lt;&gt;1,B9&lt;&gt;""),IF(OR(טבלה1013[[#This Row],[LengthofCycle]]=F9,F9=29,F9=28),1,0),"")</f>
        <v>0</v>
      </c>
      <c r="AV8" s="7">
        <f t="shared" si="7"/>
        <v>27</v>
      </c>
      <c r="AW8" s="7">
        <f t="shared" si="4"/>
        <v>0</v>
      </c>
      <c r="AX8" s="7">
        <f t="shared" si="5"/>
        <v>0</v>
      </c>
      <c r="AY8" s="7">
        <f t="shared" si="6"/>
        <v>4</v>
      </c>
    </row>
    <row r="9" spans="1:53" x14ac:dyDescent="0.25">
      <c r="A9" s="1" t="s">
        <v>31</v>
      </c>
      <c r="B9" s="1">
        <v>8</v>
      </c>
      <c r="C9" s="1">
        <v>0</v>
      </c>
      <c r="D9" s="1">
        <v>1</v>
      </c>
      <c r="E9" s="1">
        <v>2</v>
      </c>
      <c r="F9" s="1">
        <v>24</v>
      </c>
      <c r="G9" s="1">
        <f>טבלה1013[[#This Row],[LengthofCycle]]+1</f>
        <v>25</v>
      </c>
      <c r="H9" s="1">
        <f>IF(IFERROR(LOOKUP(טבלה1013[[#This Row],[ClientID]],קביעויות[השבוע]),FALSE)=טבלה1013[[#This Row],[ClientID]],1,"")</f>
        <v>1</v>
      </c>
      <c r="I9" s="1" t="str">
        <f>IF(AND(טבלה1013[[#This Row],[CycleNumber]]&gt;1,OR(B10="",טבלה1013[[#This Row],[CycleNumber]]&gt;B8)),IF(OR(AND(טבלה1013[[#This Row],[LengthofCycle]]=28,F8=28),AND(טבלה1013[[#This Row],[LengthofCycle]]=35,F8=35)),1,""),"")</f>
        <v/>
      </c>
      <c r="J9" s="1" t="str">
        <f>IF(AND(טבלה1013[[#This Row],[וסת השבוע]]=1,I8=1,טבלה1013[[#This Row],[CycleNumber]]&gt;B8),1,"")</f>
        <v/>
      </c>
      <c r="K9" s="1" t="str">
        <f>IF(טבלה1013[[#This Row],[CycleNumber]]=1,"",IF(טבלה1013[[#This Row],[וסת השבוע]]=1,0,IF(K8="","",IF(K8=0,IF(טבלה1013[[#This Row],[LengthofCycle]]=28,0,1),IF(K8=1,IF(טבלה1013[[#This Row],[LengthofCycle]]+F8=28*2,0,2),IF(K8=2,IF(טבלה1013[[#This Row],[LengthofCycle]]+F8+F7=28*3,0,3),""))))))</f>
        <v/>
      </c>
      <c r="L9" s="1" t="str">
        <f>IF(טבלה1013[[#This Row],[וסת השבוע]]=1,IF(טבלה1013[[#This Row],[וסת השבוע וההפלגה ביחד]]=1,L8+1,0),IF(AND(טבלה1013[[#This Row],[CycleNumber]]&gt;B8,טבלה1013[[#This Row],[CycleNumber]]&gt;1),IF(טבלה1013[[#This Row],[וסת השבוע פעיל?]]&lt;&gt;"",L8+1,""),""))</f>
        <v/>
      </c>
      <c r="M9" s="1" t="str">
        <f>IF(AND(טבלה1013[[#This Row],[וסת השבוע פעיל?]]&lt;&gt;"",טבלה1013[[#This Row],[CycleNumber]]&lt;B10,B10&lt;&gt;"",טבלה1013[[#This Row],[וסת השבוע פעיל?]]&lt;3),IF(K10=0,IF(AND(טבלה1013[[#This Row],[וסת השבוע פעיל?]]&gt;0,I10=1),0,1),0),"")</f>
        <v/>
      </c>
      <c r="N9" s="1" t="str">
        <f t="shared" si="0"/>
        <v/>
      </c>
      <c r="O9" s="1" t="str">
        <f>IF(AND(טבלה1013[[#This Row],[חיזוי - שבוע]]=1,J10=1),1,"")</f>
        <v/>
      </c>
      <c r="P9" s="1" t="str">
        <f>IF(AND(טבלה1013[[#This Row],[חיזוי טוב עם הפלגה?]]=1,טבלה1013[[#This Row],[וסת קבוע אחרון]]&lt;&gt;28,X8=1),1,"")</f>
        <v/>
      </c>
      <c r="Q9" s="1" t="str">
        <f>IF(AND(טבלה1013[[#This Row],[וסת השבוע פעיל?]]&lt;3,OR(טבלה1013[[#This Row],[CycleNumber]]&gt;B10,B10="")),1,"")</f>
        <v/>
      </c>
      <c r="R9" s="1">
        <f>IF(טבלה1013[[#This Row],[האישה קבעה וסת שבוע?]]=1,IF(טבלה1013[[#This Row],[וסת השבוע פעיל?]]&lt;3,1,0),"")</f>
        <v>0</v>
      </c>
      <c r="S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" s="1">
        <f t="shared" si="1"/>
        <v>0</v>
      </c>
      <c r="U9" s="1">
        <f t="shared" si="2"/>
        <v>0</v>
      </c>
      <c r="V9" s="1">
        <f t="shared" si="3"/>
        <v>0</v>
      </c>
      <c r="W9" s="1" t="str">
        <f>IF(טבלה1013[[#This Row],[3 הפלגות זהות]]="","",IF(טבלה1013[[#This Row],[3 הפלגות זהות]]=1,טבלה1013[[#This Row],[LengthofCycle]],W8))</f>
        <v/>
      </c>
      <c r="Y9" s="1" t="str">
        <f>IF(OR(טבלה1013[[#This Row],[הווסת פעיל?]]=0,טבלה1013[[#This Row],[הווסת פעיל?]]=""),"",SUM(Y8,טבלה1013[[#This Row],[הווסת פעיל?]]))</f>
        <v/>
      </c>
      <c r="Z9" s="1" t="str">
        <f>IF(AND(טבלה1013[[#This Row],[כמה מחזורים עד עקירה]]&lt;&gt;"",Y10=""),טבלה1013[[#This Row],[כמה מחזורים עד עקירה]],"")</f>
        <v/>
      </c>
      <c r="AA9" s="1" t="str">
        <f>IF(AND(טבלה1013[[#This Row],[הווסת פעיל?]]=1,טבלה1013[[#This Row],[וסת קבוע אחרון]]&lt;&gt;W8),טבלה1013[[#This Row],[וסת קבוע אחרון]],"")</f>
        <v/>
      </c>
      <c r="AB9" s="1" t="str">
        <f>IF(AND(טבלה1013[[#This Row],[הווסת פעיל?]]=1,X8=0,טבלה1013[[#This Row],[וסת קבוע אחרון]]=W8),טבלה1013[[#This Row],[וסת קבוע אחרון]],"")</f>
        <v/>
      </c>
      <c r="AC9" s="1" t="str">
        <f>IF(AND(טבלה1013[[#This Row],[הווסת פעיל?]]=1,X8=0,טבלה1013[[#This Row],[וסת קבוע אחרון]]&lt;&gt;W8),1,"")</f>
        <v/>
      </c>
      <c r="AD9" s="1" t="str">
        <f>IF(AND(טבלה1013[[#This Row],[הווסת פעיל?]]&lt;&gt;"",B10=1),טבלה1013[[#This Row],[CycleNumber]],"")</f>
        <v/>
      </c>
      <c r="AE9" s="1" t="str">
        <f>IF(AND(טבלה1013[[#This Row],[הווסת פעיל?]]&lt;&gt;"",X8=""),טבלה1013[[#This Row],[CycleNumber]],"")</f>
        <v/>
      </c>
      <c r="AF9" s="1" t="str">
        <f>IF(B10=1,"",IF(טבלה1013[[#This Row],[הווסת פעיל?]]=1,IF(טבלה1013[[#This Row],[וסת קבוע אחרון]]=F10,1,0),""))</f>
        <v/>
      </c>
      <c r="AG9" s="1" t="str">
        <f>IF(B10=1,"",IF(טבלה1013[[#This Row],[הווסת פעיל?]]=1,IF(OR(טבלה1013[[#This Row],[וסת קבוע אחרון]]=F10,F10=טבלה1013[[#This Row],[LengthofCycle]]),1,0),""))</f>
        <v/>
      </c>
      <c r="AH9" s="1" t="str">
        <f>IF(B10=1,"",IF(טבלה1013[[#This Row],[הווסת פעיל?]]=1,IF(OR(טבלה1013[[#This Row],[וסת קבוע אחרון]]=F10,F10=טבלה1013[[#This Row],[LengthofCycle]],AND(טבלה1013[[#This Row],[LengthofCycle]]&lt;&gt;טבלה1013[[#This Row],[וסת קבוע אחרון]],OR(F10=28,F10=29))),1,0),""))</f>
        <v/>
      </c>
      <c r="AI9" s="1" t="str">
        <f>IF(AND(טבלה1013[[#This Row],[הווסת פעיל?]]=1,B10=1),1,"")</f>
        <v/>
      </c>
      <c r="AJ9" s="4">
        <f>IF(AND(טבלה1013[[#This Row],[הווסת פעיל?]]&lt;&gt;1,B10&lt;&gt;1,B10&lt;&gt;""),IF(טבלה1013[[#This Row],[LengthofCycle]]=F10,1,0),"")</f>
        <v>0</v>
      </c>
      <c r="AK9" s="4">
        <f>IF(AND(טבלה1013[[#This Row],[הווסת פעיל?]]&lt;&gt;1,B10&lt;&gt;1,B10&lt;&gt;""),IF(OR(טבלה1013[[#This Row],[LengthofCycle]]=F10,F10=29),1,0),"")</f>
        <v>0</v>
      </c>
      <c r="AL9" s="4">
        <f>IF(AND(טבלה1013[[#This Row],[הווסת פעיל?]]&lt;&gt;1,B10&lt;&gt;1,B10&lt;&gt;""),IF(OR(טבלה1013[[#This Row],[LengthofCycle]]=F10,F10=29,F10=28),1,0),"")</f>
        <v>1</v>
      </c>
      <c r="AV9" s="6">
        <f t="shared" si="7"/>
        <v>28</v>
      </c>
      <c r="AW9" s="6">
        <f t="shared" si="4"/>
        <v>1</v>
      </c>
      <c r="AX9" s="6">
        <f t="shared" si="5"/>
        <v>2</v>
      </c>
      <c r="AY9" s="6">
        <f t="shared" si="6"/>
        <v>8</v>
      </c>
    </row>
    <row r="10" spans="1:53" x14ac:dyDescent="0.25">
      <c r="A10" s="1" t="s">
        <v>31</v>
      </c>
      <c r="B10" s="1">
        <v>9</v>
      </c>
      <c r="C10" s="1">
        <v>0</v>
      </c>
      <c r="D10" s="1">
        <v>1</v>
      </c>
      <c r="E10" s="1">
        <v>0</v>
      </c>
      <c r="F10" s="1">
        <v>28</v>
      </c>
      <c r="G10" s="1">
        <f>טבלה1013[[#This Row],[LengthofCycle]]+1</f>
        <v>29</v>
      </c>
      <c r="H10" s="1">
        <f>IF(IFERROR(LOOKUP(טבלה1013[[#This Row],[ClientID]],קביעויות[השבוע]),FALSE)=טבלה1013[[#This Row],[ClientID]],1,"")</f>
        <v>1</v>
      </c>
      <c r="I10" s="1" t="str">
        <f>IF(AND(טבלה1013[[#This Row],[CycleNumber]]&gt;1,OR(B11="",טבלה1013[[#This Row],[CycleNumber]]&gt;B9)),IF(OR(AND(טבלה1013[[#This Row],[LengthofCycle]]=28,F9=28),AND(טבלה1013[[#This Row],[LengthofCycle]]=35,F9=35)),1,""),"")</f>
        <v/>
      </c>
      <c r="J10" s="1" t="str">
        <f>IF(AND(טבלה1013[[#This Row],[וסת השבוע]]=1,I9=1,טבלה1013[[#This Row],[CycleNumber]]&gt;B9),1,"")</f>
        <v/>
      </c>
      <c r="K10" s="1" t="str">
        <f>IF(טבלה1013[[#This Row],[CycleNumber]]=1,"",IF(טבלה1013[[#This Row],[וסת השבוע]]=1,0,IF(K9="","",IF(K9=0,IF(טבלה1013[[#This Row],[LengthofCycle]]=28,0,1),IF(K9=1,IF(טבלה1013[[#This Row],[LengthofCycle]]+F9=28*2,0,2),IF(K9=2,IF(טבלה1013[[#This Row],[LengthofCycle]]+F9+F8=28*3,0,3),""))))))</f>
        <v/>
      </c>
      <c r="L10" s="1" t="str">
        <f>IF(טבלה1013[[#This Row],[וסת השבוע]]=1,IF(טבלה1013[[#This Row],[וסת השבוע וההפלגה ביחד]]=1,L9+1,0),IF(AND(טבלה1013[[#This Row],[CycleNumber]]&gt;B9,טבלה1013[[#This Row],[CycleNumber]]&gt;1),IF(טבלה1013[[#This Row],[וסת השבוע פעיל?]]&lt;&gt;"",L9+1,""),""))</f>
        <v/>
      </c>
      <c r="M10" s="1" t="str">
        <f>IF(AND(טבלה1013[[#This Row],[וסת השבוע פעיל?]]&lt;&gt;"",טבלה1013[[#This Row],[CycleNumber]]&lt;B11,B11&lt;&gt;"",טבלה1013[[#This Row],[וסת השבוע פעיל?]]&lt;3),IF(K11=0,IF(AND(טבלה1013[[#This Row],[וסת השבוע פעיל?]]&gt;0,I11=1),0,1),0),"")</f>
        <v/>
      </c>
      <c r="N10" s="1" t="str">
        <f t="shared" si="0"/>
        <v/>
      </c>
      <c r="O10" s="1" t="str">
        <f>IF(AND(טבלה1013[[#This Row],[חיזוי - שבוע]]=1,J11=1),1,"")</f>
        <v/>
      </c>
      <c r="P10" s="1" t="str">
        <f>IF(AND(טבלה1013[[#This Row],[חיזוי טוב עם הפלגה?]]=1,טבלה1013[[#This Row],[וסת קבוע אחרון]]&lt;&gt;28,X9=1),1,"")</f>
        <v/>
      </c>
      <c r="Q10" s="1" t="str">
        <f>IF(AND(טבלה1013[[#This Row],[וסת השבוע פעיל?]]&lt;3,OR(טבלה1013[[#This Row],[CycleNumber]]&gt;B11,B11="")),1,"")</f>
        <v/>
      </c>
      <c r="R10" s="1">
        <f>IF(טבלה1013[[#This Row],[האישה קבעה וסת שבוע?]]=1,IF(טבלה1013[[#This Row],[וסת השבוע פעיל?]]&lt;3,1,0),"")</f>
        <v>0</v>
      </c>
      <c r="S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" s="1">
        <f t="shared" si="1"/>
        <v>0</v>
      </c>
      <c r="U10" s="1">
        <f t="shared" si="2"/>
        <v>0</v>
      </c>
      <c r="V10" s="1">
        <f t="shared" si="3"/>
        <v>0</v>
      </c>
      <c r="W10" s="1" t="str">
        <f>IF(טבלה1013[[#This Row],[3 הפלגות זהות]]="","",IF(טבלה1013[[#This Row],[3 הפלגות זהות]]=1,טבלה1013[[#This Row],[LengthofCycle]],W9))</f>
        <v/>
      </c>
      <c r="Y10" s="1" t="str">
        <f>IF(OR(טבלה1013[[#This Row],[הווסת פעיל?]]=0,טבלה1013[[#This Row],[הווסת פעיל?]]=""),"",SUM(Y9,טבלה1013[[#This Row],[הווסת פעיל?]]))</f>
        <v/>
      </c>
      <c r="Z10" s="1" t="str">
        <f>IF(AND(טבלה1013[[#This Row],[כמה מחזורים עד עקירה]]&lt;&gt;"",Y11=""),טבלה1013[[#This Row],[כמה מחזורים עד עקירה]],"")</f>
        <v/>
      </c>
      <c r="AA10" s="1" t="str">
        <f>IF(AND(טבלה1013[[#This Row],[הווסת פעיל?]]=1,טבלה1013[[#This Row],[וסת קבוע אחרון]]&lt;&gt;W9),טבלה1013[[#This Row],[וסת קבוע אחרון]],"")</f>
        <v/>
      </c>
      <c r="AB10" s="1" t="str">
        <f>IF(AND(טבלה1013[[#This Row],[הווסת פעיל?]]=1,X9=0,טבלה1013[[#This Row],[וסת קבוע אחרון]]=W9),טבלה1013[[#This Row],[וסת קבוע אחרון]],"")</f>
        <v/>
      </c>
      <c r="AC10" s="1" t="str">
        <f>IF(AND(טבלה1013[[#This Row],[הווסת פעיל?]]=1,X9=0,טבלה1013[[#This Row],[וסת קבוע אחרון]]&lt;&gt;W9),1,"")</f>
        <v/>
      </c>
      <c r="AD10" s="1" t="str">
        <f>IF(AND(טבלה1013[[#This Row],[הווסת פעיל?]]&lt;&gt;"",B11=1),טבלה1013[[#This Row],[CycleNumber]],"")</f>
        <v/>
      </c>
      <c r="AE10" s="1" t="str">
        <f>IF(AND(טבלה1013[[#This Row],[הווסת פעיל?]]&lt;&gt;"",X9=""),טבלה1013[[#This Row],[CycleNumber]],"")</f>
        <v/>
      </c>
      <c r="AF10" s="1" t="str">
        <f>IF(B11=1,"",IF(טבלה1013[[#This Row],[הווסת פעיל?]]=1,IF(טבלה1013[[#This Row],[וסת קבוע אחרון]]=F11,1,0),""))</f>
        <v/>
      </c>
      <c r="AG10" s="1" t="str">
        <f>IF(B11=1,"",IF(טבלה1013[[#This Row],[הווסת פעיל?]]=1,IF(OR(טבלה1013[[#This Row],[וסת קבוע אחרון]]=F11,F11=טבלה1013[[#This Row],[LengthofCycle]]),1,0),""))</f>
        <v/>
      </c>
      <c r="AH10" s="1" t="str">
        <f>IF(B11=1,"",IF(טבלה1013[[#This Row],[הווסת פעיל?]]=1,IF(OR(טבלה1013[[#This Row],[וסת קבוע אחרון]]=F11,F11=טבלה1013[[#This Row],[LengthofCycle]],AND(טבלה1013[[#This Row],[LengthofCycle]]&lt;&gt;טבלה1013[[#This Row],[וסת קבוע אחרון]],OR(F11=28,F11=29))),1,0),""))</f>
        <v/>
      </c>
      <c r="AI10" s="1" t="str">
        <f>IF(AND(טבלה1013[[#This Row],[הווסת פעיל?]]=1,B11=1),1,"")</f>
        <v/>
      </c>
      <c r="AJ10" s="4">
        <f>IF(AND(טבלה1013[[#This Row],[הווסת פעיל?]]&lt;&gt;1,B11&lt;&gt;1,B11&lt;&gt;""),IF(טבלה1013[[#This Row],[LengthofCycle]]=F11,1,0),"")</f>
        <v>1</v>
      </c>
      <c r="AK10" s="4">
        <f>IF(AND(טבלה1013[[#This Row],[הווסת פעיל?]]&lt;&gt;1,B11&lt;&gt;1,B11&lt;&gt;""),IF(OR(טבלה1013[[#This Row],[LengthofCycle]]=F11,F11=29),1,0),"")</f>
        <v>1</v>
      </c>
      <c r="AL10" s="4">
        <f>IF(AND(טבלה1013[[#This Row],[הווסת פעיל?]]&lt;&gt;1,B11&lt;&gt;1,B11&lt;&gt;""),IF(OR(טבלה1013[[#This Row],[LengthofCycle]]=F11,F11=29,F11=28),1,0),"")</f>
        <v>1</v>
      </c>
      <c r="AV10" s="7">
        <f t="shared" si="7"/>
        <v>29</v>
      </c>
      <c r="AW10" s="7">
        <f t="shared" si="4"/>
        <v>0</v>
      </c>
      <c r="AX10" s="7">
        <f t="shared" si="5"/>
        <v>2</v>
      </c>
      <c r="AY10" s="7">
        <f t="shared" si="6"/>
        <v>5</v>
      </c>
    </row>
    <row r="11" spans="1:53" x14ac:dyDescent="0.25">
      <c r="A11" s="1" t="s">
        <v>31</v>
      </c>
      <c r="B11" s="1">
        <v>10</v>
      </c>
      <c r="C11" s="1">
        <v>0</v>
      </c>
      <c r="D11" s="1">
        <v>1</v>
      </c>
      <c r="E11" s="1">
        <v>0</v>
      </c>
      <c r="F11" s="1">
        <v>28</v>
      </c>
      <c r="G11" s="1">
        <f>טבלה1013[[#This Row],[LengthofCycle]]+1</f>
        <v>29</v>
      </c>
      <c r="H11" s="1">
        <f>IF(IFERROR(LOOKUP(טבלה1013[[#This Row],[ClientID]],קביעויות[השבוע]),FALSE)=טבלה1013[[#This Row],[ClientID]],1,"")</f>
        <v>1</v>
      </c>
      <c r="I11" s="1">
        <f>IF(AND(טבלה1013[[#This Row],[CycleNumber]]&gt;1,OR(B12="",טבלה1013[[#This Row],[CycleNumber]]&gt;B10)),IF(OR(AND(טבלה1013[[#This Row],[LengthofCycle]]=28,F10=28),AND(טבלה1013[[#This Row],[LengthofCycle]]=35,F10=35)),1,""),"")</f>
        <v>1</v>
      </c>
      <c r="J11" s="1" t="str">
        <f>IF(AND(טבלה1013[[#This Row],[וסת השבוע]]=1,I10=1,טבלה1013[[#This Row],[CycleNumber]]&gt;B10),1,"")</f>
        <v/>
      </c>
      <c r="K11" s="1">
        <f>IF(טבלה1013[[#This Row],[CycleNumber]]=1,"",IF(טבלה1013[[#This Row],[וסת השבוע]]=1,0,IF(K10="","",IF(K10=0,IF(טבלה1013[[#This Row],[LengthofCycle]]=28,0,1),IF(K10=1,IF(טבלה1013[[#This Row],[LengthofCycle]]+F10=28*2,0,2),IF(K10=2,IF(טבלה1013[[#This Row],[LengthofCycle]]+F10+F9=28*3,0,3),""))))))</f>
        <v>0</v>
      </c>
      <c r="L11" s="1">
        <f>IF(טבלה1013[[#This Row],[וסת השבוע]]=1,IF(טבלה1013[[#This Row],[וסת השבוע וההפלגה ביחד]]=1,L10+1,0),IF(AND(טבלה1013[[#This Row],[CycleNumber]]&gt;B10,טבלה1013[[#This Row],[CycleNumber]]&gt;1),IF(טבלה1013[[#This Row],[וסת השבוע פעיל?]]&lt;&gt;"",L10+1,""),""))</f>
        <v>0</v>
      </c>
      <c r="M11" s="1">
        <f>IF(AND(טבלה1013[[#This Row],[וסת השבוע פעיל?]]&lt;&gt;"",טבלה1013[[#This Row],[CycleNumber]]&lt;B12,B12&lt;&gt;"",טבלה1013[[#This Row],[וסת השבוע פעיל?]]&lt;3),IF(K12=0,IF(AND(טבלה1013[[#This Row],[וסת השבוע פעיל?]]&gt;0,I12=1),0,1),0),"")</f>
        <v>0</v>
      </c>
      <c r="N11" s="1" t="str">
        <f t="shared" si="0"/>
        <v/>
      </c>
      <c r="O11" s="1" t="str">
        <f>IF(AND(טבלה1013[[#This Row],[חיזוי - שבוע]]=1,J12=1),1,"")</f>
        <v/>
      </c>
      <c r="P11" s="1" t="str">
        <f>IF(AND(טבלה1013[[#This Row],[חיזוי טוב עם הפלגה?]]=1,טבלה1013[[#This Row],[וסת קבוע אחרון]]&lt;&gt;28,X10=1),1,"")</f>
        <v/>
      </c>
      <c r="Q11" s="1" t="str">
        <f>IF(AND(טבלה1013[[#This Row],[וסת השבוע פעיל?]]&lt;3,OR(טבלה1013[[#This Row],[CycleNumber]]&gt;B12,B12="")),1,"")</f>
        <v/>
      </c>
      <c r="R11" s="1">
        <f>IF(טבלה1013[[#This Row],[האישה קבעה וסת שבוע?]]=1,IF(טבלה1013[[#This Row],[וסת השבוע פעיל?]]&lt;3,1,0),"")</f>
        <v>1</v>
      </c>
      <c r="S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" s="1">
        <f t="shared" si="1"/>
        <v>0</v>
      </c>
      <c r="U11" s="1">
        <f t="shared" si="2"/>
        <v>0</v>
      </c>
      <c r="V11" s="1">
        <f t="shared" si="3"/>
        <v>0</v>
      </c>
      <c r="W11" s="1" t="str">
        <f>IF(טבלה1013[[#This Row],[3 הפלגות זהות]]="","",IF(טבלה1013[[#This Row],[3 הפלגות זהות]]=1,טבלה1013[[#This Row],[LengthofCycle]],W10))</f>
        <v/>
      </c>
      <c r="Y11" s="1" t="str">
        <f>IF(OR(טבלה1013[[#This Row],[הווסת פעיל?]]=0,טבלה1013[[#This Row],[הווסת פעיל?]]=""),"",SUM(Y10,טבלה1013[[#This Row],[הווסת פעיל?]]))</f>
        <v/>
      </c>
      <c r="Z11" s="1" t="str">
        <f>IF(AND(טבלה1013[[#This Row],[כמה מחזורים עד עקירה]]&lt;&gt;"",Y12=""),טבלה1013[[#This Row],[כמה מחזורים עד עקירה]],"")</f>
        <v/>
      </c>
      <c r="AA11" s="1" t="str">
        <f>IF(AND(טבלה1013[[#This Row],[הווסת פעיל?]]=1,טבלה1013[[#This Row],[וסת קבוע אחרון]]&lt;&gt;W10),טבלה1013[[#This Row],[וסת קבוע אחרון]],"")</f>
        <v/>
      </c>
      <c r="AB11" s="1" t="str">
        <f>IF(AND(טבלה1013[[#This Row],[הווסת פעיל?]]=1,X10=0,טבלה1013[[#This Row],[וסת קבוע אחרון]]=W10),טבלה1013[[#This Row],[וסת קבוע אחרון]],"")</f>
        <v/>
      </c>
      <c r="AC11" s="1" t="str">
        <f>IF(AND(טבלה1013[[#This Row],[הווסת פעיל?]]=1,X10=0,טבלה1013[[#This Row],[וסת קבוע אחרון]]&lt;&gt;W10),1,"")</f>
        <v/>
      </c>
      <c r="AD11" s="1" t="str">
        <f>IF(AND(טבלה1013[[#This Row],[הווסת פעיל?]]&lt;&gt;"",B12=1),טבלה1013[[#This Row],[CycleNumber]],"")</f>
        <v/>
      </c>
      <c r="AE11" s="1" t="str">
        <f>IF(AND(טבלה1013[[#This Row],[הווסת פעיל?]]&lt;&gt;"",X10=""),טבלה1013[[#This Row],[CycleNumber]],"")</f>
        <v/>
      </c>
      <c r="AF11" s="1" t="str">
        <f>IF(B12=1,"",IF(טבלה1013[[#This Row],[הווסת פעיל?]]=1,IF(טבלה1013[[#This Row],[וסת קבוע אחרון]]=F12,1,0),""))</f>
        <v/>
      </c>
      <c r="AG11" s="1" t="str">
        <f>IF(B12=1,"",IF(טבלה1013[[#This Row],[הווסת פעיל?]]=1,IF(OR(טבלה1013[[#This Row],[וסת קבוע אחרון]]=F12,F12=טבלה1013[[#This Row],[LengthofCycle]]),1,0),""))</f>
        <v/>
      </c>
      <c r="AH11" s="1" t="str">
        <f>IF(B12=1,"",IF(טבלה1013[[#This Row],[הווסת פעיל?]]=1,IF(OR(טבלה1013[[#This Row],[וסת קבוע אחרון]]=F12,F12=טבלה1013[[#This Row],[LengthofCycle]],AND(טבלה1013[[#This Row],[LengthofCycle]]&lt;&gt;טבלה1013[[#This Row],[וסת קבוע אחרון]],OR(F12=28,F12=29))),1,0),""))</f>
        <v/>
      </c>
      <c r="AI11" s="1" t="str">
        <f>IF(AND(טבלה1013[[#This Row],[הווסת פעיל?]]=1,B12=1),1,"")</f>
        <v/>
      </c>
      <c r="AJ11" s="4">
        <f>IF(AND(טבלה1013[[#This Row],[הווסת פעיל?]]&lt;&gt;1,B12&lt;&gt;1,B12&lt;&gt;""),IF(טבלה1013[[#This Row],[LengthofCycle]]=F12,1,0),"")</f>
        <v>0</v>
      </c>
      <c r="AK11" s="4">
        <f>IF(AND(טבלה1013[[#This Row],[הווסת פעיל?]]&lt;&gt;1,B12&lt;&gt;1,B12&lt;&gt;""),IF(OR(טבלה1013[[#This Row],[LengthofCycle]]=F12,F12=29),1,0),"")</f>
        <v>0</v>
      </c>
      <c r="AL11" s="4">
        <f>IF(AND(טבלה1013[[#This Row],[הווסת פעיל?]]&lt;&gt;1,B12&lt;&gt;1,B12&lt;&gt;""),IF(OR(טבלה1013[[#This Row],[LengthofCycle]]=F12,F12=29,F12=28),1,0),"")</f>
        <v>0</v>
      </c>
      <c r="AV11" s="6">
        <f t="shared" si="7"/>
        <v>30</v>
      </c>
      <c r="AW11" s="6">
        <f t="shared" si="4"/>
        <v>0</v>
      </c>
      <c r="AX11" s="6">
        <f t="shared" si="5"/>
        <v>0</v>
      </c>
      <c r="AY11" s="6">
        <f t="shared" si="6"/>
        <v>2</v>
      </c>
    </row>
    <row r="12" spans="1:53" x14ac:dyDescent="0.25">
      <c r="A12" s="1" t="s">
        <v>31</v>
      </c>
      <c r="B12" s="1">
        <v>11</v>
      </c>
      <c r="C12" s="1">
        <v>0</v>
      </c>
      <c r="D12" s="1">
        <v>1</v>
      </c>
      <c r="E12" s="1">
        <v>0</v>
      </c>
      <c r="F12" s="1">
        <v>26</v>
      </c>
      <c r="G12" s="1">
        <f>טבלה1013[[#This Row],[LengthofCycle]]+1</f>
        <v>27</v>
      </c>
      <c r="H12" s="1">
        <f>IF(IFERROR(LOOKUP(טבלה1013[[#This Row],[ClientID]],קביעויות[השבוע]),FALSE)=טבלה1013[[#This Row],[ClientID]],1,"")</f>
        <v>1</v>
      </c>
      <c r="I12" s="1" t="str">
        <f>IF(AND(טבלה1013[[#This Row],[CycleNumber]]&gt;1,OR(B13="",טבלה1013[[#This Row],[CycleNumber]]&gt;B11)),IF(OR(AND(טבלה1013[[#This Row],[LengthofCycle]]=28,F11=28),AND(טבלה1013[[#This Row],[LengthofCycle]]=35,F11=35)),1,""),"")</f>
        <v/>
      </c>
      <c r="J12" s="1" t="str">
        <f>IF(AND(טבלה1013[[#This Row],[וסת השבוע]]=1,I11=1,טבלה1013[[#This Row],[CycleNumber]]&gt;B11),1,"")</f>
        <v/>
      </c>
      <c r="K12" s="1">
        <f>IF(טבלה1013[[#This Row],[CycleNumber]]=1,"",IF(טבלה1013[[#This Row],[וסת השבוע]]=1,0,IF(K11="","",IF(K11=0,IF(טבלה1013[[#This Row],[LengthofCycle]]=28,0,1),IF(K11=1,IF(טבלה1013[[#This Row],[LengthofCycle]]+F11=28*2,0,2),IF(K11=2,IF(טבלה1013[[#This Row],[LengthofCycle]]+F11+F10=28*3,0,3),""))))))</f>
        <v>1</v>
      </c>
      <c r="L12" s="1">
        <f>IF(טבלה1013[[#This Row],[וסת השבוע]]=1,IF(טבלה1013[[#This Row],[וסת השבוע וההפלגה ביחד]]=1,L11+1,0),IF(AND(טבלה1013[[#This Row],[CycleNumber]]&gt;B11,טבלה1013[[#This Row],[CycleNumber]]&gt;1),IF(טבלה1013[[#This Row],[וסת השבוע פעיל?]]&lt;&gt;"",L11+1,""),""))</f>
        <v>1</v>
      </c>
      <c r="M12" s="1">
        <f>IF(AND(טבלה1013[[#This Row],[וסת השבוע פעיל?]]&lt;&gt;"",טבלה1013[[#This Row],[CycleNumber]]&lt;B13,B13&lt;&gt;"",טבלה1013[[#This Row],[וסת השבוע פעיל?]]&lt;3),IF(K13=0,IF(AND(טבלה1013[[#This Row],[וסת השבוע פעיל?]]&gt;0,I13=1),0,1),0),"")</f>
        <v>0</v>
      </c>
      <c r="N12" s="1">
        <f>IF(M11&lt;&gt;"",IF(K11=0,28+1,IF(K11=1,2*28-F11+1,IF(K11=2,3*28-F11-F10+1,""))),"")</f>
        <v>29</v>
      </c>
      <c r="O12" s="1" t="str">
        <f>IF(AND(טבלה1013[[#This Row],[חיזוי - שבוע]]=1,J13=1),1,"")</f>
        <v/>
      </c>
      <c r="P12" s="1" t="str">
        <f>IF(AND(טבלה1013[[#This Row],[חיזוי טוב עם הפלגה?]]=1,טבלה1013[[#This Row],[וסת קבוע אחרון]]&lt;&gt;28,X11=1),1,"")</f>
        <v/>
      </c>
      <c r="Q12" s="1" t="str">
        <f>IF(AND(טבלה1013[[#This Row],[וסת השבוע פעיל?]]&lt;3,OR(טבלה1013[[#This Row],[CycleNumber]]&gt;B13,B13="")),1,"")</f>
        <v/>
      </c>
      <c r="R12" s="1">
        <f>IF(טבלה1013[[#This Row],[האישה קבעה וסת שבוע?]]=1,IF(טבלה1013[[#This Row],[וסת השבוע פעיל?]]&lt;3,1,0),"")</f>
        <v>1</v>
      </c>
      <c r="S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" s="1">
        <f t="shared" si="1"/>
        <v>0</v>
      </c>
      <c r="U12" s="1">
        <f t="shared" si="2"/>
        <v>0</v>
      </c>
      <c r="V12" s="1">
        <f t="shared" si="3"/>
        <v>0</v>
      </c>
      <c r="W12" s="1" t="str">
        <f>IF(טבלה1013[[#This Row],[3 הפלגות זהות]]="","",IF(טבלה1013[[#This Row],[3 הפלגות זהות]]=1,טבלה1013[[#This Row],[LengthofCycle]],W11))</f>
        <v/>
      </c>
      <c r="Y12" s="1" t="str">
        <f>IF(OR(טבלה1013[[#This Row],[הווסת פעיל?]]=0,טבלה1013[[#This Row],[הווסת פעיל?]]=""),"",SUM(Y11,טבלה1013[[#This Row],[הווסת פעיל?]]))</f>
        <v/>
      </c>
      <c r="Z12" s="1" t="str">
        <f>IF(AND(טבלה1013[[#This Row],[כמה מחזורים עד עקירה]]&lt;&gt;"",Y13=""),טבלה1013[[#This Row],[כמה מחזורים עד עקירה]],"")</f>
        <v/>
      </c>
      <c r="AA12" s="1" t="str">
        <f>IF(AND(טבלה1013[[#This Row],[הווסת פעיל?]]=1,טבלה1013[[#This Row],[וסת קבוע אחרון]]&lt;&gt;W11),טבלה1013[[#This Row],[וסת קבוע אחרון]],"")</f>
        <v/>
      </c>
      <c r="AB12" s="1" t="str">
        <f>IF(AND(טבלה1013[[#This Row],[הווסת פעיל?]]=1,X11=0,טבלה1013[[#This Row],[וסת קבוע אחרון]]=W11),טבלה1013[[#This Row],[וסת קבוע אחרון]],"")</f>
        <v/>
      </c>
      <c r="AC12" s="1" t="str">
        <f>IF(AND(טבלה1013[[#This Row],[הווסת פעיל?]]=1,X11=0,טבלה1013[[#This Row],[וסת קבוע אחרון]]&lt;&gt;W11),1,"")</f>
        <v/>
      </c>
      <c r="AD12" s="1" t="str">
        <f>IF(AND(טבלה1013[[#This Row],[הווסת פעיל?]]&lt;&gt;"",B13=1),טבלה1013[[#This Row],[CycleNumber]],"")</f>
        <v/>
      </c>
      <c r="AE12" s="1" t="str">
        <f>IF(AND(טבלה1013[[#This Row],[הווסת פעיל?]]&lt;&gt;"",X11=""),טבלה1013[[#This Row],[CycleNumber]],"")</f>
        <v/>
      </c>
      <c r="AF12" s="1" t="str">
        <f>IF(B13=1,"",IF(טבלה1013[[#This Row],[הווסת פעיל?]]=1,IF(טבלה1013[[#This Row],[וסת קבוע אחרון]]=F13,1,0),""))</f>
        <v/>
      </c>
      <c r="AG12" s="1" t="str">
        <f>IF(B13=1,"",IF(טבלה1013[[#This Row],[הווסת פעיל?]]=1,IF(OR(טבלה1013[[#This Row],[וסת קבוע אחרון]]=F13,F13=טבלה1013[[#This Row],[LengthofCycle]]),1,0),""))</f>
        <v/>
      </c>
      <c r="AH12" s="1" t="str">
        <f>IF(B13=1,"",IF(טבלה1013[[#This Row],[הווסת פעיל?]]=1,IF(OR(טבלה1013[[#This Row],[וסת קבוע אחרון]]=F13,F13=טבלה1013[[#This Row],[LengthofCycle]],AND(טבלה1013[[#This Row],[LengthofCycle]]&lt;&gt;טבלה1013[[#This Row],[וסת קבוע אחרון]],OR(F13=28,F13=29))),1,0),""))</f>
        <v/>
      </c>
      <c r="AI12" s="1" t="str">
        <f>IF(AND(טבלה1013[[#This Row],[הווסת פעיל?]]=1,B13=1),1,"")</f>
        <v/>
      </c>
      <c r="AJ12" s="4">
        <f>IF(AND(טבלה1013[[#This Row],[הווסת פעיל?]]&lt;&gt;1,B13&lt;&gt;1,B13&lt;&gt;""),IF(טבלה1013[[#This Row],[LengthofCycle]]=F13,1,0),"")</f>
        <v>0</v>
      </c>
      <c r="AK12" s="4">
        <f>IF(AND(טבלה1013[[#This Row],[הווסת פעיל?]]&lt;&gt;1,B13&lt;&gt;1,B13&lt;&gt;""),IF(OR(טבלה1013[[#This Row],[LengthofCycle]]=F13,F13=29),1,0),"")</f>
        <v>1</v>
      </c>
      <c r="AL12" s="4">
        <f>IF(AND(טבלה1013[[#This Row],[הווסת פעיל?]]&lt;&gt;1,B13&lt;&gt;1,B13&lt;&gt;""),IF(OR(טבלה1013[[#This Row],[LengthofCycle]]=F13,F13=29,F13=28),1,0),"")</f>
        <v>1</v>
      </c>
      <c r="AV12" s="7">
        <f t="shared" si="7"/>
        <v>31</v>
      </c>
      <c r="AW12" s="7">
        <f t="shared" si="4"/>
        <v>0</v>
      </c>
      <c r="AX12" s="7">
        <f t="shared" si="5"/>
        <v>1</v>
      </c>
      <c r="AY12" s="7">
        <f t="shared" si="6"/>
        <v>3</v>
      </c>
    </row>
    <row r="13" spans="1:53" x14ac:dyDescent="0.25">
      <c r="A13" s="1" t="s">
        <v>31</v>
      </c>
      <c r="B13" s="1">
        <v>12</v>
      </c>
      <c r="C13" s="1">
        <v>0</v>
      </c>
      <c r="D13" s="1">
        <v>1</v>
      </c>
      <c r="E13" s="1">
        <v>0</v>
      </c>
      <c r="F13" s="1">
        <v>29</v>
      </c>
      <c r="G13" s="1">
        <f>טבלה1013[[#This Row],[LengthofCycle]]+1</f>
        <v>30</v>
      </c>
      <c r="H13" s="1">
        <f>IF(IFERROR(LOOKUP(טבלה1013[[#This Row],[ClientID]],קביעויות[השבוע]),FALSE)=טבלה1013[[#This Row],[ClientID]],1,"")</f>
        <v>1</v>
      </c>
      <c r="I13" s="1" t="str">
        <f>IF(AND(טבלה1013[[#This Row],[CycleNumber]]&gt;1,OR(B14="",טבלה1013[[#This Row],[CycleNumber]]&gt;B12)),IF(OR(AND(טבלה1013[[#This Row],[LengthofCycle]]=28,F12=28),AND(טבלה1013[[#This Row],[LengthofCycle]]=35,F12=35)),1,""),"")</f>
        <v/>
      </c>
      <c r="J13" s="1" t="str">
        <f>IF(AND(טבלה1013[[#This Row],[וסת השבוע]]=1,I12=1,טבלה1013[[#This Row],[CycleNumber]]&gt;B12),1,"")</f>
        <v/>
      </c>
      <c r="K13" s="1">
        <f>IF(טבלה1013[[#This Row],[CycleNumber]]=1,"",IF(טבלה1013[[#This Row],[וסת השבוע]]=1,0,IF(K12="","",IF(K12=0,IF(טבלה1013[[#This Row],[LengthofCycle]]=28,0,1),IF(K12=1,IF(טבלה1013[[#This Row],[LengthofCycle]]+F12=28*2,0,2),IF(K12=2,IF(טבלה1013[[#This Row],[LengthofCycle]]+F12+F11=28*3,0,3),""))))))</f>
        <v>2</v>
      </c>
      <c r="L13" s="1">
        <f>IF(טבלה1013[[#This Row],[וסת השבוע]]=1,IF(טבלה1013[[#This Row],[וסת השבוע וההפלגה ביחד]]=1,L12+1,0),IF(AND(טבלה1013[[#This Row],[CycleNumber]]&gt;B12,טבלה1013[[#This Row],[CycleNumber]]&gt;1),IF(טבלה1013[[#This Row],[וסת השבוע פעיל?]]&lt;&gt;"",L12+1,""),""))</f>
        <v>2</v>
      </c>
      <c r="M13" s="1">
        <f>IF(AND(טבלה1013[[#This Row],[וסת השבוע פעיל?]]&lt;&gt;"",טבלה1013[[#This Row],[CycleNumber]]&lt;B14,B14&lt;&gt;"",טבלה1013[[#This Row],[וסת השבוע פעיל?]]&lt;3),IF(K14=0,IF(AND(טבלה1013[[#This Row],[וסת השבוע פעיל?]]&gt;0,I14=1),0,1),0),"")</f>
        <v>0</v>
      </c>
      <c r="N13" s="1">
        <f t="shared" ref="N13:N76" si="8">IF(M12&lt;&gt;"",IF(K12=0,28+1,IF(K12=1,2*28-F12+1,IF(K12=2,3*28-F12-F11+1,""))),"")</f>
        <v>31</v>
      </c>
      <c r="O13" s="1" t="str">
        <f>IF(AND(טבלה1013[[#This Row],[חיזוי - שבוע]]=1,J14=1),1,"")</f>
        <v/>
      </c>
      <c r="P13" s="1" t="str">
        <f>IF(AND(טבלה1013[[#This Row],[חיזוי טוב עם הפלגה?]]=1,טבלה1013[[#This Row],[וסת קבוע אחרון]]&lt;&gt;28,X12=1),1,"")</f>
        <v/>
      </c>
      <c r="Q13" s="1" t="str">
        <f>IF(AND(טבלה1013[[#This Row],[וסת השבוע פעיל?]]&lt;3,OR(טבלה1013[[#This Row],[CycleNumber]]&gt;B14,B14="")),1,"")</f>
        <v/>
      </c>
      <c r="R13" s="1">
        <f>IF(טבלה1013[[#This Row],[האישה קבעה וסת שבוע?]]=1,IF(טבלה1013[[#This Row],[וסת השבוע פעיל?]]&lt;3,1,0),"")</f>
        <v>1</v>
      </c>
      <c r="S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" s="1">
        <f t="shared" si="1"/>
        <v>0</v>
      </c>
      <c r="U13" s="1">
        <f t="shared" si="2"/>
        <v>0</v>
      </c>
      <c r="V13" s="1">
        <f t="shared" si="3"/>
        <v>0</v>
      </c>
      <c r="W13" s="1" t="str">
        <f>IF(טבלה1013[[#This Row],[3 הפלגות זהות]]="","",IF(טבלה1013[[#This Row],[3 הפלגות זהות]]=1,טבלה1013[[#This Row],[LengthofCycle]],W12))</f>
        <v/>
      </c>
      <c r="Y13" s="1" t="str">
        <f>IF(OR(טבלה1013[[#This Row],[הווסת פעיל?]]=0,טבלה1013[[#This Row],[הווסת פעיל?]]=""),"",SUM(Y12,טבלה1013[[#This Row],[הווסת פעיל?]]))</f>
        <v/>
      </c>
      <c r="Z13" s="1" t="str">
        <f>IF(AND(טבלה1013[[#This Row],[כמה מחזורים עד עקירה]]&lt;&gt;"",Y14=""),טבלה1013[[#This Row],[כמה מחזורים עד עקירה]],"")</f>
        <v/>
      </c>
      <c r="AA13" s="1" t="str">
        <f>IF(AND(טבלה1013[[#This Row],[הווסת פעיל?]]=1,טבלה1013[[#This Row],[וסת קבוע אחרון]]&lt;&gt;W12),טבלה1013[[#This Row],[וסת קבוע אחרון]],"")</f>
        <v/>
      </c>
      <c r="AB13" s="1" t="str">
        <f>IF(AND(טבלה1013[[#This Row],[הווסת פעיל?]]=1,X12=0,טבלה1013[[#This Row],[וסת קבוע אחרון]]=W12),טבלה1013[[#This Row],[וסת קבוע אחרון]],"")</f>
        <v/>
      </c>
      <c r="AC13" s="1" t="str">
        <f>IF(AND(טבלה1013[[#This Row],[הווסת פעיל?]]=1,X12=0,טבלה1013[[#This Row],[וסת קבוע אחרון]]&lt;&gt;W12),1,"")</f>
        <v/>
      </c>
      <c r="AD13" s="1" t="str">
        <f>IF(AND(טבלה1013[[#This Row],[הווסת פעיל?]]&lt;&gt;"",B14=1),טבלה1013[[#This Row],[CycleNumber]],"")</f>
        <v/>
      </c>
      <c r="AE13" s="1" t="str">
        <f>IF(AND(טבלה1013[[#This Row],[הווסת פעיל?]]&lt;&gt;"",X12=""),טבלה1013[[#This Row],[CycleNumber]],"")</f>
        <v/>
      </c>
      <c r="AF13" s="1" t="str">
        <f>IF(B14=1,"",IF(טבלה1013[[#This Row],[הווסת פעיל?]]=1,IF(טבלה1013[[#This Row],[וסת קבוע אחרון]]=F14,1,0),""))</f>
        <v/>
      </c>
      <c r="AG13" s="1" t="str">
        <f>IF(B14=1,"",IF(טבלה1013[[#This Row],[הווסת פעיל?]]=1,IF(OR(טבלה1013[[#This Row],[וסת קבוע אחרון]]=F14,F14=טבלה1013[[#This Row],[LengthofCycle]]),1,0),""))</f>
        <v/>
      </c>
      <c r="AH13" s="1" t="str">
        <f>IF(B14=1,"",IF(טבלה1013[[#This Row],[הווסת פעיל?]]=1,IF(OR(טבלה1013[[#This Row],[וסת קבוע אחרון]]=F14,F14=טבלה1013[[#This Row],[LengthofCycle]],AND(טבלה1013[[#This Row],[LengthofCycle]]&lt;&gt;טבלה1013[[#This Row],[וסת קבוע אחרון]],OR(F14=28,F14=29))),1,0),""))</f>
        <v/>
      </c>
      <c r="AI13" s="1" t="str">
        <f>IF(AND(טבלה1013[[#This Row],[הווסת פעיל?]]=1,B14=1),1,"")</f>
        <v/>
      </c>
      <c r="AJ13" s="4">
        <f>IF(AND(טבלה1013[[#This Row],[הווסת פעיל?]]&lt;&gt;1,B14&lt;&gt;1,B14&lt;&gt;""),IF(טבלה1013[[#This Row],[LengthofCycle]]=F14,1,0),"")</f>
        <v>0</v>
      </c>
      <c r="AK13" s="4">
        <f>IF(AND(טבלה1013[[#This Row],[הווסת פעיל?]]&lt;&gt;1,B14&lt;&gt;1,B14&lt;&gt;""),IF(OR(טבלה1013[[#This Row],[LengthofCycle]]=F14,F14=29),1,0),"")</f>
        <v>0</v>
      </c>
      <c r="AL13" s="4">
        <f>IF(AND(טבלה1013[[#This Row],[הווסת פעיל?]]&lt;&gt;1,B14&lt;&gt;1,B14&lt;&gt;""),IF(OR(טבלה1013[[#This Row],[LengthofCycle]]=F14,F14=29,F14=28),1,0),"")</f>
        <v>0</v>
      </c>
      <c r="AV13" s="6">
        <f t="shared" si="7"/>
        <v>32</v>
      </c>
      <c r="AW13" s="6">
        <f t="shared" si="4"/>
        <v>0</v>
      </c>
      <c r="AX13" s="6">
        <f t="shared" si="5"/>
        <v>0</v>
      </c>
      <c r="AY13" s="6">
        <f t="shared" si="6"/>
        <v>1</v>
      </c>
    </row>
    <row r="14" spans="1:53" x14ac:dyDescent="0.25">
      <c r="A14" s="1" t="s">
        <v>31</v>
      </c>
      <c r="B14" s="1">
        <v>13</v>
      </c>
      <c r="C14" s="1">
        <v>0</v>
      </c>
      <c r="D14" s="1">
        <v>1</v>
      </c>
      <c r="E14" s="1">
        <v>0</v>
      </c>
      <c r="F14" s="1">
        <v>27</v>
      </c>
      <c r="G14" s="1">
        <f>טבלה1013[[#This Row],[LengthofCycle]]+1</f>
        <v>28</v>
      </c>
      <c r="H14" s="1">
        <f>IF(IFERROR(LOOKUP(טבלה1013[[#This Row],[ClientID]],קביעויות[השבוע]),FALSE)=טבלה1013[[#This Row],[ClientID]],1,"")</f>
        <v>1</v>
      </c>
      <c r="I14" s="1" t="str">
        <f>IF(AND(טבלה1013[[#This Row],[CycleNumber]]&gt;1,OR(B15="",טבלה1013[[#This Row],[CycleNumber]]&gt;B13)),IF(OR(AND(טבלה1013[[#This Row],[LengthofCycle]]=28,F13=28),AND(טבלה1013[[#This Row],[LengthofCycle]]=35,F13=35)),1,""),"")</f>
        <v/>
      </c>
      <c r="J14" s="1" t="str">
        <f>IF(AND(טבלה1013[[#This Row],[וסת השבוע]]=1,I13=1,טבלה1013[[#This Row],[CycleNumber]]&gt;B13),1,"")</f>
        <v/>
      </c>
      <c r="K14" s="1">
        <f>IF(טבלה1013[[#This Row],[CycleNumber]]=1,"",IF(טבלה1013[[#This Row],[וסת השבוע]]=1,0,IF(K13="","",IF(K13=0,IF(טבלה1013[[#This Row],[LengthofCycle]]=28,0,1),IF(K13=1,IF(טבלה1013[[#This Row],[LengthofCycle]]+F13=28*2,0,2),IF(K13=2,IF(טבלה1013[[#This Row],[LengthofCycle]]+F13+F12=28*3,0,3),""))))))</f>
        <v>3</v>
      </c>
      <c r="L14" s="1">
        <f>IF(טבלה1013[[#This Row],[וסת השבוע]]=1,IF(טבלה1013[[#This Row],[וסת השבוע וההפלגה ביחד]]=1,L13+1,0),IF(AND(טבלה1013[[#This Row],[CycleNumber]]&gt;B13,טבלה1013[[#This Row],[CycleNumber]]&gt;1),IF(טבלה1013[[#This Row],[וסת השבוע פעיל?]]&lt;&gt;"",L13+1,""),""))</f>
        <v>3</v>
      </c>
      <c r="M14" s="1" t="str">
        <f>IF(AND(טבלה1013[[#This Row],[וסת השבוע פעיל?]]&lt;&gt;"",טבלה1013[[#This Row],[CycleNumber]]&lt;B15,B15&lt;&gt;"",טבלה1013[[#This Row],[וסת השבוע פעיל?]]&lt;3),IF(K15=0,IF(AND(טבלה1013[[#This Row],[וסת השבוע פעיל?]]&gt;0,I15=1),0,1),0),"")</f>
        <v/>
      </c>
      <c r="N14" s="1">
        <f t="shared" si="8"/>
        <v>30</v>
      </c>
      <c r="O14" s="1" t="str">
        <f>IF(AND(טבלה1013[[#This Row],[חיזוי - שבוע]]=1,J15=1),1,"")</f>
        <v/>
      </c>
      <c r="P14" s="1" t="str">
        <f>IF(AND(טבלה1013[[#This Row],[חיזוי טוב עם הפלגה?]]=1,טבלה1013[[#This Row],[וסת קבוע אחרון]]&lt;&gt;28,X13=1),1,"")</f>
        <v/>
      </c>
      <c r="Q14" s="1" t="str">
        <f>IF(AND(טבלה1013[[#This Row],[וסת השבוע פעיל?]]&lt;3,OR(טבלה1013[[#This Row],[CycleNumber]]&gt;B15,B15="")),1,"")</f>
        <v/>
      </c>
      <c r="R14" s="1">
        <f>IF(טבלה1013[[#This Row],[האישה קבעה וסת שבוע?]]=1,IF(טבלה1013[[#This Row],[וסת השבוע פעיל?]]&lt;3,1,0),"")</f>
        <v>0</v>
      </c>
      <c r="S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" s="1">
        <f t="shared" si="1"/>
        <v>0</v>
      </c>
      <c r="U14" s="1">
        <f t="shared" si="2"/>
        <v>0</v>
      </c>
      <c r="V14" s="1">
        <f t="shared" si="3"/>
        <v>0</v>
      </c>
      <c r="W14" s="1" t="str">
        <f>IF(טבלה1013[[#This Row],[3 הפלגות זהות]]="","",IF(טבלה1013[[#This Row],[3 הפלגות זהות]]=1,טבלה1013[[#This Row],[LengthofCycle]],W13))</f>
        <v/>
      </c>
      <c r="Y14" s="1" t="str">
        <f>IF(OR(טבלה1013[[#This Row],[הווסת פעיל?]]=0,טבלה1013[[#This Row],[הווסת פעיל?]]=""),"",SUM(Y13,טבלה1013[[#This Row],[הווסת פעיל?]]))</f>
        <v/>
      </c>
      <c r="Z14" s="1" t="str">
        <f>IF(AND(טבלה1013[[#This Row],[כמה מחזורים עד עקירה]]&lt;&gt;"",Y15=""),טבלה1013[[#This Row],[כמה מחזורים עד עקירה]],"")</f>
        <v/>
      </c>
      <c r="AA14" s="1" t="str">
        <f>IF(AND(טבלה1013[[#This Row],[הווסת פעיל?]]=1,טבלה1013[[#This Row],[וסת קבוע אחרון]]&lt;&gt;W13),טבלה1013[[#This Row],[וסת קבוע אחרון]],"")</f>
        <v/>
      </c>
      <c r="AB14" s="1" t="str">
        <f>IF(AND(טבלה1013[[#This Row],[הווסת פעיל?]]=1,X13=0,טבלה1013[[#This Row],[וסת קבוע אחרון]]=W13),טבלה1013[[#This Row],[וסת קבוע אחרון]],"")</f>
        <v/>
      </c>
      <c r="AC14" s="1" t="str">
        <f>IF(AND(טבלה1013[[#This Row],[הווסת פעיל?]]=1,X13=0,טבלה1013[[#This Row],[וסת קבוע אחרון]]&lt;&gt;W13),1,"")</f>
        <v/>
      </c>
      <c r="AD14" s="1" t="str">
        <f>IF(AND(טבלה1013[[#This Row],[הווסת פעיל?]]&lt;&gt;"",B15=1),טבלה1013[[#This Row],[CycleNumber]],"")</f>
        <v/>
      </c>
      <c r="AE14" s="1" t="str">
        <f>IF(AND(טבלה1013[[#This Row],[הווסת פעיל?]]&lt;&gt;"",X13=""),טבלה1013[[#This Row],[CycleNumber]],"")</f>
        <v/>
      </c>
      <c r="AF14" s="1" t="str">
        <f>IF(B15=1,"",IF(טבלה1013[[#This Row],[הווסת פעיל?]]=1,IF(טבלה1013[[#This Row],[וסת קבוע אחרון]]=F15,1,0),""))</f>
        <v/>
      </c>
      <c r="AG14" s="1" t="str">
        <f>IF(B15=1,"",IF(טבלה1013[[#This Row],[הווסת פעיל?]]=1,IF(OR(טבלה1013[[#This Row],[וסת קבוע אחרון]]=F15,F15=טבלה1013[[#This Row],[LengthofCycle]]),1,0),""))</f>
        <v/>
      </c>
      <c r="AH14" s="1" t="str">
        <f>IF(B15=1,"",IF(טבלה1013[[#This Row],[הווסת פעיל?]]=1,IF(OR(טבלה1013[[#This Row],[וסת קבוע אחרון]]=F15,F15=טבלה1013[[#This Row],[LengthofCycle]],AND(טבלה1013[[#This Row],[LengthofCycle]]&lt;&gt;טבלה1013[[#This Row],[וסת קבוע אחרון]],OR(F15=28,F15=29))),1,0),""))</f>
        <v/>
      </c>
      <c r="AI14" s="1" t="str">
        <f>IF(AND(טבלה1013[[#This Row],[הווסת פעיל?]]=1,B15=1),1,"")</f>
        <v/>
      </c>
      <c r="AJ14" s="4">
        <f>IF(AND(טבלה1013[[#This Row],[הווסת פעיל?]]&lt;&gt;1,B15&lt;&gt;1,B15&lt;&gt;""),IF(טבלה1013[[#This Row],[LengthofCycle]]=F15,1,0),"")</f>
        <v>0</v>
      </c>
      <c r="AK14" s="4">
        <f>IF(AND(טבלה1013[[#This Row],[הווסת פעיל?]]&lt;&gt;1,B15&lt;&gt;1,B15&lt;&gt;""),IF(OR(טבלה1013[[#This Row],[LengthofCycle]]=F15,F15=29),1,0),"")</f>
        <v>0</v>
      </c>
      <c r="AL14" s="4">
        <f>IF(AND(טבלה1013[[#This Row],[הווסת פעיל?]]&lt;&gt;1,B15&lt;&gt;1,B15&lt;&gt;""),IF(OR(טבלה1013[[#This Row],[LengthofCycle]]=F15,F15=29,F15=28),1,0),"")</f>
        <v>1</v>
      </c>
      <c r="AV14" s="7" t="s">
        <v>36</v>
      </c>
      <c r="AW14" s="7">
        <f>SUM(AW6:AW13)</f>
        <v>2</v>
      </c>
      <c r="AX14" s="7">
        <f>SUM(AX6:AX13)</f>
        <v>9</v>
      </c>
      <c r="AY14" s="7">
        <f>SUM(AY6:AY13)</f>
        <v>35</v>
      </c>
    </row>
    <row r="15" spans="1:53" x14ac:dyDescent="0.25">
      <c r="A15" s="1" t="s">
        <v>31</v>
      </c>
      <c r="B15" s="1">
        <v>14</v>
      </c>
      <c r="C15" s="1">
        <v>0</v>
      </c>
      <c r="D15" s="1">
        <v>1</v>
      </c>
      <c r="E15" s="1">
        <v>0</v>
      </c>
      <c r="F15" s="1">
        <v>28</v>
      </c>
      <c r="G15" s="1">
        <f>טבלה1013[[#This Row],[LengthofCycle]]+1</f>
        <v>29</v>
      </c>
      <c r="H15" s="1">
        <f>IF(IFERROR(LOOKUP(טבלה1013[[#This Row],[ClientID]],קביעויות[השבוע]),FALSE)=טבלה1013[[#This Row],[ClientID]],1,"")</f>
        <v>1</v>
      </c>
      <c r="I15" s="1" t="str">
        <f>IF(AND(טבלה1013[[#This Row],[CycleNumber]]&gt;1,OR(B16="",טבלה1013[[#This Row],[CycleNumber]]&gt;B14)),IF(OR(AND(טבלה1013[[#This Row],[LengthofCycle]]=28,F14=28),AND(טבלה1013[[#This Row],[LengthofCycle]]=35,F14=35)),1,""),"")</f>
        <v/>
      </c>
      <c r="J15" s="1" t="str">
        <f>IF(AND(טבלה1013[[#This Row],[וסת השבוע]]=1,I14=1,טבלה1013[[#This Row],[CycleNumber]]&gt;B14),1,"")</f>
        <v/>
      </c>
      <c r="K15" s="1" t="str">
        <f>IF(טבלה1013[[#This Row],[CycleNumber]]=1,"",IF(טבלה1013[[#This Row],[וסת השבוע]]=1,0,IF(K14="","",IF(K14=0,IF(טבלה1013[[#This Row],[LengthofCycle]]=28,0,1),IF(K14=1,IF(טבלה1013[[#This Row],[LengthofCycle]]+F14=28*2,0,2),IF(K14=2,IF(טבלה1013[[#This Row],[LengthofCycle]]+F14+F13=28*3,0,3),""))))))</f>
        <v/>
      </c>
      <c r="L15" s="1" t="str">
        <f>IF(טבלה1013[[#This Row],[וסת השבוע]]=1,IF(טבלה1013[[#This Row],[וסת השבוע וההפלגה ביחד]]=1,L14+1,0),IF(AND(טבלה1013[[#This Row],[CycleNumber]]&gt;B14,טבלה1013[[#This Row],[CycleNumber]]&gt;1),IF(טבלה1013[[#This Row],[וסת השבוע פעיל?]]&lt;&gt;"",L14+1,""),""))</f>
        <v/>
      </c>
      <c r="M15" s="1" t="str">
        <f>IF(AND(טבלה1013[[#This Row],[וסת השבוע פעיל?]]&lt;&gt;"",טבלה1013[[#This Row],[CycleNumber]]&lt;B16,B16&lt;&gt;"",טבלה1013[[#This Row],[וסת השבוע פעיל?]]&lt;3),IF(K16=0,IF(AND(טבלה1013[[#This Row],[וסת השבוע פעיל?]]&gt;0,I16=1),0,1),0),"")</f>
        <v/>
      </c>
      <c r="N15" s="1" t="str">
        <f t="shared" si="8"/>
        <v/>
      </c>
      <c r="O15" s="1" t="str">
        <f>IF(AND(טבלה1013[[#This Row],[חיזוי - שבוע]]=1,J16=1),1,"")</f>
        <v/>
      </c>
      <c r="P15" s="1" t="str">
        <f>IF(AND(טבלה1013[[#This Row],[חיזוי טוב עם הפלגה?]]=1,טבלה1013[[#This Row],[וסת קבוע אחרון]]&lt;&gt;28,X14=1),1,"")</f>
        <v/>
      </c>
      <c r="Q15" s="1" t="str">
        <f>IF(AND(טבלה1013[[#This Row],[וסת השבוע פעיל?]]&lt;3,OR(טבלה1013[[#This Row],[CycleNumber]]&gt;B16,B16="")),1,"")</f>
        <v/>
      </c>
      <c r="R15" s="1">
        <f>IF(טבלה1013[[#This Row],[האישה קבעה וסת שבוע?]]=1,IF(טבלה1013[[#This Row],[וסת השבוע פעיל?]]&lt;3,1,0),"")</f>
        <v>0</v>
      </c>
      <c r="S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" s="1">
        <f t="shared" si="1"/>
        <v>0</v>
      </c>
      <c r="U15" s="1">
        <f t="shared" si="2"/>
        <v>0</v>
      </c>
      <c r="V15" s="1">
        <f t="shared" si="3"/>
        <v>0</v>
      </c>
      <c r="W15" s="1" t="str">
        <f>IF(טבלה1013[[#This Row],[3 הפלגות זהות]]="","",IF(טבלה1013[[#This Row],[3 הפלגות זהות]]=1,טבלה1013[[#This Row],[LengthofCycle]],W14))</f>
        <v/>
      </c>
      <c r="Y15" s="1" t="str">
        <f>IF(OR(טבלה1013[[#This Row],[הווסת פעיל?]]=0,טבלה1013[[#This Row],[הווסת פעיל?]]=""),"",SUM(Y14,טבלה1013[[#This Row],[הווסת פעיל?]]))</f>
        <v/>
      </c>
      <c r="Z15" s="1" t="str">
        <f>IF(AND(טבלה1013[[#This Row],[כמה מחזורים עד עקירה]]&lt;&gt;"",Y16=""),טבלה1013[[#This Row],[כמה מחזורים עד עקירה]],"")</f>
        <v/>
      </c>
      <c r="AA15" s="1" t="str">
        <f>IF(AND(טבלה1013[[#This Row],[הווסת פעיל?]]=1,טבלה1013[[#This Row],[וסת קבוע אחרון]]&lt;&gt;W14),טבלה1013[[#This Row],[וסת קבוע אחרון]],"")</f>
        <v/>
      </c>
      <c r="AB15" s="1" t="str">
        <f>IF(AND(טבלה1013[[#This Row],[הווסת פעיל?]]=1,X14=0,טבלה1013[[#This Row],[וסת קבוע אחרון]]=W14),טבלה1013[[#This Row],[וסת קבוע אחרון]],"")</f>
        <v/>
      </c>
      <c r="AC15" s="1" t="str">
        <f>IF(AND(טבלה1013[[#This Row],[הווסת פעיל?]]=1,X14=0,טבלה1013[[#This Row],[וסת קבוע אחרון]]&lt;&gt;W14),1,"")</f>
        <v/>
      </c>
      <c r="AD15" s="1" t="str">
        <f>IF(AND(טבלה1013[[#This Row],[הווסת פעיל?]]&lt;&gt;"",B16=1),טבלה1013[[#This Row],[CycleNumber]],"")</f>
        <v/>
      </c>
      <c r="AE15" s="1" t="str">
        <f>IF(AND(טבלה1013[[#This Row],[הווסת פעיל?]]&lt;&gt;"",X14=""),טבלה1013[[#This Row],[CycleNumber]],"")</f>
        <v/>
      </c>
      <c r="AF15" s="1" t="str">
        <f>IF(B16=1,"",IF(טבלה1013[[#This Row],[הווסת פעיל?]]=1,IF(טבלה1013[[#This Row],[וסת קבוע אחרון]]=F16,1,0),""))</f>
        <v/>
      </c>
      <c r="AG15" s="1" t="str">
        <f>IF(B16=1,"",IF(טבלה1013[[#This Row],[הווסת פעיל?]]=1,IF(OR(טבלה1013[[#This Row],[וסת קבוע אחרון]]=F16,F16=טבלה1013[[#This Row],[LengthofCycle]]),1,0),""))</f>
        <v/>
      </c>
      <c r="AH15" s="1" t="str">
        <f>IF(B16=1,"",IF(טבלה1013[[#This Row],[הווסת פעיל?]]=1,IF(OR(טבלה1013[[#This Row],[וסת קבוע אחרון]]=F16,F16=טבלה1013[[#This Row],[LengthofCycle]],AND(טבלה1013[[#This Row],[LengthofCycle]]&lt;&gt;טבלה1013[[#This Row],[וסת קבוע אחרון]],OR(F16=28,F16=29))),1,0),""))</f>
        <v/>
      </c>
      <c r="AI15" s="1" t="str">
        <f>IF(AND(טבלה1013[[#This Row],[הווסת פעיל?]]=1,B16=1),1,"")</f>
        <v/>
      </c>
      <c r="AJ15" s="4">
        <f>IF(AND(טבלה1013[[#This Row],[הווסת פעיל?]]&lt;&gt;1,B16&lt;&gt;1,B16&lt;&gt;""),IF(טבלה1013[[#This Row],[LengthofCycle]]=F16,1,0),"")</f>
        <v>0</v>
      </c>
      <c r="AK15" s="4">
        <f>IF(AND(טבלה1013[[#This Row],[הווסת פעיל?]]&lt;&gt;1,B16&lt;&gt;1,B16&lt;&gt;""),IF(OR(טבלה1013[[#This Row],[LengthofCycle]]=F16,F16=29),1,0),"")</f>
        <v>0</v>
      </c>
      <c r="AL15" s="4">
        <f>IF(AND(טבלה1013[[#This Row],[הווסת פעיל?]]&lt;&gt;1,B16&lt;&gt;1,B16&lt;&gt;""),IF(OR(טבלה1013[[#This Row],[LengthofCycle]]=F16,F16=29,F16=28),1,0),"")</f>
        <v>0</v>
      </c>
    </row>
    <row r="16" spans="1:53" x14ac:dyDescent="0.25">
      <c r="A16" s="1" t="s">
        <v>31</v>
      </c>
      <c r="B16" s="1">
        <v>15</v>
      </c>
      <c r="C16" s="1">
        <v>0</v>
      </c>
      <c r="D16" s="1">
        <v>1</v>
      </c>
      <c r="E16" s="1">
        <v>0</v>
      </c>
      <c r="F16" s="1">
        <v>30</v>
      </c>
      <c r="G16" s="1">
        <f>טבלה1013[[#This Row],[LengthofCycle]]+1</f>
        <v>31</v>
      </c>
      <c r="H16" s="1">
        <f>IF(IFERROR(LOOKUP(טבלה1013[[#This Row],[ClientID]],קביעויות[השבוע]),FALSE)=טבלה1013[[#This Row],[ClientID]],1,"")</f>
        <v>1</v>
      </c>
      <c r="I16" s="1" t="str">
        <f>IF(AND(טבלה1013[[#This Row],[CycleNumber]]&gt;1,OR(B17="",טבלה1013[[#This Row],[CycleNumber]]&gt;B15)),IF(OR(AND(טבלה1013[[#This Row],[LengthofCycle]]=28,F15=28),AND(טבלה1013[[#This Row],[LengthofCycle]]=35,F15=35)),1,""),"")</f>
        <v/>
      </c>
      <c r="J16" s="1" t="str">
        <f>IF(AND(טבלה1013[[#This Row],[וסת השבוע]]=1,I15=1,טבלה1013[[#This Row],[CycleNumber]]&gt;B15),1,"")</f>
        <v/>
      </c>
      <c r="K16" s="1" t="str">
        <f>IF(טבלה1013[[#This Row],[CycleNumber]]=1,"",IF(טבלה1013[[#This Row],[וסת השבוע]]=1,0,IF(K15="","",IF(K15=0,IF(טבלה1013[[#This Row],[LengthofCycle]]=28,0,1),IF(K15=1,IF(טבלה1013[[#This Row],[LengthofCycle]]+F15=28*2,0,2),IF(K15=2,IF(טבלה1013[[#This Row],[LengthofCycle]]+F15+F14=28*3,0,3),""))))))</f>
        <v/>
      </c>
      <c r="L16" s="1" t="str">
        <f>IF(טבלה1013[[#This Row],[וסת השבוע]]=1,IF(טבלה1013[[#This Row],[וסת השבוע וההפלגה ביחד]]=1,L15+1,0),IF(AND(טבלה1013[[#This Row],[CycleNumber]]&gt;B15,טבלה1013[[#This Row],[CycleNumber]]&gt;1),IF(טבלה1013[[#This Row],[וסת השבוע פעיל?]]&lt;&gt;"",L15+1,""),""))</f>
        <v/>
      </c>
      <c r="M16" s="1" t="str">
        <f>IF(AND(טבלה1013[[#This Row],[וסת השבוע פעיל?]]&lt;&gt;"",טבלה1013[[#This Row],[CycleNumber]]&lt;B17,B17&lt;&gt;"",טבלה1013[[#This Row],[וסת השבוע פעיל?]]&lt;3),IF(K17=0,IF(AND(טבלה1013[[#This Row],[וסת השבוע פעיל?]]&gt;0,I17=1),0,1),0),"")</f>
        <v/>
      </c>
      <c r="N16" s="1" t="str">
        <f t="shared" si="8"/>
        <v/>
      </c>
      <c r="O16" s="1" t="str">
        <f>IF(AND(טבלה1013[[#This Row],[חיזוי - שבוע]]=1,J17=1),1,"")</f>
        <v/>
      </c>
      <c r="P16" s="1" t="str">
        <f>IF(AND(טבלה1013[[#This Row],[חיזוי טוב עם הפלגה?]]=1,טבלה1013[[#This Row],[וסת קבוע אחרון]]&lt;&gt;28,X15=1),1,"")</f>
        <v/>
      </c>
      <c r="Q16" s="1" t="str">
        <f>IF(AND(טבלה1013[[#This Row],[וסת השבוע פעיל?]]&lt;3,OR(טבלה1013[[#This Row],[CycleNumber]]&gt;B17,B17="")),1,"")</f>
        <v/>
      </c>
      <c r="R16" s="1">
        <f>IF(טבלה1013[[#This Row],[האישה קבעה וסת שבוע?]]=1,IF(טבלה1013[[#This Row],[וסת השבוע פעיל?]]&lt;3,1,0),"")</f>
        <v>0</v>
      </c>
      <c r="S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" s="1">
        <f t="shared" si="1"/>
        <v>0</v>
      </c>
      <c r="U16" s="1">
        <f t="shared" si="2"/>
        <v>0</v>
      </c>
      <c r="V16" s="1">
        <f t="shared" si="3"/>
        <v>0</v>
      </c>
      <c r="W16" s="1" t="str">
        <f>IF(טבלה1013[[#This Row],[3 הפלגות זהות]]="","",IF(טבלה1013[[#This Row],[3 הפלגות זהות]]=1,טבלה1013[[#This Row],[LengthofCycle]],W15))</f>
        <v/>
      </c>
      <c r="Y16" s="1" t="str">
        <f>IF(OR(טבלה1013[[#This Row],[הווסת פעיל?]]=0,טבלה1013[[#This Row],[הווסת פעיל?]]=""),"",SUM(Y15,טבלה1013[[#This Row],[הווסת פעיל?]]))</f>
        <v/>
      </c>
      <c r="Z16" s="1" t="str">
        <f>IF(AND(טבלה1013[[#This Row],[כמה מחזורים עד עקירה]]&lt;&gt;"",Y17=""),טבלה1013[[#This Row],[כמה מחזורים עד עקירה]],"")</f>
        <v/>
      </c>
      <c r="AA16" s="1" t="str">
        <f>IF(AND(טבלה1013[[#This Row],[הווסת פעיל?]]=1,טבלה1013[[#This Row],[וסת קבוע אחרון]]&lt;&gt;W15),טבלה1013[[#This Row],[וסת קבוע אחרון]],"")</f>
        <v/>
      </c>
      <c r="AB16" s="1" t="str">
        <f>IF(AND(טבלה1013[[#This Row],[הווסת פעיל?]]=1,X15=0,טבלה1013[[#This Row],[וסת קבוע אחרון]]=W15),טבלה1013[[#This Row],[וסת קבוע אחרון]],"")</f>
        <v/>
      </c>
      <c r="AC16" s="1" t="str">
        <f>IF(AND(טבלה1013[[#This Row],[הווסת פעיל?]]=1,X15=0,טבלה1013[[#This Row],[וסת קבוע אחרון]]&lt;&gt;W15),1,"")</f>
        <v/>
      </c>
      <c r="AD16" s="1" t="str">
        <f>IF(AND(טבלה1013[[#This Row],[הווסת פעיל?]]&lt;&gt;"",B17=1),טבלה1013[[#This Row],[CycleNumber]],"")</f>
        <v/>
      </c>
      <c r="AE16" s="1" t="str">
        <f>IF(AND(טבלה1013[[#This Row],[הווסת פעיל?]]&lt;&gt;"",X15=""),טבלה1013[[#This Row],[CycleNumber]],"")</f>
        <v/>
      </c>
      <c r="AF16" s="1" t="str">
        <f>IF(B17=1,"",IF(טבלה1013[[#This Row],[הווסת פעיל?]]=1,IF(טבלה1013[[#This Row],[וסת קבוע אחרון]]=F17,1,0),""))</f>
        <v/>
      </c>
      <c r="AG16" s="1" t="str">
        <f>IF(B17=1,"",IF(טבלה1013[[#This Row],[הווסת פעיל?]]=1,IF(OR(טבלה1013[[#This Row],[וסת קבוע אחרון]]=F17,F17=טבלה1013[[#This Row],[LengthofCycle]]),1,0),""))</f>
        <v/>
      </c>
      <c r="AH16" s="1" t="str">
        <f>IF(B17=1,"",IF(טבלה1013[[#This Row],[הווסת פעיל?]]=1,IF(OR(טבלה1013[[#This Row],[וסת קבוע אחרון]]=F17,F17=טבלה1013[[#This Row],[LengthofCycle]],AND(טבלה1013[[#This Row],[LengthofCycle]]&lt;&gt;טבלה1013[[#This Row],[וסת קבוע אחרון]],OR(F17=28,F17=29))),1,0),""))</f>
        <v/>
      </c>
      <c r="AI16" s="1" t="str">
        <f>IF(AND(טבלה1013[[#This Row],[הווסת פעיל?]]=1,B17=1),1,"")</f>
        <v/>
      </c>
      <c r="AJ16" s="4">
        <f>IF(AND(טבלה1013[[#This Row],[הווסת פעיל?]]&lt;&gt;1,B17&lt;&gt;1,B17&lt;&gt;""),IF(טבלה1013[[#This Row],[LengthofCycle]]=F17,1,0),"")</f>
        <v>0</v>
      </c>
      <c r="AK16" s="4">
        <f>IF(AND(טבלה1013[[#This Row],[הווסת פעיל?]]&lt;&gt;1,B17&lt;&gt;1,B17&lt;&gt;""),IF(OR(טבלה1013[[#This Row],[LengthofCycle]]=F17,F17=29),1,0),"")</f>
        <v>0</v>
      </c>
      <c r="AL16" s="4">
        <f>IF(AND(טבלה1013[[#This Row],[הווסת פעיל?]]&lt;&gt;1,B17&lt;&gt;1,B17&lt;&gt;""),IF(OR(טבלה1013[[#This Row],[LengthofCycle]]=F17,F17=29,F17=28),1,0),"")</f>
        <v>1</v>
      </c>
      <c r="AV16" s="5" t="s">
        <v>32</v>
      </c>
      <c r="AW16" s="8" t="s">
        <v>33</v>
      </c>
      <c r="AX16" s="8" t="s">
        <v>34</v>
      </c>
      <c r="AY16" s="8" t="s">
        <v>35</v>
      </c>
      <c r="AZ16" s="9" t="s">
        <v>37</v>
      </c>
    </row>
    <row r="17" spans="1:52" x14ac:dyDescent="0.25">
      <c r="A17" s="1" t="s">
        <v>31</v>
      </c>
      <c r="B17" s="1">
        <v>16</v>
      </c>
      <c r="C17" s="1">
        <v>0</v>
      </c>
      <c r="D17" s="1">
        <v>1</v>
      </c>
      <c r="E17" s="1">
        <v>0</v>
      </c>
      <c r="F17" s="1">
        <v>28</v>
      </c>
      <c r="G17" s="1">
        <f>טבלה1013[[#This Row],[LengthofCycle]]+1</f>
        <v>29</v>
      </c>
      <c r="H17" s="1">
        <f>IF(IFERROR(LOOKUP(טבלה1013[[#This Row],[ClientID]],קביעויות[השבוע]),FALSE)=טבלה1013[[#This Row],[ClientID]],1,"")</f>
        <v>1</v>
      </c>
      <c r="I17" s="1" t="str">
        <f>IF(AND(טבלה1013[[#This Row],[CycleNumber]]&gt;1,OR(B18="",טבלה1013[[#This Row],[CycleNumber]]&gt;B16)),IF(OR(AND(טבלה1013[[#This Row],[LengthofCycle]]=28,F16=28),AND(טבלה1013[[#This Row],[LengthofCycle]]=35,F16=35)),1,""),"")</f>
        <v/>
      </c>
      <c r="J17" s="1" t="str">
        <f>IF(AND(טבלה1013[[#This Row],[וסת השבוע]]=1,I16=1,טבלה1013[[#This Row],[CycleNumber]]&gt;B16),1,"")</f>
        <v/>
      </c>
      <c r="K17" s="1" t="str">
        <f>IF(טבלה1013[[#This Row],[CycleNumber]]=1,"",IF(טבלה1013[[#This Row],[וסת השבוע]]=1,0,IF(K16="","",IF(K16=0,IF(טבלה1013[[#This Row],[LengthofCycle]]=28,0,1),IF(K16=1,IF(טבלה1013[[#This Row],[LengthofCycle]]+F16=28*2,0,2),IF(K16=2,IF(טבלה1013[[#This Row],[LengthofCycle]]+F16+F15=28*3,0,3),""))))))</f>
        <v/>
      </c>
      <c r="L17" s="1" t="str">
        <f>IF(טבלה1013[[#This Row],[וסת השבוע]]=1,IF(טבלה1013[[#This Row],[וסת השבוע וההפלגה ביחד]]=1,L16+1,0),IF(AND(טבלה1013[[#This Row],[CycleNumber]]&gt;B16,טבלה1013[[#This Row],[CycleNumber]]&gt;1),IF(טבלה1013[[#This Row],[וסת השבוע פעיל?]]&lt;&gt;"",L16+1,""),""))</f>
        <v/>
      </c>
      <c r="M17" s="1" t="str">
        <f>IF(AND(טבלה1013[[#This Row],[וסת השבוע פעיל?]]&lt;&gt;"",טבלה1013[[#This Row],[CycleNumber]]&lt;B18,B18&lt;&gt;"",טבלה1013[[#This Row],[וסת השבוע פעיל?]]&lt;3),IF(K18=0,IF(AND(טבלה1013[[#This Row],[וסת השבוע פעיל?]]&gt;0,I18=1),0,1),0),"")</f>
        <v/>
      </c>
      <c r="N17" s="1" t="str">
        <f t="shared" si="8"/>
        <v/>
      </c>
      <c r="O17" s="1" t="str">
        <f>IF(AND(טבלה1013[[#This Row],[חיזוי - שבוע]]=1,J18=1),1,"")</f>
        <v/>
      </c>
      <c r="P17" s="1" t="str">
        <f>IF(AND(טבלה1013[[#This Row],[חיזוי טוב עם הפלגה?]]=1,טבלה1013[[#This Row],[וסת קבוע אחרון]]&lt;&gt;28,X16=1),1,"")</f>
        <v/>
      </c>
      <c r="Q17" s="1" t="str">
        <f>IF(AND(טבלה1013[[#This Row],[וסת השבוע פעיל?]]&lt;3,OR(טבלה1013[[#This Row],[CycleNumber]]&gt;B18,B18="")),1,"")</f>
        <v/>
      </c>
      <c r="R17" s="1">
        <f>IF(טבלה1013[[#This Row],[האישה קבעה וסת שבוע?]]=1,IF(טבלה1013[[#This Row],[וסת השבוע פעיל?]]&lt;3,1,0),"")</f>
        <v>0</v>
      </c>
      <c r="S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" s="1">
        <f t="shared" si="1"/>
        <v>0</v>
      </c>
      <c r="U17" s="1">
        <f t="shared" si="2"/>
        <v>0</v>
      </c>
      <c r="V17" s="1">
        <f t="shared" si="3"/>
        <v>0</v>
      </c>
      <c r="W17" s="1" t="str">
        <f>IF(טבלה1013[[#This Row],[3 הפלגות זהות]]="","",IF(טבלה1013[[#This Row],[3 הפלגות זהות]]=1,טבלה1013[[#This Row],[LengthofCycle]],W16))</f>
        <v/>
      </c>
      <c r="Y17" s="1" t="str">
        <f>IF(OR(טבלה1013[[#This Row],[הווסת פעיל?]]=0,טבלה1013[[#This Row],[הווסת פעיל?]]=""),"",SUM(Y16,טבלה1013[[#This Row],[הווסת פעיל?]]))</f>
        <v/>
      </c>
      <c r="Z17" s="1" t="str">
        <f>IF(AND(טבלה1013[[#This Row],[כמה מחזורים עד עקירה]]&lt;&gt;"",Y18=""),טבלה1013[[#This Row],[כמה מחזורים עד עקירה]],"")</f>
        <v/>
      </c>
      <c r="AA17" s="1" t="str">
        <f>IF(AND(טבלה1013[[#This Row],[הווסת פעיל?]]=1,טבלה1013[[#This Row],[וסת קבוע אחרון]]&lt;&gt;W16),טבלה1013[[#This Row],[וסת קבוע אחרון]],"")</f>
        <v/>
      </c>
      <c r="AB17" s="1" t="str">
        <f>IF(AND(טבלה1013[[#This Row],[הווסת פעיל?]]=1,X16=0,טבלה1013[[#This Row],[וסת קבוע אחרון]]=W16),טבלה1013[[#This Row],[וסת קבוע אחרון]],"")</f>
        <v/>
      </c>
      <c r="AC17" s="1" t="str">
        <f>IF(AND(טבלה1013[[#This Row],[הווסת פעיל?]]=1,X16=0,טבלה1013[[#This Row],[וסת קבוע אחרון]]&lt;&gt;W16),1,"")</f>
        <v/>
      </c>
      <c r="AD17" s="1" t="str">
        <f>IF(AND(טבלה1013[[#This Row],[הווסת פעיל?]]&lt;&gt;"",B18=1),טבלה1013[[#This Row],[CycleNumber]],"")</f>
        <v/>
      </c>
      <c r="AE17" s="1" t="str">
        <f>IF(AND(טבלה1013[[#This Row],[הווסת פעיל?]]&lt;&gt;"",X16=""),טבלה1013[[#This Row],[CycleNumber]],"")</f>
        <v/>
      </c>
      <c r="AF17" s="1" t="str">
        <f>IF(B18=1,"",IF(טבלה1013[[#This Row],[הווסת פעיל?]]=1,IF(טבלה1013[[#This Row],[וסת קבוע אחרון]]=F18,1,0),""))</f>
        <v/>
      </c>
      <c r="AG17" s="1" t="str">
        <f>IF(B18=1,"",IF(טבלה1013[[#This Row],[הווסת פעיל?]]=1,IF(OR(טבלה1013[[#This Row],[וסת קבוע אחרון]]=F18,F18=טבלה1013[[#This Row],[LengthofCycle]]),1,0),""))</f>
        <v/>
      </c>
      <c r="AH17" s="1" t="str">
        <f>IF(B18=1,"",IF(טבלה1013[[#This Row],[הווסת פעיל?]]=1,IF(OR(טבלה1013[[#This Row],[וסת קבוע אחרון]]=F18,F18=טבלה1013[[#This Row],[LengthofCycle]],AND(טבלה1013[[#This Row],[LengthofCycle]]&lt;&gt;טבלה1013[[#This Row],[וסת קבוע אחרון]],OR(F18=28,F18=29))),1,0),""))</f>
        <v/>
      </c>
      <c r="AI17" s="1" t="str">
        <f>IF(AND(טבלה1013[[#This Row],[הווסת פעיל?]]=1,B18=1),1,"")</f>
        <v/>
      </c>
      <c r="AJ17" s="4">
        <f>IF(AND(טבלה1013[[#This Row],[הווסת פעיל?]]&lt;&gt;1,B18&lt;&gt;1,B18&lt;&gt;""),IF(טבלה1013[[#This Row],[LengthofCycle]]=F18,1,0),"")</f>
        <v>0</v>
      </c>
      <c r="AK17" s="4">
        <f>IF(AND(טבלה1013[[#This Row],[הווסת פעיל?]]&lt;&gt;1,B18&lt;&gt;1,B18&lt;&gt;""),IF(OR(טבלה1013[[#This Row],[LengthofCycle]]=F18,F18=29),1,0),"")</f>
        <v>0</v>
      </c>
      <c r="AL17" s="4">
        <f>IF(AND(טבלה1013[[#This Row],[הווסת פעיל?]]&lt;&gt;1,B18&lt;&gt;1,B18&lt;&gt;""),IF(OR(טבלה1013[[#This Row],[LengthofCycle]]=F18,F18=29,F18=28),1,0),"")</f>
        <v>0</v>
      </c>
      <c r="AV17" s="7">
        <v>25</v>
      </c>
      <c r="AW17" s="7">
        <f t="shared" ref="AW17:AW24" si="9">COUNTIFS($F$2:$F$1555,$AV17,$V$2:$V$1555,"1")</f>
        <v>1</v>
      </c>
      <c r="AX17" s="7">
        <f>AX6-AW6</f>
        <v>2</v>
      </c>
      <c r="AY17" s="7">
        <f>AY6-AX6</f>
        <v>3</v>
      </c>
      <c r="AZ17" s="7">
        <f>SUM(AW17:AY17)</f>
        <v>6</v>
      </c>
    </row>
    <row r="18" spans="1:52" x14ac:dyDescent="0.25">
      <c r="A18" s="1" t="s">
        <v>31</v>
      </c>
      <c r="B18" s="1">
        <v>17</v>
      </c>
      <c r="C18" s="1">
        <v>0</v>
      </c>
      <c r="D18" s="1">
        <v>1</v>
      </c>
      <c r="E18" s="1">
        <v>0</v>
      </c>
      <c r="F18" s="1">
        <v>26</v>
      </c>
      <c r="G18" s="1">
        <f>טבלה1013[[#This Row],[LengthofCycle]]+1</f>
        <v>27</v>
      </c>
      <c r="H18" s="1">
        <f>IF(IFERROR(LOOKUP(טבלה1013[[#This Row],[ClientID]],קביעויות[השבוע]),FALSE)=טבלה1013[[#This Row],[ClientID]],1,"")</f>
        <v>1</v>
      </c>
      <c r="I18" s="1" t="str">
        <f>IF(AND(טבלה1013[[#This Row],[CycleNumber]]&gt;1,OR(B19="",טבלה1013[[#This Row],[CycleNumber]]&gt;B17)),IF(OR(AND(טבלה1013[[#This Row],[LengthofCycle]]=28,F17=28),AND(טבלה1013[[#This Row],[LengthofCycle]]=35,F17=35)),1,""),"")</f>
        <v/>
      </c>
      <c r="J18" s="1" t="str">
        <f>IF(AND(טבלה1013[[#This Row],[וסת השבוע]]=1,I17=1,טבלה1013[[#This Row],[CycleNumber]]&gt;B17),1,"")</f>
        <v/>
      </c>
      <c r="K18" s="1" t="str">
        <f>IF(טבלה1013[[#This Row],[CycleNumber]]=1,"",IF(טבלה1013[[#This Row],[וסת השבוע]]=1,0,IF(K17="","",IF(K17=0,IF(טבלה1013[[#This Row],[LengthofCycle]]=28,0,1),IF(K17=1,IF(טבלה1013[[#This Row],[LengthofCycle]]+F17=28*2,0,2),IF(K17=2,IF(טבלה1013[[#This Row],[LengthofCycle]]+F17+F16=28*3,0,3),""))))))</f>
        <v/>
      </c>
      <c r="L18" s="1" t="str">
        <f>IF(טבלה1013[[#This Row],[וסת השבוע]]=1,IF(טבלה1013[[#This Row],[וסת השבוע וההפלגה ביחד]]=1,L17+1,0),IF(AND(טבלה1013[[#This Row],[CycleNumber]]&gt;B17,טבלה1013[[#This Row],[CycleNumber]]&gt;1),IF(טבלה1013[[#This Row],[וסת השבוע פעיל?]]&lt;&gt;"",L17+1,""),""))</f>
        <v/>
      </c>
      <c r="M18" s="1" t="str">
        <f>IF(AND(טבלה1013[[#This Row],[וסת השבוע פעיל?]]&lt;&gt;"",טבלה1013[[#This Row],[CycleNumber]]&lt;B19,B19&lt;&gt;"",טבלה1013[[#This Row],[וסת השבוע פעיל?]]&lt;3),IF(K19=0,IF(AND(טבלה1013[[#This Row],[וסת השבוע פעיל?]]&gt;0,I19=1),0,1),0),"")</f>
        <v/>
      </c>
      <c r="N18" s="1" t="str">
        <f t="shared" si="8"/>
        <v/>
      </c>
      <c r="O18" s="1" t="str">
        <f>IF(AND(טבלה1013[[#This Row],[חיזוי - שבוע]]=1,J19=1),1,"")</f>
        <v/>
      </c>
      <c r="P18" s="1" t="str">
        <f>IF(AND(טבלה1013[[#This Row],[חיזוי טוב עם הפלגה?]]=1,טבלה1013[[#This Row],[וסת קבוע אחרון]]&lt;&gt;28,X17=1),1,"")</f>
        <v/>
      </c>
      <c r="Q18" s="1" t="str">
        <f>IF(AND(טבלה1013[[#This Row],[וסת השבוע פעיל?]]&lt;3,OR(טבלה1013[[#This Row],[CycleNumber]]&gt;B19,B19="")),1,"")</f>
        <v/>
      </c>
      <c r="R18" s="1">
        <f>IF(טבלה1013[[#This Row],[האישה קבעה וסת שבוע?]]=1,IF(טבלה1013[[#This Row],[וסת השבוע פעיל?]]&lt;3,1,0),"")</f>
        <v>0</v>
      </c>
      <c r="S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" s="1">
        <f t="shared" si="1"/>
        <v>0</v>
      </c>
      <c r="U18" s="1">
        <f t="shared" si="2"/>
        <v>0</v>
      </c>
      <c r="V18" s="1">
        <f t="shared" si="3"/>
        <v>0</v>
      </c>
      <c r="W18" s="1" t="str">
        <f>IF(טבלה1013[[#This Row],[3 הפלגות זהות]]="","",IF(טבלה1013[[#This Row],[3 הפלגות זהות]]=1,טבלה1013[[#This Row],[LengthofCycle]],W17))</f>
        <v/>
      </c>
      <c r="Y18" s="1" t="str">
        <f>IF(OR(טבלה1013[[#This Row],[הווסת פעיל?]]=0,טבלה1013[[#This Row],[הווסת פעיל?]]=""),"",SUM(Y17,טבלה1013[[#This Row],[הווסת פעיל?]]))</f>
        <v/>
      </c>
      <c r="Z18" s="1" t="str">
        <f>IF(AND(טבלה1013[[#This Row],[כמה מחזורים עד עקירה]]&lt;&gt;"",Y19=""),טבלה1013[[#This Row],[כמה מחזורים עד עקירה]],"")</f>
        <v/>
      </c>
      <c r="AA18" s="1" t="str">
        <f>IF(AND(טבלה1013[[#This Row],[הווסת פעיל?]]=1,טבלה1013[[#This Row],[וסת קבוע אחרון]]&lt;&gt;W17),טבלה1013[[#This Row],[וסת קבוע אחרון]],"")</f>
        <v/>
      </c>
      <c r="AB18" s="1" t="str">
        <f>IF(AND(טבלה1013[[#This Row],[הווסת פעיל?]]=1,X17=0,טבלה1013[[#This Row],[וסת קבוע אחרון]]=W17),טבלה1013[[#This Row],[וסת קבוע אחרון]],"")</f>
        <v/>
      </c>
      <c r="AC18" s="1" t="str">
        <f>IF(AND(טבלה1013[[#This Row],[הווסת פעיל?]]=1,X17=0,טבלה1013[[#This Row],[וסת קבוע אחרון]]&lt;&gt;W17),1,"")</f>
        <v/>
      </c>
      <c r="AD18" s="1" t="str">
        <f>IF(AND(טבלה1013[[#This Row],[הווסת פעיל?]]&lt;&gt;"",B19=1),טבלה1013[[#This Row],[CycleNumber]],"")</f>
        <v/>
      </c>
      <c r="AE18" s="1" t="str">
        <f>IF(AND(טבלה1013[[#This Row],[הווסת פעיל?]]&lt;&gt;"",X17=""),טבלה1013[[#This Row],[CycleNumber]],"")</f>
        <v/>
      </c>
      <c r="AF18" s="1" t="str">
        <f>IF(B19=1,"",IF(טבלה1013[[#This Row],[הווסת פעיל?]]=1,IF(טבלה1013[[#This Row],[וסת קבוע אחרון]]=F19,1,0),""))</f>
        <v/>
      </c>
      <c r="AG18" s="1" t="str">
        <f>IF(B19=1,"",IF(טבלה1013[[#This Row],[הווסת פעיל?]]=1,IF(OR(טבלה1013[[#This Row],[וסת קבוע אחרון]]=F19,F19=טבלה1013[[#This Row],[LengthofCycle]]),1,0),""))</f>
        <v/>
      </c>
      <c r="AH18" s="1" t="str">
        <f>IF(B19=1,"",IF(טבלה1013[[#This Row],[הווסת פעיל?]]=1,IF(OR(טבלה1013[[#This Row],[וסת קבוע אחרון]]=F19,F19=טבלה1013[[#This Row],[LengthofCycle]],AND(טבלה1013[[#This Row],[LengthofCycle]]&lt;&gt;טבלה1013[[#This Row],[וסת קבוע אחרון]],OR(F19=28,F19=29))),1,0),""))</f>
        <v/>
      </c>
      <c r="AI18" s="1" t="str">
        <f>IF(AND(טבלה1013[[#This Row],[הווסת פעיל?]]=1,B19=1),1,"")</f>
        <v/>
      </c>
      <c r="AJ18" s="4">
        <f>IF(AND(טבלה1013[[#This Row],[הווסת פעיל?]]&lt;&gt;1,B19&lt;&gt;1,B19&lt;&gt;""),IF(טבלה1013[[#This Row],[LengthofCycle]]=F19,1,0),"")</f>
        <v>1</v>
      </c>
      <c r="AK18" s="4">
        <f>IF(AND(טבלה1013[[#This Row],[הווסת פעיל?]]&lt;&gt;1,B19&lt;&gt;1,B19&lt;&gt;""),IF(OR(טבלה1013[[#This Row],[LengthofCycle]]=F19,F19=29),1,0),"")</f>
        <v>1</v>
      </c>
      <c r="AL18" s="4">
        <f>IF(AND(טבלה1013[[#This Row],[הווסת פעיל?]]&lt;&gt;1,B19&lt;&gt;1,B19&lt;&gt;""),IF(OR(טבלה1013[[#This Row],[LengthofCycle]]=F19,F19=29,F19=28),1,0),"")</f>
        <v>1</v>
      </c>
      <c r="AV18" s="6">
        <f t="shared" ref="AV18:AV24" si="10">AV17+1</f>
        <v>26</v>
      </c>
      <c r="AW18" s="6">
        <f t="shared" si="9"/>
        <v>0</v>
      </c>
      <c r="AX18" s="6">
        <f t="shared" ref="AX18:AY24" si="11">AX7-AW7</f>
        <v>1</v>
      </c>
      <c r="AY18" s="6">
        <f t="shared" si="11"/>
        <v>5</v>
      </c>
      <c r="AZ18" s="6">
        <f t="shared" ref="AZ18:AZ25" si="12">SUM(AW18:AY18)</f>
        <v>6</v>
      </c>
    </row>
    <row r="19" spans="1:52" x14ac:dyDescent="0.25">
      <c r="A19" s="1" t="s">
        <v>31</v>
      </c>
      <c r="B19" s="1">
        <v>18</v>
      </c>
      <c r="C19" s="1">
        <v>0</v>
      </c>
      <c r="D19" s="1">
        <v>1</v>
      </c>
      <c r="E19" s="1">
        <v>0</v>
      </c>
      <c r="F19" s="1">
        <v>26</v>
      </c>
      <c r="G19" s="1">
        <f>טבלה1013[[#This Row],[LengthofCycle]]+1</f>
        <v>27</v>
      </c>
      <c r="H19" s="1">
        <f>IF(IFERROR(LOOKUP(טבלה1013[[#This Row],[ClientID]],קביעויות[השבוע]),FALSE)=טבלה1013[[#This Row],[ClientID]],1,"")</f>
        <v>1</v>
      </c>
      <c r="I19" s="1" t="str">
        <f>IF(AND(טבלה1013[[#This Row],[CycleNumber]]&gt;1,OR(B20="",טבלה1013[[#This Row],[CycleNumber]]&gt;B18)),IF(OR(AND(טבלה1013[[#This Row],[LengthofCycle]]=28,F18=28),AND(טבלה1013[[#This Row],[LengthofCycle]]=35,F18=35)),1,""),"")</f>
        <v/>
      </c>
      <c r="J19" s="1" t="str">
        <f>IF(AND(טבלה1013[[#This Row],[וסת השבוע]]=1,I18=1,טבלה1013[[#This Row],[CycleNumber]]&gt;B18),1,"")</f>
        <v/>
      </c>
      <c r="K19" s="1" t="str">
        <f>IF(טבלה1013[[#This Row],[CycleNumber]]=1,"",IF(טבלה1013[[#This Row],[וסת השבוע]]=1,0,IF(K18="","",IF(K18=0,IF(טבלה1013[[#This Row],[LengthofCycle]]=28,0,1),IF(K18=1,IF(טבלה1013[[#This Row],[LengthofCycle]]+F18=28*2,0,2),IF(K18=2,IF(טבלה1013[[#This Row],[LengthofCycle]]+F18+F17=28*3,0,3),""))))))</f>
        <v/>
      </c>
      <c r="L19" s="1" t="str">
        <f>IF(טבלה1013[[#This Row],[וסת השבוע]]=1,IF(טבלה1013[[#This Row],[וסת השבוע וההפלגה ביחד]]=1,L18+1,0),IF(AND(טבלה1013[[#This Row],[CycleNumber]]&gt;B18,טבלה1013[[#This Row],[CycleNumber]]&gt;1),IF(טבלה1013[[#This Row],[וסת השבוע פעיל?]]&lt;&gt;"",L18+1,""),""))</f>
        <v/>
      </c>
      <c r="M19" s="1" t="str">
        <f>IF(AND(טבלה1013[[#This Row],[וסת השבוע פעיל?]]&lt;&gt;"",טבלה1013[[#This Row],[CycleNumber]]&lt;B20,B20&lt;&gt;"",טבלה1013[[#This Row],[וסת השבוע פעיל?]]&lt;3),IF(K20=0,IF(AND(טבלה1013[[#This Row],[וסת השבוע פעיל?]]&gt;0,I20=1),0,1),0),"")</f>
        <v/>
      </c>
      <c r="N19" s="1" t="str">
        <f t="shared" si="8"/>
        <v/>
      </c>
      <c r="O19" s="1" t="str">
        <f>IF(AND(טבלה1013[[#This Row],[חיזוי - שבוע]]=1,J20=1),1,"")</f>
        <v/>
      </c>
      <c r="P19" s="1" t="str">
        <f>IF(AND(טבלה1013[[#This Row],[חיזוי טוב עם הפלגה?]]=1,טבלה1013[[#This Row],[וסת קבוע אחרון]]&lt;&gt;28,X18=1),1,"")</f>
        <v/>
      </c>
      <c r="Q19" s="1" t="str">
        <f>IF(AND(טבלה1013[[#This Row],[וסת השבוע פעיל?]]&lt;3,OR(טבלה1013[[#This Row],[CycleNumber]]&gt;B20,B20="")),1,"")</f>
        <v/>
      </c>
      <c r="R19" s="1">
        <f>IF(טבלה1013[[#This Row],[האישה קבעה וסת שבוע?]]=1,IF(טבלה1013[[#This Row],[וסת השבוע פעיל?]]&lt;3,1,0),"")</f>
        <v>0</v>
      </c>
      <c r="S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" s="1">
        <f t="shared" si="1"/>
        <v>0</v>
      </c>
      <c r="U19" s="1">
        <f t="shared" si="2"/>
        <v>0</v>
      </c>
      <c r="V19" s="1">
        <f t="shared" si="3"/>
        <v>0</v>
      </c>
      <c r="W19" s="1" t="str">
        <f>IF(טבלה1013[[#This Row],[3 הפלגות זהות]]="","",IF(טבלה1013[[#This Row],[3 הפלגות זהות]]=1,טבלה1013[[#This Row],[LengthofCycle]],W18))</f>
        <v/>
      </c>
      <c r="Y19" s="1" t="str">
        <f>IF(OR(טבלה1013[[#This Row],[הווסת פעיל?]]=0,טבלה1013[[#This Row],[הווסת פעיל?]]=""),"",SUM(Y18,טבלה1013[[#This Row],[הווסת פעיל?]]))</f>
        <v/>
      </c>
      <c r="Z19" s="1" t="str">
        <f>IF(AND(טבלה1013[[#This Row],[כמה מחזורים עד עקירה]]&lt;&gt;"",Y20=""),טבלה1013[[#This Row],[כמה מחזורים עד עקירה]],"")</f>
        <v/>
      </c>
      <c r="AA19" s="1" t="str">
        <f>IF(AND(טבלה1013[[#This Row],[הווסת פעיל?]]=1,טבלה1013[[#This Row],[וסת קבוע אחרון]]&lt;&gt;W18),טבלה1013[[#This Row],[וסת קבוע אחרון]],"")</f>
        <v/>
      </c>
      <c r="AB19" s="1" t="str">
        <f>IF(AND(טבלה1013[[#This Row],[הווסת פעיל?]]=1,X18=0,טבלה1013[[#This Row],[וסת קבוע אחרון]]=W18),טבלה1013[[#This Row],[וסת קבוע אחרון]],"")</f>
        <v/>
      </c>
      <c r="AC19" s="1" t="str">
        <f>IF(AND(טבלה1013[[#This Row],[הווסת פעיל?]]=1,X18=0,טבלה1013[[#This Row],[וסת קבוע אחרון]]&lt;&gt;W18),1,"")</f>
        <v/>
      </c>
      <c r="AD19" s="1" t="str">
        <f>IF(AND(טבלה1013[[#This Row],[הווסת פעיל?]]&lt;&gt;"",B20=1),טבלה1013[[#This Row],[CycleNumber]],"")</f>
        <v/>
      </c>
      <c r="AE19" s="1" t="str">
        <f>IF(AND(טבלה1013[[#This Row],[הווסת פעיל?]]&lt;&gt;"",X18=""),טבלה1013[[#This Row],[CycleNumber]],"")</f>
        <v/>
      </c>
      <c r="AF19" s="1" t="str">
        <f>IF(B20=1,"",IF(טבלה1013[[#This Row],[הווסת פעיל?]]=1,IF(טבלה1013[[#This Row],[וסת קבוע אחרון]]=F20,1,0),""))</f>
        <v/>
      </c>
      <c r="AG19" s="1" t="str">
        <f>IF(B20=1,"",IF(טבלה1013[[#This Row],[הווסת פעיל?]]=1,IF(OR(טבלה1013[[#This Row],[וסת קבוע אחרון]]=F20,F20=טבלה1013[[#This Row],[LengthofCycle]]),1,0),""))</f>
        <v/>
      </c>
      <c r="AH19" s="1" t="str">
        <f>IF(B20=1,"",IF(טבלה1013[[#This Row],[הווסת פעיל?]]=1,IF(OR(טבלה1013[[#This Row],[וסת קבוע אחרון]]=F20,F20=טבלה1013[[#This Row],[LengthofCycle]],AND(טבלה1013[[#This Row],[LengthofCycle]]&lt;&gt;טבלה1013[[#This Row],[וסת קבוע אחרון]],OR(F20=28,F20=29))),1,0),""))</f>
        <v/>
      </c>
      <c r="AI19" s="1" t="str">
        <f>IF(AND(טבלה1013[[#This Row],[הווסת פעיל?]]=1,B20=1),1,"")</f>
        <v/>
      </c>
      <c r="AJ19" s="4">
        <f>IF(AND(טבלה1013[[#This Row],[הווסת פעיל?]]&lt;&gt;1,B20&lt;&gt;1,B20&lt;&gt;""),IF(טבלה1013[[#This Row],[LengthofCycle]]=F20,1,0),"")</f>
        <v>0</v>
      </c>
      <c r="AK19" s="4">
        <f>IF(AND(טבלה1013[[#This Row],[הווסת פעיל?]]&lt;&gt;1,B20&lt;&gt;1,B20&lt;&gt;""),IF(OR(טבלה1013[[#This Row],[LengthofCycle]]=F20,F20=29),1,0),"")</f>
        <v>0</v>
      </c>
      <c r="AL19" s="4">
        <f>IF(AND(טבלה1013[[#This Row],[הווסת פעיל?]]&lt;&gt;1,B20&lt;&gt;1,B20&lt;&gt;""),IF(OR(טבלה1013[[#This Row],[LengthofCycle]]=F20,F20=29,F20=28),1,0),"")</f>
        <v>0</v>
      </c>
      <c r="AV19" s="7">
        <f t="shared" si="10"/>
        <v>27</v>
      </c>
      <c r="AW19" s="7">
        <f t="shared" si="9"/>
        <v>0</v>
      </c>
      <c r="AX19" s="7">
        <f t="shared" si="11"/>
        <v>0</v>
      </c>
      <c r="AY19" s="7">
        <f t="shared" si="11"/>
        <v>4</v>
      </c>
      <c r="AZ19" s="7">
        <f t="shared" si="12"/>
        <v>4</v>
      </c>
    </row>
    <row r="20" spans="1:52" x14ac:dyDescent="0.25">
      <c r="A20" s="1" t="s">
        <v>31</v>
      </c>
      <c r="B20" s="1">
        <v>19</v>
      </c>
      <c r="C20" s="1">
        <v>0</v>
      </c>
      <c r="D20" s="1">
        <v>1</v>
      </c>
      <c r="E20" s="1">
        <v>2</v>
      </c>
      <c r="F20" s="1">
        <v>24</v>
      </c>
      <c r="G20" s="1">
        <f>טבלה1013[[#This Row],[LengthofCycle]]+1</f>
        <v>25</v>
      </c>
      <c r="H20" s="1">
        <f>IF(IFERROR(LOOKUP(טבלה1013[[#This Row],[ClientID]],קביעויות[השבוע]),FALSE)=טבלה1013[[#This Row],[ClientID]],1,"")</f>
        <v>1</v>
      </c>
      <c r="I20" s="1" t="str">
        <f>IF(AND(טבלה1013[[#This Row],[CycleNumber]]&gt;1,OR(B21="",טבלה1013[[#This Row],[CycleNumber]]&gt;B19)),IF(OR(AND(טבלה1013[[#This Row],[LengthofCycle]]=28,F19=28),AND(טבלה1013[[#This Row],[LengthofCycle]]=35,F19=35)),1,""),"")</f>
        <v/>
      </c>
      <c r="J20" s="1" t="str">
        <f>IF(AND(טבלה1013[[#This Row],[וסת השבוע]]=1,I19=1,טבלה1013[[#This Row],[CycleNumber]]&gt;B19),1,"")</f>
        <v/>
      </c>
      <c r="K20" s="1" t="str">
        <f>IF(טבלה1013[[#This Row],[CycleNumber]]=1,"",IF(טבלה1013[[#This Row],[וסת השבוע]]=1,0,IF(K19="","",IF(K19=0,IF(טבלה1013[[#This Row],[LengthofCycle]]=28,0,1),IF(K19=1,IF(טבלה1013[[#This Row],[LengthofCycle]]+F19=28*2,0,2),IF(K19=2,IF(טבלה1013[[#This Row],[LengthofCycle]]+F19+F18=28*3,0,3),""))))))</f>
        <v/>
      </c>
      <c r="L20" s="1" t="str">
        <f>IF(טבלה1013[[#This Row],[וסת השבוע]]=1,IF(טבלה1013[[#This Row],[וסת השבוע וההפלגה ביחד]]=1,L19+1,0),IF(AND(טבלה1013[[#This Row],[CycleNumber]]&gt;B19,טבלה1013[[#This Row],[CycleNumber]]&gt;1),IF(טבלה1013[[#This Row],[וסת השבוע פעיל?]]&lt;&gt;"",L19+1,""),""))</f>
        <v/>
      </c>
      <c r="M20" s="1" t="str">
        <f>IF(AND(טבלה1013[[#This Row],[וסת השבוע פעיל?]]&lt;&gt;"",טבלה1013[[#This Row],[CycleNumber]]&lt;B21,B21&lt;&gt;"",טבלה1013[[#This Row],[וסת השבוע פעיל?]]&lt;3),IF(K21=0,IF(AND(טבלה1013[[#This Row],[וסת השבוע פעיל?]]&gt;0,I21=1),0,1),0),"")</f>
        <v/>
      </c>
      <c r="N20" s="1" t="str">
        <f t="shared" si="8"/>
        <v/>
      </c>
      <c r="O20" s="1" t="str">
        <f>IF(AND(טבלה1013[[#This Row],[חיזוי - שבוע]]=1,J21=1),1,"")</f>
        <v/>
      </c>
      <c r="P20" s="1" t="str">
        <f>IF(AND(טבלה1013[[#This Row],[חיזוי טוב עם הפלגה?]]=1,טבלה1013[[#This Row],[וסת קבוע אחרון]]&lt;&gt;28,X19=1),1,"")</f>
        <v/>
      </c>
      <c r="Q20" s="1" t="str">
        <f>IF(AND(טבלה1013[[#This Row],[וסת השבוע פעיל?]]&lt;3,OR(טבלה1013[[#This Row],[CycleNumber]]&gt;B21,B21="")),1,"")</f>
        <v/>
      </c>
      <c r="R20" s="1">
        <f>IF(טבלה1013[[#This Row],[האישה קבעה וסת שבוע?]]=1,IF(טבלה1013[[#This Row],[וסת השבוע פעיל?]]&lt;3,1,0),"")</f>
        <v>0</v>
      </c>
      <c r="S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" s="1">
        <f t="shared" si="1"/>
        <v>0</v>
      </c>
      <c r="U20" s="1">
        <f t="shared" si="2"/>
        <v>0</v>
      </c>
      <c r="V20" s="1">
        <f t="shared" si="3"/>
        <v>0</v>
      </c>
      <c r="W20" s="1" t="str">
        <f>IF(טבלה1013[[#This Row],[3 הפלגות זהות]]="","",IF(טבלה1013[[#This Row],[3 הפלגות זהות]]=1,טבלה1013[[#This Row],[LengthofCycle]],W19))</f>
        <v/>
      </c>
      <c r="Y20" s="1" t="str">
        <f>IF(OR(טבלה1013[[#This Row],[הווסת פעיל?]]=0,טבלה1013[[#This Row],[הווסת פעיל?]]=""),"",SUM(Y19,טבלה1013[[#This Row],[הווסת פעיל?]]))</f>
        <v/>
      </c>
      <c r="Z20" s="1" t="str">
        <f>IF(AND(טבלה1013[[#This Row],[כמה מחזורים עד עקירה]]&lt;&gt;"",Y21=""),טבלה1013[[#This Row],[כמה מחזורים עד עקירה]],"")</f>
        <v/>
      </c>
      <c r="AA20" s="1" t="str">
        <f>IF(AND(טבלה1013[[#This Row],[הווסת פעיל?]]=1,טבלה1013[[#This Row],[וסת קבוע אחרון]]&lt;&gt;W19),טבלה1013[[#This Row],[וסת קבוע אחרון]],"")</f>
        <v/>
      </c>
      <c r="AB20" s="1" t="str">
        <f>IF(AND(טבלה1013[[#This Row],[הווסת פעיל?]]=1,X19=0,טבלה1013[[#This Row],[וסת קבוע אחרון]]=W19),טבלה1013[[#This Row],[וסת קבוע אחרון]],"")</f>
        <v/>
      </c>
      <c r="AC20" s="1" t="str">
        <f>IF(AND(טבלה1013[[#This Row],[הווסת פעיל?]]=1,X19=0,טבלה1013[[#This Row],[וסת קבוע אחרון]]&lt;&gt;W19),1,"")</f>
        <v/>
      </c>
      <c r="AD20" s="1" t="str">
        <f>IF(AND(טבלה1013[[#This Row],[הווסת פעיל?]]&lt;&gt;"",B21=1),טבלה1013[[#This Row],[CycleNumber]],"")</f>
        <v/>
      </c>
      <c r="AE20" s="1" t="str">
        <f>IF(AND(טבלה1013[[#This Row],[הווסת פעיל?]]&lt;&gt;"",X19=""),טבלה1013[[#This Row],[CycleNumber]],"")</f>
        <v/>
      </c>
      <c r="AF20" s="1" t="str">
        <f>IF(B21=1,"",IF(טבלה1013[[#This Row],[הווסת פעיל?]]=1,IF(טבלה1013[[#This Row],[וסת קבוע אחרון]]=F21,1,0),""))</f>
        <v/>
      </c>
      <c r="AG20" s="1" t="str">
        <f>IF(B21=1,"",IF(טבלה1013[[#This Row],[הווסת פעיל?]]=1,IF(OR(טבלה1013[[#This Row],[וסת קבוע אחרון]]=F21,F21=טבלה1013[[#This Row],[LengthofCycle]]),1,0),""))</f>
        <v/>
      </c>
      <c r="AH20" s="1" t="str">
        <f>IF(B21=1,"",IF(טבלה1013[[#This Row],[הווסת פעיל?]]=1,IF(OR(טבלה1013[[#This Row],[וסת קבוע אחרון]]=F21,F21=טבלה1013[[#This Row],[LengthofCycle]],AND(טבלה1013[[#This Row],[LengthofCycle]]&lt;&gt;טבלה1013[[#This Row],[וסת קבוע אחרון]],OR(F21=28,F21=29))),1,0),""))</f>
        <v/>
      </c>
      <c r="AI20" s="1" t="str">
        <f>IF(AND(טבלה1013[[#This Row],[הווסת פעיל?]]=1,B21=1),1,"")</f>
        <v/>
      </c>
      <c r="AJ20" s="4">
        <f>IF(AND(טבלה1013[[#This Row],[הווסת פעיל?]]&lt;&gt;1,B21&lt;&gt;1,B21&lt;&gt;""),IF(טבלה1013[[#This Row],[LengthofCycle]]=F21,1,0),"")</f>
        <v>0</v>
      </c>
      <c r="AK20" s="4">
        <f>IF(AND(טבלה1013[[#This Row],[הווסת פעיל?]]&lt;&gt;1,B21&lt;&gt;1,B21&lt;&gt;""),IF(OR(טבלה1013[[#This Row],[LengthofCycle]]=F21,F21=29),1,0),"")</f>
        <v>0</v>
      </c>
      <c r="AL20" s="4">
        <f>IF(AND(טבלה1013[[#This Row],[הווסת פעיל?]]&lt;&gt;1,B21&lt;&gt;1,B21&lt;&gt;""),IF(OR(טבלה1013[[#This Row],[LengthofCycle]]=F21,F21=29,F21=28),1,0),"")</f>
        <v>0</v>
      </c>
      <c r="AV20" s="6">
        <f t="shared" si="10"/>
        <v>28</v>
      </c>
      <c r="AW20" s="6">
        <f t="shared" si="9"/>
        <v>1</v>
      </c>
      <c r="AX20" s="6">
        <f t="shared" si="11"/>
        <v>1</v>
      </c>
      <c r="AY20" s="6">
        <f t="shared" si="11"/>
        <v>6</v>
      </c>
      <c r="AZ20" s="6">
        <f t="shared" si="12"/>
        <v>8</v>
      </c>
    </row>
    <row r="21" spans="1:52" x14ac:dyDescent="0.25">
      <c r="A21" s="1" t="s">
        <v>31</v>
      </c>
      <c r="B21" s="1">
        <v>20</v>
      </c>
      <c r="C21" s="1">
        <v>0</v>
      </c>
      <c r="D21" s="1">
        <v>1</v>
      </c>
      <c r="E21" s="1">
        <v>0</v>
      </c>
      <c r="F21" s="1">
        <v>27</v>
      </c>
      <c r="G21" s="1">
        <f>טבלה1013[[#This Row],[LengthofCycle]]+1</f>
        <v>28</v>
      </c>
      <c r="H21" s="1">
        <f>IF(IFERROR(LOOKUP(טבלה1013[[#This Row],[ClientID]],קביעויות[השבוע]),FALSE)=טבלה1013[[#This Row],[ClientID]],1,"")</f>
        <v>1</v>
      </c>
      <c r="I21" s="1" t="str">
        <f>IF(AND(טבלה1013[[#This Row],[CycleNumber]]&gt;1,OR(B22="",טבלה1013[[#This Row],[CycleNumber]]&gt;B20)),IF(OR(AND(טבלה1013[[#This Row],[LengthofCycle]]=28,F20=28),AND(טבלה1013[[#This Row],[LengthofCycle]]=35,F20=35)),1,""),"")</f>
        <v/>
      </c>
      <c r="J21" s="1" t="str">
        <f>IF(AND(טבלה1013[[#This Row],[וסת השבוע]]=1,I20=1,טבלה1013[[#This Row],[CycleNumber]]&gt;B20),1,"")</f>
        <v/>
      </c>
      <c r="K21" s="1" t="str">
        <f>IF(טבלה1013[[#This Row],[CycleNumber]]=1,"",IF(טבלה1013[[#This Row],[וסת השבוע]]=1,0,IF(K20="","",IF(K20=0,IF(טבלה1013[[#This Row],[LengthofCycle]]=28,0,1),IF(K20=1,IF(טבלה1013[[#This Row],[LengthofCycle]]+F20=28*2,0,2),IF(K20=2,IF(טבלה1013[[#This Row],[LengthofCycle]]+F20+F19=28*3,0,3),""))))))</f>
        <v/>
      </c>
      <c r="L21" s="1" t="str">
        <f>IF(טבלה1013[[#This Row],[וסת השבוע]]=1,IF(טבלה1013[[#This Row],[וסת השבוע וההפלגה ביחד]]=1,L20+1,0),IF(AND(טבלה1013[[#This Row],[CycleNumber]]&gt;B20,טבלה1013[[#This Row],[CycleNumber]]&gt;1),IF(טבלה1013[[#This Row],[וסת השבוע פעיל?]]&lt;&gt;"",L20+1,""),""))</f>
        <v/>
      </c>
      <c r="M21" s="1" t="str">
        <f>IF(AND(טבלה1013[[#This Row],[וסת השבוע פעיל?]]&lt;&gt;"",טבלה1013[[#This Row],[CycleNumber]]&lt;B22,B22&lt;&gt;"",טבלה1013[[#This Row],[וסת השבוע פעיל?]]&lt;3),IF(K22=0,IF(AND(טבלה1013[[#This Row],[וסת השבוע פעיל?]]&gt;0,I22=1),0,1),0),"")</f>
        <v/>
      </c>
      <c r="N21" s="1" t="str">
        <f t="shared" si="8"/>
        <v/>
      </c>
      <c r="O21" s="1" t="str">
        <f>IF(AND(טבלה1013[[#This Row],[חיזוי - שבוע]]=1,J22=1),1,"")</f>
        <v/>
      </c>
      <c r="P21" s="1" t="str">
        <f>IF(AND(טבלה1013[[#This Row],[חיזוי טוב עם הפלגה?]]=1,טבלה1013[[#This Row],[וסת קבוע אחרון]]&lt;&gt;28,X20=1),1,"")</f>
        <v/>
      </c>
      <c r="Q21" s="1" t="str">
        <f>IF(AND(טבלה1013[[#This Row],[וסת השבוע פעיל?]]&lt;3,OR(טבלה1013[[#This Row],[CycleNumber]]&gt;B22,B22="")),1,"")</f>
        <v/>
      </c>
      <c r="R21" s="1">
        <f>IF(טבלה1013[[#This Row],[האישה קבעה וסת שבוע?]]=1,IF(טבלה1013[[#This Row],[וסת השבוע פעיל?]]&lt;3,1,0),"")</f>
        <v>0</v>
      </c>
      <c r="S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" s="1">
        <f t="shared" si="1"/>
        <v>0</v>
      </c>
      <c r="U21" s="1">
        <f t="shared" si="2"/>
        <v>0</v>
      </c>
      <c r="V21" s="1">
        <f t="shared" si="3"/>
        <v>0</v>
      </c>
      <c r="W21" s="1" t="str">
        <f>IF(טבלה1013[[#This Row],[3 הפלגות זהות]]="","",IF(טבלה1013[[#This Row],[3 הפלגות זהות]]=1,טבלה1013[[#This Row],[LengthofCycle]],W20))</f>
        <v/>
      </c>
      <c r="Y21" s="1" t="str">
        <f>IF(OR(טבלה1013[[#This Row],[הווסת פעיל?]]=0,טבלה1013[[#This Row],[הווסת פעיל?]]=""),"",SUM(Y20,טבלה1013[[#This Row],[הווסת פעיל?]]))</f>
        <v/>
      </c>
      <c r="Z21" s="1" t="str">
        <f>IF(AND(טבלה1013[[#This Row],[כמה מחזורים עד עקירה]]&lt;&gt;"",Y22=""),טבלה1013[[#This Row],[כמה מחזורים עד עקירה]],"")</f>
        <v/>
      </c>
      <c r="AA21" s="1" t="str">
        <f>IF(AND(טבלה1013[[#This Row],[הווסת פעיל?]]=1,טבלה1013[[#This Row],[וסת קבוע אחרון]]&lt;&gt;W20),טבלה1013[[#This Row],[וסת קבוע אחרון]],"")</f>
        <v/>
      </c>
      <c r="AB21" s="1" t="str">
        <f>IF(AND(טבלה1013[[#This Row],[הווסת פעיל?]]=1,X20=0,טבלה1013[[#This Row],[וסת קבוע אחרון]]=W20),טבלה1013[[#This Row],[וסת קבוע אחרון]],"")</f>
        <v/>
      </c>
      <c r="AC21" s="1" t="str">
        <f>IF(AND(טבלה1013[[#This Row],[הווסת פעיל?]]=1,X20=0,טבלה1013[[#This Row],[וסת קבוע אחרון]]&lt;&gt;W20),1,"")</f>
        <v/>
      </c>
      <c r="AD21" s="1" t="str">
        <f>IF(AND(טבלה1013[[#This Row],[הווסת פעיל?]]&lt;&gt;"",B22=1),טבלה1013[[#This Row],[CycleNumber]],"")</f>
        <v/>
      </c>
      <c r="AE21" s="1" t="str">
        <f>IF(AND(טבלה1013[[#This Row],[הווסת פעיל?]]&lt;&gt;"",X20=""),טבלה1013[[#This Row],[CycleNumber]],"")</f>
        <v/>
      </c>
      <c r="AF21" s="1" t="str">
        <f>IF(B22=1,"",IF(טבלה1013[[#This Row],[הווסת פעיל?]]=1,IF(טבלה1013[[#This Row],[וסת קבוע אחרון]]=F22,1,0),""))</f>
        <v/>
      </c>
      <c r="AG21" s="1" t="str">
        <f>IF(B22=1,"",IF(טבלה1013[[#This Row],[הווסת פעיל?]]=1,IF(OR(טבלה1013[[#This Row],[וסת קבוע אחרון]]=F22,F22=טבלה1013[[#This Row],[LengthofCycle]]),1,0),""))</f>
        <v/>
      </c>
      <c r="AH21" s="1" t="str">
        <f>IF(B22=1,"",IF(טבלה1013[[#This Row],[הווסת פעיל?]]=1,IF(OR(טבלה1013[[#This Row],[וסת קבוע אחרון]]=F22,F22=טבלה1013[[#This Row],[LengthofCycle]],AND(טבלה1013[[#This Row],[LengthofCycle]]&lt;&gt;טבלה1013[[#This Row],[וסת קבוע אחרון]],OR(F22=28,F22=29))),1,0),""))</f>
        <v/>
      </c>
      <c r="AI21" s="1" t="str">
        <f>IF(AND(טבלה1013[[#This Row],[הווסת פעיל?]]=1,B22=1),1,"")</f>
        <v/>
      </c>
      <c r="AJ21" s="4">
        <f>IF(AND(טבלה1013[[#This Row],[הווסת פעיל?]]&lt;&gt;1,B22&lt;&gt;1,B22&lt;&gt;""),IF(טבלה1013[[#This Row],[LengthofCycle]]=F22,1,0),"")</f>
        <v>0</v>
      </c>
      <c r="AK21" s="4">
        <f>IF(AND(טבלה1013[[#This Row],[הווסת פעיל?]]&lt;&gt;1,B22&lt;&gt;1,B22&lt;&gt;""),IF(OR(טבלה1013[[#This Row],[LengthofCycle]]=F22,F22=29),1,0),"")</f>
        <v>0</v>
      </c>
      <c r="AL21" s="4">
        <f>IF(AND(טבלה1013[[#This Row],[הווסת פעיל?]]&lt;&gt;1,B22&lt;&gt;1,B22&lt;&gt;""),IF(OR(טבלה1013[[#This Row],[LengthofCycle]]=F22,F22=29,F22=28),1,0),"")</f>
        <v>1</v>
      </c>
      <c r="AV21" s="7">
        <f t="shared" si="10"/>
        <v>29</v>
      </c>
      <c r="AW21" s="7">
        <f t="shared" si="9"/>
        <v>0</v>
      </c>
      <c r="AX21" s="7">
        <f t="shared" si="11"/>
        <v>2</v>
      </c>
      <c r="AY21" s="7">
        <f t="shared" si="11"/>
        <v>3</v>
      </c>
      <c r="AZ21" s="7">
        <f t="shared" si="12"/>
        <v>5</v>
      </c>
    </row>
    <row r="22" spans="1:52" x14ac:dyDescent="0.25">
      <c r="A22" s="1" t="s">
        <v>31</v>
      </c>
      <c r="B22" s="1">
        <v>21</v>
      </c>
      <c r="C22" s="1">
        <v>0</v>
      </c>
      <c r="D22" s="1">
        <v>1</v>
      </c>
      <c r="E22" s="1">
        <v>0</v>
      </c>
      <c r="F22" s="1">
        <v>28</v>
      </c>
      <c r="G22" s="1">
        <f>טבלה1013[[#This Row],[LengthofCycle]]+1</f>
        <v>29</v>
      </c>
      <c r="H22" s="1">
        <f>IF(IFERROR(LOOKUP(טבלה1013[[#This Row],[ClientID]],קביעויות[השבוע]),FALSE)=טבלה1013[[#This Row],[ClientID]],1,"")</f>
        <v>1</v>
      </c>
      <c r="I22" s="1" t="str">
        <f>IF(AND(טבלה1013[[#This Row],[CycleNumber]]&gt;1,OR(B23="",טבלה1013[[#This Row],[CycleNumber]]&gt;B21)),IF(OR(AND(טבלה1013[[#This Row],[LengthofCycle]]=28,F21=28),AND(טבלה1013[[#This Row],[LengthofCycle]]=35,F21=35)),1,""),"")</f>
        <v/>
      </c>
      <c r="J22" s="1" t="str">
        <f>IF(AND(טבלה1013[[#This Row],[וסת השבוע]]=1,I21=1,טבלה1013[[#This Row],[CycleNumber]]&gt;B21),1,"")</f>
        <v/>
      </c>
      <c r="K22" s="1" t="str">
        <f>IF(טבלה1013[[#This Row],[CycleNumber]]=1,"",IF(טבלה1013[[#This Row],[וסת השבוע]]=1,0,IF(K21="","",IF(K21=0,IF(טבלה1013[[#This Row],[LengthofCycle]]=28,0,1),IF(K21=1,IF(טבלה1013[[#This Row],[LengthofCycle]]+F21=28*2,0,2),IF(K21=2,IF(טבלה1013[[#This Row],[LengthofCycle]]+F21+F20=28*3,0,3),""))))))</f>
        <v/>
      </c>
      <c r="L22" s="1" t="str">
        <f>IF(טבלה1013[[#This Row],[וסת השבוע]]=1,IF(טבלה1013[[#This Row],[וסת השבוע וההפלגה ביחד]]=1,L21+1,0),IF(AND(טבלה1013[[#This Row],[CycleNumber]]&gt;B21,טבלה1013[[#This Row],[CycleNumber]]&gt;1),IF(טבלה1013[[#This Row],[וסת השבוע פעיל?]]&lt;&gt;"",L21+1,""),""))</f>
        <v/>
      </c>
      <c r="M22" s="1" t="str">
        <f>IF(AND(טבלה1013[[#This Row],[וסת השבוע פעיל?]]&lt;&gt;"",טבלה1013[[#This Row],[CycleNumber]]&lt;B23,B23&lt;&gt;"",טבלה1013[[#This Row],[וסת השבוע פעיל?]]&lt;3),IF(K23=0,IF(AND(טבלה1013[[#This Row],[וסת השבוע פעיל?]]&gt;0,I23=1),0,1),0),"")</f>
        <v/>
      </c>
      <c r="N22" s="1" t="str">
        <f t="shared" si="8"/>
        <v/>
      </c>
      <c r="O22" s="1" t="str">
        <f>IF(AND(טבלה1013[[#This Row],[חיזוי - שבוע]]=1,J23=1),1,"")</f>
        <v/>
      </c>
      <c r="P22" s="1" t="str">
        <f>IF(AND(טבלה1013[[#This Row],[חיזוי טוב עם הפלגה?]]=1,טבלה1013[[#This Row],[וסת קבוע אחרון]]&lt;&gt;28,X21=1),1,"")</f>
        <v/>
      </c>
      <c r="Q22" s="1" t="str">
        <f>IF(AND(טבלה1013[[#This Row],[וסת השבוע פעיל?]]&lt;3,OR(טבלה1013[[#This Row],[CycleNumber]]&gt;B23,B23="")),1,"")</f>
        <v/>
      </c>
      <c r="R22" s="1">
        <f>IF(טבלה1013[[#This Row],[האישה קבעה וסת שבוע?]]=1,IF(טבלה1013[[#This Row],[וסת השבוע פעיל?]]&lt;3,1,0),"")</f>
        <v>0</v>
      </c>
      <c r="S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" s="1">
        <f t="shared" si="1"/>
        <v>0</v>
      </c>
      <c r="U22" s="1">
        <f t="shared" si="2"/>
        <v>0</v>
      </c>
      <c r="V22" s="1">
        <f t="shared" si="3"/>
        <v>0</v>
      </c>
      <c r="W22" s="1" t="str">
        <f>IF(טבלה1013[[#This Row],[3 הפלגות זהות]]="","",IF(טבלה1013[[#This Row],[3 הפלגות זהות]]=1,טבלה1013[[#This Row],[LengthofCycle]],W21))</f>
        <v/>
      </c>
      <c r="Y22" s="1" t="str">
        <f>IF(OR(טבלה1013[[#This Row],[הווסת פעיל?]]=0,טבלה1013[[#This Row],[הווסת פעיל?]]=""),"",SUM(Y21,טבלה1013[[#This Row],[הווסת פעיל?]]))</f>
        <v/>
      </c>
      <c r="Z22" s="1" t="str">
        <f>IF(AND(טבלה1013[[#This Row],[כמה מחזורים עד עקירה]]&lt;&gt;"",Y23=""),טבלה1013[[#This Row],[כמה מחזורים עד עקירה]],"")</f>
        <v/>
      </c>
      <c r="AA22" s="1" t="str">
        <f>IF(AND(טבלה1013[[#This Row],[הווסת פעיל?]]=1,טבלה1013[[#This Row],[וסת קבוע אחרון]]&lt;&gt;W21),טבלה1013[[#This Row],[וסת קבוע אחרון]],"")</f>
        <v/>
      </c>
      <c r="AB22" s="1" t="str">
        <f>IF(AND(טבלה1013[[#This Row],[הווסת פעיל?]]=1,X21=0,טבלה1013[[#This Row],[וסת קבוע אחרון]]=W21),טבלה1013[[#This Row],[וסת קבוע אחרון]],"")</f>
        <v/>
      </c>
      <c r="AC22" s="1" t="str">
        <f>IF(AND(טבלה1013[[#This Row],[הווסת פעיל?]]=1,X21=0,טבלה1013[[#This Row],[וסת קבוע אחרון]]&lt;&gt;W21),1,"")</f>
        <v/>
      </c>
      <c r="AD22" s="1" t="str">
        <f>IF(AND(טבלה1013[[#This Row],[הווסת פעיל?]]&lt;&gt;"",B23=1),טבלה1013[[#This Row],[CycleNumber]],"")</f>
        <v/>
      </c>
      <c r="AE22" s="1" t="str">
        <f>IF(AND(טבלה1013[[#This Row],[הווסת פעיל?]]&lt;&gt;"",X21=""),טבלה1013[[#This Row],[CycleNumber]],"")</f>
        <v/>
      </c>
      <c r="AF22" s="1" t="str">
        <f>IF(B23=1,"",IF(טבלה1013[[#This Row],[הווסת פעיל?]]=1,IF(טבלה1013[[#This Row],[וסת קבוע אחרון]]=F23,1,0),""))</f>
        <v/>
      </c>
      <c r="AG22" s="1" t="str">
        <f>IF(B23=1,"",IF(טבלה1013[[#This Row],[הווסת פעיל?]]=1,IF(OR(טבלה1013[[#This Row],[וסת קבוע אחרון]]=F23,F23=טבלה1013[[#This Row],[LengthofCycle]]),1,0),""))</f>
        <v/>
      </c>
      <c r="AH22" s="1" t="str">
        <f>IF(B23=1,"",IF(טבלה1013[[#This Row],[הווסת פעיל?]]=1,IF(OR(טבלה1013[[#This Row],[וסת קבוע אחרון]]=F23,F23=טבלה1013[[#This Row],[LengthofCycle]],AND(טבלה1013[[#This Row],[LengthofCycle]]&lt;&gt;טבלה1013[[#This Row],[וסת קבוע אחרון]],OR(F23=28,F23=29))),1,0),""))</f>
        <v/>
      </c>
      <c r="AI22" s="1" t="str">
        <f>IF(AND(טבלה1013[[#This Row],[הווסת פעיל?]]=1,B23=1),1,"")</f>
        <v/>
      </c>
      <c r="AJ22" s="4">
        <f>IF(AND(טבלה1013[[#This Row],[הווסת פעיל?]]&lt;&gt;1,B23&lt;&gt;1,B23&lt;&gt;""),IF(טבלה1013[[#This Row],[LengthofCycle]]=F23,1,0),"")</f>
        <v>0</v>
      </c>
      <c r="AK22" s="4">
        <f>IF(AND(טבלה1013[[#This Row],[הווסת פעיל?]]&lt;&gt;1,B23&lt;&gt;1,B23&lt;&gt;""),IF(OR(טבלה1013[[#This Row],[LengthofCycle]]=F23,F23=29),1,0),"")</f>
        <v>0</v>
      </c>
      <c r="AL22" s="4">
        <f>IF(AND(טבלה1013[[#This Row],[הווסת פעיל?]]&lt;&gt;1,B23&lt;&gt;1,B23&lt;&gt;""),IF(OR(טבלה1013[[#This Row],[LengthofCycle]]=F23,F23=29,F23=28),1,0),"")</f>
        <v>0</v>
      </c>
      <c r="AV22" s="6">
        <f t="shared" si="10"/>
        <v>30</v>
      </c>
      <c r="AW22" s="6">
        <f t="shared" si="9"/>
        <v>0</v>
      </c>
      <c r="AX22" s="6">
        <f t="shared" si="11"/>
        <v>0</v>
      </c>
      <c r="AY22" s="6">
        <f t="shared" si="11"/>
        <v>2</v>
      </c>
      <c r="AZ22" s="6">
        <f t="shared" si="12"/>
        <v>2</v>
      </c>
    </row>
    <row r="23" spans="1:52" x14ac:dyDescent="0.25">
      <c r="A23" s="1" t="s">
        <v>31</v>
      </c>
      <c r="B23" s="1">
        <v>22</v>
      </c>
      <c r="C23" s="1">
        <v>0</v>
      </c>
      <c r="D23" s="1">
        <v>1</v>
      </c>
      <c r="E23" s="1">
        <v>0</v>
      </c>
      <c r="F23" s="1">
        <v>26</v>
      </c>
      <c r="G23" s="1">
        <f>טבלה1013[[#This Row],[LengthofCycle]]+1</f>
        <v>27</v>
      </c>
      <c r="H23" s="1">
        <f>IF(IFERROR(LOOKUP(טבלה1013[[#This Row],[ClientID]],קביעויות[השבוע]),FALSE)=טבלה1013[[#This Row],[ClientID]],1,"")</f>
        <v>1</v>
      </c>
      <c r="I23" s="1" t="str">
        <f>IF(AND(טבלה1013[[#This Row],[CycleNumber]]&gt;1,OR(B24="",טבלה1013[[#This Row],[CycleNumber]]&gt;B22)),IF(OR(AND(טבלה1013[[#This Row],[LengthofCycle]]=28,F22=28),AND(טבלה1013[[#This Row],[LengthofCycle]]=35,F22=35)),1,""),"")</f>
        <v/>
      </c>
      <c r="J23" s="1" t="str">
        <f>IF(AND(טבלה1013[[#This Row],[וסת השבוע]]=1,I22=1,טבלה1013[[#This Row],[CycleNumber]]&gt;B22),1,"")</f>
        <v/>
      </c>
      <c r="K23" s="1" t="str">
        <f>IF(טבלה1013[[#This Row],[CycleNumber]]=1,"",IF(טבלה1013[[#This Row],[וסת השבוע]]=1,0,IF(K22="","",IF(K22=0,IF(טבלה1013[[#This Row],[LengthofCycle]]=28,0,1),IF(K22=1,IF(טבלה1013[[#This Row],[LengthofCycle]]+F22=28*2,0,2),IF(K22=2,IF(טבלה1013[[#This Row],[LengthofCycle]]+F22+F21=28*3,0,3),""))))))</f>
        <v/>
      </c>
      <c r="L23" s="1" t="str">
        <f>IF(טבלה1013[[#This Row],[וסת השבוע]]=1,IF(טבלה1013[[#This Row],[וסת השבוע וההפלגה ביחד]]=1,L22+1,0),IF(AND(טבלה1013[[#This Row],[CycleNumber]]&gt;B22,טבלה1013[[#This Row],[CycleNumber]]&gt;1),IF(טבלה1013[[#This Row],[וסת השבוע פעיל?]]&lt;&gt;"",L22+1,""),""))</f>
        <v/>
      </c>
      <c r="M23" s="1" t="str">
        <f>IF(AND(טבלה1013[[#This Row],[וסת השבוע פעיל?]]&lt;&gt;"",טבלה1013[[#This Row],[CycleNumber]]&lt;B24,B24&lt;&gt;"",טבלה1013[[#This Row],[וסת השבוע פעיל?]]&lt;3),IF(K24=0,IF(AND(טבלה1013[[#This Row],[וסת השבוע פעיל?]]&gt;0,I24=1),0,1),0),"")</f>
        <v/>
      </c>
      <c r="N23" s="1" t="str">
        <f t="shared" si="8"/>
        <v/>
      </c>
      <c r="O23" s="1" t="str">
        <f>IF(AND(טבלה1013[[#This Row],[חיזוי - שבוע]]=1,J24=1),1,"")</f>
        <v/>
      </c>
      <c r="P23" s="1" t="str">
        <f>IF(AND(טבלה1013[[#This Row],[חיזוי טוב עם הפלגה?]]=1,טבלה1013[[#This Row],[וסת קבוע אחרון]]&lt;&gt;28,X22=1),1,"")</f>
        <v/>
      </c>
      <c r="Q23" s="1" t="str">
        <f>IF(AND(טבלה1013[[#This Row],[וסת השבוע פעיל?]]&lt;3,OR(טבלה1013[[#This Row],[CycleNumber]]&gt;B24,B24="")),1,"")</f>
        <v/>
      </c>
      <c r="R23" s="1">
        <f>IF(טבלה1013[[#This Row],[האישה קבעה וסת שבוע?]]=1,IF(טבלה1013[[#This Row],[וסת השבוע פעיל?]]&lt;3,1,0),"")</f>
        <v>0</v>
      </c>
      <c r="S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" s="1">
        <f t="shared" si="1"/>
        <v>0</v>
      </c>
      <c r="U23" s="1">
        <f t="shared" si="2"/>
        <v>0</v>
      </c>
      <c r="V23" s="1">
        <f t="shared" si="3"/>
        <v>0</v>
      </c>
      <c r="W23" s="1" t="str">
        <f>IF(טבלה1013[[#This Row],[3 הפלגות זהות]]="","",IF(טבלה1013[[#This Row],[3 הפלגות זהות]]=1,טבלה1013[[#This Row],[LengthofCycle]],W22))</f>
        <v/>
      </c>
      <c r="Y23" s="1" t="str">
        <f>IF(OR(טבלה1013[[#This Row],[הווסת פעיל?]]=0,טבלה1013[[#This Row],[הווסת פעיל?]]=""),"",SUM(Y22,טבלה1013[[#This Row],[הווסת פעיל?]]))</f>
        <v/>
      </c>
      <c r="Z23" s="1" t="str">
        <f>IF(AND(טבלה1013[[#This Row],[כמה מחזורים עד עקירה]]&lt;&gt;"",Y24=""),טבלה1013[[#This Row],[כמה מחזורים עד עקירה]],"")</f>
        <v/>
      </c>
      <c r="AA23" s="1" t="str">
        <f>IF(AND(טבלה1013[[#This Row],[הווסת פעיל?]]=1,טבלה1013[[#This Row],[וסת קבוע אחרון]]&lt;&gt;W22),טבלה1013[[#This Row],[וסת קבוע אחרון]],"")</f>
        <v/>
      </c>
      <c r="AB23" s="1" t="str">
        <f>IF(AND(טבלה1013[[#This Row],[הווסת פעיל?]]=1,X22=0,טבלה1013[[#This Row],[וסת קבוע אחרון]]=W22),טבלה1013[[#This Row],[וסת קבוע אחרון]],"")</f>
        <v/>
      </c>
      <c r="AC23" s="1" t="str">
        <f>IF(AND(טבלה1013[[#This Row],[הווסת פעיל?]]=1,X22=0,טבלה1013[[#This Row],[וסת קבוע אחרון]]&lt;&gt;W22),1,"")</f>
        <v/>
      </c>
      <c r="AD23" s="1" t="str">
        <f>IF(AND(טבלה1013[[#This Row],[הווסת פעיל?]]&lt;&gt;"",B24=1),טבלה1013[[#This Row],[CycleNumber]],"")</f>
        <v/>
      </c>
      <c r="AE23" s="1" t="str">
        <f>IF(AND(טבלה1013[[#This Row],[הווסת פעיל?]]&lt;&gt;"",X22=""),טבלה1013[[#This Row],[CycleNumber]],"")</f>
        <v/>
      </c>
      <c r="AF23" s="1" t="str">
        <f>IF(B24=1,"",IF(טבלה1013[[#This Row],[הווסת פעיל?]]=1,IF(טבלה1013[[#This Row],[וסת קבוע אחרון]]=F24,1,0),""))</f>
        <v/>
      </c>
      <c r="AG23" s="1" t="str">
        <f>IF(B24=1,"",IF(טבלה1013[[#This Row],[הווסת פעיל?]]=1,IF(OR(טבלה1013[[#This Row],[וסת קבוע אחרון]]=F24,F24=טבלה1013[[#This Row],[LengthofCycle]]),1,0),""))</f>
        <v/>
      </c>
      <c r="AH23" s="1" t="str">
        <f>IF(B24=1,"",IF(טבלה1013[[#This Row],[הווסת פעיל?]]=1,IF(OR(טבלה1013[[#This Row],[וסת קבוע אחרון]]=F24,F24=טבלה1013[[#This Row],[LengthofCycle]],AND(טבלה1013[[#This Row],[LengthofCycle]]&lt;&gt;טבלה1013[[#This Row],[וסת קבוע אחרון]],OR(F24=28,F24=29))),1,0),""))</f>
        <v/>
      </c>
      <c r="AI23" s="1" t="str">
        <f>IF(AND(טבלה1013[[#This Row],[הווסת פעיל?]]=1,B24=1),1,"")</f>
        <v/>
      </c>
      <c r="AJ23" s="4">
        <f>IF(AND(טבלה1013[[#This Row],[הווסת פעיל?]]&lt;&gt;1,B24&lt;&gt;1,B24&lt;&gt;""),IF(טבלה1013[[#This Row],[LengthofCycle]]=F24,1,0),"")</f>
        <v>0</v>
      </c>
      <c r="AK23" s="4">
        <f>IF(AND(טבלה1013[[#This Row],[הווסת פעיל?]]&lt;&gt;1,B24&lt;&gt;1,B24&lt;&gt;""),IF(OR(טבלה1013[[#This Row],[LengthofCycle]]=F24,F24=29),1,0),"")</f>
        <v>0</v>
      </c>
      <c r="AL23" s="4">
        <f>IF(AND(טבלה1013[[#This Row],[הווסת פעיל?]]&lt;&gt;1,B24&lt;&gt;1,B24&lt;&gt;""),IF(OR(טבלה1013[[#This Row],[LengthofCycle]]=F24,F24=29,F24=28),1,0),"")</f>
        <v>0</v>
      </c>
      <c r="AV23" s="7">
        <f t="shared" si="10"/>
        <v>31</v>
      </c>
      <c r="AW23" s="7">
        <f t="shared" si="9"/>
        <v>0</v>
      </c>
      <c r="AX23" s="7">
        <f t="shared" si="11"/>
        <v>1</v>
      </c>
      <c r="AY23" s="7">
        <f t="shared" si="11"/>
        <v>2</v>
      </c>
      <c r="AZ23" s="7">
        <f t="shared" si="12"/>
        <v>3</v>
      </c>
    </row>
    <row r="24" spans="1:52" x14ac:dyDescent="0.25">
      <c r="A24" s="1" t="s">
        <v>31</v>
      </c>
      <c r="B24" s="1">
        <v>23</v>
      </c>
      <c r="C24" s="1">
        <v>0</v>
      </c>
      <c r="D24" s="1">
        <v>1</v>
      </c>
      <c r="E24" s="1">
        <v>0</v>
      </c>
      <c r="F24" s="1">
        <v>27</v>
      </c>
      <c r="G24" s="1">
        <f>טבלה1013[[#This Row],[LengthofCycle]]+1</f>
        <v>28</v>
      </c>
      <c r="H24" s="1">
        <f>IF(IFERROR(LOOKUP(טבלה1013[[#This Row],[ClientID]],קביעויות[השבוע]),FALSE)=טבלה1013[[#This Row],[ClientID]],1,"")</f>
        <v>1</v>
      </c>
      <c r="I24" s="1" t="str">
        <f>IF(AND(טבלה1013[[#This Row],[CycleNumber]]&gt;1,OR(B25="",טבלה1013[[#This Row],[CycleNumber]]&gt;B23)),IF(OR(AND(טבלה1013[[#This Row],[LengthofCycle]]=28,F23=28),AND(טבלה1013[[#This Row],[LengthofCycle]]=35,F23=35)),1,""),"")</f>
        <v/>
      </c>
      <c r="J24" s="1" t="str">
        <f>IF(AND(טבלה1013[[#This Row],[וסת השבוע]]=1,I23=1,טבלה1013[[#This Row],[CycleNumber]]&gt;B23),1,"")</f>
        <v/>
      </c>
      <c r="K24" s="1" t="str">
        <f>IF(טבלה1013[[#This Row],[CycleNumber]]=1,"",IF(טבלה1013[[#This Row],[וסת השבוע]]=1,0,IF(K23="","",IF(K23=0,IF(טבלה1013[[#This Row],[LengthofCycle]]=28,0,1),IF(K23=1,IF(טבלה1013[[#This Row],[LengthofCycle]]+F23=28*2,0,2),IF(K23=2,IF(טבלה1013[[#This Row],[LengthofCycle]]+F23+F22=28*3,0,3),""))))))</f>
        <v/>
      </c>
      <c r="L24" s="1" t="str">
        <f>IF(טבלה1013[[#This Row],[וסת השבוע]]=1,IF(טבלה1013[[#This Row],[וסת השבוע וההפלגה ביחד]]=1,L23+1,0),IF(AND(טבלה1013[[#This Row],[CycleNumber]]&gt;B23,טבלה1013[[#This Row],[CycleNumber]]&gt;1),IF(טבלה1013[[#This Row],[וסת השבוע פעיל?]]&lt;&gt;"",L23+1,""),""))</f>
        <v/>
      </c>
      <c r="M24" s="1" t="str">
        <f>IF(AND(טבלה1013[[#This Row],[וסת השבוע פעיל?]]&lt;&gt;"",טבלה1013[[#This Row],[CycleNumber]]&lt;B25,B25&lt;&gt;"",טבלה1013[[#This Row],[וסת השבוע פעיל?]]&lt;3),IF(K25=0,IF(AND(טבלה1013[[#This Row],[וסת השבוע פעיל?]]&gt;0,I25=1),0,1),0),"")</f>
        <v/>
      </c>
      <c r="N24" s="1" t="str">
        <f t="shared" si="8"/>
        <v/>
      </c>
      <c r="O24" s="1" t="str">
        <f>IF(AND(טבלה1013[[#This Row],[חיזוי - שבוע]]=1,J25=1),1,"")</f>
        <v/>
      </c>
      <c r="P24" s="1" t="str">
        <f>IF(AND(טבלה1013[[#This Row],[חיזוי טוב עם הפלגה?]]=1,טבלה1013[[#This Row],[וסת קבוע אחרון]]&lt;&gt;28,X23=1),1,"")</f>
        <v/>
      </c>
      <c r="Q24" s="1" t="str">
        <f>IF(AND(טבלה1013[[#This Row],[וסת השבוע פעיל?]]&lt;3,OR(טבלה1013[[#This Row],[CycleNumber]]&gt;B25,B25="")),1,"")</f>
        <v/>
      </c>
      <c r="R24" s="1">
        <f>IF(טבלה1013[[#This Row],[האישה קבעה וסת שבוע?]]=1,IF(טבלה1013[[#This Row],[וסת השבוע פעיל?]]&lt;3,1,0),"")</f>
        <v>0</v>
      </c>
      <c r="S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" s="1">
        <f t="shared" si="1"/>
        <v>0</v>
      </c>
      <c r="U24" s="1">
        <f t="shared" si="2"/>
        <v>0</v>
      </c>
      <c r="V24" s="1">
        <f t="shared" si="3"/>
        <v>0</v>
      </c>
      <c r="W24" s="1" t="str">
        <f>IF(טבלה1013[[#This Row],[3 הפלגות זהות]]="","",IF(טבלה1013[[#This Row],[3 הפלגות זהות]]=1,טבלה1013[[#This Row],[LengthofCycle]],W23))</f>
        <v/>
      </c>
      <c r="Y24" s="1" t="str">
        <f>IF(OR(טבלה1013[[#This Row],[הווסת פעיל?]]=0,טבלה1013[[#This Row],[הווסת פעיל?]]=""),"",SUM(Y23,טבלה1013[[#This Row],[הווסת פעיל?]]))</f>
        <v/>
      </c>
      <c r="Z24" s="1" t="str">
        <f>IF(AND(טבלה1013[[#This Row],[כמה מחזורים עד עקירה]]&lt;&gt;"",Y25=""),טבלה1013[[#This Row],[כמה מחזורים עד עקירה]],"")</f>
        <v/>
      </c>
      <c r="AA24" s="1" t="str">
        <f>IF(AND(טבלה1013[[#This Row],[הווסת פעיל?]]=1,טבלה1013[[#This Row],[וסת קבוע אחרון]]&lt;&gt;W23),טבלה1013[[#This Row],[וסת קבוע אחרון]],"")</f>
        <v/>
      </c>
      <c r="AB24" s="1" t="str">
        <f>IF(AND(טבלה1013[[#This Row],[הווסת פעיל?]]=1,X23=0,טבלה1013[[#This Row],[וסת קבוע אחרון]]=W23),טבלה1013[[#This Row],[וסת קבוע אחרון]],"")</f>
        <v/>
      </c>
      <c r="AC24" s="1" t="str">
        <f>IF(AND(טבלה1013[[#This Row],[הווסת פעיל?]]=1,X23=0,טבלה1013[[#This Row],[וסת קבוע אחרון]]&lt;&gt;W23),1,"")</f>
        <v/>
      </c>
      <c r="AD24" s="1" t="str">
        <f>IF(AND(טבלה1013[[#This Row],[הווסת פעיל?]]&lt;&gt;"",B25=1),טבלה1013[[#This Row],[CycleNumber]],"")</f>
        <v/>
      </c>
      <c r="AE24" s="1" t="str">
        <f>IF(AND(טבלה1013[[#This Row],[הווסת פעיל?]]&lt;&gt;"",X23=""),טבלה1013[[#This Row],[CycleNumber]],"")</f>
        <v/>
      </c>
      <c r="AF24" s="1" t="str">
        <f>IF(B25=1,"",IF(טבלה1013[[#This Row],[הווסת פעיל?]]=1,IF(טבלה1013[[#This Row],[וסת קבוע אחרון]]=F25,1,0),""))</f>
        <v/>
      </c>
      <c r="AG24" s="1" t="str">
        <f>IF(B25=1,"",IF(טבלה1013[[#This Row],[הווסת פעיל?]]=1,IF(OR(טבלה1013[[#This Row],[וסת קבוע אחרון]]=F25,F25=טבלה1013[[#This Row],[LengthofCycle]]),1,0),""))</f>
        <v/>
      </c>
      <c r="AH24" s="1" t="str">
        <f>IF(B25=1,"",IF(טבלה1013[[#This Row],[הווסת פעיל?]]=1,IF(OR(טבלה1013[[#This Row],[וסת קבוע אחרון]]=F25,F25=טבלה1013[[#This Row],[LengthofCycle]],AND(טבלה1013[[#This Row],[LengthofCycle]]&lt;&gt;טבלה1013[[#This Row],[וסת קבוע אחרון]],OR(F25=28,F25=29))),1,0),""))</f>
        <v/>
      </c>
      <c r="AI24" s="1" t="str">
        <f>IF(AND(טבלה1013[[#This Row],[הווסת פעיל?]]=1,B25=1),1,"")</f>
        <v/>
      </c>
      <c r="AJ24" s="4">
        <f>IF(AND(טבלה1013[[#This Row],[הווסת פעיל?]]&lt;&gt;1,B25&lt;&gt;1,B25&lt;&gt;""),IF(טבלה1013[[#This Row],[LengthofCycle]]=F25,1,0),"")</f>
        <v>1</v>
      </c>
      <c r="AK24" s="4">
        <f>IF(AND(טבלה1013[[#This Row],[הווסת פעיל?]]&lt;&gt;1,B25&lt;&gt;1,B25&lt;&gt;""),IF(OR(טבלה1013[[#This Row],[LengthofCycle]]=F25,F25=29),1,0),"")</f>
        <v>1</v>
      </c>
      <c r="AL24" s="4">
        <f>IF(AND(טבלה1013[[#This Row],[הווסת פעיל?]]&lt;&gt;1,B25&lt;&gt;1,B25&lt;&gt;""),IF(OR(טבלה1013[[#This Row],[LengthofCycle]]=F25,F25=29,F25=28),1,0),"")</f>
        <v>1</v>
      </c>
      <c r="AV24" s="6">
        <f t="shared" si="10"/>
        <v>32</v>
      </c>
      <c r="AW24" s="6">
        <f t="shared" si="9"/>
        <v>0</v>
      </c>
      <c r="AX24" s="6">
        <f t="shared" si="11"/>
        <v>0</v>
      </c>
      <c r="AY24" s="6">
        <f t="shared" si="11"/>
        <v>1</v>
      </c>
      <c r="AZ24" s="6">
        <f t="shared" si="12"/>
        <v>1</v>
      </c>
    </row>
    <row r="25" spans="1:52" x14ac:dyDescent="0.25">
      <c r="A25" s="1" t="s">
        <v>31</v>
      </c>
      <c r="B25" s="1">
        <v>24</v>
      </c>
      <c r="C25" s="1">
        <v>0</v>
      </c>
      <c r="D25" s="1">
        <v>1</v>
      </c>
      <c r="E25" s="1">
        <v>0</v>
      </c>
      <c r="F25" s="1">
        <v>27</v>
      </c>
      <c r="G25" s="1">
        <f>טבלה1013[[#This Row],[LengthofCycle]]+1</f>
        <v>28</v>
      </c>
      <c r="H25" s="1">
        <f>IF(IFERROR(LOOKUP(טבלה1013[[#This Row],[ClientID]],קביעויות[השבוע]),FALSE)=טבלה1013[[#This Row],[ClientID]],1,"")</f>
        <v>1</v>
      </c>
      <c r="I25" s="1" t="str">
        <f>IF(AND(טבלה1013[[#This Row],[CycleNumber]]&gt;1,OR(B26="",טבלה1013[[#This Row],[CycleNumber]]&gt;B24)),IF(OR(AND(טבלה1013[[#This Row],[LengthofCycle]]=28,F24=28),AND(טבלה1013[[#This Row],[LengthofCycle]]=35,F24=35)),1,""),"")</f>
        <v/>
      </c>
      <c r="J25" s="1" t="str">
        <f>IF(AND(טבלה1013[[#This Row],[וסת השבוע]]=1,I24=1,טבלה1013[[#This Row],[CycleNumber]]&gt;B24),1,"")</f>
        <v/>
      </c>
      <c r="K25" s="1" t="str">
        <f>IF(טבלה1013[[#This Row],[CycleNumber]]=1,"",IF(טבלה1013[[#This Row],[וסת השבוע]]=1,0,IF(K24="","",IF(K24=0,IF(טבלה1013[[#This Row],[LengthofCycle]]=28,0,1),IF(K24=1,IF(טבלה1013[[#This Row],[LengthofCycle]]+F24=28*2,0,2),IF(K24=2,IF(טבלה1013[[#This Row],[LengthofCycle]]+F24+F23=28*3,0,3),""))))))</f>
        <v/>
      </c>
      <c r="L25" s="1" t="str">
        <f>IF(טבלה1013[[#This Row],[וסת השבוע]]=1,IF(טבלה1013[[#This Row],[וסת השבוע וההפלגה ביחד]]=1,L24+1,0),IF(AND(טבלה1013[[#This Row],[CycleNumber]]&gt;B24,טבלה1013[[#This Row],[CycleNumber]]&gt;1),IF(טבלה1013[[#This Row],[וסת השבוע פעיל?]]&lt;&gt;"",L24+1,""),""))</f>
        <v/>
      </c>
      <c r="M25" s="1" t="str">
        <f>IF(AND(טבלה1013[[#This Row],[וסת השבוע פעיל?]]&lt;&gt;"",טבלה1013[[#This Row],[CycleNumber]]&lt;B26,B26&lt;&gt;"",טבלה1013[[#This Row],[וסת השבוע פעיל?]]&lt;3),IF(K26=0,IF(AND(טבלה1013[[#This Row],[וסת השבוע פעיל?]]&gt;0,I26=1),0,1),0),"")</f>
        <v/>
      </c>
      <c r="N25" s="1" t="str">
        <f t="shared" si="8"/>
        <v/>
      </c>
      <c r="O25" s="1" t="str">
        <f>IF(AND(טבלה1013[[#This Row],[חיזוי - שבוע]]=1,J26=1),1,"")</f>
        <v/>
      </c>
      <c r="P25" s="1" t="str">
        <f>IF(AND(טבלה1013[[#This Row],[חיזוי טוב עם הפלגה?]]=1,טבלה1013[[#This Row],[וסת קבוע אחרון]]&lt;&gt;28,X24=1),1,"")</f>
        <v/>
      </c>
      <c r="Q25" s="1" t="str">
        <f>IF(AND(טבלה1013[[#This Row],[וסת השבוע פעיל?]]&lt;3,OR(טבלה1013[[#This Row],[CycleNumber]]&gt;B26,B26="")),1,"")</f>
        <v/>
      </c>
      <c r="R25" s="1">
        <f>IF(טבלה1013[[#This Row],[האישה קבעה וסת שבוע?]]=1,IF(טבלה1013[[#This Row],[וסת השבוע פעיל?]]&lt;3,1,0),"")</f>
        <v>0</v>
      </c>
      <c r="S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" s="1">
        <f t="shared" si="1"/>
        <v>0</v>
      </c>
      <c r="U25" s="1">
        <f t="shared" si="2"/>
        <v>0</v>
      </c>
      <c r="V25" s="1">
        <f t="shared" si="3"/>
        <v>0</v>
      </c>
      <c r="W25" s="1" t="str">
        <f>IF(טבלה1013[[#This Row],[3 הפלגות זהות]]="","",IF(טבלה1013[[#This Row],[3 הפלגות זהות]]=1,טבלה1013[[#This Row],[LengthofCycle]],W24))</f>
        <v/>
      </c>
      <c r="Y25" s="1" t="str">
        <f>IF(OR(טבלה1013[[#This Row],[הווסת פעיל?]]=0,טבלה1013[[#This Row],[הווסת פעיל?]]=""),"",SUM(Y24,טבלה1013[[#This Row],[הווסת פעיל?]]))</f>
        <v/>
      </c>
      <c r="Z25" s="1" t="str">
        <f>IF(AND(טבלה1013[[#This Row],[כמה מחזורים עד עקירה]]&lt;&gt;"",Y26=""),טבלה1013[[#This Row],[כמה מחזורים עד עקירה]],"")</f>
        <v/>
      </c>
      <c r="AA25" s="1" t="str">
        <f>IF(AND(טבלה1013[[#This Row],[הווסת פעיל?]]=1,טבלה1013[[#This Row],[וסת קבוע אחרון]]&lt;&gt;W24),טבלה1013[[#This Row],[וסת קבוע אחרון]],"")</f>
        <v/>
      </c>
      <c r="AB25" s="1" t="str">
        <f>IF(AND(טבלה1013[[#This Row],[הווסת פעיל?]]=1,X24=0,טבלה1013[[#This Row],[וסת קבוע אחרון]]=W24),טבלה1013[[#This Row],[וסת קבוע אחרון]],"")</f>
        <v/>
      </c>
      <c r="AC25" s="1" t="str">
        <f>IF(AND(טבלה1013[[#This Row],[הווסת פעיל?]]=1,X24=0,טבלה1013[[#This Row],[וסת קבוע אחרון]]&lt;&gt;W24),1,"")</f>
        <v/>
      </c>
      <c r="AD25" s="1" t="str">
        <f>IF(AND(טבלה1013[[#This Row],[הווסת פעיל?]]&lt;&gt;"",B26=1),טבלה1013[[#This Row],[CycleNumber]],"")</f>
        <v/>
      </c>
      <c r="AE25" s="1" t="str">
        <f>IF(AND(טבלה1013[[#This Row],[הווסת פעיל?]]&lt;&gt;"",X24=""),טבלה1013[[#This Row],[CycleNumber]],"")</f>
        <v/>
      </c>
      <c r="AF25" s="1" t="str">
        <f>IF(B26=1,"",IF(טבלה1013[[#This Row],[הווסת פעיל?]]=1,IF(טבלה1013[[#This Row],[וסת קבוע אחרון]]=F26,1,0),""))</f>
        <v/>
      </c>
      <c r="AG25" s="1" t="str">
        <f>IF(B26=1,"",IF(טבלה1013[[#This Row],[הווסת פעיל?]]=1,IF(OR(טבלה1013[[#This Row],[וסת קבוע אחרון]]=F26,F26=טבלה1013[[#This Row],[LengthofCycle]]),1,0),""))</f>
        <v/>
      </c>
      <c r="AH25" s="1" t="str">
        <f>IF(B26=1,"",IF(טבלה1013[[#This Row],[הווסת פעיל?]]=1,IF(OR(טבלה1013[[#This Row],[וסת קבוע אחרון]]=F26,F26=טבלה1013[[#This Row],[LengthofCycle]],AND(טבלה1013[[#This Row],[LengthofCycle]]&lt;&gt;טבלה1013[[#This Row],[וסת קבוע אחרון]],OR(F26=28,F26=29))),1,0),""))</f>
        <v/>
      </c>
      <c r="AI25" s="1" t="str">
        <f>IF(AND(טבלה1013[[#This Row],[הווסת פעיל?]]=1,B26=1),1,"")</f>
        <v/>
      </c>
      <c r="AJ25" s="4">
        <f>IF(AND(טבלה1013[[#This Row],[הווסת פעיל?]]&lt;&gt;1,B26&lt;&gt;1,B26&lt;&gt;""),IF(טבלה1013[[#This Row],[LengthofCycle]]=F26,1,0),"")</f>
        <v>0</v>
      </c>
      <c r="AK25" s="4">
        <f>IF(AND(טבלה1013[[#This Row],[הווסת פעיל?]]&lt;&gt;1,B26&lt;&gt;1,B26&lt;&gt;""),IF(OR(טבלה1013[[#This Row],[LengthofCycle]]=F26,F26=29),1,0),"")</f>
        <v>0</v>
      </c>
      <c r="AL25" s="4">
        <f>IF(AND(טבלה1013[[#This Row],[הווסת פעיל?]]&lt;&gt;1,B26&lt;&gt;1,B26&lt;&gt;""),IF(OR(טבלה1013[[#This Row],[LengthofCycle]]=F26,F26=29,F26=28),1,0),"")</f>
        <v>0</v>
      </c>
      <c r="AV25" s="7" t="s">
        <v>36</v>
      </c>
      <c r="AW25" s="7">
        <f>SUM(AW17:AW24)</f>
        <v>2</v>
      </c>
      <c r="AX25" s="7">
        <f>SUM(AX17:AX24)</f>
        <v>7</v>
      </c>
      <c r="AY25" s="7">
        <f>SUM(AY17:AY24)</f>
        <v>26</v>
      </c>
      <c r="AZ25" s="7">
        <f t="shared" si="12"/>
        <v>35</v>
      </c>
    </row>
    <row r="26" spans="1:52" x14ac:dyDescent="0.25">
      <c r="A26" s="1" t="s">
        <v>31</v>
      </c>
      <c r="B26" s="1">
        <v>25</v>
      </c>
      <c r="C26" s="1">
        <v>0</v>
      </c>
      <c r="D26" s="1">
        <v>1</v>
      </c>
      <c r="E26" s="1">
        <v>0</v>
      </c>
      <c r="F26" s="1">
        <v>25</v>
      </c>
      <c r="G26" s="1">
        <f>טבלה1013[[#This Row],[LengthofCycle]]+1</f>
        <v>26</v>
      </c>
      <c r="H26" s="1">
        <f>IF(IFERROR(LOOKUP(טבלה1013[[#This Row],[ClientID]],קביעויות[השבוע]),FALSE)=טבלה1013[[#This Row],[ClientID]],1,"")</f>
        <v>1</v>
      </c>
      <c r="I26" s="1" t="str">
        <f>IF(AND(טבלה1013[[#This Row],[CycleNumber]]&gt;1,OR(B27="",טבלה1013[[#This Row],[CycleNumber]]&gt;B25)),IF(OR(AND(טבלה1013[[#This Row],[LengthofCycle]]=28,F25=28),AND(טבלה1013[[#This Row],[LengthofCycle]]=35,F25=35)),1,""),"")</f>
        <v/>
      </c>
      <c r="J26" s="1" t="str">
        <f>IF(AND(טבלה1013[[#This Row],[וסת השבוע]]=1,I25=1,טבלה1013[[#This Row],[CycleNumber]]&gt;B25),1,"")</f>
        <v/>
      </c>
      <c r="K26" s="1" t="str">
        <f>IF(טבלה1013[[#This Row],[CycleNumber]]=1,"",IF(טבלה1013[[#This Row],[וסת השבוע]]=1,0,IF(K25="","",IF(K25=0,IF(טבלה1013[[#This Row],[LengthofCycle]]=28,0,1),IF(K25=1,IF(טבלה1013[[#This Row],[LengthofCycle]]+F25=28*2,0,2),IF(K25=2,IF(טבלה1013[[#This Row],[LengthofCycle]]+F25+F24=28*3,0,3),""))))))</f>
        <v/>
      </c>
      <c r="L26" s="1" t="str">
        <f>IF(טבלה1013[[#This Row],[וסת השבוע]]=1,IF(טבלה1013[[#This Row],[וסת השבוע וההפלגה ביחד]]=1,L25+1,0),IF(AND(טבלה1013[[#This Row],[CycleNumber]]&gt;B25,טבלה1013[[#This Row],[CycleNumber]]&gt;1),IF(טבלה1013[[#This Row],[וסת השבוע פעיל?]]&lt;&gt;"",L25+1,""),""))</f>
        <v/>
      </c>
      <c r="M26" s="1" t="str">
        <f>IF(AND(טבלה1013[[#This Row],[וסת השבוע פעיל?]]&lt;&gt;"",טבלה1013[[#This Row],[CycleNumber]]&lt;B27,B27&lt;&gt;"",טבלה1013[[#This Row],[וסת השבוע פעיל?]]&lt;3),IF(K27=0,IF(AND(טבלה1013[[#This Row],[וסת השבוע פעיל?]]&gt;0,I27=1),0,1),0),"")</f>
        <v/>
      </c>
      <c r="N26" s="1" t="str">
        <f t="shared" si="8"/>
        <v/>
      </c>
      <c r="O26" s="1" t="str">
        <f>IF(AND(טבלה1013[[#This Row],[חיזוי - שבוע]]=1,J27=1),1,"")</f>
        <v/>
      </c>
      <c r="P26" s="1" t="str">
        <f>IF(AND(טבלה1013[[#This Row],[חיזוי טוב עם הפלגה?]]=1,טבלה1013[[#This Row],[וסת קבוע אחרון]]&lt;&gt;28,X25=1),1,"")</f>
        <v/>
      </c>
      <c r="Q26" s="1" t="str">
        <f>IF(AND(טבלה1013[[#This Row],[וסת השבוע פעיל?]]&lt;3,OR(טבלה1013[[#This Row],[CycleNumber]]&gt;B27,B27="")),1,"")</f>
        <v/>
      </c>
      <c r="R26" s="1">
        <f>IF(טבלה1013[[#This Row],[האישה קבעה וסת שבוע?]]=1,IF(טבלה1013[[#This Row],[וסת השבוע פעיל?]]&lt;3,1,0),"")</f>
        <v>0</v>
      </c>
      <c r="S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" s="1">
        <f t="shared" si="1"/>
        <v>0</v>
      </c>
      <c r="U26" s="1">
        <f t="shared" si="2"/>
        <v>0</v>
      </c>
      <c r="V26" s="1">
        <f t="shared" si="3"/>
        <v>0</v>
      </c>
      <c r="W26" s="1" t="str">
        <f>IF(טבלה1013[[#This Row],[3 הפלגות זהות]]="","",IF(טבלה1013[[#This Row],[3 הפלגות זהות]]=1,טבלה1013[[#This Row],[LengthofCycle]],W25))</f>
        <v/>
      </c>
      <c r="Y26" s="1" t="str">
        <f>IF(OR(טבלה1013[[#This Row],[הווסת פעיל?]]=0,טבלה1013[[#This Row],[הווסת פעיל?]]=""),"",SUM(Y25,טבלה1013[[#This Row],[הווסת פעיל?]]))</f>
        <v/>
      </c>
      <c r="Z26" s="1" t="str">
        <f>IF(AND(טבלה1013[[#This Row],[כמה מחזורים עד עקירה]]&lt;&gt;"",Y27=""),טבלה1013[[#This Row],[כמה מחזורים עד עקירה]],"")</f>
        <v/>
      </c>
      <c r="AA26" s="1" t="str">
        <f>IF(AND(טבלה1013[[#This Row],[הווסת פעיל?]]=1,טבלה1013[[#This Row],[וסת קבוע אחרון]]&lt;&gt;W25),טבלה1013[[#This Row],[וסת קבוע אחרון]],"")</f>
        <v/>
      </c>
      <c r="AB26" s="1" t="str">
        <f>IF(AND(טבלה1013[[#This Row],[הווסת פעיל?]]=1,X25=0,טבלה1013[[#This Row],[וסת קבוע אחרון]]=W25),טבלה1013[[#This Row],[וסת קבוע אחרון]],"")</f>
        <v/>
      </c>
      <c r="AC26" s="1" t="str">
        <f>IF(AND(טבלה1013[[#This Row],[הווסת פעיל?]]=1,X25=0,טבלה1013[[#This Row],[וסת קבוע אחרון]]&lt;&gt;W25),1,"")</f>
        <v/>
      </c>
      <c r="AD26" s="1" t="str">
        <f>IF(AND(טבלה1013[[#This Row],[הווסת פעיל?]]&lt;&gt;"",B27=1),טבלה1013[[#This Row],[CycleNumber]],"")</f>
        <v/>
      </c>
      <c r="AE26" s="1" t="str">
        <f>IF(AND(טבלה1013[[#This Row],[הווסת פעיל?]]&lt;&gt;"",X25=""),טבלה1013[[#This Row],[CycleNumber]],"")</f>
        <v/>
      </c>
      <c r="AF26" s="1" t="str">
        <f>IF(B27=1,"",IF(טבלה1013[[#This Row],[הווסת פעיל?]]=1,IF(טבלה1013[[#This Row],[וסת קבוע אחרון]]=F27,1,0),""))</f>
        <v/>
      </c>
      <c r="AG26" s="1" t="str">
        <f>IF(B27=1,"",IF(טבלה1013[[#This Row],[הווסת פעיל?]]=1,IF(OR(טבלה1013[[#This Row],[וסת קבוע אחרון]]=F27,F27=טבלה1013[[#This Row],[LengthofCycle]]),1,0),""))</f>
        <v/>
      </c>
      <c r="AH26" s="1" t="str">
        <f>IF(B27=1,"",IF(טבלה1013[[#This Row],[הווסת פעיל?]]=1,IF(OR(טבלה1013[[#This Row],[וסת קבוע אחרון]]=F27,F27=טבלה1013[[#This Row],[LengthofCycle]],AND(טבלה1013[[#This Row],[LengthofCycle]]&lt;&gt;טבלה1013[[#This Row],[וסת קבוע אחרון]],OR(F27=28,F27=29))),1,0),""))</f>
        <v/>
      </c>
      <c r="AI26" s="1" t="str">
        <f>IF(AND(טבלה1013[[#This Row],[הווסת פעיל?]]=1,B27=1),1,"")</f>
        <v/>
      </c>
      <c r="AJ26" s="4">
        <f>IF(AND(טבלה1013[[#This Row],[הווסת פעיל?]]&lt;&gt;1,B27&lt;&gt;1,B27&lt;&gt;""),IF(טבלה1013[[#This Row],[LengthofCycle]]=F27,1,0),"")</f>
        <v>0</v>
      </c>
      <c r="AK26" s="4">
        <f>IF(AND(טבלה1013[[#This Row],[הווסת פעיל?]]&lt;&gt;1,B27&lt;&gt;1,B27&lt;&gt;""),IF(OR(טבלה1013[[#This Row],[LengthofCycle]]=F27,F27=29),1,0),"")</f>
        <v>0</v>
      </c>
      <c r="AL26" s="4">
        <f>IF(AND(טבלה1013[[#This Row],[הווסת פעיל?]]&lt;&gt;1,B27&lt;&gt;1,B27&lt;&gt;""),IF(OR(טבלה1013[[#This Row],[LengthofCycle]]=F27,F27=29,F27=28),1,0),"")</f>
        <v>0</v>
      </c>
    </row>
    <row r="27" spans="1:52" x14ac:dyDescent="0.25">
      <c r="A27" s="1" t="s">
        <v>31</v>
      </c>
      <c r="B27" s="1">
        <v>26</v>
      </c>
      <c r="C27" s="1">
        <v>0</v>
      </c>
      <c r="D27" s="1">
        <v>1</v>
      </c>
      <c r="E27" s="1">
        <v>0</v>
      </c>
      <c r="F27" s="1">
        <v>32</v>
      </c>
      <c r="G27" s="1">
        <f>טבלה1013[[#This Row],[LengthofCycle]]+1</f>
        <v>33</v>
      </c>
      <c r="H27" s="1">
        <f>IF(IFERROR(LOOKUP(טבלה1013[[#This Row],[ClientID]],קביעויות[השבוע]),FALSE)=טבלה1013[[#This Row],[ClientID]],1,"")</f>
        <v>1</v>
      </c>
      <c r="I27" s="1" t="str">
        <f>IF(AND(טבלה1013[[#This Row],[CycleNumber]]&gt;1,OR(B28="",טבלה1013[[#This Row],[CycleNumber]]&gt;B26)),IF(OR(AND(טבלה1013[[#This Row],[LengthofCycle]]=28,F26=28),AND(טבלה1013[[#This Row],[LengthofCycle]]=35,F26=35)),1,""),"")</f>
        <v/>
      </c>
      <c r="J27" s="1" t="str">
        <f>IF(AND(טבלה1013[[#This Row],[וסת השבוע]]=1,I26=1,טבלה1013[[#This Row],[CycleNumber]]&gt;B26),1,"")</f>
        <v/>
      </c>
      <c r="K27" s="1" t="str">
        <f>IF(טבלה1013[[#This Row],[CycleNumber]]=1,"",IF(טבלה1013[[#This Row],[וסת השבוע]]=1,0,IF(K26="","",IF(K26=0,IF(טבלה1013[[#This Row],[LengthofCycle]]=28,0,1),IF(K26=1,IF(טבלה1013[[#This Row],[LengthofCycle]]+F26=28*2,0,2),IF(K26=2,IF(טבלה1013[[#This Row],[LengthofCycle]]+F26+F25=28*3,0,3),""))))))</f>
        <v/>
      </c>
      <c r="L27" s="1" t="str">
        <f>IF(טבלה1013[[#This Row],[וסת השבוע]]=1,IF(טבלה1013[[#This Row],[וסת השבוע וההפלגה ביחד]]=1,L26+1,0),IF(AND(טבלה1013[[#This Row],[CycleNumber]]&gt;B26,טבלה1013[[#This Row],[CycleNumber]]&gt;1),IF(טבלה1013[[#This Row],[וסת השבוע פעיל?]]&lt;&gt;"",L26+1,""),""))</f>
        <v/>
      </c>
      <c r="M27" s="1" t="str">
        <f>IF(AND(טבלה1013[[#This Row],[וסת השבוע פעיל?]]&lt;&gt;"",טבלה1013[[#This Row],[CycleNumber]]&lt;B28,B28&lt;&gt;"",טבלה1013[[#This Row],[וסת השבוע פעיל?]]&lt;3),IF(K28=0,IF(AND(טבלה1013[[#This Row],[וסת השבוע פעיל?]]&gt;0,I28=1),0,1),0),"")</f>
        <v/>
      </c>
      <c r="N27" s="1" t="str">
        <f t="shared" si="8"/>
        <v/>
      </c>
      <c r="O27" s="1" t="str">
        <f>IF(AND(טבלה1013[[#This Row],[חיזוי - שבוע]]=1,J28=1),1,"")</f>
        <v/>
      </c>
      <c r="P27" s="1" t="str">
        <f>IF(AND(טבלה1013[[#This Row],[חיזוי טוב עם הפלגה?]]=1,טבלה1013[[#This Row],[וסת קבוע אחרון]]&lt;&gt;28,X26=1),1,"")</f>
        <v/>
      </c>
      <c r="Q27" s="1" t="str">
        <f>IF(AND(טבלה1013[[#This Row],[וסת השבוע פעיל?]]&lt;3,OR(טבלה1013[[#This Row],[CycleNumber]]&gt;B28,B28="")),1,"")</f>
        <v/>
      </c>
      <c r="R27" s="1">
        <f>IF(טבלה1013[[#This Row],[האישה קבעה וסת שבוע?]]=1,IF(טבלה1013[[#This Row],[וסת השבוע פעיל?]]&lt;3,1,0),"")</f>
        <v>0</v>
      </c>
      <c r="S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" s="1">
        <f t="shared" si="1"/>
        <v>0</v>
      </c>
      <c r="U27" s="1">
        <f t="shared" si="2"/>
        <v>0</v>
      </c>
      <c r="V27" s="1">
        <f t="shared" si="3"/>
        <v>0</v>
      </c>
      <c r="W27" s="1" t="str">
        <f>IF(טבלה1013[[#This Row],[3 הפלגות זהות]]="","",IF(טבלה1013[[#This Row],[3 הפלגות זהות]]=1,טבלה1013[[#This Row],[LengthofCycle]],W26))</f>
        <v/>
      </c>
      <c r="Y27" s="1" t="str">
        <f>IF(OR(טבלה1013[[#This Row],[הווסת פעיל?]]=0,טבלה1013[[#This Row],[הווסת פעיל?]]=""),"",SUM(Y26,טבלה1013[[#This Row],[הווסת פעיל?]]))</f>
        <v/>
      </c>
      <c r="Z27" s="1" t="str">
        <f>IF(AND(טבלה1013[[#This Row],[כמה מחזורים עד עקירה]]&lt;&gt;"",Y28=""),טבלה1013[[#This Row],[כמה מחזורים עד עקירה]],"")</f>
        <v/>
      </c>
      <c r="AA27" s="1" t="str">
        <f>IF(AND(טבלה1013[[#This Row],[הווסת פעיל?]]=1,טבלה1013[[#This Row],[וסת קבוע אחרון]]&lt;&gt;W26),טבלה1013[[#This Row],[וסת קבוע אחרון]],"")</f>
        <v/>
      </c>
      <c r="AB27" s="1" t="str">
        <f>IF(AND(טבלה1013[[#This Row],[הווסת פעיל?]]=1,X26=0,טבלה1013[[#This Row],[וסת קבוע אחרון]]=W26),טבלה1013[[#This Row],[וסת קבוע אחרון]],"")</f>
        <v/>
      </c>
      <c r="AC27" s="1" t="str">
        <f>IF(AND(טבלה1013[[#This Row],[הווסת פעיל?]]=1,X26=0,טבלה1013[[#This Row],[וסת קבוע אחרון]]&lt;&gt;W26),1,"")</f>
        <v/>
      </c>
      <c r="AD27" s="1" t="str">
        <f>IF(AND(טבלה1013[[#This Row],[הווסת פעיל?]]&lt;&gt;"",B28=1),טבלה1013[[#This Row],[CycleNumber]],"")</f>
        <v/>
      </c>
      <c r="AE27" s="1" t="str">
        <f>IF(AND(טבלה1013[[#This Row],[הווסת פעיל?]]&lt;&gt;"",X26=""),טבלה1013[[#This Row],[CycleNumber]],"")</f>
        <v/>
      </c>
      <c r="AF27" s="1" t="str">
        <f>IF(B28=1,"",IF(טבלה1013[[#This Row],[הווסת פעיל?]]=1,IF(טבלה1013[[#This Row],[וסת קבוע אחרון]]=F28,1,0),""))</f>
        <v/>
      </c>
      <c r="AG27" s="1" t="str">
        <f>IF(B28=1,"",IF(טבלה1013[[#This Row],[הווסת פעיל?]]=1,IF(OR(טבלה1013[[#This Row],[וסת קבוע אחרון]]=F28,F28=טבלה1013[[#This Row],[LengthofCycle]]),1,0),""))</f>
        <v/>
      </c>
      <c r="AH27" s="1" t="str">
        <f>IF(B28=1,"",IF(טבלה1013[[#This Row],[הווסת פעיל?]]=1,IF(OR(טבלה1013[[#This Row],[וסת קבוע אחרון]]=F28,F28=טבלה1013[[#This Row],[LengthofCycle]],AND(טבלה1013[[#This Row],[LengthofCycle]]&lt;&gt;טבלה1013[[#This Row],[וסת קבוע אחרון]],OR(F28=28,F28=29))),1,0),""))</f>
        <v/>
      </c>
      <c r="AI27" s="1" t="str">
        <f>IF(AND(טבלה1013[[#This Row],[הווסת פעיל?]]=1,B28=1),1,"")</f>
        <v/>
      </c>
      <c r="AJ27" s="4">
        <f>IF(AND(טבלה1013[[#This Row],[הווסת פעיל?]]&lt;&gt;1,B28&lt;&gt;1,B28&lt;&gt;""),IF(טבלה1013[[#This Row],[LengthofCycle]]=F28,1,0),"")</f>
        <v>0</v>
      </c>
      <c r="AK27" s="4">
        <f>IF(AND(טבלה1013[[#This Row],[הווסת פעיל?]]&lt;&gt;1,B28&lt;&gt;1,B28&lt;&gt;""),IF(OR(טבלה1013[[#This Row],[LengthofCycle]]=F28,F28=29),1,0),"")</f>
        <v>0</v>
      </c>
      <c r="AL27" s="4">
        <f>IF(AND(טבלה1013[[#This Row],[הווסת פעיל?]]&lt;&gt;1,B28&lt;&gt;1,B28&lt;&gt;""),IF(OR(טבלה1013[[#This Row],[LengthofCycle]]=F28,F28=29,F28=28),1,0),"")</f>
        <v>0</v>
      </c>
    </row>
    <row r="28" spans="1:52" x14ac:dyDescent="0.25">
      <c r="A28" s="1" t="s">
        <v>31</v>
      </c>
      <c r="B28" s="1">
        <v>27</v>
      </c>
      <c r="C28" s="1">
        <v>0</v>
      </c>
      <c r="D28" s="1">
        <v>1</v>
      </c>
      <c r="E28" s="1">
        <v>0</v>
      </c>
      <c r="F28" s="1">
        <v>27</v>
      </c>
      <c r="G28" s="1">
        <f>טבלה1013[[#This Row],[LengthofCycle]]+1</f>
        <v>28</v>
      </c>
      <c r="H28" s="1">
        <f>IF(IFERROR(LOOKUP(טבלה1013[[#This Row],[ClientID]],קביעויות[השבוע]),FALSE)=טבלה1013[[#This Row],[ClientID]],1,"")</f>
        <v>1</v>
      </c>
      <c r="I28" s="1" t="str">
        <f>IF(AND(טבלה1013[[#This Row],[CycleNumber]]&gt;1,OR(B29="",טבלה1013[[#This Row],[CycleNumber]]&gt;B27)),IF(OR(AND(טבלה1013[[#This Row],[LengthofCycle]]=28,F27=28),AND(טבלה1013[[#This Row],[LengthofCycle]]=35,F27=35)),1,""),"")</f>
        <v/>
      </c>
      <c r="J28" s="1" t="str">
        <f>IF(AND(טבלה1013[[#This Row],[וסת השבוע]]=1,I27=1,טבלה1013[[#This Row],[CycleNumber]]&gt;B27),1,"")</f>
        <v/>
      </c>
      <c r="K28" s="1" t="str">
        <f>IF(טבלה1013[[#This Row],[CycleNumber]]=1,"",IF(טבלה1013[[#This Row],[וסת השבוע]]=1,0,IF(K27="","",IF(K27=0,IF(טבלה1013[[#This Row],[LengthofCycle]]=28,0,1),IF(K27=1,IF(טבלה1013[[#This Row],[LengthofCycle]]+F27=28*2,0,2),IF(K27=2,IF(טבלה1013[[#This Row],[LengthofCycle]]+F27+F26=28*3,0,3),""))))))</f>
        <v/>
      </c>
      <c r="L28" s="1" t="str">
        <f>IF(טבלה1013[[#This Row],[וסת השבוע]]=1,IF(טבלה1013[[#This Row],[וסת השבוע וההפלגה ביחד]]=1,L27+1,0),IF(AND(טבלה1013[[#This Row],[CycleNumber]]&gt;B27,טבלה1013[[#This Row],[CycleNumber]]&gt;1),IF(טבלה1013[[#This Row],[וסת השבוע פעיל?]]&lt;&gt;"",L27+1,""),""))</f>
        <v/>
      </c>
      <c r="M28" s="1" t="str">
        <f>IF(AND(טבלה1013[[#This Row],[וסת השבוע פעיל?]]&lt;&gt;"",טבלה1013[[#This Row],[CycleNumber]]&lt;B29,B29&lt;&gt;"",טבלה1013[[#This Row],[וסת השבוע פעיל?]]&lt;3),IF(K29=0,IF(AND(טבלה1013[[#This Row],[וסת השבוע פעיל?]]&gt;0,I29=1),0,1),0),"")</f>
        <v/>
      </c>
      <c r="N28" s="1" t="str">
        <f t="shared" si="8"/>
        <v/>
      </c>
      <c r="O28" s="1" t="str">
        <f>IF(AND(טבלה1013[[#This Row],[חיזוי - שבוע]]=1,J29=1),1,"")</f>
        <v/>
      </c>
      <c r="P28" s="1" t="str">
        <f>IF(AND(טבלה1013[[#This Row],[חיזוי טוב עם הפלגה?]]=1,טבלה1013[[#This Row],[וסת קבוע אחרון]]&lt;&gt;28,X27=1),1,"")</f>
        <v/>
      </c>
      <c r="Q28" s="1" t="str">
        <f>IF(AND(טבלה1013[[#This Row],[וסת השבוע פעיל?]]&lt;3,OR(טבלה1013[[#This Row],[CycleNumber]]&gt;B29,B29="")),1,"")</f>
        <v/>
      </c>
      <c r="R28" s="1">
        <f>IF(טבלה1013[[#This Row],[האישה קבעה וסת שבוע?]]=1,IF(טבלה1013[[#This Row],[וסת השבוע פעיל?]]&lt;3,1,0),"")</f>
        <v>0</v>
      </c>
      <c r="S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" s="1">
        <f t="shared" si="1"/>
        <v>0</v>
      </c>
      <c r="U28" s="1">
        <f t="shared" si="2"/>
        <v>0</v>
      </c>
      <c r="V28" s="1">
        <f t="shared" si="3"/>
        <v>0</v>
      </c>
      <c r="W28" s="1" t="str">
        <f>IF(טבלה1013[[#This Row],[3 הפלגות זהות]]="","",IF(טבלה1013[[#This Row],[3 הפלגות זהות]]=1,טבלה1013[[#This Row],[LengthofCycle]],W27))</f>
        <v/>
      </c>
      <c r="Y28" s="1" t="str">
        <f>IF(OR(טבלה1013[[#This Row],[הווסת פעיל?]]=0,טבלה1013[[#This Row],[הווסת פעיל?]]=""),"",SUM(Y27,טבלה1013[[#This Row],[הווסת פעיל?]]))</f>
        <v/>
      </c>
      <c r="Z28" s="1" t="str">
        <f>IF(AND(טבלה1013[[#This Row],[כמה מחזורים עד עקירה]]&lt;&gt;"",Y29=""),טבלה1013[[#This Row],[כמה מחזורים עד עקירה]],"")</f>
        <v/>
      </c>
      <c r="AA28" s="1" t="str">
        <f>IF(AND(טבלה1013[[#This Row],[הווסת פעיל?]]=1,טבלה1013[[#This Row],[וסת קבוע אחרון]]&lt;&gt;W27),טבלה1013[[#This Row],[וסת קבוע אחרון]],"")</f>
        <v/>
      </c>
      <c r="AB28" s="1" t="str">
        <f>IF(AND(טבלה1013[[#This Row],[הווסת פעיל?]]=1,X27=0,טבלה1013[[#This Row],[וסת קבוע אחרון]]=W27),טבלה1013[[#This Row],[וסת קבוע אחרון]],"")</f>
        <v/>
      </c>
      <c r="AC28" s="1" t="str">
        <f>IF(AND(טבלה1013[[#This Row],[הווסת פעיל?]]=1,X27=0,טבלה1013[[#This Row],[וסת קבוע אחרון]]&lt;&gt;W27),1,"")</f>
        <v/>
      </c>
      <c r="AD28" s="1" t="str">
        <f>IF(AND(טבלה1013[[#This Row],[הווסת פעיל?]]&lt;&gt;"",B29=1),טבלה1013[[#This Row],[CycleNumber]],"")</f>
        <v/>
      </c>
      <c r="AE28" s="1" t="str">
        <f>IF(AND(טבלה1013[[#This Row],[הווסת פעיל?]]&lt;&gt;"",X27=""),טבלה1013[[#This Row],[CycleNumber]],"")</f>
        <v/>
      </c>
      <c r="AF28" s="1" t="str">
        <f>IF(B29=1,"",IF(טבלה1013[[#This Row],[הווסת פעיל?]]=1,IF(טבלה1013[[#This Row],[וסת קבוע אחרון]]=F29,1,0),""))</f>
        <v/>
      </c>
      <c r="AG28" s="1" t="str">
        <f>IF(B29=1,"",IF(טבלה1013[[#This Row],[הווסת פעיל?]]=1,IF(OR(טבלה1013[[#This Row],[וסת קבוע אחרון]]=F29,F29=טבלה1013[[#This Row],[LengthofCycle]]),1,0),""))</f>
        <v/>
      </c>
      <c r="AH28" s="1" t="str">
        <f>IF(B29=1,"",IF(טבלה1013[[#This Row],[הווסת פעיל?]]=1,IF(OR(טבלה1013[[#This Row],[וסת קבוע אחרון]]=F29,F29=טבלה1013[[#This Row],[LengthofCycle]],AND(טבלה1013[[#This Row],[LengthofCycle]]&lt;&gt;טבלה1013[[#This Row],[וסת קבוע אחרון]],OR(F29=28,F29=29))),1,0),""))</f>
        <v/>
      </c>
      <c r="AI28" s="1" t="str">
        <f>IF(AND(טבלה1013[[#This Row],[הווסת פעיל?]]=1,B29=1),1,"")</f>
        <v/>
      </c>
      <c r="AJ28" s="4">
        <f>IF(AND(טבלה1013[[#This Row],[הווסת פעיל?]]&lt;&gt;1,B29&lt;&gt;1,B29&lt;&gt;""),IF(טבלה1013[[#This Row],[LengthofCycle]]=F29,1,0),"")</f>
        <v>0</v>
      </c>
      <c r="AK28" s="4">
        <f>IF(AND(טבלה1013[[#This Row],[הווסת פעיל?]]&lt;&gt;1,B29&lt;&gt;1,B29&lt;&gt;""),IF(OR(טבלה1013[[#This Row],[LengthofCycle]]=F29,F29=29),1,0),"")</f>
        <v>1</v>
      </c>
      <c r="AL28" s="4">
        <f>IF(AND(טבלה1013[[#This Row],[הווסת פעיל?]]&lt;&gt;1,B29&lt;&gt;1,B29&lt;&gt;""),IF(OR(טבלה1013[[#This Row],[LengthofCycle]]=F29,F29=29,F29=28),1,0),"")</f>
        <v>1</v>
      </c>
    </row>
    <row r="29" spans="1:52" x14ac:dyDescent="0.25">
      <c r="A29" s="1" t="s">
        <v>31</v>
      </c>
      <c r="B29" s="1">
        <v>28</v>
      </c>
      <c r="C29" s="1">
        <v>0</v>
      </c>
      <c r="D29" s="1">
        <v>1</v>
      </c>
      <c r="E29" s="1">
        <v>0</v>
      </c>
      <c r="F29" s="1">
        <v>29</v>
      </c>
      <c r="G29" s="1">
        <f>טבלה1013[[#This Row],[LengthofCycle]]+1</f>
        <v>30</v>
      </c>
      <c r="H29" s="1">
        <f>IF(IFERROR(LOOKUP(טבלה1013[[#This Row],[ClientID]],קביעויות[השבוע]),FALSE)=טבלה1013[[#This Row],[ClientID]],1,"")</f>
        <v>1</v>
      </c>
      <c r="I29" s="1" t="str">
        <f>IF(AND(טבלה1013[[#This Row],[CycleNumber]]&gt;1,OR(B30="",טבלה1013[[#This Row],[CycleNumber]]&gt;B28)),IF(OR(AND(טבלה1013[[#This Row],[LengthofCycle]]=28,F28=28),AND(טבלה1013[[#This Row],[LengthofCycle]]=35,F28=35)),1,""),"")</f>
        <v/>
      </c>
      <c r="J29" s="1" t="str">
        <f>IF(AND(טבלה1013[[#This Row],[וסת השבוע]]=1,I28=1,טבלה1013[[#This Row],[CycleNumber]]&gt;B28),1,"")</f>
        <v/>
      </c>
      <c r="K29" s="1" t="str">
        <f>IF(טבלה1013[[#This Row],[CycleNumber]]=1,"",IF(טבלה1013[[#This Row],[וסת השבוע]]=1,0,IF(K28="","",IF(K28=0,IF(טבלה1013[[#This Row],[LengthofCycle]]=28,0,1),IF(K28=1,IF(טבלה1013[[#This Row],[LengthofCycle]]+F28=28*2,0,2),IF(K28=2,IF(טבלה1013[[#This Row],[LengthofCycle]]+F28+F27=28*3,0,3),""))))))</f>
        <v/>
      </c>
      <c r="L29" s="1" t="str">
        <f>IF(טבלה1013[[#This Row],[וסת השבוע]]=1,IF(טבלה1013[[#This Row],[וסת השבוע וההפלגה ביחד]]=1,L28+1,0),IF(AND(טבלה1013[[#This Row],[CycleNumber]]&gt;B28,טבלה1013[[#This Row],[CycleNumber]]&gt;1),IF(טבלה1013[[#This Row],[וסת השבוע פעיל?]]&lt;&gt;"",L28+1,""),""))</f>
        <v/>
      </c>
      <c r="M29" s="1" t="str">
        <f>IF(AND(טבלה1013[[#This Row],[וסת השבוע פעיל?]]&lt;&gt;"",טבלה1013[[#This Row],[CycleNumber]]&lt;B30,B30&lt;&gt;"",טבלה1013[[#This Row],[וסת השבוע פעיל?]]&lt;3),IF(K30=0,IF(AND(טבלה1013[[#This Row],[וסת השבוע פעיל?]]&gt;0,I30=1),0,1),0),"")</f>
        <v/>
      </c>
      <c r="N29" s="1" t="str">
        <f t="shared" si="8"/>
        <v/>
      </c>
      <c r="O29" s="1" t="str">
        <f>IF(AND(טבלה1013[[#This Row],[חיזוי - שבוע]]=1,J30=1),1,"")</f>
        <v/>
      </c>
      <c r="P29" s="1" t="str">
        <f>IF(AND(טבלה1013[[#This Row],[חיזוי טוב עם הפלגה?]]=1,טבלה1013[[#This Row],[וסת קבוע אחרון]]&lt;&gt;28,X28=1),1,"")</f>
        <v/>
      </c>
      <c r="Q29" s="1" t="str">
        <f>IF(AND(טבלה1013[[#This Row],[וסת השבוע פעיל?]]&lt;3,OR(טבלה1013[[#This Row],[CycleNumber]]&gt;B30,B30="")),1,"")</f>
        <v/>
      </c>
      <c r="R29" s="1">
        <f>IF(טבלה1013[[#This Row],[האישה קבעה וסת שבוע?]]=1,IF(טבלה1013[[#This Row],[וסת השבוע פעיל?]]&lt;3,1,0),"")</f>
        <v>0</v>
      </c>
      <c r="S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" s="1">
        <f t="shared" si="1"/>
        <v>0</v>
      </c>
      <c r="U29" s="1">
        <f t="shared" si="2"/>
        <v>0</v>
      </c>
      <c r="V29" s="1">
        <f t="shared" si="3"/>
        <v>0</v>
      </c>
      <c r="W29" s="1" t="str">
        <f>IF(טבלה1013[[#This Row],[3 הפלגות זהות]]="","",IF(טבלה1013[[#This Row],[3 הפלגות זהות]]=1,טבלה1013[[#This Row],[LengthofCycle]],W28))</f>
        <v/>
      </c>
      <c r="Y29" s="1" t="str">
        <f>IF(OR(טבלה1013[[#This Row],[הווסת פעיל?]]=0,טבלה1013[[#This Row],[הווסת פעיל?]]=""),"",SUM(Y28,טבלה1013[[#This Row],[הווסת פעיל?]]))</f>
        <v/>
      </c>
      <c r="Z29" s="1" t="str">
        <f>IF(AND(טבלה1013[[#This Row],[כמה מחזורים עד עקירה]]&lt;&gt;"",Y30=""),טבלה1013[[#This Row],[כמה מחזורים עד עקירה]],"")</f>
        <v/>
      </c>
      <c r="AA29" s="1" t="str">
        <f>IF(AND(טבלה1013[[#This Row],[הווסת פעיל?]]=1,טבלה1013[[#This Row],[וסת קבוע אחרון]]&lt;&gt;W28),טבלה1013[[#This Row],[וסת קבוע אחרון]],"")</f>
        <v/>
      </c>
      <c r="AB29" s="1" t="str">
        <f>IF(AND(טבלה1013[[#This Row],[הווסת פעיל?]]=1,X28=0,טבלה1013[[#This Row],[וסת קבוע אחרון]]=W28),טבלה1013[[#This Row],[וסת קבוע אחרון]],"")</f>
        <v/>
      </c>
      <c r="AC29" s="1" t="str">
        <f>IF(AND(טבלה1013[[#This Row],[הווסת פעיל?]]=1,X28=0,טבלה1013[[#This Row],[וסת קבוע אחרון]]&lt;&gt;W28),1,"")</f>
        <v/>
      </c>
      <c r="AD29" s="1" t="str">
        <f>IF(AND(טבלה1013[[#This Row],[הווסת פעיל?]]&lt;&gt;"",B30=1),טבלה1013[[#This Row],[CycleNumber]],"")</f>
        <v/>
      </c>
      <c r="AE29" s="1" t="str">
        <f>IF(AND(טבלה1013[[#This Row],[הווסת פעיל?]]&lt;&gt;"",X28=""),טבלה1013[[#This Row],[CycleNumber]],"")</f>
        <v/>
      </c>
      <c r="AF29" s="1" t="str">
        <f>IF(B30=1,"",IF(טבלה1013[[#This Row],[הווסת פעיל?]]=1,IF(טבלה1013[[#This Row],[וסת קבוע אחרון]]=F30,1,0),""))</f>
        <v/>
      </c>
      <c r="AG29" s="1" t="str">
        <f>IF(B30=1,"",IF(טבלה1013[[#This Row],[הווסת פעיל?]]=1,IF(OR(טבלה1013[[#This Row],[וסת קבוע אחרון]]=F30,F30=טבלה1013[[#This Row],[LengthofCycle]]),1,0),""))</f>
        <v/>
      </c>
      <c r="AH29" s="1" t="str">
        <f>IF(B30=1,"",IF(טבלה1013[[#This Row],[הווסת פעיל?]]=1,IF(OR(טבלה1013[[#This Row],[וסת קבוע אחרון]]=F30,F30=טבלה1013[[#This Row],[LengthofCycle]],AND(טבלה1013[[#This Row],[LengthofCycle]]&lt;&gt;טבלה1013[[#This Row],[וסת קבוע אחרון]],OR(F30=28,F30=29))),1,0),""))</f>
        <v/>
      </c>
      <c r="AI29" s="1" t="str">
        <f>IF(AND(טבלה1013[[#This Row],[הווסת פעיל?]]=1,B30=1),1,"")</f>
        <v/>
      </c>
      <c r="AJ29" s="4">
        <f>IF(AND(טבלה1013[[#This Row],[הווסת פעיל?]]&lt;&gt;1,B30&lt;&gt;1,B30&lt;&gt;""),IF(טבלה1013[[#This Row],[LengthofCycle]]=F30,1,0),"")</f>
        <v>0</v>
      </c>
      <c r="AK29" s="4">
        <f>IF(AND(טבלה1013[[#This Row],[הווסת פעיל?]]&lt;&gt;1,B30&lt;&gt;1,B30&lt;&gt;""),IF(OR(טבלה1013[[#This Row],[LengthofCycle]]=F30,F30=29),1,0),"")</f>
        <v>0</v>
      </c>
      <c r="AL29" s="4">
        <f>IF(AND(טבלה1013[[#This Row],[הווסת פעיל?]]&lt;&gt;1,B30&lt;&gt;1,B30&lt;&gt;""),IF(OR(טבלה1013[[#This Row],[LengthofCycle]]=F30,F30=29,F30=28),1,0),"")</f>
        <v>0</v>
      </c>
    </row>
    <row r="30" spans="1:52" x14ac:dyDescent="0.25">
      <c r="A30" s="1" t="s">
        <v>31</v>
      </c>
      <c r="B30" s="1">
        <v>29</v>
      </c>
      <c r="C30" s="1">
        <v>0</v>
      </c>
      <c r="D30" s="1">
        <v>1</v>
      </c>
      <c r="E30" s="1">
        <v>0</v>
      </c>
      <c r="F30" s="1">
        <v>26</v>
      </c>
      <c r="G30" s="1">
        <f>טבלה1013[[#This Row],[LengthofCycle]]+1</f>
        <v>27</v>
      </c>
      <c r="H30" s="1">
        <f>IF(IFERROR(LOOKUP(טבלה1013[[#This Row],[ClientID]],קביעויות[השבוע]),FALSE)=טבלה1013[[#This Row],[ClientID]],1,"")</f>
        <v>1</v>
      </c>
      <c r="I30" s="1" t="str">
        <f>IF(AND(טבלה1013[[#This Row],[CycleNumber]]&gt;1,OR(B31="",טבלה1013[[#This Row],[CycleNumber]]&gt;B29)),IF(OR(AND(טבלה1013[[#This Row],[LengthofCycle]]=28,F29=28),AND(טבלה1013[[#This Row],[LengthofCycle]]=35,F29=35)),1,""),"")</f>
        <v/>
      </c>
      <c r="J30" s="1" t="str">
        <f>IF(AND(טבלה1013[[#This Row],[וסת השבוע]]=1,I29=1,טבלה1013[[#This Row],[CycleNumber]]&gt;B29),1,"")</f>
        <v/>
      </c>
      <c r="K30" s="1" t="str">
        <f>IF(טבלה1013[[#This Row],[CycleNumber]]=1,"",IF(טבלה1013[[#This Row],[וסת השבוע]]=1,0,IF(K29="","",IF(K29=0,IF(טבלה1013[[#This Row],[LengthofCycle]]=28,0,1),IF(K29=1,IF(טבלה1013[[#This Row],[LengthofCycle]]+F29=28*2,0,2),IF(K29=2,IF(טבלה1013[[#This Row],[LengthofCycle]]+F29+F28=28*3,0,3),""))))))</f>
        <v/>
      </c>
      <c r="L30" s="1" t="str">
        <f>IF(טבלה1013[[#This Row],[וסת השבוע]]=1,IF(טבלה1013[[#This Row],[וסת השבוע וההפלגה ביחד]]=1,L29+1,0),IF(AND(טבלה1013[[#This Row],[CycleNumber]]&gt;B29,טבלה1013[[#This Row],[CycleNumber]]&gt;1),IF(טבלה1013[[#This Row],[וסת השבוע פעיל?]]&lt;&gt;"",L29+1,""),""))</f>
        <v/>
      </c>
      <c r="M30" s="1" t="str">
        <f>IF(AND(טבלה1013[[#This Row],[וסת השבוע פעיל?]]&lt;&gt;"",טבלה1013[[#This Row],[CycleNumber]]&lt;B31,B31&lt;&gt;"",טבלה1013[[#This Row],[וסת השבוע פעיל?]]&lt;3),IF(K31=0,IF(AND(טבלה1013[[#This Row],[וסת השבוע פעיל?]]&gt;0,I31=1),0,1),0),"")</f>
        <v/>
      </c>
      <c r="N30" s="1" t="str">
        <f t="shared" si="8"/>
        <v/>
      </c>
      <c r="O30" s="1" t="str">
        <f>IF(AND(טבלה1013[[#This Row],[חיזוי - שבוע]]=1,J31=1),1,"")</f>
        <v/>
      </c>
      <c r="P30" s="1" t="str">
        <f>IF(AND(טבלה1013[[#This Row],[חיזוי טוב עם הפלגה?]]=1,טבלה1013[[#This Row],[וסת קבוע אחרון]]&lt;&gt;28,X29=1),1,"")</f>
        <v/>
      </c>
      <c r="Q30" s="1" t="str">
        <f>IF(AND(טבלה1013[[#This Row],[וסת השבוע פעיל?]]&lt;3,OR(טבלה1013[[#This Row],[CycleNumber]]&gt;B31,B31="")),1,"")</f>
        <v/>
      </c>
      <c r="R30" s="1">
        <f>IF(טבלה1013[[#This Row],[האישה קבעה וסת שבוע?]]=1,IF(טבלה1013[[#This Row],[וסת השבוע פעיל?]]&lt;3,1,0),"")</f>
        <v>0</v>
      </c>
      <c r="S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" s="1">
        <f t="shared" si="1"/>
        <v>0</v>
      </c>
      <c r="U30" s="1">
        <f t="shared" si="2"/>
        <v>0</v>
      </c>
      <c r="V30" s="1">
        <f t="shared" si="3"/>
        <v>0</v>
      </c>
      <c r="W30" s="1" t="str">
        <f>IF(טבלה1013[[#This Row],[3 הפלגות זהות]]="","",IF(טבלה1013[[#This Row],[3 הפלגות זהות]]=1,טבלה1013[[#This Row],[LengthofCycle]],W29))</f>
        <v/>
      </c>
      <c r="Y30" s="1" t="str">
        <f>IF(OR(טבלה1013[[#This Row],[הווסת פעיל?]]=0,טבלה1013[[#This Row],[הווסת פעיל?]]=""),"",SUM(Y29,טבלה1013[[#This Row],[הווסת פעיל?]]))</f>
        <v/>
      </c>
      <c r="Z30" s="1" t="str">
        <f>IF(AND(טבלה1013[[#This Row],[כמה מחזורים עד עקירה]]&lt;&gt;"",Y31=""),טבלה1013[[#This Row],[כמה מחזורים עד עקירה]],"")</f>
        <v/>
      </c>
      <c r="AA30" s="1" t="str">
        <f>IF(AND(טבלה1013[[#This Row],[הווסת פעיל?]]=1,טבלה1013[[#This Row],[וסת קבוע אחרון]]&lt;&gt;W29),טבלה1013[[#This Row],[וסת קבוע אחרון]],"")</f>
        <v/>
      </c>
      <c r="AB30" s="1" t="str">
        <f>IF(AND(טבלה1013[[#This Row],[הווסת פעיל?]]=1,X29=0,טבלה1013[[#This Row],[וסת קבוע אחרון]]=W29),טבלה1013[[#This Row],[וסת קבוע אחרון]],"")</f>
        <v/>
      </c>
      <c r="AC30" s="1" t="str">
        <f>IF(AND(טבלה1013[[#This Row],[הווסת פעיל?]]=1,X29=0,טבלה1013[[#This Row],[וסת קבוע אחרון]]&lt;&gt;W29),1,"")</f>
        <v/>
      </c>
      <c r="AD30" s="1" t="str">
        <f>IF(AND(טבלה1013[[#This Row],[הווסת פעיל?]]&lt;&gt;"",B31=1),טבלה1013[[#This Row],[CycleNumber]],"")</f>
        <v/>
      </c>
      <c r="AE30" s="1" t="str">
        <f>IF(AND(טבלה1013[[#This Row],[הווסת פעיל?]]&lt;&gt;"",X29=""),טבלה1013[[#This Row],[CycleNumber]],"")</f>
        <v/>
      </c>
      <c r="AF30" s="1" t="str">
        <f>IF(B31=1,"",IF(טבלה1013[[#This Row],[הווסת פעיל?]]=1,IF(טבלה1013[[#This Row],[וסת קבוע אחרון]]=F31,1,0),""))</f>
        <v/>
      </c>
      <c r="AG30" s="1" t="str">
        <f>IF(B31=1,"",IF(טבלה1013[[#This Row],[הווסת פעיל?]]=1,IF(OR(טבלה1013[[#This Row],[וסת קבוע אחרון]]=F31,F31=טבלה1013[[#This Row],[LengthofCycle]]),1,0),""))</f>
        <v/>
      </c>
      <c r="AH30" s="1" t="str">
        <f>IF(B31=1,"",IF(טבלה1013[[#This Row],[הווסת פעיל?]]=1,IF(OR(טבלה1013[[#This Row],[וסת קבוע אחרון]]=F31,F31=טבלה1013[[#This Row],[LengthofCycle]],AND(טבלה1013[[#This Row],[LengthofCycle]]&lt;&gt;טבלה1013[[#This Row],[וסת קבוע אחרון]],OR(F31=28,F31=29))),1,0),""))</f>
        <v/>
      </c>
      <c r="AI30" s="1" t="str">
        <f>IF(AND(טבלה1013[[#This Row],[הווסת פעיל?]]=1,B31=1),1,"")</f>
        <v/>
      </c>
      <c r="AJ30" s="4">
        <f>IF(AND(טבלה1013[[#This Row],[הווסת פעיל?]]&lt;&gt;1,B31&lt;&gt;1,B31&lt;&gt;""),IF(טבלה1013[[#This Row],[LengthofCycle]]=F31,1,0),"")</f>
        <v>0</v>
      </c>
      <c r="AK30" s="4">
        <f>IF(AND(טבלה1013[[#This Row],[הווסת פעיל?]]&lt;&gt;1,B31&lt;&gt;1,B31&lt;&gt;""),IF(OR(טבלה1013[[#This Row],[LengthofCycle]]=F31,F31=29),1,0),"")</f>
        <v>0</v>
      </c>
      <c r="AL30" s="4">
        <f>IF(AND(טבלה1013[[#This Row],[הווסת פעיל?]]&lt;&gt;1,B31&lt;&gt;1,B31&lt;&gt;""),IF(OR(טבלה1013[[#This Row],[LengthofCycle]]=F31,F31=29,F31=28),1,0),"")</f>
        <v>0</v>
      </c>
    </row>
    <row r="31" spans="1:52" x14ac:dyDescent="0.25">
      <c r="A31" s="1" t="s">
        <v>31</v>
      </c>
      <c r="B31" s="1">
        <v>30</v>
      </c>
      <c r="C31" s="1">
        <v>0</v>
      </c>
      <c r="D31" s="1">
        <v>1</v>
      </c>
      <c r="E31" s="1">
        <v>0</v>
      </c>
      <c r="F31" s="1">
        <v>27</v>
      </c>
      <c r="G31" s="1">
        <f>טבלה1013[[#This Row],[LengthofCycle]]+1</f>
        <v>28</v>
      </c>
      <c r="H31" s="1">
        <f>IF(IFERROR(LOOKUP(טבלה1013[[#This Row],[ClientID]],קביעויות[השבוע]),FALSE)=טבלה1013[[#This Row],[ClientID]],1,"")</f>
        <v>1</v>
      </c>
      <c r="I31" s="1" t="str">
        <f>IF(AND(טבלה1013[[#This Row],[CycleNumber]]&gt;1,OR(B32="",טבלה1013[[#This Row],[CycleNumber]]&gt;B30)),IF(OR(AND(טבלה1013[[#This Row],[LengthofCycle]]=28,F30=28),AND(טבלה1013[[#This Row],[LengthofCycle]]=35,F30=35)),1,""),"")</f>
        <v/>
      </c>
      <c r="J31" s="1" t="str">
        <f>IF(AND(טבלה1013[[#This Row],[וסת השבוע]]=1,I30=1,טבלה1013[[#This Row],[CycleNumber]]&gt;B30),1,"")</f>
        <v/>
      </c>
      <c r="K31" s="1" t="str">
        <f>IF(טבלה1013[[#This Row],[CycleNumber]]=1,"",IF(טבלה1013[[#This Row],[וסת השבוע]]=1,0,IF(K30="","",IF(K30=0,IF(טבלה1013[[#This Row],[LengthofCycle]]=28,0,1),IF(K30=1,IF(טבלה1013[[#This Row],[LengthofCycle]]+F30=28*2,0,2),IF(K30=2,IF(טבלה1013[[#This Row],[LengthofCycle]]+F30+F29=28*3,0,3),""))))))</f>
        <v/>
      </c>
      <c r="L31" s="1" t="str">
        <f>IF(טבלה1013[[#This Row],[וסת השבוע]]=1,IF(טבלה1013[[#This Row],[וסת השבוע וההפלגה ביחד]]=1,L30+1,0),IF(AND(טבלה1013[[#This Row],[CycleNumber]]&gt;B30,טבלה1013[[#This Row],[CycleNumber]]&gt;1),IF(טבלה1013[[#This Row],[וסת השבוע פעיל?]]&lt;&gt;"",L30+1,""),""))</f>
        <v/>
      </c>
      <c r="M31" s="1" t="str">
        <f>IF(AND(טבלה1013[[#This Row],[וסת השבוע פעיל?]]&lt;&gt;"",טבלה1013[[#This Row],[CycleNumber]]&lt;B32,B32&lt;&gt;"",טבלה1013[[#This Row],[וסת השבוע פעיל?]]&lt;3),IF(K32=0,IF(AND(טבלה1013[[#This Row],[וסת השבוע פעיל?]]&gt;0,I32=1),0,1),0),"")</f>
        <v/>
      </c>
      <c r="N31" s="1" t="str">
        <f t="shared" si="8"/>
        <v/>
      </c>
      <c r="O31" s="1" t="str">
        <f>IF(AND(טבלה1013[[#This Row],[חיזוי - שבוע]]=1,J32=1),1,"")</f>
        <v/>
      </c>
      <c r="P31" s="1" t="str">
        <f>IF(AND(טבלה1013[[#This Row],[חיזוי טוב עם הפלגה?]]=1,טבלה1013[[#This Row],[וסת קבוע אחרון]]&lt;&gt;28,X30=1),1,"")</f>
        <v/>
      </c>
      <c r="Q31" s="1" t="str">
        <f>IF(AND(טבלה1013[[#This Row],[וסת השבוע פעיל?]]&lt;3,OR(טבלה1013[[#This Row],[CycleNumber]]&gt;B32,B32="")),1,"")</f>
        <v/>
      </c>
      <c r="R31" s="1">
        <f>IF(טבלה1013[[#This Row],[האישה קבעה וסת שבוע?]]=1,IF(טבלה1013[[#This Row],[וסת השבוע פעיל?]]&lt;3,1,0),"")</f>
        <v>0</v>
      </c>
      <c r="S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" s="1">
        <f t="shared" si="1"/>
        <v>0</v>
      </c>
      <c r="U31" s="1">
        <f t="shared" si="2"/>
        <v>0</v>
      </c>
      <c r="V31" s="1">
        <f t="shared" si="3"/>
        <v>0</v>
      </c>
      <c r="W31" s="1" t="str">
        <f>IF(טבלה1013[[#This Row],[3 הפלגות זהות]]="","",IF(טבלה1013[[#This Row],[3 הפלגות זהות]]=1,טבלה1013[[#This Row],[LengthofCycle]],W30))</f>
        <v/>
      </c>
      <c r="Y31" s="1" t="str">
        <f>IF(OR(טבלה1013[[#This Row],[הווסת פעיל?]]=0,טבלה1013[[#This Row],[הווסת פעיל?]]=""),"",SUM(Y30,טבלה1013[[#This Row],[הווסת פעיל?]]))</f>
        <v/>
      </c>
      <c r="Z31" s="1" t="str">
        <f>IF(AND(טבלה1013[[#This Row],[כמה מחזורים עד עקירה]]&lt;&gt;"",Y32=""),טבלה1013[[#This Row],[כמה מחזורים עד עקירה]],"")</f>
        <v/>
      </c>
      <c r="AA31" s="1" t="str">
        <f>IF(AND(טבלה1013[[#This Row],[הווסת פעיל?]]=1,טבלה1013[[#This Row],[וסת קבוע אחרון]]&lt;&gt;W30),טבלה1013[[#This Row],[וסת קבוע אחרון]],"")</f>
        <v/>
      </c>
      <c r="AB31" s="1" t="str">
        <f>IF(AND(טבלה1013[[#This Row],[הווסת פעיל?]]=1,X30=0,טבלה1013[[#This Row],[וסת קבוע אחרון]]=W30),טבלה1013[[#This Row],[וסת קבוע אחרון]],"")</f>
        <v/>
      </c>
      <c r="AC31" s="1" t="str">
        <f>IF(AND(טבלה1013[[#This Row],[הווסת פעיל?]]=1,X30=0,טבלה1013[[#This Row],[וסת קבוע אחרון]]&lt;&gt;W30),1,"")</f>
        <v/>
      </c>
      <c r="AD31" s="1" t="str">
        <f>IF(AND(טבלה1013[[#This Row],[הווסת פעיל?]]&lt;&gt;"",B32=1),טבלה1013[[#This Row],[CycleNumber]],"")</f>
        <v/>
      </c>
      <c r="AE31" s="1" t="str">
        <f>IF(AND(טבלה1013[[#This Row],[הווסת פעיל?]]&lt;&gt;"",X30=""),טבלה1013[[#This Row],[CycleNumber]],"")</f>
        <v/>
      </c>
      <c r="AF31" s="1" t="str">
        <f>IF(B32=1,"",IF(טבלה1013[[#This Row],[הווסת פעיל?]]=1,IF(טבלה1013[[#This Row],[וסת קבוע אחרון]]=F32,1,0),""))</f>
        <v/>
      </c>
      <c r="AG31" s="1" t="str">
        <f>IF(B32=1,"",IF(טבלה1013[[#This Row],[הווסת פעיל?]]=1,IF(OR(טבלה1013[[#This Row],[וסת קבוע אחרון]]=F32,F32=טבלה1013[[#This Row],[LengthofCycle]]),1,0),""))</f>
        <v/>
      </c>
      <c r="AH31" s="1" t="str">
        <f>IF(B32=1,"",IF(טבלה1013[[#This Row],[הווסת פעיל?]]=1,IF(OR(טבלה1013[[#This Row],[וסת קבוע אחרון]]=F32,F32=טבלה1013[[#This Row],[LengthofCycle]],AND(טבלה1013[[#This Row],[LengthofCycle]]&lt;&gt;טבלה1013[[#This Row],[וסת קבוע אחרון]],OR(F32=28,F32=29))),1,0),""))</f>
        <v/>
      </c>
      <c r="AI31" s="1" t="str">
        <f>IF(AND(טבלה1013[[#This Row],[הווסת פעיל?]]=1,B32=1),1,"")</f>
        <v/>
      </c>
      <c r="AJ31" s="4">
        <f>IF(AND(טבלה1013[[#This Row],[הווסת פעיל?]]&lt;&gt;1,B32&lt;&gt;1,B32&lt;&gt;""),IF(טבלה1013[[#This Row],[LengthofCycle]]=F32,1,0),"")</f>
        <v>0</v>
      </c>
      <c r="AK31" s="4">
        <f>IF(AND(טבלה1013[[#This Row],[הווסת פעיל?]]&lt;&gt;1,B32&lt;&gt;1,B32&lt;&gt;""),IF(OR(טבלה1013[[#This Row],[LengthofCycle]]=F32,F32=29),1,0),"")</f>
        <v>0</v>
      </c>
      <c r="AL31" s="4">
        <f>IF(AND(טבלה1013[[#This Row],[הווסת פעיל?]]&lt;&gt;1,B32&lt;&gt;1,B32&lt;&gt;""),IF(OR(טבלה1013[[#This Row],[LengthofCycle]]=F32,F32=29,F32=28),1,0),"")</f>
        <v>1</v>
      </c>
    </row>
    <row r="32" spans="1:52" x14ac:dyDescent="0.25">
      <c r="A32" s="1" t="s">
        <v>31</v>
      </c>
      <c r="B32" s="1">
        <v>31</v>
      </c>
      <c r="C32" s="1">
        <v>0</v>
      </c>
      <c r="D32" s="1">
        <v>1</v>
      </c>
      <c r="E32" s="1">
        <v>0</v>
      </c>
      <c r="F32" s="1">
        <v>28</v>
      </c>
      <c r="G32" s="1">
        <f>טבלה1013[[#This Row],[LengthofCycle]]+1</f>
        <v>29</v>
      </c>
      <c r="H32" s="1">
        <f>IF(IFERROR(LOOKUP(טבלה1013[[#This Row],[ClientID]],קביעויות[השבוע]),FALSE)=טבלה1013[[#This Row],[ClientID]],1,"")</f>
        <v>1</v>
      </c>
      <c r="I32" s="1" t="str">
        <f>IF(AND(טבלה1013[[#This Row],[CycleNumber]]&gt;1,OR(B33="",טבלה1013[[#This Row],[CycleNumber]]&gt;B31)),IF(OR(AND(טבלה1013[[#This Row],[LengthofCycle]]=28,F31=28),AND(טבלה1013[[#This Row],[LengthofCycle]]=35,F31=35)),1,""),"")</f>
        <v/>
      </c>
      <c r="J32" s="1" t="str">
        <f>IF(AND(טבלה1013[[#This Row],[וסת השבוע]]=1,I31=1,טבלה1013[[#This Row],[CycleNumber]]&gt;B31),1,"")</f>
        <v/>
      </c>
      <c r="K32" s="1" t="str">
        <f>IF(טבלה1013[[#This Row],[CycleNumber]]=1,"",IF(טבלה1013[[#This Row],[וסת השבוע]]=1,0,IF(K31="","",IF(K31=0,IF(טבלה1013[[#This Row],[LengthofCycle]]=28,0,1),IF(K31=1,IF(טבלה1013[[#This Row],[LengthofCycle]]+F31=28*2,0,2),IF(K31=2,IF(טבלה1013[[#This Row],[LengthofCycle]]+F31+F30=28*3,0,3),""))))))</f>
        <v/>
      </c>
      <c r="L32" s="1" t="str">
        <f>IF(טבלה1013[[#This Row],[וסת השבוע]]=1,IF(טבלה1013[[#This Row],[וסת השבוע וההפלגה ביחד]]=1,L31+1,0),IF(AND(טבלה1013[[#This Row],[CycleNumber]]&gt;B31,טבלה1013[[#This Row],[CycleNumber]]&gt;1),IF(טבלה1013[[#This Row],[וסת השבוע פעיל?]]&lt;&gt;"",L31+1,""),""))</f>
        <v/>
      </c>
      <c r="M32" s="1" t="str">
        <f>IF(AND(טבלה1013[[#This Row],[וסת השבוע פעיל?]]&lt;&gt;"",טבלה1013[[#This Row],[CycleNumber]]&lt;B33,B33&lt;&gt;"",טבלה1013[[#This Row],[וסת השבוע פעיל?]]&lt;3),IF(K33=0,IF(AND(טבלה1013[[#This Row],[וסת השבוע פעיל?]]&gt;0,I33=1),0,1),0),"")</f>
        <v/>
      </c>
      <c r="N32" s="1" t="str">
        <f t="shared" si="8"/>
        <v/>
      </c>
      <c r="O32" s="1" t="str">
        <f>IF(AND(טבלה1013[[#This Row],[חיזוי - שבוע]]=1,J33=1),1,"")</f>
        <v/>
      </c>
      <c r="P32" s="1" t="str">
        <f>IF(AND(טבלה1013[[#This Row],[חיזוי טוב עם הפלגה?]]=1,טבלה1013[[#This Row],[וסת קבוע אחרון]]&lt;&gt;28,X31=1),1,"")</f>
        <v/>
      </c>
      <c r="Q32" s="1" t="str">
        <f>IF(AND(טבלה1013[[#This Row],[וסת השבוע פעיל?]]&lt;3,OR(טבלה1013[[#This Row],[CycleNumber]]&gt;B33,B33="")),1,"")</f>
        <v/>
      </c>
      <c r="R32" s="1">
        <f>IF(טבלה1013[[#This Row],[האישה קבעה וסת שבוע?]]=1,IF(טבלה1013[[#This Row],[וסת השבוע פעיל?]]&lt;3,1,0),"")</f>
        <v>0</v>
      </c>
      <c r="S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" s="1">
        <f t="shared" si="1"/>
        <v>0</v>
      </c>
      <c r="U32" s="1">
        <f t="shared" si="2"/>
        <v>0</v>
      </c>
      <c r="V32" s="1">
        <f t="shared" si="3"/>
        <v>0</v>
      </c>
      <c r="W32" s="1" t="str">
        <f>IF(טבלה1013[[#This Row],[3 הפלגות זהות]]="","",IF(טבלה1013[[#This Row],[3 הפלגות זהות]]=1,טבלה1013[[#This Row],[LengthofCycle]],W31))</f>
        <v/>
      </c>
      <c r="Y32" s="1" t="str">
        <f>IF(OR(טבלה1013[[#This Row],[הווסת פעיל?]]=0,טבלה1013[[#This Row],[הווסת פעיל?]]=""),"",SUM(Y31,טבלה1013[[#This Row],[הווסת פעיל?]]))</f>
        <v/>
      </c>
      <c r="Z32" s="1" t="str">
        <f>IF(AND(טבלה1013[[#This Row],[כמה מחזורים עד עקירה]]&lt;&gt;"",Y33=""),טבלה1013[[#This Row],[כמה מחזורים עד עקירה]],"")</f>
        <v/>
      </c>
      <c r="AA32" s="1" t="str">
        <f>IF(AND(טבלה1013[[#This Row],[הווסת פעיל?]]=1,טבלה1013[[#This Row],[וסת קבוע אחרון]]&lt;&gt;W31),טבלה1013[[#This Row],[וסת קבוע אחרון]],"")</f>
        <v/>
      </c>
      <c r="AB32" s="1" t="str">
        <f>IF(AND(טבלה1013[[#This Row],[הווסת פעיל?]]=1,X31=0,טבלה1013[[#This Row],[וסת קבוע אחרון]]=W31),טבלה1013[[#This Row],[וסת קבוע אחרון]],"")</f>
        <v/>
      </c>
      <c r="AC32" s="1" t="str">
        <f>IF(AND(טבלה1013[[#This Row],[הווסת פעיל?]]=1,X31=0,טבלה1013[[#This Row],[וסת קבוע אחרון]]&lt;&gt;W31),1,"")</f>
        <v/>
      </c>
      <c r="AD32" s="1" t="str">
        <f>IF(AND(טבלה1013[[#This Row],[הווסת פעיל?]]&lt;&gt;"",B33=1),טבלה1013[[#This Row],[CycleNumber]],"")</f>
        <v/>
      </c>
      <c r="AE32" s="1" t="str">
        <f>IF(AND(טבלה1013[[#This Row],[הווסת פעיל?]]&lt;&gt;"",X31=""),טבלה1013[[#This Row],[CycleNumber]],"")</f>
        <v/>
      </c>
      <c r="AF32" s="1" t="str">
        <f>IF(B33=1,"",IF(טבלה1013[[#This Row],[הווסת פעיל?]]=1,IF(טבלה1013[[#This Row],[וסת קבוע אחרון]]=F33,1,0),""))</f>
        <v/>
      </c>
      <c r="AG32" s="1" t="str">
        <f>IF(B33=1,"",IF(טבלה1013[[#This Row],[הווסת פעיל?]]=1,IF(OR(טבלה1013[[#This Row],[וסת קבוע אחרון]]=F33,F33=טבלה1013[[#This Row],[LengthofCycle]]),1,0),""))</f>
        <v/>
      </c>
      <c r="AH32" s="1" t="str">
        <f>IF(B33=1,"",IF(טבלה1013[[#This Row],[הווסת פעיל?]]=1,IF(OR(טבלה1013[[#This Row],[וסת קבוע אחרון]]=F33,F33=טבלה1013[[#This Row],[LengthofCycle]],AND(טבלה1013[[#This Row],[LengthofCycle]]&lt;&gt;טבלה1013[[#This Row],[וסת קבוע אחרון]],OR(F33=28,F33=29))),1,0),""))</f>
        <v/>
      </c>
      <c r="AI32" s="1" t="str">
        <f>IF(AND(טבלה1013[[#This Row],[הווסת פעיל?]]=1,B33=1),1,"")</f>
        <v/>
      </c>
      <c r="AJ32" s="4">
        <f>IF(AND(טבלה1013[[#This Row],[הווסת פעיל?]]&lt;&gt;1,B33&lt;&gt;1,B33&lt;&gt;""),IF(טבלה1013[[#This Row],[LengthofCycle]]=F33,1,0),"")</f>
        <v>0</v>
      </c>
      <c r="AK32" s="4">
        <f>IF(AND(טבלה1013[[#This Row],[הווסת פעיל?]]&lt;&gt;1,B33&lt;&gt;1,B33&lt;&gt;""),IF(OR(טבלה1013[[#This Row],[LengthofCycle]]=F33,F33=29),1,0),"")</f>
        <v>0</v>
      </c>
      <c r="AL32" s="4">
        <f>IF(AND(טבלה1013[[#This Row],[הווסת פעיל?]]&lt;&gt;1,B33&lt;&gt;1,B33&lt;&gt;""),IF(OR(טבלה1013[[#This Row],[LengthofCycle]]=F33,F33=29,F33=28),1,0),"")</f>
        <v>0</v>
      </c>
    </row>
    <row r="33" spans="1:51" x14ac:dyDescent="0.25">
      <c r="A33" s="1" t="s">
        <v>31</v>
      </c>
      <c r="B33" s="1">
        <v>32</v>
      </c>
      <c r="C33" s="1">
        <v>0</v>
      </c>
      <c r="D33" s="1">
        <v>1</v>
      </c>
      <c r="E33" s="1">
        <v>0</v>
      </c>
      <c r="F33" s="1">
        <v>31</v>
      </c>
      <c r="G33" s="1">
        <f>טבלה1013[[#This Row],[LengthofCycle]]+1</f>
        <v>32</v>
      </c>
      <c r="H33" s="1">
        <f>IF(IFERROR(LOOKUP(טבלה1013[[#This Row],[ClientID]],קביעויות[השבוע]),FALSE)=טבלה1013[[#This Row],[ClientID]],1,"")</f>
        <v>1</v>
      </c>
      <c r="I33" s="1" t="str">
        <f>IF(AND(טבלה1013[[#This Row],[CycleNumber]]&gt;1,OR(B34="",טבלה1013[[#This Row],[CycleNumber]]&gt;B32)),IF(OR(AND(טבלה1013[[#This Row],[LengthofCycle]]=28,F32=28),AND(טבלה1013[[#This Row],[LengthofCycle]]=35,F32=35)),1,""),"")</f>
        <v/>
      </c>
      <c r="J33" s="1" t="str">
        <f>IF(AND(טבלה1013[[#This Row],[וסת השבוע]]=1,I32=1,טבלה1013[[#This Row],[CycleNumber]]&gt;B32),1,"")</f>
        <v/>
      </c>
      <c r="K33" s="1" t="str">
        <f>IF(טבלה1013[[#This Row],[CycleNumber]]=1,"",IF(טבלה1013[[#This Row],[וסת השבוע]]=1,0,IF(K32="","",IF(K32=0,IF(טבלה1013[[#This Row],[LengthofCycle]]=28,0,1),IF(K32=1,IF(טבלה1013[[#This Row],[LengthofCycle]]+F32=28*2,0,2),IF(K32=2,IF(טבלה1013[[#This Row],[LengthofCycle]]+F32+F31=28*3,0,3),""))))))</f>
        <v/>
      </c>
      <c r="L33" s="1" t="str">
        <f>IF(טבלה1013[[#This Row],[וסת השבוע]]=1,IF(טבלה1013[[#This Row],[וסת השבוע וההפלגה ביחד]]=1,L32+1,0),IF(AND(טבלה1013[[#This Row],[CycleNumber]]&gt;B32,טבלה1013[[#This Row],[CycleNumber]]&gt;1),IF(טבלה1013[[#This Row],[וסת השבוע פעיל?]]&lt;&gt;"",L32+1,""),""))</f>
        <v/>
      </c>
      <c r="M33" s="1" t="str">
        <f>IF(AND(טבלה1013[[#This Row],[וסת השבוע פעיל?]]&lt;&gt;"",טבלה1013[[#This Row],[CycleNumber]]&lt;B34,B34&lt;&gt;"",טבלה1013[[#This Row],[וסת השבוע פעיל?]]&lt;3),IF(K34=0,IF(AND(טבלה1013[[#This Row],[וסת השבוע פעיל?]]&gt;0,I34=1),0,1),0),"")</f>
        <v/>
      </c>
      <c r="N33" s="1" t="str">
        <f t="shared" si="8"/>
        <v/>
      </c>
      <c r="O33" s="1" t="str">
        <f>IF(AND(טבלה1013[[#This Row],[חיזוי - שבוע]]=1,J34=1),1,"")</f>
        <v/>
      </c>
      <c r="P33" s="1" t="str">
        <f>IF(AND(טבלה1013[[#This Row],[חיזוי טוב עם הפלגה?]]=1,טבלה1013[[#This Row],[וסת קבוע אחרון]]&lt;&gt;28,X32=1),1,"")</f>
        <v/>
      </c>
      <c r="Q33" s="1" t="str">
        <f>IF(AND(טבלה1013[[#This Row],[וסת השבוע פעיל?]]&lt;3,OR(טבלה1013[[#This Row],[CycleNumber]]&gt;B34,B34="")),1,"")</f>
        <v/>
      </c>
      <c r="R33" s="1">
        <f>IF(טבלה1013[[#This Row],[האישה קבעה וסת שבוע?]]=1,IF(טבלה1013[[#This Row],[וסת השבוע פעיל?]]&lt;3,1,0),"")</f>
        <v>0</v>
      </c>
      <c r="S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" s="1">
        <f t="shared" si="1"/>
        <v>0</v>
      </c>
      <c r="U33" s="1">
        <f t="shared" si="2"/>
        <v>0</v>
      </c>
      <c r="V33" s="1">
        <f t="shared" si="3"/>
        <v>0</v>
      </c>
      <c r="W33" s="1" t="str">
        <f>IF(טבלה1013[[#This Row],[3 הפלגות זהות]]="","",IF(טבלה1013[[#This Row],[3 הפלגות זהות]]=1,טבלה1013[[#This Row],[LengthofCycle]],W32))</f>
        <v/>
      </c>
      <c r="Y33" s="1" t="str">
        <f>IF(OR(טבלה1013[[#This Row],[הווסת פעיל?]]=0,טבלה1013[[#This Row],[הווסת פעיל?]]=""),"",SUM(Y32,טבלה1013[[#This Row],[הווסת פעיל?]]))</f>
        <v/>
      </c>
      <c r="Z33" s="1" t="str">
        <f>IF(AND(טבלה1013[[#This Row],[כמה מחזורים עד עקירה]]&lt;&gt;"",Y34=""),טבלה1013[[#This Row],[כמה מחזורים עד עקירה]],"")</f>
        <v/>
      </c>
      <c r="AA33" s="1" t="str">
        <f>IF(AND(טבלה1013[[#This Row],[הווסת פעיל?]]=1,טבלה1013[[#This Row],[וסת קבוע אחרון]]&lt;&gt;W32),טבלה1013[[#This Row],[וסת קבוע אחרון]],"")</f>
        <v/>
      </c>
      <c r="AB33" s="1" t="str">
        <f>IF(AND(טבלה1013[[#This Row],[הווסת פעיל?]]=1,X32=0,טבלה1013[[#This Row],[וסת קבוע אחרון]]=W32),טבלה1013[[#This Row],[וסת קבוע אחרון]],"")</f>
        <v/>
      </c>
      <c r="AC33" s="1" t="str">
        <f>IF(AND(טבלה1013[[#This Row],[הווסת פעיל?]]=1,X32=0,טבלה1013[[#This Row],[וסת קבוע אחרון]]&lt;&gt;W32),1,"")</f>
        <v/>
      </c>
      <c r="AD33" s="1" t="str">
        <f>IF(AND(טבלה1013[[#This Row],[הווסת פעיל?]]&lt;&gt;"",B34=1),טבלה1013[[#This Row],[CycleNumber]],"")</f>
        <v/>
      </c>
      <c r="AE33" s="1" t="str">
        <f>IF(AND(טבלה1013[[#This Row],[הווסת פעיל?]]&lt;&gt;"",X32=""),טבלה1013[[#This Row],[CycleNumber]],"")</f>
        <v/>
      </c>
      <c r="AF33" s="1" t="str">
        <f>IF(B34=1,"",IF(טבלה1013[[#This Row],[הווסת פעיל?]]=1,IF(טבלה1013[[#This Row],[וסת קבוע אחרון]]=F34,1,0),""))</f>
        <v/>
      </c>
      <c r="AG33" s="1" t="str">
        <f>IF(B34=1,"",IF(טבלה1013[[#This Row],[הווסת פעיל?]]=1,IF(OR(טבלה1013[[#This Row],[וסת קבוע אחרון]]=F34,F34=טבלה1013[[#This Row],[LengthofCycle]]),1,0),""))</f>
        <v/>
      </c>
      <c r="AH33" s="1" t="str">
        <f>IF(B34=1,"",IF(טבלה1013[[#This Row],[הווסת פעיל?]]=1,IF(OR(טבלה1013[[#This Row],[וסת קבוע אחרון]]=F34,F34=טבלה1013[[#This Row],[LengthofCycle]],AND(טבלה1013[[#This Row],[LengthofCycle]]&lt;&gt;טבלה1013[[#This Row],[וסת קבוע אחרון]],OR(F34=28,F34=29))),1,0),""))</f>
        <v/>
      </c>
      <c r="AI33" s="1" t="str">
        <f>IF(AND(טבלה1013[[#This Row],[הווסת פעיל?]]=1,B34=1),1,"")</f>
        <v/>
      </c>
      <c r="AJ33" s="4">
        <f>IF(AND(טבלה1013[[#This Row],[הווסת פעיל?]]&lt;&gt;1,B34&lt;&gt;1,B34&lt;&gt;""),IF(טבלה1013[[#This Row],[LengthofCycle]]=F34,1,0),"")</f>
        <v>0</v>
      </c>
      <c r="AK33" s="4">
        <f>IF(AND(טבלה1013[[#This Row],[הווסת פעיל?]]&lt;&gt;1,B34&lt;&gt;1,B34&lt;&gt;""),IF(OR(טבלה1013[[#This Row],[LengthofCycle]]=F34,F34=29),1,0),"")</f>
        <v>0</v>
      </c>
      <c r="AL33" s="4">
        <f>IF(AND(טבלה1013[[#This Row],[הווסת פעיל?]]&lt;&gt;1,B34&lt;&gt;1,B34&lt;&gt;""),IF(OR(טבלה1013[[#This Row],[LengthofCycle]]=F34,F34=29,F34=28),1,0),"")</f>
        <v>0</v>
      </c>
    </row>
    <row r="34" spans="1:51" x14ac:dyDescent="0.25">
      <c r="A34" s="1" t="s">
        <v>31</v>
      </c>
      <c r="B34" s="1">
        <v>33</v>
      </c>
      <c r="C34" s="1">
        <v>0</v>
      </c>
      <c r="D34" s="1">
        <v>1</v>
      </c>
      <c r="E34" s="1">
        <v>0</v>
      </c>
      <c r="F34" s="1">
        <v>27</v>
      </c>
      <c r="G34" s="1">
        <f>טבלה1013[[#This Row],[LengthofCycle]]+1</f>
        <v>28</v>
      </c>
      <c r="H34" s="1">
        <f>IF(IFERROR(LOOKUP(טבלה1013[[#This Row],[ClientID]],קביעויות[השבוע]),FALSE)=טבלה1013[[#This Row],[ClientID]],1,"")</f>
        <v>1</v>
      </c>
      <c r="I34" s="1" t="str">
        <f>IF(AND(טבלה1013[[#This Row],[CycleNumber]]&gt;1,OR(B35="",טבלה1013[[#This Row],[CycleNumber]]&gt;B33)),IF(OR(AND(טבלה1013[[#This Row],[LengthofCycle]]=28,F33=28),AND(טבלה1013[[#This Row],[LengthofCycle]]=35,F33=35)),1,""),"")</f>
        <v/>
      </c>
      <c r="J34" s="1" t="str">
        <f>IF(AND(טבלה1013[[#This Row],[וסת השבוע]]=1,I33=1,טבלה1013[[#This Row],[CycleNumber]]&gt;B33),1,"")</f>
        <v/>
      </c>
      <c r="K34" s="1" t="str">
        <f>IF(טבלה1013[[#This Row],[CycleNumber]]=1,"",IF(טבלה1013[[#This Row],[וסת השבוע]]=1,0,IF(K33="","",IF(K33=0,IF(טבלה1013[[#This Row],[LengthofCycle]]=28,0,1),IF(K33=1,IF(טבלה1013[[#This Row],[LengthofCycle]]+F33=28*2,0,2),IF(K33=2,IF(טבלה1013[[#This Row],[LengthofCycle]]+F33+F32=28*3,0,3),""))))))</f>
        <v/>
      </c>
      <c r="L34" s="1" t="str">
        <f>IF(טבלה1013[[#This Row],[וסת השבוע]]=1,IF(טבלה1013[[#This Row],[וסת השבוע וההפלגה ביחד]]=1,L33+1,0),IF(AND(טבלה1013[[#This Row],[CycleNumber]]&gt;B33,טבלה1013[[#This Row],[CycleNumber]]&gt;1),IF(טבלה1013[[#This Row],[וסת השבוע פעיל?]]&lt;&gt;"",L33+1,""),""))</f>
        <v/>
      </c>
      <c r="M34" s="1" t="str">
        <f>IF(AND(טבלה1013[[#This Row],[וסת השבוע פעיל?]]&lt;&gt;"",טבלה1013[[#This Row],[CycleNumber]]&lt;B35,B35&lt;&gt;"",טבלה1013[[#This Row],[וסת השבוע פעיל?]]&lt;3),IF(K35=0,IF(AND(טבלה1013[[#This Row],[וסת השבוע פעיל?]]&gt;0,I35=1),0,1),0),"")</f>
        <v/>
      </c>
      <c r="N34" s="1" t="str">
        <f t="shared" si="8"/>
        <v/>
      </c>
      <c r="O34" s="1" t="str">
        <f>IF(AND(טבלה1013[[#This Row],[חיזוי - שבוע]]=1,J35=1),1,"")</f>
        <v/>
      </c>
      <c r="P34" s="1" t="str">
        <f>IF(AND(טבלה1013[[#This Row],[חיזוי טוב עם הפלגה?]]=1,טבלה1013[[#This Row],[וסת קבוע אחרון]]&lt;&gt;28,X33=1),1,"")</f>
        <v/>
      </c>
      <c r="Q34" s="1" t="str">
        <f>IF(AND(טבלה1013[[#This Row],[וסת השבוע פעיל?]]&lt;3,OR(טבלה1013[[#This Row],[CycleNumber]]&gt;B35,B35="")),1,"")</f>
        <v/>
      </c>
      <c r="R34" s="1">
        <f>IF(טבלה1013[[#This Row],[האישה קבעה וסת שבוע?]]=1,IF(טבלה1013[[#This Row],[וסת השבוע פעיל?]]&lt;3,1,0),"")</f>
        <v>0</v>
      </c>
      <c r="S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" s="1">
        <f t="shared" si="1"/>
        <v>0</v>
      </c>
      <c r="U34" s="1">
        <f t="shared" si="2"/>
        <v>0</v>
      </c>
      <c r="V34" s="1">
        <f t="shared" si="3"/>
        <v>0</v>
      </c>
      <c r="W34" s="1" t="str">
        <f>IF(טבלה1013[[#This Row],[3 הפלגות זהות]]="","",IF(טבלה1013[[#This Row],[3 הפלגות זהות]]=1,טבלה1013[[#This Row],[LengthofCycle]],W33))</f>
        <v/>
      </c>
      <c r="Y34" s="1" t="str">
        <f>IF(OR(טבלה1013[[#This Row],[הווסת פעיל?]]=0,טבלה1013[[#This Row],[הווסת פעיל?]]=""),"",SUM(Y33,טבלה1013[[#This Row],[הווסת פעיל?]]))</f>
        <v/>
      </c>
      <c r="Z34" s="1" t="str">
        <f>IF(AND(טבלה1013[[#This Row],[כמה מחזורים עד עקירה]]&lt;&gt;"",Y35=""),טבלה1013[[#This Row],[כמה מחזורים עד עקירה]],"")</f>
        <v/>
      </c>
      <c r="AA34" s="1" t="str">
        <f>IF(AND(טבלה1013[[#This Row],[הווסת פעיל?]]=1,טבלה1013[[#This Row],[וסת קבוע אחרון]]&lt;&gt;W33),טבלה1013[[#This Row],[וסת קבוע אחרון]],"")</f>
        <v/>
      </c>
      <c r="AB34" s="1" t="str">
        <f>IF(AND(טבלה1013[[#This Row],[הווסת פעיל?]]=1,X33=0,טבלה1013[[#This Row],[וסת קבוע אחרון]]=W33),טבלה1013[[#This Row],[וסת קבוע אחרון]],"")</f>
        <v/>
      </c>
      <c r="AC34" s="1" t="str">
        <f>IF(AND(טבלה1013[[#This Row],[הווסת פעיל?]]=1,X33=0,טבלה1013[[#This Row],[וסת קבוע אחרון]]&lt;&gt;W33),1,"")</f>
        <v/>
      </c>
      <c r="AD34" s="1" t="str">
        <f>IF(AND(טבלה1013[[#This Row],[הווסת פעיל?]]&lt;&gt;"",B35=1),טבלה1013[[#This Row],[CycleNumber]],"")</f>
        <v/>
      </c>
      <c r="AE34" s="1" t="str">
        <f>IF(AND(טבלה1013[[#This Row],[הווסת פעיל?]]&lt;&gt;"",X33=""),טבלה1013[[#This Row],[CycleNumber]],"")</f>
        <v/>
      </c>
      <c r="AF34" s="1" t="str">
        <f>IF(B35=1,"",IF(טבלה1013[[#This Row],[הווסת פעיל?]]=1,IF(טבלה1013[[#This Row],[וסת קבוע אחרון]]=F35,1,0),""))</f>
        <v/>
      </c>
      <c r="AG34" s="1" t="str">
        <f>IF(B35=1,"",IF(טבלה1013[[#This Row],[הווסת פעיל?]]=1,IF(OR(טבלה1013[[#This Row],[וסת קבוע אחרון]]=F35,F35=טבלה1013[[#This Row],[LengthofCycle]]),1,0),""))</f>
        <v/>
      </c>
      <c r="AH34" s="1" t="str">
        <f>IF(B35=1,"",IF(טבלה1013[[#This Row],[הווסת פעיל?]]=1,IF(OR(טבלה1013[[#This Row],[וסת קבוע אחרון]]=F35,F35=טבלה1013[[#This Row],[LengthofCycle]],AND(טבלה1013[[#This Row],[LengthofCycle]]&lt;&gt;טבלה1013[[#This Row],[וסת קבוע אחרון]],OR(F35=28,F35=29))),1,0),""))</f>
        <v/>
      </c>
      <c r="AI34" s="1" t="str">
        <f>IF(AND(טבלה1013[[#This Row],[הווסת פעיל?]]=1,B35=1),1,"")</f>
        <v/>
      </c>
      <c r="AJ34" s="4">
        <f>IF(AND(טבלה1013[[#This Row],[הווסת פעיל?]]&lt;&gt;1,B35&lt;&gt;1,B35&lt;&gt;""),IF(טבלה1013[[#This Row],[LengthofCycle]]=F35,1,0),"")</f>
        <v>1</v>
      </c>
      <c r="AK34" s="4">
        <f>IF(AND(טבלה1013[[#This Row],[הווסת פעיל?]]&lt;&gt;1,B35&lt;&gt;1,B35&lt;&gt;""),IF(OR(טבלה1013[[#This Row],[LengthofCycle]]=F35,F35=29),1,0),"")</f>
        <v>1</v>
      </c>
      <c r="AL34" s="4">
        <f>IF(AND(טבלה1013[[#This Row],[הווסת פעיל?]]&lt;&gt;1,B35&lt;&gt;1,B35&lt;&gt;""),IF(OR(טבלה1013[[#This Row],[LengthofCycle]]=F35,F35=29,F35=28),1,0),"")</f>
        <v>1</v>
      </c>
    </row>
    <row r="35" spans="1:51" x14ac:dyDescent="0.25">
      <c r="A35" s="1" t="s">
        <v>31</v>
      </c>
      <c r="B35" s="1">
        <v>34</v>
      </c>
      <c r="C35" s="1">
        <v>0</v>
      </c>
      <c r="D35" s="1">
        <v>1</v>
      </c>
      <c r="E35" s="1">
        <v>0</v>
      </c>
      <c r="F35" s="1">
        <v>27</v>
      </c>
      <c r="G35" s="1">
        <f>טבלה1013[[#This Row],[LengthofCycle]]+1</f>
        <v>28</v>
      </c>
      <c r="H35" s="1">
        <f>IF(IFERROR(LOOKUP(טבלה1013[[#This Row],[ClientID]],קביעויות[השבוע]),FALSE)=טבלה1013[[#This Row],[ClientID]],1,"")</f>
        <v>1</v>
      </c>
      <c r="I35" s="1" t="str">
        <f>IF(AND(טבלה1013[[#This Row],[CycleNumber]]&gt;1,OR(B36="",טבלה1013[[#This Row],[CycleNumber]]&gt;B34)),IF(OR(AND(טבלה1013[[#This Row],[LengthofCycle]]=28,F34=28),AND(טבלה1013[[#This Row],[LengthofCycle]]=35,F34=35)),1,""),"")</f>
        <v/>
      </c>
      <c r="J35" s="1" t="str">
        <f>IF(AND(טבלה1013[[#This Row],[וסת השבוע]]=1,I34=1,טבלה1013[[#This Row],[CycleNumber]]&gt;B34),1,"")</f>
        <v/>
      </c>
      <c r="K35" s="1" t="str">
        <f>IF(טבלה1013[[#This Row],[CycleNumber]]=1,"",IF(טבלה1013[[#This Row],[וסת השבוע]]=1,0,IF(K34="","",IF(K34=0,IF(טבלה1013[[#This Row],[LengthofCycle]]=28,0,1),IF(K34=1,IF(טבלה1013[[#This Row],[LengthofCycle]]+F34=28*2,0,2),IF(K34=2,IF(טבלה1013[[#This Row],[LengthofCycle]]+F34+F33=28*3,0,3),""))))))</f>
        <v/>
      </c>
      <c r="L35" s="1" t="str">
        <f>IF(טבלה1013[[#This Row],[וסת השבוע]]=1,IF(טבלה1013[[#This Row],[וסת השבוע וההפלגה ביחד]]=1,L34+1,0),IF(AND(טבלה1013[[#This Row],[CycleNumber]]&gt;B34,טבלה1013[[#This Row],[CycleNumber]]&gt;1),IF(טבלה1013[[#This Row],[וסת השבוע פעיל?]]&lt;&gt;"",L34+1,""),""))</f>
        <v/>
      </c>
      <c r="M35" s="1" t="str">
        <f>IF(AND(טבלה1013[[#This Row],[וסת השבוע פעיל?]]&lt;&gt;"",טבלה1013[[#This Row],[CycleNumber]]&lt;B36,B36&lt;&gt;"",טבלה1013[[#This Row],[וסת השבוע פעיל?]]&lt;3),IF(K36=0,IF(AND(טבלה1013[[#This Row],[וסת השבוע פעיל?]]&gt;0,I36=1),0,1),0),"")</f>
        <v/>
      </c>
      <c r="N35" s="1" t="str">
        <f t="shared" si="8"/>
        <v/>
      </c>
      <c r="O35" s="1" t="str">
        <f>IF(AND(טבלה1013[[#This Row],[חיזוי - שבוע]]=1,J36=1),1,"")</f>
        <v/>
      </c>
      <c r="P35" s="1" t="str">
        <f>IF(AND(טבלה1013[[#This Row],[חיזוי טוב עם הפלגה?]]=1,טבלה1013[[#This Row],[וסת קבוע אחרון]]&lt;&gt;28,X34=1),1,"")</f>
        <v/>
      </c>
      <c r="Q35" s="1" t="str">
        <f>IF(AND(טבלה1013[[#This Row],[וסת השבוע פעיל?]]&lt;3,OR(טבלה1013[[#This Row],[CycleNumber]]&gt;B36,B36="")),1,"")</f>
        <v/>
      </c>
      <c r="R35" s="1">
        <f>IF(טבלה1013[[#This Row],[האישה קבעה וסת שבוע?]]=1,IF(טבלה1013[[#This Row],[וסת השבוע פעיל?]]&lt;3,1,0),"")</f>
        <v>0</v>
      </c>
      <c r="S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" s="1">
        <f t="shared" si="1"/>
        <v>0</v>
      </c>
      <c r="U35" s="1">
        <f t="shared" si="2"/>
        <v>0</v>
      </c>
      <c r="V35" s="1">
        <f t="shared" si="3"/>
        <v>0</v>
      </c>
      <c r="W35" s="1" t="str">
        <f>IF(טבלה1013[[#This Row],[3 הפלגות זהות]]="","",IF(טבלה1013[[#This Row],[3 הפלגות זהות]]=1,טבלה1013[[#This Row],[LengthofCycle]],W34))</f>
        <v/>
      </c>
      <c r="Y35" s="1" t="str">
        <f>IF(OR(טבלה1013[[#This Row],[הווסת פעיל?]]=0,טבלה1013[[#This Row],[הווסת פעיל?]]=""),"",SUM(Y34,טבלה1013[[#This Row],[הווסת פעיל?]]))</f>
        <v/>
      </c>
      <c r="Z35" s="1" t="str">
        <f>IF(AND(טבלה1013[[#This Row],[כמה מחזורים עד עקירה]]&lt;&gt;"",Y36=""),טבלה1013[[#This Row],[כמה מחזורים עד עקירה]],"")</f>
        <v/>
      </c>
      <c r="AA35" s="1" t="str">
        <f>IF(AND(טבלה1013[[#This Row],[הווסת פעיל?]]=1,טבלה1013[[#This Row],[וסת קבוע אחרון]]&lt;&gt;W34),טבלה1013[[#This Row],[וסת קבוע אחרון]],"")</f>
        <v/>
      </c>
      <c r="AB35" s="1" t="str">
        <f>IF(AND(טבלה1013[[#This Row],[הווסת פעיל?]]=1,X34=0,טבלה1013[[#This Row],[וסת קבוע אחרון]]=W34),טבלה1013[[#This Row],[וסת קבוע אחרון]],"")</f>
        <v/>
      </c>
      <c r="AC35" s="1" t="str">
        <f>IF(AND(טבלה1013[[#This Row],[הווסת פעיל?]]=1,X34=0,טבלה1013[[#This Row],[וסת קבוע אחרון]]&lt;&gt;W34),1,"")</f>
        <v/>
      </c>
      <c r="AD35" s="1" t="str">
        <f>IF(AND(טבלה1013[[#This Row],[הווסת פעיל?]]&lt;&gt;"",B36=1),טבלה1013[[#This Row],[CycleNumber]],"")</f>
        <v/>
      </c>
      <c r="AE35" s="1" t="str">
        <f>IF(AND(טבלה1013[[#This Row],[הווסת פעיל?]]&lt;&gt;"",X34=""),טבלה1013[[#This Row],[CycleNumber]],"")</f>
        <v/>
      </c>
      <c r="AF35" s="1" t="str">
        <f>IF(B36=1,"",IF(טבלה1013[[#This Row],[הווסת פעיל?]]=1,IF(טבלה1013[[#This Row],[וסת קבוע אחרון]]=F36,1,0),""))</f>
        <v/>
      </c>
      <c r="AG35" s="1" t="str">
        <f>IF(B36=1,"",IF(טבלה1013[[#This Row],[הווסת פעיל?]]=1,IF(OR(טבלה1013[[#This Row],[וסת קבוע אחרון]]=F36,F36=טבלה1013[[#This Row],[LengthofCycle]]),1,0),""))</f>
        <v/>
      </c>
      <c r="AH35" s="1" t="str">
        <f>IF(B36=1,"",IF(טבלה1013[[#This Row],[הווסת פעיל?]]=1,IF(OR(טבלה1013[[#This Row],[וסת קבוע אחרון]]=F36,F36=טבלה1013[[#This Row],[LengthofCycle]],AND(טבלה1013[[#This Row],[LengthofCycle]]&lt;&gt;טבלה1013[[#This Row],[וסת קבוע אחרון]],OR(F36=28,F36=29))),1,0),""))</f>
        <v/>
      </c>
      <c r="AI35" s="1" t="str">
        <f>IF(AND(טבלה1013[[#This Row],[הווסת פעיל?]]=1,B36=1),1,"")</f>
        <v/>
      </c>
      <c r="AJ35" s="4">
        <f>IF(AND(טבלה1013[[#This Row],[הווסת פעיל?]]&lt;&gt;1,B36&lt;&gt;1,B36&lt;&gt;""),IF(טבלה1013[[#This Row],[LengthofCycle]]=F36,1,0),"")</f>
        <v>0</v>
      </c>
      <c r="AK35" s="4">
        <f>IF(AND(טבלה1013[[#This Row],[הווסת פעיל?]]&lt;&gt;1,B36&lt;&gt;1,B36&lt;&gt;""),IF(OR(טבלה1013[[#This Row],[LengthofCycle]]=F36,F36=29),1,0),"")</f>
        <v>0</v>
      </c>
      <c r="AL35" s="4">
        <f>IF(AND(טבלה1013[[#This Row],[הווסת פעיל?]]&lt;&gt;1,B36&lt;&gt;1,B36&lt;&gt;""),IF(OR(טבלה1013[[#This Row],[LengthofCycle]]=F36,F36=29,F36=28),1,0),"")</f>
        <v>1</v>
      </c>
    </row>
    <row r="36" spans="1:51" x14ac:dyDescent="0.25">
      <c r="A36" s="1" t="s">
        <v>31</v>
      </c>
      <c r="B36" s="1">
        <v>35</v>
      </c>
      <c r="C36" s="1">
        <v>0</v>
      </c>
      <c r="D36" s="1">
        <v>1</v>
      </c>
      <c r="E36" s="1">
        <v>0</v>
      </c>
      <c r="F36" s="1">
        <v>28</v>
      </c>
      <c r="G36" s="1">
        <f>טבלה1013[[#This Row],[LengthofCycle]]+1</f>
        <v>29</v>
      </c>
      <c r="H36" s="1">
        <f>IF(IFERROR(LOOKUP(טבלה1013[[#This Row],[ClientID]],קביעויות[השבוע]),FALSE)=טבלה1013[[#This Row],[ClientID]],1,"")</f>
        <v>1</v>
      </c>
      <c r="I36" s="1" t="str">
        <f>IF(AND(טבלה1013[[#This Row],[CycleNumber]]&gt;1,OR(B37="",טבלה1013[[#This Row],[CycleNumber]]&gt;B35)),IF(OR(AND(טבלה1013[[#This Row],[LengthofCycle]]=28,F35=28),AND(טבלה1013[[#This Row],[LengthofCycle]]=35,F35=35)),1,""),"")</f>
        <v/>
      </c>
      <c r="J36" s="1" t="str">
        <f>IF(AND(טבלה1013[[#This Row],[וסת השבוע]]=1,I35=1,טבלה1013[[#This Row],[CycleNumber]]&gt;B35),1,"")</f>
        <v/>
      </c>
      <c r="K36" s="1" t="str">
        <f>IF(טבלה1013[[#This Row],[CycleNumber]]=1,"",IF(טבלה1013[[#This Row],[וסת השבוע]]=1,0,IF(K35="","",IF(K35=0,IF(טבלה1013[[#This Row],[LengthofCycle]]=28,0,1),IF(K35=1,IF(טבלה1013[[#This Row],[LengthofCycle]]+F35=28*2,0,2),IF(K35=2,IF(טבלה1013[[#This Row],[LengthofCycle]]+F35+F34=28*3,0,3),""))))))</f>
        <v/>
      </c>
      <c r="L36" s="1" t="str">
        <f>IF(טבלה1013[[#This Row],[וסת השבוע]]=1,IF(טבלה1013[[#This Row],[וסת השבוע וההפלגה ביחד]]=1,L35+1,0),IF(AND(טבלה1013[[#This Row],[CycleNumber]]&gt;B35,טבלה1013[[#This Row],[CycleNumber]]&gt;1),IF(טבלה1013[[#This Row],[וסת השבוע פעיל?]]&lt;&gt;"",L35+1,""),""))</f>
        <v/>
      </c>
      <c r="M36" s="1" t="str">
        <f>IF(AND(טבלה1013[[#This Row],[וסת השבוע פעיל?]]&lt;&gt;"",טבלה1013[[#This Row],[CycleNumber]]&lt;B37,B37&lt;&gt;"",טבלה1013[[#This Row],[וסת השבוע פעיל?]]&lt;3),IF(K37=0,IF(AND(טבלה1013[[#This Row],[וסת השבוע פעיל?]]&gt;0,I37=1),0,1),0),"")</f>
        <v/>
      </c>
      <c r="N36" s="1" t="str">
        <f t="shared" si="8"/>
        <v/>
      </c>
      <c r="O36" s="1" t="str">
        <f>IF(AND(טבלה1013[[#This Row],[חיזוי - שבוע]]=1,J37=1),1,"")</f>
        <v/>
      </c>
      <c r="P36" s="1" t="str">
        <f>IF(AND(טבלה1013[[#This Row],[חיזוי טוב עם הפלגה?]]=1,טבלה1013[[#This Row],[וסת קבוע אחרון]]&lt;&gt;28,X35=1),1,"")</f>
        <v/>
      </c>
      <c r="Q36" s="1" t="str">
        <f>IF(AND(טבלה1013[[#This Row],[וסת השבוע פעיל?]]&lt;3,OR(טבלה1013[[#This Row],[CycleNumber]]&gt;B37,B37="")),1,"")</f>
        <v/>
      </c>
      <c r="R36" s="1">
        <f>IF(טבלה1013[[#This Row],[האישה קבעה וסת שבוע?]]=1,IF(טבלה1013[[#This Row],[וסת השבוע פעיל?]]&lt;3,1,0),"")</f>
        <v>0</v>
      </c>
      <c r="S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" s="1">
        <f t="shared" si="1"/>
        <v>0</v>
      </c>
      <c r="U36" s="1">
        <f t="shared" si="2"/>
        <v>0</v>
      </c>
      <c r="V36" s="1">
        <f t="shared" si="3"/>
        <v>0</v>
      </c>
      <c r="W36" s="1" t="str">
        <f>IF(טבלה1013[[#This Row],[3 הפלגות זהות]]="","",IF(טבלה1013[[#This Row],[3 הפלגות זהות]]=1,טבלה1013[[#This Row],[LengthofCycle]],W35))</f>
        <v/>
      </c>
      <c r="Y36" s="1" t="str">
        <f>IF(OR(טבלה1013[[#This Row],[הווסת פעיל?]]=0,טבלה1013[[#This Row],[הווסת פעיל?]]=""),"",SUM(Y35,טבלה1013[[#This Row],[הווסת פעיל?]]))</f>
        <v/>
      </c>
      <c r="Z36" s="1" t="str">
        <f>IF(AND(טבלה1013[[#This Row],[כמה מחזורים עד עקירה]]&lt;&gt;"",Y37=""),טבלה1013[[#This Row],[כמה מחזורים עד עקירה]],"")</f>
        <v/>
      </c>
      <c r="AA36" s="1" t="str">
        <f>IF(AND(טבלה1013[[#This Row],[הווסת פעיל?]]=1,טבלה1013[[#This Row],[וסת קבוע אחרון]]&lt;&gt;W35),טבלה1013[[#This Row],[וסת קבוע אחרון]],"")</f>
        <v/>
      </c>
      <c r="AB36" s="1" t="str">
        <f>IF(AND(טבלה1013[[#This Row],[הווסת פעיל?]]=1,X35=0,טבלה1013[[#This Row],[וסת קבוע אחרון]]=W35),טבלה1013[[#This Row],[וסת קבוע אחרון]],"")</f>
        <v/>
      </c>
      <c r="AC36" s="1" t="str">
        <f>IF(AND(טבלה1013[[#This Row],[הווסת פעיל?]]=1,X35=0,טבלה1013[[#This Row],[וסת קבוע אחרון]]&lt;&gt;W35),1,"")</f>
        <v/>
      </c>
      <c r="AD36" s="1" t="str">
        <f>IF(AND(טבלה1013[[#This Row],[הווסת פעיל?]]&lt;&gt;"",B37=1),טבלה1013[[#This Row],[CycleNumber]],"")</f>
        <v/>
      </c>
      <c r="AE36" s="1" t="str">
        <f>IF(AND(טבלה1013[[#This Row],[הווסת פעיל?]]&lt;&gt;"",X35=""),טבלה1013[[#This Row],[CycleNumber]],"")</f>
        <v/>
      </c>
      <c r="AF36" s="1" t="str">
        <f>IF(B37=1,"",IF(טבלה1013[[#This Row],[הווסת פעיל?]]=1,IF(טבלה1013[[#This Row],[וסת קבוע אחרון]]=F37,1,0),""))</f>
        <v/>
      </c>
      <c r="AG36" s="1" t="str">
        <f>IF(B37=1,"",IF(טבלה1013[[#This Row],[הווסת פעיל?]]=1,IF(OR(טבלה1013[[#This Row],[וסת קבוע אחרון]]=F37,F37=טבלה1013[[#This Row],[LengthofCycle]]),1,0),""))</f>
        <v/>
      </c>
      <c r="AH36" s="1" t="str">
        <f>IF(B37=1,"",IF(טבלה1013[[#This Row],[הווסת פעיל?]]=1,IF(OR(טבלה1013[[#This Row],[וסת קבוע אחרון]]=F37,F37=טבלה1013[[#This Row],[LengthofCycle]],AND(טבלה1013[[#This Row],[LengthofCycle]]&lt;&gt;טבלה1013[[#This Row],[וסת קבוע אחרון]],OR(F37=28,F37=29))),1,0),""))</f>
        <v/>
      </c>
      <c r="AI36" s="1" t="str">
        <f>IF(AND(טבלה1013[[#This Row],[הווסת פעיל?]]=1,B37=1),1,"")</f>
        <v/>
      </c>
      <c r="AJ36" s="4">
        <f>IF(AND(טבלה1013[[#This Row],[הווסת פעיל?]]&lt;&gt;1,B37&lt;&gt;1,B37&lt;&gt;""),IF(טבלה1013[[#This Row],[LengthofCycle]]=F37,1,0),"")</f>
        <v>0</v>
      </c>
      <c r="AK36" s="4">
        <f>IF(AND(טבלה1013[[#This Row],[הווסת פעיל?]]&lt;&gt;1,B37&lt;&gt;1,B37&lt;&gt;""),IF(OR(טבלה1013[[#This Row],[LengthofCycle]]=F37,F37=29),1,0),"")</f>
        <v>0</v>
      </c>
      <c r="AL36" s="4">
        <f>IF(AND(טבלה1013[[#This Row],[הווסת פעיל?]]&lt;&gt;1,B37&lt;&gt;1,B37&lt;&gt;""),IF(OR(טבלה1013[[#This Row],[LengthofCycle]]=F37,F37=29,F37=28),1,0),"")</f>
        <v>0</v>
      </c>
    </row>
    <row r="37" spans="1:51" x14ac:dyDescent="0.25">
      <c r="A37" s="1" t="s">
        <v>31</v>
      </c>
      <c r="B37" s="1">
        <v>36</v>
      </c>
      <c r="C37" s="1">
        <v>0</v>
      </c>
      <c r="D37" s="1">
        <v>0</v>
      </c>
      <c r="E37" s="1">
        <v>0</v>
      </c>
      <c r="F37" s="1">
        <v>27</v>
      </c>
      <c r="G37" s="1">
        <f>טבלה1013[[#This Row],[LengthofCycle]]+1</f>
        <v>28</v>
      </c>
      <c r="H37" s="1">
        <f>IF(IFERROR(LOOKUP(טבלה1013[[#This Row],[ClientID]],קביעויות[השבוע]),FALSE)=טבלה1013[[#This Row],[ClientID]],1,"")</f>
        <v>1</v>
      </c>
      <c r="I37" s="1" t="str">
        <f>IF(AND(טבלה1013[[#This Row],[CycleNumber]]&gt;1,OR(B38="",טבלה1013[[#This Row],[CycleNumber]]&gt;B36)),IF(OR(AND(טבלה1013[[#This Row],[LengthofCycle]]=28,F36=28),AND(טבלה1013[[#This Row],[LengthofCycle]]=35,F36=35)),1,""),"")</f>
        <v/>
      </c>
      <c r="J37" s="1" t="str">
        <f>IF(AND(טבלה1013[[#This Row],[וסת השבוע]]=1,I36=1,טבלה1013[[#This Row],[CycleNumber]]&gt;B36),1,"")</f>
        <v/>
      </c>
      <c r="K37" s="1" t="str">
        <f>IF(טבלה1013[[#This Row],[CycleNumber]]=1,"",IF(טבלה1013[[#This Row],[וסת השבוע]]=1,0,IF(K36="","",IF(K36=0,IF(טבלה1013[[#This Row],[LengthofCycle]]=28,0,1),IF(K36=1,IF(טבלה1013[[#This Row],[LengthofCycle]]+F36=28*2,0,2),IF(K36=2,IF(טבלה1013[[#This Row],[LengthofCycle]]+F36+F35=28*3,0,3),""))))))</f>
        <v/>
      </c>
      <c r="L37" s="1" t="str">
        <f>IF(טבלה1013[[#This Row],[וסת השבוע]]=1,IF(טבלה1013[[#This Row],[וסת השבוע וההפלגה ביחד]]=1,L36+1,0),IF(AND(טבלה1013[[#This Row],[CycleNumber]]&gt;B36,טבלה1013[[#This Row],[CycleNumber]]&gt;1),IF(טבלה1013[[#This Row],[וסת השבוע פעיל?]]&lt;&gt;"",L36+1,""),""))</f>
        <v/>
      </c>
      <c r="M37" s="1" t="str">
        <f>IF(AND(טבלה1013[[#This Row],[וסת השבוע פעיל?]]&lt;&gt;"",טבלה1013[[#This Row],[CycleNumber]]&lt;B38,B38&lt;&gt;"",טבלה1013[[#This Row],[וסת השבוע פעיל?]]&lt;3),IF(K38=0,IF(AND(טבלה1013[[#This Row],[וסת השבוע פעיל?]]&gt;0,I38=1),0,1),0),"")</f>
        <v/>
      </c>
      <c r="N37" s="1" t="str">
        <f t="shared" si="8"/>
        <v/>
      </c>
      <c r="O37" s="1" t="str">
        <f>IF(AND(טבלה1013[[#This Row],[חיזוי - שבוע]]=1,J38=1),1,"")</f>
        <v/>
      </c>
      <c r="P37" s="1" t="str">
        <f>IF(AND(טבלה1013[[#This Row],[חיזוי טוב עם הפלגה?]]=1,טבלה1013[[#This Row],[וסת קבוע אחרון]]&lt;&gt;28,X36=1),1,"")</f>
        <v/>
      </c>
      <c r="Q37" s="1" t="str">
        <f>IF(AND(טבלה1013[[#This Row],[וסת השבוע פעיל?]]&lt;3,OR(טבלה1013[[#This Row],[CycleNumber]]&gt;B38,B38="")),1,"")</f>
        <v/>
      </c>
      <c r="R37" s="1">
        <f>IF(טבלה1013[[#This Row],[האישה קבעה וסת שבוע?]]=1,IF(טבלה1013[[#This Row],[וסת השבוע פעיל?]]&lt;3,1,0),"")</f>
        <v>0</v>
      </c>
      <c r="S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" s="1">
        <f t="shared" si="1"/>
        <v>0</v>
      </c>
      <c r="U37" s="1">
        <f t="shared" si="2"/>
        <v>0</v>
      </c>
      <c r="V37" s="1">
        <f t="shared" si="3"/>
        <v>0</v>
      </c>
      <c r="W37" s="1" t="str">
        <f>IF(טבלה1013[[#This Row],[3 הפלגות זהות]]="","",IF(טבלה1013[[#This Row],[3 הפלגות זהות]]=1,טבלה1013[[#This Row],[LengthofCycle]],W36))</f>
        <v/>
      </c>
      <c r="Y37" s="1" t="str">
        <f>IF(OR(טבלה1013[[#This Row],[הווסת פעיל?]]=0,טבלה1013[[#This Row],[הווסת פעיל?]]=""),"",SUM(Y36,טבלה1013[[#This Row],[הווסת פעיל?]]))</f>
        <v/>
      </c>
      <c r="Z37" s="1" t="str">
        <f>IF(AND(טבלה1013[[#This Row],[כמה מחזורים עד עקירה]]&lt;&gt;"",Y38=""),טבלה1013[[#This Row],[כמה מחזורים עד עקירה]],"")</f>
        <v/>
      </c>
      <c r="AA37" s="1" t="str">
        <f>IF(AND(טבלה1013[[#This Row],[הווסת פעיל?]]=1,טבלה1013[[#This Row],[וסת קבוע אחרון]]&lt;&gt;W36),טבלה1013[[#This Row],[וסת קבוע אחרון]],"")</f>
        <v/>
      </c>
      <c r="AB37" s="1" t="str">
        <f>IF(AND(טבלה1013[[#This Row],[הווסת פעיל?]]=1,X36=0,טבלה1013[[#This Row],[וסת קבוע אחרון]]=W36),טבלה1013[[#This Row],[וסת קבוע אחרון]],"")</f>
        <v/>
      </c>
      <c r="AC37" s="1" t="str">
        <f>IF(AND(טבלה1013[[#This Row],[הווסת פעיל?]]=1,X36=0,טבלה1013[[#This Row],[וסת קבוע אחרון]]&lt;&gt;W36),1,"")</f>
        <v/>
      </c>
      <c r="AD37" s="1" t="str">
        <f>IF(AND(טבלה1013[[#This Row],[הווסת פעיל?]]&lt;&gt;"",B38=1),טבלה1013[[#This Row],[CycleNumber]],"")</f>
        <v/>
      </c>
      <c r="AE37" s="1" t="str">
        <f>IF(AND(טבלה1013[[#This Row],[הווסת פעיל?]]&lt;&gt;"",X36=""),טבלה1013[[#This Row],[CycleNumber]],"")</f>
        <v/>
      </c>
      <c r="AF37" s="1" t="str">
        <f>IF(B38=1,"",IF(טבלה1013[[#This Row],[הווסת פעיל?]]=1,IF(טבלה1013[[#This Row],[וסת קבוע אחרון]]=F38,1,0),""))</f>
        <v/>
      </c>
      <c r="AG37" s="1" t="str">
        <f>IF(B38=1,"",IF(טבלה1013[[#This Row],[הווסת פעיל?]]=1,IF(OR(טבלה1013[[#This Row],[וסת קבוע אחרון]]=F38,F38=טבלה1013[[#This Row],[LengthofCycle]]),1,0),""))</f>
        <v/>
      </c>
      <c r="AH37" s="1" t="str">
        <f>IF(B38=1,"",IF(טבלה1013[[#This Row],[הווסת פעיל?]]=1,IF(OR(טבלה1013[[#This Row],[וסת קבוע אחרון]]=F38,F38=טבלה1013[[#This Row],[LengthofCycle]],AND(טבלה1013[[#This Row],[LengthofCycle]]&lt;&gt;טבלה1013[[#This Row],[וסת קבוע אחרון]],OR(F38=28,F38=29))),1,0),""))</f>
        <v/>
      </c>
      <c r="AI37" s="1" t="str">
        <f>IF(AND(טבלה1013[[#This Row],[הווסת פעיל?]]=1,B38=1),1,"")</f>
        <v/>
      </c>
      <c r="AJ37" s="4">
        <f>IF(AND(טבלה1013[[#This Row],[הווסת פעיל?]]&lt;&gt;1,B38&lt;&gt;1,B38&lt;&gt;""),IF(טבלה1013[[#This Row],[LengthofCycle]]=F38,1,0),"")</f>
        <v>0</v>
      </c>
      <c r="AK37" s="4">
        <f>IF(AND(טבלה1013[[#This Row],[הווסת פעיל?]]&lt;&gt;1,B38&lt;&gt;1,B38&lt;&gt;""),IF(OR(טבלה1013[[#This Row],[LengthofCycle]]=F38,F38=29),1,0),"")</f>
        <v>0</v>
      </c>
      <c r="AL37" s="4">
        <f>IF(AND(טבלה1013[[#This Row],[הווסת פעיל?]]&lt;&gt;1,B38&lt;&gt;1,B38&lt;&gt;""),IF(OR(טבלה1013[[#This Row],[LengthofCycle]]=F38,F38=29,F38=28),1,0),"")</f>
        <v>0</v>
      </c>
    </row>
    <row r="38" spans="1:51" x14ac:dyDescent="0.25">
      <c r="A38" s="1" t="s">
        <v>31</v>
      </c>
      <c r="B38" s="1">
        <v>37</v>
      </c>
      <c r="C38" s="1">
        <v>0</v>
      </c>
      <c r="D38" s="1">
        <v>1</v>
      </c>
      <c r="E38" s="1">
        <v>0</v>
      </c>
      <c r="F38" s="1">
        <v>26</v>
      </c>
      <c r="G38" s="1">
        <f>טבלה1013[[#This Row],[LengthofCycle]]+1</f>
        <v>27</v>
      </c>
      <c r="H38" s="1">
        <f>IF(IFERROR(LOOKUP(טבלה1013[[#This Row],[ClientID]],קביעויות[השבוע]),FALSE)=טבלה1013[[#This Row],[ClientID]],1,"")</f>
        <v>1</v>
      </c>
      <c r="I38" s="1" t="str">
        <f>IF(AND(טבלה1013[[#This Row],[CycleNumber]]&gt;1,OR(B39="",טבלה1013[[#This Row],[CycleNumber]]&gt;B37)),IF(OR(AND(טבלה1013[[#This Row],[LengthofCycle]]=28,F37=28),AND(טבלה1013[[#This Row],[LengthofCycle]]=35,F37=35)),1,""),"")</f>
        <v/>
      </c>
      <c r="J38" s="1" t="str">
        <f>IF(AND(טבלה1013[[#This Row],[וסת השבוע]]=1,I37=1,טבלה1013[[#This Row],[CycleNumber]]&gt;B37),1,"")</f>
        <v/>
      </c>
      <c r="K38" s="1" t="str">
        <f>IF(טבלה1013[[#This Row],[CycleNumber]]=1,"",IF(טבלה1013[[#This Row],[וסת השבוע]]=1,0,IF(K37="","",IF(K37=0,IF(טבלה1013[[#This Row],[LengthofCycle]]=28,0,1),IF(K37=1,IF(טבלה1013[[#This Row],[LengthofCycle]]+F37=28*2,0,2),IF(K37=2,IF(טבלה1013[[#This Row],[LengthofCycle]]+F37+F36=28*3,0,3),""))))))</f>
        <v/>
      </c>
      <c r="L38" s="1" t="str">
        <f>IF(טבלה1013[[#This Row],[וסת השבוע]]=1,IF(טבלה1013[[#This Row],[וסת השבוע וההפלגה ביחד]]=1,L37+1,0),IF(AND(טבלה1013[[#This Row],[CycleNumber]]&gt;B37,טבלה1013[[#This Row],[CycleNumber]]&gt;1),IF(טבלה1013[[#This Row],[וסת השבוע פעיל?]]&lt;&gt;"",L37+1,""),""))</f>
        <v/>
      </c>
      <c r="M38" s="1" t="str">
        <f>IF(AND(טבלה1013[[#This Row],[וסת השבוע פעיל?]]&lt;&gt;"",טבלה1013[[#This Row],[CycleNumber]]&lt;B39,B39&lt;&gt;"",טבלה1013[[#This Row],[וסת השבוע פעיל?]]&lt;3),IF(K39=0,IF(AND(טבלה1013[[#This Row],[וסת השבוע פעיל?]]&gt;0,I39=1),0,1),0),"")</f>
        <v/>
      </c>
      <c r="N38" s="1" t="str">
        <f t="shared" si="8"/>
        <v/>
      </c>
      <c r="O38" s="1" t="str">
        <f>IF(AND(טבלה1013[[#This Row],[חיזוי - שבוע]]=1,J39=1),1,"")</f>
        <v/>
      </c>
      <c r="P38" s="1" t="str">
        <f>IF(AND(טבלה1013[[#This Row],[חיזוי טוב עם הפלגה?]]=1,טבלה1013[[#This Row],[וסת קבוע אחרון]]&lt;&gt;28,X37=1),1,"")</f>
        <v/>
      </c>
      <c r="Q38" s="1" t="str">
        <f>IF(AND(טבלה1013[[#This Row],[וסת השבוע פעיל?]]&lt;3,OR(טבלה1013[[#This Row],[CycleNumber]]&gt;B39,B39="")),1,"")</f>
        <v/>
      </c>
      <c r="R38" s="1">
        <f>IF(טבלה1013[[#This Row],[האישה קבעה וסת שבוע?]]=1,IF(טבלה1013[[#This Row],[וסת השבוע פעיל?]]&lt;3,1,0),"")</f>
        <v>0</v>
      </c>
      <c r="S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" s="1">
        <f t="shared" si="1"/>
        <v>0</v>
      </c>
      <c r="U38" s="1">
        <f t="shared" si="2"/>
        <v>0</v>
      </c>
      <c r="V38" s="1">
        <f t="shared" si="3"/>
        <v>0</v>
      </c>
      <c r="W38" s="1" t="str">
        <f>IF(טבלה1013[[#This Row],[3 הפלגות זהות]]="","",IF(טבלה1013[[#This Row],[3 הפלגות זהות]]=1,טבלה1013[[#This Row],[LengthofCycle]],W37))</f>
        <v/>
      </c>
      <c r="Y38" s="1" t="str">
        <f>IF(OR(טבלה1013[[#This Row],[הווסת פעיל?]]=0,טבלה1013[[#This Row],[הווסת פעיל?]]=""),"",SUM(Y37,טבלה1013[[#This Row],[הווסת פעיל?]]))</f>
        <v/>
      </c>
      <c r="Z38" s="1" t="str">
        <f>IF(AND(טבלה1013[[#This Row],[כמה מחזורים עד עקירה]]&lt;&gt;"",Y39=""),טבלה1013[[#This Row],[כמה מחזורים עד עקירה]],"")</f>
        <v/>
      </c>
      <c r="AA38" s="1" t="str">
        <f>IF(AND(טבלה1013[[#This Row],[הווסת פעיל?]]=1,טבלה1013[[#This Row],[וסת קבוע אחרון]]&lt;&gt;W37),טבלה1013[[#This Row],[וסת קבוע אחרון]],"")</f>
        <v/>
      </c>
      <c r="AB38" s="1" t="str">
        <f>IF(AND(טבלה1013[[#This Row],[הווסת פעיל?]]=1,X37=0,טבלה1013[[#This Row],[וסת קבוע אחרון]]=W37),טבלה1013[[#This Row],[וסת קבוע אחרון]],"")</f>
        <v/>
      </c>
      <c r="AC38" s="1" t="str">
        <f>IF(AND(טבלה1013[[#This Row],[הווסת פעיל?]]=1,X37=0,טבלה1013[[#This Row],[וסת קבוע אחרון]]&lt;&gt;W37),1,"")</f>
        <v/>
      </c>
      <c r="AD38" s="1" t="str">
        <f>IF(AND(טבלה1013[[#This Row],[הווסת פעיל?]]&lt;&gt;"",B39=1),טבלה1013[[#This Row],[CycleNumber]],"")</f>
        <v/>
      </c>
      <c r="AE38" s="1" t="str">
        <f>IF(AND(טבלה1013[[#This Row],[הווסת פעיל?]]&lt;&gt;"",X37=""),טבלה1013[[#This Row],[CycleNumber]],"")</f>
        <v/>
      </c>
      <c r="AF38" s="1" t="str">
        <f>IF(B39=1,"",IF(טבלה1013[[#This Row],[הווסת פעיל?]]=1,IF(טבלה1013[[#This Row],[וסת קבוע אחרון]]=F39,1,0),""))</f>
        <v/>
      </c>
      <c r="AG38" s="1" t="str">
        <f>IF(B39=1,"",IF(טבלה1013[[#This Row],[הווסת פעיל?]]=1,IF(OR(טבלה1013[[#This Row],[וסת קבוע אחרון]]=F39,F39=טבלה1013[[#This Row],[LengthofCycle]]),1,0),""))</f>
        <v/>
      </c>
      <c r="AH38" s="1" t="str">
        <f>IF(B39=1,"",IF(טבלה1013[[#This Row],[הווסת פעיל?]]=1,IF(OR(טבלה1013[[#This Row],[וסת קבוע אחרון]]=F39,F39=טבלה1013[[#This Row],[LengthofCycle]],AND(טבלה1013[[#This Row],[LengthofCycle]]&lt;&gt;טבלה1013[[#This Row],[וסת קבוע אחרון]],OR(F39=28,F39=29))),1,0),""))</f>
        <v/>
      </c>
      <c r="AI38" s="1" t="str">
        <f>IF(AND(טבלה1013[[#This Row],[הווסת פעיל?]]=1,B39=1),1,"")</f>
        <v/>
      </c>
      <c r="AJ38" s="4">
        <f>IF(AND(טבלה1013[[#This Row],[הווסת פעיל?]]&lt;&gt;1,B39&lt;&gt;1,B39&lt;&gt;""),IF(טבלה1013[[#This Row],[LengthofCycle]]=F39,1,0),"")</f>
        <v>0</v>
      </c>
      <c r="AK38" s="4">
        <f>IF(AND(טבלה1013[[#This Row],[הווסת פעיל?]]&lt;&gt;1,B39&lt;&gt;1,B39&lt;&gt;""),IF(OR(טבלה1013[[#This Row],[LengthofCycle]]=F39,F39=29),1,0),"")</f>
        <v>0</v>
      </c>
      <c r="AL38" s="4">
        <f>IF(AND(טבלה1013[[#This Row],[הווסת פעיל?]]&lt;&gt;1,B39&lt;&gt;1,B39&lt;&gt;""),IF(OR(טבלה1013[[#This Row],[LengthofCycle]]=F39,F39=29,F39=28),1,0),"")</f>
        <v>1</v>
      </c>
    </row>
    <row r="39" spans="1:51" x14ac:dyDescent="0.25">
      <c r="A39" s="1" t="s">
        <v>31</v>
      </c>
      <c r="B39" s="1">
        <v>38</v>
      </c>
      <c r="C39" s="1">
        <v>0</v>
      </c>
      <c r="D39" s="1">
        <v>1</v>
      </c>
      <c r="E39" s="1">
        <v>0</v>
      </c>
      <c r="F39" s="1">
        <v>28</v>
      </c>
      <c r="G39" s="1">
        <f>טבלה1013[[#This Row],[LengthofCycle]]+1</f>
        <v>29</v>
      </c>
      <c r="H39" s="1">
        <f>IF(IFERROR(LOOKUP(טבלה1013[[#This Row],[ClientID]],קביעויות[השבוע]),FALSE)=טבלה1013[[#This Row],[ClientID]],1,"")</f>
        <v>1</v>
      </c>
      <c r="I39" s="1" t="str">
        <f>IF(AND(טבלה1013[[#This Row],[CycleNumber]]&gt;1,OR(B40="",טבלה1013[[#This Row],[CycleNumber]]&gt;B38)),IF(OR(AND(טבלה1013[[#This Row],[LengthofCycle]]=28,F38=28),AND(טבלה1013[[#This Row],[LengthofCycle]]=35,F38=35)),1,""),"")</f>
        <v/>
      </c>
      <c r="J39" s="1" t="str">
        <f>IF(AND(טבלה1013[[#This Row],[וסת השבוע]]=1,I38=1,טבלה1013[[#This Row],[CycleNumber]]&gt;B38),1,"")</f>
        <v/>
      </c>
      <c r="K39" s="1" t="str">
        <f>IF(טבלה1013[[#This Row],[CycleNumber]]=1,"",IF(טבלה1013[[#This Row],[וסת השבוע]]=1,0,IF(K38="","",IF(K38=0,IF(טבלה1013[[#This Row],[LengthofCycle]]=28,0,1),IF(K38=1,IF(טבלה1013[[#This Row],[LengthofCycle]]+F38=28*2,0,2),IF(K38=2,IF(טבלה1013[[#This Row],[LengthofCycle]]+F38+F37=28*3,0,3),""))))))</f>
        <v/>
      </c>
      <c r="L39" s="1" t="str">
        <f>IF(טבלה1013[[#This Row],[וסת השבוע]]=1,IF(טבלה1013[[#This Row],[וסת השבוע וההפלגה ביחד]]=1,L38+1,0),IF(AND(טבלה1013[[#This Row],[CycleNumber]]&gt;B38,טבלה1013[[#This Row],[CycleNumber]]&gt;1),IF(טבלה1013[[#This Row],[וסת השבוע פעיל?]]&lt;&gt;"",L38+1,""),""))</f>
        <v/>
      </c>
      <c r="M39" s="1" t="str">
        <f>IF(AND(טבלה1013[[#This Row],[וסת השבוע פעיל?]]&lt;&gt;"",טבלה1013[[#This Row],[CycleNumber]]&lt;B40,B40&lt;&gt;"",טבלה1013[[#This Row],[וסת השבוע פעיל?]]&lt;3),IF(K40=0,IF(AND(טבלה1013[[#This Row],[וסת השבוע פעיל?]]&gt;0,I40=1),0,1),0),"")</f>
        <v/>
      </c>
      <c r="N39" s="1" t="str">
        <f t="shared" si="8"/>
        <v/>
      </c>
      <c r="O39" s="1" t="str">
        <f>IF(AND(טבלה1013[[#This Row],[חיזוי - שבוע]]=1,J40=1),1,"")</f>
        <v/>
      </c>
      <c r="P39" s="1" t="str">
        <f>IF(AND(טבלה1013[[#This Row],[חיזוי טוב עם הפלגה?]]=1,טבלה1013[[#This Row],[וסת קבוע אחרון]]&lt;&gt;28,X38=1),1,"")</f>
        <v/>
      </c>
      <c r="Q39" s="1" t="str">
        <f>IF(AND(טבלה1013[[#This Row],[וסת השבוע פעיל?]]&lt;3,OR(טבלה1013[[#This Row],[CycleNumber]]&gt;B40,B40="")),1,"")</f>
        <v/>
      </c>
      <c r="R39" s="1">
        <f>IF(טבלה1013[[#This Row],[האישה קבעה וסת שבוע?]]=1,IF(טבלה1013[[#This Row],[וסת השבוע פעיל?]]&lt;3,1,0),"")</f>
        <v>0</v>
      </c>
      <c r="S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" s="1">
        <f t="shared" si="1"/>
        <v>0</v>
      </c>
      <c r="U39" s="1">
        <f t="shared" si="2"/>
        <v>0</v>
      </c>
      <c r="V39" s="1">
        <f t="shared" si="3"/>
        <v>0</v>
      </c>
      <c r="W39" s="1" t="str">
        <f>IF(טבלה1013[[#This Row],[3 הפלגות זהות]]="","",IF(טבלה1013[[#This Row],[3 הפלגות זהות]]=1,טבלה1013[[#This Row],[LengthofCycle]],W38))</f>
        <v/>
      </c>
      <c r="Y39" s="1" t="str">
        <f>IF(OR(טבלה1013[[#This Row],[הווסת פעיל?]]=0,טבלה1013[[#This Row],[הווסת פעיל?]]=""),"",SUM(Y38,טבלה1013[[#This Row],[הווסת פעיל?]]))</f>
        <v/>
      </c>
      <c r="Z39" s="1" t="str">
        <f>IF(AND(טבלה1013[[#This Row],[כמה מחזורים עד עקירה]]&lt;&gt;"",Y40=""),טבלה1013[[#This Row],[כמה מחזורים עד עקירה]],"")</f>
        <v/>
      </c>
      <c r="AA39" s="1" t="str">
        <f>IF(AND(טבלה1013[[#This Row],[הווסת פעיל?]]=1,טבלה1013[[#This Row],[וסת קבוע אחרון]]&lt;&gt;W38),טבלה1013[[#This Row],[וסת קבוע אחרון]],"")</f>
        <v/>
      </c>
      <c r="AB39" s="1" t="str">
        <f>IF(AND(טבלה1013[[#This Row],[הווסת פעיל?]]=1,X38=0,טבלה1013[[#This Row],[וסת קבוע אחרון]]=W38),טבלה1013[[#This Row],[וסת קבוע אחרון]],"")</f>
        <v/>
      </c>
      <c r="AC39" s="1" t="str">
        <f>IF(AND(טבלה1013[[#This Row],[הווסת פעיל?]]=1,X38=0,טבלה1013[[#This Row],[וסת קבוע אחרון]]&lt;&gt;W38),1,"")</f>
        <v/>
      </c>
      <c r="AD39" s="1" t="str">
        <f>IF(AND(טבלה1013[[#This Row],[הווסת פעיל?]]&lt;&gt;"",B40=1),טבלה1013[[#This Row],[CycleNumber]],"")</f>
        <v/>
      </c>
      <c r="AE39" s="1" t="str">
        <f>IF(AND(טבלה1013[[#This Row],[הווסת פעיל?]]&lt;&gt;"",X38=""),טבלה1013[[#This Row],[CycleNumber]],"")</f>
        <v/>
      </c>
      <c r="AF39" s="1" t="str">
        <f>IF(B40=1,"",IF(טבלה1013[[#This Row],[הווסת פעיל?]]=1,IF(טבלה1013[[#This Row],[וסת קבוע אחרון]]=F40,1,0),""))</f>
        <v/>
      </c>
      <c r="AG39" s="1" t="str">
        <f>IF(B40=1,"",IF(טבלה1013[[#This Row],[הווסת פעיל?]]=1,IF(OR(טבלה1013[[#This Row],[וסת קבוע אחרון]]=F40,F40=טבלה1013[[#This Row],[LengthofCycle]]),1,0),""))</f>
        <v/>
      </c>
      <c r="AH39" s="1" t="str">
        <f>IF(B40=1,"",IF(טבלה1013[[#This Row],[הווסת פעיל?]]=1,IF(OR(טבלה1013[[#This Row],[וסת קבוע אחרון]]=F40,F40=טבלה1013[[#This Row],[LengthofCycle]],AND(טבלה1013[[#This Row],[LengthofCycle]]&lt;&gt;טבלה1013[[#This Row],[וסת קבוע אחרון]],OR(F40=28,F40=29))),1,0),""))</f>
        <v/>
      </c>
      <c r="AI39" s="1" t="str">
        <f>IF(AND(טבלה1013[[#This Row],[הווסת פעיל?]]=1,B40=1),1,"")</f>
        <v/>
      </c>
      <c r="AJ39" s="4">
        <f>IF(AND(טבלה1013[[#This Row],[הווסת פעיל?]]&lt;&gt;1,B40&lt;&gt;1,B40&lt;&gt;""),IF(טבלה1013[[#This Row],[LengthofCycle]]=F40,1,0),"")</f>
        <v>1</v>
      </c>
      <c r="AK39" s="4">
        <f>IF(AND(טבלה1013[[#This Row],[הווסת פעיל?]]&lt;&gt;1,B40&lt;&gt;1,B40&lt;&gt;""),IF(OR(טבלה1013[[#This Row],[LengthofCycle]]=F40,F40=29),1,0),"")</f>
        <v>1</v>
      </c>
      <c r="AL39" s="4">
        <f>IF(AND(טבלה1013[[#This Row],[הווסת פעיל?]]&lt;&gt;1,B40&lt;&gt;1,B40&lt;&gt;""),IF(OR(טבלה1013[[#This Row],[LengthofCycle]]=F40,F40=29,F40=28),1,0),"")</f>
        <v>1</v>
      </c>
    </row>
    <row r="40" spans="1:51" x14ac:dyDescent="0.25">
      <c r="A40" s="1" t="s">
        <v>31</v>
      </c>
      <c r="B40" s="1">
        <v>39</v>
      </c>
      <c r="C40" s="1">
        <v>0</v>
      </c>
      <c r="D40" s="1">
        <v>1</v>
      </c>
      <c r="E40" s="1">
        <v>0</v>
      </c>
      <c r="F40" s="1">
        <v>28</v>
      </c>
      <c r="G40" s="1">
        <f>טבלה1013[[#This Row],[LengthofCycle]]+1</f>
        <v>29</v>
      </c>
      <c r="H40" s="1">
        <f>IF(IFERROR(LOOKUP(טבלה1013[[#This Row],[ClientID]],קביעויות[השבוע]),FALSE)=טבלה1013[[#This Row],[ClientID]],1,"")</f>
        <v>1</v>
      </c>
      <c r="I40" s="1">
        <f>IF(AND(טבלה1013[[#This Row],[CycleNumber]]&gt;1,OR(B41="",טבלה1013[[#This Row],[CycleNumber]]&gt;B39)),IF(OR(AND(טבלה1013[[#This Row],[LengthofCycle]]=28,F39=28),AND(טבלה1013[[#This Row],[LengthofCycle]]=35,F39=35)),1,""),"")</f>
        <v>1</v>
      </c>
      <c r="J40" s="1" t="str">
        <f>IF(AND(טבלה1013[[#This Row],[וסת השבוע]]=1,I39=1,טבלה1013[[#This Row],[CycleNumber]]&gt;B39),1,"")</f>
        <v/>
      </c>
      <c r="K40" s="1">
        <f>IF(טבלה1013[[#This Row],[CycleNumber]]=1,"",IF(טבלה1013[[#This Row],[וסת השבוע]]=1,0,IF(K39="","",IF(K39=0,IF(טבלה1013[[#This Row],[LengthofCycle]]=28,0,1),IF(K39=1,IF(טבלה1013[[#This Row],[LengthofCycle]]+F39=28*2,0,2),IF(K39=2,IF(טבלה1013[[#This Row],[LengthofCycle]]+F39+F38=28*3,0,3),""))))))</f>
        <v>0</v>
      </c>
      <c r="L40" s="1">
        <f>IF(טבלה1013[[#This Row],[וסת השבוע]]=1,IF(טבלה1013[[#This Row],[וסת השבוע וההפלגה ביחד]]=1,L39+1,0),IF(AND(טבלה1013[[#This Row],[CycleNumber]]&gt;B39,טבלה1013[[#This Row],[CycleNumber]]&gt;1),IF(טבלה1013[[#This Row],[וסת השבוע פעיל?]]&lt;&gt;"",L39+1,""),""))</f>
        <v>0</v>
      </c>
      <c r="M40" s="1">
        <f>IF(AND(טבלה1013[[#This Row],[וסת השבוע פעיל?]]&lt;&gt;"",טבלה1013[[#This Row],[CycleNumber]]&lt;B41,B41&lt;&gt;"",טבלה1013[[#This Row],[וסת השבוע פעיל?]]&lt;3),IF(K41=0,IF(AND(טבלה1013[[#This Row],[וסת השבוע פעיל?]]&gt;0,I41=1),0,1),0),"")</f>
        <v>0</v>
      </c>
      <c r="N40" s="1" t="str">
        <f t="shared" si="8"/>
        <v/>
      </c>
      <c r="O40" s="1" t="str">
        <f>IF(AND(טבלה1013[[#This Row],[חיזוי - שבוע]]=1,J41=1),1,"")</f>
        <v/>
      </c>
      <c r="P40" s="1" t="str">
        <f>IF(AND(טבלה1013[[#This Row],[חיזוי טוב עם הפלגה?]]=1,טבלה1013[[#This Row],[וסת קבוע אחרון]]&lt;&gt;28,X39=1),1,"")</f>
        <v/>
      </c>
      <c r="Q40" s="1" t="str">
        <f>IF(AND(טבלה1013[[#This Row],[וסת השבוע פעיל?]]&lt;3,OR(טבלה1013[[#This Row],[CycleNumber]]&gt;B41,B41="")),1,"")</f>
        <v/>
      </c>
      <c r="R40" s="1">
        <f>IF(טבלה1013[[#This Row],[האישה קבעה וסת שבוע?]]=1,IF(טבלה1013[[#This Row],[וסת השבוע פעיל?]]&lt;3,1,0),"")</f>
        <v>1</v>
      </c>
      <c r="S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" s="1">
        <f t="shared" si="1"/>
        <v>0</v>
      </c>
      <c r="U40" s="1">
        <f t="shared" si="2"/>
        <v>0</v>
      </c>
      <c r="V40" s="1">
        <f t="shared" si="3"/>
        <v>0</v>
      </c>
      <c r="W40" s="1" t="str">
        <f>IF(טבלה1013[[#This Row],[3 הפלגות זהות]]="","",IF(טבלה1013[[#This Row],[3 הפלגות זהות]]=1,טבלה1013[[#This Row],[LengthofCycle]],W39))</f>
        <v/>
      </c>
      <c r="Y40" s="1" t="str">
        <f>IF(OR(טבלה1013[[#This Row],[הווסת פעיל?]]=0,טבלה1013[[#This Row],[הווסת פעיל?]]=""),"",SUM(Y39,טבלה1013[[#This Row],[הווסת פעיל?]]))</f>
        <v/>
      </c>
      <c r="Z40" s="1" t="str">
        <f>IF(AND(טבלה1013[[#This Row],[כמה מחזורים עד עקירה]]&lt;&gt;"",Y41=""),טבלה1013[[#This Row],[כמה מחזורים עד עקירה]],"")</f>
        <v/>
      </c>
      <c r="AA40" s="1" t="str">
        <f>IF(AND(טבלה1013[[#This Row],[הווסת פעיל?]]=1,טבלה1013[[#This Row],[וסת קבוע אחרון]]&lt;&gt;W39),טבלה1013[[#This Row],[וסת קבוע אחרון]],"")</f>
        <v/>
      </c>
      <c r="AB40" s="1" t="str">
        <f>IF(AND(טבלה1013[[#This Row],[הווסת פעיל?]]=1,X39=0,טבלה1013[[#This Row],[וסת קבוע אחרון]]=W39),טבלה1013[[#This Row],[וסת קבוע אחרון]],"")</f>
        <v/>
      </c>
      <c r="AC40" s="1" t="str">
        <f>IF(AND(טבלה1013[[#This Row],[הווסת פעיל?]]=1,X39=0,טבלה1013[[#This Row],[וסת קבוע אחרון]]&lt;&gt;W39),1,"")</f>
        <v/>
      </c>
      <c r="AD40" s="1" t="str">
        <f>IF(AND(טבלה1013[[#This Row],[הווסת פעיל?]]&lt;&gt;"",B41=1),טבלה1013[[#This Row],[CycleNumber]],"")</f>
        <v/>
      </c>
      <c r="AE40" s="1" t="str">
        <f>IF(AND(טבלה1013[[#This Row],[הווסת פעיל?]]&lt;&gt;"",X39=""),טבלה1013[[#This Row],[CycleNumber]],"")</f>
        <v/>
      </c>
      <c r="AF40" s="1" t="str">
        <f>IF(B41=1,"",IF(טבלה1013[[#This Row],[הווסת פעיל?]]=1,IF(טבלה1013[[#This Row],[וסת קבוע אחרון]]=F41,1,0),""))</f>
        <v/>
      </c>
      <c r="AG40" s="1" t="str">
        <f>IF(B41=1,"",IF(טבלה1013[[#This Row],[הווסת פעיל?]]=1,IF(OR(טבלה1013[[#This Row],[וסת קבוע אחרון]]=F41,F41=טבלה1013[[#This Row],[LengthofCycle]]),1,0),""))</f>
        <v/>
      </c>
      <c r="AH40" s="1" t="str">
        <f>IF(B41=1,"",IF(טבלה1013[[#This Row],[הווסת פעיל?]]=1,IF(OR(טבלה1013[[#This Row],[וסת קבוע אחרון]]=F41,F41=טבלה1013[[#This Row],[LengthofCycle]],AND(טבלה1013[[#This Row],[LengthofCycle]]&lt;&gt;טבלה1013[[#This Row],[וסת קבוע אחרון]],OR(F41=28,F41=29))),1,0),""))</f>
        <v/>
      </c>
      <c r="AI40" s="1" t="str">
        <f>IF(AND(טבלה1013[[#This Row],[הווסת פעיל?]]=1,B41=1),1,"")</f>
        <v/>
      </c>
      <c r="AJ40" s="4">
        <f>IF(AND(טבלה1013[[#This Row],[הווסת פעיל?]]&lt;&gt;1,B41&lt;&gt;1,B41&lt;&gt;""),IF(טבלה1013[[#This Row],[LengthofCycle]]=F41,1,0),"")</f>
        <v>0</v>
      </c>
      <c r="AK40" s="4">
        <f>IF(AND(טבלה1013[[#This Row],[הווסת פעיל?]]&lt;&gt;1,B41&lt;&gt;1,B41&lt;&gt;""),IF(OR(טבלה1013[[#This Row],[LengthofCycle]]=F41,F41=29),1,0),"")</f>
        <v>0</v>
      </c>
      <c r="AL40" s="4">
        <f>IF(AND(טבלה1013[[#This Row],[הווסת פעיל?]]&lt;&gt;1,B41&lt;&gt;1,B41&lt;&gt;""),IF(OR(טבלה1013[[#This Row],[LengthofCycle]]=F41,F41=29,F41=28),1,0),"")</f>
        <v>0</v>
      </c>
    </row>
    <row r="41" spans="1:51" x14ac:dyDescent="0.25">
      <c r="A41" s="1" t="s">
        <v>31</v>
      </c>
      <c r="B41" s="1">
        <v>40</v>
      </c>
      <c r="C41" s="1">
        <v>0</v>
      </c>
      <c r="D41" s="1">
        <v>1</v>
      </c>
      <c r="E41" s="1">
        <v>2</v>
      </c>
      <c r="F41" s="1">
        <v>24</v>
      </c>
      <c r="G41" s="1">
        <f>טבלה1013[[#This Row],[LengthofCycle]]+1</f>
        <v>25</v>
      </c>
      <c r="H41" s="1">
        <f>IF(IFERROR(LOOKUP(טבלה1013[[#This Row],[ClientID]],קביעויות[השבוע]),FALSE)=טבלה1013[[#This Row],[ClientID]],1,"")</f>
        <v>1</v>
      </c>
      <c r="I41" s="1" t="str">
        <f>IF(AND(טבלה1013[[#This Row],[CycleNumber]]&gt;1,OR(B42="",טבלה1013[[#This Row],[CycleNumber]]&gt;B40)),IF(OR(AND(טבלה1013[[#This Row],[LengthofCycle]]=28,F40=28),AND(טבלה1013[[#This Row],[LengthofCycle]]=35,F40=35)),1,""),"")</f>
        <v/>
      </c>
      <c r="J41" s="1" t="str">
        <f>IF(AND(טבלה1013[[#This Row],[וסת השבוע]]=1,I40=1,טבלה1013[[#This Row],[CycleNumber]]&gt;B40),1,"")</f>
        <v/>
      </c>
      <c r="K41" s="1">
        <f>IF(טבלה1013[[#This Row],[CycleNumber]]=1,"",IF(טבלה1013[[#This Row],[וסת השבוע]]=1,0,IF(K40="","",IF(K40=0,IF(טבלה1013[[#This Row],[LengthofCycle]]=28,0,1),IF(K40=1,IF(טבלה1013[[#This Row],[LengthofCycle]]+F40=28*2,0,2),IF(K40=2,IF(טבלה1013[[#This Row],[LengthofCycle]]+F40+F39=28*3,0,3),""))))))</f>
        <v>1</v>
      </c>
      <c r="L41" s="1">
        <f>IF(טבלה1013[[#This Row],[וסת השבוע]]=1,IF(טבלה1013[[#This Row],[וסת השבוע וההפלגה ביחד]]=1,L40+1,0),IF(AND(טבלה1013[[#This Row],[CycleNumber]]&gt;B40,טבלה1013[[#This Row],[CycleNumber]]&gt;1),IF(טבלה1013[[#This Row],[וסת השבוע פעיל?]]&lt;&gt;"",L40+1,""),""))</f>
        <v>1</v>
      </c>
      <c r="M41" s="1">
        <f>IF(AND(טבלה1013[[#This Row],[וסת השבוע פעיל?]]&lt;&gt;"",טבלה1013[[#This Row],[CycleNumber]]&lt;B42,B42&lt;&gt;"",טבלה1013[[#This Row],[וסת השבוע פעיל?]]&lt;3),IF(K42=0,IF(AND(טבלה1013[[#This Row],[וסת השבוע פעיל?]]&gt;0,I42=1),0,1),0),"")</f>
        <v>0</v>
      </c>
      <c r="N41" s="1">
        <f t="shared" si="8"/>
        <v>29</v>
      </c>
      <c r="O41" s="1" t="str">
        <f>IF(AND(טבלה1013[[#This Row],[חיזוי - שבוע]]=1,J42=1),1,"")</f>
        <v/>
      </c>
      <c r="P41" s="1" t="str">
        <f>IF(AND(טבלה1013[[#This Row],[חיזוי טוב עם הפלגה?]]=1,טבלה1013[[#This Row],[וסת קבוע אחרון]]&lt;&gt;28,X40=1),1,"")</f>
        <v/>
      </c>
      <c r="Q41" s="1" t="str">
        <f>IF(AND(טבלה1013[[#This Row],[וסת השבוע פעיל?]]&lt;3,OR(טבלה1013[[#This Row],[CycleNumber]]&gt;B42,B42="")),1,"")</f>
        <v/>
      </c>
      <c r="R41" s="1">
        <f>IF(טבלה1013[[#This Row],[האישה קבעה וסת שבוע?]]=1,IF(טבלה1013[[#This Row],[וסת השבוע פעיל?]]&lt;3,1,0),"")</f>
        <v>1</v>
      </c>
      <c r="S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" s="1">
        <f t="shared" si="1"/>
        <v>0</v>
      </c>
      <c r="U41" s="1">
        <f t="shared" si="2"/>
        <v>0</v>
      </c>
      <c r="V41" s="1">
        <f t="shared" si="3"/>
        <v>0</v>
      </c>
      <c r="W41" s="1" t="str">
        <f>IF(טבלה1013[[#This Row],[3 הפלגות זהות]]="","",IF(טבלה1013[[#This Row],[3 הפלגות זהות]]=1,טבלה1013[[#This Row],[LengthofCycle]],W40))</f>
        <v/>
      </c>
      <c r="Y41" s="1" t="str">
        <f>IF(OR(טבלה1013[[#This Row],[הווסת פעיל?]]=0,טבלה1013[[#This Row],[הווסת פעיל?]]=""),"",SUM(Y40,טבלה1013[[#This Row],[הווסת פעיל?]]))</f>
        <v/>
      </c>
      <c r="Z41" s="1" t="str">
        <f>IF(AND(טבלה1013[[#This Row],[כמה מחזורים עד עקירה]]&lt;&gt;"",Y42=""),טבלה1013[[#This Row],[כמה מחזורים עד עקירה]],"")</f>
        <v/>
      </c>
      <c r="AA41" s="1" t="str">
        <f>IF(AND(טבלה1013[[#This Row],[הווסת פעיל?]]=1,טבלה1013[[#This Row],[וסת קבוע אחרון]]&lt;&gt;W40),טבלה1013[[#This Row],[וסת קבוע אחרון]],"")</f>
        <v/>
      </c>
      <c r="AB41" s="1" t="str">
        <f>IF(AND(טבלה1013[[#This Row],[הווסת פעיל?]]=1,X40=0,טבלה1013[[#This Row],[וסת קבוע אחרון]]=W40),טבלה1013[[#This Row],[וסת קבוע אחרון]],"")</f>
        <v/>
      </c>
      <c r="AC41" s="1" t="str">
        <f>IF(AND(טבלה1013[[#This Row],[הווסת פעיל?]]=1,X40=0,טבלה1013[[#This Row],[וסת קבוע אחרון]]&lt;&gt;W40),1,"")</f>
        <v/>
      </c>
      <c r="AD41" s="1" t="str">
        <f>IF(AND(טבלה1013[[#This Row],[הווסת פעיל?]]&lt;&gt;"",B42=1),טבלה1013[[#This Row],[CycleNumber]],"")</f>
        <v/>
      </c>
      <c r="AE41" s="1" t="str">
        <f>IF(AND(טבלה1013[[#This Row],[הווסת פעיל?]]&lt;&gt;"",X40=""),טבלה1013[[#This Row],[CycleNumber]],"")</f>
        <v/>
      </c>
      <c r="AF41" s="1" t="str">
        <f>IF(B42=1,"",IF(טבלה1013[[#This Row],[הווסת פעיל?]]=1,IF(טבלה1013[[#This Row],[וסת קבוע אחרון]]=F42,1,0),""))</f>
        <v/>
      </c>
      <c r="AG41" s="1" t="str">
        <f>IF(B42=1,"",IF(טבלה1013[[#This Row],[הווסת פעיל?]]=1,IF(OR(טבלה1013[[#This Row],[וסת קבוע אחרון]]=F42,F42=טבלה1013[[#This Row],[LengthofCycle]]),1,0),""))</f>
        <v/>
      </c>
      <c r="AH41" s="1" t="str">
        <f>IF(B42=1,"",IF(טבלה1013[[#This Row],[הווסת פעיל?]]=1,IF(OR(טבלה1013[[#This Row],[וסת קבוע אחרון]]=F42,F42=טבלה1013[[#This Row],[LengthofCycle]],AND(טבלה1013[[#This Row],[LengthofCycle]]&lt;&gt;טבלה1013[[#This Row],[וסת קבוע אחרון]],OR(F42=28,F42=29))),1,0),""))</f>
        <v/>
      </c>
      <c r="AI41" s="1" t="str">
        <f>IF(AND(טבלה1013[[#This Row],[הווסת פעיל?]]=1,B42=1),1,"")</f>
        <v/>
      </c>
      <c r="AJ41" s="4">
        <f>IF(AND(טבלה1013[[#This Row],[הווסת פעיל?]]&lt;&gt;1,B42&lt;&gt;1,B42&lt;&gt;""),IF(טבלה1013[[#This Row],[LengthofCycle]]=F42,1,0),"")</f>
        <v>0</v>
      </c>
      <c r="AK41" s="4">
        <f>IF(AND(טבלה1013[[#This Row],[הווסת פעיל?]]&lt;&gt;1,B42&lt;&gt;1,B42&lt;&gt;""),IF(OR(טבלה1013[[#This Row],[LengthofCycle]]=F42,F42=29),1,0),"")</f>
        <v>0</v>
      </c>
      <c r="AL41" s="4">
        <f>IF(AND(טבלה1013[[#This Row],[הווסת פעיל?]]&lt;&gt;1,B42&lt;&gt;1,B42&lt;&gt;""),IF(OR(טבלה1013[[#This Row],[LengthofCycle]]=F42,F42=29,F42=28),1,0),"")</f>
        <v>0</v>
      </c>
    </row>
    <row r="42" spans="1:51" x14ac:dyDescent="0.25">
      <c r="A42" s="1" t="s">
        <v>31</v>
      </c>
      <c r="B42" s="1">
        <v>41</v>
      </c>
      <c r="C42" s="1">
        <v>0</v>
      </c>
      <c r="D42" s="1">
        <v>1</v>
      </c>
      <c r="E42" s="1">
        <v>0</v>
      </c>
      <c r="F42" s="1">
        <v>26</v>
      </c>
      <c r="G42" s="1">
        <f>טבלה1013[[#This Row],[LengthofCycle]]+1</f>
        <v>27</v>
      </c>
      <c r="H42" s="1">
        <f>IF(IFERROR(LOOKUP(טבלה1013[[#This Row],[ClientID]],קביעויות[השבוע]),FALSE)=טבלה1013[[#This Row],[ClientID]],1,"")</f>
        <v>1</v>
      </c>
      <c r="I42" s="1" t="str">
        <f>IF(AND(טבלה1013[[#This Row],[CycleNumber]]&gt;1,OR(B43="",טבלה1013[[#This Row],[CycleNumber]]&gt;B41)),IF(OR(AND(טבלה1013[[#This Row],[LengthofCycle]]=28,F41=28),AND(טבלה1013[[#This Row],[LengthofCycle]]=35,F41=35)),1,""),"")</f>
        <v/>
      </c>
      <c r="J42" s="1" t="str">
        <f>IF(AND(טבלה1013[[#This Row],[וסת השבוע]]=1,I41=1,טבלה1013[[#This Row],[CycleNumber]]&gt;B41),1,"")</f>
        <v/>
      </c>
      <c r="K42" s="1">
        <f>IF(טבלה1013[[#This Row],[CycleNumber]]=1,"",IF(טבלה1013[[#This Row],[וסת השבוע]]=1,0,IF(K41="","",IF(K41=0,IF(טבלה1013[[#This Row],[LengthofCycle]]=28,0,1),IF(K41=1,IF(טבלה1013[[#This Row],[LengthofCycle]]+F41=28*2,0,2),IF(K41=2,IF(טבלה1013[[#This Row],[LengthofCycle]]+F41+F40=28*3,0,3),""))))))</f>
        <v>2</v>
      </c>
      <c r="L42" s="1">
        <f>IF(טבלה1013[[#This Row],[וסת השבוע]]=1,IF(טבלה1013[[#This Row],[וסת השבוע וההפלגה ביחד]]=1,L41+1,0),IF(AND(טבלה1013[[#This Row],[CycleNumber]]&gt;B41,טבלה1013[[#This Row],[CycleNumber]]&gt;1),IF(טבלה1013[[#This Row],[וסת השבוע פעיל?]]&lt;&gt;"",L41+1,""),""))</f>
        <v>2</v>
      </c>
      <c r="M42" s="1">
        <f>IF(AND(טבלה1013[[#This Row],[וסת השבוע פעיל?]]&lt;&gt;"",טבלה1013[[#This Row],[CycleNumber]]&lt;B43,B43&lt;&gt;"",טבלה1013[[#This Row],[וסת השבוע פעיל?]]&lt;3),IF(K43=0,IF(AND(טבלה1013[[#This Row],[וסת השבוע פעיל?]]&gt;0,I43=1),0,1),0),"")</f>
        <v>0</v>
      </c>
      <c r="N42" s="1">
        <f t="shared" si="8"/>
        <v>33</v>
      </c>
      <c r="O42" s="1" t="str">
        <f>IF(AND(טבלה1013[[#This Row],[חיזוי - שבוע]]=1,J43=1),1,"")</f>
        <v/>
      </c>
      <c r="P42" s="1" t="str">
        <f>IF(AND(טבלה1013[[#This Row],[חיזוי טוב עם הפלגה?]]=1,טבלה1013[[#This Row],[וסת קבוע אחרון]]&lt;&gt;28,X41=1),1,"")</f>
        <v/>
      </c>
      <c r="Q42" s="1" t="str">
        <f>IF(AND(טבלה1013[[#This Row],[וסת השבוע פעיל?]]&lt;3,OR(טבלה1013[[#This Row],[CycleNumber]]&gt;B43,B43="")),1,"")</f>
        <v/>
      </c>
      <c r="R42" s="1">
        <f>IF(טבלה1013[[#This Row],[האישה קבעה וסת שבוע?]]=1,IF(טבלה1013[[#This Row],[וסת השבוע פעיל?]]&lt;3,1,0),"")</f>
        <v>1</v>
      </c>
      <c r="S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" s="1">
        <f t="shared" si="1"/>
        <v>0</v>
      </c>
      <c r="U42" s="1">
        <f t="shared" si="2"/>
        <v>0</v>
      </c>
      <c r="V42" s="1">
        <f t="shared" si="3"/>
        <v>0</v>
      </c>
      <c r="W42" s="1" t="str">
        <f>IF(טבלה1013[[#This Row],[3 הפלגות זהות]]="","",IF(טבלה1013[[#This Row],[3 הפלגות זהות]]=1,טבלה1013[[#This Row],[LengthofCycle]],W41))</f>
        <v/>
      </c>
      <c r="Y42" s="1" t="str">
        <f>IF(OR(טבלה1013[[#This Row],[הווסת פעיל?]]=0,טבלה1013[[#This Row],[הווסת פעיל?]]=""),"",SUM(Y41,טבלה1013[[#This Row],[הווסת פעיל?]]))</f>
        <v/>
      </c>
      <c r="Z42" s="1" t="str">
        <f>IF(AND(טבלה1013[[#This Row],[כמה מחזורים עד עקירה]]&lt;&gt;"",Y43=""),טבלה1013[[#This Row],[כמה מחזורים עד עקירה]],"")</f>
        <v/>
      </c>
      <c r="AA42" s="1" t="str">
        <f>IF(AND(טבלה1013[[#This Row],[הווסת פעיל?]]=1,טבלה1013[[#This Row],[וסת קבוע אחרון]]&lt;&gt;W41),טבלה1013[[#This Row],[וסת קבוע אחרון]],"")</f>
        <v/>
      </c>
      <c r="AB42" s="1" t="str">
        <f>IF(AND(טבלה1013[[#This Row],[הווסת פעיל?]]=1,X41=0,טבלה1013[[#This Row],[וסת קבוע אחרון]]=W41),טבלה1013[[#This Row],[וסת קבוע אחרון]],"")</f>
        <v/>
      </c>
      <c r="AC42" s="1" t="str">
        <f>IF(AND(טבלה1013[[#This Row],[הווסת פעיל?]]=1,X41=0,טבלה1013[[#This Row],[וסת קבוע אחרון]]&lt;&gt;W41),1,"")</f>
        <v/>
      </c>
      <c r="AD42" s="1" t="str">
        <f>IF(AND(טבלה1013[[#This Row],[הווסת פעיל?]]&lt;&gt;"",B43=1),טבלה1013[[#This Row],[CycleNumber]],"")</f>
        <v/>
      </c>
      <c r="AE42" s="1" t="str">
        <f>IF(AND(טבלה1013[[#This Row],[הווסת פעיל?]]&lt;&gt;"",X41=""),טבלה1013[[#This Row],[CycleNumber]],"")</f>
        <v/>
      </c>
      <c r="AF42" s="1" t="str">
        <f>IF(B43=1,"",IF(טבלה1013[[#This Row],[הווסת פעיל?]]=1,IF(טבלה1013[[#This Row],[וסת קבוע אחרון]]=F43,1,0),""))</f>
        <v/>
      </c>
      <c r="AG42" s="1" t="str">
        <f>IF(B43=1,"",IF(טבלה1013[[#This Row],[הווסת פעיל?]]=1,IF(OR(טבלה1013[[#This Row],[וסת קבוע אחרון]]=F43,F43=טבלה1013[[#This Row],[LengthofCycle]]),1,0),""))</f>
        <v/>
      </c>
      <c r="AH42" s="1" t="str">
        <f>IF(B43=1,"",IF(טבלה1013[[#This Row],[הווסת פעיל?]]=1,IF(OR(טבלה1013[[#This Row],[וסת קבוע אחרון]]=F43,F43=טבלה1013[[#This Row],[LengthofCycle]],AND(טבלה1013[[#This Row],[LengthofCycle]]&lt;&gt;טבלה1013[[#This Row],[וסת קבוע אחרון]],OR(F43=28,F43=29))),1,0),""))</f>
        <v/>
      </c>
      <c r="AI42" s="1" t="str">
        <f>IF(AND(טבלה1013[[#This Row],[הווסת פעיל?]]=1,B43=1),1,"")</f>
        <v/>
      </c>
      <c r="AJ42" s="4">
        <f>IF(AND(טבלה1013[[#This Row],[הווסת פעיל?]]&lt;&gt;1,B43&lt;&gt;1,B43&lt;&gt;""),IF(טבלה1013[[#This Row],[LengthofCycle]]=F43,1,0),"")</f>
        <v>0</v>
      </c>
      <c r="AK42" s="4">
        <f>IF(AND(טבלה1013[[#This Row],[הווסת פעיל?]]&lt;&gt;1,B43&lt;&gt;1,B43&lt;&gt;""),IF(OR(טבלה1013[[#This Row],[LengthofCycle]]=F43,F43=29),1,0),"")</f>
        <v>0</v>
      </c>
      <c r="AL42" s="4">
        <f>IF(AND(טבלה1013[[#This Row],[הווסת פעיל?]]&lt;&gt;1,B43&lt;&gt;1,B43&lt;&gt;""),IF(OR(טבלה1013[[#This Row],[LengthofCycle]]=F43,F43=29,F43=28),1,0),"")</f>
        <v>0</v>
      </c>
    </row>
    <row r="43" spans="1:51" x14ac:dyDescent="0.25">
      <c r="A43" s="1" t="s">
        <v>31</v>
      </c>
      <c r="B43" s="1">
        <v>42</v>
      </c>
      <c r="C43" s="1">
        <v>0</v>
      </c>
      <c r="D43" s="1">
        <v>0</v>
      </c>
      <c r="E43" s="1">
        <v>0</v>
      </c>
      <c r="F43" s="1">
        <v>27</v>
      </c>
      <c r="G43" s="1">
        <f>טבלה1013[[#This Row],[LengthofCycle]]+1</f>
        <v>28</v>
      </c>
      <c r="H43" s="1">
        <f>IF(IFERROR(LOOKUP(טבלה1013[[#This Row],[ClientID]],קביעויות[השבוע]),FALSE)=טבלה1013[[#This Row],[ClientID]],1,"")</f>
        <v>1</v>
      </c>
      <c r="I43" s="1" t="str">
        <f>IF(AND(טבלה1013[[#This Row],[CycleNumber]]&gt;1,OR(B44="",טבלה1013[[#This Row],[CycleNumber]]&gt;B42)),IF(OR(AND(טבלה1013[[#This Row],[LengthofCycle]]=28,F42=28),AND(טבלה1013[[#This Row],[LengthofCycle]]=35,F42=35)),1,""),"")</f>
        <v/>
      </c>
      <c r="J43" s="1" t="str">
        <f>IF(AND(טבלה1013[[#This Row],[וסת השבוע]]=1,I42=1,טבלה1013[[#This Row],[CycleNumber]]&gt;B42),1,"")</f>
        <v/>
      </c>
      <c r="K43" s="1">
        <f>IF(טבלה1013[[#This Row],[CycleNumber]]=1,"",IF(טבלה1013[[#This Row],[וסת השבוע]]=1,0,IF(K42="","",IF(K42=0,IF(טבלה1013[[#This Row],[LengthofCycle]]=28,0,1),IF(K42=1,IF(טבלה1013[[#This Row],[LengthofCycle]]+F42=28*2,0,2),IF(K42=2,IF(טבלה1013[[#This Row],[LengthofCycle]]+F42+F41=28*3,0,3),""))))))</f>
        <v>3</v>
      </c>
      <c r="L43" s="1">
        <f>IF(טבלה1013[[#This Row],[וסת השבוע]]=1,IF(טבלה1013[[#This Row],[וסת השבוע וההפלגה ביחד]]=1,L42+1,0),IF(AND(טבלה1013[[#This Row],[CycleNumber]]&gt;B42,טבלה1013[[#This Row],[CycleNumber]]&gt;1),IF(טבלה1013[[#This Row],[וסת השבוע פעיל?]]&lt;&gt;"",L42+1,""),""))</f>
        <v>3</v>
      </c>
      <c r="M43" s="1" t="str">
        <f>IF(AND(טבלה1013[[#This Row],[וסת השבוע פעיל?]]&lt;&gt;"",טבלה1013[[#This Row],[CycleNumber]]&lt;B44,B44&lt;&gt;"",טבלה1013[[#This Row],[וסת השבוע פעיל?]]&lt;3),IF(K44=0,IF(AND(טבלה1013[[#This Row],[וסת השבוע פעיל?]]&gt;0,I44=1),0,1),0),"")</f>
        <v/>
      </c>
      <c r="N43" s="1">
        <f t="shared" si="8"/>
        <v>35</v>
      </c>
      <c r="O43" s="1" t="str">
        <f>IF(AND(טבלה1013[[#This Row],[חיזוי - שבוע]]=1,J44=1),1,"")</f>
        <v/>
      </c>
      <c r="P43" s="1" t="str">
        <f>IF(AND(טבלה1013[[#This Row],[חיזוי טוב עם הפלגה?]]=1,טבלה1013[[#This Row],[וסת קבוע אחרון]]&lt;&gt;28,X42=1),1,"")</f>
        <v/>
      </c>
      <c r="Q43" s="1" t="str">
        <f>IF(AND(טבלה1013[[#This Row],[וסת השבוע פעיל?]]&lt;3,OR(טבלה1013[[#This Row],[CycleNumber]]&gt;B44,B44="")),1,"")</f>
        <v/>
      </c>
      <c r="R43" s="1">
        <f>IF(טבלה1013[[#This Row],[האישה קבעה וסת שבוע?]]=1,IF(טבלה1013[[#This Row],[וסת השבוע פעיל?]]&lt;3,1,0),"")</f>
        <v>0</v>
      </c>
      <c r="S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" s="1">
        <f t="shared" si="1"/>
        <v>0</v>
      </c>
      <c r="U43" s="1">
        <f t="shared" si="2"/>
        <v>0</v>
      </c>
      <c r="V43" s="1">
        <f t="shared" si="3"/>
        <v>0</v>
      </c>
      <c r="W43" s="1" t="str">
        <f>IF(טבלה1013[[#This Row],[3 הפלגות זהות]]="","",IF(טבלה1013[[#This Row],[3 הפלגות זהות]]=1,טבלה1013[[#This Row],[LengthofCycle]],W42))</f>
        <v/>
      </c>
      <c r="Y43" s="1" t="str">
        <f>IF(OR(טבלה1013[[#This Row],[הווסת פעיל?]]=0,טבלה1013[[#This Row],[הווסת פעיל?]]=""),"",SUM(Y42,טבלה1013[[#This Row],[הווסת פעיל?]]))</f>
        <v/>
      </c>
      <c r="Z43" s="1" t="str">
        <f>IF(AND(טבלה1013[[#This Row],[כמה מחזורים עד עקירה]]&lt;&gt;"",Y44=""),טבלה1013[[#This Row],[כמה מחזורים עד עקירה]],"")</f>
        <v/>
      </c>
      <c r="AA43" s="1" t="str">
        <f>IF(AND(טבלה1013[[#This Row],[הווסת פעיל?]]=1,טבלה1013[[#This Row],[וסת קבוע אחרון]]&lt;&gt;W42),טבלה1013[[#This Row],[וסת קבוע אחרון]],"")</f>
        <v/>
      </c>
      <c r="AB43" s="1" t="str">
        <f>IF(AND(טבלה1013[[#This Row],[הווסת פעיל?]]=1,X42=0,טבלה1013[[#This Row],[וסת קבוע אחרון]]=W42),טבלה1013[[#This Row],[וסת קבוע אחרון]],"")</f>
        <v/>
      </c>
      <c r="AC43" s="1" t="str">
        <f>IF(AND(טבלה1013[[#This Row],[הווסת פעיל?]]=1,X42=0,טבלה1013[[#This Row],[וסת קבוע אחרון]]&lt;&gt;W42),1,"")</f>
        <v/>
      </c>
      <c r="AD43" s="1" t="str">
        <f>IF(AND(טבלה1013[[#This Row],[הווסת פעיל?]]&lt;&gt;"",B44=1),טבלה1013[[#This Row],[CycleNumber]],"")</f>
        <v/>
      </c>
      <c r="AE43" s="1" t="str">
        <f>IF(AND(טבלה1013[[#This Row],[הווסת פעיל?]]&lt;&gt;"",X42=""),טבלה1013[[#This Row],[CycleNumber]],"")</f>
        <v/>
      </c>
      <c r="AF43" s="1" t="str">
        <f>IF(B44=1,"",IF(טבלה1013[[#This Row],[הווסת פעיל?]]=1,IF(טבלה1013[[#This Row],[וסת קבוע אחרון]]=F44,1,0),""))</f>
        <v/>
      </c>
      <c r="AG43" s="1" t="str">
        <f>IF(B44=1,"",IF(טבלה1013[[#This Row],[הווסת פעיל?]]=1,IF(OR(טבלה1013[[#This Row],[וסת קבוע אחרון]]=F44,F44=טבלה1013[[#This Row],[LengthofCycle]]),1,0),""))</f>
        <v/>
      </c>
      <c r="AH43" s="1" t="str">
        <f>IF(B44=1,"",IF(טבלה1013[[#This Row],[הווסת פעיל?]]=1,IF(OR(טבלה1013[[#This Row],[וסת קבוע אחרון]]=F44,F44=טבלה1013[[#This Row],[LengthofCycle]],AND(טבלה1013[[#This Row],[LengthofCycle]]&lt;&gt;טבלה1013[[#This Row],[וסת קבוע אחרון]],OR(F44=28,F44=29))),1,0),""))</f>
        <v/>
      </c>
      <c r="AI43" s="1" t="str">
        <f>IF(AND(טבלה1013[[#This Row],[הווסת פעיל?]]=1,B44=1),1,"")</f>
        <v/>
      </c>
      <c r="AJ43" s="4">
        <f>IF(AND(טבלה1013[[#This Row],[הווסת פעיל?]]&lt;&gt;1,B44&lt;&gt;1,B44&lt;&gt;""),IF(טבלה1013[[#This Row],[LengthofCycle]]=F44,1,0),"")</f>
        <v>0</v>
      </c>
      <c r="AK43" s="4">
        <f>IF(AND(טבלה1013[[#This Row],[הווסת פעיל?]]&lt;&gt;1,B44&lt;&gt;1,B44&lt;&gt;""),IF(OR(טבלה1013[[#This Row],[LengthofCycle]]=F44,F44=29),1,0),"")</f>
        <v>0</v>
      </c>
      <c r="AL43" s="4">
        <f>IF(AND(טבלה1013[[#This Row],[הווסת פעיל?]]&lt;&gt;1,B44&lt;&gt;1,B44&lt;&gt;""),IF(OR(טבלה1013[[#This Row],[LengthofCycle]]=F44,F44=29,F44=28),1,0),"")</f>
        <v>1</v>
      </c>
    </row>
    <row r="44" spans="1:51" x14ac:dyDescent="0.25">
      <c r="A44" s="1" t="s">
        <v>31</v>
      </c>
      <c r="B44" s="1">
        <v>43</v>
      </c>
      <c r="C44" s="1">
        <v>0</v>
      </c>
      <c r="D44" s="1">
        <v>1</v>
      </c>
      <c r="E44" s="1">
        <v>0</v>
      </c>
      <c r="F44" s="1">
        <v>28</v>
      </c>
      <c r="G44" s="1">
        <f>טבלה1013[[#This Row],[LengthofCycle]]+1</f>
        <v>29</v>
      </c>
      <c r="H44" s="1">
        <f>IF(IFERROR(LOOKUP(טבלה1013[[#This Row],[ClientID]],קביעויות[השבוע]),FALSE)=טבלה1013[[#This Row],[ClientID]],1,"")</f>
        <v>1</v>
      </c>
      <c r="I44" s="1" t="str">
        <f>IF(AND(טבלה1013[[#This Row],[CycleNumber]]&gt;1,OR(B45="",טבלה1013[[#This Row],[CycleNumber]]&gt;B43)),IF(OR(AND(טבלה1013[[#This Row],[LengthofCycle]]=28,F43=28),AND(טבלה1013[[#This Row],[LengthofCycle]]=35,F43=35)),1,""),"")</f>
        <v/>
      </c>
      <c r="J44" s="1" t="str">
        <f>IF(AND(טבלה1013[[#This Row],[וסת השבוע]]=1,I43=1,טבלה1013[[#This Row],[CycleNumber]]&gt;B43),1,"")</f>
        <v/>
      </c>
      <c r="K44" s="1" t="str">
        <f>IF(טבלה1013[[#This Row],[CycleNumber]]=1,"",IF(טבלה1013[[#This Row],[וסת השבוע]]=1,0,IF(K43="","",IF(K43=0,IF(טבלה1013[[#This Row],[LengthofCycle]]=28,0,1),IF(K43=1,IF(טבלה1013[[#This Row],[LengthofCycle]]+F43=28*2,0,2),IF(K43=2,IF(טבלה1013[[#This Row],[LengthofCycle]]+F43+F42=28*3,0,3),""))))))</f>
        <v/>
      </c>
      <c r="L44" s="1" t="str">
        <f>IF(טבלה1013[[#This Row],[וסת השבוע]]=1,IF(טבלה1013[[#This Row],[וסת השבוע וההפלגה ביחד]]=1,L43+1,0),IF(AND(טבלה1013[[#This Row],[CycleNumber]]&gt;B43,טבלה1013[[#This Row],[CycleNumber]]&gt;1),IF(טבלה1013[[#This Row],[וסת השבוע פעיל?]]&lt;&gt;"",L43+1,""),""))</f>
        <v/>
      </c>
      <c r="M44" s="1" t="str">
        <f>IF(AND(טבלה1013[[#This Row],[וסת השבוע פעיל?]]&lt;&gt;"",טבלה1013[[#This Row],[CycleNumber]]&lt;B45,B45&lt;&gt;"",טבלה1013[[#This Row],[וסת השבוע פעיל?]]&lt;3),IF(K45=0,IF(AND(טבלה1013[[#This Row],[וסת השבוע פעיל?]]&gt;0,I45=1),0,1),0),"")</f>
        <v/>
      </c>
      <c r="N44" s="1" t="str">
        <f t="shared" si="8"/>
        <v/>
      </c>
      <c r="O44" s="1" t="str">
        <f>IF(AND(טבלה1013[[#This Row],[חיזוי - שבוע]]=1,J45=1),1,"")</f>
        <v/>
      </c>
      <c r="P44" s="1" t="str">
        <f>IF(AND(טבלה1013[[#This Row],[חיזוי טוב עם הפלגה?]]=1,טבלה1013[[#This Row],[וסת קבוע אחרון]]&lt;&gt;28,X43=1),1,"")</f>
        <v/>
      </c>
      <c r="Q44" s="1" t="str">
        <f>IF(AND(טבלה1013[[#This Row],[וסת השבוע פעיל?]]&lt;3,OR(טבלה1013[[#This Row],[CycleNumber]]&gt;B45,B45="")),1,"")</f>
        <v/>
      </c>
      <c r="R44" s="1">
        <f>IF(טבלה1013[[#This Row],[האישה קבעה וסת שבוע?]]=1,IF(טבלה1013[[#This Row],[וסת השבוע פעיל?]]&lt;3,1,0),"")</f>
        <v>0</v>
      </c>
      <c r="S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" s="1">
        <f t="shared" si="1"/>
        <v>0</v>
      </c>
      <c r="U44" s="1">
        <f t="shared" si="2"/>
        <v>0</v>
      </c>
      <c r="V44" s="1">
        <f t="shared" si="3"/>
        <v>0</v>
      </c>
      <c r="W44" s="1" t="str">
        <f>IF(טבלה1013[[#This Row],[3 הפלגות זהות]]="","",IF(טבלה1013[[#This Row],[3 הפלגות זהות]]=1,טבלה1013[[#This Row],[LengthofCycle]],W43))</f>
        <v/>
      </c>
      <c r="Y44" s="1" t="str">
        <f>IF(OR(טבלה1013[[#This Row],[הווסת פעיל?]]=0,טבלה1013[[#This Row],[הווסת פעיל?]]=""),"",SUM(Y43,טבלה1013[[#This Row],[הווסת פעיל?]]))</f>
        <v/>
      </c>
      <c r="Z44" s="1" t="str">
        <f>IF(AND(טבלה1013[[#This Row],[כמה מחזורים עד עקירה]]&lt;&gt;"",Y45=""),טבלה1013[[#This Row],[כמה מחזורים עד עקירה]],"")</f>
        <v/>
      </c>
      <c r="AA44" s="1" t="str">
        <f>IF(AND(טבלה1013[[#This Row],[הווסת פעיל?]]=1,טבלה1013[[#This Row],[וסת קבוע אחרון]]&lt;&gt;W43),טבלה1013[[#This Row],[וסת קבוע אחרון]],"")</f>
        <v/>
      </c>
      <c r="AB44" s="1" t="str">
        <f>IF(AND(טבלה1013[[#This Row],[הווסת פעיל?]]=1,X43=0,טבלה1013[[#This Row],[וסת קבוע אחרון]]=W43),טבלה1013[[#This Row],[וסת קבוע אחרון]],"")</f>
        <v/>
      </c>
      <c r="AC44" s="1" t="str">
        <f>IF(AND(טבלה1013[[#This Row],[הווסת פעיל?]]=1,X43=0,טבלה1013[[#This Row],[וסת קבוע אחרון]]&lt;&gt;W43),1,"")</f>
        <v/>
      </c>
      <c r="AD44" s="1" t="str">
        <f>IF(AND(טבלה1013[[#This Row],[הווסת פעיל?]]&lt;&gt;"",B45=1),טבלה1013[[#This Row],[CycleNumber]],"")</f>
        <v/>
      </c>
      <c r="AE44" s="1" t="str">
        <f>IF(AND(טבלה1013[[#This Row],[הווסת פעיל?]]&lt;&gt;"",X43=""),טבלה1013[[#This Row],[CycleNumber]],"")</f>
        <v/>
      </c>
      <c r="AF44" s="1" t="str">
        <f>IF(B45=1,"",IF(טבלה1013[[#This Row],[הווסת פעיל?]]=1,IF(טבלה1013[[#This Row],[וסת קבוע אחרון]]=F45,1,0),""))</f>
        <v/>
      </c>
      <c r="AG44" s="1" t="str">
        <f>IF(B45=1,"",IF(טבלה1013[[#This Row],[הווסת פעיל?]]=1,IF(OR(טבלה1013[[#This Row],[וסת קבוע אחרון]]=F45,F45=טבלה1013[[#This Row],[LengthofCycle]]),1,0),""))</f>
        <v/>
      </c>
      <c r="AH44" s="1" t="str">
        <f>IF(B45=1,"",IF(טבלה1013[[#This Row],[הווסת פעיל?]]=1,IF(OR(טבלה1013[[#This Row],[וסת קבוע אחרון]]=F45,F45=טבלה1013[[#This Row],[LengthofCycle]],AND(טבלה1013[[#This Row],[LengthofCycle]]&lt;&gt;טבלה1013[[#This Row],[וסת קבוע אחרון]],OR(F45=28,F45=29))),1,0),""))</f>
        <v/>
      </c>
      <c r="AI44" s="1" t="str">
        <f>IF(AND(טבלה1013[[#This Row],[הווסת פעיל?]]=1,B45=1),1,"")</f>
        <v/>
      </c>
      <c r="AJ44" s="4">
        <f>IF(AND(טבלה1013[[#This Row],[הווסת פעיל?]]&lt;&gt;1,B45&lt;&gt;1,B45&lt;&gt;""),IF(טבלה1013[[#This Row],[LengthofCycle]]=F45,1,0),"")</f>
        <v>0</v>
      </c>
      <c r="AK44" s="4">
        <f>IF(AND(טבלה1013[[#This Row],[הווסת פעיל?]]&lt;&gt;1,B45&lt;&gt;1,B45&lt;&gt;""),IF(OR(טבלה1013[[#This Row],[LengthofCycle]]=F45,F45=29),1,0),"")</f>
        <v>0</v>
      </c>
      <c r="AL44" s="4">
        <f>IF(AND(טבלה1013[[#This Row],[הווסת פעיל?]]&lt;&gt;1,B45&lt;&gt;1,B45&lt;&gt;""),IF(OR(טבלה1013[[#This Row],[LengthofCycle]]=F45,F45=29,F45=28),1,0),"")</f>
        <v>0</v>
      </c>
      <c r="AV44" s="10"/>
      <c r="AW44" s="10"/>
      <c r="AX44" s="10"/>
      <c r="AY44" s="10"/>
    </row>
    <row r="45" spans="1:51" x14ac:dyDescent="0.25">
      <c r="A45" s="1" t="s">
        <v>31</v>
      </c>
      <c r="B45" s="1">
        <v>44</v>
      </c>
      <c r="C45" s="1">
        <v>0</v>
      </c>
      <c r="D45" s="1">
        <v>1</v>
      </c>
      <c r="E45" s="1">
        <v>0</v>
      </c>
      <c r="F45" s="1">
        <v>27</v>
      </c>
      <c r="G45" s="1">
        <f>טבלה1013[[#This Row],[LengthofCycle]]+1</f>
        <v>28</v>
      </c>
      <c r="H45" s="1">
        <f>IF(IFERROR(LOOKUP(טבלה1013[[#This Row],[ClientID]],קביעויות[השבוע]),FALSE)=טבלה1013[[#This Row],[ClientID]],1,"")</f>
        <v>1</v>
      </c>
      <c r="I45" s="1" t="str">
        <f>IF(AND(טבלה1013[[#This Row],[CycleNumber]]&gt;1,OR(B46="",טבלה1013[[#This Row],[CycleNumber]]&gt;B44)),IF(OR(AND(טבלה1013[[#This Row],[LengthofCycle]]=28,F44=28),AND(טבלה1013[[#This Row],[LengthofCycle]]=35,F44=35)),1,""),"")</f>
        <v/>
      </c>
      <c r="J45" s="1" t="str">
        <f>IF(AND(טבלה1013[[#This Row],[וסת השבוע]]=1,I44=1,טבלה1013[[#This Row],[CycleNumber]]&gt;B44),1,"")</f>
        <v/>
      </c>
      <c r="K45" s="1" t="str">
        <f>IF(טבלה1013[[#This Row],[CycleNumber]]=1,"",IF(טבלה1013[[#This Row],[וסת השבוע]]=1,0,IF(K44="","",IF(K44=0,IF(טבלה1013[[#This Row],[LengthofCycle]]=28,0,1),IF(K44=1,IF(טבלה1013[[#This Row],[LengthofCycle]]+F44=28*2,0,2),IF(K44=2,IF(טבלה1013[[#This Row],[LengthofCycle]]+F44+F43=28*3,0,3),""))))))</f>
        <v/>
      </c>
      <c r="L45" s="1" t="str">
        <f>IF(טבלה1013[[#This Row],[וסת השבוע]]=1,IF(טבלה1013[[#This Row],[וסת השבוע וההפלגה ביחד]]=1,L44+1,0),IF(AND(טבלה1013[[#This Row],[CycleNumber]]&gt;B44,טבלה1013[[#This Row],[CycleNumber]]&gt;1),IF(טבלה1013[[#This Row],[וסת השבוע פעיל?]]&lt;&gt;"",L44+1,""),""))</f>
        <v/>
      </c>
      <c r="M45" s="1" t="str">
        <f>IF(AND(טבלה1013[[#This Row],[וסת השבוע פעיל?]]&lt;&gt;"",טבלה1013[[#This Row],[CycleNumber]]&lt;B46,B46&lt;&gt;"",טבלה1013[[#This Row],[וסת השבוע פעיל?]]&lt;3),IF(K46=0,IF(AND(טבלה1013[[#This Row],[וסת השבוע פעיל?]]&gt;0,I46=1),0,1),0),"")</f>
        <v/>
      </c>
      <c r="N45" s="1" t="str">
        <f t="shared" si="8"/>
        <v/>
      </c>
      <c r="O45" s="1" t="str">
        <f>IF(AND(טבלה1013[[#This Row],[חיזוי - שבוע]]=1,J46=1),1,"")</f>
        <v/>
      </c>
      <c r="P45" s="1" t="str">
        <f>IF(AND(טבלה1013[[#This Row],[חיזוי טוב עם הפלגה?]]=1,טבלה1013[[#This Row],[וסת קבוע אחרון]]&lt;&gt;28,X44=1),1,"")</f>
        <v/>
      </c>
      <c r="Q45" s="1" t="str">
        <f>IF(AND(טבלה1013[[#This Row],[וסת השבוע פעיל?]]&lt;3,OR(טבלה1013[[#This Row],[CycleNumber]]&gt;B46,B46="")),1,"")</f>
        <v/>
      </c>
      <c r="R45" s="1">
        <f>IF(טבלה1013[[#This Row],[האישה קבעה וסת שבוע?]]=1,IF(טבלה1013[[#This Row],[וסת השבוע פעיל?]]&lt;3,1,0),"")</f>
        <v>0</v>
      </c>
      <c r="S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" s="1">
        <f t="shared" si="1"/>
        <v>0</v>
      </c>
      <c r="U45" s="1">
        <f t="shared" si="2"/>
        <v>0</v>
      </c>
      <c r="V45" s="1">
        <f t="shared" si="3"/>
        <v>0</v>
      </c>
      <c r="W45" s="1" t="str">
        <f>IF(טבלה1013[[#This Row],[3 הפלגות זהות]]="","",IF(טבלה1013[[#This Row],[3 הפלגות זהות]]=1,טבלה1013[[#This Row],[LengthofCycle]],W44))</f>
        <v/>
      </c>
      <c r="Y45" s="1" t="str">
        <f>IF(OR(טבלה1013[[#This Row],[הווסת פעיל?]]=0,טבלה1013[[#This Row],[הווסת פעיל?]]=""),"",SUM(Y44,טבלה1013[[#This Row],[הווסת פעיל?]]))</f>
        <v/>
      </c>
      <c r="Z45" s="1" t="str">
        <f>IF(AND(טבלה1013[[#This Row],[כמה מחזורים עד עקירה]]&lt;&gt;"",Y46=""),טבלה1013[[#This Row],[כמה מחזורים עד עקירה]],"")</f>
        <v/>
      </c>
      <c r="AA45" s="1" t="str">
        <f>IF(AND(טבלה1013[[#This Row],[הווסת פעיל?]]=1,טבלה1013[[#This Row],[וסת קבוע אחרון]]&lt;&gt;W44),טבלה1013[[#This Row],[וסת קבוע אחרון]],"")</f>
        <v/>
      </c>
      <c r="AB45" s="1" t="str">
        <f>IF(AND(טבלה1013[[#This Row],[הווסת פעיל?]]=1,X44=0,טבלה1013[[#This Row],[וסת קבוע אחרון]]=W44),טבלה1013[[#This Row],[וסת קבוע אחרון]],"")</f>
        <v/>
      </c>
      <c r="AC45" s="1" t="str">
        <f>IF(AND(טבלה1013[[#This Row],[הווסת פעיל?]]=1,X44=0,טבלה1013[[#This Row],[וסת קבוע אחרון]]&lt;&gt;W44),1,"")</f>
        <v/>
      </c>
      <c r="AD45" s="1" t="str">
        <f>IF(AND(טבלה1013[[#This Row],[הווסת פעיל?]]&lt;&gt;"",B46=1),טבלה1013[[#This Row],[CycleNumber]],"")</f>
        <v/>
      </c>
      <c r="AE45" s="1" t="str">
        <f>IF(AND(טבלה1013[[#This Row],[הווסת פעיל?]]&lt;&gt;"",X44=""),טבלה1013[[#This Row],[CycleNumber]],"")</f>
        <v/>
      </c>
      <c r="AF45" s="1" t="str">
        <f>IF(B46=1,"",IF(טבלה1013[[#This Row],[הווסת פעיל?]]=1,IF(טבלה1013[[#This Row],[וסת קבוע אחרון]]=F46,1,0),""))</f>
        <v/>
      </c>
      <c r="AG45" s="1" t="str">
        <f>IF(B46=1,"",IF(טבלה1013[[#This Row],[הווסת פעיל?]]=1,IF(OR(טבלה1013[[#This Row],[וסת קבוע אחרון]]=F46,F46=טבלה1013[[#This Row],[LengthofCycle]]),1,0),""))</f>
        <v/>
      </c>
      <c r="AH45" s="1" t="str">
        <f>IF(B46=1,"",IF(טבלה1013[[#This Row],[הווסת פעיל?]]=1,IF(OR(טבלה1013[[#This Row],[וסת קבוע אחרון]]=F46,F46=טבלה1013[[#This Row],[LengthofCycle]],AND(טבלה1013[[#This Row],[LengthofCycle]]&lt;&gt;טבלה1013[[#This Row],[וסת קבוע אחרון]],OR(F46=28,F46=29))),1,0),""))</f>
        <v/>
      </c>
      <c r="AI45" s="1" t="str">
        <f>IF(AND(טבלה1013[[#This Row],[הווסת פעיל?]]=1,B46=1),1,"")</f>
        <v/>
      </c>
      <c r="AJ45" s="4">
        <f>IF(AND(טבלה1013[[#This Row],[הווסת פעיל?]]&lt;&gt;1,B46&lt;&gt;1,B46&lt;&gt;""),IF(טבלה1013[[#This Row],[LengthofCycle]]=F46,1,0),"")</f>
        <v>0</v>
      </c>
      <c r="AK45" s="4">
        <f>IF(AND(טבלה1013[[#This Row],[הווסת פעיל?]]&lt;&gt;1,B46&lt;&gt;1,B46&lt;&gt;""),IF(OR(טבלה1013[[#This Row],[LengthofCycle]]=F46,F46=29),1,0),"")</f>
        <v>0</v>
      </c>
      <c r="AL45" s="4">
        <f>IF(AND(טבלה1013[[#This Row],[הווסת פעיל?]]&lt;&gt;1,B46&lt;&gt;1,B46&lt;&gt;""),IF(OR(טבלה1013[[#This Row],[LengthofCycle]]=F46,F46=29,F46=28),1,0),"")</f>
        <v>1</v>
      </c>
    </row>
    <row r="46" spans="1:51" x14ac:dyDescent="0.25">
      <c r="A46" s="1" t="s">
        <v>31</v>
      </c>
      <c r="B46" s="1">
        <v>45</v>
      </c>
      <c r="C46" s="1">
        <v>0</v>
      </c>
      <c r="D46" s="1">
        <v>1</v>
      </c>
      <c r="E46" s="1">
        <v>0</v>
      </c>
      <c r="F46" s="1">
        <v>28</v>
      </c>
      <c r="G46" s="1">
        <f>טבלה1013[[#This Row],[LengthofCycle]]+1</f>
        <v>29</v>
      </c>
      <c r="H46" s="1">
        <f>IF(IFERROR(LOOKUP(טבלה1013[[#This Row],[ClientID]],קביעויות[השבוע]),FALSE)=טבלה1013[[#This Row],[ClientID]],1,"")</f>
        <v>1</v>
      </c>
      <c r="I46" s="1" t="str">
        <f>IF(AND(טבלה1013[[#This Row],[CycleNumber]]&gt;1,OR(B47="",טבלה1013[[#This Row],[CycleNumber]]&gt;B45)),IF(OR(AND(טבלה1013[[#This Row],[LengthofCycle]]=28,F45=28),AND(טבלה1013[[#This Row],[LengthofCycle]]=35,F45=35)),1,""),"")</f>
        <v/>
      </c>
      <c r="J46" s="1" t="str">
        <f>IF(AND(טבלה1013[[#This Row],[וסת השבוע]]=1,I45=1,טבלה1013[[#This Row],[CycleNumber]]&gt;B45),1,"")</f>
        <v/>
      </c>
      <c r="K46" s="1" t="str">
        <f>IF(טבלה1013[[#This Row],[CycleNumber]]=1,"",IF(טבלה1013[[#This Row],[וסת השבוע]]=1,0,IF(K45="","",IF(K45=0,IF(טבלה1013[[#This Row],[LengthofCycle]]=28,0,1),IF(K45=1,IF(טבלה1013[[#This Row],[LengthofCycle]]+F45=28*2,0,2),IF(K45=2,IF(טבלה1013[[#This Row],[LengthofCycle]]+F45+F44=28*3,0,3),""))))))</f>
        <v/>
      </c>
      <c r="L46" s="1" t="str">
        <f>IF(טבלה1013[[#This Row],[וסת השבוע]]=1,IF(טבלה1013[[#This Row],[וסת השבוע וההפלגה ביחד]]=1,L45+1,0),IF(AND(טבלה1013[[#This Row],[CycleNumber]]&gt;B45,טבלה1013[[#This Row],[CycleNumber]]&gt;1),IF(טבלה1013[[#This Row],[וסת השבוע פעיל?]]&lt;&gt;"",L45+1,""),""))</f>
        <v/>
      </c>
      <c r="M46" s="1" t="str">
        <f>IF(AND(טבלה1013[[#This Row],[וסת השבוע פעיל?]]&lt;&gt;"",טבלה1013[[#This Row],[CycleNumber]]&lt;B47,B47&lt;&gt;"",טבלה1013[[#This Row],[וסת השבוע פעיל?]]&lt;3),IF(K47=0,IF(AND(טבלה1013[[#This Row],[וסת השבוע פעיל?]]&gt;0,I47=1),0,1),0),"")</f>
        <v/>
      </c>
      <c r="N46" s="1" t="str">
        <f t="shared" si="8"/>
        <v/>
      </c>
      <c r="O46" s="1" t="str">
        <f>IF(AND(טבלה1013[[#This Row],[חיזוי - שבוע]]=1,J47=1),1,"")</f>
        <v/>
      </c>
      <c r="P46" s="1" t="str">
        <f>IF(AND(טבלה1013[[#This Row],[חיזוי טוב עם הפלגה?]]=1,טבלה1013[[#This Row],[וסת קבוע אחרון]]&lt;&gt;28,X45=1),1,"")</f>
        <v/>
      </c>
      <c r="Q46" s="1" t="str">
        <f>IF(AND(טבלה1013[[#This Row],[וסת השבוע פעיל?]]&lt;3,OR(טבלה1013[[#This Row],[CycleNumber]]&gt;B47,B47="")),1,"")</f>
        <v/>
      </c>
      <c r="R46" s="1">
        <f>IF(טבלה1013[[#This Row],[האישה קבעה וסת שבוע?]]=1,IF(טבלה1013[[#This Row],[וסת השבוע פעיל?]]&lt;3,1,0),"")</f>
        <v>0</v>
      </c>
      <c r="S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" s="1">
        <f t="shared" si="1"/>
        <v>0</v>
      </c>
      <c r="U46" s="1">
        <f t="shared" si="2"/>
        <v>0</v>
      </c>
      <c r="V46" s="1">
        <f t="shared" si="3"/>
        <v>0</v>
      </c>
      <c r="W46" s="1" t="str">
        <f>IF(טבלה1013[[#This Row],[3 הפלגות זהות]]="","",IF(טבלה1013[[#This Row],[3 הפלגות זהות]]=1,טבלה1013[[#This Row],[LengthofCycle]],W45))</f>
        <v/>
      </c>
      <c r="Y46" s="1" t="str">
        <f>IF(OR(טבלה1013[[#This Row],[הווסת פעיל?]]=0,טבלה1013[[#This Row],[הווסת פעיל?]]=""),"",SUM(Y45,טבלה1013[[#This Row],[הווסת פעיל?]]))</f>
        <v/>
      </c>
      <c r="Z46" s="1" t="str">
        <f>IF(AND(טבלה1013[[#This Row],[כמה מחזורים עד עקירה]]&lt;&gt;"",Y47=""),טבלה1013[[#This Row],[כמה מחזורים עד עקירה]],"")</f>
        <v/>
      </c>
      <c r="AA46" s="1" t="str">
        <f>IF(AND(טבלה1013[[#This Row],[הווסת פעיל?]]=1,טבלה1013[[#This Row],[וסת קבוע אחרון]]&lt;&gt;W45),טבלה1013[[#This Row],[וסת קבוע אחרון]],"")</f>
        <v/>
      </c>
      <c r="AB46" s="1" t="str">
        <f>IF(AND(טבלה1013[[#This Row],[הווסת פעיל?]]=1,X45=0,טבלה1013[[#This Row],[וסת קבוע אחרון]]=W45),טבלה1013[[#This Row],[וסת קבוע אחרון]],"")</f>
        <v/>
      </c>
      <c r="AC46" s="1" t="str">
        <f>IF(AND(טבלה1013[[#This Row],[הווסת פעיל?]]=1,X45=0,טבלה1013[[#This Row],[וסת קבוע אחרון]]&lt;&gt;W45),1,"")</f>
        <v/>
      </c>
      <c r="AD46" s="1" t="str">
        <f>IF(AND(טבלה1013[[#This Row],[הווסת פעיל?]]&lt;&gt;"",B47=1),טבלה1013[[#This Row],[CycleNumber]],"")</f>
        <v/>
      </c>
      <c r="AE46" s="1" t="str">
        <f>IF(AND(טבלה1013[[#This Row],[הווסת פעיל?]]&lt;&gt;"",X45=""),טבלה1013[[#This Row],[CycleNumber]],"")</f>
        <v/>
      </c>
      <c r="AF46" s="1" t="str">
        <f>IF(B47=1,"",IF(טבלה1013[[#This Row],[הווסת פעיל?]]=1,IF(טבלה1013[[#This Row],[וסת קבוע אחרון]]=F47,1,0),""))</f>
        <v/>
      </c>
      <c r="AG46" s="1" t="str">
        <f>IF(B47=1,"",IF(טבלה1013[[#This Row],[הווסת פעיל?]]=1,IF(OR(טבלה1013[[#This Row],[וסת קבוע אחרון]]=F47,F47=טבלה1013[[#This Row],[LengthofCycle]]),1,0),""))</f>
        <v/>
      </c>
      <c r="AH46" s="1" t="str">
        <f>IF(B47=1,"",IF(טבלה1013[[#This Row],[הווסת פעיל?]]=1,IF(OR(טבלה1013[[#This Row],[וסת קבוע אחרון]]=F47,F47=טבלה1013[[#This Row],[LengthofCycle]],AND(טבלה1013[[#This Row],[LengthofCycle]]&lt;&gt;טבלה1013[[#This Row],[וסת קבוע אחרון]],OR(F47=28,F47=29))),1,0),""))</f>
        <v/>
      </c>
      <c r="AI46" s="1" t="str">
        <f>IF(AND(טבלה1013[[#This Row],[הווסת פעיל?]]=1,B47=1),1,"")</f>
        <v/>
      </c>
      <c r="AJ46" s="4" t="str">
        <f>IF(AND(טבלה1013[[#This Row],[הווסת פעיל?]]&lt;&gt;1,B47&lt;&gt;1,B47&lt;&gt;""),IF(טבלה1013[[#This Row],[LengthofCycle]]=F47,1,0),"")</f>
        <v/>
      </c>
      <c r="AK46" s="4" t="str">
        <f>IF(AND(טבלה1013[[#This Row],[הווסת פעיל?]]&lt;&gt;1,B47&lt;&gt;1,B47&lt;&gt;""),IF(OR(טבלה1013[[#This Row],[LengthofCycle]]=F47,F47=29),1,0),"")</f>
        <v/>
      </c>
      <c r="AL46" s="4" t="str">
        <f>IF(AND(טבלה1013[[#This Row],[הווסת פעיל?]]&lt;&gt;1,B47&lt;&gt;1,B47&lt;&gt;""),IF(OR(טבלה1013[[#This Row],[LengthofCycle]]=F47,F47=29,F47=28),1,0),"")</f>
        <v/>
      </c>
    </row>
    <row r="47" spans="1:51" x14ac:dyDescent="0.25">
      <c r="A47" s="1" t="s">
        <v>39</v>
      </c>
      <c r="B47" s="1">
        <v>1</v>
      </c>
      <c r="C47" s="1">
        <v>0</v>
      </c>
      <c r="D47" s="1">
        <v>1</v>
      </c>
      <c r="E47" s="1">
        <v>0</v>
      </c>
      <c r="F47" s="1">
        <v>28</v>
      </c>
      <c r="G47" s="1">
        <f>טבלה1013[[#This Row],[LengthofCycle]]+1</f>
        <v>29</v>
      </c>
      <c r="H47" s="1" t="str">
        <f>IF(IFERROR(LOOKUP(טבלה1013[[#This Row],[ClientID]],קביעויות[השבוע]),FALSE)=טבלה1013[[#This Row],[ClientID]],1,"")</f>
        <v/>
      </c>
      <c r="I47" s="1" t="str">
        <f>IF(AND(טבלה1013[[#This Row],[CycleNumber]]&gt;1,OR(B48="",טבלה1013[[#This Row],[CycleNumber]]&gt;B46)),IF(OR(AND(טבלה1013[[#This Row],[LengthofCycle]]=28,F46=28),AND(טבלה1013[[#This Row],[LengthofCycle]]=35,F46=35)),1,""),"")</f>
        <v/>
      </c>
      <c r="J47" s="1" t="str">
        <f>IF(AND(טבלה1013[[#This Row],[וסת השבוע]]=1,I46=1,טבלה1013[[#This Row],[CycleNumber]]&gt;B46),1,"")</f>
        <v/>
      </c>
      <c r="K47" s="1" t="str">
        <f>IF(טבלה1013[[#This Row],[CycleNumber]]=1,"",IF(טבלה1013[[#This Row],[וסת השבוע]]=1,0,IF(K46="","",IF(K46=0,IF(טבלה1013[[#This Row],[LengthofCycle]]=28,0,1),IF(K46=1,IF(טבלה1013[[#This Row],[LengthofCycle]]+F46=28*2,0,2),IF(K46=2,IF(טבלה1013[[#This Row],[LengthofCycle]]+F46+F45=28*3,0,3),""))))))</f>
        <v/>
      </c>
      <c r="L47" s="1" t="str">
        <f>IF(טבלה1013[[#This Row],[וסת השבוע]]=1,IF(טבלה1013[[#This Row],[וסת השבוע וההפלגה ביחד]]=1,L46+1,0),IF(AND(טבלה1013[[#This Row],[CycleNumber]]&gt;B46,טבלה1013[[#This Row],[CycleNumber]]&gt;1),IF(טבלה1013[[#This Row],[וסת השבוע פעיל?]]&lt;&gt;"",L46+1,""),""))</f>
        <v/>
      </c>
      <c r="M47" s="1" t="str">
        <f>IF(AND(טבלה1013[[#This Row],[וסת השבוע פעיל?]]&lt;&gt;"",טבלה1013[[#This Row],[CycleNumber]]&lt;B48,B48&lt;&gt;"",טבלה1013[[#This Row],[וסת השבוע פעיל?]]&lt;3),IF(K48=0,IF(AND(טבלה1013[[#This Row],[וסת השבוע פעיל?]]&gt;0,I48=1),0,1),0),"")</f>
        <v/>
      </c>
      <c r="N47" s="1" t="str">
        <f t="shared" si="8"/>
        <v/>
      </c>
      <c r="O47" s="1" t="str">
        <f>IF(AND(טבלה1013[[#This Row],[חיזוי - שבוע]]=1,J48=1),1,"")</f>
        <v/>
      </c>
      <c r="P47" s="1" t="str">
        <f>IF(AND(טבלה1013[[#This Row],[חיזוי טוב עם הפלגה?]]=1,טבלה1013[[#This Row],[וסת קבוע אחרון]]&lt;&gt;28,X46=1),1,"")</f>
        <v/>
      </c>
      <c r="Q47" s="1" t="str">
        <f>IF(AND(טבלה1013[[#This Row],[וסת השבוע פעיל?]]&lt;3,OR(טבלה1013[[#This Row],[CycleNumber]]&gt;B48,B48="")),1,"")</f>
        <v/>
      </c>
      <c r="R47" s="1" t="str">
        <f>IF(טבלה1013[[#This Row],[האישה קבעה וסת שבוע?]]=1,IF(טבלה1013[[#This Row],[וסת השבוע פעיל?]]&lt;3,1,0),"")</f>
        <v/>
      </c>
      <c r="S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" s="1" t="str">
        <f>IF(B47&gt;2,IF(AND(F47=#REF!,#REF!=#REF!),1,0),"")</f>
        <v/>
      </c>
      <c r="U47" s="1" t="str">
        <f>IF(B47&gt;3,IF(AND(F47=#REF!,#REF!=#REF!,#REF!=#REF!),1,0),"")</f>
        <v/>
      </c>
      <c r="V47" s="1" t="str">
        <f>IF(B47&gt;4,IF(AND(F47=#REF!,#REF!=#REF!,#REF!=#REF!,#REF!=#REF!),1,0),"")</f>
        <v/>
      </c>
      <c r="W47" s="1" t="str">
        <f>IF(טבלה1013[[#This Row],[3 הפלגות זהות]]="","",IF(טבלה1013[[#This Row],[3 הפלגות זהות]]=1,טבלה1013[[#This Row],[LengthofCycle]],W46))</f>
        <v/>
      </c>
      <c r="Y47" s="1" t="str">
        <f>IF(OR(טבלה1013[[#This Row],[הווסת פעיל?]]=0,טבלה1013[[#This Row],[הווסת פעיל?]]=""),"",SUM(Y46,טבלה1013[[#This Row],[הווסת פעיל?]]))</f>
        <v/>
      </c>
      <c r="Z47" s="1" t="str">
        <f>IF(AND(טבלה1013[[#This Row],[כמה מחזורים עד עקירה]]&lt;&gt;"",Y48=""),טבלה1013[[#This Row],[כמה מחזורים עד עקירה]],"")</f>
        <v/>
      </c>
      <c r="AA47" s="1" t="str">
        <f>IF(AND(טבלה1013[[#This Row],[הווסת פעיל?]]=1,טבלה1013[[#This Row],[וסת קבוע אחרון]]&lt;&gt;W46),טבלה1013[[#This Row],[וסת קבוע אחרון]],"")</f>
        <v/>
      </c>
      <c r="AB47" s="1" t="str">
        <f>IF(AND(טבלה1013[[#This Row],[הווסת פעיל?]]=1,X46=0,טבלה1013[[#This Row],[וסת קבוע אחרון]]=W46),טבלה1013[[#This Row],[וסת קבוע אחרון]],"")</f>
        <v/>
      </c>
      <c r="AC47" s="1" t="str">
        <f>IF(AND(טבלה1013[[#This Row],[הווסת פעיל?]]=1,X46=0,טבלה1013[[#This Row],[וסת קבוע אחרון]]&lt;&gt;W46),1,"")</f>
        <v/>
      </c>
      <c r="AD47" s="1" t="str">
        <f>IF(AND(טבלה1013[[#This Row],[הווסת פעיל?]]&lt;&gt;"",B48=1),טבלה1013[[#This Row],[CycleNumber]],"")</f>
        <v/>
      </c>
      <c r="AE47" s="1" t="str">
        <f>IF(AND(טבלה1013[[#This Row],[הווסת פעיל?]]&lt;&gt;"",X46=""),טבלה1013[[#This Row],[CycleNumber]],"")</f>
        <v/>
      </c>
      <c r="AF47" s="1" t="str">
        <f>IF(B48=1,"",IF(טבלה1013[[#This Row],[הווסת פעיל?]]=1,IF(טבלה1013[[#This Row],[וסת קבוע אחרון]]=F48,1,0),""))</f>
        <v/>
      </c>
      <c r="AG47" s="1" t="str">
        <f>IF(B48=1,"",IF(טבלה1013[[#This Row],[הווסת פעיל?]]=1,IF(OR(טבלה1013[[#This Row],[וסת קבוע אחרון]]=F48,F48=טבלה1013[[#This Row],[LengthofCycle]]),1,0),""))</f>
        <v/>
      </c>
      <c r="AH47" s="1" t="str">
        <f>IF(B48=1,"",IF(טבלה1013[[#This Row],[הווסת פעיל?]]=1,IF(OR(טבלה1013[[#This Row],[וסת קבוע אחרון]]=F48,F48=טבלה1013[[#This Row],[LengthofCycle]],AND(טבלה1013[[#This Row],[LengthofCycle]]&lt;&gt;טבלה1013[[#This Row],[וסת קבוע אחרון]],OR(F48=28,F48=29))),1,0),""))</f>
        <v/>
      </c>
      <c r="AI47" s="1" t="str">
        <f>IF(AND(טבלה1013[[#This Row],[הווסת פעיל?]]=1,B48=1),1,"")</f>
        <v/>
      </c>
      <c r="AJ47" s="4">
        <f>IF(AND(טבלה1013[[#This Row],[הווסת פעיל?]]&lt;&gt;1,B48&lt;&gt;1,B48&lt;&gt;""),IF(טבלה1013[[#This Row],[LengthofCycle]]=F48,1,0),"")</f>
        <v>0</v>
      </c>
      <c r="AK47" s="4">
        <f>IF(AND(טבלה1013[[#This Row],[הווסת פעיל?]]&lt;&gt;1,B48&lt;&gt;1,B48&lt;&gt;""),IF(OR(טבלה1013[[#This Row],[LengthofCycle]]=F48,F48=29),1,0),"")</f>
        <v>0</v>
      </c>
      <c r="AL47" s="4">
        <f>IF(AND(טבלה1013[[#This Row],[הווסת פעיל?]]&lt;&gt;1,B48&lt;&gt;1,B48&lt;&gt;""),IF(OR(טבלה1013[[#This Row],[LengthofCycle]]=F48,F48=29,F48=28),1,0),"")</f>
        <v>0</v>
      </c>
    </row>
    <row r="48" spans="1:51" x14ac:dyDescent="0.25">
      <c r="A48" s="1" t="s">
        <v>39</v>
      </c>
      <c r="B48" s="1">
        <v>2</v>
      </c>
      <c r="C48" s="1">
        <v>0</v>
      </c>
      <c r="D48" s="1">
        <v>1</v>
      </c>
      <c r="E48" s="1">
        <v>0</v>
      </c>
      <c r="F48" s="1">
        <v>30</v>
      </c>
      <c r="G48" s="1">
        <f>טבלה1013[[#This Row],[LengthofCycle]]+1</f>
        <v>31</v>
      </c>
      <c r="H48" s="1" t="str">
        <f>IF(IFERROR(LOOKUP(טבלה1013[[#This Row],[ClientID]],קביעויות[השבוע]),FALSE)=טבלה1013[[#This Row],[ClientID]],1,"")</f>
        <v/>
      </c>
      <c r="I48" s="1" t="str">
        <f>IF(AND(טבלה1013[[#This Row],[CycleNumber]]&gt;1,OR(B49="",טבלה1013[[#This Row],[CycleNumber]]&gt;B47)),IF(OR(AND(טבלה1013[[#This Row],[LengthofCycle]]=28,F47=28),AND(טבלה1013[[#This Row],[LengthofCycle]]=35,F47=35)),1,""),"")</f>
        <v/>
      </c>
      <c r="J48" s="1" t="str">
        <f>IF(AND(טבלה1013[[#This Row],[וסת השבוע]]=1,I47=1,טבלה1013[[#This Row],[CycleNumber]]&gt;B47),1,"")</f>
        <v/>
      </c>
      <c r="K48" s="1" t="str">
        <f>IF(טבלה1013[[#This Row],[CycleNumber]]=1,"",IF(טבלה1013[[#This Row],[וסת השבוע]]=1,0,IF(K47="","",IF(K47=0,IF(טבלה1013[[#This Row],[LengthofCycle]]=28,0,1),IF(K47=1,IF(טבלה1013[[#This Row],[LengthofCycle]]+F47=28*2,0,2),IF(K47=2,IF(טבלה1013[[#This Row],[LengthofCycle]]+F47+F46=28*3,0,3),""))))))</f>
        <v/>
      </c>
      <c r="L48" s="1" t="str">
        <f>IF(טבלה1013[[#This Row],[וסת השבוע]]=1,IF(טבלה1013[[#This Row],[וסת השבוע וההפלגה ביחד]]=1,L47+1,0),IF(AND(טבלה1013[[#This Row],[CycleNumber]]&gt;B47,טבלה1013[[#This Row],[CycleNumber]]&gt;1),IF(טבלה1013[[#This Row],[וסת השבוע פעיל?]]&lt;&gt;"",L47+1,""),""))</f>
        <v/>
      </c>
      <c r="M48" s="1" t="str">
        <f>IF(AND(טבלה1013[[#This Row],[וסת השבוע פעיל?]]&lt;&gt;"",טבלה1013[[#This Row],[CycleNumber]]&lt;B49,B49&lt;&gt;"",טבלה1013[[#This Row],[וסת השבוע פעיל?]]&lt;3),IF(K49=0,IF(AND(טבלה1013[[#This Row],[וסת השבוע פעיל?]]&gt;0,I49=1),0,1),0),"")</f>
        <v/>
      </c>
      <c r="N48" s="1" t="str">
        <f t="shared" si="8"/>
        <v/>
      </c>
      <c r="O48" s="1" t="str">
        <f>IF(AND(טבלה1013[[#This Row],[חיזוי - שבוע]]=1,J49=1),1,"")</f>
        <v/>
      </c>
      <c r="P48" s="1" t="str">
        <f>IF(AND(טבלה1013[[#This Row],[חיזוי טוב עם הפלגה?]]=1,טבלה1013[[#This Row],[וסת קבוע אחרון]]&lt;&gt;28,X47=1),1,"")</f>
        <v/>
      </c>
      <c r="Q48" s="1" t="str">
        <f>IF(AND(טבלה1013[[#This Row],[וסת השבוע פעיל?]]&lt;3,OR(טבלה1013[[#This Row],[CycleNumber]]&gt;B49,B49="")),1,"")</f>
        <v/>
      </c>
      <c r="R48" s="1" t="str">
        <f>IF(טבלה1013[[#This Row],[האישה קבעה וסת שבוע?]]=1,IF(טבלה1013[[#This Row],[וסת השבוע פעיל?]]&lt;3,1,0),"")</f>
        <v/>
      </c>
      <c r="S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" s="1" t="str">
        <f>IF(B48&gt;2,IF(AND(F48=F47,F47=#REF!),1,0),"")</f>
        <v/>
      </c>
      <c r="U48" s="1" t="str">
        <f>IF(B48&gt;3,IF(AND(F48=F47,F47=#REF!,#REF!=#REF!),1,0),"")</f>
        <v/>
      </c>
      <c r="V48" s="1" t="str">
        <f>IF(B48&gt;4,IF(AND(F48=F47,F47=#REF!,#REF!=#REF!,#REF!=#REF!),1,0),"")</f>
        <v/>
      </c>
      <c r="W48" s="1" t="str">
        <f>IF(טבלה1013[[#This Row],[3 הפלגות זהות]]="","",IF(טבלה1013[[#This Row],[3 הפלגות זהות]]=1,טבלה1013[[#This Row],[LengthofCycle]],W47))</f>
        <v/>
      </c>
      <c r="Y48" s="1" t="str">
        <f>IF(OR(טבלה1013[[#This Row],[הווסת פעיל?]]=0,טבלה1013[[#This Row],[הווסת פעיל?]]=""),"",SUM(Y47,טבלה1013[[#This Row],[הווסת פעיל?]]))</f>
        <v/>
      </c>
      <c r="Z48" s="1" t="str">
        <f>IF(AND(טבלה1013[[#This Row],[כמה מחזורים עד עקירה]]&lt;&gt;"",Y49=""),טבלה1013[[#This Row],[כמה מחזורים עד עקירה]],"")</f>
        <v/>
      </c>
      <c r="AA48" s="1" t="str">
        <f>IF(AND(טבלה1013[[#This Row],[הווסת פעיל?]]=1,טבלה1013[[#This Row],[וסת קבוע אחרון]]&lt;&gt;W47),טבלה1013[[#This Row],[וסת קבוע אחרון]],"")</f>
        <v/>
      </c>
      <c r="AB48" s="1" t="str">
        <f>IF(AND(טבלה1013[[#This Row],[הווסת פעיל?]]=1,X47=0,טבלה1013[[#This Row],[וסת קבוע אחרון]]=W47),טבלה1013[[#This Row],[וסת קבוע אחרון]],"")</f>
        <v/>
      </c>
      <c r="AC48" s="1" t="str">
        <f>IF(AND(טבלה1013[[#This Row],[הווסת פעיל?]]=1,X47=0,טבלה1013[[#This Row],[וסת קבוע אחרון]]&lt;&gt;W47),1,"")</f>
        <v/>
      </c>
      <c r="AD48" s="1" t="str">
        <f>IF(AND(טבלה1013[[#This Row],[הווסת פעיל?]]&lt;&gt;"",B49=1),טבלה1013[[#This Row],[CycleNumber]],"")</f>
        <v/>
      </c>
      <c r="AE48" s="1" t="str">
        <f>IF(AND(טבלה1013[[#This Row],[הווסת פעיל?]]&lt;&gt;"",X47=""),טבלה1013[[#This Row],[CycleNumber]],"")</f>
        <v/>
      </c>
      <c r="AF48" s="1" t="str">
        <f>IF(B49=1,"",IF(טבלה1013[[#This Row],[הווסת פעיל?]]=1,IF(טבלה1013[[#This Row],[וסת קבוע אחרון]]=F49,1,0),""))</f>
        <v/>
      </c>
      <c r="AG48" s="1" t="str">
        <f>IF(B49=1,"",IF(טבלה1013[[#This Row],[הווסת פעיל?]]=1,IF(OR(טבלה1013[[#This Row],[וסת קבוע אחרון]]=F49,F49=טבלה1013[[#This Row],[LengthofCycle]]),1,0),""))</f>
        <v/>
      </c>
      <c r="AH48" s="1" t="str">
        <f>IF(B49=1,"",IF(טבלה1013[[#This Row],[הווסת פעיל?]]=1,IF(OR(טבלה1013[[#This Row],[וסת קבוע אחרון]]=F49,F49=טבלה1013[[#This Row],[LengthofCycle]],AND(טבלה1013[[#This Row],[LengthofCycle]]&lt;&gt;טבלה1013[[#This Row],[וסת קבוע אחרון]],OR(F49=28,F49=29))),1,0),""))</f>
        <v/>
      </c>
      <c r="AI48" s="1" t="str">
        <f>IF(AND(טבלה1013[[#This Row],[הווסת פעיל?]]=1,B49=1),1,"")</f>
        <v/>
      </c>
      <c r="AJ48" s="4">
        <f>IF(AND(טבלה1013[[#This Row],[הווסת פעיל?]]&lt;&gt;1,B49&lt;&gt;1,B49&lt;&gt;""),IF(טבלה1013[[#This Row],[LengthofCycle]]=F49,1,0),"")</f>
        <v>0</v>
      </c>
      <c r="AK48" s="4">
        <f>IF(AND(טבלה1013[[#This Row],[הווסת פעיל?]]&lt;&gt;1,B49&lt;&gt;1,B49&lt;&gt;""),IF(OR(טבלה1013[[#This Row],[LengthofCycle]]=F49,F49=29),1,0),"")</f>
        <v>1</v>
      </c>
      <c r="AL48" s="4">
        <f>IF(AND(טבלה1013[[#This Row],[הווסת פעיל?]]&lt;&gt;1,B49&lt;&gt;1,B49&lt;&gt;""),IF(OR(טבלה1013[[#This Row],[LengthofCycle]]=F49,F49=29,F49=28),1,0),"")</f>
        <v>1</v>
      </c>
    </row>
    <row r="49" spans="1:38" x14ac:dyDescent="0.25">
      <c r="A49" s="1" t="s">
        <v>39</v>
      </c>
      <c r="B49" s="1">
        <v>3</v>
      </c>
      <c r="C49" s="1">
        <v>0</v>
      </c>
      <c r="D49" s="1">
        <v>1</v>
      </c>
      <c r="E49" s="1">
        <v>0</v>
      </c>
      <c r="F49" s="1">
        <v>29</v>
      </c>
      <c r="G49" s="1">
        <f>טבלה1013[[#This Row],[LengthofCycle]]+1</f>
        <v>30</v>
      </c>
      <c r="H49" s="1" t="str">
        <f>IF(IFERROR(LOOKUP(טבלה1013[[#This Row],[ClientID]],קביעויות[השבוע]),FALSE)=טבלה1013[[#This Row],[ClientID]],1,"")</f>
        <v/>
      </c>
      <c r="I49" s="1" t="str">
        <f>IF(AND(טבלה1013[[#This Row],[CycleNumber]]&gt;1,OR(B50="",טבלה1013[[#This Row],[CycleNumber]]&gt;B48)),IF(OR(AND(טבלה1013[[#This Row],[LengthofCycle]]=28,F48=28),AND(טבלה1013[[#This Row],[LengthofCycle]]=35,F48=35)),1,""),"")</f>
        <v/>
      </c>
      <c r="J49" s="1" t="str">
        <f>IF(AND(טבלה1013[[#This Row],[וסת השבוע]]=1,I48=1,טבלה1013[[#This Row],[CycleNumber]]&gt;B48),1,"")</f>
        <v/>
      </c>
      <c r="K49" s="1" t="str">
        <f>IF(טבלה1013[[#This Row],[CycleNumber]]=1,"",IF(טבלה1013[[#This Row],[וסת השבוע]]=1,0,IF(K48="","",IF(K48=0,IF(טבלה1013[[#This Row],[LengthofCycle]]=28,0,1),IF(K48=1,IF(טבלה1013[[#This Row],[LengthofCycle]]+F48=28*2,0,2),IF(K48=2,IF(טבלה1013[[#This Row],[LengthofCycle]]+F48+F47=28*3,0,3),""))))))</f>
        <v/>
      </c>
      <c r="L49" s="1" t="str">
        <f>IF(טבלה1013[[#This Row],[וסת השבוע]]=1,IF(טבלה1013[[#This Row],[וסת השבוע וההפלגה ביחד]]=1,L48+1,0),IF(AND(טבלה1013[[#This Row],[CycleNumber]]&gt;B48,טבלה1013[[#This Row],[CycleNumber]]&gt;1),IF(טבלה1013[[#This Row],[וסת השבוע פעיל?]]&lt;&gt;"",L48+1,""),""))</f>
        <v/>
      </c>
      <c r="M49" s="1" t="str">
        <f>IF(AND(טבלה1013[[#This Row],[וסת השבוע פעיל?]]&lt;&gt;"",טבלה1013[[#This Row],[CycleNumber]]&lt;B50,B50&lt;&gt;"",טבלה1013[[#This Row],[וסת השבוע פעיל?]]&lt;3),IF(K50=0,IF(AND(טבלה1013[[#This Row],[וסת השבוע פעיל?]]&gt;0,I50=1),0,1),0),"")</f>
        <v/>
      </c>
      <c r="N49" s="1" t="str">
        <f t="shared" si="8"/>
        <v/>
      </c>
      <c r="O49" s="1" t="str">
        <f>IF(AND(טבלה1013[[#This Row],[חיזוי - שבוע]]=1,J50=1),1,"")</f>
        <v/>
      </c>
      <c r="P49" s="1" t="str">
        <f>IF(AND(טבלה1013[[#This Row],[חיזוי טוב עם הפלגה?]]=1,טבלה1013[[#This Row],[וסת קבוע אחרון]]&lt;&gt;28,X48=1),1,"")</f>
        <v/>
      </c>
      <c r="Q49" s="1" t="str">
        <f>IF(AND(טבלה1013[[#This Row],[וסת השבוע פעיל?]]&lt;3,OR(טבלה1013[[#This Row],[CycleNumber]]&gt;B50,B50="")),1,"")</f>
        <v/>
      </c>
      <c r="R49" s="1" t="str">
        <f>IF(טבלה1013[[#This Row],[האישה קבעה וסת שבוע?]]=1,IF(טבלה1013[[#This Row],[וסת השבוע פעיל?]]&lt;3,1,0),"")</f>
        <v/>
      </c>
      <c r="S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" s="1">
        <f t="shared" ref="T49:T112" si="13">IF(B49&gt;2,IF(AND(F49=F48,F48=F47),1,0),"")</f>
        <v>0</v>
      </c>
      <c r="U49" s="1" t="str">
        <f>IF(B49&gt;3,IF(AND(F49=F48,F48=F47,F47=#REF!),1,0),"")</f>
        <v/>
      </c>
      <c r="V49" s="1" t="str">
        <f>IF(B49&gt;4,IF(AND(F49=F48,F48=F47,F47=#REF!,#REF!=#REF!),1,0),"")</f>
        <v/>
      </c>
      <c r="W49" s="1" t="str">
        <f>IF(טבלה1013[[#This Row],[3 הפלגות זהות]]="","",IF(טבלה1013[[#This Row],[3 הפלגות זהות]]=1,טבלה1013[[#This Row],[LengthofCycle]],W48))</f>
        <v/>
      </c>
      <c r="Y49" s="1" t="str">
        <f>IF(OR(טבלה1013[[#This Row],[הווסת פעיל?]]=0,טבלה1013[[#This Row],[הווסת פעיל?]]=""),"",SUM(Y48,טבלה1013[[#This Row],[הווסת פעיל?]]))</f>
        <v/>
      </c>
      <c r="Z49" s="1" t="str">
        <f>IF(AND(טבלה1013[[#This Row],[כמה מחזורים עד עקירה]]&lt;&gt;"",Y50=""),טבלה1013[[#This Row],[כמה מחזורים עד עקירה]],"")</f>
        <v/>
      </c>
      <c r="AA49" s="1" t="str">
        <f>IF(AND(טבלה1013[[#This Row],[הווסת פעיל?]]=1,טבלה1013[[#This Row],[וסת קבוע אחרון]]&lt;&gt;W48),טבלה1013[[#This Row],[וסת קבוע אחרון]],"")</f>
        <v/>
      </c>
      <c r="AB49" s="1" t="str">
        <f>IF(AND(טבלה1013[[#This Row],[הווסת פעיל?]]=1,X48=0,טבלה1013[[#This Row],[וסת קבוע אחרון]]=W48),טבלה1013[[#This Row],[וסת קבוע אחרון]],"")</f>
        <v/>
      </c>
      <c r="AC49" s="1" t="str">
        <f>IF(AND(טבלה1013[[#This Row],[הווסת פעיל?]]=1,X48=0,טבלה1013[[#This Row],[וסת קבוע אחרון]]&lt;&gt;W48),1,"")</f>
        <v/>
      </c>
      <c r="AD49" s="1" t="str">
        <f>IF(AND(טבלה1013[[#This Row],[הווסת פעיל?]]&lt;&gt;"",B50=1),טבלה1013[[#This Row],[CycleNumber]],"")</f>
        <v/>
      </c>
      <c r="AE49" s="1" t="str">
        <f>IF(AND(טבלה1013[[#This Row],[הווסת פעיל?]]&lt;&gt;"",X48=""),טבלה1013[[#This Row],[CycleNumber]],"")</f>
        <v/>
      </c>
      <c r="AF49" s="1" t="str">
        <f>IF(B50=1,"",IF(טבלה1013[[#This Row],[הווסת פעיל?]]=1,IF(טבלה1013[[#This Row],[וסת קבוע אחרון]]=F50,1,0),""))</f>
        <v/>
      </c>
      <c r="AG49" s="1" t="str">
        <f>IF(B50=1,"",IF(טבלה1013[[#This Row],[הווסת פעיל?]]=1,IF(OR(טבלה1013[[#This Row],[וסת קבוע אחרון]]=F50,F50=טבלה1013[[#This Row],[LengthofCycle]]),1,0),""))</f>
        <v/>
      </c>
      <c r="AH49" s="1" t="str">
        <f>IF(B50=1,"",IF(טבלה1013[[#This Row],[הווסת פעיל?]]=1,IF(OR(טבלה1013[[#This Row],[וסת קבוע אחרון]]=F50,F50=טבלה1013[[#This Row],[LengthofCycle]],AND(טבלה1013[[#This Row],[LengthofCycle]]&lt;&gt;טבלה1013[[#This Row],[וסת קבוע אחרון]],OR(F50=28,F50=29))),1,0),""))</f>
        <v/>
      </c>
      <c r="AI49" s="1" t="str">
        <f>IF(AND(טבלה1013[[#This Row],[הווסת פעיל?]]=1,B50=1),1,"")</f>
        <v/>
      </c>
      <c r="AJ49" s="4">
        <f>IF(AND(טבלה1013[[#This Row],[הווסת פעיל?]]&lt;&gt;1,B50&lt;&gt;1,B50&lt;&gt;""),IF(טבלה1013[[#This Row],[LengthofCycle]]=F50,1,0),"")</f>
        <v>0</v>
      </c>
      <c r="AK49" s="4">
        <f>IF(AND(טבלה1013[[#This Row],[הווסת פעיל?]]&lt;&gt;1,B50&lt;&gt;1,B50&lt;&gt;""),IF(OR(טבלה1013[[#This Row],[LengthofCycle]]=F50,F50=29),1,0),"")</f>
        <v>0</v>
      </c>
      <c r="AL49" s="4">
        <f>IF(AND(טבלה1013[[#This Row],[הווסת פעיל?]]&lt;&gt;1,B50&lt;&gt;1,B50&lt;&gt;""),IF(OR(טבלה1013[[#This Row],[LengthofCycle]]=F50,F50=29,F50=28),1,0),"")</f>
        <v>0</v>
      </c>
    </row>
    <row r="50" spans="1:38" x14ac:dyDescent="0.25">
      <c r="A50" s="1" t="s">
        <v>39</v>
      </c>
      <c r="B50" s="1">
        <v>4</v>
      </c>
      <c r="C50" s="1">
        <v>0</v>
      </c>
      <c r="D50" s="1">
        <v>1</v>
      </c>
      <c r="E50" s="1">
        <v>0</v>
      </c>
      <c r="F50" s="1">
        <v>26</v>
      </c>
      <c r="G50" s="1">
        <f>טבלה1013[[#This Row],[LengthofCycle]]+1</f>
        <v>27</v>
      </c>
      <c r="H50" s="1" t="str">
        <f>IF(IFERROR(LOOKUP(טבלה1013[[#This Row],[ClientID]],קביעויות[השבוע]),FALSE)=טבלה1013[[#This Row],[ClientID]],1,"")</f>
        <v/>
      </c>
      <c r="I50" s="1" t="str">
        <f>IF(AND(טבלה1013[[#This Row],[CycleNumber]]&gt;1,OR(B51="",טבלה1013[[#This Row],[CycleNumber]]&gt;B49)),IF(OR(AND(טבלה1013[[#This Row],[LengthofCycle]]=28,F49=28),AND(טבלה1013[[#This Row],[LengthofCycle]]=35,F49=35)),1,""),"")</f>
        <v/>
      </c>
      <c r="J50" s="1" t="str">
        <f>IF(AND(טבלה1013[[#This Row],[וסת השבוע]]=1,I49=1,טבלה1013[[#This Row],[CycleNumber]]&gt;B49),1,"")</f>
        <v/>
      </c>
      <c r="K50" s="1" t="str">
        <f>IF(טבלה1013[[#This Row],[CycleNumber]]=1,"",IF(טבלה1013[[#This Row],[וסת השבוע]]=1,0,IF(K49="","",IF(K49=0,IF(טבלה1013[[#This Row],[LengthofCycle]]=28,0,1),IF(K49=1,IF(טבלה1013[[#This Row],[LengthofCycle]]+F49=28*2,0,2),IF(K49=2,IF(טבלה1013[[#This Row],[LengthofCycle]]+F49+F48=28*3,0,3),""))))))</f>
        <v/>
      </c>
      <c r="L50" s="1" t="str">
        <f>IF(טבלה1013[[#This Row],[וסת השבוע]]=1,IF(טבלה1013[[#This Row],[וסת השבוע וההפלגה ביחד]]=1,L49+1,0),IF(AND(טבלה1013[[#This Row],[CycleNumber]]&gt;B49,טבלה1013[[#This Row],[CycleNumber]]&gt;1),IF(טבלה1013[[#This Row],[וסת השבוע פעיל?]]&lt;&gt;"",L49+1,""),""))</f>
        <v/>
      </c>
      <c r="M50" s="1" t="str">
        <f>IF(AND(טבלה1013[[#This Row],[וסת השבוע פעיל?]]&lt;&gt;"",טבלה1013[[#This Row],[CycleNumber]]&lt;B51,B51&lt;&gt;"",טבלה1013[[#This Row],[וסת השבוע פעיל?]]&lt;3),IF(K51=0,IF(AND(טבלה1013[[#This Row],[וסת השבוע פעיל?]]&gt;0,I51=1),0,1),0),"")</f>
        <v/>
      </c>
      <c r="N50" s="1" t="str">
        <f t="shared" si="8"/>
        <v/>
      </c>
      <c r="O50" s="1" t="str">
        <f>IF(AND(טבלה1013[[#This Row],[חיזוי - שבוע]]=1,J51=1),1,"")</f>
        <v/>
      </c>
      <c r="P50" s="1" t="str">
        <f>IF(AND(טבלה1013[[#This Row],[חיזוי טוב עם הפלגה?]]=1,טבלה1013[[#This Row],[וסת קבוע אחרון]]&lt;&gt;28,X49=1),1,"")</f>
        <v/>
      </c>
      <c r="Q50" s="1" t="str">
        <f>IF(AND(טבלה1013[[#This Row],[וסת השבוע פעיל?]]&lt;3,OR(טבלה1013[[#This Row],[CycleNumber]]&gt;B51,B51="")),1,"")</f>
        <v/>
      </c>
      <c r="R50" s="1" t="str">
        <f>IF(טבלה1013[[#This Row],[האישה קבעה וסת שבוע?]]=1,IF(טבלה1013[[#This Row],[וסת השבוע פעיל?]]&lt;3,1,0),"")</f>
        <v/>
      </c>
      <c r="S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" s="1">
        <f t="shared" si="13"/>
        <v>0</v>
      </c>
      <c r="U50" s="1">
        <f t="shared" ref="U50:U113" si="14">IF(B50&gt;3,IF(AND(F50=F49,F49=F48,F48=F47),1,0),"")</f>
        <v>0</v>
      </c>
      <c r="V50" s="1" t="str">
        <f>IF(B50&gt;4,IF(AND(F50=F49,F49=F48,F48=F47,F47=#REF!),1,0),"")</f>
        <v/>
      </c>
      <c r="W50" s="1" t="str">
        <f>IF(טבלה1013[[#This Row],[3 הפלגות זהות]]="","",IF(טבלה1013[[#This Row],[3 הפלגות זהות]]=1,טבלה1013[[#This Row],[LengthofCycle]],W49))</f>
        <v/>
      </c>
      <c r="Y50" s="1" t="str">
        <f>IF(OR(טבלה1013[[#This Row],[הווסת פעיל?]]=0,טבלה1013[[#This Row],[הווסת פעיל?]]=""),"",SUM(Y49,טבלה1013[[#This Row],[הווסת פעיל?]]))</f>
        <v/>
      </c>
      <c r="Z50" s="1" t="str">
        <f>IF(AND(טבלה1013[[#This Row],[כמה מחזורים עד עקירה]]&lt;&gt;"",Y51=""),טבלה1013[[#This Row],[כמה מחזורים עד עקירה]],"")</f>
        <v/>
      </c>
      <c r="AA50" s="1" t="str">
        <f>IF(AND(טבלה1013[[#This Row],[הווסת פעיל?]]=1,טבלה1013[[#This Row],[וסת קבוע אחרון]]&lt;&gt;W49),טבלה1013[[#This Row],[וסת קבוע אחרון]],"")</f>
        <v/>
      </c>
      <c r="AB50" s="1" t="str">
        <f>IF(AND(טבלה1013[[#This Row],[הווסת פעיל?]]=1,X49=0,טבלה1013[[#This Row],[וסת קבוע אחרון]]=W49),טבלה1013[[#This Row],[וסת קבוע אחרון]],"")</f>
        <v/>
      </c>
      <c r="AC50" s="1" t="str">
        <f>IF(AND(טבלה1013[[#This Row],[הווסת פעיל?]]=1,X49=0,טבלה1013[[#This Row],[וסת קבוע אחרון]]&lt;&gt;W49),1,"")</f>
        <v/>
      </c>
      <c r="AD50" s="1" t="str">
        <f>IF(AND(טבלה1013[[#This Row],[הווסת פעיל?]]&lt;&gt;"",B51=1),טבלה1013[[#This Row],[CycleNumber]],"")</f>
        <v/>
      </c>
      <c r="AE50" s="1" t="str">
        <f>IF(AND(טבלה1013[[#This Row],[הווסת פעיל?]]&lt;&gt;"",X49=""),טבלה1013[[#This Row],[CycleNumber]],"")</f>
        <v/>
      </c>
      <c r="AF50" s="1" t="str">
        <f>IF(B51=1,"",IF(טבלה1013[[#This Row],[הווסת פעיל?]]=1,IF(טבלה1013[[#This Row],[וסת קבוע אחרון]]=F51,1,0),""))</f>
        <v/>
      </c>
      <c r="AG50" s="1" t="str">
        <f>IF(B51=1,"",IF(טבלה1013[[#This Row],[הווסת פעיל?]]=1,IF(OR(טבלה1013[[#This Row],[וסת קבוע אחרון]]=F51,F51=טבלה1013[[#This Row],[LengthofCycle]]),1,0),""))</f>
        <v/>
      </c>
      <c r="AH50" s="1" t="str">
        <f>IF(B51=1,"",IF(טבלה1013[[#This Row],[הווסת פעיל?]]=1,IF(OR(טבלה1013[[#This Row],[וסת קבוע אחרון]]=F51,F51=טבלה1013[[#This Row],[LengthofCycle]],AND(טבלה1013[[#This Row],[LengthofCycle]]&lt;&gt;טבלה1013[[#This Row],[וסת קבוע אחרון]],OR(F51=28,F51=29))),1,0),""))</f>
        <v/>
      </c>
      <c r="AI50" s="1" t="str">
        <f>IF(AND(טבלה1013[[#This Row],[הווסת פעיל?]]=1,B51=1),1,"")</f>
        <v/>
      </c>
      <c r="AJ50" s="4">
        <f>IF(AND(טבלה1013[[#This Row],[הווסת פעיל?]]&lt;&gt;1,B51&lt;&gt;1,B51&lt;&gt;""),IF(טבלה1013[[#This Row],[LengthofCycle]]=F51,1,0),"")</f>
        <v>0</v>
      </c>
      <c r="AK50" s="4">
        <f>IF(AND(טבלה1013[[#This Row],[הווסת פעיל?]]&lt;&gt;1,B51&lt;&gt;1,B51&lt;&gt;""),IF(OR(טבלה1013[[#This Row],[LengthofCycle]]=F51,F51=29),1,0),"")</f>
        <v>0</v>
      </c>
      <c r="AL50" s="4">
        <f>IF(AND(טבלה1013[[#This Row],[הווסת פעיל?]]&lt;&gt;1,B51&lt;&gt;1,B51&lt;&gt;""),IF(OR(טבלה1013[[#This Row],[LengthofCycle]]=F51,F51=29,F51=28),1,0),"")</f>
        <v>0</v>
      </c>
    </row>
    <row r="51" spans="1:38" x14ac:dyDescent="0.25">
      <c r="A51" s="1" t="s">
        <v>39</v>
      </c>
      <c r="B51" s="1">
        <v>5</v>
      </c>
      <c r="C51" s="1">
        <v>0</v>
      </c>
      <c r="D51" s="1">
        <v>1</v>
      </c>
      <c r="E51" s="1">
        <v>0</v>
      </c>
      <c r="F51" s="1">
        <v>31</v>
      </c>
      <c r="G51" s="1">
        <f>טבלה1013[[#This Row],[LengthofCycle]]+1</f>
        <v>32</v>
      </c>
      <c r="H51" s="1" t="str">
        <f>IF(IFERROR(LOOKUP(טבלה1013[[#This Row],[ClientID]],קביעויות[השבוע]),FALSE)=טבלה1013[[#This Row],[ClientID]],1,"")</f>
        <v/>
      </c>
      <c r="I51" s="1" t="str">
        <f>IF(AND(טבלה1013[[#This Row],[CycleNumber]]&gt;1,OR(B52="",טבלה1013[[#This Row],[CycleNumber]]&gt;B50)),IF(OR(AND(טבלה1013[[#This Row],[LengthofCycle]]=28,F50=28),AND(טבלה1013[[#This Row],[LengthofCycle]]=35,F50=35)),1,""),"")</f>
        <v/>
      </c>
      <c r="J51" s="1" t="str">
        <f>IF(AND(טבלה1013[[#This Row],[וסת השבוע]]=1,I50=1,טבלה1013[[#This Row],[CycleNumber]]&gt;B50),1,"")</f>
        <v/>
      </c>
      <c r="K51" s="1" t="str">
        <f>IF(טבלה1013[[#This Row],[CycleNumber]]=1,"",IF(טבלה1013[[#This Row],[וסת השבוע]]=1,0,IF(K50="","",IF(K50=0,IF(טבלה1013[[#This Row],[LengthofCycle]]=28,0,1),IF(K50=1,IF(טבלה1013[[#This Row],[LengthofCycle]]+F50=28*2,0,2),IF(K50=2,IF(טבלה1013[[#This Row],[LengthofCycle]]+F50+F49=28*3,0,3),""))))))</f>
        <v/>
      </c>
      <c r="L51" s="1" t="str">
        <f>IF(טבלה1013[[#This Row],[וסת השבוע]]=1,IF(טבלה1013[[#This Row],[וסת השבוע וההפלגה ביחד]]=1,L50+1,0),IF(AND(טבלה1013[[#This Row],[CycleNumber]]&gt;B50,טבלה1013[[#This Row],[CycleNumber]]&gt;1),IF(טבלה1013[[#This Row],[וסת השבוע פעיל?]]&lt;&gt;"",L50+1,""),""))</f>
        <v/>
      </c>
      <c r="M51" s="1" t="str">
        <f>IF(AND(טבלה1013[[#This Row],[וסת השבוע פעיל?]]&lt;&gt;"",טבלה1013[[#This Row],[CycleNumber]]&lt;B52,B52&lt;&gt;"",טבלה1013[[#This Row],[וסת השבוע פעיל?]]&lt;3),IF(K52=0,IF(AND(טבלה1013[[#This Row],[וסת השבוע פעיל?]]&gt;0,I52=1),0,1),0),"")</f>
        <v/>
      </c>
      <c r="N51" s="1" t="str">
        <f t="shared" si="8"/>
        <v/>
      </c>
      <c r="O51" s="1" t="str">
        <f>IF(AND(טבלה1013[[#This Row],[חיזוי - שבוע]]=1,J52=1),1,"")</f>
        <v/>
      </c>
      <c r="P51" s="1" t="str">
        <f>IF(AND(טבלה1013[[#This Row],[חיזוי טוב עם הפלגה?]]=1,טבלה1013[[#This Row],[וסת קבוע אחרון]]&lt;&gt;28,X50=1),1,"")</f>
        <v/>
      </c>
      <c r="Q51" s="1" t="str">
        <f>IF(AND(טבלה1013[[#This Row],[וסת השבוע פעיל?]]&lt;3,OR(טבלה1013[[#This Row],[CycleNumber]]&gt;B52,B52="")),1,"")</f>
        <v/>
      </c>
      <c r="R51" s="1" t="str">
        <f>IF(טבלה1013[[#This Row],[האישה קבעה וסת שבוע?]]=1,IF(טבלה1013[[#This Row],[וסת השבוע פעיל?]]&lt;3,1,0),"")</f>
        <v/>
      </c>
      <c r="S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" s="1">
        <f t="shared" si="13"/>
        <v>0</v>
      </c>
      <c r="U51" s="1">
        <f t="shared" si="14"/>
        <v>0</v>
      </c>
      <c r="V51" s="1">
        <f t="shared" ref="V51:V114" si="15">IF(B51&gt;4,IF(AND(F51=F50,F50=F49,F49=F48,F48=F47),1,0),"")</f>
        <v>0</v>
      </c>
      <c r="W51" s="1" t="str">
        <f>IF(טבלה1013[[#This Row],[3 הפלגות זהות]]="","",IF(טבלה1013[[#This Row],[3 הפלגות זהות]]=1,טבלה1013[[#This Row],[LengthofCycle]],W50))</f>
        <v/>
      </c>
      <c r="Y51" s="1" t="str">
        <f>IF(OR(טבלה1013[[#This Row],[הווסת פעיל?]]=0,טבלה1013[[#This Row],[הווסת פעיל?]]=""),"",SUM(Y50,טבלה1013[[#This Row],[הווסת פעיל?]]))</f>
        <v/>
      </c>
      <c r="Z51" s="1" t="str">
        <f>IF(AND(טבלה1013[[#This Row],[כמה מחזורים עד עקירה]]&lt;&gt;"",Y52=""),טבלה1013[[#This Row],[כמה מחזורים עד עקירה]],"")</f>
        <v/>
      </c>
      <c r="AA51" s="1" t="str">
        <f>IF(AND(טבלה1013[[#This Row],[הווסת פעיל?]]=1,טבלה1013[[#This Row],[וסת קבוע אחרון]]&lt;&gt;W50),טבלה1013[[#This Row],[וסת קבוע אחרון]],"")</f>
        <v/>
      </c>
      <c r="AB51" s="1" t="str">
        <f>IF(AND(טבלה1013[[#This Row],[הווסת פעיל?]]=1,X50=0,טבלה1013[[#This Row],[וסת קבוע אחרון]]=W50),טבלה1013[[#This Row],[וסת קבוע אחרון]],"")</f>
        <v/>
      </c>
      <c r="AC51" s="1" t="str">
        <f>IF(AND(טבלה1013[[#This Row],[הווסת פעיל?]]=1,X50=0,טבלה1013[[#This Row],[וסת קבוע אחרון]]&lt;&gt;W50),1,"")</f>
        <v/>
      </c>
      <c r="AD51" s="1" t="str">
        <f>IF(AND(טבלה1013[[#This Row],[הווסת פעיל?]]&lt;&gt;"",B52=1),טבלה1013[[#This Row],[CycleNumber]],"")</f>
        <v/>
      </c>
      <c r="AE51" s="1" t="str">
        <f>IF(AND(טבלה1013[[#This Row],[הווסת פעיל?]]&lt;&gt;"",X50=""),טבלה1013[[#This Row],[CycleNumber]],"")</f>
        <v/>
      </c>
      <c r="AF51" s="1" t="str">
        <f>IF(B52=1,"",IF(טבלה1013[[#This Row],[הווסת פעיל?]]=1,IF(טבלה1013[[#This Row],[וסת קבוע אחרון]]=F52,1,0),""))</f>
        <v/>
      </c>
      <c r="AG51" s="1" t="str">
        <f>IF(B52=1,"",IF(טבלה1013[[#This Row],[הווסת פעיל?]]=1,IF(OR(טבלה1013[[#This Row],[וסת קבוע אחרון]]=F52,F52=טבלה1013[[#This Row],[LengthofCycle]]),1,0),""))</f>
        <v/>
      </c>
      <c r="AH51" s="1" t="str">
        <f>IF(B52=1,"",IF(טבלה1013[[#This Row],[הווסת פעיל?]]=1,IF(OR(טבלה1013[[#This Row],[וסת קבוע אחרון]]=F52,F52=טבלה1013[[#This Row],[LengthofCycle]],AND(טבלה1013[[#This Row],[LengthofCycle]]&lt;&gt;טבלה1013[[#This Row],[וסת קבוע אחרון]],OR(F52=28,F52=29))),1,0),""))</f>
        <v/>
      </c>
      <c r="AI51" s="1" t="str">
        <f>IF(AND(טבלה1013[[#This Row],[הווסת פעיל?]]=1,B52=1),1,"")</f>
        <v/>
      </c>
      <c r="AJ51" s="4">
        <f>IF(AND(טבלה1013[[#This Row],[הווסת פעיל?]]&lt;&gt;1,B52&lt;&gt;1,B52&lt;&gt;""),IF(טבלה1013[[#This Row],[LengthofCycle]]=F52,1,0),"")</f>
        <v>0</v>
      </c>
      <c r="AK51" s="4">
        <f>IF(AND(טבלה1013[[#This Row],[הווסת פעיל?]]&lt;&gt;1,B52&lt;&gt;1,B52&lt;&gt;""),IF(OR(טבלה1013[[#This Row],[LengthofCycle]]=F52,F52=29),1,0),"")</f>
        <v>0</v>
      </c>
      <c r="AL51" s="4">
        <f>IF(AND(טבלה1013[[#This Row],[הווסת פעיל?]]&lt;&gt;1,B52&lt;&gt;1,B52&lt;&gt;""),IF(OR(טבלה1013[[#This Row],[LengthofCycle]]=F52,F52=29,F52=28),1,0),"")</f>
        <v>0</v>
      </c>
    </row>
    <row r="52" spans="1:38" x14ac:dyDescent="0.25">
      <c r="A52" s="1" t="s">
        <v>39</v>
      </c>
      <c r="B52" s="1">
        <v>6</v>
      </c>
      <c r="C52" s="1">
        <v>0</v>
      </c>
      <c r="D52" s="1">
        <v>1</v>
      </c>
      <c r="E52" s="1">
        <v>0</v>
      </c>
      <c r="F52" s="1">
        <v>27</v>
      </c>
      <c r="G52" s="1">
        <f>טבלה1013[[#This Row],[LengthofCycle]]+1</f>
        <v>28</v>
      </c>
      <c r="H52" s="1" t="str">
        <f>IF(IFERROR(LOOKUP(טבלה1013[[#This Row],[ClientID]],קביעויות[השבוע]),FALSE)=טבלה1013[[#This Row],[ClientID]],1,"")</f>
        <v/>
      </c>
      <c r="I52" s="1" t="str">
        <f>IF(AND(טבלה1013[[#This Row],[CycleNumber]]&gt;1,OR(B53="",טבלה1013[[#This Row],[CycleNumber]]&gt;B51)),IF(OR(AND(טבלה1013[[#This Row],[LengthofCycle]]=28,F51=28),AND(טבלה1013[[#This Row],[LengthofCycle]]=35,F51=35)),1,""),"")</f>
        <v/>
      </c>
      <c r="J52" s="1" t="str">
        <f>IF(AND(טבלה1013[[#This Row],[וסת השבוע]]=1,I51=1,טבלה1013[[#This Row],[CycleNumber]]&gt;B51),1,"")</f>
        <v/>
      </c>
      <c r="K52" s="1" t="str">
        <f>IF(טבלה1013[[#This Row],[CycleNumber]]=1,"",IF(טבלה1013[[#This Row],[וסת השבוע]]=1,0,IF(K51="","",IF(K51=0,IF(טבלה1013[[#This Row],[LengthofCycle]]=28,0,1),IF(K51=1,IF(טבלה1013[[#This Row],[LengthofCycle]]+F51=28*2,0,2),IF(K51=2,IF(טבלה1013[[#This Row],[LengthofCycle]]+F51+F50=28*3,0,3),""))))))</f>
        <v/>
      </c>
      <c r="L52" s="1" t="str">
        <f>IF(טבלה1013[[#This Row],[וסת השבוע]]=1,IF(טבלה1013[[#This Row],[וסת השבוע וההפלגה ביחד]]=1,L51+1,0),IF(AND(טבלה1013[[#This Row],[CycleNumber]]&gt;B51,טבלה1013[[#This Row],[CycleNumber]]&gt;1),IF(טבלה1013[[#This Row],[וסת השבוע פעיל?]]&lt;&gt;"",L51+1,""),""))</f>
        <v/>
      </c>
      <c r="M52" s="1" t="str">
        <f>IF(AND(טבלה1013[[#This Row],[וסת השבוע פעיל?]]&lt;&gt;"",טבלה1013[[#This Row],[CycleNumber]]&lt;B53,B53&lt;&gt;"",טבלה1013[[#This Row],[וסת השבוע פעיל?]]&lt;3),IF(K53=0,IF(AND(טבלה1013[[#This Row],[וסת השבוע פעיל?]]&gt;0,I53=1),0,1),0),"")</f>
        <v/>
      </c>
      <c r="N52" s="1" t="str">
        <f t="shared" si="8"/>
        <v/>
      </c>
      <c r="O52" s="1" t="str">
        <f>IF(AND(טבלה1013[[#This Row],[חיזוי - שבוע]]=1,J53=1),1,"")</f>
        <v/>
      </c>
      <c r="P52" s="1" t="str">
        <f>IF(AND(טבלה1013[[#This Row],[חיזוי טוב עם הפלגה?]]=1,טבלה1013[[#This Row],[וסת קבוע אחרון]]&lt;&gt;28,X51=1),1,"")</f>
        <v/>
      </c>
      <c r="Q52" s="1" t="str">
        <f>IF(AND(טבלה1013[[#This Row],[וסת השבוע פעיל?]]&lt;3,OR(טבלה1013[[#This Row],[CycleNumber]]&gt;B53,B53="")),1,"")</f>
        <v/>
      </c>
      <c r="R52" s="1" t="str">
        <f>IF(טבלה1013[[#This Row],[האישה קבעה וסת שבוע?]]=1,IF(טבלה1013[[#This Row],[וסת השבוע פעיל?]]&lt;3,1,0),"")</f>
        <v/>
      </c>
      <c r="S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" s="1">
        <f t="shared" si="13"/>
        <v>0</v>
      </c>
      <c r="U52" s="1">
        <f t="shared" si="14"/>
        <v>0</v>
      </c>
      <c r="V52" s="1">
        <f t="shared" si="15"/>
        <v>0</v>
      </c>
      <c r="W52" s="1" t="str">
        <f>IF(טבלה1013[[#This Row],[3 הפלגות זהות]]="","",IF(טבלה1013[[#This Row],[3 הפלגות זהות]]=1,טבלה1013[[#This Row],[LengthofCycle]],W51))</f>
        <v/>
      </c>
      <c r="Y52" s="1" t="str">
        <f>IF(OR(טבלה1013[[#This Row],[הווסת פעיל?]]=0,טבלה1013[[#This Row],[הווסת פעיל?]]=""),"",SUM(Y51,טבלה1013[[#This Row],[הווסת פעיל?]]))</f>
        <v/>
      </c>
      <c r="Z52" s="1" t="str">
        <f>IF(AND(טבלה1013[[#This Row],[כמה מחזורים עד עקירה]]&lt;&gt;"",Y53=""),טבלה1013[[#This Row],[כמה מחזורים עד עקירה]],"")</f>
        <v/>
      </c>
      <c r="AA52" s="1" t="str">
        <f>IF(AND(טבלה1013[[#This Row],[הווסת פעיל?]]=1,טבלה1013[[#This Row],[וסת קבוע אחרון]]&lt;&gt;W51),טבלה1013[[#This Row],[וסת קבוע אחרון]],"")</f>
        <v/>
      </c>
      <c r="AB52" s="1" t="str">
        <f>IF(AND(טבלה1013[[#This Row],[הווסת פעיל?]]=1,X51=0,טבלה1013[[#This Row],[וסת קבוע אחרון]]=W51),טבלה1013[[#This Row],[וסת קבוע אחרון]],"")</f>
        <v/>
      </c>
      <c r="AC52" s="1" t="str">
        <f>IF(AND(טבלה1013[[#This Row],[הווסת פעיל?]]=1,X51=0,טבלה1013[[#This Row],[וסת קבוע אחרון]]&lt;&gt;W51),1,"")</f>
        <v/>
      </c>
      <c r="AD52" s="1" t="str">
        <f>IF(AND(טבלה1013[[#This Row],[הווסת פעיל?]]&lt;&gt;"",B53=1),טבלה1013[[#This Row],[CycleNumber]],"")</f>
        <v/>
      </c>
      <c r="AE52" s="1" t="str">
        <f>IF(AND(טבלה1013[[#This Row],[הווסת פעיל?]]&lt;&gt;"",X51=""),טבלה1013[[#This Row],[CycleNumber]],"")</f>
        <v/>
      </c>
      <c r="AF52" s="1" t="str">
        <f>IF(B53=1,"",IF(טבלה1013[[#This Row],[הווסת פעיל?]]=1,IF(טבלה1013[[#This Row],[וסת קבוע אחרון]]=F53,1,0),""))</f>
        <v/>
      </c>
      <c r="AG52" s="1" t="str">
        <f>IF(B53=1,"",IF(טבלה1013[[#This Row],[הווסת פעיל?]]=1,IF(OR(טבלה1013[[#This Row],[וסת קבוע אחרון]]=F53,F53=טבלה1013[[#This Row],[LengthofCycle]]),1,0),""))</f>
        <v/>
      </c>
      <c r="AH52" s="1" t="str">
        <f>IF(B53=1,"",IF(טבלה1013[[#This Row],[הווסת פעיל?]]=1,IF(OR(טבלה1013[[#This Row],[וסת קבוע אחרון]]=F53,F53=טבלה1013[[#This Row],[LengthofCycle]],AND(טבלה1013[[#This Row],[LengthofCycle]]&lt;&gt;טבלה1013[[#This Row],[וסת קבוע אחרון]],OR(F53=28,F53=29))),1,0),""))</f>
        <v/>
      </c>
      <c r="AI52" s="1" t="str">
        <f>IF(AND(טבלה1013[[#This Row],[הווסת פעיל?]]=1,B53=1),1,"")</f>
        <v/>
      </c>
      <c r="AJ52" s="4">
        <f>IF(AND(טבלה1013[[#This Row],[הווסת פעיל?]]&lt;&gt;1,B53&lt;&gt;1,B53&lt;&gt;""),IF(טבלה1013[[#This Row],[LengthofCycle]]=F53,1,0),"")</f>
        <v>0</v>
      </c>
      <c r="AK52" s="4">
        <f>IF(AND(טבלה1013[[#This Row],[הווסת פעיל?]]&lt;&gt;1,B53&lt;&gt;1,B53&lt;&gt;""),IF(OR(טבלה1013[[#This Row],[LengthofCycle]]=F53,F53=29),1,0),"")</f>
        <v>1</v>
      </c>
      <c r="AL52" s="4">
        <f>IF(AND(טבלה1013[[#This Row],[הווסת פעיל?]]&lt;&gt;1,B53&lt;&gt;1,B53&lt;&gt;""),IF(OR(טבלה1013[[#This Row],[LengthofCycle]]=F53,F53=29,F53=28),1,0),"")</f>
        <v>1</v>
      </c>
    </row>
    <row r="53" spans="1:38" x14ac:dyDescent="0.25">
      <c r="A53" s="1" t="s">
        <v>39</v>
      </c>
      <c r="B53" s="1">
        <v>7</v>
      </c>
      <c r="C53" s="1">
        <v>0</v>
      </c>
      <c r="D53" s="1">
        <v>1</v>
      </c>
      <c r="E53" s="1">
        <v>0</v>
      </c>
      <c r="F53" s="1">
        <v>29</v>
      </c>
      <c r="G53" s="1">
        <f>טבלה1013[[#This Row],[LengthofCycle]]+1</f>
        <v>30</v>
      </c>
      <c r="H53" s="1" t="str">
        <f>IF(IFERROR(LOOKUP(טבלה1013[[#This Row],[ClientID]],קביעויות[השבוע]),FALSE)=טבלה1013[[#This Row],[ClientID]],1,"")</f>
        <v/>
      </c>
      <c r="I53" s="1" t="str">
        <f>IF(AND(טבלה1013[[#This Row],[CycleNumber]]&gt;1,OR(B54="",טבלה1013[[#This Row],[CycleNumber]]&gt;B52)),IF(OR(AND(טבלה1013[[#This Row],[LengthofCycle]]=28,F52=28),AND(טבלה1013[[#This Row],[LengthofCycle]]=35,F52=35)),1,""),"")</f>
        <v/>
      </c>
      <c r="J53" s="1" t="str">
        <f>IF(AND(טבלה1013[[#This Row],[וסת השבוע]]=1,I52=1,טבלה1013[[#This Row],[CycleNumber]]&gt;B52),1,"")</f>
        <v/>
      </c>
      <c r="K53" s="1" t="str">
        <f>IF(טבלה1013[[#This Row],[CycleNumber]]=1,"",IF(טבלה1013[[#This Row],[וסת השבוע]]=1,0,IF(K52="","",IF(K52=0,IF(טבלה1013[[#This Row],[LengthofCycle]]=28,0,1),IF(K52=1,IF(טבלה1013[[#This Row],[LengthofCycle]]+F52=28*2,0,2),IF(K52=2,IF(טבלה1013[[#This Row],[LengthofCycle]]+F52+F51=28*3,0,3),""))))))</f>
        <v/>
      </c>
      <c r="L53" s="1" t="str">
        <f>IF(טבלה1013[[#This Row],[וסת השבוע]]=1,IF(טבלה1013[[#This Row],[וסת השבוע וההפלגה ביחד]]=1,L52+1,0),IF(AND(טבלה1013[[#This Row],[CycleNumber]]&gt;B52,טבלה1013[[#This Row],[CycleNumber]]&gt;1),IF(טבלה1013[[#This Row],[וסת השבוע פעיל?]]&lt;&gt;"",L52+1,""),""))</f>
        <v/>
      </c>
      <c r="M53" s="1" t="str">
        <f>IF(AND(טבלה1013[[#This Row],[וסת השבוע פעיל?]]&lt;&gt;"",טבלה1013[[#This Row],[CycleNumber]]&lt;B54,B54&lt;&gt;"",טבלה1013[[#This Row],[וסת השבוע פעיל?]]&lt;3),IF(K54=0,IF(AND(טבלה1013[[#This Row],[וסת השבוע פעיל?]]&gt;0,I54=1),0,1),0),"")</f>
        <v/>
      </c>
      <c r="N53" s="1" t="str">
        <f t="shared" si="8"/>
        <v/>
      </c>
      <c r="O53" s="1" t="str">
        <f>IF(AND(טבלה1013[[#This Row],[חיזוי - שבוע]]=1,J54=1),1,"")</f>
        <v/>
      </c>
      <c r="P53" s="1" t="str">
        <f>IF(AND(טבלה1013[[#This Row],[חיזוי טוב עם הפלגה?]]=1,טבלה1013[[#This Row],[וסת קבוע אחרון]]&lt;&gt;28,X52=1),1,"")</f>
        <v/>
      </c>
      <c r="Q53" s="1" t="str">
        <f>IF(AND(טבלה1013[[#This Row],[וסת השבוע פעיל?]]&lt;3,OR(טבלה1013[[#This Row],[CycleNumber]]&gt;B54,B54="")),1,"")</f>
        <v/>
      </c>
      <c r="R53" s="1" t="str">
        <f>IF(טבלה1013[[#This Row],[האישה קבעה וסת שבוע?]]=1,IF(טבלה1013[[#This Row],[וסת השבוע פעיל?]]&lt;3,1,0),"")</f>
        <v/>
      </c>
      <c r="S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" s="1">
        <f t="shared" si="13"/>
        <v>0</v>
      </c>
      <c r="U53" s="1">
        <f t="shared" si="14"/>
        <v>0</v>
      </c>
      <c r="V53" s="1">
        <f t="shared" si="15"/>
        <v>0</v>
      </c>
      <c r="W53" s="1" t="str">
        <f>IF(טבלה1013[[#This Row],[3 הפלגות זהות]]="","",IF(טבלה1013[[#This Row],[3 הפלגות זהות]]=1,טבלה1013[[#This Row],[LengthofCycle]],W52))</f>
        <v/>
      </c>
      <c r="Y53" s="1" t="str">
        <f>IF(OR(טבלה1013[[#This Row],[הווסת פעיל?]]=0,טבלה1013[[#This Row],[הווסת פעיל?]]=""),"",SUM(Y52,טבלה1013[[#This Row],[הווסת פעיל?]]))</f>
        <v/>
      </c>
      <c r="Z53" s="1" t="str">
        <f>IF(AND(טבלה1013[[#This Row],[כמה מחזורים עד עקירה]]&lt;&gt;"",Y54=""),טבלה1013[[#This Row],[כמה מחזורים עד עקירה]],"")</f>
        <v/>
      </c>
      <c r="AA53" s="1" t="str">
        <f>IF(AND(טבלה1013[[#This Row],[הווסת פעיל?]]=1,טבלה1013[[#This Row],[וסת קבוע אחרון]]&lt;&gt;W52),טבלה1013[[#This Row],[וסת קבוע אחרון]],"")</f>
        <v/>
      </c>
      <c r="AB53" s="1" t="str">
        <f>IF(AND(טבלה1013[[#This Row],[הווסת פעיל?]]=1,X52=0,טבלה1013[[#This Row],[וסת קבוע אחרון]]=W52),טבלה1013[[#This Row],[וסת קבוע אחרון]],"")</f>
        <v/>
      </c>
      <c r="AC53" s="1" t="str">
        <f>IF(AND(טבלה1013[[#This Row],[הווסת פעיל?]]=1,X52=0,טבלה1013[[#This Row],[וסת קבוע אחרון]]&lt;&gt;W52),1,"")</f>
        <v/>
      </c>
      <c r="AD53" s="1" t="str">
        <f>IF(AND(טבלה1013[[#This Row],[הווסת פעיל?]]&lt;&gt;"",B54=1),טבלה1013[[#This Row],[CycleNumber]],"")</f>
        <v/>
      </c>
      <c r="AE53" s="1" t="str">
        <f>IF(AND(טבלה1013[[#This Row],[הווסת פעיל?]]&lt;&gt;"",X52=""),טבלה1013[[#This Row],[CycleNumber]],"")</f>
        <v/>
      </c>
      <c r="AF53" s="1" t="str">
        <f>IF(B54=1,"",IF(טבלה1013[[#This Row],[הווסת פעיל?]]=1,IF(טבלה1013[[#This Row],[וסת קבוע אחרון]]=F54,1,0),""))</f>
        <v/>
      </c>
      <c r="AG53" s="1" t="str">
        <f>IF(B54=1,"",IF(טבלה1013[[#This Row],[הווסת פעיל?]]=1,IF(OR(טבלה1013[[#This Row],[וסת קבוע אחרון]]=F54,F54=טבלה1013[[#This Row],[LengthofCycle]]),1,0),""))</f>
        <v/>
      </c>
      <c r="AH53" s="1" t="str">
        <f>IF(B54=1,"",IF(טבלה1013[[#This Row],[הווסת פעיל?]]=1,IF(OR(טבלה1013[[#This Row],[וסת קבוע אחרון]]=F54,F54=טבלה1013[[#This Row],[LengthofCycle]],AND(טבלה1013[[#This Row],[LengthofCycle]]&lt;&gt;טבלה1013[[#This Row],[וסת קבוע אחרון]],OR(F54=28,F54=29))),1,0),""))</f>
        <v/>
      </c>
      <c r="AI53" s="1" t="str">
        <f>IF(AND(טבלה1013[[#This Row],[הווסת פעיל?]]=1,B54=1),1,"")</f>
        <v/>
      </c>
      <c r="AJ53" s="4">
        <f>IF(AND(טבלה1013[[#This Row],[הווסת פעיל?]]&lt;&gt;1,B54&lt;&gt;1,B54&lt;&gt;""),IF(טבלה1013[[#This Row],[LengthofCycle]]=F54,1,0),"")</f>
        <v>0</v>
      </c>
      <c r="AK53" s="4">
        <f>IF(AND(טבלה1013[[#This Row],[הווסת פעיל?]]&lt;&gt;1,B54&lt;&gt;1,B54&lt;&gt;""),IF(OR(טבלה1013[[#This Row],[LengthofCycle]]=F54,F54=29),1,0),"")</f>
        <v>0</v>
      </c>
      <c r="AL53" s="4">
        <f>IF(AND(טבלה1013[[#This Row],[הווסת פעיל?]]&lt;&gt;1,B54&lt;&gt;1,B54&lt;&gt;""),IF(OR(טבלה1013[[#This Row],[LengthofCycle]]=F54,F54=29,F54=28),1,0),"")</f>
        <v>0</v>
      </c>
    </row>
    <row r="54" spans="1:38" x14ac:dyDescent="0.25">
      <c r="A54" s="1" t="s">
        <v>39</v>
      </c>
      <c r="B54" s="1">
        <v>8</v>
      </c>
      <c r="C54" s="1">
        <v>0</v>
      </c>
      <c r="D54" s="1">
        <v>1</v>
      </c>
      <c r="E54" s="1">
        <v>0</v>
      </c>
      <c r="F54" s="1">
        <v>34</v>
      </c>
      <c r="G54" s="1">
        <f>טבלה1013[[#This Row],[LengthofCycle]]+1</f>
        <v>35</v>
      </c>
      <c r="H54" s="1" t="str">
        <f>IF(IFERROR(LOOKUP(טבלה1013[[#This Row],[ClientID]],קביעויות[השבוע]),FALSE)=טבלה1013[[#This Row],[ClientID]],1,"")</f>
        <v/>
      </c>
      <c r="I54" s="1" t="str">
        <f>IF(AND(טבלה1013[[#This Row],[CycleNumber]]&gt;1,OR(B55="",טבלה1013[[#This Row],[CycleNumber]]&gt;B53)),IF(OR(AND(טבלה1013[[#This Row],[LengthofCycle]]=28,F53=28),AND(טבלה1013[[#This Row],[LengthofCycle]]=35,F53=35)),1,""),"")</f>
        <v/>
      </c>
      <c r="J54" s="1" t="str">
        <f>IF(AND(טבלה1013[[#This Row],[וסת השבוע]]=1,I53=1,טבלה1013[[#This Row],[CycleNumber]]&gt;B53),1,"")</f>
        <v/>
      </c>
      <c r="K54" s="1" t="str">
        <f>IF(טבלה1013[[#This Row],[CycleNumber]]=1,"",IF(טבלה1013[[#This Row],[וסת השבוע]]=1,0,IF(K53="","",IF(K53=0,IF(טבלה1013[[#This Row],[LengthofCycle]]=28,0,1),IF(K53=1,IF(טבלה1013[[#This Row],[LengthofCycle]]+F53=28*2,0,2),IF(K53=2,IF(טבלה1013[[#This Row],[LengthofCycle]]+F53+F52=28*3,0,3),""))))))</f>
        <v/>
      </c>
      <c r="L54" s="1" t="str">
        <f>IF(טבלה1013[[#This Row],[וסת השבוע]]=1,IF(טבלה1013[[#This Row],[וסת השבוע וההפלגה ביחד]]=1,L53+1,0),IF(AND(טבלה1013[[#This Row],[CycleNumber]]&gt;B53,טבלה1013[[#This Row],[CycleNumber]]&gt;1),IF(טבלה1013[[#This Row],[וסת השבוע פעיל?]]&lt;&gt;"",L53+1,""),""))</f>
        <v/>
      </c>
      <c r="M54" s="1" t="str">
        <f>IF(AND(טבלה1013[[#This Row],[וסת השבוע פעיל?]]&lt;&gt;"",טבלה1013[[#This Row],[CycleNumber]]&lt;B55,B55&lt;&gt;"",טבלה1013[[#This Row],[וסת השבוע פעיל?]]&lt;3),IF(K55=0,IF(AND(טבלה1013[[#This Row],[וסת השבוע פעיל?]]&gt;0,I55=1),0,1),0),"")</f>
        <v/>
      </c>
      <c r="N54" s="1" t="str">
        <f t="shared" si="8"/>
        <v/>
      </c>
      <c r="O54" s="1" t="str">
        <f>IF(AND(טבלה1013[[#This Row],[חיזוי - שבוע]]=1,J55=1),1,"")</f>
        <v/>
      </c>
      <c r="P54" s="1" t="str">
        <f>IF(AND(טבלה1013[[#This Row],[חיזוי טוב עם הפלגה?]]=1,טבלה1013[[#This Row],[וסת קבוע אחרון]]&lt;&gt;28,X53=1),1,"")</f>
        <v/>
      </c>
      <c r="Q54" s="1" t="str">
        <f>IF(AND(טבלה1013[[#This Row],[וסת השבוע פעיל?]]&lt;3,OR(טבלה1013[[#This Row],[CycleNumber]]&gt;B55,B55="")),1,"")</f>
        <v/>
      </c>
      <c r="R54" s="1" t="str">
        <f>IF(טבלה1013[[#This Row],[האישה קבעה וסת שבוע?]]=1,IF(טבלה1013[[#This Row],[וסת השבוע פעיל?]]&lt;3,1,0),"")</f>
        <v/>
      </c>
      <c r="S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" s="1">
        <f t="shared" si="13"/>
        <v>0</v>
      </c>
      <c r="U54" s="1">
        <f t="shared" si="14"/>
        <v>0</v>
      </c>
      <c r="V54" s="1">
        <f t="shared" si="15"/>
        <v>0</v>
      </c>
      <c r="W54" s="1" t="str">
        <f>IF(טבלה1013[[#This Row],[3 הפלגות זהות]]="","",IF(טבלה1013[[#This Row],[3 הפלגות זהות]]=1,טבלה1013[[#This Row],[LengthofCycle]],W53))</f>
        <v/>
      </c>
      <c r="Y54" s="1" t="str">
        <f>IF(OR(טבלה1013[[#This Row],[הווסת פעיל?]]=0,טבלה1013[[#This Row],[הווסת פעיל?]]=""),"",SUM(Y53,טבלה1013[[#This Row],[הווסת פעיל?]]))</f>
        <v/>
      </c>
      <c r="Z54" s="1" t="str">
        <f>IF(AND(טבלה1013[[#This Row],[כמה מחזורים עד עקירה]]&lt;&gt;"",Y55=""),טבלה1013[[#This Row],[כמה מחזורים עד עקירה]],"")</f>
        <v/>
      </c>
      <c r="AA54" s="1" t="str">
        <f>IF(AND(טבלה1013[[#This Row],[הווסת פעיל?]]=1,טבלה1013[[#This Row],[וסת קבוע אחרון]]&lt;&gt;W53),טבלה1013[[#This Row],[וסת קבוע אחרון]],"")</f>
        <v/>
      </c>
      <c r="AB54" s="1" t="str">
        <f>IF(AND(טבלה1013[[#This Row],[הווסת פעיל?]]=1,X53=0,טבלה1013[[#This Row],[וסת קבוע אחרון]]=W53),טבלה1013[[#This Row],[וסת קבוע אחרון]],"")</f>
        <v/>
      </c>
      <c r="AC54" s="1" t="str">
        <f>IF(AND(טבלה1013[[#This Row],[הווסת פעיל?]]=1,X53=0,טבלה1013[[#This Row],[וסת קבוע אחרון]]&lt;&gt;W53),1,"")</f>
        <v/>
      </c>
      <c r="AD54" s="1" t="str">
        <f>IF(AND(טבלה1013[[#This Row],[הווסת פעיל?]]&lt;&gt;"",B55=1),טבלה1013[[#This Row],[CycleNumber]],"")</f>
        <v/>
      </c>
      <c r="AE54" s="1" t="str">
        <f>IF(AND(טבלה1013[[#This Row],[הווסת פעיל?]]&lt;&gt;"",X53=""),טבלה1013[[#This Row],[CycleNumber]],"")</f>
        <v/>
      </c>
      <c r="AF54" s="1" t="str">
        <f>IF(B55=1,"",IF(טבלה1013[[#This Row],[הווסת פעיל?]]=1,IF(טבלה1013[[#This Row],[וסת קבוע אחרון]]=F55,1,0),""))</f>
        <v/>
      </c>
      <c r="AG54" s="1" t="str">
        <f>IF(B55=1,"",IF(טבלה1013[[#This Row],[הווסת פעיל?]]=1,IF(OR(טבלה1013[[#This Row],[וסת קבוע אחרון]]=F55,F55=טבלה1013[[#This Row],[LengthofCycle]]),1,0),""))</f>
        <v/>
      </c>
      <c r="AH54" s="1" t="str">
        <f>IF(B55=1,"",IF(טבלה1013[[#This Row],[הווסת פעיל?]]=1,IF(OR(טבלה1013[[#This Row],[וסת קבוע אחרון]]=F55,F55=טבלה1013[[#This Row],[LengthofCycle]],AND(טבלה1013[[#This Row],[LengthofCycle]]&lt;&gt;טבלה1013[[#This Row],[וסת קבוע אחרון]],OR(F55=28,F55=29))),1,0),""))</f>
        <v/>
      </c>
      <c r="AI54" s="1" t="str">
        <f>IF(AND(טבלה1013[[#This Row],[הווסת פעיל?]]=1,B55=1),1,"")</f>
        <v/>
      </c>
      <c r="AJ54" s="4">
        <f>IF(AND(טבלה1013[[#This Row],[הווסת פעיל?]]&lt;&gt;1,B55&lt;&gt;1,B55&lt;&gt;""),IF(טבלה1013[[#This Row],[LengthofCycle]]=F55,1,0),"")</f>
        <v>0</v>
      </c>
      <c r="AK54" s="4">
        <f>IF(AND(טבלה1013[[#This Row],[הווסת פעיל?]]&lt;&gt;1,B55&lt;&gt;1,B55&lt;&gt;""),IF(OR(טבלה1013[[#This Row],[LengthofCycle]]=F55,F55=29),1,0),"")</f>
        <v>0</v>
      </c>
      <c r="AL54" s="4">
        <f>IF(AND(טבלה1013[[#This Row],[הווסת פעיל?]]&lt;&gt;1,B55&lt;&gt;1,B55&lt;&gt;""),IF(OR(טבלה1013[[#This Row],[LengthofCycle]]=F55,F55=29,F55=28),1,0),"")</f>
        <v>0</v>
      </c>
    </row>
    <row r="55" spans="1:38" x14ac:dyDescent="0.25">
      <c r="A55" s="1" t="s">
        <v>39</v>
      </c>
      <c r="B55" s="1">
        <v>9</v>
      </c>
      <c r="C55" s="1">
        <v>0</v>
      </c>
      <c r="D55" s="1">
        <v>1</v>
      </c>
      <c r="E55" s="1">
        <v>0</v>
      </c>
      <c r="F55" s="1">
        <v>27</v>
      </c>
      <c r="G55" s="1">
        <f>טבלה1013[[#This Row],[LengthofCycle]]+1</f>
        <v>28</v>
      </c>
      <c r="H55" s="1" t="str">
        <f>IF(IFERROR(LOOKUP(טבלה1013[[#This Row],[ClientID]],קביעויות[השבוע]),FALSE)=טבלה1013[[#This Row],[ClientID]],1,"")</f>
        <v/>
      </c>
      <c r="I55" s="1" t="str">
        <f>IF(AND(טבלה1013[[#This Row],[CycleNumber]]&gt;1,OR(B56="",טבלה1013[[#This Row],[CycleNumber]]&gt;B54)),IF(OR(AND(טבלה1013[[#This Row],[LengthofCycle]]=28,F54=28),AND(טבלה1013[[#This Row],[LengthofCycle]]=35,F54=35)),1,""),"")</f>
        <v/>
      </c>
      <c r="J55" s="1" t="str">
        <f>IF(AND(טבלה1013[[#This Row],[וסת השבוע]]=1,I54=1,טבלה1013[[#This Row],[CycleNumber]]&gt;B54),1,"")</f>
        <v/>
      </c>
      <c r="K55" s="1" t="str">
        <f>IF(טבלה1013[[#This Row],[CycleNumber]]=1,"",IF(טבלה1013[[#This Row],[וסת השבוע]]=1,0,IF(K54="","",IF(K54=0,IF(טבלה1013[[#This Row],[LengthofCycle]]=28,0,1),IF(K54=1,IF(טבלה1013[[#This Row],[LengthofCycle]]+F54=28*2,0,2),IF(K54=2,IF(טבלה1013[[#This Row],[LengthofCycle]]+F54+F53=28*3,0,3),""))))))</f>
        <v/>
      </c>
      <c r="L55" s="1" t="str">
        <f>IF(טבלה1013[[#This Row],[וסת השבוע]]=1,IF(טבלה1013[[#This Row],[וסת השבוע וההפלגה ביחד]]=1,L54+1,0),IF(AND(טבלה1013[[#This Row],[CycleNumber]]&gt;B54,טבלה1013[[#This Row],[CycleNumber]]&gt;1),IF(טבלה1013[[#This Row],[וסת השבוע פעיל?]]&lt;&gt;"",L54+1,""),""))</f>
        <v/>
      </c>
      <c r="M55" s="1" t="str">
        <f>IF(AND(טבלה1013[[#This Row],[וסת השבוע פעיל?]]&lt;&gt;"",טבלה1013[[#This Row],[CycleNumber]]&lt;B56,B56&lt;&gt;"",טבלה1013[[#This Row],[וסת השבוע פעיל?]]&lt;3),IF(K56=0,IF(AND(טבלה1013[[#This Row],[וסת השבוע פעיל?]]&gt;0,I56=1),0,1),0),"")</f>
        <v/>
      </c>
      <c r="N55" s="1" t="str">
        <f t="shared" si="8"/>
        <v/>
      </c>
      <c r="O55" s="1" t="str">
        <f>IF(AND(טבלה1013[[#This Row],[חיזוי - שבוע]]=1,J56=1),1,"")</f>
        <v/>
      </c>
      <c r="P55" s="1" t="str">
        <f>IF(AND(טבלה1013[[#This Row],[חיזוי טוב עם הפלגה?]]=1,טבלה1013[[#This Row],[וסת קבוע אחרון]]&lt;&gt;28,X54=1),1,"")</f>
        <v/>
      </c>
      <c r="Q55" s="1" t="str">
        <f>IF(AND(טבלה1013[[#This Row],[וסת השבוע פעיל?]]&lt;3,OR(טבלה1013[[#This Row],[CycleNumber]]&gt;B56,B56="")),1,"")</f>
        <v/>
      </c>
      <c r="R55" s="1" t="str">
        <f>IF(טבלה1013[[#This Row],[האישה קבעה וסת שבוע?]]=1,IF(טבלה1013[[#This Row],[וסת השבוע פעיל?]]&lt;3,1,0),"")</f>
        <v/>
      </c>
      <c r="S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" s="1">
        <f t="shared" si="13"/>
        <v>0</v>
      </c>
      <c r="U55" s="1">
        <f t="shared" si="14"/>
        <v>0</v>
      </c>
      <c r="V55" s="1">
        <f t="shared" si="15"/>
        <v>0</v>
      </c>
      <c r="W55" s="1" t="str">
        <f>IF(טבלה1013[[#This Row],[3 הפלגות זהות]]="","",IF(טבלה1013[[#This Row],[3 הפלגות זהות]]=1,טבלה1013[[#This Row],[LengthofCycle]],W54))</f>
        <v/>
      </c>
      <c r="Y55" s="1" t="str">
        <f>IF(OR(טבלה1013[[#This Row],[הווסת פעיל?]]=0,טבלה1013[[#This Row],[הווסת פעיל?]]=""),"",SUM(Y54,טבלה1013[[#This Row],[הווסת פעיל?]]))</f>
        <v/>
      </c>
      <c r="Z55" s="1" t="str">
        <f>IF(AND(טבלה1013[[#This Row],[כמה מחזורים עד עקירה]]&lt;&gt;"",Y56=""),טבלה1013[[#This Row],[כמה מחזורים עד עקירה]],"")</f>
        <v/>
      </c>
      <c r="AA55" s="1" t="str">
        <f>IF(AND(טבלה1013[[#This Row],[הווסת פעיל?]]=1,טבלה1013[[#This Row],[וסת קבוע אחרון]]&lt;&gt;W54),טבלה1013[[#This Row],[וסת קבוע אחרון]],"")</f>
        <v/>
      </c>
      <c r="AB55" s="1" t="str">
        <f>IF(AND(טבלה1013[[#This Row],[הווסת פעיל?]]=1,X54=0,טבלה1013[[#This Row],[וסת קבוע אחרון]]=W54),טבלה1013[[#This Row],[וסת קבוע אחרון]],"")</f>
        <v/>
      </c>
      <c r="AC55" s="1" t="str">
        <f>IF(AND(טבלה1013[[#This Row],[הווסת פעיל?]]=1,X54=0,טבלה1013[[#This Row],[וסת קבוע אחרון]]&lt;&gt;W54),1,"")</f>
        <v/>
      </c>
      <c r="AD55" s="1" t="str">
        <f>IF(AND(טבלה1013[[#This Row],[הווסת פעיל?]]&lt;&gt;"",B56=1),טבלה1013[[#This Row],[CycleNumber]],"")</f>
        <v/>
      </c>
      <c r="AE55" s="1" t="str">
        <f>IF(AND(טבלה1013[[#This Row],[הווסת פעיל?]]&lt;&gt;"",X54=""),טבלה1013[[#This Row],[CycleNumber]],"")</f>
        <v/>
      </c>
      <c r="AF55" s="1" t="str">
        <f>IF(B56=1,"",IF(טבלה1013[[#This Row],[הווסת פעיל?]]=1,IF(טבלה1013[[#This Row],[וסת קבוע אחרון]]=F56,1,0),""))</f>
        <v/>
      </c>
      <c r="AG55" s="1" t="str">
        <f>IF(B56=1,"",IF(טבלה1013[[#This Row],[הווסת פעיל?]]=1,IF(OR(טבלה1013[[#This Row],[וסת קבוע אחרון]]=F56,F56=טבלה1013[[#This Row],[LengthofCycle]]),1,0),""))</f>
        <v/>
      </c>
      <c r="AH55" s="1" t="str">
        <f>IF(B56=1,"",IF(טבלה1013[[#This Row],[הווסת פעיל?]]=1,IF(OR(טבלה1013[[#This Row],[וסת קבוע אחרון]]=F56,F56=טבלה1013[[#This Row],[LengthofCycle]],AND(טבלה1013[[#This Row],[LengthofCycle]]&lt;&gt;טבלה1013[[#This Row],[וסת קבוע אחרון]],OR(F56=28,F56=29))),1,0),""))</f>
        <v/>
      </c>
      <c r="AI55" s="1" t="str">
        <f>IF(AND(טבלה1013[[#This Row],[הווסת פעיל?]]=1,B56=1),1,"")</f>
        <v/>
      </c>
      <c r="AJ55" s="4">
        <f>IF(AND(טבלה1013[[#This Row],[הווסת פעיל?]]&lt;&gt;1,B56&lt;&gt;1,B56&lt;&gt;""),IF(טבלה1013[[#This Row],[LengthofCycle]]=F56,1,0),"")</f>
        <v>0</v>
      </c>
      <c r="AK55" s="4">
        <f>IF(AND(טבלה1013[[#This Row],[הווסת פעיל?]]&lt;&gt;1,B56&lt;&gt;1,B56&lt;&gt;""),IF(OR(טבלה1013[[#This Row],[LengthofCycle]]=F56,F56=29),1,0),"")</f>
        <v>0</v>
      </c>
      <c r="AL55" s="4">
        <f>IF(AND(טבלה1013[[#This Row],[הווסת פעיל?]]&lt;&gt;1,B56&lt;&gt;1,B56&lt;&gt;""),IF(OR(טבלה1013[[#This Row],[LengthofCycle]]=F56,F56=29,F56=28),1,0),"")</f>
        <v>1</v>
      </c>
    </row>
    <row r="56" spans="1:38" x14ac:dyDescent="0.25">
      <c r="A56" s="1" t="s">
        <v>39</v>
      </c>
      <c r="B56" s="1">
        <v>10</v>
      </c>
      <c r="C56" s="1">
        <v>0</v>
      </c>
      <c r="D56" s="1">
        <v>1</v>
      </c>
      <c r="E56" s="1">
        <v>0</v>
      </c>
      <c r="F56" s="1">
        <v>28</v>
      </c>
      <c r="G56" s="1">
        <f>טבלה1013[[#This Row],[LengthofCycle]]+1</f>
        <v>29</v>
      </c>
      <c r="H56" s="1" t="str">
        <f>IF(IFERROR(LOOKUP(טבלה1013[[#This Row],[ClientID]],קביעויות[השבוע]),FALSE)=טבלה1013[[#This Row],[ClientID]],1,"")</f>
        <v/>
      </c>
      <c r="I56" s="1" t="str">
        <f>IF(AND(טבלה1013[[#This Row],[CycleNumber]]&gt;1,OR(B57="",טבלה1013[[#This Row],[CycleNumber]]&gt;B55)),IF(OR(AND(טבלה1013[[#This Row],[LengthofCycle]]=28,F55=28),AND(טבלה1013[[#This Row],[LengthofCycle]]=35,F55=35)),1,""),"")</f>
        <v/>
      </c>
      <c r="J56" s="1" t="str">
        <f>IF(AND(טבלה1013[[#This Row],[וסת השבוע]]=1,I55=1,טבלה1013[[#This Row],[CycleNumber]]&gt;B55),1,"")</f>
        <v/>
      </c>
      <c r="K56" s="1" t="str">
        <f>IF(טבלה1013[[#This Row],[CycleNumber]]=1,"",IF(טבלה1013[[#This Row],[וסת השבוע]]=1,0,IF(K55="","",IF(K55=0,IF(טבלה1013[[#This Row],[LengthofCycle]]=28,0,1),IF(K55=1,IF(טבלה1013[[#This Row],[LengthofCycle]]+F55=28*2,0,2),IF(K55=2,IF(טבלה1013[[#This Row],[LengthofCycle]]+F55+F54=28*3,0,3),""))))))</f>
        <v/>
      </c>
      <c r="L56" s="1" t="str">
        <f>IF(טבלה1013[[#This Row],[וסת השבוע]]=1,IF(טבלה1013[[#This Row],[וסת השבוע וההפלגה ביחד]]=1,L55+1,0),IF(AND(טבלה1013[[#This Row],[CycleNumber]]&gt;B55,טבלה1013[[#This Row],[CycleNumber]]&gt;1),IF(טבלה1013[[#This Row],[וסת השבוע פעיל?]]&lt;&gt;"",L55+1,""),""))</f>
        <v/>
      </c>
      <c r="M56" s="1" t="str">
        <f>IF(AND(טבלה1013[[#This Row],[וסת השבוע פעיל?]]&lt;&gt;"",טבלה1013[[#This Row],[CycleNumber]]&lt;B57,B57&lt;&gt;"",טבלה1013[[#This Row],[וסת השבוע פעיל?]]&lt;3),IF(K57=0,IF(AND(טבלה1013[[#This Row],[וסת השבוע פעיל?]]&gt;0,I57=1),0,1),0),"")</f>
        <v/>
      </c>
      <c r="N56" s="1" t="str">
        <f t="shared" si="8"/>
        <v/>
      </c>
      <c r="O56" s="1" t="str">
        <f>IF(AND(טבלה1013[[#This Row],[חיזוי - שבוע]]=1,J57=1),1,"")</f>
        <v/>
      </c>
      <c r="P56" s="1" t="str">
        <f>IF(AND(טבלה1013[[#This Row],[חיזוי טוב עם הפלגה?]]=1,טבלה1013[[#This Row],[וסת קבוע אחרון]]&lt;&gt;28,X55=1),1,"")</f>
        <v/>
      </c>
      <c r="Q56" s="1" t="str">
        <f>IF(AND(טבלה1013[[#This Row],[וסת השבוע פעיל?]]&lt;3,OR(טבלה1013[[#This Row],[CycleNumber]]&gt;B57,B57="")),1,"")</f>
        <v/>
      </c>
      <c r="R56" s="1" t="str">
        <f>IF(טבלה1013[[#This Row],[האישה קבעה וסת שבוע?]]=1,IF(טבלה1013[[#This Row],[וסת השבוע פעיל?]]&lt;3,1,0),"")</f>
        <v/>
      </c>
      <c r="S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" s="1">
        <f t="shared" si="13"/>
        <v>0</v>
      </c>
      <c r="U56" s="1">
        <f t="shared" si="14"/>
        <v>0</v>
      </c>
      <c r="V56" s="1">
        <f t="shared" si="15"/>
        <v>0</v>
      </c>
      <c r="W56" s="1" t="str">
        <f>IF(טבלה1013[[#This Row],[3 הפלגות זהות]]="","",IF(טבלה1013[[#This Row],[3 הפלגות זהות]]=1,טבלה1013[[#This Row],[LengthofCycle]],W55))</f>
        <v/>
      </c>
      <c r="Y56" s="1" t="str">
        <f>IF(OR(טבלה1013[[#This Row],[הווסת פעיל?]]=0,טבלה1013[[#This Row],[הווסת פעיל?]]=""),"",SUM(Y55,טבלה1013[[#This Row],[הווסת פעיל?]]))</f>
        <v/>
      </c>
      <c r="Z56" s="1" t="str">
        <f>IF(AND(טבלה1013[[#This Row],[כמה מחזורים עד עקירה]]&lt;&gt;"",Y57=""),טבלה1013[[#This Row],[כמה מחזורים עד עקירה]],"")</f>
        <v/>
      </c>
      <c r="AA56" s="1" t="str">
        <f>IF(AND(טבלה1013[[#This Row],[הווסת פעיל?]]=1,טבלה1013[[#This Row],[וסת קבוע אחרון]]&lt;&gt;W55),טבלה1013[[#This Row],[וסת קבוע אחרון]],"")</f>
        <v/>
      </c>
      <c r="AB56" s="1" t="str">
        <f>IF(AND(טבלה1013[[#This Row],[הווסת פעיל?]]=1,X55=0,טבלה1013[[#This Row],[וסת קבוע אחרון]]=W55),טבלה1013[[#This Row],[וסת קבוע אחרון]],"")</f>
        <v/>
      </c>
      <c r="AC56" s="1" t="str">
        <f>IF(AND(טבלה1013[[#This Row],[הווסת פעיל?]]=1,X55=0,טבלה1013[[#This Row],[וסת קבוע אחרון]]&lt;&gt;W55),1,"")</f>
        <v/>
      </c>
      <c r="AD56" s="1" t="str">
        <f>IF(AND(טבלה1013[[#This Row],[הווסת פעיל?]]&lt;&gt;"",B57=1),טבלה1013[[#This Row],[CycleNumber]],"")</f>
        <v/>
      </c>
      <c r="AE56" s="1" t="str">
        <f>IF(AND(טבלה1013[[#This Row],[הווסת פעיל?]]&lt;&gt;"",X55=""),טבלה1013[[#This Row],[CycleNumber]],"")</f>
        <v/>
      </c>
      <c r="AF56" s="1" t="str">
        <f>IF(B57=1,"",IF(טבלה1013[[#This Row],[הווסת פעיל?]]=1,IF(טבלה1013[[#This Row],[וסת קבוע אחרון]]=F57,1,0),""))</f>
        <v/>
      </c>
      <c r="AG56" s="1" t="str">
        <f>IF(B57=1,"",IF(טבלה1013[[#This Row],[הווסת פעיל?]]=1,IF(OR(טבלה1013[[#This Row],[וסת קבוע אחרון]]=F57,F57=טבלה1013[[#This Row],[LengthofCycle]]),1,0),""))</f>
        <v/>
      </c>
      <c r="AH56" s="1" t="str">
        <f>IF(B57=1,"",IF(טבלה1013[[#This Row],[הווסת פעיל?]]=1,IF(OR(טבלה1013[[#This Row],[וסת קבוע אחרון]]=F57,F57=טבלה1013[[#This Row],[LengthofCycle]],AND(טבלה1013[[#This Row],[LengthofCycle]]&lt;&gt;טבלה1013[[#This Row],[וסת קבוע אחרון]],OR(F57=28,F57=29))),1,0),""))</f>
        <v/>
      </c>
      <c r="AI56" s="1" t="str">
        <f>IF(AND(טבלה1013[[#This Row],[הווסת פעיל?]]=1,B57=1),1,"")</f>
        <v/>
      </c>
      <c r="AJ56" s="4">
        <f>IF(AND(טבלה1013[[#This Row],[הווסת פעיל?]]&lt;&gt;1,B57&lt;&gt;1,B57&lt;&gt;""),IF(טבלה1013[[#This Row],[LengthofCycle]]=F57,1,0),"")</f>
        <v>0</v>
      </c>
      <c r="AK56" s="4">
        <f>IF(AND(טבלה1013[[#This Row],[הווסת פעיל?]]&lt;&gt;1,B57&lt;&gt;1,B57&lt;&gt;""),IF(OR(טבלה1013[[#This Row],[LengthofCycle]]=F57,F57=29),1,0),"")</f>
        <v>1</v>
      </c>
      <c r="AL56" s="4">
        <f>IF(AND(טבלה1013[[#This Row],[הווסת פעיל?]]&lt;&gt;1,B57&lt;&gt;1,B57&lt;&gt;""),IF(OR(טבלה1013[[#This Row],[LengthofCycle]]=F57,F57=29,F57=28),1,0),"")</f>
        <v>1</v>
      </c>
    </row>
    <row r="57" spans="1:38" x14ac:dyDescent="0.25">
      <c r="A57" s="1" t="s">
        <v>39</v>
      </c>
      <c r="B57" s="1">
        <v>11</v>
      </c>
      <c r="C57" s="1">
        <v>0</v>
      </c>
      <c r="D57" s="1">
        <v>1</v>
      </c>
      <c r="E57" s="1">
        <v>0</v>
      </c>
      <c r="F57" s="1">
        <v>29</v>
      </c>
      <c r="G57" s="1">
        <f>טבלה1013[[#This Row],[LengthofCycle]]+1</f>
        <v>30</v>
      </c>
      <c r="H57" s="1" t="str">
        <f>IF(IFERROR(LOOKUP(טבלה1013[[#This Row],[ClientID]],קביעויות[השבוע]),FALSE)=טבלה1013[[#This Row],[ClientID]],1,"")</f>
        <v/>
      </c>
      <c r="I57" s="1" t="str">
        <f>IF(AND(טבלה1013[[#This Row],[CycleNumber]]&gt;1,OR(B58="",טבלה1013[[#This Row],[CycleNumber]]&gt;B56)),IF(OR(AND(טבלה1013[[#This Row],[LengthofCycle]]=28,F56=28),AND(טבלה1013[[#This Row],[LengthofCycle]]=35,F56=35)),1,""),"")</f>
        <v/>
      </c>
      <c r="J57" s="1" t="str">
        <f>IF(AND(טבלה1013[[#This Row],[וסת השבוע]]=1,I56=1,טבלה1013[[#This Row],[CycleNumber]]&gt;B56),1,"")</f>
        <v/>
      </c>
      <c r="K57" s="1" t="str">
        <f>IF(טבלה1013[[#This Row],[CycleNumber]]=1,"",IF(טבלה1013[[#This Row],[וסת השבוע]]=1,0,IF(K56="","",IF(K56=0,IF(טבלה1013[[#This Row],[LengthofCycle]]=28,0,1),IF(K56=1,IF(טבלה1013[[#This Row],[LengthofCycle]]+F56=28*2,0,2),IF(K56=2,IF(טבלה1013[[#This Row],[LengthofCycle]]+F56+F55=28*3,0,3),""))))))</f>
        <v/>
      </c>
      <c r="L57" s="1" t="str">
        <f>IF(טבלה1013[[#This Row],[וסת השבוע]]=1,IF(טבלה1013[[#This Row],[וסת השבוע וההפלגה ביחד]]=1,L56+1,0),IF(AND(טבלה1013[[#This Row],[CycleNumber]]&gt;B56,טבלה1013[[#This Row],[CycleNumber]]&gt;1),IF(טבלה1013[[#This Row],[וסת השבוע פעיל?]]&lt;&gt;"",L56+1,""),""))</f>
        <v/>
      </c>
      <c r="M57" s="1" t="str">
        <f>IF(AND(טבלה1013[[#This Row],[וסת השבוע פעיל?]]&lt;&gt;"",טבלה1013[[#This Row],[CycleNumber]]&lt;B58,B58&lt;&gt;"",טבלה1013[[#This Row],[וסת השבוע פעיל?]]&lt;3),IF(K58=0,IF(AND(טבלה1013[[#This Row],[וסת השבוע פעיל?]]&gt;0,I58=1),0,1),0),"")</f>
        <v/>
      </c>
      <c r="N57" s="1" t="str">
        <f t="shared" si="8"/>
        <v/>
      </c>
      <c r="O57" s="1" t="str">
        <f>IF(AND(טבלה1013[[#This Row],[חיזוי - שבוע]]=1,J58=1),1,"")</f>
        <v/>
      </c>
      <c r="P57" s="1" t="str">
        <f>IF(AND(טבלה1013[[#This Row],[חיזוי טוב עם הפלגה?]]=1,טבלה1013[[#This Row],[וסת קבוע אחרון]]&lt;&gt;28,X56=1),1,"")</f>
        <v/>
      </c>
      <c r="Q57" s="1" t="str">
        <f>IF(AND(טבלה1013[[#This Row],[וסת השבוע פעיל?]]&lt;3,OR(טבלה1013[[#This Row],[CycleNumber]]&gt;B58,B58="")),1,"")</f>
        <v/>
      </c>
      <c r="R57" s="1" t="str">
        <f>IF(טבלה1013[[#This Row],[האישה קבעה וסת שבוע?]]=1,IF(טבלה1013[[#This Row],[וסת השבוע פעיל?]]&lt;3,1,0),"")</f>
        <v/>
      </c>
      <c r="S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" s="1">
        <f t="shared" si="13"/>
        <v>0</v>
      </c>
      <c r="U57" s="1">
        <f t="shared" si="14"/>
        <v>0</v>
      </c>
      <c r="V57" s="1">
        <f t="shared" si="15"/>
        <v>0</v>
      </c>
      <c r="W57" s="1" t="str">
        <f>IF(טבלה1013[[#This Row],[3 הפלגות זהות]]="","",IF(טבלה1013[[#This Row],[3 הפלגות זהות]]=1,טבלה1013[[#This Row],[LengthofCycle]],W56))</f>
        <v/>
      </c>
      <c r="Y57" s="1" t="str">
        <f>IF(OR(טבלה1013[[#This Row],[הווסת פעיל?]]=0,טבלה1013[[#This Row],[הווסת פעיל?]]=""),"",SUM(Y56,טבלה1013[[#This Row],[הווסת פעיל?]]))</f>
        <v/>
      </c>
      <c r="Z57" s="1" t="str">
        <f>IF(AND(טבלה1013[[#This Row],[כמה מחזורים עד עקירה]]&lt;&gt;"",Y58=""),טבלה1013[[#This Row],[כמה מחזורים עד עקירה]],"")</f>
        <v/>
      </c>
      <c r="AA57" s="1" t="str">
        <f>IF(AND(טבלה1013[[#This Row],[הווסת פעיל?]]=1,טבלה1013[[#This Row],[וסת קבוע אחרון]]&lt;&gt;W56),טבלה1013[[#This Row],[וסת קבוע אחרון]],"")</f>
        <v/>
      </c>
      <c r="AB57" s="1" t="str">
        <f>IF(AND(טבלה1013[[#This Row],[הווסת פעיל?]]=1,X56=0,טבלה1013[[#This Row],[וסת קבוע אחרון]]=W56),טבלה1013[[#This Row],[וסת קבוע אחרון]],"")</f>
        <v/>
      </c>
      <c r="AC57" s="1" t="str">
        <f>IF(AND(טבלה1013[[#This Row],[הווסת פעיל?]]=1,X56=0,טבלה1013[[#This Row],[וסת קבוע אחרון]]&lt;&gt;W56),1,"")</f>
        <v/>
      </c>
      <c r="AD57" s="1" t="str">
        <f>IF(AND(טבלה1013[[#This Row],[הווסת פעיל?]]&lt;&gt;"",B58=1),טבלה1013[[#This Row],[CycleNumber]],"")</f>
        <v/>
      </c>
      <c r="AE57" s="1" t="str">
        <f>IF(AND(טבלה1013[[#This Row],[הווסת פעיל?]]&lt;&gt;"",X56=""),טבלה1013[[#This Row],[CycleNumber]],"")</f>
        <v/>
      </c>
      <c r="AF57" s="1" t="str">
        <f>IF(B58=1,"",IF(טבלה1013[[#This Row],[הווסת פעיל?]]=1,IF(טבלה1013[[#This Row],[וסת קבוע אחרון]]=F58,1,0),""))</f>
        <v/>
      </c>
      <c r="AG57" s="1" t="str">
        <f>IF(B58=1,"",IF(טבלה1013[[#This Row],[הווסת פעיל?]]=1,IF(OR(טבלה1013[[#This Row],[וסת קבוע אחרון]]=F58,F58=טבלה1013[[#This Row],[LengthofCycle]]),1,0),""))</f>
        <v/>
      </c>
      <c r="AH57" s="1" t="str">
        <f>IF(B58=1,"",IF(טבלה1013[[#This Row],[הווסת פעיל?]]=1,IF(OR(טבלה1013[[#This Row],[וסת קבוע אחרון]]=F58,F58=טבלה1013[[#This Row],[LengthofCycle]],AND(טבלה1013[[#This Row],[LengthofCycle]]&lt;&gt;טבלה1013[[#This Row],[וסת קבוע אחרון]],OR(F58=28,F58=29))),1,0),""))</f>
        <v/>
      </c>
      <c r="AI57" s="1" t="str">
        <f>IF(AND(טבלה1013[[#This Row],[הווסת פעיל?]]=1,B58=1),1,"")</f>
        <v/>
      </c>
      <c r="AJ57" s="4">
        <f>IF(AND(טבלה1013[[#This Row],[הווסת פעיל?]]&lt;&gt;1,B58&lt;&gt;1,B58&lt;&gt;""),IF(טבלה1013[[#This Row],[LengthofCycle]]=F58,1,0),"")</f>
        <v>0</v>
      </c>
      <c r="AK57" s="4">
        <f>IF(AND(טבלה1013[[#This Row],[הווסת פעיל?]]&lt;&gt;1,B58&lt;&gt;1,B58&lt;&gt;""),IF(OR(טבלה1013[[#This Row],[LengthofCycle]]=F58,F58=29),1,0),"")</f>
        <v>0</v>
      </c>
      <c r="AL57" s="4">
        <f>IF(AND(טבלה1013[[#This Row],[הווסת פעיל?]]&lt;&gt;1,B58&lt;&gt;1,B58&lt;&gt;""),IF(OR(טבלה1013[[#This Row],[LengthofCycle]]=F58,F58=29,F58=28),1,0),"")</f>
        <v>0</v>
      </c>
    </row>
    <row r="58" spans="1:38" x14ac:dyDescent="0.25">
      <c r="A58" s="1" t="s">
        <v>39</v>
      </c>
      <c r="B58" s="1">
        <v>12</v>
      </c>
      <c r="C58" s="1">
        <v>0</v>
      </c>
      <c r="D58" s="1">
        <v>1</v>
      </c>
      <c r="E58" s="1">
        <v>0</v>
      </c>
      <c r="F58" s="1">
        <v>27</v>
      </c>
      <c r="G58" s="1">
        <f>טבלה1013[[#This Row],[LengthofCycle]]+1</f>
        <v>28</v>
      </c>
      <c r="H58" s="1" t="str">
        <f>IF(IFERROR(LOOKUP(טבלה1013[[#This Row],[ClientID]],קביעויות[השבוע]),FALSE)=טבלה1013[[#This Row],[ClientID]],1,"")</f>
        <v/>
      </c>
      <c r="I58" s="1" t="str">
        <f>IF(AND(טבלה1013[[#This Row],[CycleNumber]]&gt;1,OR(B59="",טבלה1013[[#This Row],[CycleNumber]]&gt;B57)),IF(OR(AND(טבלה1013[[#This Row],[LengthofCycle]]=28,F57=28),AND(טבלה1013[[#This Row],[LengthofCycle]]=35,F57=35)),1,""),"")</f>
        <v/>
      </c>
      <c r="J58" s="1" t="str">
        <f>IF(AND(טבלה1013[[#This Row],[וסת השבוע]]=1,I57=1,טבלה1013[[#This Row],[CycleNumber]]&gt;B57),1,"")</f>
        <v/>
      </c>
      <c r="K58" s="1" t="str">
        <f>IF(טבלה1013[[#This Row],[CycleNumber]]=1,"",IF(טבלה1013[[#This Row],[וסת השבוע]]=1,0,IF(K57="","",IF(K57=0,IF(טבלה1013[[#This Row],[LengthofCycle]]=28,0,1),IF(K57=1,IF(טבלה1013[[#This Row],[LengthofCycle]]+F57=28*2,0,2),IF(K57=2,IF(טבלה1013[[#This Row],[LengthofCycle]]+F57+F56=28*3,0,3),""))))))</f>
        <v/>
      </c>
      <c r="L58" s="1" t="str">
        <f>IF(טבלה1013[[#This Row],[וסת השבוע]]=1,IF(טבלה1013[[#This Row],[וסת השבוע וההפלגה ביחד]]=1,L57+1,0),IF(AND(טבלה1013[[#This Row],[CycleNumber]]&gt;B57,טבלה1013[[#This Row],[CycleNumber]]&gt;1),IF(טבלה1013[[#This Row],[וסת השבוע פעיל?]]&lt;&gt;"",L57+1,""),""))</f>
        <v/>
      </c>
      <c r="M58" s="1" t="str">
        <f>IF(AND(טבלה1013[[#This Row],[וסת השבוע פעיל?]]&lt;&gt;"",טבלה1013[[#This Row],[CycleNumber]]&lt;B59,B59&lt;&gt;"",טבלה1013[[#This Row],[וסת השבוע פעיל?]]&lt;3),IF(K59=0,IF(AND(טבלה1013[[#This Row],[וסת השבוע פעיל?]]&gt;0,I59=1),0,1),0),"")</f>
        <v/>
      </c>
      <c r="N58" s="1" t="str">
        <f t="shared" si="8"/>
        <v/>
      </c>
      <c r="O58" s="1" t="str">
        <f>IF(AND(טבלה1013[[#This Row],[חיזוי - שבוע]]=1,J59=1),1,"")</f>
        <v/>
      </c>
      <c r="P58" s="1" t="str">
        <f>IF(AND(טבלה1013[[#This Row],[חיזוי טוב עם הפלגה?]]=1,טבלה1013[[#This Row],[וסת קבוע אחרון]]&lt;&gt;28,X57=1),1,"")</f>
        <v/>
      </c>
      <c r="Q58" s="1" t="str">
        <f>IF(AND(טבלה1013[[#This Row],[וסת השבוע פעיל?]]&lt;3,OR(טבלה1013[[#This Row],[CycleNumber]]&gt;B59,B59="")),1,"")</f>
        <v/>
      </c>
      <c r="R58" s="1" t="str">
        <f>IF(טבלה1013[[#This Row],[האישה קבעה וסת שבוע?]]=1,IF(טבלה1013[[#This Row],[וסת השבוע פעיל?]]&lt;3,1,0),"")</f>
        <v/>
      </c>
      <c r="S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" s="1">
        <f t="shared" si="13"/>
        <v>0</v>
      </c>
      <c r="U58" s="1">
        <f t="shared" si="14"/>
        <v>0</v>
      </c>
      <c r="V58" s="1">
        <f t="shared" si="15"/>
        <v>0</v>
      </c>
      <c r="W58" s="1" t="str">
        <f>IF(טבלה1013[[#This Row],[3 הפלגות זהות]]="","",IF(טבלה1013[[#This Row],[3 הפלגות זהות]]=1,טבלה1013[[#This Row],[LengthofCycle]],W57))</f>
        <v/>
      </c>
      <c r="Y58" s="1" t="str">
        <f>IF(OR(טבלה1013[[#This Row],[הווסת פעיל?]]=0,טבלה1013[[#This Row],[הווסת פעיל?]]=""),"",SUM(Y57,טבלה1013[[#This Row],[הווסת פעיל?]]))</f>
        <v/>
      </c>
      <c r="Z58" s="1" t="str">
        <f>IF(AND(טבלה1013[[#This Row],[כמה מחזורים עד עקירה]]&lt;&gt;"",Y59=""),טבלה1013[[#This Row],[כמה מחזורים עד עקירה]],"")</f>
        <v/>
      </c>
      <c r="AA58" s="1" t="str">
        <f>IF(AND(טבלה1013[[#This Row],[הווסת פעיל?]]=1,טבלה1013[[#This Row],[וסת קבוע אחרון]]&lt;&gt;W57),טבלה1013[[#This Row],[וסת קבוע אחרון]],"")</f>
        <v/>
      </c>
      <c r="AB58" s="1" t="str">
        <f>IF(AND(טבלה1013[[#This Row],[הווסת פעיל?]]=1,X57=0,טבלה1013[[#This Row],[וסת קבוע אחרון]]=W57),טבלה1013[[#This Row],[וסת קבוע אחרון]],"")</f>
        <v/>
      </c>
      <c r="AC58" s="1" t="str">
        <f>IF(AND(טבלה1013[[#This Row],[הווסת פעיל?]]=1,X57=0,טבלה1013[[#This Row],[וסת קבוע אחרון]]&lt;&gt;W57),1,"")</f>
        <v/>
      </c>
      <c r="AD58" s="1" t="str">
        <f>IF(AND(טבלה1013[[#This Row],[הווסת פעיל?]]&lt;&gt;"",B59=1),טבלה1013[[#This Row],[CycleNumber]],"")</f>
        <v/>
      </c>
      <c r="AE58" s="1" t="str">
        <f>IF(AND(טבלה1013[[#This Row],[הווסת פעיל?]]&lt;&gt;"",X57=""),טבלה1013[[#This Row],[CycleNumber]],"")</f>
        <v/>
      </c>
      <c r="AF58" s="1" t="str">
        <f>IF(B59=1,"",IF(טבלה1013[[#This Row],[הווסת פעיל?]]=1,IF(טבלה1013[[#This Row],[וסת קבוע אחרון]]=F59,1,0),""))</f>
        <v/>
      </c>
      <c r="AG58" s="1" t="str">
        <f>IF(B59=1,"",IF(טבלה1013[[#This Row],[הווסת פעיל?]]=1,IF(OR(טבלה1013[[#This Row],[וסת קבוע אחרון]]=F59,F59=טבלה1013[[#This Row],[LengthofCycle]]),1,0),""))</f>
        <v/>
      </c>
      <c r="AH58" s="1" t="str">
        <f>IF(B59=1,"",IF(טבלה1013[[#This Row],[הווסת פעיל?]]=1,IF(OR(טבלה1013[[#This Row],[וסת קבוע אחרון]]=F59,F59=טבלה1013[[#This Row],[LengthofCycle]],AND(טבלה1013[[#This Row],[LengthofCycle]]&lt;&gt;טבלה1013[[#This Row],[וסת קבוע אחרון]],OR(F59=28,F59=29))),1,0),""))</f>
        <v/>
      </c>
      <c r="AI58" s="1" t="str">
        <f>IF(AND(טבלה1013[[#This Row],[הווסת פעיל?]]=1,B59=1),1,"")</f>
        <v/>
      </c>
      <c r="AJ58" s="4" t="str">
        <f>IF(AND(טבלה1013[[#This Row],[הווסת פעיל?]]&lt;&gt;1,B59&lt;&gt;1,B59&lt;&gt;""),IF(טבלה1013[[#This Row],[LengthofCycle]]=F59,1,0),"")</f>
        <v/>
      </c>
      <c r="AK58" s="4" t="str">
        <f>IF(AND(טבלה1013[[#This Row],[הווסת פעיל?]]&lt;&gt;1,B59&lt;&gt;1,B59&lt;&gt;""),IF(OR(טבלה1013[[#This Row],[LengthofCycle]]=F59,F59=29),1,0),"")</f>
        <v/>
      </c>
      <c r="AL58" s="4" t="str">
        <f>IF(AND(טבלה1013[[#This Row],[הווסת פעיל?]]&lt;&gt;1,B59&lt;&gt;1,B59&lt;&gt;""),IF(OR(טבלה1013[[#This Row],[LengthofCycle]]=F59,F59=29,F59=28),1,0),"")</f>
        <v/>
      </c>
    </row>
    <row r="59" spans="1:38" x14ac:dyDescent="0.25">
      <c r="A59" s="1" t="s">
        <v>40</v>
      </c>
      <c r="B59" s="1">
        <v>1</v>
      </c>
      <c r="C59" s="1">
        <v>1</v>
      </c>
      <c r="D59" s="1">
        <v>1</v>
      </c>
      <c r="E59" s="1">
        <v>0</v>
      </c>
      <c r="F59" s="1">
        <v>27</v>
      </c>
      <c r="G59" s="1">
        <f>טבלה1013[[#This Row],[LengthofCycle]]+1</f>
        <v>28</v>
      </c>
      <c r="H59" s="1" t="str">
        <f>IF(IFERROR(LOOKUP(טבלה1013[[#This Row],[ClientID]],קביעויות[השבוע]),FALSE)=טבלה1013[[#This Row],[ClientID]],1,"")</f>
        <v/>
      </c>
      <c r="I59" s="1" t="str">
        <f>IF(AND(טבלה1013[[#This Row],[CycleNumber]]&gt;1,OR(B60="",טבלה1013[[#This Row],[CycleNumber]]&gt;B58)),IF(OR(AND(טבלה1013[[#This Row],[LengthofCycle]]=28,F58=28),AND(טבלה1013[[#This Row],[LengthofCycle]]=35,F58=35)),1,""),"")</f>
        <v/>
      </c>
      <c r="J59" s="1" t="str">
        <f>IF(AND(טבלה1013[[#This Row],[וסת השבוע]]=1,I58=1,טבלה1013[[#This Row],[CycleNumber]]&gt;B58),1,"")</f>
        <v/>
      </c>
      <c r="K59" s="1" t="str">
        <f>IF(טבלה1013[[#This Row],[CycleNumber]]=1,"",IF(טבלה1013[[#This Row],[וסת השבוע]]=1,0,IF(K58="","",IF(K58=0,IF(טבלה1013[[#This Row],[LengthofCycle]]=28,0,1),IF(K58=1,IF(טבלה1013[[#This Row],[LengthofCycle]]+F58=28*2,0,2),IF(K58=2,IF(טבלה1013[[#This Row],[LengthofCycle]]+F58+F57=28*3,0,3),""))))))</f>
        <v/>
      </c>
      <c r="L59" s="1" t="str">
        <f>IF(טבלה1013[[#This Row],[וסת השבוע]]=1,IF(טבלה1013[[#This Row],[וסת השבוע וההפלגה ביחד]]=1,L58+1,0),IF(AND(טבלה1013[[#This Row],[CycleNumber]]&gt;B58,טבלה1013[[#This Row],[CycleNumber]]&gt;1),IF(טבלה1013[[#This Row],[וסת השבוע פעיל?]]&lt;&gt;"",L58+1,""),""))</f>
        <v/>
      </c>
      <c r="M59" s="1" t="str">
        <f>IF(AND(טבלה1013[[#This Row],[וסת השבוע פעיל?]]&lt;&gt;"",טבלה1013[[#This Row],[CycleNumber]]&lt;B60,B60&lt;&gt;"",טבלה1013[[#This Row],[וסת השבוע פעיל?]]&lt;3),IF(K60=0,IF(AND(טבלה1013[[#This Row],[וסת השבוע פעיל?]]&gt;0,I60=1),0,1),0),"")</f>
        <v/>
      </c>
      <c r="N59" s="1" t="str">
        <f t="shared" si="8"/>
        <v/>
      </c>
      <c r="O59" s="1" t="str">
        <f>IF(AND(טבלה1013[[#This Row],[חיזוי - שבוע]]=1,J60=1),1,"")</f>
        <v/>
      </c>
      <c r="P59" s="1" t="str">
        <f>IF(AND(טבלה1013[[#This Row],[חיזוי טוב עם הפלגה?]]=1,טבלה1013[[#This Row],[וסת קבוע אחרון]]&lt;&gt;28,X58=1),1,"")</f>
        <v/>
      </c>
      <c r="Q59" s="1" t="str">
        <f>IF(AND(טבלה1013[[#This Row],[וסת השבוע פעיל?]]&lt;3,OR(טבלה1013[[#This Row],[CycleNumber]]&gt;B60,B60="")),1,"")</f>
        <v/>
      </c>
      <c r="R59" s="1" t="str">
        <f>IF(טבלה1013[[#This Row],[האישה קבעה וסת שבוע?]]=1,IF(טבלה1013[[#This Row],[וסת השבוע פעיל?]]&lt;3,1,0),"")</f>
        <v/>
      </c>
      <c r="S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" s="1" t="str">
        <f t="shared" si="13"/>
        <v/>
      </c>
      <c r="U59" s="1" t="str">
        <f t="shared" si="14"/>
        <v/>
      </c>
      <c r="V59" s="1" t="str">
        <f t="shared" si="15"/>
        <v/>
      </c>
      <c r="W59" s="1" t="str">
        <f>IF(טבלה1013[[#This Row],[3 הפלגות זהות]]="","",IF(טבלה1013[[#This Row],[3 הפלגות זהות]]=1,טבלה1013[[#This Row],[LengthofCycle]],W58))</f>
        <v/>
      </c>
      <c r="X59" s="1" t="str">
        <f>IF(טבלה1013[[#This Row],[וסת קבוע אחרון]]="","",IF(OR(טבלה1013[[#This Row],[LengthofCycle]]=טבלה1013[[#This Row],[וסת קבוע אחרון]],F58=טבלה1013[[#This Row],[וסת קבוע אחרון]],F57=טבלה1013[[#This Row],[וסת קבוע אחרון]]),1,0))</f>
        <v/>
      </c>
      <c r="Y59" s="1" t="str">
        <f>IF(OR(טבלה1013[[#This Row],[הווסת פעיל?]]=0,טבלה1013[[#This Row],[הווסת פעיל?]]=""),"",SUM(Y58,טבלה1013[[#This Row],[הווסת פעיל?]]))</f>
        <v/>
      </c>
      <c r="Z59" s="1" t="str">
        <f>IF(AND(טבלה1013[[#This Row],[כמה מחזורים עד עקירה]]&lt;&gt;"",Y60=""),טבלה1013[[#This Row],[כמה מחזורים עד עקירה]],"")</f>
        <v/>
      </c>
      <c r="AA59" s="1" t="str">
        <f>IF(AND(טבלה1013[[#This Row],[הווסת פעיל?]]=1,טבלה1013[[#This Row],[וסת קבוע אחרון]]&lt;&gt;W58),טבלה1013[[#This Row],[וסת קבוע אחרון]],"")</f>
        <v/>
      </c>
      <c r="AB59" s="1" t="str">
        <f>IF(AND(טבלה1013[[#This Row],[הווסת פעיל?]]=1,X58=0,טבלה1013[[#This Row],[וסת קבוע אחרון]]=W58),טבלה1013[[#This Row],[וסת קבוע אחרון]],"")</f>
        <v/>
      </c>
      <c r="AC59" s="1" t="str">
        <f>IF(AND(טבלה1013[[#This Row],[הווסת פעיל?]]=1,X58=0,טבלה1013[[#This Row],[וסת קבוע אחרון]]&lt;&gt;W58),1,"")</f>
        <v/>
      </c>
      <c r="AD59" s="1" t="str">
        <f>IF(AND(טבלה1013[[#This Row],[הווסת פעיל?]]&lt;&gt;"",B60=1),טבלה1013[[#This Row],[CycleNumber]],"")</f>
        <v/>
      </c>
      <c r="AE59" s="1" t="str">
        <f>IF(AND(טבלה1013[[#This Row],[הווסת פעיל?]]&lt;&gt;"",X58=""),טבלה1013[[#This Row],[CycleNumber]],"")</f>
        <v/>
      </c>
      <c r="AF59" s="1" t="str">
        <f>IF(B60=1,"",IF(טבלה1013[[#This Row],[הווסת פעיל?]]=1,IF(טבלה1013[[#This Row],[וסת קבוע אחרון]]=F60,1,0),""))</f>
        <v/>
      </c>
      <c r="AG59" s="1" t="str">
        <f>IF(B60=1,"",IF(טבלה1013[[#This Row],[הווסת פעיל?]]=1,IF(OR(טבלה1013[[#This Row],[וסת קבוע אחרון]]=F60,F60=טבלה1013[[#This Row],[LengthofCycle]]),1,0),""))</f>
        <v/>
      </c>
      <c r="AH59" s="1" t="str">
        <f>IF(B60=1,"",IF(טבלה1013[[#This Row],[הווסת פעיל?]]=1,IF(OR(טבלה1013[[#This Row],[וסת קבוע אחרון]]=F60,F60=טבלה1013[[#This Row],[LengthofCycle]],AND(טבלה1013[[#This Row],[LengthofCycle]]&lt;&gt;טבלה1013[[#This Row],[וסת קבוע אחרון]],OR(F60=28,F60=29))),1,0),""))</f>
        <v/>
      </c>
      <c r="AI59" s="1" t="str">
        <f>IF(AND(טבלה1013[[#This Row],[הווסת פעיל?]]=1,B60=1),1,"")</f>
        <v/>
      </c>
      <c r="AJ59" s="4">
        <f>IF(AND(טבלה1013[[#This Row],[הווסת פעיל?]]&lt;&gt;1,B60&lt;&gt;1,B60&lt;&gt;""),IF(טבלה1013[[#This Row],[LengthofCycle]]=F60,1,0),"")</f>
        <v>0</v>
      </c>
      <c r="AK59" s="4">
        <f>IF(AND(טבלה1013[[#This Row],[הווסת פעיל?]]&lt;&gt;1,B60&lt;&gt;1,B60&lt;&gt;""),IF(OR(טבלה1013[[#This Row],[LengthofCycle]]=F60,F60=29),1,0),"")</f>
        <v>0</v>
      </c>
      <c r="AL59" s="4">
        <f>IF(AND(טבלה1013[[#This Row],[הווסת פעיל?]]&lt;&gt;1,B60&lt;&gt;1,B60&lt;&gt;""),IF(OR(טבלה1013[[#This Row],[LengthofCycle]]=F60,F60=29,F60=28),1,0),"")</f>
        <v>0</v>
      </c>
    </row>
    <row r="60" spans="1:38" x14ac:dyDescent="0.25">
      <c r="A60" s="1" t="s">
        <v>40</v>
      </c>
      <c r="B60" s="1">
        <v>2</v>
      </c>
      <c r="C60" s="1">
        <v>1</v>
      </c>
      <c r="D60" s="1">
        <v>1</v>
      </c>
      <c r="E60" s="1">
        <v>0</v>
      </c>
      <c r="F60" s="1">
        <v>31</v>
      </c>
      <c r="G60" s="1">
        <f>טבלה1013[[#This Row],[LengthofCycle]]+1</f>
        <v>32</v>
      </c>
      <c r="H60" s="1" t="str">
        <f>IF(IFERROR(LOOKUP(טבלה1013[[#This Row],[ClientID]],קביעויות[השבוע]),FALSE)=טבלה1013[[#This Row],[ClientID]],1,"")</f>
        <v/>
      </c>
      <c r="I60" s="1" t="str">
        <f>IF(AND(טבלה1013[[#This Row],[CycleNumber]]&gt;1,OR(B61="",טבלה1013[[#This Row],[CycleNumber]]&gt;B59)),IF(OR(AND(טבלה1013[[#This Row],[LengthofCycle]]=28,F59=28),AND(טבלה1013[[#This Row],[LengthofCycle]]=35,F59=35)),1,""),"")</f>
        <v/>
      </c>
      <c r="J60" s="1" t="str">
        <f>IF(AND(טבלה1013[[#This Row],[וסת השבוע]]=1,I59=1,טבלה1013[[#This Row],[CycleNumber]]&gt;B59),1,"")</f>
        <v/>
      </c>
      <c r="K60" s="1" t="str">
        <f>IF(טבלה1013[[#This Row],[CycleNumber]]=1,"",IF(טבלה1013[[#This Row],[וסת השבוע]]=1,0,IF(K59="","",IF(K59=0,IF(טבלה1013[[#This Row],[LengthofCycle]]=28,0,1),IF(K59=1,IF(טבלה1013[[#This Row],[LengthofCycle]]+F59=28*2,0,2),IF(K59=2,IF(טבלה1013[[#This Row],[LengthofCycle]]+F59+F58=28*3,0,3),""))))))</f>
        <v/>
      </c>
      <c r="L60" s="1" t="str">
        <f>IF(טבלה1013[[#This Row],[וסת השבוע]]=1,IF(טבלה1013[[#This Row],[וסת השבוע וההפלגה ביחד]]=1,L59+1,0),IF(AND(טבלה1013[[#This Row],[CycleNumber]]&gt;B59,טבלה1013[[#This Row],[CycleNumber]]&gt;1),IF(טבלה1013[[#This Row],[וסת השבוע פעיל?]]&lt;&gt;"",L59+1,""),""))</f>
        <v/>
      </c>
      <c r="M60" s="1" t="str">
        <f>IF(AND(טבלה1013[[#This Row],[וסת השבוע פעיל?]]&lt;&gt;"",טבלה1013[[#This Row],[CycleNumber]]&lt;B61,B61&lt;&gt;"",טבלה1013[[#This Row],[וסת השבוע פעיל?]]&lt;3),IF(K61=0,IF(AND(טבלה1013[[#This Row],[וסת השבוע פעיל?]]&gt;0,I61=1),0,1),0),"")</f>
        <v/>
      </c>
      <c r="N60" s="1" t="str">
        <f t="shared" si="8"/>
        <v/>
      </c>
      <c r="O60" s="1" t="str">
        <f>IF(AND(טבלה1013[[#This Row],[חיזוי - שבוע]]=1,J61=1),1,"")</f>
        <v/>
      </c>
      <c r="P60" s="1" t="str">
        <f>IF(AND(טבלה1013[[#This Row],[חיזוי טוב עם הפלגה?]]=1,טבלה1013[[#This Row],[וסת קבוע אחרון]]&lt;&gt;28,X59=1),1,"")</f>
        <v/>
      </c>
      <c r="Q60" s="1" t="str">
        <f>IF(AND(טבלה1013[[#This Row],[וסת השבוע פעיל?]]&lt;3,OR(טבלה1013[[#This Row],[CycleNumber]]&gt;B61,B61="")),1,"")</f>
        <v/>
      </c>
      <c r="R60" s="1" t="str">
        <f>IF(טבלה1013[[#This Row],[האישה קבעה וסת שבוע?]]=1,IF(טבלה1013[[#This Row],[וסת השבוע פעיל?]]&lt;3,1,0),"")</f>
        <v/>
      </c>
      <c r="S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" s="1" t="str">
        <f t="shared" si="13"/>
        <v/>
      </c>
      <c r="U60" s="1" t="str">
        <f t="shared" si="14"/>
        <v/>
      </c>
      <c r="V60" s="1" t="str">
        <f t="shared" si="15"/>
        <v/>
      </c>
      <c r="W60" s="1" t="str">
        <f>IF(טבלה1013[[#This Row],[3 הפלגות זהות]]="","",IF(טבלה1013[[#This Row],[3 הפלגות זהות]]=1,טבלה1013[[#This Row],[LengthofCycle]],W59))</f>
        <v/>
      </c>
      <c r="X60" s="1" t="str">
        <f>IF(טבלה1013[[#This Row],[וסת קבוע אחרון]]="","",IF(OR(טבלה1013[[#This Row],[LengthofCycle]]=טבלה1013[[#This Row],[וסת קבוע אחרון]],F59=טבלה1013[[#This Row],[וסת קבוע אחרון]],F58=טבלה1013[[#This Row],[וסת קבוע אחרון]]),1,0))</f>
        <v/>
      </c>
      <c r="Y60" s="1" t="str">
        <f>IF(OR(טבלה1013[[#This Row],[הווסת פעיל?]]=0,טבלה1013[[#This Row],[הווסת פעיל?]]=""),"",SUM(Y59,טבלה1013[[#This Row],[הווסת פעיל?]]))</f>
        <v/>
      </c>
      <c r="Z60" s="1" t="str">
        <f>IF(AND(טבלה1013[[#This Row],[כמה מחזורים עד עקירה]]&lt;&gt;"",Y61=""),טבלה1013[[#This Row],[כמה מחזורים עד עקירה]],"")</f>
        <v/>
      </c>
      <c r="AA60" s="1" t="str">
        <f>IF(AND(טבלה1013[[#This Row],[הווסת פעיל?]]=1,טבלה1013[[#This Row],[וסת קבוע אחרון]]&lt;&gt;W59),טבלה1013[[#This Row],[וסת קבוע אחרון]],"")</f>
        <v/>
      </c>
      <c r="AB60" s="1" t="str">
        <f>IF(AND(טבלה1013[[#This Row],[הווסת פעיל?]]=1,X59=0,טבלה1013[[#This Row],[וסת קבוע אחרון]]=W59),טבלה1013[[#This Row],[וסת קבוע אחרון]],"")</f>
        <v/>
      </c>
      <c r="AC60" s="1" t="str">
        <f>IF(AND(טבלה1013[[#This Row],[הווסת פעיל?]]=1,X59=0,טבלה1013[[#This Row],[וסת קבוע אחרון]]&lt;&gt;W59),1,"")</f>
        <v/>
      </c>
      <c r="AD60" s="1" t="str">
        <f>IF(AND(טבלה1013[[#This Row],[הווסת פעיל?]]&lt;&gt;"",B61=1),טבלה1013[[#This Row],[CycleNumber]],"")</f>
        <v/>
      </c>
      <c r="AE60" s="1" t="str">
        <f>IF(AND(טבלה1013[[#This Row],[הווסת פעיל?]]&lt;&gt;"",X59=""),טבלה1013[[#This Row],[CycleNumber]],"")</f>
        <v/>
      </c>
      <c r="AF60" s="1" t="str">
        <f>IF(B61=1,"",IF(טבלה1013[[#This Row],[הווסת פעיל?]]=1,IF(טבלה1013[[#This Row],[וסת קבוע אחרון]]=F61,1,0),""))</f>
        <v/>
      </c>
      <c r="AG60" s="1" t="str">
        <f>IF(B61=1,"",IF(טבלה1013[[#This Row],[הווסת פעיל?]]=1,IF(OR(טבלה1013[[#This Row],[וסת קבוע אחרון]]=F61,F61=טבלה1013[[#This Row],[LengthofCycle]]),1,0),""))</f>
        <v/>
      </c>
      <c r="AH60" s="1" t="str">
        <f>IF(B61=1,"",IF(טבלה1013[[#This Row],[הווסת פעיל?]]=1,IF(OR(טבלה1013[[#This Row],[וסת קבוע אחרון]]=F61,F61=טבלה1013[[#This Row],[LengthofCycle]],AND(טבלה1013[[#This Row],[LengthofCycle]]&lt;&gt;טבלה1013[[#This Row],[וסת קבוע אחרון]],OR(F61=28,F61=29))),1,0),""))</f>
        <v/>
      </c>
      <c r="AI60" s="1" t="str">
        <f>IF(AND(טבלה1013[[#This Row],[הווסת פעיל?]]=1,B61=1),1,"")</f>
        <v/>
      </c>
      <c r="AJ60" s="4">
        <f>IF(AND(טבלה1013[[#This Row],[הווסת פעיל?]]&lt;&gt;1,B61&lt;&gt;1,B61&lt;&gt;""),IF(טבלה1013[[#This Row],[LengthofCycle]]=F61,1,0),"")</f>
        <v>0</v>
      </c>
      <c r="AK60" s="4">
        <f>IF(AND(טבלה1013[[#This Row],[הווסת פעיל?]]&lt;&gt;1,B61&lt;&gt;1,B61&lt;&gt;""),IF(OR(טבלה1013[[#This Row],[LengthofCycle]]=F61,F61=29),1,0),"")</f>
        <v>0</v>
      </c>
      <c r="AL60" s="4">
        <f>IF(AND(טבלה1013[[#This Row],[הווסת פעיל?]]&lt;&gt;1,B61&lt;&gt;1,B61&lt;&gt;""),IF(OR(טבלה1013[[#This Row],[LengthofCycle]]=F61,F61=29,F61=28),1,0),"")</f>
        <v>0</v>
      </c>
    </row>
    <row r="61" spans="1:38" x14ac:dyDescent="0.25">
      <c r="A61" s="1" t="s">
        <v>40</v>
      </c>
      <c r="B61" s="1">
        <v>3</v>
      </c>
      <c r="C61" s="1">
        <v>1</v>
      </c>
      <c r="D61" s="1">
        <v>1</v>
      </c>
      <c r="E61" s="1">
        <v>0</v>
      </c>
      <c r="F61" s="1">
        <v>27</v>
      </c>
      <c r="G61" s="1">
        <f>טבלה1013[[#This Row],[LengthofCycle]]+1</f>
        <v>28</v>
      </c>
      <c r="H61" s="1" t="str">
        <f>IF(IFERROR(LOOKUP(טבלה1013[[#This Row],[ClientID]],קביעויות[השבוע]),FALSE)=טבלה1013[[#This Row],[ClientID]],1,"")</f>
        <v/>
      </c>
      <c r="I61" s="1" t="str">
        <f>IF(AND(טבלה1013[[#This Row],[CycleNumber]]&gt;1,OR(B62="",טבלה1013[[#This Row],[CycleNumber]]&gt;B60)),IF(OR(AND(טבלה1013[[#This Row],[LengthofCycle]]=28,F60=28),AND(טבלה1013[[#This Row],[LengthofCycle]]=35,F60=35)),1,""),"")</f>
        <v/>
      </c>
      <c r="J61" s="1" t="str">
        <f>IF(AND(טבלה1013[[#This Row],[וסת השבוע]]=1,I60=1,טבלה1013[[#This Row],[CycleNumber]]&gt;B60),1,"")</f>
        <v/>
      </c>
      <c r="K61" s="1" t="str">
        <f>IF(טבלה1013[[#This Row],[CycleNumber]]=1,"",IF(טבלה1013[[#This Row],[וסת השבוע]]=1,0,IF(K60="","",IF(K60=0,IF(טבלה1013[[#This Row],[LengthofCycle]]=28,0,1),IF(K60=1,IF(טבלה1013[[#This Row],[LengthofCycle]]+F60=28*2,0,2),IF(K60=2,IF(טבלה1013[[#This Row],[LengthofCycle]]+F60+F59=28*3,0,3),""))))))</f>
        <v/>
      </c>
      <c r="L61" s="1" t="str">
        <f>IF(טבלה1013[[#This Row],[וסת השבוע]]=1,IF(טבלה1013[[#This Row],[וסת השבוע וההפלגה ביחד]]=1,L60+1,0),IF(AND(טבלה1013[[#This Row],[CycleNumber]]&gt;B60,טבלה1013[[#This Row],[CycleNumber]]&gt;1),IF(טבלה1013[[#This Row],[וסת השבוע פעיל?]]&lt;&gt;"",L60+1,""),""))</f>
        <v/>
      </c>
      <c r="M61" s="1" t="str">
        <f>IF(AND(טבלה1013[[#This Row],[וסת השבוע פעיל?]]&lt;&gt;"",טבלה1013[[#This Row],[CycleNumber]]&lt;B62,B62&lt;&gt;"",טבלה1013[[#This Row],[וסת השבוע פעיל?]]&lt;3),IF(K62=0,IF(AND(טבלה1013[[#This Row],[וסת השבוע פעיל?]]&gt;0,I62=1),0,1),0),"")</f>
        <v/>
      </c>
      <c r="N61" s="1" t="str">
        <f t="shared" si="8"/>
        <v/>
      </c>
      <c r="O61" s="1" t="str">
        <f>IF(AND(טבלה1013[[#This Row],[חיזוי - שבוע]]=1,J62=1),1,"")</f>
        <v/>
      </c>
      <c r="P61" s="1" t="str">
        <f>IF(AND(טבלה1013[[#This Row],[חיזוי טוב עם הפלגה?]]=1,טבלה1013[[#This Row],[וסת קבוע אחרון]]&lt;&gt;28,X60=1),1,"")</f>
        <v/>
      </c>
      <c r="Q61" s="1" t="str">
        <f>IF(AND(טבלה1013[[#This Row],[וסת השבוע פעיל?]]&lt;3,OR(טבלה1013[[#This Row],[CycleNumber]]&gt;B62,B62="")),1,"")</f>
        <v/>
      </c>
      <c r="R61" s="1" t="str">
        <f>IF(טבלה1013[[#This Row],[האישה קבעה וסת שבוע?]]=1,IF(טבלה1013[[#This Row],[וסת השבוע פעיל?]]&lt;3,1,0),"")</f>
        <v/>
      </c>
      <c r="S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" s="1">
        <f t="shared" si="13"/>
        <v>0</v>
      </c>
      <c r="U61" s="1" t="str">
        <f t="shared" si="14"/>
        <v/>
      </c>
      <c r="V61" s="1" t="str">
        <f t="shared" si="15"/>
        <v/>
      </c>
      <c r="W61" s="1" t="str">
        <f>IF(טבלה1013[[#This Row],[3 הפלגות זהות]]="","",IF(טבלה1013[[#This Row],[3 הפלגות זהות]]=1,טבלה1013[[#This Row],[LengthofCycle]],W60))</f>
        <v/>
      </c>
      <c r="X61" s="1" t="str">
        <f>IF(טבלה1013[[#This Row],[וסת קבוע אחרון]]="","",IF(OR(טבלה1013[[#This Row],[LengthofCycle]]=טבלה1013[[#This Row],[וסת קבוע אחרון]],F60=טבלה1013[[#This Row],[וסת קבוע אחרון]],F59=טבלה1013[[#This Row],[וסת קבוע אחרון]]),1,0))</f>
        <v/>
      </c>
      <c r="Y61" s="1" t="str">
        <f>IF(OR(טבלה1013[[#This Row],[הווסת פעיל?]]=0,טבלה1013[[#This Row],[הווסת פעיל?]]=""),"",SUM(Y60,טבלה1013[[#This Row],[הווסת פעיל?]]))</f>
        <v/>
      </c>
      <c r="Z61" s="1" t="str">
        <f>IF(AND(טבלה1013[[#This Row],[כמה מחזורים עד עקירה]]&lt;&gt;"",Y62=""),טבלה1013[[#This Row],[כמה מחזורים עד עקירה]],"")</f>
        <v/>
      </c>
      <c r="AA61" s="1" t="str">
        <f>IF(AND(טבלה1013[[#This Row],[הווסת פעיל?]]=1,טבלה1013[[#This Row],[וסת קבוע אחרון]]&lt;&gt;W60),טבלה1013[[#This Row],[וסת קבוע אחרון]],"")</f>
        <v/>
      </c>
      <c r="AB61" s="1" t="str">
        <f>IF(AND(טבלה1013[[#This Row],[הווסת פעיל?]]=1,X60=0,טבלה1013[[#This Row],[וסת קבוע אחרון]]=W60),טבלה1013[[#This Row],[וסת קבוע אחרון]],"")</f>
        <v/>
      </c>
      <c r="AC61" s="1" t="str">
        <f>IF(AND(טבלה1013[[#This Row],[הווסת פעיל?]]=1,X60=0,טבלה1013[[#This Row],[וסת קבוע אחרון]]&lt;&gt;W60),1,"")</f>
        <v/>
      </c>
      <c r="AD61" s="1" t="str">
        <f>IF(AND(טבלה1013[[#This Row],[הווסת פעיל?]]&lt;&gt;"",B62=1),טבלה1013[[#This Row],[CycleNumber]],"")</f>
        <v/>
      </c>
      <c r="AE61" s="1" t="str">
        <f>IF(AND(טבלה1013[[#This Row],[הווסת פעיל?]]&lt;&gt;"",X60=""),טבלה1013[[#This Row],[CycleNumber]],"")</f>
        <v/>
      </c>
      <c r="AF61" s="1" t="str">
        <f>IF(B62=1,"",IF(טבלה1013[[#This Row],[הווסת פעיל?]]=1,IF(טבלה1013[[#This Row],[וסת קבוע אחרון]]=F62,1,0),""))</f>
        <v/>
      </c>
      <c r="AG61" s="1" t="str">
        <f>IF(B62=1,"",IF(טבלה1013[[#This Row],[הווסת פעיל?]]=1,IF(OR(טבלה1013[[#This Row],[וסת קבוע אחרון]]=F62,F62=טבלה1013[[#This Row],[LengthofCycle]]),1,0),""))</f>
        <v/>
      </c>
      <c r="AH61" s="1" t="str">
        <f>IF(B62=1,"",IF(טבלה1013[[#This Row],[הווסת פעיל?]]=1,IF(OR(טבלה1013[[#This Row],[וסת קבוע אחרון]]=F62,F62=טבלה1013[[#This Row],[LengthofCycle]],AND(טבלה1013[[#This Row],[LengthofCycle]]&lt;&gt;טבלה1013[[#This Row],[וסת קבוע אחרון]],OR(F62=28,F62=29))),1,0),""))</f>
        <v/>
      </c>
      <c r="AI61" s="1" t="str">
        <f>IF(AND(טבלה1013[[#This Row],[הווסת פעיל?]]=1,B62=1),1,"")</f>
        <v/>
      </c>
      <c r="AJ61" s="4">
        <f>IF(AND(טבלה1013[[#This Row],[הווסת פעיל?]]&lt;&gt;1,B62&lt;&gt;1,B62&lt;&gt;""),IF(טבלה1013[[#This Row],[LengthofCycle]]=F62,1,0),"")</f>
        <v>0</v>
      </c>
      <c r="AK61" s="4">
        <f>IF(AND(טבלה1013[[#This Row],[הווסת פעיל?]]&lt;&gt;1,B62&lt;&gt;1,B62&lt;&gt;""),IF(OR(טבלה1013[[#This Row],[LengthofCycle]]=F62,F62=29),1,0),"")</f>
        <v>0</v>
      </c>
      <c r="AL61" s="4">
        <f>IF(AND(טבלה1013[[#This Row],[הווסת פעיל?]]&lt;&gt;1,B62&lt;&gt;1,B62&lt;&gt;""),IF(OR(טבלה1013[[#This Row],[LengthofCycle]]=F62,F62=29,F62=28),1,0),"")</f>
        <v>1</v>
      </c>
    </row>
    <row r="62" spans="1:38" x14ac:dyDescent="0.25">
      <c r="A62" s="1" t="s">
        <v>40</v>
      </c>
      <c r="B62" s="1">
        <v>4</v>
      </c>
      <c r="C62" s="1">
        <v>1</v>
      </c>
      <c r="D62" s="1">
        <v>1</v>
      </c>
      <c r="E62" s="1">
        <v>0</v>
      </c>
      <c r="F62" s="1">
        <v>28</v>
      </c>
      <c r="G62" s="1">
        <f>טבלה1013[[#This Row],[LengthofCycle]]+1</f>
        <v>29</v>
      </c>
      <c r="H62" s="1" t="str">
        <f>IF(IFERROR(LOOKUP(טבלה1013[[#This Row],[ClientID]],קביעויות[השבוע]),FALSE)=טבלה1013[[#This Row],[ClientID]],1,"")</f>
        <v/>
      </c>
      <c r="I62" s="1" t="str">
        <f>IF(AND(טבלה1013[[#This Row],[CycleNumber]]&gt;1,OR(B63="",טבלה1013[[#This Row],[CycleNumber]]&gt;B61)),IF(OR(AND(טבלה1013[[#This Row],[LengthofCycle]]=28,F61=28),AND(טבלה1013[[#This Row],[LengthofCycle]]=35,F61=35)),1,""),"")</f>
        <v/>
      </c>
      <c r="J62" s="1" t="str">
        <f>IF(AND(טבלה1013[[#This Row],[וסת השבוע]]=1,I61=1,טבלה1013[[#This Row],[CycleNumber]]&gt;B61),1,"")</f>
        <v/>
      </c>
      <c r="K62" s="1" t="str">
        <f>IF(טבלה1013[[#This Row],[CycleNumber]]=1,"",IF(טבלה1013[[#This Row],[וסת השבוע]]=1,0,IF(K61="","",IF(K61=0,IF(טבלה1013[[#This Row],[LengthofCycle]]=28,0,1),IF(K61=1,IF(טבלה1013[[#This Row],[LengthofCycle]]+F61=28*2,0,2),IF(K61=2,IF(טבלה1013[[#This Row],[LengthofCycle]]+F61+F60=28*3,0,3),""))))))</f>
        <v/>
      </c>
      <c r="L62" s="1" t="str">
        <f>IF(טבלה1013[[#This Row],[וסת השבוע]]=1,IF(טבלה1013[[#This Row],[וסת השבוע וההפלגה ביחד]]=1,L61+1,0),IF(AND(טבלה1013[[#This Row],[CycleNumber]]&gt;B61,טבלה1013[[#This Row],[CycleNumber]]&gt;1),IF(טבלה1013[[#This Row],[וסת השבוע פעיל?]]&lt;&gt;"",L61+1,""),""))</f>
        <v/>
      </c>
      <c r="M62" s="1" t="str">
        <f>IF(AND(טבלה1013[[#This Row],[וסת השבוע פעיל?]]&lt;&gt;"",טבלה1013[[#This Row],[CycleNumber]]&lt;B63,B63&lt;&gt;"",טבלה1013[[#This Row],[וסת השבוע פעיל?]]&lt;3),IF(K63=0,IF(AND(טבלה1013[[#This Row],[וסת השבוע פעיל?]]&gt;0,I63=1),0,1),0),"")</f>
        <v/>
      </c>
      <c r="N62" s="1" t="str">
        <f t="shared" si="8"/>
        <v/>
      </c>
      <c r="O62" s="1" t="str">
        <f>IF(AND(טבלה1013[[#This Row],[חיזוי - שבוע]]=1,J63=1),1,"")</f>
        <v/>
      </c>
      <c r="P62" s="1" t="str">
        <f>IF(AND(טבלה1013[[#This Row],[חיזוי טוב עם הפלגה?]]=1,טבלה1013[[#This Row],[וסת קבוע אחרון]]&lt;&gt;28,X61=1),1,"")</f>
        <v/>
      </c>
      <c r="Q62" s="1" t="str">
        <f>IF(AND(טבלה1013[[#This Row],[וסת השבוע פעיל?]]&lt;3,OR(טבלה1013[[#This Row],[CycleNumber]]&gt;B63,B63="")),1,"")</f>
        <v/>
      </c>
      <c r="R62" s="1" t="str">
        <f>IF(טבלה1013[[#This Row],[האישה קבעה וסת שבוע?]]=1,IF(טבלה1013[[#This Row],[וסת השבוע פעיל?]]&lt;3,1,0),"")</f>
        <v/>
      </c>
      <c r="S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" s="1">
        <f t="shared" si="13"/>
        <v>0</v>
      </c>
      <c r="U62" s="1">
        <f t="shared" si="14"/>
        <v>0</v>
      </c>
      <c r="V62" s="1" t="str">
        <f t="shared" si="15"/>
        <v/>
      </c>
      <c r="W62" s="1" t="str">
        <f>IF(טבלה1013[[#This Row],[3 הפלגות זהות]]="","",IF(טבלה1013[[#This Row],[3 הפלגות זהות]]=1,טבלה1013[[#This Row],[LengthofCycle]],W61))</f>
        <v/>
      </c>
      <c r="X62" s="1" t="str">
        <f>IF(טבלה1013[[#This Row],[וסת קבוע אחרון]]="","",IF(OR(טבלה1013[[#This Row],[LengthofCycle]]=טבלה1013[[#This Row],[וסת קבוע אחרון]],F61=טבלה1013[[#This Row],[וסת קבוע אחרון]],F60=טבלה1013[[#This Row],[וסת קבוע אחרון]]),1,0))</f>
        <v/>
      </c>
      <c r="Y62" s="1" t="str">
        <f>IF(OR(טבלה1013[[#This Row],[הווסת פעיל?]]=0,טבלה1013[[#This Row],[הווסת פעיל?]]=""),"",SUM(Y61,טבלה1013[[#This Row],[הווסת פעיל?]]))</f>
        <v/>
      </c>
      <c r="Z62" s="1" t="str">
        <f>IF(AND(טבלה1013[[#This Row],[כמה מחזורים עד עקירה]]&lt;&gt;"",Y63=""),טבלה1013[[#This Row],[כמה מחזורים עד עקירה]],"")</f>
        <v/>
      </c>
      <c r="AA62" s="1" t="str">
        <f>IF(AND(טבלה1013[[#This Row],[הווסת פעיל?]]=1,טבלה1013[[#This Row],[וסת קבוע אחרון]]&lt;&gt;W61),טבלה1013[[#This Row],[וסת קבוע אחרון]],"")</f>
        <v/>
      </c>
      <c r="AB62" s="1" t="str">
        <f>IF(AND(טבלה1013[[#This Row],[הווסת פעיל?]]=1,X61=0,טבלה1013[[#This Row],[וסת קבוע אחרון]]=W61),טבלה1013[[#This Row],[וסת קבוע אחרון]],"")</f>
        <v/>
      </c>
      <c r="AC62" s="1" t="str">
        <f>IF(AND(טבלה1013[[#This Row],[הווסת פעיל?]]=1,X61=0,טבלה1013[[#This Row],[וסת קבוע אחרון]]&lt;&gt;W61),1,"")</f>
        <v/>
      </c>
      <c r="AD62" s="1" t="str">
        <f>IF(AND(טבלה1013[[#This Row],[הווסת פעיל?]]&lt;&gt;"",B63=1),טבלה1013[[#This Row],[CycleNumber]],"")</f>
        <v/>
      </c>
      <c r="AE62" s="1" t="str">
        <f>IF(AND(טבלה1013[[#This Row],[הווסת פעיל?]]&lt;&gt;"",X61=""),טבלה1013[[#This Row],[CycleNumber]],"")</f>
        <v/>
      </c>
      <c r="AF62" s="1" t="str">
        <f>IF(B63=1,"",IF(טבלה1013[[#This Row],[הווסת פעיל?]]=1,IF(טבלה1013[[#This Row],[וסת קבוע אחרון]]=F63,1,0),""))</f>
        <v/>
      </c>
      <c r="AG62" s="1" t="str">
        <f>IF(B63=1,"",IF(טבלה1013[[#This Row],[הווסת פעיל?]]=1,IF(OR(טבלה1013[[#This Row],[וסת קבוע אחרון]]=F63,F63=טבלה1013[[#This Row],[LengthofCycle]]),1,0),""))</f>
        <v/>
      </c>
      <c r="AH62" s="1" t="str">
        <f>IF(B63=1,"",IF(טבלה1013[[#This Row],[הווסת פעיל?]]=1,IF(OR(טבלה1013[[#This Row],[וסת קבוע אחרון]]=F63,F63=טבלה1013[[#This Row],[LengthofCycle]],AND(טבלה1013[[#This Row],[LengthofCycle]]&lt;&gt;טבלה1013[[#This Row],[וסת קבוע אחרון]],OR(F63=28,F63=29))),1,0),""))</f>
        <v/>
      </c>
      <c r="AI62" s="1" t="str">
        <f>IF(AND(טבלה1013[[#This Row],[הווסת פעיל?]]=1,B63=1),1,"")</f>
        <v/>
      </c>
      <c r="AJ62" s="4">
        <f>IF(AND(טבלה1013[[#This Row],[הווסת פעיל?]]&lt;&gt;1,B63&lt;&gt;1,B63&lt;&gt;""),IF(טבלה1013[[#This Row],[LengthofCycle]]=F63,1,0),"")</f>
        <v>0</v>
      </c>
      <c r="AK62" s="4">
        <f>IF(AND(טבלה1013[[#This Row],[הווסת פעיל?]]&lt;&gt;1,B63&lt;&gt;1,B63&lt;&gt;""),IF(OR(טבלה1013[[#This Row],[LengthofCycle]]=F63,F63=29),1,0),"")</f>
        <v>0</v>
      </c>
      <c r="AL62" s="4">
        <f>IF(AND(טבלה1013[[#This Row],[הווסת פעיל?]]&lt;&gt;1,B63&lt;&gt;1,B63&lt;&gt;""),IF(OR(טבלה1013[[#This Row],[LengthofCycle]]=F63,F63=29,F63=28),1,0),"")</f>
        <v>0</v>
      </c>
    </row>
    <row r="63" spans="1:38" x14ac:dyDescent="0.25">
      <c r="A63" s="1" t="s">
        <v>40</v>
      </c>
      <c r="B63" s="1">
        <v>5</v>
      </c>
      <c r="C63" s="1">
        <v>1</v>
      </c>
      <c r="D63" s="1">
        <v>1</v>
      </c>
      <c r="E63" s="1">
        <v>0</v>
      </c>
      <c r="F63" s="1">
        <v>27</v>
      </c>
      <c r="G63" s="1">
        <f>טבלה1013[[#This Row],[LengthofCycle]]+1</f>
        <v>28</v>
      </c>
      <c r="H63" s="1" t="str">
        <f>IF(IFERROR(LOOKUP(טבלה1013[[#This Row],[ClientID]],קביעויות[השבוע]),FALSE)=טבלה1013[[#This Row],[ClientID]],1,"")</f>
        <v/>
      </c>
      <c r="I63" s="1" t="str">
        <f>IF(AND(טבלה1013[[#This Row],[CycleNumber]]&gt;1,OR(B64="",טבלה1013[[#This Row],[CycleNumber]]&gt;B62)),IF(OR(AND(טבלה1013[[#This Row],[LengthofCycle]]=28,F62=28),AND(טבלה1013[[#This Row],[LengthofCycle]]=35,F62=35)),1,""),"")</f>
        <v/>
      </c>
      <c r="J63" s="1" t="str">
        <f>IF(AND(טבלה1013[[#This Row],[וסת השבוע]]=1,I62=1,טבלה1013[[#This Row],[CycleNumber]]&gt;B62),1,"")</f>
        <v/>
      </c>
      <c r="K63" s="1" t="str">
        <f>IF(טבלה1013[[#This Row],[CycleNumber]]=1,"",IF(טבלה1013[[#This Row],[וסת השבוע]]=1,0,IF(K62="","",IF(K62=0,IF(טבלה1013[[#This Row],[LengthofCycle]]=28,0,1),IF(K62=1,IF(טבלה1013[[#This Row],[LengthofCycle]]+F62=28*2,0,2),IF(K62=2,IF(טבלה1013[[#This Row],[LengthofCycle]]+F62+F61=28*3,0,3),""))))))</f>
        <v/>
      </c>
      <c r="L63" s="1" t="str">
        <f>IF(טבלה1013[[#This Row],[וסת השבוע]]=1,IF(טבלה1013[[#This Row],[וסת השבוע וההפלגה ביחד]]=1,L62+1,0),IF(AND(טבלה1013[[#This Row],[CycleNumber]]&gt;B62,טבלה1013[[#This Row],[CycleNumber]]&gt;1),IF(טבלה1013[[#This Row],[וסת השבוע פעיל?]]&lt;&gt;"",L62+1,""),""))</f>
        <v/>
      </c>
      <c r="M63" s="1" t="str">
        <f>IF(AND(טבלה1013[[#This Row],[וסת השבוע פעיל?]]&lt;&gt;"",טבלה1013[[#This Row],[CycleNumber]]&lt;B64,B64&lt;&gt;"",טבלה1013[[#This Row],[וסת השבוע פעיל?]]&lt;3),IF(K64=0,IF(AND(טבלה1013[[#This Row],[וסת השבוע פעיל?]]&gt;0,I64=1),0,1),0),"")</f>
        <v/>
      </c>
      <c r="N63" s="1" t="str">
        <f t="shared" si="8"/>
        <v/>
      </c>
      <c r="O63" s="1" t="str">
        <f>IF(AND(טבלה1013[[#This Row],[חיזוי - שבוע]]=1,J64=1),1,"")</f>
        <v/>
      </c>
      <c r="P63" s="1" t="str">
        <f>IF(AND(טבלה1013[[#This Row],[חיזוי טוב עם הפלגה?]]=1,טבלה1013[[#This Row],[וסת קבוע אחרון]]&lt;&gt;28,X62=1),1,"")</f>
        <v/>
      </c>
      <c r="Q63" s="1" t="str">
        <f>IF(AND(טבלה1013[[#This Row],[וסת השבוע פעיל?]]&lt;3,OR(טבלה1013[[#This Row],[CycleNumber]]&gt;B64,B64="")),1,"")</f>
        <v/>
      </c>
      <c r="R63" s="1" t="str">
        <f>IF(טבלה1013[[#This Row],[האישה קבעה וסת שבוע?]]=1,IF(טבלה1013[[#This Row],[וסת השבוע פעיל?]]&lt;3,1,0),"")</f>
        <v/>
      </c>
      <c r="S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" s="1">
        <f t="shared" si="13"/>
        <v>0</v>
      </c>
      <c r="U63" s="1">
        <f t="shared" si="14"/>
        <v>0</v>
      </c>
      <c r="V63" s="1">
        <f t="shared" si="15"/>
        <v>0</v>
      </c>
      <c r="W63" s="1" t="str">
        <f>IF(טבלה1013[[#This Row],[3 הפלגות זהות]]="","",IF(טבלה1013[[#This Row],[3 הפלגות זהות]]=1,טבלה1013[[#This Row],[LengthofCycle]],W62))</f>
        <v/>
      </c>
      <c r="X63" s="1" t="str">
        <f>IF(טבלה1013[[#This Row],[וסת קבוע אחרון]]="","",IF(OR(טבלה1013[[#This Row],[LengthofCycle]]=טבלה1013[[#This Row],[וסת קבוע אחרון]],F62=טבלה1013[[#This Row],[וסת קבוע אחרון]],F61=טבלה1013[[#This Row],[וסת קבוע אחרון]]),1,0))</f>
        <v/>
      </c>
      <c r="Y63" s="1" t="str">
        <f>IF(OR(טבלה1013[[#This Row],[הווסת פעיל?]]=0,טבלה1013[[#This Row],[הווסת פעיל?]]=""),"",SUM(Y62,טבלה1013[[#This Row],[הווסת פעיל?]]))</f>
        <v/>
      </c>
      <c r="Z63" s="1" t="str">
        <f>IF(AND(טבלה1013[[#This Row],[כמה מחזורים עד עקירה]]&lt;&gt;"",Y64=""),טבלה1013[[#This Row],[כמה מחזורים עד עקירה]],"")</f>
        <v/>
      </c>
      <c r="AA63" s="1" t="str">
        <f>IF(AND(טבלה1013[[#This Row],[הווסת פעיל?]]=1,טבלה1013[[#This Row],[וסת קבוע אחרון]]&lt;&gt;W62),טבלה1013[[#This Row],[וסת קבוע אחרון]],"")</f>
        <v/>
      </c>
      <c r="AB63" s="1" t="str">
        <f>IF(AND(טבלה1013[[#This Row],[הווסת פעיל?]]=1,X62=0,טבלה1013[[#This Row],[וסת קבוע אחרון]]=W62),טבלה1013[[#This Row],[וסת קבוע אחרון]],"")</f>
        <v/>
      </c>
      <c r="AC63" s="1" t="str">
        <f>IF(AND(טבלה1013[[#This Row],[הווסת פעיל?]]=1,X62=0,טבלה1013[[#This Row],[וסת קבוע אחרון]]&lt;&gt;W62),1,"")</f>
        <v/>
      </c>
      <c r="AD63" s="1" t="str">
        <f>IF(AND(טבלה1013[[#This Row],[הווסת פעיל?]]&lt;&gt;"",B64=1),טבלה1013[[#This Row],[CycleNumber]],"")</f>
        <v/>
      </c>
      <c r="AE63" s="1" t="str">
        <f>IF(AND(טבלה1013[[#This Row],[הווסת פעיל?]]&lt;&gt;"",X62=""),טבלה1013[[#This Row],[CycleNumber]],"")</f>
        <v/>
      </c>
      <c r="AF63" s="1" t="str">
        <f>IF(B64=1,"",IF(טבלה1013[[#This Row],[הווסת פעיל?]]=1,IF(טבלה1013[[#This Row],[וסת קבוע אחרון]]=F64,1,0),""))</f>
        <v/>
      </c>
      <c r="AG63" s="1" t="str">
        <f>IF(B64=1,"",IF(טבלה1013[[#This Row],[הווסת פעיל?]]=1,IF(OR(טבלה1013[[#This Row],[וסת קבוע אחרון]]=F64,F64=טבלה1013[[#This Row],[LengthofCycle]]),1,0),""))</f>
        <v/>
      </c>
      <c r="AH63" s="1" t="str">
        <f>IF(B64=1,"",IF(טבלה1013[[#This Row],[הווסת פעיל?]]=1,IF(OR(טבלה1013[[#This Row],[וסת קבוע אחרון]]=F64,F64=טבלה1013[[#This Row],[LengthofCycle]],AND(טבלה1013[[#This Row],[LengthofCycle]]&lt;&gt;טבלה1013[[#This Row],[וסת קבוע אחרון]],OR(F64=28,F64=29))),1,0),""))</f>
        <v/>
      </c>
      <c r="AI63" s="1" t="str">
        <f>IF(AND(טבלה1013[[#This Row],[הווסת פעיל?]]=1,B64=1),1,"")</f>
        <v/>
      </c>
      <c r="AJ63" s="4">
        <f>IF(AND(טבלה1013[[#This Row],[הווסת פעיל?]]&lt;&gt;1,B64&lt;&gt;1,B64&lt;&gt;""),IF(טבלה1013[[#This Row],[LengthofCycle]]=F64,1,0),"")</f>
        <v>1</v>
      </c>
      <c r="AK63" s="4">
        <f>IF(AND(טבלה1013[[#This Row],[הווסת פעיל?]]&lt;&gt;1,B64&lt;&gt;1,B64&lt;&gt;""),IF(OR(טבלה1013[[#This Row],[LengthofCycle]]=F64,F64=29),1,0),"")</f>
        <v>1</v>
      </c>
      <c r="AL63" s="4">
        <f>IF(AND(טבלה1013[[#This Row],[הווסת פעיל?]]&lt;&gt;1,B64&lt;&gt;1,B64&lt;&gt;""),IF(OR(טבלה1013[[#This Row],[LengthofCycle]]=F64,F64=29,F64=28),1,0),"")</f>
        <v>1</v>
      </c>
    </row>
    <row r="64" spans="1:38" x14ac:dyDescent="0.25">
      <c r="A64" s="1" t="s">
        <v>40</v>
      </c>
      <c r="B64" s="1">
        <v>6</v>
      </c>
      <c r="C64" s="1">
        <v>1</v>
      </c>
      <c r="D64" s="1">
        <v>1</v>
      </c>
      <c r="E64" s="1">
        <v>0</v>
      </c>
      <c r="F64" s="1">
        <v>27</v>
      </c>
      <c r="G64" s="1">
        <f>טבלה1013[[#This Row],[LengthofCycle]]+1</f>
        <v>28</v>
      </c>
      <c r="H64" s="1" t="str">
        <f>IF(IFERROR(LOOKUP(טבלה1013[[#This Row],[ClientID]],קביעויות[השבוע]),FALSE)=טבלה1013[[#This Row],[ClientID]],1,"")</f>
        <v/>
      </c>
      <c r="I64" s="1" t="str">
        <f>IF(AND(טבלה1013[[#This Row],[CycleNumber]]&gt;1,OR(B65="",טבלה1013[[#This Row],[CycleNumber]]&gt;B63)),IF(OR(AND(טבלה1013[[#This Row],[LengthofCycle]]=28,F63=28),AND(טבלה1013[[#This Row],[LengthofCycle]]=35,F63=35)),1,""),"")</f>
        <v/>
      </c>
      <c r="J64" s="1" t="str">
        <f>IF(AND(טבלה1013[[#This Row],[וסת השבוע]]=1,I63=1,טבלה1013[[#This Row],[CycleNumber]]&gt;B63),1,"")</f>
        <v/>
      </c>
      <c r="K64" s="1" t="str">
        <f>IF(טבלה1013[[#This Row],[CycleNumber]]=1,"",IF(טבלה1013[[#This Row],[וסת השבוע]]=1,0,IF(K63="","",IF(K63=0,IF(טבלה1013[[#This Row],[LengthofCycle]]=28,0,1),IF(K63=1,IF(טבלה1013[[#This Row],[LengthofCycle]]+F63=28*2,0,2),IF(K63=2,IF(טבלה1013[[#This Row],[LengthofCycle]]+F63+F62=28*3,0,3),""))))))</f>
        <v/>
      </c>
      <c r="L64" s="1" t="str">
        <f>IF(טבלה1013[[#This Row],[וסת השבוע]]=1,IF(טבלה1013[[#This Row],[וסת השבוע וההפלגה ביחד]]=1,L63+1,0),IF(AND(טבלה1013[[#This Row],[CycleNumber]]&gt;B63,טבלה1013[[#This Row],[CycleNumber]]&gt;1),IF(טבלה1013[[#This Row],[וסת השבוע פעיל?]]&lt;&gt;"",L63+1,""),""))</f>
        <v/>
      </c>
      <c r="M64" s="1" t="str">
        <f>IF(AND(טבלה1013[[#This Row],[וסת השבוע פעיל?]]&lt;&gt;"",טבלה1013[[#This Row],[CycleNumber]]&lt;B65,B65&lt;&gt;"",טבלה1013[[#This Row],[וסת השבוע פעיל?]]&lt;3),IF(K65=0,IF(AND(טבלה1013[[#This Row],[וסת השבוע פעיל?]]&gt;0,I65=1),0,1),0),"")</f>
        <v/>
      </c>
      <c r="N64" s="1" t="str">
        <f t="shared" si="8"/>
        <v/>
      </c>
      <c r="O64" s="1" t="str">
        <f>IF(AND(טבלה1013[[#This Row],[חיזוי - שבוע]]=1,J65=1),1,"")</f>
        <v/>
      </c>
      <c r="P64" s="1" t="str">
        <f>IF(AND(טבלה1013[[#This Row],[חיזוי טוב עם הפלגה?]]=1,טבלה1013[[#This Row],[וסת קבוע אחרון]]&lt;&gt;28,X63=1),1,"")</f>
        <v/>
      </c>
      <c r="Q64" s="1" t="str">
        <f>IF(AND(טבלה1013[[#This Row],[וסת השבוע פעיל?]]&lt;3,OR(טבלה1013[[#This Row],[CycleNumber]]&gt;B65,B65="")),1,"")</f>
        <v/>
      </c>
      <c r="R64" s="1" t="str">
        <f>IF(טבלה1013[[#This Row],[האישה קבעה וסת שבוע?]]=1,IF(טבלה1013[[#This Row],[וסת השבוע פעיל?]]&lt;3,1,0),"")</f>
        <v/>
      </c>
      <c r="S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" s="1">
        <f t="shared" si="13"/>
        <v>0</v>
      </c>
      <c r="U64" s="1">
        <f t="shared" si="14"/>
        <v>0</v>
      </c>
      <c r="V64" s="1">
        <f t="shared" si="15"/>
        <v>0</v>
      </c>
      <c r="W64" s="1" t="str">
        <f>IF(טבלה1013[[#This Row],[3 הפלגות זהות]]="","",IF(טבלה1013[[#This Row],[3 הפלגות זהות]]=1,טבלה1013[[#This Row],[LengthofCycle]],W63))</f>
        <v/>
      </c>
      <c r="X64" s="1" t="str">
        <f>IF(טבלה1013[[#This Row],[וסת קבוע אחרון]]="","",IF(OR(טבלה1013[[#This Row],[LengthofCycle]]=טבלה1013[[#This Row],[וסת קבוע אחרון]],F63=טבלה1013[[#This Row],[וסת קבוע אחרון]],F62=טבלה1013[[#This Row],[וסת קבוע אחרון]]),1,0))</f>
        <v/>
      </c>
      <c r="Y64" s="1" t="str">
        <f>IF(OR(טבלה1013[[#This Row],[הווסת פעיל?]]=0,טבלה1013[[#This Row],[הווסת פעיל?]]=""),"",SUM(Y63,טבלה1013[[#This Row],[הווסת פעיל?]]))</f>
        <v/>
      </c>
      <c r="Z64" s="1" t="str">
        <f>IF(AND(טבלה1013[[#This Row],[כמה מחזורים עד עקירה]]&lt;&gt;"",Y65=""),טבלה1013[[#This Row],[כמה מחזורים עד עקירה]],"")</f>
        <v/>
      </c>
      <c r="AA64" s="1" t="str">
        <f>IF(AND(טבלה1013[[#This Row],[הווסת פעיל?]]=1,טבלה1013[[#This Row],[וסת קבוע אחרון]]&lt;&gt;W63),טבלה1013[[#This Row],[וסת קבוע אחרון]],"")</f>
        <v/>
      </c>
      <c r="AB64" s="1" t="str">
        <f>IF(AND(טבלה1013[[#This Row],[הווסת פעיל?]]=1,X63=0,טבלה1013[[#This Row],[וסת קבוע אחרון]]=W63),טבלה1013[[#This Row],[וסת קבוע אחרון]],"")</f>
        <v/>
      </c>
      <c r="AC64" s="1" t="str">
        <f>IF(AND(טבלה1013[[#This Row],[הווסת פעיל?]]=1,X63=0,טבלה1013[[#This Row],[וסת קבוע אחרון]]&lt;&gt;W63),1,"")</f>
        <v/>
      </c>
      <c r="AD64" s="1" t="str">
        <f>IF(AND(טבלה1013[[#This Row],[הווסת פעיל?]]&lt;&gt;"",B65=1),טבלה1013[[#This Row],[CycleNumber]],"")</f>
        <v/>
      </c>
      <c r="AE64" s="1" t="str">
        <f>IF(AND(טבלה1013[[#This Row],[הווסת פעיל?]]&lt;&gt;"",X63=""),טבלה1013[[#This Row],[CycleNumber]],"")</f>
        <v/>
      </c>
      <c r="AF64" s="1" t="str">
        <f>IF(B65=1,"",IF(טבלה1013[[#This Row],[הווסת פעיל?]]=1,IF(טבלה1013[[#This Row],[וסת קבוע אחרון]]=F65,1,0),""))</f>
        <v/>
      </c>
      <c r="AG64" s="1" t="str">
        <f>IF(B65=1,"",IF(טבלה1013[[#This Row],[הווסת פעיל?]]=1,IF(OR(טבלה1013[[#This Row],[וסת קבוע אחרון]]=F65,F65=טבלה1013[[#This Row],[LengthofCycle]]),1,0),""))</f>
        <v/>
      </c>
      <c r="AH64" s="1" t="str">
        <f>IF(B65=1,"",IF(טבלה1013[[#This Row],[הווסת פעיל?]]=1,IF(OR(טבלה1013[[#This Row],[וסת קבוע אחרון]]=F65,F65=טבלה1013[[#This Row],[LengthofCycle]],AND(טבלה1013[[#This Row],[LengthofCycle]]&lt;&gt;טבלה1013[[#This Row],[וסת קבוע אחרון]],OR(F65=28,F65=29))),1,0),""))</f>
        <v/>
      </c>
      <c r="AI64" s="1" t="str">
        <f>IF(AND(טבלה1013[[#This Row],[הווסת פעיל?]]=1,B65=1),1,"")</f>
        <v/>
      </c>
      <c r="AJ64" s="4">
        <f>IF(AND(טבלה1013[[#This Row],[הווסת פעיל?]]&lt;&gt;1,B65&lt;&gt;1,B65&lt;&gt;""),IF(טבלה1013[[#This Row],[LengthofCycle]]=F65,1,0),"")</f>
        <v>1</v>
      </c>
      <c r="AK64" s="4">
        <f>IF(AND(טבלה1013[[#This Row],[הווסת פעיל?]]&lt;&gt;1,B65&lt;&gt;1,B65&lt;&gt;""),IF(OR(טבלה1013[[#This Row],[LengthofCycle]]=F65,F65=29),1,0),"")</f>
        <v>1</v>
      </c>
      <c r="AL64" s="4">
        <f>IF(AND(טבלה1013[[#This Row],[הווסת פעיל?]]&lt;&gt;1,B65&lt;&gt;1,B65&lt;&gt;""),IF(OR(טבלה1013[[#This Row],[LengthofCycle]]=F65,F65=29,F65=28),1,0),"")</f>
        <v>1</v>
      </c>
    </row>
    <row r="65" spans="1:53" x14ac:dyDescent="0.25">
      <c r="A65" s="10" t="s">
        <v>40</v>
      </c>
      <c r="B65" s="10">
        <v>7</v>
      </c>
      <c r="C65" s="10">
        <v>1</v>
      </c>
      <c r="D65" s="10">
        <v>1</v>
      </c>
      <c r="E65" s="10">
        <v>0</v>
      </c>
      <c r="F65" s="10">
        <v>27</v>
      </c>
      <c r="G65" s="10">
        <f>טבלה1013[[#This Row],[LengthofCycle]]+1</f>
        <v>28</v>
      </c>
      <c r="H65" s="10" t="str">
        <f>IF(IFERROR(LOOKUP(טבלה1013[[#This Row],[ClientID]],קביעויות[השבוע]),FALSE)=טבלה1013[[#This Row],[ClientID]],1,"")</f>
        <v/>
      </c>
      <c r="I65" s="1" t="str">
        <f>IF(AND(טבלה1013[[#This Row],[CycleNumber]]&gt;1,OR(B66="",טבלה1013[[#This Row],[CycleNumber]]&gt;B64)),IF(OR(AND(טבלה1013[[#This Row],[LengthofCycle]]=28,F64=28),AND(טבלה1013[[#This Row],[LengthofCycle]]=35,F64=35)),1,""),"")</f>
        <v/>
      </c>
      <c r="J65" s="1" t="str">
        <f>IF(AND(טבלה1013[[#This Row],[וסת השבוע]]=1,I64=1,טבלה1013[[#This Row],[CycleNumber]]&gt;B64),1,"")</f>
        <v/>
      </c>
      <c r="K65" s="1" t="str">
        <f>IF(טבלה1013[[#This Row],[CycleNumber]]=1,"",IF(טבלה1013[[#This Row],[וסת השבוע]]=1,0,IF(K64="","",IF(K64=0,IF(טבלה1013[[#This Row],[LengthofCycle]]=28,0,1),IF(K64=1,IF(טבלה1013[[#This Row],[LengthofCycle]]+F64=28*2,0,2),IF(K64=2,IF(טבלה1013[[#This Row],[LengthofCycle]]+F64+F63=28*3,0,3),""))))))</f>
        <v/>
      </c>
      <c r="L65" s="1" t="str">
        <f>IF(טבלה1013[[#This Row],[וסת השבוע]]=1,IF(טבלה1013[[#This Row],[וסת השבוע וההפלגה ביחד]]=1,L64+1,0),IF(AND(טבלה1013[[#This Row],[CycleNumber]]&gt;B64,טבלה1013[[#This Row],[CycleNumber]]&gt;1),IF(טבלה1013[[#This Row],[וסת השבוע פעיל?]]&lt;&gt;"",L64+1,""),""))</f>
        <v/>
      </c>
      <c r="M65" s="1" t="str">
        <f>IF(AND(טבלה1013[[#This Row],[וסת השבוע פעיל?]]&lt;&gt;"",טבלה1013[[#This Row],[CycleNumber]]&lt;B66,B66&lt;&gt;"",טבלה1013[[#This Row],[וסת השבוע פעיל?]]&lt;3),IF(K66=0,IF(AND(טבלה1013[[#This Row],[וסת השבוע פעיל?]]&gt;0,I66=1),0,1),0),"")</f>
        <v/>
      </c>
      <c r="N65" s="1" t="str">
        <f t="shared" si="8"/>
        <v/>
      </c>
      <c r="O65" s="1" t="str">
        <f>IF(AND(טבלה1013[[#This Row],[חיזוי - שבוע]]=1,J66=1),1,"")</f>
        <v/>
      </c>
      <c r="P65" s="1" t="str">
        <f>IF(AND(טבלה1013[[#This Row],[חיזוי טוב עם הפלגה?]]=1,טבלה1013[[#This Row],[וסת קבוע אחרון]]&lt;&gt;28,X64=1),1,"")</f>
        <v/>
      </c>
      <c r="Q65" s="1" t="str">
        <f>IF(AND(טבלה1013[[#This Row],[וסת השבוע פעיל?]]&lt;3,OR(טבלה1013[[#This Row],[CycleNumber]]&gt;B66,B66="")),1,"")</f>
        <v/>
      </c>
      <c r="R65" s="10" t="str">
        <f>IF(טבלה1013[[#This Row],[האישה קבעה וסת שבוע?]]=1,IF(טבלה1013[[#This Row],[וסת השבוע פעיל?]]&lt;3,1,0),"")</f>
        <v/>
      </c>
      <c r="S65" s="10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" s="10">
        <f t="shared" si="13"/>
        <v>1</v>
      </c>
      <c r="U65" s="10">
        <f t="shared" si="14"/>
        <v>0</v>
      </c>
      <c r="V65" s="10">
        <f t="shared" si="15"/>
        <v>0</v>
      </c>
      <c r="W65" s="1">
        <f>IF(טבלה1013[[#This Row],[3 הפלגות זהות]]="","",IF(טבלה1013[[#This Row],[3 הפלגות זהות]]=1,טבלה1013[[#This Row],[LengthofCycle]],W64))</f>
        <v>27</v>
      </c>
      <c r="X65" s="1">
        <f>IF(טבלה1013[[#This Row],[וסת קבוע אחרון]]="","",IF(OR(טבלה1013[[#This Row],[LengthofCycle]]=טבלה1013[[#This Row],[וסת קבוע אחרון]],F64=טבלה1013[[#This Row],[וסת קבוע אחרון]],F63=טבלה1013[[#This Row],[וסת קבוע אחרון]]),1,0))</f>
        <v>1</v>
      </c>
      <c r="Y65" s="1">
        <f>IF(OR(טבלה1013[[#This Row],[הווסת פעיל?]]=0,טבלה1013[[#This Row],[הווסת פעיל?]]=""),"",SUM(Y64,טבלה1013[[#This Row],[הווסת פעיל?]]))</f>
        <v>1</v>
      </c>
      <c r="Z65" s="1" t="str">
        <f>IF(AND(טבלה1013[[#This Row],[כמה מחזורים עד עקירה]]&lt;&gt;"",Y66=""),טבלה1013[[#This Row],[כמה מחזורים עד עקירה]],"")</f>
        <v/>
      </c>
      <c r="AA65" s="1">
        <f>IF(AND(טבלה1013[[#This Row],[הווסת פעיל?]]=1,טבלה1013[[#This Row],[וסת קבוע אחרון]]&lt;&gt;W64),טבלה1013[[#This Row],[וסת קבוע אחרון]],"")</f>
        <v>27</v>
      </c>
      <c r="AB65" s="1" t="str">
        <f>IF(AND(טבלה1013[[#This Row],[הווסת פעיל?]]=1,X64=0,טבלה1013[[#This Row],[וסת קבוע אחרון]]=W64),טבלה1013[[#This Row],[וסת קבוע אחרון]],"")</f>
        <v/>
      </c>
      <c r="AC65" s="1" t="str">
        <f>IF(AND(טבלה1013[[#This Row],[הווסת פעיל?]]=1,X64=0,טבלה1013[[#This Row],[וסת קבוע אחרון]]&lt;&gt;W64),1,"")</f>
        <v/>
      </c>
      <c r="AD65" s="1" t="str">
        <f>IF(AND(טבלה1013[[#This Row],[הווסת פעיל?]]&lt;&gt;"",B66=1),טבלה1013[[#This Row],[CycleNumber]],"")</f>
        <v/>
      </c>
      <c r="AE65" s="1">
        <f>IF(AND(טבלה1013[[#This Row],[הווסת פעיל?]]&lt;&gt;"",X64=""),טבלה1013[[#This Row],[CycleNumber]],"")</f>
        <v>7</v>
      </c>
      <c r="AF65" s="1">
        <f>IF(B66=1,"",IF(טבלה1013[[#This Row],[הווסת פעיל?]]=1,IF(טבלה1013[[#This Row],[וסת קבוע אחרון]]=F66,1,0),""))</f>
        <v>0</v>
      </c>
      <c r="AG65" s="1">
        <f>IF(B66=1,"",IF(טבלה1013[[#This Row],[הווסת פעיל?]]=1,IF(OR(טבלה1013[[#This Row],[וסת קבוע אחרון]]=F66,F66=טבלה1013[[#This Row],[LengthofCycle]]),1,0),""))</f>
        <v>0</v>
      </c>
      <c r="AH65" s="1">
        <f>IF(B66=1,"",IF(טבלה1013[[#This Row],[הווסת פעיל?]]=1,IF(OR(טבלה1013[[#This Row],[וסת קבוע אחרון]]=F66,F66=טבלה1013[[#This Row],[LengthofCycle]],AND(טבלה1013[[#This Row],[LengthofCycle]]&lt;&gt;טבלה1013[[#This Row],[וסת קבוע אחרון]],OR(F66=28,F66=29))),1,0),""))</f>
        <v>0</v>
      </c>
      <c r="AI65" s="1" t="str">
        <f>IF(AND(טבלה1013[[#This Row],[הווסת פעיל?]]=1,B66=1),1,"")</f>
        <v/>
      </c>
      <c r="AJ65" s="4" t="str">
        <f>IF(AND(טבלה1013[[#This Row],[הווסת פעיל?]]&lt;&gt;1,B66&lt;&gt;1,B66&lt;&gt;""),IF(טבלה1013[[#This Row],[LengthofCycle]]=F66,1,0),"")</f>
        <v/>
      </c>
      <c r="AK65" s="4" t="str">
        <f>IF(AND(טבלה1013[[#This Row],[הווסת פעיל?]]&lt;&gt;1,B66&lt;&gt;1,B66&lt;&gt;""),IF(OR(טבלה1013[[#This Row],[LengthofCycle]]=F66,F66=29),1,0),"")</f>
        <v/>
      </c>
      <c r="AL65" s="4" t="str">
        <f>IF(AND(טבלה1013[[#This Row],[הווסת פעיל?]]&lt;&gt;1,B66&lt;&gt;1,B66&lt;&gt;""),IF(OR(טבלה1013[[#This Row],[LengthofCycle]]=F66,F66=29,F66=28),1,0),"")</f>
        <v/>
      </c>
    </row>
    <row r="66" spans="1:53" x14ac:dyDescent="0.25">
      <c r="A66" s="1" t="s">
        <v>40</v>
      </c>
      <c r="B66" s="1">
        <v>8</v>
      </c>
      <c r="C66" s="1">
        <v>1</v>
      </c>
      <c r="D66" s="1">
        <v>1</v>
      </c>
      <c r="E66" s="1">
        <v>0</v>
      </c>
      <c r="F66" s="1">
        <v>25</v>
      </c>
      <c r="G66" s="1">
        <f>טבלה1013[[#This Row],[LengthofCycle]]+1</f>
        <v>26</v>
      </c>
      <c r="H66" s="1" t="str">
        <f>IF(IFERROR(LOOKUP(טבלה1013[[#This Row],[ClientID]],קביעויות[השבוע]),FALSE)=טבלה1013[[#This Row],[ClientID]],1,"")</f>
        <v/>
      </c>
      <c r="I66" s="1" t="str">
        <f>IF(AND(טבלה1013[[#This Row],[CycleNumber]]&gt;1,OR(B67="",טבלה1013[[#This Row],[CycleNumber]]&gt;B65)),IF(OR(AND(טבלה1013[[#This Row],[LengthofCycle]]=28,F65=28),AND(טבלה1013[[#This Row],[LengthofCycle]]=35,F65=35)),1,""),"")</f>
        <v/>
      </c>
      <c r="J66" s="1" t="str">
        <f>IF(AND(טבלה1013[[#This Row],[וסת השבוע]]=1,I65=1,טבלה1013[[#This Row],[CycleNumber]]&gt;B65),1,"")</f>
        <v/>
      </c>
      <c r="K66" s="1" t="str">
        <f>IF(טבלה1013[[#This Row],[CycleNumber]]=1,"",IF(טבלה1013[[#This Row],[וסת השבוע]]=1,0,IF(K65="","",IF(K65=0,IF(טבלה1013[[#This Row],[LengthofCycle]]=28,0,1),IF(K65=1,IF(טבלה1013[[#This Row],[LengthofCycle]]+F65=28*2,0,2),IF(K65=2,IF(טבלה1013[[#This Row],[LengthofCycle]]+F65+F64=28*3,0,3),""))))))</f>
        <v/>
      </c>
      <c r="L66" s="1" t="str">
        <f>IF(טבלה1013[[#This Row],[וסת השבוע]]=1,IF(טבלה1013[[#This Row],[וסת השבוע וההפלגה ביחד]]=1,L65+1,0),IF(AND(טבלה1013[[#This Row],[CycleNumber]]&gt;B65,טבלה1013[[#This Row],[CycleNumber]]&gt;1),IF(טבלה1013[[#This Row],[וסת השבוע פעיל?]]&lt;&gt;"",L65+1,""),""))</f>
        <v/>
      </c>
      <c r="M66" s="1" t="str">
        <f>IF(AND(טבלה1013[[#This Row],[וסת השבוע פעיל?]]&lt;&gt;"",טבלה1013[[#This Row],[CycleNumber]]&lt;B67,B67&lt;&gt;"",טבלה1013[[#This Row],[וסת השבוע פעיל?]]&lt;3),IF(K67=0,IF(AND(טבלה1013[[#This Row],[וסת השבוע פעיל?]]&gt;0,I67=1),0,1),0),"")</f>
        <v/>
      </c>
      <c r="N66" s="1" t="str">
        <f t="shared" si="8"/>
        <v/>
      </c>
      <c r="O66" s="1" t="str">
        <f>IF(AND(טבלה1013[[#This Row],[חיזוי - שבוע]]=1,J67=1),1,"")</f>
        <v/>
      </c>
      <c r="P66" s="1" t="str">
        <f>IF(AND(טבלה1013[[#This Row],[חיזוי טוב עם הפלגה?]]=1,טבלה1013[[#This Row],[וסת קבוע אחרון]]&lt;&gt;28,X65=1),1,"")</f>
        <v/>
      </c>
      <c r="Q66" s="1" t="str">
        <f>IF(AND(טבלה1013[[#This Row],[וסת השבוע פעיל?]]&lt;3,OR(טבלה1013[[#This Row],[CycleNumber]]&gt;B67,B67="")),1,"")</f>
        <v/>
      </c>
      <c r="R66" s="1" t="str">
        <f>IF(טבלה1013[[#This Row],[האישה קבעה וסת שבוע?]]=1,IF(טבלה1013[[#This Row],[וסת השבוע פעיל?]]&lt;3,1,0),"")</f>
        <v/>
      </c>
      <c r="S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" s="1">
        <f t="shared" si="13"/>
        <v>0</v>
      </c>
      <c r="U66" s="1">
        <f t="shared" si="14"/>
        <v>0</v>
      </c>
      <c r="V66" s="1">
        <f t="shared" si="15"/>
        <v>0</v>
      </c>
      <c r="W66" s="1">
        <f>IF(טבלה1013[[#This Row],[3 הפלגות זהות]]="","",IF(טבלה1013[[#This Row],[3 הפלגות זהות]]=1,טבלה1013[[#This Row],[LengthofCycle]],W65))</f>
        <v>27</v>
      </c>
      <c r="X66" s="1">
        <f>IF(טבלה1013[[#This Row],[וסת קבוע אחרון]]="","",IF(OR(טבלה1013[[#This Row],[LengthofCycle]]=טבלה1013[[#This Row],[וסת קבוע אחרון]],F65=טבלה1013[[#This Row],[וסת קבוע אחרון]],F64=טבלה1013[[#This Row],[וסת קבוע אחרון]]),1,0))</f>
        <v>1</v>
      </c>
      <c r="Y66" s="1">
        <f>IF(OR(טבלה1013[[#This Row],[הווסת פעיל?]]=0,טבלה1013[[#This Row],[הווסת פעיל?]]=""),"",SUM(Y65,טבלה1013[[#This Row],[הווסת פעיל?]]))</f>
        <v>2</v>
      </c>
      <c r="Z66" s="1" t="str">
        <f>IF(AND(טבלה1013[[#This Row],[כמה מחזורים עד עקירה]]&lt;&gt;"",Y67=""),טבלה1013[[#This Row],[כמה מחזורים עד עקירה]],"")</f>
        <v/>
      </c>
      <c r="AA66" s="1" t="str">
        <f>IF(AND(טבלה1013[[#This Row],[הווסת פעיל?]]=1,טבלה1013[[#This Row],[וסת קבוע אחרון]]&lt;&gt;W65),טבלה1013[[#This Row],[וסת קבוע אחרון]],"")</f>
        <v/>
      </c>
      <c r="AB66" s="1" t="str">
        <f>IF(AND(טבלה1013[[#This Row],[הווסת פעיל?]]=1,X65=0,טבלה1013[[#This Row],[וסת קבוע אחרון]]=W65),טבלה1013[[#This Row],[וסת קבוע אחרון]],"")</f>
        <v/>
      </c>
      <c r="AC66" s="1" t="str">
        <f>IF(AND(טבלה1013[[#This Row],[הווסת פעיל?]]=1,X65=0,טבלה1013[[#This Row],[וסת קבוע אחרון]]&lt;&gt;W65),1,"")</f>
        <v/>
      </c>
      <c r="AD66" s="1" t="str">
        <f>IF(AND(טבלה1013[[#This Row],[הווסת פעיל?]]&lt;&gt;"",B67=1),טבלה1013[[#This Row],[CycleNumber]],"")</f>
        <v/>
      </c>
      <c r="AE66" s="1" t="str">
        <f>IF(AND(טבלה1013[[#This Row],[הווסת פעיל?]]&lt;&gt;"",X65=""),טבלה1013[[#This Row],[CycleNumber]],"")</f>
        <v/>
      </c>
      <c r="AF66" s="1">
        <f>IF(B67=1,"",IF(טבלה1013[[#This Row],[הווסת פעיל?]]=1,IF(טבלה1013[[#This Row],[וסת קבוע אחרון]]=F67,1,0),""))</f>
        <v>0</v>
      </c>
      <c r="AG66" s="1">
        <f>IF(B67=1,"",IF(טבלה1013[[#This Row],[הווסת פעיל?]]=1,IF(OR(טבלה1013[[#This Row],[וסת קבוע אחרון]]=F67,F67=טבלה1013[[#This Row],[LengthofCycle]]),1,0),""))</f>
        <v>0</v>
      </c>
      <c r="AH66" s="1">
        <f>IF(B67=1,"",IF(טבלה1013[[#This Row],[הווסת פעיל?]]=1,IF(OR(טבלה1013[[#This Row],[וסת קבוע אחרון]]=F67,F67=טבלה1013[[#This Row],[LengthofCycle]],AND(טבלה1013[[#This Row],[LengthofCycle]]&lt;&gt;טבלה1013[[#This Row],[וסת קבוע אחרון]],OR(F67=28,F67=29))),1,0),""))</f>
        <v>0</v>
      </c>
      <c r="AI66" s="1" t="str">
        <f>IF(AND(טבלה1013[[#This Row],[הווסת פעיל?]]=1,B67=1),1,"")</f>
        <v/>
      </c>
      <c r="AJ66" s="4" t="str">
        <f>IF(AND(טבלה1013[[#This Row],[הווסת פעיל?]]&lt;&gt;1,B67&lt;&gt;1,B67&lt;&gt;""),IF(טבלה1013[[#This Row],[LengthofCycle]]=F67,1,0),"")</f>
        <v/>
      </c>
      <c r="AK66" s="4" t="str">
        <f>IF(AND(טבלה1013[[#This Row],[הווסת פעיל?]]&lt;&gt;1,B67&lt;&gt;1,B67&lt;&gt;""),IF(OR(טבלה1013[[#This Row],[LengthofCycle]]=F67,F67=29),1,0),"")</f>
        <v/>
      </c>
      <c r="AL66" s="4" t="str">
        <f>IF(AND(טבלה1013[[#This Row],[הווסת פעיל?]]&lt;&gt;1,B67&lt;&gt;1,B67&lt;&gt;""),IF(OR(טבלה1013[[#This Row],[LengthofCycle]]=F67,F67=29,F67=28),1,0),"")</f>
        <v/>
      </c>
    </row>
    <row r="67" spans="1:53" x14ac:dyDescent="0.25">
      <c r="A67" s="1" t="s">
        <v>40</v>
      </c>
      <c r="B67" s="1">
        <v>9</v>
      </c>
      <c r="C67" s="1">
        <v>1</v>
      </c>
      <c r="D67" s="1">
        <v>1</v>
      </c>
      <c r="E67" s="1">
        <v>0</v>
      </c>
      <c r="F67" s="1">
        <v>24</v>
      </c>
      <c r="G67" s="1">
        <f>טבלה1013[[#This Row],[LengthofCycle]]+1</f>
        <v>25</v>
      </c>
      <c r="H67" s="1" t="str">
        <f>IF(IFERROR(LOOKUP(טבלה1013[[#This Row],[ClientID]],קביעויות[השבוע]),FALSE)=טבלה1013[[#This Row],[ClientID]],1,"")</f>
        <v/>
      </c>
      <c r="I67" s="1" t="str">
        <f>IF(AND(טבלה1013[[#This Row],[CycleNumber]]&gt;1,OR(B68="",טבלה1013[[#This Row],[CycleNumber]]&gt;B66)),IF(OR(AND(טבלה1013[[#This Row],[LengthofCycle]]=28,F66=28),AND(טבלה1013[[#This Row],[LengthofCycle]]=35,F66=35)),1,""),"")</f>
        <v/>
      </c>
      <c r="J67" s="1" t="str">
        <f>IF(AND(טבלה1013[[#This Row],[וסת השבוע]]=1,I66=1,טבלה1013[[#This Row],[CycleNumber]]&gt;B66),1,"")</f>
        <v/>
      </c>
      <c r="K67" s="1" t="str">
        <f>IF(טבלה1013[[#This Row],[CycleNumber]]=1,"",IF(טבלה1013[[#This Row],[וסת השבוע]]=1,0,IF(K66="","",IF(K66=0,IF(טבלה1013[[#This Row],[LengthofCycle]]=28,0,1),IF(K66=1,IF(טבלה1013[[#This Row],[LengthofCycle]]+F66=28*2,0,2),IF(K66=2,IF(טבלה1013[[#This Row],[LengthofCycle]]+F66+F65=28*3,0,3),""))))))</f>
        <v/>
      </c>
      <c r="L67" s="1" t="str">
        <f>IF(טבלה1013[[#This Row],[וסת השבוע]]=1,IF(טבלה1013[[#This Row],[וסת השבוע וההפלגה ביחד]]=1,L66+1,0),IF(AND(טבלה1013[[#This Row],[CycleNumber]]&gt;B66,טבלה1013[[#This Row],[CycleNumber]]&gt;1),IF(טבלה1013[[#This Row],[וסת השבוע פעיל?]]&lt;&gt;"",L66+1,""),""))</f>
        <v/>
      </c>
      <c r="M67" s="1" t="str">
        <f>IF(AND(טבלה1013[[#This Row],[וסת השבוע פעיל?]]&lt;&gt;"",טבלה1013[[#This Row],[CycleNumber]]&lt;B68,B68&lt;&gt;"",טבלה1013[[#This Row],[וסת השבוע פעיל?]]&lt;3),IF(K68=0,IF(AND(טבלה1013[[#This Row],[וסת השבוע פעיל?]]&gt;0,I68=1),0,1),0),"")</f>
        <v/>
      </c>
      <c r="N67" s="1" t="str">
        <f t="shared" si="8"/>
        <v/>
      </c>
      <c r="O67" s="1" t="str">
        <f>IF(AND(טבלה1013[[#This Row],[חיזוי - שבוע]]=1,J68=1),1,"")</f>
        <v/>
      </c>
      <c r="P67" s="1" t="str">
        <f>IF(AND(טבלה1013[[#This Row],[חיזוי טוב עם הפלגה?]]=1,טבלה1013[[#This Row],[וסת קבוע אחרון]]&lt;&gt;28,X66=1),1,"")</f>
        <v/>
      </c>
      <c r="Q67" s="1" t="str">
        <f>IF(AND(טבלה1013[[#This Row],[וסת השבוע פעיל?]]&lt;3,OR(טבלה1013[[#This Row],[CycleNumber]]&gt;B68,B68="")),1,"")</f>
        <v/>
      </c>
      <c r="R67" s="1" t="str">
        <f>IF(טבלה1013[[#This Row],[האישה קבעה וסת שבוע?]]=1,IF(טבלה1013[[#This Row],[וסת השבוע פעיל?]]&lt;3,1,0),"")</f>
        <v/>
      </c>
      <c r="S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" s="1">
        <f t="shared" si="13"/>
        <v>0</v>
      </c>
      <c r="U67" s="1">
        <f t="shared" si="14"/>
        <v>0</v>
      </c>
      <c r="V67" s="1">
        <f t="shared" si="15"/>
        <v>0</v>
      </c>
      <c r="W67" s="1">
        <f>IF(טבלה1013[[#This Row],[3 הפלגות זהות]]="","",IF(טבלה1013[[#This Row],[3 הפלגות זהות]]=1,טבלה1013[[#This Row],[LengthofCycle]],W66))</f>
        <v>27</v>
      </c>
      <c r="X67" s="1">
        <f>IF(טבלה1013[[#This Row],[וסת קבוע אחרון]]="","",IF(OR(טבלה1013[[#This Row],[LengthofCycle]]=טבלה1013[[#This Row],[וסת קבוע אחרון]],F66=טבלה1013[[#This Row],[וסת קבוע אחרון]],F65=טבלה1013[[#This Row],[וסת קבוע אחרון]]),1,0))</f>
        <v>1</v>
      </c>
      <c r="Y67" s="1">
        <f>IF(OR(טבלה1013[[#This Row],[הווסת פעיל?]]=0,טבלה1013[[#This Row],[הווסת פעיל?]]=""),"",SUM(Y66,טבלה1013[[#This Row],[הווסת פעיל?]]))</f>
        <v>3</v>
      </c>
      <c r="Z67" s="1">
        <f>IF(AND(טבלה1013[[#This Row],[כמה מחזורים עד עקירה]]&lt;&gt;"",Y68=""),טבלה1013[[#This Row],[כמה מחזורים עד עקירה]],"")</f>
        <v>3</v>
      </c>
      <c r="AA67" s="1" t="str">
        <f>IF(AND(טבלה1013[[#This Row],[הווסת פעיל?]]=1,טבלה1013[[#This Row],[וסת קבוע אחרון]]&lt;&gt;W66),טבלה1013[[#This Row],[וסת קבוע אחרון]],"")</f>
        <v/>
      </c>
      <c r="AB67" s="1" t="str">
        <f>IF(AND(טבלה1013[[#This Row],[הווסת פעיל?]]=1,X66=0,טבלה1013[[#This Row],[וסת קבוע אחרון]]=W66),טבלה1013[[#This Row],[וסת קבוע אחרון]],"")</f>
        <v/>
      </c>
      <c r="AC67" s="1" t="str">
        <f>IF(AND(טבלה1013[[#This Row],[הווסת פעיל?]]=1,X66=0,טבלה1013[[#This Row],[וסת קבוע אחרון]]&lt;&gt;W66),1,"")</f>
        <v/>
      </c>
      <c r="AD67" s="1" t="str">
        <f>IF(AND(טבלה1013[[#This Row],[הווסת פעיל?]]&lt;&gt;"",B68=1),טבלה1013[[#This Row],[CycleNumber]],"")</f>
        <v/>
      </c>
      <c r="AE67" s="1" t="str">
        <f>IF(AND(טבלה1013[[#This Row],[הווסת פעיל?]]&lt;&gt;"",X66=""),טבלה1013[[#This Row],[CycleNumber]],"")</f>
        <v/>
      </c>
      <c r="AF67" s="1">
        <f>IF(B68=1,"",IF(טבלה1013[[#This Row],[הווסת פעיל?]]=1,IF(טבלה1013[[#This Row],[וסת קבוע אחרון]]=F68,1,0),""))</f>
        <v>0</v>
      </c>
      <c r="AG67" s="1">
        <f>IF(B68=1,"",IF(טבלה1013[[#This Row],[הווסת פעיל?]]=1,IF(OR(טבלה1013[[#This Row],[וסת קבוע אחרון]]=F68,F68=טבלה1013[[#This Row],[LengthofCycle]]),1,0),""))</f>
        <v>0</v>
      </c>
      <c r="AH67" s="1">
        <f>IF(B68=1,"",IF(טבלה1013[[#This Row],[הווסת פעיל?]]=1,IF(OR(טבלה1013[[#This Row],[וסת קבוע אחרון]]=F68,F68=טבלה1013[[#This Row],[LengthofCycle]],AND(טבלה1013[[#This Row],[LengthofCycle]]&lt;&gt;טבלה1013[[#This Row],[וסת קבוע אחרון]],OR(F68=28,F68=29))),1,0),""))</f>
        <v>0</v>
      </c>
      <c r="AI67" s="1" t="str">
        <f>IF(AND(טבלה1013[[#This Row],[הווסת פעיל?]]=1,B68=1),1,"")</f>
        <v/>
      </c>
      <c r="AJ67" s="4" t="str">
        <f>IF(AND(טבלה1013[[#This Row],[הווסת פעיל?]]&lt;&gt;1,B68&lt;&gt;1,B68&lt;&gt;""),IF(טבלה1013[[#This Row],[LengthofCycle]]=F68,1,0),"")</f>
        <v/>
      </c>
      <c r="AK67" s="4" t="str">
        <f>IF(AND(טבלה1013[[#This Row],[הווסת פעיל?]]&lt;&gt;1,B68&lt;&gt;1,B68&lt;&gt;""),IF(OR(טבלה1013[[#This Row],[LengthofCycle]]=F68,F68=29),1,0),"")</f>
        <v/>
      </c>
      <c r="AL67" s="4" t="str">
        <f>IF(AND(טבלה1013[[#This Row],[הווסת פעיל?]]&lt;&gt;1,B68&lt;&gt;1,B68&lt;&gt;""),IF(OR(טבלה1013[[#This Row],[LengthofCycle]]=F68,F68=29,F68=28),1,0),"")</f>
        <v/>
      </c>
    </row>
    <row r="68" spans="1:53" x14ac:dyDescent="0.25">
      <c r="A68" s="1" t="s">
        <v>40</v>
      </c>
      <c r="B68" s="1">
        <v>10</v>
      </c>
      <c r="C68" s="1">
        <v>1</v>
      </c>
      <c r="D68" s="1">
        <v>1</v>
      </c>
      <c r="E68" s="1">
        <v>0</v>
      </c>
      <c r="F68" s="1">
        <v>18</v>
      </c>
      <c r="G68" s="1">
        <f>טבלה1013[[#This Row],[LengthofCycle]]+1</f>
        <v>19</v>
      </c>
      <c r="H68" s="1" t="str">
        <f>IF(IFERROR(LOOKUP(טבלה1013[[#This Row],[ClientID]],קביעויות[השבוע]),FALSE)=טבלה1013[[#This Row],[ClientID]],1,"")</f>
        <v/>
      </c>
      <c r="I68" s="1" t="str">
        <f>IF(AND(טבלה1013[[#This Row],[CycleNumber]]&gt;1,OR(B69="",טבלה1013[[#This Row],[CycleNumber]]&gt;B67)),IF(OR(AND(טבלה1013[[#This Row],[LengthofCycle]]=28,F67=28),AND(טבלה1013[[#This Row],[LengthofCycle]]=35,F67=35)),1,""),"")</f>
        <v/>
      </c>
      <c r="J68" s="1" t="str">
        <f>IF(AND(טבלה1013[[#This Row],[וסת השבוע]]=1,I67=1,טבלה1013[[#This Row],[CycleNumber]]&gt;B67),1,"")</f>
        <v/>
      </c>
      <c r="K68" s="1" t="str">
        <f>IF(טבלה1013[[#This Row],[CycleNumber]]=1,"",IF(טבלה1013[[#This Row],[וסת השבוע]]=1,0,IF(K67="","",IF(K67=0,IF(טבלה1013[[#This Row],[LengthofCycle]]=28,0,1),IF(K67=1,IF(טבלה1013[[#This Row],[LengthofCycle]]+F67=28*2,0,2),IF(K67=2,IF(טבלה1013[[#This Row],[LengthofCycle]]+F67+F66=28*3,0,3),""))))))</f>
        <v/>
      </c>
      <c r="L68" s="1" t="str">
        <f>IF(טבלה1013[[#This Row],[וסת השבוע]]=1,IF(טבלה1013[[#This Row],[וסת השבוע וההפלגה ביחד]]=1,L67+1,0),IF(AND(טבלה1013[[#This Row],[CycleNumber]]&gt;B67,טבלה1013[[#This Row],[CycleNumber]]&gt;1),IF(טבלה1013[[#This Row],[וסת השבוע פעיל?]]&lt;&gt;"",L67+1,""),""))</f>
        <v/>
      </c>
      <c r="M68" s="1" t="str">
        <f>IF(AND(טבלה1013[[#This Row],[וסת השבוע פעיל?]]&lt;&gt;"",טבלה1013[[#This Row],[CycleNumber]]&lt;B69,B69&lt;&gt;"",טבלה1013[[#This Row],[וסת השבוע פעיל?]]&lt;3),IF(K69=0,IF(AND(טבלה1013[[#This Row],[וסת השבוע פעיל?]]&gt;0,I69=1),0,1),0),"")</f>
        <v/>
      </c>
      <c r="N68" s="1" t="str">
        <f t="shared" si="8"/>
        <v/>
      </c>
      <c r="O68" s="1" t="str">
        <f>IF(AND(טבלה1013[[#This Row],[חיזוי - שבוע]]=1,J69=1),1,"")</f>
        <v/>
      </c>
      <c r="P68" s="1" t="str">
        <f>IF(AND(טבלה1013[[#This Row],[חיזוי טוב עם הפלגה?]]=1,טבלה1013[[#This Row],[וסת קבוע אחרון]]&lt;&gt;28,X67=1),1,"")</f>
        <v/>
      </c>
      <c r="Q68" s="1" t="str">
        <f>IF(AND(טבלה1013[[#This Row],[וסת השבוע פעיל?]]&lt;3,OR(טבלה1013[[#This Row],[CycleNumber]]&gt;B69,B69="")),1,"")</f>
        <v/>
      </c>
      <c r="R68" s="1" t="str">
        <f>IF(טבלה1013[[#This Row],[האישה קבעה וסת שבוע?]]=1,IF(טבלה1013[[#This Row],[וסת השבוע פעיל?]]&lt;3,1,0),"")</f>
        <v/>
      </c>
      <c r="S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" s="1">
        <f t="shared" si="13"/>
        <v>0</v>
      </c>
      <c r="U68" s="1">
        <f t="shared" si="14"/>
        <v>0</v>
      </c>
      <c r="V68" s="1">
        <f t="shared" si="15"/>
        <v>0</v>
      </c>
      <c r="W68" s="1">
        <f>IF(טבלה1013[[#This Row],[3 הפלגות זהות]]="","",IF(טבלה1013[[#This Row],[3 הפלגות זהות]]=1,טבלה1013[[#This Row],[LengthofCycle]],W67))</f>
        <v>27</v>
      </c>
      <c r="X68" s="1">
        <f>IF(טבלה1013[[#This Row],[וסת קבוע אחרון]]="","",IF(OR(טבלה1013[[#This Row],[LengthofCycle]]=טבלה1013[[#This Row],[וסת קבוע אחרון]],F67=טבלה1013[[#This Row],[וסת קבוע אחרון]],F66=טבלה1013[[#This Row],[וסת קבוע אחרון]]),1,0))</f>
        <v>0</v>
      </c>
      <c r="Y68" s="1" t="str">
        <f>IF(OR(טבלה1013[[#This Row],[הווסת פעיל?]]=0,טבלה1013[[#This Row],[הווסת פעיל?]]=""),"",SUM(Y67,טבלה1013[[#This Row],[הווסת פעיל?]]))</f>
        <v/>
      </c>
      <c r="Z68" s="1" t="str">
        <f>IF(AND(טבלה1013[[#This Row],[כמה מחזורים עד עקירה]]&lt;&gt;"",Y69=""),טבלה1013[[#This Row],[כמה מחזורים עד עקירה]],"")</f>
        <v/>
      </c>
      <c r="AA68" s="1" t="str">
        <f>IF(AND(טבלה1013[[#This Row],[הווסת פעיל?]]=1,טבלה1013[[#This Row],[וסת קבוע אחרון]]&lt;&gt;W67),טבלה1013[[#This Row],[וסת קבוע אחרון]],"")</f>
        <v/>
      </c>
      <c r="AB68" s="1" t="str">
        <f>IF(AND(טבלה1013[[#This Row],[הווסת פעיל?]]=1,X67=0,טבלה1013[[#This Row],[וסת קבוע אחרון]]=W67),טבלה1013[[#This Row],[וסת קבוע אחרון]],"")</f>
        <v/>
      </c>
      <c r="AC68" s="1" t="str">
        <f>IF(AND(טבלה1013[[#This Row],[הווסת פעיל?]]=1,X67=0,טבלה1013[[#This Row],[וסת קבוע אחרון]]&lt;&gt;W67),1,"")</f>
        <v/>
      </c>
      <c r="AD68" s="1" t="str">
        <f>IF(AND(טבלה1013[[#This Row],[הווסת פעיל?]]&lt;&gt;"",B69=1),טבלה1013[[#This Row],[CycleNumber]],"")</f>
        <v/>
      </c>
      <c r="AE68" s="1" t="str">
        <f>IF(AND(טבלה1013[[#This Row],[הווסת פעיל?]]&lt;&gt;"",X67=""),טבלה1013[[#This Row],[CycleNumber]],"")</f>
        <v/>
      </c>
      <c r="AF68" s="1" t="str">
        <f>IF(B69=1,"",IF(טבלה1013[[#This Row],[הווסת פעיל?]]=1,IF(טבלה1013[[#This Row],[וסת קבוע אחרון]]=F69,1,0),""))</f>
        <v/>
      </c>
      <c r="AG68" s="1" t="str">
        <f>IF(B69=1,"",IF(טבלה1013[[#This Row],[הווסת פעיל?]]=1,IF(OR(טבלה1013[[#This Row],[וסת קבוע אחרון]]=F69,F69=טבלה1013[[#This Row],[LengthofCycle]]),1,0),""))</f>
        <v/>
      </c>
      <c r="AH68" s="1" t="str">
        <f>IF(B69=1,"",IF(טבלה1013[[#This Row],[הווסת פעיל?]]=1,IF(OR(טבלה1013[[#This Row],[וסת קבוע אחרון]]=F69,F69=טבלה1013[[#This Row],[LengthofCycle]],AND(טבלה1013[[#This Row],[LengthofCycle]]&lt;&gt;טבלה1013[[#This Row],[וסת קבוע אחרון]],OR(F69=28,F69=29))),1,0),""))</f>
        <v/>
      </c>
      <c r="AI68" s="1" t="str">
        <f>IF(AND(טבלה1013[[#This Row],[הווסת פעיל?]]=1,B69=1),1,"")</f>
        <v/>
      </c>
      <c r="AJ68" s="4">
        <f>IF(AND(טבלה1013[[#This Row],[הווסת פעיל?]]&lt;&gt;1,B69&lt;&gt;1,B69&lt;&gt;""),IF(טבלה1013[[#This Row],[LengthofCycle]]=F69,1,0),"")</f>
        <v>0</v>
      </c>
      <c r="AK68" s="4">
        <f>IF(AND(טבלה1013[[#This Row],[הווסת פעיל?]]&lt;&gt;1,B69&lt;&gt;1,B69&lt;&gt;""),IF(OR(טבלה1013[[#This Row],[LengthofCycle]]=F69,F69=29),1,0),"")</f>
        <v>0</v>
      </c>
      <c r="AL68" s="4">
        <f>IF(AND(טבלה1013[[#This Row],[הווסת פעיל?]]&lt;&gt;1,B69&lt;&gt;1,B69&lt;&gt;""),IF(OR(טבלה1013[[#This Row],[LengthofCycle]]=F69,F69=29,F69=28),1,0),"")</f>
        <v>0</v>
      </c>
    </row>
    <row r="69" spans="1:53" x14ac:dyDescent="0.25">
      <c r="A69" s="1" t="s">
        <v>40</v>
      </c>
      <c r="B69" s="1">
        <v>11</v>
      </c>
      <c r="C69" s="1">
        <v>1</v>
      </c>
      <c r="D69" s="1">
        <v>1</v>
      </c>
      <c r="E69" s="1">
        <v>0</v>
      </c>
      <c r="F69" s="1">
        <v>26</v>
      </c>
      <c r="G69" s="1">
        <f>טבלה1013[[#This Row],[LengthofCycle]]+1</f>
        <v>27</v>
      </c>
      <c r="H69" s="1" t="str">
        <f>IF(IFERROR(LOOKUP(טבלה1013[[#This Row],[ClientID]],קביעויות[השבוע]),FALSE)=טבלה1013[[#This Row],[ClientID]],1,"")</f>
        <v/>
      </c>
      <c r="I69" s="1" t="str">
        <f>IF(AND(טבלה1013[[#This Row],[CycleNumber]]&gt;1,OR(B70="",טבלה1013[[#This Row],[CycleNumber]]&gt;B68)),IF(OR(AND(טבלה1013[[#This Row],[LengthofCycle]]=28,F68=28),AND(טבלה1013[[#This Row],[LengthofCycle]]=35,F68=35)),1,""),"")</f>
        <v/>
      </c>
      <c r="J69" s="1" t="str">
        <f>IF(AND(טבלה1013[[#This Row],[וסת השבוע]]=1,I68=1,טבלה1013[[#This Row],[CycleNumber]]&gt;B68),1,"")</f>
        <v/>
      </c>
      <c r="K69" s="1" t="str">
        <f>IF(טבלה1013[[#This Row],[CycleNumber]]=1,"",IF(טבלה1013[[#This Row],[וסת השבוע]]=1,0,IF(K68="","",IF(K68=0,IF(טבלה1013[[#This Row],[LengthofCycle]]=28,0,1),IF(K68=1,IF(טבלה1013[[#This Row],[LengthofCycle]]+F68=28*2,0,2),IF(K68=2,IF(טבלה1013[[#This Row],[LengthofCycle]]+F68+F67=28*3,0,3),""))))))</f>
        <v/>
      </c>
      <c r="L69" s="1" t="str">
        <f>IF(טבלה1013[[#This Row],[וסת השבוע]]=1,IF(טבלה1013[[#This Row],[וסת השבוע וההפלגה ביחד]]=1,L68+1,0),IF(AND(טבלה1013[[#This Row],[CycleNumber]]&gt;B68,טבלה1013[[#This Row],[CycleNumber]]&gt;1),IF(טבלה1013[[#This Row],[וסת השבוע פעיל?]]&lt;&gt;"",L68+1,""),""))</f>
        <v/>
      </c>
      <c r="M69" s="1" t="str">
        <f>IF(AND(טבלה1013[[#This Row],[וסת השבוע פעיל?]]&lt;&gt;"",טבלה1013[[#This Row],[CycleNumber]]&lt;B70,B70&lt;&gt;"",טבלה1013[[#This Row],[וסת השבוע פעיל?]]&lt;3),IF(K70=0,IF(AND(טבלה1013[[#This Row],[וסת השבוע פעיל?]]&gt;0,I70=1),0,1),0),"")</f>
        <v/>
      </c>
      <c r="N69" s="1" t="str">
        <f t="shared" si="8"/>
        <v/>
      </c>
      <c r="O69" s="1" t="str">
        <f>IF(AND(טבלה1013[[#This Row],[חיזוי - שבוע]]=1,J70=1),1,"")</f>
        <v/>
      </c>
      <c r="P69" s="1" t="str">
        <f>IF(AND(טבלה1013[[#This Row],[חיזוי טוב עם הפלגה?]]=1,טבלה1013[[#This Row],[וסת קבוע אחרון]]&lt;&gt;28,X68=1),1,"")</f>
        <v/>
      </c>
      <c r="Q69" s="1" t="str">
        <f>IF(AND(טבלה1013[[#This Row],[וסת השבוע פעיל?]]&lt;3,OR(טבלה1013[[#This Row],[CycleNumber]]&gt;B70,B70="")),1,"")</f>
        <v/>
      </c>
      <c r="R69" s="1" t="str">
        <f>IF(טבלה1013[[#This Row],[האישה קבעה וסת שבוע?]]=1,IF(טבלה1013[[#This Row],[וסת השבוע פעיל?]]&lt;3,1,0),"")</f>
        <v/>
      </c>
      <c r="S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" s="1">
        <f t="shared" si="13"/>
        <v>0</v>
      </c>
      <c r="U69" s="1">
        <f t="shared" si="14"/>
        <v>0</v>
      </c>
      <c r="V69" s="1">
        <f t="shared" si="15"/>
        <v>0</v>
      </c>
      <c r="W69" s="1">
        <f>IF(טבלה1013[[#This Row],[3 הפלגות זהות]]="","",IF(טבלה1013[[#This Row],[3 הפלגות זהות]]=1,טבלה1013[[#This Row],[LengthofCycle]],W68))</f>
        <v>27</v>
      </c>
      <c r="X69" s="1">
        <f>IF(טבלה1013[[#This Row],[וסת קבוע אחרון]]="","",IF(OR(טבלה1013[[#This Row],[LengthofCycle]]=טבלה1013[[#This Row],[וסת קבוע אחרון]],F68=טבלה1013[[#This Row],[וסת קבוע אחרון]],F67=טבלה1013[[#This Row],[וסת קבוע אחרון]]),1,0))</f>
        <v>0</v>
      </c>
      <c r="Y69" s="1" t="str">
        <f>IF(OR(טבלה1013[[#This Row],[הווסת פעיל?]]=0,טבלה1013[[#This Row],[הווסת פעיל?]]=""),"",SUM(Y68,טבלה1013[[#This Row],[הווסת פעיל?]]))</f>
        <v/>
      </c>
      <c r="Z69" s="1" t="str">
        <f>IF(AND(טבלה1013[[#This Row],[כמה מחזורים עד עקירה]]&lt;&gt;"",Y70=""),טבלה1013[[#This Row],[כמה מחזורים עד עקירה]],"")</f>
        <v/>
      </c>
      <c r="AA69" s="1" t="str">
        <f>IF(AND(טבלה1013[[#This Row],[הווסת פעיל?]]=1,טבלה1013[[#This Row],[וסת קבוע אחרון]]&lt;&gt;W68),טבלה1013[[#This Row],[וסת קבוע אחרון]],"")</f>
        <v/>
      </c>
      <c r="AB69" s="1" t="str">
        <f>IF(AND(טבלה1013[[#This Row],[הווסת פעיל?]]=1,X68=0,טבלה1013[[#This Row],[וסת קבוע אחרון]]=W68),טבלה1013[[#This Row],[וסת קבוע אחרון]],"")</f>
        <v/>
      </c>
      <c r="AC69" s="1" t="str">
        <f>IF(AND(טבלה1013[[#This Row],[הווסת פעיל?]]=1,X68=0,טבלה1013[[#This Row],[וסת קבוע אחרון]]&lt;&gt;W68),1,"")</f>
        <v/>
      </c>
      <c r="AD69" s="1" t="str">
        <f>IF(AND(טבלה1013[[#This Row],[הווסת פעיל?]]&lt;&gt;"",B70=1),טבלה1013[[#This Row],[CycleNumber]],"")</f>
        <v/>
      </c>
      <c r="AE69" s="1" t="str">
        <f>IF(AND(טבלה1013[[#This Row],[הווסת פעיל?]]&lt;&gt;"",X68=""),טבלה1013[[#This Row],[CycleNumber]],"")</f>
        <v/>
      </c>
      <c r="AF69" s="1" t="str">
        <f>IF(B70=1,"",IF(טבלה1013[[#This Row],[הווסת פעיל?]]=1,IF(טבלה1013[[#This Row],[וסת קבוע אחרון]]=F70,1,0),""))</f>
        <v/>
      </c>
      <c r="AG69" s="1" t="str">
        <f>IF(B70=1,"",IF(טבלה1013[[#This Row],[הווסת פעיל?]]=1,IF(OR(טבלה1013[[#This Row],[וסת קבוע אחרון]]=F70,F70=טבלה1013[[#This Row],[LengthofCycle]]),1,0),""))</f>
        <v/>
      </c>
      <c r="AH69" s="1" t="str">
        <f>IF(B70=1,"",IF(טבלה1013[[#This Row],[הווסת פעיל?]]=1,IF(OR(טבלה1013[[#This Row],[וסת קבוע אחרון]]=F70,F70=טבלה1013[[#This Row],[LengthofCycle]],AND(טבלה1013[[#This Row],[LengthofCycle]]&lt;&gt;טבלה1013[[#This Row],[וסת קבוע אחרון]],OR(F70=28,F70=29))),1,0),""))</f>
        <v/>
      </c>
      <c r="AI69" s="1" t="str">
        <f>IF(AND(טבלה1013[[#This Row],[הווסת פעיל?]]=1,B70=1),1,"")</f>
        <v/>
      </c>
      <c r="AJ69" s="4">
        <f>IF(AND(טבלה1013[[#This Row],[הווסת פעיל?]]&lt;&gt;1,B70&lt;&gt;1,B70&lt;&gt;""),IF(טבלה1013[[#This Row],[LengthofCycle]]=F70,1,0),"")</f>
        <v>0</v>
      </c>
      <c r="AK69" s="4">
        <f>IF(AND(טבלה1013[[#This Row],[הווסת פעיל?]]&lt;&gt;1,B70&lt;&gt;1,B70&lt;&gt;""),IF(OR(טבלה1013[[#This Row],[LengthofCycle]]=F70,F70=29),1,0),"")</f>
        <v>0</v>
      </c>
      <c r="AL69" s="4">
        <f>IF(AND(טבלה1013[[#This Row],[הווסת פעיל?]]&lt;&gt;1,B70&lt;&gt;1,B70&lt;&gt;""),IF(OR(טבלה1013[[#This Row],[LengthofCycle]]=F70,F70=29,F70=28),1,0),"")</f>
        <v>0</v>
      </c>
    </row>
    <row r="70" spans="1:53" x14ac:dyDescent="0.25">
      <c r="A70" s="1" t="s">
        <v>40</v>
      </c>
      <c r="B70" s="1">
        <v>12</v>
      </c>
      <c r="C70" s="1">
        <v>1</v>
      </c>
      <c r="D70" s="1">
        <v>1</v>
      </c>
      <c r="E70" s="1">
        <v>0</v>
      </c>
      <c r="F70" s="1">
        <v>24</v>
      </c>
      <c r="G70" s="1">
        <f>טבלה1013[[#This Row],[LengthofCycle]]+1</f>
        <v>25</v>
      </c>
      <c r="H70" s="1" t="str">
        <f>IF(IFERROR(LOOKUP(טבלה1013[[#This Row],[ClientID]],קביעויות[השבוע]),FALSE)=טבלה1013[[#This Row],[ClientID]],1,"")</f>
        <v/>
      </c>
      <c r="I70" s="1" t="str">
        <f>IF(AND(טבלה1013[[#This Row],[CycleNumber]]&gt;1,OR(B71="",טבלה1013[[#This Row],[CycleNumber]]&gt;B69)),IF(OR(AND(טבלה1013[[#This Row],[LengthofCycle]]=28,F69=28),AND(טבלה1013[[#This Row],[LengthofCycle]]=35,F69=35)),1,""),"")</f>
        <v/>
      </c>
      <c r="J70" s="1" t="str">
        <f>IF(AND(טבלה1013[[#This Row],[וסת השבוע]]=1,I69=1,טבלה1013[[#This Row],[CycleNumber]]&gt;B69),1,"")</f>
        <v/>
      </c>
      <c r="K70" s="1" t="str">
        <f>IF(טבלה1013[[#This Row],[CycleNumber]]=1,"",IF(טבלה1013[[#This Row],[וסת השבוע]]=1,0,IF(K69="","",IF(K69=0,IF(טבלה1013[[#This Row],[LengthofCycle]]=28,0,1),IF(K69=1,IF(טבלה1013[[#This Row],[LengthofCycle]]+F69=28*2,0,2),IF(K69=2,IF(טבלה1013[[#This Row],[LengthofCycle]]+F69+F68=28*3,0,3),""))))))</f>
        <v/>
      </c>
      <c r="L70" s="1" t="str">
        <f>IF(טבלה1013[[#This Row],[וסת השבוע]]=1,IF(טבלה1013[[#This Row],[וסת השבוע וההפלגה ביחד]]=1,L69+1,0),IF(AND(טבלה1013[[#This Row],[CycleNumber]]&gt;B69,טבלה1013[[#This Row],[CycleNumber]]&gt;1),IF(טבלה1013[[#This Row],[וסת השבוע פעיל?]]&lt;&gt;"",L69+1,""),""))</f>
        <v/>
      </c>
      <c r="M70" s="1" t="str">
        <f>IF(AND(טבלה1013[[#This Row],[וסת השבוע פעיל?]]&lt;&gt;"",טבלה1013[[#This Row],[CycleNumber]]&lt;B71,B71&lt;&gt;"",טבלה1013[[#This Row],[וסת השבוע פעיל?]]&lt;3),IF(K71=0,IF(AND(טבלה1013[[#This Row],[וסת השבוע פעיל?]]&gt;0,I71=1),0,1),0),"")</f>
        <v/>
      </c>
      <c r="N70" s="1" t="str">
        <f t="shared" si="8"/>
        <v/>
      </c>
      <c r="O70" s="1" t="str">
        <f>IF(AND(טבלה1013[[#This Row],[חיזוי - שבוע]]=1,J71=1),1,"")</f>
        <v/>
      </c>
      <c r="P70" s="1" t="str">
        <f>IF(AND(טבלה1013[[#This Row],[חיזוי טוב עם הפלגה?]]=1,טבלה1013[[#This Row],[וסת קבוע אחרון]]&lt;&gt;28,X69=1),1,"")</f>
        <v/>
      </c>
      <c r="Q70" s="1" t="str">
        <f>IF(AND(טבלה1013[[#This Row],[וסת השבוע פעיל?]]&lt;3,OR(טבלה1013[[#This Row],[CycleNumber]]&gt;B71,B71="")),1,"")</f>
        <v/>
      </c>
      <c r="R70" s="1" t="str">
        <f>IF(טבלה1013[[#This Row],[האישה קבעה וסת שבוע?]]=1,IF(טבלה1013[[#This Row],[וסת השבוע פעיל?]]&lt;3,1,0),"")</f>
        <v/>
      </c>
      <c r="S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" s="1">
        <f t="shared" si="13"/>
        <v>0</v>
      </c>
      <c r="U70" s="1">
        <f t="shared" si="14"/>
        <v>0</v>
      </c>
      <c r="V70" s="1">
        <f t="shared" si="15"/>
        <v>0</v>
      </c>
      <c r="W70" s="1">
        <f>IF(טבלה1013[[#This Row],[3 הפלגות זהות]]="","",IF(טבלה1013[[#This Row],[3 הפלגות זהות]]=1,טבלה1013[[#This Row],[LengthofCycle]],W69))</f>
        <v>27</v>
      </c>
      <c r="X70" s="1">
        <f>IF(טבלה1013[[#This Row],[וסת קבוע אחרון]]="","",IF(OR(טבלה1013[[#This Row],[LengthofCycle]]=טבלה1013[[#This Row],[וסת קבוע אחרון]],F69=טבלה1013[[#This Row],[וסת קבוע אחרון]],F68=טבלה1013[[#This Row],[וסת קבוע אחרון]]),1,0))</f>
        <v>0</v>
      </c>
      <c r="Y70" s="1" t="str">
        <f>IF(OR(טבלה1013[[#This Row],[הווסת פעיל?]]=0,טבלה1013[[#This Row],[הווסת פעיל?]]=""),"",SUM(Y69,טבלה1013[[#This Row],[הווסת פעיל?]]))</f>
        <v/>
      </c>
      <c r="Z70" s="1" t="str">
        <f>IF(AND(טבלה1013[[#This Row],[כמה מחזורים עד עקירה]]&lt;&gt;"",Y71=""),טבלה1013[[#This Row],[כמה מחזורים עד עקירה]],"")</f>
        <v/>
      </c>
      <c r="AA70" s="1" t="str">
        <f>IF(AND(טבלה1013[[#This Row],[הווסת פעיל?]]=1,טבלה1013[[#This Row],[וסת קבוע אחרון]]&lt;&gt;W69),טבלה1013[[#This Row],[וסת קבוע אחרון]],"")</f>
        <v/>
      </c>
      <c r="AB70" s="1" t="str">
        <f>IF(AND(טבלה1013[[#This Row],[הווסת פעיל?]]=1,X69=0,טבלה1013[[#This Row],[וסת קבוע אחרון]]=W69),טבלה1013[[#This Row],[וסת קבוע אחרון]],"")</f>
        <v/>
      </c>
      <c r="AC70" s="1" t="str">
        <f>IF(AND(טבלה1013[[#This Row],[הווסת פעיל?]]=1,X69=0,טבלה1013[[#This Row],[וסת קבוע אחרון]]&lt;&gt;W69),1,"")</f>
        <v/>
      </c>
      <c r="AD70" s="1" t="str">
        <f>IF(AND(טבלה1013[[#This Row],[הווסת פעיל?]]&lt;&gt;"",B71=1),טבלה1013[[#This Row],[CycleNumber]],"")</f>
        <v/>
      </c>
      <c r="AE70" s="1" t="str">
        <f>IF(AND(טבלה1013[[#This Row],[הווסת פעיל?]]&lt;&gt;"",X69=""),טבלה1013[[#This Row],[CycleNumber]],"")</f>
        <v/>
      </c>
      <c r="AF70" s="1" t="str">
        <f>IF(B71=1,"",IF(טבלה1013[[#This Row],[הווסת פעיל?]]=1,IF(טבלה1013[[#This Row],[וסת קבוע אחרון]]=F71,1,0),""))</f>
        <v/>
      </c>
      <c r="AG70" s="1" t="str">
        <f>IF(B71=1,"",IF(טבלה1013[[#This Row],[הווסת פעיל?]]=1,IF(OR(טבלה1013[[#This Row],[וסת קבוע אחרון]]=F71,F71=טבלה1013[[#This Row],[LengthofCycle]]),1,0),""))</f>
        <v/>
      </c>
      <c r="AH70" s="1" t="str">
        <f>IF(B71=1,"",IF(טבלה1013[[#This Row],[הווסת פעיל?]]=1,IF(OR(טבלה1013[[#This Row],[וסת קבוע אחרון]]=F71,F71=טבלה1013[[#This Row],[LengthofCycle]],AND(טבלה1013[[#This Row],[LengthofCycle]]&lt;&gt;טבלה1013[[#This Row],[וסת קבוע אחרון]],OR(F71=28,F71=29))),1,0),""))</f>
        <v/>
      </c>
      <c r="AI70" s="1" t="str">
        <f>IF(AND(טבלה1013[[#This Row],[הווסת פעיל?]]=1,B71=1),1,"")</f>
        <v/>
      </c>
      <c r="AJ70" s="4">
        <f>IF(AND(טבלה1013[[#This Row],[הווסת פעיל?]]&lt;&gt;1,B71&lt;&gt;1,B71&lt;&gt;""),IF(טבלה1013[[#This Row],[LengthofCycle]]=F71,1,0),"")</f>
        <v>0</v>
      </c>
      <c r="AK70" s="4">
        <f>IF(AND(טבלה1013[[#This Row],[הווסת פעיל?]]&lt;&gt;1,B71&lt;&gt;1,B71&lt;&gt;""),IF(OR(טבלה1013[[#This Row],[LengthofCycle]]=F71,F71=29),1,0),"")</f>
        <v>0</v>
      </c>
      <c r="AL70" s="4">
        <f>IF(AND(טבלה1013[[#This Row],[הווסת פעיל?]]&lt;&gt;1,B71&lt;&gt;1,B71&lt;&gt;""),IF(OR(טבלה1013[[#This Row],[LengthofCycle]]=F71,F71=29,F71=28),1,0),"")</f>
        <v>0</v>
      </c>
    </row>
    <row r="71" spans="1:53" x14ac:dyDescent="0.25">
      <c r="A71" s="1" t="s">
        <v>40</v>
      </c>
      <c r="B71" s="1">
        <v>13</v>
      </c>
      <c r="C71" s="1">
        <v>1</v>
      </c>
      <c r="D71" s="1">
        <v>1</v>
      </c>
      <c r="E71" s="1">
        <v>0</v>
      </c>
      <c r="F71" s="1">
        <v>27</v>
      </c>
      <c r="G71" s="1">
        <f>טבלה1013[[#This Row],[LengthofCycle]]+1</f>
        <v>28</v>
      </c>
      <c r="H71" s="1" t="str">
        <f>IF(IFERROR(LOOKUP(טבלה1013[[#This Row],[ClientID]],קביעויות[השבוע]),FALSE)=טבלה1013[[#This Row],[ClientID]],1,"")</f>
        <v/>
      </c>
      <c r="I71" s="1" t="str">
        <f>IF(AND(טבלה1013[[#This Row],[CycleNumber]]&gt;1,OR(B72="",טבלה1013[[#This Row],[CycleNumber]]&gt;B70)),IF(OR(AND(טבלה1013[[#This Row],[LengthofCycle]]=28,F70=28),AND(טבלה1013[[#This Row],[LengthofCycle]]=35,F70=35)),1,""),"")</f>
        <v/>
      </c>
      <c r="J71" s="1" t="str">
        <f>IF(AND(טבלה1013[[#This Row],[וסת השבוע]]=1,I70=1,טבלה1013[[#This Row],[CycleNumber]]&gt;B70),1,"")</f>
        <v/>
      </c>
      <c r="K71" s="1" t="str">
        <f>IF(טבלה1013[[#This Row],[CycleNumber]]=1,"",IF(טבלה1013[[#This Row],[וסת השבוע]]=1,0,IF(K70="","",IF(K70=0,IF(טבלה1013[[#This Row],[LengthofCycle]]=28,0,1),IF(K70=1,IF(טבלה1013[[#This Row],[LengthofCycle]]+F70=28*2,0,2),IF(K70=2,IF(טבלה1013[[#This Row],[LengthofCycle]]+F70+F69=28*3,0,3),""))))))</f>
        <v/>
      </c>
      <c r="L71" s="1" t="str">
        <f>IF(טבלה1013[[#This Row],[וסת השבוע]]=1,IF(טבלה1013[[#This Row],[וסת השבוע וההפלגה ביחד]]=1,L70+1,0),IF(AND(טבלה1013[[#This Row],[CycleNumber]]&gt;B70,טבלה1013[[#This Row],[CycleNumber]]&gt;1),IF(טבלה1013[[#This Row],[וסת השבוע פעיל?]]&lt;&gt;"",L70+1,""),""))</f>
        <v/>
      </c>
      <c r="M71" s="1" t="str">
        <f>IF(AND(טבלה1013[[#This Row],[וסת השבוע פעיל?]]&lt;&gt;"",טבלה1013[[#This Row],[CycleNumber]]&lt;B72,B72&lt;&gt;"",טבלה1013[[#This Row],[וסת השבוע פעיל?]]&lt;3),IF(K72=0,IF(AND(טבלה1013[[#This Row],[וסת השבוע פעיל?]]&gt;0,I72=1),0,1),0),"")</f>
        <v/>
      </c>
      <c r="N71" s="1" t="str">
        <f t="shared" si="8"/>
        <v/>
      </c>
      <c r="O71" s="1" t="str">
        <f>IF(AND(טבלה1013[[#This Row],[חיזוי - שבוע]]=1,J72=1),1,"")</f>
        <v/>
      </c>
      <c r="P71" s="1" t="str">
        <f>IF(AND(טבלה1013[[#This Row],[חיזוי טוב עם הפלגה?]]=1,טבלה1013[[#This Row],[וסת קבוע אחרון]]&lt;&gt;28,X70=1),1,"")</f>
        <v/>
      </c>
      <c r="Q71" s="1" t="str">
        <f>IF(AND(טבלה1013[[#This Row],[וסת השבוע פעיל?]]&lt;3,OR(טבלה1013[[#This Row],[CycleNumber]]&gt;B72,B72="")),1,"")</f>
        <v/>
      </c>
      <c r="R71" s="1" t="str">
        <f>IF(טבלה1013[[#This Row],[האישה קבעה וסת שבוע?]]=1,IF(טבלה1013[[#This Row],[וסת השבוע פעיל?]]&lt;3,1,0),"")</f>
        <v/>
      </c>
      <c r="S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" s="1">
        <f t="shared" si="13"/>
        <v>0</v>
      </c>
      <c r="U71" s="1">
        <f t="shared" si="14"/>
        <v>0</v>
      </c>
      <c r="V71" s="1">
        <f t="shared" si="15"/>
        <v>0</v>
      </c>
      <c r="W71" s="1">
        <f>IF(טבלה1013[[#This Row],[3 הפלגות זהות]]="","",IF(טבלה1013[[#This Row],[3 הפלגות זהות]]=1,טבלה1013[[#This Row],[LengthofCycle]],W70))</f>
        <v>27</v>
      </c>
      <c r="X71" s="1">
        <f>IF(טבלה1013[[#This Row],[וסת קבוע אחרון]]="","",IF(OR(טבלה1013[[#This Row],[LengthofCycle]]=טבלה1013[[#This Row],[וסת קבוע אחרון]],F70=טבלה1013[[#This Row],[וסת קבוע אחרון]],F69=טבלה1013[[#This Row],[וסת קבוע אחרון]]),1,0))</f>
        <v>1</v>
      </c>
      <c r="Y71" s="1">
        <f>IF(OR(טבלה1013[[#This Row],[הווסת פעיל?]]=0,טבלה1013[[#This Row],[הווסת פעיל?]]=""),"",SUM(Y70,טבלה1013[[#This Row],[הווסת פעיל?]]))</f>
        <v>1</v>
      </c>
      <c r="Z71" s="1" t="str">
        <f>IF(AND(טבלה1013[[#This Row],[כמה מחזורים עד עקירה]]&lt;&gt;"",Y72=""),טבלה1013[[#This Row],[כמה מחזורים עד עקירה]],"")</f>
        <v/>
      </c>
      <c r="AA71" s="1" t="str">
        <f>IF(AND(טבלה1013[[#This Row],[הווסת פעיל?]]=1,טבלה1013[[#This Row],[וסת קבוע אחרון]]&lt;&gt;W70),טבלה1013[[#This Row],[וסת קבוע אחרון]],"")</f>
        <v/>
      </c>
      <c r="AB71" s="1">
        <f>IF(AND(טבלה1013[[#This Row],[הווסת פעיל?]]=1,X70=0,טבלה1013[[#This Row],[וסת קבוע אחרון]]=W70),טבלה1013[[#This Row],[וסת קבוע אחרון]],"")</f>
        <v>27</v>
      </c>
      <c r="AC71" s="1" t="str">
        <f>IF(AND(טבלה1013[[#This Row],[הווסת פעיל?]]=1,X70=0,טבלה1013[[#This Row],[וסת קבוע אחרון]]&lt;&gt;W70),1,"")</f>
        <v/>
      </c>
      <c r="AD71" s="1" t="str">
        <f>IF(AND(טבלה1013[[#This Row],[הווסת פעיל?]]&lt;&gt;"",B72=1),טבלה1013[[#This Row],[CycleNumber]],"")</f>
        <v/>
      </c>
      <c r="AE71" s="1" t="str">
        <f>IF(AND(טבלה1013[[#This Row],[הווסת פעיל?]]&lt;&gt;"",X70=""),טבלה1013[[#This Row],[CycleNumber]],"")</f>
        <v/>
      </c>
      <c r="AF71" s="1">
        <f>IF(B72=1,"",IF(טבלה1013[[#This Row],[הווסת פעיל?]]=1,IF(טבלה1013[[#This Row],[וסת קבוע אחרון]]=F72,1,0),""))</f>
        <v>0</v>
      </c>
      <c r="AG71" s="1">
        <f>IF(B72=1,"",IF(טבלה1013[[#This Row],[הווסת פעיל?]]=1,IF(OR(טבלה1013[[#This Row],[וסת קבוע אחרון]]=F72,F72=טבלה1013[[#This Row],[LengthofCycle]]),1,0),""))</f>
        <v>0</v>
      </c>
      <c r="AH71" s="1">
        <f>IF(B72=1,"",IF(טבלה1013[[#This Row],[הווסת פעיל?]]=1,IF(OR(טבלה1013[[#This Row],[וסת קבוע אחרון]]=F72,F72=טבלה1013[[#This Row],[LengthofCycle]],AND(טבלה1013[[#This Row],[LengthofCycle]]&lt;&gt;טבלה1013[[#This Row],[וסת קבוע אחרון]],OR(F72=28,F72=29))),1,0),""))</f>
        <v>0</v>
      </c>
      <c r="AI71" s="1" t="str">
        <f>IF(AND(טבלה1013[[#This Row],[הווסת פעיל?]]=1,B72=1),1,"")</f>
        <v/>
      </c>
      <c r="AJ71" s="4" t="str">
        <f>IF(AND(טבלה1013[[#This Row],[הווסת פעיל?]]&lt;&gt;1,B72&lt;&gt;1,B72&lt;&gt;""),IF(טבלה1013[[#This Row],[LengthofCycle]]=F72,1,0),"")</f>
        <v/>
      </c>
      <c r="AK71" s="4" t="str">
        <f>IF(AND(טבלה1013[[#This Row],[הווסת פעיל?]]&lt;&gt;1,B72&lt;&gt;1,B72&lt;&gt;""),IF(OR(טבלה1013[[#This Row],[LengthofCycle]]=F72,F72=29),1,0),"")</f>
        <v/>
      </c>
      <c r="AL71" s="4" t="str">
        <f>IF(AND(טבלה1013[[#This Row],[הווסת פעיל?]]&lt;&gt;1,B72&lt;&gt;1,B72&lt;&gt;""),IF(OR(טבלה1013[[#This Row],[LengthofCycle]]=F72,F72=29,F72=28),1,0),"")</f>
        <v/>
      </c>
    </row>
    <row r="72" spans="1:53" x14ac:dyDescent="0.25">
      <c r="A72" s="1" t="s">
        <v>40</v>
      </c>
      <c r="B72" s="1">
        <v>14</v>
      </c>
      <c r="C72" s="1">
        <v>1</v>
      </c>
      <c r="D72" s="1">
        <v>1</v>
      </c>
      <c r="E72" s="1">
        <v>0</v>
      </c>
      <c r="F72" s="1">
        <v>26</v>
      </c>
      <c r="G72" s="1">
        <f>טבלה1013[[#This Row],[LengthofCycle]]+1</f>
        <v>27</v>
      </c>
      <c r="H72" s="1" t="str">
        <f>IF(IFERROR(LOOKUP(טבלה1013[[#This Row],[ClientID]],קביעויות[השבוע]),FALSE)=טבלה1013[[#This Row],[ClientID]],1,"")</f>
        <v/>
      </c>
      <c r="I72" s="1" t="str">
        <f>IF(AND(טבלה1013[[#This Row],[CycleNumber]]&gt;1,OR(B73="",טבלה1013[[#This Row],[CycleNumber]]&gt;B71)),IF(OR(AND(טבלה1013[[#This Row],[LengthofCycle]]=28,F71=28),AND(טבלה1013[[#This Row],[LengthofCycle]]=35,F71=35)),1,""),"")</f>
        <v/>
      </c>
      <c r="J72" s="1" t="str">
        <f>IF(AND(טבלה1013[[#This Row],[וסת השבוע]]=1,I71=1,טבלה1013[[#This Row],[CycleNumber]]&gt;B71),1,"")</f>
        <v/>
      </c>
      <c r="K72" s="1" t="str">
        <f>IF(טבלה1013[[#This Row],[CycleNumber]]=1,"",IF(טבלה1013[[#This Row],[וסת השבוע]]=1,0,IF(K71="","",IF(K71=0,IF(טבלה1013[[#This Row],[LengthofCycle]]=28,0,1),IF(K71=1,IF(טבלה1013[[#This Row],[LengthofCycle]]+F71=28*2,0,2),IF(K71=2,IF(טבלה1013[[#This Row],[LengthofCycle]]+F71+F70=28*3,0,3),""))))))</f>
        <v/>
      </c>
      <c r="L72" s="1" t="str">
        <f>IF(טבלה1013[[#This Row],[וסת השבוע]]=1,IF(טבלה1013[[#This Row],[וסת השבוע וההפלגה ביחד]]=1,L71+1,0),IF(AND(טבלה1013[[#This Row],[CycleNumber]]&gt;B71,טבלה1013[[#This Row],[CycleNumber]]&gt;1),IF(טבלה1013[[#This Row],[וסת השבוע פעיל?]]&lt;&gt;"",L71+1,""),""))</f>
        <v/>
      </c>
      <c r="M72" s="1" t="str">
        <f>IF(AND(טבלה1013[[#This Row],[וסת השבוע פעיל?]]&lt;&gt;"",טבלה1013[[#This Row],[CycleNumber]]&lt;B73,B73&lt;&gt;"",טבלה1013[[#This Row],[וסת השבוע פעיל?]]&lt;3),IF(K73=0,IF(AND(טבלה1013[[#This Row],[וסת השבוע פעיל?]]&gt;0,I73=1),0,1),0),"")</f>
        <v/>
      </c>
      <c r="N72" s="1" t="str">
        <f t="shared" si="8"/>
        <v/>
      </c>
      <c r="O72" s="1" t="str">
        <f>IF(AND(טבלה1013[[#This Row],[חיזוי - שבוע]]=1,J73=1),1,"")</f>
        <v/>
      </c>
      <c r="P72" s="1" t="str">
        <f>IF(AND(טבלה1013[[#This Row],[חיזוי טוב עם הפלגה?]]=1,טבלה1013[[#This Row],[וסת קבוע אחרון]]&lt;&gt;28,X71=1),1,"")</f>
        <v/>
      </c>
      <c r="Q72" s="1" t="str">
        <f>IF(AND(טבלה1013[[#This Row],[וסת השבוע פעיל?]]&lt;3,OR(טבלה1013[[#This Row],[CycleNumber]]&gt;B73,B73="")),1,"")</f>
        <v/>
      </c>
      <c r="R72" s="1" t="str">
        <f>IF(טבלה1013[[#This Row],[האישה קבעה וסת שבוע?]]=1,IF(טבלה1013[[#This Row],[וסת השבוע פעיל?]]&lt;3,1,0),"")</f>
        <v/>
      </c>
      <c r="S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" s="1">
        <f t="shared" si="13"/>
        <v>0</v>
      </c>
      <c r="U72" s="1">
        <f t="shared" si="14"/>
        <v>0</v>
      </c>
      <c r="V72" s="1">
        <f t="shared" si="15"/>
        <v>0</v>
      </c>
      <c r="W72" s="1">
        <f>IF(טבלה1013[[#This Row],[3 הפלגות זהות]]="","",IF(טבלה1013[[#This Row],[3 הפלגות זהות]]=1,טבלה1013[[#This Row],[LengthofCycle]],W71))</f>
        <v>27</v>
      </c>
      <c r="X72" s="1">
        <f>IF(טבלה1013[[#This Row],[וסת קבוע אחרון]]="","",IF(OR(טבלה1013[[#This Row],[LengthofCycle]]=טבלה1013[[#This Row],[וסת קבוע אחרון]],F71=טבלה1013[[#This Row],[וסת קבוע אחרון]],F70=טבלה1013[[#This Row],[וסת קבוע אחרון]]),1,0))</f>
        <v>1</v>
      </c>
      <c r="Y72" s="1">
        <f>IF(OR(טבלה1013[[#This Row],[הווסת פעיל?]]=0,טבלה1013[[#This Row],[הווסת פעיל?]]=""),"",SUM(Y71,טבלה1013[[#This Row],[הווסת פעיל?]]))</f>
        <v>2</v>
      </c>
      <c r="Z72" s="1" t="str">
        <f>IF(AND(טבלה1013[[#This Row],[כמה מחזורים עד עקירה]]&lt;&gt;"",Y73=""),טבלה1013[[#This Row],[כמה מחזורים עד עקירה]],"")</f>
        <v/>
      </c>
      <c r="AA72" s="1" t="str">
        <f>IF(AND(טבלה1013[[#This Row],[הווסת פעיל?]]=1,טבלה1013[[#This Row],[וסת קבוע אחרון]]&lt;&gt;W71),טבלה1013[[#This Row],[וסת קבוע אחרון]],"")</f>
        <v/>
      </c>
      <c r="AB72" s="1" t="str">
        <f>IF(AND(טבלה1013[[#This Row],[הווסת פעיל?]]=1,X71=0,טבלה1013[[#This Row],[וסת קבוע אחרון]]=W71),טבלה1013[[#This Row],[וסת קבוע אחרון]],"")</f>
        <v/>
      </c>
      <c r="AC72" s="1" t="str">
        <f>IF(AND(טבלה1013[[#This Row],[הווסת פעיל?]]=1,X71=0,טבלה1013[[#This Row],[וסת קבוע אחרון]]&lt;&gt;W71),1,"")</f>
        <v/>
      </c>
      <c r="AD72" s="1" t="str">
        <f>IF(AND(טבלה1013[[#This Row],[הווסת פעיל?]]&lt;&gt;"",B73=1),טבלה1013[[#This Row],[CycleNumber]],"")</f>
        <v/>
      </c>
      <c r="AE72" s="1" t="str">
        <f>IF(AND(טבלה1013[[#This Row],[הווסת פעיל?]]&lt;&gt;"",X71=""),טבלה1013[[#This Row],[CycleNumber]],"")</f>
        <v/>
      </c>
      <c r="AF72" s="1">
        <f>IF(B73=1,"",IF(טבלה1013[[#This Row],[הווסת פעיל?]]=1,IF(טבלה1013[[#This Row],[וסת קבוע אחרון]]=F73,1,0),""))</f>
        <v>0</v>
      </c>
      <c r="AG72" s="1">
        <f>IF(B73=1,"",IF(טבלה1013[[#This Row],[הווסת פעיל?]]=1,IF(OR(טבלה1013[[#This Row],[וסת קבוע אחרון]]=F73,F73=טבלה1013[[#This Row],[LengthofCycle]]),1,0),""))</f>
        <v>0</v>
      </c>
      <c r="AH72" s="1">
        <f>IF(B73=1,"",IF(טבלה1013[[#This Row],[הווסת פעיל?]]=1,IF(OR(טבלה1013[[#This Row],[וסת קבוע אחרון]]=F73,F73=טבלה1013[[#This Row],[LengthofCycle]],AND(טבלה1013[[#This Row],[LengthofCycle]]&lt;&gt;טבלה1013[[#This Row],[וסת קבוע אחרון]],OR(F73=28,F73=29))),1,0),""))</f>
        <v>0</v>
      </c>
      <c r="AI72" s="1" t="str">
        <f>IF(AND(טבלה1013[[#This Row],[הווסת פעיל?]]=1,B73=1),1,"")</f>
        <v/>
      </c>
      <c r="AJ72" s="4" t="str">
        <f>IF(AND(טבלה1013[[#This Row],[הווסת פעיל?]]&lt;&gt;1,B73&lt;&gt;1,B73&lt;&gt;""),IF(טבלה1013[[#This Row],[LengthofCycle]]=F73,1,0),"")</f>
        <v/>
      </c>
      <c r="AK72" s="4" t="str">
        <f>IF(AND(טבלה1013[[#This Row],[הווסת פעיל?]]&lt;&gt;1,B73&lt;&gt;1,B73&lt;&gt;""),IF(OR(טבלה1013[[#This Row],[LengthofCycle]]=F73,F73=29),1,0),"")</f>
        <v/>
      </c>
      <c r="AL72" s="4" t="str">
        <f>IF(AND(טבלה1013[[#This Row],[הווסת פעיל?]]&lt;&gt;1,B73&lt;&gt;1,B73&lt;&gt;""),IF(OR(טבלה1013[[#This Row],[LengthofCycle]]=F73,F73=29,F73=28),1,0),"")</f>
        <v/>
      </c>
    </row>
    <row r="73" spans="1:53" s="10" customFormat="1" x14ac:dyDescent="0.25">
      <c r="A73" s="1" t="s">
        <v>40</v>
      </c>
      <c r="B73" s="1">
        <v>15</v>
      </c>
      <c r="C73" s="1">
        <v>1</v>
      </c>
      <c r="D73" s="1">
        <v>1</v>
      </c>
      <c r="E73" s="1">
        <v>0</v>
      </c>
      <c r="F73" s="1">
        <v>24</v>
      </c>
      <c r="G73" s="1">
        <f>טבלה1013[[#This Row],[LengthofCycle]]+1</f>
        <v>25</v>
      </c>
      <c r="H73" s="1" t="str">
        <f>IF(IFERROR(LOOKUP(טבלה1013[[#This Row],[ClientID]],קביעויות[השבוע]),FALSE)=טבלה1013[[#This Row],[ClientID]],1,"")</f>
        <v/>
      </c>
      <c r="I73" s="1" t="str">
        <f>IF(AND(טבלה1013[[#This Row],[CycleNumber]]&gt;1,OR(B74="",טבלה1013[[#This Row],[CycleNumber]]&gt;B72)),IF(OR(AND(טבלה1013[[#This Row],[LengthofCycle]]=28,F72=28),AND(טבלה1013[[#This Row],[LengthofCycle]]=35,F72=35)),1,""),"")</f>
        <v/>
      </c>
      <c r="J73" s="1" t="str">
        <f>IF(AND(טבלה1013[[#This Row],[וסת השבוע]]=1,I72=1,טבלה1013[[#This Row],[CycleNumber]]&gt;B72),1,"")</f>
        <v/>
      </c>
      <c r="K73" s="1" t="str">
        <f>IF(טבלה1013[[#This Row],[CycleNumber]]=1,"",IF(טבלה1013[[#This Row],[וסת השבוע]]=1,0,IF(K72="","",IF(K72=0,IF(טבלה1013[[#This Row],[LengthofCycle]]=28,0,1),IF(K72=1,IF(טבלה1013[[#This Row],[LengthofCycle]]+F72=28*2,0,2),IF(K72=2,IF(טבלה1013[[#This Row],[LengthofCycle]]+F72+F71=28*3,0,3),""))))))</f>
        <v/>
      </c>
      <c r="L73" s="1" t="str">
        <f>IF(טבלה1013[[#This Row],[וסת השבוע]]=1,IF(טבלה1013[[#This Row],[וסת השבוע וההפלגה ביחד]]=1,L72+1,0),IF(AND(טבלה1013[[#This Row],[CycleNumber]]&gt;B72,טבלה1013[[#This Row],[CycleNumber]]&gt;1),IF(טבלה1013[[#This Row],[וסת השבוע פעיל?]]&lt;&gt;"",L72+1,""),""))</f>
        <v/>
      </c>
      <c r="M73" s="1" t="str">
        <f>IF(AND(טבלה1013[[#This Row],[וסת השבוע פעיל?]]&lt;&gt;"",טבלה1013[[#This Row],[CycleNumber]]&lt;B74,B74&lt;&gt;"",טבלה1013[[#This Row],[וסת השבוע פעיל?]]&lt;3),IF(K74=0,IF(AND(טבלה1013[[#This Row],[וסת השבוע פעיל?]]&gt;0,I74=1),0,1),0),"")</f>
        <v/>
      </c>
      <c r="N73" s="1" t="str">
        <f t="shared" si="8"/>
        <v/>
      </c>
      <c r="O73" s="1" t="str">
        <f>IF(AND(טבלה1013[[#This Row],[חיזוי - שבוע]]=1,J74=1),1,"")</f>
        <v/>
      </c>
      <c r="P73" s="1" t="str">
        <f>IF(AND(טבלה1013[[#This Row],[חיזוי טוב עם הפלגה?]]=1,טבלה1013[[#This Row],[וסת קבוע אחרון]]&lt;&gt;28,X72=1),1,"")</f>
        <v/>
      </c>
      <c r="Q73" s="1" t="str">
        <f>IF(AND(טבלה1013[[#This Row],[וסת השבוע פעיל?]]&lt;3,OR(טבלה1013[[#This Row],[CycleNumber]]&gt;B74,B74="")),1,"")</f>
        <v/>
      </c>
      <c r="R73" s="1" t="str">
        <f>IF(טבלה1013[[#This Row],[האישה קבעה וסת שבוע?]]=1,IF(טבלה1013[[#This Row],[וסת השבוע פעיל?]]&lt;3,1,0),"")</f>
        <v/>
      </c>
      <c r="S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" s="1">
        <f t="shared" si="13"/>
        <v>0</v>
      </c>
      <c r="U73" s="1">
        <f t="shared" si="14"/>
        <v>0</v>
      </c>
      <c r="V73" s="1">
        <f t="shared" si="15"/>
        <v>0</v>
      </c>
      <c r="W73" s="1">
        <f>IF(טבלה1013[[#This Row],[3 הפלגות זהות]]="","",IF(טבלה1013[[#This Row],[3 הפלגות זהות]]=1,טבלה1013[[#This Row],[LengthofCycle]],W72))</f>
        <v>27</v>
      </c>
      <c r="X73" s="1">
        <f>IF(טבלה1013[[#This Row],[וסת קבוע אחרון]]="","",IF(OR(טבלה1013[[#This Row],[LengthofCycle]]=טבלה1013[[#This Row],[וסת קבוע אחרון]],F72=טבלה1013[[#This Row],[וסת קבוע אחרון]],F71=טבלה1013[[#This Row],[וסת קבוע אחרון]]),1,0))</f>
        <v>1</v>
      </c>
      <c r="Y73" s="1">
        <f>IF(OR(טבלה1013[[#This Row],[הווסת פעיל?]]=0,טבלה1013[[#This Row],[הווסת פעיל?]]=""),"",SUM(Y72,טבלה1013[[#This Row],[הווסת פעיל?]]))</f>
        <v>3</v>
      </c>
      <c r="Z73" s="1">
        <f>IF(AND(טבלה1013[[#This Row],[כמה מחזורים עד עקירה]]&lt;&gt;"",Y74=""),טבלה1013[[#This Row],[כמה מחזורים עד עקירה]],"")</f>
        <v>3</v>
      </c>
      <c r="AA73" s="1" t="str">
        <f>IF(AND(טבלה1013[[#This Row],[הווסת פעיל?]]=1,טבלה1013[[#This Row],[וסת קבוע אחרון]]&lt;&gt;W72),טבלה1013[[#This Row],[וסת קבוע אחרון]],"")</f>
        <v/>
      </c>
      <c r="AB73" s="1" t="str">
        <f>IF(AND(טבלה1013[[#This Row],[הווסת פעיל?]]=1,X72=0,טבלה1013[[#This Row],[וסת קבוע אחרון]]=W72),טבלה1013[[#This Row],[וסת קבוע אחרון]],"")</f>
        <v/>
      </c>
      <c r="AC73" s="1" t="str">
        <f>IF(AND(טבלה1013[[#This Row],[הווסת פעיל?]]=1,X72=0,טבלה1013[[#This Row],[וסת קבוע אחרון]]&lt;&gt;W72),1,"")</f>
        <v/>
      </c>
      <c r="AD73" s="1" t="str">
        <f>IF(AND(טבלה1013[[#This Row],[הווסת פעיל?]]&lt;&gt;"",B74=1),טבלה1013[[#This Row],[CycleNumber]],"")</f>
        <v/>
      </c>
      <c r="AE73" s="1" t="str">
        <f>IF(AND(טבלה1013[[#This Row],[הווסת פעיל?]]&lt;&gt;"",X72=""),טבלה1013[[#This Row],[CycleNumber]],"")</f>
        <v/>
      </c>
      <c r="AF73" s="1">
        <f>IF(B74=1,"",IF(טבלה1013[[#This Row],[הווסת פעיל?]]=1,IF(טבלה1013[[#This Row],[וסת קבוע אחרון]]=F74,1,0),""))</f>
        <v>0</v>
      </c>
      <c r="AG73" s="1">
        <f>IF(B74=1,"",IF(טבלה1013[[#This Row],[הווסת פעיל?]]=1,IF(OR(טבלה1013[[#This Row],[וסת קבוע אחרון]]=F74,F74=טבלה1013[[#This Row],[LengthofCycle]]),1,0),""))</f>
        <v>0</v>
      </c>
      <c r="AH73" s="1">
        <f>IF(B74=1,"",IF(טבלה1013[[#This Row],[הווסת פעיל?]]=1,IF(OR(טבלה1013[[#This Row],[וסת קבוע אחרון]]=F74,F74=טבלה1013[[#This Row],[LengthofCycle]],AND(טבלה1013[[#This Row],[LengthofCycle]]&lt;&gt;טבלה1013[[#This Row],[וסת קבוע אחרון]],OR(F74=28,F74=29))),1,0),""))</f>
        <v>0</v>
      </c>
      <c r="AI73" s="1" t="str">
        <f>IF(AND(טבלה1013[[#This Row],[הווסת פעיל?]]=1,B74=1),1,"")</f>
        <v/>
      </c>
      <c r="AJ73" s="4" t="str">
        <f>IF(AND(טבלה1013[[#This Row],[הווסת פעיל?]]&lt;&gt;1,B74&lt;&gt;1,B74&lt;&gt;""),IF(טבלה1013[[#This Row],[LengthofCycle]]=F74,1,0),"")</f>
        <v/>
      </c>
      <c r="AK73" s="4" t="str">
        <f>IF(AND(טבלה1013[[#This Row],[הווסת פעיל?]]&lt;&gt;1,B74&lt;&gt;1,B74&lt;&gt;""),IF(OR(טבלה1013[[#This Row],[LengthofCycle]]=F74,F74=29),1,0),"")</f>
        <v/>
      </c>
      <c r="AL73" s="4" t="str">
        <f>IF(AND(טבלה1013[[#This Row],[הווסת פעיל?]]&lt;&gt;1,B74&lt;&gt;1,B74&lt;&gt;""),IF(OR(טבלה1013[[#This Row],[LengthofCycle]]=F74,F74=29,F74=28),1,0),"")</f>
        <v/>
      </c>
      <c r="AV73" s="1"/>
      <c r="AW73" s="1"/>
      <c r="AX73" s="1"/>
      <c r="AY73" s="1"/>
    </row>
    <row r="74" spans="1:53" x14ac:dyDescent="0.25">
      <c r="A74" s="1" t="s">
        <v>40</v>
      </c>
      <c r="B74" s="1">
        <v>16</v>
      </c>
      <c r="C74" s="1">
        <v>1</v>
      </c>
      <c r="D74" s="1">
        <v>1</v>
      </c>
      <c r="E74" s="1">
        <v>0</v>
      </c>
      <c r="F74" s="1">
        <v>26</v>
      </c>
      <c r="G74" s="1">
        <f>טבלה1013[[#This Row],[LengthofCycle]]+1</f>
        <v>27</v>
      </c>
      <c r="H74" s="1" t="str">
        <f>IF(IFERROR(LOOKUP(טבלה1013[[#This Row],[ClientID]],קביעויות[השבוע]),FALSE)=טבלה1013[[#This Row],[ClientID]],1,"")</f>
        <v/>
      </c>
      <c r="I74" s="1" t="str">
        <f>IF(AND(טבלה1013[[#This Row],[CycleNumber]]&gt;1,OR(B75="",טבלה1013[[#This Row],[CycleNumber]]&gt;B73)),IF(OR(AND(טבלה1013[[#This Row],[LengthofCycle]]=28,F73=28),AND(טבלה1013[[#This Row],[LengthofCycle]]=35,F73=35)),1,""),"")</f>
        <v/>
      </c>
      <c r="J74" s="1" t="str">
        <f>IF(AND(טבלה1013[[#This Row],[וסת השבוע]]=1,I73=1,טבלה1013[[#This Row],[CycleNumber]]&gt;B73),1,"")</f>
        <v/>
      </c>
      <c r="K74" s="1" t="str">
        <f>IF(טבלה1013[[#This Row],[CycleNumber]]=1,"",IF(טבלה1013[[#This Row],[וסת השבוע]]=1,0,IF(K73="","",IF(K73=0,IF(טבלה1013[[#This Row],[LengthofCycle]]=28,0,1),IF(K73=1,IF(טבלה1013[[#This Row],[LengthofCycle]]+F73=28*2,0,2),IF(K73=2,IF(טבלה1013[[#This Row],[LengthofCycle]]+F73+F72=28*3,0,3),""))))))</f>
        <v/>
      </c>
      <c r="L74" s="1" t="str">
        <f>IF(טבלה1013[[#This Row],[וסת השבוע]]=1,IF(טבלה1013[[#This Row],[וסת השבוע וההפלגה ביחד]]=1,L73+1,0),IF(AND(טבלה1013[[#This Row],[CycleNumber]]&gt;B73,טבלה1013[[#This Row],[CycleNumber]]&gt;1),IF(טבלה1013[[#This Row],[וסת השבוע פעיל?]]&lt;&gt;"",L73+1,""),""))</f>
        <v/>
      </c>
      <c r="M74" s="1" t="str">
        <f>IF(AND(טבלה1013[[#This Row],[וסת השבוע פעיל?]]&lt;&gt;"",טבלה1013[[#This Row],[CycleNumber]]&lt;B75,B75&lt;&gt;"",טבלה1013[[#This Row],[וסת השבוע פעיל?]]&lt;3),IF(K75=0,IF(AND(טבלה1013[[#This Row],[וסת השבוע פעיל?]]&gt;0,I75=1),0,1),0),"")</f>
        <v/>
      </c>
      <c r="N74" s="1" t="str">
        <f t="shared" si="8"/>
        <v/>
      </c>
      <c r="O74" s="1" t="str">
        <f>IF(AND(טבלה1013[[#This Row],[חיזוי - שבוע]]=1,J75=1),1,"")</f>
        <v/>
      </c>
      <c r="P74" s="1" t="str">
        <f>IF(AND(טבלה1013[[#This Row],[חיזוי טוב עם הפלגה?]]=1,טבלה1013[[#This Row],[וסת קבוע אחרון]]&lt;&gt;28,X73=1),1,"")</f>
        <v/>
      </c>
      <c r="Q74" s="1" t="str">
        <f>IF(AND(טבלה1013[[#This Row],[וסת השבוע פעיל?]]&lt;3,OR(טבלה1013[[#This Row],[CycleNumber]]&gt;B75,B75="")),1,"")</f>
        <v/>
      </c>
      <c r="R74" s="1" t="str">
        <f>IF(טבלה1013[[#This Row],[האישה קבעה וסת שבוע?]]=1,IF(טבלה1013[[#This Row],[וסת השבוע פעיל?]]&lt;3,1,0),"")</f>
        <v/>
      </c>
      <c r="S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" s="1">
        <f t="shared" si="13"/>
        <v>0</v>
      </c>
      <c r="U74" s="1">
        <f t="shared" si="14"/>
        <v>0</v>
      </c>
      <c r="V74" s="1">
        <f t="shared" si="15"/>
        <v>0</v>
      </c>
      <c r="W74" s="1">
        <f>IF(טבלה1013[[#This Row],[3 הפלגות זהות]]="","",IF(טבלה1013[[#This Row],[3 הפלגות זהות]]=1,טבלה1013[[#This Row],[LengthofCycle]],W73))</f>
        <v>27</v>
      </c>
      <c r="X74" s="1">
        <f>IF(טבלה1013[[#This Row],[וסת קבוע אחרון]]="","",IF(OR(טבלה1013[[#This Row],[LengthofCycle]]=טבלה1013[[#This Row],[וסת קבוע אחרון]],F73=טבלה1013[[#This Row],[וסת קבוע אחרון]],F72=טבלה1013[[#This Row],[וסת קבוע אחרון]]),1,0))</f>
        <v>0</v>
      </c>
      <c r="Y74" s="1" t="str">
        <f>IF(OR(טבלה1013[[#This Row],[הווסת פעיל?]]=0,טבלה1013[[#This Row],[הווסת פעיל?]]=""),"",SUM(Y73,טבלה1013[[#This Row],[הווסת פעיל?]]))</f>
        <v/>
      </c>
      <c r="Z74" s="1" t="str">
        <f>IF(AND(טבלה1013[[#This Row],[כמה מחזורים עד עקירה]]&lt;&gt;"",Y75=""),טבלה1013[[#This Row],[כמה מחזורים עד עקירה]],"")</f>
        <v/>
      </c>
      <c r="AA74" s="1" t="str">
        <f>IF(AND(טבלה1013[[#This Row],[הווסת פעיל?]]=1,טבלה1013[[#This Row],[וסת קבוע אחרון]]&lt;&gt;W73),טבלה1013[[#This Row],[וסת קבוע אחרון]],"")</f>
        <v/>
      </c>
      <c r="AB74" s="1" t="str">
        <f>IF(AND(טבלה1013[[#This Row],[הווסת פעיל?]]=1,X73=0,טבלה1013[[#This Row],[וסת קבוע אחרון]]=W73),טבלה1013[[#This Row],[וסת קבוע אחרון]],"")</f>
        <v/>
      </c>
      <c r="AC74" s="1" t="str">
        <f>IF(AND(טבלה1013[[#This Row],[הווסת פעיל?]]=1,X73=0,טבלה1013[[#This Row],[וסת קבוע אחרון]]&lt;&gt;W73),1,"")</f>
        <v/>
      </c>
      <c r="AD74" s="1">
        <f>IF(AND(טבלה1013[[#This Row],[הווסת פעיל?]]&lt;&gt;"",B75=1),טבלה1013[[#This Row],[CycleNumber]],"")</f>
        <v>16</v>
      </c>
      <c r="AE74" s="1" t="str">
        <f>IF(AND(טבלה1013[[#This Row],[הווסת פעיל?]]&lt;&gt;"",X73=""),טבלה1013[[#This Row],[CycleNumber]],"")</f>
        <v/>
      </c>
      <c r="AF74" s="1" t="str">
        <f>IF(B75=1,"",IF(טבלה1013[[#This Row],[הווסת פעיל?]]=1,IF(טבלה1013[[#This Row],[וסת קבוע אחרון]]=F75,1,0),""))</f>
        <v/>
      </c>
      <c r="AG74" s="1" t="str">
        <f>IF(B75=1,"",IF(טבלה1013[[#This Row],[הווסת פעיל?]]=1,IF(OR(טבלה1013[[#This Row],[וסת קבוע אחרון]]=F75,F75=טבלה1013[[#This Row],[LengthofCycle]]),1,0),""))</f>
        <v/>
      </c>
      <c r="AH74" s="1" t="str">
        <f>IF(B75=1,"",IF(טבלה1013[[#This Row],[הווסת פעיל?]]=1,IF(OR(טבלה1013[[#This Row],[וסת קבוע אחרון]]=F75,F75=טבלה1013[[#This Row],[LengthofCycle]],AND(טבלה1013[[#This Row],[LengthofCycle]]&lt;&gt;טבלה1013[[#This Row],[וסת קבוע אחרון]],OR(F75=28,F75=29))),1,0),""))</f>
        <v/>
      </c>
      <c r="AI74" s="1" t="str">
        <f>IF(AND(טבלה1013[[#This Row],[הווסת פעיל?]]=1,B75=1),1,"")</f>
        <v/>
      </c>
      <c r="AJ74" s="4" t="str">
        <f>IF(AND(טבלה1013[[#This Row],[הווסת פעיל?]]&lt;&gt;1,B75&lt;&gt;1,B75&lt;&gt;""),IF(טבלה1013[[#This Row],[LengthofCycle]]=F75,1,0),"")</f>
        <v/>
      </c>
      <c r="AK74" s="4" t="str">
        <f>IF(AND(טבלה1013[[#This Row],[הווסת פעיל?]]&lt;&gt;1,B75&lt;&gt;1,B75&lt;&gt;""),IF(OR(טבלה1013[[#This Row],[LengthofCycle]]=F75,F75=29),1,0),"")</f>
        <v/>
      </c>
      <c r="AL74" s="4" t="str">
        <f>IF(AND(טבלה1013[[#This Row],[הווסת פעיל?]]&lt;&gt;1,B75&lt;&gt;1,B75&lt;&gt;""),IF(OR(טבלה1013[[#This Row],[LengthofCycle]]=F75,F75=29,F75=28),1,0),"")</f>
        <v/>
      </c>
    </row>
    <row r="75" spans="1:53" x14ac:dyDescent="0.25">
      <c r="A75" s="1" t="s">
        <v>49</v>
      </c>
      <c r="B75" s="1">
        <v>1</v>
      </c>
      <c r="C75" s="1">
        <v>1</v>
      </c>
      <c r="D75" s="1">
        <v>0</v>
      </c>
      <c r="E75" s="1">
        <v>0</v>
      </c>
      <c r="F75" s="1">
        <v>25</v>
      </c>
      <c r="G75" s="1">
        <f>טבלה1013[[#This Row],[LengthofCycle]]+1</f>
        <v>26</v>
      </c>
      <c r="H75" s="1" t="str">
        <f>IF(IFERROR(LOOKUP(טבלה1013[[#This Row],[ClientID]],קביעויות[השבוע]),FALSE)=טבלה1013[[#This Row],[ClientID]],1,"")</f>
        <v/>
      </c>
      <c r="I75" s="1" t="str">
        <f>IF(AND(טבלה1013[[#This Row],[CycleNumber]]&gt;1,OR(B76="",טבלה1013[[#This Row],[CycleNumber]]&gt;B74)),IF(OR(AND(טבלה1013[[#This Row],[LengthofCycle]]=28,F74=28),AND(טבלה1013[[#This Row],[LengthofCycle]]=35,F74=35)),1,""),"")</f>
        <v/>
      </c>
      <c r="J75" s="1" t="str">
        <f>IF(AND(טבלה1013[[#This Row],[וסת השבוע]]=1,I74=1,טבלה1013[[#This Row],[CycleNumber]]&gt;B74),1,"")</f>
        <v/>
      </c>
      <c r="K75" s="1" t="str">
        <f>IF(טבלה1013[[#This Row],[CycleNumber]]=1,"",IF(טבלה1013[[#This Row],[וסת השבוע]]=1,0,IF(K74="","",IF(K74=0,IF(טבלה1013[[#This Row],[LengthofCycle]]=28,0,1),IF(K74=1,IF(טבלה1013[[#This Row],[LengthofCycle]]+F74=28*2,0,2),IF(K74=2,IF(טבלה1013[[#This Row],[LengthofCycle]]+F74+F73=28*3,0,3),""))))))</f>
        <v/>
      </c>
      <c r="L75" s="1" t="str">
        <f>IF(טבלה1013[[#This Row],[וסת השבוע]]=1,IF(טבלה1013[[#This Row],[וסת השבוע וההפלגה ביחד]]=1,L74+1,0),IF(AND(טבלה1013[[#This Row],[CycleNumber]]&gt;B74,טבלה1013[[#This Row],[CycleNumber]]&gt;1),IF(טבלה1013[[#This Row],[וסת השבוע פעיל?]]&lt;&gt;"",L74+1,""),""))</f>
        <v/>
      </c>
      <c r="M75" s="1" t="str">
        <f>IF(AND(טבלה1013[[#This Row],[וסת השבוע פעיל?]]&lt;&gt;"",טבלה1013[[#This Row],[CycleNumber]]&lt;B76,B76&lt;&gt;"",טבלה1013[[#This Row],[וסת השבוע פעיל?]]&lt;3),IF(K76=0,IF(AND(טבלה1013[[#This Row],[וסת השבוע פעיל?]]&gt;0,I76=1),0,1),0),"")</f>
        <v/>
      </c>
      <c r="N75" s="1" t="str">
        <f t="shared" si="8"/>
        <v/>
      </c>
      <c r="O75" s="1" t="str">
        <f>IF(AND(טבלה1013[[#This Row],[חיזוי - שבוע]]=1,J76=1),1,"")</f>
        <v/>
      </c>
      <c r="P75" s="1" t="str">
        <f>IF(AND(טבלה1013[[#This Row],[חיזוי טוב עם הפלגה?]]=1,טבלה1013[[#This Row],[וסת קבוע אחרון]]&lt;&gt;28,X74=1),1,"")</f>
        <v/>
      </c>
      <c r="Q75" s="1" t="str">
        <f>IF(AND(טבלה1013[[#This Row],[וסת השבוע פעיל?]]&lt;3,OR(טבלה1013[[#This Row],[CycleNumber]]&gt;B76,B76="")),1,"")</f>
        <v/>
      </c>
      <c r="R75" s="1" t="str">
        <f>IF(טבלה1013[[#This Row],[האישה קבעה וסת שבוע?]]=1,IF(טבלה1013[[#This Row],[וסת השבוע פעיל?]]&lt;3,1,0),"")</f>
        <v/>
      </c>
      <c r="S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" s="1" t="str">
        <f t="shared" si="13"/>
        <v/>
      </c>
      <c r="U75" s="1" t="str">
        <f t="shared" si="14"/>
        <v/>
      </c>
      <c r="V75" s="1" t="str">
        <f t="shared" si="15"/>
        <v/>
      </c>
      <c r="W75" s="1" t="str">
        <f>IF(טבלה1013[[#This Row],[3 הפלגות זהות]]="","",IF(טבלה1013[[#This Row],[3 הפלגות זהות]]=1,טבלה1013[[#This Row],[LengthofCycle]],W74))</f>
        <v/>
      </c>
      <c r="Y75" s="1" t="str">
        <f>IF(OR(טבלה1013[[#This Row],[הווסת פעיל?]]=0,טבלה1013[[#This Row],[הווסת פעיל?]]=""),"",SUM(Y74,טבלה1013[[#This Row],[הווסת פעיל?]]))</f>
        <v/>
      </c>
      <c r="Z75" s="1" t="str">
        <f>IF(AND(טבלה1013[[#This Row],[כמה מחזורים עד עקירה]]&lt;&gt;"",Y76=""),טבלה1013[[#This Row],[כמה מחזורים עד עקירה]],"")</f>
        <v/>
      </c>
      <c r="AA75" s="1" t="str">
        <f>IF(AND(טבלה1013[[#This Row],[הווסת פעיל?]]=1,טבלה1013[[#This Row],[וסת קבוע אחרון]]&lt;&gt;W74),טבלה1013[[#This Row],[וסת קבוע אחרון]],"")</f>
        <v/>
      </c>
      <c r="AB75" s="1" t="str">
        <f>IF(AND(טבלה1013[[#This Row],[הווסת פעיל?]]=1,X74=0,טבלה1013[[#This Row],[וסת קבוע אחרון]]=W74),טבלה1013[[#This Row],[וסת קבוע אחרון]],"")</f>
        <v/>
      </c>
      <c r="AC75" s="1" t="str">
        <f>IF(AND(טבלה1013[[#This Row],[הווסת פעיל?]]=1,X74=0,טבלה1013[[#This Row],[וסת קבוע אחרון]]&lt;&gt;W74),1,"")</f>
        <v/>
      </c>
      <c r="AD75" s="1" t="str">
        <f>IF(AND(טבלה1013[[#This Row],[הווסת פעיל?]]&lt;&gt;"",B76=1),טבלה1013[[#This Row],[CycleNumber]],"")</f>
        <v/>
      </c>
      <c r="AE75" s="1" t="str">
        <f>IF(AND(טבלה1013[[#This Row],[הווסת פעיל?]]&lt;&gt;"",X74=""),טבלה1013[[#This Row],[CycleNumber]],"")</f>
        <v/>
      </c>
      <c r="AF75" s="1" t="str">
        <f>IF(B76=1,"",IF(טבלה1013[[#This Row],[הווסת פעיל?]]=1,IF(טבלה1013[[#This Row],[וסת קבוע אחרון]]=F76,1,0),""))</f>
        <v/>
      </c>
      <c r="AG75" s="1" t="str">
        <f>IF(B76=1,"",IF(טבלה1013[[#This Row],[הווסת פעיל?]]=1,IF(OR(טבלה1013[[#This Row],[וסת קבוע אחרון]]=F76,F76=טבלה1013[[#This Row],[LengthofCycle]]),1,0),""))</f>
        <v/>
      </c>
      <c r="AH75" s="1" t="str">
        <f>IF(B76=1,"",IF(טבלה1013[[#This Row],[הווסת פעיל?]]=1,IF(OR(טבלה1013[[#This Row],[וסת קבוע אחרון]]=F76,F76=טבלה1013[[#This Row],[LengthofCycle]],AND(טבלה1013[[#This Row],[LengthofCycle]]&lt;&gt;טבלה1013[[#This Row],[וסת קבוע אחרון]],OR(F76=28,F76=29))),1,0),""))</f>
        <v/>
      </c>
      <c r="AI75" s="1" t="str">
        <f>IF(AND(טבלה1013[[#This Row],[הווסת פעיל?]]=1,B76=1),1,"")</f>
        <v/>
      </c>
      <c r="AJ75" s="4">
        <f>IF(AND(טבלה1013[[#This Row],[הווסת פעיל?]]&lt;&gt;1,B76&lt;&gt;1,B76&lt;&gt;""),IF(טבלה1013[[#This Row],[LengthofCycle]]=F76,1,0),"")</f>
        <v>0</v>
      </c>
      <c r="AK75" s="4">
        <f>IF(AND(טבלה1013[[#This Row],[הווסת פעיל?]]&lt;&gt;1,B76&lt;&gt;1,B76&lt;&gt;""),IF(OR(טבלה1013[[#This Row],[LengthofCycle]]=F76,F76=29),1,0),"")</f>
        <v>0</v>
      </c>
      <c r="AL75" s="4">
        <f>IF(AND(טבלה1013[[#This Row],[הווסת פעיל?]]&lt;&gt;1,B76&lt;&gt;1,B76&lt;&gt;""),IF(OR(טבלה1013[[#This Row],[LengthofCycle]]=F76,F76=29,F76=28),1,0),"")</f>
        <v>0</v>
      </c>
      <c r="AW75" s="1" t="s">
        <v>41</v>
      </c>
      <c r="AX75" s="1">
        <f>COUNT(X:X)</f>
        <v>167</v>
      </c>
    </row>
    <row r="76" spans="1:53" x14ac:dyDescent="0.25">
      <c r="A76" s="1" t="s">
        <v>49</v>
      </c>
      <c r="B76" s="1">
        <v>2</v>
      </c>
      <c r="C76" s="1">
        <v>1</v>
      </c>
      <c r="D76" s="1">
        <v>1</v>
      </c>
      <c r="E76" s="1">
        <v>0</v>
      </c>
      <c r="F76" s="1">
        <v>30</v>
      </c>
      <c r="G76" s="1">
        <f>טבלה1013[[#This Row],[LengthofCycle]]+1</f>
        <v>31</v>
      </c>
      <c r="H76" s="1" t="str">
        <f>IF(IFERROR(LOOKUP(טבלה1013[[#This Row],[ClientID]],קביעויות[השבוע]),FALSE)=טבלה1013[[#This Row],[ClientID]],1,"")</f>
        <v/>
      </c>
      <c r="I76" s="1" t="str">
        <f>IF(AND(טבלה1013[[#This Row],[CycleNumber]]&gt;1,OR(B77="",טבלה1013[[#This Row],[CycleNumber]]&gt;B75)),IF(OR(AND(טבלה1013[[#This Row],[LengthofCycle]]=28,F75=28),AND(טבלה1013[[#This Row],[LengthofCycle]]=35,F75=35)),1,""),"")</f>
        <v/>
      </c>
      <c r="J76" s="1" t="str">
        <f>IF(AND(טבלה1013[[#This Row],[וסת השבוע]]=1,I75=1,טבלה1013[[#This Row],[CycleNumber]]&gt;B75),1,"")</f>
        <v/>
      </c>
      <c r="K76" s="1" t="str">
        <f>IF(טבלה1013[[#This Row],[CycleNumber]]=1,"",IF(טבלה1013[[#This Row],[וסת השבוע]]=1,0,IF(K75="","",IF(K75=0,IF(טבלה1013[[#This Row],[LengthofCycle]]=28,0,1),IF(K75=1,IF(טבלה1013[[#This Row],[LengthofCycle]]+F75=28*2,0,2),IF(K75=2,IF(טבלה1013[[#This Row],[LengthofCycle]]+F75+F74=28*3,0,3),""))))))</f>
        <v/>
      </c>
      <c r="L76" s="1" t="str">
        <f>IF(טבלה1013[[#This Row],[וסת השבוע]]=1,IF(טבלה1013[[#This Row],[וסת השבוע וההפלגה ביחד]]=1,L75+1,0),IF(AND(טבלה1013[[#This Row],[CycleNumber]]&gt;B75,טבלה1013[[#This Row],[CycleNumber]]&gt;1),IF(טבלה1013[[#This Row],[וסת השבוע פעיל?]]&lt;&gt;"",L75+1,""),""))</f>
        <v/>
      </c>
      <c r="M76" s="1" t="str">
        <f>IF(AND(טבלה1013[[#This Row],[וסת השבוע פעיל?]]&lt;&gt;"",טבלה1013[[#This Row],[CycleNumber]]&lt;B77,B77&lt;&gt;"",טבלה1013[[#This Row],[וסת השבוע פעיל?]]&lt;3),IF(K77=0,IF(AND(טבלה1013[[#This Row],[וסת השבוע פעיל?]]&gt;0,I77=1),0,1),0),"")</f>
        <v/>
      </c>
      <c r="N76" s="1" t="str">
        <f t="shared" si="8"/>
        <v/>
      </c>
      <c r="O76" s="1" t="str">
        <f>IF(AND(טבלה1013[[#This Row],[חיזוי - שבוע]]=1,J77=1),1,"")</f>
        <v/>
      </c>
      <c r="P76" s="1" t="str">
        <f>IF(AND(טבלה1013[[#This Row],[חיזוי טוב עם הפלגה?]]=1,טבלה1013[[#This Row],[וסת קבוע אחרון]]&lt;&gt;28,X75=1),1,"")</f>
        <v/>
      </c>
      <c r="Q76" s="1" t="str">
        <f>IF(AND(טבלה1013[[#This Row],[וסת השבוע פעיל?]]&lt;3,OR(טבלה1013[[#This Row],[CycleNumber]]&gt;B77,B77="")),1,"")</f>
        <v/>
      </c>
      <c r="R76" s="1" t="str">
        <f>IF(טבלה1013[[#This Row],[האישה קבעה וסת שבוע?]]=1,IF(טבלה1013[[#This Row],[וסת השבוע פעיל?]]&lt;3,1,0),"")</f>
        <v/>
      </c>
      <c r="S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" s="1" t="str">
        <f t="shared" si="13"/>
        <v/>
      </c>
      <c r="U76" s="1" t="str">
        <f t="shared" si="14"/>
        <v/>
      </c>
      <c r="V76" s="1" t="str">
        <f t="shared" si="15"/>
        <v/>
      </c>
      <c r="W76" s="1" t="str">
        <f>IF(טבלה1013[[#This Row],[3 הפלגות זהות]]="","",IF(טבלה1013[[#This Row],[3 הפלגות זהות]]=1,טבלה1013[[#This Row],[LengthofCycle]],W75))</f>
        <v/>
      </c>
      <c r="Y76" s="1" t="str">
        <f>IF(OR(טבלה1013[[#This Row],[הווסת פעיל?]]=0,טבלה1013[[#This Row],[הווסת פעיל?]]=""),"",SUM(Y75,טבלה1013[[#This Row],[הווסת פעיל?]]))</f>
        <v/>
      </c>
      <c r="Z76" s="1" t="str">
        <f>IF(AND(טבלה1013[[#This Row],[כמה מחזורים עד עקירה]]&lt;&gt;"",Y77=""),טבלה1013[[#This Row],[כמה מחזורים עד עקירה]],"")</f>
        <v/>
      </c>
      <c r="AA76" s="1" t="str">
        <f>IF(AND(טבלה1013[[#This Row],[הווסת פעיל?]]=1,טבלה1013[[#This Row],[וסת קבוע אחרון]]&lt;&gt;W75),טבלה1013[[#This Row],[וסת קבוע אחרון]],"")</f>
        <v/>
      </c>
      <c r="AB76" s="1" t="str">
        <f>IF(AND(טבלה1013[[#This Row],[הווסת פעיל?]]=1,X75=0,טבלה1013[[#This Row],[וסת קבוע אחרון]]=W75),טבלה1013[[#This Row],[וסת קבוע אחרון]],"")</f>
        <v/>
      </c>
      <c r="AC76" s="1" t="str">
        <f>IF(AND(טבלה1013[[#This Row],[הווסת פעיל?]]=1,X75=0,טבלה1013[[#This Row],[וסת קבוע אחרון]]&lt;&gt;W75),1,"")</f>
        <v/>
      </c>
      <c r="AD76" s="1" t="str">
        <f>IF(AND(טבלה1013[[#This Row],[הווסת פעיל?]]&lt;&gt;"",B77=1),טבלה1013[[#This Row],[CycleNumber]],"")</f>
        <v/>
      </c>
      <c r="AE76" s="1" t="str">
        <f>IF(AND(טבלה1013[[#This Row],[הווסת פעיל?]]&lt;&gt;"",X75=""),טבלה1013[[#This Row],[CycleNumber]],"")</f>
        <v/>
      </c>
      <c r="AF76" s="1" t="str">
        <f>IF(B77=1,"",IF(טבלה1013[[#This Row],[הווסת פעיל?]]=1,IF(טבלה1013[[#This Row],[וסת קבוע אחרון]]=F77,1,0),""))</f>
        <v/>
      </c>
      <c r="AG76" s="1" t="str">
        <f>IF(B77=1,"",IF(טבלה1013[[#This Row],[הווסת פעיל?]]=1,IF(OR(טבלה1013[[#This Row],[וסת קבוע אחרון]]=F77,F77=טבלה1013[[#This Row],[LengthofCycle]]),1,0),""))</f>
        <v/>
      </c>
      <c r="AH76" s="1" t="str">
        <f>IF(B77=1,"",IF(טבלה1013[[#This Row],[הווסת פעיל?]]=1,IF(OR(טבלה1013[[#This Row],[וסת קבוע אחרון]]=F77,F77=טבלה1013[[#This Row],[LengthofCycle]],AND(טבלה1013[[#This Row],[LengthofCycle]]&lt;&gt;טבלה1013[[#This Row],[וסת קבוע אחרון]],OR(F77=28,F77=29))),1,0),""))</f>
        <v/>
      </c>
      <c r="AI76" s="1" t="str">
        <f>IF(AND(טבלה1013[[#This Row],[הווסת פעיל?]]=1,B77=1),1,"")</f>
        <v/>
      </c>
      <c r="AJ76" s="4">
        <f>IF(AND(טבלה1013[[#This Row],[הווסת פעיל?]]&lt;&gt;1,B77&lt;&gt;1,B77&lt;&gt;""),IF(טבלה1013[[#This Row],[LengthofCycle]]=F77,1,0),"")</f>
        <v>0</v>
      </c>
      <c r="AK76" s="4">
        <f>IF(AND(טבלה1013[[#This Row],[הווסת פעיל?]]&lt;&gt;1,B77&lt;&gt;1,B77&lt;&gt;""),IF(OR(טבלה1013[[#This Row],[LengthofCycle]]=F77,F77=29),1,0),"")</f>
        <v>0</v>
      </c>
      <c r="AL76" s="4">
        <f>IF(AND(טבלה1013[[#This Row],[הווסת פעיל?]]&lt;&gt;1,B77&lt;&gt;1,B77&lt;&gt;""),IF(OR(טבלה1013[[#This Row],[LengthofCycle]]=F77,F77=29,F77=28),1,0),"")</f>
        <v>0</v>
      </c>
      <c r="AM76" s="1">
        <v>3</v>
      </c>
      <c r="AW76" s="1" t="s">
        <v>42</v>
      </c>
      <c r="AX76" s="1">
        <f>SUM(AD59:AD1544)</f>
        <v>333</v>
      </c>
    </row>
    <row r="77" spans="1:53" x14ac:dyDescent="0.25">
      <c r="A77" s="1" t="s">
        <v>49</v>
      </c>
      <c r="B77" s="1">
        <v>3</v>
      </c>
      <c r="C77" s="1">
        <v>1</v>
      </c>
      <c r="D77" s="1">
        <v>1</v>
      </c>
      <c r="E77" s="1">
        <v>0</v>
      </c>
      <c r="F77" s="1">
        <v>26</v>
      </c>
      <c r="G77" s="1">
        <f>טבלה1013[[#This Row],[LengthofCycle]]+1</f>
        <v>27</v>
      </c>
      <c r="H77" s="1" t="str">
        <f>IF(IFERROR(LOOKUP(טבלה1013[[#This Row],[ClientID]],קביעויות[השבוע]),FALSE)=טבלה1013[[#This Row],[ClientID]],1,"")</f>
        <v/>
      </c>
      <c r="I77" s="1" t="str">
        <f>IF(AND(טבלה1013[[#This Row],[CycleNumber]]&gt;1,OR(B78="",טבלה1013[[#This Row],[CycleNumber]]&gt;B76)),IF(OR(AND(טבלה1013[[#This Row],[LengthofCycle]]=28,F76=28),AND(טבלה1013[[#This Row],[LengthofCycle]]=35,F76=35)),1,""),"")</f>
        <v/>
      </c>
      <c r="J77" s="1" t="str">
        <f>IF(AND(טבלה1013[[#This Row],[וסת השבוע]]=1,I76=1,טבלה1013[[#This Row],[CycleNumber]]&gt;B76),1,"")</f>
        <v/>
      </c>
      <c r="K77" s="1" t="str">
        <f>IF(טבלה1013[[#This Row],[CycleNumber]]=1,"",IF(טבלה1013[[#This Row],[וסת השבוע]]=1,0,IF(K76="","",IF(K76=0,IF(טבלה1013[[#This Row],[LengthofCycle]]=28,0,1),IF(K76=1,IF(טבלה1013[[#This Row],[LengthofCycle]]+F76=28*2,0,2),IF(K76=2,IF(טבלה1013[[#This Row],[LengthofCycle]]+F76+F75=28*3,0,3),""))))))</f>
        <v/>
      </c>
      <c r="L77" s="1" t="str">
        <f>IF(טבלה1013[[#This Row],[וסת השבוע]]=1,IF(טבלה1013[[#This Row],[וסת השבוע וההפלגה ביחד]]=1,L76+1,0),IF(AND(טבלה1013[[#This Row],[CycleNumber]]&gt;B76,טבלה1013[[#This Row],[CycleNumber]]&gt;1),IF(טבלה1013[[#This Row],[וסת השבוע פעיל?]]&lt;&gt;"",L76+1,""),""))</f>
        <v/>
      </c>
      <c r="M77" s="1" t="str">
        <f>IF(AND(טבלה1013[[#This Row],[וסת השבוע פעיל?]]&lt;&gt;"",טבלה1013[[#This Row],[CycleNumber]]&lt;B78,B78&lt;&gt;"",טבלה1013[[#This Row],[וסת השבוע פעיל?]]&lt;3),IF(K78=0,IF(AND(טבלה1013[[#This Row],[וסת השבוע פעיל?]]&gt;0,I78=1),0,1),0),"")</f>
        <v/>
      </c>
      <c r="N77" s="1" t="str">
        <f t="shared" ref="N77:N140" si="16">IF(M76&lt;&gt;"",IF(K76=0,28+1,IF(K76=1,2*28-F76+1,IF(K76=2,3*28-F76-F75+1,""))),"")</f>
        <v/>
      </c>
      <c r="O77" s="1" t="str">
        <f>IF(AND(טבלה1013[[#This Row],[חיזוי - שבוע]]=1,J78=1),1,"")</f>
        <v/>
      </c>
      <c r="P77" s="1" t="str">
        <f>IF(AND(טבלה1013[[#This Row],[חיזוי טוב עם הפלגה?]]=1,טבלה1013[[#This Row],[וסת קבוע אחרון]]&lt;&gt;28,X76=1),1,"")</f>
        <v/>
      </c>
      <c r="Q77" s="1" t="str">
        <f>IF(AND(טבלה1013[[#This Row],[וסת השבוע פעיל?]]&lt;3,OR(טבלה1013[[#This Row],[CycleNumber]]&gt;B78,B78="")),1,"")</f>
        <v/>
      </c>
      <c r="R77" s="1" t="str">
        <f>IF(טבלה1013[[#This Row],[האישה קבעה וסת שבוע?]]=1,IF(טבלה1013[[#This Row],[וסת השבוע פעיל?]]&lt;3,1,0),"")</f>
        <v/>
      </c>
      <c r="S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" s="1">
        <f t="shared" si="13"/>
        <v>0</v>
      </c>
      <c r="U77" s="1" t="str">
        <f t="shared" si="14"/>
        <v/>
      </c>
      <c r="V77" s="1" t="str">
        <f t="shared" si="15"/>
        <v/>
      </c>
      <c r="W77" s="1" t="str">
        <f>IF(טבלה1013[[#This Row],[3 הפלגות זהות]]="","",IF(טבלה1013[[#This Row],[3 הפלגות זהות]]=1,טבלה1013[[#This Row],[LengthofCycle]],W76))</f>
        <v/>
      </c>
      <c r="Y77" s="1" t="str">
        <f>IF(OR(טבלה1013[[#This Row],[הווסת פעיל?]]=0,טבלה1013[[#This Row],[הווסת פעיל?]]=""),"",SUM(Y76,טבלה1013[[#This Row],[הווסת פעיל?]]))</f>
        <v/>
      </c>
      <c r="Z77" s="1" t="str">
        <f>IF(AND(טבלה1013[[#This Row],[כמה מחזורים עד עקירה]]&lt;&gt;"",Y78=""),טבלה1013[[#This Row],[כמה מחזורים עד עקירה]],"")</f>
        <v/>
      </c>
      <c r="AA77" s="1" t="str">
        <f>IF(AND(טבלה1013[[#This Row],[הווסת פעיל?]]=1,טבלה1013[[#This Row],[וסת קבוע אחרון]]&lt;&gt;W76),טבלה1013[[#This Row],[וסת קבוע אחרון]],"")</f>
        <v/>
      </c>
      <c r="AB77" s="1" t="str">
        <f>IF(AND(טבלה1013[[#This Row],[הווסת פעיל?]]=1,X76=0,טבלה1013[[#This Row],[וסת קבוע אחרון]]=W76),טבלה1013[[#This Row],[וסת קבוע אחרון]],"")</f>
        <v/>
      </c>
      <c r="AC77" s="1" t="str">
        <f>IF(AND(טבלה1013[[#This Row],[הווסת פעיל?]]=1,X76=0,טבלה1013[[#This Row],[וסת קבוע אחרון]]&lt;&gt;W76),1,"")</f>
        <v/>
      </c>
      <c r="AD77" s="1" t="str">
        <f>IF(AND(טבלה1013[[#This Row],[הווסת פעיל?]]&lt;&gt;"",B78=1),טבלה1013[[#This Row],[CycleNumber]],"")</f>
        <v/>
      </c>
      <c r="AE77" s="1" t="str">
        <f>IF(AND(טבלה1013[[#This Row],[הווסת פעיל?]]&lt;&gt;"",X76=""),טבלה1013[[#This Row],[CycleNumber]],"")</f>
        <v/>
      </c>
      <c r="AF77" s="1" t="str">
        <f>IF(B78=1,"",IF(טבלה1013[[#This Row],[הווסת פעיל?]]=1,IF(טבלה1013[[#This Row],[וסת קבוע אחרון]]=F78,1,0),""))</f>
        <v/>
      </c>
      <c r="AG77" s="1" t="str">
        <f>IF(B78=1,"",IF(טבלה1013[[#This Row],[הווסת פעיל?]]=1,IF(OR(טבלה1013[[#This Row],[וסת קבוע אחרון]]=F78,F78=טבלה1013[[#This Row],[LengthofCycle]]),1,0),""))</f>
        <v/>
      </c>
      <c r="AH77" s="1" t="str">
        <f>IF(B78=1,"",IF(טבלה1013[[#This Row],[הווסת פעיל?]]=1,IF(OR(טבלה1013[[#This Row],[וסת קבוע אחרון]]=F78,F78=טבלה1013[[#This Row],[LengthofCycle]],AND(טבלה1013[[#This Row],[LengthofCycle]]&lt;&gt;טבלה1013[[#This Row],[וסת קבוע אחרון]],OR(F78=28,F78=29))),1,0),""))</f>
        <v/>
      </c>
      <c r="AI77" s="1" t="str">
        <f>IF(AND(טבלה1013[[#This Row],[הווסת פעיל?]]=1,B78=1),1,"")</f>
        <v/>
      </c>
      <c r="AJ77" s="4">
        <f>IF(AND(טבלה1013[[#This Row],[הווסת פעיל?]]&lt;&gt;1,B78&lt;&gt;1,B78&lt;&gt;""),IF(טבלה1013[[#This Row],[LengthofCycle]]=F78,1,0),"")</f>
        <v>0</v>
      </c>
      <c r="AK77" s="4">
        <f>IF(AND(טבלה1013[[#This Row],[הווסת פעיל?]]&lt;&gt;1,B78&lt;&gt;1,B78&lt;&gt;""),IF(OR(טבלה1013[[#This Row],[LengthofCycle]]=F78,F78=29),1,0),"")</f>
        <v>0</v>
      </c>
      <c r="AL77" s="4">
        <f>IF(AND(טבלה1013[[#This Row],[הווסת פעיל?]]&lt;&gt;1,B78&lt;&gt;1,B78&lt;&gt;""),IF(OR(טבלה1013[[#This Row],[LengthofCycle]]=F78,F78=29,F78=28),1,0),"")</f>
        <v>0</v>
      </c>
      <c r="AQ77" s="1" t="s">
        <v>43</v>
      </c>
      <c r="AX77" s="1" t="s">
        <v>44</v>
      </c>
      <c r="AY77" s="1" t="s">
        <v>45</v>
      </c>
      <c r="AZ77" s="1" t="s">
        <v>46</v>
      </c>
      <c r="BA77" s="1" t="s">
        <v>47</v>
      </c>
    </row>
    <row r="78" spans="1:53" x14ac:dyDescent="0.25">
      <c r="A78" s="1" t="s">
        <v>49</v>
      </c>
      <c r="B78" s="1">
        <v>4</v>
      </c>
      <c r="C78" s="1">
        <v>1</v>
      </c>
      <c r="D78" s="1">
        <v>1</v>
      </c>
      <c r="E78" s="1">
        <v>0</v>
      </c>
      <c r="F78" s="1">
        <v>27</v>
      </c>
      <c r="G78" s="1">
        <f>טבלה1013[[#This Row],[LengthofCycle]]+1</f>
        <v>28</v>
      </c>
      <c r="H78" s="1" t="str">
        <f>IF(IFERROR(LOOKUP(טבלה1013[[#This Row],[ClientID]],קביעויות[השבוע]),FALSE)=טבלה1013[[#This Row],[ClientID]],1,"")</f>
        <v/>
      </c>
      <c r="I78" s="1" t="str">
        <f>IF(AND(טבלה1013[[#This Row],[CycleNumber]]&gt;1,OR(B79="",טבלה1013[[#This Row],[CycleNumber]]&gt;B77)),IF(OR(AND(טבלה1013[[#This Row],[LengthofCycle]]=28,F77=28),AND(טבלה1013[[#This Row],[LengthofCycle]]=35,F77=35)),1,""),"")</f>
        <v/>
      </c>
      <c r="J78" s="1" t="str">
        <f>IF(AND(טבלה1013[[#This Row],[וסת השבוע]]=1,I77=1,טבלה1013[[#This Row],[CycleNumber]]&gt;B77),1,"")</f>
        <v/>
      </c>
      <c r="K78" s="1" t="str">
        <f>IF(טבלה1013[[#This Row],[CycleNumber]]=1,"",IF(טבלה1013[[#This Row],[וסת השבוע]]=1,0,IF(K77="","",IF(K77=0,IF(טבלה1013[[#This Row],[LengthofCycle]]=28,0,1),IF(K77=1,IF(טבלה1013[[#This Row],[LengthofCycle]]+F77=28*2,0,2),IF(K77=2,IF(טבלה1013[[#This Row],[LengthofCycle]]+F77+F76=28*3,0,3),""))))))</f>
        <v/>
      </c>
      <c r="L78" s="1" t="str">
        <f>IF(טבלה1013[[#This Row],[וסת השבוע]]=1,IF(טבלה1013[[#This Row],[וסת השבוע וההפלגה ביחד]]=1,L77+1,0),IF(AND(טבלה1013[[#This Row],[CycleNumber]]&gt;B77,טבלה1013[[#This Row],[CycleNumber]]&gt;1),IF(טבלה1013[[#This Row],[וסת השבוע פעיל?]]&lt;&gt;"",L77+1,""),""))</f>
        <v/>
      </c>
      <c r="M78" s="1" t="str">
        <f>IF(AND(טבלה1013[[#This Row],[וסת השבוע פעיל?]]&lt;&gt;"",טבלה1013[[#This Row],[CycleNumber]]&lt;B79,B79&lt;&gt;"",טבלה1013[[#This Row],[וסת השבוע פעיל?]]&lt;3),IF(K79=0,IF(AND(טבלה1013[[#This Row],[וסת השבוע פעיל?]]&gt;0,I79=1),0,1),0),"")</f>
        <v/>
      </c>
      <c r="N78" s="1" t="str">
        <f t="shared" si="16"/>
        <v/>
      </c>
      <c r="O78" s="1" t="str">
        <f>IF(AND(טבלה1013[[#This Row],[חיזוי - שבוע]]=1,J79=1),1,"")</f>
        <v/>
      </c>
      <c r="P78" s="1" t="str">
        <f>IF(AND(טבלה1013[[#This Row],[חיזוי טוב עם הפלגה?]]=1,טבלה1013[[#This Row],[וסת קבוע אחרון]]&lt;&gt;28,X77=1),1,"")</f>
        <v/>
      </c>
      <c r="Q78" s="1" t="str">
        <f>IF(AND(טבלה1013[[#This Row],[וסת השבוע פעיל?]]&lt;3,OR(טבלה1013[[#This Row],[CycleNumber]]&gt;B79,B79="")),1,"")</f>
        <v/>
      </c>
      <c r="R78" s="1" t="str">
        <f>IF(טבלה1013[[#This Row],[האישה קבעה וסת שבוע?]]=1,IF(טבלה1013[[#This Row],[וסת השבוע פעיל?]]&lt;3,1,0),"")</f>
        <v/>
      </c>
      <c r="S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" s="1">
        <f t="shared" si="13"/>
        <v>0</v>
      </c>
      <c r="U78" s="1">
        <f t="shared" si="14"/>
        <v>0</v>
      </c>
      <c r="V78" s="1" t="str">
        <f t="shared" si="15"/>
        <v/>
      </c>
      <c r="W78" s="1" t="str">
        <f>IF(טבלה1013[[#This Row],[3 הפלגות זהות]]="","",IF(טבלה1013[[#This Row],[3 הפלגות זהות]]=1,טבלה1013[[#This Row],[LengthofCycle]],W77))</f>
        <v/>
      </c>
      <c r="Y78" s="1" t="str">
        <f>IF(OR(טבלה1013[[#This Row],[הווסת פעיל?]]=0,טבלה1013[[#This Row],[הווסת פעיל?]]=""),"",SUM(Y77,טבלה1013[[#This Row],[הווסת פעיל?]]))</f>
        <v/>
      </c>
      <c r="Z78" s="1" t="str">
        <f>IF(AND(טבלה1013[[#This Row],[כמה מחזורים עד עקירה]]&lt;&gt;"",Y79=""),טבלה1013[[#This Row],[כמה מחזורים עד עקירה]],"")</f>
        <v/>
      </c>
      <c r="AA78" s="1" t="str">
        <f>IF(AND(טבלה1013[[#This Row],[הווסת פעיל?]]=1,טבלה1013[[#This Row],[וסת קבוע אחרון]]&lt;&gt;W77),טבלה1013[[#This Row],[וסת קבוע אחרון]],"")</f>
        <v/>
      </c>
      <c r="AB78" s="1" t="str">
        <f>IF(AND(טבלה1013[[#This Row],[הווסת פעיל?]]=1,X77=0,טבלה1013[[#This Row],[וסת קבוע אחרון]]=W77),טבלה1013[[#This Row],[וסת קבוע אחרון]],"")</f>
        <v/>
      </c>
      <c r="AC78" s="1" t="str">
        <f>IF(AND(טבלה1013[[#This Row],[הווסת פעיל?]]=1,X77=0,טבלה1013[[#This Row],[וסת קבוע אחרון]]&lt;&gt;W77),1,"")</f>
        <v/>
      </c>
      <c r="AD78" s="1" t="str">
        <f>IF(AND(טבלה1013[[#This Row],[הווסת פעיל?]]&lt;&gt;"",B79=1),טבלה1013[[#This Row],[CycleNumber]],"")</f>
        <v/>
      </c>
      <c r="AE78" s="1" t="str">
        <f>IF(AND(טבלה1013[[#This Row],[הווסת פעיל?]]&lt;&gt;"",X77=""),טבלה1013[[#This Row],[CycleNumber]],"")</f>
        <v/>
      </c>
      <c r="AF78" s="1" t="str">
        <f>IF(B79=1,"",IF(טבלה1013[[#This Row],[הווסת פעיל?]]=1,IF(טבלה1013[[#This Row],[וסת קבוע אחרון]]=F79,1,0),""))</f>
        <v/>
      </c>
      <c r="AG78" s="1" t="str">
        <f>IF(B79=1,"",IF(טבלה1013[[#This Row],[הווסת פעיל?]]=1,IF(OR(טבלה1013[[#This Row],[וסת קבוע אחרון]]=F79,F79=טבלה1013[[#This Row],[LengthofCycle]]),1,0),""))</f>
        <v/>
      </c>
      <c r="AH78" s="1" t="str">
        <f>IF(B79=1,"",IF(טבלה1013[[#This Row],[הווסת פעיל?]]=1,IF(OR(טבלה1013[[#This Row],[וסת קבוע אחרון]]=F79,F79=טבלה1013[[#This Row],[LengthofCycle]],AND(טבלה1013[[#This Row],[LengthofCycle]]&lt;&gt;טבלה1013[[#This Row],[וסת קבוע אחרון]],OR(F79=28,F79=29))),1,0),""))</f>
        <v/>
      </c>
      <c r="AI78" s="1" t="str">
        <f>IF(AND(טבלה1013[[#This Row],[הווסת פעיל?]]=1,B79=1),1,"")</f>
        <v/>
      </c>
      <c r="AJ78" s="4">
        <f>IF(AND(טבלה1013[[#This Row],[הווסת פעיל?]]&lt;&gt;1,B79&lt;&gt;1,B79&lt;&gt;""),IF(טבלה1013[[#This Row],[LengthofCycle]]=F79,1,0),"")</f>
        <v>0</v>
      </c>
      <c r="AK78" s="4">
        <f>IF(AND(טבלה1013[[#This Row],[הווסת פעיל?]]&lt;&gt;1,B79&lt;&gt;1,B79&lt;&gt;""),IF(OR(טבלה1013[[#This Row],[LengthofCycle]]=F79,F79=29),1,0),"")</f>
        <v>0</v>
      </c>
      <c r="AL78" s="4">
        <f>IF(AND(טבלה1013[[#This Row],[הווסת פעיל?]]&lt;&gt;1,B79&lt;&gt;1,B79&lt;&gt;""),IF(OR(טבלה1013[[#This Row],[LengthofCycle]]=F79,F79=29,F79=28),1,0),"")</f>
        <v>1</v>
      </c>
      <c r="AQ78" s="1">
        <v>1</v>
      </c>
      <c r="AR78" s="1">
        <f>COUNTIF(V:V,1)</f>
        <v>2</v>
      </c>
      <c r="AS78" s="11">
        <f>AR78/$AR$80</f>
        <v>1.8484288354898336E-3</v>
      </c>
      <c r="AX78" s="1">
        <v>3</v>
      </c>
      <c r="AY78" s="1">
        <f t="shared" ref="AY78:AY109" si="17">COUNTIF(AC:AC,AX78)</f>
        <v>0</v>
      </c>
      <c r="AZ78" s="2" t="e">
        <f t="shared" ref="AZ78:AZ109" si="18">AY78/$AY$186</f>
        <v>#DIV/0!</v>
      </c>
      <c r="BA78" s="2" t="e">
        <f>AZ78</f>
        <v>#DIV/0!</v>
      </c>
    </row>
    <row r="79" spans="1:53" x14ac:dyDescent="0.25">
      <c r="A79" s="1" t="s">
        <v>49</v>
      </c>
      <c r="B79" s="1">
        <v>5</v>
      </c>
      <c r="C79" s="1">
        <v>1</v>
      </c>
      <c r="D79" s="1">
        <v>1</v>
      </c>
      <c r="E79" s="1">
        <v>0</v>
      </c>
      <c r="F79" s="1">
        <v>28</v>
      </c>
      <c r="G79" s="1">
        <f>טבלה1013[[#This Row],[LengthofCycle]]+1</f>
        <v>29</v>
      </c>
      <c r="H79" s="1" t="str">
        <f>IF(IFERROR(LOOKUP(טבלה1013[[#This Row],[ClientID]],קביעויות[השבוע]),FALSE)=טבלה1013[[#This Row],[ClientID]],1,"")</f>
        <v/>
      </c>
      <c r="I79" s="1" t="str">
        <f>IF(AND(טבלה1013[[#This Row],[CycleNumber]]&gt;1,OR(B80="",טבלה1013[[#This Row],[CycleNumber]]&gt;B78)),IF(OR(AND(טבלה1013[[#This Row],[LengthofCycle]]=28,F78=28),AND(טבלה1013[[#This Row],[LengthofCycle]]=35,F78=35)),1,""),"")</f>
        <v/>
      </c>
      <c r="J79" s="1" t="str">
        <f>IF(AND(טבלה1013[[#This Row],[וסת השבוע]]=1,I78=1,טבלה1013[[#This Row],[CycleNumber]]&gt;B78),1,"")</f>
        <v/>
      </c>
      <c r="K79" s="1" t="str">
        <f>IF(טבלה1013[[#This Row],[CycleNumber]]=1,"",IF(טבלה1013[[#This Row],[וסת השבוע]]=1,0,IF(K78="","",IF(K78=0,IF(טבלה1013[[#This Row],[LengthofCycle]]=28,0,1),IF(K78=1,IF(טבלה1013[[#This Row],[LengthofCycle]]+F78=28*2,0,2),IF(K78=2,IF(טבלה1013[[#This Row],[LengthofCycle]]+F78+F77=28*3,0,3),""))))))</f>
        <v/>
      </c>
      <c r="L79" s="1" t="str">
        <f>IF(טבלה1013[[#This Row],[וסת השבוע]]=1,IF(טבלה1013[[#This Row],[וסת השבוע וההפלגה ביחד]]=1,L78+1,0),IF(AND(טבלה1013[[#This Row],[CycleNumber]]&gt;B78,טבלה1013[[#This Row],[CycleNumber]]&gt;1),IF(טבלה1013[[#This Row],[וסת השבוע פעיל?]]&lt;&gt;"",L78+1,""),""))</f>
        <v/>
      </c>
      <c r="M79" s="1" t="str">
        <f>IF(AND(טבלה1013[[#This Row],[וסת השבוע פעיל?]]&lt;&gt;"",טבלה1013[[#This Row],[CycleNumber]]&lt;B80,B80&lt;&gt;"",טבלה1013[[#This Row],[וסת השבוע פעיל?]]&lt;3),IF(K80=0,IF(AND(טבלה1013[[#This Row],[וסת השבוע פעיל?]]&gt;0,I80=1),0,1),0),"")</f>
        <v/>
      </c>
      <c r="N79" s="1" t="str">
        <f t="shared" si="16"/>
        <v/>
      </c>
      <c r="O79" s="1" t="str">
        <f>IF(AND(טבלה1013[[#This Row],[חיזוי - שבוע]]=1,J80=1),1,"")</f>
        <v/>
      </c>
      <c r="P79" s="1" t="str">
        <f>IF(AND(טבלה1013[[#This Row],[חיזוי טוב עם הפלגה?]]=1,טבלה1013[[#This Row],[וסת קבוע אחרון]]&lt;&gt;28,X78=1),1,"")</f>
        <v/>
      </c>
      <c r="Q79" s="1" t="str">
        <f>IF(AND(טבלה1013[[#This Row],[וסת השבוע פעיל?]]&lt;3,OR(טבלה1013[[#This Row],[CycleNumber]]&gt;B80,B80="")),1,"")</f>
        <v/>
      </c>
      <c r="R79" s="1" t="str">
        <f>IF(טבלה1013[[#This Row],[האישה קבעה וסת שבוע?]]=1,IF(טבלה1013[[#This Row],[וסת השבוע פעיל?]]&lt;3,1,0),"")</f>
        <v/>
      </c>
      <c r="S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" s="1">
        <f t="shared" si="13"/>
        <v>0</v>
      </c>
      <c r="U79" s="1">
        <f t="shared" si="14"/>
        <v>0</v>
      </c>
      <c r="V79" s="1">
        <f t="shared" si="15"/>
        <v>0</v>
      </c>
      <c r="W79" s="1" t="str">
        <f>IF(טבלה1013[[#This Row],[3 הפלגות זהות]]="","",IF(טבלה1013[[#This Row],[3 הפלגות זהות]]=1,טבלה1013[[#This Row],[LengthofCycle]],W78))</f>
        <v/>
      </c>
      <c r="Y79" s="1" t="str">
        <f>IF(OR(טבלה1013[[#This Row],[הווסת פעיל?]]=0,טבלה1013[[#This Row],[הווסת פעיל?]]=""),"",SUM(Y78,טבלה1013[[#This Row],[הווסת פעיל?]]))</f>
        <v/>
      </c>
      <c r="Z79" s="1" t="str">
        <f>IF(AND(טבלה1013[[#This Row],[כמה מחזורים עד עקירה]]&lt;&gt;"",Y80=""),טבלה1013[[#This Row],[כמה מחזורים עד עקירה]],"")</f>
        <v/>
      </c>
      <c r="AA79" s="1" t="str">
        <f>IF(AND(טבלה1013[[#This Row],[הווסת פעיל?]]=1,טבלה1013[[#This Row],[וסת קבוע אחרון]]&lt;&gt;W78),טבלה1013[[#This Row],[וסת קבוע אחרון]],"")</f>
        <v/>
      </c>
      <c r="AB79" s="1" t="str">
        <f>IF(AND(טבלה1013[[#This Row],[הווסת פעיל?]]=1,X78=0,טבלה1013[[#This Row],[וסת קבוע אחרון]]=W78),טבלה1013[[#This Row],[וסת קבוע אחרון]],"")</f>
        <v/>
      </c>
      <c r="AC79" s="1" t="str">
        <f>IF(AND(טבלה1013[[#This Row],[הווסת פעיל?]]=1,X78=0,טבלה1013[[#This Row],[וסת קבוע אחרון]]&lt;&gt;W78),1,"")</f>
        <v/>
      </c>
      <c r="AD79" s="1" t="str">
        <f>IF(AND(טבלה1013[[#This Row],[הווסת פעיל?]]&lt;&gt;"",B80=1),טבלה1013[[#This Row],[CycleNumber]],"")</f>
        <v/>
      </c>
      <c r="AE79" s="1" t="str">
        <f>IF(AND(טבלה1013[[#This Row],[הווסת פעיל?]]&lt;&gt;"",X78=""),טבלה1013[[#This Row],[CycleNumber]],"")</f>
        <v/>
      </c>
      <c r="AF79" s="1" t="str">
        <f>IF(B80=1,"",IF(טבלה1013[[#This Row],[הווסת פעיל?]]=1,IF(טבלה1013[[#This Row],[וסת קבוע אחרון]]=F80,1,0),""))</f>
        <v/>
      </c>
      <c r="AG79" s="1" t="str">
        <f>IF(B80=1,"",IF(טבלה1013[[#This Row],[הווסת פעיל?]]=1,IF(OR(טבלה1013[[#This Row],[וסת קבוע אחרון]]=F80,F80=טבלה1013[[#This Row],[LengthofCycle]]),1,0),""))</f>
        <v/>
      </c>
      <c r="AH79" s="1" t="str">
        <f>IF(B80=1,"",IF(טבלה1013[[#This Row],[הווסת פעיל?]]=1,IF(OR(טבלה1013[[#This Row],[וסת קבוע אחרון]]=F80,F80=טבלה1013[[#This Row],[LengthofCycle]],AND(טבלה1013[[#This Row],[LengthofCycle]]&lt;&gt;טבלה1013[[#This Row],[וסת קבוע אחרון]],OR(F80=28,F80=29))),1,0),""))</f>
        <v/>
      </c>
      <c r="AI79" s="1" t="str">
        <f>IF(AND(טבלה1013[[#This Row],[הווסת פעיל?]]=1,B80=1),1,"")</f>
        <v/>
      </c>
      <c r="AJ79" s="4">
        <f>IF(AND(טבלה1013[[#This Row],[הווסת פעיל?]]&lt;&gt;1,B80&lt;&gt;1,B80&lt;&gt;""),IF(טבלה1013[[#This Row],[LengthofCycle]]=F80,1,0),"")</f>
        <v>0</v>
      </c>
      <c r="AK79" s="4">
        <f>IF(AND(טבלה1013[[#This Row],[הווסת פעיל?]]&lt;&gt;1,B80&lt;&gt;1,B80&lt;&gt;""),IF(OR(טבלה1013[[#This Row],[LengthofCycle]]=F80,F80=29),1,0),"")</f>
        <v>0</v>
      </c>
      <c r="AL79" s="4">
        <f>IF(AND(טבלה1013[[#This Row],[הווסת פעיל?]]&lt;&gt;1,B80&lt;&gt;1,B80&lt;&gt;""),IF(OR(טבלה1013[[#This Row],[LengthofCycle]]=F80,F80=29,F80=28),1,0),"")</f>
        <v>0</v>
      </c>
      <c r="AQ79" s="1">
        <v>0</v>
      </c>
      <c r="AR79" s="1">
        <f>COUNTIF(V:V,0)</f>
        <v>1080</v>
      </c>
      <c r="AS79" s="11">
        <f>AR79/$AR$80</f>
        <v>0.99815157116451014</v>
      </c>
      <c r="AX79" s="1">
        <f>AX78+1</f>
        <v>4</v>
      </c>
      <c r="AY79" s="1">
        <f t="shared" si="17"/>
        <v>0</v>
      </c>
      <c r="AZ79" s="2" t="e">
        <f t="shared" si="18"/>
        <v>#DIV/0!</v>
      </c>
      <c r="BA79" s="2" t="e">
        <f>AZ79+BA78</f>
        <v>#DIV/0!</v>
      </c>
    </row>
    <row r="80" spans="1:53" x14ac:dyDescent="0.25">
      <c r="A80" s="1" t="s">
        <v>49</v>
      </c>
      <c r="B80" s="1">
        <v>6</v>
      </c>
      <c r="C80" s="1">
        <v>1</v>
      </c>
      <c r="D80" s="1">
        <v>1</v>
      </c>
      <c r="E80" s="1">
        <v>0</v>
      </c>
      <c r="F80" s="1">
        <v>30</v>
      </c>
      <c r="G80" s="1">
        <f>טבלה1013[[#This Row],[LengthofCycle]]+1</f>
        <v>31</v>
      </c>
      <c r="H80" s="1" t="str">
        <f>IF(IFERROR(LOOKUP(טבלה1013[[#This Row],[ClientID]],קביעויות[השבוע]),FALSE)=טבלה1013[[#This Row],[ClientID]],1,"")</f>
        <v/>
      </c>
      <c r="I80" s="1" t="str">
        <f>IF(AND(טבלה1013[[#This Row],[CycleNumber]]&gt;1,OR(B81="",טבלה1013[[#This Row],[CycleNumber]]&gt;B79)),IF(OR(AND(טבלה1013[[#This Row],[LengthofCycle]]=28,F79=28),AND(טבלה1013[[#This Row],[LengthofCycle]]=35,F79=35)),1,""),"")</f>
        <v/>
      </c>
      <c r="J80" s="1" t="str">
        <f>IF(AND(טבלה1013[[#This Row],[וסת השבוע]]=1,I79=1,טבלה1013[[#This Row],[CycleNumber]]&gt;B79),1,"")</f>
        <v/>
      </c>
      <c r="K80" s="1" t="str">
        <f>IF(טבלה1013[[#This Row],[CycleNumber]]=1,"",IF(טבלה1013[[#This Row],[וסת השבוע]]=1,0,IF(K79="","",IF(K79=0,IF(טבלה1013[[#This Row],[LengthofCycle]]=28,0,1),IF(K79=1,IF(טבלה1013[[#This Row],[LengthofCycle]]+F79=28*2,0,2),IF(K79=2,IF(טבלה1013[[#This Row],[LengthofCycle]]+F79+F78=28*3,0,3),""))))))</f>
        <v/>
      </c>
      <c r="L80" s="1" t="str">
        <f>IF(טבלה1013[[#This Row],[וסת השבוע]]=1,IF(טבלה1013[[#This Row],[וסת השבוע וההפלגה ביחד]]=1,L79+1,0),IF(AND(טבלה1013[[#This Row],[CycleNumber]]&gt;B79,טבלה1013[[#This Row],[CycleNumber]]&gt;1),IF(טבלה1013[[#This Row],[וסת השבוע פעיל?]]&lt;&gt;"",L79+1,""),""))</f>
        <v/>
      </c>
      <c r="M80" s="1" t="str">
        <f>IF(AND(טבלה1013[[#This Row],[וסת השבוע פעיל?]]&lt;&gt;"",טבלה1013[[#This Row],[CycleNumber]]&lt;B81,B81&lt;&gt;"",טבלה1013[[#This Row],[וסת השבוע פעיל?]]&lt;3),IF(K81=0,IF(AND(טבלה1013[[#This Row],[וסת השבוע פעיל?]]&gt;0,I81=1),0,1),0),"")</f>
        <v/>
      </c>
      <c r="N80" s="1" t="str">
        <f t="shared" si="16"/>
        <v/>
      </c>
      <c r="O80" s="1" t="str">
        <f>IF(AND(טבלה1013[[#This Row],[חיזוי - שבוע]]=1,J81=1),1,"")</f>
        <v/>
      </c>
      <c r="P80" s="1" t="str">
        <f>IF(AND(טבלה1013[[#This Row],[חיזוי טוב עם הפלגה?]]=1,טבלה1013[[#This Row],[וסת קבוע אחרון]]&lt;&gt;28,X79=1),1,"")</f>
        <v/>
      </c>
      <c r="Q80" s="1" t="str">
        <f>IF(AND(טבלה1013[[#This Row],[וסת השבוע פעיל?]]&lt;3,OR(טבלה1013[[#This Row],[CycleNumber]]&gt;B81,B81="")),1,"")</f>
        <v/>
      </c>
      <c r="R80" s="1" t="str">
        <f>IF(טבלה1013[[#This Row],[האישה קבעה וסת שבוע?]]=1,IF(טבלה1013[[#This Row],[וסת השבוע פעיל?]]&lt;3,1,0),"")</f>
        <v/>
      </c>
      <c r="S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" s="1">
        <f t="shared" si="13"/>
        <v>0</v>
      </c>
      <c r="U80" s="1">
        <f t="shared" si="14"/>
        <v>0</v>
      </c>
      <c r="V80" s="1">
        <f t="shared" si="15"/>
        <v>0</v>
      </c>
      <c r="W80" s="1" t="str">
        <f>IF(טבלה1013[[#This Row],[3 הפלגות זהות]]="","",IF(טבלה1013[[#This Row],[3 הפלגות זהות]]=1,טבלה1013[[#This Row],[LengthofCycle]],W79))</f>
        <v/>
      </c>
      <c r="Y80" s="1" t="str">
        <f>IF(OR(טבלה1013[[#This Row],[הווסת פעיל?]]=0,טבלה1013[[#This Row],[הווסת פעיל?]]=""),"",SUM(Y79,טבלה1013[[#This Row],[הווסת פעיל?]]))</f>
        <v/>
      </c>
      <c r="Z80" s="1" t="str">
        <f>IF(AND(טבלה1013[[#This Row],[כמה מחזורים עד עקירה]]&lt;&gt;"",Y81=""),טבלה1013[[#This Row],[כמה מחזורים עד עקירה]],"")</f>
        <v/>
      </c>
      <c r="AA80" s="1" t="str">
        <f>IF(AND(טבלה1013[[#This Row],[הווסת פעיל?]]=1,טבלה1013[[#This Row],[וסת קבוע אחרון]]&lt;&gt;W79),טבלה1013[[#This Row],[וסת קבוע אחרון]],"")</f>
        <v/>
      </c>
      <c r="AB80" s="1" t="str">
        <f>IF(AND(טבלה1013[[#This Row],[הווסת פעיל?]]=1,X79=0,טבלה1013[[#This Row],[וסת קבוע אחרון]]=W79),טבלה1013[[#This Row],[וסת קבוע אחרון]],"")</f>
        <v/>
      </c>
      <c r="AC80" s="1" t="str">
        <f>IF(AND(טבלה1013[[#This Row],[הווסת פעיל?]]=1,X79=0,טבלה1013[[#This Row],[וסת קבוע אחרון]]&lt;&gt;W79),1,"")</f>
        <v/>
      </c>
      <c r="AD80" s="1" t="str">
        <f>IF(AND(טבלה1013[[#This Row],[הווסת פעיל?]]&lt;&gt;"",B81=1),טבלה1013[[#This Row],[CycleNumber]],"")</f>
        <v/>
      </c>
      <c r="AE80" s="1" t="str">
        <f>IF(AND(טבלה1013[[#This Row],[הווסת פעיל?]]&lt;&gt;"",X79=""),טבלה1013[[#This Row],[CycleNumber]],"")</f>
        <v/>
      </c>
      <c r="AF80" s="1" t="str">
        <f>IF(B81=1,"",IF(טבלה1013[[#This Row],[הווסת פעיל?]]=1,IF(טבלה1013[[#This Row],[וסת קבוע אחרון]]=F81,1,0),""))</f>
        <v/>
      </c>
      <c r="AG80" s="1" t="str">
        <f>IF(B81=1,"",IF(טבלה1013[[#This Row],[הווסת פעיל?]]=1,IF(OR(טבלה1013[[#This Row],[וסת קבוע אחרון]]=F81,F81=טבלה1013[[#This Row],[LengthofCycle]]),1,0),""))</f>
        <v/>
      </c>
      <c r="AH80" s="1" t="str">
        <f>IF(B81=1,"",IF(טבלה1013[[#This Row],[הווסת פעיל?]]=1,IF(OR(טבלה1013[[#This Row],[וסת קבוע אחרון]]=F81,F81=טבלה1013[[#This Row],[LengthofCycle]],AND(טבלה1013[[#This Row],[LengthofCycle]]&lt;&gt;טבלה1013[[#This Row],[וסת קבוע אחרון]],OR(F81=28,F81=29))),1,0),""))</f>
        <v/>
      </c>
      <c r="AI80" s="1" t="str">
        <f>IF(AND(טבלה1013[[#This Row],[הווסת פעיל?]]=1,B81=1),1,"")</f>
        <v/>
      </c>
      <c r="AJ80" s="4" t="str">
        <f>IF(AND(טבלה1013[[#This Row],[הווסת פעיל?]]&lt;&gt;1,B81&lt;&gt;1,B81&lt;&gt;""),IF(טבלה1013[[#This Row],[LengthofCycle]]=F81,1,0),"")</f>
        <v/>
      </c>
      <c r="AK80" s="4" t="str">
        <f>IF(AND(טבלה1013[[#This Row],[הווסת פעיל?]]&lt;&gt;1,B81&lt;&gt;1,B81&lt;&gt;""),IF(OR(טבלה1013[[#This Row],[LengthofCycle]]=F81,F81=29),1,0),"")</f>
        <v/>
      </c>
      <c r="AL80" s="4" t="str">
        <f>IF(AND(טבלה1013[[#This Row],[הווסת פעיל?]]&lt;&gt;1,B81&lt;&gt;1,B81&lt;&gt;""),IF(OR(טבלה1013[[#This Row],[LengthofCycle]]=F81,F81=29,F81=28),1,0),"")</f>
        <v/>
      </c>
      <c r="AQ80" s="1" t="s">
        <v>48</v>
      </c>
      <c r="AR80" s="1">
        <f>SUM(AR78:AR79)</f>
        <v>1082</v>
      </c>
      <c r="AT80" s="1">
        <f>SUM(X:X)</f>
        <v>127</v>
      </c>
      <c r="AX80" s="1">
        <v>5</v>
      </c>
      <c r="AY80" s="1">
        <f t="shared" si="17"/>
        <v>0</v>
      </c>
      <c r="AZ80" s="2" t="e">
        <f t="shared" si="18"/>
        <v>#DIV/0!</v>
      </c>
      <c r="BA80" s="2" t="e">
        <f t="shared" ref="BA80:BA143" si="19">AZ80+BA79</f>
        <v>#DIV/0!</v>
      </c>
    </row>
    <row r="81" spans="1:53" x14ac:dyDescent="0.25">
      <c r="A81" s="1" t="s">
        <v>50</v>
      </c>
      <c r="B81" s="1">
        <v>1</v>
      </c>
      <c r="C81" s="1">
        <v>1</v>
      </c>
      <c r="D81" s="1">
        <v>1</v>
      </c>
      <c r="E81" s="1">
        <v>0</v>
      </c>
      <c r="F81" s="1">
        <v>29</v>
      </c>
      <c r="G81" s="1">
        <f>טבלה1013[[#This Row],[LengthofCycle]]+1</f>
        <v>30</v>
      </c>
      <c r="H81" s="1" t="str">
        <f>IF(IFERROR(LOOKUP(טבלה1013[[#This Row],[ClientID]],קביעויות[השבוע]),FALSE)=טבלה1013[[#This Row],[ClientID]],1,"")</f>
        <v/>
      </c>
      <c r="I81" s="1" t="str">
        <f>IF(AND(טבלה1013[[#This Row],[CycleNumber]]&gt;1,OR(B82="",טבלה1013[[#This Row],[CycleNumber]]&gt;B80)),IF(OR(AND(טבלה1013[[#This Row],[LengthofCycle]]=28,F80=28),AND(טבלה1013[[#This Row],[LengthofCycle]]=35,F80=35)),1,""),"")</f>
        <v/>
      </c>
      <c r="J81" s="1" t="str">
        <f>IF(AND(טבלה1013[[#This Row],[וסת השבוע]]=1,I80=1,טבלה1013[[#This Row],[CycleNumber]]&gt;B80),1,"")</f>
        <v/>
      </c>
      <c r="K81" s="1" t="str">
        <f>IF(טבלה1013[[#This Row],[CycleNumber]]=1,"",IF(טבלה1013[[#This Row],[וסת השבוע]]=1,0,IF(K80="","",IF(K80=0,IF(טבלה1013[[#This Row],[LengthofCycle]]=28,0,1),IF(K80=1,IF(טבלה1013[[#This Row],[LengthofCycle]]+F80=28*2,0,2),IF(K80=2,IF(טבלה1013[[#This Row],[LengthofCycle]]+F80+F79=28*3,0,3),""))))))</f>
        <v/>
      </c>
      <c r="L81" s="1" t="str">
        <f>IF(טבלה1013[[#This Row],[וסת השבוע]]=1,IF(טבלה1013[[#This Row],[וסת השבוע וההפלגה ביחד]]=1,L80+1,0),IF(AND(טבלה1013[[#This Row],[CycleNumber]]&gt;B80,טבלה1013[[#This Row],[CycleNumber]]&gt;1),IF(טבלה1013[[#This Row],[וסת השבוע פעיל?]]&lt;&gt;"",L80+1,""),""))</f>
        <v/>
      </c>
      <c r="M81" s="1" t="str">
        <f>IF(AND(טבלה1013[[#This Row],[וסת השבוע פעיל?]]&lt;&gt;"",טבלה1013[[#This Row],[CycleNumber]]&lt;B82,B82&lt;&gt;"",טבלה1013[[#This Row],[וסת השבוע פעיל?]]&lt;3),IF(K82=0,IF(AND(טבלה1013[[#This Row],[וסת השבוע פעיל?]]&gt;0,I82=1),0,1),0),"")</f>
        <v/>
      </c>
      <c r="N81" s="1" t="str">
        <f t="shared" si="16"/>
        <v/>
      </c>
      <c r="O81" s="1" t="str">
        <f>IF(AND(טבלה1013[[#This Row],[חיזוי - שבוע]]=1,J82=1),1,"")</f>
        <v/>
      </c>
      <c r="P81" s="1" t="str">
        <f>IF(AND(טבלה1013[[#This Row],[חיזוי טוב עם הפלגה?]]=1,טבלה1013[[#This Row],[וסת קבוע אחרון]]&lt;&gt;28,X80=1),1,"")</f>
        <v/>
      </c>
      <c r="Q81" s="1" t="str">
        <f>IF(AND(טבלה1013[[#This Row],[וסת השבוע פעיל?]]&lt;3,OR(טבלה1013[[#This Row],[CycleNumber]]&gt;B82,B82="")),1,"")</f>
        <v/>
      </c>
      <c r="R81" s="1" t="str">
        <f>IF(טבלה1013[[#This Row],[האישה קבעה וסת שבוע?]]=1,IF(טבלה1013[[#This Row],[וסת השבוע פעיל?]]&lt;3,1,0),"")</f>
        <v/>
      </c>
      <c r="S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" s="1" t="str">
        <f t="shared" si="13"/>
        <v/>
      </c>
      <c r="U81" s="1" t="str">
        <f t="shared" si="14"/>
        <v/>
      </c>
      <c r="V81" s="1" t="str">
        <f t="shared" si="15"/>
        <v/>
      </c>
      <c r="W81" s="1" t="str">
        <f>IF(טבלה1013[[#This Row],[3 הפלגות זהות]]="","",IF(טבלה1013[[#This Row],[3 הפלגות זהות]]=1,טבלה1013[[#This Row],[LengthofCycle]],W80))</f>
        <v/>
      </c>
      <c r="Y81" s="1" t="str">
        <f>IF(OR(טבלה1013[[#This Row],[הווסת פעיל?]]=0,טבלה1013[[#This Row],[הווסת פעיל?]]=""),"",SUM(Y80,טבלה1013[[#This Row],[הווסת פעיל?]]))</f>
        <v/>
      </c>
      <c r="Z81" s="1" t="str">
        <f>IF(AND(טבלה1013[[#This Row],[כמה מחזורים עד עקירה]]&lt;&gt;"",Y82=""),טבלה1013[[#This Row],[כמה מחזורים עד עקירה]],"")</f>
        <v/>
      </c>
      <c r="AA81" s="1" t="str">
        <f>IF(AND(טבלה1013[[#This Row],[הווסת פעיל?]]=1,טבלה1013[[#This Row],[וסת קבוע אחרון]]&lt;&gt;W80),טבלה1013[[#This Row],[וסת קבוע אחרון]],"")</f>
        <v/>
      </c>
      <c r="AB81" s="1" t="str">
        <f>IF(AND(טבלה1013[[#This Row],[הווסת פעיל?]]=1,X80=0,טבלה1013[[#This Row],[וסת קבוע אחרון]]=W80),טבלה1013[[#This Row],[וסת קבוע אחרון]],"")</f>
        <v/>
      </c>
      <c r="AC81" s="1" t="str">
        <f>IF(AND(טבלה1013[[#This Row],[הווסת פעיל?]]=1,X80=0,טבלה1013[[#This Row],[וסת קבוע אחרון]]&lt;&gt;W80),1,"")</f>
        <v/>
      </c>
      <c r="AD81" s="1" t="str">
        <f>IF(AND(טבלה1013[[#This Row],[הווסת פעיל?]]&lt;&gt;"",B82=1),טבלה1013[[#This Row],[CycleNumber]],"")</f>
        <v/>
      </c>
      <c r="AE81" s="1" t="str">
        <f>IF(AND(טבלה1013[[#This Row],[הווסת פעיל?]]&lt;&gt;"",X80=""),טבלה1013[[#This Row],[CycleNumber]],"")</f>
        <v/>
      </c>
      <c r="AF81" s="1" t="str">
        <f>IF(B82=1,"",IF(טבלה1013[[#This Row],[הווסת פעיל?]]=1,IF(טבלה1013[[#This Row],[וסת קבוע אחרון]]=F82,1,0),""))</f>
        <v/>
      </c>
      <c r="AG81" s="1" t="str">
        <f>IF(B82=1,"",IF(טבלה1013[[#This Row],[הווסת פעיל?]]=1,IF(OR(טבלה1013[[#This Row],[וסת קבוע אחרון]]=F82,F82=טבלה1013[[#This Row],[LengthofCycle]]),1,0),""))</f>
        <v/>
      </c>
      <c r="AH81" s="1" t="str">
        <f>IF(B82=1,"",IF(טבלה1013[[#This Row],[הווסת פעיל?]]=1,IF(OR(טבלה1013[[#This Row],[וסת קבוע אחרון]]=F82,F82=טבלה1013[[#This Row],[LengthofCycle]],AND(טבלה1013[[#This Row],[LengthofCycle]]&lt;&gt;טבלה1013[[#This Row],[וסת קבוע אחרון]],OR(F82=28,F82=29))),1,0),""))</f>
        <v/>
      </c>
      <c r="AI81" s="1" t="str">
        <f>IF(AND(טבלה1013[[#This Row],[הווסת פעיל?]]=1,B82=1),1,"")</f>
        <v/>
      </c>
      <c r="AJ81" s="4">
        <f>IF(AND(טבלה1013[[#This Row],[הווסת פעיל?]]&lt;&gt;1,B82&lt;&gt;1,B82&lt;&gt;""),IF(טבלה1013[[#This Row],[LengthofCycle]]=F82,1,0),"")</f>
        <v>1</v>
      </c>
      <c r="AK81" s="4">
        <f>IF(AND(טבלה1013[[#This Row],[הווסת פעיל?]]&lt;&gt;1,B82&lt;&gt;1,B82&lt;&gt;""),IF(OR(טבלה1013[[#This Row],[LengthofCycle]]=F82,F82=29),1,0),"")</f>
        <v>1</v>
      </c>
      <c r="AL81" s="4">
        <f>IF(AND(טבלה1013[[#This Row],[הווסת פעיל?]]&lt;&gt;1,B82&lt;&gt;1,B82&lt;&gt;""),IF(OR(טבלה1013[[#This Row],[LengthofCycle]]=F82,F82=29,F82=28),1,0),"")</f>
        <v>1</v>
      </c>
      <c r="AX81" s="1">
        <v>6</v>
      </c>
      <c r="AY81" s="1">
        <f t="shared" si="17"/>
        <v>0</v>
      </c>
      <c r="AZ81" s="2" t="e">
        <f t="shared" si="18"/>
        <v>#DIV/0!</v>
      </c>
      <c r="BA81" s="2" t="e">
        <f t="shared" si="19"/>
        <v>#DIV/0!</v>
      </c>
    </row>
    <row r="82" spans="1:53" x14ac:dyDescent="0.25">
      <c r="A82" s="1" t="s">
        <v>50</v>
      </c>
      <c r="B82" s="1">
        <v>2</v>
      </c>
      <c r="C82" s="1">
        <v>1</v>
      </c>
      <c r="D82" s="1">
        <v>1</v>
      </c>
      <c r="E82" s="1">
        <v>0</v>
      </c>
      <c r="F82" s="1">
        <v>29</v>
      </c>
      <c r="G82" s="1">
        <f>טבלה1013[[#This Row],[LengthofCycle]]+1</f>
        <v>30</v>
      </c>
      <c r="H82" s="1" t="str">
        <f>IF(IFERROR(LOOKUP(טבלה1013[[#This Row],[ClientID]],קביעויות[השבוע]),FALSE)=טבלה1013[[#This Row],[ClientID]],1,"")</f>
        <v/>
      </c>
      <c r="I82" s="1" t="str">
        <f>IF(AND(טבלה1013[[#This Row],[CycleNumber]]&gt;1,OR(B83="",טבלה1013[[#This Row],[CycleNumber]]&gt;B81)),IF(OR(AND(טבלה1013[[#This Row],[LengthofCycle]]=28,F81=28),AND(טבלה1013[[#This Row],[LengthofCycle]]=35,F81=35)),1,""),"")</f>
        <v/>
      </c>
      <c r="J82" s="1" t="str">
        <f>IF(AND(טבלה1013[[#This Row],[וסת השבוע]]=1,I81=1,טבלה1013[[#This Row],[CycleNumber]]&gt;B81),1,"")</f>
        <v/>
      </c>
      <c r="K82" s="1" t="str">
        <f>IF(טבלה1013[[#This Row],[CycleNumber]]=1,"",IF(טבלה1013[[#This Row],[וסת השבוע]]=1,0,IF(K81="","",IF(K81=0,IF(טבלה1013[[#This Row],[LengthofCycle]]=28,0,1),IF(K81=1,IF(טבלה1013[[#This Row],[LengthofCycle]]+F81=28*2,0,2),IF(K81=2,IF(טבלה1013[[#This Row],[LengthofCycle]]+F81+F80=28*3,0,3),""))))))</f>
        <v/>
      </c>
      <c r="L82" s="1" t="str">
        <f>IF(טבלה1013[[#This Row],[וסת השבוע]]=1,IF(טבלה1013[[#This Row],[וסת השבוע וההפלגה ביחד]]=1,L81+1,0),IF(AND(טבלה1013[[#This Row],[CycleNumber]]&gt;B81,טבלה1013[[#This Row],[CycleNumber]]&gt;1),IF(טבלה1013[[#This Row],[וסת השבוע פעיל?]]&lt;&gt;"",L81+1,""),""))</f>
        <v/>
      </c>
      <c r="M82" s="1" t="str">
        <f>IF(AND(טבלה1013[[#This Row],[וסת השבוע פעיל?]]&lt;&gt;"",טבלה1013[[#This Row],[CycleNumber]]&lt;B83,B83&lt;&gt;"",טבלה1013[[#This Row],[וסת השבוע פעיל?]]&lt;3),IF(K83=0,IF(AND(טבלה1013[[#This Row],[וסת השבוע פעיל?]]&gt;0,I83=1),0,1),0),"")</f>
        <v/>
      </c>
      <c r="N82" s="1" t="str">
        <f t="shared" si="16"/>
        <v/>
      </c>
      <c r="O82" s="1" t="str">
        <f>IF(AND(טבלה1013[[#This Row],[חיזוי - שבוע]]=1,J83=1),1,"")</f>
        <v/>
      </c>
      <c r="P82" s="1" t="str">
        <f>IF(AND(טבלה1013[[#This Row],[חיזוי טוב עם הפלגה?]]=1,טבלה1013[[#This Row],[וסת קבוע אחרון]]&lt;&gt;28,X81=1),1,"")</f>
        <v/>
      </c>
      <c r="Q82" s="1" t="str">
        <f>IF(AND(טבלה1013[[#This Row],[וסת השבוע פעיל?]]&lt;3,OR(טבלה1013[[#This Row],[CycleNumber]]&gt;B83,B83="")),1,"")</f>
        <v/>
      </c>
      <c r="R82" s="1" t="str">
        <f>IF(טבלה1013[[#This Row],[האישה קבעה וסת שבוע?]]=1,IF(טבלה1013[[#This Row],[וסת השבוע פעיל?]]&lt;3,1,0),"")</f>
        <v/>
      </c>
      <c r="S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" s="1" t="str">
        <f t="shared" si="13"/>
        <v/>
      </c>
      <c r="U82" s="1" t="str">
        <f t="shared" si="14"/>
        <v/>
      </c>
      <c r="V82" s="1" t="str">
        <f t="shared" si="15"/>
        <v/>
      </c>
      <c r="W82" s="1" t="str">
        <f>IF(טבלה1013[[#This Row],[3 הפלגות זהות]]="","",IF(טבלה1013[[#This Row],[3 הפלגות זהות]]=1,טבלה1013[[#This Row],[LengthofCycle]],W81))</f>
        <v/>
      </c>
      <c r="Y82" s="1" t="str">
        <f>IF(OR(טבלה1013[[#This Row],[הווסת פעיל?]]=0,טבלה1013[[#This Row],[הווסת פעיל?]]=""),"",SUM(Y81,טבלה1013[[#This Row],[הווסת פעיל?]]))</f>
        <v/>
      </c>
      <c r="Z82" s="1" t="str">
        <f>IF(AND(טבלה1013[[#This Row],[כמה מחזורים עד עקירה]]&lt;&gt;"",Y83=""),טבלה1013[[#This Row],[כמה מחזורים עד עקירה]],"")</f>
        <v/>
      </c>
      <c r="AA82" s="1" t="str">
        <f>IF(AND(טבלה1013[[#This Row],[הווסת פעיל?]]=1,טבלה1013[[#This Row],[וסת קבוע אחרון]]&lt;&gt;W81),טבלה1013[[#This Row],[וסת קבוע אחרון]],"")</f>
        <v/>
      </c>
      <c r="AB82" s="1" t="str">
        <f>IF(AND(טבלה1013[[#This Row],[הווסת פעיל?]]=1,X81=0,טבלה1013[[#This Row],[וסת קבוע אחרון]]=W81),טבלה1013[[#This Row],[וסת קבוע אחרון]],"")</f>
        <v/>
      </c>
      <c r="AC82" s="1" t="str">
        <f>IF(AND(טבלה1013[[#This Row],[הווסת פעיל?]]=1,X81=0,טבלה1013[[#This Row],[וסת קבוע אחרון]]&lt;&gt;W81),1,"")</f>
        <v/>
      </c>
      <c r="AD82" s="1" t="str">
        <f>IF(AND(טבלה1013[[#This Row],[הווסת פעיל?]]&lt;&gt;"",B83=1),טבלה1013[[#This Row],[CycleNumber]],"")</f>
        <v/>
      </c>
      <c r="AE82" s="1" t="str">
        <f>IF(AND(טבלה1013[[#This Row],[הווסת פעיל?]]&lt;&gt;"",X81=""),טבלה1013[[#This Row],[CycleNumber]],"")</f>
        <v/>
      </c>
      <c r="AF82" s="1" t="str">
        <f>IF(B83=1,"",IF(טבלה1013[[#This Row],[הווסת פעיל?]]=1,IF(טבלה1013[[#This Row],[וסת קבוע אחרון]]=F83,1,0),""))</f>
        <v/>
      </c>
      <c r="AG82" s="1" t="str">
        <f>IF(B83=1,"",IF(טבלה1013[[#This Row],[הווסת פעיל?]]=1,IF(OR(טבלה1013[[#This Row],[וסת קבוע אחרון]]=F83,F83=טבלה1013[[#This Row],[LengthofCycle]]),1,0),""))</f>
        <v/>
      </c>
      <c r="AH82" s="1" t="str">
        <f>IF(B83=1,"",IF(טבלה1013[[#This Row],[הווסת פעיל?]]=1,IF(OR(טבלה1013[[#This Row],[וסת קבוע אחרון]]=F83,F83=טבלה1013[[#This Row],[LengthofCycle]],AND(טבלה1013[[#This Row],[LengthofCycle]]&lt;&gt;טבלה1013[[#This Row],[וסת קבוע אחרון]],OR(F83=28,F83=29))),1,0),""))</f>
        <v/>
      </c>
      <c r="AI82" s="1" t="str">
        <f>IF(AND(טבלה1013[[#This Row],[הווסת פעיל?]]=1,B83=1),1,"")</f>
        <v/>
      </c>
      <c r="AJ82" s="4">
        <f>IF(AND(טבלה1013[[#This Row],[הווסת פעיל?]]&lt;&gt;1,B83&lt;&gt;1,B83&lt;&gt;""),IF(טבלה1013[[#This Row],[LengthofCycle]]=F83,1,0),"")</f>
        <v>0</v>
      </c>
      <c r="AK82" s="4">
        <f>IF(AND(טבלה1013[[#This Row],[הווסת פעיל?]]&lt;&gt;1,B83&lt;&gt;1,B83&lt;&gt;""),IF(OR(טבלה1013[[#This Row],[LengthofCycle]]=F83,F83=29),1,0),"")</f>
        <v>0</v>
      </c>
      <c r="AL82" s="4">
        <f>IF(AND(טבלה1013[[#This Row],[הווסת פעיל?]]&lt;&gt;1,B83&lt;&gt;1,B83&lt;&gt;""),IF(OR(טבלה1013[[#This Row],[LengthofCycle]]=F83,F83=29,F83=28),1,0),"")</f>
        <v>0</v>
      </c>
      <c r="AQ82" s="1" t="s">
        <v>20</v>
      </c>
      <c r="AX82" s="1">
        <v>7</v>
      </c>
      <c r="AY82" s="1">
        <f t="shared" si="17"/>
        <v>0</v>
      </c>
      <c r="AZ82" s="2" t="e">
        <f t="shared" si="18"/>
        <v>#DIV/0!</v>
      </c>
      <c r="BA82" s="2" t="e">
        <f t="shared" si="19"/>
        <v>#DIV/0!</v>
      </c>
    </row>
    <row r="83" spans="1:53" x14ac:dyDescent="0.25">
      <c r="A83" s="1" t="s">
        <v>50</v>
      </c>
      <c r="B83" s="1">
        <v>3</v>
      </c>
      <c r="C83" s="1">
        <v>1</v>
      </c>
      <c r="D83" s="1">
        <v>1</v>
      </c>
      <c r="E83" s="1">
        <v>0</v>
      </c>
      <c r="F83" s="1">
        <v>26</v>
      </c>
      <c r="G83" s="1">
        <f>טבלה1013[[#This Row],[LengthofCycle]]+1</f>
        <v>27</v>
      </c>
      <c r="H83" s="1" t="str">
        <f>IF(IFERROR(LOOKUP(טבלה1013[[#This Row],[ClientID]],קביעויות[השבוע]),FALSE)=טבלה1013[[#This Row],[ClientID]],1,"")</f>
        <v/>
      </c>
      <c r="I83" s="1" t="str">
        <f>IF(AND(טבלה1013[[#This Row],[CycleNumber]]&gt;1,OR(B84="",טבלה1013[[#This Row],[CycleNumber]]&gt;B82)),IF(OR(AND(טבלה1013[[#This Row],[LengthofCycle]]=28,F82=28),AND(טבלה1013[[#This Row],[LengthofCycle]]=35,F82=35)),1,""),"")</f>
        <v/>
      </c>
      <c r="J83" s="1" t="str">
        <f>IF(AND(טבלה1013[[#This Row],[וסת השבוע]]=1,I82=1,טבלה1013[[#This Row],[CycleNumber]]&gt;B82),1,"")</f>
        <v/>
      </c>
      <c r="K83" s="1" t="str">
        <f>IF(טבלה1013[[#This Row],[CycleNumber]]=1,"",IF(טבלה1013[[#This Row],[וסת השבוע]]=1,0,IF(K82="","",IF(K82=0,IF(טבלה1013[[#This Row],[LengthofCycle]]=28,0,1),IF(K82=1,IF(טבלה1013[[#This Row],[LengthofCycle]]+F82=28*2,0,2),IF(K82=2,IF(טבלה1013[[#This Row],[LengthofCycle]]+F82+F81=28*3,0,3),""))))))</f>
        <v/>
      </c>
      <c r="L83" s="1" t="str">
        <f>IF(טבלה1013[[#This Row],[וסת השבוע]]=1,IF(טבלה1013[[#This Row],[וסת השבוע וההפלגה ביחד]]=1,L82+1,0),IF(AND(טבלה1013[[#This Row],[CycleNumber]]&gt;B82,טבלה1013[[#This Row],[CycleNumber]]&gt;1),IF(טבלה1013[[#This Row],[וסת השבוע פעיל?]]&lt;&gt;"",L82+1,""),""))</f>
        <v/>
      </c>
      <c r="M83" s="1" t="str">
        <f>IF(AND(טבלה1013[[#This Row],[וסת השבוע פעיל?]]&lt;&gt;"",טבלה1013[[#This Row],[CycleNumber]]&lt;B84,B84&lt;&gt;"",טבלה1013[[#This Row],[וסת השבוע פעיל?]]&lt;3),IF(K84=0,IF(AND(טבלה1013[[#This Row],[וסת השבוע פעיל?]]&gt;0,I84=1),0,1),0),"")</f>
        <v/>
      </c>
      <c r="N83" s="1" t="str">
        <f t="shared" si="16"/>
        <v/>
      </c>
      <c r="O83" s="1" t="str">
        <f>IF(AND(טבלה1013[[#This Row],[חיזוי - שבוע]]=1,J84=1),1,"")</f>
        <v/>
      </c>
      <c r="P83" s="1" t="str">
        <f>IF(AND(טבלה1013[[#This Row],[חיזוי טוב עם הפלגה?]]=1,טבלה1013[[#This Row],[וסת קבוע אחרון]]&lt;&gt;28,X82=1),1,"")</f>
        <v/>
      </c>
      <c r="Q83" s="1" t="str">
        <f>IF(AND(טבלה1013[[#This Row],[וסת השבוע פעיל?]]&lt;3,OR(טבלה1013[[#This Row],[CycleNumber]]&gt;B84,B84="")),1,"")</f>
        <v/>
      </c>
      <c r="R83" s="1" t="str">
        <f>IF(טבלה1013[[#This Row],[האישה קבעה וסת שבוע?]]=1,IF(טבלה1013[[#This Row],[וסת השבוע פעיל?]]&lt;3,1,0),"")</f>
        <v/>
      </c>
      <c r="S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" s="1">
        <f t="shared" si="13"/>
        <v>0</v>
      </c>
      <c r="U83" s="1" t="str">
        <f t="shared" si="14"/>
        <v/>
      </c>
      <c r="V83" s="1" t="str">
        <f t="shared" si="15"/>
        <v/>
      </c>
      <c r="W83" s="1" t="str">
        <f>IF(טבלה1013[[#This Row],[3 הפלגות זהות]]="","",IF(טבלה1013[[#This Row],[3 הפלגות זהות]]=1,טבלה1013[[#This Row],[LengthofCycle]],W82))</f>
        <v/>
      </c>
      <c r="Y83" s="1" t="str">
        <f>IF(OR(טבלה1013[[#This Row],[הווסת פעיל?]]=0,טבלה1013[[#This Row],[הווסת פעיל?]]=""),"",SUM(Y82,טבלה1013[[#This Row],[הווסת פעיל?]]))</f>
        <v/>
      </c>
      <c r="Z83" s="1" t="str">
        <f>IF(AND(טבלה1013[[#This Row],[כמה מחזורים עד עקירה]]&lt;&gt;"",Y84=""),טבלה1013[[#This Row],[כמה מחזורים עד עקירה]],"")</f>
        <v/>
      </c>
      <c r="AA83" s="1" t="str">
        <f>IF(AND(טבלה1013[[#This Row],[הווסת פעיל?]]=1,טבלה1013[[#This Row],[וסת קבוע אחרון]]&lt;&gt;W82),טבלה1013[[#This Row],[וסת קבוע אחרון]],"")</f>
        <v/>
      </c>
      <c r="AB83" s="1" t="str">
        <f>IF(AND(טבלה1013[[#This Row],[הווסת פעיל?]]=1,X82=0,טבלה1013[[#This Row],[וסת קבוע אחרון]]=W82),טבלה1013[[#This Row],[וסת קבוע אחרון]],"")</f>
        <v/>
      </c>
      <c r="AC83" s="1" t="str">
        <f>IF(AND(טבלה1013[[#This Row],[הווסת פעיל?]]=1,X82=0,טבלה1013[[#This Row],[וסת קבוע אחרון]]&lt;&gt;W82),1,"")</f>
        <v/>
      </c>
      <c r="AD83" s="1" t="str">
        <f>IF(AND(טבלה1013[[#This Row],[הווסת פעיל?]]&lt;&gt;"",B84=1),טבלה1013[[#This Row],[CycleNumber]],"")</f>
        <v/>
      </c>
      <c r="AE83" s="1" t="str">
        <f>IF(AND(טבלה1013[[#This Row],[הווסת פעיל?]]&lt;&gt;"",X82=""),טבלה1013[[#This Row],[CycleNumber]],"")</f>
        <v/>
      </c>
      <c r="AF83" s="1" t="str">
        <f>IF(B84=1,"",IF(טבלה1013[[#This Row],[הווסת פעיל?]]=1,IF(טבלה1013[[#This Row],[וסת קבוע אחרון]]=F84,1,0),""))</f>
        <v/>
      </c>
      <c r="AG83" s="1" t="str">
        <f>IF(B84=1,"",IF(טבלה1013[[#This Row],[הווסת פעיל?]]=1,IF(OR(טבלה1013[[#This Row],[וסת קבוע אחרון]]=F84,F84=טבלה1013[[#This Row],[LengthofCycle]]),1,0),""))</f>
        <v/>
      </c>
      <c r="AH83" s="1" t="str">
        <f>IF(B84=1,"",IF(טבלה1013[[#This Row],[הווסת פעיל?]]=1,IF(OR(טבלה1013[[#This Row],[וסת קבוע אחרון]]=F84,F84=טבלה1013[[#This Row],[LengthofCycle]],AND(טבלה1013[[#This Row],[LengthofCycle]]&lt;&gt;טבלה1013[[#This Row],[וסת קבוע אחרון]],OR(F84=28,F84=29))),1,0),""))</f>
        <v/>
      </c>
      <c r="AI83" s="1" t="str">
        <f>IF(AND(טבלה1013[[#This Row],[הווסת פעיל?]]=1,B84=1),1,"")</f>
        <v/>
      </c>
      <c r="AJ83" s="4">
        <f>IF(AND(טבלה1013[[#This Row],[הווסת פעיל?]]&lt;&gt;1,B84&lt;&gt;1,B84&lt;&gt;""),IF(טבלה1013[[#This Row],[LengthofCycle]]=F84,1,0),"")</f>
        <v>0</v>
      </c>
      <c r="AK83" s="4">
        <f>IF(AND(טבלה1013[[#This Row],[הווסת פעיל?]]&lt;&gt;1,B84&lt;&gt;1,B84&lt;&gt;""),IF(OR(טבלה1013[[#This Row],[LengthofCycle]]=F84,F84=29),1,0),"")</f>
        <v>0</v>
      </c>
      <c r="AL83" s="4">
        <f>IF(AND(טבלה1013[[#This Row],[הווסת פעיל?]]&lt;&gt;1,B84&lt;&gt;1,B84&lt;&gt;""),IF(OR(טבלה1013[[#This Row],[LengthofCycle]]=F84,F84=29,F84=28),1,0),"")</f>
        <v>0</v>
      </c>
      <c r="AY83" s="1">
        <f t="shared" si="17"/>
        <v>0</v>
      </c>
      <c r="AZ83" s="2" t="e">
        <f t="shared" si="18"/>
        <v>#DIV/0!</v>
      </c>
      <c r="BA83" s="2" t="e">
        <f t="shared" si="19"/>
        <v>#DIV/0!</v>
      </c>
    </row>
    <row r="84" spans="1:53" x14ac:dyDescent="0.25">
      <c r="A84" s="1" t="s">
        <v>50</v>
      </c>
      <c r="B84" s="1">
        <v>4</v>
      </c>
      <c r="C84" s="1">
        <v>1</v>
      </c>
      <c r="D84" s="1">
        <v>1</v>
      </c>
      <c r="E84" s="1">
        <v>0</v>
      </c>
      <c r="F84" s="1">
        <v>25</v>
      </c>
      <c r="G84" s="1">
        <f>טבלה1013[[#This Row],[LengthofCycle]]+1</f>
        <v>26</v>
      </c>
      <c r="H84" s="1" t="str">
        <f>IF(IFERROR(LOOKUP(טבלה1013[[#This Row],[ClientID]],קביעויות[השבוע]),FALSE)=טבלה1013[[#This Row],[ClientID]],1,"")</f>
        <v/>
      </c>
      <c r="I84" s="1" t="str">
        <f>IF(AND(טבלה1013[[#This Row],[CycleNumber]]&gt;1,OR(B85="",טבלה1013[[#This Row],[CycleNumber]]&gt;B83)),IF(OR(AND(טבלה1013[[#This Row],[LengthofCycle]]=28,F83=28),AND(טבלה1013[[#This Row],[LengthofCycle]]=35,F83=35)),1,""),"")</f>
        <v/>
      </c>
      <c r="J84" s="1" t="str">
        <f>IF(AND(טבלה1013[[#This Row],[וסת השבוע]]=1,I83=1,טבלה1013[[#This Row],[CycleNumber]]&gt;B83),1,"")</f>
        <v/>
      </c>
      <c r="K84" s="1" t="str">
        <f>IF(טבלה1013[[#This Row],[CycleNumber]]=1,"",IF(טבלה1013[[#This Row],[וסת השבוע]]=1,0,IF(K83="","",IF(K83=0,IF(טבלה1013[[#This Row],[LengthofCycle]]=28,0,1),IF(K83=1,IF(טבלה1013[[#This Row],[LengthofCycle]]+F83=28*2,0,2),IF(K83=2,IF(טבלה1013[[#This Row],[LengthofCycle]]+F83+F82=28*3,0,3),""))))))</f>
        <v/>
      </c>
      <c r="L84" s="1" t="str">
        <f>IF(טבלה1013[[#This Row],[וסת השבוע]]=1,IF(טבלה1013[[#This Row],[וסת השבוע וההפלגה ביחד]]=1,L83+1,0),IF(AND(טבלה1013[[#This Row],[CycleNumber]]&gt;B83,טבלה1013[[#This Row],[CycleNumber]]&gt;1),IF(טבלה1013[[#This Row],[וסת השבוע פעיל?]]&lt;&gt;"",L83+1,""),""))</f>
        <v/>
      </c>
      <c r="M84" s="1" t="str">
        <f>IF(AND(טבלה1013[[#This Row],[וסת השבוע פעיל?]]&lt;&gt;"",טבלה1013[[#This Row],[CycleNumber]]&lt;B85,B85&lt;&gt;"",טבלה1013[[#This Row],[וסת השבוע פעיל?]]&lt;3),IF(K85=0,IF(AND(טבלה1013[[#This Row],[וסת השבוע פעיל?]]&gt;0,I85=1),0,1),0),"")</f>
        <v/>
      </c>
      <c r="N84" s="1" t="str">
        <f t="shared" si="16"/>
        <v/>
      </c>
      <c r="O84" s="1" t="str">
        <f>IF(AND(טבלה1013[[#This Row],[חיזוי - שבוע]]=1,J85=1),1,"")</f>
        <v/>
      </c>
      <c r="P84" s="1" t="str">
        <f>IF(AND(טבלה1013[[#This Row],[חיזוי טוב עם הפלגה?]]=1,טבלה1013[[#This Row],[וסת קבוע אחרון]]&lt;&gt;28,X83=1),1,"")</f>
        <v/>
      </c>
      <c r="Q84" s="1" t="str">
        <f>IF(AND(טבלה1013[[#This Row],[וסת השבוע פעיל?]]&lt;3,OR(טבלה1013[[#This Row],[CycleNumber]]&gt;B85,B85="")),1,"")</f>
        <v/>
      </c>
      <c r="R84" s="1" t="str">
        <f>IF(טבלה1013[[#This Row],[האישה קבעה וסת שבוע?]]=1,IF(טבלה1013[[#This Row],[וסת השבוע פעיל?]]&lt;3,1,0),"")</f>
        <v/>
      </c>
      <c r="S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" s="1">
        <f t="shared" si="13"/>
        <v>0</v>
      </c>
      <c r="U84" s="1">
        <f t="shared" si="14"/>
        <v>0</v>
      </c>
      <c r="V84" s="1" t="str">
        <f t="shared" si="15"/>
        <v/>
      </c>
      <c r="W84" s="1" t="str">
        <f>IF(טבלה1013[[#This Row],[3 הפלגות זהות]]="","",IF(טבלה1013[[#This Row],[3 הפלגות זהות]]=1,טבלה1013[[#This Row],[LengthofCycle]],W83))</f>
        <v/>
      </c>
      <c r="Y84" s="1" t="str">
        <f>IF(OR(טבלה1013[[#This Row],[הווסת פעיל?]]=0,טבלה1013[[#This Row],[הווסת פעיל?]]=""),"",SUM(Y83,טבלה1013[[#This Row],[הווסת פעיל?]]))</f>
        <v/>
      </c>
      <c r="Z84" s="1" t="str">
        <f>IF(AND(טבלה1013[[#This Row],[כמה מחזורים עד עקירה]]&lt;&gt;"",Y85=""),טבלה1013[[#This Row],[כמה מחזורים עד עקירה]],"")</f>
        <v/>
      </c>
      <c r="AA84" s="1" t="str">
        <f>IF(AND(טבלה1013[[#This Row],[הווסת פעיל?]]=1,טבלה1013[[#This Row],[וסת קבוע אחרון]]&lt;&gt;W83),טבלה1013[[#This Row],[וסת קבוע אחרון]],"")</f>
        <v/>
      </c>
      <c r="AB84" s="1" t="str">
        <f>IF(AND(טבלה1013[[#This Row],[הווסת פעיל?]]=1,X83=0,טבלה1013[[#This Row],[וסת קבוע אחרון]]=W83),טבלה1013[[#This Row],[וסת קבוע אחרון]],"")</f>
        <v/>
      </c>
      <c r="AC84" s="1" t="str">
        <f>IF(AND(טבלה1013[[#This Row],[הווסת פעיל?]]=1,X83=0,טבלה1013[[#This Row],[וסת קבוע אחרון]]&lt;&gt;W83),1,"")</f>
        <v/>
      </c>
      <c r="AD84" s="1" t="str">
        <f>IF(AND(טבלה1013[[#This Row],[הווסת פעיל?]]&lt;&gt;"",B85=1),טבלה1013[[#This Row],[CycleNumber]],"")</f>
        <v/>
      </c>
      <c r="AE84" s="1" t="str">
        <f>IF(AND(טבלה1013[[#This Row],[הווסת פעיל?]]&lt;&gt;"",X83=""),טבלה1013[[#This Row],[CycleNumber]],"")</f>
        <v/>
      </c>
      <c r="AF84" s="1" t="str">
        <f>IF(B85=1,"",IF(טבלה1013[[#This Row],[הווסת פעיל?]]=1,IF(טבלה1013[[#This Row],[וסת קבוע אחרון]]=F85,1,0),""))</f>
        <v/>
      </c>
      <c r="AG84" s="1" t="str">
        <f>IF(B85=1,"",IF(טבלה1013[[#This Row],[הווסת פעיל?]]=1,IF(OR(טבלה1013[[#This Row],[וסת קבוע אחרון]]=F85,F85=טבלה1013[[#This Row],[LengthofCycle]]),1,0),""))</f>
        <v/>
      </c>
      <c r="AH84" s="1" t="str">
        <f>IF(B85=1,"",IF(טבלה1013[[#This Row],[הווסת פעיל?]]=1,IF(OR(טבלה1013[[#This Row],[וסת קבוע אחרון]]=F85,F85=טבלה1013[[#This Row],[LengthofCycle]],AND(טבלה1013[[#This Row],[LengthofCycle]]&lt;&gt;טבלה1013[[#This Row],[וסת קבוע אחרון]],OR(F85=28,F85=29))),1,0),""))</f>
        <v/>
      </c>
      <c r="AI84" s="1" t="str">
        <f>IF(AND(טבלה1013[[#This Row],[הווסת פעיל?]]=1,B85=1),1,"")</f>
        <v/>
      </c>
      <c r="AJ84" s="4">
        <f>IF(AND(טבלה1013[[#This Row],[הווסת פעיל?]]&lt;&gt;1,B85&lt;&gt;1,B85&lt;&gt;""),IF(טבלה1013[[#This Row],[LengthofCycle]]=F85,1,0),"")</f>
        <v>0</v>
      </c>
      <c r="AK84" s="4">
        <f>IF(AND(טבלה1013[[#This Row],[הווסת פעיל?]]&lt;&gt;1,B85&lt;&gt;1,B85&lt;&gt;""),IF(OR(טבלה1013[[#This Row],[LengthofCycle]]=F85,F85=29),1,0),"")</f>
        <v>1</v>
      </c>
      <c r="AL84" s="4">
        <f>IF(AND(טבלה1013[[#This Row],[הווסת פעיל?]]&lt;&gt;1,B85&lt;&gt;1,B85&lt;&gt;""),IF(OR(טבלה1013[[#This Row],[LengthofCycle]]=F85,F85=29,F85=28),1,0),"")</f>
        <v>1</v>
      </c>
      <c r="AY84" s="1">
        <f t="shared" si="17"/>
        <v>0</v>
      </c>
      <c r="AZ84" s="2" t="e">
        <f t="shared" si="18"/>
        <v>#DIV/0!</v>
      </c>
      <c r="BA84" s="2" t="e">
        <f t="shared" si="19"/>
        <v>#DIV/0!</v>
      </c>
    </row>
    <row r="85" spans="1:53" x14ac:dyDescent="0.25">
      <c r="A85" s="1" t="s">
        <v>50</v>
      </c>
      <c r="B85" s="1">
        <v>5</v>
      </c>
      <c r="C85" s="1">
        <v>1</v>
      </c>
      <c r="D85" s="1">
        <v>1</v>
      </c>
      <c r="E85" s="1">
        <v>0</v>
      </c>
      <c r="F85" s="1">
        <v>29</v>
      </c>
      <c r="G85" s="1">
        <f>טבלה1013[[#This Row],[LengthofCycle]]+1</f>
        <v>30</v>
      </c>
      <c r="H85" s="1" t="str">
        <f>IF(IFERROR(LOOKUP(טבלה1013[[#This Row],[ClientID]],קביעויות[השבוע]),FALSE)=טבלה1013[[#This Row],[ClientID]],1,"")</f>
        <v/>
      </c>
      <c r="I85" s="1" t="str">
        <f>IF(AND(טבלה1013[[#This Row],[CycleNumber]]&gt;1,OR(B86="",טבלה1013[[#This Row],[CycleNumber]]&gt;B84)),IF(OR(AND(טבלה1013[[#This Row],[LengthofCycle]]=28,F84=28),AND(טבלה1013[[#This Row],[LengthofCycle]]=35,F84=35)),1,""),"")</f>
        <v/>
      </c>
      <c r="J85" s="1" t="str">
        <f>IF(AND(טבלה1013[[#This Row],[וסת השבוע]]=1,I84=1,טבלה1013[[#This Row],[CycleNumber]]&gt;B84),1,"")</f>
        <v/>
      </c>
      <c r="K85" s="1" t="str">
        <f>IF(טבלה1013[[#This Row],[CycleNumber]]=1,"",IF(טבלה1013[[#This Row],[וסת השבוע]]=1,0,IF(K84="","",IF(K84=0,IF(טבלה1013[[#This Row],[LengthofCycle]]=28,0,1),IF(K84=1,IF(טבלה1013[[#This Row],[LengthofCycle]]+F84=28*2,0,2),IF(K84=2,IF(טבלה1013[[#This Row],[LengthofCycle]]+F84+F83=28*3,0,3),""))))))</f>
        <v/>
      </c>
      <c r="L85" s="1" t="str">
        <f>IF(טבלה1013[[#This Row],[וסת השבוע]]=1,IF(טבלה1013[[#This Row],[וסת השבוע וההפלגה ביחד]]=1,L84+1,0),IF(AND(טבלה1013[[#This Row],[CycleNumber]]&gt;B84,טבלה1013[[#This Row],[CycleNumber]]&gt;1),IF(טבלה1013[[#This Row],[וסת השבוע פעיל?]]&lt;&gt;"",L84+1,""),""))</f>
        <v/>
      </c>
      <c r="M85" s="1" t="str">
        <f>IF(AND(טבלה1013[[#This Row],[וסת השבוע פעיל?]]&lt;&gt;"",טבלה1013[[#This Row],[CycleNumber]]&lt;B86,B86&lt;&gt;"",טבלה1013[[#This Row],[וסת השבוע פעיל?]]&lt;3),IF(K86=0,IF(AND(טבלה1013[[#This Row],[וסת השבוע פעיל?]]&gt;0,I86=1),0,1),0),"")</f>
        <v/>
      </c>
      <c r="N85" s="1" t="str">
        <f t="shared" si="16"/>
        <v/>
      </c>
      <c r="O85" s="1" t="str">
        <f>IF(AND(טבלה1013[[#This Row],[חיזוי - שבוע]]=1,J86=1),1,"")</f>
        <v/>
      </c>
      <c r="P85" s="1" t="str">
        <f>IF(AND(טבלה1013[[#This Row],[חיזוי טוב עם הפלגה?]]=1,טבלה1013[[#This Row],[וסת קבוע אחרון]]&lt;&gt;28,X84=1),1,"")</f>
        <v/>
      </c>
      <c r="Q85" s="1" t="str">
        <f>IF(AND(טבלה1013[[#This Row],[וסת השבוע פעיל?]]&lt;3,OR(טבלה1013[[#This Row],[CycleNumber]]&gt;B86,B86="")),1,"")</f>
        <v/>
      </c>
      <c r="R85" s="1" t="str">
        <f>IF(טבלה1013[[#This Row],[האישה קבעה וסת שבוע?]]=1,IF(טבלה1013[[#This Row],[וסת השבוע פעיל?]]&lt;3,1,0),"")</f>
        <v/>
      </c>
      <c r="S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" s="1">
        <f t="shared" si="13"/>
        <v>0</v>
      </c>
      <c r="U85" s="1">
        <f t="shared" si="14"/>
        <v>0</v>
      </c>
      <c r="V85" s="1">
        <f t="shared" si="15"/>
        <v>0</v>
      </c>
      <c r="W85" s="1" t="str">
        <f>IF(טבלה1013[[#This Row],[3 הפלגות זהות]]="","",IF(טבלה1013[[#This Row],[3 הפלגות זהות]]=1,טבלה1013[[#This Row],[LengthofCycle]],W84))</f>
        <v/>
      </c>
      <c r="Y85" s="1" t="str">
        <f>IF(OR(טבלה1013[[#This Row],[הווסת פעיל?]]=0,טבלה1013[[#This Row],[הווסת פעיל?]]=""),"",SUM(Y84,טבלה1013[[#This Row],[הווסת פעיל?]]))</f>
        <v/>
      </c>
      <c r="Z85" s="1" t="str">
        <f>IF(AND(טבלה1013[[#This Row],[כמה מחזורים עד עקירה]]&lt;&gt;"",Y86=""),טבלה1013[[#This Row],[כמה מחזורים עד עקירה]],"")</f>
        <v/>
      </c>
      <c r="AA85" s="1" t="str">
        <f>IF(AND(טבלה1013[[#This Row],[הווסת פעיל?]]=1,טבלה1013[[#This Row],[וסת קבוע אחרון]]&lt;&gt;W84),טבלה1013[[#This Row],[וסת קבוע אחרון]],"")</f>
        <v/>
      </c>
      <c r="AB85" s="1" t="str">
        <f>IF(AND(טבלה1013[[#This Row],[הווסת פעיל?]]=1,X84=0,טבלה1013[[#This Row],[וסת קבוע אחרון]]=W84),טבלה1013[[#This Row],[וסת קבוע אחרון]],"")</f>
        <v/>
      </c>
      <c r="AC85" s="1" t="str">
        <f>IF(AND(טבלה1013[[#This Row],[הווסת פעיל?]]=1,X84=0,טבלה1013[[#This Row],[וסת קבוע אחרון]]&lt;&gt;W84),1,"")</f>
        <v/>
      </c>
      <c r="AD85" s="1" t="str">
        <f>IF(AND(טבלה1013[[#This Row],[הווסת פעיל?]]&lt;&gt;"",B86=1),טבלה1013[[#This Row],[CycleNumber]],"")</f>
        <v/>
      </c>
      <c r="AE85" s="1" t="str">
        <f>IF(AND(טבלה1013[[#This Row],[הווסת פעיל?]]&lt;&gt;"",X84=""),טבלה1013[[#This Row],[CycleNumber]],"")</f>
        <v/>
      </c>
      <c r="AF85" s="1" t="str">
        <f>IF(B86=1,"",IF(טבלה1013[[#This Row],[הווסת פעיל?]]=1,IF(טבלה1013[[#This Row],[וסת קבוע אחרון]]=F86,1,0),""))</f>
        <v/>
      </c>
      <c r="AG85" s="1" t="str">
        <f>IF(B86=1,"",IF(טבלה1013[[#This Row],[הווסת פעיל?]]=1,IF(OR(טבלה1013[[#This Row],[וסת קבוע אחרון]]=F86,F86=טבלה1013[[#This Row],[LengthofCycle]]),1,0),""))</f>
        <v/>
      </c>
      <c r="AH85" s="1" t="str">
        <f>IF(B86=1,"",IF(טבלה1013[[#This Row],[הווסת פעיל?]]=1,IF(OR(טבלה1013[[#This Row],[וסת קבוע אחרון]]=F86,F86=טבלה1013[[#This Row],[LengthofCycle]],AND(טבלה1013[[#This Row],[LengthofCycle]]&lt;&gt;טבלה1013[[#This Row],[וסת קבוע אחרון]],OR(F86=28,F86=29))),1,0),""))</f>
        <v/>
      </c>
      <c r="AI85" s="1" t="str">
        <f>IF(AND(טבלה1013[[#This Row],[הווסת פעיל?]]=1,B86=1),1,"")</f>
        <v/>
      </c>
      <c r="AJ85" s="4">
        <f>IF(AND(טבלה1013[[#This Row],[הווסת פעיל?]]&lt;&gt;1,B86&lt;&gt;1,B86&lt;&gt;""),IF(טבלה1013[[#This Row],[LengthofCycle]]=F86,1,0),"")</f>
        <v>0</v>
      </c>
      <c r="AK85" s="4">
        <f>IF(AND(טבלה1013[[#This Row],[הווסת פעיל?]]&lt;&gt;1,B86&lt;&gt;1,B86&lt;&gt;""),IF(OR(טבלה1013[[#This Row],[LengthofCycle]]=F86,F86=29),1,0),"")</f>
        <v>0</v>
      </c>
      <c r="AL85" s="4">
        <f>IF(AND(טבלה1013[[#This Row],[הווסת פעיל?]]&lt;&gt;1,B86&lt;&gt;1,B86&lt;&gt;""),IF(OR(טבלה1013[[#This Row],[LengthofCycle]]=F86,F86=29,F86=28),1,0),"")</f>
        <v>0</v>
      </c>
      <c r="AY85" s="1">
        <f t="shared" si="17"/>
        <v>0</v>
      </c>
      <c r="AZ85" s="2" t="e">
        <f t="shared" si="18"/>
        <v>#DIV/0!</v>
      </c>
      <c r="BA85" s="2" t="e">
        <f t="shared" si="19"/>
        <v>#DIV/0!</v>
      </c>
    </row>
    <row r="86" spans="1:53" x14ac:dyDescent="0.25">
      <c r="A86" s="1" t="s">
        <v>50</v>
      </c>
      <c r="B86" s="1">
        <v>6</v>
      </c>
      <c r="C86" s="1">
        <v>1</v>
      </c>
      <c r="D86" s="1">
        <v>1</v>
      </c>
      <c r="E86" s="1">
        <v>0</v>
      </c>
      <c r="F86" s="1">
        <v>23</v>
      </c>
      <c r="G86" s="1">
        <f>טבלה1013[[#This Row],[LengthofCycle]]+1</f>
        <v>24</v>
      </c>
      <c r="H86" s="1" t="str">
        <f>IF(IFERROR(LOOKUP(טבלה1013[[#This Row],[ClientID]],קביעויות[השבוע]),FALSE)=טבלה1013[[#This Row],[ClientID]],1,"")</f>
        <v/>
      </c>
      <c r="I86" s="1" t="str">
        <f>IF(AND(טבלה1013[[#This Row],[CycleNumber]]&gt;1,OR(B87="",טבלה1013[[#This Row],[CycleNumber]]&gt;B85)),IF(OR(AND(טבלה1013[[#This Row],[LengthofCycle]]=28,F85=28),AND(טבלה1013[[#This Row],[LengthofCycle]]=35,F85=35)),1,""),"")</f>
        <v/>
      </c>
      <c r="J86" s="1" t="str">
        <f>IF(AND(טבלה1013[[#This Row],[וסת השבוע]]=1,I85=1,טבלה1013[[#This Row],[CycleNumber]]&gt;B85),1,"")</f>
        <v/>
      </c>
      <c r="K86" s="1" t="str">
        <f>IF(טבלה1013[[#This Row],[CycleNumber]]=1,"",IF(טבלה1013[[#This Row],[וסת השבוע]]=1,0,IF(K85="","",IF(K85=0,IF(טבלה1013[[#This Row],[LengthofCycle]]=28,0,1),IF(K85=1,IF(טבלה1013[[#This Row],[LengthofCycle]]+F85=28*2,0,2),IF(K85=2,IF(טבלה1013[[#This Row],[LengthofCycle]]+F85+F84=28*3,0,3),""))))))</f>
        <v/>
      </c>
      <c r="L86" s="1" t="str">
        <f>IF(טבלה1013[[#This Row],[וסת השבוע]]=1,IF(טבלה1013[[#This Row],[וסת השבוע וההפלגה ביחד]]=1,L85+1,0),IF(AND(טבלה1013[[#This Row],[CycleNumber]]&gt;B85,טבלה1013[[#This Row],[CycleNumber]]&gt;1),IF(טבלה1013[[#This Row],[וסת השבוע פעיל?]]&lt;&gt;"",L85+1,""),""))</f>
        <v/>
      </c>
      <c r="M86" s="1" t="str">
        <f>IF(AND(טבלה1013[[#This Row],[וסת השבוע פעיל?]]&lt;&gt;"",טבלה1013[[#This Row],[CycleNumber]]&lt;B87,B87&lt;&gt;"",טבלה1013[[#This Row],[וסת השבוע פעיל?]]&lt;3),IF(K87=0,IF(AND(טבלה1013[[#This Row],[וסת השבוע פעיל?]]&gt;0,I87=1),0,1),0),"")</f>
        <v/>
      </c>
      <c r="N86" s="1" t="str">
        <f t="shared" si="16"/>
        <v/>
      </c>
      <c r="O86" s="1" t="str">
        <f>IF(AND(טבלה1013[[#This Row],[חיזוי - שבוע]]=1,J87=1),1,"")</f>
        <v/>
      </c>
      <c r="P86" s="1" t="str">
        <f>IF(AND(טבלה1013[[#This Row],[חיזוי טוב עם הפלגה?]]=1,טבלה1013[[#This Row],[וסת קבוע אחרון]]&lt;&gt;28,X85=1),1,"")</f>
        <v/>
      </c>
      <c r="Q86" s="1" t="str">
        <f>IF(AND(טבלה1013[[#This Row],[וסת השבוע פעיל?]]&lt;3,OR(טבלה1013[[#This Row],[CycleNumber]]&gt;B87,B87="")),1,"")</f>
        <v/>
      </c>
      <c r="R86" s="1" t="str">
        <f>IF(טבלה1013[[#This Row],[האישה קבעה וסת שבוע?]]=1,IF(טבלה1013[[#This Row],[וסת השבוע פעיל?]]&lt;3,1,0),"")</f>
        <v/>
      </c>
      <c r="S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" s="1">
        <f t="shared" si="13"/>
        <v>0</v>
      </c>
      <c r="U86" s="1">
        <f t="shared" si="14"/>
        <v>0</v>
      </c>
      <c r="V86" s="1">
        <f t="shared" si="15"/>
        <v>0</v>
      </c>
      <c r="W86" s="1" t="str">
        <f>IF(טבלה1013[[#This Row],[3 הפלגות זהות]]="","",IF(טבלה1013[[#This Row],[3 הפלגות זהות]]=1,טבלה1013[[#This Row],[LengthofCycle]],W85))</f>
        <v/>
      </c>
      <c r="Y86" s="1" t="str">
        <f>IF(OR(טבלה1013[[#This Row],[הווסת פעיל?]]=0,טבלה1013[[#This Row],[הווסת פעיל?]]=""),"",SUM(Y85,טבלה1013[[#This Row],[הווסת פעיל?]]))</f>
        <v/>
      </c>
      <c r="Z86" s="1" t="str">
        <f>IF(AND(טבלה1013[[#This Row],[כמה מחזורים עד עקירה]]&lt;&gt;"",Y87=""),טבלה1013[[#This Row],[כמה מחזורים עד עקירה]],"")</f>
        <v/>
      </c>
      <c r="AA86" s="1" t="str">
        <f>IF(AND(טבלה1013[[#This Row],[הווסת פעיל?]]=1,טבלה1013[[#This Row],[וסת קבוע אחרון]]&lt;&gt;W85),טבלה1013[[#This Row],[וסת קבוע אחרון]],"")</f>
        <v/>
      </c>
      <c r="AB86" s="1" t="str">
        <f>IF(AND(טבלה1013[[#This Row],[הווסת פעיל?]]=1,X85=0,טבלה1013[[#This Row],[וסת קבוע אחרון]]=W85),טבלה1013[[#This Row],[וסת קבוע אחרון]],"")</f>
        <v/>
      </c>
      <c r="AC86" s="1" t="str">
        <f>IF(AND(טבלה1013[[#This Row],[הווסת פעיל?]]=1,X85=0,טבלה1013[[#This Row],[וסת קבוע אחרון]]&lt;&gt;W85),1,"")</f>
        <v/>
      </c>
      <c r="AD86" s="1" t="str">
        <f>IF(AND(טבלה1013[[#This Row],[הווסת פעיל?]]&lt;&gt;"",B87=1),טבלה1013[[#This Row],[CycleNumber]],"")</f>
        <v/>
      </c>
      <c r="AE86" s="1" t="str">
        <f>IF(AND(טבלה1013[[#This Row],[הווסת פעיל?]]&lt;&gt;"",X85=""),טבלה1013[[#This Row],[CycleNumber]],"")</f>
        <v/>
      </c>
      <c r="AF86" s="1" t="str">
        <f>IF(B87=1,"",IF(טבלה1013[[#This Row],[הווסת פעיל?]]=1,IF(טבלה1013[[#This Row],[וסת קבוע אחרון]]=F87,1,0),""))</f>
        <v/>
      </c>
      <c r="AG86" s="1" t="str">
        <f>IF(B87=1,"",IF(טבלה1013[[#This Row],[הווסת פעיל?]]=1,IF(OR(טבלה1013[[#This Row],[וסת קבוע אחרון]]=F87,F87=טבלה1013[[#This Row],[LengthofCycle]]),1,0),""))</f>
        <v/>
      </c>
      <c r="AH86" s="1" t="str">
        <f>IF(B87=1,"",IF(טבלה1013[[#This Row],[הווסת פעיל?]]=1,IF(OR(טבלה1013[[#This Row],[וסת קבוע אחרון]]=F87,F87=טבלה1013[[#This Row],[LengthofCycle]],AND(טבלה1013[[#This Row],[LengthofCycle]]&lt;&gt;טבלה1013[[#This Row],[וסת קבוע אחרון]],OR(F87=28,F87=29))),1,0),""))</f>
        <v/>
      </c>
      <c r="AI86" s="1" t="str">
        <f>IF(AND(טבלה1013[[#This Row],[הווסת פעיל?]]=1,B87=1),1,"")</f>
        <v/>
      </c>
      <c r="AJ86" s="4">
        <f>IF(AND(טבלה1013[[#This Row],[הווסת פעיל?]]&lt;&gt;1,B87&lt;&gt;1,B87&lt;&gt;""),IF(טבלה1013[[#This Row],[LengthofCycle]]=F87,1,0),"")</f>
        <v>0</v>
      </c>
      <c r="AK86" s="4">
        <f>IF(AND(טבלה1013[[#This Row],[הווסת פעיל?]]&lt;&gt;1,B87&lt;&gt;1,B87&lt;&gt;""),IF(OR(טבלה1013[[#This Row],[LengthofCycle]]=F87,F87=29),1,0),"")</f>
        <v>0</v>
      </c>
      <c r="AL86" s="4">
        <f>IF(AND(טבלה1013[[#This Row],[הווסת פעיל?]]&lt;&gt;1,B87&lt;&gt;1,B87&lt;&gt;""),IF(OR(טבלה1013[[#This Row],[LengthofCycle]]=F87,F87=29,F87=28),1,0),"")</f>
        <v>0</v>
      </c>
      <c r="AY86" s="1">
        <f t="shared" si="17"/>
        <v>0</v>
      </c>
      <c r="AZ86" s="2" t="e">
        <f t="shared" si="18"/>
        <v>#DIV/0!</v>
      </c>
      <c r="BA86" s="2" t="e">
        <f t="shared" si="19"/>
        <v>#DIV/0!</v>
      </c>
    </row>
    <row r="87" spans="1:53" x14ac:dyDescent="0.25">
      <c r="A87" s="1" t="s">
        <v>50</v>
      </c>
      <c r="B87" s="1">
        <v>7</v>
      </c>
      <c r="C87" s="1">
        <v>1</v>
      </c>
      <c r="D87" s="1">
        <v>1</v>
      </c>
      <c r="E87" s="1">
        <v>0</v>
      </c>
      <c r="F87" s="1">
        <v>26</v>
      </c>
      <c r="G87" s="1">
        <f>טבלה1013[[#This Row],[LengthofCycle]]+1</f>
        <v>27</v>
      </c>
      <c r="H87" s="1" t="str">
        <f>IF(IFERROR(LOOKUP(טבלה1013[[#This Row],[ClientID]],קביעויות[השבוע]),FALSE)=טבלה1013[[#This Row],[ClientID]],1,"")</f>
        <v/>
      </c>
      <c r="I87" s="1" t="str">
        <f>IF(AND(טבלה1013[[#This Row],[CycleNumber]]&gt;1,OR(B88="",טבלה1013[[#This Row],[CycleNumber]]&gt;B86)),IF(OR(AND(טבלה1013[[#This Row],[LengthofCycle]]=28,F86=28),AND(טבלה1013[[#This Row],[LengthofCycle]]=35,F86=35)),1,""),"")</f>
        <v/>
      </c>
      <c r="J87" s="1" t="str">
        <f>IF(AND(טבלה1013[[#This Row],[וסת השבוע]]=1,I86=1,טבלה1013[[#This Row],[CycleNumber]]&gt;B86),1,"")</f>
        <v/>
      </c>
      <c r="K87" s="1" t="str">
        <f>IF(טבלה1013[[#This Row],[CycleNumber]]=1,"",IF(טבלה1013[[#This Row],[וסת השבוע]]=1,0,IF(K86="","",IF(K86=0,IF(טבלה1013[[#This Row],[LengthofCycle]]=28,0,1),IF(K86=1,IF(טבלה1013[[#This Row],[LengthofCycle]]+F86=28*2,0,2),IF(K86=2,IF(טבלה1013[[#This Row],[LengthofCycle]]+F86+F85=28*3,0,3),""))))))</f>
        <v/>
      </c>
      <c r="L87" s="1" t="str">
        <f>IF(טבלה1013[[#This Row],[וסת השבוע]]=1,IF(טבלה1013[[#This Row],[וסת השבוע וההפלגה ביחד]]=1,L86+1,0),IF(AND(טבלה1013[[#This Row],[CycleNumber]]&gt;B86,טבלה1013[[#This Row],[CycleNumber]]&gt;1),IF(טבלה1013[[#This Row],[וסת השבוע פעיל?]]&lt;&gt;"",L86+1,""),""))</f>
        <v/>
      </c>
      <c r="M87" s="1" t="str">
        <f>IF(AND(טבלה1013[[#This Row],[וסת השבוע פעיל?]]&lt;&gt;"",טבלה1013[[#This Row],[CycleNumber]]&lt;B88,B88&lt;&gt;"",טבלה1013[[#This Row],[וסת השבוע פעיל?]]&lt;3),IF(K88=0,IF(AND(טבלה1013[[#This Row],[וסת השבוע פעיל?]]&gt;0,I88=1),0,1),0),"")</f>
        <v/>
      </c>
      <c r="N87" s="1" t="str">
        <f t="shared" si="16"/>
        <v/>
      </c>
      <c r="O87" s="1" t="str">
        <f>IF(AND(טבלה1013[[#This Row],[חיזוי - שבוע]]=1,J88=1),1,"")</f>
        <v/>
      </c>
      <c r="P87" s="1" t="str">
        <f>IF(AND(טבלה1013[[#This Row],[חיזוי טוב עם הפלגה?]]=1,טבלה1013[[#This Row],[וסת קבוע אחרון]]&lt;&gt;28,X86=1),1,"")</f>
        <v/>
      </c>
      <c r="Q87" s="1" t="str">
        <f>IF(AND(טבלה1013[[#This Row],[וסת השבוע פעיל?]]&lt;3,OR(טבלה1013[[#This Row],[CycleNumber]]&gt;B88,B88="")),1,"")</f>
        <v/>
      </c>
      <c r="R87" s="1" t="str">
        <f>IF(טבלה1013[[#This Row],[האישה קבעה וסת שבוע?]]=1,IF(טבלה1013[[#This Row],[וסת השבוע פעיל?]]&lt;3,1,0),"")</f>
        <v/>
      </c>
      <c r="S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" s="1">
        <f t="shared" si="13"/>
        <v>0</v>
      </c>
      <c r="U87" s="1">
        <f t="shared" si="14"/>
        <v>0</v>
      </c>
      <c r="V87" s="1">
        <f t="shared" si="15"/>
        <v>0</v>
      </c>
      <c r="W87" s="1" t="str">
        <f>IF(טבלה1013[[#This Row],[3 הפלגות זהות]]="","",IF(טבלה1013[[#This Row],[3 הפלגות זהות]]=1,טבלה1013[[#This Row],[LengthofCycle]],W86))</f>
        <v/>
      </c>
      <c r="Y87" s="1" t="str">
        <f>IF(OR(טבלה1013[[#This Row],[הווסת פעיל?]]=0,טבלה1013[[#This Row],[הווסת פעיל?]]=""),"",SUM(Y86,טבלה1013[[#This Row],[הווסת פעיל?]]))</f>
        <v/>
      </c>
      <c r="Z87" s="1" t="str">
        <f>IF(AND(טבלה1013[[#This Row],[כמה מחזורים עד עקירה]]&lt;&gt;"",Y88=""),טבלה1013[[#This Row],[כמה מחזורים עד עקירה]],"")</f>
        <v/>
      </c>
      <c r="AA87" s="1" t="str">
        <f>IF(AND(טבלה1013[[#This Row],[הווסת פעיל?]]=1,טבלה1013[[#This Row],[וסת קבוע אחרון]]&lt;&gt;W86),טבלה1013[[#This Row],[וסת קבוע אחרון]],"")</f>
        <v/>
      </c>
      <c r="AB87" s="1" t="str">
        <f>IF(AND(טבלה1013[[#This Row],[הווסת פעיל?]]=1,X86=0,טבלה1013[[#This Row],[וסת קבוע אחרון]]=W86),טבלה1013[[#This Row],[וסת קבוע אחרון]],"")</f>
        <v/>
      </c>
      <c r="AC87" s="1" t="str">
        <f>IF(AND(טבלה1013[[#This Row],[הווסת פעיל?]]=1,X86=0,טבלה1013[[#This Row],[וסת קבוע אחרון]]&lt;&gt;W86),1,"")</f>
        <v/>
      </c>
      <c r="AD87" s="1" t="str">
        <f>IF(AND(טבלה1013[[#This Row],[הווסת פעיל?]]&lt;&gt;"",B88=1),טבלה1013[[#This Row],[CycleNumber]],"")</f>
        <v/>
      </c>
      <c r="AE87" s="1" t="str">
        <f>IF(AND(טבלה1013[[#This Row],[הווסת פעיל?]]&lt;&gt;"",X86=""),טבלה1013[[#This Row],[CycleNumber]],"")</f>
        <v/>
      </c>
      <c r="AF87" s="1" t="str">
        <f>IF(B88=1,"",IF(טבלה1013[[#This Row],[הווסת פעיל?]]=1,IF(טבלה1013[[#This Row],[וסת קבוע אחרון]]=F88,1,0),""))</f>
        <v/>
      </c>
      <c r="AG87" s="1" t="str">
        <f>IF(B88=1,"",IF(טבלה1013[[#This Row],[הווסת פעיל?]]=1,IF(OR(טבלה1013[[#This Row],[וסת קבוע אחרון]]=F88,F88=טבלה1013[[#This Row],[LengthofCycle]]),1,0),""))</f>
        <v/>
      </c>
      <c r="AH87" s="1" t="str">
        <f>IF(B88=1,"",IF(טבלה1013[[#This Row],[הווסת פעיל?]]=1,IF(OR(טבלה1013[[#This Row],[וסת קבוע אחרון]]=F88,F88=טבלה1013[[#This Row],[LengthofCycle]],AND(טבלה1013[[#This Row],[LengthofCycle]]&lt;&gt;טבלה1013[[#This Row],[וסת קבוע אחרון]],OR(F88=28,F88=29))),1,0),""))</f>
        <v/>
      </c>
      <c r="AI87" s="1" t="str">
        <f>IF(AND(טבלה1013[[#This Row],[הווסת פעיל?]]=1,B88=1),1,"")</f>
        <v/>
      </c>
      <c r="AJ87" s="4">
        <f>IF(AND(טבלה1013[[#This Row],[הווסת פעיל?]]&lt;&gt;1,B88&lt;&gt;1,B88&lt;&gt;""),IF(טבלה1013[[#This Row],[LengthofCycle]]=F88,1,0),"")</f>
        <v>0</v>
      </c>
      <c r="AK87" s="4">
        <f>IF(AND(טבלה1013[[#This Row],[הווסת פעיל?]]&lt;&gt;1,B88&lt;&gt;1,B88&lt;&gt;""),IF(OR(טבלה1013[[#This Row],[LengthofCycle]]=F88,F88=29),1,0),"")</f>
        <v>0</v>
      </c>
      <c r="AL87" s="4">
        <f>IF(AND(טבלה1013[[#This Row],[הווסת פעיל?]]&lt;&gt;1,B88&lt;&gt;1,B88&lt;&gt;""),IF(OR(טבלה1013[[#This Row],[LengthofCycle]]=F88,F88=29,F88=28),1,0),"")</f>
        <v>0</v>
      </c>
      <c r="AY87" s="1">
        <f t="shared" si="17"/>
        <v>0</v>
      </c>
      <c r="AZ87" s="2" t="e">
        <f t="shared" si="18"/>
        <v>#DIV/0!</v>
      </c>
      <c r="BA87" s="2" t="e">
        <f t="shared" si="19"/>
        <v>#DIV/0!</v>
      </c>
    </row>
    <row r="88" spans="1:53" x14ac:dyDescent="0.25">
      <c r="A88" s="1" t="s">
        <v>50</v>
      </c>
      <c r="B88" s="1">
        <v>8</v>
      </c>
      <c r="C88" s="1">
        <v>1</v>
      </c>
      <c r="D88" s="1">
        <v>1</v>
      </c>
      <c r="E88" s="1">
        <v>0</v>
      </c>
      <c r="F88" s="1">
        <v>25</v>
      </c>
      <c r="G88" s="1">
        <f>טבלה1013[[#This Row],[LengthofCycle]]+1</f>
        <v>26</v>
      </c>
      <c r="H88" s="1" t="str">
        <f>IF(IFERROR(LOOKUP(טבלה1013[[#This Row],[ClientID]],קביעויות[השבוע]),FALSE)=טבלה1013[[#This Row],[ClientID]],1,"")</f>
        <v/>
      </c>
      <c r="I88" s="1" t="str">
        <f>IF(AND(טבלה1013[[#This Row],[CycleNumber]]&gt;1,OR(B89="",טבלה1013[[#This Row],[CycleNumber]]&gt;B87)),IF(OR(AND(טבלה1013[[#This Row],[LengthofCycle]]=28,F87=28),AND(טבלה1013[[#This Row],[LengthofCycle]]=35,F87=35)),1,""),"")</f>
        <v/>
      </c>
      <c r="J88" s="1" t="str">
        <f>IF(AND(טבלה1013[[#This Row],[וסת השבוע]]=1,I87=1,טבלה1013[[#This Row],[CycleNumber]]&gt;B87),1,"")</f>
        <v/>
      </c>
      <c r="K88" s="1" t="str">
        <f>IF(טבלה1013[[#This Row],[CycleNumber]]=1,"",IF(טבלה1013[[#This Row],[וסת השבוע]]=1,0,IF(K87="","",IF(K87=0,IF(טבלה1013[[#This Row],[LengthofCycle]]=28,0,1),IF(K87=1,IF(טבלה1013[[#This Row],[LengthofCycle]]+F87=28*2,0,2),IF(K87=2,IF(טבלה1013[[#This Row],[LengthofCycle]]+F87+F86=28*3,0,3),""))))))</f>
        <v/>
      </c>
      <c r="L88" s="1" t="str">
        <f>IF(טבלה1013[[#This Row],[וסת השבוע]]=1,IF(טבלה1013[[#This Row],[וסת השבוע וההפלגה ביחד]]=1,L87+1,0),IF(AND(טבלה1013[[#This Row],[CycleNumber]]&gt;B87,טבלה1013[[#This Row],[CycleNumber]]&gt;1),IF(טבלה1013[[#This Row],[וסת השבוע פעיל?]]&lt;&gt;"",L87+1,""),""))</f>
        <v/>
      </c>
      <c r="M88" s="1" t="str">
        <f>IF(AND(טבלה1013[[#This Row],[וסת השבוע פעיל?]]&lt;&gt;"",טבלה1013[[#This Row],[CycleNumber]]&lt;B89,B89&lt;&gt;"",טבלה1013[[#This Row],[וסת השבוע פעיל?]]&lt;3),IF(K89=0,IF(AND(טבלה1013[[#This Row],[וסת השבוע פעיל?]]&gt;0,I89=1),0,1),0),"")</f>
        <v/>
      </c>
      <c r="N88" s="1" t="str">
        <f t="shared" si="16"/>
        <v/>
      </c>
      <c r="O88" s="1" t="str">
        <f>IF(AND(טבלה1013[[#This Row],[חיזוי - שבוע]]=1,J89=1),1,"")</f>
        <v/>
      </c>
      <c r="P88" s="1" t="str">
        <f>IF(AND(טבלה1013[[#This Row],[חיזוי טוב עם הפלגה?]]=1,טבלה1013[[#This Row],[וסת קבוע אחרון]]&lt;&gt;28,X87=1),1,"")</f>
        <v/>
      </c>
      <c r="Q88" s="1" t="str">
        <f>IF(AND(טבלה1013[[#This Row],[וסת השבוע פעיל?]]&lt;3,OR(טבלה1013[[#This Row],[CycleNumber]]&gt;B89,B89="")),1,"")</f>
        <v/>
      </c>
      <c r="R88" s="1" t="str">
        <f>IF(טבלה1013[[#This Row],[האישה קבעה וסת שבוע?]]=1,IF(טבלה1013[[#This Row],[וסת השבוע פעיל?]]&lt;3,1,0),"")</f>
        <v/>
      </c>
      <c r="S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" s="1">
        <f t="shared" si="13"/>
        <v>0</v>
      </c>
      <c r="U88" s="1">
        <f t="shared" si="14"/>
        <v>0</v>
      </c>
      <c r="V88" s="1">
        <f t="shared" si="15"/>
        <v>0</v>
      </c>
      <c r="W88" s="1" t="str">
        <f>IF(טבלה1013[[#This Row],[3 הפלגות זהות]]="","",IF(טבלה1013[[#This Row],[3 הפלגות זהות]]=1,טבלה1013[[#This Row],[LengthofCycle]],W87))</f>
        <v/>
      </c>
      <c r="Y88" s="1" t="str">
        <f>IF(OR(טבלה1013[[#This Row],[הווסת פעיל?]]=0,טבלה1013[[#This Row],[הווסת פעיל?]]=""),"",SUM(Y87,טבלה1013[[#This Row],[הווסת פעיל?]]))</f>
        <v/>
      </c>
      <c r="Z88" s="1" t="str">
        <f>IF(AND(טבלה1013[[#This Row],[כמה מחזורים עד עקירה]]&lt;&gt;"",Y89=""),טבלה1013[[#This Row],[כמה מחזורים עד עקירה]],"")</f>
        <v/>
      </c>
      <c r="AA88" s="1" t="str">
        <f>IF(AND(טבלה1013[[#This Row],[הווסת פעיל?]]=1,טבלה1013[[#This Row],[וסת קבוע אחרון]]&lt;&gt;W87),טבלה1013[[#This Row],[וסת קבוע אחרון]],"")</f>
        <v/>
      </c>
      <c r="AB88" s="1" t="str">
        <f>IF(AND(טבלה1013[[#This Row],[הווסת פעיל?]]=1,X87=0,טבלה1013[[#This Row],[וסת קבוע אחרון]]=W87),טבלה1013[[#This Row],[וסת קבוע אחרון]],"")</f>
        <v/>
      </c>
      <c r="AC88" s="1" t="str">
        <f>IF(AND(טבלה1013[[#This Row],[הווסת פעיל?]]=1,X87=0,טבלה1013[[#This Row],[וסת קבוע אחרון]]&lt;&gt;W87),1,"")</f>
        <v/>
      </c>
      <c r="AD88" s="1" t="str">
        <f>IF(AND(טבלה1013[[#This Row],[הווסת פעיל?]]&lt;&gt;"",B89=1),טבלה1013[[#This Row],[CycleNumber]],"")</f>
        <v/>
      </c>
      <c r="AE88" s="1" t="str">
        <f>IF(AND(טבלה1013[[#This Row],[הווסת פעיל?]]&lt;&gt;"",X87=""),טבלה1013[[#This Row],[CycleNumber]],"")</f>
        <v/>
      </c>
      <c r="AF88" s="1" t="str">
        <f>IF(B89=1,"",IF(טבלה1013[[#This Row],[הווסת פעיל?]]=1,IF(טבלה1013[[#This Row],[וסת קבוע אחרון]]=F89,1,0),""))</f>
        <v/>
      </c>
      <c r="AG88" s="1" t="str">
        <f>IF(B89=1,"",IF(טבלה1013[[#This Row],[הווסת פעיל?]]=1,IF(OR(טבלה1013[[#This Row],[וסת קבוע אחרון]]=F89,F89=טבלה1013[[#This Row],[LengthofCycle]]),1,0),""))</f>
        <v/>
      </c>
      <c r="AH88" s="1" t="str">
        <f>IF(B89=1,"",IF(טבלה1013[[#This Row],[הווסת פעיל?]]=1,IF(OR(טבלה1013[[#This Row],[וסת קבוע אחרון]]=F89,F89=טבלה1013[[#This Row],[LengthofCycle]],AND(טבלה1013[[#This Row],[LengthofCycle]]&lt;&gt;טבלה1013[[#This Row],[וסת קבוע אחרון]],OR(F89=28,F89=29))),1,0),""))</f>
        <v/>
      </c>
      <c r="AI88" s="1" t="str">
        <f>IF(AND(טבלה1013[[#This Row],[הווסת פעיל?]]=1,B89=1),1,"")</f>
        <v/>
      </c>
      <c r="AJ88" s="4">
        <f>IF(AND(טבלה1013[[#This Row],[הווסת פעיל?]]&lt;&gt;1,B89&lt;&gt;1,B89&lt;&gt;""),IF(טבלה1013[[#This Row],[LengthofCycle]]=F89,1,0),"")</f>
        <v>0</v>
      </c>
      <c r="AK88" s="4">
        <f>IF(AND(טבלה1013[[#This Row],[הווסת פעיל?]]&lt;&gt;1,B89&lt;&gt;1,B89&lt;&gt;""),IF(OR(טבלה1013[[#This Row],[LengthofCycle]]=F89,F89=29),1,0),"")</f>
        <v>0</v>
      </c>
      <c r="AL88" s="4">
        <f>IF(AND(טבלה1013[[#This Row],[הווסת פעיל?]]&lt;&gt;1,B89&lt;&gt;1,B89&lt;&gt;""),IF(OR(טבלה1013[[#This Row],[LengthofCycle]]=F89,F89=29,F89=28),1,0),"")</f>
        <v>0</v>
      </c>
      <c r="AY88" s="1">
        <f t="shared" si="17"/>
        <v>0</v>
      </c>
      <c r="AZ88" s="2" t="e">
        <f t="shared" si="18"/>
        <v>#DIV/0!</v>
      </c>
      <c r="BA88" s="2" t="e">
        <f t="shared" si="19"/>
        <v>#DIV/0!</v>
      </c>
    </row>
    <row r="89" spans="1:53" x14ac:dyDescent="0.25">
      <c r="A89" s="1" t="s">
        <v>50</v>
      </c>
      <c r="B89" s="1">
        <v>9</v>
      </c>
      <c r="C89" s="1">
        <v>1</v>
      </c>
      <c r="D89" s="1">
        <v>1</v>
      </c>
      <c r="E89" s="1">
        <v>0</v>
      </c>
      <c r="F89" s="1">
        <v>30</v>
      </c>
      <c r="G89" s="1">
        <f>טבלה1013[[#This Row],[LengthofCycle]]+1</f>
        <v>31</v>
      </c>
      <c r="H89" s="1" t="str">
        <f>IF(IFERROR(LOOKUP(טבלה1013[[#This Row],[ClientID]],קביעויות[השבוע]),FALSE)=טבלה1013[[#This Row],[ClientID]],1,"")</f>
        <v/>
      </c>
      <c r="I89" s="1" t="str">
        <f>IF(AND(טבלה1013[[#This Row],[CycleNumber]]&gt;1,OR(B90="",טבלה1013[[#This Row],[CycleNumber]]&gt;B88)),IF(OR(AND(טבלה1013[[#This Row],[LengthofCycle]]=28,F88=28),AND(טבלה1013[[#This Row],[LengthofCycle]]=35,F88=35)),1,""),"")</f>
        <v/>
      </c>
      <c r="J89" s="1" t="str">
        <f>IF(AND(טבלה1013[[#This Row],[וסת השבוע]]=1,I88=1,טבלה1013[[#This Row],[CycleNumber]]&gt;B88),1,"")</f>
        <v/>
      </c>
      <c r="K89" s="1" t="str">
        <f>IF(טבלה1013[[#This Row],[CycleNumber]]=1,"",IF(טבלה1013[[#This Row],[וסת השבוע]]=1,0,IF(K88="","",IF(K88=0,IF(טבלה1013[[#This Row],[LengthofCycle]]=28,0,1),IF(K88=1,IF(טבלה1013[[#This Row],[LengthofCycle]]+F88=28*2,0,2),IF(K88=2,IF(טבלה1013[[#This Row],[LengthofCycle]]+F88+F87=28*3,0,3),""))))))</f>
        <v/>
      </c>
      <c r="L89" s="1" t="str">
        <f>IF(טבלה1013[[#This Row],[וסת השבוע]]=1,IF(טבלה1013[[#This Row],[וסת השבוע וההפלגה ביחד]]=1,L88+1,0),IF(AND(טבלה1013[[#This Row],[CycleNumber]]&gt;B88,טבלה1013[[#This Row],[CycleNumber]]&gt;1),IF(טבלה1013[[#This Row],[וסת השבוע פעיל?]]&lt;&gt;"",L88+1,""),""))</f>
        <v/>
      </c>
      <c r="M89" s="1" t="str">
        <f>IF(AND(טבלה1013[[#This Row],[וסת השבוע פעיל?]]&lt;&gt;"",טבלה1013[[#This Row],[CycleNumber]]&lt;B90,B90&lt;&gt;"",טבלה1013[[#This Row],[וסת השבוע פעיל?]]&lt;3),IF(K90=0,IF(AND(טבלה1013[[#This Row],[וסת השבוע פעיל?]]&gt;0,I90=1),0,1),0),"")</f>
        <v/>
      </c>
      <c r="N89" s="1" t="str">
        <f t="shared" si="16"/>
        <v/>
      </c>
      <c r="O89" s="1" t="str">
        <f>IF(AND(טבלה1013[[#This Row],[חיזוי - שבוע]]=1,J90=1),1,"")</f>
        <v/>
      </c>
      <c r="P89" s="1" t="str">
        <f>IF(AND(טבלה1013[[#This Row],[חיזוי טוב עם הפלגה?]]=1,טבלה1013[[#This Row],[וסת קבוע אחרון]]&lt;&gt;28,X88=1),1,"")</f>
        <v/>
      </c>
      <c r="Q89" s="1" t="str">
        <f>IF(AND(טבלה1013[[#This Row],[וסת השבוע פעיל?]]&lt;3,OR(טבלה1013[[#This Row],[CycleNumber]]&gt;B90,B90="")),1,"")</f>
        <v/>
      </c>
      <c r="R89" s="1" t="str">
        <f>IF(טבלה1013[[#This Row],[האישה קבעה וסת שבוע?]]=1,IF(טבלה1013[[#This Row],[וסת השבוע פעיל?]]&lt;3,1,0),"")</f>
        <v/>
      </c>
      <c r="S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" s="1">
        <f t="shared" si="13"/>
        <v>0</v>
      </c>
      <c r="U89" s="1">
        <f t="shared" si="14"/>
        <v>0</v>
      </c>
      <c r="V89" s="1">
        <f t="shared" si="15"/>
        <v>0</v>
      </c>
      <c r="W89" s="1" t="str">
        <f>IF(טבלה1013[[#This Row],[3 הפלגות זהות]]="","",IF(טבלה1013[[#This Row],[3 הפלגות זהות]]=1,טבלה1013[[#This Row],[LengthofCycle]],W88))</f>
        <v/>
      </c>
      <c r="Y89" s="1" t="str">
        <f>IF(OR(טבלה1013[[#This Row],[הווסת פעיל?]]=0,טבלה1013[[#This Row],[הווסת פעיל?]]=""),"",SUM(Y88,טבלה1013[[#This Row],[הווסת פעיל?]]))</f>
        <v/>
      </c>
      <c r="Z89" s="1" t="str">
        <f>IF(AND(טבלה1013[[#This Row],[כמה מחזורים עד עקירה]]&lt;&gt;"",Y90=""),טבלה1013[[#This Row],[כמה מחזורים עד עקירה]],"")</f>
        <v/>
      </c>
      <c r="AA89" s="1" t="str">
        <f>IF(AND(טבלה1013[[#This Row],[הווסת פעיל?]]=1,טבלה1013[[#This Row],[וסת קבוע אחרון]]&lt;&gt;W88),טבלה1013[[#This Row],[וסת קבוע אחרון]],"")</f>
        <v/>
      </c>
      <c r="AB89" s="1" t="str">
        <f>IF(AND(טבלה1013[[#This Row],[הווסת פעיל?]]=1,X88=0,טבלה1013[[#This Row],[וסת קבוע אחרון]]=W88),טבלה1013[[#This Row],[וסת קבוע אחרון]],"")</f>
        <v/>
      </c>
      <c r="AC89" s="1" t="str">
        <f>IF(AND(טבלה1013[[#This Row],[הווסת פעיל?]]=1,X88=0,טבלה1013[[#This Row],[וסת קבוע אחרון]]&lt;&gt;W88),1,"")</f>
        <v/>
      </c>
      <c r="AD89" s="1" t="str">
        <f>IF(AND(טבלה1013[[#This Row],[הווסת פעיל?]]&lt;&gt;"",B90=1),טבלה1013[[#This Row],[CycleNumber]],"")</f>
        <v/>
      </c>
      <c r="AE89" s="1" t="str">
        <f>IF(AND(טבלה1013[[#This Row],[הווסת פעיל?]]&lt;&gt;"",X88=""),טבלה1013[[#This Row],[CycleNumber]],"")</f>
        <v/>
      </c>
      <c r="AF89" s="1" t="str">
        <f>IF(B90=1,"",IF(טבלה1013[[#This Row],[הווסת פעיל?]]=1,IF(טבלה1013[[#This Row],[וסת קבוע אחרון]]=F90,1,0),""))</f>
        <v/>
      </c>
      <c r="AG89" s="1" t="str">
        <f>IF(B90=1,"",IF(טבלה1013[[#This Row],[הווסת פעיל?]]=1,IF(OR(טבלה1013[[#This Row],[וסת קבוע אחרון]]=F90,F90=טבלה1013[[#This Row],[LengthofCycle]]),1,0),""))</f>
        <v/>
      </c>
      <c r="AH89" s="1" t="str">
        <f>IF(B90=1,"",IF(טבלה1013[[#This Row],[הווסת פעיל?]]=1,IF(OR(טבלה1013[[#This Row],[וסת קבוע אחרון]]=F90,F90=טבלה1013[[#This Row],[LengthofCycle]],AND(טבלה1013[[#This Row],[LengthofCycle]]&lt;&gt;טבלה1013[[#This Row],[וסת קבוע אחרון]],OR(F90=28,F90=29))),1,0),""))</f>
        <v/>
      </c>
      <c r="AI89" s="1" t="str">
        <f>IF(AND(טבלה1013[[#This Row],[הווסת פעיל?]]=1,B90=1),1,"")</f>
        <v/>
      </c>
      <c r="AJ89" s="4">
        <f>IF(AND(טבלה1013[[#This Row],[הווסת פעיל?]]&lt;&gt;1,B90&lt;&gt;1,B90&lt;&gt;""),IF(טבלה1013[[#This Row],[LengthofCycle]]=F90,1,0),"")</f>
        <v>0</v>
      </c>
      <c r="AK89" s="4">
        <f>IF(AND(טבלה1013[[#This Row],[הווסת פעיל?]]&lt;&gt;1,B90&lt;&gt;1,B90&lt;&gt;""),IF(OR(טבלה1013[[#This Row],[LengthofCycle]]=F90,F90=29),1,0),"")</f>
        <v>0</v>
      </c>
      <c r="AL89" s="4">
        <f>IF(AND(טבלה1013[[#This Row],[הווסת פעיל?]]&lt;&gt;1,B90&lt;&gt;1,B90&lt;&gt;""),IF(OR(טבלה1013[[#This Row],[LengthofCycle]]=F90,F90=29,F90=28),1,0),"")</f>
        <v>0</v>
      </c>
      <c r="AY89" s="1">
        <f t="shared" si="17"/>
        <v>0</v>
      </c>
      <c r="AZ89" s="2" t="e">
        <f t="shared" si="18"/>
        <v>#DIV/0!</v>
      </c>
      <c r="BA89" s="2" t="e">
        <f t="shared" si="19"/>
        <v>#DIV/0!</v>
      </c>
    </row>
    <row r="90" spans="1:53" x14ac:dyDescent="0.25">
      <c r="A90" s="1" t="s">
        <v>50</v>
      </c>
      <c r="B90" s="1">
        <v>10</v>
      </c>
      <c r="C90" s="1">
        <v>1</v>
      </c>
      <c r="D90" s="1">
        <v>1</v>
      </c>
      <c r="E90" s="1">
        <v>0</v>
      </c>
      <c r="F90" s="1">
        <v>27</v>
      </c>
      <c r="G90" s="1">
        <f>טבלה1013[[#This Row],[LengthofCycle]]+1</f>
        <v>28</v>
      </c>
      <c r="H90" s="1" t="str">
        <f>IF(IFERROR(LOOKUP(טבלה1013[[#This Row],[ClientID]],קביעויות[השבוע]),FALSE)=טבלה1013[[#This Row],[ClientID]],1,"")</f>
        <v/>
      </c>
      <c r="I90" s="1" t="str">
        <f>IF(AND(טבלה1013[[#This Row],[CycleNumber]]&gt;1,OR(B91="",טבלה1013[[#This Row],[CycleNumber]]&gt;B89)),IF(OR(AND(טבלה1013[[#This Row],[LengthofCycle]]=28,F89=28),AND(טבלה1013[[#This Row],[LengthofCycle]]=35,F89=35)),1,""),"")</f>
        <v/>
      </c>
      <c r="J90" s="1" t="str">
        <f>IF(AND(טבלה1013[[#This Row],[וסת השבוע]]=1,I89=1,טבלה1013[[#This Row],[CycleNumber]]&gt;B89),1,"")</f>
        <v/>
      </c>
      <c r="K90" s="1" t="str">
        <f>IF(טבלה1013[[#This Row],[CycleNumber]]=1,"",IF(טבלה1013[[#This Row],[וסת השבוע]]=1,0,IF(K89="","",IF(K89=0,IF(טבלה1013[[#This Row],[LengthofCycle]]=28,0,1),IF(K89=1,IF(טבלה1013[[#This Row],[LengthofCycle]]+F89=28*2,0,2),IF(K89=2,IF(טבלה1013[[#This Row],[LengthofCycle]]+F89+F88=28*3,0,3),""))))))</f>
        <v/>
      </c>
      <c r="L90" s="1" t="str">
        <f>IF(טבלה1013[[#This Row],[וסת השבוע]]=1,IF(טבלה1013[[#This Row],[וסת השבוע וההפלגה ביחד]]=1,L89+1,0),IF(AND(טבלה1013[[#This Row],[CycleNumber]]&gt;B89,טבלה1013[[#This Row],[CycleNumber]]&gt;1),IF(טבלה1013[[#This Row],[וסת השבוע פעיל?]]&lt;&gt;"",L89+1,""),""))</f>
        <v/>
      </c>
      <c r="M90" s="1" t="str">
        <f>IF(AND(טבלה1013[[#This Row],[וסת השבוע פעיל?]]&lt;&gt;"",טבלה1013[[#This Row],[CycleNumber]]&lt;B91,B91&lt;&gt;"",טבלה1013[[#This Row],[וסת השבוע פעיל?]]&lt;3),IF(K91=0,IF(AND(טבלה1013[[#This Row],[וסת השבוע פעיל?]]&gt;0,I91=1),0,1),0),"")</f>
        <v/>
      </c>
      <c r="N90" s="1" t="str">
        <f t="shared" si="16"/>
        <v/>
      </c>
      <c r="O90" s="1" t="str">
        <f>IF(AND(טבלה1013[[#This Row],[חיזוי - שבוע]]=1,J91=1),1,"")</f>
        <v/>
      </c>
      <c r="P90" s="1" t="str">
        <f>IF(AND(טבלה1013[[#This Row],[חיזוי טוב עם הפלגה?]]=1,טבלה1013[[#This Row],[וסת קבוע אחרון]]&lt;&gt;28,X89=1),1,"")</f>
        <v/>
      </c>
      <c r="Q90" s="1" t="str">
        <f>IF(AND(טבלה1013[[#This Row],[וסת השבוע פעיל?]]&lt;3,OR(טבלה1013[[#This Row],[CycleNumber]]&gt;B91,B91="")),1,"")</f>
        <v/>
      </c>
      <c r="R90" s="1" t="str">
        <f>IF(טבלה1013[[#This Row],[האישה קבעה וסת שבוע?]]=1,IF(טבלה1013[[#This Row],[וסת השבוע פעיל?]]&lt;3,1,0),"")</f>
        <v/>
      </c>
      <c r="S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" s="1">
        <f t="shared" si="13"/>
        <v>0</v>
      </c>
      <c r="U90" s="1">
        <f t="shared" si="14"/>
        <v>0</v>
      </c>
      <c r="V90" s="1">
        <f t="shared" si="15"/>
        <v>0</v>
      </c>
      <c r="W90" s="1" t="str">
        <f>IF(טבלה1013[[#This Row],[3 הפלגות זהות]]="","",IF(טבלה1013[[#This Row],[3 הפלגות זהות]]=1,טבלה1013[[#This Row],[LengthofCycle]],W89))</f>
        <v/>
      </c>
      <c r="Y90" s="1" t="str">
        <f>IF(OR(טבלה1013[[#This Row],[הווסת פעיל?]]=0,טבלה1013[[#This Row],[הווסת פעיל?]]=""),"",SUM(Y89,טבלה1013[[#This Row],[הווסת פעיל?]]))</f>
        <v/>
      </c>
      <c r="Z90" s="1" t="str">
        <f>IF(AND(טבלה1013[[#This Row],[כמה מחזורים עד עקירה]]&lt;&gt;"",Y91=""),טבלה1013[[#This Row],[כמה מחזורים עד עקירה]],"")</f>
        <v/>
      </c>
      <c r="AA90" s="1" t="str">
        <f>IF(AND(טבלה1013[[#This Row],[הווסת פעיל?]]=1,טבלה1013[[#This Row],[וסת קבוע אחרון]]&lt;&gt;W89),טבלה1013[[#This Row],[וסת קבוע אחרון]],"")</f>
        <v/>
      </c>
      <c r="AB90" s="1" t="str">
        <f>IF(AND(טבלה1013[[#This Row],[הווסת פעיל?]]=1,X89=0,טבלה1013[[#This Row],[וסת קבוע אחרון]]=W89),טבלה1013[[#This Row],[וסת קבוע אחרון]],"")</f>
        <v/>
      </c>
      <c r="AC90" s="1" t="str">
        <f>IF(AND(טבלה1013[[#This Row],[הווסת פעיל?]]=1,X89=0,טבלה1013[[#This Row],[וסת קבוע אחרון]]&lt;&gt;W89),1,"")</f>
        <v/>
      </c>
      <c r="AD90" s="1" t="str">
        <f>IF(AND(טבלה1013[[#This Row],[הווסת פעיל?]]&lt;&gt;"",B91=1),טבלה1013[[#This Row],[CycleNumber]],"")</f>
        <v/>
      </c>
      <c r="AE90" s="1" t="str">
        <f>IF(AND(טבלה1013[[#This Row],[הווסת פעיל?]]&lt;&gt;"",X89=""),טבלה1013[[#This Row],[CycleNumber]],"")</f>
        <v/>
      </c>
      <c r="AF90" s="1" t="str">
        <f>IF(B91=1,"",IF(טבלה1013[[#This Row],[הווסת פעיל?]]=1,IF(טבלה1013[[#This Row],[וסת קבוע אחרון]]=F91,1,0),""))</f>
        <v/>
      </c>
      <c r="AG90" s="1" t="str">
        <f>IF(B91=1,"",IF(טבלה1013[[#This Row],[הווסת פעיל?]]=1,IF(OR(טבלה1013[[#This Row],[וסת קבוע אחרון]]=F91,F91=טבלה1013[[#This Row],[LengthofCycle]]),1,0),""))</f>
        <v/>
      </c>
      <c r="AH90" s="1" t="str">
        <f>IF(B91=1,"",IF(טבלה1013[[#This Row],[הווסת פעיל?]]=1,IF(OR(טבלה1013[[#This Row],[וסת קבוע אחרון]]=F91,F91=טבלה1013[[#This Row],[LengthofCycle]],AND(טבלה1013[[#This Row],[LengthofCycle]]&lt;&gt;טבלה1013[[#This Row],[וסת קבוע אחרון]],OR(F91=28,F91=29))),1,0),""))</f>
        <v/>
      </c>
      <c r="AI90" s="1" t="str">
        <f>IF(AND(טבלה1013[[#This Row],[הווסת פעיל?]]=1,B91=1),1,"")</f>
        <v/>
      </c>
      <c r="AJ90" s="4">
        <f>IF(AND(טבלה1013[[#This Row],[הווסת פעיל?]]&lt;&gt;1,B91&lt;&gt;1,B91&lt;&gt;""),IF(טבלה1013[[#This Row],[LengthofCycle]]=F91,1,0),"")</f>
        <v>0</v>
      </c>
      <c r="AK90" s="4">
        <f>IF(AND(טבלה1013[[#This Row],[הווסת פעיל?]]&lt;&gt;1,B91&lt;&gt;1,B91&lt;&gt;""),IF(OR(טבלה1013[[#This Row],[LengthofCycle]]=F91,F91=29),1,0),"")</f>
        <v>0</v>
      </c>
      <c r="AL90" s="4">
        <f>IF(AND(טבלה1013[[#This Row],[הווסת פעיל?]]&lt;&gt;1,B91&lt;&gt;1,B91&lt;&gt;""),IF(OR(טבלה1013[[#This Row],[LengthofCycle]]=F91,F91=29,F91=28),1,0),"")</f>
        <v>0</v>
      </c>
      <c r="AY90" s="1">
        <f t="shared" si="17"/>
        <v>0</v>
      </c>
      <c r="AZ90" s="2" t="e">
        <f t="shared" si="18"/>
        <v>#DIV/0!</v>
      </c>
      <c r="BA90" s="2" t="e">
        <f t="shared" si="19"/>
        <v>#DIV/0!</v>
      </c>
    </row>
    <row r="91" spans="1:53" x14ac:dyDescent="0.25">
      <c r="A91" s="1" t="s">
        <v>50</v>
      </c>
      <c r="B91" s="1">
        <v>11</v>
      </c>
      <c r="C91" s="1">
        <v>1</v>
      </c>
      <c r="D91" s="1">
        <v>1</v>
      </c>
      <c r="E91" s="1">
        <v>0</v>
      </c>
      <c r="F91" s="1">
        <v>26</v>
      </c>
      <c r="G91" s="1">
        <f>טבלה1013[[#This Row],[LengthofCycle]]+1</f>
        <v>27</v>
      </c>
      <c r="H91" s="1" t="str">
        <f>IF(IFERROR(LOOKUP(טבלה1013[[#This Row],[ClientID]],קביעויות[השבוע]),FALSE)=טבלה1013[[#This Row],[ClientID]],1,"")</f>
        <v/>
      </c>
      <c r="I91" s="1" t="str">
        <f>IF(AND(טבלה1013[[#This Row],[CycleNumber]]&gt;1,OR(B92="",טבלה1013[[#This Row],[CycleNumber]]&gt;B90)),IF(OR(AND(טבלה1013[[#This Row],[LengthofCycle]]=28,F90=28),AND(טבלה1013[[#This Row],[LengthofCycle]]=35,F90=35)),1,""),"")</f>
        <v/>
      </c>
      <c r="J91" s="1" t="str">
        <f>IF(AND(טבלה1013[[#This Row],[וסת השבוע]]=1,I90=1,טבלה1013[[#This Row],[CycleNumber]]&gt;B90),1,"")</f>
        <v/>
      </c>
      <c r="K91" s="1" t="str">
        <f>IF(טבלה1013[[#This Row],[CycleNumber]]=1,"",IF(טבלה1013[[#This Row],[וסת השבוע]]=1,0,IF(K90="","",IF(K90=0,IF(טבלה1013[[#This Row],[LengthofCycle]]=28,0,1),IF(K90=1,IF(טבלה1013[[#This Row],[LengthofCycle]]+F90=28*2,0,2),IF(K90=2,IF(טבלה1013[[#This Row],[LengthofCycle]]+F90+F89=28*3,0,3),""))))))</f>
        <v/>
      </c>
      <c r="L91" s="1" t="str">
        <f>IF(טבלה1013[[#This Row],[וסת השבוע]]=1,IF(טבלה1013[[#This Row],[וסת השבוע וההפלגה ביחד]]=1,L90+1,0),IF(AND(טבלה1013[[#This Row],[CycleNumber]]&gt;B90,טבלה1013[[#This Row],[CycleNumber]]&gt;1),IF(טבלה1013[[#This Row],[וסת השבוע פעיל?]]&lt;&gt;"",L90+1,""),""))</f>
        <v/>
      </c>
      <c r="M91" s="1" t="str">
        <f>IF(AND(טבלה1013[[#This Row],[וסת השבוע פעיל?]]&lt;&gt;"",טבלה1013[[#This Row],[CycleNumber]]&lt;B92,B92&lt;&gt;"",טבלה1013[[#This Row],[וסת השבוע פעיל?]]&lt;3),IF(K92=0,IF(AND(טבלה1013[[#This Row],[וסת השבוע פעיל?]]&gt;0,I92=1),0,1),0),"")</f>
        <v/>
      </c>
      <c r="N91" s="1" t="str">
        <f t="shared" si="16"/>
        <v/>
      </c>
      <c r="O91" s="1" t="str">
        <f>IF(AND(טבלה1013[[#This Row],[חיזוי - שבוע]]=1,J92=1),1,"")</f>
        <v/>
      </c>
      <c r="P91" s="1" t="str">
        <f>IF(AND(טבלה1013[[#This Row],[חיזוי טוב עם הפלגה?]]=1,טבלה1013[[#This Row],[וסת קבוע אחרון]]&lt;&gt;28,X90=1),1,"")</f>
        <v/>
      </c>
      <c r="Q91" s="1" t="str">
        <f>IF(AND(טבלה1013[[#This Row],[וסת השבוע פעיל?]]&lt;3,OR(טבלה1013[[#This Row],[CycleNumber]]&gt;B92,B92="")),1,"")</f>
        <v/>
      </c>
      <c r="R91" s="1" t="str">
        <f>IF(טבלה1013[[#This Row],[האישה קבעה וסת שבוע?]]=1,IF(טבלה1013[[#This Row],[וסת השבוע פעיל?]]&lt;3,1,0),"")</f>
        <v/>
      </c>
      <c r="S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" s="1">
        <f t="shared" si="13"/>
        <v>0</v>
      </c>
      <c r="U91" s="1">
        <f t="shared" si="14"/>
        <v>0</v>
      </c>
      <c r="V91" s="1">
        <f t="shared" si="15"/>
        <v>0</v>
      </c>
      <c r="W91" s="1" t="str">
        <f>IF(טבלה1013[[#This Row],[3 הפלגות זהות]]="","",IF(טבלה1013[[#This Row],[3 הפלגות זהות]]=1,טבלה1013[[#This Row],[LengthofCycle]],W90))</f>
        <v/>
      </c>
      <c r="Y91" s="1" t="str">
        <f>IF(OR(טבלה1013[[#This Row],[הווסת פעיל?]]=0,טבלה1013[[#This Row],[הווסת פעיל?]]=""),"",SUM(Y90,טבלה1013[[#This Row],[הווסת פעיל?]]))</f>
        <v/>
      </c>
      <c r="Z91" s="1" t="str">
        <f>IF(AND(טבלה1013[[#This Row],[כמה מחזורים עד עקירה]]&lt;&gt;"",Y92=""),טבלה1013[[#This Row],[כמה מחזורים עד עקירה]],"")</f>
        <v/>
      </c>
      <c r="AA91" s="1" t="str">
        <f>IF(AND(טבלה1013[[#This Row],[הווסת פעיל?]]=1,טבלה1013[[#This Row],[וסת קבוע אחרון]]&lt;&gt;W90),טבלה1013[[#This Row],[וסת קבוע אחרון]],"")</f>
        <v/>
      </c>
      <c r="AB91" s="1" t="str">
        <f>IF(AND(טבלה1013[[#This Row],[הווסת פעיל?]]=1,X90=0,טבלה1013[[#This Row],[וסת קבוע אחרון]]=W90),טבלה1013[[#This Row],[וסת קבוע אחרון]],"")</f>
        <v/>
      </c>
      <c r="AC91" s="1" t="str">
        <f>IF(AND(טבלה1013[[#This Row],[הווסת פעיל?]]=1,X90=0,טבלה1013[[#This Row],[וסת קבוע אחרון]]&lt;&gt;W90),1,"")</f>
        <v/>
      </c>
      <c r="AD91" s="1" t="str">
        <f>IF(AND(טבלה1013[[#This Row],[הווסת פעיל?]]&lt;&gt;"",B92=1),טבלה1013[[#This Row],[CycleNumber]],"")</f>
        <v/>
      </c>
      <c r="AE91" s="1" t="str">
        <f>IF(AND(טבלה1013[[#This Row],[הווסת פעיל?]]&lt;&gt;"",X90=""),טבלה1013[[#This Row],[CycleNumber]],"")</f>
        <v/>
      </c>
      <c r="AF91" s="1" t="str">
        <f>IF(B92=1,"",IF(טבלה1013[[#This Row],[הווסת פעיל?]]=1,IF(טבלה1013[[#This Row],[וסת קבוע אחרון]]=F92,1,0),""))</f>
        <v/>
      </c>
      <c r="AG91" s="1" t="str">
        <f>IF(B92=1,"",IF(טבלה1013[[#This Row],[הווסת פעיל?]]=1,IF(OR(טבלה1013[[#This Row],[וסת קבוע אחרון]]=F92,F92=טבלה1013[[#This Row],[LengthofCycle]]),1,0),""))</f>
        <v/>
      </c>
      <c r="AH91" s="1" t="str">
        <f>IF(B92=1,"",IF(טבלה1013[[#This Row],[הווסת פעיל?]]=1,IF(OR(טבלה1013[[#This Row],[וסת קבוע אחרון]]=F92,F92=טבלה1013[[#This Row],[LengthofCycle]],AND(טבלה1013[[#This Row],[LengthofCycle]]&lt;&gt;טבלה1013[[#This Row],[וסת קבוע אחרון]],OR(F92=28,F92=29))),1,0),""))</f>
        <v/>
      </c>
      <c r="AI91" s="1" t="str">
        <f>IF(AND(טבלה1013[[#This Row],[הווסת פעיל?]]=1,B92=1),1,"")</f>
        <v/>
      </c>
      <c r="AJ91" s="4">
        <f>IF(AND(טבלה1013[[#This Row],[הווסת פעיל?]]&lt;&gt;1,B92&lt;&gt;1,B92&lt;&gt;""),IF(טבלה1013[[#This Row],[LengthofCycle]]=F92,1,0),"")</f>
        <v>0</v>
      </c>
      <c r="AK91" s="4">
        <f>IF(AND(טבלה1013[[#This Row],[הווסת פעיל?]]&lt;&gt;1,B92&lt;&gt;1,B92&lt;&gt;""),IF(OR(טבלה1013[[#This Row],[LengthofCycle]]=F92,F92=29),1,0),"")</f>
        <v>0</v>
      </c>
      <c r="AL91" s="4">
        <f>IF(AND(טבלה1013[[#This Row],[הווסת פעיל?]]&lt;&gt;1,B92&lt;&gt;1,B92&lt;&gt;""),IF(OR(טבלה1013[[#This Row],[LengthofCycle]]=F92,F92=29,F92=28),1,0),"")</f>
        <v>0</v>
      </c>
      <c r="AY91" s="1">
        <f t="shared" si="17"/>
        <v>0</v>
      </c>
      <c r="AZ91" s="2" t="e">
        <f t="shared" si="18"/>
        <v>#DIV/0!</v>
      </c>
      <c r="BA91" s="2" t="e">
        <f t="shared" si="19"/>
        <v>#DIV/0!</v>
      </c>
    </row>
    <row r="92" spans="1:53" x14ac:dyDescent="0.25">
      <c r="A92" s="1" t="s">
        <v>50</v>
      </c>
      <c r="B92" s="1">
        <v>12</v>
      </c>
      <c r="C92" s="1">
        <v>1</v>
      </c>
      <c r="D92" s="1">
        <v>1</v>
      </c>
      <c r="E92" s="1">
        <v>0</v>
      </c>
      <c r="F92" s="1">
        <v>30</v>
      </c>
      <c r="G92" s="1">
        <f>טבלה1013[[#This Row],[LengthofCycle]]+1</f>
        <v>31</v>
      </c>
      <c r="H92" s="1" t="str">
        <f>IF(IFERROR(LOOKUP(טבלה1013[[#This Row],[ClientID]],קביעויות[השבוע]),FALSE)=טבלה1013[[#This Row],[ClientID]],1,"")</f>
        <v/>
      </c>
      <c r="I92" s="1" t="str">
        <f>IF(AND(טבלה1013[[#This Row],[CycleNumber]]&gt;1,OR(B93="",טבלה1013[[#This Row],[CycleNumber]]&gt;B91)),IF(OR(AND(טבלה1013[[#This Row],[LengthofCycle]]=28,F91=28),AND(טבלה1013[[#This Row],[LengthofCycle]]=35,F91=35)),1,""),"")</f>
        <v/>
      </c>
      <c r="J92" s="1" t="str">
        <f>IF(AND(טבלה1013[[#This Row],[וסת השבוע]]=1,I91=1,טבלה1013[[#This Row],[CycleNumber]]&gt;B91),1,"")</f>
        <v/>
      </c>
      <c r="K92" s="1" t="str">
        <f>IF(טבלה1013[[#This Row],[CycleNumber]]=1,"",IF(טבלה1013[[#This Row],[וסת השבוע]]=1,0,IF(K91="","",IF(K91=0,IF(טבלה1013[[#This Row],[LengthofCycle]]=28,0,1),IF(K91=1,IF(טבלה1013[[#This Row],[LengthofCycle]]+F91=28*2,0,2),IF(K91=2,IF(טבלה1013[[#This Row],[LengthofCycle]]+F91+F90=28*3,0,3),""))))))</f>
        <v/>
      </c>
      <c r="L92" s="1" t="str">
        <f>IF(טבלה1013[[#This Row],[וסת השבוע]]=1,IF(טבלה1013[[#This Row],[וסת השבוע וההפלגה ביחד]]=1,L91+1,0),IF(AND(טבלה1013[[#This Row],[CycleNumber]]&gt;B91,טבלה1013[[#This Row],[CycleNumber]]&gt;1),IF(טבלה1013[[#This Row],[וסת השבוע פעיל?]]&lt;&gt;"",L91+1,""),""))</f>
        <v/>
      </c>
      <c r="M92" s="1" t="str">
        <f>IF(AND(טבלה1013[[#This Row],[וסת השבוע פעיל?]]&lt;&gt;"",טבלה1013[[#This Row],[CycleNumber]]&lt;B93,B93&lt;&gt;"",טבלה1013[[#This Row],[וסת השבוע פעיל?]]&lt;3),IF(K93=0,IF(AND(טבלה1013[[#This Row],[וסת השבוע פעיל?]]&gt;0,I93=1),0,1),0),"")</f>
        <v/>
      </c>
      <c r="N92" s="1" t="str">
        <f t="shared" si="16"/>
        <v/>
      </c>
      <c r="O92" s="1" t="str">
        <f>IF(AND(טבלה1013[[#This Row],[חיזוי - שבוע]]=1,J93=1),1,"")</f>
        <v/>
      </c>
      <c r="P92" s="1" t="str">
        <f>IF(AND(טבלה1013[[#This Row],[חיזוי טוב עם הפלגה?]]=1,טבלה1013[[#This Row],[וסת קבוע אחרון]]&lt;&gt;28,X91=1),1,"")</f>
        <v/>
      </c>
      <c r="Q92" s="1" t="str">
        <f>IF(AND(טבלה1013[[#This Row],[וסת השבוע פעיל?]]&lt;3,OR(טבלה1013[[#This Row],[CycleNumber]]&gt;B93,B93="")),1,"")</f>
        <v/>
      </c>
      <c r="R92" s="1" t="str">
        <f>IF(טבלה1013[[#This Row],[האישה קבעה וסת שבוע?]]=1,IF(טבלה1013[[#This Row],[וסת השבוע פעיל?]]&lt;3,1,0),"")</f>
        <v/>
      </c>
      <c r="S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" s="1">
        <f t="shared" si="13"/>
        <v>0</v>
      </c>
      <c r="U92" s="1">
        <f t="shared" si="14"/>
        <v>0</v>
      </c>
      <c r="V92" s="1">
        <f t="shared" si="15"/>
        <v>0</v>
      </c>
      <c r="W92" s="1" t="str">
        <f>IF(טבלה1013[[#This Row],[3 הפלגות זהות]]="","",IF(טבלה1013[[#This Row],[3 הפלגות זהות]]=1,טבלה1013[[#This Row],[LengthofCycle]],W91))</f>
        <v/>
      </c>
      <c r="Y92" s="1" t="str">
        <f>IF(OR(טבלה1013[[#This Row],[הווסת פעיל?]]=0,טבלה1013[[#This Row],[הווסת פעיל?]]=""),"",SUM(Y91,טבלה1013[[#This Row],[הווסת פעיל?]]))</f>
        <v/>
      </c>
      <c r="Z92" s="1" t="str">
        <f>IF(AND(טבלה1013[[#This Row],[כמה מחזורים עד עקירה]]&lt;&gt;"",Y93=""),טבלה1013[[#This Row],[כמה מחזורים עד עקירה]],"")</f>
        <v/>
      </c>
      <c r="AA92" s="1" t="str">
        <f>IF(AND(טבלה1013[[#This Row],[הווסת פעיל?]]=1,טבלה1013[[#This Row],[וסת קבוע אחרון]]&lt;&gt;W91),טבלה1013[[#This Row],[וסת קבוע אחרון]],"")</f>
        <v/>
      </c>
      <c r="AB92" s="1" t="str">
        <f>IF(AND(טבלה1013[[#This Row],[הווסת פעיל?]]=1,X91=0,טבלה1013[[#This Row],[וסת קבוע אחרון]]=W91),טבלה1013[[#This Row],[וסת קבוע אחרון]],"")</f>
        <v/>
      </c>
      <c r="AC92" s="1" t="str">
        <f>IF(AND(טבלה1013[[#This Row],[הווסת פעיל?]]=1,X91=0,טבלה1013[[#This Row],[וסת קבוע אחרון]]&lt;&gt;W91),1,"")</f>
        <v/>
      </c>
      <c r="AD92" s="1" t="str">
        <f>IF(AND(טבלה1013[[#This Row],[הווסת פעיל?]]&lt;&gt;"",B93=1),טבלה1013[[#This Row],[CycleNumber]],"")</f>
        <v/>
      </c>
      <c r="AE92" s="1" t="str">
        <f>IF(AND(טבלה1013[[#This Row],[הווסת פעיל?]]&lt;&gt;"",X91=""),טבלה1013[[#This Row],[CycleNumber]],"")</f>
        <v/>
      </c>
      <c r="AF92" s="1" t="str">
        <f>IF(B93=1,"",IF(טבלה1013[[#This Row],[הווסת פעיל?]]=1,IF(טבלה1013[[#This Row],[וסת קבוע אחרון]]=F93,1,0),""))</f>
        <v/>
      </c>
      <c r="AG92" s="1" t="str">
        <f>IF(B93=1,"",IF(טבלה1013[[#This Row],[הווסת פעיל?]]=1,IF(OR(טבלה1013[[#This Row],[וסת קבוע אחרון]]=F93,F93=טבלה1013[[#This Row],[LengthofCycle]]),1,0),""))</f>
        <v/>
      </c>
      <c r="AH92" s="1" t="str">
        <f>IF(B93=1,"",IF(טבלה1013[[#This Row],[הווסת פעיל?]]=1,IF(OR(טבלה1013[[#This Row],[וסת קבוע אחרון]]=F93,F93=טבלה1013[[#This Row],[LengthofCycle]],AND(טבלה1013[[#This Row],[LengthofCycle]]&lt;&gt;טבלה1013[[#This Row],[וסת קבוע אחרון]],OR(F93=28,F93=29))),1,0),""))</f>
        <v/>
      </c>
      <c r="AI92" s="1" t="str">
        <f>IF(AND(טבלה1013[[#This Row],[הווסת פעיל?]]=1,B93=1),1,"")</f>
        <v/>
      </c>
      <c r="AJ92" s="4">
        <f>IF(AND(טבלה1013[[#This Row],[הווסת פעיל?]]&lt;&gt;1,B93&lt;&gt;1,B93&lt;&gt;""),IF(טבלה1013[[#This Row],[LengthofCycle]]=F93,1,0),"")</f>
        <v>0</v>
      </c>
      <c r="AK92" s="4">
        <f>IF(AND(טבלה1013[[#This Row],[הווסת פעיל?]]&lt;&gt;1,B93&lt;&gt;1,B93&lt;&gt;""),IF(OR(טבלה1013[[#This Row],[LengthofCycle]]=F93,F93=29),1,0),"")</f>
        <v>0</v>
      </c>
      <c r="AL92" s="4">
        <f>IF(AND(טבלה1013[[#This Row],[הווסת פעיל?]]&lt;&gt;1,B93&lt;&gt;1,B93&lt;&gt;""),IF(OR(טבלה1013[[#This Row],[LengthofCycle]]=F93,F93=29,F93=28),1,0),"")</f>
        <v>0</v>
      </c>
      <c r="AY92" s="1">
        <f t="shared" si="17"/>
        <v>0</v>
      </c>
      <c r="AZ92" s="2" t="e">
        <f t="shared" si="18"/>
        <v>#DIV/0!</v>
      </c>
      <c r="BA92" s="2" t="e">
        <f t="shared" si="19"/>
        <v>#DIV/0!</v>
      </c>
    </row>
    <row r="93" spans="1:53" x14ac:dyDescent="0.25">
      <c r="A93" s="1" t="s">
        <v>50</v>
      </c>
      <c r="B93" s="1">
        <v>13</v>
      </c>
      <c r="C93" s="1">
        <v>1</v>
      </c>
      <c r="D93" s="1">
        <v>1</v>
      </c>
      <c r="E93" s="1">
        <v>0</v>
      </c>
      <c r="F93" s="1">
        <v>23</v>
      </c>
      <c r="G93" s="1">
        <f>טבלה1013[[#This Row],[LengthofCycle]]+1</f>
        <v>24</v>
      </c>
      <c r="H93" s="1" t="str">
        <f>IF(IFERROR(LOOKUP(טבלה1013[[#This Row],[ClientID]],קביעויות[השבוע]),FALSE)=טבלה1013[[#This Row],[ClientID]],1,"")</f>
        <v/>
      </c>
      <c r="I93" s="1" t="str">
        <f>IF(AND(טבלה1013[[#This Row],[CycleNumber]]&gt;1,OR(B94="",טבלה1013[[#This Row],[CycleNumber]]&gt;B92)),IF(OR(AND(טבלה1013[[#This Row],[LengthofCycle]]=28,F92=28),AND(טבלה1013[[#This Row],[LengthofCycle]]=35,F92=35)),1,""),"")</f>
        <v/>
      </c>
      <c r="J93" s="1" t="str">
        <f>IF(AND(טבלה1013[[#This Row],[וסת השבוע]]=1,I92=1,טבלה1013[[#This Row],[CycleNumber]]&gt;B92),1,"")</f>
        <v/>
      </c>
      <c r="K93" s="1" t="str">
        <f>IF(טבלה1013[[#This Row],[CycleNumber]]=1,"",IF(טבלה1013[[#This Row],[וסת השבוע]]=1,0,IF(K92="","",IF(K92=0,IF(טבלה1013[[#This Row],[LengthofCycle]]=28,0,1),IF(K92=1,IF(טבלה1013[[#This Row],[LengthofCycle]]+F92=28*2,0,2),IF(K92=2,IF(טבלה1013[[#This Row],[LengthofCycle]]+F92+F91=28*3,0,3),""))))))</f>
        <v/>
      </c>
      <c r="L93" s="1" t="str">
        <f>IF(טבלה1013[[#This Row],[וסת השבוע]]=1,IF(טבלה1013[[#This Row],[וסת השבוע וההפלגה ביחד]]=1,L92+1,0),IF(AND(טבלה1013[[#This Row],[CycleNumber]]&gt;B92,טבלה1013[[#This Row],[CycleNumber]]&gt;1),IF(טבלה1013[[#This Row],[וסת השבוע פעיל?]]&lt;&gt;"",L92+1,""),""))</f>
        <v/>
      </c>
      <c r="M93" s="1" t="str">
        <f>IF(AND(טבלה1013[[#This Row],[וסת השבוע פעיל?]]&lt;&gt;"",טבלה1013[[#This Row],[CycleNumber]]&lt;B94,B94&lt;&gt;"",טבלה1013[[#This Row],[וסת השבוע פעיל?]]&lt;3),IF(K94=0,IF(AND(טבלה1013[[#This Row],[וסת השבוע פעיל?]]&gt;0,I94=1),0,1),0),"")</f>
        <v/>
      </c>
      <c r="N93" s="1" t="str">
        <f t="shared" si="16"/>
        <v/>
      </c>
      <c r="O93" s="1" t="str">
        <f>IF(AND(טבלה1013[[#This Row],[חיזוי - שבוע]]=1,J94=1),1,"")</f>
        <v/>
      </c>
      <c r="P93" s="1" t="str">
        <f>IF(AND(טבלה1013[[#This Row],[חיזוי טוב עם הפלגה?]]=1,טבלה1013[[#This Row],[וסת קבוע אחרון]]&lt;&gt;28,X92=1),1,"")</f>
        <v/>
      </c>
      <c r="Q93" s="1" t="str">
        <f>IF(AND(טבלה1013[[#This Row],[וסת השבוע פעיל?]]&lt;3,OR(טבלה1013[[#This Row],[CycleNumber]]&gt;B94,B94="")),1,"")</f>
        <v/>
      </c>
      <c r="R93" s="1" t="str">
        <f>IF(טבלה1013[[#This Row],[האישה קבעה וסת שבוע?]]=1,IF(טבלה1013[[#This Row],[וסת השבוע פעיל?]]&lt;3,1,0),"")</f>
        <v/>
      </c>
      <c r="S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" s="1">
        <f t="shared" si="13"/>
        <v>0</v>
      </c>
      <c r="U93" s="1">
        <f t="shared" si="14"/>
        <v>0</v>
      </c>
      <c r="V93" s="1">
        <f t="shared" si="15"/>
        <v>0</v>
      </c>
      <c r="W93" s="1" t="str">
        <f>IF(טבלה1013[[#This Row],[3 הפלגות זהות]]="","",IF(טבלה1013[[#This Row],[3 הפלגות זהות]]=1,טבלה1013[[#This Row],[LengthofCycle]],W92))</f>
        <v/>
      </c>
      <c r="Y93" s="1" t="str">
        <f>IF(OR(טבלה1013[[#This Row],[הווסת פעיל?]]=0,טבלה1013[[#This Row],[הווסת פעיל?]]=""),"",SUM(Y92,טבלה1013[[#This Row],[הווסת פעיל?]]))</f>
        <v/>
      </c>
      <c r="Z93" s="1" t="str">
        <f>IF(AND(טבלה1013[[#This Row],[כמה מחזורים עד עקירה]]&lt;&gt;"",Y94=""),טבלה1013[[#This Row],[כמה מחזורים עד עקירה]],"")</f>
        <v/>
      </c>
      <c r="AA93" s="1" t="str">
        <f>IF(AND(טבלה1013[[#This Row],[הווסת פעיל?]]=1,טבלה1013[[#This Row],[וסת קבוע אחרון]]&lt;&gt;W92),טבלה1013[[#This Row],[וסת קבוע אחרון]],"")</f>
        <v/>
      </c>
      <c r="AB93" s="1" t="str">
        <f>IF(AND(טבלה1013[[#This Row],[הווסת פעיל?]]=1,X92=0,טבלה1013[[#This Row],[וסת קבוע אחרון]]=W92),טבלה1013[[#This Row],[וסת קבוע אחרון]],"")</f>
        <v/>
      </c>
      <c r="AC93" s="1" t="str">
        <f>IF(AND(טבלה1013[[#This Row],[הווסת פעיל?]]=1,X92=0,טבלה1013[[#This Row],[וסת קבוע אחרון]]&lt;&gt;W92),1,"")</f>
        <v/>
      </c>
      <c r="AD93" s="1" t="str">
        <f>IF(AND(טבלה1013[[#This Row],[הווסת פעיל?]]&lt;&gt;"",B94=1),טבלה1013[[#This Row],[CycleNumber]],"")</f>
        <v/>
      </c>
      <c r="AE93" s="1" t="str">
        <f>IF(AND(טבלה1013[[#This Row],[הווסת פעיל?]]&lt;&gt;"",X92=""),טבלה1013[[#This Row],[CycleNumber]],"")</f>
        <v/>
      </c>
      <c r="AF93" s="1" t="str">
        <f>IF(B94=1,"",IF(טבלה1013[[#This Row],[הווסת פעיל?]]=1,IF(טבלה1013[[#This Row],[וסת קבוע אחרון]]=F94,1,0),""))</f>
        <v/>
      </c>
      <c r="AG93" s="1" t="str">
        <f>IF(B94=1,"",IF(טבלה1013[[#This Row],[הווסת פעיל?]]=1,IF(OR(טבלה1013[[#This Row],[וסת קבוע אחרון]]=F94,F94=טבלה1013[[#This Row],[LengthofCycle]]),1,0),""))</f>
        <v/>
      </c>
      <c r="AH93" s="1" t="str">
        <f>IF(B94=1,"",IF(טבלה1013[[#This Row],[הווסת פעיל?]]=1,IF(OR(טבלה1013[[#This Row],[וסת קבוע אחרון]]=F94,F94=טבלה1013[[#This Row],[LengthofCycle]],AND(טבלה1013[[#This Row],[LengthofCycle]]&lt;&gt;טבלה1013[[#This Row],[וסת קבוע אחרון]],OR(F94=28,F94=29))),1,0),""))</f>
        <v/>
      </c>
      <c r="AI93" s="1" t="str">
        <f>IF(AND(טבלה1013[[#This Row],[הווסת פעיל?]]=1,B94=1),1,"")</f>
        <v/>
      </c>
      <c r="AJ93" s="4">
        <f>IF(AND(טבלה1013[[#This Row],[הווסת פעיל?]]&lt;&gt;1,B94&lt;&gt;1,B94&lt;&gt;""),IF(טבלה1013[[#This Row],[LengthofCycle]]=F94,1,0),"")</f>
        <v>1</v>
      </c>
      <c r="AK93" s="4">
        <f>IF(AND(טבלה1013[[#This Row],[הווסת פעיל?]]&lt;&gt;1,B94&lt;&gt;1,B94&lt;&gt;""),IF(OR(טבלה1013[[#This Row],[LengthofCycle]]=F94,F94=29),1,0),"")</f>
        <v>1</v>
      </c>
      <c r="AL93" s="4">
        <f>IF(AND(טבלה1013[[#This Row],[הווסת פעיל?]]&lt;&gt;1,B94&lt;&gt;1,B94&lt;&gt;""),IF(OR(טבלה1013[[#This Row],[LengthofCycle]]=F94,F94=29,F94=28),1,0),"")</f>
        <v>1</v>
      </c>
      <c r="AY93" s="1">
        <f t="shared" si="17"/>
        <v>0</v>
      </c>
      <c r="AZ93" s="2" t="e">
        <f t="shared" si="18"/>
        <v>#DIV/0!</v>
      </c>
      <c r="BA93" s="2" t="e">
        <f t="shared" si="19"/>
        <v>#DIV/0!</v>
      </c>
    </row>
    <row r="94" spans="1:53" x14ac:dyDescent="0.25">
      <c r="A94" s="1" t="s">
        <v>50</v>
      </c>
      <c r="B94" s="1">
        <v>14</v>
      </c>
      <c r="C94" s="1">
        <v>1</v>
      </c>
      <c r="D94" s="1">
        <v>1</v>
      </c>
      <c r="E94" s="1">
        <v>0</v>
      </c>
      <c r="F94" s="1">
        <v>23</v>
      </c>
      <c r="G94" s="1">
        <f>טבלה1013[[#This Row],[LengthofCycle]]+1</f>
        <v>24</v>
      </c>
      <c r="H94" s="1" t="str">
        <f>IF(IFERROR(LOOKUP(טבלה1013[[#This Row],[ClientID]],קביעויות[השבוע]),FALSE)=טבלה1013[[#This Row],[ClientID]],1,"")</f>
        <v/>
      </c>
      <c r="I94" s="1" t="str">
        <f>IF(AND(טבלה1013[[#This Row],[CycleNumber]]&gt;1,OR(B95="",טבלה1013[[#This Row],[CycleNumber]]&gt;B93)),IF(OR(AND(טבלה1013[[#This Row],[LengthofCycle]]=28,F93=28),AND(טבלה1013[[#This Row],[LengthofCycle]]=35,F93=35)),1,""),"")</f>
        <v/>
      </c>
      <c r="J94" s="1" t="str">
        <f>IF(AND(טבלה1013[[#This Row],[וסת השבוע]]=1,I93=1,טבלה1013[[#This Row],[CycleNumber]]&gt;B93),1,"")</f>
        <v/>
      </c>
      <c r="K94" s="1" t="str">
        <f>IF(טבלה1013[[#This Row],[CycleNumber]]=1,"",IF(טבלה1013[[#This Row],[וסת השבוע]]=1,0,IF(K93="","",IF(K93=0,IF(טבלה1013[[#This Row],[LengthofCycle]]=28,0,1),IF(K93=1,IF(טבלה1013[[#This Row],[LengthofCycle]]+F93=28*2,0,2),IF(K93=2,IF(טבלה1013[[#This Row],[LengthofCycle]]+F93+F92=28*3,0,3),""))))))</f>
        <v/>
      </c>
      <c r="L94" s="1" t="str">
        <f>IF(טבלה1013[[#This Row],[וסת השבוע]]=1,IF(טבלה1013[[#This Row],[וסת השבוע וההפלגה ביחד]]=1,L93+1,0),IF(AND(טבלה1013[[#This Row],[CycleNumber]]&gt;B93,טבלה1013[[#This Row],[CycleNumber]]&gt;1),IF(טבלה1013[[#This Row],[וסת השבוע פעיל?]]&lt;&gt;"",L93+1,""),""))</f>
        <v/>
      </c>
      <c r="M94" s="1" t="str">
        <f>IF(AND(טבלה1013[[#This Row],[וסת השבוע פעיל?]]&lt;&gt;"",טבלה1013[[#This Row],[CycleNumber]]&lt;B95,B95&lt;&gt;"",טבלה1013[[#This Row],[וסת השבוע פעיל?]]&lt;3),IF(K95=0,IF(AND(טבלה1013[[#This Row],[וסת השבוע פעיל?]]&gt;0,I95=1),0,1),0),"")</f>
        <v/>
      </c>
      <c r="N94" s="1" t="str">
        <f t="shared" si="16"/>
        <v/>
      </c>
      <c r="O94" s="1" t="str">
        <f>IF(AND(טבלה1013[[#This Row],[חיזוי - שבוע]]=1,J95=1),1,"")</f>
        <v/>
      </c>
      <c r="P94" s="1" t="str">
        <f>IF(AND(טבלה1013[[#This Row],[חיזוי טוב עם הפלגה?]]=1,טבלה1013[[#This Row],[וסת קבוע אחרון]]&lt;&gt;28,X93=1),1,"")</f>
        <v/>
      </c>
      <c r="Q94" s="1" t="str">
        <f>IF(AND(טבלה1013[[#This Row],[וסת השבוע פעיל?]]&lt;3,OR(טבלה1013[[#This Row],[CycleNumber]]&gt;B95,B95="")),1,"")</f>
        <v/>
      </c>
      <c r="R94" s="1" t="str">
        <f>IF(טבלה1013[[#This Row],[האישה קבעה וסת שבוע?]]=1,IF(טבלה1013[[#This Row],[וסת השבוע פעיל?]]&lt;3,1,0),"")</f>
        <v/>
      </c>
      <c r="S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" s="1">
        <f t="shared" si="13"/>
        <v>0</v>
      </c>
      <c r="U94" s="1">
        <f t="shared" si="14"/>
        <v>0</v>
      </c>
      <c r="V94" s="1">
        <f t="shared" si="15"/>
        <v>0</v>
      </c>
      <c r="W94" s="1" t="str">
        <f>IF(טבלה1013[[#This Row],[3 הפלגות זהות]]="","",IF(טבלה1013[[#This Row],[3 הפלגות זהות]]=1,טבלה1013[[#This Row],[LengthofCycle]],W93))</f>
        <v/>
      </c>
      <c r="Y94" s="1" t="str">
        <f>IF(OR(טבלה1013[[#This Row],[הווסת פעיל?]]=0,טבלה1013[[#This Row],[הווסת פעיל?]]=""),"",SUM(Y93,טבלה1013[[#This Row],[הווסת פעיל?]]))</f>
        <v/>
      </c>
      <c r="Z94" s="1" t="str">
        <f>IF(AND(טבלה1013[[#This Row],[כמה מחזורים עד עקירה]]&lt;&gt;"",Y95=""),טבלה1013[[#This Row],[כמה מחזורים עד עקירה]],"")</f>
        <v/>
      </c>
      <c r="AA94" s="1" t="str">
        <f>IF(AND(טבלה1013[[#This Row],[הווסת פעיל?]]=1,טבלה1013[[#This Row],[וסת קבוע אחרון]]&lt;&gt;W93),טבלה1013[[#This Row],[וסת קבוע אחרון]],"")</f>
        <v/>
      </c>
      <c r="AB94" s="1" t="str">
        <f>IF(AND(טבלה1013[[#This Row],[הווסת פעיל?]]=1,X93=0,טבלה1013[[#This Row],[וסת קבוע אחרון]]=W93),טבלה1013[[#This Row],[וסת קבוע אחרון]],"")</f>
        <v/>
      </c>
      <c r="AC94" s="1" t="str">
        <f>IF(AND(טבלה1013[[#This Row],[הווסת פעיל?]]=1,X93=0,טבלה1013[[#This Row],[וסת קבוע אחרון]]&lt;&gt;W93),1,"")</f>
        <v/>
      </c>
      <c r="AD94" s="1" t="str">
        <f>IF(AND(טבלה1013[[#This Row],[הווסת פעיל?]]&lt;&gt;"",B95=1),טבלה1013[[#This Row],[CycleNumber]],"")</f>
        <v/>
      </c>
      <c r="AE94" s="1" t="str">
        <f>IF(AND(טבלה1013[[#This Row],[הווסת פעיל?]]&lt;&gt;"",X93=""),טבלה1013[[#This Row],[CycleNumber]],"")</f>
        <v/>
      </c>
      <c r="AF94" s="1" t="str">
        <f>IF(B95=1,"",IF(טבלה1013[[#This Row],[הווסת פעיל?]]=1,IF(טבלה1013[[#This Row],[וסת קבוע אחרון]]=F95,1,0),""))</f>
        <v/>
      </c>
      <c r="AG94" s="1" t="str">
        <f>IF(B95=1,"",IF(טבלה1013[[#This Row],[הווסת פעיל?]]=1,IF(OR(טבלה1013[[#This Row],[וסת קבוע אחרון]]=F95,F95=טבלה1013[[#This Row],[LengthofCycle]]),1,0),""))</f>
        <v/>
      </c>
      <c r="AH94" s="1" t="str">
        <f>IF(B95=1,"",IF(טבלה1013[[#This Row],[הווסת פעיל?]]=1,IF(OR(טבלה1013[[#This Row],[וסת קבוע אחרון]]=F95,F95=טבלה1013[[#This Row],[LengthofCycle]],AND(טבלה1013[[#This Row],[LengthofCycle]]&lt;&gt;טבלה1013[[#This Row],[וסת קבוע אחרון]],OR(F95=28,F95=29))),1,0),""))</f>
        <v/>
      </c>
      <c r="AI94" s="1" t="str">
        <f>IF(AND(טבלה1013[[#This Row],[הווסת פעיל?]]=1,B95=1),1,"")</f>
        <v/>
      </c>
      <c r="AJ94" s="4">
        <f>IF(AND(טבלה1013[[#This Row],[הווסת פעיל?]]&lt;&gt;1,B95&lt;&gt;1,B95&lt;&gt;""),IF(טבלה1013[[#This Row],[LengthofCycle]]=F95,1,0),"")</f>
        <v>0</v>
      </c>
      <c r="AK94" s="4">
        <f>IF(AND(טבלה1013[[#This Row],[הווסת פעיל?]]&lt;&gt;1,B95&lt;&gt;1,B95&lt;&gt;""),IF(OR(טבלה1013[[#This Row],[LengthofCycle]]=F95,F95=29),1,0),"")</f>
        <v>1</v>
      </c>
      <c r="AL94" s="4">
        <f>IF(AND(טבלה1013[[#This Row],[הווסת פעיל?]]&lt;&gt;1,B95&lt;&gt;1,B95&lt;&gt;""),IF(OR(טבלה1013[[#This Row],[LengthofCycle]]=F95,F95=29,F95=28),1,0),"")</f>
        <v>1</v>
      </c>
      <c r="AY94" s="1">
        <f t="shared" si="17"/>
        <v>0</v>
      </c>
      <c r="AZ94" s="2" t="e">
        <f t="shared" si="18"/>
        <v>#DIV/0!</v>
      </c>
      <c r="BA94" s="2" t="e">
        <f t="shared" si="19"/>
        <v>#DIV/0!</v>
      </c>
    </row>
    <row r="95" spans="1:53" x14ac:dyDescent="0.25">
      <c r="A95" s="1" t="s">
        <v>50</v>
      </c>
      <c r="B95" s="1">
        <v>15</v>
      </c>
      <c r="C95" s="1">
        <v>1</v>
      </c>
      <c r="D95" s="1">
        <v>1</v>
      </c>
      <c r="E95" s="1">
        <v>0</v>
      </c>
      <c r="F95" s="1">
        <v>29</v>
      </c>
      <c r="G95" s="1">
        <f>טבלה1013[[#This Row],[LengthofCycle]]+1</f>
        <v>30</v>
      </c>
      <c r="H95" s="1" t="str">
        <f>IF(IFERROR(LOOKUP(טבלה1013[[#This Row],[ClientID]],קביעויות[השבוע]),FALSE)=טבלה1013[[#This Row],[ClientID]],1,"")</f>
        <v/>
      </c>
      <c r="I95" s="1" t="str">
        <f>IF(AND(טבלה1013[[#This Row],[CycleNumber]]&gt;1,OR(B96="",טבלה1013[[#This Row],[CycleNumber]]&gt;B94)),IF(OR(AND(טבלה1013[[#This Row],[LengthofCycle]]=28,F94=28),AND(טבלה1013[[#This Row],[LengthofCycle]]=35,F94=35)),1,""),"")</f>
        <v/>
      </c>
      <c r="J95" s="1" t="str">
        <f>IF(AND(טבלה1013[[#This Row],[וסת השבוע]]=1,I94=1,טבלה1013[[#This Row],[CycleNumber]]&gt;B94),1,"")</f>
        <v/>
      </c>
      <c r="K95" s="1" t="str">
        <f>IF(טבלה1013[[#This Row],[CycleNumber]]=1,"",IF(טבלה1013[[#This Row],[וסת השבוע]]=1,0,IF(K94="","",IF(K94=0,IF(טבלה1013[[#This Row],[LengthofCycle]]=28,0,1),IF(K94=1,IF(טבלה1013[[#This Row],[LengthofCycle]]+F94=28*2,0,2),IF(K94=2,IF(טבלה1013[[#This Row],[LengthofCycle]]+F94+F93=28*3,0,3),""))))))</f>
        <v/>
      </c>
      <c r="L95" s="1" t="str">
        <f>IF(טבלה1013[[#This Row],[וסת השבוע]]=1,IF(טבלה1013[[#This Row],[וסת השבוע וההפלגה ביחד]]=1,L94+1,0),IF(AND(טבלה1013[[#This Row],[CycleNumber]]&gt;B94,טבלה1013[[#This Row],[CycleNumber]]&gt;1),IF(טבלה1013[[#This Row],[וסת השבוע פעיל?]]&lt;&gt;"",L94+1,""),""))</f>
        <v/>
      </c>
      <c r="M95" s="1" t="str">
        <f>IF(AND(טבלה1013[[#This Row],[וסת השבוע פעיל?]]&lt;&gt;"",טבלה1013[[#This Row],[CycleNumber]]&lt;B96,B96&lt;&gt;"",טבלה1013[[#This Row],[וסת השבוע פעיל?]]&lt;3),IF(K96=0,IF(AND(טבלה1013[[#This Row],[וסת השבוע פעיל?]]&gt;0,I96=1),0,1),0),"")</f>
        <v/>
      </c>
      <c r="N95" s="1" t="str">
        <f t="shared" si="16"/>
        <v/>
      </c>
      <c r="O95" s="1" t="str">
        <f>IF(AND(טבלה1013[[#This Row],[חיזוי - שבוע]]=1,J96=1),1,"")</f>
        <v/>
      </c>
      <c r="P95" s="1" t="str">
        <f>IF(AND(טבלה1013[[#This Row],[חיזוי טוב עם הפלגה?]]=1,טבלה1013[[#This Row],[וסת קבוע אחרון]]&lt;&gt;28,X94=1),1,"")</f>
        <v/>
      </c>
      <c r="Q95" s="1" t="str">
        <f>IF(AND(טבלה1013[[#This Row],[וסת השבוע פעיל?]]&lt;3,OR(טבלה1013[[#This Row],[CycleNumber]]&gt;B96,B96="")),1,"")</f>
        <v/>
      </c>
      <c r="R95" s="1" t="str">
        <f>IF(טבלה1013[[#This Row],[האישה קבעה וסת שבוע?]]=1,IF(טבלה1013[[#This Row],[וסת השבוע פעיל?]]&lt;3,1,0),"")</f>
        <v/>
      </c>
      <c r="S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" s="1">
        <f t="shared" si="13"/>
        <v>0</v>
      </c>
      <c r="U95" s="1">
        <f t="shared" si="14"/>
        <v>0</v>
      </c>
      <c r="V95" s="1">
        <f t="shared" si="15"/>
        <v>0</v>
      </c>
      <c r="W95" s="1" t="str">
        <f>IF(טבלה1013[[#This Row],[3 הפלגות זהות]]="","",IF(טבלה1013[[#This Row],[3 הפלגות זהות]]=1,טבלה1013[[#This Row],[LengthofCycle]],W94))</f>
        <v/>
      </c>
      <c r="Y95" s="1" t="str">
        <f>IF(OR(טבלה1013[[#This Row],[הווסת פעיל?]]=0,טבלה1013[[#This Row],[הווסת פעיל?]]=""),"",SUM(Y94,טבלה1013[[#This Row],[הווסת פעיל?]]))</f>
        <v/>
      </c>
      <c r="Z95" s="1" t="str">
        <f>IF(AND(טבלה1013[[#This Row],[כמה מחזורים עד עקירה]]&lt;&gt;"",Y96=""),טבלה1013[[#This Row],[כמה מחזורים עד עקירה]],"")</f>
        <v/>
      </c>
      <c r="AA95" s="1" t="str">
        <f>IF(AND(טבלה1013[[#This Row],[הווסת פעיל?]]=1,טבלה1013[[#This Row],[וסת קבוע אחרון]]&lt;&gt;W94),טבלה1013[[#This Row],[וסת קבוע אחרון]],"")</f>
        <v/>
      </c>
      <c r="AB95" s="1" t="str">
        <f>IF(AND(טבלה1013[[#This Row],[הווסת פעיל?]]=1,X94=0,טבלה1013[[#This Row],[וסת קבוע אחרון]]=W94),טבלה1013[[#This Row],[וסת קבוע אחרון]],"")</f>
        <v/>
      </c>
      <c r="AC95" s="1" t="str">
        <f>IF(AND(טבלה1013[[#This Row],[הווסת פעיל?]]=1,X94=0,טבלה1013[[#This Row],[וסת קבוע אחרון]]&lt;&gt;W94),1,"")</f>
        <v/>
      </c>
      <c r="AD95" s="1" t="str">
        <f>IF(AND(טבלה1013[[#This Row],[הווסת פעיל?]]&lt;&gt;"",B96=1),טבלה1013[[#This Row],[CycleNumber]],"")</f>
        <v/>
      </c>
      <c r="AE95" s="1" t="str">
        <f>IF(AND(טבלה1013[[#This Row],[הווסת פעיל?]]&lt;&gt;"",X94=""),טבלה1013[[#This Row],[CycleNumber]],"")</f>
        <v/>
      </c>
      <c r="AF95" s="1" t="str">
        <f>IF(B96=1,"",IF(טבלה1013[[#This Row],[הווסת פעיל?]]=1,IF(טבלה1013[[#This Row],[וסת קבוע אחרון]]=F96,1,0),""))</f>
        <v/>
      </c>
      <c r="AG95" s="1" t="str">
        <f>IF(B96=1,"",IF(טבלה1013[[#This Row],[הווסת פעיל?]]=1,IF(OR(טבלה1013[[#This Row],[וסת קבוע אחרון]]=F96,F96=טבלה1013[[#This Row],[LengthofCycle]]),1,0),""))</f>
        <v/>
      </c>
      <c r="AH95" s="1" t="str">
        <f>IF(B96=1,"",IF(טבלה1013[[#This Row],[הווסת פעיל?]]=1,IF(OR(טבלה1013[[#This Row],[וסת קבוע אחרון]]=F96,F96=טבלה1013[[#This Row],[LengthofCycle]],AND(טבלה1013[[#This Row],[LengthofCycle]]&lt;&gt;טבלה1013[[#This Row],[וסת קבוע אחרון]],OR(F96=28,F96=29))),1,0),""))</f>
        <v/>
      </c>
      <c r="AI95" s="1" t="str">
        <f>IF(AND(טבלה1013[[#This Row],[הווסת פעיל?]]=1,B96=1),1,"")</f>
        <v/>
      </c>
      <c r="AJ95" s="4">
        <f>IF(AND(טבלה1013[[#This Row],[הווסת פעיל?]]&lt;&gt;1,B96&lt;&gt;1,B96&lt;&gt;""),IF(טבלה1013[[#This Row],[LengthofCycle]]=F96,1,0),"")</f>
        <v>0</v>
      </c>
      <c r="AK95" s="4">
        <f>IF(AND(טבלה1013[[#This Row],[הווסת פעיל?]]&lt;&gt;1,B96&lt;&gt;1,B96&lt;&gt;""),IF(OR(טבלה1013[[#This Row],[LengthofCycle]]=F96,F96=29),1,0),"")</f>
        <v>0</v>
      </c>
      <c r="AL95" s="4">
        <f>IF(AND(טבלה1013[[#This Row],[הווסת פעיל?]]&lt;&gt;1,B96&lt;&gt;1,B96&lt;&gt;""),IF(OR(טבלה1013[[#This Row],[LengthofCycle]]=F96,F96=29,F96=28),1,0),"")</f>
        <v>1</v>
      </c>
      <c r="AY95" s="1">
        <f t="shared" si="17"/>
        <v>0</v>
      </c>
      <c r="AZ95" s="2" t="e">
        <f t="shared" si="18"/>
        <v>#DIV/0!</v>
      </c>
      <c r="BA95" s="2" t="e">
        <f t="shared" si="19"/>
        <v>#DIV/0!</v>
      </c>
    </row>
    <row r="96" spans="1:53" x14ac:dyDescent="0.25">
      <c r="A96" s="1" t="s">
        <v>50</v>
      </c>
      <c r="B96" s="1">
        <v>16</v>
      </c>
      <c r="C96" s="1">
        <v>1</v>
      </c>
      <c r="D96" s="1">
        <v>1</v>
      </c>
      <c r="E96" s="1">
        <v>0</v>
      </c>
      <c r="F96" s="1">
        <v>28</v>
      </c>
      <c r="G96" s="1">
        <f>טבלה1013[[#This Row],[LengthofCycle]]+1</f>
        <v>29</v>
      </c>
      <c r="H96" s="1" t="str">
        <f>IF(IFERROR(LOOKUP(טבלה1013[[#This Row],[ClientID]],קביעויות[השבוע]),FALSE)=טבלה1013[[#This Row],[ClientID]],1,"")</f>
        <v/>
      </c>
      <c r="I96" s="1" t="str">
        <f>IF(AND(טבלה1013[[#This Row],[CycleNumber]]&gt;1,OR(B97="",טבלה1013[[#This Row],[CycleNumber]]&gt;B95)),IF(OR(AND(טבלה1013[[#This Row],[LengthofCycle]]=28,F95=28),AND(טבלה1013[[#This Row],[LengthofCycle]]=35,F95=35)),1,""),"")</f>
        <v/>
      </c>
      <c r="J96" s="1" t="str">
        <f>IF(AND(טבלה1013[[#This Row],[וסת השבוע]]=1,I95=1,טבלה1013[[#This Row],[CycleNumber]]&gt;B95),1,"")</f>
        <v/>
      </c>
      <c r="K96" s="1" t="str">
        <f>IF(טבלה1013[[#This Row],[CycleNumber]]=1,"",IF(טבלה1013[[#This Row],[וסת השבוע]]=1,0,IF(K95="","",IF(K95=0,IF(טבלה1013[[#This Row],[LengthofCycle]]=28,0,1),IF(K95=1,IF(טבלה1013[[#This Row],[LengthofCycle]]+F95=28*2,0,2),IF(K95=2,IF(טבלה1013[[#This Row],[LengthofCycle]]+F95+F94=28*3,0,3),""))))))</f>
        <v/>
      </c>
      <c r="L96" s="1" t="str">
        <f>IF(טבלה1013[[#This Row],[וסת השבוע]]=1,IF(טבלה1013[[#This Row],[וסת השבוע וההפלגה ביחד]]=1,L95+1,0),IF(AND(טבלה1013[[#This Row],[CycleNumber]]&gt;B95,טבלה1013[[#This Row],[CycleNumber]]&gt;1),IF(טבלה1013[[#This Row],[וסת השבוע פעיל?]]&lt;&gt;"",L95+1,""),""))</f>
        <v/>
      </c>
      <c r="M96" s="1" t="str">
        <f>IF(AND(טבלה1013[[#This Row],[וסת השבוע פעיל?]]&lt;&gt;"",טבלה1013[[#This Row],[CycleNumber]]&lt;B97,B97&lt;&gt;"",טבלה1013[[#This Row],[וסת השבוע פעיל?]]&lt;3),IF(K97=0,IF(AND(טבלה1013[[#This Row],[וסת השבוע פעיל?]]&gt;0,I97=1),0,1),0),"")</f>
        <v/>
      </c>
      <c r="N96" s="1" t="str">
        <f t="shared" si="16"/>
        <v/>
      </c>
      <c r="O96" s="1" t="str">
        <f>IF(AND(טבלה1013[[#This Row],[חיזוי - שבוע]]=1,J97=1),1,"")</f>
        <v/>
      </c>
      <c r="P96" s="1" t="str">
        <f>IF(AND(טבלה1013[[#This Row],[חיזוי טוב עם הפלגה?]]=1,טבלה1013[[#This Row],[וסת קבוע אחרון]]&lt;&gt;28,X95=1),1,"")</f>
        <v/>
      </c>
      <c r="Q96" s="1" t="str">
        <f>IF(AND(טבלה1013[[#This Row],[וסת השבוע פעיל?]]&lt;3,OR(טבלה1013[[#This Row],[CycleNumber]]&gt;B97,B97="")),1,"")</f>
        <v/>
      </c>
      <c r="R96" s="1" t="str">
        <f>IF(טבלה1013[[#This Row],[האישה קבעה וסת שבוע?]]=1,IF(טבלה1013[[#This Row],[וסת השבוע פעיל?]]&lt;3,1,0),"")</f>
        <v/>
      </c>
      <c r="S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" s="1">
        <f t="shared" si="13"/>
        <v>0</v>
      </c>
      <c r="U96" s="1">
        <f t="shared" si="14"/>
        <v>0</v>
      </c>
      <c r="V96" s="1">
        <f t="shared" si="15"/>
        <v>0</v>
      </c>
      <c r="W96" s="1" t="str">
        <f>IF(טבלה1013[[#This Row],[3 הפלגות זהות]]="","",IF(טבלה1013[[#This Row],[3 הפלגות זהות]]=1,טבלה1013[[#This Row],[LengthofCycle]],W95))</f>
        <v/>
      </c>
      <c r="Y96" s="1" t="str">
        <f>IF(OR(טבלה1013[[#This Row],[הווסת פעיל?]]=0,טבלה1013[[#This Row],[הווסת פעיל?]]=""),"",SUM(Y95,טבלה1013[[#This Row],[הווסת פעיל?]]))</f>
        <v/>
      </c>
      <c r="Z96" s="1" t="str">
        <f>IF(AND(טבלה1013[[#This Row],[כמה מחזורים עד עקירה]]&lt;&gt;"",Y97=""),טבלה1013[[#This Row],[כמה מחזורים עד עקירה]],"")</f>
        <v/>
      </c>
      <c r="AA96" s="1" t="str">
        <f>IF(AND(טבלה1013[[#This Row],[הווסת פעיל?]]=1,טבלה1013[[#This Row],[וסת קבוע אחרון]]&lt;&gt;W95),טבלה1013[[#This Row],[וסת קבוע אחרון]],"")</f>
        <v/>
      </c>
      <c r="AB96" s="1" t="str">
        <f>IF(AND(טבלה1013[[#This Row],[הווסת פעיל?]]=1,X95=0,טבלה1013[[#This Row],[וסת קבוע אחרון]]=W95),טבלה1013[[#This Row],[וסת קבוע אחרון]],"")</f>
        <v/>
      </c>
      <c r="AC96" s="1" t="str">
        <f>IF(AND(טבלה1013[[#This Row],[הווסת פעיל?]]=1,X95=0,טבלה1013[[#This Row],[וסת קבוע אחרון]]&lt;&gt;W95),1,"")</f>
        <v/>
      </c>
      <c r="AD96" s="1" t="str">
        <f>IF(AND(טבלה1013[[#This Row],[הווסת פעיל?]]&lt;&gt;"",B97=1),טבלה1013[[#This Row],[CycleNumber]],"")</f>
        <v/>
      </c>
      <c r="AE96" s="1" t="str">
        <f>IF(AND(טבלה1013[[#This Row],[הווסת פעיל?]]&lt;&gt;"",X95=""),טבלה1013[[#This Row],[CycleNumber]],"")</f>
        <v/>
      </c>
      <c r="AF96" s="1" t="str">
        <f>IF(B97=1,"",IF(טבלה1013[[#This Row],[הווסת פעיל?]]=1,IF(טבלה1013[[#This Row],[וסת קבוע אחרון]]=F97,1,0),""))</f>
        <v/>
      </c>
      <c r="AG96" s="1" t="str">
        <f>IF(B97=1,"",IF(טבלה1013[[#This Row],[הווסת פעיל?]]=1,IF(OR(טבלה1013[[#This Row],[וסת קבוע אחרון]]=F97,F97=טבלה1013[[#This Row],[LengthofCycle]]),1,0),""))</f>
        <v/>
      </c>
      <c r="AH96" s="1" t="str">
        <f>IF(B97=1,"",IF(טבלה1013[[#This Row],[הווסת פעיל?]]=1,IF(OR(טבלה1013[[#This Row],[וסת קבוע אחרון]]=F97,F97=טבלה1013[[#This Row],[LengthofCycle]],AND(טבלה1013[[#This Row],[LengthofCycle]]&lt;&gt;טבלה1013[[#This Row],[וסת קבוע אחרון]],OR(F97=28,F97=29))),1,0),""))</f>
        <v/>
      </c>
      <c r="AI96" s="1" t="str">
        <f>IF(AND(טבלה1013[[#This Row],[הווסת פעיל?]]=1,B97=1),1,"")</f>
        <v/>
      </c>
      <c r="AJ96" s="4" t="str">
        <f>IF(AND(טבלה1013[[#This Row],[הווסת פעיל?]]&lt;&gt;1,B97&lt;&gt;1,B97&lt;&gt;""),IF(טבלה1013[[#This Row],[LengthofCycle]]=F97,1,0),"")</f>
        <v/>
      </c>
      <c r="AK96" s="4" t="str">
        <f>IF(AND(טבלה1013[[#This Row],[הווסת פעיל?]]&lt;&gt;1,B97&lt;&gt;1,B97&lt;&gt;""),IF(OR(טבלה1013[[#This Row],[LengthofCycle]]=F97,F97=29),1,0),"")</f>
        <v/>
      </c>
      <c r="AL96" s="4" t="str">
        <f>IF(AND(טבלה1013[[#This Row],[הווסת פעיל?]]&lt;&gt;1,B97&lt;&gt;1,B97&lt;&gt;""),IF(OR(טבלה1013[[#This Row],[LengthofCycle]]=F97,F97=29,F97=28),1,0),"")</f>
        <v/>
      </c>
      <c r="AY96" s="1">
        <f t="shared" si="17"/>
        <v>0</v>
      </c>
      <c r="AZ96" s="2" t="e">
        <f t="shared" si="18"/>
        <v>#DIV/0!</v>
      </c>
      <c r="BA96" s="2" t="e">
        <f t="shared" si="19"/>
        <v>#DIV/0!</v>
      </c>
    </row>
    <row r="97" spans="1:53" x14ac:dyDescent="0.25">
      <c r="A97" s="1" t="s">
        <v>51</v>
      </c>
      <c r="B97" s="1">
        <v>1</v>
      </c>
      <c r="C97" s="1">
        <v>0</v>
      </c>
      <c r="D97" s="1">
        <v>0</v>
      </c>
      <c r="E97" s="1">
        <v>0</v>
      </c>
      <c r="F97" s="1">
        <v>27</v>
      </c>
      <c r="G97" s="1">
        <f>טבלה1013[[#This Row],[LengthofCycle]]+1</f>
        <v>28</v>
      </c>
      <c r="H97" s="1" t="str">
        <f>IF(IFERROR(LOOKUP(טבלה1013[[#This Row],[ClientID]],קביעויות[השבוע]),FALSE)=טבלה1013[[#This Row],[ClientID]],1,"")</f>
        <v/>
      </c>
      <c r="I97" s="1" t="str">
        <f>IF(AND(טבלה1013[[#This Row],[CycleNumber]]&gt;1,OR(B98="",טבלה1013[[#This Row],[CycleNumber]]&gt;B96)),IF(OR(AND(טבלה1013[[#This Row],[LengthofCycle]]=28,F96=28),AND(טבלה1013[[#This Row],[LengthofCycle]]=35,F96=35)),1,""),"")</f>
        <v/>
      </c>
      <c r="J97" s="1" t="str">
        <f>IF(AND(טבלה1013[[#This Row],[וסת השבוע]]=1,I96=1,טבלה1013[[#This Row],[CycleNumber]]&gt;B96),1,"")</f>
        <v/>
      </c>
      <c r="K97" s="1" t="str">
        <f>IF(טבלה1013[[#This Row],[CycleNumber]]=1,"",IF(טבלה1013[[#This Row],[וסת השבוע]]=1,0,IF(K96="","",IF(K96=0,IF(טבלה1013[[#This Row],[LengthofCycle]]=28,0,1),IF(K96=1,IF(טבלה1013[[#This Row],[LengthofCycle]]+F96=28*2,0,2),IF(K96=2,IF(טבלה1013[[#This Row],[LengthofCycle]]+F96+F95=28*3,0,3),""))))))</f>
        <v/>
      </c>
      <c r="L97" s="1" t="str">
        <f>IF(טבלה1013[[#This Row],[וסת השבוע]]=1,IF(טבלה1013[[#This Row],[וסת השבוע וההפלגה ביחד]]=1,L96+1,0),IF(AND(טבלה1013[[#This Row],[CycleNumber]]&gt;B96,טבלה1013[[#This Row],[CycleNumber]]&gt;1),IF(טבלה1013[[#This Row],[וסת השבוע פעיל?]]&lt;&gt;"",L96+1,""),""))</f>
        <v/>
      </c>
      <c r="M97" s="1" t="str">
        <f>IF(AND(טבלה1013[[#This Row],[וסת השבוע פעיל?]]&lt;&gt;"",טבלה1013[[#This Row],[CycleNumber]]&lt;B98,B98&lt;&gt;"",טבלה1013[[#This Row],[וסת השבוע פעיל?]]&lt;3),IF(K98=0,IF(AND(טבלה1013[[#This Row],[וסת השבוע פעיל?]]&gt;0,I98=1),0,1),0),"")</f>
        <v/>
      </c>
      <c r="N97" s="1" t="str">
        <f t="shared" si="16"/>
        <v/>
      </c>
      <c r="O97" s="1" t="str">
        <f>IF(AND(טבלה1013[[#This Row],[חיזוי - שבוע]]=1,J98=1),1,"")</f>
        <v/>
      </c>
      <c r="P97" s="1" t="str">
        <f>IF(AND(טבלה1013[[#This Row],[חיזוי טוב עם הפלגה?]]=1,טבלה1013[[#This Row],[וסת קבוע אחרון]]&lt;&gt;28,X96=1),1,"")</f>
        <v/>
      </c>
      <c r="Q97" s="1" t="str">
        <f>IF(AND(טבלה1013[[#This Row],[וסת השבוע פעיל?]]&lt;3,OR(טבלה1013[[#This Row],[CycleNumber]]&gt;B98,B98="")),1,"")</f>
        <v/>
      </c>
      <c r="R97" s="1" t="str">
        <f>IF(טבלה1013[[#This Row],[האישה קבעה וסת שבוע?]]=1,IF(טבלה1013[[#This Row],[וסת השבוע פעיל?]]&lt;3,1,0),"")</f>
        <v/>
      </c>
      <c r="S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" s="1" t="str">
        <f t="shared" si="13"/>
        <v/>
      </c>
      <c r="U97" s="1" t="str">
        <f t="shared" si="14"/>
        <v/>
      </c>
      <c r="V97" s="1" t="str">
        <f t="shared" si="15"/>
        <v/>
      </c>
      <c r="W97" s="1" t="str">
        <f>IF(טבלה1013[[#This Row],[3 הפלגות זהות]]="","",IF(טבלה1013[[#This Row],[3 הפלגות זהות]]=1,טבלה1013[[#This Row],[LengthofCycle]],W96))</f>
        <v/>
      </c>
      <c r="Y97" s="1" t="str">
        <f>IF(OR(טבלה1013[[#This Row],[הווסת פעיל?]]=0,טבלה1013[[#This Row],[הווסת פעיל?]]=""),"",SUM(Y96,טבלה1013[[#This Row],[הווסת פעיל?]]))</f>
        <v/>
      </c>
      <c r="Z97" s="1" t="str">
        <f>IF(AND(טבלה1013[[#This Row],[כמה מחזורים עד עקירה]]&lt;&gt;"",Y98=""),טבלה1013[[#This Row],[כמה מחזורים עד עקירה]],"")</f>
        <v/>
      </c>
      <c r="AA97" s="1" t="str">
        <f>IF(AND(טבלה1013[[#This Row],[הווסת פעיל?]]=1,טבלה1013[[#This Row],[וסת קבוע אחרון]]&lt;&gt;W96),טבלה1013[[#This Row],[וסת קבוע אחרון]],"")</f>
        <v/>
      </c>
      <c r="AB97" s="1" t="str">
        <f>IF(AND(טבלה1013[[#This Row],[הווסת פעיל?]]=1,X96=0,טבלה1013[[#This Row],[וסת קבוע אחרון]]=W96),טבלה1013[[#This Row],[וסת קבוע אחרון]],"")</f>
        <v/>
      </c>
      <c r="AC97" s="1" t="str">
        <f>IF(AND(טבלה1013[[#This Row],[הווסת פעיל?]]=1,X96=0,טבלה1013[[#This Row],[וסת קבוע אחרון]]&lt;&gt;W96),1,"")</f>
        <v/>
      </c>
      <c r="AD97" s="1" t="str">
        <f>IF(AND(טבלה1013[[#This Row],[הווסת פעיל?]]&lt;&gt;"",B98=1),טבלה1013[[#This Row],[CycleNumber]],"")</f>
        <v/>
      </c>
      <c r="AE97" s="1" t="str">
        <f>IF(AND(טבלה1013[[#This Row],[הווסת פעיל?]]&lt;&gt;"",X96=""),טבלה1013[[#This Row],[CycleNumber]],"")</f>
        <v/>
      </c>
      <c r="AF97" s="1" t="str">
        <f>IF(B98=1,"",IF(טבלה1013[[#This Row],[הווסת פעיל?]]=1,IF(טבלה1013[[#This Row],[וסת קבוע אחרון]]=F98,1,0),""))</f>
        <v/>
      </c>
      <c r="AG97" s="1" t="str">
        <f>IF(B98=1,"",IF(טבלה1013[[#This Row],[הווסת פעיל?]]=1,IF(OR(טבלה1013[[#This Row],[וסת קבוע אחרון]]=F98,F98=טבלה1013[[#This Row],[LengthofCycle]]),1,0),""))</f>
        <v/>
      </c>
      <c r="AH97" s="1" t="str">
        <f>IF(B98=1,"",IF(טבלה1013[[#This Row],[הווסת פעיל?]]=1,IF(OR(טבלה1013[[#This Row],[וסת קבוע אחרון]]=F98,F98=טבלה1013[[#This Row],[LengthofCycle]],AND(טבלה1013[[#This Row],[LengthofCycle]]&lt;&gt;טבלה1013[[#This Row],[וסת קבוע אחרון]],OR(F98=28,F98=29))),1,0),""))</f>
        <v/>
      </c>
      <c r="AI97" s="1" t="str">
        <f>IF(AND(טבלה1013[[#This Row],[הווסת פעיל?]]=1,B98=1),1,"")</f>
        <v/>
      </c>
      <c r="AJ97" s="4">
        <f>IF(AND(טבלה1013[[#This Row],[הווסת פעיל?]]&lt;&gt;1,B98&lt;&gt;1,B98&lt;&gt;""),IF(טבלה1013[[#This Row],[LengthofCycle]]=F98,1,0),"")</f>
        <v>1</v>
      </c>
      <c r="AK97" s="4">
        <f>IF(AND(טבלה1013[[#This Row],[הווסת פעיל?]]&lt;&gt;1,B98&lt;&gt;1,B98&lt;&gt;""),IF(OR(טבלה1013[[#This Row],[LengthofCycle]]=F98,F98=29),1,0),"")</f>
        <v>1</v>
      </c>
      <c r="AL97" s="4">
        <f>IF(AND(טבלה1013[[#This Row],[הווסת פעיל?]]&lt;&gt;1,B98&lt;&gt;1,B98&lt;&gt;""),IF(OR(טבלה1013[[#This Row],[LengthofCycle]]=F98,F98=29,F98=28),1,0),"")</f>
        <v>1</v>
      </c>
      <c r="AY97" s="1">
        <f t="shared" si="17"/>
        <v>0</v>
      </c>
      <c r="AZ97" s="2" t="e">
        <f t="shared" si="18"/>
        <v>#DIV/0!</v>
      </c>
      <c r="BA97" s="2" t="e">
        <f t="shared" si="19"/>
        <v>#DIV/0!</v>
      </c>
    </row>
    <row r="98" spans="1:53" x14ac:dyDescent="0.25">
      <c r="A98" s="1" t="s">
        <v>51</v>
      </c>
      <c r="B98" s="1">
        <v>2</v>
      </c>
      <c r="C98" s="1">
        <v>0</v>
      </c>
      <c r="D98" s="1">
        <v>1</v>
      </c>
      <c r="E98" s="1">
        <v>0</v>
      </c>
      <c r="F98" s="1">
        <v>27</v>
      </c>
      <c r="G98" s="1">
        <f>טבלה1013[[#This Row],[LengthofCycle]]+1</f>
        <v>28</v>
      </c>
      <c r="H98" s="1" t="str">
        <f>IF(IFERROR(LOOKUP(טבלה1013[[#This Row],[ClientID]],קביעויות[השבוע]),FALSE)=טבלה1013[[#This Row],[ClientID]],1,"")</f>
        <v/>
      </c>
      <c r="I98" s="1" t="str">
        <f>IF(AND(טבלה1013[[#This Row],[CycleNumber]]&gt;1,OR(B99="",טבלה1013[[#This Row],[CycleNumber]]&gt;B97)),IF(OR(AND(טבלה1013[[#This Row],[LengthofCycle]]=28,F97=28),AND(טבלה1013[[#This Row],[LengthofCycle]]=35,F97=35)),1,""),"")</f>
        <v/>
      </c>
      <c r="J98" s="1" t="str">
        <f>IF(AND(טבלה1013[[#This Row],[וסת השבוע]]=1,I97=1,טבלה1013[[#This Row],[CycleNumber]]&gt;B97),1,"")</f>
        <v/>
      </c>
      <c r="K98" s="1" t="str">
        <f>IF(טבלה1013[[#This Row],[CycleNumber]]=1,"",IF(טבלה1013[[#This Row],[וסת השבוע]]=1,0,IF(K97="","",IF(K97=0,IF(טבלה1013[[#This Row],[LengthofCycle]]=28,0,1),IF(K97=1,IF(טבלה1013[[#This Row],[LengthofCycle]]+F97=28*2,0,2),IF(K97=2,IF(טבלה1013[[#This Row],[LengthofCycle]]+F97+F96=28*3,0,3),""))))))</f>
        <v/>
      </c>
      <c r="L98" s="1" t="str">
        <f>IF(טבלה1013[[#This Row],[וסת השבוע]]=1,IF(טבלה1013[[#This Row],[וסת השבוע וההפלגה ביחד]]=1,L97+1,0),IF(AND(טבלה1013[[#This Row],[CycleNumber]]&gt;B97,טבלה1013[[#This Row],[CycleNumber]]&gt;1),IF(טבלה1013[[#This Row],[וסת השבוע פעיל?]]&lt;&gt;"",L97+1,""),""))</f>
        <v/>
      </c>
      <c r="M98" s="1" t="str">
        <f>IF(AND(טבלה1013[[#This Row],[וסת השבוע פעיל?]]&lt;&gt;"",טבלה1013[[#This Row],[CycleNumber]]&lt;B99,B99&lt;&gt;"",טבלה1013[[#This Row],[וסת השבוע פעיל?]]&lt;3),IF(K99=0,IF(AND(טבלה1013[[#This Row],[וסת השבוע פעיל?]]&gt;0,I99=1),0,1),0),"")</f>
        <v/>
      </c>
      <c r="N98" s="1" t="str">
        <f t="shared" si="16"/>
        <v/>
      </c>
      <c r="O98" s="1" t="str">
        <f>IF(AND(טבלה1013[[#This Row],[חיזוי - שבוע]]=1,J99=1),1,"")</f>
        <v/>
      </c>
      <c r="P98" s="1" t="str">
        <f>IF(AND(טבלה1013[[#This Row],[חיזוי טוב עם הפלגה?]]=1,טבלה1013[[#This Row],[וסת קבוע אחרון]]&lt;&gt;28,X97=1),1,"")</f>
        <v/>
      </c>
      <c r="Q98" s="1" t="str">
        <f>IF(AND(טבלה1013[[#This Row],[וסת השבוע פעיל?]]&lt;3,OR(טבלה1013[[#This Row],[CycleNumber]]&gt;B99,B99="")),1,"")</f>
        <v/>
      </c>
      <c r="R98" s="1" t="str">
        <f>IF(טבלה1013[[#This Row],[האישה קבעה וסת שבוע?]]=1,IF(טבלה1013[[#This Row],[וסת השבוע פעיל?]]&lt;3,1,0),"")</f>
        <v/>
      </c>
      <c r="S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" s="1" t="str">
        <f t="shared" si="13"/>
        <v/>
      </c>
      <c r="U98" s="1" t="str">
        <f t="shared" si="14"/>
        <v/>
      </c>
      <c r="V98" s="1" t="str">
        <f t="shared" si="15"/>
        <v/>
      </c>
      <c r="W98" s="1" t="str">
        <f>IF(טבלה1013[[#This Row],[3 הפלגות זהות]]="","",IF(טבלה1013[[#This Row],[3 הפלגות זהות]]=1,טבלה1013[[#This Row],[LengthofCycle]],W97))</f>
        <v/>
      </c>
      <c r="Y98" s="1" t="str">
        <f>IF(OR(טבלה1013[[#This Row],[הווסת פעיל?]]=0,טבלה1013[[#This Row],[הווסת פעיל?]]=""),"",SUM(Y97,טבלה1013[[#This Row],[הווסת פעיל?]]))</f>
        <v/>
      </c>
      <c r="Z98" s="1" t="str">
        <f>IF(AND(טבלה1013[[#This Row],[כמה מחזורים עד עקירה]]&lt;&gt;"",Y99=""),טבלה1013[[#This Row],[כמה מחזורים עד עקירה]],"")</f>
        <v/>
      </c>
      <c r="AA98" s="1" t="str">
        <f>IF(AND(טבלה1013[[#This Row],[הווסת פעיל?]]=1,טבלה1013[[#This Row],[וסת קבוע אחרון]]&lt;&gt;W97),טבלה1013[[#This Row],[וסת קבוע אחרון]],"")</f>
        <v/>
      </c>
      <c r="AB98" s="1" t="str">
        <f>IF(AND(טבלה1013[[#This Row],[הווסת פעיל?]]=1,X97=0,טבלה1013[[#This Row],[וסת קבוע אחרון]]=W97),טבלה1013[[#This Row],[וסת קבוע אחרון]],"")</f>
        <v/>
      </c>
      <c r="AC98" s="1" t="str">
        <f>IF(AND(טבלה1013[[#This Row],[הווסת פעיל?]]=1,X97=0,טבלה1013[[#This Row],[וסת קבוע אחרון]]&lt;&gt;W97),1,"")</f>
        <v/>
      </c>
      <c r="AD98" s="1" t="str">
        <f>IF(AND(טבלה1013[[#This Row],[הווסת פעיל?]]&lt;&gt;"",B99=1),טבלה1013[[#This Row],[CycleNumber]],"")</f>
        <v/>
      </c>
      <c r="AE98" s="1" t="str">
        <f>IF(AND(טבלה1013[[#This Row],[הווסת פעיל?]]&lt;&gt;"",X97=""),טבלה1013[[#This Row],[CycleNumber]],"")</f>
        <v/>
      </c>
      <c r="AF98" s="1" t="str">
        <f>IF(B99=1,"",IF(טבלה1013[[#This Row],[הווסת פעיל?]]=1,IF(טבלה1013[[#This Row],[וסת קבוע אחרון]]=F99,1,0),""))</f>
        <v/>
      </c>
      <c r="AG98" s="1" t="str">
        <f>IF(B99=1,"",IF(טבלה1013[[#This Row],[הווסת פעיל?]]=1,IF(OR(טבלה1013[[#This Row],[וסת קבוע אחרון]]=F99,F99=טבלה1013[[#This Row],[LengthofCycle]]),1,0),""))</f>
        <v/>
      </c>
      <c r="AH98" s="1" t="str">
        <f>IF(B99=1,"",IF(טבלה1013[[#This Row],[הווסת פעיל?]]=1,IF(OR(טבלה1013[[#This Row],[וסת קבוע אחרון]]=F99,F99=טבלה1013[[#This Row],[LengthofCycle]],AND(טבלה1013[[#This Row],[LengthofCycle]]&lt;&gt;טבלה1013[[#This Row],[וסת קבוע אחרון]],OR(F99=28,F99=29))),1,0),""))</f>
        <v/>
      </c>
      <c r="AI98" s="1" t="str">
        <f>IF(AND(טבלה1013[[#This Row],[הווסת פעיל?]]=1,B99=1),1,"")</f>
        <v/>
      </c>
      <c r="AJ98" s="4">
        <f>IF(AND(טבלה1013[[#This Row],[הווסת פעיל?]]&lt;&gt;1,B99&lt;&gt;1,B99&lt;&gt;""),IF(טבלה1013[[#This Row],[LengthofCycle]]=F99,1,0),"")</f>
        <v>0</v>
      </c>
      <c r="AK98" s="4">
        <f>IF(AND(טבלה1013[[#This Row],[הווסת פעיל?]]&lt;&gt;1,B99&lt;&gt;1,B99&lt;&gt;""),IF(OR(טבלה1013[[#This Row],[LengthofCycle]]=F99,F99=29),1,0),"")</f>
        <v>0</v>
      </c>
      <c r="AL98" s="4">
        <f>IF(AND(טבלה1013[[#This Row],[הווסת פעיל?]]&lt;&gt;1,B99&lt;&gt;1,B99&lt;&gt;""),IF(OR(טבלה1013[[#This Row],[LengthofCycle]]=F99,F99=29,F99=28),1,0),"")</f>
        <v>1</v>
      </c>
      <c r="AY98" s="1">
        <f t="shared" si="17"/>
        <v>0</v>
      </c>
      <c r="AZ98" s="2" t="e">
        <f t="shared" si="18"/>
        <v>#DIV/0!</v>
      </c>
      <c r="BA98" s="2" t="e">
        <f t="shared" si="19"/>
        <v>#DIV/0!</v>
      </c>
    </row>
    <row r="99" spans="1:53" x14ac:dyDescent="0.25">
      <c r="A99" s="1" t="s">
        <v>51</v>
      </c>
      <c r="B99" s="1">
        <v>3</v>
      </c>
      <c r="C99" s="1">
        <v>0</v>
      </c>
      <c r="D99" s="1">
        <v>1</v>
      </c>
      <c r="E99" s="1">
        <v>0</v>
      </c>
      <c r="F99" s="1">
        <v>28</v>
      </c>
      <c r="G99" s="1">
        <f>טבלה1013[[#This Row],[LengthofCycle]]+1</f>
        <v>29</v>
      </c>
      <c r="H99" s="1" t="str">
        <f>IF(IFERROR(LOOKUP(טבלה1013[[#This Row],[ClientID]],קביעויות[השבוע]),FALSE)=טבלה1013[[#This Row],[ClientID]],1,"")</f>
        <v/>
      </c>
      <c r="I99" s="1" t="str">
        <f>IF(AND(טבלה1013[[#This Row],[CycleNumber]]&gt;1,OR(B100="",טבלה1013[[#This Row],[CycleNumber]]&gt;B98)),IF(OR(AND(טבלה1013[[#This Row],[LengthofCycle]]=28,F98=28),AND(טבלה1013[[#This Row],[LengthofCycle]]=35,F98=35)),1,""),"")</f>
        <v/>
      </c>
      <c r="J99" s="1" t="str">
        <f>IF(AND(טבלה1013[[#This Row],[וסת השבוע]]=1,I98=1,טבלה1013[[#This Row],[CycleNumber]]&gt;B98),1,"")</f>
        <v/>
      </c>
      <c r="K99" s="1" t="str">
        <f>IF(טבלה1013[[#This Row],[CycleNumber]]=1,"",IF(טבלה1013[[#This Row],[וסת השבוע]]=1,0,IF(K98="","",IF(K98=0,IF(טבלה1013[[#This Row],[LengthofCycle]]=28,0,1),IF(K98=1,IF(טבלה1013[[#This Row],[LengthofCycle]]+F98=28*2,0,2),IF(K98=2,IF(טבלה1013[[#This Row],[LengthofCycle]]+F98+F97=28*3,0,3),""))))))</f>
        <v/>
      </c>
      <c r="L99" s="1" t="str">
        <f>IF(טבלה1013[[#This Row],[וסת השבוע]]=1,IF(טבלה1013[[#This Row],[וסת השבוע וההפלגה ביחד]]=1,L98+1,0),IF(AND(טבלה1013[[#This Row],[CycleNumber]]&gt;B98,טבלה1013[[#This Row],[CycleNumber]]&gt;1),IF(טבלה1013[[#This Row],[וסת השבוע פעיל?]]&lt;&gt;"",L98+1,""),""))</f>
        <v/>
      </c>
      <c r="M99" s="1" t="str">
        <f>IF(AND(טבלה1013[[#This Row],[וסת השבוע פעיל?]]&lt;&gt;"",טבלה1013[[#This Row],[CycleNumber]]&lt;B100,B100&lt;&gt;"",טבלה1013[[#This Row],[וסת השבוע פעיל?]]&lt;3),IF(K100=0,IF(AND(טבלה1013[[#This Row],[וסת השבוע פעיל?]]&gt;0,I100=1),0,1),0),"")</f>
        <v/>
      </c>
      <c r="N99" s="1" t="str">
        <f t="shared" si="16"/>
        <v/>
      </c>
      <c r="O99" s="1" t="str">
        <f>IF(AND(טבלה1013[[#This Row],[חיזוי - שבוע]]=1,J100=1),1,"")</f>
        <v/>
      </c>
      <c r="P99" s="1" t="str">
        <f>IF(AND(טבלה1013[[#This Row],[חיזוי טוב עם הפלגה?]]=1,טבלה1013[[#This Row],[וסת קבוע אחרון]]&lt;&gt;28,X98=1),1,"")</f>
        <v/>
      </c>
      <c r="Q99" s="1" t="str">
        <f>IF(AND(טבלה1013[[#This Row],[וסת השבוע פעיל?]]&lt;3,OR(טבלה1013[[#This Row],[CycleNumber]]&gt;B100,B100="")),1,"")</f>
        <v/>
      </c>
      <c r="R99" s="1" t="str">
        <f>IF(טבלה1013[[#This Row],[האישה קבעה וסת שבוע?]]=1,IF(טבלה1013[[#This Row],[וסת השבוע פעיל?]]&lt;3,1,0),"")</f>
        <v/>
      </c>
      <c r="S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" s="1">
        <f t="shared" si="13"/>
        <v>0</v>
      </c>
      <c r="U99" s="1" t="str">
        <f t="shared" si="14"/>
        <v/>
      </c>
      <c r="V99" s="1" t="str">
        <f t="shared" si="15"/>
        <v/>
      </c>
      <c r="W99" s="1" t="str">
        <f>IF(טבלה1013[[#This Row],[3 הפלגות זהות]]="","",IF(טבלה1013[[#This Row],[3 הפלגות זהות]]=1,טבלה1013[[#This Row],[LengthofCycle]],W98))</f>
        <v/>
      </c>
      <c r="Y99" s="1" t="str">
        <f>IF(OR(טבלה1013[[#This Row],[הווסת פעיל?]]=0,טבלה1013[[#This Row],[הווסת פעיל?]]=""),"",SUM(Y98,טבלה1013[[#This Row],[הווסת פעיל?]]))</f>
        <v/>
      </c>
      <c r="Z99" s="1" t="str">
        <f>IF(AND(טבלה1013[[#This Row],[כמה מחזורים עד עקירה]]&lt;&gt;"",Y100=""),טבלה1013[[#This Row],[כמה מחזורים עד עקירה]],"")</f>
        <v/>
      </c>
      <c r="AA99" s="1" t="str">
        <f>IF(AND(טבלה1013[[#This Row],[הווסת פעיל?]]=1,טבלה1013[[#This Row],[וסת קבוע אחרון]]&lt;&gt;W98),טבלה1013[[#This Row],[וסת קבוע אחרון]],"")</f>
        <v/>
      </c>
      <c r="AB99" s="1" t="str">
        <f>IF(AND(טבלה1013[[#This Row],[הווסת פעיל?]]=1,X98=0,טבלה1013[[#This Row],[וסת קבוע אחרון]]=W98),טבלה1013[[#This Row],[וסת קבוע אחרון]],"")</f>
        <v/>
      </c>
      <c r="AC99" s="1" t="str">
        <f>IF(AND(טבלה1013[[#This Row],[הווסת פעיל?]]=1,X98=0,טבלה1013[[#This Row],[וסת קבוע אחרון]]&lt;&gt;W98),1,"")</f>
        <v/>
      </c>
      <c r="AD99" s="1" t="str">
        <f>IF(AND(טבלה1013[[#This Row],[הווסת פעיל?]]&lt;&gt;"",B100=1),טבלה1013[[#This Row],[CycleNumber]],"")</f>
        <v/>
      </c>
      <c r="AE99" s="1" t="str">
        <f>IF(AND(טבלה1013[[#This Row],[הווסת פעיל?]]&lt;&gt;"",X98=""),טבלה1013[[#This Row],[CycleNumber]],"")</f>
        <v/>
      </c>
      <c r="AF99" s="1" t="str">
        <f>IF(B100=1,"",IF(טבלה1013[[#This Row],[הווסת פעיל?]]=1,IF(טבלה1013[[#This Row],[וסת קבוע אחרון]]=F100,1,0),""))</f>
        <v/>
      </c>
      <c r="AG99" s="1" t="str">
        <f>IF(B100=1,"",IF(טבלה1013[[#This Row],[הווסת פעיל?]]=1,IF(OR(טבלה1013[[#This Row],[וסת קבוע אחרון]]=F100,F100=טבלה1013[[#This Row],[LengthofCycle]]),1,0),""))</f>
        <v/>
      </c>
      <c r="AH99" s="1" t="str">
        <f>IF(B100=1,"",IF(טבלה1013[[#This Row],[הווסת פעיל?]]=1,IF(OR(טבלה1013[[#This Row],[וסת קבוע אחרון]]=F100,F100=טבלה1013[[#This Row],[LengthofCycle]],AND(טבלה1013[[#This Row],[LengthofCycle]]&lt;&gt;טבלה1013[[#This Row],[וסת קבוע אחרון]],OR(F100=28,F100=29))),1,0),""))</f>
        <v/>
      </c>
      <c r="AI99" s="1" t="str">
        <f>IF(AND(טבלה1013[[#This Row],[הווסת פעיל?]]=1,B100=1),1,"")</f>
        <v/>
      </c>
      <c r="AJ99" s="4">
        <f>IF(AND(טבלה1013[[#This Row],[הווסת פעיל?]]&lt;&gt;1,B100&lt;&gt;1,B100&lt;&gt;""),IF(טבלה1013[[#This Row],[LengthofCycle]]=F100,1,0),"")</f>
        <v>0</v>
      </c>
      <c r="AK99" s="4">
        <f>IF(AND(טבלה1013[[#This Row],[הווסת פעיל?]]&lt;&gt;1,B100&lt;&gt;1,B100&lt;&gt;""),IF(OR(טבלה1013[[#This Row],[LengthofCycle]]=F100,F100=29),1,0),"")</f>
        <v>0</v>
      </c>
      <c r="AL99" s="4">
        <f>IF(AND(טבלה1013[[#This Row],[הווסת פעיל?]]&lt;&gt;1,B100&lt;&gt;1,B100&lt;&gt;""),IF(OR(טבלה1013[[#This Row],[LengthofCycle]]=F100,F100=29,F100=28),1,0),"")</f>
        <v>0</v>
      </c>
      <c r="AY99" s="1">
        <f t="shared" si="17"/>
        <v>0</v>
      </c>
      <c r="AZ99" s="2" t="e">
        <f t="shared" si="18"/>
        <v>#DIV/0!</v>
      </c>
      <c r="BA99" s="2" t="e">
        <f t="shared" si="19"/>
        <v>#DIV/0!</v>
      </c>
    </row>
    <row r="100" spans="1:53" x14ac:dyDescent="0.25">
      <c r="A100" s="1" t="s">
        <v>51</v>
      </c>
      <c r="B100" s="1">
        <v>4</v>
      </c>
      <c r="C100" s="1">
        <v>0</v>
      </c>
      <c r="D100" s="1">
        <v>0</v>
      </c>
      <c r="E100" s="1">
        <v>0</v>
      </c>
      <c r="F100" s="1">
        <v>27</v>
      </c>
      <c r="G100" s="1">
        <f>טבלה1013[[#This Row],[LengthofCycle]]+1</f>
        <v>28</v>
      </c>
      <c r="H100" s="1" t="str">
        <f>IF(IFERROR(LOOKUP(טבלה1013[[#This Row],[ClientID]],קביעויות[השבוע]),FALSE)=טבלה1013[[#This Row],[ClientID]],1,"")</f>
        <v/>
      </c>
      <c r="I100" s="1" t="str">
        <f>IF(AND(טבלה1013[[#This Row],[CycleNumber]]&gt;1,OR(B101="",טבלה1013[[#This Row],[CycleNumber]]&gt;B99)),IF(OR(AND(טבלה1013[[#This Row],[LengthofCycle]]=28,F99=28),AND(טבלה1013[[#This Row],[LengthofCycle]]=35,F99=35)),1,""),"")</f>
        <v/>
      </c>
      <c r="J100" s="1" t="str">
        <f>IF(AND(טבלה1013[[#This Row],[וסת השבוע]]=1,I99=1,טבלה1013[[#This Row],[CycleNumber]]&gt;B99),1,"")</f>
        <v/>
      </c>
      <c r="K100" s="1" t="str">
        <f>IF(טבלה1013[[#This Row],[CycleNumber]]=1,"",IF(טבלה1013[[#This Row],[וסת השבוע]]=1,0,IF(K99="","",IF(K99=0,IF(טבלה1013[[#This Row],[LengthofCycle]]=28,0,1),IF(K99=1,IF(טבלה1013[[#This Row],[LengthofCycle]]+F99=28*2,0,2),IF(K99=2,IF(טבלה1013[[#This Row],[LengthofCycle]]+F99+F98=28*3,0,3),""))))))</f>
        <v/>
      </c>
      <c r="L100" s="1" t="str">
        <f>IF(טבלה1013[[#This Row],[וסת השבוע]]=1,IF(טבלה1013[[#This Row],[וסת השבוע וההפלגה ביחד]]=1,L99+1,0),IF(AND(טבלה1013[[#This Row],[CycleNumber]]&gt;B99,טבלה1013[[#This Row],[CycleNumber]]&gt;1),IF(טבלה1013[[#This Row],[וסת השבוע פעיל?]]&lt;&gt;"",L99+1,""),""))</f>
        <v/>
      </c>
      <c r="M100" s="1" t="str">
        <f>IF(AND(טבלה1013[[#This Row],[וסת השבוע פעיל?]]&lt;&gt;"",טבלה1013[[#This Row],[CycleNumber]]&lt;B101,B101&lt;&gt;"",טבלה1013[[#This Row],[וסת השבוע פעיל?]]&lt;3),IF(K101=0,IF(AND(טבלה1013[[#This Row],[וסת השבוע פעיל?]]&gt;0,I101=1),0,1),0),"")</f>
        <v/>
      </c>
      <c r="N100" s="1" t="str">
        <f t="shared" si="16"/>
        <v/>
      </c>
      <c r="O100" s="1" t="str">
        <f>IF(AND(טבלה1013[[#This Row],[חיזוי - שבוע]]=1,J101=1),1,"")</f>
        <v/>
      </c>
      <c r="P100" s="1" t="str">
        <f>IF(AND(טבלה1013[[#This Row],[חיזוי טוב עם הפלגה?]]=1,טבלה1013[[#This Row],[וסת קבוע אחרון]]&lt;&gt;28,X99=1),1,"")</f>
        <v/>
      </c>
      <c r="Q100" s="1" t="str">
        <f>IF(AND(טבלה1013[[#This Row],[וסת השבוע פעיל?]]&lt;3,OR(טבלה1013[[#This Row],[CycleNumber]]&gt;B101,B101="")),1,"")</f>
        <v/>
      </c>
      <c r="R100" s="1" t="str">
        <f>IF(טבלה1013[[#This Row],[האישה קבעה וסת שבוע?]]=1,IF(טבלה1013[[#This Row],[וסת השבוע פעיל?]]&lt;3,1,0),"")</f>
        <v/>
      </c>
      <c r="S1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" s="1">
        <f t="shared" si="13"/>
        <v>0</v>
      </c>
      <c r="U100" s="1">
        <f t="shared" si="14"/>
        <v>0</v>
      </c>
      <c r="V100" s="1" t="str">
        <f t="shared" si="15"/>
        <v/>
      </c>
      <c r="W100" s="1" t="str">
        <f>IF(טבלה1013[[#This Row],[3 הפלגות זהות]]="","",IF(טבלה1013[[#This Row],[3 הפלגות זהות]]=1,טבלה1013[[#This Row],[LengthofCycle]],W99))</f>
        <v/>
      </c>
      <c r="Y100" s="1" t="str">
        <f>IF(OR(טבלה1013[[#This Row],[הווסת פעיל?]]=0,טבלה1013[[#This Row],[הווסת פעיל?]]=""),"",SUM(Y99,טבלה1013[[#This Row],[הווסת פעיל?]]))</f>
        <v/>
      </c>
      <c r="Z100" s="1" t="str">
        <f>IF(AND(טבלה1013[[#This Row],[כמה מחזורים עד עקירה]]&lt;&gt;"",Y101=""),טבלה1013[[#This Row],[כמה מחזורים עד עקירה]],"")</f>
        <v/>
      </c>
      <c r="AA100" s="1" t="str">
        <f>IF(AND(טבלה1013[[#This Row],[הווסת פעיל?]]=1,טבלה1013[[#This Row],[וסת קבוע אחרון]]&lt;&gt;W99),טבלה1013[[#This Row],[וסת קבוע אחרון]],"")</f>
        <v/>
      </c>
      <c r="AB100" s="1" t="str">
        <f>IF(AND(טבלה1013[[#This Row],[הווסת פעיל?]]=1,X99=0,טבלה1013[[#This Row],[וסת קבוע אחרון]]=W99),טבלה1013[[#This Row],[וסת קבוע אחרון]],"")</f>
        <v/>
      </c>
      <c r="AC100" s="1" t="str">
        <f>IF(AND(טבלה1013[[#This Row],[הווסת פעיל?]]=1,X99=0,טבלה1013[[#This Row],[וסת קבוע אחרון]]&lt;&gt;W99),1,"")</f>
        <v/>
      </c>
      <c r="AD100" s="1" t="str">
        <f>IF(AND(טבלה1013[[#This Row],[הווסת פעיל?]]&lt;&gt;"",B101=1),טבלה1013[[#This Row],[CycleNumber]],"")</f>
        <v/>
      </c>
      <c r="AE100" s="1" t="str">
        <f>IF(AND(טבלה1013[[#This Row],[הווסת פעיל?]]&lt;&gt;"",X99=""),טבלה1013[[#This Row],[CycleNumber]],"")</f>
        <v/>
      </c>
      <c r="AF100" s="1" t="str">
        <f>IF(B101=1,"",IF(טבלה1013[[#This Row],[הווסת פעיל?]]=1,IF(טבלה1013[[#This Row],[וסת קבוע אחרון]]=F101,1,0),""))</f>
        <v/>
      </c>
      <c r="AG100" s="1" t="str">
        <f>IF(B101=1,"",IF(טבלה1013[[#This Row],[הווסת פעיל?]]=1,IF(OR(טבלה1013[[#This Row],[וסת קבוע אחרון]]=F101,F101=טבלה1013[[#This Row],[LengthofCycle]]),1,0),""))</f>
        <v/>
      </c>
      <c r="AH100" s="1" t="str">
        <f>IF(B101=1,"",IF(טבלה1013[[#This Row],[הווסת פעיל?]]=1,IF(OR(טבלה1013[[#This Row],[וסת קבוע אחרון]]=F101,F101=טבלה1013[[#This Row],[LengthofCycle]],AND(טבלה1013[[#This Row],[LengthofCycle]]&lt;&gt;טבלה1013[[#This Row],[וסת קבוע אחרון]],OR(F101=28,F101=29))),1,0),""))</f>
        <v/>
      </c>
      <c r="AI100" s="1" t="str">
        <f>IF(AND(טבלה1013[[#This Row],[הווסת פעיל?]]=1,B101=1),1,"")</f>
        <v/>
      </c>
      <c r="AJ100" s="4">
        <f>IF(AND(טבלה1013[[#This Row],[הווסת פעיל?]]&lt;&gt;1,B101&lt;&gt;1,B101&lt;&gt;""),IF(טבלה1013[[#This Row],[LengthofCycle]]=F101,1,0),"")</f>
        <v>1</v>
      </c>
      <c r="AK100" s="4">
        <f>IF(AND(טבלה1013[[#This Row],[הווסת פעיל?]]&lt;&gt;1,B101&lt;&gt;1,B101&lt;&gt;""),IF(OR(טבלה1013[[#This Row],[LengthofCycle]]=F101,F101=29),1,0),"")</f>
        <v>1</v>
      </c>
      <c r="AL100" s="4">
        <f>IF(AND(טבלה1013[[#This Row],[הווסת פעיל?]]&lt;&gt;1,B101&lt;&gt;1,B101&lt;&gt;""),IF(OR(טבלה1013[[#This Row],[LengthofCycle]]=F101,F101=29,F101=28),1,0),"")</f>
        <v>1</v>
      </c>
      <c r="AY100" s="1">
        <f t="shared" si="17"/>
        <v>0</v>
      </c>
      <c r="AZ100" s="2" t="e">
        <f t="shared" si="18"/>
        <v>#DIV/0!</v>
      </c>
      <c r="BA100" s="2" t="e">
        <f t="shared" si="19"/>
        <v>#DIV/0!</v>
      </c>
    </row>
    <row r="101" spans="1:53" x14ac:dyDescent="0.25">
      <c r="A101" s="1" t="s">
        <v>51</v>
      </c>
      <c r="B101" s="1">
        <v>5</v>
      </c>
      <c r="C101" s="1">
        <v>0</v>
      </c>
      <c r="D101" s="1">
        <v>1</v>
      </c>
      <c r="E101" s="1">
        <v>0</v>
      </c>
      <c r="F101" s="1">
        <v>27</v>
      </c>
      <c r="G101" s="1">
        <f>טבלה1013[[#This Row],[LengthofCycle]]+1</f>
        <v>28</v>
      </c>
      <c r="H101" s="1" t="str">
        <f>IF(IFERROR(LOOKUP(טבלה1013[[#This Row],[ClientID]],קביעויות[השבוע]),FALSE)=טבלה1013[[#This Row],[ClientID]],1,"")</f>
        <v/>
      </c>
      <c r="I101" s="1" t="str">
        <f>IF(AND(טבלה1013[[#This Row],[CycleNumber]]&gt;1,OR(B102="",טבלה1013[[#This Row],[CycleNumber]]&gt;B100)),IF(OR(AND(טבלה1013[[#This Row],[LengthofCycle]]=28,F100=28),AND(טבלה1013[[#This Row],[LengthofCycle]]=35,F100=35)),1,""),"")</f>
        <v/>
      </c>
      <c r="J101" s="1" t="str">
        <f>IF(AND(טבלה1013[[#This Row],[וסת השבוע]]=1,I100=1,טבלה1013[[#This Row],[CycleNumber]]&gt;B100),1,"")</f>
        <v/>
      </c>
      <c r="K101" s="1" t="str">
        <f>IF(טבלה1013[[#This Row],[CycleNumber]]=1,"",IF(טבלה1013[[#This Row],[וסת השבוע]]=1,0,IF(K100="","",IF(K100=0,IF(טבלה1013[[#This Row],[LengthofCycle]]=28,0,1),IF(K100=1,IF(טבלה1013[[#This Row],[LengthofCycle]]+F100=28*2,0,2),IF(K100=2,IF(טבלה1013[[#This Row],[LengthofCycle]]+F100+F99=28*3,0,3),""))))))</f>
        <v/>
      </c>
      <c r="L101" s="1" t="str">
        <f>IF(טבלה1013[[#This Row],[וסת השבוע]]=1,IF(טבלה1013[[#This Row],[וסת השבוע וההפלגה ביחד]]=1,L100+1,0),IF(AND(טבלה1013[[#This Row],[CycleNumber]]&gt;B100,טבלה1013[[#This Row],[CycleNumber]]&gt;1),IF(טבלה1013[[#This Row],[וסת השבוע פעיל?]]&lt;&gt;"",L100+1,""),""))</f>
        <v/>
      </c>
      <c r="M101" s="1" t="str">
        <f>IF(AND(טבלה1013[[#This Row],[וסת השבוע פעיל?]]&lt;&gt;"",טבלה1013[[#This Row],[CycleNumber]]&lt;B102,B102&lt;&gt;"",טבלה1013[[#This Row],[וסת השבוע פעיל?]]&lt;3),IF(K102=0,IF(AND(טבלה1013[[#This Row],[וסת השבוע פעיל?]]&gt;0,I102=1),0,1),0),"")</f>
        <v/>
      </c>
      <c r="N101" s="1" t="str">
        <f t="shared" si="16"/>
        <v/>
      </c>
      <c r="O101" s="1" t="str">
        <f>IF(AND(טבלה1013[[#This Row],[חיזוי - שבוע]]=1,J102=1),1,"")</f>
        <v/>
      </c>
      <c r="P101" s="1" t="str">
        <f>IF(AND(טבלה1013[[#This Row],[חיזוי טוב עם הפלגה?]]=1,טבלה1013[[#This Row],[וסת קבוע אחרון]]&lt;&gt;28,X100=1),1,"")</f>
        <v/>
      </c>
      <c r="Q101" s="1" t="str">
        <f>IF(AND(טבלה1013[[#This Row],[וסת השבוע פעיל?]]&lt;3,OR(טבלה1013[[#This Row],[CycleNumber]]&gt;B102,B102="")),1,"")</f>
        <v/>
      </c>
      <c r="R101" s="1" t="str">
        <f>IF(טבלה1013[[#This Row],[האישה קבעה וסת שבוע?]]=1,IF(טבלה1013[[#This Row],[וסת השבוע פעיל?]]&lt;3,1,0),"")</f>
        <v/>
      </c>
      <c r="S1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" s="1">
        <f t="shared" si="13"/>
        <v>0</v>
      </c>
      <c r="U101" s="1">
        <f t="shared" si="14"/>
        <v>0</v>
      </c>
      <c r="V101" s="1">
        <f t="shared" si="15"/>
        <v>0</v>
      </c>
      <c r="W101" s="1" t="str">
        <f>IF(טבלה1013[[#This Row],[3 הפלגות זהות]]="","",IF(טבלה1013[[#This Row],[3 הפלגות זהות]]=1,טבלה1013[[#This Row],[LengthofCycle]],W100))</f>
        <v/>
      </c>
      <c r="Y101" s="1" t="str">
        <f>IF(OR(טבלה1013[[#This Row],[הווסת פעיל?]]=0,טבלה1013[[#This Row],[הווסת פעיל?]]=""),"",SUM(Y100,טבלה1013[[#This Row],[הווסת פעיל?]]))</f>
        <v/>
      </c>
      <c r="Z101" s="1" t="str">
        <f>IF(AND(טבלה1013[[#This Row],[כמה מחזורים עד עקירה]]&lt;&gt;"",Y102=""),טבלה1013[[#This Row],[כמה מחזורים עד עקירה]],"")</f>
        <v/>
      </c>
      <c r="AA101" s="1" t="str">
        <f>IF(AND(טבלה1013[[#This Row],[הווסת פעיל?]]=1,טבלה1013[[#This Row],[וסת קבוע אחרון]]&lt;&gt;W100),טבלה1013[[#This Row],[וסת קבוע אחרון]],"")</f>
        <v/>
      </c>
      <c r="AB101" s="1" t="str">
        <f>IF(AND(טבלה1013[[#This Row],[הווסת פעיל?]]=1,X100=0,טבלה1013[[#This Row],[וסת קבוע אחרון]]=W100),טבלה1013[[#This Row],[וסת קבוע אחרון]],"")</f>
        <v/>
      </c>
      <c r="AC101" s="1" t="str">
        <f>IF(AND(טבלה1013[[#This Row],[הווסת פעיל?]]=1,X100=0,טבלה1013[[#This Row],[וסת קבוע אחרון]]&lt;&gt;W100),1,"")</f>
        <v/>
      </c>
      <c r="AD101" s="1" t="str">
        <f>IF(AND(טבלה1013[[#This Row],[הווסת פעיל?]]&lt;&gt;"",B102=1),טבלה1013[[#This Row],[CycleNumber]],"")</f>
        <v/>
      </c>
      <c r="AE101" s="1" t="str">
        <f>IF(AND(טבלה1013[[#This Row],[הווסת פעיל?]]&lt;&gt;"",X100=""),טבלה1013[[#This Row],[CycleNumber]],"")</f>
        <v/>
      </c>
      <c r="AF101" s="1" t="str">
        <f>IF(B102=1,"",IF(טבלה1013[[#This Row],[הווסת פעיל?]]=1,IF(טבלה1013[[#This Row],[וסת קבוע אחרון]]=F102,1,0),""))</f>
        <v/>
      </c>
      <c r="AG101" s="1" t="str">
        <f>IF(B102=1,"",IF(טבלה1013[[#This Row],[הווסת פעיל?]]=1,IF(OR(טבלה1013[[#This Row],[וסת קבוע אחרון]]=F102,F102=טבלה1013[[#This Row],[LengthofCycle]]),1,0),""))</f>
        <v/>
      </c>
      <c r="AH101" s="1" t="str">
        <f>IF(B102=1,"",IF(טבלה1013[[#This Row],[הווסת פעיל?]]=1,IF(OR(טבלה1013[[#This Row],[וסת קבוע אחרון]]=F102,F102=טבלה1013[[#This Row],[LengthofCycle]],AND(טבלה1013[[#This Row],[LengthofCycle]]&lt;&gt;טבלה1013[[#This Row],[וסת קבוע אחרון]],OR(F102=28,F102=29))),1,0),""))</f>
        <v/>
      </c>
      <c r="AI101" s="1" t="str">
        <f>IF(AND(טבלה1013[[#This Row],[הווסת פעיל?]]=1,B102=1),1,"")</f>
        <v/>
      </c>
      <c r="AJ101" s="4">
        <f>IF(AND(טבלה1013[[#This Row],[הווסת פעיל?]]&lt;&gt;1,B102&lt;&gt;1,B102&lt;&gt;""),IF(טבלה1013[[#This Row],[LengthofCycle]]=F102,1,0),"")</f>
        <v>0</v>
      </c>
      <c r="AK101" s="4">
        <f>IF(AND(טבלה1013[[#This Row],[הווסת פעיל?]]&lt;&gt;1,B102&lt;&gt;1,B102&lt;&gt;""),IF(OR(טבלה1013[[#This Row],[LengthofCycle]]=F102,F102=29),1,0),"")</f>
        <v>1</v>
      </c>
      <c r="AL101" s="4">
        <f>IF(AND(טבלה1013[[#This Row],[הווסת פעיל?]]&lt;&gt;1,B102&lt;&gt;1,B102&lt;&gt;""),IF(OR(טבלה1013[[#This Row],[LengthofCycle]]=F102,F102=29,F102=28),1,0),"")</f>
        <v>1</v>
      </c>
      <c r="AY101" s="1">
        <f t="shared" si="17"/>
        <v>0</v>
      </c>
      <c r="AZ101" s="2" t="e">
        <f t="shared" si="18"/>
        <v>#DIV/0!</v>
      </c>
      <c r="BA101" s="2" t="e">
        <f t="shared" si="19"/>
        <v>#DIV/0!</v>
      </c>
    </row>
    <row r="102" spans="1:53" x14ac:dyDescent="0.25">
      <c r="A102" s="1" t="s">
        <v>51</v>
      </c>
      <c r="B102" s="1">
        <v>6</v>
      </c>
      <c r="C102" s="1">
        <v>0</v>
      </c>
      <c r="D102" s="1">
        <v>1</v>
      </c>
      <c r="E102" s="1">
        <v>0</v>
      </c>
      <c r="F102" s="1">
        <v>29</v>
      </c>
      <c r="G102" s="1">
        <f>טבלה1013[[#This Row],[LengthofCycle]]+1</f>
        <v>30</v>
      </c>
      <c r="H102" s="1" t="str">
        <f>IF(IFERROR(LOOKUP(טבלה1013[[#This Row],[ClientID]],קביעויות[השבוע]),FALSE)=טבלה1013[[#This Row],[ClientID]],1,"")</f>
        <v/>
      </c>
      <c r="I102" s="1" t="str">
        <f>IF(AND(טבלה1013[[#This Row],[CycleNumber]]&gt;1,OR(B103="",טבלה1013[[#This Row],[CycleNumber]]&gt;B101)),IF(OR(AND(טבלה1013[[#This Row],[LengthofCycle]]=28,F101=28),AND(טבלה1013[[#This Row],[LengthofCycle]]=35,F101=35)),1,""),"")</f>
        <v/>
      </c>
      <c r="J102" s="1" t="str">
        <f>IF(AND(טבלה1013[[#This Row],[וסת השבוע]]=1,I101=1,טבלה1013[[#This Row],[CycleNumber]]&gt;B101),1,"")</f>
        <v/>
      </c>
      <c r="K102" s="1" t="str">
        <f>IF(טבלה1013[[#This Row],[CycleNumber]]=1,"",IF(טבלה1013[[#This Row],[וסת השבוע]]=1,0,IF(K101="","",IF(K101=0,IF(טבלה1013[[#This Row],[LengthofCycle]]=28,0,1),IF(K101=1,IF(טבלה1013[[#This Row],[LengthofCycle]]+F101=28*2,0,2),IF(K101=2,IF(טבלה1013[[#This Row],[LengthofCycle]]+F101+F100=28*3,0,3),""))))))</f>
        <v/>
      </c>
      <c r="L102" s="1" t="str">
        <f>IF(טבלה1013[[#This Row],[וסת השבוע]]=1,IF(טבלה1013[[#This Row],[וסת השבוע וההפלגה ביחד]]=1,L101+1,0),IF(AND(טבלה1013[[#This Row],[CycleNumber]]&gt;B101,טבלה1013[[#This Row],[CycleNumber]]&gt;1),IF(טבלה1013[[#This Row],[וסת השבוע פעיל?]]&lt;&gt;"",L101+1,""),""))</f>
        <v/>
      </c>
      <c r="M102" s="1" t="str">
        <f>IF(AND(טבלה1013[[#This Row],[וסת השבוע פעיל?]]&lt;&gt;"",טבלה1013[[#This Row],[CycleNumber]]&lt;B103,B103&lt;&gt;"",טבלה1013[[#This Row],[וסת השבוע פעיל?]]&lt;3),IF(K103=0,IF(AND(טבלה1013[[#This Row],[וסת השבוע פעיל?]]&gt;0,I103=1),0,1),0),"")</f>
        <v/>
      </c>
      <c r="N102" s="1" t="str">
        <f t="shared" si="16"/>
        <v/>
      </c>
      <c r="O102" s="1" t="str">
        <f>IF(AND(טבלה1013[[#This Row],[חיזוי - שבוע]]=1,J103=1),1,"")</f>
        <v/>
      </c>
      <c r="P102" s="1" t="str">
        <f>IF(AND(טבלה1013[[#This Row],[חיזוי טוב עם הפלגה?]]=1,טבלה1013[[#This Row],[וסת קבוע אחרון]]&lt;&gt;28,X101=1),1,"")</f>
        <v/>
      </c>
      <c r="Q102" s="1" t="str">
        <f>IF(AND(טבלה1013[[#This Row],[וסת השבוע פעיל?]]&lt;3,OR(טבלה1013[[#This Row],[CycleNumber]]&gt;B103,B103="")),1,"")</f>
        <v/>
      </c>
      <c r="R102" s="1" t="str">
        <f>IF(טבלה1013[[#This Row],[האישה קבעה וסת שבוע?]]=1,IF(טבלה1013[[#This Row],[וסת השבוע פעיל?]]&lt;3,1,0),"")</f>
        <v/>
      </c>
      <c r="S1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" s="1">
        <f t="shared" si="13"/>
        <v>0</v>
      </c>
      <c r="U102" s="1">
        <f t="shared" si="14"/>
        <v>0</v>
      </c>
      <c r="V102" s="1">
        <f t="shared" si="15"/>
        <v>0</v>
      </c>
      <c r="W102" s="1" t="str">
        <f>IF(טבלה1013[[#This Row],[3 הפלגות זהות]]="","",IF(טבלה1013[[#This Row],[3 הפלגות זהות]]=1,טבלה1013[[#This Row],[LengthofCycle]],W101))</f>
        <v/>
      </c>
      <c r="Y102" s="1" t="str">
        <f>IF(OR(טבלה1013[[#This Row],[הווסת פעיל?]]=0,טבלה1013[[#This Row],[הווסת פעיל?]]=""),"",SUM(Y101,טבלה1013[[#This Row],[הווסת פעיל?]]))</f>
        <v/>
      </c>
      <c r="Z102" s="1" t="str">
        <f>IF(AND(טבלה1013[[#This Row],[כמה מחזורים עד עקירה]]&lt;&gt;"",Y103=""),טבלה1013[[#This Row],[כמה מחזורים עד עקירה]],"")</f>
        <v/>
      </c>
      <c r="AA102" s="1" t="str">
        <f>IF(AND(טבלה1013[[#This Row],[הווסת פעיל?]]=1,טבלה1013[[#This Row],[וסת קבוע אחרון]]&lt;&gt;W101),טבלה1013[[#This Row],[וסת קבוע אחרון]],"")</f>
        <v/>
      </c>
      <c r="AB102" s="1" t="str">
        <f>IF(AND(טבלה1013[[#This Row],[הווסת פעיל?]]=1,X101=0,טבלה1013[[#This Row],[וסת קבוע אחרון]]=W101),טבלה1013[[#This Row],[וסת קבוע אחרון]],"")</f>
        <v/>
      </c>
      <c r="AC102" s="1" t="str">
        <f>IF(AND(טבלה1013[[#This Row],[הווסת פעיל?]]=1,X101=0,טבלה1013[[#This Row],[וסת קבוע אחרון]]&lt;&gt;W101),1,"")</f>
        <v/>
      </c>
      <c r="AD102" s="1" t="str">
        <f>IF(AND(טבלה1013[[#This Row],[הווסת פעיל?]]&lt;&gt;"",B103=1),טבלה1013[[#This Row],[CycleNumber]],"")</f>
        <v/>
      </c>
      <c r="AE102" s="1" t="str">
        <f>IF(AND(טבלה1013[[#This Row],[הווסת פעיל?]]&lt;&gt;"",X101=""),טבלה1013[[#This Row],[CycleNumber]],"")</f>
        <v/>
      </c>
      <c r="AF102" s="1" t="str">
        <f>IF(B103=1,"",IF(טבלה1013[[#This Row],[הווסת פעיל?]]=1,IF(טבלה1013[[#This Row],[וסת קבוע אחרון]]=F103,1,0),""))</f>
        <v/>
      </c>
      <c r="AG102" s="1" t="str">
        <f>IF(B103=1,"",IF(טבלה1013[[#This Row],[הווסת פעיל?]]=1,IF(OR(טבלה1013[[#This Row],[וסת קבוע אחרון]]=F103,F103=טבלה1013[[#This Row],[LengthofCycle]]),1,0),""))</f>
        <v/>
      </c>
      <c r="AH102" s="1" t="str">
        <f>IF(B103=1,"",IF(טבלה1013[[#This Row],[הווסת פעיל?]]=1,IF(OR(טבלה1013[[#This Row],[וסת קבוע אחרון]]=F103,F103=טבלה1013[[#This Row],[LengthofCycle]],AND(טבלה1013[[#This Row],[LengthofCycle]]&lt;&gt;טבלה1013[[#This Row],[וסת קבוע אחרון]],OR(F103=28,F103=29))),1,0),""))</f>
        <v/>
      </c>
      <c r="AI102" s="1" t="str">
        <f>IF(AND(טבלה1013[[#This Row],[הווסת פעיל?]]=1,B103=1),1,"")</f>
        <v/>
      </c>
      <c r="AJ102" s="4">
        <f>IF(AND(טבלה1013[[#This Row],[הווסת פעיל?]]&lt;&gt;1,B103&lt;&gt;1,B103&lt;&gt;""),IF(טבלה1013[[#This Row],[LengthofCycle]]=F103,1,0),"")</f>
        <v>0</v>
      </c>
      <c r="AK102" s="4">
        <f>IF(AND(טבלה1013[[#This Row],[הווסת פעיל?]]&lt;&gt;1,B103&lt;&gt;1,B103&lt;&gt;""),IF(OR(טבלה1013[[#This Row],[LengthofCycle]]=F103,F103=29),1,0),"")</f>
        <v>0</v>
      </c>
      <c r="AL102" s="4">
        <f>IF(AND(טבלה1013[[#This Row],[הווסת פעיל?]]&lt;&gt;1,B103&lt;&gt;1,B103&lt;&gt;""),IF(OR(טבלה1013[[#This Row],[LengthofCycle]]=F103,F103=29,F103=28),1,0),"")</f>
        <v>1</v>
      </c>
      <c r="AY102" s="1">
        <f t="shared" si="17"/>
        <v>0</v>
      </c>
      <c r="AZ102" s="2" t="e">
        <f t="shared" si="18"/>
        <v>#DIV/0!</v>
      </c>
      <c r="BA102" s="2" t="e">
        <f t="shared" si="19"/>
        <v>#DIV/0!</v>
      </c>
    </row>
    <row r="103" spans="1:53" x14ac:dyDescent="0.25">
      <c r="A103" s="1" t="s">
        <v>51</v>
      </c>
      <c r="B103" s="1">
        <v>7</v>
      </c>
      <c r="C103" s="1">
        <v>0</v>
      </c>
      <c r="D103" s="1">
        <v>1</v>
      </c>
      <c r="E103" s="1">
        <v>0</v>
      </c>
      <c r="F103" s="1">
        <v>28</v>
      </c>
      <c r="G103" s="1">
        <f>טבלה1013[[#This Row],[LengthofCycle]]+1</f>
        <v>29</v>
      </c>
      <c r="H103" s="1" t="str">
        <f>IF(IFERROR(LOOKUP(טבלה1013[[#This Row],[ClientID]],קביעויות[השבוע]),FALSE)=טבלה1013[[#This Row],[ClientID]],1,"")</f>
        <v/>
      </c>
      <c r="I103" s="1" t="str">
        <f>IF(AND(טבלה1013[[#This Row],[CycleNumber]]&gt;1,OR(B104="",טבלה1013[[#This Row],[CycleNumber]]&gt;B102)),IF(OR(AND(טבלה1013[[#This Row],[LengthofCycle]]=28,F102=28),AND(טבלה1013[[#This Row],[LengthofCycle]]=35,F102=35)),1,""),"")</f>
        <v/>
      </c>
      <c r="J103" s="1" t="str">
        <f>IF(AND(טבלה1013[[#This Row],[וסת השבוע]]=1,I102=1,טבלה1013[[#This Row],[CycleNumber]]&gt;B102),1,"")</f>
        <v/>
      </c>
      <c r="K103" s="1" t="str">
        <f>IF(טבלה1013[[#This Row],[CycleNumber]]=1,"",IF(טבלה1013[[#This Row],[וסת השבוע]]=1,0,IF(K102="","",IF(K102=0,IF(טבלה1013[[#This Row],[LengthofCycle]]=28,0,1),IF(K102=1,IF(טבלה1013[[#This Row],[LengthofCycle]]+F102=28*2,0,2),IF(K102=2,IF(טבלה1013[[#This Row],[LengthofCycle]]+F102+F101=28*3,0,3),""))))))</f>
        <v/>
      </c>
      <c r="L103" s="1" t="str">
        <f>IF(טבלה1013[[#This Row],[וסת השבוע]]=1,IF(טבלה1013[[#This Row],[וסת השבוע וההפלגה ביחד]]=1,L102+1,0),IF(AND(טבלה1013[[#This Row],[CycleNumber]]&gt;B102,טבלה1013[[#This Row],[CycleNumber]]&gt;1),IF(טבלה1013[[#This Row],[וסת השבוע פעיל?]]&lt;&gt;"",L102+1,""),""))</f>
        <v/>
      </c>
      <c r="M103" s="1" t="str">
        <f>IF(AND(טבלה1013[[#This Row],[וסת השבוע פעיל?]]&lt;&gt;"",טבלה1013[[#This Row],[CycleNumber]]&lt;B104,B104&lt;&gt;"",טבלה1013[[#This Row],[וסת השבוע פעיל?]]&lt;3),IF(K104=0,IF(AND(טבלה1013[[#This Row],[וסת השבוע פעיל?]]&gt;0,I104=1),0,1),0),"")</f>
        <v/>
      </c>
      <c r="N103" s="1" t="str">
        <f t="shared" si="16"/>
        <v/>
      </c>
      <c r="O103" s="1" t="str">
        <f>IF(AND(טבלה1013[[#This Row],[חיזוי - שבוע]]=1,J104=1),1,"")</f>
        <v/>
      </c>
      <c r="P103" s="1" t="str">
        <f>IF(AND(טבלה1013[[#This Row],[חיזוי טוב עם הפלגה?]]=1,טבלה1013[[#This Row],[וסת קבוע אחרון]]&lt;&gt;28,X102=1),1,"")</f>
        <v/>
      </c>
      <c r="Q103" s="1" t="str">
        <f>IF(AND(טבלה1013[[#This Row],[וסת השבוע פעיל?]]&lt;3,OR(טבלה1013[[#This Row],[CycleNumber]]&gt;B104,B104="")),1,"")</f>
        <v/>
      </c>
      <c r="R103" s="1" t="str">
        <f>IF(טבלה1013[[#This Row],[האישה קבעה וסת שבוע?]]=1,IF(טבלה1013[[#This Row],[וסת השבוע פעיל?]]&lt;3,1,0),"")</f>
        <v/>
      </c>
      <c r="S1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" s="1">
        <f t="shared" si="13"/>
        <v>0</v>
      </c>
      <c r="U103" s="1">
        <f t="shared" si="14"/>
        <v>0</v>
      </c>
      <c r="V103" s="1">
        <f t="shared" si="15"/>
        <v>0</v>
      </c>
      <c r="W103" s="1" t="str">
        <f>IF(טבלה1013[[#This Row],[3 הפלגות זהות]]="","",IF(טבלה1013[[#This Row],[3 הפלגות זהות]]=1,טבלה1013[[#This Row],[LengthofCycle]],W102))</f>
        <v/>
      </c>
      <c r="Y103" s="1" t="str">
        <f>IF(OR(טבלה1013[[#This Row],[הווסת פעיל?]]=0,טבלה1013[[#This Row],[הווסת פעיל?]]=""),"",SUM(Y102,טבלה1013[[#This Row],[הווסת פעיל?]]))</f>
        <v/>
      </c>
      <c r="Z103" s="1" t="str">
        <f>IF(AND(טבלה1013[[#This Row],[כמה מחזורים עד עקירה]]&lt;&gt;"",Y104=""),טבלה1013[[#This Row],[כמה מחזורים עד עקירה]],"")</f>
        <v/>
      </c>
      <c r="AA103" s="1" t="str">
        <f>IF(AND(טבלה1013[[#This Row],[הווסת פעיל?]]=1,טבלה1013[[#This Row],[וסת קבוע אחרון]]&lt;&gt;W102),טבלה1013[[#This Row],[וסת קבוע אחרון]],"")</f>
        <v/>
      </c>
      <c r="AB103" s="1" t="str">
        <f>IF(AND(טבלה1013[[#This Row],[הווסת פעיל?]]=1,X102=0,טבלה1013[[#This Row],[וסת קבוע אחרון]]=W102),טבלה1013[[#This Row],[וסת קבוע אחרון]],"")</f>
        <v/>
      </c>
      <c r="AC103" s="1" t="str">
        <f>IF(AND(טבלה1013[[#This Row],[הווסת פעיל?]]=1,X102=0,טבלה1013[[#This Row],[וסת קבוע אחרון]]&lt;&gt;W102),1,"")</f>
        <v/>
      </c>
      <c r="AD103" s="1" t="str">
        <f>IF(AND(טבלה1013[[#This Row],[הווסת פעיל?]]&lt;&gt;"",B104=1),טבלה1013[[#This Row],[CycleNumber]],"")</f>
        <v/>
      </c>
      <c r="AE103" s="1" t="str">
        <f>IF(AND(טבלה1013[[#This Row],[הווסת פעיל?]]&lt;&gt;"",X102=""),טבלה1013[[#This Row],[CycleNumber]],"")</f>
        <v/>
      </c>
      <c r="AF103" s="1" t="str">
        <f>IF(B104=1,"",IF(טבלה1013[[#This Row],[הווסת פעיל?]]=1,IF(טבלה1013[[#This Row],[וסת קבוע אחרון]]=F104,1,0),""))</f>
        <v/>
      </c>
      <c r="AG103" s="1" t="str">
        <f>IF(B104=1,"",IF(טבלה1013[[#This Row],[הווסת פעיל?]]=1,IF(OR(טבלה1013[[#This Row],[וסת קבוע אחרון]]=F104,F104=טבלה1013[[#This Row],[LengthofCycle]]),1,0),""))</f>
        <v/>
      </c>
      <c r="AH103" s="1" t="str">
        <f>IF(B104=1,"",IF(טבלה1013[[#This Row],[הווסת פעיל?]]=1,IF(OR(טבלה1013[[#This Row],[וסת קבוע אחרון]]=F104,F104=טבלה1013[[#This Row],[LengthofCycle]],AND(טבלה1013[[#This Row],[LengthofCycle]]&lt;&gt;טבלה1013[[#This Row],[וסת קבוע אחרון]],OR(F104=28,F104=29))),1,0),""))</f>
        <v/>
      </c>
      <c r="AI103" s="1" t="str">
        <f>IF(AND(טבלה1013[[#This Row],[הווסת פעיל?]]=1,B104=1),1,"")</f>
        <v/>
      </c>
      <c r="AJ103" s="4">
        <f>IF(AND(טבלה1013[[#This Row],[הווסת פעיל?]]&lt;&gt;1,B104&lt;&gt;1,B104&lt;&gt;""),IF(טבלה1013[[#This Row],[LengthofCycle]]=F104,1,0),"")</f>
        <v>0</v>
      </c>
      <c r="AK103" s="4">
        <f>IF(AND(טבלה1013[[#This Row],[הווסת פעיל?]]&lt;&gt;1,B104&lt;&gt;1,B104&lt;&gt;""),IF(OR(טבלה1013[[#This Row],[LengthofCycle]]=F104,F104=29),1,0),"")</f>
        <v>0</v>
      </c>
      <c r="AL103" s="4">
        <f>IF(AND(טבלה1013[[#This Row],[הווסת פעיל?]]&lt;&gt;1,B104&lt;&gt;1,B104&lt;&gt;""),IF(OR(טבלה1013[[#This Row],[LengthofCycle]]=F104,F104=29,F104=28),1,0),"")</f>
        <v>0</v>
      </c>
      <c r="AY103" s="1">
        <f t="shared" si="17"/>
        <v>0</v>
      </c>
      <c r="AZ103" s="2" t="e">
        <f t="shared" si="18"/>
        <v>#DIV/0!</v>
      </c>
      <c r="BA103" s="2" t="e">
        <f t="shared" si="19"/>
        <v>#DIV/0!</v>
      </c>
    </row>
    <row r="104" spans="1:53" x14ac:dyDescent="0.25">
      <c r="A104" s="1" t="s">
        <v>51</v>
      </c>
      <c r="B104" s="1">
        <v>8</v>
      </c>
      <c r="C104" s="1">
        <v>0</v>
      </c>
      <c r="D104" s="1">
        <v>1</v>
      </c>
      <c r="E104" s="1">
        <v>0</v>
      </c>
      <c r="F104" s="1">
        <v>27</v>
      </c>
      <c r="G104" s="1">
        <f>טבלה1013[[#This Row],[LengthofCycle]]+1</f>
        <v>28</v>
      </c>
      <c r="H104" s="1" t="str">
        <f>IF(IFERROR(LOOKUP(טבלה1013[[#This Row],[ClientID]],קביעויות[השבוע]),FALSE)=טבלה1013[[#This Row],[ClientID]],1,"")</f>
        <v/>
      </c>
      <c r="I104" s="1" t="str">
        <f>IF(AND(טבלה1013[[#This Row],[CycleNumber]]&gt;1,OR(B105="",טבלה1013[[#This Row],[CycleNumber]]&gt;B103)),IF(OR(AND(טבלה1013[[#This Row],[LengthofCycle]]=28,F103=28),AND(טבלה1013[[#This Row],[LengthofCycle]]=35,F103=35)),1,""),"")</f>
        <v/>
      </c>
      <c r="J104" s="1" t="str">
        <f>IF(AND(טבלה1013[[#This Row],[וסת השבוע]]=1,I103=1,טבלה1013[[#This Row],[CycleNumber]]&gt;B103),1,"")</f>
        <v/>
      </c>
      <c r="K104" s="1" t="str">
        <f>IF(טבלה1013[[#This Row],[CycleNumber]]=1,"",IF(טבלה1013[[#This Row],[וסת השבוע]]=1,0,IF(K103="","",IF(K103=0,IF(טבלה1013[[#This Row],[LengthofCycle]]=28,0,1),IF(K103=1,IF(טבלה1013[[#This Row],[LengthofCycle]]+F103=28*2,0,2),IF(K103=2,IF(טבלה1013[[#This Row],[LengthofCycle]]+F103+F102=28*3,0,3),""))))))</f>
        <v/>
      </c>
      <c r="L104" s="1" t="str">
        <f>IF(טבלה1013[[#This Row],[וסת השבוע]]=1,IF(טבלה1013[[#This Row],[וסת השבוע וההפלגה ביחד]]=1,L103+1,0),IF(AND(טבלה1013[[#This Row],[CycleNumber]]&gt;B103,טבלה1013[[#This Row],[CycleNumber]]&gt;1),IF(טבלה1013[[#This Row],[וסת השבוע פעיל?]]&lt;&gt;"",L103+1,""),""))</f>
        <v/>
      </c>
      <c r="M104" s="1" t="str">
        <f>IF(AND(טבלה1013[[#This Row],[וסת השבוע פעיל?]]&lt;&gt;"",טבלה1013[[#This Row],[CycleNumber]]&lt;B105,B105&lt;&gt;"",טבלה1013[[#This Row],[וסת השבוע פעיל?]]&lt;3),IF(K105=0,IF(AND(טבלה1013[[#This Row],[וסת השבוע פעיל?]]&gt;0,I105=1),0,1),0),"")</f>
        <v/>
      </c>
      <c r="N104" s="1" t="str">
        <f t="shared" si="16"/>
        <v/>
      </c>
      <c r="O104" s="1" t="str">
        <f>IF(AND(טבלה1013[[#This Row],[חיזוי - שבוע]]=1,J105=1),1,"")</f>
        <v/>
      </c>
      <c r="P104" s="1" t="str">
        <f>IF(AND(טבלה1013[[#This Row],[חיזוי טוב עם הפלגה?]]=1,טבלה1013[[#This Row],[וסת קבוע אחרון]]&lt;&gt;28,X103=1),1,"")</f>
        <v/>
      </c>
      <c r="Q104" s="1" t="str">
        <f>IF(AND(טבלה1013[[#This Row],[וסת השבוע פעיל?]]&lt;3,OR(טבלה1013[[#This Row],[CycleNumber]]&gt;B105,B105="")),1,"")</f>
        <v/>
      </c>
      <c r="R104" s="1" t="str">
        <f>IF(טבלה1013[[#This Row],[האישה קבעה וסת שבוע?]]=1,IF(טבלה1013[[#This Row],[וסת השבוע פעיל?]]&lt;3,1,0),"")</f>
        <v/>
      </c>
      <c r="S1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" s="1">
        <f t="shared" si="13"/>
        <v>0</v>
      </c>
      <c r="U104" s="1">
        <f t="shared" si="14"/>
        <v>0</v>
      </c>
      <c r="V104" s="1">
        <f t="shared" si="15"/>
        <v>0</v>
      </c>
      <c r="W104" s="1" t="str">
        <f>IF(טבלה1013[[#This Row],[3 הפלגות זהות]]="","",IF(טבלה1013[[#This Row],[3 הפלגות זהות]]=1,טבלה1013[[#This Row],[LengthofCycle]],W103))</f>
        <v/>
      </c>
      <c r="Y104" s="1" t="str">
        <f>IF(OR(טבלה1013[[#This Row],[הווסת פעיל?]]=0,טבלה1013[[#This Row],[הווסת פעיל?]]=""),"",SUM(Y103,טבלה1013[[#This Row],[הווסת פעיל?]]))</f>
        <v/>
      </c>
      <c r="Z104" s="1" t="str">
        <f>IF(AND(טבלה1013[[#This Row],[כמה מחזורים עד עקירה]]&lt;&gt;"",Y105=""),טבלה1013[[#This Row],[כמה מחזורים עד עקירה]],"")</f>
        <v/>
      </c>
      <c r="AA104" s="1" t="str">
        <f>IF(AND(טבלה1013[[#This Row],[הווסת פעיל?]]=1,טבלה1013[[#This Row],[וסת קבוע אחרון]]&lt;&gt;W103),טבלה1013[[#This Row],[וסת קבוע אחרון]],"")</f>
        <v/>
      </c>
      <c r="AB104" s="1" t="str">
        <f>IF(AND(טבלה1013[[#This Row],[הווסת פעיל?]]=1,X103=0,טבלה1013[[#This Row],[וסת קבוע אחרון]]=W103),טבלה1013[[#This Row],[וסת קבוע אחרון]],"")</f>
        <v/>
      </c>
      <c r="AC104" s="1" t="str">
        <f>IF(AND(טבלה1013[[#This Row],[הווסת פעיל?]]=1,X103=0,טבלה1013[[#This Row],[וסת קבוע אחרון]]&lt;&gt;W103),1,"")</f>
        <v/>
      </c>
      <c r="AD104" s="1" t="str">
        <f>IF(AND(טבלה1013[[#This Row],[הווסת פעיל?]]&lt;&gt;"",B105=1),טבלה1013[[#This Row],[CycleNumber]],"")</f>
        <v/>
      </c>
      <c r="AE104" s="1" t="str">
        <f>IF(AND(טבלה1013[[#This Row],[הווסת פעיל?]]&lt;&gt;"",X103=""),טבלה1013[[#This Row],[CycleNumber]],"")</f>
        <v/>
      </c>
      <c r="AF104" s="1" t="str">
        <f>IF(B105=1,"",IF(טבלה1013[[#This Row],[הווסת פעיל?]]=1,IF(טבלה1013[[#This Row],[וסת קבוע אחרון]]=F105,1,0),""))</f>
        <v/>
      </c>
      <c r="AG104" s="1" t="str">
        <f>IF(B105=1,"",IF(טבלה1013[[#This Row],[הווסת פעיל?]]=1,IF(OR(טבלה1013[[#This Row],[וסת קבוע אחרון]]=F105,F105=טבלה1013[[#This Row],[LengthofCycle]]),1,0),""))</f>
        <v/>
      </c>
      <c r="AH104" s="1" t="str">
        <f>IF(B105=1,"",IF(טבלה1013[[#This Row],[הווסת פעיל?]]=1,IF(OR(טבלה1013[[#This Row],[וסת קבוע אחרון]]=F105,F105=טבלה1013[[#This Row],[LengthofCycle]],AND(טבלה1013[[#This Row],[LengthofCycle]]&lt;&gt;טבלה1013[[#This Row],[וסת קבוע אחרון]],OR(F105=28,F105=29))),1,0),""))</f>
        <v/>
      </c>
      <c r="AI104" s="1" t="str">
        <f>IF(AND(טבלה1013[[#This Row],[הווסת פעיל?]]=1,B105=1),1,"")</f>
        <v/>
      </c>
      <c r="AJ104" s="4">
        <f>IF(AND(טבלה1013[[#This Row],[הווסת פעיל?]]&lt;&gt;1,B105&lt;&gt;1,B105&lt;&gt;""),IF(טבלה1013[[#This Row],[LengthofCycle]]=F105,1,0),"")</f>
        <v>0</v>
      </c>
      <c r="AK104" s="4">
        <f>IF(AND(טבלה1013[[#This Row],[הווסת פעיל?]]&lt;&gt;1,B105&lt;&gt;1,B105&lt;&gt;""),IF(OR(טבלה1013[[#This Row],[LengthofCycle]]=F105,F105=29),1,0),"")</f>
        <v>0</v>
      </c>
      <c r="AL104" s="4">
        <f>IF(AND(טבלה1013[[#This Row],[הווסת פעיל?]]&lt;&gt;1,B105&lt;&gt;1,B105&lt;&gt;""),IF(OR(טבלה1013[[#This Row],[LengthofCycle]]=F105,F105=29,F105=28),1,0),"")</f>
        <v>0</v>
      </c>
      <c r="AY104" s="1">
        <f t="shared" si="17"/>
        <v>0</v>
      </c>
      <c r="AZ104" s="2" t="e">
        <f t="shared" si="18"/>
        <v>#DIV/0!</v>
      </c>
      <c r="BA104" s="2" t="e">
        <f t="shared" si="19"/>
        <v>#DIV/0!</v>
      </c>
    </row>
    <row r="105" spans="1:53" x14ac:dyDescent="0.25">
      <c r="A105" s="1" t="s">
        <v>51</v>
      </c>
      <c r="B105" s="1">
        <v>9</v>
      </c>
      <c r="C105" s="1">
        <v>0</v>
      </c>
      <c r="D105" s="1">
        <v>1</v>
      </c>
      <c r="E105" s="1">
        <v>0</v>
      </c>
      <c r="F105" s="1">
        <v>26</v>
      </c>
      <c r="G105" s="1">
        <f>טבלה1013[[#This Row],[LengthofCycle]]+1</f>
        <v>27</v>
      </c>
      <c r="H105" s="1" t="str">
        <f>IF(IFERROR(LOOKUP(טבלה1013[[#This Row],[ClientID]],קביעויות[השבוע]),FALSE)=טבלה1013[[#This Row],[ClientID]],1,"")</f>
        <v/>
      </c>
      <c r="I105" s="1" t="str">
        <f>IF(AND(טבלה1013[[#This Row],[CycleNumber]]&gt;1,OR(B106="",טבלה1013[[#This Row],[CycleNumber]]&gt;B104)),IF(OR(AND(טבלה1013[[#This Row],[LengthofCycle]]=28,F104=28),AND(טבלה1013[[#This Row],[LengthofCycle]]=35,F104=35)),1,""),"")</f>
        <v/>
      </c>
      <c r="J105" s="1" t="str">
        <f>IF(AND(טבלה1013[[#This Row],[וסת השבוע]]=1,I104=1,טבלה1013[[#This Row],[CycleNumber]]&gt;B104),1,"")</f>
        <v/>
      </c>
      <c r="K105" s="1" t="str">
        <f>IF(טבלה1013[[#This Row],[CycleNumber]]=1,"",IF(טבלה1013[[#This Row],[וסת השבוע]]=1,0,IF(K104="","",IF(K104=0,IF(טבלה1013[[#This Row],[LengthofCycle]]=28,0,1),IF(K104=1,IF(טבלה1013[[#This Row],[LengthofCycle]]+F104=28*2,0,2),IF(K104=2,IF(טבלה1013[[#This Row],[LengthofCycle]]+F104+F103=28*3,0,3),""))))))</f>
        <v/>
      </c>
      <c r="L105" s="1" t="str">
        <f>IF(טבלה1013[[#This Row],[וסת השבוע]]=1,IF(טבלה1013[[#This Row],[וסת השבוע וההפלגה ביחד]]=1,L104+1,0),IF(AND(טבלה1013[[#This Row],[CycleNumber]]&gt;B104,טבלה1013[[#This Row],[CycleNumber]]&gt;1),IF(טבלה1013[[#This Row],[וסת השבוע פעיל?]]&lt;&gt;"",L104+1,""),""))</f>
        <v/>
      </c>
      <c r="M105" s="1" t="str">
        <f>IF(AND(טבלה1013[[#This Row],[וסת השבוע פעיל?]]&lt;&gt;"",טבלה1013[[#This Row],[CycleNumber]]&lt;B106,B106&lt;&gt;"",טבלה1013[[#This Row],[וסת השבוע פעיל?]]&lt;3),IF(K106=0,IF(AND(טבלה1013[[#This Row],[וסת השבוע פעיל?]]&gt;0,I106=1),0,1),0),"")</f>
        <v/>
      </c>
      <c r="N105" s="1" t="str">
        <f t="shared" si="16"/>
        <v/>
      </c>
      <c r="O105" s="1" t="str">
        <f>IF(AND(טבלה1013[[#This Row],[חיזוי - שבוע]]=1,J106=1),1,"")</f>
        <v/>
      </c>
      <c r="P105" s="1" t="str">
        <f>IF(AND(טבלה1013[[#This Row],[חיזוי טוב עם הפלגה?]]=1,טבלה1013[[#This Row],[וסת קבוע אחרון]]&lt;&gt;28,X104=1),1,"")</f>
        <v/>
      </c>
      <c r="Q105" s="1" t="str">
        <f>IF(AND(טבלה1013[[#This Row],[וסת השבוע פעיל?]]&lt;3,OR(טבלה1013[[#This Row],[CycleNumber]]&gt;B106,B106="")),1,"")</f>
        <v/>
      </c>
      <c r="R105" s="1" t="str">
        <f>IF(טבלה1013[[#This Row],[האישה קבעה וסת שבוע?]]=1,IF(טבלה1013[[#This Row],[וסת השבוע פעיל?]]&lt;3,1,0),"")</f>
        <v/>
      </c>
      <c r="S1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" s="1">
        <f t="shared" si="13"/>
        <v>0</v>
      </c>
      <c r="U105" s="1">
        <f t="shared" si="14"/>
        <v>0</v>
      </c>
      <c r="V105" s="1">
        <f t="shared" si="15"/>
        <v>0</v>
      </c>
      <c r="W105" s="1" t="str">
        <f>IF(טבלה1013[[#This Row],[3 הפלגות זהות]]="","",IF(טבלה1013[[#This Row],[3 הפלגות זהות]]=1,טבלה1013[[#This Row],[LengthofCycle]],W104))</f>
        <v/>
      </c>
      <c r="Y105" s="1" t="str">
        <f>IF(OR(טבלה1013[[#This Row],[הווסת פעיל?]]=0,טבלה1013[[#This Row],[הווסת פעיל?]]=""),"",SUM(Y104,טבלה1013[[#This Row],[הווסת פעיל?]]))</f>
        <v/>
      </c>
      <c r="Z105" s="1" t="str">
        <f>IF(AND(טבלה1013[[#This Row],[כמה מחזורים עד עקירה]]&lt;&gt;"",Y106=""),טבלה1013[[#This Row],[כמה מחזורים עד עקירה]],"")</f>
        <v/>
      </c>
      <c r="AA105" s="1" t="str">
        <f>IF(AND(טבלה1013[[#This Row],[הווסת פעיל?]]=1,טבלה1013[[#This Row],[וסת קבוע אחרון]]&lt;&gt;W104),טבלה1013[[#This Row],[וסת קבוע אחרון]],"")</f>
        <v/>
      </c>
      <c r="AB105" s="1" t="str">
        <f>IF(AND(טבלה1013[[#This Row],[הווסת פעיל?]]=1,X104=0,טבלה1013[[#This Row],[וסת קבוע אחרון]]=W104),טבלה1013[[#This Row],[וסת קבוע אחרון]],"")</f>
        <v/>
      </c>
      <c r="AC105" s="1" t="str">
        <f>IF(AND(טבלה1013[[#This Row],[הווסת פעיל?]]=1,X104=0,טבלה1013[[#This Row],[וסת קבוע אחרון]]&lt;&gt;W104),1,"")</f>
        <v/>
      </c>
      <c r="AD105" s="1" t="str">
        <f>IF(AND(טבלה1013[[#This Row],[הווסת פעיל?]]&lt;&gt;"",B106=1),טבלה1013[[#This Row],[CycleNumber]],"")</f>
        <v/>
      </c>
      <c r="AE105" s="1" t="str">
        <f>IF(AND(טבלה1013[[#This Row],[הווסת פעיל?]]&lt;&gt;"",X104=""),טבלה1013[[#This Row],[CycleNumber]],"")</f>
        <v/>
      </c>
      <c r="AF105" s="1" t="str">
        <f>IF(B106=1,"",IF(טבלה1013[[#This Row],[הווסת פעיל?]]=1,IF(טבלה1013[[#This Row],[וסת קבוע אחרון]]=F106,1,0),""))</f>
        <v/>
      </c>
      <c r="AG105" s="1" t="str">
        <f>IF(B106=1,"",IF(טבלה1013[[#This Row],[הווסת פעיל?]]=1,IF(OR(טבלה1013[[#This Row],[וסת קבוע אחרון]]=F106,F106=טבלה1013[[#This Row],[LengthofCycle]]),1,0),""))</f>
        <v/>
      </c>
      <c r="AH105" s="1" t="str">
        <f>IF(B106=1,"",IF(טבלה1013[[#This Row],[הווסת פעיל?]]=1,IF(OR(טבלה1013[[#This Row],[וסת קבוע אחרון]]=F106,F106=טבלה1013[[#This Row],[LengthofCycle]],AND(טבלה1013[[#This Row],[LengthofCycle]]&lt;&gt;טבלה1013[[#This Row],[וסת קבוע אחרון]],OR(F106=28,F106=29))),1,0),""))</f>
        <v/>
      </c>
      <c r="AI105" s="1" t="str">
        <f>IF(AND(טבלה1013[[#This Row],[הווסת פעיל?]]=1,B106=1),1,"")</f>
        <v/>
      </c>
      <c r="AJ105" s="4">
        <f>IF(AND(טבלה1013[[#This Row],[הווסת פעיל?]]&lt;&gt;1,B106&lt;&gt;1,B106&lt;&gt;""),IF(טבלה1013[[#This Row],[LengthofCycle]]=F106,1,0),"")</f>
        <v>0</v>
      </c>
      <c r="AK105" s="4">
        <f>IF(AND(טבלה1013[[#This Row],[הווסת פעיל?]]&lt;&gt;1,B106&lt;&gt;1,B106&lt;&gt;""),IF(OR(טבלה1013[[#This Row],[LengthofCycle]]=F106,F106=29),1,0),"")</f>
        <v>0</v>
      </c>
      <c r="AL105" s="4">
        <f>IF(AND(טבלה1013[[#This Row],[הווסת פעיל?]]&lt;&gt;1,B106&lt;&gt;1,B106&lt;&gt;""),IF(OR(טבלה1013[[#This Row],[LengthofCycle]]=F106,F106=29,F106=28),1,0),"")</f>
        <v>1</v>
      </c>
      <c r="AY105" s="1">
        <f t="shared" si="17"/>
        <v>0</v>
      </c>
      <c r="AZ105" s="2" t="e">
        <f t="shared" si="18"/>
        <v>#DIV/0!</v>
      </c>
      <c r="BA105" s="2" t="e">
        <f t="shared" si="19"/>
        <v>#DIV/0!</v>
      </c>
    </row>
    <row r="106" spans="1:53" x14ac:dyDescent="0.25">
      <c r="A106" s="1" t="s">
        <v>51</v>
      </c>
      <c r="B106" s="1">
        <v>10</v>
      </c>
      <c r="C106" s="1">
        <v>0</v>
      </c>
      <c r="D106" s="1">
        <v>1</v>
      </c>
      <c r="E106" s="1">
        <v>0</v>
      </c>
      <c r="F106" s="1">
        <v>28</v>
      </c>
      <c r="G106" s="1">
        <f>טבלה1013[[#This Row],[LengthofCycle]]+1</f>
        <v>29</v>
      </c>
      <c r="H106" s="1" t="str">
        <f>IF(IFERROR(LOOKUP(טבלה1013[[#This Row],[ClientID]],קביעויות[השבוע]),FALSE)=טבלה1013[[#This Row],[ClientID]],1,"")</f>
        <v/>
      </c>
      <c r="I106" s="1" t="str">
        <f>IF(AND(טבלה1013[[#This Row],[CycleNumber]]&gt;1,OR(B107="",טבלה1013[[#This Row],[CycleNumber]]&gt;B105)),IF(OR(AND(טבלה1013[[#This Row],[LengthofCycle]]=28,F105=28),AND(טבלה1013[[#This Row],[LengthofCycle]]=35,F105=35)),1,""),"")</f>
        <v/>
      </c>
      <c r="J106" s="1" t="str">
        <f>IF(AND(טבלה1013[[#This Row],[וסת השבוע]]=1,I105=1,טבלה1013[[#This Row],[CycleNumber]]&gt;B105),1,"")</f>
        <v/>
      </c>
      <c r="K106" s="1" t="str">
        <f>IF(טבלה1013[[#This Row],[CycleNumber]]=1,"",IF(טבלה1013[[#This Row],[וסת השבוע]]=1,0,IF(K105="","",IF(K105=0,IF(טבלה1013[[#This Row],[LengthofCycle]]=28,0,1),IF(K105=1,IF(טבלה1013[[#This Row],[LengthofCycle]]+F105=28*2,0,2),IF(K105=2,IF(טבלה1013[[#This Row],[LengthofCycle]]+F105+F104=28*3,0,3),""))))))</f>
        <v/>
      </c>
      <c r="L106" s="1" t="str">
        <f>IF(טבלה1013[[#This Row],[וסת השבוע]]=1,IF(טבלה1013[[#This Row],[וסת השבוע וההפלגה ביחד]]=1,L105+1,0),IF(AND(טבלה1013[[#This Row],[CycleNumber]]&gt;B105,טבלה1013[[#This Row],[CycleNumber]]&gt;1),IF(טבלה1013[[#This Row],[וסת השבוע פעיל?]]&lt;&gt;"",L105+1,""),""))</f>
        <v/>
      </c>
      <c r="M106" s="1" t="str">
        <f>IF(AND(טבלה1013[[#This Row],[וסת השבוע פעיל?]]&lt;&gt;"",טבלה1013[[#This Row],[CycleNumber]]&lt;B107,B107&lt;&gt;"",טבלה1013[[#This Row],[וסת השבוע פעיל?]]&lt;3),IF(K107=0,IF(AND(טבלה1013[[#This Row],[וסת השבוע פעיל?]]&gt;0,I107=1),0,1),0),"")</f>
        <v/>
      </c>
      <c r="N106" s="1" t="str">
        <f t="shared" si="16"/>
        <v/>
      </c>
      <c r="O106" s="1" t="str">
        <f>IF(AND(טבלה1013[[#This Row],[חיזוי - שבוע]]=1,J107=1),1,"")</f>
        <v/>
      </c>
      <c r="P106" s="1" t="str">
        <f>IF(AND(טבלה1013[[#This Row],[חיזוי טוב עם הפלגה?]]=1,טבלה1013[[#This Row],[וסת קבוע אחרון]]&lt;&gt;28,X105=1),1,"")</f>
        <v/>
      </c>
      <c r="Q106" s="1" t="str">
        <f>IF(AND(טבלה1013[[#This Row],[וסת השבוע פעיל?]]&lt;3,OR(טבלה1013[[#This Row],[CycleNumber]]&gt;B107,B107="")),1,"")</f>
        <v/>
      </c>
      <c r="R106" s="1" t="str">
        <f>IF(טבלה1013[[#This Row],[האישה קבעה וסת שבוע?]]=1,IF(טבלה1013[[#This Row],[וסת השבוע פעיל?]]&lt;3,1,0),"")</f>
        <v/>
      </c>
      <c r="S1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" s="1">
        <f t="shared" si="13"/>
        <v>0</v>
      </c>
      <c r="U106" s="1">
        <f t="shared" si="14"/>
        <v>0</v>
      </c>
      <c r="V106" s="1">
        <f t="shared" si="15"/>
        <v>0</v>
      </c>
      <c r="W106" s="1" t="str">
        <f>IF(טבלה1013[[#This Row],[3 הפלגות זהות]]="","",IF(טבלה1013[[#This Row],[3 הפלגות זהות]]=1,טבלה1013[[#This Row],[LengthofCycle]],W105))</f>
        <v/>
      </c>
      <c r="Y106" s="1" t="str">
        <f>IF(OR(טבלה1013[[#This Row],[הווסת פעיל?]]=0,טבלה1013[[#This Row],[הווסת פעיל?]]=""),"",SUM(Y105,טבלה1013[[#This Row],[הווסת פעיל?]]))</f>
        <v/>
      </c>
      <c r="Z106" s="1" t="str">
        <f>IF(AND(טבלה1013[[#This Row],[כמה מחזורים עד עקירה]]&lt;&gt;"",Y107=""),טבלה1013[[#This Row],[כמה מחזורים עד עקירה]],"")</f>
        <v/>
      </c>
      <c r="AA106" s="1" t="str">
        <f>IF(AND(טבלה1013[[#This Row],[הווסת פעיל?]]=1,טבלה1013[[#This Row],[וסת קבוע אחרון]]&lt;&gt;W105),טבלה1013[[#This Row],[וסת קבוע אחרון]],"")</f>
        <v/>
      </c>
      <c r="AB106" s="1" t="str">
        <f>IF(AND(טבלה1013[[#This Row],[הווסת פעיל?]]=1,X105=0,טבלה1013[[#This Row],[וסת קבוע אחרון]]=W105),טבלה1013[[#This Row],[וסת קבוע אחרון]],"")</f>
        <v/>
      </c>
      <c r="AC106" s="1" t="str">
        <f>IF(AND(טבלה1013[[#This Row],[הווסת פעיל?]]=1,X105=0,טבלה1013[[#This Row],[וסת קבוע אחרון]]&lt;&gt;W105),1,"")</f>
        <v/>
      </c>
      <c r="AD106" s="1" t="str">
        <f>IF(AND(טבלה1013[[#This Row],[הווסת פעיל?]]&lt;&gt;"",B107=1),טבלה1013[[#This Row],[CycleNumber]],"")</f>
        <v/>
      </c>
      <c r="AE106" s="1" t="str">
        <f>IF(AND(טבלה1013[[#This Row],[הווסת פעיל?]]&lt;&gt;"",X105=""),טבלה1013[[#This Row],[CycleNumber]],"")</f>
        <v/>
      </c>
      <c r="AF106" s="1" t="str">
        <f>IF(B107=1,"",IF(טבלה1013[[#This Row],[הווסת פעיל?]]=1,IF(טבלה1013[[#This Row],[וסת קבוע אחרון]]=F107,1,0),""))</f>
        <v/>
      </c>
      <c r="AG106" s="1" t="str">
        <f>IF(B107=1,"",IF(טבלה1013[[#This Row],[הווסת פעיל?]]=1,IF(OR(טבלה1013[[#This Row],[וסת קבוע אחרון]]=F107,F107=טבלה1013[[#This Row],[LengthofCycle]]),1,0),""))</f>
        <v/>
      </c>
      <c r="AH106" s="1" t="str">
        <f>IF(B107=1,"",IF(טבלה1013[[#This Row],[הווסת פעיל?]]=1,IF(OR(טבלה1013[[#This Row],[וסת קבוע אחרון]]=F107,F107=טבלה1013[[#This Row],[LengthofCycle]],AND(טבלה1013[[#This Row],[LengthofCycle]]&lt;&gt;טבלה1013[[#This Row],[וסת קבוע אחרון]],OR(F107=28,F107=29))),1,0),""))</f>
        <v/>
      </c>
      <c r="AI106" s="1" t="str">
        <f>IF(AND(טבלה1013[[#This Row],[הווסת פעיל?]]=1,B107=1),1,"")</f>
        <v/>
      </c>
      <c r="AJ106" s="4">
        <f>IF(AND(טבלה1013[[#This Row],[הווסת פעיל?]]&lt;&gt;1,B107&lt;&gt;1,B107&lt;&gt;""),IF(טבלה1013[[#This Row],[LengthofCycle]]=F107,1,0),"")</f>
        <v>0</v>
      </c>
      <c r="AK106" s="4">
        <f>IF(AND(טבלה1013[[#This Row],[הווסת פעיל?]]&lt;&gt;1,B107&lt;&gt;1,B107&lt;&gt;""),IF(OR(טבלה1013[[#This Row],[LengthofCycle]]=F107,F107=29),1,0),"")</f>
        <v>0</v>
      </c>
      <c r="AL106" s="4">
        <f>IF(AND(טבלה1013[[#This Row],[הווסת פעיל?]]&lt;&gt;1,B107&lt;&gt;1,B107&lt;&gt;""),IF(OR(טבלה1013[[#This Row],[LengthofCycle]]=F107,F107=29,F107=28),1,0),"")</f>
        <v>0</v>
      </c>
      <c r="AY106" s="1">
        <f t="shared" si="17"/>
        <v>0</v>
      </c>
      <c r="AZ106" s="2" t="e">
        <f t="shared" si="18"/>
        <v>#DIV/0!</v>
      </c>
      <c r="BA106" s="2" t="e">
        <f t="shared" si="19"/>
        <v>#DIV/0!</v>
      </c>
    </row>
    <row r="107" spans="1:53" x14ac:dyDescent="0.25">
      <c r="A107" s="1" t="s">
        <v>51</v>
      </c>
      <c r="B107" s="1">
        <v>11</v>
      </c>
      <c r="C107" s="1">
        <v>0</v>
      </c>
      <c r="D107" s="1">
        <v>1</v>
      </c>
      <c r="E107" s="1">
        <v>0</v>
      </c>
      <c r="F107" s="1">
        <v>25</v>
      </c>
      <c r="G107" s="1">
        <f>טבלה1013[[#This Row],[LengthofCycle]]+1</f>
        <v>26</v>
      </c>
      <c r="H107" s="1" t="str">
        <f>IF(IFERROR(LOOKUP(טבלה1013[[#This Row],[ClientID]],קביעויות[השבוע]),FALSE)=טבלה1013[[#This Row],[ClientID]],1,"")</f>
        <v/>
      </c>
      <c r="I107" s="1" t="str">
        <f>IF(AND(טבלה1013[[#This Row],[CycleNumber]]&gt;1,OR(B108="",טבלה1013[[#This Row],[CycleNumber]]&gt;B106)),IF(OR(AND(טבלה1013[[#This Row],[LengthofCycle]]=28,F106=28),AND(טבלה1013[[#This Row],[LengthofCycle]]=35,F106=35)),1,""),"")</f>
        <v/>
      </c>
      <c r="J107" s="1" t="str">
        <f>IF(AND(טבלה1013[[#This Row],[וסת השבוע]]=1,I106=1,טבלה1013[[#This Row],[CycleNumber]]&gt;B106),1,"")</f>
        <v/>
      </c>
      <c r="K107" s="1" t="str">
        <f>IF(טבלה1013[[#This Row],[CycleNumber]]=1,"",IF(טבלה1013[[#This Row],[וסת השבוע]]=1,0,IF(K106="","",IF(K106=0,IF(טבלה1013[[#This Row],[LengthofCycle]]=28,0,1),IF(K106=1,IF(טבלה1013[[#This Row],[LengthofCycle]]+F106=28*2,0,2),IF(K106=2,IF(טבלה1013[[#This Row],[LengthofCycle]]+F106+F105=28*3,0,3),""))))))</f>
        <v/>
      </c>
      <c r="L107" s="1" t="str">
        <f>IF(טבלה1013[[#This Row],[וסת השבוע]]=1,IF(טבלה1013[[#This Row],[וסת השבוע וההפלגה ביחד]]=1,L106+1,0),IF(AND(טבלה1013[[#This Row],[CycleNumber]]&gt;B106,טבלה1013[[#This Row],[CycleNumber]]&gt;1),IF(טבלה1013[[#This Row],[וסת השבוע פעיל?]]&lt;&gt;"",L106+1,""),""))</f>
        <v/>
      </c>
      <c r="M107" s="1" t="str">
        <f>IF(AND(טבלה1013[[#This Row],[וסת השבוע פעיל?]]&lt;&gt;"",טבלה1013[[#This Row],[CycleNumber]]&lt;B108,B108&lt;&gt;"",טבלה1013[[#This Row],[וסת השבוע פעיל?]]&lt;3),IF(K108=0,IF(AND(טבלה1013[[#This Row],[וסת השבוע פעיל?]]&gt;0,I108=1),0,1),0),"")</f>
        <v/>
      </c>
      <c r="N107" s="1" t="str">
        <f t="shared" si="16"/>
        <v/>
      </c>
      <c r="O107" s="1" t="str">
        <f>IF(AND(טבלה1013[[#This Row],[חיזוי - שבוע]]=1,J108=1),1,"")</f>
        <v/>
      </c>
      <c r="P107" s="1" t="str">
        <f>IF(AND(טבלה1013[[#This Row],[חיזוי טוב עם הפלגה?]]=1,טבלה1013[[#This Row],[וסת קבוע אחרון]]&lt;&gt;28,X106=1),1,"")</f>
        <v/>
      </c>
      <c r="Q107" s="1" t="str">
        <f>IF(AND(טבלה1013[[#This Row],[וסת השבוע פעיל?]]&lt;3,OR(טבלה1013[[#This Row],[CycleNumber]]&gt;B108,B108="")),1,"")</f>
        <v/>
      </c>
      <c r="R107" s="1" t="str">
        <f>IF(טבלה1013[[#This Row],[האישה קבעה וסת שבוע?]]=1,IF(טבלה1013[[#This Row],[וסת השבוע פעיל?]]&lt;3,1,0),"")</f>
        <v/>
      </c>
      <c r="S1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" s="1">
        <f t="shared" si="13"/>
        <v>0</v>
      </c>
      <c r="U107" s="1">
        <f t="shared" si="14"/>
        <v>0</v>
      </c>
      <c r="V107" s="1">
        <f t="shared" si="15"/>
        <v>0</v>
      </c>
      <c r="W107" s="1" t="str">
        <f>IF(טבלה1013[[#This Row],[3 הפלגות זהות]]="","",IF(טבלה1013[[#This Row],[3 הפלגות זהות]]=1,טבלה1013[[#This Row],[LengthofCycle]],W106))</f>
        <v/>
      </c>
      <c r="Y107" s="1" t="str">
        <f>IF(OR(טבלה1013[[#This Row],[הווסת פעיל?]]=0,טבלה1013[[#This Row],[הווסת פעיל?]]=""),"",SUM(Y106,טבלה1013[[#This Row],[הווסת פעיל?]]))</f>
        <v/>
      </c>
      <c r="Z107" s="1" t="str">
        <f>IF(AND(טבלה1013[[#This Row],[כמה מחזורים עד עקירה]]&lt;&gt;"",Y108=""),טבלה1013[[#This Row],[כמה מחזורים עד עקירה]],"")</f>
        <v/>
      </c>
      <c r="AA107" s="1" t="str">
        <f>IF(AND(טבלה1013[[#This Row],[הווסת פעיל?]]=1,טבלה1013[[#This Row],[וסת קבוע אחרון]]&lt;&gt;W106),טבלה1013[[#This Row],[וסת קבוע אחרון]],"")</f>
        <v/>
      </c>
      <c r="AB107" s="1" t="str">
        <f>IF(AND(טבלה1013[[#This Row],[הווסת פעיל?]]=1,X106=0,טבלה1013[[#This Row],[וסת קבוע אחרון]]=W106),טבלה1013[[#This Row],[וסת קבוע אחרון]],"")</f>
        <v/>
      </c>
      <c r="AC107" s="1" t="str">
        <f>IF(AND(טבלה1013[[#This Row],[הווסת פעיל?]]=1,X106=0,טבלה1013[[#This Row],[וסת קבוע אחרון]]&lt;&gt;W106),1,"")</f>
        <v/>
      </c>
      <c r="AD107" s="1" t="str">
        <f>IF(AND(טבלה1013[[#This Row],[הווסת פעיל?]]&lt;&gt;"",B108=1),טבלה1013[[#This Row],[CycleNumber]],"")</f>
        <v/>
      </c>
      <c r="AE107" s="1" t="str">
        <f>IF(AND(טבלה1013[[#This Row],[הווסת פעיל?]]&lt;&gt;"",X106=""),טבלה1013[[#This Row],[CycleNumber]],"")</f>
        <v/>
      </c>
      <c r="AF107" s="1" t="str">
        <f>IF(B108=1,"",IF(טבלה1013[[#This Row],[הווסת פעיל?]]=1,IF(טבלה1013[[#This Row],[וסת קבוע אחרון]]=F108,1,0),""))</f>
        <v/>
      </c>
      <c r="AG107" s="1" t="str">
        <f>IF(B108=1,"",IF(טבלה1013[[#This Row],[הווסת פעיל?]]=1,IF(OR(טבלה1013[[#This Row],[וסת קבוע אחרון]]=F108,F108=טבלה1013[[#This Row],[LengthofCycle]]),1,0),""))</f>
        <v/>
      </c>
      <c r="AH107" s="1" t="str">
        <f>IF(B108=1,"",IF(טבלה1013[[#This Row],[הווסת פעיל?]]=1,IF(OR(טבלה1013[[#This Row],[וסת קבוע אחרון]]=F108,F108=טבלה1013[[#This Row],[LengthofCycle]],AND(טבלה1013[[#This Row],[LengthofCycle]]&lt;&gt;טבלה1013[[#This Row],[וסת קבוע אחרון]],OR(F108=28,F108=29))),1,0),""))</f>
        <v/>
      </c>
      <c r="AI107" s="1" t="str">
        <f>IF(AND(טבלה1013[[#This Row],[הווסת פעיל?]]=1,B108=1),1,"")</f>
        <v/>
      </c>
      <c r="AJ107" s="4">
        <f>IF(AND(טבלה1013[[#This Row],[הווסת פעיל?]]&lt;&gt;1,B108&lt;&gt;1,B108&lt;&gt;""),IF(טבלה1013[[#This Row],[LengthofCycle]]=F108,1,0),"")</f>
        <v>0</v>
      </c>
      <c r="AK107" s="4">
        <f>IF(AND(טבלה1013[[#This Row],[הווסת פעיל?]]&lt;&gt;1,B108&lt;&gt;1,B108&lt;&gt;""),IF(OR(טבלה1013[[#This Row],[LengthofCycle]]=F108,F108=29),1,0),"")</f>
        <v>0</v>
      </c>
      <c r="AL107" s="4">
        <f>IF(AND(טבלה1013[[#This Row],[הווסת פעיל?]]&lt;&gt;1,B108&lt;&gt;1,B108&lt;&gt;""),IF(OR(טבלה1013[[#This Row],[LengthofCycle]]=F108,F108=29,F108=28),1,0),"")</f>
        <v>0</v>
      </c>
      <c r="AY107" s="1">
        <f t="shared" si="17"/>
        <v>0</v>
      </c>
      <c r="AZ107" s="2" t="e">
        <f t="shared" si="18"/>
        <v>#DIV/0!</v>
      </c>
      <c r="BA107" s="2" t="e">
        <f t="shared" si="19"/>
        <v>#DIV/0!</v>
      </c>
    </row>
    <row r="108" spans="1:53" x14ac:dyDescent="0.25">
      <c r="A108" s="1" t="s">
        <v>51</v>
      </c>
      <c r="B108" s="1">
        <v>12</v>
      </c>
      <c r="C108" s="1">
        <v>0</v>
      </c>
      <c r="D108" s="1">
        <v>1</v>
      </c>
      <c r="E108" s="1">
        <v>0</v>
      </c>
      <c r="F108" s="1">
        <v>27</v>
      </c>
      <c r="G108" s="1">
        <f>טבלה1013[[#This Row],[LengthofCycle]]+1</f>
        <v>28</v>
      </c>
      <c r="H108" s="1" t="str">
        <f>IF(IFERROR(LOOKUP(טבלה1013[[#This Row],[ClientID]],קביעויות[השבוע]),FALSE)=טבלה1013[[#This Row],[ClientID]],1,"")</f>
        <v/>
      </c>
      <c r="I108" s="1" t="str">
        <f>IF(AND(טבלה1013[[#This Row],[CycleNumber]]&gt;1,OR(B109="",טבלה1013[[#This Row],[CycleNumber]]&gt;B107)),IF(OR(AND(טבלה1013[[#This Row],[LengthofCycle]]=28,F107=28),AND(טבלה1013[[#This Row],[LengthofCycle]]=35,F107=35)),1,""),"")</f>
        <v/>
      </c>
      <c r="J108" s="1" t="str">
        <f>IF(AND(טבלה1013[[#This Row],[וסת השבוע]]=1,I107=1,טבלה1013[[#This Row],[CycleNumber]]&gt;B107),1,"")</f>
        <v/>
      </c>
      <c r="K108" s="1" t="str">
        <f>IF(טבלה1013[[#This Row],[CycleNumber]]=1,"",IF(טבלה1013[[#This Row],[וסת השבוע]]=1,0,IF(K107="","",IF(K107=0,IF(טבלה1013[[#This Row],[LengthofCycle]]=28,0,1),IF(K107=1,IF(טבלה1013[[#This Row],[LengthofCycle]]+F107=28*2,0,2),IF(K107=2,IF(טבלה1013[[#This Row],[LengthofCycle]]+F107+F106=28*3,0,3),""))))))</f>
        <v/>
      </c>
      <c r="L108" s="1" t="str">
        <f>IF(טבלה1013[[#This Row],[וסת השבוע]]=1,IF(טבלה1013[[#This Row],[וסת השבוע וההפלגה ביחד]]=1,L107+1,0),IF(AND(טבלה1013[[#This Row],[CycleNumber]]&gt;B107,טבלה1013[[#This Row],[CycleNumber]]&gt;1),IF(טבלה1013[[#This Row],[וסת השבוע פעיל?]]&lt;&gt;"",L107+1,""),""))</f>
        <v/>
      </c>
      <c r="M108" s="1" t="str">
        <f>IF(AND(טבלה1013[[#This Row],[וסת השבוע פעיל?]]&lt;&gt;"",טבלה1013[[#This Row],[CycleNumber]]&lt;B109,B109&lt;&gt;"",טבלה1013[[#This Row],[וסת השבוע פעיל?]]&lt;3),IF(K109=0,IF(AND(טבלה1013[[#This Row],[וסת השבוע פעיל?]]&gt;0,I109=1),0,1),0),"")</f>
        <v/>
      </c>
      <c r="N108" s="1" t="str">
        <f t="shared" si="16"/>
        <v/>
      </c>
      <c r="O108" s="1" t="str">
        <f>IF(AND(טבלה1013[[#This Row],[חיזוי - שבוע]]=1,J109=1),1,"")</f>
        <v/>
      </c>
      <c r="P108" s="1" t="str">
        <f>IF(AND(טבלה1013[[#This Row],[חיזוי טוב עם הפלגה?]]=1,טבלה1013[[#This Row],[וסת קבוע אחרון]]&lt;&gt;28,X107=1),1,"")</f>
        <v/>
      </c>
      <c r="Q108" s="1" t="str">
        <f>IF(AND(טבלה1013[[#This Row],[וסת השבוע פעיל?]]&lt;3,OR(טבלה1013[[#This Row],[CycleNumber]]&gt;B109,B109="")),1,"")</f>
        <v/>
      </c>
      <c r="R108" s="1" t="str">
        <f>IF(טבלה1013[[#This Row],[האישה קבעה וסת שבוע?]]=1,IF(טבלה1013[[#This Row],[וסת השבוע פעיל?]]&lt;3,1,0),"")</f>
        <v/>
      </c>
      <c r="S1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" s="1">
        <f t="shared" si="13"/>
        <v>0</v>
      </c>
      <c r="U108" s="1">
        <f t="shared" si="14"/>
        <v>0</v>
      </c>
      <c r="V108" s="1">
        <f t="shared" si="15"/>
        <v>0</v>
      </c>
      <c r="W108" s="1" t="str">
        <f>IF(טבלה1013[[#This Row],[3 הפלגות זהות]]="","",IF(טבלה1013[[#This Row],[3 הפלגות זהות]]=1,טבלה1013[[#This Row],[LengthofCycle]],W107))</f>
        <v/>
      </c>
      <c r="Y108" s="1" t="str">
        <f>IF(OR(טבלה1013[[#This Row],[הווסת פעיל?]]=0,טבלה1013[[#This Row],[הווסת פעיל?]]=""),"",SUM(Y107,טבלה1013[[#This Row],[הווסת פעיל?]]))</f>
        <v/>
      </c>
      <c r="Z108" s="1" t="str">
        <f>IF(AND(טבלה1013[[#This Row],[כמה מחזורים עד עקירה]]&lt;&gt;"",Y109=""),טבלה1013[[#This Row],[כמה מחזורים עד עקירה]],"")</f>
        <v/>
      </c>
      <c r="AA108" s="1" t="str">
        <f>IF(AND(טבלה1013[[#This Row],[הווסת פעיל?]]=1,טבלה1013[[#This Row],[וסת קבוע אחרון]]&lt;&gt;W107),טבלה1013[[#This Row],[וסת קבוע אחרון]],"")</f>
        <v/>
      </c>
      <c r="AB108" s="1" t="str">
        <f>IF(AND(טבלה1013[[#This Row],[הווסת פעיל?]]=1,X107=0,טבלה1013[[#This Row],[וסת קבוע אחרון]]=W107),טבלה1013[[#This Row],[וסת קבוע אחרון]],"")</f>
        <v/>
      </c>
      <c r="AC108" s="1" t="str">
        <f>IF(AND(טבלה1013[[#This Row],[הווסת פעיל?]]=1,X107=0,טבלה1013[[#This Row],[וסת קבוע אחרון]]&lt;&gt;W107),1,"")</f>
        <v/>
      </c>
      <c r="AD108" s="1" t="str">
        <f>IF(AND(טבלה1013[[#This Row],[הווסת פעיל?]]&lt;&gt;"",B109=1),טבלה1013[[#This Row],[CycleNumber]],"")</f>
        <v/>
      </c>
      <c r="AE108" s="1" t="str">
        <f>IF(AND(טבלה1013[[#This Row],[הווסת פעיל?]]&lt;&gt;"",X107=""),טבלה1013[[#This Row],[CycleNumber]],"")</f>
        <v/>
      </c>
      <c r="AF108" s="1" t="str">
        <f>IF(B109=1,"",IF(טבלה1013[[#This Row],[הווסת פעיל?]]=1,IF(טבלה1013[[#This Row],[וסת קבוע אחרון]]=F109,1,0),""))</f>
        <v/>
      </c>
      <c r="AG108" s="1" t="str">
        <f>IF(B109=1,"",IF(טבלה1013[[#This Row],[הווסת פעיל?]]=1,IF(OR(טבלה1013[[#This Row],[וסת קבוע אחרון]]=F109,F109=טבלה1013[[#This Row],[LengthofCycle]]),1,0),""))</f>
        <v/>
      </c>
      <c r="AH108" s="1" t="str">
        <f>IF(B109=1,"",IF(טבלה1013[[#This Row],[הווסת פעיל?]]=1,IF(OR(טבלה1013[[#This Row],[וסת קבוע אחרון]]=F109,F109=טבלה1013[[#This Row],[LengthofCycle]],AND(טבלה1013[[#This Row],[LengthofCycle]]&lt;&gt;טבלה1013[[#This Row],[וסת קבוע אחרון]],OR(F109=28,F109=29))),1,0),""))</f>
        <v/>
      </c>
      <c r="AI108" s="1" t="str">
        <f>IF(AND(טבלה1013[[#This Row],[הווסת פעיל?]]=1,B109=1),1,"")</f>
        <v/>
      </c>
      <c r="AJ108" s="4" t="str">
        <f>IF(AND(טבלה1013[[#This Row],[הווסת פעיל?]]&lt;&gt;1,B109&lt;&gt;1,B109&lt;&gt;""),IF(טבלה1013[[#This Row],[LengthofCycle]]=F109,1,0),"")</f>
        <v/>
      </c>
      <c r="AK108" s="4" t="str">
        <f>IF(AND(טבלה1013[[#This Row],[הווסת פעיל?]]&lt;&gt;1,B109&lt;&gt;1,B109&lt;&gt;""),IF(OR(טבלה1013[[#This Row],[LengthofCycle]]=F109,F109=29),1,0),"")</f>
        <v/>
      </c>
      <c r="AL108" s="4" t="str">
        <f>IF(AND(טבלה1013[[#This Row],[הווסת פעיל?]]&lt;&gt;1,B109&lt;&gt;1,B109&lt;&gt;""),IF(OR(טבלה1013[[#This Row],[LengthofCycle]]=F109,F109=29,F109=28),1,0),"")</f>
        <v/>
      </c>
      <c r="AY108" s="1">
        <f t="shared" si="17"/>
        <v>0</v>
      </c>
      <c r="AZ108" s="2" t="e">
        <f t="shared" si="18"/>
        <v>#DIV/0!</v>
      </c>
      <c r="BA108" s="2" t="e">
        <f t="shared" si="19"/>
        <v>#DIV/0!</v>
      </c>
    </row>
    <row r="109" spans="1:53" x14ac:dyDescent="0.25">
      <c r="A109" s="1" t="s">
        <v>52</v>
      </c>
      <c r="B109" s="1">
        <v>1</v>
      </c>
      <c r="C109" s="1">
        <v>1</v>
      </c>
      <c r="D109" s="1">
        <v>1</v>
      </c>
      <c r="E109" s="1">
        <v>0</v>
      </c>
      <c r="F109" s="1">
        <v>33</v>
      </c>
      <c r="G109" s="1">
        <f>טבלה1013[[#This Row],[LengthofCycle]]+1</f>
        <v>34</v>
      </c>
      <c r="H109" s="1" t="str">
        <f>IF(IFERROR(LOOKUP(טבלה1013[[#This Row],[ClientID]],קביעויות[השבוע]),FALSE)=טבלה1013[[#This Row],[ClientID]],1,"")</f>
        <v/>
      </c>
      <c r="I109" s="1" t="str">
        <f>IF(AND(טבלה1013[[#This Row],[CycleNumber]]&gt;1,OR(B110="",טבלה1013[[#This Row],[CycleNumber]]&gt;B108)),IF(OR(AND(טבלה1013[[#This Row],[LengthofCycle]]=28,F108=28),AND(טבלה1013[[#This Row],[LengthofCycle]]=35,F108=35)),1,""),"")</f>
        <v/>
      </c>
      <c r="J109" s="1" t="str">
        <f>IF(AND(טבלה1013[[#This Row],[וסת השבוע]]=1,I108=1,טבלה1013[[#This Row],[CycleNumber]]&gt;B108),1,"")</f>
        <v/>
      </c>
      <c r="K109" s="1" t="str">
        <f>IF(טבלה1013[[#This Row],[CycleNumber]]=1,"",IF(טבלה1013[[#This Row],[וסת השבוע]]=1,0,IF(K108="","",IF(K108=0,IF(טבלה1013[[#This Row],[LengthofCycle]]=28,0,1),IF(K108=1,IF(טבלה1013[[#This Row],[LengthofCycle]]+F108=28*2,0,2),IF(K108=2,IF(טבלה1013[[#This Row],[LengthofCycle]]+F108+F107=28*3,0,3),""))))))</f>
        <v/>
      </c>
      <c r="L109" s="1" t="str">
        <f>IF(טבלה1013[[#This Row],[וסת השבוע]]=1,IF(טבלה1013[[#This Row],[וסת השבוע וההפלגה ביחד]]=1,L108+1,0),IF(AND(טבלה1013[[#This Row],[CycleNumber]]&gt;B108,טבלה1013[[#This Row],[CycleNumber]]&gt;1),IF(טבלה1013[[#This Row],[וסת השבוע פעיל?]]&lt;&gt;"",L108+1,""),""))</f>
        <v/>
      </c>
      <c r="M109" s="1" t="str">
        <f>IF(AND(טבלה1013[[#This Row],[וסת השבוע פעיל?]]&lt;&gt;"",טבלה1013[[#This Row],[CycleNumber]]&lt;B110,B110&lt;&gt;"",טבלה1013[[#This Row],[וסת השבוע פעיל?]]&lt;3),IF(K110=0,IF(AND(טבלה1013[[#This Row],[וסת השבוע פעיל?]]&gt;0,I110=1),0,1),0),"")</f>
        <v/>
      </c>
      <c r="N109" s="1" t="str">
        <f t="shared" si="16"/>
        <v/>
      </c>
      <c r="O109" s="1" t="str">
        <f>IF(AND(טבלה1013[[#This Row],[חיזוי - שבוע]]=1,J110=1),1,"")</f>
        <v/>
      </c>
      <c r="P109" s="1" t="str">
        <f>IF(AND(טבלה1013[[#This Row],[חיזוי טוב עם הפלגה?]]=1,טבלה1013[[#This Row],[וסת קבוע אחרון]]&lt;&gt;28,X108=1),1,"")</f>
        <v/>
      </c>
      <c r="Q109" s="1" t="str">
        <f>IF(AND(טבלה1013[[#This Row],[וסת השבוע פעיל?]]&lt;3,OR(טבלה1013[[#This Row],[CycleNumber]]&gt;B110,B110="")),1,"")</f>
        <v/>
      </c>
      <c r="R109" s="1" t="str">
        <f>IF(טבלה1013[[#This Row],[האישה קבעה וסת שבוע?]]=1,IF(טבלה1013[[#This Row],[וסת השבוע פעיל?]]&lt;3,1,0),"")</f>
        <v/>
      </c>
      <c r="S1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" s="1" t="str">
        <f t="shared" si="13"/>
        <v/>
      </c>
      <c r="U109" s="1" t="str">
        <f t="shared" si="14"/>
        <v/>
      </c>
      <c r="V109" s="1" t="str">
        <f t="shared" si="15"/>
        <v/>
      </c>
      <c r="W109" s="1" t="str">
        <f>IF(טבלה1013[[#This Row],[3 הפלגות זהות]]="","",IF(טבלה1013[[#This Row],[3 הפלגות זהות]]=1,טבלה1013[[#This Row],[LengthofCycle]],W108))</f>
        <v/>
      </c>
      <c r="Y109" s="1" t="str">
        <f>IF(OR(טבלה1013[[#This Row],[הווסת פעיל?]]=0,טבלה1013[[#This Row],[הווסת פעיל?]]=""),"",SUM(Y108,טבלה1013[[#This Row],[הווסת פעיל?]]))</f>
        <v/>
      </c>
      <c r="Z109" s="1" t="str">
        <f>IF(AND(טבלה1013[[#This Row],[כמה מחזורים עד עקירה]]&lt;&gt;"",Y110=""),טבלה1013[[#This Row],[כמה מחזורים עד עקירה]],"")</f>
        <v/>
      </c>
      <c r="AA109" s="1" t="str">
        <f>IF(AND(טבלה1013[[#This Row],[הווסת פעיל?]]=1,טבלה1013[[#This Row],[וסת קבוע אחרון]]&lt;&gt;W108),טבלה1013[[#This Row],[וסת קבוע אחרון]],"")</f>
        <v/>
      </c>
      <c r="AB109" s="1" t="str">
        <f>IF(AND(טבלה1013[[#This Row],[הווסת פעיל?]]=1,X108=0,טבלה1013[[#This Row],[וסת קבוע אחרון]]=W108),טבלה1013[[#This Row],[וסת קבוע אחרון]],"")</f>
        <v/>
      </c>
      <c r="AC109" s="1" t="str">
        <f>IF(AND(טבלה1013[[#This Row],[הווסת פעיל?]]=1,X108=0,טבלה1013[[#This Row],[וסת קבוע אחרון]]&lt;&gt;W108),1,"")</f>
        <v/>
      </c>
      <c r="AD109" s="1" t="str">
        <f>IF(AND(טבלה1013[[#This Row],[הווסת פעיל?]]&lt;&gt;"",B110=1),טבלה1013[[#This Row],[CycleNumber]],"")</f>
        <v/>
      </c>
      <c r="AE109" s="1" t="str">
        <f>IF(AND(טבלה1013[[#This Row],[הווסת פעיל?]]&lt;&gt;"",X108=""),טבלה1013[[#This Row],[CycleNumber]],"")</f>
        <v/>
      </c>
      <c r="AF109" s="1" t="str">
        <f>IF(B110=1,"",IF(טבלה1013[[#This Row],[הווסת פעיל?]]=1,IF(טבלה1013[[#This Row],[וסת קבוע אחרון]]=F110,1,0),""))</f>
        <v/>
      </c>
      <c r="AG109" s="1" t="str">
        <f>IF(B110=1,"",IF(טבלה1013[[#This Row],[הווסת פעיל?]]=1,IF(OR(טבלה1013[[#This Row],[וסת קבוע אחרון]]=F110,F110=טבלה1013[[#This Row],[LengthofCycle]]),1,0),""))</f>
        <v/>
      </c>
      <c r="AH109" s="1" t="str">
        <f>IF(B110=1,"",IF(טבלה1013[[#This Row],[הווסת פעיל?]]=1,IF(OR(טבלה1013[[#This Row],[וסת קבוע אחרון]]=F110,F110=טבלה1013[[#This Row],[LengthofCycle]],AND(טבלה1013[[#This Row],[LengthofCycle]]&lt;&gt;טבלה1013[[#This Row],[וסת קבוע אחרון]],OR(F110=28,F110=29))),1,0),""))</f>
        <v/>
      </c>
      <c r="AI109" s="1" t="str">
        <f>IF(AND(טבלה1013[[#This Row],[הווסת פעיל?]]=1,B110=1),1,"")</f>
        <v/>
      </c>
      <c r="AJ109" s="4">
        <f>IF(AND(טבלה1013[[#This Row],[הווסת פעיל?]]&lt;&gt;1,B110&lt;&gt;1,B110&lt;&gt;""),IF(טבלה1013[[#This Row],[LengthofCycle]]=F110,1,0),"")</f>
        <v>1</v>
      </c>
      <c r="AK109" s="4">
        <f>IF(AND(טבלה1013[[#This Row],[הווסת פעיל?]]&lt;&gt;1,B110&lt;&gt;1,B110&lt;&gt;""),IF(OR(טבלה1013[[#This Row],[LengthofCycle]]=F110,F110=29),1,0),"")</f>
        <v>1</v>
      </c>
      <c r="AL109" s="4">
        <f>IF(AND(טבלה1013[[#This Row],[הווסת פעיל?]]&lt;&gt;1,B110&lt;&gt;1,B110&lt;&gt;""),IF(OR(טבלה1013[[#This Row],[LengthofCycle]]=F110,F110=29,F110=28),1,0),"")</f>
        <v>1</v>
      </c>
      <c r="AY109" s="1">
        <f t="shared" si="17"/>
        <v>0</v>
      </c>
      <c r="AZ109" s="2" t="e">
        <f t="shared" si="18"/>
        <v>#DIV/0!</v>
      </c>
      <c r="BA109" s="2" t="e">
        <f t="shared" si="19"/>
        <v>#DIV/0!</v>
      </c>
    </row>
    <row r="110" spans="1:53" x14ac:dyDescent="0.25">
      <c r="A110" s="1" t="s">
        <v>52</v>
      </c>
      <c r="B110" s="1">
        <v>2</v>
      </c>
      <c r="C110" s="1">
        <v>1</v>
      </c>
      <c r="D110" s="1">
        <v>1</v>
      </c>
      <c r="E110" s="1">
        <v>0</v>
      </c>
      <c r="F110" s="1">
        <v>33</v>
      </c>
      <c r="G110" s="1">
        <f>טבלה1013[[#This Row],[LengthofCycle]]+1</f>
        <v>34</v>
      </c>
      <c r="H110" s="1" t="str">
        <f>IF(IFERROR(LOOKUP(טבלה1013[[#This Row],[ClientID]],קביעויות[השבוע]),FALSE)=טבלה1013[[#This Row],[ClientID]],1,"")</f>
        <v/>
      </c>
      <c r="I110" s="1" t="str">
        <f>IF(AND(טבלה1013[[#This Row],[CycleNumber]]&gt;1,OR(B111="",טבלה1013[[#This Row],[CycleNumber]]&gt;B109)),IF(OR(AND(טבלה1013[[#This Row],[LengthofCycle]]=28,F109=28),AND(טבלה1013[[#This Row],[LengthofCycle]]=35,F109=35)),1,""),"")</f>
        <v/>
      </c>
      <c r="J110" s="1" t="str">
        <f>IF(AND(טבלה1013[[#This Row],[וסת השבוע]]=1,I109=1,טבלה1013[[#This Row],[CycleNumber]]&gt;B109),1,"")</f>
        <v/>
      </c>
      <c r="K110" s="1" t="str">
        <f>IF(טבלה1013[[#This Row],[CycleNumber]]=1,"",IF(טבלה1013[[#This Row],[וסת השבוע]]=1,0,IF(K109="","",IF(K109=0,IF(טבלה1013[[#This Row],[LengthofCycle]]=28,0,1),IF(K109=1,IF(טבלה1013[[#This Row],[LengthofCycle]]+F109=28*2,0,2),IF(K109=2,IF(טבלה1013[[#This Row],[LengthofCycle]]+F109+F108=28*3,0,3),""))))))</f>
        <v/>
      </c>
      <c r="L110" s="1" t="str">
        <f>IF(טבלה1013[[#This Row],[וסת השבוע]]=1,IF(טבלה1013[[#This Row],[וסת השבוע וההפלגה ביחד]]=1,L109+1,0),IF(AND(טבלה1013[[#This Row],[CycleNumber]]&gt;B109,טבלה1013[[#This Row],[CycleNumber]]&gt;1),IF(טבלה1013[[#This Row],[וסת השבוע פעיל?]]&lt;&gt;"",L109+1,""),""))</f>
        <v/>
      </c>
      <c r="M110" s="1" t="str">
        <f>IF(AND(טבלה1013[[#This Row],[וסת השבוע פעיל?]]&lt;&gt;"",טבלה1013[[#This Row],[CycleNumber]]&lt;B111,B111&lt;&gt;"",טבלה1013[[#This Row],[וסת השבוע פעיל?]]&lt;3),IF(K111=0,IF(AND(טבלה1013[[#This Row],[וסת השבוע פעיל?]]&gt;0,I111=1),0,1),0),"")</f>
        <v/>
      </c>
      <c r="N110" s="1" t="str">
        <f t="shared" si="16"/>
        <v/>
      </c>
      <c r="O110" s="1" t="str">
        <f>IF(AND(טבלה1013[[#This Row],[חיזוי - שבוע]]=1,J111=1),1,"")</f>
        <v/>
      </c>
      <c r="P110" s="1" t="str">
        <f>IF(AND(טבלה1013[[#This Row],[חיזוי טוב עם הפלגה?]]=1,טבלה1013[[#This Row],[וסת קבוע אחרון]]&lt;&gt;28,X109=1),1,"")</f>
        <v/>
      </c>
      <c r="Q110" s="1" t="str">
        <f>IF(AND(טבלה1013[[#This Row],[וסת השבוע פעיל?]]&lt;3,OR(טבלה1013[[#This Row],[CycleNumber]]&gt;B111,B111="")),1,"")</f>
        <v/>
      </c>
      <c r="R110" s="1" t="str">
        <f>IF(טבלה1013[[#This Row],[האישה קבעה וסת שבוע?]]=1,IF(טבלה1013[[#This Row],[וסת השבוע פעיל?]]&lt;3,1,0),"")</f>
        <v/>
      </c>
      <c r="S1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" s="1" t="str">
        <f t="shared" si="13"/>
        <v/>
      </c>
      <c r="U110" s="1" t="str">
        <f t="shared" si="14"/>
        <v/>
      </c>
      <c r="V110" s="1" t="str">
        <f t="shared" si="15"/>
        <v/>
      </c>
      <c r="W110" s="1" t="str">
        <f>IF(טבלה1013[[#This Row],[3 הפלגות זהות]]="","",IF(טבלה1013[[#This Row],[3 הפלגות זהות]]=1,טבלה1013[[#This Row],[LengthofCycle]],W109))</f>
        <v/>
      </c>
      <c r="Y110" s="1" t="str">
        <f>IF(OR(טבלה1013[[#This Row],[הווסת פעיל?]]=0,טבלה1013[[#This Row],[הווסת פעיל?]]=""),"",SUM(Y109,טבלה1013[[#This Row],[הווסת פעיל?]]))</f>
        <v/>
      </c>
      <c r="Z110" s="1" t="str">
        <f>IF(AND(טבלה1013[[#This Row],[כמה מחזורים עד עקירה]]&lt;&gt;"",Y111=""),טבלה1013[[#This Row],[כמה מחזורים עד עקירה]],"")</f>
        <v/>
      </c>
      <c r="AA110" s="1" t="str">
        <f>IF(AND(טבלה1013[[#This Row],[הווסת פעיל?]]=1,טבלה1013[[#This Row],[וסת קבוע אחרון]]&lt;&gt;W109),טבלה1013[[#This Row],[וסת קבוע אחרון]],"")</f>
        <v/>
      </c>
      <c r="AB110" s="1" t="str">
        <f>IF(AND(טבלה1013[[#This Row],[הווסת פעיל?]]=1,X109=0,טבלה1013[[#This Row],[וסת קבוע אחרון]]=W109),טבלה1013[[#This Row],[וסת קבוע אחרון]],"")</f>
        <v/>
      </c>
      <c r="AC110" s="1" t="str">
        <f>IF(AND(טבלה1013[[#This Row],[הווסת פעיל?]]=1,X109=0,טבלה1013[[#This Row],[וסת קבוע אחרון]]&lt;&gt;W109),1,"")</f>
        <v/>
      </c>
      <c r="AD110" s="1" t="str">
        <f>IF(AND(טבלה1013[[#This Row],[הווסת פעיל?]]&lt;&gt;"",B111=1),טבלה1013[[#This Row],[CycleNumber]],"")</f>
        <v/>
      </c>
      <c r="AE110" s="1" t="str">
        <f>IF(AND(טבלה1013[[#This Row],[הווסת פעיל?]]&lt;&gt;"",X109=""),טבלה1013[[#This Row],[CycleNumber]],"")</f>
        <v/>
      </c>
      <c r="AF110" s="1" t="str">
        <f>IF(B111=1,"",IF(טבלה1013[[#This Row],[הווסת פעיל?]]=1,IF(טבלה1013[[#This Row],[וסת קבוע אחרון]]=F111,1,0),""))</f>
        <v/>
      </c>
      <c r="AG110" s="1" t="str">
        <f>IF(B111=1,"",IF(טבלה1013[[#This Row],[הווסת פעיל?]]=1,IF(OR(טבלה1013[[#This Row],[וסת קבוע אחרון]]=F111,F111=טבלה1013[[#This Row],[LengthofCycle]]),1,0),""))</f>
        <v/>
      </c>
      <c r="AH110" s="1" t="str">
        <f>IF(B111=1,"",IF(טבלה1013[[#This Row],[הווסת פעיל?]]=1,IF(OR(טבלה1013[[#This Row],[וסת קבוע אחרון]]=F111,F111=טבלה1013[[#This Row],[LengthofCycle]],AND(טבלה1013[[#This Row],[LengthofCycle]]&lt;&gt;טבלה1013[[#This Row],[וסת קבוע אחרון]],OR(F111=28,F111=29))),1,0),""))</f>
        <v/>
      </c>
      <c r="AI110" s="1" t="str">
        <f>IF(AND(טבלה1013[[#This Row],[הווסת פעיל?]]=1,B111=1),1,"")</f>
        <v/>
      </c>
      <c r="AJ110" s="4">
        <f>IF(AND(טבלה1013[[#This Row],[הווסת פעיל?]]&lt;&gt;1,B111&lt;&gt;1,B111&lt;&gt;""),IF(טבלה1013[[#This Row],[LengthofCycle]]=F111,1,0),"")</f>
        <v>0</v>
      </c>
      <c r="AK110" s="4">
        <f>IF(AND(טבלה1013[[#This Row],[הווסת פעיל?]]&lt;&gt;1,B111&lt;&gt;1,B111&lt;&gt;""),IF(OR(טבלה1013[[#This Row],[LengthofCycle]]=F111,F111=29),1,0),"")</f>
        <v>0</v>
      </c>
      <c r="AL110" s="4">
        <f>IF(AND(טבלה1013[[#This Row],[הווסת פעיל?]]&lt;&gt;1,B111&lt;&gt;1,B111&lt;&gt;""),IF(OR(טבלה1013[[#This Row],[LengthofCycle]]=F111,F111=29,F111=28),1,0),"")</f>
        <v>0</v>
      </c>
      <c r="AY110" s="1">
        <f t="shared" ref="AY110:AY141" si="20">COUNTIF(AC:AC,AX110)</f>
        <v>0</v>
      </c>
      <c r="AZ110" s="2" t="e">
        <f t="shared" ref="AZ110:AZ141" si="21">AY110/$AY$186</f>
        <v>#DIV/0!</v>
      </c>
      <c r="BA110" s="2" t="e">
        <f t="shared" si="19"/>
        <v>#DIV/0!</v>
      </c>
    </row>
    <row r="111" spans="1:53" x14ac:dyDescent="0.25">
      <c r="A111" s="1" t="s">
        <v>52</v>
      </c>
      <c r="B111" s="1">
        <v>3</v>
      </c>
      <c r="C111" s="1">
        <v>1</v>
      </c>
      <c r="D111" s="1">
        <v>1</v>
      </c>
      <c r="E111" s="1">
        <v>0</v>
      </c>
      <c r="F111" s="1">
        <v>30</v>
      </c>
      <c r="G111" s="1">
        <f>טבלה1013[[#This Row],[LengthofCycle]]+1</f>
        <v>31</v>
      </c>
      <c r="H111" s="1" t="str">
        <f>IF(IFERROR(LOOKUP(טבלה1013[[#This Row],[ClientID]],קביעויות[השבוע]),FALSE)=טבלה1013[[#This Row],[ClientID]],1,"")</f>
        <v/>
      </c>
      <c r="I111" s="1" t="str">
        <f>IF(AND(טבלה1013[[#This Row],[CycleNumber]]&gt;1,OR(B112="",טבלה1013[[#This Row],[CycleNumber]]&gt;B110)),IF(OR(AND(טבלה1013[[#This Row],[LengthofCycle]]=28,F110=28),AND(טבלה1013[[#This Row],[LengthofCycle]]=35,F110=35)),1,""),"")</f>
        <v/>
      </c>
      <c r="J111" s="1" t="str">
        <f>IF(AND(טבלה1013[[#This Row],[וסת השבוע]]=1,I110=1,טבלה1013[[#This Row],[CycleNumber]]&gt;B110),1,"")</f>
        <v/>
      </c>
      <c r="K111" s="1" t="str">
        <f>IF(טבלה1013[[#This Row],[CycleNumber]]=1,"",IF(טבלה1013[[#This Row],[וסת השבוע]]=1,0,IF(K110="","",IF(K110=0,IF(טבלה1013[[#This Row],[LengthofCycle]]=28,0,1),IF(K110=1,IF(טבלה1013[[#This Row],[LengthofCycle]]+F110=28*2,0,2),IF(K110=2,IF(טבלה1013[[#This Row],[LengthofCycle]]+F110+F109=28*3,0,3),""))))))</f>
        <v/>
      </c>
      <c r="L111" s="1" t="str">
        <f>IF(טבלה1013[[#This Row],[וסת השבוע]]=1,IF(טבלה1013[[#This Row],[וסת השבוע וההפלגה ביחד]]=1,L110+1,0),IF(AND(טבלה1013[[#This Row],[CycleNumber]]&gt;B110,טבלה1013[[#This Row],[CycleNumber]]&gt;1),IF(טבלה1013[[#This Row],[וסת השבוע פעיל?]]&lt;&gt;"",L110+1,""),""))</f>
        <v/>
      </c>
      <c r="M111" s="1" t="str">
        <f>IF(AND(טבלה1013[[#This Row],[וסת השבוע פעיל?]]&lt;&gt;"",טבלה1013[[#This Row],[CycleNumber]]&lt;B112,B112&lt;&gt;"",טבלה1013[[#This Row],[וסת השבוע פעיל?]]&lt;3),IF(K112=0,IF(AND(טבלה1013[[#This Row],[וסת השבוע פעיל?]]&gt;0,I112=1),0,1),0),"")</f>
        <v/>
      </c>
      <c r="N111" s="1" t="str">
        <f t="shared" si="16"/>
        <v/>
      </c>
      <c r="O111" s="1" t="str">
        <f>IF(AND(טבלה1013[[#This Row],[חיזוי - שבוע]]=1,J112=1),1,"")</f>
        <v/>
      </c>
      <c r="P111" s="1" t="str">
        <f>IF(AND(טבלה1013[[#This Row],[חיזוי טוב עם הפלגה?]]=1,טבלה1013[[#This Row],[וסת קבוע אחרון]]&lt;&gt;28,X110=1),1,"")</f>
        <v/>
      </c>
      <c r="Q111" s="1" t="str">
        <f>IF(AND(טבלה1013[[#This Row],[וסת השבוע פעיל?]]&lt;3,OR(טבלה1013[[#This Row],[CycleNumber]]&gt;B112,B112="")),1,"")</f>
        <v/>
      </c>
      <c r="R111" s="1" t="str">
        <f>IF(טבלה1013[[#This Row],[האישה קבעה וסת שבוע?]]=1,IF(טבלה1013[[#This Row],[וסת השבוע פעיל?]]&lt;3,1,0),"")</f>
        <v/>
      </c>
      <c r="S1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" s="1">
        <f t="shared" si="13"/>
        <v>0</v>
      </c>
      <c r="U111" s="1" t="str">
        <f t="shared" si="14"/>
        <v/>
      </c>
      <c r="V111" s="1" t="str">
        <f t="shared" si="15"/>
        <v/>
      </c>
      <c r="W111" s="1" t="str">
        <f>IF(טבלה1013[[#This Row],[3 הפלגות זהות]]="","",IF(טבלה1013[[#This Row],[3 הפלגות זהות]]=1,טבלה1013[[#This Row],[LengthofCycle]],W110))</f>
        <v/>
      </c>
      <c r="Y111" s="1" t="str">
        <f>IF(OR(טבלה1013[[#This Row],[הווסת פעיל?]]=0,טבלה1013[[#This Row],[הווסת פעיל?]]=""),"",SUM(Y110,טבלה1013[[#This Row],[הווסת פעיל?]]))</f>
        <v/>
      </c>
      <c r="Z111" s="1" t="str">
        <f>IF(AND(טבלה1013[[#This Row],[כמה מחזורים עד עקירה]]&lt;&gt;"",Y112=""),טבלה1013[[#This Row],[כמה מחזורים עד עקירה]],"")</f>
        <v/>
      </c>
      <c r="AA111" s="1" t="str">
        <f>IF(AND(טבלה1013[[#This Row],[הווסת פעיל?]]=1,טבלה1013[[#This Row],[וסת קבוע אחרון]]&lt;&gt;W110),טבלה1013[[#This Row],[וסת קבוע אחרון]],"")</f>
        <v/>
      </c>
      <c r="AB111" s="1" t="str">
        <f>IF(AND(טבלה1013[[#This Row],[הווסת פעיל?]]=1,X110=0,טבלה1013[[#This Row],[וסת קבוע אחרון]]=W110),טבלה1013[[#This Row],[וסת קבוע אחרון]],"")</f>
        <v/>
      </c>
      <c r="AC111" s="1" t="str">
        <f>IF(AND(טבלה1013[[#This Row],[הווסת פעיל?]]=1,X110=0,טבלה1013[[#This Row],[וסת קבוע אחרון]]&lt;&gt;W110),1,"")</f>
        <v/>
      </c>
      <c r="AD111" s="1" t="str">
        <f>IF(AND(טבלה1013[[#This Row],[הווסת פעיל?]]&lt;&gt;"",B112=1),טבלה1013[[#This Row],[CycleNumber]],"")</f>
        <v/>
      </c>
      <c r="AE111" s="1" t="str">
        <f>IF(AND(טבלה1013[[#This Row],[הווסת פעיל?]]&lt;&gt;"",X110=""),טבלה1013[[#This Row],[CycleNumber]],"")</f>
        <v/>
      </c>
      <c r="AF111" s="1" t="str">
        <f>IF(B112=1,"",IF(טבלה1013[[#This Row],[הווסת פעיל?]]=1,IF(טבלה1013[[#This Row],[וסת קבוע אחרון]]=F112,1,0),""))</f>
        <v/>
      </c>
      <c r="AG111" s="1" t="str">
        <f>IF(B112=1,"",IF(טבלה1013[[#This Row],[הווסת פעיל?]]=1,IF(OR(טבלה1013[[#This Row],[וסת קבוע אחרון]]=F112,F112=טבלה1013[[#This Row],[LengthofCycle]]),1,0),""))</f>
        <v/>
      </c>
      <c r="AH111" s="1" t="str">
        <f>IF(B112=1,"",IF(טבלה1013[[#This Row],[הווסת פעיל?]]=1,IF(OR(טבלה1013[[#This Row],[וסת קבוע אחרון]]=F112,F112=טבלה1013[[#This Row],[LengthofCycle]],AND(טבלה1013[[#This Row],[LengthofCycle]]&lt;&gt;טבלה1013[[#This Row],[וסת קבוע אחרון]],OR(F112=28,F112=29))),1,0),""))</f>
        <v/>
      </c>
      <c r="AI111" s="1" t="str">
        <f>IF(AND(טבלה1013[[#This Row],[הווסת פעיל?]]=1,B112=1),1,"")</f>
        <v/>
      </c>
      <c r="AJ111" s="4">
        <f>IF(AND(טבלה1013[[#This Row],[הווסת פעיל?]]&lt;&gt;1,B112&lt;&gt;1,B112&lt;&gt;""),IF(טבלה1013[[#This Row],[LengthofCycle]]=F112,1,0),"")</f>
        <v>0</v>
      </c>
      <c r="AK111" s="4">
        <f>IF(AND(טבלה1013[[#This Row],[הווסת פעיל?]]&lt;&gt;1,B112&lt;&gt;1,B112&lt;&gt;""),IF(OR(טבלה1013[[#This Row],[LengthofCycle]]=F112,F112=29),1,0),"")</f>
        <v>0</v>
      </c>
      <c r="AL111" s="4">
        <f>IF(AND(טבלה1013[[#This Row],[הווסת פעיל?]]&lt;&gt;1,B112&lt;&gt;1,B112&lt;&gt;""),IF(OR(טבלה1013[[#This Row],[LengthofCycle]]=F112,F112=29,F112=28),1,0),"")</f>
        <v>1</v>
      </c>
      <c r="AY111" s="1">
        <f t="shared" si="20"/>
        <v>0</v>
      </c>
      <c r="AZ111" s="2" t="e">
        <f t="shared" si="21"/>
        <v>#DIV/0!</v>
      </c>
      <c r="BA111" s="2" t="e">
        <f t="shared" si="19"/>
        <v>#DIV/0!</v>
      </c>
    </row>
    <row r="112" spans="1:53" x14ac:dyDescent="0.25">
      <c r="A112" s="1" t="s">
        <v>52</v>
      </c>
      <c r="B112" s="1">
        <v>4</v>
      </c>
      <c r="C112" s="1">
        <v>1</v>
      </c>
      <c r="D112" s="1">
        <v>0</v>
      </c>
      <c r="E112" s="1">
        <v>0</v>
      </c>
      <c r="F112" s="1">
        <v>28</v>
      </c>
      <c r="G112" s="1">
        <f>טבלה1013[[#This Row],[LengthofCycle]]+1</f>
        <v>29</v>
      </c>
      <c r="H112" s="1" t="str">
        <f>IF(IFERROR(LOOKUP(טבלה1013[[#This Row],[ClientID]],קביעויות[השבוע]),FALSE)=טבלה1013[[#This Row],[ClientID]],1,"")</f>
        <v/>
      </c>
      <c r="I112" s="1" t="str">
        <f>IF(AND(טבלה1013[[#This Row],[CycleNumber]]&gt;1,OR(B113="",טבלה1013[[#This Row],[CycleNumber]]&gt;B111)),IF(OR(AND(טבלה1013[[#This Row],[LengthofCycle]]=28,F111=28),AND(טבלה1013[[#This Row],[LengthofCycle]]=35,F111=35)),1,""),"")</f>
        <v/>
      </c>
      <c r="J112" s="1" t="str">
        <f>IF(AND(טבלה1013[[#This Row],[וסת השבוע]]=1,I111=1,טבלה1013[[#This Row],[CycleNumber]]&gt;B111),1,"")</f>
        <v/>
      </c>
      <c r="K112" s="1" t="str">
        <f>IF(טבלה1013[[#This Row],[CycleNumber]]=1,"",IF(טבלה1013[[#This Row],[וסת השבוע]]=1,0,IF(K111="","",IF(K111=0,IF(טבלה1013[[#This Row],[LengthofCycle]]=28,0,1),IF(K111=1,IF(טבלה1013[[#This Row],[LengthofCycle]]+F111=28*2,0,2),IF(K111=2,IF(טבלה1013[[#This Row],[LengthofCycle]]+F111+F110=28*3,0,3),""))))))</f>
        <v/>
      </c>
      <c r="L112" s="1" t="str">
        <f>IF(טבלה1013[[#This Row],[וסת השבוע]]=1,IF(טבלה1013[[#This Row],[וסת השבוע וההפלגה ביחד]]=1,L111+1,0),IF(AND(טבלה1013[[#This Row],[CycleNumber]]&gt;B111,טבלה1013[[#This Row],[CycleNumber]]&gt;1),IF(טבלה1013[[#This Row],[וסת השבוע פעיל?]]&lt;&gt;"",L111+1,""),""))</f>
        <v/>
      </c>
      <c r="M112" s="1" t="str">
        <f>IF(AND(טבלה1013[[#This Row],[וסת השבוע פעיל?]]&lt;&gt;"",טבלה1013[[#This Row],[CycleNumber]]&lt;B113,B113&lt;&gt;"",טבלה1013[[#This Row],[וסת השבוע פעיל?]]&lt;3),IF(K113=0,IF(AND(טבלה1013[[#This Row],[וסת השבוע פעיל?]]&gt;0,I113=1),0,1),0),"")</f>
        <v/>
      </c>
      <c r="N112" s="1" t="str">
        <f t="shared" si="16"/>
        <v/>
      </c>
      <c r="O112" s="1" t="str">
        <f>IF(AND(טבלה1013[[#This Row],[חיזוי - שבוע]]=1,J113=1),1,"")</f>
        <v/>
      </c>
      <c r="P112" s="1" t="str">
        <f>IF(AND(טבלה1013[[#This Row],[חיזוי טוב עם הפלגה?]]=1,טבלה1013[[#This Row],[וסת קבוע אחרון]]&lt;&gt;28,X111=1),1,"")</f>
        <v/>
      </c>
      <c r="Q112" s="1" t="str">
        <f>IF(AND(טבלה1013[[#This Row],[וסת השבוע פעיל?]]&lt;3,OR(טבלה1013[[#This Row],[CycleNumber]]&gt;B113,B113="")),1,"")</f>
        <v/>
      </c>
      <c r="R112" s="1" t="str">
        <f>IF(טבלה1013[[#This Row],[האישה קבעה וסת שבוע?]]=1,IF(טבלה1013[[#This Row],[וסת השבוע פעיל?]]&lt;3,1,0),"")</f>
        <v/>
      </c>
      <c r="S1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" s="1">
        <f t="shared" si="13"/>
        <v>0</v>
      </c>
      <c r="U112" s="1">
        <f t="shared" si="14"/>
        <v>0</v>
      </c>
      <c r="V112" s="1" t="str">
        <f t="shared" si="15"/>
        <v/>
      </c>
      <c r="W112" s="1" t="str">
        <f>IF(טבלה1013[[#This Row],[3 הפלגות זהות]]="","",IF(טבלה1013[[#This Row],[3 הפלגות זהות]]=1,טבלה1013[[#This Row],[LengthofCycle]],W111))</f>
        <v/>
      </c>
      <c r="Y112" s="1" t="str">
        <f>IF(OR(טבלה1013[[#This Row],[הווסת פעיל?]]=0,טבלה1013[[#This Row],[הווסת פעיל?]]=""),"",SUM(Y111,טבלה1013[[#This Row],[הווסת פעיל?]]))</f>
        <v/>
      </c>
      <c r="Z112" s="1" t="str">
        <f>IF(AND(טבלה1013[[#This Row],[כמה מחזורים עד עקירה]]&lt;&gt;"",Y113=""),טבלה1013[[#This Row],[כמה מחזורים עד עקירה]],"")</f>
        <v/>
      </c>
      <c r="AA112" s="1" t="str">
        <f>IF(AND(טבלה1013[[#This Row],[הווסת פעיל?]]=1,טבלה1013[[#This Row],[וסת קבוע אחרון]]&lt;&gt;W111),טבלה1013[[#This Row],[וסת קבוע אחרון]],"")</f>
        <v/>
      </c>
      <c r="AB112" s="1" t="str">
        <f>IF(AND(טבלה1013[[#This Row],[הווסת פעיל?]]=1,X111=0,טבלה1013[[#This Row],[וסת קבוע אחרון]]=W111),טבלה1013[[#This Row],[וסת קבוע אחרון]],"")</f>
        <v/>
      </c>
      <c r="AC112" s="1" t="str">
        <f>IF(AND(טבלה1013[[#This Row],[הווסת פעיל?]]=1,X111=0,טבלה1013[[#This Row],[וסת קבוע אחרון]]&lt;&gt;W111),1,"")</f>
        <v/>
      </c>
      <c r="AD112" s="1" t="str">
        <f>IF(AND(טבלה1013[[#This Row],[הווסת פעיל?]]&lt;&gt;"",B113=1),טבלה1013[[#This Row],[CycleNumber]],"")</f>
        <v/>
      </c>
      <c r="AE112" s="1" t="str">
        <f>IF(AND(טבלה1013[[#This Row],[הווסת פעיל?]]&lt;&gt;"",X111=""),טבלה1013[[#This Row],[CycleNumber]],"")</f>
        <v/>
      </c>
      <c r="AF112" s="1" t="str">
        <f>IF(B113=1,"",IF(טבלה1013[[#This Row],[הווסת פעיל?]]=1,IF(טבלה1013[[#This Row],[וסת קבוע אחרון]]=F113,1,0),""))</f>
        <v/>
      </c>
      <c r="AG112" s="1" t="str">
        <f>IF(B113=1,"",IF(טבלה1013[[#This Row],[הווסת פעיל?]]=1,IF(OR(טבלה1013[[#This Row],[וסת קבוע אחרון]]=F113,F113=טבלה1013[[#This Row],[LengthofCycle]]),1,0),""))</f>
        <v/>
      </c>
      <c r="AH112" s="1" t="str">
        <f>IF(B113=1,"",IF(טבלה1013[[#This Row],[הווסת פעיל?]]=1,IF(OR(טבלה1013[[#This Row],[וסת קבוע אחרון]]=F113,F113=טבלה1013[[#This Row],[LengthofCycle]],AND(טבלה1013[[#This Row],[LengthofCycle]]&lt;&gt;טבלה1013[[#This Row],[וסת קבוע אחרון]],OR(F113=28,F113=29))),1,0),""))</f>
        <v/>
      </c>
      <c r="AI112" s="1" t="str">
        <f>IF(AND(טבלה1013[[#This Row],[הווסת פעיל?]]=1,B113=1),1,"")</f>
        <v/>
      </c>
      <c r="AJ112" s="4">
        <f>IF(AND(טבלה1013[[#This Row],[הווסת פעיל?]]&lt;&gt;1,B113&lt;&gt;1,B113&lt;&gt;""),IF(טבלה1013[[#This Row],[LengthofCycle]]=F113,1,0),"")</f>
        <v>0</v>
      </c>
      <c r="AK112" s="4">
        <f>IF(AND(טבלה1013[[#This Row],[הווסת פעיל?]]&lt;&gt;1,B113&lt;&gt;1,B113&lt;&gt;""),IF(OR(טבלה1013[[#This Row],[LengthofCycle]]=F113,F113=29),1,0),"")</f>
        <v>0</v>
      </c>
      <c r="AL112" s="4">
        <f>IF(AND(טבלה1013[[#This Row],[הווסת פעיל?]]&lt;&gt;1,B113&lt;&gt;1,B113&lt;&gt;""),IF(OR(טבלה1013[[#This Row],[LengthofCycle]]=F113,F113=29,F113=28),1,0),"")</f>
        <v>0</v>
      </c>
      <c r="AY112" s="1">
        <f t="shared" si="20"/>
        <v>0</v>
      </c>
      <c r="AZ112" s="2" t="e">
        <f t="shared" si="21"/>
        <v>#DIV/0!</v>
      </c>
      <c r="BA112" s="2" t="e">
        <f t="shared" si="19"/>
        <v>#DIV/0!</v>
      </c>
    </row>
    <row r="113" spans="1:53" x14ac:dyDescent="0.25">
      <c r="A113" s="1" t="s">
        <v>52</v>
      </c>
      <c r="B113" s="1">
        <v>5</v>
      </c>
      <c r="C113" s="1">
        <v>1</v>
      </c>
      <c r="D113" s="1">
        <v>1</v>
      </c>
      <c r="E113" s="1">
        <v>0</v>
      </c>
      <c r="F113" s="1">
        <v>31</v>
      </c>
      <c r="G113" s="1">
        <f>טבלה1013[[#This Row],[LengthofCycle]]+1</f>
        <v>32</v>
      </c>
      <c r="H113" s="1" t="str">
        <f>IF(IFERROR(LOOKUP(טבלה1013[[#This Row],[ClientID]],קביעויות[השבוע]),FALSE)=טבלה1013[[#This Row],[ClientID]],1,"")</f>
        <v/>
      </c>
      <c r="I113" s="1" t="str">
        <f>IF(AND(טבלה1013[[#This Row],[CycleNumber]]&gt;1,OR(B114="",טבלה1013[[#This Row],[CycleNumber]]&gt;B112)),IF(OR(AND(טבלה1013[[#This Row],[LengthofCycle]]=28,F112=28),AND(טבלה1013[[#This Row],[LengthofCycle]]=35,F112=35)),1,""),"")</f>
        <v/>
      </c>
      <c r="J113" s="1" t="str">
        <f>IF(AND(טבלה1013[[#This Row],[וסת השבוע]]=1,I112=1,טבלה1013[[#This Row],[CycleNumber]]&gt;B112),1,"")</f>
        <v/>
      </c>
      <c r="K113" s="1" t="str">
        <f>IF(טבלה1013[[#This Row],[CycleNumber]]=1,"",IF(טבלה1013[[#This Row],[וסת השבוע]]=1,0,IF(K112="","",IF(K112=0,IF(טבלה1013[[#This Row],[LengthofCycle]]=28,0,1),IF(K112=1,IF(טבלה1013[[#This Row],[LengthofCycle]]+F112=28*2,0,2),IF(K112=2,IF(טבלה1013[[#This Row],[LengthofCycle]]+F112+F111=28*3,0,3),""))))))</f>
        <v/>
      </c>
      <c r="L113" s="1" t="str">
        <f>IF(טבלה1013[[#This Row],[וסת השבוע]]=1,IF(טבלה1013[[#This Row],[וסת השבוע וההפלגה ביחד]]=1,L112+1,0),IF(AND(טבלה1013[[#This Row],[CycleNumber]]&gt;B112,טבלה1013[[#This Row],[CycleNumber]]&gt;1),IF(טבלה1013[[#This Row],[וסת השבוע פעיל?]]&lt;&gt;"",L112+1,""),""))</f>
        <v/>
      </c>
      <c r="M113" s="1" t="str">
        <f>IF(AND(טבלה1013[[#This Row],[וסת השבוע פעיל?]]&lt;&gt;"",טבלה1013[[#This Row],[CycleNumber]]&lt;B114,B114&lt;&gt;"",טבלה1013[[#This Row],[וסת השבוע פעיל?]]&lt;3),IF(K114=0,IF(AND(טבלה1013[[#This Row],[וסת השבוע פעיל?]]&gt;0,I114=1),0,1),0),"")</f>
        <v/>
      </c>
      <c r="N113" s="1" t="str">
        <f t="shared" si="16"/>
        <v/>
      </c>
      <c r="O113" s="1" t="str">
        <f>IF(AND(טבלה1013[[#This Row],[חיזוי - שבוע]]=1,J114=1),1,"")</f>
        <v/>
      </c>
      <c r="P113" s="1" t="str">
        <f>IF(AND(טבלה1013[[#This Row],[חיזוי טוב עם הפלגה?]]=1,טבלה1013[[#This Row],[וסת קבוע אחרון]]&lt;&gt;28,X112=1),1,"")</f>
        <v/>
      </c>
      <c r="Q113" s="1" t="str">
        <f>IF(AND(טבלה1013[[#This Row],[וסת השבוע פעיל?]]&lt;3,OR(טבלה1013[[#This Row],[CycleNumber]]&gt;B114,B114="")),1,"")</f>
        <v/>
      </c>
      <c r="R113" s="1" t="str">
        <f>IF(טבלה1013[[#This Row],[האישה קבעה וסת שבוע?]]=1,IF(טבלה1013[[#This Row],[וסת השבוע פעיל?]]&lt;3,1,0),"")</f>
        <v/>
      </c>
      <c r="S1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" s="1">
        <f t="shared" ref="T113:T176" si="22">IF(B113&gt;2,IF(AND(F113=F112,F112=F111),1,0),"")</f>
        <v>0</v>
      </c>
      <c r="U113" s="1">
        <f t="shared" si="14"/>
        <v>0</v>
      </c>
      <c r="V113" s="1">
        <f t="shared" si="15"/>
        <v>0</v>
      </c>
      <c r="W113" s="1" t="str">
        <f>IF(טבלה1013[[#This Row],[3 הפלגות זהות]]="","",IF(טבלה1013[[#This Row],[3 הפלגות זהות]]=1,טבלה1013[[#This Row],[LengthofCycle]],W112))</f>
        <v/>
      </c>
      <c r="Y113" s="1" t="str">
        <f>IF(OR(טבלה1013[[#This Row],[הווסת פעיל?]]=0,טבלה1013[[#This Row],[הווסת פעיל?]]=""),"",SUM(Y112,טבלה1013[[#This Row],[הווסת פעיל?]]))</f>
        <v/>
      </c>
      <c r="Z113" s="1" t="str">
        <f>IF(AND(טבלה1013[[#This Row],[כמה מחזורים עד עקירה]]&lt;&gt;"",Y114=""),טבלה1013[[#This Row],[כמה מחזורים עד עקירה]],"")</f>
        <v/>
      </c>
      <c r="AA113" s="1" t="str">
        <f>IF(AND(טבלה1013[[#This Row],[הווסת פעיל?]]=1,טבלה1013[[#This Row],[וסת קבוע אחרון]]&lt;&gt;W112),טבלה1013[[#This Row],[וסת קבוע אחרון]],"")</f>
        <v/>
      </c>
      <c r="AB113" s="1" t="str">
        <f>IF(AND(טבלה1013[[#This Row],[הווסת פעיל?]]=1,X112=0,טבלה1013[[#This Row],[וסת קבוע אחרון]]=W112),טבלה1013[[#This Row],[וסת קבוע אחרון]],"")</f>
        <v/>
      </c>
      <c r="AC113" s="1" t="str">
        <f>IF(AND(טבלה1013[[#This Row],[הווסת פעיל?]]=1,X112=0,טבלה1013[[#This Row],[וסת קבוע אחרון]]&lt;&gt;W112),1,"")</f>
        <v/>
      </c>
      <c r="AD113" s="1" t="str">
        <f>IF(AND(טבלה1013[[#This Row],[הווסת פעיל?]]&lt;&gt;"",B114=1),טבלה1013[[#This Row],[CycleNumber]],"")</f>
        <v/>
      </c>
      <c r="AE113" s="1" t="str">
        <f>IF(AND(טבלה1013[[#This Row],[הווסת פעיל?]]&lt;&gt;"",X112=""),טבלה1013[[#This Row],[CycleNumber]],"")</f>
        <v/>
      </c>
      <c r="AF113" s="1" t="str">
        <f>IF(B114=1,"",IF(טבלה1013[[#This Row],[הווסת פעיל?]]=1,IF(טבלה1013[[#This Row],[וסת קבוע אחרון]]=F114,1,0),""))</f>
        <v/>
      </c>
      <c r="AG113" s="1" t="str">
        <f>IF(B114=1,"",IF(טבלה1013[[#This Row],[הווסת פעיל?]]=1,IF(OR(טבלה1013[[#This Row],[וסת קבוע אחרון]]=F114,F114=טבלה1013[[#This Row],[LengthofCycle]]),1,0),""))</f>
        <v/>
      </c>
      <c r="AH113" s="1" t="str">
        <f>IF(B114=1,"",IF(טבלה1013[[#This Row],[הווסת פעיל?]]=1,IF(OR(טבלה1013[[#This Row],[וסת קבוע אחרון]]=F114,F114=טבלה1013[[#This Row],[LengthofCycle]],AND(טבלה1013[[#This Row],[LengthofCycle]]&lt;&gt;טבלה1013[[#This Row],[וסת קבוע אחרון]],OR(F114=28,F114=29))),1,0),""))</f>
        <v/>
      </c>
      <c r="AI113" s="1" t="str">
        <f>IF(AND(טבלה1013[[#This Row],[הווסת פעיל?]]=1,B114=1),1,"")</f>
        <v/>
      </c>
      <c r="AJ113" s="4">
        <f>IF(AND(טבלה1013[[#This Row],[הווסת פעיל?]]&lt;&gt;1,B114&lt;&gt;1,B114&lt;&gt;""),IF(טבלה1013[[#This Row],[LengthofCycle]]=F114,1,0),"")</f>
        <v>0</v>
      </c>
      <c r="AK113" s="4">
        <f>IF(AND(טבלה1013[[#This Row],[הווסת פעיל?]]&lt;&gt;1,B114&lt;&gt;1,B114&lt;&gt;""),IF(OR(טבלה1013[[#This Row],[LengthofCycle]]=F114,F114=29),1,0),"")</f>
        <v>0</v>
      </c>
      <c r="AL113" s="4">
        <f>IF(AND(טבלה1013[[#This Row],[הווסת פעיל?]]&lt;&gt;1,B114&lt;&gt;1,B114&lt;&gt;""),IF(OR(טבלה1013[[#This Row],[LengthofCycle]]=F114,F114=29,F114=28),1,0),"")</f>
        <v>0</v>
      </c>
      <c r="AY113" s="1">
        <f t="shared" si="20"/>
        <v>0</v>
      </c>
      <c r="AZ113" s="2" t="e">
        <f t="shared" si="21"/>
        <v>#DIV/0!</v>
      </c>
      <c r="BA113" s="2" t="e">
        <f t="shared" si="19"/>
        <v>#DIV/0!</v>
      </c>
    </row>
    <row r="114" spans="1:53" x14ac:dyDescent="0.25">
      <c r="A114" s="1" t="s">
        <v>52</v>
      </c>
      <c r="B114" s="1">
        <v>6</v>
      </c>
      <c r="C114" s="1">
        <v>1</v>
      </c>
      <c r="D114" s="1">
        <v>1</v>
      </c>
      <c r="E114" s="1">
        <v>0</v>
      </c>
      <c r="F114" s="1">
        <v>35</v>
      </c>
      <c r="G114" s="1">
        <f>טבלה1013[[#This Row],[LengthofCycle]]+1</f>
        <v>36</v>
      </c>
      <c r="H114" s="1" t="str">
        <f>IF(IFERROR(LOOKUP(טבלה1013[[#This Row],[ClientID]],קביעויות[השבוע]),FALSE)=טבלה1013[[#This Row],[ClientID]],1,"")</f>
        <v/>
      </c>
      <c r="I114" s="1" t="str">
        <f>IF(AND(טבלה1013[[#This Row],[CycleNumber]]&gt;1,OR(B115="",טבלה1013[[#This Row],[CycleNumber]]&gt;B113)),IF(OR(AND(טבלה1013[[#This Row],[LengthofCycle]]=28,F113=28),AND(טבלה1013[[#This Row],[LengthofCycle]]=35,F113=35)),1,""),"")</f>
        <v/>
      </c>
      <c r="J114" s="1" t="str">
        <f>IF(AND(טבלה1013[[#This Row],[וסת השבוע]]=1,I113=1,טבלה1013[[#This Row],[CycleNumber]]&gt;B113),1,"")</f>
        <v/>
      </c>
      <c r="K114" s="1" t="str">
        <f>IF(טבלה1013[[#This Row],[CycleNumber]]=1,"",IF(טבלה1013[[#This Row],[וסת השבוע]]=1,0,IF(K113="","",IF(K113=0,IF(טבלה1013[[#This Row],[LengthofCycle]]=28,0,1),IF(K113=1,IF(טבלה1013[[#This Row],[LengthofCycle]]+F113=28*2,0,2),IF(K113=2,IF(טבלה1013[[#This Row],[LengthofCycle]]+F113+F112=28*3,0,3),""))))))</f>
        <v/>
      </c>
      <c r="L114" s="1" t="str">
        <f>IF(טבלה1013[[#This Row],[וסת השבוע]]=1,IF(טבלה1013[[#This Row],[וסת השבוע וההפלגה ביחד]]=1,L113+1,0),IF(AND(טבלה1013[[#This Row],[CycleNumber]]&gt;B113,טבלה1013[[#This Row],[CycleNumber]]&gt;1),IF(טבלה1013[[#This Row],[וסת השבוע פעיל?]]&lt;&gt;"",L113+1,""),""))</f>
        <v/>
      </c>
      <c r="M114" s="1" t="str">
        <f>IF(AND(טבלה1013[[#This Row],[וסת השבוע פעיל?]]&lt;&gt;"",טבלה1013[[#This Row],[CycleNumber]]&lt;B115,B115&lt;&gt;"",טבלה1013[[#This Row],[וסת השבוע פעיל?]]&lt;3),IF(K115=0,IF(AND(טבלה1013[[#This Row],[וסת השבוע פעיל?]]&gt;0,I115=1),0,1),0),"")</f>
        <v/>
      </c>
      <c r="N114" s="1" t="str">
        <f t="shared" si="16"/>
        <v/>
      </c>
      <c r="O114" s="1" t="str">
        <f>IF(AND(טבלה1013[[#This Row],[חיזוי - שבוע]]=1,J115=1),1,"")</f>
        <v/>
      </c>
      <c r="P114" s="1" t="str">
        <f>IF(AND(טבלה1013[[#This Row],[חיזוי טוב עם הפלגה?]]=1,טבלה1013[[#This Row],[וסת קבוע אחרון]]&lt;&gt;28,X113=1),1,"")</f>
        <v/>
      </c>
      <c r="Q114" s="1" t="str">
        <f>IF(AND(טבלה1013[[#This Row],[וסת השבוע פעיל?]]&lt;3,OR(טבלה1013[[#This Row],[CycleNumber]]&gt;B115,B115="")),1,"")</f>
        <v/>
      </c>
      <c r="R114" s="1" t="str">
        <f>IF(טבלה1013[[#This Row],[האישה קבעה וסת שבוע?]]=1,IF(טבלה1013[[#This Row],[וסת השבוע פעיל?]]&lt;3,1,0),"")</f>
        <v/>
      </c>
      <c r="S1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" s="1">
        <f t="shared" si="22"/>
        <v>0</v>
      </c>
      <c r="U114" s="1">
        <f t="shared" ref="U114:U177" si="23">IF(B114&gt;3,IF(AND(F114=F113,F113=F112,F112=F111),1,0),"")</f>
        <v>0</v>
      </c>
      <c r="V114" s="1">
        <f t="shared" si="15"/>
        <v>0</v>
      </c>
      <c r="W114" s="1" t="str">
        <f>IF(טבלה1013[[#This Row],[3 הפלגות זהות]]="","",IF(טבלה1013[[#This Row],[3 הפלגות זהות]]=1,טבלה1013[[#This Row],[LengthofCycle]],W113))</f>
        <v/>
      </c>
      <c r="Y114" s="1" t="str">
        <f>IF(OR(טבלה1013[[#This Row],[הווסת פעיל?]]=0,טבלה1013[[#This Row],[הווסת פעיל?]]=""),"",SUM(Y113,טבלה1013[[#This Row],[הווסת פעיל?]]))</f>
        <v/>
      </c>
      <c r="Z114" s="1" t="str">
        <f>IF(AND(טבלה1013[[#This Row],[כמה מחזורים עד עקירה]]&lt;&gt;"",Y115=""),טבלה1013[[#This Row],[כמה מחזורים עד עקירה]],"")</f>
        <v/>
      </c>
      <c r="AA114" s="1" t="str">
        <f>IF(AND(טבלה1013[[#This Row],[הווסת פעיל?]]=1,טבלה1013[[#This Row],[וסת קבוע אחרון]]&lt;&gt;W113),טבלה1013[[#This Row],[וסת קבוע אחרון]],"")</f>
        <v/>
      </c>
      <c r="AB114" s="1" t="str">
        <f>IF(AND(טבלה1013[[#This Row],[הווסת פעיל?]]=1,X113=0,טבלה1013[[#This Row],[וסת קבוע אחרון]]=W113),טבלה1013[[#This Row],[וסת קבוע אחרון]],"")</f>
        <v/>
      </c>
      <c r="AC114" s="1" t="str">
        <f>IF(AND(טבלה1013[[#This Row],[הווסת פעיל?]]=1,X113=0,טבלה1013[[#This Row],[וסת קבוע אחרון]]&lt;&gt;W113),1,"")</f>
        <v/>
      </c>
      <c r="AD114" s="1" t="str">
        <f>IF(AND(טבלה1013[[#This Row],[הווסת פעיל?]]&lt;&gt;"",B115=1),טבלה1013[[#This Row],[CycleNumber]],"")</f>
        <v/>
      </c>
      <c r="AE114" s="1" t="str">
        <f>IF(AND(טבלה1013[[#This Row],[הווסת פעיל?]]&lt;&gt;"",X113=""),טבלה1013[[#This Row],[CycleNumber]],"")</f>
        <v/>
      </c>
      <c r="AF114" s="1" t="str">
        <f>IF(B115=1,"",IF(טבלה1013[[#This Row],[הווסת פעיל?]]=1,IF(טבלה1013[[#This Row],[וסת קבוע אחרון]]=F115,1,0),""))</f>
        <v/>
      </c>
      <c r="AG114" s="1" t="str">
        <f>IF(B115=1,"",IF(טבלה1013[[#This Row],[הווסת פעיל?]]=1,IF(OR(טבלה1013[[#This Row],[וסת קבוע אחרון]]=F115,F115=טבלה1013[[#This Row],[LengthofCycle]]),1,0),""))</f>
        <v/>
      </c>
      <c r="AH114" s="1" t="str">
        <f>IF(B115=1,"",IF(טבלה1013[[#This Row],[הווסת פעיל?]]=1,IF(OR(טבלה1013[[#This Row],[וסת קבוע אחרון]]=F115,F115=טבלה1013[[#This Row],[LengthofCycle]],AND(טבלה1013[[#This Row],[LengthofCycle]]&lt;&gt;טבלה1013[[#This Row],[וסת קבוע אחרון]],OR(F115=28,F115=29))),1,0),""))</f>
        <v/>
      </c>
      <c r="AI114" s="1" t="str">
        <f>IF(AND(טבלה1013[[#This Row],[הווסת פעיל?]]=1,B115=1),1,"")</f>
        <v/>
      </c>
      <c r="AJ114" s="4">
        <f>IF(AND(טבלה1013[[#This Row],[הווסת פעיל?]]&lt;&gt;1,B115&lt;&gt;1,B115&lt;&gt;""),IF(טבלה1013[[#This Row],[LengthofCycle]]=F115,1,0),"")</f>
        <v>0</v>
      </c>
      <c r="AK114" s="4">
        <f>IF(AND(טבלה1013[[#This Row],[הווסת פעיל?]]&lt;&gt;1,B115&lt;&gt;1,B115&lt;&gt;""),IF(OR(טבלה1013[[#This Row],[LengthofCycle]]=F115,F115=29),1,0),"")</f>
        <v>0</v>
      </c>
      <c r="AL114" s="4">
        <f>IF(AND(טבלה1013[[#This Row],[הווסת פעיל?]]&lt;&gt;1,B115&lt;&gt;1,B115&lt;&gt;""),IF(OR(טבלה1013[[#This Row],[LengthofCycle]]=F115,F115=29,F115=28),1,0),"")</f>
        <v>0</v>
      </c>
      <c r="AY114" s="1">
        <f t="shared" si="20"/>
        <v>0</v>
      </c>
      <c r="AZ114" s="2" t="e">
        <f t="shared" si="21"/>
        <v>#DIV/0!</v>
      </c>
      <c r="BA114" s="2" t="e">
        <f t="shared" si="19"/>
        <v>#DIV/0!</v>
      </c>
    </row>
    <row r="115" spans="1:53" x14ac:dyDescent="0.25">
      <c r="A115" s="1" t="s">
        <v>52</v>
      </c>
      <c r="B115" s="1">
        <v>7</v>
      </c>
      <c r="C115" s="1">
        <v>1</v>
      </c>
      <c r="D115" s="1">
        <v>1</v>
      </c>
      <c r="E115" s="1">
        <v>0</v>
      </c>
      <c r="F115" s="1">
        <v>33</v>
      </c>
      <c r="G115" s="1">
        <f>טבלה1013[[#This Row],[LengthofCycle]]+1</f>
        <v>34</v>
      </c>
      <c r="H115" s="1" t="str">
        <f>IF(IFERROR(LOOKUP(טבלה1013[[#This Row],[ClientID]],קביעויות[השבוע]),FALSE)=טבלה1013[[#This Row],[ClientID]],1,"")</f>
        <v/>
      </c>
      <c r="I115" s="1" t="str">
        <f>IF(AND(טבלה1013[[#This Row],[CycleNumber]]&gt;1,OR(B116="",טבלה1013[[#This Row],[CycleNumber]]&gt;B114)),IF(OR(AND(טבלה1013[[#This Row],[LengthofCycle]]=28,F114=28),AND(טבלה1013[[#This Row],[LengthofCycle]]=35,F114=35)),1,""),"")</f>
        <v/>
      </c>
      <c r="J115" s="1" t="str">
        <f>IF(AND(טבלה1013[[#This Row],[וסת השבוע]]=1,I114=1,טבלה1013[[#This Row],[CycleNumber]]&gt;B114),1,"")</f>
        <v/>
      </c>
      <c r="K115" s="1" t="str">
        <f>IF(טבלה1013[[#This Row],[CycleNumber]]=1,"",IF(טבלה1013[[#This Row],[וסת השבוע]]=1,0,IF(K114="","",IF(K114=0,IF(טבלה1013[[#This Row],[LengthofCycle]]=28,0,1),IF(K114=1,IF(טבלה1013[[#This Row],[LengthofCycle]]+F114=28*2,0,2),IF(K114=2,IF(טבלה1013[[#This Row],[LengthofCycle]]+F114+F113=28*3,0,3),""))))))</f>
        <v/>
      </c>
      <c r="L115" s="1" t="str">
        <f>IF(טבלה1013[[#This Row],[וסת השבוע]]=1,IF(טבלה1013[[#This Row],[וסת השבוע וההפלגה ביחד]]=1,L114+1,0),IF(AND(טבלה1013[[#This Row],[CycleNumber]]&gt;B114,טבלה1013[[#This Row],[CycleNumber]]&gt;1),IF(טבלה1013[[#This Row],[וסת השבוע פעיל?]]&lt;&gt;"",L114+1,""),""))</f>
        <v/>
      </c>
      <c r="M115" s="1" t="str">
        <f>IF(AND(טבלה1013[[#This Row],[וסת השבוע פעיל?]]&lt;&gt;"",טבלה1013[[#This Row],[CycleNumber]]&lt;B116,B116&lt;&gt;"",טבלה1013[[#This Row],[וסת השבוע פעיל?]]&lt;3),IF(K116=0,IF(AND(טבלה1013[[#This Row],[וסת השבוע פעיל?]]&gt;0,I116=1),0,1),0),"")</f>
        <v/>
      </c>
      <c r="N115" s="1" t="str">
        <f t="shared" si="16"/>
        <v/>
      </c>
      <c r="O115" s="1" t="str">
        <f>IF(AND(טבלה1013[[#This Row],[חיזוי - שבוע]]=1,J116=1),1,"")</f>
        <v/>
      </c>
      <c r="P115" s="1" t="str">
        <f>IF(AND(טבלה1013[[#This Row],[חיזוי טוב עם הפלגה?]]=1,טבלה1013[[#This Row],[וסת קבוע אחרון]]&lt;&gt;28,X114=1),1,"")</f>
        <v/>
      </c>
      <c r="Q115" s="1" t="str">
        <f>IF(AND(טבלה1013[[#This Row],[וסת השבוע פעיל?]]&lt;3,OR(טבלה1013[[#This Row],[CycleNumber]]&gt;B116,B116="")),1,"")</f>
        <v/>
      </c>
      <c r="R115" s="1" t="str">
        <f>IF(טבלה1013[[#This Row],[האישה קבעה וסת שבוע?]]=1,IF(טבלה1013[[#This Row],[וסת השבוע פעיל?]]&lt;3,1,0),"")</f>
        <v/>
      </c>
      <c r="S1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" s="1">
        <f t="shared" si="22"/>
        <v>0</v>
      </c>
      <c r="U115" s="1">
        <f t="shared" si="23"/>
        <v>0</v>
      </c>
      <c r="V115" s="1">
        <f t="shared" ref="V115:V178" si="24">IF(B115&gt;4,IF(AND(F115=F114,F114=F113,F113=F112,F112=F111),1,0),"")</f>
        <v>0</v>
      </c>
      <c r="W115" s="1" t="str">
        <f>IF(טבלה1013[[#This Row],[3 הפלגות זהות]]="","",IF(טבלה1013[[#This Row],[3 הפלגות זהות]]=1,טבלה1013[[#This Row],[LengthofCycle]],W114))</f>
        <v/>
      </c>
      <c r="Y115" s="1" t="str">
        <f>IF(OR(טבלה1013[[#This Row],[הווסת פעיל?]]=0,טבלה1013[[#This Row],[הווסת פעיל?]]=""),"",SUM(Y114,טבלה1013[[#This Row],[הווסת פעיל?]]))</f>
        <v/>
      </c>
      <c r="Z115" s="1" t="str">
        <f>IF(AND(טבלה1013[[#This Row],[כמה מחזורים עד עקירה]]&lt;&gt;"",Y116=""),טבלה1013[[#This Row],[כמה מחזורים עד עקירה]],"")</f>
        <v/>
      </c>
      <c r="AA115" s="1" t="str">
        <f>IF(AND(טבלה1013[[#This Row],[הווסת פעיל?]]=1,טבלה1013[[#This Row],[וסת קבוע אחרון]]&lt;&gt;W114),טבלה1013[[#This Row],[וסת קבוע אחרון]],"")</f>
        <v/>
      </c>
      <c r="AB115" s="1" t="str">
        <f>IF(AND(טבלה1013[[#This Row],[הווסת פעיל?]]=1,X114=0,טבלה1013[[#This Row],[וסת קבוע אחרון]]=W114),טבלה1013[[#This Row],[וסת קבוע אחרון]],"")</f>
        <v/>
      </c>
      <c r="AC115" s="1" t="str">
        <f>IF(AND(טבלה1013[[#This Row],[הווסת פעיל?]]=1,X114=0,טבלה1013[[#This Row],[וסת קבוע אחרון]]&lt;&gt;W114),1,"")</f>
        <v/>
      </c>
      <c r="AD115" s="1" t="str">
        <f>IF(AND(טבלה1013[[#This Row],[הווסת פעיל?]]&lt;&gt;"",B116=1),טבלה1013[[#This Row],[CycleNumber]],"")</f>
        <v/>
      </c>
      <c r="AE115" s="1" t="str">
        <f>IF(AND(טבלה1013[[#This Row],[הווסת פעיל?]]&lt;&gt;"",X114=""),טבלה1013[[#This Row],[CycleNumber]],"")</f>
        <v/>
      </c>
      <c r="AF115" s="1" t="str">
        <f>IF(B116=1,"",IF(טבלה1013[[#This Row],[הווסת פעיל?]]=1,IF(טבלה1013[[#This Row],[וסת קבוע אחרון]]=F116,1,0),""))</f>
        <v/>
      </c>
      <c r="AG115" s="1" t="str">
        <f>IF(B116=1,"",IF(טבלה1013[[#This Row],[הווסת פעיל?]]=1,IF(OR(טבלה1013[[#This Row],[וסת קבוע אחרון]]=F116,F116=טבלה1013[[#This Row],[LengthofCycle]]),1,0),""))</f>
        <v/>
      </c>
      <c r="AH115" s="1" t="str">
        <f>IF(B116=1,"",IF(טבלה1013[[#This Row],[הווסת פעיל?]]=1,IF(OR(טבלה1013[[#This Row],[וסת קבוע אחרון]]=F116,F116=טבלה1013[[#This Row],[LengthofCycle]],AND(טבלה1013[[#This Row],[LengthofCycle]]&lt;&gt;טבלה1013[[#This Row],[וסת קבוע אחרון]],OR(F116=28,F116=29))),1,0),""))</f>
        <v/>
      </c>
      <c r="AI115" s="1" t="str">
        <f>IF(AND(טבלה1013[[#This Row],[הווסת פעיל?]]=1,B116=1),1,"")</f>
        <v/>
      </c>
      <c r="AJ115" s="4">
        <f>IF(AND(טבלה1013[[#This Row],[הווסת פעיל?]]&lt;&gt;1,B116&lt;&gt;1,B116&lt;&gt;""),IF(טבלה1013[[#This Row],[LengthofCycle]]=F116,1,0),"")</f>
        <v>0</v>
      </c>
      <c r="AK115" s="4">
        <f>IF(AND(טבלה1013[[#This Row],[הווסת פעיל?]]&lt;&gt;1,B116&lt;&gt;1,B116&lt;&gt;""),IF(OR(טבלה1013[[#This Row],[LengthofCycle]]=F116,F116=29),1,0),"")</f>
        <v>0</v>
      </c>
      <c r="AL115" s="4">
        <f>IF(AND(טבלה1013[[#This Row],[הווסת פעיל?]]&lt;&gt;1,B116&lt;&gt;1,B116&lt;&gt;""),IF(OR(טבלה1013[[#This Row],[LengthofCycle]]=F116,F116=29,F116=28),1,0),"")</f>
        <v>0</v>
      </c>
      <c r="AY115" s="1">
        <f t="shared" si="20"/>
        <v>0</v>
      </c>
      <c r="AZ115" s="2" t="e">
        <f t="shared" si="21"/>
        <v>#DIV/0!</v>
      </c>
      <c r="BA115" s="2" t="e">
        <f t="shared" si="19"/>
        <v>#DIV/0!</v>
      </c>
    </row>
    <row r="116" spans="1:53" x14ac:dyDescent="0.25">
      <c r="A116" s="1" t="s">
        <v>52</v>
      </c>
      <c r="B116" s="1">
        <v>8</v>
      </c>
      <c r="C116" s="1">
        <v>1</v>
      </c>
      <c r="D116" s="1">
        <v>1</v>
      </c>
      <c r="E116" s="1">
        <v>0</v>
      </c>
      <c r="F116" s="1">
        <v>31</v>
      </c>
      <c r="G116" s="1">
        <f>טבלה1013[[#This Row],[LengthofCycle]]+1</f>
        <v>32</v>
      </c>
      <c r="H116" s="1" t="str">
        <f>IF(IFERROR(LOOKUP(טבלה1013[[#This Row],[ClientID]],קביעויות[השבוע]),FALSE)=טבלה1013[[#This Row],[ClientID]],1,"")</f>
        <v/>
      </c>
      <c r="I116" s="1" t="str">
        <f>IF(AND(טבלה1013[[#This Row],[CycleNumber]]&gt;1,OR(B117="",טבלה1013[[#This Row],[CycleNumber]]&gt;B115)),IF(OR(AND(טבלה1013[[#This Row],[LengthofCycle]]=28,F115=28),AND(טבלה1013[[#This Row],[LengthofCycle]]=35,F115=35)),1,""),"")</f>
        <v/>
      </c>
      <c r="J116" s="1" t="str">
        <f>IF(AND(טבלה1013[[#This Row],[וסת השבוע]]=1,I115=1,טבלה1013[[#This Row],[CycleNumber]]&gt;B115),1,"")</f>
        <v/>
      </c>
      <c r="K116" s="1" t="str">
        <f>IF(טבלה1013[[#This Row],[CycleNumber]]=1,"",IF(טבלה1013[[#This Row],[וסת השבוע]]=1,0,IF(K115="","",IF(K115=0,IF(טבלה1013[[#This Row],[LengthofCycle]]=28,0,1),IF(K115=1,IF(טבלה1013[[#This Row],[LengthofCycle]]+F115=28*2,0,2),IF(K115=2,IF(טבלה1013[[#This Row],[LengthofCycle]]+F115+F114=28*3,0,3),""))))))</f>
        <v/>
      </c>
      <c r="L116" s="1" t="str">
        <f>IF(טבלה1013[[#This Row],[וסת השבוע]]=1,IF(טבלה1013[[#This Row],[וסת השבוע וההפלגה ביחד]]=1,L115+1,0),IF(AND(טבלה1013[[#This Row],[CycleNumber]]&gt;B115,טבלה1013[[#This Row],[CycleNumber]]&gt;1),IF(טבלה1013[[#This Row],[וסת השבוע פעיל?]]&lt;&gt;"",L115+1,""),""))</f>
        <v/>
      </c>
      <c r="M116" s="1" t="str">
        <f>IF(AND(טבלה1013[[#This Row],[וסת השבוע פעיל?]]&lt;&gt;"",טבלה1013[[#This Row],[CycleNumber]]&lt;B117,B117&lt;&gt;"",טבלה1013[[#This Row],[וסת השבוע פעיל?]]&lt;3),IF(K117=0,IF(AND(טבלה1013[[#This Row],[וסת השבוע פעיל?]]&gt;0,I117=1),0,1),0),"")</f>
        <v/>
      </c>
      <c r="N116" s="1" t="str">
        <f t="shared" si="16"/>
        <v/>
      </c>
      <c r="O116" s="1" t="str">
        <f>IF(AND(טבלה1013[[#This Row],[חיזוי - שבוע]]=1,J117=1),1,"")</f>
        <v/>
      </c>
      <c r="P116" s="1" t="str">
        <f>IF(AND(טבלה1013[[#This Row],[חיזוי טוב עם הפלגה?]]=1,טבלה1013[[#This Row],[וסת קבוע אחרון]]&lt;&gt;28,X115=1),1,"")</f>
        <v/>
      </c>
      <c r="Q116" s="1" t="str">
        <f>IF(AND(טבלה1013[[#This Row],[וסת השבוע פעיל?]]&lt;3,OR(טבלה1013[[#This Row],[CycleNumber]]&gt;B117,B117="")),1,"")</f>
        <v/>
      </c>
      <c r="R116" s="1" t="str">
        <f>IF(טבלה1013[[#This Row],[האישה קבעה וסת שבוע?]]=1,IF(טבלה1013[[#This Row],[וסת השבוע פעיל?]]&lt;3,1,0),"")</f>
        <v/>
      </c>
      <c r="S1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" s="1">
        <f t="shared" si="22"/>
        <v>0</v>
      </c>
      <c r="U116" s="1">
        <f t="shared" si="23"/>
        <v>0</v>
      </c>
      <c r="V116" s="1">
        <f t="shared" si="24"/>
        <v>0</v>
      </c>
      <c r="W116" s="1" t="str">
        <f>IF(טבלה1013[[#This Row],[3 הפלגות זהות]]="","",IF(טבלה1013[[#This Row],[3 הפלגות זהות]]=1,טבלה1013[[#This Row],[LengthofCycle]],W115))</f>
        <v/>
      </c>
      <c r="Y116" s="1" t="str">
        <f>IF(OR(טבלה1013[[#This Row],[הווסת פעיל?]]=0,טבלה1013[[#This Row],[הווסת פעיל?]]=""),"",SUM(Y115,טבלה1013[[#This Row],[הווסת פעיל?]]))</f>
        <v/>
      </c>
      <c r="Z116" s="1" t="str">
        <f>IF(AND(טבלה1013[[#This Row],[כמה מחזורים עד עקירה]]&lt;&gt;"",Y117=""),טבלה1013[[#This Row],[כמה מחזורים עד עקירה]],"")</f>
        <v/>
      </c>
      <c r="AA116" s="1" t="str">
        <f>IF(AND(טבלה1013[[#This Row],[הווסת פעיל?]]=1,טבלה1013[[#This Row],[וסת קבוע אחרון]]&lt;&gt;W115),טבלה1013[[#This Row],[וסת קבוע אחרון]],"")</f>
        <v/>
      </c>
      <c r="AB116" s="1" t="str">
        <f>IF(AND(טבלה1013[[#This Row],[הווסת פעיל?]]=1,X115=0,טבלה1013[[#This Row],[וסת קבוע אחרון]]=W115),טבלה1013[[#This Row],[וסת קבוע אחרון]],"")</f>
        <v/>
      </c>
      <c r="AC116" s="1" t="str">
        <f>IF(AND(טבלה1013[[#This Row],[הווסת פעיל?]]=1,X115=0,טבלה1013[[#This Row],[וסת קבוע אחרון]]&lt;&gt;W115),1,"")</f>
        <v/>
      </c>
      <c r="AD116" s="1" t="str">
        <f>IF(AND(טבלה1013[[#This Row],[הווסת פעיל?]]&lt;&gt;"",B117=1),טבלה1013[[#This Row],[CycleNumber]],"")</f>
        <v/>
      </c>
      <c r="AE116" s="1" t="str">
        <f>IF(AND(טבלה1013[[#This Row],[הווסת פעיל?]]&lt;&gt;"",X115=""),טבלה1013[[#This Row],[CycleNumber]],"")</f>
        <v/>
      </c>
      <c r="AF116" s="1" t="str">
        <f>IF(B117=1,"",IF(טבלה1013[[#This Row],[הווסת פעיל?]]=1,IF(טבלה1013[[#This Row],[וסת קבוע אחרון]]=F117,1,0),""))</f>
        <v/>
      </c>
      <c r="AG116" s="1" t="str">
        <f>IF(B117=1,"",IF(טבלה1013[[#This Row],[הווסת פעיל?]]=1,IF(OR(טבלה1013[[#This Row],[וסת קבוע אחרון]]=F117,F117=טבלה1013[[#This Row],[LengthofCycle]]),1,0),""))</f>
        <v/>
      </c>
      <c r="AH116" s="1" t="str">
        <f>IF(B117=1,"",IF(טבלה1013[[#This Row],[הווסת פעיל?]]=1,IF(OR(טבלה1013[[#This Row],[וסת קבוע אחרון]]=F117,F117=טבלה1013[[#This Row],[LengthofCycle]],AND(טבלה1013[[#This Row],[LengthofCycle]]&lt;&gt;טבלה1013[[#This Row],[וסת קבוע אחרון]],OR(F117=28,F117=29))),1,0),""))</f>
        <v/>
      </c>
      <c r="AI116" s="1" t="str">
        <f>IF(AND(טבלה1013[[#This Row],[הווסת פעיל?]]=1,B117=1),1,"")</f>
        <v/>
      </c>
      <c r="AJ116" s="4">
        <f>IF(AND(טבלה1013[[#This Row],[הווסת פעיל?]]&lt;&gt;1,B117&lt;&gt;1,B117&lt;&gt;""),IF(טבלה1013[[#This Row],[LengthofCycle]]=F117,1,0),"")</f>
        <v>0</v>
      </c>
      <c r="AK116" s="4">
        <f>IF(AND(טבלה1013[[#This Row],[הווסת פעיל?]]&lt;&gt;1,B117&lt;&gt;1,B117&lt;&gt;""),IF(OR(טבלה1013[[#This Row],[LengthofCycle]]=F117,F117=29),1,0),"")</f>
        <v>0</v>
      </c>
      <c r="AL116" s="4">
        <f>IF(AND(טבלה1013[[#This Row],[הווסת פעיל?]]&lt;&gt;1,B117&lt;&gt;1,B117&lt;&gt;""),IF(OR(טבלה1013[[#This Row],[LengthofCycle]]=F117,F117=29,F117=28),1,0),"")</f>
        <v>0</v>
      </c>
      <c r="AY116" s="1">
        <f t="shared" si="20"/>
        <v>0</v>
      </c>
      <c r="AZ116" s="2" t="e">
        <f t="shared" si="21"/>
        <v>#DIV/0!</v>
      </c>
      <c r="BA116" s="2" t="e">
        <f t="shared" si="19"/>
        <v>#DIV/0!</v>
      </c>
    </row>
    <row r="117" spans="1:53" x14ac:dyDescent="0.25">
      <c r="A117" s="1" t="s">
        <v>52</v>
      </c>
      <c r="B117" s="1">
        <v>9</v>
      </c>
      <c r="C117" s="1">
        <v>1</v>
      </c>
      <c r="D117" s="1">
        <v>1</v>
      </c>
      <c r="E117" s="1">
        <v>0</v>
      </c>
      <c r="F117" s="1">
        <v>32</v>
      </c>
      <c r="G117" s="1">
        <f>טבלה1013[[#This Row],[LengthofCycle]]+1</f>
        <v>33</v>
      </c>
      <c r="H117" s="1" t="str">
        <f>IF(IFERROR(LOOKUP(טבלה1013[[#This Row],[ClientID]],קביעויות[השבוע]),FALSE)=טבלה1013[[#This Row],[ClientID]],1,"")</f>
        <v/>
      </c>
      <c r="I117" s="1" t="str">
        <f>IF(AND(טבלה1013[[#This Row],[CycleNumber]]&gt;1,OR(B118="",טבלה1013[[#This Row],[CycleNumber]]&gt;B116)),IF(OR(AND(טבלה1013[[#This Row],[LengthofCycle]]=28,F116=28),AND(טבלה1013[[#This Row],[LengthofCycle]]=35,F116=35)),1,""),"")</f>
        <v/>
      </c>
      <c r="J117" s="1" t="str">
        <f>IF(AND(טבלה1013[[#This Row],[וסת השבוע]]=1,I116=1,טבלה1013[[#This Row],[CycleNumber]]&gt;B116),1,"")</f>
        <v/>
      </c>
      <c r="K117" s="1" t="str">
        <f>IF(טבלה1013[[#This Row],[CycleNumber]]=1,"",IF(טבלה1013[[#This Row],[וסת השבוע]]=1,0,IF(K116="","",IF(K116=0,IF(טבלה1013[[#This Row],[LengthofCycle]]=28,0,1),IF(K116=1,IF(טבלה1013[[#This Row],[LengthofCycle]]+F116=28*2,0,2),IF(K116=2,IF(טבלה1013[[#This Row],[LengthofCycle]]+F116+F115=28*3,0,3),""))))))</f>
        <v/>
      </c>
      <c r="L117" s="1" t="str">
        <f>IF(טבלה1013[[#This Row],[וסת השבוע]]=1,IF(טבלה1013[[#This Row],[וסת השבוע וההפלגה ביחד]]=1,L116+1,0),IF(AND(טבלה1013[[#This Row],[CycleNumber]]&gt;B116,טבלה1013[[#This Row],[CycleNumber]]&gt;1),IF(טבלה1013[[#This Row],[וסת השבוע פעיל?]]&lt;&gt;"",L116+1,""),""))</f>
        <v/>
      </c>
      <c r="M117" s="1" t="str">
        <f>IF(AND(טבלה1013[[#This Row],[וסת השבוע פעיל?]]&lt;&gt;"",טבלה1013[[#This Row],[CycleNumber]]&lt;B118,B118&lt;&gt;"",טבלה1013[[#This Row],[וסת השבוע פעיל?]]&lt;3),IF(K118=0,IF(AND(טבלה1013[[#This Row],[וסת השבוע פעיל?]]&gt;0,I118=1),0,1),0),"")</f>
        <v/>
      </c>
      <c r="N117" s="1" t="str">
        <f t="shared" si="16"/>
        <v/>
      </c>
      <c r="O117" s="1" t="str">
        <f>IF(AND(טבלה1013[[#This Row],[חיזוי - שבוע]]=1,J118=1),1,"")</f>
        <v/>
      </c>
      <c r="P117" s="1" t="str">
        <f>IF(AND(טבלה1013[[#This Row],[חיזוי טוב עם הפלגה?]]=1,טבלה1013[[#This Row],[וסת קבוע אחרון]]&lt;&gt;28,X116=1),1,"")</f>
        <v/>
      </c>
      <c r="Q117" s="1" t="str">
        <f>IF(AND(טבלה1013[[#This Row],[וסת השבוע פעיל?]]&lt;3,OR(טבלה1013[[#This Row],[CycleNumber]]&gt;B118,B118="")),1,"")</f>
        <v/>
      </c>
      <c r="R117" s="1" t="str">
        <f>IF(טבלה1013[[#This Row],[האישה קבעה וסת שבוע?]]=1,IF(טבלה1013[[#This Row],[וסת השבוע פעיל?]]&lt;3,1,0),"")</f>
        <v/>
      </c>
      <c r="S1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" s="1">
        <f t="shared" si="22"/>
        <v>0</v>
      </c>
      <c r="U117" s="1">
        <f t="shared" si="23"/>
        <v>0</v>
      </c>
      <c r="V117" s="1">
        <f t="shared" si="24"/>
        <v>0</v>
      </c>
      <c r="W117" s="1" t="str">
        <f>IF(טבלה1013[[#This Row],[3 הפלגות זהות]]="","",IF(טבלה1013[[#This Row],[3 הפלגות זהות]]=1,טבלה1013[[#This Row],[LengthofCycle]],W116))</f>
        <v/>
      </c>
      <c r="Y117" s="1" t="str">
        <f>IF(OR(טבלה1013[[#This Row],[הווסת פעיל?]]=0,טבלה1013[[#This Row],[הווסת פעיל?]]=""),"",SUM(Y116,טבלה1013[[#This Row],[הווסת פעיל?]]))</f>
        <v/>
      </c>
      <c r="Z117" s="1" t="str">
        <f>IF(AND(טבלה1013[[#This Row],[כמה מחזורים עד עקירה]]&lt;&gt;"",Y118=""),טבלה1013[[#This Row],[כמה מחזורים עד עקירה]],"")</f>
        <v/>
      </c>
      <c r="AA117" s="1" t="str">
        <f>IF(AND(טבלה1013[[#This Row],[הווסת פעיל?]]=1,טבלה1013[[#This Row],[וסת קבוע אחרון]]&lt;&gt;W116),טבלה1013[[#This Row],[וסת קבוע אחרון]],"")</f>
        <v/>
      </c>
      <c r="AB117" s="1" t="str">
        <f>IF(AND(טבלה1013[[#This Row],[הווסת פעיל?]]=1,X116=0,טבלה1013[[#This Row],[וסת קבוע אחרון]]=W116),טבלה1013[[#This Row],[וסת קבוע אחרון]],"")</f>
        <v/>
      </c>
      <c r="AC117" s="1" t="str">
        <f>IF(AND(טבלה1013[[#This Row],[הווסת פעיל?]]=1,X116=0,טבלה1013[[#This Row],[וסת קבוע אחרון]]&lt;&gt;W116),1,"")</f>
        <v/>
      </c>
      <c r="AD117" s="1" t="str">
        <f>IF(AND(טבלה1013[[#This Row],[הווסת פעיל?]]&lt;&gt;"",B118=1),טבלה1013[[#This Row],[CycleNumber]],"")</f>
        <v/>
      </c>
      <c r="AE117" s="1" t="str">
        <f>IF(AND(טבלה1013[[#This Row],[הווסת פעיל?]]&lt;&gt;"",X116=""),טבלה1013[[#This Row],[CycleNumber]],"")</f>
        <v/>
      </c>
      <c r="AF117" s="1" t="str">
        <f>IF(B118=1,"",IF(טבלה1013[[#This Row],[הווסת פעיל?]]=1,IF(טבלה1013[[#This Row],[וסת קבוע אחרון]]=F118,1,0),""))</f>
        <v/>
      </c>
      <c r="AG117" s="1" t="str">
        <f>IF(B118=1,"",IF(טבלה1013[[#This Row],[הווסת פעיל?]]=1,IF(OR(טבלה1013[[#This Row],[וסת קבוע אחרון]]=F118,F118=טבלה1013[[#This Row],[LengthofCycle]]),1,0),""))</f>
        <v/>
      </c>
      <c r="AH117" s="1" t="str">
        <f>IF(B118=1,"",IF(טבלה1013[[#This Row],[הווסת פעיל?]]=1,IF(OR(טבלה1013[[#This Row],[וסת קבוע אחרון]]=F118,F118=טבלה1013[[#This Row],[LengthofCycle]],AND(טבלה1013[[#This Row],[LengthofCycle]]&lt;&gt;טבלה1013[[#This Row],[וסת קבוע אחרון]],OR(F118=28,F118=29))),1,0),""))</f>
        <v/>
      </c>
      <c r="AI117" s="1" t="str">
        <f>IF(AND(טבלה1013[[#This Row],[הווסת פעיל?]]=1,B118=1),1,"")</f>
        <v/>
      </c>
      <c r="AJ117" s="4">
        <f>IF(AND(טבלה1013[[#This Row],[הווסת פעיל?]]&lt;&gt;1,B118&lt;&gt;1,B118&lt;&gt;""),IF(טבלה1013[[#This Row],[LengthofCycle]]=F118,1,0),"")</f>
        <v>0</v>
      </c>
      <c r="AK117" s="4">
        <f>IF(AND(טבלה1013[[#This Row],[הווסת פעיל?]]&lt;&gt;1,B118&lt;&gt;1,B118&lt;&gt;""),IF(OR(טבלה1013[[#This Row],[LengthofCycle]]=F118,F118=29),1,0),"")</f>
        <v>0</v>
      </c>
      <c r="AL117" s="4">
        <f>IF(AND(טבלה1013[[#This Row],[הווסת פעיל?]]&lt;&gt;1,B118&lt;&gt;1,B118&lt;&gt;""),IF(OR(טבלה1013[[#This Row],[LengthofCycle]]=F118,F118=29,F118=28),1,0),"")</f>
        <v>0</v>
      </c>
      <c r="AY117" s="1">
        <f t="shared" si="20"/>
        <v>0</v>
      </c>
      <c r="AZ117" s="2" t="e">
        <f t="shared" si="21"/>
        <v>#DIV/0!</v>
      </c>
      <c r="BA117" s="2" t="e">
        <f t="shared" si="19"/>
        <v>#DIV/0!</v>
      </c>
    </row>
    <row r="118" spans="1:53" x14ac:dyDescent="0.25">
      <c r="A118" s="1" t="s">
        <v>52</v>
      </c>
      <c r="B118" s="1">
        <v>10</v>
      </c>
      <c r="C118" s="1">
        <v>1</v>
      </c>
      <c r="D118" s="1">
        <v>1</v>
      </c>
      <c r="E118" s="1">
        <v>0</v>
      </c>
      <c r="F118" s="1">
        <v>41</v>
      </c>
      <c r="G118" s="1">
        <f>טבלה1013[[#This Row],[LengthofCycle]]+1</f>
        <v>42</v>
      </c>
      <c r="H118" s="1" t="str">
        <f>IF(IFERROR(LOOKUP(טבלה1013[[#This Row],[ClientID]],קביעויות[השבוע]),FALSE)=טבלה1013[[#This Row],[ClientID]],1,"")</f>
        <v/>
      </c>
      <c r="I118" s="1" t="str">
        <f>IF(AND(טבלה1013[[#This Row],[CycleNumber]]&gt;1,OR(B119="",טבלה1013[[#This Row],[CycleNumber]]&gt;B117)),IF(OR(AND(טבלה1013[[#This Row],[LengthofCycle]]=28,F117=28),AND(טבלה1013[[#This Row],[LengthofCycle]]=35,F117=35)),1,""),"")</f>
        <v/>
      </c>
      <c r="J118" s="1" t="str">
        <f>IF(AND(טבלה1013[[#This Row],[וסת השבוע]]=1,I117=1,טבלה1013[[#This Row],[CycleNumber]]&gt;B117),1,"")</f>
        <v/>
      </c>
      <c r="K118" s="1" t="str">
        <f>IF(טבלה1013[[#This Row],[CycleNumber]]=1,"",IF(טבלה1013[[#This Row],[וסת השבוע]]=1,0,IF(K117="","",IF(K117=0,IF(טבלה1013[[#This Row],[LengthofCycle]]=28,0,1),IF(K117=1,IF(טבלה1013[[#This Row],[LengthofCycle]]+F117=28*2,0,2),IF(K117=2,IF(טבלה1013[[#This Row],[LengthofCycle]]+F117+F116=28*3,0,3),""))))))</f>
        <v/>
      </c>
      <c r="L118" s="1" t="str">
        <f>IF(טבלה1013[[#This Row],[וסת השבוע]]=1,IF(טבלה1013[[#This Row],[וסת השבוע וההפלגה ביחד]]=1,L117+1,0),IF(AND(טבלה1013[[#This Row],[CycleNumber]]&gt;B117,טבלה1013[[#This Row],[CycleNumber]]&gt;1),IF(טבלה1013[[#This Row],[וסת השבוע פעיל?]]&lt;&gt;"",L117+1,""),""))</f>
        <v/>
      </c>
      <c r="M118" s="1" t="str">
        <f>IF(AND(טבלה1013[[#This Row],[וסת השבוע פעיל?]]&lt;&gt;"",טבלה1013[[#This Row],[CycleNumber]]&lt;B119,B119&lt;&gt;"",טבלה1013[[#This Row],[וסת השבוע פעיל?]]&lt;3),IF(K119=0,IF(AND(טבלה1013[[#This Row],[וסת השבוע פעיל?]]&gt;0,I119=1),0,1),0),"")</f>
        <v/>
      </c>
      <c r="N118" s="1" t="str">
        <f t="shared" si="16"/>
        <v/>
      </c>
      <c r="O118" s="1" t="str">
        <f>IF(AND(טבלה1013[[#This Row],[חיזוי - שבוע]]=1,J119=1),1,"")</f>
        <v/>
      </c>
      <c r="P118" s="1" t="str">
        <f>IF(AND(טבלה1013[[#This Row],[חיזוי טוב עם הפלגה?]]=1,טבלה1013[[#This Row],[וסת קבוע אחרון]]&lt;&gt;28,X117=1),1,"")</f>
        <v/>
      </c>
      <c r="Q118" s="1" t="str">
        <f>IF(AND(טבלה1013[[#This Row],[וסת השבוע פעיל?]]&lt;3,OR(טבלה1013[[#This Row],[CycleNumber]]&gt;B119,B119="")),1,"")</f>
        <v/>
      </c>
      <c r="R118" s="1" t="str">
        <f>IF(טבלה1013[[#This Row],[האישה קבעה וסת שבוע?]]=1,IF(טבלה1013[[#This Row],[וסת השבוע פעיל?]]&lt;3,1,0),"")</f>
        <v/>
      </c>
      <c r="S1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" s="1">
        <f t="shared" si="22"/>
        <v>0</v>
      </c>
      <c r="U118" s="1">
        <f t="shared" si="23"/>
        <v>0</v>
      </c>
      <c r="V118" s="1">
        <f t="shared" si="24"/>
        <v>0</v>
      </c>
      <c r="W118" s="1" t="str">
        <f>IF(טבלה1013[[#This Row],[3 הפלגות זהות]]="","",IF(טבלה1013[[#This Row],[3 הפלגות זהות]]=1,טבלה1013[[#This Row],[LengthofCycle]],W117))</f>
        <v/>
      </c>
      <c r="Y118" s="1" t="str">
        <f>IF(OR(טבלה1013[[#This Row],[הווסת פעיל?]]=0,טבלה1013[[#This Row],[הווסת פעיל?]]=""),"",SUM(Y117,טבלה1013[[#This Row],[הווסת פעיל?]]))</f>
        <v/>
      </c>
      <c r="Z118" s="1" t="str">
        <f>IF(AND(טבלה1013[[#This Row],[כמה מחזורים עד עקירה]]&lt;&gt;"",Y119=""),טבלה1013[[#This Row],[כמה מחזורים עד עקירה]],"")</f>
        <v/>
      </c>
      <c r="AA118" s="1" t="str">
        <f>IF(AND(טבלה1013[[#This Row],[הווסת פעיל?]]=1,טבלה1013[[#This Row],[וסת קבוע אחרון]]&lt;&gt;W117),טבלה1013[[#This Row],[וסת קבוע אחרון]],"")</f>
        <v/>
      </c>
      <c r="AB118" s="1" t="str">
        <f>IF(AND(טבלה1013[[#This Row],[הווסת פעיל?]]=1,X117=0,טבלה1013[[#This Row],[וסת קבוע אחרון]]=W117),טבלה1013[[#This Row],[וסת קבוע אחרון]],"")</f>
        <v/>
      </c>
      <c r="AC118" s="1" t="str">
        <f>IF(AND(טבלה1013[[#This Row],[הווסת פעיל?]]=1,X117=0,טבלה1013[[#This Row],[וסת קבוע אחרון]]&lt;&gt;W117),1,"")</f>
        <v/>
      </c>
      <c r="AD118" s="1" t="str">
        <f>IF(AND(טבלה1013[[#This Row],[הווסת פעיל?]]&lt;&gt;"",B119=1),טבלה1013[[#This Row],[CycleNumber]],"")</f>
        <v/>
      </c>
      <c r="AE118" s="1" t="str">
        <f>IF(AND(טבלה1013[[#This Row],[הווסת פעיל?]]&lt;&gt;"",X117=""),טבלה1013[[#This Row],[CycleNumber]],"")</f>
        <v/>
      </c>
      <c r="AF118" s="1" t="str">
        <f>IF(B119=1,"",IF(טבלה1013[[#This Row],[הווסת פעיל?]]=1,IF(טבלה1013[[#This Row],[וסת קבוע אחרון]]=F119,1,0),""))</f>
        <v/>
      </c>
      <c r="AG118" s="1" t="str">
        <f>IF(B119=1,"",IF(טבלה1013[[#This Row],[הווסת פעיל?]]=1,IF(OR(טבלה1013[[#This Row],[וסת קבוע אחרון]]=F119,F119=טבלה1013[[#This Row],[LengthofCycle]]),1,0),""))</f>
        <v/>
      </c>
      <c r="AH118" s="1" t="str">
        <f>IF(B119=1,"",IF(טבלה1013[[#This Row],[הווסת פעיל?]]=1,IF(OR(טבלה1013[[#This Row],[וסת קבוע אחרון]]=F119,F119=טבלה1013[[#This Row],[LengthofCycle]],AND(טבלה1013[[#This Row],[LengthofCycle]]&lt;&gt;טבלה1013[[#This Row],[וסת קבוע אחרון]],OR(F119=28,F119=29))),1,0),""))</f>
        <v/>
      </c>
      <c r="AI118" s="1" t="str">
        <f>IF(AND(טבלה1013[[#This Row],[הווסת פעיל?]]=1,B119=1),1,"")</f>
        <v/>
      </c>
      <c r="AJ118" s="4">
        <f>IF(AND(טבלה1013[[#This Row],[הווסת פעיל?]]&lt;&gt;1,B119&lt;&gt;1,B119&lt;&gt;""),IF(טבלה1013[[#This Row],[LengthofCycle]]=F119,1,0),"")</f>
        <v>0</v>
      </c>
      <c r="AK118" s="4">
        <f>IF(AND(טבלה1013[[#This Row],[הווסת פעיל?]]&lt;&gt;1,B119&lt;&gt;1,B119&lt;&gt;""),IF(OR(טבלה1013[[#This Row],[LengthofCycle]]=F119,F119=29),1,0),"")</f>
        <v>0</v>
      </c>
      <c r="AL118" s="4">
        <f>IF(AND(טבלה1013[[#This Row],[הווסת פעיל?]]&lt;&gt;1,B119&lt;&gt;1,B119&lt;&gt;""),IF(OR(טבלה1013[[#This Row],[LengthofCycle]]=F119,F119=29,F119=28),1,0),"")</f>
        <v>0</v>
      </c>
      <c r="AY118" s="1">
        <f t="shared" si="20"/>
        <v>0</v>
      </c>
      <c r="AZ118" s="2" t="e">
        <f t="shared" si="21"/>
        <v>#DIV/0!</v>
      </c>
      <c r="BA118" s="2" t="e">
        <f t="shared" si="19"/>
        <v>#DIV/0!</v>
      </c>
    </row>
    <row r="119" spans="1:53" x14ac:dyDescent="0.25">
      <c r="A119" s="1" t="s">
        <v>52</v>
      </c>
      <c r="B119" s="1">
        <v>11</v>
      </c>
      <c r="C119" s="1">
        <v>1</v>
      </c>
      <c r="D119" s="1">
        <v>1</v>
      </c>
      <c r="E119" s="1">
        <v>0</v>
      </c>
      <c r="F119" s="1">
        <v>38</v>
      </c>
      <c r="G119" s="1">
        <f>טבלה1013[[#This Row],[LengthofCycle]]+1</f>
        <v>39</v>
      </c>
      <c r="H119" s="1" t="str">
        <f>IF(IFERROR(LOOKUP(טבלה1013[[#This Row],[ClientID]],קביעויות[השבוע]),FALSE)=טבלה1013[[#This Row],[ClientID]],1,"")</f>
        <v/>
      </c>
      <c r="I119" s="1" t="str">
        <f>IF(AND(טבלה1013[[#This Row],[CycleNumber]]&gt;1,OR(B120="",טבלה1013[[#This Row],[CycleNumber]]&gt;B118)),IF(OR(AND(טבלה1013[[#This Row],[LengthofCycle]]=28,F118=28),AND(טבלה1013[[#This Row],[LengthofCycle]]=35,F118=35)),1,""),"")</f>
        <v/>
      </c>
      <c r="J119" s="1" t="str">
        <f>IF(AND(טבלה1013[[#This Row],[וסת השבוע]]=1,I118=1,טבלה1013[[#This Row],[CycleNumber]]&gt;B118),1,"")</f>
        <v/>
      </c>
      <c r="K119" s="1" t="str">
        <f>IF(טבלה1013[[#This Row],[CycleNumber]]=1,"",IF(טבלה1013[[#This Row],[וסת השבוע]]=1,0,IF(K118="","",IF(K118=0,IF(טבלה1013[[#This Row],[LengthofCycle]]=28,0,1),IF(K118=1,IF(טבלה1013[[#This Row],[LengthofCycle]]+F118=28*2,0,2),IF(K118=2,IF(טבלה1013[[#This Row],[LengthofCycle]]+F118+F117=28*3,0,3),""))))))</f>
        <v/>
      </c>
      <c r="L119" s="1" t="str">
        <f>IF(טבלה1013[[#This Row],[וסת השבוע]]=1,IF(טבלה1013[[#This Row],[וסת השבוע וההפלגה ביחד]]=1,L118+1,0),IF(AND(טבלה1013[[#This Row],[CycleNumber]]&gt;B118,טבלה1013[[#This Row],[CycleNumber]]&gt;1),IF(טבלה1013[[#This Row],[וסת השבוע פעיל?]]&lt;&gt;"",L118+1,""),""))</f>
        <v/>
      </c>
      <c r="M119" s="1" t="str">
        <f>IF(AND(טבלה1013[[#This Row],[וסת השבוע פעיל?]]&lt;&gt;"",טבלה1013[[#This Row],[CycleNumber]]&lt;B120,B120&lt;&gt;"",טבלה1013[[#This Row],[וסת השבוע פעיל?]]&lt;3),IF(K120=0,IF(AND(טבלה1013[[#This Row],[וסת השבוע פעיל?]]&gt;0,I120=1),0,1),0),"")</f>
        <v/>
      </c>
      <c r="N119" s="1" t="str">
        <f t="shared" si="16"/>
        <v/>
      </c>
      <c r="O119" s="1" t="str">
        <f>IF(AND(טבלה1013[[#This Row],[חיזוי - שבוע]]=1,J120=1),1,"")</f>
        <v/>
      </c>
      <c r="P119" s="1" t="str">
        <f>IF(AND(טבלה1013[[#This Row],[חיזוי טוב עם הפלגה?]]=1,טבלה1013[[#This Row],[וסת קבוע אחרון]]&lt;&gt;28,X118=1),1,"")</f>
        <v/>
      </c>
      <c r="Q119" s="1" t="str">
        <f>IF(AND(טבלה1013[[#This Row],[וסת השבוע פעיל?]]&lt;3,OR(טבלה1013[[#This Row],[CycleNumber]]&gt;B120,B120="")),1,"")</f>
        <v/>
      </c>
      <c r="R119" s="1" t="str">
        <f>IF(טבלה1013[[#This Row],[האישה קבעה וסת שבוע?]]=1,IF(טבלה1013[[#This Row],[וסת השבוע פעיל?]]&lt;3,1,0),"")</f>
        <v/>
      </c>
      <c r="S1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" s="1">
        <f t="shared" si="22"/>
        <v>0</v>
      </c>
      <c r="U119" s="1">
        <f t="shared" si="23"/>
        <v>0</v>
      </c>
      <c r="V119" s="1">
        <f t="shared" si="24"/>
        <v>0</v>
      </c>
      <c r="W119" s="1" t="str">
        <f>IF(טבלה1013[[#This Row],[3 הפלגות זהות]]="","",IF(טבלה1013[[#This Row],[3 הפלגות זהות]]=1,טבלה1013[[#This Row],[LengthofCycle]],W118))</f>
        <v/>
      </c>
      <c r="Y119" s="1" t="str">
        <f>IF(OR(טבלה1013[[#This Row],[הווסת פעיל?]]=0,טבלה1013[[#This Row],[הווסת פעיל?]]=""),"",SUM(Y118,טבלה1013[[#This Row],[הווסת פעיל?]]))</f>
        <v/>
      </c>
      <c r="Z119" s="1" t="str">
        <f>IF(AND(טבלה1013[[#This Row],[כמה מחזורים עד עקירה]]&lt;&gt;"",Y120=""),טבלה1013[[#This Row],[כמה מחזורים עד עקירה]],"")</f>
        <v/>
      </c>
      <c r="AA119" s="1" t="str">
        <f>IF(AND(טבלה1013[[#This Row],[הווסת פעיל?]]=1,טבלה1013[[#This Row],[וסת קבוע אחרון]]&lt;&gt;W118),טבלה1013[[#This Row],[וסת קבוע אחרון]],"")</f>
        <v/>
      </c>
      <c r="AB119" s="1" t="str">
        <f>IF(AND(טבלה1013[[#This Row],[הווסת פעיל?]]=1,X118=0,טבלה1013[[#This Row],[וסת קבוע אחרון]]=W118),טבלה1013[[#This Row],[וסת קבוע אחרון]],"")</f>
        <v/>
      </c>
      <c r="AC119" s="1" t="str">
        <f>IF(AND(טבלה1013[[#This Row],[הווסת פעיל?]]=1,X118=0,טבלה1013[[#This Row],[וסת קבוע אחרון]]&lt;&gt;W118),1,"")</f>
        <v/>
      </c>
      <c r="AD119" s="1" t="str">
        <f>IF(AND(טבלה1013[[#This Row],[הווסת פעיל?]]&lt;&gt;"",B120=1),טבלה1013[[#This Row],[CycleNumber]],"")</f>
        <v/>
      </c>
      <c r="AE119" s="1" t="str">
        <f>IF(AND(טבלה1013[[#This Row],[הווסת פעיל?]]&lt;&gt;"",X118=""),טבלה1013[[#This Row],[CycleNumber]],"")</f>
        <v/>
      </c>
      <c r="AF119" s="1" t="str">
        <f>IF(B120=1,"",IF(טבלה1013[[#This Row],[הווסת פעיל?]]=1,IF(טבלה1013[[#This Row],[וסת קבוע אחרון]]=F120,1,0),""))</f>
        <v/>
      </c>
      <c r="AG119" s="1" t="str">
        <f>IF(B120=1,"",IF(טבלה1013[[#This Row],[הווסת פעיל?]]=1,IF(OR(טבלה1013[[#This Row],[וסת קבוע אחרון]]=F120,F120=טבלה1013[[#This Row],[LengthofCycle]]),1,0),""))</f>
        <v/>
      </c>
      <c r="AH119" s="1" t="str">
        <f>IF(B120=1,"",IF(טבלה1013[[#This Row],[הווסת פעיל?]]=1,IF(OR(טבלה1013[[#This Row],[וסת קבוע אחרון]]=F120,F120=טבלה1013[[#This Row],[LengthofCycle]],AND(טבלה1013[[#This Row],[LengthofCycle]]&lt;&gt;טבלה1013[[#This Row],[וסת קבוע אחרון]],OR(F120=28,F120=29))),1,0),""))</f>
        <v/>
      </c>
      <c r="AI119" s="1" t="str">
        <f>IF(AND(טבלה1013[[#This Row],[הווסת פעיל?]]=1,B120=1),1,"")</f>
        <v/>
      </c>
      <c r="AJ119" s="4">
        <f>IF(AND(טבלה1013[[#This Row],[הווסת פעיל?]]&lt;&gt;1,B120&lt;&gt;1,B120&lt;&gt;""),IF(טבלה1013[[#This Row],[LengthofCycle]]=F120,1,0),"")</f>
        <v>0</v>
      </c>
      <c r="AK119" s="4">
        <f>IF(AND(טבלה1013[[#This Row],[הווסת פעיל?]]&lt;&gt;1,B120&lt;&gt;1,B120&lt;&gt;""),IF(OR(טבלה1013[[#This Row],[LengthofCycle]]=F120,F120=29),1,0),"")</f>
        <v>1</v>
      </c>
      <c r="AL119" s="4">
        <f>IF(AND(טבלה1013[[#This Row],[הווסת פעיל?]]&lt;&gt;1,B120&lt;&gt;1,B120&lt;&gt;""),IF(OR(טבלה1013[[#This Row],[LengthofCycle]]=F120,F120=29,F120=28),1,0),"")</f>
        <v>1</v>
      </c>
      <c r="AY119" s="1">
        <f t="shared" si="20"/>
        <v>0</v>
      </c>
      <c r="AZ119" s="2" t="e">
        <f t="shared" si="21"/>
        <v>#DIV/0!</v>
      </c>
      <c r="BA119" s="2" t="e">
        <f t="shared" si="19"/>
        <v>#DIV/0!</v>
      </c>
    </row>
    <row r="120" spans="1:53" x14ac:dyDescent="0.25">
      <c r="A120" s="1" t="s">
        <v>52</v>
      </c>
      <c r="B120" s="1">
        <v>12</v>
      </c>
      <c r="C120" s="1">
        <v>1</v>
      </c>
      <c r="D120" s="1">
        <v>1</v>
      </c>
      <c r="E120" s="1">
        <v>0</v>
      </c>
      <c r="F120" s="1">
        <v>29</v>
      </c>
      <c r="G120" s="1">
        <f>טבלה1013[[#This Row],[LengthofCycle]]+1</f>
        <v>30</v>
      </c>
      <c r="H120" s="1" t="str">
        <f>IF(IFERROR(LOOKUP(טבלה1013[[#This Row],[ClientID]],קביעויות[השבוע]),FALSE)=טבלה1013[[#This Row],[ClientID]],1,"")</f>
        <v/>
      </c>
      <c r="I120" s="1" t="str">
        <f>IF(AND(טבלה1013[[#This Row],[CycleNumber]]&gt;1,OR(B121="",טבלה1013[[#This Row],[CycleNumber]]&gt;B119)),IF(OR(AND(טבלה1013[[#This Row],[LengthofCycle]]=28,F119=28),AND(טבלה1013[[#This Row],[LengthofCycle]]=35,F119=35)),1,""),"")</f>
        <v/>
      </c>
      <c r="J120" s="1" t="str">
        <f>IF(AND(טבלה1013[[#This Row],[וסת השבוע]]=1,I119=1,טבלה1013[[#This Row],[CycleNumber]]&gt;B119),1,"")</f>
        <v/>
      </c>
      <c r="K120" s="1" t="str">
        <f>IF(טבלה1013[[#This Row],[CycleNumber]]=1,"",IF(טבלה1013[[#This Row],[וסת השבוע]]=1,0,IF(K119="","",IF(K119=0,IF(טבלה1013[[#This Row],[LengthofCycle]]=28,0,1),IF(K119=1,IF(טבלה1013[[#This Row],[LengthofCycle]]+F119=28*2,0,2),IF(K119=2,IF(טבלה1013[[#This Row],[LengthofCycle]]+F119+F118=28*3,0,3),""))))))</f>
        <v/>
      </c>
      <c r="L120" s="1" t="str">
        <f>IF(טבלה1013[[#This Row],[וסת השבוע]]=1,IF(טבלה1013[[#This Row],[וסת השבוע וההפלגה ביחד]]=1,L119+1,0),IF(AND(טבלה1013[[#This Row],[CycleNumber]]&gt;B119,טבלה1013[[#This Row],[CycleNumber]]&gt;1),IF(טבלה1013[[#This Row],[וסת השבוע פעיל?]]&lt;&gt;"",L119+1,""),""))</f>
        <v/>
      </c>
      <c r="M120" s="1" t="str">
        <f>IF(AND(טבלה1013[[#This Row],[וסת השבוע פעיל?]]&lt;&gt;"",טבלה1013[[#This Row],[CycleNumber]]&lt;B121,B121&lt;&gt;"",טבלה1013[[#This Row],[וסת השבוע פעיל?]]&lt;3),IF(K121=0,IF(AND(טבלה1013[[#This Row],[וסת השבוע פעיל?]]&gt;0,I121=1),0,1),0),"")</f>
        <v/>
      </c>
      <c r="N120" s="1" t="str">
        <f t="shared" si="16"/>
        <v/>
      </c>
      <c r="O120" s="1" t="str">
        <f>IF(AND(טבלה1013[[#This Row],[חיזוי - שבוע]]=1,J121=1),1,"")</f>
        <v/>
      </c>
      <c r="P120" s="1" t="str">
        <f>IF(AND(טבלה1013[[#This Row],[חיזוי טוב עם הפלגה?]]=1,טבלה1013[[#This Row],[וסת קבוע אחרון]]&lt;&gt;28,X119=1),1,"")</f>
        <v/>
      </c>
      <c r="Q120" s="1" t="str">
        <f>IF(AND(טבלה1013[[#This Row],[וסת השבוע פעיל?]]&lt;3,OR(טבלה1013[[#This Row],[CycleNumber]]&gt;B121,B121="")),1,"")</f>
        <v/>
      </c>
      <c r="R120" s="1" t="str">
        <f>IF(טבלה1013[[#This Row],[האישה קבעה וסת שבוע?]]=1,IF(טבלה1013[[#This Row],[וסת השבוע פעיל?]]&lt;3,1,0),"")</f>
        <v/>
      </c>
      <c r="S1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" s="1">
        <f t="shared" si="22"/>
        <v>0</v>
      </c>
      <c r="U120" s="1">
        <f t="shared" si="23"/>
        <v>0</v>
      </c>
      <c r="V120" s="1">
        <f t="shared" si="24"/>
        <v>0</v>
      </c>
      <c r="W120" s="1" t="str">
        <f>IF(טבלה1013[[#This Row],[3 הפלגות זהות]]="","",IF(טבלה1013[[#This Row],[3 הפלגות זהות]]=1,טבלה1013[[#This Row],[LengthofCycle]],W119))</f>
        <v/>
      </c>
      <c r="Y120" s="1" t="str">
        <f>IF(OR(טבלה1013[[#This Row],[הווסת פעיל?]]=0,טבלה1013[[#This Row],[הווסת פעיל?]]=""),"",SUM(Y119,טבלה1013[[#This Row],[הווסת פעיל?]]))</f>
        <v/>
      </c>
      <c r="Z120" s="1" t="str">
        <f>IF(AND(טבלה1013[[#This Row],[כמה מחזורים עד עקירה]]&lt;&gt;"",Y121=""),טבלה1013[[#This Row],[כמה מחזורים עד עקירה]],"")</f>
        <v/>
      </c>
      <c r="AA120" s="1" t="str">
        <f>IF(AND(טבלה1013[[#This Row],[הווסת פעיל?]]=1,טבלה1013[[#This Row],[וסת קבוע אחרון]]&lt;&gt;W119),טבלה1013[[#This Row],[וסת קבוע אחרון]],"")</f>
        <v/>
      </c>
      <c r="AB120" s="1" t="str">
        <f>IF(AND(טבלה1013[[#This Row],[הווסת פעיל?]]=1,X119=0,טבלה1013[[#This Row],[וסת קבוע אחרון]]=W119),טבלה1013[[#This Row],[וסת קבוע אחרון]],"")</f>
        <v/>
      </c>
      <c r="AC120" s="1" t="str">
        <f>IF(AND(טבלה1013[[#This Row],[הווסת פעיל?]]=1,X119=0,טבלה1013[[#This Row],[וסת קבוע אחרון]]&lt;&gt;W119),1,"")</f>
        <v/>
      </c>
      <c r="AD120" s="1" t="str">
        <f>IF(AND(טבלה1013[[#This Row],[הווסת פעיל?]]&lt;&gt;"",B121=1),טבלה1013[[#This Row],[CycleNumber]],"")</f>
        <v/>
      </c>
      <c r="AE120" s="1" t="str">
        <f>IF(AND(טבלה1013[[#This Row],[הווסת פעיל?]]&lt;&gt;"",X119=""),טבלה1013[[#This Row],[CycleNumber]],"")</f>
        <v/>
      </c>
      <c r="AF120" s="1" t="str">
        <f>IF(B121=1,"",IF(טבלה1013[[#This Row],[הווסת פעיל?]]=1,IF(טבלה1013[[#This Row],[וסת קבוע אחרון]]=F121,1,0),""))</f>
        <v/>
      </c>
      <c r="AG120" s="1" t="str">
        <f>IF(B121=1,"",IF(טבלה1013[[#This Row],[הווסת פעיל?]]=1,IF(OR(טבלה1013[[#This Row],[וסת קבוע אחרון]]=F121,F121=טבלה1013[[#This Row],[LengthofCycle]]),1,0),""))</f>
        <v/>
      </c>
      <c r="AH120" s="1" t="str">
        <f>IF(B121=1,"",IF(טבלה1013[[#This Row],[הווסת פעיל?]]=1,IF(OR(טבלה1013[[#This Row],[וסת קבוע אחרון]]=F121,F121=טבלה1013[[#This Row],[LengthofCycle]],AND(טבלה1013[[#This Row],[LengthofCycle]]&lt;&gt;טבלה1013[[#This Row],[וסת קבוע אחרון]],OR(F121=28,F121=29))),1,0),""))</f>
        <v/>
      </c>
      <c r="AI120" s="1" t="str">
        <f>IF(AND(טבלה1013[[#This Row],[הווסת פעיל?]]=1,B121=1),1,"")</f>
        <v/>
      </c>
      <c r="AJ120" s="4" t="str">
        <f>IF(AND(טבלה1013[[#This Row],[הווסת פעיל?]]&lt;&gt;1,B121&lt;&gt;1,B121&lt;&gt;""),IF(טבלה1013[[#This Row],[LengthofCycle]]=F121,1,0),"")</f>
        <v/>
      </c>
      <c r="AK120" s="4" t="str">
        <f>IF(AND(טבלה1013[[#This Row],[הווסת פעיל?]]&lt;&gt;1,B121&lt;&gt;1,B121&lt;&gt;""),IF(OR(טבלה1013[[#This Row],[LengthofCycle]]=F121,F121=29),1,0),"")</f>
        <v/>
      </c>
      <c r="AL120" s="4" t="str">
        <f>IF(AND(טבלה1013[[#This Row],[הווסת פעיל?]]&lt;&gt;1,B121&lt;&gt;1,B121&lt;&gt;""),IF(OR(טבלה1013[[#This Row],[LengthofCycle]]=F121,F121=29,F121=28),1,0),"")</f>
        <v/>
      </c>
      <c r="AY120" s="1">
        <f t="shared" si="20"/>
        <v>0</v>
      </c>
      <c r="AZ120" s="2" t="e">
        <f t="shared" si="21"/>
        <v>#DIV/0!</v>
      </c>
      <c r="BA120" s="2" t="e">
        <f t="shared" si="19"/>
        <v>#DIV/0!</v>
      </c>
    </row>
    <row r="121" spans="1:53" x14ac:dyDescent="0.25">
      <c r="A121" s="1" t="s">
        <v>53</v>
      </c>
      <c r="B121" s="1">
        <v>1</v>
      </c>
      <c r="C121" s="1">
        <v>0</v>
      </c>
      <c r="D121" s="1">
        <v>1</v>
      </c>
      <c r="E121" s="1">
        <v>1</v>
      </c>
      <c r="F121" s="1">
        <v>33</v>
      </c>
      <c r="G121" s="1">
        <f>טבלה1013[[#This Row],[LengthofCycle]]+1</f>
        <v>34</v>
      </c>
      <c r="H121" s="1" t="str">
        <f>IF(IFERROR(LOOKUP(טבלה1013[[#This Row],[ClientID]],קביעויות[השבוע]),FALSE)=טבלה1013[[#This Row],[ClientID]],1,"")</f>
        <v/>
      </c>
      <c r="I121" s="1" t="str">
        <f>IF(AND(טבלה1013[[#This Row],[CycleNumber]]&gt;1,OR(B122="",טבלה1013[[#This Row],[CycleNumber]]&gt;B120)),IF(OR(AND(טבלה1013[[#This Row],[LengthofCycle]]=28,F120=28),AND(טבלה1013[[#This Row],[LengthofCycle]]=35,F120=35)),1,""),"")</f>
        <v/>
      </c>
      <c r="J121" s="1" t="str">
        <f>IF(AND(טבלה1013[[#This Row],[וסת השבוע]]=1,I120=1,טבלה1013[[#This Row],[CycleNumber]]&gt;B120),1,"")</f>
        <v/>
      </c>
      <c r="K121" s="1" t="str">
        <f>IF(טבלה1013[[#This Row],[CycleNumber]]=1,"",IF(טבלה1013[[#This Row],[וסת השבוע]]=1,0,IF(K120="","",IF(K120=0,IF(טבלה1013[[#This Row],[LengthofCycle]]=28,0,1),IF(K120=1,IF(טבלה1013[[#This Row],[LengthofCycle]]+F120=28*2,0,2),IF(K120=2,IF(טבלה1013[[#This Row],[LengthofCycle]]+F120+F119=28*3,0,3),""))))))</f>
        <v/>
      </c>
      <c r="L121" s="1" t="str">
        <f>IF(טבלה1013[[#This Row],[וסת השבוע]]=1,IF(טבלה1013[[#This Row],[וסת השבוע וההפלגה ביחד]]=1,L120+1,0),IF(AND(טבלה1013[[#This Row],[CycleNumber]]&gt;B120,טבלה1013[[#This Row],[CycleNumber]]&gt;1),IF(טבלה1013[[#This Row],[וסת השבוע פעיל?]]&lt;&gt;"",L120+1,""),""))</f>
        <v/>
      </c>
      <c r="M121" s="1" t="str">
        <f>IF(AND(טבלה1013[[#This Row],[וסת השבוע פעיל?]]&lt;&gt;"",טבלה1013[[#This Row],[CycleNumber]]&lt;B122,B122&lt;&gt;"",טבלה1013[[#This Row],[וסת השבוע פעיל?]]&lt;3),IF(K122=0,IF(AND(טבלה1013[[#This Row],[וסת השבוע פעיל?]]&gt;0,I122=1),0,1),0),"")</f>
        <v/>
      </c>
      <c r="N121" s="1" t="str">
        <f t="shared" si="16"/>
        <v/>
      </c>
      <c r="O121" s="1" t="str">
        <f>IF(AND(טבלה1013[[#This Row],[חיזוי - שבוע]]=1,J122=1),1,"")</f>
        <v/>
      </c>
      <c r="P121" s="1" t="str">
        <f>IF(AND(טבלה1013[[#This Row],[חיזוי טוב עם הפלגה?]]=1,טבלה1013[[#This Row],[וסת קבוע אחרון]]&lt;&gt;28,X120=1),1,"")</f>
        <v/>
      </c>
      <c r="Q121" s="1" t="str">
        <f>IF(AND(טבלה1013[[#This Row],[וסת השבוע פעיל?]]&lt;3,OR(טבלה1013[[#This Row],[CycleNumber]]&gt;B122,B122="")),1,"")</f>
        <v/>
      </c>
      <c r="R121" s="1" t="str">
        <f>IF(טבלה1013[[#This Row],[האישה קבעה וסת שבוע?]]=1,IF(טבלה1013[[#This Row],[וסת השבוע פעיל?]]&lt;3,1,0),"")</f>
        <v/>
      </c>
      <c r="S1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" s="1" t="str">
        <f t="shared" si="22"/>
        <v/>
      </c>
      <c r="U121" s="1" t="str">
        <f t="shared" si="23"/>
        <v/>
      </c>
      <c r="V121" s="1" t="str">
        <f t="shared" si="24"/>
        <v/>
      </c>
      <c r="W121" s="1" t="str">
        <f>IF(טבלה1013[[#This Row],[3 הפלגות זהות]]="","",IF(טבלה1013[[#This Row],[3 הפלגות זהות]]=1,טבלה1013[[#This Row],[LengthofCycle]],W120))</f>
        <v/>
      </c>
      <c r="Y121" s="1" t="str">
        <f>IF(OR(טבלה1013[[#This Row],[הווסת פעיל?]]=0,טבלה1013[[#This Row],[הווסת פעיל?]]=""),"",SUM(Y120,טבלה1013[[#This Row],[הווסת פעיל?]]))</f>
        <v/>
      </c>
      <c r="Z121" s="1" t="str">
        <f>IF(AND(טבלה1013[[#This Row],[כמה מחזורים עד עקירה]]&lt;&gt;"",Y122=""),טבלה1013[[#This Row],[כמה מחזורים עד עקירה]],"")</f>
        <v/>
      </c>
      <c r="AA121" s="1" t="str">
        <f>IF(AND(טבלה1013[[#This Row],[הווסת פעיל?]]=1,טבלה1013[[#This Row],[וסת קבוע אחרון]]&lt;&gt;W120),טבלה1013[[#This Row],[וסת קבוע אחרון]],"")</f>
        <v/>
      </c>
      <c r="AB121" s="1" t="str">
        <f>IF(AND(טבלה1013[[#This Row],[הווסת פעיל?]]=1,X120=0,טבלה1013[[#This Row],[וסת קבוע אחרון]]=W120),טבלה1013[[#This Row],[וסת קבוע אחרון]],"")</f>
        <v/>
      </c>
      <c r="AC121" s="1" t="str">
        <f>IF(AND(טבלה1013[[#This Row],[הווסת פעיל?]]=1,X120=0,טבלה1013[[#This Row],[וסת קבוע אחרון]]&lt;&gt;W120),1,"")</f>
        <v/>
      </c>
      <c r="AD121" s="1" t="str">
        <f>IF(AND(טבלה1013[[#This Row],[הווסת פעיל?]]&lt;&gt;"",B122=1),טבלה1013[[#This Row],[CycleNumber]],"")</f>
        <v/>
      </c>
      <c r="AE121" s="1" t="str">
        <f>IF(AND(טבלה1013[[#This Row],[הווסת פעיל?]]&lt;&gt;"",X120=""),טבלה1013[[#This Row],[CycleNumber]],"")</f>
        <v/>
      </c>
      <c r="AF121" s="1" t="str">
        <f>IF(B122=1,"",IF(טבלה1013[[#This Row],[הווסת פעיל?]]=1,IF(טבלה1013[[#This Row],[וסת קבוע אחרון]]=F122,1,0),""))</f>
        <v/>
      </c>
      <c r="AG121" s="1" t="str">
        <f>IF(B122=1,"",IF(טבלה1013[[#This Row],[הווסת פעיל?]]=1,IF(OR(טבלה1013[[#This Row],[וסת קבוע אחרון]]=F122,F122=טבלה1013[[#This Row],[LengthofCycle]]),1,0),""))</f>
        <v/>
      </c>
      <c r="AH121" s="1" t="str">
        <f>IF(B122=1,"",IF(טבלה1013[[#This Row],[הווסת פעיל?]]=1,IF(OR(טבלה1013[[#This Row],[וסת קבוע אחרון]]=F122,F122=טבלה1013[[#This Row],[LengthofCycle]],AND(טבלה1013[[#This Row],[LengthofCycle]]&lt;&gt;טבלה1013[[#This Row],[וסת קבוע אחרון]],OR(F122=28,F122=29))),1,0),""))</f>
        <v/>
      </c>
      <c r="AI121" s="1" t="str">
        <f>IF(AND(טבלה1013[[#This Row],[הווסת פעיל?]]=1,B122=1),1,"")</f>
        <v/>
      </c>
      <c r="AJ121" s="4">
        <f>IF(AND(טבלה1013[[#This Row],[הווסת פעיל?]]&lt;&gt;1,B122&lt;&gt;1,B122&lt;&gt;""),IF(טבלה1013[[#This Row],[LengthofCycle]]=F122,1,0),"")</f>
        <v>1</v>
      </c>
      <c r="AK121" s="4">
        <f>IF(AND(טבלה1013[[#This Row],[הווסת פעיל?]]&lt;&gt;1,B122&lt;&gt;1,B122&lt;&gt;""),IF(OR(טבלה1013[[#This Row],[LengthofCycle]]=F122,F122=29),1,0),"")</f>
        <v>1</v>
      </c>
      <c r="AL121" s="4">
        <f>IF(AND(טבלה1013[[#This Row],[הווסת פעיל?]]&lt;&gt;1,B122&lt;&gt;1,B122&lt;&gt;""),IF(OR(טבלה1013[[#This Row],[LengthofCycle]]=F122,F122=29,F122=28),1,0),"")</f>
        <v>1</v>
      </c>
      <c r="AY121" s="1">
        <f t="shared" si="20"/>
        <v>0</v>
      </c>
      <c r="AZ121" s="2" t="e">
        <f t="shared" si="21"/>
        <v>#DIV/0!</v>
      </c>
      <c r="BA121" s="2" t="e">
        <f t="shared" si="19"/>
        <v>#DIV/0!</v>
      </c>
    </row>
    <row r="122" spans="1:53" x14ac:dyDescent="0.25">
      <c r="A122" s="1" t="s">
        <v>53</v>
      </c>
      <c r="B122" s="1">
        <v>2</v>
      </c>
      <c r="C122" s="1">
        <v>0</v>
      </c>
      <c r="D122" s="1">
        <v>0</v>
      </c>
      <c r="E122" s="1">
        <v>1</v>
      </c>
      <c r="F122" s="1">
        <v>33</v>
      </c>
      <c r="G122" s="1">
        <f>טבלה1013[[#This Row],[LengthofCycle]]+1</f>
        <v>34</v>
      </c>
      <c r="H122" s="1" t="str">
        <f>IF(IFERROR(LOOKUP(טבלה1013[[#This Row],[ClientID]],קביעויות[השבוע]),FALSE)=טבלה1013[[#This Row],[ClientID]],1,"")</f>
        <v/>
      </c>
      <c r="I122" s="1" t="str">
        <f>IF(AND(טבלה1013[[#This Row],[CycleNumber]]&gt;1,OR(B123="",טבלה1013[[#This Row],[CycleNumber]]&gt;B121)),IF(OR(AND(טבלה1013[[#This Row],[LengthofCycle]]=28,F121=28),AND(טבלה1013[[#This Row],[LengthofCycle]]=35,F121=35)),1,""),"")</f>
        <v/>
      </c>
      <c r="J122" s="1" t="str">
        <f>IF(AND(טבלה1013[[#This Row],[וסת השבוע]]=1,I121=1,טבלה1013[[#This Row],[CycleNumber]]&gt;B121),1,"")</f>
        <v/>
      </c>
      <c r="K122" s="1" t="str">
        <f>IF(טבלה1013[[#This Row],[CycleNumber]]=1,"",IF(טבלה1013[[#This Row],[וסת השבוע]]=1,0,IF(K121="","",IF(K121=0,IF(טבלה1013[[#This Row],[LengthofCycle]]=28,0,1),IF(K121=1,IF(טבלה1013[[#This Row],[LengthofCycle]]+F121=28*2,0,2),IF(K121=2,IF(טבלה1013[[#This Row],[LengthofCycle]]+F121+F120=28*3,0,3),""))))))</f>
        <v/>
      </c>
      <c r="L122" s="1" t="str">
        <f>IF(טבלה1013[[#This Row],[וסת השבוע]]=1,IF(טבלה1013[[#This Row],[וסת השבוע וההפלגה ביחד]]=1,L121+1,0),IF(AND(טבלה1013[[#This Row],[CycleNumber]]&gt;B121,טבלה1013[[#This Row],[CycleNumber]]&gt;1),IF(טבלה1013[[#This Row],[וסת השבוע פעיל?]]&lt;&gt;"",L121+1,""),""))</f>
        <v/>
      </c>
      <c r="M122" s="1" t="str">
        <f>IF(AND(טבלה1013[[#This Row],[וסת השבוע פעיל?]]&lt;&gt;"",טבלה1013[[#This Row],[CycleNumber]]&lt;B123,B123&lt;&gt;"",טבלה1013[[#This Row],[וסת השבוע פעיל?]]&lt;3),IF(K123=0,IF(AND(טבלה1013[[#This Row],[וסת השבוע פעיל?]]&gt;0,I123=1),0,1),0),"")</f>
        <v/>
      </c>
      <c r="N122" s="1" t="str">
        <f t="shared" si="16"/>
        <v/>
      </c>
      <c r="O122" s="1" t="str">
        <f>IF(AND(טבלה1013[[#This Row],[חיזוי - שבוע]]=1,J123=1),1,"")</f>
        <v/>
      </c>
      <c r="P122" s="1" t="str">
        <f>IF(AND(טבלה1013[[#This Row],[חיזוי טוב עם הפלגה?]]=1,טבלה1013[[#This Row],[וסת קבוע אחרון]]&lt;&gt;28,X121=1),1,"")</f>
        <v/>
      </c>
      <c r="Q122" s="1" t="str">
        <f>IF(AND(טבלה1013[[#This Row],[וסת השבוע פעיל?]]&lt;3,OR(טבלה1013[[#This Row],[CycleNumber]]&gt;B123,B123="")),1,"")</f>
        <v/>
      </c>
      <c r="R122" s="1" t="str">
        <f>IF(טבלה1013[[#This Row],[האישה קבעה וסת שבוע?]]=1,IF(טבלה1013[[#This Row],[וסת השבוע פעיל?]]&lt;3,1,0),"")</f>
        <v/>
      </c>
      <c r="S1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" s="1" t="str">
        <f t="shared" si="22"/>
        <v/>
      </c>
      <c r="U122" s="1" t="str">
        <f t="shared" si="23"/>
        <v/>
      </c>
      <c r="V122" s="1" t="str">
        <f t="shared" si="24"/>
        <v/>
      </c>
      <c r="W122" s="1" t="str">
        <f>IF(טבלה1013[[#This Row],[3 הפלגות זהות]]="","",IF(טבלה1013[[#This Row],[3 הפלגות זהות]]=1,טבלה1013[[#This Row],[LengthofCycle]],W121))</f>
        <v/>
      </c>
      <c r="Y122" s="1" t="str">
        <f>IF(OR(טבלה1013[[#This Row],[הווסת פעיל?]]=0,טבלה1013[[#This Row],[הווסת פעיל?]]=""),"",SUM(Y121,טבלה1013[[#This Row],[הווסת פעיל?]]))</f>
        <v/>
      </c>
      <c r="Z122" s="1" t="str">
        <f>IF(AND(טבלה1013[[#This Row],[כמה מחזורים עד עקירה]]&lt;&gt;"",Y123=""),טבלה1013[[#This Row],[כמה מחזורים עד עקירה]],"")</f>
        <v/>
      </c>
      <c r="AA122" s="1" t="str">
        <f>IF(AND(טבלה1013[[#This Row],[הווסת פעיל?]]=1,טבלה1013[[#This Row],[וסת קבוע אחרון]]&lt;&gt;W121),טבלה1013[[#This Row],[וסת קבוע אחרון]],"")</f>
        <v/>
      </c>
      <c r="AB122" s="1" t="str">
        <f>IF(AND(טבלה1013[[#This Row],[הווסת פעיל?]]=1,X121=0,טבלה1013[[#This Row],[וסת קבוע אחרון]]=W121),טבלה1013[[#This Row],[וסת קבוע אחרון]],"")</f>
        <v/>
      </c>
      <c r="AC122" s="1" t="str">
        <f>IF(AND(טבלה1013[[#This Row],[הווסת פעיל?]]=1,X121=0,טבלה1013[[#This Row],[וסת קבוע אחרון]]&lt;&gt;W121),1,"")</f>
        <v/>
      </c>
      <c r="AD122" s="1" t="str">
        <f>IF(AND(טבלה1013[[#This Row],[הווסת פעיל?]]&lt;&gt;"",B123=1),טבלה1013[[#This Row],[CycleNumber]],"")</f>
        <v/>
      </c>
      <c r="AE122" s="1" t="str">
        <f>IF(AND(טבלה1013[[#This Row],[הווסת פעיל?]]&lt;&gt;"",X121=""),טבלה1013[[#This Row],[CycleNumber]],"")</f>
        <v/>
      </c>
      <c r="AF122" s="1" t="str">
        <f>IF(B123=1,"",IF(טבלה1013[[#This Row],[הווסת פעיל?]]=1,IF(טבלה1013[[#This Row],[וסת קבוע אחרון]]=F123,1,0),""))</f>
        <v/>
      </c>
      <c r="AG122" s="1" t="str">
        <f>IF(B123=1,"",IF(טבלה1013[[#This Row],[הווסת פעיל?]]=1,IF(OR(טבלה1013[[#This Row],[וסת קבוע אחרון]]=F123,F123=טבלה1013[[#This Row],[LengthofCycle]]),1,0),""))</f>
        <v/>
      </c>
      <c r="AH122" s="1" t="str">
        <f>IF(B123=1,"",IF(טבלה1013[[#This Row],[הווסת פעיל?]]=1,IF(OR(טבלה1013[[#This Row],[וסת קבוע אחרון]]=F123,F123=טבלה1013[[#This Row],[LengthofCycle]],AND(טבלה1013[[#This Row],[LengthofCycle]]&lt;&gt;טבלה1013[[#This Row],[וסת קבוע אחרון]],OR(F123=28,F123=29))),1,0),""))</f>
        <v/>
      </c>
      <c r="AI122" s="1" t="str">
        <f>IF(AND(טבלה1013[[#This Row],[הווסת פעיל?]]=1,B123=1),1,"")</f>
        <v/>
      </c>
      <c r="AJ122" s="4">
        <f>IF(AND(טבלה1013[[#This Row],[הווסת פעיל?]]&lt;&gt;1,B123&lt;&gt;1,B123&lt;&gt;""),IF(טבלה1013[[#This Row],[LengthofCycle]]=F123,1,0),"")</f>
        <v>0</v>
      </c>
      <c r="AK122" s="4">
        <f>IF(AND(טבלה1013[[#This Row],[הווסת פעיל?]]&lt;&gt;1,B123&lt;&gt;1,B123&lt;&gt;""),IF(OR(טבלה1013[[#This Row],[LengthofCycle]]=F123,F123=29),1,0),"")</f>
        <v>0</v>
      </c>
      <c r="AL122" s="4">
        <f>IF(AND(טבלה1013[[#This Row],[הווסת פעיל?]]&lt;&gt;1,B123&lt;&gt;1,B123&lt;&gt;""),IF(OR(טבלה1013[[#This Row],[LengthofCycle]]=F123,F123=29,F123=28),1,0),"")</f>
        <v>0</v>
      </c>
      <c r="AY122" s="1">
        <f t="shared" si="20"/>
        <v>0</v>
      </c>
      <c r="AZ122" s="2" t="e">
        <f t="shared" si="21"/>
        <v>#DIV/0!</v>
      </c>
      <c r="BA122" s="2" t="e">
        <f t="shared" si="19"/>
        <v>#DIV/0!</v>
      </c>
    </row>
    <row r="123" spans="1:53" x14ac:dyDescent="0.25">
      <c r="A123" s="1" t="s">
        <v>53</v>
      </c>
      <c r="B123" s="1">
        <v>3</v>
      </c>
      <c r="C123" s="1">
        <v>0</v>
      </c>
      <c r="D123" s="1">
        <v>1</v>
      </c>
      <c r="E123" s="1">
        <v>1</v>
      </c>
      <c r="F123" s="1">
        <v>34</v>
      </c>
      <c r="G123" s="1">
        <f>טבלה1013[[#This Row],[LengthofCycle]]+1</f>
        <v>35</v>
      </c>
      <c r="H123" s="1" t="str">
        <f>IF(IFERROR(LOOKUP(טבלה1013[[#This Row],[ClientID]],קביעויות[השבוע]),FALSE)=טבלה1013[[#This Row],[ClientID]],1,"")</f>
        <v/>
      </c>
      <c r="I123" s="1" t="str">
        <f>IF(AND(טבלה1013[[#This Row],[CycleNumber]]&gt;1,OR(B124="",טבלה1013[[#This Row],[CycleNumber]]&gt;B122)),IF(OR(AND(טבלה1013[[#This Row],[LengthofCycle]]=28,F122=28),AND(טבלה1013[[#This Row],[LengthofCycle]]=35,F122=35)),1,""),"")</f>
        <v/>
      </c>
      <c r="J123" s="1" t="str">
        <f>IF(AND(טבלה1013[[#This Row],[וסת השבוע]]=1,I122=1,טבלה1013[[#This Row],[CycleNumber]]&gt;B122),1,"")</f>
        <v/>
      </c>
      <c r="K123" s="1" t="str">
        <f>IF(טבלה1013[[#This Row],[CycleNumber]]=1,"",IF(טבלה1013[[#This Row],[וסת השבוע]]=1,0,IF(K122="","",IF(K122=0,IF(טבלה1013[[#This Row],[LengthofCycle]]=28,0,1),IF(K122=1,IF(טבלה1013[[#This Row],[LengthofCycle]]+F122=28*2,0,2),IF(K122=2,IF(טבלה1013[[#This Row],[LengthofCycle]]+F122+F121=28*3,0,3),""))))))</f>
        <v/>
      </c>
      <c r="L123" s="1" t="str">
        <f>IF(טבלה1013[[#This Row],[וסת השבוע]]=1,IF(טבלה1013[[#This Row],[וסת השבוע וההפלגה ביחד]]=1,L122+1,0),IF(AND(טבלה1013[[#This Row],[CycleNumber]]&gt;B122,טבלה1013[[#This Row],[CycleNumber]]&gt;1),IF(טבלה1013[[#This Row],[וסת השבוע פעיל?]]&lt;&gt;"",L122+1,""),""))</f>
        <v/>
      </c>
      <c r="M123" s="1" t="str">
        <f>IF(AND(טבלה1013[[#This Row],[וסת השבוע פעיל?]]&lt;&gt;"",טבלה1013[[#This Row],[CycleNumber]]&lt;B124,B124&lt;&gt;"",טבלה1013[[#This Row],[וסת השבוע פעיל?]]&lt;3),IF(K124=0,IF(AND(טבלה1013[[#This Row],[וסת השבוע פעיל?]]&gt;0,I124=1),0,1),0),"")</f>
        <v/>
      </c>
      <c r="N123" s="1" t="str">
        <f t="shared" si="16"/>
        <v/>
      </c>
      <c r="O123" s="1" t="str">
        <f>IF(AND(טבלה1013[[#This Row],[חיזוי - שבוע]]=1,J124=1),1,"")</f>
        <v/>
      </c>
      <c r="P123" s="1" t="str">
        <f>IF(AND(טבלה1013[[#This Row],[חיזוי טוב עם הפלגה?]]=1,טבלה1013[[#This Row],[וסת קבוע אחרון]]&lt;&gt;28,X122=1),1,"")</f>
        <v/>
      </c>
      <c r="Q123" s="1" t="str">
        <f>IF(AND(טבלה1013[[#This Row],[וסת השבוע פעיל?]]&lt;3,OR(טבלה1013[[#This Row],[CycleNumber]]&gt;B124,B124="")),1,"")</f>
        <v/>
      </c>
      <c r="R123" s="1" t="str">
        <f>IF(טבלה1013[[#This Row],[האישה קבעה וסת שבוע?]]=1,IF(טבלה1013[[#This Row],[וסת השבוע פעיל?]]&lt;3,1,0),"")</f>
        <v/>
      </c>
      <c r="S1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" s="1">
        <f t="shared" si="22"/>
        <v>0</v>
      </c>
      <c r="U123" s="1" t="str">
        <f t="shared" si="23"/>
        <v/>
      </c>
      <c r="V123" s="1" t="str">
        <f t="shared" si="24"/>
        <v/>
      </c>
      <c r="W123" s="1" t="str">
        <f>IF(טבלה1013[[#This Row],[3 הפלגות זהות]]="","",IF(טבלה1013[[#This Row],[3 הפלגות זהות]]=1,טבלה1013[[#This Row],[LengthofCycle]],W122))</f>
        <v/>
      </c>
      <c r="Y123" s="1" t="str">
        <f>IF(OR(טבלה1013[[#This Row],[הווסת פעיל?]]=0,טבלה1013[[#This Row],[הווסת פעיל?]]=""),"",SUM(Y122,טבלה1013[[#This Row],[הווסת פעיל?]]))</f>
        <v/>
      </c>
      <c r="Z123" s="1" t="str">
        <f>IF(AND(טבלה1013[[#This Row],[כמה מחזורים עד עקירה]]&lt;&gt;"",Y124=""),טבלה1013[[#This Row],[כמה מחזורים עד עקירה]],"")</f>
        <v/>
      </c>
      <c r="AA123" s="1" t="str">
        <f>IF(AND(טבלה1013[[#This Row],[הווסת פעיל?]]=1,טבלה1013[[#This Row],[וסת קבוע אחרון]]&lt;&gt;W122),טבלה1013[[#This Row],[וסת קבוע אחרון]],"")</f>
        <v/>
      </c>
      <c r="AB123" s="1" t="str">
        <f>IF(AND(טבלה1013[[#This Row],[הווסת פעיל?]]=1,X122=0,טבלה1013[[#This Row],[וסת קבוע אחרון]]=W122),טבלה1013[[#This Row],[וסת קבוע אחרון]],"")</f>
        <v/>
      </c>
      <c r="AC123" s="1" t="str">
        <f>IF(AND(טבלה1013[[#This Row],[הווסת פעיל?]]=1,X122=0,טבלה1013[[#This Row],[וסת קבוע אחרון]]&lt;&gt;W122),1,"")</f>
        <v/>
      </c>
      <c r="AD123" s="1" t="str">
        <f>IF(AND(טבלה1013[[#This Row],[הווסת פעיל?]]&lt;&gt;"",B124=1),טבלה1013[[#This Row],[CycleNumber]],"")</f>
        <v/>
      </c>
      <c r="AE123" s="1" t="str">
        <f>IF(AND(טבלה1013[[#This Row],[הווסת פעיל?]]&lt;&gt;"",X122=""),טבלה1013[[#This Row],[CycleNumber]],"")</f>
        <v/>
      </c>
      <c r="AF123" s="1" t="str">
        <f>IF(B124=1,"",IF(טבלה1013[[#This Row],[הווסת פעיל?]]=1,IF(טבלה1013[[#This Row],[וסת קבוע אחרון]]=F124,1,0),""))</f>
        <v/>
      </c>
      <c r="AG123" s="1" t="str">
        <f>IF(B124=1,"",IF(טבלה1013[[#This Row],[הווסת פעיל?]]=1,IF(OR(טבלה1013[[#This Row],[וסת קבוע אחרון]]=F124,F124=טבלה1013[[#This Row],[LengthofCycle]]),1,0),""))</f>
        <v/>
      </c>
      <c r="AH123" s="1" t="str">
        <f>IF(B124=1,"",IF(טבלה1013[[#This Row],[הווסת פעיל?]]=1,IF(OR(טבלה1013[[#This Row],[וסת קבוע אחרון]]=F124,F124=טבלה1013[[#This Row],[LengthofCycle]],AND(טבלה1013[[#This Row],[LengthofCycle]]&lt;&gt;טבלה1013[[#This Row],[וסת קבוע אחרון]],OR(F124=28,F124=29))),1,0),""))</f>
        <v/>
      </c>
      <c r="AI123" s="1" t="str">
        <f>IF(AND(טבלה1013[[#This Row],[הווסת פעיל?]]=1,B124=1),1,"")</f>
        <v/>
      </c>
      <c r="AJ123" s="4">
        <f>IF(AND(טבלה1013[[#This Row],[הווסת פעיל?]]&lt;&gt;1,B124&lt;&gt;1,B124&lt;&gt;""),IF(טבלה1013[[#This Row],[LengthofCycle]]=F124,1,0),"")</f>
        <v>0</v>
      </c>
      <c r="AK123" s="4">
        <f>IF(AND(טבלה1013[[#This Row],[הווסת פעיל?]]&lt;&gt;1,B124&lt;&gt;1,B124&lt;&gt;""),IF(OR(טבלה1013[[#This Row],[LengthofCycle]]=F124,F124=29),1,0),"")</f>
        <v>0</v>
      </c>
      <c r="AL123" s="4">
        <f>IF(AND(טבלה1013[[#This Row],[הווסת פעיל?]]&lt;&gt;1,B124&lt;&gt;1,B124&lt;&gt;""),IF(OR(טבלה1013[[#This Row],[LengthofCycle]]=F124,F124=29,F124=28),1,0),"")</f>
        <v>0</v>
      </c>
      <c r="AY123" s="1">
        <f t="shared" si="20"/>
        <v>0</v>
      </c>
      <c r="AZ123" s="2" t="e">
        <f t="shared" si="21"/>
        <v>#DIV/0!</v>
      </c>
      <c r="BA123" s="2" t="e">
        <f t="shared" si="19"/>
        <v>#DIV/0!</v>
      </c>
    </row>
    <row r="124" spans="1:53" x14ac:dyDescent="0.25">
      <c r="A124" s="1" t="s">
        <v>53</v>
      </c>
      <c r="B124" s="1">
        <v>4</v>
      </c>
      <c r="C124" s="1">
        <v>0</v>
      </c>
      <c r="D124" s="1">
        <v>1</v>
      </c>
      <c r="E124" s="1">
        <v>1</v>
      </c>
      <c r="F124" s="1">
        <v>33</v>
      </c>
      <c r="G124" s="1">
        <f>טבלה1013[[#This Row],[LengthofCycle]]+1</f>
        <v>34</v>
      </c>
      <c r="H124" s="1" t="str">
        <f>IF(IFERROR(LOOKUP(טבלה1013[[#This Row],[ClientID]],קביעויות[השבוע]),FALSE)=טבלה1013[[#This Row],[ClientID]],1,"")</f>
        <v/>
      </c>
      <c r="I124" s="1" t="str">
        <f>IF(AND(טבלה1013[[#This Row],[CycleNumber]]&gt;1,OR(B125="",טבלה1013[[#This Row],[CycleNumber]]&gt;B123)),IF(OR(AND(טבלה1013[[#This Row],[LengthofCycle]]=28,F123=28),AND(טבלה1013[[#This Row],[LengthofCycle]]=35,F123=35)),1,""),"")</f>
        <v/>
      </c>
      <c r="J124" s="1" t="str">
        <f>IF(AND(טבלה1013[[#This Row],[וסת השבוע]]=1,I123=1,טבלה1013[[#This Row],[CycleNumber]]&gt;B123),1,"")</f>
        <v/>
      </c>
      <c r="K124" s="1" t="str">
        <f>IF(טבלה1013[[#This Row],[CycleNumber]]=1,"",IF(טבלה1013[[#This Row],[וסת השבוע]]=1,0,IF(K123="","",IF(K123=0,IF(טבלה1013[[#This Row],[LengthofCycle]]=28,0,1),IF(K123=1,IF(טבלה1013[[#This Row],[LengthofCycle]]+F123=28*2,0,2),IF(K123=2,IF(טבלה1013[[#This Row],[LengthofCycle]]+F123+F122=28*3,0,3),""))))))</f>
        <v/>
      </c>
      <c r="L124" s="1" t="str">
        <f>IF(טבלה1013[[#This Row],[וסת השבוע]]=1,IF(טבלה1013[[#This Row],[וסת השבוע וההפלגה ביחד]]=1,L123+1,0),IF(AND(טבלה1013[[#This Row],[CycleNumber]]&gt;B123,טבלה1013[[#This Row],[CycleNumber]]&gt;1),IF(טבלה1013[[#This Row],[וסת השבוע פעיל?]]&lt;&gt;"",L123+1,""),""))</f>
        <v/>
      </c>
      <c r="M124" s="1" t="str">
        <f>IF(AND(טבלה1013[[#This Row],[וסת השבוע פעיל?]]&lt;&gt;"",טבלה1013[[#This Row],[CycleNumber]]&lt;B125,B125&lt;&gt;"",טבלה1013[[#This Row],[וסת השבוע פעיל?]]&lt;3),IF(K125=0,IF(AND(טבלה1013[[#This Row],[וסת השבוע פעיל?]]&gt;0,I125=1),0,1),0),"")</f>
        <v/>
      </c>
      <c r="N124" s="1" t="str">
        <f t="shared" si="16"/>
        <v/>
      </c>
      <c r="O124" s="1" t="str">
        <f>IF(AND(טבלה1013[[#This Row],[חיזוי - שבוע]]=1,J125=1),1,"")</f>
        <v/>
      </c>
      <c r="P124" s="1" t="str">
        <f>IF(AND(טבלה1013[[#This Row],[חיזוי טוב עם הפלגה?]]=1,טבלה1013[[#This Row],[וסת קבוע אחרון]]&lt;&gt;28,X123=1),1,"")</f>
        <v/>
      </c>
      <c r="Q124" s="1" t="str">
        <f>IF(AND(טבלה1013[[#This Row],[וסת השבוע פעיל?]]&lt;3,OR(טבלה1013[[#This Row],[CycleNumber]]&gt;B125,B125="")),1,"")</f>
        <v/>
      </c>
      <c r="R124" s="1" t="str">
        <f>IF(טבלה1013[[#This Row],[האישה קבעה וסת שבוע?]]=1,IF(טבלה1013[[#This Row],[וסת השבוע פעיל?]]&lt;3,1,0),"")</f>
        <v/>
      </c>
      <c r="S1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" s="1">
        <f t="shared" si="22"/>
        <v>0</v>
      </c>
      <c r="U124" s="1">
        <f t="shared" si="23"/>
        <v>0</v>
      </c>
      <c r="V124" s="1" t="str">
        <f t="shared" si="24"/>
        <v/>
      </c>
      <c r="W124" s="1" t="str">
        <f>IF(טבלה1013[[#This Row],[3 הפלגות זהות]]="","",IF(טבלה1013[[#This Row],[3 הפלגות זהות]]=1,טבלה1013[[#This Row],[LengthofCycle]],W123))</f>
        <v/>
      </c>
      <c r="Y124" s="1" t="str">
        <f>IF(OR(טבלה1013[[#This Row],[הווסת פעיל?]]=0,טבלה1013[[#This Row],[הווסת פעיל?]]=""),"",SUM(Y123,טבלה1013[[#This Row],[הווסת פעיל?]]))</f>
        <v/>
      </c>
      <c r="Z124" s="1" t="str">
        <f>IF(AND(טבלה1013[[#This Row],[כמה מחזורים עד עקירה]]&lt;&gt;"",Y125=""),טבלה1013[[#This Row],[כמה מחזורים עד עקירה]],"")</f>
        <v/>
      </c>
      <c r="AA124" s="1" t="str">
        <f>IF(AND(טבלה1013[[#This Row],[הווסת פעיל?]]=1,טבלה1013[[#This Row],[וסת קבוע אחרון]]&lt;&gt;W123),טבלה1013[[#This Row],[וסת קבוע אחרון]],"")</f>
        <v/>
      </c>
      <c r="AB124" s="1" t="str">
        <f>IF(AND(טבלה1013[[#This Row],[הווסת פעיל?]]=1,X123=0,טבלה1013[[#This Row],[וסת קבוע אחרון]]=W123),טבלה1013[[#This Row],[וסת קבוע אחרון]],"")</f>
        <v/>
      </c>
      <c r="AC124" s="1" t="str">
        <f>IF(AND(טבלה1013[[#This Row],[הווסת פעיל?]]=1,X123=0,טבלה1013[[#This Row],[וסת קבוע אחרון]]&lt;&gt;W123),1,"")</f>
        <v/>
      </c>
      <c r="AD124" s="1" t="str">
        <f>IF(AND(טבלה1013[[#This Row],[הווסת פעיל?]]&lt;&gt;"",B125=1),טבלה1013[[#This Row],[CycleNumber]],"")</f>
        <v/>
      </c>
      <c r="AE124" s="1" t="str">
        <f>IF(AND(טבלה1013[[#This Row],[הווסת פעיל?]]&lt;&gt;"",X123=""),טבלה1013[[#This Row],[CycleNumber]],"")</f>
        <v/>
      </c>
      <c r="AF124" s="1" t="str">
        <f>IF(B125=1,"",IF(טבלה1013[[#This Row],[הווסת פעיל?]]=1,IF(טבלה1013[[#This Row],[וסת קבוע אחרון]]=F125,1,0),""))</f>
        <v/>
      </c>
      <c r="AG124" s="1" t="str">
        <f>IF(B125=1,"",IF(טבלה1013[[#This Row],[הווסת פעיל?]]=1,IF(OR(טבלה1013[[#This Row],[וסת קבוע אחרון]]=F125,F125=טבלה1013[[#This Row],[LengthofCycle]]),1,0),""))</f>
        <v/>
      </c>
      <c r="AH124" s="1" t="str">
        <f>IF(B125=1,"",IF(טבלה1013[[#This Row],[הווסת פעיל?]]=1,IF(OR(טבלה1013[[#This Row],[וסת קבוע אחרון]]=F125,F125=טבלה1013[[#This Row],[LengthofCycle]],AND(טבלה1013[[#This Row],[LengthofCycle]]&lt;&gt;טבלה1013[[#This Row],[וסת קבוע אחרון]],OR(F125=28,F125=29))),1,0),""))</f>
        <v/>
      </c>
      <c r="AI124" s="1" t="str">
        <f>IF(AND(טבלה1013[[#This Row],[הווסת פעיל?]]=1,B125=1),1,"")</f>
        <v/>
      </c>
      <c r="AJ124" s="4">
        <f>IF(AND(טבלה1013[[#This Row],[הווסת פעיל?]]&lt;&gt;1,B125&lt;&gt;1,B125&lt;&gt;""),IF(טבלה1013[[#This Row],[LengthofCycle]]=F125,1,0),"")</f>
        <v>0</v>
      </c>
      <c r="AK124" s="4">
        <f>IF(AND(טבלה1013[[#This Row],[הווסת פעיל?]]&lt;&gt;1,B125&lt;&gt;1,B125&lt;&gt;""),IF(OR(טבלה1013[[#This Row],[LengthofCycle]]=F125,F125=29),1,0),"")</f>
        <v>0</v>
      </c>
      <c r="AL124" s="4">
        <f>IF(AND(טבלה1013[[#This Row],[הווסת פעיל?]]&lt;&gt;1,B125&lt;&gt;1,B125&lt;&gt;""),IF(OR(טבלה1013[[#This Row],[LengthofCycle]]=F125,F125=29,F125=28),1,0),"")</f>
        <v>0</v>
      </c>
      <c r="AY124" s="1">
        <f t="shared" si="20"/>
        <v>0</v>
      </c>
      <c r="AZ124" s="2" t="e">
        <f t="shared" si="21"/>
        <v>#DIV/0!</v>
      </c>
      <c r="BA124" s="2" t="e">
        <f t="shared" si="19"/>
        <v>#DIV/0!</v>
      </c>
    </row>
    <row r="125" spans="1:53" x14ac:dyDescent="0.25">
      <c r="A125" s="1" t="s">
        <v>53</v>
      </c>
      <c r="B125" s="1">
        <v>5</v>
      </c>
      <c r="C125" s="1">
        <v>0</v>
      </c>
      <c r="D125" s="1">
        <v>1</v>
      </c>
      <c r="E125" s="1">
        <v>1</v>
      </c>
      <c r="F125" s="1">
        <v>30</v>
      </c>
      <c r="G125" s="1">
        <f>טבלה1013[[#This Row],[LengthofCycle]]+1</f>
        <v>31</v>
      </c>
      <c r="H125" s="1" t="str">
        <f>IF(IFERROR(LOOKUP(טבלה1013[[#This Row],[ClientID]],קביעויות[השבוע]),FALSE)=טבלה1013[[#This Row],[ClientID]],1,"")</f>
        <v/>
      </c>
      <c r="I125" s="1" t="str">
        <f>IF(AND(טבלה1013[[#This Row],[CycleNumber]]&gt;1,OR(B126="",טבלה1013[[#This Row],[CycleNumber]]&gt;B124)),IF(OR(AND(טבלה1013[[#This Row],[LengthofCycle]]=28,F124=28),AND(טבלה1013[[#This Row],[LengthofCycle]]=35,F124=35)),1,""),"")</f>
        <v/>
      </c>
      <c r="J125" s="1" t="str">
        <f>IF(AND(טבלה1013[[#This Row],[וסת השבוע]]=1,I124=1,טבלה1013[[#This Row],[CycleNumber]]&gt;B124),1,"")</f>
        <v/>
      </c>
      <c r="K125" s="1" t="str">
        <f>IF(טבלה1013[[#This Row],[CycleNumber]]=1,"",IF(טבלה1013[[#This Row],[וסת השבוע]]=1,0,IF(K124="","",IF(K124=0,IF(טבלה1013[[#This Row],[LengthofCycle]]=28,0,1),IF(K124=1,IF(טבלה1013[[#This Row],[LengthofCycle]]+F124=28*2,0,2),IF(K124=2,IF(טבלה1013[[#This Row],[LengthofCycle]]+F124+F123=28*3,0,3),""))))))</f>
        <v/>
      </c>
      <c r="L125" s="1" t="str">
        <f>IF(טבלה1013[[#This Row],[וסת השבוע]]=1,IF(טבלה1013[[#This Row],[וסת השבוע וההפלגה ביחד]]=1,L124+1,0),IF(AND(טבלה1013[[#This Row],[CycleNumber]]&gt;B124,טבלה1013[[#This Row],[CycleNumber]]&gt;1),IF(טבלה1013[[#This Row],[וסת השבוע פעיל?]]&lt;&gt;"",L124+1,""),""))</f>
        <v/>
      </c>
      <c r="M125" s="1" t="str">
        <f>IF(AND(טבלה1013[[#This Row],[וסת השבוע פעיל?]]&lt;&gt;"",טבלה1013[[#This Row],[CycleNumber]]&lt;B126,B126&lt;&gt;"",טבלה1013[[#This Row],[וסת השבוע פעיל?]]&lt;3),IF(K126=0,IF(AND(טבלה1013[[#This Row],[וסת השבוע פעיל?]]&gt;0,I126=1),0,1),0),"")</f>
        <v/>
      </c>
      <c r="N125" s="1" t="str">
        <f t="shared" si="16"/>
        <v/>
      </c>
      <c r="O125" s="1" t="str">
        <f>IF(AND(טבלה1013[[#This Row],[חיזוי - שבוע]]=1,J126=1),1,"")</f>
        <v/>
      </c>
      <c r="P125" s="1" t="str">
        <f>IF(AND(טבלה1013[[#This Row],[חיזוי טוב עם הפלגה?]]=1,טבלה1013[[#This Row],[וסת קבוע אחרון]]&lt;&gt;28,X124=1),1,"")</f>
        <v/>
      </c>
      <c r="Q125" s="1" t="str">
        <f>IF(AND(טבלה1013[[#This Row],[וסת השבוע פעיל?]]&lt;3,OR(טבלה1013[[#This Row],[CycleNumber]]&gt;B126,B126="")),1,"")</f>
        <v/>
      </c>
      <c r="R125" s="1" t="str">
        <f>IF(טבלה1013[[#This Row],[האישה קבעה וסת שבוע?]]=1,IF(טבלה1013[[#This Row],[וסת השבוע פעיל?]]&lt;3,1,0),"")</f>
        <v/>
      </c>
      <c r="S1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" s="1">
        <f t="shared" si="22"/>
        <v>0</v>
      </c>
      <c r="U125" s="1">
        <f t="shared" si="23"/>
        <v>0</v>
      </c>
      <c r="V125" s="1">
        <f t="shared" si="24"/>
        <v>0</v>
      </c>
      <c r="W125" s="1" t="str">
        <f>IF(טבלה1013[[#This Row],[3 הפלגות זהות]]="","",IF(טבלה1013[[#This Row],[3 הפלגות זהות]]=1,טבלה1013[[#This Row],[LengthofCycle]],W124))</f>
        <v/>
      </c>
      <c r="Y125" s="1" t="str">
        <f>IF(OR(טבלה1013[[#This Row],[הווסת פעיל?]]=0,טבלה1013[[#This Row],[הווסת פעיל?]]=""),"",SUM(Y124,טבלה1013[[#This Row],[הווסת פעיל?]]))</f>
        <v/>
      </c>
      <c r="Z125" s="1" t="str">
        <f>IF(AND(טבלה1013[[#This Row],[כמה מחזורים עד עקירה]]&lt;&gt;"",Y126=""),טבלה1013[[#This Row],[כמה מחזורים עד עקירה]],"")</f>
        <v/>
      </c>
      <c r="AA125" s="1" t="str">
        <f>IF(AND(טבלה1013[[#This Row],[הווסת פעיל?]]=1,טבלה1013[[#This Row],[וסת קבוע אחרון]]&lt;&gt;W124),טבלה1013[[#This Row],[וסת קבוע אחרון]],"")</f>
        <v/>
      </c>
      <c r="AB125" s="1" t="str">
        <f>IF(AND(טבלה1013[[#This Row],[הווסת פעיל?]]=1,X124=0,טבלה1013[[#This Row],[וסת קבוע אחרון]]=W124),טבלה1013[[#This Row],[וסת קבוע אחרון]],"")</f>
        <v/>
      </c>
      <c r="AC125" s="1" t="str">
        <f>IF(AND(טבלה1013[[#This Row],[הווסת פעיל?]]=1,X124=0,טבלה1013[[#This Row],[וסת קבוע אחרון]]&lt;&gt;W124),1,"")</f>
        <v/>
      </c>
      <c r="AD125" s="1" t="str">
        <f>IF(AND(טבלה1013[[#This Row],[הווסת פעיל?]]&lt;&gt;"",B126=1),טבלה1013[[#This Row],[CycleNumber]],"")</f>
        <v/>
      </c>
      <c r="AE125" s="1" t="str">
        <f>IF(AND(טבלה1013[[#This Row],[הווסת פעיל?]]&lt;&gt;"",X124=""),טבלה1013[[#This Row],[CycleNumber]],"")</f>
        <v/>
      </c>
      <c r="AF125" s="1" t="str">
        <f>IF(B126=1,"",IF(טבלה1013[[#This Row],[הווסת פעיל?]]=1,IF(טבלה1013[[#This Row],[וסת קבוע אחרון]]=F126,1,0),""))</f>
        <v/>
      </c>
      <c r="AG125" s="1" t="str">
        <f>IF(B126=1,"",IF(טבלה1013[[#This Row],[הווסת פעיל?]]=1,IF(OR(טבלה1013[[#This Row],[וסת קבוע אחרון]]=F126,F126=טבלה1013[[#This Row],[LengthofCycle]]),1,0),""))</f>
        <v/>
      </c>
      <c r="AH125" s="1" t="str">
        <f>IF(B126=1,"",IF(טבלה1013[[#This Row],[הווסת פעיל?]]=1,IF(OR(טבלה1013[[#This Row],[וסת קבוע אחרון]]=F126,F126=טבלה1013[[#This Row],[LengthofCycle]],AND(טבלה1013[[#This Row],[LengthofCycle]]&lt;&gt;טבלה1013[[#This Row],[וסת קבוע אחרון]],OR(F126=28,F126=29))),1,0),""))</f>
        <v/>
      </c>
      <c r="AI125" s="1" t="str">
        <f>IF(AND(טבלה1013[[#This Row],[הווסת פעיל?]]=1,B126=1),1,"")</f>
        <v/>
      </c>
      <c r="AJ125" s="4" t="str">
        <f>IF(AND(טבלה1013[[#This Row],[הווסת פעיל?]]&lt;&gt;1,B126&lt;&gt;1,B126&lt;&gt;""),IF(טבלה1013[[#This Row],[LengthofCycle]]=F126,1,0),"")</f>
        <v/>
      </c>
      <c r="AK125" s="4" t="str">
        <f>IF(AND(טבלה1013[[#This Row],[הווסת פעיל?]]&lt;&gt;1,B126&lt;&gt;1,B126&lt;&gt;""),IF(OR(טבלה1013[[#This Row],[LengthofCycle]]=F126,F126=29),1,0),"")</f>
        <v/>
      </c>
      <c r="AL125" s="4" t="str">
        <f>IF(AND(טבלה1013[[#This Row],[הווסת פעיל?]]&lt;&gt;1,B126&lt;&gt;1,B126&lt;&gt;""),IF(OR(טבלה1013[[#This Row],[LengthofCycle]]=F126,F126=29,F126=28),1,0),"")</f>
        <v/>
      </c>
      <c r="AY125" s="1">
        <f t="shared" si="20"/>
        <v>0</v>
      </c>
      <c r="AZ125" s="2" t="e">
        <f t="shared" si="21"/>
        <v>#DIV/0!</v>
      </c>
      <c r="BA125" s="2" t="e">
        <f t="shared" si="19"/>
        <v>#DIV/0!</v>
      </c>
    </row>
    <row r="126" spans="1:53" x14ac:dyDescent="0.25">
      <c r="A126" s="1" t="s">
        <v>54</v>
      </c>
      <c r="B126" s="1">
        <v>1</v>
      </c>
      <c r="C126" s="1">
        <v>1</v>
      </c>
      <c r="D126" s="1">
        <v>1</v>
      </c>
      <c r="E126" s="1">
        <v>0</v>
      </c>
      <c r="F126" s="1">
        <v>29</v>
      </c>
      <c r="G126" s="1">
        <f>טבלה1013[[#This Row],[LengthofCycle]]+1</f>
        <v>30</v>
      </c>
      <c r="H126" s="1" t="str">
        <f>IF(IFERROR(LOOKUP(טבלה1013[[#This Row],[ClientID]],קביעויות[השבוע]),FALSE)=טבלה1013[[#This Row],[ClientID]],1,"")</f>
        <v/>
      </c>
      <c r="I126" s="1" t="str">
        <f>IF(AND(טבלה1013[[#This Row],[CycleNumber]]&gt;1,OR(B127="",טבלה1013[[#This Row],[CycleNumber]]&gt;B125)),IF(OR(AND(טבלה1013[[#This Row],[LengthofCycle]]=28,F125=28),AND(טבלה1013[[#This Row],[LengthofCycle]]=35,F125=35)),1,""),"")</f>
        <v/>
      </c>
      <c r="J126" s="1" t="str">
        <f>IF(AND(טבלה1013[[#This Row],[וסת השבוע]]=1,I125=1,טבלה1013[[#This Row],[CycleNumber]]&gt;B125),1,"")</f>
        <v/>
      </c>
      <c r="K126" s="1" t="str">
        <f>IF(טבלה1013[[#This Row],[CycleNumber]]=1,"",IF(טבלה1013[[#This Row],[וסת השבוע]]=1,0,IF(K125="","",IF(K125=0,IF(טבלה1013[[#This Row],[LengthofCycle]]=28,0,1),IF(K125=1,IF(טבלה1013[[#This Row],[LengthofCycle]]+F125=28*2,0,2),IF(K125=2,IF(טבלה1013[[#This Row],[LengthofCycle]]+F125+F124=28*3,0,3),""))))))</f>
        <v/>
      </c>
      <c r="L126" s="1" t="str">
        <f>IF(טבלה1013[[#This Row],[וסת השבוע]]=1,IF(טבלה1013[[#This Row],[וסת השבוע וההפלגה ביחד]]=1,L125+1,0),IF(AND(טבלה1013[[#This Row],[CycleNumber]]&gt;B125,טבלה1013[[#This Row],[CycleNumber]]&gt;1),IF(טבלה1013[[#This Row],[וסת השבוע פעיל?]]&lt;&gt;"",L125+1,""),""))</f>
        <v/>
      </c>
      <c r="M126" s="1" t="str">
        <f>IF(AND(טבלה1013[[#This Row],[וסת השבוע פעיל?]]&lt;&gt;"",טבלה1013[[#This Row],[CycleNumber]]&lt;B127,B127&lt;&gt;"",טבלה1013[[#This Row],[וסת השבוע פעיל?]]&lt;3),IF(K127=0,IF(AND(טבלה1013[[#This Row],[וסת השבוע פעיל?]]&gt;0,I127=1),0,1),0),"")</f>
        <v/>
      </c>
      <c r="N126" s="1" t="str">
        <f t="shared" si="16"/>
        <v/>
      </c>
      <c r="O126" s="1" t="str">
        <f>IF(AND(טבלה1013[[#This Row],[חיזוי - שבוע]]=1,J127=1),1,"")</f>
        <v/>
      </c>
      <c r="P126" s="1" t="str">
        <f>IF(AND(טבלה1013[[#This Row],[חיזוי טוב עם הפלגה?]]=1,טבלה1013[[#This Row],[וסת קבוע אחרון]]&lt;&gt;28,X125=1),1,"")</f>
        <v/>
      </c>
      <c r="Q126" s="1" t="str">
        <f>IF(AND(טבלה1013[[#This Row],[וסת השבוע פעיל?]]&lt;3,OR(טבלה1013[[#This Row],[CycleNumber]]&gt;B127,B127="")),1,"")</f>
        <v/>
      </c>
      <c r="R126" s="1" t="str">
        <f>IF(טבלה1013[[#This Row],[האישה קבעה וסת שבוע?]]=1,IF(טבלה1013[[#This Row],[וסת השבוע פעיל?]]&lt;3,1,0),"")</f>
        <v/>
      </c>
      <c r="S1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" s="1" t="str">
        <f t="shared" si="22"/>
        <v/>
      </c>
      <c r="U126" s="1" t="str">
        <f t="shared" si="23"/>
        <v/>
      </c>
      <c r="V126" s="1" t="str">
        <f t="shared" si="24"/>
        <v/>
      </c>
      <c r="W126" s="1" t="str">
        <f>IF(טבלה1013[[#This Row],[3 הפלגות זהות]]="","",IF(טבלה1013[[#This Row],[3 הפלגות זהות]]=1,טבלה1013[[#This Row],[LengthofCycle]],W125))</f>
        <v/>
      </c>
      <c r="Y126" s="1" t="str">
        <f>IF(OR(טבלה1013[[#This Row],[הווסת פעיל?]]=0,טבלה1013[[#This Row],[הווסת פעיל?]]=""),"",SUM(Y125,טבלה1013[[#This Row],[הווסת פעיל?]]))</f>
        <v/>
      </c>
      <c r="Z126" s="1" t="str">
        <f>IF(AND(טבלה1013[[#This Row],[כמה מחזורים עד עקירה]]&lt;&gt;"",Y127=""),טבלה1013[[#This Row],[כמה מחזורים עד עקירה]],"")</f>
        <v/>
      </c>
      <c r="AA126" s="1" t="str">
        <f>IF(AND(טבלה1013[[#This Row],[הווסת פעיל?]]=1,טבלה1013[[#This Row],[וסת קבוע אחרון]]&lt;&gt;W125),טבלה1013[[#This Row],[וסת קבוע אחרון]],"")</f>
        <v/>
      </c>
      <c r="AB126" s="1" t="str">
        <f>IF(AND(טבלה1013[[#This Row],[הווסת פעיל?]]=1,X125=0,טבלה1013[[#This Row],[וסת קבוע אחרון]]=W125),טבלה1013[[#This Row],[וסת קבוע אחרון]],"")</f>
        <v/>
      </c>
      <c r="AC126" s="1" t="str">
        <f>IF(AND(טבלה1013[[#This Row],[הווסת פעיל?]]=1,X125=0,טבלה1013[[#This Row],[וסת קבוע אחרון]]&lt;&gt;W125),1,"")</f>
        <v/>
      </c>
      <c r="AD126" s="1" t="str">
        <f>IF(AND(טבלה1013[[#This Row],[הווסת פעיל?]]&lt;&gt;"",B127=1),טבלה1013[[#This Row],[CycleNumber]],"")</f>
        <v/>
      </c>
      <c r="AE126" s="1" t="str">
        <f>IF(AND(טבלה1013[[#This Row],[הווסת פעיל?]]&lt;&gt;"",X125=""),טבלה1013[[#This Row],[CycleNumber]],"")</f>
        <v/>
      </c>
      <c r="AF126" s="1" t="str">
        <f>IF(B127=1,"",IF(טבלה1013[[#This Row],[הווסת פעיל?]]=1,IF(טבלה1013[[#This Row],[וסת קבוע אחרון]]=F127,1,0),""))</f>
        <v/>
      </c>
      <c r="AG126" s="1" t="str">
        <f>IF(B127=1,"",IF(טבלה1013[[#This Row],[הווסת פעיל?]]=1,IF(OR(טבלה1013[[#This Row],[וסת קבוע אחרון]]=F127,F127=טבלה1013[[#This Row],[LengthofCycle]]),1,0),""))</f>
        <v/>
      </c>
      <c r="AH126" s="1" t="str">
        <f>IF(B127=1,"",IF(טבלה1013[[#This Row],[הווסת פעיל?]]=1,IF(OR(טבלה1013[[#This Row],[וסת קבוע אחרון]]=F127,F127=טבלה1013[[#This Row],[LengthofCycle]],AND(טבלה1013[[#This Row],[LengthofCycle]]&lt;&gt;טבלה1013[[#This Row],[וסת קבוע אחרון]],OR(F127=28,F127=29))),1,0),""))</f>
        <v/>
      </c>
      <c r="AI126" s="1" t="str">
        <f>IF(AND(טבלה1013[[#This Row],[הווסת פעיל?]]=1,B127=1),1,"")</f>
        <v/>
      </c>
      <c r="AJ126" s="4">
        <f>IF(AND(טבלה1013[[#This Row],[הווסת פעיל?]]&lt;&gt;1,B127&lt;&gt;1,B127&lt;&gt;""),IF(טבלה1013[[#This Row],[LengthofCycle]]=F127,1,0),"")</f>
        <v>0</v>
      </c>
      <c r="AK126" s="4">
        <f>IF(AND(טבלה1013[[#This Row],[הווסת פעיל?]]&lt;&gt;1,B127&lt;&gt;1,B127&lt;&gt;""),IF(OR(טבלה1013[[#This Row],[LengthofCycle]]=F127,F127=29),1,0),"")</f>
        <v>0</v>
      </c>
      <c r="AL126" s="4">
        <f>IF(AND(טבלה1013[[#This Row],[הווסת פעיל?]]&lt;&gt;1,B127&lt;&gt;1,B127&lt;&gt;""),IF(OR(טבלה1013[[#This Row],[LengthofCycle]]=F127,F127=29,F127=28),1,0),"")</f>
        <v>1</v>
      </c>
      <c r="AY126" s="1">
        <f t="shared" si="20"/>
        <v>0</v>
      </c>
      <c r="AZ126" s="2" t="e">
        <f t="shared" si="21"/>
        <v>#DIV/0!</v>
      </c>
      <c r="BA126" s="2" t="e">
        <f t="shared" si="19"/>
        <v>#DIV/0!</v>
      </c>
    </row>
    <row r="127" spans="1:53" x14ac:dyDescent="0.25">
      <c r="A127" s="1" t="s">
        <v>54</v>
      </c>
      <c r="B127" s="1">
        <v>2</v>
      </c>
      <c r="C127" s="1">
        <v>1</v>
      </c>
      <c r="D127" s="1">
        <v>1</v>
      </c>
      <c r="E127" s="1">
        <v>0</v>
      </c>
      <c r="F127" s="1">
        <v>28</v>
      </c>
      <c r="G127" s="1">
        <f>טבלה1013[[#This Row],[LengthofCycle]]+1</f>
        <v>29</v>
      </c>
      <c r="H127" s="1" t="str">
        <f>IF(IFERROR(LOOKUP(טבלה1013[[#This Row],[ClientID]],קביעויות[השבוע]),FALSE)=טבלה1013[[#This Row],[ClientID]],1,"")</f>
        <v/>
      </c>
      <c r="I127" s="1" t="str">
        <f>IF(AND(טבלה1013[[#This Row],[CycleNumber]]&gt;1,OR(B128="",טבלה1013[[#This Row],[CycleNumber]]&gt;B126)),IF(OR(AND(טבלה1013[[#This Row],[LengthofCycle]]=28,F126=28),AND(טבלה1013[[#This Row],[LengthofCycle]]=35,F126=35)),1,""),"")</f>
        <v/>
      </c>
      <c r="J127" s="1" t="str">
        <f>IF(AND(טבלה1013[[#This Row],[וסת השבוע]]=1,I126=1,טבלה1013[[#This Row],[CycleNumber]]&gt;B126),1,"")</f>
        <v/>
      </c>
      <c r="K127" s="1" t="str">
        <f>IF(טבלה1013[[#This Row],[CycleNumber]]=1,"",IF(טבלה1013[[#This Row],[וסת השבוע]]=1,0,IF(K126="","",IF(K126=0,IF(טבלה1013[[#This Row],[LengthofCycle]]=28,0,1),IF(K126=1,IF(טבלה1013[[#This Row],[LengthofCycle]]+F126=28*2,0,2),IF(K126=2,IF(טבלה1013[[#This Row],[LengthofCycle]]+F126+F125=28*3,0,3),""))))))</f>
        <v/>
      </c>
      <c r="L127" s="1" t="str">
        <f>IF(טבלה1013[[#This Row],[וסת השבוע]]=1,IF(טבלה1013[[#This Row],[וסת השבוע וההפלגה ביחד]]=1,L126+1,0),IF(AND(טבלה1013[[#This Row],[CycleNumber]]&gt;B126,טבלה1013[[#This Row],[CycleNumber]]&gt;1),IF(טבלה1013[[#This Row],[וסת השבוע פעיל?]]&lt;&gt;"",L126+1,""),""))</f>
        <v/>
      </c>
      <c r="M127" s="1" t="str">
        <f>IF(AND(טבלה1013[[#This Row],[וסת השבוע פעיל?]]&lt;&gt;"",טבלה1013[[#This Row],[CycleNumber]]&lt;B128,B128&lt;&gt;"",טבלה1013[[#This Row],[וסת השבוע פעיל?]]&lt;3),IF(K128=0,IF(AND(טבלה1013[[#This Row],[וסת השבוע פעיל?]]&gt;0,I128=1),0,1),0),"")</f>
        <v/>
      </c>
      <c r="N127" s="1" t="str">
        <f t="shared" si="16"/>
        <v/>
      </c>
      <c r="O127" s="1" t="str">
        <f>IF(AND(טבלה1013[[#This Row],[חיזוי - שבוע]]=1,J128=1),1,"")</f>
        <v/>
      </c>
      <c r="P127" s="1" t="str">
        <f>IF(AND(טבלה1013[[#This Row],[חיזוי טוב עם הפלגה?]]=1,טבלה1013[[#This Row],[וסת קבוע אחרון]]&lt;&gt;28,X126=1),1,"")</f>
        <v/>
      </c>
      <c r="Q127" s="1" t="str">
        <f>IF(AND(טבלה1013[[#This Row],[וסת השבוע פעיל?]]&lt;3,OR(טבלה1013[[#This Row],[CycleNumber]]&gt;B128,B128="")),1,"")</f>
        <v/>
      </c>
      <c r="R127" s="1" t="str">
        <f>IF(טבלה1013[[#This Row],[האישה קבעה וסת שבוע?]]=1,IF(טבלה1013[[#This Row],[וסת השבוע פעיל?]]&lt;3,1,0),"")</f>
        <v/>
      </c>
      <c r="S1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" s="1" t="str">
        <f t="shared" si="22"/>
        <v/>
      </c>
      <c r="U127" s="1" t="str">
        <f t="shared" si="23"/>
        <v/>
      </c>
      <c r="V127" s="1" t="str">
        <f t="shared" si="24"/>
        <v/>
      </c>
      <c r="W127" s="1" t="str">
        <f>IF(טבלה1013[[#This Row],[3 הפלגות זהות]]="","",IF(טבלה1013[[#This Row],[3 הפלגות זהות]]=1,טבלה1013[[#This Row],[LengthofCycle]],W126))</f>
        <v/>
      </c>
      <c r="Y127" s="1" t="str">
        <f>IF(OR(טבלה1013[[#This Row],[הווסת פעיל?]]=0,טבלה1013[[#This Row],[הווסת פעיל?]]=""),"",SUM(Y126,טבלה1013[[#This Row],[הווסת פעיל?]]))</f>
        <v/>
      </c>
      <c r="Z127" s="1" t="str">
        <f>IF(AND(טבלה1013[[#This Row],[כמה מחזורים עד עקירה]]&lt;&gt;"",Y128=""),טבלה1013[[#This Row],[כמה מחזורים עד עקירה]],"")</f>
        <v/>
      </c>
      <c r="AA127" s="1" t="str">
        <f>IF(AND(טבלה1013[[#This Row],[הווסת פעיל?]]=1,טבלה1013[[#This Row],[וסת קבוע אחרון]]&lt;&gt;W126),טבלה1013[[#This Row],[וסת קבוע אחרון]],"")</f>
        <v/>
      </c>
      <c r="AB127" s="1" t="str">
        <f>IF(AND(טבלה1013[[#This Row],[הווסת פעיל?]]=1,X126=0,טבלה1013[[#This Row],[וסת קבוע אחרון]]=W126),טבלה1013[[#This Row],[וסת קבוע אחרון]],"")</f>
        <v/>
      </c>
      <c r="AC127" s="1" t="str">
        <f>IF(AND(טבלה1013[[#This Row],[הווסת פעיל?]]=1,X126=0,טבלה1013[[#This Row],[וסת קבוע אחרון]]&lt;&gt;W126),1,"")</f>
        <v/>
      </c>
      <c r="AD127" s="1" t="str">
        <f>IF(AND(טבלה1013[[#This Row],[הווסת פעיל?]]&lt;&gt;"",B128=1),טבלה1013[[#This Row],[CycleNumber]],"")</f>
        <v/>
      </c>
      <c r="AE127" s="1" t="str">
        <f>IF(AND(טבלה1013[[#This Row],[הווסת פעיל?]]&lt;&gt;"",X126=""),טבלה1013[[#This Row],[CycleNumber]],"")</f>
        <v/>
      </c>
      <c r="AF127" s="1" t="str">
        <f>IF(B128=1,"",IF(טבלה1013[[#This Row],[הווסת פעיל?]]=1,IF(טבלה1013[[#This Row],[וסת קבוע אחרון]]=F128,1,0),""))</f>
        <v/>
      </c>
      <c r="AG127" s="1" t="str">
        <f>IF(B128=1,"",IF(טבלה1013[[#This Row],[הווסת פעיל?]]=1,IF(OR(טבלה1013[[#This Row],[וסת קבוע אחרון]]=F128,F128=טבלה1013[[#This Row],[LengthofCycle]]),1,0),""))</f>
        <v/>
      </c>
      <c r="AH127" s="1" t="str">
        <f>IF(B128=1,"",IF(טבלה1013[[#This Row],[הווסת פעיל?]]=1,IF(OR(טבלה1013[[#This Row],[וסת קבוע אחרון]]=F128,F128=טבלה1013[[#This Row],[LengthofCycle]],AND(טבלה1013[[#This Row],[LengthofCycle]]&lt;&gt;טבלה1013[[#This Row],[וסת קבוע אחרון]],OR(F128=28,F128=29))),1,0),""))</f>
        <v/>
      </c>
      <c r="AI127" s="1" t="str">
        <f>IF(AND(טבלה1013[[#This Row],[הווסת פעיל?]]=1,B128=1),1,"")</f>
        <v/>
      </c>
      <c r="AJ127" s="4">
        <f>IF(AND(טבלה1013[[#This Row],[הווסת פעיל?]]&lt;&gt;1,B128&lt;&gt;1,B128&lt;&gt;""),IF(טבלה1013[[#This Row],[LengthofCycle]]=F128,1,0),"")</f>
        <v>0</v>
      </c>
      <c r="AK127" s="4">
        <f>IF(AND(טבלה1013[[#This Row],[הווסת פעיל?]]&lt;&gt;1,B128&lt;&gt;1,B128&lt;&gt;""),IF(OR(טבלה1013[[#This Row],[LengthofCycle]]=F128,F128=29),1,0),"")</f>
        <v>1</v>
      </c>
      <c r="AL127" s="4">
        <f>IF(AND(טבלה1013[[#This Row],[הווסת פעיל?]]&lt;&gt;1,B128&lt;&gt;1,B128&lt;&gt;""),IF(OR(טבלה1013[[#This Row],[LengthofCycle]]=F128,F128=29,F128=28),1,0),"")</f>
        <v>1</v>
      </c>
      <c r="AY127" s="1">
        <f t="shared" si="20"/>
        <v>0</v>
      </c>
      <c r="AZ127" s="2" t="e">
        <f t="shared" si="21"/>
        <v>#DIV/0!</v>
      </c>
      <c r="BA127" s="2" t="e">
        <f t="shared" si="19"/>
        <v>#DIV/0!</v>
      </c>
    </row>
    <row r="128" spans="1:53" x14ac:dyDescent="0.25">
      <c r="A128" s="1" t="s">
        <v>54</v>
      </c>
      <c r="B128" s="1">
        <v>3</v>
      </c>
      <c r="C128" s="1">
        <v>1</v>
      </c>
      <c r="D128" s="1">
        <v>1</v>
      </c>
      <c r="E128" s="1">
        <v>0</v>
      </c>
      <c r="F128" s="1">
        <v>29</v>
      </c>
      <c r="G128" s="1">
        <f>טבלה1013[[#This Row],[LengthofCycle]]+1</f>
        <v>30</v>
      </c>
      <c r="H128" s="1" t="str">
        <f>IF(IFERROR(LOOKUP(טבלה1013[[#This Row],[ClientID]],קביעויות[השבוע]),FALSE)=טבלה1013[[#This Row],[ClientID]],1,"")</f>
        <v/>
      </c>
      <c r="I128" s="1" t="str">
        <f>IF(AND(טבלה1013[[#This Row],[CycleNumber]]&gt;1,OR(B129="",טבלה1013[[#This Row],[CycleNumber]]&gt;B127)),IF(OR(AND(טבלה1013[[#This Row],[LengthofCycle]]=28,F127=28),AND(טבלה1013[[#This Row],[LengthofCycle]]=35,F127=35)),1,""),"")</f>
        <v/>
      </c>
      <c r="J128" s="1" t="str">
        <f>IF(AND(טבלה1013[[#This Row],[וסת השבוע]]=1,I127=1,טבלה1013[[#This Row],[CycleNumber]]&gt;B127),1,"")</f>
        <v/>
      </c>
      <c r="K128" s="1" t="str">
        <f>IF(טבלה1013[[#This Row],[CycleNumber]]=1,"",IF(טבלה1013[[#This Row],[וסת השבוע]]=1,0,IF(K127="","",IF(K127=0,IF(טבלה1013[[#This Row],[LengthofCycle]]=28,0,1),IF(K127=1,IF(טבלה1013[[#This Row],[LengthofCycle]]+F127=28*2,0,2),IF(K127=2,IF(טבלה1013[[#This Row],[LengthofCycle]]+F127+F126=28*3,0,3),""))))))</f>
        <v/>
      </c>
      <c r="L128" s="1" t="str">
        <f>IF(טבלה1013[[#This Row],[וסת השבוע]]=1,IF(טבלה1013[[#This Row],[וסת השבוע וההפלגה ביחד]]=1,L127+1,0),IF(AND(טבלה1013[[#This Row],[CycleNumber]]&gt;B127,טבלה1013[[#This Row],[CycleNumber]]&gt;1),IF(טבלה1013[[#This Row],[וסת השבוע פעיל?]]&lt;&gt;"",L127+1,""),""))</f>
        <v/>
      </c>
      <c r="M128" s="1" t="str">
        <f>IF(AND(טבלה1013[[#This Row],[וסת השבוע פעיל?]]&lt;&gt;"",טבלה1013[[#This Row],[CycleNumber]]&lt;B129,B129&lt;&gt;"",טבלה1013[[#This Row],[וסת השבוע פעיל?]]&lt;3),IF(K129=0,IF(AND(טבלה1013[[#This Row],[וסת השבוע פעיל?]]&gt;0,I129=1),0,1),0),"")</f>
        <v/>
      </c>
      <c r="N128" s="1" t="str">
        <f t="shared" si="16"/>
        <v/>
      </c>
      <c r="O128" s="1" t="str">
        <f>IF(AND(טבלה1013[[#This Row],[חיזוי - שבוע]]=1,J129=1),1,"")</f>
        <v/>
      </c>
      <c r="P128" s="1" t="str">
        <f>IF(AND(טבלה1013[[#This Row],[חיזוי טוב עם הפלגה?]]=1,טבלה1013[[#This Row],[וסת קבוע אחרון]]&lt;&gt;28,X127=1),1,"")</f>
        <v/>
      </c>
      <c r="Q128" s="1" t="str">
        <f>IF(AND(טבלה1013[[#This Row],[וסת השבוע פעיל?]]&lt;3,OR(טבלה1013[[#This Row],[CycleNumber]]&gt;B129,B129="")),1,"")</f>
        <v/>
      </c>
      <c r="R128" s="1" t="str">
        <f>IF(טבלה1013[[#This Row],[האישה קבעה וסת שבוע?]]=1,IF(טבלה1013[[#This Row],[וסת השבוע פעיל?]]&lt;3,1,0),"")</f>
        <v/>
      </c>
      <c r="S1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" s="1">
        <f t="shared" si="22"/>
        <v>0</v>
      </c>
      <c r="U128" s="1" t="str">
        <f t="shared" si="23"/>
        <v/>
      </c>
      <c r="V128" s="1" t="str">
        <f t="shared" si="24"/>
        <v/>
      </c>
      <c r="W128" s="1" t="str">
        <f>IF(טבלה1013[[#This Row],[3 הפלגות זהות]]="","",IF(טבלה1013[[#This Row],[3 הפלגות זהות]]=1,טבלה1013[[#This Row],[LengthofCycle]],W127))</f>
        <v/>
      </c>
      <c r="Y128" s="1" t="str">
        <f>IF(OR(טבלה1013[[#This Row],[הווסת פעיל?]]=0,טבלה1013[[#This Row],[הווסת פעיל?]]=""),"",SUM(Y127,טבלה1013[[#This Row],[הווסת פעיל?]]))</f>
        <v/>
      </c>
      <c r="Z128" s="1" t="str">
        <f>IF(AND(טבלה1013[[#This Row],[כמה מחזורים עד עקירה]]&lt;&gt;"",Y129=""),טבלה1013[[#This Row],[כמה מחזורים עד עקירה]],"")</f>
        <v/>
      </c>
      <c r="AA128" s="1" t="str">
        <f>IF(AND(טבלה1013[[#This Row],[הווסת פעיל?]]=1,טבלה1013[[#This Row],[וסת קבוע אחרון]]&lt;&gt;W127),טבלה1013[[#This Row],[וסת קבוע אחרון]],"")</f>
        <v/>
      </c>
      <c r="AB128" s="1" t="str">
        <f>IF(AND(טבלה1013[[#This Row],[הווסת פעיל?]]=1,X127=0,טבלה1013[[#This Row],[וסת קבוע אחרון]]=W127),טבלה1013[[#This Row],[וסת קבוע אחרון]],"")</f>
        <v/>
      </c>
      <c r="AC128" s="1" t="str">
        <f>IF(AND(טבלה1013[[#This Row],[הווסת פעיל?]]=1,X127=0,טבלה1013[[#This Row],[וסת קבוע אחרון]]&lt;&gt;W127),1,"")</f>
        <v/>
      </c>
      <c r="AD128" s="1" t="str">
        <f>IF(AND(טבלה1013[[#This Row],[הווסת פעיל?]]&lt;&gt;"",B129=1),טבלה1013[[#This Row],[CycleNumber]],"")</f>
        <v/>
      </c>
      <c r="AE128" s="1" t="str">
        <f>IF(AND(טבלה1013[[#This Row],[הווסת פעיל?]]&lt;&gt;"",X127=""),טבלה1013[[#This Row],[CycleNumber]],"")</f>
        <v/>
      </c>
      <c r="AF128" s="1" t="str">
        <f>IF(B129=1,"",IF(טבלה1013[[#This Row],[הווסת פעיל?]]=1,IF(טבלה1013[[#This Row],[וסת קבוע אחרון]]=F129,1,0),""))</f>
        <v/>
      </c>
      <c r="AG128" s="1" t="str">
        <f>IF(B129=1,"",IF(טבלה1013[[#This Row],[הווסת פעיל?]]=1,IF(OR(טבלה1013[[#This Row],[וסת קבוע אחרון]]=F129,F129=טבלה1013[[#This Row],[LengthofCycle]]),1,0),""))</f>
        <v/>
      </c>
      <c r="AH128" s="1" t="str">
        <f>IF(B129=1,"",IF(טבלה1013[[#This Row],[הווסת פעיל?]]=1,IF(OR(טבלה1013[[#This Row],[וסת קבוע אחרון]]=F129,F129=טבלה1013[[#This Row],[LengthofCycle]],AND(טבלה1013[[#This Row],[LengthofCycle]]&lt;&gt;טבלה1013[[#This Row],[וסת קבוע אחרון]],OR(F129=28,F129=29))),1,0),""))</f>
        <v/>
      </c>
      <c r="AI128" s="1" t="str">
        <f>IF(AND(טבלה1013[[#This Row],[הווסת פעיל?]]=1,B129=1),1,"")</f>
        <v/>
      </c>
      <c r="AJ128" s="4">
        <f>IF(AND(טבלה1013[[#This Row],[הווסת פעיל?]]&lt;&gt;1,B129&lt;&gt;1,B129&lt;&gt;""),IF(טבלה1013[[#This Row],[LengthofCycle]]=F129,1,0),"")</f>
        <v>0</v>
      </c>
      <c r="AK128" s="4">
        <f>IF(AND(טבלה1013[[#This Row],[הווסת פעיל?]]&lt;&gt;1,B129&lt;&gt;1,B129&lt;&gt;""),IF(OR(טבלה1013[[#This Row],[LengthofCycle]]=F129,F129=29),1,0),"")</f>
        <v>0</v>
      </c>
      <c r="AL128" s="4">
        <f>IF(AND(טבלה1013[[#This Row],[הווסת פעיל?]]&lt;&gt;1,B129&lt;&gt;1,B129&lt;&gt;""),IF(OR(טבלה1013[[#This Row],[LengthofCycle]]=F129,F129=29,F129=28),1,0),"")</f>
        <v>0</v>
      </c>
      <c r="AY128" s="1">
        <f t="shared" si="20"/>
        <v>0</v>
      </c>
      <c r="AZ128" s="2" t="e">
        <f t="shared" si="21"/>
        <v>#DIV/0!</v>
      </c>
      <c r="BA128" s="2" t="e">
        <f t="shared" si="19"/>
        <v>#DIV/0!</v>
      </c>
    </row>
    <row r="129" spans="1:53" x14ac:dyDescent="0.25">
      <c r="A129" s="1" t="s">
        <v>54</v>
      </c>
      <c r="B129" s="1">
        <v>4</v>
      </c>
      <c r="C129" s="1">
        <v>1</v>
      </c>
      <c r="D129" s="1">
        <v>1</v>
      </c>
      <c r="E129" s="1">
        <v>0</v>
      </c>
      <c r="F129" s="1">
        <v>30</v>
      </c>
      <c r="G129" s="1">
        <f>טבלה1013[[#This Row],[LengthofCycle]]+1</f>
        <v>31</v>
      </c>
      <c r="H129" s="1" t="str">
        <f>IF(IFERROR(LOOKUP(טבלה1013[[#This Row],[ClientID]],קביעויות[השבוע]),FALSE)=טבלה1013[[#This Row],[ClientID]],1,"")</f>
        <v/>
      </c>
      <c r="I129" s="1" t="str">
        <f>IF(AND(טבלה1013[[#This Row],[CycleNumber]]&gt;1,OR(B130="",טבלה1013[[#This Row],[CycleNumber]]&gt;B128)),IF(OR(AND(טבלה1013[[#This Row],[LengthofCycle]]=28,F128=28),AND(טבלה1013[[#This Row],[LengthofCycle]]=35,F128=35)),1,""),"")</f>
        <v/>
      </c>
      <c r="J129" s="1" t="str">
        <f>IF(AND(טבלה1013[[#This Row],[וסת השבוע]]=1,I128=1,טבלה1013[[#This Row],[CycleNumber]]&gt;B128),1,"")</f>
        <v/>
      </c>
      <c r="K129" s="1" t="str">
        <f>IF(טבלה1013[[#This Row],[CycleNumber]]=1,"",IF(טבלה1013[[#This Row],[וסת השבוע]]=1,0,IF(K128="","",IF(K128=0,IF(טבלה1013[[#This Row],[LengthofCycle]]=28,0,1),IF(K128=1,IF(טבלה1013[[#This Row],[LengthofCycle]]+F128=28*2,0,2),IF(K128=2,IF(טבלה1013[[#This Row],[LengthofCycle]]+F128+F127=28*3,0,3),""))))))</f>
        <v/>
      </c>
      <c r="L129" s="1" t="str">
        <f>IF(טבלה1013[[#This Row],[וסת השבוע]]=1,IF(טבלה1013[[#This Row],[וסת השבוע וההפלגה ביחד]]=1,L128+1,0),IF(AND(טבלה1013[[#This Row],[CycleNumber]]&gt;B128,טבלה1013[[#This Row],[CycleNumber]]&gt;1),IF(טבלה1013[[#This Row],[וסת השבוע פעיל?]]&lt;&gt;"",L128+1,""),""))</f>
        <v/>
      </c>
      <c r="M129" s="1" t="str">
        <f>IF(AND(טבלה1013[[#This Row],[וסת השבוע פעיל?]]&lt;&gt;"",טבלה1013[[#This Row],[CycleNumber]]&lt;B130,B130&lt;&gt;"",טבלה1013[[#This Row],[וסת השבוע פעיל?]]&lt;3),IF(K130=0,IF(AND(טבלה1013[[#This Row],[וסת השבוע פעיל?]]&gt;0,I130=1),0,1),0),"")</f>
        <v/>
      </c>
      <c r="N129" s="1" t="str">
        <f t="shared" si="16"/>
        <v/>
      </c>
      <c r="O129" s="1" t="str">
        <f>IF(AND(טבלה1013[[#This Row],[חיזוי - שבוע]]=1,J130=1),1,"")</f>
        <v/>
      </c>
      <c r="P129" s="1" t="str">
        <f>IF(AND(טבלה1013[[#This Row],[חיזוי טוב עם הפלגה?]]=1,טבלה1013[[#This Row],[וסת קבוע אחרון]]&lt;&gt;28,X128=1),1,"")</f>
        <v/>
      </c>
      <c r="Q129" s="1" t="str">
        <f>IF(AND(טבלה1013[[#This Row],[וסת השבוע פעיל?]]&lt;3,OR(טבלה1013[[#This Row],[CycleNumber]]&gt;B130,B130="")),1,"")</f>
        <v/>
      </c>
      <c r="R129" s="1" t="str">
        <f>IF(טבלה1013[[#This Row],[האישה קבעה וסת שבוע?]]=1,IF(טבלה1013[[#This Row],[וסת השבוע פעיל?]]&lt;3,1,0),"")</f>
        <v/>
      </c>
      <c r="S1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" s="1">
        <f t="shared" si="22"/>
        <v>0</v>
      </c>
      <c r="U129" s="1">
        <f t="shared" si="23"/>
        <v>0</v>
      </c>
      <c r="V129" s="1" t="str">
        <f t="shared" si="24"/>
        <v/>
      </c>
      <c r="W129" s="1" t="str">
        <f>IF(טבלה1013[[#This Row],[3 הפלגות זהות]]="","",IF(טבלה1013[[#This Row],[3 הפלגות זהות]]=1,טבלה1013[[#This Row],[LengthofCycle]],W128))</f>
        <v/>
      </c>
      <c r="Y129" s="1" t="str">
        <f>IF(OR(טבלה1013[[#This Row],[הווסת פעיל?]]=0,טבלה1013[[#This Row],[הווסת פעיל?]]=""),"",SUM(Y128,טבלה1013[[#This Row],[הווסת פעיל?]]))</f>
        <v/>
      </c>
      <c r="Z129" s="1" t="str">
        <f>IF(AND(טבלה1013[[#This Row],[כמה מחזורים עד עקירה]]&lt;&gt;"",Y130=""),טבלה1013[[#This Row],[כמה מחזורים עד עקירה]],"")</f>
        <v/>
      </c>
      <c r="AA129" s="1" t="str">
        <f>IF(AND(טבלה1013[[#This Row],[הווסת פעיל?]]=1,טבלה1013[[#This Row],[וסת קבוע אחרון]]&lt;&gt;W128),טבלה1013[[#This Row],[וסת קבוע אחרון]],"")</f>
        <v/>
      </c>
      <c r="AB129" s="1" t="str">
        <f>IF(AND(טבלה1013[[#This Row],[הווסת פעיל?]]=1,X128=0,טבלה1013[[#This Row],[וסת קבוע אחרון]]=W128),טבלה1013[[#This Row],[וסת קבוע אחרון]],"")</f>
        <v/>
      </c>
      <c r="AC129" s="1" t="str">
        <f>IF(AND(טבלה1013[[#This Row],[הווסת פעיל?]]=1,X128=0,טבלה1013[[#This Row],[וסת קבוע אחרון]]&lt;&gt;W128),1,"")</f>
        <v/>
      </c>
      <c r="AD129" s="1" t="str">
        <f>IF(AND(טבלה1013[[#This Row],[הווסת פעיל?]]&lt;&gt;"",B130=1),טבלה1013[[#This Row],[CycleNumber]],"")</f>
        <v/>
      </c>
      <c r="AE129" s="1" t="str">
        <f>IF(AND(טבלה1013[[#This Row],[הווסת פעיל?]]&lt;&gt;"",X128=""),טבלה1013[[#This Row],[CycleNumber]],"")</f>
        <v/>
      </c>
      <c r="AF129" s="1" t="str">
        <f>IF(B130=1,"",IF(טבלה1013[[#This Row],[הווסת פעיל?]]=1,IF(טבלה1013[[#This Row],[וסת קבוע אחרון]]=F130,1,0),""))</f>
        <v/>
      </c>
      <c r="AG129" s="1" t="str">
        <f>IF(B130=1,"",IF(טבלה1013[[#This Row],[הווסת פעיל?]]=1,IF(OR(טבלה1013[[#This Row],[וסת קבוע אחרון]]=F130,F130=טבלה1013[[#This Row],[LengthofCycle]]),1,0),""))</f>
        <v/>
      </c>
      <c r="AH129" s="1" t="str">
        <f>IF(B130=1,"",IF(טבלה1013[[#This Row],[הווסת פעיל?]]=1,IF(OR(טבלה1013[[#This Row],[וסת קבוע אחרון]]=F130,F130=טבלה1013[[#This Row],[LengthofCycle]],AND(טבלה1013[[#This Row],[LengthofCycle]]&lt;&gt;טבלה1013[[#This Row],[וסת קבוע אחרון]],OR(F130=28,F130=29))),1,0),""))</f>
        <v/>
      </c>
      <c r="AI129" s="1" t="str">
        <f>IF(AND(טבלה1013[[#This Row],[הווסת פעיל?]]=1,B130=1),1,"")</f>
        <v/>
      </c>
      <c r="AJ129" s="4">
        <f>IF(AND(טבלה1013[[#This Row],[הווסת פעיל?]]&lt;&gt;1,B130&lt;&gt;1,B130&lt;&gt;""),IF(טבלה1013[[#This Row],[LengthofCycle]]=F130,1,0),"")</f>
        <v>0</v>
      </c>
      <c r="AK129" s="4">
        <f>IF(AND(טבלה1013[[#This Row],[הווסת פעיל?]]&lt;&gt;1,B130&lt;&gt;1,B130&lt;&gt;""),IF(OR(טבלה1013[[#This Row],[LengthofCycle]]=F130,F130=29),1,0),"")</f>
        <v>0</v>
      </c>
      <c r="AL129" s="4">
        <f>IF(AND(טבלה1013[[#This Row],[הווסת פעיל?]]&lt;&gt;1,B130&lt;&gt;1,B130&lt;&gt;""),IF(OR(טבלה1013[[#This Row],[LengthofCycle]]=F130,F130=29,F130=28),1,0),"")</f>
        <v>1</v>
      </c>
      <c r="AY129" s="1">
        <f t="shared" si="20"/>
        <v>0</v>
      </c>
      <c r="AZ129" s="2" t="e">
        <f t="shared" si="21"/>
        <v>#DIV/0!</v>
      </c>
      <c r="BA129" s="2" t="e">
        <f t="shared" si="19"/>
        <v>#DIV/0!</v>
      </c>
    </row>
    <row r="130" spans="1:53" x14ac:dyDescent="0.25">
      <c r="A130" s="1" t="s">
        <v>54</v>
      </c>
      <c r="B130" s="1">
        <v>5</v>
      </c>
      <c r="C130" s="1">
        <v>1</v>
      </c>
      <c r="D130" s="1">
        <v>1</v>
      </c>
      <c r="E130" s="1">
        <v>0</v>
      </c>
      <c r="F130" s="1">
        <v>28</v>
      </c>
      <c r="G130" s="1">
        <f>טבלה1013[[#This Row],[LengthofCycle]]+1</f>
        <v>29</v>
      </c>
      <c r="H130" s="1" t="str">
        <f>IF(IFERROR(LOOKUP(טבלה1013[[#This Row],[ClientID]],קביעויות[השבוע]),FALSE)=טבלה1013[[#This Row],[ClientID]],1,"")</f>
        <v/>
      </c>
      <c r="I130" s="1" t="str">
        <f>IF(AND(טבלה1013[[#This Row],[CycleNumber]]&gt;1,OR(B131="",טבלה1013[[#This Row],[CycleNumber]]&gt;B129)),IF(OR(AND(טבלה1013[[#This Row],[LengthofCycle]]=28,F129=28),AND(טבלה1013[[#This Row],[LengthofCycle]]=35,F129=35)),1,""),"")</f>
        <v/>
      </c>
      <c r="J130" s="1" t="str">
        <f>IF(AND(טבלה1013[[#This Row],[וסת השבוע]]=1,I129=1,טבלה1013[[#This Row],[CycleNumber]]&gt;B129),1,"")</f>
        <v/>
      </c>
      <c r="K130" s="1" t="str">
        <f>IF(טבלה1013[[#This Row],[CycleNumber]]=1,"",IF(טבלה1013[[#This Row],[וסת השבוע]]=1,0,IF(K129="","",IF(K129=0,IF(טבלה1013[[#This Row],[LengthofCycle]]=28,0,1),IF(K129=1,IF(טבלה1013[[#This Row],[LengthofCycle]]+F129=28*2,0,2),IF(K129=2,IF(טבלה1013[[#This Row],[LengthofCycle]]+F129+F128=28*3,0,3),""))))))</f>
        <v/>
      </c>
      <c r="L130" s="1" t="str">
        <f>IF(טבלה1013[[#This Row],[וסת השבוע]]=1,IF(טבלה1013[[#This Row],[וסת השבוע וההפלגה ביחד]]=1,L129+1,0),IF(AND(טבלה1013[[#This Row],[CycleNumber]]&gt;B129,טבלה1013[[#This Row],[CycleNumber]]&gt;1),IF(טבלה1013[[#This Row],[וסת השבוע פעיל?]]&lt;&gt;"",L129+1,""),""))</f>
        <v/>
      </c>
      <c r="M130" s="1" t="str">
        <f>IF(AND(טבלה1013[[#This Row],[וסת השבוע פעיל?]]&lt;&gt;"",טבלה1013[[#This Row],[CycleNumber]]&lt;B131,B131&lt;&gt;"",טבלה1013[[#This Row],[וסת השבוע פעיל?]]&lt;3),IF(K131=0,IF(AND(טבלה1013[[#This Row],[וסת השבוע פעיל?]]&gt;0,I131=1),0,1),0),"")</f>
        <v/>
      </c>
      <c r="N130" s="1" t="str">
        <f t="shared" si="16"/>
        <v/>
      </c>
      <c r="O130" s="1" t="str">
        <f>IF(AND(טבלה1013[[#This Row],[חיזוי - שבוע]]=1,J131=1),1,"")</f>
        <v/>
      </c>
      <c r="P130" s="1" t="str">
        <f>IF(AND(טבלה1013[[#This Row],[חיזוי טוב עם הפלגה?]]=1,טבלה1013[[#This Row],[וסת קבוע אחרון]]&lt;&gt;28,X129=1),1,"")</f>
        <v/>
      </c>
      <c r="Q130" s="1" t="str">
        <f>IF(AND(טבלה1013[[#This Row],[וסת השבוע פעיל?]]&lt;3,OR(טבלה1013[[#This Row],[CycleNumber]]&gt;B131,B131="")),1,"")</f>
        <v/>
      </c>
      <c r="R130" s="1" t="str">
        <f>IF(טבלה1013[[#This Row],[האישה קבעה וסת שבוע?]]=1,IF(טבלה1013[[#This Row],[וסת השבוע פעיל?]]&lt;3,1,0),"")</f>
        <v/>
      </c>
      <c r="S1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" s="1">
        <f t="shared" si="22"/>
        <v>0</v>
      </c>
      <c r="U130" s="1">
        <f t="shared" si="23"/>
        <v>0</v>
      </c>
      <c r="V130" s="1">
        <f t="shared" si="24"/>
        <v>0</v>
      </c>
      <c r="W130" s="1" t="str">
        <f>IF(טבלה1013[[#This Row],[3 הפלגות זהות]]="","",IF(טבלה1013[[#This Row],[3 הפלגות זהות]]=1,טבלה1013[[#This Row],[LengthofCycle]],W129))</f>
        <v/>
      </c>
      <c r="Y130" s="1" t="str">
        <f>IF(OR(טבלה1013[[#This Row],[הווסת פעיל?]]=0,טבלה1013[[#This Row],[הווסת פעיל?]]=""),"",SUM(Y129,טבלה1013[[#This Row],[הווסת פעיל?]]))</f>
        <v/>
      </c>
      <c r="Z130" s="1" t="str">
        <f>IF(AND(טבלה1013[[#This Row],[כמה מחזורים עד עקירה]]&lt;&gt;"",Y131=""),טבלה1013[[#This Row],[כמה מחזורים עד עקירה]],"")</f>
        <v/>
      </c>
      <c r="AA130" s="1" t="str">
        <f>IF(AND(טבלה1013[[#This Row],[הווסת פעיל?]]=1,טבלה1013[[#This Row],[וסת קבוע אחרון]]&lt;&gt;W129),טבלה1013[[#This Row],[וסת קבוע אחרון]],"")</f>
        <v/>
      </c>
      <c r="AB130" s="1" t="str">
        <f>IF(AND(טבלה1013[[#This Row],[הווסת פעיל?]]=1,X129=0,טבלה1013[[#This Row],[וסת קבוע אחרון]]=W129),טבלה1013[[#This Row],[וסת קבוע אחרון]],"")</f>
        <v/>
      </c>
      <c r="AC130" s="1" t="str">
        <f>IF(AND(טבלה1013[[#This Row],[הווסת פעיל?]]=1,X129=0,טבלה1013[[#This Row],[וסת קבוע אחרון]]&lt;&gt;W129),1,"")</f>
        <v/>
      </c>
      <c r="AD130" s="1" t="str">
        <f>IF(AND(טבלה1013[[#This Row],[הווסת פעיל?]]&lt;&gt;"",B131=1),טבלה1013[[#This Row],[CycleNumber]],"")</f>
        <v/>
      </c>
      <c r="AE130" s="1" t="str">
        <f>IF(AND(טבלה1013[[#This Row],[הווסת פעיל?]]&lt;&gt;"",X129=""),טבלה1013[[#This Row],[CycleNumber]],"")</f>
        <v/>
      </c>
      <c r="AF130" s="1" t="str">
        <f>IF(B131=1,"",IF(טבלה1013[[#This Row],[הווסת פעיל?]]=1,IF(טבלה1013[[#This Row],[וסת קבוע אחרון]]=F131,1,0),""))</f>
        <v/>
      </c>
      <c r="AG130" s="1" t="str">
        <f>IF(B131=1,"",IF(טבלה1013[[#This Row],[הווסת פעיל?]]=1,IF(OR(טבלה1013[[#This Row],[וסת קבוע אחרון]]=F131,F131=טבלה1013[[#This Row],[LengthofCycle]]),1,0),""))</f>
        <v/>
      </c>
      <c r="AH130" s="1" t="str">
        <f>IF(B131=1,"",IF(טבלה1013[[#This Row],[הווסת פעיל?]]=1,IF(OR(טבלה1013[[#This Row],[וסת קבוע אחרון]]=F131,F131=טבלה1013[[#This Row],[LengthofCycle]],AND(טבלה1013[[#This Row],[LengthofCycle]]&lt;&gt;טבלה1013[[#This Row],[וסת קבוע אחרון]],OR(F131=28,F131=29))),1,0),""))</f>
        <v/>
      </c>
      <c r="AI130" s="1" t="str">
        <f>IF(AND(טבלה1013[[#This Row],[הווסת פעיל?]]=1,B131=1),1,"")</f>
        <v/>
      </c>
      <c r="AJ130" s="4">
        <f>IF(AND(טבלה1013[[#This Row],[הווסת פעיל?]]&lt;&gt;1,B131&lt;&gt;1,B131&lt;&gt;""),IF(טבלה1013[[#This Row],[LengthofCycle]]=F131,1,0),"")</f>
        <v>0</v>
      </c>
      <c r="AK130" s="4">
        <f>IF(AND(טבלה1013[[#This Row],[הווסת פעיל?]]&lt;&gt;1,B131&lt;&gt;1,B131&lt;&gt;""),IF(OR(טבלה1013[[#This Row],[LengthofCycle]]=F131,F131=29),1,0),"")</f>
        <v>1</v>
      </c>
      <c r="AL130" s="4">
        <f>IF(AND(טבלה1013[[#This Row],[הווסת פעיל?]]&lt;&gt;1,B131&lt;&gt;1,B131&lt;&gt;""),IF(OR(טבלה1013[[#This Row],[LengthofCycle]]=F131,F131=29,F131=28),1,0),"")</f>
        <v>1</v>
      </c>
      <c r="AY130" s="1">
        <f t="shared" si="20"/>
        <v>0</v>
      </c>
      <c r="AZ130" s="2" t="e">
        <f t="shared" si="21"/>
        <v>#DIV/0!</v>
      </c>
      <c r="BA130" s="2" t="e">
        <f t="shared" si="19"/>
        <v>#DIV/0!</v>
      </c>
    </row>
    <row r="131" spans="1:53" x14ac:dyDescent="0.25">
      <c r="A131" s="1" t="s">
        <v>54</v>
      </c>
      <c r="B131" s="1">
        <v>6</v>
      </c>
      <c r="C131" s="1">
        <v>1</v>
      </c>
      <c r="D131" s="1">
        <v>1</v>
      </c>
      <c r="E131" s="1">
        <v>0</v>
      </c>
      <c r="F131" s="1">
        <v>29</v>
      </c>
      <c r="G131" s="1">
        <f>טבלה1013[[#This Row],[LengthofCycle]]+1</f>
        <v>30</v>
      </c>
      <c r="H131" s="1" t="str">
        <f>IF(IFERROR(LOOKUP(טבלה1013[[#This Row],[ClientID]],קביעויות[השבוע]),FALSE)=טבלה1013[[#This Row],[ClientID]],1,"")</f>
        <v/>
      </c>
      <c r="I131" s="1" t="str">
        <f>IF(AND(טבלה1013[[#This Row],[CycleNumber]]&gt;1,OR(B132="",טבלה1013[[#This Row],[CycleNumber]]&gt;B130)),IF(OR(AND(טבלה1013[[#This Row],[LengthofCycle]]=28,F130=28),AND(טבלה1013[[#This Row],[LengthofCycle]]=35,F130=35)),1,""),"")</f>
        <v/>
      </c>
      <c r="J131" s="1" t="str">
        <f>IF(AND(טבלה1013[[#This Row],[וסת השבוע]]=1,I130=1,טבלה1013[[#This Row],[CycleNumber]]&gt;B130),1,"")</f>
        <v/>
      </c>
      <c r="K131" s="1" t="str">
        <f>IF(טבלה1013[[#This Row],[CycleNumber]]=1,"",IF(טבלה1013[[#This Row],[וסת השבוע]]=1,0,IF(K130="","",IF(K130=0,IF(טבלה1013[[#This Row],[LengthofCycle]]=28,0,1),IF(K130=1,IF(טבלה1013[[#This Row],[LengthofCycle]]+F130=28*2,0,2),IF(K130=2,IF(טבלה1013[[#This Row],[LengthofCycle]]+F130+F129=28*3,0,3),""))))))</f>
        <v/>
      </c>
      <c r="L131" s="1" t="str">
        <f>IF(טבלה1013[[#This Row],[וסת השבוע]]=1,IF(טבלה1013[[#This Row],[וסת השבוע וההפלגה ביחד]]=1,L130+1,0),IF(AND(טבלה1013[[#This Row],[CycleNumber]]&gt;B130,טבלה1013[[#This Row],[CycleNumber]]&gt;1),IF(טבלה1013[[#This Row],[וסת השבוע פעיל?]]&lt;&gt;"",L130+1,""),""))</f>
        <v/>
      </c>
      <c r="M131" s="1" t="str">
        <f>IF(AND(טבלה1013[[#This Row],[וסת השבוע פעיל?]]&lt;&gt;"",טבלה1013[[#This Row],[CycleNumber]]&lt;B132,B132&lt;&gt;"",טבלה1013[[#This Row],[וסת השבוע פעיל?]]&lt;3),IF(K132=0,IF(AND(טבלה1013[[#This Row],[וסת השבוע פעיל?]]&gt;0,I132=1),0,1),0),"")</f>
        <v/>
      </c>
      <c r="N131" s="1" t="str">
        <f t="shared" si="16"/>
        <v/>
      </c>
      <c r="O131" s="1" t="str">
        <f>IF(AND(טבלה1013[[#This Row],[חיזוי - שבוע]]=1,J132=1),1,"")</f>
        <v/>
      </c>
      <c r="P131" s="1" t="str">
        <f>IF(AND(טבלה1013[[#This Row],[חיזוי טוב עם הפלגה?]]=1,טבלה1013[[#This Row],[וסת קבוע אחרון]]&lt;&gt;28,X130=1),1,"")</f>
        <v/>
      </c>
      <c r="Q131" s="1" t="str">
        <f>IF(AND(טבלה1013[[#This Row],[וסת השבוע פעיל?]]&lt;3,OR(טבלה1013[[#This Row],[CycleNumber]]&gt;B132,B132="")),1,"")</f>
        <v/>
      </c>
      <c r="R131" s="1" t="str">
        <f>IF(טבלה1013[[#This Row],[האישה קבעה וסת שבוע?]]=1,IF(טבלה1013[[#This Row],[וסת השבוע פעיל?]]&lt;3,1,0),"")</f>
        <v/>
      </c>
      <c r="S1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" s="1">
        <f t="shared" si="22"/>
        <v>0</v>
      </c>
      <c r="U131" s="1">
        <f t="shared" si="23"/>
        <v>0</v>
      </c>
      <c r="V131" s="1">
        <f t="shared" si="24"/>
        <v>0</v>
      </c>
      <c r="W131" s="1" t="str">
        <f>IF(טבלה1013[[#This Row],[3 הפלגות זהות]]="","",IF(טבלה1013[[#This Row],[3 הפלגות זהות]]=1,טבלה1013[[#This Row],[LengthofCycle]],W130))</f>
        <v/>
      </c>
      <c r="Y131" s="1" t="str">
        <f>IF(OR(טבלה1013[[#This Row],[הווסת פעיל?]]=0,טבלה1013[[#This Row],[הווסת פעיל?]]=""),"",SUM(Y130,טבלה1013[[#This Row],[הווסת פעיל?]]))</f>
        <v/>
      </c>
      <c r="Z131" s="1" t="str">
        <f>IF(AND(טבלה1013[[#This Row],[כמה מחזורים עד עקירה]]&lt;&gt;"",Y132=""),טבלה1013[[#This Row],[כמה מחזורים עד עקירה]],"")</f>
        <v/>
      </c>
      <c r="AA131" s="1" t="str">
        <f>IF(AND(טבלה1013[[#This Row],[הווסת פעיל?]]=1,טבלה1013[[#This Row],[וסת קבוע אחרון]]&lt;&gt;W130),טבלה1013[[#This Row],[וסת קבוע אחרון]],"")</f>
        <v/>
      </c>
      <c r="AB131" s="1" t="str">
        <f>IF(AND(טבלה1013[[#This Row],[הווסת פעיל?]]=1,X130=0,טבלה1013[[#This Row],[וסת קבוע אחרון]]=W130),טבלה1013[[#This Row],[וסת קבוע אחרון]],"")</f>
        <v/>
      </c>
      <c r="AC131" s="1" t="str">
        <f>IF(AND(טבלה1013[[#This Row],[הווסת פעיל?]]=1,X130=0,טבלה1013[[#This Row],[וסת קבוע אחרון]]&lt;&gt;W130),1,"")</f>
        <v/>
      </c>
      <c r="AD131" s="1" t="str">
        <f>IF(AND(טבלה1013[[#This Row],[הווסת פעיל?]]&lt;&gt;"",B132=1),טבלה1013[[#This Row],[CycleNumber]],"")</f>
        <v/>
      </c>
      <c r="AE131" s="1" t="str">
        <f>IF(AND(טבלה1013[[#This Row],[הווסת פעיל?]]&lt;&gt;"",X130=""),טבלה1013[[#This Row],[CycleNumber]],"")</f>
        <v/>
      </c>
      <c r="AF131" s="1" t="str">
        <f>IF(B132=1,"",IF(טבלה1013[[#This Row],[הווסת פעיל?]]=1,IF(טבלה1013[[#This Row],[וסת קבוע אחרון]]=F132,1,0),""))</f>
        <v/>
      </c>
      <c r="AG131" s="1" t="str">
        <f>IF(B132=1,"",IF(טבלה1013[[#This Row],[הווסת פעיל?]]=1,IF(OR(טבלה1013[[#This Row],[וסת קבוע אחרון]]=F132,F132=טבלה1013[[#This Row],[LengthofCycle]]),1,0),""))</f>
        <v/>
      </c>
      <c r="AH131" s="1" t="str">
        <f>IF(B132=1,"",IF(טבלה1013[[#This Row],[הווסת פעיל?]]=1,IF(OR(טבלה1013[[#This Row],[וסת קבוע אחרון]]=F132,F132=טבלה1013[[#This Row],[LengthofCycle]],AND(טבלה1013[[#This Row],[LengthofCycle]]&lt;&gt;טבלה1013[[#This Row],[וסת קבוע אחרון]],OR(F132=28,F132=29))),1,0),""))</f>
        <v/>
      </c>
      <c r="AI131" s="1" t="str">
        <f>IF(AND(טבלה1013[[#This Row],[הווסת פעיל?]]=1,B132=1),1,"")</f>
        <v/>
      </c>
      <c r="AJ131" s="4">
        <f>IF(AND(טבלה1013[[#This Row],[הווסת פעיל?]]&lt;&gt;1,B132&lt;&gt;1,B132&lt;&gt;""),IF(טבלה1013[[#This Row],[LengthofCycle]]=F132,1,0),"")</f>
        <v>0</v>
      </c>
      <c r="AK131" s="4">
        <f>IF(AND(טבלה1013[[#This Row],[הווסת פעיל?]]&lt;&gt;1,B132&lt;&gt;1,B132&lt;&gt;""),IF(OR(טבלה1013[[#This Row],[LengthofCycle]]=F132,F132=29),1,0),"")</f>
        <v>0</v>
      </c>
      <c r="AL131" s="4">
        <f>IF(AND(טבלה1013[[#This Row],[הווסת פעיל?]]&lt;&gt;1,B132&lt;&gt;1,B132&lt;&gt;""),IF(OR(טבלה1013[[#This Row],[LengthofCycle]]=F132,F132=29,F132=28),1,0),"")</f>
        <v>0</v>
      </c>
      <c r="AY131" s="1">
        <f t="shared" si="20"/>
        <v>0</v>
      </c>
      <c r="AZ131" s="2" t="e">
        <f t="shared" si="21"/>
        <v>#DIV/0!</v>
      </c>
      <c r="BA131" s="2" t="e">
        <f t="shared" si="19"/>
        <v>#DIV/0!</v>
      </c>
    </row>
    <row r="132" spans="1:53" x14ac:dyDescent="0.25">
      <c r="A132" s="1" t="s">
        <v>54</v>
      </c>
      <c r="B132" s="1">
        <v>7</v>
      </c>
      <c r="C132" s="1">
        <v>1</v>
      </c>
      <c r="D132" s="1">
        <v>1</v>
      </c>
      <c r="E132" s="1">
        <v>0</v>
      </c>
      <c r="F132" s="1">
        <v>30</v>
      </c>
      <c r="G132" s="1">
        <f>טבלה1013[[#This Row],[LengthofCycle]]+1</f>
        <v>31</v>
      </c>
      <c r="H132" s="1" t="str">
        <f>IF(IFERROR(LOOKUP(טבלה1013[[#This Row],[ClientID]],קביעויות[השבוע]),FALSE)=טבלה1013[[#This Row],[ClientID]],1,"")</f>
        <v/>
      </c>
      <c r="I132" s="1" t="str">
        <f>IF(AND(טבלה1013[[#This Row],[CycleNumber]]&gt;1,OR(B133="",טבלה1013[[#This Row],[CycleNumber]]&gt;B131)),IF(OR(AND(טבלה1013[[#This Row],[LengthofCycle]]=28,F131=28),AND(טבלה1013[[#This Row],[LengthofCycle]]=35,F131=35)),1,""),"")</f>
        <v/>
      </c>
      <c r="J132" s="1" t="str">
        <f>IF(AND(טבלה1013[[#This Row],[וסת השבוע]]=1,I131=1,טבלה1013[[#This Row],[CycleNumber]]&gt;B131),1,"")</f>
        <v/>
      </c>
      <c r="K132" s="1" t="str">
        <f>IF(טבלה1013[[#This Row],[CycleNumber]]=1,"",IF(טבלה1013[[#This Row],[וסת השבוע]]=1,0,IF(K131="","",IF(K131=0,IF(טבלה1013[[#This Row],[LengthofCycle]]=28,0,1),IF(K131=1,IF(טבלה1013[[#This Row],[LengthofCycle]]+F131=28*2,0,2),IF(K131=2,IF(טבלה1013[[#This Row],[LengthofCycle]]+F131+F130=28*3,0,3),""))))))</f>
        <v/>
      </c>
      <c r="L132" s="1" t="str">
        <f>IF(טבלה1013[[#This Row],[וסת השבוע]]=1,IF(טבלה1013[[#This Row],[וסת השבוע וההפלגה ביחד]]=1,L131+1,0),IF(AND(טבלה1013[[#This Row],[CycleNumber]]&gt;B131,טבלה1013[[#This Row],[CycleNumber]]&gt;1),IF(טבלה1013[[#This Row],[וסת השבוע פעיל?]]&lt;&gt;"",L131+1,""),""))</f>
        <v/>
      </c>
      <c r="M132" s="1" t="str">
        <f>IF(AND(טבלה1013[[#This Row],[וסת השבוע פעיל?]]&lt;&gt;"",טבלה1013[[#This Row],[CycleNumber]]&lt;B133,B133&lt;&gt;"",טבלה1013[[#This Row],[וסת השבוע פעיל?]]&lt;3),IF(K133=0,IF(AND(טבלה1013[[#This Row],[וסת השבוע פעיל?]]&gt;0,I133=1),0,1),0),"")</f>
        <v/>
      </c>
      <c r="N132" s="1" t="str">
        <f t="shared" si="16"/>
        <v/>
      </c>
      <c r="O132" s="1" t="str">
        <f>IF(AND(טבלה1013[[#This Row],[חיזוי - שבוע]]=1,J133=1),1,"")</f>
        <v/>
      </c>
      <c r="P132" s="1" t="str">
        <f>IF(AND(טבלה1013[[#This Row],[חיזוי טוב עם הפלגה?]]=1,טבלה1013[[#This Row],[וסת קבוע אחרון]]&lt;&gt;28,X131=1),1,"")</f>
        <v/>
      </c>
      <c r="Q132" s="1" t="str">
        <f>IF(AND(טבלה1013[[#This Row],[וסת השבוע פעיל?]]&lt;3,OR(טבלה1013[[#This Row],[CycleNumber]]&gt;B133,B133="")),1,"")</f>
        <v/>
      </c>
      <c r="R132" s="1" t="str">
        <f>IF(טבלה1013[[#This Row],[האישה קבעה וסת שבוע?]]=1,IF(טבלה1013[[#This Row],[וסת השבוע פעיל?]]&lt;3,1,0),"")</f>
        <v/>
      </c>
      <c r="S1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" s="1">
        <f t="shared" si="22"/>
        <v>0</v>
      </c>
      <c r="U132" s="1">
        <f t="shared" si="23"/>
        <v>0</v>
      </c>
      <c r="V132" s="1">
        <f t="shared" si="24"/>
        <v>0</v>
      </c>
      <c r="W132" s="1" t="str">
        <f>IF(טבלה1013[[#This Row],[3 הפלגות זהות]]="","",IF(טבלה1013[[#This Row],[3 הפלגות זהות]]=1,טבלה1013[[#This Row],[LengthofCycle]],W131))</f>
        <v/>
      </c>
      <c r="Y132" s="1" t="str">
        <f>IF(OR(טבלה1013[[#This Row],[הווסת פעיל?]]=0,טבלה1013[[#This Row],[הווסת פעיל?]]=""),"",SUM(Y131,טבלה1013[[#This Row],[הווסת פעיל?]]))</f>
        <v/>
      </c>
      <c r="Z132" s="1" t="str">
        <f>IF(AND(טבלה1013[[#This Row],[כמה מחזורים עד עקירה]]&lt;&gt;"",Y133=""),טבלה1013[[#This Row],[כמה מחזורים עד עקירה]],"")</f>
        <v/>
      </c>
      <c r="AA132" s="1" t="str">
        <f>IF(AND(טבלה1013[[#This Row],[הווסת פעיל?]]=1,טבלה1013[[#This Row],[וסת קבוע אחרון]]&lt;&gt;W131),טבלה1013[[#This Row],[וסת קבוע אחרון]],"")</f>
        <v/>
      </c>
      <c r="AB132" s="1" t="str">
        <f>IF(AND(טבלה1013[[#This Row],[הווסת פעיל?]]=1,X131=0,טבלה1013[[#This Row],[וסת קבוע אחרון]]=W131),טבלה1013[[#This Row],[וסת קבוע אחרון]],"")</f>
        <v/>
      </c>
      <c r="AC132" s="1" t="str">
        <f>IF(AND(טבלה1013[[#This Row],[הווסת פעיל?]]=1,X131=0,טבלה1013[[#This Row],[וסת קבוע אחרון]]&lt;&gt;W131),1,"")</f>
        <v/>
      </c>
      <c r="AD132" s="1" t="str">
        <f>IF(AND(טבלה1013[[#This Row],[הווסת פעיל?]]&lt;&gt;"",B133=1),טבלה1013[[#This Row],[CycleNumber]],"")</f>
        <v/>
      </c>
      <c r="AE132" s="1" t="str">
        <f>IF(AND(טבלה1013[[#This Row],[הווסת פעיל?]]&lt;&gt;"",X131=""),טבלה1013[[#This Row],[CycleNumber]],"")</f>
        <v/>
      </c>
      <c r="AF132" s="1" t="str">
        <f>IF(B133=1,"",IF(טבלה1013[[#This Row],[הווסת פעיל?]]=1,IF(טבלה1013[[#This Row],[וסת קבוע אחרון]]=F133,1,0),""))</f>
        <v/>
      </c>
      <c r="AG132" s="1" t="str">
        <f>IF(B133=1,"",IF(טבלה1013[[#This Row],[הווסת פעיל?]]=1,IF(OR(טבלה1013[[#This Row],[וסת קבוע אחרון]]=F133,F133=טבלה1013[[#This Row],[LengthofCycle]]),1,0),""))</f>
        <v/>
      </c>
      <c r="AH132" s="1" t="str">
        <f>IF(B133=1,"",IF(טבלה1013[[#This Row],[הווסת פעיל?]]=1,IF(OR(טבלה1013[[#This Row],[וסת קבוע אחרון]]=F133,F133=טבלה1013[[#This Row],[LengthofCycle]],AND(טבלה1013[[#This Row],[LengthofCycle]]&lt;&gt;טבלה1013[[#This Row],[וסת קבוע אחרון]],OR(F133=28,F133=29))),1,0),""))</f>
        <v/>
      </c>
      <c r="AI132" s="1" t="str">
        <f>IF(AND(טבלה1013[[#This Row],[הווסת פעיל?]]=1,B133=1),1,"")</f>
        <v/>
      </c>
      <c r="AJ132" s="4">
        <f>IF(AND(טבלה1013[[#This Row],[הווסת פעיל?]]&lt;&gt;1,B133&lt;&gt;1,B133&lt;&gt;""),IF(טבלה1013[[#This Row],[LengthofCycle]]=F133,1,0),"")</f>
        <v>0</v>
      </c>
      <c r="AK132" s="4">
        <f>IF(AND(טבלה1013[[#This Row],[הווסת פעיל?]]&lt;&gt;1,B133&lt;&gt;1,B133&lt;&gt;""),IF(OR(טבלה1013[[#This Row],[LengthofCycle]]=F133,F133=29),1,0),"")</f>
        <v>1</v>
      </c>
      <c r="AL132" s="4">
        <f>IF(AND(טבלה1013[[#This Row],[הווסת פעיל?]]&lt;&gt;1,B133&lt;&gt;1,B133&lt;&gt;""),IF(OR(טבלה1013[[#This Row],[LengthofCycle]]=F133,F133=29,F133=28),1,0),"")</f>
        <v>1</v>
      </c>
      <c r="AY132" s="1">
        <f t="shared" si="20"/>
        <v>0</v>
      </c>
      <c r="AZ132" s="2" t="e">
        <f t="shared" si="21"/>
        <v>#DIV/0!</v>
      </c>
      <c r="BA132" s="2" t="e">
        <f t="shared" si="19"/>
        <v>#DIV/0!</v>
      </c>
    </row>
    <row r="133" spans="1:53" x14ac:dyDescent="0.25">
      <c r="A133" s="1" t="s">
        <v>54</v>
      </c>
      <c r="B133" s="1">
        <v>8</v>
      </c>
      <c r="C133" s="1">
        <v>1</v>
      </c>
      <c r="D133" s="1">
        <v>1</v>
      </c>
      <c r="E133" s="1">
        <v>0</v>
      </c>
      <c r="F133" s="1">
        <v>29</v>
      </c>
      <c r="G133" s="1">
        <f>טבלה1013[[#This Row],[LengthofCycle]]+1</f>
        <v>30</v>
      </c>
      <c r="H133" s="1" t="str">
        <f>IF(IFERROR(LOOKUP(טבלה1013[[#This Row],[ClientID]],קביעויות[השבוע]),FALSE)=טבלה1013[[#This Row],[ClientID]],1,"")</f>
        <v/>
      </c>
      <c r="I133" s="1" t="str">
        <f>IF(AND(טבלה1013[[#This Row],[CycleNumber]]&gt;1,OR(B134="",טבלה1013[[#This Row],[CycleNumber]]&gt;B132)),IF(OR(AND(טבלה1013[[#This Row],[LengthofCycle]]=28,F132=28),AND(טבלה1013[[#This Row],[LengthofCycle]]=35,F132=35)),1,""),"")</f>
        <v/>
      </c>
      <c r="J133" s="1" t="str">
        <f>IF(AND(טבלה1013[[#This Row],[וסת השבוע]]=1,I132=1,טבלה1013[[#This Row],[CycleNumber]]&gt;B132),1,"")</f>
        <v/>
      </c>
      <c r="K133" s="1" t="str">
        <f>IF(טבלה1013[[#This Row],[CycleNumber]]=1,"",IF(טבלה1013[[#This Row],[וסת השבוע]]=1,0,IF(K132="","",IF(K132=0,IF(טבלה1013[[#This Row],[LengthofCycle]]=28,0,1),IF(K132=1,IF(טבלה1013[[#This Row],[LengthofCycle]]+F132=28*2,0,2),IF(K132=2,IF(טבלה1013[[#This Row],[LengthofCycle]]+F132+F131=28*3,0,3),""))))))</f>
        <v/>
      </c>
      <c r="L133" s="1" t="str">
        <f>IF(טבלה1013[[#This Row],[וסת השבוע]]=1,IF(טבלה1013[[#This Row],[וסת השבוע וההפלגה ביחד]]=1,L132+1,0),IF(AND(טבלה1013[[#This Row],[CycleNumber]]&gt;B132,טבלה1013[[#This Row],[CycleNumber]]&gt;1),IF(טבלה1013[[#This Row],[וסת השבוע פעיל?]]&lt;&gt;"",L132+1,""),""))</f>
        <v/>
      </c>
      <c r="M133" s="1" t="str">
        <f>IF(AND(טבלה1013[[#This Row],[וסת השבוע פעיל?]]&lt;&gt;"",טבלה1013[[#This Row],[CycleNumber]]&lt;B134,B134&lt;&gt;"",טבלה1013[[#This Row],[וסת השבוע פעיל?]]&lt;3),IF(K134=0,IF(AND(טבלה1013[[#This Row],[וסת השבוע פעיל?]]&gt;0,I134=1),0,1),0),"")</f>
        <v/>
      </c>
      <c r="N133" s="1" t="str">
        <f t="shared" si="16"/>
        <v/>
      </c>
      <c r="O133" s="1" t="str">
        <f>IF(AND(טבלה1013[[#This Row],[חיזוי - שבוע]]=1,J134=1),1,"")</f>
        <v/>
      </c>
      <c r="P133" s="1" t="str">
        <f>IF(AND(טבלה1013[[#This Row],[חיזוי טוב עם הפלגה?]]=1,טבלה1013[[#This Row],[וסת קבוע אחרון]]&lt;&gt;28,X132=1),1,"")</f>
        <v/>
      </c>
      <c r="Q133" s="1" t="str">
        <f>IF(AND(טבלה1013[[#This Row],[וסת השבוע פעיל?]]&lt;3,OR(טבלה1013[[#This Row],[CycleNumber]]&gt;B134,B134="")),1,"")</f>
        <v/>
      </c>
      <c r="R133" s="1" t="str">
        <f>IF(טבלה1013[[#This Row],[האישה קבעה וסת שבוע?]]=1,IF(טבלה1013[[#This Row],[וסת השבוע פעיל?]]&lt;3,1,0),"")</f>
        <v/>
      </c>
      <c r="S1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" s="1">
        <f t="shared" si="22"/>
        <v>0</v>
      </c>
      <c r="U133" s="1">
        <f t="shared" si="23"/>
        <v>0</v>
      </c>
      <c r="V133" s="1">
        <f t="shared" si="24"/>
        <v>0</v>
      </c>
      <c r="W133" s="1" t="str">
        <f>IF(טבלה1013[[#This Row],[3 הפלגות זהות]]="","",IF(טבלה1013[[#This Row],[3 הפלגות זהות]]=1,טבלה1013[[#This Row],[LengthofCycle]],W132))</f>
        <v/>
      </c>
      <c r="Y133" s="1" t="str">
        <f>IF(OR(טבלה1013[[#This Row],[הווסת פעיל?]]=0,טבלה1013[[#This Row],[הווסת פעיל?]]=""),"",SUM(Y132,טבלה1013[[#This Row],[הווסת פעיל?]]))</f>
        <v/>
      </c>
      <c r="Z133" s="1" t="str">
        <f>IF(AND(טבלה1013[[#This Row],[כמה מחזורים עד עקירה]]&lt;&gt;"",Y134=""),טבלה1013[[#This Row],[כמה מחזורים עד עקירה]],"")</f>
        <v/>
      </c>
      <c r="AA133" s="1" t="str">
        <f>IF(AND(טבלה1013[[#This Row],[הווסת פעיל?]]=1,טבלה1013[[#This Row],[וסת קבוע אחרון]]&lt;&gt;W132),טבלה1013[[#This Row],[וסת קבוע אחרון]],"")</f>
        <v/>
      </c>
      <c r="AB133" s="1" t="str">
        <f>IF(AND(טבלה1013[[#This Row],[הווסת פעיל?]]=1,X132=0,טבלה1013[[#This Row],[וסת קבוע אחרון]]=W132),טבלה1013[[#This Row],[וסת קבוע אחרון]],"")</f>
        <v/>
      </c>
      <c r="AC133" s="1" t="str">
        <f>IF(AND(טבלה1013[[#This Row],[הווסת פעיל?]]=1,X132=0,טבלה1013[[#This Row],[וסת קבוע אחרון]]&lt;&gt;W132),1,"")</f>
        <v/>
      </c>
      <c r="AD133" s="1" t="str">
        <f>IF(AND(טבלה1013[[#This Row],[הווסת פעיל?]]&lt;&gt;"",B134=1),טבלה1013[[#This Row],[CycleNumber]],"")</f>
        <v/>
      </c>
      <c r="AE133" s="1" t="str">
        <f>IF(AND(טבלה1013[[#This Row],[הווסת פעיל?]]&lt;&gt;"",X132=""),טבלה1013[[#This Row],[CycleNumber]],"")</f>
        <v/>
      </c>
      <c r="AF133" s="1" t="str">
        <f>IF(B134=1,"",IF(טבלה1013[[#This Row],[הווסת פעיל?]]=1,IF(טבלה1013[[#This Row],[וסת קבוע אחרון]]=F134,1,0),""))</f>
        <v/>
      </c>
      <c r="AG133" s="1" t="str">
        <f>IF(B134=1,"",IF(טבלה1013[[#This Row],[הווסת פעיל?]]=1,IF(OR(טבלה1013[[#This Row],[וסת קבוע אחרון]]=F134,F134=טבלה1013[[#This Row],[LengthofCycle]]),1,0),""))</f>
        <v/>
      </c>
      <c r="AH133" s="1" t="str">
        <f>IF(B134=1,"",IF(טבלה1013[[#This Row],[הווסת פעיל?]]=1,IF(OR(טבלה1013[[#This Row],[וסת קבוע אחרון]]=F134,F134=טבלה1013[[#This Row],[LengthofCycle]],AND(טבלה1013[[#This Row],[LengthofCycle]]&lt;&gt;טבלה1013[[#This Row],[וסת קבוע אחרון]],OR(F134=28,F134=29))),1,0),""))</f>
        <v/>
      </c>
      <c r="AI133" s="1" t="str">
        <f>IF(AND(טבלה1013[[#This Row],[הווסת פעיל?]]=1,B134=1),1,"")</f>
        <v/>
      </c>
      <c r="AJ133" s="4" t="str">
        <f>IF(AND(טבלה1013[[#This Row],[הווסת פעיל?]]&lt;&gt;1,B134&lt;&gt;1,B134&lt;&gt;""),IF(טבלה1013[[#This Row],[LengthofCycle]]=F134,1,0),"")</f>
        <v/>
      </c>
      <c r="AK133" s="4" t="str">
        <f>IF(AND(טבלה1013[[#This Row],[הווסת פעיל?]]&lt;&gt;1,B134&lt;&gt;1,B134&lt;&gt;""),IF(OR(טבלה1013[[#This Row],[LengthofCycle]]=F134,F134=29),1,0),"")</f>
        <v/>
      </c>
      <c r="AL133" s="4" t="str">
        <f>IF(AND(טבלה1013[[#This Row],[הווסת פעיל?]]&lt;&gt;1,B134&lt;&gt;1,B134&lt;&gt;""),IF(OR(טבלה1013[[#This Row],[LengthofCycle]]=F134,F134=29,F134=28),1,0),"")</f>
        <v/>
      </c>
      <c r="AY133" s="1">
        <f t="shared" si="20"/>
        <v>0</v>
      </c>
      <c r="AZ133" s="2" t="e">
        <f t="shared" si="21"/>
        <v>#DIV/0!</v>
      </c>
      <c r="BA133" s="2" t="e">
        <f t="shared" si="19"/>
        <v>#DIV/0!</v>
      </c>
    </row>
    <row r="134" spans="1:53" x14ac:dyDescent="0.25">
      <c r="A134" s="1" t="s">
        <v>55</v>
      </c>
      <c r="B134" s="1">
        <v>1</v>
      </c>
      <c r="C134" s="1">
        <v>0</v>
      </c>
      <c r="D134" s="1">
        <v>1</v>
      </c>
      <c r="E134" s="1">
        <v>0</v>
      </c>
      <c r="F134" s="1">
        <v>30</v>
      </c>
      <c r="G134" s="1">
        <f>טבלה1013[[#This Row],[LengthofCycle]]+1</f>
        <v>31</v>
      </c>
      <c r="H134" s="1" t="str">
        <f>IF(IFERROR(LOOKUP(טבלה1013[[#This Row],[ClientID]],קביעויות[השבוע]),FALSE)=טבלה1013[[#This Row],[ClientID]],1,"")</f>
        <v/>
      </c>
      <c r="I134" s="1" t="str">
        <f>IF(AND(טבלה1013[[#This Row],[CycleNumber]]&gt;1,OR(B135="",טבלה1013[[#This Row],[CycleNumber]]&gt;B133)),IF(OR(AND(טבלה1013[[#This Row],[LengthofCycle]]=28,F133=28),AND(טבלה1013[[#This Row],[LengthofCycle]]=35,F133=35)),1,""),"")</f>
        <v/>
      </c>
      <c r="J134" s="1" t="str">
        <f>IF(AND(טבלה1013[[#This Row],[וסת השבוע]]=1,I133=1,טבלה1013[[#This Row],[CycleNumber]]&gt;B133),1,"")</f>
        <v/>
      </c>
      <c r="K134" s="1" t="str">
        <f>IF(טבלה1013[[#This Row],[CycleNumber]]=1,"",IF(טבלה1013[[#This Row],[וסת השבוע]]=1,0,IF(K133="","",IF(K133=0,IF(טבלה1013[[#This Row],[LengthofCycle]]=28,0,1),IF(K133=1,IF(טבלה1013[[#This Row],[LengthofCycle]]+F133=28*2,0,2),IF(K133=2,IF(טבלה1013[[#This Row],[LengthofCycle]]+F133+F132=28*3,0,3),""))))))</f>
        <v/>
      </c>
      <c r="L134" s="1" t="str">
        <f>IF(טבלה1013[[#This Row],[וסת השבוע]]=1,IF(טבלה1013[[#This Row],[וסת השבוע וההפלגה ביחד]]=1,L133+1,0),IF(AND(טבלה1013[[#This Row],[CycleNumber]]&gt;B133,טבלה1013[[#This Row],[CycleNumber]]&gt;1),IF(טבלה1013[[#This Row],[וסת השבוע פעיל?]]&lt;&gt;"",L133+1,""),""))</f>
        <v/>
      </c>
      <c r="M134" s="1" t="str">
        <f>IF(AND(טבלה1013[[#This Row],[וסת השבוע פעיל?]]&lt;&gt;"",טבלה1013[[#This Row],[CycleNumber]]&lt;B135,B135&lt;&gt;"",טבלה1013[[#This Row],[וסת השבוע פעיל?]]&lt;3),IF(K135=0,IF(AND(טבלה1013[[#This Row],[וסת השבוע פעיל?]]&gt;0,I135=1),0,1),0),"")</f>
        <v/>
      </c>
      <c r="N134" s="1" t="str">
        <f t="shared" si="16"/>
        <v/>
      </c>
      <c r="O134" s="1" t="str">
        <f>IF(AND(טבלה1013[[#This Row],[חיזוי - שבוע]]=1,J135=1),1,"")</f>
        <v/>
      </c>
      <c r="P134" s="1" t="str">
        <f>IF(AND(טבלה1013[[#This Row],[חיזוי טוב עם הפלגה?]]=1,טבלה1013[[#This Row],[וסת קבוע אחרון]]&lt;&gt;28,X133=1),1,"")</f>
        <v/>
      </c>
      <c r="Q134" s="1" t="str">
        <f>IF(AND(טבלה1013[[#This Row],[וסת השבוע פעיל?]]&lt;3,OR(טבלה1013[[#This Row],[CycleNumber]]&gt;B135,B135="")),1,"")</f>
        <v/>
      </c>
      <c r="R134" s="1" t="str">
        <f>IF(טבלה1013[[#This Row],[האישה קבעה וסת שבוע?]]=1,IF(טבלה1013[[#This Row],[וסת השבוע פעיל?]]&lt;3,1,0),"")</f>
        <v/>
      </c>
      <c r="S1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" s="1" t="str">
        <f t="shared" si="22"/>
        <v/>
      </c>
      <c r="U134" s="1" t="str">
        <f t="shared" si="23"/>
        <v/>
      </c>
      <c r="V134" s="1" t="str">
        <f t="shared" si="24"/>
        <v/>
      </c>
      <c r="W134" s="1" t="str">
        <f>IF(טבלה1013[[#This Row],[3 הפלגות זהות]]="","",IF(טבלה1013[[#This Row],[3 הפלגות זהות]]=1,טבלה1013[[#This Row],[LengthofCycle]],W133))</f>
        <v/>
      </c>
      <c r="Y134" s="1" t="str">
        <f>IF(OR(טבלה1013[[#This Row],[הווסת פעיל?]]=0,טבלה1013[[#This Row],[הווסת פעיל?]]=""),"",SUM(Y133,טבלה1013[[#This Row],[הווסת פעיל?]]))</f>
        <v/>
      </c>
      <c r="Z134" s="1" t="str">
        <f>IF(AND(טבלה1013[[#This Row],[כמה מחזורים עד עקירה]]&lt;&gt;"",Y135=""),טבלה1013[[#This Row],[כמה מחזורים עד עקירה]],"")</f>
        <v/>
      </c>
      <c r="AA134" s="1" t="str">
        <f>IF(AND(טבלה1013[[#This Row],[הווסת פעיל?]]=1,טבלה1013[[#This Row],[וסת קבוע אחרון]]&lt;&gt;W133),טבלה1013[[#This Row],[וסת קבוע אחרון]],"")</f>
        <v/>
      </c>
      <c r="AB134" s="1" t="str">
        <f>IF(AND(טבלה1013[[#This Row],[הווסת פעיל?]]=1,X133=0,טבלה1013[[#This Row],[וסת קבוע אחרון]]=W133),טבלה1013[[#This Row],[וסת קבוע אחרון]],"")</f>
        <v/>
      </c>
      <c r="AC134" s="1" t="str">
        <f>IF(AND(טבלה1013[[#This Row],[הווסת פעיל?]]=1,X133=0,טבלה1013[[#This Row],[וסת קבוע אחרון]]&lt;&gt;W133),1,"")</f>
        <v/>
      </c>
      <c r="AD134" s="1" t="str">
        <f>IF(AND(טבלה1013[[#This Row],[הווסת פעיל?]]&lt;&gt;"",B135=1),טבלה1013[[#This Row],[CycleNumber]],"")</f>
        <v/>
      </c>
      <c r="AE134" s="1" t="str">
        <f>IF(AND(טבלה1013[[#This Row],[הווסת פעיל?]]&lt;&gt;"",X133=""),טבלה1013[[#This Row],[CycleNumber]],"")</f>
        <v/>
      </c>
      <c r="AF134" s="1" t="str">
        <f>IF(B135=1,"",IF(טבלה1013[[#This Row],[הווסת פעיל?]]=1,IF(טבלה1013[[#This Row],[וסת קבוע אחרון]]=F135,1,0),""))</f>
        <v/>
      </c>
      <c r="AG134" s="1" t="str">
        <f>IF(B135=1,"",IF(טבלה1013[[#This Row],[הווסת פעיל?]]=1,IF(OR(טבלה1013[[#This Row],[וסת קבוע אחרון]]=F135,F135=טבלה1013[[#This Row],[LengthofCycle]]),1,0),""))</f>
        <v/>
      </c>
      <c r="AH134" s="1" t="str">
        <f>IF(B135=1,"",IF(טבלה1013[[#This Row],[הווסת פעיל?]]=1,IF(OR(טבלה1013[[#This Row],[וסת קבוע אחרון]]=F135,F135=טבלה1013[[#This Row],[LengthofCycle]],AND(טבלה1013[[#This Row],[LengthofCycle]]&lt;&gt;טבלה1013[[#This Row],[וסת קבוע אחרון]],OR(F135=28,F135=29))),1,0),""))</f>
        <v/>
      </c>
      <c r="AI134" s="1" t="str">
        <f>IF(AND(טבלה1013[[#This Row],[הווסת פעיל?]]=1,B135=1),1,"")</f>
        <v/>
      </c>
      <c r="AJ134" s="4">
        <f>IF(AND(טבלה1013[[#This Row],[הווסת פעיל?]]&lt;&gt;1,B135&lt;&gt;1,B135&lt;&gt;""),IF(טבלה1013[[#This Row],[LengthofCycle]]=F135,1,0),"")</f>
        <v>0</v>
      </c>
      <c r="AK134" s="4">
        <f>IF(AND(טבלה1013[[#This Row],[הווסת פעיל?]]&lt;&gt;1,B135&lt;&gt;1,B135&lt;&gt;""),IF(OR(טבלה1013[[#This Row],[LengthofCycle]]=F135,F135=29),1,0),"")</f>
        <v>0</v>
      </c>
      <c r="AL134" s="4">
        <f>IF(AND(טבלה1013[[#This Row],[הווסת פעיל?]]&lt;&gt;1,B135&lt;&gt;1,B135&lt;&gt;""),IF(OR(טבלה1013[[#This Row],[LengthofCycle]]=F135,F135=29,F135=28),1,0),"")</f>
        <v>0</v>
      </c>
      <c r="AY134" s="1">
        <f t="shared" si="20"/>
        <v>0</v>
      </c>
      <c r="AZ134" s="2" t="e">
        <f t="shared" si="21"/>
        <v>#DIV/0!</v>
      </c>
      <c r="BA134" s="2" t="e">
        <f t="shared" si="19"/>
        <v>#DIV/0!</v>
      </c>
    </row>
    <row r="135" spans="1:53" x14ac:dyDescent="0.25">
      <c r="A135" s="1" t="s">
        <v>55</v>
      </c>
      <c r="B135" s="1">
        <v>2</v>
      </c>
      <c r="C135" s="1">
        <v>0</v>
      </c>
      <c r="D135" s="1">
        <v>1</v>
      </c>
      <c r="E135" s="1">
        <v>0</v>
      </c>
      <c r="F135" s="1">
        <v>32</v>
      </c>
      <c r="G135" s="1">
        <f>טבלה1013[[#This Row],[LengthofCycle]]+1</f>
        <v>33</v>
      </c>
      <c r="H135" s="1" t="str">
        <f>IF(IFERROR(LOOKUP(טבלה1013[[#This Row],[ClientID]],קביעויות[השבוע]),FALSE)=טבלה1013[[#This Row],[ClientID]],1,"")</f>
        <v/>
      </c>
      <c r="I135" s="1" t="str">
        <f>IF(AND(טבלה1013[[#This Row],[CycleNumber]]&gt;1,OR(B136="",טבלה1013[[#This Row],[CycleNumber]]&gt;B134)),IF(OR(AND(טבלה1013[[#This Row],[LengthofCycle]]=28,F134=28),AND(טבלה1013[[#This Row],[LengthofCycle]]=35,F134=35)),1,""),"")</f>
        <v/>
      </c>
      <c r="J135" s="1" t="str">
        <f>IF(AND(טבלה1013[[#This Row],[וסת השבוע]]=1,I134=1,טבלה1013[[#This Row],[CycleNumber]]&gt;B134),1,"")</f>
        <v/>
      </c>
      <c r="K135" s="1" t="str">
        <f>IF(טבלה1013[[#This Row],[CycleNumber]]=1,"",IF(טבלה1013[[#This Row],[וסת השבוע]]=1,0,IF(K134="","",IF(K134=0,IF(טבלה1013[[#This Row],[LengthofCycle]]=28,0,1),IF(K134=1,IF(טבלה1013[[#This Row],[LengthofCycle]]+F134=28*2,0,2),IF(K134=2,IF(טבלה1013[[#This Row],[LengthofCycle]]+F134+F133=28*3,0,3),""))))))</f>
        <v/>
      </c>
      <c r="L135" s="1" t="str">
        <f>IF(טבלה1013[[#This Row],[וסת השבוע]]=1,IF(טבלה1013[[#This Row],[וסת השבוע וההפלגה ביחד]]=1,L134+1,0),IF(AND(טבלה1013[[#This Row],[CycleNumber]]&gt;B134,טבלה1013[[#This Row],[CycleNumber]]&gt;1),IF(טבלה1013[[#This Row],[וסת השבוע פעיל?]]&lt;&gt;"",L134+1,""),""))</f>
        <v/>
      </c>
      <c r="M135" s="1" t="str">
        <f>IF(AND(טבלה1013[[#This Row],[וסת השבוע פעיל?]]&lt;&gt;"",טבלה1013[[#This Row],[CycleNumber]]&lt;B136,B136&lt;&gt;"",טבלה1013[[#This Row],[וסת השבוע פעיל?]]&lt;3),IF(K136=0,IF(AND(טבלה1013[[#This Row],[וסת השבוע פעיל?]]&gt;0,I136=1),0,1),0),"")</f>
        <v/>
      </c>
      <c r="N135" s="1" t="str">
        <f t="shared" si="16"/>
        <v/>
      </c>
      <c r="O135" s="1" t="str">
        <f>IF(AND(טבלה1013[[#This Row],[חיזוי - שבוע]]=1,J136=1),1,"")</f>
        <v/>
      </c>
      <c r="P135" s="1" t="str">
        <f>IF(AND(טבלה1013[[#This Row],[חיזוי טוב עם הפלגה?]]=1,טבלה1013[[#This Row],[וסת קבוע אחרון]]&lt;&gt;28,X134=1),1,"")</f>
        <v/>
      </c>
      <c r="Q135" s="1" t="str">
        <f>IF(AND(טבלה1013[[#This Row],[וסת השבוע פעיל?]]&lt;3,OR(טבלה1013[[#This Row],[CycleNumber]]&gt;B136,B136="")),1,"")</f>
        <v/>
      </c>
      <c r="R135" s="1" t="str">
        <f>IF(טבלה1013[[#This Row],[האישה קבעה וסת שבוע?]]=1,IF(טבלה1013[[#This Row],[וסת השבוע פעיל?]]&lt;3,1,0),"")</f>
        <v/>
      </c>
      <c r="S1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" s="1" t="str">
        <f t="shared" si="22"/>
        <v/>
      </c>
      <c r="U135" s="1" t="str">
        <f t="shared" si="23"/>
        <v/>
      </c>
      <c r="V135" s="1" t="str">
        <f t="shared" si="24"/>
        <v/>
      </c>
      <c r="W135" s="1" t="str">
        <f>IF(טבלה1013[[#This Row],[3 הפלגות זהות]]="","",IF(טבלה1013[[#This Row],[3 הפלגות זהות]]=1,טבלה1013[[#This Row],[LengthofCycle]],W134))</f>
        <v/>
      </c>
      <c r="Y135" s="1" t="str">
        <f>IF(OR(טבלה1013[[#This Row],[הווסת פעיל?]]=0,טבלה1013[[#This Row],[הווסת פעיל?]]=""),"",SUM(Y134,טבלה1013[[#This Row],[הווסת פעיל?]]))</f>
        <v/>
      </c>
      <c r="Z135" s="1" t="str">
        <f>IF(AND(טבלה1013[[#This Row],[כמה מחזורים עד עקירה]]&lt;&gt;"",Y136=""),טבלה1013[[#This Row],[כמה מחזורים עד עקירה]],"")</f>
        <v/>
      </c>
      <c r="AA135" s="1" t="str">
        <f>IF(AND(טבלה1013[[#This Row],[הווסת פעיל?]]=1,טבלה1013[[#This Row],[וסת קבוע אחרון]]&lt;&gt;W134),טבלה1013[[#This Row],[וסת קבוע אחרון]],"")</f>
        <v/>
      </c>
      <c r="AB135" s="1" t="str">
        <f>IF(AND(טבלה1013[[#This Row],[הווסת פעיל?]]=1,X134=0,טבלה1013[[#This Row],[וסת קבוע אחרון]]=W134),טבלה1013[[#This Row],[וסת קבוע אחרון]],"")</f>
        <v/>
      </c>
      <c r="AC135" s="1" t="str">
        <f>IF(AND(טבלה1013[[#This Row],[הווסת פעיל?]]=1,X134=0,טבלה1013[[#This Row],[וסת קבוע אחרון]]&lt;&gt;W134),1,"")</f>
        <v/>
      </c>
      <c r="AD135" s="1" t="str">
        <f>IF(AND(טבלה1013[[#This Row],[הווסת פעיל?]]&lt;&gt;"",B136=1),טבלה1013[[#This Row],[CycleNumber]],"")</f>
        <v/>
      </c>
      <c r="AE135" s="1" t="str">
        <f>IF(AND(טבלה1013[[#This Row],[הווסת פעיל?]]&lt;&gt;"",X134=""),טבלה1013[[#This Row],[CycleNumber]],"")</f>
        <v/>
      </c>
      <c r="AF135" s="1" t="str">
        <f>IF(B136=1,"",IF(טבלה1013[[#This Row],[הווסת פעיל?]]=1,IF(טבלה1013[[#This Row],[וסת קבוע אחרון]]=F136,1,0),""))</f>
        <v/>
      </c>
      <c r="AG135" s="1" t="str">
        <f>IF(B136=1,"",IF(טבלה1013[[#This Row],[הווסת פעיל?]]=1,IF(OR(טבלה1013[[#This Row],[וסת קבוע אחרון]]=F136,F136=טבלה1013[[#This Row],[LengthofCycle]]),1,0),""))</f>
        <v/>
      </c>
      <c r="AH135" s="1" t="str">
        <f>IF(B136=1,"",IF(טבלה1013[[#This Row],[הווסת פעיל?]]=1,IF(OR(טבלה1013[[#This Row],[וסת קבוע אחרון]]=F136,F136=טבלה1013[[#This Row],[LengthofCycle]],AND(טבלה1013[[#This Row],[LengthofCycle]]&lt;&gt;טבלה1013[[#This Row],[וסת קבוע אחרון]],OR(F136=28,F136=29))),1,0),""))</f>
        <v/>
      </c>
      <c r="AI135" s="1" t="str">
        <f>IF(AND(טבלה1013[[#This Row],[הווסת פעיל?]]=1,B136=1),1,"")</f>
        <v/>
      </c>
      <c r="AJ135" s="4">
        <f>IF(AND(טבלה1013[[#This Row],[הווסת פעיל?]]&lt;&gt;1,B136&lt;&gt;1,B136&lt;&gt;""),IF(טבלה1013[[#This Row],[LengthofCycle]]=F136,1,0),"")</f>
        <v>0</v>
      </c>
      <c r="AK135" s="4">
        <f>IF(AND(טבלה1013[[#This Row],[הווסת פעיל?]]&lt;&gt;1,B136&lt;&gt;1,B136&lt;&gt;""),IF(OR(טבלה1013[[#This Row],[LengthofCycle]]=F136,F136=29),1,0),"")</f>
        <v>0</v>
      </c>
      <c r="AL135" s="4">
        <f>IF(AND(טבלה1013[[#This Row],[הווסת פעיל?]]&lt;&gt;1,B136&lt;&gt;1,B136&lt;&gt;""),IF(OR(טבלה1013[[#This Row],[LengthofCycle]]=F136,F136=29,F136=28),1,0),"")</f>
        <v>0</v>
      </c>
      <c r="AY135" s="1">
        <f t="shared" si="20"/>
        <v>0</v>
      </c>
      <c r="AZ135" s="2" t="e">
        <f t="shared" si="21"/>
        <v>#DIV/0!</v>
      </c>
      <c r="BA135" s="2" t="e">
        <f t="shared" si="19"/>
        <v>#DIV/0!</v>
      </c>
    </row>
    <row r="136" spans="1:53" x14ac:dyDescent="0.25">
      <c r="A136" s="1" t="s">
        <v>55</v>
      </c>
      <c r="B136" s="1">
        <v>3</v>
      </c>
      <c r="C136" s="1">
        <v>0</v>
      </c>
      <c r="D136" s="1">
        <v>1</v>
      </c>
      <c r="E136" s="1">
        <v>0</v>
      </c>
      <c r="F136" s="1">
        <v>31</v>
      </c>
      <c r="G136" s="1">
        <f>טבלה1013[[#This Row],[LengthofCycle]]+1</f>
        <v>32</v>
      </c>
      <c r="H136" s="1" t="str">
        <f>IF(IFERROR(LOOKUP(טבלה1013[[#This Row],[ClientID]],קביעויות[השבוע]),FALSE)=טבלה1013[[#This Row],[ClientID]],1,"")</f>
        <v/>
      </c>
      <c r="I136" s="1" t="str">
        <f>IF(AND(טבלה1013[[#This Row],[CycleNumber]]&gt;1,OR(B137="",טבלה1013[[#This Row],[CycleNumber]]&gt;B135)),IF(OR(AND(טבלה1013[[#This Row],[LengthofCycle]]=28,F135=28),AND(טבלה1013[[#This Row],[LengthofCycle]]=35,F135=35)),1,""),"")</f>
        <v/>
      </c>
      <c r="J136" s="1" t="str">
        <f>IF(AND(טבלה1013[[#This Row],[וסת השבוע]]=1,I135=1,טבלה1013[[#This Row],[CycleNumber]]&gt;B135),1,"")</f>
        <v/>
      </c>
      <c r="K136" s="1" t="str">
        <f>IF(טבלה1013[[#This Row],[CycleNumber]]=1,"",IF(טבלה1013[[#This Row],[וסת השבוע]]=1,0,IF(K135="","",IF(K135=0,IF(טבלה1013[[#This Row],[LengthofCycle]]=28,0,1),IF(K135=1,IF(טבלה1013[[#This Row],[LengthofCycle]]+F135=28*2,0,2),IF(K135=2,IF(טבלה1013[[#This Row],[LengthofCycle]]+F135+F134=28*3,0,3),""))))))</f>
        <v/>
      </c>
      <c r="L136" s="1" t="str">
        <f>IF(טבלה1013[[#This Row],[וסת השבוע]]=1,IF(טבלה1013[[#This Row],[וסת השבוע וההפלגה ביחד]]=1,L135+1,0),IF(AND(טבלה1013[[#This Row],[CycleNumber]]&gt;B135,טבלה1013[[#This Row],[CycleNumber]]&gt;1),IF(טבלה1013[[#This Row],[וסת השבוע פעיל?]]&lt;&gt;"",L135+1,""),""))</f>
        <v/>
      </c>
      <c r="M136" s="1" t="str">
        <f>IF(AND(טבלה1013[[#This Row],[וסת השבוע פעיל?]]&lt;&gt;"",טבלה1013[[#This Row],[CycleNumber]]&lt;B137,B137&lt;&gt;"",טבלה1013[[#This Row],[וסת השבוע פעיל?]]&lt;3),IF(K137=0,IF(AND(טבלה1013[[#This Row],[וסת השבוע פעיל?]]&gt;0,I137=1),0,1),0),"")</f>
        <v/>
      </c>
      <c r="N136" s="1" t="str">
        <f t="shared" si="16"/>
        <v/>
      </c>
      <c r="O136" s="1" t="str">
        <f>IF(AND(טבלה1013[[#This Row],[חיזוי - שבוע]]=1,J137=1),1,"")</f>
        <v/>
      </c>
      <c r="P136" s="1" t="str">
        <f>IF(AND(טבלה1013[[#This Row],[חיזוי טוב עם הפלגה?]]=1,טבלה1013[[#This Row],[וסת קבוע אחרון]]&lt;&gt;28,X135=1),1,"")</f>
        <v/>
      </c>
      <c r="Q136" s="1" t="str">
        <f>IF(AND(טבלה1013[[#This Row],[וסת השבוע פעיל?]]&lt;3,OR(טבלה1013[[#This Row],[CycleNumber]]&gt;B137,B137="")),1,"")</f>
        <v/>
      </c>
      <c r="R136" s="1" t="str">
        <f>IF(טבלה1013[[#This Row],[האישה קבעה וסת שבוע?]]=1,IF(טבלה1013[[#This Row],[וסת השבוע פעיל?]]&lt;3,1,0),"")</f>
        <v/>
      </c>
      <c r="S1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" s="1">
        <f t="shared" si="22"/>
        <v>0</v>
      </c>
      <c r="U136" s="1" t="str">
        <f t="shared" si="23"/>
        <v/>
      </c>
      <c r="V136" s="1" t="str">
        <f t="shared" si="24"/>
        <v/>
      </c>
      <c r="W136" s="1" t="str">
        <f>IF(טבלה1013[[#This Row],[3 הפלגות זהות]]="","",IF(טבלה1013[[#This Row],[3 הפלגות זהות]]=1,טבלה1013[[#This Row],[LengthofCycle]],W135))</f>
        <v/>
      </c>
      <c r="Y136" s="1" t="str">
        <f>IF(OR(טבלה1013[[#This Row],[הווסת פעיל?]]=0,טבלה1013[[#This Row],[הווסת פעיל?]]=""),"",SUM(Y135,טבלה1013[[#This Row],[הווסת פעיל?]]))</f>
        <v/>
      </c>
      <c r="Z136" s="1" t="str">
        <f>IF(AND(טבלה1013[[#This Row],[כמה מחזורים עד עקירה]]&lt;&gt;"",Y137=""),טבלה1013[[#This Row],[כמה מחזורים עד עקירה]],"")</f>
        <v/>
      </c>
      <c r="AA136" s="1" t="str">
        <f>IF(AND(טבלה1013[[#This Row],[הווסת פעיל?]]=1,טבלה1013[[#This Row],[וסת קבוע אחרון]]&lt;&gt;W135),טבלה1013[[#This Row],[וסת קבוע אחרון]],"")</f>
        <v/>
      </c>
      <c r="AB136" s="1" t="str">
        <f>IF(AND(טבלה1013[[#This Row],[הווסת פעיל?]]=1,X135=0,טבלה1013[[#This Row],[וסת קבוע אחרון]]=W135),טבלה1013[[#This Row],[וסת קבוע אחרון]],"")</f>
        <v/>
      </c>
      <c r="AC136" s="1" t="str">
        <f>IF(AND(טבלה1013[[#This Row],[הווסת פעיל?]]=1,X135=0,טבלה1013[[#This Row],[וסת קבוע אחרון]]&lt;&gt;W135),1,"")</f>
        <v/>
      </c>
      <c r="AD136" s="1" t="str">
        <f>IF(AND(טבלה1013[[#This Row],[הווסת פעיל?]]&lt;&gt;"",B137=1),טבלה1013[[#This Row],[CycleNumber]],"")</f>
        <v/>
      </c>
      <c r="AE136" s="1" t="str">
        <f>IF(AND(טבלה1013[[#This Row],[הווסת פעיל?]]&lt;&gt;"",X135=""),טבלה1013[[#This Row],[CycleNumber]],"")</f>
        <v/>
      </c>
      <c r="AF136" s="1" t="str">
        <f>IF(B137=1,"",IF(טבלה1013[[#This Row],[הווסת פעיל?]]=1,IF(טבלה1013[[#This Row],[וסת קבוע אחרון]]=F137,1,0),""))</f>
        <v/>
      </c>
      <c r="AG136" s="1" t="str">
        <f>IF(B137=1,"",IF(טבלה1013[[#This Row],[הווסת פעיל?]]=1,IF(OR(טבלה1013[[#This Row],[וסת קבוע אחרון]]=F137,F137=טבלה1013[[#This Row],[LengthofCycle]]),1,0),""))</f>
        <v/>
      </c>
      <c r="AH136" s="1" t="str">
        <f>IF(B137=1,"",IF(טבלה1013[[#This Row],[הווסת פעיל?]]=1,IF(OR(טבלה1013[[#This Row],[וסת קבוע אחרון]]=F137,F137=טבלה1013[[#This Row],[LengthofCycle]],AND(טבלה1013[[#This Row],[LengthofCycle]]&lt;&gt;טבלה1013[[#This Row],[וסת קבוע אחרון]],OR(F137=28,F137=29))),1,0),""))</f>
        <v/>
      </c>
      <c r="AI136" s="1" t="str">
        <f>IF(AND(טבלה1013[[#This Row],[הווסת פעיל?]]=1,B137=1),1,"")</f>
        <v/>
      </c>
      <c r="AJ136" s="4">
        <f>IF(AND(טבלה1013[[#This Row],[הווסת פעיל?]]&lt;&gt;1,B137&lt;&gt;1,B137&lt;&gt;""),IF(טבלה1013[[#This Row],[LengthofCycle]]=F137,1,0),"")</f>
        <v>0</v>
      </c>
      <c r="AK136" s="4">
        <f>IF(AND(טבלה1013[[#This Row],[הווסת פעיל?]]&lt;&gt;1,B137&lt;&gt;1,B137&lt;&gt;""),IF(OR(טבלה1013[[#This Row],[LengthofCycle]]=F137,F137=29),1,0),"")</f>
        <v>0</v>
      </c>
      <c r="AL136" s="4">
        <f>IF(AND(טבלה1013[[#This Row],[הווסת פעיל?]]&lt;&gt;1,B137&lt;&gt;1,B137&lt;&gt;""),IF(OR(טבלה1013[[#This Row],[LengthofCycle]]=F137,F137=29,F137=28),1,0),"")</f>
        <v>0</v>
      </c>
      <c r="AY136" s="1">
        <f t="shared" si="20"/>
        <v>0</v>
      </c>
      <c r="AZ136" s="2" t="e">
        <f t="shared" si="21"/>
        <v>#DIV/0!</v>
      </c>
      <c r="BA136" s="2" t="e">
        <f t="shared" si="19"/>
        <v>#DIV/0!</v>
      </c>
    </row>
    <row r="137" spans="1:53" x14ac:dyDescent="0.25">
      <c r="A137" s="1" t="s">
        <v>55</v>
      </c>
      <c r="B137" s="1">
        <v>4</v>
      </c>
      <c r="C137" s="1">
        <v>0</v>
      </c>
      <c r="D137" s="1">
        <v>1</v>
      </c>
      <c r="E137" s="1">
        <v>0</v>
      </c>
      <c r="F137" s="1">
        <v>30</v>
      </c>
      <c r="G137" s="1">
        <f>טבלה1013[[#This Row],[LengthofCycle]]+1</f>
        <v>31</v>
      </c>
      <c r="H137" s="1" t="str">
        <f>IF(IFERROR(LOOKUP(טבלה1013[[#This Row],[ClientID]],קביעויות[השבוע]),FALSE)=טבלה1013[[#This Row],[ClientID]],1,"")</f>
        <v/>
      </c>
      <c r="I137" s="1" t="str">
        <f>IF(AND(טבלה1013[[#This Row],[CycleNumber]]&gt;1,OR(B138="",טבלה1013[[#This Row],[CycleNumber]]&gt;B136)),IF(OR(AND(טבלה1013[[#This Row],[LengthofCycle]]=28,F136=28),AND(טבלה1013[[#This Row],[LengthofCycle]]=35,F136=35)),1,""),"")</f>
        <v/>
      </c>
      <c r="J137" s="1" t="str">
        <f>IF(AND(טבלה1013[[#This Row],[וסת השבוע]]=1,I136=1,טבלה1013[[#This Row],[CycleNumber]]&gt;B136),1,"")</f>
        <v/>
      </c>
      <c r="K137" s="1" t="str">
        <f>IF(טבלה1013[[#This Row],[CycleNumber]]=1,"",IF(טבלה1013[[#This Row],[וסת השבוע]]=1,0,IF(K136="","",IF(K136=0,IF(טבלה1013[[#This Row],[LengthofCycle]]=28,0,1),IF(K136=1,IF(טבלה1013[[#This Row],[LengthofCycle]]+F136=28*2,0,2),IF(K136=2,IF(טבלה1013[[#This Row],[LengthofCycle]]+F136+F135=28*3,0,3),""))))))</f>
        <v/>
      </c>
      <c r="L137" s="1" t="str">
        <f>IF(טבלה1013[[#This Row],[וסת השבוע]]=1,IF(טבלה1013[[#This Row],[וסת השבוע וההפלגה ביחד]]=1,L136+1,0),IF(AND(טבלה1013[[#This Row],[CycleNumber]]&gt;B136,טבלה1013[[#This Row],[CycleNumber]]&gt;1),IF(טבלה1013[[#This Row],[וסת השבוע פעיל?]]&lt;&gt;"",L136+1,""),""))</f>
        <v/>
      </c>
      <c r="M137" s="1" t="str">
        <f>IF(AND(טבלה1013[[#This Row],[וסת השבוע פעיל?]]&lt;&gt;"",טבלה1013[[#This Row],[CycleNumber]]&lt;B138,B138&lt;&gt;"",טבלה1013[[#This Row],[וסת השבוע פעיל?]]&lt;3),IF(K138=0,IF(AND(טבלה1013[[#This Row],[וסת השבוע פעיל?]]&gt;0,I138=1),0,1),0),"")</f>
        <v/>
      </c>
      <c r="N137" s="1" t="str">
        <f t="shared" si="16"/>
        <v/>
      </c>
      <c r="O137" s="1" t="str">
        <f>IF(AND(טבלה1013[[#This Row],[חיזוי - שבוע]]=1,J138=1),1,"")</f>
        <v/>
      </c>
      <c r="P137" s="1" t="str">
        <f>IF(AND(טבלה1013[[#This Row],[חיזוי טוב עם הפלגה?]]=1,טבלה1013[[#This Row],[וסת קבוע אחרון]]&lt;&gt;28,X136=1),1,"")</f>
        <v/>
      </c>
      <c r="Q137" s="1" t="str">
        <f>IF(AND(טבלה1013[[#This Row],[וסת השבוע פעיל?]]&lt;3,OR(טבלה1013[[#This Row],[CycleNumber]]&gt;B138,B138="")),1,"")</f>
        <v/>
      </c>
      <c r="R137" s="1" t="str">
        <f>IF(טבלה1013[[#This Row],[האישה קבעה וסת שבוע?]]=1,IF(טבלה1013[[#This Row],[וסת השבוע פעיל?]]&lt;3,1,0),"")</f>
        <v/>
      </c>
      <c r="S1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" s="1">
        <f t="shared" si="22"/>
        <v>0</v>
      </c>
      <c r="U137" s="1">
        <f t="shared" si="23"/>
        <v>0</v>
      </c>
      <c r="V137" s="1" t="str">
        <f t="shared" si="24"/>
        <v/>
      </c>
      <c r="W137" s="1" t="str">
        <f>IF(טבלה1013[[#This Row],[3 הפלגות זהות]]="","",IF(טבלה1013[[#This Row],[3 הפלגות זהות]]=1,טבלה1013[[#This Row],[LengthofCycle]],W136))</f>
        <v/>
      </c>
      <c r="Y137" s="1" t="str">
        <f>IF(OR(טבלה1013[[#This Row],[הווסת פעיל?]]=0,טבלה1013[[#This Row],[הווסת פעיל?]]=""),"",SUM(Y136,טבלה1013[[#This Row],[הווסת פעיל?]]))</f>
        <v/>
      </c>
      <c r="Z137" s="1" t="str">
        <f>IF(AND(טבלה1013[[#This Row],[כמה מחזורים עד עקירה]]&lt;&gt;"",Y138=""),טבלה1013[[#This Row],[כמה מחזורים עד עקירה]],"")</f>
        <v/>
      </c>
      <c r="AA137" s="1" t="str">
        <f>IF(AND(טבלה1013[[#This Row],[הווסת פעיל?]]=1,טבלה1013[[#This Row],[וסת קבוע אחרון]]&lt;&gt;W136),טבלה1013[[#This Row],[וסת קבוע אחרון]],"")</f>
        <v/>
      </c>
      <c r="AB137" s="1" t="str">
        <f>IF(AND(טבלה1013[[#This Row],[הווסת פעיל?]]=1,X136=0,טבלה1013[[#This Row],[וסת קבוע אחרון]]=W136),טבלה1013[[#This Row],[וסת קבוע אחרון]],"")</f>
        <v/>
      </c>
      <c r="AC137" s="1" t="str">
        <f>IF(AND(טבלה1013[[#This Row],[הווסת פעיל?]]=1,X136=0,טבלה1013[[#This Row],[וסת קבוע אחרון]]&lt;&gt;W136),1,"")</f>
        <v/>
      </c>
      <c r="AD137" s="1" t="str">
        <f>IF(AND(טבלה1013[[#This Row],[הווסת פעיל?]]&lt;&gt;"",B138=1),טבלה1013[[#This Row],[CycleNumber]],"")</f>
        <v/>
      </c>
      <c r="AE137" s="1" t="str">
        <f>IF(AND(טבלה1013[[#This Row],[הווסת פעיל?]]&lt;&gt;"",X136=""),טבלה1013[[#This Row],[CycleNumber]],"")</f>
        <v/>
      </c>
      <c r="AF137" s="1" t="str">
        <f>IF(B138=1,"",IF(טבלה1013[[#This Row],[הווסת פעיל?]]=1,IF(טבלה1013[[#This Row],[וסת קבוע אחרון]]=F138,1,0),""))</f>
        <v/>
      </c>
      <c r="AG137" s="1" t="str">
        <f>IF(B138=1,"",IF(טבלה1013[[#This Row],[הווסת פעיל?]]=1,IF(OR(טבלה1013[[#This Row],[וסת קבוע אחרון]]=F138,F138=טבלה1013[[#This Row],[LengthofCycle]]),1,0),""))</f>
        <v/>
      </c>
      <c r="AH137" s="1" t="str">
        <f>IF(B138=1,"",IF(טבלה1013[[#This Row],[הווסת פעיל?]]=1,IF(OR(טבלה1013[[#This Row],[וסת קבוע אחרון]]=F138,F138=טבלה1013[[#This Row],[LengthofCycle]],AND(טבלה1013[[#This Row],[LengthofCycle]]&lt;&gt;טבלה1013[[#This Row],[וסת קבוע אחרון]],OR(F138=28,F138=29))),1,0),""))</f>
        <v/>
      </c>
      <c r="AI137" s="1" t="str">
        <f>IF(AND(טבלה1013[[#This Row],[הווסת פעיל?]]=1,B138=1),1,"")</f>
        <v/>
      </c>
      <c r="AJ137" s="4">
        <f>IF(AND(טבלה1013[[#This Row],[הווסת פעיל?]]&lt;&gt;1,B138&lt;&gt;1,B138&lt;&gt;""),IF(טבלה1013[[#This Row],[LengthofCycle]]=F138,1,0),"")</f>
        <v>0</v>
      </c>
      <c r="AK137" s="4">
        <f>IF(AND(טבלה1013[[#This Row],[הווסת פעיל?]]&lt;&gt;1,B138&lt;&gt;1,B138&lt;&gt;""),IF(OR(טבלה1013[[#This Row],[LengthofCycle]]=F138,F138=29),1,0),"")</f>
        <v>0</v>
      </c>
      <c r="AL137" s="4">
        <f>IF(AND(טבלה1013[[#This Row],[הווסת פעיל?]]&lt;&gt;1,B138&lt;&gt;1,B138&lt;&gt;""),IF(OR(טבלה1013[[#This Row],[LengthofCycle]]=F138,F138=29,F138=28),1,0),"")</f>
        <v>0</v>
      </c>
      <c r="AY137" s="1">
        <f t="shared" si="20"/>
        <v>0</v>
      </c>
      <c r="AZ137" s="2" t="e">
        <f t="shared" si="21"/>
        <v>#DIV/0!</v>
      </c>
      <c r="BA137" s="2" t="e">
        <f t="shared" si="19"/>
        <v>#DIV/0!</v>
      </c>
    </row>
    <row r="138" spans="1:53" x14ac:dyDescent="0.25">
      <c r="A138" s="1" t="s">
        <v>55</v>
      </c>
      <c r="B138" s="1">
        <v>5</v>
      </c>
      <c r="C138" s="1">
        <v>0</v>
      </c>
      <c r="D138" s="1">
        <v>1</v>
      </c>
      <c r="E138" s="1">
        <v>0</v>
      </c>
      <c r="F138" s="1">
        <v>32</v>
      </c>
      <c r="G138" s="1">
        <f>טבלה1013[[#This Row],[LengthofCycle]]+1</f>
        <v>33</v>
      </c>
      <c r="H138" s="1" t="str">
        <f>IF(IFERROR(LOOKUP(טבלה1013[[#This Row],[ClientID]],קביעויות[השבוע]),FALSE)=טבלה1013[[#This Row],[ClientID]],1,"")</f>
        <v/>
      </c>
      <c r="I138" s="1" t="str">
        <f>IF(AND(טבלה1013[[#This Row],[CycleNumber]]&gt;1,OR(B139="",טבלה1013[[#This Row],[CycleNumber]]&gt;B137)),IF(OR(AND(טבלה1013[[#This Row],[LengthofCycle]]=28,F137=28),AND(טבלה1013[[#This Row],[LengthofCycle]]=35,F137=35)),1,""),"")</f>
        <v/>
      </c>
      <c r="J138" s="1" t="str">
        <f>IF(AND(טבלה1013[[#This Row],[וסת השבוע]]=1,I137=1,טבלה1013[[#This Row],[CycleNumber]]&gt;B137),1,"")</f>
        <v/>
      </c>
      <c r="K138" s="1" t="str">
        <f>IF(טבלה1013[[#This Row],[CycleNumber]]=1,"",IF(טבלה1013[[#This Row],[וסת השבוע]]=1,0,IF(K137="","",IF(K137=0,IF(טבלה1013[[#This Row],[LengthofCycle]]=28,0,1),IF(K137=1,IF(טבלה1013[[#This Row],[LengthofCycle]]+F137=28*2,0,2),IF(K137=2,IF(טבלה1013[[#This Row],[LengthofCycle]]+F137+F136=28*3,0,3),""))))))</f>
        <v/>
      </c>
      <c r="L138" s="1" t="str">
        <f>IF(טבלה1013[[#This Row],[וסת השבוע]]=1,IF(טבלה1013[[#This Row],[וסת השבוע וההפלגה ביחד]]=1,L137+1,0),IF(AND(טבלה1013[[#This Row],[CycleNumber]]&gt;B137,טבלה1013[[#This Row],[CycleNumber]]&gt;1),IF(טבלה1013[[#This Row],[וסת השבוע פעיל?]]&lt;&gt;"",L137+1,""),""))</f>
        <v/>
      </c>
      <c r="M138" s="1" t="str">
        <f>IF(AND(טבלה1013[[#This Row],[וסת השבוע פעיל?]]&lt;&gt;"",טבלה1013[[#This Row],[CycleNumber]]&lt;B139,B139&lt;&gt;"",טבלה1013[[#This Row],[וסת השבוע פעיל?]]&lt;3),IF(K139=0,IF(AND(טבלה1013[[#This Row],[וסת השבוע פעיל?]]&gt;0,I139=1),0,1),0),"")</f>
        <v/>
      </c>
      <c r="N138" s="1" t="str">
        <f t="shared" si="16"/>
        <v/>
      </c>
      <c r="O138" s="1" t="str">
        <f>IF(AND(טבלה1013[[#This Row],[חיזוי - שבוע]]=1,J139=1),1,"")</f>
        <v/>
      </c>
      <c r="P138" s="1" t="str">
        <f>IF(AND(טבלה1013[[#This Row],[חיזוי טוב עם הפלגה?]]=1,טבלה1013[[#This Row],[וסת קבוע אחרון]]&lt;&gt;28,X137=1),1,"")</f>
        <v/>
      </c>
      <c r="Q138" s="1" t="str">
        <f>IF(AND(טבלה1013[[#This Row],[וסת השבוע פעיל?]]&lt;3,OR(טבלה1013[[#This Row],[CycleNumber]]&gt;B139,B139="")),1,"")</f>
        <v/>
      </c>
      <c r="R138" s="1" t="str">
        <f>IF(טבלה1013[[#This Row],[האישה קבעה וסת שבוע?]]=1,IF(טבלה1013[[#This Row],[וסת השבוע פעיל?]]&lt;3,1,0),"")</f>
        <v/>
      </c>
      <c r="S1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" s="1">
        <f t="shared" si="22"/>
        <v>0</v>
      </c>
      <c r="U138" s="1">
        <f t="shared" si="23"/>
        <v>0</v>
      </c>
      <c r="V138" s="1">
        <f t="shared" si="24"/>
        <v>0</v>
      </c>
      <c r="W138" s="1" t="str">
        <f>IF(טבלה1013[[#This Row],[3 הפלגות זהות]]="","",IF(טבלה1013[[#This Row],[3 הפלגות זהות]]=1,טבלה1013[[#This Row],[LengthofCycle]],W137))</f>
        <v/>
      </c>
      <c r="Y138" s="1" t="str">
        <f>IF(OR(טבלה1013[[#This Row],[הווסת פעיל?]]=0,טבלה1013[[#This Row],[הווסת פעיל?]]=""),"",SUM(Y137,טבלה1013[[#This Row],[הווסת פעיל?]]))</f>
        <v/>
      </c>
      <c r="Z138" s="1" t="str">
        <f>IF(AND(טבלה1013[[#This Row],[כמה מחזורים עד עקירה]]&lt;&gt;"",Y139=""),טבלה1013[[#This Row],[כמה מחזורים עד עקירה]],"")</f>
        <v/>
      </c>
      <c r="AA138" s="1" t="str">
        <f>IF(AND(טבלה1013[[#This Row],[הווסת פעיל?]]=1,טבלה1013[[#This Row],[וסת קבוע אחרון]]&lt;&gt;W137),טבלה1013[[#This Row],[וסת קבוע אחרון]],"")</f>
        <v/>
      </c>
      <c r="AB138" s="1" t="str">
        <f>IF(AND(טבלה1013[[#This Row],[הווסת פעיל?]]=1,X137=0,טבלה1013[[#This Row],[וסת קבוע אחרון]]=W137),טבלה1013[[#This Row],[וסת קבוע אחרון]],"")</f>
        <v/>
      </c>
      <c r="AC138" s="1" t="str">
        <f>IF(AND(טבלה1013[[#This Row],[הווסת פעיל?]]=1,X137=0,טבלה1013[[#This Row],[וסת קבוע אחרון]]&lt;&gt;W137),1,"")</f>
        <v/>
      </c>
      <c r="AD138" s="1" t="str">
        <f>IF(AND(טבלה1013[[#This Row],[הווסת פעיל?]]&lt;&gt;"",B139=1),טבלה1013[[#This Row],[CycleNumber]],"")</f>
        <v/>
      </c>
      <c r="AE138" s="1" t="str">
        <f>IF(AND(טבלה1013[[#This Row],[הווסת פעיל?]]&lt;&gt;"",X137=""),טבלה1013[[#This Row],[CycleNumber]],"")</f>
        <v/>
      </c>
      <c r="AF138" s="1" t="str">
        <f>IF(B139=1,"",IF(טבלה1013[[#This Row],[הווסת פעיל?]]=1,IF(טבלה1013[[#This Row],[וסת קבוע אחרון]]=F139,1,0),""))</f>
        <v/>
      </c>
      <c r="AG138" s="1" t="str">
        <f>IF(B139=1,"",IF(טבלה1013[[#This Row],[הווסת פעיל?]]=1,IF(OR(טבלה1013[[#This Row],[וסת קבוע אחרון]]=F139,F139=טבלה1013[[#This Row],[LengthofCycle]]),1,0),""))</f>
        <v/>
      </c>
      <c r="AH138" s="1" t="str">
        <f>IF(B139=1,"",IF(טבלה1013[[#This Row],[הווסת פעיל?]]=1,IF(OR(טבלה1013[[#This Row],[וסת קבוע אחרון]]=F139,F139=טבלה1013[[#This Row],[LengthofCycle]],AND(טבלה1013[[#This Row],[LengthofCycle]]&lt;&gt;טבלה1013[[#This Row],[וסת קבוע אחרון]],OR(F139=28,F139=29))),1,0),""))</f>
        <v/>
      </c>
      <c r="AI138" s="1" t="str">
        <f>IF(AND(טבלה1013[[#This Row],[הווסת פעיל?]]=1,B139=1),1,"")</f>
        <v/>
      </c>
      <c r="AJ138" s="4">
        <f>IF(AND(טבלה1013[[#This Row],[הווסת פעיל?]]&lt;&gt;1,B139&lt;&gt;1,B139&lt;&gt;""),IF(טבלה1013[[#This Row],[LengthofCycle]]=F139,1,0),"")</f>
        <v>0</v>
      </c>
      <c r="AK138" s="4">
        <f>IF(AND(טבלה1013[[#This Row],[הווסת פעיל?]]&lt;&gt;1,B139&lt;&gt;1,B139&lt;&gt;""),IF(OR(טבלה1013[[#This Row],[LengthofCycle]]=F139,F139=29),1,0),"")</f>
        <v>0</v>
      </c>
      <c r="AL138" s="4">
        <f>IF(AND(טבלה1013[[#This Row],[הווסת פעיל?]]&lt;&gt;1,B139&lt;&gt;1,B139&lt;&gt;""),IF(OR(טבלה1013[[#This Row],[LengthofCycle]]=F139,F139=29,F139=28),1,0),"")</f>
        <v>0</v>
      </c>
      <c r="AY138" s="1">
        <f t="shared" si="20"/>
        <v>0</v>
      </c>
      <c r="AZ138" s="2" t="e">
        <f t="shared" si="21"/>
        <v>#DIV/0!</v>
      </c>
      <c r="BA138" s="2" t="e">
        <f t="shared" si="19"/>
        <v>#DIV/0!</v>
      </c>
    </row>
    <row r="139" spans="1:53" x14ac:dyDescent="0.25">
      <c r="A139" s="1" t="s">
        <v>55</v>
      </c>
      <c r="B139" s="1">
        <v>6</v>
      </c>
      <c r="C139" s="1">
        <v>0</v>
      </c>
      <c r="D139" s="1">
        <v>1</v>
      </c>
      <c r="E139" s="1">
        <v>0</v>
      </c>
      <c r="F139" s="1">
        <v>31</v>
      </c>
      <c r="G139" s="1">
        <f>טבלה1013[[#This Row],[LengthofCycle]]+1</f>
        <v>32</v>
      </c>
      <c r="H139" s="1" t="str">
        <f>IF(IFERROR(LOOKUP(טבלה1013[[#This Row],[ClientID]],קביעויות[השבוע]),FALSE)=טבלה1013[[#This Row],[ClientID]],1,"")</f>
        <v/>
      </c>
      <c r="I139" s="1" t="str">
        <f>IF(AND(טבלה1013[[#This Row],[CycleNumber]]&gt;1,OR(B140="",טבלה1013[[#This Row],[CycleNumber]]&gt;B138)),IF(OR(AND(טבלה1013[[#This Row],[LengthofCycle]]=28,F138=28),AND(טבלה1013[[#This Row],[LengthofCycle]]=35,F138=35)),1,""),"")</f>
        <v/>
      </c>
      <c r="J139" s="1" t="str">
        <f>IF(AND(טבלה1013[[#This Row],[וסת השבוע]]=1,I138=1,טבלה1013[[#This Row],[CycleNumber]]&gt;B138),1,"")</f>
        <v/>
      </c>
      <c r="K139" s="1" t="str">
        <f>IF(טבלה1013[[#This Row],[CycleNumber]]=1,"",IF(טבלה1013[[#This Row],[וסת השבוע]]=1,0,IF(K138="","",IF(K138=0,IF(טבלה1013[[#This Row],[LengthofCycle]]=28,0,1),IF(K138=1,IF(טבלה1013[[#This Row],[LengthofCycle]]+F138=28*2,0,2),IF(K138=2,IF(טבלה1013[[#This Row],[LengthofCycle]]+F138+F137=28*3,0,3),""))))))</f>
        <v/>
      </c>
      <c r="L139" s="1" t="str">
        <f>IF(טבלה1013[[#This Row],[וסת השבוע]]=1,IF(טבלה1013[[#This Row],[וסת השבוע וההפלגה ביחד]]=1,L138+1,0),IF(AND(טבלה1013[[#This Row],[CycleNumber]]&gt;B138,טבלה1013[[#This Row],[CycleNumber]]&gt;1),IF(טבלה1013[[#This Row],[וסת השבוע פעיל?]]&lt;&gt;"",L138+1,""),""))</f>
        <v/>
      </c>
      <c r="M139" s="1" t="str">
        <f>IF(AND(טבלה1013[[#This Row],[וסת השבוע פעיל?]]&lt;&gt;"",טבלה1013[[#This Row],[CycleNumber]]&lt;B140,B140&lt;&gt;"",טבלה1013[[#This Row],[וסת השבוע פעיל?]]&lt;3),IF(K140=0,IF(AND(טבלה1013[[#This Row],[וסת השבוע פעיל?]]&gt;0,I140=1),0,1),0),"")</f>
        <v/>
      </c>
      <c r="N139" s="1" t="str">
        <f t="shared" si="16"/>
        <v/>
      </c>
      <c r="O139" s="1" t="str">
        <f>IF(AND(טבלה1013[[#This Row],[חיזוי - שבוע]]=1,J140=1),1,"")</f>
        <v/>
      </c>
      <c r="P139" s="1" t="str">
        <f>IF(AND(טבלה1013[[#This Row],[חיזוי טוב עם הפלגה?]]=1,טבלה1013[[#This Row],[וסת קבוע אחרון]]&lt;&gt;28,X138=1),1,"")</f>
        <v/>
      </c>
      <c r="Q139" s="1" t="str">
        <f>IF(AND(טבלה1013[[#This Row],[וסת השבוע פעיל?]]&lt;3,OR(טבלה1013[[#This Row],[CycleNumber]]&gt;B140,B140="")),1,"")</f>
        <v/>
      </c>
      <c r="R139" s="1" t="str">
        <f>IF(טבלה1013[[#This Row],[האישה קבעה וסת שבוע?]]=1,IF(טבלה1013[[#This Row],[וסת השבוע פעיל?]]&lt;3,1,0),"")</f>
        <v/>
      </c>
      <c r="S1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" s="1">
        <f t="shared" si="22"/>
        <v>0</v>
      </c>
      <c r="U139" s="1">
        <f t="shared" si="23"/>
        <v>0</v>
      </c>
      <c r="V139" s="1">
        <f t="shared" si="24"/>
        <v>0</v>
      </c>
      <c r="W139" s="1" t="str">
        <f>IF(טבלה1013[[#This Row],[3 הפלגות זהות]]="","",IF(טבלה1013[[#This Row],[3 הפלגות זהות]]=1,טבלה1013[[#This Row],[LengthofCycle]],W138))</f>
        <v/>
      </c>
      <c r="Y139" s="1" t="str">
        <f>IF(OR(טבלה1013[[#This Row],[הווסת פעיל?]]=0,טבלה1013[[#This Row],[הווסת פעיל?]]=""),"",SUM(Y138,טבלה1013[[#This Row],[הווסת פעיל?]]))</f>
        <v/>
      </c>
      <c r="Z139" s="1" t="str">
        <f>IF(AND(טבלה1013[[#This Row],[כמה מחזורים עד עקירה]]&lt;&gt;"",Y140=""),טבלה1013[[#This Row],[כמה מחזורים עד עקירה]],"")</f>
        <v/>
      </c>
      <c r="AA139" s="1" t="str">
        <f>IF(AND(טבלה1013[[#This Row],[הווסת פעיל?]]=1,טבלה1013[[#This Row],[וסת קבוע אחרון]]&lt;&gt;W138),טבלה1013[[#This Row],[וסת קבוע אחרון]],"")</f>
        <v/>
      </c>
      <c r="AB139" s="1" t="str">
        <f>IF(AND(טבלה1013[[#This Row],[הווסת פעיל?]]=1,X138=0,טבלה1013[[#This Row],[וסת קבוע אחרון]]=W138),טבלה1013[[#This Row],[וסת קבוע אחרון]],"")</f>
        <v/>
      </c>
      <c r="AC139" s="1" t="str">
        <f>IF(AND(טבלה1013[[#This Row],[הווסת פעיל?]]=1,X138=0,טבלה1013[[#This Row],[וסת קבוע אחרון]]&lt;&gt;W138),1,"")</f>
        <v/>
      </c>
      <c r="AD139" s="1" t="str">
        <f>IF(AND(טבלה1013[[#This Row],[הווסת פעיל?]]&lt;&gt;"",B140=1),טבלה1013[[#This Row],[CycleNumber]],"")</f>
        <v/>
      </c>
      <c r="AE139" s="1" t="str">
        <f>IF(AND(טבלה1013[[#This Row],[הווסת פעיל?]]&lt;&gt;"",X138=""),טבלה1013[[#This Row],[CycleNumber]],"")</f>
        <v/>
      </c>
      <c r="AF139" s="1" t="str">
        <f>IF(B140=1,"",IF(טבלה1013[[#This Row],[הווסת פעיל?]]=1,IF(טבלה1013[[#This Row],[וסת קבוע אחרון]]=F140,1,0),""))</f>
        <v/>
      </c>
      <c r="AG139" s="1" t="str">
        <f>IF(B140=1,"",IF(טבלה1013[[#This Row],[הווסת פעיל?]]=1,IF(OR(טבלה1013[[#This Row],[וסת קבוע אחרון]]=F140,F140=טבלה1013[[#This Row],[LengthofCycle]]),1,0),""))</f>
        <v/>
      </c>
      <c r="AH139" s="1" t="str">
        <f>IF(B140=1,"",IF(טבלה1013[[#This Row],[הווסת פעיל?]]=1,IF(OR(טבלה1013[[#This Row],[וסת קבוע אחרון]]=F140,F140=טבלה1013[[#This Row],[LengthofCycle]],AND(טבלה1013[[#This Row],[LengthofCycle]]&lt;&gt;טבלה1013[[#This Row],[וסת קבוע אחרון]],OR(F140=28,F140=29))),1,0),""))</f>
        <v/>
      </c>
      <c r="AI139" s="1" t="str">
        <f>IF(AND(טבלה1013[[#This Row],[הווסת פעיל?]]=1,B140=1),1,"")</f>
        <v/>
      </c>
      <c r="AJ139" s="4">
        <f>IF(AND(טבלה1013[[#This Row],[הווסת פעיל?]]&lt;&gt;1,B140&lt;&gt;1,B140&lt;&gt;""),IF(טבלה1013[[#This Row],[LengthofCycle]]=F140,1,0),"")</f>
        <v>0</v>
      </c>
      <c r="AK139" s="4">
        <f>IF(AND(טבלה1013[[#This Row],[הווסת פעיל?]]&lt;&gt;1,B140&lt;&gt;1,B140&lt;&gt;""),IF(OR(טבלה1013[[#This Row],[LengthofCycle]]=F140,F140=29),1,0),"")</f>
        <v>0</v>
      </c>
      <c r="AL139" s="4">
        <f>IF(AND(טבלה1013[[#This Row],[הווסת פעיל?]]&lt;&gt;1,B140&lt;&gt;1,B140&lt;&gt;""),IF(OR(טבלה1013[[#This Row],[LengthofCycle]]=F140,F140=29,F140=28),1,0),"")</f>
        <v>0</v>
      </c>
      <c r="AY139" s="1">
        <f t="shared" si="20"/>
        <v>0</v>
      </c>
      <c r="AZ139" s="2" t="e">
        <f t="shared" si="21"/>
        <v>#DIV/0!</v>
      </c>
      <c r="BA139" s="2" t="e">
        <f t="shared" si="19"/>
        <v>#DIV/0!</v>
      </c>
    </row>
    <row r="140" spans="1:53" x14ac:dyDescent="0.25">
      <c r="A140" s="1" t="s">
        <v>55</v>
      </c>
      <c r="B140" s="1">
        <v>7</v>
      </c>
      <c r="C140" s="1">
        <v>0</v>
      </c>
      <c r="D140" s="1">
        <v>1</v>
      </c>
      <c r="E140" s="1">
        <v>0</v>
      </c>
      <c r="F140" s="1">
        <v>30</v>
      </c>
      <c r="G140" s="1">
        <f>טבלה1013[[#This Row],[LengthofCycle]]+1</f>
        <v>31</v>
      </c>
      <c r="H140" s="1" t="str">
        <f>IF(IFERROR(LOOKUP(טבלה1013[[#This Row],[ClientID]],קביעויות[השבוע]),FALSE)=טבלה1013[[#This Row],[ClientID]],1,"")</f>
        <v/>
      </c>
      <c r="I140" s="1" t="str">
        <f>IF(AND(טבלה1013[[#This Row],[CycleNumber]]&gt;1,OR(B141="",טבלה1013[[#This Row],[CycleNumber]]&gt;B139)),IF(OR(AND(טבלה1013[[#This Row],[LengthofCycle]]=28,F139=28),AND(טבלה1013[[#This Row],[LengthofCycle]]=35,F139=35)),1,""),"")</f>
        <v/>
      </c>
      <c r="J140" s="1" t="str">
        <f>IF(AND(טבלה1013[[#This Row],[וסת השבוע]]=1,I139=1,טבלה1013[[#This Row],[CycleNumber]]&gt;B139),1,"")</f>
        <v/>
      </c>
      <c r="K140" s="1" t="str">
        <f>IF(טבלה1013[[#This Row],[CycleNumber]]=1,"",IF(טבלה1013[[#This Row],[וסת השבוע]]=1,0,IF(K139="","",IF(K139=0,IF(טבלה1013[[#This Row],[LengthofCycle]]=28,0,1),IF(K139=1,IF(טבלה1013[[#This Row],[LengthofCycle]]+F139=28*2,0,2),IF(K139=2,IF(טבלה1013[[#This Row],[LengthofCycle]]+F139+F138=28*3,0,3),""))))))</f>
        <v/>
      </c>
      <c r="L140" s="1" t="str">
        <f>IF(טבלה1013[[#This Row],[וסת השבוע]]=1,IF(טבלה1013[[#This Row],[וסת השבוע וההפלגה ביחד]]=1,L139+1,0),IF(AND(טבלה1013[[#This Row],[CycleNumber]]&gt;B139,טבלה1013[[#This Row],[CycleNumber]]&gt;1),IF(טבלה1013[[#This Row],[וסת השבוע פעיל?]]&lt;&gt;"",L139+1,""),""))</f>
        <v/>
      </c>
      <c r="M140" s="1" t="str">
        <f>IF(AND(טבלה1013[[#This Row],[וסת השבוע פעיל?]]&lt;&gt;"",טבלה1013[[#This Row],[CycleNumber]]&lt;B141,B141&lt;&gt;"",טבלה1013[[#This Row],[וסת השבוע פעיל?]]&lt;3),IF(K141=0,IF(AND(טבלה1013[[#This Row],[וסת השבוע פעיל?]]&gt;0,I141=1),0,1),0),"")</f>
        <v/>
      </c>
      <c r="N140" s="1" t="str">
        <f t="shared" si="16"/>
        <v/>
      </c>
      <c r="O140" s="1" t="str">
        <f>IF(AND(טבלה1013[[#This Row],[חיזוי - שבוע]]=1,J141=1),1,"")</f>
        <v/>
      </c>
      <c r="P140" s="1" t="str">
        <f>IF(AND(טבלה1013[[#This Row],[חיזוי טוב עם הפלגה?]]=1,טבלה1013[[#This Row],[וסת קבוע אחרון]]&lt;&gt;28,X139=1),1,"")</f>
        <v/>
      </c>
      <c r="Q140" s="1" t="str">
        <f>IF(AND(טבלה1013[[#This Row],[וסת השבוע פעיל?]]&lt;3,OR(טבלה1013[[#This Row],[CycleNumber]]&gt;B141,B141="")),1,"")</f>
        <v/>
      </c>
      <c r="R140" s="1" t="str">
        <f>IF(טבלה1013[[#This Row],[האישה קבעה וסת שבוע?]]=1,IF(טבלה1013[[#This Row],[וסת השבוע פעיל?]]&lt;3,1,0),"")</f>
        <v/>
      </c>
      <c r="S1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" s="1">
        <f t="shared" si="22"/>
        <v>0</v>
      </c>
      <c r="U140" s="1">
        <f t="shared" si="23"/>
        <v>0</v>
      </c>
      <c r="V140" s="1">
        <f t="shared" si="24"/>
        <v>0</v>
      </c>
      <c r="W140" s="1" t="str">
        <f>IF(טבלה1013[[#This Row],[3 הפלגות זהות]]="","",IF(טבלה1013[[#This Row],[3 הפלגות זהות]]=1,טבלה1013[[#This Row],[LengthofCycle]],W139))</f>
        <v/>
      </c>
      <c r="Y140" s="1" t="str">
        <f>IF(OR(טבלה1013[[#This Row],[הווסת פעיל?]]=0,טבלה1013[[#This Row],[הווסת פעיל?]]=""),"",SUM(Y139,טבלה1013[[#This Row],[הווסת פעיל?]]))</f>
        <v/>
      </c>
      <c r="Z140" s="1" t="str">
        <f>IF(AND(טבלה1013[[#This Row],[כמה מחזורים עד עקירה]]&lt;&gt;"",Y141=""),טבלה1013[[#This Row],[כמה מחזורים עד עקירה]],"")</f>
        <v/>
      </c>
      <c r="AA140" s="1" t="str">
        <f>IF(AND(טבלה1013[[#This Row],[הווסת פעיל?]]=1,טבלה1013[[#This Row],[וסת קבוע אחרון]]&lt;&gt;W139),טבלה1013[[#This Row],[וסת קבוע אחרון]],"")</f>
        <v/>
      </c>
      <c r="AB140" s="1" t="str">
        <f>IF(AND(טבלה1013[[#This Row],[הווסת פעיל?]]=1,X139=0,טבלה1013[[#This Row],[וסת קבוע אחרון]]=W139),טבלה1013[[#This Row],[וסת קבוע אחרון]],"")</f>
        <v/>
      </c>
      <c r="AC140" s="1" t="str">
        <f>IF(AND(טבלה1013[[#This Row],[הווסת פעיל?]]=1,X139=0,טבלה1013[[#This Row],[וסת קבוע אחרון]]&lt;&gt;W139),1,"")</f>
        <v/>
      </c>
      <c r="AD140" s="1" t="str">
        <f>IF(AND(טבלה1013[[#This Row],[הווסת פעיל?]]&lt;&gt;"",B141=1),טבלה1013[[#This Row],[CycleNumber]],"")</f>
        <v/>
      </c>
      <c r="AE140" s="1" t="str">
        <f>IF(AND(טבלה1013[[#This Row],[הווסת פעיל?]]&lt;&gt;"",X139=""),טבלה1013[[#This Row],[CycleNumber]],"")</f>
        <v/>
      </c>
      <c r="AF140" s="1" t="str">
        <f>IF(B141=1,"",IF(טבלה1013[[#This Row],[הווסת פעיל?]]=1,IF(טבלה1013[[#This Row],[וסת קבוע אחרון]]=F141,1,0),""))</f>
        <v/>
      </c>
      <c r="AG140" s="1" t="str">
        <f>IF(B141=1,"",IF(טבלה1013[[#This Row],[הווסת פעיל?]]=1,IF(OR(טבלה1013[[#This Row],[וסת קבוע אחרון]]=F141,F141=טבלה1013[[#This Row],[LengthofCycle]]),1,0),""))</f>
        <v/>
      </c>
      <c r="AH140" s="1" t="str">
        <f>IF(B141=1,"",IF(טבלה1013[[#This Row],[הווסת פעיל?]]=1,IF(OR(טבלה1013[[#This Row],[וסת קבוע אחרון]]=F141,F141=טבלה1013[[#This Row],[LengthofCycle]],AND(טבלה1013[[#This Row],[LengthofCycle]]&lt;&gt;טבלה1013[[#This Row],[וסת קבוע אחרון]],OR(F141=28,F141=29))),1,0),""))</f>
        <v/>
      </c>
      <c r="AI140" s="1" t="str">
        <f>IF(AND(טבלה1013[[#This Row],[הווסת פעיל?]]=1,B141=1),1,"")</f>
        <v/>
      </c>
      <c r="AJ140" s="4">
        <f>IF(AND(טבלה1013[[#This Row],[הווסת פעיל?]]&lt;&gt;1,B141&lt;&gt;1,B141&lt;&gt;""),IF(טבלה1013[[#This Row],[LengthofCycle]]=F141,1,0),"")</f>
        <v>0</v>
      </c>
      <c r="AK140" s="4">
        <f>IF(AND(טבלה1013[[#This Row],[הווסת פעיל?]]&lt;&gt;1,B141&lt;&gt;1,B141&lt;&gt;""),IF(OR(טבלה1013[[#This Row],[LengthofCycle]]=F141,F141=29),1,0),"")</f>
        <v>0</v>
      </c>
      <c r="AL140" s="4">
        <f>IF(AND(טבלה1013[[#This Row],[הווסת פעיל?]]&lt;&gt;1,B141&lt;&gt;1,B141&lt;&gt;""),IF(OR(טבלה1013[[#This Row],[LengthofCycle]]=F141,F141=29,F141=28),1,0),"")</f>
        <v>0</v>
      </c>
      <c r="AY140" s="1">
        <f t="shared" si="20"/>
        <v>0</v>
      </c>
      <c r="AZ140" s="2" t="e">
        <f t="shared" si="21"/>
        <v>#DIV/0!</v>
      </c>
      <c r="BA140" s="2" t="e">
        <f t="shared" si="19"/>
        <v>#DIV/0!</v>
      </c>
    </row>
    <row r="141" spans="1:53" x14ac:dyDescent="0.25">
      <c r="A141" s="1" t="s">
        <v>55</v>
      </c>
      <c r="B141" s="1">
        <v>8</v>
      </c>
      <c r="C141" s="1">
        <v>0</v>
      </c>
      <c r="D141" s="1">
        <v>1</v>
      </c>
      <c r="E141" s="1">
        <v>0</v>
      </c>
      <c r="F141" s="1">
        <v>33</v>
      </c>
      <c r="G141" s="1">
        <f>טבלה1013[[#This Row],[LengthofCycle]]+1</f>
        <v>34</v>
      </c>
      <c r="H141" s="1" t="str">
        <f>IF(IFERROR(LOOKUP(טבלה1013[[#This Row],[ClientID]],קביעויות[השבוע]),FALSE)=טבלה1013[[#This Row],[ClientID]],1,"")</f>
        <v/>
      </c>
      <c r="I141" s="1" t="str">
        <f>IF(AND(טבלה1013[[#This Row],[CycleNumber]]&gt;1,OR(B142="",טבלה1013[[#This Row],[CycleNumber]]&gt;B140)),IF(OR(AND(טבלה1013[[#This Row],[LengthofCycle]]=28,F140=28),AND(טבלה1013[[#This Row],[LengthofCycle]]=35,F140=35)),1,""),"")</f>
        <v/>
      </c>
      <c r="J141" s="1" t="str">
        <f>IF(AND(טבלה1013[[#This Row],[וסת השבוע]]=1,I140=1,טבלה1013[[#This Row],[CycleNumber]]&gt;B140),1,"")</f>
        <v/>
      </c>
      <c r="K141" s="1" t="str">
        <f>IF(טבלה1013[[#This Row],[CycleNumber]]=1,"",IF(טבלה1013[[#This Row],[וסת השבוע]]=1,0,IF(K140="","",IF(K140=0,IF(טבלה1013[[#This Row],[LengthofCycle]]=28,0,1),IF(K140=1,IF(טבלה1013[[#This Row],[LengthofCycle]]+F140=28*2,0,2),IF(K140=2,IF(טבלה1013[[#This Row],[LengthofCycle]]+F140+F139=28*3,0,3),""))))))</f>
        <v/>
      </c>
      <c r="L141" s="1" t="str">
        <f>IF(טבלה1013[[#This Row],[וסת השבוע]]=1,IF(טבלה1013[[#This Row],[וסת השבוע וההפלגה ביחד]]=1,L140+1,0),IF(AND(טבלה1013[[#This Row],[CycleNumber]]&gt;B140,טבלה1013[[#This Row],[CycleNumber]]&gt;1),IF(טבלה1013[[#This Row],[וסת השבוע פעיל?]]&lt;&gt;"",L140+1,""),""))</f>
        <v/>
      </c>
      <c r="M141" s="1" t="str">
        <f>IF(AND(טבלה1013[[#This Row],[וסת השבוע פעיל?]]&lt;&gt;"",טבלה1013[[#This Row],[CycleNumber]]&lt;B142,B142&lt;&gt;"",טבלה1013[[#This Row],[וסת השבוע פעיל?]]&lt;3),IF(K142=0,IF(AND(טבלה1013[[#This Row],[וסת השבוע פעיל?]]&gt;0,I142=1),0,1),0),"")</f>
        <v/>
      </c>
      <c r="N141" s="1" t="str">
        <f t="shared" ref="N141:N204" si="25">IF(M140&lt;&gt;"",IF(K140=0,28+1,IF(K140=1,2*28-F140+1,IF(K140=2,3*28-F140-F139+1,""))),"")</f>
        <v/>
      </c>
      <c r="O141" s="1" t="str">
        <f>IF(AND(טבלה1013[[#This Row],[חיזוי - שבוע]]=1,J142=1),1,"")</f>
        <v/>
      </c>
      <c r="P141" s="1" t="str">
        <f>IF(AND(טבלה1013[[#This Row],[חיזוי טוב עם הפלגה?]]=1,טבלה1013[[#This Row],[וסת קבוע אחרון]]&lt;&gt;28,X140=1),1,"")</f>
        <v/>
      </c>
      <c r="Q141" s="1" t="str">
        <f>IF(AND(טבלה1013[[#This Row],[וסת השבוע פעיל?]]&lt;3,OR(טבלה1013[[#This Row],[CycleNumber]]&gt;B142,B142="")),1,"")</f>
        <v/>
      </c>
      <c r="R141" s="1" t="str">
        <f>IF(טבלה1013[[#This Row],[האישה קבעה וסת שבוע?]]=1,IF(טבלה1013[[#This Row],[וסת השבוע פעיל?]]&lt;3,1,0),"")</f>
        <v/>
      </c>
      <c r="S1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" s="1">
        <f t="shared" si="22"/>
        <v>0</v>
      </c>
      <c r="U141" s="1">
        <f t="shared" si="23"/>
        <v>0</v>
      </c>
      <c r="V141" s="1">
        <f t="shared" si="24"/>
        <v>0</v>
      </c>
      <c r="W141" s="1" t="str">
        <f>IF(טבלה1013[[#This Row],[3 הפלגות זהות]]="","",IF(טבלה1013[[#This Row],[3 הפלגות זהות]]=1,טבלה1013[[#This Row],[LengthofCycle]],W140))</f>
        <v/>
      </c>
      <c r="Y141" s="1" t="str">
        <f>IF(OR(טבלה1013[[#This Row],[הווסת פעיל?]]=0,טבלה1013[[#This Row],[הווסת פעיל?]]=""),"",SUM(Y140,טבלה1013[[#This Row],[הווסת פעיל?]]))</f>
        <v/>
      </c>
      <c r="Z141" s="1" t="str">
        <f>IF(AND(טבלה1013[[#This Row],[כמה מחזורים עד עקירה]]&lt;&gt;"",Y142=""),טבלה1013[[#This Row],[כמה מחזורים עד עקירה]],"")</f>
        <v/>
      </c>
      <c r="AA141" s="1" t="str">
        <f>IF(AND(טבלה1013[[#This Row],[הווסת פעיל?]]=1,טבלה1013[[#This Row],[וסת קבוע אחרון]]&lt;&gt;W140),טבלה1013[[#This Row],[וסת קבוע אחרון]],"")</f>
        <v/>
      </c>
      <c r="AB141" s="1" t="str">
        <f>IF(AND(טבלה1013[[#This Row],[הווסת פעיל?]]=1,X140=0,טבלה1013[[#This Row],[וסת קבוע אחרון]]=W140),טבלה1013[[#This Row],[וסת קבוע אחרון]],"")</f>
        <v/>
      </c>
      <c r="AC141" s="1" t="str">
        <f>IF(AND(טבלה1013[[#This Row],[הווסת פעיל?]]=1,X140=0,טבלה1013[[#This Row],[וסת קבוע אחרון]]&lt;&gt;W140),1,"")</f>
        <v/>
      </c>
      <c r="AD141" s="1" t="str">
        <f>IF(AND(טבלה1013[[#This Row],[הווסת פעיל?]]&lt;&gt;"",B142=1),טבלה1013[[#This Row],[CycleNumber]],"")</f>
        <v/>
      </c>
      <c r="AE141" s="1" t="str">
        <f>IF(AND(טבלה1013[[#This Row],[הווסת פעיל?]]&lt;&gt;"",X140=""),טבלה1013[[#This Row],[CycleNumber]],"")</f>
        <v/>
      </c>
      <c r="AF141" s="1" t="str">
        <f>IF(B142=1,"",IF(טבלה1013[[#This Row],[הווסת פעיל?]]=1,IF(טבלה1013[[#This Row],[וסת קבוע אחרון]]=F142,1,0),""))</f>
        <v/>
      </c>
      <c r="AG141" s="1" t="str">
        <f>IF(B142=1,"",IF(טבלה1013[[#This Row],[הווסת פעיל?]]=1,IF(OR(טבלה1013[[#This Row],[וסת קבוע אחרון]]=F142,F142=טבלה1013[[#This Row],[LengthofCycle]]),1,0),""))</f>
        <v/>
      </c>
      <c r="AH141" s="1" t="str">
        <f>IF(B142=1,"",IF(טבלה1013[[#This Row],[הווסת פעיל?]]=1,IF(OR(טבלה1013[[#This Row],[וסת קבוע אחרון]]=F142,F142=טבלה1013[[#This Row],[LengthofCycle]],AND(טבלה1013[[#This Row],[LengthofCycle]]&lt;&gt;טבלה1013[[#This Row],[וסת קבוע אחרון]],OR(F142=28,F142=29))),1,0),""))</f>
        <v/>
      </c>
      <c r="AI141" s="1" t="str">
        <f>IF(AND(טבלה1013[[#This Row],[הווסת פעיל?]]=1,B142=1),1,"")</f>
        <v/>
      </c>
      <c r="AJ141" s="4">
        <f>IF(AND(טבלה1013[[#This Row],[הווסת פעיל?]]&lt;&gt;1,B142&lt;&gt;1,B142&lt;&gt;""),IF(טבלה1013[[#This Row],[LengthofCycle]]=F142,1,0),"")</f>
        <v>0</v>
      </c>
      <c r="AK141" s="4">
        <f>IF(AND(טבלה1013[[#This Row],[הווסת פעיל?]]&lt;&gt;1,B142&lt;&gt;1,B142&lt;&gt;""),IF(OR(טבלה1013[[#This Row],[LengthofCycle]]=F142,F142=29),1,0),"")</f>
        <v>0</v>
      </c>
      <c r="AL141" s="4">
        <f>IF(AND(טבלה1013[[#This Row],[הווסת פעיל?]]&lt;&gt;1,B142&lt;&gt;1,B142&lt;&gt;""),IF(OR(טבלה1013[[#This Row],[LengthofCycle]]=F142,F142=29,F142=28),1,0),"")</f>
        <v>0</v>
      </c>
      <c r="AY141" s="1">
        <f t="shared" si="20"/>
        <v>0</v>
      </c>
      <c r="AZ141" s="2" t="e">
        <f t="shared" si="21"/>
        <v>#DIV/0!</v>
      </c>
      <c r="BA141" s="2" t="e">
        <f t="shared" si="19"/>
        <v>#DIV/0!</v>
      </c>
    </row>
    <row r="142" spans="1:53" x14ac:dyDescent="0.25">
      <c r="A142" s="1" t="s">
        <v>55</v>
      </c>
      <c r="B142" s="1">
        <v>9</v>
      </c>
      <c r="C142" s="1">
        <v>0</v>
      </c>
      <c r="D142" s="1">
        <v>1</v>
      </c>
      <c r="E142" s="1">
        <v>0</v>
      </c>
      <c r="F142" s="1">
        <v>30</v>
      </c>
      <c r="G142" s="1">
        <f>טבלה1013[[#This Row],[LengthofCycle]]+1</f>
        <v>31</v>
      </c>
      <c r="H142" s="1" t="str">
        <f>IF(IFERROR(LOOKUP(טבלה1013[[#This Row],[ClientID]],קביעויות[השבוע]),FALSE)=טבלה1013[[#This Row],[ClientID]],1,"")</f>
        <v/>
      </c>
      <c r="I142" s="1" t="str">
        <f>IF(AND(טבלה1013[[#This Row],[CycleNumber]]&gt;1,OR(B143="",טבלה1013[[#This Row],[CycleNumber]]&gt;B141)),IF(OR(AND(טבלה1013[[#This Row],[LengthofCycle]]=28,F141=28),AND(טבלה1013[[#This Row],[LengthofCycle]]=35,F141=35)),1,""),"")</f>
        <v/>
      </c>
      <c r="J142" s="1" t="str">
        <f>IF(AND(טבלה1013[[#This Row],[וסת השבוע]]=1,I141=1,טבלה1013[[#This Row],[CycleNumber]]&gt;B141),1,"")</f>
        <v/>
      </c>
      <c r="K142" s="1" t="str">
        <f>IF(טבלה1013[[#This Row],[CycleNumber]]=1,"",IF(טבלה1013[[#This Row],[וסת השבוע]]=1,0,IF(K141="","",IF(K141=0,IF(טבלה1013[[#This Row],[LengthofCycle]]=28,0,1),IF(K141=1,IF(טבלה1013[[#This Row],[LengthofCycle]]+F141=28*2,0,2),IF(K141=2,IF(טבלה1013[[#This Row],[LengthofCycle]]+F141+F140=28*3,0,3),""))))))</f>
        <v/>
      </c>
      <c r="L142" s="1" t="str">
        <f>IF(טבלה1013[[#This Row],[וסת השבוע]]=1,IF(טבלה1013[[#This Row],[וסת השבוע וההפלגה ביחד]]=1,L141+1,0),IF(AND(טבלה1013[[#This Row],[CycleNumber]]&gt;B141,טבלה1013[[#This Row],[CycleNumber]]&gt;1),IF(טבלה1013[[#This Row],[וסת השבוע פעיל?]]&lt;&gt;"",L141+1,""),""))</f>
        <v/>
      </c>
      <c r="M142" s="1" t="str">
        <f>IF(AND(טבלה1013[[#This Row],[וסת השבוע פעיל?]]&lt;&gt;"",טבלה1013[[#This Row],[CycleNumber]]&lt;B143,B143&lt;&gt;"",טבלה1013[[#This Row],[וסת השבוע פעיל?]]&lt;3),IF(K143=0,IF(AND(טבלה1013[[#This Row],[וסת השבוע פעיל?]]&gt;0,I143=1),0,1),0),"")</f>
        <v/>
      </c>
      <c r="N142" s="1" t="str">
        <f t="shared" si="25"/>
        <v/>
      </c>
      <c r="O142" s="1" t="str">
        <f>IF(AND(טבלה1013[[#This Row],[חיזוי - שבוע]]=1,J143=1),1,"")</f>
        <v/>
      </c>
      <c r="P142" s="1" t="str">
        <f>IF(AND(טבלה1013[[#This Row],[חיזוי טוב עם הפלגה?]]=1,טבלה1013[[#This Row],[וסת קבוע אחרון]]&lt;&gt;28,X141=1),1,"")</f>
        <v/>
      </c>
      <c r="Q142" s="1" t="str">
        <f>IF(AND(טבלה1013[[#This Row],[וסת השבוע פעיל?]]&lt;3,OR(טבלה1013[[#This Row],[CycleNumber]]&gt;B143,B143="")),1,"")</f>
        <v/>
      </c>
      <c r="R142" s="1" t="str">
        <f>IF(טבלה1013[[#This Row],[האישה קבעה וסת שבוע?]]=1,IF(טבלה1013[[#This Row],[וסת השבוע פעיל?]]&lt;3,1,0),"")</f>
        <v/>
      </c>
      <c r="S1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" s="1">
        <f t="shared" si="22"/>
        <v>0</v>
      </c>
      <c r="U142" s="1">
        <f t="shared" si="23"/>
        <v>0</v>
      </c>
      <c r="V142" s="1">
        <f t="shared" si="24"/>
        <v>0</v>
      </c>
      <c r="W142" s="1" t="str">
        <f>IF(טבלה1013[[#This Row],[3 הפלגות זהות]]="","",IF(טבלה1013[[#This Row],[3 הפלגות זהות]]=1,טבלה1013[[#This Row],[LengthofCycle]],W141))</f>
        <v/>
      </c>
      <c r="Y142" s="1" t="str">
        <f>IF(OR(טבלה1013[[#This Row],[הווסת פעיל?]]=0,טבלה1013[[#This Row],[הווסת פעיל?]]=""),"",SUM(Y141,טבלה1013[[#This Row],[הווסת פעיל?]]))</f>
        <v/>
      </c>
      <c r="Z142" s="1" t="str">
        <f>IF(AND(טבלה1013[[#This Row],[כמה מחזורים עד עקירה]]&lt;&gt;"",Y143=""),טבלה1013[[#This Row],[כמה מחזורים עד עקירה]],"")</f>
        <v/>
      </c>
      <c r="AA142" s="1" t="str">
        <f>IF(AND(טבלה1013[[#This Row],[הווסת פעיל?]]=1,טבלה1013[[#This Row],[וסת קבוע אחרון]]&lt;&gt;W141),טבלה1013[[#This Row],[וסת קבוע אחרון]],"")</f>
        <v/>
      </c>
      <c r="AB142" s="1" t="str">
        <f>IF(AND(טבלה1013[[#This Row],[הווסת פעיל?]]=1,X141=0,טבלה1013[[#This Row],[וסת קבוע אחרון]]=W141),טבלה1013[[#This Row],[וסת קבוע אחרון]],"")</f>
        <v/>
      </c>
      <c r="AC142" s="1" t="str">
        <f>IF(AND(טבלה1013[[#This Row],[הווסת פעיל?]]=1,X141=0,טבלה1013[[#This Row],[וסת קבוע אחרון]]&lt;&gt;W141),1,"")</f>
        <v/>
      </c>
      <c r="AD142" s="1" t="str">
        <f>IF(AND(טבלה1013[[#This Row],[הווסת פעיל?]]&lt;&gt;"",B143=1),טבלה1013[[#This Row],[CycleNumber]],"")</f>
        <v/>
      </c>
      <c r="AE142" s="1" t="str">
        <f>IF(AND(טבלה1013[[#This Row],[הווסת פעיל?]]&lt;&gt;"",X141=""),טבלה1013[[#This Row],[CycleNumber]],"")</f>
        <v/>
      </c>
      <c r="AF142" s="1" t="str">
        <f>IF(B143=1,"",IF(טבלה1013[[#This Row],[הווסת פעיל?]]=1,IF(טבלה1013[[#This Row],[וסת קבוע אחרון]]=F143,1,0),""))</f>
        <v/>
      </c>
      <c r="AG142" s="1" t="str">
        <f>IF(B143=1,"",IF(טבלה1013[[#This Row],[הווסת פעיל?]]=1,IF(OR(טבלה1013[[#This Row],[וסת קבוע אחרון]]=F143,F143=טבלה1013[[#This Row],[LengthofCycle]]),1,0),""))</f>
        <v/>
      </c>
      <c r="AH142" s="1" t="str">
        <f>IF(B143=1,"",IF(טבלה1013[[#This Row],[הווסת פעיל?]]=1,IF(OR(טבלה1013[[#This Row],[וסת קבוע אחרון]]=F143,F143=טבלה1013[[#This Row],[LengthofCycle]],AND(טבלה1013[[#This Row],[LengthofCycle]]&lt;&gt;טבלה1013[[#This Row],[וסת קבוע אחרון]],OR(F143=28,F143=29))),1,0),""))</f>
        <v/>
      </c>
      <c r="AI142" s="1" t="str">
        <f>IF(AND(טבלה1013[[#This Row],[הווסת פעיל?]]=1,B143=1),1,"")</f>
        <v/>
      </c>
      <c r="AJ142" s="4">
        <f>IF(AND(טבלה1013[[#This Row],[הווסת פעיל?]]&lt;&gt;1,B143&lt;&gt;1,B143&lt;&gt;""),IF(טבלה1013[[#This Row],[LengthofCycle]]=F143,1,0),"")</f>
        <v>0</v>
      </c>
      <c r="AK142" s="4">
        <f>IF(AND(טבלה1013[[#This Row],[הווסת פעיל?]]&lt;&gt;1,B143&lt;&gt;1,B143&lt;&gt;""),IF(OR(טבלה1013[[#This Row],[LengthofCycle]]=F143,F143=29),1,0),"")</f>
        <v>0</v>
      </c>
      <c r="AL142" s="4">
        <f>IF(AND(טבלה1013[[#This Row],[הווסת פעיל?]]&lt;&gt;1,B143&lt;&gt;1,B143&lt;&gt;""),IF(OR(טבלה1013[[#This Row],[LengthofCycle]]=F143,F143=29,F143=28),1,0),"")</f>
        <v>0</v>
      </c>
      <c r="AY142" s="1">
        <f t="shared" ref="AY142:AY173" si="26">COUNTIF(AC:AC,AX142)</f>
        <v>0</v>
      </c>
      <c r="AZ142" s="2" t="e">
        <f t="shared" ref="AZ142:AZ173" si="27">AY142/$AY$186</f>
        <v>#DIV/0!</v>
      </c>
      <c r="BA142" s="2" t="e">
        <f t="shared" si="19"/>
        <v>#DIV/0!</v>
      </c>
    </row>
    <row r="143" spans="1:53" x14ac:dyDescent="0.25">
      <c r="A143" s="1" t="s">
        <v>55</v>
      </c>
      <c r="B143" s="1">
        <v>10</v>
      </c>
      <c r="C143" s="1">
        <v>0</v>
      </c>
      <c r="D143" s="1">
        <v>1</v>
      </c>
      <c r="E143" s="1">
        <v>0</v>
      </c>
      <c r="F143" s="1">
        <v>26</v>
      </c>
      <c r="G143" s="1">
        <f>טבלה1013[[#This Row],[LengthofCycle]]+1</f>
        <v>27</v>
      </c>
      <c r="H143" s="1" t="str">
        <f>IF(IFERROR(LOOKUP(טבלה1013[[#This Row],[ClientID]],קביעויות[השבוע]),FALSE)=טבלה1013[[#This Row],[ClientID]],1,"")</f>
        <v/>
      </c>
      <c r="I143" s="1" t="str">
        <f>IF(AND(טבלה1013[[#This Row],[CycleNumber]]&gt;1,OR(B144="",טבלה1013[[#This Row],[CycleNumber]]&gt;B142)),IF(OR(AND(טבלה1013[[#This Row],[LengthofCycle]]=28,F142=28),AND(טבלה1013[[#This Row],[LengthofCycle]]=35,F142=35)),1,""),"")</f>
        <v/>
      </c>
      <c r="J143" s="1" t="str">
        <f>IF(AND(טבלה1013[[#This Row],[וסת השבוע]]=1,I142=1,טבלה1013[[#This Row],[CycleNumber]]&gt;B142),1,"")</f>
        <v/>
      </c>
      <c r="K143" s="1" t="str">
        <f>IF(טבלה1013[[#This Row],[CycleNumber]]=1,"",IF(טבלה1013[[#This Row],[וסת השבוע]]=1,0,IF(K142="","",IF(K142=0,IF(טבלה1013[[#This Row],[LengthofCycle]]=28,0,1),IF(K142=1,IF(טבלה1013[[#This Row],[LengthofCycle]]+F142=28*2,0,2),IF(K142=2,IF(טבלה1013[[#This Row],[LengthofCycle]]+F142+F141=28*3,0,3),""))))))</f>
        <v/>
      </c>
      <c r="L143" s="1" t="str">
        <f>IF(טבלה1013[[#This Row],[וסת השבוע]]=1,IF(טבלה1013[[#This Row],[וסת השבוע וההפלגה ביחד]]=1,L142+1,0),IF(AND(טבלה1013[[#This Row],[CycleNumber]]&gt;B142,טבלה1013[[#This Row],[CycleNumber]]&gt;1),IF(טבלה1013[[#This Row],[וסת השבוע פעיל?]]&lt;&gt;"",L142+1,""),""))</f>
        <v/>
      </c>
      <c r="M143" s="1" t="str">
        <f>IF(AND(טבלה1013[[#This Row],[וסת השבוע פעיל?]]&lt;&gt;"",טבלה1013[[#This Row],[CycleNumber]]&lt;B144,B144&lt;&gt;"",טבלה1013[[#This Row],[וסת השבוע פעיל?]]&lt;3),IF(K144=0,IF(AND(טבלה1013[[#This Row],[וסת השבוע פעיל?]]&gt;0,I144=1),0,1),0),"")</f>
        <v/>
      </c>
      <c r="N143" s="1" t="str">
        <f t="shared" si="25"/>
        <v/>
      </c>
      <c r="O143" s="1" t="str">
        <f>IF(AND(טבלה1013[[#This Row],[חיזוי - שבוע]]=1,J144=1),1,"")</f>
        <v/>
      </c>
      <c r="P143" s="1" t="str">
        <f>IF(AND(טבלה1013[[#This Row],[חיזוי טוב עם הפלגה?]]=1,טבלה1013[[#This Row],[וסת קבוע אחרון]]&lt;&gt;28,X142=1),1,"")</f>
        <v/>
      </c>
      <c r="Q143" s="1" t="str">
        <f>IF(AND(טבלה1013[[#This Row],[וסת השבוע פעיל?]]&lt;3,OR(טבלה1013[[#This Row],[CycleNumber]]&gt;B144,B144="")),1,"")</f>
        <v/>
      </c>
      <c r="R143" s="1" t="str">
        <f>IF(טבלה1013[[#This Row],[האישה קבעה וסת שבוע?]]=1,IF(טבלה1013[[#This Row],[וסת השבוע פעיל?]]&lt;3,1,0),"")</f>
        <v/>
      </c>
      <c r="S1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" s="1">
        <f t="shared" si="22"/>
        <v>0</v>
      </c>
      <c r="U143" s="1">
        <f t="shared" si="23"/>
        <v>0</v>
      </c>
      <c r="V143" s="1">
        <f t="shared" si="24"/>
        <v>0</v>
      </c>
      <c r="W143" s="1" t="str">
        <f>IF(טבלה1013[[#This Row],[3 הפלגות זהות]]="","",IF(טבלה1013[[#This Row],[3 הפלגות זהות]]=1,טבלה1013[[#This Row],[LengthofCycle]],W142))</f>
        <v/>
      </c>
      <c r="Y143" s="1" t="str">
        <f>IF(OR(טבלה1013[[#This Row],[הווסת פעיל?]]=0,טבלה1013[[#This Row],[הווסת פעיל?]]=""),"",SUM(Y142,טבלה1013[[#This Row],[הווסת פעיל?]]))</f>
        <v/>
      </c>
      <c r="Z143" s="1" t="str">
        <f>IF(AND(טבלה1013[[#This Row],[כמה מחזורים עד עקירה]]&lt;&gt;"",Y144=""),טבלה1013[[#This Row],[כמה מחזורים עד עקירה]],"")</f>
        <v/>
      </c>
      <c r="AA143" s="1" t="str">
        <f>IF(AND(טבלה1013[[#This Row],[הווסת פעיל?]]=1,טבלה1013[[#This Row],[וסת קבוע אחרון]]&lt;&gt;W142),טבלה1013[[#This Row],[וסת קבוע אחרון]],"")</f>
        <v/>
      </c>
      <c r="AB143" s="1" t="str">
        <f>IF(AND(טבלה1013[[#This Row],[הווסת פעיל?]]=1,X142=0,טבלה1013[[#This Row],[וסת קבוע אחרון]]=W142),טבלה1013[[#This Row],[וסת קבוע אחרון]],"")</f>
        <v/>
      </c>
      <c r="AC143" s="1" t="str">
        <f>IF(AND(טבלה1013[[#This Row],[הווסת פעיל?]]=1,X142=0,טבלה1013[[#This Row],[וסת קבוע אחרון]]&lt;&gt;W142),1,"")</f>
        <v/>
      </c>
      <c r="AD143" s="1" t="str">
        <f>IF(AND(טבלה1013[[#This Row],[הווסת פעיל?]]&lt;&gt;"",B144=1),טבלה1013[[#This Row],[CycleNumber]],"")</f>
        <v/>
      </c>
      <c r="AE143" s="1" t="str">
        <f>IF(AND(טבלה1013[[#This Row],[הווסת פעיל?]]&lt;&gt;"",X142=""),טבלה1013[[#This Row],[CycleNumber]],"")</f>
        <v/>
      </c>
      <c r="AF143" s="1" t="str">
        <f>IF(B144=1,"",IF(טבלה1013[[#This Row],[הווסת פעיל?]]=1,IF(טבלה1013[[#This Row],[וסת קבוע אחרון]]=F144,1,0),""))</f>
        <v/>
      </c>
      <c r="AG143" s="1" t="str">
        <f>IF(B144=1,"",IF(טבלה1013[[#This Row],[הווסת פעיל?]]=1,IF(OR(טבלה1013[[#This Row],[וסת קבוע אחרון]]=F144,F144=טבלה1013[[#This Row],[LengthofCycle]]),1,0),""))</f>
        <v/>
      </c>
      <c r="AH143" s="1" t="str">
        <f>IF(B144=1,"",IF(טבלה1013[[#This Row],[הווסת פעיל?]]=1,IF(OR(טבלה1013[[#This Row],[וסת קבוע אחרון]]=F144,F144=טבלה1013[[#This Row],[LengthofCycle]],AND(טבלה1013[[#This Row],[LengthofCycle]]&lt;&gt;טבלה1013[[#This Row],[וסת קבוע אחרון]],OR(F144=28,F144=29))),1,0),""))</f>
        <v/>
      </c>
      <c r="AI143" s="1" t="str">
        <f>IF(AND(טבלה1013[[#This Row],[הווסת פעיל?]]=1,B144=1),1,"")</f>
        <v/>
      </c>
      <c r="AJ143" s="4">
        <f>IF(AND(טבלה1013[[#This Row],[הווסת פעיל?]]&lt;&gt;1,B144&lt;&gt;1,B144&lt;&gt;""),IF(טבלה1013[[#This Row],[LengthofCycle]]=F144,1,0),"")</f>
        <v>0</v>
      </c>
      <c r="AK143" s="4">
        <f>IF(AND(טבלה1013[[#This Row],[הווסת פעיל?]]&lt;&gt;1,B144&lt;&gt;1,B144&lt;&gt;""),IF(OR(טבלה1013[[#This Row],[LengthofCycle]]=F144,F144=29),1,0),"")</f>
        <v>1</v>
      </c>
      <c r="AL143" s="4">
        <f>IF(AND(טבלה1013[[#This Row],[הווסת פעיל?]]&lt;&gt;1,B144&lt;&gt;1,B144&lt;&gt;""),IF(OR(טבלה1013[[#This Row],[LengthofCycle]]=F144,F144=29,F144=28),1,0),"")</f>
        <v>1</v>
      </c>
      <c r="AY143" s="1">
        <f t="shared" si="26"/>
        <v>0</v>
      </c>
      <c r="AZ143" s="2" t="e">
        <f t="shared" si="27"/>
        <v>#DIV/0!</v>
      </c>
      <c r="BA143" s="2" t="e">
        <f t="shared" si="19"/>
        <v>#DIV/0!</v>
      </c>
    </row>
    <row r="144" spans="1:53" x14ac:dyDescent="0.25">
      <c r="A144" s="1" t="s">
        <v>55</v>
      </c>
      <c r="B144" s="1">
        <v>11</v>
      </c>
      <c r="C144" s="1">
        <v>0</v>
      </c>
      <c r="D144" s="1">
        <v>1</v>
      </c>
      <c r="E144" s="1">
        <v>0</v>
      </c>
      <c r="F144" s="1">
        <v>29</v>
      </c>
      <c r="G144" s="1">
        <f>טבלה1013[[#This Row],[LengthofCycle]]+1</f>
        <v>30</v>
      </c>
      <c r="H144" s="1" t="str">
        <f>IF(IFERROR(LOOKUP(טבלה1013[[#This Row],[ClientID]],קביעויות[השבוע]),FALSE)=טבלה1013[[#This Row],[ClientID]],1,"")</f>
        <v/>
      </c>
      <c r="I144" s="1" t="str">
        <f>IF(AND(טבלה1013[[#This Row],[CycleNumber]]&gt;1,OR(B145="",טבלה1013[[#This Row],[CycleNumber]]&gt;B143)),IF(OR(AND(טבלה1013[[#This Row],[LengthofCycle]]=28,F143=28),AND(טבלה1013[[#This Row],[LengthofCycle]]=35,F143=35)),1,""),"")</f>
        <v/>
      </c>
      <c r="J144" s="1" t="str">
        <f>IF(AND(טבלה1013[[#This Row],[וסת השבוע]]=1,I143=1,טבלה1013[[#This Row],[CycleNumber]]&gt;B143),1,"")</f>
        <v/>
      </c>
      <c r="K144" s="1" t="str">
        <f>IF(טבלה1013[[#This Row],[CycleNumber]]=1,"",IF(טבלה1013[[#This Row],[וסת השבוע]]=1,0,IF(K143="","",IF(K143=0,IF(טבלה1013[[#This Row],[LengthofCycle]]=28,0,1),IF(K143=1,IF(טבלה1013[[#This Row],[LengthofCycle]]+F143=28*2,0,2),IF(K143=2,IF(טבלה1013[[#This Row],[LengthofCycle]]+F143+F142=28*3,0,3),""))))))</f>
        <v/>
      </c>
      <c r="L144" s="1" t="str">
        <f>IF(טבלה1013[[#This Row],[וסת השבוע]]=1,IF(טבלה1013[[#This Row],[וסת השבוע וההפלגה ביחד]]=1,L143+1,0),IF(AND(טבלה1013[[#This Row],[CycleNumber]]&gt;B143,טבלה1013[[#This Row],[CycleNumber]]&gt;1),IF(טבלה1013[[#This Row],[וסת השבוע פעיל?]]&lt;&gt;"",L143+1,""),""))</f>
        <v/>
      </c>
      <c r="M144" s="1" t="str">
        <f>IF(AND(טבלה1013[[#This Row],[וסת השבוע פעיל?]]&lt;&gt;"",טבלה1013[[#This Row],[CycleNumber]]&lt;B145,B145&lt;&gt;"",טבלה1013[[#This Row],[וסת השבוע פעיל?]]&lt;3),IF(K145=0,IF(AND(טבלה1013[[#This Row],[וסת השבוע פעיל?]]&gt;0,I145=1),0,1),0),"")</f>
        <v/>
      </c>
      <c r="N144" s="1" t="str">
        <f t="shared" si="25"/>
        <v/>
      </c>
      <c r="O144" s="1" t="str">
        <f>IF(AND(טבלה1013[[#This Row],[חיזוי - שבוע]]=1,J145=1),1,"")</f>
        <v/>
      </c>
      <c r="P144" s="1" t="str">
        <f>IF(AND(טבלה1013[[#This Row],[חיזוי טוב עם הפלגה?]]=1,טבלה1013[[#This Row],[וסת קבוע אחרון]]&lt;&gt;28,X143=1),1,"")</f>
        <v/>
      </c>
      <c r="Q144" s="1" t="str">
        <f>IF(AND(טבלה1013[[#This Row],[וסת השבוע פעיל?]]&lt;3,OR(טבלה1013[[#This Row],[CycleNumber]]&gt;B145,B145="")),1,"")</f>
        <v/>
      </c>
      <c r="R144" s="1" t="str">
        <f>IF(טבלה1013[[#This Row],[האישה קבעה וסת שבוע?]]=1,IF(טבלה1013[[#This Row],[וסת השבוע פעיל?]]&lt;3,1,0),"")</f>
        <v/>
      </c>
      <c r="S1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" s="1">
        <f t="shared" si="22"/>
        <v>0</v>
      </c>
      <c r="U144" s="1">
        <f t="shared" si="23"/>
        <v>0</v>
      </c>
      <c r="V144" s="1">
        <f t="shared" si="24"/>
        <v>0</v>
      </c>
      <c r="W144" s="1" t="str">
        <f>IF(טבלה1013[[#This Row],[3 הפלגות זהות]]="","",IF(טבלה1013[[#This Row],[3 הפלגות זהות]]=1,טבלה1013[[#This Row],[LengthofCycle]],W143))</f>
        <v/>
      </c>
      <c r="Y144" s="1" t="str">
        <f>IF(OR(טבלה1013[[#This Row],[הווסת פעיל?]]=0,טבלה1013[[#This Row],[הווסת פעיל?]]=""),"",SUM(Y143,טבלה1013[[#This Row],[הווסת פעיל?]]))</f>
        <v/>
      </c>
      <c r="Z144" s="1" t="str">
        <f>IF(AND(טבלה1013[[#This Row],[כמה מחזורים עד עקירה]]&lt;&gt;"",Y145=""),טבלה1013[[#This Row],[כמה מחזורים עד עקירה]],"")</f>
        <v/>
      </c>
      <c r="AA144" s="1" t="str">
        <f>IF(AND(טבלה1013[[#This Row],[הווסת פעיל?]]=1,טבלה1013[[#This Row],[וסת קבוע אחרון]]&lt;&gt;W143),טבלה1013[[#This Row],[וסת קבוע אחרון]],"")</f>
        <v/>
      </c>
      <c r="AB144" s="1" t="str">
        <f>IF(AND(טבלה1013[[#This Row],[הווסת פעיל?]]=1,X143=0,טבלה1013[[#This Row],[וסת קבוע אחרון]]=W143),טבלה1013[[#This Row],[וסת קבוע אחרון]],"")</f>
        <v/>
      </c>
      <c r="AC144" s="1" t="str">
        <f>IF(AND(טבלה1013[[#This Row],[הווסת פעיל?]]=1,X143=0,טבלה1013[[#This Row],[וסת קבוע אחרון]]&lt;&gt;W143),1,"")</f>
        <v/>
      </c>
      <c r="AD144" s="1" t="str">
        <f>IF(AND(טבלה1013[[#This Row],[הווסת פעיל?]]&lt;&gt;"",B145=1),טבלה1013[[#This Row],[CycleNumber]],"")</f>
        <v/>
      </c>
      <c r="AE144" s="1" t="str">
        <f>IF(AND(טבלה1013[[#This Row],[הווסת פעיל?]]&lt;&gt;"",X143=""),טבלה1013[[#This Row],[CycleNumber]],"")</f>
        <v/>
      </c>
      <c r="AF144" s="1" t="str">
        <f>IF(B145=1,"",IF(טבלה1013[[#This Row],[הווסת פעיל?]]=1,IF(טבלה1013[[#This Row],[וסת קבוע אחרון]]=F145,1,0),""))</f>
        <v/>
      </c>
      <c r="AG144" s="1" t="str">
        <f>IF(B145=1,"",IF(טבלה1013[[#This Row],[הווסת פעיל?]]=1,IF(OR(טבלה1013[[#This Row],[וסת קבוע אחרון]]=F145,F145=טבלה1013[[#This Row],[LengthofCycle]]),1,0),""))</f>
        <v/>
      </c>
      <c r="AH144" s="1" t="str">
        <f>IF(B145=1,"",IF(טבלה1013[[#This Row],[הווסת פעיל?]]=1,IF(OR(טבלה1013[[#This Row],[וסת קבוע אחרון]]=F145,F145=טבלה1013[[#This Row],[LengthofCycle]],AND(טבלה1013[[#This Row],[LengthofCycle]]&lt;&gt;טבלה1013[[#This Row],[וסת קבוע אחרון]],OR(F145=28,F145=29))),1,0),""))</f>
        <v/>
      </c>
      <c r="AI144" s="1" t="str">
        <f>IF(AND(טבלה1013[[#This Row],[הווסת פעיל?]]=1,B145=1),1,"")</f>
        <v/>
      </c>
      <c r="AJ144" s="4" t="str">
        <f>IF(AND(טבלה1013[[#This Row],[הווסת פעיל?]]&lt;&gt;1,B145&lt;&gt;1,B145&lt;&gt;""),IF(טבלה1013[[#This Row],[LengthofCycle]]=F145,1,0),"")</f>
        <v/>
      </c>
      <c r="AK144" s="4" t="str">
        <f>IF(AND(טבלה1013[[#This Row],[הווסת פעיל?]]&lt;&gt;1,B145&lt;&gt;1,B145&lt;&gt;""),IF(OR(טבלה1013[[#This Row],[LengthofCycle]]=F145,F145=29),1,0),"")</f>
        <v/>
      </c>
      <c r="AL144" s="4" t="str">
        <f>IF(AND(טבלה1013[[#This Row],[הווסת פעיל?]]&lt;&gt;1,B145&lt;&gt;1,B145&lt;&gt;""),IF(OR(טבלה1013[[#This Row],[LengthofCycle]]=F145,F145=29,F145=28),1,0),"")</f>
        <v/>
      </c>
      <c r="AY144" s="1">
        <f t="shared" si="26"/>
        <v>0</v>
      </c>
      <c r="AZ144" s="2" t="e">
        <f t="shared" si="27"/>
        <v>#DIV/0!</v>
      </c>
      <c r="BA144" s="2" t="e">
        <f t="shared" ref="BA144:BA185" si="28">AZ144+BA143</f>
        <v>#DIV/0!</v>
      </c>
    </row>
    <row r="145" spans="1:53" x14ac:dyDescent="0.25">
      <c r="A145" s="1" t="s">
        <v>56</v>
      </c>
      <c r="B145" s="1">
        <v>1</v>
      </c>
      <c r="C145" s="1">
        <v>1</v>
      </c>
      <c r="D145" s="1">
        <v>1</v>
      </c>
      <c r="E145" s="1">
        <v>0</v>
      </c>
      <c r="F145" s="1">
        <v>28</v>
      </c>
      <c r="G145" s="1">
        <f>טבלה1013[[#This Row],[LengthofCycle]]+1</f>
        <v>29</v>
      </c>
      <c r="H145" s="1" t="str">
        <f>IF(IFERROR(LOOKUP(טבלה1013[[#This Row],[ClientID]],קביעויות[השבוע]),FALSE)=טבלה1013[[#This Row],[ClientID]],1,"")</f>
        <v/>
      </c>
      <c r="I145" s="1" t="str">
        <f>IF(AND(טבלה1013[[#This Row],[CycleNumber]]&gt;1,OR(B146="",טבלה1013[[#This Row],[CycleNumber]]&gt;B144)),IF(OR(AND(טבלה1013[[#This Row],[LengthofCycle]]=28,F144=28),AND(טבלה1013[[#This Row],[LengthofCycle]]=35,F144=35)),1,""),"")</f>
        <v/>
      </c>
      <c r="J145" s="1" t="str">
        <f>IF(AND(טבלה1013[[#This Row],[וסת השבוע]]=1,I144=1,טבלה1013[[#This Row],[CycleNumber]]&gt;B144),1,"")</f>
        <v/>
      </c>
      <c r="K145" s="1" t="str">
        <f>IF(טבלה1013[[#This Row],[CycleNumber]]=1,"",IF(טבלה1013[[#This Row],[וסת השבוע]]=1,0,IF(K144="","",IF(K144=0,IF(טבלה1013[[#This Row],[LengthofCycle]]=28,0,1),IF(K144=1,IF(טבלה1013[[#This Row],[LengthofCycle]]+F144=28*2,0,2),IF(K144=2,IF(טבלה1013[[#This Row],[LengthofCycle]]+F144+F143=28*3,0,3),""))))))</f>
        <v/>
      </c>
      <c r="L145" s="1" t="str">
        <f>IF(טבלה1013[[#This Row],[וסת השבוע]]=1,IF(טבלה1013[[#This Row],[וסת השבוע וההפלגה ביחד]]=1,L144+1,0),IF(AND(טבלה1013[[#This Row],[CycleNumber]]&gt;B144,טבלה1013[[#This Row],[CycleNumber]]&gt;1),IF(טבלה1013[[#This Row],[וסת השבוע פעיל?]]&lt;&gt;"",L144+1,""),""))</f>
        <v/>
      </c>
      <c r="M145" s="1" t="str">
        <f>IF(AND(טבלה1013[[#This Row],[וסת השבוע פעיל?]]&lt;&gt;"",טבלה1013[[#This Row],[CycleNumber]]&lt;B146,B146&lt;&gt;"",טבלה1013[[#This Row],[וסת השבוע פעיל?]]&lt;3),IF(K146=0,IF(AND(טבלה1013[[#This Row],[וסת השבוע פעיל?]]&gt;0,I146=1),0,1),0),"")</f>
        <v/>
      </c>
      <c r="N145" s="1" t="str">
        <f t="shared" si="25"/>
        <v/>
      </c>
      <c r="O145" s="1" t="str">
        <f>IF(AND(טבלה1013[[#This Row],[חיזוי - שבוע]]=1,J146=1),1,"")</f>
        <v/>
      </c>
      <c r="P145" s="1" t="str">
        <f>IF(AND(טבלה1013[[#This Row],[חיזוי טוב עם הפלגה?]]=1,טבלה1013[[#This Row],[וסת קבוע אחרון]]&lt;&gt;28,X144=1),1,"")</f>
        <v/>
      </c>
      <c r="Q145" s="1" t="str">
        <f>IF(AND(טבלה1013[[#This Row],[וסת השבוע פעיל?]]&lt;3,OR(טבלה1013[[#This Row],[CycleNumber]]&gt;B146,B146="")),1,"")</f>
        <v/>
      </c>
      <c r="R145" s="1" t="str">
        <f>IF(טבלה1013[[#This Row],[האישה קבעה וסת שבוע?]]=1,IF(טבלה1013[[#This Row],[וסת השבוע פעיל?]]&lt;3,1,0),"")</f>
        <v/>
      </c>
      <c r="S1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" s="1" t="str">
        <f t="shared" si="22"/>
        <v/>
      </c>
      <c r="U145" s="1" t="str">
        <f t="shared" si="23"/>
        <v/>
      </c>
      <c r="V145" s="1" t="str">
        <f t="shared" si="24"/>
        <v/>
      </c>
      <c r="W145" s="1" t="str">
        <f>IF(טבלה1013[[#This Row],[3 הפלגות זהות]]="","",IF(טבלה1013[[#This Row],[3 הפלגות זהות]]=1,טבלה1013[[#This Row],[LengthofCycle]],W144))</f>
        <v/>
      </c>
      <c r="Y145" s="1" t="str">
        <f>IF(OR(טבלה1013[[#This Row],[הווסת פעיל?]]=0,טבלה1013[[#This Row],[הווסת פעיל?]]=""),"",SUM(Y144,טבלה1013[[#This Row],[הווסת פעיל?]]))</f>
        <v/>
      </c>
      <c r="Z145" s="1" t="str">
        <f>IF(AND(טבלה1013[[#This Row],[כמה מחזורים עד עקירה]]&lt;&gt;"",Y146=""),טבלה1013[[#This Row],[כמה מחזורים עד עקירה]],"")</f>
        <v/>
      </c>
      <c r="AA145" s="1" t="str">
        <f>IF(AND(טבלה1013[[#This Row],[הווסת פעיל?]]=1,טבלה1013[[#This Row],[וסת קבוע אחרון]]&lt;&gt;W144),טבלה1013[[#This Row],[וסת קבוע אחרון]],"")</f>
        <v/>
      </c>
      <c r="AB145" s="1" t="str">
        <f>IF(AND(טבלה1013[[#This Row],[הווסת פעיל?]]=1,X144=0,טבלה1013[[#This Row],[וסת קבוע אחרון]]=W144),טבלה1013[[#This Row],[וסת קבוע אחרון]],"")</f>
        <v/>
      </c>
      <c r="AC145" s="1" t="str">
        <f>IF(AND(טבלה1013[[#This Row],[הווסת פעיל?]]=1,X144=0,טבלה1013[[#This Row],[וסת קבוע אחרון]]&lt;&gt;W144),1,"")</f>
        <v/>
      </c>
      <c r="AD145" s="1" t="str">
        <f>IF(AND(טבלה1013[[#This Row],[הווסת פעיל?]]&lt;&gt;"",B146=1),טבלה1013[[#This Row],[CycleNumber]],"")</f>
        <v/>
      </c>
      <c r="AE145" s="1" t="str">
        <f>IF(AND(טבלה1013[[#This Row],[הווסת פעיל?]]&lt;&gt;"",X144=""),טבלה1013[[#This Row],[CycleNumber]],"")</f>
        <v/>
      </c>
      <c r="AF145" s="1" t="str">
        <f>IF(B146=1,"",IF(טבלה1013[[#This Row],[הווסת פעיל?]]=1,IF(טבלה1013[[#This Row],[וסת קבוע אחרון]]=F146,1,0),""))</f>
        <v/>
      </c>
      <c r="AG145" s="1" t="str">
        <f>IF(B146=1,"",IF(טבלה1013[[#This Row],[הווסת פעיל?]]=1,IF(OR(טבלה1013[[#This Row],[וסת קבוע אחרון]]=F146,F146=טבלה1013[[#This Row],[LengthofCycle]]),1,0),""))</f>
        <v/>
      </c>
      <c r="AH145" s="1" t="str">
        <f>IF(B146=1,"",IF(טבלה1013[[#This Row],[הווסת פעיל?]]=1,IF(OR(טבלה1013[[#This Row],[וסת קבוע אחרון]]=F146,F146=טבלה1013[[#This Row],[LengthofCycle]],AND(טבלה1013[[#This Row],[LengthofCycle]]&lt;&gt;טבלה1013[[#This Row],[וסת קבוע אחרון]],OR(F146=28,F146=29))),1,0),""))</f>
        <v/>
      </c>
      <c r="AI145" s="1" t="str">
        <f>IF(AND(טבלה1013[[#This Row],[הווסת פעיל?]]=1,B146=1),1,"")</f>
        <v/>
      </c>
      <c r="AJ145" s="4">
        <f>IF(AND(טבלה1013[[#This Row],[הווסת פעיל?]]&lt;&gt;1,B146&lt;&gt;1,B146&lt;&gt;""),IF(טבלה1013[[#This Row],[LengthofCycle]]=F146,1,0),"")</f>
        <v>0</v>
      </c>
      <c r="AK145" s="4">
        <f>IF(AND(טבלה1013[[#This Row],[הווסת פעיל?]]&lt;&gt;1,B146&lt;&gt;1,B146&lt;&gt;""),IF(OR(טבלה1013[[#This Row],[LengthofCycle]]=F146,F146=29),1,0),"")</f>
        <v>0</v>
      </c>
      <c r="AL145" s="4">
        <f>IF(AND(טבלה1013[[#This Row],[הווסת פעיל?]]&lt;&gt;1,B146&lt;&gt;1,B146&lt;&gt;""),IF(OR(טבלה1013[[#This Row],[LengthofCycle]]=F146,F146=29,F146=28),1,0),"")</f>
        <v>0</v>
      </c>
      <c r="AY145" s="1">
        <f t="shared" si="26"/>
        <v>0</v>
      </c>
      <c r="AZ145" s="2" t="e">
        <f t="shared" si="27"/>
        <v>#DIV/0!</v>
      </c>
      <c r="BA145" s="2" t="e">
        <f t="shared" si="28"/>
        <v>#DIV/0!</v>
      </c>
    </row>
    <row r="146" spans="1:53" x14ac:dyDescent="0.25">
      <c r="A146" s="1" t="s">
        <v>56</v>
      </c>
      <c r="B146" s="1">
        <v>2</v>
      </c>
      <c r="C146" s="1">
        <v>1</v>
      </c>
      <c r="D146" s="1">
        <v>1</v>
      </c>
      <c r="E146" s="1">
        <v>0</v>
      </c>
      <c r="F146" s="1">
        <v>27</v>
      </c>
      <c r="G146" s="1">
        <f>טבלה1013[[#This Row],[LengthofCycle]]+1</f>
        <v>28</v>
      </c>
      <c r="H146" s="1" t="str">
        <f>IF(IFERROR(LOOKUP(טבלה1013[[#This Row],[ClientID]],קביעויות[השבוע]),FALSE)=טבלה1013[[#This Row],[ClientID]],1,"")</f>
        <v/>
      </c>
      <c r="I146" s="1" t="str">
        <f>IF(AND(טבלה1013[[#This Row],[CycleNumber]]&gt;1,OR(B147="",טבלה1013[[#This Row],[CycleNumber]]&gt;B145)),IF(OR(AND(טבלה1013[[#This Row],[LengthofCycle]]=28,F145=28),AND(טבלה1013[[#This Row],[LengthofCycle]]=35,F145=35)),1,""),"")</f>
        <v/>
      </c>
      <c r="J146" s="1" t="str">
        <f>IF(AND(טבלה1013[[#This Row],[וסת השבוע]]=1,I145=1,טבלה1013[[#This Row],[CycleNumber]]&gt;B145),1,"")</f>
        <v/>
      </c>
      <c r="K146" s="1" t="str">
        <f>IF(טבלה1013[[#This Row],[CycleNumber]]=1,"",IF(טבלה1013[[#This Row],[וסת השבוע]]=1,0,IF(K145="","",IF(K145=0,IF(טבלה1013[[#This Row],[LengthofCycle]]=28,0,1),IF(K145=1,IF(טבלה1013[[#This Row],[LengthofCycle]]+F145=28*2,0,2),IF(K145=2,IF(טבלה1013[[#This Row],[LengthofCycle]]+F145+F144=28*3,0,3),""))))))</f>
        <v/>
      </c>
      <c r="L146" s="1" t="str">
        <f>IF(טבלה1013[[#This Row],[וסת השבוע]]=1,IF(טבלה1013[[#This Row],[וסת השבוע וההפלגה ביחד]]=1,L145+1,0),IF(AND(טבלה1013[[#This Row],[CycleNumber]]&gt;B145,טבלה1013[[#This Row],[CycleNumber]]&gt;1),IF(טבלה1013[[#This Row],[וסת השבוע פעיל?]]&lt;&gt;"",L145+1,""),""))</f>
        <v/>
      </c>
      <c r="M146" s="1" t="str">
        <f>IF(AND(טבלה1013[[#This Row],[וסת השבוע פעיל?]]&lt;&gt;"",טבלה1013[[#This Row],[CycleNumber]]&lt;B147,B147&lt;&gt;"",טבלה1013[[#This Row],[וסת השבוע פעיל?]]&lt;3),IF(K147=0,IF(AND(טבלה1013[[#This Row],[וסת השבוע פעיל?]]&gt;0,I147=1),0,1),0),"")</f>
        <v/>
      </c>
      <c r="N146" s="1" t="str">
        <f t="shared" si="25"/>
        <v/>
      </c>
      <c r="O146" s="1" t="str">
        <f>IF(AND(טבלה1013[[#This Row],[חיזוי - שבוע]]=1,J147=1),1,"")</f>
        <v/>
      </c>
      <c r="P146" s="1" t="str">
        <f>IF(AND(טבלה1013[[#This Row],[חיזוי טוב עם הפלגה?]]=1,טבלה1013[[#This Row],[וסת קבוע אחרון]]&lt;&gt;28,X145=1),1,"")</f>
        <v/>
      </c>
      <c r="Q146" s="1" t="str">
        <f>IF(AND(טבלה1013[[#This Row],[וסת השבוע פעיל?]]&lt;3,OR(טבלה1013[[#This Row],[CycleNumber]]&gt;B147,B147="")),1,"")</f>
        <v/>
      </c>
      <c r="R146" s="1" t="str">
        <f>IF(טבלה1013[[#This Row],[האישה קבעה וסת שבוע?]]=1,IF(טבלה1013[[#This Row],[וסת השבוע פעיל?]]&lt;3,1,0),"")</f>
        <v/>
      </c>
      <c r="S1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" s="1" t="str">
        <f t="shared" si="22"/>
        <v/>
      </c>
      <c r="U146" s="1" t="str">
        <f t="shared" si="23"/>
        <v/>
      </c>
      <c r="V146" s="1" t="str">
        <f t="shared" si="24"/>
        <v/>
      </c>
      <c r="W146" s="1" t="str">
        <f>IF(טבלה1013[[#This Row],[3 הפלגות זהות]]="","",IF(טבלה1013[[#This Row],[3 הפלגות זהות]]=1,טבלה1013[[#This Row],[LengthofCycle]],W145))</f>
        <v/>
      </c>
      <c r="Y146" s="1" t="str">
        <f>IF(OR(טבלה1013[[#This Row],[הווסת פעיל?]]=0,טבלה1013[[#This Row],[הווסת פעיל?]]=""),"",SUM(Y145,טבלה1013[[#This Row],[הווסת פעיל?]]))</f>
        <v/>
      </c>
      <c r="Z146" s="1" t="str">
        <f>IF(AND(טבלה1013[[#This Row],[כמה מחזורים עד עקירה]]&lt;&gt;"",Y147=""),טבלה1013[[#This Row],[כמה מחזורים עד עקירה]],"")</f>
        <v/>
      </c>
      <c r="AA146" s="1" t="str">
        <f>IF(AND(טבלה1013[[#This Row],[הווסת פעיל?]]=1,טבלה1013[[#This Row],[וסת קבוע אחרון]]&lt;&gt;W145),טבלה1013[[#This Row],[וסת קבוע אחרון]],"")</f>
        <v/>
      </c>
      <c r="AB146" s="1" t="str">
        <f>IF(AND(טבלה1013[[#This Row],[הווסת פעיל?]]=1,X145=0,טבלה1013[[#This Row],[וסת קבוע אחרון]]=W145),טבלה1013[[#This Row],[וסת קבוע אחרון]],"")</f>
        <v/>
      </c>
      <c r="AC146" s="1" t="str">
        <f>IF(AND(טבלה1013[[#This Row],[הווסת פעיל?]]=1,X145=0,טבלה1013[[#This Row],[וסת קבוע אחרון]]&lt;&gt;W145),1,"")</f>
        <v/>
      </c>
      <c r="AD146" s="1" t="str">
        <f>IF(AND(טבלה1013[[#This Row],[הווסת פעיל?]]&lt;&gt;"",B147=1),טבלה1013[[#This Row],[CycleNumber]],"")</f>
        <v/>
      </c>
      <c r="AE146" s="1" t="str">
        <f>IF(AND(טבלה1013[[#This Row],[הווסת פעיל?]]&lt;&gt;"",X145=""),טבלה1013[[#This Row],[CycleNumber]],"")</f>
        <v/>
      </c>
      <c r="AF146" s="1" t="str">
        <f>IF(B147=1,"",IF(טבלה1013[[#This Row],[הווסת פעיל?]]=1,IF(טבלה1013[[#This Row],[וסת קבוע אחרון]]=F147,1,0),""))</f>
        <v/>
      </c>
      <c r="AG146" s="1" t="str">
        <f>IF(B147=1,"",IF(טבלה1013[[#This Row],[הווסת פעיל?]]=1,IF(OR(טבלה1013[[#This Row],[וסת קבוע אחרון]]=F147,F147=טבלה1013[[#This Row],[LengthofCycle]]),1,0),""))</f>
        <v/>
      </c>
      <c r="AH146" s="1" t="str">
        <f>IF(B147=1,"",IF(טבלה1013[[#This Row],[הווסת פעיל?]]=1,IF(OR(טבלה1013[[#This Row],[וסת קבוע אחרון]]=F147,F147=טבלה1013[[#This Row],[LengthofCycle]],AND(טבלה1013[[#This Row],[LengthofCycle]]&lt;&gt;טבלה1013[[#This Row],[וסת קבוע אחרון]],OR(F147=28,F147=29))),1,0),""))</f>
        <v/>
      </c>
      <c r="AI146" s="1" t="str">
        <f>IF(AND(טבלה1013[[#This Row],[הווסת פעיל?]]=1,B147=1),1,"")</f>
        <v/>
      </c>
      <c r="AJ146" s="4">
        <f>IF(AND(טבלה1013[[#This Row],[הווסת פעיל?]]&lt;&gt;1,B147&lt;&gt;1,B147&lt;&gt;""),IF(טבלה1013[[#This Row],[LengthofCycle]]=F147,1,0),"")</f>
        <v>0</v>
      </c>
      <c r="AK146" s="4">
        <f>IF(AND(טבלה1013[[#This Row],[הווסת פעיל?]]&lt;&gt;1,B147&lt;&gt;1,B147&lt;&gt;""),IF(OR(טבלה1013[[#This Row],[LengthofCycle]]=F147,F147=29),1,0),"")</f>
        <v>0</v>
      </c>
      <c r="AL146" s="4">
        <f>IF(AND(טבלה1013[[#This Row],[הווסת פעיל?]]&lt;&gt;1,B147&lt;&gt;1,B147&lt;&gt;""),IF(OR(טבלה1013[[#This Row],[LengthofCycle]]=F147,F147=29,F147=28),1,0),"")</f>
        <v>0</v>
      </c>
      <c r="AY146" s="1">
        <f t="shared" si="26"/>
        <v>0</v>
      </c>
      <c r="AZ146" s="2" t="e">
        <f t="shared" si="27"/>
        <v>#DIV/0!</v>
      </c>
      <c r="BA146" s="2" t="e">
        <f t="shared" si="28"/>
        <v>#DIV/0!</v>
      </c>
    </row>
    <row r="147" spans="1:53" x14ac:dyDescent="0.25">
      <c r="A147" s="1" t="s">
        <v>56</v>
      </c>
      <c r="B147" s="1">
        <v>3</v>
      </c>
      <c r="C147" s="1">
        <v>1</v>
      </c>
      <c r="D147" s="1">
        <v>1</v>
      </c>
      <c r="E147" s="1">
        <v>0</v>
      </c>
      <c r="F147" s="1">
        <v>36</v>
      </c>
      <c r="G147" s="1">
        <f>טבלה1013[[#This Row],[LengthofCycle]]+1</f>
        <v>37</v>
      </c>
      <c r="H147" s="1" t="str">
        <f>IF(IFERROR(LOOKUP(טבלה1013[[#This Row],[ClientID]],קביעויות[השבוע]),FALSE)=טבלה1013[[#This Row],[ClientID]],1,"")</f>
        <v/>
      </c>
      <c r="I147" s="1" t="str">
        <f>IF(AND(טבלה1013[[#This Row],[CycleNumber]]&gt;1,OR(B148="",טבלה1013[[#This Row],[CycleNumber]]&gt;B146)),IF(OR(AND(טבלה1013[[#This Row],[LengthofCycle]]=28,F146=28),AND(טבלה1013[[#This Row],[LengthofCycle]]=35,F146=35)),1,""),"")</f>
        <v/>
      </c>
      <c r="J147" s="1" t="str">
        <f>IF(AND(טבלה1013[[#This Row],[וסת השבוע]]=1,I146=1,טבלה1013[[#This Row],[CycleNumber]]&gt;B146),1,"")</f>
        <v/>
      </c>
      <c r="K147" s="1" t="str">
        <f>IF(טבלה1013[[#This Row],[CycleNumber]]=1,"",IF(טבלה1013[[#This Row],[וסת השבוע]]=1,0,IF(K146="","",IF(K146=0,IF(טבלה1013[[#This Row],[LengthofCycle]]=28,0,1),IF(K146=1,IF(טבלה1013[[#This Row],[LengthofCycle]]+F146=28*2,0,2),IF(K146=2,IF(טבלה1013[[#This Row],[LengthofCycle]]+F146+F145=28*3,0,3),""))))))</f>
        <v/>
      </c>
      <c r="L147" s="1" t="str">
        <f>IF(טבלה1013[[#This Row],[וסת השבוע]]=1,IF(טבלה1013[[#This Row],[וסת השבוע וההפלגה ביחד]]=1,L146+1,0),IF(AND(טבלה1013[[#This Row],[CycleNumber]]&gt;B146,טבלה1013[[#This Row],[CycleNumber]]&gt;1),IF(טבלה1013[[#This Row],[וסת השבוע פעיל?]]&lt;&gt;"",L146+1,""),""))</f>
        <v/>
      </c>
      <c r="M147" s="1" t="str">
        <f>IF(AND(טבלה1013[[#This Row],[וסת השבוע פעיל?]]&lt;&gt;"",טבלה1013[[#This Row],[CycleNumber]]&lt;B148,B148&lt;&gt;"",טבלה1013[[#This Row],[וסת השבוע פעיל?]]&lt;3),IF(K148=0,IF(AND(טבלה1013[[#This Row],[וסת השבוע פעיל?]]&gt;0,I148=1),0,1),0),"")</f>
        <v/>
      </c>
      <c r="N147" s="1" t="str">
        <f t="shared" si="25"/>
        <v/>
      </c>
      <c r="O147" s="1" t="str">
        <f>IF(AND(טבלה1013[[#This Row],[חיזוי - שבוע]]=1,J148=1),1,"")</f>
        <v/>
      </c>
      <c r="P147" s="1" t="str">
        <f>IF(AND(טבלה1013[[#This Row],[חיזוי טוב עם הפלגה?]]=1,טבלה1013[[#This Row],[וסת קבוע אחרון]]&lt;&gt;28,X146=1),1,"")</f>
        <v/>
      </c>
      <c r="Q147" s="1" t="str">
        <f>IF(AND(טבלה1013[[#This Row],[וסת השבוע פעיל?]]&lt;3,OR(טבלה1013[[#This Row],[CycleNumber]]&gt;B148,B148="")),1,"")</f>
        <v/>
      </c>
      <c r="R147" s="1" t="str">
        <f>IF(טבלה1013[[#This Row],[האישה קבעה וסת שבוע?]]=1,IF(טבלה1013[[#This Row],[וסת השבוע פעיל?]]&lt;3,1,0),"")</f>
        <v/>
      </c>
      <c r="S1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" s="1">
        <f t="shared" si="22"/>
        <v>0</v>
      </c>
      <c r="U147" s="1" t="str">
        <f t="shared" si="23"/>
        <v/>
      </c>
      <c r="V147" s="1" t="str">
        <f t="shared" si="24"/>
        <v/>
      </c>
      <c r="W147" s="1" t="str">
        <f>IF(טבלה1013[[#This Row],[3 הפלגות זהות]]="","",IF(טבלה1013[[#This Row],[3 הפלגות זהות]]=1,טבלה1013[[#This Row],[LengthofCycle]],W146))</f>
        <v/>
      </c>
      <c r="Y147" s="1" t="str">
        <f>IF(OR(טבלה1013[[#This Row],[הווסת פעיל?]]=0,טבלה1013[[#This Row],[הווסת פעיל?]]=""),"",SUM(Y146,טבלה1013[[#This Row],[הווסת פעיל?]]))</f>
        <v/>
      </c>
      <c r="Z147" s="1" t="str">
        <f>IF(AND(טבלה1013[[#This Row],[כמה מחזורים עד עקירה]]&lt;&gt;"",Y148=""),טבלה1013[[#This Row],[כמה מחזורים עד עקירה]],"")</f>
        <v/>
      </c>
      <c r="AA147" s="1" t="str">
        <f>IF(AND(טבלה1013[[#This Row],[הווסת פעיל?]]=1,טבלה1013[[#This Row],[וסת קבוע אחרון]]&lt;&gt;W146),טבלה1013[[#This Row],[וסת קבוע אחרון]],"")</f>
        <v/>
      </c>
      <c r="AB147" s="1" t="str">
        <f>IF(AND(טבלה1013[[#This Row],[הווסת פעיל?]]=1,X146=0,טבלה1013[[#This Row],[וסת קבוע אחרון]]=W146),טבלה1013[[#This Row],[וסת קבוע אחרון]],"")</f>
        <v/>
      </c>
      <c r="AC147" s="1" t="str">
        <f>IF(AND(טבלה1013[[#This Row],[הווסת פעיל?]]=1,X146=0,טבלה1013[[#This Row],[וסת קבוע אחרון]]&lt;&gt;W146),1,"")</f>
        <v/>
      </c>
      <c r="AD147" s="1" t="str">
        <f>IF(AND(טבלה1013[[#This Row],[הווסת פעיל?]]&lt;&gt;"",B148=1),טבלה1013[[#This Row],[CycleNumber]],"")</f>
        <v/>
      </c>
      <c r="AE147" s="1" t="str">
        <f>IF(AND(טבלה1013[[#This Row],[הווסת פעיל?]]&lt;&gt;"",X146=""),טבלה1013[[#This Row],[CycleNumber]],"")</f>
        <v/>
      </c>
      <c r="AF147" s="1" t="str">
        <f>IF(B148=1,"",IF(טבלה1013[[#This Row],[הווסת פעיל?]]=1,IF(טבלה1013[[#This Row],[וסת קבוע אחרון]]=F148,1,0),""))</f>
        <v/>
      </c>
      <c r="AG147" s="1" t="str">
        <f>IF(B148=1,"",IF(טבלה1013[[#This Row],[הווסת פעיל?]]=1,IF(OR(טבלה1013[[#This Row],[וסת קבוע אחרון]]=F148,F148=טבלה1013[[#This Row],[LengthofCycle]]),1,0),""))</f>
        <v/>
      </c>
      <c r="AH147" s="1" t="str">
        <f>IF(B148=1,"",IF(טבלה1013[[#This Row],[הווסת פעיל?]]=1,IF(OR(טבלה1013[[#This Row],[וסת קבוע אחרון]]=F148,F148=טבלה1013[[#This Row],[LengthofCycle]],AND(טבלה1013[[#This Row],[LengthofCycle]]&lt;&gt;טבלה1013[[#This Row],[וסת קבוע אחרון]],OR(F148=28,F148=29))),1,0),""))</f>
        <v/>
      </c>
      <c r="AI147" s="1" t="str">
        <f>IF(AND(טבלה1013[[#This Row],[הווסת פעיל?]]=1,B148=1),1,"")</f>
        <v/>
      </c>
      <c r="AJ147" s="4">
        <f>IF(AND(טבלה1013[[#This Row],[הווסת פעיל?]]&lt;&gt;1,B148&lt;&gt;1,B148&lt;&gt;""),IF(טבלה1013[[#This Row],[LengthofCycle]]=F148,1,0),"")</f>
        <v>0</v>
      </c>
      <c r="AK147" s="4">
        <f>IF(AND(טבלה1013[[#This Row],[הווסת פעיל?]]&lt;&gt;1,B148&lt;&gt;1,B148&lt;&gt;""),IF(OR(טבלה1013[[#This Row],[LengthofCycle]]=F148,F148=29),1,0),"")</f>
        <v>0</v>
      </c>
      <c r="AL147" s="4">
        <f>IF(AND(טבלה1013[[#This Row],[הווסת פעיל?]]&lt;&gt;1,B148&lt;&gt;1,B148&lt;&gt;""),IF(OR(טבלה1013[[#This Row],[LengthofCycle]]=F148,F148=29,F148=28),1,0),"")</f>
        <v>0</v>
      </c>
      <c r="AY147" s="1">
        <f t="shared" si="26"/>
        <v>0</v>
      </c>
      <c r="AZ147" s="2" t="e">
        <f t="shared" si="27"/>
        <v>#DIV/0!</v>
      </c>
      <c r="BA147" s="2" t="e">
        <f t="shared" si="28"/>
        <v>#DIV/0!</v>
      </c>
    </row>
    <row r="148" spans="1:53" x14ac:dyDescent="0.25">
      <c r="A148" s="1" t="s">
        <v>56</v>
      </c>
      <c r="B148" s="1">
        <v>4</v>
      </c>
      <c r="C148" s="1">
        <v>1</v>
      </c>
      <c r="D148" s="1">
        <v>1</v>
      </c>
      <c r="E148" s="1">
        <v>0</v>
      </c>
      <c r="F148" s="1">
        <v>38</v>
      </c>
      <c r="G148" s="1">
        <f>טבלה1013[[#This Row],[LengthofCycle]]+1</f>
        <v>39</v>
      </c>
      <c r="H148" s="1" t="str">
        <f>IF(IFERROR(LOOKUP(טבלה1013[[#This Row],[ClientID]],קביעויות[השבוע]),FALSE)=טבלה1013[[#This Row],[ClientID]],1,"")</f>
        <v/>
      </c>
      <c r="I148" s="1" t="str">
        <f>IF(AND(טבלה1013[[#This Row],[CycleNumber]]&gt;1,OR(B149="",טבלה1013[[#This Row],[CycleNumber]]&gt;B147)),IF(OR(AND(טבלה1013[[#This Row],[LengthofCycle]]=28,F147=28),AND(טבלה1013[[#This Row],[LengthofCycle]]=35,F147=35)),1,""),"")</f>
        <v/>
      </c>
      <c r="J148" s="1" t="str">
        <f>IF(AND(טבלה1013[[#This Row],[וסת השבוע]]=1,I147=1,טבלה1013[[#This Row],[CycleNumber]]&gt;B147),1,"")</f>
        <v/>
      </c>
      <c r="K148" s="1" t="str">
        <f>IF(טבלה1013[[#This Row],[CycleNumber]]=1,"",IF(טבלה1013[[#This Row],[וסת השבוע]]=1,0,IF(K147="","",IF(K147=0,IF(טבלה1013[[#This Row],[LengthofCycle]]=28,0,1),IF(K147=1,IF(טבלה1013[[#This Row],[LengthofCycle]]+F147=28*2,0,2),IF(K147=2,IF(טבלה1013[[#This Row],[LengthofCycle]]+F147+F146=28*3,0,3),""))))))</f>
        <v/>
      </c>
      <c r="L148" s="1" t="str">
        <f>IF(טבלה1013[[#This Row],[וסת השבוע]]=1,IF(טבלה1013[[#This Row],[וסת השבוע וההפלגה ביחד]]=1,L147+1,0),IF(AND(טבלה1013[[#This Row],[CycleNumber]]&gt;B147,טבלה1013[[#This Row],[CycleNumber]]&gt;1),IF(טבלה1013[[#This Row],[וסת השבוע פעיל?]]&lt;&gt;"",L147+1,""),""))</f>
        <v/>
      </c>
      <c r="M148" s="1" t="str">
        <f>IF(AND(טבלה1013[[#This Row],[וסת השבוע פעיל?]]&lt;&gt;"",טבלה1013[[#This Row],[CycleNumber]]&lt;B149,B149&lt;&gt;"",טבלה1013[[#This Row],[וסת השבוע פעיל?]]&lt;3),IF(K149=0,IF(AND(טבלה1013[[#This Row],[וסת השבוע פעיל?]]&gt;0,I149=1),0,1),0),"")</f>
        <v/>
      </c>
      <c r="N148" s="1" t="str">
        <f t="shared" si="25"/>
        <v/>
      </c>
      <c r="O148" s="1" t="str">
        <f>IF(AND(טבלה1013[[#This Row],[חיזוי - שבוע]]=1,J149=1),1,"")</f>
        <v/>
      </c>
      <c r="P148" s="1" t="str">
        <f>IF(AND(טבלה1013[[#This Row],[חיזוי טוב עם הפלגה?]]=1,טבלה1013[[#This Row],[וסת קבוע אחרון]]&lt;&gt;28,X147=1),1,"")</f>
        <v/>
      </c>
      <c r="Q148" s="1" t="str">
        <f>IF(AND(טבלה1013[[#This Row],[וסת השבוע פעיל?]]&lt;3,OR(טבלה1013[[#This Row],[CycleNumber]]&gt;B149,B149="")),1,"")</f>
        <v/>
      </c>
      <c r="R148" s="1" t="str">
        <f>IF(טבלה1013[[#This Row],[האישה קבעה וסת שבוע?]]=1,IF(טבלה1013[[#This Row],[וסת השבוע פעיל?]]&lt;3,1,0),"")</f>
        <v/>
      </c>
      <c r="S1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" s="1">
        <f t="shared" si="22"/>
        <v>0</v>
      </c>
      <c r="U148" s="1">
        <f t="shared" si="23"/>
        <v>0</v>
      </c>
      <c r="V148" s="1" t="str">
        <f t="shared" si="24"/>
        <v/>
      </c>
      <c r="W148" s="1" t="str">
        <f>IF(טבלה1013[[#This Row],[3 הפלגות זהות]]="","",IF(טבלה1013[[#This Row],[3 הפלגות זהות]]=1,טבלה1013[[#This Row],[LengthofCycle]],W147))</f>
        <v/>
      </c>
      <c r="Y148" s="1" t="str">
        <f>IF(OR(טבלה1013[[#This Row],[הווסת פעיל?]]=0,טבלה1013[[#This Row],[הווסת פעיל?]]=""),"",SUM(Y147,טבלה1013[[#This Row],[הווסת פעיל?]]))</f>
        <v/>
      </c>
      <c r="Z148" s="1" t="str">
        <f>IF(AND(טבלה1013[[#This Row],[כמה מחזורים עד עקירה]]&lt;&gt;"",Y149=""),טבלה1013[[#This Row],[כמה מחזורים עד עקירה]],"")</f>
        <v/>
      </c>
      <c r="AA148" s="1" t="str">
        <f>IF(AND(טבלה1013[[#This Row],[הווסת פעיל?]]=1,טבלה1013[[#This Row],[וסת קבוע אחרון]]&lt;&gt;W147),טבלה1013[[#This Row],[וסת קבוע אחרון]],"")</f>
        <v/>
      </c>
      <c r="AB148" s="1" t="str">
        <f>IF(AND(טבלה1013[[#This Row],[הווסת פעיל?]]=1,X147=0,טבלה1013[[#This Row],[וסת קבוע אחרון]]=W147),טבלה1013[[#This Row],[וסת קבוע אחרון]],"")</f>
        <v/>
      </c>
      <c r="AC148" s="1" t="str">
        <f>IF(AND(טבלה1013[[#This Row],[הווסת פעיל?]]=1,X147=0,טבלה1013[[#This Row],[וסת קבוע אחרון]]&lt;&gt;W147),1,"")</f>
        <v/>
      </c>
      <c r="AD148" s="1" t="str">
        <f>IF(AND(טבלה1013[[#This Row],[הווסת פעיל?]]&lt;&gt;"",B149=1),טבלה1013[[#This Row],[CycleNumber]],"")</f>
        <v/>
      </c>
      <c r="AE148" s="1" t="str">
        <f>IF(AND(טבלה1013[[#This Row],[הווסת פעיל?]]&lt;&gt;"",X147=""),טבלה1013[[#This Row],[CycleNumber]],"")</f>
        <v/>
      </c>
      <c r="AF148" s="1" t="str">
        <f>IF(B149=1,"",IF(טבלה1013[[#This Row],[הווסת פעיל?]]=1,IF(טבלה1013[[#This Row],[וסת קבוע אחרון]]=F149,1,0),""))</f>
        <v/>
      </c>
      <c r="AG148" s="1" t="str">
        <f>IF(B149=1,"",IF(טבלה1013[[#This Row],[הווסת פעיל?]]=1,IF(OR(טבלה1013[[#This Row],[וסת קבוע אחרון]]=F149,F149=טבלה1013[[#This Row],[LengthofCycle]]),1,0),""))</f>
        <v/>
      </c>
      <c r="AH148" s="1" t="str">
        <f>IF(B149=1,"",IF(טבלה1013[[#This Row],[הווסת פעיל?]]=1,IF(OR(טבלה1013[[#This Row],[וסת קבוע אחרון]]=F149,F149=טבלה1013[[#This Row],[LengthofCycle]],AND(טבלה1013[[#This Row],[LengthofCycle]]&lt;&gt;טבלה1013[[#This Row],[וסת קבוע אחרון]],OR(F149=28,F149=29))),1,0),""))</f>
        <v/>
      </c>
      <c r="AI148" s="1" t="str">
        <f>IF(AND(טבלה1013[[#This Row],[הווסת פעיל?]]=1,B149=1),1,"")</f>
        <v/>
      </c>
      <c r="AJ148" s="4">
        <f>IF(AND(טבלה1013[[#This Row],[הווסת פעיל?]]&lt;&gt;1,B149&lt;&gt;1,B149&lt;&gt;""),IF(טבלה1013[[#This Row],[LengthofCycle]]=F149,1,0),"")</f>
        <v>0</v>
      </c>
      <c r="AK148" s="4">
        <f>IF(AND(טבלה1013[[#This Row],[הווסת פעיל?]]&lt;&gt;1,B149&lt;&gt;1,B149&lt;&gt;""),IF(OR(טבלה1013[[#This Row],[LengthofCycle]]=F149,F149=29),1,0),"")</f>
        <v>0</v>
      </c>
      <c r="AL148" s="4">
        <f>IF(AND(טבלה1013[[#This Row],[הווסת פעיל?]]&lt;&gt;1,B149&lt;&gt;1,B149&lt;&gt;""),IF(OR(טבלה1013[[#This Row],[LengthofCycle]]=F149,F149=29,F149=28),1,0),"")</f>
        <v>0</v>
      </c>
      <c r="AY148" s="1">
        <f t="shared" si="26"/>
        <v>0</v>
      </c>
      <c r="AZ148" s="2" t="e">
        <f t="shared" si="27"/>
        <v>#DIV/0!</v>
      </c>
      <c r="BA148" s="2" t="e">
        <f t="shared" si="28"/>
        <v>#DIV/0!</v>
      </c>
    </row>
    <row r="149" spans="1:53" x14ac:dyDescent="0.25">
      <c r="A149" s="1" t="s">
        <v>56</v>
      </c>
      <c r="B149" s="1">
        <v>5</v>
      </c>
      <c r="C149" s="1">
        <v>1</v>
      </c>
      <c r="D149" s="1">
        <v>1</v>
      </c>
      <c r="E149" s="1">
        <v>0</v>
      </c>
      <c r="F149" s="1">
        <v>35</v>
      </c>
      <c r="G149" s="1">
        <f>טבלה1013[[#This Row],[LengthofCycle]]+1</f>
        <v>36</v>
      </c>
      <c r="H149" s="1" t="str">
        <f>IF(IFERROR(LOOKUP(טבלה1013[[#This Row],[ClientID]],קביעויות[השבוע]),FALSE)=טבלה1013[[#This Row],[ClientID]],1,"")</f>
        <v/>
      </c>
      <c r="I149" s="1" t="str">
        <f>IF(AND(טבלה1013[[#This Row],[CycleNumber]]&gt;1,OR(B150="",טבלה1013[[#This Row],[CycleNumber]]&gt;B148)),IF(OR(AND(טבלה1013[[#This Row],[LengthofCycle]]=28,F148=28),AND(טבלה1013[[#This Row],[LengthofCycle]]=35,F148=35)),1,""),"")</f>
        <v/>
      </c>
      <c r="J149" s="1" t="str">
        <f>IF(AND(טבלה1013[[#This Row],[וסת השבוע]]=1,I148=1,טבלה1013[[#This Row],[CycleNumber]]&gt;B148),1,"")</f>
        <v/>
      </c>
      <c r="K149" s="1" t="str">
        <f>IF(טבלה1013[[#This Row],[CycleNumber]]=1,"",IF(טבלה1013[[#This Row],[וסת השבוע]]=1,0,IF(K148="","",IF(K148=0,IF(טבלה1013[[#This Row],[LengthofCycle]]=28,0,1),IF(K148=1,IF(טבלה1013[[#This Row],[LengthofCycle]]+F148=28*2,0,2),IF(K148=2,IF(טבלה1013[[#This Row],[LengthofCycle]]+F148+F147=28*3,0,3),""))))))</f>
        <v/>
      </c>
      <c r="L149" s="1" t="str">
        <f>IF(טבלה1013[[#This Row],[וסת השבוע]]=1,IF(טבלה1013[[#This Row],[וסת השבוע וההפלגה ביחד]]=1,L148+1,0),IF(AND(טבלה1013[[#This Row],[CycleNumber]]&gt;B148,טבלה1013[[#This Row],[CycleNumber]]&gt;1),IF(טבלה1013[[#This Row],[וסת השבוע פעיל?]]&lt;&gt;"",L148+1,""),""))</f>
        <v/>
      </c>
      <c r="M149" s="1" t="str">
        <f>IF(AND(טבלה1013[[#This Row],[וסת השבוע פעיל?]]&lt;&gt;"",טבלה1013[[#This Row],[CycleNumber]]&lt;B150,B150&lt;&gt;"",טבלה1013[[#This Row],[וסת השבוע פעיל?]]&lt;3),IF(K150=0,IF(AND(טבלה1013[[#This Row],[וסת השבוע פעיל?]]&gt;0,I150=1),0,1),0),"")</f>
        <v/>
      </c>
      <c r="N149" s="1" t="str">
        <f t="shared" si="25"/>
        <v/>
      </c>
      <c r="O149" s="1" t="str">
        <f>IF(AND(טבלה1013[[#This Row],[חיזוי - שבוע]]=1,J150=1),1,"")</f>
        <v/>
      </c>
      <c r="P149" s="1" t="str">
        <f>IF(AND(טבלה1013[[#This Row],[חיזוי טוב עם הפלגה?]]=1,טבלה1013[[#This Row],[וסת קבוע אחרון]]&lt;&gt;28,X148=1),1,"")</f>
        <v/>
      </c>
      <c r="Q149" s="1" t="str">
        <f>IF(AND(טבלה1013[[#This Row],[וסת השבוע פעיל?]]&lt;3,OR(טבלה1013[[#This Row],[CycleNumber]]&gt;B150,B150="")),1,"")</f>
        <v/>
      </c>
      <c r="R149" s="1" t="str">
        <f>IF(טבלה1013[[#This Row],[האישה קבעה וסת שבוע?]]=1,IF(טבלה1013[[#This Row],[וסת השבוע פעיל?]]&lt;3,1,0),"")</f>
        <v/>
      </c>
      <c r="S1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" s="1">
        <f t="shared" si="22"/>
        <v>0</v>
      </c>
      <c r="U149" s="1">
        <f t="shared" si="23"/>
        <v>0</v>
      </c>
      <c r="V149" s="1">
        <f t="shared" si="24"/>
        <v>0</v>
      </c>
      <c r="W149" s="1" t="str">
        <f>IF(טבלה1013[[#This Row],[3 הפלגות זהות]]="","",IF(טבלה1013[[#This Row],[3 הפלגות זהות]]=1,טבלה1013[[#This Row],[LengthofCycle]],W148))</f>
        <v/>
      </c>
      <c r="Y149" s="1" t="str">
        <f>IF(OR(טבלה1013[[#This Row],[הווסת פעיל?]]=0,טבלה1013[[#This Row],[הווסת פעיל?]]=""),"",SUM(Y148,טבלה1013[[#This Row],[הווסת פעיל?]]))</f>
        <v/>
      </c>
      <c r="Z149" s="1" t="str">
        <f>IF(AND(טבלה1013[[#This Row],[כמה מחזורים עד עקירה]]&lt;&gt;"",Y150=""),טבלה1013[[#This Row],[כמה מחזורים עד עקירה]],"")</f>
        <v/>
      </c>
      <c r="AA149" s="1" t="str">
        <f>IF(AND(טבלה1013[[#This Row],[הווסת פעיל?]]=1,טבלה1013[[#This Row],[וסת קבוע אחרון]]&lt;&gt;W148),טבלה1013[[#This Row],[וסת קבוע אחרון]],"")</f>
        <v/>
      </c>
      <c r="AB149" s="1" t="str">
        <f>IF(AND(טבלה1013[[#This Row],[הווסת פעיל?]]=1,X148=0,טבלה1013[[#This Row],[וסת קבוע אחרון]]=W148),טבלה1013[[#This Row],[וסת קבוע אחרון]],"")</f>
        <v/>
      </c>
      <c r="AC149" s="1" t="str">
        <f>IF(AND(טבלה1013[[#This Row],[הווסת פעיל?]]=1,X148=0,טבלה1013[[#This Row],[וסת קבוע אחרון]]&lt;&gt;W148),1,"")</f>
        <v/>
      </c>
      <c r="AD149" s="1" t="str">
        <f>IF(AND(טבלה1013[[#This Row],[הווסת פעיל?]]&lt;&gt;"",B150=1),טבלה1013[[#This Row],[CycleNumber]],"")</f>
        <v/>
      </c>
      <c r="AE149" s="1" t="str">
        <f>IF(AND(טבלה1013[[#This Row],[הווסת פעיל?]]&lt;&gt;"",X148=""),טבלה1013[[#This Row],[CycleNumber]],"")</f>
        <v/>
      </c>
      <c r="AF149" s="1" t="str">
        <f>IF(B150=1,"",IF(טבלה1013[[#This Row],[הווסת פעיל?]]=1,IF(טבלה1013[[#This Row],[וסת קבוע אחרון]]=F150,1,0),""))</f>
        <v/>
      </c>
      <c r="AG149" s="1" t="str">
        <f>IF(B150=1,"",IF(טבלה1013[[#This Row],[הווסת פעיל?]]=1,IF(OR(טבלה1013[[#This Row],[וסת קבוע אחרון]]=F150,F150=טבלה1013[[#This Row],[LengthofCycle]]),1,0),""))</f>
        <v/>
      </c>
      <c r="AH149" s="1" t="str">
        <f>IF(B150=1,"",IF(טבלה1013[[#This Row],[הווסת פעיל?]]=1,IF(OR(טבלה1013[[#This Row],[וסת קבוע אחרון]]=F150,F150=טבלה1013[[#This Row],[LengthofCycle]],AND(טבלה1013[[#This Row],[LengthofCycle]]&lt;&gt;טבלה1013[[#This Row],[וסת קבוע אחרון]],OR(F150=28,F150=29))),1,0),""))</f>
        <v/>
      </c>
      <c r="AI149" s="1" t="str">
        <f>IF(AND(טבלה1013[[#This Row],[הווסת פעיל?]]=1,B150=1),1,"")</f>
        <v/>
      </c>
      <c r="AJ149" s="4">
        <f>IF(AND(טבלה1013[[#This Row],[הווסת פעיל?]]&lt;&gt;1,B150&lt;&gt;1,B150&lt;&gt;""),IF(טבלה1013[[#This Row],[LengthofCycle]]=F150,1,0),"")</f>
        <v>0</v>
      </c>
      <c r="AK149" s="4">
        <f>IF(AND(טבלה1013[[#This Row],[הווסת פעיל?]]&lt;&gt;1,B150&lt;&gt;1,B150&lt;&gt;""),IF(OR(טבלה1013[[#This Row],[LengthofCycle]]=F150,F150=29),1,0),"")</f>
        <v>0</v>
      </c>
      <c r="AL149" s="4">
        <f>IF(AND(טבלה1013[[#This Row],[הווסת פעיל?]]&lt;&gt;1,B150&lt;&gt;1,B150&lt;&gt;""),IF(OR(טבלה1013[[#This Row],[LengthofCycle]]=F150,F150=29,F150=28),1,0),"")</f>
        <v>1</v>
      </c>
      <c r="AY149" s="1">
        <f t="shared" si="26"/>
        <v>0</v>
      </c>
      <c r="AZ149" s="2" t="e">
        <f t="shared" si="27"/>
        <v>#DIV/0!</v>
      </c>
      <c r="BA149" s="2" t="e">
        <f t="shared" si="28"/>
        <v>#DIV/0!</v>
      </c>
    </row>
    <row r="150" spans="1:53" x14ac:dyDescent="0.25">
      <c r="A150" s="1" t="s">
        <v>56</v>
      </c>
      <c r="B150" s="1">
        <v>6</v>
      </c>
      <c r="C150" s="1">
        <v>1</v>
      </c>
      <c r="D150" s="1">
        <v>1</v>
      </c>
      <c r="E150" s="1">
        <v>0</v>
      </c>
      <c r="F150" s="1">
        <v>28</v>
      </c>
      <c r="G150" s="1">
        <f>טבלה1013[[#This Row],[LengthofCycle]]+1</f>
        <v>29</v>
      </c>
      <c r="H150" s="1" t="str">
        <f>IF(IFERROR(LOOKUP(טבלה1013[[#This Row],[ClientID]],קביעויות[השבוע]),FALSE)=טבלה1013[[#This Row],[ClientID]],1,"")</f>
        <v/>
      </c>
      <c r="I150" s="1" t="str">
        <f>IF(AND(טבלה1013[[#This Row],[CycleNumber]]&gt;1,OR(B151="",טבלה1013[[#This Row],[CycleNumber]]&gt;B149)),IF(OR(AND(טבלה1013[[#This Row],[LengthofCycle]]=28,F149=28),AND(טבלה1013[[#This Row],[LengthofCycle]]=35,F149=35)),1,""),"")</f>
        <v/>
      </c>
      <c r="J150" s="1" t="str">
        <f>IF(AND(טבלה1013[[#This Row],[וסת השבוע]]=1,I149=1,טבלה1013[[#This Row],[CycleNumber]]&gt;B149),1,"")</f>
        <v/>
      </c>
      <c r="K150" s="1" t="str">
        <f>IF(טבלה1013[[#This Row],[CycleNumber]]=1,"",IF(טבלה1013[[#This Row],[וסת השבוע]]=1,0,IF(K149="","",IF(K149=0,IF(טבלה1013[[#This Row],[LengthofCycle]]=28,0,1),IF(K149=1,IF(טבלה1013[[#This Row],[LengthofCycle]]+F149=28*2,0,2),IF(K149=2,IF(טבלה1013[[#This Row],[LengthofCycle]]+F149+F148=28*3,0,3),""))))))</f>
        <v/>
      </c>
      <c r="L150" s="1" t="str">
        <f>IF(טבלה1013[[#This Row],[וסת השבוע]]=1,IF(טבלה1013[[#This Row],[וסת השבוע וההפלגה ביחד]]=1,L149+1,0),IF(AND(טבלה1013[[#This Row],[CycleNumber]]&gt;B149,טבלה1013[[#This Row],[CycleNumber]]&gt;1),IF(טבלה1013[[#This Row],[וסת השבוע פעיל?]]&lt;&gt;"",L149+1,""),""))</f>
        <v/>
      </c>
      <c r="M150" s="1" t="str">
        <f>IF(AND(טבלה1013[[#This Row],[וסת השבוע פעיל?]]&lt;&gt;"",טבלה1013[[#This Row],[CycleNumber]]&lt;B151,B151&lt;&gt;"",טבלה1013[[#This Row],[וסת השבוע פעיל?]]&lt;3),IF(K151=0,IF(AND(טבלה1013[[#This Row],[וסת השבוע פעיל?]]&gt;0,I151=1),0,1),0),"")</f>
        <v/>
      </c>
      <c r="N150" s="1" t="str">
        <f t="shared" si="25"/>
        <v/>
      </c>
      <c r="O150" s="1" t="str">
        <f>IF(AND(טבלה1013[[#This Row],[חיזוי - שבוע]]=1,J151=1),1,"")</f>
        <v/>
      </c>
      <c r="P150" s="1" t="str">
        <f>IF(AND(טבלה1013[[#This Row],[חיזוי טוב עם הפלגה?]]=1,טבלה1013[[#This Row],[וסת קבוע אחרון]]&lt;&gt;28,X149=1),1,"")</f>
        <v/>
      </c>
      <c r="Q150" s="1" t="str">
        <f>IF(AND(טבלה1013[[#This Row],[וסת השבוע פעיל?]]&lt;3,OR(טבלה1013[[#This Row],[CycleNumber]]&gt;B151,B151="")),1,"")</f>
        <v/>
      </c>
      <c r="R150" s="1" t="str">
        <f>IF(טבלה1013[[#This Row],[האישה קבעה וסת שבוע?]]=1,IF(טבלה1013[[#This Row],[וסת השבוע פעיל?]]&lt;3,1,0),"")</f>
        <v/>
      </c>
      <c r="S1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" s="1">
        <f t="shared" si="22"/>
        <v>0</v>
      </c>
      <c r="U150" s="1">
        <f t="shared" si="23"/>
        <v>0</v>
      </c>
      <c r="V150" s="1">
        <f t="shared" si="24"/>
        <v>0</v>
      </c>
      <c r="W150" s="1" t="str">
        <f>IF(טבלה1013[[#This Row],[3 הפלגות זהות]]="","",IF(טבלה1013[[#This Row],[3 הפלגות זהות]]=1,טבלה1013[[#This Row],[LengthofCycle]],W149))</f>
        <v/>
      </c>
      <c r="Y150" s="1" t="str">
        <f>IF(OR(טבלה1013[[#This Row],[הווסת פעיל?]]=0,טבלה1013[[#This Row],[הווסת פעיל?]]=""),"",SUM(Y149,טבלה1013[[#This Row],[הווסת פעיל?]]))</f>
        <v/>
      </c>
      <c r="Z150" s="1" t="str">
        <f>IF(AND(טבלה1013[[#This Row],[כמה מחזורים עד עקירה]]&lt;&gt;"",Y151=""),טבלה1013[[#This Row],[כמה מחזורים עד עקירה]],"")</f>
        <v/>
      </c>
      <c r="AA150" s="1" t="str">
        <f>IF(AND(טבלה1013[[#This Row],[הווסת פעיל?]]=1,טבלה1013[[#This Row],[וסת קבוע אחרון]]&lt;&gt;W149),טבלה1013[[#This Row],[וסת קבוע אחרון]],"")</f>
        <v/>
      </c>
      <c r="AB150" s="1" t="str">
        <f>IF(AND(טבלה1013[[#This Row],[הווסת פעיל?]]=1,X149=0,טבלה1013[[#This Row],[וסת קבוע אחרון]]=W149),טבלה1013[[#This Row],[וסת קבוע אחרון]],"")</f>
        <v/>
      </c>
      <c r="AC150" s="1" t="str">
        <f>IF(AND(טבלה1013[[#This Row],[הווסת פעיל?]]=1,X149=0,טבלה1013[[#This Row],[וסת קבוע אחרון]]&lt;&gt;W149),1,"")</f>
        <v/>
      </c>
      <c r="AD150" s="1" t="str">
        <f>IF(AND(טבלה1013[[#This Row],[הווסת פעיל?]]&lt;&gt;"",B151=1),טבלה1013[[#This Row],[CycleNumber]],"")</f>
        <v/>
      </c>
      <c r="AE150" s="1" t="str">
        <f>IF(AND(טבלה1013[[#This Row],[הווסת פעיל?]]&lt;&gt;"",X149=""),טבלה1013[[#This Row],[CycleNumber]],"")</f>
        <v/>
      </c>
      <c r="AF150" s="1" t="str">
        <f>IF(B151=1,"",IF(טבלה1013[[#This Row],[הווסת פעיל?]]=1,IF(טבלה1013[[#This Row],[וסת קבוע אחרון]]=F151,1,0),""))</f>
        <v/>
      </c>
      <c r="AG150" s="1" t="str">
        <f>IF(B151=1,"",IF(טבלה1013[[#This Row],[הווסת פעיל?]]=1,IF(OR(טבלה1013[[#This Row],[וסת קבוע אחרון]]=F151,F151=טבלה1013[[#This Row],[LengthofCycle]]),1,0),""))</f>
        <v/>
      </c>
      <c r="AH150" s="1" t="str">
        <f>IF(B151=1,"",IF(טבלה1013[[#This Row],[הווסת פעיל?]]=1,IF(OR(טבלה1013[[#This Row],[וסת קבוע אחרון]]=F151,F151=טבלה1013[[#This Row],[LengthofCycle]],AND(טבלה1013[[#This Row],[LengthofCycle]]&lt;&gt;טבלה1013[[#This Row],[וסת קבוע אחרון]],OR(F151=28,F151=29))),1,0),""))</f>
        <v/>
      </c>
      <c r="AI150" s="1" t="str">
        <f>IF(AND(טבלה1013[[#This Row],[הווסת פעיל?]]=1,B151=1),1,"")</f>
        <v/>
      </c>
      <c r="AJ150" s="4">
        <f>IF(AND(טבלה1013[[#This Row],[הווסת פעיל?]]&lt;&gt;1,B151&lt;&gt;1,B151&lt;&gt;""),IF(טבלה1013[[#This Row],[LengthofCycle]]=F151,1,0),"")</f>
        <v>0</v>
      </c>
      <c r="AK150" s="4">
        <f>IF(AND(טבלה1013[[#This Row],[הווסת פעיל?]]&lt;&gt;1,B151&lt;&gt;1,B151&lt;&gt;""),IF(OR(טבלה1013[[#This Row],[LengthofCycle]]=F151,F151=29),1,0),"")</f>
        <v>0</v>
      </c>
      <c r="AL150" s="4">
        <f>IF(AND(טבלה1013[[#This Row],[הווסת פעיל?]]&lt;&gt;1,B151&lt;&gt;1,B151&lt;&gt;""),IF(OR(טבלה1013[[#This Row],[LengthofCycle]]=F151,F151=29,F151=28),1,0),"")</f>
        <v>0</v>
      </c>
      <c r="AY150" s="1">
        <f t="shared" si="26"/>
        <v>0</v>
      </c>
      <c r="AZ150" s="2" t="e">
        <f t="shared" si="27"/>
        <v>#DIV/0!</v>
      </c>
      <c r="BA150" s="2" t="e">
        <f t="shared" si="28"/>
        <v>#DIV/0!</v>
      </c>
    </row>
    <row r="151" spans="1:53" x14ac:dyDescent="0.25">
      <c r="A151" s="1" t="s">
        <v>56</v>
      </c>
      <c r="B151" s="1">
        <v>7</v>
      </c>
      <c r="C151" s="1">
        <v>1</v>
      </c>
      <c r="D151" s="1">
        <v>1</v>
      </c>
      <c r="E151" s="1">
        <v>0</v>
      </c>
      <c r="F151" s="1">
        <v>31</v>
      </c>
      <c r="G151" s="1">
        <f>טבלה1013[[#This Row],[LengthofCycle]]+1</f>
        <v>32</v>
      </c>
      <c r="H151" s="1" t="str">
        <f>IF(IFERROR(LOOKUP(טבלה1013[[#This Row],[ClientID]],קביעויות[השבוע]),FALSE)=טבלה1013[[#This Row],[ClientID]],1,"")</f>
        <v/>
      </c>
      <c r="I151" s="1" t="str">
        <f>IF(AND(טבלה1013[[#This Row],[CycleNumber]]&gt;1,OR(B152="",טבלה1013[[#This Row],[CycleNumber]]&gt;B150)),IF(OR(AND(טבלה1013[[#This Row],[LengthofCycle]]=28,F150=28),AND(טבלה1013[[#This Row],[LengthofCycle]]=35,F150=35)),1,""),"")</f>
        <v/>
      </c>
      <c r="J151" s="1" t="str">
        <f>IF(AND(טבלה1013[[#This Row],[וסת השבוע]]=1,I150=1,טבלה1013[[#This Row],[CycleNumber]]&gt;B150),1,"")</f>
        <v/>
      </c>
      <c r="K151" s="1" t="str">
        <f>IF(טבלה1013[[#This Row],[CycleNumber]]=1,"",IF(טבלה1013[[#This Row],[וסת השבוע]]=1,0,IF(K150="","",IF(K150=0,IF(טבלה1013[[#This Row],[LengthofCycle]]=28,0,1),IF(K150=1,IF(טבלה1013[[#This Row],[LengthofCycle]]+F150=28*2,0,2),IF(K150=2,IF(טבלה1013[[#This Row],[LengthofCycle]]+F150+F149=28*3,0,3),""))))))</f>
        <v/>
      </c>
      <c r="L151" s="1" t="str">
        <f>IF(טבלה1013[[#This Row],[וסת השבוע]]=1,IF(טבלה1013[[#This Row],[וסת השבוע וההפלגה ביחד]]=1,L150+1,0),IF(AND(טבלה1013[[#This Row],[CycleNumber]]&gt;B150,טבלה1013[[#This Row],[CycleNumber]]&gt;1),IF(טבלה1013[[#This Row],[וסת השבוע פעיל?]]&lt;&gt;"",L150+1,""),""))</f>
        <v/>
      </c>
      <c r="M151" s="1" t="str">
        <f>IF(AND(טבלה1013[[#This Row],[וסת השבוע פעיל?]]&lt;&gt;"",טבלה1013[[#This Row],[CycleNumber]]&lt;B152,B152&lt;&gt;"",טבלה1013[[#This Row],[וסת השבוע פעיל?]]&lt;3),IF(K152=0,IF(AND(טבלה1013[[#This Row],[וסת השבוע פעיל?]]&gt;0,I152=1),0,1),0),"")</f>
        <v/>
      </c>
      <c r="N151" s="1" t="str">
        <f t="shared" si="25"/>
        <v/>
      </c>
      <c r="O151" s="1" t="str">
        <f>IF(AND(טבלה1013[[#This Row],[חיזוי - שבוע]]=1,J152=1),1,"")</f>
        <v/>
      </c>
      <c r="P151" s="1" t="str">
        <f>IF(AND(טבלה1013[[#This Row],[חיזוי טוב עם הפלגה?]]=1,טבלה1013[[#This Row],[וסת קבוע אחרון]]&lt;&gt;28,X150=1),1,"")</f>
        <v/>
      </c>
      <c r="Q151" s="1" t="str">
        <f>IF(AND(טבלה1013[[#This Row],[וסת השבוע פעיל?]]&lt;3,OR(טבלה1013[[#This Row],[CycleNumber]]&gt;B152,B152="")),1,"")</f>
        <v/>
      </c>
      <c r="R151" s="1" t="str">
        <f>IF(טבלה1013[[#This Row],[האישה קבעה וסת שבוע?]]=1,IF(טבלה1013[[#This Row],[וסת השבוע פעיל?]]&lt;3,1,0),"")</f>
        <v/>
      </c>
      <c r="S1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" s="1">
        <f t="shared" si="22"/>
        <v>0</v>
      </c>
      <c r="U151" s="1">
        <f t="shared" si="23"/>
        <v>0</v>
      </c>
      <c r="V151" s="1">
        <f t="shared" si="24"/>
        <v>0</v>
      </c>
      <c r="W151" s="1" t="str">
        <f>IF(טבלה1013[[#This Row],[3 הפלגות זהות]]="","",IF(טבלה1013[[#This Row],[3 הפלגות זהות]]=1,טבלה1013[[#This Row],[LengthofCycle]],W150))</f>
        <v/>
      </c>
      <c r="Y151" s="1" t="str">
        <f>IF(OR(טבלה1013[[#This Row],[הווסת פעיל?]]=0,טבלה1013[[#This Row],[הווסת פעיל?]]=""),"",SUM(Y150,טבלה1013[[#This Row],[הווסת פעיל?]]))</f>
        <v/>
      </c>
      <c r="Z151" s="1" t="str">
        <f>IF(AND(טבלה1013[[#This Row],[כמה מחזורים עד עקירה]]&lt;&gt;"",Y152=""),טבלה1013[[#This Row],[כמה מחזורים עד עקירה]],"")</f>
        <v/>
      </c>
      <c r="AA151" s="1" t="str">
        <f>IF(AND(טבלה1013[[#This Row],[הווסת פעיל?]]=1,טבלה1013[[#This Row],[וסת קבוע אחרון]]&lt;&gt;W150),טבלה1013[[#This Row],[וסת קבוע אחרון]],"")</f>
        <v/>
      </c>
      <c r="AB151" s="1" t="str">
        <f>IF(AND(טבלה1013[[#This Row],[הווסת פעיל?]]=1,X150=0,טבלה1013[[#This Row],[וסת קבוע אחרון]]=W150),טבלה1013[[#This Row],[וסת קבוע אחרון]],"")</f>
        <v/>
      </c>
      <c r="AC151" s="1" t="str">
        <f>IF(AND(טבלה1013[[#This Row],[הווסת פעיל?]]=1,X150=0,טבלה1013[[#This Row],[וסת קבוע אחרון]]&lt;&gt;W150),1,"")</f>
        <v/>
      </c>
      <c r="AD151" s="1" t="str">
        <f>IF(AND(טבלה1013[[#This Row],[הווסת פעיל?]]&lt;&gt;"",B152=1),טבלה1013[[#This Row],[CycleNumber]],"")</f>
        <v/>
      </c>
      <c r="AE151" s="1" t="str">
        <f>IF(AND(טבלה1013[[#This Row],[הווסת פעיל?]]&lt;&gt;"",X150=""),טבלה1013[[#This Row],[CycleNumber]],"")</f>
        <v/>
      </c>
      <c r="AF151" s="1" t="str">
        <f>IF(B152=1,"",IF(טבלה1013[[#This Row],[הווסת פעיל?]]=1,IF(טבלה1013[[#This Row],[וסת קבוע אחרון]]=F152,1,0),""))</f>
        <v/>
      </c>
      <c r="AG151" s="1" t="str">
        <f>IF(B152=1,"",IF(טבלה1013[[#This Row],[הווסת פעיל?]]=1,IF(OR(טבלה1013[[#This Row],[וסת קבוע אחרון]]=F152,F152=טבלה1013[[#This Row],[LengthofCycle]]),1,0),""))</f>
        <v/>
      </c>
      <c r="AH151" s="1" t="str">
        <f>IF(B152=1,"",IF(טבלה1013[[#This Row],[הווסת פעיל?]]=1,IF(OR(טבלה1013[[#This Row],[וסת קבוע אחרון]]=F152,F152=טבלה1013[[#This Row],[LengthofCycle]],AND(טבלה1013[[#This Row],[LengthofCycle]]&lt;&gt;טבלה1013[[#This Row],[וסת קבוע אחרון]],OR(F152=28,F152=29))),1,0),""))</f>
        <v/>
      </c>
      <c r="AI151" s="1" t="str">
        <f>IF(AND(טבלה1013[[#This Row],[הווסת פעיל?]]=1,B152=1),1,"")</f>
        <v/>
      </c>
      <c r="AJ151" s="4">
        <f>IF(AND(טבלה1013[[#This Row],[הווסת פעיל?]]&lt;&gt;1,B152&lt;&gt;1,B152&lt;&gt;""),IF(טבלה1013[[#This Row],[LengthofCycle]]=F152,1,0),"")</f>
        <v>0</v>
      </c>
      <c r="AK151" s="4">
        <f>IF(AND(טבלה1013[[#This Row],[הווסת פעיל?]]&lt;&gt;1,B152&lt;&gt;1,B152&lt;&gt;""),IF(OR(טבלה1013[[#This Row],[LengthofCycle]]=F152,F152=29),1,0),"")</f>
        <v>0</v>
      </c>
      <c r="AL151" s="4">
        <f>IF(AND(טבלה1013[[#This Row],[הווסת פעיל?]]&lt;&gt;1,B152&lt;&gt;1,B152&lt;&gt;""),IF(OR(טבלה1013[[#This Row],[LengthofCycle]]=F152,F152=29,F152=28),1,0),"")</f>
        <v>0</v>
      </c>
      <c r="AY151" s="1">
        <f t="shared" si="26"/>
        <v>0</v>
      </c>
      <c r="AZ151" s="2" t="e">
        <f t="shared" si="27"/>
        <v>#DIV/0!</v>
      </c>
      <c r="BA151" s="2" t="e">
        <f t="shared" si="28"/>
        <v>#DIV/0!</v>
      </c>
    </row>
    <row r="152" spans="1:53" x14ac:dyDescent="0.25">
      <c r="A152" s="1" t="s">
        <v>56</v>
      </c>
      <c r="B152" s="1">
        <v>8</v>
      </c>
      <c r="C152" s="1">
        <v>1</v>
      </c>
      <c r="D152" s="1">
        <v>1</v>
      </c>
      <c r="E152" s="1">
        <v>0</v>
      </c>
      <c r="F152" s="1">
        <v>33</v>
      </c>
      <c r="G152" s="1">
        <f>טבלה1013[[#This Row],[LengthofCycle]]+1</f>
        <v>34</v>
      </c>
      <c r="H152" s="1" t="str">
        <f>IF(IFERROR(LOOKUP(טבלה1013[[#This Row],[ClientID]],קביעויות[השבוע]),FALSE)=טבלה1013[[#This Row],[ClientID]],1,"")</f>
        <v/>
      </c>
      <c r="I152" s="1" t="str">
        <f>IF(AND(טבלה1013[[#This Row],[CycleNumber]]&gt;1,OR(B153="",טבלה1013[[#This Row],[CycleNumber]]&gt;B151)),IF(OR(AND(טבלה1013[[#This Row],[LengthofCycle]]=28,F151=28),AND(טבלה1013[[#This Row],[LengthofCycle]]=35,F151=35)),1,""),"")</f>
        <v/>
      </c>
      <c r="J152" s="1" t="str">
        <f>IF(AND(טבלה1013[[#This Row],[וסת השבוע]]=1,I151=1,טבלה1013[[#This Row],[CycleNumber]]&gt;B151),1,"")</f>
        <v/>
      </c>
      <c r="K152" s="1" t="str">
        <f>IF(טבלה1013[[#This Row],[CycleNumber]]=1,"",IF(טבלה1013[[#This Row],[וסת השבוע]]=1,0,IF(K151="","",IF(K151=0,IF(טבלה1013[[#This Row],[LengthofCycle]]=28,0,1),IF(K151=1,IF(טבלה1013[[#This Row],[LengthofCycle]]+F151=28*2,0,2),IF(K151=2,IF(טבלה1013[[#This Row],[LengthofCycle]]+F151+F150=28*3,0,3),""))))))</f>
        <v/>
      </c>
      <c r="L152" s="1" t="str">
        <f>IF(טבלה1013[[#This Row],[וסת השבוע]]=1,IF(טבלה1013[[#This Row],[וסת השבוע וההפלגה ביחד]]=1,L151+1,0),IF(AND(טבלה1013[[#This Row],[CycleNumber]]&gt;B151,טבלה1013[[#This Row],[CycleNumber]]&gt;1),IF(טבלה1013[[#This Row],[וסת השבוע פעיל?]]&lt;&gt;"",L151+1,""),""))</f>
        <v/>
      </c>
      <c r="M152" s="1" t="str">
        <f>IF(AND(טבלה1013[[#This Row],[וסת השבוע פעיל?]]&lt;&gt;"",טבלה1013[[#This Row],[CycleNumber]]&lt;B153,B153&lt;&gt;"",טבלה1013[[#This Row],[וסת השבוע פעיל?]]&lt;3),IF(K153=0,IF(AND(טבלה1013[[#This Row],[וסת השבוע פעיל?]]&gt;0,I153=1),0,1),0),"")</f>
        <v/>
      </c>
      <c r="N152" s="1" t="str">
        <f t="shared" si="25"/>
        <v/>
      </c>
      <c r="O152" s="1" t="str">
        <f>IF(AND(טבלה1013[[#This Row],[חיזוי - שבוע]]=1,J153=1),1,"")</f>
        <v/>
      </c>
      <c r="P152" s="1" t="str">
        <f>IF(AND(טבלה1013[[#This Row],[חיזוי טוב עם הפלגה?]]=1,טבלה1013[[#This Row],[וסת קבוע אחרון]]&lt;&gt;28,X151=1),1,"")</f>
        <v/>
      </c>
      <c r="Q152" s="1" t="str">
        <f>IF(AND(טבלה1013[[#This Row],[וסת השבוע פעיל?]]&lt;3,OR(טבלה1013[[#This Row],[CycleNumber]]&gt;B153,B153="")),1,"")</f>
        <v/>
      </c>
      <c r="R152" s="1" t="str">
        <f>IF(טבלה1013[[#This Row],[האישה קבעה וסת שבוע?]]=1,IF(טבלה1013[[#This Row],[וסת השבוע פעיל?]]&lt;3,1,0),"")</f>
        <v/>
      </c>
      <c r="S1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" s="1">
        <f t="shared" si="22"/>
        <v>0</v>
      </c>
      <c r="U152" s="1">
        <f t="shared" si="23"/>
        <v>0</v>
      </c>
      <c r="V152" s="1">
        <f t="shared" si="24"/>
        <v>0</v>
      </c>
      <c r="W152" s="1" t="str">
        <f>IF(טבלה1013[[#This Row],[3 הפלגות זהות]]="","",IF(טבלה1013[[#This Row],[3 הפלגות זהות]]=1,טבלה1013[[#This Row],[LengthofCycle]],W151))</f>
        <v/>
      </c>
      <c r="Y152" s="1" t="str">
        <f>IF(OR(טבלה1013[[#This Row],[הווסת פעיל?]]=0,טבלה1013[[#This Row],[הווסת פעיל?]]=""),"",SUM(Y151,טבלה1013[[#This Row],[הווסת פעיל?]]))</f>
        <v/>
      </c>
      <c r="Z152" s="1" t="str">
        <f>IF(AND(טבלה1013[[#This Row],[כמה מחזורים עד עקירה]]&lt;&gt;"",Y153=""),טבלה1013[[#This Row],[כמה מחזורים עד עקירה]],"")</f>
        <v/>
      </c>
      <c r="AA152" s="1" t="str">
        <f>IF(AND(טבלה1013[[#This Row],[הווסת פעיל?]]=1,טבלה1013[[#This Row],[וסת קבוע אחרון]]&lt;&gt;W151),טבלה1013[[#This Row],[וסת קבוע אחרון]],"")</f>
        <v/>
      </c>
      <c r="AB152" s="1" t="str">
        <f>IF(AND(טבלה1013[[#This Row],[הווסת פעיל?]]=1,X151=0,טבלה1013[[#This Row],[וסת קבוע אחרון]]=W151),טבלה1013[[#This Row],[וסת קבוע אחרון]],"")</f>
        <v/>
      </c>
      <c r="AC152" s="1" t="str">
        <f>IF(AND(טבלה1013[[#This Row],[הווסת פעיל?]]=1,X151=0,טבלה1013[[#This Row],[וסת קבוע אחרון]]&lt;&gt;W151),1,"")</f>
        <v/>
      </c>
      <c r="AD152" s="1" t="str">
        <f>IF(AND(טבלה1013[[#This Row],[הווסת פעיל?]]&lt;&gt;"",B153=1),טבלה1013[[#This Row],[CycleNumber]],"")</f>
        <v/>
      </c>
      <c r="AE152" s="1" t="str">
        <f>IF(AND(טבלה1013[[#This Row],[הווסת פעיל?]]&lt;&gt;"",X151=""),טבלה1013[[#This Row],[CycleNumber]],"")</f>
        <v/>
      </c>
      <c r="AF152" s="1" t="str">
        <f>IF(B153=1,"",IF(טבלה1013[[#This Row],[הווסת פעיל?]]=1,IF(טבלה1013[[#This Row],[וסת קבוע אחרון]]=F153,1,0),""))</f>
        <v/>
      </c>
      <c r="AG152" s="1" t="str">
        <f>IF(B153=1,"",IF(טבלה1013[[#This Row],[הווסת פעיל?]]=1,IF(OR(טבלה1013[[#This Row],[וסת קבוע אחרון]]=F153,F153=טבלה1013[[#This Row],[LengthofCycle]]),1,0),""))</f>
        <v/>
      </c>
      <c r="AH152" s="1" t="str">
        <f>IF(B153=1,"",IF(טבלה1013[[#This Row],[הווסת פעיל?]]=1,IF(OR(טבלה1013[[#This Row],[וסת קבוע אחרון]]=F153,F153=טבלה1013[[#This Row],[LengthofCycle]],AND(טבלה1013[[#This Row],[LengthofCycle]]&lt;&gt;טבלה1013[[#This Row],[וסת קבוע אחרון]],OR(F153=28,F153=29))),1,0),""))</f>
        <v/>
      </c>
      <c r="AI152" s="1" t="str">
        <f>IF(AND(טבלה1013[[#This Row],[הווסת פעיל?]]=1,B153=1),1,"")</f>
        <v/>
      </c>
      <c r="AJ152" s="4">
        <f>IF(AND(טבלה1013[[#This Row],[הווסת פעיל?]]&lt;&gt;1,B153&lt;&gt;1,B153&lt;&gt;""),IF(טבלה1013[[#This Row],[LengthofCycle]]=F153,1,0),"")</f>
        <v>0</v>
      </c>
      <c r="AK152" s="4">
        <f>IF(AND(טבלה1013[[#This Row],[הווסת פעיל?]]&lt;&gt;1,B153&lt;&gt;1,B153&lt;&gt;""),IF(OR(טבלה1013[[#This Row],[LengthofCycle]]=F153,F153=29),1,0),"")</f>
        <v>1</v>
      </c>
      <c r="AL152" s="4">
        <f>IF(AND(טבלה1013[[#This Row],[הווסת פעיל?]]&lt;&gt;1,B153&lt;&gt;1,B153&lt;&gt;""),IF(OR(טבלה1013[[#This Row],[LengthofCycle]]=F153,F153=29,F153=28),1,0),"")</f>
        <v>1</v>
      </c>
      <c r="AY152" s="1">
        <f t="shared" si="26"/>
        <v>0</v>
      </c>
      <c r="AZ152" s="2" t="e">
        <f t="shared" si="27"/>
        <v>#DIV/0!</v>
      </c>
      <c r="BA152" s="2" t="e">
        <f t="shared" si="28"/>
        <v>#DIV/0!</v>
      </c>
    </row>
    <row r="153" spans="1:53" x14ac:dyDescent="0.25">
      <c r="A153" s="1" t="s">
        <v>56</v>
      </c>
      <c r="B153" s="1">
        <v>9</v>
      </c>
      <c r="C153" s="1">
        <v>1</v>
      </c>
      <c r="D153" s="1">
        <v>1</v>
      </c>
      <c r="E153" s="1">
        <v>0</v>
      </c>
      <c r="F153" s="1">
        <v>29</v>
      </c>
      <c r="G153" s="1">
        <f>טבלה1013[[#This Row],[LengthofCycle]]+1</f>
        <v>30</v>
      </c>
      <c r="H153" s="1" t="str">
        <f>IF(IFERROR(LOOKUP(טבלה1013[[#This Row],[ClientID]],קביעויות[השבוע]),FALSE)=טבלה1013[[#This Row],[ClientID]],1,"")</f>
        <v/>
      </c>
      <c r="I153" s="1" t="str">
        <f>IF(AND(טבלה1013[[#This Row],[CycleNumber]]&gt;1,OR(B154="",טבלה1013[[#This Row],[CycleNumber]]&gt;B152)),IF(OR(AND(טבלה1013[[#This Row],[LengthofCycle]]=28,F152=28),AND(טבלה1013[[#This Row],[LengthofCycle]]=35,F152=35)),1,""),"")</f>
        <v/>
      </c>
      <c r="J153" s="1" t="str">
        <f>IF(AND(טבלה1013[[#This Row],[וסת השבוע]]=1,I152=1,טבלה1013[[#This Row],[CycleNumber]]&gt;B152),1,"")</f>
        <v/>
      </c>
      <c r="K153" s="1" t="str">
        <f>IF(טבלה1013[[#This Row],[CycleNumber]]=1,"",IF(טבלה1013[[#This Row],[וסת השבוע]]=1,0,IF(K152="","",IF(K152=0,IF(טבלה1013[[#This Row],[LengthofCycle]]=28,0,1),IF(K152=1,IF(טבלה1013[[#This Row],[LengthofCycle]]+F152=28*2,0,2),IF(K152=2,IF(טבלה1013[[#This Row],[LengthofCycle]]+F152+F151=28*3,0,3),""))))))</f>
        <v/>
      </c>
      <c r="L153" s="1" t="str">
        <f>IF(טבלה1013[[#This Row],[וסת השבוע]]=1,IF(טבלה1013[[#This Row],[וסת השבוע וההפלגה ביחד]]=1,L152+1,0),IF(AND(טבלה1013[[#This Row],[CycleNumber]]&gt;B152,טבלה1013[[#This Row],[CycleNumber]]&gt;1),IF(טבלה1013[[#This Row],[וסת השבוע פעיל?]]&lt;&gt;"",L152+1,""),""))</f>
        <v/>
      </c>
      <c r="M153" s="1" t="str">
        <f>IF(AND(טבלה1013[[#This Row],[וסת השבוע פעיל?]]&lt;&gt;"",טבלה1013[[#This Row],[CycleNumber]]&lt;B154,B154&lt;&gt;"",טבלה1013[[#This Row],[וסת השבוע פעיל?]]&lt;3),IF(K154=0,IF(AND(טבלה1013[[#This Row],[וסת השבוע פעיל?]]&gt;0,I154=1),0,1),0),"")</f>
        <v/>
      </c>
      <c r="N153" s="1" t="str">
        <f t="shared" si="25"/>
        <v/>
      </c>
      <c r="O153" s="1" t="str">
        <f>IF(AND(טבלה1013[[#This Row],[חיזוי - שבוע]]=1,J154=1),1,"")</f>
        <v/>
      </c>
      <c r="P153" s="1" t="str">
        <f>IF(AND(טבלה1013[[#This Row],[חיזוי טוב עם הפלגה?]]=1,טבלה1013[[#This Row],[וסת קבוע אחרון]]&lt;&gt;28,X152=1),1,"")</f>
        <v/>
      </c>
      <c r="Q153" s="1" t="str">
        <f>IF(AND(טבלה1013[[#This Row],[וסת השבוע פעיל?]]&lt;3,OR(טבלה1013[[#This Row],[CycleNumber]]&gt;B154,B154="")),1,"")</f>
        <v/>
      </c>
      <c r="R153" s="1" t="str">
        <f>IF(טבלה1013[[#This Row],[האישה קבעה וסת שבוע?]]=1,IF(טבלה1013[[#This Row],[וסת השבוע פעיל?]]&lt;3,1,0),"")</f>
        <v/>
      </c>
      <c r="S1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" s="1">
        <f t="shared" si="22"/>
        <v>0</v>
      </c>
      <c r="U153" s="1">
        <f t="shared" si="23"/>
        <v>0</v>
      </c>
      <c r="V153" s="1">
        <f t="shared" si="24"/>
        <v>0</v>
      </c>
      <c r="W153" s="1" t="str">
        <f>IF(טבלה1013[[#This Row],[3 הפלגות זהות]]="","",IF(טבלה1013[[#This Row],[3 הפלגות זהות]]=1,טבלה1013[[#This Row],[LengthofCycle]],W152))</f>
        <v/>
      </c>
      <c r="Y153" s="1" t="str">
        <f>IF(OR(טבלה1013[[#This Row],[הווסת פעיל?]]=0,טבלה1013[[#This Row],[הווסת פעיל?]]=""),"",SUM(Y152,טבלה1013[[#This Row],[הווסת פעיל?]]))</f>
        <v/>
      </c>
      <c r="Z153" s="1" t="str">
        <f>IF(AND(טבלה1013[[#This Row],[כמה מחזורים עד עקירה]]&lt;&gt;"",Y154=""),טבלה1013[[#This Row],[כמה מחזורים עד עקירה]],"")</f>
        <v/>
      </c>
      <c r="AA153" s="1" t="str">
        <f>IF(AND(טבלה1013[[#This Row],[הווסת פעיל?]]=1,טבלה1013[[#This Row],[וסת קבוע אחרון]]&lt;&gt;W152),טבלה1013[[#This Row],[וסת קבוע אחרון]],"")</f>
        <v/>
      </c>
      <c r="AB153" s="1" t="str">
        <f>IF(AND(טבלה1013[[#This Row],[הווסת פעיל?]]=1,X152=0,טבלה1013[[#This Row],[וסת קבוע אחרון]]=W152),טבלה1013[[#This Row],[וסת קבוע אחרון]],"")</f>
        <v/>
      </c>
      <c r="AC153" s="1" t="str">
        <f>IF(AND(טבלה1013[[#This Row],[הווסת פעיל?]]=1,X152=0,טבלה1013[[#This Row],[וסת קבוע אחרון]]&lt;&gt;W152),1,"")</f>
        <v/>
      </c>
      <c r="AD153" s="1" t="str">
        <f>IF(AND(טבלה1013[[#This Row],[הווסת פעיל?]]&lt;&gt;"",B154=1),טבלה1013[[#This Row],[CycleNumber]],"")</f>
        <v/>
      </c>
      <c r="AE153" s="1" t="str">
        <f>IF(AND(טבלה1013[[#This Row],[הווסת פעיל?]]&lt;&gt;"",X152=""),טבלה1013[[#This Row],[CycleNumber]],"")</f>
        <v/>
      </c>
      <c r="AF153" s="1" t="str">
        <f>IF(B154=1,"",IF(טבלה1013[[#This Row],[הווסת פעיל?]]=1,IF(טבלה1013[[#This Row],[וסת קבוע אחרון]]=F154,1,0),""))</f>
        <v/>
      </c>
      <c r="AG153" s="1" t="str">
        <f>IF(B154=1,"",IF(טבלה1013[[#This Row],[הווסת פעיל?]]=1,IF(OR(טבלה1013[[#This Row],[וסת קבוע אחרון]]=F154,F154=טבלה1013[[#This Row],[LengthofCycle]]),1,0),""))</f>
        <v/>
      </c>
      <c r="AH153" s="1" t="str">
        <f>IF(B154=1,"",IF(טבלה1013[[#This Row],[הווסת פעיל?]]=1,IF(OR(טבלה1013[[#This Row],[וסת קבוע אחרון]]=F154,F154=טבלה1013[[#This Row],[LengthofCycle]],AND(טבלה1013[[#This Row],[LengthofCycle]]&lt;&gt;טבלה1013[[#This Row],[וסת קבוע אחרון]],OR(F154=28,F154=29))),1,0),""))</f>
        <v/>
      </c>
      <c r="AI153" s="1" t="str">
        <f>IF(AND(טבלה1013[[#This Row],[הווסת פעיל?]]=1,B154=1),1,"")</f>
        <v/>
      </c>
      <c r="AJ153" s="4">
        <f>IF(AND(טבלה1013[[#This Row],[הווסת פעיל?]]&lt;&gt;1,B154&lt;&gt;1,B154&lt;&gt;""),IF(טבלה1013[[#This Row],[LengthofCycle]]=F154,1,0),"")</f>
        <v>0</v>
      </c>
      <c r="AK153" s="4">
        <f>IF(AND(טבלה1013[[#This Row],[הווסת פעיל?]]&lt;&gt;1,B154&lt;&gt;1,B154&lt;&gt;""),IF(OR(טבלה1013[[#This Row],[LengthofCycle]]=F154,F154=29),1,0),"")</f>
        <v>0</v>
      </c>
      <c r="AL153" s="4">
        <f>IF(AND(טבלה1013[[#This Row],[הווסת פעיל?]]&lt;&gt;1,B154&lt;&gt;1,B154&lt;&gt;""),IF(OR(טבלה1013[[#This Row],[LengthofCycle]]=F154,F154=29,F154=28),1,0),"")</f>
        <v>0</v>
      </c>
      <c r="AY153" s="1">
        <f t="shared" si="26"/>
        <v>0</v>
      </c>
      <c r="AZ153" s="2" t="e">
        <f t="shared" si="27"/>
        <v>#DIV/0!</v>
      </c>
      <c r="BA153" s="2" t="e">
        <f t="shared" si="28"/>
        <v>#DIV/0!</v>
      </c>
    </row>
    <row r="154" spans="1:53" x14ac:dyDescent="0.25">
      <c r="A154" s="1" t="s">
        <v>56</v>
      </c>
      <c r="B154" s="1">
        <v>10</v>
      </c>
      <c r="C154" s="1">
        <v>1</v>
      </c>
      <c r="D154" s="1">
        <v>1</v>
      </c>
      <c r="E154" s="1">
        <v>0</v>
      </c>
      <c r="F154" s="1">
        <v>30</v>
      </c>
      <c r="G154" s="1">
        <f>טבלה1013[[#This Row],[LengthofCycle]]+1</f>
        <v>31</v>
      </c>
      <c r="H154" s="1" t="str">
        <f>IF(IFERROR(LOOKUP(טבלה1013[[#This Row],[ClientID]],קביעויות[השבוע]),FALSE)=טבלה1013[[#This Row],[ClientID]],1,"")</f>
        <v/>
      </c>
      <c r="I154" s="1" t="str">
        <f>IF(AND(טבלה1013[[#This Row],[CycleNumber]]&gt;1,OR(B155="",טבלה1013[[#This Row],[CycleNumber]]&gt;B153)),IF(OR(AND(טבלה1013[[#This Row],[LengthofCycle]]=28,F153=28),AND(טבלה1013[[#This Row],[LengthofCycle]]=35,F153=35)),1,""),"")</f>
        <v/>
      </c>
      <c r="J154" s="1" t="str">
        <f>IF(AND(טבלה1013[[#This Row],[וסת השבוע]]=1,I153=1,טבלה1013[[#This Row],[CycleNumber]]&gt;B153),1,"")</f>
        <v/>
      </c>
      <c r="K154" s="1" t="str">
        <f>IF(טבלה1013[[#This Row],[CycleNumber]]=1,"",IF(טבלה1013[[#This Row],[וסת השבוע]]=1,0,IF(K153="","",IF(K153=0,IF(טבלה1013[[#This Row],[LengthofCycle]]=28,0,1),IF(K153=1,IF(טבלה1013[[#This Row],[LengthofCycle]]+F153=28*2,0,2),IF(K153=2,IF(טבלה1013[[#This Row],[LengthofCycle]]+F153+F152=28*3,0,3),""))))))</f>
        <v/>
      </c>
      <c r="L154" s="1" t="str">
        <f>IF(טבלה1013[[#This Row],[וסת השבוע]]=1,IF(טבלה1013[[#This Row],[וסת השבוע וההפלגה ביחד]]=1,L153+1,0),IF(AND(טבלה1013[[#This Row],[CycleNumber]]&gt;B153,טבלה1013[[#This Row],[CycleNumber]]&gt;1),IF(טבלה1013[[#This Row],[וסת השבוע פעיל?]]&lt;&gt;"",L153+1,""),""))</f>
        <v/>
      </c>
      <c r="M154" s="1" t="str">
        <f>IF(AND(טבלה1013[[#This Row],[וסת השבוע פעיל?]]&lt;&gt;"",טבלה1013[[#This Row],[CycleNumber]]&lt;B155,B155&lt;&gt;"",טבלה1013[[#This Row],[וסת השבוע פעיל?]]&lt;3),IF(K155=0,IF(AND(טבלה1013[[#This Row],[וסת השבוע פעיל?]]&gt;0,I155=1),0,1),0),"")</f>
        <v/>
      </c>
      <c r="N154" s="1" t="str">
        <f t="shared" si="25"/>
        <v/>
      </c>
      <c r="O154" s="1" t="str">
        <f>IF(AND(טבלה1013[[#This Row],[חיזוי - שבוע]]=1,J155=1),1,"")</f>
        <v/>
      </c>
      <c r="P154" s="1" t="str">
        <f>IF(AND(טבלה1013[[#This Row],[חיזוי טוב עם הפלגה?]]=1,טבלה1013[[#This Row],[וסת קבוע אחרון]]&lt;&gt;28,X153=1),1,"")</f>
        <v/>
      </c>
      <c r="Q154" s="1" t="str">
        <f>IF(AND(טבלה1013[[#This Row],[וסת השבוע פעיל?]]&lt;3,OR(טבלה1013[[#This Row],[CycleNumber]]&gt;B155,B155="")),1,"")</f>
        <v/>
      </c>
      <c r="R154" s="1" t="str">
        <f>IF(טבלה1013[[#This Row],[האישה קבעה וסת שבוע?]]=1,IF(טבלה1013[[#This Row],[וסת השבוע פעיל?]]&lt;3,1,0),"")</f>
        <v/>
      </c>
      <c r="S1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" s="1">
        <f t="shared" si="22"/>
        <v>0</v>
      </c>
      <c r="U154" s="1">
        <f t="shared" si="23"/>
        <v>0</v>
      </c>
      <c r="V154" s="1">
        <f t="shared" si="24"/>
        <v>0</v>
      </c>
      <c r="W154" s="1" t="str">
        <f>IF(טבלה1013[[#This Row],[3 הפלגות זהות]]="","",IF(טבלה1013[[#This Row],[3 הפלגות זהות]]=1,טבלה1013[[#This Row],[LengthofCycle]],W153))</f>
        <v/>
      </c>
      <c r="Y154" s="1" t="str">
        <f>IF(OR(טבלה1013[[#This Row],[הווסת פעיל?]]=0,טבלה1013[[#This Row],[הווסת פעיל?]]=""),"",SUM(Y153,טבלה1013[[#This Row],[הווסת פעיל?]]))</f>
        <v/>
      </c>
      <c r="Z154" s="1" t="str">
        <f>IF(AND(טבלה1013[[#This Row],[כמה מחזורים עד עקירה]]&lt;&gt;"",Y155=""),טבלה1013[[#This Row],[כמה מחזורים עד עקירה]],"")</f>
        <v/>
      </c>
      <c r="AA154" s="1" t="str">
        <f>IF(AND(טבלה1013[[#This Row],[הווסת פעיל?]]=1,טבלה1013[[#This Row],[וסת קבוע אחרון]]&lt;&gt;W153),טבלה1013[[#This Row],[וסת קבוע אחרון]],"")</f>
        <v/>
      </c>
      <c r="AB154" s="1" t="str">
        <f>IF(AND(טבלה1013[[#This Row],[הווסת פעיל?]]=1,X153=0,טבלה1013[[#This Row],[וסת קבוע אחרון]]=W153),טבלה1013[[#This Row],[וסת קבוע אחרון]],"")</f>
        <v/>
      </c>
      <c r="AC154" s="1" t="str">
        <f>IF(AND(טבלה1013[[#This Row],[הווסת פעיל?]]=1,X153=0,טבלה1013[[#This Row],[וסת קבוע אחרון]]&lt;&gt;W153),1,"")</f>
        <v/>
      </c>
      <c r="AD154" s="1" t="str">
        <f>IF(AND(טבלה1013[[#This Row],[הווסת פעיל?]]&lt;&gt;"",B155=1),טבלה1013[[#This Row],[CycleNumber]],"")</f>
        <v/>
      </c>
      <c r="AE154" s="1" t="str">
        <f>IF(AND(טבלה1013[[#This Row],[הווסת פעיל?]]&lt;&gt;"",X153=""),טבלה1013[[#This Row],[CycleNumber]],"")</f>
        <v/>
      </c>
      <c r="AF154" s="1" t="str">
        <f>IF(B155=1,"",IF(טבלה1013[[#This Row],[הווסת פעיל?]]=1,IF(טבלה1013[[#This Row],[וסת קבוע אחרון]]=F155,1,0),""))</f>
        <v/>
      </c>
      <c r="AG154" s="1" t="str">
        <f>IF(B155=1,"",IF(טבלה1013[[#This Row],[הווסת פעיל?]]=1,IF(OR(טבלה1013[[#This Row],[וסת קבוע אחרון]]=F155,F155=טבלה1013[[#This Row],[LengthofCycle]]),1,0),""))</f>
        <v/>
      </c>
      <c r="AH154" s="1" t="str">
        <f>IF(B155=1,"",IF(טבלה1013[[#This Row],[הווסת פעיל?]]=1,IF(OR(טבלה1013[[#This Row],[וסת קבוע אחרון]]=F155,F155=טבלה1013[[#This Row],[LengthofCycle]],AND(טבלה1013[[#This Row],[LengthofCycle]]&lt;&gt;טבלה1013[[#This Row],[וסת קבוע אחרון]],OR(F155=28,F155=29))),1,0),""))</f>
        <v/>
      </c>
      <c r="AI154" s="1" t="str">
        <f>IF(AND(טבלה1013[[#This Row],[הווסת פעיל?]]=1,B155=1),1,"")</f>
        <v/>
      </c>
      <c r="AJ154" s="4">
        <f>IF(AND(טבלה1013[[#This Row],[הווסת פעיל?]]&lt;&gt;1,B155&lt;&gt;1,B155&lt;&gt;""),IF(טבלה1013[[#This Row],[LengthofCycle]]=F155,1,0),"")</f>
        <v>0</v>
      </c>
      <c r="AK154" s="4">
        <f>IF(AND(טבלה1013[[#This Row],[הווסת פעיל?]]&lt;&gt;1,B155&lt;&gt;1,B155&lt;&gt;""),IF(OR(טבלה1013[[#This Row],[LengthofCycle]]=F155,F155=29),1,0),"")</f>
        <v>0</v>
      </c>
      <c r="AL154" s="4">
        <f>IF(AND(טבלה1013[[#This Row],[הווסת פעיל?]]&lt;&gt;1,B155&lt;&gt;1,B155&lt;&gt;""),IF(OR(טבלה1013[[#This Row],[LengthofCycle]]=F155,F155=29,F155=28),1,0),"")</f>
        <v>0</v>
      </c>
      <c r="AY154" s="1">
        <f t="shared" si="26"/>
        <v>0</v>
      </c>
      <c r="AZ154" s="2" t="e">
        <f t="shared" si="27"/>
        <v>#DIV/0!</v>
      </c>
      <c r="BA154" s="2" t="e">
        <f t="shared" si="28"/>
        <v>#DIV/0!</v>
      </c>
    </row>
    <row r="155" spans="1:53" x14ac:dyDescent="0.25">
      <c r="A155" s="1" t="s">
        <v>56</v>
      </c>
      <c r="B155" s="1">
        <v>11</v>
      </c>
      <c r="C155" s="1">
        <v>1</v>
      </c>
      <c r="D155" s="1">
        <v>1</v>
      </c>
      <c r="E155" s="1">
        <v>0</v>
      </c>
      <c r="F155" s="1">
        <v>31</v>
      </c>
      <c r="G155" s="1">
        <f>טבלה1013[[#This Row],[LengthofCycle]]+1</f>
        <v>32</v>
      </c>
      <c r="H155" s="1" t="str">
        <f>IF(IFERROR(LOOKUP(טבלה1013[[#This Row],[ClientID]],קביעויות[השבוע]),FALSE)=טבלה1013[[#This Row],[ClientID]],1,"")</f>
        <v/>
      </c>
      <c r="I155" s="1" t="str">
        <f>IF(AND(טבלה1013[[#This Row],[CycleNumber]]&gt;1,OR(B156="",טבלה1013[[#This Row],[CycleNumber]]&gt;B154)),IF(OR(AND(טבלה1013[[#This Row],[LengthofCycle]]=28,F154=28),AND(טבלה1013[[#This Row],[LengthofCycle]]=35,F154=35)),1,""),"")</f>
        <v/>
      </c>
      <c r="J155" s="1" t="str">
        <f>IF(AND(טבלה1013[[#This Row],[וסת השבוע]]=1,I154=1,טבלה1013[[#This Row],[CycleNumber]]&gt;B154),1,"")</f>
        <v/>
      </c>
      <c r="K155" s="1" t="str">
        <f>IF(טבלה1013[[#This Row],[CycleNumber]]=1,"",IF(טבלה1013[[#This Row],[וסת השבוע]]=1,0,IF(K154="","",IF(K154=0,IF(טבלה1013[[#This Row],[LengthofCycle]]=28,0,1),IF(K154=1,IF(טבלה1013[[#This Row],[LengthofCycle]]+F154=28*2,0,2),IF(K154=2,IF(טבלה1013[[#This Row],[LengthofCycle]]+F154+F153=28*3,0,3),""))))))</f>
        <v/>
      </c>
      <c r="L155" s="1" t="str">
        <f>IF(טבלה1013[[#This Row],[וסת השבוע]]=1,IF(טבלה1013[[#This Row],[וסת השבוע וההפלגה ביחד]]=1,L154+1,0),IF(AND(טבלה1013[[#This Row],[CycleNumber]]&gt;B154,טבלה1013[[#This Row],[CycleNumber]]&gt;1),IF(טבלה1013[[#This Row],[וסת השבוע פעיל?]]&lt;&gt;"",L154+1,""),""))</f>
        <v/>
      </c>
      <c r="M155" s="1" t="str">
        <f>IF(AND(טבלה1013[[#This Row],[וסת השבוע פעיל?]]&lt;&gt;"",טבלה1013[[#This Row],[CycleNumber]]&lt;B156,B156&lt;&gt;"",טבלה1013[[#This Row],[וסת השבוע פעיל?]]&lt;3),IF(K156=0,IF(AND(טבלה1013[[#This Row],[וסת השבוע פעיל?]]&gt;0,I156=1),0,1),0),"")</f>
        <v/>
      </c>
      <c r="N155" s="1" t="str">
        <f t="shared" si="25"/>
        <v/>
      </c>
      <c r="O155" s="1" t="str">
        <f>IF(AND(טבלה1013[[#This Row],[חיזוי - שבוע]]=1,J156=1),1,"")</f>
        <v/>
      </c>
      <c r="P155" s="1" t="str">
        <f>IF(AND(טבלה1013[[#This Row],[חיזוי טוב עם הפלגה?]]=1,טבלה1013[[#This Row],[וסת קבוע אחרון]]&lt;&gt;28,X154=1),1,"")</f>
        <v/>
      </c>
      <c r="Q155" s="1" t="str">
        <f>IF(AND(טבלה1013[[#This Row],[וסת השבוע פעיל?]]&lt;3,OR(טבלה1013[[#This Row],[CycleNumber]]&gt;B156,B156="")),1,"")</f>
        <v/>
      </c>
      <c r="R155" s="1" t="str">
        <f>IF(טבלה1013[[#This Row],[האישה קבעה וסת שבוע?]]=1,IF(טבלה1013[[#This Row],[וסת השבוע פעיל?]]&lt;3,1,0),"")</f>
        <v/>
      </c>
      <c r="S1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5" s="1">
        <f t="shared" si="22"/>
        <v>0</v>
      </c>
      <c r="U155" s="1">
        <f t="shared" si="23"/>
        <v>0</v>
      </c>
      <c r="V155" s="1">
        <f t="shared" si="24"/>
        <v>0</v>
      </c>
      <c r="W155" s="1" t="str">
        <f>IF(טבלה1013[[#This Row],[3 הפלגות זהות]]="","",IF(טבלה1013[[#This Row],[3 הפלגות זהות]]=1,טבלה1013[[#This Row],[LengthofCycle]],W154))</f>
        <v/>
      </c>
      <c r="Y155" s="1" t="str">
        <f>IF(OR(טבלה1013[[#This Row],[הווסת פעיל?]]=0,טבלה1013[[#This Row],[הווסת פעיל?]]=""),"",SUM(Y154,טבלה1013[[#This Row],[הווסת פעיל?]]))</f>
        <v/>
      </c>
      <c r="Z155" s="1" t="str">
        <f>IF(AND(טבלה1013[[#This Row],[כמה מחזורים עד עקירה]]&lt;&gt;"",Y156=""),טבלה1013[[#This Row],[כמה מחזורים עד עקירה]],"")</f>
        <v/>
      </c>
      <c r="AA155" s="1" t="str">
        <f>IF(AND(טבלה1013[[#This Row],[הווסת פעיל?]]=1,טבלה1013[[#This Row],[וסת קבוע אחרון]]&lt;&gt;W154),טבלה1013[[#This Row],[וסת קבוע אחרון]],"")</f>
        <v/>
      </c>
      <c r="AB155" s="1" t="str">
        <f>IF(AND(טבלה1013[[#This Row],[הווסת פעיל?]]=1,X154=0,טבלה1013[[#This Row],[וסת קבוע אחרון]]=W154),טבלה1013[[#This Row],[וסת קבוע אחרון]],"")</f>
        <v/>
      </c>
      <c r="AC155" s="1" t="str">
        <f>IF(AND(טבלה1013[[#This Row],[הווסת פעיל?]]=1,X154=0,טבלה1013[[#This Row],[וסת קבוע אחרון]]&lt;&gt;W154),1,"")</f>
        <v/>
      </c>
      <c r="AD155" s="1" t="str">
        <f>IF(AND(טבלה1013[[#This Row],[הווסת פעיל?]]&lt;&gt;"",B156=1),טבלה1013[[#This Row],[CycleNumber]],"")</f>
        <v/>
      </c>
      <c r="AE155" s="1" t="str">
        <f>IF(AND(טבלה1013[[#This Row],[הווסת פעיל?]]&lt;&gt;"",X154=""),טבלה1013[[#This Row],[CycleNumber]],"")</f>
        <v/>
      </c>
      <c r="AF155" s="1" t="str">
        <f>IF(B156=1,"",IF(טבלה1013[[#This Row],[הווסת פעיל?]]=1,IF(טבלה1013[[#This Row],[וסת קבוע אחרון]]=F156,1,0),""))</f>
        <v/>
      </c>
      <c r="AG155" s="1" t="str">
        <f>IF(B156=1,"",IF(טבלה1013[[#This Row],[הווסת פעיל?]]=1,IF(OR(טבלה1013[[#This Row],[וסת קבוע אחרון]]=F156,F156=טבלה1013[[#This Row],[LengthofCycle]]),1,0),""))</f>
        <v/>
      </c>
      <c r="AH155" s="1" t="str">
        <f>IF(B156=1,"",IF(טבלה1013[[#This Row],[הווסת פעיל?]]=1,IF(OR(טבלה1013[[#This Row],[וסת קבוע אחרון]]=F156,F156=טבלה1013[[#This Row],[LengthofCycle]],AND(טבלה1013[[#This Row],[LengthofCycle]]&lt;&gt;טבלה1013[[#This Row],[וסת קבוע אחרון]],OR(F156=28,F156=29))),1,0),""))</f>
        <v/>
      </c>
      <c r="AI155" s="1" t="str">
        <f>IF(AND(טבלה1013[[#This Row],[הווסת פעיל?]]=1,B156=1),1,"")</f>
        <v/>
      </c>
      <c r="AJ155" s="4">
        <f>IF(AND(טבלה1013[[#This Row],[הווסת פעיל?]]&lt;&gt;1,B156&lt;&gt;1,B156&lt;&gt;""),IF(טבלה1013[[#This Row],[LengthofCycle]]=F156,1,0),"")</f>
        <v>0</v>
      </c>
      <c r="AK155" s="4">
        <f>IF(AND(טבלה1013[[#This Row],[הווסת פעיל?]]&lt;&gt;1,B156&lt;&gt;1,B156&lt;&gt;""),IF(OR(טבלה1013[[#This Row],[LengthofCycle]]=F156,F156=29),1,0),"")</f>
        <v>0</v>
      </c>
      <c r="AL155" s="4">
        <f>IF(AND(טבלה1013[[#This Row],[הווסת פעיל?]]&lt;&gt;1,B156&lt;&gt;1,B156&lt;&gt;""),IF(OR(טבלה1013[[#This Row],[LengthofCycle]]=F156,F156=29,F156=28),1,0),"")</f>
        <v>0</v>
      </c>
      <c r="AY155" s="1">
        <f t="shared" si="26"/>
        <v>0</v>
      </c>
      <c r="AZ155" s="2" t="e">
        <f t="shared" si="27"/>
        <v>#DIV/0!</v>
      </c>
      <c r="BA155" s="2" t="e">
        <f t="shared" si="28"/>
        <v>#DIV/0!</v>
      </c>
    </row>
    <row r="156" spans="1:53" x14ac:dyDescent="0.25">
      <c r="A156" s="1" t="s">
        <v>56</v>
      </c>
      <c r="B156" s="1">
        <v>12</v>
      </c>
      <c r="C156" s="1">
        <v>1</v>
      </c>
      <c r="D156" s="1">
        <v>1</v>
      </c>
      <c r="E156" s="1">
        <v>0</v>
      </c>
      <c r="F156" s="1">
        <v>30</v>
      </c>
      <c r="G156" s="1">
        <f>טבלה1013[[#This Row],[LengthofCycle]]+1</f>
        <v>31</v>
      </c>
      <c r="H156" s="1" t="str">
        <f>IF(IFERROR(LOOKUP(טבלה1013[[#This Row],[ClientID]],קביעויות[השבוע]),FALSE)=טבלה1013[[#This Row],[ClientID]],1,"")</f>
        <v/>
      </c>
      <c r="I156" s="1" t="str">
        <f>IF(AND(טבלה1013[[#This Row],[CycleNumber]]&gt;1,OR(B157="",טבלה1013[[#This Row],[CycleNumber]]&gt;B155)),IF(OR(AND(טבלה1013[[#This Row],[LengthofCycle]]=28,F155=28),AND(טבלה1013[[#This Row],[LengthofCycle]]=35,F155=35)),1,""),"")</f>
        <v/>
      </c>
      <c r="J156" s="1" t="str">
        <f>IF(AND(טבלה1013[[#This Row],[וסת השבוע]]=1,I155=1,טבלה1013[[#This Row],[CycleNumber]]&gt;B155),1,"")</f>
        <v/>
      </c>
      <c r="K156" s="1" t="str">
        <f>IF(טבלה1013[[#This Row],[CycleNumber]]=1,"",IF(טבלה1013[[#This Row],[וסת השבוע]]=1,0,IF(K155="","",IF(K155=0,IF(טבלה1013[[#This Row],[LengthofCycle]]=28,0,1),IF(K155=1,IF(טבלה1013[[#This Row],[LengthofCycle]]+F155=28*2,0,2),IF(K155=2,IF(טבלה1013[[#This Row],[LengthofCycle]]+F155+F154=28*3,0,3),""))))))</f>
        <v/>
      </c>
      <c r="L156" s="1" t="str">
        <f>IF(טבלה1013[[#This Row],[וסת השבוע]]=1,IF(טבלה1013[[#This Row],[וסת השבוע וההפלגה ביחד]]=1,L155+1,0),IF(AND(טבלה1013[[#This Row],[CycleNumber]]&gt;B155,טבלה1013[[#This Row],[CycleNumber]]&gt;1),IF(טבלה1013[[#This Row],[וסת השבוע פעיל?]]&lt;&gt;"",L155+1,""),""))</f>
        <v/>
      </c>
      <c r="M156" s="1" t="str">
        <f>IF(AND(טבלה1013[[#This Row],[וסת השבוע פעיל?]]&lt;&gt;"",טבלה1013[[#This Row],[CycleNumber]]&lt;B157,B157&lt;&gt;"",טבלה1013[[#This Row],[וסת השבוע פעיל?]]&lt;3),IF(K157=0,IF(AND(טבלה1013[[#This Row],[וסת השבוע פעיל?]]&gt;0,I157=1),0,1),0),"")</f>
        <v/>
      </c>
      <c r="N156" s="1" t="str">
        <f t="shared" si="25"/>
        <v/>
      </c>
      <c r="O156" s="1" t="str">
        <f>IF(AND(טבלה1013[[#This Row],[חיזוי - שבוע]]=1,J157=1),1,"")</f>
        <v/>
      </c>
      <c r="P156" s="1" t="str">
        <f>IF(AND(טבלה1013[[#This Row],[חיזוי טוב עם הפלגה?]]=1,טבלה1013[[#This Row],[וסת קבוע אחרון]]&lt;&gt;28,X155=1),1,"")</f>
        <v/>
      </c>
      <c r="Q156" s="1" t="str">
        <f>IF(AND(טבלה1013[[#This Row],[וסת השבוע פעיל?]]&lt;3,OR(טבלה1013[[#This Row],[CycleNumber]]&gt;B157,B157="")),1,"")</f>
        <v/>
      </c>
      <c r="R156" s="1" t="str">
        <f>IF(טבלה1013[[#This Row],[האישה קבעה וסת שבוע?]]=1,IF(טבלה1013[[#This Row],[וסת השבוע פעיל?]]&lt;3,1,0),"")</f>
        <v/>
      </c>
      <c r="S1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6" s="1">
        <f t="shared" si="22"/>
        <v>0</v>
      </c>
      <c r="U156" s="1">
        <f t="shared" si="23"/>
        <v>0</v>
      </c>
      <c r="V156" s="1">
        <f t="shared" si="24"/>
        <v>0</v>
      </c>
      <c r="W156" s="1" t="str">
        <f>IF(טבלה1013[[#This Row],[3 הפלגות זהות]]="","",IF(טבלה1013[[#This Row],[3 הפלגות זהות]]=1,טבלה1013[[#This Row],[LengthofCycle]],W155))</f>
        <v/>
      </c>
      <c r="Y156" s="1" t="str">
        <f>IF(OR(טבלה1013[[#This Row],[הווסת פעיל?]]=0,טבלה1013[[#This Row],[הווסת פעיל?]]=""),"",SUM(Y155,טבלה1013[[#This Row],[הווסת פעיל?]]))</f>
        <v/>
      </c>
      <c r="Z156" s="1" t="str">
        <f>IF(AND(טבלה1013[[#This Row],[כמה מחזורים עד עקירה]]&lt;&gt;"",Y157=""),טבלה1013[[#This Row],[כמה מחזורים עד עקירה]],"")</f>
        <v/>
      </c>
      <c r="AA156" s="1" t="str">
        <f>IF(AND(טבלה1013[[#This Row],[הווסת פעיל?]]=1,טבלה1013[[#This Row],[וסת קבוע אחרון]]&lt;&gt;W155),טבלה1013[[#This Row],[וסת קבוע אחרון]],"")</f>
        <v/>
      </c>
      <c r="AB156" s="1" t="str">
        <f>IF(AND(טבלה1013[[#This Row],[הווסת פעיל?]]=1,X155=0,טבלה1013[[#This Row],[וסת קבוע אחרון]]=W155),טבלה1013[[#This Row],[וסת קבוע אחרון]],"")</f>
        <v/>
      </c>
      <c r="AC156" s="1" t="str">
        <f>IF(AND(טבלה1013[[#This Row],[הווסת פעיל?]]=1,X155=0,טבלה1013[[#This Row],[וסת קבוע אחרון]]&lt;&gt;W155),1,"")</f>
        <v/>
      </c>
      <c r="AD156" s="1" t="str">
        <f>IF(AND(טבלה1013[[#This Row],[הווסת פעיל?]]&lt;&gt;"",B157=1),טבלה1013[[#This Row],[CycleNumber]],"")</f>
        <v/>
      </c>
      <c r="AE156" s="1" t="str">
        <f>IF(AND(טבלה1013[[#This Row],[הווסת פעיל?]]&lt;&gt;"",X155=""),טבלה1013[[#This Row],[CycleNumber]],"")</f>
        <v/>
      </c>
      <c r="AF156" s="1" t="str">
        <f>IF(B157=1,"",IF(טבלה1013[[#This Row],[הווסת פעיל?]]=1,IF(טבלה1013[[#This Row],[וסת קבוע אחרון]]=F157,1,0),""))</f>
        <v/>
      </c>
      <c r="AG156" s="1" t="str">
        <f>IF(B157=1,"",IF(טבלה1013[[#This Row],[הווסת פעיל?]]=1,IF(OR(טבלה1013[[#This Row],[וסת קבוע אחרון]]=F157,F157=טבלה1013[[#This Row],[LengthofCycle]]),1,0),""))</f>
        <v/>
      </c>
      <c r="AH156" s="1" t="str">
        <f>IF(B157=1,"",IF(טבלה1013[[#This Row],[הווסת פעיל?]]=1,IF(OR(טבלה1013[[#This Row],[וסת קבוע אחרון]]=F157,F157=טבלה1013[[#This Row],[LengthofCycle]],AND(טבלה1013[[#This Row],[LengthofCycle]]&lt;&gt;טבלה1013[[#This Row],[וסת קבוע אחרון]],OR(F157=28,F157=29))),1,0),""))</f>
        <v/>
      </c>
      <c r="AI156" s="1" t="str">
        <f>IF(AND(טבלה1013[[#This Row],[הווסת פעיל?]]=1,B157=1),1,"")</f>
        <v/>
      </c>
      <c r="AJ156" s="4" t="str">
        <f>IF(AND(טבלה1013[[#This Row],[הווסת פעיל?]]&lt;&gt;1,B157&lt;&gt;1,B157&lt;&gt;""),IF(טבלה1013[[#This Row],[LengthofCycle]]=F157,1,0),"")</f>
        <v/>
      </c>
      <c r="AK156" s="4" t="str">
        <f>IF(AND(טבלה1013[[#This Row],[הווסת פעיל?]]&lt;&gt;1,B157&lt;&gt;1,B157&lt;&gt;""),IF(OR(טבלה1013[[#This Row],[LengthofCycle]]=F157,F157=29),1,0),"")</f>
        <v/>
      </c>
      <c r="AL156" s="4" t="str">
        <f>IF(AND(טבלה1013[[#This Row],[הווסת פעיל?]]&lt;&gt;1,B157&lt;&gt;1,B157&lt;&gt;""),IF(OR(טבלה1013[[#This Row],[LengthofCycle]]=F157,F157=29,F157=28),1,0),"")</f>
        <v/>
      </c>
      <c r="AY156" s="1">
        <f t="shared" si="26"/>
        <v>0</v>
      </c>
      <c r="AZ156" s="2" t="e">
        <f t="shared" si="27"/>
        <v>#DIV/0!</v>
      </c>
      <c r="BA156" s="2" t="e">
        <f t="shared" si="28"/>
        <v>#DIV/0!</v>
      </c>
    </row>
    <row r="157" spans="1:53" x14ac:dyDescent="0.25">
      <c r="A157" s="1" t="s">
        <v>57</v>
      </c>
      <c r="B157" s="1">
        <v>1</v>
      </c>
      <c r="C157" s="1">
        <v>0</v>
      </c>
      <c r="D157" s="1">
        <v>1</v>
      </c>
      <c r="E157" s="1">
        <v>0</v>
      </c>
      <c r="F157" s="1">
        <v>31</v>
      </c>
      <c r="G157" s="1">
        <f>טבלה1013[[#This Row],[LengthofCycle]]+1</f>
        <v>32</v>
      </c>
      <c r="H157" s="1" t="str">
        <f>IF(IFERROR(LOOKUP(טבלה1013[[#This Row],[ClientID]],קביעויות[השבוע]),FALSE)=טבלה1013[[#This Row],[ClientID]],1,"")</f>
        <v/>
      </c>
      <c r="I157" s="1" t="str">
        <f>IF(AND(טבלה1013[[#This Row],[CycleNumber]]&gt;1,OR(B158="",טבלה1013[[#This Row],[CycleNumber]]&gt;B156)),IF(OR(AND(טבלה1013[[#This Row],[LengthofCycle]]=28,F156=28),AND(טבלה1013[[#This Row],[LengthofCycle]]=35,F156=35)),1,""),"")</f>
        <v/>
      </c>
      <c r="J157" s="1" t="str">
        <f>IF(AND(טבלה1013[[#This Row],[וסת השבוע]]=1,I156=1,טבלה1013[[#This Row],[CycleNumber]]&gt;B156),1,"")</f>
        <v/>
      </c>
      <c r="K157" s="1" t="str">
        <f>IF(טבלה1013[[#This Row],[CycleNumber]]=1,"",IF(טבלה1013[[#This Row],[וסת השבוע]]=1,0,IF(K156="","",IF(K156=0,IF(טבלה1013[[#This Row],[LengthofCycle]]=28,0,1),IF(K156=1,IF(טבלה1013[[#This Row],[LengthofCycle]]+F156=28*2,0,2),IF(K156=2,IF(טבלה1013[[#This Row],[LengthofCycle]]+F156+F155=28*3,0,3),""))))))</f>
        <v/>
      </c>
      <c r="L157" s="1" t="str">
        <f>IF(טבלה1013[[#This Row],[וסת השבוע]]=1,IF(טבלה1013[[#This Row],[וסת השבוע וההפלגה ביחד]]=1,L156+1,0),IF(AND(טבלה1013[[#This Row],[CycleNumber]]&gt;B156,טבלה1013[[#This Row],[CycleNumber]]&gt;1),IF(טבלה1013[[#This Row],[וסת השבוע פעיל?]]&lt;&gt;"",L156+1,""),""))</f>
        <v/>
      </c>
      <c r="M157" s="1" t="str">
        <f>IF(AND(טבלה1013[[#This Row],[וסת השבוע פעיל?]]&lt;&gt;"",טבלה1013[[#This Row],[CycleNumber]]&lt;B158,B158&lt;&gt;"",טבלה1013[[#This Row],[וסת השבוע פעיל?]]&lt;3),IF(K158=0,IF(AND(טבלה1013[[#This Row],[וסת השבוע פעיל?]]&gt;0,I158=1),0,1),0),"")</f>
        <v/>
      </c>
      <c r="N157" s="1" t="str">
        <f t="shared" si="25"/>
        <v/>
      </c>
      <c r="O157" s="1" t="str">
        <f>IF(AND(טבלה1013[[#This Row],[חיזוי - שבוע]]=1,J158=1),1,"")</f>
        <v/>
      </c>
      <c r="P157" s="1" t="str">
        <f>IF(AND(טבלה1013[[#This Row],[חיזוי טוב עם הפלגה?]]=1,טבלה1013[[#This Row],[וסת קבוע אחרון]]&lt;&gt;28,X156=1),1,"")</f>
        <v/>
      </c>
      <c r="Q157" s="1" t="str">
        <f>IF(AND(טבלה1013[[#This Row],[וסת השבוע פעיל?]]&lt;3,OR(טבלה1013[[#This Row],[CycleNumber]]&gt;B158,B158="")),1,"")</f>
        <v/>
      </c>
      <c r="R157" s="1" t="str">
        <f>IF(טבלה1013[[#This Row],[האישה קבעה וסת שבוע?]]=1,IF(טבלה1013[[#This Row],[וסת השבוע פעיל?]]&lt;3,1,0),"")</f>
        <v/>
      </c>
      <c r="S1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7" s="1" t="str">
        <f t="shared" si="22"/>
        <v/>
      </c>
      <c r="U157" s="1" t="str">
        <f t="shared" si="23"/>
        <v/>
      </c>
      <c r="V157" s="1" t="str">
        <f t="shared" si="24"/>
        <v/>
      </c>
      <c r="W157" s="1" t="str">
        <f>IF(טבלה1013[[#This Row],[3 הפלגות זהות]]="","",IF(טבלה1013[[#This Row],[3 הפלגות זהות]]=1,טבלה1013[[#This Row],[LengthofCycle]],W156))</f>
        <v/>
      </c>
      <c r="Y157" s="1" t="str">
        <f>IF(OR(טבלה1013[[#This Row],[הווסת פעיל?]]=0,טבלה1013[[#This Row],[הווסת פעיל?]]=""),"",SUM(Y156,טבלה1013[[#This Row],[הווסת פעיל?]]))</f>
        <v/>
      </c>
      <c r="Z157" s="1" t="str">
        <f>IF(AND(טבלה1013[[#This Row],[כמה מחזורים עד עקירה]]&lt;&gt;"",Y158=""),טבלה1013[[#This Row],[כמה מחזורים עד עקירה]],"")</f>
        <v/>
      </c>
      <c r="AA157" s="1" t="str">
        <f>IF(AND(טבלה1013[[#This Row],[הווסת פעיל?]]=1,טבלה1013[[#This Row],[וסת קבוע אחרון]]&lt;&gt;W156),טבלה1013[[#This Row],[וסת קבוע אחרון]],"")</f>
        <v/>
      </c>
      <c r="AB157" s="1" t="str">
        <f>IF(AND(טבלה1013[[#This Row],[הווסת פעיל?]]=1,X156=0,טבלה1013[[#This Row],[וסת קבוע אחרון]]=W156),טבלה1013[[#This Row],[וסת קבוע אחרון]],"")</f>
        <v/>
      </c>
      <c r="AC157" s="1" t="str">
        <f>IF(AND(טבלה1013[[#This Row],[הווסת פעיל?]]=1,X156=0,טבלה1013[[#This Row],[וסת קבוע אחרון]]&lt;&gt;W156),1,"")</f>
        <v/>
      </c>
      <c r="AD157" s="1" t="str">
        <f>IF(AND(טבלה1013[[#This Row],[הווסת פעיל?]]&lt;&gt;"",B158=1),טבלה1013[[#This Row],[CycleNumber]],"")</f>
        <v/>
      </c>
      <c r="AE157" s="1" t="str">
        <f>IF(AND(טבלה1013[[#This Row],[הווסת פעיל?]]&lt;&gt;"",X156=""),טבלה1013[[#This Row],[CycleNumber]],"")</f>
        <v/>
      </c>
      <c r="AF157" s="1" t="str">
        <f>IF(B158=1,"",IF(טבלה1013[[#This Row],[הווסת פעיל?]]=1,IF(טבלה1013[[#This Row],[וסת קבוע אחרון]]=F158,1,0),""))</f>
        <v/>
      </c>
      <c r="AG157" s="1" t="str">
        <f>IF(B158=1,"",IF(טבלה1013[[#This Row],[הווסת פעיל?]]=1,IF(OR(טבלה1013[[#This Row],[וסת קבוע אחרון]]=F158,F158=טבלה1013[[#This Row],[LengthofCycle]]),1,0),""))</f>
        <v/>
      </c>
      <c r="AH157" s="1" t="str">
        <f>IF(B158=1,"",IF(טבלה1013[[#This Row],[הווסת פעיל?]]=1,IF(OR(טבלה1013[[#This Row],[וסת קבוע אחרון]]=F158,F158=טבלה1013[[#This Row],[LengthofCycle]],AND(טבלה1013[[#This Row],[LengthofCycle]]&lt;&gt;טבלה1013[[#This Row],[וסת קבוע אחרון]],OR(F158=28,F158=29))),1,0),""))</f>
        <v/>
      </c>
      <c r="AI157" s="1" t="str">
        <f>IF(AND(טבלה1013[[#This Row],[הווסת פעיל?]]=1,B158=1),1,"")</f>
        <v/>
      </c>
      <c r="AJ157" s="4">
        <f>IF(AND(טבלה1013[[#This Row],[הווסת פעיל?]]&lt;&gt;1,B158&lt;&gt;1,B158&lt;&gt;""),IF(טבלה1013[[#This Row],[LengthofCycle]]=F158,1,0),"")</f>
        <v>0</v>
      </c>
      <c r="AK157" s="4">
        <f>IF(AND(טבלה1013[[#This Row],[הווסת פעיל?]]&lt;&gt;1,B158&lt;&gt;1,B158&lt;&gt;""),IF(OR(טבלה1013[[#This Row],[LengthofCycle]]=F158,F158=29),1,0),"")</f>
        <v>0</v>
      </c>
      <c r="AL157" s="4">
        <f>IF(AND(טבלה1013[[#This Row],[הווסת פעיל?]]&lt;&gt;1,B158&lt;&gt;1,B158&lt;&gt;""),IF(OR(טבלה1013[[#This Row],[LengthofCycle]]=F158,F158=29,F158=28),1,0),"")</f>
        <v>0</v>
      </c>
      <c r="AY157" s="1">
        <f t="shared" si="26"/>
        <v>0</v>
      </c>
      <c r="AZ157" s="2" t="e">
        <f t="shared" si="27"/>
        <v>#DIV/0!</v>
      </c>
      <c r="BA157" s="2" t="e">
        <f t="shared" si="28"/>
        <v>#DIV/0!</v>
      </c>
    </row>
    <row r="158" spans="1:53" x14ac:dyDescent="0.25">
      <c r="A158" s="1" t="s">
        <v>57</v>
      </c>
      <c r="B158" s="1">
        <v>2</v>
      </c>
      <c r="C158" s="1">
        <v>0</v>
      </c>
      <c r="D158" s="1">
        <v>1</v>
      </c>
      <c r="E158" s="1">
        <v>0</v>
      </c>
      <c r="F158" s="1">
        <v>27</v>
      </c>
      <c r="G158" s="1">
        <f>טבלה1013[[#This Row],[LengthofCycle]]+1</f>
        <v>28</v>
      </c>
      <c r="H158" s="1" t="str">
        <f>IF(IFERROR(LOOKUP(טבלה1013[[#This Row],[ClientID]],קביעויות[השבוע]),FALSE)=טבלה1013[[#This Row],[ClientID]],1,"")</f>
        <v/>
      </c>
      <c r="I158" s="1" t="str">
        <f>IF(AND(טבלה1013[[#This Row],[CycleNumber]]&gt;1,OR(B159="",טבלה1013[[#This Row],[CycleNumber]]&gt;B157)),IF(OR(AND(טבלה1013[[#This Row],[LengthofCycle]]=28,F157=28),AND(טבלה1013[[#This Row],[LengthofCycle]]=35,F157=35)),1,""),"")</f>
        <v/>
      </c>
      <c r="J158" s="1" t="str">
        <f>IF(AND(טבלה1013[[#This Row],[וסת השבוע]]=1,I157=1,טבלה1013[[#This Row],[CycleNumber]]&gt;B157),1,"")</f>
        <v/>
      </c>
      <c r="K158" s="1" t="str">
        <f>IF(טבלה1013[[#This Row],[CycleNumber]]=1,"",IF(טבלה1013[[#This Row],[וסת השבוע]]=1,0,IF(K157="","",IF(K157=0,IF(טבלה1013[[#This Row],[LengthofCycle]]=28,0,1),IF(K157=1,IF(טבלה1013[[#This Row],[LengthofCycle]]+F157=28*2,0,2),IF(K157=2,IF(טבלה1013[[#This Row],[LengthofCycle]]+F157+F156=28*3,0,3),""))))))</f>
        <v/>
      </c>
      <c r="L158" s="1" t="str">
        <f>IF(טבלה1013[[#This Row],[וסת השבוע]]=1,IF(טבלה1013[[#This Row],[וסת השבוע וההפלגה ביחד]]=1,L157+1,0),IF(AND(טבלה1013[[#This Row],[CycleNumber]]&gt;B157,טבלה1013[[#This Row],[CycleNumber]]&gt;1),IF(טבלה1013[[#This Row],[וסת השבוע פעיל?]]&lt;&gt;"",L157+1,""),""))</f>
        <v/>
      </c>
      <c r="M158" s="1" t="str">
        <f>IF(AND(טבלה1013[[#This Row],[וסת השבוע פעיל?]]&lt;&gt;"",טבלה1013[[#This Row],[CycleNumber]]&lt;B159,B159&lt;&gt;"",טבלה1013[[#This Row],[וסת השבוע פעיל?]]&lt;3),IF(K159=0,IF(AND(טבלה1013[[#This Row],[וסת השבוע פעיל?]]&gt;0,I159=1),0,1),0),"")</f>
        <v/>
      </c>
      <c r="N158" s="1" t="str">
        <f t="shared" si="25"/>
        <v/>
      </c>
      <c r="O158" s="1" t="str">
        <f>IF(AND(טבלה1013[[#This Row],[חיזוי - שבוע]]=1,J159=1),1,"")</f>
        <v/>
      </c>
      <c r="P158" s="1" t="str">
        <f>IF(AND(טבלה1013[[#This Row],[חיזוי טוב עם הפלגה?]]=1,טבלה1013[[#This Row],[וסת קבוע אחרון]]&lt;&gt;28,X157=1),1,"")</f>
        <v/>
      </c>
      <c r="Q158" s="1" t="str">
        <f>IF(AND(טבלה1013[[#This Row],[וסת השבוע פעיל?]]&lt;3,OR(טבלה1013[[#This Row],[CycleNumber]]&gt;B159,B159="")),1,"")</f>
        <v/>
      </c>
      <c r="R158" s="1" t="str">
        <f>IF(טבלה1013[[#This Row],[האישה קבעה וסת שבוע?]]=1,IF(טבלה1013[[#This Row],[וסת השבוע פעיל?]]&lt;3,1,0),"")</f>
        <v/>
      </c>
      <c r="S1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8" s="1" t="str">
        <f t="shared" si="22"/>
        <v/>
      </c>
      <c r="U158" s="1" t="str">
        <f t="shared" si="23"/>
        <v/>
      </c>
      <c r="V158" s="1" t="str">
        <f t="shared" si="24"/>
        <v/>
      </c>
      <c r="W158" s="1" t="str">
        <f>IF(טבלה1013[[#This Row],[3 הפלגות זהות]]="","",IF(טבלה1013[[#This Row],[3 הפלגות זהות]]=1,טבלה1013[[#This Row],[LengthofCycle]],W157))</f>
        <v/>
      </c>
      <c r="Y158" s="1" t="str">
        <f>IF(OR(טבלה1013[[#This Row],[הווסת פעיל?]]=0,טבלה1013[[#This Row],[הווסת פעיל?]]=""),"",SUM(Y157,טבלה1013[[#This Row],[הווסת פעיל?]]))</f>
        <v/>
      </c>
      <c r="Z158" s="1" t="str">
        <f>IF(AND(טבלה1013[[#This Row],[כמה מחזורים עד עקירה]]&lt;&gt;"",Y159=""),טבלה1013[[#This Row],[כמה מחזורים עד עקירה]],"")</f>
        <v/>
      </c>
      <c r="AA158" s="1" t="str">
        <f>IF(AND(טבלה1013[[#This Row],[הווסת פעיל?]]=1,טבלה1013[[#This Row],[וסת קבוע אחרון]]&lt;&gt;W157),טבלה1013[[#This Row],[וסת קבוע אחרון]],"")</f>
        <v/>
      </c>
      <c r="AB158" s="1" t="str">
        <f>IF(AND(טבלה1013[[#This Row],[הווסת פעיל?]]=1,X157=0,טבלה1013[[#This Row],[וסת קבוע אחרון]]=W157),טבלה1013[[#This Row],[וסת קבוע אחרון]],"")</f>
        <v/>
      </c>
      <c r="AC158" s="1" t="str">
        <f>IF(AND(טבלה1013[[#This Row],[הווסת פעיל?]]=1,X157=0,טבלה1013[[#This Row],[וסת קבוע אחרון]]&lt;&gt;W157),1,"")</f>
        <v/>
      </c>
      <c r="AD158" s="1" t="str">
        <f>IF(AND(טבלה1013[[#This Row],[הווסת פעיל?]]&lt;&gt;"",B159=1),טבלה1013[[#This Row],[CycleNumber]],"")</f>
        <v/>
      </c>
      <c r="AE158" s="1" t="str">
        <f>IF(AND(טבלה1013[[#This Row],[הווסת פעיל?]]&lt;&gt;"",X157=""),טבלה1013[[#This Row],[CycleNumber]],"")</f>
        <v/>
      </c>
      <c r="AF158" s="1" t="str">
        <f>IF(B159=1,"",IF(טבלה1013[[#This Row],[הווסת פעיל?]]=1,IF(טבלה1013[[#This Row],[וסת קבוע אחרון]]=F159,1,0),""))</f>
        <v/>
      </c>
      <c r="AG158" s="1" t="str">
        <f>IF(B159=1,"",IF(טבלה1013[[#This Row],[הווסת פעיל?]]=1,IF(OR(טבלה1013[[#This Row],[וסת קבוע אחרון]]=F159,F159=טבלה1013[[#This Row],[LengthofCycle]]),1,0),""))</f>
        <v/>
      </c>
      <c r="AH158" s="1" t="str">
        <f>IF(B159=1,"",IF(טבלה1013[[#This Row],[הווסת פעיל?]]=1,IF(OR(טבלה1013[[#This Row],[וסת קבוע אחרון]]=F159,F159=טבלה1013[[#This Row],[LengthofCycle]],AND(טבלה1013[[#This Row],[LengthofCycle]]&lt;&gt;טבלה1013[[#This Row],[וסת קבוע אחרון]],OR(F159=28,F159=29))),1,0),""))</f>
        <v/>
      </c>
      <c r="AI158" s="1" t="str">
        <f>IF(AND(טבלה1013[[#This Row],[הווסת פעיל?]]=1,B159=1),1,"")</f>
        <v/>
      </c>
      <c r="AJ158" s="4">
        <f>IF(AND(טבלה1013[[#This Row],[הווסת פעיל?]]&lt;&gt;1,B159&lt;&gt;1,B159&lt;&gt;""),IF(טבלה1013[[#This Row],[LengthofCycle]]=F159,1,0),"")</f>
        <v>0</v>
      </c>
      <c r="AK158" s="4">
        <f>IF(AND(טבלה1013[[#This Row],[הווסת פעיל?]]&lt;&gt;1,B159&lt;&gt;1,B159&lt;&gt;""),IF(OR(טבלה1013[[#This Row],[LengthofCycle]]=F159,F159=29),1,0),"")</f>
        <v>1</v>
      </c>
      <c r="AL158" s="4">
        <f>IF(AND(טבלה1013[[#This Row],[הווסת פעיל?]]&lt;&gt;1,B159&lt;&gt;1,B159&lt;&gt;""),IF(OR(טבלה1013[[#This Row],[LengthofCycle]]=F159,F159=29,F159=28),1,0),"")</f>
        <v>1</v>
      </c>
      <c r="AY158" s="1">
        <f t="shared" si="26"/>
        <v>0</v>
      </c>
      <c r="AZ158" s="2" t="e">
        <f t="shared" si="27"/>
        <v>#DIV/0!</v>
      </c>
      <c r="BA158" s="2" t="e">
        <f t="shared" si="28"/>
        <v>#DIV/0!</v>
      </c>
    </row>
    <row r="159" spans="1:53" x14ac:dyDescent="0.25">
      <c r="A159" s="1" t="s">
        <v>57</v>
      </c>
      <c r="B159" s="1">
        <v>3</v>
      </c>
      <c r="C159" s="1">
        <v>0</v>
      </c>
      <c r="D159" s="1">
        <v>1</v>
      </c>
      <c r="E159" s="1">
        <v>0</v>
      </c>
      <c r="F159" s="1">
        <v>29</v>
      </c>
      <c r="G159" s="1">
        <f>טבלה1013[[#This Row],[LengthofCycle]]+1</f>
        <v>30</v>
      </c>
      <c r="H159" s="1" t="str">
        <f>IF(IFERROR(LOOKUP(טבלה1013[[#This Row],[ClientID]],קביעויות[השבוע]),FALSE)=טבלה1013[[#This Row],[ClientID]],1,"")</f>
        <v/>
      </c>
      <c r="I159" s="1" t="str">
        <f>IF(AND(טבלה1013[[#This Row],[CycleNumber]]&gt;1,OR(B160="",טבלה1013[[#This Row],[CycleNumber]]&gt;B158)),IF(OR(AND(טבלה1013[[#This Row],[LengthofCycle]]=28,F158=28),AND(טבלה1013[[#This Row],[LengthofCycle]]=35,F158=35)),1,""),"")</f>
        <v/>
      </c>
      <c r="J159" s="1" t="str">
        <f>IF(AND(טבלה1013[[#This Row],[וסת השבוע]]=1,I158=1,טבלה1013[[#This Row],[CycleNumber]]&gt;B158),1,"")</f>
        <v/>
      </c>
      <c r="K159" s="1" t="str">
        <f>IF(טבלה1013[[#This Row],[CycleNumber]]=1,"",IF(טבלה1013[[#This Row],[וסת השבוע]]=1,0,IF(K158="","",IF(K158=0,IF(טבלה1013[[#This Row],[LengthofCycle]]=28,0,1),IF(K158=1,IF(טבלה1013[[#This Row],[LengthofCycle]]+F158=28*2,0,2),IF(K158=2,IF(טבלה1013[[#This Row],[LengthofCycle]]+F158+F157=28*3,0,3),""))))))</f>
        <v/>
      </c>
      <c r="L159" s="1" t="str">
        <f>IF(טבלה1013[[#This Row],[וסת השבוע]]=1,IF(טבלה1013[[#This Row],[וסת השבוע וההפלגה ביחד]]=1,L158+1,0),IF(AND(טבלה1013[[#This Row],[CycleNumber]]&gt;B158,טבלה1013[[#This Row],[CycleNumber]]&gt;1),IF(טבלה1013[[#This Row],[וסת השבוע פעיל?]]&lt;&gt;"",L158+1,""),""))</f>
        <v/>
      </c>
      <c r="M159" s="1" t="str">
        <f>IF(AND(טבלה1013[[#This Row],[וסת השבוע פעיל?]]&lt;&gt;"",טבלה1013[[#This Row],[CycleNumber]]&lt;B160,B160&lt;&gt;"",טבלה1013[[#This Row],[וסת השבוע פעיל?]]&lt;3),IF(K160=0,IF(AND(טבלה1013[[#This Row],[וסת השבוע פעיל?]]&gt;0,I160=1),0,1),0),"")</f>
        <v/>
      </c>
      <c r="N159" s="1" t="str">
        <f t="shared" si="25"/>
        <v/>
      </c>
      <c r="O159" s="1" t="str">
        <f>IF(AND(טבלה1013[[#This Row],[חיזוי - שבוע]]=1,J160=1),1,"")</f>
        <v/>
      </c>
      <c r="P159" s="1" t="str">
        <f>IF(AND(טבלה1013[[#This Row],[חיזוי טוב עם הפלגה?]]=1,טבלה1013[[#This Row],[וסת קבוע אחרון]]&lt;&gt;28,X158=1),1,"")</f>
        <v/>
      </c>
      <c r="Q159" s="1" t="str">
        <f>IF(AND(טבלה1013[[#This Row],[וסת השבוע פעיל?]]&lt;3,OR(טבלה1013[[#This Row],[CycleNumber]]&gt;B160,B160="")),1,"")</f>
        <v/>
      </c>
      <c r="R159" s="1" t="str">
        <f>IF(טבלה1013[[#This Row],[האישה קבעה וסת שבוע?]]=1,IF(טבלה1013[[#This Row],[וסת השבוע פעיל?]]&lt;3,1,0),"")</f>
        <v/>
      </c>
      <c r="S1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9" s="1">
        <f t="shared" si="22"/>
        <v>0</v>
      </c>
      <c r="U159" s="1" t="str">
        <f t="shared" si="23"/>
        <v/>
      </c>
      <c r="V159" s="1" t="str">
        <f t="shared" si="24"/>
        <v/>
      </c>
      <c r="W159" s="1" t="str">
        <f>IF(טבלה1013[[#This Row],[3 הפלגות זהות]]="","",IF(טבלה1013[[#This Row],[3 הפלגות זהות]]=1,טבלה1013[[#This Row],[LengthofCycle]],W158))</f>
        <v/>
      </c>
      <c r="Y159" s="1" t="str">
        <f>IF(OR(טבלה1013[[#This Row],[הווסת פעיל?]]=0,טבלה1013[[#This Row],[הווסת פעיל?]]=""),"",SUM(Y158,טבלה1013[[#This Row],[הווסת פעיל?]]))</f>
        <v/>
      </c>
      <c r="Z159" s="1" t="str">
        <f>IF(AND(טבלה1013[[#This Row],[כמה מחזורים עד עקירה]]&lt;&gt;"",Y160=""),טבלה1013[[#This Row],[כמה מחזורים עד עקירה]],"")</f>
        <v/>
      </c>
      <c r="AA159" s="1" t="str">
        <f>IF(AND(טבלה1013[[#This Row],[הווסת פעיל?]]=1,טבלה1013[[#This Row],[וסת קבוע אחרון]]&lt;&gt;W158),טבלה1013[[#This Row],[וסת קבוע אחרון]],"")</f>
        <v/>
      </c>
      <c r="AB159" s="1" t="str">
        <f>IF(AND(טבלה1013[[#This Row],[הווסת פעיל?]]=1,X158=0,טבלה1013[[#This Row],[וסת קבוע אחרון]]=W158),טבלה1013[[#This Row],[וסת קבוע אחרון]],"")</f>
        <v/>
      </c>
      <c r="AC159" s="1" t="str">
        <f>IF(AND(טבלה1013[[#This Row],[הווסת פעיל?]]=1,X158=0,טבלה1013[[#This Row],[וסת קבוע אחרון]]&lt;&gt;W158),1,"")</f>
        <v/>
      </c>
      <c r="AD159" s="1" t="str">
        <f>IF(AND(טבלה1013[[#This Row],[הווסת פעיל?]]&lt;&gt;"",B160=1),טבלה1013[[#This Row],[CycleNumber]],"")</f>
        <v/>
      </c>
      <c r="AE159" s="1" t="str">
        <f>IF(AND(טבלה1013[[#This Row],[הווסת פעיל?]]&lt;&gt;"",X158=""),טבלה1013[[#This Row],[CycleNumber]],"")</f>
        <v/>
      </c>
      <c r="AF159" s="1" t="str">
        <f>IF(B160=1,"",IF(טבלה1013[[#This Row],[הווסת פעיל?]]=1,IF(טבלה1013[[#This Row],[וסת קבוע אחרון]]=F160,1,0),""))</f>
        <v/>
      </c>
      <c r="AG159" s="1" t="str">
        <f>IF(B160=1,"",IF(טבלה1013[[#This Row],[הווסת פעיל?]]=1,IF(OR(טבלה1013[[#This Row],[וסת קבוע אחרון]]=F160,F160=טבלה1013[[#This Row],[LengthofCycle]]),1,0),""))</f>
        <v/>
      </c>
      <c r="AH159" s="1" t="str">
        <f>IF(B160=1,"",IF(טבלה1013[[#This Row],[הווסת פעיל?]]=1,IF(OR(טבלה1013[[#This Row],[וסת קבוע אחרון]]=F160,F160=טבלה1013[[#This Row],[LengthofCycle]],AND(טבלה1013[[#This Row],[LengthofCycle]]&lt;&gt;טבלה1013[[#This Row],[וסת קבוע אחרון]],OR(F160=28,F160=29))),1,0),""))</f>
        <v/>
      </c>
      <c r="AI159" s="1" t="str">
        <f>IF(AND(טבלה1013[[#This Row],[הווסת פעיל?]]=1,B160=1),1,"")</f>
        <v/>
      </c>
      <c r="AJ159" s="4">
        <f>IF(AND(טבלה1013[[#This Row],[הווסת פעיל?]]&lt;&gt;1,B160&lt;&gt;1,B160&lt;&gt;""),IF(טבלה1013[[#This Row],[LengthofCycle]]=F160,1,0),"")</f>
        <v>0</v>
      </c>
      <c r="AK159" s="4">
        <f>IF(AND(טבלה1013[[#This Row],[הווסת פעיל?]]&lt;&gt;1,B160&lt;&gt;1,B160&lt;&gt;""),IF(OR(טבלה1013[[#This Row],[LengthofCycle]]=F160,F160=29),1,0),"")</f>
        <v>0</v>
      </c>
      <c r="AL159" s="4">
        <f>IF(AND(טבלה1013[[#This Row],[הווסת פעיל?]]&lt;&gt;1,B160&lt;&gt;1,B160&lt;&gt;""),IF(OR(טבלה1013[[#This Row],[LengthofCycle]]=F160,F160=29,F160=28),1,0),"")</f>
        <v>0</v>
      </c>
      <c r="AY159" s="1">
        <f t="shared" si="26"/>
        <v>0</v>
      </c>
      <c r="AZ159" s="2" t="e">
        <f t="shared" si="27"/>
        <v>#DIV/0!</v>
      </c>
      <c r="BA159" s="2" t="e">
        <f t="shared" si="28"/>
        <v>#DIV/0!</v>
      </c>
    </row>
    <row r="160" spans="1:53" x14ac:dyDescent="0.25">
      <c r="A160" s="1" t="s">
        <v>57</v>
      </c>
      <c r="B160" s="1">
        <v>4</v>
      </c>
      <c r="C160" s="1">
        <v>0</v>
      </c>
      <c r="D160" s="1">
        <v>1</v>
      </c>
      <c r="E160" s="1">
        <v>0</v>
      </c>
      <c r="F160" s="1">
        <v>25</v>
      </c>
      <c r="G160" s="1">
        <f>טבלה1013[[#This Row],[LengthofCycle]]+1</f>
        <v>26</v>
      </c>
      <c r="H160" s="1" t="str">
        <f>IF(IFERROR(LOOKUP(טבלה1013[[#This Row],[ClientID]],קביעויות[השבוע]),FALSE)=טבלה1013[[#This Row],[ClientID]],1,"")</f>
        <v/>
      </c>
      <c r="I160" s="1" t="str">
        <f>IF(AND(טבלה1013[[#This Row],[CycleNumber]]&gt;1,OR(B161="",טבלה1013[[#This Row],[CycleNumber]]&gt;B159)),IF(OR(AND(טבלה1013[[#This Row],[LengthofCycle]]=28,F159=28),AND(טבלה1013[[#This Row],[LengthofCycle]]=35,F159=35)),1,""),"")</f>
        <v/>
      </c>
      <c r="J160" s="1" t="str">
        <f>IF(AND(טבלה1013[[#This Row],[וסת השבוע]]=1,I159=1,טבלה1013[[#This Row],[CycleNumber]]&gt;B159),1,"")</f>
        <v/>
      </c>
      <c r="K160" s="1" t="str">
        <f>IF(טבלה1013[[#This Row],[CycleNumber]]=1,"",IF(טבלה1013[[#This Row],[וסת השבוע]]=1,0,IF(K159="","",IF(K159=0,IF(טבלה1013[[#This Row],[LengthofCycle]]=28,0,1),IF(K159=1,IF(טבלה1013[[#This Row],[LengthofCycle]]+F159=28*2,0,2),IF(K159=2,IF(טבלה1013[[#This Row],[LengthofCycle]]+F159+F158=28*3,0,3),""))))))</f>
        <v/>
      </c>
      <c r="L160" s="1" t="str">
        <f>IF(טבלה1013[[#This Row],[וסת השבוע]]=1,IF(טבלה1013[[#This Row],[וסת השבוע וההפלגה ביחד]]=1,L159+1,0),IF(AND(טבלה1013[[#This Row],[CycleNumber]]&gt;B159,טבלה1013[[#This Row],[CycleNumber]]&gt;1),IF(טבלה1013[[#This Row],[וסת השבוע פעיל?]]&lt;&gt;"",L159+1,""),""))</f>
        <v/>
      </c>
      <c r="M160" s="1" t="str">
        <f>IF(AND(טבלה1013[[#This Row],[וסת השבוע פעיל?]]&lt;&gt;"",טבלה1013[[#This Row],[CycleNumber]]&lt;B161,B161&lt;&gt;"",טבלה1013[[#This Row],[וסת השבוע פעיל?]]&lt;3),IF(K161=0,IF(AND(טבלה1013[[#This Row],[וסת השבוע פעיל?]]&gt;0,I161=1),0,1),0),"")</f>
        <v/>
      </c>
      <c r="N160" s="1" t="str">
        <f t="shared" si="25"/>
        <v/>
      </c>
      <c r="O160" s="1" t="str">
        <f>IF(AND(טבלה1013[[#This Row],[חיזוי - שבוע]]=1,J161=1),1,"")</f>
        <v/>
      </c>
      <c r="P160" s="1" t="str">
        <f>IF(AND(טבלה1013[[#This Row],[חיזוי טוב עם הפלגה?]]=1,טבלה1013[[#This Row],[וסת קבוע אחרון]]&lt;&gt;28,X159=1),1,"")</f>
        <v/>
      </c>
      <c r="Q160" s="1" t="str">
        <f>IF(AND(טבלה1013[[#This Row],[וסת השבוע פעיל?]]&lt;3,OR(טבלה1013[[#This Row],[CycleNumber]]&gt;B161,B161="")),1,"")</f>
        <v/>
      </c>
      <c r="R160" s="1" t="str">
        <f>IF(טבלה1013[[#This Row],[האישה קבעה וסת שבוע?]]=1,IF(טבלה1013[[#This Row],[וסת השבוע פעיל?]]&lt;3,1,0),"")</f>
        <v/>
      </c>
      <c r="S1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0" s="1">
        <f t="shared" si="22"/>
        <v>0</v>
      </c>
      <c r="U160" s="1">
        <f t="shared" si="23"/>
        <v>0</v>
      </c>
      <c r="V160" s="1" t="str">
        <f t="shared" si="24"/>
        <v/>
      </c>
      <c r="W160" s="1" t="str">
        <f>IF(טבלה1013[[#This Row],[3 הפלגות זהות]]="","",IF(טבלה1013[[#This Row],[3 הפלגות זהות]]=1,טבלה1013[[#This Row],[LengthofCycle]],W159))</f>
        <v/>
      </c>
      <c r="Y160" s="1" t="str">
        <f>IF(OR(טבלה1013[[#This Row],[הווסת פעיל?]]=0,טבלה1013[[#This Row],[הווסת פעיל?]]=""),"",SUM(Y159,טבלה1013[[#This Row],[הווסת פעיל?]]))</f>
        <v/>
      </c>
      <c r="Z160" s="1" t="str">
        <f>IF(AND(טבלה1013[[#This Row],[כמה מחזורים עד עקירה]]&lt;&gt;"",Y161=""),טבלה1013[[#This Row],[כמה מחזורים עד עקירה]],"")</f>
        <v/>
      </c>
      <c r="AA160" s="1" t="str">
        <f>IF(AND(טבלה1013[[#This Row],[הווסת פעיל?]]=1,טבלה1013[[#This Row],[וסת קבוע אחרון]]&lt;&gt;W159),טבלה1013[[#This Row],[וסת קבוע אחרון]],"")</f>
        <v/>
      </c>
      <c r="AB160" s="1" t="str">
        <f>IF(AND(טבלה1013[[#This Row],[הווסת פעיל?]]=1,X159=0,טבלה1013[[#This Row],[וסת קבוע אחרון]]=W159),טבלה1013[[#This Row],[וסת קבוע אחרון]],"")</f>
        <v/>
      </c>
      <c r="AC160" s="1" t="str">
        <f>IF(AND(טבלה1013[[#This Row],[הווסת פעיל?]]=1,X159=0,טבלה1013[[#This Row],[וסת קבוע אחרון]]&lt;&gt;W159),1,"")</f>
        <v/>
      </c>
      <c r="AD160" s="1" t="str">
        <f>IF(AND(טבלה1013[[#This Row],[הווסת פעיל?]]&lt;&gt;"",B161=1),טבלה1013[[#This Row],[CycleNumber]],"")</f>
        <v/>
      </c>
      <c r="AE160" s="1" t="str">
        <f>IF(AND(טבלה1013[[#This Row],[הווסת פעיל?]]&lt;&gt;"",X159=""),טבלה1013[[#This Row],[CycleNumber]],"")</f>
        <v/>
      </c>
      <c r="AF160" s="1" t="str">
        <f>IF(B161=1,"",IF(טבלה1013[[#This Row],[הווסת פעיל?]]=1,IF(טבלה1013[[#This Row],[וסת קבוע אחרון]]=F161,1,0),""))</f>
        <v/>
      </c>
      <c r="AG160" s="1" t="str">
        <f>IF(B161=1,"",IF(טבלה1013[[#This Row],[הווסת פעיל?]]=1,IF(OR(טבלה1013[[#This Row],[וסת קבוע אחרון]]=F161,F161=טבלה1013[[#This Row],[LengthofCycle]]),1,0),""))</f>
        <v/>
      </c>
      <c r="AH160" s="1" t="str">
        <f>IF(B161=1,"",IF(טבלה1013[[#This Row],[הווסת פעיל?]]=1,IF(OR(טבלה1013[[#This Row],[וסת קבוע אחרון]]=F161,F161=טבלה1013[[#This Row],[LengthofCycle]],AND(טבלה1013[[#This Row],[LengthofCycle]]&lt;&gt;טבלה1013[[#This Row],[וסת קבוע אחרון]],OR(F161=28,F161=29))),1,0),""))</f>
        <v/>
      </c>
      <c r="AI160" s="1" t="str">
        <f>IF(AND(טבלה1013[[#This Row],[הווסת פעיל?]]=1,B161=1),1,"")</f>
        <v/>
      </c>
      <c r="AJ160" s="4">
        <f>IF(AND(טבלה1013[[#This Row],[הווסת פעיל?]]&lt;&gt;1,B161&lt;&gt;1,B161&lt;&gt;""),IF(טבלה1013[[#This Row],[LengthofCycle]]=F161,1,0),"")</f>
        <v>0</v>
      </c>
      <c r="AK160" s="4">
        <f>IF(AND(טבלה1013[[#This Row],[הווסת פעיל?]]&lt;&gt;1,B161&lt;&gt;1,B161&lt;&gt;""),IF(OR(טבלה1013[[#This Row],[LengthofCycle]]=F161,F161=29),1,0),"")</f>
        <v>0</v>
      </c>
      <c r="AL160" s="4">
        <f>IF(AND(טבלה1013[[#This Row],[הווסת פעיל?]]&lt;&gt;1,B161&lt;&gt;1,B161&lt;&gt;""),IF(OR(טבלה1013[[#This Row],[LengthofCycle]]=F161,F161=29,F161=28),1,0),"")</f>
        <v>1</v>
      </c>
      <c r="AY160" s="1">
        <f t="shared" si="26"/>
        <v>0</v>
      </c>
      <c r="AZ160" s="2" t="e">
        <f t="shared" si="27"/>
        <v>#DIV/0!</v>
      </c>
      <c r="BA160" s="2" t="e">
        <f t="shared" si="28"/>
        <v>#DIV/0!</v>
      </c>
    </row>
    <row r="161" spans="1:53" x14ac:dyDescent="0.25">
      <c r="A161" s="1" t="s">
        <v>57</v>
      </c>
      <c r="B161" s="1">
        <v>5</v>
      </c>
      <c r="C161" s="1">
        <v>0</v>
      </c>
      <c r="D161" s="1">
        <v>1</v>
      </c>
      <c r="E161" s="1">
        <v>0</v>
      </c>
      <c r="F161" s="1">
        <v>28</v>
      </c>
      <c r="G161" s="1">
        <f>טבלה1013[[#This Row],[LengthofCycle]]+1</f>
        <v>29</v>
      </c>
      <c r="H161" s="1" t="str">
        <f>IF(IFERROR(LOOKUP(טבלה1013[[#This Row],[ClientID]],קביעויות[השבוע]),FALSE)=טבלה1013[[#This Row],[ClientID]],1,"")</f>
        <v/>
      </c>
      <c r="I161" s="1" t="str">
        <f>IF(AND(טבלה1013[[#This Row],[CycleNumber]]&gt;1,OR(B162="",טבלה1013[[#This Row],[CycleNumber]]&gt;B160)),IF(OR(AND(טבלה1013[[#This Row],[LengthofCycle]]=28,F160=28),AND(טבלה1013[[#This Row],[LengthofCycle]]=35,F160=35)),1,""),"")</f>
        <v/>
      </c>
      <c r="J161" s="1" t="str">
        <f>IF(AND(טבלה1013[[#This Row],[וסת השבוע]]=1,I160=1,טבלה1013[[#This Row],[CycleNumber]]&gt;B160),1,"")</f>
        <v/>
      </c>
      <c r="K161" s="1" t="str">
        <f>IF(טבלה1013[[#This Row],[CycleNumber]]=1,"",IF(טבלה1013[[#This Row],[וסת השבוע]]=1,0,IF(K160="","",IF(K160=0,IF(טבלה1013[[#This Row],[LengthofCycle]]=28,0,1),IF(K160=1,IF(טבלה1013[[#This Row],[LengthofCycle]]+F160=28*2,0,2),IF(K160=2,IF(טבלה1013[[#This Row],[LengthofCycle]]+F160+F159=28*3,0,3),""))))))</f>
        <v/>
      </c>
      <c r="L161" s="1" t="str">
        <f>IF(טבלה1013[[#This Row],[וסת השבוע]]=1,IF(טבלה1013[[#This Row],[וסת השבוע וההפלגה ביחד]]=1,L160+1,0),IF(AND(טבלה1013[[#This Row],[CycleNumber]]&gt;B160,טבלה1013[[#This Row],[CycleNumber]]&gt;1),IF(טבלה1013[[#This Row],[וסת השבוע פעיל?]]&lt;&gt;"",L160+1,""),""))</f>
        <v/>
      </c>
      <c r="M161" s="1" t="str">
        <f>IF(AND(טבלה1013[[#This Row],[וסת השבוע פעיל?]]&lt;&gt;"",טבלה1013[[#This Row],[CycleNumber]]&lt;B162,B162&lt;&gt;"",טבלה1013[[#This Row],[וסת השבוע פעיל?]]&lt;3),IF(K162=0,IF(AND(טבלה1013[[#This Row],[וסת השבוע פעיל?]]&gt;0,I162=1),0,1),0),"")</f>
        <v/>
      </c>
      <c r="N161" s="1" t="str">
        <f t="shared" si="25"/>
        <v/>
      </c>
      <c r="O161" s="1" t="str">
        <f>IF(AND(טבלה1013[[#This Row],[חיזוי - שבוע]]=1,J162=1),1,"")</f>
        <v/>
      </c>
      <c r="P161" s="1" t="str">
        <f>IF(AND(טבלה1013[[#This Row],[חיזוי טוב עם הפלגה?]]=1,טבלה1013[[#This Row],[וסת קבוע אחרון]]&lt;&gt;28,X160=1),1,"")</f>
        <v/>
      </c>
      <c r="Q161" s="1" t="str">
        <f>IF(AND(טבלה1013[[#This Row],[וסת השבוע פעיל?]]&lt;3,OR(טבלה1013[[#This Row],[CycleNumber]]&gt;B162,B162="")),1,"")</f>
        <v/>
      </c>
      <c r="R161" s="1" t="str">
        <f>IF(טבלה1013[[#This Row],[האישה קבעה וסת שבוע?]]=1,IF(טבלה1013[[#This Row],[וסת השבוע פעיל?]]&lt;3,1,0),"")</f>
        <v/>
      </c>
      <c r="S1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1" s="1">
        <f t="shared" si="22"/>
        <v>0</v>
      </c>
      <c r="U161" s="1">
        <f t="shared" si="23"/>
        <v>0</v>
      </c>
      <c r="V161" s="1">
        <f t="shared" si="24"/>
        <v>0</v>
      </c>
      <c r="W161" s="1" t="str">
        <f>IF(טבלה1013[[#This Row],[3 הפלגות זהות]]="","",IF(טבלה1013[[#This Row],[3 הפלגות זהות]]=1,טבלה1013[[#This Row],[LengthofCycle]],W160))</f>
        <v/>
      </c>
      <c r="Y161" s="1" t="str">
        <f>IF(OR(טבלה1013[[#This Row],[הווסת פעיל?]]=0,טבלה1013[[#This Row],[הווסת פעיל?]]=""),"",SUM(Y160,טבלה1013[[#This Row],[הווסת פעיל?]]))</f>
        <v/>
      </c>
      <c r="Z161" s="1" t="str">
        <f>IF(AND(טבלה1013[[#This Row],[כמה מחזורים עד עקירה]]&lt;&gt;"",Y162=""),טבלה1013[[#This Row],[כמה מחזורים עד עקירה]],"")</f>
        <v/>
      </c>
      <c r="AA161" s="1" t="str">
        <f>IF(AND(טבלה1013[[#This Row],[הווסת פעיל?]]=1,טבלה1013[[#This Row],[וסת קבוע אחרון]]&lt;&gt;W160),טבלה1013[[#This Row],[וסת קבוע אחרון]],"")</f>
        <v/>
      </c>
      <c r="AB161" s="1" t="str">
        <f>IF(AND(טבלה1013[[#This Row],[הווסת פעיל?]]=1,X160=0,טבלה1013[[#This Row],[וסת קבוע אחרון]]=W160),טבלה1013[[#This Row],[וסת קבוע אחרון]],"")</f>
        <v/>
      </c>
      <c r="AC161" s="1" t="str">
        <f>IF(AND(טבלה1013[[#This Row],[הווסת פעיל?]]=1,X160=0,טבלה1013[[#This Row],[וסת קבוע אחרון]]&lt;&gt;W160),1,"")</f>
        <v/>
      </c>
      <c r="AD161" s="1" t="str">
        <f>IF(AND(טבלה1013[[#This Row],[הווסת פעיל?]]&lt;&gt;"",B162=1),טבלה1013[[#This Row],[CycleNumber]],"")</f>
        <v/>
      </c>
      <c r="AE161" s="1" t="str">
        <f>IF(AND(טבלה1013[[#This Row],[הווסת פעיל?]]&lt;&gt;"",X160=""),טבלה1013[[#This Row],[CycleNumber]],"")</f>
        <v/>
      </c>
      <c r="AF161" s="1" t="str">
        <f>IF(B162=1,"",IF(טבלה1013[[#This Row],[הווסת פעיל?]]=1,IF(טבלה1013[[#This Row],[וסת קבוע אחרון]]=F162,1,0),""))</f>
        <v/>
      </c>
      <c r="AG161" s="1" t="str">
        <f>IF(B162=1,"",IF(טבלה1013[[#This Row],[הווסת פעיל?]]=1,IF(OR(טבלה1013[[#This Row],[וסת קבוע אחרון]]=F162,F162=טבלה1013[[#This Row],[LengthofCycle]]),1,0),""))</f>
        <v/>
      </c>
      <c r="AH161" s="1" t="str">
        <f>IF(B162=1,"",IF(טבלה1013[[#This Row],[הווסת פעיל?]]=1,IF(OR(טבלה1013[[#This Row],[וסת קבוע אחרון]]=F162,F162=טבלה1013[[#This Row],[LengthofCycle]],AND(טבלה1013[[#This Row],[LengthofCycle]]&lt;&gt;טבלה1013[[#This Row],[וסת קבוע אחרון]],OR(F162=28,F162=29))),1,0),""))</f>
        <v/>
      </c>
      <c r="AI161" s="1" t="str">
        <f>IF(AND(טבלה1013[[#This Row],[הווסת פעיל?]]=1,B162=1),1,"")</f>
        <v/>
      </c>
      <c r="AJ161" s="4">
        <f>IF(AND(טבלה1013[[#This Row],[הווסת פעיל?]]&lt;&gt;1,B162&lt;&gt;1,B162&lt;&gt;""),IF(טבלה1013[[#This Row],[LengthofCycle]]=F162,1,0),"")</f>
        <v>0</v>
      </c>
      <c r="AK161" s="4">
        <f>IF(AND(טבלה1013[[#This Row],[הווסת פעיל?]]&lt;&gt;1,B162&lt;&gt;1,B162&lt;&gt;""),IF(OR(טבלה1013[[#This Row],[LengthofCycle]]=F162,F162=29),1,0),"")</f>
        <v>0</v>
      </c>
      <c r="AL161" s="4">
        <f>IF(AND(טבלה1013[[#This Row],[הווסת פעיל?]]&lt;&gt;1,B162&lt;&gt;1,B162&lt;&gt;""),IF(OR(טבלה1013[[#This Row],[LengthofCycle]]=F162,F162=29,F162=28),1,0),"")</f>
        <v>0</v>
      </c>
      <c r="AY161" s="1">
        <f t="shared" si="26"/>
        <v>0</v>
      </c>
      <c r="AZ161" s="2" t="e">
        <f t="shared" si="27"/>
        <v>#DIV/0!</v>
      </c>
      <c r="BA161" s="2" t="e">
        <f t="shared" si="28"/>
        <v>#DIV/0!</v>
      </c>
    </row>
    <row r="162" spans="1:53" x14ac:dyDescent="0.25">
      <c r="A162" s="1" t="s">
        <v>57</v>
      </c>
      <c r="B162" s="1">
        <v>6</v>
      </c>
      <c r="C162" s="1">
        <v>0</v>
      </c>
      <c r="D162" s="1">
        <v>1</v>
      </c>
      <c r="E162" s="1">
        <v>0</v>
      </c>
      <c r="F162" s="1">
        <v>33</v>
      </c>
      <c r="G162" s="1">
        <f>טבלה1013[[#This Row],[LengthofCycle]]+1</f>
        <v>34</v>
      </c>
      <c r="H162" s="1" t="str">
        <f>IF(IFERROR(LOOKUP(טבלה1013[[#This Row],[ClientID]],קביעויות[השבוע]),FALSE)=טבלה1013[[#This Row],[ClientID]],1,"")</f>
        <v/>
      </c>
      <c r="I162" s="1" t="str">
        <f>IF(AND(טבלה1013[[#This Row],[CycleNumber]]&gt;1,OR(B163="",טבלה1013[[#This Row],[CycleNumber]]&gt;B161)),IF(OR(AND(טבלה1013[[#This Row],[LengthofCycle]]=28,F161=28),AND(טבלה1013[[#This Row],[LengthofCycle]]=35,F161=35)),1,""),"")</f>
        <v/>
      </c>
      <c r="J162" s="1" t="str">
        <f>IF(AND(טבלה1013[[#This Row],[וסת השבוע]]=1,I161=1,טבלה1013[[#This Row],[CycleNumber]]&gt;B161),1,"")</f>
        <v/>
      </c>
      <c r="K162" s="1" t="str">
        <f>IF(טבלה1013[[#This Row],[CycleNumber]]=1,"",IF(טבלה1013[[#This Row],[וסת השבוע]]=1,0,IF(K161="","",IF(K161=0,IF(טבלה1013[[#This Row],[LengthofCycle]]=28,0,1),IF(K161=1,IF(טבלה1013[[#This Row],[LengthofCycle]]+F161=28*2,0,2),IF(K161=2,IF(טבלה1013[[#This Row],[LengthofCycle]]+F161+F160=28*3,0,3),""))))))</f>
        <v/>
      </c>
      <c r="L162" s="1" t="str">
        <f>IF(טבלה1013[[#This Row],[וסת השבוע]]=1,IF(טבלה1013[[#This Row],[וסת השבוע וההפלגה ביחד]]=1,L161+1,0),IF(AND(טבלה1013[[#This Row],[CycleNumber]]&gt;B161,טבלה1013[[#This Row],[CycleNumber]]&gt;1),IF(טבלה1013[[#This Row],[וסת השבוע פעיל?]]&lt;&gt;"",L161+1,""),""))</f>
        <v/>
      </c>
      <c r="M162" s="1" t="str">
        <f>IF(AND(טבלה1013[[#This Row],[וסת השבוע פעיל?]]&lt;&gt;"",טבלה1013[[#This Row],[CycleNumber]]&lt;B163,B163&lt;&gt;"",טבלה1013[[#This Row],[וסת השבוע פעיל?]]&lt;3),IF(K163=0,IF(AND(טבלה1013[[#This Row],[וסת השבוע פעיל?]]&gt;0,I163=1),0,1),0),"")</f>
        <v/>
      </c>
      <c r="N162" s="1" t="str">
        <f t="shared" si="25"/>
        <v/>
      </c>
      <c r="O162" s="1" t="str">
        <f>IF(AND(טבלה1013[[#This Row],[חיזוי - שבוע]]=1,J163=1),1,"")</f>
        <v/>
      </c>
      <c r="P162" s="1" t="str">
        <f>IF(AND(טבלה1013[[#This Row],[חיזוי טוב עם הפלגה?]]=1,טבלה1013[[#This Row],[וסת קבוע אחרון]]&lt;&gt;28,X161=1),1,"")</f>
        <v/>
      </c>
      <c r="Q162" s="1" t="str">
        <f>IF(AND(טבלה1013[[#This Row],[וסת השבוע פעיל?]]&lt;3,OR(טבלה1013[[#This Row],[CycleNumber]]&gt;B163,B163="")),1,"")</f>
        <v/>
      </c>
      <c r="R162" s="1" t="str">
        <f>IF(טבלה1013[[#This Row],[האישה קבעה וסת שבוע?]]=1,IF(טבלה1013[[#This Row],[וסת השבוע פעיל?]]&lt;3,1,0),"")</f>
        <v/>
      </c>
      <c r="S1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2" s="1">
        <f t="shared" si="22"/>
        <v>0</v>
      </c>
      <c r="U162" s="1">
        <f t="shared" si="23"/>
        <v>0</v>
      </c>
      <c r="V162" s="1">
        <f t="shared" si="24"/>
        <v>0</v>
      </c>
      <c r="W162" s="1" t="str">
        <f>IF(טבלה1013[[#This Row],[3 הפלגות זהות]]="","",IF(טבלה1013[[#This Row],[3 הפלגות זהות]]=1,טבלה1013[[#This Row],[LengthofCycle]],W161))</f>
        <v/>
      </c>
      <c r="Y162" s="1" t="str">
        <f>IF(OR(טבלה1013[[#This Row],[הווסת פעיל?]]=0,טבלה1013[[#This Row],[הווסת פעיל?]]=""),"",SUM(Y161,טבלה1013[[#This Row],[הווסת פעיל?]]))</f>
        <v/>
      </c>
      <c r="Z162" s="1" t="str">
        <f>IF(AND(טבלה1013[[#This Row],[כמה מחזורים עד עקירה]]&lt;&gt;"",Y163=""),טבלה1013[[#This Row],[כמה מחזורים עד עקירה]],"")</f>
        <v/>
      </c>
      <c r="AA162" s="1" t="str">
        <f>IF(AND(טבלה1013[[#This Row],[הווסת פעיל?]]=1,טבלה1013[[#This Row],[וסת קבוע אחרון]]&lt;&gt;W161),טבלה1013[[#This Row],[וסת קבוע אחרון]],"")</f>
        <v/>
      </c>
      <c r="AB162" s="1" t="str">
        <f>IF(AND(טבלה1013[[#This Row],[הווסת פעיל?]]=1,X161=0,טבלה1013[[#This Row],[וסת קבוע אחרון]]=W161),טבלה1013[[#This Row],[וסת קבוע אחרון]],"")</f>
        <v/>
      </c>
      <c r="AC162" s="1" t="str">
        <f>IF(AND(טבלה1013[[#This Row],[הווסת פעיל?]]=1,X161=0,טבלה1013[[#This Row],[וסת קבוע אחרון]]&lt;&gt;W161),1,"")</f>
        <v/>
      </c>
      <c r="AD162" s="1" t="str">
        <f>IF(AND(טבלה1013[[#This Row],[הווסת פעיל?]]&lt;&gt;"",B163=1),טבלה1013[[#This Row],[CycleNumber]],"")</f>
        <v/>
      </c>
      <c r="AE162" s="1" t="str">
        <f>IF(AND(טבלה1013[[#This Row],[הווסת פעיל?]]&lt;&gt;"",X161=""),טבלה1013[[#This Row],[CycleNumber]],"")</f>
        <v/>
      </c>
      <c r="AF162" s="1" t="str">
        <f>IF(B163=1,"",IF(טבלה1013[[#This Row],[הווסת פעיל?]]=1,IF(טבלה1013[[#This Row],[וסת קבוע אחרון]]=F163,1,0),""))</f>
        <v/>
      </c>
      <c r="AG162" s="1" t="str">
        <f>IF(B163=1,"",IF(טבלה1013[[#This Row],[הווסת פעיל?]]=1,IF(OR(טבלה1013[[#This Row],[וסת קבוע אחרון]]=F163,F163=טבלה1013[[#This Row],[LengthofCycle]]),1,0),""))</f>
        <v/>
      </c>
      <c r="AH162" s="1" t="str">
        <f>IF(B163=1,"",IF(טבלה1013[[#This Row],[הווסת פעיל?]]=1,IF(OR(טבלה1013[[#This Row],[וסת קבוע אחרון]]=F163,F163=טבלה1013[[#This Row],[LengthofCycle]],AND(טבלה1013[[#This Row],[LengthofCycle]]&lt;&gt;טבלה1013[[#This Row],[וסת קבוע אחרון]],OR(F163=28,F163=29))),1,0),""))</f>
        <v/>
      </c>
      <c r="AI162" s="1" t="str">
        <f>IF(AND(טבלה1013[[#This Row],[הווסת פעיל?]]=1,B163=1),1,"")</f>
        <v/>
      </c>
      <c r="AJ162" s="4">
        <f>IF(AND(טבלה1013[[#This Row],[הווסת פעיל?]]&lt;&gt;1,B163&lt;&gt;1,B163&lt;&gt;""),IF(טבלה1013[[#This Row],[LengthofCycle]]=F163,1,0),"")</f>
        <v>0</v>
      </c>
      <c r="AK162" s="4">
        <f>IF(AND(טבלה1013[[#This Row],[הווסת פעיל?]]&lt;&gt;1,B163&lt;&gt;1,B163&lt;&gt;""),IF(OR(טבלה1013[[#This Row],[LengthofCycle]]=F163,F163=29),1,0),"")</f>
        <v>1</v>
      </c>
      <c r="AL162" s="4">
        <f>IF(AND(טבלה1013[[#This Row],[הווסת פעיל?]]&lt;&gt;1,B163&lt;&gt;1,B163&lt;&gt;""),IF(OR(טבלה1013[[#This Row],[LengthofCycle]]=F163,F163=29,F163=28),1,0),"")</f>
        <v>1</v>
      </c>
      <c r="AY162" s="1">
        <f t="shared" si="26"/>
        <v>0</v>
      </c>
      <c r="AZ162" s="2" t="e">
        <f t="shared" si="27"/>
        <v>#DIV/0!</v>
      </c>
      <c r="BA162" s="2" t="e">
        <f t="shared" si="28"/>
        <v>#DIV/0!</v>
      </c>
    </row>
    <row r="163" spans="1:53" x14ac:dyDescent="0.25">
      <c r="A163" s="1" t="s">
        <v>57</v>
      </c>
      <c r="B163" s="1">
        <v>7</v>
      </c>
      <c r="C163" s="1">
        <v>0</v>
      </c>
      <c r="D163" s="1">
        <v>1</v>
      </c>
      <c r="E163" s="1">
        <v>0</v>
      </c>
      <c r="F163" s="1">
        <v>29</v>
      </c>
      <c r="G163" s="1">
        <f>טבלה1013[[#This Row],[LengthofCycle]]+1</f>
        <v>30</v>
      </c>
      <c r="H163" s="1" t="str">
        <f>IF(IFERROR(LOOKUP(טבלה1013[[#This Row],[ClientID]],קביעויות[השבוע]),FALSE)=טבלה1013[[#This Row],[ClientID]],1,"")</f>
        <v/>
      </c>
      <c r="I163" s="1" t="str">
        <f>IF(AND(טבלה1013[[#This Row],[CycleNumber]]&gt;1,OR(B164="",טבלה1013[[#This Row],[CycleNumber]]&gt;B162)),IF(OR(AND(טבלה1013[[#This Row],[LengthofCycle]]=28,F162=28),AND(טבלה1013[[#This Row],[LengthofCycle]]=35,F162=35)),1,""),"")</f>
        <v/>
      </c>
      <c r="J163" s="1" t="str">
        <f>IF(AND(טבלה1013[[#This Row],[וסת השבוע]]=1,I162=1,טבלה1013[[#This Row],[CycleNumber]]&gt;B162),1,"")</f>
        <v/>
      </c>
      <c r="K163" s="1" t="str">
        <f>IF(טבלה1013[[#This Row],[CycleNumber]]=1,"",IF(טבלה1013[[#This Row],[וסת השבוע]]=1,0,IF(K162="","",IF(K162=0,IF(טבלה1013[[#This Row],[LengthofCycle]]=28,0,1),IF(K162=1,IF(טבלה1013[[#This Row],[LengthofCycle]]+F162=28*2,0,2),IF(K162=2,IF(טבלה1013[[#This Row],[LengthofCycle]]+F162+F161=28*3,0,3),""))))))</f>
        <v/>
      </c>
      <c r="L163" s="1" t="str">
        <f>IF(טבלה1013[[#This Row],[וסת השבוע]]=1,IF(טבלה1013[[#This Row],[וסת השבוע וההפלגה ביחד]]=1,L162+1,0),IF(AND(טבלה1013[[#This Row],[CycleNumber]]&gt;B162,טבלה1013[[#This Row],[CycleNumber]]&gt;1),IF(טבלה1013[[#This Row],[וסת השבוע פעיל?]]&lt;&gt;"",L162+1,""),""))</f>
        <v/>
      </c>
      <c r="M163" s="1" t="str">
        <f>IF(AND(טבלה1013[[#This Row],[וסת השבוע פעיל?]]&lt;&gt;"",טבלה1013[[#This Row],[CycleNumber]]&lt;B164,B164&lt;&gt;"",טבלה1013[[#This Row],[וסת השבוע פעיל?]]&lt;3),IF(K164=0,IF(AND(טבלה1013[[#This Row],[וסת השבוע פעיל?]]&gt;0,I164=1),0,1),0),"")</f>
        <v/>
      </c>
      <c r="N163" s="1" t="str">
        <f t="shared" si="25"/>
        <v/>
      </c>
      <c r="O163" s="1" t="str">
        <f>IF(AND(טבלה1013[[#This Row],[חיזוי - שבוע]]=1,J164=1),1,"")</f>
        <v/>
      </c>
      <c r="P163" s="1" t="str">
        <f>IF(AND(טבלה1013[[#This Row],[חיזוי טוב עם הפלגה?]]=1,טבלה1013[[#This Row],[וסת קבוע אחרון]]&lt;&gt;28,X162=1),1,"")</f>
        <v/>
      </c>
      <c r="Q163" s="1" t="str">
        <f>IF(AND(טבלה1013[[#This Row],[וסת השבוע פעיל?]]&lt;3,OR(טבלה1013[[#This Row],[CycleNumber]]&gt;B164,B164="")),1,"")</f>
        <v/>
      </c>
      <c r="R163" s="1" t="str">
        <f>IF(טבלה1013[[#This Row],[האישה קבעה וסת שבוע?]]=1,IF(טבלה1013[[#This Row],[וסת השבוע פעיל?]]&lt;3,1,0),"")</f>
        <v/>
      </c>
      <c r="S1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3" s="1">
        <f t="shared" si="22"/>
        <v>0</v>
      </c>
      <c r="U163" s="1">
        <f t="shared" si="23"/>
        <v>0</v>
      </c>
      <c r="V163" s="1">
        <f t="shared" si="24"/>
        <v>0</v>
      </c>
      <c r="W163" s="1" t="str">
        <f>IF(טבלה1013[[#This Row],[3 הפלגות זהות]]="","",IF(טבלה1013[[#This Row],[3 הפלגות זהות]]=1,טבלה1013[[#This Row],[LengthofCycle]],W162))</f>
        <v/>
      </c>
      <c r="Y163" s="1" t="str">
        <f>IF(OR(טבלה1013[[#This Row],[הווסת פעיל?]]=0,טבלה1013[[#This Row],[הווסת פעיל?]]=""),"",SUM(Y162,טבלה1013[[#This Row],[הווסת פעיל?]]))</f>
        <v/>
      </c>
      <c r="Z163" s="1" t="str">
        <f>IF(AND(טבלה1013[[#This Row],[כמה מחזורים עד עקירה]]&lt;&gt;"",Y164=""),טבלה1013[[#This Row],[כמה מחזורים עד עקירה]],"")</f>
        <v/>
      </c>
      <c r="AA163" s="1" t="str">
        <f>IF(AND(טבלה1013[[#This Row],[הווסת פעיל?]]=1,טבלה1013[[#This Row],[וסת קבוע אחרון]]&lt;&gt;W162),טבלה1013[[#This Row],[וסת קבוע אחרון]],"")</f>
        <v/>
      </c>
      <c r="AB163" s="1" t="str">
        <f>IF(AND(טבלה1013[[#This Row],[הווסת פעיל?]]=1,X162=0,טבלה1013[[#This Row],[וסת קבוע אחרון]]=W162),טבלה1013[[#This Row],[וסת קבוע אחרון]],"")</f>
        <v/>
      </c>
      <c r="AC163" s="1" t="str">
        <f>IF(AND(טבלה1013[[#This Row],[הווסת פעיל?]]=1,X162=0,טבלה1013[[#This Row],[וסת קבוע אחרון]]&lt;&gt;W162),1,"")</f>
        <v/>
      </c>
      <c r="AD163" s="1" t="str">
        <f>IF(AND(טבלה1013[[#This Row],[הווסת פעיל?]]&lt;&gt;"",B164=1),טבלה1013[[#This Row],[CycleNumber]],"")</f>
        <v/>
      </c>
      <c r="AE163" s="1" t="str">
        <f>IF(AND(טבלה1013[[#This Row],[הווסת פעיל?]]&lt;&gt;"",X162=""),טבלה1013[[#This Row],[CycleNumber]],"")</f>
        <v/>
      </c>
      <c r="AF163" s="1" t="str">
        <f>IF(B164=1,"",IF(טבלה1013[[#This Row],[הווסת פעיל?]]=1,IF(טבלה1013[[#This Row],[וסת קבוע אחרון]]=F164,1,0),""))</f>
        <v/>
      </c>
      <c r="AG163" s="1" t="str">
        <f>IF(B164=1,"",IF(טבלה1013[[#This Row],[הווסת פעיל?]]=1,IF(OR(טבלה1013[[#This Row],[וסת קבוע אחרון]]=F164,F164=טבלה1013[[#This Row],[LengthofCycle]]),1,0),""))</f>
        <v/>
      </c>
      <c r="AH163" s="1" t="str">
        <f>IF(B164=1,"",IF(טבלה1013[[#This Row],[הווסת פעיל?]]=1,IF(OR(טבלה1013[[#This Row],[וסת קבוע אחרון]]=F164,F164=טבלה1013[[#This Row],[LengthofCycle]],AND(טבלה1013[[#This Row],[LengthofCycle]]&lt;&gt;טבלה1013[[#This Row],[וסת קבוע אחרון]],OR(F164=28,F164=29))),1,0),""))</f>
        <v/>
      </c>
      <c r="AI163" s="1" t="str">
        <f>IF(AND(טבלה1013[[#This Row],[הווסת פעיל?]]=1,B164=1),1,"")</f>
        <v/>
      </c>
      <c r="AJ163" s="4">
        <f>IF(AND(טבלה1013[[#This Row],[הווסת פעיל?]]&lt;&gt;1,B164&lt;&gt;1,B164&lt;&gt;""),IF(טבלה1013[[#This Row],[LengthofCycle]]=F164,1,0),"")</f>
        <v>0</v>
      </c>
      <c r="AK163" s="4">
        <f>IF(AND(טבלה1013[[#This Row],[הווסת פעיל?]]&lt;&gt;1,B164&lt;&gt;1,B164&lt;&gt;""),IF(OR(טבלה1013[[#This Row],[LengthofCycle]]=F164,F164=29),1,0),"")</f>
        <v>0</v>
      </c>
      <c r="AL163" s="4">
        <f>IF(AND(טבלה1013[[#This Row],[הווסת פעיל?]]&lt;&gt;1,B164&lt;&gt;1,B164&lt;&gt;""),IF(OR(טבלה1013[[#This Row],[LengthofCycle]]=F164,F164=29,F164=28),1,0),"")</f>
        <v>0</v>
      </c>
      <c r="AY163" s="1">
        <f t="shared" si="26"/>
        <v>0</v>
      </c>
      <c r="AZ163" s="2" t="e">
        <f t="shared" si="27"/>
        <v>#DIV/0!</v>
      </c>
      <c r="BA163" s="2" t="e">
        <f t="shared" si="28"/>
        <v>#DIV/0!</v>
      </c>
    </row>
    <row r="164" spans="1:53" x14ac:dyDescent="0.25">
      <c r="A164" s="1" t="s">
        <v>57</v>
      </c>
      <c r="B164" s="1">
        <v>8</v>
      </c>
      <c r="C164" s="1">
        <v>0</v>
      </c>
      <c r="D164" s="1">
        <v>1</v>
      </c>
      <c r="E164" s="1">
        <v>0</v>
      </c>
      <c r="F164" s="1">
        <v>24</v>
      </c>
      <c r="G164" s="1">
        <f>טבלה1013[[#This Row],[LengthofCycle]]+1</f>
        <v>25</v>
      </c>
      <c r="H164" s="1" t="str">
        <f>IF(IFERROR(LOOKUP(טבלה1013[[#This Row],[ClientID]],קביעויות[השבוע]),FALSE)=טבלה1013[[#This Row],[ClientID]],1,"")</f>
        <v/>
      </c>
      <c r="I164" s="1" t="str">
        <f>IF(AND(טבלה1013[[#This Row],[CycleNumber]]&gt;1,OR(B165="",טבלה1013[[#This Row],[CycleNumber]]&gt;B163)),IF(OR(AND(טבלה1013[[#This Row],[LengthofCycle]]=28,F163=28),AND(טבלה1013[[#This Row],[LengthofCycle]]=35,F163=35)),1,""),"")</f>
        <v/>
      </c>
      <c r="J164" s="1" t="str">
        <f>IF(AND(טבלה1013[[#This Row],[וסת השבוע]]=1,I163=1,טבלה1013[[#This Row],[CycleNumber]]&gt;B163),1,"")</f>
        <v/>
      </c>
      <c r="K164" s="1" t="str">
        <f>IF(טבלה1013[[#This Row],[CycleNumber]]=1,"",IF(טבלה1013[[#This Row],[וסת השבוע]]=1,0,IF(K163="","",IF(K163=0,IF(טבלה1013[[#This Row],[LengthofCycle]]=28,0,1),IF(K163=1,IF(טבלה1013[[#This Row],[LengthofCycle]]+F163=28*2,0,2),IF(K163=2,IF(טבלה1013[[#This Row],[LengthofCycle]]+F163+F162=28*3,0,3),""))))))</f>
        <v/>
      </c>
      <c r="L164" s="1" t="str">
        <f>IF(טבלה1013[[#This Row],[וסת השבוע]]=1,IF(טבלה1013[[#This Row],[וסת השבוע וההפלגה ביחד]]=1,L163+1,0),IF(AND(טבלה1013[[#This Row],[CycleNumber]]&gt;B163,טבלה1013[[#This Row],[CycleNumber]]&gt;1),IF(טבלה1013[[#This Row],[וסת השבוע פעיל?]]&lt;&gt;"",L163+1,""),""))</f>
        <v/>
      </c>
      <c r="M164" s="1" t="str">
        <f>IF(AND(טבלה1013[[#This Row],[וסת השבוע פעיל?]]&lt;&gt;"",טבלה1013[[#This Row],[CycleNumber]]&lt;B165,B165&lt;&gt;"",טבלה1013[[#This Row],[וסת השבוע פעיל?]]&lt;3),IF(K165=0,IF(AND(טבלה1013[[#This Row],[וסת השבוע פעיל?]]&gt;0,I165=1),0,1),0),"")</f>
        <v/>
      </c>
      <c r="N164" s="1" t="str">
        <f t="shared" si="25"/>
        <v/>
      </c>
      <c r="O164" s="1" t="str">
        <f>IF(AND(טבלה1013[[#This Row],[חיזוי - שבוע]]=1,J165=1),1,"")</f>
        <v/>
      </c>
      <c r="P164" s="1" t="str">
        <f>IF(AND(טבלה1013[[#This Row],[חיזוי טוב עם הפלגה?]]=1,טבלה1013[[#This Row],[וסת קבוע אחרון]]&lt;&gt;28,X163=1),1,"")</f>
        <v/>
      </c>
      <c r="Q164" s="1" t="str">
        <f>IF(AND(טבלה1013[[#This Row],[וסת השבוע פעיל?]]&lt;3,OR(טבלה1013[[#This Row],[CycleNumber]]&gt;B165,B165="")),1,"")</f>
        <v/>
      </c>
      <c r="R164" s="1" t="str">
        <f>IF(טבלה1013[[#This Row],[האישה קבעה וסת שבוע?]]=1,IF(טבלה1013[[#This Row],[וסת השבוע פעיל?]]&lt;3,1,0),"")</f>
        <v/>
      </c>
      <c r="S1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4" s="1">
        <f t="shared" si="22"/>
        <v>0</v>
      </c>
      <c r="U164" s="1">
        <f t="shared" si="23"/>
        <v>0</v>
      </c>
      <c r="V164" s="1">
        <f t="shared" si="24"/>
        <v>0</v>
      </c>
      <c r="W164" s="1" t="str">
        <f>IF(טבלה1013[[#This Row],[3 הפלגות זהות]]="","",IF(טבלה1013[[#This Row],[3 הפלגות זהות]]=1,טבלה1013[[#This Row],[LengthofCycle]],W163))</f>
        <v/>
      </c>
      <c r="Y164" s="1" t="str">
        <f>IF(OR(טבלה1013[[#This Row],[הווסת פעיל?]]=0,טבלה1013[[#This Row],[הווסת פעיל?]]=""),"",SUM(Y163,טבלה1013[[#This Row],[הווסת פעיל?]]))</f>
        <v/>
      </c>
      <c r="Z164" s="1" t="str">
        <f>IF(AND(טבלה1013[[#This Row],[כמה מחזורים עד עקירה]]&lt;&gt;"",Y165=""),טבלה1013[[#This Row],[כמה מחזורים עד עקירה]],"")</f>
        <v/>
      </c>
      <c r="AA164" s="1" t="str">
        <f>IF(AND(טבלה1013[[#This Row],[הווסת פעיל?]]=1,טבלה1013[[#This Row],[וסת קבוע אחרון]]&lt;&gt;W163),טבלה1013[[#This Row],[וסת קבוע אחרון]],"")</f>
        <v/>
      </c>
      <c r="AB164" s="1" t="str">
        <f>IF(AND(טבלה1013[[#This Row],[הווסת פעיל?]]=1,X163=0,טבלה1013[[#This Row],[וסת קבוע אחרון]]=W163),טבלה1013[[#This Row],[וסת קבוע אחרון]],"")</f>
        <v/>
      </c>
      <c r="AC164" s="1" t="str">
        <f>IF(AND(טבלה1013[[#This Row],[הווסת פעיל?]]=1,X163=0,טבלה1013[[#This Row],[וסת קבוע אחרון]]&lt;&gt;W163),1,"")</f>
        <v/>
      </c>
      <c r="AD164" s="1" t="str">
        <f>IF(AND(טבלה1013[[#This Row],[הווסת פעיל?]]&lt;&gt;"",B165=1),טבלה1013[[#This Row],[CycleNumber]],"")</f>
        <v/>
      </c>
      <c r="AE164" s="1" t="str">
        <f>IF(AND(טבלה1013[[#This Row],[הווסת פעיל?]]&lt;&gt;"",X163=""),טבלה1013[[#This Row],[CycleNumber]],"")</f>
        <v/>
      </c>
      <c r="AF164" s="1" t="str">
        <f>IF(B165=1,"",IF(טבלה1013[[#This Row],[הווסת פעיל?]]=1,IF(טבלה1013[[#This Row],[וסת קבוע אחרון]]=F165,1,0),""))</f>
        <v/>
      </c>
      <c r="AG164" s="1" t="str">
        <f>IF(B165=1,"",IF(טבלה1013[[#This Row],[הווסת פעיל?]]=1,IF(OR(טבלה1013[[#This Row],[וסת קבוע אחרון]]=F165,F165=טבלה1013[[#This Row],[LengthofCycle]]),1,0),""))</f>
        <v/>
      </c>
      <c r="AH164" s="1" t="str">
        <f>IF(B165=1,"",IF(טבלה1013[[#This Row],[הווסת פעיל?]]=1,IF(OR(טבלה1013[[#This Row],[וסת קבוע אחרון]]=F165,F165=טבלה1013[[#This Row],[LengthofCycle]],AND(טבלה1013[[#This Row],[LengthofCycle]]&lt;&gt;טבלה1013[[#This Row],[וסת קבוע אחרון]],OR(F165=28,F165=29))),1,0),""))</f>
        <v/>
      </c>
      <c r="AI164" s="1" t="str">
        <f>IF(AND(טבלה1013[[#This Row],[הווסת פעיל?]]=1,B165=1),1,"")</f>
        <v/>
      </c>
      <c r="AJ164" s="4">
        <f>IF(AND(טבלה1013[[#This Row],[הווסת פעיל?]]&lt;&gt;1,B165&lt;&gt;1,B165&lt;&gt;""),IF(טבלה1013[[#This Row],[LengthofCycle]]=F165,1,0),"")</f>
        <v>0</v>
      </c>
      <c r="AK164" s="4">
        <f>IF(AND(טבלה1013[[#This Row],[הווסת פעיל?]]&lt;&gt;1,B165&lt;&gt;1,B165&lt;&gt;""),IF(OR(טבלה1013[[#This Row],[LengthofCycle]]=F165,F165=29),1,0),"")</f>
        <v>0</v>
      </c>
      <c r="AL164" s="4">
        <f>IF(AND(טבלה1013[[#This Row],[הווסת פעיל?]]&lt;&gt;1,B165&lt;&gt;1,B165&lt;&gt;""),IF(OR(טבלה1013[[#This Row],[LengthofCycle]]=F165,F165=29,F165=28),1,0),"")</f>
        <v>0</v>
      </c>
      <c r="AY164" s="1">
        <f t="shared" si="26"/>
        <v>0</v>
      </c>
      <c r="AZ164" s="2" t="e">
        <f t="shared" si="27"/>
        <v>#DIV/0!</v>
      </c>
      <c r="BA164" s="2" t="e">
        <f t="shared" si="28"/>
        <v>#DIV/0!</v>
      </c>
    </row>
    <row r="165" spans="1:53" x14ac:dyDescent="0.25">
      <c r="A165" s="1" t="s">
        <v>57</v>
      </c>
      <c r="B165" s="1">
        <v>9</v>
      </c>
      <c r="C165" s="1">
        <v>0</v>
      </c>
      <c r="D165" s="1">
        <v>1</v>
      </c>
      <c r="E165" s="1">
        <v>0</v>
      </c>
      <c r="F165" s="1">
        <v>27</v>
      </c>
      <c r="G165" s="1">
        <f>טבלה1013[[#This Row],[LengthofCycle]]+1</f>
        <v>28</v>
      </c>
      <c r="H165" s="1" t="str">
        <f>IF(IFERROR(LOOKUP(טבלה1013[[#This Row],[ClientID]],קביעויות[השבוע]),FALSE)=טבלה1013[[#This Row],[ClientID]],1,"")</f>
        <v/>
      </c>
      <c r="I165" s="1" t="str">
        <f>IF(AND(טבלה1013[[#This Row],[CycleNumber]]&gt;1,OR(B166="",טבלה1013[[#This Row],[CycleNumber]]&gt;B164)),IF(OR(AND(טבלה1013[[#This Row],[LengthofCycle]]=28,F164=28),AND(טבלה1013[[#This Row],[LengthofCycle]]=35,F164=35)),1,""),"")</f>
        <v/>
      </c>
      <c r="J165" s="1" t="str">
        <f>IF(AND(טבלה1013[[#This Row],[וסת השבוע]]=1,I164=1,טבלה1013[[#This Row],[CycleNumber]]&gt;B164),1,"")</f>
        <v/>
      </c>
      <c r="K165" s="1" t="str">
        <f>IF(טבלה1013[[#This Row],[CycleNumber]]=1,"",IF(טבלה1013[[#This Row],[וסת השבוע]]=1,0,IF(K164="","",IF(K164=0,IF(טבלה1013[[#This Row],[LengthofCycle]]=28,0,1),IF(K164=1,IF(טבלה1013[[#This Row],[LengthofCycle]]+F164=28*2,0,2),IF(K164=2,IF(טבלה1013[[#This Row],[LengthofCycle]]+F164+F163=28*3,0,3),""))))))</f>
        <v/>
      </c>
      <c r="L165" s="1" t="str">
        <f>IF(טבלה1013[[#This Row],[וסת השבוע]]=1,IF(טבלה1013[[#This Row],[וסת השבוע וההפלגה ביחד]]=1,L164+1,0),IF(AND(טבלה1013[[#This Row],[CycleNumber]]&gt;B164,טבלה1013[[#This Row],[CycleNumber]]&gt;1),IF(טבלה1013[[#This Row],[וסת השבוע פעיל?]]&lt;&gt;"",L164+1,""),""))</f>
        <v/>
      </c>
      <c r="M165" s="1" t="str">
        <f>IF(AND(טבלה1013[[#This Row],[וסת השבוע פעיל?]]&lt;&gt;"",טבלה1013[[#This Row],[CycleNumber]]&lt;B166,B166&lt;&gt;"",טבלה1013[[#This Row],[וסת השבוע פעיל?]]&lt;3),IF(K166=0,IF(AND(טבלה1013[[#This Row],[וסת השבוע פעיל?]]&gt;0,I166=1),0,1),0),"")</f>
        <v/>
      </c>
      <c r="N165" s="1" t="str">
        <f t="shared" si="25"/>
        <v/>
      </c>
      <c r="O165" s="1" t="str">
        <f>IF(AND(טבלה1013[[#This Row],[חיזוי - שבוע]]=1,J166=1),1,"")</f>
        <v/>
      </c>
      <c r="P165" s="1" t="str">
        <f>IF(AND(טבלה1013[[#This Row],[חיזוי טוב עם הפלגה?]]=1,טבלה1013[[#This Row],[וסת קבוע אחרון]]&lt;&gt;28,X164=1),1,"")</f>
        <v/>
      </c>
      <c r="Q165" s="1" t="str">
        <f>IF(AND(טבלה1013[[#This Row],[וסת השבוע פעיל?]]&lt;3,OR(טבלה1013[[#This Row],[CycleNumber]]&gt;B166,B166="")),1,"")</f>
        <v/>
      </c>
      <c r="R165" s="1" t="str">
        <f>IF(טבלה1013[[#This Row],[האישה קבעה וסת שבוע?]]=1,IF(טבלה1013[[#This Row],[וסת השבוע פעיל?]]&lt;3,1,0),"")</f>
        <v/>
      </c>
      <c r="S1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5" s="1">
        <f t="shared" si="22"/>
        <v>0</v>
      </c>
      <c r="U165" s="1">
        <f t="shared" si="23"/>
        <v>0</v>
      </c>
      <c r="V165" s="1">
        <f t="shared" si="24"/>
        <v>0</v>
      </c>
      <c r="W165" s="1" t="str">
        <f>IF(טבלה1013[[#This Row],[3 הפלגות זהות]]="","",IF(טבלה1013[[#This Row],[3 הפלגות זהות]]=1,טבלה1013[[#This Row],[LengthofCycle]],W164))</f>
        <v/>
      </c>
      <c r="Y165" s="1" t="str">
        <f>IF(OR(טבלה1013[[#This Row],[הווסת פעיל?]]=0,טבלה1013[[#This Row],[הווסת פעיל?]]=""),"",SUM(Y164,טבלה1013[[#This Row],[הווסת פעיל?]]))</f>
        <v/>
      </c>
      <c r="Z165" s="1" t="str">
        <f>IF(AND(טבלה1013[[#This Row],[כמה מחזורים עד עקירה]]&lt;&gt;"",Y166=""),טבלה1013[[#This Row],[כמה מחזורים עד עקירה]],"")</f>
        <v/>
      </c>
      <c r="AA165" s="1" t="str">
        <f>IF(AND(טבלה1013[[#This Row],[הווסת פעיל?]]=1,טבלה1013[[#This Row],[וסת קבוע אחרון]]&lt;&gt;W164),טבלה1013[[#This Row],[וסת קבוע אחרון]],"")</f>
        <v/>
      </c>
      <c r="AB165" s="1" t="str">
        <f>IF(AND(טבלה1013[[#This Row],[הווסת פעיל?]]=1,X164=0,טבלה1013[[#This Row],[וסת קבוע אחרון]]=W164),טבלה1013[[#This Row],[וסת קבוע אחרון]],"")</f>
        <v/>
      </c>
      <c r="AC165" s="1" t="str">
        <f>IF(AND(טבלה1013[[#This Row],[הווסת פעיל?]]=1,X164=0,טבלה1013[[#This Row],[וסת קבוע אחרון]]&lt;&gt;W164),1,"")</f>
        <v/>
      </c>
      <c r="AD165" s="1" t="str">
        <f>IF(AND(טבלה1013[[#This Row],[הווסת פעיל?]]&lt;&gt;"",B166=1),טבלה1013[[#This Row],[CycleNumber]],"")</f>
        <v/>
      </c>
      <c r="AE165" s="1" t="str">
        <f>IF(AND(טבלה1013[[#This Row],[הווסת פעיל?]]&lt;&gt;"",X164=""),טבלה1013[[#This Row],[CycleNumber]],"")</f>
        <v/>
      </c>
      <c r="AF165" s="1" t="str">
        <f>IF(B166=1,"",IF(טבלה1013[[#This Row],[הווסת פעיל?]]=1,IF(טבלה1013[[#This Row],[וסת קבוע אחרון]]=F166,1,0),""))</f>
        <v/>
      </c>
      <c r="AG165" s="1" t="str">
        <f>IF(B166=1,"",IF(טבלה1013[[#This Row],[הווסת פעיל?]]=1,IF(OR(טבלה1013[[#This Row],[וסת קבוע אחרון]]=F166,F166=טבלה1013[[#This Row],[LengthofCycle]]),1,0),""))</f>
        <v/>
      </c>
      <c r="AH165" s="1" t="str">
        <f>IF(B166=1,"",IF(טבלה1013[[#This Row],[הווסת פעיל?]]=1,IF(OR(טבלה1013[[#This Row],[וסת קבוע אחרון]]=F166,F166=טבלה1013[[#This Row],[LengthofCycle]],AND(טבלה1013[[#This Row],[LengthofCycle]]&lt;&gt;טבלה1013[[#This Row],[וסת קבוע אחרון]],OR(F166=28,F166=29))),1,0),""))</f>
        <v/>
      </c>
      <c r="AI165" s="1" t="str">
        <f>IF(AND(טבלה1013[[#This Row],[הווסת פעיל?]]=1,B166=1),1,"")</f>
        <v/>
      </c>
      <c r="AJ165" s="4">
        <f>IF(AND(טבלה1013[[#This Row],[הווסת פעיל?]]&lt;&gt;1,B166&lt;&gt;1,B166&lt;&gt;""),IF(טבלה1013[[#This Row],[LengthofCycle]]=F166,1,0),"")</f>
        <v>0</v>
      </c>
      <c r="AK165" s="4">
        <f>IF(AND(טבלה1013[[#This Row],[הווסת פעיל?]]&lt;&gt;1,B166&lt;&gt;1,B166&lt;&gt;""),IF(OR(טבלה1013[[#This Row],[LengthofCycle]]=F166,F166=29),1,0),"")</f>
        <v>0</v>
      </c>
      <c r="AL165" s="4">
        <f>IF(AND(טבלה1013[[#This Row],[הווסת פעיל?]]&lt;&gt;1,B166&lt;&gt;1,B166&lt;&gt;""),IF(OR(טבלה1013[[#This Row],[LengthofCycle]]=F166,F166=29,F166=28),1,0),"")</f>
        <v>0</v>
      </c>
      <c r="AY165" s="1">
        <f t="shared" si="26"/>
        <v>0</v>
      </c>
      <c r="AZ165" s="2" t="e">
        <f t="shared" si="27"/>
        <v>#DIV/0!</v>
      </c>
      <c r="BA165" s="2" t="e">
        <f t="shared" si="28"/>
        <v>#DIV/0!</v>
      </c>
    </row>
    <row r="166" spans="1:53" x14ac:dyDescent="0.25">
      <c r="A166" s="1" t="s">
        <v>57</v>
      </c>
      <c r="B166" s="1">
        <v>10</v>
      </c>
      <c r="C166" s="1">
        <v>0</v>
      </c>
      <c r="D166" s="1">
        <v>1</v>
      </c>
      <c r="E166" s="1">
        <v>0</v>
      </c>
      <c r="F166" s="1">
        <v>25</v>
      </c>
      <c r="G166" s="1">
        <f>טבלה1013[[#This Row],[LengthofCycle]]+1</f>
        <v>26</v>
      </c>
      <c r="H166" s="1" t="str">
        <f>IF(IFERROR(LOOKUP(טבלה1013[[#This Row],[ClientID]],קביעויות[השבוע]),FALSE)=טבלה1013[[#This Row],[ClientID]],1,"")</f>
        <v/>
      </c>
      <c r="I166" s="1" t="str">
        <f>IF(AND(טבלה1013[[#This Row],[CycleNumber]]&gt;1,OR(B167="",טבלה1013[[#This Row],[CycleNumber]]&gt;B165)),IF(OR(AND(טבלה1013[[#This Row],[LengthofCycle]]=28,F165=28),AND(טבלה1013[[#This Row],[LengthofCycle]]=35,F165=35)),1,""),"")</f>
        <v/>
      </c>
      <c r="J166" s="1" t="str">
        <f>IF(AND(טבלה1013[[#This Row],[וסת השבוע]]=1,I165=1,טבלה1013[[#This Row],[CycleNumber]]&gt;B165),1,"")</f>
        <v/>
      </c>
      <c r="K166" s="1" t="str">
        <f>IF(טבלה1013[[#This Row],[CycleNumber]]=1,"",IF(טבלה1013[[#This Row],[וסת השבוע]]=1,0,IF(K165="","",IF(K165=0,IF(טבלה1013[[#This Row],[LengthofCycle]]=28,0,1),IF(K165=1,IF(טבלה1013[[#This Row],[LengthofCycle]]+F165=28*2,0,2),IF(K165=2,IF(טבלה1013[[#This Row],[LengthofCycle]]+F165+F164=28*3,0,3),""))))))</f>
        <v/>
      </c>
      <c r="L166" s="1" t="str">
        <f>IF(טבלה1013[[#This Row],[וסת השבוע]]=1,IF(טבלה1013[[#This Row],[וסת השבוע וההפלגה ביחד]]=1,L165+1,0),IF(AND(טבלה1013[[#This Row],[CycleNumber]]&gt;B165,טבלה1013[[#This Row],[CycleNumber]]&gt;1),IF(טבלה1013[[#This Row],[וסת השבוע פעיל?]]&lt;&gt;"",L165+1,""),""))</f>
        <v/>
      </c>
      <c r="M166" s="1" t="str">
        <f>IF(AND(טבלה1013[[#This Row],[וסת השבוע פעיל?]]&lt;&gt;"",טבלה1013[[#This Row],[CycleNumber]]&lt;B167,B167&lt;&gt;"",טבלה1013[[#This Row],[וסת השבוע פעיל?]]&lt;3),IF(K167=0,IF(AND(טבלה1013[[#This Row],[וסת השבוע פעיל?]]&gt;0,I167=1),0,1),0),"")</f>
        <v/>
      </c>
      <c r="N166" s="1" t="str">
        <f t="shared" si="25"/>
        <v/>
      </c>
      <c r="O166" s="1" t="str">
        <f>IF(AND(טבלה1013[[#This Row],[חיזוי - שבוע]]=1,J167=1),1,"")</f>
        <v/>
      </c>
      <c r="P166" s="1" t="str">
        <f>IF(AND(טבלה1013[[#This Row],[חיזוי טוב עם הפלגה?]]=1,טבלה1013[[#This Row],[וסת קבוע אחרון]]&lt;&gt;28,X165=1),1,"")</f>
        <v/>
      </c>
      <c r="Q166" s="1" t="str">
        <f>IF(AND(טבלה1013[[#This Row],[וסת השבוע פעיל?]]&lt;3,OR(טבלה1013[[#This Row],[CycleNumber]]&gt;B167,B167="")),1,"")</f>
        <v/>
      </c>
      <c r="R166" s="1" t="str">
        <f>IF(טבלה1013[[#This Row],[האישה קבעה וסת שבוע?]]=1,IF(טבלה1013[[#This Row],[וסת השבוע פעיל?]]&lt;3,1,0),"")</f>
        <v/>
      </c>
      <c r="S1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6" s="1">
        <f t="shared" si="22"/>
        <v>0</v>
      </c>
      <c r="U166" s="1">
        <f t="shared" si="23"/>
        <v>0</v>
      </c>
      <c r="V166" s="1">
        <f t="shared" si="24"/>
        <v>0</v>
      </c>
      <c r="W166" s="1" t="str">
        <f>IF(טבלה1013[[#This Row],[3 הפלגות זהות]]="","",IF(טבלה1013[[#This Row],[3 הפלגות זהות]]=1,טבלה1013[[#This Row],[LengthofCycle]],W165))</f>
        <v/>
      </c>
      <c r="Y166" s="1" t="str">
        <f>IF(OR(טבלה1013[[#This Row],[הווסת פעיל?]]=0,טבלה1013[[#This Row],[הווסת פעיל?]]=""),"",SUM(Y165,טבלה1013[[#This Row],[הווסת פעיל?]]))</f>
        <v/>
      </c>
      <c r="Z166" s="1" t="str">
        <f>IF(AND(טבלה1013[[#This Row],[כמה מחזורים עד עקירה]]&lt;&gt;"",Y167=""),טבלה1013[[#This Row],[כמה מחזורים עד עקירה]],"")</f>
        <v/>
      </c>
      <c r="AA166" s="1" t="str">
        <f>IF(AND(טבלה1013[[#This Row],[הווסת פעיל?]]=1,טבלה1013[[#This Row],[וסת קבוע אחרון]]&lt;&gt;W165),טבלה1013[[#This Row],[וסת קבוע אחרון]],"")</f>
        <v/>
      </c>
      <c r="AB166" s="1" t="str">
        <f>IF(AND(טבלה1013[[#This Row],[הווסת פעיל?]]=1,X165=0,טבלה1013[[#This Row],[וסת קבוע אחרון]]=W165),טבלה1013[[#This Row],[וסת קבוע אחרון]],"")</f>
        <v/>
      </c>
      <c r="AC166" s="1" t="str">
        <f>IF(AND(טבלה1013[[#This Row],[הווסת פעיל?]]=1,X165=0,טבלה1013[[#This Row],[וסת קבוע אחרון]]&lt;&gt;W165),1,"")</f>
        <v/>
      </c>
      <c r="AD166" s="1" t="str">
        <f>IF(AND(טבלה1013[[#This Row],[הווסת פעיל?]]&lt;&gt;"",B167=1),טבלה1013[[#This Row],[CycleNumber]],"")</f>
        <v/>
      </c>
      <c r="AE166" s="1" t="str">
        <f>IF(AND(טבלה1013[[#This Row],[הווסת פעיל?]]&lt;&gt;"",X165=""),טבלה1013[[#This Row],[CycleNumber]],"")</f>
        <v/>
      </c>
      <c r="AF166" s="1" t="str">
        <f>IF(B167=1,"",IF(טבלה1013[[#This Row],[הווסת פעיל?]]=1,IF(טבלה1013[[#This Row],[וסת קבוע אחרון]]=F167,1,0),""))</f>
        <v/>
      </c>
      <c r="AG166" s="1" t="str">
        <f>IF(B167=1,"",IF(טבלה1013[[#This Row],[הווסת פעיל?]]=1,IF(OR(טבלה1013[[#This Row],[וסת קבוע אחרון]]=F167,F167=טבלה1013[[#This Row],[LengthofCycle]]),1,0),""))</f>
        <v/>
      </c>
      <c r="AH166" s="1" t="str">
        <f>IF(B167=1,"",IF(טבלה1013[[#This Row],[הווסת פעיל?]]=1,IF(OR(טבלה1013[[#This Row],[וסת קבוע אחרון]]=F167,F167=טבלה1013[[#This Row],[LengthofCycle]],AND(טבלה1013[[#This Row],[LengthofCycle]]&lt;&gt;טבלה1013[[#This Row],[וסת קבוע אחרון]],OR(F167=28,F167=29))),1,0),""))</f>
        <v/>
      </c>
      <c r="AI166" s="1" t="str">
        <f>IF(AND(טבלה1013[[#This Row],[הווסת פעיל?]]=1,B167=1),1,"")</f>
        <v/>
      </c>
      <c r="AJ166" s="4">
        <f>IF(AND(טבלה1013[[#This Row],[הווסת פעיל?]]&lt;&gt;1,B167&lt;&gt;1,B167&lt;&gt;""),IF(טבלה1013[[#This Row],[LengthofCycle]]=F167,1,0),"")</f>
        <v>0</v>
      </c>
      <c r="AK166" s="4">
        <f>IF(AND(טבלה1013[[#This Row],[הווסת פעיל?]]&lt;&gt;1,B167&lt;&gt;1,B167&lt;&gt;""),IF(OR(טבלה1013[[#This Row],[LengthofCycle]]=F167,F167=29),1,0),"")</f>
        <v>0</v>
      </c>
      <c r="AL166" s="4">
        <f>IF(AND(טבלה1013[[#This Row],[הווסת פעיל?]]&lt;&gt;1,B167&lt;&gt;1,B167&lt;&gt;""),IF(OR(טבלה1013[[#This Row],[LengthofCycle]]=F167,F167=29,F167=28),1,0),"")</f>
        <v>0</v>
      </c>
      <c r="AY166" s="1">
        <f t="shared" si="26"/>
        <v>0</v>
      </c>
      <c r="AZ166" s="2" t="e">
        <f t="shared" si="27"/>
        <v>#DIV/0!</v>
      </c>
      <c r="BA166" s="2" t="e">
        <f t="shared" si="28"/>
        <v>#DIV/0!</v>
      </c>
    </row>
    <row r="167" spans="1:53" x14ac:dyDescent="0.25">
      <c r="A167" s="1" t="s">
        <v>57</v>
      </c>
      <c r="B167" s="1">
        <v>11</v>
      </c>
      <c r="C167" s="1">
        <v>0</v>
      </c>
      <c r="D167" s="1">
        <v>1</v>
      </c>
      <c r="E167" s="1">
        <v>0</v>
      </c>
      <c r="F167" s="1">
        <v>27</v>
      </c>
      <c r="G167" s="1">
        <f>טבלה1013[[#This Row],[LengthofCycle]]+1</f>
        <v>28</v>
      </c>
      <c r="H167" s="1" t="str">
        <f>IF(IFERROR(LOOKUP(טבלה1013[[#This Row],[ClientID]],קביעויות[השבוע]),FALSE)=טבלה1013[[#This Row],[ClientID]],1,"")</f>
        <v/>
      </c>
      <c r="I167" s="1" t="str">
        <f>IF(AND(טבלה1013[[#This Row],[CycleNumber]]&gt;1,OR(B168="",טבלה1013[[#This Row],[CycleNumber]]&gt;B166)),IF(OR(AND(טבלה1013[[#This Row],[LengthofCycle]]=28,F166=28),AND(טבלה1013[[#This Row],[LengthofCycle]]=35,F166=35)),1,""),"")</f>
        <v/>
      </c>
      <c r="J167" s="1" t="str">
        <f>IF(AND(טבלה1013[[#This Row],[וסת השבוע]]=1,I166=1,טבלה1013[[#This Row],[CycleNumber]]&gt;B166),1,"")</f>
        <v/>
      </c>
      <c r="K167" s="1" t="str">
        <f>IF(טבלה1013[[#This Row],[CycleNumber]]=1,"",IF(טבלה1013[[#This Row],[וסת השבוע]]=1,0,IF(K166="","",IF(K166=0,IF(טבלה1013[[#This Row],[LengthofCycle]]=28,0,1),IF(K166=1,IF(טבלה1013[[#This Row],[LengthofCycle]]+F166=28*2,0,2),IF(K166=2,IF(טבלה1013[[#This Row],[LengthofCycle]]+F166+F165=28*3,0,3),""))))))</f>
        <v/>
      </c>
      <c r="L167" s="1" t="str">
        <f>IF(טבלה1013[[#This Row],[וסת השבוע]]=1,IF(טבלה1013[[#This Row],[וסת השבוע וההפלגה ביחד]]=1,L166+1,0),IF(AND(טבלה1013[[#This Row],[CycleNumber]]&gt;B166,טבלה1013[[#This Row],[CycleNumber]]&gt;1),IF(טבלה1013[[#This Row],[וסת השבוע פעיל?]]&lt;&gt;"",L166+1,""),""))</f>
        <v/>
      </c>
      <c r="M167" s="1" t="str">
        <f>IF(AND(טבלה1013[[#This Row],[וסת השבוע פעיל?]]&lt;&gt;"",טבלה1013[[#This Row],[CycleNumber]]&lt;B168,B168&lt;&gt;"",טבלה1013[[#This Row],[וסת השבוע פעיל?]]&lt;3),IF(K168=0,IF(AND(טבלה1013[[#This Row],[וסת השבוע פעיל?]]&gt;0,I168=1),0,1),0),"")</f>
        <v/>
      </c>
      <c r="N167" s="1" t="str">
        <f t="shared" si="25"/>
        <v/>
      </c>
      <c r="O167" s="1" t="str">
        <f>IF(AND(טבלה1013[[#This Row],[חיזוי - שבוע]]=1,J168=1),1,"")</f>
        <v/>
      </c>
      <c r="P167" s="1" t="str">
        <f>IF(AND(טבלה1013[[#This Row],[חיזוי טוב עם הפלגה?]]=1,טבלה1013[[#This Row],[וסת קבוע אחרון]]&lt;&gt;28,X166=1),1,"")</f>
        <v/>
      </c>
      <c r="Q167" s="1" t="str">
        <f>IF(AND(טבלה1013[[#This Row],[וסת השבוע פעיל?]]&lt;3,OR(טבלה1013[[#This Row],[CycleNumber]]&gt;B168,B168="")),1,"")</f>
        <v/>
      </c>
      <c r="R167" s="1" t="str">
        <f>IF(טבלה1013[[#This Row],[האישה קבעה וסת שבוע?]]=1,IF(טבלה1013[[#This Row],[וסת השבוע פעיל?]]&lt;3,1,0),"")</f>
        <v/>
      </c>
      <c r="S1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7" s="1">
        <f t="shared" si="22"/>
        <v>0</v>
      </c>
      <c r="U167" s="1">
        <f t="shared" si="23"/>
        <v>0</v>
      </c>
      <c r="V167" s="1">
        <f t="shared" si="24"/>
        <v>0</v>
      </c>
      <c r="W167" s="1" t="str">
        <f>IF(טבלה1013[[#This Row],[3 הפלגות זהות]]="","",IF(טבלה1013[[#This Row],[3 הפלגות זהות]]=1,טבלה1013[[#This Row],[LengthofCycle]],W166))</f>
        <v/>
      </c>
      <c r="Y167" s="1" t="str">
        <f>IF(OR(טבלה1013[[#This Row],[הווסת פעיל?]]=0,טבלה1013[[#This Row],[הווסת פעיל?]]=""),"",SUM(Y166,טבלה1013[[#This Row],[הווסת פעיל?]]))</f>
        <v/>
      </c>
      <c r="Z167" s="1" t="str">
        <f>IF(AND(טבלה1013[[#This Row],[כמה מחזורים עד עקירה]]&lt;&gt;"",Y168=""),טבלה1013[[#This Row],[כמה מחזורים עד עקירה]],"")</f>
        <v/>
      </c>
      <c r="AA167" s="1" t="str">
        <f>IF(AND(טבלה1013[[#This Row],[הווסת פעיל?]]=1,טבלה1013[[#This Row],[וסת קבוע אחרון]]&lt;&gt;W166),טבלה1013[[#This Row],[וסת קבוע אחרון]],"")</f>
        <v/>
      </c>
      <c r="AB167" s="1" t="str">
        <f>IF(AND(טבלה1013[[#This Row],[הווסת פעיל?]]=1,X166=0,טבלה1013[[#This Row],[וסת קבוע אחרון]]=W166),טבלה1013[[#This Row],[וסת קבוע אחרון]],"")</f>
        <v/>
      </c>
      <c r="AC167" s="1" t="str">
        <f>IF(AND(טבלה1013[[#This Row],[הווסת פעיל?]]=1,X166=0,טבלה1013[[#This Row],[וסת קבוע אחרון]]&lt;&gt;W166),1,"")</f>
        <v/>
      </c>
      <c r="AD167" s="1" t="str">
        <f>IF(AND(טבלה1013[[#This Row],[הווסת פעיל?]]&lt;&gt;"",B168=1),טבלה1013[[#This Row],[CycleNumber]],"")</f>
        <v/>
      </c>
      <c r="AE167" s="1" t="str">
        <f>IF(AND(טבלה1013[[#This Row],[הווסת פעיל?]]&lt;&gt;"",X166=""),טבלה1013[[#This Row],[CycleNumber]],"")</f>
        <v/>
      </c>
      <c r="AF167" s="1" t="str">
        <f>IF(B168=1,"",IF(טבלה1013[[#This Row],[הווסת פעיל?]]=1,IF(טבלה1013[[#This Row],[וסת קבוע אחרון]]=F168,1,0),""))</f>
        <v/>
      </c>
      <c r="AG167" s="1" t="str">
        <f>IF(B168=1,"",IF(טבלה1013[[#This Row],[הווסת פעיל?]]=1,IF(OR(טבלה1013[[#This Row],[וסת קבוע אחרון]]=F168,F168=טבלה1013[[#This Row],[LengthofCycle]]),1,0),""))</f>
        <v/>
      </c>
      <c r="AH167" s="1" t="str">
        <f>IF(B168=1,"",IF(טבלה1013[[#This Row],[הווסת פעיל?]]=1,IF(OR(טבלה1013[[#This Row],[וסת קבוע אחרון]]=F168,F168=טבלה1013[[#This Row],[LengthofCycle]],AND(טבלה1013[[#This Row],[LengthofCycle]]&lt;&gt;טבלה1013[[#This Row],[וסת קבוע אחרון]],OR(F168=28,F168=29))),1,0),""))</f>
        <v/>
      </c>
      <c r="AI167" s="1" t="str">
        <f>IF(AND(טבלה1013[[#This Row],[הווסת פעיל?]]=1,B168=1),1,"")</f>
        <v/>
      </c>
      <c r="AJ167" s="4">
        <f>IF(AND(טבלה1013[[#This Row],[הווסת פעיל?]]&lt;&gt;1,B168&lt;&gt;1,B168&lt;&gt;""),IF(טבלה1013[[#This Row],[LengthofCycle]]=F168,1,0),"")</f>
        <v>0</v>
      </c>
      <c r="AK167" s="4">
        <f>IF(AND(טבלה1013[[#This Row],[הווסת פעיל?]]&lt;&gt;1,B168&lt;&gt;1,B168&lt;&gt;""),IF(OR(טבלה1013[[#This Row],[LengthofCycle]]=F168,F168=29),1,0),"")</f>
        <v>0</v>
      </c>
      <c r="AL167" s="4">
        <f>IF(AND(טבלה1013[[#This Row],[הווסת פעיל?]]&lt;&gt;1,B168&lt;&gt;1,B168&lt;&gt;""),IF(OR(טבלה1013[[#This Row],[LengthofCycle]]=F168,F168=29,F168=28),1,0),"")</f>
        <v>0</v>
      </c>
      <c r="AY167" s="1">
        <f t="shared" si="26"/>
        <v>0</v>
      </c>
      <c r="AZ167" s="2" t="e">
        <f t="shared" si="27"/>
        <v>#DIV/0!</v>
      </c>
      <c r="BA167" s="2" t="e">
        <f t="shared" si="28"/>
        <v>#DIV/0!</v>
      </c>
    </row>
    <row r="168" spans="1:53" x14ac:dyDescent="0.25">
      <c r="A168" s="1" t="s">
        <v>57</v>
      </c>
      <c r="B168" s="1">
        <v>12</v>
      </c>
      <c r="C168" s="1">
        <v>0</v>
      </c>
      <c r="D168" s="1">
        <v>1</v>
      </c>
      <c r="E168" s="1">
        <v>0</v>
      </c>
      <c r="F168" s="1">
        <v>26</v>
      </c>
      <c r="G168" s="1">
        <f>טבלה1013[[#This Row],[LengthofCycle]]+1</f>
        <v>27</v>
      </c>
      <c r="H168" s="1" t="str">
        <f>IF(IFERROR(LOOKUP(טבלה1013[[#This Row],[ClientID]],קביעויות[השבוע]),FALSE)=טבלה1013[[#This Row],[ClientID]],1,"")</f>
        <v/>
      </c>
      <c r="I168" s="1" t="str">
        <f>IF(AND(טבלה1013[[#This Row],[CycleNumber]]&gt;1,OR(B169="",טבלה1013[[#This Row],[CycleNumber]]&gt;B167)),IF(OR(AND(טבלה1013[[#This Row],[LengthofCycle]]=28,F167=28),AND(טבלה1013[[#This Row],[LengthofCycle]]=35,F167=35)),1,""),"")</f>
        <v/>
      </c>
      <c r="J168" s="1" t="str">
        <f>IF(AND(טבלה1013[[#This Row],[וסת השבוע]]=1,I167=1,טבלה1013[[#This Row],[CycleNumber]]&gt;B167),1,"")</f>
        <v/>
      </c>
      <c r="K168" s="1" t="str">
        <f>IF(טבלה1013[[#This Row],[CycleNumber]]=1,"",IF(טבלה1013[[#This Row],[וסת השבוע]]=1,0,IF(K167="","",IF(K167=0,IF(טבלה1013[[#This Row],[LengthofCycle]]=28,0,1),IF(K167=1,IF(טבלה1013[[#This Row],[LengthofCycle]]+F167=28*2,0,2),IF(K167=2,IF(טבלה1013[[#This Row],[LengthofCycle]]+F167+F166=28*3,0,3),""))))))</f>
        <v/>
      </c>
      <c r="L168" s="1" t="str">
        <f>IF(טבלה1013[[#This Row],[וסת השבוע]]=1,IF(טבלה1013[[#This Row],[וסת השבוע וההפלגה ביחד]]=1,L167+1,0),IF(AND(טבלה1013[[#This Row],[CycleNumber]]&gt;B167,טבלה1013[[#This Row],[CycleNumber]]&gt;1),IF(טבלה1013[[#This Row],[וסת השבוע פעיל?]]&lt;&gt;"",L167+1,""),""))</f>
        <v/>
      </c>
      <c r="M168" s="1" t="str">
        <f>IF(AND(טבלה1013[[#This Row],[וסת השבוע פעיל?]]&lt;&gt;"",טבלה1013[[#This Row],[CycleNumber]]&lt;B169,B169&lt;&gt;"",טבלה1013[[#This Row],[וסת השבוע פעיל?]]&lt;3),IF(K169=0,IF(AND(טבלה1013[[#This Row],[וסת השבוע פעיל?]]&gt;0,I169=1),0,1),0),"")</f>
        <v/>
      </c>
      <c r="N168" s="1" t="str">
        <f t="shared" si="25"/>
        <v/>
      </c>
      <c r="O168" s="1" t="str">
        <f>IF(AND(טבלה1013[[#This Row],[חיזוי - שבוע]]=1,J169=1),1,"")</f>
        <v/>
      </c>
      <c r="P168" s="1" t="str">
        <f>IF(AND(טבלה1013[[#This Row],[חיזוי טוב עם הפלגה?]]=1,טבלה1013[[#This Row],[וסת קבוע אחרון]]&lt;&gt;28,X167=1),1,"")</f>
        <v/>
      </c>
      <c r="Q168" s="1" t="str">
        <f>IF(AND(טבלה1013[[#This Row],[וסת השבוע פעיל?]]&lt;3,OR(טבלה1013[[#This Row],[CycleNumber]]&gt;B169,B169="")),1,"")</f>
        <v/>
      </c>
      <c r="R168" s="1" t="str">
        <f>IF(טבלה1013[[#This Row],[האישה קבעה וסת שבוע?]]=1,IF(טבלה1013[[#This Row],[וסת השבוע פעיל?]]&lt;3,1,0),"")</f>
        <v/>
      </c>
      <c r="S1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8" s="1">
        <f t="shared" si="22"/>
        <v>0</v>
      </c>
      <c r="U168" s="1">
        <f t="shared" si="23"/>
        <v>0</v>
      </c>
      <c r="V168" s="1">
        <f t="shared" si="24"/>
        <v>0</v>
      </c>
      <c r="W168" s="1" t="str">
        <f>IF(טבלה1013[[#This Row],[3 הפלגות זהות]]="","",IF(טבלה1013[[#This Row],[3 הפלגות זהות]]=1,טבלה1013[[#This Row],[LengthofCycle]],W167))</f>
        <v/>
      </c>
      <c r="Y168" s="1" t="str">
        <f>IF(OR(טבלה1013[[#This Row],[הווסת פעיל?]]=0,טבלה1013[[#This Row],[הווסת פעיל?]]=""),"",SUM(Y167,טבלה1013[[#This Row],[הווסת פעיל?]]))</f>
        <v/>
      </c>
      <c r="Z168" s="1" t="str">
        <f>IF(AND(טבלה1013[[#This Row],[כמה מחזורים עד עקירה]]&lt;&gt;"",Y169=""),טבלה1013[[#This Row],[כמה מחזורים עד עקירה]],"")</f>
        <v/>
      </c>
      <c r="AA168" s="1" t="str">
        <f>IF(AND(טבלה1013[[#This Row],[הווסת פעיל?]]=1,טבלה1013[[#This Row],[וסת קבוע אחרון]]&lt;&gt;W167),טבלה1013[[#This Row],[וסת קבוע אחרון]],"")</f>
        <v/>
      </c>
      <c r="AB168" s="1" t="str">
        <f>IF(AND(טבלה1013[[#This Row],[הווסת פעיל?]]=1,X167=0,טבלה1013[[#This Row],[וסת קבוע אחרון]]=W167),טבלה1013[[#This Row],[וסת קבוע אחרון]],"")</f>
        <v/>
      </c>
      <c r="AC168" s="1" t="str">
        <f>IF(AND(טבלה1013[[#This Row],[הווסת פעיל?]]=1,X167=0,טבלה1013[[#This Row],[וסת קבוע אחרון]]&lt;&gt;W167),1,"")</f>
        <v/>
      </c>
      <c r="AD168" s="1" t="str">
        <f>IF(AND(טבלה1013[[#This Row],[הווסת פעיל?]]&lt;&gt;"",B169=1),טבלה1013[[#This Row],[CycleNumber]],"")</f>
        <v/>
      </c>
      <c r="AE168" s="1" t="str">
        <f>IF(AND(טבלה1013[[#This Row],[הווסת פעיל?]]&lt;&gt;"",X167=""),טבלה1013[[#This Row],[CycleNumber]],"")</f>
        <v/>
      </c>
      <c r="AF168" s="1" t="str">
        <f>IF(B169=1,"",IF(טבלה1013[[#This Row],[הווסת פעיל?]]=1,IF(טבלה1013[[#This Row],[וסת קבוע אחרון]]=F169,1,0),""))</f>
        <v/>
      </c>
      <c r="AG168" s="1" t="str">
        <f>IF(B169=1,"",IF(טבלה1013[[#This Row],[הווסת פעיל?]]=1,IF(OR(טבלה1013[[#This Row],[וסת קבוע אחרון]]=F169,F169=טבלה1013[[#This Row],[LengthofCycle]]),1,0),""))</f>
        <v/>
      </c>
      <c r="AH168" s="1" t="str">
        <f>IF(B169=1,"",IF(טבלה1013[[#This Row],[הווסת פעיל?]]=1,IF(OR(טבלה1013[[#This Row],[וסת קבוע אחרון]]=F169,F169=טבלה1013[[#This Row],[LengthofCycle]],AND(טבלה1013[[#This Row],[LengthofCycle]]&lt;&gt;טבלה1013[[#This Row],[וסת קבוע אחרון]],OR(F169=28,F169=29))),1,0),""))</f>
        <v/>
      </c>
      <c r="AI168" s="1" t="str">
        <f>IF(AND(טבלה1013[[#This Row],[הווסת פעיל?]]=1,B169=1),1,"")</f>
        <v/>
      </c>
      <c r="AJ168" s="4" t="str">
        <f>IF(AND(טבלה1013[[#This Row],[הווסת פעיל?]]&lt;&gt;1,B169&lt;&gt;1,B169&lt;&gt;""),IF(טבלה1013[[#This Row],[LengthofCycle]]=F169,1,0),"")</f>
        <v/>
      </c>
      <c r="AK168" s="4" t="str">
        <f>IF(AND(טבלה1013[[#This Row],[הווסת פעיל?]]&lt;&gt;1,B169&lt;&gt;1,B169&lt;&gt;""),IF(OR(טבלה1013[[#This Row],[LengthofCycle]]=F169,F169=29),1,0),"")</f>
        <v/>
      </c>
      <c r="AL168" s="4" t="str">
        <f>IF(AND(טבלה1013[[#This Row],[הווסת פעיל?]]&lt;&gt;1,B169&lt;&gt;1,B169&lt;&gt;""),IF(OR(טבלה1013[[#This Row],[LengthofCycle]]=F169,F169=29,F169=28),1,0),"")</f>
        <v/>
      </c>
      <c r="AY168" s="1">
        <f t="shared" si="26"/>
        <v>0</v>
      </c>
      <c r="AZ168" s="2" t="e">
        <f t="shared" si="27"/>
        <v>#DIV/0!</v>
      </c>
      <c r="BA168" s="2" t="e">
        <f t="shared" si="28"/>
        <v>#DIV/0!</v>
      </c>
    </row>
    <row r="169" spans="1:53" x14ac:dyDescent="0.25">
      <c r="A169" s="1" t="s">
        <v>58</v>
      </c>
      <c r="B169" s="1">
        <v>1</v>
      </c>
      <c r="C169" s="1">
        <v>1</v>
      </c>
      <c r="D169" s="1">
        <v>1</v>
      </c>
      <c r="E169" s="1">
        <v>0</v>
      </c>
      <c r="F169" s="1">
        <v>30</v>
      </c>
      <c r="G169" s="1">
        <f>טבלה1013[[#This Row],[LengthofCycle]]+1</f>
        <v>31</v>
      </c>
      <c r="H169" s="1" t="str">
        <f>IF(IFERROR(LOOKUP(טבלה1013[[#This Row],[ClientID]],קביעויות[השבוע]),FALSE)=טבלה1013[[#This Row],[ClientID]],1,"")</f>
        <v/>
      </c>
      <c r="I169" s="1" t="str">
        <f>IF(AND(טבלה1013[[#This Row],[CycleNumber]]&gt;1,OR(B170="",טבלה1013[[#This Row],[CycleNumber]]&gt;B168)),IF(OR(AND(טבלה1013[[#This Row],[LengthofCycle]]=28,F168=28),AND(טבלה1013[[#This Row],[LengthofCycle]]=35,F168=35)),1,""),"")</f>
        <v/>
      </c>
      <c r="J169" s="1" t="str">
        <f>IF(AND(טבלה1013[[#This Row],[וסת השבוע]]=1,I168=1,טבלה1013[[#This Row],[CycleNumber]]&gt;B168),1,"")</f>
        <v/>
      </c>
      <c r="K169" s="1" t="str">
        <f>IF(טבלה1013[[#This Row],[CycleNumber]]=1,"",IF(טבלה1013[[#This Row],[וסת השבוע]]=1,0,IF(K168="","",IF(K168=0,IF(טבלה1013[[#This Row],[LengthofCycle]]=28,0,1),IF(K168=1,IF(טבלה1013[[#This Row],[LengthofCycle]]+F168=28*2,0,2),IF(K168=2,IF(טבלה1013[[#This Row],[LengthofCycle]]+F168+F167=28*3,0,3),""))))))</f>
        <v/>
      </c>
      <c r="L169" s="1" t="str">
        <f>IF(טבלה1013[[#This Row],[וסת השבוע]]=1,IF(טבלה1013[[#This Row],[וסת השבוע וההפלגה ביחד]]=1,L168+1,0),IF(AND(טבלה1013[[#This Row],[CycleNumber]]&gt;B168,טבלה1013[[#This Row],[CycleNumber]]&gt;1),IF(טבלה1013[[#This Row],[וסת השבוע פעיל?]]&lt;&gt;"",L168+1,""),""))</f>
        <v/>
      </c>
      <c r="M169" s="1" t="str">
        <f>IF(AND(טבלה1013[[#This Row],[וסת השבוע פעיל?]]&lt;&gt;"",טבלה1013[[#This Row],[CycleNumber]]&lt;B170,B170&lt;&gt;"",טבלה1013[[#This Row],[וסת השבוע פעיל?]]&lt;3),IF(K170=0,IF(AND(טבלה1013[[#This Row],[וסת השבוע פעיל?]]&gt;0,I170=1),0,1),0),"")</f>
        <v/>
      </c>
      <c r="N169" s="1" t="str">
        <f t="shared" si="25"/>
        <v/>
      </c>
      <c r="O169" s="1" t="str">
        <f>IF(AND(טבלה1013[[#This Row],[חיזוי - שבוע]]=1,J170=1),1,"")</f>
        <v/>
      </c>
      <c r="P169" s="1" t="str">
        <f>IF(AND(טבלה1013[[#This Row],[חיזוי טוב עם הפלגה?]]=1,טבלה1013[[#This Row],[וסת קבוע אחרון]]&lt;&gt;28,X168=1),1,"")</f>
        <v/>
      </c>
      <c r="Q169" s="1" t="str">
        <f>IF(AND(טבלה1013[[#This Row],[וסת השבוע פעיל?]]&lt;3,OR(טבלה1013[[#This Row],[CycleNumber]]&gt;B170,B170="")),1,"")</f>
        <v/>
      </c>
      <c r="R169" s="1" t="str">
        <f>IF(טבלה1013[[#This Row],[האישה קבעה וסת שבוע?]]=1,IF(טבלה1013[[#This Row],[וסת השבוע פעיל?]]&lt;3,1,0),"")</f>
        <v/>
      </c>
      <c r="S1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69" s="1" t="str">
        <f t="shared" si="22"/>
        <v/>
      </c>
      <c r="U169" s="1" t="str">
        <f t="shared" si="23"/>
        <v/>
      </c>
      <c r="V169" s="1" t="str">
        <f t="shared" si="24"/>
        <v/>
      </c>
      <c r="W169" s="1" t="str">
        <f>IF(טבלה1013[[#This Row],[3 הפלגות זהות]]="","",IF(טבלה1013[[#This Row],[3 הפלגות זהות]]=1,טבלה1013[[#This Row],[LengthofCycle]],W168))</f>
        <v/>
      </c>
      <c r="X169" s="1" t="str">
        <f>IF(טבלה1013[[#This Row],[וסת קבוע אחרון]]="","",IF(OR(טבלה1013[[#This Row],[LengthofCycle]]=טבלה1013[[#This Row],[וסת קבוע אחרון]],F168=טבלה1013[[#This Row],[וסת קבוע אחרון]],F167=טבלה1013[[#This Row],[וסת קבוע אחרון]]),1,0))</f>
        <v/>
      </c>
      <c r="Y169" s="1" t="str">
        <f>IF(OR(טבלה1013[[#This Row],[הווסת פעיל?]]=0,טבלה1013[[#This Row],[הווסת פעיל?]]=""),"",SUM(Y168,טבלה1013[[#This Row],[הווסת פעיל?]]))</f>
        <v/>
      </c>
      <c r="Z169" s="1" t="str">
        <f>IF(AND(טבלה1013[[#This Row],[כמה מחזורים עד עקירה]]&lt;&gt;"",Y170=""),טבלה1013[[#This Row],[כמה מחזורים עד עקירה]],"")</f>
        <v/>
      </c>
      <c r="AA169" s="1" t="str">
        <f>IF(AND(טבלה1013[[#This Row],[הווסת פעיל?]]=1,טבלה1013[[#This Row],[וסת קבוע אחרון]]&lt;&gt;W168),טבלה1013[[#This Row],[וסת קבוע אחרון]],"")</f>
        <v/>
      </c>
      <c r="AB169" s="1" t="str">
        <f>IF(AND(טבלה1013[[#This Row],[הווסת פעיל?]]=1,X168=0,טבלה1013[[#This Row],[וסת קבוע אחרון]]=W168),טבלה1013[[#This Row],[וסת קבוע אחרון]],"")</f>
        <v/>
      </c>
      <c r="AC169" s="1" t="str">
        <f>IF(AND(טבלה1013[[#This Row],[הווסת פעיל?]]=1,X168=0,טבלה1013[[#This Row],[וסת קבוע אחרון]]&lt;&gt;W168),1,"")</f>
        <v/>
      </c>
      <c r="AD169" s="1" t="str">
        <f>IF(AND(טבלה1013[[#This Row],[הווסת פעיל?]]&lt;&gt;"",B170=1),טבלה1013[[#This Row],[CycleNumber]],"")</f>
        <v/>
      </c>
      <c r="AE169" s="1" t="str">
        <f>IF(AND(טבלה1013[[#This Row],[הווסת פעיל?]]&lt;&gt;"",X168=""),טבלה1013[[#This Row],[CycleNumber]],"")</f>
        <v/>
      </c>
      <c r="AF169" s="1" t="str">
        <f>IF(B170=1,"",IF(טבלה1013[[#This Row],[הווסת פעיל?]]=1,IF(טבלה1013[[#This Row],[וסת קבוע אחרון]]=F170,1,0),""))</f>
        <v/>
      </c>
      <c r="AG169" s="1" t="str">
        <f>IF(B170=1,"",IF(טבלה1013[[#This Row],[הווסת פעיל?]]=1,IF(OR(טבלה1013[[#This Row],[וסת קבוע אחרון]]=F170,F170=טבלה1013[[#This Row],[LengthofCycle]]),1,0),""))</f>
        <v/>
      </c>
      <c r="AH169" s="1" t="str">
        <f>IF(B170=1,"",IF(טבלה1013[[#This Row],[הווסת פעיל?]]=1,IF(OR(טבלה1013[[#This Row],[וסת קבוע אחרון]]=F170,F170=טבלה1013[[#This Row],[LengthofCycle]],AND(טבלה1013[[#This Row],[LengthofCycle]]&lt;&gt;טבלה1013[[#This Row],[וסת קבוע אחרון]],OR(F170=28,F170=29))),1,0),""))</f>
        <v/>
      </c>
      <c r="AI169" s="1" t="str">
        <f>IF(AND(טבלה1013[[#This Row],[הווסת פעיל?]]=1,B170=1),1,"")</f>
        <v/>
      </c>
      <c r="AJ169" s="4">
        <f>IF(AND(טבלה1013[[#This Row],[הווסת פעיל?]]&lt;&gt;1,B170&lt;&gt;1,B170&lt;&gt;""),IF(טבלה1013[[#This Row],[LengthofCycle]]=F170,1,0),"")</f>
        <v>0</v>
      </c>
      <c r="AK169" s="4">
        <f>IF(AND(טבלה1013[[#This Row],[הווסת פעיל?]]&lt;&gt;1,B170&lt;&gt;1,B170&lt;&gt;""),IF(OR(טבלה1013[[#This Row],[LengthofCycle]]=F170,F170=29),1,0),"")</f>
        <v>0</v>
      </c>
      <c r="AL169" s="4">
        <f>IF(AND(טבלה1013[[#This Row],[הווסת פעיל?]]&lt;&gt;1,B170&lt;&gt;1,B170&lt;&gt;""),IF(OR(טבלה1013[[#This Row],[LengthofCycle]]=F170,F170=29,F170=28),1,0),"")</f>
        <v>0</v>
      </c>
      <c r="AY169" s="1">
        <f t="shared" si="26"/>
        <v>0</v>
      </c>
      <c r="AZ169" s="2" t="e">
        <f t="shared" si="27"/>
        <v>#DIV/0!</v>
      </c>
      <c r="BA169" s="2" t="e">
        <f t="shared" si="28"/>
        <v>#DIV/0!</v>
      </c>
    </row>
    <row r="170" spans="1:53" x14ac:dyDescent="0.25">
      <c r="A170" s="1" t="s">
        <v>58</v>
      </c>
      <c r="B170" s="1">
        <v>2</v>
      </c>
      <c r="C170" s="1">
        <v>1</v>
      </c>
      <c r="D170" s="1">
        <v>1</v>
      </c>
      <c r="E170" s="1">
        <v>0</v>
      </c>
      <c r="F170" s="1">
        <v>27</v>
      </c>
      <c r="G170" s="1">
        <f>טבלה1013[[#This Row],[LengthofCycle]]+1</f>
        <v>28</v>
      </c>
      <c r="H170" s="1" t="str">
        <f>IF(IFERROR(LOOKUP(טבלה1013[[#This Row],[ClientID]],קביעויות[השבוע]),FALSE)=טבלה1013[[#This Row],[ClientID]],1,"")</f>
        <v/>
      </c>
      <c r="I170" s="1" t="str">
        <f>IF(AND(טבלה1013[[#This Row],[CycleNumber]]&gt;1,OR(B171="",טבלה1013[[#This Row],[CycleNumber]]&gt;B169)),IF(OR(AND(טבלה1013[[#This Row],[LengthofCycle]]=28,F169=28),AND(טבלה1013[[#This Row],[LengthofCycle]]=35,F169=35)),1,""),"")</f>
        <v/>
      </c>
      <c r="J170" s="1" t="str">
        <f>IF(AND(טבלה1013[[#This Row],[וסת השבוע]]=1,I169=1,טבלה1013[[#This Row],[CycleNumber]]&gt;B169),1,"")</f>
        <v/>
      </c>
      <c r="K170" s="1" t="str">
        <f>IF(טבלה1013[[#This Row],[CycleNumber]]=1,"",IF(טבלה1013[[#This Row],[וסת השבוע]]=1,0,IF(K169="","",IF(K169=0,IF(טבלה1013[[#This Row],[LengthofCycle]]=28,0,1),IF(K169=1,IF(טבלה1013[[#This Row],[LengthofCycle]]+F169=28*2,0,2),IF(K169=2,IF(טבלה1013[[#This Row],[LengthofCycle]]+F169+F168=28*3,0,3),""))))))</f>
        <v/>
      </c>
      <c r="L170" s="1" t="str">
        <f>IF(טבלה1013[[#This Row],[וסת השבוע]]=1,IF(טבלה1013[[#This Row],[וסת השבוע וההפלגה ביחד]]=1,L169+1,0),IF(AND(טבלה1013[[#This Row],[CycleNumber]]&gt;B169,טבלה1013[[#This Row],[CycleNumber]]&gt;1),IF(טבלה1013[[#This Row],[וסת השבוע פעיל?]]&lt;&gt;"",L169+1,""),""))</f>
        <v/>
      </c>
      <c r="M170" s="1" t="str">
        <f>IF(AND(טבלה1013[[#This Row],[וסת השבוע פעיל?]]&lt;&gt;"",טבלה1013[[#This Row],[CycleNumber]]&lt;B171,B171&lt;&gt;"",טבלה1013[[#This Row],[וסת השבוע פעיל?]]&lt;3),IF(K171=0,IF(AND(טבלה1013[[#This Row],[וסת השבוע פעיל?]]&gt;0,I171=1),0,1),0),"")</f>
        <v/>
      </c>
      <c r="N170" s="1" t="str">
        <f t="shared" si="25"/>
        <v/>
      </c>
      <c r="O170" s="1" t="str">
        <f>IF(AND(טבלה1013[[#This Row],[חיזוי - שבוע]]=1,J171=1),1,"")</f>
        <v/>
      </c>
      <c r="P170" s="1" t="str">
        <f>IF(AND(טבלה1013[[#This Row],[חיזוי טוב עם הפלגה?]]=1,טבלה1013[[#This Row],[וסת קבוע אחרון]]&lt;&gt;28,X169=1),1,"")</f>
        <v/>
      </c>
      <c r="Q170" s="1" t="str">
        <f>IF(AND(טבלה1013[[#This Row],[וסת השבוע פעיל?]]&lt;3,OR(טבלה1013[[#This Row],[CycleNumber]]&gt;B171,B171="")),1,"")</f>
        <v/>
      </c>
      <c r="R170" s="1" t="str">
        <f>IF(טבלה1013[[#This Row],[האישה קבעה וסת שבוע?]]=1,IF(טבלה1013[[#This Row],[וסת השבוע פעיל?]]&lt;3,1,0),"")</f>
        <v/>
      </c>
      <c r="S1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0" s="1" t="str">
        <f t="shared" si="22"/>
        <v/>
      </c>
      <c r="U170" s="1" t="str">
        <f t="shared" si="23"/>
        <v/>
      </c>
      <c r="V170" s="1" t="str">
        <f t="shared" si="24"/>
        <v/>
      </c>
      <c r="W170" s="1" t="str">
        <f>IF(טבלה1013[[#This Row],[3 הפלגות זהות]]="","",IF(טבלה1013[[#This Row],[3 הפלגות זהות]]=1,טבלה1013[[#This Row],[LengthofCycle]],W169))</f>
        <v/>
      </c>
      <c r="X170" s="1" t="str">
        <f>IF(טבלה1013[[#This Row],[וסת קבוע אחרון]]="","",IF(OR(טבלה1013[[#This Row],[LengthofCycle]]=טבלה1013[[#This Row],[וסת קבוע אחרון]],F169=טבלה1013[[#This Row],[וסת קבוע אחרון]],F168=טבלה1013[[#This Row],[וסת קבוע אחרון]]),1,0))</f>
        <v/>
      </c>
      <c r="Y170" s="1" t="str">
        <f>IF(OR(טבלה1013[[#This Row],[הווסת פעיל?]]=0,טבלה1013[[#This Row],[הווסת פעיל?]]=""),"",SUM(Y169,טבלה1013[[#This Row],[הווסת פעיל?]]))</f>
        <v/>
      </c>
      <c r="Z170" s="1" t="str">
        <f>IF(AND(טבלה1013[[#This Row],[כמה מחזורים עד עקירה]]&lt;&gt;"",Y171=""),טבלה1013[[#This Row],[כמה מחזורים עד עקירה]],"")</f>
        <v/>
      </c>
      <c r="AA170" s="1" t="str">
        <f>IF(AND(טבלה1013[[#This Row],[הווסת פעיל?]]=1,טבלה1013[[#This Row],[וסת קבוע אחרון]]&lt;&gt;W169),טבלה1013[[#This Row],[וסת קבוע אחרון]],"")</f>
        <v/>
      </c>
      <c r="AB170" s="1" t="str">
        <f>IF(AND(טבלה1013[[#This Row],[הווסת פעיל?]]=1,X169=0,טבלה1013[[#This Row],[וסת קבוע אחרון]]=W169),טבלה1013[[#This Row],[וסת קבוע אחרון]],"")</f>
        <v/>
      </c>
      <c r="AC170" s="1" t="str">
        <f>IF(AND(טבלה1013[[#This Row],[הווסת פעיל?]]=1,X169=0,טבלה1013[[#This Row],[וסת קבוע אחרון]]&lt;&gt;W169),1,"")</f>
        <v/>
      </c>
      <c r="AD170" s="1" t="str">
        <f>IF(AND(טבלה1013[[#This Row],[הווסת פעיל?]]&lt;&gt;"",B171=1),טבלה1013[[#This Row],[CycleNumber]],"")</f>
        <v/>
      </c>
      <c r="AE170" s="1" t="str">
        <f>IF(AND(טבלה1013[[#This Row],[הווסת פעיל?]]&lt;&gt;"",X169=""),טבלה1013[[#This Row],[CycleNumber]],"")</f>
        <v/>
      </c>
      <c r="AF170" s="1" t="str">
        <f>IF(B171=1,"",IF(טבלה1013[[#This Row],[הווסת פעיל?]]=1,IF(טבלה1013[[#This Row],[וסת קבוע אחרון]]=F171,1,0),""))</f>
        <v/>
      </c>
      <c r="AG170" s="1" t="str">
        <f>IF(B171=1,"",IF(טבלה1013[[#This Row],[הווסת פעיל?]]=1,IF(OR(טבלה1013[[#This Row],[וסת קבוע אחרון]]=F171,F171=טבלה1013[[#This Row],[LengthofCycle]]),1,0),""))</f>
        <v/>
      </c>
      <c r="AH170" s="1" t="str">
        <f>IF(B171=1,"",IF(טבלה1013[[#This Row],[הווסת פעיל?]]=1,IF(OR(טבלה1013[[#This Row],[וסת קבוע אחרון]]=F171,F171=טבלה1013[[#This Row],[LengthofCycle]],AND(טבלה1013[[#This Row],[LengthofCycle]]&lt;&gt;טבלה1013[[#This Row],[וסת קבוע אחרון]],OR(F171=28,F171=29))),1,0),""))</f>
        <v/>
      </c>
      <c r="AI170" s="1" t="str">
        <f>IF(AND(טבלה1013[[#This Row],[הווסת פעיל?]]=1,B171=1),1,"")</f>
        <v/>
      </c>
      <c r="AJ170" s="4">
        <f>IF(AND(טבלה1013[[#This Row],[הווסת פעיל?]]&lt;&gt;1,B171&lt;&gt;1,B171&lt;&gt;""),IF(טבלה1013[[#This Row],[LengthofCycle]]=F171,1,0),"")</f>
        <v>0</v>
      </c>
      <c r="AK170" s="4">
        <f>IF(AND(טבלה1013[[#This Row],[הווסת פעיל?]]&lt;&gt;1,B171&lt;&gt;1,B171&lt;&gt;""),IF(OR(טבלה1013[[#This Row],[LengthofCycle]]=F171,F171=29),1,0),"")</f>
        <v>0</v>
      </c>
      <c r="AL170" s="4">
        <f>IF(AND(טבלה1013[[#This Row],[הווסת פעיל?]]&lt;&gt;1,B171&lt;&gt;1,B171&lt;&gt;""),IF(OR(טבלה1013[[#This Row],[LengthofCycle]]=F171,F171=29,F171=28),1,0),"")</f>
        <v>0</v>
      </c>
      <c r="AY170" s="1">
        <f t="shared" si="26"/>
        <v>0</v>
      </c>
      <c r="AZ170" s="2" t="e">
        <f t="shared" si="27"/>
        <v>#DIV/0!</v>
      </c>
      <c r="BA170" s="2" t="e">
        <f t="shared" si="28"/>
        <v>#DIV/0!</v>
      </c>
    </row>
    <row r="171" spans="1:53" x14ac:dyDescent="0.25">
      <c r="A171" s="1" t="s">
        <v>58</v>
      </c>
      <c r="B171" s="1">
        <v>3</v>
      </c>
      <c r="C171" s="1">
        <v>1</v>
      </c>
      <c r="D171" s="1">
        <v>1</v>
      </c>
      <c r="E171" s="1">
        <v>0</v>
      </c>
      <c r="F171" s="1">
        <v>31</v>
      </c>
      <c r="G171" s="1">
        <f>טבלה1013[[#This Row],[LengthofCycle]]+1</f>
        <v>32</v>
      </c>
      <c r="H171" s="1" t="str">
        <f>IF(IFERROR(LOOKUP(טבלה1013[[#This Row],[ClientID]],קביעויות[השבוע]),FALSE)=טבלה1013[[#This Row],[ClientID]],1,"")</f>
        <v/>
      </c>
      <c r="I171" s="1" t="str">
        <f>IF(AND(טבלה1013[[#This Row],[CycleNumber]]&gt;1,OR(B172="",טבלה1013[[#This Row],[CycleNumber]]&gt;B170)),IF(OR(AND(טבלה1013[[#This Row],[LengthofCycle]]=28,F170=28),AND(טבלה1013[[#This Row],[LengthofCycle]]=35,F170=35)),1,""),"")</f>
        <v/>
      </c>
      <c r="J171" s="1" t="str">
        <f>IF(AND(טבלה1013[[#This Row],[וסת השבוע]]=1,I170=1,טבלה1013[[#This Row],[CycleNumber]]&gt;B170),1,"")</f>
        <v/>
      </c>
      <c r="K171" s="1" t="str">
        <f>IF(טבלה1013[[#This Row],[CycleNumber]]=1,"",IF(טבלה1013[[#This Row],[וסת השבוע]]=1,0,IF(K170="","",IF(K170=0,IF(טבלה1013[[#This Row],[LengthofCycle]]=28,0,1),IF(K170=1,IF(טבלה1013[[#This Row],[LengthofCycle]]+F170=28*2,0,2),IF(K170=2,IF(טבלה1013[[#This Row],[LengthofCycle]]+F170+F169=28*3,0,3),""))))))</f>
        <v/>
      </c>
      <c r="L171" s="1" t="str">
        <f>IF(טבלה1013[[#This Row],[וסת השבוע]]=1,IF(טבלה1013[[#This Row],[וסת השבוע וההפלגה ביחד]]=1,L170+1,0),IF(AND(טבלה1013[[#This Row],[CycleNumber]]&gt;B170,טבלה1013[[#This Row],[CycleNumber]]&gt;1),IF(טבלה1013[[#This Row],[וסת השבוע פעיל?]]&lt;&gt;"",L170+1,""),""))</f>
        <v/>
      </c>
      <c r="M171" s="1" t="str">
        <f>IF(AND(טבלה1013[[#This Row],[וסת השבוע פעיל?]]&lt;&gt;"",טבלה1013[[#This Row],[CycleNumber]]&lt;B172,B172&lt;&gt;"",טבלה1013[[#This Row],[וסת השבוע פעיל?]]&lt;3),IF(K172=0,IF(AND(טבלה1013[[#This Row],[וסת השבוע פעיל?]]&gt;0,I172=1),0,1),0),"")</f>
        <v/>
      </c>
      <c r="N171" s="1" t="str">
        <f t="shared" si="25"/>
        <v/>
      </c>
      <c r="O171" s="1" t="str">
        <f>IF(AND(טבלה1013[[#This Row],[חיזוי - שבוע]]=1,J172=1),1,"")</f>
        <v/>
      </c>
      <c r="P171" s="1" t="str">
        <f>IF(AND(טבלה1013[[#This Row],[חיזוי טוב עם הפלגה?]]=1,טבלה1013[[#This Row],[וסת קבוע אחרון]]&lt;&gt;28,X170=1),1,"")</f>
        <v/>
      </c>
      <c r="Q171" s="1" t="str">
        <f>IF(AND(טבלה1013[[#This Row],[וסת השבוע פעיל?]]&lt;3,OR(טבלה1013[[#This Row],[CycleNumber]]&gt;B172,B172="")),1,"")</f>
        <v/>
      </c>
      <c r="R171" s="1" t="str">
        <f>IF(טבלה1013[[#This Row],[האישה קבעה וסת שבוע?]]=1,IF(טבלה1013[[#This Row],[וסת השבוע פעיל?]]&lt;3,1,0),"")</f>
        <v/>
      </c>
      <c r="S1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1" s="1">
        <f t="shared" si="22"/>
        <v>0</v>
      </c>
      <c r="U171" s="1" t="str">
        <f t="shared" si="23"/>
        <v/>
      </c>
      <c r="V171" s="1" t="str">
        <f t="shared" si="24"/>
        <v/>
      </c>
      <c r="W171" s="1" t="str">
        <f>IF(טבלה1013[[#This Row],[3 הפלגות זהות]]="","",IF(טבלה1013[[#This Row],[3 הפלגות זהות]]=1,טבלה1013[[#This Row],[LengthofCycle]],W170))</f>
        <v/>
      </c>
      <c r="X171" s="1" t="str">
        <f>IF(טבלה1013[[#This Row],[וסת קבוע אחרון]]="","",IF(OR(טבלה1013[[#This Row],[LengthofCycle]]=טבלה1013[[#This Row],[וסת קבוע אחרון]],F170=טבלה1013[[#This Row],[וסת קבוע אחרון]],F169=טבלה1013[[#This Row],[וסת קבוע אחרון]]),1,0))</f>
        <v/>
      </c>
      <c r="Y171" s="1" t="str">
        <f>IF(OR(טבלה1013[[#This Row],[הווסת פעיל?]]=0,טבלה1013[[#This Row],[הווסת פעיל?]]=""),"",SUM(Y170,טבלה1013[[#This Row],[הווסת פעיל?]]))</f>
        <v/>
      </c>
      <c r="Z171" s="1" t="str">
        <f>IF(AND(טבלה1013[[#This Row],[כמה מחזורים עד עקירה]]&lt;&gt;"",Y172=""),טבלה1013[[#This Row],[כמה מחזורים עד עקירה]],"")</f>
        <v/>
      </c>
      <c r="AA171" s="1" t="str">
        <f>IF(AND(טבלה1013[[#This Row],[הווסת פעיל?]]=1,טבלה1013[[#This Row],[וסת קבוע אחרון]]&lt;&gt;W170),טבלה1013[[#This Row],[וסת קבוע אחרון]],"")</f>
        <v/>
      </c>
      <c r="AB171" s="1" t="str">
        <f>IF(AND(טבלה1013[[#This Row],[הווסת פעיל?]]=1,X170=0,טבלה1013[[#This Row],[וסת קבוע אחרון]]=W170),טבלה1013[[#This Row],[וסת קבוע אחרון]],"")</f>
        <v/>
      </c>
      <c r="AC171" s="1" t="str">
        <f>IF(AND(טבלה1013[[#This Row],[הווסת פעיל?]]=1,X170=0,טבלה1013[[#This Row],[וסת קבוע אחרון]]&lt;&gt;W170),1,"")</f>
        <v/>
      </c>
      <c r="AD171" s="1" t="str">
        <f>IF(AND(טבלה1013[[#This Row],[הווסת פעיל?]]&lt;&gt;"",B172=1),טבלה1013[[#This Row],[CycleNumber]],"")</f>
        <v/>
      </c>
      <c r="AE171" s="1" t="str">
        <f>IF(AND(טבלה1013[[#This Row],[הווסת פעיל?]]&lt;&gt;"",X170=""),טבלה1013[[#This Row],[CycleNumber]],"")</f>
        <v/>
      </c>
      <c r="AF171" s="1" t="str">
        <f>IF(B172=1,"",IF(טבלה1013[[#This Row],[הווסת פעיל?]]=1,IF(טבלה1013[[#This Row],[וסת קבוע אחרון]]=F172,1,0),""))</f>
        <v/>
      </c>
      <c r="AG171" s="1" t="str">
        <f>IF(B172=1,"",IF(טבלה1013[[#This Row],[הווסת פעיל?]]=1,IF(OR(טבלה1013[[#This Row],[וסת קבוע אחרון]]=F172,F172=טבלה1013[[#This Row],[LengthofCycle]]),1,0),""))</f>
        <v/>
      </c>
      <c r="AH171" s="1" t="str">
        <f>IF(B172=1,"",IF(טבלה1013[[#This Row],[הווסת פעיל?]]=1,IF(OR(טבלה1013[[#This Row],[וסת קבוע אחרון]]=F172,F172=טבלה1013[[#This Row],[LengthofCycle]],AND(טבלה1013[[#This Row],[LengthofCycle]]&lt;&gt;טבלה1013[[#This Row],[וסת קבוע אחרון]],OR(F172=28,F172=29))),1,0),""))</f>
        <v/>
      </c>
      <c r="AI171" s="1" t="str">
        <f>IF(AND(טבלה1013[[#This Row],[הווסת פעיל?]]=1,B172=1),1,"")</f>
        <v/>
      </c>
      <c r="AJ171" s="4">
        <f>IF(AND(טבלה1013[[#This Row],[הווסת פעיל?]]&lt;&gt;1,B172&lt;&gt;1,B172&lt;&gt;""),IF(טבלה1013[[#This Row],[LengthofCycle]]=F172,1,0),"")</f>
        <v>0</v>
      </c>
      <c r="AK171" s="4">
        <f>IF(AND(טבלה1013[[#This Row],[הווסת פעיל?]]&lt;&gt;1,B172&lt;&gt;1,B172&lt;&gt;""),IF(OR(טבלה1013[[#This Row],[LengthofCycle]]=F172,F172=29),1,0),"")</f>
        <v>1</v>
      </c>
      <c r="AL171" s="4">
        <f>IF(AND(טבלה1013[[#This Row],[הווסת פעיל?]]&lt;&gt;1,B172&lt;&gt;1,B172&lt;&gt;""),IF(OR(טבלה1013[[#This Row],[LengthofCycle]]=F172,F172=29,F172=28),1,0),"")</f>
        <v>1</v>
      </c>
      <c r="AY171" s="1">
        <f t="shared" si="26"/>
        <v>0</v>
      </c>
      <c r="AZ171" s="2" t="e">
        <f t="shared" si="27"/>
        <v>#DIV/0!</v>
      </c>
      <c r="BA171" s="2" t="e">
        <f t="shared" si="28"/>
        <v>#DIV/0!</v>
      </c>
    </row>
    <row r="172" spans="1:53" x14ac:dyDescent="0.25">
      <c r="A172" s="1" t="s">
        <v>58</v>
      </c>
      <c r="B172" s="1">
        <v>4</v>
      </c>
      <c r="C172" s="1">
        <v>1</v>
      </c>
      <c r="D172" s="1">
        <v>1</v>
      </c>
      <c r="E172" s="1">
        <v>0</v>
      </c>
      <c r="F172" s="1">
        <v>29</v>
      </c>
      <c r="G172" s="1">
        <f>טבלה1013[[#This Row],[LengthofCycle]]+1</f>
        <v>30</v>
      </c>
      <c r="H172" s="1" t="str">
        <f>IF(IFERROR(LOOKUP(טבלה1013[[#This Row],[ClientID]],קביעויות[השבוע]),FALSE)=טבלה1013[[#This Row],[ClientID]],1,"")</f>
        <v/>
      </c>
      <c r="I172" s="1" t="str">
        <f>IF(AND(טבלה1013[[#This Row],[CycleNumber]]&gt;1,OR(B173="",טבלה1013[[#This Row],[CycleNumber]]&gt;B171)),IF(OR(AND(טבלה1013[[#This Row],[LengthofCycle]]=28,F171=28),AND(טבלה1013[[#This Row],[LengthofCycle]]=35,F171=35)),1,""),"")</f>
        <v/>
      </c>
      <c r="J172" s="1" t="str">
        <f>IF(AND(טבלה1013[[#This Row],[וסת השבוע]]=1,I171=1,טבלה1013[[#This Row],[CycleNumber]]&gt;B171),1,"")</f>
        <v/>
      </c>
      <c r="K172" s="1" t="str">
        <f>IF(טבלה1013[[#This Row],[CycleNumber]]=1,"",IF(טבלה1013[[#This Row],[וסת השבוע]]=1,0,IF(K171="","",IF(K171=0,IF(טבלה1013[[#This Row],[LengthofCycle]]=28,0,1),IF(K171=1,IF(טבלה1013[[#This Row],[LengthofCycle]]+F171=28*2,0,2),IF(K171=2,IF(טבלה1013[[#This Row],[LengthofCycle]]+F171+F170=28*3,0,3),""))))))</f>
        <v/>
      </c>
      <c r="L172" s="1" t="str">
        <f>IF(טבלה1013[[#This Row],[וסת השבוע]]=1,IF(טבלה1013[[#This Row],[וסת השבוע וההפלגה ביחד]]=1,L171+1,0),IF(AND(טבלה1013[[#This Row],[CycleNumber]]&gt;B171,טבלה1013[[#This Row],[CycleNumber]]&gt;1),IF(טבלה1013[[#This Row],[וסת השבוע פעיל?]]&lt;&gt;"",L171+1,""),""))</f>
        <v/>
      </c>
      <c r="M172" s="1" t="str">
        <f>IF(AND(טבלה1013[[#This Row],[וסת השבוע פעיל?]]&lt;&gt;"",טבלה1013[[#This Row],[CycleNumber]]&lt;B173,B173&lt;&gt;"",טבלה1013[[#This Row],[וסת השבוע פעיל?]]&lt;3),IF(K173=0,IF(AND(טבלה1013[[#This Row],[וסת השבוע פעיל?]]&gt;0,I173=1),0,1),0),"")</f>
        <v/>
      </c>
      <c r="N172" s="1" t="str">
        <f t="shared" si="25"/>
        <v/>
      </c>
      <c r="O172" s="1" t="str">
        <f>IF(AND(טבלה1013[[#This Row],[חיזוי - שבוע]]=1,J173=1),1,"")</f>
        <v/>
      </c>
      <c r="P172" s="1" t="str">
        <f>IF(AND(טבלה1013[[#This Row],[חיזוי טוב עם הפלגה?]]=1,טבלה1013[[#This Row],[וסת קבוע אחרון]]&lt;&gt;28,X171=1),1,"")</f>
        <v/>
      </c>
      <c r="Q172" s="1" t="str">
        <f>IF(AND(טבלה1013[[#This Row],[וסת השבוע פעיל?]]&lt;3,OR(טבלה1013[[#This Row],[CycleNumber]]&gt;B173,B173="")),1,"")</f>
        <v/>
      </c>
      <c r="R172" s="1" t="str">
        <f>IF(טבלה1013[[#This Row],[האישה קבעה וסת שבוע?]]=1,IF(טבלה1013[[#This Row],[וסת השבוע פעיל?]]&lt;3,1,0),"")</f>
        <v/>
      </c>
      <c r="S1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2" s="1">
        <f t="shared" si="22"/>
        <v>0</v>
      </c>
      <c r="U172" s="1">
        <f t="shared" si="23"/>
        <v>0</v>
      </c>
      <c r="V172" s="1" t="str">
        <f t="shared" si="24"/>
        <v/>
      </c>
      <c r="W172" s="1" t="str">
        <f>IF(טבלה1013[[#This Row],[3 הפלגות זהות]]="","",IF(טבלה1013[[#This Row],[3 הפלגות זהות]]=1,טבלה1013[[#This Row],[LengthofCycle]],W171))</f>
        <v/>
      </c>
      <c r="X172" s="1" t="str">
        <f>IF(טבלה1013[[#This Row],[וסת קבוע אחרון]]="","",IF(OR(טבלה1013[[#This Row],[LengthofCycle]]=טבלה1013[[#This Row],[וסת קבוע אחרון]],F171=טבלה1013[[#This Row],[וסת קבוע אחרון]],F170=טבלה1013[[#This Row],[וסת קבוע אחרון]]),1,0))</f>
        <v/>
      </c>
      <c r="Y172" s="1" t="str">
        <f>IF(OR(טבלה1013[[#This Row],[הווסת פעיל?]]=0,טבלה1013[[#This Row],[הווסת פעיל?]]=""),"",SUM(Y171,טבלה1013[[#This Row],[הווסת פעיל?]]))</f>
        <v/>
      </c>
      <c r="Z172" s="1" t="str">
        <f>IF(AND(טבלה1013[[#This Row],[כמה מחזורים עד עקירה]]&lt;&gt;"",Y173=""),טבלה1013[[#This Row],[כמה מחזורים עד עקירה]],"")</f>
        <v/>
      </c>
      <c r="AA172" s="1" t="str">
        <f>IF(AND(טבלה1013[[#This Row],[הווסת פעיל?]]=1,טבלה1013[[#This Row],[וסת קבוע אחרון]]&lt;&gt;W171),טבלה1013[[#This Row],[וסת קבוע אחרון]],"")</f>
        <v/>
      </c>
      <c r="AB172" s="1" t="str">
        <f>IF(AND(טבלה1013[[#This Row],[הווסת פעיל?]]=1,X171=0,טבלה1013[[#This Row],[וסת קבוע אחרון]]=W171),טבלה1013[[#This Row],[וסת קבוע אחרון]],"")</f>
        <v/>
      </c>
      <c r="AC172" s="1" t="str">
        <f>IF(AND(טבלה1013[[#This Row],[הווסת פעיל?]]=1,X171=0,טבלה1013[[#This Row],[וסת קבוע אחרון]]&lt;&gt;W171),1,"")</f>
        <v/>
      </c>
      <c r="AD172" s="1" t="str">
        <f>IF(AND(טבלה1013[[#This Row],[הווסת פעיל?]]&lt;&gt;"",B173=1),טבלה1013[[#This Row],[CycleNumber]],"")</f>
        <v/>
      </c>
      <c r="AE172" s="1" t="str">
        <f>IF(AND(טבלה1013[[#This Row],[הווסת פעיל?]]&lt;&gt;"",X171=""),טבלה1013[[#This Row],[CycleNumber]],"")</f>
        <v/>
      </c>
      <c r="AF172" s="1" t="str">
        <f>IF(B173=1,"",IF(טבלה1013[[#This Row],[הווסת פעיל?]]=1,IF(טבלה1013[[#This Row],[וסת קבוע אחרון]]=F173,1,0),""))</f>
        <v/>
      </c>
      <c r="AG172" s="1" t="str">
        <f>IF(B173=1,"",IF(טבלה1013[[#This Row],[הווסת פעיל?]]=1,IF(OR(טבלה1013[[#This Row],[וסת קבוע אחרון]]=F173,F173=טבלה1013[[#This Row],[LengthofCycle]]),1,0),""))</f>
        <v/>
      </c>
      <c r="AH172" s="1" t="str">
        <f>IF(B173=1,"",IF(טבלה1013[[#This Row],[הווסת פעיל?]]=1,IF(OR(טבלה1013[[#This Row],[וסת קבוע אחרון]]=F173,F173=טבלה1013[[#This Row],[LengthofCycle]],AND(טבלה1013[[#This Row],[LengthofCycle]]&lt;&gt;טבלה1013[[#This Row],[וסת קבוע אחרון]],OR(F173=28,F173=29))),1,0),""))</f>
        <v/>
      </c>
      <c r="AI172" s="1" t="str">
        <f>IF(AND(טבלה1013[[#This Row],[הווסת פעיל?]]=1,B173=1),1,"")</f>
        <v/>
      </c>
      <c r="AJ172" s="4">
        <f>IF(AND(טבלה1013[[#This Row],[הווסת פעיל?]]&lt;&gt;1,B173&lt;&gt;1,B173&lt;&gt;""),IF(טבלה1013[[#This Row],[LengthofCycle]]=F173,1,0),"")</f>
        <v>1</v>
      </c>
      <c r="AK172" s="4">
        <f>IF(AND(טבלה1013[[#This Row],[הווסת פעיל?]]&lt;&gt;1,B173&lt;&gt;1,B173&lt;&gt;""),IF(OR(טבלה1013[[#This Row],[LengthofCycle]]=F173,F173=29),1,0),"")</f>
        <v>1</v>
      </c>
      <c r="AL172" s="4">
        <f>IF(AND(טבלה1013[[#This Row],[הווסת פעיל?]]&lt;&gt;1,B173&lt;&gt;1,B173&lt;&gt;""),IF(OR(טבלה1013[[#This Row],[LengthofCycle]]=F173,F173=29,F173=28),1,0),"")</f>
        <v>1</v>
      </c>
      <c r="AY172" s="1">
        <f t="shared" si="26"/>
        <v>0</v>
      </c>
      <c r="AZ172" s="2" t="e">
        <f t="shared" si="27"/>
        <v>#DIV/0!</v>
      </c>
      <c r="BA172" s="2" t="e">
        <f t="shared" si="28"/>
        <v>#DIV/0!</v>
      </c>
    </row>
    <row r="173" spans="1:53" x14ac:dyDescent="0.25">
      <c r="A173" s="1" t="s">
        <v>58</v>
      </c>
      <c r="B173" s="1">
        <v>5</v>
      </c>
      <c r="C173" s="1">
        <v>1</v>
      </c>
      <c r="D173" s="1">
        <v>1</v>
      </c>
      <c r="E173" s="1">
        <v>0</v>
      </c>
      <c r="F173" s="1">
        <v>29</v>
      </c>
      <c r="G173" s="1">
        <f>טבלה1013[[#This Row],[LengthofCycle]]+1</f>
        <v>30</v>
      </c>
      <c r="H173" s="1" t="str">
        <f>IF(IFERROR(LOOKUP(טבלה1013[[#This Row],[ClientID]],קביעויות[השבוע]),FALSE)=טבלה1013[[#This Row],[ClientID]],1,"")</f>
        <v/>
      </c>
      <c r="I173" s="1" t="str">
        <f>IF(AND(טבלה1013[[#This Row],[CycleNumber]]&gt;1,OR(B174="",טבלה1013[[#This Row],[CycleNumber]]&gt;B172)),IF(OR(AND(טבלה1013[[#This Row],[LengthofCycle]]=28,F172=28),AND(טבלה1013[[#This Row],[LengthofCycle]]=35,F172=35)),1,""),"")</f>
        <v/>
      </c>
      <c r="J173" s="1" t="str">
        <f>IF(AND(טבלה1013[[#This Row],[וסת השבוע]]=1,I172=1,טבלה1013[[#This Row],[CycleNumber]]&gt;B172),1,"")</f>
        <v/>
      </c>
      <c r="K173" s="1" t="str">
        <f>IF(טבלה1013[[#This Row],[CycleNumber]]=1,"",IF(טבלה1013[[#This Row],[וסת השבוע]]=1,0,IF(K172="","",IF(K172=0,IF(טבלה1013[[#This Row],[LengthofCycle]]=28,0,1),IF(K172=1,IF(טבלה1013[[#This Row],[LengthofCycle]]+F172=28*2,0,2),IF(K172=2,IF(טבלה1013[[#This Row],[LengthofCycle]]+F172+F171=28*3,0,3),""))))))</f>
        <v/>
      </c>
      <c r="L173" s="1" t="str">
        <f>IF(טבלה1013[[#This Row],[וסת השבוע]]=1,IF(טבלה1013[[#This Row],[וסת השבוע וההפלגה ביחד]]=1,L172+1,0),IF(AND(טבלה1013[[#This Row],[CycleNumber]]&gt;B172,טבלה1013[[#This Row],[CycleNumber]]&gt;1),IF(טבלה1013[[#This Row],[וסת השבוע פעיל?]]&lt;&gt;"",L172+1,""),""))</f>
        <v/>
      </c>
      <c r="M173" s="1" t="str">
        <f>IF(AND(טבלה1013[[#This Row],[וסת השבוע פעיל?]]&lt;&gt;"",טבלה1013[[#This Row],[CycleNumber]]&lt;B174,B174&lt;&gt;"",טבלה1013[[#This Row],[וסת השבוע פעיל?]]&lt;3),IF(K174=0,IF(AND(טבלה1013[[#This Row],[וסת השבוע פעיל?]]&gt;0,I174=1),0,1),0),"")</f>
        <v/>
      </c>
      <c r="N173" s="1" t="str">
        <f t="shared" si="25"/>
        <v/>
      </c>
      <c r="O173" s="1" t="str">
        <f>IF(AND(טבלה1013[[#This Row],[חיזוי - שבוע]]=1,J174=1),1,"")</f>
        <v/>
      </c>
      <c r="P173" s="1" t="str">
        <f>IF(AND(טבלה1013[[#This Row],[חיזוי טוב עם הפלגה?]]=1,טבלה1013[[#This Row],[וסת קבוע אחרון]]&lt;&gt;28,X172=1),1,"")</f>
        <v/>
      </c>
      <c r="Q173" s="1" t="str">
        <f>IF(AND(טבלה1013[[#This Row],[וסת השבוע פעיל?]]&lt;3,OR(טבלה1013[[#This Row],[CycleNumber]]&gt;B174,B174="")),1,"")</f>
        <v/>
      </c>
      <c r="R173" s="1" t="str">
        <f>IF(טבלה1013[[#This Row],[האישה קבעה וסת שבוע?]]=1,IF(טבלה1013[[#This Row],[וסת השבוע פעיל?]]&lt;3,1,0),"")</f>
        <v/>
      </c>
      <c r="S1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3" s="1">
        <f t="shared" si="22"/>
        <v>0</v>
      </c>
      <c r="U173" s="1">
        <f t="shared" si="23"/>
        <v>0</v>
      </c>
      <c r="V173" s="1">
        <f t="shared" si="24"/>
        <v>0</v>
      </c>
      <c r="W173" s="1" t="str">
        <f>IF(טבלה1013[[#This Row],[3 הפלגות זהות]]="","",IF(טבלה1013[[#This Row],[3 הפלגות זהות]]=1,טבלה1013[[#This Row],[LengthofCycle]],W172))</f>
        <v/>
      </c>
      <c r="X173" s="1" t="str">
        <f>IF(טבלה1013[[#This Row],[וסת קבוע אחרון]]="","",IF(OR(טבלה1013[[#This Row],[LengthofCycle]]=טבלה1013[[#This Row],[וסת קבוע אחרון]],F172=טבלה1013[[#This Row],[וסת קבוע אחרון]],F171=טבלה1013[[#This Row],[וסת קבוע אחרון]]),1,0))</f>
        <v/>
      </c>
      <c r="Y173" s="1" t="str">
        <f>IF(OR(טבלה1013[[#This Row],[הווסת פעיל?]]=0,טבלה1013[[#This Row],[הווסת פעיל?]]=""),"",SUM(Y172,טבלה1013[[#This Row],[הווסת פעיל?]]))</f>
        <v/>
      </c>
      <c r="Z173" s="1" t="str">
        <f>IF(AND(טבלה1013[[#This Row],[כמה מחזורים עד עקירה]]&lt;&gt;"",Y174=""),טבלה1013[[#This Row],[כמה מחזורים עד עקירה]],"")</f>
        <v/>
      </c>
      <c r="AA173" s="1" t="str">
        <f>IF(AND(טבלה1013[[#This Row],[הווסת פעיל?]]=1,טבלה1013[[#This Row],[וסת קבוע אחרון]]&lt;&gt;W172),טבלה1013[[#This Row],[וסת קבוע אחרון]],"")</f>
        <v/>
      </c>
      <c r="AB173" s="1" t="str">
        <f>IF(AND(טבלה1013[[#This Row],[הווסת פעיל?]]=1,X172=0,טבלה1013[[#This Row],[וסת קבוע אחרון]]=W172),טבלה1013[[#This Row],[וסת קבוע אחרון]],"")</f>
        <v/>
      </c>
      <c r="AC173" s="1" t="str">
        <f>IF(AND(טבלה1013[[#This Row],[הווסת פעיל?]]=1,X172=0,טבלה1013[[#This Row],[וסת קבוע אחרון]]&lt;&gt;W172),1,"")</f>
        <v/>
      </c>
      <c r="AD173" s="1" t="str">
        <f>IF(AND(טבלה1013[[#This Row],[הווסת פעיל?]]&lt;&gt;"",B174=1),טבלה1013[[#This Row],[CycleNumber]],"")</f>
        <v/>
      </c>
      <c r="AE173" s="1" t="str">
        <f>IF(AND(טבלה1013[[#This Row],[הווסת פעיל?]]&lt;&gt;"",X172=""),טבלה1013[[#This Row],[CycleNumber]],"")</f>
        <v/>
      </c>
      <c r="AF173" s="1" t="str">
        <f>IF(B174=1,"",IF(טבלה1013[[#This Row],[הווסת פעיל?]]=1,IF(טבלה1013[[#This Row],[וסת קבוע אחרון]]=F174,1,0),""))</f>
        <v/>
      </c>
      <c r="AG173" s="1" t="str">
        <f>IF(B174=1,"",IF(טבלה1013[[#This Row],[הווסת פעיל?]]=1,IF(OR(טבלה1013[[#This Row],[וסת קבוע אחרון]]=F174,F174=טבלה1013[[#This Row],[LengthofCycle]]),1,0),""))</f>
        <v/>
      </c>
      <c r="AH173" s="1" t="str">
        <f>IF(B174=1,"",IF(טבלה1013[[#This Row],[הווסת פעיל?]]=1,IF(OR(טבלה1013[[#This Row],[וסת קבוע אחרון]]=F174,F174=טבלה1013[[#This Row],[LengthofCycle]],AND(טבלה1013[[#This Row],[LengthofCycle]]&lt;&gt;טבלה1013[[#This Row],[וסת קבוע אחרון]],OR(F174=28,F174=29))),1,0),""))</f>
        <v/>
      </c>
      <c r="AI173" s="1" t="str">
        <f>IF(AND(טבלה1013[[#This Row],[הווסת פעיל?]]=1,B174=1),1,"")</f>
        <v/>
      </c>
      <c r="AJ173" s="4">
        <f>IF(AND(טבלה1013[[#This Row],[הווסת פעיל?]]&lt;&gt;1,B174&lt;&gt;1,B174&lt;&gt;""),IF(טבלה1013[[#This Row],[LengthofCycle]]=F174,1,0),"")</f>
        <v>1</v>
      </c>
      <c r="AK173" s="4">
        <f>IF(AND(טבלה1013[[#This Row],[הווסת פעיל?]]&lt;&gt;1,B174&lt;&gt;1,B174&lt;&gt;""),IF(OR(טבלה1013[[#This Row],[LengthofCycle]]=F174,F174=29),1,0),"")</f>
        <v>1</v>
      </c>
      <c r="AL173" s="4">
        <f>IF(AND(טבלה1013[[#This Row],[הווסת פעיל?]]&lt;&gt;1,B174&lt;&gt;1,B174&lt;&gt;""),IF(OR(טבלה1013[[#This Row],[LengthofCycle]]=F174,F174=29,F174=28),1,0),"")</f>
        <v>1</v>
      </c>
      <c r="AY173" s="1">
        <f t="shared" si="26"/>
        <v>0</v>
      </c>
      <c r="AZ173" s="2" t="e">
        <f t="shared" si="27"/>
        <v>#DIV/0!</v>
      </c>
      <c r="BA173" s="2" t="e">
        <f t="shared" si="28"/>
        <v>#DIV/0!</v>
      </c>
    </row>
    <row r="174" spans="1:53" x14ac:dyDescent="0.25">
      <c r="A174" s="1" t="s">
        <v>58</v>
      </c>
      <c r="B174" s="1">
        <v>6</v>
      </c>
      <c r="C174" s="1">
        <v>1</v>
      </c>
      <c r="D174" s="1">
        <v>1</v>
      </c>
      <c r="E174" s="1">
        <v>0</v>
      </c>
      <c r="F174" s="1">
        <v>29</v>
      </c>
      <c r="G174" s="1">
        <f>טבלה1013[[#This Row],[LengthofCycle]]+1</f>
        <v>30</v>
      </c>
      <c r="H174" s="1" t="str">
        <f>IF(IFERROR(LOOKUP(טבלה1013[[#This Row],[ClientID]],קביעויות[השבוע]),FALSE)=טבלה1013[[#This Row],[ClientID]],1,"")</f>
        <v/>
      </c>
      <c r="I174" s="1" t="str">
        <f>IF(AND(טבלה1013[[#This Row],[CycleNumber]]&gt;1,OR(B175="",טבלה1013[[#This Row],[CycleNumber]]&gt;B173)),IF(OR(AND(טבלה1013[[#This Row],[LengthofCycle]]=28,F173=28),AND(טבלה1013[[#This Row],[LengthofCycle]]=35,F173=35)),1,""),"")</f>
        <v/>
      </c>
      <c r="J174" s="1" t="str">
        <f>IF(AND(טבלה1013[[#This Row],[וסת השבוע]]=1,I173=1,טבלה1013[[#This Row],[CycleNumber]]&gt;B173),1,"")</f>
        <v/>
      </c>
      <c r="K174" s="1" t="str">
        <f>IF(טבלה1013[[#This Row],[CycleNumber]]=1,"",IF(טבלה1013[[#This Row],[וסת השבוע]]=1,0,IF(K173="","",IF(K173=0,IF(טבלה1013[[#This Row],[LengthofCycle]]=28,0,1),IF(K173=1,IF(טבלה1013[[#This Row],[LengthofCycle]]+F173=28*2,0,2),IF(K173=2,IF(טבלה1013[[#This Row],[LengthofCycle]]+F173+F172=28*3,0,3),""))))))</f>
        <v/>
      </c>
      <c r="L174" s="1" t="str">
        <f>IF(טבלה1013[[#This Row],[וסת השבוע]]=1,IF(טבלה1013[[#This Row],[וסת השבוע וההפלגה ביחד]]=1,L173+1,0),IF(AND(טבלה1013[[#This Row],[CycleNumber]]&gt;B173,טבלה1013[[#This Row],[CycleNumber]]&gt;1),IF(טבלה1013[[#This Row],[וסת השבוע פעיל?]]&lt;&gt;"",L173+1,""),""))</f>
        <v/>
      </c>
      <c r="M174" s="1" t="str">
        <f>IF(AND(טבלה1013[[#This Row],[וסת השבוע פעיל?]]&lt;&gt;"",טבלה1013[[#This Row],[CycleNumber]]&lt;B175,B175&lt;&gt;"",טבלה1013[[#This Row],[וסת השבוע פעיל?]]&lt;3),IF(K175=0,IF(AND(טבלה1013[[#This Row],[וסת השבוע פעיל?]]&gt;0,I175=1),0,1),0),"")</f>
        <v/>
      </c>
      <c r="N174" s="1" t="str">
        <f t="shared" si="25"/>
        <v/>
      </c>
      <c r="O174" s="1" t="str">
        <f>IF(AND(טבלה1013[[#This Row],[חיזוי - שבוע]]=1,J175=1),1,"")</f>
        <v/>
      </c>
      <c r="P174" s="1" t="str">
        <f>IF(AND(טבלה1013[[#This Row],[חיזוי טוב עם הפלגה?]]=1,טבלה1013[[#This Row],[וסת קבוע אחרון]]&lt;&gt;28,X173=1),1,"")</f>
        <v/>
      </c>
      <c r="Q174" s="1" t="str">
        <f>IF(AND(טבלה1013[[#This Row],[וסת השבוע פעיל?]]&lt;3,OR(טבלה1013[[#This Row],[CycleNumber]]&gt;B175,B175="")),1,"")</f>
        <v/>
      </c>
      <c r="R174" s="1" t="str">
        <f>IF(טבלה1013[[#This Row],[האישה קבעה וסת שבוע?]]=1,IF(טבלה1013[[#This Row],[וסת השבוע פעיל?]]&lt;3,1,0),"")</f>
        <v/>
      </c>
      <c r="S1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4" s="1">
        <f t="shared" si="22"/>
        <v>1</v>
      </c>
      <c r="U174" s="1">
        <f t="shared" si="23"/>
        <v>0</v>
      </c>
      <c r="V174" s="1">
        <f t="shared" si="24"/>
        <v>0</v>
      </c>
      <c r="W174" s="1">
        <f>IF(טבלה1013[[#This Row],[3 הפלגות זהות]]="","",IF(טבלה1013[[#This Row],[3 הפלגות זהות]]=1,טבלה1013[[#This Row],[LengthofCycle]],W173))</f>
        <v>29</v>
      </c>
      <c r="X174" s="1">
        <f>IF(טבלה1013[[#This Row],[וסת קבוע אחרון]]="","",IF(OR(טבלה1013[[#This Row],[LengthofCycle]]=טבלה1013[[#This Row],[וסת קבוע אחרון]],F173=טבלה1013[[#This Row],[וסת קבוע אחרון]],F172=טבלה1013[[#This Row],[וסת קבוע אחרון]]),1,0))</f>
        <v>1</v>
      </c>
      <c r="Y174" s="1">
        <f>IF(OR(טבלה1013[[#This Row],[הווסת פעיל?]]=0,טבלה1013[[#This Row],[הווסת פעיל?]]=""),"",SUM(Y173,טבלה1013[[#This Row],[הווסת פעיל?]]))</f>
        <v>1</v>
      </c>
      <c r="Z174" s="1" t="str">
        <f>IF(AND(טבלה1013[[#This Row],[כמה מחזורים עד עקירה]]&lt;&gt;"",Y175=""),טבלה1013[[#This Row],[כמה מחזורים עד עקירה]],"")</f>
        <v/>
      </c>
      <c r="AA174" s="1">
        <f>IF(AND(טבלה1013[[#This Row],[הווסת פעיל?]]=1,טבלה1013[[#This Row],[וסת קבוע אחרון]]&lt;&gt;W173),טבלה1013[[#This Row],[וסת קבוע אחרון]],"")</f>
        <v>29</v>
      </c>
      <c r="AB174" s="1" t="str">
        <f>IF(AND(טבלה1013[[#This Row],[הווסת פעיל?]]=1,X173=0,טבלה1013[[#This Row],[וסת קבוע אחרון]]=W173),טבלה1013[[#This Row],[וסת קבוע אחרון]],"")</f>
        <v/>
      </c>
      <c r="AC174" s="1" t="str">
        <f>IF(AND(טבלה1013[[#This Row],[הווסת פעיל?]]=1,X173=0,טבלה1013[[#This Row],[וסת קבוע אחרון]]&lt;&gt;W173),1,"")</f>
        <v/>
      </c>
      <c r="AD174" s="1" t="str">
        <f>IF(AND(טבלה1013[[#This Row],[הווסת פעיל?]]&lt;&gt;"",B175=1),טבלה1013[[#This Row],[CycleNumber]],"")</f>
        <v/>
      </c>
      <c r="AE174" s="1">
        <f>IF(AND(טבלה1013[[#This Row],[הווסת פעיל?]]&lt;&gt;"",X173=""),טבלה1013[[#This Row],[CycleNumber]],"")</f>
        <v>6</v>
      </c>
      <c r="AF174" s="1">
        <f>IF(B175=1,"",IF(טבלה1013[[#This Row],[הווסת פעיל?]]=1,IF(טבלה1013[[#This Row],[וסת קבוע אחרון]]=F175,1,0),""))</f>
        <v>1</v>
      </c>
      <c r="AG174" s="1">
        <f>IF(B175=1,"",IF(טבלה1013[[#This Row],[הווסת פעיל?]]=1,IF(OR(טבלה1013[[#This Row],[וסת קבוע אחרון]]=F175,F175=טבלה1013[[#This Row],[LengthofCycle]]),1,0),""))</f>
        <v>1</v>
      </c>
      <c r="AH174" s="1">
        <f>IF(B175=1,"",IF(טבלה1013[[#This Row],[הווסת פעיל?]]=1,IF(OR(טבלה1013[[#This Row],[וסת קבוע אחרון]]=F175,F175=טבלה1013[[#This Row],[LengthofCycle]],AND(טבלה1013[[#This Row],[LengthofCycle]]&lt;&gt;טבלה1013[[#This Row],[וסת קבוע אחרון]],OR(F175=28,F175=29))),1,0),""))</f>
        <v>1</v>
      </c>
      <c r="AI174" s="1" t="str">
        <f>IF(AND(טבלה1013[[#This Row],[הווסת פעיל?]]=1,B175=1),1,"")</f>
        <v/>
      </c>
      <c r="AJ174" s="4" t="str">
        <f>IF(AND(טבלה1013[[#This Row],[הווסת פעיל?]]&lt;&gt;1,B175&lt;&gt;1,B175&lt;&gt;""),IF(טבלה1013[[#This Row],[LengthofCycle]]=F175,1,0),"")</f>
        <v/>
      </c>
      <c r="AK174" s="4" t="str">
        <f>IF(AND(טבלה1013[[#This Row],[הווסת פעיל?]]&lt;&gt;1,B175&lt;&gt;1,B175&lt;&gt;""),IF(OR(טבלה1013[[#This Row],[LengthofCycle]]=F175,F175=29),1,0),"")</f>
        <v/>
      </c>
      <c r="AL174" s="4" t="str">
        <f>IF(AND(טבלה1013[[#This Row],[הווסת פעיל?]]&lt;&gt;1,B175&lt;&gt;1,B175&lt;&gt;""),IF(OR(טבלה1013[[#This Row],[LengthofCycle]]=F175,F175=29,F175=28),1,0),"")</f>
        <v/>
      </c>
      <c r="AY174" s="1">
        <f t="shared" ref="AY174:AY185" si="29">COUNTIF(AC:AC,AX174)</f>
        <v>0</v>
      </c>
      <c r="AZ174" s="2" t="e">
        <f t="shared" ref="AZ174:AZ185" si="30">AY174/$AY$186</f>
        <v>#DIV/0!</v>
      </c>
      <c r="BA174" s="2" t="e">
        <f t="shared" si="28"/>
        <v>#DIV/0!</v>
      </c>
    </row>
    <row r="175" spans="1:53" x14ac:dyDescent="0.25">
      <c r="A175" s="1" t="s">
        <v>58</v>
      </c>
      <c r="B175" s="1">
        <v>7</v>
      </c>
      <c r="C175" s="1">
        <v>1</v>
      </c>
      <c r="D175" s="1">
        <v>1</v>
      </c>
      <c r="E175" s="1">
        <v>0</v>
      </c>
      <c r="F175" s="1">
        <v>29</v>
      </c>
      <c r="G175" s="1">
        <f>טבלה1013[[#This Row],[LengthofCycle]]+1</f>
        <v>30</v>
      </c>
      <c r="H175" s="1" t="str">
        <f>IF(IFERROR(LOOKUP(טבלה1013[[#This Row],[ClientID]],קביעויות[השבוע]),FALSE)=טבלה1013[[#This Row],[ClientID]],1,"")</f>
        <v/>
      </c>
      <c r="I175" s="1" t="str">
        <f>IF(AND(טבלה1013[[#This Row],[CycleNumber]]&gt;1,OR(B176="",טבלה1013[[#This Row],[CycleNumber]]&gt;B174)),IF(OR(AND(טבלה1013[[#This Row],[LengthofCycle]]=28,F174=28),AND(טבלה1013[[#This Row],[LengthofCycle]]=35,F174=35)),1,""),"")</f>
        <v/>
      </c>
      <c r="J175" s="1" t="str">
        <f>IF(AND(טבלה1013[[#This Row],[וסת השבוע]]=1,I174=1,טבלה1013[[#This Row],[CycleNumber]]&gt;B174),1,"")</f>
        <v/>
      </c>
      <c r="K175" s="1" t="str">
        <f>IF(טבלה1013[[#This Row],[CycleNumber]]=1,"",IF(טבלה1013[[#This Row],[וסת השבוע]]=1,0,IF(K174="","",IF(K174=0,IF(טבלה1013[[#This Row],[LengthofCycle]]=28,0,1),IF(K174=1,IF(טבלה1013[[#This Row],[LengthofCycle]]+F174=28*2,0,2),IF(K174=2,IF(טבלה1013[[#This Row],[LengthofCycle]]+F174+F173=28*3,0,3),""))))))</f>
        <v/>
      </c>
      <c r="L175" s="1" t="str">
        <f>IF(טבלה1013[[#This Row],[וסת השבוע]]=1,IF(טבלה1013[[#This Row],[וסת השבוע וההפלגה ביחד]]=1,L174+1,0),IF(AND(טבלה1013[[#This Row],[CycleNumber]]&gt;B174,טבלה1013[[#This Row],[CycleNumber]]&gt;1),IF(טבלה1013[[#This Row],[וסת השבוע פעיל?]]&lt;&gt;"",L174+1,""),""))</f>
        <v/>
      </c>
      <c r="M175" s="1" t="str">
        <f>IF(AND(טבלה1013[[#This Row],[וסת השבוע פעיל?]]&lt;&gt;"",טבלה1013[[#This Row],[CycleNumber]]&lt;B176,B176&lt;&gt;"",טבלה1013[[#This Row],[וסת השבוע פעיל?]]&lt;3),IF(K176=0,IF(AND(טבלה1013[[#This Row],[וסת השבוע פעיל?]]&gt;0,I176=1),0,1),0),"")</f>
        <v/>
      </c>
      <c r="N175" s="1" t="str">
        <f t="shared" si="25"/>
        <v/>
      </c>
      <c r="O175" s="1" t="str">
        <f>IF(AND(טבלה1013[[#This Row],[חיזוי - שבוע]]=1,J176=1),1,"")</f>
        <v/>
      </c>
      <c r="P175" s="1" t="str">
        <f>IF(AND(טבלה1013[[#This Row],[חיזוי טוב עם הפלגה?]]=1,טבלה1013[[#This Row],[וסת קבוע אחרון]]&lt;&gt;28,X174=1),1,"")</f>
        <v/>
      </c>
      <c r="Q175" s="1" t="str">
        <f>IF(AND(טבלה1013[[#This Row],[וסת השבוע פעיל?]]&lt;3,OR(טבלה1013[[#This Row],[CycleNumber]]&gt;B176,B176="")),1,"")</f>
        <v/>
      </c>
      <c r="R175" s="1" t="str">
        <f>IF(טבלה1013[[#This Row],[האישה קבעה וסת שבוע?]]=1,IF(טבלה1013[[#This Row],[וסת השבוע פעיל?]]&lt;3,1,0),"")</f>
        <v/>
      </c>
      <c r="S1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5" s="1">
        <f t="shared" si="22"/>
        <v>1</v>
      </c>
      <c r="U175" s="1">
        <f t="shared" si="23"/>
        <v>1</v>
      </c>
      <c r="V175" s="1">
        <f t="shared" si="24"/>
        <v>0</v>
      </c>
      <c r="W175" s="1">
        <f>IF(טבלה1013[[#This Row],[3 הפלגות זהות]]="","",IF(טבלה1013[[#This Row],[3 הפלגות זהות]]=1,טבלה1013[[#This Row],[LengthofCycle]],W174))</f>
        <v>29</v>
      </c>
      <c r="X175" s="1">
        <f>IF(טבלה1013[[#This Row],[וסת קבוע אחרון]]="","",IF(OR(טבלה1013[[#This Row],[LengthofCycle]]=טבלה1013[[#This Row],[וסת קבוע אחרון]],F174=טבלה1013[[#This Row],[וסת קבוע אחרון]],F173=טבלה1013[[#This Row],[וסת קבוע אחרון]]),1,0))</f>
        <v>1</v>
      </c>
      <c r="Y175" s="1">
        <f>IF(OR(טבלה1013[[#This Row],[הווסת פעיל?]]=0,טבלה1013[[#This Row],[הווסת פעיל?]]=""),"",SUM(Y174,טבלה1013[[#This Row],[הווסת פעיל?]]))</f>
        <v>2</v>
      </c>
      <c r="Z175" s="1" t="str">
        <f>IF(AND(טבלה1013[[#This Row],[כמה מחזורים עד עקירה]]&lt;&gt;"",Y176=""),טבלה1013[[#This Row],[כמה מחזורים עד עקירה]],"")</f>
        <v/>
      </c>
      <c r="AA175" s="1" t="str">
        <f>IF(AND(טבלה1013[[#This Row],[הווסת פעיל?]]=1,טבלה1013[[#This Row],[וסת קבוע אחרון]]&lt;&gt;W174),טבלה1013[[#This Row],[וסת קבוע אחרון]],"")</f>
        <v/>
      </c>
      <c r="AB175" s="1" t="str">
        <f>IF(AND(טבלה1013[[#This Row],[הווסת פעיל?]]=1,X174=0,טבלה1013[[#This Row],[וסת קבוע אחרון]]=W174),טבלה1013[[#This Row],[וסת קבוע אחרון]],"")</f>
        <v/>
      </c>
      <c r="AC175" s="1" t="str">
        <f>IF(AND(טבלה1013[[#This Row],[הווסת פעיל?]]=1,X174=0,טבלה1013[[#This Row],[וסת קבוע אחרון]]&lt;&gt;W174),1,"")</f>
        <v/>
      </c>
      <c r="AD175" s="1" t="str">
        <f>IF(AND(טבלה1013[[#This Row],[הווסת פעיל?]]&lt;&gt;"",B176=1),טבלה1013[[#This Row],[CycleNumber]],"")</f>
        <v/>
      </c>
      <c r="AE175" s="1" t="str">
        <f>IF(AND(טבלה1013[[#This Row],[הווסת פעיל?]]&lt;&gt;"",X174=""),טבלה1013[[#This Row],[CycleNumber]],"")</f>
        <v/>
      </c>
      <c r="AF175" s="1">
        <f>IF(B176=1,"",IF(טבלה1013[[#This Row],[הווסת פעיל?]]=1,IF(טבלה1013[[#This Row],[וסת קבוע אחרון]]=F176,1,0),""))</f>
        <v>0</v>
      </c>
      <c r="AG175" s="1">
        <f>IF(B176=1,"",IF(טבלה1013[[#This Row],[הווסת פעיל?]]=1,IF(OR(טבלה1013[[#This Row],[וסת קבוע אחרון]]=F176,F176=טבלה1013[[#This Row],[LengthofCycle]]),1,0),""))</f>
        <v>0</v>
      </c>
      <c r="AH175" s="1">
        <f>IF(B176=1,"",IF(טבלה1013[[#This Row],[הווסת פעיל?]]=1,IF(OR(טבלה1013[[#This Row],[וסת קבוע אחרון]]=F176,F176=טבלה1013[[#This Row],[LengthofCycle]],AND(טבלה1013[[#This Row],[LengthofCycle]]&lt;&gt;טבלה1013[[#This Row],[וסת קבוע אחרון]],OR(F176=28,F176=29))),1,0),""))</f>
        <v>0</v>
      </c>
      <c r="AI175" s="1" t="str">
        <f>IF(AND(טבלה1013[[#This Row],[הווסת פעיל?]]=1,B176=1),1,"")</f>
        <v/>
      </c>
      <c r="AJ175" s="4" t="str">
        <f>IF(AND(טבלה1013[[#This Row],[הווסת פעיל?]]&lt;&gt;1,B176&lt;&gt;1,B176&lt;&gt;""),IF(טבלה1013[[#This Row],[LengthofCycle]]=F176,1,0),"")</f>
        <v/>
      </c>
      <c r="AK175" s="4" t="str">
        <f>IF(AND(טבלה1013[[#This Row],[הווסת פעיל?]]&lt;&gt;1,B176&lt;&gt;1,B176&lt;&gt;""),IF(OR(טבלה1013[[#This Row],[LengthofCycle]]=F176,F176=29),1,0),"")</f>
        <v/>
      </c>
      <c r="AL175" s="4" t="str">
        <f>IF(AND(טבלה1013[[#This Row],[הווסת פעיל?]]&lt;&gt;1,B176&lt;&gt;1,B176&lt;&gt;""),IF(OR(טבלה1013[[#This Row],[LengthofCycle]]=F176,F176=29,F176=28),1,0),"")</f>
        <v/>
      </c>
      <c r="AY175" s="1">
        <f t="shared" si="29"/>
        <v>0</v>
      </c>
      <c r="AZ175" s="2" t="e">
        <f t="shared" si="30"/>
        <v>#DIV/0!</v>
      </c>
      <c r="BA175" s="2" t="e">
        <f t="shared" si="28"/>
        <v>#DIV/0!</v>
      </c>
    </row>
    <row r="176" spans="1:53" x14ac:dyDescent="0.25">
      <c r="A176" s="1" t="s">
        <v>58</v>
      </c>
      <c r="B176" s="1">
        <v>8</v>
      </c>
      <c r="C176" s="1">
        <v>1</v>
      </c>
      <c r="D176" s="1">
        <v>1</v>
      </c>
      <c r="E176" s="1">
        <v>0</v>
      </c>
      <c r="F176" s="1">
        <v>31</v>
      </c>
      <c r="G176" s="1">
        <f>טבלה1013[[#This Row],[LengthofCycle]]+1</f>
        <v>32</v>
      </c>
      <c r="H176" s="1" t="str">
        <f>IF(IFERROR(LOOKUP(טבלה1013[[#This Row],[ClientID]],קביעויות[השבוע]),FALSE)=טבלה1013[[#This Row],[ClientID]],1,"")</f>
        <v/>
      </c>
      <c r="I176" s="1" t="str">
        <f>IF(AND(טבלה1013[[#This Row],[CycleNumber]]&gt;1,OR(B177="",טבלה1013[[#This Row],[CycleNumber]]&gt;B175)),IF(OR(AND(טבלה1013[[#This Row],[LengthofCycle]]=28,F175=28),AND(טבלה1013[[#This Row],[LengthofCycle]]=35,F175=35)),1,""),"")</f>
        <v/>
      </c>
      <c r="J176" s="1" t="str">
        <f>IF(AND(טבלה1013[[#This Row],[וסת השבוע]]=1,I175=1,טבלה1013[[#This Row],[CycleNumber]]&gt;B175),1,"")</f>
        <v/>
      </c>
      <c r="K176" s="1" t="str">
        <f>IF(טבלה1013[[#This Row],[CycleNumber]]=1,"",IF(טבלה1013[[#This Row],[וסת השבוע]]=1,0,IF(K175="","",IF(K175=0,IF(טבלה1013[[#This Row],[LengthofCycle]]=28,0,1),IF(K175=1,IF(טבלה1013[[#This Row],[LengthofCycle]]+F175=28*2,0,2),IF(K175=2,IF(טבלה1013[[#This Row],[LengthofCycle]]+F175+F174=28*3,0,3),""))))))</f>
        <v/>
      </c>
      <c r="L176" s="1" t="str">
        <f>IF(טבלה1013[[#This Row],[וסת השבוע]]=1,IF(טבלה1013[[#This Row],[וסת השבוע וההפלגה ביחד]]=1,L175+1,0),IF(AND(טבלה1013[[#This Row],[CycleNumber]]&gt;B175,טבלה1013[[#This Row],[CycleNumber]]&gt;1),IF(טבלה1013[[#This Row],[וסת השבוע פעיל?]]&lt;&gt;"",L175+1,""),""))</f>
        <v/>
      </c>
      <c r="M176" s="1" t="str">
        <f>IF(AND(טבלה1013[[#This Row],[וסת השבוע פעיל?]]&lt;&gt;"",טבלה1013[[#This Row],[CycleNumber]]&lt;B177,B177&lt;&gt;"",טבלה1013[[#This Row],[וסת השבוע פעיל?]]&lt;3),IF(K177=0,IF(AND(טבלה1013[[#This Row],[וסת השבוע פעיל?]]&gt;0,I177=1),0,1),0),"")</f>
        <v/>
      </c>
      <c r="N176" s="1" t="str">
        <f t="shared" si="25"/>
        <v/>
      </c>
      <c r="O176" s="1" t="str">
        <f>IF(AND(טבלה1013[[#This Row],[חיזוי - שבוע]]=1,J177=1),1,"")</f>
        <v/>
      </c>
      <c r="P176" s="1" t="str">
        <f>IF(AND(טבלה1013[[#This Row],[חיזוי טוב עם הפלגה?]]=1,טבלה1013[[#This Row],[וסת קבוע אחרון]]&lt;&gt;28,X175=1),1,"")</f>
        <v/>
      </c>
      <c r="Q176" s="1" t="str">
        <f>IF(AND(טבלה1013[[#This Row],[וסת השבוע פעיל?]]&lt;3,OR(טבלה1013[[#This Row],[CycleNumber]]&gt;B177,B177="")),1,"")</f>
        <v/>
      </c>
      <c r="R176" s="1" t="str">
        <f>IF(טבלה1013[[#This Row],[האישה קבעה וסת שבוע?]]=1,IF(טבלה1013[[#This Row],[וסת השבוע פעיל?]]&lt;3,1,0),"")</f>
        <v/>
      </c>
      <c r="S1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6" s="1">
        <f t="shared" si="22"/>
        <v>0</v>
      </c>
      <c r="U176" s="1">
        <f t="shared" si="23"/>
        <v>0</v>
      </c>
      <c r="V176" s="1">
        <f t="shared" si="24"/>
        <v>0</v>
      </c>
      <c r="W176" s="1">
        <f>IF(טבלה1013[[#This Row],[3 הפלגות זהות]]="","",IF(טבלה1013[[#This Row],[3 הפלגות זהות]]=1,טבלה1013[[#This Row],[LengthofCycle]],W175))</f>
        <v>29</v>
      </c>
      <c r="X176" s="1">
        <f>IF(טבלה1013[[#This Row],[וסת קבוע אחרון]]="","",IF(OR(טבלה1013[[#This Row],[LengthofCycle]]=טבלה1013[[#This Row],[וסת קבוע אחרון]],F175=טבלה1013[[#This Row],[וסת קבוע אחרון]],F174=טבלה1013[[#This Row],[וסת קבוע אחרון]]),1,0))</f>
        <v>1</v>
      </c>
      <c r="Y176" s="1">
        <f>IF(OR(טבלה1013[[#This Row],[הווסת פעיל?]]=0,טבלה1013[[#This Row],[הווסת פעיל?]]=""),"",SUM(Y175,טבלה1013[[#This Row],[הווסת פעיל?]]))</f>
        <v>3</v>
      </c>
      <c r="Z176" s="1" t="str">
        <f>IF(AND(טבלה1013[[#This Row],[כמה מחזורים עד עקירה]]&lt;&gt;"",Y177=""),טבלה1013[[#This Row],[כמה מחזורים עד עקירה]],"")</f>
        <v/>
      </c>
      <c r="AA176" s="1" t="str">
        <f>IF(AND(טבלה1013[[#This Row],[הווסת פעיל?]]=1,טבלה1013[[#This Row],[וסת קבוע אחרון]]&lt;&gt;W175),טבלה1013[[#This Row],[וסת קבוע אחרון]],"")</f>
        <v/>
      </c>
      <c r="AB176" s="1" t="str">
        <f>IF(AND(טבלה1013[[#This Row],[הווסת פעיל?]]=1,X175=0,טבלה1013[[#This Row],[וסת קבוע אחרון]]=W175),טבלה1013[[#This Row],[וסת קבוע אחרון]],"")</f>
        <v/>
      </c>
      <c r="AC176" s="1" t="str">
        <f>IF(AND(טבלה1013[[#This Row],[הווסת פעיל?]]=1,X175=0,טבלה1013[[#This Row],[וסת קבוע אחרון]]&lt;&gt;W175),1,"")</f>
        <v/>
      </c>
      <c r="AD176" s="1" t="str">
        <f>IF(AND(טבלה1013[[#This Row],[הווסת פעיל?]]&lt;&gt;"",B177=1),טבלה1013[[#This Row],[CycleNumber]],"")</f>
        <v/>
      </c>
      <c r="AE176" s="1" t="str">
        <f>IF(AND(טבלה1013[[#This Row],[הווסת פעיל?]]&lt;&gt;"",X175=""),טבלה1013[[#This Row],[CycleNumber]],"")</f>
        <v/>
      </c>
      <c r="AF176" s="1">
        <f>IF(B177=1,"",IF(טבלה1013[[#This Row],[הווסת פעיל?]]=1,IF(טבלה1013[[#This Row],[וסת קבוע אחרון]]=F177,1,0),""))</f>
        <v>0</v>
      </c>
      <c r="AG176" s="1">
        <f>IF(B177=1,"",IF(טבלה1013[[#This Row],[הווסת פעיל?]]=1,IF(OR(טבלה1013[[#This Row],[וסת קבוע אחרון]]=F177,F177=טבלה1013[[#This Row],[LengthofCycle]]),1,0),""))</f>
        <v>0</v>
      </c>
      <c r="AH176" s="1">
        <f>IF(B177=1,"",IF(טבלה1013[[#This Row],[הווסת פעיל?]]=1,IF(OR(טבלה1013[[#This Row],[וסת קבוע אחרון]]=F177,F177=טבלה1013[[#This Row],[LengthofCycle]],AND(טבלה1013[[#This Row],[LengthofCycle]]&lt;&gt;טבלה1013[[#This Row],[וסת קבוע אחרון]],OR(F177=28,F177=29))),1,0),""))</f>
        <v>0</v>
      </c>
      <c r="AI176" s="1" t="str">
        <f>IF(AND(טבלה1013[[#This Row],[הווסת פעיל?]]=1,B177=1),1,"")</f>
        <v/>
      </c>
      <c r="AJ176" s="4" t="str">
        <f>IF(AND(טבלה1013[[#This Row],[הווסת פעיל?]]&lt;&gt;1,B177&lt;&gt;1,B177&lt;&gt;""),IF(טבלה1013[[#This Row],[LengthofCycle]]=F177,1,0),"")</f>
        <v/>
      </c>
      <c r="AK176" s="4" t="str">
        <f>IF(AND(טבלה1013[[#This Row],[הווסת פעיל?]]&lt;&gt;1,B177&lt;&gt;1,B177&lt;&gt;""),IF(OR(טבלה1013[[#This Row],[LengthofCycle]]=F177,F177=29),1,0),"")</f>
        <v/>
      </c>
      <c r="AL176" s="4" t="str">
        <f>IF(AND(טבלה1013[[#This Row],[הווסת פעיל?]]&lt;&gt;1,B177&lt;&gt;1,B177&lt;&gt;""),IF(OR(טבלה1013[[#This Row],[LengthofCycle]]=F177,F177=29,F177=28),1,0),"")</f>
        <v/>
      </c>
      <c r="AY176" s="1">
        <f t="shared" si="29"/>
        <v>0</v>
      </c>
      <c r="AZ176" s="2" t="e">
        <f t="shared" si="30"/>
        <v>#DIV/0!</v>
      </c>
      <c r="BA176" s="2" t="e">
        <f t="shared" si="28"/>
        <v>#DIV/0!</v>
      </c>
    </row>
    <row r="177" spans="1:53" x14ac:dyDescent="0.25">
      <c r="A177" s="1" t="s">
        <v>58</v>
      </c>
      <c r="B177" s="1">
        <v>9</v>
      </c>
      <c r="C177" s="1">
        <v>1</v>
      </c>
      <c r="D177" s="1">
        <v>1</v>
      </c>
      <c r="E177" s="1">
        <v>0</v>
      </c>
      <c r="F177" s="1">
        <v>33</v>
      </c>
      <c r="G177" s="1">
        <f>טבלה1013[[#This Row],[LengthofCycle]]+1</f>
        <v>34</v>
      </c>
      <c r="H177" s="1" t="str">
        <f>IF(IFERROR(LOOKUP(טבלה1013[[#This Row],[ClientID]],קביעויות[השבוע]),FALSE)=טבלה1013[[#This Row],[ClientID]],1,"")</f>
        <v/>
      </c>
      <c r="I177" s="1" t="str">
        <f>IF(AND(טבלה1013[[#This Row],[CycleNumber]]&gt;1,OR(B178="",טבלה1013[[#This Row],[CycleNumber]]&gt;B176)),IF(OR(AND(טבלה1013[[#This Row],[LengthofCycle]]=28,F176=28),AND(טבלה1013[[#This Row],[LengthofCycle]]=35,F176=35)),1,""),"")</f>
        <v/>
      </c>
      <c r="J177" s="1" t="str">
        <f>IF(AND(טבלה1013[[#This Row],[וסת השבוע]]=1,I176=1,טבלה1013[[#This Row],[CycleNumber]]&gt;B176),1,"")</f>
        <v/>
      </c>
      <c r="K177" s="1" t="str">
        <f>IF(טבלה1013[[#This Row],[CycleNumber]]=1,"",IF(טבלה1013[[#This Row],[וסת השבוע]]=1,0,IF(K176="","",IF(K176=0,IF(טבלה1013[[#This Row],[LengthofCycle]]=28,0,1),IF(K176=1,IF(טבלה1013[[#This Row],[LengthofCycle]]+F176=28*2,0,2),IF(K176=2,IF(טבלה1013[[#This Row],[LengthofCycle]]+F176+F175=28*3,0,3),""))))))</f>
        <v/>
      </c>
      <c r="L177" s="1" t="str">
        <f>IF(טבלה1013[[#This Row],[וסת השבוע]]=1,IF(טבלה1013[[#This Row],[וסת השבוע וההפלגה ביחד]]=1,L176+1,0),IF(AND(טבלה1013[[#This Row],[CycleNumber]]&gt;B176,טבלה1013[[#This Row],[CycleNumber]]&gt;1),IF(טבלה1013[[#This Row],[וסת השבוע פעיל?]]&lt;&gt;"",L176+1,""),""))</f>
        <v/>
      </c>
      <c r="M177" s="1" t="str">
        <f>IF(AND(טבלה1013[[#This Row],[וסת השבוע פעיל?]]&lt;&gt;"",טבלה1013[[#This Row],[CycleNumber]]&lt;B178,B178&lt;&gt;"",טבלה1013[[#This Row],[וסת השבוע פעיל?]]&lt;3),IF(K178=0,IF(AND(טבלה1013[[#This Row],[וסת השבוע פעיל?]]&gt;0,I178=1),0,1),0),"")</f>
        <v/>
      </c>
      <c r="N177" s="1" t="str">
        <f t="shared" si="25"/>
        <v/>
      </c>
      <c r="O177" s="1" t="str">
        <f>IF(AND(טבלה1013[[#This Row],[חיזוי - שבוע]]=1,J178=1),1,"")</f>
        <v/>
      </c>
      <c r="P177" s="1" t="str">
        <f>IF(AND(טבלה1013[[#This Row],[חיזוי טוב עם הפלגה?]]=1,טבלה1013[[#This Row],[וסת קבוע אחרון]]&lt;&gt;28,X176=1),1,"")</f>
        <v/>
      </c>
      <c r="Q177" s="1" t="str">
        <f>IF(AND(טבלה1013[[#This Row],[וסת השבוע פעיל?]]&lt;3,OR(טבלה1013[[#This Row],[CycleNumber]]&gt;B178,B178="")),1,"")</f>
        <v/>
      </c>
      <c r="R177" s="1" t="str">
        <f>IF(טבלה1013[[#This Row],[האישה קבעה וסת שבוע?]]=1,IF(טבלה1013[[#This Row],[וסת השבוע פעיל?]]&lt;3,1,0),"")</f>
        <v/>
      </c>
      <c r="S1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7" s="1">
        <f t="shared" ref="T177:T240" si="31">IF(B177&gt;2,IF(AND(F177=F176,F176=F175),1,0),"")</f>
        <v>0</v>
      </c>
      <c r="U177" s="1">
        <f t="shared" si="23"/>
        <v>0</v>
      </c>
      <c r="V177" s="1">
        <f t="shared" si="24"/>
        <v>0</v>
      </c>
      <c r="W177" s="1">
        <f>IF(טבלה1013[[#This Row],[3 הפלגות זהות]]="","",IF(טבלה1013[[#This Row],[3 הפלגות זהות]]=1,טבלה1013[[#This Row],[LengthofCycle]],W176))</f>
        <v>29</v>
      </c>
      <c r="X177" s="1">
        <f>IF(טבלה1013[[#This Row],[וסת קבוע אחרון]]="","",IF(OR(טבלה1013[[#This Row],[LengthofCycle]]=טבלה1013[[#This Row],[וסת קבוע אחרון]],F176=טבלה1013[[#This Row],[וסת קבוע אחרון]],F175=טבלה1013[[#This Row],[וסת קבוע אחרון]]),1,0))</f>
        <v>1</v>
      </c>
      <c r="Y177" s="1">
        <f>IF(OR(טבלה1013[[#This Row],[הווסת פעיל?]]=0,טבלה1013[[#This Row],[הווסת פעיל?]]=""),"",SUM(Y176,טבלה1013[[#This Row],[הווסת פעיל?]]))</f>
        <v>4</v>
      </c>
      <c r="Z177" s="1">
        <f>IF(AND(טבלה1013[[#This Row],[כמה מחזורים עד עקירה]]&lt;&gt;"",Y178=""),טבלה1013[[#This Row],[כמה מחזורים עד עקירה]],"")</f>
        <v>4</v>
      </c>
      <c r="AA177" s="1" t="str">
        <f>IF(AND(טבלה1013[[#This Row],[הווסת פעיל?]]=1,טבלה1013[[#This Row],[וסת קבוע אחרון]]&lt;&gt;W176),טבלה1013[[#This Row],[וסת קבוע אחרון]],"")</f>
        <v/>
      </c>
      <c r="AB177" s="1" t="str">
        <f>IF(AND(טבלה1013[[#This Row],[הווסת פעיל?]]=1,X176=0,טבלה1013[[#This Row],[וסת קבוע אחרון]]=W176),טבלה1013[[#This Row],[וסת קבוע אחרון]],"")</f>
        <v/>
      </c>
      <c r="AC177" s="1" t="str">
        <f>IF(AND(טבלה1013[[#This Row],[הווסת פעיל?]]=1,X176=0,טבלה1013[[#This Row],[וסת קבוע אחרון]]&lt;&gt;W176),1,"")</f>
        <v/>
      </c>
      <c r="AD177" s="1" t="str">
        <f>IF(AND(טבלה1013[[#This Row],[הווסת פעיל?]]&lt;&gt;"",B178=1),טבלה1013[[#This Row],[CycleNumber]],"")</f>
        <v/>
      </c>
      <c r="AE177" s="1" t="str">
        <f>IF(AND(טבלה1013[[#This Row],[הווסת פעיל?]]&lt;&gt;"",X176=""),טבלה1013[[#This Row],[CycleNumber]],"")</f>
        <v/>
      </c>
      <c r="AF177" s="1">
        <f>IF(B178=1,"",IF(טבלה1013[[#This Row],[הווסת פעיל?]]=1,IF(טבלה1013[[#This Row],[וסת קבוע אחרון]]=F178,1,0),""))</f>
        <v>0</v>
      </c>
      <c r="AG177" s="1">
        <f>IF(B178=1,"",IF(טבלה1013[[#This Row],[הווסת פעיל?]]=1,IF(OR(טבלה1013[[#This Row],[וסת קבוע אחרון]]=F178,F178=טבלה1013[[#This Row],[LengthofCycle]]),1,0),""))</f>
        <v>0</v>
      </c>
      <c r="AH177" s="1">
        <f>IF(B178=1,"",IF(טבלה1013[[#This Row],[הווסת פעיל?]]=1,IF(OR(טבלה1013[[#This Row],[וסת קבוע אחרון]]=F178,F178=טבלה1013[[#This Row],[LengthofCycle]],AND(טבלה1013[[#This Row],[LengthofCycle]]&lt;&gt;טבלה1013[[#This Row],[וסת קבוע אחרון]],OR(F178=28,F178=29))),1,0),""))</f>
        <v>0</v>
      </c>
      <c r="AI177" s="1" t="str">
        <f>IF(AND(טבלה1013[[#This Row],[הווסת פעיל?]]=1,B178=1),1,"")</f>
        <v/>
      </c>
      <c r="AJ177" s="4" t="str">
        <f>IF(AND(טבלה1013[[#This Row],[הווסת פעיל?]]&lt;&gt;1,B178&lt;&gt;1,B178&lt;&gt;""),IF(טבלה1013[[#This Row],[LengthofCycle]]=F178,1,0),"")</f>
        <v/>
      </c>
      <c r="AK177" s="4" t="str">
        <f>IF(AND(טבלה1013[[#This Row],[הווסת פעיל?]]&lt;&gt;1,B178&lt;&gt;1,B178&lt;&gt;""),IF(OR(טבלה1013[[#This Row],[LengthofCycle]]=F178,F178=29),1,0),"")</f>
        <v/>
      </c>
      <c r="AL177" s="4" t="str">
        <f>IF(AND(טבלה1013[[#This Row],[הווסת פעיל?]]&lt;&gt;1,B178&lt;&gt;1,B178&lt;&gt;""),IF(OR(טבלה1013[[#This Row],[LengthofCycle]]=F178,F178=29,F178=28),1,0),"")</f>
        <v/>
      </c>
      <c r="AQ177" s="1">
        <v>1</v>
      </c>
      <c r="AR177" s="1">
        <f>COUNTIF(AD:AD,1)</f>
        <v>0</v>
      </c>
      <c r="AS177" s="11" t="e">
        <f>AR177/$AR$179</f>
        <v>#DIV/0!</v>
      </c>
      <c r="AX177" s="1">
        <v>8</v>
      </c>
      <c r="AY177" s="1">
        <f t="shared" si="29"/>
        <v>0</v>
      </c>
      <c r="AZ177" s="2" t="e">
        <f t="shared" si="30"/>
        <v>#DIV/0!</v>
      </c>
      <c r="BA177" s="2" t="e">
        <f t="shared" si="28"/>
        <v>#DIV/0!</v>
      </c>
    </row>
    <row r="178" spans="1:53" x14ac:dyDescent="0.25">
      <c r="A178" s="1" t="s">
        <v>58</v>
      </c>
      <c r="B178" s="1">
        <v>10</v>
      </c>
      <c r="C178" s="1">
        <v>1</v>
      </c>
      <c r="D178" s="1">
        <v>1</v>
      </c>
      <c r="E178" s="1">
        <v>0</v>
      </c>
      <c r="F178" s="1">
        <v>31</v>
      </c>
      <c r="G178" s="1">
        <f>טבלה1013[[#This Row],[LengthofCycle]]+1</f>
        <v>32</v>
      </c>
      <c r="H178" s="1" t="str">
        <f>IF(IFERROR(LOOKUP(טבלה1013[[#This Row],[ClientID]],קביעויות[השבוע]),FALSE)=טבלה1013[[#This Row],[ClientID]],1,"")</f>
        <v/>
      </c>
      <c r="I178" s="1" t="str">
        <f>IF(AND(טבלה1013[[#This Row],[CycleNumber]]&gt;1,OR(B179="",טבלה1013[[#This Row],[CycleNumber]]&gt;B177)),IF(OR(AND(טבלה1013[[#This Row],[LengthofCycle]]=28,F177=28),AND(טבלה1013[[#This Row],[LengthofCycle]]=35,F177=35)),1,""),"")</f>
        <v/>
      </c>
      <c r="J178" s="1" t="str">
        <f>IF(AND(טבלה1013[[#This Row],[וסת השבוע]]=1,I177=1,טבלה1013[[#This Row],[CycleNumber]]&gt;B177),1,"")</f>
        <v/>
      </c>
      <c r="K178" s="1" t="str">
        <f>IF(טבלה1013[[#This Row],[CycleNumber]]=1,"",IF(טבלה1013[[#This Row],[וסת השבוע]]=1,0,IF(K177="","",IF(K177=0,IF(טבלה1013[[#This Row],[LengthofCycle]]=28,0,1),IF(K177=1,IF(טבלה1013[[#This Row],[LengthofCycle]]+F177=28*2,0,2),IF(K177=2,IF(טבלה1013[[#This Row],[LengthofCycle]]+F177+F176=28*3,0,3),""))))))</f>
        <v/>
      </c>
      <c r="L178" s="1" t="str">
        <f>IF(טבלה1013[[#This Row],[וסת השבוע]]=1,IF(טבלה1013[[#This Row],[וסת השבוע וההפלגה ביחד]]=1,L177+1,0),IF(AND(טבלה1013[[#This Row],[CycleNumber]]&gt;B177,טבלה1013[[#This Row],[CycleNumber]]&gt;1),IF(טבלה1013[[#This Row],[וסת השבוע פעיל?]]&lt;&gt;"",L177+1,""),""))</f>
        <v/>
      </c>
      <c r="M178" s="1" t="str">
        <f>IF(AND(טבלה1013[[#This Row],[וסת השבוע פעיל?]]&lt;&gt;"",טבלה1013[[#This Row],[CycleNumber]]&lt;B179,B179&lt;&gt;"",טבלה1013[[#This Row],[וסת השבוע פעיל?]]&lt;3),IF(K179=0,IF(AND(טבלה1013[[#This Row],[וסת השבוע פעיל?]]&gt;0,I179=1),0,1),0),"")</f>
        <v/>
      </c>
      <c r="N178" s="1" t="str">
        <f t="shared" si="25"/>
        <v/>
      </c>
      <c r="O178" s="1" t="str">
        <f>IF(AND(טבלה1013[[#This Row],[חיזוי - שבוע]]=1,J179=1),1,"")</f>
        <v/>
      </c>
      <c r="P178" s="1" t="str">
        <f>IF(AND(טבלה1013[[#This Row],[חיזוי טוב עם הפלגה?]]=1,טבלה1013[[#This Row],[וסת קבוע אחרון]]&lt;&gt;28,X177=1),1,"")</f>
        <v/>
      </c>
      <c r="Q178" s="1" t="str">
        <f>IF(AND(טבלה1013[[#This Row],[וסת השבוע פעיל?]]&lt;3,OR(טבלה1013[[#This Row],[CycleNumber]]&gt;B179,B179="")),1,"")</f>
        <v/>
      </c>
      <c r="R178" s="1" t="str">
        <f>IF(טבלה1013[[#This Row],[האישה קבעה וסת שבוע?]]=1,IF(טבלה1013[[#This Row],[וסת השבוע פעיל?]]&lt;3,1,0),"")</f>
        <v/>
      </c>
      <c r="S1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8" s="1">
        <f t="shared" si="31"/>
        <v>0</v>
      </c>
      <c r="U178" s="1">
        <f t="shared" ref="U178:U241" si="32">IF(B178&gt;3,IF(AND(F178=F177,F177=F176,F176=F175),1,0),"")</f>
        <v>0</v>
      </c>
      <c r="V178" s="1">
        <f t="shared" si="24"/>
        <v>0</v>
      </c>
      <c r="W178" s="1">
        <f>IF(טבלה1013[[#This Row],[3 הפלגות זהות]]="","",IF(טבלה1013[[#This Row],[3 הפלגות זהות]]=1,טבלה1013[[#This Row],[LengthofCycle]],W177))</f>
        <v>29</v>
      </c>
      <c r="X178" s="1">
        <f>IF(טבלה1013[[#This Row],[וסת קבוע אחרון]]="","",IF(OR(טבלה1013[[#This Row],[LengthofCycle]]=טבלה1013[[#This Row],[וסת קבוע אחרון]],F177=טבלה1013[[#This Row],[וסת קבוע אחרון]],F176=טבלה1013[[#This Row],[וסת קבוע אחרון]]),1,0))</f>
        <v>0</v>
      </c>
      <c r="Y178" s="1" t="str">
        <f>IF(OR(טבלה1013[[#This Row],[הווסת פעיל?]]=0,טבלה1013[[#This Row],[הווסת פעיל?]]=""),"",SUM(Y177,טבלה1013[[#This Row],[הווסת פעיל?]]))</f>
        <v/>
      </c>
      <c r="Z178" s="1" t="str">
        <f>IF(AND(טבלה1013[[#This Row],[כמה מחזורים עד עקירה]]&lt;&gt;"",Y179=""),טבלה1013[[#This Row],[כמה מחזורים עד עקירה]],"")</f>
        <v/>
      </c>
      <c r="AA178" s="1" t="str">
        <f>IF(AND(טבלה1013[[#This Row],[הווסת פעיל?]]=1,טבלה1013[[#This Row],[וסת קבוע אחרון]]&lt;&gt;W177),טבלה1013[[#This Row],[וסת קבוע אחרון]],"")</f>
        <v/>
      </c>
      <c r="AB178" s="1" t="str">
        <f>IF(AND(טבלה1013[[#This Row],[הווסת פעיל?]]=1,X177=0,טבלה1013[[#This Row],[וסת קבוע אחרון]]=W177),טבלה1013[[#This Row],[וסת קבוע אחרון]],"")</f>
        <v/>
      </c>
      <c r="AC178" s="1" t="str">
        <f>IF(AND(טבלה1013[[#This Row],[הווסת פעיל?]]=1,X177=0,טבלה1013[[#This Row],[וסת קבוע אחרון]]&lt;&gt;W177),1,"")</f>
        <v/>
      </c>
      <c r="AD178" s="1">
        <f>IF(AND(טבלה1013[[#This Row],[הווסת פעיל?]]&lt;&gt;"",B179=1),טבלה1013[[#This Row],[CycleNumber]],"")</f>
        <v>10</v>
      </c>
      <c r="AE178" s="1" t="str">
        <f>IF(AND(טבלה1013[[#This Row],[הווסת פעיל?]]&lt;&gt;"",X177=""),טבלה1013[[#This Row],[CycleNumber]],"")</f>
        <v/>
      </c>
      <c r="AF178" s="1" t="str">
        <f>IF(B179=1,"",IF(טבלה1013[[#This Row],[הווסת פעיל?]]=1,IF(טבלה1013[[#This Row],[וסת קבוע אחרון]]=F179,1,0),""))</f>
        <v/>
      </c>
      <c r="AG178" s="1" t="str">
        <f>IF(B179=1,"",IF(טבלה1013[[#This Row],[הווסת פעיל?]]=1,IF(OR(טבלה1013[[#This Row],[וסת קבוע אחרון]]=F179,F179=טבלה1013[[#This Row],[LengthofCycle]]),1,0),""))</f>
        <v/>
      </c>
      <c r="AH178" s="1" t="str">
        <f>IF(B179=1,"",IF(טבלה1013[[#This Row],[הווסת פעיל?]]=1,IF(OR(טבלה1013[[#This Row],[וסת קבוע אחרון]]=F179,F179=טבלה1013[[#This Row],[LengthofCycle]],AND(טבלה1013[[#This Row],[LengthofCycle]]&lt;&gt;טבלה1013[[#This Row],[וסת קבוע אחרון]],OR(F179=28,F179=29))),1,0),""))</f>
        <v/>
      </c>
      <c r="AI178" s="1" t="str">
        <f>IF(AND(טבלה1013[[#This Row],[הווסת פעיל?]]=1,B179=1),1,"")</f>
        <v/>
      </c>
      <c r="AJ178" s="4" t="str">
        <f>IF(AND(טבלה1013[[#This Row],[הווסת פעיל?]]&lt;&gt;1,B179&lt;&gt;1,B179&lt;&gt;""),IF(טבלה1013[[#This Row],[LengthofCycle]]=F179,1,0),"")</f>
        <v/>
      </c>
      <c r="AK178" s="4" t="str">
        <f>IF(AND(טבלה1013[[#This Row],[הווסת פעיל?]]&lt;&gt;1,B179&lt;&gt;1,B179&lt;&gt;""),IF(OR(טבלה1013[[#This Row],[LengthofCycle]]=F179,F179=29),1,0),"")</f>
        <v/>
      </c>
      <c r="AL178" s="4" t="str">
        <f>IF(AND(טבלה1013[[#This Row],[הווסת פעיל?]]&lt;&gt;1,B179&lt;&gt;1,B179&lt;&gt;""),IF(OR(טבלה1013[[#This Row],[LengthofCycle]]=F179,F179=29,F179=28),1,0),"")</f>
        <v/>
      </c>
      <c r="AQ178" s="1">
        <v>0</v>
      </c>
      <c r="AR178" s="1">
        <f>COUNTIF(AD:AD,0)</f>
        <v>0</v>
      </c>
      <c r="AS178" s="11" t="e">
        <f>AR178/$AR$179</f>
        <v>#DIV/0!</v>
      </c>
      <c r="AX178" s="1">
        <v>10</v>
      </c>
      <c r="AY178" s="1">
        <f t="shared" si="29"/>
        <v>0</v>
      </c>
      <c r="AZ178" s="2" t="e">
        <f t="shared" si="30"/>
        <v>#DIV/0!</v>
      </c>
      <c r="BA178" s="2" t="e">
        <f t="shared" si="28"/>
        <v>#DIV/0!</v>
      </c>
    </row>
    <row r="179" spans="1:53" x14ac:dyDescent="0.25">
      <c r="A179" s="1" t="s">
        <v>60</v>
      </c>
      <c r="B179" s="1">
        <v>1</v>
      </c>
      <c r="C179" s="1">
        <v>0</v>
      </c>
      <c r="D179" s="1">
        <v>1</v>
      </c>
      <c r="E179" s="1">
        <v>0</v>
      </c>
      <c r="F179" s="1">
        <v>25</v>
      </c>
      <c r="G179" s="1">
        <f>טבלה1013[[#This Row],[LengthofCycle]]+1</f>
        <v>26</v>
      </c>
      <c r="H179" s="1" t="str">
        <f>IF(IFERROR(LOOKUP(טבלה1013[[#This Row],[ClientID]],קביעויות[השבוע]),FALSE)=טבלה1013[[#This Row],[ClientID]],1,"")</f>
        <v/>
      </c>
      <c r="I179" s="1" t="str">
        <f>IF(AND(טבלה1013[[#This Row],[CycleNumber]]&gt;1,OR(B180="",טבלה1013[[#This Row],[CycleNumber]]&gt;B178)),IF(OR(AND(טבלה1013[[#This Row],[LengthofCycle]]=28,F178=28),AND(טבלה1013[[#This Row],[LengthofCycle]]=35,F178=35)),1,""),"")</f>
        <v/>
      </c>
      <c r="J179" s="1" t="str">
        <f>IF(AND(טבלה1013[[#This Row],[וסת השבוע]]=1,I178=1,טבלה1013[[#This Row],[CycleNumber]]&gt;B178),1,"")</f>
        <v/>
      </c>
      <c r="K179" s="1" t="str">
        <f>IF(טבלה1013[[#This Row],[CycleNumber]]=1,"",IF(טבלה1013[[#This Row],[וסת השבוע]]=1,0,IF(K178="","",IF(K178=0,IF(טבלה1013[[#This Row],[LengthofCycle]]=28,0,1),IF(K178=1,IF(טבלה1013[[#This Row],[LengthofCycle]]+F178=28*2,0,2),IF(K178=2,IF(טבלה1013[[#This Row],[LengthofCycle]]+F178+F177=28*3,0,3),""))))))</f>
        <v/>
      </c>
      <c r="L179" s="1" t="str">
        <f>IF(טבלה1013[[#This Row],[וסת השבוע]]=1,IF(טבלה1013[[#This Row],[וסת השבוע וההפלגה ביחד]]=1,L178+1,0),IF(AND(טבלה1013[[#This Row],[CycleNumber]]&gt;B178,טבלה1013[[#This Row],[CycleNumber]]&gt;1),IF(טבלה1013[[#This Row],[וסת השבוע פעיל?]]&lt;&gt;"",L178+1,""),""))</f>
        <v/>
      </c>
      <c r="M179" s="1" t="str">
        <f>IF(AND(טבלה1013[[#This Row],[וסת השבוע פעיל?]]&lt;&gt;"",טבלה1013[[#This Row],[CycleNumber]]&lt;B180,B180&lt;&gt;"",טבלה1013[[#This Row],[וסת השבוע פעיל?]]&lt;3),IF(K180=0,IF(AND(טבלה1013[[#This Row],[וסת השבוע פעיל?]]&gt;0,I180=1),0,1),0),"")</f>
        <v/>
      </c>
      <c r="N179" s="1" t="str">
        <f t="shared" si="25"/>
        <v/>
      </c>
      <c r="O179" s="1" t="str">
        <f>IF(AND(טבלה1013[[#This Row],[חיזוי - שבוע]]=1,J180=1),1,"")</f>
        <v/>
      </c>
      <c r="P179" s="1" t="str">
        <f>IF(AND(טבלה1013[[#This Row],[חיזוי טוב עם הפלגה?]]=1,טבלה1013[[#This Row],[וסת קבוע אחרון]]&lt;&gt;28,X178=1),1,"")</f>
        <v/>
      </c>
      <c r="Q179" s="1" t="str">
        <f>IF(AND(טבלה1013[[#This Row],[וסת השבוע פעיל?]]&lt;3,OR(טבלה1013[[#This Row],[CycleNumber]]&gt;B180,B180="")),1,"")</f>
        <v/>
      </c>
      <c r="R179" s="1" t="str">
        <f>IF(טבלה1013[[#This Row],[האישה קבעה וסת שבוע?]]=1,IF(טבלה1013[[#This Row],[וסת השבוע פעיל?]]&lt;3,1,0),"")</f>
        <v/>
      </c>
      <c r="S1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79" s="1" t="str">
        <f t="shared" si="31"/>
        <v/>
      </c>
      <c r="U179" s="1" t="str">
        <f t="shared" si="32"/>
        <v/>
      </c>
      <c r="V179" s="1" t="str">
        <f t="shared" ref="V179:V242" si="33">IF(B179&gt;4,IF(AND(F179=F178,F178=F177,F177=F176,F176=F175),1,0),"")</f>
        <v/>
      </c>
      <c r="W179" s="1" t="str">
        <f>IF(טבלה1013[[#This Row],[3 הפלגות זהות]]="","",IF(טבלה1013[[#This Row],[3 הפלגות זהות]]=1,טבלה1013[[#This Row],[LengthofCycle]],W178))</f>
        <v/>
      </c>
      <c r="Y179" s="1" t="str">
        <f>IF(OR(טבלה1013[[#This Row],[הווסת פעיל?]]=0,טבלה1013[[#This Row],[הווסת פעיל?]]=""),"",SUM(Y178,טבלה1013[[#This Row],[הווסת פעיל?]]))</f>
        <v/>
      </c>
      <c r="Z179" s="1" t="str">
        <f>IF(AND(טבלה1013[[#This Row],[כמה מחזורים עד עקירה]]&lt;&gt;"",Y180=""),טבלה1013[[#This Row],[כמה מחזורים עד עקירה]],"")</f>
        <v/>
      </c>
      <c r="AA179" s="1" t="str">
        <f>IF(AND(טבלה1013[[#This Row],[הווסת פעיל?]]=1,טבלה1013[[#This Row],[וסת קבוע אחרון]]&lt;&gt;W178),טבלה1013[[#This Row],[וסת קבוע אחרון]],"")</f>
        <v/>
      </c>
      <c r="AB179" s="1" t="str">
        <f>IF(AND(טבלה1013[[#This Row],[הווסת פעיל?]]=1,X178=0,טבלה1013[[#This Row],[וסת קבוע אחרון]]=W178),טבלה1013[[#This Row],[וסת קבוע אחרון]],"")</f>
        <v/>
      </c>
      <c r="AC179" s="1" t="str">
        <f>IF(AND(טבלה1013[[#This Row],[הווסת פעיל?]]=1,X178=0,טבלה1013[[#This Row],[וסת קבוע אחרון]]&lt;&gt;W178),1,"")</f>
        <v/>
      </c>
      <c r="AD179" s="1" t="str">
        <f>IF(AND(טבלה1013[[#This Row],[הווסת פעיל?]]&lt;&gt;"",B180=1),טבלה1013[[#This Row],[CycleNumber]],"")</f>
        <v/>
      </c>
      <c r="AE179" s="1" t="str">
        <f>IF(AND(טבלה1013[[#This Row],[הווסת פעיל?]]&lt;&gt;"",X178=""),טבלה1013[[#This Row],[CycleNumber]],"")</f>
        <v/>
      </c>
      <c r="AF179" s="1" t="str">
        <f>IF(B180=1,"",IF(טבלה1013[[#This Row],[הווסת פעיל?]]=1,IF(טבלה1013[[#This Row],[וסת קבוע אחרון]]=F180,1,0),""))</f>
        <v/>
      </c>
      <c r="AG179" s="1" t="str">
        <f>IF(B180=1,"",IF(טבלה1013[[#This Row],[הווסת פעיל?]]=1,IF(OR(טבלה1013[[#This Row],[וסת קבוע אחרון]]=F180,F180=טבלה1013[[#This Row],[LengthofCycle]]),1,0),""))</f>
        <v/>
      </c>
      <c r="AH179" s="1" t="str">
        <f>IF(B180=1,"",IF(טבלה1013[[#This Row],[הווסת פעיל?]]=1,IF(OR(טבלה1013[[#This Row],[וסת קבוע אחרון]]=F180,F180=טבלה1013[[#This Row],[LengthofCycle]],AND(טבלה1013[[#This Row],[LengthofCycle]]&lt;&gt;טבלה1013[[#This Row],[וסת קבוע אחרון]],OR(F180=28,F180=29))),1,0),""))</f>
        <v/>
      </c>
      <c r="AI179" s="1" t="str">
        <f>IF(AND(טבלה1013[[#This Row],[הווסת פעיל?]]=1,B180=1),1,"")</f>
        <v/>
      </c>
      <c r="AJ179" s="4">
        <f>IF(AND(טבלה1013[[#This Row],[הווסת פעיל?]]&lt;&gt;1,B180&lt;&gt;1,B180&lt;&gt;""),IF(טבלה1013[[#This Row],[LengthofCycle]]=F180,1,0),"")</f>
        <v>0</v>
      </c>
      <c r="AK179" s="4">
        <f>IF(AND(טבלה1013[[#This Row],[הווסת פעיל?]]&lt;&gt;1,B180&lt;&gt;1,B180&lt;&gt;""),IF(OR(טבלה1013[[#This Row],[LengthofCycle]]=F180,F180=29),1,0),"")</f>
        <v>0</v>
      </c>
      <c r="AL179" s="4">
        <f>IF(AND(טבלה1013[[#This Row],[הווסת פעיל?]]&lt;&gt;1,B180&lt;&gt;1,B180&lt;&gt;""),IF(OR(טבלה1013[[#This Row],[LengthofCycle]]=F180,F180=29,F180=28),1,0),"")</f>
        <v>0</v>
      </c>
      <c r="AQ179" s="1" t="s">
        <v>48</v>
      </c>
      <c r="AR179" s="1">
        <f>SUM(AR177:AR178)</f>
        <v>0</v>
      </c>
      <c r="AX179" s="1">
        <v>11</v>
      </c>
      <c r="AY179" s="1">
        <f t="shared" si="29"/>
        <v>0</v>
      </c>
      <c r="AZ179" s="2" t="e">
        <f t="shared" si="30"/>
        <v>#DIV/0!</v>
      </c>
      <c r="BA179" s="2" t="e">
        <f t="shared" si="28"/>
        <v>#DIV/0!</v>
      </c>
    </row>
    <row r="180" spans="1:53" x14ac:dyDescent="0.25">
      <c r="A180" s="1" t="s">
        <v>60</v>
      </c>
      <c r="B180" s="1">
        <v>2</v>
      </c>
      <c r="C180" s="1">
        <v>0</v>
      </c>
      <c r="D180" s="1">
        <v>1</v>
      </c>
      <c r="E180" s="1">
        <v>0</v>
      </c>
      <c r="F180" s="1">
        <v>24</v>
      </c>
      <c r="G180" s="1">
        <f>טבלה1013[[#This Row],[LengthofCycle]]+1</f>
        <v>25</v>
      </c>
      <c r="H180" s="1" t="str">
        <f>IF(IFERROR(LOOKUP(טבלה1013[[#This Row],[ClientID]],קביעויות[השבוע]),FALSE)=טבלה1013[[#This Row],[ClientID]],1,"")</f>
        <v/>
      </c>
      <c r="I180" s="1" t="str">
        <f>IF(AND(טבלה1013[[#This Row],[CycleNumber]]&gt;1,OR(B181="",טבלה1013[[#This Row],[CycleNumber]]&gt;B179)),IF(OR(AND(טבלה1013[[#This Row],[LengthofCycle]]=28,F179=28),AND(טבלה1013[[#This Row],[LengthofCycle]]=35,F179=35)),1,""),"")</f>
        <v/>
      </c>
      <c r="J180" s="1" t="str">
        <f>IF(AND(טבלה1013[[#This Row],[וסת השבוע]]=1,I179=1,טבלה1013[[#This Row],[CycleNumber]]&gt;B179),1,"")</f>
        <v/>
      </c>
      <c r="K180" s="1" t="str">
        <f>IF(טבלה1013[[#This Row],[CycleNumber]]=1,"",IF(טבלה1013[[#This Row],[וסת השבוע]]=1,0,IF(K179="","",IF(K179=0,IF(טבלה1013[[#This Row],[LengthofCycle]]=28,0,1),IF(K179=1,IF(טבלה1013[[#This Row],[LengthofCycle]]+F179=28*2,0,2),IF(K179=2,IF(טבלה1013[[#This Row],[LengthofCycle]]+F179+F178=28*3,0,3),""))))))</f>
        <v/>
      </c>
      <c r="L180" s="1" t="str">
        <f>IF(טבלה1013[[#This Row],[וסת השבוע]]=1,IF(טבלה1013[[#This Row],[וסת השבוע וההפלגה ביחד]]=1,L179+1,0),IF(AND(טבלה1013[[#This Row],[CycleNumber]]&gt;B179,טבלה1013[[#This Row],[CycleNumber]]&gt;1),IF(טבלה1013[[#This Row],[וסת השבוע פעיל?]]&lt;&gt;"",L179+1,""),""))</f>
        <v/>
      </c>
      <c r="M180" s="1" t="str">
        <f>IF(AND(טבלה1013[[#This Row],[וסת השבוע פעיל?]]&lt;&gt;"",טבלה1013[[#This Row],[CycleNumber]]&lt;B181,B181&lt;&gt;"",טבלה1013[[#This Row],[וסת השבוע פעיל?]]&lt;3),IF(K181=0,IF(AND(טבלה1013[[#This Row],[וסת השבוע פעיל?]]&gt;0,I181=1),0,1),0),"")</f>
        <v/>
      </c>
      <c r="N180" s="1" t="str">
        <f t="shared" si="25"/>
        <v/>
      </c>
      <c r="O180" s="1" t="str">
        <f>IF(AND(טבלה1013[[#This Row],[חיזוי - שבוע]]=1,J181=1),1,"")</f>
        <v/>
      </c>
      <c r="P180" s="1" t="str">
        <f>IF(AND(טבלה1013[[#This Row],[חיזוי טוב עם הפלגה?]]=1,טבלה1013[[#This Row],[וסת קבוע אחרון]]&lt;&gt;28,X179=1),1,"")</f>
        <v/>
      </c>
      <c r="Q180" s="1" t="str">
        <f>IF(AND(טבלה1013[[#This Row],[וסת השבוע פעיל?]]&lt;3,OR(טבלה1013[[#This Row],[CycleNumber]]&gt;B181,B181="")),1,"")</f>
        <v/>
      </c>
      <c r="R180" s="1" t="str">
        <f>IF(טבלה1013[[#This Row],[האישה קבעה וסת שבוע?]]=1,IF(טבלה1013[[#This Row],[וסת השבוע פעיל?]]&lt;3,1,0),"")</f>
        <v/>
      </c>
      <c r="S1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0" s="1" t="str">
        <f t="shared" si="31"/>
        <v/>
      </c>
      <c r="U180" s="1" t="str">
        <f t="shared" si="32"/>
        <v/>
      </c>
      <c r="V180" s="1" t="str">
        <f t="shared" si="33"/>
        <v/>
      </c>
      <c r="W180" s="1" t="str">
        <f>IF(טבלה1013[[#This Row],[3 הפלגות זהות]]="","",IF(טבלה1013[[#This Row],[3 הפלגות זהות]]=1,טבלה1013[[#This Row],[LengthofCycle]],W179))</f>
        <v/>
      </c>
      <c r="Y180" s="1" t="str">
        <f>IF(OR(טבלה1013[[#This Row],[הווסת פעיל?]]=0,טבלה1013[[#This Row],[הווסת פעיל?]]=""),"",SUM(Y179,טבלה1013[[#This Row],[הווסת פעיל?]]))</f>
        <v/>
      </c>
      <c r="Z180" s="1" t="str">
        <f>IF(AND(טבלה1013[[#This Row],[כמה מחזורים עד עקירה]]&lt;&gt;"",Y181=""),טבלה1013[[#This Row],[כמה מחזורים עד עקירה]],"")</f>
        <v/>
      </c>
      <c r="AA180" s="1" t="str">
        <f>IF(AND(טבלה1013[[#This Row],[הווסת פעיל?]]=1,טבלה1013[[#This Row],[וסת קבוע אחרון]]&lt;&gt;W179),טבלה1013[[#This Row],[וסת קבוע אחרון]],"")</f>
        <v/>
      </c>
      <c r="AB180" s="1" t="str">
        <f>IF(AND(טבלה1013[[#This Row],[הווסת פעיל?]]=1,X179=0,טבלה1013[[#This Row],[וסת קבוע אחרון]]=W179),טבלה1013[[#This Row],[וסת קבוע אחרון]],"")</f>
        <v/>
      </c>
      <c r="AC180" s="1" t="str">
        <f>IF(AND(טבלה1013[[#This Row],[הווסת פעיל?]]=1,X179=0,טבלה1013[[#This Row],[וסת קבוע אחרון]]&lt;&gt;W179),1,"")</f>
        <v/>
      </c>
      <c r="AD180" s="1" t="str">
        <f>IF(AND(טבלה1013[[#This Row],[הווסת פעיל?]]&lt;&gt;"",B181=1),טבלה1013[[#This Row],[CycleNumber]],"")</f>
        <v/>
      </c>
      <c r="AE180" s="1" t="str">
        <f>IF(AND(טבלה1013[[#This Row],[הווסת פעיל?]]&lt;&gt;"",X179=""),טבלה1013[[#This Row],[CycleNumber]],"")</f>
        <v/>
      </c>
      <c r="AF180" s="1" t="str">
        <f>IF(B181=1,"",IF(טבלה1013[[#This Row],[הווסת פעיל?]]=1,IF(טבלה1013[[#This Row],[וסת קבוע אחרון]]=F181,1,0),""))</f>
        <v/>
      </c>
      <c r="AG180" s="1" t="str">
        <f>IF(B181=1,"",IF(טבלה1013[[#This Row],[הווסת פעיל?]]=1,IF(OR(טבלה1013[[#This Row],[וסת קבוע אחרון]]=F181,F181=טבלה1013[[#This Row],[LengthofCycle]]),1,0),""))</f>
        <v/>
      </c>
      <c r="AH180" s="1" t="str">
        <f>IF(B181=1,"",IF(טבלה1013[[#This Row],[הווסת פעיל?]]=1,IF(OR(טבלה1013[[#This Row],[וסת קבוע אחרון]]=F181,F181=טבלה1013[[#This Row],[LengthofCycle]],AND(טבלה1013[[#This Row],[LengthofCycle]]&lt;&gt;טבלה1013[[#This Row],[וסת קבוע אחרון]],OR(F181=28,F181=29))),1,0),""))</f>
        <v/>
      </c>
      <c r="AI180" s="1" t="str">
        <f>IF(AND(טבלה1013[[#This Row],[הווסת פעיל?]]=1,B181=1),1,"")</f>
        <v/>
      </c>
      <c r="AJ180" s="4">
        <f>IF(AND(טבלה1013[[#This Row],[הווסת פעיל?]]&lt;&gt;1,B181&lt;&gt;1,B181&lt;&gt;""),IF(טבלה1013[[#This Row],[LengthofCycle]]=F181,1,0),"")</f>
        <v>1</v>
      </c>
      <c r="AK180" s="4">
        <f>IF(AND(טבלה1013[[#This Row],[הווסת פעיל?]]&lt;&gt;1,B181&lt;&gt;1,B181&lt;&gt;""),IF(OR(טבלה1013[[#This Row],[LengthofCycle]]=F181,F181=29),1,0),"")</f>
        <v>1</v>
      </c>
      <c r="AL180" s="4">
        <f>IF(AND(טבלה1013[[#This Row],[הווסת פעיל?]]&lt;&gt;1,B181&lt;&gt;1,B181&lt;&gt;""),IF(OR(טבלה1013[[#This Row],[LengthofCycle]]=F181,F181=29,F181=28),1,0),"")</f>
        <v>1</v>
      </c>
      <c r="AX180" s="1">
        <v>12</v>
      </c>
      <c r="AY180" s="1">
        <f t="shared" si="29"/>
        <v>0</v>
      </c>
      <c r="AZ180" s="2" t="e">
        <f t="shared" si="30"/>
        <v>#DIV/0!</v>
      </c>
      <c r="BA180" s="2" t="e">
        <f t="shared" si="28"/>
        <v>#DIV/0!</v>
      </c>
    </row>
    <row r="181" spans="1:53" x14ac:dyDescent="0.25">
      <c r="A181" s="1" t="s">
        <v>60</v>
      </c>
      <c r="B181" s="1">
        <v>3</v>
      </c>
      <c r="C181" s="1">
        <v>0</v>
      </c>
      <c r="D181" s="1">
        <v>1</v>
      </c>
      <c r="E181" s="1">
        <v>0</v>
      </c>
      <c r="F181" s="1">
        <v>24</v>
      </c>
      <c r="G181" s="1">
        <f>טבלה1013[[#This Row],[LengthofCycle]]+1</f>
        <v>25</v>
      </c>
      <c r="H181" s="1" t="str">
        <f>IF(IFERROR(LOOKUP(טבלה1013[[#This Row],[ClientID]],קביעויות[השבוע]),FALSE)=טבלה1013[[#This Row],[ClientID]],1,"")</f>
        <v/>
      </c>
      <c r="I181" s="1" t="str">
        <f>IF(AND(טבלה1013[[#This Row],[CycleNumber]]&gt;1,OR(B182="",טבלה1013[[#This Row],[CycleNumber]]&gt;B180)),IF(OR(AND(טבלה1013[[#This Row],[LengthofCycle]]=28,F180=28),AND(טבלה1013[[#This Row],[LengthofCycle]]=35,F180=35)),1,""),"")</f>
        <v/>
      </c>
      <c r="J181" s="1" t="str">
        <f>IF(AND(טבלה1013[[#This Row],[וסת השבוע]]=1,I180=1,טבלה1013[[#This Row],[CycleNumber]]&gt;B180),1,"")</f>
        <v/>
      </c>
      <c r="K181" s="1" t="str">
        <f>IF(טבלה1013[[#This Row],[CycleNumber]]=1,"",IF(טבלה1013[[#This Row],[וסת השבוע]]=1,0,IF(K180="","",IF(K180=0,IF(טבלה1013[[#This Row],[LengthofCycle]]=28,0,1),IF(K180=1,IF(טבלה1013[[#This Row],[LengthofCycle]]+F180=28*2,0,2),IF(K180=2,IF(טבלה1013[[#This Row],[LengthofCycle]]+F180+F179=28*3,0,3),""))))))</f>
        <v/>
      </c>
      <c r="L181" s="1" t="str">
        <f>IF(טבלה1013[[#This Row],[וסת השבוע]]=1,IF(טבלה1013[[#This Row],[וסת השבוע וההפלגה ביחד]]=1,L180+1,0),IF(AND(טבלה1013[[#This Row],[CycleNumber]]&gt;B180,טבלה1013[[#This Row],[CycleNumber]]&gt;1),IF(טבלה1013[[#This Row],[וסת השבוע פעיל?]]&lt;&gt;"",L180+1,""),""))</f>
        <v/>
      </c>
      <c r="M181" s="1" t="str">
        <f>IF(AND(טבלה1013[[#This Row],[וסת השבוע פעיל?]]&lt;&gt;"",טבלה1013[[#This Row],[CycleNumber]]&lt;B182,B182&lt;&gt;"",טבלה1013[[#This Row],[וסת השבוע פעיל?]]&lt;3),IF(K182=0,IF(AND(טבלה1013[[#This Row],[וסת השבוע פעיל?]]&gt;0,I182=1),0,1),0),"")</f>
        <v/>
      </c>
      <c r="N181" s="1" t="str">
        <f t="shared" si="25"/>
        <v/>
      </c>
      <c r="O181" s="1" t="str">
        <f>IF(AND(טבלה1013[[#This Row],[חיזוי - שבוע]]=1,J182=1),1,"")</f>
        <v/>
      </c>
      <c r="P181" s="1" t="str">
        <f>IF(AND(טבלה1013[[#This Row],[חיזוי טוב עם הפלגה?]]=1,טבלה1013[[#This Row],[וסת קבוע אחרון]]&lt;&gt;28,X180=1),1,"")</f>
        <v/>
      </c>
      <c r="Q181" s="1" t="str">
        <f>IF(AND(טבלה1013[[#This Row],[וסת השבוע פעיל?]]&lt;3,OR(טבלה1013[[#This Row],[CycleNumber]]&gt;B182,B182="")),1,"")</f>
        <v/>
      </c>
      <c r="R181" s="1" t="str">
        <f>IF(טבלה1013[[#This Row],[האישה קבעה וסת שבוע?]]=1,IF(טבלה1013[[#This Row],[וסת השבוע פעיל?]]&lt;3,1,0),"")</f>
        <v/>
      </c>
      <c r="S1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1" s="1">
        <f t="shared" si="31"/>
        <v>0</v>
      </c>
      <c r="U181" s="1" t="str">
        <f t="shared" si="32"/>
        <v/>
      </c>
      <c r="V181" s="1" t="str">
        <f t="shared" si="33"/>
        <v/>
      </c>
      <c r="W181" s="1" t="str">
        <f>IF(טבלה1013[[#This Row],[3 הפלגות זהות]]="","",IF(טבלה1013[[#This Row],[3 הפלגות זהות]]=1,טבלה1013[[#This Row],[LengthofCycle]],W180))</f>
        <v/>
      </c>
      <c r="Y181" s="1" t="str">
        <f>IF(OR(טבלה1013[[#This Row],[הווסת פעיל?]]=0,טבלה1013[[#This Row],[הווסת פעיל?]]=""),"",SUM(Y180,טבלה1013[[#This Row],[הווסת פעיל?]]))</f>
        <v/>
      </c>
      <c r="Z181" s="1" t="str">
        <f>IF(AND(טבלה1013[[#This Row],[כמה מחזורים עד עקירה]]&lt;&gt;"",Y182=""),טבלה1013[[#This Row],[כמה מחזורים עד עקירה]],"")</f>
        <v/>
      </c>
      <c r="AA181" s="1" t="str">
        <f>IF(AND(טבלה1013[[#This Row],[הווסת פעיל?]]=1,טבלה1013[[#This Row],[וסת קבוע אחרון]]&lt;&gt;W180),טבלה1013[[#This Row],[וסת קבוע אחרון]],"")</f>
        <v/>
      </c>
      <c r="AB181" s="1" t="str">
        <f>IF(AND(טבלה1013[[#This Row],[הווסת פעיל?]]=1,X180=0,טבלה1013[[#This Row],[וסת קבוע אחרון]]=W180),טבלה1013[[#This Row],[וסת קבוע אחרון]],"")</f>
        <v/>
      </c>
      <c r="AC181" s="1" t="str">
        <f>IF(AND(טבלה1013[[#This Row],[הווסת פעיל?]]=1,X180=0,טבלה1013[[#This Row],[וסת קבוע אחרון]]&lt;&gt;W180),1,"")</f>
        <v/>
      </c>
      <c r="AD181" s="1" t="str">
        <f>IF(AND(טבלה1013[[#This Row],[הווסת פעיל?]]&lt;&gt;"",B182=1),טבלה1013[[#This Row],[CycleNumber]],"")</f>
        <v/>
      </c>
      <c r="AE181" s="1" t="str">
        <f>IF(AND(טבלה1013[[#This Row],[הווסת פעיל?]]&lt;&gt;"",X180=""),טבלה1013[[#This Row],[CycleNumber]],"")</f>
        <v/>
      </c>
      <c r="AF181" s="1" t="str">
        <f>IF(B182=1,"",IF(טבלה1013[[#This Row],[הווסת פעיל?]]=1,IF(טבלה1013[[#This Row],[וסת קבוע אחרון]]=F182,1,0),""))</f>
        <v/>
      </c>
      <c r="AG181" s="1" t="str">
        <f>IF(B182=1,"",IF(טבלה1013[[#This Row],[הווסת פעיל?]]=1,IF(OR(טבלה1013[[#This Row],[וסת קבוע אחרון]]=F182,F182=טבלה1013[[#This Row],[LengthofCycle]]),1,0),""))</f>
        <v/>
      </c>
      <c r="AH181" s="1" t="str">
        <f>IF(B182=1,"",IF(טבלה1013[[#This Row],[הווסת פעיל?]]=1,IF(OR(טבלה1013[[#This Row],[וסת קבוע אחרון]]=F182,F182=טבלה1013[[#This Row],[LengthofCycle]],AND(טבלה1013[[#This Row],[LengthofCycle]]&lt;&gt;טבלה1013[[#This Row],[וסת קבוע אחרון]],OR(F182=28,F182=29))),1,0),""))</f>
        <v/>
      </c>
      <c r="AI181" s="1" t="str">
        <f>IF(AND(טבלה1013[[#This Row],[הווסת פעיל?]]=1,B182=1),1,"")</f>
        <v/>
      </c>
      <c r="AJ181" s="4">
        <f>IF(AND(טבלה1013[[#This Row],[הווסת פעיל?]]&lt;&gt;1,B182&lt;&gt;1,B182&lt;&gt;""),IF(טבלה1013[[#This Row],[LengthofCycle]]=F182,1,0),"")</f>
        <v>0</v>
      </c>
      <c r="AK181" s="4">
        <f>IF(AND(טבלה1013[[#This Row],[הווסת פעיל?]]&lt;&gt;1,B182&lt;&gt;1,B182&lt;&gt;""),IF(OR(טבלה1013[[#This Row],[LengthofCycle]]=F182,F182=29),1,0),"")</f>
        <v>0</v>
      </c>
      <c r="AL181" s="4">
        <f>IF(AND(טבלה1013[[#This Row],[הווסת פעיל?]]&lt;&gt;1,B182&lt;&gt;1,B182&lt;&gt;""),IF(OR(טבלה1013[[#This Row],[LengthofCycle]]=F182,F182=29,F182=28),1,0),"")</f>
        <v>0</v>
      </c>
      <c r="AQ181" s="1" t="s">
        <v>21</v>
      </c>
      <c r="AU181" s="1" t="s">
        <v>59</v>
      </c>
      <c r="AX181" s="1">
        <v>13</v>
      </c>
      <c r="AY181" s="1">
        <f t="shared" si="29"/>
        <v>0</v>
      </c>
      <c r="AZ181" s="2" t="e">
        <f t="shared" si="30"/>
        <v>#DIV/0!</v>
      </c>
      <c r="BA181" s="2" t="e">
        <f t="shared" si="28"/>
        <v>#DIV/0!</v>
      </c>
    </row>
    <row r="182" spans="1:53" x14ac:dyDescent="0.25">
      <c r="A182" s="1" t="s">
        <v>60</v>
      </c>
      <c r="B182" s="1">
        <v>4</v>
      </c>
      <c r="C182" s="1">
        <v>0</v>
      </c>
      <c r="D182" s="1">
        <v>1</v>
      </c>
      <c r="E182" s="1">
        <v>0</v>
      </c>
      <c r="F182" s="1">
        <v>27</v>
      </c>
      <c r="G182" s="1">
        <f>טבלה1013[[#This Row],[LengthofCycle]]+1</f>
        <v>28</v>
      </c>
      <c r="H182" s="1" t="str">
        <f>IF(IFERROR(LOOKUP(טבלה1013[[#This Row],[ClientID]],קביעויות[השבוע]),FALSE)=טבלה1013[[#This Row],[ClientID]],1,"")</f>
        <v/>
      </c>
      <c r="I182" s="1" t="str">
        <f>IF(AND(טבלה1013[[#This Row],[CycleNumber]]&gt;1,OR(B183="",טבלה1013[[#This Row],[CycleNumber]]&gt;B181)),IF(OR(AND(טבלה1013[[#This Row],[LengthofCycle]]=28,F181=28),AND(טבלה1013[[#This Row],[LengthofCycle]]=35,F181=35)),1,""),"")</f>
        <v/>
      </c>
      <c r="J182" s="1" t="str">
        <f>IF(AND(טבלה1013[[#This Row],[וסת השבוע]]=1,I181=1,טבלה1013[[#This Row],[CycleNumber]]&gt;B181),1,"")</f>
        <v/>
      </c>
      <c r="K182" s="1" t="str">
        <f>IF(טבלה1013[[#This Row],[CycleNumber]]=1,"",IF(טבלה1013[[#This Row],[וסת השבוע]]=1,0,IF(K181="","",IF(K181=0,IF(טבלה1013[[#This Row],[LengthofCycle]]=28,0,1),IF(K181=1,IF(טבלה1013[[#This Row],[LengthofCycle]]+F181=28*2,0,2),IF(K181=2,IF(טבלה1013[[#This Row],[LengthofCycle]]+F181+F180=28*3,0,3),""))))))</f>
        <v/>
      </c>
      <c r="L182" s="1" t="str">
        <f>IF(טבלה1013[[#This Row],[וסת השבוע]]=1,IF(טבלה1013[[#This Row],[וסת השבוע וההפלגה ביחד]]=1,L181+1,0),IF(AND(טבלה1013[[#This Row],[CycleNumber]]&gt;B181,טבלה1013[[#This Row],[CycleNumber]]&gt;1),IF(טבלה1013[[#This Row],[וסת השבוע פעיל?]]&lt;&gt;"",L181+1,""),""))</f>
        <v/>
      </c>
      <c r="M182" s="1" t="str">
        <f>IF(AND(טבלה1013[[#This Row],[וסת השבוע פעיל?]]&lt;&gt;"",טבלה1013[[#This Row],[CycleNumber]]&lt;B183,B183&lt;&gt;"",טבלה1013[[#This Row],[וסת השבוע פעיל?]]&lt;3),IF(K183=0,IF(AND(טבלה1013[[#This Row],[וסת השבוע פעיל?]]&gt;0,I183=1),0,1),0),"")</f>
        <v/>
      </c>
      <c r="N182" s="1" t="str">
        <f t="shared" si="25"/>
        <v/>
      </c>
      <c r="O182" s="1" t="str">
        <f>IF(AND(טבלה1013[[#This Row],[חיזוי - שבוע]]=1,J183=1),1,"")</f>
        <v/>
      </c>
      <c r="P182" s="1" t="str">
        <f>IF(AND(טבלה1013[[#This Row],[חיזוי טוב עם הפלגה?]]=1,טבלה1013[[#This Row],[וסת קבוע אחרון]]&lt;&gt;28,X181=1),1,"")</f>
        <v/>
      </c>
      <c r="Q182" s="1" t="str">
        <f>IF(AND(טבלה1013[[#This Row],[וסת השבוע פעיל?]]&lt;3,OR(טבלה1013[[#This Row],[CycleNumber]]&gt;B183,B183="")),1,"")</f>
        <v/>
      </c>
      <c r="R182" s="1" t="str">
        <f>IF(טבלה1013[[#This Row],[האישה קבעה וסת שבוע?]]=1,IF(טבלה1013[[#This Row],[וסת השבוע פעיל?]]&lt;3,1,0),"")</f>
        <v/>
      </c>
      <c r="S1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2" s="1">
        <f t="shared" si="31"/>
        <v>0</v>
      </c>
      <c r="U182" s="1">
        <f t="shared" si="32"/>
        <v>0</v>
      </c>
      <c r="V182" s="1" t="str">
        <f t="shared" si="33"/>
        <v/>
      </c>
      <c r="W182" s="1" t="str">
        <f>IF(טבלה1013[[#This Row],[3 הפלגות זהות]]="","",IF(טבלה1013[[#This Row],[3 הפלגות זהות]]=1,טבלה1013[[#This Row],[LengthofCycle]],W181))</f>
        <v/>
      </c>
      <c r="Y182" s="1" t="str">
        <f>IF(OR(טבלה1013[[#This Row],[הווסת פעיל?]]=0,טבלה1013[[#This Row],[הווסת פעיל?]]=""),"",SUM(Y181,טבלה1013[[#This Row],[הווסת פעיל?]]))</f>
        <v/>
      </c>
      <c r="Z182" s="1" t="str">
        <f>IF(AND(טבלה1013[[#This Row],[כמה מחזורים עד עקירה]]&lt;&gt;"",Y183=""),טבלה1013[[#This Row],[כמה מחזורים עד עקירה]],"")</f>
        <v/>
      </c>
      <c r="AA182" s="1" t="str">
        <f>IF(AND(טבלה1013[[#This Row],[הווסת פעיל?]]=1,טבלה1013[[#This Row],[וסת קבוע אחרון]]&lt;&gt;W181),טבלה1013[[#This Row],[וסת קבוע אחרון]],"")</f>
        <v/>
      </c>
      <c r="AB182" s="1" t="str">
        <f>IF(AND(טבלה1013[[#This Row],[הווסת פעיל?]]=1,X181=0,טבלה1013[[#This Row],[וסת קבוע אחרון]]=W181),טבלה1013[[#This Row],[וסת קבוע אחרון]],"")</f>
        <v/>
      </c>
      <c r="AC182" s="1" t="str">
        <f>IF(AND(טבלה1013[[#This Row],[הווסת פעיל?]]=1,X181=0,טבלה1013[[#This Row],[וסת קבוע אחרון]]&lt;&gt;W181),1,"")</f>
        <v/>
      </c>
      <c r="AD182" s="1" t="str">
        <f>IF(AND(טבלה1013[[#This Row],[הווסת פעיל?]]&lt;&gt;"",B183=1),טבלה1013[[#This Row],[CycleNumber]],"")</f>
        <v/>
      </c>
      <c r="AE182" s="1" t="str">
        <f>IF(AND(טבלה1013[[#This Row],[הווסת פעיל?]]&lt;&gt;"",X181=""),טבלה1013[[#This Row],[CycleNumber]],"")</f>
        <v/>
      </c>
      <c r="AF182" s="1" t="str">
        <f>IF(B183=1,"",IF(טבלה1013[[#This Row],[הווסת פעיל?]]=1,IF(טבלה1013[[#This Row],[וסת קבוע אחרון]]=F183,1,0),""))</f>
        <v/>
      </c>
      <c r="AG182" s="1" t="str">
        <f>IF(B183=1,"",IF(טבלה1013[[#This Row],[הווסת פעיל?]]=1,IF(OR(טבלה1013[[#This Row],[וסת קבוע אחרון]]=F183,F183=טבלה1013[[#This Row],[LengthofCycle]]),1,0),""))</f>
        <v/>
      </c>
      <c r="AH182" s="1" t="str">
        <f>IF(B183=1,"",IF(טבלה1013[[#This Row],[הווסת פעיל?]]=1,IF(OR(טבלה1013[[#This Row],[וסת קבוע אחרון]]=F183,F183=טבלה1013[[#This Row],[LengthofCycle]],AND(טבלה1013[[#This Row],[LengthofCycle]]&lt;&gt;טבלה1013[[#This Row],[וסת קבוע אחרון]],OR(F183=28,F183=29))),1,0),""))</f>
        <v/>
      </c>
      <c r="AI182" s="1" t="str">
        <f>IF(AND(טבלה1013[[#This Row],[הווסת פעיל?]]=1,B183=1),1,"")</f>
        <v/>
      </c>
      <c r="AJ182" s="4">
        <f>IF(AND(טבלה1013[[#This Row],[הווסת פעיל?]]&lt;&gt;1,B183&lt;&gt;1,B183&lt;&gt;""),IF(טבלה1013[[#This Row],[LengthofCycle]]=F183,1,0),"")</f>
        <v>0</v>
      </c>
      <c r="AK182" s="4">
        <f>IF(AND(טבלה1013[[#This Row],[הווסת פעיל?]]&lt;&gt;1,B183&lt;&gt;1,B183&lt;&gt;""),IF(OR(טבלה1013[[#This Row],[LengthofCycle]]=F183,F183=29),1,0),"")</f>
        <v>0</v>
      </c>
      <c r="AL182" s="4">
        <f>IF(AND(טבלה1013[[#This Row],[הווסת פעיל?]]&lt;&gt;1,B183&lt;&gt;1,B183&lt;&gt;""),IF(OR(טבלה1013[[#This Row],[LengthofCycle]]=F183,F183=29,F183=28),1,0),"")</f>
        <v>0</v>
      </c>
      <c r="AQ182" s="1">
        <v>1</v>
      </c>
      <c r="AR182" s="1">
        <f>COUNTIF(AE:AE,1)</f>
        <v>0</v>
      </c>
      <c r="AS182" s="2" t="e">
        <f>AR182/$AR$184</f>
        <v>#DIV/0!</v>
      </c>
      <c r="AU182" s="1">
        <v>1</v>
      </c>
      <c r="AV182" s="1">
        <f>COUNTIF(AF:AF,AU182)</f>
        <v>35</v>
      </c>
      <c r="AW182" s="11" t="e">
        <f>AV182/$AR$184</f>
        <v>#DIV/0!</v>
      </c>
      <c r="AX182" s="1">
        <v>14</v>
      </c>
      <c r="AY182" s="1">
        <f t="shared" si="29"/>
        <v>0</v>
      </c>
      <c r="AZ182" s="2" t="e">
        <f t="shared" si="30"/>
        <v>#DIV/0!</v>
      </c>
      <c r="BA182" s="2" t="e">
        <f t="shared" si="28"/>
        <v>#DIV/0!</v>
      </c>
    </row>
    <row r="183" spans="1:53" x14ac:dyDescent="0.25">
      <c r="A183" s="1" t="s">
        <v>60</v>
      </c>
      <c r="B183" s="1">
        <v>5</v>
      </c>
      <c r="C183" s="1">
        <v>0</v>
      </c>
      <c r="D183" s="1">
        <v>1</v>
      </c>
      <c r="E183" s="1">
        <v>0</v>
      </c>
      <c r="F183" s="1">
        <v>26</v>
      </c>
      <c r="G183" s="1">
        <f>טבלה1013[[#This Row],[LengthofCycle]]+1</f>
        <v>27</v>
      </c>
      <c r="H183" s="1" t="str">
        <f>IF(IFERROR(LOOKUP(טבלה1013[[#This Row],[ClientID]],קביעויות[השבוע]),FALSE)=טבלה1013[[#This Row],[ClientID]],1,"")</f>
        <v/>
      </c>
      <c r="I183" s="1" t="str">
        <f>IF(AND(טבלה1013[[#This Row],[CycleNumber]]&gt;1,OR(B184="",טבלה1013[[#This Row],[CycleNumber]]&gt;B182)),IF(OR(AND(טבלה1013[[#This Row],[LengthofCycle]]=28,F182=28),AND(טבלה1013[[#This Row],[LengthofCycle]]=35,F182=35)),1,""),"")</f>
        <v/>
      </c>
      <c r="J183" s="1" t="str">
        <f>IF(AND(טבלה1013[[#This Row],[וסת השבוע]]=1,I182=1,טבלה1013[[#This Row],[CycleNumber]]&gt;B182),1,"")</f>
        <v/>
      </c>
      <c r="K183" s="1" t="str">
        <f>IF(טבלה1013[[#This Row],[CycleNumber]]=1,"",IF(טבלה1013[[#This Row],[וסת השבוע]]=1,0,IF(K182="","",IF(K182=0,IF(טבלה1013[[#This Row],[LengthofCycle]]=28,0,1),IF(K182=1,IF(טבלה1013[[#This Row],[LengthofCycle]]+F182=28*2,0,2),IF(K182=2,IF(טבלה1013[[#This Row],[LengthofCycle]]+F182+F181=28*3,0,3),""))))))</f>
        <v/>
      </c>
      <c r="L183" s="1" t="str">
        <f>IF(טבלה1013[[#This Row],[וסת השבוע]]=1,IF(טבלה1013[[#This Row],[וסת השבוע וההפלגה ביחד]]=1,L182+1,0),IF(AND(טבלה1013[[#This Row],[CycleNumber]]&gt;B182,טבלה1013[[#This Row],[CycleNumber]]&gt;1),IF(טבלה1013[[#This Row],[וסת השבוע פעיל?]]&lt;&gt;"",L182+1,""),""))</f>
        <v/>
      </c>
      <c r="M183" s="1" t="str">
        <f>IF(AND(טבלה1013[[#This Row],[וסת השבוע פעיל?]]&lt;&gt;"",טבלה1013[[#This Row],[CycleNumber]]&lt;B184,B184&lt;&gt;"",טבלה1013[[#This Row],[וסת השבוע פעיל?]]&lt;3),IF(K184=0,IF(AND(טבלה1013[[#This Row],[וסת השבוע פעיל?]]&gt;0,I184=1),0,1),0),"")</f>
        <v/>
      </c>
      <c r="N183" s="1" t="str">
        <f t="shared" si="25"/>
        <v/>
      </c>
      <c r="O183" s="1" t="str">
        <f>IF(AND(טבלה1013[[#This Row],[חיזוי - שבוע]]=1,J184=1),1,"")</f>
        <v/>
      </c>
      <c r="P183" s="1" t="str">
        <f>IF(AND(טבלה1013[[#This Row],[חיזוי טוב עם הפלגה?]]=1,טבלה1013[[#This Row],[וסת קבוע אחרון]]&lt;&gt;28,X182=1),1,"")</f>
        <v/>
      </c>
      <c r="Q183" s="1" t="str">
        <f>IF(AND(טבלה1013[[#This Row],[וסת השבוע פעיל?]]&lt;3,OR(טבלה1013[[#This Row],[CycleNumber]]&gt;B184,B184="")),1,"")</f>
        <v/>
      </c>
      <c r="R183" s="1" t="str">
        <f>IF(טבלה1013[[#This Row],[האישה קבעה וסת שבוע?]]=1,IF(טבלה1013[[#This Row],[וסת השבוע פעיל?]]&lt;3,1,0),"")</f>
        <v/>
      </c>
      <c r="S1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3" s="1">
        <f t="shared" si="31"/>
        <v>0</v>
      </c>
      <c r="U183" s="1">
        <f t="shared" si="32"/>
        <v>0</v>
      </c>
      <c r="V183" s="1">
        <f t="shared" si="33"/>
        <v>0</v>
      </c>
      <c r="W183" s="1" t="str">
        <f>IF(טבלה1013[[#This Row],[3 הפלגות זהות]]="","",IF(טבלה1013[[#This Row],[3 הפלגות זהות]]=1,טבלה1013[[#This Row],[LengthofCycle]],W182))</f>
        <v/>
      </c>
      <c r="Y183" s="1" t="str">
        <f>IF(OR(טבלה1013[[#This Row],[הווסת פעיל?]]=0,טבלה1013[[#This Row],[הווסת פעיל?]]=""),"",SUM(Y182,טבלה1013[[#This Row],[הווסת פעיל?]]))</f>
        <v/>
      </c>
      <c r="Z183" s="1" t="str">
        <f>IF(AND(טבלה1013[[#This Row],[כמה מחזורים עד עקירה]]&lt;&gt;"",Y184=""),טבלה1013[[#This Row],[כמה מחזורים עד עקירה]],"")</f>
        <v/>
      </c>
      <c r="AA183" s="1" t="str">
        <f>IF(AND(טבלה1013[[#This Row],[הווסת פעיל?]]=1,טבלה1013[[#This Row],[וסת קבוע אחרון]]&lt;&gt;W182),טבלה1013[[#This Row],[וסת קבוע אחרון]],"")</f>
        <v/>
      </c>
      <c r="AB183" s="1" t="str">
        <f>IF(AND(טבלה1013[[#This Row],[הווסת פעיל?]]=1,X182=0,טבלה1013[[#This Row],[וסת קבוע אחרון]]=W182),טבלה1013[[#This Row],[וסת קבוע אחרון]],"")</f>
        <v/>
      </c>
      <c r="AC183" s="1" t="str">
        <f>IF(AND(טבלה1013[[#This Row],[הווסת פעיל?]]=1,X182=0,טבלה1013[[#This Row],[וסת קבוע אחרון]]&lt;&gt;W182),1,"")</f>
        <v/>
      </c>
      <c r="AD183" s="1" t="str">
        <f>IF(AND(טבלה1013[[#This Row],[הווסת פעיל?]]&lt;&gt;"",B184=1),טבלה1013[[#This Row],[CycleNumber]],"")</f>
        <v/>
      </c>
      <c r="AE183" s="1" t="str">
        <f>IF(AND(טבלה1013[[#This Row],[הווסת פעיל?]]&lt;&gt;"",X182=""),טבלה1013[[#This Row],[CycleNumber]],"")</f>
        <v/>
      </c>
      <c r="AF183" s="1" t="str">
        <f>IF(B184=1,"",IF(טבלה1013[[#This Row],[הווסת פעיל?]]=1,IF(טבלה1013[[#This Row],[וסת קבוע אחרון]]=F184,1,0),""))</f>
        <v/>
      </c>
      <c r="AG183" s="1" t="str">
        <f>IF(B184=1,"",IF(טבלה1013[[#This Row],[הווסת פעיל?]]=1,IF(OR(טבלה1013[[#This Row],[וסת קבוע אחרון]]=F184,F184=טבלה1013[[#This Row],[LengthofCycle]]),1,0),""))</f>
        <v/>
      </c>
      <c r="AH183" s="1" t="str">
        <f>IF(B184=1,"",IF(טבלה1013[[#This Row],[הווסת פעיל?]]=1,IF(OR(טבלה1013[[#This Row],[וסת קבוע אחרון]]=F184,F184=טבלה1013[[#This Row],[LengthofCycle]],AND(טבלה1013[[#This Row],[LengthofCycle]]&lt;&gt;טבלה1013[[#This Row],[וסת קבוע אחרון]],OR(F184=28,F184=29))),1,0),""))</f>
        <v/>
      </c>
      <c r="AI183" s="1" t="str">
        <f>IF(AND(טבלה1013[[#This Row],[הווסת פעיל?]]=1,B184=1),1,"")</f>
        <v/>
      </c>
      <c r="AJ183" s="4">
        <f>IF(AND(טבלה1013[[#This Row],[הווסת פעיל?]]&lt;&gt;1,B184&lt;&gt;1,B184&lt;&gt;""),IF(טבלה1013[[#This Row],[LengthofCycle]]=F184,1,0),"")</f>
        <v>0</v>
      </c>
      <c r="AK183" s="4">
        <f>IF(AND(טבלה1013[[#This Row],[הווסת פעיל?]]&lt;&gt;1,B184&lt;&gt;1,B184&lt;&gt;""),IF(OR(טבלה1013[[#This Row],[LengthofCycle]]=F184,F184=29),1,0),"")</f>
        <v>0</v>
      </c>
      <c r="AL183" s="4">
        <f>IF(AND(טבלה1013[[#This Row],[הווסת פעיל?]]&lt;&gt;1,B184&lt;&gt;1,B184&lt;&gt;""),IF(OR(טבלה1013[[#This Row],[LengthofCycle]]=F184,F184=29,F184=28),1,0),"")</f>
        <v>1</v>
      </c>
      <c r="AM183" s="1">
        <v>4</v>
      </c>
      <c r="AQ183" s="1">
        <v>0</v>
      </c>
      <c r="AR183" s="1">
        <f>COUNTIF(AE:AE,0)</f>
        <v>0</v>
      </c>
      <c r="AS183" s="2" t="e">
        <f>AR183/$AR$184</f>
        <v>#DIV/0!</v>
      </c>
      <c r="AU183" s="1">
        <v>0</v>
      </c>
      <c r="AV183" s="1">
        <f>COUNTIF(AF:AF,AU183)</f>
        <v>79</v>
      </c>
      <c r="AW183" s="2" t="e">
        <f>AV183/$AR$184</f>
        <v>#DIV/0!</v>
      </c>
      <c r="AX183" s="1">
        <v>15</v>
      </c>
      <c r="AY183" s="1">
        <f t="shared" si="29"/>
        <v>0</v>
      </c>
      <c r="AZ183" s="2" t="e">
        <f t="shared" si="30"/>
        <v>#DIV/0!</v>
      </c>
      <c r="BA183" s="2" t="e">
        <f t="shared" si="28"/>
        <v>#DIV/0!</v>
      </c>
    </row>
    <row r="184" spans="1:53" x14ac:dyDescent="0.25">
      <c r="A184" s="1" t="s">
        <v>60</v>
      </c>
      <c r="B184" s="1">
        <v>6</v>
      </c>
      <c r="C184" s="1">
        <v>0</v>
      </c>
      <c r="D184" s="1">
        <v>1</v>
      </c>
      <c r="E184" s="1">
        <v>0</v>
      </c>
      <c r="F184" s="1">
        <v>28</v>
      </c>
      <c r="G184" s="1">
        <f>טבלה1013[[#This Row],[LengthofCycle]]+1</f>
        <v>29</v>
      </c>
      <c r="H184" s="1" t="str">
        <f>IF(IFERROR(LOOKUP(טבלה1013[[#This Row],[ClientID]],קביעויות[השבוע]),FALSE)=טבלה1013[[#This Row],[ClientID]],1,"")</f>
        <v/>
      </c>
      <c r="I184" s="1" t="str">
        <f>IF(AND(טבלה1013[[#This Row],[CycleNumber]]&gt;1,OR(B185="",טבלה1013[[#This Row],[CycleNumber]]&gt;B183)),IF(OR(AND(טבלה1013[[#This Row],[LengthofCycle]]=28,F183=28),AND(טבלה1013[[#This Row],[LengthofCycle]]=35,F183=35)),1,""),"")</f>
        <v/>
      </c>
      <c r="J184" s="1" t="str">
        <f>IF(AND(טבלה1013[[#This Row],[וסת השבוע]]=1,I183=1,טבלה1013[[#This Row],[CycleNumber]]&gt;B183),1,"")</f>
        <v/>
      </c>
      <c r="K184" s="1" t="str">
        <f>IF(טבלה1013[[#This Row],[CycleNumber]]=1,"",IF(טבלה1013[[#This Row],[וסת השבוע]]=1,0,IF(K183="","",IF(K183=0,IF(טבלה1013[[#This Row],[LengthofCycle]]=28,0,1),IF(K183=1,IF(טבלה1013[[#This Row],[LengthofCycle]]+F183=28*2,0,2),IF(K183=2,IF(טבלה1013[[#This Row],[LengthofCycle]]+F183+F182=28*3,0,3),""))))))</f>
        <v/>
      </c>
      <c r="L184" s="1" t="str">
        <f>IF(טבלה1013[[#This Row],[וסת השבוע]]=1,IF(טבלה1013[[#This Row],[וסת השבוע וההפלגה ביחד]]=1,L183+1,0),IF(AND(טבלה1013[[#This Row],[CycleNumber]]&gt;B183,טבלה1013[[#This Row],[CycleNumber]]&gt;1),IF(טבלה1013[[#This Row],[וסת השבוע פעיל?]]&lt;&gt;"",L183+1,""),""))</f>
        <v/>
      </c>
      <c r="M184" s="1" t="str">
        <f>IF(AND(טבלה1013[[#This Row],[וסת השבוע פעיל?]]&lt;&gt;"",טבלה1013[[#This Row],[CycleNumber]]&lt;B185,B185&lt;&gt;"",טבלה1013[[#This Row],[וסת השבוע פעיל?]]&lt;3),IF(K185=0,IF(AND(טבלה1013[[#This Row],[וסת השבוע פעיל?]]&gt;0,I185=1),0,1),0),"")</f>
        <v/>
      </c>
      <c r="N184" s="1" t="str">
        <f t="shared" si="25"/>
        <v/>
      </c>
      <c r="O184" s="1" t="str">
        <f>IF(AND(טבלה1013[[#This Row],[חיזוי - שבוע]]=1,J185=1),1,"")</f>
        <v/>
      </c>
      <c r="P184" s="1" t="str">
        <f>IF(AND(טבלה1013[[#This Row],[חיזוי טוב עם הפלגה?]]=1,טבלה1013[[#This Row],[וסת קבוע אחרון]]&lt;&gt;28,X183=1),1,"")</f>
        <v/>
      </c>
      <c r="Q184" s="1" t="str">
        <f>IF(AND(טבלה1013[[#This Row],[וסת השבוע פעיל?]]&lt;3,OR(טבלה1013[[#This Row],[CycleNumber]]&gt;B185,B185="")),1,"")</f>
        <v/>
      </c>
      <c r="R184" s="1" t="str">
        <f>IF(טבלה1013[[#This Row],[האישה קבעה וסת שבוע?]]=1,IF(טבלה1013[[#This Row],[וסת השבוע פעיל?]]&lt;3,1,0),"")</f>
        <v/>
      </c>
      <c r="S1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4" s="1">
        <f t="shared" si="31"/>
        <v>0</v>
      </c>
      <c r="U184" s="1">
        <f t="shared" si="32"/>
        <v>0</v>
      </c>
      <c r="V184" s="1">
        <f t="shared" si="33"/>
        <v>0</v>
      </c>
      <c r="W184" s="1" t="str">
        <f>IF(טבלה1013[[#This Row],[3 הפלגות זהות]]="","",IF(טבלה1013[[#This Row],[3 הפלגות זהות]]=1,טבלה1013[[#This Row],[LengthofCycle]],W183))</f>
        <v/>
      </c>
      <c r="Y184" s="1" t="str">
        <f>IF(OR(טבלה1013[[#This Row],[הווסת פעיל?]]=0,טבלה1013[[#This Row],[הווסת פעיל?]]=""),"",SUM(Y183,טבלה1013[[#This Row],[הווסת פעיל?]]))</f>
        <v/>
      </c>
      <c r="Z184" s="1" t="str">
        <f>IF(AND(טבלה1013[[#This Row],[כמה מחזורים עד עקירה]]&lt;&gt;"",Y185=""),טבלה1013[[#This Row],[כמה מחזורים עד עקירה]],"")</f>
        <v/>
      </c>
      <c r="AA184" s="1" t="str">
        <f>IF(AND(טבלה1013[[#This Row],[הווסת פעיל?]]=1,טבלה1013[[#This Row],[וסת קבוע אחרון]]&lt;&gt;W183),טבלה1013[[#This Row],[וסת קבוע אחרון]],"")</f>
        <v/>
      </c>
      <c r="AB184" s="1" t="str">
        <f>IF(AND(טבלה1013[[#This Row],[הווסת פעיל?]]=1,X183=0,טבלה1013[[#This Row],[וסת קבוע אחרון]]=W183),טבלה1013[[#This Row],[וסת קבוע אחרון]],"")</f>
        <v/>
      </c>
      <c r="AC184" s="1" t="str">
        <f>IF(AND(טבלה1013[[#This Row],[הווסת פעיל?]]=1,X183=0,טבלה1013[[#This Row],[וסת קבוע אחרון]]&lt;&gt;W183),1,"")</f>
        <v/>
      </c>
      <c r="AD184" s="1" t="str">
        <f>IF(AND(טבלה1013[[#This Row],[הווסת פעיל?]]&lt;&gt;"",B185=1),טבלה1013[[#This Row],[CycleNumber]],"")</f>
        <v/>
      </c>
      <c r="AE184" s="1" t="str">
        <f>IF(AND(טבלה1013[[#This Row],[הווסת פעיל?]]&lt;&gt;"",X183=""),טבלה1013[[#This Row],[CycleNumber]],"")</f>
        <v/>
      </c>
      <c r="AF184" s="1" t="str">
        <f>IF(B185=1,"",IF(טבלה1013[[#This Row],[הווסת פעיל?]]=1,IF(טבלה1013[[#This Row],[וסת קבוע אחרון]]=F185,1,0),""))</f>
        <v/>
      </c>
      <c r="AG184" s="1" t="str">
        <f>IF(B185=1,"",IF(טבלה1013[[#This Row],[הווסת פעיל?]]=1,IF(OR(טבלה1013[[#This Row],[וסת קבוע אחרון]]=F185,F185=טבלה1013[[#This Row],[LengthofCycle]]),1,0),""))</f>
        <v/>
      </c>
      <c r="AH184" s="1" t="str">
        <f>IF(B185=1,"",IF(טבלה1013[[#This Row],[הווסת פעיל?]]=1,IF(OR(טבלה1013[[#This Row],[וסת קבוע אחרון]]=F185,F185=טבלה1013[[#This Row],[LengthofCycle]],AND(טבלה1013[[#This Row],[LengthofCycle]]&lt;&gt;טבלה1013[[#This Row],[וסת קבוע אחרון]],OR(F185=28,F185=29))),1,0),""))</f>
        <v/>
      </c>
      <c r="AI184" s="1" t="str">
        <f>IF(AND(טבלה1013[[#This Row],[הווסת פעיל?]]=1,B185=1),1,"")</f>
        <v/>
      </c>
      <c r="AJ184" s="4">
        <f>IF(AND(טבלה1013[[#This Row],[הווסת פעיל?]]&lt;&gt;1,B185&lt;&gt;1,B185&lt;&gt;""),IF(טבלה1013[[#This Row],[LengthofCycle]]=F185,1,0),"")</f>
        <v>0</v>
      </c>
      <c r="AK184" s="4">
        <f>IF(AND(טבלה1013[[#This Row],[הווסת פעיל?]]&lt;&gt;1,B185&lt;&gt;1,B185&lt;&gt;""),IF(OR(טבלה1013[[#This Row],[LengthofCycle]]=F185,F185=29),1,0),"")</f>
        <v>0</v>
      </c>
      <c r="AL184" s="4">
        <f>IF(AND(טבלה1013[[#This Row],[הווסת פעיל?]]&lt;&gt;1,B185&lt;&gt;1,B185&lt;&gt;""),IF(OR(טבלה1013[[#This Row],[LengthofCycle]]=F185,F185=29,F185=28),1,0),"")</f>
        <v>0</v>
      </c>
      <c r="AQ184" s="1" t="s">
        <v>48</v>
      </c>
      <c r="AR184" s="1">
        <f>SUM(AR182:AR183)</f>
        <v>0</v>
      </c>
      <c r="AU184" s="1" t="s">
        <v>48</v>
      </c>
      <c r="AV184" s="1">
        <f>SUM(AV182:AV183)</f>
        <v>114</v>
      </c>
      <c r="AX184" s="1">
        <v>19</v>
      </c>
      <c r="AY184" s="1">
        <f t="shared" si="29"/>
        <v>0</v>
      </c>
      <c r="AZ184" s="2" t="e">
        <f t="shared" si="30"/>
        <v>#DIV/0!</v>
      </c>
      <c r="BA184" s="2" t="e">
        <f t="shared" si="28"/>
        <v>#DIV/0!</v>
      </c>
    </row>
    <row r="185" spans="1:53" x14ac:dyDescent="0.25">
      <c r="A185" s="1" t="s">
        <v>60</v>
      </c>
      <c r="B185" s="1">
        <v>7</v>
      </c>
      <c r="C185" s="1">
        <v>0</v>
      </c>
      <c r="D185" s="1">
        <v>1</v>
      </c>
      <c r="E185" s="1">
        <v>0</v>
      </c>
      <c r="F185" s="1">
        <v>24</v>
      </c>
      <c r="G185" s="1">
        <f>טבלה1013[[#This Row],[LengthofCycle]]+1</f>
        <v>25</v>
      </c>
      <c r="H185" s="1" t="str">
        <f>IF(IFERROR(LOOKUP(טבלה1013[[#This Row],[ClientID]],קביעויות[השבוע]),FALSE)=טבלה1013[[#This Row],[ClientID]],1,"")</f>
        <v/>
      </c>
      <c r="I185" s="1" t="str">
        <f>IF(AND(טבלה1013[[#This Row],[CycleNumber]]&gt;1,OR(B186="",טבלה1013[[#This Row],[CycleNumber]]&gt;B184)),IF(OR(AND(טבלה1013[[#This Row],[LengthofCycle]]=28,F184=28),AND(טבלה1013[[#This Row],[LengthofCycle]]=35,F184=35)),1,""),"")</f>
        <v/>
      </c>
      <c r="J185" s="1" t="str">
        <f>IF(AND(טבלה1013[[#This Row],[וסת השבוע]]=1,I184=1,טבלה1013[[#This Row],[CycleNumber]]&gt;B184),1,"")</f>
        <v/>
      </c>
      <c r="K185" s="1" t="str">
        <f>IF(טבלה1013[[#This Row],[CycleNumber]]=1,"",IF(טבלה1013[[#This Row],[וסת השבוע]]=1,0,IF(K184="","",IF(K184=0,IF(טבלה1013[[#This Row],[LengthofCycle]]=28,0,1),IF(K184=1,IF(טבלה1013[[#This Row],[LengthofCycle]]+F184=28*2,0,2),IF(K184=2,IF(טבלה1013[[#This Row],[LengthofCycle]]+F184+F183=28*3,0,3),""))))))</f>
        <v/>
      </c>
      <c r="L185" s="1" t="str">
        <f>IF(טבלה1013[[#This Row],[וסת השבוע]]=1,IF(טבלה1013[[#This Row],[וסת השבוע וההפלגה ביחד]]=1,L184+1,0),IF(AND(טבלה1013[[#This Row],[CycleNumber]]&gt;B184,טבלה1013[[#This Row],[CycleNumber]]&gt;1),IF(טבלה1013[[#This Row],[וסת השבוע פעיל?]]&lt;&gt;"",L184+1,""),""))</f>
        <v/>
      </c>
      <c r="M185" s="1" t="str">
        <f>IF(AND(טבלה1013[[#This Row],[וסת השבוע פעיל?]]&lt;&gt;"",טבלה1013[[#This Row],[CycleNumber]]&lt;B186,B186&lt;&gt;"",טבלה1013[[#This Row],[וסת השבוע פעיל?]]&lt;3),IF(K186=0,IF(AND(טבלה1013[[#This Row],[וסת השבוע פעיל?]]&gt;0,I186=1),0,1),0),"")</f>
        <v/>
      </c>
      <c r="N185" s="1" t="str">
        <f t="shared" si="25"/>
        <v/>
      </c>
      <c r="O185" s="1" t="str">
        <f>IF(AND(טבלה1013[[#This Row],[חיזוי - שבוע]]=1,J186=1),1,"")</f>
        <v/>
      </c>
      <c r="P185" s="1" t="str">
        <f>IF(AND(טבלה1013[[#This Row],[חיזוי טוב עם הפלגה?]]=1,טבלה1013[[#This Row],[וסת קבוע אחרון]]&lt;&gt;28,X184=1),1,"")</f>
        <v/>
      </c>
      <c r="Q185" s="1" t="str">
        <f>IF(AND(טבלה1013[[#This Row],[וסת השבוע פעיל?]]&lt;3,OR(טבלה1013[[#This Row],[CycleNumber]]&gt;B186,B186="")),1,"")</f>
        <v/>
      </c>
      <c r="R185" s="1" t="str">
        <f>IF(טבלה1013[[#This Row],[האישה קבעה וסת שבוע?]]=1,IF(טבלה1013[[#This Row],[וסת השבוע פעיל?]]&lt;3,1,0),"")</f>
        <v/>
      </c>
      <c r="S1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5" s="1">
        <f t="shared" si="31"/>
        <v>0</v>
      </c>
      <c r="U185" s="1">
        <f t="shared" si="32"/>
        <v>0</v>
      </c>
      <c r="V185" s="1">
        <f t="shared" si="33"/>
        <v>0</v>
      </c>
      <c r="W185" s="1" t="str">
        <f>IF(טבלה1013[[#This Row],[3 הפלגות זהות]]="","",IF(טבלה1013[[#This Row],[3 הפלגות זהות]]=1,טבלה1013[[#This Row],[LengthofCycle]],W184))</f>
        <v/>
      </c>
      <c r="Y185" s="1" t="str">
        <f>IF(OR(טבלה1013[[#This Row],[הווסת פעיל?]]=0,טבלה1013[[#This Row],[הווסת פעיל?]]=""),"",SUM(Y184,טבלה1013[[#This Row],[הווסת פעיל?]]))</f>
        <v/>
      </c>
      <c r="Z185" s="1" t="str">
        <f>IF(AND(טבלה1013[[#This Row],[כמה מחזורים עד עקירה]]&lt;&gt;"",Y186=""),טבלה1013[[#This Row],[כמה מחזורים עד עקירה]],"")</f>
        <v/>
      </c>
      <c r="AA185" s="1" t="str">
        <f>IF(AND(טבלה1013[[#This Row],[הווסת פעיל?]]=1,טבלה1013[[#This Row],[וסת קבוע אחרון]]&lt;&gt;W184),טבלה1013[[#This Row],[וסת קבוע אחרון]],"")</f>
        <v/>
      </c>
      <c r="AB185" s="1" t="str">
        <f>IF(AND(טבלה1013[[#This Row],[הווסת פעיל?]]=1,X184=0,טבלה1013[[#This Row],[וסת קבוע אחרון]]=W184),טבלה1013[[#This Row],[וסת קבוע אחרון]],"")</f>
        <v/>
      </c>
      <c r="AC185" s="1" t="str">
        <f>IF(AND(טבלה1013[[#This Row],[הווסת פעיל?]]=1,X184=0,טבלה1013[[#This Row],[וסת קבוע אחרון]]&lt;&gt;W184),1,"")</f>
        <v/>
      </c>
      <c r="AD185" s="1" t="str">
        <f>IF(AND(טבלה1013[[#This Row],[הווסת פעיל?]]&lt;&gt;"",B186=1),טבלה1013[[#This Row],[CycleNumber]],"")</f>
        <v/>
      </c>
      <c r="AE185" s="1" t="str">
        <f>IF(AND(טבלה1013[[#This Row],[הווסת פעיל?]]&lt;&gt;"",X184=""),טבלה1013[[#This Row],[CycleNumber]],"")</f>
        <v/>
      </c>
      <c r="AF185" s="1" t="str">
        <f>IF(B186=1,"",IF(טבלה1013[[#This Row],[הווסת פעיל?]]=1,IF(טבלה1013[[#This Row],[וסת קבוע אחרון]]=F186,1,0),""))</f>
        <v/>
      </c>
      <c r="AG185" s="1" t="str">
        <f>IF(B186=1,"",IF(טבלה1013[[#This Row],[הווסת פעיל?]]=1,IF(OR(טבלה1013[[#This Row],[וסת קבוע אחרון]]=F186,F186=טבלה1013[[#This Row],[LengthofCycle]]),1,0),""))</f>
        <v/>
      </c>
      <c r="AH185" s="1" t="str">
        <f>IF(B186=1,"",IF(טבלה1013[[#This Row],[הווסת פעיל?]]=1,IF(OR(טבלה1013[[#This Row],[וסת קבוע אחרון]]=F186,F186=טבלה1013[[#This Row],[LengthofCycle]],AND(טבלה1013[[#This Row],[LengthofCycle]]&lt;&gt;טבלה1013[[#This Row],[וסת קבוע אחרון]],OR(F186=28,F186=29))),1,0),""))</f>
        <v/>
      </c>
      <c r="AI185" s="1" t="str">
        <f>IF(AND(טבלה1013[[#This Row],[הווסת פעיל?]]=1,B186=1),1,"")</f>
        <v/>
      </c>
      <c r="AJ185" s="4">
        <f>IF(AND(טבלה1013[[#This Row],[הווסת פעיל?]]&lt;&gt;1,B186&lt;&gt;1,B186&lt;&gt;""),IF(טבלה1013[[#This Row],[LengthofCycle]]=F186,1,0),"")</f>
        <v>0</v>
      </c>
      <c r="AK185" s="4">
        <f>IF(AND(טבלה1013[[#This Row],[הווסת פעיל?]]&lt;&gt;1,B186&lt;&gt;1,B186&lt;&gt;""),IF(OR(טבלה1013[[#This Row],[LengthofCycle]]=F186,F186=29),1,0),"")</f>
        <v>0</v>
      </c>
      <c r="AL185" s="4">
        <f>IF(AND(טבלה1013[[#This Row],[הווסת פעיל?]]&lt;&gt;1,B186&lt;&gt;1,B186&lt;&gt;""),IF(OR(טבלה1013[[#This Row],[LengthofCycle]]=F186,F186=29,F186=28),1,0),"")</f>
        <v>0</v>
      </c>
      <c r="AX185" s="1">
        <v>22</v>
      </c>
      <c r="AY185" s="1">
        <f t="shared" si="29"/>
        <v>0</v>
      </c>
      <c r="AZ185" s="2" t="e">
        <f t="shared" si="30"/>
        <v>#DIV/0!</v>
      </c>
      <c r="BA185" s="2" t="e">
        <f t="shared" si="28"/>
        <v>#DIV/0!</v>
      </c>
    </row>
    <row r="186" spans="1:53" x14ac:dyDescent="0.25">
      <c r="A186" s="1" t="s">
        <v>60</v>
      </c>
      <c r="B186" s="1">
        <v>8</v>
      </c>
      <c r="C186" s="1">
        <v>0</v>
      </c>
      <c r="D186" s="1">
        <v>1</v>
      </c>
      <c r="E186" s="1">
        <v>0</v>
      </c>
      <c r="F186" s="1">
        <v>27</v>
      </c>
      <c r="G186" s="1">
        <f>טבלה1013[[#This Row],[LengthofCycle]]+1</f>
        <v>28</v>
      </c>
      <c r="H186" s="1" t="str">
        <f>IF(IFERROR(LOOKUP(טבלה1013[[#This Row],[ClientID]],קביעויות[השבוע]),FALSE)=טבלה1013[[#This Row],[ClientID]],1,"")</f>
        <v/>
      </c>
      <c r="I186" s="1" t="str">
        <f>IF(AND(טבלה1013[[#This Row],[CycleNumber]]&gt;1,OR(B187="",טבלה1013[[#This Row],[CycleNumber]]&gt;B185)),IF(OR(AND(טבלה1013[[#This Row],[LengthofCycle]]=28,F185=28),AND(טבלה1013[[#This Row],[LengthofCycle]]=35,F185=35)),1,""),"")</f>
        <v/>
      </c>
      <c r="J186" s="1" t="str">
        <f>IF(AND(טבלה1013[[#This Row],[וסת השבוע]]=1,I185=1,טבלה1013[[#This Row],[CycleNumber]]&gt;B185),1,"")</f>
        <v/>
      </c>
      <c r="K186" s="1" t="str">
        <f>IF(טבלה1013[[#This Row],[CycleNumber]]=1,"",IF(טבלה1013[[#This Row],[וסת השבוע]]=1,0,IF(K185="","",IF(K185=0,IF(טבלה1013[[#This Row],[LengthofCycle]]=28,0,1),IF(K185=1,IF(טבלה1013[[#This Row],[LengthofCycle]]+F185=28*2,0,2),IF(K185=2,IF(טבלה1013[[#This Row],[LengthofCycle]]+F185+F184=28*3,0,3),""))))))</f>
        <v/>
      </c>
      <c r="L186" s="1" t="str">
        <f>IF(טבלה1013[[#This Row],[וסת השבוע]]=1,IF(טבלה1013[[#This Row],[וסת השבוע וההפלגה ביחד]]=1,L185+1,0),IF(AND(טבלה1013[[#This Row],[CycleNumber]]&gt;B185,טבלה1013[[#This Row],[CycleNumber]]&gt;1),IF(טבלה1013[[#This Row],[וסת השבוע פעיל?]]&lt;&gt;"",L185+1,""),""))</f>
        <v/>
      </c>
      <c r="M186" s="1" t="str">
        <f>IF(AND(טבלה1013[[#This Row],[וסת השבוע פעיל?]]&lt;&gt;"",טבלה1013[[#This Row],[CycleNumber]]&lt;B187,B187&lt;&gt;"",טבלה1013[[#This Row],[וסת השבוע פעיל?]]&lt;3),IF(K187=0,IF(AND(טבלה1013[[#This Row],[וסת השבוע פעיל?]]&gt;0,I187=1),0,1),0),"")</f>
        <v/>
      </c>
      <c r="N186" s="1" t="str">
        <f t="shared" si="25"/>
        <v/>
      </c>
      <c r="O186" s="1" t="str">
        <f>IF(AND(טבלה1013[[#This Row],[חיזוי - שבוע]]=1,J187=1),1,"")</f>
        <v/>
      </c>
      <c r="P186" s="1" t="str">
        <f>IF(AND(טבלה1013[[#This Row],[חיזוי טוב עם הפלגה?]]=1,טבלה1013[[#This Row],[וסת קבוע אחרון]]&lt;&gt;28,X185=1),1,"")</f>
        <v/>
      </c>
      <c r="Q186" s="1" t="str">
        <f>IF(AND(טבלה1013[[#This Row],[וסת השבוע פעיל?]]&lt;3,OR(טבלה1013[[#This Row],[CycleNumber]]&gt;B187,B187="")),1,"")</f>
        <v/>
      </c>
      <c r="R186" s="1" t="str">
        <f>IF(טבלה1013[[#This Row],[האישה קבעה וסת שבוע?]]=1,IF(טבלה1013[[#This Row],[וסת השבוע פעיל?]]&lt;3,1,0),"")</f>
        <v/>
      </c>
      <c r="S1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6" s="1">
        <f t="shared" si="31"/>
        <v>0</v>
      </c>
      <c r="U186" s="1">
        <f t="shared" si="32"/>
        <v>0</v>
      </c>
      <c r="V186" s="1">
        <f t="shared" si="33"/>
        <v>0</v>
      </c>
      <c r="W186" s="1" t="str">
        <f>IF(טבלה1013[[#This Row],[3 הפלגות זהות]]="","",IF(טבלה1013[[#This Row],[3 הפלגות זהות]]=1,טבלה1013[[#This Row],[LengthofCycle]],W185))</f>
        <v/>
      </c>
      <c r="Y186" s="1" t="str">
        <f>IF(OR(טבלה1013[[#This Row],[הווסת פעיל?]]=0,טבלה1013[[#This Row],[הווסת פעיל?]]=""),"",SUM(Y185,טבלה1013[[#This Row],[הווסת פעיל?]]))</f>
        <v/>
      </c>
      <c r="Z186" s="1" t="str">
        <f>IF(AND(טבלה1013[[#This Row],[כמה מחזורים עד עקירה]]&lt;&gt;"",Y187=""),טבלה1013[[#This Row],[כמה מחזורים עד עקירה]],"")</f>
        <v/>
      </c>
      <c r="AA186" s="1" t="str">
        <f>IF(AND(טבלה1013[[#This Row],[הווסת פעיל?]]=1,טבלה1013[[#This Row],[וסת קבוע אחרון]]&lt;&gt;W185),טבלה1013[[#This Row],[וסת קבוע אחרון]],"")</f>
        <v/>
      </c>
      <c r="AB186" s="1" t="str">
        <f>IF(AND(טבלה1013[[#This Row],[הווסת פעיל?]]=1,X185=0,טבלה1013[[#This Row],[וסת קבוע אחרון]]=W185),טבלה1013[[#This Row],[וסת קבוע אחרון]],"")</f>
        <v/>
      </c>
      <c r="AC186" s="1" t="str">
        <f>IF(AND(טבלה1013[[#This Row],[הווסת פעיל?]]=1,X185=0,טבלה1013[[#This Row],[וסת קבוע אחרון]]&lt;&gt;W185),1,"")</f>
        <v/>
      </c>
      <c r="AD186" s="1" t="str">
        <f>IF(AND(טבלה1013[[#This Row],[הווסת פעיל?]]&lt;&gt;"",B187=1),טבלה1013[[#This Row],[CycleNumber]],"")</f>
        <v/>
      </c>
      <c r="AE186" s="1" t="str">
        <f>IF(AND(טבלה1013[[#This Row],[הווסת פעיל?]]&lt;&gt;"",X185=""),טבלה1013[[#This Row],[CycleNumber]],"")</f>
        <v/>
      </c>
      <c r="AF186" s="1" t="str">
        <f>IF(B187=1,"",IF(טבלה1013[[#This Row],[הווסת פעיל?]]=1,IF(טבלה1013[[#This Row],[וסת קבוע אחרון]]=F187,1,0),""))</f>
        <v/>
      </c>
      <c r="AG186" s="1" t="str">
        <f>IF(B187=1,"",IF(טבלה1013[[#This Row],[הווסת פעיל?]]=1,IF(OR(טבלה1013[[#This Row],[וסת קבוע אחרון]]=F187,F187=טבלה1013[[#This Row],[LengthofCycle]]),1,0),""))</f>
        <v/>
      </c>
      <c r="AH186" s="1" t="str">
        <f>IF(B187=1,"",IF(טבלה1013[[#This Row],[הווסת פעיל?]]=1,IF(OR(טבלה1013[[#This Row],[וסת קבוע אחרון]]=F187,F187=טבלה1013[[#This Row],[LengthofCycle]],AND(טבלה1013[[#This Row],[LengthofCycle]]&lt;&gt;טבלה1013[[#This Row],[וסת קבוע אחרון]],OR(F187=28,F187=29))),1,0),""))</f>
        <v/>
      </c>
      <c r="AI186" s="1" t="str">
        <f>IF(AND(טבלה1013[[#This Row],[הווסת פעיל?]]=1,B187=1),1,"")</f>
        <v/>
      </c>
      <c r="AJ186" s="4">
        <f>IF(AND(טבלה1013[[#This Row],[הווסת פעיל?]]&lt;&gt;1,B187&lt;&gt;1,B187&lt;&gt;""),IF(טבלה1013[[#This Row],[LengthofCycle]]=F187,1,0),"")</f>
        <v>0</v>
      </c>
      <c r="AK186" s="4">
        <f>IF(AND(טבלה1013[[#This Row],[הווסת פעיל?]]&lt;&gt;1,B187&lt;&gt;1,B187&lt;&gt;""),IF(OR(טבלה1013[[#This Row],[LengthofCycle]]=F187,F187=29),1,0),"")</f>
        <v>0</v>
      </c>
      <c r="AL186" s="4">
        <f>IF(AND(טבלה1013[[#This Row],[הווסת פעיל?]]&lt;&gt;1,B187&lt;&gt;1,B187&lt;&gt;""),IF(OR(טבלה1013[[#This Row],[LengthofCycle]]=F187,F187=29,F187=28),1,0),"")</f>
        <v>0</v>
      </c>
      <c r="AX186" s="1" t="s">
        <v>36</v>
      </c>
      <c r="AY186" s="1">
        <f>SUM(AY78:AY185)</f>
        <v>0</v>
      </c>
      <c r="AZ186" s="3" t="e">
        <f>SUM(AZ78:AZ185)</f>
        <v>#DIV/0!</v>
      </c>
      <c r="BA186" s="3" t="e">
        <f>BA185</f>
        <v>#DIV/0!</v>
      </c>
    </row>
    <row r="187" spans="1:53" x14ac:dyDescent="0.25">
      <c r="A187" s="1" t="s">
        <v>60</v>
      </c>
      <c r="B187" s="1">
        <v>9</v>
      </c>
      <c r="C187" s="1">
        <v>0</v>
      </c>
      <c r="D187" s="1">
        <v>1</v>
      </c>
      <c r="E187" s="1">
        <v>0</v>
      </c>
      <c r="F187" s="1">
        <v>25</v>
      </c>
      <c r="G187" s="1">
        <f>טבלה1013[[#This Row],[LengthofCycle]]+1</f>
        <v>26</v>
      </c>
      <c r="H187" s="1" t="str">
        <f>IF(IFERROR(LOOKUP(טבלה1013[[#This Row],[ClientID]],קביעויות[השבוע]),FALSE)=טבלה1013[[#This Row],[ClientID]],1,"")</f>
        <v/>
      </c>
      <c r="I187" s="1" t="str">
        <f>IF(AND(טבלה1013[[#This Row],[CycleNumber]]&gt;1,OR(B188="",טבלה1013[[#This Row],[CycleNumber]]&gt;B186)),IF(OR(AND(טבלה1013[[#This Row],[LengthofCycle]]=28,F186=28),AND(טבלה1013[[#This Row],[LengthofCycle]]=35,F186=35)),1,""),"")</f>
        <v/>
      </c>
      <c r="J187" s="1" t="str">
        <f>IF(AND(טבלה1013[[#This Row],[וסת השבוע]]=1,I186=1,טבלה1013[[#This Row],[CycleNumber]]&gt;B186),1,"")</f>
        <v/>
      </c>
      <c r="K187" s="1" t="str">
        <f>IF(טבלה1013[[#This Row],[CycleNumber]]=1,"",IF(טבלה1013[[#This Row],[וסת השבוע]]=1,0,IF(K186="","",IF(K186=0,IF(טבלה1013[[#This Row],[LengthofCycle]]=28,0,1),IF(K186=1,IF(טבלה1013[[#This Row],[LengthofCycle]]+F186=28*2,0,2),IF(K186=2,IF(טבלה1013[[#This Row],[LengthofCycle]]+F186+F185=28*3,0,3),""))))))</f>
        <v/>
      </c>
      <c r="L187" s="1" t="str">
        <f>IF(טבלה1013[[#This Row],[וסת השבוע]]=1,IF(טבלה1013[[#This Row],[וסת השבוע וההפלגה ביחד]]=1,L186+1,0),IF(AND(טבלה1013[[#This Row],[CycleNumber]]&gt;B186,טבלה1013[[#This Row],[CycleNumber]]&gt;1),IF(טבלה1013[[#This Row],[וסת השבוע פעיל?]]&lt;&gt;"",L186+1,""),""))</f>
        <v/>
      </c>
      <c r="M187" s="1" t="str">
        <f>IF(AND(טבלה1013[[#This Row],[וסת השבוע פעיל?]]&lt;&gt;"",טבלה1013[[#This Row],[CycleNumber]]&lt;B188,B188&lt;&gt;"",טבלה1013[[#This Row],[וסת השבוע פעיל?]]&lt;3),IF(K188=0,IF(AND(טבלה1013[[#This Row],[וסת השבוע פעיל?]]&gt;0,I188=1),0,1),0),"")</f>
        <v/>
      </c>
      <c r="N187" s="1" t="str">
        <f t="shared" si="25"/>
        <v/>
      </c>
      <c r="O187" s="1" t="str">
        <f>IF(AND(טבלה1013[[#This Row],[חיזוי - שבוע]]=1,J188=1),1,"")</f>
        <v/>
      </c>
      <c r="P187" s="1" t="str">
        <f>IF(AND(טבלה1013[[#This Row],[חיזוי טוב עם הפלגה?]]=1,טבלה1013[[#This Row],[וסת קבוע אחרון]]&lt;&gt;28,X186=1),1,"")</f>
        <v/>
      </c>
      <c r="Q187" s="1" t="str">
        <f>IF(AND(טבלה1013[[#This Row],[וסת השבוע פעיל?]]&lt;3,OR(טבלה1013[[#This Row],[CycleNumber]]&gt;B188,B188="")),1,"")</f>
        <v/>
      </c>
      <c r="R187" s="1" t="str">
        <f>IF(טבלה1013[[#This Row],[האישה קבעה וסת שבוע?]]=1,IF(טבלה1013[[#This Row],[וסת השבוע פעיל?]]&lt;3,1,0),"")</f>
        <v/>
      </c>
      <c r="S1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7" s="1">
        <f t="shared" si="31"/>
        <v>0</v>
      </c>
      <c r="U187" s="1">
        <f t="shared" si="32"/>
        <v>0</v>
      </c>
      <c r="V187" s="1">
        <f t="shared" si="33"/>
        <v>0</v>
      </c>
      <c r="W187" s="1" t="str">
        <f>IF(טבלה1013[[#This Row],[3 הפלגות זהות]]="","",IF(טבלה1013[[#This Row],[3 הפלגות זהות]]=1,טבלה1013[[#This Row],[LengthofCycle]],W186))</f>
        <v/>
      </c>
      <c r="Y187" s="1" t="str">
        <f>IF(OR(טבלה1013[[#This Row],[הווסת פעיל?]]=0,טבלה1013[[#This Row],[הווסת פעיל?]]=""),"",SUM(Y186,טבלה1013[[#This Row],[הווסת פעיל?]]))</f>
        <v/>
      </c>
      <c r="Z187" s="1" t="str">
        <f>IF(AND(טבלה1013[[#This Row],[כמה מחזורים עד עקירה]]&lt;&gt;"",Y188=""),טבלה1013[[#This Row],[כמה מחזורים עד עקירה]],"")</f>
        <v/>
      </c>
      <c r="AA187" s="1" t="str">
        <f>IF(AND(טבלה1013[[#This Row],[הווסת פעיל?]]=1,טבלה1013[[#This Row],[וסת קבוע אחרון]]&lt;&gt;W186),טבלה1013[[#This Row],[וסת קבוע אחרון]],"")</f>
        <v/>
      </c>
      <c r="AB187" s="1" t="str">
        <f>IF(AND(טבלה1013[[#This Row],[הווסת פעיל?]]=1,X186=0,טבלה1013[[#This Row],[וסת קבוע אחרון]]=W186),טבלה1013[[#This Row],[וסת קבוע אחרון]],"")</f>
        <v/>
      </c>
      <c r="AC187" s="1" t="str">
        <f>IF(AND(טבלה1013[[#This Row],[הווסת פעיל?]]=1,X186=0,טבלה1013[[#This Row],[וסת קבוע אחרון]]&lt;&gt;W186),1,"")</f>
        <v/>
      </c>
      <c r="AD187" s="1" t="str">
        <f>IF(AND(טבלה1013[[#This Row],[הווסת פעיל?]]&lt;&gt;"",B188=1),טבלה1013[[#This Row],[CycleNumber]],"")</f>
        <v/>
      </c>
      <c r="AE187" s="1" t="str">
        <f>IF(AND(טבלה1013[[#This Row],[הווסת פעיל?]]&lt;&gt;"",X186=""),טבלה1013[[#This Row],[CycleNumber]],"")</f>
        <v/>
      </c>
      <c r="AF187" s="1" t="str">
        <f>IF(B188=1,"",IF(טבלה1013[[#This Row],[הווסת פעיל?]]=1,IF(טבלה1013[[#This Row],[וסת קבוע אחרון]]=F188,1,0),""))</f>
        <v/>
      </c>
      <c r="AG187" s="1" t="str">
        <f>IF(B188=1,"",IF(טבלה1013[[#This Row],[הווסת פעיל?]]=1,IF(OR(טבלה1013[[#This Row],[וסת קבוע אחרון]]=F188,F188=טבלה1013[[#This Row],[LengthofCycle]]),1,0),""))</f>
        <v/>
      </c>
      <c r="AH187" s="1" t="str">
        <f>IF(B188=1,"",IF(טבלה1013[[#This Row],[הווסת פעיל?]]=1,IF(OR(טבלה1013[[#This Row],[וסת קבוע אחרון]]=F188,F188=טבלה1013[[#This Row],[LengthofCycle]],AND(טבלה1013[[#This Row],[LengthofCycle]]&lt;&gt;טבלה1013[[#This Row],[וסת קבוע אחרון]],OR(F188=28,F188=29))),1,0),""))</f>
        <v/>
      </c>
      <c r="AI187" s="1" t="str">
        <f>IF(AND(טבלה1013[[#This Row],[הווסת פעיל?]]=1,B188=1),1,"")</f>
        <v/>
      </c>
      <c r="AJ187" s="4">
        <f>IF(AND(טבלה1013[[#This Row],[הווסת פעיל?]]&lt;&gt;1,B188&lt;&gt;1,B188&lt;&gt;""),IF(טבלה1013[[#This Row],[LengthofCycle]]=F188,1,0),"")</f>
        <v>0</v>
      </c>
      <c r="AK187" s="4">
        <f>IF(AND(טבלה1013[[#This Row],[הווסת פעיל?]]&lt;&gt;1,B188&lt;&gt;1,B188&lt;&gt;""),IF(OR(טבלה1013[[#This Row],[LengthofCycle]]=F188,F188=29),1,0),"")</f>
        <v>0</v>
      </c>
      <c r="AL187" s="4">
        <f>IF(AND(טבלה1013[[#This Row],[הווסת פעיל?]]&lt;&gt;1,B188&lt;&gt;1,B188&lt;&gt;""),IF(OR(טבלה1013[[#This Row],[LengthofCycle]]=F188,F188=29,F188=28),1,0),"")</f>
        <v>0</v>
      </c>
    </row>
    <row r="188" spans="1:53" x14ac:dyDescent="0.25">
      <c r="A188" s="1" t="s">
        <v>60</v>
      </c>
      <c r="B188" s="1">
        <v>10</v>
      </c>
      <c r="C188" s="1">
        <v>0</v>
      </c>
      <c r="D188" s="1">
        <v>1</v>
      </c>
      <c r="E188" s="1">
        <v>0</v>
      </c>
      <c r="F188" s="1">
        <v>23</v>
      </c>
      <c r="G188" s="1">
        <f>טבלה1013[[#This Row],[LengthofCycle]]+1</f>
        <v>24</v>
      </c>
      <c r="H188" s="1" t="str">
        <f>IF(IFERROR(LOOKUP(טבלה1013[[#This Row],[ClientID]],קביעויות[השבוע]),FALSE)=טבלה1013[[#This Row],[ClientID]],1,"")</f>
        <v/>
      </c>
      <c r="I188" s="1" t="str">
        <f>IF(AND(טבלה1013[[#This Row],[CycleNumber]]&gt;1,OR(B189="",טבלה1013[[#This Row],[CycleNumber]]&gt;B187)),IF(OR(AND(טבלה1013[[#This Row],[LengthofCycle]]=28,F187=28),AND(טבלה1013[[#This Row],[LengthofCycle]]=35,F187=35)),1,""),"")</f>
        <v/>
      </c>
      <c r="J188" s="1" t="str">
        <f>IF(AND(טבלה1013[[#This Row],[וסת השבוע]]=1,I187=1,טבלה1013[[#This Row],[CycleNumber]]&gt;B187),1,"")</f>
        <v/>
      </c>
      <c r="K188" s="1" t="str">
        <f>IF(טבלה1013[[#This Row],[CycleNumber]]=1,"",IF(טבלה1013[[#This Row],[וסת השבוע]]=1,0,IF(K187="","",IF(K187=0,IF(טבלה1013[[#This Row],[LengthofCycle]]=28,0,1),IF(K187=1,IF(טבלה1013[[#This Row],[LengthofCycle]]+F187=28*2,0,2),IF(K187=2,IF(טבלה1013[[#This Row],[LengthofCycle]]+F187+F186=28*3,0,3),""))))))</f>
        <v/>
      </c>
      <c r="L188" s="1" t="str">
        <f>IF(טבלה1013[[#This Row],[וסת השבוע]]=1,IF(טבלה1013[[#This Row],[וסת השבוע וההפלגה ביחד]]=1,L187+1,0),IF(AND(טבלה1013[[#This Row],[CycleNumber]]&gt;B187,טבלה1013[[#This Row],[CycleNumber]]&gt;1),IF(טבלה1013[[#This Row],[וסת השבוע פעיל?]]&lt;&gt;"",L187+1,""),""))</f>
        <v/>
      </c>
      <c r="M188" s="1" t="str">
        <f>IF(AND(טבלה1013[[#This Row],[וסת השבוע פעיל?]]&lt;&gt;"",טבלה1013[[#This Row],[CycleNumber]]&lt;B189,B189&lt;&gt;"",טבלה1013[[#This Row],[וסת השבוע פעיל?]]&lt;3),IF(K189=0,IF(AND(טבלה1013[[#This Row],[וסת השבוע פעיל?]]&gt;0,I189=1),0,1),0),"")</f>
        <v/>
      </c>
      <c r="N188" s="1" t="str">
        <f t="shared" si="25"/>
        <v/>
      </c>
      <c r="O188" s="1" t="str">
        <f>IF(AND(טבלה1013[[#This Row],[חיזוי - שבוע]]=1,J189=1),1,"")</f>
        <v/>
      </c>
      <c r="P188" s="1" t="str">
        <f>IF(AND(טבלה1013[[#This Row],[חיזוי טוב עם הפלגה?]]=1,טבלה1013[[#This Row],[וסת קבוע אחרון]]&lt;&gt;28,X187=1),1,"")</f>
        <v/>
      </c>
      <c r="Q188" s="1" t="str">
        <f>IF(AND(טבלה1013[[#This Row],[וסת השבוע פעיל?]]&lt;3,OR(טבלה1013[[#This Row],[CycleNumber]]&gt;B189,B189="")),1,"")</f>
        <v/>
      </c>
      <c r="R188" s="1" t="str">
        <f>IF(טבלה1013[[#This Row],[האישה קבעה וסת שבוע?]]=1,IF(טבלה1013[[#This Row],[וסת השבוע פעיל?]]&lt;3,1,0),"")</f>
        <v/>
      </c>
      <c r="S1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8" s="1">
        <f t="shared" si="31"/>
        <v>0</v>
      </c>
      <c r="U188" s="1">
        <f t="shared" si="32"/>
        <v>0</v>
      </c>
      <c r="V188" s="1">
        <f t="shared" si="33"/>
        <v>0</v>
      </c>
      <c r="W188" s="1" t="str">
        <f>IF(טבלה1013[[#This Row],[3 הפלגות זהות]]="","",IF(טבלה1013[[#This Row],[3 הפלגות זהות]]=1,טבלה1013[[#This Row],[LengthofCycle]],W187))</f>
        <v/>
      </c>
      <c r="Y188" s="1" t="str">
        <f>IF(OR(טבלה1013[[#This Row],[הווסת פעיל?]]=0,טבלה1013[[#This Row],[הווסת פעיל?]]=""),"",SUM(Y187,טבלה1013[[#This Row],[הווסת פעיל?]]))</f>
        <v/>
      </c>
      <c r="Z188" s="1" t="str">
        <f>IF(AND(טבלה1013[[#This Row],[כמה מחזורים עד עקירה]]&lt;&gt;"",Y189=""),טבלה1013[[#This Row],[כמה מחזורים עד עקירה]],"")</f>
        <v/>
      </c>
      <c r="AA188" s="1" t="str">
        <f>IF(AND(טבלה1013[[#This Row],[הווסת פעיל?]]=1,טבלה1013[[#This Row],[וסת קבוע אחרון]]&lt;&gt;W187),טבלה1013[[#This Row],[וסת קבוע אחרון]],"")</f>
        <v/>
      </c>
      <c r="AB188" s="1" t="str">
        <f>IF(AND(טבלה1013[[#This Row],[הווסת פעיל?]]=1,X187=0,טבלה1013[[#This Row],[וסת קבוע אחרון]]=W187),טבלה1013[[#This Row],[וסת קבוע אחרון]],"")</f>
        <v/>
      </c>
      <c r="AC188" s="1" t="str">
        <f>IF(AND(טבלה1013[[#This Row],[הווסת פעיל?]]=1,X187=0,טבלה1013[[#This Row],[וסת קבוע אחרון]]&lt;&gt;W187),1,"")</f>
        <v/>
      </c>
      <c r="AD188" s="1" t="str">
        <f>IF(AND(טבלה1013[[#This Row],[הווסת פעיל?]]&lt;&gt;"",B189=1),טבלה1013[[#This Row],[CycleNumber]],"")</f>
        <v/>
      </c>
      <c r="AE188" s="1" t="str">
        <f>IF(AND(טבלה1013[[#This Row],[הווסת פעיל?]]&lt;&gt;"",X187=""),טבלה1013[[#This Row],[CycleNumber]],"")</f>
        <v/>
      </c>
      <c r="AF188" s="1" t="str">
        <f>IF(B189=1,"",IF(טבלה1013[[#This Row],[הווסת פעיל?]]=1,IF(טבלה1013[[#This Row],[וסת קבוע אחרון]]=F189,1,0),""))</f>
        <v/>
      </c>
      <c r="AG188" s="1" t="str">
        <f>IF(B189=1,"",IF(טבלה1013[[#This Row],[הווסת פעיל?]]=1,IF(OR(טבלה1013[[#This Row],[וסת קבוע אחרון]]=F189,F189=טבלה1013[[#This Row],[LengthofCycle]]),1,0),""))</f>
        <v/>
      </c>
      <c r="AH188" s="1" t="str">
        <f>IF(B189=1,"",IF(טבלה1013[[#This Row],[הווסת פעיל?]]=1,IF(OR(טבלה1013[[#This Row],[וסת קבוע אחרון]]=F189,F189=טבלה1013[[#This Row],[LengthofCycle]],AND(טבלה1013[[#This Row],[LengthofCycle]]&lt;&gt;טבלה1013[[#This Row],[וסת קבוע אחרון]],OR(F189=28,F189=29))),1,0),""))</f>
        <v/>
      </c>
      <c r="AI188" s="1" t="str">
        <f>IF(AND(טבלה1013[[#This Row],[הווסת פעיל?]]=1,B189=1),1,"")</f>
        <v/>
      </c>
      <c r="AJ188" s="4">
        <f>IF(AND(טבלה1013[[#This Row],[הווסת פעיל?]]&lt;&gt;1,B189&lt;&gt;1,B189&lt;&gt;""),IF(טבלה1013[[#This Row],[LengthofCycle]]=F189,1,0),"")</f>
        <v>0</v>
      </c>
      <c r="AK188" s="4">
        <f>IF(AND(טבלה1013[[#This Row],[הווסת פעיל?]]&lt;&gt;1,B189&lt;&gt;1,B189&lt;&gt;""),IF(OR(טבלה1013[[#This Row],[LengthofCycle]]=F189,F189=29),1,0),"")</f>
        <v>0</v>
      </c>
      <c r="AL188" s="4">
        <f>IF(AND(טבלה1013[[#This Row],[הווסת פעיל?]]&lt;&gt;1,B189&lt;&gt;1,B189&lt;&gt;""),IF(OR(טבלה1013[[#This Row],[LengthofCycle]]=F189,F189=29,F189=28),1,0),"")</f>
        <v>0</v>
      </c>
    </row>
    <row r="189" spans="1:53" x14ac:dyDescent="0.25">
      <c r="A189" s="1" t="s">
        <v>60</v>
      </c>
      <c r="B189" s="1">
        <v>11</v>
      </c>
      <c r="C189" s="1">
        <v>0</v>
      </c>
      <c r="D189" s="1">
        <v>1</v>
      </c>
      <c r="E189" s="1">
        <v>0</v>
      </c>
      <c r="F189" s="1">
        <v>25</v>
      </c>
      <c r="G189" s="1">
        <f>טבלה1013[[#This Row],[LengthofCycle]]+1</f>
        <v>26</v>
      </c>
      <c r="H189" s="1" t="str">
        <f>IF(IFERROR(LOOKUP(טבלה1013[[#This Row],[ClientID]],קביעויות[השבוע]),FALSE)=טבלה1013[[#This Row],[ClientID]],1,"")</f>
        <v/>
      </c>
      <c r="I189" s="1" t="str">
        <f>IF(AND(טבלה1013[[#This Row],[CycleNumber]]&gt;1,OR(B190="",טבלה1013[[#This Row],[CycleNumber]]&gt;B188)),IF(OR(AND(טבלה1013[[#This Row],[LengthofCycle]]=28,F188=28),AND(טבלה1013[[#This Row],[LengthofCycle]]=35,F188=35)),1,""),"")</f>
        <v/>
      </c>
      <c r="J189" s="1" t="str">
        <f>IF(AND(טבלה1013[[#This Row],[וסת השבוע]]=1,I188=1,טבלה1013[[#This Row],[CycleNumber]]&gt;B188),1,"")</f>
        <v/>
      </c>
      <c r="K189" s="1" t="str">
        <f>IF(טבלה1013[[#This Row],[CycleNumber]]=1,"",IF(טבלה1013[[#This Row],[וסת השבוע]]=1,0,IF(K188="","",IF(K188=0,IF(טבלה1013[[#This Row],[LengthofCycle]]=28,0,1),IF(K188=1,IF(טבלה1013[[#This Row],[LengthofCycle]]+F188=28*2,0,2),IF(K188=2,IF(טבלה1013[[#This Row],[LengthofCycle]]+F188+F187=28*3,0,3),""))))))</f>
        <v/>
      </c>
      <c r="L189" s="1" t="str">
        <f>IF(טבלה1013[[#This Row],[וסת השבוע]]=1,IF(טבלה1013[[#This Row],[וסת השבוע וההפלגה ביחד]]=1,L188+1,0),IF(AND(טבלה1013[[#This Row],[CycleNumber]]&gt;B188,טבלה1013[[#This Row],[CycleNumber]]&gt;1),IF(טבלה1013[[#This Row],[וסת השבוע פעיל?]]&lt;&gt;"",L188+1,""),""))</f>
        <v/>
      </c>
      <c r="M189" s="1" t="str">
        <f>IF(AND(טבלה1013[[#This Row],[וסת השבוע פעיל?]]&lt;&gt;"",טבלה1013[[#This Row],[CycleNumber]]&lt;B190,B190&lt;&gt;"",טבלה1013[[#This Row],[וסת השבוע פעיל?]]&lt;3),IF(K190=0,IF(AND(טבלה1013[[#This Row],[וסת השבוע פעיל?]]&gt;0,I190=1),0,1),0),"")</f>
        <v/>
      </c>
      <c r="N189" s="1" t="str">
        <f t="shared" si="25"/>
        <v/>
      </c>
      <c r="O189" s="1" t="str">
        <f>IF(AND(טבלה1013[[#This Row],[חיזוי - שבוע]]=1,J190=1),1,"")</f>
        <v/>
      </c>
      <c r="P189" s="1" t="str">
        <f>IF(AND(טבלה1013[[#This Row],[חיזוי טוב עם הפלגה?]]=1,טבלה1013[[#This Row],[וסת קבוע אחרון]]&lt;&gt;28,X188=1),1,"")</f>
        <v/>
      </c>
      <c r="Q189" s="1" t="str">
        <f>IF(AND(טבלה1013[[#This Row],[וסת השבוע פעיל?]]&lt;3,OR(טבלה1013[[#This Row],[CycleNumber]]&gt;B190,B190="")),1,"")</f>
        <v/>
      </c>
      <c r="R189" s="1" t="str">
        <f>IF(טבלה1013[[#This Row],[האישה קבעה וסת שבוע?]]=1,IF(טבלה1013[[#This Row],[וסת השבוע פעיל?]]&lt;3,1,0),"")</f>
        <v/>
      </c>
      <c r="S1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89" s="1">
        <f t="shared" si="31"/>
        <v>0</v>
      </c>
      <c r="U189" s="1">
        <f t="shared" si="32"/>
        <v>0</v>
      </c>
      <c r="V189" s="1">
        <f t="shared" si="33"/>
        <v>0</v>
      </c>
      <c r="W189" s="1" t="str">
        <f>IF(טבלה1013[[#This Row],[3 הפלגות זהות]]="","",IF(טבלה1013[[#This Row],[3 הפלגות זהות]]=1,טבלה1013[[#This Row],[LengthofCycle]],W188))</f>
        <v/>
      </c>
      <c r="Y189" s="1" t="str">
        <f>IF(OR(טבלה1013[[#This Row],[הווסת פעיל?]]=0,טבלה1013[[#This Row],[הווסת פעיל?]]=""),"",SUM(Y188,טבלה1013[[#This Row],[הווסת פעיל?]]))</f>
        <v/>
      </c>
      <c r="Z189" s="1" t="str">
        <f>IF(AND(טבלה1013[[#This Row],[כמה מחזורים עד עקירה]]&lt;&gt;"",Y190=""),טבלה1013[[#This Row],[כמה מחזורים עד עקירה]],"")</f>
        <v/>
      </c>
      <c r="AA189" s="1" t="str">
        <f>IF(AND(טבלה1013[[#This Row],[הווסת פעיל?]]=1,טבלה1013[[#This Row],[וסת קבוע אחרון]]&lt;&gt;W188),טבלה1013[[#This Row],[וסת קבוע אחרון]],"")</f>
        <v/>
      </c>
      <c r="AB189" s="1" t="str">
        <f>IF(AND(טבלה1013[[#This Row],[הווסת פעיל?]]=1,X188=0,טבלה1013[[#This Row],[וסת קבוע אחרון]]=W188),טבלה1013[[#This Row],[וסת קבוע אחרון]],"")</f>
        <v/>
      </c>
      <c r="AC189" s="1" t="str">
        <f>IF(AND(טבלה1013[[#This Row],[הווסת פעיל?]]=1,X188=0,טבלה1013[[#This Row],[וסת קבוע אחרון]]&lt;&gt;W188),1,"")</f>
        <v/>
      </c>
      <c r="AD189" s="1" t="str">
        <f>IF(AND(טבלה1013[[#This Row],[הווסת פעיל?]]&lt;&gt;"",B190=1),טבלה1013[[#This Row],[CycleNumber]],"")</f>
        <v/>
      </c>
      <c r="AE189" s="1" t="str">
        <f>IF(AND(טבלה1013[[#This Row],[הווסת פעיל?]]&lt;&gt;"",X188=""),טבלה1013[[#This Row],[CycleNumber]],"")</f>
        <v/>
      </c>
      <c r="AF189" s="1" t="str">
        <f>IF(B190=1,"",IF(טבלה1013[[#This Row],[הווסת פעיל?]]=1,IF(טבלה1013[[#This Row],[וסת קבוע אחרון]]=F190,1,0),""))</f>
        <v/>
      </c>
      <c r="AG189" s="1" t="str">
        <f>IF(B190=1,"",IF(טבלה1013[[#This Row],[הווסת פעיל?]]=1,IF(OR(טבלה1013[[#This Row],[וסת קבוע אחרון]]=F190,F190=טבלה1013[[#This Row],[LengthofCycle]]),1,0),""))</f>
        <v/>
      </c>
      <c r="AH189" s="1" t="str">
        <f>IF(B190=1,"",IF(טבלה1013[[#This Row],[הווסת פעיל?]]=1,IF(OR(טבלה1013[[#This Row],[וסת קבוע אחרון]]=F190,F190=טבלה1013[[#This Row],[LengthofCycle]],AND(טבלה1013[[#This Row],[LengthofCycle]]&lt;&gt;טבלה1013[[#This Row],[וסת קבוע אחרון]],OR(F190=28,F190=29))),1,0),""))</f>
        <v/>
      </c>
      <c r="AI189" s="1" t="str">
        <f>IF(AND(טבלה1013[[#This Row],[הווסת פעיל?]]=1,B190=1),1,"")</f>
        <v/>
      </c>
      <c r="AJ189" s="4">
        <f>IF(AND(טבלה1013[[#This Row],[הווסת פעיל?]]&lt;&gt;1,B190&lt;&gt;1,B190&lt;&gt;""),IF(טבלה1013[[#This Row],[LengthofCycle]]=F190,1,0),"")</f>
        <v>0</v>
      </c>
      <c r="AK189" s="4">
        <f>IF(AND(טבלה1013[[#This Row],[הווסת פעיל?]]&lt;&gt;1,B190&lt;&gt;1,B190&lt;&gt;""),IF(OR(טבלה1013[[#This Row],[LengthofCycle]]=F190,F190=29),1,0),"")</f>
        <v>0</v>
      </c>
      <c r="AL189" s="4">
        <f>IF(AND(טבלה1013[[#This Row],[הווסת פעיל?]]&lt;&gt;1,B190&lt;&gt;1,B190&lt;&gt;""),IF(OR(טבלה1013[[#This Row],[LengthofCycle]]=F190,F190=29,F190=28),1,0),"")</f>
        <v>0</v>
      </c>
    </row>
    <row r="190" spans="1:53" x14ac:dyDescent="0.25">
      <c r="A190" s="1" t="s">
        <v>60</v>
      </c>
      <c r="B190" s="1">
        <v>12</v>
      </c>
      <c r="C190" s="1">
        <v>0</v>
      </c>
      <c r="D190" s="1">
        <v>1</v>
      </c>
      <c r="E190" s="1">
        <v>0</v>
      </c>
      <c r="F190" s="1">
        <v>23</v>
      </c>
      <c r="G190" s="1">
        <f>טבלה1013[[#This Row],[LengthofCycle]]+1</f>
        <v>24</v>
      </c>
      <c r="H190" s="1" t="str">
        <f>IF(IFERROR(LOOKUP(טבלה1013[[#This Row],[ClientID]],קביעויות[השבוע]),FALSE)=טבלה1013[[#This Row],[ClientID]],1,"")</f>
        <v/>
      </c>
      <c r="I190" s="1" t="str">
        <f>IF(AND(טבלה1013[[#This Row],[CycleNumber]]&gt;1,OR(B191="",טבלה1013[[#This Row],[CycleNumber]]&gt;B189)),IF(OR(AND(טבלה1013[[#This Row],[LengthofCycle]]=28,F189=28),AND(טבלה1013[[#This Row],[LengthofCycle]]=35,F189=35)),1,""),"")</f>
        <v/>
      </c>
      <c r="J190" s="1" t="str">
        <f>IF(AND(טבלה1013[[#This Row],[וסת השבוע]]=1,I189=1,טבלה1013[[#This Row],[CycleNumber]]&gt;B189),1,"")</f>
        <v/>
      </c>
      <c r="K190" s="1" t="str">
        <f>IF(טבלה1013[[#This Row],[CycleNumber]]=1,"",IF(טבלה1013[[#This Row],[וסת השבוע]]=1,0,IF(K189="","",IF(K189=0,IF(טבלה1013[[#This Row],[LengthofCycle]]=28,0,1),IF(K189=1,IF(טבלה1013[[#This Row],[LengthofCycle]]+F189=28*2,0,2),IF(K189=2,IF(טבלה1013[[#This Row],[LengthofCycle]]+F189+F188=28*3,0,3),""))))))</f>
        <v/>
      </c>
      <c r="L190" s="1" t="str">
        <f>IF(טבלה1013[[#This Row],[וסת השבוע]]=1,IF(טבלה1013[[#This Row],[וסת השבוע וההפלגה ביחד]]=1,L189+1,0),IF(AND(טבלה1013[[#This Row],[CycleNumber]]&gt;B189,טבלה1013[[#This Row],[CycleNumber]]&gt;1),IF(טבלה1013[[#This Row],[וסת השבוע פעיל?]]&lt;&gt;"",L189+1,""),""))</f>
        <v/>
      </c>
      <c r="M190" s="1" t="str">
        <f>IF(AND(טבלה1013[[#This Row],[וסת השבוע פעיל?]]&lt;&gt;"",טבלה1013[[#This Row],[CycleNumber]]&lt;B191,B191&lt;&gt;"",טבלה1013[[#This Row],[וסת השבוע פעיל?]]&lt;3),IF(K191=0,IF(AND(טבלה1013[[#This Row],[וסת השבוע פעיל?]]&gt;0,I191=1),0,1),0),"")</f>
        <v/>
      </c>
      <c r="N190" s="1" t="str">
        <f t="shared" si="25"/>
        <v/>
      </c>
      <c r="O190" s="1" t="str">
        <f>IF(AND(טבלה1013[[#This Row],[חיזוי - שבוע]]=1,J191=1),1,"")</f>
        <v/>
      </c>
      <c r="P190" s="1" t="str">
        <f>IF(AND(טבלה1013[[#This Row],[חיזוי טוב עם הפלגה?]]=1,טבלה1013[[#This Row],[וסת קבוע אחרון]]&lt;&gt;28,X189=1),1,"")</f>
        <v/>
      </c>
      <c r="Q190" s="1" t="str">
        <f>IF(AND(טבלה1013[[#This Row],[וסת השבוע פעיל?]]&lt;3,OR(טבלה1013[[#This Row],[CycleNumber]]&gt;B191,B191="")),1,"")</f>
        <v/>
      </c>
      <c r="R190" s="1" t="str">
        <f>IF(טבלה1013[[#This Row],[האישה קבעה וסת שבוע?]]=1,IF(טבלה1013[[#This Row],[וסת השבוע פעיל?]]&lt;3,1,0),"")</f>
        <v/>
      </c>
      <c r="S1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0" s="1">
        <f t="shared" si="31"/>
        <v>0</v>
      </c>
      <c r="U190" s="1">
        <f t="shared" si="32"/>
        <v>0</v>
      </c>
      <c r="V190" s="1">
        <f t="shared" si="33"/>
        <v>0</v>
      </c>
      <c r="W190" s="1" t="str">
        <f>IF(טבלה1013[[#This Row],[3 הפלגות זהות]]="","",IF(טבלה1013[[#This Row],[3 הפלגות זהות]]=1,טבלה1013[[#This Row],[LengthofCycle]],W189))</f>
        <v/>
      </c>
      <c r="Y190" s="1" t="str">
        <f>IF(OR(טבלה1013[[#This Row],[הווסת פעיל?]]=0,טבלה1013[[#This Row],[הווסת פעיל?]]=""),"",SUM(Y189,טבלה1013[[#This Row],[הווסת פעיל?]]))</f>
        <v/>
      </c>
      <c r="Z190" s="1" t="str">
        <f>IF(AND(טבלה1013[[#This Row],[כמה מחזורים עד עקירה]]&lt;&gt;"",Y191=""),טבלה1013[[#This Row],[כמה מחזורים עד עקירה]],"")</f>
        <v/>
      </c>
      <c r="AA190" s="1" t="str">
        <f>IF(AND(טבלה1013[[#This Row],[הווסת פעיל?]]=1,טבלה1013[[#This Row],[וסת קבוע אחרון]]&lt;&gt;W189),טבלה1013[[#This Row],[וסת קבוע אחרון]],"")</f>
        <v/>
      </c>
      <c r="AB190" s="1" t="str">
        <f>IF(AND(טבלה1013[[#This Row],[הווסת פעיל?]]=1,X189=0,טבלה1013[[#This Row],[וסת קבוע אחרון]]=W189),טבלה1013[[#This Row],[וסת קבוע אחרון]],"")</f>
        <v/>
      </c>
      <c r="AC190" s="1" t="str">
        <f>IF(AND(טבלה1013[[#This Row],[הווסת פעיל?]]=1,X189=0,טבלה1013[[#This Row],[וסת קבוע אחרון]]&lt;&gt;W189),1,"")</f>
        <v/>
      </c>
      <c r="AD190" s="1" t="str">
        <f>IF(AND(טבלה1013[[#This Row],[הווסת פעיל?]]&lt;&gt;"",B191=1),טבלה1013[[#This Row],[CycleNumber]],"")</f>
        <v/>
      </c>
      <c r="AE190" s="1" t="str">
        <f>IF(AND(טבלה1013[[#This Row],[הווסת פעיל?]]&lt;&gt;"",X189=""),טבלה1013[[#This Row],[CycleNumber]],"")</f>
        <v/>
      </c>
      <c r="AF190" s="1" t="str">
        <f>IF(B191=1,"",IF(טבלה1013[[#This Row],[הווסת פעיל?]]=1,IF(טבלה1013[[#This Row],[וסת קבוע אחרון]]=F191,1,0),""))</f>
        <v/>
      </c>
      <c r="AG190" s="1" t="str">
        <f>IF(B191=1,"",IF(טבלה1013[[#This Row],[הווסת פעיל?]]=1,IF(OR(טבלה1013[[#This Row],[וסת קבוע אחרון]]=F191,F191=טבלה1013[[#This Row],[LengthofCycle]]),1,0),""))</f>
        <v/>
      </c>
      <c r="AH190" s="1" t="str">
        <f>IF(B191=1,"",IF(טבלה1013[[#This Row],[הווסת פעיל?]]=1,IF(OR(טבלה1013[[#This Row],[וסת קבוע אחרון]]=F191,F191=טבלה1013[[#This Row],[LengthofCycle]],AND(טבלה1013[[#This Row],[LengthofCycle]]&lt;&gt;טבלה1013[[#This Row],[וסת קבוע אחרון]],OR(F191=28,F191=29))),1,0),""))</f>
        <v/>
      </c>
      <c r="AI190" s="1" t="str">
        <f>IF(AND(טבלה1013[[#This Row],[הווסת פעיל?]]=1,B191=1),1,"")</f>
        <v/>
      </c>
      <c r="AJ190" s="4">
        <f>IF(AND(טבלה1013[[#This Row],[הווסת פעיל?]]&lt;&gt;1,B191&lt;&gt;1,B191&lt;&gt;""),IF(טבלה1013[[#This Row],[LengthofCycle]]=F191,1,0),"")</f>
        <v>0</v>
      </c>
      <c r="AK190" s="4">
        <f>IF(AND(טבלה1013[[#This Row],[הווסת פעיל?]]&lt;&gt;1,B191&lt;&gt;1,B191&lt;&gt;""),IF(OR(טבלה1013[[#This Row],[LengthofCycle]]=F191,F191=29),1,0),"")</f>
        <v>0</v>
      </c>
      <c r="AL190" s="4">
        <f>IF(AND(טבלה1013[[#This Row],[הווסת פעיל?]]&lt;&gt;1,B191&lt;&gt;1,B191&lt;&gt;""),IF(OR(טבלה1013[[#This Row],[LengthofCycle]]=F191,F191=29,F191=28),1,0),"")</f>
        <v>0</v>
      </c>
    </row>
    <row r="191" spans="1:53" x14ac:dyDescent="0.25">
      <c r="A191" s="1" t="s">
        <v>60</v>
      </c>
      <c r="B191" s="1">
        <v>13</v>
      </c>
      <c r="C191" s="1">
        <v>0</v>
      </c>
      <c r="D191" s="1">
        <v>1</v>
      </c>
      <c r="E191" s="1">
        <v>0</v>
      </c>
      <c r="F191" s="1">
        <v>26</v>
      </c>
      <c r="G191" s="1">
        <f>טבלה1013[[#This Row],[LengthofCycle]]+1</f>
        <v>27</v>
      </c>
      <c r="H191" s="1" t="str">
        <f>IF(IFERROR(LOOKUP(טבלה1013[[#This Row],[ClientID]],קביעויות[השבוע]),FALSE)=טבלה1013[[#This Row],[ClientID]],1,"")</f>
        <v/>
      </c>
      <c r="I191" s="1" t="str">
        <f>IF(AND(טבלה1013[[#This Row],[CycleNumber]]&gt;1,OR(B192="",טבלה1013[[#This Row],[CycleNumber]]&gt;B190)),IF(OR(AND(טבלה1013[[#This Row],[LengthofCycle]]=28,F190=28),AND(טבלה1013[[#This Row],[LengthofCycle]]=35,F190=35)),1,""),"")</f>
        <v/>
      </c>
      <c r="J191" s="1" t="str">
        <f>IF(AND(טבלה1013[[#This Row],[וסת השבוע]]=1,I190=1,טבלה1013[[#This Row],[CycleNumber]]&gt;B190),1,"")</f>
        <v/>
      </c>
      <c r="K191" s="1" t="str">
        <f>IF(טבלה1013[[#This Row],[CycleNumber]]=1,"",IF(טבלה1013[[#This Row],[וסת השבוע]]=1,0,IF(K190="","",IF(K190=0,IF(טבלה1013[[#This Row],[LengthofCycle]]=28,0,1),IF(K190=1,IF(טבלה1013[[#This Row],[LengthofCycle]]+F190=28*2,0,2),IF(K190=2,IF(טבלה1013[[#This Row],[LengthofCycle]]+F190+F189=28*3,0,3),""))))))</f>
        <v/>
      </c>
      <c r="L191" s="1" t="str">
        <f>IF(טבלה1013[[#This Row],[וסת השבוע]]=1,IF(טבלה1013[[#This Row],[וסת השבוע וההפלגה ביחד]]=1,L190+1,0),IF(AND(טבלה1013[[#This Row],[CycleNumber]]&gt;B190,טבלה1013[[#This Row],[CycleNumber]]&gt;1),IF(טבלה1013[[#This Row],[וסת השבוע פעיל?]]&lt;&gt;"",L190+1,""),""))</f>
        <v/>
      </c>
      <c r="M191" s="1" t="str">
        <f>IF(AND(טבלה1013[[#This Row],[וסת השבוע פעיל?]]&lt;&gt;"",טבלה1013[[#This Row],[CycleNumber]]&lt;B192,B192&lt;&gt;"",טבלה1013[[#This Row],[וסת השבוע פעיל?]]&lt;3),IF(K192=0,IF(AND(טבלה1013[[#This Row],[וסת השבוע פעיל?]]&gt;0,I192=1),0,1),0),"")</f>
        <v/>
      </c>
      <c r="N191" s="1" t="str">
        <f t="shared" si="25"/>
        <v/>
      </c>
      <c r="O191" s="1" t="str">
        <f>IF(AND(טבלה1013[[#This Row],[חיזוי - שבוע]]=1,J192=1),1,"")</f>
        <v/>
      </c>
      <c r="P191" s="1" t="str">
        <f>IF(AND(טבלה1013[[#This Row],[חיזוי טוב עם הפלגה?]]=1,טבלה1013[[#This Row],[וסת קבוע אחרון]]&lt;&gt;28,X190=1),1,"")</f>
        <v/>
      </c>
      <c r="Q191" s="1" t="str">
        <f>IF(AND(טבלה1013[[#This Row],[וסת השבוע פעיל?]]&lt;3,OR(טבלה1013[[#This Row],[CycleNumber]]&gt;B192,B192="")),1,"")</f>
        <v/>
      </c>
      <c r="R191" s="1" t="str">
        <f>IF(טבלה1013[[#This Row],[האישה קבעה וסת שבוע?]]=1,IF(טבלה1013[[#This Row],[וסת השבוע פעיל?]]&lt;3,1,0),"")</f>
        <v/>
      </c>
      <c r="S1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1" s="1">
        <f t="shared" si="31"/>
        <v>0</v>
      </c>
      <c r="U191" s="1">
        <f t="shared" si="32"/>
        <v>0</v>
      </c>
      <c r="V191" s="1">
        <f t="shared" si="33"/>
        <v>0</v>
      </c>
      <c r="W191" s="1" t="str">
        <f>IF(טבלה1013[[#This Row],[3 הפלגות זהות]]="","",IF(טבלה1013[[#This Row],[3 הפלגות זהות]]=1,טבלה1013[[#This Row],[LengthofCycle]],W190))</f>
        <v/>
      </c>
      <c r="Y191" s="1" t="str">
        <f>IF(OR(טבלה1013[[#This Row],[הווסת פעיל?]]=0,טבלה1013[[#This Row],[הווסת פעיל?]]=""),"",SUM(Y190,טבלה1013[[#This Row],[הווסת פעיל?]]))</f>
        <v/>
      </c>
      <c r="Z191" s="1" t="str">
        <f>IF(AND(טבלה1013[[#This Row],[כמה מחזורים עד עקירה]]&lt;&gt;"",Y192=""),טבלה1013[[#This Row],[כמה מחזורים עד עקירה]],"")</f>
        <v/>
      </c>
      <c r="AA191" s="1" t="str">
        <f>IF(AND(טבלה1013[[#This Row],[הווסת פעיל?]]=1,טבלה1013[[#This Row],[וסת קבוע אחרון]]&lt;&gt;W190),טבלה1013[[#This Row],[וסת קבוע אחרון]],"")</f>
        <v/>
      </c>
      <c r="AB191" s="1" t="str">
        <f>IF(AND(טבלה1013[[#This Row],[הווסת פעיל?]]=1,X190=0,טבלה1013[[#This Row],[וסת קבוע אחרון]]=W190),טבלה1013[[#This Row],[וסת קבוע אחרון]],"")</f>
        <v/>
      </c>
      <c r="AC191" s="1" t="str">
        <f>IF(AND(טבלה1013[[#This Row],[הווסת פעיל?]]=1,X190=0,טבלה1013[[#This Row],[וסת קבוע אחרון]]&lt;&gt;W190),1,"")</f>
        <v/>
      </c>
      <c r="AD191" s="1" t="str">
        <f>IF(AND(טבלה1013[[#This Row],[הווסת פעיל?]]&lt;&gt;"",B192=1),טבלה1013[[#This Row],[CycleNumber]],"")</f>
        <v/>
      </c>
      <c r="AE191" s="1" t="str">
        <f>IF(AND(טבלה1013[[#This Row],[הווסת פעיל?]]&lt;&gt;"",X190=""),טבלה1013[[#This Row],[CycleNumber]],"")</f>
        <v/>
      </c>
      <c r="AF191" s="1" t="str">
        <f>IF(B192=1,"",IF(טבלה1013[[#This Row],[הווסת פעיל?]]=1,IF(טבלה1013[[#This Row],[וסת קבוע אחרון]]=F192,1,0),""))</f>
        <v/>
      </c>
      <c r="AG191" s="1" t="str">
        <f>IF(B192=1,"",IF(טבלה1013[[#This Row],[הווסת פעיל?]]=1,IF(OR(טבלה1013[[#This Row],[וסת קבוע אחרון]]=F192,F192=טבלה1013[[#This Row],[LengthofCycle]]),1,0),""))</f>
        <v/>
      </c>
      <c r="AH191" s="1" t="str">
        <f>IF(B192=1,"",IF(טבלה1013[[#This Row],[הווסת פעיל?]]=1,IF(OR(טבלה1013[[#This Row],[וסת קבוע אחרון]]=F192,F192=טבלה1013[[#This Row],[LengthofCycle]],AND(טבלה1013[[#This Row],[LengthofCycle]]&lt;&gt;טבלה1013[[#This Row],[וסת קבוע אחרון]],OR(F192=28,F192=29))),1,0),""))</f>
        <v/>
      </c>
      <c r="AI191" s="1" t="str">
        <f>IF(AND(טבלה1013[[#This Row],[הווסת פעיל?]]=1,B192=1),1,"")</f>
        <v/>
      </c>
      <c r="AJ191" s="4" t="str">
        <f>IF(AND(טבלה1013[[#This Row],[הווסת פעיל?]]&lt;&gt;1,B192&lt;&gt;1,B192&lt;&gt;""),IF(טבלה1013[[#This Row],[LengthofCycle]]=F192,1,0),"")</f>
        <v/>
      </c>
      <c r="AK191" s="4" t="str">
        <f>IF(AND(טבלה1013[[#This Row],[הווסת פעיל?]]&lt;&gt;1,B192&lt;&gt;1,B192&lt;&gt;""),IF(OR(טבלה1013[[#This Row],[LengthofCycle]]=F192,F192=29),1,0),"")</f>
        <v/>
      </c>
      <c r="AL191" s="4" t="str">
        <f>IF(AND(טבלה1013[[#This Row],[הווסת פעיל?]]&lt;&gt;1,B192&lt;&gt;1,B192&lt;&gt;""),IF(OR(טבלה1013[[#This Row],[LengthofCycle]]=F192,F192=29,F192=28),1,0),"")</f>
        <v/>
      </c>
    </row>
    <row r="192" spans="1:53" x14ac:dyDescent="0.25">
      <c r="A192" s="1" t="s">
        <v>61</v>
      </c>
      <c r="B192" s="1">
        <v>1</v>
      </c>
      <c r="C192" s="1">
        <v>0</v>
      </c>
      <c r="D192" s="1">
        <v>1</v>
      </c>
      <c r="E192" s="1">
        <v>0</v>
      </c>
      <c r="F192" s="1">
        <v>27</v>
      </c>
      <c r="G192" s="1">
        <f>טבלה1013[[#This Row],[LengthofCycle]]+1</f>
        <v>28</v>
      </c>
      <c r="H192" s="1" t="str">
        <f>IF(IFERROR(LOOKUP(טבלה1013[[#This Row],[ClientID]],קביעויות[השבוע]),FALSE)=טבלה1013[[#This Row],[ClientID]],1,"")</f>
        <v/>
      </c>
      <c r="I192" s="1" t="str">
        <f>IF(AND(טבלה1013[[#This Row],[CycleNumber]]&gt;1,OR(B193="",טבלה1013[[#This Row],[CycleNumber]]&gt;B191)),IF(OR(AND(טבלה1013[[#This Row],[LengthofCycle]]=28,F191=28),AND(טבלה1013[[#This Row],[LengthofCycle]]=35,F191=35)),1,""),"")</f>
        <v/>
      </c>
      <c r="J192" s="1" t="str">
        <f>IF(AND(טבלה1013[[#This Row],[וסת השבוע]]=1,I191=1,טבלה1013[[#This Row],[CycleNumber]]&gt;B191),1,"")</f>
        <v/>
      </c>
      <c r="K192" s="1" t="str">
        <f>IF(טבלה1013[[#This Row],[CycleNumber]]=1,"",IF(טבלה1013[[#This Row],[וסת השבוע]]=1,0,IF(K191="","",IF(K191=0,IF(טבלה1013[[#This Row],[LengthofCycle]]=28,0,1),IF(K191=1,IF(טבלה1013[[#This Row],[LengthofCycle]]+F191=28*2,0,2),IF(K191=2,IF(טבלה1013[[#This Row],[LengthofCycle]]+F191+F190=28*3,0,3),""))))))</f>
        <v/>
      </c>
      <c r="L192" s="1" t="str">
        <f>IF(טבלה1013[[#This Row],[וסת השבוע]]=1,IF(טבלה1013[[#This Row],[וסת השבוע וההפלגה ביחד]]=1,L191+1,0),IF(AND(טבלה1013[[#This Row],[CycleNumber]]&gt;B191,טבלה1013[[#This Row],[CycleNumber]]&gt;1),IF(טבלה1013[[#This Row],[וסת השבוע פעיל?]]&lt;&gt;"",L191+1,""),""))</f>
        <v/>
      </c>
      <c r="M192" s="1" t="str">
        <f>IF(AND(טבלה1013[[#This Row],[וסת השבוע פעיל?]]&lt;&gt;"",טבלה1013[[#This Row],[CycleNumber]]&lt;B193,B193&lt;&gt;"",טבלה1013[[#This Row],[וסת השבוע פעיל?]]&lt;3),IF(K193=0,IF(AND(טבלה1013[[#This Row],[וסת השבוע פעיל?]]&gt;0,I193=1),0,1),0),"")</f>
        <v/>
      </c>
      <c r="N192" s="1" t="str">
        <f t="shared" si="25"/>
        <v/>
      </c>
      <c r="O192" s="1" t="str">
        <f>IF(AND(טבלה1013[[#This Row],[חיזוי - שבוע]]=1,J193=1),1,"")</f>
        <v/>
      </c>
      <c r="P192" s="1" t="str">
        <f>IF(AND(טבלה1013[[#This Row],[חיזוי טוב עם הפלגה?]]=1,טבלה1013[[#This Row],[וסת קבוע אחרון]]&lt;&gt;28,X191=1),1,"")</f>
        <v/>
      </c>
      <c r="Q192" s="1" t="str">
        <f>IF(AND(טבלה1013[[#This Row],[וסת השבוע פעיל?]]&lt;3,OR(טבלה1013[[#This Row],[CycleNumber]]&gt;B193,B193="")),1,"")</f>
        <v/>
      </c>
      <c r="R192" s="1" t="str">
        <f>IF(טבלה1013[[#This Row],[האישה קבעה וסת שבוע?]]=1,IF(טבלה1013[[#This Row],[וסת השבוע פעיל?]]&lt;3,1,0),"")</f>
        <v/>
      </c>
      <c r="S1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2" s="1" t="str">
        <f t="shared" si="31"/>
        <v/>
      </c>
      <c r="U192" s="1" t="str">
        <f t="shared" si="32"/>
        <v/>
      </c>
      <c r="V192" s="1" t="str">
        <f t="shared" si="33"/>
        <v/>
      </c>
      <c r="W192" s="1" t="str">
        <f>IF(טבלה1013[[#This Row],[3 הפלגות זהות]]="","",IF(טבלה1013[[#This Row],[3 הפלגות זהות]]=1,טבלה1013[[#This Row],[LengthofCycle]],W191))</f>
        <v/>
      </c>
      <c r="Y192" s="1" t="str">
        <f>IF(OR(טבלה1013[[#This Row],[הווסת פעיל?]]=0,טבלה1013[[#This Row],[הווסת פעיל?]]=""),"",SUM(Y191,טבלה1013[[#This Row],[הווסת פעיל?]]))</f>
        <v/>
      </c>
      <c r="Z192" s="1" t="str">
        <f>IF(AND(טבלה1013[[#This Row],[כמה מחזורים עד עקירה]]&lt;&gt;"",Y193=""),טבלה1013[[#This Row],[כמה מחזורים עד עקירה]],"")</f>
        <v/>
      </c>
      <c r="AA192" s="1" t="str">
        <f>IF(AND(טבלה1013[[#This Row],[הווסת פעיל?]]=1,טבלה1013[[#This Row],[וסת קבוע אחרון]]&lt;&gt;W191),טבלה1013[[#This Row],[וסת קבוע אחרון]],"")</f>
        <v/>
      </c>
      <c r="AB192" s="1" t="str">
        <f>IF(AND(טבלה1013[[#This Row],[הווסת פעיל?]]=1,X191=0,טבלה1013[[#This Row],[וסת קבוע אחרון]]=W191),טבלה1013[[#This Row],[וסת קבוע אחרון]],"")</f>
        <v/>
      </c>
      <c r="AC192" s="1" t="str">
        <f>IF(AND(טבלה1013[[#This Row],[הווסת פעיל?]]=1,X191=0,טבלה1013[[#This Row],[וסת קבוע אחרון]]&lt;&gt;W191),1,"")</f>
        <v/>
      </c>
      <c r="AD192" s="1" t="str">
        <f>IF(AND(טבלה1013[[#This Row],[הווסת פעיל?]]&lt;&gt;"",B193=1),טבלה1013[[#This Row],[CycleNumber]],"")</f>
        <v/>
      </c>
      <c r="AE192" s="1" t="str">
        <f>IF(AND(טבלה1013[[#This Row],[הווסת פעיל?]]&lt;&gt;"",X191=""),טבלה1013[[#This Row],[CycleNumber]],"")</f>
        <v/>
      </c>
      <c r="AF192" s="1" t="str">
        <f>IF(B193=1,"",IF(טבלה1013[[#This Row],[הווסת פעיל?]]=1,IF(טבלה1013[[#This Row],[וסת קבוע אחרון]]=F193,1,0),""))</f>
        <v/>
      </c>
      <c r="AG192" s="1" t="str">
        <f>IF(B193=1,"",IF(טבלה1013[[#This Row],[הווסת פעיל?]]=1,IF(OR(טבלה1013[[#This Row],[וסת קבוע אחרון]]=F193,F193=טבלה1013[[#This Row],[LengthofCycle]]),1,0),""))</f>
        <v/>
      </c>
      <c r="AH192" s="1" t="str">
        <f>IF(B193=1,"",IF(טבלה1013[[#This Row],[הווסת פעיל?]]=1,IF(OR(טבלה1013[[#This Row],[וסת קבוע אחרון]]=F193,F193=טבלה1013[[#This Row],[LengthofCycle]],AND(טבלה1013[[#This Row],[LengthofCycle]]&lt;&gt;טבלה1013[[#This Row],[וסת קבוע אחרון]],OR(F193=28,F193=29))),1,0),""))</f>
        <v/>
      </c>
      <c r="AI192" s="1" t="str">
        <f>IF(AND(טבלה1013[[#This Row],[הווסת פעיל?]]=1,B193=1),1,"")</f>
        <v/>
      </c>
      <c r="AJ192" s="4">
        <f>IF(AND(טבלה1013[[#This Row],[הווסת פעיל?]]&lt;&gt;1,B193&lt;&gt;1,B193&lt;&gt;""),IF(טבלה1013[[#This Row],[LengthofCycle]]=F193,1,0),"")</f>
        <v>0</v>
      </c>
      <c r="AK192" s="4">
        <f>IF(AND(טבלה1013[[#This Row],[הווסת פעיל?]]&lt;&gt;1,B193&lt;&gt;1,B193&lt;&gt;""),IF(OR(טבלה1013[[#This Row],[LengthofCycle]]=F193,F193=29),1,0),"")</f>
        <v>0</v>
      </c>
      <c r="AL192" s="4">
        <f>IF(AND(טבלה1013[[#This Row],[הווסת פעיל?]]&lt;&gt;1,B193&lt;&gt;1,B193&lt;&gt;""),IF(OR(טבלה1013[[#This Row],[LengthofCycle]]=F193,F193=29,F193=28),1,0),"")</f>
        <v>0</v>
      </c>
    </row>
    <row r="193" spans="1:38" x14ac:dyDescent="0.25">
      <c r="A193" s="1" t="s">
        <v>61</v>
      </c>
      <c r="B193" s="1">
        <v>2</v>
      </c>
      <c r="C193" s="1">
        <v>0</v>
      </c>
      <c r="D193" s="1">
        <v>1</v>
      </c>
      <c r="E193" s="1">
        <v>0</v>
      </c>
      <c r="F193" s="1">
        <v>30</v>
      </c>
      <c r="G193" s="1">
        <f>טבלה1013[[#This Row],[LengthofCycle]]+1</f>
        <v>31</v>
      </c>
      <c r="H193" s="1" t="str">
        <f>IF(IFERROR(LOOKUP(טבלה1013[[#This Row],[ClientID]],קביעויות[השבוע]),FALSE)=טבלה1013[[#This Row],[ClientID]],1,"")</f>
        <v/>
      </c>
      <c r="I193" s="1" t="str">
        <f>IF(AND(טבלה1013[[#This Row],[CycleNumber]]&gt;1,OR(B194="",טבלה1013[[#This Row],[CycleNumber]]&gt;B192)),IF(OR(AND(טבלה1013[[#This Row],[LengthofCycle]]=28,F192=28),AND(טבלה1013[[#This Row],[LengthofCycle]]=35,F192=35)),1,""),"")</f>
        <v/>
      </c>
      <c r="J193" s="1" t="str">
        <f>IF(AND(טבלה1013[[#This Row],[וסת השבוע]]=1,I192=1,טבלה1013[[#This Row],[CycleNumber]]&gt;B192),1,"")</f>
        <v/>
      </c>
      <c r="K193" s="1" t="str">
        <f>IF(טבלה1013[[#This Row],[CycleNumber]]=1,"",IF(טבלה1013[[#This Row],[וסת השבוע]]=1,0,IF(K192="","",IF(K192=0,IF(טבלה1013[[#This Row],[LengthofCycle]]=28,0,1),IF(K192=1,IF(טבלה1013[[#This Row],[LengthofCycle]]+F192=28*2,0,2),IF(K192=2,IF(טבלה1013[[#This Row],[LengthofCycle]]+F192+F191=28*3,0,3),""))))))</f>
        <v/>
      </c>
      <c r="L193" s="1" t="str">
        <f>IF(טבלה1013[[#This Row],[וסת השבוע]]=1,IF(טבלה1013[[#This Row],[וסת השבוע וההפלגה ביחד]]=1,L192+1,0),IF(AND(טבלה1013[[#This Row],[CycleNumber]]&gt;B192,טבלה1013[[#This Row],[CycleNumber]]&gt;1),IF(טבלה1013[[#This Row],[וסת השבוע פעיל?]]&lt;&gt;"",L192+1,""),""))</f>
        <v/>
      </c>
      <c r="M193" s="1" t="str">
        <f>IF(AND(טבלה1013[[#This Row],[וסת השבוע פעיל?]]&lt;&gt;"",טבלה1013[[#This Row],[CycleNumber]]&lt;B194,B194&lt;&gt;"",טבלה1013[[#This Row],[וסת השבוע פעיל?]]&lt;3),IF(K194=0,IF(AND(טבלה1013[[#This Row],[וסת השבוע פעיל?]]&gt;0,I194=1),0,1),0),"")</f>
        <v/>
      </c>
      <c r="N193" s="1" t="str">
        <f t="shared" si="25"/>
        <v/>
      </c>
      <c r="O193" s="1" t="str">
        <f>IF(AND(טבלה1013[[#This Row],[חיזוי - שבוע]]=1,J194=1),1,"")</f>
        <v/>
      </c>
      <c r="P193" s="1" t="str">
        <f>IF(AND(טבלה1013[[#This Row],[חיזוי טוב עם הפלגה?]]=1,טבלה1013[[#This Row],[וסת קבוע אחרון]]&lt;&gt;28,X192=1),1,"")</f>
        <v/>
      </c>
      <c r="Q193" s="1" t="str">
        <f>IF(AND(טבלה1013[[#This Row],[וסת השבוע פעיל?]]&lt;3,OR(טבלה1013[[#This Row],[CycleNumber]]&gt;B194,B194="")),1,"")</f>
        <v/>
      </c>
      <c r="R193" s="1" t="str">
        <f>IF(טבלה1013[[#This Row],[האישה קבעה וסת שבוע?]]=1,IF(טבלה1013[[#This Row],[וסת השבוע פעיל?]]&lt;3,1,0),"")</f>
        <v/>
      </c>
      <c r="S1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3" s="1" t="str">
        <f t="shared" si="31"/>
        <v/>
      </c>
      <c r="U193" s="1" t="str">
        <f t="shared" si="32"/>
        <v/>
      </c>
      <c r="V193" s="1" t="str">
        <f t="shared" si="33"/>
        <v/>
      </c>
      <c r="W193" s="1" t="str">
        <f>IF(טבלה1013[[#This Row],[3 הפלגות זהות]]="","",IF(טבלה1013[[#This Row],[3 הפלגות זהות]]=1,טבלה1013[[#This Row],[LengthofCycle]],W192))</f>
        <v/>
      </c>
      <c r="Y193" s="1" t="str">
        <f>IF(OR(טבלה1013[[#This Row],[הווסת פעיל?]]=0,טבלה1013[[#This Row],[הווסת פעיל?]]=""),"",SUM(Y192,טבלה1013[[#This Row],[הווסת פעיל?]]))</f>
        <v/>
      </c>
      <c r="Z193" s="1" t="str">
        <f>IF(AND(טבלה1013[[#This Row],[כמה מחזורים עד עקירה]]&lt;&gt;"",Y194=""),טבלה1013[[#This Row],[כמה מחזורים עד עקירה]],"")</f>
        <v/>
      </c>
      <c r="AA193" s="1" t="str">
        <f>IF(AND(טבלה1013[[#This Row],[הווסת פעיל?]]=1,טבלה1013[[#This Row],[וסת קבוע אחרון]]&lt;&gt;W192),טבלה1013[[#This Row],[וסת קבוע אחרון]],"")</f>
        <v/>
      </c>
      <c r="AB193" s="1" t="str">
        <f>IF(AND(טבלה1013[[#This Row],[הווסת פעיל?]]=1,X192=0,טבלה1013[[#This Row],[וסת קבוע אחרון]]=W192),טבלה1013[[#This Row],[וסת קבוע אחרון]],"")</f>
        <v/>
      </c>
      <c r="AC193" s="1" t="str">
        <f>IF(AND(טבלה1013[[#This Row],[הווסת פעיל?]]=1,X192=0,טבלה1013[[#This Row],[וסת קבוע אחרון]]&lt;&gt;W192),1,"")</f>
        <v/>
      </c>
      <c r="AD193" s="1" t="str">
        <f>IF(AND(טבלה1013[[#This Row],[הווסת פעיל?]]&lt;&gt;"",B194=1),טבלה1013[[#This Row],[CycleNumber]],"")</f>
        <v/>
      </c>
      <c r="AE193" s="1" t="str">
        <f>IF(AND(טבלה1013[[#This Row],[הווסת פעיל?]]&lt;&gt;"",X192=""),טבלה1013[[#This Row],[CycleNumber]],"")</f>
        <v/>
      </c>
      <c r="AF193" s="1" t="str">
        <f>IF(B194=1,"",IF(טבלה1013[[#This Row],[הווסת פעיל?]]=1,IF(טבלה1013[[#This Row],[וסת קבוע אחרון]]=F194,1,0),""))</f>
        <v/>
      </c>
      <c r="AG193" s="1" t="str">
        <f>IF(B194=1,"",IF(טבלה1013[[#This Row],[הווסת פעיל?]]=1,IF(OR(טבלה1013[[#This Row],[וסת קבוע אחרון]]=F194,F194=טבלה1013[[#This Row],[LengthofCycle]]),1,0),""))</f>
        <v/>
      </c>
      <c r="AH193" s="1" t="str">
        <f>IF(B194=1,"",IF(טבלה1013[[#This Row],[הווסת פעיל?]]=1,IF(OR(טבלה1013[[#This Row],[וסת קבוע אחרון]]=F194,F194=טבלה1013[[#This Row],[LengthofCycle]],AND(טבלה1013[[#This Row],[LengthofCycle]]&lt;&gt;טבלה1013[[#This Row],[וסת קבוע אחרון]],OR(F194=28,F194=29))),1,0),""))</f>
        <v/>
      </c>
      <c r="AI193" s="1" t="str">
        <f>IF(AND(טבלה1013[[#This Row],[הווסת פעיל?]]=1,B194=1),1,"")</f>
        <v/>
      </c>
      <c r="AJ193" s="4">
        <f>IF(AND(טבלה1013[[#This Row],[הווסת פעיל?]]&lt;&gt;1,B194&lt;&gt;1,B194&lt;&gt;""),IF(טבלה1013[[#This Row],[LengthofCycle]]=F194,1,0),"")</f>
        <v>0</v>
      </c>
      <c r="AK193" s="4">
        <f>IF(AND(טבלה1013[[#This Row],[הווסת פעיל?]]&lt;&gt;1,B194&lt;&gt;1,B194&lt;&gt;""),IF(OR(טבלה1013[[#This Row],[LengthofCycle]]=F194,F194=29),1,0),"")</f>
        <v>0</v>
      </c>
      <c r="AL193" s="4">
        <f>IF(AND(טבלה1013[[#This Row],[הווסת פעיל?]]&lt;&gt;1,B194&lt;&gt;1,B194&lt;&gt;""),IF(OR(טבלה1013[[#This Row],[LengthofCycle]]=F194,F194=29,F194=28),1,0),"")</f>
        <v>0</v>
      </c>
    </row>
    <row r="194" spans="1:38" x14ac:dyDescent="0.25">
      <c r="A194" s="1" t="s">
        <v>61</v>
      </c>
      <c r="B194" s="1">
        <v>3</v>
      </c>
      <c r="C194" s="1">
        <v>0</v>
      </c>
      <c r="D194" s="1">
        <v>1</v>
      </c>
      <c r="E194" s="1">
        <v>0</v>
      </c>
      <c r="F194" s="1">
        <v>32</v>
      </c>
      <c r="G194" s="1">
        <f>טבלה1013[[#This Row],[LengthofCycle]]+1</f>
        <v>33</v>
      </c>
      <c r="H194" s="1" t="str">
        <f>IF(IFERROR(LOOKUP(טבלה1013[[#This Row],[ClientID]],קביעויות[השבוע]),FALSE)=טבלה1013[[#This Row],[ClientID]],1,"")</f>
        <v/>
      </c>
      <c r="I194" s="1" t="str">
        <f>IF(AND(טבלה1013[[#This Row],[CycleNumber]]&gt;1,OR(B195="",טבלה1013[[#This Row],[CycleNumber]]&gt;B193)),IF(OR(AND(טבלה1013[[#This Row],[LengthofCycle]]=28,F193=28),AND(טבלה1013[[#This Row],[LengthofCycle]]=35,F193=35)),1,""),"")</f>
        <v/>
      </c>
      <c r="J194" s="1" t="str">
        <f>IF(AND(טבלה1013[[#This Row],[וסת השבוע]]=1,I193=1,טבלה1013[[#This Row],[CycleNumber]]&gt;B193),1,"")</f>
        <v/>
      </c>
      <c r="K194" s="1" t="str">
        <f>IF(טבלה1013[[#This Row],[CycleNumber]]=1,"",IF(טבלה1013[[#This Row],[וסת השבוע]]=1,0,IF(K193="","",IF(K193=0,IF(טבלה1013[[#This Row],[LengthofCycle]]=28,0,1),IF(K193=1,IF(טבלה1013[[#This Row],[LengthofCycle]]+F193=28*2,0,2),IF(K193=2,IF(טבלה1013[[#This Row],[LengthofCycle]]+F193+F192=28*3,0,3),""))))))</f>
        <v/>
      </c>
      <c r="L194" s="1" t="str">
        <f>IF(טבלה1013[[#This Row],[וסת השבוע]]=1,IF(טבלה1013[[#This Row],[וסת השבוע וההפלגה ביחד]]=1,L193+1,0),IF(AND(טבלה1013[[#This Row],[CycleNumber]]&gt;B193,טבלה1013[[#This Row],[CycleNumber]]&gt;1),IF(טבלה1013[[#This Row],[וסת השבוע פעיל?]]&lt;&gt;"",L193+1,""),""))</f>
        <v/>
      </c>
      <c r="M194" s="1" t="str">
        <f>IF(AND(טבלה1013[[#This Row],[וסת השבוע פעיל?]]&lt;&gt;"",טבלה1013[[#This Row],[CycleNumber]]&lt;B195,B195&lt;&gt;"",טבלה1013[[#This Row],[וסת השבוע פעיל?]]&lt;3),IF(K195=0,IF(AND(טבלה1013[[#This Row],[וסת השבוע פעיל?]]&gt;0,I195=1),0,1),0),"")</f>
        <v/>
      </c>
      <c r="N194" s="1" t="str">
        <f t="shared" si="25"/>
        <v/>
      </c>
      <c r="O194" s="1" t="str">
        <f>IF(AND(טבלה1013[[#This Row],[חיזוי - שבוע]]=1,J195=1),1,"")</f>
        <v/>
      </c>
      <c r="P194" s="1" t="str">
        <f>IF(AND(טבלה1013[[#This Row],[חיזוי טוב עם הפלגה?]]=1,טבלה1013[[#This Row],[וסת קבוע אחרון]]&lt;&gt;28,X193=1),1,"")</f>
        <v/>
      </c>
      <c r="Q194" s="1" t="str">
        <f>IF(AND(טבלה1013[[#This Row],[וסת השבוע פעיל?]]&lt;3,OR(טבלה1013[[#This Row],[CycleNumber]]&gt;B195,B195="")),1,"")</f>
        <v/>
      </c>
      <c r="R194" s="1" t="str">
        <f>IF(טבלה1013[[#This Row],[האישה קבעה וסת שבוע?]]=1,IF(טבלה1013[[#This Row],[וסת השבוע פעיל?]]&lt;3,1,0),"")</f>
        <v/>
      </c>
      <c r="S1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4" s="1">
        <f t="shared" si="31"/>
        <v>0</v>
      </c>
      <c r="U194" s="1" t="str">
        <f t="shared" si="32"/>
        <v/>
      </c>
      <c r="V194" s="1" t="str">
        <f t="shared" si="33"/>
        <v/>
      </c>
      <c r="W194" s="1" t="str">
        <f>IF(טבלה1013[[#This Row],[3 הפלגות זהות]]="","",IF(טבלה1013[[#This Row],[3 הפלגות זהות]]=1,טבלה1013[[#This Row],[LengthofCycle]],W193))</f>
        <v/>
      </c>
      <c r="Y194" s="1" t="str">
        <f>IF(OR(טבלה1013[[#This Row],[הווסת פעיל?]]=0,טבלה1013[[#This Row],[הווסת פעיל?]]=""),"",SUM(Y193,טבלה1013[[#This Row],[הווסת פעיל?]]))</f>
        <v/>
      </c>
      <c r="Z194" s="1" t="str">
        <f>IF(AND(טבלה1013[[#This Row],[כמה מחזורים עד עקירה]]&lt;&gt;"",Y195=""),טבלה1013[[#This Row],[כמה מחזורים עד עקירה]],"")</f>
        <v/>
      </c>
      <c r="AA194" s="1" t="str">
        <f>IF(AND(טבלה1013[[#This Row],[הווסת פעיל?]]=1,טבלה1013[[#This Row],[וסת קבוע אחרון]]&lt;&gt;W193),טבלה1013[[#This Row],[וסת קבוע אחרון]],"")</f>
        <v/>
      </c>
      <c r="AB194" s="1" t="str">
        <f>IF(AND(טבלה1013[[#This Row],[הווסת פעיל?]]=1,X193=0,טבלה1013[[#This Row],[וסת קבוע אחרון]]=W193),טבלה1013[[#This Row],[וסת קבוע אחרון]],"")</f>
        <v/>
      </c>
      <c r="AC194" s="1" t="str">
        <f>IF(AND(טבלה1013[[#This Row],[הווסת פעיל?]]=1,X193=0,טבלה1013[[#This Row],[וסת קבוע אחרון]]&lt;&gt;W193),1,"")</f>
        <v/>
      </c>
      <c r="AD194" s="1" t="str">
        <f>IF(AND(טבלה1013[[#This Row],[הווסת פעיל?]]&lt;&gt;"",B195=1),טבלה1013[[#This Row],[CycleNumber]],"")</f>
        <v/>
      </c>
      <c r="AE194" s="1" t="str">
        <f>IF(AND(טבלה1013[[#This Row],[הווסת פעיל?]]&lt;&gt;"",X193=""),טבלה1013[[#This Row],[CycleNumber]],"")</f>
        <v/>
      </c>
      <c r="AF194" s="1" t="str">
        <f>IF(B195=1,"",IF(טבלה1013[[#This Row],[הווסת פעיל?]]=1,IF(טבלה1013[[#This Row],[וסת קבוע אחרון]]=F195,1,0),""))</f>
        <v/>
      </c>
      <c r="AG194" s="1" t="str">
        <f>IF(B195=1,"",IF(טבלה1013[[#This Row],[הווסת פעיל?]]=1,IF(OR(טבלה1013[[#This Row],[וסת קבוע אחרון]]=F195,F195=טבלה1013[[#This Row],[LengthofCycle]]),1,0),""))</f>
        <v/>
      </c>
      <c r="AH194" s="1" t="str">
        <f>IF(B195=1,"",IF(טבלה1013[[#This Row],[הווסת פעיל?]]=1,IF(OR(טבלה1013[[#This Row],[וסת קבוע אחרון]]=F195,F195=טבלה1013[[#This Row],[LengthofCycle]],AND(טבלה1013[[#This Row],[LengthofCycle]]&lt;&gt;טבלה1013[[#This Row],[וסת קבוע אחרון]],OR(F195=28,F195=29))),1,0),""))</f>
        <v/>
      </c>
      <c r="AI194" s="1" t="str">
        <f>IF(AND(טבלה1013[[#This Row],[הווסת פעיל?]]=1,B195=1),1,"")</f>
        <v/>
      </c>
      <c r="AJ194" s="4">
        <f>IF(AND(טבלה1013[[#This Row],[הווסת פעיל?]]&lt;&gt;1,B195&lt;&gt;1,B195&lt;&gt;""),IF(טבלה1013[[#This Row],[LengthofCycle]]=F195,1,0),"")</f>
        <v>0</v>
      </c>
      <c r="AK194" s="4">
        <f>IF(AND(טבלה1013[[#This Row],[הווסת פעיל?]]&lt;&gt;1,B195&lt;&gt;1,B195&lt;&gt;""),IF(OR(טבלה1013[[#This Row],[LengthofCycle]]=F195,F195=29),1,0),"")</f>
        <v>0</v>
      </c>
      <c r="AL194" s="4">
        <f>IF(AND(טבלה1013[[#This Row],[הווסת פעיל?]]&lt;&gt;1,B195&lt;&gt;1,B195&lt;&gt;""),IF(OR(טבלה1013[[#This Row],[LengthofCycle]]=F195,F195=29,F195=28),1,0),"")</f>
        <v>1</v>
      </c>
    </row>
    <row r="195" spans="1:38" x14ac:dyDescent="0.25">
      <c r="A195" s="1" t="s">
        <v>61</v>
      </c>
      <c r="B195" s="1">
        <v>4</v>
      </c>
      <c r="C195" s="1">
        <v>0</v>
      </c>
      <c r="D195" s="1">
        <v>1</v>
      </c>
      <c r="E195" s="1">
        <v>0</v>
      </c>
      <c r="F195" s="1">
        <v>28</v>
      </c>
      <c r="G195" s="1">
        <f>טבלה1013[[#This Row],[LengthofCycle]]+1</f>
        <v>29</v>
      </c>
      <c r="H195" s="1" t="str">
        <f>IF(IFERROR(LOOKUP(טבלה1013[[#This Row],[ClientID]],קביעויות[השבוע]),FALSE)=טבלה1013[[#This Row],[ClientID]],1,"")</f>
        <v/>
      </c>
      <c r="I195" s="1" t="str">
        <f>IF(AND(טבלה1013[[#This Row],[CycleNumber]]&gt;1,OR(B196="",טבלה1013[[#This Row],[CycleNumber]]&gt;B194)),IF(OR(AND(טבלה1013[[#This Row],[LengthofCycle]]=28,F194=28),AND(טבלה1013[[#This Row],[LengthofCycle]]=35,F194=35)),1,""),"")</f>
        <v/>
      </c>
      <c r="J195" s="1" t="str">
        <f>IF(AND(טבלה1013[[#This Row],[וסת השבוע]]=1,I194=1,טבלה1013[[#This Row],[CycleNumber]]&gt;B194),1,"")</f>
        <v/>
      </c>
      <c r="K195" s="1" t="str">
        <f>IF(טבלה1013[[#This Row],[CycleNumber]]=1,"",IF(טבלה1013[[#This Row],[וסת השבוע]]=1,0,IF(K194="","",IF(K194=0,IF(טבלה1013[[#This Row],[LengthofCycle]]=28,0,1),IF(K194=1,IF(טבלה1013[[#This Row],[LengthofCycle]]+F194=28*2,0,2),IF(K194=2,IF(טבלה1013[[#This Row],[LengthofCycle]]+F194+F193=28*3,0,3),""))))))</f>
        <v/>
      </c>
      <c r="L195" s="1" t="str">
        <f>IF(טבלה1013[[#This Row],[וסת השבוע]]=1,IF(טבלה1013[[#This Row],[וסת השבוע וההפלגה ביחד]]=1,L194+1,0),IF(AND(טבלה1013[[#This Row],[CycleNumber]]&gt;B194,טבלה1013[[#This Row],[CycleNumber]]&gt;1),IF(טבלה1013[[#This Row],[וסת השבוע פעיל?]]&lt;&gt;"",L194+1,""),""))</f>
        <v/>
      </c>
      <c r="M195" s="1" t="str">
        <f>IF(AND(טבלה1013[[#This Row],[וסת השבוע פעיל?]]&lt;&gt;"",טבלה1013[[#This Row],[CycleNumber]]&lt;B196,B196&lt;&gt;"",טבלה1013[[#This Row],[וסת השבוע פעיל?]]&lt;3),IF(K196=0,IF(AND(טבלה1013[[#This Row],[וסת השבוע פעיל?]]&gt;0,I196=1),0,1),0),"")</f>
        <v/>
      </c>
      <c r="N195" s="1" t="str">
        <f t="shared" si="25"/>
        <v/>
      </c>
      <c r="O195" s="1" t="str">
        <f>IF(AND(טבלה1013[[#This Row],[חיזוי - שבוע]]=1,J196=1),1,"")</f>
        <v/>
      </c>
      <c r="P195" s="1" t="str">
        <f>IF(AND(טבלה1013[[#This Row],[חיזוי טוב עם הפלגה?]]=1,טבלה1013[[#This Row],[וסת קבוע אחרון]]&lt;&gt;28,X194=1),1,"")</f>
        <v/>
      </c>
      <c r="Q195" s="1" t="str">
        <f>IF(AND(טבלה1013[[#This Row],[וסת השבוע פעיל?]]&lt;3,OR(טבלה1013[[#This Row],[CycleNumber]]&gt;B196,B196="")),1,"")</f>
        <v/>
      </c>
      <c r="R195" s="1" t="str">
        <f>IF(טבלה1013[[#This Row],[האישה קבעה וסת שבוע?]]=1,IF(טבלה1013[[#This Row],[וסת השבוע פעיל?]]&lt;3,1,0),"")</f>
        <v/>
      </c>
      <c r="S1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5" s="1">
        <f t="shared" si="31"/>
        <v>0</v>
      </c>
      <c r="U195" s="1">
        <f t="shared" si="32"/>
        <v>0</v>
      </c>
      <c r="V195" s="1" t="str">
        <f t="shared" si="33"/>
        <v/>
      </c>
      <c r="W195" s="1" t="str">
        <f>IF(טבלה1013[[#This Row],[3 הפלגות זהות]]="","",IF(טבלה1013[[#This Row],[3 הפלגות זהות]]=1,טבלה1013[[#This Row],[LengthofCycle]],W194))</f>
        <v/>
      </c>
      <c r="Y195" s="1" t="str">
        <f>IF(OR(טבלה1013[[#This Row],[הווסת פעיל?]]=0,טבלה1013[[#This Row],[הווסת פעיל?]]=""),"",SUM(Y194,טבלה1013[[#This Row],[הווסת פעיל?]]))</f>
        <v/>
      </c>
      <c r="Z195" s="1" t="str">
        <f>IF(AND(טבלה1013[[#This Row],[כמה מחזורים עד עקירה]]&lt;&gt;"",Y196=""),טבלה1013[[#This Row],[כמה מחזורים עד עקירה]],"")</f>
        <v/>
      </c>
      <c r="AA195" s="1" t="str">
        <f>IF(AND(טבלה1013[[#This Row],[הווסת פעיל?]]=1,טבלה1013[[#This Row],[וסת קבוע אחרון]]&lt;&gt;W194),טבלה1013[[#This Row],[וסת קבוע אחרון]],"")</f>
        <v/>
      </c>
      <c r="AB195" s="1" t="str">
        <f>IF(AND(טבלה1013[[#This Row],[הווסת פעיל?]]=1,X194=0,טבלה1013[[#This Row],[וסת קבוע אחרון]]=W194),טבלה1013[[#This Row],[וסת קבוע אחרון]],"")</f>
        <v/>
      </c>
      <c r="AC195" s="1" t="str">
        <f>IF(AND(טבלה1013[[#This Row],[הווסת פעיל?]]=1,X194=0,טבלה1013[[#This Row],[וסת קבוע אחרון]]&lt;&gt;W194),1,"")</f>
        <v/>
      </c>
      <c r="AD195" s="1" t="str">
        <f>IF(AND(טבלה1013[[#This Row],[הווסת פעיל?]]&lt;&gt;"",B196=1),טבלה1013[[#This Row],[CycleNumber]],"")</f>
        <v/>
      </c>
      <c r="AE195" s="1" t="str">
        <f>IF(AND(טבלה1013[[#This Row],[הווסת פעיל?]]&lt;&gt;"",X194=""),טבלה1013[[#This Row],[CycleNumber]],"")</f>
        <v/>
      </c>
      <c r="AF195" s="1" t="str">
        <f>IF(B196=1,"",IF(טבלה1013[[#This Row],[הווסת פעיל?]]=1,IF(טבלה1013[[#This Row],[וסת קבוע אחרון]]=F196,1,0),""))</f>
        <v/>
      </c>
      <c r="AG195" s="1" t="str">
        <f>IF(B196=1,"",IF(טבלה1013[[#This Row],[הווסת פעיל?]]=1,IF(OR(טבלה1013[[#This Row],[וסת קבוע אחרון]]=F196,F196=טבלה1013[[#This Row],[LengthofCycle]]),1,0),""))</f>
        <v/>
      </c>
      <c r="AH195" s="1" t="str">
        <f>IF(B196=1,"",IF(טבלה1013[[#This Row],[הווסת פעיל?]]=1,IF(OR(טבלה1013[[#This Row],[וסת קבוע אחרון]]=F196,F196=טבלה1013[[#This Row],[LengthofCycle]],AND(טבלה1013[[#This Row],[LengthofCycle]]&lt;&gt;טבלה1013[[#This Row],[וסת קבוע אחרון]],OR(F196=28,F196=29))),1,0),""))</f>
        <v/>
      </c>
      <c r="AI195" s="1" t="str">
        <f>IF(AND(טבלה1013[[#This Row],[הווסת פעיל?]]=1,B196=1),1,"")</f>
        <v/>
      </c>
      <c r="AJ195" s="4">
        <f>IF(AND(טבלה1013[[#This Row],[הווסת פעיל?]]&lt;&gt;1,B196&lt;&gt;1,B196&lt;&gt;""),IF(טבלה1013[[#This Row],[LengthofCycle]]=F196,1,0),"")</f>
        <v>0</v>
      </c>
      <c r="AK195" s="4">
        <f>IF(AND(טבלה1013[[#This Row],[הווסת פעיל?]]&lt;&gt;1,B196&lt;&gt;1,B196&lt;&gt;""),IF(OR(טבלה1013[[#This Row],[LengthofCycle]]=F196,F196=29),1,0),"")</f>
        <v>1</v>
      </c>
      <c r="AL195" s="4">
        <f>IF(AND(טבלה1013[[#This Row],[הווסת פעיל?]]&lt;&gt;1,B196&lt;&gt;1,B196&lt;&gt;""),IF(OR(טבלה1013[[#This Row],[LengthofCycle]]=F196,F196=29,F196=28),1,0),"")</f>
        <v>1</v>
      </c>
    </row>
    <row r="196" spans="1:38" x14ac:dyDescent="0.25">
      <c r="A196" s="1" t="s">
        <v>61</v>
      </c>
      <c r="B196" s="1">
        <v>5</v>
      </c>
      <c r="C196" s="1">
        <v>0</v>
      </c>
      <c r="D196" s="1">
        <v>1</v>
      </c>
      <c r="E196" s="1">
        <v>0</v>
      </c>
      <c r="F196" s="1">
        <v>29</v>
      </c>
      <c r="G196" s="1">
        <f>טבלה1013[[#This Row],[LengthofCycle]]+1</f>
        <v>30</v>
      </c>
      <c r="H196" s="1" t="str">
        <f>IF(IFERROR(LOOKUP(טבלה1013[[#This Row],[ClientID]],קביעויות[השבוע]),FALSE)=טבלה1013[[#This Row],[ClientID]],1,"")</f>
        <v/>
      </c>
      <c r="I196" s="1" t="str">
        <f>IF(AND(טבלה1013[[#This Row],[CycleNumber]]&gt;1,OR(B197="",טבלה1013[[#This Row],[CycleNumber]]&gt;B195)),IF(OR(AND(טבלה1013[[#This Row],[LengthofCycle]]=28,F195=28),AND(טבלה1013[[#This Row],[LengthofCycle]]=35,F195=35)),1,""),"")</f>
        <v/>
      </c>
      <c r="J196" s="1" t="str">
        <f>IF(AND(טבלה1013[[#This Row],[וסת השבוע]]=1,I195=1,טבלה1013[[#This Row],[CycleNumber]]&gt;B195),1,"")</f>
        <v/>
      </c>
      <c r="K196" s="1" t="str">
        <f>IF(טבלה1013[[#This Row],[CycleNumber]]=1,"",IF(טבלה1013[[#This Row],[וסת השבוע]]=1,0,IF(K195="","",IF(K195=0,IF(טבלה1013[[#This Row],[LengthofCycle]]=28,0,1),IF(K195=1,IF(טבלה1013[[#This Row],[LengthofCycle]]+F195=28*2,0,2),IF(K195=2,IF(טבלה1013[[#This Row],[LengthofCycle]]+F195+F194=28*3,0,3),""))))))</f>
        <v/>
      </c>
      <c r="L196" s="1" t="str">
        <f>IF(טבלה1013[[#This Row],[וסת השבוע]]=1,IF(טבלה1013[[#This Row],[וסת השבוע וההפלגה ביחד]]=1,L195+1,0),IF(AND(טבלה1013[[#This Row],[CycleNumber]]&gt;B195,טבלה1013[[#This Row],[CycleNumber]]&gt;1),IF(טבלה1013[[#This Row],[וסת השבוע פעיל?]]&lt;&gt;"",L195+1,""),""))</f>
        <v/>
      </c>
      <c r="M196" s="1" t="str">
        <f>IF(AND(טבלה1013[[#This Row],[וסת השבוע פעיל?]]&lt;&gt;"",טבלה1013[[#This Row],[CycleNumber]]&lt;B197,B197&lt;&gt;"",טבלה1013[[#This Row],[וסת השבוע פעיל?]]&lt;3),IF(K197=0,IF(AND(טבלה1013[[#This Row],[וסת השבוע פעיל?]]&gt;0,I197=1),0,1),0),"")</f>
        <v/>
      </c>
      <c r="N196" s="1" t="str">
        <f t="shared" si="25"/>
        <v/>
      </c>
      <c r="O196" s="1" t="str">
        <f>IF(AND(טבלה1013[[#This Row],[חיזוי - שבוע]]=1,J197=1),1,"")</f>
        <v/>
      </c>
      <c r="P196" s="1" t="str">
        <f>IF(AND(טבלה1013[[#This Row],[חיזוי טוב עם הפלגה?]]=1,טבלה1013[[#This Row],[וסת קבוע אחרון]]&lt;&gt;28,X195=1),1,"")</f>
        <v/>
      </c>
      <c r="Q196" s="1" t="str">
        <f>IF(AND(טבלה1013[[#This Row],[וסת השבוע פעיל?]]&lt;3,OR(טבלה1013[[#This Row],[CycleNumber]]&gt;B197,B197="")),1,"")</f>
        <v/>
      </c>
      <c r="R196" s="1" t="str">
        <f>IF(טבלה1013[[#This Row],[האישה קבעה וסת שבוע?]]=1,IF(טבלה1013[[#This Row],[וסת השבוע פעיל?]]&lt;3,1,0),"")</f>
        <v/>
      </c>
      <c r="S1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6" s="1">
        <f t="shared" si="31"/>
        <v>0</v>
      </c>
      <c r="U196" s="1">
        <f t="shared" si="32"/>
        <v>0</v>
      </c>
      <c r="V196" s="1">
        <f t="shared" si="33"/>
        <v>0</v>
      </c>
      <c r="W196" s="1" t="str">
        <f>IF(טבלה1013[[#This Row],[3 הפלגות זהות]]="","",IF(טבלה1013[[#This Row],[3 הפלגות זהות]]=1,טבלה1013[[#This Row],[LengthofCycle]],W195))</f>
        <v/>
      </c>
      <c r="Y196" s="1" t="str">
        <f>IF(OR(טבלה1013[[#This Row],[הווסת פעיל?]]=0,טבלה1013[[#This Row],[הווסת פעיל?]]=""),"",SUM(Y195,טבלה1013[[#This Row],[הווסת פעיל?]]))</f>
        <v/>
      </c>
      <c r="Z196" s="1" t="str">
        <f>IF(AND(טבלה1013[[#This Row],[כמה מחזורים עד עקירה]]&lt;&gt;"",Y197=""),טבלה1013[[#This Row],[כמה מחזורים עד עקירה]],"")</f>
        <v/>
      </c>
      <c r="AA196" s="1" t="str">
        <f>IF(AND(טבלה1013[[#This Row],[הווסת פעיל?]]=1,טבלה1013[[#This Row],[וסת קבוע אחרון]]&lt;&gt;W195),טבלה1013[[#This Row],[וסת קבוע אחרון]],"")</f>
        <v/>
      </c>
      <c r="AB196" s="1" t="str">
        <f>IF(AND(טבלה1013[[#This Row],[הווסת פעיל?]]=1,X195=0,טבלה1013[[#This Row],[וסת קבוע אחרון]]=W195),טבלה1013[[#This Row],[וסת קבוע אחרון]],"")</f>
        <v/>
      </c>
      <c r="AC196" s="1" t="str">
        <f>IF(AND(טבלה1013[[#This Row],[הווסת פעיל?]]=1,X195=0,טבלה1013[[#This Row],[וסת קבוע אחרון]]&lt;&gt;W195),1,"")</f>
        <v/>
      </c>
      <c r="AD196" s="1" t="str">
        <f>IF(AND(טבלה1013[[#This Row],[הווסת פעיל?]]&lt;&gt;"",B197=1),טבלה1013[[#This Row],[CycleNumber]],"")</f>
        <v/>
      </c>
      <c r="AE196" s="1" t="str">
        <f>IF(AND(טבלה1013[[#This Row],[הווסת פעיל?]]&lt;&gt;"",X195=""),טבלה1013[[#This Row],[CycleNumber]],"")</f>
        <v/>
      </c>
      <c r="AF196" s="1" t="str">
        <f>IF(B197=1,"",IF(טבלה1013[[#This Row],[הווסת פעיל?]]=1,IF(טבלה1013[[#This Row],[וסת קבוע אחרון]]=F197,1,0),""))</f>
        <v/>
      </c>
      <c r="AG196" s="1" t="str">
        <f>IF(B197=1,"",IF(טבלה1013[[#This Row],[הווסת פעיל?]]=1,IF(OR(טבלה1013[[#This Row],[וסת קבוע אחרון]]=F197,F197=טבלה1013[[#This Row],[LengthofCycle]]),1,0),""))</f>
        <v/>
      </c>
      <c r="AH196" s="1" t="str">
        <f>IF(B197=1,"",IF(טבלה1013[[#This Row],[הווסת פעיל?]]=1,IF(OR(טבלה1013[[#This Row],[וסת קבוע אחרון]]=F197,F197=טבלה1013[[#This Row],[LengthofCycle]],AND(טבלה1013[[#This Row],[LengthofCycle]]&lt;&gt;טבלה1013[[#This Row],[וסת קבוע אחרון]],OR(F197=28,F197=29))),1,0),""))</f>
        <v/>
      </c>
      <c r="AI196" s="1" t="str">
        <f>IF(AND(טבלה1013[[#This Row],[הווסת פעיל?]]=1,B197=1),1,"")</f>
        <v/>
      </c>
      <c r="AJ196" s="4">
        <f>IF(AND(טבלה1013[[#This Row],[הווסת פעיל?]]&lt;&gt;1,B197&lt;&gt;1,B197&lt;&gt;""),IF(טבלה1013[[#This Row],[LengthofCycle]]=F197,1,0),"")</f>
        <v>0</v>
      </c>
      <c r="AK196" s="4">
        <f>IF(AND(טבלה1013[[#This Row],[הווסת פעיל?]]&lt;&gt;1,B197&lt;&gt;1,B197&lt;&gt;""),IF(OR(טבלה1013[[#This Row],[LengthofCycle]]=F197,F197=29),1,0),"")</f>
        <v>0</v>
      </c>
      <c r="AL196" s="4">
        <f>IF(AND(טבלה1013[[#This Row],[הווסת פעיל?]]&lt;&gt;1,B197&lt;&gt;1,B197&lt;&gt;""),IF(OR(טבלה1013[[#This Row],[LengthofCycle]]=F197,F197=29,F197=28),1,0),"")</f>
        <v>0</v>
      </c>
    </row>
    <row r="197" spans="1:38" x14ac:dyDescent="0.25">
      <c r="A197" s="1" t="s">
        <v>61</v>
      </c>
      <c r="B197" s="1">
        <v>6</v>
      </c>
      <c r="C197" s="1">
        <v>0</v>
      </c>
      <c r="D197" s="1">
        <v>1</v>
      </c>
      <c r="E197" s="1">
        <v>0</v>
      </c>
      <c r="F197" s="1">
        <v>30</v>
      </c>
      <c r="G197" s="1">
        <f>טבלה1013[[#This Row],[LengthofCycle]]+1</f>
        <v>31</v>
      </c>
      <c r="H197" s="1" t="str">
        <f>IF(IFERROR(LOOKUP(טבלה1013[[#This Row],[ClientID]],קביעויות[השבוע]),FALSE)=טבלה1013[[#This Row],[ClientID]],1,"")</f>
        <v/>
      </c>
      <c r="I197" s="1" t="str">
        <f>IF(AND(טבלה1013[[#This Row],[CycleNumber]]&gt;1,OR(B198="",טבלה1013[[#This Row],[CycleNumber]]&gt;B196)),IF(OR(AND(טבלה1013[[#This Row],[LengthofCycle]]=28,F196=28),AND(טבלה1013[[#This Row],[LengthofCycle]]=35,F196=35)),1,""),"")</f>
        <v/>
      </c>
      <c r="J197" s="1" t="str">
        <f>IF(AND(טבלה1013[[#This Row],[וסת השבוע]]=1,I196=1,טבלה1013[[#This Row],[CycleNumber]]&gt;B196),1,"")</f>
        <v/>
      </c>
      <c r="K197" s="1" t="str">
        <f>IF(טבלה1013[[#This Row],[CycleNumber]]=1,"",IF(טבלה1013[[#This Row],[וסת השבוע]]=1,0,IF(K196="","",IF(K196=0,IF(טבלה1013[[#This Row],[LengthofCycle]]=28,0,1),IF(K196=1,IF(טבלה1013[[#This Row],[LengthofCycle]]+F196=28*2,0,2),IF(K196=2,IF(טבלה1013[[#This Row],[LengthofCycle]]+F196+F195=28*3,0,3),""))))))</f>
        <v/>
      </c>
      <c r="L197" s="1" t="str">
        <f>IF(טבלה1013[[#This Row],[וסת השבוע]]=1,IF(טבלה1013[[#This Row],[וסת השבוע וההפלגה ביחד]]=1,L196+1,0),IF(AND(טבלה1013[[#This Row],[CycleNumber]]&gt;B196,טבלה1013[[#This Row],[CycleNumber]]&gt;1),IF(טבלה1013[[#This Row],[וסת השבוע פעיל?]]&lt;&gt;"",L196+1,""),""))</f>
        <v/>
      </c>
      <c r="M197" s="1" t="str">
        <f>IF(AND(טבלה1013[[#This Row],[וסת השבוע פעיל?]]&lt;&gt;"",טבלה1013[[#This Row],[CycleNumber]]&lt;B198,B198&lt;&gt;"",טבלה1013[[#This Row],[וסת השבוע פעיל?]]&lt;3),IF(K198=0,IF(AND(טבלה1013[[#This Row],[וסת השבוע פעיל?]]&gt;0,I198=1),0,1),0),"")</f>
        <v/>
      </c>
      <c r="N197" s="1" t="str">
        <f t="shared" si="25"/>
        <v/>
      </c>
      <c r="O197" s="1" t="str">
        <f>IF(AND(טבלה1013[[#This Row],[חיזוי - שבוע]]=1,J198=1),1,"")</f>
        <v/>
      </c>
      <c r="P197" s="1" t="str">
        <f>IF(AND(טבלה1013[[#This Row],[חיזוי טוב עם הפלגה?]]=1,טבלה1013[[#This Row],[וסת קבוע אחרון]]&lt;&gt;28,X196=1),1,"")</f>
        <v/>
      </c>
      <c r="Q197" s="1" t="str">
        <f>IF(AND(טבלה1013[[#This Row],[וסת השבוע פעיל?]]&lt;3,OR(טבלה1013[[#This Row],[CycleNumber]]&gt;B198,B198="")),1,"")</f>
        <v/>
      </c>
      <c r="R197" s="1" t="str">
        <f>IF(טבלה1013[[#This Row],[האישה קבעה וסת שבוע?]]=1,IF(טבלה1013[[#This Row],[וסת השבוע פעיל?]]&lt;3,1,0),"")</f>
        <v/>
      </c>
      <c r="S1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7" s="1">
        <f t="shared" si="31"/>
        <v>0</v>
      </c>
      <c r="U197" s="1">
        <f t="shared" si="32"/>
        <v>0</v>
      </c>
      <c r="V197" s="1">
        <f t="shared" si="33"/>
        <v>0</v>
      </c>
      <c r="W197" s="1" t="str">
        <f>IF(טבלה1013[[#This Row],[3 הפלגות זהות]]="","",IF(טבלה1013[[#This Row],[3 הפלגות זהות]]=1,טבלה1013[[#This Row],[LengthofCycle]],W196))</f>
        <v/>
      </c>
      <c r="Y197" s="1" t="str">
        <f>IF(OR(טבלה1013[[#This Row],[הווסת פעיל?]]=0,טבלה1013[[#This Row],[הווסת פעיל?]]=""),"",SUM(Y196,טבלה1013[[#This Row],[הווסת פעיל?]]))</f>
        <v/>
      </c>
      <c r="Z197" s="1" t="str">
        <f>IF(AND(טבלה1013[[#This Row],[כמה מחזורים עד עקירה]]&lt;&gt;"",Y198=""),טבלה1013[[#This Row],[כמה מחזורים עד עקירה]],"")</f>
        <v/>
      </c>
      <c r="AA197" s="1" t="str">
        <f>IF(AND(טבלה1013[[#This Row],[הווסת פעיל?]]=1,טבלה1013[[#This Row],[וסת קבוע אחרון]]&lt;&gt;W196),טבלה1013[[#This Row],[וסת קבוע אחרון]],"")</f>
        <v/>
      </c>
      <c r="AB197" s="1" t="str">
        <f>IF(AND(טבלה1013[[#This Row],[הווסת פעיל?]]=1,X196=0,טבלה1013[[#This Row],[וסת קבוע אחרון]]=W196),טבלה1013[[#This Row],[וסת קבוע אחרון]],"")</f>
        <v/>
      </c>
      <c r="AC197" s="1" t="str">
        <f>IF(AND(טבלה1013[[#This Row],[הווסת פעיל?]]=1,X196=0,טבלה1013[[#This Row],[וסת קבוע אחרון]]&lt;&gt;W196),1,"")</f>
        <v/>
      </c>
      <c r="AD197" s="1" t="str">
        <f>IF(AND(טבלה1013[[#This Row],[הווסת פעיל?]]&lt;&gt;"",B198=1),טבלה1013[[#This Row],[CycleNumber]],"")</f>
        <v/>
      </c>
      <c r="AE197" s="1" t="str">
        <f>IF(AND(טבלה1013[[#This Row],[הווסת פעיל?]]&lt;&gt;"",X196=""),טבלה1013[[#This Row],[CycleNumber]],"")</f>
        <v/>
      </c>
      <c r="AF197" s="1" t="str">
        <f>IF(B198=1,"",IF(טבלה1013[[#This Row],[הווסת פעיל?]]=1,IF(טבלה1013[[#This Row],[וסת קבוע אחרון]]=F198,1,0),""))</f>
        <v/>
      </c>
      <c r="AG197" s="1" t="str">
        <f>IF(B198=1,"",IF(טבלה1013[[#This Row],[הווסת פעיל?]]=1,IF(OR(טבלה1013[[#This Row],[וסת קבוע אחרון]]=F198,F198=טבלה1013[[#This Row],[LengthofCycle]]),1,0),""))</f>
        <v/>
      </c>
      <c r="AH197" s="1" t="str">
        <f>IF(B198=1,"",IF(טבלה1013[[#This Row],[הווסת פעיל?]]=1,IF(OR(טבלה1013[[#This Row],[וסת קבוע אחרון]]=F198,F198=טבלה1013[[#This Row],[LengthofCycle]],AND(טבלה1013[[#This Row],[LengthofCycle]]&lt;&gt;טבלה1013[[#This Row],[וסת קבוע אחרון]],OR(F198=28,F198=29))),1,0),""))</f>
        <v/>
      </c>
      <c r="AI197" s="1" t="str">
        <f>IF(AND(טבלה1013[[#This Row],[הווסת פעיל?]]=1,B198=1),1,"")</f>
        <v/>
      </c>
      <c r="AJ197" s="4">
        <f>IF(AND(טבלה1013[[#This Row],[הווסת פעיל?]]&lt;&gt;1,B198&lt;&gt;1,B198&lt;&gt;""),IF(טבלה1013[[#This Row],[LengthofCycle]]=F198,1,0),"")</f>
        <v>0</v>
      </c>
      <c r="AK197" s="4">
        <f>IF(AND(טבלה1013[[#This Row],[הווסת פעיל?]]&lt;&gt;1,B198&lt;&gt;1,B198&lt;&gt;""),IF(OR(טבלה1013[[#This Row],[LengthofCycle]]=F198,F198=29),1,0),"")</f>
        <v>0</v>
      </c>
      <c r="AL197" s="4">
        <f>IF(AND(טבלה1013[[#This Row],[הווסת פעיל?]]&lt;&gt;1,B198&lt;&gt;1,B198&lt;&gt;""),IF(OR(טבלה1013[[#This Row],[LengthofCycle]]=F198,F198=29,F198=28),1,0),"")</f>
        <v>0</v>
      </c>
    </row>
    <row r="198" spans="1:38" x14ac:dyDescent="0.25">
      <c r="A198" s="1" t="s">
        <v>61</v>
      </c>
      <c r="B198" s="1">
        <v>7</v>
      </c>
      <c r="C198" s="1">
        <v>0</v>
      </c>
      <c r="D198" s="1">
        <v>1</v>
      </c>
      <c r="E198" s="1">
        <v>0</v>
      </c>
      <c r="F198" s="1">
        <v>32</v>
      </c>
      <c r="G198" s="1">
        <f>טבלה1013[[#This Row],[LengthofCycle]]+1</f>
        <v>33</v>
      </c>
      <c r="H198" s="1" t="str">
        <f>IF(IFERROR(LOOKUP(טבלה1013[[#This Row],[ClientID]],קביעויות[השבוע]),FALSE)=טבלה1013[[#This Row],[ClientID]],1,"")</f>
        <v/>
      </c>
      <c r="I198" s="1" t="str">
        <f>IF(AND(טבלה1013[[#This Row],[CycleNumber]]&gt;1,OR(B199="",טבלה1013[[#This Row],[CycleNumber]]&gt;B197)),IF(OR(AND(טבלה1013[[#This Row],[LengthofCycle]]=28,F197=28),AND(טבלה1013[[#This Row],[LengthofCycle]]=35,F197=35)),1,""),"")</f>
        <v/>
      </c>
      <c r="J198" s="1" t="str">
        <f>IF(AND(טבלה1013[[#This Row],[וסת השבוע]]=1,I197=1,טבלה1013[[#This Row],[CycleNumber]]&gt;B197),1,"")</f>
        <v/>
      </c>
      <c r="K198" s="1" t="str">
        <f>IF(טבלה1013[[#This Row],[CycleNumber]]=1,"",IF(טבלה1013[[#This Row],[וסת השבוע]]=1,0,IF(K197="","",IF(K197=0,IF(טבלה1013[[#This Row],[LengthofCycle]]=28,0,1),IF(K197=1,IF(טבלה1013[[#This Row],[LengthofCycle]]+F197=28*2,0,2),IF(K197=2,IF(טבלה1013[[#This Row],[LengthofCycle]]+F197+F196=28*3,0,3),""))))))</f>
        <v/>
      </c>
      <c r="L198" s="1" t="str">
        <f>IF(טבלה1013[[#This Row],[וסת השבוע]]=1,IF(טבלה1013[[#This Row],[וסת השבוע וההפלגה ביחד]]=1,L197+1,0),IF(AND(טבלה1013[[#This Row],[CycleNumber]]&gt;B197,טבלה1013[[#This Row],[CycleNumber]]&gt;1),IF(טבלה1013[[#This Row],[וסת השבוע פעיל?]]&lt;&gt;"",L197+1,""),""))</f>
        <v/>
      </c>
      <c r="M198" s="1" t="str">
        <f>IF(AND(טבלה1013[[#This Row],[וסת השבוע פעיל?]]&lt;&gt;"",טבלה1013[[#This Row],[CycleNumber]]&lt;B199,B199&lt;&gt;"",טבלה1013[[#This Row],[וסת השבוע פעיל?]]&lt;3),IF(K199=0,IF(AND(טבלה1013[[#This Row],[וסת השבוע פעיל?]]&gt;0,I199=1),0,1),0),"")</f>
        <v/>
      </c>
      <c r="N198" s="1" t="str">
        <f t="shared" si="25"/>
        <v/>
      </c>
      <c r="O198" s="1" t="str">
        <f>IF(AND(טבלה1013[[#This Row],[חיזוי - שבוע]]=1,J199=1),1,"")</f>
        <v/>
      </c>
      <c r="P198" s="1" t="str">
        <f>IF(AND(טבלה1013[[#This Row],[חיזוי טוב עם הפלגה?]]=1,טבלה1013[[#This Row],[וסת קבוע אחרון]]&lt;&gt;28,X197=1),1,"")</f>
        <v/>
      </c>
      <c r="Q198" s="1" t="str">
        <f>IF(AND(טבלה1013[[#This Row],[וסת השבוע פעיל?]]&lt;3,OR(טבלה1013[[#This Row],[CycleNumber]]&gt;B199,B199="")),1,"")</f>
        <v/>
      </c>
      <c r="R198" s="1" t="str">
        <f>IF(טבלה1013[[#This Row],[האישה קבעה וסת שבוע?]]=1,IF(טבלה1013[[#This Row],[וסת השבוע פעיל?]]&lt;3,1,0),"")</f>
        <v/>
      </c>
      <c r="S1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8" s="1">
        <f t="shared" si="31"/>
        <v>0</v>
      </c>
      <c r="U198" s="1">
        <f t="shared" si="32"/>
        <v>0</v>
      </c>
      <c r="V198" s="1">
        <f t="shared" si="33"/>
        <v>0</v>
      </c>
      <c r="W198" s="1" t="str">
        <f>IF(טבלה1013[[#This Row],[3 הפלגות זהות]]="","",IF(טבלה1013[[#This Row],[3 הפלגות זהות]]=1,טבלה1013[[#This Row],[LengthofCycle]],W197))</f>
        <v/>
      </c>
      <c r="Y198" s="1" t="str">
        <f>IF(OR(טבלה1013[[#This Row],[הווסת פעיל?]]=0,טבלה1013[[#This Row],[הווסת פעיל?]]=""),"",SUM(Y197,טבלה1013[[#This Row],[הווסת פעיל?]]))</f>
        <v/>
      </c>
      <c r="Z198" s="1" t="str">
        <f>IF(AND(טבלה1013[[#This Row],[כמה מחזורים עד עקירה]]&lt;&gt;"",Y199=""),טבלה1013[[#This Row],[כמה מחזורים עד עקירה]],"")</f>
        <v/>
      </c>
      <c r="AA198" s="1" t="str">
        <f>IF(AND(טבלה1013[[#This Row],[הווסת פעיל?]]=1,טבלה1013[[#This Row],[וסת קבוע אחרון]]&lt;&gt;W197),טבלה1013[[#This Row],[וסת קבוע אחרון]],"")</f>
        <v/>
      </c>
      <c r="AB198" s="1" t="str">
        <f>IF(AND(טבלה1013[[#This Row],[הווסת פעיל?]]=1,X197=0,טבלה1013[[#This Row],[וסת קבוע אחרון]]=W197),טבלה1013[[#This Row],[וסת קבוע אחרון]],"")</f>
        <v/>
      </c>
      <c r="AC198" s="1" t="str">
        <f>IF(AND(טבלה1013[[#This Row],[הווסת פעיל?]]=1,X197=0,טבלה1013[[#This Row],[וסת קבוע אחרון]]&lt;&gt;W197),1,"")</f>
        <v/>
      </c>
      <c r="AD198" s="1" t="str">
        <f>IF(AND(טבלה1013[[#This Row],[הווסת פעיל?]]&lt;&gt;"",B199=1),טבלה1013[[#This Row],[CycleNumber]],"")</f>
        <v/>
      </c>
      <c r="AE198" s="1" t="str">
        <f>IF(AND(טבלה1013[[#This Row],[הווסת פעיל?]]&lt;&gt;"",X197=""),טבלה1013[[#This Row],[CycleNumber]],"")</f>
        <v/>
      </c>
      <c r="AF198" s="1" t="str">
        <f>IF(B199=1,"",IF(טבלה1013[[#This Row],[הווסת פעיל?]]=1,IF(טבלה1013[[#This Row],[וסת קבוע אחרון]]=F199,1,0),""))</f>
        <v/>
      </c>
      <c r="AG198" s="1" t="str">
        <f>IF(B199=1,"",IF(טבלה1013[[#This Row],[הווסת פעיל?]]=1,IF(OR(טבלה1013[[#This Row],[וסת קבוע אחרון]]=F199,F199=טבלה1013[[#This Row],[LengthofCycle]]),1,0),""))</f>
        <v/>
      </c>
      <c r="AH198" s="1" t="str">
        <f>IF(B199=1,"",IF(טבלה1013[[#This Row],[הווסת פעיל?]]=1,IF(OR(טבלה1013[[#This Row],[וסת קבוע אחרון]]=F199,F199=טבלה1013[[#This Row],[LengthofCycle]],AND(טבלה1013[[#This Row],[LengthofCycle]]&lt;&gt;טבלה1013[[#This Row],[וסת קבוע אחרון]],OR(F199=28,F199=29))),1,0),""))</f>
        <v/>
      </c>
      <c r="AI198" s="1" t="str">
        <f>IF(AND(טבלה1013[[#This Row],[הווסת פעיל?]]=1,B199=1),1,"")</f>
        <v/>
      </c>
      <c r="AJ198" s="4">
        <f>IF(AND(טבלה1013[[#This Row],[הווסת פעיל?]]&lt;&gt;1,B199&lt;&gt;1,B199&lt;&gt;""),IF(טבלה1013[[#This Row],[LengthofCycle]]=F199,1,0),"")</f>
        <v>0</v>
      </c>
      <c r="AK198" s="4">
        <f>IF(AND(טבלה1013[[#This Row],[הווסת פעיל?]]&lt;&gt;1,B199&lt;&gt;1,B199&lt;&gt;""),IF(OR(טבלה1013[[#This Row],[LengthofCycle]]=F199,F199=29),1,0),"")</f>
        <v>1</v>
      </c>
      <c r="AL198" s="4">
        <f>IF(AND(טבלה1013[[#This Row],[הווסת פעיל?]]&lt;&gt;1,B199&lt;&gt;1,B199&lt;&gt;""),IF(OR(טבלה1013[[#This Row],[LengthofCycle]]=F199,F199=29,F199=28),1,0),"")</f>
        <v>1</v>
      </c>
    </row>
    <row r="199" spans="1:38" x14ac:dyDescent="0.25">
      <c r="A199" s="1" t="s">
        <v>61</v>
      </c>
      <c r="B199" s="1">
        <v>8</v>
      </c>
      <c r="C199" s="1">
        <v>0</v>
      </c>
      <c r="D199" s="1">
        <v>1</v>
      </c>
      <c r="E199" s="1">
        <v>0</v>
      </c>
      <c r="F199" s="1">
        <v>29</v>
      </c>
      <c r="G199" s="1">
        <f>טבלה1013[[#This Row],[LengthofCycle]]+1</f>
        <v>30</v>
      </c>
      <c r="H199" s="1" t="str">
        <f>IF(IFERROR(LOOKUP(טבלה1013[[#This Row],[ClientID]],קביעויות[השבוע]),FALSE)=טבלה1013[[#This Row],[ClientID]],1,"")</f>
        <v/>
      </c>
      <c r="I199" s="1" t="str">
        <f>IF(AND(טבלה1013[[#This Row],[CycleNumber]]&gt;1,OR(B200="",טבלה1013[[#This Row],[CycleNumber]]&gt;B198)),IF(OR(AND(טבלה1013[[#This Row],[LengthofCycle]]=28,F198=28),AND(טבלה1013[[#This Row],[LengthofCycle]]=35,F198=35)),1,""),"")</f>
        <v/>
      </c>
      <c r="J199" s="1" t="str">
        <f>IF(AND(טבלה1013[[#This Row],[וסת השבוע]]=1,I198=1,טבלה1013[[#This Row],[CycleNumber]]&gt;B198),1,"")</f>
        <v/>
      </c>
      <c r="K199" s="1" t="str">
        <f>IF(טבלה1013[[#This Row],[CycleNumber]]=1,"",IF(טבלה1013[[#This Row],[וסת השבוע]]=1,0,IF(K198="","",IF(K198=0,IF(טבלה1013[[#This Row],[LengthofCycle]]=28,0,1),IF(K198=1,IF(טבלה1013[[#This Row],[LengthofCycle]]+F198=28*2,0,2),IF(K198=2,IF(טבלה1013[[#This Row],[LengthofCycle]]+F198+F197=28*3,0,3),""))))))</f>
        <v/>
      </c>
      <c r="L199" s="1" t="str">
        <f>IF(טבלה1013[[#This Row],[וסת השבוע]]=1,IF(טבלה1013[[#This Row],[וסת השבוע וההפלגה ביחד]]=1,L198+1,0),IF(AND(טבלה1013[[#This Row],[CycleNumber]]&gt;B198,טבלה1013[[#This Row],[CycleNumber]]&gt;1),IF(טבלה1013[[#This Row],[וסת השבוע פעיל?]]&lt;&gt;"",L198+1,""),""))</f>
        <v/>
      </c>
      <c r="M199" s="1" t="str">
        <f>IF(AND(טבלה1013[[#This Row],[וסת השבוע פעיל?]]&lt;&gt;"",טבלה1013[[#This Row],[CycleNumber]]&lt;B200,B200&lt;&gt;"",טבלה1013[[#This Row],[וסת השבוע פעיל?]]&lt;3),IF(K200=0,IF(AND(טבלה1013[[#This Row],[וסת השבוע פעיל?]]&gt;0,I200=1),0,1),0),"")</f>
        <v/>
      </c>
      <c r="N199" s="1" t="str">
        <f t="shared" si="25"/>
        <v/>
      </c>
      <c r="O199" s="1" t="str">
        <f>IF(AND(טבלה1013[[#This Row],[חיזוי - שבוע]]=1,J200=1),1,"")</f>
        <v/>
      </c>
      <c r="P199" s="1" t="str">
        <f>IF(AND(טבלה1013[[#This Row],[חיזוי טוב עם הפלגה?]]=1,טבלה1013[[#This Row],[וסת קבוע אחרון]]&lt;&gt;28,X198=1),1,"")</f>
        <v/>
      </c>
      <c r="Q199" s="1" t="str">
        <f>IF(AND(טבלה1013[[#This Row],[וסת השבוע פעיל?]]&lt;3,OR(טבלה1013[[#This Row],[CycleNumber]]&gt;B200,B200="")),1,"")</f>
        <v/>
      </c>
      <c r="R199" s="1" t="str">
        <f>IF(טבלה1013[[#This Row],[האישה קבעה וסת שבוע?]]=1,IF(טבלה1013[[#This Row],[וסת השבוע פעיל?]]&lt;3,1,0),"")</f>
        <v/>
      </c>
      <c r="S1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99" s="1">
        <f t="shared" si="31"/>
        <v>0</v>
      </c>
      <c r="U199" s="1">
        <f t="shared" si="32"/>
        <v>0</v>
      </c>
      <c r="V199" s="1">
        <f t="shared" si="33"/>
        <v>0</v>
      </c>
      <c r="W199" s="1" t="str">
        <f>IF(טבלה1013[[#This Row],[3 הפלגות זהות]]="","",IF(טבלה1013[[#This Row],[3 הפלגות זהות]]=1,טבלה1013[[#This Row],[LengthofCycle]],W198))</f>
        <v/>
      </c>
      <c r="Y199" s="1" t="str">
        <f>IF(OR(טבלה1013[[#This Row],[הווסת פעיל?]]=0,טבלה1013[[#This Row],[הווסת פעיל?]]=""),"",SUM(Y198,טבלה1013[[#This Row],[הווסת פעיל?]]))</f>
        <v/>
      </c>
      <c r="Z199" s="1" t="str">
        <f>IF(AND(טבלה1013[[#This Row],[כמה מחזורים עד עקירה]]&lt;&gt;"",Y200=""),טבלה1013[[#This Row],[כמה מחזורים עד עקירה]],"")</f>
        <v/>
      </c>
      <c r="AA199" s="1" t="str">
        <f>IF(AND(טבלה1013[[#This Row],[הווסת פעיל?]]=1,טבלה1013[[#This Row],[וסת קבוע אחרון]]&lt;&gt;W198),טבלה1013[[#This Row],[וסת קבוע אחרון]],"")</f>
        <v/>
      </c>
      <c r="AB199" s="1" t="str">
        <f>IF(AND(טבלה1013[[#This Row],[הווסת פעיל?]]=1,X198=0,טבלה1013[[#This Row],[וסת קבוע אחרון]]=W198),טבלה1013[[#This Row],[וסת קבוע אחרון]],"")</f>
        <v/>
      </c>
      <c r="AC199" s="1" t="str">
        <f>IF(AND(טבלה1013[[#This Row],[הווסת פעיל?]]=1,X198=0,טבלה1013[[#This Row],[וסת קבוע אחרון]]&lt;&gt;W198),1,"")</f>
        <v/>
      </c>
      <c r="AD199" s="1" t="str">
        <f>IF(AND(טבלה1013[[#This Row],[הווסת פעיל?]]&lt;&gt;"",B200=1),טבלה1013[[#This Row],[CycleNumber]],"")</f>
        <v/>
      </c>
      <c r="AE199" s="1" t="str">
        <f>IF(AND(טבלה1013[[#This Row],[הווסת פעיל?]]&lt;&gt;"",X198=""),טבלה1013[[#This Row],[CycleNumber]],"")</f>
        <v/>
      </c>
      <c r="AF199" s="1" t="str">
        <f>IF(B200=1,"",IF(טבלה1013[[#This Row],[הווסת פעיל?]]=1,IF(טבלה1013[[#This Row],[וסת קבוע אחרון]]=F200,1,0),""))</f>
        <v/>
      </c>
      <c r="AG199" s="1" t="str">
        <f>IF(B200=1,"",IF(טבלה1013[[#This Row],[הווסת פעיל?]]=1,IF(OR(טבלה1013[[#This Row],[וסת קבוע אחרון]]=F200,F200=טבלה1013[[#This Row],[LengthofCycle]]),1,0),""))</f>
        <v/>
      </c>
      <c r="AH199" s="1" t="str">
        <f>IF(B200=1,"",IF(טבלה1013[[#This Row],[הווסת פעיל?]]=1,IF(OR(טבלה1013[[#This Row],[וסת קבוע אחרון]]=F200,F200=טבלה1013[[#This Row],[LengthofCycle]],AND(טבלה1013[[#This Row],[LengthofCycle]]&lt;&gt;טבלה1013[[#This Row],[וסת קבוע אחרון]],OR(F200=28,F200=29))),1,0),""))</f>
        <v/>
      </c>
      <c r="AI199" s="1" t="str">
        <f>IF(AND(טבלה1013[[#This Row],[הווסת פעיל?]]=1,B200=1),1,"")</f>
        <v/>
      </c>
      <c r="AJ199" s="4">
        <f>IF(AND(טבלה1013[[#This Row],[הווסת פעיל?]]&lt;&gt;1,B200&lt;&gt;1,B200&lt;&gt;""),IF(טבלה1013[[#This Row],[LengthofCycle]]=F200,1,0),"")</f>
        <v>0</v>
      </c>
      <c r="AK199" s="4">
        <f>IF(AND(טבלה1013[[#This Row],[הווסת פעיל?]]&lt;&gt;1,B200&lt;&gt;1,B200&lt;&gt;""),IF(OR(טבלה1013[[#This Row],[LengthofCycle]]=F200,F200=29),1,0),"")</f>
        <v>0</v>
      </c>
      <c r="AL199" s="4">
        <f>IF(AND(טבלה1013[[#This Row],[הווסת פעיל?]]&lt;&gt;1,B200&lt;&gt;1,B200&lt;&gt;""),IF(OR(טבלה1013[[#This Row],[LengthofCycle]]=F200,F200=29,F200=28),1,0),"")</f>
        <v>0</v>
      </c>
    </row>
    <row r="200" spans="1:38" x14ac:dyDescent="0.25">
      <c r="A200" s="1" t="s">
        <v>61</v>
      </c>
      <c r="B200" s="1">
        <v>9</v>
      </c>
      <c r="C200" s="1">
        <v>0</v>
      </c>
      <c r="D200" s="1">
        <v>1</v>
      </c>
      <c r="E200" s="1">
        <v>0</v>
      </c>
      <c r="F200" s="1">
        <v>26</v>
      </c>
      <c r="G200" s="1">
        <f>טבלה1013[[#This Row],[LengthofCycle]]+1</f>
        <v>27</v>
      </c>
      <c r="H200" s="1" t="str">
        <f>IF(IFERROR(LOOKUP(טבלה1013[[#This Row],[ClientID]],קביעויות[השבוע]),FALSE)=טבלה1013[[#This Row],[ClientID]],1,"")</f>
        <v/>
      </c>
      <c r="I200" s="1" t="str">
        <f>IF(AND(טבלה1013[[#This Row],[CycleNumber]]&gt;1,OR(B201="",טבלה1013[[#This Row],[CycleNumber]]&gt;B199)),IF(OR(AND(טבלה1013[[#This Row],[LengthofCycle]]=28,F199=28),AND(טבלה1013[[#This Row],[LengthofCycle]]=35,F199=35)),1,""),"")</f>
        <v/>
      </c>
      <c r="J200" s="1" t="str">
        <f>IF(AND(טבלה1013[[#This Row],[וסת השבוע]]=1,I199=1,טבלה1013[[#This Row],[CycleNumber]]&gt;B199),1,"")</f>
        <v/>
      </c>
      <c r="K200" s="1" t="str">
        <f>IF(טבלה1013[[#This Row],[CycleNumber]]=1,"",IF(טבלה1013[[#This Row],[וסת השבוע]]=1,0,IF(K199="","",IF(K199=0,IF(טבלה1013[[#This Row],[LengthofCycle]]=28,0,1),IF(K199=1,IF(טבלה1013[[#This Row],[LengthofCycle]]+F199=28*2,0,2),IF(K199=2,IF(טבלה1013[[#This Row],[LengthofCycle]]+F199+F198=28*3,0,3),""))))))</f>
        <v/>
      </c>
      <c r="L200" s="1" t="str">
        <f>IF(טבלה1013[[#This Row],[וסת השבוע]]=1,IF(טבלה1013[[#This Row],[וסת השבוע וההפלגה ביחד]]=1,L199+1,0),IF(AND(טבלה1013[[#This Row],[CycleNumber]]&gt;B199,טבלה1013[[#This Row],[CycleNumber]]&gt;1),IF(טבלה1013[[#This Row],[וסת השבוע פעיל?]]&lt;&gt;"",L199+1,""),""))</f>
        <v/>
      </c>
      <c r="M200" s="1" t="str">
        <f>IF(AND(טבלה1013[[#This Row],[וסת השבוע פעיל?]]&lt;&gt;"",טבלה1013[[#This Row],[CycleNumber]]&lt;B201,B201&lt;&gt;"",טבלה1013[[#This Row],[וסת השבוע פעיל?]]&lt;3),IF(K201=0,IF(AND(טבלה1013[[#This Row],[וסת השבוע פעיל?]]&gt;0,I201=1),0,1),0),"")</f>
        <v/>
      </c>
      <c r="N200" s="1" t="str">
        <f t="shared" si="25"/>
        <v/>
      </c>
      <c r="O200" s="1" t="str">
        <f>IF(AND(טבלה1013[[#This Row],[חיזוי - שבוע]]=1,J201=1),1,"")</f>
        <v/>
      </c>
      <c r="P200" s="1" t="str">
        <f>IF(AND(טבלה1013[[#This Row],[חיזוי טוב עם הפלגה?]]=1,טבלה1013[[#This Row],[וסת קבוע אחרון]]&lt;&gt;28,X199=1),1,"")</f>
        <v/>
      </c>
      <c r="Q200" s="1" t="str">
        <f>IF(AND(טבלה1013[[#This Row],[וסת השבוע פעיל?]]&lt;3,OR(טבלה1013[[#This Row],[CycleNumber]]&gt;B201,B201="")),1,"")</f>
        <v/>
      </c>
      <c r="R200" s="1" t="str">
        <f>IF(טבלה1013[[#This Row],[האישה קבעה וסת שבוע?]]=1,IF(טבלה1013[[#This Row],[וסת השבוע פעיל?]]&lt;3,1,0),"")</f>
        <v/>
      </c>
      <c r="S2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0" s="1">
        <f t="shared" si="31"/>
        <v>0</v>
      </c>
      <c r="U200" s="1">
        <f t="shared" si="32"/>
        <v>0</v>
      </c>
      <c r="V200" s="1">
        <f t="shared" si="33"/>
        <v>0</v>
      </c>
      <c r="W200" s="1" t="str">
        <f>IF(טבלה1013[[#This Row],[3 הפלגות זהות]]="","",IF(טבלה1013[[#This Row],[3 הפלגות זהות]]=1,טבלה1013[[#This Row],[LengthofCycle]],W199))</f>
        <v/>
      </c>
      <c r="Y200" s="1" t="str">
        <f>IF(OR(טבלה1013[[#This Row],[הווסת פעיל?]]=0,טבלה1013[[#This Row],[הווסת פעיל?]]=""),"",SUM(Y199,טבלה1013[[#This Row],[הווסת פעיל?]]))</f>
        <v/>
      </c>
      <c r="Z200" s="1" t="str">
        <f>IF(AND(טבלה1013[[#This Row],[כמה מחזורים עד עקירה]]&lt;&gt;"",Y201=""),טבלה1013[[#This Row],[כמה מחזורים עד עקירה]],"")</f>
        <v/>
      </c>
      <c r="AA200" s="1" t="str">
        <f>IF(AND(טבלה1013[[#This Row],[הווסת פעיל?]]=1,טבלה1013[[#This Row],[וסת קבוע אחרון]]&lt;&gt;W199),טבלה1013[[#This Row],[וסת קבוע אחרון]],"")</f>
        <v/>
      </c>
      <c r="AB200" s="1" t="str">
        <f>IF(AND(טבלה1013[[#This Row],[הווסת פעיל?]]=1,X199=0,טבלה1013[[#This Row],[וסת קבוע אחרון]]=W199),טבלה1013[[#This Row],[וסת קבוע אחרון]],"")</f>
        <v/>
      </c>
      <c r="AC200" s="1" t="str">
        <f>IF(AND(טבלה1013[[#This Row],[הווסת פעיל?]]=1,X199=0,טבלה1013[[#This Row],[וסת קבוע אחרון]]&lt;&gt;W199),1,"")</f>
        <v/>
      </c>
      <c r="AD200" s="1" t="str">
        <f>IF(AND(טבלה1013[[#This Row],[הווסת פעיל?]]&lt;&gt;"",B201=1),טבלה1013[[#This Row],[CycleNumber]],"")</f>
        <v/>
      </c>
      <c r="AE200" s="1" t="str">
        <f>IF(AND(טבלה1013[[#This Row],[הווסת פעיל?]]&lt;&gt;"",X199=""),טבלה1013[[#This Row],[CycleNumber]],"")</f>
        <v/>
      </c>
      <c r="AF200" s="1" t="str">
        <f>IF(B201=1,"",IF(טבלה1013[[#This Row],[הווסת פעיל?]]=1,IF(טבלה1013[[#This Row],[וסת קבוע אחרון]]=F201,1,0),""))</f>
        <v/>
      </c>
      <c r="AG200" s="1" t="str">
        <f>IF(B201=1,"",IF(טבלה1013[[#This Row],[הווסת פעיל?]]=1,IF(OR(טבלה1013[[#This Row],[וסת קבוע אחרון]]=F201,F201=טבלה1013[[#This Row],[LengthofCycle]]),1,0),""))</f>
        <v/>
      </c>
      <c r="AH200" s="1" t="str">
        <f>IF(B201=1,"",IF(טבלה1013[[#This Row],[הווסת פעיל?]]=1,IF(OR(טבלה1013[[#This Row],[וסת קבוע אחרון]]=F201,F201=טבלה1013[[#This Row],[LengthofCycle]],AND(טבלה1013[[#This Row],[LengthofCycle]]&lt;&gt;טבלה1013[[#This Row],[וסת קבוע אחרון]],OR(F201=28,F201=29))),1,0),""))</f>
        <v/>
      </c>
      <c r="AI200" s="1" t="str">
        <f>IF(AND(טבלה1013[[#This Row],[הווסת פעיל?]]=1,B201=1),1,"")</f>
        <v/>
      </c>
      <c r="AJ200" s="4">
        <f>IF(AND(טבלה1013[[#This Row],[הווסת פעיל?]]&lt;&gt;1,B201&lt;&gt;1,B201&lt;&gt;""),IF(טבלה1013[[#This Row],[LengthofCycle]]=F201,1,0),"")</f>
        <v>0</v>
      </c>
      <c r="AK200" s="4">
        <f>IF(AND(טבלה1013[[#This Row],[הווסת פעיל?]]&lt;&gt;1,B201&lt;&gt;1,B201&lt;&gt;""),IF(OR(טבלה1013[[#This Row],[LengthofCycle]]=F201,F201=29),1,0),"")</f>
        <v>0</v>
      </c>
      <c r="AL200" s="4">
        <f>IF(AND(טבלה1013[[#This Row],[הווסת פעיל?]]&lt;&gt;1,B201&lt;&gt;1,B201&lt;&gt;""),IF(OR(טבלה1013[[#This Row],[LengthofCycle]]=F201,F201=29,F201=28),1,0),"")</f>
        <v>0</v>
      </c>
    </row>
    <row r="201" spans="1:38" x14ac:dyDescent="0.25">
      <c r="A201" s="1" t="s">
        <v>61</v>
      </c>
      <c r="B201" s="1">
        <v>10</v>
      </c>
      <c r="C201" s="1">
        <v>0</v>
      </c>
      <c r="D201" s="1">
        <v>0</v>
      </c>
      <c r="E201" s="1">
        <v>0</v>
      </c>
      <c r="F201" s="1">
        <v>31</v>
      </c>
      <c r="G201" s="1">
        <f>טבלה1013[[#This Row],[LengthofCycle]]+1</f>
        <v>32</v>
      </c>
      <c r="H201" s="1" t="str">
        <f>IF(IFERROR(LOOKUP(טבלה1013[[#This Row],[ClientID]],קביעויות[השבוע]),FALSE)=טבלה1013[[#This Row],[ClientID]],1,"")</f>
        <v/>
      </c>
      <c r="I201" s="1" t="str">
        <f>IF(AND(טבלה1013[[#This Row],[CycleNumber]]&gt;1,OR(B202="",טבלה1013[[#This Row],[CycleNumber]]&gt;B200)),IF(OR(AND(טבלה1013[[#This Row],[LengthofCycle]]=28,F200=28),AND(טבלה1013[[#This Row],[LengthofCycle]]=35,F200=35)),1,""),"")</f>
        <v/>
      </c>
      <c r="J201" s="1" t="str">
        <f>IF(AND(טבלה1013[[#This Row],[וסת השבוע]]=1,I200=1,טבלה1013[[#This Row],[CycleNumber]]&gt;B200),1,"")</f>
        <v/>
      </c>
      <c r="K201" s="1" t="str">
        <f>IF(טבלה1013[[#This Row],[CycleNumber]]=1,"",IF(טבלה1013[[#This Row],[וסת השבוע]]=1,0,IF(K200="","",IF(K200=0,IF(טבלה1013[[#This Row],[LengthofCycle]]=28,0,1),IF(K200=1,IF(טבלה1013[[#This Row],[LengthofCycle]]+F200=28*2,0,2),IF(K200=2,IF(טבלה1013[[#This Row],[LengthofCycle]]+F200+F199=28*3,0,3),""))))))</f>
        <v/>
      </c>
      <c r="L201" s="1" t="str">
        <f>IF(טבלה1013[[#This Row],[וסת השבוע]]=1,IF(טבלה1013[[#This Row],[וסת השבוע וההפלגה ביחד]]=1,L200+1,0),IF(AND(טבלה1013[[#This Row],[CycleNumber]]&gt;B200,טבלה1013[[#This Row],[CycleNumber]]&gt;1),IF(טבלה1013[[#This Row],[וסת השבוע פעיל?]]&lt;&gt;"",L200+1,""),""))</f>
        <v/>
      </c>
      <c r="M201" s="1" t="str">
        <f>IF(AND(טבלה1013[[#This Row],[וסת השבוע פעיל?]]&lt;&gt;"",טבלה1013[[#This Row],[CycleNumber]]&lt;B202,B202&lt;&gt;"",טבלה1013[[#This Row],[וסת השבוע פעיל?]]&lt;3),IF(K202=0,IF(AND(טבלה1013[[#This Row],[וסת השבוע פעיל?]]&gt;0,I202=1),0,1),0),"")</f>
        <v/>
      </c>
      <c r="N201" s="1" t="str">
        <f t="shared" si="25"/>
        <v/>
      </c>
      <c r="O201" s="1" t="str">
        <f>IF(AND(טבלה1013[[#This Row],[חיזוי - שבוע]]=1,J202=1),1,"")</f>
        <v/>
      </c>
      <c r="P201" s="1" t="str">
        <f>IF(AND(טבלה1013[[#This Row],[חיזוי טוב עם הפלגה?]]=1,טבלה1013[[#This Row],[וסת קבוע אחרון]]&lt;&gt;28,X200=1),1,"")</f>
        <v/>
      </c>
      <c r="Q201" s="1" t="str">
        <f>IF(AND(טבלה1013[[#This Row],[וסת השבוע פעיל?]]&lt;3,OR(טבלה1013[[#This Row],[CycleNumber]]&gt;B202,B202="")),1,"")</f>
        <v/>
      </c>
      <c r="R201" s="1" t="str">
        <f>IF(טבלה1013[[#This Row],[האישה קבעה וסת שבוע?]]=1,IF(טבלה1013[[#This Row],[וסת השבוע פעיל?]]&lt;3,1,0),"")</f>
        <v/>
      </c>
      <c r="S2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1" s="1">
        <f t="shared" si="31"/>
        <v>0</v>
      </c>
      <c r="U201" s="1">
        <f t="shared" si="32"/>
        <v>0</v>
      </c>
      <c r="V201" s="1">
        <f t="shared" si="33"/>
        <v>0</v>
      </c>
      <c r="W201" s="1" t="str">
        <f>IF(טבלה1013[[#This Row],[3 הפלגות זהות]]="","",IF(טבלה1013[[#This Row],[3 הפלגות זהות]]=1,טבלה1013[[#This Row],[LengthofCycle]],W200))</f>
        <v/>
      </c>
      <c r="Y201" s="1" t="str">
        <f>IF(OR(טבלה1013[[#This Row],[הווסת פעיל?]]=0,טבלה1013[[#This Row],[הווסת פעיל?]]=""),"",SUM(Y200,טבלה1013[[#This Row],[הווסת פעיל?]]))</f>
        <v/>
      </c>
      <c r="Z201" s="1" t="str">
        <f>IF(AND(טבלה1013[[#This Row],[כמה מחזורים עד עקירה]]&lt;&gt;"",Y202=""),טבלה1013[[#This Row],[כמה מחזורים עד עקירה]],"")</f>
        <v/>
      </c>
      <c r="AA201" s="1" t="str">
        <f>IF(AND(טבלה1013[[#This Row],[הווסת פעיל?]]=1,טבלה1013[[#This Row],[וסת קבוע אחרון]]&lt;&gt;W200),טבלה1013[[#This Row],[וסת קבוע אחרון]],"")</f>
        <v/>
      </c>
      <c r="AB201" s="1" t="str">
        <f>IF(AND(טבלה1013[[#This Row],[הווסת פעיל?]]=1,X200=0,טבלה1013[[#This Row],[וסת קבוע אחרון]]=W200),טבלה1013[[#This Row],[וסת קבוע אחרון]],"")</f>
        <v/>
      </c>
      <c r="AC201" s="1" t="str">
        <f>IF(AND(טבלה1013[[#This Row],[הווסת פעיל?]]=1,X200=0,טבלה1013[[#This Row],[וסת קבוע אחרון]]&lt;&gt;W200),1,"")</f>
        <v/>
      </c>
      <c r="AD201" s="1" t="str">
        <f>IF(AND(טבלה1013[[#This Row],[הווסת פעיל?]]&lt;&gt;"",B202=1),טבלה1013[[#This Row],[CycleNumber]],"")</f>
        <v/>
      </c>
      <c r="AE201" s="1" t="str">
        <f>IF(AND(טבלה1013[[#This Row],[הווסת פעיל?]]&lt;&gt;"",X200=""),טבלה1013[[#This Row],[CycleNumber]],"")</f>
        <v/>
      </c>
      <c r="AF201" s="1" t="str">
        <f>IF(B202=1,"",IF(טבלה1013[[#This Row],[הווסת פעיל?]]=1,IF(טבלה1013[[#This Row],[וסת קבוע אחרון]]=F202,1,0),""))</f>
        <v/>
      </c>
      <c r="AG201" s="1" t="str">
        <f>IF(B202=1,"",IF(טבלה1013[[#This Row],[הווסת פעיל?]]=1,IF(OR(טבלה1013[[#This Row],[וסת קבוע אחרון]]=F202,F202=טבלה1013[[#This Row],[LengthofCycle]]),1,0),""))</f>
        <v/>
      </c>
      <c r="AH201" s="1" t="str">
        <f>IF(B202=1,"",IF(טבלה1013[[#This Row],[הווסת פעיל?]]=1,IF(OR(טבלה1013[[#This Row],[וסת קבוע אחרון]]=F202,F202=טבלה1013[[#This Row],[LengthofCycle]],AND(טבלה1013[[#This Row],[LengthofCycle]]&lt;&gt;טבלה1013[[#This Row],[וסת קבוע אחרון]],OR(F202=28,F202=29))),1,0),""))</f>
        <v/>
      </c>
      <c r="AI201" s="1" t="str">
        <f>IF(AND(טבלה1013[[#This Row],[הווסת פעיל?]]=1,B202=1),1,"")</f>
        <v/>
      </c>
      <c r="AJ201" s="4" t="str">
        <f>IF(AND(טבלה1013[[#This Row],[הווסת פעיל?]]&lt;&gt;1,B202&lt;&gt;1,B202&lt;&gt;""),IF(טבלה1013[[#This Row],[LengthofCycle]]=F202,1,0),"")</f>
        <v/>
      </c>
      <c r="AK201" s="4" t="str">
        <f>IF(AND(טבלה1013[[#This Row],[הווסת פעיל?]]&lt;&gt;1,B202&lt;&gt;1,B202&lt;&gt;""),IF(OR(טבלה1013[[#This Row],[LengthofCycle]]=F202,F202=29),1,0),"")</f>
        <v/>
      </c>
      <c r="AL201" s="4" t="str">
        <f>IF(AND(טבלה1013[[#This Row],[הווסת פעיל?]]&lt;&gt;1,B202&lt;&gt;1,B202&lt;&gt;""),IF(OR(טבלה1013[[#This Row],[LengthofCycle]]=F202,F202=29,F202=28),1,0),"")</f>
        <v/>
      </c>
    </row>
    <row r="202" spans="1:38" x14ac:dyDescent="0.25">
      <c r="A202" s="1" t="s">
        <v>62</v>
      </c>
      <c r="B202" s="1">
        <v>1</v>
      </c>
      <c r="C202" s="1">
        <v>0</v>
      </c>
      <c r="D202" s="1">
        <v>1</v>
      </c>
      <c r="E202" s="1">
        <v>0</v>
      </c>
      <c r="F202" s="1">
        <v>24</v>
      </c>
      <c r="G202" s="1">
        <f>טבלה1013[[#This Row],[LengthofCycle]]+1</f>
        <v>25</v>
      </c>
      <c r="H202" s="1" t="str">
        <f>IF(IFERROR(LOOKUP(טבלה1013[[#This Row],[ClientID]],קביעויות[השבוע]),FALSE)=טבלה1013[[#This Row],[ClientID]],1,"")</f>
        <v/>
      </c>
      <c r="I202" s="1" t="str">
        <f>IF(AND(טבלה1013[[#This Row],[CycleNumber]]&gt;1,OR(B203="",טבלה1013[[#This Row],[CycleNumber]]&gt;B201)),IF(OR(AND(טבלה1013[[#This Row],[LengthofCycle]]=28,F201=28),AND(טבלה1013[[#This Row],[LengthofCycle]]=35,F201=35)),1,""),"")</f>
        <v/>
      </c>
      <c r="J202" s="1" t="str">
        <f>IF(AND(טבלה1013[[#This Row],[וסת השבוע]]=1,I201=1,טבלה1013[[#This Row],[CycleNumber]]&gt;B201),1,"")</f>
        <v/>
      </c>
      <c r="K202" s="1" t="str">
        <f>IF(טבלה1013[[#This Row],[CycleNumber]]=1,"",IF(טבלה1013[[#This Row],[וסת השבוע]]=1,0,IF(K201="","",IF(K201=0,IF(טבלה1013[[#This Row],[LengthofCycle]]=28,0,1),IF(K201=1,IF(טבלה1013[[#This Row],[LengthofCycle]]+F201=28*2,0,2),IF(K201=2,IF(טבלה1013[[#This Row],[LengthofCycle]]+F201+F200=28*3,0,3),""))))))</f>
        <v/>
      </c>
      <c r="L202" s="1" t="str">
        <f>IF(טבלה1013[[#This Row],[וסת השבוע]]=1,IF(טבלה1013[[#This Row],[וסת השבוע וההפלגה ביחד]]=1,L201+1,0),IF(AND(טבלה1013[[#This Row],[CycleNumber]]&gt;B201,טבלה1013[[#This Row],[CycleNumber]]&gt;1),IF(טבלה1013[[#This Row],[וסת השבוע פעיל?]]&lt;&gt;"",L201+1,""),""))</f>
        <v/>
      </c>
      <c r="M202" s="1" t="str">
        <f>IF(AND(טבלה1013[[#This Row],[וסת השבוע פעיל?]]&lt;&gt;"",טבלה1013[[#This Row],[CycleNumber]]&lt;B203,B203&lt;&gt;"",טבלה1013[[#This Row],[וסת השבוע פעיל?]]&lt;3),IF(K203=0,IF(AND(טבלה1013[[#This Row],[וסת השבוע פעיל?]]&gt;0,I203=1),0,1),0),"")</f>
        <v/>
      </c>
      <c r="N202" s="1" t="str">
        <f t="shared" si="25"/>
        <v/>
      </c>
      <c r="O202" s="1" t="str">
        <f>IF(AND(טבלה1013[[#This Row],[חיזוי - שבוע]]=1,J203=1),1,"")</f>
        <v/>
      </c>
      <c r="P202" s="1" t="str">
        <f>IF(AND(טבלה1013[[#This Row],[חיזוי טוב עם הפלגה?]]=1,טבלה1013[[#This Row],[וסת קבוע אחרון]]&lt;&gt;28,X201=1),1,"")</f>
        <v/>
      </c>
      <c r="Q202" s="1" t="str">
        <f>IF(AND(טבלה1013[[#This Row],[וסת השבוע פעיל?]]&lt;3,OR(טבלה1013[[#This Row],[CycleNumber]]&gt;B203,B203="")),1,"")</f>
        <v/>
      </c>
      <c r="R202" s="1" t="str">
        <f>IF(טבלה1013[[#This Row],[האישה קבעה וסת שבוע?]]=1,IF(טבלה1013[[#This Row],[וסת השבוע פעיל?]]&lt;3,1,0),"")</f>
        <v/>
      </c>
      <c r="S2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2" s="1" t="str">
        <f t="shared" si="31"/>
        <v/>
      </c>
      <c r="U202" s="1" t="str">
        <f t="shared" si="32"/>
        <v/>
      </c>
      <c r="V202" s="1" t="str">
        <f t="shared" si="33"/>
        <v/>
      </c>
      <c r="W202" s="1" t="str">
        <f>IF(טבלה1013[[#This Row],[3 הפלגות זהות]]="","",IF(טבלה1013[[#This Row],[3 הפלגות זהות]]=1,טבלה1013[[#This Row],[LengthofCycle]],W201))</f>
        <v/>
      </c>
      <c r="Y202" s="1" t="str">
        <f>IF(OR(טבלה1013[[#This Row],[הווסת פעיל?]]=0,טבלה1013[[#This Row],[הווסת פעיל?]]=""),"",SUM(Y201,טבלה1013[[#This Row],[הווסת פעיל?]]))</f>
        <v/>
      </c>
      <c r="Z202" s="1" t="str">
        <f>IF(AND(טבלה1013[[#This Row],[כמה מחזורים עד עקירה]]&lt;&gt;"",Y203=""),טבלה1013[[#This Row],[כמה מחזורים עד עקירה]],"")</f>
        <v/>
      </c>
      <c r="AA202" s="1" t="str">
        <f>IF(AND(טבלה1013[[#This Row],[הווסת פעיל?]]=1,טבלה1013[[#This Row],[וסת קבוע אחרון]]&lt;&gt;W201),טבלה1013[[#This Row],[וסת קבוע אחרון]],"")</f>
        <v/>
      </c>
      <c r="AB202" s="1" t="str">
        <f>IF(AND(טבלה1013[[#This Row],[הווסת פעיל?]]=1,X201=0,טבלה1013[[#This Row],[וסת קבוע אחרון]]=W201),טבלה1013[[#This Row],[וסת קבוע אחרון]],"")</f>
        <v/>
      </c>
      <c r="AC202" s="1" t="str">
        <f>IF(AND(טבלה1013[[#This Row],[הווסת פעיל?]]=1,X201=0,טבלה1013[[#This Row],[וסת קבוע אחרון]]&lt;&gt;W201),1,"")</f>
        <v/>
      </c>
      <c r="AD202" s="1" t="str">
        <f>IF(AND(טבלה1013[[#This Row],[הווסת פעיל?]]&lt;&gt;"",B203=1),טבלה1013[[#This Row],[CycleNumber]],"")</f>
        <v/>
      </c>
      <c r="AE202" s="1" t="str">
        <f>IF(AND(טבלה1013[[#This Row],[הווסת פעיל?]]&lt;&gt;"",X201=""),טבלה1013[[#This Row],[CycleNumber]],"")</f>
        <v/>
      </c>
      <c r="AF202" s="1" t="str">
        <f>IF(B203=1,"",IF(טבלה1013[[#This Row],[הווסת פעיל?]]=1,IF(טבלה1013[[#This Row],[וסת קבוע אחרון]]=F203,1,0),""))</f>
        <v/>
      </c>
      <c r="AG202" s="1" t="str">
        <f>IF(B203=1,"",IF(טבלה1013[[#This Row],[הווסת פעיל?]]=1,IF(OR(טבלה1013[[#This Row],[וסת קבוע אחרון]]=F203,F203=טבלה1013[[#This Row],[LengthofCycle]]),1,0),""))</f>
        <v/>
      </c>
      <c r="AH202" s="1" t="str">
        <f>IF(B203=1,"",IF(טבלה1013[[#This Row],[הווסת פעיל?]]=1,IF(OR(טבלה1013[[#This Row],[וסת קבוע אחרון]]=F203,F203=טבלה1013[[#This Row],[LengthofCycle]],AND(טבלה1013[[#This Row],[LengthofCycle]]&lt;&gt;טבלה1013[[#This Row],[וסת קבוע אחרון]],OR(F203=28,F203=29))),1,0),""))</f>
        <v/>
      </c>
      <c r="AI202" s="1" t="str">
        <f>IF(AND(טבלה1013[[#This Row],[הווסת פעיל?]]=1,B203=1),1,"")</f>
        <v/>
      </c>
      <c r="AJ202" s="4">
        <f>IF(AND(טבלה1013[[#This Row],[הווסת פעיל?]]&lt;&gt;1,B203&lt;&gt;1,B203&lt;&gt;""),IF(טבלה1013[[#This Row],[LengthofCycle]]=F203,1,0),"")</f>
        <v>0</v>
      </c>
      <c r="AK202" s="4">
        <f>IF(AND(טבלה1013[[#This Row],[הווסת פעיל?]]&lt;&gt;1,B203&lt;&gt;1,B203&lt;&gt;""),IF(OR(טבלה1013[[#This Row],[LengthofCycle]]=F203,F203=29),1,0),"")</f>
        <v>0</v>
      </c>
      <c r="AL202" s="4">
        <f>IF(AND(טבלה1013[[#This Row],[הווסת פעיל?]]&lt;&gt;1,B203&lt;&gt;1,B203&lt;&gt;""),IF(OR(טבלה1013[[#This Row],[LengthofCycle]]=F203,F203=29,F203=28),1,0),"")</f>
        <v>0</v>
      </c>
    </row>
    <row r="203" spans="1:38" x14ac:dyDescent="0.25">
      <c r="A203" s="1" t="s">
        <v>62</v>
      </c>
      <c r="B203" s="1">
        <v>2</v>
      </c>
      <c r="C203" s="1">
        <v>0</v>
      </c>
      <c r="D203" s="1">
        <v>1</v>
      </c>
      <c r="E203" s="1">
        <v>0</v>
      </c>
      <c r="F203" s="1">
        <v>26</v>
      </c>
      <c r="G203" s="1">
        <f>טבלה1013[[#This Row],[LengthofCycle]]+1</f>
        <v>27</v>
      </c>
      <c r="H203" s="1" t="str">
        <f>IF(IFERROR(LOOKUP(טבלה1013[[#This Row],[ClientID]],קביעויות[השבוע]),FALSE)=טבלה1013[[#This Row],[ClientID]],1,"")</f>
        <v/>
      </c>
      <c r="I203" s="1" t="str">
        <f>IF(AND(טבלה1013[[#This Row],[CycleNumber]]&gt;1,OR(B204="",טבלה1013[[#This Row],[CycleNumber]]&gt;B202)),IF(OR(AND(טבלה1013[[#This Row],[LengthofCycle]]=28,F202=28),AND(טבלה1013[[#This Row],[LengthofCycle]]=35,F202=35)),1,""),"")</f>
        <v/>
      </c>
      <c r="J203" s="1" t="str">
        <f>IF(AND(טבלה1013[[#This Row],[וסת השבוע]]=1,I202=1,טבלה1013[[#This Row],[CycleNumber]]&gt;B202),1,"")</f>
        <v/>
      </c>
      <c r="K203" s="1" t="str">
        <f>IF(טבלה1013[[#This Row],[CycleNumber]]=1,"",IF(טבלה1013[[#This Row],[וסת השבוע]]=1,0,IF(K202="","",IF(K202=0,IF(טבלה1013[[#This Row],[LengthofCycle]]=28,0,1),IF(K202=1,IF(טבלה1013[[#This Row],[LengthofCycle]]+F202=28*2,0,2),IF(K202=2,IF(טבלה1013[[#This Row],[LengthofCycle]]+F202+F201=28*3,0,3),""))))))</f>
        <v/>
      </c>
      <c r="L203" s="1" t="str">
        <f>IF(טבלה1013[[#This Row],[וסת השבוע]]=1,IF(טבלה1013[[#This Row],[וסת השבוע וההפלגה ביחד]]=1,L202+1,0),IF(AND(טבלה1013[[#This Row],[CycleNumber]]&gt;B202,טבלה1013[[#This Row],[CycleNumber]]&gt;1),IF(טבלה1013[[#This Row],[וסת השבוע פעיל?]]&lt;&gt;"",L202+1,""),""))</f>
        <v/>
      </c>
      <c r="M203" s="1" t="str">
        <f>IF(AND(טבלה1013[[#This Row],[וסת השבוע פעיל?]]&lt;&gt;"",טבלה1013[[#This Row],[CycleNumber]]&lt;B204,B204&lt;&gt;"",טבלה1013[[#This Row],[וסת השבוע פעיל?]]&lt;3),IF(K204=0,IF(AND(טבלה1013[[#This Row],[וסת השבוע פעיל?]]&gt;0,I204=1),0,1),0),"")</f>
        <v/>
      </c>
      <c r="N203" s="1" t="str">
        <f t="shared" si="25"/>
        <v/>
      </c>
      <c r="O203" s="1" t="str">
        <f>IF(AND(טבלה1013[[#This Row],[חיזוי - שבוע]]=1,J204=1),1,"")</f>
        <v/>
      </c>
      <c r="P203" s="1" t="str">
        <f>IF(AND(טבלה1013[[#This Row],[חיזוי טוב עם הפלגה?]]=1,טבלה1013[[#This Row],[וסת קבוע אחרון]]&lt;&gt;28,X202=1),1,"")</f>
        <v/>
      </c>
      <c r="Q203" s="1" t="str">
        <f>IF(AND(טבלה1013[[#This Row],[וסת השבוע פעיל?]]&lt;3,OR(טבלה1013[[#This Row],[CycleNumber]]&gt;B204,B204="")),1,"")</f>
        <v/>
      </c>
      <c r="R203" s="1" t="str">
        <f>IF(טבלה1013[[#This Row],[האישה קבעה וסת שבוע?]]=1,IF(טבלה1013[[#This Row],[וסת השבוע פעיל?]]&lt;3,1,0),"")</f>
        <v/>
      </c>
      <c r="S2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3" s="1" t="str">
        <f t="shared" si="31"/>
        <v/>
      </c>
      <c r="U203" s="1" t="str">
        <f t="shared" si="32"/>
        <v/>
      </c>
      <c r="V203" s="1" t="str">
        <f t="shared" si="33"/>
        <v/>
      </c>
      <c r="W203" s="1" t="str">
        <f>IF(טבלה1013[[#This Row],[3 הפלגות זהות]]="","",IF(טבלה1013[[#This Row],[3 הפלגות זהות]]=1,טבלה1013[[#This Row],[LengthofCycle]],W202))</f>
        <v/>
      </c>
      <c r="Y203" s="1" t="str">
        <f>IF(OR(טבלה1013[[#This Row],[הווסת פעיל?]]=0,טבלה1013[[#This Row],[הווסת פעיל?]]=""),"",SUM(Y202,טבלה1013[[#This Row],[הווסת פעיל?]]))</f>
        <v/>
      </c>
      <c r="Z203" s="1" t="str">
        <f>IF(AND(טבלה1013[[#This Row],[כמה מחזורים עד עקירה]]&lt;&gt;"",Y204=""),טבלה1013[[#This Row],[כמה מחזורים עד עקירה]],"")</f>
        <v/>
      </c>
      <c r="AA203" s="1" t="str">
        <f>IF(AND(טבלה1013[[#This Row],[הווסת פעיל?]]=1,טבלה1013[[#This Row],[וסת קבוע אחרון]]&lt;&gt;W202),טבלה1013[[#This Row],[וסת קבוע אחרון]],"")</f>
        <v/>
      </c>
      <c r="AB203" s="1" t="str">
        <f>IF(AND(טבלה1013[[#This Row],[הווסת פעיל?]]=1,X202=0,טבלה1013[[#This Row],[וסת קבוע אחרון]]=W202),טבלה1013[[#This Row],[וסת קבוע אחרון]],"")</f>
        <v/>
      </c>
      <c r="AC203" s="1" t="str">
        <f>IF(AND(טבלה1013[[#This Row],[הווסת פעיל?]]=1,X202=0,טבלה1013[[#This Row],[וסת קבוע אחרון]]&lt;&gt;W202),1,"")</f>
        <v/>
      </c>
      <c r="AD203" s="1" t="str">
        <f>IF(AND(טבלה1013[[#This Row],[הווסת פעיל?]]&lt;&gt;"",B204=1),טבלה1013[[#This Row],[CycleNumber]],"")</f>
        <v/>
      </c>
      <c r="AE203" s="1" t="str">
        <f>IF(AND(טבלה1013[[#This Row],[הווסת פעיל?]]&lt;&gt;"",X202=""),טבלה1013[[#This Row],[CycleNumber]],"")</f>
        <v/>
      </c>
      <c r="AF203" s="1" t="str">
        <f>IF(B204=1,"",IF(טבלה1013[[#This Row],[הווסת פעיל?]]=1,IF(טבלה1013[[#This Row],[וסת קבוע אחרון]]=F204,1,0),""))</f>
        <v/>
      </c>
      <c r="AG203" s="1" t="str">
        <f>IF(B204=1,"",IF(טבלה1013[[#This Row],[הווסת פעיל?]]=1,IF(OR(טבלה1013[[#This Row],[וסת קבוע אחרון]]=F204,F204=טבלה1013[[#This Row],[LengthofCycle]]),1,0),""))</f>
        <v/>
      </c>
      <c r="AH203" s="1" t="str">
        <f>IF(B204=1,"",IF(טבלה1013[[#This Row],[הווסת פעיל?]]=1,IF(OR(טבלה1013[[#This Row],[וסת קבוע אחרון]]=F204,F204=טבלה1013[[#This Row],[LengthofCycle]],AND(טבלה1013[[#This Row],[LengthofCycle]]&lt;&gt;טבלה1013[[#This Row],[וסת קבוע אחרון]],OR(F204=28,F204=29))),1,0),""))</f>
        <v/>
      </c>
      <c r="AI203" s="1" t="str">
        <f>IF(AND(טבלה1013[[#This Row],[הווסת פעיל?]]=1,B204=1),1,"")</f>
        <v/>
      </c>
      <c r="AJ203" s="4">
        <f>IF(AND(טבלה1013[[#This Row],[הווסת פעיל?]]&lt;&gt;1,B204&lt;&gt;1,B204&lt;&gt;""),IF(טבלה1013[[#This Row],[LengthofCycle]]=F204,1,0),"")</f>
        <v>0</v>
      </c>
      <c r="AK203" s="4">
        <f>IF(AND(טבלה1013[[#This Row],[הווסת פעיל?]]&lt;&gt;1,B204&lt;&gt;1,B204&lt;&gt;""),IF(OR(טבלה1013[[#This Row],[LengthofCycle]]=F204,F204=29),1,0),"")</f>
        <v>0</v>
      </c>
      <c r="AL203" s="4">
        <f>IF(AND(טבלה1013[[#This Row],[הווסת פעיל?]]&lt;&gt;1,B204&lt;&gt;1,B204&lt;&gt;""),IF(OR(טבלה1013[[#This Row],[LengthofCycle]]=F204,F204=29,F204=28),1,0),"")</f>
        <v>0</v>
      </c>
    </row>
    <row r="204" spans="1:38" x14ac:dyDescent="0.25">
      <c r="A204" s="1" t="s">
        <v>62</v>
      </c>
      <c r="B204" s="1">
        <v>3</v>
      </c>
      <c r="C204" s="1">
        <v>0</v>
      </c>
      <c r="D204" s="1">
        <v>1</v>
      </c>
      <c r="E204" s="1">
        <v>0</v>
      </c>
      <c r="F204" s="1">
        <v>30</v>
      </c>
      <c r="G204" s="1">
        <f>טבלה1013[[#This Row],[LengthofCycle]]+1</f>
        <v>31</v>
      </c>
      <c r="H204" s="1" t="str">
        <f>IF(IFERROR(LOOKUP(טבלה1013[[#This Row],[ClientID]],קביעויות[השבוע]),FALSE)=טבלה1013[[#This Row],[ClientID]],1,"")</f>
        <v/>
      </c>
      <c r="I204" s="1" t="str">
        <f>IF(AND(טבלה1013[[#This Row],[CycleNumber]]&gt;1,OR(B205="",טבלה1013[[#This Row],[CycleNumber]]&gt;B203)),IF(OR(AND(טבלה1013[[#This Row],[LengthofCycle]]=28,F203=28),AND(טבלה1013[[#This Row],[LengthofCycle]]=35,F203=35)),1,""),"")</f>
        <v/>
      </c>
      <c r="J204" s="1" t="str">
        <f>IF(AND(טבלה1013[[#This Row],[וסת השבוע]]=1,I203=1,טבלה1013[[#This Row],[CycleNumber]]&gt;B203),1,"")</f>
        <v/>
      </c>
      <c r="K204" s="1" t="str">
        <f>IF(טבלה1013[[#This Row],[CycleNumber]]=1,"",IF(טבלה1013[[#This Row],[וסת השבוע]]=1,0,IF(K203="","",IF(K203=0,IF(טבלה1013[[#This Row],[LengthofCycle]]=28,0,1),IF(K203=1,IF(טבלה1013[[#This Row],[LengthofCycle]]+F203=28*2,0,2),IF(K203=2,IF(טבלה1013[[#This Row],[LengthofCycle]]+F203+F202=28*3,0,3),""))))))</f>
        <v/>
      </c>
      <c r="L204" s="1" t="str">
        <f>IF(טבלה1013[[#This Row],[וסת השבוע]]=1,IF(טבלה1013[[#This Row],[וסת השבוע וההפלגה ביחד]]=1,L203+1,0),IF(AND(טבלה1013[[#This Row],[CycleNumber]]&gt;B203,טבלה1013[[#This Row],[CycleNumber]]&gt;1),IF(טבלה1013[[#This Row],[וסת השבוע פעיל?]]&lt;&gt;"",L203+1,""),""))</f>
        <v/>
      </c>
      <c r="M204" s="1" t="str">
        <f>IF(AND(טבלה1013[[#This Row],[וסת השבוע פעיל?]]&lt;&gt;"",טבלה1013[[#This Row],[CycleNumber]]&lt;B205,B205&lt;&gt;"",טבלה1013[[#This Row],[וסת השבוע פעיל?]]&lt;3),IF(K205=0,IF(AND(טבלה1013[[#This Row],[וסת השבוע פעיל?]]&gt;0,I205=1),0,1),0),"")</f>
        <v/>
      </c>
      <c r="N204" s="1" t="str">
        <f t="shared" si="25"/>
        <v/>
      </c>
      <c r="O204" s="1" t="str">
        <f>IF(AND(טבלה1013[[#This Row],[חיזוי - שבוע]]=1,J205=1),1,"")</f>
        <v/>
      </c>
      <c r="P204" s="1" t="str">
        <f>IF(AND(טבלה1013[[#This Row],[חיזוי טוב עם הפלגה?]]=1,טבלה1013[[#This Row],[וסת קבוע אחרון]]&lt;&gt;28,X203=1),1,"")</f>
        <v/>
      </c>
      <c r="Q204" s="1" t="str">
        <f>IF(AND(טבלה1013[[#This Row],[וסת השבוע פעיל?]]&lt;3,OR(טבלה1013[[#This Row],[CycleNumber]]&gt;B205,B205="")),1,"")</f>
        <v/>
      </c>
      <c r="R204" s="1" t="str">
        <f>IF(טבלה1013[[#This Row],[האישה קבעה וסת שבוע?]]=1,IF(טבלה1013[[#This Row],[וסת השבוע פעיל?]]&lt;3,1,0),"")</f>
        <v/>
      </c>
      <c r="S2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4" s="1">
        <f t="shared" si="31"/>
        <v>0</v>
      </c>
      <c r="U204" s="1" t="str">
        <f t="shared" si="32"/>
        <v/>
      </c>
      <c r="V204" s="1" t="str">
        <f t="shared" si="33"/>
        <v/>
      </c>
      <c r="W204" s="1" t="str">
        <f>IF(טבלה1013[[#This Row],[3 הפלגות זהות]]="","",IF(טבלה1013[[#This Row],[3 הפלגות זהות]]=1,טבלה1013[[#This Row],[LengthofCycle]],W203))</f>
        <v/>
      </c>
      <c r="Y204" s="1" t="str">
        <f>IF(OR(טבלה1013[[#This Row],[הווסת פעיל?]]=0,טבלה1013[[#This Row],[הווסת פעיל?]]=""),"",SUM(Y203,טבלה1013[[#This Row],[הווסת פעיל?]]))</f>
        <v/>
      </c>
      <c r="Z204" s="1" t="str">
        <f>IF(AND(טבלה1013[[#This Row],[כמה מחזורים עד עקירה]]&lt;&gt;"",Y205=""),טבלה1013[[#This Row],[כמה מחזורים עד עקירה]],"")</f>
        <v/>
      </c>
      <c r="AA204" s="1" t="str">
        <f>IF(AND(טבלה1013[[#This Row],[הווסת פעיל?]]=1,טבלה1013[[#This Row],[וסת קבוע אחרון]]&lt;&gt;W203),טבלה1013[[#This Row],[וסת קבוע אחרון]],"")</f>
        <v/>
      </c>
      <c r="AB204" s="1" t="str">
        <f>IF(AND(טבלה1013[[#This Row],[הווסת פעיל?]]=1,X203=0,טבלה1013[[#This Row],[וסת קבוע אחרון]]=W203),טבלה1013[[#This Row],[וסת קבוע אחרון]],"")</f>
        <v/>
      </c>
      <c r="AC204" s="1" t="str">
        <f>IF(AND(טבלה1013[[#This Row],[הווסת פעיל?]]=1,X203=0,טבלה1013[[#This Row],[וסת קבוע אחרון]]&lt;&gt;W203),1,"")</f>
        <v/>
      </c>
      <c r="AD204" s="1" t="str">
        <f>IF(AND(טבלה1013[[#This Row],[הווסת פעיל?]]&lt;&gt;"",B205=1),טבלה1013[[#This Row],[CycleNumber]],"")</f>
        <v/>
      </c>
      <c r="AE204" s="1" t="str">
        <f>IF(AND(טבלה1013[[#This Row],[הווסת פעיל?]]&lt;&gt;"",X203=""),טבלה1013[[#This Row],[CycleNumber]],"")</f>
        <v/>
      </c>
      <c r="AF204" s="1" t="str">
        <f>IF(B205=1,"",IF(טבלה1013[[#This Row],[הווסת פעיל?]]=1,IF(טבלה1013[[#This Row],[וסת קבוע אחרון]]=F205,1,0),""))</f>
        <v/>
      </c>
      <c r="AG204" s="1" t="str">
        <f>IF(B205=1,"",IF(טבלה1013[[#This Row],[הווסת פעיל?]]=1,IF(OR(טבלה1013[[#This Row],[וסת קבוע אחרון]]=F205,F205=טבלה1013[[#This Row],[LengthofCycle]]),1,0),""))</f>
        <v/>
      </c>
      <c r="AH204" s="1" t="str">
        <f>IF(B205=1,"",IF(טבלה1013[[#This Row],[הווסת פעיל?]]=1,IF(OR(טבלה1013[[#This Row],[וסת קבוע אחרון]]=F205,F205=טבלה1013[[#This Row],[LengthofCycle]],AND(טבלה1013[[#This Row],[LengthofCycle]]&lt;&gt;טבלה1013[[#This Row],[וסת קבוע אחרון]],OR(F205=28,F205=29))),1,0),""))</f>
        <v/>
      </c>
      <c r="AI204" s="1" t="str">
        <f>IF(AND(טבלה1013[[#This Row],[הווסת פעיל?]]=1,B205=1),1,"")</f>
        <v/>
      </c>
      <c r="AJ204" s="4">
        <f>IF(AND(טבלה1013[[#This Row],[הווסת פעיל?]]&lt;&gt;1,B205&lt;&gt;1,B205&lt;&gt;""),IF(טבלה1013[[#This Row],[LengthofCycle]]=F205,1,0),"")</f>
        <v>0</v>
      </c>
      <c r="AK204" s="4">
        <f>IF(AND(טבלה1013[[#This Row],[הווסת פעיל?]]&lt;&gt;1,B205&lt;&gt;1,B205&lt;&gt;""),IF(OR(טבלה1013[[#This Row],[LengthofCycle]]=F205,F205=29),1,0),"")</f>
        <v>0</v>
      </c>
      <c r="AL204" s="4">
        <f>IF(AND(טבלה1013[[#This Row],[הווסת פעיל?]]&lt;&gt;1,B205&lt;&gt;1,B205&lt;&gt;""),IF(OR(טבלה1013[[#This Row],[LengthofCycle]]=F205,F205=29,F205=28),1,0),"")</f>
        <v>0</v>
      </c>
    </row>
    <row r="205" spans="1:38" x14ac:dyDescent="0.25">
      <c r="A205" s="1" t="s">
        <v>62</v>
      </c>
      <c r="B205" s="1">
        <v>4</v>
      </c>
      <c r="C205" s="1">
        <v>0</v>
      </c>
      <c r="D205" s="1">
        <v>1</v>
      </c>
      <c r="E205" s="1">
        <v>0</v>
      </c>
      <c r="F205" s="1">
        <v>25</v>
      </c>
      <c r="G205" s="1">
        <f>טבלה1013[[#This Row],[LengthofCycle]]+1</f>
        <v>26</v>
      </c>
      <c r="H205" s="1" t="str">
        <f>IF(IFERROR(LOOKUP(טבלה1013[[#This Row],[ClientID]],קביעויות[השבוע]),FALSE)=טבלה1013[[#This Row],[ClientID]],1,"")</f>
        <v/>
      </c>
      <c r="I205" s="1" t="str">
        <f>IF(AND(טבלה1013[[#This Row],[CycleNumber]]&gt;1,OR(B206="",טבלה1013[[#This Row],[CycleNumber]]&gt;B204)),IF(OR(AND(טבלה1013[[#This Row],[LengthofCycle]]=28,F204=28),AND(טבלה1013[[#This Row],[LengthofCycle]]=35,F204=35)),1,""),"")</f>
        <v/>
      </c>
      <c r="J205" s="1" t="str">
        <f>IF(AND(טבלה1013[[#This Row],[וסת השבוע]]=1,I204=1,טבלה1013[[#This Row],[CycleNumber]]&gt;B204),1,"")</f>
        <v/>
      </c>
      <c r="K205" s="1" t="str">
        <f>IF(טבלה1013[[#This Row],[CycleNumber]]=1,"",IF(טבלה1013[[#This Row],[וסת השבוע]]=1,0,IF(K204="","",IF(K204=0,IF(טבלה1013[[#This Row],[LengthofCycle]]=28,0,1),IF(K204=1,IF(טבלה1013[[#This Row],[LengthofCycle]]+F204=28*2,0,2),IF(K204=2,IF(טבלה1013[[#This Row],[LengthofCycle]]+F204+F203=28*3,0,3),""))))))</f>
        <v/>
      </c>
      <c r="L205" s="1" t="str">
        <f>IF(טבלה1013[[#This Row],[וסת השבוע]]=1,IF(טבלה1013[[#This Row],[וסת השבוע וההפלגה ביחד]]=1,L204+1,0),IF(AND(טבלה1013[[#This Row],[CycleNumber]]&gt;B204,טבלה1013[[#This Row],[CycleNumber]]&gt;1),IF(טבלה1013[[#This Row],[וסת השבוע פעיל?]]&lt;&gt;"",L204+1,""),""))</f>
        <v/>
      </c>
      <c r="M205" s="1" t="str">
        <f>IF(AND(טבלה1013[[#This Row],[וסת השבוע פעיל?]]&lt;&gt;"",טבלה1013[[#This Row],[CycleNumber]]&lt;B206,B206&lt;&gt;"",טבלה1013[[#This Row],[וסת השבוע פעיל?]]&lt;3),IF(K206=0,IF(AND(טבלה1013[[#This Row],[וסת השבוע פעיל?]]&gt;0,I206=1),0,1),0),"")</f>
        <v/>
      </c>
      <c r="N205" s="1" t="str">
        <f t="shared" ref="N205:N268" si="34">IF(M204&lt;&gt;"",IF(K204=0,28+1,IF(K204=1,2*28-F204+1,IF(K204=2,3*28-F204-F203+1,""))),"")</f>
        <v/>
      </c>
      <c r="O205" s="1" t="str">
        <f>IF(AND(טבלה1013[[#This Row],[חיזוי - שבוע]]=1,J206=1),1,"")</f>
        <v/>
      </c>
      <c r="P205" s="1" t="str">
        <f>IF(AND(טבלה1013[[#This Row],[חיזוי טוב עם הפלגה?]]=1,טבלה1013[[#This Row],[וסת קבוע אחרון]]&lt;&gt;28,X204=1),1,"")</f>
        <v/>
      </c>
      <c r="Q205" s="1" t="str">
        <f>IF(AND(טבלה1013[[#This Row],[וסת השבוע פעיל?]]&lt;3,OR(טבלה1013[[#This Row],[CycleNumber]]&gt;B206,B206="")),1,"")</f>
        <v/>
      </c>
      <c r="R205" s="1" t="str">
        <f>IF(טבלה1013[[#This Row],[האישה קבעה וסת שבוע?]]=1,IF(טבלה1013[[#This Row],[וסת השבוע פעיל?]]&lt;3,1,0),"")</f>
        <v/>
      </c>
      <c r="S2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5" s="1">
        <f t="shared" si="31"/>
        <v>0</v>
      </c>
      <c r="U205" s="1">
        <f t="shared" si="32"/>
        <v>0</v>
      </c>
      <c r="V205" s="1" t="str">
        <f t="shared" si="33"/>
        <v/>
      </c>
      <c r="W205" s="1" t="str">
        <f>IF(טבלה1013[[#This Row],[3 הפלגות זהות]]="","",IF(טבלה1013[[#This Row],[3 הפלגות זהות]]=1,טבלה1013[[#This Row],[LengthofCycle]],W204))</f>
        <v/>
      </c>
      <c r="Y205" s="1" t="str">
        <f>IF(OR(טבלה1013[[#This Row],[הווסת פעיל?]]=0,טבלה1013[[#This Row],[הווסת פעיל?]]=""),"",SUM(Y204,טבלה1013[[#This Row],[הווסת פעיל?]]))</f>
        <v/>
      </c>
      <c r="Z205" s="1" t="str">
        <f>IF(AND(טבלה1013[[#This Row],[כמה מחזורים עד עקירה]]&lt;&gt;"",Y206=""),טבלה1013[[#This Row],[כמה מחזורים עד עקירה]],"")</f>
        <v/>
      </c>
      <c r="AA205" s="1" t="str">
        <f>IF(AND(טבלה1013[[#This Row],[הווסת פעיל?]]=1,טבלה1013[[#This Row],[וסת קבוע אחרון]]&lt;&gt;W204),טבלה1013[[#This Row],[וסת קבוע אחרון]],"")</f>
        <v/>
      </c>
      <c r="AB205" s="1" t="str">
        <f>IF(AND(טבלה1013[[#This Row],[הווסת פעיל?]]=1,X204=0,טבלה1013[[#This Row],[וסת קבוע אחרון]]=W204),טבלה1013[[#This Row],[וסת קבוע אחרון]],"")</f>
        <v/>
      </c>
      <c r="AC205" s="1" t="str">
        <f>IF(AND(טבלה1013[[#This Row],[הווסת פעיל?]]=1,X204=0,טבלה1013[[#This Row],[וסת קבוע אחרון]]&lt;&gt;W204),1,"")</f>
        <v/>
      </c>
      <c r="AD205" s="1" t="str">
        <f>IF(AND(טבלה1013[[#This Row],[הווסת פעיל?]]&lt;&gt;"",B206=1),טבלה1013[[#This Row],[CycleNumber]],"")</f>
        <v/>
      </c>
      <c r="AE205" s="1" t="str">
        <f>IF(AND(טבלה1013[[#This Row],[הווסת פעיל?]]&lt;&gt;"",X204=""),טבלה1013[[#This Row],[CycleNumber]],"")</f>
        <v/>
      </c>
      <c r="AF205" s="1" t="str">
        <f>IF(B206=1,"",IF(טבלה1013[[#This Row],[הווסת פעיל?]]=1,IF(טבלה1013[[#This Row],[וסת קבוע אחרון]]=F206,1,0),""))</f>
        <v/>
      </c>
      <c r="AG205" s="1" t="str">
        <f>IF(B206=1,"",IF(טבלה1013[[#This Row],[הווסת פעיל?]]=1,IF(OR(טבלה1013[[#This Row],[וסת קבוע אחרון]]=F206,F206=טבלה1013[[#This Row],[LengthofCycle]]),1,0),""))</f>
        <v/>
      </c>
      <c r="AH205" s="1" t="str">
        <f>IF(B206=1,"",IF(טבלה1013[[#This Row],[הווסת פעיל?]]=1,IF(OR(טבלה1013[[#This Row],[וסת קבוע אחרון]]=F206,F206=טבלה1013[[#This Row],[LengthofCycle]],AND(טבלה1013[[#This Row],[LengthofCycle]]&lt;&gt;טבלה1013[[#This Row],[וסת קבוע אחרון]],OR(F206=28,F206=29))),1,0),""))</f>
        <v/>
      </c>
      <c r="AI205" s="1" t="str">
        <f>IF(AND(טבלה1013[[#This Row],[הווסת פעיל?]]=1,B206=1),1,"")</f>
        <v/>
      </c>
      <c r="AJ205" s="4">
        <f>IF(AND(טבלה1013[[#This Row],[הווסת פעיל?]]&lt;&gt;1,B206&lt;&gt;1,B206&lt;&gt;""),IF(טבלה1013[[#This Row],[LengthofCycle]]=F206,1,0),"")</f>
        <v>0</v>
      </c>
      <c r="AK205" s="4">
        <f>IF(AND(טבלה1013[[#This Row],[הווסת פעיל?]]&lt;&gt;1,B206&lt;&gt;1,B206&lt;&gt;""),IF(OR(טבלה1013[[#This Row],[LengthofCycle]]=F206,F206=29),1,0),"")</f>
        <v>0</v>
      </c>
      <c r="AL205" s="4">
        <f>IF(AND(טבלה1013[[#This Row],[הווסת פעיל?]]&lt;&gt;1,B206&lt;&gt;1,B206&lt;&gt;""),IF(OR(טבלה1013[[#This Row],[LengthofCycle]]=F206,F206=29,F206=28),1,0),"")</f>
        <v>0</v>
      </c>
    </row>
    <row r="206" spans="1:38" x14ac:dyDescent="0.25">
      <c r="A206" s="1" t="s">
        <v>62</v>
      </c>
      <c r="B206" s="1">
        <v>5</v>
      </c>
      <c r="C206" s="1">
        <v>0</v>
      </c>
      <c r="D206" s="1">
        <v>1</v>
      </c>
      <c r="E206" s="1">
        <v>0</v>
      </c>
      <c r="F206" s="1">
        <v>26</v>
      </c>
      <c r="G206" s="1">
        <f>טבלה1013[[#This Row],[LengthofCycle]]+1</f>
        <v>27</v>
      </c>
      <c r="H206" s="1" t="str">
        <f>IF(IFERROR(LOOKUP(טבלה1013[[#This Row],[ClientID]],קביעויות[השבוע]),FALSE)=טבלה1013[[#This Row],[ClientID]],1,"")</f>
        <v/>
      </c>
      <c r="I206" s="1" t="str">
        <f>IF(AND(טבלה1013[[#This Row],[CycleNumber]]&gt;1,OR(B207="",טבלה1013[[#This Row],[CycleNumber]]&gt;B205)),IF(OR(AND(טבלה1013[[#This Row],[LengthofCycle]]=28,F205=28),AND(טבלה1013[[#This Row],[LengthofCycle]]=35,F205=35)),1,""),"")</f>
        <v/>
      </c>
      <c r="J206" s="1" t="str">
        <f>IF(AND(טבלה1013[[#This Row],[וסת השבוע]]=1,I205=1,טבלה1013[[#This Row],[CycleNumber]]&gt;B205),1,"")</f>
        <v/>
      </c>
      <c r="K206" s="1" t="str">
        <f>IF(טבלה1013[[#This Row],[CycleNumber]]=1,"",IF(טבלה1013[[#This Row],[וסת השבוע]]=1,0,IF(K205="","",IF(K205=0,IF(טבלה1013[[#This Row],[LengthofCycle]]=28,0,1),IF(K205=1,IF(טבלה1013[[#This Row],[LengthofCycle]]+F205=28*2,0,2),IF(K205=2,IF(טבלה1013[[#This Row],[LengthofCycle]]+F205+F204=28*3,0,3),""))))))</f>
        <v/>
      </c>
      <c r="L206" s="1" t="str">
        <f>IF(טבלה1013[[#This Row],[וסת השבוע]]=1,IF(טבלה1013[[#This Row],[וסת השבוע וההפלגה ביחד]]=1,L205+1,0),IF(AND(טבלה1013[[#This Row],[CycleNumber]]&gt;B205,טבלה1013[[#This Row],[CycleNumber]]&gt;1),IF(טבלה1013[[#This Row],[וסת השבוע פעיל?]]&lt;&gt;"",L205+1,""),""))</f>
        <v/>
      </c>
      <c r="M206" s="1" t="str">
        <f>IF(AND(טבלה1013[[#This Row],[וסת השבוע פעיל?]]&lt;&gt;"",טבלה1013[[#This Row],[CycleNumber]]&lt;B207,B207&lt;&gt;"",טבלה1013[[#This Row],[וסת השבוע פעיל?]]&lt;3),IF(K207=0,IF(AND(טבלה1013[[#This Row],[וסת השבוע פעיל?]]&gt;0,I207=1),0,1),0),"")</f>
        <v/>
      </c>
      <c r="N206" s="1" t="str">
        <f t="shared" si="34"/>
        <v/>
      </c>
      <c r="O206" s="1" t="str">
        <f>IF(AND(טבלה1013[[#This Row],[חיזוי - שבוע]]=1,J207=1),1,"")</f>
        <v/>
      </c>
      <c r="P206" s="1" t="str">
        <f>IF(AND(טבלה1013[[#This Row],[חיזוי טוב עם הפלגה?]]=1,טבלה1013[[#This Row],[וסת קבוע אחרון]]&lt;&gt;28,X205=1),1,"")</f>
        <v/>
      </c>
      <c r="Q206" s="1" t="str">
        <f>IF(AND(טבלה1013[[#This Row],[וסת השבוע פעיל?]]&lt;3,OR(טבלה1013[[#This Row],[CycleNumber]]&gt;B207,B207="")),1,"")</f>
        <v/>
      </c>
      <c r="R206" s="1" t="str">
        <f>IF(טבלה1013[[#This Row],[האישה קבעה וסת שבוע?]]=1,IF(טבלה1013[[#This Row],[וסת השבוע פעיל?]]&lt;3,1,0),"")</f>
        <v/>
      </c>
      <c r="S2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6" s="1">
        <f t="shared" si="31"/>
        <v>0</v>
      </c>
      <c r="U206" s="1">
        <f t="shared" si="32"/>
        <v>0</v>
      </c>
      <c r="V206" s="1">
        <f t="shared" si="33"/>
        <v>0</v>
      </c>
      <c r="W206" s="1" t="str">
        <f>IF(טבלה1013[[#This Row],[3 הפלגות זהות]]="","",IF(טבלה1013[[#This Row],[3 הפלגות זהות]]=1,טבלה1013[[#This Row],[LengthofCycle]],W205))</f>
        <v/>
      </c>
      <c r="Y206" s="1" t="str">
        <f>IF(OR(טבלה1013[[#This Row],[הווסת פעיל?]]=0,טבלה1013[[#This Row],[הווסת פעיל?]]=""),"",SUM(Y205,טבלה1013[[#This Row],[הווסת פעיל?]]))</f>
        <v/>
      </c>
      <c r="Z206" s="1" t="str">
        <f>IF(AND(טבלה1013[[#This Row],[כמה מחזורים עד עקירה]]&lt;&gt;"",Y207=""),טבלה1013[[#This Row],[כמה מחזורים עד עקירה]],"")</f>
        <v/>
      </c>
      <c r="AA206" s="1" t="str">
        <f>IF(AND(טבלה1013[[#This Row],[הווסת פעיל?]]=1,טבלה1013[[#This Row],[וסת קבוע אחרון]]&lt;&gt;W205),טבלה1013[[#This Row],[וסת קבוע אחרון]],"")</f>
        <v/>
      </c>
      <c r="AB206" s="1" t="str">
        <f>IF(AND(טבלה1013[[#This Row],[הווסת פעיל?]]=1,X205=0,טבלה1013[[#This Row],[וסת קבוע אחרון]]=W205),טבלה1013[[#This Row],[וסת קבוע אחרון]],"")</f>
        <v/>
      </c>
      <c r="AC206" s="1" t="str">
        <f>IF(AND(טבלה1013[[#This Row],[הווסת פעיל?]]=1,X205=0,טבלה1013[[#This Row],[וסת קבוע אחרון]]&lt;&gt;W205),1,"")</f>
        <v/>
      </c>
      <c r="AD206" s="1" t="str">
        <f>IF(AND(טבלה1013[[#This Row],[הווסת פעיל?]]&lt;&gt;"",B207=1),טבלה1013[[#This Row],[CycleNumber]],"")</f>
        <v/>
      </c>
      <c r="AE206" s="1" t="str">
        <f>IF(AND(טבלה1013[[#This Row],[הווסת פעיל?]]&lt;&gt;"",X205=""),טבלה1013[[#This Row],[CycleNumber]],"")</f>
        <v/>
      </c>
      <c r="AF206" s="1" t="str">
        <f>IF(B207=1,"",IF(טבלה1013[[#This Row],[הווסת פעיל?]]=1,IF(טבלה1013[[#This Row],[וסת קבוע אחרון]]=F207,1,0),""))</f>
        <v/>
      </c>
      <c r="AG206" s="1" t="str">
        <f>IF(B207=1,"",IF(טבלה1013[[#This Row],[הווסת פעיל?]]=1,IF(OR(טבלה1013[[#This Row],[וסת קבוע אחרון]]=F207,F207=טבלה1013[[#This Row],[LengthofCycle]]),1,0),""))</f>
        <v/>
      </c>
      <c r="AH206" s="1" t="str">
        <f>IF(B207=1,"",IF(טבלה1013[[#This Row],[הווסת פעיל?]]=1,IF(OR(טבלה1013[[#This Row],[וסת קבוע אחרון]]=F207,F207=טבלה1013[[#This Row],[LengthofCycle]],AND(טבלה1013[[#This Row],[LengthofCycle]]&lt;&gt;טבלה1013[[#This Row],[וסת קבוע אחרון]],OR(F207=28,F207=29))),1,0),""))</f>
        <v/>
      </c>
      <c r="AI206" s="1" t="str">
        <f>IF(AND(טבלה1013[[#This Row],[הווסת פעיל?]]=1,B207=1),1,"")</f>
        <v/>
      </c>
      <c r="AJ206" s="4">
        <f>IF(AND(טבלה1013[[#This Row],[הווסת פעיל?]]&lt;&gt;1,B207&lt;&gt;1,B207&lt;&gt;""),IF(טבלה1013[[#This Row],[LengthofCycle]]=F207,1,0),"")</f>
        <v>0</v>
      </c>
      <c r="AK206" s="4">
        <f>IF(AND(טבלה1013[[#This Row],[הווסת פעיל?]]&lt;&gt;1,B207&lt;&gt;1,B207&lt;&gt;""),IF(OR(טבלה1013[[#This Row],[LengthofCycle]]=F207,F207=29),1,0),"")</f>
        <v>0</v>
      </c>
      <c r="AL206" s="4">
        <f>IF(AND(טבלה1013[[#This Row],[הווסת פעיל?]]&lt;&gt;1,B207&lt;&gt;1,B207&lt;&gt;""),IF(OR(טבלה1013[[#This Row],[LengthofCycle]]=F207,F207=29,F207=28),1,0),"")</f>
        <v>1</v>
      </c>
    </row>
    <row r="207" spans="1:38" x14ac:dyDescent="0.25">
      <c r="A207" s="1" t="s">
        <v>62</v>
      </c>
      <c r="B207" s="1">
        <v>6</v>
      </c>
      <c r="C207" s="1">
        <v>0</v>
      </c>
      <c r="D207" s="1">
        <v>1</v>
      </c>
      <c r="E207" s="1">
        <v>0</v>
      </c>
      <c r="F207" s="1">
        <v>28</v>
      </c>
      <c r="G207" s="1">
        <f>טבלה1013[[#This Row],[LengthofCycle]]+1</f>
        <v>29</v>
      </c>
      <c r="H207" s="1" t="str">
        <f>IF(IFERROR(LOOKUP(טבלה1013[[#This Row],[ClientID]],קביעויות[השבוע]),FALSE)=טבלה1013[[#This Row],[ClientID]],1,"")</f>
        <v/>
      </c>
      <c r="I207" s="1" t="str">
        <f>IF(AND(טבלה1013[[#This Row],[CycleNumber]]&gt;1,OR(B208="",טבלה1013[[#This Row],[CycleNumber]]&gt;B206)),IF(OR(AND(טבלה1013[[#This Row],[LengthofCycle]]=28,F206=28),AND(טבלה1013[[#This Row],[LengthofCycle]]=35,F206=35)),1,""),"")</f>
        <v/>
      </c>
      <c r="J207" s="1" t="str">
        <f>IF(AND(טבלה1013[[#This Row],[וסת השבוע]]=1,I206=1,טבלה1013[[#This Row],[CycleNumber]]&gt;B206),1,"")</f>
        <v/>
      </c>
      <c r="K207" s="1" t="str">
        <f>IF(טבלה1013[[#This Row],[CycleNumber]]=1,"",IF(טבלה1013[[#This Row],[וסת השבוע]]=1,0,IF(K206="","",IF(K206=0,IF(טבלה1013[[#This Row],[LengthofCycle]]=28,0,1),IF(K206=1,IF(טבלה1013[[#This Row],[LengthofCycle]]+F206=28*2,0,2),IF(K206=2,IF(טבלה1013[[#This Row],[LengthofCycle]]+F206+F205=28*3,0,3),""))))))</f>
        <v/>
      </c>
      <c r="L207" s="1" t="str">
        <f>IF(טבלה1013[[#This Row],[וסת השבוע]]=1,IF(טבלה1013[[#This Row],[וסת השבוע וההפלגה ביחד]]=1,L206+1,0),IF(AND(טבלה1013[[#This Row],[CycleNumber]]&gt;B206,טבלה1013[[#This Row],[CycleNumber]]&gt;1),IF(טבלה1013[[#This Row],[וסת השבוע פעיל?]]&lt;&gt;"",L206+1,""),""))</f>
        <v/>
      </c>
      <c r="M207" s="1" t="str">
        <f>IF(AND(טבלה1013[[#This Row],[וסת השבוע פעיל?]]&lt;&gt;"",טבלה1013[[#This Row],[CycleNumber]]&lt;B208,B208&lt;&gt;"",טבלה1013[[#This Row],[וסת השבוע פעיל?]]&lt;3),IF(K208=0,IF(AND(טבלה1013[[#This Row],[וסת השבוע פעיל?]]&gt;0,I208=1),0,1),0),"")</f>
        <v/>
      </c>
      <c r="N207" s="1" t="str">
        <f t="shared" si="34"/>
        <v/>
      </c>
      <c r="O207" s="1" t="str">
        <f>IF(AND(טבלה1013[[#This Row],[חיזוי - שבוע]]=1,J208=1),1,"")</f>
        <v/>
      </c>
      <c r="P207" s="1" t="str">
        <f>IF(AND(טבלה1013[[#This Row],[חיזוי טוב עם הפלגה?]]=1,טבלה1013[[#This Row],[וסת קבוע אחרון]]&lt;&gt;28,X206=1),1,"")</f>
        <v/>
      </c>
      <c r="Q207" s="1" t="str">
        <f>IF(AND(טבלה1013[[#This Row],[וסת השבוע פעיל?]]&lt;3,OR(טבלה1013[[#This Row],[CycleNumber]]&gt;B208,B208="")),1,"")</f>
        <v/>
      </c>
      <c r="R207" s="1" t="str">
        <f>IF(טבלה1013[[#This Row],[האישה קבעה וסת שבוע?]]=1,IF(טבלה1013[[#This Row],[וסת השבוע פעיל?]]&lt;3,1,0),"")</f>
        <v/>
      </c>
      <c r="S2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7" s="1">
        <f t="shared" si="31"/>
        <v>0</v>
      </c>
      <c r="U207" s="1">
        <f t="shared" si="32"/>
        <v>0</v>
      </c>
      <c r="V207" s="1">
        <f t="shared" si="33"/>
        <v>0</v>
      </c>
      <c r="W207" s="1" t="str">
        <f>IF(טבלה1013[[#This Row],[3 הפלגות זהות]]="","",IF(טבלה1013[[#This Row],[3 הפלגות זהות]]=1,טבלה1013[[#This Row],[LengthofCycle]],W206))</f>
        <v/>
      </c>
      <c r="Y207" s="1" t="str">
        <f>IF(OR(טבלה1013[[#This Row],[הווסת פעיל?]]=0,טבלה1013[[#This Row],[הווסת פעיל?]]=""),"",SUM(Y206,טבלה1013[[#This Row],[הווסת פעיל?]]))</f>
        <v/>
      </c>
      <c r="Z207" s="1" t="str">
        <f>IF(AND(טבלה1013[[#This Row],[כמה מחזורים עד עקירה]]&lt;&gt;"",Y208=""),טבלה1013[[#This Row],[כמה מחזורים עד עקירה]],"")</f>
        <v/>
      </c>
      <c r="AA207" s="1" t="str">
        <f>IF(AND(טבלה1013[[#This Row],[הווסת פעיל?]]=1,טבלה1013[[#This Row],[וסת קבוע אחרון]]&lt;&gt;W206),טבלה1013[[#This Row],[וסת קבוע אחרון]],"")</f>
        <v/>
      </c>
      <c r="AB207" s="1" t="str">
        <f>IF(AND(טבלה1013[[#This Row],[הווסת פעיל?]]=1,X206=0,טבלה1013[[#This Row],[וסת קבוע אחרון]]=W206),טבלה1013[[#This Row],[וסת קבוע אחרון]],"")</f>
        <v/>
      </c>
      <c r="AC207" s="1" t="str">
        <f>IF(AND(טבלה1013[[#This Row],[הווסת פעיל?]]=1,X206=0,טבלה1013[[#This Row],[וסת קבוע אחרון]]&lt;&gt;W206),1,"")</f>
        <v/>
      </c>
      <c r="AD207" s="1" t="str">
        <f>IF(AND(טבלה1013[[#This Row],[הווסת פעיל?]]&lt;&gt;"",B208=1),טבלה1013[[#This Row],[CycleNumber]],"")</f>
        <v/>
      </c>
      <c r="AE207" s="1" t="str">
        <f>IF(AND(טבלה1013[[#This Row],[הווסת פעיל?]]&lt;&gt;"",X206=""),טבלה1013[[#This Row],[CycleNumber]],"")</f>
        <v/>
      </c>
      <c r="AF207" s="1" t="str">
        <f>IF(B208=1,"",IF(טבלה1013[[#This Row],[הווסת פעיל?]]=1,IF(טבלה1013[[#This Row],[וסת קבוע אחרון]]=F208,1,0),""))</f>
        <v/>
      </c>
      <c r="AG207" s="1" t="str">
        <f>IF(B208=1,"",IF(טבלה1013[[#This Row],[הווסת פעיל?]]=1,IF(OR(טבלה1013[[#This Row],[וסת קבוע אחרון]]=F208,F208=טבלה1013[[#This Row],[LengthofCycle]]),1,0),""))</f>
        <v/>
      </c>
      <c r="AH207" s="1" t="str">
        <f>IF(B208=1,"",IF(טבלה1013[[#This Row],[הווסת פעיל?]]=1,IF(OR(טבלה1013[[#This Row],[וסת קבוע אחרון]]=F208,F208=טבלה1013[[#This Row],[LengthofCycle]],AND(טבלה1013[[#This Row],[LengthofCycle]]&lt;&gt;טבלה1013[[#This Row],[וסת קבוע אחרון]],OR(F208=28,F208=29))),1,0),""))</f>
        <v/>
      </c>
      <c r="AI207" s="1" t="str">
        <f>IF(AND(טבלה1013[[#This Row],[הווסת פעיל?]]=1,B208=1),1,"")</f>
        <v/>
      </c>
      <c r="AJ207" s="4">
        <f>IF(AND(טבלה1013[[#This Row],[הווסת פעיל?]]&lt;&gt;1,B208&lt;&gt;1,B208&lt;&gt;""),IF(טבלה1013[[#This Row],[LengthofCycle]]=F208,1,0),"")</f>
        <v>0</v>
      </c>
      <c r="AK207" s="4">
        <f>IF(AND(טבלה1013[[#This Row],[הווסת פעיל?]]&lt;&gt;1,B208&lt;&gt;1,B208&lt;&gt;""),IF(OR(טבלה1013[[#This Row],[LengthofCycle]]=F208,F208=29),1,0),"")</f>
        <v>0</v>
      </c>
      <c r="AL207" s="4">
        <f>IF(AND(טבלה1013[[#This Row],[הווסת פעיל?]]&lt;&gt;1,B208&lt;&gt;1,B208&lt;&gt;""),IF(OR(טבלה1013[[#This Row],[LengthofCycle]]=F208,F208=29,F208=28),1,0),"")</f>
        <v>0</v>
      </c>
    </row>
    <row r="208" spans="1:38" x14ac:dyDescent="0.25">
      <c r="A208" s="1" t="s">
        <v>62</v>
      </c>
      <c r="B208" s="1">
        <v>7</v>
      </c>
      <c r="C208" s="1">
        <v>0</v>
      </c>
      <c r="D208" s="1">
        <v>1</v>
      </c>
      <c r="E208" s="1">
        <v>0</v>
      </c>
      <c r="F208" s="1">
        <v>33</v>
      </c>
      <c r="G208" s="1">
        <f>טבלה1013[[#This Row],[LengthofCycle]]+1</f>
        <v>34</v>
      </c>
      <c r="H208" s="1" t="str">
        <f>IF(IFERROR(LOOKUP(טבלה1013[[#This Row],[ClientID]],קביעויות[השבוע]),FALSE)=טבלה1013[[#This Row],[ClientID]],1,"")</f>
        <v/>
      </c>
      <c r="I208" s="1" t="str">
        <f>IF(AND(טבלה1013[[#This Row],[CycleNumber]]&gt;1,OR(B209="",טבלה1013[[#This Row],[CycleNumber]]&gt;B207)),IF(OR(AND(טבלה1013[[#This Row],[LengthofCycle]]=28,F207=28),AND(טבלה1013[[#This Row],[LengthofCycle]]=35,F207=35)),1,""),"")</f>
        <v/>
      </c>
      <c r="J208" s="1" t="str">
        <f>IF(AND(טבלה1013[[#This Row],[וסת השבוע]]=1,I207=1,טבלה1013[[#This Row],[CycleNumber]]&gt;B207),1,"")</f>
        <v/>
      </c>
      <c r="K208" s="1" t="str">
        <f>IF(טבלה1013[[#This Row],[CycleNumber]]=1,"",IF(טבלה1013[[#This Row],[וסת השבוע]]=1,0,IF(K207="","",IF(K207=0,IF(טבלה1013[[#This Row],[LengthofCycle]]=28,0,1),IF(K207=1,IF(טבלה1013[[#This Row],[LengthofCycle]]+F207=28*2,0,2),IF(K207=2,IF(טבלה1013[[#This Row],[LengthofCycle]]+F207+F206=28*3,0,3),""))))))</f>
        <v/>
      </c>
      <c r="L208" s="1" t="str">
        <f>IF(טבלה1013[[#This Row],[וסת השבוע]]=1,IF(טבלה1013[[#This Row],[וסת השבוע וההפלגה ביחד]]=1,L207+1,0),IF(AND(טבלה1013[[#This Row],[CycleNumber]]&gt;B207,טבלה1013[[#This Row],[CycleNumber]]&gt;1),IF(טבלה1013[[#This Row],[וסת השבוע פעיל?]]&lt;&gt;"",L207+1,""),""))</f>
        <v/>
      </c>
      <c r="M208" s="1" t="str">
        <f>IF(AND(טבלה1013[[#This Row],[וסת השבוע פעיל?]]&lt;&gt;"",טבלה1013[[#This Row],[CycleNumber]]&lt;B209,B209&lt;&gt;"",טבלה1013[[#This Row],[וסת השבוע פעיל?]]&lt;3),IF(K209=0,IF(AND(טבלה1013[[#This Row],[וסת השבוע פעיל?]]&gt;0,I209=1),0,1),0),"")</f>
        <v/>
      </c>
      <c r="N208" s="1" t="str">
        <f t="shared" si="34"/>
        <v/>
      </c>
      <c r="O208" s="1" t="str">
        <f>IF(AND(טבלה1013[[#This Row],[חיזוי - שבוע]]=1,J209=1),1,"")</f>
        <v/>
      </c>
      <c r="P208" s="1" t="str">
        <f>IF(AND(טבלה1013[[#This Row],[חיזוי טוב עם הפלגה?]]=1,טבלה1013[[#This Row],[וסת קבוע אחרון]]&lt;&gt;28,X207=1),1,"")</f>
        <v/>
      </c>
      <c r="Q208" s="1" t="str">
        <f>IF(AND(טבלה1013[[#This Row],[וסת השבוע פעיל?]]&lt;3,OR(טבלה1013[[#This Row],[CycleNumber]]&gt;B209,B209="")),1,"")</f>
        <v/>
      </c>
      <c r="R208" s="1" t="str">
        <f>IF(טבלה1013[[#This Row],[האישה קבעה וסת שבוע?]]=1,IF(טבלה1013[[#This Row],[וסת השבוע פעיל?]]&lt;3,1,0),"")</f>
        <v/>
      </c>
      <c r="S2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8" s="1">
        <f t="shared" si="31"/>
        <v>0</v>
      </c>
      <c r="U208" s="1">
        <f t="shared" si="32"/>
        <v>0</v>
      </c>
      <c r="V208" s="1">
        <f t="shared" si="33"/>
        <v>0</v>
      </c>
      <c r="W208" s="1" t="str">
        <f>IF(טבלה1013[[#This Row],[3 הפלגות זהות]]="","",IF(טבלה1013[[#This Row],[3 הפלגות זהות]]=1,טבלה1013[[#This Row],[LengthofCycle]],W207))</f>
        <v/>
      </c>
      <c r="Y208" s="1" t="str">
        <f>IF(OR(טבלה1013[[#This Row],[הווסת פעיל?]]=0,טבלה1013[[#This Row],[הווסת פעיל?]]=""),"",SUM(Y207,טבלה1013[[#This Row],[הווסת פעיל?]]))</f>
        <v/>
      </c>
      <c r="Z208" s="1" t="str">
        <f>IF(AND(טבלה1013[[#This Row],[כמה מחזורים עד עקירה]]&lt;&gt;"",Y209=""),טבלה1013[[#This Row],[כמה מחזורים עד עקירה]],"")</f>
        <v/>
      </c>
      <c r="AA208" s="1" t="str">
        <f>IF(AND(טבלה1013[[#This Row],[הווסת פעיל?]]=1,טבלה1013[[#This Row],[וסת קבוע אחרון]]&lt;&gt;W207),טבלה1013[[#This Row],[וסת קבוע אחרון]],"")</f>
        <v/>
      </c>
      <c r="AB208" s="1" t="str">
        <f>IF(AND(טבלה1013[[#This Row],[הווסת פעיל?]]=1,X207=0,טבלה1013[[#This Row],[וסת קבוע אחרון]]=W207),טבלה1013[[#This Row],[וסת קבוע אחרון]],"")</f>
        <v/>
      </c>
      <c r="AC208" s="1" t="str">
        <f>IF(AND(טבלה1013[[#This Row],[הווסת פעיל?]]=1,X207=0,טבלה1013[[#This Row],[וסת קבוע אחרון]]&lt;&gt;W207),1,"")</f>
        <v/>
      </c>
      <c r="AD208" s="1" t="str">
        <f>IF(AND(טבלה1013[[#This Row],[הווסת פעיל?]]&lt;&gt;"",B209=1),טבלה1013[[#This Row],[CycleNumber]],"")</f>
        <v/>
      </c>
      <c r="AE208" s="1" t="str">
        <f>IF(AND(טבלה1013[[#This Row],[הווסת פעיל?]]&lt;&gt;"",X207=""),טבלה1013[[#This Row],[CycleNumber]],"")</f>
        <v/>
      </c>
      <c r="AF208" s="1" t="str">
        <f>IF(B209=1,"",IF(טבלה1013[[#This Row],[הווסת פעיל?]]=1,IF(טבלה1013[[#This Row],[וסת קבוע אחרון]]=F209,1,0),""))</f>
        <v/>
      </c>
      <c r="AG208" s="1" t="str">
        <f>IF(B209=1,"",IF(טבלה1013[[#This Row],[הווסת פעיל?]]=1,IF(OR(טבלה1013[[#This Row],[וסת קבוע אחרון]]=F209,F209=טבלה1013[[#This Row],[LengthofCycle]]),1,0),""))</f>
        <v/>
      </c>
      <c r="AH208" s="1" t="str">
        <f>IF(B209=1,"",IF(טבלה1013[[#This Row],[הווסת פעיל?]]=1,IF(OR(טבלה1013[[#This Row],[וסת קבוע אחרון]]=F209,F209=טבלה1013[[#This Row],[LengthofCycle]],AND(טבלה1013[[#This Row],[LengthofCycle]]&lt;&gt;טבלה1013[[#This Row],[וסת קבוע אחרון]],OR(F209=28,F209=29))),1,0),""))</f>
        <v/>
      </c>
      <c r="AI208" s="1" t="str">
        <f>IF(AND(טבלה1013[[#This Row],[הווסת פעיל?]]=1,B209=1),1,"")</f>
        <v/>
      </c>
      <c r="AJ208" s="4" t="str">
        <f>IF(AND(טבלה1013[[#This Row],[הווסת פעיל?]]&lt;&gt;1,B209&lt;&gt;1,B209&lt;&gt;""),IF(טבלה1013[[#This Row],[LengthofCycle]]=F209,1,0),"")</f>
        <v/>
      </c>
      <c r="AK208" s="4" t="str">
        <f>IF(AND(טבלה1013[[#This Row],[הווסת פעיל?]]&lt;&gt;1,B209&lt;&gt;1,B209&lt;&gt;""),IF(OR(טבלה1013[[#This Row],[LengthofCycle]]=F209,F209=29),1,0),"")</f>
        <v/>
      </c>
      <c r="AL208" s="4" t="str">
        <f>IF(AND(טבלה1013[[#This Row],[הווסת פעיל?]]&lt;&gt;1,B209&lt;&gt;1,B209&lt;&gt;""),IF(OR(טבלה1013[[#This Row],[LengthofCycle]]=F209,F209=29,F209=28),1,0),"")</f>
        <v/>
      </c>
    </row>
    <row r="209" spans="1:38" x14ac:dyDescent="0.25">
      <c r="A209" s="1" t="s">
        <v>63</v>
      </c>
      <c r="B209" s="1">
        <v>1</v>
      </c>
      <c r="C209" s="1">
        <v>1</v>
      </c>
      <c r="D209" s="1">
        <v>1</v>
      </c>
      <c r="E209" s="1">
        <v>0</v>
      </c>
      <c r="F209" s="1">
        <v>29</v>
      </c>
      <c r="G209" s="1">
        <f>טבלה1013[[#This Row],[LengthofCycle]]+1</f>
        <v>30</v>
      </c>
      <c r="H209" s="1" t="str">
        <f>IF(IFERROR(LOOKUP(טבלה1013[[#This Row],[ClientID]],קביעויות[השבוע]),FALSE)=טבלה1013[[#This Row],[ClientID]],1,"")</f>
        <v/>
      </c>
      <c r="I209" s="1" t="str">
        <f>IF(AND(טבלה1013[[#This Row],[CycleNumber]]&gt;1,OR(B210="",טבלה1013[[#This Row],[CycleNumber]]&gt;B208)),IF(OR(AND(טבלה1013[[#This Row],[LengthofCycle]]=28,F208=28),AND(טבלה1013[[#This Row],[LengthofCycle]]=35,F208=35)),1,""),"")</f>
        <v/>
      </c>
      <c r="J209" s="1" t="str">
        <f>IF(AND(טבלה1013[[#This Row],[וסת השבוע]]=1,I208=1,טבלה1013[[#This Row],[CycleNumber]]&gt;B208),1,"")</f>
        <v/>
      </c>
      <c r="K209" s="1" t="str">
        <f>IF(טבלה1013[[#This Row],[CycleNumber]]=1,"",IF(טבלה1013[[#This Row],[וסת השבוע]]=1,0,IF(K208="","",IF(K208=0,IF(טבלה1013[[#This Row],[LengthofCycle]]=28,0,1),IF(K208=1,IF(טבלה1013[[#This Row],[LengthofCycle]]+F208=28*2,0,2),IF(K208=2,IF(טבלה1013[[#This Row],[LengthofCycle]]+F208+F207=28*3,0,3),""))))))</f>
        <v/>
      </c>
      <c r="L209" s="1" t="str">
        <f>IF(טבלה1013[[#This Row],[וסת השבוע]]=1,IF(טבלה1013[[#This Row],[וסת השבוע וההפלגה ביחד]]=1,L208+1,0),IF(AND(טבלה1013[[#This Row],[CycleNumber]]&gt;B208,טבלה1013[[#This Row],[CycleNumber]]&gt;1),IF(טבלה1013[[#This Row],[וסת השבוע פעיל?]]&lt;&gt;"",L208+1,""),""))</f>
        <v/>
      </c>
      <c r="M209" s="1" t="str">
        <f>IF(AND(טבלה1013[[#This Row],[וסת השבוע פעיל?]]&lt;&gt;"",טבלה1013[[#This Row],[CycleNumber]]&lt;B210,B210&lt;&gt;"",טבלה1013[[#This Row],[וסת השבוע פעיל?]]&lt;3),IF(K210=0,IF(AND(טבלה1013[[#This Row],[וסת השבוע פעיל?]]&gt;0,I210=1),0,1),0),"")</f>
        <v/>
      </c>
      <c r="N209" s="1" t="str">
        <f t="shared" si="34"/>
        <v/>
      </c>
      <c r="O209" s="1" t="str">
        <f>IF(AND(טבלה1013[[#This Row],[חיזוי - שבוע]]=1,J210=1),1,"")</f>
        <v/>
      </c>
      <c r="P209" s="1" t="str">
        <f>IF(AND(טבלה1013[[#This Row],[חיזוי טוב עם הפלגה?]]=1,טבלה1013[[#This Row],[וסת קבוע אחרון]]&lt;&gt;28,X208=1),1,"")</f>
        <v/>
      </c>
      <c r="Q209" s="1" t="str">
        <f>IF(AND(טבלה1013[[#This Row],[וסת השבוע פעיל?]]&lt;3,OR(טבלה1013[[#This Row],[CycleNumber]]&gt;B210,B210="")),1,"")</f>
        <v/>
      </c>
      <c r="R209" s="1" t="str">
        <f>IF(טבלה1013[[#This Row],[האישה קבעה וסת שבוע?]]=1,IF(טבלה1013[[#This Row],[וסת השבוע פעיל?]]&lt;3,1,0),"")</f>
        <v/>
      </c>
      <c r="S2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09" s="1" t="str">
        <f t="shared" si="31"/>
        <v/>
      </c>
      <c r="U209" s="1" t="str">
        <f t="shared" si="32"/>
        <v/>
      </c>
      <c r="V209" s="1" t="str">
        <f t="shared" si="33"/>
        <v/>
      </c>
      <c r="W209" s="1" t="str">
        <f>IF(טבלה1013[[#This Row],[3 הפלגות זהות]]="","",IF(טבלה1013[[#This Row],[3 הפלגות זהות]]=1,טבלה1013[[#This Row],[LengthofCycle]],W208))</f>
        <v/>
      </c>
      <c r="Y209" s="1" t="str">
        <f>IF(OR(טבלה1013[[#This Row],[הווסת פעיל?]]=0,טבלה1013[[#This Row],[הווסת פעיל?]]=""),"",SUM(Y208,טבלה1013[[#This Row],[הווסת פעיל?]]))</f>
        <v/>
      </c>
      <c r="Z209" s="1" t="str">
        <f>IF(AND(טבלה1013[[#This Row],[כמה מחזורים עד עקירה]]&lt;&gt;"",Y210=""),טבלה1013[[#This Row],[כמה מחזורים עד עקירה]],"")</f>
        <v/>
      </c>
      <c r="AA209" s="1" t="str">
        <f>IF(AND(טבלה1013[[#This Row],[הווסת פעיל?]]=1,טבלה1013[[#This Row],[וסת קבוע אחרון]]&lt;&gt;W208),טבלה1013[[#This Row],[וסת קבוע אחרון]],"")</f>
        <v/>
      </c>
      <c r="AB209" s="1" t="str">
        <f>IF(AND(טבלה1013[[#This Row],[הווסת פעיל?]]=1,X208=0,טבלה1013[[#This Row],[וסת קבוע אחרון]]=W208),טבלה1013[[#This Row],[וסת קבוע אחרון]],"")</f>
        <v/>
      </c>
      <c r="AC209" s="1" t="str">
        <f>IF(AND(טבלה1013[[#This Row],[הווסת פעיל?]]=1,X208=0,טבלה1013[[#This Row],[וסת קבוע אחרון]]&lt;&gt;W208),1,"")</f>
        <v/>
      </c>
      <c r="AD209" s="1" t="str">
        <f>IF(AND(טבלה1013[[#This Row],[הווסת פעיל?]]&lt;&gt;"",B210=1),טבלה1013[[#This Row],[CycleNumber]],"")</f>
        <v/>
      </c>
      <c r="AE209" s="1" t="str">
        <f>IF(AND(טבלה1013[[#This Row],[הווסת פעיל?]]&lt;&gt;"",X208=""),טבלה1013[[#This Row],[CycleNumber]],"")</f>
        <v/>
      </c>
      <c r="AF209" s="1" t="str">
        <f>IF(B210=1,"",IF(טבלה1013[[#This Row],[הווסת פעיל?]]=1,IF(טבלה1013[[#This Row],[וסת קבוע אחרון]]=F210,1,0),""))</f>
        <v/>
      </c>
      <c r="AG209" s="1" t="str">
        <f>IF(B210=1,"",IF(טבלה1013[[#This Row],[הווסת פעיל?]]=1,IF(OR(טבלה1013[[#This Row],[וסת קבוע אחרון]]=F210,F210=טבלה1013[[#This Row],[LengthofCycle]]),1,0),""))</f>
        <v/>
      </c>
      <c r="AH209" s="1" t="str">
        <f>IF(B210=1,"",IF(טבלה1013[[#This Row],[הווסת פעיל?]]=1,IF(OR(טבלה1013[[#This Row],[וסת קבוע אחרון]]=F210,F210=טבלה1013[[#This Row],[LengthofCycle]],AND(טבלה1013[[#This Row],[LengthofCycle]]&lt;&gt;טבלה1013[[#This Row],[וסת קבוע אחרון]],OR(F210=28,F210=29))),1,0),""))</f>
        <v/>
      </c>
      <c r="AI209" s="1" t="str">
        <f>IF(AND(טבלה1013[[#This Row],[הווסת פעיל?]]=1,B210=1),1,"")</f>
        <v/>
      </c>
      <c r="AJ209" s="4">
        <f>IF(AND(טבלה1013[[#This Row],[הווסת פעיל?]]&lt;&gt;1,B210&lt;&gt;1,B210&lt;&gt;""),IF(טבלה1013[[#This Row],[LengthofCycle]]=F210,1,0),"")</f>
        <v>0</v>
      </c>
      <c r="AK209" s="4">
        <f>IF(AND(טבלה1013[[#This Row],[הווסת פעיל?]]&lt;&gt;1,B210&lt;&gt;1,B210&lt;&gt;""),IF(OR(טבלה1013[[#This Row],[LengthofCycle]]=F210,F210=29),1,0),"")</f>
        <v>0</v>
      </c>
      <c r="AL209" s="4">
        <f>IF(AND(טבלה1013[[#This Row],[הווסת פעיל?]]&lt;&gt;1,B210&lt;&gt;1,B210&lt;&gt;""),IF(OR(טבלה1013[[#This Row],[LengthofCycle]]=F210,F210=29,F210=28),1,0),"")</f>
        <v>0</v>
      </c>
    </row>
    <row r="210" spans="1:38" x14ac:dyDescent="0.25">
      <c r="A210" s="1" t="s">
        <v>63</v>
      </c>
      <c r="B210" s="1">
        <v>2</v>
      </c>
      <c r="C210" s="1">
        <v>1</v>
      </c>
      <c r="D210" s="1">
        <v>1</v>
      </c>
      <c r="E210" s="1">
        <v>0</v>
      </c>
      <c r="F210" s="1">
        <v>30</v>
      </c>
      <c r="G210" s="1">
        <f>טבלה1013[[#This Row],[LengthofCycle]]+1</f>
        <v>31</v>
      </c>
      <c r="H210" s="1" t="str">
        <f>IF(IFERROR(LOOKUP(טבלה1013[[#This Row],[ClientID]],קביעויות[השבוע]),FALSE)=טבלה1013[[#This Row],[ClientID]],1,"")</f>
        <v/>
      </c>
      <c r="I210" s="1" t="str">
        <f>IF(AND(טבלה1013[[#This Row],[CycleNumber]]&gt;1,OR(B211="",טבלה1013[[#This Row],[CycleNumber]]&gt;B209)),IF(OR(AND(טבלה1013[[#This Row],[LengthofCycle]]=28,F209=28),AND(טבלה1013[[#This Row],[LengthofCycle]]=35,F209=35)),1,""),"")</f>
        <v/>
      </c>
      <c r="J210" s="1" t="str">
        <f>IF(AND(טבלה1013[[#This Row],[וסת השבוע]]=1,I209=1,טבלה1013[[#This Row],[CycleNumber]]&gt;B209),1,"")</f>
        <v/>
      </c>
      <c r="K210" s="1" t="str">
        <f>IF(טבלה1013[[#This Row],[CycleNumber]]=1,"",IF(טבלה1013[[#This Row],[וסת השבוע]]=1,0,IF(K209="","",IF(K209=0,IF(טבלה1013[[#This Row],[LengthofCycle]]=28,0,1),IF(K209=1,IF(טבלה1013[[#This Row],[LengthofCycle]]+F209=28*2,0,2),IF(K209=2,IF(טבלה1013[[#This Row],[LengthofCycle]]+F209+F208=28*3,0,3),""))))))</f>
        <v/>
      </c>
      <c r="L210" s="1" t="str">
        <f>IF(טבלה1013[[#This Row],[וסת השבוע]]=1,IF(טבלה1013[[#This Row],[וסת השבוע וההפלגה ביחד]]=1,L209+1,0),IF(AND(טבלה1013[[#This Row],[CycleNumber]]&gt;B209,טבלה1013[[#This Row],[CycleNumber]]&gt;1),IF(טבלה1013[[#This Row],[וסת השבוע פעיל?]]&lt;&gt;"",L209+1,""),""))</f>
        <v/>
      </c>
      <c r="M210" s="1" t="str">
        <f>IF(AND(טבלה1013[[#This Row],[וסת השבוע פעיל?]]&lt;&gt;"",טבלה1013[[#This Row],[CycleNumber]]&lt;B211,B211&lt;&gt;"",טבלה1013[[#This Row],[וסת השבוע פעיל?]]&lt;3),IF(K211=0,IF(AND(טבלה1013[[#This Row],[וסת השבוע פעיל?]]&gt;0,I211=1),0,1),0),"")</f>
        <v/>
      </c>
      <c r="N210" s="1" t="str">
        <f t="shared" si="34"/>
        <v/>
      </c>
      <c r="O210" s="1" t="str">
        <f>IF(AND(טבלה1013[[#This Row],[חיזוי - שבוע]]=1,J211=1),1,"")</f>
        <v/>
      </c>
      <c r="P210" s="1" t="str">
        <f>IF(AND(טבלה1013[[#This Row],[חיזוי טוב עם הפלגה?]]=1,טבלה1013[[#This Row],[וסת קבוע אחרון]]&lt;&gt;28,X209=1),1,"")</f>
        <v/>
      </c>
      <c r="Q210" s="1" t="str">
        <f>IF(AND(טבלה1013[[#This Row],[וסת השבוע פעיל?]]&lt;3,OR(טבלה1013[[#This Row],[CycleNumber]]&gt;B211,B211="")),1,"")</f>
        <v/>
      </c>
      <c r="R210" s="1" t="str">
        <f>IF(טבלה1013[[#This Row],[האישה קבעה וסת שבוע?]]=1,IF(טבלה1013[[#This Row],[וסת השבוע פעיל?]]&lt;3,1,0),"")</f>
        <v/>
      </c>
      <c r="S2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0" s="1" t="str">
        <f t="shared" si="31"/>
        <v/>
      </c>
      <c r="U210" s="1" t="str">
        <f t="shared" si="32"/>
        <v/>
      </c>
      <c r="V210" s="1" t="str">
        <f t="shared" si="33"/>
        <v/>
      </c>
      <c r="W210" s="1" t="str">
        <f>IF(טבלה1013[[#This Row],[3 הפלגות זהות]]="","",IF(טבלה1013[[#This Row],[3 הפלגות זהות]]=1,טבלה1013[[#This Row],[LengthofCycle]],W209))</f>
        <v/>
      </c>
      <c r="Y210" s="1" t="str">
        <f>IF(OR(טבלה1013[[#This Row],[הווסת פעיל?]]=0,טבלה1013[[#This Row],[הווסת פעיל?]]=""),"",SUM(Y209,טבלה1013[[#This Row],[הווסת פעיל?]]))</f>
        <v/>
      </c>
      <c r="Z210" s="1" t="str">
        <f>IF(AND(טבלה1013[[#This Row],[כמה מחזורים עד עקירה]]&lt;&gt;"",Y211=""),טבלה1013[[#This Row],[כמה מחזורים עד עקירה]],"")</f>
        <v/>
      </c>
      <c r="AA210" s="1" t="str">
        <f>IF(AND(טבלה1013[[#This Row],[הווסת פעיל?]]=1,טבלה1013[[#This Row],[וסת קבוע אחרון]]&lt;&gt;W209),טבלה1013[[#This Row],[וסת קבוע אחרון]],"")</f>
        <v/>
      </c>
      <c r="AB210" s="1" t="str">
        <f>IF(AND(טבלה1013[[#This Row],[הווסת פעיל?]]=1,X209=0,טבלה1013[[#This Row],[וסת קבוע אחרון]]=W209),טבלה1013[[#This Row],[וסת קבוע אחרון]],"")</f>
        <v/>
      </c>
      <c r="AC210" s="1" t="str">
        <f>IF(AND(טבלה1013[[#This Row],[הווסת פעיל?]]=1,X209=0,טבלה1013[[#This Row],[וסת קבוע אחרון]]&lt;&gt;W209),1,"")</f>
        <v/>
      </c>
      <c r="AD210" s="1" t="str">
        <f>IF(AND(טבלה1013[[#This Row],[הווסת פעיל?]]&lt;&gt;"",B211=1),טבלה1013[[#This Row],[CycleNumber]],"")</f>
        <v/>
      </c>
      <c r="AE210" s="1" t="str">
        <f>IF(AND(טבלה1013[[#This Row],[הווסת פעיל?]]&lt;&gt;"",X209=""),טבלה1013[[#This Row],[CycleNumber]],"")</f>
        <v/>
      </c>
      <c r="AF210" s="1" t="str">
        <f>IF(B211=1,"",IF(טבלה1013[[#This Row],[הווסת פעיל?]]=1,IF(טבלה1013[[#This Row],[וסת קבוע אחרון]]=F211,1,0),""))</f>
        <v/>
      </c>
      <c r="AG210" s="1" t="str">
        <f>IF(B211=1,"",IF(טבלה1013[[#This Row],[הווסת פעיל?]]=1,IF(OR(טבלה1013[[#This Row],[וסת קבוע אחרון]]=F211,F211=טבלה1013[[#This Row],[LengthofCycle]]),1,0),""))</f>
        <v/>
      </c>
      <c r="AH210" s="1" t="str">
        <f>IF(B211=1,"",IF(טבלה1013[[#This Row],[הווסת פעיל?]]=1,IF(OR(טבלה1013[[#This Row],[וסת קבוע אחרון]]=F211,F211=טבלה1013[[#This Row],[LengthofCycle]],AND(טבלה1013[[#This Row],[LengthofCycle]]&lt;&gt;טבלה1013[[#This Row],[וסת קבוע אחרון]],OR(F211=28,F211=29))),1,0),""))</f>
        <v/>
      </c>
      <c r="AI210" s="1" t="str">
        <f>IF(AND(טבלה1013[[#This Row],[הווסת פעיל?]]=1,B211=1),1,"")</f>
        <v/>
      </c>
      <c r="AJ210" s="4">
        <f>IF(AND(טבלה1013[[#This Row],[הווסת פעיל?]]&lt;&gt;1,B211&lt;&gt;1,B211&lt;&gt;""),IF(טבלה1013[[#This Row],[LengthofCycle]]=F211,1,0),"")</f>
        <v>0</v>
      </c>
      <c r="AK210" s="4">
        <f>IF(AND(טבלה1013[[#This Row],[הווסת פעיל?]]&lt;&gt;1,B211&lt;&gt;1,B211&lt;&gt;""),IF(OR(טבלה1013[[#This Row],[LengthofCycle]]=F211,F211=29),1,0),"")</f>
        <v>1</v>
      </c>
      <c r="AL210" s="4">
        <f>IF(AND(טבלה1013[[#This Row],[הווסת פעיל?]]&lt;&gt;1,B211&lt;&gt;1,B211&lt;&gt;""),IF(OR(טבלה1013[[#This Row],[LengthofCycle]]=F211,F211=29,F211=28),1,0),"")</f>
        <v>1</v>
      </c>
    </row>
    <row r="211" spans="1:38" x14ac:dyDescent="0.25">
      <c r="A211" s="1" t="s">
        <v>63</v>
      </c>
      <c r="B211" s="1">
        <v>3</v>
      </c>
      <c r="C211" s="1">
        <v>1</v>
      </c>
      <c r="D211" s="1">
        <v>1</v>
      </c>
      <c r="E211" s="1">
        <v>0</v>
      </c>
      <c r="F211" s="1">
        <v>29</v>
      </c>
      <c r="G211" s="1">
        <f>טבלה1013[[#This Row],[LengthofCycle]]+1</f>
        <v>30</v>
      </c>
      <c r="H211" s="1" t="str">
        <f>IF(IFERROR(LOOKUP(טבלה1013[[#This Row],[ClientID]],קביעויות[השבוע]),FALSE)=טבלה1013[[#This Row],[ClientID]],1,"")</f>
        <v/>
      </c>
      <c r="I211" s="1" t="str">
        <f>IF(AND(טבלה1013[[#This Row],[CycleNumber]]&gt;1,OR(B212="",טבלה1013[[#This Row],[CycleNumber]]&gt;B210)),IF(OR(AND(טבלה1013[[#This Row],[LengthofCycle]]=28,F210=28),AND(טבלה1013[[#This Row],[LengthofCycle]]=35,F210=35)),1,""),"")</f>
        <v/>
      </c>
      <c r="J211" s="1" t="str">
        <f>IF(AND(טבלה1013[[#This Row],[וסת השבוע]]=1,I210=1,טבלה1013[[#This Row],[CycleNumber]]&gt;B210),1,"")</f>
        <v/>
      </c>
      <c r="K211" s="1" t="str">
        <f>IF(טבלה1013[[#This Row],[CycleNumber]]=1,"",IF(טבלה1013[[#This Row],[וסת השבוע]]=1,0,IF(K210="","",IF(K210=0,IF(טבלה1013[[#This Row],[LengthofCycle]]=28,0,1),IF(K210=1,IF(טבלה1013[[#This Row],[LengthofCycle]]+F210=28*2,0,2),IF(K210=2,IF(טבלה1013[[#This Row],[LengthofCycle]]+F210+F209=28*3,0,3),""))))))</f>
        <v/>
      </c>
      <c r="L211" s="1" t="str">
        <f>IF(טבלה1013[[#This Row],[וסת השבוע]]=1,IF(טבלה1013[[#This Row],[וסת השבוע וההפלגה ביחד]]=1,L210+1,0),IF(AND(טבלה1013[[#This Row],[CycleNumber]]&gt;B210,טבלה1013[[#This Row],[CycleNumber]]&gt;1),IF(טבלה1013[[#This Row],[וסת השבוע פעיל?]]&lt;&gt;"",L210+1,""),""))</f>
        <v/>
      </c>
      <c r="M211" s="1" t="str">
        <f>IF(AND(טבלה1013[[#This Row],[וסת השבוע פעיל?]]&lt;&gt;"",טבלה1013[[#This Row],[CycleNumber]]&lt;B212,B212&lt;&gt;"",טבלה1013[[#This Row],[וסת השבוע פעיל?]]&lt;3),IF(K212=0,IF(AND(טבלה1013[[#This Row],[וסת השבוע פעיל?]]&gt;0,I212=1),0,1),0),"")</f>
        <v/>
      </c>
      <c r="N211" s="1" t="str">
        <f t="shared" si="34"/>
        <v/>
      </c>
      <c r="O211" s="1" t="str">
        <f>IF(AND(טבלה1013[[#This Row],[חיזוי - שבוע]]=1,J212=1),1,"")</f>
        <v/>
      </c>
      <c r="P211" s="1" t="str">
        <f>IF(AND(טבלה1013[[#This Row],[חיזוי טוב עם הפלגה?]]=1,טבלה1013[[#This Row],[וסת קבוע אחרון]]&lt;&gt;28,X210=1),1,"")</f>
        <v/>
      </c>
      <c r="Q211" s="1" t="str">
        <f>IF(AND(טבלה1013[[#This Row],[וסת השבוע פעיל?]]&lt;3,OR(טבלה1013[[#This Row],[CycleNumber]]&gt;B212,B212="")),1,"")</f>
        <v/>
      </c>
      <c r="R211" s="1" t="str">
        <f>IF(טבלה1013[[#This Row],[האישה קבעה וסת שבוע?]]=1,IF(טבלה1013[[#This Row],[וסת השבוע פעיל?]]&lt;3,1,0),"")</f>
        <v/>
      </c>
      <c r="S2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1" s="1">
        <f t="shared" si="31"/>
        <v>0</v>
      </c>
      <c r="U211" s="1" t="str">
        <f t="shared" si="32"/>
        <v/>
      </c>
      <c r="V211" s="1" t="str">
        <f t="shared" si="33"/>
        <v/>
      </c>
      <c r="W211" s="1" t="str">
        <f>IF(טבלה1013[[#This Row],[3 הפלגות זהות]]="","",IF(טבלה1013[[#This Row],[3 הפלגות זהות]]=1,טבלה1013[[#This Row],[LengthofCycle]],W210))</f>
        <v/>
      </c>
      <c r="Y211" s="1" t="str">
        <f>IF(OR(טבלה1013[[#This Row],[הווסת פעיל?]]=0,טבלה1013[[#This Row],[הווסת פעיל?]]=""),"",SUM(Y210,טבלה1013[[#This Row],[הווסת פעיל?]]))</f>
        <v/>
      </c>
      <c r="Z211" s="1" t="str">
        <f>IF(AND(טבלה1013[[#This Row],[כמה מחזורים עד עקירה]]&lt;&gt;"",Y212=""),טבלה1013[[#This Row],[כמה מחזורים עד עקירה]],"")</f>
        <v/>
      </c>
      <c r="AA211" s="1" t="str">
        <f>IF(AND(טבלה1013[[#This Row],[הווסת פעיל?]]=1,טבלה1013[[#This Row],[וסת קבוע אחרון]]&lt;&gt;W210),טבלה1013[[#This Row],[וסת קבוע אחרון]],"")</f>
        <v/>
      </c>
      <c r="AB211" s="1" t="str">
        <f>IF(AND(טבלה1013[[#This Row],[הווסת פעיל?]]=1,X210=0,טבלה1013[[#This Row],[וסת קבוע אחרון]]=W210),טבלה1013[[#This Row],[וסת קבוע אחרון]],"")</f>
        <v/>
      </c>
      <c r="AC211" s="1" t="str">
        <f>IF(AND(טבלה1013[[#This Row],[הווסת פעיל?]]=1,X210=0,טבלה1013[[#This Row],[וסת קבוע אחרון]]&lt;&gt;W210),1,"")</f>
        <v/>
      </c>
      <c r="AD211" s="1" t="str">
        <f>IF(AND(טבלה1013[[#This Row],[הווסת פעיל?]]&lt;&gt;"",B212=1),טבלה1013[[#This Row],[CycleNumber]],"")</f>
        <v/>
      </c>
      <c r="AE211" s="1" t="str">
        <f>IF(AND(טבלה1013[[#This Row],[הווסת פעיל?]]&lt;&gt;"",X210=""),טבלה1013[[#This Row],[CycleNumber]],"")</f>
        <v/>
      </c>
      <c r="AF211" s="1" t="str">
        <f>IF(B212=1,"",IF(טבלה1013[[#This Row],[הווסת פעיל?]]=1,IF(טבלה1013[[#This Row],[וסת קבוע אחרון]]=F212,1,0),""))</f>
        <v/>
      </c>
      <c r="AG211" s="1" t="str">
        <f>IF(B212=1,"",IF(טבלה1013[[#This Row],[הווסת פעיל?]]=1,IF(OR(טבלה1013[[#This Row],[וסת קבוע אחרון]]=F212,F212=טבלה1013[[#This Row],[LengthofCycle]]),1,0),""))</f>
        <v/>
      </c>
      <c r="AH211" s="1" t="str">
        <f>IF(B212=1,"",IF(טבלה1013[[#This Row],[הווסת פעיל?]]=1,IF(OR(טבלה1013[[#This Row],[וסת קבוע אחרון]]=F212,F212=טבלה1013[[#This Row],[LengthofCycle]],AND(טבלה1013[[#This Row],[LengthofCycle]]&lt;&gt;טבלה1013[[#This Row],[וסת קבוע אחרון]],OR(F212=28,F212=29))),1,0),""))</f>
        <v/>
      </c>
      <c r="AI211" s="1" t="str">
        <f>IF(AND(טבלה1013[[#This Row],[הווסת פעיל?]]=1,B212=1),1,"")</f>
        <v/>
      </c>
      <c r="AJ211" s="4">
        <f>IF(AND(טבלה1013[[#This Row],[הווסת פעיל?]]&lt;&gt;1,B212&lt;&gt;1,B212&lt;&gt;""),IF(טבלה1013[[#This Row],[LengthofCycle]]=F212,1,0),"")</f>
        <v>1</v>
      </c>
      <c r="AK211" s="4">
        <f>IF(AND(טבלה1013[[#This Row],[הווסת פעיל?]]&lt;&gt;1,B212&lt;&gt;1,B212&lt;&gt;""),IF(OR(טבלה1013[[#This Row],[LengthofCycle]]=F212,F212=29),1,0),"")</f>
        <v>1</v>
      </c>
      <c r="AL211" s="4">
        <f>IF(AND(טבלה1013[[#This Row],[הווסת פעיל?]]&lt;&gt;1,B212&lt;&gt;1,B212&lt;&gt;""),IF(OR(טבלה1013[[#This Row],[LengthofCycle]]=F212,F212=29,F212=28),1,0),"")</f>
        <v>1</v>
      </c>
    </row>
    <row r="212" spans="1:38" x14ac:dyDescent="0.25">
      <c r="A212" s="1" t="s">
        <v>63</v>
      </c>
      <c r="B212" s="1">
        <v>4</v>
      </c>
      <c r="C212" s="1">
        <v>1</v>
      </c>
      <c r="D212" s="1">
        <v>1</v>
      </c>
      <c r="E212" s="1">
        <v>0</v>
      </c>
      <c r="F212" s="1">
        <v>29</v>
      </c>
      <c r="G212" s="1">
        <f>טבלה1013[[#This Row],[LengthofCycle]]+1</f>
        <v>30</v>
      </c>
      <c r="H212" s="1" t="str">
        <f>IF(IFERROR(LOOKUP(טבלה1013[[#This Row],[ClientID]],קביעויות[השבוע]),FALSE)=טבלה1013[[#This Row],[ClientID]],1,"")</f>
        <v/>
      </c>
      <c r="I212" s="1" t="str">
        <f>IF(AND(טבלה1013[[#This Row],[CycleNumber]]&gt;1,OR(B213="",טבלה1013[[#This Row],[CycleNumber]]&gt;B211)),IF(OR(AND(טבלה1013[[#This Row],[LengthofCycle]]=28,F211=28),AND(טבלה1013[[#This Row],[LengthofCycle]]=35,F211=35)),1,""),"")</f>
        <v/>
      </c>
      <c r="J212" s="1" t="str">
        <f>IF(AND(טבלה1013[[#This Row],[וסת השבוע]]=1,I211=1,טבלה1013[[#This Row],[CycleNumber]]&gt;B211),1,"")</f>
        <v/>
      </c>
      <c r="K212" s="1" t="str">
        <f>IF(טבלה1013[[#This Row],[CycleNumber]]=1,"",IF(טבלה1013[[#This Row],[וסת השבוע]]=1,0,IF(K211="","",IF(K211=0,IF(טבלה1013[[#This Row],[LengthofCycle]]=28,0,1),IF(K211=1,IF(טבלה1013[[#This Row],[LengthofCycle]]+F211=28*2,0,2),IF(K211=2,IF(טבלה1013[[#This Row],[LengthofCycle]]+F211+F210=28*3,0,3),""))))))</f>
        <v/>
      </c>
      <c r="L212" s="1" t="str">
        <f>IF(טבלה1013[[#This Row],[וסת השבוע]]=1,IF(טבלה1013[[#This Row],[וסת השבוע וההפלגה ביחד]]=1,L211+1,0),IF(AND(טבלה1013[[#This Row],[CycleNumber]]&gt;B211,טבלה1013[[#This Row],[CycleNumber]]&gt;1),IF(טבלה1013[[#This Row],[וסת השבוע פעיל?]]&lt;&gt;"",L211+1,""),""))</f>
        <v/>
      </c>
      <c r="M212" s="1" t="str">
        <f>IF(AND(טבלה1013[[#This Row],[וסת השבוע פעיל?]]&lt;&gt;"",טבלה1013[[#This Row],[CycleNumber]]&lt;B213,B213&lt;&gt;"",טבלה1013[[#This Row],[וסת השבוע פעיל?]]&lt;3),IF(K213=0,IF(AND(טבלה1013[[#This Row],[וסת השבוע פעיל?]]&gt;0,I213=1),0,1),0),"")</f>
        <v/>
      </c>
      <c r="N212" s="1" t="str">
        <f t="shared" si="34"/>
        <v/>
      </c>
      <c r="O212" s="1" t="str">
        <f>IF(AND(טבלה1013[[#This Row],[חיזוי - שבוע]]=1,J213=1),1,"")</f>
        <v/>
      </c>
      <c r="P212" s="1" t="str">
        <f>IF(AND(טבלה1013[[#This Row],[חיזוי טוב עם הפלגה?]]=1,טבלה1013[[#This Row],[וסת קבוע אחרון]]&lt;&gt;28,X211=1),1,"")</f>
        <v/>
      </c>
      <c r="Q212" s="1" t="str">
        <f>IF(AND(טבלה1013[[#This Row],[וסת השבוע פעיל?]]&lt;3,OR(טבלה1013[[#This Row],[CycleNumber]]&gt;B213,B213="")),1,"")</f>
        <v/>
      </c>
      <c r="R212" s="1" t="str">
        <f>IF(טבלה1013[[#This Row],[האישה קבעה וסת שבוע?]]=1,IF(טבלה1013[[#This Row],[וסת השבוע פעיל?]]&lt;3,1,0),"")</f>
        <v/>
      </c>
      <c r="S2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2" s="1">
        <f t="shared" si="31"/>
        <v>0</v>
      </c>
      <c r="U212" s="1">
        <f t="shared" si="32"/>
        <v>0</v>
      </c>
      <c r="V212" s="1" t="str">
        <f t="shared" si="33"/>
        <v/>
      </c>
      <c r="W212" s="1" t="str">
        <f>IF(טבלה1013[[#This Row],[3 הפלגות זהות]]="","",IF(טבלה1013[[#This Row],[3 הפלגות זהות]]=1,טבלה1013[[#This Row],[LengthofCycle]],W211))</f>
        <v/>
      </c>
      <c r="Y212" s="1" t="str">
        <f>IF(OR(טבלה1013[[#This Row],[הווסת פעיל?]]=0,טבלה1013[[#This Row],[הווסת פעיל?]]=""),"",SUM(Y211,טבלה1013[[#This Row],[הווסת פעיל?]]))</f>
        <v/>
      </c>
      <c r="Z212" s="1" t="str">
        <f>IF(AND(טבלה1013[[#This Row],[כמה מחזורים עד עקירה]]&lt;&gt;"",Y213=""),טבלה1013[[#This Row],[כמה מחזורים עד עקירה]],"")</f>
        <v/>
      </c>
      <c r="AA212" s="1" t="str">
        <f>IF(AND(טבלה1013[[#This Row],[הווסת פעיל?]]=1,טבלה1013[[#This Row],[וסת קבוע אחרון]]&lt;&gt;W211),טבלה1013[[#This Row],[וסת קבוע אחרון]],"")</f>
        <v/>
      </c>
      <c r="AB212" s="1" t="str">
        <f>IF(AND(טבלה1013[[#This Row],[הווסת פעיל?]]=1,X211=0,טבלה1013[[#This Row],[וסת קבוע אחרון]]=W211),טבלה1013[[#This Row],[וסת קבוע אחרון]],"")</f>
        <v/>
      </c>
      <c r="AC212" s="1" t="str">
        <f>IF(AND(טבלה1013[[#This Row],[הווסת פעיל?]]=1,X211=0,טבלה1013[[#This Row],[וסת קבוע אחרון]]&lt;&gt;W211),1,"")</f>
        <v/>
      </c>
      <c r="AD212" s="1" t="str">
        <f>IF(AND(טבלה1013[[#This Row],[הווסת פעיל?]]&lt;&gt;"",B213=1),טבלה1013[[#This Row],[CycleNumber]],"")</f>
        <v/>
      </c>
      <c r="AE212" s="1" t="str">
        <f>IF(AND(טבלה1013[[#This Row],[הווסת פעיל?]]&lt;&gt;"",X211=""),טבלה1013[[#This Row],[CycleNumber]],"")</f>
        <v/>
      </c>
      <c r="AF212" s="1" t="str">
        <f>IF(B213=1,"",IF(טבלה1013[[#This Row],[הווסת פעיל?]]=1,IF(טבלה1013[[#This Row],[וסת קבוע אחרון]]=F213,1,0),""))</f>
        <v/>
      </c>
      <c r="AG212" s="1" t="str">
        <f>IF(B213=1,"",IF(טבלה1013[[#This Row],[הווסת פעיל?]]=1,IF(OR(טבלה1013[[#This Row],[וסת קבוע אחרון]]=F213,F213=טבלה1013[[#This Row],[LengthofCycle]]),1,0),""))</f>
        <v/>
      </c>
      <c r="AH212" s="1" t="str">
        <f>IF(B213=1,"",IF(טבלה1013[[#This Row],[הווסת פעיל?]]=1,IF(OR(טבלה1013[[#This Row],[וסת קבוע אחרון]]=F213,F213=טבלה1013[[#This Row],[LengthofCycle]],AND(טבלה1013[[#This Row],[LengthofCycle]]&lt;&gt;טבלה1013[[#This Row],[וסת קבוע אחרון]],OR(F213=28,F213=29))),1,0),""))</f>
        <v/>
      </c>
      <c r="AI212" s="1" t="str">
        <f>IF(AND(טבלה1013[[#This Row],[הווסת פעיל?]]=1,B213=1),1,"")</f>
        <v/>
      </c>
      <c r="AJ212" s="4">
        <f>IF(AND(טבלה1013[[#This Row],[הווסת פעיל?]]&lt;&gt;1,B213&lt;&gt;1,B213&lt;&gt;""),IF(טבלה1013[[#This Row],[LengthofCycle]]=F213,1,0),"")</f>
        <v>0</v>
      </c>
      <c r="AK212" s="4">
        <f>IF(AND(טבלה1013[[#This Row],[הווסת פעיל?]]&lt;&gt;1,B213&lt;&gt;1,B213&lt;&gt;""),IF(OR(טבלה1013[[#This Row],[LengthofCycle]]=F213,F213=29),1,0),"")</f>
        <v>0</v>
      </c>
      <c r="AL212" s="4">
        <f>IF(AND(טבלה1013[[#This Row],[הווסת פעיל?]]&lt;&gt;1,B213&lt;&gt;1,B213&lt;&gt;""),IF(OR(טבלה1013[[#This Row],[LengthofCycle]]=F213,F213=29,F213=28),1,0),"")</f>
        <v>1</v>
      </c>
    </row>
    <row r="213" spans="1:38" x14ac:dyDescent="0.25">
      <c r="A213" s="1" t="s">
        <v>63</v>
      </c>
      <c r="B213" s="1">
        <v>5</v>
      </c>
      <c r="C213" s="1">
        <v>1</v>
      </c>
      <c r="D213" s="1">
        <v>1</v>
      </c>
      <c r="E213" s="1">
        <v>0</v>
      </c>
      <c r="F213" s="1">
        <v>28</v>
      </c>
      <c r="G213" s="1">
        <f>טבלה1013[[#This Row],[LengthofCycle]]+1</f>
        <v>29</v>
      </c>
      <c r="H213" s="1" t="str">
        <f>IF(IFERROR(LOOKUP(טבלה1013[[#This Row],[ClientID]],קביעויות[השבוע]),FALSE)=טבלה1013[[#This Row],[ClientID]],1,"")</f>
        <v/>
      </c>
      <c r="I213" s="1" t="str">
        <f>IF(AND(טבלה1013[[#This Row],[CycleNumber]]&gt;1,OR(B214="",טבלה1013[[#This Row],[CycleNumber]]&gt;B212)),IF(OR(AND(טבלה1013[[#This Row],[LengthofCycle]]=28,F212=28),AND(טבלה1013[[#This Row],[LengthofCycle]]=35,F212=35)),1,""),"")</f>
        <v/>
      </c>
      <c r="J213" s="1" t="str">
        <f>IF(AND(טבלה1013[[#This Row],[וסת השבוע]]=1,I212=1,טבלה1013[[#This Row],[CycleNumber]]&gt;B212),1,"")</f>
        <v/>
      </c>
      <c r="K213" s="1" t="str">
        <f>IF(טבלה1013[[#This Row],[CycleNumber]]=1,"",IF(טבלה1013[[#This Row],[וסת השבוע]]=1,0,IF(K212="","",IF(K212=0,IF(טבלה1013[[#This Row],[LengthofCycle]]=28,0,1),IF(K212=1,IF(טבלה1013[[#This Row],[LengthofCycle]]+F212=28*2,0,2),IF(K212=2,IF(טבלה1013[[#This Row],[LengthofCycle]]+F212+F211=28*3,0,3),""))))))</f>
        <v/>
      </c>
      <c r="L213" s="1" t="str">
        <f>IF(טבלה1013[[#This Row],[וסת השבוע]]=1,IF(טבלה1013[[#This Row],[וסת השבוע וההפלגה ביחד]]=1,L212+1,0),IF(AND(טבלה1013[[#This Row],[CycleNumber]]&gt;B212,טבלה1013[[#This Row],[CycleNumber]]&gt;1),IF(טבלה1013[[#This Row],[וסת השבוע פעיל?]]&lt;&gt;"",L212+1,""),""))</f>
        <v/>
      </c>
      <c r="M213" s="1" t="str">
        <f>IF(AND(טבלה1013[[#This Row],[וסת השבוע פעיל?]]&lt;&gt;"",טבלה1013[[#This Row],[CycleNumber]]&lt;B214,B214&lt;&gt;"",טבלה1013[[#This Row],[וסת השבוע פעיל?]]&lt;3),IF(K214=0,IF(AND(טבלה1013[[#This Row],[וסת השבוע פעיל?]]&gt;0,I214=1),0,1),0),"")</f>
        <v/>
      </c>
      <c r="N213" s="1" t="str">
        <f t="shared" si="34"/>
        <v/>
      </c>
      <c r="O213" s="1" t="str">
        <f>IF(AND(טבלה1013[[#This Row],[חיזוי - שבוע]]=1,J214=1),1,"")</f>
        <v/>
      </c>
      <c r="P213" s="1" t="str">
        <f>IF(AND(טבלה1013[[#This Row],[חיזוי טוב עם הפלגה?]]=1,טבלה1013[[#This Row],[וסת קבוע אחרון]]&lt;&gt;28,X212=1),1,"")</f>
        <v/>
      </c>
      <c r="Q213" s="1" t="str">
        <f>IF(AND(טבלה1013[[#This Row],[וסת השבוע פעיל?]]&lt;3,OR(טבלה1013[[#This Row],[CycleNumber]]&gt;B214,B214="")),1,"")</f>
        <v/>
      </c>
      <c r="R213" s="1" t="str">
        <f>IF(טבלה1013[[#This Row],[האישה קבעה וסת שבוע?]]=1,IF(טבלה1013[[#This Row],[וסת השבוע פעיל?]]&lt;3,1,0),"")</f>
        <v/>
      </c>
      <c r="S2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3" s="1">
        <f t="shared" si="31"/>
        <v>0</v>
      </c>
      <c r="U213" s="1">
        <f t="shared" si="32"/>
        <v>0</v>
      </c>
      <c r="V213" s="1">
        <f t="shared" si="33"/>
        <v>0</v>
      </c>
      <c r="W213" s="1" t="str">
        <f>IF(טבלה1013[[#This Row],[3 הפלגות זהות]]="","",IF(טבלה1013[[#This Row],[3 הפלגות זהות]]=1,טבלה1013[[#This Row],[LengthofCycle]],W212))</f>
        <v/>
      </c>
      <c r="Y213" s="1" t="str">
        <f>IF(OR(טבלה1013[[#This Row],[הווסת פעיל?]]=0,טבלה1013[[#This Row],[הווסת פעיל?]]=""),"",SUM(Y212,טבלה1013[[#This Row],[הווסת פעיל?]]))</f>
        <v/>
      </c>
      <c r="Z213" s="1" t="str">
        <f>IF(AND(טבלה1013[[#This Row],[כמה מחזורים עד עקירה]]&lt;&gt;"",Y214=""),טבלה1013[[#This Row],[כמה מחזורים עד עקירה]],"")</f>
        <v/>
      </c>
      <c r="AA213" s="1" t="str">
        <f>IF(AND(טבלה1013[[#This Row],[הווסת פעיל?]]=1,טבלה1013[[#This Row],[וסת קבוע אחרון]]&lt;&gt;W212),טבלה1013[[#This Row],[וסת קבוע אחרון]],"")</f>
        <v/>
      </c>
      <c r="AB213" s="1" t="str">
        <f>IF(AND(טבלה1013[[#This Row],[הווסת פעיל?]]=1,X212=0,טבלה1013[[#This Row],[וסת קבוע אחרון]]=W212),טבלה1013[[#This Row],[וסת קבוע אחרון]],"")</f>
        <v/>
      </c>
      <c r="AC213" s="1" t="str">
        <f>IF(AND(טבלה1013[[#This Row],[הווסת פעיל?]]=1,X212=0,טבלה1013[[#This Row],[וסת קבוע אחרון]]&lt;&gt;W212),1,"")</f>
        <v/>
      </c>
      <c r="AD213" s="1" t="str">
        <f>IF(AND(טבלה1013[[#This Row],[הווסת פעיל?]]&lt;&gt;"",B214=1),טבלה1013[[#This Row],[CycleNumber]],"")</f>
        <v/>
      </c>
      <c r="AE213" s="1" t="str">
        <f>IF(AND(טבלה1013[[#This Row],[הווסת פעיל?]]&lt;&gt;"",X212=""),טבלה1013[[#This Row],[CycleNumber]],"")</f>
        <v/>
      </c>
      <c r="AF213" s="1" t="str">
        <f>IF(B214=1,"",IF(טבלה1013[[#This Row],[הווסת פעיל?]]=1,IF(טבלה1013[[#This Row],[וסת קבוע אחרון]]=F214,1,0),""))</f>
        <v/>
      </c>
      <c r="AG213" s="1" t="str">
        <f>IF(B214=1,"",IF(טבלה1013[[#This Row],[הווסת פעיל?]]=1,IF(OR(טבלה1013[[#This Row],[וסת קבוע אחרון]]=F214,F214=טבלה1013[[#This Row],[LengthofCycle]]),1,0),""))</f>
        <v/>
      </c>
      <c r="AH213" s="1" t="str">
        <f>IF(B214=1,"",IF(טבלה1013[[#This Row],[הווסת פעיל?]]=1,IF(OR(טבלה1013[[#This Row],[וסת קבוע אחרון]]=F214,F214=טבלה1013[[#This Row],[LengthofCycle]],AND(טבלה1013[[#This Row],[LengthofCycle]]&lt;&gt;טבלה1013[[#This Row],[וסת קבוע אחרון]],OR(F214=28,F214=29))),1,0),""))</f>
        <v/>
      </c>
      <c r="AI213" s="1" t="str">
        <f>IF(AND(טבלה1013[[#This Row],[הווסת פעיל?]]=1,B214=1),1,"")</f>
        <v/>
      </c>
      <c r="AJ213" s="4">
        <f>IF(AND(טבלה1013[[#This Row],[הווסת פעיל?]]&lt;&gt;1,B214&lt;&gt;1,B214&lt;&gt;""),IF(טבלה1013[[#This Row],[LengthofCycle]]=F214,1,0),"")</f>
        <v>0</v>
      </c>
      <c r="AK213" s="4">
        <f>IF(AND(טבלה1013[[#This Row],[הווסת פעיל?]]&lt;&gt;1,B214&lt;&gt;1,B214&lt;&gt;""),IF(OR(טבלה1013[[#This Row],[LengthofCycle]]=F214,F214=29),1,0),"")</f>
        <v>1</v>
      </c>
      <c r="AL213" s="4">
        <f>IF(AND(טבלה1013[[#This Row],[הווסת פעיל?]]&lt;&gt;1,B214&lt;&gt;1,B214&lt;&gt;""),IF(OR(טבלה1013[[#This Row],[LengthofCycle]]=F214,F214=29,F214=28),1,0),"")</f>
        <v>1</v>
      </c>
    </row>
    <row r="214" spans="1:38" x14ac:dyDescent="0.25">
      <c r="A214" s="1" t="s">
        <v>63</v>
      </c>
      <c r="B214" s="1">
        <v>6</v>
      </c>
      <c r="C214" s="1">
        <v>1</v>
      </c>
      <c r="D214" s="1">
        <v>1</v>
      </c>
      <c r="E214" s="1">
        <v>0</v>
      </c>
      <c r="F214" s="1">
        <v>29</v>
      </c>
      <c r="G214" s="1">
        <f>טבלה1013[[#This Row],[LengthofCycle]]+1</f>
        <v>30</v>
      </c>
      <c r="H214" s="1" t="str">
        <f>IF(IFERROR(LOOKUP(טבלה1013[[#This Row],[ClientID]],קביעויות[השבוע]),FALSE)=טבלה1013[[#This Row],[ClientID]],1,"")</f>
        <v/>
      </c>
      <c r="I214" s="1" t="str">
        <f>IF(AND(טבלה1013[[#This Row],[CycleNumber]]&gt;1,OR(B215="",טבלה1013[[#This Row],[CycleNumber]]&gt;B213)),IF(OR(AND(טבלה1013[[#This Row],[LengthofCycle]]=28,F213=28),AND(טבלה1013[[#This Row],[LengthofCycle]]=35,F213=35)),1,""),"")</f>
        <v/>
      </c>
      <c r="J214" s="1" t="str">
        <f>IF(AND(טבלה1013[[#This Row],[וסת השבוע]]=1,I213=1,טבלה1013[[#This Row],[CycleNumber]]&gt;B213),1,"")</f>
        <v/>
      </c>
      <c r="K214" s="1" t="str">
        <f>IF(טבלה1013[[#This Row],[CycleNumber]]=1,"",IF(טבלה1013[[#This Row],[וסת השבוע]]=1,0,IF(K213="","",IF(K213=0,IF(טבלה1013[[#This Row],[LengthofCycle]]=28,0,1),IF(K213=1,IF(טבלה1013[[#This Row],[LengthofCycle]]+F213=28*2,0,2),IF(K213=2,IF(טבלה1013[[#This Row],[LengthofCycle]]+F213+F212=28*3,0,3),""))))))</f>
        <v/>
      </c>
      <c r="L214" s="1" t="str">
        <f>IF(טבלה1013[[#This Row],[וסת השבוע]]=1,IF(טבלה1013[[#This Row],[וסת השבוע וההפלגה ביחד]]=1,L213+1,0),IF(AND(טבלה1013[[#This Row],[CycleNumber]]&gt;B213,טבלה1013[[#This Row],[CycleNumber]]&gt;1),IF(טבלה1013[[#This Row],[וסת השבוע פעיל?]]&lt;&gt;"",L213+1,""),""))</f>
        <v/>
      </c>
      <c r="M214" s="1" t="str">
        <f>IF(AND(טבלה1013[[#This Row],[וסת השבוע פעיל?]]&lt;&gt;"",טבלה1013[[#This Row],[CycleNumber]]&lt;B215,B215&lt;&gt;"",טבלה1013[[#This Row],[וסת השבוע פעיל?]]&lt;3),IF(K215=0,IF(AND(טבלה1013[[#This Row],[וסת השבוע פעיל?]]&gt;0,I215=1),0,1),0),"")</f>
        <v/>
      </c>
      <c r="N214" s="1" t="str">
        <f t="shared" si="34"/>
        <v/>
      </c>
      <c r="O214" s="1" t="str">
        <f>IF(AND(טבלה1013[[#This Row],[חיזוי - שבוע]]=1,J215=1),1,"")</f>
        <v/>
      </c>
      <c r="P214" s="1" t="str">
        <f>IF(AND(טבלה1013[[#This Row],[חיזוי טוב עם הפלגה?]]=1,טבלה1013[[#This Row],[וסת קבוע אחרון]]&lt;&gt;28,X213=1),1,"")</f>
        <v/>
      </c>
      <c r="Q214" s="1" t="str">
        <f>IF(AND(טבלה1013[[#This Row],[וסת השבוע פעיל?]]&lt;3,OR(טבלה1013[[#This Row],[CycleNumber]]&gt;B215,B215="")),1,"")</f>
        <v/>
      </c>
      <c r="R214" s="1" t="str">
        <f>IF(טבלה1013[[#This Row],[האישה קבעה וסת שבוע?]]=1,IF(טבלה1013[[#This Row],[וסת השבוע פעיל?]]&lt;3,1,0),"")</f>
        <v/>
      </c>
      <c r="S2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4" s="1">
        <f t="shared" si="31"/>
        <v>0</v>
      </c>
      <c r="U214" s="1">
        <f t="shared" si="32"/>
        <v>0</v>
      </c>
      <c r="V214" s="1">
        <f t="shared" si="33"/>
        <v>0</v>
      </c>
      <c r="W214" s="1" t="str">
        <f>IF(טבלה1013[[#This Row],[3 הפלגות זהות]]="","",IF(טבלה1013[[#This Row],[3 הפלגות זהות]]=1,טבלה1013[[#This Row],[LengthofCycle]],W213))</f>
        <v/>
      </c>
      <c r="Y214" s="1" t="str">
        <f>IF(OR(טבלה1013[[#This Row],[הווסת פעיל?]]=0,טבלה1013[[#This Row],[הווסת פעיל?]]=""),"",SUM(Y213,טבלה1013[[#This Row],[הווסת פעיל?]]))</f>
        <v/>
      </c>
      <c r="Z214" s="1" t="str">
        <f>IF(AND(טבלה1013[[#This Row],[כמה מחזורים עד עקירה]]&lt;&gt;"",Y215=""),טבלה1013[[#This Row],[כמה מחזורים עד עקירה]],"")</f>
        <v/>
      </c>
      <c r="AA214" s="1" t="str">
        <f>IF(AND(טבלה1013[[#This Row],[הווסת פעיל?]]=1,טבלה1013[[#This Row],[וסת קבוע אחרון]]&lt;&gt;W213),טבלה1013[[#This Row],[וסת קבוע אחרון]],"")</f>
        <v/>
      </c>
      <c r="AB214" s="1" t="str">
        <f>IF(AND(טבלה1013[[#This Row],[הווסת פעיל?]]=1,X213=0,טבלה1013[[#This Row],[וסת קבוע אחרון]]=W213),טבלה1013[[#This Row],[וסת קבוע אחרון]],"")</f>
        <v/>
      </c>
      <c r="AC214" s="1" t="str">
        <f>IF(AND(טבלה1013[[#This Row],[הווסת פעיל?]]=1,X213=0,טבלה1013[[#This Row],[וסת קבוע אחרון]]&lt;&gt;W213),1,"")</f>
        <v/>
      </c>
      <c r="AD214" s="1" t="str">
        <f>IF(AND(טבלה1013[[#This Row],[הווסת פעיל?]]&lt;&gt;"",B215=1),טבלה1013[[#This Row],[CycleNumber]],"")</f>
        <v/>
      </c>
      <c r="AE214" s="1" t="str">
        <f>IF(AND(טבלה1013[[#This Row],[הווסת פעיל?]]&lt;&gt;"",X213=""),טבלה1013[[#This Row],[CycleNumber]],"")</f>
        <v/>
      </c>
      <c r="AF214" s="1" t="str">
        <f>IF(B215=1,"",IF(טבלה1013[[#This Row],[הווסת פעיל?]]=1,IF(טבלה1013[[#This Row],[וסת קבוע אחרון]]=F215,1,0),""))</f>
        <v/>
      </c>
      <c r="AG214" s="1" t="str">
        <f>IF(B215=1,"",IF(טבלה1013[[#This Row],[הווסת פעיל?]]=1,IF(OR(טבלה1013[[#This Row],[וסת קבוע אחרון]]=F215,F215=טבלה1013[[#This Row],[LengthofCycle]]),1,0),""))</f>
        <v/>
      </c>
      <c r="AH214" s="1" t="str">
        <f>IF(B215=1,"",IF(טבלה1013[[#This Row],[הווסת פעיל?]]=1,IF(OR(טבלה1013[[#This Row],[וסת קבוע אחרון]]=F215,F215=טבלה1013[[#This Row],[LengthofCycle]],AND(טבלה1013[[#This Row],[LengthofCycle]]&lt;&gt;טבלה1013[[#This Row],[וסת קבוע אחרון]],OR(F215=28,F215=29))),1,0),""))</f>
        <v/>
      </c>
      <c r="AI214" s="1" t="str">
        <f>IF(AND(טבלה1013[[#This Row],[הווסת פעיל?]]=1,B215=1),1,"")</f>
        <v/>
      </c>
      <c r="AJ214" s="4">
        <f>IF(AND(טבלה1013[[#This Row],[הווסת פעיל?]]&lt;&gt;1,B215&lt;&gt;1,B215&lt;&gt;""),IF(טבלה1013[[#This Row],[LengthofCycle]]=F215,1,0),"")</f>
        <v>0</v>
      </c>
      <c r="AK214" s="4">
        <f>IF(AND(טבלה1013[[#This Row],[הווסת פעיל?]]&lt;&gt;1,B215&lt;&gt;1,B215&lt;&gt;""),IF(OR(טבלה1013[[#This Row],[LengthofCycle]]=F215,F215=29),1,0),"")</f>
        <v>0</v>
      </c>
      <c r="AL214" s="4">
        <f>IF(AND(טבלה1013[[#This Row],[הווסת פעיל?]]&lt;&gt;1,B215&lt;&gt;1,B215&lt;&gt;""),IF(OR(טבלה1013[[#This Row],[LengthofCycle]]=F215,F215=29,F215=28),1,0),"")</f>
        <v>0</v>
      </c>
    </row>
    <row r="215" spans="1:38" x14ac:dyDescent="0.25">
      <c r="A215" s="1" t="s">
        <v>63</v>
      </c>
      <c r="B215" s="1">
        <v>7</v>
      </c>
      <c r="C215" s="1">
        <v>1</v>
      </c>
      <c r="D215" s="1">
        <v>1</v>
      </c>
      <c r="E215" s="1">
        <v>0</v>
      </c>
      <c r="F215" s="1">
        <v>27</v>
      </c>
      <c r="G215" s="1">
        <f>טבלה1013[[#This Row],[LengthofCycle]]+1</f>
        <v>28</v>
      </c>
      <c r="H215" s="1" t="str">
        <f>IF(IFERROR(LOOKUP(טבלה1013[[#This Row],[ClientID]],קביעויות[השבוע]),FALSE)=טבלה1013[[#This Row],[ClientID]],1,"")</f>
        <v/>
      </c>
      <c r="I215" s="1" t="str">
        <f>IF(AND(טבלה1013[[#This Row],[CycleNumber]]&gt;1,OR(B216="",טבלה1013[[#This Row],[CycleNumber]]&gt;B214)),IF(OR(AND(טבלה1013[[#This Row],[LengthofCycle]]=28,F214=28),AND(טבלה1013[[#This Row],[LengthofCycle]]=35,F214=35)),1,""),"")</f>
        <v/>
      </c>
      <c r="J215" s="1" t="str">
        <f>IF(AND(טבלה1013[[#This Row],[וסת השבוע]]=1,I214=1,טבלה1013[[#This Row],[CycleNumber]]&gt;B214),1,"")</f>
        <v/>
      </c>
      <c r="K215" s="1" t="str">
        <f>IF(טבלה1013[[#This Row],[CycleNumber]]=1,"",IF(טבלה1013[[#This Row],[וסת השבוע]]=1,0,IF(K214="","",IF(K214=0,IF(טבלה1013[[#This Row],[LengthofCycle]]=28,0,1),IF(K214=1,IF(טבלה1013[[#This Row],[LengthofCycle]]+F214=28*2,0,2),IF(K214=2,IF(טבלה1013[[#This Row],[LengthofCycle]]+F214+F213=28*3,0,3),""))))))</f>
        <v/>
      </c>
      <c r="L215" s="1" t="str">
        <f>IF(טבלה1013[[#This Row],[וסת השבוע]]=1,IF(טבלה1013[[#This Row],[וסת השבוע וההפלגה ביחד]]=1,L214+1,0),IF(AND(טבלה1013[[#This Row],[CycleNumber]]&gt;B214,טבלה1013[[#This Row],[CycleNumber]]&gt;1),IF(טבלה1013[[#This Row],[וסת השבוע פעיל?]]&lt;&gt;"",L214+1,""),""))</f>
        <v/>
      </c>
      <c r="M215" s="1" t="str">
        <f>IF(AND(טבלה1013[[#This Row],[וסת השבוע פעיל?]]&lt;&gt;"",טבלה1013[[#This Row],[CycleNumber]]&lt;B216,B216&lt;&gt;"",טבלה1013[[#This Row],[וסת השבוע פעיל?]]&lt;3),IF(K216=0,IF(AND(טבלה1013[[#This Row],[וסת השבוע פעיל?]]&gt;0,I216=1),0,1),0),"")</f>
        <v/>
      </c>
      <c r="N215" s="1" t="str">
        <f t="shared" si="34"/>
        <v/>
      </c>
      <c r="O215" s="1" t="str">
        <f>IF(AND(טבלה1013[[#This Row],[חיזוי - שבוע]]=1,J216=1),1,"")</f>
        <v/>
      </c>
      <c r="P215" s="1" t="str">
        <f>IF(AND(טבלה1013[[#This Row],[חיזוי טוב עם הפלגה?]]=1,טבלה1013[[#This Row],[וסת קבוע אחרון]]&lt;&gt;28,X214=1),1,"")</f>
        <v/>
      </c>
      <c r="Q215" s="1" t="str">
        <f>IF(AND(טבלה1013[[#This Row],[וסת השבוע פעיל?]]&lt;3,OR(טבלה1013[[#This Row],[CycleNumber]]&gt;B216,B216="")),1,"")</f>
        <v/>
      </c>
      <c r="R215" s="1" t="str">
        <f>IF(טבלה1013[[#This Row],[האישה קבעה וסת שבוע?]]=1,IF(טבלה1013[[#This Row],[וסת השבוע פעיל?]]&lt;3,1,0),"")</f>
        <v/>
      </c>
      <c r="S2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5" s="1">
        <f t="shared" si="31"/>
        <v>0</v>
      </c>
      <c r="U215" s="1">
        <f t="shared" si="32"/>
        <v>0</v>
      </c>
      <c r="V215" s="1">
        <f t="shared" si="33"/>
        <v>0</v>
      </c>
      <c r="W215" s="1" t="str">
        <f>IF(טבלה1013[[#This Row],[3 הפלגות זהות]]="","",IF(טבלה1013[[#This Row],[3 הפלגות זהות]]=1,טבלה1013[[#This Row],[LengthofCycle]],W214))</f>
        <v/>
      </c>
      <c r="Y215" s="1" t="str">
        <f>IF(OR(טבלה1013[[#This Row],[הווסת פעיל?]]=0,טבלה1013[[#This Row],[הווסת פעיל?]]=""),"",SUM(Y214,טבלה1013[[#This Row],[הווסת פעיל?]]))</f>
        <v/>
      </c>
      <c r="Z215" s="1" t="str">
        <f>IF(AND(טבלה1013[[#This Row],[כמה מחזורים עד עקירה]]&lt;&gt;"",Y216=""),טבלה1013[[#This Row],[כמה מחזורים עד עקירה]],"")</f>
        <v/>
      </c>
      <c r="AA215" s="1" t="str">
        <f>IF(AND(טבלה1013[[#This Row],[הווסת פעיל?]]=1,טבלה1013[[#This Row],[וסת קבוע אחרון]]&lt;&gt;W214),טבלה1013[[#This Row],[וסת קבוע אחרון]],"")</f>
        <v/>
      </c>
      <c r="AB215" s="1" t="str">
        <f>IF(AND(טבלה1013[[#This Row],[הווסת פעיל?]]=1,X214=0,טבלה1013[[#This Row],[וסת קבוע אחרון]]=W214),טבלה1013[[#This Row],[וסת קבוע אחרון]],"")</f>
        <v/>
      </c>
      <c r="AC215" s="1" t="str">
        <f>IF(AND(טבלה1013[[#This Row],[הווסת פעיל?]]=1,X214=0,טבלה1013[[#This Row],[וסת קבוע אחרון]]&lt;&gt;W214),1,"")</f>
        <v/>
      </c>
      <c r="AD215" s="1" t="str">
        <f>IF(AND(טבלה1013[[#This Row],[הווסת פעיל?]]&lt;&gt;"",B216=1),טבלה1013[[#This Row],[CycleNumber]],"")</f>
        <v/>
      </c>
      <c r="AE215" s="1" t="str">
        <f>IF(AND(טבלה1013[[#This Row],[הווסת פעיל?]]&lt;&gt;"",X214=""),טבלה1013[[#This Row],[CycleNumber]],"")</f>
        <v/>
      </c>
      <c r="AF215" s="1" t="str">
        <f>IF(B216=1,"",IF(טבלה1013[[#This Row],[הווסת פעיל?]]=1,IF(טבלה1013[[#This Row],[וסת קבוע אחרון]]=F216,1,0),""))</f>
        <v/>
      </c>
      <c r="AG215" s="1" t="str">
        <f>IF(B216=1,"",IF(טבלה1013[[#This Row],[הווסת פעיל?]]=1,IF(OR(טבלה1013[[#This Row],[וסת קבוע אחרון]]=F216,F216=טבלה1013[[#This Row],[LengthofCycle]]),1,0),""))</f>
        <v/>
      </c>
      <c r="AH215" s="1" t="str">
        <f>IF(B216=1,"",IF(טבלה1013[[#This Row],[הווסת פעיל?]]=1,IF(OR(טבלה1013[[#This Row],[וסת קבוע אחרון]]=F216,F216=טבלה1013[[#This Row],[LengthofCycle]],AND(טבלה1013[[#This Row],[LengthofCycle]]&lt;&gt;טבלה1013[[#This Row],[וסת קבוע אחרון]],OR(F216=28,F216=29))),1,0),""))</f>
        <v/>
      </c>
      <c r="AI215" s="1" t="str">
        <f>IF(AND(טבלה1013[[#This Row],[הווסת פעיל?]]=1,B216=1),1,"")</f>
        <v/>
      </c>
      <c r="AJ215" s="4">
        <f>IF(AND(טבלה1013[[#This Row],[הווסת פעיל?]]&lt;&gt;1,B216&lt;&gt;1,B216&lt;&gt;""),IF(טבלה1013[[#This Row],[LengthofCycle]]=F216,1,0),"")</f>
        <v>0</v>
      </c>
      <c r="AK215" s="4">
        <f>IF(AND(טבלה1013[[#This Row],[הווסת פעיל?]]&lt;&gt;1,B216&lt;&gt;1,B216&lt;&gt;""),IF(OR(טבלה1013[[#This Row],[LengthofCycle]]=F216,F216=29),1,0),"")</f>
        <v>1</v>
      </c>
      <c r="AL215" s="4">
        <f>IF(AND(טבלה1013[[#This Row],[הווסת פעיל?]]&lt;&gt;1,B216&lt;&gt;1,B216&lt;&gt;""),IF(OR(טבלה1013[[#This Row],[LengthofCycle]]=F216,F216=29,F216=28),1,0),"")</f>
        <v>1</v>
      </c>
    </row>
    <row r="216" spans="1:38" x14ac:dyDescent="0.25">
      <c r="A216" s="1" t="s">
        <v>63</v>
      </c>
      <c r="B216" s="1">
        <v>8</v>
      </c>
      <c r="C216" s="1">
        <v>1</v>
      </c>
      <c r="D216" s="1">
        <v>1</v>
      </c>
      <c r="E216" s="1">
        <v>0</v>
      </c>
      <c r="F216" s="1">
        <v>29</v>
      </c>
      <c r="G216" s="1">
        <f>טבלה1013[[#This Row],[LengthofCycle]]+1</f>
        <v>30</v>
      </c>
      <c r="H216" s="1" t="str">
        <f>IF(IFERROR(LOOKUP(טבלה1013[[#This Row],[ClientID]],קביעויות[השבוע]),FALSE)=טבלה1013[[#This Row],[ClientID]],1,"")</f>
        <v/>
      </c>
      <c r="I216" s="1" t="str">
        <f>IF(AND(טבלה1013[[#This Row],[CycleNumber]]&gt;1,OR(B217="",טבלה1013[[#This Row],[CycleNumber]]&gt;B215)),IF(OR(AND(טבלה1013[[#This Row],[LengthofCycle]]=28,F215=28),AND(טבלה1013[[#This Row],[LengthofCycle]]=35,F215=35)),1,""),"")</f>
        <v/>
      </c>
      <c r="J216" s="1" t="str">
        <f>IF(AND(טבלה1013[[#This Row],[וסת השבוע]]=1,I215=1,טבלה1013[[#This Row],[CycleNumber]]&gt;B215),1,"")</f>
        <v/>
      </c>
      <c r="K216" s="1" t="str">
        <f>IF(טבלה1013[[#This Row],[CycleNumber]]=1,"",IF(טבלה1013[[#This Row],[וסת השבוע]]=1,0,IF(K215="","",IF(K215=0,IF(טבלה1013[[#This Row],[LengthofCycle]]=28,0,1),IF(K215=1,IF(טבלה1013[[#This Row],[LengthofCycle]]+F215=28*2,0,2),IF(K215=2,IF(טבלה1013[[#This Row],[LengthofCycle]]+F215+F214=28*3,0,3),""))))))</f>
        <v/>
      </c>
      <c r="L216" s="1" t="str">
        <f>IF(טבלה1013[[#This Row],[וסת השבוע]]=1,IF(טבלה1013[[#This Row],[וסת השבוע וההפלגה ביחד]]=1,L215+1,0),IF(AND(טבלה1013[[#This Row],[CycleNumber]]&gt;B215,טבלה1013[[#This Row],[CycleNumber]]&gt;1),IF(טבלה1013[[#This Row],[וסת השבוע פעיל?]]&lt;&gt;"",L215+1,""),""))</f>
        <v/>
      </c>
      <c r="M216" s="1" t="str">
        <f>IF(AND(טבלה1013[[#This Row],[וסת השבוע פעיל?]]&lt;&gt;"",טבלה1013[[#This Row],[CycleNumber]]&lt;B217,B217&lt;&gt;"",טבלה1013[[#This Row],[וסת השבוע פעיל?]]&lt;3),IF(K217=0,IF(AND(טבלה1013[[#This Row],[וסת השבוע פעיל?]]&gt;0,I217=1),0,1),0),"")</f>
        <v/>
      </c>
      <c r="N216" s="1" t="str">
        <f t="shared" si="34"/>
        <v/>
      </c>
      <c r="O216" s="1" t="str">
        <f>IF(AND(טבלה1013[[#This Row],[חיזוי - שבוע]]=1,J217=1),1,"")</f>
        <v/>
      </c>
      <c r="P216" s="1" t="str">
        <f>IF(AND(טבלה1013[[#This Row],[חיזוי טוב עם הפלגה?]]=1,טבלה1013[[#This Row],[וסת קבוע אחרון]]&lt;&gt;28,X215=1),1,"")</f>
        <v/>
      </c>
      <c r="Q216" s="1" t="str">
        <f>IF(AND(טבלה1013[[#This Row],[וסת השבוע פעיל?]]&lt;3,OR(טבלה1013[[#This Row],[CycleNumber]]&gt;B217,B217="")),1,"")</f>
        <v/>
      </c>
      <c r="R216" s="1" t="str">
        <f>IF(טבלה1013[[#This Row],[האישה קבעה וסת שבוע?]]=1,IF(טבלה1013[[#This Row],[וסת השבוע פעיל?]]&lt;3,1,0),"")</f>
        <v/>
      </c>
      <c r="S2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6" s="1">
        <f t="shared" si="31"/>
        <v>0</v>
      </c>
      <c r="U216" s="1">
        <f t="shared" si="32"/>
        <v>0</v>
      </c>
      <c r="V216" s="1">
        <f t="shared" si="33"/>
        <v>0</v>
      </c>
      <c r="W216" s="1" t="str">
        <f>IF(טבלה1013[[#This Row],[3 הפלגות זהות]]="","",IF(טבלה1013[[#This Row],[3 הפלגות זהות]]=1,טבלה1013[[#This Row],[LengthofCycle]],W215))</f>
        <v/>
      </c>
      <c r="Y216" s="1" t="str">
        <f>IF(OR(טבלה1013[[#This Row],[הווסת פעיל?]]=0,טבלה1013[[#This Row],[הווסת פעיל?]]=""),"",SUM(Y215,טבלה1013[[#This Row],[הווסת פעיל?]]))</f>
        <v/>
      </c>
      <c r="Z216" s="1" t="str">
        <f>IF(AND(טבלה1013[[#This Row],[כמה מחזורים עד עקירה]]&lt;&gt;"",Y217=""),טבלה1013[[#This Row],[כמה מחזורים עד עקירה]],"")</f>
        <v/>
      </c>
      <c r="AA216" s="1" t="str">
        <f>IF(AND(טבלה1013[[#This Row],[הווסת פעיל?]]=1,טבלה1013[[#This Row],[וסת קבוע אחרון]]&lt;&gt;W215),טבלה1013[[#This Row],[וסת קבוע אחרון]],"")</f>
        <v/>
      </c>
      <c r="AB216" s="1" t="str">
        <f>IF(AND(טבלה1013[[#This Row],[הווסת פעיל?]]=1,X215=0,טבלה1013[[#This Row],[וסת קבוע אחרון]]=W215),טבלה1013[[#This Row],[וסת קבוע אחרון]],"")</f>
        <v/>
      </c>
      <c r="AC216" s="1" t="str">
        <f>IF(AND(טבלה1013[[#This Row],[הווסת פעיל?]]=1,X215=0,טבלה1013[[#This Row],[וסת קבוע אחרון]]&lt;&gt;W215),1,"")</f>
        <v/>
      </c>
      <c r="AD216" s="1" t="str">
        <f>IF(AND(טבלה1013[[#This Row],[הווסת פעיל?]]&lt;&gt;"",B217=1),טבלה1013[[#This Row],[CycleNumber]],"")</f>
        <v/>
      </c>
      <c r="AE216" s="1" t="str">
        <f>IF(AND(טבלה1013[[#This Row],[הווסת פעיל?]]&lt;&gt;"",X215=""),טבלה1013[[#This Row],[CycleNumber]],"")</f>
        <v/>
      </c>
      <c r="AF216" s="1" t="str">
        <f>IF(B217=1,"",IF(טבלה1013[[#This Row],[הווסת פעיל?]]=1,IF(טבלה1013[[#This Row],[וסת קבוע אחרון]]=F217,1,0),""))</f>
        <v/>
      </c>
      <c r="AG216" s="1" t="str">
        <f>IF(B217=1,"",IF(טבלה1013[[#This Row],[הווסת פעיל?]]=1,IF(OR(טבלה1013[[#This Row],[וסת קבוע אחרון]]=F217,F217=טבלה1013[[#This Row],[LengthofCycle]]),1,0),""))</f>
        <v/>
      </c>
      <c r="AH216" s="1" t="str">
        <f>IF(B217=1,"",IF(טבלה1013[[#This Row],[הווסת פעיל?]]=1,IF(OR(טבלה1013[[#This Row],[וסת קבוע אחרון]]=F217,F217=טבלה1013[[#This Row],[LengthofCycle]],AND(טבלה1013[[#This Row],[LengthofCycle]]&lt;&gt;טבלה1013[[#This Row],[וסת קבוע אחרון]],OR(F217=28,F217=29))),1,0),""))</f>
        <v/>
      </c>
      <c r="AI216" s="1" t="str">
        <f>IF(AND(טבלה1013[[#This Row],[הווסת פעיל?]]=1,B217=1),1,"")</f>
        <v/>
      </c>
      <c r="AJ216" s="4">
        <f>IF(AND(טבלה1013[[#This Row],[הווסת פעיל?]]&lt;&gt;1,B217&lt;&gt;1,B217&lt;&gt;""),IF(טבלה1013[[#This Row],[LengthofCycle]]=F217,1,0),"")</f>
        <v>0</v>
      </c>
      <c r="AK216" s="4">
        <f>IF(AND(טבלה1013[[#This Row],[הווסת פעיל?]]&lt;&gt;1,B217&lt;&gt;1,B217&lt;&gt;""),IF(OR(טבלה1013[[#This Row],[LengthofCycle]]=F217,F217=29),1,0),"")</f>
        <v>0</v>
      </c>
      <c r="AL216" s="4">
        <f>IF(AND(טבלה1013[[#This Row],[הווסת פעיל?]]&lt;&gt;1,B217&lt;&gt;1,B217&lt;&gt;""),IF(OR(טבלה1013[[#This Row],[LengthofCycle]]=F217,F217=29,F217=28),1,0),"")</f>
        <v>0</v>
      </c>
    </row>
    <row r="217" spans="1:38" x14ac:dyDescent="0.25">
      <c r="A217" s="1" t="s">
        <v>63</v>
      </c>
      <c r="B217" s="1">
        <v>9</v>
      </c>
      <c r="C217" s="1">
        <v>1</v>
      </c>
      <c r="D217" s="1">
        <v>1</v>
      </c>
      <c r="E217" s="1">
        <v>0</v>
      </c>
      <c r="F217" s="1">
        <v>27</v>
      </c>
      <c r="G217" s="1">
        <f>טבלה1013[[#This Row],[LengthofCycle]]+1</f>
        <v>28</v>
      </c>
      <c r="H217" s="1" t="str">
        <f>IF(IFERROR(LOOKUP(טבלה1013[[#This Row],[ClientID]],קביעויות[השבוע]),FALSE)=טבלה1013[[#This Row],[ClientID]],1,"")</f>
        <v/>
      </c>
      <c r="I217" s="1" t="str">
        <f>IF(AND(טבלה1013[[#This Row],[CycleNumber]]&gt;1,OR(B218="",טבלה1013[[#This Row],[CycleNumber]]&gt;B216)),IF(OR(AND(טבלה1013[[#This Row],[LengthofCycle]]=28,F216=28),AND(טבלה1013[[#This Row],[LengthofCycle]]=35,F216=35)),1,""),"")</f>
        <v/>
      </c>
      <c r="J217" s="1" t="str">
        <f>IF(AND(טבלה1013[[#This Row],[וסת השבוע]]=1,I216=1,טבלה1013[[#This Row],[CycleNumber]]&gt;B216),1,"")</f>
        <v/>
      </c>
      <c r="K217" s="1" t="str">
        <f>IF(טבלה1013[[#This Row],[CycleNumber]]=1,"",IF(טבלה1013[[#This Row],[וסת השבוע]]=1,0,IF(K216="","",IF(K216=0,IF(טבלה1013[[#This Row],[LengthofCycle]]=28,0,1),IF(K216=1,IF(טבלה1013[[#This Row],[LengthofCycle]]+F216=28*2,0,2),IF(K216=2,IF(טבלה1013[[#This Row],[LengthofCycle]]+F216+F215=28*3,0,3),""))))))</f>
        <v/>
      </c>
      <c r="L217" s="1" t="str">
        <f>IF(טבלה1013[[#This Row],[וסת השבוע]]=1,IF(טבלה1013[[#This Row],[וסת השבוע וההפלגה ביחד]]=1,L216+1,0),IF(AND(טבלה1013[[#This Row],[CycleNumber]]&gt;B216,טבלה1013[[#This Row],[CycleNumber]]&gt;1),IF(טבלה1013[[#This Row],[וסת השבוע פעיל?]]&lt;&gt;"",L216+1,""),""))</f>
        <v/>
      </c>
      <c r="M217" s="1" t="str">
        <f>IF(AND(טבלה1013[[#This Row],[וסת השבוע פעיל?]]&lt;&gt;"",טבלה1013[[#This Row],[CycleNumber]]&lt;B218,B218&lt;&gt;"",טבלה1013[[#This Row],[וסת השבוע פעיל?]]&lt;3),IF(K218=0,IF(AND(טבלה1013[[#This Row],[וסת השבוע פעיל?]]&gt;0,I218=1),0,1),0),"")</f>
        <v/>
      </c>
      <c r="N217" s="1" t="str">
        <f t="shared" si="34"/>
        <v/>
      </c>
      <c r="O217" s="1" t="str">
        <f>IF(AND(טבלה1013[[#This Row],[חיזוי - שבוע]]=1,J218=1),1,"")</f>
        <v/>
      </c>
      <c r="P217" s="1" t="str">
        <f>IF(AND(טבלה1013[[#This Row],[חיזוי טוב עם הפלגה?]]=1,טבלה1013[[#This Row],[וסת קבוע אחרון]]&lt;&gt;28,X216=1),1,"")</f>
        <v/>
      </c>
      <c r="Q217" s="1" t="str">
        <f>IF(AND(טבלה1013[[#This Row],[וסת השבוע פעיל?]]&lt;3,OR(טבלה1013[[#This Row],[CycleNumber]]&gt;B218,B218="")),1,"")</f>
        <v/>
      </c>
      <c r="R217" s="1" t="str">
        <f>IF(טבלה1013[[#This Row],[האישה קבעה וסת שבוע?]]=1,IF(טבלה1013[[#This Row],[וסת השבוע פעיל?]]&lt;3,1,0),"")</f>
        <v/>
      </c>
      <c r="S2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7" s="1">
        <f t="shared" si="31"/>
        <v>0</v>
      </c>
      <c r="U217" s="1">
        <f t="shared" si="32"/>
        <v>0</v>
      </c>
      <c r="V217" s="1">
        <f t="shared" si="33"/>
        <v>0</v>
      </c>
      <c r="W217" s="1" t="str">
        <f>IF(טבלה1013[[#This Row],[3 הפלגות זהות]]="","",IF(טבלה1013[[#This Row],[3 הפלגות זהות]]=1,טבלה1013[[#This Row],[LengthofCycle]],W216))</f>
        <v/>
      </c>
      <c r="Y217" s="1" t="str">
        <f>IF(OR(טבלה1013[[#This Row],[הווסת פעיל?]]=0,טבלה1013[[#This Row],[הווסת פעיל?]]=""),"",SUM(Y216,טבלה1013[[#This Row],[הווסת פעיל?]]))</f>
        <v/>
      </c>
      <c r="Z217" s="1" t="str">
        <f>IF(AND(טבלה1013[[#This Row],[כמה מחזורים עד עקירה]]&lt;&gt;"",Y218=""),טבלה1013[[#This Row],[כמה מחזורים עד עקירה]],"")</f>
        <v/>
      </c>
      <c r="AA217" s="1" t="str">
        <f>IF(AND(טבלה1013[[#This Row],[הווסת פעיל?]]=1,טבלה1013[[#This Row],[וסת קבוע אחרון]]&lt;&gt;W216),טבלה1013[[#This Row],[וסת קבוע אחרון]],"")</f>
        <v/>
      </c>
      <c r="AB217" s="1" t="str">
        <f>IF(AND(טבלה1013[[#This Row],[הווסת פעיל?]]=1,X216=0,טבלה1013[[#This Row],[וסת קבוע אחרון]]=W216),טבלה1013[[#This Row],[וסת קבוע אחרון]],"")</f>
        <v/>
      </c>
      <c r="AC217" s="1" t="str">
        <f>IF(AND(טבלה1013[[#This Row],[הווסת פעיל?]]=1,X216=0,טבלה1013[[#This Row],[וסת קבוע אחרון]]&lt;&gt;W216),1,"")</f>
        <v/>
      </c>
      <c r="AD217" s="1" t="str">
        <f>IF(AND(טבלה1013[[#This Row],[הווסת פעיל?]]&lt;&gt;"",B218=1),טבלה1013[[#This Row],[CycleNumber]],"")</f>
        <v/>
      </c>
      <c r="AE217" s="1" t="str">
        <f>IF(AND(טבלה1013[[#This Row],[הווסת פעיל?]]&lt;&gt;"",X216=""),טבלה1013[[#This Row],[CycleNumber]],"")</f>
        <v/>
      </c>
      <c r="AF217" s="1" t="str">
        <f>IF(B218=1,"",IF(טבלה1013[[#This Row],[הווסת פעיל?]]=1,IF(טבלה1013[[#This Row],[וסת קבוע אחרון]]=F218,1,0),""))</f>
        <v/>
      </c>
      <c r="AG217" s="1" t="str">
        <f>IF(B218=1,"",IF(טבלה1013[[#This Row],[הווסת פעיל?]]=1,IF(OR(טבלה1013[[#This Row],[וסת קבוע אחרון]]=F218,F218=טבלה1013[[#This Row],[LengthofCycle]]),1,0),""))</f>
        <v/>
      </c>
      <c r="AH217" s="1" t="str">
        <f>IF(B218=1,"",IF(טבלה1013[[#This Row],[הווסת פעיל?]]=1,IF(OR(טבלה1013[[#This Row],[וסת קבוע אחרון]]=F218,F218=טבלה1013[[#This Row],[LengthofCycle]],AND(טבלה1013[[#This Row],[LengthofCycle]]&lt;&gt;טבלה1013[[#This Row],[וסת קבוע אחרון]],OR(F218=28,F218=29))),1,0),""))</f>
        <v/>
      </c>
      <c r="AI217" s="1" t="str">
        <f>IF(AND(טבלה1013[[#This Row],[הווסת פעיל?]]=1,B218=1),1,"")</f>
        <v/>
      </c>
      <c r="AJ217" s="4">
        <f>IF(AND(טבלה1013[[#This Row],[הווסת פעיל?]]&lt;&gt;1,B218&lt;&gt;1,B218&lt;&gt;""),IF(טבלה1013[[#This Row],[LengthofCycle]]=F218,1,0),"")</f>
        <v>0</v>
      </c>
      <c r="AK217" s="4">
        <f>IF(AND(טבלה1013[[#This Row],[הווסת פעיל?]]&lt;&gt;1,B218&lt;&gt;1,B218&lt;&gt;""),IF(OR(טבלה1013[[#This Row],[LengthofCycle]]=F218,F218=29),1,0),"")</f>
        <v>0</v>
      </c>
      <c r="AL217" s="4">
        <f>IF(AND(טבלה1013[[#This Row],[הווסת פעיל?]]&lt;&gt;1,B218&lt;&gt;1,B218&lt;&gt;""),IF(OR(טבלה1013[[#This Row],[LengthofCycle]]=F218,F218=29,F218=28),1,0),"")</f>
        <v>0</v>
      </c>
    </row>
    <row r="218" spans="1:38" x14ac:dyDescent="0.25">
      <c r="A218" s="1" t="s">
        <v>63</v>
      </c>
      <c r="B218" s="1">
        <v>10</v>
      </c>
      <c r="C218" s="1">
        <v>1</v>
      </c>
      <c r="D218" s="1">
        <v>1</v>
      </c>
      <c r="E218" s="1">
        <v>0</v>
      </c>
      <c r="F218" s="1">
        <v>30</v>
      </c>
      <c r="G218" s="1">
        <f>טבלה1013[[#This Row],[LengthofCycle]]+1</f>
        <v>31</v>
      </c>
      <c r="H218" s="1" t="str">
        <f>IF(IFERROR(LOOKUP(טבלה1013[[#This Row],[ClientID]],קביעויות[השבוע]),FALSE)=טבלה1013[[#This Row],[ClientID]],1,"")</f>
        <v/>
      </c>
      <c r="I218" s="1" t="str">
        <f>IF(AND(טבלה1013[[#This Row],[CycleNumber]]&gt;1,OR(B219="",טבלה1013[[#This Row],[CycleNumber]]&gt;B217)),IF(OR(AND(טבלה1013[[#This Row],[LengthofCycle]]=28,F217=28),AND(טבלה1013[[#This Row],[LengthofCycle]]=35,F217=35)),1,""),"")</f>
        <v/>
      </c>
      <c r="J218" s="1" t="str">
        <f>IF(AND(טבלה1013[[#This Row],[וסת השבוע]]=1,I217=1,טבלה1013[[#This Row],[CycleNumber]]&gt;B217),1,"")</f>
        <v/>
      </c>
      <c r="K218" s="1" t="str">
        <f>IF(טבלה1013[[#This Row],[CycleNumber]]=1,"",IF(טבלה1013[[#This Row],[וסת השבוע]]=1,0,IF(K217="","",IF(K217=0,IF(טבלה1013[[#This Row],[LengthofCycle]]=28,0,1),IF(K217=1,IF(טבלה1013[[#This Row],[LengthofCycle]]+F217=28*2,0,2),IF(K217=2,IF(טבלה1013[[#This Row],[LengthofCycle]]+F217+F216=28*3,0,3),""))))))</f>
        <v/>
      </c>
      <c r="L218" s="1" t="str">
        <f>IF(טבלה1013[[#This Row],[וסת השבוע]]=1,IF(טבלה1013[[#This Row],[וסת השבוע וההפלגה ביחד]]=1,L217+1,0),IF(AND(טבלה1013[[#This Row],[CycleNumber]]&gt;B217,טבלה1013[[#This Row],[CycleNumber]]&gt;1),IF(טבלה1013[[#This Row],[וסת השבוע פעיל?]]&lt;&gt;"",L217+1,""),""))</f>
        <v/>
      </c>
      <c r="M218" s="1" t="str">
        <f>IF(AND(טבלה1013[[#This Row],[וסת השבוע פעיל?]]&lt;&gt;"",טבלה1013[[#This Row],[CycleNumber]]&lt;B219,B219&lt;&gt;"",טבלה1013[[#This Row],[וסת השבוע פעיל?]]&lt;3),IF(K219=0,IF(AND(טבלה1013[[#This Row],[וסת השבוע פעיל?]]&gt;0,I219=1),0,1),0),"")</f>
        <v/>
      </c>
      <c r="N218" s="1" t="str">
        <f t="shared" si="34"/>
        <v/>
      </c>
      <c r="O218" s="1" t="str">
        <f>IF(AND(טבלה1013[[#This Row],[חיזוי - שבוע]]=1,J219=1),1,"")</f>
        <v/>
      </c>
      <c r="P218" s="1" t="str">
        <f>IF(AND(טבלה1013[[#This Row],[חיזוי טוב עם הפלגה?]]=1,טבלה1013[[#This Row],[וסת קבוע אחרון]]&lt;&gt;28,X217=1),1,"")</f>
        <v/>
      </c>
      <c r="Q218" s="1" t="str">
        <f>IF(AND(טבלה1013[[#This Row],[וסת השבוע פעיל?]]&lt;3,OR(טבלה1013[[#This Row],[CycleNumber]]&gt;B219,B219="")),1,"")</f>
        <v/>
      </c>
      <c r="R218" s="1" t="str">
        <f>IF(טבלה1013[[#This Row],[האישה קבעה וסת שבוע?]]=1,IF(טבלה1013[[#This Row],[וסת השבוע פעיל?]]&lt;3,1,0),"")</f>
        <v/>
      </c>
      <c r="S2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8" s="1">
        <f t="shared" si="31"/>
        <v>0</v>
      </c>
      <c r="U218" s="1">
        <f t="shared" si="32"/>
        <v>0</v>
      </c>
      <c r="V218" s="1">
        <f t="shared" si="33"/>
        <v>0</v>
      </c>
      <c r="W218" s="1" t="str">
        <f>IF(טבלה1013[[#This Row],[3 הפלגות זהות]]="","",IF(טבלה1013[[#This Row],[3 הפלגות זהות]]=1,טבלה1013[[#This Row],[LengthofCycle]],W217))</f>
        <v/>
      </c>
      <c r="Y218" s="1" t="str">
        <f>IF(OR(טבלה1013[[#This Row],[הווסת פעיל?]]=0,טבלה1013[[#This Row],[הווסת פעיל?]]=""),"",SUM(Y217,טבלה1013[[#This Row],[הווסת פעיל?]]))</f>
        <v/>
      </c>
      <c r="Z218" s="1" t="str">
        <f>IF(AND(טבלה1013[[#This Row],[כמה מחזורים עד עקירה]]&lt;&gt;"",Y219=""),טבלה1013[[#This Row],[כמה מחזורים עד עקירה]],"")</f>
        <v/>
      </c>
      <c r="AA218" s="1" t="str">
        <f>IF(AND(טבלה1013[[#This Row],[הווסת פעיל?]]=1,טבלה1013[[#This Row],[וסת קבוע אחרון]]&lt;&gt;W217),טבלה1013[[#This Row],[וסת קבוע אחרון]],"")</f>
        <v/>
      </c>
      <c r="AB218" s="1" t="str">
        <f>IF(AND(טבלה1013[[#This Row],[הווסת פעיל?]]=1,X217=0,טבלה1013[[#This Row],[וסת קבוע אחרון]]=W217),טבלה1013[[#This Row],[וסת קבוע אחרון]],"")</f>
        <v/>
      </c>
      <c r="AC218" s="1" t="str">
        <f>IF(AND(טבלה1013[[#This Row],[הווסת פעיל?]]=1,X217=0,טבלה1013[[#This Row],[וסת קבוע אחרון]]&lt;&gt;W217),1,"")</f>
        <v/>
      </c>
      <c r="AD218" s="1" t="str">
        <f>IF(AND(טבלה1013[[#This Row],[הווסת פעיל?]]&lt;&gt;"",B219=1),טבלה1013[[#This Row],[CycleNumber]],"")</f>
        <v/>
      </c>
      <c r="AE218" s="1" t="str">
        <f>IF(AND(טבלה1013[[#This Row],[הווסת פעיל?]]&lt;&gt;"",X217=""),טבלה1013[[#This Row],[CycleNumber]],"")</f>
        <v/>
      </c>
      <c r="AF218" s="1" t="str">
        <f>IF(B219=1,"",IF(טבלה1013[[#This Row],[הווסת פעיל?]]=1,IF(טבלה1013[[#This Row],[וסת קבוע אחרון]]=F219,1,0),""))</f>
        <v/>
      </c>
      <c r="AG218" s="1" t="str">
        <f>IF(B219=1,"",IF(טבלה1013[[#This Row],[הווסת פעיל?]]=1,IF(OR(טבלה1013[[#This Row],[וסת קבוע אחרון]]=F219,F219=טבלה1013[[#This Row],[LengthofCycle]]),1,0),""))</f>
        <v/>
      </c>
      <c r="AH218" s="1" t="str">
        <f>IF(B219=1,"",IF(טבלה1013[[#This Row],[הווסת פעיל?]]=1,IF(OR(טבלה1013[[#This Row],[וסת קבוע אחרון]]=F219,F219=טבלה1013[[#This Row],[LengthofCycle]],AND(טבלה1013[[#This Row],[LengthofCycle]]&lt;&gt;טבלה1013[[#This Row],[וסת קבוע אחרון]],OR(F219=28,F219=29))),1,0),""))</f>
        <v/>
      </c>
      <c r="AI218" s="1" t="str">
        <f>IF(AND(טבלה1013[[#This Row],[הווסת פעיל?]]=1,B219=1),1,"")</f>
        <v/>
      </c>
      <c r="AJ218" s="4">
        <f>IF(AND(טבלה1013[[#This Row],[הווסת פעיל?]]&lt;&gt;1,B219&lt;&gt;1,B219&lt;&gt;""),IF(טבלה1013[[#This Row],[LengthofCycle]]=F219,1,0),"")</f>
        <v>0</v>
      </c>
      <c r="AK218" s="4">
        <f>IF(AND(טבלה1013[[#This Row],[הווסת פעיל?]]&lt;&gt;1,B219&lt;&gt;1,B219&lt;&gt;""),IF(OR(טבלה1013[[#This Row],[LengthofCycle]]=F219,F219=29),1,0),"")</f>
        <v>0</v>
      </c>
      <c r="AL218" s="4">
        <f>IF(AND(טבלה1013[[#This Row],[הווסת פעיל?]]&lt;&gt;1,B219&lt;&gt;1,B219&lt;&gt;""),IF(OR(טבלה1013[[#This Row],[LengthofCycle]]=F219,F219=29,F219=28),1,0),"")</f>
        <v>1</v>
      </c>
    </row>
    <row r="219" spans="1:38" x14ac:dyDescent="0.25">
      <c r="A219" s="1" t="s">
        <v>63</v>
      </c>
      <c r="B219" s="1">
        <v>11</v>
      </c>
      <c r="C219" s="1">
        <v>1</v>
      </c>
      <c r="D219" s="1">
        <v>1</v>
      </c>
      <c r="E219" s="1">
        <v>0</v>
      </c>
      <c r="F219" s="1">
        <v>28</v>
      </c>
      <c r="G219" s="1">
        <f>טבלה1013[[#This Row],[LengthofCycle]]+1</f>
        <v>29</v>
      </c>
      <c r="H219" s="1" t="str">
        <f>IF(IFERROR(LOOKUP(טבלה1013[[#This Row],[ClientID]],קביעויות[השבוע]),FALSE)=טבלה1013[[#This Row],[ClientID]],1,"")</f>
        <v/>
      </c>
      <c r="I219" s="1" t="str">
        <f>IF(AND(טבלה1013[[#This Row],[CycleNumber]]&gt;1,OR(B220="",טבלה1013[[#This Row],[CycleNumber]]&gt;B218)),IF(OR(AND(טבלה1013[[#This Row],[LengthofCycle]]=28,F218=28),AND(טבלה1013[[#This Row],[LengthofCycle]]=35,F218=35)),1,""),"")</f>
        <v/>
      </c>
      <c r="J219" s="1" t="str">
        <f>IF(AND(טבלה1013[[#This Row],[וסת השבוע]]=1,I218=1,טבלה1013[[#This Row],[CycleNumber]]&gt;B218),1,"")</f>
        <v/>
      </c>
      <c r="K219" s="1" t="str">
        <f>IF(טבלה1013[[#This Row],[CycleNumber]]=1,"",IF(טבלה1013[[#This Row],[וסת השבוע]]=1,0,IF(K218="","",IF(K218=0,IF(טבלה1013[[#This Row],[LengthofCycle]]=28,0,1),IF(K218=1,IF(טבלה1013[[#This Row],[LengthofCycle]]+F218=28*2,0,2),IF(K218=2,IF(טבלה1013[[#This Row],[LengthofCycle]]+F218+F217=28*3,0,3),""))))))</f>
        <v/>
      </c>
      <c r="L219" s="1" t="str">
        <f>IF(טבלה1013[[#This Row],[וסת השבוע]]=1,IF(טבלה1013[[#This Row],[וסת השבוע וההפלגה ביחד]]=1,L218+1,0),IF(AND(טבלה1013[[#This Row],[CycleNumber]]&gt;B218,טבלה1013[[#This Row],[CycleNumber]]&gt;1),IF(טבלה1013[[#This Row],[וסת השבוע פעיל?]]&lt;&gt;"",L218+1,""),""))</f>
        <v/>
      </c>
      <c r="M219" s="1" t="str">
        <f>IF(AND(טבלה1013[[#This Row],[וסת השבוע פעיל?]]&lt;&gt;"",טבלה1013[[#This Row],[CycleNumber]]&lt;B220,B220&lt;&gt;"",טבלה1013[[#This Row],[וסת השבוע פעיל?]]&lt;3),IF(K220=0,IF(AND(טבלה1013[[#This Row],[וסת השבוע פעיל?]]&gt;0,I220=1),0,1),0),"")</f>
        <v/>
      </c>
      <c r="N219" s="1" t="str">
        <f t="shared" si="34"/>
        <v/>
      </c>
      <c r="O219" s="1" t="str">
        <f>IF(AND(טבלה1013[[#This Row],[חיזוי - שבוע]]=1,J220=1),1,"")</f>
        <v/>
      </c>
      <c r="P219" s="1" t="str">
        <f>IF(AND(טבלה1013[[#This Row],[חיזוי טוב עם הפלגה?]]=1,טבלה1013[[#This Row],[וסת קבוע אחרון]]&lt;&gt;28,X218=1),1,"")</f>
        <v/>
      </c>
      <c r="Q219" s="1" t="str">
        <f>IF(AND(טבלה1013[[#This Row],[וסת השבוע פעיל?]]&lt;3,OR(טבלה1013[[#This Row],[CycleNumber]]&gt;B220,B220="")),1,"")</f>
        <v/>
      </c>
      <c r="R219" s="1" t="str">
        <f>IF(טבלה1013[[#This Row],[האישה קבעה וסת שבוע?]]=1,IF(טבלה1013[[#This Row],[וסת השבוע פעיל?]]&lt;3,1,0),"")</f>
        <v/>
      </c>
      <c r="S2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19" s="1">
        <f t="shared" si="31"/>
        <v>0</v>
      </c>
      <c r="U219" s="1">
        <f t="shared" si="32"/>
        <v>0</v>
      </c>
      <c r="V219" s="1">
        <f t="shared" si="33"/>
        <v>0</v>
      </c>
      <c r="W219" s="1" t="str">
        <f>IF(טבלה1013[[#This Row],[3 הפלגות זהות]]="","",IF(טבלה1013[[#This Row],[3 הפלגות זהות]]=1,טבלה1013[[#This Row],[LengthofCycle]],W218))</f>
        <v/>
      </c>
      <c r="Y219" s="1" t="str">
        <f>IF(OR(טבלה1013[[#This Row],[הווסת פעיל?]]=0,טבלה1013[[#This Row],[הווסת פעיל?]]=""),"",SUM(Y218,טבלה1013[[#This Row],[הווסת פעיל?]]))</f>
        <v/>
      </c>
      <c r="Z219" s="1" t="str">
        <f>IF(AND(טבלה1013[[#This Row],[כמה מחזורים עד עקירה]]&lt;&gt;"",Y220=""),טבלה1013[[#This Row],[כמה מחזורים עד עקירה]],"")</f>
        <v/>
      </c>
      <c r="AA219" s="1" t="str">
        <f>IF(AND(טבלה1013[[#This Row],[הווסת פעיל?]]=1,טבלה1013[[#This Row],[וסת קבוע אחרון]]&lt;&gt;W218),טבלה1013[[#This Row],[וסת קבוע אחרון]],"")</f>
        <v/>
      </c>
      <c r="AB219" s="1" t="str">
        <f>IF(AND(טבלה1013[[#This Row],[הווסת פעיל?]]=1,X218=0,טבלה1013[[#This Row],[וסת קבוע אחרון]]=W218),טבלה1013[[#This Row],[וסת קבוע אחרון]],"")</f>
        <v/>
      </c>
      <c r="AC219" s="1" t="str">
        <f>IF(AND(טבלה1013[[#This Row],[הווסת פעיל?]]=1,X218=0,טבלה1013[[#This Row],[וסת קבוע אחרון]]&lt;&gt;W218),1,"")</f>
        <v/>
      </c>
      <c r="AD219" s="1" t="str">
        <f>IF(AND(טבלה1013[[#This Row],[הווסת פעיל?]]&lt;&gt;"",B220=1),טבלה1013[[#This Row],[CycleNumber]],"")</f>
        <v/>
      </c>
      <c r="AE219" s="1" t="str">
        <f>IF(AND(טבלה1013[[#This Row],[הווסת פעיל?]]&lt;&gt;"",X218=""),טבלה1013[[#This Row],[CycleNumber]],"")</f>
        <v/>
      </c>
      <c r="AF219" s="1" t="str">
        <f>IF(B220=1,"",IF(טבלה1013[[#This Row],[הווסת פעיל?]]=1,IF(טבלה1013[[#This Row],[וסת קבוע אחרון]]=F220,1,0),""))</f>
        <v/>
      </c>
      <c r="AG219" s="1" t="str">
        <f>IF(B220=1,"",IF(טבלה1013[[#This Row],[הווסת פעיל?]]=1,IF(OR(טבלה1013[[#This Row],[וסת קבוע אחרון]]=F220,F220=טבלה1013[[#This Row],[LengthofCycle]]),1,0),""))</f>
        <v/>
      </c>
      <c r="AH219" s="1" t="str">
        <f>IF(B220=1,"",IF(טבלה1013[[#This Row],[הווסת פעיל?]]=1,IF(OR(טבלה1013[[#This Row],[וסת קבוע אחרון]]=F220,F220=טבלה1013[[#This Row],[LengthofCycle]],AND(טבלה1013[[#This Row],[LengthofCycle]]&lt;&gt;טבלה1013[[#This Row],[וסת קבוע אחרון]],OR(F220=28,F220=29))),1,0),""))</f>
        <v/>
      </c>
      <c r="AI219" s="1" t="str">
        <f>IF(AND(טבלה1013[[#This Row],[הווסת פעיל?]]=1,B220=1),1,"")</f>
        <v/>
      </c>
      <c r="AJ219" s="4">
        <f>IF(AND(טבלה1013[[#This Row],[הווסת פעיל?]]&lt;&gt;1,B220&lt;&gt;1,B220&lt;&gt;""),IF(טבלה1013[[#This Row],[LengthofCycle]]=F220,1,0),"")</f>
        <v>0</v>
      </c>
      <c r="AK219" s="4">
        <f>IF(AND(טבלה1013[[#This Row],[הווסת פעיל?]]&lt;&gt;1,B220&lt;&gt;1,B220&lt;&gt;""),IF(OR(טבלה1013[[#This Row],[LengthofCycle]]=F220,F220=29),1,0),"")</f>
        <v>0</v>
      </c>
      <c r="AL219" s="4">
        <f>IF(AND(טבלה1013[[#This Row],[הווסת פעיל?]]&lt;&gt;1,B220&lt;&gt;1,B220&lt;&gt;""),IF(OR(טבלה1013[[#This Row],[LengthofCycle]]=F220,F220=29,F220=28),1,0),"")</f>
        <v>0</v>
      </c>
    </row>
    <row r="220" spans="1:38" x14ac:dyDescent="0.25">
      <c r="A220" s="1" t="s">
        <v>63</v>
      </c>
      <c r="B220" s="1">
        <v>12</v>
      </c>
      <c r="C220" s="1">
        <v>1</v>
      </c>
      <c r="D220" s="1">
        <v>1</v>
      </c>
      <c r="E220" s="1">
        <v>0</v>
      </c>
      <c r="F220" s="1">
        <v>30</v>
      </c>
      <c r="G220" s="1">
        <f>טבלה1013[[#This Row],[LengthofCycle]]+1</f>
        <v>31</v>
      </c>
      <c r="H220" s="1" t="str">
        <f>IF(IFERROR(LOOKUP(טבלה1013[[#This Row],[ClientID]],קביעויות[השבוע]),FALSE)=טבלה1013[[#This Row],[ClientID]],1,"")</f>
        <v/>
      </c>
      <c r="I220" s="1" t="str">
        <f>IF(AND(טבלה1013[[#This Row],[CycleNumber]]&gt;1,OR(B221="",טבלה1013[[#This Row],[CycleNumber]]&gt;B219)),IF(OR(AND(טבלה1013[[#This Row],[LengthofCycle]]=28,F219=28),AND(טבלה1013[[#This Row],[LengthofCycle]]=35,F219=35)),1,""),"")</f>
        <v/>
      </c>
      <c r="J220" s="1" t="str">
        <f>IF(AND(טבלה1013[[#This Row],[וסת השבוע]]=1,I219=1,טבלה1013[[#This Row],[CycleNumber]]&gt;B219),1,"")</f>
        <v/>
      </c>
      <c r="K220" s="1" t="str">
        <f>IF(טבלה1013[[#This Row],[CycleNumber]]=1,"",IF(טבלה1013[[#This Row],[וסת השבוע]]=1,0,IF(K219="","",IF(K219=0,IF(טבלה1013[[#This Row],[LengthofCycle]]=28,0,1),IF(K219=1,IF(טבלה1013[[#This Row],[LengthofCycle]]+F219=28*2,0,2),IF(K219=2,IF(טבלה1013[[#This Row],[LengthofCycle]]+F219+F218=28*3,0,3),""))))))</f>
        <v/>
      </c>
      <c r="L220" s="1" t="str">
        <f>IF(טבלה1013[[#This Row],[וסת השבוע]]=1,IF(טבלה1013[[#This Row],[וסת השבוע וההפלגה ביחד]]=1,L219+1,0),IF(AND(טבלה1013[[#This Row],[CycleNumber]]&gt;B219,טבלה1013[[#This Row],[CycleNumber]]&gt;1),IF(טבלה1013[[#This Row],[וסת השבוע פעיל?]]&lt;&gt;"",L219+1,""),""))</f>
        <v/>
      </c>
      <c r="M220" s="1" t="str">
        <f>IF(AND(טבלה1013[[#This Row],[וסת השבוע פעיל?]]&lt;&gt;"",טבלה1013[[#This Row],[CycleNumber]]&lt;B221,B221&lt;&gt;"",טבלה1013[[#This Row],[וסת השבוע פעיל?]]&lt;3),IF(K221=0,IF(AND(טבלה1013[[#This Row],[וסת השבוע פעיל?]]&gt;0,I221=1),0,1),0),"")</f>
        <v/>
      </c>
      <c r="N220" s="1" t="str">
        <f t="shared" si="34"/>
        <v/>
      </c>
      <c r="O220" s="1" t="str">
        <f>IF(AND(טבלה1013[[#This Row],[חיזוי - שבוע]]=1,J221=1),1,"")</f>
        <v/>
      </c>
      <c r="P220" s="1" t="str">
        <f>IF(AND(טבלה1013[[#This Row],[חיזוי טוב עם הפלגה?]]=1,טבלה1013[[#This Row],[וסת קבוע אחרון]]&lt;&gt;28,X219=1),1,"")</f>
        <v/>
      </c>
      <c r="Q220" s="1" t="str">
        <f>IF(AND(טבלה1013[[#This Row],[וסת השבוע פעיל?]]&lt;3,OR(טבלה1013[[#This Row],[CycleNumber]]&gt;B221,B221="")),1,"")</f>
        <v/>
      </c>
      <c r="R220" s="1" t="str">
        <f>IF(טבלה1013[[#This Row],[האישה קבעה וסת שבוע?]]=1,IF(טבלה1013[[#This Row],[וסת השבוע פעיל?]]&lt;3,1,0),"")</f>
        <v/>
      </c>
      <c r="S2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0" s="1">
        <f t="shared" si="31"/>
        <v>0</v>
      </c>
      <c r="U220" s="1">
        <f t="shared" si="32"/>
        <v>0</v>
      </c>
      <c r="V220" s="1">
        <f t="shared" si="33"/>
        <v>0</v>
      </c>
      <c r="W220" s="1" t="str">
        <f>IF(טבלה1013[[#This Row],[3 הפלגות זהות]]="","",IF(טבלה1013[[#This Row],[3 הפלגות זהות]]=1,טבלה1013[[#This Row],[LengthofCycle]],W219))</f>
        <v/>
      </c>
      <c r="Y220" s="1" t="str">
        <f>IF(OR(טבלה1013[[#This Row],[הווסת פעיל?]]=0,טבלה1013[[#This Row],[הווסת פעיל?]]=""),"",SUM(Y219,טבלה1013[[#This Row],[הווסת פעיל?]]))</f>
        <v/>
      </c>
      <c r="Z220" s="1" t="str">
        <f>IF(AND(טבלה1013[[#This Row],[כמה מחזורים עד עקירה]]&lt;&gt;"",Y221=""),טבלה1013[[#This Row],[כמה מחזורים עד עקירה]],"")</f>
        <v/>
      </c>
      <c r="AA220" s="1" t="str">
        <f>IF(AND(טבלה1013[[#This Row],[הווסת פעיל?]]=1,טבלה1013[[#This Row],[וסת קבוע אחרון]]&lt;&gt;W219),טבלה1013[[#This Row],[וסת קבוע אחרון]],"")</f>
        <v/>
      </c>
      <c r="AB220" s="1" t="str">
        <f>IF(AND(טבלה1013[[#This Row],[הווסת פעיל?]]=1,X219=0,טבלה1013[[#This Row],[וסת קבוע אחרון]]=W219),טבלה1013[[#This Row],[וסת קבוע אחרון]],"")</f>
        <v/>
      </c>
      <c r="AC220" s="1" t="str">
        <f>IF(AND(טבלה1013[[#This Row],[הווסת פעיל?]]=1,X219=0,טבלה1013[[#This Row],[וסת קבוע אחרון]]&lt;&gt;W219),1,"")</f>
        <v/>
      </c>
      <c r="AD220" s="1" t="str">
        <f>IF(AND(טבלה1013[[#This Row],[הווסת פעיל?]]&lt;&gt;"",B221=1),טבלה1013[[#This Row],[CycleNumber]],"")</f>
        <v/>
      </c>
      <c r="AE220" s="1" t="str">
        <f>IF(AND(טבלה1013[[#This Row],[הווסת פעיל?]]&lt;&gt;"",X219=""),טבלה1013[[#This Row],[CycleNumber]],"")</f>
        <v/>
      </c>
      <c r="AF220" s="1" t="str">
        <f>IF(B221=1,"",IF(טבלה1013[[#This Row],[הווסת פעיל?]]=1,IF(טבלה1013[[#This Row],[וסת קבוע אחרון]]=F221,1,0),""))</f>
        <v/>
      </c>
      <c r="AG220" s="1" t="str">
        <f>IF(B221=1,"",IF(טבלה1013[[#This Row],[הווסת פעיל?]]=1,IF(OR(טבלה1013[[#This Row],[וסת קבוע אחרון]]=F221,F221=טבלה1013[[#This Row],[LengthofCycle]]),1,0),""))</f>
        <v/>
      </c>
      <c r="AH220" s="1" t="str">
        <f>IF(B221=1,"",IF(טבלה1013[[#This Row],[הווסת פעיל?]]=1,IF(OR(טבלה1013[[#This Row],[וסת קבוע אחרון]]=F221,F221=טבלה1013[[#This Row],[LengthofCycle]],AND(טבלה1013[[#This Row],[LengthofCycle]]&lt;&gt;טבלה1013[[#This Row],[וסת קבוע אחרון]],OR(F221=28,F221=29))),1,0),""))</f>
        <v/>
      </c>
      <c r="AI220" s="1" t="str">
        <f>IF(AND(טבלה1013[[#This Row],[הווסת פעיל?]]=1,B221=1),1,"")</f>
        <v/>
      </c>
      <c r="AJ220" s="4">
        <f>IF(AND(טבלה1013[[#This Row],[הווסת פעיל?]]&lt;&gt;1,B221&lt;&gt;1,B221&lt;&gt;""),IF(טבלה1013[[#This Row],[LengthofCycle]]=F221,1,0),"")</f>
        <v>0</v>
      </c>
      <c r="AK220" s="4">
        <f>IF(AND(טבלה1013[[#This Row],[הווסת פעיל?]]&lt;&gt;1,B221&lt;&gt;1,B221&lt;&gt;""),IF(OR(טבלה1013[[#This Row],[LengthofCycle]]=F221,F221=29),1,0),"")</f>
        <v>1</v>
      </c>
      <c r="AL220" s="4">
        <f>IF(AND(טבלה1013[[#This Row],[הווסת פעיל?]]&lt;&gt;1,B221&lt;&gt;1,B221&lt;&gt;""),IF(OR(טבלה1013[[#This Row],[LengthofCycle]]=F221,F221=29,F221=28),1,0),"")</f>
        <v>1</v>
      </c>
    </row>
    <row r="221" spans="1:38" x14ac:dyDescent="0.25">
      <c r="A221" s="1" t="s">
        <v>63</v>
      </c>
      <c r="B221" s="1">
        <v>13</v>
      </c>
      <c r="C221" s="1">
        <v>1</v>
      </c>
      <c r="D221" s="1">
        <v>1</v>
      </c>
      <c r="E221" s="1">
        <v>0</v>
      </c>
      <c r="F221" s="1">
        <v>29</v>
      </c>
      <c r="G221" s="1">
        <f>טבלה1013[[#This Row],[LengthofCycle]]+1</f>
        <v>30</v>
      </c>
      <c r="H221" s="1" t="str">
        <f>IF(IFERROR(LOOKUP(טבלה1013[[#This Row],[ClientID]],קביעויות[השבוע]),FALSE)=טבלה1013[[#This Row],[ClientID]],1,"")</f>
        <v/>
      </c>
      <c r="I221" s="1" t="str">
        <f>IF(AND(טבלה1013[[#This Row],[CycleNumber]]&gt;1,OR(B222="",טבלה1013[[#This Row],[CycleNumber]]&gt;B220)),IF(OR(AND(טבלה1013[[#This Row],[LengthofCycle]]=28,F220=28),AND(טבלה1013[[#This Row],[LengthofCycle]]=35,F220=35)),1,""),"")</f>
        <v/>
      </c>
      <c r="J221" s="1" t="str">
        <f>IF(AND(טבלה1013[[#This Row],[וסת השבוע]]=1,I220=1,טבלה1013[[#This Row],[CycleNumber]]&gt;B220),1,"")</f>
        <v/>
      </c>
      <c r="K221" s="1" t="str">
        <f>IF(טבלה1013[[#This Row],[CycleNumber]]=1,"",IF(טבלה1013[[#This Row],[וסת השבוע]]=1,0,IF(K220="","",IF(K220=0,IF(טבלה1013[[#This Row],[LengthofCycle]]=28,0,1),IF(K220=1,IF(טבלה1013[[#This Row],[LengthofCycle]]+F220=28*2,0,2),IF(K220=2,IF(טבלה1013[[#This Row],[LengthofCycle]]+F220+F219=28*3,0,3),""))))))</f>
        <v/>
      </c>
      <c r="L221" s="1" t="str">
        <f>IF(טבלה1013[[#This Row],[וסת השבוע]]=1,IF(טבלה1013[[#This Row],[וסת השבוע וההפלגה ביחד]]=1,L220+1,0),IF(AND(טבלה1013[[#This Row],[CycleNumber]]&gt;B220,טבלה1013[[#This Row],[CycleNumber]]&gt;1),IF(טבלה1013[[#This Row],[וסת השבוע פעיל?]]&lt;&gt;"",L220+1,""),""))</f>
        <v/>
      </c>
      <c r="M221" s="1" t="str">
        <f>IF(AND(טבלה1013[[#This Row],[וסת השבוע פעיל?]]&lt;&gt;"",טבלה1013[[#This Row],[CycleNumber]]&lt;B222,B222&lt;&gt;"",טבלה1013[[#This Row],[וסת השבוע פעיל?]]&lt;3),IF(K222=0,IF(AND(טבלה1013[[#This Row],[וסת השבוע פעיל?]]&gt;0,I222=1),0,1),0),"")</f>
        <v/>
      </c>
      <c r="N221" s="1" t="str">
        <f t="shared" si="34"/>
        <v/>
      </c>
      <c r="O221" s="1" t="str">
        <f>IF(AND(טבלה1013[[#This Row],[חיזוי - שבוע]]=1,J222=1),1,"")</f>
        <v/>
      </c>
      <c r="P221" s="1" t="str">
        <f>IF(AND(טבלה1013[[#This Row],[חיזוי טוב עם הפלגה?]]=1,טבלה1013[[#This Row],[וסת קבוע אחרון]]&lt;&gt;28,X220=1),1,"")</f>
        <v/>
      </c>
      <c r="Q221" s="1" t="str">
        <f>IF(AND(טבלה1013[[#This Row],[וסת השבוע פעיל?]]&lt;3,OR(טבלה1013[[#This Row],[CycleNumber]]&gt;B222,B222="")),1,"")</f>
        <v/>
      </c>
      <c r="R221" s="1" t="str">
        <f>IF(טבלה1013[[#This Row],[האישה קבעה וסת שבוע?]]=1,IF(טבלה1013[[#This Row],[וסת השבוע פעיל?]]&lt;3,1,0),"")</f>
        <v/>
      </c>
      <c r="S2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1" s="1">
        <f t="shared" si="31"/>
        <v>0</v>
      </c>
      <c r="U221" s="1">
        <f t="shared" si="32"/>
        <v>0</v>
      </c>
      <c r="V221" s="1">
        <f t="shared" si="33"/>
        <v>0</v>
      </c>
      <c r="W221" s="1" t="str">
        <f>IF(טבלה1013[[#This Row],[3 הפלגות זהות]]="","",IF(טבלה1013[[#This Row],[3 הפלגות זהות]]=1,טבלה1013[[#This Row],[LengthofCycle]],W220))</f>
        <v/>
      </c>
      <c r="Y221" s="1" t="str">
        <f>IF(OR(טבלה1013[[#This Row],[הווסת פעיל?]]=0,טבלה1013[[#This Row],[הווסת פעיל?]]=""),"",SUM(Y220,טבלה1013[[#This Row],[הווסת פעיל?]]))</f>
        <v/>
      </c>
      <c r="Z221" s="1" t="str">
        <f>IF(AND(טבלה1013[[#This Row],[כמה מחזורים עד עקירה]]&lt;&gt;"",Y222=""),טבלה1013[[#This Row],[כמה מחזורים עד עקירה]],"")</f>
        <v/>
      </c>
      <c r="AA221" s="1" t="str">
        <f>IF(AND(טבלה1013[[#This Row],[הווסת פעיל?]]=1,טבלה1013[[#This Row],[וסת קבוע אחרון]]&lt;&gt;W220),טבלה1013[[#This Row],[וסת קבוע אחרון]],"")</f>
        <v/>
      </c>
      <c r="AB221" s="1" t="str">
        <f>IF(AND(טבלה1013[[#This Row],[הווסת פעיל?]]=1,X220=0,טבלה1013[[#This Row],[וסת קבוע אחרון]]=W220),טבלה1013[[#This Row],[וסת קבוע אחרון]],"")</f>
        <v/>
      </c>
      <c r="AC221" s="1" t="str">
        <f>IF(AND(טבלה1013[[#This Row],[הווסת פעיל?]]=1,X220=0,טבלה1013[[#This Row],[וסת קבוע אחרון]]&lt;&gt;W220),1,"")</f>
        <v/>
      </c>
      <c r="AD221" s="1" t="str">
        <f>IF(AND(טבלה1013[[#This Row],[הווסת פעיל?]]&lt;&gt;"",B222=1),טבלה1013[[#This Row],[CycleNumber]],"")</f>
        <v/>
      </c>
      <c r="AE221" s="1" t="str">
        <f>IF(AND(טבלה1013[[#This Row],[הווסת פעיל?]]&lt;&gt;"",X220=""),טבלה1013[[#This Row],[CycleNumber]],"")</f>
        <v/>
      </c>
      <c r="AF221" s="1" t="str">
        <f>IF(B222=1,"",IF(טבלה1013[[#This Row],[הווסת פעיל?]]=1,IF(טבלה1013[[#This Row],[וסת קבוע אחרון]]=F222,1,0),""))</f>
        <v/>
      </c>
      <c r="AG221" s="1" t="str">
        <f>IF(B222=1,"",IF(טבלה1013[[#This Row],[הווסת פעיל?]]=1,IF(OR(טבלה1013[[#This Row],[וסת קבוע אחרון]]=F222,F222=טבלה1013[[#This Row],[LengthofCycle]]),1,0),""))</f>
        <v/>
      </c>
      <c r="AH221" s="1" t="str">
        <f>IF(B222=1,"",IF(טבלה1013[[#This Row],[הווסת פעיל?]]=1,IF(OR(טבלה1013[[#This Row],[וסת קבוע אחרון]]=F222,F222=טבלה1013[[#This Row],[LengthofCycle]],AND(טבלה1013[[#This Row],[LengthofCycle]]&lt;&gt;טבלה1013[[#This Row],[וסת קבוע אחרון]],OR(F222=28,F222=29))),1,0),""))</f>
        <v/>
      </c>
      <c r="AI221" s="1" t="str">
        <f>IF(AND(טבלה1013[[#This Row],[הווסת פעיל?]]=1,B222=1),1,"")</f>
        <v/>
      </c>
      <c r="AJ221" s="4" t="str">
        <f>IF(AND(טבלה1013[[#This Row],[הווסת פעיל?]]&lt;&gt;1,B222&lt;&gt;1,B222&lt;&gt;""),IF(טבלה1013[[#This Row],[LengthofCycle]]=F222,1,0),"")</f>
        <v/>
      </c>
      <c r="AK221" s="4" t="str">
        <f>IF(AND(טבלה1013[[#This Row],[הווסת פעיל?]]&lt;&gt;1,B222&lt;&gt;1,B222&lt;&gt;""),IF(OR(טבלה1013[[#This Row],[LengthofCycle]]=F222,F222=29),1,0),"")</f>
        <v/>
      </c>
      <c r="AL221" s="4" t="str">
        <f>IF(AND(טבלה1013[[#This Row],[הווסת פעיל?]]&lt;&gt;1,B222&lt;&gt;1,B222&lt;&gt;""),IF(OR(טבלה1013[[#This Row],[LengthofCycle]]=F222,F222=29,F222=28),1,0),"")</f>
        <v/>
      </c>
    </row>
    <row r="222" spans="1:38" x14ac:dyDescent="0.25">
      <c r="A222" s="1" t="s">
        <v>64</v>
      </c>
      <c r="B222" s="1">
        <v>1</v>
      </c>
      <c r="C222" s="1">
        <v>1</v>
      </c>
      <c r="D222" s="1">
        <v>0</v>
      </c>
      <c r="E222" s="1">
        <v>0</v>
      </c>
      <c r="F222" s="1">
        <v>32</v>
      </c>
      <c r="G222" s="1">
        <f>טבלה1013[[#This Row],[LengthofCycle]]+1</f>
        <v>33</v>
      </c>
      <c r="H222" s="1" t="str">
        <f>IF(IFERROR(LOOKUP(טבלה1013[[#This Row],[ClientID]],קביעויות[השבוע]),FALSE)=טבלה1013[[#This Row],[ClientID]],1,"")</f>
        <v/>
      </c>
      <c r="I222" s="1" t="str">
        <f>IF(AND(טבלה1013[[#This Row],[CycleNumber]]&gt;1,OR(B223="",טבלה1013[[#This Row],[CycleNumber]]&gt;B221)),IF(OR(AND(טבלה1013[[#This Row],[LengthofCycle]]=28,F221=28),AND(טבלה1013[[#This Row],[LengthofCycle]]=35,F221=35)),1,""),"")</f>
        <v/>
      </c>
      <c r="J222" s="1" t="str">
        <f>IF(AND(טבלה1013[[#This Row],[וסת השבוע]]=1,I221=1,טבלה1013[[#This Row],[CycleNumber]]&gt;B221),1,"")</f>
        <v/>
      </c>
      <c r="K222" s="1" t="str">
        <f>IF(טבלה1013[[#This Row],[CycleNumber]]=1,"",IF(טבלה1013[[#This Row],[וסת השבוע]]=1,0,IF(K221="","",IF(K221=0,IF(טבלה1013[[#This Row],[LengthofCycle]]=28,0,1),IF(K221=1,IF(טבלה1013[[#This Row],[LengthofCycle]]+F221=28*2,0,2),IF(K221=2,IF(טבלה1013[[#This Row],[LengthofCycle]]+F221+F220=28*3,0,3),""))))))</f>
        <v/>
      </c>
      <c r="L222" s="1" t="str">
        <f>IF(טבלה1013[[#This Row],[וסת השבוע]]=1,IF(טבלה1013[[#This Row],[וסת השבוע וההפלגה ביחד]]=1,L221+1,0),IF(AND(טבלה1013[[#This Row],[CycleNumber]]&gt;B221,טבלה1013[[#This Row],[CycleNumber]]&gt;1),IF(טבלה1013[[#This Row],[וסת השבוע פעיל?]]&lt;&gt;"",L221+1,""),""))</f>
        <v/>
      </c>
      <c r="M222" s="1" t="str">
        <f>IF(AND(טבלה1013[[#This Row],[וסת השבוע פעיל?]]&lt;&gt;"",טבלה1013[[#This Row],[CycleNumber]]&lt;B223,B223&lt;&gt;"",טבלה1013[[#This Row],[וסת השבוע פעיל?]]&lt;3),IF(K223=0,IF(AND(טבלה1013[[#This Row],[וסת השבוע פעיל?]]&gt;0,I223=1),0,1),0),"")</f>
        <v/>
      </c>
      <c r="N222" s="1" t="str">
        <f t="shared" si="34"/>
        <v/>
      </c>
      <c r="O222" s="1" t="str">
        <f>IF(AND(טבלה1013[[#This Row],[חיזוי - שבוע]]=1,J223=1),1,"")</f>
        <v/>
      </c>
      <c r="P222" s="1" t="str">
        <f>IF(AND(טבלה1013[[#This Row],[חיזוי טוב עם הפלגה?]]=1,טבלה1013[[#This Row],[וסת קבוע אחרון]]&lt;&gt;28,X221=1),1,"")</f>
        <v/>
      </c>
      <c r="Q222" s="1" t="str">
        <f>IF(AND(טבלה1013[[#This Row],[וסת השבוע פעיל?]]&lt;3,OR(טבלה1013[[#This Row],[CycleNumber]]&gt;B223,B223="")),1,"")</f>
        <v/>
      </c>
      <c r="R222" s="1" t="str">
        <f>IF(טבלה1013[[#This Row],[האישה קבעה וסת שבוע?]]=1,IF(טבלה1013[[#This Row],[וסת השבוע פעיל?]]&lt;3,1,0),"")</f>
        <v/>
      </c>
      <c r="S2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2" s="1" t="str">
        <f t="shared" si="31"/>
        <v/>
      </c>
      <c r="U222" s="1" t="str">
        <f t="shared" si="32"/>
        <v/>
      </c>
      <c r="V222" s="1" t="str">
        <f t="shared" si="33"/>
        <v/>
      </c>
      <c r="W222" s="1" t="str">
        <f>IF(טבלה1013[[#This Row],[3 הפלגות זהות]]="","",IF(טבלה1013[[#This Row],[3 הפלגות זהות]]=1,טבלה1013[[#This Row],[LengthofCycle]],W221))</f>
        <v/>
      </c>
      <c r="Y222" s="1" t="str">
        <f>IF(OR(טבלה1013[[#This Row],[הווסת פעיל?]]=0,טבלה1013[[#This Row],[הווסת פעיל?]]=""),"",SUM(Y221,טבלה1013[[#This Row],[הווסת פעיל?]]))</f>
        <v/>
      </c>
      <c r="Z222" s="1" t="str">
        <f>IF(AND(טבלה1013[[#This Row],[כמה מחזורים עד עקירה]]&lt;&gt;"",Y223=""),טבלה1013[[#This Row],[כמה מחזורים עד עקירה]],"")</f>
        <v/>
      </c>
      <c r="AA222" s="1" t="str">
        <f>IF(AND(טבלה1013[[#This Row],[הווסת פעיל?]]=1,טבלה1013[[#This Row],[וסת קבוע אחרון]]&lt;&gt;W221),טבלה1013[[#This Row],[וסת קבוע אחרון]],"")</f>
        <v/>
      </c>
      <c r="AB222" s="1" t="str">
        <f>IF(AND(טבלה1013[[#This Row],[הווסת פעיל?]]=1,X221=0,טבלה1013[[#This Row],[וסת קבוע אחרון]]=W221),טבלה1013[[#This Row],[וסת קבוע אחרון]],"")</f>
        <v/>
      </c>
      <c r="AC222" s="1" t="str">
        <f>IF(AND(טבלה1013[[#This Row],[הווסת פעיל?]]=1,X221=0,טבלה1013[[#This Row],[וסת קבוע אחרון]]&lt;&gt;W221),1,"")</f>
        <v/>
      </c>
      <c r="AD222" s="1" t="str">
        <f>IF(AND(טבלה1013[[#This Row],[הווסת פעיל?]]&lt;&gt;"",B223=1),טבלה1013[[#This Row],[CycleNumber]],"")</f>
        <v/>
      </c>
      <c r="AE222" s="1" t="str">
        <f>IF(AND(טבלה1013[[#This Row],[הווסת פעיל?]]&lt;&gt;"",X221=""),טבלה1013[[#This Row],[CycleNumber]],"")</f>
        <v/>
      </c>
      <c r="AF222" s="1" t="str">
        <f>IF(B223=1,"",IF(טבלה1013[[#This Row],[הווסת פעיל?]]=1,IF(טבלה1013[[#This Row],[וסת קבוע אחרון]]=F223,1,0),""))</f>
        <v/>
      </c>
      <c r="AG222" s="1" t="str">
        <f>IF(B223=1,"",IF(טבלה1013[[#This Row],[הווסת פעיל?]]=1,IF(OR(טבלה1013[[#This Row],[וסת קבוע אחרון]]=F223,F223=טבלה1013[[#This Row],[LengthofCycle]]),1,0),""))</f>
        <v/>
      </c>
      <c r="AH222" s="1" t="str">
        <f>IF(B223=1,"",IF(טבלה1013[[#This Row],[הווסת פעיל?]]=1,IF(OR(טבלה1013[[#This Row],[וסת קבוע אחרון]]=F223,F223=טבלה1013[[#This Row],[LengthofCycle]],AND(טבלה1013[[#This Row],[LengthofCycle]]&lt;&gt;טבלה1013[[#This Row],[וסת קבוע אחרון]],OR(F223=28,F223=29))),1,0),""))</f>
        <v/>
      </c>
      <c r="AI222" s="1" t="str">
        <f>IF(AND(טבלה1013[[#This Row],[הווסת פעיל?]]=1,B223=1),1,"")</f>
        <v/>
      </c>
      <c r="AJ222" s="4">
        <f>IF(AND(טבלה1013[[#This Row],[הווסת פעיל?]]&lt;&gt;1,B223&lt;&gt;1,B223&lt;&gt;""),IF(טבלה1013[[#This Row],[LengthofCycle]]=F223,1,0),"")</f>
        <v>0</v>
      </c>
      <c r="AK222" s="4">
        <f>IF(AND(טבלה1013[[#This Row],[הווסת פעיל?]]&lt;&gt;1,B223&lt;&gt;1,B223&lt;&gt;""),IF(OR(טבלה1013[[#This Row],[LengthofCycle]]=F223,F223=29),1,0),"")</f>
        <v>0</v>
      </c>
      <c r="AL222" s="4">
        <f>IF(AND(טבלה1013[[#This Row],[הווסת פעיל?]]&lt;&gt;1,B223&lt;&gt;1,B223&lt;&gt;""),IF(OR(טבלה1013[[#This Row],[LengthofCycle]]=F223,F223=29,F223=28),1,0),"")</f>
        <v>0</v>
      </c>
    </row>
    <row r="223" spans="1:38" x14ac:dyDescent="0.25">
      <c r="A223" s="1" t="s">
        <v>64</v>
      </c>
      <c r="B223" s="1">
        <v>2</v>
      </c>
      <c r="C223" s="1">
        <v>1</v>
      </c>
      <c r="D223" s="1">
        <v>1</v>
      </c>
      <c r="E223" s="1">
        <v>0</v>
      </c>
      <c r="F223" s="1">
        <v>27</v>
      </c>
      <c r="G223" s="1">
        <f>טבלה1013[[#This Row],[LengthofCycle]]+1</f>
        <v>28</v>
      </c>
      <c r="H223" s="1" t="str">
        <f>IF(IFERROR(LOOKUP(טבלה1013[[#This Row],[ClientID]],קביעויות[השבוע]),FALSE)=טבלה1013[[#This Row],[ClientID]],1,"")</f>
        <v/>
      </c>
      <c r="I223" s="1" t="str">
        <f>IF(AND(טבלה1013[[#This Row],[CycleNumber]]&gt;1,OR(B224="",טבלה1013[[#This Row],[CycleNumber]]&gt;B222)),IF(OR(AND(טבלה1013[[#This Row],[LengthofCycle]]=28,F222=28),AND(טבלה1013[[#This Row],[LengthofCycle]]=35,F222=35)),1,""),"")</f>
        <v/>
      </c>
      <c r="J223" s="1" t="str">
        <f>IF(AND(טבלה1013[[#This Row],[וסת השבוע]]=1,I222=1,טבלה1013[[#This Row],[CycleNumber]]&gt;B222),1,"")</f>
        <v/>
      </c>
      <c r="K223" s="1" t="str">
        <f>IF(טבלה1013[[#This Row],[CycleNumber]]=1,"",IF(טבלה1013[[#This Row],[וסת השבוע]]=1,0,IF(K222="","",IF(K222=0,IF(טבלה1013[[#This Row],[LengthofCycle]]=28,0,1),IF(K222=1,IF(טבלה1013[[#This Row],[LengthofCycle]]+F222=28*2,0,2),IF(K222=2,IF(טבלה1013[[#This Row],[LengthofCycle]]+F222+F221=28*3,0,3),""))))))</f>
        <v/>
      </c>
      <c r="L223" s="1" t="str">
        <f>IF(טבלה1013[[#This Row],[וסת השבוע]]=1,IF(טבלה1013[[#This Row],[וסת השבוע וההפלגה ביחד]]=1,L222+1,0),IF(AND(טבלה1013[[#This Row],[CycleNumber]]&gt;B222,טבלה1013[[#This Row],[CycleNumber]]&gt;1),IF(טבלה1013[[#This Row],[וסת השבוע פעיל?]]&lt;&gt;"",L222+1,""),""))</f>
        <v/>
      </c>
      <c r="M223" s="1" t="str">
        <f>IF(AND(טבלה1013[[#This Row],[וסת השבוע פעיל?]]&lt;&gt;"",טבלה1013[[#This Row],[CycleNumber]]&lt;B224,B224&lt;&gt;"",טבלה1013[[#This Row],[וסת השבוע פעיל?]]&lt;3),IF(K224=0,IF(AND(טבלה1013[[#This Row],[וסת השבוע פעיל?]]&gt;0,I224=1),0,1),0),"")</f>
        <v/>
      </c>
      <c r="N223" s="1" t="str">
        <f t="shared" si="34"/>
        <v/>
      </c>
      <c r="O223" s="1" t="str">
        <f>IF(AND(טבלה1013[[#This Row],[חיזוי - שבוע]]=1,J224=1),1,"")</f>
        <v/>
      </c>
      <c r="P223" s="1" t="str">
        <f>IF(AND(טבלה1013[[#This Row],[חיזוי טוב עם הפלגה?]]=1,טבלה1013[[#This Row],[וסת קבוע אחרון]]&lt;&gt;28,X222=1),1,"")</f>
        <v/>
      </c>
      <c r="Q223" s="1" t="str">
        <f>IF(AND(טבלה1013[[#This Row],[וסת השבוע פעיל?]]&lt;3,OR(טבלה1013[[#This Row],[CycleNumber]]&gt;B224,B224="")),1,"")</f>
        <v/>
      </c>
      <c r="R223" s="1" t="str">
        <f>IF(טבלה1013[[#This Row],[האישה קבעה וסת שבוע?]]=1,IF(טבלה1013[[#This Row],[וסת השבוע פעיל?]]&lt;3,1,0),"")</f>
        <v/>
      </c>
      <c r="S2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3" s="1" t="str">
        <f t="shared" si="31"/>
        <v/>
      </c>
      <c r="U223" s="1" t="str">
        <f t="shared" si="32"/>
        <v/>
      </c>
      <c r="V223" s="1" t="str">
        <f t="shared" si="33"/>
        <v/>
      </c>
      <c r="W223" s="1" t="str">
        <f>IF(טבלה1013[[#This Row],[3 הפלגות זהות]]="","",IF(טבלה1013[[#This Row],[3 הפלגות זהות]]=1,טבלה1013[[#This Row],[LengthofCycle]],W222))</f>
        <v/>
      </c>
      <c r="Y223" s="1" t="str">
        <f>IF(OR(טבלה1013[[#This Row],[הווסת פעיל?]]=0,טבלה1013[[#This Row],[הווסת פעיל?]]=""),"",SUM(Y222,טבלה1013[[#This Row],[הווסת פעיל?]]))</f>
        <v/>
      </c>
      <c r="Z223" s="1" t="str">
        <f>IF(AND(טבלה1013[[#This Row],[כמה מחזורים עד עקירה]]&lt;&gt;"",Y224=""),טבלה1013[[#This Row],[כמה מחזורים עד עקירה]],"")</f>
        <v/>
      </c>
      <c r="AA223" s="1" t="str">
        <f>IF(AND(טבלה1013[[#This Row],[הווסת פעיל?]]=1,טבלה1013[[#This Row],[וסת קבוע אחרון]]&lt;&gt;W222),טבלה1013[[#This Row],[וסת קבוע אחרון]],"")</f>
        <v/>
      </c>
      <c r="AB223" s="1" t="str">
        <f>IF(AND(טבלה1013[[#This Row],[הווסת פעיל?]]=1,X222=0,טבלה1013[[#This Row],[וסת קבוע אחרון]]=W222),טבלה1013[[#This Row],[וסת קבוע אחרון]],"")</f>
        <v/>
      </c>
      <c r="AC223" s="1" t="str">
        <f>IF(AND(טבלה1013[[#This Row],[הווסת פעיל?]]=1,X222=0,טבלה1013[[#This Row],[וסת קבוע אחרון]]&lt;&gt;W222),1,"")</f>
        <v/>
      </c>
      <c r="AD223" s="1" t="str">
        <f>IF(AND(טבלה1013[[#This Row],[הווסת פעיל?]]&lt;&gt;"",B224=1),טבלה1013[[#This Row],[CycleNumber]],"")</f>
        <v/>
      </c>
      <c r="AE223" s="1" t="str">
        <f>IF(AND(טבלה1013[[#This Row],[הווסת פעיל?]]&lt;&gt;"",X222=""),טבלה1013[[#This Row],[CycleNumber]],"")</f>
        <v/>
      </c>
      <c r="AF223" s="1" t="str">
        <f>IF(B224=1,"",IF(טבלה1013[[#This Row],[הווסת פעיל?]]=1,IF(טבלה1013[[#This Row],[וסת קבוע אחרון]]=F224,1,0),""))</f>
        <v/>
      </c>
      <c r="AG223" s="1" t="str">
        <f>IF(B224=1,"",IF(טבלה1013[[#This Row],[הווסת פעיל?]]=1,IF(OR(טבלה1013[[#This Row],[וסת קבוע אחרון]]=F224,F224=טבלה1013[[#This Row],[LengthofCycle]]),1,0),""))</f>
        <v/>
      </c>
      <c r="AH223" s="1" t="str">
        <f>IF(B224=1,"",IF(טבלה1013[[#This Row],[הווסת פעיל?]]=1,IF(OR(טבלה1013[[#This Row],[וסת קבוע אחרון]]=F224,F224=טבלה1013[[#This Row],[LengthofCycle]],AND(טבלה1013[[#This Row],[LengthofCycle]]&lt;&gt;טבלה1013[[#This Row],[וסת קבוע אחרון]],OR(F224=28,F224=29))),1,0),""))</f>
        <v/>
      </c>
      <c r="AI223" s="1" t="str">
        <f>IF(AND(טבלה1013[[#This Row],[הווסת פעיל?]]=1,B224=1),1,"")</f>
        <v/>
      </c>
      <c r="AJ223" s="4">
        <f>IF(AND(טבלה1013[[#This Row],[הווסת פעיל?]]&lt;&gt;1,B224&lt;&gt;1,B224&lt;&gt;""),IF(טבלה1013[[#This Row],[LengthofCycle]]=F224,1,0),"")</f>
        <v>0</v>
      </c>
      <c r="AK223" s="4">
        <f>IF(AND(טבלה1013[[#This Row],[הווסת פעיל?]]&lt;&gt;1,B224&lt;&gt;1,B224&lt;&gt;""),IF(OR(טבלה1013[[#This Row],[LengthofCycle]]=F224,F224=29),1,0),"")</f>
        <v>0</v>
      </c>
      <c r="AL223" s="4">
        <f>IF(AND(טבלה1013[[#This Row],[הווסת פעיל?]]&lt;&gt;1,B224&lt;&gt;1,B224&lt;&gt;""),IF(OR(טבלה1013[[#This Row],[LengthofCycle]]=F224,F224=29,F224=28),1,0),"")</f>
        <v>1</v>
      </c>
    </row>
    <row r="224" spans="1:38" x14ac:dyDescent="0.25">
      <c r="A224" s="1" t="s">
        <v>64</v>
      </c>
      <c r="B224" s="1">
        <v>3</v>
      </c>
      <c r="C224" s="1">
        <v>1</v>
      </c>
      <c r="D224" s="1">
        <v>1</v>
      </c>
      <c r="E224" s="1">
        <v>0</v>
      </c>
      <c r="F224" s="1">
        <v>28</v>
      </c>
      <c r="G224" s="1">
        <f>טבלה1013[[#This Row],[LengthofCycle]]+1</f>
        <v>29</v>
      </c>
      <c r="H224" s="1" t="str">
        <f>IF(IFERROR(LOOKUP(טבלה1013[[#This Row],[ClientID]],קביעויות[השבוע]),FALSE)=טבלה1013[[#This Row],[ClientID]],1,"")</f>
        <v/>
      </c>
      <c r="I224" s="1" t="str">
        <f>IF(AND(טבלה1013[[#This Row],[CycleNumber]]&gt;1,OR(B225="",טבלה1013[[#This Row],[CycleNumber]]&gt;B223)),IF(OR(AND(טבלה1013[[#This Row],[LengthofCycle]]=28,F223=28),AND(טבלה1013[[#This Row],[LengthofCycle]]=35,F223=35)),1,""),"")</f>
        <v/>
      </c>
      <c r="J224" s="1" t="str">
        <f>IF(AND(טבלה1013[[#This Row],[וסת השבוע]]=1,I223=1,טבלה1013[[#This Row],[CycleNumber]]&gt;B223),1,"")</f>
        <v/>
      </c>
      <c r="K224" s="1" t="str">
        <f>IF(טבלה1013[[#This Row],[CycleNumber]]=1,"",IF(טבלה1013[[#This Row],[וסת השבוע]]=1,0,IF(K223="","",IF(K223=0,IF(טבלה1013[[#This Row],[LengthofCycle]]=28,0,1),IF(K223=1,IF(טבלה1013[[#This Row],[LengthofCycle]]+F223=28*2,0,2),IF(K223=2,IF(טבלה1013[[#This Row],[LengthofCycle]]+F223+F222=28*3,0,3),""))))))</f>
        <v/>
      </c>
      <c r="L224" s="1" t="str">
        <f>IF(טבלה1013[[#This Row],[וסת השבוע]]=1,IF(טבלה1013[[#This Row],[וסת השבוע וההפלגה ביחד]]=1,L223+1,0),IF(AND(טבלה1013[[#This Row],[CycleNumber]]&gt;B223,טבלה1013[[#This Row],[CycleNumber]]&gt;1),IF(טבלה1013[[#This Row],[וסת השבוע פעיל?]]&lt;&gt;"",L223+1,""),""))</f>
        <v/>
      </c>
      <c r="M224" s="1" t="str">
        <f>IF(AND(טבלה1013[[#This Row],[וסת השבוע פעיל?]]&lt;&gt;"",טבלה1013[[#This Row],[CycleNumber]]&lt;B225,B225&lt;&gt;"",טבלה1013[[#This Row],[וסת השבוע פעיל?]]&lt;3),IF(K225=0,IF(AND(טבלה1013[[#This Row],[וסת השבוע פעיל?]]&gt;0,I225=1),0,1),0),"")</f>
        <v/>
      </c>
      <c r="N224" s="1" t="str">
        <f t="shared" si="34"/>
        <v/>
      </c>
      <c r="O224" s="1" t="str">
        <f>IF(AND(טבלה1013[[#This Row],[חיזוי - שבוע]]=1,J225=1),1,"")</f>
        <v/>
      </c>
      <c r="P224" s="1" t="str">
        <f>IF(AND(טבלה1013[[#This Row],[חיזוי טוב עם הפלגה?]]=1,טבלה1013[[#This Row],[וסת קבוע אחרון]]&lt;&gt;28,X223=1),1,"")</f>
        <v/>
      </c>
      <c r="Q224" s="1" t="str">
        <f>IF(AND(טבלה1013[[#This Row],[וסת השבוע פעיל?]]&lt;3,OR(טבלה1013[[#This Row],[CycleNumber]]&gt;B225,B225="")),1,"")</f>
        <v/>
      </c>
      <c r="R224" s="1" t="str">
        <f>IF(טבלה1013[[#This Row],[האישה קבעה וסת שבוע?]]=1,IF(טבלה1013[[#This Row],[וסת השבוע פעיל?]]&lt;3,1,0),"")</f>
        <v/>
      </c>
      <c r="S2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4" s="1">
        <f t="shared" si="31"/>
        <v>0</v>
      </c>
      <c r="U224" s="1" t="str">
        <f t="shared" si="32"/>
        <v/>
      </c>
      <c r="V224" s="1" t="str">
        <f t="shared" si="33"/>
        <v/>
      </c>
      <c r="W224" s="1" t="str">
        <f>IF(טבלה1013[[#This Row],[3 הפלגות זהות]]="","",IF(טבלה1013[[#This Row],[3 הפלגות זהות]]=1,טבלה1013[[#This Row],[LengthofCycle]],W223))</f>
        <v/>
      </c>
      <c r="Y224" s="1" t="str">
        <f>IF(OR(טבלה1013[[#This Row],[הווסת פעיל?]]=0,טבלה1013[[#This Row],[הווסת פעיל?]]=""),"",SUM(Y223,טבלה1013[[#This Row],[הווסת פעיל?]]))</f>
        <v/>
      </c>
      <c r="Z224" s="1" t="str">
        <f>IF(AND(טבלה1013[[#This Row],[כמה מחזורים עד עקירה]]&lt;&gt;"",Y225=""),טבלה1013[[#This Row],[כמה מחזורים עד עקירה]],"")</f>
        <v/>
      </c>
      <c r="AA224" s="1" t="str">
        <f>IF(AND(טבלה1013[[#This Row],[הווסת פעיל?]]=1,טבלה1013[[#This Row],[וסת קבוע אחרון]]&lt;&gt;W223),טבלה1013[[#This Row],[וסת קבוע אחרון]],"")</f>
        <v/>
      </c>
      <c r="AB224" s="1" t="str">
        <f>IF(AND(טבלה1013[[#This Row],[הווסת פעיל?]]=1,X223=0,טבלה1013[[#This Row],[וסת קבוע אחרון]]=W223),טבלה1013[[#This Row],[וסת קבוע אחרון]],"")</f>
        <v/>
      </c>
      <c r="AC224" s="1" t="str">
        <f>IF(AND(טבלה1013[[#This Row],[הווסת פעיל?]]=1,X223=0,טבלה1013[[#This Row],[וסת קבוע אחרון]]&lt;&gt;W223),1,"")</f>
        <v/>
      </c>
      <c r="AD224" s="1" t="str">
        <f>IF(AND(טבלה1013[[#This Row],[הווסת פעיל?]]&lt;&gt;"",B225=1),טבלה1013[[#This Row],[CycleNumber]],"")</f>
        <v/>
      </c>
      <c r="AE224" s="1" t="str">
        <f>IF(AND(טבלה1013[[#This Row],[הווסת פעיל?]]&lt;&gt;"",X223=""),טבלה1013[[#This Row],[CycleNumber]],"")</f>
        <v/>
      </c>
      <c r="AF224" s="1" t="str">
        <f>IF(B225=1,"",IF(טבלה1013[[#This Row],[הווסת פעיל?]]=1,IF(טבלה1013[[#This Row],[וסת קבוע אחרון]]=F225,1,0),""))</f>
        <v/>
      </c>
      <c r="AG224" s="1" t="str">
        <f>IF(B225=1,"",IF(טבלה1013[[#This Row],[הווסת פעיל?]]=1,IF(OR(טבלה1013[[#This Row],[וסת קבוע אחרון]]=F225,F225=טבלה1013[[#This Row],[LengthofCycle]]),1,0),""))</f>
        <v/>
      </c>
      <c r="AH224" s="1" t="str">
        <f>IF(B225=1,"",IF(טבלה1013[[#This Row],[הווסת פעיל?]]=1,IF(OR(טבלה1013[[#This Row],[וסת קבוע אחרון]]=F225,F225=טבלה1013[[#This Row],[LengthofCycle]],AND(טבלה1013[[#This Row],[LengthofCycle]]&lt;&gt;טבלה1013[[#This Row],[וסת קבוע אחרון]],OR(F225=28,F225=29))),1,0),""))</f>
        <v/>
      </c>
      <c r="AI224" s="1" t="str">
        <f>IF(AND(טבלה1013[[#This Row],[הווסת פעיל?]]=1,B225=1),1,"")</f>
        <v/>
      </c>
      <c r="AJ224" s="4">
        <f>IF(AND(טבלה1013[[#This Row],[הווסת פעיל?]]&lt;&gt;1,B225&lt;&gt;1,B225&lt;&gt;""),IF(טבלה1013[[#This Row],[LengthofCycle]]=F225,1,0),"")</f>
        <v>0</v>
      </c>
      <c r="AK224" s="4">
        <f>IF(AND(טבלה1013[[#This Row],[הווסת פעיל?]]&lt;&gt;1,B225&lt;&gt;1,B225&lt;&gt;""),IF(OR(טבלה1013[[#This Row],[LengthofCycle]]=F225,F225=29),1,0),"")</f>
        <v>0</v>
      </c>
      <c r="AL224" s="4">
        <f>IF(AND(טבלה1013[[#This Row],[הווסת פעיל?]]&lt;&gt;1,B225&lt;&gt;1,B225&lt;&gt;""),IF(OR(טבלה1013[[#This Row],[LengthofCycle]]=F225,F225=29,F225=28),1,0),"")</f>
        <v>0</v>
      </c>
    </row>
    <row r="225" spans="1:38" x14ac:dyDescent="0.25">
      <c r="A225" s="1" t="s">
        <v>64</v>
      </c>
      <c r="B225" s="1">
        <v>4</v>
      </c>
      <c r="C225" s="1">
        <v>1</v>
      </c>
      <c r="D225" s="1">
        <v>1</v>
      </c>
      <c r="E225" s="1">
        <v>0</v>
      </c>
      <c r="F225" s="1">
        <v>27</v>
      </c>
      <c r="G225" s="1">
        <f>טבלה1013[[#This Row],[LengthofCycle]]+1</f>
        <v>28</v>
      </c>
      <c r="H225" s="1" t="str">
        <f>IF(IFERROR(LOOKUP(טבלה1013[[#This Row],[ClientID]],קביעויות[השבוע]),FALSE)=טבלה1013[[#This Row],[ClientID]],1,"")</f>
        <v/>
      </c>
      <c r="I225" s="1" t="str">
        <f>IF(AND(טבלה1013[[#This Row],[CycleNumber]]&gt;1,OR(B226="",טבלה1013[[#This Row],[CycleNumber]]&gt;B224)),IF(OR(AND(טבלה1013[[#This Row],[LengthofCycle]]=28,F224=28),AND(טבלה1013[[#This Row],[LengthofCycle]]=35,F224=35)),1,""),"")</f>
        <v/>
      </c>
      <c r="J225" s="1" t="str">
        <f>IF(AND(טבלה1013[[#This Row],[וסת השבוע]]=1,I224=1,טבלה1013[[#This Row],[CycleNumber]]&gt;B224),1,"")</f>
        <v/>
      </c>
      <c r="K225" s="1" t="str">
        <f>IF(טבלה1013[[#This Row],[CycleNumber]]=1,"",IF(טבלה1013[[#This Row],[וסת השבוע]]=1,0,IF(K224="","",IF(K224=0,IF(טבלה1013[[#This Row],[LengthofCycle]]=28,0,1),IF(K224=1,IF(טבלה1013[[#This Row],[LengthofCycle]]+F224=28*2,0,2),IF(K224=2,IF(טבלה1013[[#This Row],[LengthofCycle]]+F224+F223=28*3,0,3),""))))))</f>
        <v/>
      </c>
      <c r="L225" s="1" t="str">
        <f>IF(טבלה1013[[#This Row],[וסת השבוע]]=1,IF(טבלה1013[[#This Row],[וסת השבוע וההפלגה ביחד]]=1,L224+1,0),IF(AND(טבלה1013[[#This Row],[CycleNumber]]&gt;B224,טבלה1013[[#This Row],[CycleNumber]]&gt;1),IF(טבלה1013[[#This Row],[וסת השבוע פעיל?]]&lt;&gt;"",L224+1,""),""))</f>
        <v/>
      </c>
      <c r="M225" s="1" t="str">
        <f>IF(AND(טבלה1013[[#This Row],[וסת השבוע פעיל?]]&lt;&gt;"",טבלה1013[[#This Row],[CycleNumber]]&lt;B226,B226&lt;&gt;"",טבלה1013[[#This Row],[וסת השבוע פעיל?]]&lt;3),IF(K226=0,IF(AND(טבלה1013[[#This Row],[וסת השבוע פעיל?]]&gt;0,I226=1),0,1),0),"")</f>
        <v/>
      </c>
      <c r="N225" s="1" t="str">
        <f t="shared" si="34"/>
        <v/>
      </c>
      <c r="O225" s="1" t="str">
        <f>IF(AND(טבלה1013[[#This Row],[חיזוי - שבוע]]=1,J226=1),1,"")</f>
        <v/>
      </c>
      <c r="P225" s="1" t="str">
        <f>IF(AND(טבלה1013[[#This Row],[חיזוי טוב עם הפלגה?]]=1,טבלה1013[[#This Row],[וסת קבוע אחרון]]&lt;&gt;28,X224=1),1,"")</f>
        <v/>
      </c>
      <c r="Q225" s="1" t="str">
        <f>IF(AND(טבלה1013[[#This Row],[וסת השבוע פעיל?]]&lt;3,OR(טבלה1013[[#This Row],[CycleNumber]]&gt;B226,B226="")),1,"")</f>
        <v/>
      </c>
      <c r="R225" s="1" t="str">
        <f>IF(טבלה1013[[#This Row],[האישה קבעה וסת שבוע?]]=1,IF(טבלה1013[[#This Row],[וסת השבוע פעיל?]]&lt;3,1,0),"")</f>
        <v/>
      </c>
      <c r="S2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5" s="1">
        <f t="shared" si="31"/>
        <v>0</v>
      </c>
      <c r="U225" s="1">
        <f t="shared" si="32"/>
        <v>0</v>
      </c>
      <c r="V225" s="1" t="str">
        <f t="shared" si="33"/>
        <v/>
      </c>
      <c r="W225" s="1" t="str">
        <f>IF(טבלה1013[[#This Row],[3 הפלגות זהות]]="","",IF(טבלה1013[[#This Row],[3 הפלגות זהות]]=1,טבלה1013[[#This Row],[LengthofCycle]],W224))</f>
        <v/>
      </c>
      <c r="Y225" s="1" t="str">
        <f>IF(OR(טבלה1013[[#This Row],[הווסת פעיל?]]=0,טבלה1013[[#This Row],[הווסת פעיל?]]=""),"",SUM(Y224,טבלה1013[[#This Row],[הווסת פעיל?]]))</f>
        <v/>
      </c>
      <c r="Z225" s="1" t="str">
        <f>IF(AND(טבלה1013[[#This Row],[כמה מחזורים עד עקירה]]&lt;&gt;"",Y226=""),טבלה1013[[#This Row],[כמה מחזורים עד עקירה]],"")</f>
        <v/>
      </c>
      <c r="AA225" s="1" t="str">
        <f>IF(AND(טבלה1013[[#This Row],[הווסת פעיל?]]=1,טבלה1013[[#This Row],[וסת קבוע אחרון]]&lt;&gt;W224),טבלה1013[[#This Row],[וסת קבוע אחרון]],"")</f>
        <v/>
      </c>
      <c r="AB225" s="1" t="str">
        <f>IF(AND(טבלה1013[[#This Row],[הווסת פעיל?]]=1,X224=0,טבלה1013[[#This Row],[וסת קבוע אחרון]]=W224),טבלה1013[[#This Row],[וסת קבוע אחרון]],"")</f>
        <v/>
      </c>
      <c r="AC225" s="1" t="str">
        <f>IF(AND(טבלה1013[[#This Row],[הווסת פעיל?]]=1,X224=0,טבלה1013[[#This Row],[וסת קבוע אחרון]]&lt;&gt;W224),1,"")</f>
        <v/>
      </c>
      <c r="AD225" s="1" t="str">
        <f>IF(AND(טבלה1013[[#This Row],[הווסת פעיל?]]&lt;&gt;"",B226=1),טבלה1013[[#This Row],[CycleNumber]],"")</f>
        <v/>
      </c>
      <c r="AE225" s="1" t="str">
        <f>IF(AND(טבלה1013[[#This Row],[הווסת פעיל?]]&lt;&gt;"",X224=""),טבלה1013[[#This Row],[CycleNumber]],"")</f>
        <v/>
      </c>
      <c r="AF225" s="1" t="str">
        <f>IF(B226=1,"",IF(טבלה1013[[#This Row],[הווסת פעיל?]]=1,IF(טבלה1013[[#This Row],[וסת קבוע אחרון]]=F226,1,0),""))</f>
        <v/>
      </c>
      <c r="AG225" s="1" t="str">
        <f>IF(B226=1,"",IF(טבלה1013[[#This Row],[הווסת פעיל?]]=1,IF(OR(טבלה1013[[#This Row],[וסת קבוע אחרון]]=F226,F226=טבלה1013[[#This Row],[LengthofCycle]]),1,0),""))</f>
        <v/>
      </c>
      <c r="AH225" s="1" t="str">
        <f>IF(B226=1,"",IF(טבלה1013[[#This Row],[הווסת פעיל?]]=1,IF(OR(טבלה1013[[#This Row],[וסת קבוע אחרון]]=F226,F226=טבלה1013[[#This Row],[LengthofCycle]],AND(טבלה1013[[#This Row],[LengthofCycle]]&lt;&gt;טבלה1013[[#This Row],[וסת קבוע אחרון]],OR(F226=28,F226=29))),1,0),""))</f>
        <v/>
      </c>
      <c r="AI225" s="1" t="str">
        <f>IF(AND(טבלה1013[[#This Row],[הווסת פעיל?]]=1,B226=1),1,"")</f>
        <v/>
      </c>
      <c r="AJ225" s="4">
        <f>IF(AND(טבלה1013[[#This Row],[הווסת פעיל?]]&lt;&gt;1,B226&lt;&gt;1,B226&lt;&gt;""),IF(טבלה1013[[#This Row],[LengthofCycle]]=F226,1,0),"")</f>
        <v>0</v>
      </c>
      <c r="AK225" s="4">
        <f>IF(AND(טבלה1013[[#This Row],[הווסת פעיל?]]&lt;&gt;1,B226&lt;&gt;1,B226&lt;&gt;""),IF(OR(טבלה1013[[#This Row],[LengthofCycle]]=F226,F226=29),1,0),"")</f>
        <v>0</v>
      </c>
      <c r="AL225" s="4">
        <f>IF(AND(טבלה1013[[#This Row],[הווסת פעיל?]]&lt;&gt;1,B226&lt;&gt;1,B226&lt;&gt;""),IF(OR(טבלה1013[[#This Row],[LengthofCycle]]=F226,F226=29,F226=28),1,0),"")</f>
        <v>0</v>
      </c>
    </row>
    <row r="226" spans="1:38" x14ac:dyDescent="0.25">
      <c r="A226" s="1" t="s">
        <v>64</v>
      </c>
      <c r="B226" s="1">
        <v>5</v>
      </c>
      <c r="C226" s="1">
        <v>1</v>
      </c>
      <c r="D226" s="1">
        <v>1</v>
      </c>
      <c r="E226" s="1">
        <v>0</v>
      </c>
      <c r="F226" s="1">
        <v>26</v>
      </c>
      <c r="G226" s="1">
        <f>טבלה1013[[#This Row],[LengthofCycle]]+1</f>
        <v>27</v>
      </c>
      <c r="H226" s="1" t="str">
        <f>IF(IFERROR(LOOKUP(טבלה1013[[#This Row],[ClientID]],קביעויות[השבוע]),FALSE)=טבלה1013[[#This Row],[ClientID]],1,"")</f>
        <v/>
      </c>
      <c r="I226" s="1" t="str">
        <f>IF(AND(טבלה1013[[#This Row],[CycleNumber]]&gt;1,OR(B227="",טבלה1013[[#This Row],[CycleNumber]]&gt;B225)),IF(OR(AND(טבלה1013[[#This Row],[LengthofCycle]]=28,F225=28),AND(טבלה1013[[#This Row],[LengthofCycle]]=35,F225=35)),1,""),"")</f>
        <v/>
      </c>
      <c r="J226" s="1" t="str">
        <f>IF(AND(טבלה1013[[#This Row],[וסת השבוע]]=1,I225=1,טבלה1013[[#This Row],[CycleNumber]]&gt;B225),1,"")</f>
        <v/>
      </c>
      <c r="K226" s="1" t="str">
        <f>IF(טבלה1013[[#This Row],[CycleNumber]]=1,"",IF(טבלה1013[[#This Row],[וסת השבוע]]=1,0,IF(K225="","",IF(K225=0,IF(טבלה1013[[#This Row],[LengthofCycle]]=28,0,1),IF(K225=1,IF(טבלה1013[[#This Row],[LengthofCycle]]+F225=28*2,0,2),IF(K225=2,IF(טבלה1013[[#This Row],[LengthofCycle]]+F225+F224=28*3,0,3),""))))))</f>
        <v/>
      </c>
      <c r="L226" s="1" t="str">
        <f>IF(טבלה1013[[#This Row],[וסת השבוע]]=1,IF(טבלה1013[[#This Row],[וסת השבוע וההפלגה ביחד]]=1,L225+1,0),IF(AND(טבלה1013[[#This Row],[CycleNumber]]&gt;B225,טבלה1013[[#This Row],[CycleNumber]]&gt;1),IF(טבלה1013[[#This Row],[וסת השבוע פעיל?]]&lt;&gt;"",L225+1,""),""))</f>
        <v/>
      </c>
      <c r="M226" s="1" t="str">
        <f>IF(AND(טבלה1013[[#This Row],[וסת השבוע פעיל?]]&lt;&gt;"",טבלה1013[[#This Row],[CycleNumber]]&lt;B227,B227&lt;&gt;"",טבלה1013[[#This Row],[וסת השבוע פעיל?]]&lt;3),IF(K227=0,IF(AND(טבלה1013[[#This Row],[וסת השבוע פעיל?]]&gt;0,I227=1),0,1),0),"")</f>
        <v/>
      </c>
      <c r="N226" s="1" t="str">
        <f t="shared" si="34"/>
        <v/>
      </c>
      <c r="O226" s="1" t="str">
        <f>IF(AND(טבלה1013[[#This Row],[חיזוי - שבוע]]=1,J227=1),1,"")</f>
        <v/>
      </c>
      <c r="P226" s="1" t="str">
        <f>IF(AND(טבלה1013[[#This Row],[חיזוי טוב עם הפלגה?]]=1,טבלה1013[[#This Row],[וסת קבוע אחרון]]&lt;&gt;28,X225=1),1,"")</f>
        <v/>
      </c>
      <c r="Q226" s="1" t="str">
        <f>IF(AND(טבלה1013[[#This Row],[וסת השבוע פעיל?]]&lt;3,OR(טבלה1013[[#This Row],[CycleNumber]]&gt;B227,B227="")),1,"")</f>
        <v/>
      </c>
      <c r="R226" s="1" t="str">
        <f>IF(טבלה1013[[#This Row],[האישה קבעה וסת שבוע?]]=1,IF(טבלה1013[[#This Row],[וסת השבוע פעיל?]]&lt;3,1,0),"")</f>
        <v/>
      </c>
      <c r="S2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6" s="1">
        <f t="shared" si="31"/>
        <v>0</v>
      </c>
      <c r="U226" s="1">
        <f t="shared" si="32"/>
        <v>0</v>
      </c>
      <c r="V226" s="1">
        <f t="shared" si="33"/>
        <v>0</v>
      </c>
      <c r="W226" s="1" t="str">
        <f>IF(טבלה1013[[#This Row],[3 הפלגות זהות]]="","",IF(טבלה1013[[#This Row],[3 הפלגות זהות]]=1,טבלה1013[[#This Row],[LengthofCycle]],W225))</f>
        <v/>
      </c>
      <c r="Y226" s="1" t="str">
        <f>IF(OR(טבלה1013[[#This Row],[הווסת פעיל?]]=0,טבלה1013[[#This Row],[הווסת פעיל?]]=""),"",SUM(Y225,טבלה1013[[#This Row],[הווסת פעיל?]]))</f>
        <v/>
      </c>
      <c r="Z226" s="1" t="str">
        <f>IF(AND(טבלה1013[[#This Row],[כמה מחזורים עד עקירה]]&lt;&gt;"",Y227=""),טבלה1013[[#This Row],[כמה מחזורים עד עקירה]],"")</f>
        <v/>
      </c>
      <c r="AA226" s="1" t="str">
        <f>IF(AND(טבלה1013[[#This Row],[הווסת פעיל?]]=1,טבלה1013[[#This Row],[וסת קבוע אחרון]]&lt;&gt;W225),טבלה1013[[#This Row],[וסת קבוע אחרון]],"")</f>
        <v/>
      </c>
      <c r="AB226" s="1" t="str">
        <f>IF(AND(טבלה1013[[#This Row],[הווסת פעיל?]]=1,X225=0,טבלה1013[[#This Row],[וסת קבוע אחרון]]=W225),טבלה1013[[#This Row],[וסת קבוע אחרון]],"")</f>
        <v/>
      </c>
      <c r="AC226" s="1" t="str">
        <f>IF(AND(טבלה1013[[#This Row],[הווסת פעיל?]]=1,X225=0,טבלה1013[[#This Row],[וסת קבוע אחרון]]&lt;&gt;W225),1,"")</f>
        <v/>
      </c>
      <c r="AD226" s="1" t="str">
        <f>IF(AND(טבלה1013[[#This Row],[הווסת פעיל?]]&lt;&gt;"",B227=1),טבלה1013[[#This Row],[CycleNumber]],"")</f>
        <v/>
      </c>
      <c r="AE226" s="1" t="str">
        <f>IF(AND(טבלה1013[[#This Row],[הווסת פעיל?]]&lt;&gt;"",X225=""),טבלה1013[[#This Row],[CycleNumber]],"")</f>
        <v/>
      </c>
      <c r="AF226" s="1" t="str">
        <f>IF(B227=1,"",IF(טבלה1013[[#This Row],[הווסת פעיל?]]=1,IF(טבלה1013[[#This Row],[וסת קבוע אחרון]]=F227,1,0),""))</f>
        <v/>
      </c>
      <c r="AG226" s="1" t="str">
        <f>IF(B227=1,"",IF(טבלה1013[[#This Row],[הווסת פעיל?]]=1,IF(OR(טבלה1013[[#This Row],[וסת קבוע אחרון]]=F227,F227=טבלה1013[[#This Row],[LengthofCycle]]),1,0),""))</f>
        <v/>
      </c>
      <c r="AH226" s="1" t="str">
        <f>IF(B227=1,"",IF(טבלה1013[[#This Row],[הווסת פעיל?]]=1,IF(OR(טבלה1013[[#This Row],[וסת קבוע אחרון]]=F227,F227=טבלה1013[[#This Row],[LengthofCycle]],AND(טבלה1013[[#This Row],[LengthofCycle]]&lt;&gt;טבלה1013[[#This Row],[וסת קבוע אחרון]],OR(F227=28,F227=29))),1,0),""))</f>
        <v/>
      </c>
      <c r="AI226" s="1" t="str">
        <f>IF(AND(טבלה1013[[#This Row],[הווסת פעיל?]]=1,B227=1),1,"")</f>
        <v/>
      </c>
      <c r="AJ226" s="4">
        <f>IF(AND(טבלה1013[[#This Row],[הווסת פעיל?]]&lt;&gt;1,B227&lt;&gt;1,B227&lt;&gt;""),IF(טבלה1013[[#This Row],[LengthofCycle]]=F227,1,0),"")</f>
        <v>0</v>
      </c>
      <c r="AK226" s="4">
        <f>IF(AND(טבלה1013[[#This Row],[הווסת פעיל?]]&lt;&gt;1,B227&lt;&gt;1,B227&lt;&gt;""),IF(OR(טבלה1013[[#This Row],[LengthofCycle]]=F227,F227=29),1,0),"")</f>
        <v>0</v>
      </c>
      <c r="AL226" s="4">
        <f>IF(AND(טבלה1013[[#This Row],[הווסת פעיל?]]&lt;&gt;1,B227&lt;&gt;1,B227&lt;&gt;""),IF(OR(טבלה1013[[#This Row],[LengthofCycle]]=F227,F227=29,F227=28),1,0),"")</f>
        <v>0</v>
      </c>
    </row>
    <row r="227" spans="1:38" x14ac:dyDescent="0.25">
      <c r="A227" s="1" t="s">
        <v>64</v>
      </c>
      <c r="B227" s="1">
        <v>6</v>
      </c>
      <c r="C227" s="1">
        <v>1</v>
      </c>
      <c r="D227" s="1">
        <v>1</v>
      </c>
      <c r="E227" s="1">
        <v>0</v>
      </c>
      <c r="F227" s="1">
        <v>27</v>
      </c>
      <c r="G227" s="1">
        <f>טבלה1013[[#This Row],[LengthofCycle]]+1</f>
        <v>28</v>
      </c>
      <c r="H227" s="1" t="str">
        <f>IF(IFERROR(LOOKUP(טבלה1013[[#This Row],[ClientID]],קביעויות[השבוע]),FALSE)=טבלה1013[[#This Row],[ClientID]],1,"")</f>
        <v/>
      </c>
      <c r="I227" s="1" t="str">
        <f>IF(AND(טבלה1013[[#This Row],[CycleNumber]]&gt;1,OR(B228="",טבלה1013[[#This Row],[CycleNumber]]&gt;B226)),IF(OR(AND(טבלה1013[[#This Row],[LengthofCycle]]=28,F226=28),AND(טבלה1013[[#This Row],[LengthofCycle]]=35,F226=35)),1,""),"")</f>
        <v/>
      </c>
      <c r="J227" s="1" t="str">
        <f>IF(AND(טבלה1013[[#This Row],[וסת השבוע]]=1,I226=1,טבלה1013[[#This Row],[CycleNumber]]&gt;B226),1,"")</f>
        <v/>
      </c>
      <c r="K227" s="1" t="str">
        <f>IF(טבלה1013[[#This Row],[CycleNumber]]=1,"",IF(טבלה1013[[#This Row],[וסת השבוע]]=1,0,IF(K226="","",IF(K226=0,IF(טבלה1013[[#This Row],[LengthofCycle]]=28,0,1),IF(K226=1,IF(טבלה1013[[#This Row],[LengthofCycle]]+F226=28*2,0,2),IF(K226=2,IF(טבלה1013[[#This Row],[LengthofCycle]]+F226+F225=28*3,0,3),""))))))</f>
        <v/>
      </c>
      <c r="L227" s="1" t="str">
        <f>IF(טבלה1013[[#This Row],[וסת השבוע]]=1,IF(טבלה1013[[#This Row],[וסת השבוע וההפלגה ביחד]]=1,L226+1,0),IF(AND(טבלה1013[[#This Row],[CycleNumber]]&gt;B226,טבלה1013[[#This Row],[CycleNumber]]&gt;1),IF(טבלה1013[[#This Row],[וסת השבוע פעיל?]]&lt;&gt;"",L226+1,""),""))</f>
        <v/>
      </c>
      <c r="M227" s="1" t="str">
        <f>IF(AND(טבלה1013[[#This Row],[וסת השבוע פעיל?]]&lt;&gt;"",טבלה1013[[#This Row],[CycleNumber]]&lt;B228,B228&lt;&gt;"",טבלה1013[[#This Row],[וסת השבוע פעיל?]]&lt;3),IF(K228=0,IF(AND(טבלה1013[[#This Row],[וסת השבוע פעיל?]]&gt;0,I228=1),0,1),0),"")</f>
        <v/>
      </c>
      <c r="N227" s="1" t="str">
        <f t="shared" si="34"/>
        <v/>
      </c>
      <c r="O227" s="1" t="str">
        <f>IF(AND(טבלה1013[[#This Row],[חיזוי - שבוע]]=1,J228=1),1,"")</f>
        <v/>
      </c>
      <c r="P227" s="1" t="str">
        <f>IF(AND(טבלה1013[[#This Row],[חיזוי טוב עם הפלגה?]]=1,טבלה1013[[#This Row],[וסת קבוע אחרון]]&lt;&gt;28,X226=1),1,"")</f>
        <v/>
      </c>
      <c r="Q227" s="1" t="str">
        <f>IF(AND(טבלה1013[[#This Row],[וסת השבוע פעיל?]]&lt;3,OR(טבלה1013[[#This Row],[CycleNumber]]&gt;B228,B228="")),1,"")</f>
        <v/>
      </c>
      <c r="R227" s="1" t="str">
        <f>IF(טבלה1013[[#This Row],[האישה קבעה וסת שבוע?]]=1,IF(טבלה1013[[#This Row],[וסת השבוע פעיל?]]&lt;3,1,0),"")</f>
        <v/>
      </c>
      <c r="S2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7" s="1">
        <f t="shared" si="31"/>
        <v>0</v>
      </c>
      <c r="U227" s="1">
        <f t="shared" si="32"/>
        <v>0</v>
      </c>
      <c r="V227" s="1">
        <f t="shared" si="33"/>
        <v>0</v>
      </c>
      <c r="W227" s="1" t="str">
        <f>IF(טבלה1013[[#This Row],[3 הפלגות זהות]]="","",IF(טבלה1013[[#This Row],[3 הפלגות זהות]]=1,טבלה1013[[#This Row],[LengthofCycle]],W226))</f>
        <v/>
      </c>
      <c r="Y227" s="1" t="str">
        <f>IF(OR(טבלה1013[[#This Row],[הווסת פעיל?]]=0,טבלה1013[[#This Row],[הווסת פעיל?]]=""),"",SUM(Y226,טבלה1013[[#This Row],[הווסת פעיל?]]))</f>
        <v/>
      </c>
      <c r="Z227" s="1" t="str">
        <f>IF(AND(טבלה1013[[#This Row],[כמה מחזורים עד עקירה]]&lt;&gt;"",Y228=""),טבלה1013[[#This Row],[כמה מחזורים עד עקירה]],"")</f>
        <v/>
      </c>
      <c r="AA227" s="1" t="str">
        <f>IF(AND(טבלה1013[[#This Row],[הווסת פעיל?]]=1,טבלה1013[[#This Row],[וסת קבוע אחרון]]&lt;&gt;W226),טבלה1013[[#This Row],[וסת קבוע אחרון]],"")</f>
        <v/>
      </c>
      <c r="AB227" s="1" t="str">
        <f>IF(AND(טבלה1013[[#This Row],[הווסת פעיל?]]=1,X226=0,טבלה1013[[#This Row],[וסת קבוע אחרון]]=W226),טבלה1013[[#This Row],[וסת קבוע אחרון]],"")</f>
        <v/>
      </c>
      <c r="AC227" s="1" t="str">
        <f>IF(AND(טבלה1013[[#This Row],[הווסת פעיל?]]=1,X226=0,טבלה1013[[#This Row],[וסת קבוע אחרון]]&lt;&gt;W226),1,"")</f>
        <v/>
      </c>
      <c r="AD227" s="1" t="str">
        <f>IF(AND(טבלה1013[[#This Row],[הווסת פעיל?]]&lt;&gt;"",B228=1),טבלה1013[[#This Row],[CycleNumber]],"")</f>
        <v/>
      </c>
      <c r="AE227" s="1" t="str">
        <f>IF(AND(טבלה1013[[#This Row],[הווסת פעיל?]]&lt;&gt;"",X226=""),טבלה1013[[#This Row],[CycleNumber]],"")</f>
        <v/>
      </c>
      <c r="AF227" s="1" t="str">
        <f>IF(B228=1,"",IF(טבלה1013[[#This Row],[הווסת פעיל?]]=1,IF(טבלה1013[[#This Row],[וסת קבוע אחרון]]=F228,1,0),""))</f>
        <v/>
      </c>
      <c r="AG227" s="1" t="str">
        <f>IF(B228=1,"",IF(טבלה1013[[#This Row],[הווסת פעיל?]]=1,IF(OR(טבלה1013[[#This Row],[וסת קבוע אחרון]]=F228,F228=טבלה1013[[#This Row],[LengthofCycle]]),1,0),""))</f>
        <v/>
      </c>
      <c r="AH227" s="1" t="str">
        <f>IF(B228=1,"",IF(טבלה1013[[#This Row],[הווסת פעיל?]]=1,IF(OR(טבלה1013[[#This Row],[וסת קבוע אחרון]]=F228,F228=טבלה1013[[#This Row],[LengthofCycle]],AND(טבלה1013[[#This Row],[LengthofCycle]]&lt;&gt;טבלה1013[[#This Row],[וסת קבוע אחרון]],OR(F228=28,F228=29))),1,0),""))</f>
        <v/>
      </c>
      <c r="AI227" s="1" t="str">
        <f>IF(AND(טבלה1013[[#This Row],[הווסת פעיל?]]=1,B228=1),1,"")</f>
        <v/>
      </c>
      <c r="AJ227" s="4">
        <f>IF(AND(טבלה1013[[#This Row],[הווסת פעיל?]]&lt;&gt;1,B228&lt;&gt;1,B228&lt;&gt;""),IF(טבלה1013[[#This Row],[LengthofCycle]]=F228,1,0),"")</f>
        <v>0</v>
      </c>
      <c r="AK227" s="4">
        <f>IF(AND(טבלה1013[[#This Row],[הווסת פעיל?]]&lt;&gt;1,B228&lt;&gt;1,B228&lt;&gt;""),IF(OR(טבלה1013[[#This Row],[LengthofCycle]]=F228,F228=29),1,0),"")</f>
        <v>1</v>
      </c>
      <c r="AL227" s="4">
        <f>IF(AND(טבלה1013[[#This Row],[הווסת פעיל?]]&lt;&gt;1,B228&lt;&gt;1,B228&lt;&gt;""),IF(OR(טבלה1013[[#This Row],[LengthofCycle]]=F228,F228=29,F228=28),1,0),"")</f>
        <v>1</v>
      </c>
    </row>
    <row r="228" spans="1:38" x14ac:dyDescent="0.25">
      <c r="A228" s="1" t="s">
        <v>64</v>
      </c>
      <c r="B228" s="1">
        <v>7</v>
      </c>
      <c r="C228" s="1">
        <v>1</v>
      </c>
      <c r="D228" s="1">
        <v>1</v>
      </c>
      <c r="E228" s="1">
        <v>0</v>
      </c>
      <c r="F228" s="1">
        <v>29</v>
      </c>
      <c r="G228" s="1">
        <f>טבלה1013[[#This Row],[LengthofCycle]]+1</f>
        <v>30</v>
      </c>
      <c r="H228" s="1" t="str">
        <f>IF(IFERROR(LOOKUP(טבלה1013[[#This Row],[ClientID]],קביעויות[השבוע]),FALSE)=טבלה1013[[#This Row],[ClientID]],1,"")</f>
        <v/>
      </c>
      <c r="I228" s="1" t="str">
        <f>IF(AND(טבלה1013[[#This Row],[CycleNumber]]&gt;1,OR(B229="",טבלה1013[[#This Row],[CycleNumber]]&gt;B227)),IF(OR(AND(טבלה1013[[#This Row],[LengthofCycle]]=28,F227=28),AND(טבלה1013[[#This Row],[LengthofCycle]]=35,F227=35)),1,""),"")</f>
        <v/>
      </c>
      <c r="J228" s="1" t="str">
        <f>IF(AND(טבלה1013[[#This Row],[וסת השבוע]]=1,I227=1,טבלה1013[[#This Row],[CycleNumber]]&gt;B227),1,"")</f>
        <v/>
      </c>
      <c r="K228" s="1" t="str">
        <f>IF(טבלה1013[[#This Row],[CycleNumber]]=1,"",IF(טבלה1013[[#This Row],[וסת השבוע]]=1,0,IF(K227="","",IF(K227=0,IF(טבלה1013[[#This Row],[LengthofCycle]]=28,0,1),IF(K227=1,IF(טבלה1013[[#This Row],[LengthofCycle]]+F227=28*2,0,2),IF(K227=2,IF(טבלה1013[[#This Row],[LengthofCycle]]+F227+F226=28*3,0,3),""))))))</f>
        <v/>
      </c>
      <c r="L228" s="1" t="str">
        <f>IF(טבלה1013[[#This Row],[וסת השבוע]]=1,IF(טבלה1013[[#This Row],[וסת השבוע וההפלגה ביחד]]=1,L227+1,0),IF(AND(טבלה1013[[#This Row],[CycleNumber]]&gt;B227,טבלה1013[[#This Row],[CycleNumber]]&gt;1),IF(טבלה1013[[#This Row],[וסת השבוע פעיל?]]&lt;&gt;"",L227+1,""),""))</f>
        <v/>
      </c>
      <c r="M228" s="1" t="str">
        <f>IF(AND(טבלה1013[[#This Row],[וסת השבוע פעיל?]]&lt;&gt;"",טבלה1013[[#This Row],[CycleNumber]]&lt;B229,B229&lt;&gt;"",טבלה1013[[#This Row],[וסת השבוע פעיל?]]&lt;3),IF(K229=0,IF(AND(טבלה1013[[#This Row],[וסת השבוע פעיל?]]&gt;0,I229=1),0,1),0),"")</f>
        <v/>
      </c>
      <c r="N228" s="1" t="str">
        <f t="shared" si="34"/>
        <v/>
      </c>
      <c r="O228" s="1" t="str">
        <f>IF(AND(טבלה1013[[#This Row],[חיזוי - שבוע]]=1,J229=1),1,"")</f>
        <v/>
      </c>
      <c r="P228" s="1" t="str">
        <f>IF(AND(טבלה1013[[#This Row],[חיזוי טוב עם הפלגה?]]=1,טבלה1013[[#This Row],[וסת קבוע אחרון]]&lt;&gt;28,X227=1),1,"")</f>
        <v/>
      </c>
      <c r="Q228" s="1" t="str">
        <f>IF(AND(טבלה1013[[#This Row],[וסת השבוע פעיל?]]&lt;3,OR(טבלה1013[[#This Row],[CycleNumber]]&gt;B229,B229="")),1,"")</f>
        <v/>
      </c>
      <c r="R228" s="1" t="str">
        <f>IF(טבלה1013[[#This Row],[האישה קבעה וסת שבוע?]]=1,IF(טבלה1013[[#This Row],[וסת השבוע פעיל?]]&lt;3,1,0),"")</f>
        <v/>
      </c>
      <c r="S2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8" s="1">
        <f t="shared" si="31"/>
        <v>0</v>
      </c>
      <c r="U228" s="1">
        <f t="shared" si="32"/>
        <v>0</v>
      </c>
      <c r="V228" s="1">
        <f t="shared" si="33"/>
        <v>0</v>
      </c>
      <c r="W228" s="1" t="str">
        <f>IF(טבלה1013[[#This Row],[3 הפלגות זהות]]="","",IF(טבלה1013[[#This Row],[3 הפלגות זהות]]=1,טבלה1013[[#This Row],[LengthofCycle]],W227))</f>
        <v/>
      </c>
      <c r="Y228" s="1" t="str">
        <f>IF(OR(טבלה1013[[#This Row],[הווסת פעיל?]]=0,טבלה1013[[#This Row],[הווסת פעיל?]]=""),"",SUM(Y227,טבלה1013[[#This Row],[הווסת פעיל?]]))</f>
        <v/>
      </c>
      <c r="Z228" s="1" t="str">
        <f>IF(AND(טבלה1013[[#This Row],[כמה מחזורים עד עקירה]]&lt;&gt;"",Y229=""),טבלה1013[[#This Row],[כמה מחזורים עד עקירה]],"")</f>
        <v/>
      </c>
      <c r="AA228" s="1" t="str">
        <f>IF(AND(טבלה1013[[#This Row],[הווסת פעיל?]]=1,טבלה1013[[#This Row],[וסת קבוע אחרון]]&lt;&gt;W227),טבלה1013[[#This Row],[וסת קבוע אחרון]],"")</f>
        <v/>
      </c>
      <c r="AB228" s="1" t="str">
        <f>IF(AND(טבלה1013[[#This Row],[הווסת פעיל?]]=1,X227=0,טבלה1013[[#This Row],[וסת קבוע אחרון]]=W227),טבלה1013[[#This Row],[וסת קבוע אחרון]],"")</f>
        <v/>
      </c>
      <c r="AC228" s="1" t="str">
        <f>IF(AND(טבלה1013[[#This Row],[הווסת פעיל?]]=1,X227=0,טבלה1013[[#This Row],[וסת קבוע אחרון]]&lt;&gt;W227),1,"")</f>
        <v/>
      </c>
      <c r="AD228" s="1" t="str">
        <f>IF(AND(טבלה1013[[#This Row],[הווסת פעיל?]]&lt;&gt;"",B229=1),טבלה1013[[#This Row],[CycleNumber]],"")</f>
        <v/>
      </c>
      <c r="AE228" s="1" t="str">
        <f>IF(AND(טבלה1013[[#This Row],[הווסת פעיל?]]&lt;&gt;"",X227=""),טבלה1013[[#This Row],[CycleNumber]],"")</f>
        <v/>
      </c>
      <c r="AF228" s="1" t="str">
        <f>IF(B229=1,"",IF(טבלה1013[[#This Row],[הווסת פעיל?]]=1,IF(טבלה1013[[#This Row],[וסת קבוע אחרון]]=F229,1,0),""))</f>
        <v/>
      </c>
      <c r="AG228" s="1" t="str">
        <f>IF(B229=1,"",IF(טבלה1013[[#This Row],[הווסת פעיל?]]=1,IF(OR(טבלה1013[[#This Row],[וסת קבוע אחרון]]=F229,F229=טבלה1013[[#This Row],[LengthofCycle]]),1,0),""))</f>
        <v/>
      </c>
      <c r="AH228" s="1" t="str">
        <f>IF(B229=1,"",IF(טבלה1013[[#This Row],[הווסת פעיל?]]=1,IF(OR(טבלה1013[[#This Row],[וסת קבוע אחרון]]=F229,F229=טבלה1013[[#This Row],[LengthofCycle]],AND(טבלה1013[[#This Row],[LengthofCycle]]&lt;&gt;טבלה1013[[#This Row],[וסת קבוע אחרון]],OR(F229=28,F229=29))),1,0),""))</f>
        <v/>
      </c>
      <c r="AI228" s="1" t="str">
        <f>IF(AND(טבלה1013[[#This Row],[הווסת פעיל?]]=1,B229=1),1,"")</f>
        <v/>
      </c>
      <c r="AJ228" s="4">
        <f>IF(AND(טבלה1013[[#This Row],[הווסת פעיל?]]&lt;&gt;1,B229&lt;&gt;1,B229&lt;&gt;""),IF(טבלה1013[[#This Row],[LengthofCycle]]=F229,1,0),"")</f>
        <v>0</v>
      </c>
      <c r="AK228" s="4">
        <f>IF(AND(טבלה1013[[#This Row],[הווסת פעיל?]]&lt;&gt;1,B229&lt;&gt;1,B229&lt;&gt;""),IF(OR(טבלה1013[[#This Row],[LengthofCycle]]=F229,F229=29),1,0),"")</f>
        <v>0</v>
      </c>
      <c r="AL228" s="4">
        <f>IF(AND(טבלה1013[[#This Row],[הווסת פעיל?]]&lt;&gt;1,B229&lt;&gt;1,B229&lt;&gt;""),IF(OR(טבלה1013[[#This Row],[LengthofCycle]]=F229,F229=29,F229=28),1,0),"")</f>
        <v>0</v>
      </c>
    </row>
    <row r="229" spans="1:38" x14ac:dyDescent="0.25">
      <c r="A229" s="1" t="s">
        <v>64</v>
      </c>
      <c r="B229" s="1">
        <v>8</v>
      </c>
      <c r="C229" s="1">
        <v>1</v>
      </c>
      <c r="D229" s="1">
        <v>1</v>
      </c>
      <c r="E229" s="1">
        <v>0</v>
      </c>
      <c r="F229" s="1">
        <v>25</v>
      </c>
      <c r="G229" s="1">
        <f>טבלה1013[[#This Row],[LengthofCycle]]+1</f>
        <v>26</v>
      </c>
      <c r="H229" s="1" t="str">
        <f>IF(IFERROR(LOOKUP(טבלה1013[[#This Row],[ClientID]],קביעויות[השבוע]),FALSE)=טבלה1013[[#This Row],[ClientID]],1,"")</f>
        <v/>
      </c>
      <c r="I229" s="1" t="str">
        <f>IF(AND(טבלה1013[[#This Row],[CycleNumber]]&gt;1,OR(B230="",טבלה1013[[#This Row],[CycleNumber]]&gt;B228)),IF(OR(AND(טבלה1013[[#This Row],[LengthofCycle]]=28,F228=28),AND(טבלה1013[[#This Row],[LengthofCycle]]=35,F228=35)),1,""),"")</f>
        <v/>
      </c>
      <c r="J229" s="1" t="str">
        <f>IF(AND(טבלה1013[[#This Row],[וסת השבוע]]=1,I228=1,טבלה1013[[#This Row],[CycleNumber]]&gt;B228),1,"")</f>
        <v/>
      </c>
      <c r="K229" s="1" t="str">
        <f>IF(טבלה1013[[#This Row],[CycleNumber]]=1,"",IF(טבלה1013[[#This Row],[וסת השבוע]]=1,0,IF(K228="","",IF(K228=0,IF(טבלה1013[[#This Row],[LengthofCycle]]=28,0,1),IF(K228=1,IF(טבלה1013[[#This Row],[LengthofCycle]]+F228=28*2,0,2),IF(K228=2,IF(טבלה1013[[#This Row],[LengthofCycle]]+F228+F227=28*3,0,3),""))))))</f>
        <v/>
      </c>
      <c r="L229" s="1" t="str">
        <f>IF(טבלה1013[[#This Row],[וסת השבוע]]=1,IF(טבלה1013[[#This Row],[וסת השבוע וההפלגה ביחד]]=1,L228+1,0),IF(AND(טבלה1013[[#This Row],[CycleNumber]]&gt;B228,טבלה1013[[#This Row],[CycleNumber]]&gt;1),IF(טבלה1013[[#This Row],[וסת השבוע פעיל?]]&lt;&gt;"",L228+1,""),""))</f>
        <v/>
      </c>
      <c r="M229" s="1" t="str">
        <f>IF(AND(טבלה1013[[#This Row],[וסת השבוע פעיל?]]&lt;&gt;"",טבלה1013[[#This Row],[CycleNumber]]&lt;B230,B230&lt;&gt;"",טבלה1013[[#This Row],[וסת השבוע פעיל?]]&lt;3),IF(K230=0,IF(AND(טבלה1013[[#This Row],[וסת השבוע פעיל?]]&gt;0,I230=1),0,1),0),"")</f>
        <v/>
      </c>
      <c r="N229" s="1" t="str">
        <f t="shared" si="34"/>
        <v/>
      </c>
      <c r="O229" s="1" t="str">
        <f>IF(AND(טבלה1013[[#This Row],[חיזוי - שבוע]]=1,J230=1),1,"")</f>
        <v/>
      </c>
      <c r="P229" s="1" t="str">
        <f>IF(AND(טבלה1013[[#This Row],[חיזוי טוב עם הפלגה?]]=1,טבלה1013[[#This Row],[וסת קבוע אחרון]]&lt;&gt;28,X228=1),1,"")</f>
        <v/>
      </c>
      <c r="Q229" s="1" t="str">
        <f>IF(AND(טבלה1013[[#This Row],[וסת השבוע פעיל?]]&lt;3,OR(טבלה1013[[#This Row],[CycleNumber]]&gt;B230,B230="")),1,"")</f>
        <v/>
      </c>
      <c r="R229" s="1" t="str">
        <f>IF(טבלה1013[[#This Row],[האישה קבעה וסת שבוע?]]=1,IF(טבלה1013[[#This Row],[וסת השבוע פעיל?]]&lt;3,1,0),"")</f>
        <v/>
      </c>
      <c r="S2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29" s="1">
        <f t="shared" si="31"/>
        <v>0</v>
      </c>
      <c r="U229" s="1">
        <f t="shared" si="32"/>
        <v>0</v>
      </c>
      <c r="V229" s="1">
        <f t="shared" si="33"/>
        <v>0</v>
      </c>
      <c r="W229" s="1" t="str">
        <f>IF(טבלה1013[[#This Row],[3 הפלגות זהות]]="","",IF(טבלה1013[[#This Row],[3 הפלגות זהות]]=1,טבלה1013[[#This Row],[LengthofCycle]],W228))</f>
        <v/>
      </c>
      <c r="Y229" s="1" t="str">
        <f>IF(OR(טבלה1013[[#This Row],[הווסת פעיל?]]=0,טבלה1013[[#This Row],[הווסת פעיל?]]=""),"",SUM(Y228,טבלה1013[[#This Row],[הווסת פעיל?]]))</f>
        <v/>
      </c>
      <c r="Z229" s="1" t="str">
        <f>IF(AND(טבלה1013[[#This Row],[כמה מחזורים עד עקירה]]&lt;&gt;"",Y230=""),טבלה1013[[#This Row],[כמה מחזורים עד עקירה]],"")</f>
        <v/>
      </c>
      <c r="AA229" s="1" t="str">
        <f>IF(AND(טבלה1013[[#This Row],[הווסת פעיל?]]=1,טבלה1013[[#This Row],[וסת קבוע אחרון]]&lt;&gt;W228),טבלה1013[[#This Row],[וסת קבוע אחרון]],"")</f>
        <v/>
      </c>
      <c r="AB229" s="1" t="str">
        <f>IF(AND(טבלה1013[[#This Row],[הווסת פעיל?]]=1,X228=0,טבלה1013[[#This Row],[וסת קבוע אחרון]]=W228),טבלה1013[[#This Row],[וסת קבוע אחרון]],"")</f>
        <v/>
      </c>
      <c r="AC229" s="1" t="str">
        <f>IF(AND(טבלה1013[[#This Row],[הווסת פעיל?]]=1,X228=0,טבלה1013[[#This Row],[וסת קבוע אחרון]]&lt;&gt;W228),1,"")</f>
        <v/>
      </c>
      <c r="AD229" s="1" t="str">
        <f>IF(AND(טבלה1013[[#This Row],[הווסת פעיל?]]&lt;&gt;"",B230=1),טבלה1013[[#This Row],[CycleNumber]],"")</f>
        <v/>
      </c>
      <c r="AE229" s="1" t="str">
        <f>IF(AND(טבלה1013[[#This Row],[הווסת פעיל?]]&lt;&gt;"",X228=""),טבלה1013[[#This Row],[CycleNumber]],"")</f>
        <v/>
      </c>
      <c r="AF229" s="1" t="str">
        <f>IF(B230=1,"",IF(טבלה1013[[#This Row],[הווסת פעיל?]]=1,IF(טבלה1013[[#This Row],[וסת קבוע אחרון]]=F230,1,0),""))</f>
        <v/>
      </c>
      <c r="AG229" s="1" t="str">
        <f>IF(B230=1,"",IF(טבלה1013[[#This Row],[הווסת פעיל?]]=1,IF(OR(טבלה1013[[#This Row],[וסת קבוע אחרון]]=F230,F230=טבלה1013[[#This Row],[LengthofCycle]]),1,0),""))</f>
        <v/>
      </c>
      <c r="AH229" s="1" t="str">
        <f>IF(B230=1,"",IF(טבלה1013[[#This Row],[הווסת פעיל?]]=1,IF(OR(טבלה1013[[#This Row],[וסת קבוע אחרון]]=F230,F230=טבלה1013[[#This Row],[LengthofCycle]],AND(טבלה1013[[#This Row],[LengthofCycle]]&lt;&gt;טבלה1013[[#This Row],[וסת קבוע אחרון]],OR(F230=28,F230=29))),1,0),""))</f>
        <v/>
      </c>
      <c r="AI229" s="1" t="str">
        <f>IF(AND(טבלה1013[[#This Row],[הווסת פעיל?]]=1,B230=1),1,"")</f>
        <v/>
      </c>
      <c r="AJ229" s="4">
        <f>IF(AND(טבלה1013[[#This Row],[הווסת פעיל?]]&lt;&gt;1,B230&lt;&gt;1,B230&lt;&gt;""),IF(טבלה1013[[#This Row],[LengthofCycle]]=F230,1,0),"")</f>
        <v>1</v>
      </c>
      <c r="AK229" s="4">
        <f>IF(AND(טבלה1013[[#This Row],[הווסת פעיל?]]&lt;&gt;1,B230&lt;&gt;1,B230&lt;&gt;""),IF(OR(טבלה1013[[#This Row],[LengthofCycle]]=F230,F230=29),1,0),"")</f>
        <v>1</v>
      </c>
      <c r="AL229" s="4">
        <f>IF(AND(טבלה1013[[#This Row],[הווסת פעיל?]]&lt;&gt;1,B230&lt;&gt;1,B230&lt;&gt;""),IF(OR(טבלה1013[[#This Row],[LengthofCycle]]=F230,F230=29,F230=28),1,0),"")</f>
        <v>1</v>
      </c>
    </row>
    <row r="230" spans="1:38" x14ac:dyDescent="0.25">
      <c r="A230" s="1" t="s">
        <v>64</v>
      </c>
      <c r="B230" s="1">
        <v>9</v>
      </c>
      <c r="C230" s="1">
        <v>1</v>
      </c>
      <c r="D230" s="1">
        <v>1</v>
      </c>
      <c r="E230" s="1">
        <v>0</v>
      </c>
      <c r="F230" s="1">
        <v>25</v>
      </c>
      <c r="G230" s="1">
        <f>טבלה1013[[#This Row],[LengthofCycle]]+1</f>
        <v>26</v>
      </c>
      <c r="H230" s="1" t="str">
        <f>IF(IFERROR(LOOKUP(טבלה1013[[#This Row],[ClientID]],קביעויות[השבוע]),FALSE)=טבלה1013[[#This Row],[ClientID]],1,"")</f>
        <v/>
      </c>
      <c r="I230" s="1" t="str">
        <f>IF(AND(טבלה1013[[#This Row],[CycleNumber]]&gt;1,OR(B231="",טבלה1013[[#This Row],[CycleNumber]]&gt;B229)),IF(OR(AND(טבלה1013[[#This Row],[LengthofCycle]]=28,F229=28),AND(טבלה1013[[#This Row],[LengthofCycle]]=35,F229=35)),1,""),"")</f>
        <v/>
      </c>
      <c r="J230" s="1" t="str">
        <f>IF(AND(טבלה1013[[#This Row],[וסת השבוע]]=1,I229=1,טבלה1013[[#This Row],[CycleNumber]]&gt;B229),1,"")</f>
        <v/>
      </c>
      <c r="K230" s="1" t="str">
        <f>IF(טבלה1013[[#This Row],[CycleNumber]]=1,"",IF(טבלה1013[[#This Row],[וסת השבוע]]=1,0,IF(K229="","",IF(K229=0,IF(טבלה1013[[#This Row],[LengthofCycle]]=28,0,1),IF(K229=1,IF(טבלה1013[[#This Row],[LengthofCycle]]+F229=28*2,0,2),IF(K229=2,IF(טבלה1013[[#This Row],[LengthofCycle]]+F229+F228=28*3,0,3),""))))))</f>
        <v/>
      </c>
      <c r="L230" s="1" t="str">
        <f>IF(טבלה1013[[#This Row],[וסת השבוע]]=1,IF(טבלה1013[[#This Row],[וסת השבוע וההפלגה ביחד]]=1,L229+1,0),IF(AND(טבלה1013[[#This Row],[CycleNumber]]&gt;B229,טבלה1013[[#This Row],[CycleNumber]]&gt;1),IF(טבלה1013[[#This Row],[וסת השבוע פעיל?]]&lt;&gt;"",L229+1,""),""))</f>
        <v/>
      </c>
      <c r="M230" s="1" t="str">
        <f>IF(AND(טבלה1013[[#This Row],[וסת השבוע פעיל?]]&lt;&gt;"",טבלה1013[[#This Row],[CycleNumber]]&lt;B231,B231&lt;&gt;"",טבלה1013[[#This Row],[וסת השבוע פעיל?]]&lt;3),IF(K231=0,IF(AND(טבלה1013[[#This Row],[וסת השבוע פעיל?]]&gt;0,I231=1),0,1),0),"")</f>
        <v/>
      </c>
      <c r="N230" s="1" t="str">
        <f t="shared" si="34"/>
        <v/>
      </c>
      <c r="O230" s="1" t="str">
        <f>IF(AND(טבלה1013[[#This Row],[חיזוי - שבוע]]=1,J231=1),1,"")</f>
        <v/>
      </c>
      <c r="P230" s="1" t="str">
        <f>IF(AND(טבלה1013[[#This Row],[חיזוי טוב עם הפלגה?]]=1,טבלה1013[[#This Row],[וסת קבוע אחרון]]&lt;&gt;28,X229=1),1,"")</f>
        <v/>
      </c>
      <c r="Q230" s="1" t="str">
        <f>IF(AND(טבלה1013[[#This Row],[וסת השבוע פעיל?]]&lt;3,OR(טבלה1013[[#This Row],[CycleNumber]]&gt;B231,B231="")),1,"")</f>
        <v/>
      </c>
      <c r="R230" s="1" t="str">
        <f>IF(טבלה1013[[#This Row],[האישה קבעה וסת שבוע?]]=1,IF(טבלה1013[[#This Row],[וסת השבוע פעיל?]]&lt;3,1,0),"")</f>
        <v/>
      </c>
      <c r="S2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0" s="1">
        <f t="shared" si="31"/>
        <v>0</v>
      </c>
      <c r="U230" s="1">
        <f t="shared" si="32"/>
        <v>0</v>
      </c>
      <c r="V230" s="1">
        <f t="shared" si="33"/>
        <v>0</v>
      </c>
      <c r="W230" s="1" t="str">
        <f>IF(טבלה1013[[#This Row],[3 הפלגות זהות]]="","",IF(טבלה1013[[#This Row],[3 הפלגות זהות]]=1,טבלה1013[[#This Row],[LengthofCycle]],W229))</f>
        <v/>
      </c>
      <c r="Y230" s="1" t="str">
        <f>IF(OR(טבלה1013[[#This Row],[הווסת פעיל?]]=0,טבלה1013[[#This Row],[הווסת פעיל?]]=""),"",SUM(Y229,טבלה1013[[#This Row],[הווסת פעיל?]]))</f>
        <v/>
      </c>
      <c r="Z230" s="1" t="str">
        <f>IF(AND(טבלה1013[[#This Row],[כמה מחזורים עד עקירה]]&lt;&gt;"",Y231=""),טבלה1013[[#This Row],[כמה מחזורים עד עקירה]],"")</f>
        <v/>
      </c>
      <c r="AA230" s="1" t="str">
        <f>IF(AND(טבלה1013[[#This Row],[הווסת פעיל?]]=1,טבלה1013[[#This Row],[וסת קבוע אחרון]]&lt;&gt;W229),טבלה1013[[#This Row],[וסת קבוע אחרון]],"")</f>
        <v/>
      </c>
      <c r="AB230" s="1" t="str">
        <f>IF(AND(טבלה1013[[#This Row],[הווסת פעיל?]]=1,X229=0,טבלה1013[[#This Row],[וסת קבוע אחרון]]=W229),טבלה1013[[#This Row],[וסת קבוע אחרון]],"")</f>
        <v/>
      </c>
      <c r="AC230" s="1" t="str">
        <f>IF(AND(טבלה1013[[#This Row],[הווסת פעיל?]]=1,X229=0,טבלה1013[[#This Row],[וסת קבוע אחרון]]&lt;&gt;W229),1,"")</f>
        <v/>
      </c>
      <c r="AD230" s="1" t="str">
        <f>IF(AND(טבלה1013[[#This Row],[הווסת פעיל?]]&lt;&gt;"",B231=1),טבלה1013[[#This Row],[CycleNumber]],"")</f>
        <v/>
      </c>
      <c r="AE230" s="1" t="str">
        <f>IF(AND(טבלה1013[[#This Row],[הווסת פעיל?]]&lt;&gt;"",X229=""),טבלה1013[[#This Row],[CycleNumber]],"")</f>
        <v/>
      </c>
      <c r="AF230" s="1" t="str">
        <f>IF(B231=1,"",IF(טבלה1013[[#This Row],[הווסת פעיל?]]=1,IF(טבלה1013[[#This Row],[וסת קבוע אחרון]]=F231,1,0),""))</f>
        <v/>
      </c>
      <c r="AG230" s="1" t="str">
        <f>IF(B231=1,"",IF(טבלה1013[[#This Row],[הווסת פעיל?]]=1,IF(OR(טבלה1013[[#This Row],[וסת קבוע אחרון]]=F231,F231=טבלה1013[[#This Row],[LengthofCycle]]),1,0),""))</f>
        <v/>
      </c>
      <c r="AH230" s="1" t="str">
        <f>IF(B231=1,"",IF(טבלה1013[[#This Row],[הווסת פעיל?]]=1,IF(OR(טבלה1013[[#This Row],[וסת קבוע אחרון]]=F231,F231=טבלה1013[[#This Row],[LengthofCycle]],AND(טבלה1013[[#This Row],[LengthofCycle]]&lt;&gt;טבלה1013[[#This Row],[וסת קבוע אחרון]],OR(F231=28,F231=29))),1,0),""))</f>
        <v/>
      </c>
      <c r="AI230" s="1" t="str">
        <f>IF(AND(טבלה1013[[#This Row],[הווסת פעיל?]]=1,B231=1),1,"")</f>
        <v/>
      </c>
      <c r="AJ230" s="4">
        <f>IF(AND(טבלה1013[[#This Row],[הווסת פעיל?]]&lt;&gt;1,B231&lt;&gt;1,B231&lt;&gt;""),IF(טבלה1013[[#This Row],[LengthofCycle]]=F231,1,0),"")</f>
        <v>0</v>
      </c>
      <c r="AK230" s="4">
        <f>IF(AND(טבלה1013[[#This Row],[הווסת פעיל?]]&lt;&gt;1,B231&lt;&gt;1,B231&lt;&gt;""),IF(OR(טבלה1013[[#This Row],[LengthofCycle]]=F231,F231=29),1,0),"")</f>
        <v>1</v>
      </c>
      <c r="AL230" s="4">
        <f>IF(AND(טבלה1013[[#This Row],[הווסת פעיל?]]&lt;&gt;1,B231&lt;&gt;1,B231&lt;&gt;""),IF(OR(טבלה1013[[#This Row],[LengthofCycle]]=F231,F231=29,F231=28),1,0),"")</f>
        <v>1</v>
      </c>
    </row>
    <row r="231" spans="1:38" x14ac:dyDescent="0.25">
      <c r="A231" s="1" t="s">
        <v>64</v>
      </c>
      <c r="B231" s="1">
        <v>10</v>
      </c>
      <c r="C231" s="1">
        <v>1</v>
      </c>
      <c r="D231" s="1">
        <v>1</v>
      </c>
      <c r="E231" s="1">
        <v>0</v>
      </c>
      <c r="F231" s="1">
        <v>29</v>
      </c>
      <c r="G231" s="1">
        <f>טבלה1013[[#This Row],[LengthofCycle]]+1</f>
        <v>30</v>
      </c>
      <c r="H231" s="1" t="str">
        <f>IF(IFERROR(LOOKUP(טבלה1013[[#This Row],[ClientID]],קביעויות[השבוע]),FALSE)=טבלה1013[[#This Row],[ClientID]],1,"")</f>
        <v/>
      </c>
      <c r="I231" s="1" t="str">
        <f>IF(AND(טבלה1013[[#This Row],[CycleNumber]]&gt;1,OR(B232="",טבלה1013[[#This Row],[CycleNumber]]&gt;B230)),IF(OR(AND(טבלה1013[[#This Row],[LengthofCycle]]=28,F230=28),AND(טבלה1013[[#This Row],[LengthofCycle]]=35,F230=35)),1,""),"")</f>
        <v/>
      </c>
      <c r="J231" s="1" t="str">
        <f>IF(AND(טבלה1013[[#This Row],[וסת השבוע]]=1,I230=1,טבלה1013[[#This Row],[CycleNumber]]&gt;B230),1,"")</f>
        <v/>
      </c>
      <c r="K231" s="1" t="str">
        <f>IF(טבלה1013[[#This Row],[CycleNumber]]=1,"",IF(טבלה1013[[#This Row],[וסת השבוע]]=1,0,IF(K230="","",IF(K230=0,IF(טבלה1013[[#This Row],[LengthofCycle]]=28,0,1),IF(K230=1,IF(טבלה1013[[#This Row],[LengthofCycle]]+F230=28*2,0,2),IF(K230=2,IF(טבלה1013[[#This Row],[LengthofCycle]]+F230+F229=28*3,0,3),""))))))</f>
        <v/>
      </c>
      <c r="L231" s="1" t="str">
        <f>IF(טבלה1013[[#This Row],[וסת השבוע]]=1,IF(טבלה1013[[#This Row],[וסת השבוע וההפלגה ביחד]]=1,L230+1,0),IF(AND(טבלה1013[[#This Row],[CycleNumber]]&gt;B230,טבלה1013[[#This Row],[CycleNumber]]&gt;1),IF(טבלה1013[[#This Row],[וסת השבוע פעיל?]]&lt;&gt;"",L230+1,""),""))</f>
        <v/>
      </c>
      <c r="M231" s="1" t="str">
        <f>IF(AND(טבלה1013[[#This Row],[וסת השבוע פעיל?]]&lt;&gt;"",טבלה1013[[#This Row],[CycleNumber]]&lt;B232,B232&lt;&gt;"",טבלה1013[[#This Row],[וסת השבוע פעיל?]]&lt;3),IF(K232=0,IF(AND(טבלה1013[[#This Row],[וסת השבוע פעיל?]]&gt;0,I232=1),0,1),0),"")</f>
        <v/>
      </c>
      <c r="N231" s="1" t="str">
        <f t="shared" si="34"/>
        <v/>
      </c>
      <c r="O231" s="1" t="str">
        <f>IF(AND(טבלה1013[[#This Row],[חיזוי - שבוע]]=1,J232=1),1,"")</f>
        <v/>
      </c>
      <c r="P231" s="1" t="str">
        <f>IF(AND(טבלה1013[[#This Row],[חיזוי טוב עם הפלגה?]]=1,טבלה1013[[#This Row],[וסת קבוע אחרון]]&lt;&gt;28,X230=1),1,"")</f>
        <v/>
      </c>
      <c r="Q231" s="1" t="str">
        <f>IF(AND(טבלה1013[[#This Row],[וסת השבוע פעיל?]]&lt;3,OR(טבלה1013[[#This Row],[CycleNumber]]&gt;B232,B232="")),1,"")</f>
        <v/>
      </c>
      <c r="R231" s="1" t="str">
        <f>IF(טבלה1013[[#This Row],[האישה קבעה וסת שבוע?]]=1,IF(טבלה1013[[#This Row],[וסת השבוע פעיל?]]&lt;3,1,0),"")</f>
        <v/>
      </c>
      <c r="S2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1" s="1">
        <f t="shared" si="31"/>
        <v>0</v>
      </c>
      <c r="U231" s="1">
        <f t="shared" si="32"/>
        <v>0</v>
      </c>
      <c r="V231" s="1">
        <f t="shared" si="33"/>
        <v>0</v>
      </c>
      <c r="W231" s="1" t="str">
        <f>IF(טבלה1013[[#This Row],[3 הפלגות זהות]]="","",IF(טבלה1013[[#This Row],[3 הפלגות זהות]]=1,טבלה1013[[#This Row],[LengthofCycle]],W230))</f>
        <v/>
      </c>
      <c r="Y231" s="1" t="str">
        <f>IF(OR(טבלה1013[[#This Row],[הווסת פעיל?]]=0,טבלה1013[[#This Row],[הווסת פעיל?]]=""),"",SUM(Y230,טבלה1013[[#This Row],[הווסת פעיל?]]))</f>
        <v/>
      </c>
      <c r="Z231" s="1" t="str">
        <f>IF(AND(טבלה1013[[#This Row],[כמה מחזורים עד עקירה]]&lt;&gt;"",Y232=""),טבלה1013[[#This Row],[כמה מחזורים עד עקירה]],"")</f>
        <v/>
      </c>
      <c r="AA231" s="1" t="str">
        <f>IF(AND(טבלה1013[[#This Row],[הווסת פעיל?]]=1,טבלה1013[[#This Row],[וסת קבוע אחרון]]&lt;&gt;W230),טבלה1013[[#This Row],[וסת קבוע אחרון]],"")</f>
        <v/>
      </c>
      <c r="AB231" s="1" t="str">
        <f>IF(AND(טבלה1013[[#This Row],[הווסת פעיל?]]=1,X230=0,טבלה1013[[#This Row],[וסת קבוע אחרון]]=W230),טבלה1013[[#This Row],[וסת קבוע אחרון]],"")</f>
        <v/>
      </c>
      <c r="AC231" s="1" t="str">
        <f>IF(AND(טבלה1013[[#This Row],[הווסת פעיל?]]=1,X230=0,טבלה1013[[#This Row],[וסת קבוע אחרון]]&lt;&gt;W230),1,"")</f>
        <v/>
      </c>
      <c r="AD231" s="1" t="str">
        <f>IF(AND(טבלה1013[[#This Row],[הווסת פעיל?]]&lt;&gt;"",B232=1),טבלה1013[[#This Row],[CycleNumber]],"")</f>
        <v/>
      </c>
      <c r="AE231" s="1" t="str">
        <f>IF(AND(טבלה1013[[#This Row],[הווסת פעיל?]]&lt;&gt;"",X230=""),טבלה1013[[#This Row],[CycleNumber]],"")</f>
        <v/>
      </c>
      <c r="AF231" s="1" t="str">
        <f>IF(B232=1,"",IF(טבלה1013[[#This Row],[הווסת פעיל?]]=1,IF(טבלה1013[[#This Row],[וסת קבוע אחרון]]=F232,1,0),""))</f>
        <v/>
      </c>
      <c r="AG231" s="1" t="str">
        <f>IF(B232=1,"",IF(טבלה1013[[#This Row],[הווסת פעיל?]]=1,IF(OR(טבלה1013[[#This Row],[וסת קבוע אחרון]]=F232,F232=טבלה1013[[#This Row],[LengthofCycle]]),1,0),""))</f>
        <v/>
      </c>
      <c r="AH231" s="1" t="str">
        <f>IF(B232=1,"",IF(טבלה1013[[#This Row],[הווסת פעיל?]]=1,IF(OR(טבלה1013[[#This Row],[וסת קבוע אחרון]]=F232,F232=טבלה1013[[#This Row],[LengthofCycle]],AND(טבלה1013[[#This Row],[LengthofCycle]]&lt;&gt;טבלה1013[[#This Row],[וסת קבוע אחרון]],OR(F232=28,F232=29))),1,0),""))</f>
        <v/>
      </c>
      <c r="AI231" s="1" t="str">
        <f>IF(AND(טבלה1013[[#This Row],[הווסת פעיל?]]=1,B232=1),1,"")</f>
        <v/>
      </c>
      <c r="AJ231" s="4">
        <f>IF(AND(טבלה1013[[#This Row],[הווסת פעיל?]]&lt;&gt;1,B232&lt;&gt;1,B232&lt;&gt;""),IF(טבלה1013[[#This Row],[LengthofCycle]]=F232,1,0),"")</f>
        <v>0</v>
      </c>
      <c r="AK231" s="4">
        <f>IF(AND(טבלה1013[[#This Row],[הווסת פעיל?]]&lt;&gt;1,B232&lt;&gt;1,B232&lt;&gt;""),IF(OR(טבלה1013[[#This Row],[LengthofCycle]]=F232,F232=29),1,0),"")</f>
        <v>0</v>
      </c>
      <c r="AL231" s="4">
        <f>IF(AND(טבלה1013[[#This Row],[הווסת פעיל?]]&lt;&gt;1,B232&lt;&gt;1,B232&lt;&gt;""),IF(OR(טבלה1013[[#This Row],[LengthofCycle]]=F232,F232=29,F232=28),1,0),"")</f>
        <v>0</v>
      </c>
    </row>
    <row r="232" spans="1:38" x14ac:dyDescent="0.25">
      <c r="A232" s="1" t="s">
        <v>64</v>
      </c>
      <c r="B232" s="1">
        <v>11</v>
      </c>
      <c r="C232" s="1">
        <v>1</v>
      </c>
      <c r="D232" s="1">
        <v>0</v>
      </c>
      <c r="E232" s="1">
        <v>0</v>
      </c>
      <c r="F232" s="1">
        <v>31</v>
      </c>
      <c r="G232" s="1">
        <f>טבלה1013[[#This Row],[LengthofCycle]]+1</f>
        <v>32</v>
      </c>
      <c r="H232" s="1" t="str">
        <f>IF(IFERROR(LOOKUP(טבלה1013[[#This Row],[ClientID]],קביעויות[השבוע]),FALSE)=טבלה1013[[#This Row],[ClientID]],1,"")</f>
        <v/>
      </c>
      <c r="I232" s="1" t="str">
        <f>IF(AND(טבלה1013[[#This Row],[CycleNumber]]&gt;1,OR(B233="",טבלה1013[[#This Row],[CycleNumber]]&gt;B231)),IF(OR(AND(טבלה1013[[#This Row],[LengthofCycle]]=28,F231=28),AND(טבלה1013[[#This Row],[LengthofCycle]]=35,F231=35)),1,""),"")</f>
        <v/>
      </c>
      <c r="J232" s="1" t="str">
        <f>IF(AND(טבלה1013[[#This Row],[וסת השבוע]]=1,I231=1,טבלה1013[[#This Row],[CycleNumber]]&gt;B231),1,"")</f>
        <v/>
      </c>
      <c r="K232" s="1" t="str">
        <f>IF(טבלה1013[[#This Row],[CycleNumber]]=1,"",IF(טבלה1013[[#This Row],[וסת השבוע]]=1,0,IF(K231="","",IF(K231=0,IF(טבלה1013[[#This Row],[LengthofCycle]]=28,0,1),IF(K231=1,IF(טבלה1013[[#This Row],[LengthofCycle]]+F231=28*2,0,2),IF(K231=2,IF(טבלה1013[[#This Row],[LengthofCycle]]+F231+F230=28*3,0,3),""))))))</f>
        <v/>
      </c>
      <c r="L232" s="1" t="str">
        <f>IF(טבלה1013[[#This Row],[וסת השבוע]]=1,IF(טבלה1013[[#This Row],[וסת השבוע וההפלגה ביחד]]=1,L231+1,0),IF(AND(טבלה1013[[#This Row],[CycleNumber]]&gt;B231,טבלה1013[[#This Row],[CycleNumber]]&gt;1),IF(טבלה1013[[#This Row],[וסת השבוע פעיל?]]&lt;&gt;"",L231+1,""),""))</f>
        <v/>
      </c>
      <c r="M232" s="1" t="str">
        <f>IF(AND(טבלה1013[[#This Row],[וסת השבוע פעיל?]]&lt;&gt;"",טבלה1013[[#This Row],[CycleNumber]]&lt;B233,B233&lt;&gt;"",טבלה1013[[#This Row],[וסת השבוע פעיל?]]&lt;3),IF(K233=0,IF(AND(טבלה1013[[#This Row],[וסת השבוע פעיל?]]&gt;0,I233=1),0,1),0),"")</f>
        <v/>
      </c>
      <c r="N232" s="1" t="str">
        <f t="shared" si="34"/>
        <v/>
      </c>
      <c r="O232" s="1" t="str">
        <f>IF(AND(טבלה1013[[#This Row],[חיזוי - שבוע]]=1,J233=1),1,"")</f>
        <v/>
      </c>
      <c r="P232" s="1" t="str">
        <f>IF(AND(טבלה1013[[#This Row],[חיזוי טוב עם הפלגה?]]=1,טבלה1013[[#This Row],[וסת קבוע אחרון]]&lt;&gt;28,X231=1),1,"")</f>
        <v/>
      </c>
      <c r="Q232" s="1" t="str">
        <f>IF(AND(טבלה1013[[#This Row],[וסת השבוע פעיל?]]&lt;3,OR(טבלה1013[[#This Row],[CycleNumber]]&gt;B233,B233="")),1,"")</f>
        <v/>
      </c>
      <c r="R232" s="1" t="str">
        <f>IF(טבלה1013[[#This Row],[האישה קבעה וסת שבוע?]]=1,IF(טבלה1013[[#This Row],[וסת השבוע פעיל?]]&lt;3,1,0),"")</f>
        <v/>
      </c>
      <c r="S2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2" s="1">
        <f t="shared" si="31"/>
        <v>0</v>
      </c>
      <c r="U232" s="1">
        <f t="shared" si="32"/>
        <v>0</v>
      </c>
      <c r="V232" s="1">
        <f t="shared" si="33"/>
        <v>0</v>
      </c>
      <c r="W232" s="1" t="str">
        <f>IF(טבלה1013[[#This Row],[3 הפלגות זהות]]="","",IF(טבלה1013[[#This Row],[3 הפלגות זהות]]=1,טבלה1013[[#This Row],[LengthofCycle]],W231))</f>
        <v/>
      </c>
      <c r="Y232" s="1" t="str">
        <f>IF(OR(טבלה1013[[#This Row],[הווסת פעיל?]]=0,טבלה1013[[#This Row],[הווסת פעיל?]]=""),"",SUM(Y231,טבלה1013[[#This Row],[הווסת פעיל?]]))</f>
        <v/>
      </c>
      <c r="Z232" s="1" t="str">
        <f>IF(AND(טבלה1013[[#This Row],[כמה מחזורים עד עקירה]]&lt;&gt;"",Y233=""),טבלה1013[[#This Row],[כמה מחזורים עד עקירה]],"")</f>
        <v/>
      </c>
      <c r="AA232" s="1" t="str">
        <f>IF(AND(טבלה1013[[#This Row],[הווסת פעיל?]]=1,טבלה1013[[#This Row],[וסת קבוע אחרון]]&lt;&gt;W231),טבלה1013[[#This Row],[וסת קבוע אחרון]],"")</f>
        <v/>
      </c>
      <c r="AB232" s="1" t="str">
        <f>IF(AND(טבלה1013[[#This Row],[הווסת פעיל?]]=1,X231=0,טבלה1013[[#This Row],[וסת קבוע אחרון]]=W231),טבלה1013[[#This Row],[וסת קבוע אחרון]],"")</f>
        <v/>
      </c>
      <c r="AC232" s="1" t="str">
        <f>IF(AND(טבלה1013[[#This Row],[הווסת פעיל?]]=1,X231=0,טבלה1013[[#This Row],[וסת קבוע אחרון]]&lt;&gt;W231),1,"")</f>
        <v/>
      </c>
      <c r="AD232" s="1" t="str">
        <f>IF(AND(טבלה1013[[#This Row],[הווסת פעיל?]]&lt;&gt;"",B233=1),טבלה1013[[#This Row],[CycleNumber]],"")</f>
        <v/>
      </c>
      <c r="AE232" s="1" t="str">
        <f>IF(AND(טבלה1013[[#This Row],[הווסת פעיל?]]&lt;&gt;"",X231=""),טבלה1013[[#This Row],[CycleNumber]],"")</f>
        <v/>
      </c>
      <c r="AF232" s="1" t="str">
        <f>IF(B233=1,"",IF(טבלה1013[[#This Row],[הווסת פעיל?]]=1,IF(טבלה1013[[#This Row],[וסת קבוע אחרון]]=F233,1,0),""))</f>
        <v/>
      </c>
      <c r="AG232" s="1" t="str">
        <f>IF(B233=1,"",IF(טבלה1013[[#This Row],[הווסת פעיל?]]=1,IF(OR(טבלה1013[[#This Row],[וסת קבוע אחרון]]=F233,F233=טבלה1013[[#This Row],[LengthofCycle]]),1,0),""))</f>
        <v/>
      </c>
      <c r="AH232" s="1" t="str">
        <f>IF(B233=1,"",IF(טבלה1013[[#This Row],[הווסת פעיל?]]=1,IF(OR(טבלה1013[[#This Row],[וסת קבוע אחרון]]=F233,F233=טבלה1013[[#This Row],[LengthofCycle]],AND(טבלה1013[[#This Row],[LengthofCycle]]&lt;&gt;טבלה1013[[#This Row],[וסת קבוע אחרון]],OR(F233=28,F233=29))),1,0),""))</f>
        <v/>
      </c>
      <c r="AI232" s="1" t="str">
        <f>IF(AND(טבלה1013[[#This Row],[הווסת פעיל?]]=1,B233=1),1,"")</f>
        <v/>
      </c>
      <c r="AJ232" s="4">
        <f>IF(AND(טבלה1013[[#This Row],[הווסת פעיל?]]&lt;&gt;1,B233&lt;&gt;1,B233&lt;&gt;""),IF(טבלה1013[[#This Row],[LengthofCycle]]=F233,1,0),"")</f>
        <v>0</v>
      </c>
      <c r="AK232" s="4">
        <f>IF(AND(טבלה1013[[#This Row],[הווסת פעיל?]]&lt;&gt;1,B233&lt;&gt;1,B233&lt;&gt;""),IF(OR(טבלה1013[[#This Row],[LengthofCycle]]=F233,F233=29),1,0),"")</f>
        <v>0</v>
      </c>
      <c r="AL232" s="4">
        <f>IF(AND(טבלה1013[[#This Row],[הווסת פעיל?]]&lt;&gt;1,B233&lt;&gt;1,B233&lt;&gt;""),IF(OR(טבלה1013[[#This Row],[LengthofCycle]]=F233,F233=29,F233=28),1,0),"")</f>
        <v>0</v>
      </c>
    </row>
    <row r="233" spans="1:38" x14ac:dyDescent="0.25">
      <c r="A233" s="1" t="s">
        <v>64</v>
      </c>
      <c r="B233" s="1">
        <v>12</v>
      </c>
      <c r="C233" s="1">
        <v>1</v>
      </c>
      <c r="D233" s="1">
        <v>1</v>
      </c>
      <c r="E233" s="1">
        <v>0</v>
      </c>
      <c r="F233" s="1">
        <v>26</v>
      </c>
      <c r="G233" s="1">
        <f>טבלה1013[[#This Row],[LengthofCycle]]+1</f>
        <v>27</v>
      </c>
      <c r="H233" s="1" t="str">
        <f>IF(IFERROR(LOOKUP(טבלה1013[[#This Row],[ClientID]],קביעויות[השבוע]),FALSE)=טבלה1013[[#This Row],[ClientID]],1,"")</f>
        <v/>
      </c>
      <c r="I233" s="1" t="str">
        <f>IF(AND(טבלה1013[[#This Row],[CycleNumber]]&gt;1,OR(B234="",טבלה1013[[#This Row],[CycleNumber]]&gt;B232)),IF(OR(AND(טבלה1013[[#This Row],[LengthofCycle]]=28,F232=28),AND(טבלה1013[[#This Row],[LengthofCycle]]=35,F232=35)),1,""),"")</f>
        <v/>
      </c>
      <c r="J233" s="1" t="str">
        <f>IF(AND(טבלה1013[[#This Row],[וסת השבוע]]=1,I232=1,טבלה1013[[#This Row],[CycleNumber]]&gt;B232),1,"")</f>
        <v/>
      </c>
      <c r="K233" s="1" t="str">
        <f>IF(טבלה1013[[#This Row],[CycleNumber]]=1,"",IF(טבלה1013[[#This Row],[וסת השבוע]]=1,0,IF(K232="","",IF(K232=0,IF(טבלה1013[[#This Row],[LengthofCycle]]=28,0,1),IF(K232=1,IF(טבלה1013[[#This Row],[LengthofCycle]]+F232=28*2,0,2),IF(K232=2,IF(טבלה1013[[#This Row],[LengthofCycle]]+F232+F231=28*3,0,3),""))))))</f>
        <v/>
      </c>
      <c r="L233" s="1" t="str">
        <f>IF(טבלה1013[[#This Row],[וסת השבוע]]=1,IF(טבלה1013[[#This Row],[וסת השבוע וההפלגה ביחד]]=1,L232+1,0),IF(AND(טבלה1013[[#This Row],[CycleNumber]]&gt;B232,טבלה1013[[#This Row],[CycleNumber]]&gt;1),IF(טבלה1013[[#This Row],[וסת השבוע פעיל?]]&lt;&gt;"",L232+1,""),""))</f>
        <v/>
      </c>
      <c r="M233" s="1" t="str">
        <f>IF(AND(טבלה1013[[#This Row],[וסת השבוע פעיל?]]&lt;&gt;"",טבלה1013[[#This Row],[CycleNumber]]&lt;B234,B234&lt;&gt;"",טבלה1013[[#This Row],[וסת השבוע פעיל?]]&lt;3),IF(K234=0,IF(AND(טבלה1013[[#This Row],[וסת השבוע פעיל?]]&gt;0,I234=1),0,1),0),"")</f>
        <v/>
      </c>
      <c r="N233" s="1" t="str">
        <f t="shared" si="34"/>
        <v/>
      </c>
      <c r="O233" s="1" t="str">
        <f>IF(AND(טבלה1013[[#This Row],[חיזוי - שבוע]]=1,J234=1),1,"")</f>
        <v/>
      </c>
      <c r="P233" s="1" t="str">
        <f>IF(AND(טבלה1013[[#This Row],[חיזוי טוב עם הפלגה?]]=1,טבלה1013[[#This Row],[וסת קבוע אחרון]]&lt;&gt;28,X232=1),1,"")</f>
        <v/>
      </c>
      <c r="Q233" s="1" t="str">
        <f>IF(AND(טבלה1013[[#This Row],[וסת השבוע פעיל?]]&lt;3,OR(טבלה1013[[#This Row],[CycleNumber]]&gt;B234,B234="")),1,"")</f>
        <v/>
      </c>
      <c r="R233" s="1" t="str">
        <f>IF(טבלה1013[[#This Row],[האישה קבעה וסת שבוע?]]=1,IF(טבלה1013[[#This Row],[וסת השבוע פעיל?]]&lt;3,1,0),"")</f>
        <v/>
      </c>
      <c r="S2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3" s="1">
        <f t="shared" si="31"/>
        <v>0</v>
      </c>
      <c r="U233" s="1">
        <f t="shared" si="32"/>
        <v>0</v>
      </c>
      <c r="V233" s="1">
        <f t="shared" si="33"/>
        <v>0</v>
      </c>
      <c r="W233" s="1" t="str">
        <f>IF(טבלה1013[[#This Row],[3 הפלגות זהות]]="","",IF(טבלה1013[[#This Row],[3 הפלגות זהות]]=1,טבלה1013[[#This Row],[LengthofCycle]],W232))</f>
        <v/>
      </c>
      <c r="Y233" s="1" t="str">
        <f>IF(OR(טבלה1013[[#This Row],[הווסת פעיל?]]=0,טבלה1013[[#This Row],[הווסת פעיל?]]=""),"",SUM(Y232,טבלה1013[[#This Row],[הווסת פעיל?]]))</f>
        <v/>
      </c>
      <c r="Z233" s="1" t="str">
        <f>IF(AND(טבלה1013[[#This Row],[כמה מחזורים עד עקירה]]&lt;&gt;"",Y234=""),טבלה1013[[#This Row],[כמה מחזורים עד עקירה]],"")</f>
        <v/>
      </c>
      <c r="AA233" s="1" t="str">
        <f>IF(AND(טבלה1013[[#This Row],[הווסת פעיל?]]=1,טבלה1013[[#This Row],[וסת קבוע אחרון]]&lt;&gt;W232),טבלה1013[[#This Row],[וסת קבוע אחרון]],"")</f>
        <v/>
      </c>
      <c r="AB233" s="1" t="str">
        <f>IF(AND(טבלה1013[[#This Row],[הווסת פעיל?]]=1,X232=0,טבלה1013[[#This Row],[וסת קבוע אחרון]]=W232),טבלה1013[[#This Row],[וסת קבוע אחרון]],"")</f>
        <v/>
      </c>
      <c r="AC233" s="1" t="str">
        <f>IF(AND(טבלה1013[[#This Row],[הווסת פעיל?]]=1,X232=0,טבלה1013[[#This Row],[וסת קבוע אחרון]]&lt;&gt;W232),1,"")</f>
        <v/>
      </c>
      <c r="AD233" s="1" t="str">
        <f>IF(AND(טבלה1013[[#This Row],[הווסת פעיל?]]&lt;&gt;"",B234=1),טבלה1013[[#This Row],[CycleNumber]],"")</f>
        <v/>
      </c>
      <c r="AE233" s="1" t="str">
        <f>IF(AND(טבלה1013[[#This Row],[הווסת פעיל?]]&lt;&gt;"",X232=""),טבלה1013[[#This Row],[CycleNumber]],"")</f>
        <v/>
      </c>
      <c r="AF233" s="1" t="str">
        <f>IF(B234=1,"",IF(טבלה1013[[#This Row],[הווסת פעיל?]]=1,IF(טבלה1013[[#This Row],[וסת קבוע אחרון]]=F234,1,0),""))</f>
        <v/>
      </c>
      <c r="AG233" s="1" t="str">
        <f>IF(B234=1,"",IF(טבלה1013[[#This Row],[הווסת פעיל?]]=1,IF(OR(טבלה1013[[#This Row],[וסת קבוע אחרון]]=F234,F234=טבלה1013[[#This Row],[LengthofCycle]]),1,0),""))</f>
        <v/>
      </c>
      <c r="AH233" s="1" t="str">
        <f>IF(B234=1,"",IF(טבלה1013[[#This Row],[הווסת פעיל?]]=1,IF(OR(טבלה1013[[#This Row],[וסת קבוע אחרון]]=F234,F234=טבלה1013[[#This Row],[LengthofCycle]],AND(טבלה1013[[#This Row],[LengthofCycle]]&lt;&gt;טבלה1013[[#This Row],[וסת קבוע אחרון]],OR(F234=28,F234=29))),1,0),""))</f>
        <v/>
      </c>
      <c r="AI233" s="1" t="str">
        <f>IF(AND(טבלה1013[[#This Row],[הווסת פעיל?]]=1,B234=1),1,"")</f>
        <v/>
      </c>
      <c r="AJ233" s="4">
        <f>IF(AND(טבלה1013[[#This Row],[הווסת פעיל?]]&lt;&gt;1,B234&lt;&gt;1,B234&lt;&gt;""),IF(טבלה1013[[#This Row],[LengthofCycle]]=F234,1,0),"")</f>
        <v>0</v>
      </c>
      <c r="AK233" s="4">
        <f>IF(AND(טבלה1013[[#This Row],[הווסת פעיל?]]&lt;&gt;1,B234&lt;&gt;1,B234&lt;&gt;""),IF(OR(טבלה1013[[#This Row],[LengthofCycle]]=F234,F234=29),1,0),"")</f>
        <v>0</v>
      </c>
      <c r="AL233" s="4">
        <f>IF(AND(טבלה1013[[#This Row],[הווסת פעיל?]]&lt;&gt;1,B234&lt;&gt;1,B234&lt;&gt;""),IF(OR(טבלה1013[[#This Row],[LengthofCycle]]=F234,F234=29,F234=28),1,0),"")</f>
        <v>0</v>
      </c>
    </row>
    <row r="234" spans="1:38" x14ac:dyDescent="0.25">
      <c r="A234" s="1" t="s">
        <v>64</v>
      </c>
      <c r="B234" s="1">
        <v>13</v>
      </c>
      <c r="C234" s="1">
        <v>1</v>
      </c>
      <c r="D234" s="1">
        <v>1</v>
      </c>
      <c r="E234" s="1">
        <v>0</v>
      </c>
      <c r="F234" s="1">
        <v>27</v>
      </c>
      <c r="G234" s="1">
        <f>טבלה1013[[#This Row],[LengthofCycle]]+1</f>
        <v>28</v>
      </c>
      <c r="H234" s="1" t="str">
        <f>IF(IFERROR(LOOKUP(טבלה1013[[#This Row],[ClientID]],קביעויות[השבוע]),FALSE)=טבלה1013[[#This Row],[ClientID]],1,"")</f>
        <v/>
      </c>
      <c r="I234" s="1" t="str">
        <f>IF(AND(טבלה1013[[#This Row],[CycleNumber]]&gt;1,OR(B235="",טבלה1013[[#This Row],[CycleNumber]]&gt;B233)),IF(OR(AND(טבלה1013[[#This Row],[LengthofCycle]]=28,F233=28),AND(טבלה1013[[#This Row],[LengthofCycle]]=35,F233=35)),1,""),"")</f>
        <v/>
      </c>
      <c r="J234" s="1" t="str">
        <f>IF(AND(טבלה1013[[#This Row],[וסת השבוע]]=1,I233=1,טבלה1013[[#This Row],[CycleNumber]]&gt;B233),1,"")</f>
        <v/>
      </c>
      <c r="K234" s="1" t="str">
        <f>IF(טבלה1013[[#This Row],[CycleNumber]]=1,"",IF(טבלה1013[[#This Row],[וסת השבוע]]=1,0,IF(K233="","",IF(K233=0,IF(טבלה1013[[#This Row],[LengthofCycle]]=28,0,1),IF(K233=1,IF(טבלה1013[[#This Row],[LengthofCycle]]+F233=28*2,0,2),IF(K233=2,IF(טבלה1013[[#This Row],[LengthofCycle]]+F233+F232=28*3,0,3),""))))))</f>
        <v/>
      </c>
      <c r="L234" s="1" t="str">
        <f>IF(טבלה1013[[#This Row],[וסת השבוע]]=1,IF(טבלה1013[[#This Row],[וסת השבוע וההפלגה ביחד]]=1,L233+1,0),IF(AND(טבלה1013[[#This Row],[CycleNumber]]&gt;B233,טבלה1013[[#This Row],[CycleNumber]]&gt;1),IF(טבלה1013[[#This Row],[וסת השבוע פעיל?]]&lt;&gt;"",L233+1,""),""))</f>
        <v/>
      </c>
      <c r="M234" s="1" t="str">
        <f>IF(AND(טבלה1013[[#This Row],[וסת השבוע פעיל?]]&lt;&gt;"",טבלה1013[[#This Row],[CycleNumber]]&lt;B235,B235&lt;&gt;"",טבלה1013[[#This Row],[וסת השבוע פעיל?]]&lt;3),IF(K235=0,IF(AND(טבלה1013[[#This Row],[וסת השבוע פעיל?]]&gt;0,I235=1),0,1),0),"")</f>
        <v/>
      </c>
      <c r="N234" s="1" t="str">
        <f t="shared" si="34"/>
        <v/>
      </c>
      <c r="O234" s="1" t="str">
        <f>IF(AND(טבלה1013[[#This Row],[חיזוי - שבוע]]=1,J235=1),1,"")</f>
        <v/>
      </c>
      <c r="P234" s="1" t="str">
        <f>IF(AND(טבלה1013[[#This Row],[חיזוי טוב עם הפלגה?]]=1,טבלה1013[[#This Row],[וסת קבוע אחרון]]&lt;&gt;28,X233=1),1,"")</f>
        <v/>
      </c>
      <c r="Q234" s="1" t="str">
        <f>IF(AND(טבלה1013[[#This Row],[וסת השבוע פעיל?]]&lt;3,OR(טבלה1013[[#This Row],[CycleNumber]]&gt;B235,B235="")),1,"")</f>
        <v/>
      </c>
      <c r="R234" s="1" t="str">
        <f>IF(טבלה1013[[#This Row],[האישה קבעה וסת שבוע?]]=1,IF(טבלה1013[[#This Row],[וסת השבוע פעיל?]]&lt;3,1,0),"")</f>
        <v/>
      </c>
      <c r="S2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4" s="1">
        <f t="shared" si="31"/>
        <v>0</v>
      </c>
      <c r="U234" s="1">
        <f t="shared" si="32"/>
        <v>0</v>
      </c>
      <c r="V234" s="1">
        <f t="shared" si="33"/>
        <v>0</v>
      </c>
      <c r="W234" s="1" t="str">
        <f>IF(טבלה1013[[#This Row],[3 הפלגות זהות]]="","",IF(טבלה1013[[#This Row],[3 הפלגות זהות]]=1,טבלה1013[[#This Row],[LengthofCycle]],W233))</f>
        <v/>
      </c>
      <c r="Y234" s="1" t="str">
        <f>IF(OR(טבלה1013[[#This Row],[הווסת פעיל?]]=0,טבלה1013[[#This Row],[הווסת פעיל?]]=""),"",SUM(Y233,טבלה1013[[#This Row],[הווסת פעיל?]]))</f>
        <v/>
      </c>
      <c r="Z234" s="1" t="str">
        <f>IF(AND(טבלה1013[[#This Row],[כמה מחזורים עד עקירה]]&lt;&gt;"",Y235=""),טבלה1013[[#This Row],[כמה מחזורים עד עקירה]],"")</f>
        <v/>
      </c>
      <c r="AA234" s="1" t="str">
        <f>IF(AND(טבלה1013[[#This Row],[הווסת פעיל?]]=1,טבלה1013[[#This Row],[וסת קבוע אחרון]]&lt;&gt;W233),טבלה1013[[#This Row],[וסת קבוע אחרון]],"")</f>
        <v/>
      </c>
      <c r="AB234" s="1" t="str">
        <f>IF(AND(טבלה1013[[#This Row],[הווסת פעיל?]]=1,X233=0,טבלה1013[[#This Row],[וסת קבוע אחרון]]=W233),טבלה1013[[#This Row],[וסת קבוע אחרון]],"")</f>
        <v/>
      </c>
      <c r="AC234" s="1" t="str">
        <f>IF(AND(טבלה1013[[#This Row],[הווסת פעיל?]]=1,X233=0,טבלה1013[[#This Row],[וסת קבוע אחרון]]&lt;&gt;W233),1,"")</f>
        <v/>
      </c>
      <c r="AD234" s="1" t="str">
        <f>IF(AND(טבלה1013[[#This Row],[הווסת פעיל?]]&lt;&gt;"",B235=1),טבלה1013[[#This Row],[CycleNumber]],"")</f>
        <v/>
      </c>
      <c r="AE234" s="1" t="str">
        <f>IF(AND(טבלה1013[[#This Row],[הווסת פעיל?]]&lt;&gt;"",X233=""),טבלה1013[[#This Row],[CycleNumber]],"")</f>
        <v/>
      </c>
      <c r="AF234" s="1" t="str">
        <f>IF(B235=1,"",IF(טבלה1013[[#This Row],[הווסת פעיל?]]=1,IF(טבלה1013[[#This Row],[וסת קבוע אחרון]]=F235,1,0),""))</f>
        <v/>
      </c>
      <c r="AG234" s="1" t="str">
        <f>IF(B235=1,"",IF(טבלה1013[[#This Row],[הווסת פעיל?]]=1,IF(OR(טבלה1013[[#This Row],[וסת קבוע אחרון]]=F235,F235=טבלה1013[[#This Row],[LengthofCycle]]),1,0),""))</f>
        <v/>
      </c>
      <c r="AH234" s="1" t="str">
        <f>IF(B235=1,"",IF(טבלה1013[[#This Row],[הווסת פעיל?]]=1,IF(OR(טבלה1013[[#This Row],[וסת קבוע אחרון]]=F235,F235=טבלה1013[[#This Row],[LengthofCycle]],AND(טבלה1013[[#This Row],[LengthofCycle]]&lt;&gt;טבלה1013[[#This Row],[וסת קבוע אחרון]],OR(F235=28,F235=29))),1,0),""))</f>
        <v/>
      </c>
      <c r="AI234" s="1" t="str">
        <f>IF(AND(טבלה1013[[#This Row],[הווסת פעיל?]]=1,B235=1),1,"")</f>
        <v/>
      </c>
      <c r="AJ234" s="4" t="str">
        <f>IF(AND(טבלה1013[[#This Row],[הווסת פעיל?]]&lt;&gt;1,B235&lt;&gt;1,B235&lt;&gt;""),IF(טבלה1013[[#This Row],[LengthofCycle]]=F235,1,0),"")</f>
        <v/>
      </c>
      <c r="AK234" s="4" t="str">
        <f>IF(AND(טבלה1013[[#This Row],[הווסת פעיל?]]&lt;&gt;1,B235&lt;&gt;1,B235&lt;&gt;""),IF(OR(טבלה1013[[#This Row],[LengthofCycle]]=F235,F235=29),1,0),"")</f>
        <v/>
      </c>
      <c r="AL234" s="4" t="str">
        <f>IF(AND(טבלה1013[[#This Row],[הווסת פעיל?]]&lt;&gt;1,B235&lt;&gt;1,B235&lt;&gt;""),IF(OR(טבלה1013[[#This Row],[LengthofCycle]]=F235,F235=29,F235=28),1,0),"")</f>
        <v/>
      </c>
    </row>
    <row r="235" spans="1:38" x14ac:dyDescent="0.25">
      <c r="A235" s="1" t="s">
        <v>65</v>
      </c>
      <c r="B235" s="1">
        <v>1</v>
      </c>
      <c r="C235" s="1">
        <v>1</v>
      </c>
      <c r="D235" s="1">
        <v>1</v>
      </c>
      <c r="E235" s="1">
        <v>0</v>
      </c>
      <c r="F235" s="1">
        <v>35</v>
      </c>
      <c r="G235" s="1">
        <f>טבלה1013[[#This Row],[LengthofCycle]]+1</f>
        <v>36</v>
      </c>
      <c r="H235" s="1" t="str">
        <f>IF(IFERROR(LOOKUP(טבלה1013[[#This Row],[ClientID]],קביעויות[השבוע]),FALSE)=טבלה1013[[#This Row],[ClientID]],1,"")</f>
        <v/>
      </c>
      <c r="I235" s="1" t="str">
        <f>IF(AND(טבלה1013[[#This Row],[CycleNumber]]&gt;1,OR(B236="",טבלה1013[[#This Row],[CycleNumber]]&gt;B234)),IF(OR(AND(טבלה1013[[#This Row],[LengthofCycle]]=28,F234=28),AND(טבלה1013[[#This Row],[LengthofCycle]]=35,F234=35)),1,""),"")</f>
        <v/>
      </c>
      <c r="J235" s="1" t="str">
        <f>IF(AND(טבלה1013[[#This Row],[וסת השבוע]]=1,I234=1,טבלה1013[[#This Row],[CycleNumber]]&gt;B234),1,"")</f>
        <v/>
      </c>
      <c r="K235" s="1" t="str">
        <f>IF(טבלה1013[[#This Row],[CycleNumber]]=1,"",IF(טבלה1013[[#This Row],[וסת השבוע]]=1,0,IF(K234="","",IF(K234=0,IF(טבלה1013[[#This Row],[LengthofCycle]]=28,0,1),IF(K234=1,IF(טבלה1013[[#This Row],[LengthofCycle]]+F234=28*2,0,2),IF(K234=2,IF(טבלה1013[[#This Row],[LengthofCycle]]+F234+F233=28*3,0,3),""))))))</f>
        <v/>
      </c>
      <c r="L235" s="1" t="str">
        <f>IF(טבלה1013[[#This Row],[וסת השבוע]]=1,IF(טבלה1013[[#This Row],[וסת השבוע וההפלגה ביחד]]=1,L234+1,0),IF(AND(טבלה1013[[#This Row],[CycleNumber]]&gt;B234,טבלה1013[[#This Row],[CycleNumber]]&gt;1),IF(טבלה1013[[#This Row],[וסת השבוע פעיל?]]&lt;&gt;"",L234+1,""),""))</f>
        <v/>
      </c>
      <c r="M235" s="1" t="str">
        <f>IF(AND(טבלה1013[[#This Row],[וסת השבוע פעיל?]]&lt;&gt;"",טבלה1013[[#This Row],[CycleNumber]]&lt;B236,B236&lt;&gt;"",טבלה1013[[#This Row],[וסת השבוע פעיל?]]&lt;3),IF(K236=0,IF(AND(טבלה1013[[#This Row],[וסת השבוע פעיל?]]&gt;0,I236=1),0,1),0),"")</f>
        <v/>
      </c>
      <c r="N235" s="1" t="str">
        <f t="shared" si="34"/>
        <v/>
      </c>
      <c r="O235" s="1" t="str">
        <f>IF(AND(טבלה1013[[#This Row],[חיזוי - שבוע]]=1,J236=1),1,"")</f>
        <v/>
      </c>
      <c r="P235" s="1" t="str">
        <f>IF(AND(טבלה1013[[#This Row],[חיזוי טוב עם הפלגה?]]=1,טבלה1013[[#This Row],[וסת קבוע אחרון]]&lt;&gt;28,X234=1),1,"")</f>
        <v/>
      </c>
      <c r="Q235" s="1" t="str">
        <f>IF(AND(טבלה1013[[#This Row],[וסת השבוע פעיל?]]&lt;3,OR(טבלה1013[[#This Row],[CycleNumber]]&gt;B236,B236="")),1,"")</f>
        <v/>
      </c>
      <c r="R235" s="1" t="str">
        <f>IF(טבלה1013[[#This Row],[האישה קבעה וסת שבוע?]]=1,IF(טבלה1013[[#This Row],[וסת השבוע פעיל?]]&lt;3,1,0),"")</f>
        <v/>
      </c>
      <c r="S2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5" s="1" t="str">
        <f t="shared" si="31"/>
        <v/>
      </c>
      <c r="U235" s="1" t="str">
        <f t="shared" si="32"/>
        <v/>
      </c>
      <c r="V235" s="1" t="str">
        <f t="shared" si="33"/>
        <v/>
      </c>
      <c r="W235" s="1" t="str">
        <f>IF(טבלה1013[[#This Row],[3 הפלגות זהות]]="","",IF(טבלה1013[[#This Row],[3 הפלגות זהות]]=1,טבלה1013[[#This Row],[LengthofCycle]],W234))</f>
        <v/>
      </c>
      <c r="X235" s="1" t="str">
        <f>IF(טבלה1013[[#This Row],[וסת קבוע אחרון]]="","",IF(OR(טבלה1013[[#This Row],[LengthofCycle]]=טבלה1013[[#This Row],[וסת קבוע אחרון]],F234=טבלה1013[[#This Row],[וסת קבוע אחרון]],F233=טבלה1013[[#This Row],[וסת קבוע אחרון]]),1,0))</f>
        <v/>
      </c>
      <c r="Y235" s="1" t="str">
        <f>IF(OR(טבלה1013[[#This Row],[הווסת פעיל?]]=0,טבלה1013[[#This Row],[הווסת פעיל?]]=""),"",SUM(Y234,טבלה1013[[#This Row],[הווסת פעיל?]]))</f>
        <v/>
      </c>
      <c r="Z235" s="1" t="str">
        <f>IF(AND(טבלה1013[[#This Row],[כמה מחזורים עד עקירה]]&lt;&gt;"",Y236=""),טבלה1013[[#This Row],[כמה מחזורים עד עקירה]],"")</f>
        <v/>
      </c>
      <c r="AA235" s="1" t="str">
        <f>IF(AND(טבלה1013[[#This Row],[הווסת פעיל?]]=1,טבלה1013[[#This Row],[וסת קבוע אחרון]]&lt;&gt;W234),טבלה1013[[#This Row],[וסת קבוע אחרון]],"")</f>
        <v/>
      </c>
      <c r="AB235" s="1" t="str">
        <f>IF(AND(טבלה1013[[#This Row],[הווסת פעיל?]]=1,X234=0,טבלה1013[[#This Row],[וסת קבוע אחרון]]=W234),טבלה1013[[#This Row],[וסת קבוע אחרון]],"")</f>
        <v/>
      </c>
      <c r="AC235" s="1" t="str">
        <f>IF(AND(טבלה1013[[#This Row],[הווסת פעיל?]]=1,X234=0,טבלה1013[[#This Row],[וסת קבוע אחרון]]&lt;&gt;W234),1,"")</f>
        <v/>
      </c>
      <c r="AD235" s="1" t="str">
        <f>IF(AND(טבלה1013[[#This Row],[הווסת פעיל?]]&lt;&gt;"",B236=1),טבלה1013[[#This Row],[CycleNumber]],"")</f>
        <v/>
      </c>
      <c r="AE235" s="1" t="str">
        <f>IF(AND(טבלה1013[[#This Row],[הווסת פעיל?]]&lt;&gt;"",X234=""),טבלה1013[[#This Row],[CycleNumber]],"")</f>
        <v/>
      </c>
      <c r="AF235" s="1" t="str">
        <f>IF(B236=1,"",IF(טבלה1013[[#This Row],[הווסת פעיל?]]=1,IF(טבלה1013[[#This Row],[וסת קבוע אחרון]]=F236,1,0),""))</f>
        <v/>
      </c>
      <c r="AG235" s="1" t="str">
        <f>IF(B236=1,"",IF(טבלה1013[[#This Row],[הווסת פעיל?]]=1,IF(OR(טבלה1013[[#This Row],[וסת קבוע אחרון]]=F236,F236=טבלה1013[[#This Row],[LengthofCycle]]),1,0),""))</f>
        <v/>
      </c>
      <c r="AH235" s="1" t="str">
        <f>IF(B236=1,"",IF(טבלה1013[[#This Row],[הווסת פעיל?]]=1,IF(OR(טבלה1013[[#This Row],[וסת קבוע אחרון]]=F236,F236=טבלה1013[[#This Row],[LengthofCycle]],AND(טבלה1013[[#This Row],[LengthofCycle]]&lt;&gt;טבלה1013[[#This Row],[וסת קבוע אחרון]],OR(F236=28,F236=29))),1,0),""))</f>
        <v/>
      </c>
      <c r="AI235" s="1" t="str">
        <f>IF(AND(טבלה1013[[#This Row],[הווסת פעיל?]]=1,B236=1),1,"")</f>
        <v/>
      </c>
      <c r="AJ235" s="4">
        <f>IF(AND(טבלה1013[[#This Row],[הווסת פעיל?]]&lt;&gt;1,B236&lt;&gt;1,B236&lt;&gt;""),IF(טבלה1013[[#This Row],[LengthofCycle]]=F236,1,0),"")</f>
        <v>0</v>
      </c>
      <c r="AK235" s="4">
        <f>IF(AND(טבלה1013[[#This Row],[הווסת פעיל?]]&lt;&gt;1,B236&lt;&gt;1,B236&lt;&gt;""),IF(OR(טבלה1013[[#This Row],[LengthofCycle]]=F236,F236=29),1,0),"")</f>
        <v>0</v>
      </c>
      <c r="AL235" s="4">
        <f>IF(AND(טבלה1013[[#This Row],[הווסת פעיל?]]&lt;&gt;1,B236&lt;&gt;1,B236&lt;&gt;""),IF(OR(טבלה1013[[#This Row],[LengthofCycle]]=F236,F236=29,F236=28),1,0),"")</f>
        <v>0</v>
      </c>
    </row>
    <row r="236" spans="1:38" x14ac:dyDescent="0.25">
      <c r="A236" s="1" t="s">
        <v>65</v>
      </c>
      <c r="B236" s="1">
        <v>2</v>
      </c>
      <c r="C236" s="1">
        <v>1</v>
      </c>
      <c r="D236" s="1">
        <v>1</v>
      </c>
      <c r="E236" s="1">
        <v>0</v>
      </c>
      <c r="F236" s="1">
        <v>27</v>
      </c>
      <c r="G236" s="1">
        <f>טבלה1013[[#This Row],[LengthofCycle]]+1</f>
        <v>28</v>
      </c>
      <c r="H236" s="1" t="str">
        <f>IF(IFERROR(LOOKUP(טבלה1013[[#This Row],[ClientID]],קביעויות[השבוע]),FALSE)=טבלה1013[[#This Row],[ClientID]],1,"")</f>
        <v/>
      </c>
      <c r="I236" s="1" t="str">
        <f>IF(AND(טבלה1013[[#This Row],[CycleNumber]]&gt;1,OR(B237="",טבלה1013[[#This Row],[CycleNumber]]&gt;B235)),IF(OR(AND(טבלה1013[[#This Row],[LengthofCycle]]=28,F235=28),AND(טבלה1013[[#This Row],[LengthofCycle]]=35,F235=35)),1,""),"")</f>
        <v/>
      </c>
      <c r="J236" s="1" t="str">
        <f>IF(AND(טבלה1013[[#This Row],[וסת השבוע]]=1,I235=1,טבלה1013[[#This Row],[CycleNumber]]&gt;B235),1,"")</f>
        <v/>
      </c>
      <c r="K236" s="1" t="str">
        <f>IF(טבלה1013[[#This Row],[CycleNumber]]=1,"",IF(טבלה1013[[#This Row],[וסת השבוע]]=1,0,IF(K235="","",IF(K235=0,IF(טבלה1013[[#This Row],[LengthofCycle]]=28,0,1),IF(K235=1,IF(טבלה1013[[#This Row],[LengthofCycle]]+F235=28*2,0,2),IF(K235=2,IF(טבלה1013[[#This Row],[LengthofCycle]]+F235+F234=28*3,0,3),""))))))</f>
        <v/>
      </c>
      <c r="L236" s="1" t="str">
        <f>IF(טבלה1013[[#This Row],[וסת השבוע]]=1,IF(טבלה1013[[#This Row],[וסת השבוע וההפלגה ביחד]]=1,L235+1,0),IF(AND(טבלה1013[[#This Row],[CycleNumber]]&gt;B235,טבלה1013[[#This Row],[CycleNumber]]&gt;1),IF(טבלה1013[[#This Row],[וסת השבוע פעיל?]]&lt;&gt;"",L235+1,""),""))</f>
        <v/>
      </c>
      <c r="M236" s="1" t="str">
        <f>IF(AND(טבלה1013[[#This Row],[וסת השבוע פעיל?]]&lt;&gt;"",טבלה1013[[#This Row],[CycleNumber]]&lt;B237,B237&lt;&gt;"",טבלה1013[[#This Row],[וסת השבוע פעיל?]]&lt;3),IF(K237=0,IF(AND(טבלה1013[[#This Row],[וסת השבוע פעיל?]]&gt;0,I237=1),0,1),0),"")</f>
        <v/>
      </c>
      <c r="N236" s="1" t="str">
        <f t="shared" si="34"/>
        <v/>
      </c>
      <c r="O236" s="1" t="str">
        <f>IF(AND(טבלה1013[[#This Row],[חיזוי - שבוע]]=1,J237=1),1,"")</f>
        <v/>
      </c>
      <c r="P236" s="1" t="str">
        <f>IF(AND(טבלה1013[[#This Row],[חיזוי טוב עם הפלגה?]]=1,טבלה1013[[#This Row],[וסת קבוע אחרון]]&lt;&gt;28,X235=1),1,"")</f>
        <v/>
      </c>
      <c r="Q236" s="1" t="str">
        <f>IF(AND(טבלה1013[[#This Row],[וסת השבוע פעיל?]]&lt;3,OR(טבלה1013[[#This Row],[CycleNumber]]&gt;B237,B237="")),1,"")</f>
        <v/>
      </c>
      <c r="R236" s="1" t="str">
        <f>IF(טבלה1013[[#This Row],[האישה קבעה וסת שבוע?]]=1,IF(טבלה1013[[#This Row],[וסת השבוע פעיל?]]&lt;3,1,0),"")</f>
        <v/>
      </c>
      <c r="S2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6" s="1" t="str">
        <f t="shared" si="31"/>
        <v/>
      </c>
      <c r="U236" s="1" t="str">
        <f t="shared" si="32"/>
        <v/>
      </c>
      <c r="V236" s="1" t="str">
        <f t="shared" si="33"/>
        <v/>
      </c>
      <c r="W236" s="1" t="str">
        <f>IF(טבלה1013[[#This Row],[3 הפלגות זהות]]="","",IF(טבלה1013[[#This Row],[3 הפלגות זהות]]=1,טבלה1013[[#This Row],[LengthofCycle]],W235))</f>
        <v/>
      </c>
      <c r="X236" s="1" t="str">
        <f>IF(טבלה1013[[#This Row],[וסת קבוע אחרון]]="","",IF(OR(טבלה1013[[#This Row],[LengthofCycle]]=טבלה1013[[#This Row],[וסת קבוע אחרון]],F235=טבלה1013[[#This Row],[וסת קבוע אחרון]],F234=טבלה1013[[#This Row],[וסת קבוע אחרון]]),1,0))</f>
        <v/>
      </c>
      <c r="Y236" s="1" t="str">
        <f>IF(OR(טבלה1013[[#This Row],[הווסת פעיל?]]=0,טבלה1013[[#This Row],[הווסת פעיל?]]=""),"",SUM(Y235,טבלה1013[[#This Row],[הווסת פעיל?]]))</f>
        <v/>
      </c>
      <c r="Z236" s="1" t="str">
        <f>IF(AND(טבלה1013[[#This Row],[כמה מחזורים עד עקירה]]&lt;&gt;"",Y237=""),טבלה1013[[#This Row],[כמה מחזורים עד עקירה]],"")</f>
        <v/>
      </c>
      <c r="AA236" s="1" t="str">
        <f>IF(AND(טבלה1013[[#This Row],[הווסת פעיל?]]=1,טבלה1013[[#This Row],[וסת קבוע אחרון]]&lt;&gt;W235),טבלה1013[[#This Row],[וסת קבוע אחרון]],"")</f>
        <v/>
      </c>
      <c r="AB236" s="1" t="str">
        <f>IF(AND(טבלה1013[[#This Row],[הווסת פעיל?]]=1,X235=0,טבלה1013[[#This Row],[וסת קבוע אחרון]]=W235),טבלה1013[[#This Row],[וסת קבוע אחרון]],"")</f>
        <v/>
      </c>
      <c r="AC236" s="1" t="str">
        <f>IF(AND(טבלה1013[[#This Row],[הווסת פעיל?]]=1,X235=0,טבלה1013[[#This Row],[וסת קבוע אחרון]]&lt;&gt;W235),1,"")</f>
        <v/>
      </c>
      <c r="AD236" s="1" t="str">
        <f>IF(AND(טבלה1013[[#This Row],[הווסת פעיל?]]&lt;&gt;"",B237=1),טבלה1013[[#This Row],[CycleNumber]],"")</f>
        <v/>
      </c>
      <c r="AE236" s="1" t="str">
        <f>IF(AND(טבלה1013[[#This Row],[הווסת פעיל?]]&lt;&gt;"",X235=""),טבלה1013[[#This Row],[CycleNumber]],"")</f>
        <v/>
      </c>
      <c r="AF236" s="1" t="str">
        <f>IF(B237=1,"",IF(טבלה1013[[#This Row],[הווסת פעיל?]]=1,IF(טבלה1013[[#This Row],[וסת קבוע אחרון]]=F237,1,0),""))</f>
        <v/>
      </c>
      <c r="AG236" s="1" t="str">
        <f>IF(B237=1,"",IF(טבלה1013[[#This Row],[הווסת פעיל?]]=1,IF(OR(טבלה1013[[#This Row],[וסת קבוע אחרון]]=F237,F237=טבלה1013[[#This Row],[LengthofCycle]]),1,0),""))</f>
        <v/>
      </c>
      <c r="AH236" s="1" t="str">
        <f>IF(B237=1,"",IF(טבלה1013[[#This Row],[הווסת פעיל?]]=1,IF(OR(טבלה1013[[#This Row],[וסת קבוע אחרון]]=F237,F237=טבלה1013[[#This Row],[LengthofCycle]],AND(טבלה1013[[#This Row],[LengthofCycle]]&lt;&gt;טבלה1013[[#This Row],[וסת קבוע אחרון]],OR(F237=28,F237=29))),1,0),""))</f>
        <v/>
      </c>
      <c r="AI236" s="1" t="str">
        <f>IF(AND(טבלה1013[[#This Row],[הווסת פעיל?]]=1,B237=1),1,"")</f>
        <v/>
      </c>
      <c r="AJ236" s="4">
        <f>IF(AND(טבלה1013[[#This Row],[הווסת פעיל?]]&lt;&gt;1,B237&lt;&gt;1,B237&lt;&gt;""),IF(טבלה1013[[#This Row],[LengthofCycle]]=F237,1,0),"")</f>
        <v>0</v>
      </c>
      <c r="AK236" s="4">
        <f>IF(AND(טבלה1013[[#This Row],[הווסת פעיל?]]&lt;&gt;1,B237&lt;&gt;1,B237&lt;&gt;""),IF(OR(טבלה1013[[#This Row],[LengthofCycle]]=F237,F237=29),1,0),"")</f>
        <v>1</v>
      </c>
      <c r="AL236" s="4">
        <f>IF(AND(טבלה1013[[#This Row],[הווסת פעיל?]]&lt;&gt;1,B237&lt;&gt;1,B237&lt;&gt;""),IF(OR(טבלה1013[[#This Row],[LengthofCycle]]=F237,F237=29,F237=28),1,0),"")</f>
        <v>1</v>
      </c>
    </row>
    <row r="237" spans="1:38" x14ac:dyDescent="0.25">
      <c r="A237" s="1" t="s">
        <v>65</v>
      </c>
      <c r="B237" s="1">
        <v>3</v>
      </c>
      <c r="C237" s="1">
        <v>1</v>
      </c>
      <c r="D237" s="1">
        <v>1</v>
      </c>
      <c r="E237" s="1">
        <v>0</v>
      </c>
      <c r="F237" s="1">
        <v>29</v>
      </c>
      <c r="G237" s="1">
        <f>טבלה1013[[#This Row],[LengthofCycle]]+1</f>
        <v>30</v>
      </c>
      <c r="H237" s="1" t="str">
        <f>IF(IFERROR(LOOKUP(טבלה1013[[#This Row],[ClientID]],קביעויות[השבוע]),FALSE)=טבלה1013[[#This Row],[ClientID]],1,"")</f>
        <v/>
      </c>
      <c r="I237" s="1" t="str">
        <f>IF(AND(טבלה1013[[#This Row],[CycleNumber]]&gt;1,OR(B238="",טבלה1013[[#This Row],[CycleNumber]]&gt;B236)),IF(OR(AND(טבלה1013[[#This Row],[LengthofCycle]]=28,F236=28),AND(טבלה1013[[#This Row],[LengthofCycle]]=35,F236=35)),1,""),"")</f>
        <v/>
      </c>
      <c r="J237" s="1" t="str">
        <f>IF(AND(טבלה1013[[#This Row],[וסת השבוע]]=1,I236=1,טבלה1013[[#This Row],[CycleNumber]]&gt;B236),1,"")</f>
        <v/>
      </c>
      <c r="K237" s="1" t="str">
        <f>IF(טבלה1013[[#This Row],[CycleNumber]]=1,"",IF(טבלה1013[[#This Row],[וסת השבוע]]=1,0,IF(K236="","",IF(K236=0,IF(טבלה1013[[#This Row],[LengthofCycle]]=28,0,1),IF(K236=1,IF(טבלה1013[[#This Row],[LengthofCycle]]+F236=28*2,0,2),IF(K236=2,IF(טבלה1013[[#This Row],[LengthofCycle]]+F236+F235=28*3,0,3),""))))))</f>
        <v/>
      </c>
      <c r="L237" s="1" t="str">
        <f>IF(טבלה1013[[#This Row],[וסת השבוע]]=1,IF(טבלה1013[[#This Row],[וסת השבוע וההפלגה ביחד]]=1,L236+1,0),IF(AND(טבלה1013[[#This Row],[CycleNumber]]&gt;B236,טבלה1013[[#This Row],[CycleNumber]]&gt;1),IF(טבלה1013[[#This Row],[וסת השבוע פעיל?]]&lt;&gt;"",L236+1,""),""))</f>
        <v/>
      </c>
      <c r="M237" s="1" t="str">
        <f>IF(AND(טבלה1013[[#This Row],[וסת השבוע פעיל?]]&lt;&gt;"",טבלה1013[[#This Row],[CycleNumber]]&lt;B238,B238&lt;&gt;"",טבלה1013[[#This Row],[וסת השבוע פעיל?]]&lt;3),IF(K238=0,IF(AND(טבלה1013[[#This Row],[וסת השבוע פעיל?]]&gt;0,I238=1),0,1),0),"")</f>
        <v/>
      </c>
      <c r="N237" s="1" t="str">
        <f t="shared" si="34"/>
        <v/>
      </c>
      <c r="O237" s="1" t="str">
        <f>IF(AND(טבלה1013[[#This Row],[חיזוי - שבוע]]=1,J238=1),1,"")</f>
        <v/>
      </c>
      <c r="P237" s="1" t="str">
        <f>IF(AND(טבלה1013[[#This Row],[חיזוי טוב עם הפלגה?]]=1,טבלה1013[[#This Row],[וסת קבוע אחרון]]&lt;&gt;28,X236=1),1,"")</f>
        <v/>
      </c>
      <c r="Q237" s="1" t="str">
        <f>IF(AND(טבלה1013[[#This Row],[וסת השבוע פעיל?]]&lt;3,OR(טבלה1013[[#This Row],[CycleNumber]]&gt;B238,B238="")),1,"")</f>
        <v/>
      </c>
      <c r="R237" s="1" t="str">
        <f>IF(טבלה1013[[#This Row],[האישה קבעה וסת שבוע?]]=1,IF(טבלה1013[[#This Row],[וסת השבוע פעיל?]]&lt;3,1,0),"")</f>
        <v/>
      </c>
      <c r="S2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7" s="1">
        <f t="shared" si="31"/>
        <v>0</v>
      </c>
      <c r="U237" s="1" t="str">
        <f t="shared" si="32"/>
        <v/>
      </c>
      <c r="V237" s="1" t="str">
        <f t="shared" si="33"/>
        <v/>
      </c>
      <c r="W237" s="1" t="str">
        <f>IF(טבלה1013[[#This Row],[3 הפלגות זהות]]="","",IF(טבלה1013[[#This Row],[3 הפלגות זהות]]=1,טבלה1013[[#This Row],[LengthofCycle]],W236))</f>
        <v/>
      </c>
      <c r="X237" s="1" t="str">
        <f>IF(טבלה1013[[#This Row],[וסת קבוע אחרון]]="","",IF(OR(טבלה1013[[#This Row],[LengthofCycle]]=טבלה1013[[#This Row],[וסת קבוע אחרון]],F236=טבלה1013[[#This Row],[וסת קבוע אחרון]],F235=טבלה1013[[#This Row],[וסת קבוע אחרון]]),1,0))</f>
        <v/>
      </c>
      <c r="Y237" s="1" t="str">
        <f>IF(OR(טבלה1013[[#This Row],[הווסת פעיל?]]=0,טבלה1013[[#This Row],[הווסת פעיל?]]=""),"",SUM(Y236,טבלה1013[[#This Row],[הווסת פעיל?]]))</f>
        <v/>
      </c>
      <c r="Z237" s="1" t="str">
        <f>IF(AND(טבלה1013[[#This Row],[כמה מחזורים עד עקירה]]&lt;&gt;"",Y238=""),טבלה1013[[#This Row],[כמה מחזורים עד עקירה]],"")</f>
        <v/>
      </c>
      <c r="AA237" s="1" t="str">
        <f>IF(AND(טבלה1013[[#This Row],[הווסת פעיל?]]=1,טבלה1013[[#This Row],[וסת קבוע אחרון]]&lt;&gt;W236),טבלה1013[[#This Row],[וסת קבוע אחרון]],"")</f>
        <v/>
      </c>
      <c r="AB237" s="1" t="str">
        <f>IF(AND(טבלה1013[[#This Row],[הווסת פעיל?]]=1,X236=0,טבלה1013[[#This Row],[וסת קבוע אחרון]]=W236),טבלה1013[[#This Row],[וסת קבוע אחרון]],"")</f>
        <v/>
      </c>
      <c r="AC237" s="1" t="str">
        <f>IF(AND(טבלה1013[[#This Row],[הווסת פעיל?]]=1,X236=0,טבלה1013[[#This Row],[וסת קבוע אחרון]]&lt;&gt;W236),1,"")</f>
        <v/>
      </c>
      <c r="AD237" s="1" t="str">
        <f>IF(AND(טבלה1013[[#This Row],[הווסת פעיל?]]&lt;&gt;"",B238=1),טבלה1013[[#This Row],[CycleNumber]],"")</f>
        <v/>
      </c>
      <c r="AE237" s="1" t="str">
        <f>IF(AND(טבלה1013[[#This Row],[הווסת פעיל?]]&lt;&gt;"",X236=""),טבלה1013[[#This Row],[CycleNumber]],"")</f>
        <v/>
      </c>
      <c r="AF237" s="1" t="str">
        <f>IF(B238=1,"",IF(טבלה1013[[#This Row],[הווסת פעיל?]]=1,IF(טבלה1013[[#This Row],[וסת קבוע אחרון]]=F238,1,0),""))</f>
        <v/>
      </c>
      <c r="AG237" s="1" t="str">
        <f>IF(B238=1,"",IF(טבלה1013[[#This Row],[הווסת פעיל?]]=1,IF(OR(טבלה1013[[#This Row],[וסת קבוע אחרון]]=F238,F238=טבלה1013[[#This Row],[LengthofCycle]]),1,0),""))</f>
        <v/>
      </c>
      <c r="AH237" s="1" t="str">
        <f>IF(B238=1,"",IF(טבלה1013[[#This Row],[הווסת פעיל?]]=1,IF(OR(טבלה1013[[#This Row],[וסת קבוע אחרון]]=F238,F238=טבלה1013[[#This Row],[LengthofCycle]],AND(טבלה1013[[#This Row],[LengthofCycle]]&lt;&gt;טבלה1013[[#This Row],[וסת קבוע אחרון]],OR(F238=28,F238=29))),1,0),""))</f>
        <v/>
      </c>
      <c r="AI237" s="1" t="str">
        <f>IF(AND(טבלה1013[[#This Row],[הווסת פעיל?]]=1,B238=1),1,"")</f>
        <v/>
      </c>
      <c r="AJ237" s="4">
        <f>IF(AND(טבלה1013[[#This Row],[הווסת פעיל?]]&lt;&gt;1,B238&lt;&gt;1,B238&lt;&gt;""),IF(טבלה1013[[#This Row],[LengthofCycle]]=F238,1,0),"")</f>
        <v>0</v>
      </c>
      <c r="AK237" s="4">
        <f>IF(AND(טבלה1013[[#This Row],[הווסת פעיל?]]&lt;&gt;1,B238&lt;&gt;1,B238&lt;&gt;""),IF(OR(טבלה1013[[#This Row],[LengthofCycle]]=F238,F238=29),1,0),"")</f>
        <v>0</v>
      </c>
      <c r="AL237" s="4">
        <f>IF(AND(טבלה1013[[#This Row],[הווסת פעיל?]]&lt;&gt;1,B238&lt;&gt;1,B238&lt;&gt;""),IF(OR(טבלה1013[[#This Row],[LengthofCycle]]=F238,F238=29,F238=28),1,0),"")</f>
        <v>0</v>
      </c>
    </row>
    <row r="238" spans="1:38" x14ac:dyDescent="0.25">
      <c r="A238" s="1" t="s">
        <v>65</v>
      </c>
      <c r="B238" s="1">
        <v>4</v>
      </c>
      <c r="C238" s="1">
        <v>1</v>
      </c>
      <c r="D238" s="1">
        <v>1</v>
      </c>
      <c r="E238" s="1">
        <v>0</v>
      </c>
      <c r="F238" s="1">
        <v>31</v>
      </c>
      <c r="G238" s="1">
        <f>טבלה1013[[#This Row],[LengthofCycle]]+1</f>
        <v>32</v>
      </c>
      <c r="H238" s="1" t="str">
        <f>IF(IFERROR(LOOKUP(טבלה1013[[#This Row],[ClientID]],קביעויות[השבוע]),FALSE)=טבלה1013[[#This Row],[ClientID]],1,"")</f>
        <v/>
      </c>
      <c r="I238" s="1" t="str">
        <f>IF(AND(טבלה1013[[#This Row],[CycleNumber]]&gt;1,OR(B239="",טבלה1013[[#This Row],[CycleNumber]]&gt;B237)),IF(OR(AND(טבלה1013[[#This Row],[LengthofCycle]]=28,F237=28),AND(טבלה1013[[#This Row],[LengthofCycle]]=35,F237=35)),1,""),"")</f>
        <v/>
      </c>
      <c r="J238" s="1" t="str">
        <f>IF(AND(טבלה1013[[#This Row],[וסת השבוע]]=1,I237=1,טבלה1013[[#This Row],[CycleNumber]]&gt;B237),1,"")</f>
        <v/>
      </c>
      <c r="K238" s="1" t="str">
        <f>IF(טבלה1013[[#This Row],[CycleNumber]]=1,"",IF(טבלה1013[[#This Row],[וסת השבוע]]=1,0,IF(K237="","",IF(K237=0,IF(טבלה1013[[#This Row],[LengthofCycle]]=28,0,1),IF(K237=1,IF(טבלה1013[[#This Row],[LengthofCycle]]+F237=28*2,0,2),IF(K237=2,IF(טבלה1013[[#This Row],[LengthofCycle]]+F237+F236=28*3,0,3),""))))))</f>
        <v/>
      </c>
      <c r="L238" s="1" t="str">
        <f>IF(טבלה1013[[#This Row],[וסת השבוע]]=1,IF(טבלה1013[[#This Row],[וסת השבוע וההפלגה ביחד]]=1,L237+1,0),IF(AND(טבלה1013[[#This Row],[CycleNumber]]&gt;B237,טבלה1013[[#This Row],[CycleNumber]]&gt;1),IF(טבלה1013[[#This Row],[וסת השבוע פעיל?]]&lt;&gt;"",L237+1,""),""))</f>
        <v/>
      </c>
      <c r="M238" s="1" t="str">
        <f>IF(AND(טבלה1013[[#This Row],[וסת השבוע פעיל?]]&lt;&gt;"",טבלה1013[[#This Row],[CycleNumber]]&lt;B239,B239&lt;&gt;"",טבלה1013[[#This Row],[וסת השבוע פעיל?]]&lt;3),IF(K239=0,IF(AND(טבלה1013[[#This Row],[וסת השבוע פעיל?]]&gt;0,I239=1),0,1),0),"")</f>
        <v/>
      </c>
      <c r="N238" s="1" t="str">
        <f t="shared" si="34"/>
        <v/>
      </c>
      <c r="O238" s="1" t="str">
        <f>IF(AND(טבלה1013[[#This Row],[חיזוי - שבוע]]=1,J239=1),1,"")</f>
        <v/>
      </c>
      <c r="P238" s="1" t="str">
        <f>IF(AND(טבלה1013[[#This Row],[חיזוי טוב עם הפלגה?]]=1,טבלה1013[[#This Row],[וסת קבוע אחרון]]&lt;&gt;28,X237=1),1,"")</f>
        <v/>
      </c>
      <c r="Q238" s="1" t="str">
        <f>IF(AND(טבלה1013[[#This Row],[וסת השבוע פעיל?]]&lt;3,OR(טבלה1013[[#This Row],[CycleNumber]]&gt;B239,B239="")),1,"")</f>
        <v/>
      </c>
      <c r="R238" s="1" t="str">
        <f>IF(טבלה1013[[#This Row],[האישה קבעה וסת שבוע?]]=1,IF(טבלה1013[[#This Row],[וסת השבוע פעיל?]]&lt;3,1,0),"")</f>
        <v/>
      </c>
      <c r="S2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8" s="1">
        <f t="shared" si="31"/>
        <v>0</v>
      </c>
      <c r="U238" s="1">
        <f t="shared" si="32"/>
        <v>0</v>
      </c>
      <c r="V238" s="1" t="str">
        <f t="shared" si="33"/>
        <v/>
      </c>
      <c r="W238" s="1" t="str">
        <f>IF(טבלה1013[[#This Row],[3 הפלגות זהות]]="","",IF(טבלה1013[[#This Row],[3 הפלגות זהות]]=1,טבלה1013[[#This Row],[LengthofCycle]],W237))</f>
        <v/>
      </c>
      <c r="X238" s="1" t="str">
        <f>IF(טבלה1013[[#This Row],[וסת קבוע אחרון]]="","",IF(OR(טבלה1013[[#This Row],[LengthofCycle]]=טבלה1013[[#This Row],[וסת קבוע אחרון]],F237=טבלה1013[[#This Row],[וסת קבוע אחרון]],F236=טבלה1013[[#This Row],[וסת קבוע אחרון]]),1,0))</f>
        <v/>
      </c>
      <c r="Y238" s="1" t="str">
        <f>IF(OR(טבלה1013[[#This Row],[הווסת פעיל?]]=0,טבלה1013[[#This Row],[הווסת פעיל?]]=""),"",SUM(Y237,טבלה1013[[#This Row],[הווסת פעיל?]]))</f>
        <v/>
      </c>
      <c r="Z238" s="1" t="str">
        <f>IF(AND(טבלה1013[[#This Row],[כמה מחזורים עד עקירה]]&lt;&gt;"",Y239=""),טבלה1013[[#This Row],[כמה מחזורים עד עקירה]],"")</f>
        <v/>
      </c>
      <c r="AA238" s="1" t="str">
        <f>IF(AND(טבלה1013[[#This Row],[הווסת פעיל?]]=1,טבלה1013[[#This Row],[וסת קבוע אחרון]]&lt;&gt;W237),טבלה1013[[#This Row],[וסת קבוע אחרון]],"")</f>
        <v/>
      </c>
      <c r="AB238" s="1" t="str">
        <f>IF(AND(טבלה1013[[#This Row],[הווסת פעיל?]]=1,X237=0,טבלה1013[[#This Row],[וסת קבוע אחרון]]=W237),טבלה1013[[#This Row],[וסת קבוע אחרון]],"")</f>
        <v/>
      </c>
      <c r="AC238" s="1" t="str">
        <f>IF(AND(טבלה1013[[#This Row],[הווסת פעיל?]]=1,X237=0,טבלה1013[[#This Row],[וסת קבוע אחרון]]&lt;&gt;W237),1,"")</f>
        <v/>
      </c>
      <c r="AD238" s="1" t="str">
        <f>IF(AND(טבלה1013[[#This Row],[הווסת פעיל?]]&lt;&gt;"",B239=1),טבלה1013[[#This Row],[CycleNumber]],"")</f>
        <v/>
      </c>
      <c r="AE238" s="1" t="str">
        <f>IF(AND(טבלה1013[[#This Row],[הווסת פעיל?]]&lt;&gt;"",X237=""),טבלה1013[[#This Row],[CycleNumber]],"")</f>
        <v/>
      </c>
      <c r="AF238" s="1" t="str">
        <f>IF(B239=1,"",IF(טבלה1013[[#This Row],[הווסת פעיל?]]=1,IF(טבלה1013[[#This Row],[וסת קבוע אחרון]]=F239,1,0),""))</f>
        <v/>
      </c>
      <c r="AG238" s="1" t="str">
        <f>IF(B239=1,"",IF(טבלה1013[[#This Row],[הווסת פעיל?]]=1,IF(OR(טבלה1013[[#This Row],[וסת קבוע אחרון]]=F239,F239=טבלה1013[[#This Row],[LengthofCycle]]),1,0),""))</f>
        <v/>
      </c>
      <c r="AH238" s="1" t="str">
        <f>IF(B239=1,"",IF(טבלה1013[[#This Row],[הווסת פעיל?]]=1,IF(OR(טבלה1013[[#This Row],[וסת קבוע אחרון]]=F239,F239=טבלה1013[[#This Row],[LengthofCycle]],AND(טבלה1013[[#This Row],[LengthofCycle]]&lt;&gt;טבלה1013[[#This Row],[וסת קבוע אחרון]],OR(F239=28,F239=29))),1,0),""))</f>
        <v/>
      </c>
      <c r="AI238" s="1" t="str">
        <f>IF(AND(טבלה1013[[#This Row],[הווסת פעיל?]]=1,B239=1),1,"")</f>
        <v/>
      </c>
      <c r="AJ238" s="4">
        <f>IF(AND(טבלה1013[[#This Row],[הווסת פעיל?]]&lt;&gt;1,B239&lt;&gt;1,B239&lt;&gt;""),IF(טבלה1013[[#This Row],[LengthofCycle]]=F239,1,0),"")</f>
        <v>1</v>
      </c>
      <c r="AK238" s="4">
        <f>IF(AND(טבלה1013[[#This Row],[הווסת פעיל?]]&lt;&gt;1,B239&lt;&gt;1,B239&lt;&gt;""),IF(OR(טבלה1013[[#This Row],[LengthofCycle]]=F239,F239=29),1,0),"")</f>
        <v>1</v>
      </c>
      <c r="AL238" s="4">
        <f>IF(AND(טבלה1013[[#This Row],[הווסת פעיל?]]&lt;&gt;1,B239&lt;&gt;1,B239&lt;&gt;""),IF(OR(טבלה1013[[#This Row],[LengthofCycle]]=F239,F239=29,F239=28),1,0),"")</f>
        <v>1</v>
      </c>
    </row>
    <row r="239" spans="1:38" x14ac:dyDescent="0.25">
      <c r="A239" s="1" t="s">
        <v>65</v>
      </c>
      <c r="B239" s="1">
        <v>5</v>
      </c>
      <c r="C239" s="1">
        <v>1</v>
      </c>
      <c r="D239" s="1">
        <v>1</v>
      </c>
      <c r="E239" s="1">
        <v>0</v>
      </c>
      <c r="F239" s="1">
        <v>31</v>
      </c>
      <c r="G239" s="1">
        <f>טבלה1013[[#This Row],[LengthofCycle]]+1</f>
        <v>32</v>
      </c>
      <c r="H239" s="1" t="str">
        <f>IF(IFERROR(LOOKUP(טבלה1013[[#This Row],[ClientID]],קביעויות[השבוע]),FALSE)=טבלה1013[[#This Row],[ClientID]],1,"")</f>
        <v/>
      </c>
      <c r="I239" s="1" t="str">
        <f>IF(AND(טבלה1013[[#This Row],[CycleNumber]]&gt;1,OR(B240="",טבלה1013[[#This Row],[CycleNumber]]&gt;B238)),IF(OR(AND(טבלה1013[[#This Row],[LengthofCycle]]=28,F238=28),AND(טבלה1013[[#This Row],[LengthofCycle]]=35,F238=35)),1,""),"")</f>
        <v/>
      </c>
      <c r="J239" s="1" t="str">
        <f>IF(AND(טבלה1013[[#This Row],[וסת השבוע]]=1,I238=1,טבלה1013[[#This Row],[CycleNumber]]&gt;B238),1,"")</f>
        <v/>
      </c>
      <c r="K239" s="1" t="str">
        <f>IF(טבלה1013[[#This Row],[CycleNumber]]=1,"",IF(טבלה1013[[#This Row],[וסת השבוע]]=1,0,IF(K238="","",IF(K238=0,IF(טבלה1013[[#This Row],[LengthofCycle]]=28,0,1),IF(K238=1,IF(טבלה1013[[#This Row],[LengthofCycle]]+F238=28*2,0,2),IF(K238=2,IF(טבלה1013[[#This Row],[LengthofCycle]]+F238+F237=28*3,0,3),""))))))</f>
        <v/>
      </c>
      <c r="L239" s="1" t="str">
        <f>IF(טבלה1013[[#This Row],[וסת השבוע]]=1,IF(טבלה1013[[#This Row],[וסת השבוע וההפלגה ביחד]]=1,L238+1,0),IF(AND(טבלה1013[[#This Row],[CycleNumber]]&gt;B238,טבלה1013[[#This Row],[CycleNumber]]&gt;1),IF(טבלה1013[[#This Row],[וסת השבוע פעיל?]]&lt;&gt;"",L238+1,""),""))</f>
        <v/>
      </c>
      <c r="M239" s="1" t="str">
        <f>IF(AND(טבלה1013[[#This Row],[וסת השבוע פעיל?]]&lt;&gt;"",טבלה1013[[#This Row],[CycleNumber]]&lt;B240,B240&lt;&gt;"",טבלה1013[[#This Row],[וסת השבוע פעיל?]]&lt;3),IF(K240=0,IF(AND(טבלה1013[[#This Row],[וסת השבוע פעיל?]]&gt;0,I240=1),0,1),0),"")</f>
        <v/>
      </c>
      <c r="N239" s="1" t="str">
        <f t="shared" si="34"/>
        <v/>
      </c>
      <c r="O239" s="1" t="str">
        <f>IF(AND(טבלה1013[[#This Row],[חיזוי - שבוע]]=1,J240=1),1,"")</f>
        <v/>
      </c>
      <c r="P239" s="1" t="str">
        <f>IF(AND(טבלה1013[[#This Row],[חיזוי טוב עם הפלגה?]]=1,טבלה1013[[#This Row],[וסת קבוע אחרון]]&lt;&gt;28,X238=1),1,"")</f>
        <v/>
      </c>
      <c r="Q239" s="1" t="str">
        <f>IF(AND(טבלה1013[[#This Row],[וסת השבוע פעיל?]]&lt;3,OR(טבלה1013[[#This Row],[CycleNumber]]&gt;B240,B240="")),1,"")</f>
        <v/>
      </c>
      <c r="R239" s="1" t="str">
        <f>IF(טבלה1013[[#This Row],[האישה קבעה וסת שבוע?]]=1,IF(טבלה1013[[#This Row],[וסת השבוע פעיל?]]&lt;3,1,0),"")</f>
        <v/>
      </c>
      <c r="S2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39" s="1">
        <f t="shared" si="31"/>
        <v>0</v>
      </c>
      <c r="U239" s="1">
        <f t="shared" si="32"/>
        <v>0</v>
      </c>
      <c r="V239" s="1">
        <f t="shared" si="33"/>
        <v>0</v>
      </c>
      <c r="W239" s="1" t="str">
        <f>IF(טבלה1013[[#This Row],[3 הפלגות זהות]]="","",IF(טבלה1013[[#This Row],[3 הפלגות זהות]]=1,טבלה1013[[#This Row],[LengthofCycle]],W238))</f>
        <v/>
      </c>
      <c r="X239" s="1" t="str">
        <f>IF(טבלה1013[[#This Row],[וסת קבוע אחרון]]="","",IF(OR(טבלה1013[[#This Row],[LengthofCycle]]=טבלה1013[[#This Row],[וסת קבוע אחרון]],F238=טבלה1013[[#This Row],[וסת קבוע אחרון]],F237=טבלה1013[[#This Row],[וסת קבוע אחרון]]),1,0))</f>
        <v/>
      </c>
      <c r="Y239" s="1" t="str">
        <f>IF(OR(טבלה1013[[#This Row],[הווסת פעיל?]]=0,טבלה1013[[#This Row],[הווסת פעיל?]]=""),"",SUM(Y238,טבלה1013[[#This Row],[הווסת פעיל?]]))</f>
        <v/>
      </c>
      <c r="Z239" s="1" t="str">
        <f>IF(AND(טבלה1013[[#This Row],[כמה מחזורים עד עקירה]]&lt;&gt;"",Y240=""),טבלה1013[[#This Row],[כמה מחזורים עד עקירה]],"")</f>
        <v/>
      </c>
      <c r="AA239" s="1" t="str">
        <f>IF(AND(טבלה1013[[#This Row],[הווסת פעיל?]]=1,טבלה1013[[#This Row],[וסת קבוע אחרון]]&lt;&gt;W238),טבלה1013[[#This Row],[וסת קבוע אחרון]],"")</f>
        <v/>
      </c>
      <c r="AB239" s="1" t="str">
        <f>IF(AND(טבלה1013[[#This Row],[הווסת פעיל?]]=1,X238=0,טבלה1013[[#This Row],[וסת קבוע אחרון]]=W238),טבלה1013[[#This Row],[וסת קבוע אחרון]],"")</f>
        <v/>
      </c>
      <c r="AC239" s="1" t="str">
        <f>IF(AND(טבלה1013[[#This Row],[הווסת פעיל?]]=1,X238=0,טבלה1013[[#This Row],[וסת קבוע אחרון]]&lt;&gt;W238),1,"")</f>
        <v/>
      </c>
      <c r="AD239" s="1" t="str">
        <f>IF(AND(טבלה1013[[#This Row],[הווסת פעיל?]]&lt;&gt;"",B240=1),טבלה1013[[#This Row],[CycleNumber]],"")</f>
        <v/>
      </c>
      <c r="AE239" s="1" t="str">
        <f>IF(AND(טבלה1013[[#This Row],[הווסת פעיל?]]&lt;&gt;"",X238=""),טבלה1013[[#This Row],[CycleNumber]],"")</f>
        <v/>
      </c>
      <c r="AF239" s="1" t="str">
        <f>IF(B240=1,"",IF(טבלה1013[[#This Row],[הווסת פעיל?]]=1,IF(טבלה1013[[#This Row],[וסת קבוע אחרון]]=F240,1,0),""))</f>
        <v/>
      </c>
      <c r="AG239" s="1" t="str">
        <f>IF(B240=1,"",IF(טבלה1013[[#This Row],[הווסת פעיל?]]=1,IF(OR(טבלה1013[[#This Row],[וסת קבוע אחרון]]=F240,F240=טבלה1013[[#This Row],[LengthofCycle]]),1,0),""))</f>
        <v/>
      </c>
      <c r="AH239" s="1" t="str">
        <f>IF(B240=1,"",IF(טבלה1013[[#This Row],[הווסת פעיל?]]=1,IF(OR(טבלה1013[[#This Row],[וסת קבוע אחרון]]=F240,F240=טבלה1013[[#This Row],[LengthofCycle]],AND(טבלה1013[[#This Row],[LengthofCycle]]&lt;&gt;טבלה1013[[#This Row],[וסת קבוע אחרון]],OR(F240=28,F240=29))),1,0),""))</f>
        <v/>
      </c>
      <c r="AI239" s="1" t="str">
        <f>IF(AND(טבלה1013[[#This Row],[הווסת פעיל?]]=1,B240=1),1,"")</f>
        <v/>
      </c>
      <c r="AJ239" s="4">
        <f>IF(AND(טבלה1013[[#This Row],[הווסת פעיל?]]&lt;&gt;1,B240&lt;&gt;1,B240&lt;&gt;""),IF(טבלה1013[[#This Row],[LengthofCycle]]=F240,1,0),"")</f>
        <v>1</v>
      </c>
      <c r="AK239" s="4">
        <f>IF(AND(טבלה1013[[#This Row],[הווסת פעיל?]]&lt;&gt;1,B240&lt;&gt;1,B240&lt;&gt;""),IF(OR(טבלה1013[[#This Row],[LengthofCycle]]=F240,F240=29),1,0),"")</f>
        <v>1</v>
      </c>
      <c r="AL239" s="4">
        <f>IF(AND(טבלה1013[[#This Row],[הווסת פעיל?]]&lt;&gt;1,B240&lt;&gt;1,B240&lt;&gt;""),IF(OR(טבלה1013[[#This Row],[LengthofCycle]]=F240,F240=29,F240=28),1,0),"")</f>
        <v>1</v>
      </c>
    </row>
    <row r="240" spans="1:38" x14ac:dyDescent="0.25">
      <c r="A240" s="1" t="s">
        <v>65</v>
      </c>
      <c r="B240" s="1">
        <v>6</v>
      </c>
      <c r="C240" s="1">
        <v>1</v>
      </c>
      <c r="D240" s="1">
        <v>1</v>
      </c>
      <c r="E240" s="1">
        <v>0</v>
      </c>
      <c r="F240" s="1">
        <v>31</v>
      </c>
      <c r="G240" s="1">
        <f>טבלה1013[[#This Row],[LengthofCycle]]+1</f>
        <v>32</v>
      </c>
      <c r="H240" s="1" t="str">
        <f>IF(IFERROR(LOOKUP(טבלה1013[[#This Row],[ClientID]],קביעויות[השבוע]),FALSE)=טבלה1013[[#This Row],[ClientID]],1,"")</f>
        <v/>
      </c>
      <c r="I240" s="1" t="str">
        <f>IF(AND(טבלה1013[[#This Row],[CycleNumber]]&gt;1,OR(B241="",טבלה1013[[#This Row],[CycleNumber]]&gt;B239)),IF(OR(AND(טבלה1013[[#This Row],[LengthofCycle]]=28,F239=28),AND(טבלה1013[[#This Row],[LengthofCycle]]=35,F239=35)),1,""),"")</f>
        <v/>
      </c>
      <c r="J240" s="1" t="str">
        <f>IF(AND(טבלה1013[[#This Row],[וסת השבוע]]=1,I239=1,טבלה1013[[#This Row],[CycleNumber]]&gt;B239),1,"")</f>
        <v/>
      </c>
      <c r="K240" s="1" t="str">
        <f>IF(טבלה1013[[#This Row],[CycleNumber]]=1,"",IF(טבלה1013[[#This Row],[וסת השבוע]]=1,0,IF(K239="","",IF(K239=0,IF(טבלה1013[[#This Row],[LengthofCycle]]=28,0,1),IF(K239=1,IF(טבלה1013[[#This Row],[LengthofCycle]]+F239=28*2,0,2),IF(K239=2,IF(טבלה1013[[#This Row],[LengthofCycle]]+F239+F238=28*3,0,3),""))))))</f>
        <v/>
      </c>
      <c r="L240" s="1" t="str">
        <f>IF(טבלה1013[[#This Row],[וסת השבוע]]=1,IF(טבלה1013[[#This Row],[וסת השבוע וההפלגה ביחד]]=1,L239+1,0),IF(AND(טבלה1013[[#This Row],[CycleNumber]]&gt;B239,טבלה1013[[#This Row],[CycleNumber]]&gt;1),IF(טבלה1013[[#This Row],[וסת השבוע פעיל?]]&lt;&gt;"",L239+1,""),""))</f>
        <v/>
      </c>
      <c r="M240" s="1" t="str">
        <f>IF(AND(טבלה1013[[#This Row],[וסת השבוע פעיל?]]&lt;&gt;"",טבלה1013[[#This Row],[CycleNumber]]&lt;B241,B241&lt;&gt;"",טבלה1013[[#This Row],[וסת השבוע פעיל?]]&lt;3),IF(K241=0,IF(AND(טבלה1013[[#This Row],[וסת השבוע פעיל?]]&gt;0,I241=1),0,1),0),"")</f>
        <v/>
      </c>
      <c r="N240" s="1" t="str">
        <f t="shared" si="34"/>
        <v/>
      </c>
      <c r="O240" s="1" t="str">
        <f>IF(AND(טבלה1013[[#This Row],[חיזוי - שבוע]]=1,J241=1),1,"")</f>
        <v/>
      </c>
      <c r="P240" s="1" t="str">
        <f>IF(AND(טבלה1013[[#This Row],[חיזוי טוב עם הפלגה?]]=1,טבלה1013[[#This Row],[וסת קבוע אחרון]]&lt;&gt;28,X239=1),1,"")</f>
        <v/>
      </c>
      <c r="Q240" s="1" t="str">
        <f>IF(AND(טבלה1013[[#This Row],[וסת השבוע פעיל?]]&lt;3,OR(טבלה1013[[#This Row],[CycleNumber]]&gt;B241,B241="")),1,"")</f>
        <v/>
      </c>
      <c r="R240" s="1" t="str">
        <f>IF(טבלה1013[[#This Row],[האישה קבעה וסת שבוע?]]=1,IF(טבלה1013[[#This Row],[וסת השבוע פעיל?]]&lt;3,1,0),"")</f>
        <v/>
      </c>
      <c r="S2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0" s="1">
        <f t="shared" si="31"/>
        <v>1</v>
      </c>
      <c r="U240" s="1">
        <f t="shared" si="32"/>
        <v>0</v>
      </c>
      <c r="V240" s="1">
        <f t="shared" si="33"/>
        <v>0</v>
      </c>
      <c r="W240" s="1">
        <f>IF(טבלה1013[[#This Row],[3 הפלגות זהות]]="","",IF(טבלה1013[[#This Row],[3 הפלגות זהות]]=1,טבלה1013[[#This Row],[LengthofCycle]],W239))</f>
        <v>31</v>
      </c>
      <c r="X240" s="1">
        <f>IF(טבלה1013[[#This Row],[וסת קבוע אחרון]]="","",IF(OR(טבלה1013[[#This Row],[LengthofCycle]]=טבלה1013[[#This Row],[וסת קבוע אחרון]],F239=טבלה1013[[#This Row],[וסת קבוע אחרון]],F238=טבלה1013[[#This Row],[וסת קבוע אחרון]]),1,0))</f>
        <v>1</v>
      </c>
      <c r="Y240" s="1">
        <f>IF(OR(טבלה1013[[#This Row],[הווסת פעיל?]]=0,טבלה1013[[#This Row],[הווסת פעיל?]]=""),"",SUM(Y239,טבלה1013[[#This Row],[הווסת פעיל?]]))</f>
        <v>1</v>
      </c>
      <c r="Z240" s="1" t="str">
        <f>IF(AND(טבלה1013[[#This Row],[כמה מחזורים עד עקירה]]&lt;&gt;"",Y241=""),טבלה1013[[#This Row],[כמה מחזורים עד עקירה]],"")</f>
        <v/>
      </c>
      <c r="AA240" s="1">
        <f>IF(AND(טבלה1013[[#This Row],[הווסת פעיל?]]=1,טבלה1013[[#This Row],[וסת קבוע אחרון]]&lt;&gt;W239),טבלה1013[[#This Row],[וסת קבוע אחרון]],"")</f>
        <v>31</v>
      </c>
      <c r="AB240" s="1" t="str">
        <f>IF(AND(טבלה1013[[#This Row],[הווסת פעיל?]]=1,X239=0,טבלה1013[[#This Row],[וסת קבוע אחרון]]=W239),טבלה1013[[#This Row],[וסת קבוע אחרון]],"")</f>
        <v/>
      </c>
      <c r="AC240" s="1" t="str">
        <f>IF(AND(טבלה1013[[#This Row],[הווסת פעיל?]]=1,X239=0,טבלה1013[[#This Row],[וסת קבוע אחרון]]&lt;&gt;W239),1,"")</f>
        <v/>
      </c>
      <c r="AD240" s="1" t="str">
        <f>IF(AND(טבלה1013[[#This Row],[הווסת פעיל?]]&lt;&gt;"",B241=1),טבלה1013[[#This Row],[CycleNumber]],"")</f>
        <v/>
      </c>
      <c r="AE240" s="1">
        <f>IF(AND(טבלה1013[[#This Row],[הווסת פעיל?]]&lt;&gt;"",X239=""),טבלה1013[[#This Row],[CycleNumber]],"")</f>
        <v>6</v>
      </c>
      <c r="AF240" s="1">
        <f>IF(B241=1,"",IF(טבלה1013[[#This Row],[הווסת פעיל?]]=1,IF(טבלה1013[[#This Row],[וסת קבוע אחרון]]=F241,1,0),""))</f>
        <v>1</v>
      </c>
      <c r="AG240" s="1">
        <f>IF(B241=1,"",IF(טבלה1013[[#This Row],[הווסת פעיל?]]=1,IF(OR(טבלה1013[[#This Row],[וסת קבוע אחרון]]=F241,F241=טבלה1013[[#This Row],[LengthofCycle]]),1,0),""))</f>
        <v>1</v>
      </c>
      <c r="AH240" s="1">
        <f>IF(B241=1,"",IF(טבלה1013[[#This Row],[הווסת פעיל?]]=1,IF(OR(טבלה1013[[#This Row],[וסת קבוע אחרון]]=F241,F241=טבלה1013[[#This Row],[LengthofCycle]],AND(טבלה1013[[#This Row],[LengthofCycle]]&lt;&gt;טבלה1013[[#This Row],[וסת קבוע אחרון]],OR(F241=28,F241=29))),1,0),""))</f>
        <v>1</v>
      </c>
      <c r="AI240" s="1" t="str">
        <f>IF(AND(טבלה1013[[#This Row],[הווסת פעיל?]]=1,B241=1),1,"")</f>
        <v/>
      </c>
      <c r="AJ240" s="4" t="str">
        <f>IF(AND(טבלה1013[[#This Row],[הווסת פעיל?]]&lt;&gt;1,B241&lt;&gt;1,B241&lt;&gt;""),IF(טבלה1013[[#This Row],[LengthofCycle]]=F241,1,0),"")</f>
        <v/>
      </c>
      <c r="AK240" s="4" t="str">
        <f>IF(AND(טבלה1013[[#This Row],[הווסת פעיל?]]&lt;&gt;1,B241&lt;&gt;1,B241&lt;&gt;""),IF(OR(טבלה1013[[#This Row],[LengthofCycle]]=F241,F241=29),1,0),"")</f>
        <v/>
      </c>
      <c r="AL240" s="4" t="str">
        <f>IF(AND(טבלה1013[[#This Row],[הווסת פעיל?]]&lt;&gt;1,B241&lt;&gt;1,B241&lt;&gt;""),IF(OR(טבלה1013[[#This Row],[LengthofCycle]]=F241,F241=29,F241=28),1,0),"")</f>
        <v/>
      </c>
    </row>
    <row r="241" spans="1:50" x14ac:dyDescent="0.25">
      <c r="A241" s="1" t="s">
        <v>65</v>
      </c>
      <c r="B241" s="1">
        <v>7</v>
      </c>
      <c r="C241" s="1">
        <v>1</v>
      </c>
      <c r="D241" s="1">
        <v>1</v>
      </c>
      <c r="E241" s="1">
        <v>0</v>
      </c>
      <c r="F241" s="1">
        <v>31</v>
      </c>
      <c r="G241" s="1">
        <f>טבלה1013[[#This Row],[LengthofCycle]]+1</f>
        <v>32</v>
      </c>
      <c r="H241" s="1" t="str">
        <f>IF(IFERROR(LOOKUP(טבלה1013[[#This Row],[ClientID]],קביעויות[השבוע]),FALSE)=טבלה1013[[#This Row],[ClientID]],1,"")</f>
        <v/>
      </c>
      <c r="I241" s="1" t="str">
        <f>IF(AND(טבלה1013[[#This Row],[CycleNumber]]&gt;1,OR(B242="",טבלה1013[[#This Row],[CycleNumber]]&gt;B240)),IF(OR(AND(טבלה1013[[#This Row],[LengthofCycle]]=28,F240=28),AND(טבלה1013[[#This Row],[LengthofCycle]]=35,F240=35)),1,""),"")</f>
        <v/>
      </c>
      <c r="J241" s="1" t="str">
        <f>IF(AND(טבלה1013[[#This Row],[וסת השבוע]]=1,I240=1,טבלה1013[[#This Row],[CycleNumber]]&gt;B240),1,"")</f>
        <v/>
      </c>
      <c r="K241" s="1" t="str">
        <f>IF(טבלה1013[[#This Row],[CycleNumber]]=1,"",IF(טבלה1013[[#This Row],[וסת השבוע]]=1,0,IF(K240="","",IF(K240=0,IF(טבלה1013[[#This Row],[LengthofCycle]]=28,0,1),IF(K240=1,IF(טבלה1013[[#This Row],[LengthofCycle]]+F240=28*2,0,2),IF(K240=2,IF(טבלה1013[[#This Row],[LengthofCycle]]+F240+F239=28*3,0,3),""))))))</f>
        <v/>
      </c>
      <c r="L241" s="1" t="str">
        <f>IF(טבלה1013[[#This Row],[וסת השבוע]]=1,IF(טבלה1013[[#This Row],[וסת השבוע וההפלגה ביחד]]=1,L240+1,0),IF(AND(טבלה1013[[#This Row],[CycleNumber]]&gt;B240,טבלה1013[[#This Row],[CycleNumber]]&gt;1),IF(טבלה1013[[#This Row],[וסת השבוע פעיל?]]&lt;&gt;"",L240+1,""),""))</f>
        <v/>
      </c>
      <c r="M241" s="1" t="str">
        <f>IF(AND(טבלה1013[[#This Row],[וסת השבוע פעיל?]]&lt;&gt;"",טבלה1013[[#This Row],[CycleNumber]]&lt;B242,B242&lt;&gt;"",טבלה1013[[#This Row],[וסת השבוע פעיל?]]&lt;3),IF(K242=0,IF(AND(טבלה1013[[#This Row],[וסת השבוע פעיל?]]&gt;0,I242=1),0,1),0),"")</f>
        <v/>
      </c>
      <c r="N241" s="1" t="str">
        <f t="shared" si="34"/>
        <v/>
      </c>
      <c r="O241" s="1" t="str">
        <f>IF(AND(טבלה1013[[#This Row],[חיזוי - שבוע]]=1,J242=1),1,"")</f>
        <v/>
      </c>
      <c r="P241" s="1" t="str">
        <f>IF(AND(טבלה1013[[#This Row],[חיזוי טוב עם הפלגה?]]=1,טבלה1013[[#This Row],[וסת קבוע אחרון]]&lt;&gt;28,X240=1),1,"")</f>
        <v/>
      </c>
      <c r="Q241" s="1" t="str">
        <f>IF(AND(טבלה1013[[#This Row],[וסת השבוע פעיל?]]&lt;3,OR(טבלה1013[[#This Row],[CycleNumber]]&gt;B242,B242="")),1,"")</f>
        <v/>
      </c>
      <c r="R241" s="1" t="str">
        <f>IF(טבלה1013[[#This Row],[האישה קבעה וסת שבוע?]]=1,IF(טבלה1013[[#This Row],[וסת השבוע פעיל?]]&lt;3,1,0),"")</f>
        <v/>
      </c>
      <c r="S2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1" s="1">
        <f t="shared" ref="T241:T304" si="35">IF(B241&gt;2,IF(AND(F241=F240,F240=F239),1,0),"")</f>
        <v>1</v>
      </c>
      <c r="U241" s="1">
        <f t="shared" si="32"/>
        <v>1</v>
      </c>
      <c r="V241" s="1">
        <f t="shared" si="33"/>
        <v>0</v>
      </c>
      <c r="W241" s="1">
        <f>IF(טבלה1013[[#This Row],[3 הפלגות זהות]]="","",IF(טבלה1013[[#This Row],[3 הפלגות זהות]]=1,טבלה1013[[#This Row],[LengthofCycle]],W240))</f>
        <v>31</v>
      </c>
      <c r="X241" s="1">
        <f>IF(טבלה1013[[#This Row],[וסת קבוע אחרון]]="","",IF(OR(טבלה1013[[#This Row],[LengthofCycle]]=טבלה1013[[#This Row],[וסת קבוע אחרון]],F240=טבלה1013[[#This Row],[וסת קבוע אחרון]],F239=טבלה1013[[#This Row],[וסת קבוע אחרון]]),1,0))</f>
        <v>1</v>
      </c>
      <c r="Y241" s="1">
        <f>IF(OR(טבלה1013[[#This Row],[הווסת פעיל?]]=0,טבלה1013[[#This Row],[הווסת פעיל?]]=""),"",SUM(Y240,טבלה1013[[#This Row],[הווסת פעיל?]]))</f>
        <v>2</v>
      </c>
      <c r="Z241" s="1" t="str">
        <f>IF(AND(טבלה1013[[#This Row],[כמה מחזורים עד עקירה]]&lt;&gt;"",Y242=""),טבלה1013[[#This Row],[כמה מחזורים עד עקירה]],"")</f>
        <v/>
      </c>
      <c r="AA241" s="1" t="str">
        <f>IF(AND(טבלה1013[[#This Row],[הווסת פעיל?]]=1,טבלה1013[[#This Row],[וסת קבוע אחרון]]&lt;&gt;W240),טבלה1013[[#This Row],[וסת קבוע אחרון]],"")</f>
        <v/>
      </c>
      <c r="AB241" s="1" t="str">
        <f>IF(AND(טבלה1013[[#This Row],[הווסת פעיל?]]=1,X240=0,טבלה1013[[#This Row],[וסת קבוע אחרון]]=W240),טבלה1013[[#This Row],[וסת קבוע אחרון]],"")</f>
        <v/>
      </c>
      <c r="AC241" s="1" t="str">
        <f>IF(AND(טבלה1013[[#This Row],[הווסת פעיל?]]=1,X240=0,טבלה1013[[#This Row],[וסת קבוע אחרון]]&lt;&gt;W240),1,"")</f>
        <v/>
      </c>
      <c r="AD241" s="1" t="str">
        <f>IF(AND(טבלה1013[[#This Row],[הווסת פעיל?]]&lt;&gt;"",B242=1),טבלה1013[[#This Row],[CycleNumber]],"")</f>
        <v/>
      </c>
      <c r="AE241" s="1" t="str">
        <f>IF(AND(טבלה1013[[#This Row],[הווסת פעיל?]]&lt;&gt;"",X240=""),טבלה1013[[#This Row],[CycleNumber]],"")</f>
        <v/>
      </c>
      <c r="AF241" s="1">
        <f>IF(B242=1,"",IF(טבלה1013[[#This Row],[הווסת פעיל?]]=1,IF(טבלה1013[[#This Row],[וסת קבוע אחרון]]=F242,1,0),""))</f>
        <v>0</v>
      </c>
      <c r="AG241" s="1">
        <f>IF(B242=1,"",IF(טבלה1013[[#This Row],[הווסת פעיל?]]=1,IF(OR(טבלה1013[[#This Row],[וסת קבוע אחרון]]=F242,F242=טבלה1013[[#This Row],[LengthofCycle]]),1,0),""))</f>
        <v>0</v>
      </c>
      <c r="AH241" s="1">
        <f>IF(B242=1,"",IF(טבלה1013[[#This Row],[הווסת פעיל?]]=1,IF(OR(טבלה1013[[#This Row],[וסת קבוע אחרון]]=F242,F242=טבלה1013[[#This Row],[LengthofCycle]],AND(טבלה1013[[#This Row],[LengthofCycle]]&lt;&gt;טבלה1013[[#This Row],[וסת קבוע אחרון]],OR(F242=28,F242=29))),1,0),""))</f>
        <v>0</v>
      </c>
      <c r="AI241" s="1" t="str">
        <f>IF(AND(טבלה1013[[#This Row],[הווסת פעיל?]]=1,B242=1),1,"")</f>
        <v/>
      </c>
      <c r="AJ241" s="4" t="str">
        <f>IF(AND(טבלה1013[[#This Row],[הווסת פעיל?]]&lt;&gt;1,B242&lt;&gt;1,B242&lt;&gt;""),IF(טבלה1013[[#This Row],[LengthofCycle]]=F242,1,0),"")</f>
        <v/>
      </c>
      <c r="AK241" s="4" t="str">
        <f>IF(AND(טבלה1013[[#This Row],[הווסת פעיל?]]&lt;&gt;1,B242&lt;&gt;1,B242&lt;&gt;""),IF(OR(טבלה1013[[#This Row],[LengthofCycle]]=F242,F242=29),1,0),"")</f>
        <v/>
      </c>
      <c r="AL241" s="4" t="str">
        <f>IF(AND(טבלה1013[[#This Row],[הווסת פעיל?]]&lt;&gt;1,B242&lt;&gt;1,B242&lt;&gt;""),IF(OR(טבלה1013[[#This Row],[LengthofCycle]]=F242,F242=29,F242=28),1,0),"")</f>
        <v/>
      </c>
    </row>
    <row r="242" spans="1:50" x14ac:dyDescent="0.25">
      <c r="A242" s="1" t="s">
        <v>65</v>
      </c>
      <c r="B242" s="1">
        <v>8</v>
      </c>
      <c r="C242" s="1">
        <v>1</v>
      </c>
      <c r="D242" s="1">
        <v>1</v>
      </c>
      <c r="E242" s="1">
        <v>0</v>
      </c>
      <c r="F242" s="1">
        <v>30</v>
      </c>
      <c r="G242" s="1">
        <f>טבלה1013[[#This Row],[LengthofCycle]]+1</f>
        <v>31</v>
      </c>
      <c r="H242" s="1" t="str">
        <f>IF(IFERROR(LOOKUP(טבלה1013[[#This Row],[ClientID]],קביעויות[השבוע]),FALSE)=טבלה1013[[#This Row],[ClientID]],1,"")</f>
        <v/>
      </c>
      <c r="I242" s="1" t="str">
        <f>IF(AND(טבלה1013[[#This Row],[CycleNumber]]&gt;1,OR(B243="",טבלה1013[[#This Row],[CycleNumber]]&gt;B241)),IF(OR(AND(טבלה1013[[#This Row],[LengthofCycle]]=28,F241=28),AND(טבלה1013[[#This Row],[LengthofCycle]]=35,F241=35)),1,""),"")</f>
        <v/>
      </c>
      <c r="J242" s="1" t="str">
        <f>IF(AND(טבלה1013[[#This Row],[וסת השבוע]]=1,I241=1,טבלה1013[[#This Row],[CycleNumber]]&gt;B241),1,"")</f>
        <v/>
      </c>
      <c r="K242" s="1" t="str">
        <f>IF(טבלה1013[[#This Row],[CycleNumber]]=1,"",IF(טבלה1013[[#This Row],[וסת השבוע]]=1,0,IF(K241="","",IF(K241=0,IF(טבלה1013[[#This Row],[LengthofCycle]]=28,0,1),IF(K241=1,IF(טבלה1013[[#This Row],[LengthofCycle]]+F241=28*2,0,2),IF(K241=2,IF(טבלה1013[[#This Row],[LengthofCycle]]+F241+F240=28*3,0,3),""))))))</f>
        <v/>
      </c>
      <c r="L242" s="1" t="str">
        <f>IF(טבלה1013[[#This Row],[וסת השבוע]]=1,IF(טבלה1013[[#This Row],[וסת השבוע וההפלגה ביחד]]=1,L241+1,0),IF(AND(טבלה1013[[#This Row],[CycleNumber]]&gt;B241,טבלה1013[[#This Row],[CycleNumber]]&gt;1),IF(טבלה1013[[#This Row],[וסת השבוע פעיל?]]&lt;&gt;"",L241+1,""),""))</f>
        <v/>
      </c>
      <c r="M242" s="1" t="str">
        <f>IF(AND(טבלה1013[[#This Row],[וסת השבוע פעיל?]]&lt;&gt;"",טבלה1013[[#This Row],[CycleNumber]]&lt;B243,B243&lt;&gt;"",טבלה1013[[#This Row],[וסת השבוע פעיל?]]&lt;3),IF(K243=0,IF(AND(טבלה1013[[#This Row],[וסת השבוע פעיל?]]&gt;0,I243=1),0,1),0),"")</f>
        <v/>
      </c>
      <c r="N242" s="1" t="str">
        <f t="shared" si="34"/>
        <v/>
      </c>
      <c r="O242" s="1" t="str">
        <f>IF(AND(טבלה1013[[#This Row],[חיזוי - שבוע]]=1,J243=1),1,"")</f>
        <v/>
      </c>
      <c r="P242" s="1" t="str">
        <f>IF(AND(טבלה1013[[#This Row],[חיזוי טוב עם הפלגה?]]=1,טבלה1013[[#This Row],[וסת קבוע אחרון]]&lt;&gt;28,X241=1),1,"")</f>
        <v/>
      </c>
      <c r="Q242" s="1" t="str">
        <f>IF(AND(טבלה1013[[#This Row],[וסת השבוע פעיל?]]&lt;3,OR(טבלה1013[[#This Row],[CycleNumber]]&gt;B243,B243="")),1,"")</f>
        <v/>
      </c>
      <c r="R242" s="1" t="str">
        <f>IF(טבלה1013[[#This Row],[האישה קבעה וסת שבוע?]]=1,IF(טבלה1013[[#This Row],[וסת השבוע פעיל?]]&lt;3,1,0),"")</f>
        <v/>
      </c>
      <c r="S2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2" s="1">
        <f t="shared" si="35"/>
        <v>0</v>
      </c>
      <c r="U242" s="1">
        <f t="shared" ref="U242:U305" si="36">IF(B242&gt;3,IF(AND(F242=F241,F241=F240,F240=F239),1,0),"")</f>
        <v>0</v>
      </c>
      <c r="V242" s="1">
        <f t="shared" si="33"/>
        <v>0</v>
      </c>
      <c r="W242" s="1">
        <f>IF(טבלה1013[[#This Row],[3 הפלגות זהות]]="","",IF(טבלה1013[[#This Row],[3 הפלגות זהות]]=1,טבלה1013[[#This Row],[LengthofCycle]],W241))</f>
        <v>31</v>
      </c>
      <c r="X242" s="1">
        <f>IF(טבלה1013[[#This Row],[וסת קבוע אחרון]]="","",IF(OR(טבלה1013[[#This Row],[LengthofCycle]]=טבלה1013[[#This Row],[וסת קבוע אחרון]],F241=טבלה1013[[#This Row],[וסת קבוע אחרון]],F240=טבלה1013[[#This Row],[וסת קבוע אחרון]]),1,0))</f>
        <v>1</v>
      </c>
      <c r="Y242" s="1">
        <f>IF(OR(טבלה1013[[#This Row],[הווסת פעיל?]]=0,טבלה1013[[#This Row],[הווסת פעיל?]]=""),"",SUM(Y241,טבלה1013[[#This Row],[הווסת פעיל?]]))</f>
        <v>3</v>
      </c>
      <c r="Z242" s="1" t="str">
        <f>IF(AND(טבלה1013[[#This Row],[כמה מחזורים עד עקירה]]&lt;&gt;"",Y243=""),טבלה1013[[#This Row],[כמה מחזורים עד עקירה]],"")</f>
        <v/>
      </c>
      <c r="AA242" s="1" t="str">
        <f>IF(AND(טבלה1013[[#This Row],[הווסת פעיל?]]=1,טבלה1013[[#This Row],[וסת קבוע אחרון]]&lt;&gt;W241),טבלה1013[[#This Row],[וסת קבוע אחרון]],"")</f>
        <v/>
      </c>
      <c r="AB242" s="1" t="str">
        <f>IF(AND(טבלה1013[[#This Row],[הווסת פעיל?]]=1,X241=0,טבלה1013[[#This Row],[וסת קבוע אחרון]]=W241),טבלה1013[[#This Row],[וסת קבוע אחרון]],"")</f>
        <v/>
      </c>
      <c r="AC242" s="1" t="str">
        <f>IF(AND(טבלה1013[[#This Row],[הווסת פעיל?]]=1,X241=0,טבלה1013[[#This Row],[וסת קבוע אחרון]]&lt;&gt;W241),1,"")</f>
        <v/>
      </c>
      <c r="AD242" s="1" t="str">
        <f>IF(AND(טבלה1013[[#This Row],[הווסת פעיל?]]&lt;&gt;"",B243=1),טבלה1013[[#This Row],[CycleNumber]],"")</f>
        <v/>
      </c>
      <c r="AE242" s="1" t="str">
        <f>IF(AND(טבלה1013[[#This Row],[הווסת פעיל?]]&lt;&gt;"",X241=""),טבלה1013[[#This Row],[CycleNumber]],"")</f>
        <v/>
      </c>
      <c r="AF242" s="1">
        <f>IF(B243=1,"",IF(טבלה1013[[#This Row],[הווסת פעיל?]]=1,IF(טבלה1013[[#This Row],[וסת קבוע אחרון]]=F243,1,0),""))</f>
        <v>0</v>
      </c>
      <c r="AG242" s="1">
        <f>IF(B243=1,"",IF(טבלה1013[[#This Row],[הווסת פעיל?]]=1,IF(OR(טבלה1013[[#This Row],[וסת קבוע אחרון]]=F243,F243=טבלה1013[[#This Row],[LengthofCycle]]),1,0),""))</f>
        <v>1</v>
      </c>
      <c r="AH242" s="1">
        <f>IF(B243=1,"",IF(טבלה1013[[#This Row],[הווסת פעיל?]]=1,IF(OR(טבלה1013[[#This Row],[וסת קבוע אחרון]]=F243,F243=טבלה1013[[#This Row],[LengthofCycle]],AND(טבלה1013[[#This Row],[LengthofCycle]]&lt;&gt;טבלה1013[[#This Row],[וסת קבוע אחרון]],OR(F243=28,F243=29))),1,0),""))</f>
        <v>1</v>
      </c>
      <c r="AI242" s="1" t="str">
        <f>IF(AND(טבלה1013[[#This Row],[הווסת פעיל?]]=1,B243=1),1,"")</f>
        <v/>
      </c>
      <c r="AJ242" s="4" t="str">
        <f>IF(AND(טבלה1013[[#This Row],[הווסת פעיל?]]&lt;&gt;1,B243&lt;&gt;1,B243&lt;&gt;""),IF(טבלה1013[[#This Row],[LengthofCycle]]=F243,1,0),"")</f>
        <v/>
      </c>
      <c r="AK242" s="4" t="str">
        <f>IF(AND(טבלה1013[[#This Row],[הווסת פעיל?]]&lt;&gt;1,B243&lt;&gt;1,B243&lt;&gt;""),IF(OR(טבלה1013[[#This Row],[LengthofCycle]]=F243,F243=29),1,0),"")</f>
        <v/>
      </c>
      <c r="AL242" s="4" t="str">
        <f>IF(AND(טבלה1013[[#This Row],[הווסת פעיל?]]&lt;&gt;1,B243&lt;&gt;1,B243&lt;&gt;""),IF(OR(טבלה1013[[#This Row],[LengthofCycle]]=F243,F243=29,F243=28),1,0),"")</f>
        <v/>
      </c>
    </row>
    <row r="243" spans="1:50" x14ac:dyDescent="0.25">
      <c r="A243" s="1" t="s">
        <v>65</v>
      </c>
      <c r="B243" s="1">
        <v>9</v>
      </c>
      <c r="C243" s="1">
        <v>1</v>
      </c>
      <c r="D243" s="1">
        <v>1</v>
      </c>
      <c r="E243" s="1">
        <v>0</v>
      </c>
      <c r="F243" s="1">
        <v>30</v>
      </c>
      <c r="G243" s="1">
        <f>טבלה1013[[#This Row],[LengthofCycle]]+1</f>
        <v>31</v>
      </c>
      <c r="H243" s="1" t="str">
        <f>IF(IFERROR(LOOKUP(טבלה1013[[#This Row],[ClientID]],קביעויות[השבוע]),FALSE)=טבלה1013[[#This Row],[ClientID]],1,"")</f>
        <v/>
      </c>
      <c r="I243" s="1" t="str">
        <f>IF(AND(טבלה1013[[#This Row],[CycleNumber]]&gt;1,OR(B244="",טבלה1013[[#This Row],[CycleNumber]]&gt;B242)),IF(OR(AND(טבלה1013[[#This Row],[LengthofCycle]]=28,F242=28),AND(טבלה1013[[#This Row],[LengthofCycle]]=35,F242=35)),1,""),"")</f>
        <v/>
      </c>
      <c r="J243" s="1" t="str">
        <f>IF(AND(טבלה1013[[#This Row],[וסת השבוע]]=1,I242=1,טבלה1013[[#This Row],[CycleNumber]]&gt;B242),1,"")</f>
        <v/>
      </c>
      <c r="K243" s="1" t="str">
        <f>IF(טבלה1013[[#This Row],[CycleNumber]]=1,"",IF(טבלה1013[[#This Row],[וסת השבוע]]=1,0,IF(K242="","",IF(K242=0,IF(טבלה1013[[#This Row],[LengthofCycle]]=28,0,1),IF(K242=1,IF(טבלה1013[[#This Row],[LengthofCycle]]+F242=28*2,0,2),IF(K242=2,IF(טבלה1013[[#This Row],[LengthofCycle]]+F242+F241=28*3,0,3),""))))))</f>
        <v/>
      </c>
      <c r="L243" s="1" t="str">
        <f>IF(טבלה1013[[#This Row],[וסת השבוע]]=1,IF(טבלה1013[[#This Row],[וסת השבוע וההפלגה ביחד]]=1,L242+1,0),IF(AND(טבלה1013[[#This Row],[CycleNumber]]&gt;B242,טבלה1013[[#This Row],[CycleNumber]]&gt;1),IF(טבלה1013[[#This Row],[וסת השבוע פעיל?]]&lt;&gt;"",L242+1,""),""))</f>
        <v/>
      </c>
      <c r="M243" s="1" t="str">
        <f>IF(AND(טבלה1013[[#This Row],[וסת השבוע פעיל?]]&lt;&gt;"",טבלה1013[[#This Row],[CycleNumber]]&lt;B244,B244&lt;&gt;"",טבלה1013[[#This Row],[וסת השבוע פעיל?]]&lt;3),IF(K244=0,IF(AND(טבלה1013[[#This Row],[וסת השבוע פעיל?]]&gt;0,I244=1),0,1),0),"")</f>
        <v/>
      </c>
      <c r="N243" s="1" t="str">
        <f t="shared" si="34"/>
        <v/>
      </c>
      <c r="O243" s="1" t="str">
        <f>IF(AND(טבלה1013[[#This Row],[חיזוי - שבוע]]=1,J244=1),1,"")</f>
        <v/>
      </c>
      <c r="P243" s="1" t="str">
        <f>IF(AND(טבלה1013[[#This Row],[חיזוי טוב עם הפלגה?]]=1,טבלה1013[[#This Row],[וסת קבוע אחרון]]&lt;&gt;28,X242=1),1,"")</f>
        <v/>
      </c>
      <c r="Q243" s="1" t="str">
        <f>IF(AND(טבלה1013[[#This Row],[וסת השבוע פעיל?]]&lt;3,OR(טבלה1013[[#This Row],[CycleNumber]]&gt;B244,B244="")),1,"")</f>
        <v/>
      </c>
      <c r="R243" s="1" t="str">
        <f>IF(טבלה1013[[#This Row],[האישה קבעה וסת שבוע?]]=1,IF(טבלה1013[[#This Row],[וסת השבוע פעיל?]]&lt;3,1,0),"")</f>
        <v/>
      </c>
      <c r="S2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3" s="1">
        <f t="shared" si="35"/>
        <v>0</v>
      </c>
      <c r="U243" s="1">
        <f t="shared" si="36"/>
        <v>0</v>
      </c>
      <c r="V243" s="1">
        <f t="shared" ref="V243:V306" si="37">IF(B243&gt;4,IF(AND(F243=F242,F242=F241,F241=F240,F240=F239),1,0),"")</f>
        <v>0</v>
      </c>
      <c r="W243" s="1">
        <f>IF(טבלה1013[[#This Row],[3 הפלגות זהות]]="","",IF(טבלה1013[[#This Row],[3 הפלגות זהות]]=1,טבלה1013[[#This Row],[LengthofCycle]],W242))</f>
        <v>31</v>
      </c>
      <c r="X243" s="1">
        <f>IF(טבלה1013[[#This Row],[וסת קבוע אחרון]]="","",IF(OR(טבלה1013[[#This Row],[LengthofCycle]]=טבלה1013[[#This Row],[וסת קבוע אחרון]],F242=טבלה1013[[#This Row],[וסת קבוע אחרון]],F241=טבלה1013[[#This Row],[וסת קבוע אחרון]]),1,0))</f>
        <v>1</v>
      </c>
      <c r="Y243" s="1">
        <f>IF(OR(טבלה1013[[#This Row],[הווסת פעיל?]]=0,טבלה1013[[#This Row],[הווסת פעיל?]]=""),"",SUM(Y242,טבלה1013[[#This Row],[הווסת פעיל?]]))</f>
        <v>4</v>
      </c>
      <c r="Z243" s="1" t="str">
        <f>IF(AND(טבלה1013[[#This Row],[כמה מחזורים עד עקירה]]&lt;&gt;"",Y244=""),טבלה1013[[#This Row],[כמה מחזורים עד עקירה]],"")</f>
        <v/>
      </c>
      <c r="AA243" s="1" t="str">
        <f>IF(AND(טבלה1013[[#This Row],[הווסת פעיל?]]=1,טבלה1013[[#This Row],[וסת קבוע אחרון]]&lt;&gt;W242),טבלה1013[[#This Row],[וסת קבוע אחרון]],"")</f>
        <v/>
      </c>
      <c r="AB243" s="1" t="str">
        <f>IF(AND(טבלה1013[[#This Row],[הווסת פעיל?]]=1,X242=0,טבלה1013[[#This Row],[וסת קבוע אחרון]]=W242),טבלה1013[[#This Row],[וסת קבוע אחרון]],"")</f>
        <v/>
      </c>
      <c r="AC243" s="1" t="str">
        <f>IF(AND(טבלה1013[[#This Row],[הווסת פעיל?]]=1,X242=0,טבלה1013[[#This Row],[וסת קבוע אחרון]]&lt;&gt;W242),1,"")</f>
        <v/>
      </c>
      <c r="AD243" s="1" t="str">
        <f>IF(AND(טבלה1013[[#This Row],[הווסת פעיל?]]&lt;&gt;"",B244=1),טבלה1013[[#This Row],[CycleNumber]],"")</f>
        <v/>
      </c>
      <c r="AE243" s="1" t="str">
        <f>IF(AND(טבלה1013[[#This Row],[הווסת פעיל?]]&lt;&gt;"",X242=""),טבלה1013[[#This Row],[CycleNumber]],"")</f>
        <v/>
      </c>
      <c r="AF243" s="1">
        <f>IF(B244=1,"",IF(טבלה1013[[#This Row],[הווסת פעיל?]]=1,IF(טבלה1013[[#This Row],[וסת קבוע אחרון]]=F244,1,0),""))</f>
        <v>1</v>
      </c>
      <c r="AG243" s="1">
        <f>IF(B244=1,"",IF(טבלה1013[[#This Row],[הווסת פעיל?]]=1,IF(OR(טבלה1013[[#This Row],[וסת קבוע אחרון]]=F244,F244=טבלה1013[[#This Row],[LengthofCycle]]),1,0),""))</f>
        <v>1</v>
      </c>
      <c r="AH243" s="1">
        <f>IF(B244=1,"",IF(טבלה1013[[#This Row],[הווסת פעיל?]]=1,IF(OR(טבלה1013[[#This Row],[וסת קבוע אחרון]]=F244,F244=טבלה1013[[#This Row],[LengthofCycle]],AND(טבלה1013[[#This Row],[LengthofCycle]]&lt;&gt;טבלה1013[[#This Row],[וסת קבוע אחרון]],OR(F244=28,F244=29))),1,0),""))</f>
        <v>1</v>
      </c>
      <c r="AI243" s="1" t="str">
        <f>IF(AND(טבלה1013[[#This Row],[הווסת פעיל?]]=1,B244=1),1,"")</f>
        <v/>
      </c>
      <c r="AJ243" s="4" t="str">
        <f>IF(AND(טבלה1013[[#This Row],[הווסת פעיל?]]&lt;&gt;1,B244&lt;&gt;1,B244&lt;&gt;""),IF(טבלה1013[[#This Row],[LengthofCycle]]=F244,1,0),"")</f>
        <v/>
      </c>
      <c r="AK243" s="4" t="str">
        <f>IF(AND(טבלה1013[[#This Row],[הווסת פעיל?]]&lt;&gt;1,B244&lt;&gt;1,B244&lt;&gt;""),IF(OR(טבלה1013[[#This Row],[LengthofCycle]]=F244,F244=29),1,0),"")</f>
        <v/>
      </c>
      <c r="AL243" s="4" t="str">
        <f>IF(AND(טבלה1013[[#This Row],[הווסת פעיל?]]&lt;&gt;1,B244&lt;&gt;1,B244&lt;&gt;""),IF(OR(טבלה1013[[#This Row],[LengthofCycle]]=F244,F244=29,F244=28),1,0),"")</f>
        <v/>
      </c>
      <c r="AQ243" s="1" t="s">
        <v>66</v>
      </c>
    </row>
    <row r="244" spans="1:50" x14ac:dyDescent="0.25">
      <c r="A244" s="1" t="s">
        <v>65</v>
      </c>
      <c r="B244" s="1">
        <v>10</v>
      </c>
      <c r="C244" s="1">
        <v>1</v>
      </c>
      <c r="D244" s="1">
        <v>1</v>
      </c>
      <c r="E244" s="1">
        <v>0</v>
      </c>
      <c r="F244" s="1">
        <v>31</v>
      </c>
      <c r="G244" s="1">
        <f>טבלה1013[[#This Row],[LengthofCycle]]+1</f>
        <v>32</v>
      </c>
      <c r="H244" s="1" t="str">
        <f>IF(IFERROR(LOOKUP(טבלה1013[[#This Row],[ClientID]],קביעויות[השבוע]),FALSE)=טבלה1013[[#This Row],[ClientID]],1,"")</f>
        <v/>
      </c>
      <c r="I244" s="1" t="str">
        <f>IF(AND(טבלה1013[[#This Row],[CycleNumber]]&gt;1,OR(B245="",טבלה1013[[#This Row],[CycleNumber]]&gt;B243)),IF(OR(AND(טבלה1013[[#This Row],[LengthofCycle]]=28,F243=28),AND(טבלה1013[[#This Row],[LengthofCycle]]=35,F243=35)),1,""),"")</f>
        <v/>
      </c>
      <c r="J244" s="1" t="str">
        <f>IF(AND(טבלה1013[[#This Row],[וסת השבוע]]=1,I243=1,טבלה1013[[#This Row],[CycleNumber]]&gt;B243),1,"")</f>
        <v/>
      </c>
      <c r="K244" s="1" t="str">
        <f>IF(טבלה1013[[#This Row],[CycleNumber]]=1,"",IF(טבלה1013[[#This Row],[וסת השבוע]]=1,0,IF(K243="","",IF(K243=0,IF(טבלה1013[[#This Row],[LengthofCycle]]=28,0,1),IF(K243=1,IF(טבלה1013[[#This Row],[LengthofCycle]]+F243=28*2,0,2),IF(K243=2,IF(טבלה1013[[#This Row],[LengthofCycle]]+F243+F242=28*3,0,3),""))))))</f>
        <v/>
      </c>
      <c r="L244" s="1" t="str">
        <f>IF(טבלה1013[[#This Row],[וסת השבוע]]=1,IF(טבלה1013[[#This Row],[וסת השבוע וההפלגה ביחד]]=1,L243+1,0),IF(AND(טבלה1013[[#This Row],[CycleNumber]]&gt;B243,טבלה1013[[#This Row],[CycleNumber]]&gt;1),IF(טבלה1013[[#This Row],[וסת השבוע פעיל?]]&lt;&gt;"",L243+1,""),""))</f>
        <v/>
      </c>
      <c r="M244" s="1" t="str">
        <f>IF(AND(טבלה1013[[#This Row],[וסת השבוע פעיל?]]&lt;&gt;"",טבלה1013[[#This Row],[CycleNumber]]&lt;B245,B245&lt;&gt;"",טבלה1013[[#This Row],[וסת השבוע פעיל?]]&lt;3),IF(K245=0,IF(AND(טבלה1013[[#This Row],[וסת השבוע פעיל?]]&gt;0,I245=1),0,1),0),"")</f>
        <v/>
      </c>
      <c r="N244" s="1" t="str">
        <f t="shared" si="34"/>
        <v/>
      </c>
      <c r="O244" s="1" t="str">
        <f>IF(AND(טבלה1013[[#This Row],[חיזוי - שבוע]]=1,J245=1),1,"")</f>
        <v/>
      </c>
      <c r="P244" s="1" t="str">
        <f>IF(AND(טבלה1013[[#This Row],[חיזוי טוב עם הפלגה?]]=1,טבלה1013[[#This Row],[וסת קבוע אחרון]]&lt;&gt;28,X243=1),1,"")</f>
        <v/>
      </c>
      <c r="Q244" s="1" t="str">
        <f>IF(AND(טבלה1013[[#This Row],[וסת השבוע פעיל?]]&lt;3,OR(טבלה1013[[#This Row],[CycleNumber]]&gt;B245,B245="")),1,"")</f>
        <v/>
      </c>
      <c r="R244" s="1" t="str">
        <f>IF(טבלה1013[[#This Row],[האישה קבעה וסת שבוע?]]=1,IF(טבלה1013[[#This Row],[וסת השבוע פעיל?]]&lt;3,1,0),"")</f>
        <v/>
      </c>
      <c r="S2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4" s="1">
        <f t="shared" si="35"/>
        <v>0</v>
      </c>
      <c r="U244" s="1">
        <f t="shared" si="36"/>
        <v>0</v>
      </c>
      <c r="V244" s="1">
        <f t="shared" si="37"/>
        <v>0</v>
      </c>
      <c r="W244" s="1">
        <f>IF(טבלה1013[[#This Row],[3 הפלגות זהות]]="","",IF(טבלה1013[[#This Row],[3 הפלגות זהות]]=1,טבלה1013[[#This Row],[LengthofCycle]],W243))</f>
        <v>31</v>
      </c>
      <c r="X244" s="1">
        <f>IF(טבלה1013[[#This Row],[וסת קבוע אחרון]]="","",IF(OR(טבלה1013[[#This Row],[LengthofCycle]]=טבלה1013[[#This Row],[וסת קבוע אחרון]],F243=טבלה1013[[#This Row],[וסת קבוע אחרון]],F242=טבלה1013[[#This Row],[וסת קבוע אחרון]]),1,0))</f>
        <v>1</v>
      </c>
      <c r="Y244" s="1">
        <f>IF(OR(טבלה1013[[#This Row],[הווסת פעיל?]]=0,טבלה1013[[#This Row],[הווסת פעיל?]]=""),"",SUM(Y243,טבלה1013[[#This Row],[הווסת פעיל?]]))</f>
        <v>5</v>
      </c>
      <c r="Z244" s="1" t="str">
        <f>IF(AND(טבלה1013[[#This Row],[כמה מחזורים עד עקירה]]&lt;&gt;"",Y245=""),טבלה1013[[#This Row],[כמה מחזורים עד עקירה]],"")</f>
        <v/>
      </c>
      <c r="AA244" s="1" t="str">
        <f>IF(AND(טבלה1013[[#This Row],[הווסת פעיל?]]=1,טבלה1013[[#This Row],[וסת קבוע אחרון]]&lt;&gt;W243),טבלה1013[[#This Row],[וסת קבוע אחרון]],"")</f>
        <v/>
      </c>
      <c r="AB244" s="1" t="str">
        <f>IF(AND(טבלה1013[[#This Row],[הווסת פעיל?]]=1,X243=0,טבלה1013[[#This Row],[וסת קבוע אחרון]]=W243),טבלה1013[[#This Row],[וסת קבוע אחרון]],"")</f>
        <v/>
      </c>
      <c r="AC244" s="1" t="str">
        <f>IF(AND(טבלה1013[[#This Row],[הווסת פעיל?]]=1,X243=0,טבלה1013[[#This Row],[וסת קבוע אחרון]]&lt;&gt;W243),1,"")</f>
        <v/>
      </c>
      <c r="AD244" s="1" t="str">
        <f>IF(AND(טבלה1013[[#This Row],[הווסת פעיל?]]&lt;&gt;"",B245=1),טבלה1013[[#This Row],[CycleNumber]],"")</f>
        <v/>
      </c>
      <c r="AE244" s="1" t="str">
        <f>IF(AND(טבלה1013[[#This Row],[הווסת פעיל?]]&lt;&gt;"",X243=""),טבלה1013[[#This Row],[CycleNumber]],"")</f>
        <v/>
      </c>
      <c r="AF244" s="1">
        <f>IF(B245=1,"",IF(טבלה1013[[#This Row],[הווסת פעיל?]]=1,IF(טבלה1013[[#This Row],[וסת קבוע אחרון]]=F245,1,0),""))</f>
        <v>1</v>
      </c>
      <c r="AG244" s="1">
        <f>IF(B245=1,"",IF(טבלה1013[[#This Row],[הווסת פעיל?]]=1,IF(OR(טבלה1013[[#This Row],[וסת קבוע אחרון]]=F245,F245=טבלה1013[[#This Row],[LengthofCycle]]),1,0),""))</f>
        <v>1</v>
      </c>
      <c r="AH244" s="1">
        <f>IF(B245=1,"",IF(טבלה1013[[#This Row],[הווסת פעיל?]]=1,IF(OR(טבלה1013[[#This Row],[וסת קבוע אחרון]]=F245,F245=טבלה1013[[#This Row],[LengthofCycle]],AND(טבלה1013[[#This Row],[LengthofCycle]]&lt;&gt;טבלה1013[[#This Row],[וסת קבוע אחרון]],OR(F245=28,F245=29))),1,0),""))</f>
        <v>1</v>
      </c>
      <c r="AI244" s="1" t="str">
        <f>IF(AND(טבלה1013[[#This Row],[הווסת פעיל?]]=1,B245=1),1,"")</f>
        <v/>
      </c>
      <c r="AJ244" s="4" t="str">
        <f>IF(AND(טבלה1013[[#This Row],[הווסת פעיל?]]&lt;&gt;1,B245&lt;&gt;1,B245&lt;&gt;""),IF(טבלה1013[[#This Row],[LengthofCycle]]=F245,1,0),"")</f>
        <v/>
      </c>
      <c r="AK244" s="4" t="str">
        <f>IF(AND(טבלה1013[[#This Row],[הווסת פעיל?]]&lt;&gt;1,B245&lt;&gt;1,B245&lt;&gt;""),IF(OR(טבלה1013[[#This Row],[LengthofCycle]]=F245,F245=29),1,0),"")</f>
        <v/>
      </c>
      <c r="AL244" s="4" t="str">
        <f>IF(AND(טבלה1013[[#This Row],[הווסת פעיל?]]&lt;&gt;1,B245&lt;&gt;1,B245&lt;&gt;""),IF(OR(טבלה1013[[#This Row],[LengthofCycle]]=F245,F245=29,F245=28),1,0),"")</f>
        <v/>
      </c>
      <c r="AQ244" s="1">
        <v>1</v>
      </c>
      <c r="AR244" s="1">
        <f>COUNTIF(AH:AH,1)</f>
        <v>55</v>
      </c>
      <c r="AS244" s="2">
        <f>AR244/$AR$246</f>
        <v>0.48245614035087719</v>
      </c>
    </row>
    <row r="245" spans="1:50" x14ac:dyDescent="0.25">
      <c r="A245" s="1" t="s">
        <v>65</v>
      </c>
      <c r="B245" s="1">
        <v>11</v>
      </c>
      <c r="C245" s="1">
        <v>1</v>
      </c>
      <c r="D245" s="1">
        <v>1</v>
      </c>
      <c r="E245" s="1">
        <v>0</v>
      </c>
      <c r="F245" s="1">
        <v>31</v>
      </c>
      <c r="G245" s="1">
        <f>טבלה1013[[#This Row],[LengthofCycle]]+1</f>
        <v>32</v>
      </c>
      <c r="H245" s="1" t="str">
        <f>IF(IFERROR(LOOKUP(טבלה1013[[#This Row],[ClientID]],קביעויות[השבוע]),FALSE)=טבלה1013[[#This Row],[ClientID]],1,"")</f>
        <v/>
      </c>
      <c r="I245" s="1" t="str">
        <f>IF(AND(טבלה1013[[#This Row],[CycleNumber]]&gt;1,OR(B246="",טבלה1013[[#This Row],[CycleNumber]]&gt;B244)),IF(OR(AND(טבלה1013[[#This Row],[LengthofCycle]]=28,F244=28),AND(טבלה1013[[#This Row],[LengthofCycle]]=35,F244=35)),1,""),"")</f>
        <v/>
      </c>
      <c r="J245" s="1" t="str">
        <f>IF(AND(טבלה1013[[#This Row],[וסת השבוע]]=1,I244=1,טבלה1013[[#This Row],[CycleNumber]]&gt;B244),1,"")</f>
        <v/>
      </c>
      <c r="K245" s="1" t="str">
        <f>IF(טבלה1013[[#This Row],[CycleNumber]]=1,"",IF(טבלה1013[[#This Row],[וסת השבוע]]=1,0,IF(K244="","",IF(K244=0,IF(טבלה1013[[#This Row],[LengthofCycle]]=28,0,1),IF(K244=1,IF(טבלה1013[[#This Row],[LengthofCycle]]+F244=28*2,0,2),IF(K244=2,IF(טבלה1013[[#This Row],[LengthofCycle]]+F244+F243=28*3,0,3),""))))))</f>
        <v/>
      </c>
      <c r="L245" s="1" t="str">
        <f>IF(טבלה1013[[#This Row],[וסת השבוע]]=1,IF(טבלה1013[[#This Row],[וסת השבוע וההפלגה ביחד]]=1,L244+1,0),IF(AND(טבלה1013[[#This Row],[CycleNumber]]&gt;B244,טבלה1013[[#This Row],[CycleNumber]]&gt;1),IF(טבלה1013[[#This Row],[וסת השבוע פעיל?]]&lt;&gt;"",L244+1,""),""))</f>
        <v/>
      </c>
      <c r="M245" s="1" t="str">
        <f>IF(AND(טבלה1013[[#This Row],[וסת השבוע פעיל?]]&lt;&gt;"",טבלה1013[[#This Row],[CycleNumber]]&lt;B246,B246&lt;&gt;"",טבלה1013[[#This Row],[וסת השבוע פעיל?]]&lt;3),IF(K246=0,IF(AND(טבלה1013[[#This Row],[וסת השבוע פעיל?]]&gt;0,I246=1),0,1),0),"")</f>
        <v/>
      </c>
      <c r="N245" s="1" t="str">
        <f t="shared" si="34"/>
        <v/>
      </c>
      <c r="O245" s="1" t="str">
        <f>IF(AND(טבלה1013[[#This Row],[חיזוי - שבוע]]=1,J246=1),1,"")</f>
        <v/>
      </c>
      <c r="P245" s="1" t="str">
        <f>IF(AND(טבלה1013[[#This Row],[חיזוי טוב עם הפלגה?]]=1,טבלה1013[[#This Row],[וסת קבוע אחרון]]&lt;&gt;28,X244=1),1,"")</f>
        <v/>
      </c>
      <c r="Q245" s="1" t="str">
        <f>IF(AND(טבלה1013[[#This Row],[וסת השבוע פעיל?]]&lt;3,OR(טבלה1013[[#This Row],[CycleNumber]]&gt;B246,B246="")),1,"")</f>
        <v/>
      </c>
      <c r="R245" s="1" t="str">
        <f>IF(טבלה1013[[#This Row],[האישה קבעה וסת שבוע?]]=1,IF(טבלה1013[[#This Row],[וסת השבוע פעיל?]]&lt;3,1,0),"")</f>
        <v/>
      </c>
      <c r="S2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5" s="1">
        <f t="shared" si="35"/>
        <v>0</v>
      </c>
      <c r="U245" s="1">
        <f t="shared" si="36"/>
        <v>0</v>
      </c>
      <c r="V245" s="1">
        <f t="shared" si="37"/>
        <v>0</v>
      </c>
      <c r="W245" s="1">
        <f>IF(טבלה1013[[#This Row],[3 הפלגות זהות]]="","",IF(טבלה1013[[#This Row],[3 הפלגות זהות]]=1,טבלה1013[[#This Row],[LengthofCycle]],W244))</f>
        <v>31</v>
      </c>
      <c r="X245" s="1">
        <f>IF(טבלה1013[[#This Row],[וסת קבוע אחרון]]="","",IF(OR(טבלה1013[[#This Row],[LengthofCycle]]=טבלה1013[[#This Row],[וסת קבוע אחרון]],F244=טבלה1013[[#This Row],[וסת קבוע אחרון]],F243=טבלה1013[[#This Row],[וסת קבוע אחרון]]),1,0))</f>
        <v>1</v>
      </c>
      <c r="Y245" s="1">
        <f>IF(OR(טבלה1013[[#This Row],[הווסת פעיל?]]=0,טבלה1013[[#This Row],[הווסת פעיל?]]=""),"",SUM(Y244,טבלה1013[[#This Row],[הווסת פעיל?]]))</f>
        <v>6</v>
      </c>
      <c r="Z245" s="1">
        <f>IF(AND(טבלה1013[[#This Row],[כמה מחזורים עד עקירה]]&lt;&gt;"",Y246=""),טבלה1013[[#This Row],[כמה מחזורים עד עקירה]],"")</f>
        <v>6</v>
      </c>
      <c r="AA245" s="1" t="str">
        <f>IF(AND(טבלה1013[[#This Row],[הווסת פעיל?]]=1,טבלה1013[[#This Row],[וסת קבוע אחרון]]&lt;&gt;W244),טבלה1013[[#This Row],[וסת קבוע אחרון]],"")</f>
        <v/>
      </c>
      <c r="AB245" s="1" t="str">
        <f>IF(AND(טבלה1013[[#This Row],[הווסת פעיל?]]=1,X244=0,טבלה1013[[#This Row],[וסת קבוע אחרון]]=W244),טבלה1013[[#This Row],[וסת קבוע אחרון]],"")</f>
        <v/>
      </c>
      <c r="AC245" s="1" t="str">
        <f>IF(AND(טבלה1013[[#This Row],[הווסת פעיל?]]=1,X244=0,טבלה1013[[#This Row],[וסת קבוע אחרון]]&lt;&gt;W244),1,"")</f>
        <v/>
      </c>
      <c r="AD245" s="1">
        <f>IF(AND(טבלה1013[[#This Row],[הווסת פעיל?]]&lt;&gt;"",B246=1),טבלה1013[[#This Row],[CycleNumber]],"")</f>
        <v>11</v>
      </c>
      <c r="AE245" s="1" t="str">
        <f>IF(AND(טבלה1013[[#This Row],[הווסת פעיל?]]&lt;&gt;"",X244=""),טבלה1013[[#This Row],[CycleNumber]],"")</f>
        <v/>
      </c>
      <c r="AF245" s="1" t="str">
        <f>IF(B246=1,"",IF(טבלה1013[[#This Row],[הווסת פעיל?]]=1,IF(טבלה1013[[#This Row],[וסת קבוע אחרון]]=F246,1,0),""))</f>
        <v/>
      </c>
      <c r="AG245" s="1" t="str">
        <f>IF(B246=1,"",IF(טבלה1013[[#This Row],[הווסת פעיל?]]=1,IF(OR(טבלה1013[[#This Row],[וסת קבוע אחרון]]=F246,F246=טבלה1013[[#This Row],[LengthofCycle]]),1,0),""))</f>
        <v/>
      </c>
      <c r="AH245" s="1" t="str">
        <f>IF(B246=1,"",IF(טבלה1013[[#This Row],[הווסת פעיל?]]=1,IF(OR(טבלה1013[[#This Row],[וסת קבוע אחרון]]=F246,F246=טבלה1013[[#This Row],[LengthofCycle]],AND(טבלה1013[[#This Row],[LengthofCycle]]&lt;&gt;טבלה1013[[#This Row],[וסת קבוע אחרון]],OR(F246=28,F246=29))),1,0),""))</f>
        <v/>
      </c>
      <c r="AI245" s="1">
        <f>IF(AND(טבלה1013[[#This Row],[הווסת פעיל?]]=1,B246=1),1,"")</f>
        <v>1</v>
      </c>
      <c r="AJ245" s="4" t="str">
        <f>IF(AND(טבלה1013[[#This Row],[הווסת פעיל?]]&lt;&gt;1,B246&lt;&gt;1,B246&lt;&gt;""),IF(טבלה1013[[#This Row],[LengthofCycle]]=F246,1,0),"")</f>
        <v/>
      </c>
      <c r="AK245" s="4" t="str">
        <f>IF(AND(טבלה1013[[#This Row],[הווסת פעיל?]]&lt;&gt;1,B246&lt;&gt;1,B246&lt;&gt;""),IF(OR(טבלה1013[[#This Row],[LengthofCycle]]=F246,F246=29),1,0),"")</f>
        <v/>
      </c>
      <c r="AL245" s="4" t="str">
        <f>IF(AND(טבלה1013[[#This Row],[הווסת פעיל?]]&lt;&gt;1,B246&lt;&gt;1,B246&lt;&gt;""),IF(OR(טבלה1013[[#This Row],[LengthofCycle]]=F246,F246=29,F246=28),1,0),"")</f>
        <v/>
      </c>
      <c r="AQ245" s="1">
        <v>0</v>
      </c>
      <c r="AR245" s="1">
        <f>COUNTIF(AH:AH,0)</f>
        <v>59</v>
      </c>
      <c r="AS245" s="2">
        <f>AR245/$AR$246</f>
        <v>0.51754385964912286</v>
      </c>
      <c r="AW245" s="1" t="s">
        <v>67</v>
      </c>
      <c r="AX245" s="1">
        <f>SUM(AA:AA)</f>
        <v>641</v>
      </c>
    </row>
    <row r="246" spans="1:50" x14ac:dyDescent="0.25">
      <c r="A246" s="1" t="s">
        <v>72</v>
      </c>
      <c r="B246" s="1">
        <v>1</v>
      </c>
      <c r="C246" s="1">
        <v>1</v>
      </c>
      <c r="D246" s="1">
        <v>1</v>
      </c>
      <c r="E246" s="1">
        <v>0</v>
      </c>
      <c r="F246" s="1">
        <v>25</v>
      </c>
      <c r="G246" s="1">
        <f>טבלה1013[[#This Row],[LengthofCycle]]+1</f>
        <v>26</v>
      </c>
      <c r="H246" s="1" t="str">
        <f>IF(IFERROR(LOOKUP(טבלה1013[[#This Row],[ClientID]],קביעויות[השבוע]),FALSE)=טבלה1013[[#This Row],[ClientID]],1,"")</f>
        <v/>
      </c>
      <c r="I246" s="1" t="str">
        <f>IF(AND(טבלה1013[[#This Row],[CycleNumber]]&gt;1,OR(B247="",טבלה1013[[#This Row],[CycleNumber]]&gt;B245)),IF(OR(AND(טבלה1013[[#This Row],[LengthofCycle]]=28,F245=28),AND(טבלה1013[[#This Row],[LengthofCycle]]=35,F245=35)),1,""),"")</f>
        <v/>
      </c>
      <c r="J246" s="1" t="str">
        <f>IF(AND(טבלה1013[[#This Row],[וסת השבוע]]=1,I245=1,טבלה1013[[#This Row],[CycleNumber]]&gt;B245),1,"")</f>
        <v/>
      </c>
      <c r="K246" s="1" t="str">
        <f>IF(טבלה1013[[#This Row],[CycleNumber]]=1,"",IF(טבלה1013[[#This Row],[וסת השבוע]]=1,0,IF(K245="","",IF(K245=0,IF(טבלה1013[[#This Row],[LengthofCycle]]=28,0,1),IF(K245=1,IF(טבלה1013[[#This Row],[LengthofCycle]]+F245=28*2,0,2),IF(K245=2,IF(טבלה1013[[#This Row],[LengthofCycle]]+F245+F244=28*3,0,3),""))))))</f>
        <v/>
      </c>
      <c r="L246" s="1" t="str">
        <f>IF(טבלה1013[[#This Row],[וסת השבוע]]=1,IF(טבלה1013[[#This Row],[וסת השבוע וההפלגה ביחד]]=1,L245+1,0),IF(AND(טבלה1013[[#This Row],[CycleNumber]]&gt;B245,טבלה1013[[#This Row],[CycleNumber]]&gt;1),IF(טבלה1013[[#This Row],[וסת השבוע פעיל?]]&lt;&gt;"",L245+1,""),""))</f>
        <v/>
      </c>
      <c r="M246" s="1" t="str">
        <f>IF(AND(טבלה1013[[#This Row],[וסת השבוע פעיל?]]&lt;&gt;"",טבלה1013[[#This Row],[CycleNumber]]&lt;B247,B247&lt;&gt;"",טבלה1013[[#This Row],[וסת השבוע פעיל?]]&lt;3),IF(K247=0,IF(AND(טבלה1013[[#This Row],[וסת השבוע פעיל?]]&gt;0,I247=1),0,1),0),"")</f>
        <v/>
      </c>
      <c r="N246" s="1" t="str">
        <f t="shared" si="34"/>
        <v/>
      </c>
      <c r="O246" s="1" t="str">
        <f>IF(AND(טבלה1013[[#This Row],[חיזוי - שבוע]]=1,J247=1),1,"")</f>
        <v/>
      </c>
      <c r="P246" s="1" t="str">
        <f>IF(AND(טבלה1013[[#This Row],[חיזוי טוב עם הפלגה?]]=1,טבלה1013[[#This Row],[וסת קבוע אחרון]]&lt;&gt;28,X245=1),1,"")</f>
        <v/>
      </c>
      <c r="Q246" s="1" t="str">
        <f>IF(AND(טבלה1013[[#This Row],[וסת השבוע פעיל?]]&lt;3,OR(טבלה1013[[#This Row],[CycleNumber]]&gt;B247,B247="")),1,"")</f>
        <v/>
      </c>
      <c r="R246" s="1" t="str">
        <f>IF(טבלה1013[[#This Row],[האישה קבעה וסת שבוע?]]=1,IF(טבלה1013[[#This Row],[וסת השבוע פעיל?]]&lt;3,1,0),"")</f>
        <v/>
      </c>
      <c r="S2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6" s="1" t="str">
        <f t="shared" si="35"/>
        <v/>
      </c>
      <c r="U246" s="1" t="str">
        <f t="shared" si="36"/>
        <v/>
      </c>
      <c r="V246" s="1" t="str">
        <f t="shared" si="37"/>
        <v/>
      </c>
      <c r="W246" s="1" t="str">
        <f>IF(טבלה1013[[#This Row],[3 הפלגות זהות]]="","",IF(טבלה1013[[#This Row],[3 הפלגות זהות]]=1,טבלה1013[[#This Row],[LengthofCycle]],W245))</f>
        <v/>
      </c>
      <c r="Y246" s="1" t="str">
        <f>IF(OR(טבלה1013[[#This Row],[הווסת פעיל?]]=0,טבלה1013[[#This Row],[הווסת פעיל?]]=""),"",SUM(Y245,טבלה1013[[#This Row],[הווסת פעיל?]]))</f>
        <v/>
      </c>
      <c r="Z246" s="1" t="str">
        <f>IF(AND(טבלה1013[[#This Row],[כמה מחזורים עד עקירה]]&lt;&gt;"",Y247=""),טבלה1013[[#This Row],[כמה מחזורים עד עקירה]],"")</f>
        <v/>
      </c>
      <c r="AA246" s="1" t="str">
        <f>IF(AND(טבלה1013[[#This Row],[הווסת פעיל?]]=1,טבלה1013[[#This Row],[וסת קבוע אחרון]]&lt;&gt;W245),טבלה1013[[#This Row],[וסת קבוע אחרון]],"")</f>
        <v/>
      </c>
      <c r="AB246" s="1" t="str">
        <f>IF(AND(טבלה1013[[#This Row],[הווסת פעיל?]]=1,X245=0,טבלה1013[[#This Row],[וסת קבוע אחרון]]=W245),טבלה1013[[#This Row],[וסת קבוע אחרון]],"")</f>
        <v/>
      </c>
      <c r="AC246" s="1" t="str">
        <f>IF(AND(טבלה1013[[#This Row],[הווסת פעיל?]]=1,X245=0,טבלה1013[[#This Row],[וסת קבוע אחרון]]&lt;&gt;W245),1,"")</f>
        <v/>
      </c>
      <c r="AD246" s="1" t="str">
        <f>IF(AND(טבלה1013[[#This Row],[הווסת פעיל?]]&lt;&gt;"",B247=1),טבלה1013[[#This Row],[CycleNumber]],"")</f>
        <v/>
      </c>
      <c r="AE246" s="1" t="str">
        <f>IF(AND(טבלה1013[[#This Row],[הווסת פעיל?]]&lt;&gt;"",X245=""),טבלה1013[[#This Row],[CycleNumber]],"")</f>
        <v/>
      </c>
      <c r="AF246" s="1" t="str">
        <f>IF(B247=1,"",IF(טבלה1013[[#This Row],[הווסת פעיל?]]=1,IF(טבלה1013[[#This Row],[וסת קבוע אחרון]]=F247,1,0),""))</f>
        <v/>
      </c>
      <c r="AG246" s="1" t="str">
        <f>IF(B247=1,"",IF(טבלה1013[[#This Row],[הווסת פעיל?]]=1,IF(OR(טבלה1013[[#This Row],[וסת קבוע אחרון]]=F247,F247=טבלה1013[[#This Row],[LengthofCycle]]),1,0),""))</f>
        <v/>
      </c>
      <c r="AH246" s="1" t="str">
        <f>IF(B247=1,"",IF(טבלה1013[[#This Row],[הווסת פעיל?]]=1,IF(OR(טבלה1013[[#This Row],[וסת קבוע אחרון]]=F247,F247=טבלה1013[[#This Row],[LengthofCycle]],AND(טבלה1013[[#This Row],[LengthofCycle]]&lt;&gt;טבלה1013[[#This Row],[וסת קבוע אחרון]],OR(F247=28,F247=29))),1,0),""))</f>
        <v/>
      </c>
      <c r="AI246" s="1" t="str">
        <f>IF(AND(טבלה1013[[#This Row],[הווסת פעיל?]]=1,B247=1),1,"")</f>
        <v/>
      </c>
      <c r="AJ246" s="4">
        <f>IF(AND(טבלה1013[[#This Row],[הווסת פעיל?]]&lt;&gt;1,B247&lt;&gt;1,B247&lt;&gt;""),IF(טבלה1013[[#This Row],[LengthofCycle]]=F247,1,0),"")</f>
        <v>0</v>
      </c>
      <c r="AK246" s="4">
        <f>IF(AND(טבלה1013[[#This Row],[הווסת פעיל?]]&lt;&gt;1,B247&lt;&gt;1,B247&lt;&gt;""),IF(OR(טבלה1013[[#This Row],[LengthofCycle]]=F247,F247=29),1,0),"")</f>
        <v>0</v>
      </c>
      <c r="AL246" s="4">
        <f>IF(AND(טבלה1013[[#This Row],[הווסת פעיל?]]&lt;&gt;1,B247&lt;&gt;1,B247&lt;&gt;""),IF(OR(טבלה1013[[#This Row],[LengthofCycle]]=F247,F247=29,F247=28),1,0),"")</f>
        <v>0</v>
      </c>
      <c r="AQ246" s="1" t="s">
        <v>48</v>
      </c>
      <c r="AR246" s="1">
        <f>SUM(AR244:AR245)</f>
        <v>114</v>
      </c>
      <c r="AW246" s="1" t="s">
        <v>68</v>
      </c>
      <c r="AX246" s="1">
        <f>COUNT(Z:Z)</f>
        <v>31</v>
      </c>
    </row>
    <row r="247" spans="1:50" x14ac:dyDescent="0.25">
      <c r="A247" s="1" t="s">
        <v>72</v>
      </c>
      <c r="B247" s="1">
        <v>2</v>
      </c>
      <c r="C247" s="1">
        <v>1</v>
      </c>
      <c r="D247" s="1">
        <v>1</v>
      </c>
      <c r="E247" s="1">
        <v>0</v>
      </c>
      <c r="F247" s="1">
        <v>27</v>
      </c>
      <c r="G247" s="1">
        <f>טבלה1013[[#This Row],[LengthofCycle]]+1</f>
        <v>28</v>
      </c>
      <c r="H247" s="1" t="str">
        <f>IF(IFERROR(LOOKUP(טבלה1013[[#This Row],[ClientID]],קביעויות[השבוע]),FALSE)=טבלה1013[[#This Row],[ClientID]],1,"")</f>
        <v/>
      </c>
      <c r="I247" s="1" t="str">
        <f>IF(AND(טבלה1013[[#This Row],[CycleNumber]]&gt;1,OR(B248="",טבלה1013[[#This Row],[CycleNumber]]&gt;B246)),IF(OR(AND(טבלה1013[[#This Row],[LengthofCycle]]=28,F246=28),AND(טבלה1013[[#This Row],[LengthofCycle]]=35,F246=35)),1,""),"")</f>
        <v/>
      </c>
      <c r="J247" s="1" t="str">
        <f>IF(AND(טבלה1013[[#This Row],[וסת השבוע]]=1,I246=1,טבלה1013[[#This Row],[CycleNumber]]&gt;B246),1,"")</f>
        <v/>
      </c>
      <c r="K247" s="1" t="str">
        <f>IF(טבלה1013[[#This Row],[CycleNumber]]=1,"",IF(טבלה1013[[#This Row],[וסת השבוע]]=1,0,IF(K246="","",IF(K246=0,IF(טבלה1013[[#This Row],[LengthofCycle]]=28,0,1),IF(K246=1,IF(טבלה1013[[#This Row],[LengthofCycle]]+F246=28*2,0,2),IF(K246=2,IF(טבלה1013[[#This Row],[LengthofCycle]]+F246+F245=28*3,0,3),""))))))</f>
        <v/>
      </c>
      <c r="L247" s="1" t="str">
        <f>IF(טבלה1013[[#This Row],[וסת השבוע]]=1,IF(טבלה1013[[#This Row],[וסת השבוע וההפלגה ביחד]]=1,L246+1,0),IF(AND(טבלה1013[[#This Row],[CycleNumber]]&gt;B246,טבלה1013[[#This Row],[CycleNumber]]&gt;1),IF(טבלה1013[[#This Row],[וסת השבוע פעיל?]]&lt;&gt;"",L246+1,""),""))</f>
        <v/>
      </c>
      <c r="M247" s="1" t="str">
        <f>IF(AND(טבלה1013[[#This Row],[וסת השבוע פעיל?]]&lt;&gt;"",טבלה1013[[#This Row],[CycleNumber]]&lt;B248,B248&lt;&gt;"",טבלה1013[[#This Row],[וסת השבוע פעיל?]]&lt;3),IF(K248=0,IF(AND(טבלה1013[[#This Row],[וסת השבוע פעיל?]]&gt;0,I248=1),0,1),0),"")</f>
        <v/>
      </c>
      <c r="N247" s="1" t="str">
        <f t="shared" si="34"/>
        <v/>
      </c>
      <c r="O247" s="1" t="str">
        <f>IF(AND(טבלה1013[[#This Row],[חיזוי - שבוע]]=1,J248=1),1,"")</f>
        <v/>
      </c>
      <c r="P247" s="1" t="str">
        <f>IF(AND(טבלה1013[[#This Row],[חיזוי טוב עם הפלגה?]]=1,טבלה1013[[#This Row],[וסת קבוע אחרון]]&lt;&gt;28,X246=1),1,"")</f>
        <v/>
      </c>
      <c r="Q247" s="1" t="str">
        <f>IF(AND(טבלה1013[[#This Row],[וסת השבוע פעיל?]]&lt;3,OR(טבלה1013[[#This Row],[CycleNumber]]&gt;B248,B248="")),1,"")</f>
        <v/>
      </c>
      <c r="R247" s="1" t="str">
        <f>IF(טבלה1013[[#This Row],[האישה קבעה וסת שבוע?]]=1,IF(טבלה1013[[#This Row],[וסת השבוע פעיל?]]&lt;3,1,0),"")</f>
        <v/>
      </c>
      <c r="S2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7" s="1" t="str">
        <f t="shared" si="35"/>
        <v/>
      </c>
      <c r="U247" s="1" t="str">
        <f t="shared" si="36"/>
        <v/>
      </c>
      <c r="V247" s="1" t="str">
        <f t="shared" si="37"/>
        <v/>
      </c>
      <c r="W247" s="1" t="str">
        <f>IF(טבלה1013[[#This Row],[3 הפלגות זהות]]="","",IF(טבלה1013[[#This Row],[3 הפלגות זהות]]=1,טבלה1013[[#This Row],[LengthofCycle]],W246))</f>
        <v/>
      </c>
      <c r="Y247" s="1" t="str">
        <f>IF(OR(טבלה1013[[#This Row],[הווסת פעיל?]]=0,טבלה1013[[#This Row],[הווסת פעיל?]]=""),"",SUM(Y246,טבלה1013[[#This Row],[הווסת פעיל?]]))</f>
        <v/>
      </c>
      <c r="Z247" s="1" t="str">
        <f>IF(AND(טבלה1013[[#This Row],[כמה מחזורים עד עקירה]]&lt;&gt;"",Y248=""),טבלה1013[[#This Row],[כמה מחזורים עד עקירה]],"")</f>
        <v/>
      </c>
      <c r="AA247" s="1" t="str">
        <f>IF(AND(טבלה1013[[#This Row],[הווסת פעיל?]]=1,טבלה1013[[#This Row],[וסת קבוע אחרון]]&lt;&gt;W246),טבלה1013[[#This Row],[וסת קבוע אחרון]],"")</f>
        <v/>
      </c>
      <c r="AB247" s="1" t="str">
        <f>IF(AND(טבלה1013[[#This Row],[הווסת פעיל?]]=1,X246=0,טבלה1013[[#This Row],[וסת קבוע אחרון]]=W246),טבלה1013[[#This Row],[וסת קבוע אחרון]],"")</f>
        <v/>
      </c>
      <c r="AC247" s="1" t="str">
        <f>IF(AND(טבלה1013[[#This Row],[הווסת פעיל?]]=1,X246=0,טבלה1013[[#This Row],[וסת קבוע אחרון]]&lt;&gt;W246),1,"")</f>
        <v/>
      </c>
      <c r="AD247" s="1" t="str">
        <f>IF(AND(טבלה1013[[#This Row],[הווסת פעיל?]]&lt;&gt;"",B248=1),טבלה1013[[#This Row],[CycleNumber]],"")</f>
        <v/>
      </c>
      <c r="AE247" s="1" t="str">
        <f>IF(AND(טבלה1013[[#This Row],[הווסת פעיל?]]&lt;&gt;"",X246=""),טבלה1013[[#This Row],[CycleNumber]],"")</f>
        <v/>
      </c>
      <c r="AF247" s="1" t="str">
        <f>IF(B248=1,"",IF(טבלה1013[[#This Row],[הווסת פעיל?]]=1,IF(טבלה1013[[#This Row],[וסת קבוע אחרון]]=F248,1,0),""))</f>
        <v/>
      </c>
      <c r="AG247" s="1" t="str">
        <f>IF(B248=1,"",IF(טבלה1013[[#This Row],[הווסת פעיל?]]=1,IF(OR(טבלה1013[[#This Row],[וסת קבוע אחרון]]=F248,F248=טבלה1013[[#This Row],[LengthofCycle]]),1,0),""))</f>
        <v/>
      </c>
      <c r="AH247" s="1" t="str">
        <f>IF(B248=1,"",IF(טבלה1013[[#This Row],[הווסת פעיל?]]=1,IF(OR(טבלה1013[[#This Row],[וסת קבוע אחרון]]=F248,F248=טבלה1013[[#This Row],[LengthofCycle]],AND(טבלה1013[[#This Row],[LengthofCycle]]&lt;&gt;טבלה1013[[#This Row],[וסת קבוע אחרון]],OR(F248=28,F248=29))),1,0),""))</f>
        <v/>
      </c>
      <c r="AI247" s="1" t="str">
        <f>IF(AND(טבלה1013[[#This Row],[הווסת פעיל?]]=1,B248=1),1,"")</f>
        <v/>
      </c>
      <c r="AJ247" s="4">
        <f>IF(AND(טבלה1013[[#This Row],[הווסת פעיל?]]&lt;&gt;1,B248&lt;&gt;1,B248&lt;&gt;""),IF(טבלה1013[[#This Row],[LengthofCycle]]=F248,1,0),"")</f>
        <v>0</v>
      </c>
      <c r="AK247" s="4">
        <f>IF(AND(טבלה1013[[#This Row],[הווסת פעיל?]]&lt;&gt;1,B248&lt;&gt;1,B248&lt;&gt;""),IF(OR(טבלה1013[[#This Row],[LengthofCycle]]=F248,F248=29),1,0),"")</f>
        <v>0</v>
      </c>
      <c r="AL247" s="4">
        <f>IF(AND(טבלה1013[[#This Row],[הווסת פעיל?]]&lt;&gt;1,B248&lt;&gt;1,B248&lt;&gt;""),IF(OR(טבלה1013[[#This Row],[LengthofCycle]]=F248,F248=29,F248=28),1,0),"")</f>
        <v>0</v>
      </c>
      <c r="AW247" s="1" t="s">
        <v>69</v>
      </c>
      <c r="AX247" s="1">
        <f>AX75-AX246</f>
        <v>136</v>
      </c>
    </row>
    <row r="248" spans="1:50" x14ac:dyDescent="0.25">
      <c r="A248" s="1" t="s">
        <v>72</v>
      </c>
      <c r="B248" s="1">
        <v>3</v>
      </c>
      <c r="C248" s="1">
        <v>1</v>
      </c>
      <c r="D248" s="1">
        <v>1</v>
      </c>
      <c r="E248" s="1">
        <v>0</v>
      </c>
      <c r="F248" s="1">
        <v>25</v>
      </c>
      <c r="G248" s="1">
        <f>טבלה1013[[#This Row],[LengthofCycle]]+1</f>
        <v>26</v>
      </c>
      <c r="H248" s="1" t="str">
        <f>IF(IFERROR(LOOKUP(טבלה1013[[#This Row],[ClientID]],קביעויות[השבוע]),FALSE)=טבלה1013[[#This Row],[ClientID]],1,"")</f>
        <v/>
      </c>
      <c r="I248" s="1" t="str">
        <f>IF(AND(טבלה1013[[#This Row],[CycleNumber]]&gt;1,OR(B249="",טבלה1013[[#This Row],[CycleNumber]]&gt;B247)),IF(OR(AND(טבלה1013[[#This Row],[LengthofCycle]]=28,F247=28),AND(טבלה1013[[#This Row],[LengthofCycle]]=35,F247=35)),1,""),"")</f>
        <v/>
      </c>
      <c r="J248" s="1" t="str">
        <f>IF(AND(טבלה1013[[#This Row],[וסת השבוע]]=1,I247=1,טבלה1013[[#This Row],[CycleNumber]]&gt;B247),1,"")</f>
        <v/>
      </c>
      <c r="K248" s="1" t="str">
        <f>IF(טבלה1013[[#This Row],[CycleNumber]]=1,"",IF(טבלה1013[[#This Row],[וסת השבוע]]=1,0,IF(K247="","",IF(K247=0,IF(טבלה1013[[#This Row],[LengthofCycle]]=28,0,1),IF(K247=1,IF(טבלה1013[[#This Row],[LengthofCycle]]+F247=28*2,0,2),IF(K247=2,IF(טבלה1013[[#This Row],[LengthofCycle]]+F247+F246=28*3,0,3),""))))))</f>
        <v/>
      </c>
      <c r="L248" s="1" t="str">
        <f>IF(טבלה1013[[#This Row],[וסת השבוע]]=1,IF(טבלה1013[[#This Row],[וסת השבוע וההפלגה ביחד]]=1,L247+1,0),IF(AND(טבלה1013[[#This Row],[CycleNumber]]&gt;B247,טבלה1013[[#This Row],[CycleNumber]]&gt;1),IF(טבלה1013[[#This Row],[וסת השבוע פעיל?]]&lt;&gt;"",L247+1,""),""))</f>
        <v/>
      </c>
      <c r="M248" s="1" t="str">
        <f>IF(AND(טבלה1013[[#This Row],[וסת השבוע פעיל?]]&lt;&gt;"",טבלה1013[[#This Row],[CycleNumber]]&lt;B249,B249&lt;&gt;"",טבלה1013[[#This Row],[וסת השבוע פעיל?]]&lt;3),IF(K249=0,IF(AND(טבלה1013[[#This Row],[וסת השבוע פעיל?]]&gt;0,I249=1),0,1),0),"")</f>
        <v/>
      </c>
      <c r="N248" s="1" t="str">
        <f t="shared" si="34"/>
        <v/>
      </c>
      <c r="O248" s="1" t="str">
        <f>IF(AND(טבלה1013[[#This Row],[חיזוי - שבוע]]=1,J249=1),1,"")</f>
        <v/>
      </c>
      <c r="P248" s="1" t="str">
        <f>IF(AND(טבלה1013[[#This Row],[חיזוי טוב עם הפלגה?]]=1,טבלה1013[[#This Row],[וסת קבוע אחרון]]&lt;&gt;28,X247=1),1,"")</f>
        <v/>
      </c>
      <c r="Q248" s="1" t="str">
        <f>IF(AND(טבלה1013[[#This Row],[וסת השבוע פעיל?]]&lt;3,OR(טבלה1013[[#This Row],[CycleNumber]]&gt;B249,B249="")),1,"")</f>
        <v/>
      </c>
      <c r="R248" s="1" t="str">
        <f>IF(טבלה1013[[#This Row],[האישה קבעה וסת שבוע?]]=1,IF(טבלה1013[[#This Row],[וסת השבוע פעיל?]]&lt;3,1,0),"")</f>
        <v/>
      </c>
      <c r="S2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8" s="1">
        <f t="shared" si="35"/>
        <v>0</v>
      </c>
      <c r="U248" s="1" t="str">
        <f t="shared" si="36"/>
        <v/>
      </c>
      <c r="V248" s="1" t="str">
        <f t="shared" si="37"/>
        <v/>
      </c>
      <c r="W248" s="1" t="str">
        <f>IF(טבלה1013[[#This Row],[3 הפלגות זהות]]="","",IF(טבלה1013[[#This Row],[3 הפלגות זהות]]=1,טבלה1013[[#This Row],[LengthofCycle]],W247))</f>
        <v/>
      </c>
      <c r="Y248" s="1" t="str">
        <f>IF(OR(טבלה1013[[#This Row],[הווסת פעיל?]]=0,טבלה1013[[#This Row],[הווסת פעיל?]]=""),"",SUM(Y247,טבלה1013[[#This Row],[הווסת פעיל?]]))</f>
        <v/>
      </c>
      <c r="Z248" s="1" t="str">
        <f>IF(AND(טבלה1013[[#This Row],[כמה מחזורים עד עקירה]]&lt;&gt;"",Y249=""),טבלה1013[[#This Row],[כמה מחזורים עד עקירה]],"")</f>
        <v/>
      </c>
      <c r="AA248" s="1" t="str">
        <f>IF(AND(טבלה1013[[#This Row],[הווסת פעיל?]]=1,טבלה1013[[#This Row],[וסת קבוע אחרון]]&lt;&gt;W247),טבלה1013[[#This Row],[וסת קבוע אחרון]],"")</f>
        <v/>
      </c>
      <c r="AB248" s="1" t="str">
        <f>IF(AND(טבלה1013[[#This Row],[הווסת פעיל?]]=1,X247=0,טבלה1013[[#This Row],[וסת קבוע אחרון]]=W247),טבלה1013[[#This Row],[וסת קבוע אחרון]],"")</f>
        <v/>
      </c>
      <c r="AC248" s="1" t="str">
        <f>IF(AND(טבלה1013[[#This Row],[הווסת פעיל?]]=1,X247=0,טבלה1013[[#This Row],[וסת קבוע אחרון]]&lt;&gt;W247),1,"")</f>
        <v/>
      </c>
      <c r="AD248" s="1" t="str">
        <f>IF(AND(טבלה1013[[#This Row],[הווסת פעיל?]]&lt;&gt;"",B249=1),טבלה1013[[#This Row],[CycleNumber]],"")</f>
        <v/>
      </c>
      <c r="AE248" s="1" t="str">
        <f>IF(AND(טבלה1013[[#This Row],[הווסת פעיל?]]&lt;&gt;"",X247=""),טבלה1013[[#This Row],[CycleNumber]],"")</f>
        <v/>
      </c>
      <c r="AF248" s="1" t="str">
        <f>IF(B249=1,"",IF(טבלה1013[[#This Row],[הווסת פעיל?]]=1,IF(טבלה1013[[#This Row],[וסת קבוע אחרון]]=F249,1,0),""))</f>
        <v/>
      </c>
      <c r="AG248" s="1" t="str">
        <f>IF(B249=1,"",IF(טבלה1013[[#This Row],[הווסת פעיל?]]=1,IF(OR(טבלה1013[[#This Row],[וסת קבוע אחרון]]=F249,F249=טבלה1013[[#This Row],[LengthofCycle]]),1,0),""))</f>
        <v/>
      </c>
      <c r="AH248" s="1" t="str">
        <f>IF(B249=1,"",IF(טבלה1013[[#This Row],[הווסת פעיל?]]=1,IF(OR(טבלה1013[[#This Row],[וסת קבוע אחרון]]=F249,F249=טבלה1013[[#This Row],[LengthofCycle]],AND(טבלה1013[[#This Row],[LengthofCycle]]&lt;&gt;טבלה1013[[#This Row],[וסת קבוע אחרון]],OR(F249=28,F249=29))),1,0),""))</f>
        <v/>
      </c>
      <c r="AI248" s="1" t="str">
        <f>IF(AND(טבלה1013[[#This Row],[הווסת פעיל?]]=1,B249=1),1,"")</f>
        <v/>
      </c>
      <c r="AJ248" s="4">
        <f>IF(AND(טבלה1013[[#This Row],[הווסת פעיל?]]&lt;&gt;1,B249&lt;&gt;1,B249&lt;&gt;""),IF(טבלה1013[[#This Row],[LengthofCycle]]=F249,1,0),"")</f>
        <v>0</v>
      </c>
      <c r="AK248" s="4">
        <f>IF(AND(טבלה1013[[#This Row],[הווסת פעיל?]]&lt;&gt;1,B249&lt;&gt;1,B249&lt;&gt;""),IF(OR(טבלה1013[[#This Row],[LengthofCycle]]=F249,F249=29),1,0),"")</f>
        <v>0</v>
      </c>
      <c r="AL248" s="4">
        <f>IF(AND(טבלה1013[[#This Row],[הווסת פעיל?]]&lt;&gt;1,B249&lt;&gt;1,B249&lt;&gt;""),IF(OR(טבלה1013[[#This Row],[LengthofCycle]]=F249,F249=29,F249=28),1,0),"")</f>
        <v>0</v>
      </c>
      <c r="AQ248" s="1" t="s">
        <v>70</v>
      </c>
      <c r="AX248" s="1">
        <f>COUNT(Y:Y)</f>
        <v>127</v>
      </c>
    </row>
    <row r="249" spans="1:50" x14ac:dyDescent="0.25">
      <c r="A249" s="1" t="s">
        <v>72</v>
      </c>
      <c r="B249" s="1">
        <v>4</v>
      </c>
      <c r="C249" s="1">
        <v>1</v>
      </c>
      <c r="D249" s="1">
        <v>1</v>
      </c>
      <c r="E249" s="1">
        <v>0</v>
      </c>
      <c r="F249" s="1">
        <v>24</v>
      </c>
      <c r="G249" s="1">
        <f>טבלה1013[[#This Row],[LengthofCycle]]+1</f>
        <v>25</v>
      </c>
      <c r="H249" s="1" t="str">
        <f>IF(IFERROR(LOOKUP(טבלה1013[[#This Row],[ClientID]],קביעויות[השבוע]),FALSE)=טבלה1013[[#This Row],[ClientID]],1,"")</f>
        <v/>
      </c>
      <c r="I249" s="1" t="str">
        <f>IF(AND(טבלה1013[[#This Row],[CycleNumber]]&gt;1,OR(B250="",טבלה1013[[#This Row],[CycleNumber]]&gt;B248)),IF(OR(AND(טבלה1013[[#This Row],[LengthofCycle]]=28,F248=28),AND(טבלה1013[[#This Row],[LengthofCycle]]=35,F248=35)),1,""),"")</f>
        <v/>
      </c>
      <c r="J249" s="1" t="str">
        <f>IF(AND(טבלה1013[[#This Row],[וסת השבוע]]=1,I248=1,טבלה1013[[#This Row],[CycleNumber]]&gt;B248),1,"")</f>
        <v/>
      </c>
      <c r="K249" s="1" t="str">
        <f>IF(טבלה1013[[#This Row],[CycleNumber]]=1,"",IF(טבלה1013[[#This Row],[וסת השבוע]]=1,0,IF(K248="","",IF(K248=0,IF(טבלה1013[[#This Row],[LengthofCycle]]=28,0,1),IF(K248=1,IF(טבלה1013[[#This Row],[LengthofCycle]]+F248=28*2,0,2),IF(K248=2,IF(טבלה1013[[#This Row],[LengthofCycle]]+F248+F247=28*3,0,3),""))))))</f>
        <v/>
      </c>
      <c r="L249" s="1" t="str">
        <f>IF(טבלה1013[[#This Row],[וסת השבוע]]=1,IF(טבלה1013[[#This Row],[וסת השבוע וההפלגה ביחד]]=1,L248+1,0),IF(AND(טבלה1013[[#This Row],[CycleNumber]]&gt;B248,טבלה1013[[#This Row],[CycleNumber]]&gt;1),IF(טבלה1013[[#This Row],[וסת השבוע פעיל?]]&lt;&gt;"",L248+1,""),""))</f>
        <v/>
      </c>
      <c r="M249" s="1" t="str">
        <f>IF(AND(טבלה1013[[#This Row],[וסת השבוע פעיל?]]&lt;&gt;"",טבלה1013[[#This Row],[CycleNumber]]&lt;B250,B250&lt;&gt;"",טבלה1013[[#This Row],[וסת השבוע פעיל?]]&lt;3),IF(K250=0,IF(AND(טבלה1013[[#This Row],[וסת השבוע פעיל?]]&gt;0,I250=1),0,1),0),"")</f>
        <v/>
      </c>
      <c r="N249" s="1" t="str">
        <f t="shared" si="34"/>
        <v/>
      </c>
      <c r="O249" s="1" t="str">
        <f>IF(AND(טבלה1013[[#This Row],[חיזוי - שבוע]]=1,J250=1),1,"")</f>
        <v/>
      </c>
      <c r="P249" s="1" t="str">
        <f>IF(AND(טבלה1013[[#This Row],[חיזוי טוב עם הפלגה?]]=1,טבלה1013[[#This Row],[וסת קבוע אחרון]]&lt;&gt;28,X248=1),1,"")</f>
        <v/>
      </c>
      <c r="Q249" s="1" t="str">
        <f>IF(AND(טבלה1013[[#This Row],[וסת השבוע פעיל?]]&lt;3,OR(טבלה1013[[#This Row],[CycleNumber]]&gt;B250,B250="")),1,"")</f>
        <v/>
      </c>
      <c r="R249" s="1" t="str">
        <f>IF(טבלה1013[[#This Row],[האישה קבעה וסת שבוע?]]=1,IF(טבלה1013[[#This Row],[וסת השבוע פעיל?]]&lt;3,1,0),"")</f>
        <v/>
      </c>
      <c r="S2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49" s="1">
        <f t="shared" si="35"/>
        <v>0</v>
      </c>
      <c r="U249" s="1">
        <f t="shared" si="36"/>
        <v>0</v>
      </c>
      <c r="V249" s="1" t="str">
        <f t="shared" si="37"/>
        <v/>
      </c>
      <c r="W249" s="1" t="str">
        <f>IF(טבלה1013[[#This Row],[3 הפלגות זהות]]="","",IF(טבלה1013[[#This Row],[3 הפלגות זהות]]=1,טבלה1013[[#This Row],[LengthofCycle]],W248))</f>
        <v/>
      </c>
      <c r="Y249" s="1" t="str">
        <f>IF(OR(טבלה1013[[#This Row],[הווסת פעיל?]]=0,טבלה1013[[#This Row],[הווסת פעיל?]]=""),"",SUM(Y248,טבלה1013[[#This Row],[הווסת פעיל?]]))</f>
        <v/>
      </c>
      <c r="Z249" s="1" t="str">
        <f>IF(AND(טבלה1013[[#This Row],[כמה מחזורים עד עקירה]]&lt;&gt;"",Y250=""),טבלה1013[[#This Row],[כמה מחזורים עד עקירה]],"")</f>
        <v/>
      </c>
      <c r="AA249" s="1" t="str">
        <f>IF(AND(טבלה1013[[#This Row],[הווסת פעיל?]]=1,טבלה1013[[#This Row],[וסת קבוע אחרון]]&lt;&gt;W248),טבלה1013[[#This Row],[וסת קבוע אחרון]],"")</f>
        <v/>
      </c>
      <c r="AB249" s="1" t="str">
        <f>IF(AND(טבלה1013[[#This Row],[הווסת פעיל?]]=1,X248=0,טבלה1013[[#This Row],[וסת קבוע אחרון]]=W248),טבלה1013[[#This Row],[וסת קבוע אחרון]],"")</f>
        <v/>
      </c>
      <c r="AC249" s="1" t="str">
        <f>IF(AND(טבלה1013[[#This Row],[הווסת פעיל?]]=1,X248=0,טבלה1013[[#This Row],[וסת קבוע אחרון]]&lt;&gt;W248),1,"")</f>
        <v/>
      </c>
      <c r="AD249" s="1" t="str">
        <f>IF(AND(טבלה1013[[#This Row],[הווסת פעיל?]]&lt;&gt;"",B250=1),טבלה1013[[#This Row],[CycleNumber]],"")</f>
        <v/>
      </c>
      <c r="AE249" s="1" t="str">
        <f>IF(AND(טבלה1013[[#This Row],[הווסת פעיל?]]&lt;&gt;"",X248=""),טבלה1013[[#This Row],[CycleNumber]],"")</f>
        <v/>
      </c>
      <c r="AF249" s="1" t="str">
        <f>IF(B250=1,"",IF(טבלה1013[[#This Row],[הווסת פעיל?]]=1,IF(טבלה1013[[#This Row],[וסת קבוע אחרון]]=F250,1,0),""))</f>
        <v/>
      </c>
      <c r="AG249" s="1" t="str">
        <f>IF(B250=1,"",IF(טבלה1013[[#This Row],[הווסת פעיל?]]=1,IF(OR(טבלה1013[[#This Row],[וסת קבוע אחרון]]=F250,F250=טבלה1013[[#This Row],[LengthofCycle]]),1,0),""))</f>
        <v/>
      </c>
      <c r="AH249" s="1" t="str">
        <f>IF(B250=1,"",IF(טבלה1013[[#This Row],[הווסת פעיל?]]=1,IF(OR(טבלה1013[[#This Row],[וסת קבוע אחרון]]=F250,F250=טבלה1013[[#This Row],[LengthofCycle]],AND(טבלה1013[[#This Row],[LengthofCycle]]&lt;&gt;טבלה1013[[#This Row],[וסת קבוע אחרון]],OR(F250=28,F250=29))),1,0),""))</f>
        <v/>
      </c>
      <c r="AI249" s="1" t="str">
        <f>IF(AND(טבלה1013[[#This Row],[הווסת פעיל?]]=1,B250=1),1,"")</f>
        <v/>
      </c>
      <c r="AJ249" s="4">
        <f>IF(AND(טבלה1013[[#This Row],[הווסת פעיל?]]&lt;&gt;1,B250&lt;&gt;1,B250&lt;&gt;""),IF(טבלה1013[[#This Row],[LengthofCycle]]=F250,1,0),"")</f>
        <v>0</v>
      </c>
      <c r="AK249" s="4">
        <f>IF(AND(טבלה1013[[#This Row],[הווסת פעיל?]]&lt;&gt;1,B250&lt;&gt;1,B250&lt;&gt;""),IF(OR(טבלה1013[[#This Row],[LengthofCycle]]=F250,F250=29),1,0),"")</f>
        <v>0</v>
      </c>
      <c r="AL249" s="4">
        <f>IF(AND(טבלה1013[[#This Row],[הווסת פעיל?]]&lt;&gt;1,B250&lt;&gt;1,B250&lt;&gt;""),IF(OR(טבלה1013[[#This Row],[LengthofCycle]]=F250,F250=29,F250=28),1,0),"")</f>
        <v>1</v>
      </c>
      <c r="AQ249" s="1">
        <v>1</v>
      </c>
      <c r="AR249" s="1">
        <f>COUNTIF(AI:AI,1)</f>
        <v>13</v>
      </c>
      <c r="AS249" s="2">
        <f>AR249/$AR$251</f>
        <v>1</v>
      </c>
    </row>
    <row r="250" spans="1:50" x14ac:dyDescent="0.25">
      <c r="A250" s="1" t="s">
        <v>72</v>
      </c>
      <c r="B250" s="1">
        <v>5</v>
      </c>
      <c r="C250" s="1">
        <v>1</v>
      </c>
      <c r="D250" s="1">
        <v>1</v>
      </c>
      <c r="E250" s="1">
        <v>0</v>
      </c>
      <c r="F250" s="1">
        <v>28</v>
      </c>
      <c r="G250" s="1">
        <f>טבלה1013[[#This Row],[LengthofCycle]]+1</f>
        <v>29</v>
      </c>
      <c r="H250" s="1" t="str">
        <f>IF(IFERROR(LOOKUP(טבלה1013[[#This Row],[ClientID]],קביעויות[השבוע]),FALSE)=טבלה1013[[#This Row],[ClientID]],1,"")</f>
        <v/>
      </c>
      <c r="I250" s="1" t="str">
        <f>IF(AND(טבלה1013[[#This Row],[CycleNumber]]&gt;1,OR(B251="",טבלה1013[[#This Row],[CycleNumber]]&gt;B249)),IF(OR(AND(טבלה1013[[#This Row],[LengthofCycle]]=28,F249=28),AND(טבלה1013[[#This Row],[LengthofCycle]]=35,F249=35)),1,""),"")</f>
        <v/>
      </c>
      <c r="J250" s="1" t="str">
        <f>IF(AND(טבלה1013[[#This Row],[וסת השבוע]]=1,I249=1,טבלה1013[[#This Row],[CycleNumber]]&gt;B249),1,"")</f>
        <v/>
      </c>
      <c r="K250" s="1" t="str">
        <f>IF(טבלה1013[[#This Row],[CycleNumber]]=1,"",IF(טבלה1013[[#This Row],[וסת השבוע]]=1,0,IF(K249="","",IF(K249=0,IF(טבלה1013[[#This Row],[LengthofCycle]]=28,0,1),IF(K249=1,IF(טבלה1013[[#This Row],[LengthofCycle]]+F249=28*2,0,2),IF(K249=2,IF(טבלה1013[[#This Row],[LengthofCycle]]+F249+F248=28*3,0,3),""))))))</f>
        <v/>
      </c>
      <c r="L250" s="1" t="str">
        <f>IF(טבלה1013[[#This Row],[וסת השבוע]]=1,IF(טבלה1013[[#This Row],[וסת השבוע וההפלגה ביחד]]=1,L249+1,0),IF(AND(טבלה1013[[#This Row],[CycleNumber]]&gt;B249,טבלה1013[[#This Row],[CycleNumber]]&gt;1),IF(טבלה1013[[#This Row],[וסת השבוע פעיל?]]&lt;&gt;"",L249+1,""),""))</f>
        <v/>
      </c>
      <c r="M250" s="1" t="str">
        <f>IF(AND(טבלה1013[[#This Row],[וסת השבוע פעיל?]]&lt;&gt;"",טבלה1013[[#This Row],[CycleNumber]]&lt;B251,B251&lt;&gt;"",טבלה1013[[#This Row],[וסת השבוע פעיל?]]&lt;3),IF(K251=0,IF(AND(טבלה1013[[#This Row],[וסת השבוע פעיל?]]&gt;0,I251=1),0,1),0),"")</f>
        <v/>
      </c>
      <c r="N250" s="1" t="str">
        <f t="shared" si="34"/>
        <v/>
      </c>
      <c r="O250" s="1" t="str">
        <f>IF(AND(טבלה1013[[#This Row],[חיזוי - שבוע]]=1,J251=1),1,"")</f>
        <v/>
      </c>
      <c r="P250" s="1" t="str">
        <f>IF(AND(טבלה1013[[#This Row],[חיזוי טוב עם הפלגה?]]=1,טבלה1013[[#This Row],[וסת קבוע אחרון]]&lt;&gt;28,X249=1),1,"")</f>
        <v/>
      </c>
      <c r="Q250" s="1" t="str">
        <f>IF(AND(טבלה1013[[#This Row],[וסת השבוע פעיל?]]&lt;3,OR(טבלה1013[[#This Row],[CycleNumber]]&gt;B251,B251="")),1,"")</f>
        <v/>
      </c>
      <c r="R250" s="1" t="str">
        <f>IF(טבלה1013[[#This Row],[האישה קבעה וסת שבוע?]]=1,IF(טבלה1013[[#This Row],[וסת השבוע פעיל?]]&lt;3,1,0),"")</f>
        <v/>
      </c>
      <c r="S2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0" s="1">
        <f t="shared" si="35"/>
        <v>0</v>
      </c>
      <c r="U250" s="1">
        <f t="shared" si="36"/>
        <v>0</v>
      </c>
      <c r="V250" s="1">
        <f t="shared" si="37"/>
        <v>0</v>
      </c>
      <c r="W250" s="1" t="str">
        <f>IF(טבלה1013[[#This Row],[3 הפלגות זהות]]="","",IF(טבלה1013[[#This Row],[3 הפלגות זהות]]=1,טבלה1013[[#This Row],[LengthofCycle]],W249))</f>
        <v/>
      </c>
      <c r="Y250" s="1" t="str">
        <f>IF(OR(טבלה1013[[#This Row],[הווסת פעיל?]]=0,טבלה1013[[#This Row],[הווסת פעיל?]]=""),"",SUM(Y249,טבלה1013[[#This Row],[הווסת פעיל?]]))</f>
        <v/>
      </c>
      <c r="Z250" s="1" t="str">
        <f>IF(AND(טבלה1013[[#This Row],[כמה מחזורים עד עקירה]]&lt;&gt;"",Y251=""),טבלה1013[[#This Row],[כמה מחזורים עד עקירה]],"")</f>
        <v/>
      </c>
      <c r="AA250" s="1" t="str">
        <f>IF(AND(טבלה1013[[#This Row],[הווסת פעיל?]]=1,טבלה1013[[#This Row],[וסת קבוע אחרון]]&lt;&gt;W249),טבלה1013[[#This Row],[וסת קבוע אחרון]],"")</f>
        <v/>
      </c>
      <c r="AB250" s="1" t="str">
        <f>IF(AND(טבלה1013[[#This Row],[הווסת פעיל?]]=1,X249=0,טבלה1013[[#This Row],[וסת קבוע אחרון]]=W249),טבלה1013[[#This Row],[וסת קבוע אחרון]],"")</f>
        <v/>
      </c>
      <c r="AC250" s="1" t="str">
        <f>IF(AND(טבלה1013[[#This Row],[הווסת פעיל?]]=1,X249=0,טבלה1013[[#This Row],[וסת קבוע אחרון]]&lt;&gt;W249),1,"")</f>
        <v/>
      </c>
      <c r="AD250" s="1" t="str">
        <f>IF(AND(טבלה1013[[#This Row],[הווסת פעיל?]]&lt;&gt;"",B251=1),טבלה1013[[#This Row],[CycleNumber]],"")</f>
        <v/>
      </c>
      <c r="AE250" s="1" t="str">
        <f>IF(AND(טבלה1013[[#This Row],[הווסת פעיל?]]&lt;&gt;"",X249=""),טבלה1013[[#This Row],[CycleNumber]],"")</f>
        <v/>
      </c>
      <c r="AF250" s="1" t="str">
        <f>IF(B251=1,"",IF(טבלה1013[[#This Row],[הווסת פעיל?]]=1,IF(טבלה1013[[#This Row],[וסת קבוע אחרון]]=F251,1,0),""))</f>
        <v/>
      </c>
      <c r="AG250" s="1" t="str">
        <f>IF(B251=1,"",IF(טבלה1013[[#This Row],[הווסת פעיל?]]=1,IF(OR(טבלה1013[[#This Row],[וסת קבוע אחרון]]=F251,F251=טבלה1013[[#This Row],[LengthofCycle]]),1,0),""))</f>
        <v/>
      </c>
      <c r="AH250" s="1" t="str">
        <f>IF(B251=1,"",IF(טבלה1013[[#This Row],[הווסת פעיל?]]=1,IF(OR(טבלה1013[[#This Row],[וסת קבוע אחרון]]=F251,F251=טבלה1013[[#This Row],[LengthofCycle]],AND(טבלה1013[[#This Row],[LengthofCycle]]&lt;&gt;טבלה1013[[#This Row],[וסת קבוע אחרון]],OR(F251=28,F251=29))),1,0),""))</f>
        <v/>
      </c>
      <c r="AI250" s="1" t="str">
        <f>IF(AND(טבלה1013[[#This Row],[הווסת פעיל?]]=1,B251=1),1,"")</f>
        <v/>
      </c>
      <c r="AJ250" s="4" t="str">
        <f>IF(AND(טבלה1013[[#This Row],[הווסת פעיל?]]&lt;&gt;1,B251&lt;&gt;1,B251&lt;&gt;""),IF(טבלה1013[[#This Row],[LengthofCycle]]=F251,1,0),"")</f>
        <v/>
      </c>
      <c r="AK250" s="4" t="str">
        <f>IF(AND(טבלה1013[[#This Row],[הווסת פעיל?]]&lt;&gt;1,B251&lt;&gt;1,B251&lt;&gt;""),IF(OR(טבלה1013[[#This Row],[LengthofCycle]]=F251,F251=29),1,0),"")</f>
        <v/>
      </c>
      <c r="AL250" s="4" t="str">
        <f>IF(AND(טבלה1013[[#This Row],[הווסת פעיל?]]&lt;&gt;1,B251&lt;&gt;1,B251&lt;&gt;""),IF(OR(טבלה1013[[#This Row],[LengthofCycle]]=F251,F251=29,F251=28),1,0),"")</f>
        <v/>
      </c>
      <c r="AQ250" s="1">
        <v>0</v>
      </c>
      <c r="AR250" s="1">
        <f>COUNTIF(AI:AI,0)</f>
        <v>0</v>
      </c>
      <c r="AS250" s="2">
        <f>AR250/$AR$251</f>
        <v>0</v>
      </c>
    </row>
    <row r="251" spans="1:50" x14ac:dyDescent="0.25">
      <c r="A251" s="1" t="s">
        <v>73</v>
      </c>
      <c r="B251" s="1">
        <v>1</v>
      </c>
      <c r="C251" s="1">
        <v>0</v>
      </c>
      <c r="D251" s="1">
        <v>1</v>
      </c>
      <c r="E251" s="1">
        <v>0</v>
      </c>
      <c r="F251" s="1">
        <v>26</v>
      </c>
      <c r="G251" s="1">
        <f>טבלה1013[[#This Row],[LengthofCycle]]+1</f>
        <v>27</v>
      </c>
      <c r="H251" s="1">
        <f>IF(IFERROR(LOOKUP(טבלה1013[[#This Row],[ClientID]],קביעויות[השבוע]),FALSE)=טבלה1013[[#This Row],[ClientID]],1,"")</f>
        <v>1</v>
      </c>
      <c r="I251" s="1" t="str">
        <f>IF(AND(טבלה1013[[#This Row],[CycleNumber]]&gt;1,OR(B252="",טבלה1013[[#This Row],[CycleNumber]]&gt;B250)),IF(OR(AND(טבלה1013[[#This Row],[LengthofCycle]]=28,F250=28),AND(טבלה1013[[#This Row],[LengthofCycle]]=35,F250=35)),1,""),"")</f>
        <v/>
      </c>
      <c r="J251" s="1" t="str">
        <f>IF(AND(טבלה1013[[#This Row],[וסת השבוע]]=1,I250=1,טבלה1013[[#This Row],[CycleNumber]]&gt;B250),1,"")</f>
        <v/>
      </c>
      <c r="K251" s="1" t="str">
        <f>IF(טבלה1013[[#This Row],[CycleNumber]]=1,"",IF(טבלה1013[[#This Row],[וסת השבוע]]=1,0,IF(K250="","",IF(K250=0,IF(טבלה1013[[#This Row],[LengthofCycle]]=28,0,1),IF(K250=1,IF(טבלה1013[[#This Row],[LengthofCycle]]+F250=28*2,0,2),IF(K250=2,IF(טבלה1013[[#This Row],[LengthofCycle]]+F250+F249=28*3,0,3),""))))))</f>
        <v/>
      </c>
      <c r="L251" s="1" t="str">
        <f>IF(טבלה1013[[#This Row],[וסת השבוע]]=1,IF(טבלה1013[[#This Row],[וסת השבוע וההפלגה ביחד]]=1,L250+1,0),IF(AND(טבלה1013[[#This Row],[CycleNumber]]&gt;B250,טבלה1013[[#This Row],[CycleNumber]]&gt;1),IF(טבלה1013[[#This Row],[וסת השבוע פעיל?]]&lt;&gt;"",L250+1,""),""))</f>
        <v/>
      </c>
      <c r="M251" s="1" t="str">
        <f>IF(AND(טבלה1013[[#This Row],[וסת השבוע פעיל?]]&lt;&gt;"",טבלה1013[[#This Row],[CycleNumber]]&lt;B252,B252&lt;&gt;"",טבלה1013[[#This Row],[וסת השבוע פעיל?]]&lt;3),IF(K252=0,IF(AND(טבלה1013[[#This Row],[וסת השבוע פעיל?]]&gt;0,I252=1),0,1),0),"")</f>
        <v/>
      </c>
      <c r="N251" s="1" t="str">
        <f t="shared" si="34"/>
        <v/>
      </c>
      <c r="O251" s="1" t="str">
        <f>IF(AND(טבלה1013[[#This Row],[חיזוי - שבוע]]=1,J252=1),1,"")</f>
        <v/>
      </c>
      <c r="P251" s="1" t="str">
        <f>IF(AND(טבלה1013[[#This Row],[חיזוי טוב עם הפלגה?]]=1,טבלה1013[[#This Row],[וסת קבוע אחרון]]&lt;&gt;28,X250=1),1,"")</f>
        <v/>
      </c>
      <c r="Q251" s="1" t="str">
        <f>IF(AND(טבלה1013[[#This Row],[וסת השבוע פעיל?]]&lt;3,OR(טבלה1013[[#This Row],[CycleNumber]]&gt;B252,B252="")),1,"")</f>
        <v/>
      </c>
      <c r="R251" s="1">
        <f>IF(טבלה1013[[#This Row],[האישה קבעה וסת שבוע?]]=1,IF(טבלה1013[[#This Row],[וסת השבוע פעיל?]]&lt;3,1,0),"")</f>
        <v>0</v>
      </c>
      <c r="S2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1" s="1" t="str">
        <f t="shared" si="35"/>
        <v/>
      </c>
      <c r="U251" s="1" t="str">
        <f t="shared" si="36"/>
        <v/>
      </c>
      <c r="V251" s="1" t="str">
        <f t="shared" si="37"/>
        <v/>
      </c>
      <c r="W251" s="1" t="str">
        <f>IF(טבלה1013[[#This Row],[3 הפלגות זהות]]="","",IF(טבלה1013[[#This Row],[3 הפלגות זהות]]=1,טבלה1013[[#This Row],[LengthofCycle]],W250))</f>
        <v/>
      </c>
      <c r="X251" s="1" t="str">
        <f>IF(טבלה1013[[#This Row],[וסת קבוע אחרון]]="","",IF(OR(טבלה1013[[#This Row],[LengthofCycle]]=טבלה1013[[#This Row],[וסת קבוע אחרון]],F250=טבלה1013[[#This Row],[וסת קבוע אחרון]],F249=טבלה1013[[#This Row],[וסת קבוע אחרון]]),1,0))</f>
        <v/>
      </c>
      <c r="Y251" s="1" t="str">
        <f>IF(OR(טבלה1013[[#This Row],[הווסת פעיל?]]=0,טבלה1013[[#This Row],[הווסת פעיל?]]=""),"",SUM(Y250,טבלה1013[[#This Row],[הווסת פעיל?]]))</f>
        <v/>
      </c>
      <c r="Z251" s="1" t="str">
        <f>IF(AND(טבלה1013[[#This Row],[כמה מחזורים עד עקירה]]&lt;&gt;"",Y252=""),טבלה1013[[#This Row],[כמה מחזורים עד עקירה]],"")</f>
        <v/>
      </c>
      <c r="AA251" s="1" t="str">
        <f>IF(AND(טבלה1013[[#This Row],[הווסת פעיל?]]=1,טבלה1013[[#This Row],[וסת קבוע אחרון]]&lt;&gt;W250),טבלה1013[[#This Row],[וסת קבוע אחרון]],"")</f>
        <v/>
      </c>
      <c r="AB251" s="1" t="str">
        <f>IF(AND(טבלה1013[[#This Row],[הווסת פעיל?]]=1,X250=0,טבלה1013[[#This Row],[וסת קבוע אחרון]]=W250),טבלה1013[[#This Row],[וסת קבוע אחרון]],"")</f>
        <v/>
      </c>
      <c r="AC251" s="1" t="str">
        <f>IF(AND(טבלה1013[[#This Row],[הווסת פעיל?]]=1,X250=0,טבלה1013[[#This Row],[וסת קבוע אחרון]]&lt;&gt;W250),1,"")</f>
        <v/>
      </c>
      <c r="AD251" s="1" t="str">
        <f>IF(AND(טבלה1013[[#This Row],[הווסת פעיל?]]&lt;&gt;"",B252=1),טבלה1013[[#This Row],[CycleNumber]],"")</f>
        <v/>
      </c>
      <c r="AE251" s="1" t="str">
        <f>IF(AND(טבלה1013[[#This Row],[הווסת פעיל?]]&lt;&gt;"",X250=""),טבלה1013[[#This Row],[CycleNumber]],"")</f>
        <v/>
      </c>
      <c r="AF251" s="1" t="str">
        <f>IF(B252=1,"",IF(טבלה1013[[#This Row],[הווסת פעיל?]]=1,IF(טבלה1013[[#This Row],[וסת קבוע אחרון]]=F252,1,0),""))</f>
        <v/>
      </c>
      <c r="AG251" s="1" t="str">
        <f>IF(B252=1,"",IF(טבלה1013[[#This Row],[הווסת פעיל?]]=1,IF(OR(טבלה1013[[#This Row],[וסת קבוע אחרון]]=F252,F252=טבלה1013[[#This Row],[LengthofCycle]]),1,0),""))</f>
        <v/>
      </c>
      <c r="AH251" s="1" t="str">
        <f>IF(B252=1,"",IF(טבלה1013[[#This Row],[הווסת פעיל?]]=1,IF(OR(טבלה1013[[#This Row],[וסת קבוע אחרון]]=F252,F252=טבלה1013[[#This Row],[LengthofCycle]],AND(טבלה1013[[#This Row],[LengthofCycle]]&lt;&gt;טבלה1013[[#This Row],[וסת קבוע אחרון]],OR(F252=28,F252=29))),1,0),""))</f>
        <v/>
      </c>
      <c r="AI251" s="1" t="str">
        <f>IF(AND(טבלה1013[[#This Row],[הווסת פעיל?]]=1,B252=1),1,"")</f>
        <v/>
      </c>
      <c r="AJ251" s="4">
        <f>IF(AND(טבלה1013[[#This Row],[הווסת פעיל?]]&lt;&gt;1,B252&lt;&gt;1,B252&lt;&gt;""),IF(טבלה1013[[#This Row],[LengthofCycle]]=F252,1,0),"")</f>
        <v>1</v>
      </c>
      <c r="AK251" s="4">
        <f>IF(AND(טבלה1013[[#This Row],[הווסת פעיל?]]&lt;&gt;1,B252&lt;&gt;1,B252&lt;&gt;""),IF(OR(טבלה1013[[#This Row],[LengthofCycle]]=F252,F252=29),1,0),"")</f>
        <v>1</v>
      </c>
      <c r="AL251" s="4">
        <f>IF(AND(טבלה1013[[#This Row],[הווסת פעיל?]]&lt;&gt;1,B252&lt;&gt;1,B252&lt;&gt;""),IF(OR(טבלה1013[[#This Row],[LengthofCycle]]=F252,F252=29,F252=28),1,0),"")</f>
        <v>1</v>
      </c>
      <c r="AQ251" s="1" t="s">
        <v>48</v>
      </c>
      <c r="AR251" s="1">
        <f>SUM(AR249:AR250)</f>
        <v>13</v>
      </c>
    </row>
    <row r="252" spans="1:50" x14ac:dyDescent="0.25">
      <c r="A252" s="1" t="s">
        <v>73</v>
      </c>
      <c r="B252" s="1">
        <v>2</v>
      </c>
      <c r="C252" s="1">
        <v>0</v>
      </c>
      <c r="D252" s="1">
        <v>1</v>
      </c>
      <c r="E252" s="1">
        <v>0</v>
      </c>
      <c r="F252" s="1">
        <v>26</v>
      </c>
      <c r="G252" s="1">
        <f>טבלה1013[[#This Row],[LengthofCycle]]+1</f>
        <v>27</v>
      </c>
      <c r="H252" s="1">
        <f>IF(IFERROR(LOOKUP(טבלה1013[[#This Row],[ClientID]],קביעויות[השבוע]),FALSE)=טבלה1013[[#This Row],[ClientID]],1,"")</f>
        <v>1</v>
      </c>
      <c r="I252" s="1" t="str">
        <f>IF(AND(טבלה1013[[#This Row],[CycleNumber]]&gt;1,OR(B253="",טבלה1013[[#This Row],[CycleNumber]]&gt;B251)),IF(OR(AND(טבלה1013[[#This Row],[LengthofCycle]]=28,F251=28),AND(טבלה1013[[#This Row],[LengthofCycle]]=35,F251=35)),1,""),"")</f>
        <v/>
      </c>
      <c r="J252" s="1" t="str">
        <f>IF(AND(טבלה1013[[#This Row],[וסת השבוע]]=1,I251=1,טבלה1013[[#This Row],[CycleNumber]]&gt;B251),1,"")</f>
        <v/>
      </c>
      <c r="K252" s="1" t="str">
        <f>IF(טבלה1013[[#This Row],[CycleNumber]]=1,"",IF(טבלה1013[[#This Row],[וסת השבוע]]=1,0,IF(K251="","",IF(K251=0,IF(טבלה1013[[#This Row],[LengthofCycle]]=28,0,1),IF(K251=1,IF(טבלה1013[[#This Row],[LengthofCycle]]+F251=28*2,0,2),IF(K251=2,IF(טבלה1013[[#This Row],[LengthofCycle]]+F251+F250=28*3,0,3),""))))))</f>
        <v/>
      </c>
      <c r="L252" s="1" t="str">
        <f>IF(טבלה1013[[#This Row],[וסת השבוע]]=1,IF(טבלה1013[[#This Row],[וסת השבוע וההפלגה ביחד]]=1,L251+1,0),IF(AND(טבלה1013[[#This Row],[CycleNumber]]&gt;B251,טבלה1013[[#This Row],[CycleNumber]]&gt;1),IF(טבלה1013[[#This Row],[וסת השבוע פעיל?]]&lt;&gt;"",L251+1,""),""))</f>
        <v/>
      </c>
      <c r="M252" s="1" t="str">
        <f>IF(AND(טבלה1013[[#This Row],[וסת השבוע פעיל?]]&lt;&gt;"",טבלה1013[[#This Row],[CycleNumber]]&lt;B253,B253&lt;&gt;"",טבלה1013[[#This Row],[וסת השבוע פעיל?]]&lt;3),IF(K253=0,IF(AND(טבלה1013[[#This Row],[וסת השבוע פעיל?]]&gt;0,I253=1),0,1),0),"")</f>
        <v/>
      </c>
      <c r="N252" s="1" t="str">
        <f t="shared" si="34"/>
        <v/>
      </c>
      <c r="O252" s="1" t="str">
        <f>IF(AND(טבלה1013[[#This Row],[חיזוי - שבוע]]=1,J253=1),1,"")</f>
        <v/>
      </c>
      <c r="P252" s="1" t="str">
        <f>IF(AND(טבלה1013[[#This Row],[חיזוי טוב עם הפלגה?]]=1,טבלה1013[[#This Row],[וסת קבוע אחרון]]&lt;&gt;28,X251=1),1,"")</f>
        <v/>
      </c>
      <c r="Q252" s="1" t="str">
        <f>IF(AND(טבלה1013[[#This Row],[וסת השבוע פעיל?]]&lt;3,OR(טבלה1013[[#This Row],[CycleNumber]]&gt;B253,B253="")),1,"")</f>
        <v/>
      </c>
      <c r="R252" s="1">
        <f>IF(טבלה1013[[#This Row],[האישה קבעה וסת שבוע?]]=1,IF(טבלה1013[[#This Row],[וסת השבוע פעיל?]]&lt;3,1,0),"")</f>
        <v>0</v>
      </c>
      <c r="S2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2" s="1" t="str">
        <f t="shared" si="35"/>
        <v/>
      </c>
      <c r="U252" s="1" t="str">
        <f t="shared" si="36"/>
        <v/>
      </c>
      <c r="V252" s="1" t="str">
        <f t="shared" si="37"/>
        <v/>
      </c>
      <c r="W252" s="1" t="str">
        <f>IF(טבלה1013[[#This Row],[3 הפלגות זהות]]="","",IF(טבלה1013[[#This Row],[3 הפלגות זהות]]=1,טבלה1013[[#This Row],[LengthofCycle]],W251))</f>
        <v/>
      </c>
      <c r="X252" s="1" t="str">
        <f>IF(טבלה1013[[#This Row],[וסת קבוע אחרון]]="","",IF(OR(טבלה1013[[#This Row],[LengthofCycle]]=טבלה1013[[#This Row],[וסת קבוע אחרון]],F251=טבלה1013[[#This Row],[וסת קבוע אחרון]],F250=טבלה1013[[#This Row],[וסת קבוע אחרון]]),1,0))</f>
        <v/>
      </c>
      <c r="Y252" s="1" t="str">
        <f>IF(OR(טבלה1013[[#This Row],[הווסת פעיל?]]=0,טבלה1013[[#This Row],[הווסת פעיל?]]=""),"",SUM(Y251,טבלה1013[[#This Row],[הווסת פעיל?]]))</f>
        <v/>
      </c>
      <c r="Z252" s="1" t="str">
        <f>IF(AND(טבלה1013[[#This Row],[כמה מחזורים עד עקירה]]&lt;&gt;"",Y253=""),טבלה1013[[#This Row],[כמה מחזורים עד עקירה]],"")</f>
        <v/>
      </c>
      <c r="AA252" s="1" t="str">
        <f>IF(AND(טבלה1013[[#This Row],[הווסת פעיל?]]=1,טבלה1013[[#This Row],[וסת קבוע אחרון]]&lt;&gt;W251),טבלה1013[[#This Row],[וסת קבוע אחרון]],"")</f>
        <v/>
      </c>
      <c r="AB252" s="1" t="str">
        <f>IF(AND(טבלה1013[[#This Row],[הווסת פעיל?]]=1,X251=0,טבלה1013[[#This Row],[וסת קבוע אחרון]]=W251),טבלה1013[[#This Row],[וסת קבוע אחרון]],"")</f>
        <v/>
      </c>
      <c r="AC252" s="1" t="str">
        <f>IF(AND(טבלה1013[[#This Row],[הווסת פעיל?]]=1,X251=0,טבלה1013[[#This Row],[וסת קבוע אחרון]]&lt;&gt;W251),1,"")</f>
        <v/>
      </c>
      <c r="AD252" s="1" t="str">
        <f>IF(AND(טבלה1013[[#This Row],[הווסת פעיל?]]&lt;&gt;"",B253=1),טבלה1013[[#This Row],[CycleNumber]],"")</f>
        <v/>
      </c>
      <c r="AE252" s="1" t="str">
        <f>IF(AND(טבלה1013[[#This Row],[הווסת פעיל?]]&lt;&gt;"",X251=""),טבלה1013[[#This Row],[CycleNumber]],"")</f>
        <v/>
      </c>
      <c r="AF252" s="1" t="str">
        <f>IF(B253=1,"",IF(טבלה1013[[#This Row],[הווסת פעיל?]]=1,IF(טבלה1013[[#This Row],[וסת קבוע אחרון]]=F253,1,0),""))</f>
        <v/>
      </c>
      <c r="AG252" s="1" t="str">
        <f>IF(B253=1,"",IF(טבלה1013[[#This Row],[הווסת פעיל?]]=1,IF(OR(טבלה1013[[#This Row],[וסת קבוע אחרון]]=F253,F253=טבלה1013[[#This Row],[LengthofCycle]]),1,0),""))</f>
        <v/>
      </c>
      <c r="AH252" s="1" t="str">
        <f>IF(B253=1,"",IF(טבלה1013[[#This Row],[הווסת פעיל?]]=1,IF(OR(טבלה1013[[#This Row],[וסת קבוע אחרון]]=F253,F253=טבלה1013[[#This Row],[LengthofCycle]],AND(טבלה1013[[#This Row],[LengthofCycle]]&lt;&gt;טבלה1013[[#This Row],[וסת קבוע אחרון]],OR(F253=28,F253=29))),1,0),""))</f>
        <v/>
      </c>
      <c r="AI252" s="1" t="str">
        <f>IF(AND(טבלה1013[[#This Row],[הווסת פעיל?]]=1,B253=1),1,"")</f>
        <v/>
      </c>
      <c r="AJ252" s="4">
        <f>IF(AND(טבלה1013[[#This Row],[הווסת פעיל?]]&lt;&gt;1,B253&lt;&gt;1,B253&lt;&gt;""),IF(טבלה1013[[#This Row],[LengthofCycle]]=F253,1,0),"")</f>
        <v>1</v>
      </c>
      <c r="AK252" s="4">
        <f>IF(AND(טבלה1013[[#This Row],[הווסת פעיל?]]&lt;&gt;1,B253&lt;&gt;1,B253&lt;&gt;""),IF(OR(טבלה1013[[#This Row],[LengthofCycle]]=F253,F253=29),1,0),"")</f>
        <v>1</v>
      </c>
      <c r="AL252" s="4">
        <f>IF(AND(טבלה1013[[#This Row],[הווסת פעיל?]]&lt;&gt;1,B253&lt;&gt;1,B253&lt;&gt;""),IF(OR(טבלה1013[[#This Row],[LengthofCycle]]=F253,F253=29,F253=28),1,0),"")</f>
        <v>1</v>
      </c>
    </row>
    <row r="253" spans="1:50" x14ac:dyDescent="0.25">
      <c r="A253" s="1" t="s">
        <v>73</v>
      </c>
      <c r="B253" s="1">
        <v>3</v>
      </c>
      <c r="C253" s="1">
        <v>0</v>
      </c>
      <c r="D253" s="1">
        <v>1</v>
      </c>
      <c r="E253" s="1">
        <v>0</v>
      </c>
      <c r="F253" s="1">
        <v>26</v>
      </c>
      <c r="G253" s="1">
        <f>טבלה1013[[#This Row],[LengthofCycle]]+1</f>
        <v>27</v>
      </c>
      <c r="H253" s="1">
        <f>IF(IFERROR(LOOKUP(טבלה1013[[#This Row],[ClientID]],קביעויות[השבוע]),FALSE)=טבלה1013[[#This Row],[ClientID]],1,"")</f>
        <v>1</v>
      </c>
      <c r="I253" s="1" t="str">
        <f>IF(AND(טבלה1013[[#This Row],[CycleNumber]]&gt;1,OR(B254="",טבלה1013[[#This Row],[CycleNumber]]&gt;B252)),IF(OR(AND(טבלה1013[[#This Row],[LengthofCycle]]=28,F252=28),AND(טבלה1013[[#This Row],[LengthofCycle]]=35,F252=35)),1,""),"")</f>
        <v/>
      </c>
      <c r="J253" s="1" t="str">
        <f>IF(AND(טבלה1013[[#This Row],[וסת השבוע]]=1,I252=1,טבלה1013[[#This Row],[CycleNumber]]&gt;B252),1,"")</f>
        <v/>
      </c>
      <c r="K253" s="1" t="str">
        <f>IF(טבלה1013[[#This Row],[CycleNumber]]=1,"",IF(טבלה1013[[#This Row],[וסת השבוע]]=1,0,IF(K252="","",IF(K252=0,IF(טבלה1013[[#This Row],[LengthofCycle]]=28,0,1),IF(K252=1,IF(טבלה1013[[#This Row],[LengthofCycle]]+F252=28*2,0,2),IF(K252=2,IF(טבלה1013[[#This Row],[LengthofCycle]]+F252+F251=28*3,0,3),""))))))</f>
        <v/>
      </c>
      <c r="L253" s="1" t="str">
        <f>IF(טבלה1013[[#This Row],[וסת השבוע]]=1,IF(טבלה1013[[#This Row],[וסת השבוע וההפלגה ביחד]]=1,L252+1,0),IF(AND(טבלה1013[[#This Row],[CycleNumber]]&gt;B252,טבלה1013[[#This Row],[CycleNumber]]&gt;1),IF(טבלה1013[[#This Row],[וסת השבוע פעיל?]]&lt;&gt;"",L252+1,""),""))</f>
        <v/>
      </c>
      <c r="M253" s="1" t="str">
        <f>IF(AND(טבלה1013[[#This Row],[וסת השבוע פעיל?]]&lt;&gt;"",טבלה1013[[#This Row],[CycleNumber]]&lt;B254,B254&lt;&gt;"",טבלה1013[[#This Row],[וסת השבוע פעיל?]]&lt;3),IF(K254=0,IF(AND(טבלה1013[[#This Row],[וסת השבוע פעיל?]]&gt;0,I254=1),0,1),0),"")</f>
        <v/>
      </c>
      <c r="N253" s="1" t="str">
        <f t="shared" si="34"/>
        <v/>
      </c>
      <c r="O253" s="1" t="str">
        <f>IF(AND(טבלה1013[[#This Row],[חיזוי - שבוע]]=1,J254=1),1,"")</f>
        <v/>
      </c>
      <c r="P253" s="1" t="str">
        <f>IF(AND(טבלה1013[[#This Row],[חיזוי טוב עם הפלגה?]]=1,טבלה1013[[#This Row],[וסת קבוע אחרון]]&lt;&gt;28,X252=1),1,"")</f>
        <v/>
      </c>
      <c r="Q253" s="1" t="str">
        <f>IF(AND(טבלה1013[[#This Row],[וסת השבוע פעיל?]]&lt;3,OR(טבלה1013[[#This Row],[CycleNumber]]&gt;B254,B254="")),1,"")</f>
        <v/>
      </c>
      <c r="R253" s="1">
        <f>IF(טבלה1013[[#This Row],[האישה קבעה וסת שבוע?]]=1,IF(טבלה1013[[#This Row],[וסת השבוע פעיל?]]&lt;3,1,0),"")</f>
        <v>0</v>
      </c>
      <c r="S2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3" s="1">
        <f t="shared" si="35"/>
        <v>1</v>
      </c>
      <c r="U253" s="1" t="str">
        <f t="shared" si="36"/>
        <v/>
      </c>
      <c r="V253" s="1" t="str">
        <f t="shared" si="37"/>
        <v/>
      </c>
      <c r="W253" s="1">
        <f>IF(טבלה1013[[#This Row],[3 הפלגות זהות]]="","",IF(טבלה1013[[#This Row],[3 הפלגות זהות]]=1,טבלה1013[[#This Row],[LengthofCycle]],W252))</f>
        <v>26</v>
      </c>
      <c r="X253" s="1">
        <f>IF(טבלה1013[[#This Row],[וסת קבוע אחרון]]="","",IF(OR(טבלה1013[[#This Row],[LengthofCycle]]=טבלה1013[[#This Row],[וסת קבוע אחרון]],F252=טבלה1013[[#This Row],[וסת קבוע אחרון]],F251=טבלה1013[[#This Row],[וסת קבוע אחרון]]),1,0))</f>
        <v>1</v>
      </c>
      <c r="Y253" s="1">
        <f>IF(OR(טבלה1013[[#This Row],[הווסת פעיל?]]=0,טבלה1013[[#This Row],[הווסת פעיל?]]=""),"",SUM(Y252,טבלה1013[[#This Row],[הווסת פעיל?]]))</f>
        <v>1</v>
      </c>
      <c r="Z253" s="1" t="str">
        <f>IF(AND(טבלה1013[[#This Row],[כמה מחזורים עד עקירה]]&lt;&gt;"",Y254=""),טבלה1013[[#This Row],[כמה מחזורים עד עקירה]],"")</f>
        <v/>
      </c>
      <c r="AA253" s="1">
        <f>IF(AND(טבלה1013[[#This Row],[הווסת פעיל?]]=1,טבלה1013[[#This Row],[וסת קבוע אחרון]]&lt;&gt;W252),טבלה1013[[#This Row],[וסת קבוע אחרון]],"")</f>
        <v>26</v>
      </c>
      <c r="AB253" s="1" t="str">
        <f>IF(AND(טבלה1013[[#This Row],[הווסת פעיל?]]=1,X252=0,טבלה1013[[#This Row],[וסת קבוע אחרון]]=W252),טבלה1013[[#This Row],[וסת קבוע אחרון]],"")</f>
        <v/>
      </c>
      <c r="AC253" s="1" t="str">
        <f>IF(AND(טבלה1013[[#This Row],[הווסת פעיל?]]=1,X252=0,טבלה1013[[#This Row],[וסת קבוע אחרון]]&lt;&gt;W252),1,"")</f>
        <v/>
      </c>
      <c r="AD253" s="1" t="str">
        <f>IF(AND(טבלה1013[[#This Row],[הווסת פעיל?]]&lt;&gt;"",B254=1),טבלה1013[[#This Row],[CycleNumber]],"")</f>
        <v/>
      </c>
      <c r="AE253" s="1">
        <f>IF(AND(טבלה1013[[#This Row],[הווסת פעיל?]]&lt;&gt;"",X252=""),טבלה1013[[#This Row],[CycleNumber]],"")</f>
        <v>3</v>
      </c>
      <c r="AF253" s="1">
        <f>IF(B254=1,"",IF(טבלה1013[[#This Row],[הווסת פעיל?]]=1,IF(טבלה1013[[#This Row],[וסת קבוע אחרון]]=F254,1,0),""))</f>
        <v>0</v>
      </c>
      <c r="AG253" s="1">
        <f>IF(B254=1,"",IF(טבלה1013[[#This Row],[הווסת פעיל?]]=1,IF(OR(טבלה1013[[#This Row],[וסת קבוע אחרון]]=F254,F254=טבלה1013[[#This Row],[LengthofCycle]]),1,0),""))</f>
        <v>0</v>
      </c>
      <c r="AH253" s="1">
        <f>IF(B254=1,"",IF(טבלה1013[[#This Row],[הווסת פעיל?]]=1,IF(OR(טבלה1013[[#This Row],[וסת קבוע אחרון]]=F254,F254=טבלה1013[[#This Row],[LengthofCycle]],AND(טבלה1013[[#This Row],[LengthofCycle]]&lt;&gt;טבלה1013[[#This Row],[וסת קבוע אחרון]],OR(F254=28,F254=29))),1,0),""))</f>
        <v>0</v>
      </c>
      <c r="AI253" s="1" t="str">
        <f>IF(AND(טבלה1013[[#This Row],[הווסת פעיל?]]=1,B254=1),1,"")</f>
        <v/>
      </c>
      <c r="AJ253" s="4" t="str">
        <f>IF(AND(טבלה1013[[#This Row],[הווסת פעיל?]]&lt;&gt;1,B254&lt;&gt;1,B254&lt;&gt;""),IF(טבלה1013[[#This Row],[LengthofCycle]]=F254,1,0),"")</f>
        <v/>
      </c>
      <c r="AK253" s="4" t="str">
        <f>IF(AND(טבלה1013[[#This Row],[הווסת פעיל?]]&lt;&gt;1,B254&lt;&gt;1,B254&lt;&gt;""),IF(OR(טבלה1013[[#This Row],[LengthofCycle]]=F254,F254=29),1,0),"")</f>
        <v/>
      </c>
      <c r="AL253" s="4" t="str">
        <f>IF(AND(טבלה1013[[#This Row],[הווסת פעיל?]]&lt;&gt;1,B254&lt;&gt;1,B254&lt;&gt;""),IF(OR(טבלה1013[[#This Row],[LengthofCycle]]=F254,F254=29,F254=28),1,0),"")</f>
        <v/>
      </c>
      <c r="AQ253" s="1" t="s">
        <v>71</v>
      </c>
    </row>
    <row r="254" spans="1:50" x14ac:dyDescent="0.25">
      <c r="A254" s="1" t="s">
        <v>73</v>
      </c>
      <c r="B254" s="1">
        <v>4</v>
      </c>
      <c r="C254" s="1">
        <v>0</v>
      </c>
      <c r="D254" s="1">
        <v>1</v>
      </c>
      <c r="E254" s="1">
        <v>0</v>
      </c>
      <c r="F254" s="1">
        <v>29</v>
      </c>
      <c r="G254" s="1">
        <f>טבלה1013[[#This Row],[LengthofCycle]]+1</f>
        <v>30</v>
      </c>
      <c r="H254" s="1">
        <f>IF(IFERROR(LOOKUP(טבלה1013[[#This Row],[ClientID]],קביעויות[השבוע]),FALSE)=טבלה1013[[#This Row],[ClientID]],1,"")</f>
        <v>1</v>
      </c>
      <c r="I254" s="1" t="str">
        <f>IF(AND(טבלה1013[[#This Row],[CycleNumber]]&gt;1,OR(B255="",טבלה1013[[#This Row],[CycleNumber]]&gt;B253)),IF(OR(AND(טבלה1013[[#This Row],[LengthofCycle]]=28,F253=28),AND(טבלה1013[[#This Row],[LengthofCycle]]=35,F253=35)),1,""),"")</f>
        <v/>
      </c>
      <c r="J254" s="1" t="str">
        <f>IF(AND(טבלה1013[[#This Row],[וסת השבוע]]=1,I253=1,טבלה1013[[#This Row],[CycleNumber]]&gt;B253),1,"")</f>
        <v/>
      </c>
      <c r="K254" s="1" t="str">
        <f>IF(טבלה1013[[#This Row],[CycleNumber]]=1,"",IF(טבלה1013[[#This Row],[וסת השבוע]]=1,0,IF(K253="","",IF(K253=0,IF(טבלה1013[[#This Row],[LengthofCycle]]=28,0,1),IF(K253=1,IF(טבלה1013[[#This Row],[LengthofCycle]]+F253=28*2,0,2),IF(K253=2,IF(טבלה1013[[#This Row],[LengthofCycle]]+F253+F252=28*3,0,3),""))))))</f>
        <v/>
      </c>
      <c r="L254" s="1" t="str">
        <f>IF(טבלה1013[[#This Row],[וסת השבוע]]=1,IF(טבלה1013[[#This Row],[וסת השבוע וההפלגה ביחד]]=1,L253+1,0),IF(AND(טבלה1013[[#This Row],[CycleNumber]]&gt;B253,טבלה1013[[#This Row],[CycleNumber]]&gt;1),IF(טבלה1013[[#This Row],[וסת השבוע פעיל?]]&lt;&gt;"",L253+1,""),""))</f>
        <v/>
      </c>
      <c r="M254" s="1" t="str">
        <f>IF(AND(טבלה1013[[#This Row],[וסת השבוע פעיל?]]&lt;&gt;"",טבלה1013[[#This Row],[CycleNumber]]&lt;B255,B255&lt;&gt;"",טבלה1013[[#This Row],[וסת השבוע פעיל?]]&lt;3),IF(K255=0,IF(AND(טבלה1013[[#This Row],[וסת השבוע פעיל?]]&gt;0,I255=1),0,1),0),"")</f>
        <v/>
      </c>
      <c r="N254" s="1" t="str">
        <f t="shared" si="34"/>
        <v/>
      </c>
      <c r="O254" s="1" t="str">
        <f>IF(AND(טבלה1013[[#This Row],[חיזוי - שבוע]]=1,J255=1),1,"")</f>
        <v/>
      </c>
      <c r="P254" s="1" t="str">
        <f>IF(AND(טבלה1013[[#This Row],[חיזוי טוב עם הפלגה?]]=1,טבלה1013[[#This Row],[וסת קבוע אחרון]]&lt;&gt;28,X253=1),1,"")</f>
        <v/>
      </c>
      <c r="Q254" s="1" t="str">
        <f>IF(AND(טבלה1013[[#This Row],[וסת השבוע פעיל?]]&lt;3,OR(טבלה1013[[#This Row],[CycleNumber]]&gt;B255,B255="")),1,"")</f>
        <v/>
      </c>
      <c r="R254" s="1">
        <f>IF(טבלה1013[[#This Row],[האישה קבעה וסת שבוע?]]=1,IF(טבלה1013[[#This Row],[וסת השבוע פעיל?]]&lt;3,1,0),"")</f>
        <v>0</v>
      </c>
      <c r="S2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4" s="1">
        <f t="shared" si="35"/>
        <v>0</v>
      </c>
      <c r="U254" s="1">
        <f t="shared" si="36"/>
        <v>0</v>
      </c>
      <c r="V254" s="1" t="str">
        <f t="shared" si="37"/>
        <v/>
      </c>
      <c r="W254" s="1">
        <f>IF(טבלה1013[[#This Row],[3 הפלגות זהות]]="","",IF(טבלה1013[[#This Row],[3 הפלגות זהות]]=1,טבלה1013[[#This Row],[LengthofCycle]],W253))</f>
        <v>26</v>
      </c>
      <c r="X254" s="1">
        <f>IF(טבלה1013[[#This Row],[וסת קבוע אחרון]]="","",IF(OR(טבלה1013[[#This Row],[LengthofCycle]]=טבלה1013[[#This Row],[וסת קבוע אחרון]],F253=טבלה1013[[#This Row],[וסת קבוע אחרון]],F252=טבלה1013[[#This Row],[וסת קבוע אחרון]]),1,0))</f>
        <v>1</v>
      </c>
      <c r="Y254" s="1">
        <f>IF(OR(טבלה1013[[#This Row],[הווסת פעיל?]]=0,טבלה1013[[#This Row],[הווסת פעיל?]]=""),"",SUM(Y253,טבלה1013[[#This Row],[הווסת פעיל?]]))</f>
        <v>2</v>
      </c>
      <c r="Z254" s="1" t="str">
        <f>IF(AND(טבלה1013[[#This Row],[כמה מחזורים עד עקירה]]&lt;&gt;"",Y255=""),טבלה1013[[#This Row],[כמה מחזורים עד עקירה]],"")</f>
        <v/>
      </c>
      <c r="AA254" s="1" t="str">
        <f>IF(AND(טבלה1013[[#This Row],[הווסת פעיל?]]=1,טבלה1013[[#This Row],[וסת קבוע אחרון]]&lt;&gt;W253),טבלה1013[[#This Row],[וסת קבוע אחרון]],"")</f>
        <v/>
      </c>
      <c r="AB254" s="1" t="str">
        <f>IF(AND(טבלה1013[[#This Row],[הווסת פעיל?]]=1,X253=0,טבלה1013[[#This Row],[וסת קבוע אחרון]]=W253),טבלה1013[[#This Row],[וסת קבוע אחרון]],"")</f>
        <v/>
      </c>
      <c r="AC254" s="1" t="str">
        <f>IF(AND(טבלה1013[[#This Row],[הווסת פעיל?]]=1,X253=0,טבלה1013[[#This Row],[וסת קבוע אחרון]]&lt;&gt;W253),1,"")</f>
        <v/>
      </c>
      <c r="AD254" s="1" t="str">
        <f>IF(AND(טבלה1013[[#This Row],[הווסת פעיל?]]&lt;&gt;"",B255=1),טבלה1013[[#This Row],[CycleNumber]],"")</f>
        <v/>
      </c>
      <c r="AE254" s="1" t="str">
        <f>IF(AND(טבלה1013[[#This Row],[הווסת פעיל?]]&lt;&gt;"",X253=""),טבלה1013[[#This Row],[CycleNumber]],"")</f>
        <v/>
      </c>
      <c r="AF254" s="1">
        <f>IF(B255=1,"",IF(טבלה1013[[#This Row],[הווסת פעיל?]]=1,IF(טבלה1013[[#This Row],[וסת קבוע אחרון]]=F255,1,0),""))</f>
        <v>0</v>
      </c>
      <c r="AG254" s="1">
        <f>IF(B255=1,"",IF(טבלה1013[[#This Row],[הווסת פעיל?]]=1,IF(OR(טבלה1013[[#This Row],[וסת קבוע אחרון]]=F255,F255=טבלה1013[[#This Row],[LengthofCycle]]),1,0),""))</f>
        <v>0</v>
      </c>
      <c r="AH254" s="1">
        <f>IF(B255=1,"",IF(טבלה1013[[#This Row],[הווסת פעיל?]]=1,IF(OR(טבלה1013[[#This Row],[וסת קבוע אחרון]]=F255,F255=טבלה1013[[#This Row],[LengthofCycle]],AND(טבלה1013[[#This Row],[LengthofCycle]]&lt;&gt;טבלה1013[[#This Row],[וסת קבוע אחרון]],OR(F255=28,F255=29))),1,0),""))</f>
        <v>1</v>
      </c>
      <c r="AI254" s="1" t="str">
        <f>IF(AND(טבלה1013[[#This Row],[הווסת פעיל?]]=1,B255=1),1,"")</f>
        <v/>
      </c>
      <c r="AJ254" s="4" t="str">
        <f>IF(AND(טבלה1013[[#This Row],[הווסת פעיל?]]&lt;&gt;1,B255&lt;&gt;1,B255&lt;&gt;""),IF(טבלה1013[[#This Row],[LengthofCycle]]=F255,1,0),"")</f>
        <v/>
      </c>
      <c r="AK254" s="4" t="str">
        <f>IF(AND(טבלה1013[[#This Row],[הווסת פעיל?]]&lt;&gt;1,B255&lt;&gt;1,B255&lt;&gt;""),IF(OR(טבלה1013[[#This Row],[LengthofCycle]]=F255,F255=29),1,0),"")</f>
        <v/>
      </c>
      <c r="AL254" s="4" t="str">
        <f>IF(AND(טבלה1013[[#This Row],[הווסת פעיל?]]&lt;&gt;1,B255&lt;&gt;1,B255&lt;&gt;""),IF(OR(טבלה1013[[#This Row],[LengthofCycle]]=F255,F255=29,F255=28),1,0),"")</f>
        <v/>
      </c>
    </row>
    <row r="255" spans="1:50" x14ac:dyDescent="0.25">
      <c r="A255" s="1" t="s">
        <v>73</v>
      </c>
      <c r="B255" s="1">
        <v>5</v>
      </c>
      <c r="C255" s="1">
        <v>0</v>
      </c>
      <c r="D255" s="1">
        <v>1</v>
      </c>
      <c r="E255" s="1">
        <v>0</v>
      </c>
      <c r="F255" s="1">
        <v>28</v>
      </c>
      <c r="G255" s="1">
        <f>טבלה1013[[#This Row],[LengthofCycle]]+1</f>
        <v>29</v>
      </c>
      <c r="H255" s="1">
        <f>IF(IFERROR(LOOKUP(טבלה1013[[#This Row],[ClientID]],קביעויות[השבוע]),FALSE)=טבלה1013[[#This Row],[ClientID]],1,"")</f>
        <v>1</v>
      </c>
      <c r="I255" s="1" t="str">
        <f>IF(AND(טבלה1013[[#This Row],[CycleNumber]]&gt;1,OR(B256="",טבלה1013[[#This Row],[CycleNumber]]&gt;B254)),IF(OR(AND(טבלה1013[[#This Row],[LengthofCycle]]=28,F254=28),AND(טבלה1013[[#This Row],[LengthofCycle]]=35,F254=35)),1,""),"")</f>
        <v/>
      </c>
      <c r="J255" s="1" t="str">
        <f>IF(AND(טבלה1013[[#This Row],[וסת השבוע]]=1,I254=1,טבלה1013[[#This Row],[CycleNumber]]&gt;B254),1,"")</f>
        <v/>
      </c>
      <c r="K255" s="1" t="str">
        <f>IF(טבלה1013[[#This Row],[CycleNumber]]=1,"",IF(טבלה1013[[#This Row],[וסת השבוע]]=1,0,IF(K254="","",IF(K254=0,IF(טבלה1013[[#This Row],[LengthofCycle]]=28,0,1),IF(K254=1,IF(טבלה1013[[#This Row],[LengthofCycle]]+F254=28*2,0,2),IF(K254=2,IF(טבלה1013[[#This Row],[LengthofCycle]]+F254+F253=28*3,0,3),""))))))</f>
        <v/>
      </c>
      <c r="L255" s="1" t="str">
        <f>IF(טבלה1013[[#This Row],[וסת השבוע]]=1,IF(טבלה1013[[#This Row],[וסת השבוע וההפלגה ביחד]]=1,L254+1,0),IF(AND(טבלה1013[[#This Row],[CycleNumber]]&gt;B254,טבלה1013[[#This Row],[CycleNumber]]&gt;1),IF(טבלה1013[[#This Row],[וסת השבוע פעיל?]]&lt;&gt;"",L254+1,""),""))</f>
        <v/>
      </c>
      <c r="M255" s="1" t="str">
        <f>IF(AND(טבלה1013[[#This Row],[וסת השבוע פעיל?]]&lt;&gt;"",טבלה1013[[#This Row],[CycleNumber]]&lt;B256,B256&lt;&gt;"",טבלה1013[[#This Row],[וסת השבוע פעיל?]]&lt;3),IF(K256=0,IF(AND(טבלה1013[[#This Row],[וסת השבוע פעיל?]]&gt;0,I256=1),0,1),0),"")</f>
        <v/>
      </c>
      <c r="N255" s="1" t="str">
        <f t="shared" si="34"/>
        <v/>
      </c>
      <c r="O255" s="1" t="str">
        <f>IF(AND(טבלה1013[[#This Row],[חיזוי - שבוע]]=1,J256=1),1,"")</f>
        <v/>
      </c>
      <c r="P255" s="1" t="str">
        <f>IF(AND(טבלה1013[[#This Row],[חיזוי טוב עם הפלגה?]]=1,טבלה1013[[#This Row],[וסת קבוע אחרון]]&lt;&gt;28,X254=1),1,"")</f>
        <v/>
      </c>
      <c r="Q255" s="1" t="str">
        <f>IF(AND(טבלה1013[[#This Row],[וסת השבוע פעיל?]]&lt;3,OR(טבלה1013[[#This Row],[CycleNumber]]&gt;B256,B256="")),1,"")</f>
        <v/>
      </c>
      <c r="R255" s="1">
        <f>IF(טבלה1013[[#This Row],[האישה קבעה וסת שבוע?]]=1,IF(טבלה1013[[#This Row],[וסת השבוע פעיל?]]&lt;3,1,0),"")</f>
        <v>0</v>
      </c>
      <c r="S2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5" s="1">
        <f t="shared" si="35"/>
        <v>0</v>
      </c>
      <c r="U255" s="1">
        <f t="shared" si="36"/>
        <v>0</v>
      </c>
      <c r="V255" s="1">
        <f t="shared" si="37"/>
        <v>0</v>
      </c>
      <c r="W255" s="1">
        <f>IF(טבלה1013[[#This Row],[3 הפלגות זהות]]="","",IF(טבלה1013[[#This Row],[3 הפלגות זהות]]=1,טבלה1013[[#This Row],[LengthofCycle]],W254))</f>
        <v>26</v>
      </c>
      <c r="X255" s="1">
        <f>IF(טבלה1013[[#This Row],[וסת קבוע אחרון]]="","",IF(OR(טבלה1013[[#This Row],[LengthofCycle]]=טבלה1013[[#This Row],[וסת קבוע אחרון]],F254=טבלה1013[[#This Row],[וסת קבוע אחרון]],F253=טבלה1013[[#This Row],[וסת קבוע אחרון]]),1,0))</f>
        <v>1</v>
      </c>
      <c r="Y255" s="1">
        <f>IF(OR(טבלה1013[[#This Row],[הווסת פעיל?]]=0,טבלה1013[[#This Row],[הווסת פעיל?]]=""),"",SUM(Y254,טבלה1013[[#This Row],[הווסת פעיל?]]))</f>
        <v>3</v>
      </c>
      <c r="Z255" s="1">
        <f>IF(AND(טבלה1013[[#This Row],[כמה מחזורים עד עקירה]]&lt;&gt;"",Y256=""),טבלה1013[[#This Row],[כמה מחזורים עד עקירה]],"")</f>
        <v>3</v>
      </c>
      <c r="AA255" s="1" t="str">
        <f>IF(AND(טבלה1013[[#This Row],[הווסת פעיל?]]=1,טבלה1013[[#This Row],[וסת קבוע אחרון]]&lt;&gt;W254),טבלה1013[[#This Row],[וסת קבוע אחרון]],"")</f>
        <v/>
      </c>
      <c r="AB255" s="1" t="str">
        <f>IF(AND(טבלה1013[[#This Row],[הווסת פעיל?]]=1,X254=0,טבלה1013[[#This Row],[וסת קבוע אחרון]]=W254),טבלה1013[[#This Row],[וסת קבוע אחרון]],"")</f>
        <v/>
      </c>
      <c r="AC255" s="1" t="str">
        <f>IF(AND(טבלה1013[[#This Row],[הווסת פעיל?]]=1,X254=0,טבלה1013[[#This Row],[וסת קבוע אחרון]]&lt;&gt;W254),1,"")</f>
        <v/>
      </c>
      <c r="AD255" s="1" t="str">
        <f>IF(AND(טבלה1013[[#This Row],[הווסת פעיל?]]&lt;&gt;"",B256=1),טבלה1013[[#This Row],[CycleNumber]],"")</f>
        <v/>
      </c>
      <c r="AE255" s="1" t="str">
        <f>IF(AND(טבלה1013[[#This Row],[הווסת פעיל?]]&lt;&gt;"",X254=""),טבלה1013[[#This Row],[CycleNumber]],"")</f>
        <v/>
      </c>
      <c r="AF255" s="1">
        <f>IF(B256=1,"",IF(טבלה1013[[#This Row],[הווסת פעיל?]]=1,IF(טבלה1013[[#This Row],[וסת קבוע אחרון]]=F256,1,0),""))</f>
        <v>0</v>
      </c>
      <c r="AG255" s="1">
        <f>IF(B256=1,"",IF(טבלה1013[[#This Row],[הווסת פעיל?]]=1,IF(OR(טבלה1013[[#This Row],[וסת קבוע אחרון]]=F256,F256=טבלה1013[[#This Row],[LengthofCycle]]),1,0),""))</f>
        <v>1</v>
      </c>
      <c r="AH255" s="1">
        <f>IF(B256=1,"",IF(טבלה1013[[#This Row],[הווסת פעיל?]]=1,IF(OR(טבלה1013[[#This Row],[וסת קבוע אחרון]]=F256,F256=טבלה1013[[#This Row],[LengthofCycle]],AND(טבלה1013[[#This Row],[LengthofCycle]]&lt;&gt;טבלה1013[[#This Row],[וסת קבוע אחרון]],OR(F256=28,F256=29))),1,0),""))</f>
        <v>1</v>
      </c>
      <c r="AI255" s="1" t="str">
        <f>IF(AND(טבלה1013[[#This Row],[הווסת פעיל?]]=1,B256=1),1,"")</f>
        <v/>
      </c>
      <c r="AJ255" s="4" t="str">
        <f>IF(AND(טבלה1013[[#This Row],[הווסת פעיל?]]&lt;&gt;1,B256&lt;&gt;1,B256&lt;&gt;""),IF(טבלה1013[[#This Row],[LengthofCycle]]=F256,1,0),"")</f>
        <v/>
      </c>
      <c r="AK255" s="4" t="str">
        <f>IF(AND(טבלה1013[[#This Row],[הווסת פעיל?]]&lt;&gt;1,B256&lt;&gt;1,B256&lt;&gt;""),IF(OR(טבלה1013[[#This Row],[LengthofCycle]]=F256,F256=29),1,0),"")</f>
        <v/>
      </c>
      <c r="AL255" s="4" t="str">
        <f>IF(AND(טבלה1013[[#This Row],[הווסת פעיל?]]&lt;&gt;1,B256&lt;&gt;1,B256&lt;&gt;""),IF(OR(טבלה1013[[#This Row],[LengthofCycle]]=F256,F256=29,F256=28),1,0),"")</f>
        <v/>
      </c>
    </row>
    <row r="256" spans="1:50" x14ac:dyDescent="0.25">
      <c r="A256" s="1" t="s">
        <v>73</v>
      </c>
      <c r="B256" s="1">
        <v>6</v>
      </c>
      <c r="C256" s="1">
        <v>0</v>
      </c>
      <c r="D256" s="1">
        <v>1</v>
      </c>
      <c r="E256" s="1">
        <v>0</v>
      </c>
      <c r="F256" s="1">
        <v>28</v>
      </c>
      <c r="G256" s="1">
        <f>טבלה1013[[#This Row],[LengthofCycle]]+1</f>
        <v>29</v>
      </c>
      <c r="H256" s="1">
        <f>IF(IFERROR(LOOKUP(טבלה1013[[#This Row],[ClientID]],קביעויות[השבוע]),FALSE)=טבלה1013[[#This Row],[ClientID]],1,"")</f>
        <v>1</v>
      </c>
      <c r="I256" s="1">
        <f>IF(AND(טבלה1013[[#This Row],[CycleNumber]]&gt;1,OR(B257="",טבלה1013[[#This Row],[CycleNumber]]&gt;B255)),IF(OR(AND(טבלה1013[[#This Row],[LengthofCycle]]=28,F255=28),AND(טבלה1013[[#This Row],[LengthofCycle]]=35,F255=35)),1,""),"")</f>
        <v>1</v>
      </c>
      <c r="J256" s="1" t="str">
        <f>IF(AND(טבלה1013[[#This Row],[וסת השבוע]]=1,I255=1,טבלה1013[[#This Row],[CycleNumber]]&gt;B255),1,"")</f>
        <v/>
      </c>
      <c r="K256" s="1">
        <f>IF(טבלה1013[[#This Row],[CycleNumber]]=1,"",IF(טבלה1013[[#This Row],[וסת השבוע]]=1,0,IF(K255="","",IF(K255=0,IF(טבלה1013[[#This Row],[LengthofCycle]]=28,0,1),IF(K255=1,IF(טבלה1013[[#This Row],[LengthofCycle]]+F255=28*2,0,2),IF(K255=2,IF(טבלה1013[[#This Row],[LengthofCycle]]+F255+F254=28*3,0,3),""))))))</f>
        <v>0</v>
      </c>
      <c r="L256" s="1">
        <f>IF(טבלה1013[[#This Row],[וסת השבוע]]=1,IF(טבלה1013[[#This Row],[וסת השבוע וההפלגה ביחד]]=1,L255+1,0),IF(AND(טבלה1013[[#This Row],[CycleNumber]]&gt;B255,טבלה1013[[#This Row],[CycleNumber]]&gt;1),IF(טבלה1013[[#This Row],[וסת השבוע פעיל?]]&lt;&gt;"",L255+1,""),""))</f>
        <v>0</v>
      </c>
      <c r="M256" s="1">
        <f>IF(AND(טבלה1013[[#This Row],[וסת השבוע פעיל?]]&lt;&gt;"",טבלה1013[[#This Row],[CycleNumber]]&lt;B257,B257&lt;&gt;"",טבלה1013[[#This Row],[וסת השבוע פעיל?]]&lt;3),IF(K257=0,IF(AND(טבלה1013[[#This Row],[וסת השבוע פעיל?]]&gt;0,I257=1),0,1),0),"")</f>
        <v>1</v>
      </c>
      <c r="N256" s="1" t="str">
        <f t="shared" si="34"/>
        <v/>
      </c>
      <c r="O256" s="1">
        <f>IF(AND(טבלה1013[[#This Row],[חיזוי - שבוע]]=1,J257=1),1,"")</f>
        <v>1</v>
      </c>
      <c r="P256" s="1">
        <f>IF(AND(טבלה1013[[#This Row],[חיזוי טוב עם הפלגה?]]=1,טבלה1013[[#This Row],[וסת קבוע אחרון]]&lt;&gt;28,X255=1),1,"")</f>
        <v>1</v>
      </c>
      <c r="Q256" s="1" t="str">
        <f>IF(AND(טבלה1013[[#This Row],[וסת השבוע פעיל?]]&lt;3,OR(טבלה1013[[#This Row],[CycleNumber]]&gt;B257,B257="")),1,"")</f>
        <v/>
      </c>
      <c r="R256" s="1">
        <f>IF(טבלה1013[[#This Row],[האישה קבעה וסת שבוע?]]=1,IF(טבלה1013[[#This Row],[וסת השבוע פעיל?]]&lt;3,1,0),"")</f>
        <v>1</v>
      </c>
      <c r="S2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6" s="1">
        <f t="shared" si="35"/>
        <v>0</v>
      </c>
      <c r="U256" s="1">
        <f t="shared" si="36"/>
        <v>0</v>
      </c>
      <c r="V256" s="1">
        <f t="shared" si="37"/>
        <v>0</v>
      </c>
      <c r="W256" s="1">
        <f>IF(טבלה1013[[#This Row],[3 הפלגות זהות]]="","",IF(טבלה1013[[#This Row],[3 הפלגות זהות]]=1,טבלה1013[[#This Row],[LengthofCycle]],W255))</f>
        <v>26</v>
      </c>
      <c r="X256" s="1">
        <f>IF(טבלה1013[[#This Row],[וסת קבוע אחרון]]="","",IF(OR(טבלה1013[[#This Row],[LengthofCycle]]=טבלה1013[[#This Row],[וסת קבוע אחרון]],F255=טבלה1013[[#This Row],[וסת קבוע אחרון]],F254=טבלה1013[[#This Row],[וסת קבוע אחרון]]),1,0))</f>
        <v>0</v>
      </c>
      <c r="Y256" s="1" t="str">
        <f>IF(OR(טבלה1013[[#This Row],[הווסת פעיל?]]=0,טבלה1013[[#This Row],[הווסת פעיל?]]=""),"",SUM(Y255,טבלה1013[[#This Row],[הווסת פעיל?]]))</f>
        <v/>
      </c>
      <c r="Z256" s="1" t="str">
        <f>IF(AND(טבלה1013[[#This Row],[כמה מחזורים עד עקירה]]&lt;&gt;"",Y257=""),טבלה1013[[#This Row],[כמה מחזורים עד עקירה]],"")</f>
        <v/>
      </c>
      <c r="AA256" s="1" t="str">
        <f>IF(AND(טבלה1013[[#This Row],[הווסת פעיל?]]=1,טבלה1013[[#This Row],[וסת קבוע אחרון]]&lt;&gt;W255),טבלה1013[[#This Row],[וסת קבוע אחרון]],"")</f>
        <v/>
      </c>
      <c r="AB256" s="1" t="str">
        <f>IF(AND(טבלה1013[[#This Row],[הווסת פעיל?]]=1,X255=0,טבלה1013[[#This Row],[וסת קבוע אחרון]]=W255),טבלה1013[[#This Row],[וסת קבוע אחרון]],"")</f>
        <v/>
      </c>
      <c r="AC256" s="1" t="str">
        <f>IF(AND(טבלה1013[[#This Row],[הווסת פעיל?]]=1,X255=0,טבלה1013[[#This Row],[וסת קבוע אחרון]]&lt;&gt;W255),1,"")</f>
        <v/>
      </c>
      <c r="AD256" s="1" t="str">
        <f>IF(AND(טבלה1013[[#This Row],[הווסת פעיל?]]&lt;&gt;"",B257=1),טבלה1013[[#This Row],[CycleNumber]],"")</f>
        <v/>
      </c>
      <c r="AE256" s="1" t="str">
        <f>IF(AND(טבלה1013[[#This Row],[הווסת פעיל?]]&lt;&gt;"",X255=""),טבלה1013[[#This Row],[CycleNumber]],"")</f>
        <v/>
      </c>
      <c r="AF256" s="1" t="str">
        <f>IF(B257=1,"",IF(טבלה1013[[#This Row],[הווסת פעיל?]]=1,IF(טבלה1013[[#This Row],[וסת קבוע אחרון]]=F257,1,0),""))</f>
        <v/>
      </c>
      <c r="AG256" s="1" t="str">
        <f>IF(B257=1,"",IF(טבלה1013[[#This Row],[הווסת פעיל?]]=1,IF(OR(טבלה1013[[#This Row],[וסת קבוע אחרון]]=F257,F257=טבלה1013[[#This Row],[LengthofCycle]]),1,0),""))</f>
        <v/>
      </c>
      <c r="AH256" s="1" t="str">
        <f>IF(B257=1,"",IF(טבלה1013[[#This Row],[הווסת פעיל?]]=1,IF(OR(טבלה1013[[#This Row],[וסת קבוע אחרון]]=F257,F257=טבלה1013[[#This Row],[LengthofCycle]],AND(טבלה1013[[#This Row],[LengthofCycle]]&lt;&gt;טבלה1013[[#This Row],[וסת קבוע אחרון]],OR(F257=28,F257=29))),1,0),""))</f>
        <v/>
      </c>
      <c r="AI256" s="1" t="str">
        <f>IF(AND(טבלה1013[[#This Row],[הווסת פעיל?]]=1,B257=1),1,"")</f>
        <v/>
      </c>
      <c r="AJ256" s="4">
        <f>IF(AND(טבלה1013[[#This Row],[הווסת פעיל?]]&lt;&gt;1,B257&lt;&gt;1,B257&lt;&gt;""),IF(טבלה1013[[#This Row],[LengthofCycle]]=F257,1,0),"")</f>
        <v>1</v>
      </c>
      <c r="AK256" s="4">
        <f>IF(AND(טבלה1013[[#This Row],[הווסת פעיל?]]&lt;&gt;1,B257&lt;&gt;1,B257&lt;&gt;""),IF(OR(טבלה1013[[#This Row],[LengthofCycle]]=F257,F257=29),1,0),"")</f>
        <v>1</v>
      </c>
      <c r="AL256" s="4">
        <f>IF(AND(טבלה1013[[#This Row],[הווסת פעיל?]]&lt;&gt;1,B257&lt;&gt;1,B257&lt;&gt;""),IF(OR(טבלה1013[[#This Row],[LengthofCycle]]=F257,F257=29,F257=28),1,0),"")</f>
        <v>1</v>
      </c>
    </row>
    <row r="257" spans="1:54" x14ac:dyDescent="0.25">
      <c r="A257" s="1" t="s">
        <v>73</v>
      </c>
      <c r="B257" s="1">
        <v>7</v>
      </c>
      <c r="C257" s="1">
        <v>0</v>
      </c>
      <c r="D257" s="1">
        <v>1</v>
      </c>
      <c r="E257" s="1">
        <v>0</v>
      </c>
      <c r="F257" s="1">
        <v>28</v>
      </c>
      <c r="G257" s="1">
        <f>טבלה1013[[#This Row],[LengthofCycle]]+1</f>
        <v>29</v>
      </c>
      <c r="H257" s="1">
        <f>IF(IFERROR(LOOKUP(טבלה1013[[#This Row],[ClientID]],קביעויות[השבוע]),FALSE)=טבלה1013[[#This Row],[ClientID]],1,"")</f>
        <v>1</v>
      </c>
      <c r="I257" s="1">
        <f>IF(AND(טבלה1013[[#This Row],[CycleNumber]]&gt;1,OR(B258="",טבלה1013[[#This Row],[CycleNumber]]&gt;B256)),IF(OR(AND(טבלה1013[[#This Row],[LengthofCycle]]=28,F256=28),AND(טבלה1013[[#This Row],[LengthofCycle]]=35,F256=35)),1,""),"")</f>
        <v>1</v>
      </c>
      <c r="J257" s="1">
        <f>IF(AND(טבלה1013[[#This Row],[וסת השבוע]]=1,I256=1,טבלה1013[[#This Row],[CycleNumber]]&gt;B256),1,"")</f>
        <v>1</v>
      </c>
      <c r="K257" s="1">
        <f>IF(טבלה1013[[#This Row],[CycleNumber]]=1,"",IF(טבלה1013[[#This Row],[וסת השבוע]]=1,0,IF(K256="","",IF(K256=0,IF(טבלה1013[[#This Row],[LengthofCycle]]=28,0,1),IF(K256=1,IF(טבלה1013[[#This Row],[LengthofCycle]]+F256=28*2,0,2),IF(K256=2,IF(טבלה1013[[#This Row],[LengthofCycle]]+F256+F255=28*3,0,3),""))))))</f>
        <v>0</v>
      </c>
      <c r="L257" s="1">
        <f>IF(טבלה1013[[#This Row],[וסת השבוע]]=1,IF(טבלה1013[[#This Row],[וסת השבוע וההפלגה ביחד]]=1,L256+1,0),IF(AND(טבלה1013[[#This Row],[CycleNumber]]&gt;B256,טבלה1013[[#This Row],[CycleNumber]]&gt;1),IF(טבלה1013[[#This Row],[וסת השבוע פעיל?]]&lt;&gt;"",L256+1,""),""))</f>
        <v>1</v>
      </c>
      <c r="M257" s="1">
        <f>IF(AND(טבלה1013[[#This Row],[וסת השבוע פעיל?]]&lt;&gt;"",טבלה1013[[#This Row],[CycleNumber]]&lt;B258,B258&lt;&gt;"",טבלה1013[[#This Row],[וסת השבוע פעיל?]]&lt;3),IF(K258=0,IF(AND(טבלה1013[[#This Row],[וסת השבוע פעיל?]]&gt;0,I258=1),0,1),0),"")</f>
        <v>0</v>
      </c>
      <c r="N257" s="1">
        <f t="shared" si="34"/>
        <v>29</v>
      </c>
      <c r="O257" s="1" t="str">
        <f>IF(AND(טבלה1013[[#This Row],[חיזוי - שבוע]]=1,J258=1),1,"")</f>
        <v/>
      </c>
      <c r="P257" s="1" t="str">
        <f>IF(AND(טבלה1013[[#This Row],[חיזוי טוב עם הפלגה?]]=1,טבלה1013[[#This Row],[וסת קבוע אחרון]]&lt;&gt;28,X256=1),1,"")</f>
        <v/>
      </c>
      <c r="Q257" s="1" t="str">
        <f>IF(AND(טבלה1013[[#This Row],[וסת השבוע פעיל?]]&lt;3,OR(טבלה1013[[#This Row],[CycleNumber]]&gt;B258,B258="")),1,"")</f>
        <v/>
      </c>
      <c r="R257" s="1">
        <f>IF(טבלה1013[[#This Row],[האישה קבעה וסת שבוע?]]=1,IF(טבלה1013[[#This Row],[וסת השבוע פעיל?]]&lt;3,1,0),"")</f>
        <v>1</v>
      </c>
      <c r="S2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7" s="1">
        <f t="shared" si="35"/>
        <v>1</v>
      </c>
      <c r="U257" s="1">
        <f t="shared" si="36"/>
        <v>0</v>
      </c>
      <c r="V257" s="1">
        <f t="shared" si="37"/>
        <v>0</v>
      </c>
      <c r="W257" s="1">
        <f>IF(טבלה1013[[#This Row],[3 הפלגות זהות]]="","",IF(טבלה1013[[#This Row],[3 הפלגות זהות]]=1,טבלה1013[[#This Row],[LengthofCycle]],W256))</f>
        <v>28</v>
      </c>
      <c r="X257" s="1">
        <f>IF(טבלה1013[[#This Row],[וסת קבוע אחרון]]="","",IF(OR(טבלה1013[[#This Row],[LengthofCycle]]=טבלה1013[[#This Row],[וסת קבוע אחרון]],F256=טבלה1013[[#This Row],[וסת קבוע אחרון]],F255=טבלה1013[[#This Row],[וסת קבוע אחרון]]),1,0))</f>
        <v>1</v>
      </c>
      <c r="Y257" s="1">
        <f>IF(OR(טבלה1013[[#This Row],[הווסת פעיל?]]=0,טבלה1013[[#This Row],[הווסת פעיל?]]=""),"",SUM(Y256,טבלה1013[[#This Row],[הווסת פעיל?]]))</f>
        <v>1</v>
      </c>
      <c r="Z257" s="1" t="str">
        <f>IF(AND(טבלה1013[[#This Row],[כמה מחזורים עד עקירה]]&lt;&gt;"",Y258=""),טבלה1013[[#This Row],[כמה מחזורים עד עקירה]],"")</f>
        <v/>
      </c>
      <c r="AA257" s="1">
        <f>IF(AND(טבלה1013[[#This Row],[הווסת פעיל?]]=1,טבלה1013[[#This Row],[וסת קבוע אחרון]]&lt;&gt;W256),טבלה1013[[#This Row],[וסת קבוע אחרון]],"")</f>
        <v>28</v>
      </c>
      <c r="AB257" s="1" t="str">
        <f>IF(AND(טבלה1013[[#This Row],[הווסת פעיל?]]=1,X256=0,טבלה1013[[#This Row],[וסת קבוע אחרון]]=W256),טבלה1013[[#This Row],[וסת קבוע אחרון]],"")</f>
        <v/>
      </c>
      <c r="AC257" s="1">
        <f>IF(AND(טבלה1013[[#This Row],[הווסת פעיל?]]=1,X256=0,טבלה1013[[#This Row],[וסת קבוע אחרון]]&lt;&gt;W256),1,"")</f>
        <v>1</v>
      </c>
      <c r="AD257" s="1" t="str">
        <f>IF(AND(טבלה1013[[#This Row],[הווסת פעיל?]]&lt;&gt;"",B258=1),טבלה1013[[#This Row],[CycleNumber]],"")</f>
        <v/>
      </c>
      <c r="AE257" s="1" t="str">
        <f>IF(AND(טבלה1013[[#This Row],[הווסת פעיל?]]&lt;&gt;"",X256=""),טבלה1013[[#This Row],[CycleNumber]],"")</f>
        <v/>
      </c>
      <c r="AF257" s="1">
        <f>IF(B258=1,"",IF(טבלה1013[[#This Row],[הווסת פעיל?]]=1,IF(טבלה1013[[#This Row],[וסת קבוע אחרון]]=F258,1,0),""))</f>
        <v>0</v>
      </c>
      <c r="AG257" s="1">
        <f>IF(B258=1,"",IF(טבלה1013[[#This Row],[הווסת פעיל?]]=1,IF(OR(טבלה1013[[#This Row],[וסת קבוע אחרון]]=F258,F258=טבלה1013[[#This Row],[LengthofCycle]]),1,0),""))</f>
        <v>0</v>
      </c>
      <c r="AH257" s="1">
        <f>IF(B258=1,"",IF(טבלה1013[[#This Row],[הווסת פעיל?]]=1,IF(OR(טבלה1013[[#This Row],[וסת קבוע אחרון]]=F258,F258=טבלה1013[[#This Row],[LengthofCycle]],AND(טבלה1013[[#This Row],[LengthofCycle]]&lt;&gt;טבלה1013[[#This Row],[וסת קבוע אחרון]],OR(F258=28,F258=29))),1,0),""))</f>
        <v>0</v>
      </c>
      <c r="AI257" s="1" t="str">
        <f>IF(AND(טבלה1013[[#This Row],[הווסת פעיל?]]=1,B258=1),1,"")</f>
        <v/>
      </c>
      <c r="AJ257" s="4" t="str">
        <f>IF(AND(טבלה1013[[#This Row],[הווסת פעיל?]]&lt;&gt;1,B258&lt;&gt;1,B258&lt;&gt;""),IF(טבלה1013[[#This Row],[LengthofCycle]]=F258,1,0),"")</f>
        <v/>
      </c>
      <c r="AK257" s="4" t="str">
        <f>IF(AND(טבלה1013[[#This Row],[הווסת פעיל?]]&lt;&gt;1,B258&lt;&gt;1,B258&lt;&gt;""),IF(OR(טבלה1013[[#This Row],[LengthofCycle]]=F258,F258=29),1,0),"")</f>
        <v/>
      </c>
      <c r="AL257" s="4" t="str">
        <f>IF(AND(טבלה1013[[#This Row],[הווסת פעיל?]]&lt;&gt;1,B258&lt;&gt;1,B258&lt;&gt;""),IF(OR(טבלה1013[[#This Row],[LengthofCycle]]=F258,F258=29,F258=28),1,0),"")</f>
        <v/>
      </c>
    </row>
    <row r="258" spans="1:54" x14ac:dyDescent="0.25">
      <c r="A258" s="1" t="s">
        <v>73</v>
      </c>
      <c r="B258" s="1">
        <v>8</v>
      </c>
      <c r="C258" s="1">
        <v>0</v>
      </c>
      <c r="D258" s="1">
        <v>1</v>
      </c>
      <c r="E258" s="1">
        <v>0</v>
      </c>
      <c r="F258" s="1">
        <v>27</v>
      </c>
      <c r="G258" s="1">
        <f>טבלה1013[[#This Row],[LengthofCycle]]+1</f>
        <v>28</v>
      </c>
      <c r="H258" s="1">
        <f>IF(IFERROR(LOOKUP(טבלה1013[[#This Row],[ClientID]],קביעויות[השבוע]),FALSE)=טבלה1013[[#This Row],[ClientID]],1,"")</f>
        <v>1</v>
      </c>
      <c r="I258" s="1" t="str">
        <f>IF(AND(טבלה1013[[#This Row],[CycleNumber]]&gt;1,OR(B259="",טבלה1013[[#This Row],[CycleNumber]]&gt;B257)),IF(OR(AND(טבלה1013[[#This Row],[LengthofCycle]]=28,F257=28),AND(טבלה1013[[#This Row],[LengthofCycle]]=35,F257=35)),1,""),"")</f>
        <v/>
      </c>
      <c r="J258" s="1" t="str">
        <f>IF(AND(טבלה1013[[#This Row],[וסת השבוע]]=1,I257=1,טבלה1013[[#This Row],[CycleNumber]]&gt;B257),1,"")</f>
        <v/>
      </c>
      <c r="K258" s="1">
        <f>IF(טבלה1013[[#This Row],[CycleNumber]]=1,"",IF(טבלה1013[[#This Row],[וסת השבוע]]=1,0,IF(K257="","",IF(K257=0,IF(טבלה1013[[#This Row],[LengthofCycle]]=28,0,1),IF(K257=1,IF(טבלה1013[[#This Row],[LengthofCycle]]+F257=28*2,0,2),IF(K257=2,IF(טבלה1013[[#This Row],[LengthofCycle]]+F257+F256=28*3,0,3),""))))))</f>
        <v>1</v>
      </c>
      <c r="L258" s="1">
        <f>IF(טבלה1013[[#This Row],[וסת השבוע]]=1,IF(טבלה1013[[#This Row],[וסת השבוע וההפלגה ביחד]]=1,L257+1,0),IF(AND(טבלה1013[[#This Row],[CycleNumber]]&gt;B257,טבלה1013[[#This Row],[CycleNumber]]&gt;1),IF(טבלה1013[[#This Row],[וסת השבוע פעיל?]]&lt;&gt;"",L257+1,""),""))</f>
        <v>2</v>
      </c>
      <c r="M258" s="1">
        <f>IF(AND(טבלה1013[[#This Row],[וסת השבוע פעיל?]]&lt;&gt;"",טבלה1013[[#This Row],[CycleNumber]]&lt;B259,B259&lt;&gt;"",טבלה1013[[#This Row],[וסת השבוע פעיל?]]&lt;3),IF(K259=0,IF(AND(טבלה1013[[#This Row],[וסת השבוע פעיל?]]&gt;0,I259=1),0,1),0),"")</f>
        <v>0</v>
      </c>
      <c r="N258" s="1">
        <f t="shared" si="34"/>
        <v>29</v>
      </c>
      <c r="O258" s="1" t="str">
        <f>IF(AND(טבלה1013[[#This Row],[חיזוי - שבוע]]=1,J259=1),1,"")</f>
        <v/>
      </c>
      <c r="P258" s="1" t="str">
        <f>IF(AND(טבלה1013[[#This Row],[חיזוי טוב עם הפלגה?]]=1,טבלה1013[[#This Row],[וסת קבוע אחרון]]&lt;&gt;28,X257=1),1,"")</f>
        <v/>
      </c>
      <c r="Q258" s="1" t="str">
        <f>IF(AND(טבלה1013[[#This Row],[וסת השבוע פעיל?]]&lt;3,OR(טבלה1013[[#This Row],[CycleNumber]]&gt;B259,B259="")),1,"")</f>
        <v/>
      </c>
      <c r="R258" s="1">
        <f>IF(טבלה1013[[#This Row],[האישה קבעה וסת שבוע?]]=1,IF(טבלה1013[[#This Row],[וסת השבוע פעיל?]]&lt;3,1,0),"")</f>
        <v>1</v>
      </c>
      <c r="S2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8" s="1">
        <f t="shared" si="35"/>
        <v>0</v>
      </c>
      <c r="U258" s="1">
        <f t="shared" si="36"/>
        <v>0</v>
      </c>
      <c r="V258" s="1">
        <f t="shared" si="37"/>
        <v>0</v>
      </c>
      <c r="W258" s="1">
        <f>IF(טבלה1013[[#This Row],[3 הפלגות זהות]]="","",IF(טבלה1013[[#This Row],[3 הפלגות זהות]]=1,טבלה1013[[#This Row],[LengthofCycle]],W257))</f>
        <v>28</v>
      </c>
      <c r="X258" s="1">
        <f>IF(טבלה1013[[#This Row],[וסת קבוע אחרון]]="","",IF(OR(טבלה1013[[#This Row],[LengthofCycle]]=טבלה1013[[#This Row],[וסת קבוע אחרון]],F257=טבלה1013[[#This Row],[וסת קבוע אחרון]],F256=טבלה1013[[#This Row],[וסת קבוע אחרון]]),1,0))</f>
        <v>1</v>
      </c>
      <c r="Y258" s="1">
        <f>IF(OR(טבלה1013[[#This Row],[הווסת פעיל?]]=0,טבלה1013[[#This Row],[הווסת פעיל?]]=""),"",SUM(Y257,טבלה1013[[#This Row],[הווסת פעיל?]]))</f>
        <v>2</v>
      </c>
      <c r="Z258" s="1" t="str">
        <f>IF(AND(טבלה1013[[#This Row],[כמה מחזורים עד עקירה]]&lt;&gt;"",Y259=""),טבלה1013[[#This Row],[כמה מחזורים עד עקירה]],"")</f>
        <v/>
      </c>
      <c r="AA258" s="1" t="str">
        <f>IF(AND(טבלה1013[[#This Row],[הווסת פעיל?]]=1,טבלה1013[[#This Row],[וסת קבוע אחרון]]&lt;&gt;W257),טבלה1013[[#This Row],[וסת קבוע אחרון]],"")</f>
        <v/>
      </c>
      <c r="AB258" s="1" t="str">
        <f>IF(AND(טבלה1013[[#This Row],[הווסת פעיל?]]=1,X257=0,טבלה1013[[#This Row],[וסת קבוע אחרון]]=W257),טבלה1013[[#This Row],[וסת קבוע אחרון]],"")</f>
        <v/>
      </c>
      <c r="AC258" s="1" t="str">
        <f>IF(AND(טבלה1013[[#This Row],[הווסת פעיל?]]=1,X257=0,טבלה1013[[#This Row],[וסת קבוע אחרון]]&lt;&gt;W257),1,"")</f>
        <v/>
      </c>
      <c r="AD258" s="1" t="str">
        <f>IF(AND(טבלה1013[[#This Row],[הווסת פעיל?]]&lt;&gt;"",B259=1),טבלה1013[[#This Row],[CycleNumber]],"")</f>
        <v/>
      </c>
      <c r="AE258" s="1" t="str">
        <f>IF(AND(טבלה1013[[#This Row],[הווסת פעיל?]]&lt;&gt;"",X257=""),טבלה1013[[#This Row],[CycleNumber]],"")</f>
        <v/>
      </c>
      <c r="AF258" s="1">
        <f>IF(B259=1,"",IF(טבלה1013[[#This Row],[הווסת פעיל?]]=1,IF(טבלה1013[[#This Row],[וסת קבוע אחרון]]=F259,1,0),""))</f>
        <v>0</v>
      </c>
      <c r="AG258" s="1">
        <f>IF(B259=1,"",IF(טבלה1013[[#This Row],[הווסת פעיל?]]=1,IF(OR(טבלה1013[[#This Row],[וסת קבוע אחרון]]=F259,F259=טבלה1013[[#This Row],[LengthofCycle]]),1,0),""))</f>
        <v>0</v>
      </c>
      <c r="AH258" s="1">
        <f>IF(B259=1,"",IF(טבלה1013[[#This Row],[הווסת פעיל?]]=1,IF(OR(טבלה1013[[#This Row],[וסת קבוע אחרון]]=F259,F259=טבלה1013[[#This Row],[LengthofCycle]],AND(טבלה1013[[#This Row],[LengthofCycle]]&lt;&gt;טבלה1013[[#This Row],[וסת קבוע אחרון]],OR(F259=28,F259=29))),1,0),""))</f>
        <v>0</v>
      </c>
      <c r="AI258" s="1" t="str">
        <f>IF(AND(טבלה1013[[#This Row],[הווסת פעיל?]]=1,B259=1),1,"")</f>
        <v/>
      </c>
      <c r="AJ258" s="4" t="str">
        <f>IF(AND(טבלה1013[[#This Row],[הווסת פעיל?]]&lt;&gt;1,B259&lt;&gt;1,B259&lt;&gt;""),IF(טבלה1013[[#This Row],[LengthofCycle]]=F259,1,0),"")</f>
        <v/>
      </c>
      <c r="AK258" s="4" t="str">
        <f>IF(AND(טבלה1013[[#This Row],[הווסת פעיל?]]&lt;&gt;1,B259&lt;&gt;1,B259&lt;&gt;""),IF(OR(טבלה1013[[#This Row],[LengthofCycle]]=F259,F259=29),1,0),"")</f>
        <v/>
      </c>
      <c r="AL258" s="4" t="str">
        <f>IF(AND(טבלה1013[[#This Row],[הווסת פעיל?]]&lt;&gt;1,B259&lt;&gt;1,B259&lt;&gt;""),IF(OR(טבלה1013[[#This Row],[LengthofCycle]]=F259,F259=29,F259=28),1,0),"")</f>
        <v/>
      </c>
    </row>
    <row r="259" spans="1:54" x14ac:dyDescent="0.25">
      <c r="A259" s="1" t="s">
        <v>73</v>
      </c>
      <c r="B259" s="1">
        <v>9</v>
      </c>
      <c r="C259" s="1">
        <v>0</v>
      </c>
      <c r="D259" s="1">
        <v>1</v>
      </c>
      <c r="E259" s="1">
        <v>0</v>
      </c>
      <c r="F259" s="1">
        <v>26</v>
      </c>
      <c r="G259" s="1">
        <f>טבלה1013[[#This Row],[LengthofCycle]]+1</f>
        <v>27</v>
      </c>
      <c r="H259" s="1">
        <f>IF(IFERROR(LOOKUP(טבלה1013[[#This Row],[ClientID]],קביעויות[השבוע]),FALSE)=טבלה1013[[#This Row],[ClientID]],1,"")</f>
        <v>1</v>
      </c>
      <c r="I259" s="1" t="str">
        <f>IF(AND(טבלה1013[[#This Row],[CycleNumber]]&gt;1,OR(B260="",טבלה1013[[#This Row],[CycleNumber]]&gt;B258)),IF(OR(AND(טבלה1013[[#This Row],[LengthofCycle]]=28,F258=28),AND(טבלה1013[[#This Row],[LengthofCycle]]=35,F258=35)),1,""),"")</f>
        <v/>
      </c>
      <c r="J259" s="1" t="str">
        <f>IF(AND(טבלה1013[[#This Row],[וסת השבוע]]=1,I258=1,טבלה1013[[#This Row],[CycleNumber]]&gt;B258),1,"")</f>
        <v/>
      </c>
      <c r="K259" s="1">
        <f>IF(טבלה1013[[#This Row],[CycleNumber]]=1,"",IF(טבלה1013[[#This Row],[וסת השבוע]]=1,0,IF(K258="","",IF(K258=0,IF(טבלה1013[[#This Row],[LengthofCycle]]=28,0,1),IF(K258=1,IF(טבלה1013[[#This Row],[LengthofCycle]]+F258=28*2,0,2),IF(K258=2,IF(טבלה1013[[#This Row],[LengthofCycle]]+F258+F257=28*3,0,3),""))))))</f>
        <v>2</v>
      </c>
      <c r="L259" s="1">
        <f>IF(טבלה1013[[#This Row],[וסת השבוע]]=1,IF(טבלה1013[[#This Row],[וסת השבוע וההפלגה ביחד]]=1,L258+1,0),IF(AND(טבלה1013[[#This Row],[CycleNumber]]&gt;B258,טבלה1013[[#This Row],[CycleNumber]]&gt;1),IF(טבלה1013[[#This Row],[וסת השבוע פעיל?]]&lt;&gt;"",L258+1,""),""))</f>
        <v>3</v>
      </c>
      <c r="M259" s="1">
        <f>IF(AND(טבלה1013[[#This Row],[וסת השבוע פעיל?]]&lt;&gt;"",טבלה1013[[#This Row],[CycleNumber]]&lt;B260,B260&lt;&gt;"",טבלה1013[[#This Row],[וסת השבוע פעיל?]]&lt;3),IF(K260=0,IF(AND(טבלה1013[[#This Row],[וסת השבוע פעיל?]]&gt;0,I260=1),0,1),0),"")</f>
        <v>0</v>
      </c>
      <c r="N259" s="1">
        <f t="shared" si="34"/>
        <v>30</v>
      </c>
      <c r="O259" s="1" t="str">
        <f>IF(AND(טבלה1013[[#This Row],[חיזוי - שבוע]]=1,J260=1),1,"")</f>
        <v/>
      </c>
      <c r="P259" s="1" t="str">
        <f>IF(AND(טבלה1013[[#This Row],[חיזוי טוב עם הפלגה?]]=1,טבלה1013[[#This Row],[וסת קבוע אחרון]]&lt;&gt;28,X258=1),1,"")</f>
        <v/>
      </c>
      <c r="Q259" s="1" t="str">
        <f>IF(AND(טבלה1013[[#This Row],[וסת השבוע פעיל?]]&lt;3,OR(טבלה1013[[#This Row],[CycleNumber]]&gt;B260,B260="")),1,"")</f>
        <v/>
      </c>
      <c r="R259" s="1">
        <f>IF(טבלה1013[[#This Row],[האישה קבעה וסת שבוע?]]=1,IF(טבלה1013[[#This Row],[וסת השבוע פעיל?]]&lt;3,1,0),"")</f>
        <v>1</v>
      </c>
      <c r="S2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59" s="1">
        <f t="shared" si="35"/>
        <v>0</v>
      </c>
      <c r="U259" s="1">
        <f t="shared" si="36"/>
        <v>0</v>
      </c>
      <c r="V259" s="1">
        <f t="shared" si="37"/>
        <v>0</v>
      </c>
      <c r="W259" s="1">
        <f>IF(טבלה1013[[#This Row],[3 הפלגות זהות]]="","",IF(טבלה1013[[#This Row],[3 הפלגות זהות]]=1,טבלה1013[[#This Row],[LengthofCycle]],W258))</f>
        <v>28</v>
      </c>
      <c r="X259" s="1">
        <f>IF(טבלה1013[[#This Row],[וסת קבוע אחרון]]="","",IF(OR(טבלה1013[[#This Row],[LengthofCycle]]=טבלה1013[[#This Row],[וסת קבוע אחרון]],F258=טבלה1013[[#This Row],[וסת קבוע אחרון]],F257=טבלה1013[[#This Row],[וסת קבוע אחרון]]),1,0))</f>
        <v>1</v>
      </c>
      <c r="Y259" s="1">
        <f>IF(OR(טבלה1013[[#This Row],[הווסת פעיל?]]=0,טבלה1013[[#This Row],[הווסת פעיל?]]=""),"",SUM(Y258,טבלה1013[[#This Row],[הווסת פעיל?]]))</f>
        <v>3</v>
      </c>
      <c r="Z259" s="1">
        <f>IF(AND(טבלה1013[[#This Row],[כמה מחזורים עד עקירה]]&lt;&gt;"",Y260=""),טבלה1013[[#This Row],[כמה מחזורים עד עקירה]],"")</f>
        <v>3</v>
      </c>
      <c r="AA259" s="1" t="str">
        <f>IF(AND(טבלה1013[[#This Row],[הווסת פעיל?]]=1,טבלה1013[[#This Row],[וסת קבוע אחרון]]&lt;&gt;W258),טבלה1013[[#This Row],[וסת קבוע אחרון]],"")</f>
        <v/>
      </c>
      <c r="AB259" s="1" t="str">
        <f>IF(AND(טבלה1013[[#This Row],[הווסת פעיל?]]=1,X258=0,טבלה1013[[#This Row],[וסת קבוע אחרון]]=W258),טבלה1013[[#This Row],[וסת קבוע אחרון]],"")</f>
        <v/>
      </c>
      <c r="AC259" s="1" t="str">
        <f>IF(AND(טבלה1013[[#This Row],[הווסת פעיל?]]=1,X258=0,טבלה1013[[#This Row],[וסת קבוע אחרון]]&lt;&gt;W258),1,"")</f>
        <v/>
      </c>
      <c r="AD259" s="1" t="str">
        <f>IF(AND(טבלה1013[[#This Row],[הווסת פעיל?]]&lt;&gt;"",B260=1),טבלה1013[[#This Row],[CycleNumber]],"")</f>
        <v/>
      </c>
      <c r="AE259" s="1" t="str">
        <f>IF(AND(טבלה1013[[#This Row],[הווסת פעיל?]]&lt;&gt;"",X258=""),טבלה1013[[#This Row],[CycleNumber]],"")</f>
        <v/>
      </c>
      <c r="AF259" s="1">
        <f>IF(B260=1,"",IF(טבלה1013[[#This Row],[הווסת פעיל?]]=1,IF(טבלה1013[[#This Row],[וסת קבוע אחרון]]=F260,1,0),""))</f>
        <v>0</v>
      </c>
      <c r="AG259" s="1">
        <f>IF(B260=1,"",IF(טבלה1013[[#This Row],[הווסת פעיל?]]=1,IF(OR(טבלה1013[[#This Row],[וסת קבוע אחרון]]=F260,F260=טבלה1013[[#This Row],[LengthofCycle]]),1,0),""))</f>
        <v>0</v>
      </c>
      <c r="AH259" s="1">
        <f>IF(B260=1,"",IF(טבלה1013[[#This Row],[הווסת פעיל?]]=1,IF(OR(טבלה1013[[#This Row],[וסת קבוע אחרון]]=F260,F260=טבלה1013[[#This Row],[LengthofCycle]],AND(טבלה1013[[#This Row],[LengthofCycle]]&lt;&gt;טבלה1013[[#This Row],[וסת קבוע אחרון]],OR(F260=28,F260=29))),1,0),""))</f>
        <v>0</v>
      </c>
      <c r="AI259" s="1" t="str">
        <f>IF(AND(טבלה1013[[#This Row],[הווסת פעיל?]]=1,B260=1),1,"")</f>
        <v/>
      </c>
      <c r="AJ259" s="4" t="str">
        <f>IF(AND(טבלה1013[[#This Row],[הווסת פעיל?]]&lt;&gt;1,B260&lt;&gt;1,B260&lt;&gt;""),IF(טבלה1013[[#This Row],[LengthofCycle]]=F260,1,0),"")</f>
        <v/>
      </c>
      <c r="AK259" s="4" t="str">
        <f>IF(AND(טבלה1013[[#This Row],[הווסת פעיל?]]&lt;&gt;1,B260&lt;&gt;1,B260&lt;&gt;""),IF(OR(טבלה1013[[#This Row],[LengthofCycle]]=F260,F260=29),1,0),"")</f>
        <v/>
      </c>
      <c r="AL259" s="4" t="str">
        <f>IF(AND(טבלה1013[[#This Row],[הווסת פעיל?]]&lt;&gt;1,B260&lt;&gt;1,B260&lt;&gt;""),IF(OR(טבלה1013[[#This Row],[LengthofCycle]]=F260,F260=29,F260=28),1,0),"")</f>
        <v/>
      </c>
      <c r="AQ259" s="1">
        <v>1</v>
      </c>
      <c r="AR259" s="1">
        <f>COUNTIF(AJ:AJ,AQ259)</f>
        <v>168</v>
      </c>
      <c r="AS259" s="11">
        <f>AR259/AR261</f>
        <v>0.12708018154311648</v>
      </c>
      <c r="AX259" s="1" t="s">
        <v>74</v>
      </c>
      <c r="AY259" s="1" t="s">
        <v>75</v>
      </c>
      <c r="AZ259" s="1" t="s">
        <v>76</v>
      </c>
      <c r="BA259" s="1" t="s">
        <v>77</v>
      </c>
      <c r="BB259" s="1" t="s">
        <v>78</v>
      </c>
    </row>
    <row r="260" spans="1:54" x14ac:dyDescent="0.25">
      <c r="A260" s="1" t="s">
        <v>73</v>
      </c>
      <c r="B260" s="1">
        <v>10</v>
      </c>
      <c r="C260" s="1">
        <v>0</v>
      </c>
      <c r="D260" s="1">
        <v>1</v>
      </c>
      <c r="E260" s="1">
        <v>0</v>
      </c>
      <c r="F260" s="1">
        <v>27</v>
      </c>
      <c r="G260" s="1">
        <f>טבלה1013[[#This Row],[LengthofCycle]]+1</f>
        <v>28</v>
      </c>
      <c r="H260" s="1">
        <f>IF(IFERROR(LOOKUP(טבלה1013[[#This Row],[ClientID]],קביעויות[השבוע]),FALSE)=טבלה1013[[#This Row],[ClientID]],1,"")</f>
        <v>1</v>
      </c>
      <c r="I260" s="1" t="str">
        <f>IF(AND(טבלה1013[[#This Row],[CycleNumber]]&gt;1,OR(B261="",טבלה1013[[#This Row],[CycleNumber]]&gt;B259)),IF(OR(AND(טבלה1013[[#This Row],[LengthofCycle]]=28,F259=28),AND(טבלה1013[[#This Row],[LengthofCycle]]=35,F259=35)),1,""),"")</f>
        <v/>
      </c>
      <c r="J260" s="1" t="str">
        <f>IF(AND(טבלה1013[[#This Row],[וסת השבוע]]=1,I259=1,טבלה1013[[#This Row],[CycleNumber]]&gt;B259),1,"")</f>
        <v/>
      </c>
      <c r="K260" s="1">
        <f>IF(טבלה1013[[#This Row],[CycleNumber]]=1,"",IF(טבלה1013[[#This Row],[וסת השבוע]]=1,0,IF(K259="","",IF(K259=0,IF(טבלה1013[[#This Row],[LengthofCycle]]=28,0,1),IF(K259=1,IF(טבלה1013[[#This Row],[LengthofCycle]]+F259=28*2,0,2),IF(K259=2,IF(טבלה1013[[#This Row],[LengthofCycle]]+F259+F258=28*3,0,3),""))))))</f>
        <v>3</v>
      </c>
      <c r="L260" s="1">
        <f>IF(טבלה1013[[#This Row],[וסת השבוע]]=1,IF(טבלה1013[[#This Row],[וסת השבוע וההפלגה ביחד]]=1,L259+1,0),IF(AND(טבלה1013[[#This Row],[CycleNumber]]&gt;B259,טבלה1013[[#This Row],[CycleNumber]]&gt;1),IF(טבלה1013[[#This Row],[וסת השבוע פעיל?]]&lt;&gt;"",L259+1,""),""))</f>
        <v>4</v>
      </c>
      <c r="M260" s="1" t="str">
        <f>IF(AND(טבלה1013[[#This Row],[וסת השבוע פעיל?]]&lt;&gt;"",טבלה1013[[#This Row],[CycleNumber]]&lt;B261,B261&lt;&gt;"",טבלה1013[[#This Row],[וסת השבוע פעיל?]]&lt;3),IF(K261=0,IF(AND(טבלה1013[[#This Row],[וסת השבוע פעיל?]]&gt;0,I261=1),0,1),0),"")</f>
        <v/>
      </c>
      <c r="N260" s="1">
        <f t="shared" si="34"/>
        <v>32</v>
      </c>
      <c r="O260" s="1" t="str">
        <f>IF(AND(טבלה1013[[#This Row],[חיזוי - שבוע]]=1,J261=1),1,"")</f>
        <v/>
      </c>
      <c r="P260" s="1" t="str">
        <f>IF(AND(טבלה1013[[#This Row],[חיזוי טוב עם הפלגה?]]=1,טבלה1013[[#This Row],[וסת קבוע אחרון]]&lt;&gt;28,X259=1),1,"")</f>
        <v/>
      </c>
      <c r="Q260" s="1" t="str">
        <f>IF(AND(טבלה1013[[#This Row],[וסת השבוע פעיל?]]&lt;3,OR(טבלה1013[[#This Row],[CycleNumber]]&gt;B261,B261="")),1,"")</f>
        <v/>
      </c>
      <c r="R260" s="1">
        <f>IF(טבלה1013[[#This Row],[האישה קבעה וסת שבוע?]]=1,IF(טבלה1013[[#This Row],[וסת השבוע פעיל?]]&lt;3,1,0),"")</f>
        <v>0</v>
      </c>
      <c r="S2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0" s="1">
        <f t="shared" si="35"/>
        <v>0</v>
      </c>
      <c r="U260" s="1">
        <f t="shared" si="36"/>
        <v>0</v>
      </c>
      <c r="V260" s="1">
        <f t="shared" si="37"/>
        <v>0</v>
      </c>
      <c r="W260" s="1">
        <f>IF(טבלה1013[[#This Row],[3 הפלגות זהות]]="","",IF(טבלה1013[[#This Row],[3 הפלגות זהות]]=1,טבלה1013[[#This Row],[LengthofCycle]],W259))</f>
        <v>28</v>
      </c>
      <c r="X260" s="1">
        <f>IF(טבלה1013[[#This Row],[וסת קבוע אחרון]]="","",IF(OR(טבלה1013[[#This Row],[LengthofCycle]]=טבלה1013[[#This Row],[וסת קבוע אחרון]],F259=טבלה1013[[#This Row],[וסת קבוע אחרון]],F258=טבלה1013[[#This Row],[וסת קבוע אחרון]]),1,0))</f>
        <v>0</v>
      </c>
      <c r="Y260" s="1" t="str">
        <f>IF(OR(טבלה1013[[#This Row],[הווסת פעיל?]]=0,טבלה1013[[#This Row],[הווסת פעיל?]]=""),"",SUM(Y259,טבלה1013[[#This Row],[הווסת פעיל?]]))</f>
        <v/>
      </c>
      <c r="Z260" s="1" t="str">
        <f>IF(AND(טבלה1013[[#This Row],[כמה מחזורים עד עקירה]]&lt;&gt;"",Y261=""),טבלה1013[[#This Row],[כמה מחזורים עד עקירה]],"")</f>
        <v/>
      </c>
      <c r="AA260" s="1" t="str">
        <f>IF(AND(טבלה1013[[#This Row],[הווסת פעיל?]]=1,טבלה1013[[#This Row],[וסת קבוע אחרון]]&lt;&gt;W259),טבלה1013[[#This Row],[וסת קבוע אחרון]],"")</f>
        <v/>
      </c>
      <c r="AB260" s="1" t="str">
        <f>IF(AND(טבלה1013[[#This Row],[הווסת פעיל?]]=1,X259=0,טבלה1013[[#This Row],[וסת קבוע אחרון]]=W259),טבלה1013[[#This Row],[וסת קבוע אחרון]],"")</f>
        <v/>
      </c>
      <c r="AC260" s="1" t="str">
        <f>IF(AND(טבלה1013[[#This Row],[הווסת פעיל?]]=1,X259=0,טבלה1013[[#This Row],[וסת קבוע אחרון]]&lt;&gt;W259),1,"")</f>
        <v/>
      </c>
      <c r="AD260" s="1" t="str">
        <f>IF(AND(טבלה1013[[#This Row],[הווסת פעיל?]]&lt;&gt;"",B261=1),טבלה1013[[#This Row],[CycleNumber]],"")</f>
        <v/>
      </c>
      <c r="AE260" s="1" t="str">
        <f>IF(AND(טבלה1013[[#This Row],[הווסת פעיל?]]&lt;&gt;"",X259=""),טבלה1013[[#This Row],[CycleNumber]],"")</f>
        <v/>
      </c>
      <c r="AF260" s="1" t="str">
        <f>IF(B261=1,"",IF(טבלה1013[[#This Row],[הווסת פעיל?]]=1,IF(טבלה1013[[#This Row],[וסת קבוע אחרון]]=F261,1,0),""))</f>
        <v/>
      </c>
      <c r="AG260" s="1" t="str">
        <f>IF(B261=1,"",IF(טבלה1013[[#This Row],[הווסת פעיל?]]=1,IF(OR(טבלה1013[[#This Row],[וסת קבוע אחרון]]=F261,F261=טבלה1013[[#This Row],[LengthofCycle]]),1,0),""))</f>
        <v/>
      </c>
      <c r="AH260" s="1" t="str">
        <f>IF(B261=1,"",IF(טבלה1013[[#This Row],[הווסת פעיל?]]=1,IF(OR(טבלה1013[[#This Row],[וסת קבוע אחרון]]=F261,F261=טבלה1013[[#This Row],[LengthofCycle]],AND(טבלה1013[[#This Row],[LengthofCycle]]&lt;&gt;טבלה1013[[#This Row],[וסת קבוע אחרון]],OR(F261=28,F261=29))),1,0),""))</f>
        <v/>
      </c>
      <c r="AI260" s="1" t="str">
        <f>IF(AND(טבלה1013[[#This Row],[הווסת פעיל?]]=1,B261=1),1,"")</f>
        <v/>
      </c>
      <c r="AJ260" s="4">
        <f>IF(AND(טבלה1013[[#This Row],[הווסת פעיל?]]&lt;&gt;1,B261&lt;&gt;1,B261&lt;&gt;""),IF(טבלה1013[[#This Row],[LengthofCycle]]=F261,1,0),"")</f>
        <v>1</v>
      </c>
      <c r="AK260" s="4">
        <f>IF(AND(טבלה1013[[#This Row],[הווסת פעיל?]]&lt;&gt;1,B261&lt;&gt;1,B261&lt;&gt;""),IF(OR(טבלה1013[[#This Row],[LengthofCycle]]=F261,F261=29),1,0),"")</f>
        <v>1</v>
      </c>
      <c r="AL260" s="4">
        <f>IF(AND(טבלה1013[[#This Row],[הווסת פעיל?]]&lt;&gt;1,B261&lt;&gt;1,B261&lt;&gt;""),IF(OR(טבלה1013[[#This Row],[LengthofCycle]]=F261,F261=29,F261=28),1,0),"")</f>
        <v>1</v>
      </c>
      <c r="AQ260" s="1">
        <v>0</v>
      </c>
      <c r="AR260" s="1">
        <f>COUNTIF(AJ:AJ,AQ260)</f>
        <v>1154</v>
      </c>
      <c r="AS260" s="11">
        <f>AR260/AR261</f>
        <v>0.87291981845688349</v>
      </c>
      <c r="AX260" s="1">
        <v>26</v>
      </c>
      <c r="AY260" s="1">
        <f>COUNTIF(Y:Y,טבלה13[[#This Row],[אורך מחזור וסת]]-1)</f>
        <v>0</v>
      </c>
      <c r="AZ260" s="1">
        <f>COUNTIF(Z:Z,טבלה13[[#This Row],[אורך מחזור וסת]]-1)</f>
        <v>0</v>
      </c>
      <c r="BA260" s="1">
        <v>0</v>
      </c>
      <c r="BB260" s="1">
        <v>0</v>
      </c>
    </row>
    <row r="261" spans="1:54" x14ac:dyDescent="0.25">
      <c r="A261" s="1" t="s">
        <v>73</v>
      </c>
      <c r="B261" s="1">
        <v>11</v>
      </c>
      <c r="C261" s="1">
        <v>0</v>
      </c>
      <c r="D261" s="1">
        <v>1</v>
      </c>
      <c r="E261" s="1">
        <v>0</v>
      </c>
      <c r="F261" s="1">
        <v>27</v>
      </c>
      <c r="G261" s="1">
        <f>טבלה1013[[#This Row],[LengthofCycle]]+1</f>
        <v>28</v>
      </c>
      <c r="H261" s="1">
        <f>IF(IFERROR(LOOKUP(טבלה1013[[#This Row],[ClientID]],קביעויות[השבוע]),FALSE)=טבלה1013[[#This Row],[ClientID]],1,"")</f>
        <v>1</v>
      </c>
      <c r="I261" s="1" t="str">
        <f>IF(AND(טבלה1013[[#This Row],[CycleNumber]]&gt;1,OR(B262="",טבלה1013[[#This Row],[CycleNumber]]&gt;B260)),IF(OR(AND(טבלה1013[[#This Row],[LengthofCycle]]=28,F260=28),AND(טבלה1013[[#This Row],[LengthofCycle]]=35,F260=35)),1,""),"")</f>
        <v/>
      </c>
      <c r="J261" s="1" t="str">
        <f>IF(AND(טבלה1013[[#This Row],[וסת השבוע]]=1,I260=1,טבלה1013[[#This Row],[CycleNumber]]&gt;B260),1,"")</f>
        <v/>
      </c>
      <c r="K261" s="1" t="str">
        <f>IF(טבלה1013[[#This Row],[CycleNumber]]=1,"",IF(טבלה1013[[#This Row],[וסת השבוע]]=1,0,IF(K260="","",IF(K260=0,IF(טבלה1013[[#This Row],[LengthofCycle]]=28,0,1),IF(K260=1,IF(טבלה1013[[#This Row],[LengthofCycle]]+F260=28*2,0,2),IF(K260=2,IF(טבלה1013[[#This Row],[LengthofCycle]]+F260+F259=28*3,0,3),""))))))</f>
        <v/>
      </c>
      <c r="L261" s="1" t="str">
        <f>IF(טבלה1013[[#This Row],[וסת השבוע]]=1,IF(טבלה1013[[#This Row],[וסת השבוע וההפלגה ביחד]]=1,L260+1,0),IF(AND(טבלה1013[[#This Row],[CycleNumber]]&gt;B260,טבלה1013[[#This Row],[CycleNumber]]&gt;1),IF(טבלה1013[[#This Row],[וסת השבוע פעיל?]]&lt;&gt;"",L260+1,""),""))</f>
        <v/>
      </c>
      <c r="M261" s="1" t="str">
        <f>IF(AND(טבלה1013[[#This Row],[וסת השבוע פעיל?]]&lt;&gt;"",טבלה1013[[#This Row],[CycleNumber]]&lt;B262,B262&lt;&gt;"",טבלה1013[[#This Row],[וסת השבוע פעיל?]]&lt;3),IF(K262=0,IF(AND(טבלה1013[[#This Row],[וסת השבוע פעיל?]]&gt;0,I262=1),0,1),0),"")</f>
        <v/>
      </c>
      <c r="N261" s="1" t="str">
        <f t="shared" si="34"/>
        <v/>
      </c>
      <c r="O261" s="1" t="str">
        <f>IF(AND(טבלה1013[[#This Row],[חיזוי - שבוע]]=1,J262=1),1,"")</f>
        <v/>
      </c>
      <c r="P261" s="1" t="str">
        <f>IF(AND(טבלה1013[[#This Row],[חיזוי טוב עם הפלגה?]]=1,טבלה1013[[#This Row],[וסת קבוע אחרון]]&lt;&gt;28,X260=1),1,"")</f>
        <v/>
      </c>
      <c r="Q261" s="1" t="str">
        <f>IF(AND(טבלה1013[[#This Row],[וסת השבוע פעיל?]]&lt;3,OR(טבלה1013[[#This Row],[CycleNumber]]&gt;B262,B262="")),1,"")</f>
        <v/>
      </c>
      <c r="R261" s="1">
        <f>IF(טבלה1013[[#This Row],[האישה קבעה וסת שבוע?]]=1,IF(טבלה1013[[#This Row],[וסת השבוע פעיל?]]&lt;3,1,0),"")</f>
        <v>0</v>
      </c>
      <c r="S2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1" s="1">
        <f t="shared" si="35"/>
        <v>0</v>
      </c>
      <c r="U261" s="1">
        <f t="shared" si="36"/>
        <v>0</v>
      </c>
      <c r="V261" s="1">
        <f t="shared" si="37"/>
        <v>0</v>
      </c>
      <c r="W261" s="1">
        <f>IF(טבלה1013[[#This Row],[3 הפלגות זהות]]="","",IF(טבלה1013[[#This Row],[3 הפלגות זהות]]=1,טבלה1013[[#This Row],[LengthofCycle]],W260))</f>
        <v>28</v>
      </c>
      <c r="X261" s="1">
        <f>IF(טבלה1013[[#This Row],[וסת קבוע אחרון]]="","",IF(OR(טבלה1013[[#This Row],[LengthofCycle]]=טבלה1013[[#This Row],[וסת קבוע אחרון]],F260=טבלה1013[[#This Row],[וסת קבוע אחרון]],F259=טבלה1013[[#This Row],[וסת קבוע אחרון]]),1,0))</f>
        <v>0</v>
      </c>
      <c r="Y261" s="1" t="str">
        <f>IF(OR(טבלה1013[[#This Row],[הווסת פעיל?]]=0,טבלה1013[[#This Row],[הווסת פעיל?]]=""),"",SUM(Y260,טבלה1013[[#This Row],[הווסת פעיל?]]))</f>
        <v/>
      </c>
      <c r="Z261" s="1" t="str">
        <f>IF(AND(טבלה1013[[#This Row],[כמה מחזורים עד עקירה]]&lt;&gt;"",Y262=""),טבלה1013[[#This Row],[כמה מחזורים עד עקירה]],"")</f>
        <v/>
      </c>
      <c r="AA261" s="1" t="str">
        <f>IF(AND(טבלה1013[[#This Row],[הווסת פעיל?]]=1,טבלה1013[[#This Row],[וסת קבוע אחרון]]&lt;&gt;W260),טבלה1013[[#This Row],[וסת קבוע אחרון]],"")</f>
        <v/>
      </c>
      <c r="AB261" s="1" t="str">
        <f>IF(AND(טבלה1013[[#This Row],[הווסת פעיל?]]=1,X260=0,טבלה1013[[#This Row],[וסת קבוע אחרון]]=W260),טבלה1013[[#This Row],[וסת קבוע אחרון]],"")</f>
        <v/>
      </c>
      <c r="AC261" s="1" t="str">
        <f>IF(AND(טבלה1013[[#This Row],[הווסת פעיל?]]=1,X260=0,טבלה1013[[#This Row],[וסת קבוע אחרון]]&lt;&gt;W260),1,"")</f>
        <v/>
      </c>
      <c r="AD261" s="1" t="str">
        <f>IF(AND(טבלה1013[[#This Row],[הווסת פעיל?]]&lt;&gt;"",B262=1),טבלה1013[[#This Row],[CycleNumber]],"")</f>
        <v/>
      </c>
      <c r="AE261" s="1" t="str">
        <f>IF(AND(טבלה1013[[#This Row],[הווסת פעיל?]]&lt;&gt;"",X260=""),טבלה1013[[#This Row],[CycleNumber]],"")</f>
        <v/>
      </c>
      <c r="AF261" s="1" t="str">
        <f>IF(B262=1,"",IF(טבלה1013[[#This Row],[הווסת פעיל?]]=1,IF(טבלה1013[[#This Row],[וסת קבוע אחרון]]=F262,1,0),""))</f>
        <v/>
      </c>
      <c r="AG261" s="1" t="str">
        <f>IF(B262=1,"",IF(טבלה1013[[#This Row],[הווסת פעיל?]]=1,IF(OR(טבלה1013[[#This Row],[וסת קבוע אחרון]]=F262,F262=טבלה1013[[#This Row],[LengthofCycle]]),1,0),""))</f>
        <v/>
      </c>
      <c r="AH261" s="1" t="str">
        <f>IF(B262=1,"",IF(טבלה1013[[#This Row],[הווסת פעיל?]]=1,IF(OR(טבלה1013[[#This Row],[וסת קבוע אחרון]]=F262,F262=טבלה1013[[#This Row],[LengthofCycle]],AND(טבלה1013[[#This Row],[LengthofCycle]]&lt;&gt;טבלה1013[[#This Row],[וסת קבוע אחרון]],OR(F262=28,F262=29))),1,0),""))</f>
        <v/>
      </c>
      <c r="AI261" s="1" t="str">
        <f>IF(AND(טבלה1013[[#This Row],[הווסת פעיל?]]=1,B262=1),1,"")</f>
        <v/>
      </c>
      <c r="AJ261" s="4">
        <f>IF(AND(טבלה1013[[#This Row],[הווסת פעיל?]]&lt;&gt;1,B262&lt;&gt;1,B262&lt;&gt;""),IF(טבלה1013[[#This Row],[LengthofCycle]]=F262,1,0),"")</f>
        <v>1</v>
      </c>
      <c r="AK261" s="4">
        <f>IF(AND(טבלה1013[[#This Row],[הווסת פעיל?]]&lt;&gt;1,B262&lt;&gt;1,B262&lt;&gt;""),IF(OR(טבלה1013[[#This Row],[LengthofCycle]]=F262,F262=29),1,0),"")</f>
        <v>1</v>
      </c>
      <c r="AL261" s="4">
        <f>IF(AND(טבלה1013[[#This Row],[הווסת פעיל?]]&lt;&gt;1,B262&lt;&gt;1,B262&lt;&gt;""),IF(OR(טבלה1013[[#This Row],[LengthofCycle]]=F262,F262=29,F262=28),1,0),"")</f>
        <v>1</v>
      </c>
      <c r="AQ261" s="1" t="s">
        <v>48</v>
      </c>
      <c r="AR261" s="1">
        <f>SUM(AR259:AR260)</f>
        <v>1322</v>
      </c>
      <c r="AX261" s="1">
        <v>27</v>
      </c>
      <c r="AY261" s="1">
        <f>COUNTIF(Y:Y,טבלה13[[#This Row],[אורך מחזור וסת]]-1)</f>
        <v>0</v>
      </c>
      <c r="AZ261" s="1">
        <f>COUNTIF(Z:Z,טבלה13[[#This Row],[אורך מחזור וסת]]-1)</f>
        <v>0</v>
      </c>
      <c r="BA261" s="1">
        <v>0</v>
      </c>
      <c r="BB261" s="1">
        <v>1</v>
      </c>
    </row>
    <row r="262" spans="1:54" x14ac:dyDescent="0.25">
      <c r="A262" s="1" t="s">
        <v>73</v>
      </c>
      <c r="B262" s="1">
        <v>12</v>
      </c>
      <c r="C262" s="1">
        <v>0</v>
      </c>
      <c r="D262" s="1">
        <v>1</v>
      </c>
      <c r="E262" s="1">
        <v>0</v>
      </c>
      <c r="F262" s="1">
        <v>27</v>
      </c>
      <c r="G262" s="1">
        <f>טבלה1013[[#This Row],[LengthofCycle]]+1</f>
        <v>28</v>
      </c>
      <c r="H262" s="1">
        <f>IF(IFERROR(LOOKUP(טבלה1013[[#This Row],[ClientID]],קביעויות[השבוע]),FALSE)=טבלה1013[[#This Row],[ClientID]],1,"")</f>
        <v>1</v>
      </c>
      <c r="I262" s="1" t="str">
        <f>IF(AND(טבלה1013[[#This Row],[CycleNumber]]&gt;1,OR(B263="",טבלה1013[[#This Row],[CycleNumber]]&gt;B261)),IF(OR(AND(טבלה1013[[#This Row],[LengthofCycle]]=28,F261=28),AND(טבלה1013[[#This Row],[LengthofCycle]]=35,F261=35)),1,""),"")</f>
        <v/>
      </c>
      <c r="J262" s="1" t="str">
        <f>IF(AND(טבלה1013[[#This Row],[וסת השבוע]]=1,I261=1,טבלה1013[[#This Row],[CycleNumber]]&gt;B261),1,"")</f>
        <v/>
      </c>
      <c r="K262" s="1" t="str">
        <f>IF(טבלה1013[[#This Row],[CycleNumber]]=1,"",IF(טבלה1013[[#This Row],[וסת השבוע]]=1,0,IF(K261="","",IF(K261=0,IF(טבלה1013[[#This Row],[LengthofCycle]]=28,0,1),IF(K261=1,IF(טבלה1013[[#This Row],[LengthofCycle]]+F261=28*2,0,2),IF(K261=2,IF(טבלה1013[[#This Row],[LengthofCycle]]+F261+F260=28*3,0,3),""))))))</f>
        <v/>
      </c>
      <c r="L262" s="1" t="str">
        <f>IF(טבלה1013[[#This Row],[וסת השבוע]]=1,IF(טבלה1013[[#This Row],[וסת השבוע וההפלגה ביחד]]=1,L261+1,0),IF(AND(טבלה1013[[#This Row],[CycleNumber]]&gt;B261,טבלה1013[[#This Row],[CycleNumber]]&gt;1),IF(טבלה1013[[#This Row],[וסת השבוע פעיל?]]&lt;&gt;"",L261+1,""),""))</f>
        <v/>
      </c>
      <c r="M262" s="1" t="str">
        <f>IF(AND(טבלה1013[[#This Row],[וסת השבוע פעיל?]]&lt;&gt;"",טבלה1013[[#This Row],[CycleNumber]]&lt;B263,B263&lt;&gt;"",טבלה1013[[#This Row],[וסת השבוע פעיל?]]&lt;3),IF(K263=0,IF(AND(טבלה1013[[#This Row],[וסת השבוע פעיל?]]&gt;0,I263=1),0,1),0),"")</f>
        <v/>
      </c>
      <c r="N262" s="1" t="str">
        <f t="shared" si="34"/>
        <v/>
      </c>
      <c r="O262" s="1" t="str">
        <f>IF(AND(טבלה1013[[#This Row],[חיזוי - שבוע]]=1,J263=1),1,"")</f>
        <v/>
      </c>
      <c r="P262" s="1" t="str">
        <f>IF(AND(טבלה1013[[#This Row],[חיזוי טוב עם הפלגה?]]=1,טבלה1013[[#This Row],[וסת קבוע אחרון]]&lt;&gt;28,X261=1),1,"")</f>
        <v/>
      </c>
      <c r="Q262" s="1" t="str">
        <f>IF(AND(טבלה1013[[#This Row],[וסת השבוע פעיל?]]&lt;3,OR(טבלה1013[[#This Row],[CycleNumber]]&gt;B263,B263="")),1,"")</f>
        <v/>
      </c>
      <c r="R262" s="1">
        <f>IF(טבלה1013[[#This Row],[האישה קבעה וסת שבוע?]]=1,IF(טבלה1013[[#This Row],[וסת השבוע פעיל?]]&lt;3,1,0),"")</f>
        <v>0</v>
      </c>
      <c r="S2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2" s="1">
        <f t="shared" si="35"/>
        <v>1</v>
      </c>
      <c r="U262" s="1">
        <f t="shared" si="36"/>
        <v>0</v>
      </c>
      <c r="V262" s="1">
        <f t="shared" si="37"/>
        <v>0</v>
      </c>
      <c r="W262" s="1">
        <f>IF(טבלה1013[[#This Row],[3 הפלגות זהות]]="","",IF(טבלה1013[[#This Row],[3 הפלגות זהות]]=1,טבלה1013[[#This Row],[LengthofCycle]],W261))</f>
        <v>27</v>
      </c>
      <c r="X262" s="1">
        <f>IF(טבלה1013[[#This Row],[וסת קבוע אחרון]]="","",IF(OR(טבלה1013[[#This Row],[LengthofCycle]]=טבלה1013[[#This Row],[וסת קבוע אחרון]],F261=טבלה1013[[#This Row],[וסת קבוע אחרון]],F260=טבלה1013[[#This Row],[וסת קבוע אחרון]]),1,0))</f>
        <v>1</v>
      </c>
      <c r="Y262" s="1">
        <f>IF(OR(טבלה1013[[#This Row],[הווסת פעיל?]]=0,טבלה1013[[#This Row],[הווסת פעיל?]]=""),"",SUM(Y261,טבלה1013[[#This Row],[הווסת פעיל?]]))</f>
        <v>1</v>
      </c>
      <c r="Z262" s="1" t="str">
        <f>IF(AND(טבלה1013[[#This Row],[כמה מחזורים עד עקירה]]&lt;&gt;"",Y263=""),טבלה1013[[#This Row],[כמה מחזורים עד עקירה]],"")</f>
        <v/>
      </c>
      <c r="AA262" s="1">
        <f>IF(AND(טבלה1013[[#This Row],[הווסת פעיל?]]=1,טבלה1013[[#This Row],[וסת קבוע אחרון]]&lt;&gt;W261),טבלה1013[[#This Row],[וסת קבוע אחרון]],"")</f>
        <v>27</v>
      </c>
      <c r="AB262" s="1" t="str">
        <f>IF(AND(טבלה1013[[#This Row],[הווסת פעיל?]]=1,X261=0,טבלה1013[[#This Row],[וסת קבוע אחרון]]=W261),טבלה1013[[#This Row],[וסת קבוע אחרון]],"")</f>
        <v/>
      </c>
      <c r="AC262" s="1">
        <f>IF(AND(טבלה1013[[#This Row],[הווסת פעיל?]]=1,X261=0,טבלה1013[[#This Row],[וסת קבוע אחרון]]&lt;&gt;W261),1,"")</f>
        <v>1</v>
      </c>
      <c r="AD262" s="1" t="str">
        <f>IF(AND(טבלה1013[[#This Row],[הווסת פעיל?]]&lt;&gt;"",B263=1),טבלה1013[[#This Row],[CycleNumber]],"")</f>
        <v/>
      </c>
      <c r="AE262" s="1" t="str">
        <f>IF(AND(טבלה1013[[#This Row],[הווסת פעיל?]]&lt;&gt;"",X261=""),טבלה1013[[#This Row],[CycleNumber]],"")</f>
        <v/>
      </c>
      <c r="AF262" s="1">
        <f>IF(B263=1,"",IF(טבלה1013[[#This Row],[הווסת פעיל?]]=1,IF(טבלה1013[[#This Row],[וסת קבוע אחרון]]=F263,1,0),""))</f>
        <v>0</v>
      </c>
      <c r="AG262" s="1">
        <f>IF(B263=1,"",IF(טבלה1013[[#This Row],[הווסת פעיל?]]=1,IF(OR(טבלה1013[[#This Row],[וסת קבוע אחרון]]=F263,F263=טבלה1013[[#This Row],[LengthofCycle]]),1,0),""))</f>
        <v>0</v>
      </c>
      <c r="AH262" s="1">
        <f>IF(B263=1,"",IF(טבלה1013[[#This Row],[הווסת פעיל?]]=1,IF(OR(טבלה1013[[#This Row],[וסת קבוע אחרון]]=F263,F263=טבלה1013[[#This Row],[LengthofCycle]],AND(טבלה1013[[#This Row],[LengthofCycle]]&lt;&gt;טבלה1013[[#This Row],[וסת קבוע אחרון]],OR(F263=28,F263=29))),1,0),""))</f>
        <v>0</v>
      </c>
      <c r="AI262" s="1" t="str">
        <f>IF(AND(טבלה1013[[#This Row],[הווסת פעיל?]]=1,B263=1),1,"")</f>
        <v/>
      </c>
      <c r="AJ262" s="4" t="str">
        <f>IF(AND(טבלה1013[[#This Row],[הווסת פעיל?]]&lt;&gt;1,B263&lt;&gt;1,B263&lt;&gt;""),IF(טבלה1013[[#This Row],[LengthofCycle]]=F263,1,0),"")</f>
        <v/>
      </c>
      <c r="AK262" s="4" t="str">
        <f>IF(AND(טבלה1013[[#This Row],[הווסת פעיל?]]&lt;&gt;1,B263&lt;&gt;1,B263&lt;&gt;""),IF(OR(טבלה1013[[#This Row],[LengthofCycle]]=F263,F263=29),1,0),"")</f>
        <v/>
      </c>
      <c r="AL262" s="4" t="str">
        <f>IF(AND(טבלה1013[[#This Row],[הווסת פעיל?]]&lt;&gt;1,B263&lt;&gt;1,B263&lt;&gt;""),IF(OR(טבלה1013[[#This Row],[LengthofCycle]]=F263,F263=29,F263=28),1,0),"")</f>
        <v/>
      </c>
      <c r="AX262" s="1">
        <v>28</v>
      </c>
      <c r="AY262" s="1">
        <f>COUNTIF(Y:Y,טבלה13[[#This Row],[אורך מחזור וסת]]-1)</f>
        <v>0</v>
      </c>
      <c r="AZ262" s="1">
        <f>COUNTIF(Z:Z,טבלה13[[#This Row],[אורך מחזור וסת]]-1)</f>
        <v>0</v>
      </c>
      <c r="BA262" s="1">
        <v>1</v>
      </c>
      <c r="BB262" s="1">
        <v>0</v>
      </c>
    </row>
    <row r="263" spans="1:54" x14ac:dyDescent="0.25">
      <c r="A263" s="1" t="s">
        <v>73</v>
      </c>
      <c r="B263" s="1">
        <v>13</v>
      </c>
      <c r="C263" s="1">
        <v>0</v>
      </c>
      <c r="D263" s="1">
        <v>0</v>
      </c>
      <c r="E263" s="1">
        <v>0</v>
      </c>
      <c r="F263" s="1">
        <v>28</v>
      </c>
      <c r="G263" s="1">
        <f>טבלה1013[[#This Row],[LengthofCycle]]+1</f>
        <v>29</v>
      </c>
      <c r="H263" s="1">
        <f>IF(IFERROR(LOOKUP(טבלה1013[[#This Row],[ClientID]],קביעויות[השבוע]),FALSE)=טבלה1013[[#This Row],[ClientID]],1,"")</f>
        <v>1</v>
      </c>
      <c r="I263" s="1" t="str">
        <f>IF(AND(טבלה1013[[#This Row],[CycleNumber]]&gt;1,OR(B264="",טבלה1013[[#This Row],[CycleNumber]]&gt;B262)),IF(OR(AND(טבלה1013[[#This Row],[LengthofCycle]]=28,F262=28),AND(טבלה1013[[#This Row],[LengthofCycle]]=35,F262=35)),1,""),"")</f>
        <v/>
      </c>
      <c r="J263" s="1" t="str">
        <f>IF(AND(טבלה1013[[#This Row],[וסת השבוע]]=1,I262=1,טבלה1013[[#This Row],[CycleNumber]]&gt;B262),1,"")</f>
        <v/>
      </c>
      <c r="K263" s="1" t="str">
        <f>IF(טבלה1013[[#This Row],[CycleNumber]]=1,"",IF(טבלה1013[[#This Row],[וסת השבוע]]=1,0,IF(K262="","",IF(K262=0,IF(טבלה1013[[#This Row],[LengthofCycle]]=28,0,1),IF(K262=1,IF(טבלה1013[[#This Row],[LengthofCycle]]+F262=28*2,0,2),IF(K262=2,IF(טבלה1013[[#This Row],[LengthofCycle]]+F262+F261=28*3,0,3),""))))))</f>
        <v/>
      </c>
      <c r="L263" s="1" t="str">
        <f>IF(טבלה1013[[#This Row],[וסת השבוע]]=1,IF(טבלה1013[[#This Row],[וסת השבוע וההפלגה ביחד]]=1,L262+1,0),IF(AND(טבלה1013[[#This Row],[CycleNumber]]&gt;B262,טבלה1013[[#This Row],[CycleNumber]]&gt;1),IF(טבלה1013[[#This Row],[וסת השבוע פעיל?]]&lt;&gt;"",L262+1,""),""))</f>
        <v/>
      </c>
      <c r="M263" s="1" t="str">
        <f>IF(AND(טבלה1013[[#This Row],[וסת השבוע פעיל?]]&lt;&gt;"",טבלה1013[[#This Row],[CycleNumber]]&lt;B264,B264&lt;&gt;"",טבלה1013[[#This Row],[וסת השבוע פעיל?]]&lt;3),IF(K264=0,IF(AND(טבלה1013[[#This Row],[וסת השבוע פעיל?]]&gt;0,I264=1),0,1),0),"")</f>
        <v/>
      </c>
      <c r="N263" s="1" t="str">
        <f t="shared" si="34"/>
        <v/>
      </c>
      <c r="O263" s="1" t="str">
        <f>IF(AND(טבלה1013[[#This Row],[חיזוי - שבוע]]=1,J264=1),1,"")</f>
        <v/>
      </c>
      <c r="P263" s="1" t="str">
        <f>IF(AND(טבלה1013[[#This Row],[חיזוי טוב עם הפלגה?]]=1,טבלה1013[[#This Row],[וסת קבוע אחרון]]&lt;&gt;28,X262=1),1,"")</f>
        <v/>
      </c>
      <c r="Q263" s="1" t="str">
        <f>IF(AND(טבלה1013[[#This Row],[וסת השבוע פעיל?]]&lt;3,OR(טבלה1013[[#This Row],[CycleNumber]]&gt;B264,B264="")),1,"")</f>
        <v/>
      </c>
      <c r="R263" s="1">
        <f>IF(טבלה1013[[#This Row],[האישה קבעה וסת שבוע?]]=1,IF(טבלה1013[[#This Row],[וסת השבוע פעיל?]]&lt;3,1,0),"")</f>
        <v>0</v>
      </c>
      <c r="S2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3" s="1">
        <f t="shared" si="35"/>
        <v>0</v>
      </c>
      <c r="U263" s="1">
        <f t="shared" si="36"/>
        <v>0</v>
      </c>
      <c r="V263" s="1">
        <f t="shared" si="37"/>
        <v>0</v>
      </c>
      <c r="W263" s="1">
        <f>IF(טבלה1013[[#This Row],[3 הפלגות זהות]]="","",IF(טבלה1013[[#This Row],[3 הפלגות זהות]]=1,טבלה1013[[#This Row],[LengthofCycle]],W262))</f>
        <v>27</v>
      </c>
      <c r="X263" s="1">
        <f>IF(טבלה1013[[#This Row],[וסת קבוע אחרון]]="","",IF(OR(טבלה1013[[#This Row],[LengthofCycle]]=טבלה1013[[#This Row],[וסת קבוע אחרון]],F262=טבלה1013[[#This Row],[וסת קבוע אחרון]],F261=טבלה1013[[#This Row],[וסת קבוע אחרון]]),1,0))</f>
        <v>1</v>
      </c>
      <c r="Y263" s="1">
        <f>IF(OR(טבלה1013[[#This Row],[הווסת פעיל?]]=0,טבלה1013[[#This Row],[הווסת פעיל?]]=""),"",SUM(Y262,טבלה1013[[#This Row],[הווסת פעיל?]]))</f>
        <v>2</v>
      </c>
      <c r="Z263" s="1" t="str">
        <f>IF(AND(טבלה1013[[#This Row],[כמה מחזורים עד עקירה]]&lt;&gt;"",Y264=""),טבלה1013[[#This Row],[כמה מחזורים עד עקירה]],"")</f>
        <v/>
      </c>
      <c r="AA263" s="1" t="str">
        <f>IF(AND(טבלה1013[[#This Row],[הווסת פעיל?]]=1,טבלה1013[[#This Row],[וסת קבוע אחרון]]&lt;&gt;W262),טבלה1013[[#This Row],[וסת קבוע אחרון]],"")</f>
        <v/>
      </c>
      <c r="AB263" s="1" t="str">
        <f>IF(AND(טבלה1013[[#This Row],[הווסת פעיל?]]=1,X262=0,טבלה1013[[#This Row],[וסת קבוע אחרון]]=W262),טבלה1013[[#This Row],[וסת קבוע אחרון]],"")</f>
        <v/>
      </c>
      <c r="AC263" s="1" t="str">
        <f>IF(AND(טבלה1013[[#This Row],[הווסת פעיל?]]=1,X262=0,טבלה1013[[#This Row],[וסת קבוע אחרון]]&lt;&gt;W262),1,"")</f>
        <v/>
      </c>
      <c r="AD263" s="1" t="str">
        <f>IF(AND(טבלה1013[[#This Row],[הווסת פעיל?]]&lt;&gt;"",B264=1),טבלה1013[[#This Row],[CycleNumber]],"")</f>
        <v/>
      </c>
      <c r="AE263" s="1" t="str">
        <f>IF(AND(טבלה1013[[#This Row],[הווסת פעיל?]]&lt;&gt;"",X262=""),טבלה1013[[#This Row],[CycleNumber]],"")</f>
        <v/>
      </c>
      <c r="AF263" s="1">
        <f>IF(B264=1,"",IF(טבלה1013[[#This Row],[הווסת פעיל?]]=1,IF(טבלה1013[[#This Row],[וסת קבוע אחרון]]=F264,1,0),""))</f>
        <v>1</v>
      </c>
      <c r="AG263" s="1">
        <f>IF(B264=1,"",IF(טבלה1013[[#This Row],[הווסת פעיל?]]=1,IF(OR(טבלה1013[[#This Row],[וסת קבוע אחרון]]=F264,F264=טבלה1013[[#This Row],[LengthofCycle]]),1,0),""))</f>
        <v>1</v>
      </c>
      <c r="AH263" s="1">
        <f>IF(B264=1,"",IF(טבלה1013[[#This Row],[הווסת פעיל?]]=1,IF(OR(טבלה1013[[#This Row],[וסת קבוע אחרון]]=F264,F264=טבלה1013[[#This Row],[LengthofCycle]],AND(טבלה1013[[#This Row],[LengthofCycle]]&lt;&gt;טבלה1013[[#This Row],[וסת קבוע אחרון]],OR(F264=28,F264=29))),1,0),""))</f>
        <v>1</v>
      </c>
      <c r="AI263" s="1" t="str">
        <f>IF(AND(טבלה1013[[#This Row],[הווסת פעיל?]]=1,B264=1),1,"")</f>
        <v/>
      </c>
      <c r="AJ263" s="4" t="str">
        <f>IF(AND(טבלה1013[[#This Row],[הווסת פעיל?]]&lt;&gt;1,B264&lt;&gt;1,B264&lt;&gt;""),IF(טבלה1013[[#This Row],[LengthofCycle]]=F264,1,0),"")</f>
        <v/>
      </c>
      <c r="AK263" s="4" t="str">
        <f>IF(AND(טבלה1013[[#This Row],[הווסת פעיל?]]&lt;&gt;1,B264&lt;&gt;1,B264&lt;&gt;""),IF(OR(טבלה1013[[#This Row],[LengthofCycle]]=F264,F264=29),1,0),"")</f>
        <v/>
      </c>
      <c r="AL263" s="4" t="str">
        <f>IF(AND(טבלה1013[[#This Row],[הווסת פעיל?]]&lt;&gt;1,B264&lt;&gt;1,B264&lt;&gt;""),IF(OR(טבלה1013[[#This Row],[LengthofCycle]]=F264,F264=29,F264=28),1,0),"")</f>
        <v/>
      </c>
      <c r="AQ263" s="1" t="s">
        <v>79</v>
      </c>
      <c r="AT263" s="1" t="s">
        <v>80</v>
      </c>
      <c r="AX263" s="1">
        <v>29</v>
      </c>
      <c r="AY263" s="1">
        <f>COUNTIF(Y:Y,טבלה13[[#This Row],[אורך מחזור וסת]]-1)</f>
        <v>0</v>
      </c>
      <c r="AZ263" s="1">
        <f>COUNTIF(Z:Z,טבלה13[[#This Row],[אורך מחזור וסת]]-1)</f>
        <v>0</v>
      </c>
      <c r="BA263" s="1">
        <v>1</v>
      </c>
      <c r="BB263" s="1">
        <v>0</v>
      </c>
    </row>
    <row r="264" spans="1:54" x14ac:dyDescent="0.25">
      <c r="A264" s="1" t="s">
        <v>73</v>
      </c>
      <c r="B264" s="1">
        <v>14</v>
      </c>
      <c r="C264" s="1">
        <v>0</v>
      </c>
      <c r="D264" s="1">
        <v>1</v>
      </c>
      <c r="E264" s="1">
        <v>0</v>
      </c>
      <c r="F264" s="1">
        <v>27</v>
      </c>
      <c r="G264" s="1">
        <f>טבלה1013[[#This Row],[LengthofCycle]]+1</f>
        <v>28</v>
      </c>
      <c r="H264" s="1">
        <f>IF(IFERROR(LOOKUP(טבלה1013[[#This Row],[ClientID]],קביעויות[השבוע]),FALSE)=טבלה1013[[#This Row],[ClientID]],1,"")</f>
        <v>1</v>
      </c>
      <c r="I264" s="1" t="str">
        <f>IF(AND(טבלה1013[[#This Row],[CycleNumber]]&gt;1,OR(B265="",טבלה1013[[#This Row],[CycleNumber]]&gt;B263)),IF(OR(AND(טבלה1013[[#This Row],[LengthofCycle]]=28,F263=28),AND(טבלה1013[[#This Row],[LengthofCycle]]=35,F263=35)),1,""),"")</f>
        <v/>
      </c>
      <c r="J264" s="1" t="str">
        <f>IF(AND(טבלה1013[[#This Row],[וסת השבוע]]=1,I263=1,טבלה1013[[#This Row],[CycleNumber]]&gt;B263),1,"")</f>
        <v/>
      </c>
      <c r="K264" s="1" t="str">
        <f>IF(טבלה1013[[#This Row],[CycleNumber]]=1,"",IF(טבלה1013[[#This Row],[וסת השבוע]]=1,0,IF(K263="","",IF(K263=0,IF(טבלה1013[[#This Row],[LengthofCycle]]=28,0,1),IF(K263=1,IF(טבלה1013[[#This Row],[LengthofCycle]]+F263=28*2,0,2),IF(K263=2,IF(טבלה1013[[#This Row],[LengthofCycle]]+F263+F262=28*3,0,3),""))))))</f>
        <v/>
      </c>
      <c r="L264" s="1" t="str">
        <f>IF(טבלה1013[[#This Row],[וסת השבוע]]=1,IF(טבלה1013[[#This Row],[וסת השבוע וההפלגה ביחד]]=1,L263+1,0),IF(AND(טבלה1013[[#This Row],[CycleNumber]]&gt;B263,טבלה1013[[#This Row],[CycleNumber]]&gt;1),IF(טבלה1013[[#This Row],[וסת השבוע פעיל?]]&lt;&gt;"",L263+1,""),""))</f>
        <v/>
      </c>
      <c r="M264" s="1" t="str">
        <f>IF(AND(טבלה1013[[#This Row],[וסת השבוע פעיל?]]&lt;&gt;"",טבלה1013[[#This Row],[CycleNumber]]&lt;B265,B265&lt;&gt;"",טבלה1013[[#This Row],[וסת השבוע פעיל?]]&lt;3),IF(K265=0,IF(AND(טבלה1013[[#This Row],[וסת השבוע פעיל?]]&gt;0,I265=1),0,1),0),"")</f>
        <v/>
      </c>
      <c r="N264" s="1" t="str">
        <f t="shared" si="34"/>
        <v/>
      </c>
      <c r="O264" s="1" t="str">
        <f>IF(AND(טבלה1013[[#This Row],[חיזוי - שבוע]]=1,J265=1),1,"")</f>
        <v/>
      </c>
      <c r="P264" s="1" t="str">
        <f>IF(AND(טבלה1013[[#This Row],[חיזוי טוב עם הפלגה?]]=1,טבלה1013[[#This Row],[וסת קבוע אחרון]]&lt;&gt;28,X263=1),1,"")</f>
        <v/>
      </c>
      <c r="Q264" s="1" t="str">
        <f>IF(AND(טבלה1013[[#This Row],[וסת השבוע פעיל?]]&lt;3,OR(טבלה1013[[#This Row],[CycleNumber]]&gt;B265,B265="")),1,"")</f>
        <v/>
      </c>
      <c r="R264" s="1">
        <f>IF(טבלה1013[[#This Row],[האישה קבעה וסת שבוע?]]=1,IF(טבלה1013[[#This Row],[וסת השבוע פעיל?]]&lt;3,1,0),"")</f>
        <v>0</v>
      </c>
      <c r="S2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4" s="1">
        <f t="shared" si="35"/>
        <v>0</v>
      </c>
      <c r="U264" s="1">
        <f t="shared" si="36"/>
        <v>0</v>
      </c>
      <c r="V264" s="1">
        <f t="shared" si="37"/>
        <v>0</v>
      </c>
      <c r="W264" s="1">
        <f>IF(טבלה1013[[#This Row],[3 הפלגות זהות]]="","",IF(טבלה1013[[#This Row],[3 הפלגות זהות]]=1,טבלה1013[[#This Row],[LengthofCycle]],W263))</f>
        <v>27</v>
      </c>
      <c r="X264" s="1">
        <f>IF(טבלה1013[[#This Row],[וסת קבוע אחרון]]="","",IF(OR(טבלה1013[[#This Row],[LengthofCycle]]=טבלה1013[[#This Row],[וסת קבוע אחרון]],F263=טבלה1013[[#This Row],[וסת קבוע אחרון]],F262=טבלה1013[[#This Row],[וסת קבוע אחרון]]),1,0))</f>
        <v>1</v>
      </c>
      <c r="Y264" s="1">
        <f>IF(OR(טבלה1013[[#This Row],[הווסת פעיל?]]=0,טבלה1013[[#This Row],[הווסת פעיל?]]=""),"",SUM(Y263,טבלה1013[[#This Row],[הווסת פעיל?]]))</f>
        <v>3</v>
      </c>
      <c r="Z264" s="1" t="str">
        <f>IF(AND(טבלה1013[[#This Row],[כמה מחזורים עד עקירה]]&lt;&gt;"",Y265=""),טבלה1013[[#This Row],[כמה מחזורים עד עקירה]],"")</f>
        <v/>
      </c>
      <c r="AA264" s="1" t="str">
        <f>IF(AND(טבלה1013[[#This Row],[הווסת פעיל?]]=1,טבלה1013[[#This Row],[וסת קבוע אחרון]]&lt;&gt;W263),טבלה1013[[#This Row],[וסת קבוע אחרון]],"")</f>
        <v/>
      </c>
      <c r="AB264" s="1" t="str">
        <f>IF(AND(טבלה1013[[#This Row],[הווסת פעיל?]]=1,X263=0,טבלה1013[[#This Row],[וסת קבוע אחרון]]=W263),טבלה1013[[#This Row],[וסת קבוע אחרון]],"")</f>
        <v/>
      </c>
      <c r="AC264" s="1" t="str">
        <f>IF(AND(טבלה1013[[#This Row],[הווסת פעיל?]]=1,X263=0,טבלה1013[[#This Row],[וסת קבוע אחרון]]&lt;&gt;W263),1,"")</f>
        <v/>
      </c>
      <c r="AD264" s="1" t="str">
        <f>IF(AND(טבלה1013[[#This Row],[הווסת פעיל?]]&lt;&gt;"",B265=1),טבלה1013[[#This Row],[CycleNumber]],"")</f>
        <v/>
      </c>
      <c r="AE264" s="1" t="str">
        <f>IF(AND(טבלה1013[[#This Row],[הווסת פעיל?]]&lt;&gt;"",X263=""),טבלה1013[[#This Row],[CycleNumber]],"")</f>
        <v/>
      </c>
      <c r="AF264" s="1">
        <f>IF(B265=1,"",IF(טבלה1013[[#This Row],[הווסת פעיל?]]=1,IF(טבלה1013[[#This Row],[וסת קבוע אחרון]]=F265,1,0),""))</f>
        <v>0</v>
      </c>
      <c r="AG264" s="1">
        <f>IF(B265=1,"",IF(טבלה1013[[#This Row],[הווסת פעיל?]]=1,IF(OR(טבלה1013[[#This Row],[וסת קבוע אחרון]]=F265,F265=טבלה1013[[#This Row],[LengthofCycle]]),1,0),""))</f>
        <v>0</v>
      </c>
      <c r="AH264" s="1">
        <f>IF(B265=1,"",IF(טבלה1013[[#This Row],[הווסת פעיל?]]=1,IF(OR(טבלה1013[[#This Row],[וסת קבוע אחרון]]=F265,F265=טבלה1013[[#This Row],[LengthofCycle]],AND(טבלה1013[[#This Row],[LengthofCycle]]&lt;&gt;טבלה1013[[#This Row],[וסת קבוע אחרון]],OR(F265=28,F265=29))),1,0),""))</f>
        <v>0</v>
      </c>
      <c r="AI264" s="1" t="str">
        <f>IF(AND(טבלה1013[[#This Row],[הווסת פעיל?]]=1,B265=1),1,"")</f>
        <v/>
      </c>
      <c r="AJ264" s="4" t="str">
        <f>IF(AND(טבלה1013[[#This Row],[הווסת פעיל?]]&lt;&gt;1,B265&lt;&gt;1,B265&lt;&gt;""),IF(טבלה1013[[#This Row],[LengthofCycle]]=F265,1,0),"")</f>
        <v/>
      </c>
      <c r="AK264" s="4" t="str">
        <f>IF(AND(טבלה1013[[#This Row],[הווסת פעיל?]]&lt;&gt;1,B265&lt;&gt;1,B265&lt;&gt;""),IF(OR(טבלה1013[[#This Row],[LengthofCycle]]=F265,F265=29),1,0),"")</f>
        <v/>
      </c>
      <c r="AL264" s="4" t="str">
        <f>IF(AND(טבלה1013[[#This Row],[הווסת פעיל?]]&lt;&gt;1,B265&lt;&gt;1,B265&lt;&gt;""),IF(OR(טבלה1013[[#This Row],[LengthofCycle]]=F265,F265=29,F265=28),1,0),"")</f>
        <v/>
      </c>
      <c r="AM264" s="1">
        <v>3</v>
      </c>
      <c r="AQ264" s="1">
        <v>1</v>
      </c>
      <c r="AR264" s="1">
        <f t="shared" ref="AR264:AR271" si="38">COUNTIF(X:X,AQ264)</f>
        <v>127</v>
      </c>
      <c r="AS264" s="2">
        <f t="shared" ref="AS264:AS271" si="39">AR264/$AR$272</f>
        <v>1</v>
      </c>
      <c r="AT264" s="1">
        <v>5</v>
      </c>
      <c r="AX264" s="1">
        <v>30</v>
      </c>
      <c r="AY264" s="1">
        <f>COUNTIF(Y:Y,טבלה13[[#This Row],[אורך מחזור וסת]]-1)</f>
        <v>0</v>
      </c>
      <c r="AZ264" s="1">
        <f>COUNTIF(Z:Z,טבלה13[[#This Row],[אורך מחזור וסת]]-1)</f>
        <v>0</v>
      </c>
      <c r="BA264" s="1">
        <v>0</v>
      </c>
      <c r="BB264" s="1">
        <v>0</v>
      </c>
    </row>
    <row r="265" spans="1:54" x14ac:dyDescent="0.25">
      <c r="A265" s="1" t="s">
        <v>73</v>
      </c>
      <c r="B265" s="1">
        <v>15</v>
      </c>
      <c r="C265" s="1">
        <v>0</v>
      </c>
      <c r="D265" s="1">
        <v>1</v>
      </c>
      <c r="E265" s="1">
        <v>0</v>
      </c>
      <c r="F265" s="1">
        <v>28</v>
      </c>
      <c r="G265" s="1">
        <f>טבלה1013[[#This Row],[LengthofCycle]]+1</f>
        <v>29</v>
      </c>
      <c r="H265" s="1">
        <f>IF(IFERROR(LOOKUP(טבלה1013[[#This Row],[ClientID]],קביעויות[השבוע]),FALSE)=טבלה1013[[#This Row],[ClientID]],1,"")</f>
        <v>1</v>
      </c>
      <c r="I265" s="1" t="str">
        <f>IF(AND(טבלה1013[[#This Row],[CycleNumber]]&gt;1,OR(B266="",טבלה1013[[#This Row],[CycleNumber]]&gt;B264)),IF(OR(AND(טבלה1013[[#This Row],[LengthofCycle]]=28,F264=28),AND(טבלה1013[[#This Row],[LengthofCycle]]=35,F264=35)),1,""),"")</f>
        <v/>
      </c>
      <c r="J265" s="1" t="str">
        <f>IF(AND(טבלה1013[[#This Row],[וסת השבוע]]=1,I264=1,טבלה1013[[#This Row],[CycleNumber]]&gt;B264),1,"")</f>
        <v/>
      </c>
      <c r="K265" s="1" t="str">
        <f>IF(טבלה1013[[#This Row],[CycleNumber]]=1,"",IF(טבלה1013[[#This Row],[וסת השבוע]]=1,0,IF(K264="","",IF(K264=0,IF(טבלה1013[[#This Row],[LengthofCycle]]=28,0,1),IF(K264=1,IF(טבלה1013[[#This Row],[LengthofCycle]]+F264=28*2,0,2),IF(K264=2,IF(טבלה1013[[#This Row],[LengthofCycle]]+F264+F263=28*3,0,3),""))))))</f>
        <v/>
      </c>
      <c r="L265" s="1" t="str">
        <f>IF(טבלה1013[[#This Row],[וסת השבוע]]=1,IF(טבלה1013[[#This Row],[וסת השבוע וההפלגה ביחד]]=1,L264+1,0),IF(AND(טבלה1013[[#This Row],[CycleNumber]]&gt;B264,טבלה1013[[#This Row],[CycleNumber]]&gt;1),IF(טבלה1013[[#This Row],[וסת השבוע פעיל?]]&lt;&gt;"",L264+1,""),""))</f>
        <v/>
      </c>
      <c r="M265" s="1" t="str">
        <f>IF(AND(טבלה1013[[#This Row],[וסת השבוע פעיל?]]&lt;&gt;"",טבלה1013[[#This Row],[CycleNumber]]&lt;B266,B266&lt;&gt;"",טבלה1013[[#This Row],[וסת השבוע פעיל?]]&lt;3),IF(K266=0,IF(AND(טבלה1013[[#This Row],[וסת השבוע פעיל?]]&gt;0,I266=1),0,1),0),"")</f>
        <v/>
      </c>
      <c r="N265" s="1" t="str">
        <f t="shared" si="34"/>
        <v/>
      </c>
      <c r="O265" s="1" t="str">
        <f>IF(AND(טבלה1013[[#This Row],[חיזוי - שבוע]]=1,J266=1),1,"")</f>
        <v/>
      </c>
      <c r="P265" s="1" t="str">
        <f>IF(AND(טבלה1013[[#This Row],[חיזוי טוב עם הפלגה?]]=1,טבלה1013[[#This Row],[וסת קבוע אחרון]]&lt;&gt;28,X264=1),1,"")</f>
        <v/>
      </c>
      <c r="Q265" s="1" t="str">
        <f>IF(AND(טבלה1013[[#This Row],[וסת השבוע פעיל?]]&lt;3,OR(טבלה1013[[#This Row],[CycleNumber]]&gt;B266,B266="")),1,"")</f>
        <v/>
      </c>
      <c r="R265" s="1">
        <f>IF(טבלה1013[[#This Row],[האישה קבעה וסת שבוע?]]=1,IF(טבלה1013[[#This Row],[וסת השבוע פעיל?]]&lt;3,1,0),"")</f>
        <v>0</v>
      </c>
      <c r="S2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5" s="1">
        <f t="shared" si="35"/>
        <v>0</v>
      </c>
      <c r="U265" s="1">
        <f t="shared" si="36"/>
        <v>0</v>
      </c>
      <c r="V265" s="1">
        <f t="shared" si="37"/>
        <v>0</v>
      </c>
      <c r="W265" s="1">
        <f>IF(טבלה1013[[#This Row],[3 הפלגות זהות]]="","",IF(טבלה1013[[#This Row],[3 הפלגות זהות]]=1,טבלה1013[[#This Row],[LengthofCycle]],W264))</f>
        <v>27</v>
      </c>
      <c r="X265" s="1">
        <f>IF(טבלה1013[[#This Row],[וסת קבוע אחרון]]="","",IF(OR(טבלה1013[[#This Row],[LengthofCycle]]=טבלה1013[[#This Row],[וסת קבוע אחרון]],F264=טבלה1013[[#This Row],[וסת קבוע אחרון]],F263=טבלה1013[[#This Row],[וסת קבוע אחרון]]),1,0))</f>
        <v>1</v>
      </c>
      <c r="Y265" s="1">
        <f>IF(OR(טבלה1013[[#This Row],[הווסת פעיל?]]=0,טבלה1013[[#This Row],[הווסת פעיל?]]=""),"",SUM(Y264,טבלה1013[[#This Row],[הווסת פעיל?]]))</f>
        <v>4</v>
      </c>
      <c r="Z265" s="1" t="str">
        <f>IF(AND(טבלה1013[[#This Row],[כמה מחזורים עד עקירה]]&lt;&gt;"",Y266=""),טבלה1013[[#This Row],[כמה מחזורים עד עקירה]],"")</f>
        <v/>
      </c>
      <c r="AA265" s="1" t="str">
        <f>IF(AND(טבלה1013[[#This Row],[הווסת פעיל?]]=1,טבלה1013[[#This Row],[וסת קבוע אחרון]]&lt;&gt;W264),טבלה1013[[#This Row],[וסת קבוע אחרון]],"")</f>
        <v/>
      </c>
      <c r="AB265" s="1" t="str">
        <f>IF(AND(טבלה1013[[#This Row],[הווסת פעיל?]]=1,X264=0,טבלה1013[[#This Row],[וסת קבוע אחרון]]=W264),טבלה1013[[#This Row],[וסת קבוע אחרון]],"")</f>
        <v/>
      </c>
      <c r="AC265" s="1" t="str">
        <f>IF(AND(טבלה1013[[#This Row],[הווסת פעיל?]]=1,X264=0,טבלה1013[[#This Row],[וסת קבוע אחרון]]&lt;&gt;W264),1,"")</f>
        <v/>
      </c>
      <c r="AD265" s="1" t="str">
        <f>IF(AND(טבלה1013[[#This Row],[הווסת פעיל?]]&lt;&gt;"",B266=1),טבלה1013[[#This Row],[CycleNumber]],"")</f>
        <v/>
      </c>
      <c r="AE265" s="1" t="str">
        <f>IF(AND(טבלה1013[[#This Row],[הווסת פעיל?]]&lt;&gt;"",X264=""),טבלה1013[[#This Row],[CycleNumber]],"")</f>
        <v/>
      </c>
      <c r="AF265" s="1">
        <f>IF(B266=1,"",IF(טבלה1013[[#This Row],[הווסת פעיל?]]=1,IF(טבלה1013[[#This Row],[וסת קבוע אחרון]]=F266,1,0),""))</f>
        <v>1</v>
      </c>
      <c r="AG265" s="1">
        <f>IF(B266=1,"",IF(טבלה1013[[#This Row],[הווסת פעיל?]]=1,IF(OR(טבלה1013[[#This Row],[וסת קבוע אחרון]]=F266,F266=טבלה1013[[#This Row],[LengthofCycle]]),1,0),""))</f>
        <v>1</v>
      </c>
      <c r="AH265" s="1">
        <f>IF(B266=1,"",IF(טבלה1013[[#This Row],[הווסת פעיל?]]=1,IF(OR(טבלה1013[[#This Row],[וסת קבוע אחרון]]=F266,F266=טבלה1013[[#This Row],[LengthofCycle]],AND(טבלה1013[[#This Row],[LengthofCycle]]&lt;&gt;טבלה1013[[#This Row],[וסת קבוע אחרון]],OR(F266=28,F266=29))),1,0),""))</f>
        <v>1</v>
      </c>
      <c r="AI265" s="1" t="str">
        <f>IF(AND(טבלה1013[[#This Row],[הווסת פעיל?]]=1,B266=1),1,"")</f>
        <v/>
      </c>
      <c r="AJ265" s="4" t="str">
        <f>IF(AND(טבלה1013[[#This Row],[הווסת פעיל?]]&lt;&gt;1,B266&lt;&gt;1,B266&lt;&gt;""),IF(טבלה1013[[#This Row],[LengthofCycle]]=F266,1,0),"")</f>
        <v/>
      </c>
      <c r="AK265" s="4" t="str">
        <f>IF(AND(טבלה1013[[#This Row],[הווסת פעיל?]]&lt;&gt;1,B266&lt;&gt;1,B266&lt;&gt;""),IF(OR(טבלה1013[[#This Row],[LengthofCycle]]=F266,F266=29),1,0),"")</f>
        <v/>
      </c>
      <c r="AL265" s="4" t="str">
        <f>IF(AND(טבלה1013[[#This Row],[הווסת פעיל?]]&lt;&gt;1,B266&lt;&gt;1,B266&lt;&gt;""),IF(OR(טבלה1013[[#This Row],[LengthofCycle]]=F266,F266=29,F266=28),1,0),"")</f>
        <v/>
      </c>
      <c r="AQ265" s="1">
        <v>3</v>
      </c>
      <c r="AR265" s="1">
        <f t="shared" si="38"/>
        <v>0</v>
      </c>
      <c r="AS265" s="2">
        <f t="shared" si="39"/>
        <v>0</v>
      </c>
      <c r="AT265" s="1">
        <v>4</v>
      </c>
      <c r="AX265" s="1">
        <v>31</v>
      </c>
      <c r="AY265" s="1">
        <f>COUNTIF(Y:Y,טבלה13[[#This Row],[אורך מחזור וסת]]-1)</f>
        <v>0</v>
      </c>
      <c r="AZ265" s="1">
        <f>COUNTIF(Z:Z,טבלה13[[#This Row],[אורך מחזור וסת]]-1)</f>
        <v>0</v>
      </c>
      <c r="BA265" s="1">
        <v>0</v>
      </c>
      <c r="BB265" s="1">
        <v>0</v>
      </c>
    </row>
    <row r="266" spans="1:54" x14ac:dyDescent="0.25">
      <c r="A266" s="1" t="s">
        <v>73</v>
      </c>
      <c r="B266" s="1">
        <v>16</v>
      </c>
      <c r="C266" s="1">
        <v>0</v>
      </c>
      <c r="D266" s="1">
        <v>1</v>
      </c>
      <c r="E266" s="1">
        <v>0</v>
      </c>
      <c r="F266" s="1">
        <v>27</v>
      </c>
      <c r="G266" s="1">
        <f>טבלה1013[[#This Row],[LengthofCycle]]+1</f>
        <v>28</v>
      </c>
      <c r="H266" s="1">
        <f>IF(IFERROR(LOOKUP(טבלה1013[[#This Row],[ClientID]],קביעויות[השבוע]),FALSE)=טבלה1013[[#This Row],[ClientID]],1,"")</f>
        <v>1</v>
      </c>
      <c r="I266" s="1" t="str">
        <f>IF(AND(טבלה1013[[#This Row],[CycleNumber]]&gt;1,OR(B267="",טבלה1013[[#This Row],[CycleNumber]]&gt;B265)),IF(OR(AND(טבלה1013[[#This Row],[LengthofCycle]]=28,F265=28),AND(טבלה1013[[#This Row],[LengthofCycle]]=35,F265=35)),1,""),"")</f>
        <v/>
      </c>
      <c r="J266" s="1" t="str">
        <f>IF(AND(טבלה1013[[#This Row],[וסת השבוע]]=1,I265=1,טבלה1013[[#This Row],[CycleNumber]]&gt;B265),1,"")</f>
        <v/>
      </c>
      <c r="K266" s="1" t="str">
        <f>IF(טבלה1013[[#This Row],[CycleNumber]]=1,"",IF(טבלה1013[[#This Row],[וסת השבוע]]=1,0,IF(K265="","",IF(K265=0,IF(טבלה1013[[#This Row],[LengthofCycle]]=28,0,1),IF(K265=1,IF(טבלה1013[[#This Row],[LengthofCycle]]+F265=28*2,0,2),IF(K265=2,IF(טבלה1013[[#This Row],[LengthofCycle]]+F265+F264=28*3,0,3),""))))))</f>
        <v/>
      </c>
      <c r="L266" s="1" t="str">
        <f>IF(טבלה1013[[#This Row],[וסת השבוע]]=1,IF(טבלה1013[[#This Row],[וסת השבוע וההפלגה ביחד]]=1,L265+1,0),IF(AND(טבלה1013[[#This Row],[CycleNumber]]&gt;B265,טבלה1013[[#This Row],[CycleNumber]]&gt;1),IF(טבלה1013[[#This Row],[וסת השבוע פעיל?]]&lt;&gt;"",L265+1,""),""))</f>
        <v/>
      </c>
      <c r="M266" s="1" t="str">
        <f>IF(AND(טבלה1013[[#This Row],[וסת השבוע פעיל?]]&lt;&gt;"",טבלה1013[[#This Row],[CycleNumber]]&lt;B267,B267&lt;&gt;"",טבלה1013[[#This Row],[וסת השבוע פעיל?]]&lt;3),IF(K267=0,IF(AND(טבלה1013[[#This Row],[וסת השבוע פעיל?]]&gt;0,I267=1),0,1),0),"")</f>
        <v/>
      </c>
      <c r="N266" s="1" t="str">
        <f t="shared" si="34"/>
        <v/>
      </c>
      <c r="O266" s="1" t="str">
        <f>IF(AND(טבלה1013[[#This Row],[חיזוי - שבוע]]=1,J267=1),1,"")</f>
        <v/>
      </c>
      <c r="P266" s="1" t="str">
        <f>IF(AND(טבלה1013[[#This Row],[חיזוי טוב עם הפלגה?]]=1,טבלה1013[[#This Row],[וסת קבוע אחרון]]&lt;&gt;28,X265=1),1,"")</f>
        <v/>
      </c>
      <c r="Q266" s="1" t="str">
        <f>IF(AND(טבלה1013[[#This Row],[וסת השבוע פעיל?]]&lt;3,OR(טבלה1013[[#This Row],[CycleNumber]]&gt;B267,B267="")),1,"")</f>
        <v/>
      </c>
      <c r="R266" s="1">
        <f>IF(טבלה1013[[#This Row],[האישה קבעה וסת שבוע?]]=1,IF(טבלה1013[[#This Row],[וסת השבוע פעיל?]]&lt;3,1,0),"")</f>
        <v>0</v>
      </c>
      <c r="S2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6" s="1">
        <f t="shared" si="35"/>
        <v>0</v>
      </c>
      <c r="U266" s="1">
        <f t="shared" si="36"/>
        <v>0</v>
      </c>
      <c r="V266" s="1">
        <f t="shared" si="37"/>
        <v>0</v>
      </c>
      <c r="W266" s="1">
        <f>IF(טבלה1013[[#This Row],[3 הפלגות זהות]]="","",IF(טבלה1013[[#This Row],[3 הפלגות זהות]]=1,טבלה1013[[#This Row],[LengthofCycle]],W265))</f>
        <v>27</v>
      </c>
      <c r="X266" s="1">
        <f>IF(טבלה1013[[#This Row],[וסת קבוע אחרון]]="","",IF(OR(טבלה1013[[#This Row],[LengthofCycle]]=טבלה1013[[#This Row],[וסת קבוע אחרון]],F265=טבלה1013[[#This Row],[וסת קבוע אחרון]],F264=טבלה1013[[#This Row],[וסת קבוע אחרון]]),1,0))</f>
        <v>1</v>
      </c>
      <c r="Y266" s="1">
        <f>IF(OR(טבלה1013[[#This Row],[הווסת פעיל?]]=0,טבלה1013[[#This Row],[הווסת פעיל?]]=""),"",SUM(Y265,טבלה1013[[#This Row],[הווסת פעיל?]]))</f>
        <v>5</v>
      </c>
      <c r="Z266" s="1" t="str">
        <f>IF(AND(טבלה1013[[#This Row],[כמה מחזורים עד עקירה]]&lt;&gt;"",Y267=""),טבלה1013[[#This Row],[כמה מחזורים עד עקירה]],"")</f>
        <v/>
      </c>
      <c r="AA266" s="1" t="str">
        <f>IF(AND(טבלה1013[[#This Row],[הווסת פעיל?]]=1,טבלה1013[[#This Row],[וסת קבוע אחרון]]&lt;&gt;W265),טבלה1013[[#This Row],[וסת קבוע אחרון]],"")</f>
        <v/>
      </c>
      <c r="AB266" s="1" t="str">
        <f>IF(AND(טבלה1013[[#This Row],[הווסת פעיל?]]=1,X265=0,טבלה1013[[#This Row],[וסת קבוע אחרון]]=W265),טבלה1013[[#This Row],[וסת קבוע אחרון]],"")</f>
        <v/>
      </c>
      <c r="AC266" s="1" t="str">
        <f>IF(AND(טבלה1013[[#This Row],[הווסת פעיל?]]=1,X265=0,טבלה1013[[#This Row],[וסת קבוע אחרון]]&lt;&gt;W265),1,"")</f>
        <v/>
      </c>
      <c r="AD266" s="1" t="str">
        <f>IF(AND(טבלה1013[[#This Row],[הווסת פעיל?]]&lt;&gt;"",B267=1),טבלה1013[[#This Row],[CycleNumber]],"")</f>
        <v/>
      </c>
      <c r="AE266" s="1" t="str">
        <f>IF(AND(טבלה1013[[#This Row],[הווסת פעיל?]]&lt;&gt;"",X265=""),טבלה1013[[#This Row],[CycleNumber]],"")</f>
        <v/>
      </c>
      <c r="AF266" s="1">
        <f>IF(B267=1,"",IF(טבלה1013[[#This Row],[הווסת פעיל?]]=1,IF(טבלה1013[[#This Row],[וסת קבוע אחרון]]=F267,1,0),""))</f>
        <v>0</v>
      </c>
      <c r="AG266" s="1">
        <f>IF(B267=1,"",IF(טבלה1013[[#This Row],[הווסת פעיל?]]=1,IF(OR(טבלה1013[[#This Row],[וסת קבוע אחרון]]=F267,F267=טבלה1013[[#This Row],[LengthofCycle]]),1,0),""))</f>
        <v>0</v>
      </c>
      <c r="AH266" s="1">
        <f>IF(B267=1,"",IF(טבלה1013[[#This Row],[הווסת פעיל?]]=1,IF(OR(טבלה1013[[#This Row],[וסת קבוע אחרון]]=F267,F267=טבלה1013[[#This Row],[LengthofCycle]],AND(טבלה1013[[#This Row],[LengthofCycle]]&lt;&gt;טבלה1013[[#This Row],[וסת קבוע אחרון]],OR(F267=28,F267=29))),1,0),""))</f>
        <v>0</v>
      </c>
      <c r="AI266" s="1" t="str">
        <f>IF(AND(טבלה1013[[#This Row],[הווסת פעיל?]]=1,B267=1),1,"")</f>
        <v/>
      </c>
      <c r="AJ266" s="4" t="str">
        <f>IF(AND(טבלה1013[[#This Row],[הווסת פעיל?]]&lt;&gt;1,B267&lt;&gt;1,B267&lt;&gt;""),IF(טבלה1013[[#This Row],[LengthofCycle]]=F267,1,0),"")</f>
        <v/>
      </c>
      <c r="AK266" s="4" t="str">
        <f>IF(AND(טבלה1013[[#This Row],[הווסת פעיל?]]&lt;&gt;1,B267&lt;&gt;1,B267&lt;&gt;""),IF(OR(טבלה1013[[#This Row],[LengthofCycle]]=F267,F267=29),1,0),"")</f>
        <v/>
      </c>
      <c r="AL266" s="4" t="str">
        <f>IF(AND(טבלה1013[[#This Row],[הווסת פעיל?]]&lt;&gt;1,B267&lt;&gt;1,B267&lt;&gt;""),IF(OR(טבלה1013[[#This Row],[LengthofCycle]]=F267,F267=29,F267=28),1,0),"")</f>
        <v/>
      </c>
      <c r="AQ266" s="1">
        <v>4</v>
      </c>
      <c r="AR266" s="1">
        <f t="shared" si="38"/>
        <v>0</v>
      </c>
      <c r="AS266" s="2">
        <f t="shared" si="39"/>
        <v>0</v>
      </c>
      <c r="AX266" s="1">
        <v>32</v>
      </c>
      <c r="AY266" s="1">
        <f>COUNTIF(Y:Y,טבלה13[[#This Row],[אורך מחזור וסת]]-1)</f>
        <v>0</v>
      </c>
      <c r="AZ266" s="1">
        <f>COUNTIF(Z:Z,טבלה13[[#This Row],[אורך מחזור וסת]]-1)</f>
        <v>0</v>
      </c>
      <c r="BA266" s="1">
        <v>0</v>
      </c>
      <c r="BB266" s="1">
        <v>0</v>
      </c>
    </row>
    <row r="267" spans="1:54" x14ac:dyDescent="0.25">
      <c r="A267" s="1" t="s">
        <v>73</v>
      </c>
      <c r="B267" s="1">
        <v>17</v>
      </c>
      <c r="C267" s="1">
        <v>0</v>
      </c>
      <c r="D267" s="1">
        <v>1</v>
      </c>
      <c r="E267" s="1">
        <v>0</v>
      </c>
      <c r="F267" s="1">
        <v>26</v>
      </c>
      <c r="G267" s="1">
        <f>טבלה1013[[#This Row],[LengthofCycle]]+1</f>
        <v>27</v>
      </c>
      <c r="H267" s="1">
        <f>IF(IFERROR(LOOKUP(טבלה1013[[#This Row],[ClientID]],קביעויות[השבוע]),FALSE)=טבלה1013[[#This Row],[ClientID]],1,"")</f>
        <v>1</v>
      </c>
      <c r="I267" s="1" t="str">
        <f>IF(AND(טבלה1013[[#This Row],[CycleNumber]]&gt;1,OR(B268="",טבלה1013[[#This Row],[CycleNumber]]&gt;B266)),IF(OR(AND(טבלה1013[[#This Row],[LengthofCycle]]=28,F266=28),AND(טבלה1013[[#This Row],[LengthofCycle]]=35,F266=35)),1,""),"")</f>
        <v/>
      </c>
      <c r="J267" s="1" t="str">
        <f>IF(AND(טבלה1013[[#This Row],[וסת השבוע]]=1,I266=1,טבלה1013[[#This Row],[CycleNumber]]&gt;B266),1,"")</f>
        <v/>
      </c>
      <c r="K267" s="1" t="str">
        <f>IF(טבלה1013[[#This Row],[CycleNumber]]=1,"",IF(טבלה1013[[#This Row],[וסת השבוע]]=1,0,IF(K266="","",IF(K266=0,IF(טבלה1013[[#This Row],[LengthofCycle]]=28,0,1),IF(K266=1,IF(טבלה1013[[#This Row],[LengthofCycle]]+F266=28*2,0,2),IF(K266=2,IF(טבלה1013[[#This Row],[LengthofCycle]]+F266+F265=28*3,0,3),""))))))</f>
        <v/>
      </c>
      <c r="L267" s="1" t="str">
        <f>IF(טבלה1013[[#This Row],[וסת השבוע]]=1,IF(טבלה1013[[#This Row],[וסת השבוע וההפלגה ביחד]]=1,L266+1,0),IF(AND(טבלה1013[[#This Row],[CycleNumber]]&gt;B266,טבלה1013[[#This Row],[CycleNumber]]&gt;1),IF(טבלה1013[[#This Row],[וסת השבוע פעיל?]]&lt;&gt;"",L266+1,""),""))</f>
        <v/>
      </c>
      <c r="M267" s="1" t="str">
        <f>IF(AND(טבלה1013[[#This Row],[וסת השבוע פעיל?]]&lt;&gt;"",טבלה1013[[#This Row],[CycleNumber]]&lt;B268,B268&lt;&gt;"",טבלה1013[[#This Row],[וסת השבוע פעיל?]]&lt;3),IF(K268=0,IF(AND(טבלה1013[[#This Row],[וסת השבוע פעיל?]]&gt;0,I268=1),0,1),0),"")</f>
        <v/>
      </c>
      <c r="N267" s="1" t="str">
        <f t="shared" si="34"/>
        <v/>
      </c>
      <c r="O267" s="1" t="str">
        <f>IF(AND(טבלה1013[[#This Row],[חיזוי - שבוע]]=1,J268=1),1,"")</f>
        <v/>
      </c>
      <c r="P267" s="1" t="str">
        <f>IF(AND(טבלה1013[[#This Row],[חיזוי טוב עם הפלגה?]]=1,טבלה1013[[#This Row],[וסת קבוע אחרון]]&lt;&gt;28,X266=1),1,"")</f>
        <v/>
      </c>
      <c r="Q267" s="1" t="str">
        <f>IF(AND(טבלה1013[[#This Row],[וסת השבוע פעיל?]]&lt;3,OR(טבלה1013[[#This Row],[CycleNumber]]&gt;B268,B268="")),1,"")</f>
        <v/>
      </c>
      <c r="R267" s="1">
        <f>IF(טבלה1013[[#This Row],[האישה קבעה וסת שבוע?]]=1,IF(טבלה1013[[#This Row],[וסת השבוע פעיל?]]&lt;3,1,0),"")</f>
        <v>0</v>
      </c>
      <c r="S2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7" s="1">
        <f t="shared" si="35"/>
        <v>0</v>
      </c>
      <c r="U267" s="1">
        <f t="shared" si="36"/>
        <v>0</v>
      </c>
      <c r="V267" s="1">
        <f t="shared" si="37"/>
        <v>0</v>
      </c>
      <c r="W267" s="1">
        <f>IF(טבלה1013[[#This Row],[3 הפלגות זהות]]="","",IF(טבלה1013[[#This Row],[3 הפלגות זהות]]=1,טבלה1013[[#This Row],[LengthofCycle]],W266))</f>
        <v>27</v>
      </c>
      <c r="X267" s="1">
        <f>IF(טבלה1013[[#This Row],[וסת קבוע אחרון]]="","",IF(OR(טבלה1013[[#This Row],[LengthofCycle]]=טבלה1013[[#This Row],[וסת קבוע אחרון]],F266=טבלה1013[[#This Row],[וסת קבוע אחרון]],F265=טבלה1013[[#This Row],[וסת קבוע אחרון]]),1,0))</f>
        <v>1</v>
      </c>
      <c r="Y267" s="1">
        <f>IF(OR(טבלה1013[[#This Row],[הווסת פעיל?]]=0,טבלה1013[[#This Row],[הווסת פעיל?]]=""),"",SUM(Y266,טבלה1013[[#This Row],[הווסת פעיל?]]))</f>
        <v>6</v>
      </c>
      <c r="Z267" s="1" t="str">
        <f>IF(AND(טבלה1013[[#This Row],[כמה מחזורים עד עקירה]]&lt;&gt;"",Y268=""),טבלה1013[[#This Row],[כמה מחזורים עד עקירה]],"")</f>
        <v/>
      </c>
      <c r="AA267" s="1" t="str">
        <f>IF(AND(טבלה1013[[#This Row],[הווסת פעיל?]]=1,טבלה1013[[#This Row],[וסת קבוע אחרון]]&lt;&gt;W266),טבלה1013[[#This Row],[וסת קבוע אחרון]],"")</f>
        <v/>
      </c>
      <c r="AB267" s="1" t="str">
        <f>IF(AND(טבלה1013[[#This Row],[הווסת פעיל?]]=1,X266=0,טבלה1013[[#This Row],[וסת קבוע אחרון]]=W266),טבלה1013[[#This Row],[וסת קבוע אחרון]],"")</f>
        <v/>
      </c>
      <c r="AC267" s="1" t="str">
        <f>IF(AND(טבלה1013[[#This Row],[הווסת פעיל?]]=1,X266=0,טבלה1013[[#This Row],[וסת קבוע אחרון]]&lt;&gt;W266),1,"")</f>
        <v/>
      </c>
      <c r="AD267" s="1" t="str">
        <f>IF(AND(טבלה1013[[#This Row],[הווסת פעיל?]]&lt;&gt;"",B268=1),טבלה1013[[#This Row],[CycleNumber]],"")</f>
        <v/>
      </c>
      <c r="AE267" s="1" t="str">
        <f>IF(AND(טבלה1013[[#This Row],[הווסת פעיל?]]&lt;&gt;"",X266=""),טבלה1013[[#This Row],[CycleNumber]],"")</f>
        <v/>
      </c>
      <c r="AF267" s="1">
        <f>IF(B268=1,"",IF(טבלה1013[[#This Row],[הווסת פעיל?]]=1,IF(טבלה1013[[#This Row],[וסת קבוע אחרון]]=F268,1,0),""))</f>
        <v>0</v>
      </c>
      <c r="AG267" s="1">
        <f>IF(B268=1,"",IF(טבלה1013[[#This Row],[הווסת פעיל?]]=1,IF(OR(טבלה1013[[#This Row],[וסת קבוע אחרון]]=F268,F268=טבלה1013[[#This Row],[LengthofCycle]]),1,0),""))</f>
        <v>0</v>
      </c>
      <c r="AH267" s="1">
        <f>IF(B268=1,"",IF(טבלה1013[[#This Row],[הווסת פעיל?]]=1,IF(OR(טבלה1013[[#This Row],[וסת קבוע אחרון]]=F268,F268=טבלה1013[[#This Row],[LengthofCycle]],AND(טבלה1013[[#This Row],[LengthofCycle]]&lt;&gt;טבלה1013[[#This Row],[וסת קבוע אחרון]],OR(F268=28,F268=29))),1,0),""))</f>
        <v>1</v>
      </c>
      <c r="AI267" s="1" t="str">
        <f>IF(AND(טבלה1013[[#This Row],[הווסת פעיל?]]=1,B268=1),1,"")</f>
        <v/>
      </c>
      <c r="AJ267" s="4" t="str">
        <f>IF(AND(טבלה1013[[#This Row],[הווסת פעיל?]]&lt;&gt;1,B268&lt;&gt;1,B268&lt;&gt;""),IF(טבלה1013[[#This Row],[LengthofCycle]]=F268,1,0),"")</f>
        <v/>
      </c>
      <c r="AK267" s="4" t="str">
        <f>IF(AND(טבלה1013[[#This Row],[הווסת פעיל?]]&lt;&gt;1,B268&lt;&gt;1,B268&lt;&gt;""),IF(OR(טבלה1013[[#This Row],[LengthofCycle]]=F268,F268=29),1,0),"")</f>
        <v/>
      </c>
      <c r="AL267" s="4" t="str">
        <f>IF(AND(טבלה1013[[#This Row],[הווסת פעיל?]]&lt;&gt;1,B268&lt;&gt;1,B268&lt;&gt;""),IF(OR(טבלה1013[[#This Row],[LengthofCycle]]=F268,F268=29,F268=28),1,0),"")</f>
        <v/>
      </c>
      <c r="AQ267" s="1">
        <v>5</v>
      </c>
      <c r="AR267" s="1">
        <f t="shared" si="38"/>
        <v>0</v>
      </c>
      <c r="AS267" s="2">
        <f t="shared" si="39"/>
        <v>0</v>
      </c>
      <c r="AT267" s="1">
        <v>1</v>
      </c>
      <c r="AX267" s="1">
        <v>33</v>
      </c>
      <c r="AY267" s="1">
        <f>COUNTIF(Y:Y,טבלה13[[#This Row],[אורך מחזור וסת]]-1)</f>
        <v>0</v>
      </c>
      <c r="AZ267" s="1">
        <f>COUNTIF(Z:Z,טבלה13[[#This Row],[אורך מחזור וסת]]-1)</f>
        <v>0</v>
      </c>
      <c r="BA267" s="1">
        <v>0</v>
      </c>
      <c r="BB267" s="1">
        <v>0</v>
      </c>
    </row>
    <row r="268" spans="1:54" x14ac:dyDescent="0.25">
      <c r="A268" s="1" t="s">
        <v>73</v>
      </c>
      <c r="B268" s="1">
        <v>18</v>
      </c>
      <c r="C268" s="1">
        <v>0</v>
      </c>
      <c r="D268" s="1">
        <v>1</v>
      </c>
      <c r="E268" s="1">
        <v>0</v>
      </c>
      <c r="F268" s="1">
        <v>28</v>
      </c>
      <c r="G268" s="1">
        <f>טבלה1013[[#This Row],[LengthofCycle]]+1</f>
        <v>29</v>
      </c>
      <c r="H268" s="1">
        <f>IF(IFERROR(LOOKUP(טבלה1013[[#This Row],[ClientID]],קביעויות[השבוע]),FALSE)=טבלה1013[[#This Row],[ClientID]],1,"")</f>
        <v>1</v>
      </c>
      <c r="I268" s="1" t="str">
        <f>IF(AND(טבלה1013[[#This Row],[CycleNumber]]&gt;1,OR(B269="",טבלה1013[[#This Row],[CycleNumber]]&gt;B267)),IF(OR(AND(טבלה1013[[#This Row],[LengthofCycle]]=28,F267=28),AND(טבלה1013[[#This Row],[LengthofCycle]]=35,F267=35)),1,""),"")</f>
        <v/>
      </c>
      <c r="J268" s="1" t="str">
        <f>IF(AND(טבלה1013[[#This Row],[וסת השבוע]]=1,I267=1,טבלה1013[[#This Row],[CycleNumber]]&gt;B267),1,"")</f>
        <v/>
      </c>
      <c r="K268" s="1" t="str">
        <f>IF(טבלה1013[[#This Row],[CycleNumber]]=1,"",IF(טבלה1013[[#This Row],[וסת השבוע]]=1,0,IF(K267="","",IF(K267=0,IF(טבלה1013[[#This Row],[LengthofCycle]]=28,0,1),IF(K267=1,IF(טבלה1013[[#This Row],[LengthofCycle]]+F267=28*2,0,2),IF(K267=2,IF(טבלה1013[[#This Row],[LengthofCycle]]+F267+F266=28*3,0,3),""))))))</f>
        <v/>
      </c>
      <c r="L268" s="1" t="str">
        <f>IF(טבלה1013[[#This Row],[וסת השבוע]]=1,IF(טבלה1013[[#This Row],[וסת השבוע וההפלגה ביחד]]=1,L267+1,0),IF(AND(טבלה1013[[#This Row],[CycleNumber]]&gt;B267,טבלה1013[[#This Row],[CycleNumber]]&gt;1),IF(טבלה1013[[#This Row],[וסת השבוע פעיל?]]&lt;&gt;"",L267+1,""),""))</f>
        <v/>
      </c>
      <c r="M268" s="1" t="str">
        <f>IF(AND(טבלה1013[[#This Row],[וסת השבוע פעיל?]]&lt;&gt;"",טבלה1013[[#This Row],[CycleNumber]]&lt;B269,B269&lt;&gt;"",טבלה1013[[#This Row],[וסת השבוע פעיל?]]&lt;3),IF(K269=0,IF(AND(טבלה1013[[#This Row],[וסת השבוע פעיל?]]&gt;0,I269=1),0,1),0),"")</f>
        <v/>
      </c>
      <c r="N268" s="1" t="str">
        <f t="shared" si="34"/>
        <v/>
      </c>
      <c r="O268" s="1" t="str">
        <f>IF(AND(טבלה1013[[#This Row],[חיזוי - שבוע]]=1,J269=1),1,"")</f>
        <v/>
      </c>
      <c r="P268" s="1" t="str">
        <f>IF(AND(טבלה1013[[#This Row],[חיזוי טוב עם הפלגה?]]=1,טבלה1013[[#This Row],[וסת קבוע אחרון]]&lt;&gt;28,X267=1),1,"")</f>
        <v/>
      </c>
      <c r="Q268" s="1" t="str">
        <f>IF(AND(טבלה1013[[#This Row],[וסת השבוע פעיל?]]&lt;3,OR(טבלה1013[[#This Row],[CycleNumber]]&gt;B269,B269="")),1,"")</f>
        <v/>
      </c>
      <c r="R268" s="1">
        <f>IF(טבלה1013[[#This Row],[האישה קבעה וסת שבוע?]]=1,IF(טבלה1013[[#This Row],[וסת השבוע פעיל?]]&lt;3,1,0),"")</f>
        <v>0</v>
      </c>
      <c r="S2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8" s="1">
        <f t="shared" si="35"/>
        <v>0</v>
      </c>
      <c r="U268" s="1">
        <f t="shared" si="36"/>
        <v>0</v>
      </c>
      <c r="V268" s="1">
        <f t="shared" si="37"/>
        <v>0</v>
      </c>
      <c r="W268" s="1">
        <f>IF(טבלה1013[[#This Row],[3 הפלגות זהות]]="","",IF(טבלה1013[[#This Row],[3 הפלגות זהות]]=1,טבלה1013[[#This Row],[LengthofCycle]],W267))</f>
        <v>27</v>
      </c>
      <c r="X268" s="1">
        <f>IF(טבלה1013[[#This Row],[וסת קבוע אחרון]]="","",IF(OR(טבלה1013[[#This Row],[LengthofCycle]]=טבלה1013[[#This Row],[וסת קבוע אחרון]],F267=טבלה1013[[#This Row],[וסת קבוע אחרון]],F266=טבלה1013[[#This Row],[וסת קבוע אחרון]]),1,0))</f>
        <v>1</v>
      </c>
      <c r="Y268" s="1">
        <f>IF(OR(טבלה1013[[#This Row],[הווסת פעיל?]]=0,טבלה1013[[#This Row],[הווסת פעיל?]]=""),"",SUM(Y267,טבלה1013[[#This Row],[הווסת פעיל?]]))</f>
        <v>7</v>
      </c>
      <c r="Z268" s="1">
        <f>IF(AND(טבלה1013[[#This Row],[כמה מחזורים עד עקירה]]&lt;&gt;"",Y269=""),טבלה1013[[#This Row],[כמה מחזורים עד עקירה]],"")</f>
        <v>7</v>
      </c>
      <c r="AA268" s="1" t="str">
        <f>IF(AND(טבלה1013[[#This Row],[הווסת פעיל?]]=1,טבלה1013[[#This Row],[וסת קבוע אחרון]]&lt;&gt;W267),טבלה1013[[#This Row],[וסת קבוע אחרון]],"")</f>
        <v/>
      </c>
      <c r="AB268" s="1" t="str">
        <f>IF(AND(טבלה1013[[#This Row],[הווסת פעיל?]]=1,X267=0,טבלה1013[[#This Row],[וסת קבוע אחרון]]=W267),טבלה1013[[#This Row],[וסת קבוע אחרון]],"")</f>
        <v/>
      </c>
      <c r="AC268" s="1" t="str">
        <f>IF(AND(טבלה1013[[#This Row],[הווסת פעיל?]]=1,X267=0,טבלה1013[[#This Row],[וסת קבוע אחרון]]&lt;&gt;W267),1,"")</f>
        <v/>
      </c>
      <c r="AD268" s="1" t="str">
        <f>IF(AND(טבלה1013[[#This Row],[הווסת פעיל?]]&lt;&gt;"",B269=1),טבלה1013[[#This Row],[CycleNumber]],"")</f>
        <v/>
      </c>
      <c r="AE268" s="1" t="str">
        <f>IF(AND(טבלה1013[[#This Row],[הווסת פעיל?]]&lt;&gt;"",X267=""),טבלה1013[[#This Row],[CycleNumber]],"")</f>
        <v/>
      </c>
      <c r="AF268" s="1">
        <f>IF(B269=1,"",IF(טבלה1013[[#This Row],[הווסת פעיל?]]=1,IF(טבלה1013[[#This Row],[וסת קבוע אחרון]]=F269,1,0),""))</f>
        <v>0</v>
      </c>
      <c r="AG268" s="1">
        <f>IF(B269=1,"",IF(טבלה1013[[#This Row],[הווסת פעיל?]]=1,IF(OR(טבלה1013[[#This Row],[וסת קבוע אחרון]]=F269,F269=טבלה1013[[#This Row],[LengthofCycle]]),1,0),""))</f>
        <v>1</v>
      </c>
      <c r="AH268" s="1">
        <f>IF(B269=1,"",IF(טבלה1013[[#This Row],[הווסת פעיל?]]=1,IF(OR(טבלה1013[[#This Row],[וסת קבוע אחרון]]=F269,F269=טבלה1013[[#This Row],[LengthofCycle]],AND(טבלה1013[[#This Row],[LengthofCycle]]&lt;&gt;טבלה1013[[#This Row],[וסת קבוע אחרון]],OR(F269=28,F269=29))),1,0),""))</f>
        <v>1</v>
      </c>
      <c r="AI268" s="1" t="str">
        <f>IF(AND(טבלה1013[[#This Row],[הווסת פעיל?]]=1,B269=1),1,"")</f>
        <v/>
      </c>
      <c r="AJ268" s="4" t="str">
        <f>IF(AND(טבלה1013[[#This Row],[הווסת פעיל?]]&lt;&gt;1,B269&lt;&gt;1,B269&lt;&gt;""),IF(טבלה1013[[#This Row],[LengthofCycle]]=F269,1,0),"")</f>
        <v/>
      </c>
      <c r="AK268" s="4" t="str">
        <f>IF(AND(טבלה1013[[#This Row],[הווסת פעיל?]]&lt;&gt;1,B269&lt;&gt;1,B269&lt;&gt;""),IF(OR(טבלה1013[[#This Row],[LengthofCycle]]=F269,F269=29),1,0),"")</f>
        <v/>
      </c>
      <c r="AL268" s="4" t="str">
        <f>IF(AND(טבלה1013[[#This Row],[הווסת פעיל?]]&lt;&gt;1,B269&lt;&gt;1,B269&lt;&gt;""),IF(OR(טבלה1013[[#This Row],[LengthofCycle]]=F269,F269=29,F269=28),1,0),"")</f>
        <v/>
      </c>
      <c r="AM268" s="1">
        <v>3</v>
      </c>
      <c r="AQ268" s="1">
        <v>6</v>
      </c>
      <c r="AR268" s="1">
        <f t="shared" si="38"/>
        <v>0</v>
      </c>
      <c r="AS268" s="2">
        <f t="shared" si="39"/>
        <v>0</v>
      </c>
      <c r="AT268" s="1">
        <v>2</v>
      </c>
      <c r="AX268" s="1" t="s">
        <v>36</v>
      </c>
      <c r="AY268" s="4">
        <f>SUM(AY260:AY267)</f>
        <v>0</v>
      </c>
      <c r="AZ268" s="4">
        <f>SUM(AZ260:AZ267)</f>
        <v>0</v>
      </c>
      <c r="BA268" s="1">
        <v>2</v>
      </c>
      <c r="BB268" s="1">
        <v>1</v>
      </c>
    </row>
    <row r="269" spans="1:54" x14ac:dyDescent="0.25">
      <c r="A269" s="1" t="s">
        <v>73</v>
      </c>
      <c r="B269" s="1">
        <v>19</v>
      </c>
      <c r="C269" s="1">
        <v>0</v>
      </c>
      <c r="D269" s="1">
        <v>1</v>
      </c>
      <c r="E269" s="1">
        <v>0</v>
      </c>
      <c r="F269" s="1">
        <v>28</v>
      </c>
      <c r="G269" s="1">
        <f>טבלה1013[[#This Row],[LengthofCycle]]+1</f>
        <v>29</v>
      </c>
      <c r="H269" s="1">
        <f>IF(IFERROR(LOOKUP(טבלה1013[[#This Row],[ClientID]],קביעויות[השבוע]),FALSE)=טבלה1013[[#This Row],[ClientID]],1,"")</f>
        <v>1</v>
      </c>
      <c r="I269" s="1">
        <f>IF(AND(טבלה1013[[#This Row],[CycleNumber]]&gt;1,OR(B270="",טבלה1013[[#This Row],[CycleNumber]]&gt;B268)),IF(OR(AND(טבלה1013[[#This Row],[LengthofCycle]]=28,F268=28),AND(טבלה1013[[#This Row],[LengthofCycle]]=35,F268=35)),1,""),"")</f>
        <v>1</v>
      </c>
      <c r="J269" s="1" t="str">
        <f>IF(AND(טבלה1013[[#This Row],[וסת השבוע]]=1,I268=1,טבלה1013[[#This Row],[CycleNumber]]&gt;B268),1,"")</f>
        <v/>
      </c>
      <c r="K269" s="1">
        <f>IF(טבלה1013[[#This Row],[CycleNumber]]=1,"",IF(טבלה1013[[#This Row],[וסת השבוע]]=1,0,IF(K268="","",IF(K268=0,IF(טבלה1013[[#This Row],[LengthofCycle]]=28,0,1),IF(K268=1,IF(טבלה1013[[#This Row],[LengthofCycle]]+F268=28*2,0,2),IF(K268=2,IF(טבלה1013[[#This Row],[LengthofCycle]]+F268+F267=28*3,0,3),""))))))</f>
        <v>0</v>
      </c>
      <c r="L269" s="1">
        <f>IF(טבלה1013[[#This Row],[וסת השבוע]]=1,IF(טבלה1013[[#This Row],[וסת השבוע וההפלגה ביחד]]=1,L268+1,0),IF(AND(טבלה1013[[#This Row],[CycleNumber]]&gt;B268,טבלה1013[[#This Row],[CycleNumber]]&gt;1),IF(טבלה1013[[#This Row],[וסת השבוע פעיל?]]&lt;&gt;"",L268+1,""),""))</f>
        <v>0</v>
      </c>
      <c r="M269" s="1">
        <f>IF(AND(טבלה1013[[#This Row],[וסת השבוע פעיל?]]&lt;&gt;"",טבלה1013[[#This Row],[CycleNumber]]&lt;B270,B270&lt;&gt;"",טבלה1013[[#This Row],[וסת השבוע פעיל?]]&lt;3),IF(K270=0,IF(AND(טבלה1013[[#This Row],[וסת השבוע פעיל?]]&gt;0,I270=1),0,1),0),"")</f>
        <v>0</v>
      </c>
      <c r="N269" s="1" t="str">
        <f t="shared" ref="N269:N332" si="40">IF(M268&lt;&gt;"",IF(K268=0,28+1,IF(K268=1,2*28-F268+1,IF(K268=2,3*28-F268-F267+1,""))),"")</f>
        <v/>
      </c>
      <c r="O269" s="1" t="str">
        <f>IF(AND(טבלה1013[[#This Row],[חיזוי - שבוע]]=1,J270=1),1,"")</f>
        <v/>
      </c>
      <c r="P269" s="1" t="str">
        <f>IF(AND(טבלה1013[[#This Row],[חיזוי טוב עם הפלגה?]]=1,טבלה1013[[#This Row],[וסת קבוע אחרון]]&lt;&gt;28,X268=1),1,"")</f>
        <v/>
      </c>
      <c r="Q269" s="1" t="str">
        <f>IF(AND(טבלה1013[[#This Row],[וסת השבוע פעיל?]]&lt;3,OR(טבלה1013[[#This Row],[CycleNumber]]&gt;B270,B270="")),1,"")</f>
        <v/>
      </c>
      <c r="R269" s="1">
        <f>IF(טבלה1013[[#This Row],[האישה קבעה וסת שבוע?]]=1,IF(טבלה1013[[#This Row],[וסת השבוע פעיל?]]&lt;3,1,0),"")</f>
        <v>1</v>
      </c>
      <c r="S2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69" s="1">
        <f t="shared" si="35"/>
        <v>0</v>
      </c>
      <c r="U269" s="1">
        <f t="shared" si="36"/>
        <v>0</v>
      </c>
      <c r="V269" s="1">
        <f t="shared" si="37"/>
        <v>0</v>
      </c>
      <c r="W269" s="1">
        <f>IF(טבלה1013[[#This Row],[3 הפלגות זהות]]="","",IF(טבלה1013[[#This Row],[3 הפלגות זהות]]=1,טבלה1013[[#This Row],[LengthofCycle]],W268))</f>
        <v>27</v>
      </c>
      <c r="X269" s="1">
        <f>IF(טבלה1013[[#This Row],[וסת קבוע אחרון]]="","",IF(OR(טבלה1013[[#This Row],[LengthofCycle]]=טבלה1013[[#This Row],[וסת קבוע אחרון]],F268=טבלה1013[[#This Row],[וסת קבוע אחרון]],F267=טבלה1013[[#This Row],[וסת קבוע אחרון]]),1,0))</f>
        <v>0</v>
      </c>
      <c r="Y269" s="1" t="str">
        <f>IF(OR(טבלה1013[[#This Row],[הווסת פעיל?]]=0,טבלה1013[[#This Row],[הווסת פעיל?]]=""),"",SUM(Y268,טבלה1013[[#This Row],[הווסת פעיל?]]))</f>
        <v/>
      </c>
      <c r="Z269" s="1" t="str">
        <f>IF(AND(טבלה1013[[#This Row],[כמה מחזורים עד עקירה]]&lt;&gt;"",Y270=""),טבלה1013[[#This Row],[כמה מחזורים עד עקירה]],"")</f>
        <v/>
      </c>
      <c r="AA269" s="1" t="str">
        <f>IF(AND(טבלה1013[[#This Row],[הווסת פעיל?]]=1,טבלה1013[[#This Row],[וסת קבוע אחרון]]&lt;&gt;W268),טבלה1013[[#This Row],[וסת קבוע אחרון]],"")</f>
        <v/>
      </c>
      <c r="AB269" s="1" t="str">
        <f>IF(AND(טבלה1013[[#This Row],[הווסת פעיל?]]=1,X268=0,טבלה1013[[#This Row],[וסת קבוע אחרון]]=W268),טבלה1013[[#This Row],[וסת קבוע אחרון]],"")</f>
        <v/>
      </c>
      <c r="AC269" s="1" t="str">
        <f>IF(AND(טבלה1013[[#This Row],[הווסת פעיל?]]=1,X268=0,טבלה1013[[#This Row],[וסת קבוע אחרון]]&lt;&gt;W268),1,"")</f>
        <v/>
      </c>
      <c r="AD269" s="1" t="str">
        <f>IF(AND(טבלה1013[[#This Row],[הווסת פעיל?]]&lt;&gt;"",B270=1),טבלה1013[[#This Row],[CycleNumber]],"")</f>
        <v/>
      </c>
      <c r="AE269" s="1" t="str">
        <f>IF(AND(טבלה1013[[#This Row],[הווסת פעיל?]]&lt;&gt;"",X268=""),טבלה1013[[#This Row],[CycleNumber]],"")</f>
        <v/>
      </c>
      <c r="AF269" s="1" t="str">
        <f>IF(B270=1,"",IF(טבלה1013[[#This Row],[הווסת פעיל?]]=1,IF(טבלה1013[[#This Row],[וסת קבוע אחרון]]=F270,1,0),""))</f>
        <v/>
      </c>
      <c r="AG269" s="1" t="str">
        <f>IF(B270=1,"",IF(טבלה1013[[#This Row],[הווסת פעיל?]]=1,IF(OR(טבלה1013[[#This Row],[וסת קבוע אחרון]]=F270,F270=טבלה1013[[#This Row],[LengthofCycle]]),1,0),""))</f>
        <v/>
      </c>
      <c r="AH269" s="1" t="str">
        <f>IF(B270=1,"",IF(טבלה1013[[#This Row],[הווסת פעיל?]]=1,IF(OR(טבלה1013[[#This Row],[וסת קבוע אחרון]]=F270,F270=טבלה1013[[#This Row],[LengthofCycle]],AND(טבלה1013[[#This Row],[LengthofCycle]]&lt;&gt;טבלה1013[[#This Row],[וסת קבוע אחרון]],OR(F270=28,F270=29))),1,0),""))</f>
        <v/>
      </c>
      <c r="AI269" s="1" t="str">
        <f>IF(AND(טבלה1013[[#This Row],[הווסת פעיל?]]=1,B270=1),1,"")</f>
        <v/>
      </c>
      <c r="AJ269" s="4">
        <f>IF(AND(טבלה1013[[#This Row],[הווסת פעיל?]]&lt;&gt;1,B270&lt;&gt;1,B270&lt;&gt;""),IF(טבלה1013[[#This Row],[LengthofCycle]]=F270,1,0),"")</f>
        <v>0</v>
      </c>
      <c r="AK269" s="4">
        <f>IF(AND(טבלה1013[[#This Row],[הווסת פעיל?]]&lt;&gt;1,B270&lt;&gt;1,B270&lt;&gt;""),IF(OR(טבלה1013[[#This Row],[LengthofCycle]]=F270,F270=29),1,0),"")</f>
        <v>0</v>
      </c>
      <c r="AL269" s="4">
        <f>IF(AND(טבלה1013[[#This Row],[הווסת פעיל?]]&lt;&gt;1,B270&lt;&gt;1,B270&lt;&gt;""),IF(OR(טבלה1013[[#This Row],[LengthofCycle]]=F270,F270=29,F270=28),1,0),"")</f>
        <v>0</v>
      </c>
      <c r="AQ269" s="1">
        <v>7</v>
      </c>
      <c r="AR269" s="1">
        <f t="shared" si="38"/>
        <v>0</v>
      </c>
      <c r="AS269" s="2">
        <f t="shared" si="39"/>
        <v>0</v>
      </c>
    </row>
    <row r="270" spans="1:54" x14ac:dyDescent="0.25">
      <c r="A270" s="1" t="s">
        <v>73</v>
      </c>
      <c r="B270" s="1">
        <v>20</v>
      </c>
      <c r="C270" s="1">
        <v>0</v>
      </c>
      <c r="D270" s="1">
        <v>1</v>
      </c>
      <c r="E270" s="1">
        <v>0</v>
      </c>
      <c r="F270" s="1">
        <v>30</v>
      </c>
      <c r="G270" s="1">
        <f>טבלה1013[[#This Row],[LengthofCycle]]+1</f>
        <v>31</v>
      </c>
      <c r="H270" s="1">
        <f>IF(IFERROR(LOOKUP(טבלה1013[[#This Row],[ClientID]],קביעויות[השבוע]),FALSE)=טבלה1013[[#This Row],[ClientID]],1,"")</f>
        <v>1</v>
      </c>
      <c r="I270" s="1" t="str">
        <f>IF(AND(טבלה1013[[#This Row],[CycleNumber]]&gt;1,OR(B271="",טבלה1013[[#This Row],[CycleNumber]]&gt;B269)),IF(OR(AND(טבלה1013[[#This Row],[LengthofCycle]]=28,F269=28),AND(טבלה1013[[#This Row],[LengthofCycle]]=35,F269=35)),1,""),"")</f>
        <v/>
      </c>
      <c r="J270" s="1" t="str">
        <f>IF(AND(טבלה1013[[#This Row],[וסת השבוע]]=1,I269=1,טבלה1013[[#This Row],[CycleNumber]]&gt;B269),1,"")</f>
        <v/>
      </c>
      <c r="K270" s="1">
        <f>IF(טבלה1013[[#This Row],[CycleNumber]]=1,"",IF(טבלה1013[[#This Row],[וסת השבוע]]=1,0,IF(K269="","",IF(K269=0,IF(טבלה1013[[#This Row],[LengthofCycle]]=28,0,1),IF(K269=1,IF(טבלה1013[[#This Row],[LengthofCycle]]+F269=28*2,0,2),IF(K269=2,IF(טבלה1013[[#This Row],[LengthofCycle]]+F269+F268=28*3,0,3),""))))))</f>
        <v>1</v>
      </c>
      <c r="L270" s="1">
        <f>IF(טבלה1013[[#This Row],[וסת השבוע]]=1,IF(טבלה1013[[#This Row],[וסת השבוע וההפלגה ביחד]]=1,L269+1,0),IF(AND(טבלה1013[[#This Row],[CycleNumber]]&gt;B269,טבלה1013[[#This Row],[CycleNumber]]&gt;1),IF(טבלה1013[[#This Row],[וסת השבוע פעיל?]]&lt;&gt;"",L269+1,""),""))</f>
        <v>1</v>
      </c>
      <c r="M270" s="1">
        <f>IF(AND(טבלה1013[[#This Row],[וסת השבוע פעיל?]]&lt;&gt;"",טבלה1013[[#This Row],[CycleNumber]]&lt;B271,B271&lt;&gt;"",טבלה1013[[#This Row],[וסת השבוע פעיל?]]&lt;3),IF(K271=0,IF(AND(טבלה1013[[#This Row],[וסת השבוע פעיל?]]&gt;0,I271=1),0,1),0),"")</f>
        <v>0</v>
      </c>
      <c r="N270" s="1">
        <f t="shared" si="40"/>
        <v>29</v>
      </c>
      <c r="O270" s="1" t="str">
        <f>IF(AND(טבלה1013[[#This Row],[חיזוי - שבוע]]=1,J271=1),1,"")</f>
        <v/>
      </c>
      <c r="P270" s="1" t="str">
        <f>IF(AND(טבלה1013[[#This Row],[חיזוי טוב עם הפלגה?]]=1,טבלה1013[[#This Row],[וסת קבוע אחרון]]&lt;&gt;28,X269=1),1,"")</f>
        <v/>
      </c>
      <c r="Q270" s="1" t="str">
        <f>IF(AND(טבלה1013[[#This Row],[וסת השבוע פעיל?]]&lt;3,OR(טבלה1013[[#This Row],[CycleNumber]]&gt;B271,B271="")),1,"")</f>
        <v/>
      </c>
      <c r="R270" s="1">
        <f>IF(טבלה1013[[#This Row],[האישה קבעה וסת שבוע?]]=1,IF(טבלה1013[[#This Row],[וסת השבוע פעיל?]]&lt;3,1,0),"")</f>
        <v>1</v>
      </c>
      <c r="S2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0" s="1">
        <f t="shared" si="35"/>
        <v>0</v>
      </c>
      <c r="U270" s="1">
        <f t="shared" si="36"/>
        <v>0</v>
      </c>
      <c r="V270" s="1">
        <f t="shared" si="37"/>
        <v>0</v>
      </c>
      <c r="W270" s="1">
        <f>IF(טבלה1013[[#This Row],[3 הפלגות זהות]]="","",IF(טבלה1013[[#This Row],[3 הפלגות זהות]]=1,טבלה1013[[#This Row],[LengthofCycle]],W269))</f>
        <v>27</v>
      </c>
      <c r="X270" s="1">
        <f>IF(טבלה1013[[#This Row],[וסת קבוע אחרון]]="","",IF(OR(טבלה1013[[#This Row],[LengthofCycle]]=טבלה1013[[#This Row],[וסת קבוע אחרון]],F269=טבלה1013[[#This Row],[וסת קבוע אחרון]],F268=טבלה1013[[#This Row],[וסת קבוע אחרון]]),1,0))</f>
        <v>0</v>
      </c>
      <c r="Y270" s="1" t="str">
        <f>IF(OR(טבלה1013[[#This Row],[הווסת פעיל?]]=0,טבלה1013[[#This Row],[הווסת פעיל?]]=""),"",SUM(Y269,טבלה1013[[#This Row],[הווסת פעיל?]]))</f>
        <v/>
      </c>
      <c r="Z270" s="1" t="str">
        <f>IF(AND(טבלה1013[[#This Row],[כמה מחזורים עד עקירה]]&lt;&gt;"",Y271=""),טבלה1013[[#This Row],[כמה מחזורים עד עקירה]],"")</f>
        <v/>
      </c>
      <c r="AA270" s="1" t="str">
        <f>IF(AND(טבלה1013[[#This Row],[הווסת פעיל?]]=1,טבלה1013[[#This Row],[וסת קבוע אחרון]]&lt;&gt;W269),טבלה1013[[#This Row],[וסת קבוע אחרון]],"")</f>
        <v/>
      </c>
      <c r="AB270" s="1" t="str">
        <f>IF(AND(טבלה1013[[#This Row],[הווסת פעיל?]]=1,X269=0,טבלה1013[[#This Row],[וסת קבוע אחרון]]=W269),טבלה1013[[#This Row],[וסת קבוע אחרון]],"")</f>
        <v/>
      </c>
      <c r="AC270" s="1" t="str">
        <f>IF(AND(טבלה1013[[#This Row],[הווסת פעיל?]]=1,X269=0,טבלה1013[[#This Row],[וסת קבוע אחרון]]&lt;&gt;W269),1,"")</f>
        <v/>
      </c>
      <c r="AD270" s="1" t="str">
        <f>IF(AND(טבלה1013[[#This Row],[הווסת פעיל?]]&lt;&gt;"",B271=1),טבלה1013[[#This Row],[CycleNumber]],"")</f>
        <v/>
      </c>
      <c r="AE270" s="1" t="str">
        <f>IF(AND(טבלה1013[[#This Row],[הווסת פעיל?]]&lt;&gt;"",X269=""),טבלה1013[[#This Row],[CycleNumber]],"")</f>
        <v/>
      </c>
      <c r="AF270" s="1" t="str">
        <f>IF(B271=1,"",IF(טבלה1013[[#This Row],[הווסת פעיל?]]=1,IF(טבלה1013[[#This Row],[וסת קבוע אחרון]]=F271,1,0),""))</f>
        <v/>
      </c>
      <c r="AG270" s="1" t="str">
        <f>IF(B271=1,"",IF(טבלה1013[[#This Row],[הווסת פעיל?]]=1,IF(OR(טבלה1013[[#This Row],[וסת קבוע אחרון]]=F271,F271=טבלה1013[[#This Row],[LengthofCycle]]),1,0),""))</f>
        <v/>
      </c>
      <c r="AH270" s="1" t="str">
        <f>IF(B271=1,"",IF(טבלה1013[[#This Row],[הווסת פעיל?]]=1,IF(OR(טבלה1013[[#This Row],[וסת קבוע אחרון]]=F271,F271=טבלה1013[[#This Row],[LengthofCycle]],AND(טבלה1013[[#This Row],[LengthofCycle]]&lt;&gt;טבלה1013[[#This Row],[וסת קבוע אחרון]],OR(F271=28,F271=29))),1,0),""))</f>
        <v/>
      </c>
      <c r="AI270" s="1" t="str">
        <f>IF(AND(טבלה1013[[#This Row],[הווסת פעיל?]]=1,B271=1),1,"")</f>
        <v/>
      </c>
      <c r="AJ270" s="4">
        <f>IF(AND(טבלה1013[[#This Row],[הווסת פעיל?]]&lt;&gt;1,B271&lt;&gt;1,B271&lt;&gt;""),IF(טבלה1013[[#This Row],[LengthofCycle]]=F271,1,0),"")</f>
        <v>0</v>
      </c>
      <c r="AK270" s="4">
        <f>IF(AND(טבלה1013[[#This Row],[הווסת פעיל?]]&lt;&gt;1,B271&lt;&gt;1,B271&lt;&gt;""),IF(OR(טבלה1013[[#This Row],[LengthofCycle]]=F271,F271=29),1,0),"")</f>
        <v>0</v>
      </c>
      <c r="AL270" s="4">
        <f>IF(AND(טבלה1013[[#This Row],[הווסת פעיל?]]&lt;&gt;1,B271&lt;&gt;1,B271&lt;&gt;""),IF(OR(טבלה1013[[#This Row],[LengthofCycle]]=F271,F271=29,F271=28),1,0),"")</f>
        <v>0</v>
      </c>
      <c r="AQ270" s="1">
        <v>8</v>
      </c>
      <c r="AR270" s="1">
        <f t="shared" si="38"/>
        <v>0</v>
      </c>
      <c r="AS270" s="2">
        <f t="shared" si="39"/>
        <v>0</v>
      </c>
      <c r="AT270" s="1">
        <v>1</v>
      </c>
    </row>
    <row r="271" spans="1:54" x14ac:dyDescent="0.25">
      <c r="A271" s="1" t="s">
        <v>73</v>
      </c>
      <c r="B271" s="1">
        <v>21</v>
      </c>
      <c r="C271" s="1">
        <v>0</v>
      </c>
      <c r="D271" s="1">
        <v>1</v>
      </c>
      <c r="E271" s="1">
        <v>0</v>
      </c>
      <c r="F271" s="1">
        <v>31</v>
      </c>
      <c r="G271" s="1">
        <f>טבלה1013[[#This Row],[LengthofCycle]]+1</f>
        <v>32</v>
      </c>
      <c r="H271" s="1">
        <f>IF(IFERROR(LOOKUP(טבלה1013[[#This Row],[ClientID]],קביעויות[השבוע]),FALSE)=טבלה1013[[#This Row],[ClientID]],1,"")</f>
        <v>1</v>
      </c>
      <c r="I271" s="1" t="str">
        <f>IF(AND(טבלה1013[[#This Row],[CycleNumber]]&gt;1,OR(B272="",טבלה1013[[#This Row],[CycleNumber]]&gt;B270)),IF(OR(AND(טבלה1013[[#This Row],[LengthofCycle]]=28,F270=28),AND(טבלה1013[[#This Row],[LengthofCycle]]=35,F270=35)),1,""),"")</f>
        <v/>
      </c>
      <c r="J271" s="1" t="str">
        <f>IF(AND(טבלה1013[[#This Row],[וסת השבוע]]=1,I270=1,טבלה1013[[#This Row],[CycleNumber]]&gt;B270),1,"")</f>
        <v/>
      </c>
      <c r="K271" s="1">
        <f>IF(טבלה1013[[#This Row],[CycleNumber]]=1,"",IF(טבלה1013[[#This Row],[וסת השבוע]]=1,0,IF(K270="","",IF(K270=0,IF(טבלה1013[[#This Row],[LengthofCycle]]=28,0,1),IF(K270=1,IF(טבלה1013[[#This Row],[LengthofCycle]]+F270=28*2,0,2),IF(K270=2,IF(טבלה1013[[#This Row],[LengthofCycle]]+F270+F269=28*3,0,3),""))))))</f>
        <v>2</v>
      </c>
      <c r="L271" s="1">
        <f>IF(טבלה1013[[#This Row],[וסת השבוע]]=1,IF(טבלה1013[[#This Row],[וסת השבוע וההפלגה ביחד]]=1,L270+1,0),IF(AND(טבלה1013[[#This Row],[CycleNumber]]&gt;B270,טבלה1013[[#This Row],[CycleNumber]]&gt;1),IF(טבלה1013[[#This Row],[וסת השבוע פעיל?]]&lt;&gt;"",L270+1,""),""))</f>
        <v>2</v>
      </c>
      <c r="M271" s="1">
        <f>IF(AND(טבלה1013[[#This Row],[וסת השבוע פעיל?]]&lt;&gt;"",טבלה1013[[#This Row],[CycleNumber]]&lt;B272,B272&lt;&gt;"",טבלה1013[[#This Row],[וסת השבוע פעיל?]]&lt;3),IF(K272=0,IF(AND(טבלה1013[[#This Row],[וסת השבוע פעיל?]]&gt;0,I272=1),0,1),0),"")</f>
        <v>0</v>
      </c>
      <c r="N271" s="1">
        <f t="shared" si="40"/>
        <v>27</v>
      </c>
      <c r="O271" s="1" t="str">
        <f>IF(AND(טבלה1013[[#This Row],[חיזוי - שבוע]]=1,J272=1),1,"")</f>
        <v/>
      </c>
      <c r="P271" s="1" t="str">
        <f>IF(AND(טבלה1013[[#This Row],[חיזוי טוב עם הפלגה?]]=1,טבלה1013[[#This Row],[וסת קבוע אחרון]]&lt;&gt;28,X270=1),1,"")</f>
        <v/>
      </c>
      <c r="Q271" s="1" t="str">
        <f>IF(AND(טבלה1013[[#This Row],[וסת השבוע פעיל?]]&lt;3,OR(טבלה1013[[#This Row],[CycleNumber]]&gt;B272,B272="")),1,"")</f>
        <v/>
      </c>
      <c r="R271" s="1">
        <f>IF(טבלה1013[[#This Row],[האישה קבעה וסת שבוע?]]=1,IF(טבלה1013[[#This Row],[וסת השבוע פעיל?]]&lt;3,1,0),"")</f>
        <v>1</v>
      </c>
      <c r="S2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1" s="1">
        <f t="shared" si="35"/>
        <v>0</v>
      </c>
      <c r="U271" s="1">
        <f t="shared" si="36"/>
        <v>0</v>
      </c>
      <c r="V271" s="1">
        <f t="shared" si="37"/>
        <v>0</v>
      </c>
      <c r="W271" s="1">
        <f>IF(טבלה1013[[#This Row],[3 הפלגות זהות]]="","",IF(טבלה1013[[#This Row],[3 הפלגות זהות]]=1,טבלה1013[[#This Row],[LengthofCycle]],W270))</f>
        <v>27</v>
      </c>
      <c r="X271" s="1">
        <f>IF(טבלה1013[[#This Row],[וסת קבוע אחרון]]="","",IF(OR(טבלה1013[[#This Row],[LengthofCycle]]=טבלה1013[[#This Row],[וסת קבוע אחרון]],F270=טבלה1013[[#This Row],[וסת קבוע אחרון]],F269=טבלה1013[[#This Row],[וסת קבוע אחרון]]),1,0))</f>
        <v>0</v>
      </c>
      <c r="Y271" s="1" t="str">
        <f>IF(OR(טבלה1013[[#This Row],[הווסת פעיל?]]=0,טבלה1013[[#This Row],[הווסת פעיל?]]=""),"",SUM(Y270,טבלה1013[[#This Row],[הווסת פעיל?]]))</f>
        <v/>
      </c>
      <c r="Z271" s="1" t="str">
        <f>IF(AND(טבלה1013[[#This Row],[כמה מחזורים עד עקירה]]&lt;&gt;"",Y272=""),טבלה1013[[#This Row],[כמה מחזורים עד עקירה]],"")</f>
        <v/>
      </c>
      <c r="AA271" s="1" t="str">
        <f>IF(AND(טבלה1013[[#This Row],[הווסת פעיל?]]=1,טבלה1013[[#This Row],[וסת קבוע אחרון]]&lt;&gt;W270),טבלה1013[[#This Row],[וסת קבוע אחרון]],"")</f>
        <v/>
      </c>
      <c r="AB271" s="1" t="str">
        <f>IF(AND(טבלה1013[[#This Row],[הווסת פעיל?]]=1,X270=0,טבלה1013[[#This Row],[וסת קבוע אחרון]]=W270),טבלה1013[[#This Row],[וסת קבוע אחרון]],"")</f>
        <v/>
      </c>
      <c r="AC271" s="1" t="str">
        <f>IF(AND(טבלה1013[[#This Row],[הווסת פעיל?]]=1,X270=0,טבלה1013[[#This Row],[וסת קבוע אחרון]]&lt;&gt;W270),1,"")</f>
        <v/>
      </c>
      <c r="AD271" s="1" t="str">
        <f>IF(AND(טבלה1013[[#This Row],[הווסת פעיל?]]&lt;&gt;"",B272=1),טבלה1013[[#This Row],[CycleNumber]],"")</f>
        <v/>
      </c>
      <c r="AE271" s="1" t="str">
        <f>IF(AND(טבלה1013[[#This Row],[הווסת פעיל?]]&lt;&gt;"",X270=""),טבלה1013[[#This Row],[CycleNumber]],"")</f>
        <v/>
      </c>
      <c r="AF271" s="1" t="str">
        <f>IF(B272=1,"",IF(טבלה1013[[#This Row],[הווסת פעיל?]]=1,IF(טבלה1013[[#This Row],[וסת קבוע אחרון]]=F272,1,0),""))</f>
        <v/>
      </c>
      <c r="AG271" s="1" t="str">
        <f>IF(B272=1,"",IF(טבלה1013[[#This Row],[הווסת פעיל?]]=1,IF(OR(טבלה1013[[#This Row],[וסת קבוע אחרון]]=F272,F272=טבלה1013[[#This Row],[LengthofCycle]]),1,0),""))</f>
        <v/>
      </c>
      <c r="AH271" s="1" t="str">
        <f>IF(B272=1,"",IF(טבלה1013[[#This Row],[הווסת פעיל?]]=1,IF(OR(טבלה1013[[#This Row],[וסת קבוע אחרון]]=F272,F272=טבלה1013[[#This Row],[LengthofCycle]],AND(טבלה1013[[#This Row],[LengthofCycle]]&lt;&gt;טבלה1013[[#This Row],[וסת קבוע אחרון]],OR(F272=28,F272=29))),1,0),""))</f>
        <v/>
      </c>
      <c r="AI271" s="1" t="str">
        <f>IF(AND(טבלה1013[[#This Row],[הווסת פעיל?]]=1,B272=1),1,"")</f>
        <v/>
      </c>
      <c r="AJ271" s="4">
        <f>IF(AND(טבלה1013[[#This Row],[הווסת פעיל?]]&lt;&gt;1,B272&lt;&gt;1,B272&lt;&gt;""),IF(טבלה1013[[#This Row],[LengthofCycle]]=F272,1,0),"")</f>
        <v>0</v>
      </c>
      <c r="AK271" s="4">
        <f>IF(AND(טבלה1013[[#This Row],[הווסת פעיל?]]&lt;&gt;1,B272&lt;&gt;1,B272&lt;&gt;""),IF(OR(טבלה1013[[#This Row],[LengthofCycle]]=F272,F272=29),1,0),"")</f>
        <v>0</v>
      </c>
      <c r="AL271" s="4">
        <f>IF(AND(טבלה1013[[#This Row],[הווסת פעיל?]]&lt;&gt;1,B272&lt;&gt;1,B272&lt;&gt;""),IF(OR(טבלה1013[[#This Row],[LengthofCycle]]=F272,F272=29,F272=28),1,0),"")</f>
        <v>1</v>
      </c>
      <c r="AQ271" s="1">
        <v>18</v>
      </c>
      <c r="AR271" s="1">
        <f t="shared" si="38"/>
        <v>0</v>
      </c>
      <c r="AS271" s="2">
        <f t="shared" si="39"/>
        <v>0</v>
      </c>
    </row>
    <row r="272" spans="1:54" x14ac:dyDescent="0.25">
      <c r="A272" s="1" t="s">
        <v>73</v>
      </c>
      <c r="B272" s="1">
        <v>22</v>
      </c>
      <c r="C272" s="1">
        <v>0</v>
      </c>
      <c r="D272" s="1">
        <v>1</v>
      </c>
      <c r="E272" s="1">
        <v>0</v>
      </c>
      <c r="F272" s="1">
        <v>28</v>
      </c>
      <c r="G272" s="1">
        <f>טבלה1013[[#This Row],[LengthofCycle]]+1</f>
        <v>29</v>
      </c>
      <c r="H272" s="1">
        <f>IF(IFERROR(LOOKUP(טבלה1013[[#This Row],[ClientID]],קביעויות[השבוע]),FALSE)=טבלה1013[[#This Row],[ClientID]],1,"")</f>
        <v>1</v>
      </c>
      <c r="I272" s="1" t="str">
        <f>IF(AND(טבלה1013[[#This Row],[CycleNumber]]&gt;1,OR(B273="",טבלה1013[[#This Row],[CycleNumber]]&gt;B271)),IF(OR(AND(טבלה1013[[#This Row],[LengthofCycle]]=28,F271=28),AND(טבלה1013[[#This Row],[LengthofCycle]]=35,F271=35)),1,""),"")</f>
        <v/>
      </c>
      <c r="J272" s="1" t="str">
        <f>IF(AND(טבלה1013[[#This Row],[וסת השבוע]]=1,I271=1,טבלה1013[[#This Row],[CycleNumber]]&gt;B271),1,"")</f>
        <v/>
      </c>
      <c r="K272" s="1">
        <f>IF(טבלה1013[[#This Row],[CycleNumber]]=1,"",IF(טבלה1013[[#This Row],[וסת השבוע]]=1,0,IF(K271="","",IF(K271=0,IF(טבלה1013[[#This Row],[LengthofCycle]]=28,0,1),IF(K271=1,IF(טבלה1013[[#This Row],[LengthofCycle]]+F271=28*2,0,2),IF(K271=2,IF(טבלה1013[[#This Row],[LengthofCycle]]+F271+F270=28*3,0,3),""))))))</f>
        <v>3</v>
      </c>
      <c r="L272" s="1">
        <f>IF(טבלה1013[[#This Row],[וסת השבוע]]=1,IF(טבלה1013[[#This Row],[וסת השבוע וההפלגה ביחד]]=1,L271+1,0),IF(AND(טבלה1013[[#This Row],[CycleNumber]]&gt;B271,טבלה1013[[#This Row],[CycleNumber]]&gt;1),IF(טבלה1013[[#This Row],[וסת השבוע פעיל?]]&lt;&gt;"",L271+1,""),""))</f>
        <v>3</v>
      </c>
      <c r="M272" s="1" t="str">
        <f>IF(AND(טבלה1013[[#This Row],[וסת השבוע פעיל?]]&lt;&gt;"",טבלה1013[[#This Row],[CycleNumber]]&lt;B273,B273&lt;&gt;"",טבלה1013[[#This Row],[וסת השבוע פעיל?]]&lt;3),IF(K273=0,IF(AND(טבלה1013[[#This Row],[וסת השבוע פעיל?]]&gt;0,I273=1),0,1),0),"")</f>
        <v/>
      </c>
      <c r="N272" s="1">
        <f t="shared" si="40"/>
        <v>24</v>
      </c>
      <c r="O272" s="1" t="str">
        <f>IF(AND(טבלה1013[[#This Row],[חיזוי - שבוע]]=1,J273=1),1,"")</f>
        <v/>
      </c>
      <c r="P272" s="1" t="str">
        <f>IF(AND(טבלה1013[[#This Row],[חיזוי טוב עם הפלגה?]]=1,טבלה1013[[#This Row],[וסת קבוע אחרון]]&lt;&gt;28,X271=1),1,"")</f>
        <v/>
      </c>
      <c r="Q272" s="1" t="str">
        <f>IF(AND(טבלה1013[[#This Row],[וסת השבוע פעיל?]]&lt;3,OR(טבלה1013[[#This Row],[CycleNumber]]&gt;B273,B273="")),1,"")</f>
        <v/>
      </c>
      <c r="R272" s="1">
        <f>IF(טבלה1013[[#This Row],[האישה קבעה וסת שבוע?]]=1,IF(טבלה1013[[#This Row],[וסת השבוע פעיל?]]&lt;3,1,0),"")</f>
        <v>0</v>
      </c>
      <c r="S2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2" s="1">
        <f t="shared" si="35"/>
        <v>0</v>
      </c>
      <c r="U272" s="1">
        <f t="shared" si="36"/>
        <v>0</v>
      </c>
      <c r="V272" s="1">
        <f t="shared" si="37"/>
        <v>0</v>
      </c>
      <c r="W272" s="1">
        <f>IF(טבלה1013[[#This Row],[3 הפלגות זהות]]="","",IF(טבלה1013[[#This Row],[3 הפלגות זהות]]=1,טבלה1013[[#This Row],[LengthofCycle]],W271))</f>
        <v>27</v>
      </c>
      <c r="X272" s="1">
        <f>IF(טבלה1013[[#This Row],[וסת קבוע אחרון]]="","",IF(OR(טבלה1013[[#This Row],[LengthofCycle]]=טבלה1013[[#This Row],[וסת קבוע אחרון]],F271=טבלה1013[[#This Row],[וסת קבוע אחרון]],F270=טבלה1013[[#This Row],[וסת קבוע אחרון]]),1,0))</f>
        <v>0</v>
      </c>
      <c r="Y272" s="1" t="str">
        <f>IF(OR(טבלה1013[[#This Row],[הווסת פעיל?]]=0,טבלה1013[[#This Row],[הווסת פעיל?]]=""),"",SUM(Y271,טבלה1013[[#This Row],[הווסת פעיל?]]))</f>
        <v/>
      </c>
      <c r="Z272" s="1" t="str">
        <f>IF(AND(טבלה1013[[#This Row],[כמה מחזורים עד עקירה]]&lt;&gt;"",Y273=""),טבלה1013[[#This Row],[כמה מחזורים עד עקירה]],"")</f>
        <v/>
      </c>
      <c r="AA272" s="1" t="str">
        <f>IF(AND(טבלה1013[[#This Row],[הווסת פעיל?]]=1,טבלה1013[[#This Row],[וסת קבוע אחרון]]&lt;&gt;W271),טבלה1013[[#This Row],[וסת קבוע אחרון]],"")</f>
        <v/>
      </c>
      <c r="AB272" s="1" t="str">
        <f>IF(AND(טבלה1013[[#This Row],[הווסת פעיל?]]=1,X271=0,טבלה1013[[#This Row],[וסת קבוע אחרון]]=W271),טבלה1013[[#This Row],[וסת קבוע אחרון]],"")</f>
        <v/>
      </c>
      <c r="AC272" s="1" t="str">
        <f>IF(AND(טבלה1013[[#This Row],[הווסת פעיל?]]=1,X271=0,טבלה1013[[#This Row],[וסת קבוע אחרון]]&lt;&gt;W271),1,"")</f>
        <v/>
      </c>
      <c r="AD272" s="1" t="str">
        <f>IF(AND(טבלה1013[[#This Row],[הווסת פעיל?]]&lt;&gt;"",B273=1),טבלה1013[[#This Row],[CycleNumber]],"")</f>
        <v/>
      </c>
      <c r="AE272" s="1" t="str">
        <f>IF(AND(טבלה1013[[#This Row],[הווסת פעיל?]]&lt;&gt;"",X271=""),טבלה1013[[#This Row],[CycleNumber]],"")</f>
        <v/>
      </c>
      <c r="AF272" s="1" t="str">
        <f>IF(B273=1,"",IF(טבלה1013[[#This Row],[הווסת פעיל?]]=1,IF(טבלה1013[[#This Row],[וסת קבוע אחרון]]=F273,1,0),""))</f>
        <v/>
      </c>
      <c r="AG272" s="1" t="str">
        <f>IF(B273=1,"",IF(טבלה1013[[#This Row],[הווסת פעיל?]]=1,IF(OR(טבלה1013[[#This Row],[וסת קבוע אחרון]]=F273,F273=טבלה1013[[#This Row],[LengthofCycle]]),1,0),""))</f>
        <v/>
      </c>
      <c r="AH272" s="1" t="str">
        <f>IF(B273=1,"",IF(טבלה1013[[#This Row],[הווסת פעיל?]]=1,IF(OR(טבלה1013[[#This Row],[וסת קבוע אחרון]]=F273,F273=טבלה1013[[#This Row],[LengthofCycle]],AND(טבלה1013[[#This Row],[LengthofCycle]]&lt;&gt;טבלה1013[[#This Row],[וסת קבוע אחרון]],OR(F273=28,F273=29))),1,0),""))</f>
        <v/>
      </c>
      <c r="AI272" s="1" t="str">
        <f>IF(AND(טבלה1013[[#This Row],[הווסת פעיל?]]=1,B273=1),1,"")</f>
        <v/>
      </c>
      <c r="AJ272" s="4">
        <f>IF(AND(טבלה1013[[#This Row],[הווסת פעיל?]]&lt;&gt;1,B273&lt;&gt;1,B273&lt;&gt;""),IF(טבלה1013[[#This Row],[LengthofCycle]]=F273,1,0),"")</f>
        <v>0</v>
      </c>
      <c r="AK272" s="4">
        <f>IF(AND(טבלה1013[[#This Row],[הווסת פעיל?]]&lt;&gt;1,B273&lt;&gt;1,B273&lt;&gt;""),IF(OR(טבלה1013[[#This Row],[LengthofCycle]]=F273,F273=29),1,0),"")</f>
        <v>0</v>
      </c>
      <c r="AL272" s="4">
        <f>IF(AND(טבלה1013[[#This Row],[הווסת פעיל?]]&lt;&gt;1,B273&lt;&gt;1,B273&lt;&gt;""),IF(OR(טבלה1013[[#This Row],[LengthofCycle]]=F273,F273=29,F273=28),1,0),"")</f>
        <v>0</v>
      </c>
      <c r="AQ272" s="1" t="s">
        <v>36</v>
      </c>
      <c r="AR272" s="1">
        <f>SUM(AR264:AR271)</f>
        <v>127</v>
      </c>
    </row>
    <row r="273" spans="1:48" x14ac:dyDescent="0.25">
      <c r="A273" s="1" t="s">
        <v>73</v>
      </c>
      <c r="B273" s="1">
        <v>23</v>
      </c>
      <c r="C273" s="1">
        <v>0</v>
      </c>
      <c r="D273" s="1">
        <v>1</v>
      </c>
      <c r="E273" s="1">
        <v>0</v>
      </c>
      <c r="F273" s="1">
        <v>27</v>
      </c>
      <c r="G273" s="1">
        <f>טבלה1013[[#This Row],[LengthofCycle]]+1</f>
        <v>28</v>
      </c>
      <c r="H273" s="1">
        <f>IF(IFERROR(LOOKUP(טבלה1013[[#This Row],[ClientID]],קביעויות[השבוע]),FALSE)=טבלה1013[[#This Row],[ClientID]],1,"")</f>
        <v>1</v>
      </c>
      <c r="I273" s="1" t="str">
        <f>IF(AND(טבלה1013[[#This Row],[CycleNumber]]&gt;1,OR(B274="",טבלה1013[[#This Row],[CycleNumber]]&gt;B272)),IF(OR(AND(טבלה1013[[#This Row],[LengthofCycle]]=28,F272=28),AND(טבלה1013[[#This Row],[LengthofCycle]]=35,F272=35)),1,""),"")</f>
        <v/>
      </c>
      <c r="J273" s="1" t="str">
        <f>IF(AND(טבלה1013[[#This Row],[וסת השבוע]]=1,I272=1,טבלה1013[[#This Row],[CycleNumber]]&gt;B272),1,"")</f>
        <v/>
      </c>
      <c r="K273" s="1" t="str">
        <f>IF(טבלה1013[[#This Row],[CycleNumber]]=1,"",IF(טבלה1013[[#This Row],[וסת השבוע]]=1,0,IF(K272="","",IF(K272=0,IF(טבלה1013[[#This Row],[LengthofCycle]]=28,0,1),IF(K272=1,IF(טבלה1013[[#This Row],[LengthofCycle]]+F272=28*2,0,2),IF(K272=2,IF(טבלה1013[[#This Row],[LengthofCycle]]+F272+F271=28*3,0,3),""))))))</f>
        <v/>
      </c>
      <c r="L273" s="1" t="str">
        <f>IF(טבלה1013[[#This Row],[וסת השבוע]]=1,IF(טבלה1013[[#This Row],[וסת השבוע וההפלגה ביחד]]=1,L272+1,0),IF(AND(טבלה1013[[#This Row],[CycleNumber]]&gt;B272,טבלה1013[[#This Row],[CycleNumber]]&gt;1),IF(טבלה1013[[#This Row],[וסת השבוע פעיל?]]&lt;&gt;"",L272+1,""),""))</f>
        <v/>
      </c>
      <c r="M273" s="1" t="str">
        <f>IF(AND(טבלה1013[[#This Row],[וסת השבוע פעיל?]]&lt;&gt;"",טבלה1013[[#This Row],[CycleNumber]]&lt;B274,B274&lt;&gt;"",טבלה1013[[#This Row],[וסת השבוע פעיל?]]&lt;3),IF(K274=0,IF(AND(טבלה1013[[#This Row],[וסת השבוע פעיל?]]&gt;0,I274=1),0,1),0),"")</f>
        <v/>
      </c>
      <c r="N273" s="1" t="str">
        <f t="shared" si="40"/>
        <v/>
      </c>
      <c r="O273" s="1" t="str">
        <f>IF(AND(טבלה1013[[#This Row],[חיזוי - שבוע]]=1,J274=1),1,"")</f>
        <v/>
      </c>
      <c r="P273" s="1" t="str">
        <f>IF(AND(טבלה1013[[#This Row],[חיזוי טוב עם הפלגה?]]=1,טבלה1013[[#This Row],[וסת קבוע אחרון]]&lt;&gt;28,X272=1),1,"")</f>
        <v/>
      </c>
      <c r="Q273" s="1" t="str">
        <f>IF(AND(טבלה1013[[#This Row],[וסת השבוע פעיל?]]&lt;3,OR(טבלה1013[[#This Row],[CycleNumber]]&gt;B274,B274="")),1,"")</f>
        <v/>
      </c>
      <c r="R273" s="1">
        <f>IF(טבלה1013[[#This Row],[האישה קבעה וסת שבוע?]]=1,IF(טבלה1013[[#This Row],[וסת השבוע פעיל?]]&lt;3,1,0),"")</f>
        <v>0</v>
      </c>
      <c r="S2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3" s="1">
        <f t="shared" si="35"/>
        <v>0</v>
      </c>
      <c r="U273" s="1">
        <f t="shared" si="36"/>
        <v>0</v>
      </c>
      <c r="V273" s="1">
        <f t="shared" si="37"/>
        <v>0</v>
      </c>
      <c r="W273" s="1">
        <f>IF(טבלה1013[[#This Row],[3 הפלגות זהות]]="","",IF(טבלה1013[[#This Row],[3 הפלגות זהות]]=1,טבלה1013[[#This Row],[LengthofCycle]],W272))</f>
        <v>27</v>
      </c>
      <c r="X273" s="1">
        <f>IF(טבלה1013[[#This Row],[וסת קבוע אחרון]]="","",IF(OR(טבלה1013[[#This Row],[LengthofCycle]]=טבלה1013[[#This Row],[וסת קבוע אחרון]],F272=טבלה1013[[#This Row],[וסת קבוע אחרון]],F271=טבלה1013[[#This Row],[וסת קבוע אחרון]]),1,0))</f>
        <v>1</v>
      </c>
      <c r="Y273" s="1">
        <f>IF(OR(טבלה1013[[#This Row],[הווסת פעיל?]]=0,טבלה1013[[#This Row],[הווסת פעיל?]]=""),"",SUM(Y272,טבלה1013[[#This Row],[הווסת פעיל?]]))</f>
        <v>1</v>
      </c>
      <c r="Z273" s="1" t="str">
        <f>IF(AND(טבלה1013[[#This Row],[כמה מחזורים עד עקירה]]&lt;&gt;"",Y274=""),טבלה1013[[#This Row],[כמה מחזורים עד עקירה]],"")</f>
        <v/>
      </c>
      <c r="AA273" s="1" t="str">
        <f>IF(AND(טבלה1013[[#This Row],[הווסת פעיל?]]=1,טבלה1013[[#This Row],[וסת קבוע אחרון]]&lt;&gt;W272),טבלה1013[[#This Row],[וסת קבוע אחרון]],"")</f>
        <v/>
      </c>
      <c r="AB273" s="1">
        <f>IF(AND(טבלה1013[[#This Row],[הווסת פעיל?]]=1,X272=0,טבלה1013[[#This Row],[וסת קבוע אחרון]]=W272),טבלה1013[[#This Row],[וסת קבוע אחרון]],"")</f>
        <v>27</v>
      </c>
      <c r="AC273" s="1" t="str">
        <f>IF(AND(טבלה1013[[#This Row],[הווסת פעיל?]]=1,X272=0,טבלה1013[[#This Row],[וסת קבוע אחרון]]&lt;&gt;W272),1,"")</f>
        <v/>
      </c>
      <c r="AD273" s="1" t="str">
        <f>IF(AND(טבלה1013[[#This Row],[הווסת פעיל?]]&lt;&gt;"",B274=1),טבלה1013[[#This Row],[CycleNumber]],"")</f>
        <v/>
      </c>
      <c r="AE273" s="1" t="str">
        <f>IF(AND(טבלה1013[[#This Row],[הווסת פעיל?]]&lt;&gt;"",X272=""),טבלה1013[[#This Row],[CycleNumber]],"")</f>
        <v/>
      </c>
      <c r="AF273" s="1">
        <f>IF(B274=1,"",IF(טבלה1013[[#This Row],[הווסת פעיל?]]=1,IF(טבלה1013[[#This Row],[וסת קבוע אחרון]]=F274,1,0),""))</f>
        <v>1</v>
      </c>
      <c r="AG273" s="1">
        <f>IF(B274=1,"",IF(טבלה1013[[#This Row],[הווסת פעיל?]]=1,IF(OR(טבלה1013[[#This Row],[וסת קבוע אחרון]]=F274,F274=טבלה1013[[#This Row],[LengthofCycle]]),1,0),""))</f>
        <v>1</v>
      </c>
      <c r="AH273" s="1">
        <f>IF(B274=1,"",IF(טבלה1013[[#This Row],[הווסת פעיל?]]=1,IF(OR(טבלה1013[[#This Row],[וסת קבוע אחרון]]=F274,F274=טבלה1013[[#This Row],[LengthofCycle]],AND(טבלה1013[[#This Row],[LengthofCycle]]&lt;&gt;טבלה1013[[#This Row],[וסת קבוע אחרון]],OR(F274=28,F274=29))),1,0),""))</f>
        <v>1</v>
      </c>
      <c r="AI273" s="1" t="str">
        <f>IF(AND(טבלה1013[[#This Row],[הווסת פעיל?]]=1,B274=1),1,"")</f>
        <v/>
      </c>
      <c r="AJ273" s="4" t="str">
        <f>IF(AND(טבלה1013[[#This Row],[הווסת פעיל?]]&lt;&gt;1,B274&lt;&gt;1,B274&lt;&gt;""),IF(טבלה1013[[#This Row],[LengthofCycle]]=F274,1,0),"")</f>
        <v/>
      </c>
      <c r="AK273" s="4" t="str">
        <f>IF(AND(טבלה1013[[#This Row],[הווסת פעיל?]]&lt;&gt;1,B274&lt;&gt;1,B274&lt;&gt;""),IF(OR(טבלה1013[[#This Row],[LengthofCycle]]=F274,F274=29),1,0),"")</f>
        <v/>
      </c>
      <c r="AL273" s="4" t="str">
        <f>IF(AND(טבלה1013[[#This Row],[הווסת פעיל?]]&lt;&gt;1,B274&lt;&gt;1,B274&lt;&gt;""),IF(OR(טבלה1013[[#This Row],[LengthofCycle]]=F274,F274=29,F274=28),1,0),"")</f>
        <v/>
      </c>
    </row>
    <row r="274" spans="1:48" x14ac:dyDescent="0.25">
      <c r="A274" s="1" t="s">
        <v>73</v>
      </c>
      <c r="B274" s="1">
        <v>24</v>
      </c>
      <c r="C274" s="1">
        <v>0</v>
      </c>
      <c r="D274" s="1">
        <v>1</v>
      </c>
      <c r="E274" s="1">
        <v>0</v>
      </c>
      <c r="F274" s="1">
        <v>27</v>
      </c>
      <c r="G274" s="1">
        <f>טבלה1013[[#This Row],[LengthofCycle]]+1</f>
        <v>28</v>
      </c>
      <c r="H274" s="1">
        <f>IF(IFERROR(LOOKUP(טבלה1013[[#This Row],[ClientID]],קביעויות[השבוע]),FALSE)=טבלה1013[[#This Row],[ClientID]],1,"")</f>
        <v>1</v>
      </c>
      <c r="I274" s="1" t="str">
        <f>IF(AND(טבלה1013[[#This Row],[CycleNumber]]&gt;1,OR(B275="",טבלה1013[[#This Row],[CycleNumber]]&gt;B273)),IF(OR(AND(טבלה1013[[#This Row],[LengthofCycle]]=28,F273=28),AND(טבלה1013[[#This Row],[LengthofCycle]]=35,F273=35)),1,""),"")</f>
        <v/>
      </c>
      <c r="J274" s="1" t="str">
        <f>IF(AND(טבלה1013[[#This Row],[וסת השבוע]]=1,I273=1,טבלה1013[[#This Row],[CycleNumber]]&gt;B273),1,"")</f>
        <v/>
      </c>
      <c r="K274" s="1" t="str">
        <f>IF(טבלה1013[[#This Row],[CycleNumber]]=1,"",IF(טבלה1013[[#This Row],[וסת השבוע]]=1,0,IF(K273="","",IF(K273=0,IF(טבלה1013[[#This Row],[LengthofCycle]]=28,0,1),IF(K273=1,IF(טבלה1013[[#This Row],[LengthofCycle]]+F273=28*2,0,2),IF(K273=2,IF(טבלה1013[[#This Row],[LengthofCycle]]+F273+F272=28*3,0,3),""))))))</f>
        <v/>
      </c>
      <c r="L274" s="1" t="str">
        <f>IF(טבלה1013[[#This Row],[וסת השבוע]]=1,IF(טבלה1013[[#This Row],[וסת השבוע וההפלגה ביחד]]=1,L273+1,0),IF(AND(טבלה1013[[#This Row],[CycleNumber]]&gt;B273,טבלה1013[[#This Row],[CycleNumber]]&gt;1),IF(טבלה1013[[#This Row],[וסת השבוע פעיל?]]&lt;&gt;"",L273+1,""),""))</f>
        <v/>
      </c>
      <c r="M274" s="1" t="str">
        <f>IF(AND(טבלה1013[[#This Row],[וסת השבוע פעיל?]]&lt;&gt;"",טבלה1013[[#This Row],[CycleNumber]]&lt;B275,B275&lt;&gt;"",טבלה1013[[#This Row],[וסת השבוע פעיל?]]&lt;3),IF(K275=0,IF(AND(טבלה1013[[#This Row],[וסת השבוע פעיל?]]&gt;0,I275=1),0,1),0),"")</f>
        <v/>
      </c>
      <c r="N274" s="1" t="str">
        <f t="shared" si="40"/>
        <v/>
      </c>
      <c r="O274" s="1" t="str">
        <f>IF(AND(טבלה1013[[#This Row],[חיזוי - שבוע]]=1,J275=1),1,"")</f>
        <v/>
      </c>
      <c r="P274" s="1" t="str">
        <f>IF(AND(טבלה1013[[#This Row],[חיזוי טוב עם הפלגה?]]=1,טבלה1013[[#This Row],[וסת קבוע אחרון]]&lt;&gt;28,X273=1),1,"")</f>
        <v/>
      </c>
      <c r="Q274" s="1" t="str">
        <f>IF(AND(טבלה1013[[#This Row],[וסת השבוע פעיל?]]&lt;3,OR(טבלה1013[[#This Row],[CycleNumber]]&gt;B275,B275="")),1,"")</f>
        <v/>
      </c>
      <c r="R274" s="1">
        <f>IF(טבלה1013[[#This Row],[האישה קבעה וסת שבוע?]]=1,IF(טבלה1013[[#This Row],[וסת השבוע פעיל?]]&lt;3,1,0),"")</f>
        <v>0</v>
      </c>
      <c r="S2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4" s="1">
        <f t="shared" si="35"/>
        <v>0</v>
      </c>
      <c r="U274" s="1">
        <f t="shared" si="36"/>
        <v>0</v>
      </c>
      <c r="V274" s="1">
        <f t="shared" si="37"/>
        <v>0</v>
      </c>
      <c r="W274" s="1">
        <f>IF(טבלה1013[[#This Row],[3 הפלגות זהות]]="","",IF(טבלה1013[[#This Row],[3 הפלגות זהות]]=1,טבלה1013[[#This Row],[LengthofCycle]],W273))</f>
        <v>27</v>
      </c>
      <c r="X274" s="1">
        <f>IF(טבלה1013[[#This Row],[וסת קבוע אחרון]]="","",IF(OR(טבלה1013[[#This Row],[LengthofCycle]]=טבלה1013[[#This Row],[וסת קבוע אחרון]],F273=טבלה1013[[#This Row],[וסת קבוע אחרון]],F272=טבלה1013[[#This Row],[וסת קבוע אחרון]]),1,0))</f>
        <v>1</v>
      </c>
      <c r="Y274" s="1">
        <f>IF(OR(טבלה1013[[#This Row],[הווסת פעיל?]]=0,טבלה1013[[#This Row],[הווסת פעיל?]]=""),"",SUM(Y273,טבלה1013[[#This Row],[הווסת פעיל?]]))</f>
        <v>2</v>
      </c>
      <c r="Z274" s="1" t="str">
        <f>IF(AND(טבלה1013[[#This Row],[כמה מחזורים עד עקירה]]&lt;&gt;"",Y275=""),טבלה1013[[#This Row],[כמה מחזורים עד עקירה]],"")</f>
        <v/>
      </c>
      <c r="AA274" s="1" t="str">
        <f>IF(AND(טבלה1013[[#This Row],[הווסת פעיל?]]=1,טבלה1013[[#This Row],[וסת קבוע אחרון]]&lt;&gt;W273),טבלה1013[[#This Row],[וסת קבוע אחרון]],"")</f>
        <v/>
      </c>
      <c r="AB274" s="1" t="str">
        <f>IF(AND(טבלה1013[[#This Row],[הווסת פעיל?]]=1,X273=0,טבלה1013[[#This Row],[וסת קבוע אחרון]]=W273),טבלה1013[[#This Row],[וסת קבוע אחרון]],"")</f>
        <v/>
      </c>
      <c r="AC274" s="1" t="str">
        <f>IF(AND(טבלה1013[[#This Row],[הווסת פעיל?]]=1,X273=0,טבלה1013[[#This Row],[וסת קבוע אחרון]]&lt;&gt;W273),1,"")</f>
        <v/>
      </c>
      <c r="AD274" s="1" t="str">
        <f>IF(AND(טבלה1013[[#This Row],[הווסת פעיל?]]&lt;&gt;"",B275=1),טבלה1013[[#This Row],[CycleNumber]],"")</f>
        <v/>
      </c>
      <c r="AE274" s="1" t="str">
        <f>IF(AND(טבלה1013[[#This Row],[הווסת פעיל?]]&lt;&gt;"",X273=""),טבלה1013[[#This Row],[CycleNumber]],"")</f>
        <v/>
      </c>
      <c r="AF274" s="1">
        <f>IF(B275=1,"",IF(טבלה1013[[#This Row],[הווסת פעיל?]]=1,IF(טבלה1013[[#This Row],[וסת קבוע אחרון]]=F275,1,0),""))</f>
        <v>0</v>
      </c>
      <c r="AG274" s="1">
        <f>IF(B275=1,"",IF(טבלה1013[[#This Row],[הווסת פעיל?]]=1,IF(OR(טבלה1013[[#This Row],[וסת קבוע אחרון]]=F275,F275=טבלה1013[[#This Row],[LengthofCycle]]),1,0),""))</f>
        <v>0</v>
      </c>
      <c r="AH274" s="1">
        <f>IF(B275=1,"",IF(טבלה1013[[#This Row],[הווסת פעיל?]]=1,IF(OR(טבלה1013[[#This Row],[וסת קבוע אחרון]]=F275,F275=טבלה1013[[#This Row],[LengthofCycle]],AND(טבלה1013[[#This Row],[LengthofCycle]]&lt;&gt;טבלה1013[[#This Row],[וסת קבוע אחרון]],OR(F275=28,F275=29))),1,0),""))</f>
        <v>0</v>
      </c>
      <c r="AI274" s="1" t="str">
        <f>IF(AND(טבלה1013[[#This Row],[הווסת פעיל?]]=1,B275=1),1,"")</f>
        <v/>
      </c>
      <c r="AJ274" s="4" t="str">
        <f>IF(AND(טבלה1013[[#This Row],[הווסת פעיל?]]&lt;&gt;1,B275&lt;&gt;1,B275&lt;&gt;""),IF(טבלה1013[[#This Row],[LengthofCycle]]=F275,1,0),"")</f>
        <v/>
      </c>
      <c r="AK274" s="4" t="str">
        <f>IF(AND(טבלה1013[[#This Row],[הווסת פעיל?]]&lt;&gt;1,B275&lt;&gt;1,B275&lt;&gt;""),IF(OR(טבלה1013[[#This Row],[LengthofCycle]]=F275,F275=29),1,0),"")</f>
        <v/>
      </c>
      <c r="AL274" s="4" t="str">
        <f>IF(AND(טבלה1013[[#This Row],[הווסת פעיל?]]&lt;&gt;1,B275&lt;&gt;1,B275&lt;&gt;""),IF(OR(טבלה1013[[#This Row],[LengthofCycle]]=F275,F275=29,F275=28),1,0),"")</f>
        <v/>
      </c>
      <c r="AQ274" s="1" t="s">
        <v>81</v>
      </c>
      <c r="AR274" s="1" t="s">
        <v>45</v>
      </c>
      <c r="AS274" s="1" t="s">
        <v>46</v>
      </c>
      <c r="AT274" s="1" t="s">
        <v>82</v>
      </c>
      <c r="AU274" s="1" t="s">
        <v>45</v>
      </c>
      <c r="AV274" s="1" t="s">
        <v>46</v>
      </c>
    </row>
    <row r="275" spans="1:48" x14ac:dyDescent="0.25">
      <c r="A275" s="1" t="s">
        <v>73</v>
      </c>
      <c r="B275" s="1">
        <v>25</v>
      </c>
      <c r="C275" s="1">
        <v>0</v>
      </c>
      <c r="D275" s="1">
        <v>1</v>
      </c>
      <c r="E275" s="1">
        <v>0</v>
      </c>
      <c r="F275" s="1">
        <v>29</v>
      </c>
      <c r="G275" s="1">
        <f>טבלה1013[[#This Row],[LengthofCycle]]+1</f>
        <v>30</v>
      </c>
      <c r="H275" s="1">
        <f>IF(IFERROR(LOOKUP(טבלה1013[[#This Row],[ClientID]],קביעויות[השבוע]),FALSE)=טבלה1013[[#This Row],[ClientID]],1,"")</f>
        <v>1</v>
      </c>
      <c r="I275" s="1" t="str">
        <f>IF(AND(טבלה1013[[#This Row],[CycleNumber]]&gt;1,OR(B276="",טבלה1013[[#This Row],[CycleNumber]]&gt;B274)),IF(OR(AND(טבלה1013[[#This Row],[LengthofCycle]]=28,F274=28),AND(טבלה1013[[#This Row],[LengthofCycle]]=35,F274=35)),1,""),"")</f>
        <v/>
      </c>
      <c r="J275" s="1" t="str">
        <f>IF(AND(טבלה1013[[#This Row],[וסת השבוע]]=1,I274=1,טבלה1013[[#This Row],[CycleNumber]]&gt;B274),1,"")</f>
        <v/>
      </c>
      <c r="K275" s="1" t="str">
        <f>IF(טבלה1013[[#This Row],[CycleNumber]]=1,"",IF(טבלה1013[[#This Row],[וסת השבוע]]=1,0,IF(K274="","",IF(K274=0,IF(טבלה1013[[#This Row],[LengthofCycle]]=28,0,1),IF(K274=1,IF(טבלה1013[[#This Row],[LengthofCycle]]+F274=28*2,0,2),IF(K274=2,IF(טבלה1013[[#This Row],[LengthofCycle]]+F274+F273=28*3,0,3),""))))))</f>
        <v/>
      </c>
      <c r="L275" s="1" t="str">
        <f>IF(טבלה1013[[#This Row],[וסת השבוע]]=1,IF(טבלה1013[[#This Row],[וסת השבוע וההפלגה ביחד]]=1,L274+1,0),IF(AND(טבלה1013[[#This Row],[CycleNumber]]&gt;B274,טבלה1013[[#This Row],[CycleNumber]]&gt;1),IF(טבלה1013[[#This Row],[וסת השבוע פעיל?]]&lt;&gt;"",L274+1,""),""))</f>
        <v/>
      </c>
      <c r="M275" s="1" t="str">
        <f>IF(AND(טבלה1013[[#This Row],[וסת השבוע פעיל?]]&lt;&gt;"",טבלה1013[[#This Row],[CycleNumber]]&lt;B276,B276&lt;&gt;"",טבלה1013[[#This Row],[וסת השבוע פעיל?]]&lt;3),IF(K276=0,IF(AND(טבלה1013[[#This Row],[וסת השבוע פעיל?]]&gt;0,I276=1),0,1),0),"")</f>
        <v/>
      </c>
      <c r="N275" s="1" t="str">
        <f t="shared" si="40"/>
        <v/>
      </c>
      <c r="O275" s="1" t="str">
        <f>IF(AND(טבלה1013[[#This Row],[חיזוי - שבוע]]=1,J276=1),1,"")</f>
        <v/>
      </c>
      <c r="P275" s="1" t="str">
        <f>IF(AND(טבלה1013[[#This Row],[חיזוי טוב עם הפלגה?]]=1,טבלה1013[[#This Row],[וסת קבוע אחרון]]&lt;&gt;28,X274=1),1,"")</f>
        <v/>
      </c>
      <c r="Q275" s="1" t="str">
        <f>IF(AND(טבלה1013[[#This Row],[וסת השבוע פעיל?]]&lt;3,OR(טבלה1013[[#This Row],[CycleNumber]]&gt;B276,B276="")),1,"")</f>
        <v/>
      </c>
      <c r="R275" s="1">
        <f>IF(טבלה1013[[#This Row],[האישה קבעה וסת שבוע?]]=1,IF(טבלה1013[[#This Row],[וסת השבוע פעיל?]]&lt;3,1,0),"")</f>
        <v>0</v>
      </c>
      <c r="S2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5" s="1">
        <f t="shared" si="35"/>
        <v>0</v>
      </c>
      <c r="U275" s="1">
        <f t="shared" si="36"/>
        <v>0</v>
      </c>
      <c r="V275" s="1">
        <f t="shared" si="37"/>
        <v>0</v>
      </c>
      <c r="W275" s="1">
        <f>IF(טבלה1013[[#This Row],[3 הפלגות זהות]]="","",IF(טבלה1013[[#This Row],[3 הפלגות זהות]]=1,טבלה1013[[#This Row],[LengthofCycle]],W274))</f>
        <v>27</v>
      </c>
      <c r="X275" s="1">
        <f>IF(טבלה1013[[#This Row],[וסת קבוע אחרון]]="","",IF(OR(טבלה1013[[#This Row],[LengthofCycle]]=טבלה1013[[#This Row],[וסת קבוע אחרון]],F274=טבלה1013[[#This Row],[וסת קבוע אחרון]],F273=טבלה1013[[#This Row],[וסת קבוע אחרון]]),1,0))</f>
        <v>1</v>
      </c>
      <c r="Y275" s="1">
        <f>IF(OR(טבלה1013[[#This Row],[הווסת פעיל?]]=0,טבלה1013[[#This Row],[הווסת פעיל?]]=""),"",SUM(Y274,טבלה1013[[#This Row],[הווסת פעיל?]]))</f>
        <v>3</v>
      </c>
      <c r="Z275" s="1" t="str">
        <f>IF(AND(טבלה1013[[#This Row],[כמה מחזורים עד עקירה]]&lt;&gt;"",Y276=""),טבלה1013[[#This Row],[כמה מחזורים עד עקירה]],"")</f>
        <v/>
      </c>
      <c r="AA275" s="1" t="str">
        <f>IF(AND(טבלה1013[[#This Row],[הווסת פעיל?]]=1,טבלה1013[[#This Row],[וסת קבוע אחרון]]&lt;&gt;W274),טבלה1013[[#This Row],[וסת קבוע אחרון]],"")</f>
        <v/>
      </c>
      <c r="AB275" s="1" t="str">
        <f>IF(AND(טבלה1013[[#This Row],[הווסת פעיל?]]=1,X274=0,טבלה1013[[#This Row],[וסת קבוע אחרון]]=W274),טבלה1013[[#This Row],[וסת קבוע אחרון]],"")</f>
        <v/>
      </c>
      <c r="AC275" s="1" t="str">
        <f>IF(AND(טבלה1013[[#This Row],[הווסת פעיל?]]=1,X274=0,טבלה1013[[#This Row],[וסת קבוע אחרון]]&lt;&gt;W274),1,"")</f>
        <v/>
      </c>
      <c r="AD275" s="1" t="str">
        <f>IF(AND(טבלה1013[[#This Row],[הווסת פעיל?]]&lt;&gt;"",B276=1),טבלה1013[[#This Row],[CycleNumber]],"")</f>
        <v/>
      </c>
      <c r="AE275" s="1" t="str">
        <f>IF(AND(טבלה1013[[#This Row],[הווסת פעיל?]]&lt;&gt;"",X274=""),טבלה1013[[#This Row],[CycleNumber]],"")</f>
        <v/>
      </c>
      <c r="AF275" s="1">
        <f>IF(B276=1,"",IF(טבלה1013[[#This Row],[הווסת פעיל?]]=1,IF(טבלה1013[[#This Row],[וסת קבוע אחרון]]=F276,1,0),""))</f>
        <v>0</v>
      </c>
      <c r="AG275" s="1">
        <f>IF(B276=1,"",IF(טבלה1013[[#This Row],[הווסת פעיל?]]=1,IF(OR(טבלה1013[[#This Row],[וסת קבוע אחרון]]=F276,F276=טבלה1013[[#This Row],[LengthofCycle]]),1,0),""))</f>
        <v>0</v>
      </c>
      <c r="AH275" s="1">
        <f>IF(B276=1,"",IF(טבלה1013[[#This Row],[הווסת פעיל?]]=1,IF(OR(טבלה1013[[#This Row],[וסת קבוע אחרון]]=F276,F276=טבלה1013[[#This Row],[LengthofCycle]],AND(טבלה1013[[#This Row],[LengthofCycle]]&lt;&gt;טבלה1013[[#This Row],[וסת קבוע אחרון]],OR(F276=28,F276=29))),1,0),""))</f>
        <v>1</v>
      </c>
      <c r="AI275" s="1" t="str">
        <f>IF(AND(טבלה1013[[#This Row],[הווסת פעיל?]]=1,B276=1),1,"")</f>
        <v/>
      </c>
      <c r="AJ275" s="4" t="str">
        <f>IF(AND(טבלה1013[[#This Row],[הווסת פעיל?]]&lt;&gt;1,B276&lt;&gt;1,B276&lt;&gt;""),IF(טבלה1013[[#This Row],[LengthofCycle]]=F276,1,0),"")</f>
        <v/>
      </c>
      <c r="AK275" s="4" t="str">
        <f>IF(AND(טבלה1013[[#This Row],[הווסת פעיל?]]&lt;&gt;1,B276&lt;&gt;1,B276&lt;&gt;""),IF(OR(טבלה1013[[#This Row],[LengthofCycle]]=F276,F276=29),1,0),"")</f>
        <v/>
      </c>
      <c r="AL275" s="4" t="str">
        <f>IF(AND(טבלה1013[[#This Row],[הווסת פעיל?]]&lt;&gt;1,B276&lt;&gt;1,B276&lt;&gt;""),IF(OR(טבלה1013[[#This Row],[LengthofCycle]]=F276,F276=29,F276=28),1,0),"")</f>
        <v/>
      </c>
      <c r="AQ275" s="1">
        <v>3</v>
      </c>
      <c r="AR275" s="1">
        <f>COUNTIF(X:X,AQ275)-AT265</f>
        <v>-4</v>
      </c>
      <c r="AS275" s="2">
        <f>AR275/$AR$280</f>
        <v>0.8</v>
      </c>
      <c r="AT275" s="1">
        <v>1</v>
      </c>
      <c r="AU275" s="1">
        <v>5</v>
      </c>
      <c r="AV275" s="2">
        <f>AU275/$AU$280</f>
        <v>0.38461538461538464</v>
      </c>
    </row>
    <row r="276" spans="1:48" x14ac:dyDescent="0.25">
      <c r="A276" s="1" t="s">
        <v>73</v>
      </c>
      <c r="B276" s="1">
        <v>26</v>
      </c>
      <c r="C276" s="1">
        <v>0</v>
      </c>
      <c r="D276" s="1">
        <v>1</v>
      </c>
      <c r="E276" s="1">
        <v>0</v>
      </c>
      <c r="F276" s="1">
        <v>28</v>
      </c>
      <c r="G276" s="1">
        <f>טבלה1013[[#This Row],[LengthofCycle]]+1</f>
        <v>29</v>
      </c>
      <c r="H276" s="1">
        <f>IF(IFERROR(LOOKUP(טבלה1013[[#This Row],[ClientID]],קביעויות[השבוע]),FALSE)=טבלה1013[[#This Row],[ClientID]],1,"")</f>
        <v>1</v>
      </c>
      <c r="I276" s="1" t="str">
        <f>IF(AND(טבלה1013[[#This Row],[CycleNumber]]&gt;1,OR(B277="",טבלה1013[[#This Row],[CycleNumber]]&gt;B275)),IF(OR(AND(טבלה1013[[#This Row],[LengthofCycle]]=28,F275=28),AND(טבלה1013[[#This Row],[LengthofCycle]]=35,F275=35)),1,""),"")</f>
        <v/>
      </c>
      <c r="J276" s="1" t="str">
        <f>IF(AND(טבלה1013[[#This Row],[וסת השבוע]]=1,I275=1,טבלה1013[[#This Row],[CycleNumber]]&gt;B275),1,"")</f>
        <v/>
      </c>
      <c r="K276" s="1" t="str">
        <f>IF(טבלה1013[[#This Row],[CycleNumber]]=1,"",IF(טבלה1013[[#This Row],[וסת השבוע]]=1,0,IF(K275="","",IF(K275=0,IF(טבלה1013[[#This Row],[LengthofCycle]]=28,0,1),IF(K275=1,IF(טבלה1013[[#This Row],[LengthofCycle]]+F275=28*2,0,2),IF(K275=2,IF(טבלה1013[[#This Row],[LengthofCycle]]+F275+F274=28*3,0,3),""))))))</f>
        <v/>
      </c>
      <c r="L276" s="1" t="str">
        <f>IF(טבלה1013[[#This Row],[וסת השבוע]]=1,IF(טבלה1013[[#This Row],[וסת השבוע וההפלגה ביחד]]=1,L275+1,0),IF(AND(טבלה1013[[#This Row],[CycleNumber]]&gt;B275,טבלה1013[[#This Row],[CycleNumber]]&gt;1),IF(טבלה1013[[#This Row],[וסת השבוע פעיל?]]&lt;&gt;"",L275+1,""),""))</f>
        <v/>
      </c>
      <c r="M276" s="1" t="str">
        <f>IF(AND(טבלה1013[[#This Row],[וסת השבוע פעיל?]]&lt;&gt;"",טבלה1013[[#This Row],[CycleNumber]]&lt;B277,B277&lt;&gt;"",טבלה1013[[#This Row],[וסת השבוע פעיל?]]&lt;3),IF(K277=0,IF(AND(טבלה1013[[#This Row],[וסת השבוע פעיל?]]&gt;0,I277=1),0,1),0),"")</f>
        <v/>
      </c>
      <c r="N276" s="1" t="str">
        <f t="shared" si="40"/>
        <v/>
      </c>
      <c r="O276" s="1" t="str">
        <f>IF(AND(טבלה1013[[#This Row],[חיזוי - שבוע]]=1,J277=1),1,"")</f>
        <v/>
      </c>
      <c r="P276" s="1" t="str">
        <f>IF(AND(טבלה1013[[#This Row],[חיזוי טוב עם הפלגה?]]=1,טבלה1013[[#This Row],[וסת קבוע אחרון]]&lt;&gt;28,X275=1),1,"")</f>
        <v/>
      </c>
      <c r="Q276" s="1" t="str">
        <f>IF(AND(טבלה1013[[#This Row],[וסת השבוע פעיל?]]&lt;3,OR(טבלה1013[[#This Row],[CycleNumber]]&gt;B277,B277="")),1,"")</f>
        <v/>
      </c>
      <c r="R276" s="1">
        <f>IF(טבלה1013[[#This Row],[האישה קבעה וסת שבוע?]]=1,IF(טבלה1013[[#This Row],[וסת השבוע פעיל?]]&lt;3,1,0),"")</f>
        <v>0</v>
      </c>
      <c r="S2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6" s="1">
        <f t="shared" si="35"/>
        <v>0</v>
      </c>
      <c r="U276" s="1">
        <f t="shared" si="36"/>
        <v>0</v>
      </c>
      <c r="V276" s="1">
        <f t="shared" si="37"/>
        <v>0</v>
      </c>
      <c r="W276" s="1">
        <f>IF(טבלה1013[[#This Row],[3 הפלגות זהות]]="","",IF(טבלה1013[[#This Row],[3 הפלגות זהות]]=1,טבלה1013[[#This Row],[LengthofCycle]],W275))</f>
        <v>27</v>
      </c>
      <c r="X276" s="1">
        <f>IF(טבלה1013[[#This Row],[וסת קבוע אחרון]]="","",IF(OR(טבלה1013[[#This Row],[LengthofCycle]]=טבלה1013[[#This Row],[וסת קבוע אחרון]],F275=טבלה1013[[#This Row],[וסת קבוע אחרון]],F274=טבלה1013[[#This Row],[וסת קבוע אחרון]]),1,0))</f>
        <v>1</v>
      </c>
      <c r="Y276" s="1">
        <f>IF(OR(טבלה1013[[#This Row],[הווסת פעיל?]]=0,טבלה1013[[#This Row],[הווסת פעיל?]]=""),"",SUM(Y275,טבלה1013[[#This Row],[הווסת פעיל?]]))</f>
        <v>4</v>
      </c>
      <c r="Z276" s="1">
        <f>IF(AND(טבלה1013[[#This Row],[כמה מחזורים עד עקירה]]&lt;&gt;"",Y277=""),טבלה1013[[#This Row],[כמה מחזורים עד עקירה]],"")</f>
        <v>4</v>
      </c>
      <c r="AA276" s="1" t="str">
        <f>IF(AND(טבלה1013[[#This Row],[הווסת פעיל?]]=1,טבלה1013[[#This Row],[וסת קבוע אחרון]]&lt;&gt;W275),טבלה1013[[#This Row],[וסת קבוע אחרון]],"")</f>
        <v/>
      </c>
      <c r="AB276" s="1" t="str">
        <f>IF(AND(טבלה1013[[#This Row],[הווסת פעיל?]]=1,X275=0,טבלה1013[[#This Row],[וסת קבוע אחרון]]=W275),טבלה1013[[#This Row],[וסת קבוע אחרון]],"")</f>
        <v/>
      </c>
      <c r="AC276" s="1" t="str">
        <f>IF(AND(טבלה1013[[#This Row],[הווסת פעיל?]]=1,X275=0,טבלה1013[[#This Row],[וסת קבוע אחרון]]&lt;&gt;W275),1,"")</f>
        <v/>
      </c>
      <c r="AD276" s="1" t="str">
        <f>IF(AND(טבלה1013[[#This Row],[הווסת פעיל?]]&lt;&gt;"",B277=1),טבלה1013[[#This Row],[CycleNumber]],"")</f>
        <v/>
      </c>
      <c r="AE276" s="1" t="str">
        <f>IF(AND(טבלה1013[[#This Row],[הווסת פעיל?]]&lt;&gt;"",X275=""),טבלה1013[[#This Row],[CycleNumber]],"")</f>
        <v/>
      </c>
      <c r="AF276" s="1">
        <f>IF(B277=1,"",IF(טבלה1013[[#This Row],[הווסת פעיל?]]=1,IF(טבלה1013[[#This Row],[וסת קבוע אחרון]]=F277,1,0),""))</f>
        <v>0</v>
      </c>
      <c r="AG276" s="1">
        <f>IF(B277=1,"",IF(טבלה1013[[#This Row],[הווסת פעיל?]]=1,IF(OR(טבלה1013[[#This Row],[וסת קבוע אחרון]]=F277,F277=טבלה1013[[#This Row],[LengthofCycle]]),1,0),""))</f>
        <v>0</v>
      </c>
      <c r="AH276" s="1">
        <f>IF(B277=1,"",IF(טבלה1013[[#This Row],[הווסת פעיל?]]=1,IF(OR(טבלה1013[[#This Row],[וסת קבוע אחרון]]=F277,F277=טבלה1013[[#This Row],[LengthofCycle]],AND(טבלה1013[[#This Row],[LengthofCycle]]&lt;&gt;טבלה1013[[#This Row],[וסת קבוע אחרון]],OR(F277=28,F277=29))),1,0),""))</f>
        <v>1</v>
      </c>
      <c r="AI276" s="1" t="str">
        <f>IF(AND(טבלה1013[[#This Row],[הווסת פעיל?]]=1,B277=1),1,"")</f>
        <v/>
      </c>
      <c r="AJ276" s="4" t="str">
        <f>IF(AND(טבלה1013[[#This Row],[הווסת פעיל?]]&lt;&gt;1,B277&lt;&gt;1,B277&lt;&gt;""),IF(טבלה1013[[#This Row],[LengthofCycle]]=F277,1,0),"")</f>
        <v/>
      </c>
      <c r="AK276" s="4" t="str">
        <f>IF(AND(טבלה1013[[#This Row],[הווסת פעיל?]]&lt;&gt;1,B277&lt;&gt;1,B277&lt;&gt;""),IF(OR(טבלה1013[[#This Row],[LengthofCycle]]=F277,F277=29),1,0),"")</f>
        <v/>
      </c>
      <c r="AL276" s="4" t="str">
        <f>IF(AND(טבלה1013[[#This Row],[הווסת פעיל?]]&lt;&gt;1,B277&lt;&gt;1,B277&lt;&gt;""),IF(OR(טבלה1013[[#This Row],[LengthofCycle]]=F277,F277=29,F277=28),1,0),"")</f>
        <v/>
      </c>
      <c r="AQ276" s="1">
        <v>4</v>
      </c>
      <c r="AR276" s="1">
        <f>COUNTIF(X:X,AQ276)-AT266</f>
        <v>0</v>
      </c>
      <c r="AS276" s="2">
        <f>AR276/$AR$280</f>
        <v>0</v>
      </c>
      <c r="AT276" s="1">
        <v>3</v>
      </c>
      <c r="AU276" s="1">
        <v>4</v>
      </c>
      <c r="AV276" s="2">
        <f>AU276/$AU$280</f>
        <v>0.30769230769230771</v>
      </c>
    </row>
    <row r="277" spans="1:48" x14ac:dyDescent="0.25">
      <c r="A277" s="1" t="s">
        <v>73</v>
      </c>
      <c r="B277" s="1">
        <v>27</v>
      </c>
      <c r="C277" s="1">
        <v>0</v>
      </c>
      <c r="D277" s="1">
        <v>1</v>
      </c>
      <c r="E277" s="1">
        <v>0</v>
      </c>
      <c r="F277" s="1">
        <v>29</v>
      </c>
      <c r="G277" s="1">
        <f>טבלה1013[[#This Row],[LengthofCycle]]+1</f>
        <v>30</v>
      </c>
      <c r="H277" s="1">
        <f>IF(IFERROR(LOOKUP(טבלה1013[[#This Row],[ClientID]],קביעויות[השבוע]),FALSE)=טבלה1013[[#This Row],[ClientID]],1,"")</f>
        <v>1</v>
      </c>
      <c r="I277" s="1" t="str">
        <f>IF(AND(טבלה1013[[#This Row],[CycleNumber]]&gt;1,OR(B278="",טבלה1013[[#This Row],[CycleNumber]]&gt;B276)),IF(OR(AND(טבלה1013[[#This Row],[LengthofCycle]]=28,F276=28),AND(טבלה1013[[#This Row],[LengthofCycle]]=35,F276=35)),1,""),"")</f>
        <v/>
      </c>
      <c r="J277" s="1" t="str">
        <f>IF(AND(טבלה1013[[#This Row],[וסת השבוע]]=1,I276=1,טבלה1013[[#This Row],[CycleNumber]]&gt;B276),1,"")</f>
        <v/>
      </c>
      <c r="K277" s="1" t="str">
        <f>IF(טבלה1013[[#This Row],[CycleNumber]]=1,"",IF(טבלה1013[[#This Row],[וסת השבוע]]=1,0,IF(K276="","",IF(K276=0,IF(טבלה1013[[#This Row],[LengthofCycle]]=28,0,1),IF(K276=1,IF(טבלה1013[[#This Row],[LengthofCycle]]+F276=28*2,0,2),IF(K276=2,IF(טבלה1013[[#This Row],[LengthofCycle]]+F276+F275=28*3,0,3),""))))))</f>
        <v/>
      </c>
      <c r="L277" s="1" t="str">
        <f>IF(טבלה1013[[#This Row],[וסת השבוע]]=1,IF(טבלה1013[[#This Row],[וסת השבוע וההפלגה ביחד]]=1,L276+1,0),IF(AND(טבלה1013[[#This Row],[CycleNumber]]&gt;B276,טבלה1013[[#This Row],[CycleNumber]]&gt;1),IF(טבלה1013[[#This Row],[וסת השבוע פעיל?]]&lt;&gt;"",L276+1,""),""))</f>
        <v/>
      </c>
      <c r="M277" s="1" t="str">
        <f>IF(AND(טבלה1013[[#This Row],[וסת השבוע פעיל?]]&lt;&gt;"",טבלה1013[[#This Row],[CycleNumber]]&lt;B278,B278&lt;&gt;"",טבלה1013[[#This Row],[וסת השבוע פעיל?]]&lt;3),IF(K278=0,IF(AND(טבלה1013[[#This Row],[וסת השבוע פעיל?]]&gt;0,I278=1),0,1),0),"")</f>
        <v/>
      </c>
      <c r="N277" s="1" t="str">
        <f t="shared" si="40"/>
        <v/>
      </c>
      <c r="O277" s="1" t="str">
        <f>IF(AND(טבלה1013[[#This Row],[חיזוי - שבוע]]=1,J278=1),1,"")</f>
        <v/>
      </c>
      <c r="P277" s="1" t="str">
        <f>IF(AND(טבלה1013[[#This Row],[חיזוי טוב עם הפלגה?]]=1,טבלה1013[[#This Row],[וסת קבוע אחרון]]&lt;&gt;28,X276=1),1,"")</f>
        <v/>
      </c>
      <c r="Q277" s="1" t="str">
        <f>IF(AND(טבלה1013[[#This Row],[וסת השבוע פעיל?]]&lt;3,OR(טבלה1013[[#This Row],[CycleNumber]]&gt;B278,B278="")),1,"")</f>
        <v/>
      </c>
      <c r="R277" s="1">
        <f>IF(טבלה1013[[#This Row],[האישה קבעה וסת שבוע?]]=1,IF(טבלה1013[[#This Row],[וסת השבוע פעיל?]]&lt;3,1,0),"")</f>
        <v>0</v>
      </c>
      <c r="S2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7" s="1">
        <f t="shared" si="35"/>
        <v>0</v>
      </c>
      <c r="U277" s="1">
        <f t="shared" si="36"/>
        <v>0</v>
      </c>
      <c r="V277" s="1">
        <f t="shared" si="37"/>
        <v>0</v>
      </c>
      <c r="W277" s="1">
        <f>IF(טבלה1013[[#This Row],[3 הפלגות זהות]]="","",IF(טבלה1013[[#This Row],[3 הפלגות זהות]]=1,טבלה1013[[#This Row],[LengthofCycle]],W276))</f>
        <v>27</v>
      </c>
      <c r="X277" s="1">
        <f>IF(טבלה1013[[#This Row],[וסת קבוע אחרון]]="","",IF(OR(טבלה1013[[#This Row],[LengthofCycle]]=טבלה1013[[#This Row],[וסת קבוע אחרון]],F276=טבלה1013[[#This Row],[וסת קבוע אחרון]],F275=טבלה1013[[#This Row],[וסת קבוע אחרון]]),1,0))</f>
        <v>0</v>
      </c>
      <c r="Y277" s="1" t="str">
        <f>IF(OR(טבלה1013[[#This Row],[הווסת פעיל?]]=0,טבלה1013[[#This Row],[הווסת פעיל?]]=""),"",SUM(Y276,טבלה1013[[#This Row],[הווסת פעיל?]]))</f>
        <v/>
      </c>
      <c r="Z277" s="1" t="str">
        <f>IF(AND(טבלה1013[[#This Row],[כמה מחזורים עד עקירה]]&lt;&gt;"",Y278=""),טבלה1013[[#This Row],[כמה מחזורים עד עקירה]],"")</f>
        <v/>
      </c>
      <c r="AA277" s="1" t="str">
        <f>IF(AND(טבלה1013[[#This Row],[הווסת פעיל?]]=1,טבלה1013[[#This Row],[וסת קבוע אחרון]]&lt;&gt;W276),טבלה1013[[#This Row],[וסת קבוע אחרון]],"")</f>
        <v/>
      </c>
      <c r="AB277" s="1" t="str">
        <f>IF(AND(טבלה1013[[#This Row],[הווסת פעיל?]]=1,X276=0,טבלה1013[[#This Row],[וסת קבוע אחרון]]=W276),טבלה1013[[#This Row],[וסת קבוע אחרון]],"")</f>
        <v/>
      </c>
      <c r="AC277" s="1" t="str">
        <f>IF(AND(טבלה1013[[#This Row],[הווסת פעיל?]]=1,X276=0,טבלה1013[[#This Row],[וסת קבוע אחרון]]&lt;&gt;W276),1,"")</f>
        <v/>
      </c>
      <c r="AD277" s="1" t="str">
        <f>IF(AND(טבלה1013[[#This Row],[הווסת פעיל?]]&lt;&gt;"",B278=1),טבלה1013[[#This Row],[CycleNumber]],"")</f>
        <v/>
      </c>
      <c r="AE277" s="1" t="str">
        <f>IF(AND(טבלה1013[[#This Row],[הווסת פעיל?]]&lt;&gt;"",X276=""),טבלה1013[[#This Row],[CycleNumber]],"")</f>
        <v/>
      </c>
      <c r="AF277" s="1" t="str">
        <f>IF(B278=1,"",IF(טבלה1013[[#This Row],[הווסת פעיל?]]=1,IF(טבלה1013[[#This Row],[וסת קבוע אחרון]]=F278,1,0),""))</f>
        <v/>
      </c>
      <c r="AG277" s="1" t="str">
        <f>IF(B278=1,"",IF(טבלה1013[[#This Row],[הווסת פעיל?]]=1,IF(OR(טבלה1013[[#This Row],[וסת קבוע אחרון]]=F278,F278=טבלה1013[[#This Row],[LengthofCycle]]),1,0),""))</f>
        <v/>
      </c>
      <c r="AH277" s="1" t="str">
        <f>IF(B278=1,"",IF(טבלה1013[[#This Row],[הווסת פעיל?]]=1,IF(OR(טבלה1013[[#This Row],[וסת קבוע אחרון]]=F278,F278=טבלה1013[[#This Row],[LengthofCycle]],AND(טבלה1013[[#This Row],[LengthofCycle]]&lt;&gt;טבלה1013[[#This Row],[וסת קבוע אחרון]],OR(F278=28,F278=29))),1,0),""))</f>
        <v/>
      </c>
      <c r="AI277" s="1" t="str">
        <f>IF(AND(טבלה1013[[#This Row],[הווסת פעיל?]]=1,B278=1),1,"")</f>
        <v/>
      </c>
      <c r="AJ277" s="4">
        <f>IF(AND(טבלה1013[[#This Row],[הווסת פעיל?]]&lt;&gt;1,B278&lt;&gt;1,B278&lt;&gt;""),IF(טבלה1013[[#This Row],[LengthofCycle]]=F278,1,0),"")</f>
        <v>0</v>
      </c>
      <c r="AK277" s="4">
        <f>IF(AND(טבלה1013[[#This Row],[הווסת פעיל?]]&lt;&gt;1,B278&lt;&gt;1,B278&lt;&gt;""),IF(OR(טבלה1013[[#This Row],[LengthofCycle]]=F278,F278=29),1,0),"")</f>
        <v>0</v>
      </c>
      <c r="AL277" s="4">
        <f>IF(AND(טבלה1013[[#This Row],[הווסת פעיל?]]&lt;&gt;1,B278&lt;&gt;1,B278&lt;&gt;""),IF(OR(טבלה1013[[#This Row],[LengthofCycle]]=F278,F278=29,F278=28),1,0),"")</f>
        <v>1</v>
      </c>
      <c r="AM277" s="1">
        <v>7</v>
      </c>
      <c r="AQ277" s="1">
        <v>7</v>
      </c>
      <c r="AR277" s="1">
        <f>COUNTIF(X:X,AQ277)-AT269</f>
        <v>0</v>
      </c>
      <c r="AS277" s="2">
        <f>AR277/$AR$280</f>
        <v>0</v>
      </c>
      <c r="AT277" s="1">
        <v>5</v>
      </c>
      <c r="AU277" s="1">
        <v>1</v>
      </c>
      <c r="AV277" s="2">
        <f>AU277/$AU$280</f>
        <v>7.6923076923076927E-2</v>
      </c>
    </row>
    <row r="278" spans="1:48" x14ac:dyDescent="0.25">
      <c r="A278" s="1" t="s">
        <v>73</v>
      </c>
      <c r="B278" s="1">
        <v>28</v>
      </c>
      <c r="C278" s="1">
        <v>0</v>
      </c>
      <c r="D278" s="1">
        <v>1</v>
      </c>
      <c r="E278" s="1">
        <v>0</v>
      </c>
      <c r="F278" s="1">
        <v>28</v>
      </c>
      <c r="G278" s="1">
        <f>טבלה1013[[#This Row],[LengthofCycle]]+1</f>
        <v>29</v>
      </c>
      <c r="H278" s="1">
        <f>IF(IFERROR(LOOKUP(טבלה1013[[#This Row],[ClientID]],קביעויות[השבוע]),FALSE)=טבלה1013[[#This Row],[ClientID]],1,"")</f>
        <v>1</v>
      </c>
      <c r="I278" s="1" t="str">
        <f>IF(AND(טבלה1013[[#This Row],[CycleNumber]]&gt;1,OR(B279="",טבלה1013[[#This Row],[CycleNumber]]&gt;B277)),IF(OR(AND(טבלה1013[[#This Row],[LengthofCycle]]=28,F277=28),AND(טבלה1013[[#This Row],[LengthofCycle]]=35,F277=35)),1,""),"")</f>
        <v/>
      </c>
      <c r="J278" s="1" t="str">
        <f>IF(AND(טבלה1013[[#This Row],[וסת השבוע]]=1,I277=1,טבלה1013[[#This Row],[CycleNumber]]&gt;B277),1,"")</f>
        <v/>
      </c>
      <c r="K278" s="1" t="str">
        <f>IF(טבלה1013[[#This Row],[CycleNumber]]=1,"",IF(טבלה1013[[#This Row],[וסת השבוע]]=1,0,IF(K277="","",IF(K277=0,IF(טבלה1013[[#This Row],[LengthofCycle]]=28,0,1),IF(K277=1,IF(טבלה1013[[#This Row],[LengthofCycle]]+F277=28*2,0,2),IF(K277=2,IF(טבלה1013[[#This Row],[LengthofCycle]]+F277+F276=28*3,0,3),""))))))</f>
        <v/>
      </c>
      <c r="L278" s="1" t="str">
        <f>IF(טבלה1013[[#This Row],[וסת השבוע]]=1,IF(טבלה1013[[#This Row],[וסת השבוע וההפלגה ביחד]]=1,L277+1,0),IF(AND(טבלה1013[[#This Row],[CycleNumber]]&gt;B277,טבלה1013[[#This Row],[CycleNumber]]&gt;1),IF(טבלה1013[[#This Row],[וסת השבוע פעיל?]]&lt;&gt;"",L277+1,""),""))</f>
        <v/>
      </c>
      <c r="M278" s="1" t="str">
        <f>IF(AND(טבלה1013[[#This Row],[וסת השבוע פעיל?]]&lt;&gt;"",טבלה1013[[#This Row],[CycleNumber]]&lt;B279,B279&lt;&gt;"",טבלה1013[[#This Row],[וסת השבוע פעיל?]]&lt;3),IF(K279=0,IF(AND(טבלה1013[[#This Row],[וסת השבוע פעיל?]]&gt;0,I279=1),0,1),0),"")</f>
        <v/>
      </c>
      <c r="N278" s="1" t="str">
        <f t="shared" si="40"/>
        <v/>
      </c>
      <c r="O278" s="1" t="str">
        <f>IF(AND(טבלה1013[[#This Row],[חיזוי - שבוע]]=1,J279=1),1,"")</f>
        <v/>
      </c>
      <c r="P278" s="1" t="str">
        <f>IF(AND(טבלה1013[[#This Row],[חיזוי טוב עם הפלגה?]]=1,טבלה1013[[#This Row],[וסת קבוע אחרון]]&lt;&gt;28,X277=1),1,"")</f>
        <v/>
      </c>
      <c r="Q278" s="1" t="str">
        <f>IF(AND(טבלה1013[[#This Row],[וסת השבוע פעיל?]]&lt;3,OR(טבלה1013[[#This Row],[CycleNumber]]&gt;B279,B279="")),1,"")</f>
        <v/>
      </c>
      <c r="R278" s="1">
        <f>IF(טבלה1013[[#This Row],[האישה קבעה וסת שבוע?]]=1,IF(טבלה1013[[#This Row],[וסת השבוע פעיל?]]&lt;3,1,0),"")</f>
        <v>0</v>
      </c>
      <c r="S2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8" s="1">
        <f t="shared" si="35"/>
        <v>0</v>
      </c>
      <c r="U278" s="1">
        <f t="shared" si="36"/>
        <v>0</v>
      </c>
      <c r="V278" s="1">
        <f t="shared" si="37"/>
        <v>0</v>
      </c>
      <c r="W278" s="1">
        <f>IF(טבלה1013[[#This Row],[3 הפלגות זהות]]="","",IF(טבלה1013[[#This Row],[3 הפלגות זהות]]=1,טבלה1013[[#This Row],[LengthofCycle]],W277))</f>
        <v>27</v>
      </c>
      <c r="X278" s="1">
        <f>IF(טבלה1013[[#This Row],[וסת קבוע אחרון]]="","",IF(OR(טבלה1013[[#This Row],[LengthofCycle]]=טבלה1013[[#This Row],[וסת קבוע אחרון]],F277=טבלה1013[[#This Row],[וסת קבוע אחרון]],F276=טבלה1013[[#This Row],[וסת קבוע אחרון]]),1,0))</f>
        <v>0</v>
      </c>
      <c r="Y278" s="1" t="str">
        <f>IF(OR(טבלה1013[[#This Row],[הווסת פעיל?]]=0,טבלה1013[[#This Row],[הווסת פעיל?]]=""),"",SUM(Y277,טבלה1013[[#This Row],[הווסת פעיל?]]))</f>
        <v/>
      </c>
      <c r="Z278" s="1" t="str">
        <f>IF(AND(טבלה1013[[#This Row],[כמה מחזורים עד עקירה]]&lt;&gt;"",Y279=""),טבלה1013[[#This Row],[כמה מחזורים עד עקירה]],"")</f>
        <v/>
      </c>
      <c r="AA278" s="1" t="str">
        <f>IF(AND(טבלה1013[[#This Row],[הווסת פעיל?]]=1,טבלה1013[[#This Row],[וסת קבוע אחרון]]&lt;&gt;W277),טבלה1013[[#This Row],[וסת קבוע אחרון]],"")</f>
        <v/>
      </c>
      <c r="AB278" s="1" t="str">
        <f>IF(AND(טבלה1013[[#This Row],[הווסת פעיל?]]=1,X277=0,טבלה1013[[#This Row],[וסת קבוע אחרון]]=W277),טבלה1013[[#This Row],[וסת קבוע אחרון]],"")</f>
        <v/>
      </c>
      <c r="AC278" s="1" t="str">
        <f>IF(AND(טבלה1013[[#This Row],[הווסת פעיל?]]=1,X277=0,טבלה1013[[#This Row],[וסת קבוע אחרון]]&lt;&gt;W277),1,"")</f>
        <v/>
      </c>
      <c r="AD278" s="1" t="str">
        <f>IF(AND(טבלה1013[[#This Row],[הווסת פעיל?]]&lt;&gt;"",B279=1),טבלה1013[[#This Row],[CycleNumber]],"")</f>
        <v/>
      </c>
      <c r="AE278" s="1" t="str">
        <f>IF(AND(טבלה1013[[#This Row],[הווסת פעיל?]]&lt;&gt;"",X277=""),טבלה1013[[#This Row],[CycleNumber]],"")</f>
        <v/>
      </c>
      <c r="AF278" s="1" t="str">
        <f>IF(B279=1,"",IF(טבלה1013[[#This Row],[הווסת פעיל?]]=1,IF(טבלה1013[[#This Row],[וסת קבוע אחרון]]=F279,1,0),""))</f>
        <v/>
      </c>
      <c r="AG278" s="1" t="str">
        <f>IF(B279=1,"",IF(טבלה1013[[#This Row],[הווסת פעיל?]]=1,IF(OR(טבלה1013[[#This Row],[וסת קבוע אחרון]]=F279,F279=טבלה1013[[#This Row],[LengthofCycle]]),1,0),""))</f>
        <v/>
      </c>
      <c r="AH278" s="1" t="str">
        <f>IF(B279=1,"",IF(טבלה1013[[#This Row],[הווסת פעיל?]]=1,IF(OR(טבלה1013[[#This Row],[וסת קבוע אחרון]]=F279,F279=טבלה1013[[#This Row],[LengthofCycle]],AND(טבלה1013[[#This Row],[LengthofCycle]]&lt;&gt;טבלה1013[[#This Row],[וסת קבוע אחרון]],OR(F279=28,F279=29))),1,0),""))</f>
        <v/>
      </c>
      <c r="AI278" s="1" t="str">
        <f>IF(AND(טבלה1013[[#This Row],[הווסת פעיל?]]=1,B279=1),1,"")</f>
        <v/>
      </c>
      <c r="AJ278" s="4">
        <f>IF(AND(טבלה1013[[#This Row],[הווסת פעיל?]]&lt;&gt;1,B279&lt;&gt;1,B279&lt;&gt;""),IF(טבלה1013[[#This Row],[LengthofCycle]]=F279,1,0),"")</f>
        <v>0</v>
      </c>
      <c r="AK278" s="4">
        <f>IF(AND(טבלה1013[[#This Row],[הווסת פעיל?]]&lt;&gt;1,B279&lt;&gt;1,B279&lt;&gt;""),IF(OR(טבלה1013[[#This Row],[LengthofCycle]]=F279,F279=29),1,0),"")</f>
        <v>0</v>
      </c>
      <c r="AL278" s="4">
        <f>IF(AND(טבלה1013[[#This Row],[הווסת פעיל?]]&lt;&gt;1,B279&lt;&gt;1,B279&lt;&gt;""),IF(OR(טבלה1013[[#This Row],[LengthofCycle]]=F279,F279=29,F279=28),1,0),"")</f>
        <v>0</v>
      </c>
      <c r="AQ278" s="1">
        <v>8</v>
      </c>
      <c r="AR278" s="1">
        <f>COUNTIF(X:X,AQ278)-AT270</f>
        <v>-1</v>
      </c>
      <c r="AS278" s="2">
        <f>AR278/$AR$280</f>
        <v>0.2</v>
      </c>
      <c r="AT278" s="1">
        <v>6</v>
      </c>
      <c r="AU278" s="1">
        <v>2</v>
      </c>
      <c r="AV278" s="2">
        <f>AU278/$AU$280</f>
        <v>0.15384615384615385</v>
      </c>
    </row>
    <row r="279" spans="1:48" x14ac:dyDescent="0.25">
      <c r="A279" s="1" t="s">
        <v>73</v>
      </c>
      <c r="B279" s="1">
        <v>29</v>
      </c>
      <c r="C279" s="1">
        <v>0</v>
      </c>
      <c r="D279" s="1">
        <v>1</v>
      </c>
      <c r="E279" s="1">
        <v>0</v>
      </c>
      <c r="F279" s="1">
        <v>25</v>
      </c>
      <c r="G279" s="1">
        <f>טבלה1013[[#This Row],[LengthofCycle]]+1</f>
        <v>26</v>
      </c>
      <c r="H279" s="1">
        <f>IF(IFERROR(LOOKUP(טבלה1013[[#This Row],[ClientID]],קביעויות[השבוע]),FALSE)=טבלה1013[[#This Row],[ClientID]],1,"")</f>
        <v>1</v>
      </c>
      <c r="I279" s="1" t="str">
        <f>IF(AND(טבלה1013[[#This Row],[CycleNumber]]&gt;1,OR(B280="",טבלה1013[[#This Row],[CycleNumber]]&gt;B278)),IF(OR(AND(טבלה1013[[#This Row],[LengthofCycle]]=28,F278=28),AND(טבלה1013[[#This Row],[LengthofCycle]]=35,F278=35)),1,""),"")</f>
        <v/>
      </c>
      <c r="J279" s="1" t="str">
        <f>IF(AND(טבלה1013[[#This Row],[וסת השבוע]]=1,I278=1,טבלה1013[[#This Row],[CycleNumber]]&gt;B278),1,"")</f>
        <v/>
      </c>
      <c r="K279" s="1" t="str">
        <f>IF(טבלה1013[[#This Row],[CycleNumber]]=1,"",IF(טבלה1013[[#This Row],[וסת השבוע]]=1,0,IF(K278="","",IF(K278=0,IF(טבלה1013[[#This Row],[LengthofCycle]]=28,0,1),IF(K278=1,IF(טבלה1013[[#This Row],[LengthofCycle]]+F278=28*2,0,2),IF(K278=2,IF(טבלה1013[[#This Row],[LengthofCycle]]+F278+F277=28*3,0,3),""))))))</f>
        <v/>
      </c>
      <c r="L279" s="1" t="str">
        <f>IF(טבלה1013[[#This Row],[וסת השבוע]]=1,IF(טבלה1013[[#This Row],[וסת השבוע וההפלגה ביחד]]=1,L278+1,0),IF(AND(טבלה1013[[#This Row],[CycleNumber]]&gt;B278,טבלה1013[[#This Row],[CycleNumber]]&gt;1),IF(טבלה1013[[#This Row],[וסת השבוע פעיל?]]&lt;&gt;"",L278+1,""),""))</f>
        <v/>
      </c>
      <c r="M279" s="1" t="str">
        <f>IF(AND(טבלה1013[[#This Row],[וסת השבוע פעיל?]]&lt;&gt;"",טבלה1013[[#This Row],[CycleNumber]]&lt;B280,B280&lt;&gt;"",טבלה1013[[#This Row],[וסת השבוע פעיל?]]&lt;3),IF(K280=0,IF(AND(טבלה1013[[#This Row],[וסת השבוע פעיל?]]&gt;0,I280=1),0,1),0),"")</f>
        <v/>
      </c>
      <c r="N279" s="1" t="str">
        <f t="shared" si="40"/>
        <v/>
      </c>
      <c r="O279" s="1" t="str">
        <f>IF(AND(טבלה1013[[#This Row],[חיזוי - שבוע]]=1,J280=1),1,"")</f>
        <v/>
      </c>
      <c r="P279" s="1" t="str">
        <f>IF(AND(טבלה1013[[#This Row],[חיזוי טוב עם הפלגה?]]=1,טבלה1013[[#This Row],[וסת קבוע אחרון]]&lt;&gt;28,X278=1),1,"")</f>
        <v/>
      </c>
      <c r="Q279" s="1" t="str">
        <f>IF(AND(טבלה1013[[#This Row],[וסת השבוע פעיל?]]&lt;3,OR(טבלה1013[[#This Row],[CycleNumber]]&gt;B280,B280="")),1,"")</f>
        <v/>
      </c>
      <c r="R279" s="1">
        <f>IF(טבלה1013[[#This Row],[האישה קבעה וסת שבוע?]]=1,IF(טבלה1013[[#This Row],[וסת השבוע פעיל?]]&lt;3,1,0),"")</f>
        <v>0</v>
      </c>
      <c r="S2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79" s="1">
        <f t="shared" si="35"/>
        <v>0</v>
      </c>
      <c r="U279" s="1">
        <f t="shared" si="36"/>
        <v>0</v>
      </c>
      <c r="V279" s="1">
        <f t="shared" si="37"/>
        <v>0</v>
      </c>
      <c r="W279" s="1">
        <f>IF(טבלה1013[[#This Row],[3 הפלגות זהות]]="","",IF(טבלה1013[[#This Row],[3 הפלגות זהות]]=1,טבלה1013[[#This Row],[LengthofCycle]],W278))</f>
        <v>27</v>
      </c>
      <c r="X279" s="1">
        <f>IF(טבלה1013[[#This Row],[וסת קבוע אחרון]]="","",IF(OR(טבלה1013[[#This Row],[LengthofCycle]]=טבלה1013[[#This Row],[וסת קבוע אחרון]],F278=טבלה1013[[#This Row],[וסת קבוע אחרון]],F277=טבלה1013[[#This Row],[וסת קבוע אחרון]]),1,0))</f>
        <v>0</v>
      </c>
      <c r="Y279" s="1" t="str">
        <f>IF(OR(טבלה1013[[#This Row],[הווסת פעיל?]]=0,טבלה1013[[#This Row],[הווסת פעיל?]]=""),"",SUM(Y278,טבלה1013[[#This Row],[הווסת פעיל?]]))</f>
        <v/>
      </c>
      <c r="Z279" s="1" t="str">
        <f>IF(AND(טבלה1013[[#This Row],[כמה מחזורים עד עקירה]]&lt;&gt;"",Y280=""),טבלה1013[[#This Row],[כמה מחזורים עד עקירה]],"")</f>
        <v/>
      </c>
      <c r="AA279" s="1" t="str">
        <f>IF(AND(טבלה1013[[#This Row],[הווסת פעיל?]]=1,טבלה1013[[#This Row],[וסת קבוע אחרון]]&lt;&gt;W278),טבלה1013[[#This Row],[וסת קבוע אחרון]],"")</f>
        <v/>
      </c>
      <c r="AB279" s="1" t="str">
        <f>IF(AND(טבלה1013[[#This Row],[הווסת פעיל?]]=1,X278=0,טבלה1013[[#This Row],[וסת קבוע אחרון]]=W278),טבלה1013[[#This Row],[וסת קבוע אחרון]],"")</f>
        <v/>
      </c>
      <c r="AC279" s="1" t="str">
        <f>IF(AND(טבלה1013[[#This Row],[הווסת פעיל?]]=1,X278=0,טבלה1013[[#This Row],[וסת קבוע אחרון]]&lt;&gt;W278),1,"")</f>
        <v/>
      </c>
      <c r="AD279" s="1" t="str">
        <f>IF(AND(טבלה1013[[#This Row],[הווסת פעיל?]]&lt;&gt;"",B280=1),טבלה1013[[#This Row],[CycleNumber]],"")</f>
        <v/>
      </c>
      <c r="AE279" s="1" t="str">
        <f>IF(AND(טבלה1013[[#This Row],[הווסת פעיל?]]&lt;&gt;"",X278=""),טבלה1013[[#This Row],[CycleNumber]],"")</f>
        <v/>
      </c>
      <c r="AF279" s="1" t="str">
        <f>IF(B280=1,"",IF(טבלה1013[[#This Row],[הווסת פעיל?]]=1,IF(טבלה1013[[#This Row],[וסת קבוע אחרון]]=F280,1,0),""))</f>
        <v/>
      </c>
      <c r="AG279" s="1" t="str">
        <f>IF(B280=1,"",IF(טבלה1013[[#This Row],[הווסת פעיל?]]=1,IF(OR(טבלה1013[[#This Row],[וסת קבוע אחרון]]=F280,F280=טבלה1013[[#This Row],[LengthofCycle]]),1,0),""))</f>
        <v/>
      </c>
      <c r="AH279" s="1" t="str">
        <f>IF(B280=1,"",IF(טבלה1013[[#This Row],[הווסת פעיל?]]=1,IF(OR(טבלה1013[[#This Row],[וסת קבוע אחרון]]=F280,F280=טבלה1013[[#This Row],[LengthofCycle]],AND(טבלה1013[[#This Row],[LengthofCycle]]&lt;&gt;טבלה1013[[#This Row],[וסת קבוע אחרון]],OR(F280=28,F280=29))),1,0),""))</f>
        <v/>
      </c>
      <c r="AI279" s="1" t="str">
        <f>IF(AND(טבלה1013[[#This Row],[הווסת פעיל?]]=1,B280=1),1,"")</f>
        <v/>
      </c>
      <c r="AJ279" s="4">
        <f>IF(AND(טבלה1013[[#This Row],[הווסת פעיל?]]&lt;&gt;1,B280&lt;&gt;1,B280&lt;&gt;""),IF(טבלה1013[[#This Row],[LengthofCycle]]=F280,1,0),"")</f>
        <v>0</v>
      </c>
      <c r="AK279" s="4">
        <f>IF(AND(טבלה1013[[#This Row],[הווסת פעיל?]]&lt;&gt;1,B280&lt;&gt;1,B280&lt;&gt;""),IF(OR(טבלה1013[[#This Row],[LengthofCycle]]=F280,F280=29),1,0),"")</f>
        <v>0</v>
      </c>
      <c r="AL279" s="4">
        <f>IF(AND(טבלה1013[[#This Row],[הווסת פעיל?]]&lt;&gt;1,B280&lt;&gt;1,B280&lt;&gt;""),IF(OR(טבלה1013[[#This Row],[LengthofCycle]]=F280,F280=29,F280=28),1,0),"")</f>
        <v>1</v>
      </c>
      <c r="AQ279" s="1">
        <v>18</v>
      </c>
      <c r="AR279" s="1">
        <f>COUNTIF(X:X,AQ279)-AT271</f>
        <v>0</v>
      </c>
      <c r="AS279" s="2">
        <f>AR279/$AR$280</f>
        <v>0</v>
      </c>
      <c r="AT279" s="1">
        <v>8</v>
      </c>
      <c r="AU279" s="1">
        <v>1</v>
      </c>
      <c r="AV279" s="2">
        <f>AU279/$AU$280</f>
        <v>7.6923076923076927E-2</v>
      </c>
    </row>
    <row r="280" spans="1:48" x14ac:dyDescent="0.25">
      <c r="A280" s="1" t="s">
        <v>73</v>
      </c>
      <c r="B280" s="1">
        <v>30</v>
      </c>
      <c r="C280" s="1">
        <v>0</v>
      </c>
      <c r="D280" s="1">
        <v>1</v>
      </c>
      <c r="E280" s="1">
        <v>0</v>
      </c>
      <c r="F280" s="1">
        <v>28</v>
      </c>
      <c r="G280" s="1">
        <f>טבלה1013[[#This Row],[LengthofCycle]]+1</f>
        <v>29</v>
      </c>
      <c r="H280" s="1">
        <f>IF(IFERROR(LOOKUP(טבלה1013[[#This Row],[ClientID]],קביעויות[השבוע]),FALSE)=טבלה1013[[#This Row],[ClientID]],1,"")</f>
        <v>1</v>
      </c>
      <c r="I280" s="1" t="str">
        <f>IF(AND(טבלה1013[[#This Row],[CycleNumber]]&gt;1,OR(B281="",טבלה1013[[#This Row],[CycleNumber]]&gt;B279)),IF(OR(AND(טבלה1013[[#This Row],[LengthofCycle]]=28,F279=28),AND(טבלה1013[[#This Row],[LengthofCycle]]=35,F279=35)),1,""),"")</f>
        <v/>
      </c>
      <c r="J280" s="1" t="str">
        <f>IF(AND(טבלה1013[[#This Row],[וסת השבוע]]=1,I279=1,טבלה1013[[#This Row],[CycleNumber]]&gt;B279),1,"")</f>
        <v/>
      </c>
      <c r="K280" s="1" t="str">
        <f>IF(טבלה1013[[#This Row],[CycleNumber]]=1,"",IF(טבלה1013[[#This Row],[וסת השבוע]]=1,0,IF(K279="","",IF(K279=0,IF(טבלה1013[[#This Row],[LengthofCycle]]=28,0,1),IF(K279=1,IF(טבלה1013[[#This Row],[LengthofCycle]]+F279=28*2,0,2),IF(K279=2,IF(טבלה1013[[#This Row],[LengthofCycle]]+F279+F278=28*3,0,3),""))))))</f>
        <v/>
      </c>
      <c r="L280" s="1" t="str">
        <f>IF(טבלה1013[[#This Row],[וסת השבוע]]=1,IF(טבלה1013[[#This Row],[וסת השבוע וההפלגה ביחד]]=1,L279+1,0),IF(AND(טבלה1013[[#This Row],[CycleNumber]]&gt;B279,טבלה1013[[#This Row],[CycleNumber]]&gt;1),IF(טבלה1013[[#This Row],[וסת השבוע פעיל?]]&lt;&gt;"",L279+1,""),""))</f>
        <v/>
      </c>
      <c r="M280" s="1" t="str">
        <f>IF(AND(טבלה1013[[#This Row],[וסת השבוע פעיל?]]&lt;&gt;"",טבלה1013[[#This Row],[CycleNumber]]&lt;B281,B281&lt;&gt;"",טבלה1013[[#This Row],[וסת השבוע פעיל?]]&lt;3),IF(K281=0,IF(AND(טבלה1013[[#This Row],[וסת השבוע פעיל?]]&gt;0,I281=1),0,1),0),"")</f>
        <v/>
      </c>
      <c r="N280" s="1" t="str">
        <f t="shared" si="40"/>
        <v/>
      </c>
      <c r="O280" s="1" t="str">
        <f>IF(AND(טבלה1013[[#This Row],[חיזוי - שבוע]]=1,J281=1),1,"")</f>
        <v/>
      </c>
      <c r="P280" s="1" t="str">
        <f>IF(AND(טבלה1013[[#This Row],[חיזוי טוב עם הפלגה?]]=1,טבלה1013[[#This Row],[וסת קבוע אחרון]]&lt;&gt;28,X279=1),1,"")</f>
        <v/>
      </c>
      <c r="Q280" s="1" t="str">
        <f>IF(AND(טבלה1013[[#This Row],[וסת השבוע פעיל?]]&lt;3,OR(טבלה1013[[#This Row],[CycleNumber]]&gt;B281,B281="")),1,"")</f>
        <v/>
      </c>
      <c r="R280" s="1">
        <f>IF(טבלה1013[[#This Row],[האישה קבעה וסת שבוע?]]=1,IF(טבלה1013[[#This Row],[וסת השבוע פעיל?]]&lt;3,1,0),"")</f>
        <v>0</v>
      </c>
      <c r="S2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0" s="1">
        <f t="shared" si="35"/>
        <v>0</v>
      </c>
      <c r="U280" s="1">
        <f t="shared" si="36"/>
        <v>0</v>
      </c>
      <c r="V280" s="1">
        <f t="shared" si="37"/>
        <v>0</v>
      </c>
      <c r="W280" s="1">
        <f>IF(טבלה1013[[#This Row],[3 הפלגות זהות]]="","",IF(טבלה1013[[#This Row],[3 הפלגות זהות]]=1,טבלה1013[[#This Row],[LengthofCycle]],W279))</f>
        <v>27</v>
      </c>
      <c r="X280" s="1">
        <f>IF(טבלה1013[[#This Row],[וסת קבוע אחרון]]="","",IF(OR(טבלה1013[[#This Row],[LengthofCycle]]=טבלה1013[[#This Row],[וסת קבוע אחרון]],F279=טבלה1013[[#This Row],[וסת קבוע אחרון]],F278=טבלה1013[[#This Row],[וסת קבוע אחרון]]),1,0))</f>
        <v>0</v>
      </c>
      <c r="Y280" s="1" t="str">
        <f>IF(OR(טבלה1013[[#This Row],[הווסת פעיל?]]=0,טבלה1013[[#This Row],[הווסת פעיל?]]=""),"",SUM(Y279,טבלה1013[[#This Row],[הווסת פעיל?]]))</f>
        <v/>
      </c>
      <c r="Z280" s="1" t="str">
        <f>IF(AND(טבלה1013[[#This Row],[כמה מחזורים עד עקירה]]&lt;&gt;"",Y281=""),טבלה1013[[#This Row],[כמה מחזורים עד עקירה]],"")</f>
        <v/>
      </c>
      <c r="AA280" s="1" t="str">
        <f>IF(AND(טבלה1013[[#This Row],[הווסת פעיל?]]=1,טבלה1013[[#This Row],[וסת קבוע אחרון]]&lt;&gt;W279),טבלה1013[[#This Row],[וסת קבוע אחרון]],"")</f>
        <v/>
      </c>
      <c r="AB280" s="1" t="str">
        <f>IF(AND(טבלה1013[[#This Row],[הווסת פעיל?]]=1,X279=0,טבלה1013[[#This Row],[וסת קבוע אחרון]]=W279),טבלה1013[[#This Row],[וסת קבוע אחרון]],"")</f>
        <v/>
      </c>
      <c r="AC280" s="1" t="str">
        <f>IF(AND(טבלה1013[[#This Row],[הווסת פעיל?]]=1,X279=0,טבלה1013[[#This Row],[וסת קבוע אחרון]]&lt;&gt;W279),1,"")</f>
        <v/>
      </c>
      <c r="AD280" s="1" t="str">
        <f>IF(AND(טבלה1013[[#This Row],[הווסת פעיל?]]&lt;&gt;"",B281=1),טבלה1013[[#This Row],[CycleNumber]],"")</f>
        <v/>
      </c>
      <c r="AE280" s="1" t="str">
        <f>IF(AND(טבלה1013[[#This Row],[הווסת פעיל?]]&lt;&gt;"",X279=""),טבלה1013[[#This Row],[CycleNumber]],"")</f>
        <v/>
      </c>
      <c r="AF280" s="1" t="str">
        <f>IF(B281=1,"",IF(טבלה1013[[#This Row],[הווסת פעיל?]]=1,IF(טבלה1013[[#This Row],[וסת קבוע אחרון]]=F281,1,0),""))</f>
        <v/>
      </c>
      <c r="AG280" s="1" t="str">
        <f>IF(B281=1,"",IF(טבלה1013[[#This Row],[הווסת פעיל?]]=1,IF(OR(טבלה1013[[#This Row],[וסת קבוע אחרון]]=F281,F281=טבלה1013[[#This Row],[LengthofCycle]]),1,0),""))</f>
        <v/>
      </c>
      <c r="AH280" s="1" t="str">
        <f>IF(B281=1,"",IF(טבלה1013[[#This Row],[הווסת פעיל?]]=1,IF(OR(טבלה1013[[#This Row],[וסת קבוע אחרון]]=F281,F281=טבלה1013[[#This Row],[LengthofCycle]],AND(טבלה1013[[#This Row],[LengthofCycle]]&lt;&gt;טבלה1013[[#This Row],[וסת קבוע אחרון]],OR(F281=28,F281=29))),1,0),""))</f>
        <v/>
      </c>
      <c r="AI280" s="1" t="str">
        <f>IF(AND(טבלה1013[[#This Row],[הווסת פעיל?]]=1,B281=1),1,"")</f>
        <v/>
      </c>
      <c r="AJ280" s="4">
        <f>IF(AND(טבלה1013[[#This Row],[הווסת פעיל?]]&lt;&gt;1,B281&lt;&gt;1,B281&lt;&gt;""),IF(טבלה1013[[#This Row],[LengthofCycle]]=F281,1,0),"")</f>
        <v>1</v>
      </c>
      <c r="AK280" s="4">
        <f>IF(AND(טבלה1013[[#This Row],[הווסת פעיל?]]&lt;&gt;1,B281&lt;&gt;1,B281&lt;&gt;""),IF(OR(טבלה1013[[#This Row],[LengthofCycle]]=F281,F281=29),1,0),"")</f>
        <v>1</v>
      </c>
      <c r="AL280" s="4">
        <f>IF(AND(טבלה1013[[#This Row],[הווסת פעיל?]]&lt;&gt;1,B281&lt;&gt;1,B281&lt;&gt;""),IF(OR(טבלה1013[[#This Row],[LengthofCycle]]=F281,F281=29,F281=28),1,0),"")</f>
        <v>1</v>
      </c>
      <c r="AQ280" s="1" t="s">
        <v>36</v>
      </c>
      <c r="AR280" s="1">
        <f>SUM(AR275:AR279)</f>
        <v>-5</v>
      </c>
      <c r="AS280" s="2">
        <f>SUM(AS275:AS279)</f>
        <v>1</v>
      </c>
      <c r="AT280" s="1" t="s">
        <v>36</v>
      </c>
      <c r="AU280" s="1">
        <f>SUM(AU275:AU279)</f>
        <v>13</v>
      </c>
      <c r="AV280" s="2">
        <f>SUM(AV275:AV279)</f>
        <v>1</v>
      </c>
    </row>
    <row r="281" spans="1:48" x14ac:dyDescent="0.25">
      <c r="A281" s="1" t="s">
        <v>73</v>
      </c>
      <c r="B281" s="1">
        <v>31</v>
      </c>
      <c r="C281" s="1">
        <v>0</v>
      </c>
      <c r="D281" s="1">
        <v>1</v>
      </c>
      <c r="E281" s="1">
        <v>0</v>
      </c>
      <c r="F281" s="1">
        <v>28</v>
      </c>
      <c r="G281" s="1">
        <f>טבלה1013[[#This Row],[LengthofCycle]]+1</f>
        <v>29</v>
      </c>
      <c r="H281" s="1">
        <f>IF(IFERROR(LOOKUP(טבלה1013[[#This Row],[ClientID]],קביעויות[השבוע]),FALSE)=טבלה1013[[#This Row],[ClientID]],1,"")</f>
        <v>1</v>
      </c>
      <c r="I281" s="1">
        <f>IF(AND(טבלה1013[[#This Row],[CycleNumber]]&gt;1,OR(B282="",טבלה1013[[#This Row],[CycleNumber]]&gt;B280)),IF(OR(AND(טבלה1013[[#This Row],[LengthofCycle]]=28,F280=28),AND(טבלה1013[[#This Row],[LengthofCycle]]=35,F280=35)),1,""),"")</f>
        <v>1</v>
      </c>
      <c r="J281" s="1" t="str">
        <f>IF(AND(טבלה1013[[#This Row],[וסת השבוע]]=1,I280=1,טבלה1013[[#This Row],[CycleNumber]]&gt;B280),1,"")</f>
        <v/>
      </c>
      <c r="K281" s="1">
        <f>IF(טבלה1013[[#This Row],[CycleNumber]]=1,"",IF(טבלה1013[[#This Row],[וסת השבוע]]=1,0,IF(K280="","",IF(K280=0,IF(טבלה1013[[#This Row],[LengthofCycle]]=28,0,1),IF(K280=1,IF(טבלה1013[[#This Row],[LengthofCycle]]+F280=28*2,0,2),IF(K280=2,IF(טבלה1013[[#This Row],[LengthofCycle]]+F280+F279=28*3,0,3),""))))))</f>
        <v>0</v>
      </c>
      <c r="L281" s="1">
        <f>IF(טבלה1013[[#This Row],[וסת השבוע]]=1,IF(טבלה1013[[#This Row],[וסת השבוע וההפלגה ביחד]]=1,L280+1,0),IF(AND(טבלה1013[[#This Row],[CycleNumber]]&gt;B280,טבלה1013[[#This Row],[CycleNumber]]&gt;1),IF(טבלה1013[[#This Row],[וסת השבוע פעיל?]]&lt;&gt;"",L280+1,""),""))</f>
        <v>0</v>
      </c>
      <c r="M281" s="1" t="str">
        <f>IF(AND(טבלה1013[[#This Row],[וסת השבוע פעיל?]]&lt;&gt;"",טבלה1013[[#This Row],[CycleNumber]]&lt;B282,B282&lt;&gt;"",טבלה1013[[#This Row],[וסת השבוע פעיל?]]&lt;3),IF(K282=0,IF(AND(טבלה1013[[#This Row],[וסת השבוע פעיל?]]&gt;0,I282=1),0,1),0),"")</f>
        <v/>
      </c>
      <c r="N281" s="1" t="str">
        <f t="shared" si="40"/>
        <v/>
      </c>
      <c r="O281" s="1" t="str">
        <f>IF(AND(טבלה1013[[#This Row],[חיזוי - שבוע]]=1,J282=1),1,"")</f>
        <v/>
      </c>
      <c r="P281" s="1" t="str">
        <f>IF(AND(טבלה1013[[#This Row],[חיזוי טוב עם הפלגה?]]=1,טבלה1013[[#This Row],[וסת קבוע אחרון]]&lt;&gt;28,X280=1),1,"")</f>
        <v/>
      </c>
      <c r="Q281" s="1">
        <f>IF(AND(טבלה1013[[#This Row],[וסת השבוע פעיל?]]&lt;3,OR(טבלה1013[[#This Row],[CycleNumber]]&gt;B282,B282="")),1,"")</f>
        <v>1</v>
      </c>
      <c r="R281" s="1">
        <f>IF(טבלה1013[[#This Row],[האישה קבעה וסת שבוע?]]=1,IF(טבלה1013[[#This Row],[וסת השבוע פעיל?]]&lt;3,1,0),"")</f>
        <v>1</v>
      </c>
      <c r="S2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1" s="1">
        <f t="shared" si="35"/>
        <v>0</v>
      </c>
      <c r="U281" s="1">
        <f t="shared" si="36"/>
        <v>0</v>
      </c>
      <c r="V281" s="1">
        <f t="shared" si="37"/>
        <v>0</v>
      </c>
      <c r="W281" s="1">
        <f>IF(טבלה1013[[#This Row],[3 הפלגות זהות]]="","",IF(טבלה1013[[#This Row],[3 הפלגות זהות]]=1,טבלה1013[[#This Row],[LengthofCycle]],W280))</f>
        <v>27</v>
      </c>
      <c r="X281" s="1">
        <f>IF(טבלה1013[[#This Row],[וסת קבוע אחרון]]="","",IF(OR(טבלה1013[[#This Row],[LengthofCycle]]=טבלה1013[[#This Row],[וסת קבוע אחרון]],F280=טבלה1013[[#This Row],[וסת קבוע אחרון]],F279=טבלה1013[[#This Row],[וסת קבוע אחרון]]),1,0))</f>
        <v>0</v>
      </c>
      <c r="Y281" s="1" t="str">
        <f>IF(OR(טבלה1013[[#This Row],[הווסת פעיל?]]=0,טבלה1013[[#This Row],[הווסת פעיל?]]=""),"",SUM(Y280,טבלה1013[[#This Row],[הווסת פעיל?]]))</f>
        <v/>
      </c>
      <c r="Z281" s="1" t="str">
        <f>IF(AND(טבלה1013[[#This Row],[כמה מחזורים עד עקירה]]&lt;&gt;"",Y282=""),טבלה1013[[#This Row],[כמה מחזורים עד עקירה]],"")</f>
        <v/>
      </c>
      <c r="AA281" s="1" t="str">
        <f>IF(AND(טבלה1013[[#This Row],[הווסת פעיל?]]=1,טבלה1013[[#This Row],[וסת קבוע אחרון]]&lt;&gt;W280),טבלה1013[[#This Row],[וסת קבוע אחרון]],"")</f>
        <v/>
      </c>
      <c r="AB281" s="1" t="str">
        <f>IF(AND(טבלה1013[[#This Row],[הווסת פעיל?]]=1,X280=0,טבלה1013[[#This Row],[וסת קבוע אחרון]]=W280),טבלה1013[[#This Row],[וסת קבוע אחרון]],"")</f>
        <v/>
      </c>
      <c r="AC281" s="1" t="str">
        <f>IF(AND(טבלה1013[[#This Row],[הווסת פעיל?]]=1,X280=0,טבלה1013[[#This Row],[וסת קבוע אחרון]]&lt;&gt;W280),1,"")</f>
        <v/>
      </c>
      <c r="AD281" s="1">
        <f>IF(AND(טבלה1013[[#This Row],[הווסת פעיל?]]&lt;&gt;"",B282=1),טבלה1013[[#This Row],[CycleNumber]],"")</f>
        <v>31</v>
      </c>
      <c r="AE281" s="1" t="str">
        <f>IF(AND(טבלה1013[[#This Row],[הווסת פעיל?]]&lt;&gt;"",X280=""),טבלה1013[[#This Row],[CycleNumber]],"")</f>
        <v/>
      </c>
      <c r="AF281" s="1" t="str">
        <f>IF(B282=1,"",IF(טבלה1013[[#This Row],[הווסת פעיל?]]=1,IF(טבלה1013[[#This Row],[וסת קבוע אחרון]]=F282,1,0),""))</f>
        <v/>
      </c>
      <c r="AG281" s="1" t="str">
        <f>IF(B282=1,"",IF(טבלה1013[[#This Row],[הווסת פעיל?]]=1,IF(OR(טבלה1013[[#This Row],[וסת קבוע אחרון]]=F282,F282=טבלה1013[[#This Row],[LengthofCycle]]),1,0),""))</f>
        <v/>
      </c>
      <c r="AH281" s="1" t="str">
        <f>IF(B282=1,"",IF(טבלה1013[[#This Row],[הווסת פעיל?]]=1,IF(OR(טבלה1013[[#This Row],[וסת קבוע אחרון]]=F282,F282=טבלה1013[[#This Row],[LengthofCycle]],AND(טבלה1013[[#This Row],[LengthofCycle]]&lt;&gt;טבלה1013[[#This Row],[וסת קבוע אחרון]],OR(F282=28,F282=29))),1,0),""))</f>
        <v/>
      </c>
      <c r="AI281" s="1" t="str">
        <f>IF(AND(טבלה1013[[#This Row],[הווסת פעיל?]]=1,B282=1),1,"")</f>
        <v/>
      </c>
      <c r="AJ281" s="4" t="str">
        <f>IF(AND(טבלה1013[[#This Row],[הווסת פעיל?]]&lt;&gt;1,B282&lt;&gt;1,B282&lt;&gt;""),IF(טבלה1013[[#This Row],[LengthofCycle]]=F282,1,0),"")</f>
        <v/>
      </c>
      <c r="AK281" s="4" t="str">
        <f>IF(AND(טבלה1013[[#This Row],[הווסת פעיל?]]&lt;&gt;1,B282&lt;&gt;1,B282&lt;&gt;""),IF(OR(טבלה1013[[#This Row],[LengthofCycle]]=F282,F282=29),1,0),"")</f>
        <v/>
      </c>
      <c r="AL281" s="4" t="str">
        <f>IF(AND(טבלה1013[[#This Row],[הווסת פעיל?]]&lt;&gt;1,B282&lt;&gt;1,B282&lt;&gt;""),IF(OR(טבלה1013[[#This Row],[LengthofCycle]]=F282,F282=29,F282=28),1,0),"")</f>
        <v/>
      </c>
    </row>
    <row r="282" spans="1:48" x14ac:dyDescent="0.25">
      <c r="A282" s="1" t="s">
        <v>83</v>
      </c>
      <c r="B282" s="1">
        <v>1</v>
      </c>
      <c r="C282" s="1">
        <v>0</v>
      </c>
      <c r="D282" s="1">
        <v>1</v>
      </c>
      <c r="E282" s="1">
        <v>0</v>
      </c>
      <c r="F282" s="1">
        <v>25</v>
      </c>
      <c r="G282" s="1">
        <f>טבלה1013[[#This Row],[LengthofCycle]]+1</f>
        <v>26</v>
      </c>
      <c r="H282" s="1" t="str">
        <f>IF(IFERROR(LOOKUP(טבלה1013[[#This Row],[ClientID]],קביעויות[השבוע]),FALSE)=טבלה1013[[#This Row],[ClientID]],1,"")</f>
        <v/>
      </c>
      <c r="I282" s="1" t="str">
        <f>IF(AND(טבלה1013[[#This Row],[CycleNumber]]&gt;1,OR(B283="",טבלה1013[[#This Row],[CycleNumber]]&gt;B281)),IF(OR(AND(טבלה1013[[#This Row],[LengthofCycle]]=28,F281=28),AND(טבלה1013[[#This Row],[LengthofCycle]]=35,F281=35)),1,""),"")</f>
        <v/>
      </c>
      <c r="J282" s="1" t="str">
        <f>IF(AND(טבלה1013[[#This Row],[וסת השבוע]]=1,I281=1,טבלה1013[[#This Row],[CycleNumber]]&gt;B281),1,"")</f>
        <v/>
      </c>
      <c r="K282" s="1" t="str">
        <f>IF(טבלה1013[[#This Row],[CycleNumber]]=1,"",IF(טבלה1013[[#This Row],[וסת השבוע]]=1,0,IF(K281="","",IF(K281=0,IF(טבלה1013[[#This Row],[LengthofCycle]]=28,0,1),IF(K281=1,IF(טבלה1013[[#This Row],[LengthofCycle]]+F281=28*2,0,2),IF(K281=2,IF(טבלה1013[[#This Row],[LengthofCycle]]+F281+F280=28*3,0,3),""))))))</f>
        <v/>
      </c>
      <c r="L282" s="1" t="str">
        <f>IF(טבלה1013[[#This Row],[וסת השבוע]]=1,IF(טבלה1013[[#This Row],[וסת השבוע וההפלגה ביחד]]=1,L281+1,0),IF(AND(טבלה1013[[#This Row],[CycleNumber]]&gt;B281,טבלה1013[[#This Row],[CycleNumber]]&gt;1),IF(טבלה1013[[#This Row],[וסת השבוע פעיל?]]&lt;&gt;"",L281+1,""),""))</f>
        <v/>
      </c>
      <c r="M282" s="1" t="str">
        <f>IF(AND(טבלה1013[[#This Row],[וסת השבוע פעיל?]]&lt;&gt;"",טבלה1013[[#This Row],[CycleNumber]]&lt;B283,B283&lt;&gt;"",טבלה1013[[#This Row],[וסת השבוע פעיל?]]&lt;3),IF(K283=0,IF(AND(טבלה1013[[#This Row],[וסת השבוע פעיל?]]&gt;0,I283=1),0,1),0),"")</f>
        <v/>
      </c>
      <c r="N282" s="1" t="str">
        <f t="shared" si="40"/>
        <v/>
      </c>
      <c r="O282" s="1" t="str">
        <f>IF(AND(טבלה1013[[#This Row],[חיזוי - שבוע]]=1,J283=1),1,"")</f>
        <v/>
      </c>
      <c r="P282" s="1" t="str">
        <f>IF(AND(טבלה1013[[#This Row],[חיזוי טוב עם הפלגה?]]=1,טבלה1013[[#This Row],[וסת קבוע אחרון]]&lt;&gt;28,X281=1),1,"")</f>
        <v/>
      </c>
      <c r="Q282" s="1" t="str">
        <f>IF(AND(טבלה1013[[#This Row],[וסת השבוע פעיל?]]&lt;3,OR(טבלה1013[[#This Row],[CycleNumber]]&gt;B283,B283="")),1,"")</f>
        <v/>
      </c>
      <c r="R282" s="1" t="str">
        <f>IF(טבלה1013[[#This Row],[האישה קבעה וסת שבוע?]]=1,IF(טבלה1013[[#This Row],[וסת השבוע פעיל?]]&lt;3,1,0),"")</f>
        <v/>
      </c>
      <c r="S2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2" s="1" t="str">
        <f t="shared" si="35"/>
        <v/>
      </c>
      <c r="U282" s="1" t="str">
        <f t="shared" si="36"/>
        <v/>
      </c>
      <c r="V282" s="1" t="str">
        <f t="shared" si="37"/>
        <v/>
      </c>
      <c r="W282" s="1" t="str">
        <f>IF(טבלה1013[[#This Row],[3 הפלגות זהות]]="","",IF(טבלה1013[[#This Row],[3 הפלגות זהות]]=1,טבלה1013[[#This Row],[LengthofCycle]],W281))</f>
        <v/>
      </c>
      <c r="X282" s="1" t="str">
        <f>IF(טבלה1013[[#This Row],[וסת קבוע אחרון]]="","",IF(OR(טבלה1013[[#This Row],[LengthofCycle]]=טבלה1013[[#This Row],[וסת קבוע אחרון]],F281=טבלה1013[[#This Row],[וסת קבוע אחרון]],F280=טבלה1013[[#This Row],[וסת קבוע אחרון]]),1,0))</f>
        <v/>
      </c>
      <c r="Y282" s="1" t="str">
        <f>IF(OR(טבלה1013[[#This Row],[הווסת פעיל?]]=0,טבלה1013[[#This Row],[הווסת פעיל?]]=""),"",SUM(Y281,טבלה1013[[#This Row],[הווסת פעיל?]]))</f>
        <v/>
      </c>
      <c r="Z282" s="1" t="str">
        <f>IF(AND(טבלה1013[[#This Row],[כמה מחזורים עד עקירה]]&lt;&gt;"",Y283=""),טבלה1013[[#This Row],[כמה מחזורים עד עקירה]],"")</f>
        <v/>
      </c>
      <c r="AA282" s="1" t="str">
        <f>IF(AND(טבלה1013[[#This Row],[הווסת פעיל?]]=1,טבלה1013[[#This Row],[וסת קבוע אחרון]]&lt;&gt;W281),טבלה1013[[#This Row],[וסת קבוע אחרון]],"")</f>
        <v/>
      </c>
      <c r="AB282" s="1" t="str">
        <f>IF(AND(טבלה1013[[#This Row],[הווסת פעיל?]]=1,X281=0,טבלה1013[[#This Row],[וסת קבוע אחרון]]=W281),טבלה1013[[#This Row],[וסת קבוע אחרון]],"")</f>
        <v/>
      </c>
      <c r="AC282" s="1" t="str">
        <f>IF(AND(טבלה1013[[#This Row],[הווסת פעיל?]]=1,X281=0,טבלה1013[[#This Row],[וסת קבוע אחרון]]&lt;&gt;W281),1,"")</f>
        <v/>
      </c>
      <c r="AD282" s="1" t="str">
        <f>IF(AND(טבלה1013[[#This Row],[הווסת פעיל?]]&lt;&gt;"",B283=1),טבלה1013[[#This Row],[CycleNumber]],"")</f>
        <v/>
      </c>
      <c r="AE282" s="1" t="str">
        <f>IF(AND(טבלה1013[[#This Row],[הווסת פעיל?]]&lt;&gt;"",X281=""),טבלה1013[[#This Row],[CycleNumber]],"")</f>
        <v/>
      </c>
      <c r="AF282" s="1" t="str">
        <f>IF(B283=1,"",IF(טבלה1013[[#This Row],[הווסת פעיל?]]=1,IF(טבלה1013[[#This Row],[וסת קבוע אחרון]]=F283,1,0),""))</f>
        <v/>
      </c>
      <c r="AG282" s="1" t="str">
        <f>IF(B283=1,"",IF(טבלה1013[[#This Row],[הווסת פעיל?]]=1,IF(OR(טבלה1013[[#This Row],[וסת קבוע אחרון]]=F283,F283=טבלה1013[[#This Row],[LengthofCycle]]),1,0),""))</f>
        <v/>
      </c>
      <c r="AH282" s="1" t="str">
        <f>IF(B283=1,"",IF(טבלה1013[[#This Row],[הווסת פעיל?]]=1,IF(OR(טבלה1013[[#This Row],[וסת קבוע אחרון]]=F283,F283=טבלה1013[[#This Row],[LengthofCycle]],AND(טבלה1013[[#This Row],[LengthofCycle]]&lt;&gt;טבלה1013[[#This Row],[וסת קבוע אחרון]],OR(F283=28,F283=29))),1,0),""))</f>
        <v/>
      </c>
      <c r="AI282" s="1" t="str">
        <f>IF(AND(טבלה1013[[#This Row],[הווסת פעיל?]]=1,B283=1),1,"")</f>
        <v/>
      </c>
      <c r="AJ282" s="4">
        <f>IF(AND(טבלה1013[[#This Row],[הווסת פעיל?]]&lt;&gt;1,B283&lt;&gt;1,B283&lt;&gt;""),IF(טבלה1013[[#This Row],[LengthofCycle]]=F283,1,0),"")</f>
        <v>0</v>
      </c>
      <c r="AK282" s="4">
        <f>IF(AND(טבלה1013[[#This Row],[הווסת פעיל?]]&lt;&gt;1,B283&lt;&gt;1,B283&lt;&gt;""),IF(OR(טבלה1013[[#This Row],[LengthofCycle]]=F283,F283=29),1,0),"")</f>
        <v>0</v>
      </c>
      <c r="AL282" s="4">
        <f>IF(AND(טבלה1013[[#This Row],[הווסת פעיל?]]&lt;&gt;1,B283&lt;&gt;1,B283&lt;&gt;""),IF(OR(טבלה1013[[#This Row],[LengthofCycle]]=F283,F283=29,F283=28),1,0),"")</f>
        <v>0</v>
      </c>
    </row>
    <row r="283" spans="1:48" x14ac:dyDescent="0.25">
      <c r="A283" s="1" t="s">
        <v>83</v>
      </c>
      <c r="B283" s="1">
        <v>2</v>
      </c>
      <c r="C283" s="1">
        <v>0</v>
      </c>
      <c r="D283" s="1">
        <v>1</v>
      </c>
      <c r="E283" s="1">
        <v>0</v>
      </c>
      <c r="F283" s="1">
        <v>26</v>
      </c>
      <c r="G283" s="1">
        <f>טבלה1013[[#This Row],[LengthofCycle]]+1</f>
        <v>27</v>
      </c>
      <c r="H283" s="1" t="str">
        <f>IF(IFERROR(LOOKUP(טבלה1013[[#This Row],[ClientID]],קביעויות[השבוע]),FALSE)=טבלה1013[[#This Row],[ClientID]],1,"")</f>
        <v/>
      </c>
      <c r="I283" s="1" t="str">
        <f>IF(AND(טבלה1013[[#This Row],[CycleNumber]]&gt;1,OR(B284="",טבלה1013[[#This Row],[CycleNumber]]&gt;B282)),IF(OR(AND(טבלה1013[[#This Row],[LengthofCycle]]=28,F282=28),AND(טבלה1013[[#This Row],[LengthofCycle]]=35,F282=35)),1,""),"")</f>
        <v/>
      </c>
      <c r="J283" s="1" t="str">
        <f>IF(AND(טבלה1013[[#This Row],[וסת השבוע]]=1,I282=1,טבלה1013[[#This Row],[CycleNumber]]&gt;B282),1,"")</f>
        <v/>
      </c>
      <c r="K283" s="1" t="str">
        <f>IF(טבלה1013[[#This Row],[CycleNumber]]=1,"",IF(טבלה1013[[#This Row],[וסת השבוע]]=1,0,IF(K282="","",IF(K282=0,IF(טבלה1013[[#This Row],[LengthofCycle]]=28,0,1),IF(K282=1,IF(טבלה1013[[#This Row],[LengthofCycle]]+F282=28*2,0,2),IF(K282=2,IF(טבלה1013[[#This Row],[LengthofCycle]]+F282+F281=28*3,0,3),""))))))</f>
        <v/>
      </c>
      <c r="L283" s="1" t="str">
        <f>IF(טבלה1013[[#This Row],[וסת השבוע]]=1,IF(טבלה1013[[#This Row],[וסת השבוע וההפלגה ביחד]]=1,L282+1,0),IF(AND(טבלה1013[[#This Row],[CycleNumber]]&gt;B282,טבלה1013[[#This Row],[CycleNumber]]&gt;1),IF(טבלה1013[[#This Row],[וסת השבוע פעיל?]]&lt;&gt;"",L282+1,""),""))</f>
        <v/>
      </c>
      <c r="M283" s="1" t="str">
        <f>IF(AND(טבלה1013[[#This Row],[וסת השבוע פעיל?]]&lt;&gt;"",טבלה1013[[#This Row],[CycleNumber]]&lt;B284,B284&lt;&gt;"",טבלה1013[[#This Row],[וסת השבוע פעיל?]]&lt;3),IF(K284=0,IF(AND(טבלה1013[[#This Row],[וסת השבוע פעיל?]]&gt;0,I284=1),0,1),0),"")</f>
        <v/>
      </c>
      <c r="N283" s="1" t="str">
        <f t="shared" si="40"/>
        <v/>
      </c>
      <c r="O283" s="1" t="str">
        <f>IF(AND(טבלה1013[[#This Row],[חיזוי - שבוע]]=1,J284=1),1,"")</f>
        <v/>
      </c>
      <c r="P283" s="1" t="str">
        <f>IF(AND(טבלה1013[[#This Row],[חיזוי טוב עם הפלגה?]]=1,טבלה1013[[#This Row],[וסת קבוע אחרון]]&lt;&gt;28,X282=1),1,"")</f>
        <v/>
      </c>
      <c r="Q283" s="1" t="str">
        <f>IF(AND(טבלה1013[[#This Row],[וסת השבוע פעיל?]]&lt;3,OR(טבלה1013[[#This Row],[CycleNumber]]&gt;B284,B284="")),1,"")</f>
        <v/>
      </c>
      <c r="R283" s="1" t="str">
        <f>IF(טבלה1013[[#This Row],[האישה קבעה וסת שבוע?]]=1,IF(טבלה1013[[#This Row],[וסת השבוע פעיל?]]&lt;3,1,0),"")</f>
        <v/>
      </c>
      <c r="S2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3" s="1" t="str">
        <f t="shared" si="35"/>
        <v/>
      </c>
      <c r="U283" s="1" t="str">
        <f t="shared" si="36"/>
        <v/>
      </c>
      <c r="V283" s="1" t="str">
        <f t="shared" si="37"/>
        <v/>
      </c>
      <c r="W283" s="1" t="str">
        <f>IF(טבלה1013[[#This Row],[3 הפלגות זהות]]="","",IF(טבלה1013[[#This Row],[3 הפלגות זהות]]=1,טבלה1013[[#This Row],[LengthofCycle]],W282))</f>
        <v/>
      </c>
      <c r="X283" s="1" t="str">
        <f>IF(טבלה1013[[#This Row],[וסת קבוע אחרון]]="","",IF(OR(טבלה1013[[#This Row],[LengthofCycle]]=טבלה1013[[#This Row],[וסת קבוע אחרון]],F282=טבלה1013[[#This Row],[וסת קבוע אחרון]],F281=טבלה1013[[#This Row],[וסת קבוע אחרון]]),1,0))</f>
        <v/>
      </c>
      <c r="Y283" s="1" t="str">
        <f>IF(OR(טבלה1013[[#This Row],[הווסת פעיל?]]=0,טבלה1013[[#This Row],[הווסת פעיל?]]=""),"",SUM(Y282,טבלה1013[[#This Row],[הווסת פעיל?]]))</f>
        <v/>
      </c>
      <c r="Z283" s="1" t="str">
        <f>IF(AND(טבלה1013[[#This Row],[כמה מחזורים עד עקירה]]&lt;&gt;"",Y284=""),טבלה1013[[#This Row],[כמה מחזורים עד עקירה]],"")</f>
        <v/>
      </c>
      <c r="AA283" s="1" t="str">
        <f>IF(AND(טבלה1013[[#This Row],[הווסת פעיל?]]=1,טבלה1013[[#This Row],[וסת קבוע אחרון]]&lt;&gt;W282),טבלה1013[[#This Row],[וסת קבוע אחרון]],"")</f>
        <v/>
      </c>
      <c r="AB283" s="1" t="str">
        <f>IF(AND(טבלה1013[[#This Row],[הווסת פעיל?]]=1,X282=0,טבלה1013[[#This Row],[וסת קבוע אחרון]]=W282),טבלה1013[[#This Row],[וסת קבוע אחרון]],"")</f>
        <v/>
      </c>
      <c r="AC283" s="1" t="str">
        <f>IF(AND(טבלה1013[[#This Row],[הווסת פעיל?]]=1,X282=0,טבלה1013[[#This Row],[וסת קבוע אחרון]]&lt;&gt;W282),1,"")</f>
        <v/>
      </c>
      <c r="AD283" s="1" t="str">
        <f>IF(AND(טבלה1013[[#This Row],[הווסת פעיל?]]&lt;&gt;"",B284=1),טבלה1013[[#This Row],[CycleNumber]],"")</f>
        <v/>
      </c>
      <c r="AE283" s="1" t="str">
        <f>IF(AND(טבלה1013[[#This Row],[הווסת פעיל?]]&lt;&gt;"",X282=""),טבלה1013[[#This Row],[CycleNumber]],"")</f>
        <v/>
      </c>
      <c r="AF283" s="1" t="str">
        <f>IF(B284=1,"",IF(טבלה1013[[#This Row],[הווסת פעיל?]]=1,IF(טבלה1013[[#This Row],[וסת קבוע אחרון]]=F284,1,0),""))</f>
        <v/>
      </c>
      <c r="AG283" s="1" t="str">
        <f>IF(B284=1,"",IF(טבלה1013[[#This Row],[הווסת פעיל?]]=1,IF(OR(טבלה1013[[#This Row],[וסת קבוע אחרון]]=F284,F284=טבלה1013[[#This Row],[LengthofCycle]]),1,0),""))</f>
        <v/>
      </c>
      <c r="AH283" s="1" t="str">
        <f>IF(B284=1,"",IF(טבלה1013[[#This Row],[הווסת פעיל?]]=1,IF(OR(טבלה1013[[#This Row],[וסת קבוע אחרון]]=F284,F284=טבלה1013[[#This Row],[LengthofCycle]],AND(טבלה1013[[#This Row],[LengthofCycle]]&lt;&gt;טבלה1013[[#This Row],[וסת קבוע אחרון]],OR(F284=28,F284=29))),1,0),""))</f>
        <v/>
      </c>
      <c r="AI283" s="1" t="str">
        <f>IF(AND(טבלה1013[[#This Row],[הווסת פעיל?]]=1,B284=1),1,"")</f>
        <v/>
      </c>
      <c r="AJ283" s="4">
        <f>IF(AND(טבלה1013[[#This Row],[הווסת פעיל?]]&lt;&gt;1,B284&lt;&gt;1,B284&lt;&gt;""),IF(טבלה1013[[#This Row],[LengthofCycle]]=F284,1,0),"")</f>
        <v>1</v>
      </c>
      <c r="AK283" s="4">
        <f>IF(AND(טבלה1013[[#This Row],[הווסת פעיל?]]&lt;&gt;1,B284&lt;&gt;1,B284&lt;&gt;""),IF(OR(טבלה1013[[#This Row],[LengthofCycle]]=F284,F284=29),1,0),"")</f>
        <v>1</v>
      </c>
      <c r="AL283" s="4">
        <f>IF(AND(טבלה1013[[#This Row],[הווסת פעיל?]]&lt;&gt;1,B284&lt;&gt;1,B284&lt;&gt;""),IF(OR(טבלה1013[[#This Row],[LengthofCycle]]=F284,F284=29,F284=28),1,0),"")</f>
        <v>1</v>
      </c>
    </row>
    <row r="284" spans="1:48" x14ac:dyDescent="0.25">
      <c r="A284" s="1" t="s">
        <v>83</v>
      </c>
      <c r="B284" s="1">
        <v>3</v>
      </c>
      <c r="C284" s="1">
        <v>0</v>
      </c>
      <c r="D284" s="1">
        <v>1</v>
      </c>
      <c r="E284" s="1">
        <v>0</v>
      </c>
      <c r="F284" s="1">
        <v>26</v>
      </c>
      <c r="G284" s="1">
        <f>טבלה1013[[#This Row],[LengthofCycle]]+1</f>
        <v>27</v>
      </c>
      <c r="H284" s="1" t="str">
        <f>IF(IFERROR(LOOKUP(טבלה1013[[#This Row],[ClientID]],קביעויות[השבוע]),FALSE)=טבלה1013[[#This Row],[ClientID]],1,"")</f>
        <v/>
      </c>
      <c r="I284" s="1" t="str">
        <f>IF(AND(טבלה1013[[#This Row],[CycleNumber]]&gt;1,OR(B285="",טבלה1013[[#This Row],[CycleNumber]]&gt;B283)),IF(OR(AND(טבלה1013[[#This Row],[LengthofCycle]]=28,F283=28),AND(טבלה1013[[#This Row],[LengthofCycle]]=35,F283=35)),1,""),"")</f>
        <v/>
      </c>
      <c r="J284" s="1" t="str">
        <f>IF(AND(טבלה1013[[#This Row],[וסת השבוע]]=1,I283=1,טבלה1013[[#This Row],[CycleNumber]]&gt;B283),1,"")</f>
        <v/>
      </c>
      <c r="K284" s="1" t="str">
        <f>IF(טבלה1013[[#This Row],[CycleNumber]]=1,"",IF(טבלה1013[[#This Row],[וסת השבוע]]=1,0,IF(K283="","",IF(K283=0,IF(טבלה1013[[#This Row],[LengthofCycle]]=28,0,1),IF(K283=1,IF(טבלה1013[[#This Row],[LengthofCycle]]+F283=28*2,0,2),IF(K283=2,IF(טבלה1013[[#This Row],[LengthofCycle]]+F283+F282=28*3,0,3),""))))))</f>
        <v/>
      </c>
      <c r="L284" s="1" t="str">
        <f>IF(טבלה1013[[#This Row],[וסת השבוע]]=1,IF(טבלה1013[[#This Row],[וסת השבוע וההפלגה ביחד]]=1,L283+1,0),IF(AND(טבלה1013[[#This Row],[CycleNumber]]&gt;B283,טבלה1013[[#This Row],[CycleNumber]]&gt;1),IF(טבלה1013[[#This Row],[וסת השבוע פעיל?]]&lt;&gt;"",L283+1,""),""))</f>
        <v/>
      </c>
      <c r="M284" s="1" t="str">
        <f>IF(AND(טבלה1013[[#This Row],[וסת השבוע פעיל?]]&lt;&gt;"",טבלה1013[[#This Row],[CycleNumber]]&lt;B285,B285&lt;&gt;"",טבלה1013[[#This Row],[וסת השבוע פעיל?]]&lt;3),IF(K285=0,IF(AND(טבלה1013[[#This Row],[וסת השבוע פעיל?]]&gt;0,I285=1),0,1),0),"")</f>
        <v/>
      </c>
      <c r="N284" s="1" t="str">
        <f t="shared" si="40"/>
        <v/>
      </c>
      <c r="O284" s="1" t="str">
        <f>IF(AND(טבלה1013[[#This Row],[חיזוי - שבוע]]=1,J285=1),1,"")</f>
        <v/>
      </c>
      <c r="P284" s="1" t="str">
        <f>IF(AND(טבלה1013[[#This Row],[חיזוי טוב עם הפלגה?]]=1,טבלה1013[[#This Row],[וסת קבוע אחרון]]&lt;&gt;28,X283=1),1,"")</f>
        <v/>
      </c>
      <c r="Q284" s="1" t="str">
        <f>IF(AND(טבלה1013[[#This Row],[וסת השבוע פעיל?]]&lt;3,OR(טבלה1013[[#This Row],[CycleNumber]]&gt;B285,B285="")),1,"")</f>
        <v/>
      </c>
      <c r="R284" s="1" t="str">
        <f>IF(טבלה1013[[#This Row],[האישה קבעה וסת שבוע?]]=1,IF(טבלה1013[[#This Row],[וסת השבוע פעיל?]]&lt;3,1,0),"")</f>
        <v/>
      </c>
      <c r="S2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4" s="1">
        <f t="shared" si="35"/>
        <v>0</v>
      </c>
      <c r="U284" s="1" t="str">
        <f t="shared" si="36"/>
        <v/>
      </c>
      <c r="V284" s="1" t="str">
        <f t="shared" si="37"/>
        <v/>
      </c>
      <c r="W284" s="1" t="str">
        <f>IF(טבלה1013[[#This Row],[3 הפלגות זהות]]="","",IF(טבלה1013[[#This Row],[3 הפלגות זהות]]=1,טבלה1013[[#This Row],[LengthofCycle]],W283))</f>
        <v/>
      </c>
      <c r="X284" s="1" t="str">
        <f>IF(טבלה1013[[#This Row],[וסת קבוע אחרון]]="","",IF(OR(טבלה1013[[#This Row],[LengthofCycle]]=טבלה1013[[#This Row],[וסת קבוע אחרון]],F283=טבלה1013[[#This Row],[וסת קבוע אחרון]],F282=טבלה1013[[#This Row],[וסת קבוע אחרון]]),1,0))</f>
        <v/>
      </c>
      <c r="Y284" s="1" t="str">
        <f>IF(OR(טבלה1013[[#This Row],[הווסת פעיל?]]=0,טבלה1013[[#This Row],[הווסת פעיל?]]=""),"",SUM(Y283,טבלה1013[[#This Row],[הווסת פעיל?]]))</f>
        <v/>
      </c>
      <c r="Z284" s="1" t="str">
        <f>IF(AND(טבלה1013[[#This Row],[כמה מחזורים עד עקירה]]&lt;&gt;"",Y285=""),טבלה1013[[#This Row],[כמה מחזורים עד עקירה]],"")</f>
        <v/>
      </c>
      <c r="AA284" s="1" t="str">
        <f>IF(AND(טבלה1013[[#This Row],[הווסת פעיל?]]=1,טבלה1013[[#This Row],[וסת קבוע אחרון]]&lt;&gt;W283),טבלה1013[[#This Row],[וסת קבוע אחרון]],"")</f>
        <v/>
      </c>
      <c r="AB284" s="1" t="str">
        <f>IF(AND(טבלה1013[[#This Row],[הווסת פעיל?]]=1,X283=0,טבלה1013[[#This Row],[וסת קבוע אחרון]]=W283),טבלה1013[[#This Row],[וסת קבוע אחרון]],"")</f>
        <v/>
      </c>
      <c r="AC284" s="1" t="str">
        <f>IF(AND(טבלה1013[[#This Row],[הווסת פעיל?]]=1,X283=0,טבלה1013[[#This Row],[וסת קבוע אחרון]]&lt;&gt;W283),1,"")</f>
        <v/>
      </c>
      <c r="AD284" s="1" t="str">
        <f>IF(AND(טבלה1013[[#This Row],[הווסת פעיל?]]&lt;&gt;"",B285=1),טבלה1013[[#This Row],[CycleNumber]],"")</f>
        <v/>
      </c>
      <c r="AE284" s="1" t="str">
        <f>IF(AND(טבלה1013[[#This Row],[הווסת פעיל?]]&lt;&gt;"",X283=""),טבלה1013[[#This Row],[CycleNumber]],"")</f>
        <v/>
      </c>
      <c r="AF284" s="1" t="str">
        <f>IF(B285=1,"",IF(טבלה1013[[#This Row],[הווסת פעיל?]]=1,IF(טבלה1013[[#This Row],[וסת קבוע אחרון]]=F285,1,0),""))</f>
        <v/>
      </c>
      <c r="AG284" s="1" t="str">
        <f>IF(B285=1,"",IF(טבלה1013[[#This Row],[הווסת פעיל?]]=1,IF(OR(טבלה1013[[#This Row],[וסת קבוע אחרון]]=F285,F285=טבלה1013[[#This Row],[LengthofCycle]]),1,0),""))</f>
        <v/>
      </c>
      <c r="AH284" s="1" t="str">
        <f>IF(B285=1,"",IF(טבלה1013[[#This Row],[הווסת פעיל?]]=1,IF(OR(טבלה1013[[#This Row],[וסת קבוע אחרון]]=F285,F285=טבלה1013[[#This Row],[LengthofCycle]],AND(טבלה1013[[#This Row],[LengthofCycle]]&lt;&gt;טבלה1013[[#This Row],[וסת קבוע אחרון]],OR(F285=28,F285=29))),1,0),""))</f>
        <v/>
      </c>
      <c r="AI284" s="1" t="str">
        <f>IF(AND(טבלה1013[[#This Row],[הווסת פעיל?]]=1,B285=1),1,"")</f>
        <v/>
      </c>
      <c r="AJ284" s="4">
        <f>IF(AND(טבלה1013[[#This Row],[הווסת פעיל?]]&lt;&gt;1,B285&lt;&gt;1,B285&lt;&gt;""),IF(טבלה1013[[#This Row],[LengthofCycle]]=F285,1,0),"")</f>
        <v>1</v>
      </c>
      <c r="AK284" s="4">
        <f>IF(AND(טבלה1013[[#This Row],[הווסת פעיל?]]&lt;&gt;1,B285&lt;&gt;1,B285&lt;&gt;""),IF(OR(טבלה1013[[#This Row],[LengthofCycle]]=F285,F285=29),1,0),"")</f>
        <v>1</v>
      </c>
      <c r="AL284" s="4">
        <f>IF(AND(טבלה1013[[#This Row],[הווסת פעיל?]]&lt;&gt;1,B285&lt;&gt;1,B285&lt;&gt;""),IF(OR(טבלה1013[[#This Row],[LengthofCycle]]=F285,F285=29,F285=28),1,0),"")</f>
        <v>1</v>
      </c>
    </row>
    <row r="285" spans="1:48" x14ac:dyDescent="0.25">
      <c r="A285" s="1" t="s">
        <v>83</v>
      </c>
      <c r="B285" s="1">
        <v>4</v>
      </c>
      <c r="C285" s="1">
        <v>0</v>
      </c>
      <c r="D285" s="1">
        <v>1</v>
      </c>
      <c r="E285" s="1">
        <v>0</v>
      </c>
      <c r="F285" s="1">
        <v>26</v>
      </c>
      <c r="G285" s="1">
        <f>טבלה1013[[#This Row],[LengthofCycle]]+1</f>
        <v>27</v>
      </c>
      <c r="H285" s="1" t="str">
        <f>IF(IFERROR(LOOKUP(טבלה1013[[#This Row],[ClientID]],קביעויות[השבוע]),FALSE)=טבלה1013[[#This Row],[ClientID]],1,"")</f>
        <v/>
      </c>
      <c r="I285" s="1" t="str">
        <f>IF(AND(טבלה1013[[#This Row],[CycleNumber]]&gt;1,OR(B286="",טבלה1013[[#This Row],[CycleNumber]]&gt;B284)),IF(OR(AND(טבלה1013[[#This Row],[LengthofCycle]]=28,F284=28),AND(טבלה1013[[#This Row],[LengthofCycle]]=35,F284=35)),1,""),"")</f>
        <v/>
      </c>
      <c r="J285" s="1" t="str">
        <f>IF(AND(טבלה1013[[#This Row],[וסת השבוע]]=1,I284=1,טבלה1013[[#This Row],[CycleNumber]]&gt;B284),1,"")</f>
        <v/>
      </c>
      <c r="K285" s="1" t="str">
        <f>IF(טבלה1013[[#This Row],[CycleNumber]]=1,"",IF(טבלה1013[[#This Row],[וסת השבוע]]=1,0,IF(K284="","",IF(K284=0,IF(טבלה1013[[#This Row],[LengthofCycle]]=28,0,1),IF(K284=1,IF(טבלה1013[[#This Row],[LengthofCycle]]+F284=28*2,0,2),IF(K284=2,IF(טבלה1013[[#This Row],[LengthofCycle]]+F284+F283=28*3,0,3),""))))))</f>
        <v/>
      </c>
      <c r="L285" s="1" t="str">
        <f>IF(טבלה1013[[#This Row],[וסת השבוע]]=1,IF(טבלה1013[[#This Row],[וסת השבוע וההפלגה ביחד]]=1,L284+1,0),IF(AND(טבלה1013[[#This Row],[CycleNumber]]&gt;B284,טבלה1013[[#This Row],[CycleNumber]]&gt;1),IF(טבלה1013[[#This Row],[וסת השבוע פעיל?]]&lt;&gt;"",L284+1,""),""))</f>
        <v/>
      </c>
      <c r="M285" s="1" t="str">
        <f>IF(AND(טבלה1013[[#This Row],[וסת השבוע פעיל?]]&lt;&gt;"",טבלה1013[[#This Row],[CycleNumber]]&lt;B286,B286&lt;&gt;"",טבלה1013[[#This Row],[וסת השבוע פעיל?]]&lt;3),IF(K286=0,IF(AND(טבלה1013[[#This Row],[וסת השבוע פעיל?]]&gt;0,I286=1),0,1),0),"")</f>
        <v/>
      </c>
      <c r="N285" s="1" t="str">
        <f t="shared" si="40"/>
        <v/>
      </c>
      <c r="O285" s="1" t="str">
        <f>IF(AND(טבלה1013[[#This Row],[חיזוי - שבוע]]=1,J286=1),1,"")</f>
        <v/>
      </c>
      <c r="P285" s="1" t="str">
        <f>IF(AND(טבלה1013[[#This Row],[חיזוי טוב עם הפלגה?]]=1,טבלה1013[[#This Row],[וסת קבוע אחרון]]&lt;&gt;28,X284=1),1,"")</f>
        <v/>
      </c>
      <c r="Q285" s="1" t="str">
        <f>IF(AND(טבלה1013[[#This Row],[וסת השבוע פעיל?]]&lt;3,OR(טבלה1013[[#This Row],[CycleNumber]]&gt;B286,B286="")),1,"")</f>
        <v/>
      </c>
      <c r="R285" s="1" t="str">
        <f>IF(טבלה1013[[#This Row],[האישה קבעה וסת שבוע?]]=1,IF(טבלה1013[[#This Row],[וסת השבוע פעיל?]]&lt;3,1,0),"")</f>
        <v/>
      </c>
      <c r="S2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5" s="1">
        <f t="shared" si="35"/>
        <v>1</v>
      </c>
      <c r="U285" s="1">
        <f t="shared" si="36"/>
        <v>0</v>
      </c>
      <c r="V285" s="1" t="str">
        <f t="shared" si="37"/>
        <v/>
      </c>
      <c r="W285" s="1">
        <f>IF(טבלה1013[[#This Row],[3 הפלגות זהות]]="","",IF(טבלה1013[[#This Row],[3 הפלגות זהות]]=1,טבלה1013[[#This Row],[LengthofCycle]],W284))</f>
        <v>26</v>
      </c>
      <c r="X285" s="1">
        <f>IF(טבלה1013[[#This Row],[וסת קבוע אחרון]]="","",IF(OR(טבלה1013[[#This Row],[LengthofCycle]]=טבלה1013[[#This Row],[וסת קבוע אחרון]],F284=טבלה1013[[#This Row],[וסת קבוע אחרון]],F283=טבלה1013[[#This Row],[וסת קבוע אחרון]]),1,0))</f>
        <v>1</v>
      </c>
      <c r="Y285" s="1">
        <f>IF(OR(טבלה1013[[#This Row],[הווסת פעיל?]]=0,טבלה1013[[#This Row],[הווסת פעיל?]]=""),"",SUM(Y284,טבלה1013[[#This Row],[הווסת פעיל?]]))</f>
        <v>1</v>
      </c>
      <c r="Z285" s="1" t="str">
        <f>IF(AND(טבלה1013[[#This Row],[כמה מחזורים עד עקירה]]&lt;&gt;"",Y286=""),טבלה1013[[#This Row],[כמה מחזורים עד עקירה]],"")</f>
        <v/>
      </c>
      <c r="AA285" s="1">
        <f>IF(AND(טבלה1013[[#This Row],[הווסת פעיל?]]=1,טבלה1013[[#This Row],[וסת קבוע אחרון]]&lt;&gt;W284),טבלה1013[[#This Row],[וסת קבוע אחרון]],"")</f>
        <v>26</v>
      </c>
      <c r="AB285" s="1" t="str">
        <f>IF(AND(טבלה1013[[#This Row],[הווסת פעיל?]]=1,X284=0,טבלה1013[[#This Row],[וסת קבוע אחרון]]=W284),טבלה1013[[#This Row],[וסת קבוע אחרון]],"")</f>
        <v/>
      </c>
      <c r="AC285" s="1" t="str">
        <f>IF(AND(טבלה1013[[#This Row],[הווסת פעיל?]]=1,X284=0,טבלה1013[[#This Row],[וסת קבוע אחרון]]&lt;&gt;W284),1,"")</f>
        <v/>
      </c>
      <c r="AD285" s="1" t="str">
        <f>IF(AND(טבלה1013[[#This Row],[הווסת פעיל?]]&lt;&gt;"",B286=1),טבלה1013[[#This Row],[CycleNumber]],"")</f>
        <v/>
      </c>
      <c r="AE285" s="1">
        <f>IF(AND(טבלה1013[[#This Row],[הווסת פעיל?]]&lt;&gt;"",X284=""),טבלה1013[[#This Row],[CycleNumber]],"")</f>
        <v>4</v>
      </c>
      <c r="AF285" s="1">
        <f>IF(B286=1,"",IF(טבלה1013[[#This Row],[הווסת פעיל?]]=1,IF(טבלה1013[[#This Row],[וסת קבוע אחרון]]=F286,1,0),""))</f>
        <v>0</v>
      </c>
      <c r="AG285" s="1">
        <f>IF(B286=1,"",IF(טבלה1013[[#This Row],[הווסת פעיל?]]=1,IF(OR(טבלה1013[[#This Row],[וסת קבוע אחרון]]=F286,F286=טבלה1013[[#This Row],[LengthofCycle]]),1,0),""))</f>
        <v>0</v>
      </c>
      <c r="AH285" s="1">
        <f>IF(B286=1,"",IF(טבלה1013[[#This Row],[הווסת פעיל?]]=1,IF(OR(טבלה1013[[#This Row],[וסת קבוע אחרון]]=F286,F286=טבלה1013[[#This Row],[LengthofCycle]],AND(טבלה1013[[#This Row],[LengthofCycle]]&lt;&gt;טבלה1013[[#This Row],[וסת קבוע אחרון]],OR(F286=28,F286=29))),1,0),""))</f>
        <v>0</v>
      </c>
      <c r="AI285" s="1" t="str">
        <f>IF(AND(טבלה1013[[#This Row],[הווסת פעיל?]]=1,B286=1),1,"")</f>
        <v/>
      </c>
      <c r="AJ285" s="4" t="str">
        <f>IF(AND(טבלה1013[[#This Row],[הווסת פעיל?]]&lt;&gt;1,B286&lt;&gt;1,B286&lt;&gt;""),IF(טבלה1013[[#This Row],[LengthofCycle]]=F286,1,0),"")</f>
        <v/>
      </c>
      <c r="AK285" s="4" t="str">
        <f>IF(AND(טבלה1013[[#This Row],[הווסת פעיל?]]&lt;&gt;1,B286&lt;&gt;1,B286&lt;&gt;""),IF(OR(טבלה1013[[#This Row],[LengthofCycle]]=F286,F286=29),1,0),"")</f>
        <v/>
      </c>
      <c r="AL285" s="4" t="str">
        <f>IF(AND(טבלה1013[[#This Row],[הווסת פעיל?]]&lt;&gt;1,B286&lt;&gt;1,B286&lt;&gt;""),IF(OR(טבלה1013[[#This Row],[LengthofCycle]]=F286,F286=29,F286=28),1,0),"")</f>
        <v/>
      </c>
    </row>
    <row r="286" spans="1:48" x14ac:dyDescent="0.25">
      <c r="A286" s="1" t="s">
        <v>83</v>
      </c>
      <c r="B286" s="1">
        <v>5</v>
      </c>
      <c r="C286" s="1">
        <v>0</v>
      </c>
      <c r="D286" s="1">
        <v>1</v>
      </c>
      <c r="E286" s="1">
        <v>0</v>
      </c>
      <c r="F286" s="1">
        <v>24</v>
      </c>
      <c r="G286" s="1">
        <f>טבלה1013[[#This Row],[LengthofCycle]]+1</f>
        <v>25</v>
      </c>
      <c r="H286" s="1" t="str">
        <f>IF(IFERROR(LOOKUP(טבלה1013[[#This Row],[ClientID]],קביעויות[השבוע]),FALSE)=טבלה1013[[#This Row],[ClientID]],1,"")</f>
        <v/>
      </c>
      <c r="I286" s="1" t="str">
        <f>IF(AND(טבלה1013[[#This Row],[CycleNumber]]&gt;1,OR(B287="",טבלה1013[[#This Row],[CycleNumber]]&gt;B285)),IF(OR(AND(טבלה1013[[#This Row],[LengthofCycle]]=28,F285=28),AND(טבלה1013[[#This Row],[LengthofCycle]]=35,F285=35)),1,""),"")</f>
        <v/>
      </c>
      <c r="J286" s="1" t="str">
        <f>IF(AND(טבלה1013[[#This Row],[וסת השבוע]]=1,I285=1,טבלה1013[[#This Row],[CycleNumber]]&gt;B285),1,"")</f>
        <v/>
      </c>
      <c r="K286" s="1" t="str">
        <f>IF(טבלה1013[[#This Row],[CycleNumber]]=1,"",IF(טבלה1013[[#This Row],[וסת השבוע]]=1,0,IF(K285="","",IF(K285=0,IF(טבלה1013[[#This Row],[LengthofCycle]]=28,0,1),IF(K285=1,IF(טבלה1013[[#This Row],[LengthofCycle]]+F285=28*2,0,2),IF(K285=2,IF(טבלה1013[[#This Row],[LengthofCycle]]+F285+F284=28*3,0,3),""))))))</f>
        <v/>
      </c>
      <c r="L286" s="1" t="str">
        <f>IF(טבלה1013[[#This Row],[וסת השבוע]]=1,IF(טבלה1013[[#This Row],[וסת השבוע וההפלגה ביחד]]=1,L285+1,0),IF(AND(טבלה1013[[#This Row],[CycleNumber]]&gt;B285,טבלה1013[[#This Row],[CycleNumber]]&gt;1),IF(טבלה1013[[#This Row],[וסת השבוע פעיל?]]&lt;&gt;"",L285+1,""),""))</f>
        <v/>
      </c>
      <c r="M286" s="1" t="str">
        <f>IF(AND(טבלה1013[[#This Row],[וסת השבוע פעיל?]]&lt;&gt;"",טבלה1013[[#This Row],[CycleNumber]]&lt;B287,B287&lt;&gt;"",טבלה1013[[#This Row],[וסת השבוע פעיל?]]&lt;3),IF(K287=0,IF(AND(טבלה1013[[#This Row],[וסת השבוע פעיל?]]&gt;0,I287=1),0,1),0),"")</f>
        <v/>
      </c>
      <c r="N286" s="1" t="str">
        <f t="shared" si="40"/>
        <v/>
      </c>
      <c r="O286" s="1" t="str">
        <f>IF(AND(טבלה1013[[#This Row],[חיזוי - שבוע]]=1,J287=1),1,"")</f>
        <v/>
      </c>
      <c r="P286" s="1" t="str">
        <f>IF(AND(טבלה1013[[#This Row],[חיזוי טוב עם הפלגה?]]=1,טבלה1013[[#This Row],[וסת קבוע אחרון]]&lt;&gt;28,X285=1),1,"")</f>
        <v/>
      </c>
      <c r="Q286" s="1" t="str">
        <f>IF(AND(טבלה1013[[#This Row],[וסת השבוע פעיל?]]&lt;3,OR(טבלה1013[[#This Row],[CycleNumber]]&gt;B287,B287="")),1,"")</f>
        <v/>
      </c>
      <c r="R286" s="1" t="str">
        <f>IF(טבלה1013[[#This Row],[האישה קבעה וסת שבוע?]]=1,IF(טבלה1013[[#This Row],[וסת השבוע פעיל?]]&lt;3,1,0),"")</f>
        <v/>
      </c>
      <c r="S2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6" s="1">
        <f t="shared" si="35"/>
        <v>0</v>
      </c>
      <c r="U286" s="1">
        <f t="shared" si="36"/>
        <v>0</v>
      </c>
      <c r="V286" s="1">
        <f t="shared" si="37"/>
        <v>0</v>
      </c>
      <c r="W286" s="1">
        <f>IF(טבלה1013[[#This Row],[3 הפלגות זהות]]="","",IF(טבלה1013[[#This Row],[3 הפלגות זהות]]=1,טבלה1013[[#This Row],[LengthofCycle]],W285))</f>
        <v>26</v>
      </c>
      <c r="X286" s="1">
        <f>IF(טבלה1013[[#This Row],[וסת קבוע אחרון]]="","",IF(OR(טבלה1013[[#This Row],[LengthofCycle]]=טבלה1013[[#This Row],[וסת קבוע אחרון]],F285=טבלה1013[[#This Row],[וסת קבוע אחרון]],F284=טבלה1013[[#This Row],[וסת קבוע אחרון]]),1,0))</f>
        <v>1</v>
      </c>
      <c r="Y286" s="1">
        <f>IF(OR(טבלה1013[[#This Row],[הווסת פעיל?]]=0,טבלה1013[[#This Row],[הווסת פעיל?]]=""),"",SUM(Y285,טבלה1013[[#This Row],[הווסת פעיל?]]))</f>
        <v>2</v>
      </c>
      <c r="Z286" s="1" t="str">
        <f>IF(AND(טבלה1013[[#This Row],[כמה מחזורים עד עקירה]]&lt;&gt;"",Y287=""),טבלה1013[[#This Row],[כמה מחזורים עד עקירה]],"")</f>
        <v/>
      </c>
      <c r="AA286" s="1" t="str">
        <f>IF(AND(טבלה1013[[#This Row],[הווסת פעיל?]]=1,טבלה1013[[#This Row],[וסת קבוע אחרון]]&lt;&gt;W285),טבלה1013[[#This Row],[וסת קבוע אחרון]],"")</f>
        <v/>
      </c>
      <c r="AB286" s="1" t="str">
        <f>IF(AND(טבלה1013[[#This Row],[הווסת פעיל?]]=1,X285=0,טבלה1013[[#This Row],[וסת קבוע אחרון]]=W285),טבלה1013[[#This Row],[וסת קבוע אחרון]],"")</f>
        <v/>
      </c>
      <c r="AC286" s="1" t="str">
        <f>IF(AND(טבלה1013[[#This Row],[הווסת פעיל?]]=1,X285=0,טבלה1013[[#This Row],[וסת קבוע אחרון]]&lt;&gt;W285),1,"")</f>
        <v/>
      </c>
      <c r="AD286" s="1" t="str">
        <f>IF(AND(טבלה1013[[#This Row],[הווסת פעיל?]]&lt;&gt;"",B287=1),טבלה1013[[#This Row],[CycleNumber]],"")</f>
        <v/>
      </c>
      <c r="AE286" s="1" t="str">
        <f>IF(AND(טבלה1013[[#This Row],[הווסת פעיל?]]&lt;&gt;"",X285=""),טבלה1013[[#This Row],[CycleNumber]],"")</f>
        <v/>
      </c>
      <c r="AF286" s="1">
        <f>IF(B287=1,"",IF(טבלה1013[[#This Row],[הווסת פעיל?]]=1,IF(טבלה1013[[#This Row],[וסת קבוע אחרון]]=F287,1,0),""))</f>
        <v>0</v>
      </c>
      <c r="AG286" s="1">
        <f>IF(B287=1,"",IF(טבלה1013[[#This Row],[הווסת פעיל?]]=1,IF(OR(טבלה1013[[#This Row],[וסת קבוע אחרון]]=F287,F287=טבלה1013[[#This Row],[LengthofCycle]]),1,0),""))</f>
        <v>0</v>
      </c>
      <c r="AH286" s="1">
        <f>IF(B287=1,"",IF(טבלה1013[[#This Row],[הווסת פעיל?]]=1,IF(OR(טבלה1013[[#This Row],[וסת קבוע אחרון]]=F287,F287=טבלה1013[[#This Row],[LengthofCycle]],AND(טבלה1013[[#This Row],[LengthofCycle]]&lt;&gt;טבלה1013[[#This Row],[וסת קבוע אחרון]],OR(F287=28,F287=29))),1,0),""))</f>
        <v>0</v>
      </c>
      <c r="AI286" s="1" t="str">
        <f>IF(AND(טבלה1013[[#This Row],[הווסת פעיל?]]=1,B287=1),1,"")</f>
        <v/>
      </c>
      <c r="AJ286" s="4" t="str">
        <f>IF(AND(טבלה1013[[#This Row],[הווסת פעיל?]]&lt;&gt;1,B287&lt;&gt;1,B287&lt;&gt;""),IF(טבלה1013[[#This Row],[LengthofCycle]]=F287,1,0),"")</f>
        <v/>
      </c>
      <c r="AK286" s="4" t="str">
        <f>IF(AND(טבלה1013[[#This Row],[הווסת פעיל?]]&lt;&gt;1,B287&lt;&gt;1,B287&lt;&gt;""),IF(OR(טבלה1013[[#This Row],[LengthofCycle]]=F287,F287=29),1,0),"")</f>
        <v/>
      </c>
      <c r="AL286" s="4" t="str">
        <f>IF(AND(טבלה1013[[#This Row],[הווסת פעיל?]]&lt;&gt;1,B287&lt;&gt;1,B287&lt;&gt;""),IF(OR(טבלה1013[[#This Row],[LengthofCycle]]=F287,F287=29,F287=28),1,0),"")</f>
        <v/>
      </c>
    </row>
    <row r="287" spans="1:48" x14ac:dyDescent="0.25">
      <c r="A287" s="1" t="s">
        <v>83</v>
      </c>
      <c r="B287" s="1">
        <v>6</v>
      </c>
      <c r="C287" s="1">
        <v>0</v>
      </c>
      <c r="D287" s="1">
        <v>1</v>
      </c>
      <c r="E287" s="1">
        <v>0</v>
      </c>
      <c r="F287" s="1">
        <v>25</v>
      </c>
      <c r="G287" s="1">
        <f>טבלה1013[[#This Row],[LengthofCycle]]+1</f>
        <v>26</v>
      </c>
      <c r="H287" s="1" t="str">
        <f>IF(IFERROR(LOOKUP(טבלה1013[[#This Row],[ClientID]],קביעויות[השבוע]),FALSE)=טבלה1013[[#This Row],[ClientID]],1,"")</f>
        <v/>
      </c>
      <c r="I287" s="1" t="str">
        <f>IF(AND(טבלה1013[[#This Row],[CycleNumber]]&gt;1,OR(B288="",טבלה1013[[#This Row],[CycleNumber]]&gt;B286)),IF(OR(AND(טבלה1013[[#This Row],[LengthofCycle]]=28,F286=28),AND(טבלה1013[[#This Row],[LengthofCycle]]=35,F286=35)),1,""),"")</f>
        <v/>
      </c>
      <c r="J287" s="1" t="str">
        <f>IF(AND(טבלה1013[[#This Row],[וסת השבוע]]=1,I286=1,טבלה1013[[#This Row],[CycleNumber]]&gt;B286),1,"")</f>
        <v/>
      </c>
      <c r="K287" s="1" t="str">
        <f>IF(טבלה1013[[#This Row],[CycleNumber]]=1,"",IF(טבלה1013[[#This Row],[וסת השבוע]]=1,0,IF(K286="","",IF(K286=0,IF(טבלה1013[[#This Row],[LengthofCycle]]=28,0,1),IF(K286=1,IF(טבלה1013[[#This Row],[LengthofCycle]]+F286=28*2,0,2),IF(K286=2,IF(טבלה1013[[#This Row],[LengthofCycle]]+F286+F285=28*3,0,3),""))))))</f>
        <v/>
      </c>
      <c r="L287" s="1" t="str">
        <f>IF(טבלה1013[[#This Row],[וסת השבוע]]=1,IF(טבלה1013[[#This Row],[וסת השבוע וההפלגה ביחד]]=1,L286+1,0),IF(AND(טבלה1013[[#This Row],[CycleNumber]]&gt;B286,טבלה1013[[#This Row],[CycleNumber]]&gt;1),IF(טבלה1013[[#This Row],[וסת השבוע פעיל?]]&lt;&gt;"",L286+1,""),""))</f>
        <v/>
      </c>
      <c r="M287" s="1" t="str">
        <f>IF(AND(טבלה1013[[#This Row],[וסת השבוע פעיל?]]&lt;&gt;"",טבלה1013[[#This Row],[CycleNumber]]&lt;B288,B288&lt;&gt;"",טבלה1013[[#This Row],[וסת השבוע פעיל?]]&lt;3),IF(K288=0,IF(AND(טבלה1013[[#This Row],[וסת השבוע פעיל?]]&gt;0,I288=1),0,1),0),"")</f>
        <v/>
      </c>
      <c r="N287" s="1" t="str">
        <f t="shared" si="40"/>
        <v/>
      </c>
      <c r="O287" s="1" t="str">
        <f>IF(AND(טבלה1013[[#This Row],[חיזוי - שבוע]]=1,J288=1),1,"")</f>
        <v/>
      </c>
      <c r="P287" s="1" t="str">
        <f>IF(AND(טבלה1013[[#This Row],[חיזוי טוב עם הפלגה?]]=1,טבלה1013[[#This Row],[וסת קבוע אחרון]]&lt;&gt;28,X286=1),1,"")</f>
        <v/>
      </c>
      <c r="Q287" s="1" t="str">
        <f>IF(AND(טבלה1013[[#This Row],[וסת השבוע פעיל?]]&lt;3,OR(טבלה1013[[#This Row],[CycleNumber]]&gt;B288,B288="")),1,"")</f>
        <v/>
      </c>
      <c r="R287" s="1" t="str">
        <f>IF(טבלה1013[[#This Row],[האישה קבעה וסת שבוע?]]=1,IF(טבלה1013[[#This Row],[וסת השבוע פעיל?]]&lt;3,1,0),"")</f>
        <v/>
      </c>
      <c r="S2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7" s="1">
        <f t="shared" si="35"/>
        <v>0</v>
      </c>
      <c r="U287" s="1">
        <f t="shared" si="36"/>
        <v>0</v>
      </c>
      <c r="V287" s="1">
        <f t="shared" si="37"/>
        <v>0</v>
      </c>
      <c r="W287" s="1">
        <f>IF(טבלה1013[[#This Row],[3 הפלגות זהות]]="","",IF(טבלה1013[[#This Row],[3 הפלגות זהות]]=1,טבלה1013[[#This Row],[LengthofCycle]],W286))</f>
        <v>26</v>
      </c>
      <c r="X287" s="1">
        <f>IF(טבלה1013[[#This Row],[וסת קבוע אחרון]]="","",IF(OR(טבלה1013[[#This Row],[LengthofCycle]]=טבלה1013[[#This Row],[וסת קבוע אחרון]],F286=טבלה1013[[#This Row],[וסת קבוע אחרון]],F285=טבלה1013[[#This Row],[וסת קבוע אחרון]]),1,0))</f>
        <v>1</v>
      </c>
      <c r="Y287" s="1">
        <f>IF(OR(טבלה1013[[#This Row],[הווסת פעיל?]]=0,טבלה1013[[#This Row],[הווסת פעיל?]]=""),"",SUM(Y286,טבלה1013[[#This Row],[הווסת פעיל?]]))</f>
        <v>3</v>
      </c>
      <c r="Z287" s="1">
        <f>IF(AND(טבלה1013[[#This Row],[כמה מחזורים עד עקירה]]&lt;&gt;"",Y288=""),טבלה1013[[#This Row],[כמה מחזורים עד עקירה]],"")</f>
        <v>3</v>
      </c>
      <c r="AA287" s="1" t="str">
        <f>IF(AND(טבלה1013[[#This Row],[הווסת פעיל?]]=1,טבלה1013[[#This Row],[וסת קבוע אחרון]]&lt;&gt;W286),טבלה1013[[#This Row],[וסת קבוע אחרון]],"")</f>
        <v/>
      </c>
      <c r="AB287" s="1" t="str">
        <f>IF(AND(טבלה1013[[#This Row],[הווסת פעיל?]]=1,X286=0,טבלה1013[[#This Row],[וסת קבוע אחרון]]=W286),טבלה1013[[#This Row],[וסת קבוע אחרון]],"")</f>
        <v/>
      </c>
      <c r="AC287" s="1" t="str">
        <f>IF(AND(טבלה1013[[#This Row],[הווסת פעיל?]]=1,X286=0,טבלה1013[[#This Row],[וסת קבוע אחרון]]&lt;&gt;W286),1,"")</f>
        <v/>
      </c>
      <c r="AD287" s="1" t="str">
        <f>IF(AND(טבלה1013[[#This Row],[הווסת פעיל?]]&lt;&gt;"",B288=1),טבלה1013[[#This Row],[CycleNumber]],"")</f>
        <v/>
      </c>
      <c r="AE287" s="1" t="str">
        <f>IF(AND(טבלה1013[[#This Row],[הווסת פעיל?]]&lt;&gt;"",X286=""),טבלה1013[[#This Row],[CycleNumber]],"")</f>
        <v/>
      </c>
      <c r="AF287" s="1">
        <f>IF(B288=1,"",IF(טבלה1013[[#This Row],[הווסת פעיל?]]=1,IF(טבלה1013[[#This Row],[וסת קבוע אחרון]]=F288,1,0),""))</f>
        <v>0</v>
      </c>
      <c r="AG287" s="1">
        <f>IF(B288=1,"",IF(טבלה1013[[#This Row],[הווסת פעיל?]]=1,IF(OR(טבלה1013[[#This Row],[וסת קבוע אחרון]]=F288,F288=טבלה1013[[#This Row],[LengthofCycle]]),1,0),""))</f>
        <v>1</v>
      </c>
      <c r="AH287" s="1">
        <f>IF(B288=1,"",IF(טבלה1013[[#This Row],[הווסת פעיל?]]=1,IF(OR(טבלה1013[[#This Row],[וסת קבוע אחרון]]=F288,F288=טבלה1013[[#This Row],[LengthofCycle]],AND(טבלה1013[[#This Row],[LengthofCycle]]&lt;&gt;טבלה1013[[#This Row],[וסת קבוע אחרון]],OR(F288=28,F288=29))),1,0),""))</f>
        <v>1</v>
      </c>
      <c r="AI287" s="1" t="str">
        <f>IF(AND(טבלה1013[[#This Row],[הווסת פעיל?]]=1,B288=1),1,"")</f>
        <v/>
      </c>
      <c r="AJ287" s="4" t="str">
        <f>IF(AND(טבלה1013[[#This Row],[הווסת פעיל?]]&lt;&gt;1,B288&lt;&gt;1,B288&lt;&gt;""),IF(טבלה1013[[#This Row],[LengthofCycle]]=F288,1,0),"")</f>
        <v/>
      </c>
      <c r="AK287" s="4" t="str">
        <f>IF(AND(טבלה1013[[#This Row],[הווסת פעיל?]]&lt;&gt;1,B288&lt;&gt;1,B288&lt;&gt;""),IF(OR(טבלה1013[[#This Row],[LengthofCycle]]=F288,F288=29),1,0),"")</f>
        <v/>
      </c>
      <c r="AL287" s="4" t="str">
        <f>IF(AND(טבלה1013[[#This Row],[הווסת פעיל?]]&lt;&gt;1,B288&lt;&gt;1,B288&lt;&gt;""),IF(OR(טבלה1013[[#This Row],[LengthofCycle]]=F288,F288=29,F288=28),1,0),"")</f>
        <v/>
      </c>
    </row>
    <row r="288" spans="1:48" x14ac:dyDescent="0.25">
      <c r="A288" s="1" t="s">
        <v>83</v>
      </c>
      <c r="B288" s="1">
        <v>7</v>
      </c>
      <c r="C288" s="1">
        <v>0</v>
      </c>
      <c r="D288" s="1">
        <v>1</v>
      </c>
      <c r="E288" s="1">
        <v>0</v>
      </c>
      <c r="F288" s="1">
        <v>25</v>
      </c>
      <c r="G288" s="1">
        <f>טבלה1013[[#This Row],[LengthofCycle]]+1</f>
        <v>26</v>
      </c>
      <c r="H288" s="1" t="str">
        <f>IF(IFERROR(LOOKUP(טבלה1013[[#This Row],[ClientID]],קביעויות[השבוע]),FALSE)=טבלה1013[[#This Row],[ClientID]],1,"")</f>
        <v/>
      </c>
      <c r="I288" s="1" t="str">
        <f>IF(AND(טבלה1013[[#This Row],[CycleNumber]]&gt;1,OR(B289="",טבלה1013[[#This Row],[CycleNumber]]&gt;B287)),IF(OR(AND(טבלה1013[[#This Row],[LengthofCycle]]=28,F287=28),AND(טבלה1013[[#This Row],[LengthofCycle]]=35,F287=35)),1,""),"")</f>
        <v/>
      </c>
      <c r="J288" s="1" t="str">
        <f>IF(AND(טבלה1013[[#This Row],[וסת השבוע]]=1,I287=1,טבלה1013[[#This Row],[CycleNumber]]&gt;B287),1,"")</f>
        <v/>
      </c>
      <c r="K288" s="1" t="str">
        <f>IF(טבלה1013[[#This Row],[CycleNumber]]=1,"",IF(טבלה1013[[#This Row],[וסת השבוע]]=1,0,IF(K287="","",IF(K287=0,IF(טבלה1013[[#This Row],[LengthofCycle]]=28,0,1),IF(K287=1,IF(טבלה1013[[#This Row],[LengthofCycle]]+F287=28*2,0,2),IF(K287=2,IF(טבלה1013[[#This Row],[LengthofCycle]]+F287+F286=28*3,0,3),""))))))</f>
        <v/>
      </c>
      <c r="L288" s="1" t="str">
        <f>IF(טבלה1013[[#This Row],[וסת השבוע]]=1,IF(טבלה1013[[#This Row],[וסת השבוע וההפלגה ביחד]]=1,L287+1,0),IF(AND(טבלה1013[[#This Row],[CycleNumber]]&gt;B287,טבלה1013[[#This Row],[CycleNumber]]&gt;1),IF(טבלה1013[[#This Row],[וסת השבוע פעיל?]]&lt;&gt;"",L287+1,""),""))</f>
        <v/>
      </c>
      <c r="M288" s="1" t="str">
        <f>IF(AND(טבלה1013[[#This Row],[וסת השבוע פעיל?]]&lt;&gt;"",טבלה1013[[#This Row],[CycleNumber]]&lt;B289,B289&lt;&gt;"",טבלה1013[[#This Row],[וסת השבוע פעיל?]]&lt;3),IF(K289=0,IF(AND(טבלה1013[[#This Row],[וסת השבוע פעיל?]]&gt;0,I289=1),0,1),0),"")</f>
        <v/>
      </c>
      <c r="N288" s="1" t="str">
        <f t="shared" si="40"/>
        <v/>
      </c>
      <c r="O288" s="1" t="str">
        <f>IF(AND(טבלה1013[[#This Row],[חיזוי - שבוע]]=1,J289=1),1,"")</f>
        <v/>
      </c>
      <c r="P288" s="1" t="str">
        <f>IF(AND(טבלה1013[[#This Row],[חיזוי טוב עם הפלגה?]]=1,טבלה1013[[#This Row],[וסת קבוע אחרון]]&lt;&gt;28,X287=1),1,"")</f>
        <v/>
      </c>
      <c r="Q288" s="1" t="str">
        <f>IF(AND(טבלה1013[[#This Row],[וסת השבוע פעיל?]]&lt;3,OR(טבלה1013[[#This Row],[CycleNumber]]&gt;B289,B289="")),1,"")</f>
        <v/>
      </c>
      <c r="R288" s="1" t="str">
        <f>IF(טבלה1013[[#This Row],[האישה קבעה וסת שבוע?]]=1,IF(טבלה1013[[#This Row],[וסת השבוע פעיל?]]&lt;3,1,0),"")</f>
        <v/>
      </c>
      <c r="S2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8" s="1">
        <f t="shared" si="35"/>
        <v>0</v>
      </c>
      <c r="U288" s="1">
        <f t="shared" si="36"/>
        <v>0</v>
      </c>
      <c r="V288" s="1">
        <f t="shared" si="37"/>
        <v>0</v>
      </c>
      <c r="W288" s="1">
        <f>IF(טבלה1013[[#This Row],[3 הפלגות זהות]]="","",IF(טבלה1013[[#This Row],[3 הפלגות זהות]]=1,טבלה1013[[#This Row],[LengthofCycle]],W287))</f>
        <v>26</v>
      </c>
      <c r="X288" s="1">
        <f>IF(טבלה1013[[#This Row],[וסת קבוע אחרון]]="","",IF(OR(טבלה1013[[#This Row],[LengthofCycle]]=טבלה1013[[#This Row],[וסת קבוע אחרון]],F287=טבלה1013[[#This Row],[וסת קבוע אחרון]],F286=טבלה1013[[#This Row],[וסת קבוע אחרון]]),1,0))</f>
        <v>0</v>
      </c>
      <c r="Y288" s="1" t="str">
        <f>IF(OR(טבלה1013[[#This Row],[הווסת פעיל?]]=0,טבלה1013[[#This Row],[הווסת פעיל?]]=""),"",SUM(Y287,טבלה1013[[#This Row],[הווסת פעיל?]]))</f>
        <v/>
      </c>
      <c r="Z288" s="1" t="str">
        <f>IF(AND(טבלה1013[[#This Row],[כמה מחזורים עד עקירה]]&lt;&gt;"",Y289=""),טבלה1013[[#This Row],[כמה מחזורים עד עקירה]],"")</f>
        <v/>
      </c>
      <c r="AA288" s="1" t="str">
        <f>IF(AND(טבלה1013[[#This Row],[הווסת פעיל?]]=1,טבלה1013[[#This Row],[וסת קבוע אחרון]]&lt;&gt;W287),טבלה1013[[#This Row],[וסת קבוע אחרון]],"")</f>
        <v/>
      </c>
      <c r="AB288" s="1" t="str">
        <f>IF(AND(טבלה1013[[#This Row],[הווסת פעיל?]]=1,X287=0,טבלה1013[[#This Row],[וסת קבוע אחרון]]=W287),טבלה1013[[#This Row],[וסת קבוע אחרון]],"")</f>
        <v/>
      </c>
      <c r="AC288" s="1" t="str">
        <f>IF(AND(טבלה1013[[#This Row],[הווסת פעיל?]]=1,X287=0,טבלה1013[[#This Row],[וסת קבוע אחרון]]&lt;&gt;W287),1,"")</f>
        <v/>
      </c>
      <c r="AD288" s="1" t="str">
        <f>IF(AND(טבלה1013[[#This Row],[הווסת פעיל?]]&lt;&gt;"",B289=1),טבלה1013[[#This Row],[CycleNumber]],"")</f>
        <v/>
      </c>
      <c r="AE288" s="1" t="str">
        <f>IF(AND(טבלה1013[[#This Row],[הווסת פעיל?]]&lt;&gt;"",X287=""),טבלה1013[[#This Row],[CycleNumber]],"")</f>
        <v/>
      </c>
      <c r="AF288" s="1" t="str">
        <f>IF(B289=1,"",IF(טבלה1013[[#This Row],[הווסת פעיל?]]=1,IF(טבלה1013[[#This Row],[וסת קבוע אחרון]]=F289,1,0),""))</f>
        <v/>
      </c>
      <c r="AG288" s="1" t="str">
        <f>IF(B289=1,"",IF(טבלה1013[[#This Row],[הווסת פעיל?]]=1,IF(OR(טבלה1013[[#This Row],[וסת קבוע אחרון]]=F289,F289=טבלה1013[[#This Row],[LengthofCycle]]),1,0),""))</f>
        <v/>
      </c>
      <c r="AH288" s="1" t="str">
        <f>IF(B289=1,"",IF(טבלה1013[[#This Row],[הווסת פעיל?]]=1,IF(OR(טבלה1013[[#This Row],[וסת קבוע אחרון]]=F289,F289=טבלה1013[[#This Row],[LengthofCycle]],AND(טבלה1013[[#This Row],[LengthofCycle]]&lt;&gt;טבלה1013[[#This Row],[וסת קבוע אחרון]],OR(F289=28,F289=29))),1,0),""))</f>
        <v/>
      </c>
      <c r="AI288" s="1" t="str">
        <f>IF(AND(טבלה1013[[#This Row],[הווסת פעיל?]]=1,B289=1),1,"")</f>
        <v/>
      </c>
      <c r="AJ288" s="4">
        <f>IF(AND(טבלה1013[[#This Row],[הווסת פעיל?]]&lt;&gt;1,B289&lt;&gt;1,B289&lt;&gt;""),IF(טבלה1013[[#This Row],[LengthofCycle]]=F289,1,0),"")</f>
        <v>1</v>
      </c>
      <c r="AK288" s="4">
        <f>IF(AND(טבלה1013[[#This Row],[הווסת פעיל?]]&lt;&gt;1,B289&lt;&gt;1,B289&lt;&gt;""),IF(OR(טבלה1013[[#This Row],[LengthofCycle]]=F289,F289=29),1,0),"")</f>
        <v>1</v>
      </c>
      <c r="AL288" s="4">
        <f>IF(AND(טבלה1013[[#This Row],[הווסת פעיל?]]&lt;&gt;1,B289&lt;&gt;1,B289&lt;&gt;""),IF(OR(טבלה1013[[#This Row],[LengthofCycle]]=F289,F289=29,F289=28),1,0),"")</f>
        <v>1</v>
      </c>
    </row>
    <row r="289" spans="1:38" x14ac:dyDescent="0.25">
      <c r="A289" s="1" t="s">
        <v>83</v>
      </c>
      <c r="B289" s="1">
        <v>8</v>
      </c>
      <c r="C289" s="1">
        <v>0</v>
      </c>
      <c r="D289" s="1">
        <v>1</v>
      </c>
      <c r="E289" s="1">
        <v>0</v>
      </c>
      <c r="F289" s="1">
        <v>25</v>
      </c>
      <c r="G289" s="1">
        <f>טבלה1013[[#This Row],[LengthofCycle]]+1</f>
        <v>26</v>
      </c>
      <c r="H289" s="1" t="str">
        <f>IF(IFERROR(LOOKUP(טבלה1013[[#This Row],[ClientID]],קביעויות[השבוע]),FALSE)=טבלה1013[[#This Row],[ClientID]],1,"")</f>
        <v/>
      </c>
      <c r="I289" s="1" t="str">
        <f>IF(AND(טבלה1013[[#This Row],[CycleNumber]]&gt;1,OR(B290="",טבלה1013[[#This Row],[CycleNumber]]&gt;B288)),IF(OR(AND(טבלה1013[[#This Row],[LengthofCycle]]=28,F288=28),AND(טבלה1013[[#This Row],[LengthofCycle]]=35,F288=35)),1,""),"")</f>
        <v/>
      </c>
      <c r="J289" s="1" t="str">
        <f>IF(AND(טבלה1013[[#This Row],[וסת השבוע]]=1,I288=1,טבלה1013[[#This Row],[CycleNumber]]&gt;B288),1,"")</f>
        <v/>
      </c>
      <c r="K289" s="1" t="str">
        <f>IF(טבלה1013[[#This Row],[CycleNumber]]=1,"",IF(טבלה1013[[#This Row],[וסת השבוע]]=1,0,IF(K288="","",IF(K288=0,IF(טבלה1013[[#This Row],[LengthofCycle]]=28,0,1),IF(K288=1,IF(טבלה1013[[#This Row],[LengthofCycle]]+F288=28*2,0,2),IF(K288=2,IF(טבלה1013[[#This Row],[LengthofCycle]]+F288+F287=28*3,0,3),""))))))</f>
        <v/>
      </c>
      <c r="L289" s="1" t="str">
        <f>IF(טבלה1013[[#This Row],[וסת השבוע]]=1,IF(טבלה1013[[#This Row],[וסת השבוע וההפלגה ביחד]]=1,L288+1,0),IF(AND(טבלה1013[[#This Row],[CycleNumber]]&gt;B288,טבלה1013[[#This Row],[CycleNumber]]&gt;1),IF(טבלה1013[[#This Row],[וסת השבוע פעיל?]]&lt;&gt;"",L288+1,""),""))</f>
        <v/>
      </c>
      <c r="M289" s="1" t="str">
        <f>IF(AND(טבלה1013[[#This Row],[וסת השבוע פעיל?]]&lt;&gt;"",טבלה1013[[#This Row],[CycleNumber]]&lt;B290,B290&lt;&gt;"",טבלה1013[[#This Row],[וסת השבוע פעיל?]]&lt;3),IF(K290=0,IF(AND(טבלה1013[[#This Row],[וסת השבוע פעיל?]]&gt;0,I290=1),0,1),0),"")</f>
        <v/>
      </c>
      <c r="N289" s="1" t="str">
        <f t="shared" si="40"/>
        <v/>
      </c>
      <c r="O289" s="1" t="str">
        <f>IF(AND(טבלה1013[[#This Row],[חיזוי - שבוע]]=1,J290=1),1,"")</f>
        <v/>
      </c>
      <c r="P289" s="1" t="str">
        <f>IF(AND(טבלה1013[[#This Row],[חיזוי טוב עם הפלגה?]]=1,טבלה1013[[#This Row],[וסת קבוע אחרון]]&lt;&gt;28,X288=1),1,"")</f>
        <v/>
      </c>
      <c r="Q289" s="1" t="str">
        <f>IF(AND(טבלה1013[[#This Row],[וסת השבוע פעיל?]]&lt;3,OR(טבלה1013[[#This Row],[CycleNumber]]&gt;B290,B290="")),1,"")</f>
        <v/>
      </c>
      <c r="R289" s="1" t="str">
        <f>IF(טבלה1013[[#This Row],[האישה קבעה וסת שבוע?]]=1,IF(טבלה1013[[#This Row],[וסת השבוע פעיל?]]&lt;3,1,0),"")</f>
        <v/>
      </c>
      <c r="S2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89" s="1">
        <f t="shared" si="35"/>
        <v>1</v>
      </c>
      <c r="U289" s="1">
        <f t="shared" si="36"/>
        <v>0</v>
      </c>
      <c r="V289" s="1">
        <f t="shared" si="37"/>
        <v>0</v>
      </c>
      <c r="W289" s="1">
        <f>IF(טבלה1013[[#This Row],[3 הפלגות זהות]]="","",IF(טבלה1013[[#This Row],[3 הפלגות זהות]]=1,טבלה1013[[#This Row],[LengthofCycle]],W288))</f>
        <v>25</v>
      </c>
      <c r="X289" s="1">
        <f>IF(טבלה1013[[#This Row],[וסת קבוע אחרון]]="","",IF(OR(טבלה1013[[#This Row],[LengthofCycle]]=טבלה1013[[#This Row],[וסת קבוע אחרון]],F288=טבלה1013[[#This Row],[וסת קבוע אחרון]],F287=טבלה1013[[#This Row],[וסת קבוע אחרון]]),1,0))</f>
        <v>1</v>
      </c>
      <c r="Y289" s="1">
        <f>IF(OR(טבלה1013[[#This Row],[הווסת פעיל?]]=0,טבלה1013[[#This Row],[הווסת פעיל?]]=""),"",SUM(Y288,טבלה1013[[#This Row],[הווסת פעיל?]]))</f>
        <v>1</v>
      </c>
      <c r="Z289" s="1" t="str">
        <f>IF(AND(טבלה1013[[#This Row],[כמה מחזורים עד עקירה]]&lt;&gt;"",Y290=""),טבלה1013[[#This Row],[כמה מחזורים עד עקירה]],"")</f>
        <v/>
      </c>
      <c r="AA289" s="1">
        <f>IF(AND(טבלה1013[[#This Row],[הווסת פעיל?]]=1,טבלה1013[[#This Row],[וסת קבוע אחרון]]&lt;&gt;W288),טבלה1013[[#This Row],[וסת קבוע אחרון]],"")</f>
        <v>25</v>
      </c>
      <c r="AB289" s="1" t="str">
        <f>IF(AND(טבלה1013[[#This Row],[הווסת פעיל?]]=1,X288=0,טבלה1013[[#This Row],[וסת קבוע אחרון]]=W288),טבלה1013[[#This Row],[וסת קבוע אחרון]],"")</f>
        <v/>
      </c>
      <c r="AC289" s="1">
        <f>IF(AND(טבלה1013[[#This Row],[הווסת פעיל?]]=1,X288=0,טבלה1013[[#This Row],[וסת קבוע אחרון]]&lt;&gt;W288),1,"")</f>
        <v>1</v>
      </c>
      <c r="AD289" s="1" t="str">
        <f>IF(AND(טבלה1013[[#This Row],[הווסת פעיל?]]&lt;&gt;"",B290=1),טבלה1013[[#This Row],[CycleNumber]],"")</f>
        <v/>
      </c>
      <c r="AE289" s="1" t="str">
        <f>IF(AND(טבלה1013[[#This Row],[הווסת פעיל?]]&lt;&gt;"",X288=""),טבלה1013[[#This Row],[CycleNumber]],"")</f>
        <v/>
      </c>
      <c r="AF289" s="1">
        <f>IF(B290=1,"",IF(טבלה1013[[#This Row],[הווסת פעיל?]]=1,IF(טבלה1013[[#This Row],[וסת קבוע אחרון]]=F290,1,0),""))</f>
        <v>1</v>
      </c>
      <c r="AG289" s="1">
        <f>IF(B290=1,"",IF(טבלה1013[[#This Row],[הווסת פעיל?]]=1,IF(OR(טבלה1013[[#This Row],[וסת קבוע אחרון]]=F290,F290=טבלה1013[[#This Row],[LengthofCycle]]),1,0),""))</f>
        <v>1</v>
      </c>
      <c r="AH289" s="1">
        <f>IF(B290=1,"",IF(טבלה1013[[#This Row],[הווסת פעיל?]]=1,IF(OR(טבלה1013[[#This Row],[וסת קבוע אחרון]]=F290,F290=טבלה1013[[#This Row],[LengthofCycle]],AND(טבלה1013[[#This Row],[LengthofCycle]]&lt;&gt;טבלה1013[[#This Row],[וסת קבוע אחרון]],OR(F290=28,F290=29))),1,0),""))</f>
        <v>1</v>
      </c>
      <c r="AI289" s="1" t="str">
        <f>IF(AND(טבלה1013[[#This Row],[הווסת פעיל?]]=1,B290=1),1,"")</f>
        <v/>
      </c>
      <c r="AJ289" s="4" t="str">
        <f>IF(AND(טבלה1013[[#This Row],[הווסת פעיל?]]&lt;&gt;1,B290&lt;&gt;1,B290&lt;&gt;""),IF(טבלה1013[[#This Row],[LengthofCycle]]=F290,1,0),"")</f>
        <v/>
      </c>
      <c r="AK289" s="4" t="str">
        <f>IF(AND(טבלה1013[[#This Row],[הווסת פעיל?]]&lt;&gt;1,B290&lt;&gt;1,B290&lt;&gt;""),IF(OR(טבלה1013[[#This Row],[LengthofCycle]]=F290,F290=29),1,0),"")</f>
        <v/>
      </c>
      <c r="AL289" s="4" t="str">
        <f>IF(AND(טבלה1013[[#This Row],[הווסת פעיל?]]&lt;&gt;1,B290&lt;&gt;1,B290&lt;&gt;""),IF(OR(טבלה1013[[#This Row],[LengthofCycle]]=F290,F290=29,F290=28),1,0),"")</f>
        <v/>
      </c>
    </row>
    <row r="290" spans="1:38" x14ac:dyDescent="0.25">
      <c r="A290" s="1" t="s">
        <v>83</v>
      </c>
      <c r="B290" s="1">
        <v>9</v>
      </c>
      <c r="C290" s="1">
        <v>0</v>
      </c>
      <c r="D290" s="1">
        <v>1</v>
      </c>
      <c r="E290" s="1">
        <v>0</v>
      </c>
      <c r="F290" s="1">
        <v>25</v>
      </c>
      <c r="G290" s="1">
        <f>טבלה1013[[#This Row],[LengthofCycle]]+1</f>
        <v>26</v>
      </c>
      <c r="H290" s="1" t="str">
        <f>IF(IFERROR(LOOKUP(טבלה1013[[#This Row],[ClientID]],קביעויות[השבוע]),FALSE)=טבלה1013[[#This Row],[ClientID]],1,"")</f>
        <v/>
      </c>
      <c r="I290" s="1" t="str">
        <f>IF(AND(טבלה1013[[#This Row],[CycleNumber]]&gt;1,OR(B291="",טבלה1013[[#This Row],[CycleNumber]]&gt;B289)),IF(OR(AND(טבלה1013[[#This Row],[LengthofCycle]]=28,F289=28),AND(טבלה1013[[#This Row],[LengthofCycle]]=35,F289=35)),1,""),"")</f>
        <v/>
      </c>
      <c r="J290" s="1" t="str">
        <f>IF(AND(טבלה1013[[#This Row],[וסת השבוע]]=1,I289=1,טבלה1013[[#This Row],[CycleNumber]]&gt;B289),1,"")</f>
        <v/>
      </c>
      <c r="K290" s="1" t="str">
        <f>IF(טבלה1013[[#This Row],[CycleNumber]]=1,"",IF(טבלה1013[[#This Row],[וסת השבוע]]=1,0,IF(K289="","",IF(K289=0,IF(טבלה1013[[#This Row],[LengthofCycle]]=28,0,1),IF(K289=1,IF(טבלה1013[[#This Row],[LengthofCycle]]+F289=28*2,0,2),IF(K289=2,IF(טבלה1013[[#This Row],[LengthofCycle]]+F289+F288=28*3,0,3),""))))))</f>
        <v/>
      </c>
      <c r="L290" s="1" t="str">
        <f>IF(טבלה1013[[#This Row],[וסת השבוע]]=1,IF(טבלה1013[[#This Row],[וסת השבוע וההפלגה ביחד]]=1,L289+1,0),IF(AND(טבלה1013[[#This Row],[CycleNumber]]&gt;B289,טבלה1013[[#This Row],[CycleNumber]]&gt;1),IF(טבלה1013[[#This Row],[וסת השבוע פעיל?]]&lt;&gt;"",L289+1,""),""))</f>
        <v/>
      </c>
      <c r="M290" s="1" t="str">
        <f>IF(AND(טבלה1013[[#This Row],[וסת השבוע פעיל?]]&lt;&gt;"",טבלה1013[[#This Row],[CycleNumber]]&lt;B291,B291&lt;&gt;"",טבלה1013[[#This Row],[וסת השבוע פעיל?]]&lt;3),IF(K291=0,IF(AND(טבלה1013[[#This Row],[וסת השבוע פעיל?]]&gt;0,I291=1),0,1),0),"")</f>
        <v/>
      </c>
      <c r="N290" s="1" t="str">
        <f t="shared" si="40"/>
        <v/>
      </c>
      <c r="O290" s="1" t="str">
        <f>IF(AND(טבלה1013[[#This Row],[חיזוי - שבוע]]=1,J291=1),1,"")</f>
        <v/>
      </c>
      <c r="P290" s="1" t="str">
        <f>IF(AND(טבלה1013[[#This Row],[חיזוי טוב עם הפלגה?]]=1,טבלה1013[[#This Row],[וסת קבוע אחרון]]&lt;&gt;28,X289=1),1,"")</f>
        <v/>
      </c>
      <c r="Q290" s="1" t="str">
        <f>IF(AND(טבלה1013[[#This Row],[וסת השבוע פעיל?]]&lt;3,OR(טבלה1013[[#This Row],[CycleNumber]]&gt;B291,B291="")),1,"")</f>
        <v/>
      </c>
      <c r="R290" s="1" t="str">
        <f>IF(טבלה1013[[#This Row],[האישה קבעה וסת שבוע?]]=1,IF(טבלה1013[[#This Row],[וסת השבוע פעיל?]]&lt;3,1,0),"")</f>
        <v/>
      </c>
      <c r="S2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0" s="1">
        <f t="shared" si="35"/>
        <v>1</v>
      </c>
      <c r="U290" s="1">
        <f t="shared" si="36"/>
        <v>1</v>
      </c>
      <c r="V290" s="1">
        <f t="shared" si="37"/>
        <v>0</v>
      </c>
      <c r="W290" s="1">
        <f>IF(טבלה1013[[#This Row],[3 הפלגות זהות]]="","",IF(טבלה1013[[#This Row],[3 הפלגות זהות]]=1,טבלה1013[[#This Row],[LengthofCycle]],W289))</f>
        <v>25</v>
      </c>
      <c r="X290" s="1">
        <f>IF(טבלה1013[[#This Row],[וסת קבוע אחרון]]="","",IF(OR(טבלה1013[[#This Row],[LengthofCycle]]=טבלה1013[[#This Row],[וסת קבוע אחרון]],F289=טבלה1013[[#This Row],[וסת קבוע אחרון]],F288=טבלה1013[[#This Row],[וסת קבוע אחרון]]),1,0))</f>
        <v>1</v>
      </c>
      <c r="Y290" s="1">
        <f>IF(OR(טבלה1013[[#This Row],[הווסת פעיל?]]=0,טבלה1013[[#This Row],[הווסת פעיל?]]=""),"",SUM(Y289,טבלה1013[[#This Row],[הווסת פעיל?]]))</f>
        <v>2</v>
      </c>
      <c r="Z290" s="1" t="str">
        <f>IF(AND(טבלה1013[[#This Row],[כמה מחזורים עד עקירה]]&lt;&gt;"",Y291=""),טבלה1013[[#This Row],[כמה מחזורים עד עקירה]],"")</f>
        <v/>
      </c>
      <c r="AA290" s="1" t="str">
        <f>IF(AND(טבלה1013[[#This Row],[הווסת פעיל?]]=1,טבלה1013[[#This Row],[וסת קבוע אחרון]]&lt;&gt;W289),טבלה1013[[#This Row],[וסת קבוע אחרון]],"")</f>
        <v/>
      </c>
      <c r="AB290" s="1" t="str">
        <f>IF(AND(טבלה1013[[#This Row],[הווסת פעיל?]]=1,X289=0,טבלה1013[[#This Row],[וסת קבוע אחרון]]=W289),טבלה1013[[#This Row],[וסת קבוע אחרון]],"")</f>
        <v/>
      </c>
      <c r="AC290" s="1" t="str">
        <f>IF(AND(טבלה1013[[#This Row],[הווסת פעיל?]]=1,X289=0,טבלה1013[[#This Row],[וסת קבוע אחרון]]&lt;&gt;W289),1,"")</f>
        <v/>
      </c>
      <c r="AD290" s="1" t="str">
        <f>IF(AND(טבלה1013[[#This Row],[הווסת פעיל?]]&lt;&gt;"",B291=1),טבלה1013[[#This Row],[CycleNumber]],"")</f>
        <v/>
      </c>
      <c r="AE290" s="1" t="str">
        <f>IF(AND(טבלה1013[[#This Row],[הווסת פעיל?]]&lt;&gt;"",X289=""),טבלה1013[[#This Row],[CycleNumber]],"")</f>
        <v/>
      </c>
      <c r="AF290" s="1">
        <f>IF(B291=1,"",IF(טבלה1013[[#This Row],[הווסת פעיל?]]=1,IF(טבלה1013[[#This Row],[וסת קבוע אחרון]]=F291,1,0),""))</f>
        <v>1</v>
      </c>
      <c r="AG290" s="1">
        <f>IF(B291=1,"",IF(טבלה1013[[#This Row],[הווסת פעיל?]]=1,IF(OR(טבלה1013[[#This Row],[וסת קבוע אחרון]]=F291,F291=טבלה1013[[#This Row],[LengthofCycle]]),1,0),""))</f>
        <v>1</v>
      </c>
      <c r="AH290" s="1">
        <f>IF(B291=1,"",IF(טבלה1013[[#This Row],[הווסת פעיל?]]=1,IF(OR(טבלה1013[[#This Row],[וסת קבוע אחרון]]=F291,F291=טבלה1013[[#This Row],[LengthofCycle]],AND(טבלה1013[[#This Row],[LengthofCycle]]&lt;&gt;טבלה1013[[#This Row],[וסת קבוע אחרון]],OR(F291=28,F291=29))),1,0),""))</f>
        <v>1</v>
      </c>
      <c r="AI290" s="1" t="str">
        <f>IF(AND(טבלה1013[[#This Row],[הווסת פעיל?]]=1,B291=1),1,"")</f>
        <v/>
      </c>
      <c r="AJ290" s="4" t="str">
        <f>IF(AND(טבלה1013[[#This Row],[הווסת פעיל?]]&lt;&gt;1,B291&lt;&gt;1,B291&lt;&gt;""),IF(טבלה1013[[#This Row],[LengthofCycle]]=F291,1,0),"")</f>
        <v/>
      </c>
      <c r="AK290" s="4" t="str">
        <f>IF(AND(טבלה1013[[#This Row],[הווסת פעיל?]]&lt;&gt;1,B291&lt;&gt;1,B291&lt;&gt;""),IF(OR(טבלה1013[[#This Row],[LengthofCycle]]=F291,F291=29),1,0),"")</f>
        <v/>
      </c>
      <c r="AL290" s="4" t="str">
        <f>IF(AND(טבלה1013[[#This Row],[הווסת פעיל?]]&lt;&gt;1,B291&lt;&gt;1,B291&lt;&gt;""),IF(OR(טבלה1013[[#This Row],[LengthofCycle]]=F291,F291=29,F291=28),1,0),"")</f>
        <v/>
      </c>
    </row>
    <row r="291" spans="1:38" x14ac:dyDescent="0.25">
      <c r="A291" s="12" t="s">
        <v>83</v>
      </c>
      <c r="B291" s="12">
        <v>10</v>
      </c>
      <c r="C291" s="12">
        <v>0</v>
      </c>
      <c r="D291" s="12">
        <v>1</v>
      </c>
      <c r="E291" s="12">
        <v>0</v>
      </c>
      <c r="F291" s="12">
        <v>25</v>
      </c>
      <c r="G291" s="12">
        <f>טבלה1013[[#This Row],[LengthofCycle]]+1</f>
        <v>26</v>
      </c>
      <c r="H291" s="12" t="str">
        <f>IF(IFERROR(LOOKUP(טבלה1013[[#This Row],[ClientID]],קביעויות[השבוע]),FALSE)=טבלה1013[[#This Row],[ClientID]],1,"")</f>
        <v/>
      </c>
      <c r="I291" s="1" t="str">
        <f>IF(AND(טבלה1013[[#This Row],[CycleNumber]]&gt;1,OR(B292="",טבלה1013[[#This Row],[CycleNumber]]&gt;B290)),IF(OR(AND(טבלה1013[[#This Row],[LengthofCycle]]=28,F290=28),AND(טבלה1013[[#This Row],[LengthofCycle]]=35,F290=35)),1,""),"")</f>
        <v/>
      </c>
      <c r="J291" s="1" t="str">
        <f>IF(AND(טבלה1013[[#This Row],[וסת השבוע]]=1,I290=1,טבלה1013[[#This Row],[CycleNumber]]&gt;B290),1,"")</f>
        <v/>
      </c>
      <c r="K291" s="1" t="str">
        <f>IF(טבלה1013[[#This Row],[CycleNumber]]=1,"",IF(טבלה1013[[#This Row],[וסת השבוע]]=1,0,IF(K290="","",IF(K290=0,IF(טבלה1013[[#This Row],[LengthofCycle]]=28,0,1),IF(K290=1,IF(טבלה1013[[#This Row],[LengthofCycle]]+F290=28*2,0,2),IF(K290=2,IF(טבלה1013[[#This Row],[LengthofCycle]]+F290+F289=28*3,0,3),""))))))</f>
        <v/>
      </c>
      <c r="L291" s="1" t="str">
        <f>IF(טבלה1013[[#This Row],[וסת השבוע]]=1,IF(טבלה1013[[#This Row],[וסת השבוע וההפלגה ביחד]]=1,L290+1,0),IF(AND(טבלה1013[[#This Row],[CycleNumber]]&gt;B290,טבלה1013[[#This Row],[CycleNumber]]&gt;1),IF(טבלה1013[[#This Row],[וסת השבוע פעיל?]]&lt;&gt;"",L290+1,""),""))</f>
        <v/>
      </c>
      <c r="M291" s="1" t="str">
        <f>IF(AND(טבלה1013[[#This Row],[וסת השבוע פעיל?]]&lt;&gt;"",טבלה1013[[#This Row],[CycleNumber]]&lt;B292,B292&lt;&gt;"",טבלה1013[[#This Row],[וסת השבוע פעיל?]]&lt;3),IF(K292=0,IF(AND(טבלה1013[[#This Row],[וסת השבוע פעיל?]]&gt;0,I292=1),0,1),0),"")</f>
        <v/>
      </c>
      <c r="N291" s="1" t="str">
        <f t="shared" si="40"/>
        <v/>
      </c>
      <c r="O291" s="1" t="str">
        <f>IF(AND(טבלה1013[[#This Row],[חיזוי - שבוע]]=1,J292=1),1,"")</f>
        <v/>
      </c>
      <c r="P291" s="1" t="str">
        <f>IF(AND(טבלה1013[[#This Row],[חיזוי טוב עם הפלגה?]]=1,טבלה1013[[#This Row],[וסת קבוע אחרון]]&lt;&gt;28,X290=1),1,"")</f>
        <v/>
      </c>
      <c r="Q291" s="1" t="str">
        <f>IF(AND(טבלה1013[[#This Row],[וסת השבוע פעיל?]]&lt;3,OR(טבלה1013[[#This Row],[CycleNumber]]&gt;B292,B292="")),1,"")</f>
        <v/>
      </c>
      <c r="R291" s="12" t="str">
        <f>IF(טבלה1013[[#This Row],[האישה קבעה וסת שבוע?]]=1,IF(טבלה1013[[#This Row],[וסת השבוע פעיל?]]&lt;3,1,0),"")</f>
        <v/>
      </c>
      <c r="S291" s="12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1" s="12">
        <f t="shared" si="35"/>
        <v>1</v>
      </c>
      <c r="U291" s="12">
        <f t="shared" si="36"/>
        <v>1</v>
      </c>
      <c r="V291" s="12">
        <f t="shared" si="37"/>
        <v>1</v>
      </c>
      <c r="W291" s="1">
        <f>IF(טבלה1013[[#This Row],[3 הפלגות זהות]]="","",IF(טבלה1013[[#This Row],[3 הפלגות זהות]]=1,טבלה1013[[#This Row],[LengthofCycle]],W290))</f>
        <v>25</v>
      </c>
      <c r="X291" s="1">
        <f>IF(טבלה1013[[#This Row],[וסת קבוע אחרון]]="","",IF(OR(טבלה1013[[#This Row],[LengthofCycle]]=טבלה1013[[#This Row],[וסת קבוע אחרון]],F290=טבלה1013[[#This Row],[וסת קבוע אחרון]],F289=טבלה1013[[#This Row],[וסת קבוע אחרון]]),1,0))</f>
        <v>1</v>
      </c>
      <c r="Y291" s="1">
        <f>IF(OR(טבלה1013[[#This Row],[הווסת פעיל?]]=0,טבלה1013[[#This Row],[הווסת פעיל?]]=""),"",SUM(Y290,טבלה1013[[#This Row],[הווסת פעיל?]]))</f>
        <v>3</v>
      </c>
      <c r="Z291" s="1" t="str">
        <f>IF(AND(טבלה1013[[#This Row],[כמה מחזורים עד עקירה]]&lt;&gt;"",Y292=""),טבלה1013[[#This Row],[כמה מחזורים עד עקירה]],"")</f>
        <v/>
      </c>
      <c r="AA291" s="1" t="str">
        <f>IF(AND(טבלה1013[[#This Row],[הווסת פעיל?]]=1,טבלה1013[[#This Row],[וסת קבוע אחרון]]&lt;&gt;W290),טבלה1013[[#This Row],[וסת קבוע אחרון]],"")</f>
        <v/>
      </c>
      <c r="AB291" s="1" t="str">
        <f>IF(AND(טבלה1013[[#This Row],[הווסת פעיל?]]=1,X290=0,טבלה1013[[#This Row],[וסת קבוע אחרון]]=W290),טבלה1013[[#This Row],[וסת קבוע אחרון]],"")</f>
        <v/>
      </c>
      <c r="AC291" s="1" t="str">
        <f>IF(AND(טבלה1013[[#This Row],[הווסת פעיל?]]=1,X290=0,טבלה1013[[#This Row],[וסת קבוע אחרון]]&lt;&gt;W290),1,"")</f>
        <v/>
      </c>
      <c r="AD291" s="1" t="str">
        <f>IF(AND(טבלה1013[[#This Row],[הווסת פעיל?]]&lt;&gt;"",B292=1),טבלה1013[[#This Row],[CycleNumber]],"")</f>
        <v/>
      </c>
      <c r="AE291" s="1" t="str">
        <f>IF(AND(טבלה1013[[#This Row],[הווסת פעיל?]]&lt;&gt;"",X290=""),טבלה1013[[#This Row],[CycleNumber]],"")</f>
        <v/>
      </c>
      <c r="AF291" s="1">
        <f>IF(B292=1,"",IF(טבלה1013[[#This Row],[הווסת פעיל?]]=1,IF(טבלה1013[[#This Row],[וסת קבוע אחרון]]=F292,1,0),""))</f>
        <v>0</v>
      </c>
      <c r="AG291" s="1">
        <f>IF(B292=1,"",IF(טבלה1013[[#This Row],[הווסת פעיל?]]=1,IF(OR(טבלה1013[[#This Row],[וסת קבוע אחרון]]=F292,F292=טבלה1013[[#This Row],[LengthofCycle]]),1,0),""))</f>
        <v>0</v>
      </c>
      <c r="AH291" s="1">
        <f>IF(B292=1,"",IF(טבלה1013[[#This Row],[הווסת פעיל?]]=1,IF(OR(טבלה1013[[#This Row],[וסת קבוע אחרון]]=F292,F292=טבלה1013[[#This Row],[LengthofCycle]],AND(טבלה1013[[#This Row],[LengthofCycle]]&lt;&gt;טבלה1013[[#This Row],[וסת קבוע אחרון]],OR(F292=28,F292=29))),1,0),""))</f>
        <v>0</v>
      </c>
      <c r="AI291" s="1" t="str">
        <f>IF(AND(טבלה1013[[#This Row],[הווסת פעיל?]]=1,B292=1),1,"")</f>
        <v/>
      </c>
      <c r="AJ291" s="4" t="str">
        <f>IF(AND(טבלה1013[[#This Row],[הווסת פעיל?]]&lt;&gt;1,B292&lt;&gt;1,B292&lt;&gt;""),IF(טבלה1013[[#This Row],[LengthofCycle]]=F292,1,0),"")</f>
        <v/>
      </c>
      <c r="AK291" s="4" t="str">
        <f>IF(AND(טבלה1013[[#This Row],[הווסת פעיל?]]&lt;&gt;1,B292&lt;&gt;1,B292&lt;&gt;""),IF(OR(טבלה1013[[#This Row],[LengthofCycle]]=F292,F292=29),1,0),"")</f>
        <v/>
      </c>
      <c r="AL291" s="4" t="str">
        <f>IF(AND(טבלה1013[[#This Row],[הווסת פעיל?]]&lt;&gt;1,B292&lt;&gt;1,B292&lt;&gt;""),IF(OR(טבלה1013[[#This Row],[LengthofCycle]]=F292,F292=29,F292=28),1,0),"")</f>
        <v/>
      </c>
    </row>
    <row r="292" spans="1:38" x14ac:dyDescent="0.25">
      <c r="A292" s="1" t="s">
        <v>83</v>
      </c>
      <c r="B292" s="1">
        <v>11</v>
      </c>
      <c r="C292" s="1">
        <v>0</v>
      </c>
      <c r="D292" s="1">
        <v>1</v>
      </c>
      <c r="E292" s="1">
        <v>0</v>
      </c>
      <c r="F292" s="1">
        <v>27</v>
      </c>
      <c r="G292" s="1">
        <f>טבלה1013[[#This Row],[LengthofCycle]]+1</f>
        <v>28</v>
      </c>
      <c r="H292" s="1" t="str">
        <f>IF(IFERROR(LOOKUP(טבלה1013[[#This Row],[ClientID]],קביעויות[השבוע]),FALSE)=טבלה1013[[#This Row],[ClientID]],1,"")</f>
        <v/>
      </c>
      <c r="I292" s="1" t="str">
        <f>IF(AND(טבלה1013[[#This Row],[CycleNumber]]&gt;1,OR(B293="",טבלה1013[[#This Row],[CycleNumber]]&gt;B291)),IF(OR(AND(טבלה1013[[#This Row],[LengthofCycle]]=28,F291=28),AND(טבלה1013[[#This Row],[LengthofCycle]]=35,F291=35)),1,""),"")</f>
        <v/>
      </c>
      <c r="J292" s="1" t="str">
        <f>IF(AND(טבלה1013[[#This Row],[וסת השבוע]]=1,I291=1,טבלה1013[[#This Row],[CycleNumber]]&gt;B291),1,"")</f>
        <v/>
      </c>
      <c r="K292" s="1" t="str">
        <f>IF(טבלה1013[[#This Row],[CycleNumber]]=1,"",IF(טבלה1013[[#This Row],[וסת השבוע]]=1,0,IF(K291="","",IF(K291=0,IF(טבלה1013[[#This Row],[LengthofCycle]]=28,0,1),IF(K291=1,IF(טבלה1013[[#This Row],[LengthofCycle]]+F291=28*2,0,2),IF(K291=2,IF(טבלה1013[[#This Row],[LengthofCycle]]+F291+F290=28*3,0,3),""))))))</f>
        <v/>
      </c>
      <c r="L292" s="1" t="str">
        <f>IF(טבלה1013[[#This Row],[וסת השבוע]]=1,IF(טבלה1013[[#This Row],[וסת השבוע וההפלגה ביחד]]=1,L291+1,0),IF(AND(טבלה1013[[#This Row],[CycleNumber]]&gt;B291,טבלה1013[[#This Row],[CycleNumber]]&gt;1),IF(טבלה1013[[#This Row],[וסת השבוע פעיל?]]&lt;&gt;"",L291+1,""),""))</f>
        <v/>
      </c>
      <c r="M292" s="1" t="str">
        <f>IF(AND(טבלה1013[[#This Row],[וסת השבוע פעיל?]]&lt;&gt;"",טבלה1013[[#This Row],[CycleNumber]]&lt;B293,B293&lt;&gt;"",טבלה1013[[#This Row],[וסת השבוע פעיל?]]&lt;3),IF(K293=0,IF(AND(טבלה1013[[#This Row],[וסת השבוע פעיל?]]&gt;0,I293=1),0,1),0),"")</f>
        <v/>
      </c>
      <c r="N292" s="1" t="str">
        <f t="shared" si="40"/>
        <v/>
      </c>
      <c r="O292" s="1" t="str">
        <f>IF(AND(טבלה1013[[#This Row],[חיזוי - שבוע]]=1,J293=1),1,"")</f>
        <v/>
      </c>
      <c r="P292" s="1" t="str">
        <f>IF(AND(טבלה1013[[#This Row],[חיזוי טוב עם הפלגה?]]=1,טבלה1013[[#This Row],[וסת קבוע אחרון]]&lt;&gt;28,X291=1),1,"")</f>
        <v/>
      </c>
      <c r="Q292" s="1" t="str">
        <f>IF(AND(טבלה1013[[#This Row],[וסת השבוע פעיל?]]&lt;3,OR(טבלה1013[[#This Row],[CycleNumber]]&gt;B293,B293="")),1,"")</f>
        <v/>
      </c>
      <c r="R292" s="1" t="str">
        <f>IF(טבלה1013[[#This Row],[האישה קבעה וסת שבוע?]]=1,IF(טבלה1013[[#This Row],[וסת השבוע פעיל?]]&lt;3,1,0),"")</f>
        <v/>
      </c>
      <c r="S2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2" s="1">
        <f t="shared" si="35"/>
        <v>0</v>
      </c>
      <c r="U292" s="1">
        <f t="shared" si="36"/>
        <v>0</v>
      </c>
      <c r="V292" s="1">
        <f t="shared" si="37"/>
        <v>0</v>
      </c>
      <c r="W292" s="1">
        <f>IF(טבלה1013[[#This Row],[3 הפלגות זהות]]="","",IF(טבלה1013[[#This Row],[3 הפלגות זהות]]=1,טבלה1013[[#This Row],[LengthofCycle]],W291))</f>
        <v>25</v>
      </c>
      <c r="X292" s="1">
        <f>IF(טבלה1013[[#This Row],[וסת קבוע אחרון]]="","",IF(OR(טבלה1013[[#This Row],[LengthofCycle]]=טבלה1013[[#This Row],[וסת קבוע אחרון]],F291=טבלה1013[[#This Row],[וסת קבוע אחרון]],F290=טבלה1013[[#This Row],[וסת קבוע אחרון]]),1,0))</f>
        <v>1</v>
      </c>
      <c r="Y292" s="1">
        <f>IF(OR(טבלה1013[[#This Row],[הווסת פעיל?]]=0,טבלה1013[[#This Row],[הווסת פעיל?]]=""),"",SUM(Y291,טבלה1013[[#This Row],[הווסת פעיל?]]))</f>
        <v>4</v>
      </c>
      <c r="Z292" s="1" t="str">
        <f>IF(AND(טבלה1013[[#This Row],[כמה מחזורים עד עקירה]]&lt;&gt;"",Y293=""),טבלה1013[[#This Row],[כמה מחזורים עד עקירה]],"")</f>
        <v/>
      </c>
      <c r="AA292" s="1" t="str">
        <f>IF(AND(טבלה1013[[#This Row],[הווסת פעיל?]]=1,טבלה1013[[#This Row],[וסת קבוע אחרון]]&lt;&gt;W291),טבלה1013[[#This Row],[וסת קבוע אחרון]],"")</f>
        <v/>
      </c>
      <c r="AB292" s="1" t="str">
        <f>IF(AND(טבלה1013[[#This Row],[הווסת פעיל?]]=1,X291=0,טבלה1013[[#This Row],[וסת קבוע אחרון]]=W291),טבלה1013[[#This Row],[וסת קבוע אחרון]],"")</f>
        <v/>
      </c>
      <c r="AC292" s="1" t="str">
        <f>IF(AND(טבלה1013[[#This Row],[הווסת פעיל?]]=1,X291=0,טבלה1013[[#This Row],[וסת קבוע אחרון]]&lt;&gt;W291),1,"")</f>
        <v/>
      </c>
      <c r="AD292" s="1" t="str">
        <f>IF(AND(טבלה1013[[#This Row],[הווסת פעיל?]]&lt;&gt;"",B293=1),טבלה1013[[#This Row],[CycleNumber]],"")</f>
        <v/>
      </c>
      <c r="AE292" s="1" t="str">
        <f>IF(AND(טבלה1013[[#This Row],[הווסת פעיל?]]&lt;&gt;"",X291=""),טבלה1013[[#This Row],[CycleNumber]],"")</f>
        <v/>
      </c>
      <c r="AF292" s="1">
        <f>IF(B293=1,"",IF(טבלה1013[[#This Row],[הווסת פעיל?]]=1,IF(טבלה1013[[#This Row],[וסת קבוע אחרון]]=F293,1,0),""))</f>
        <v>0</v>
      </c>
      <c r="AG292" s="1">
        <f>IF(B293=1,"",IF(טבלה1013[[#This Row],[הווסת פעיל?]]=1,IF(OR(טבלה1013[[#This Row],[וסת קבוע אחרון]]=F293,F293=טבלה1013[[#This Row],[LengthofCycle]]),1,0),""))</f>
        <v>0</v>
      </c>
      <c r="AH292" s="1">
        <f>IF(B293=1,"",IF(טבלה1013[[#This Row],[הווסת פעיל?]]=1,IF(OR(טבלה1013[[#This Row],[וסת קבוע אחרון]]=F293,F293=טבלה1013[[#This Row],[LengthofCycle]],AND(טבלה1013[[#This Row],[LengthofCycle]]&lt;&gt;טבלה1013[[#This Row],[וסת קבוע אחרון]],OR(F293=28,F293=29))),1,0),""))</f>
        <v>0</v>
      </c>
      <c r="AI292" s="1" t="str">
        <f>IF(AND(טבלה1013[[#This Row],[הווסת פעיל?]]=1,B293=1),1,"")</f>
        <v/>
      </c>
      <c r="AJ292" s="4" t="str">
        <f>IF(AND(טבלה1013[[#This Row],[הווסת פעיל?]]&lt;&gt;1,B293&lt;&gt;1,B293&lt;&gt;""),IF(טבלה1013[[#This Row],[LengthofCycle]]=F293,1,0),"")</f>
        <v/>
      </c>
      <c r="AK292" s="4" t="str">
        <f>IF(AND(טבלה1013[[#This Row],[הווסת פעיל?]]&lt;&gt;1,B293&lt;&gt;1,B293&lt;&gt;""),IF(OR(טבלה1013[[#This Row],[LengthofCycle]]=F293,F293=29),1,0),"")</f>
        <v/>
      </c>
      <c r="AL292" s="4" t="str">
        <f>IF(AND(טבלה1013[[#This Row],[הווסת פעיל?]]&lt;&gt;1,B293&lt;&gt;1,B293&lt;&gt;""),IF(OR(טבלה1013[[#This Row],[LengthofCycle]]=F293,F293=29,F293=28),1,0),"")</f>
        <v/>
      </c>
    </row>
    <row r="293" spans="1:38" x14ac:dyDescent="0.25">
      <c r="A293" s="1" t="s">
        <v>83</v>
      </c>
      <c r="B293" s="1">
        <v>12</v>
      </c>
      <c r="C293" s="1">
        <v>0</v>
      </c>
      <c r="D293" s="1">
        <v>1</v>
      </c>
      <c r="E293" s="1">
        <v>0</v>
      </c>
      <c r="F293" s="1">
        <v>24</v>
      </c>
      <c r="G293" s="1">
        <f>טבלה1013[[#This Row],[LengthofCycle]]+1</f>
        <v>25</v>
      </c>
      <c r="H293" s="1" t="str">
        <f>IF(IFERROR(LOOKUP(טבלה1013[[#This Row],[ClientID]],קביעויות[השבוע]),FALSE)=טבלה1013[[#This Row],[ClientID]],1,"")</f>
        <v/>
      </c>
      <c r="I293" s="1" t="str">
        <f>IF(AND(טבלה1013[[#This Row],[CycleNumber]]&gt;1,OR(B294="",טבלה1013[[#This Row],[CycleNumber]]&gt;B292)),IF(OR(AND(טבלה1013[[#This Row],[LengthofCycle]]=28,F292=28),AND(טבלה1013[[#This Row],[LengthofCycle]]=35,F292=35)),1,""),"")</f>
        <v/>
      </c>
      <c r="J293" s="1" t="str">
        <f>IF(AND(טבלה1013[[#This Row],[וסת השבוע]]=1,I292=1,טבלה1013[[#This Row],[CycleNumber]]&gt;B292),1,"")</f>
        <v/>
      </c>
      <c r="K293" s="1" t="str">
        <f>IF(טבלה1013[[#This Row],[CycleNumber]]=1,"",IF(טבלה1013[[#This Row],[וסת השבוע]]=1,0,IF(K292="","",IF(K292=0,IF(טבלה1013[[#This Row],[LengthofCycle]]=28,0,1),IF(K292=1,IF(טבלה1013[[#This Row],[LengthofCycle]]+F292=28*2,0,2),IF(K292=2,IF(טבלה1013[[#This Row],[LengthofCycle]]+F292+F291=28*3,0,3),""))))))</f>
        <v/>
      </c>
      <c r="L293" s="1" t="str">
        <f>IF(טבלה1013[[#This Row],[וסת השבוע]]=1,IF(טבלה1013[[#This Row],[וסת השבוע וההפלגה ביחד]]=1,L292+1,0),IF(AND(טבלה1013[[#This Row],[CycleNumber]]&gt;B292,טבלה1013[[#This Row],[CycleNumber]]&gt;1),IF(טבלה1013[[#This Row],[וסת השבוע פעיל?]]&lt;&gt;"",L292+1,""),""))</f>
        <v/>
      </c>
      <c r="M293" s="1" t="str">
        <f>IF(AND(טבלה1013[[#This Row],[וסת השבוע פעיל?]]&lt;&gt;"",טבלה1013[[#This Row],[CycleNumber]]&lt;B294,B294&lt;&gt;"",טבלה1013[[#This Row],[וסת השבוע פעיל?]]&lt;3),IF(K294=0,IF(AND(טבלה1013[[#This Row],[וסת השבוע פעיל?]]&gt;0,I294=1),0,1),0),"")</f>
        <v/>
      </c>
      <c r="N293" s="1" t="str">
        <f t="shared" si="40"/>
        <v/>
      </c>
      <c r="O293" s="1" t="str">
        <f>IF(AND(טבלה1013[[#This Row],[חיזוי - שבוע]]=1,J294=1),1,"")</f>
        <v/>
      </c>
      <c r="P293" s="1" t="str">
        <f>IF(AND(טבלה1013[[#This Row],[חיזוי טוב עם הפלגה?]]=1,טבלה1013[[#This Row],[וסת קבוע אחרון]]&lt;&gt;28,X292=1),1,"")</f>
        <v/>
      </c>
      <c r="Q293" s="1" t="str">
        <f>IF(AND(טבלה1013[[#This Row],[וסת השבוע פעיל?]]&lt;3,OR(טבלה1013[[#This Row],[CycleNumber]]&gt;B294,B294="")),1,"")</f>
        <v/>
      </c>
      <c r="R293" s="1" t="str">
        <f>IF(טבלה1013[[#This Row],[האישה קבעה וסת שבוע?]]=1,IF(טבלה1013[[#This Row],[וסת השבוע פעיל?]]&lt;3,1,0),"")</f>
        <v/>
      </c>
      <c r="S2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3" s="1">
        <f t="shared" si="35"/>
        <v>0</v>
      </c>
      <c r="U293" s="1">
        <f t="shared" si="36"/>
        <v>0</v>
      </c>
      <c r="V293" s="1">
        <f t="shared" si="37"/>
        <v>0</v>
      </c>
      <c r="W293" s="1">
        <f>IF(טבלה1013[[#This Row],[3 הפלגות זהות]]="","",IF(טבלה1013[[#This Row],[3 הפלגות זהות]]=1,טבלה1013[[#This Row],[LengthofCycle]],W292))</f>
        <v>25</v>
      </c>
      <c r="X293" s="1">
        <f>IF(טבלה1013[[#This Row],[וסת קבוע אחרון]]="","",IF(OR(טבלה1013[[#This Row],[LengthofCycle]]=טבלה1013[[#This Row],[וסת קבוע אחרון]],F292=טבלה1013[[#This Row],[וסת קבוע אחרון]],F291=טבלה1013[[#This Row],[וסת קבוע אחרון]]),1,0))</f>
        <v>1</v>
      </c>
      <c r="Y293" s="1">
        <f>IF(OR(טבלה1013[[#This Row],[הווסת פעיל?]]=0,טבלה1013[[#This Row],[הווסת פעיל?]]=""),"",SUM(Y292,טבלה1013[[#This Row],[הווסת פעיל?]]))</f>
        <v>5</v>
      </c>
      <c r="Z293" s="1" t="str">
        <f>IF(AND(טבלה1013[[#This Row],[כמה מחזורים עד עקירה]]&lt;&gt;"",Y294=""),טבלה1013[[#This Row],[כמה מחזורים עד עקירה]],"")</f>
        <v/>
      </c>
      <c r="AA293" s="1" t="str">
        <f>IF(AND(טבלה1013[[#This Row],[הווסת פעיל?]]=1,טבלה1013[[#This Row],[וסת קבוע אחרון]]&lt;&gt;W292),טבלה1013[[#This Row],[וסת קבוע אחרון]],"")</f>
        <v/>
      </c>
      <c r="AB293" s="1" t="str">
        <f>IF(AND(טבלה1013[[#This Row],[הווסת פעיל?]]=1,X292=0,טבלה1013[[#This Row],[וסת קבוע אחרון]]=W292),טבלה1013[[#This Row],[וסת קבוע אחרון]],"")</f>
        <v/>
      </c>
      <c r="AC293" s="1" t="str">
        <f>IF(AND(טבלה1013[[#This Row],[הווסת פעיל?]]=1,X292=0,טבלה1013[[#This Row],[וסת קבוע אחרון]]&lt;&gt;W292),1,"")</f>
        <v/>
      </c>
      <c r="AD293" s="1" t="str">
        <f>IF(AND(טבלה1013[[#This Row],[הווסת פעיל?]]&lt;&gt;"",B294=1),טבלה1013[[#This Row],[CycleNumber]],"")</f>
        <v/>
      </c>
      <c r="AE293" s="1" t="str">
        <f>IF(AND(טבלה1013[[#This Row],[הווסת פעיל?]]&lt;&gt;"",X292=""),טבלה1013[[#This Row],[CycleNumber]],"")</f>
        <v/>
      </c>
      <c r="AF293" s="1">
        <f>IF(B294=1,"",IF(טבלה1013[[#This Row],[הווסת פעיל?]]=1,IF(טבלה1013[[#This Row],[וסת קבוע אחרון]]=F294,1,0),""))</f>
        <v>1</v>
      </c>
      <c r="AG293" s="1">
        <f>IF(B294=1,"",IF(טבלה1013[[#This Row],[הווסת פעיל?]]=1,IF(OR(טבלה1013[[#This Row],[וסת קבוע אחרון]]=F294,F294=טבלה1013[[#This Row],[LengthofCycle]]),1,0),""))</f>
        <v>1</v>
      </c>
      <c r="AH293" s="1">
        <f>IF(B294=1,"",IF(טבלה1013[[#This Row],[הווסת פעיל?]]=1,IF(OR(טבלה1013[[#This Row],[וסת קבוע אחרון]]=F294,F294=טבלה1013[[#This Row],[LengthofCycle]],AND(טבלה1013[[#This Row],[LengthofCycle]]&lt;&gt;טבלה1013[[#This Row],[וסת קבוע אחרון]],OR(F294=28,F294=29))),1,0),""))</f>
        <v>1</v>
      </c>
      <c r="AI293" s="1" t="str">
        <f>IF(AND(טבלה1013[[#This Row],[הווסת פעיל?]]=1,B294=1),1,"")</f>
        <v/>
      </c>
      <c r="AJ293" s="4" t="str">
        <f>IF(AND(טבלה1013[[#This Row],[הווסת פעיל?]]&lt;&gt;1,B294&lt;&gt;1,B294&lt;&gt;""),IF(טבלה1013[[#This Row],[LengthofCycle]]=F294,1,0),"")</f>
        <v/>
      </c>
      <c r="AK293" s="4" t="str">
        <f>IF(AND(טבלה1013[[#This Row],[הווסת פעיל?]]&lt;&gt;1,B294&lt;&gt;1,B294&lt;&gt;""),IF(OR(טבלה1013[[#This Row],[LengthofCycle]]=F294,F294=29),1,0),"")</f>
        <v/>
      </c>
      <c r="AL293" s="4" t="str">
        <f>IF(AND(טבלה1013[[#This Row],[הווסת פעיל?]]&lt;&gt;1,B294&lt;&gt;1,B294&lt;&gt;""),IF(OR(טבלה1013[[#This Row],[LengthofCycle]]=F294,F294=29,F294=28),1,0),"")</f>
        <v/>
      </c>
    </row>
    <row r="294" spans="1:38" x14ac:dyDescent="0.25">
      <c r="A294" s="1" t="s">
        <v>83</v>
      </c>
      <c r="B294" s="1">
        <v>13</v>
      </c>
      <c r="C294" s="1">
        <v>0</v>
      </c>
      <c r="D294" s="1">
        <v>1</v>
      </c>
      <c r="E294" s="1">
        <v>0</v>
      </c>
      <c r="F294" s="1">
        <v>25</v>
      </c>
      <c r="G294" s="1">
        <f>טבלה1013[[#This Row],[LengthofCycle]]+1</f>
        <v>26</v>
      </c>
      <c r="H294" s="1" t="str">
        <f>IF(IFERROR(LOOKUP(טבלה1013[[#This Row],[ClientID]],קביעויות[השבוע]),FALSE)=טבלה1013[[#This Row],[ClientID]],1,"")</f>
        <v/>
      </c>
      <c r="I294" s="1" t="str">
        <f>IF(AND(טבלה1013[[#This Row],[CycleNumber]]&gt;1,OR(B295="",טבלה1013[[#This Row],[CycleNumber]]&gt;B293)),IF(OR(AND(טבלה1013[[#This Row],[LengthofCycle]]=28,F293=28),AND(טבלה1013[[#This Row],[LengthofCycle]]=35,F293=35)),1,""),"")</f>
        <v/>
      </c>
      <c r="J294" s="1" t="str">
        <f>IF(AND(טבלה1013[[#This Row],[וסת השבוע]]=1,I293=1,טבלה1013[[#This Row],[CycleNumber]]&gt;B293),1,"")</f>
        <v/>
      </c>
      <c r="K294" s="1" t="str">
        <f>IF(טבלה1013[[#This Row],[CycleNumber]]=1,"",IF(טבלה1013[[#This Row],[וסת השבוע]]=1,0,IF(K293="","",IF(K293=0,IF(טבלה1013[[#This Row],[LengthofCycle]]=28,0,1),IF(K293=1,IF(טבלה1013[[#This Row],[LengthofCycle]]+F293=28*2,0,2),IF(K293=2,IF(טבלה1013[[#This Row],[LengthofCycle]]+F293+F292=28*3,0,3),""))))))</f>
        <v/>
      </c>
      <c r="L294" s="1" t="str">
        <f>IF(טבלה1013[[#This Row],[וסת השבוע]]=1,IF(טבלה1013[[#This Row],[וסת השבוע וההפלגה ביחד]]=1,L293+1,0),IF(AND(טבלה1013[[#This Row],[CycleNumber]]&gt;B293,טבלה1013[[#This Row],[CycleNumber]]&gt;1),IF(טבלה1013[[#This Row],[וסת השבוע פעיל?]]&lt;&gt;"",L293+1,""),""))</f>
        <v/>
      </c>
      <c r="M294" s="1" t="str">
        <f>IF(AND(טבלה1013[[#This Row],[וסת השבוע פעיל?]]&lt;&gt;"",טבלה1013[[#This Row],[CycleNumber]]&lt;B295,B295&lt;&gt;"",טבלה1013[[#This Row],[וסת השבוע פעיל?]]&lt;3),IF(K295=0,IF(AND(טבלה1013[[#This Row],[וסת השבוע פעיל?]]&gt;0,I295=1),0,1),0),"")</f>
        <v/>
      </c>
      <c r="N294" s="1" t="str">
        <f t="shared" si="40"/>
        <v/>
      </c>
      <c r="O294" s="1" t="str">
        <f>IF(AND(טבלה1013[[#This Row],[חיזוי - שבוע]]=1,J295=1),1,"")</f>
        <v/>
      </c>
      <c r="P294" s="1" t="str">
        <f>IF(AND(טבלה1013[[#This Row],[חיזוי טוב עם הפלגה?]]=1,טבלה1013[[#This Row],[וסת קבוע אחרון]]&lt;&gt;28,X293=1),1,"")</f>
        <v/>
      </c>
      <c r="Q294" s="1" t="str">
        <f>IF(AND(טבלה1013[[#This Row],[וסת השבוע פעיל?]]&lt;3,OR(טבלה1013[[#This Row],[CycleNumber]]&gt;B295,B295="")),1,"")</f>
        <v/>
      </c>
      <c r="R294" s="1" t="str">
        <f>IF(טבלה1013[[#This Row],[האישה קבעה וסת שבוע?]]=1,IF(טבלה1013[[#This Row],[וסת השבוע פעיל?]]&lt;3,1,0),"")</f>
        <v/>
      </c>
      <c r="S2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4" s="1">
        <f t="shared" si="35"/>
        <v>0</v>
      </c>
      <c r="U294" s="1">
        <f t="shared" si="36"/>
        <v>0</v>
      </c>
      <c r="V294" s="1">
        <f t="shared" si="37"/>
        <v>0</v>
      </c>
      <c r="W294" s="1">
        <f>IF(טבלה1013[[#This Row],[3 הפלגות זהות]]="","",IF(טבלה1013[[#This Row],[3 הפלגות זהות]]=1,טבלה1013[[#This Row],[LengthofCycle]],W293))</f>
        <v>25</v>
      </c>
      <c r="X294" s="1">
        <f>IF(טבלה1013[[#This Row],[וסת קבוע אחרון]]="","",IF(OR(טבלה1013[[#This Row],[LengthofCycle]]=טבלה1013[[#This Row],[וסת קבוע אחרון]],F293=טבלה1013[[#This Row],[וסת קבוע אחרון]],F292=טבלה1013[[#This Row],[וסת קבוע אחרון]]),1,0))</f>
        <v>1</v>
      </c>
      <c r="Y294" s="1">
        <f>IF(OR(טבלה1013[[#This Row],[הווסת פעיל?]]=0,טבלה1013[[#This Row],[הווסת פעיל?]]=""),"",SUM(Y293,טבלה1013[[#This Row],[הווסת פעיל?]]))</f>
        <v>6</v>
      </c>
      <c r="Z294" s="1">
        <f>IF(AND(טבלה1013[[#This Row],[כמה מחזורים עד עקירה]]&lt;&gt;"",Y295=""),טבלה1013[[#This Row],[כמה מחזורים עד עקירה]],"")</f>
        <v>6</v>
      </c>
      <c r="AA294" s="1" t="str">
        <f>IF(AND(טבלה1013[[#This Row],[הווסת פעיל?]]=1,טבלה1013[[#This Row],[וסת קבוע אחרון]]&lt;&gt;W293),טבלה1013[[#This Row],[וסת קבוע אחרון]],"")</f>
        <v/>
      </c>
      <c r="AB294" s="1" t="str">
        <f>IF(AND(טבלה1013[[#This Row],[הווסת פעיל?]]=1,X293=0,טבלה1013[[#This Row],[וסת קבוע אחרון]]=W293),טבלה1013[[#This Row],[וסת קבוע אחרון]],"")</f>
        <v/>
      </c>
      <c r="AC294" s="1" t="str">
        <f>IF(AND(טבלה1013[[#This Row],[הווסת פעיל?]]=1,X293=0,טבלה1013[[#This Row],[וסת קבוע אחרון]]&lt;&gt;W293),1,"")</f>
        <v/>
      </c>
      <c r="AD294" s="1">
        <f>IF(AND(טבלה1013[[#This Row],[הווסת פעיל?]]&lt;&gt;"",B295=1),טבלה1013[[#This Row],[CycleNumber]],"")</f>
        <v>13</v>
      </c>
      <c r="AE294" s="1" t="str">
        <f>IF(AND(טבלה1013[[#This Row],[הווסת פעיל?]]&lt;&gt;"",X293=""),טבלה1013[[#This Row],[CycleNumber]],"")</f>
        <v/>
      </c>
      <c r="AF294" s="1" t="str">
        <f>IF(B295=1,"",IF(טבלה1013[[#This Row],[הווסת פעיל?]]=1,IF(טבלה1013[[#This Row],[וסת קבוע אחרון]]=F295,1,0),""))</f>
        <v/>
      </c>
      <c r="AG294" s="1" t="str">
        <f>IF(B295=1,"",IF(טבלה1013[[#This Row],[הווסת פעיל?]]=1,IF(OR(טבלה1013[[#This Row],[וסת קבוע אחרון]]=F295,F295=טבלה1013[[#This Row],[LengthofCycle]]),1,0),""))</f>
        <v/>
      </c>
      <c r="AH294" s="1" t="str">
        <f>IF(B295=1,"",IF(טבלה1013[[#This Row],[הווסת פעיל?]]=1,IF(OR(טבלה1013[[#This Row],[וסת קבוע אחרון]]=F295,F295=טבלה1013[[#This Row],[LengthofCycle]],AND(טבלה1013[[#This Row],[LengthofCycle]]&lt;&gt;טבלה1013[[#This Row],[וסת קבוע אחרון]],OR(F295=28,F295=29))),1,0),""))</f>
        <v/>
      </c>
      <c r="AI294" s="1">
        <f>IF(AND(טבלה1013[[#This Row],[הווסת פעיל?]]=1,B295=1),1,"")</f>
        <v>1</v>
      </c>
      <c r="AJ294" s="4" t="str">
        <f>IF(AND(טבלה1013[[#This Row],[הווסת פעיל?]]&lt;&gt;1,B295&lt;&gt;1,B295&lt;&gt;""),IF(טבלה1013[[#This Row],[LengthofCycle]]=F295,1,0),"")</f>
        <v/>
      </c>
      <c r="AK294" s="4" t="str">
        <f>IF(AND(טבלה1013[[#This Row],[הווסת פעיל?]]&lt;&gt;1,B295&lt;&gt;1,B295&lt;&gt;""),IF(OR(טבלה1013[[#This Row],[LengthofCycle]]=F295,F295=29),1,0),"")</f>
        <v/>
      </c>
      <c r="AL294" s="4" t="str">
        <f>IF(AND(טבלה1013[[#This Row],[הווסת פעיל?]]&lt;&gt;1,B295&lt;&gt;1,B295&lt;&gt;""),IF(OR(טבלה1013[[#This Row],[LengthofCycle]]=F295,F295=29,F295=28),1,0),"")</f>
        <v/>
      </c>
    </row>
    <row r="295" spans="1:38" x14ac:dyDescent="0.25">
      <c r="A295" s="1" t="s">
        <v>84</v>
      </c>
      <c r="B295" s="1">
        <v>1</v>
      </c>
      <c r="C295" s="1">
        <v>1</v>
      </c>
      <c r="D295" s="1">
        <v>1</v>
      </c>
      <c r="E295" s="1">
        <v>1</v>
      </c>
      <c r="F295" s="1">
        <v>31</v>
      </c>
      <c r="G295" s="1">
        <f>טבלה1013[[#This Row],[LengthofCycle]]+1</f>
        <v>32</v>
      </c>
      <c r="H295" s="1" t="str">
        <f>IF(IFERROR(LOOKUP(טבלה1013[[#This Row],[ClientID]],קביעויות[השבוע]),FALSE)=טבלה1013[[#This Row],[ClientID]],1,"")</f>
        <v/>
      </c>
      <c r="I295" s="1" t="str">
        <f>IF(AND(טבלה1013[[#This Row],[CycleNumber]]&gt;1,OR(B296="",טבלה1013[[#This Row],[CycleNumber]]&gt;B294)),IF(OR(AND(טבלה1013[[#This Row],[LengthofCycle]]=28,F294=28),AND(טבלה1013[[#This Row],[LengthofCycle]]=35,F294=35)),1,""),"")</f>
        <v/>
      </c>
      <c r="J295" s="1" t="str">
        <f>IF(AND(טבלה1013[[#This Row],[וסת השבוע]]=1,I294=1,טבלה1013[[#This Row],[CycleNumber]]&gt;B294),1,"")</f>
        <v/>
      </c>
      <c r="K295" s="1" t="str">
        <f>IF(טבלה1013[[#This Row],[CycleNumber]]=1,"",IF(טבלה1013[[#This Row],[וסת השבוע]]=1,0,IF(K294="","",IF(K294=0,IF(טבלה1013[[#This Row],[LengthofCycle]]=28,0,1),IF(K294=1,IF(טבלה1013[[#This Row],[LengthofCycle]]+F294=28*2,0,2),IF(K294=2,IF(טבלה1013[[#This Row],[LengthofCycle]]+F294+F293=28*3,0,3),""))))))</f>
        <v/>
      </c>
      <c r="L295" s="1" t="str">
        <f>IF(טבלה1013[[#This Row],[וסת השבוע]]=1,IF(טבלה1013[[#This Row],[וסת השבוע וההפלגה ביחד]]=1,L294+1,0),IF(AND(טבלה1013[[#This Row],[CycleNumber]]&gt;B294,טבלה1013[[#This Row],[CycleNumber]]&gt;1),IF(טבלה1013[[#This Row],[וסת השבוע פעיל?]]&lt;&gt;"",L294+1,""),""))</f>
        <v/>
      </c>
      <c r="M295" s="1" t="str">
        <f>IF(AND(טבלה1013[[#This Row],[וסת השבוע פעיל?]]&lt;&gt;"",טבלה1013[[#This Row],[CycleNumber]]&lt;B296,B296&lt;&gt;"",טבלה1013[[#This Row],[וסת השבוע פעיל?]]&lt;3),IF(K296=0,IF(AND(טבלה1013[[#This Row],[וסת השבוע פעיל?]]&gt;0,I296=1),0,1),0),"")</f>
        <v/>
      </c>
      <c r="N295" s="1" t="str">
        <f t="shared" si="40"/>
        <v/>
      </c>
      <c r="O295" s="1" t="str">
        <f>IF(AND(טבלה1013[[#This Row],[חיזוי - שבוע]]=1,J296=1),1,"")</f>
        <v/>
      </c>
      <c r="P295" s="1" t="str">
        <f>IF(AND(טבלה1013[[#This Row],[חיזוי טוב עם הפלגה?]]=1,טבלה1013[[#This Row],[וסת קבוע אחרון]]&lt;&gt;28,X294=1),1,"")</f>
        <v/>
      </c>
      <c r="Q295" s="1" t="str">
        <f>IF(AND(טבלה1013[[#This Row],[וסת השבוע פעיל?]]&lt;3,OR(טבלה1013[[#This Row],[CycleNumber]]&gt;B296,B296="")),1,"")</f>
        <v/>
      </c>
      <c r="R295" s="1" t="str">
        <f>IF(טבלה1013[[#This Row],[האישה קבעה וסת שבוע?]]=1,IF(טבלה1013[[#This Row],[וסת השבוע פעיל?]]&lt;3,1,0),"")</f>
        <v/>
      </c>
      <c r="S2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5" s="1" t="str">
        <f t="shared" si="35"/>
        <v/>
      </c>
      <c r="U295" s="1" t="str">
        <f t="shared" si="36"/>
        <v/>
      </c>
      <c r="V295" s="1" t="str">
        <f t="shared" si="37"/>
        <v/>
      </c>
      <c r="W295" s="1" t="str">
        <f>IF(טבלה1013[[#This Row],[3 הפלגות זהות]]="","",IF(טבלה1013[[#This Row],[3 הפלגות זהות]]=1,טבלה1013[[#This Row],[LengthofCycle]],W294))</f>
        <v/>
      </c>
      <c r="Y295" s="1" t="str">
        <f>IF(OR(טבלה1013[[#This Row],[הווסת פעיל?]]=0,טבלה1013[[#This Row],[הווסת פעיל?]]=""),"",SUM(Y294,טבלה1013[[#This Row],[הווסת פעיל?]]))</f>
        <v/>
      </c>
      <c r="Z295" s="1" t="str">
        <f>IF(AND(טבלה1013[[#This Row],[כמה מחזורים עד עקירה]]&lt;&gt;"",Y296=""),טבלה1013[[#This Row],[כמה מחזורים עד עקירה]],"")</f>
        <v/>
      </c>
      <c r="AA295" s="1" t="str">
        <f>IF(AND(טבלה1013[[#This Row],[הווסת פעיל?]]=1,טבלה1013[[#This Row],[וסת קבוע אחרון]]&lt;&gt;W294),טבלה1013[[#This Row],[וסת קבוע אחרון]],"")</f>
        <v/>
      </c>
      <c r="AB295" s="1" t="str">
        <f>IF(AND(טבלה1013[[#This Row],[הווסת פעיל?]]=1,X294=0,טבלה1013[[#This Row],[וסת קבוע אחרון]]=W294),טבלה1013[[#This Row],[וסת קבוע אחרון]],"")</f>
        <v/>
      </c>
      <c r="AC295" s="1" t="str">
        <f>IF(AND(טבלה1013[[#This Row],[הווסת פעיל?]]=1,X294=0,טבלה1013[[#This Row],[וסת קבוע אחרון]]&lt;&gt;W294),1,"")</f>
        <v/>
      </c>
      <c r="AD295" s="1" t="str">
        <f>IF(AND(טבלה1013[[#This Row],[הווסת פעיל?]]&lt;&gt;"",B296=1),טבלה1013[[#This Row],[CycleNumber]],"")</f>
        <v/>
      </c>
      <c r="AE295" s="1" t="str">
        <f>IF(AND(טבלה1013[[#This Row],[הווסת פעיל?]]&lt;&gt;"",X294=""),טבלה1013[[#This Row],[CycleNumber]],"")</f>
        <v/>
      </c>
      <c r="AF295" s="1" t="str">
        <f>IF(B296=1,"",IF(טבלה1013[[#This Row],[הווסת פעיל?]]=1,IF(טבלה1013[[#This Row],[וסת קבוע אחרון]]=F296,1,0),""))</f>
        <v/>
      </c>
      <c r="AG295" s="1" t="str">
        <f>IF(B296=1,"",IF(טבלה1013[[#This Row],[הווסת פעיל?]]=1,IF(OR(טבלה1013[[#This Row],[וסת קבוע אחרון]]=F296,F296=טבלה1013[[#This Row],[LengthofCycle]]),1,0),""))</f>
        <v/>
      </c>
      <c r="AH295" s="1" t="str">
        <f>IF(B296=1,"",IF(טבלה1013[[#This Row],[הווסת פעיל?]]=1,IF(OR(טבלה1013[[#This Row],[וסת קבוע אחרון]]=F296,F296=טבלה1013[[#This Row],[LengthofCycle]],AND(טבלה1013[[#This Row],[LengthofCycle]]&lt;&gt;טבלה1013[[#This Row],[וסת קבוע אחרון]],OR(F296=28,F296=29))),1,0),""))</f>
        <v/>
      </c>
      <c r="AI295" s="1" t="str">
        <f>IF(AND(טבלה1013[[#This Row],[הווסת פעיל?]]=1,B296=1),1,"")</f>
        <v/>
      </c>
      <c r="AJ295" s="4">
        <f>IF(AND(טבלה1013[[#This Row],[הווסת פעיל?]]&lt;&gt;1,B296&lt;&gt;1,B296&lt;&gt;""),IF(טבלה1013[[#This Row],[LengthofCycle]]=F296,1,0),"")</f>
        <v>0</v>
      </c>
      <c r="AK295" s="4">
        <f>IF(AND(טבלה1013[[#This Row],[הווסת פעיל?]]&lt;&gt;1,B296&lt;&gt;1,B296&lt;&gt;""),IF(OR(טבלה1013[[#This Row],[LengthofCycle]]=F296,F296=29),1,0),"")</f>
        <v>0</v>
      </c>
      <c r="AL295" s="4">
        <f>IF(AND(טבלה1013[[#This Row],[הווסת פעיל?]]&lt;&gt;1,B296&lt;&gt;1,B296&lt;&gt;""),IF(OR(טבלה1013[[#This Row],[LengthofCycle]]=F296,F296=29,F296=28),1,0),"")</f>
        <v>0</v>
      </c>
    </row>
    <row r="296" spans="1:38" x14ac:dyDescent="0.25">
      <c r="A296" s="1" t="s">
        <v>84</v>
      </c>
      <c r="B296" s="1">
        <v>2</v>
      </c>
      <c r="C296" s="1">
        <v>1</v>
      </c>
      <c r="D296" s="1">
        <v>1</v>
      </c>
      <c r="E296" s="1">
        <v>1</v>
      </c>
      <c r="F296" s="1">
        <v>37</v>
      </c>
      <c r="G296" s="1">
        <f>טבלה1013[[#This Row],[LengthofCycle]]+1</f>
        <v>38</v>
      </c>
      <c r="H296" s="1" t="str">
        <f>IF(IFERROR(LOOKUP(טבלה1013[[#This Row],[ClientID]],קביעויות[השבוע]),FALSE)=טבלה1013[[#This Row],[ClientID]],1,"")</f>
        <v/>
      </c>
      <c r="I296" s="1" t="str">
        <f>IF(AND(טבלה1013[[#This Row],[CycleNumber]]&gt;1,OR(B297="",טבלה1013[[#This Row],[CycleNumber]]&gt;B295)),IF(OR(AND(טבלה1013[[#This Row],[LengthofCycle]]=28,F295=28),AND(טבלה1013[[#This Row],[LengthofCycle]]=35,F295=35)),1,""),"")</f>
        <v/>
      </c>
      <c r="J296" s="1" t="str">
        <f>IF(AND(טבלה1013[[#This Row],[וסת השבוע]]=1,I295=1,טבלה1013[[#This Row],[CycleNumber]]&gt;B295),1,"")</f>
        <v/>
      </c>
      <c r="K296" s="1" t="str">
        <f>IF(טבלה1013[[#This Row],[CycleNumber]]=1,"",IF(טבלה1013[[#This Row],[וסת השבוע]]=1,0,IF(K295="","",IF(K295=0,IF(טבלה1013[[#This Row],[LengthofCycle]]=28,0,1),IF(K295=1,IF(טבלה1013[[#This Row],[LengthofCycle]]+F295=28*2,0,2),IF(K295=2,IF(טבלה1013[[#This Row],[LengthofCycle]]+F295+F294=28*3,0,3),""))))))</f>
        <v/>
      </c>
      <c r="L296" s="1" t="str">
        <f>IF(טבלה1013[[#This Row],[וסת השבוע]]=1,IF(טבלה1013[[#This Row],[וסת השבוע וההפלגה ביחד]]=1,L295+1,0),IF(AND(טבלה1013[[#This Row],[CycleNumber]]&gt;B295,טבלה1013[[#This Row],[CycleNumber]]&gt;1),IF(טבלה1013[[#This Row],[וסת השבוע פעיל?]]&lt;&gt;"",L295+1,""),""))</f>
        <v/>
      </c>
      <c r="M296" s="1" t="str">
        <f>IF(AND(טבלה1013[[#This Row],[וסת השבוע פעיל?]]&lt;&gt;"",טבלה1013[[#This Row],[CycleNumber]]&lt;B297,B297&lt;&gt;"",טבלה1013[[#This Row],[וסת השבוע פעיל?]]&lt;3),IF(K297=0,IF(AND(טבלה1013[[#This Row],[וסת השבוע פעיל?]]&gt;0,I297=1),0,1),0),"")</f>
        <v/>
      </c>
      <c r="N296" s="1" t="str">
        <f t="shared" si="40"/>
        <v/>
      </c>
      <c r="O296" s="1" t="str">
        <f>IF(AND(טבלה1013[[#This Row],[חיזוי - שבוע]]=1,J297=1),1,"")</f>
        <v/>
      </c>
      <c r="P296" s="1" t="str">
        <f>IF(AND(טבלה1013[[#This Row],[חיזוי טוב עם הפלגה?]]=1,טבלה1013[[#This Row],[וסת קבוע אחרון]]&lt;&gt;28,X295=1),1,"")</f>
        <v/>
      </c>
      <c r="Q296" s="1" t="str">
        <f>IF(AND(טבלה1013[[#This Row],[וסת השבוע פעיל?]]&lt;3,OR(טבלה1013[[#This Row],[CycleNumber]]&gt;B297,B297="")),1,"")</f>
        <v/>
      </c>
      <c r="R296" s="1" t="str">
        <f>IF(טבלה1013[[#This Row],[האישה קבעה וסת שבוע?]]=1,IF(טבלה1013[[#This Row],[וסת השבוע פעיל?]]&lt;3,1,0),"")</f>
        <v/>
      </c>
      <c r="S2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6" s="1" t="str">
        <f t="shared" si="35"/>
        <v/>
      </c>
      <c r="U296" s="1" t="str">
        <f t="shared" si="36"/>
        <v/>
      </c>
      <c r="V296" s="1" t="str">
        <f t="shared" si="37"/>
        <v/>
      </c>
      <c r="W296" s="1" t="str">
        <f>IF(טבלה1013[[#This Row],[3 הפלגות זהות]]="","",IF(טבלה1013[[#This Row],[3 הפלגות זהות]]=1,טבלה1013[[#This Row],[LengthofCycle]],W295))</f>
        <v/>
      </c>
      <c r="Y296" s="1" t="str">
        <f>IF(OR(טבלה1013[[#This Row],[הווסת פעיל?]]=0,טבלה1013[[#This Row],[הווסת פעיל?]]=""),"",SUM(Y295,טבלה1013[[#This Row],[הווסת פעיל?]]))</f>
        <v/>
      </c>
      <c r="Z296" s="1" t="str">
        <f>IF(AND(טבלה1013[[#This Row],[כמה מחזורים עד עקירה]]&lt;&gt;"",Y297=""),טבלה1013[[#This Row],[כמה מחזורים עד עקירה]],"")</f>
        <v/>
      </c>
      <c r="AA296" s="1" t="str">
        <f>IF(AND(טבלה1013[[#This Row],[הווסת פעיל?]]=1,טבלה1013[[#This Row],[וסת קבוע אחרון]]&lt;&gt;W295),טבלה1013[[#This Row],[וסת קבוע אחרון]],"")</f>
        <v/>
      </c>
      <c r="AB296" s="1" t="str">
        <f>IF(AND(טבלה1013[[#This Row],[הווסת פעיל?]]=1,X295=0,טבלה1013[[#This Row],[וסת קבוע אחרון]]=W295),טבלה1013[[#This Row],[וסת קבוע אחרון]],"")</f>
        <v/>
      </c>
      <c r="AC296" s="1" t="str">
        <f>IF(AND(טבלה1013[[#This Row],[הווסת פעיל?]]=1,X295=0,טבלה1013[[#This Row],[וסת קבוע אחרון]]&lt;&gt;W295),1,"")</f>
        <v/>
      </c>
      <c r="AD296" s="1" t="str">
        <f>IF(AND(טבלה1013[[#This Row],[הווסת פעיל?]]&lt;&gt;"",B297=1),טבלה1013[[#This Row],[CycleNumber]],"")</f>
        <v/>
      </c>
      <c r="AE296" s="1" t="str">
        <f>IF(AND(טבלה1013[[#This Row],[הווסת פעיל?]]&lt;&gt;"",X295=""),טבלה1013[[#This Row],[CycleNumber]],"")</f>
        <v/>
      </c>
      <c r="AF296" s="1" t="str">
        <f>IF(B297=1,"",IF(טבלה1013[[#This Row],[הווסת פעיל?]]=1,IF(טבלה1013[[#This Row],[וסת קבוע אחרון]]=F297,1,0),""))</f>
        <v/>
      </c>
      <c r="AG296" s="1" t="str">
        <f>IF(B297=1,"",IF(טבלה1013[[#This Row],[הווסת פעיל?]]=1,IF(OR(טבלה1013[[#This Row],[וסת קבוע אחרון]]=F297,F297=טבלה1013[[#This Row],[LengthofCycle]]),1,0),""))</f>
        <v/>
      </c>
      <c r="AH296" s="1" t="str">
        <f>IF(B297=1,"",IF(טבלה1013[[#This Row],[הווסת פעיל?]]=1,IF(OR(טבלה1013[[#This Row],[וסת קבוע אחרון]]=F297,F297=טבלה1013[[#This Row],[LengthofCycle]],AND(טבלה1013[[#This Row],[LengthofCycle]]&lt;&gt;טבלה1013[[#This Row],[וסת קבוע אחרון]],OR(F297=28,F297=29))),1,0),""))</f>
        <v/>
      </c>
      <c r="AI296" s="1" t="str">
        <f>IF(AND(טבלה1013[[#This Row],[הווסת פעיל?]]=1,B297=1),1,"")</f>
        <v/>
      </c>
      <c r="AJ296" s="4">
        <f>IF(AND(טבלה1013[[#This Row],[הווסת פעיל?]]&lt;&gt;1,B297&lt;&gt;1,B297&lt;&gt;""),IF(טבלה1013[[#This Row],[LengthofCycle]]=F297,1,0),"")</f>
        <v>0</v>
      </c>
      <c r="AK296" s="4">
        <f>IF(AND(טבלה1013[[#This Row],[הווסת פעיל?]]&lt;&gt;1,B297&lt;&gt;1,B297&lt;&gt;""),IF(OR(טבלה1013[[#This Row],[LengthofCycle]]=F297,F297=29),1,0),"")</f>
        <v>0</v>
      </c>
      <c r="AL296" s="4">
        <f>IF(AND(טבלה1013[[#This Row],[הווסת פעיל?]]&lt;&gt;1,B297&lt;&gt;1,B297&lt;&gt;""),IF(OR(טבלה1013[[#This Row],[LengthofCycle]]=F297,F297=29,F297=28),1,0),"")</f>
        <v>0</v>
      </c>
    </row>
    <row r="297" spans="1:38" x14ac:dyDescent="0.25">
      <c r="A297" s="1" t="s">
        <v>84</v>
      </c>
      <c r="B297" s="1">
        <v>3</v>
      </c>
      <c r="C297" s="1">
        <v>1</v>
      </c>
      <c r="D297" s="1">
        <v>1</v>
      </c>
      <c r="E297" s="1">
        <v>1</v>
      </c>
      <c r="F297" s="1">
        <v>33</v>
      </c>
      <c r="G297" s="1">
        <f>טבלה1013[[#This Row],[LengthofCycle]]+1</f>
        <v>34</v>
      </c>
      <c r="H297" s="1" t="str">
        <f>IF(IFERROR(LOOKUP(טבלה1013[[#This Row],[ClientID]],קביעויות[השבוע]),FALSE)=טבלה1013[[#This Row],[ClientID]],1,"")</f>
        <v/>
      </c>
      <c r="I297" s="1" t="str">
        <f>IF(AND(טבלה1013[[#This Row],[CycleNumber]]&gt;1,OR(B298="",טבלה1013[[#This Row],[CycleNumber]]&gt;B296)),IF(OR(AND(טבלה1013[[#This Row],[LengthofCycle]]=28,F296=28),AND(טבלה1013[[#This Row],[LengthofCycle]]=35,F296=35)),1,""),"")</f>
        <v/>
      </c>
      <c r="J297" s="1" t="str">
        <f>IF(AND(טבלה1013[[#This Row],[וסת השבוע]]=1,I296=1,טבלה1013[[#This Row],[CycleNumber]]&gt;B296),1,"")</f>
        <v/>
      </c>
      <c r="K297" s="1" t="str">
        <f>IF(טבלה1013[[#This Row],[CycleNumber]]=1,"",IF(טבלה1013[[#This Row],[וסת השבוע]]=1,0,IF(K296="","",IF(K296=0,IF(טבלה1013[[#This Row],[LengthofCycle]]=28,0,1),IF(K296=1,IF(טבלה1013[[#This Row],[LengthofCycle]]+F296=28*2,0,2),IF(K296=2,IF(טבלה1013[[#This Row],[LengthofCycle]]+F296+F295=28*3,0,3),""))))))</f>
        <v/>
      </c>
      <c r="L297" s="1" t="str">
        <f>IF(טבלה1013[[#This Row],[וסת השבוע]]=1,IF(טבלה1013[[#This Row],[וסת השבוע וההפלגה ביחד]]=1,L296+1,0),IF(AND(טבלה1013[[#This Row],[CycleNumber]]&gt;B296,טבלה1013[[#This Row],[CycleNumber]]&gt;1),IF(טבלה1013[[#This Row],[וסת השבוע פעיל?]]&lt;&gt;"",L296+1,""),""))</f>
        <v/>
      </c>
      <c r="M297" s="1" t="str">
        <f>IF(AND(טבלה1013[[#This Row],[וסת השבוע פעיל?]]&lt;&gt;"",טבלה1013[[#This Row],[CycleNumber]]&lt;B298,B298&lt;&gt;"",טבלה1013[[#This Row],[וסת השבוע פעיל?]]&lt;3),IF(K298=0,IF(AND(טבלה1013[[#This Row],[וסת השבוע פעיל?]]&gt;0,I298=1),0,1),0),"")</f>
        <v/>
      </c>
      <c r="N297" s="1" t="str">
        <f t="shared" si="40"/>
        <v/>
      </c>
      <c r="O297" s="1" t="str">
        <f>IF(AND(טבלה1013[[#This Row],[חיזוי - שבוע]]=1,J298=1),1,"")</f>
        <v/>
      </c>
      <c r="P297" s="1" t="str">
        <f>IF(AND(טבלה1013[[#This Row],[חיזוי טוב עם הפלגה?]]=1,טבלה1013[[#This Row],[וסת קבוע אחרון]]&lt;&gt;28,X296=1),1,"")</f>
        <v/>
      </c>
      <c r="Q297" s="1" t="str">
        <f>IF(AND(טבלה1013[[#This Row],[וסת השבוע פעיל?]]&lt;3,OR(טבלה1013[[#This Row],[CycleNumber]]&gt;B298,B298="")),1,"")</f>
        <v/>
      </c>
      <c r="R297" s="1" t="str">
        <f>IF(טבלה1013[[#This Row],[האישה קבעה וסת שבוע?]]=1,IF(טבלה1013[[#This Row],[וסת השבוע פעיל?]]&lt;3,1,0),"")</f>
        <v/>
      </c>
      <c r="S2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7" s="1">
        <f t="shared" si="35"/>
        <v>0</v>
      </c>
      <c r="U297" s="1" t="str">
        <f t="shared" si="36"/>
        <v/>
      </c>
      <c r="V297" s="1" t="str">
        <f t="shared" si="37"/>
        <v/>
      </c>
      <c r="W297" s="1" t="str">
        <f>IF(טבלה1013[[#This Row],[3 הפלגות זהות]]="","",IF(טבלה1013[[#This Row],[3 הפלגות זהות]]=1,טבלה1013[[#This Row],[LengthofCycle]],W296))</f>
        <v/>
      </c>
      <c r="Y297" s="1" t="str">
        <f>IF(OR(טבלה1013[[#This Row],[הווסת פעיל?]]=0,טבלה1013[[#This Row],[הווסת פעיל?]]=""),"",SUM(Y296,טבלה1013[[#This Row],[הווסת פעיל?]]))</f>
        <v/>
      </c>
      <c r="Z297" s="1" t="str">
        <f>IF(AND(טבלה1013[[#This Row],[כמה מחזורים עד עקירה]]&lt;&gt;"",Y298=""),טבלה1013[[#This Row],[כמה מחזורים עד עקירה]],"")</f>
        <v/>
      </c>
      <c r="AA297" s="1" t="str">
        <f>IF(AND(טבלה1013[[#This Row],[הווסת פעיל?]]=1,טבלה1013[[#This Row],[וסת קבוע אחרון]]&lt;&gt;W296),טבלה1013[[#This Row],[וסת קבוע אחרון]],"")</f>
        <v/>
      </c>
      <c r="AB297" s="1" t="str">
        <f>IF(AND(טבלה1013[[#This Row],[הווסת פעיל?]]=1,X296=0,טבלה1013[[#This Row],[וסת קבוע אחרון]]=W296),טבלה1013[[#This Row],[וסת קבוע אחרון]],"")</f>
        <v/>
      </c>
      <c r="AC297" s="1" t="str">
        <f>IF(AND(טבלה1013[[#This Row],[הווסת פעיל?]]=1,X296=0,טבלה1013[[#This Row],[וסת קבוע אחרון]]&lt;&gt;W296),1,"")</f>
        <v/>
      </c>
      <c r="AD297" s="1" t="str">
        <f>IF(AND(טבלה1013[[#This Row],[הווסת פעיל?]]&lt;&gt;"",B298=1),טבלה1013[[#This Row],[CycleNumber]],"")</f>
        <v/>
      </c>
      <c r="AE297" s="1" t="str">
        <f>IF(AND(טבלה1013[[#This Row],[הווסת פעיל?]]&lt;&gt;"",X296=""),טבלה1013[[#This Row],[CycleNumber]],"")</f>
        <v/>
      </c>
      <c r="AF297" s="1" t="str">
        <f>IF(B298=1,"",IF(טבלה1013[[#This Row],[הווסת פעיל?]]=1,IF(טבלה1013[[#This Row],[וסת קבוע אחרון]]=F298,1,0),""))</f>
        <v/>
      </c>
      <c r="AG297" s="1" t="str">
        <f>IF(B298=1,"",IF(טבלה1013[[#This Row],[הווסת פעיל?]]=1,IF(OR(טבלה1013[[#This Row],[וסת קבוע אחרון]]=F298,F298=טבלה1013[[#This Row],[LengthofCycle]]),1,0),""))</f>
        <v/>
      </c>
      <c r="AH297" s="1" t="str">
        <f>IF(B298=1,"",IF(טבלה1013[[#This Row],[הווסת פעיל?]]=1,IF(OR(טבלה1013[[#This Row],[וסת קבוע אחרון]]=F298,F298=טבלה1013[[#This Row],[LengthofCycle]],AND(טבלה1013[[#This Row],[LengthofCycle]]&lt;&gt;טבלה1013[[#This Row],[וסת קבוע אחרון]],OR(F298=28,F298=29))),1,0),""))</f>
        <v/>
      </c>
      <c r="AI297" s="1" t="str">
        <f>IF(AND(טבלה1013[[#This Row],[הווסת פעיל?]]=1,B298=1),1,"")</f>
        <v/>
      </c>
      <c r="AJ297" s="4">
        <f>IF(AND(טבלה1013[[#This Row],[הווסת פעיל?]]&lt;&gt;1,B298&lt;&gt;1,B298&lt;&gt;""),IF(טבלה1013[[#This Row],[LengthofCycle]]=F298,1,0),"")</f>
        <v>0</v>
      </c>
      <c r="AK297" s="4">
        <f>IF(AND(טבלה1013[[#This Row],[הווסת פעיל?]]&lt;&gt;1,B298&lt;&gt;1,B298&lt;&gt;""),IF(OR(טבלה1013[[#This Row],[LengthofCycle]]=F298,F298=29),1,0),"")</f>
        <v>0</v>
      </c>
      <c r="AL297" s="4">
        <f>IF(AND(טבלה1013[[#This Row],[הווסת פעיל?]]&lt;&gt;1,B298&lt;&gt;1,B298&lt;&gt;""),IF(OR(טבלה1013[[#This Row],[LengthofCycle]]=F298,F298=29,F298=28),1,0),"")</f>
        <v>0</v>
      </c>
    </row>
    <row r="298" spans="1:38" x14ac:dyDescent="0.25">
      <c r="A298" s="1" t="s">
        <v>84</v>
      </c>
      <c r="B298" s="1">
        <v>4</v>
      </c>
      <c r="C298" s="1">
        <v>1</v>
      </c>
      <c r="D298" s="1">
        <v>1</v>
      </c>
      <c r="E298" s="1">
        <v>1</v>
      </c>
      <c r="F298" s="1">
        <v>36</v>
      </c>
      <c r="G298" s="1">
        <f>טבלה1013[[#This Row],[LengthofCycle]]+1</f>
        <v>37</v>
      </c>
      <c r="H298" s="1" t="str">
        <f>IF(IFERROR(LOOKUP(טבלה1013[[#This Row],[ClientID]],קביעויות[השבוע]),FALSE)=טבלה1013[[#This Row],[ClientID]],1,"")</f>
        <v/>
      </c>
      <c r="I298" s="1" t="str">
        <f>IF(AND(טבלה1013[[#This Row],[CycleNumber]]&gt;1,OR(B299="",טבלה1013[[#This Row],[CycleNumber]]&gt;B297)),IF(OR(AND(טבלה1013[[#This Row],[LengthofCycle]]=28,F297=28),AND(טבלה1013[[#This Row],[LengthofCycle]]=35,F297=35)),1,""),"")</f>
        <v/>
      </c>
      <c r="J298" s="1" t="str">
        <f>IF(AND(טבלה1013[[#This Row],[וסת השבוע]]=1,I297=1,טבלה1013[[#This Row],[CycleNumber]]&gt;B297),1,"")</f>
        <v/>
      </c>
      <c r="K298" s="1" t="str">
        <f>IF(טבלה1013[[#This Row],[CycleNumber]]=1,"",IF(טבלה1013[[#This Row],[וסת השבוע]]=1,0,IF(K297="","",IF(K297=0,IF(טבלה1013[[#This Row],[LengthofCycle]]=28,0,1),IF(K297=1,IF(טבלה1013[[#This Row],[LengthofCycle]]+F297=28*2,0,2),IF(K297=2,IF(טבלה1013[[#This Row],[LengthofCycle]]+F297+F296=28*3,0,3),""))))))</f>
        <v/>
      </c>
      <c r="L298" s="1" t="str">
        <f>IF(טבלה1013[[#This Row],[וסת השבוע]]=1,IF(טבלה1013[[#This Row],[וסת השבוע וההפלגה ביחד]]=1,L297+1,0),IF(AND(טבלה1013[[#This Row],[CycleNumber]]&gt;B297,טבלה1013[[#This Row],[CycleNumber]]&gt;1),IF(טבלה1013[[#This Row],[וסת השבוע פעיל?]]&lt;&gt;"",L297+1,""),""))</f>
        <v/>
      </c>
      <c r="M298" s="1" t="str">
        <f>IF(AND(טבלה1013[[#This Row],[וסת השבוע פעיל?]]&lt;&gt;"",טבלה1013[[#This Row],[CycleNumber]]&lt;B299,B299&lt;&gt;"",טבלה1013[[#This Row],[וסת השבוע פעיל?]]&lt;3),IF(K299=0,IF(AND(טבלה1013[[#This Row],[וסת השבוע פעיל?]]&gt;0,I299=1),0,1),0),"")</f>
        <v/>
      </c>
      <c r="N298" s="1" t="str">
        <f t="shared" si="40"/>
        <v/>
      </c>
      <c r="O298" s="1" t="str">
        <f>IF(AND(טבלה1013[[#This Row],[חיזוי - שבוע]]=1,J299=1),1,"")</f>
        <v/>
      </c>
      <c r="P298" s="1" t="str">
        <f>IF(AND(טבלה1013[[#This Row],[חיזוי טוב עם הפלגה?]]=1,טבלה1013[[#This Row],[וסת קבוע אחרון]]&lt;&gt;28,X297=1),1,"")</f>
        <v/>
      </c>
      <c r="Q298" s="1" t="str">
        <f>IF(AND(טבלה1013[[#This Row],[וסת השבוע פעיל?]]&lt;3,OR(טבלה1013[[#This Row],[CycleNumber]]&gt;B299,B299="")),1,"")</f>
        <v/>
      </c>
      <c r="R298" s="1" t="str">
        <f>IF(טבלה1013[[#This Row],[האישה קבעה וסת שבוע?]]=1,IF(טבלה1013[[#This Row],[וסת השבוע פעיל?]]&lt;3,1,0),"")</f>
        <v/>
      </c>
      <c r="S2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8" s="1">
        <f t="shared" si="35"/>
        <v>0</v>
      </c>
      <c r="U298" s="1">
        <f t="shared" si="36"/>
        <v>0</v>
      </c>
      <c r="V298" s="1" t="str">
        <f t="shared" si="37"/>
        <v/>
      </c>
      <c r="W298" s="1" t="str">
        <f>IF(טבלה1013[[#This Row],[3 הפלגות זהות]]="","",IF(טבלה1013[[#This Row],[3 הפלגות זהות]]=1,טבלה1013[[#This Row],[LengthofCycle]],W297))</f>
        <v/>
      </c>
      <c r="Y298" s="1" t="str">
        <f>IF(OR(טבלה1013[[#This Row],[הווסת פעיל?]]=0,טבלה1013[[#This Row],[הווסת פעיל?]]=""),"",SUM(Y297,טבלה1013[[#This Row],[הווסת פעיל?]]))</f>
        <v/>
      </c>
      <c r="Z298" s="1" t="str">
        <f>IF(AND(טבלה1013[[#This Row],[כמה מחזורים עד עקירה]]&lt;&gt;"",Y299=""),טבלה1013[[#This Row],[כמה מחזורים עד עקירה]],"")</f>
        <v/>
      </c>
      <c r="AA298" s="1" t="str">
        <f>IF(AND(טבלה1013[[#This Row],[הווסת פעיל?]]=1,טבלה1013[[#This Row],[וסת קבוע אחרון]]&lt;&gt;W297),טבלה1013[[#This Row],[וסת קבוע אחרון]],"")</f>
        <v/>
      </c>
      <c r="AB298" s="1" t="str">
        <f>IF(AND(טבלה1013[[#This Row],[הווסת פעיל?]]=1,X297=0,טבלה1013[[#This Row],[וסת קבוע אחרון]]=W297),טבלה1013[[#This Row],[וסת קבוע אחרון]],"")</f>
        <v/>
      </c>
      <c r="AC298" s="1" t="str">
        <f>IF(AND(טבלה1013[[#This Row],[הווסת פעיל?]]=1,X297=0,טבלה1013[[#This Row],[וסת קבוע אחרון]]&lt;&gt;W297),1,"")</f>
        <v/>
      </c>
      <c r="AD298" s="1" t="str">
        <f>IF(AND(טבלה1013[[#This Row],[הווסת פעיל?]]&lt;&gt;"",B299=1),טבלה1013[[#This Row],[CycleNumber]],"")</f>
        <v/>
      </c>
      <c r="AE298" s="1" t="str">
        <f>IF(AND(טבלה1013[[#This Row],[הווסת פעיל?]]&lt;&gt;"",X297=""),טבלה1013[[#This Row],[CycleNumber]],"")</f>
        <v/>
      </c>
      <c r="AF298" s="1" t="str">
        <f>IF(B299=1,"",IF(טבלה1013[[#This Row],[הווסת פעיל?]]=1,IF(טבלה1013[[#This Row],[וסת קבוע אחרון]]=F299,1,0),""))</f>
        <v/>
      </c>
      <c r="AG298" s="1" t="str">
        <f>IF(B299=1,"",IF(טבלה1013[[#This Row],[הווסת פעיל?]]=1,IF(OR(טבלה1013[[#This Row],[וסת קבוע אחרון]]=F299,F299=טבלה1013[[#This Row],[LengthofCycle]]),1,0),""))</f>
        <v/>
      </c>
      <c r="AH298" s="1" t="str">
        <f>IF(B299=1,"",IF(טבלה1013[[#This Row],[הווסת פעיל?]]=1,IF(OR(טבלה1013[[#This Row],[וסת קבוע אחרון]]=F299,F299=טבלה1013[[#This Row],[LengthofCycle]],AND(טבלה1013[[#This Row],[LengthofCycle]]&lt;&gt;טבלה1013[[#This Row],[וסת קבוע אחרון]],OR(F299=28,F299=29))),1,0),""))</f>
        <v/>
      </c>
      <c r="AI298" s="1" t="str">
        <f>IF(AND(טבלה1013[[#This Row],[הווסת פעיל?]]=1,B299=1),1,"")</f>
        <v/>
      </c>
      <c r="AJ298" s="4">
        <f>IF(AND(טבלה1013[[#This Row],[הווסת פעיל?]]&lt;&gt;1,B299&lt;&gt;1,B299&lt;&gt;""),IF(טבלה1013[[#This Row],[LengthofCycle]]=F299,1,0),"")</f>
        <v>0</v>
      </c>
      <c r="AK298" s="4">
        <f>IF(AND(טבלה1013[[#This Row],[הווסת פעיל?]]&lt;&gt;1,B299&lt;&gt;1,B299&lt;&gt;""),IF(OR(טבלה1013[[#This Row],[LengthofCycle]]=F299,F299=29),1,0),"")</f>
        <v>0</v>
      </c>
      <c r="AL298" s="4">
        <f>IF(AND(טבלה1013[[#This Row],[הווסת פעיל?]]&lt;&gt;1,B299&lt;&gt;1,B299&lt;&gt;""),IF(OR(טבלה1013[[#This Row],[LengthofCycle]]=F299,F299=29,F299=28),1,0),"")</f>
        <v>0</v>
      </c>
    </row>
    <row r="299" spans="1:38" x14ac:dyDescent="0.25">
      <c r="A299" s="1" t="s">
        <v>84</v>
      </c>
      <c r="B299" s="1">
        <v>5</v>
      </c>
      <c r="C299" s="1">
        <v>1</v>
      </c>
      <c r="D299" s="1">
        <v>1</v>
      </c>
      <c r="E299" s="1">
        <v>1</v>
      </c>
      <c r="F299" s="1">
        <v>37</v>
      </c>
      <c r="G299" s="1">
        <f>טבלה1013[[#This Row],[LengthofCycle]]+1</f>
        <v>38</v>
      </c>
      <c r="H299" s="1" t="str">
        <f>IF(IFERROR(LOOKUP(טבלה1013[[#This Row],[ClientID]],קביעויות[השבוע]),FALSE)=טבלה1013[[#This Row],[ClientID]],1,"")</f>
        <v/>
      </c>
      <c r="I299" s="1" t="str">
        <f>IF(AND(טבלה1013[[#This Row],[CycleNumber]]&gt;1,OR(B300="",טבלה1013[[#This Row],[CycleNumber]]&gt;B298)),IF(OR(AND(טבלה1013[[#This Row],[LengthofCycle]]=28,F298=28),AND(טבלה1013[[#This Row],[LengthofCycle]]=35,F298=35)),1,""),"")</f>
        <v/>
      </c>
      <c r="J299" s="1" t="str">
        <f>IF(AND(טבלה1013[[#This Row],[וסת השבוע]]=1,I298=1,טבלה1013[[#This Row],[CycleNumber]]&gt;B298),1,"")</f>
        <v/>
      </c>
      <c r="K299" s="1" t="str">
        <f>IF(טבלה1013[[#This Row],[CycleNumber]]=1,"",IF(טבלה1013[[#This Row],[וסת השבוע]]=1,0,IF(K298="","",IF(K298=0,IF(טבלה1013[[#This Row],[LengthofCycle]]=28,0,1),IF(K298=1,IF(טבלה1013[[#This Row],[LengthofCycle]]+F298=28*2,0,2),IF(K298=2,IF(טבלה1013[[#This Row],[LengthofCycle]]+F298+F297=28*3,0,3),""))))))</f>
        <v/>
      </c>
      <c r="L299" s="1" t="str">
        <f>IF(טבלה1013[[#This Row],[וסת השבוע]]=1,IF(טבלה1013[[#This Row],[וסת השבוע וההפלגה ביחד]]=1,L298+1,0),IF(AND(טבלה1013[[#This Row],[CycleNumber]]&gt;B298,טבלה1013[[#This Row],[CycleNumber]]&gt;1),IF(טבלה1013[[#This Row],[וסת השבוע פעיל?]]&lt;&gt;"",L298+1,""),""))</f>
        <v/>
      </c>
      <c r="M299" s="1" t="str">
        <f>IF(AND(טבלה1013[[#This Row],[וסת השבוע פעיל?]]&lt;&gt;"",טבלה1013[[#This Row],[CycleNumber]]&lt;B300,B300&lt;&gt;"",טבלה1013[[#This Row],[וסת השבוע פעיל?]]&lt;3),IF(K300=0,IF(AND(טבלה1013[[#This Row],[וסת השבוע פעיל?]]&gt;0,I300=1),0,1),0),"")</f>
        <v/>
      </c>
      <c r="N299" s="1" t="str">
        <f t="shared" si="40"/>
        <v/>
      </c>
      <c r="O299" s="1" t="str">
        <f>IF(AND(טבלה1013[[#This Row],[חיזוי - שבוע]]=1,J300=1),1,"")</f>
        <v/>
      </c>
      <c r="P299" s="1" t="str">
        <f>IF(AND(טבלה1013[[#This Row],[חיזוי טוב עם הפלגה?]]=1,טבלה1013[[#This Row],[וסת קבוע אחרון]]&lt;&gt;28,X298=1),1,"")</f>
        <v/>
      </c>
      <c r="Q299" s="1" t="str">
        <f>IF(AND(טבלה1013[[#This Row],[וסת השבוע פעיל?]]&lt;3,OR(טבלה1013[[#This Row],[CycleNumber]]&gt;B300,B300="")),1,"")</f>
        <v/>
      </c>
      <c r="R299" s="1" t="str">
        <f>IF(טבלה1013[[#This Row],[האישה קבעה וסת שבוע?]]=1,IF(טבלה1013[[#This Row],[וסת השבוע פעיל?]]&lt;3,1,0),"")</f>
        <v/>
      </c>
      <c r="S2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299" s="1">
        <f t="shared" si="35"/>
        <v>0</v>
      </c>
      <c r="U299" s="1">
        <f t="shared" si="36"/>
        <v>0</v>
      </c>
      <c r="V299" s="1">
        <f t="shared" si="37"/>
        <v>0</v>
      </c>
      <c r="W299" s="1" t="str">
        <f>IF(טבלה1013[[#This Row],[3 הפלגות זהות]]="","",IF(טבלה1013[[#This Row],[3 הפלגות זהות]]=1,טבלה1013[[#This Row],[LengthofCycle]],W298))</f>
        <v/>
      </c>
      <c r="Y299" s="1" t="str">
        <f>IF(OR(טבלה1013[[#This Row],[הווסת פעיל?]]=0,טבלה1013[[#This Row],[הווסת פעיל?]]=""),"",SUM(Y298,טבלה1013[[#This Row],[הווסת פעיל?]]))</f>
        <v/>
      </c>
      <c r="Z299" s="1" t="str">
        <f>IF(AND(טבלה1013[[#This Row],[כמה מחזורים עד עקירה]]&lt;&gt;"",Y300=""),טבלה1013[[#This Row],[כמה מחזורים עד עקירה]],"")</f>
        <v/>
      </c>
      <c r="AA299" s="1" t="str">
        <f>IF(AND(טבלה1013[[#This Row],[הווסת פעיל?]]=1,טבלה1013[[#This Row],[וסת קבוע אחרון]]&lt;&gt;W298),טבלה1013[[#This Row],[וסת קבוע אחרון]],"")</f>
        <v/>
      </c>
      <c r="AB299" s="1" t="str">
        <f>IF(AND(טבלה1013[[#This Row],[הווסת פעיל?]]=1,X298=0,טבלה1013[[#This Row],[וסת קבוע אחרון]]=W298),טבלה1013[[#This Row],[וסת קבוע אחרון]],"")</f>
        <v/>
      </c>
      <c r="AC299" s="1" t="str">
        <f>IF(AND(טבלה1013[[#This Row],[הווסת פעיל?]]=1,X298=0,טבלה1013[[#This Row],[וסת קבוע אחרון]]&lt;&gt;W298),1,"")</f>
        <v/>
      </c>
      <c r="AD299" s="1" t="str">
        <f>IF(AND(טבלה1013[[#This Row],[הווסת פעיל?]]&lt;&gt;"",B300=1),טבלה1013[[#This Row],[CycleNumber]],"")</f>
        <v/>
      </c>
      <c r="AE299" s="1" t="str">
        <f>IF(AND(טבלה1013[[#This Row],[הווסת פעיל?]]&lt;&gt;"",X298=""),טבלה1013[[#This Row],[CycleNumber]],"")</f>
        <v/>
      </c>
      <c r="AF299" s="1" t="str">
        <f>IF(B300=1,"",IF(טבלה1013[[#This Row],[הווסת פעיל?]]=1,IF(טבלה1013[[#This Row],[וסת קבוע אחרון]]=F300,1,0),""))</f>
        <v/>
      </c>
      <c r="AG299" s="1" t="str">
        <f>IF(B300=1,"",IF(טבלה1013[[#This Row],[הווסת פעיל?]]=1,IF(OR(טבלה1013[[#This Row],[וסת קבוע אחרון]]=F300,F300=טבלה1013[[#This Row],[LengthofCycle]]),1,0),""))</f>
        <v/>
      </c>
      <c r="AH299" s="1" t="str">
        <f>IF(B300=1,"",IF(טבלה1013[[#This Row],[הווסת פעיל?]]=1,IF(OR(טבלה1013[[#This Row],[וסת קבוע אחרון]]=F300,F300=טבלה1013[[#This Row],[LengthofCycle]],AND(טבלה1013[[#This Row],[LengthofCycle]]&lt;&gt;טבלה1013[[#This Row],[וסת קבוע אחרון]],OR(F300=28,F300=29))),1,0),""))</f>
        <v/>
      </c>
      <c r="AI299" s="1" t="str">
        <f>IF(AND(טבלה1013[[#This Row],[הווסת פעיל?]]=1,B300=1),1,"")</f>
        <v/>
      </c>
      <c r="AJ299" s="4">
        <f>IF(AND(טבלה1013[[#This Row],[הווסת פעיל?]]&lt;&gt;1,B300&lt;&gt;1,B300&lt;&gt;""),IF(טבלה1013[[#This Row],[LengthofCycle]]=F300,1,0),"")</f>
        <v>0</v>
      </c>
      <c r="AK299" s="4">
        <f>IF(AND(טבלה1013[[#This Row],[הווסת פעיל?]]&lt;&gt;1,B300&lt;&gt;1,B300&lt;&gt;""),IF(OR(טבלה1013[[#This Row],[LengthofCycle]]=F300,F300=29),1,0),"")</f>
        <v>0</v>
      </c>
      <c r="AL299" s="4">
        <f>IF(AND(טבלה1013[[#This Row],[הווסת פעיל?]]&lt;&gt;1,B300&lt;&gt;1,B300&lt;&gt;""),IF(OR(טבלה1013[[#This Row],[LengthofCycle]]=F300,F300=29,F300=28),1,0),"")</f>
        <v>0</v>
      </c>
    </row>
    <row r="300" spans="1:38" x14ac:dyDescent="0.25">
      <c r="A300" s="1" t="s">
        <v>84</v>
      </c>
      <c r="B300" s="1">
        <v>6</v>
      </c>
      <c r="C300" s="1">
        <v>1</v>
      </c>
      <c r="D300" s="1">
        <v>1</v>
      </c>
      <c r="E300" s="1">
        <v>1</v>
      </c>
      <c r="F300" s="1">
        <v>32</v>
      </c>
      <c r="G300" s="1">
        <f>טבלה1013[[#This Row],[LengthofCycle]]+1</f>
        <v>33</v>
      </c>
      <c r="H300" s="1" t="str">
        <f>IF(IFERROR(LOOKUP(טבלה1013[[#This Row],[ClientID]],קביעויות[השבוע]),FALSE)=טבלה1013[[#This Row],[ClientID]],1,"")</f>
        <v/>
      </c>
      <c r="I300" s="1" t="str">
        <f>IF(AND(טבלה1013[[#This Row],[CycleNumber]]&gt;1,OR(B301="",טבלה1013[[#This Row],[CycleNumber]]&gt;B299)),IF(OR(AND(טבלה1013[[#This Row],[LengthofCycle]]=28,F299=28),AND(טבלה1013[[#This Row],[LengthofCycle]]=35,F299=35)),1,""),"")</f>
        <v/>
      </c>
      <c r="J300" s="1" t="str">
        <f>IF(AND(טבלה1013[[#This Row],[וסת השבוע]]=1,I299=1,טבלה1013[[#This Row],[CycleNumber]]&gt;B299),1,"")</f>
        <v/>
      </c>
      <c r="K300" s="1" t="str">
        <f>IF(טבלה1013[[#This Row],[CycleNumber]]=1,"",IF(טבלה1013[[#This Row],[וסת השבוע]]=1,0,IF(K299="","",IF(K299=0,IF(טבלה1013[[#This Row],[LengthofCycle]]=28,0,1),IF(K299=1,IF(טבלה1013[[#This Row],[LengthofCycle]]+F299=28*2,0,2),IF(K299=2,IF(טבלה1013[[#This Row],[LengthofCycle]]+F299+F298=28*3,0,3),""))))))</f>
        <v/>
      </c>
      <c r="L300" s="1" t="str">
        <f>IF(טבלה1013[[#This Row],[וסת השבוע]]=1,IF(טבלה1013[[#This Row],[וסת השבוע וההפלגה ביחד]]=1,L299+1,0),IF(AND(טבלה1013[[#This Row],[CycleNumber]]&gt;B299,טבלה1013[[#This Row],[CycleNumber]]&gt;1),IF(טבלה1013[[#This Row],[וסת השבוע פעיל?]]&lt;&gt;"",L299+1,""),""))</f>
        <v/>
      </c>
      <c r="M300" s="1" t="str">
        <f>IF(AND(טבלה1013[[#This Row],[וסת השבוע פעיל?]]&lt;&gt;"",טבלה1013[[#This Row],[CycleNumber]]&lt;B301,B301&lt;&gt;"",טבלה1013[[#This Row],[וסת השבוע פעיל?]]&lt;3),IF(K301=0,IF(AND(טבלה1013[[#This Row],[וסת השבוע פעיל?]]&gt;0,I301=1),0,1),0),"")</f>
        <v/>
      </c>
      <c r="N300" s="1" t="str">
        <f t="shared" si="40"/>
        <v/>
      </c>
      <c r="O300" s="1" t="str">
        <f>IF(AND(טבלה1013[[#This Row],[חיזוי - שבוע]]=1,J301=1),1,"")</f>
        <v/>
      </c>
      <c r="P300" s="1" t="str">
        <f>IF(AND(טבלה1013[[#This Row],[חיזוי טוב עם הפלגה?]]=1,טבלה1013[[#This Row],[וסת קבוע אחרון]]&lt;&gt;28,X299=1),1,"")</f>
        <v/>
      </c>
      <c r="Q300" s="1" t="str">
        <f>IF(AND(טבלה1013[[#This Row],[וסת השבוע פעיל?]]&lt;3,OR(טבלה1013[[#This Row],[CycleNumber]]&gt;B301,B301="")),1,"")</f>
        <v/>
      </c>
      <c r="R300" s="1" t="str">
        <f>IF(טבלה1013[[#This Row],[האישה קבעה וסת שבוע?]]=1,IF(טבלה1013[[#This Row],[וסת השבוע פעיל?]]&lt;3,1,0),"")</f>
        <v/>
      </c>
      <c r="S3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0" s="1">
        <f t="shared" si="35"/>
        <v>0</v>
      </c>
      <c r="U300" s="1">
        <f t="shared" si="36"/>
        <v>0</v>
      </c>
      <c r="V300" s="1">
        <f t="shared" si="37"/>
        <v>0</v>
      </c>
      <c r="W300" s="1" t="str">
        <f>IF(טבלה1013[[#This Row],[3 הפלגות זהות]]="","",IF(טבלה1013[[#This Row],[3 הפלגות זהות]]=1,טבלה1013[[#This Row],[LengthofCycle]],W299))</f>
        <v/>
      </c>
      <c r="Y300" s="1" t="str">
        <f>IF(OR(טבלה1013[[#This Row],[הווסת פעיל?]]=0,טבלה1013[[#This Row],[הווסת פעיל?]]=""),"",SUM(Y299,טבלה1013[[#This Row],[הווסת פעיל?]]))</f>
        <v/>
      </c>
      <c r="Z300" s="1" t="str">
        <f>IF(AND(טבלה1013[[#This Row],[כמה מחזורים עד עקירה]]&lt;&gt;"",Y301=""),טבלה1013[[#This Row],[כמה מחזורים עד עקירה]],"")</f>
        <v/>
      </c>
      <c r="AA300" s="1" t="str">
        <f>IF(AND(טבלה1013[[#This Row],[הווסת פעיל?]]=1,טבלה1013[[#This Row],[וסת קבוע אחרון]]&lt;&gt;W299),טבלה1013[[#This Row],[וסת קבוע אחרון]],"")</f>
        <v/>
      </c>
      <c r="AB300" s="1" t="str">
        <f>IF(AND(טבלה1013[[#This Row],[הווסת פעיל?]]=1,X299=0,טבלה1013[[#This Row],[וסת קבוע אחרון]]=W299),טבלה1013[[#This Row],[וסת קבוע אחרון]],"")</f>
        <v/>
      </c>
      <c r="AC300" s="1" t="str">
        <f>IF(AND(טבלה1013[[#This Row],[הווסת פעיל?]]=1,X299=0,טבלה1013[[#This Row],[וסת קבוע אחרון]]&lt;&gt;W299),1,"")</f>
        <v/>
      </c>
      <c r="AD300" s="1" t="str">
        <f>IF(AND(טבלה1013[[#This Row],[הווסת פעיל?]]&lt;&gt;"",B301=1),טבלה1013[[#This Row],[CycleNumber]],"")</f>
        <v/>
      </c>
      <c r="AE300" s="1" t="str">
        <f>IF(AND(טבלה1013[[#This Row],[הווסת פעיל?]]&lt;&gt;"",X299=""),טבלה1013[[#This Row],[CycleNumber]],"")</f>
        <v/>
      </c>
      <c r="AF300" s="1" t="str">
        <f>IF(B301=1,"",IF(טבלה1013[[#This Row],[הווסת פעיל?]]=1,IF(טבלה1013[[#This Row],[וסת קבוע אחרון]]=F301,1,0),""))</f>
        <v/>
      </c>
      <c r="AG300" s="1" t="str">
        <f>IF(B301=1,"",IF(טבלה1013[[#This Row],[הווסת פעיל?]]=1,IF(OR(טבלה1013[[#This Row],[וסת קבוע אחרון]]=F301,F301=טבלה1013[[#This Row],[LengthofCycle]]),1,0),""))</f>
        <v/>
      </c>
      <c r="AH300" s="1" t="str">
        <f>IF(B301=1,"",IF(טבלה1013[[#This Row],[הווסת פעיל?]]=1,IF(OR(טבלה1013[[#This Row],[וסת קבוע אחרון]]=F301,F301=טבלה1013[[#This Row],[LengthofCycle]],AND(טבלה1013[[#This Row],[LengthofCycle]]&lt;&gt;טבלה1013[[#This Row],[וסת קבוע אחרון]],OR(F301=28,F301=29))),1,0),""))</f>
        <v/>
      </c>
      <c r="AI300" s="1" t="str">
        <f>IF(AND(טבלה1013[[#This Row],[הווסת פעיל?]]=1,B301=1),1,"")</f>
        <v/>
      </c>
      <c r="AJ300" s="4">
        <f>IF(AND(טבלה1013[[#This Row],[הווסת פעיל?]]&lt;&gt;1,B301&lt;&gt;1,B301&lt;&gt;""),IF(טבלה1013[[#This Row],[LengthofCycle]]=F301,1,0),"")</f>
        <v>0</v>
      </c>
      <c r="AK300" s="4">
        <f>IF(AND(טבלה1013[[#This Row],[הווסת פעיל?]]&lt;&gt;1,B301&lt;&gt;1,B301&lt;&gt;""),IF(OR(טבלה1013[[#This Row],[LengthofCycle]]=F301,F301=29),1,0),"")</f>
        <v>0</v>
      </c>
      <c r="AL300" s="4">
        <f>IF(AND(טבלה1013[[#This Row],[הווסת פעיל?]]&lt;&gt;1,B301&lt;&gt;1,B301&lt;&gt;""),IF(OR(טבלה1013[[#This Row],[LengthofCycle]]=F301,F301=29,F301=28),1,0),"")</f>
        <v>0</v>
      </c>
    </row>
    <row r="301" spans="1:38" x14ac:dyDescent="0.25">
      <c r="A301" s="1" t="s">
        <v>84</v>
      </c>
      <c r="B301" s="1">
        <v>7</v>
      </c>
      <c r="C301" s="1">
        <v>1</v>
      </c>
      <c r="D301" s="1">
        <v>1</v>
      </c>
      <c r="E301" s="1">
        <v>1</v>
      </c>
      <c r="F301" s="1">
        <v>35</v>
      </c>
      <c r="G301" s="1">
        <f>טבלה1013[[#This Row],[LengthofCycle]]+1</f>
        <v>36</v>
      </c>
      <c r="H301" s="1" t="str">
        <f>IF(IFERROR(LOOKUP(טבלה1013[[#This Row],[ClientID]],קביעויות[השבוע]),FALSE)=טבלה1013[[#This Row],[ClientID]],1,"")</f>
        <v/>
      </c>
      <c r="I301" s="1" t="str">
        <f>IF(AND(טבלה1013[[#This Row],[CycleNumber]]&gt;1,OR(B302="",טבלה1013[[#This Row],[CycleNumber]]&gt;B300)),IF(OR(AND(טבלה1013[[#This Row],[LengthofCycle]]=28,F300=28),AND(טבלה1013[[#This Row],[LengthofCycle]]=35,F300=35)),1,""),"")</f>
        <v/>
      </c>
      <c r="J301" s="1" t="str">
        <f>IF(AND(טבלה1013[[#This Row],[וסת השבוע]]=1,I300=1,טבלה1013[[#This Row],[CycleNumber]]&gt;B300),1,"")</f>
        <v/>
      </c>
      <c r="K301" s="1" t="str">
        <f>IF(טבלה1013[[#This Row],[CycleNumber]]=1,"",IF(טבלה1013[[#This Row],[וסת השבוע]]=1,0,IF(K300="","",IF(K300=0,IF(טבלה1013[[#This Row],[LengthofCycle]]=28,0,1),IF(K300=1,IF(טבלה1013[[#This Row],[LengthofCycle]]+F300=28*2,0,2),IF(K300=2,IF(טבלה1013[[#This Row],[LengthofCycle]]+F300+F299=28*3,0,3),""))))))</f>
        <v/>
      </c>
      <c r="L301" s="1" t="str">
        <f>IF(טבלה1013[[#This Row],[וסת השבוע]]=1,IF(טבלה1013[[#This Row],[וסת השבוע וההפלגה ביחד]]=1,L300+1,0),IF(AND(טבלה1013[[#This Row],[CycleNumber]]&gt;B300,טבלה1013[[#This Row],[CycleNumber]]&gt;1),IF(טבלה1013[[#This Row],[וסת השבוע פעיל?]]&lt;&gt;"",L300+1,""),""))</f>
        <v/>
      </c>
      <c r="M301" s="1" t="str">
        <f>IF(AND(טבלה1013[[#This Row],[וסת השבוע פעיל?]]&lt;&gt;"",טבלה1013[[#This Row],[CycleNumber]]&lt;B302,B302&lt;&gt;"",טבלה1013[[#This Row],[וסת השבוע פעיל?]]&lt;3),IF(K302=0,IF(AND(טבלה1013[[#This Row],[וסת השבוע פעיל?]]&gt;0,I302=1),0,1),0),"")</f>
        <v/>
      </c>
      <c r="N301" s="1" t="str">
        <f t="shared" si="40"/>
        <v/>
      </c>
      <c r="O301" s="1" t="str">
        <f>IF(AND(טבלה1013[[#This Row],[חיזוי - שבוע]]=1,J302=1),1,"")</f>
        <v/>
      </c>
      <c r="P301" s="1" t="str">
        <f>IF(AND(טבלה1013[[#This Row],[חיזוי טוב עם הפלגה?]]=1,טבלה1013[[#This Row],[וסת קבוע אחרון]]&lt;&gt;28,X300=1),1,"")</f>
        <v/>
      </c>
      <c r="Q301" s="1" t="str">
        <f>IF(AND(טבלה1013[[#This Row],[וסת השבוע פעיל?]]&lt;3,OR(טבלה1013[[#This Row],[CycleNumber]]&gt;B302,B302="")),1,"")</f>
        <v/>
      </c>
      <c r="R301" s="1" t="str">
        <f>IF(טבלה1013[[#This Row],[האישה קבעה וסת שבוע?]]=1,IF(טבלה1013[[#This Row],[וסת השבוע פעיל?]]&lt;3,1,0),"")</f>
        <v/>
      </c>
      <c r="S3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1" s="1">
        <f t="shared" si="35"/>
        <v>0</v>
      </c>
      <c r="U301" s="1">
        <f t="shared" si="36"/>
        <v>0</v>
      </c>
      <c r="V301" s="1">
        <f t="shared" si="37"/>
        <v>0</v>
      </c>
      <c r="W301" s="1" t="str">
        <f>IF(טבלה1013[[#This Row],[3 הפלגות זהות]]="","",IF(טבלה1013[[#This Row],[3 הפלגות זהות]]=1,טבלה1013[[#This Row],[LengthofCycle]],W300))</f>
        <v/>
      </c>
      <c r="Y301" s="1" t="str">
        <f>IF(OR(טבלה1013[[#This Row],[הווסת פעיל?]]=0,טבלה1013[[#This Row],[הווסת פעיל?]]=""),"",SUM(Y300,טבלה1013[[#This Row],[הווסת פעיל?]]))</f>
        <v/>
      </c>
      <c r="Z301" s="1" t="str">
        <f>IF(AND(טבלה1013[[#This Row],[כמה מחזורים עד עקירה]]&lt;&gt;"",Y302=""),טבלה1013[[#This Row],[כמה מחזורים עד עקירה]],"")</f>
        <v/>
      </c>
      <c r="AA301" s="1" t="str">
        <f>IF(AND(טבלה1013[[#This Row],[הווסת פעיל?]]=1,טבלה1013[[#This Row],[וסת קבוע אחרון]]&lt;&gt;W300),טבלה1013[[#This Row],[וסת קבוע אחרון]],"")</f>
        <v/>
      </c>
      <c r="AB301" s="1" t="str">
        <f>IF(AND(טבלה1013[[#This Row],[הווסת פעיל?]]=1,X300=0,טבלה1013[[#This Row],[וסת קבוע אחרון]]=W300),טבלה1013[[#This Row],[וסת קבוע אחרון]],"")</f>
        <v/>
      </c>
      <c r="AC301" s="1" t="str">
        <f>IF(AND(טבלה1013[[#This Row],[הווסת פעיל?]]=1,X300=0,טבלה1013[[#This Row],[וסת קבוע אחרון]]&lt;&gt;W300),1,"")</f>
        <v/>
      </c>
      <c r="AD301" s="1" t="str">
        <f>IF(AND(טבלה1013[[#This Row],[הווסת פעיל?]]&lt;&gt;"",B302=1),טבלה1013[[#This Row],[CycleNumber]],"")</f>
        <v/>
      </c>
      <c r="AE301" s="1" t="str">
        <f>IF(AND(טבלה1013[[#This Row],[הווסת פעיל?]]&lt;&gt;"",X300=""),טבלה1013[[#This Row],[CycleNumber]],"")</f>
        <v/>
      </c>
      <c r="AF301" s="1" t="str">
        <f>IF(B302=1,"",IF(טבלה1013[[#This Row],[הווסת פעיל?]]=1,IF(טבלה1013[[#This Row],[וסת קבוע אחרון]]=F302,1,0),""))</f>
        <v/>
      </c>
      <c r="AG301" s="1" t="str">
        <f>IF(B302=1,"",IF(טבלה1013[[#This Row],[הווסת פעיל?]]=1,IF(OR(טבלה1013[[#This Row],[וסת קבוע אחרון]]=F302,F302=טבלה1013[[#This Row],[LengthofCycle]]),1,0),""))</f>
        <v/>
      </c>
      <c r="AH301" s="1" t="str">
        <f>IF(B302=1,"",IF(טבלה1013[[#This Row],[הווסת פעיל?]]=1,IF(OR(טבלה1013[[#This Row],[וסת קבוע אחרון]]=F302,F302=טבלה1013[[#This Row],[LengthofCycle]],AND(טבלה1013[[#This Row],[LengthofCycle]]&lt;&gt;טבלה1013[[#This Row],[וסת קבוע אחרון]],OR(F302=28,F302=29))),1,0),""))</f>
        <v/>
      </c>
      <c r="AI301" s="1" t="str">
        <f>IF(AND(טבלה1013[[#This Row],[הווסת פעיל?]]=1,B302=1),1,"")</f>
        <v/>
      </c>
      <c r="AJ301" s="4">
        <f>IF(AND(טבלה1013[[#This Row],[הווסת פעיל?]]&lt;&gt;1,B302&lt;&gt;1,B302&lt;&gt;""),IF(טבלה1013[[#This Row],[LengthofCycle]]=F302,1,0),"")</f>
        <v>0</v>
      </c>
      <c r="AK301" s="4">
        <f>IF(AND(טבלה1013[[#This Row],[הווסת פעיל?]]&lt;&gt;1,B302&lt;&gt;1,B302&lt;&gt;""),IF(OR(טבלה1013[[#This Row],[LengthofCycle]]=F302,F302=29),1,0),"")</f>
        <v>0</v>
      </c>
      <c r="AL301" s="4">
        <f>IF(AND(טבלה1013[[#This Row],[הווסת פעיל?]]&lt;&gt;1,B302&lt;&gt;1,B302&lt;&gt;""),IF(OR(טבלה1013[[#This Row],[LengthofCycle]]=F302,F302=29,F302=28),1,0),"")</f>
        <v>1</v>
      </c>
    </row>
    <row r="302" spans="1:38" x14ac:dyDescent="0.25">
      <c r="A302" s="1" t="s">
        <v>84</v>
      </c>
      <c r="B302" s="1">
        <v>8</v>
      </c>
      <c r="C302" s="1">
        <v>1</v>
      </c>
      <c r="D302" s="1">
        <v>1</v>
      </c>
      <c r="E302" s="1">
        <v>1</v>
      </c>
      <c r="F302" s="1">
        <v>28</v>
      </c>
      <c r="G302" s="1">
        <f>טבלה1013[[#This Row],[LengthofCycle]]+1</f>
        <v>29</v>
      </c>
      <c r="H302" s="1" t="str">
        <f>IF(IFERROR(LOOKUP(טבלה1013[[#This Row],[ClientID]],קביעויות[השבוע]),FALSE)=טבלה1013[[#This Row],[ClientID]],1,"")</f>
        <v/>
      </c>
      <c r="I302" s="1" t="str">
        <f>IF(AND(טבלה1013[[#This Row],[CycleNumber]]&gt;1,OR(B303="",טבלה1013[[#This Row],[CycleNumber]]&gt;B301)),IF(OR(AND(טבלה1013[[#This Row],[LengthofCycle]]=28,F301=28),AND(טבלה1013[[#This Row],[LengthofCycle]]=35,F301=35)),1,""),"")</f>
        <v/>
      </c>
      <c r="J302" s="1" t="str">
        <f>IF(AND(טבלה1013[[#This Row],[וסת השבוע]]=1,I301=1,טבלה1013[[#This Row],[CycleNumber]]&gt;B301),1,"")</f>
        <v/>
      </c>
      <c r="K302" s="1" t="str">
        <f>IF(טבלה1013[[#This Row],[CycleNumber]]=1,"",IF(טבלה1013[[#This Row],[וסת השבוע]]=1,0,IF(K301="","",IF(K301=0,IF(טבלה1013[[#This Row],[LengthofCycle]]=28,0,1),IF(K301=1,IF(טבלה1013[[#This Row],[LengthofCycle]]+F301=28*2,0,2),IF(K301=2,IF(טבלה1013[[#This Row],[LengthofCycle]]+F301+F300=28*3,0,3),""))))))</f>
        <v/>
      </c>
      <c r="L302" s="1" t="str">
        <f>IF(טבלה1013[[#This Row],[וסת השבוע]]=1,IF(טבלה1013[[#This Row],[וסת השבוע וההפלגה ביחד]]=1,L301+1,0),IF(AND(טבלה1013[[#This Row],[CycleNumber]]&gt;B301,טבלה1013[[#This Row],[CycleNumber]]&gt;1),IF(טבלה1013[[#This Row],[וסת השבוע פעיל?]]&lt;&gt;"",L301+1,""),""))</f>
        <v/>
      </c>
      <c r="M302" s="1" t="str">
        <f>IF(AND(טבלה1013[[#This Row],[וסת השבוע פעיל?]]&lt;&gt;"",טבלה1013[[#This Row],[CycleNumber]]&lt;B303,B303&lt;&gt;"",טבלה1013[[#This Row],[וסת השבוע פעיל?]]&lt;3),IF(K303=0,IF(AND(טבלה1013[[#This Row],[וסת השבוע פעיל?]]&gt;0,I303=1),0,1),0),"")</f>
        <v/>
      </c>
      <c r="N302" s="1" t="str">
        <f t="shared" si="40"/>
        <v/>
      </c>
      <c r="O302" s="1" t="str">
        <f>IF(AND(טבלה1013[[#This Row],[חיזוי - שבוע]]=1,J303=1),1,"")</f>
        <v/>
      </c>
      <c r="P302" s="1" t="str">
        <f>IF(AND(טבלה1013[[#This Row],[חיזוי טוב עם הפלגה?]]=1,טבלה1013[[#This Row],[וסת קבוע אחרון]]&lt;&gt;28,X301=1),1,"")</f>
        <v/>
      </c>
      <c r="Q302" s="1" t="str">
        <f>IF(AND(טבלה1013[[#This Row],[וסת השבוע פעיל?]]&lt;3,OR(טבלה1013[[#This Row],[CycleNumber]]&gt;B303,B303="")),1,"")</f>
        <v/>
      </c>
      <c r="R302" s="1" t="str">
        <f>IF(טבלה1013[[#This Row],[האישה קבעה וסת שבוע?]]=1,IF(טבלה1013[[#This Row],[וסת השבוע פעיל?]]&lt;3,1,0),"")</f>
        <v/>
      </c>
      <c r="S3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2" s="1">
        <f t="shared" si="35"/>
        <v>0</v>
      </c>
      <c r="U302" s="1">
        <f t="shared" si="36"/>
        <v>0</v>
      </c>
      <c r="V302" s="1">
        <f t="shared" si="37"/>
        <v>0</v>
      </c>
      <c r="W302" s="1" t="str">
        <f>IF(טבלה1013[[#This Row],[3 הפלגות זהות]]="","",IF(טבלה1013[[#This Row],[3 הפלגות זהות]]=1,טבלה1013[[#This Row],[LengthofCycle]],W301))</f>
        <v/>
      </c>
      <c r="Y302" s="1" t="str">
        <f>IF(OR(טבלה1013[[#This Row],[הווסת פעיל?]]=0,טבלה1013[[#This Row],[הווסת פעיל?]]=""),"",SUM(Y301,טבלה1013[[#This Row],[הווסת פעיל?]]))</f>
        <v/>
      </c>
      <c r="Z302" s="1" t="str">
        <f>IF(AND(טבלה1013[[#This Row],[כמה מחזורים עד עקירה]]&lt;&gt;"",Y303=""),טבלה1013[[#This Row],[כמה מחזורים עד עקירה]],"")</f>
        <v/>
      </c>
      <c r="AA302" s="1" t="str">
        <f>IF(AND(טבלה1013[[#This Row],[הווסת פעיל?]]=1,טבלה1013[[#This Row],[וסת קבוע אחרון]]&lt;&gt;W301),טבלה1013[[#This Row],[וסת קבוע אחרון]],"")</f>
        <v/>
      </c>
      <c r="AB302" s="1" t="str">
        <f>IF(AND(טבלה1013[[#This Row],[הווסת פעיל?]]=1,X301=0,טבלה1013[[#This Row],[וסת קבוע אחרון]]=W301),טבלה1013[[#This Row],[וסת קבוע אחרון]],"")</f>
        <v/>
      </c>
      <c r="AC302" s="1" t="str">
        <f>IF(AND(טבלה1013[[#This Row],[הווסת פעיל?]]=1,X301=0,טבלה1013[[#This Row],[וסת קבוע אחרון]]&lt;&gt;W301),1,"")</f>
        <v/>
      </c>
      <c r="AD302" s="1" t="str">
        <f>IF(AND(טבלה1013[[#This Row],[הווסת פעיל?]]&lt;&gt;"",B303=1),טבלה1013[[#This Row],[CycleNumber]],"")</f>
        <v/>
      </c>
      <c r="AE302" s="1" t="str">
        <f>IF(AND(טבלה1013[[#This Row],[הווסת פעיל?]]&lt;&gt;"",X301=""),טבלה1013[[#This Row],[CycleNumber]],"")</f>
        <v/>
      </c>
      <c r="AF302" s="1" t="str">
        <f>IF(B303=1,"",IF(טבלה1013[[#This Row],[הווסת פעיל?]]=1,IF(טבלה1013[[#This Row],[וסת קבוע אחרון]]=F303,1,0),""))</f>
        <v/>
      </c>
      <c r="AG302" s="1" t="str">
        <f>IF(B303=1,"",IF(טבלה1013[[#This Row],[הווסת פעיל?]]=1,IF(OR(טבלה1013[[#This Row],[וסת קבוע אחרון]]=F303,F303=טבלה1013[[#This Row],[LengthofCycle]]),1,0),""))</f>
        <v/>
      </c>
      <c r="AH302" s="1" t="str">
        <f>IF(B303=1,"",IF(טבלה1013[[#This Row],[הווסת פעיל?]]=1,IF(OR(טבלה1013[[#This Row],[וסת קבוע אחרון]]=F303,F303=טבלה1013[[#This Row],[LengthofCycle]],AND(טבלה1013[[#This Row],[LengthofCycle]]&lt;&gt;טבלה1013[[#This Row],[וסת קבוע אחרון]],OR(F303=28,F303=29))),1,0),""))</f>
        <v/>
      </c>
      <c r="AI302" s="1" t="str">
        <f>IF(AND(טבלה1013[[#This Row],[הווסת פעיל?]]=1,B303=1),1,"")</f>
        <v/>
      </c>
      <c r="AJ302" s="4">
        <f>IF(AND(טבלה1013[[#This Row],[הווסת פעיל?]]&lt;&gt;1,B303&lt;&gt;1,B303&lt;&gt;""),IF(טבלה1013[[#This Row],[LengthofCycle]]=F303,1,0),"")</f>
        <v>0</v>
      </c>
      <c r="AK302" s="4">
        <f>IF(AND(טבלה1013[[#This Row],[הווסת פעיל?]]&lt;&gt;1,B303&lt;&gt;1,B303&lt;&gt;""),IF(OR(טבלה1013[[#This Row],[LengthofCycle]]=F303,F303=29),1,0),"")</f>
        <v>0</v>
      </c>
      <c r="AL302" s="4">
        <f>IF(AND(טבלה1013[[#This Row],[הווסת פעיל?]]&lt;&gt;1,B303&lt;&gt;1,B303&lt;&gt;""),IF(OR(טבלה1013[[#This Row],[LengthofCycle]]=F303,F303=29,F303=28),1,0),"")</f>
        <v>0</v>
      </c>
    </row>
    <row r="303" spans="1:38" x14ac:dyDescent="0.25">
      <c r="A303" s="1" t="s">
        <v>84</v>
      </c>
      <c r="B303" s="1">
        <v>9</v>
      </c>
      <c r="C303" s="1">
        <v>1</v>
      </c>
      <c r="D303" s="1">
        <v>1</v>
      </c>
      <c r="E303" s="1">
        <v>1</v>
      </c>
      <c r="F303" s="1">
        <v>37</v>
      </c>
      <c r="G303" s="1">
        <f>טבלה1013[[#This Row],[LengthofCycle]]+1</f>
        <v>38</v>
      </c>
      <c r="H303" s="1" t="str">
        <f>IF(IFERROR(LOOKUP(טבלה1013[[#This Row],[ClientID]],קביעויות[השבוע]),FALSE)=טבלה1013[[#This Row],[ClientID]],1,"")</f>
        <v/>
      </c>
      <c r="I303" s="1" t="str">
        <f>IF(AND(טבלה1013[[#This Row],[CycleNumber]]&gt;1,OR(B304="",טבלה1013[[#This Row],[CycleNumber]]&gt;B302)),IF(OR(AND(טבלה1013[[#This Row],[LengthofCycle]]=28,F302=28),AND(טבלה1013[[#This Row],[LengthofCycle]]=35,F302=35)),1,""),"")</f>
        <v/>
      </c>
      <c r="J303" s="1" t="str">
        <f>IF(AND(טבלה1013[[#This Row],[וסת השבוע]]=1,I302=1,טבלה1013[[#This Row],[CycleNumber]]&gt;B302),1,"")</f>
        <v/>
      </c>
      <c r="K303" s="1" t="str">
        <f>IF(טבלה1013[[#This Row],[CycleNumber]]=1,"",IF(טבלה1013[[#This Row],[וסת השבוע]]=1,0,IF(K302="","",IF(K302=0,IF(טבלה1013[[#This Row],[LengthofCycle]]=28,0,1),IF(K302=1,IF(טבלה1013[[#This Row],[LengthofCycle]]+F302=28*2,0,2),IF(K302=2,IF(טבלה1013[[#This Row],[LengthofCycle]]+F302+F301=28*3,0,3),""))))))</f>
        <v/>
      </c>
      <c r="L303" s="1" t="str">
        <f>IF(טבלה1013[[#This Row],[וסת השבוע]]=1,IF(טבלה1013[[#This Row],[וסת השבוע וההפלגה ביחד]]=1,L302+1,0),IF(AND(טבלה1013[[#This Row],[CycleNumber]]&gt;B302,טבלה1013[[#This Row],[CycleNumber]]&gt;1),IF(טבלה1013[[#This Row],[וסת השבוע פעיל?]]&lt;&gt;"",L302+1,""),""))</f>
        <v/>
      </c>
      <c r="M303" s="1" t="str">
        <f>IF(AND(טבלה1013[[#This Row],[וסת השבוע פעיל?]]&lt;&gt;"",טבלה1013[[#This Row],[CycleNumber]]&lt;B304,B304&lt;&gt;"",טבלה1013[[#This Row],[וסת השבוע פעיל?]]&lt;3),IF(K304=0,IF(AND(טבלה1013[[#This Row],[וסת השבוע פעיל?]]&gt;0,I304=1),0,1),0),"")</f>
        <v/>
      </c>
      <c r="N303" s="1" t="str">
        <f t="shared" si="40"/>
        <v/>
      </c>
      <c r="O303" s="1" t="str">
        <f>IF(AND(טבלה1013[[#This Row],[חיזוי - שבוע]]=1,J304=1),1,"")</f>
        <v/>
      </c>
      <c r="P303" s="1" t="str">
        <f>IF(AND(טבלה1013[[#This Row],[חיזוי טוב עם הפלגה?]]=1,טבלה1013[[#This Row],[וסת קבוע אחרון]]&lt;&gt;28,X302=1),1,"")</f>
        <v/>
      </c>
      <c r="Q303" s="1" t="str">
        <f>IF(AND(טבלה1013[[#This Row],[וסת השבוע פעיל?]]&lt;3,OR(טבלה1013[[#This Row],[CycleNumber]]&gt;B304,B304="")),1,"")</f>
        <v/>
      </c>
      <c r="R303" s="1" t="str">
        <f>IF(טבלה1013[[#This Row],[האישה קבעה וסת שבוע?]]=1,IF(טבלה1013[[#This Row],[וסת השבוע פעיל?]]&lt;3,1,0),"")</f>
        <v/>
      </c>
      <c r="S3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3" s="1">
        <f t="shared" si="35"/>
        <v>0</v>
      </c>
      <c r="U303" s="1">
        <f t="shared" si="36"/>
        <v>0</v>
      </c>
      <c r="V303" s="1">
        <f t="shared" si="37"/>
        <v>0</v>
      </c>
      <c r="W303" s="1" t="str">
        <f>IF(טבלה1013[[#This Row],[3 הפלגות זהות]]="","",IF(טבלה1013[[#This Row],[3 הפלגות זהות]]=1,טבלה1013[[#This Row],[LengthofCycle]],W302))</f>
        <v/>
      </c>
      <c r="Y303" s="1" t="str">
        <f>IF(OR(טבלה1013[[#This Row],[הווסת פעיל?]]=0,טבלה1013[[#This Row],[הווסת פעיל?]]=""),"",SUM(Y302,טבלה1013[[#This Row],[הווסת פעיל?]]))</f>
        <v/>
      </c>
      <c r="Z303" s="1" t="str">
        <f>IF(AND(טבלה1013[[#This Row],[כמה מחזורים עד עקירה]]&lt;&gt;"",Y304=""),טבלה1013[[#This Row],[כמה מחזורים עד עקירה]],"")</f>
        <v/>
      </c>
      <c r="AA303" s="1" t="str">
        <f>IF(AND(טבלה1013[[#This Row],[הווסת פעיל?]]=1,טבלה1013[[#This Row],[וסת קבוע אחרון]]&lt;&gt;W302),טבלה1013[[#This Row],[וסת קבוע אחרון]],"")</f>
        <v/>
      </c>
      <c r="AB303" s="1" t="str">
        <f>IF(AND(טבלה1013[[#This Row],[הווסת פעיל?]]=1,X302=0,טבלה1013[[#This Row],[וסת קבוע אחרון]]=W302),טבלה1013[[#This Row],[וסת קבוע אחרון]],"")</f>
        <v/>
      </c>
      <c r="AC303" s="1" t="str">
        <f>IF(AND(טבלה1013[[#This Row],[הווסת פעיל?]]=1,X302=0,טבלה1013[[#This Row],[וסת קבוע אחרון]]&lt;&gt;W302),1,"")</f>
        <v/>
      </c>
      <c r="AD303" s="1" t="str">
        <f>IF(AND(טבלה1013[[#This Row],[הווסת פעיל?]]&lt;&gt;"",B304=1),טבלה1013[[#This Row],[CycleNumber]],"")</f>
        <v/>
      </c>
      <c r="AE303" s="1" t="str">
        <f>IF(AND(טבלה1013[[#This Row],[הווסת פעיל?]]&lt;&gt;"",X302=""),טבלה1013[[#This Row],[CycleNumber]],"")</f>
        <v/>
      </c>
      <c r="AF303" s="1" t="str">
        <f>IF(B304=1,"",IF(טבלה1013[[#This Row],[הווסת פעיל?]]=1,IF(טבלה1013[[#This Row],[וסת קבוע אחרון]]=F304,1,0),""))</f>
        <v/>
      </c>
      <c r="AG303" s="1" t="str">
        <f>IF(B304=1,"",IF(טבלה1013[[#This Row],[הווסת פעיל?]]=1,IF(OR(טבלה1013[[#This Row],[וסת קבוע אחרון]]=F304,F304=טבלה1013[[#This Row],[LengthofCycle]]),1,0),""))</f>
        <v/>
      </c>
      <c r="AH303" s="1" t="str">
        <f>IF(B304=1,"",IF(טבלה1013[[#This Row],[הווסת פעיל?]]=1,IF(OR(טבלה1013[[#This Row],[וסת קבוע אחרון]]=F304,F304=טבלה1013[[#This Row],[LengthofCycle]],AND(טבלה1013[[#This Row],[LengthofCycle]]&lt;&gt;טבלה1013[[#This Row],[וסת קבוע אחרון]],OR(F304=28,F304=29))),1,0),""))</f>
        <v/>
      </c>
      <c r="AI303" s="1" t="str">
        <f>IF(AND(טבלה1013[[#This Row],[הווסת פעיל?]]=1,B304=1),1,"")</f>
        <v/>
      </c>
      <c r="AJ303" s="4">
        <f>IF(AND(טבלה1013[[#This Row],[הווסת פעיל?]]&lt;&gt;1,B304&lt;&gt;1,B304&lt;&gt;""),IF(טבלה1013[[#This Row],[LengthofCycle]]=F304,1,0),"")</f>
        <v>0</v>
      </c>
      <c r="AK303" s="4">
        <f>IF(AND(טבלה1013[[#This Row],[הווסת פעיל?]]&lt;&gt;1,B304&lt;&gt;1,B304&lt;&gt;""),IF(OR(טבלה1013[[#This Row],[LengthofCycle]]=F304,F304=29),1,0),"")</f>
        <v>0</v>
      </c>
      <c r="AL303" s="4">
        <f>IF(AND(טבלה1013[[#This Row],[הווסת פעיל?]]&lt;&gt;1,B304&lt;&gt;1,B304&lt;&gt;""),IF(OR(טבלה1013[[#This Row],[LengthofCycle]]=F304,F304=29,F304=28),1,0),"")</f>
        <v>0</v>
      </c>
    </row>
    <row r="304" spans="1:38" x14ac:dyDescent="0.25">
      <c r="A304" s="1" t="s">
        <v>84</v>
      </c>
      <c r="B304" s="1">
        <v>10</v>
      </c>
      <c r="C304" s="1">
        <v>1</v>
      </c>
      <c r="D304" s="1">
        <v>1</v>
      </c>
      <c r="E304" s="1">
        <v>1</v>
      </c>
      <c r="F304" s="1">
        <v>40</v>
      </c>
      <c r="G304" s="1">
        <f>טבלה1013[[#This Row],[LengthofCycle]]+1</f>
        <v>41</v>
      </c>
      <c r="H304" s="1" t="str">
        <f>IF(IFERROR(LOOKUP(טבלה1013[[#This Row],[ClientID]],קביעויות[השבוע]),FALSE)=טבלה1013[[#This Row],[ClientID]],1,"")</f>
        <v/>
      </c>
      <c r="I304" s="1" t="str">
        <f>IF(AND(טבלה1013[[#This Row],[CycleNumber]]&gt;1,OR(B305="",טבלה1013[[#This Row],[CycleNumber]]&gt;B303)),IF(OR(AND(טבלה1013[[#This Row],[LengthofCycle]]=28,F303=28),AND(טבלה1013[[#This Row],[LengthofCycle]]=35,F303=35)),1,""),"")</f>
        <v/>
      </c>
      <c r="J304" s="1" t="str">
        <f>IF(AND(טבלה1013[[#This Row],[וסת השבוע]]=1,I303=1,טבלה1013[[#This Row],[CycleNumber]]&gt;B303),1,"")</f>
        <v/>
      </c>
      <c r="K304" s="1" t="str">
        <f>IF(טבלה1013[[#This Row],[CycleNumber]]=1,"",IF(טבלה1013[[#This Row],[וסת השבוע]]=1,0,IF(K303="","",IF(K303=0,IF(טבלה1013[[#This Row],[LengthofCycle]]=28,0,1),IF(K303=1,IF(טבלה1013[[#This Row],[LengthofCycle]]+F303=28*2,0,2),IF(K303=2,IF(טבלה1013[[#This Row],[LengthofCycle]]+F303+F302=28*3,0,3),""))))))</f>
        <v/>
      </c>
      <c r="L304" s="1" t="str">
        <f>IF(טבלה1013[[#This Row],[וסת השבוע]]=1,IF(טבלה1013[[#This Row],[וסת השבוע וההפלגה ביחד]]=1,L303+1,0),IF(AND(טבלה1013[[#This Row],[CycleNumber]]&gt;B303,טבלה1013[[#This Row],[CycleNumber]]&gt;1),IF(טבלה1013[[#This Row],[וסת השבוע פעיל?]]&lt;&gt;"",L303+1,""),""))</f>
        <v/>
      </c>
      <c r="M304" s="1" t="str">
        <f>IF(AND(טבלה1013[[#This Row],[וסת השבוע פעיל?]]&lt;&gt;"",טבלה1013[[#This Row],[CycleNumber]]&lt;B305,B305&lt;&gt;"",טבלה1013[[#This Row],[וסת השבוע פעיל?]]&lt;3),IF(K305=0,IF(AND(טבלה1013[[#This Row],[וסת השבוע פעיל?]]&gt;0,I305=1),0,1),0),"")</f>
        <v/>
      </c>
      <c r="N304" s="1" t="str">
        <f t="shared" si="40"/>
        <v/>
      </c>
      <c r="O304" s="1" t="str">
        <f>IF(AND(טבלה1013[[#This Row],[חיזוי - שבוע]]=1,J305=1),1,"")</f>
        <v/>
      </c>
      <c r="P304" s="1" t="str">
        <f>IF(AND(טבלה1013[[#This Row],[חיזוי טוב עם הפלגה?]]=1,טבלה1013[[#This Row],[וסת קבוע אחרון]]&lt;&gt;28,X303=1),1,"")</f>
        <v/>
      </c>
      <c r="Q304" s="1" t="str">
        <f>IF(AND(טבלה1013[[#This Row],[וסת השבוע פעיל?]]&lt;3,OR(טבלה1013[[#This Row],[CycleNumber]]&gt;B305,B305="")),1,"")</f>
        <v/>
      </c>
      <c r="R304" s="1" t="str">
        <f>IF(טבלה1013[[#This Row],[האישה קבעה וסת שבוע?]]=1,IF(טבלה1013[[#This Row],[וסת השבוע פעיל?]]&lt;3,1,0),"")</f>
        <v/>
      </c>
      <c r="S3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4" s="1">
        <f t="shared" si="35"/>
        <v>0</v>
      </c>
      <c r="U304" s="1">
        <f t="shared" si="36"/>
        <v>0</v>
      </c>
      <c r="V304" s="1">
        <f t="shared" si="37"/>
        <v>0</v>
      </c>
      <c r="W304" s="1" t="str">
        <f>IF(טבלה1013[[#This Row],[3 הפלגות זהות]]="","",IF(טבלה1013[[#This Row],[3 הפלגות זהות]]=1,טבלה1013[[#This Row],[LengthofCycle]],W303))</f>
        <v/>
      </c>
      <c r="Y304" s="1" t="str">
        <f>IF(OR(טבלה1013[[#This Row],[הווסת פעיל?]]=0,טבלה1013[[#This Row],[הווסת פעיל?]]=""),"",SUM(Y303,טבלה1013[[#This Row],[הווסת פעיל?]]))</f>
        <v/>
      </c>
      <c r="Z304" s="1" t="str">
        <f>IF(AND(טבלה1013[[#This Row],[כמה מחזורים עד עקירה]]&lt;&gt;"",Y305=""),טבלה1013[[#This Row],[כמה מחזורים עד עקירה]],"")</f>
        <v/>
      </c>
      <c r="AA304" s="1" t="str">
        <f>IF(AND(טבלה1013[[#This Row],[הווסת פעיל?]]=1,טבלה1013[[#This Row],[וסת קבוע אחרון]]&lt;&gt;W303),טבלה1013[[#This Row],[וסת קבוע אחרון]],"")</f>
        <v/>
      </c>
      <c r="AB304" s="1" t="str">
        <f>IF(AND(טבלה1013[[#This Row],[הווסת פעיל?]]=1,X303=0,טבלה1013[[#This Row],[וסת קבוע אחרון]]=W303),טבלה1013[[#This Row],[וסת קבוע אחרון]],"")</f>
        <v/>
      </c>
      <c r="AC304" s="1" t="str">
        <f>IF(AND(טבלה1013[[#This Row],[הווסת פעיל?]]=1,X303=0,טבלה1013[[#This Row],[וסת קבוע אחרון]]&lt;&gt;W303),1,"")</f>
        <v/>
      </c>
      <c r="AD304" s="1" t="str">
        <f>IF(AND(טבלה1013[[#This Row],[הווסת פעיל?]]&lt;&gt;"",B305=1),טבלה1013[[#This Row],[CycleNumber]],"")</f>
        <v/>
      </c>
      <c r="AE304" s="1" t="str">
        <f>IF(AND(טבלה1013[[#This Row],[הווסת פעיל?]]&lt;&gt;"",X303=""),טבלה1013[[#This Row],[CycleNumber]],"")</f>
        <v/>
      </c>
      <c r="AF304" s="1" t="str">
        <f>IF(B305=1,"",IF(טבלה1013[[#This Row],[הווסת פעיל?]]=1,IF(טבלה1013[[#This Row],[וסת קבוע אחרון]]=F305,1,0),""))</f>
        <v/>
      </c>
      <c r="AG304" s="1" t="str">
        <f>IF(B305=1,"",IF(טבלה1013[[#This Row],[הווסת פעיל?]]=1,IF(OR(טבלה1013[[#This Row],[וסת קבוע אחרון]]=F305,F305=טבלה1013[[#This Row],[LengthofCycle]]),1,0),""))</f>
        <v/>
      </c>
      <c r="AH304" s="1" t="str">
        <f>IF(B305=1,"",IF(טבלה1013[[#This Row],[הווסת פעיל?]]=1,IF(OR(טבלה1013[[#This Row],[וסת קבוע אחרון]]=F305,F305=טבלה1013[[#This Row],[LengthofCycle]],AND(טבלה1013[[#This Row],[LengthofCycle]]&lt;&gt;טבלה1013[[#This Row],[וסת קבוע אחרון]],OR(F305=28,F305=29))),1,0),""))</f>
        <v/>
      </c>
      <c r="AI304" s="1" t="str">
        <f>IF(AND(טבלה1013[[#This Row],[הווסת פעיל?]]=1,B305=1),1,"")</f>
        <v/>
      </c>
      <c r="AJ304" s="4">
        <f>IF(AND(טבלה1013[[#This Row],[הווסת פעיל?]]&lt;&gt;1,B305&lt;&gt;1,B305&lt;&gt;""),IF(טבלה1013[[#This Row],[LengthofCycle]]=F305,1,0),"")</f>
        <v>0</v>
      </c>
      <c r="AK304" s="4">
        <f>IF(AND(טבלה1013[[#This Row],[הווסת פעיל?]]&lt;&gt;1,B305&lt;&gt;1,B305&lt;&gt;""),IF(OR(טבלה1013[[#This Row],[LengthofCycle]]=F305,F305=29),1,0),"")</f>
        <v>0</v>
      </c>
      <c r="AL304" s="4">
        <f>IF(AND(טבלה1013[[#This Row],[הווסת פעיל?]]&lt;&gt;1,B305&lt;&gt;1,B305&lt;&gt;""),IF(OR(טבלה1013[[#This Row],[LengthofCycle]]=F305,F305=29,F305=28),1,0),"")</f>
        <v>0</v>
      </c>
    </row>
    <row r="305" spans="1:38" x14ac:dyDescent="0.25">
      <c r="A305" s="1" t="s">
        <v>84</v>
      </c>
      <c r="B305" s="1">
        <v>11</v>
      </c>
      <c r="C305" s="1">
        <v>1</v>
      </c>
      <c r="D305" s="1">
        <v>1</v>
      </c>
      <c r="E305" s="1">
        <v>1</v>
      </c>
      <c r="F305" s="1">
        <v>37</v>
      </c>
      <c r="G305" s="1">
        <f>טבלה1013[[#This Row],[LengthofCycle]]+1</f>
        <v>38</v>
      </c>
      <c r="H305" s="1" t="str">
        <f>IF(IFERROR(LOOKUP(טבלה1013[[#This Row],[ClientID]],קביעויות[השבוע]),FALSE)=טבלה1013[[#This Row],[ClientID]],1,"")</f>
        <v/>
      </c>
      <c r="I305" s="1" t="str">
        <f>IF(AND(טבלה1013[[#This Row],[CycleNumber]]&gt;1,OR(B306="",טבלה1013[[#This Row],[CycleNumber]]&gt;B304)),IF(OR(AND(טבלה1013[[#This Row],[LengthofCycle]]=28,F304=28),AND(טבלה1013[[#This Row],[LengthofCycle]]=35,F304=35)),1,""),"")</f>
        <v/>
      </c>
      <c r="J305" s="1" t="str">
        <f>IF(AND(טבלה1013[[#This Row],[וסת השבוע]]=1,I304=1,טבלה1013[[#This Row],[CycleNumber]]&gt;B304),1,"")</f>
        <v/>
      </c>
      <c r="K305" s="1" t="str">
        <f>IF(טבלה1013[[#This Row],[CycleNumber]]=1,"",IF(טבלה1013[[#This Row],[וסת השבוע]]=1,0,IF(K304="","",IF(K304=0,IF(טבלה1013[[#This Row],[LengthofCycle]]=28,0,1),IF(K304=1,IF(טבלה1013[[#This Row],[LengthofCycle]]+F304=28*2,0,2),IF(K304=2,IF(טבלה1013[[#This Row],[LengthofCycle]]+F304+F303=28*3,0,3),""))))))</f>
        <v/>
      </c>
      <c r="L305" s="1" t="str">
        <f>IF(טבלה1013[[#This Row],[וסת השבוע]]=1,IF(טבלה1013[[#This Row],[וסת השבוע וההפלגה ביחד]]=1,L304+1,0),IF(AND(טבלה1013[[#This Row],[CycleNumber]]&gt;B304,טבלה1013[[#This Row],[CycleNumber]]&gt;1),IF(טבלה1013[[#This Row],[וסת השבוע פעיל?]]&lt;&gt;"",L304+1,""),""))</f>
        <v/>
      </c>
      <c r="M305" s="1" t="str">
        <f>IF(AND(טבלה1013[[#This Row],[וסת השבוע פעיל?]]&lt;&gt;"",טבלה1013[[#This Row],[CycleNumber]]&lt;B306,B306&lt;&gt;"",טבלה1013[[#This Row],[וסת השבוע פעיל?]]&lt;3),IF(K306=0,IF(AND(טבלה1013[[#This Row],[וסת השבוע פעיל?]]&gt;0,I306=1),0,1),0),"")</f>
        <v/>
      </c>
      <c r="N305" s="1" t="str">
        <f t="shared" si="40"/>
        <v/>
      </c>
      <c r="O305" s="1" t="str">
        <f>IF(AND(טבלה1013[[#This Row],[חיזוי - שבוע]]=1,J306=1),1,"")</f>
        <v/>
      </c>
      <c r="P305" s="1" t="str">
        <f>IF(AND(טבלה1013[[#This Row],[חיזוי טוב עם הפלגה?]]=1,טבלה1013[[#This Row],[וסת קבוע אחרון]]&lt;&gt;28,X304=1),1,"")</f>
        <v/>
      </c>
      <c r="Q305" s="1" t="str">
        <f>IF(AND(טבלה1013[[#This Row],[וסת השבוע פעיל?]]&lt;3,OR(טבלה1013[[#This Row],[CycleNumber]]&gt;B306,B306="")),1,"")</f>
        <v/>
      </c>
      <c r="R305" s="1" t="str">
        <f>IF(טבלה1013[[#This Row],[האישה קבעה וסת שבוע?]]=1,IF(טבלה1013[[#This Row],[וסת השבוע פעיל?]]&lt;3,1,0),"")</f>
        <v/>
      </c>
      <c r="S3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5" s="1">
        <f t="shared" ref="T305:T368" si="41">IF(B305&gt;2,IF(AND(F305=F304,F304=F303),1,0),"")</f>
        <v>0</v>
      </c>
      <c r="U305" s="1">
        <f t="shared" si="36"/>
        <v>0</v>
      </c>
      <c r="V305" s="1">
        <f t="shared" si="37"/>
        <v>0</v>
      </c>
      <c r="W305" s="1" t="str">
        <f>IF(טבלה1013[[#This Row],[3 הפלגות זהות]]="","",IF(טבלה1013[[#This Row],[3 הפלגות זהות]]=1,טבלה1013[[#This Row],[LengthofCycle]],W304))</f>
        <v/>
      </c>
      <c r="Y305" s="1" t="str">
        <f>IF(OR(טבלה1013[[#This Row],[הווסת פעיל?]]=0,טבלה1013[[#This Row],[הווסת פעיל?]]=""),"",SUM(Y304,טבלה1013[[#This Row],[הווסת פעיל?]]))</f>
        <v/>
      </c>
      <c r="Z305" s="1" t="str">
        <f>IF(AND(טבלה1013[[#This Row],[כמה מחזורים עד עקירה]]&lt;&gt;"",Y306=""),טבלה1013[[#This Row],[כמה מחזורים עד עקירה]],"")</f>
        <v/>
      </c>
      <c r="AA305" s="1" t="str">
        <f>IF(AND(טבלה1013[[#This Row],[הווסת פעיל?]]=1,טבלה1013[[#This Row],[וסת קבוע אחרון]]&lt;&gt;W304),טבלה1013[[#This Row],[וסת קבוע אחרון]],"")</f>
        <v/>
      </c>
      <c r="AB305" s="1" t="str">
        <f>IF(AND(טבלה1013[[#This Row],[הווסת פעיל?]]=1,X304=0,טבלה1013[[#This Row],[וסת קבוע אחרון]]=W304),טבלה1013[[#This Row],[וסת קבוע אחרון]],"")</f>
        <v/>
      </c>
      <c r="AC305" s="1" t="str">
        <f>IF(AND(טבלה1013[[#This Row],[הווסת פעיל?]]=1,X304=0,טבלה1013[[#This Row],[וסת קבוע אחרון]]&lt;&gt;W304),1,"")</f>
        <v/>
      </c>
      <c r="AD305" s="1" t="str">
        <f>IF(AND(טבלה1013[[#This Row],[הווסת פעיל?]]&lt;&gt;"",B306=1),טבלה1013[[#This Row],[CycleNumber]],"")</f>
        <v/>
      </c>
      <c r="AE305" s="1" t="str">
        <f>IF(AND(טבלה1013[[#This Row],[הווסת פעיל?]]&lt;&gt;"",X304=""),טבלה1013[[#This Row],[CycleNumber]],"")</f>
        <v/>
      </c>
      <c r="AF305" s="1" t="str">
        <f>IF(B306=1,"",IF(טבלה1013[[#This Row],[הווסת פעיל?]]=1,IF(טבלה1013[[#This Row],[וסת קבוע אחרון]]=F306,1,0),""))</f>
        <v/>
      </c>
      <c r="AG305" s="1" t="str">
        <f>IF(B306=1,"",IF(טבלה1013[[#This Row],[הווסת פעיל?]]=1,IF(OR(טבלה1013[[#This Row],[וסת קבוע אחרון]]=F306,F306=טבלה1013[[#This Row],[LengthofCycle]]),1,0),""))</f>
        <v/>
      </c>
      <c r="AH305" s="1" t="str">
        <f>IF(B306=1,"",IF(טבלה1013[[#This Row],[הווסת פעיל?]]=1,IF(OR(טבלה1013[[#This Row],[וסת קבוע אחרון]]=F306,F306=טבלה1013[[#This Row],[LengthofCycle]],AND(טבלה1013[[#This Row],[LengthofCycle]]&lt;&gt;טבלה1013[[#This Row],[וסת קבוע אחרון]],OR(F306=28,F306=29))),1,0),""))</f>
        <v/>
      </c>
      <c r="AI305" s="1" t="str">
        <f>IF(AND(טבלה1013[[#This Row],[הווסת פעיל?]]=1,B306=1),1,"")</f>
        <v/>
      </c>
      <c r="AJ305" s="4">
        <f>IF(AND(טבלה1013[[#This Row],[הווסת פעיל?]]&lt;&gt;1,B306&lt;&gt;1,B306&lt;&gt;""),IF(טבלה1013[[#This Row],[LengthofCycle]]=F306,1,0),"")</f>
        <v>0</v>
      </c>
      <c r="AK305" s="4">
        <f>IF(AND(טבלה1013[[#This Row],[הווסת פעיל?]]&lt;&gt;1,B306&lt;&gt;1,B306&lt;&gt;""),IF(OR(טבלה1013[[#This Row],[LengthofCycle]]=F306,F306=29),1,0),"")</f>
        <v>0</v>
      </c>
      <c r="AL305" s="4">
        <f>IF(AND(טבלה1013[[#This Row],[הווסת פעיל?]]&lt;&gt;1,B306&lt;&gt;1,B306&lt;&gt;""),IF(OR(טבלה1013[[#This Row],[LengthofCycle]]=F306,F306=29,F306=28),1,0),"")</f>
        <v>0</v>
      </c>
    </row>
    <row r="306" spans="1:38" x14ac:dyDescent="0.25">
      <c r="A306" s="1" t="s">
        <v>84</v>
      </c>
      <c r="B306" s="1">
        <v>12</v>
      </c>
      <c r="C306" s="1">
        <v>1</v>
      </c>
      <c r="D306" s="1">
        <v>1</v>
      </c>
      <c r="E306" s="1">
        <v>1</v>
      </c>
      <c r="F306" s="1">
        <v>31</v>
      </c>
      <c r="G306" s="1">
        <f>טבלה1013[[#This Row],[LengthofCycle]]+1</f>
        <v>32</v>
      </c>
      <c r="H306" s="1" t="str">
        <f>IF(IFERROR(LOOKUP(טבלה1013[[#This Row],[ClientID]],קביעויות[השבוע]),FALSE)=טבלה1013[[#This Row],[ClientID]],1,"")</f>
        <v/>
      </c>
      <c r="I306" s="1" t="str">
        <f>IF(AND(טבלה1013[[#This Row],[CycleNumber]]&gt;1,OR(B307="",טבלה1013[[#This Row],[CycleNumber]]&gt;B305)),IF(OR(AND(טבלה1013[[#This Row],[LengthofCycle]]=28,F305=28),AND(טבלה1013[[#This Row],[LengthofCycle]]=35,F305=35)),1,""),"")</f>
        <v/>
      </c>
      <c r="J306" s="1" t="str">
        <f>IF(AND(טבלה1013[[#This Row],[וסת השבוע]]=1,I305=1,טבלה1013[[#This Row],[CycleNumber]]&gt;B305),1,"")</f>
        <v/>
      </c>
      <c r="K306" s="1" t="str">
        <f>IF(טבלה1013[[#This Row],[CycleNumber]]=1,"",IF(טבלה1013[[#This Row],[וסת השבוע]]=1,0,IF(K305="","",IF(K305=0,IF(טבלה1013[[#This Row],[LengthofCycle]]=28,0,1),IF(K305=1,IF(טבלה1013[[#This Row],[LengthofCycle]]+F305=28*2,0,2),IF(K305=2,IF(טבלה1013[[#This Row],[LengthofCycle]]+F305+F304=28*3,0,3),""))))))</f>
        <v/>
      </c>
      <c r="L306" s="1" t="str">
        <f>IF(טבלה1013[[#This Row],[וסת השבוע]]=1,IF(טבלה1013[[#This Row],[וסת השבוע וההפלגה ביחד]]=1,L305+1,0),IF(AND(טבלה1013[[#This Row],[CycleNumber]]&gt;B305,טבלה1013[[#This Row],[CycleNumber]]&gt;1),IF(טבלה1013[[#This Row],[וסת השבוע פעיל?]]&lt;&gt;"",L305+1,""),""))</f>
        <v/>
      </c>
      <c r="M306" s="1" t="str">
        <f>IF(AND(טבלה1013[[#This Row],[וסת השבוע פעיל?]]&lt;&gt;"",טבלה1013[[#This Row],[CycleNumber]]&lt;B307,B307&lt;&gt;"",טבלה1013[[#This Row],[וסת השבוע פעיל?]]&lt;3),IF(K307=0,IF(AND(טבלה1013[[#This Row],[וסת השבוע פעיל?]]&gt;0,I307=1),0,1),0),"")</f>
        <v/>
      </c>
      <c r="N306" s="1" t="str">
        <f t="shared" si="40"/>
        <v/>
      </c>
      <c r="O306" s="1" t="str">
        <f>IF(AND(טבלה1013[[#This Row],[חיזוי - שבוע]]=1,J307=1),1,"")</f>
        <v/>
      </c>
      <c r="P306" s="1" t="str">
        <f>IF(AND(טבלה1013[[#This Row],[חיזוי טוב עם הפלגה?]]=1,טבלה1013[[#This Row],[וסת קבוע אחרון]]&lt;&gt;28,X305=1),1,"")</f>
        <v/>
      </c>
      <c r="Q306" s="1" t="str">
        <f>IF(AND(טבלה1013[[#This Row],[וסת השבוע פעיל?]]&lt;3,OR(טבלה1013[[#This Row],[CycleNumber]]&gt;B307,B307="")),1,"")</f>
        <v/>
      </c>
      <c r="R306" s="1" t="str">
        <f>IF(טבלה1013[[#This Row],[האישה קבעה וסת שבוע?]]=1,IF(טבלה1013[[#This Row],[וסת השבוע פעיל?]]&lt;3,1,0),"")</f>
        <v/>
      </c>
      <c r="S3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6" s="1">
        <f t="shared" si="41"/>
        <v>0</v>
      </c>
      <c r="U306" s="1">
        <f t="shared" ref="U306:U369" si="42">IF(B306&gt;3,IF(AND(F306=F305,F305=F304,F304=F303),1,0),"")</f>
        <v>0</v>
      </c>
      <c r="V306" s="1">
        <f t="shared" si="37"/>
        <v>0</v>
      </c>
      <c r="W306" s="1" t="str">
        <f>IF(טבלה1013[[#This Row],[3 הפלגות זהות]]="","",IF(טבלה1013[[#This Row],[3 הפלגות זהות]]=1,טבלה1013[[#This Row],[LengthofCycle]],W305))</f>
        <v/>
      </c>
      <c r="Y306" s="1" t="str">
        <f>IF(OR(טבלה1013[[#This Row],[הווסת פעיל?]]=0,טבלה1013[[#This Row],[הווסת פעיל?]]=""),"",SUM(Y305,טבלה1013[[#This Row],[הווסת פעיל?]]))</f>
        <v/>
      </c>
      <c r="Z306" s="1" t="str">
        <f>IF(AND(טבלה1013[[#This Row],[כמה מחזורים עד עקירה]]&lt;&gt;"",Y307=""),טבלה1013[[#This Row],[כמה מחזורים עד עקירה]],"")</f>
        <v/>
      </c>
      <c r="AA306" s="1" t="str">
        <f>IF(AND(טבלה1013[[#This Row],[הווסת פעיל?]]=1,טבלה1013[[#This Row],[וסת קבוע אחרון]]&lt;&gt;W305),טבלה1013[[#This Row],[וסת קבוע אחרון]],"")</f>
        <v/>
      </c>
      <c r="AB306" s="1" t="str">
        <f>IF(AND(טבלה1013[[#This Row],[הווסת פעיל?]]=1,X305=0,טבלה1013[[#This Row],[וסת קבוע אחרון]]=W305),טבלה1013[[#This Row],[וסת קבוע אחרון]],"")</f>
        <v/>
      </c>
      <c r="AC306" s="1" t="str">
        <f>IF(AND(טבלה1013[[#This Row],[הווסת פעיל?]]=1,X305=0,טבלה1013[[#This Row],[וסת קבוע אחרון]]&lt;&gt;W305),1,"")</f>
        <v/>
      </c>
      <c r="AD306" s="1" t="str">
        <f>IF(AND(טבלה1013[[#This Row],[הווסת פעיל?]]&lt;&gt;"",B307=1),טבלה1013[[#This Row],[CycleNumber]],"")</f>
        <v/>
      </c>
      <c r="AE306" s="1" t="str">
        <f>IF(AND(טבלה1013[[#This Row],[הווסת פעיל?]]&lt;&gt;"",X305=""),טבלה1013[[#This Row],[CycleNumber]],"")</f>
        <v/>
      </c>
      <c r="AF306" s="1" t="str">
        <f>IF(B307=1,"",IF(טבלה1013[[#This Row],[הווסת פעיל?]]=1,IF(טבלה1013[[#This Row],[וסת קבוע אחרון]]=F307,1,0),""))</f>
        <v/>
      </c>
      <c r="AG306" s="1" t="str">
        <f>IF(B307=1,"",IF(טבלה1013[[#This Row],[הווסת פעיל?]]=1,IF(OR(טבלה1013[[#This Row],[וסת קבוע אחרון]]=F307,F307=טבלה1013[[#This Row],[LengthofCycle]]),1,0),""))</f>
        <v/>
      </c>
      <c r="AH306" s="1" t="str">
        <f>IF(B307=1,"",IF(טבלה1013[[#This Row],[הווסת פעיל?]]=1,IF(OR(טבלה1013[[#This Row],[וסת קבוע אחרון]]=F307,F307=טבלה1013[[#This Row],[LengthofCycle]],AND(טבלה1013[[#This Row],[LengthofCycle]]&lt;&gt;טבלה1013[[#This Row],[וסת קבוע אחרון]],OR(F307=28,F307=29))),1,0),""))</f>
        <v/>
      </c>
      <c r="AI306" s="1" t="str">
        <f>IF(AND(טבלה1013[[#This Row],[הווסת פעיל?]]=1,B307=1),1,"")</f>
        <v/>
      </c>
      <c r="AJ306" s="4">
        <f>IF(AND(טבלה1013[[#This Row],[הווסת פעיל?]]&lt;&gt;1,B307&lt;&gt;1,B307&lt;&gt;""),IF(טבלה1013[[#This Row],[LengthofCycle]]=F307,1,0),"")</f>
        <v>0</v>
      </c>
      <c r="AK306" s="4">
        <f>IF(AND(טבלה1013[[#This Row],[הווסת פעיל?]]&lt;&gt;1,B307&lt;&gt;1,B307&lt;&gt;""),IF(OR(טבלה1013[[#This Row],[LengthofCycle]]=F307,F307=29),1,0),"")</f>
        <v>0</v>
      </c>
      <c r="AL306" s="4">
        <f>IF(AND(טבלה1013[[#This Row],[הווסת פעיל?]]&lt;&gt;1,B307&lt;&gt;1,B307&lt;&gt;""),IF(OR(טבלה1013[[#This Row],[LengthofCycle]]=F307,F307=29,F307=28),1,0),"")</f>
        <v>0</v>
      </c>
    </row>
    <row r="307" spans="1:38" x14ac:dyDescent="0.25">
      <c r="A307" s="1" t="s">
        <v>84</v>
      </c>
      <c r="B307" s="1">
        <v>13</v>
      </c>
      <c r="C307" s="1">
        <v>1</v>
      </c>
      <c r="D307" s="1">
        <v>1</v>
      </c>
      <c r="E307" s="1">
        <v>1</v>
      </c>
      <c r="F307" s="1">
        <v>30</v>
      </c>
      <c r="G307" s="1">
        <f>טבלה1013[[#This Row],[LengthofCycle]]+1</f>
        <v>31</v>
      </c>
      <c r="H307" s="1" t="str">
        <f>IF(IFERROR(LOOKUP(טבלה1013[[#This Row],[ClientID]],קביעויות[השבוע]),FALSE)=טבלה1013[[#This Row],[ClientID]],1,"")</f>
        <v/>
      </c>
      <c r="I307" s="1" t="str">
        <f>IF(AND(טבלה1013[[#This Row],[CycleNumber]]&gt;1,OR(B308="",טבלה1013[[#This Row],[CycleNumber]]&gt;B306)),IF(OR(AND(טבלה1013[[#This Row],[LengthofCycle]]=28,F306=28),AND(טבלה1013[[#This Row],[LengthofCycle]]=35,F306=35)),1,""),"")</f>
        <v/>
      </c>
      <c r="J307" s="1" t="str">
        <f>IF(AND(טבלה1013[[#This Row],[וסת השבוע]]=1,I306=1,טבלה1013[[#This Row],[CycleNumber]]&gt;B306),1,"")</f>
        <v/>
      </c>
      <c r="K307" s="1" t="str">
        <f>IF(טבלה1013[[#This Row],[CycleNumber]]=1,"",IF(טבלה1013[[#This Row],[וסת השבוע]]=1,0,IF(K306="","",IF(K306=0,IF(טבלה1013[[#This Row],[LengthofCycle]]=28,0,1),IF(K306=1,IF(טבלה1013[[#This Row],[LengthofCycle]]+F306=28*2,0,2),IF(K306=2,IF(טבלה1013[[#This Row],[LengthofCycle]]+F306+F305=28*3,0,3),""))))))</f>
        <v/>
      </c>
      <c r="L307" s="1" t="str">
        <f>IF(טבלה1013[[#This Row],[וסת השבוע]]=1,IF(טבלה1013[[#This Row],[וסת השבוע וההפלגה ביחד]]=1,L306+1,0),IF(AND(טבלה1013[[#This Row],[CycleNumber]]&gt;B306,טבלה1013[[#This Row],[CycleNumber]]&gt;1),IF(טבלה1013[[#This Row],[וסת השבוע פעיל?]]&lt;&gt;"",L306+1,""),""))</f>
        <v/>
      </c>
      <c r="M307" s="1" t="str">
        <f>IF(AND(טבלה1013[[#This Row],[וסת השבוע פעיל?]]&lt;&gt;"",טבלה1013[[#This Row],[CycleNumber]]&lt;B308,B308&lt;&gt;"",טבלה1013[[#This Row],[וסת השבוע פעיל?]]&lt;3),IF(K308=0,IF(AND(טבלה1013[[#This Row],[וסת השבוע פעיל?]]&gt;0,I308=1),0,1),0),"")</f>
        <v/>
      </c>
      <c r="N307" s="1" t="str">
        <f t="shared" si="40"/>
        <v/>
      </c>
      <c r="O307" s="1" t="str">
        <f>IF(AND(טבלה1013[[#This Row],[חיזוי - שבוע]]=1,J308=1),1,"")</f>
        <v/>
      </c>
      <c r="P307" s="1" t="str">
        <f>IF(AND(טבלה1013[[#This Row],[חיזוי טוב עם הפלגה?]]=1,טבלה1013[[#This Row],[וסת קבוע אחרון]]&lt;&gt;28,X306=1),1,"")</f>
        <v/>
      </c>
      <c r="Q307" s="1" t="str">
        <f>IF(AND(טבלה1013[[#This Row],[וסת השבוע פעיל?]]&lt;3,OR(טבלה1013[[#This Row],[CycleNumber]]&gt;B308,B308="")),1,"")</f>
        <v/>
      </c>
      <c r="R307" s="1" t="str">
        <f>IF(טבלה1013[[#This Row],[האישה קבעה וסת שבוע?]]=1,IF(טבלה1013[[#This Row],[וסת השבוע פעיל?]]&lt;3,1,0),"")</f>
        <v/>
      </c>
      <c r="S3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7" s="1">
        <f t="shared" si="41"/>
        <v>0</v>
      </c>
      <c r="U307" s="1">
        <f t="shared" si="42"/>
        <v>0</v>
      </c>
      <c r="V307" s="1">
        <f t="shared" ref="V307:V370" si="43">IF(B307&gt;4,IF(AND(F307=F306,F306=F305,F305=F304,F304=F303),1,0),"")</f>
        <v>0</v>
      </c>
      <c r="W307" s="1" t="str">
        <f>IF(טבלה1013[[#This Row],[3 הפלגות זהות]]="","",IF(טבלה1013[[#This Row],[3 הפלגות זהות]]=1,טבלה1013[[#This Row],[LengthofCycle]],W306))</f>
        <v/>
      </c>
      <c r="Y307" s="1" t="str">
        <f>IF(OR(טבלה1013[[#This Row],[הווסת פעיל?]]=0,טבלה1013[[#This Row],[הווסת פעיל?]]=""),"",SUM(Y306,טבלה1013[[#This Row],[הווסת פעיל?]]))</f>
        <v/>
      </c>
      <c r="Z307" s="1" t="str">
        <f>IF(AND(טבלה1013[[#This Row],[כמה מחזורים עד עקירה]]&lt;&gt;"",Y308=""),טבלה1013[[#This Row],[כמה מחזורים עד עקירה]],"")</f>
        <v/>
      </c>
      <c r="AA307" s="1" t="str">
        <f>IF(AND(טבלה1013[[#This Row],[הווסת פעיל?]]=1,טבלה1013[[#This Row],[וסת קבוע אחרון]]&lt;&gt;W306),טבלה1013[[#This Row],[וסת קבוע אחרון]],"")</f>
        <v/>
      </c>
      <c r="AB307" s="1" t="str">
        <f>IF(AND(טבלה1013[[#This Row],[הווסת פעיל?]]=1,X306=0,טבלה1013[[#This Row],[וסת קבוע אחרון]]=W306),טבלה1013[[#This Row],[וסת קבוע אחרון]],"")</f>
        <v/>
      </c>
      <c r="AC307" s="1" t="str">
        <f>IF(AND(טבלה1013[[#This Row],[הווסת פעיל?]]=1,X306=0,טבלה1013[[#This Row],[וסת קבוע אחרון]]&lt;&gt;W306),1,"")</f>
        <v/>
      </c>
      <c r="AD307" s="1" t="str">
        <f>IF(AND(טבלה1013[[#This Row],[הווסת פעיל?]]&lt;&gt;"",B308=1),טבלה1013[[#This Row],[CycleNumber]],"")</f>
        <v/>
      </c>
      <c r="AE307" s="1" t="str">
        <f>IF(AND(טבלה1013[[#This Row],[הווסת פעיל?]]&lt;&gt;"",X306=""),טבלה1013[[#This Row],[CycleNumber]],"")</f>
        <v/>
      </c>
      <c r="AF307" s="1" t="str">
        <f>IF(B308=1,"",IF(טבלה1013[[#This Row],[הווסת פעיל?]]=1,IF(טבלה1013[[#This Row],[וסת קבוע אחרון]]=F308,1,0),""))</f>
        <v/>
      </c>
      <c r="AG307" s="1" t="str">
        <f>IF(B308=1,"",IF(טבלה1013[[#This Row],[הווסת פעיל?]]=1,IF(OR(טבלה1013[[#This Row],[וסת קבוע אחרון]]=F308,F308=טבלה1013[[#This Row],[LengthofCycle]]),1,0),""))</f>
        <v/>
      </c>
      <c r="AH307" s="1" t="str">
        <f>IF(B308=1,"",IF(טבלה1013[[#This Row],[הווסת פעיל?]]=1,IF(OR(טבלה1013[[#This Row],[וסת קבוע אחרון]]=F308,F308=טבלה1013[[#This Row],[LengthofCycle]],AND(טבלה1013[[#This Row],[LengthofCycle]]&lt;&gt;טבלה1013[[#This Row],[וסת קבוע אחרון]],OR(F308=28,F308=29))),1,0),""))</f>
        <v/>
      </c>
      <c r="AI307" s="1" t="str">
        <f>IF(AND(טבלה1013[[#This Row],[הווסת פעיל?]]=1,B308=1),1,"")</f>
        <v/>
      </c>
      <c r="AJ307" s="4">
        <f>IF(AND(טבלה1013[[#This Row],[הווסת פעיל?]]&lt;&gt;1,B308&lt;&gt;1,B308&lt;&gt;""),IF(טבלה1013[[#This Row],[LengthofCycle]]=F308,1,0),"")</f>
        <v>0</v>
      </c>
      <c r="AK307" s="4">
        <f>IF(AND(טבלה1013[[#This Row],[הווסת פעיל?]]&lt;&gt;1,B308&lt;&gt;1,B308&lt;&gt;""),IF(OR(טבלה1013[[#This Row],[LengthofCycle]]=F308,F308=29),1,0),"")</f>
        <v>0</v>
      </c>
      <c r="AL307" s="4">
        <f>IF(AND(טבלה1013[[#This Row],[הווסת פעיל?]]&lt;&gt;1,B308&lt;&gt;1,B308&lt;&gt;""),IF(OR(טבלה1013[[#This Row],[LengthofCycle]]=F308,F308=29,F308=28),1,0),"")</f>
        <v>0</v>
      </c>
    </row>
    <row r="308" spans="1:38" x14ac:dyDescent="0.25">
      <c r="A308" s="1" t="s">
        <v>84</v>
      </c>
      <c r="B308" s="1">
        <v>14</v>
      </c>
      <c r="C308" s="1">
        <v>1</v>
      </c>
      <c r="D308" s="1">
        <v>1</v>
      </c>
      <c r="E308" s="1">
        <v>1</v>
      </c>
      <c r="F308" s="1">
        <v>33</v>
      </c>
      <c r="G308" s="1">
        <f>טבלה1013[[#This Row],[LengthofCycle]]+1</f>
        <v>34</v>
      </c>
      <c r="H308" s="1" t="str">
        <f>IF(IFERROR(LOOKUP(טבלה1013[[#This Row],[ClientID]],קביעויות[השבוע]),FALSE)=טבלה1013[[#This Row],[ClientID]],1,"")</f>
        <v/>
      </c>
      <c r="I308" s="1" t="str">
        <f>IF(AND(טבלה1013[[#This Row],[CycleNumber]]&gt;1,OR(B309="",טבלה1013[[#This Row],[CycleNumber]]&gt;B307)),IF(OR(AND(טבלה1013[[#This Row],[LengthofCycle]]=28,F307=28),AND(טבלה1013[[#This Row],[LengthofCycle]]=35,F307=35)),1,""),"")</f>
        <v/>
      </c>
      <c r="J308" s="1" t="str">
        <f>IF(AND(טבלה1013[[#This Row],[וסת השבוע]]=1,I307=1,טבלה1013[[#This Row],[CycleNumber]]&gt;B307),1,"")</f>
        <v/>
      </c>
      <c r="K308" s="1" t="str">
        <f>IF(טבלה1013[[#This Row],[CycleNumber]]=1,"",IF(טבלה1013[[#This Row],[וסת השבוע]]=1,0,IF(K307="","",IF(K307=0,IF(טבלה1013[[#This Row],[LengthofCycle]]=28,0,1),IF(K307=1,IF(טבלה1013[[#This Row],[LengthofCycle]]+F307=28*2,0,2),IF(K307=2,IF(טבלה1013[[#This Row],[LengthofCycle]]+F307+F306=28*3,0,3),""))))))</f>
        <v/>
      </c>
      <c r="L308" s="1" t="str">
        <f>IF(טבלה1013[[#This Row],[וסת השבוע]]=1,IF(טבלה1013[[#This Row],[וסת השבוע וההפלגה ביחד]]=1,L307+1,0),IF(AND(טבלה1013[[#This Row],[CycleNumber]]&gt;B307,טבלה1013[[#This Row],[CycleNumber]]&gt;1),IF(טבלה1013[[#This Row],[וסת השבוע פעיל?]]&lt;&gt;"",L307+1,""),""))</f>
        <v/>
      </c>
      <c r="M308" s="1" t="str">
        <f>IF(AND(טבלה1013[[#This Row],[וסת השבוע פעיל?]]&lt;&gt;"",טבלה1013[[#This Row],[CycleNumber]]&lt;B309,B309&lt;&gt;"",טבלה1013[[#This Row],[וסת השבוע פעיל?]]&lt;3),IF(K309=0,IF(AND(טבלה1013[[#This Row],[וסת השבוע פעיל?]]&gt;0,I309=1),0,1),0),"")</f>
        <v/>
      </c>
      <c r="N308" s="1" t="str">
        <f t="shared" si="40"/>
        <v/>
      </c>
      <c r="O308" s="1" t="str">
        <f>IF(AND(טבלה1013[[#This Row],[חיזוי - שבוע]]=1,J309=1),1,"")</f>
        <v/>
      </c>
      <c r="P308" s="1" t="str">
        <f>IF(AND(טבלה1013[[#This Row],[חיזוי טוב עם הפלגה?]]=1,טבלה1013[[#This Row],[וסת קבוע אחרון]]&lt;&gt;28,X307=1),1,"")</f>
        <v/>
      </c>
      <c r="Q308" s="1" t="str">
        <f>IF(AND(טבלה1013[[#This Row],[וסת השבוע פעיל?]]&lt;3,OR(טבלה1013[[#This Row],[CycleNumber]]&gt;B309,B309="")),1,"")</f>
        <v/>
      </c>
      <c r="R308" s="1" t="str">
        <f>IF(טבלה1013[[#This Row],[האישה קבעה וסת שבוע?]]=1,IF(טבלה1013[[#This Row],[וסת השבוע פעיל?]]&lt;3,1,0),"")</f>
        <v/>
      </c>
      <c r="S3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8" s="1">
        <f t="shared" si="41"/>
        <v>0</v>
      </c>
      <c r="U308" s="1">
        <f t="shared" si="42"/>
        <v>0</v>
      </c>
      <c r="V308" s="1">
        <f t="shared" si="43"/>
        <v>0</v>
      </c>
      <c r="W308" s="1" t="str">
        <f>IF(טבלה1013[[#This Row],[3 הפלגות זהות]]="","",IF(טבלה1013[[#This Row],[3 הפלגות זהות]]=1,טבלה1013[[#This Row],[LengthofCycle]],W307))</f>
        <v/>
      </c>
      <c r="Y308" s="1" t="str">
        <f>IF(OR(טבלה1013[[#This Row],[הווסת פעיל?]]=0,טבלה1013[[#This Row],[הווסת פעיל?]]=""),"",SUM(Y307,טבלה1013[[#This Row],[הווסת פעיל?]]))</f>
        <v/>
      </c>
      <c r="Z308" s="1" t="str">
        <f>IF(AND(טבלה1013[[#This Row],[כמה מחזורים עד עקירה]]&lt;&gt;"",Y309=""),טבלה1013[[#This Row],[כמה מחזורים עד עקירה]],"")</f>
        <v/>
      </c>
      <c r="AA308" s="1" t="str">
        <f>IF(AND(טבלה1013[[#This Row],[הווסת פעיל?]]=1,טבלה1013[[#This Row],[וסת קבוע אחרון]]&lt;&gt;W307),טבלה1013[[#This Row],[וסת קבוע אחרון]],"")</f>
        <v/>
      </c>
      <c r="AB308" s="1" t="str">
        <f>IF(AND(טבלה1013[[#This Row],[הווסת פעיל?]]=1,X307=0,טבלה1013[[#This Row],[וסת קבוע אחרון]]=W307),טבלה1013[[#This Row],[וסת קבוע אחרון]],"")</f>
        <v/>
      </c>
      <c r="AC308" s="1" t="str">
        <f>IF(AND(טבלה1013[[#This Row],[הווסת פעיל?]]=1,X307=0,טבלה1013[[#This Row],[וסת קבוע אחרון]]&lt;&gt;W307),1,"")</f>
        <v/>
      </c>
      <c r="AD308" s="1" t="str">
        <f>IF(AND(טבלה1013[[#This Row],[הווסת פעיל?]]&lt;&gt;"",B309=1),טבלה1013[[#This Row],[CycleNumber]],"")</f>
        <v/>
      </c>
      <c r="AE308" s="1" t="str">
        <f>IF(AND(טבלה1013[[#This Row],[הווסת פעיל?]]&lt;&gt;"",X307=""),טבלה1013[[#This Row],[CycleNumber]],"")</f>
        <v/>
      </c>
      <c r="AF308" s="1" t="str">
        <f>IF(B309=1,"",IF(טבלה1013[[#This Row],[הווסת פעיל?]]=1,IF(טבלה1013[[#This Row],[וסת קבוע אחרון]]=F309,1,0),""))</f>
        <v/>
      </c>
      <c r="AG308" s="1" t="str">
        <f>IF(B309=1,"",IF(טבלה1013[[#This Row],[הווסת פעיל?]]=1,IF(OR(טבלה1013[[#This Row],[וסת קבוע אחרון]]=F309,F309=טבלה1013[[#This Row],[LengthofCycle]]),1,0),""))</f>
        <v/>
      </c>
      <c r="AH308" s="1" t="str">
        <f>IF(B309=1,"",IF(טבלה1013[[#This Row],[הווסת פעיל?]]=1,IF(OR(טבלה1013[[#This Row],[וסת קבוע אחרון]]=F309,F309=טבלה1013[[#This Row],[LengthofCycle]],AND(טבלה1013[[#This Row],[LengthofCycle]]&lt;&gt;טבלה1013[[#This Row],[וסת קבוע אחרון]],OR(F309=28,F309=29))),1,0),""))</f>
        <v/>
      </c>
      <c r="AI308" s="1" t="str">
        <f>IF(AND(טבלה1013[[#This Row],[הווסת פעיל?]]=1,B309=1),1,"")</f>
        <v/>
      </c>
      <c r="AJ308" s="4" t="str">
        <f>IF(AND(טבלה1013[[#This Row],[הווסת פעיל?]]&lt;&gt;1,B309&lt;&gt;1,B309&lt;&gt;""),IF(טבלה1013[[#This Row],[LengthofCycle]]=F309,1,0),"")</f>
        <v/>
      </c>
      <c r="AK308" s="4" t="str">
        <f>IF(AND(טבלה1013[[#This Row],[הווסת פעיל?]]&lt;&gt;1,B309&lt;&gt;1,B309&lt;&gt;""),IF(OR(טבלה1013[[#This Row],[LengthofCycle]]=F309,F309=29),1,0),"")</f>
        <v/>
      </c>
      <c r="AL308" s="4" t="str">
        <f>IF(AND(טבלה1013[[#This Row],[הווסת פעיל?]]&lt;&gt;1,B309&lt;&gt;1,B309&lt;&gt;""),IF(OR(טבלה1013[[#This Row],[LengthofCycle]]=F309,F309=29,F309=28),1,0),"")</f>
        <v/>
      </c>
    </row>
    <row r="309" spans="1:38" x14ac:dyDescent="0.25">
      <c r="A309" s="1" t="s">
        <v>85</v>
      </c>
      <c r="B309" s="1">
        <v>1</v>
      </c>
      <c r="C309" s="1">
        <v>0</v>
      </c>
      <c r="D309" s="1">
        <v>1</v>
      </c>
      <c r="E309" s="1">
        <v>0</v>
      </c>
      <c r="F309" s="1">
        <v>35</v>
      </c>
      <c r="G309" s="1">
        <f>טבלה1013[[#This Row],[LengthofCycle]]+1</f>
        <v>36</v>
      </c>
      <c r="H309" s="1" t="str">
        <f>IF(IFERROR(LOOKUP(טבלה1013[[#This Row],[ClientID]],קביעויות[השבוע]),FALSE)=טבלה1013[[#This Row],[ClientID]],1,"")</f>
        <v/>
      </c>
      <c r="I309" s="1" t="str">
        <f>IF(AND(טבלה1013[[#This Row],[CycleNumber]]&gt;1,OR(B310="",טבלה1013[[#This Row],[CycleNumber]]&gt;B308)),IF(OR(AND(טבלה1013[[#This Row],[LengthofCycle]]=28,F308=28),AND(טבלה1013[[#This Row],[LengthofCycle]]=35,F308=35)),1,""),"")</f>
        <v/>
      </c>
      <c r="J309" s="1" t="str">
        <f>IF(AND(טבלה1013[[#This Row],[וסת השבוע]]=1,I308=1,טבלה1013[[#This Row],[CycleNumber]]&gt;B308),1,"")</f>
        <v/>
      </c>
      <c r="K309" s="1" t="str">
        <f>IF(טבלה1013[[#This Row],[CycleNumber]]=1,"",IF(טבלה1013[[#This Row],[וסת השבוע]]=1,0,IF(K308="","",IF(K308=0,IF(טבלה1013[[#This Row],[LengthofCycle]]=28,0,1),IF(K308=1,IF(טבלה1013[[#This Row],[LengthofCycle]]+F308=28*2,0,2),IF(K308=2,IF(טבלה1013[[#This Row],[LengthofCycle]]+F308+F307=28*3,0,3),""))))))</f>
        <v/>
      </c>
      <c r="L309" s="1" t="str">
        <f>IF(טבלה1013[[#This Row],[וסת השבוע]]=1,IF(טבלה1013[[#This Row],[וסת השבוע וההפלגה ביחד]]=1,L308+1,0),IF(AND(טבלה1013[[#This Row],[CycleNumber]]&gt;B308,טבלה1013[[#This Row],[CycleNumber]]&gt;1),IF(טבלה1013[[#This Row],[וסת השבוע פעיל?]]&lt;&gt;"",L308+1,""),""))</f>
        <v/>
      </c>
      <c r="M309" s="1" t="str">
        <f>IF(AND(טבלה1013[[#This Row],[וסת השבוע פעיל?]]&lt;&gt;"",טבלה1013[[#This Row],[CycleNumber]]&lt;B310,B310&lt;&gt;"",טבלה1013[[#This Row],[וסת השבוע פעיל?]]&lt;3),IF(K310=0,IF(AND(טבלה1013[[#This Row],[וסת השבוע פעיל?]]&gt;0,I310=1),0,1),0),"")</f>
        <v/>
      </c>
      <c r="N309" s="1" t="str">
        <f t="shared" si="40"/>
        <v/>
      </c>
      <c r="O309" s="1" t="str">
        <f>IF(AND(טבלה1013[[#This Row],[חיזוי - שבוע]]=1,J310=1),1,"")</f>
        <v/>
      </c>
      <c r="P309" s="1" t="str">
        <f>IF(AND(טבלה1013[[#This Row],[חיזוי טוב עם הפלגה?]]=1,טבלה1013[[#This Row],[וסת קבוע אחרון]]&lt;&gt;28,X308=1),1,"")</f>
        <v/>
      </c>
      <c r="Q309" s="1" t="str">
        <f>IF(AND(טבלה1013[[#This Row],[וסת השבוע פעיל?]]&lt;3,OR(טבלה1013[[#This Row],[CycleNumber]]&gt;B310,B310="")),1,"")</f>
        <v/>
      </c>
      <c r="R309" s="1" t="str">
        <f>IF(טבלה1013[[#This Row],[האישה קבעה וסת שבוע?]]=1,IF(טבלה1013[[#This Row],[וסת השבוע פעיל?]]&lt;3,1,0),"")</f>
        <v/>
      </c>
      <c r="S3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09" s="1" t="str">
        <f t="shared" si="41"/>
        <v/>
      </c>
      <c r="U309" s="1" t="str">
        <f t="shared" si="42"/>
        <v/>
      </c>
      <c r="V309" s="1" t="str">
        <f t="shared" si="43"/>
        <v/>
      </c>
      <c r="W309" s="1" t="str">
        <f>IF(טבלה1013[[#This Row],[3 הפלגות זהות]]="","",IF(טבלה1013[[#This Row],[3 הפלגות זהות]]=1,טבלה1013[[#This Row],[LengthofCycle]],W308))</f>
        <v/>
      </c>
      <c r="Y309" s="1" t="str">
        <f>IF(OR(טבלה1013[[#This Row],[הווסת פעיל?]]=0,טבלה1013[[#This Row],[הווסת פעיל?]]=""),"",SUM(Y308,טבלה1013[[#This Row],[הווסת פעיל?]]))</f>
        <v/>
      </c>
      <c r="Z309" s="1" t="str">
        <f>IF(AND(טבלה1013[[#This Row],[כמה מחזורים עד עקירה]]&lt;&gt;"",Y310=""),טבלה1013[[#This Row],[כמה מחזורים עד עקירה]],"")</f>
        <v/>
      </c>
      <c r="AA309" s="1" t="str">
        <f>IF(AND(טבלה1013[[#This Row],[הווסת פעיל?]]=1,טבלה1013[[#This Row],[וסת קבוע אחרון]]&lt;&gt;W308),טבלה1013[[#This Row],[וסת קבוע אחרון]],"")</f>
        <v/>
      </c>
      <c r="AB309" s="1" t="str">
        <f>IF(AND(טבלה1013[[#This Row],[הווסת פעיל?]]=1,X308=0,טבלה1013[[#This Row],[וסת קבוע אחרון]]=W308),טבלה1013[[#This Row],[וסת קבוע אחרון]],"")</f>
        <v/>
      </c>
      <c r="AC309" s="1" t="str">
        <f>IF(AND(טבלה1013[[#This Row],[הווסת פעיל?]]=1,X308=0,טבלה1013[[#This Row],[וסת קבוע אחרון]]&lt;&gt;W308),1,"")</f>
        <v/>
      </c>
      <c r="AD309" s="1" t="str">
        <f>IF(AND(טבלה1013[[#This Row],[הווסת פעיל?]]&lt;&gt;"",B310=1),טבלה1013[[#This Row],[CycleNumber]],"")</f>
        <v/>
      </c>
      <c r="AE309" s="1" t="str">
        <f>IF(AND(טבלה1013[[#This Row],[הווסת פעיל?]]&lt;&gt;"",X308=""),טבלה1013[[#This Row],[CycleNumber]],"")</f>
        <v/>
      </c>
      <c r="AF309" s="1" t="str">
        <f>IF(B310=1,"",IF(טבלה1013[[#This Row],[הווסת פעיל?]]=1,IF(טבלה1013[[#This Row],[וסת קבוע אחרון]]=F310,1,0),""))</f>
        <v/>
      </c>
      <c r="AG309" s="1" t="str">
        <f>IF(B310=1,"",IF(טבלה1013[[#This Row],[הווסת פעיל?]]=1,IF(OR(טבלה1013[[#This Row],[וסת קבוע אחרון]]=F310,F310=טבלה1013[[#This Row],[LengthofCycle]]),1,0),""))</f>
        <v/>
      </c>
      <c r="AH309" s="1" t="str">
        <f>IF(B310=1,"",IF(טבלה1013[[#This Row],[הווסת פעיל?]]=1,IF(OR(טבלה1013[[#This Row],[וסת קבוע אחרון]]=F310,F310=טבלה1013[[#This Row],[LengthofCycle]],AND(טבלה1013[[#This Row],[LengthofCycle]]&lt;&gt;טבלה1013[[#This Row],[וסת קבוע אחרון]],OR(F310=28,F310=29))),1,0),""))</f>
        <v/>
      </c>
      <c r="AI309" s="1" t="str">
        <f>IF(AND(טבלה1013[[#This Row],[הווסת פעיל?]]=1,B310=1),1,"")</f>
        <v/>
      </c>
      <c r="AJ309" s="4">
        <f>IF(AND(טבלה1013[[#This Row],[הווסת פעיל?]]&lt;&gt;1,B310&lt;&gt;1,B310&lt;&gt;""),IF(טבלה1013[[#This Row],[LengthofCycle]]=F310,1,0),"")</f>
        <v>0</v>
      </c>
      <c r="AK309" s="4">
        <f>IF(AND(טבלה1013[[#This Row],[הווסת פעיל?]]&lt;&gt;1,B310&lt;&gt;1,B310&lt;&gt;""),IF(OR(טבלה1013[[#This Row],[LengthofCycle]]=F310,F310=29),1,0),"")</f>
        <v>0</v>
      </c>
      <c r="AL309" s="4">
        <f>IF(AND(טבלה1013[[#This Row],[הווסת פעיל?]]&lt;&gt;1,B310&lt;&gt;1,B310&lt;&gt;""),IF(OR(טבלה1013[[#This Row],[LengthofCycle]]=F310,F310=29,F310=28),1,0),"")</f>
        <v>0</v>
      </c>
    </row>
    <row r="310" spans="1:38" x14ac:dyDescent="0.25">
      <c r="A310" s="1" t="s">
        <v>85</v>
      </c>
      <c r="B310" s="1">
        <v>2</v>
      </c>
      <c r="C310" s="1">
        <v>0</v>
      </c>
      <c r="D310" s="1">
        <v>1</v>
      </c>
      <c r="E310" s="1">
        <v>0</v>
      </c>
      <c r="F310" s="1">
        <v>30</v>
      </c>
      <c r="G310" s="1">
        <f>טבלה1013[[#This Row],[LengthofCycle]]+1</f>
        <v>31</v>
      </c>
      <c r="H310" s="1" t="str">
        <f>IF(IFERROR(LOOKUP(טבלה1013[[#This Row],[ClientID]],קביעויות[השבוע]),FALSE)=טבלה1013[[#This Row],[ClientID]],1,"")</f>
        <v/>
      </c>
      <c r="I310" s="1" t="str">
        <f>IF(AND(טבלה1013[[#This Row],[CycleNumber]]&gt;1,OR(B311="",טבלה1013[[#This Row],[CycleNumber]]&gt;B309)),IF(OR(AND(טבלה1013[[#This Row],[LengthofCycle]]=28,F309=28),AND(טבלה1013[[#This Row],[LengthofCycle]]=35,F309=35)),1,""),"")</f>
        <v/>
      </c>
      <c r="J310" s="1" t="str">
        <f>IF(AND(טבלה1013[[#This Row],[וסת השבוע]]=1,I309=1,טבלה1013[[#This Row],[CycleNumber]]&gt;B309),1,"")</f>
        <v/>
      </c>
      <c r="K310" s="1" t="str">
        <f>IF(טבלה1013[[#This Row],[CycleNumber]]=1,"",IF(טבלה1013[[#This Row],[וסת השבוע]]=1,0,IF(K309="","",IF(K309=0,IF(טבלה1013[[#This Row],[LengthofCycle]]=28,0,1),IF(K309=1,IF(טבלה1013[[#This Row],[LengthofCycle]]+F309=28*2,0,2),IF(K309=2,IF(טבלה1013[[#This Row],[LengthofCycle]]+F309+F308=28*3,0,3),""))))))</f>
        <v/>
      </c>
      <c r="L310" s="1" t="str">
        <f>IF(טבלה1013[[#This Row],[וסת השבוע]]=1,IF(טבלה1013[[#This Row],[וסת השבוע וההפלגה ביחד]]=1,L309+1,0),IF(AND(טבלה1013[[#This Row],[CycleNumber]]&gt;B309,טבלה1013[[#This Row],[CycleNumber]]&gt;1),IF(טבלה1013[[#This Row],[וסת השבוע פעיל?]]&lt;&gt;"",L309+1,""),""))</f>
        <v/>
      </c>
      <c r="M310" s="1" t="str">
        <f>IF(AND(טבלה1013[[#This Row],[וסת השבוע פעיל?]]&lt;&gt;"",טבלה1013[[#This Row],[CycleNumber]]&lt;B311,B311&lt;&gt;"",טבלה1013[[#This Row],[וסת השבוע פעיל?]]&lt;3),IF(K311=0,IF(AND(טבלה1013[[#This Row],[וסת השבוע פעיל?]]&gt;0,I311=1),0,1),0),"")</f>
        <v/>
      </c>
      <c r="N310" s="1" t="str">
        <f t="shared" si="40"/>
        <v/>
      </c>
      <c r="O310" s="1" t="str">
        <f>IF(AND(טבלה1013[[#This Row],[חיזוי - שבוע]]=1,J311=1),1,"")</f>
        <v/>
      </c>
      <c r="P310" s="1" t="str">
        <f>IF(AND(טבלה1013[[#This Row],[חיזוי טוב עם הפלגה?]]=1,טבלה1013[[#This Row],[וסת קבוע אחרון]]&lt;&gt;28,X309=1),1,"")</f>
        <v/>
      </c>
      <c r="Q310" s="1" t="str">
        <f>IF(AND(טבלה1013[[#This Row],[וסת השבוע פעיל?]]&lt;3,OR(טבלה1013[[#This Row],[CycleNumber]]&gt;B311,B311="")),1,"")</f>
        <v/>
      </c>
      <c r="R310" s="1" t="str">
        <f>IF(טבלה1013[[#This Row],[האישה קבעה וסת שבוע?]]=1,IF(טבלה1013[[#This Row],[וסת השבוע פעיל?]]&lt;3,1,0),"")</f>
        <v/>
      </c>
      <c r="S3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0" s="1" t="str">
        <f t="shared" si="41"/>
        <v/>
      </c>
      <c r="U310" s="1" t="str">
        <f t="shared" si="42"/>
        <v/>
      </c>
      <c r="V310" s="1" t="str">
        <f t="shared" si="43"/>
        <v/>
      </c>
      <c r="W310" s="1" t="str">
        <f>IF(טבלה1013[[#This Row],[3 הפלגות זהות]]="","",IF(טבלה1013[[#This Row],[3 הפלגות זהות]]=1,טבלה1013[[#This Row],[LengthofCycle]],W309))</f>
        <v/>
      </c>
      <c r="Y310" s="1" t="str">
        <f>IF(OR(טבלה1013[[#This Row],[הווסת פעיל?]]=0,טבלה1013[[#This Row],[הווסת פעיל?]]=""),"",SUM(Y309,טבלה1013[[#This Row],[הווסת פעיל?]]))</f>
        <v/>
      </c>
      <c r="Z310" s="1" t="str">
        <f>IF(AND(טבלה1013[[#This Row],[כמה מחזורים עד עקירה]]&lt;&gt;"",Y311=""),טבלה1013[[#This Row],[כמה מחזורים עד עקירה]],"")</f>
        <v/>
      </c>
      <c r="AA310" s="1" t="str">
        <f>IF(AND(טבלה1013[[#This Row],[הווסת פעיל?]]=1,טבלה1013[[#This Row],[וסת קבוע אחרון]]&lt;&gt;W309),טבלה1013[[#This Row],[וסת קבוע אחרון]],"")</f>
        <v/>
      </c>
      <c r="AB310" s="1" t="str">
        <f>IF(AND(טבלה1013[[#This Row],[הווסת פעיל?]]=1,X309=0,טבלה1013[[#This Row],[וסת קבוע אחרון]]=W309),טבלה1013[[#This Row],[וסת קבוע אחרון]],"")</f>
        <v/>
      </c>
      <c r="AC310" s="1" t="str">
        <f>IF(AND(טבלה1013[[#This Row],[הווסת פעיל?]]=1,X309=0,טבלה1013[[#This Row],[וסת קבוע אחרון]]&lt;&gt;W309),1,"")</f>
        <v/>
      </c>
      <c r="AD310" s="1" t="str">
        <f>IF(AND(טבלה1013[[#This Row],[הווסת פעיל?]]&lt;&gt;"",B311=1),טבלה1013[[#This Row],[CycleNumber]],"")</f>
        <v/>
      </c>
      <c r="AE310" s="1" t="str">
        <f>IF(AND(טבלה1013[[#This Row],[הווסת פעיל?]]&lt;&gt;"",X309=""),טבלה1013[[#This Row],[CycleNumber]],"")</f>
        <v/>
      </c>
      <c r="AF310" s="1" t="str">
        <f>IF(B311=1,"",IF(טבלה1013[[#This Row],[הווסת פעיל?]]=1,IF(טבלה1013[[#This Row],[וסת קבוע אחרון]]=F311,1,0),""))</f>
        <v/>
      </c>
      <c r="AG310" s="1" t="str">
        <f>IF(B311=1,"",IF(טבלה1013[[#This Row],[הווסת פעיל?]]=1,IF(OR(טבלה1013[[#This Row],[וסת קבוע אחרון]]=F311,F311=טבלה1013[[#This Row],[LengthofCycle]]),1,0),""))</f>
        <v/>
      </c>
      <c r="AH310" s="1" t="str">
        <f>IF(B311=1,"",IF(טבלה1013[[#This Row],[הווסת פעיל?]]=1,IF(OR(טבלה1013[[#This Row],[וסת קבוע אחרון]]=F311,F311=טבלה1013[[#This Row],[LengthofCycle]],AND(טבלה1013[[#This Row],[LengthofCycle]]&lt;&gt;טבלה1013[[#This Row],[וסת קבוע אחרון]],OR(F311=28,F311=29))),1,0),""))</f>
        <v/>
      </c>
      <c r="AI310" s="1" t="str">
        <f>IF(AND(טבלה1013[[#This Row],[הווסת פעיל?]]=1,B311=1),1,"")</f>
        <v/>
      </c>
      <c r="AJ310" s="4">
        <f>IF(AND(טבלה1013[[#This Row],[הווסת פעיל?]]&lt;&gt;1,B311&lt;&gt;1,B311&lt;&gt;""),IF(טבלה1013[[#This Row],[LengthofCycle]]=F311,1,0),"")</f>
        <v>0</v>
      </c>
      <c r="AK310" s="4">
        <f>IF(AND(טבלה1013[[#This Row],[הווסת פעיל?]]&lt;&gt;1,B311&lt;&gt;1,B311&lt;&gt;""),IF(OR(טבלה1013[[#This Row],[LengthofCycle]]=F311,F311=29),1,0),"")</f>
        <v>0</v>
      </c>
      <c r="AL310" s="4">
        <f>IF(AND(טבלה1013[[#This Row],[הווסת פעיל?]]&lt;&gt;1,B311&lt;&gt;1,B311&lt;&gt;""),IF(OR(טבלה1013[[#This Row],[LengthofCycle]]=F311,F311=29,F311=28),1,0),"")</f>
        <v>0</v>
      </c>
    </row>
    <row r="311" spans="1:38" x14ac:dyDescent="0.25">
      <c r="A311" s="1" t="s">
        <v>85</v>
      </c>
      <c r="B311" s="1">
        <v>3</v>
      </c>
      <c r="C311" s="1">
        <v>0</v>
      </c>
      <c r="D311" s="1">
        <v>0</v>
      </c>
      <c r="E311" s="1">
        <v>0</v>
      </c>
      <c r="F311" s="1">
        <v>27</v>
      </c>
      <c r="G311" s="1">
        <f>טבלה1013[[#This Row],[LengthofCycle]]+1</f>
        <v>28</v>
      </c>
      <c r="H311" s="1" t="str">
        <f>IF(IFERROR(LOOKUP(טבלה1013[[#This Row],[ClientID]],קביעויות[השבוע]),FALSE)=טבלה1013[[#This Row],[ClientID]],1,"")</f>
        <v/>
      </c>
      <c r="I311" s="1" t="str">
        <f>IF(AND(טבלה1013[[#This Row],[CycleNumber]]&gt;1,OR(B312="",טבלה1013[[#This Row],[CycleNumber]]&gt;B310)),IF(OR(AND(טבלה1013[[#This Row],[LengthofCycle]]=28,F310=28),AND(טבלה1013[[#This Row],[LengthofCycle]]=35,F310=35)),1,""),"")</f>
        <v/>
      </c>
      <c r="J311" s="1" t="str">
        <f>IF(AND(טבלה1013[[#This Row],[וסת השבוע]]=1,I310=1,טבלה1013[[#This Row],[CycleNumber]]&gt;B310),1,"")</f>
        <v/>
      </c>
      <c r="K311" s="1" t="str">
        <f>IF(טבלה1013[[#This Row],[CycleNumber]]=1,"",IF(טבלה1013[[#This Row],[וסת השבוע]]=1,0,IF(K310="","",IF(K310=0,IF(טבלה1013[[#This Row],[LengthofCycle]]=28,0,1),IF(K310=1,IF(טבלה1013[[#This Row],[LengthofCycle]]+F310=28*2,0,2),IF(K310=2,IF(טבלה1013[[#This Row],[LengthofCycle]]+F310+F309=28*3,0,3),""))))))</f>
        <v/>
      </c>
      <c r="L311" s="1" t="str">
        <f>IF(טבלה1013[[#This Row],[וסת השבוע]]=1,IF(טבלה1013[[#This Row],[וסת השבוע וההפלגה ביחד]]=1,L310+1,0),IF(AND(טבלה1013[[#This Row],[CycleNumber]]&gt;B310,טבלה1013[[#This Row],[CycleNumber]]&gt;1),IF(טבלה1013[[#This Row],[וסת השבוע פעיל?]]&lt;&gt;"",L310+1,""),""))</f>
        <v/>
      </c>
      <c r="M311" s="1" t="str">
        <f>IF(AND(טבלה1013[[#This Row],[וסת השבוע פעיל?]]&lt;&gt;"",טבלה1013[[#This Row],[CycleNumber]]&lt;B312,B312&lt;&gt;"",טבלה1013[[#This Row],[וסת השבוע פעיל?]]&lt;3),IF(K312=0,IF(AND(טבלה1013[[#This Row],[וסת השבוע פעיל?]]&gt;0,I312=1),0,1),0),"")</f>
        <v/>
      </c>
      <c r="N311" s="1" t="str">
        <f t="shared" si="40"/>
        <v/>
      </c>
      <c r="O311" s="1" t="str">
        <f>IF(AND(טבלה1013[[#This Row],[חיזוי - שבוע]]=1,J312=1),1,"")</f>
        <v/>
      </c>
      <c r="P311" s="1" t="str">
        <f>IF(AND(טבלה1013[[#This Row],[חיזוי טוב עם הפלגה?]]=1,טבלה1013[[#This Row],[וסת קבוע אחרון]]&lt;&gt;28,X310=1),1,"")</f>
        <v/>
      </c>
      <c r="Q311" s="1" t="str">
        <f>IF(AND(טבלה1013[[#This Row],[וסת השבוע פעיל?]]&lt;3,OR(טבלה1013[[#This Row],[CycleNumber]]&gt;B312,B312="")),1,"")</f>
        <v/>
      </c>
      <c r="R311" s="1" t="str">
        <f>IF(טבלה1013[[#This Row],[האישה קבעה וסת שבוע?]]=1,IF(טבלה1013[[#This Row],[וסת השבוע פעיל?]]&lt;3,1,0),"")</f>
        <v/>
      </c>
      <c r="S3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1" s="1">
        <f t="shared" si="41"/>
        <v>0</v>
      </c>
      <c r="U311" s="1" t="str">
        <f t="shared" si="42"/>
        <v/>
      </c>
      <c r="V311" s="1" t="str">
        <f t="shared" si="43"/>
        <v/>
      </c>
      <c r="W311" s="1" t="str">
        <f>IF(טבלה1013[[#This Row],[3 הפלגות זהות]]="","",IF(טבלה1013[[#This Row],[3 הפלגות זהות]]=1,טבלה1013[[#This Row],[LengthofCycle]],W310))</f>
        <v/>
      </c>
      <c r="Y311" s="1" t="str">
        <f>IF(OR(טבלה1013[[#This Row],[הווסת פעיל?]]=0,טבלה1013[[#This Row],[הווסת פעיל?]]=""),"",SUM(Y310,טבלה1013[[#This Row],[הווסת פעיל?]]))</f>
        <v/>
      </c>
      <c r="Z311" s="1" t="str">
        <f>IF(AND(טבלה1013[[#This Row],[כמה מחזורים עד עקירה]]&lt;&gt;"",Y312=""),טבלה1013[[#This Row],[כמה מחזורים עד עקירה]],"")</f>
        <v/>
      </c>
      <c r="AA311" s="1" t="str">
        <f>IF(AND(טבלה1013[[#This Row],[הווסת פעיל?]]=1,טבלה1013[[#This Row],[וסת קבוע אחרון]]&lt;&gt;W310),טבלה1013[[#This Row],[וסת קבוע אחרון]],"")</f>
        <v/>
      </c>
      <c r="AB311" s="1" t="str">
        <f>IF(AND(טבלה1013[[#This Row],[הווסת פעיל?]]=1,X310=0,טבלה1013[[#This Row],[וסת קבוע אחרון]]=W310),טבלה1013[[#This Row],[וסת קבוע אחרון]],"")</f>
        <v/>
      </c>
      <c r="AC311" s="1" t="str">
        <f>IF(AND(טבלה1013[[#This Row],[הווסת פעיל?]]=1,X310=0,טבלה1013[[#This Row],[וסת קבוע אחרון]]&lt;&gt;W310),1,"")</f>
        <v/>
      </c>
      <c r="AD311" s="1" t="str">
        <f>IF(AND(טבלה1013[[#This Row],[הווסת פעיל?]]&lt;&gt;"",B312=1),טבלה1013[[#This Row],[CycleNumber]],"")</f>
        <v/>
      </c>
      <c r="AE311" s="1" t="str">
        <f>IF(AND(טבלה1013[[#This Row],[הווסת פעיל?]]&lt;&gt;"",X310=""),טבלה1013[[#This Row],[CycleNumber]],"")</f>
        <v/>
      </c>
      <c r="AF311" s="1" t="str">
        <f>IF(B312=1,"",IF(טבלה1013[[#This Row],[הווסת פעיל?]]=1,IF(טבלה1013[[#This Row],[וסת קבוע אחרון]]=F312,1,0),""))</f>
        <v/>
      </c>
      <c r="AG311" s="1" t="str">
        <f>IF(B312=1,"",IF(טבלה1013[[#This Row],[הווסת פעיל?]]=1,IF(OR(טבלה1013[[#This Row],[וסת קבוע אחרון]]=F312,F312=טבלה1013[[#This Row],[LengthofCycle]]),1,0),""))</f>
        <v/>
      </c>
      <c r="AH311" s="1" t="str">
        <f>IF(B312=1,"",IF(טבלה1013[[#This Row],[הווסת פעיל?]]=1,IF(OR(טבלה1013[[#This Row],[וסת קבוע אחרון]]=F312,F312=טבלה1013[[#This Row],[LengthofCycle]],AND(טבלה1013[[#This Row],[LengthofCycle]]&lt;&gt;טבלה1013[[#This Row],[וסת קבוע אחרון]],OR(F312=28,F312=29))),1,0),""))</f>
        <v/>
      </c>
      <c r="AI311" s="1" t="str">
        <f>IF(AND(טבלה1013[[#This Row],[הווסת פעיל?]]=1,B312=1),1,"")</f>
        <v/>
      </c>
      <c r="AJ311" s="4">
        <f>IF(AND(טבלה1013[[#This Row],[הווסת פעיל?]]&lt;&gt;1,B312&lt;&gt;1,B312&lt;&gt;""),IF(טבלה1013[[#This Row],[LengthofCycle]]=F312,1,0),"")</f>
        <v>0</v>
      </c>
      <c r="AK311" s="4">
        <f>IF(AND(טבלה1013[[#This Row],[הווסת פעיל?]]&lt;&gt;1,B312&lt;&gt;1,B312&lt;&gt;""),IF(OR(טבלה1013[[#This Row],[LengthofCycle]]=F312,F312=29),1,0),"")</f>
        <v>1</v>
      </c>
      <c r="AL311" s="4">
        <f>IF(AND(טבלה1013[[#This Row],[הווסת פעיל?]]&lt;&gt;1,B312&lt;&gt;1,B312&lt;&gt;""),IF(OR(טבלה1013[[#This Row],[LengthofCycle]]=F312,F312=29,F312=28),1,0),"")</f>
        <v>1</v>
      </c>
    </row>
    <row r="312" spans="1:38" x14ac:dyDescent="0.25">
      <c r="A312" s="1" t="s">
        <v>85</v>
      </c>
      <c r="B312" s="1">
        <v>4</v>
      </c>
      <c r="C312" s="1">
        <v>0</v>
      </c>
      <c r="D312" s="1">
        <v>1</v>
      </c>
      <c r="E312" s="1">
        <v>0</v>
      </c>
      <c r="F312" s="1">
        <v>29</v>
      </c>
      <c r="G312" s="1">
        <f>טבלה1013[[#This Row],[LengthofCycle]]+1</f>
        <v>30</v>
      </c>
      <c r="H312" s="1" t="str">
        <f>IF(IFERROR(LOOKUP(טבלה1013[[#This Row],[ClientID]],קביעויות[השבוע]),FALSE)=טבלה1013[[#This Row],[ClientID]],1,"")</f>
        <v/>
      </c>
      <c r="I312" s="1" t="str">
        <f>IF(AND(טבלה1013[[#This Row],[CycleNumber]]&gt;1,OR(B313="",טבלה1013[[#This Row],[CycleNumber]]&gt;B311)),IF(OR(AND(טבלה1013[[#This Row],[LengthofCycle]]=28,F311=28),AND(טבלה1013[[#This Row],[LengthofCycle]]=35,F311=35)),1,""),"")</f>
        <v/>
      </c>
      <c r="J312" s="1" t="str">
        <f>IF(AND(טבלה1013[[#This Row],[וסת השבוע]]=1,I311=1,טבלה1013[[#This Row],[CycleNumber]]&gt;B311),1,"")</f>
        <v/>
      </c>
      <c r="K312" s="1" t="str">
        <f>IF(טבלה1013[[#This Row],[CycleNumber]]=1,"",IF(טבלה1013[[#This Row],[וסת השבוע]]=1,0,IF(K311="","",IF(K311=0,IF(טבלה1013[[#This Row],[LengthofCycle]]=28,0,1),IF(K311=1,IF(טבלה1013[[#This Row],[LengthofCycle]]+F311=28*2,0,2),IF(K311=2,IF(טבלה1013[[#This Row],[LengthofCycle]]+F311+F310=28*3,0,3),""))))))</f>
        <v/>
      </c>
      <c r="L312" s="1" t="str">
        <f>IF(טבלה1013[[#This Row],[וסת השבוע]]=1,IF(טבלה1013[[#This Row],[וסת השבוע וההפלגה ביחד]]=1,L311+1,0),IF(AND(טבלה1013[[#This Row],[CycleNumber]]&gt;B311,טבלה1013[[#This Row],[CycleNumber]]&gt;1),IF(טבלה1013[[#This Row],[וסת השבוע פעיל?]]&lt;&gt;"",L311+1,""),""))</f>
        <v/>
      </c>
      <c r="M312" s="1" t="str">
        <f>IF(AND(טבלה1013[[#This Row],[וסת השבוע פעיל?]]&lt;&gt;"",טבלה1013[[#This Row],[CycleNumber]]&lt;B313,B313&lt;&gt;"",טבלה1013[[#This Row],[וסת השבוע פעיל?]]&lt;3),IF(K313=0,IF(AND(טבלה1013[[#This Row],[וסת השבוע פעיל?]]&gt;0,I313=1),0,1),0),"")</f>
        <v/>
      </c>
      <c r="N312" s="1" t="str">
        <f t="shared" si="40"/>
        <v/>
      </c>
      <c r="O312" s="1" t="str">
        <f>IF(AND(טבלה1013[[#This Row],[חיזוי - שבוע]]=1,J313=1),1,"")</f>
        <v/>
      </c>
      <c r="P312" s="1" t="str">
        <f>IF(AND(טבלה1013[[#This Row],[חיזוי טוב עם הפלגה?]]=1,טבלה1013[[#This Row],[וסת קבוע אחרון]]&lt;&gt;28,X311=1),1,"")</f>
        <v/>
      </c>
      <c r="Q312" s="1" t="str">
        <f>IF(AND(טבלה1013[[#This Row],[וסת השבוע פעיל?]]&lt;3,OR(טבלה1013[[#This Row],[CycleNumber]]&gt;B313,B313="")),1,"")</f>
        <v/>
      </c>
      <c r="R312" s="1" t="str">
        <f>IF(טבלה1013[[#This Row],[האישה קבעה וסת שבוע?]]=1,IF(טבלה1013[[#This Row],[וסת השבוע פעיל?]]&lt;3,1,0),"")</f>
        <v/>
      </c>
      <c r="S3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2" s="1">
        <f t="shared" si="41"/>
        <v>0</v>
      </c>
      <c r="U312" s="1">
        <f t="shared" si="42"/>
        <v>0</v>
      </c>
      <c r="V312" s="1" t="str">
        <f t="shared" si="43"/>
        <v/>
      </c>
      <c r="W312" s="1" t="str">
        <f>IF(טבלה1013[[#This Row],[3 הפלגות זהות]]="","",IF(טבלה1013[[#This Row],[3 הפלגות זהות]]=1,טבלה1013[[#This Row],[LengthofCycle]],W311))</f>
        <v/>
      </c>
      <c r="Y312" s="1" t="str">
        <f>IF(OR(טבלה1013[[#This Row],[הווסת פעיל?]]=0,טבלה1013[[#This Row],[הווסת פעיל?]]=""),"",SUM(Y311,טבלה1013[[#This Row],[הווסת פעיל?]]))</f>
        <v/>
      </c>
      <c r="Z312" s="1" t="str">
        <f>IF(AND(טבלה1013[[#This Row],[כמה מחזורים עד עקירה]]&lt;&gt;"",Y313=""),טבלה1013[[#This Row],[כמה מחזורים עד עקירה]],"")</f>
        <v/>
      </c>
      <c r="AA312" s="1" t="str">
        <f>IF(AND(טבלה1013[[#This Row],[הווסת פעיל?]]=1,טבלה1013[[#This Row],[וסת קבוע אחרון]]&lt;&gt;W311),טבלה1013[[#This Row],[וסת קבוע אחרון]],"")</f>
        <v/>
      </c>
      <c r="AB312" s="1" t="str">
        <f>IF(AND(טבלה1013[[#This Row],[הווסת פעיל?]]=1,X311=0,טבלה1013[[#This Row],[וסת קבוע אחרון]]=W311),טבלה1013[[#This Row],[וסת קבוע אחרון]],"")</f>
        <v/>
      </c>
      <c r="AC312" s="1" t="str">
        <f>IF(AND(טבלה1013[[#This Row],[הווסת פעיל?]]=1,X311=0,טבלה1013[[#This Row],[וסת קבוע אחרון]]&lt;&gt;W311),1,"")</f>
        <v/>
      </c>
      <c r="AD312" s="1" t="str">
        <f>IF(AND(טבלה1013[[#This Row],[הווסת פעיל?]]&lt;&gt;"",B313=1),טבלה1013[[#This Row],[CycleNumber]],"")</f>
        <v/>
      </c>
      <c r="AE312" s="1" t="str">
        <f>IF(AND(טבלה1013[[#This Row],[הווסת פעיל?]]&lt;&gt;"",X311=""),טבלה1013[[#This Row],[CycleNumber]],"")</f>
        <v/>
      </c>
      <c r="AF312" s="1" t="str">
        <f>IF(B313=1,"",IF(טבלה1013[[#This Row],[הווסת פעיל?]]=1,IF(טבלה1013[[#This Row],[וסת קבוע אחרון]]=F313,1,0),""))</f>
        <v/>
      </c>
      <c r="AG312" s="1" t="str">
        <f>IF(B313=1,"",IF(טבלה1013[[#This Row],[הווסת פעיל?]]=1,IF(OR(טבלה1013[[#This Row],[וסת קבוע אחרון]]=F313,F313=טבלה1013[[#This Row],[LengthofCycle]]),1,0),""))</f>
        <v/>
      </c>
      <c r="AH312" s="1" t="str">
        <f>IF(B313=1,"",IF(טבלה1013[[#This Row],[הווסת פעיל?]]=1,IF(OR(טבלה1013[[#This Row],[וסת קבוע אחרון]]=F313,F313=טבלה1013[[#This Row],[LengthofCycle]],AND(טבלה1013[[#This Row],[LengthofCycle]]&lt;&gt;טבלה1013[[#This Row],[וסת קבוע אחרון]],OR(F313=28,F313=29))),1,0),""))</f>
        <v/>
      </c>
      <c r="AI312" s="1" t="str">
        <f>IF(AND(טבלה1013[[#This Row],[הווסת פעיל?]]=1,B313=1),1,"")</f>
        <v/>
      </c>
      <c r="AJ312" s="4">
        <f>IF(AND(טבלה1013[[#This Row],[הווסת פעיל?]]&lt;&gt;1,B313&lt;&gt;1,B313&lt;&gt;""),IF(טבלה1013[[#This Row],[LengthofCycle]]=F313,1,0),"")</f>
        <v>0</v>
      </c>
      <c r="AK312" s="4">
        <f>IF(AND(טבלה1013[[#This Row],[הווסת פעיל?]]&lt;&gt;1,B313&lt;&gt;1,B313&lt;&gt;""),IF(OR(טבלה1013[[#This Row],[LengthofCycle]]=F313,F313=29),1,0),"")</f>
        <v>0</v>
      </c>
      <c r="AL312" s="4">
        <f>IF(AND(טבלה1013[[#This Row],[הווסת פעיל?]]&lt;&gt;1,B313&lt;&gt;1,B313&lt;&gt;""),IF(OR(טבלה1013[[#This Row],[LengthofCycle]]=F313,F313=29,F313=28),1,0),"")</f>
        <v>0</v>
      </c>
    </row>
    <row r="313" spans="1:38" x14ac:dyDescent="0.25">
      <c r="A313" s="1" t="s">
        <v>85</v>
      </c>
      <c r="B313" s="1">
        <v>5</v>
      </c>
      <c r="C313" s="1">
        <v>0</v>
      </c>
      <c r="D313" s="1">
        <v>1</v>
      </c>
      <c r="E313" s="1">
        <v>0</v>
      </c>
      <c r="F313" s="1">
        <v>30</v>
      </c>
      <c r="G313" s="1">
        <f>טבלה1013[[#This Row],[LengthofCycle]]+1</f>
        <v>31</v>
      </c>
      <c r="H313" s="1" t="str">
        <f>IF(IFERROR(LOOKUP(טבלה1013[[#This Row],[ClientID]],קביעויות[השבוע]),FALSE)=טבלה1013[[#This Row],[ClientID]],1,"")</f>
        <v/>
      </c>
      <c r="I313" s="1" t="str">
        <f>IF(AND(טבלה1013[[#This Row],[CycleNumber]]&gt;1,OR(B314="",טבלה1013[[#This Row],[CycleNumber]]&gt;B312)),IF(OR(AND(טבלה1013[[#This Row],[LengthofCycle]]=28,F312=28),AND(טבלה1013[[#This Row],[LengthofCycle]]=35,F312=35)),1,""),"")</f>
        <v/>
      </c>
      <c r="J313" s="1" t="str">
        <f>IF(AND(טבלה1013[[#This Row],[וסת השבוע]]=1,I312=1,טבלה1013[[#This Row],[CycleNumber]]&gt;B312),1,"")</f>
        <v/>
      </c>
      <c r="K313" s="1" t="str">
        <f>IF(טבלה1013[[#This Row],[CycleNumber]]=1,"",IF(טבלה1013[[#This Row],[וסת השבוע]]=1,0,IF(K312="","",IF(K312=0,IF(טבלה1013[[#This Row],[LengthofCycle]]=28,0,1),IF(K312=1,IF(טבלה1013[[#This Row],[LengthofCycle]]+F312=28*2,0,2),IF(K312=2,IF(טבלה1013[[#This Row],[LengthofCycle]]+F312+F311=28*3,0,3),""))))))</f>
        <v/>
      </c>
      <c r="L313" s="1" t="str">
        <f>IF(טבלה1013[[#This Row],[וסת השבוע]]=1,IF(טבלה1013[[#This Row],[וסת השבוע וההפלגה ביחד]]=1,L312+1,0),IF(AND(טבלה1013[[#This Row],[CycleNumber]]&gt;B312,טבלה1013[[#This Row],[CycleNumber]]&gt;1),IF(טבלה1013[[#This Row],[וסת השבוע פעיל?]]&lt;&gt;"",L312+1,""),""))</f>
        <v/>
      </c>
      <c r="M313" s="1" t="str">
        <f>IF(AND(טבלה1013[[#This Row],[וסת השבוע פעיל?]]&lt;&gt;"",טבלה1013[[#This Row],[CycleNumber]]&lt;B314,B314&lt;&gt;"",טבלה1013[[#This Row],[וסת השבוע פעיל?]]&lt;3),IF(K314=0,IF(AND(טבלה1013[[#This Row],[וסת השבוע פעיל?]]&gt;0,I314=1),0,1),0),"")</f>
        <v/>
      </c>
      <c r="N313" s="1" t="str">
        <f t="shared" si="40"/>
        <v/>
      </c>
      <c r="O313" s="1" t="str">
        <f>IF(AND(טבלה1013[[#This Row],[חיזוי - שבוע]]=1,J314=1),1,"")</f>
        <v/>
      </c>
      <c r="P313" s="1" t="str">
        <f>IF(AND(טבלה1013[[#This Row],[חיזוי טוב עם הפלגה?]]=1,טבלה1013[[#This Row],[וסת קבוע אחרון]]&lt;&gt;28,X312=1),1,"")</f>
        <v/>
      </c>
      <c r="Q313" s="1" t="str">
        <f>IF(AND(טבלה1013[[#This Row],[וסת השבוע פעיל?]]&lt;3,OR(טבלה1013[[#This Row],[CycleNumber]]&gt;B314,B314="")),1,"")</f>
        <v/>
      </c>
      <c r="R313" s="1" t="str">
        <f>IF(טבלה1013[[#This Row],[האישה קבעה וסת שבוע?]]=1,IF(טבלה1013[[#This Row],[וסת השבוע פעיל?]]&lt;3,1,0),"")</f>
        <v/>
      </c>
      <c r="S3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3" s="1">
        <f t="shared" si="41"/>
        <v>0</v>
      </c>
      <c r="U313" s="1">
        <f t="shared" si="42"/>
        <v>0</v>
      </c>
      <c r="V313" s="1">
        <f t="shared" si="43"/>
        <v>0</v>
      </c>
      <c r="W313" s="1" t="str">
        <f>IF(טבלה1013[[#This Row],[3 הפלגות זהות]]="","",IF(טבלה1013[[#This Row],[3 הפלגות זהות]]=1,טבלה1013[[#This Row],[LengthofCycle]],W312))</f>
        <v/>
      </c>
      <c r="Y313" s="1" t="str">
        <f>IF(OR(טבלה1013[[#This Row],[הווסת פעיל?]]=0,טבלה1013[[#This Row],[הווסת פעיל?]]=""),"",SUM(Y312,טבלה1013[[#This Row],[הווסת פעיל?]]))</f>
        <v/>
      </c>
      <c r="Z313" s="1" t="str">
        <f>IF(AND(טבלה1013[[#This Row],[כמה מחזורים עד עקירה]]&lt;&gt;"",Y314=""),טבלה1013[[#This Row],[כמה מחזורים עד עקירה]],"")</f>
        <v/>
      </c>
      <c r="AA313" s="1" t="str">
        <f>IF(AND(טבלה1013[[#This Row],[הווסת פעיל?]]=1,טבלה1013[[#This Row],[וסת קבוע אחרון]]&lt;&gt;W312),טבלה1013[[#This Row],[וסת קבוע אחרון]],"")</f>
        <v/>
      </c>
      <c r="AB313" s="1" t="str">
        <f>IF(AND(טבלה1013[[#This Row],[הווסת פעיל?]]=1,X312=0,טבלה1013[[#This Row],[וסת קבוע אחרון]]=W312),טבלה1013[[#This Row],[וסת קבוע אחרון]],"")</f>
        <v/>
      </c>
      <c r="AC313" s="1" t="str">
        <f>IF(AND(טבלה1013[[#This Row],[הווסת פעיל?]]=1,X312=0,טבלה1013[[#This Row],[וסת קבוע אחרון]]&lt;&gt;W312),1,"")</f>
        <v/>
      </c>
      <c r="AD313" s="1" t="str">
        <f>IF(AND(טבלה1013[[#This Row],[הווסת פעיל?]]&lt;&gt;"",B314=1),טבלה1013[[#This Row],[CycleNumber]],"")</f>
        <v/>
      </c>
      <c r="AE313" s="1" t="str">
        <f>IF(AND(טבלה1013[[#This Row],[הווסת פעיל?]]&lt;&gt;"",X312=""),טבלה1013[[#This Row],[CycleNumber]],"")</f>
        <v/>
      </c>
      <c r="AF313" s="1" t="str">
        <f>IF(B314=1,"",IF(טבלה1013[[#This Row],[הווסת פעיל?]]=1,IF(טבלה1013[[#This Row],[וסת קבוע אחרון]]=F314,1,0),""))</f>
        <v/>
      </c>
      <c r="AG313" s="1" t="str">
        <f>IF(B314=1,"",IF(טבלה1013[[#This Row],[הווסת פעיל?]]=1,IF(OR(טבלה1013[[#This Row],[וסת קבוע אחרון]]=F314,F314=טבלה1013[[#This Row],[LengthofCycle]]),1,0),""))</f>
        <v/>
      </c>
      <c r="AH313" s="1" t="str">
        <f>IF(B314=1,"",IF(טבלה1013[[#This Row],[הווסת פעיל?]]=1,IF(OR(טבלה1013[[#This Row],[וסת קבוע אחרון]]=F314,F314=טבלה1013[[#This Row],[LengthofCycle]],AND(טבלה1013[[#This Row],[LengthofCycle]]&lt;&gt;טבלה1013[[#This Row],[וסת קבוע אחרון]],OR(F314=28,F314=29))),1,0),""))</f>
        <v/>
      </c>
      <c r="AI313" s="1" t="str">
        <f>IF(AND(טבלה1013[[#This Row],[הווסת פעיל?]]=1,B314=1),1,"")</f>
        <v/>
      </c>
      <c r="AJ313" s="4">
        <f>IF(AND(טבלה1013[[#This Row],[הווסת פעיל?]]&lt;&gt;1,B314&lt;&gt;1,B314&lt;&gt;""),IF(טבלה1013[[#This Row],[LengthofCycle]]=F314,1,0),"")</f>
        <v>0</v>
      </c>
      <c r="AK313" s="4">
        <f>IF(AND(טבלה1013[[#This Row],[הווסת פעיל?]]&lt;&gt;1,B314&lt;&gt;1,B314&lt;&gt;""),IF(OR(טבלה1013[[#This Row],[LengthofCycle]]=F314,F314=29),1,0),"")</f>
        <v>0</v>
      </c>
      <c r="AL313" s="4">
        <f>IF(AND(טבלה1013[[#This Row],[הווסת פעיל?]]&lt;&gt;1,B314&lt;&gt;1,B314&lt;&gt;""),IF(OR(טבלה1013[[#This Row],[LengthofCycle]]=F314,F314=29,F314=28),1,0),"")</f>
        <v>0</v>
      </c>
    </row>
    <row r="314" spans="1:38" x14ac:dyDescent="0.25">
      <c r="A314" s="1" t="s">
        <v>85</v>
      </c>
      <c r="B314" s="1">
        <v>6</v>
      </c>
      <c r="C314" s="1">
        <v>0</v>
      </c>
      <c r="D314" s="1">
        <v>1</v>
      </c>
      <c r="E314" s="1">
        <v>0</v>
      </c>
      <c r="F314" s="1">
        <v>26</v>
      </c>
      <c r="G314" s="1">
        <f>טבלה1013[[#This Row],[LengthofCycle]]+1</f>
        <v>27</v>
      </c>
      <c r="H314" s="1" t="str">
        <f>IF(IFERROR(LOOKUP(טבלה1013[[#This Row],[ClientID]],קביעויות[השבוע]),FALSE)=טבלה1013[[#This Row],[ClientID]],1,"")</f>
        <v/>
      </c>
      <c r="I314" s="1" t="str">
        <f>IF(AND(טבלה1013[[#This Row],[CycleNumber]]&gt;1,OR(B315="",טבלה1013[[#This Row],[CycleNumber]]&gt;B313)),IF(OR(AND(טבלה1013[[#This Row],[LengthofCycle]]=28,F313=28),AND(טבלה1013[[#This Row],[LengthofCycle]]=35,F313=35)),1,""),"")</f>
        <v/>
      </c>
      <c r="J314" s="1" t="str">
        <f>IF(AND(טבלה1013[[#This Row],[וסת השבוע]]=1,I313=1,טבלה1013[[#This Row],[CycleNumber]]&gt;B313),1,"")</f>
        <v/>
      </c>
      <c r="K314" s="1" t="str">
        <f>IF(טבלה1013[[#This Row],[CycleNumber]]=1,"",IF(טבלה1013[[#This Row],[וסת השבוע]]=1,0,IF(K313="","",IF(K313=0,IF(טבלה1013[[#This Row],[LengthofCycle]]=28,0,1),IF(K313=1,IF(טבלה1013[[#This Row],[LengthofCycle]]+F313=28*2,0,2),IF(K313=2,IF(טבלה1013[[#This Row],[LengthofCycle]]+F313+F312=28*3,0,3),""))))))</f>
        <v/>
      </c>
      <c r="L314" s="1" t="str">
        <f>IF(טבלה1013[[#This Row],[וסת השבוע]]=1,IF(טבלה1013[[#This Row],[וסת השבוע וההפלגה ביחד]]=1,L313+1,0),IF(AND(טבלה1013[[#This Row],[CycleNumber]]&gt;B313,טבלה1013[[#This Row],[CycleNumber]]&gt;1),IF(טבלה1013[[#This Row],[וסת השבוע פעיל?]]&lt;&gt;"",L313+1,""),""))</f>
        <v/>
      </c>
      <c r="M314" s="1" t="str">
        <f>IF(AND(טבלה1013[[#This Row],[וסת השבוע פעיל?]]&lt;&gt;"",טבלה1013[[#This Row],[CycleNumber]]&lt;B315,B315&lt;&gt;"",טבלה1013[[#This Row],[וסת השבוע פעיל?]]&lt;3),IF(K315=0,IF(AND(טבלה1013[[#This Row],[וסת השבוע פעיל?]]&gt;0,I315=1),0,1),0),"")</f>
        <v/>
      </c>
      <c r="N314" s="1" t="str">
        <f t="shared" si="40"/>
        <v/>
      </c>
      <c r="O314" s="1" t="str">
        <f>IF(AND(טבלה1013[[#This Row],[חיזוי - שבוע]]=1,J315=1),1,"")</f>
        <v/>
      </c>
      <c r="P314" s="1" t="str">
        <f>IF(AND(טבלה1013[[#This Row],[חיזוי טוב עם הפלגה?]]=1,טבלה1013[[#This Row],[וסת קבוע אחרון]]&lt;&gt;28,X313=1),1,"")</f>
        <v/>
      </c>
      <c r="Q314" s="1" t="str">
        <f>IF(AND(טבלה1013[[#This Row],[וסת השבוע פעיל?]]&lt;3,OR(טבלה1013[[#This Row],[CycleNumber]]&gt;B315,B315="")),1,"")</f>
        <v/>
      </c>
      <c r="R314" s="1" t="str">
        <f>IF(טבלה1013[[#This Row],[האישה קבעה וסת שבוע?]]=1,IF(טבלה1013[[#This Row],[וסת השבוע פעיל?]]&lt;3,1,0),"")</f>
        <v/>
      </c>
      <c r="S3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4" s="1">
        <f t="shared" si="41"/>
        <v>0</v>
      </c>
      <c r="U314" s="1">
        <f t="shared" si="42"/>
        <v>0</v>
      </c>
      <c r="V314" s="1">
        <f t="shared" si="43"/>
        <v>0</v>
      </c>
      <c r="W314" s="1" t="str">
        <f>IF(טבלה1013[[#This Row],[3 הפלגות זהות]]="","",IF(טבלה1013[[#This Row],[3 הפלגות זהות]]=1,טבלה1013[[#This Row],[LengthofCycle]],W313))</f>
        <v/>
      </c>
      <c r="Y314" s="1" t="str">
        <f>IF(OR(טבלה1013[[#This Row],[הווסת פעיל?]]=0,טבלה1013[[#This Row],[הווסת פעיל?]]=""),"",SUM(Y313,טבלה1013[[#This Row],[הווסת פעיל?]]))</f>
        <v/>
      </c>
      <c r="Z314" s="1" t="str">
        <f>IF(AND(טבלה1013[[#This Row],[כמה מחזורים עד עקירה]]&lt;&gt;"",Y315=""),טבלה1013[[#This Row],[כמה מחזורים עד עקירה]],"")</f>
        <v/>
      </c>
      <c r="AA314" s="1" t="str">
        <f>IF(AND(טבלה1013[[#This Row],[הווסת פעיל?]]=1,טבלה1013[[#This Row],[וסת קבוע אחרון]]&lt;&gt;W313),טבלה1013[[#This Row],[וסת קבוע אחרון]],"")</f>
        <v/>
      </c>
      <c r="AB314" s="1" t="str">
        <f>IF(AND(טבלה1013[[#This Row],[הווסת פעיל?]]=1,X313=0,טבלה1013[[#This Row],[וסת קבוע אחרון]]=W313),טבלה1013[[#This Row],[וסת קבוע אחרון]],"")</f>
        <v/>
      </c>
      <c r="AC314" s="1" t="str">
        <f>IF(AND(טבלה1013[[#This Row],[הווסת פעיל?]]=1,X313=0,טבלה1013[[#This Row],[וסת קבוע אחרון]]&lt;&gt;W313),1,"")</f>
        <v/>
      </c>
      <c r="AD314" s="1" t="str">
        <f>IF(AND(טבלה1013[[#This Row],[הווסת פעיל?]]&lt;&gt;"",B315=1),טבלה1013[[#This Row],[CycleNumber]],"")</f>
        <v/>
      </c>
      <c r="AE314" s="1" t="str">
        <f>IF(AND(טבלה1013[[#This Row],[הווסת פעיל?]]&lt;&gt;"",X313=""),טבלה1013[[#This Row],[CycleNumber]],"")</f>
        <v/>
      </c>
      <c r="AF314" s="1" t="str">
        <f>IF(B315=1,"",IF(טבלה1013[[#This Row],[הווסת פעיל?]]=1,IF(טבלה1013[[#This Row],[וסת קבוע אחרון]]=F315,1,0),""))</f>
        <v/>
      </c>
      <c r="AG314" s="1" t="str">
        <f>IF(B315=1,"",IF(טבלה1013[[#This Row],[הווסת פעיל?]]=1,IF(OR(טבלה1013[[#This Row],[וסת קבוע אחרון]]=F315,F315=טבלה1013[[#This Row],[LengthofCycle]]),1,0),""))</f>
        <v/>
      </c>
      <c r="AH314" s="1" t="str">
        <f>IF(B315=1,"",IF(טבלה1013[[#This Row],[הווסת פעיל?]]=1,IF(OR(טבלה1013[[#This Row],[וסת קבוע אחרון]]=F315,F315=טבלה1013[[#This Row],[LengthofCycle]],AND(טבלה1013[[#This Row],[LengthofCycle]]&lt;&gt;טבלה1013[[#This Row],[וסת קבוע אחרון]],OR(F315=28,F315=29))),1,0),""))</f>
        <v/>
      </c>
      <c r="AI314" s="1" t="str">
        <f>IF(AND(טבלה1013[[#This Row],[הווסת פעיל?]]=1,B315=1),1,"")</f>
        <v/>
      </c>
      <c r="AJ314" s="4">
        <f>IF(AND(טבלה1013[[#This Row],[הווסת פעיל?]]&lt;&gt;1,B315&lt;&gt;1,B315&lt;&gt;""),IF(טבלה1013[[#This Row],[LengthofCycle]]=F315,1,0),"")</f>
        <v>0</v>
      </c>
      <c r="AK314" s="4">
        <f>IF(AND(טבלה1013[[#This Row],[הווסת פעיל?]]&lt;&gt;1,B315&lt;&gt;1,B315&lt;&gt;""),IF(OR(טבלה1013[[#This Row],[LengthofCycle]]=F315,F315=29),1,0),"")</f>
        <v>0</v>
      </c>
      <c r="AL314" s="4">
        <f>IF(AND(טבלה1013[[#This Row],[הווסת פעיל?]]&lt;&gt;1,B315&lt;&gt;1,B315&lt;&gt;""),IF(OR(טבלה1013[[#This Row],[LengthofCycle]]=F315,F315=29,F315=28),1,0),"")</f>
        <v>0</v>
      </c>
    </row>
    <row r="315" spans="1:38" x14ac:dyDescent="0.25">
      <c r="A315" s="1" t="s">
        <v>85</v>
      </c>
      <c r="B315" s="1">
        <v>7</v>
      </c>
      <c r="C315" s="1">
        <v>0</v>
      </c>
      <c r="D315" s="1">
        <v>1</v>
      </c>
      <c r="E315" s="1">
        <v>0</v>
      </c>
      <c r="F315" s="1">
        <v>35</v>
      </c>
      <c r="G315" s="1">
        <f>טבלה1013[[#This Row],[LengthofCycle]]+1</f>
        <v>36</v>
      </c>
      <c r="H315" s="1" t="str">
        <f>IF(IFERROR(LOOKUP(טבלה1013[[#This Row],[ClientID]],קביעויות[השבוע]),FALSE)=טבלה1013[[#This Row],[ClientID]],1,"")</f>
        <v/>
      </c>
      <c r="I315" s="1" t="str">
        <f>IF(AND(טבלה1013[[#This Row],[CycleNumber]]&gt;1,OR(B316="",טבלה1013[[#This Row],[CycleNumber]]&gt;B314)),IF(OR(AND(טבלה1013[[#This Row],[LengthofCycle]]=28,F314=28),AND(טבלה1013[[#This Row],[LengthofCycle]]=35,F314=35)),1,""),"")</f>
        <v/>
      </c>
      <c r="J315" s="1" t="str">
        <f>IF(AND(טבלה1013[[#This Row],[וסת השבוע]]=1,I314=1,טבלה1013[[#This Row],[CycleNumber]]&gt;B314),1,"")</f>
        <v/>
      </c>
      <c r="K315" s="1" t="str">
        <f>IF(טבלה1013[[#This Row],[CycleNumber]]=1,"",IF(טבלה1013[[#This Row],[וסת השבוע]]=1,0,IF(K314="","",IF(K314=0,IF(טבלה1013[[#This Row],[LengthofCycle]]=28,0,1),IF(K314=1,IF(טבלה1013[[#This Row],[LengthofCycle]]+F314=28*2,0,2),IF(K314=2,IF(טבלה1013[[#This Row],[LengthofCycle]]+F314+F313=28*3,0,3),""))))))</f>
        <v/>
      </c>
      <c r="L315" s="1" t="str">
        <f>IF(טבלה1013[[#This Row],[וסת השבוע]]=1,IF(טבלה1013[[#This Row],[וסת השבוע וההפלגה ביחד]]=1,L314+1,0),IF(AND(טבלה1013[[#This Row],[CycleNumber]]&gt;B314,טבלה1013[[#This Row],[CycleNumber]]&gt;1),IF(טבלה1013[[#This Row],[וסת השבוע פעיל?]]&lt;&gt;"",L314+1,""),""))</f>
        <v/>
      </c>
      <c r="M315" s="1" t="str">
        <f>IF(AND(טבלה1013[[#This Row],[וסת השבוע פעיל?]]&lt;&gt;"",טבלה1013[[#This Row],[CycleNumber]]&lt;B316,B316&lt;&gt;"",טבלה1013[[#This Row],[וסת השבוע פעיל?]]&lt;3),IF(K316=0,IF(AND(טבלה1013[[#This Row],[וסת השבוע פעיל?]]&gt;0,I316=1),0,1),0),"")</f>
        <v/>
      </c>
      <c r="N315" s="1" t="str">
        <f t="shared" si="40"/>
        <v/>
      </c>
      <c r="O315" s="1" t="str">
        <f>IF(AND(טבלה1013[[#This Row],[חיזוי - שבוע]]=1,J316=1),1,"")</f>
        <v/>
      </c>
      <c r="P315" s="1" t="str">
        <f>IF(AND(טבלה1013[[#This Row],[חיזוי טוב עם הפלגה?]]=1,טבלה1013[[#This Row],[וסת קבוע אחרון]]&lt;&gt;28,X314=1),1,"")</f>
        <v/>
      </c>
      <c r="Q315" s="1" t="str">
        <f>IF(AND(טבלה1013[[#This Row],[וסת השבוע פעיל?]]&lt;3,OR(טבלה1013[[#This Row],[CycleNumber]]&gt;B316,B316="")),1,"")</f>
        <v/>
      </c>
      <c r="R315" s="1" t="str">
        <f>IF(טבלה1013[[#This Row],[האישה קבעה וסת שבוע?]]=1,IF(טבלה1013[[#This Row],[וסת השבוע פעיל?]]&lt;3,1,0),"")</f>
        <v/>
      </c>
      <c r="S3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5" s="1">
        <f t="shared" si="41"/>
        <v>0</v>
      </c>
      <c r="U315" s="1">
        <f t="shared" si="42"/>
        <v>0</v>
      </c>
      <c r="V315" s="1">
        <f t="shared" si="43"/>
        <v>0</v>
      </c>
      <c r="W315" s="1" t="str">
        <f>IF(טבלה1013[[#This Row],[3 הפלגות זהות]]="","",IF(טבלה1013[[#This Row],[3 הפלגות זהות]]=1,טבלה1013[[#This Row],[LengthofCycle]],W314))</f>
        <v/>
      </c>
      <c r="Y315" s="1" t="str">
        <f>IF(OR(טבלה1013[[#This Row],[הווסת פעיל?]]=0,טבלה1013[[#This Row],[הווסת פעיל?]]=""),"",SUM(Y314,טבלה1013[[#This Row],[הווסת פעיל?]]))</f>
        <v/>
      </c>
      <c r="Z315" s="1" t="str">
        <f>IF(AND(טבלה1013[[#This Row],[כמה מחזורים עד עקירה]]&lt;&gt;"",Y316=""),טבלה1013[[#This Row],[כמה מחזורים עד עקירה]],"")</f>
        <v/>
      </c>
      <c r="AA315" s="1" t="str">
        <f>IF(AND(טבלה1013[[#This Row],[הווסת פעיל?]]=1,טבלה1013[[#This Row],[וסת קבוע אחרון]]&lt;&gt;W314),טבלה1013[[#This Row],[וסת קבוע אחרון]],"")</f>
        <v/>
      </c>
      <c r="AB315" s="1" t="str">
        <f>IF(AND(טבלה1013[[#This Row],[הווסת פעיל?]]=1,X314=0,טבלה1013[[#This Row],[וסת קבוע אחרון]]=W314),טבלה1013[[#This Row],[וסת קבוע אחרון]],"")</f>
        <v/>
      </c>
      <c r="AC315" s="1" t="str">
        <f>IF(AND(טבלה1013[[#This Row],[הווסת פעיל?]]=1,X314=0,טבלה1013[[#This Row],[וסת קבוע אחרון]]&lt;&gt;W314),1,"")</f>
        <v/>
      </c>
      <c r="AD315" s="1" t="str">
        <f>IF(AND(טבלה1013[[#This Row],[הווסת פעיל?]]&lt;&gt;"",B316=1),טבלה1013[[#This Row],[CycleNumber]],"")</f>
        <v/>
      </c>
      <c r="AE315" s="1" t="str">
        <f>IF(AND(טבלה1013[[#This Row],[הווסת פעיל?]]&lt;&gt;"",X314=""),טבלה1013[[#This Row],[CycleNumber]],"")</f>
        <v/>
      </c>
      <c r="AF315" s="1" t="str">
        <f>IF(B316=1,"",IF(טבלה1013[[#This Row],[הווסת פעיל?]]=1,IF(טבלה1013[[#This Row],[וסת קבוע אחרון]]=F316,1,0),""))</f>
        <v/>
      </c>
      <c r="AG315" s="1" t="str">
        <f>IF(B316=1,"",IF(טבלה1013[[#This Row],[הווסת פעיל?]]=1,IF(OR(טבלה1013[[#This Row],[וסת קבוע אחרון]]=F316,F316=טבלה1013[[#This Row],[LengthofCycle]]),1,0),""))</f>
        <v/>
      </c>
      <c r="AH315" s="1" t="str">
        <f>IF(B316=1,"",IF(טבלה1013[[#This Row],[הווסת פעיל?]]=1,IF(OR(טבלה1013[[#This Row],[וסת קבוע אחרון]]=F316,F316=טבלה1013[[#This Row],[LengthofCycle]],AND(טבלה1013[[#This Row],[LengthofCycle]]&lt;&gt;טבלה1013[[#This Row],[וסת קבוע אחרון]],OR(F316=28,F316=29))),1,0),""))</f>
        <v/>
      </c>
      <c r="AI315" s="1" t="str">
        <f>IF(AND(טבלה1013[[#This Row],[הווסת פעיל?]]=1,B316=1),1,"")</f>
        <v/>
      </c>
      <c r="AJ315" s="4">
        <f>IF(AND(טבלה1013[[#This Row],[הווסת פעיל?]]&lt;&gt;1,B316&lt;&gt;1,B316&lt;&gt;""),IF(טבלה1013[[#This Row],[LengthofCycle]]=F316,1,0),"")</f>
        <v>0</v>
      </c>
      <c r="AK315" s="4">
        <f>IF(AND(טבלה1013[[#This Row],[הווסת פעיל?]]&lt;&gt;1,B316&lt;&gt;1,B316&lt;&gt;""),IF(OR(טבלה1013[[#This Row],[LengthofCycle]]=F316,F316=29),1,0),"")</f>
        <v>0</v>
      </c>
      <c r="AL315" s="4">
        <f>IF(AND(טבלה1013[[#This Row],[הווסת פעיל?]]&lt;&gt;1,B316&lt;&gt;1,B316&lt;&gt;""),IF(OR(טבלה1013[[#This Row],[LengthofCycle]]=F316,F316=29,F316=28),1,0),"")</f>
        <v>1</v>
      </c>
    </row>
    <row r="316" spans="1:38" x14ac:dyDescent="0.25">
      <c r="A316" s="1" t="s">
        <v>85</v>
      </c>
      <c r="B316" s="1">
        <v>8</v>
      </c>
      <c r="C316" s="1">
        <v>0</v>
      </c>
      <c r="D316" s="1">
        <v>1</v>
      </c>
      <c r="E316" s="1">
        <v>0</v>
      </c>
      <c r="F316" s="1">
        <v>28</v>
      </c>
      <c r="G316" s="1">
        <f>טבלה1013[[#This Row],[LengthofCycle]]+1</f>
        <v>29</v>
      </c>
      <c r="H316" s="1" t="str">
        <f>IF(IFERROR(LOOKUP(טבלה1013[[#This Row],[ClientID]],קביעויות[השבוע]),FALSE)=טבלה1013[[#This Row],[ClientID]],1,"")</f>
        <v/>
      </c>
      <c r="I316" s="1" t="str">
        <f>IF(AND(טבלה1013[[#This Row],[CycleNumber]]&gt;1,OR(B317="",טבלה1013[[#This Row],[CycleNumber]]&gt;B315)),IF(OR(AND(טבלה1013[[#This Row],[LengthofCycle]]=28,F315=28),AND(טבלה1013[[#This Row],[LengthofCycle]]=35,F315=35)),1,""),"")</f>
        <v/>
      </c>
      <c r="J316" s="1" t="str">
        <f>IF(AND(טבלה1013[[#This Row],[וסת השבוע]]=1,I315=1,טבלה1013[[#This Row],[CycleNumber]]&gt;B315),1,"")</f>
        <v/>
      </c>
      <c r="K316" s="1" t="str">
        <f>IF(טבלה1013[[#This Row],[CycleNumber]]=1,"",IF(טבלה1013[[#This Row],[וסת השבוע]]=1,0,IF(K315="","",IF(K315=0,IF(טבלה1013[[#This Row],[LengthofCycle]]=28,0,1),IF(K315=1,IF(טבלה1013[[#This Row],[LengthofCycle]]+F315=28*2,0,2),IF(K315=2,IF(טבלה1013[[#This Row],[LengthofCycle]]+F315+F314=28*3,0,3),""))))))</f>
        <v/>
      </c>
      <c r="L316" s="1" t="str">
        <f>IF(טבלה1013[[#This Row],[וסת השבוע]]=1,IF(טבלה1013[[#This Row],[וסת השבוע וההפלגה ביחד]]=1,L315+1,0),IF(AND(טבלה1013[[#This Row],[CycleNumber]]&gt;B315,טבלה1013[[#This Row],[CycleNumber]]&gt;1),IF(טבלה1013[[#This Row],[וסת השבוע פעיל?]]&lt;&gt;"",L315+1,""),""))</f>
        <v/>
      </c>
      <c r="M316" s="1" t="str">
        <f>IF(AND(טבלה1013[[#This Row],[וסת השבוע פעיל?]]&lt;&gt;"",טבלה1013[[#This Row],[CycleNumber]]&lt;B317,B317&lt;&gt;"",טבלה1013[[#This Row],[וסת השבוע פעיל?]]&lt;3),IF(K317=0,IF(AND(טבלה1013[[#This Row],[וסת השבוע פעיל?]]&gt;0,I317=1),0,1),0),"")</f>
        <v/>
      </c>
      <c r="N316" s="1" t="str">
        <f t="shared" si="40"/>
        <v/>
      </c>
      <c r="O316" s="1" t="str">
        <f>IF(AND(טבלה1013[[#This Row],[חיזוי - שבוע]]=1,J317=1),1,"")</f>
        <v/>
      </c>
      <c r="P316" s="1" t="str">
        <f>IF(AND(טבלה1013[[#This Row],[חיזוי טוב עם הפלגה?]]=1,טבלה1013[[#This Row],[וסת קבוע אחרון]]&lt;&gt;28,X315=1),1,"")</f>
        <v/>
      </c>
      <c r="Q316" s="1" t="str">
        <f>IF(AND(טבלה1013[[#This Row],[וסת השבוע פעיל?]]&lt;3,OR(טבלה1013[[#This Row],[CycleNumber]]&gt;B317,B317="")),1,"")</f>
        <v/>
      </c>
      <c r="R316" s="1" t="str">
        <f>IF(טבלה1013[[#This Row],[האישה קבעה וסת שבוע?]]=1,IF(טבלה1013[[#This Row],[וסת השבוע פעיל?]]&lt;3,1,0),"")</f>
        <v/>
      </c>
      <c r="S3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6" s="1">
        <f t="shared" si="41"/>
        <v>0</v>
      </c>
      <c r="U316" s="1">
        <f t="shared" si="42"/>
        <v>0</v>
      </c>
      <c r="V316" s="1">
        <f t="shared" si="43"/>
        <v>0</v>
      </c>
      <c r="W316" s="1" t="str">
        <f>IF(טבלה1013[[#This Row],[3 הפלגות זהות]]="","",IF(טבלה1013[[#This Row],[3 הפלגות זהות]]=1,טבלה1013[[#This Row],[LengthofCycle]],W315))</f>
        <v/>
      </c>
      <c r="Y316" s="1" t="str">
        <f>IF(OR(טבלה1013[[#This Row],[הווסת פעיל?]]=0,טבלה1013[[#This Row],[הווסת פעיל?]]=""),"",SUM(Y315,טבלה1013[[#This Row],[הווסת פעיל?]]))</f>
        <v/>
      </c>
      <c r="Z316" s="1" t="str">
        <f>IF(AND(טבלה1013[[#This Row],[כמה מחזורים עד עקירה]]&lt;&gt;"",Y317=""),טבלה1013[[#This Row],[כמה מחזורים עד עקירה]],"")</f>
        <v/>
      </c>
      <c r="AA316" s="1" t="str">
        <f>IF(AND(טבלה1013[[#This Row],[הווסת פעיל?]]=1,טבלה1013[[#This Row],[וסת קבוע אחרון]]&lt;&gt;W315),טבלה1013[[#This Row],[וסת קבוע אחרון]],"")</f>
        <v/>
      </c>
      <c r="AB316" s="1" t="str">
        <f>IF(AND(טבלה1013[[#This Row],[הווסת פעיל?]]=1,X315=0,טבלה1013[[#This Row],[וסת קבוע אחרון]]=W315),טבלה1013[[#This Row],[וסת קבוע אחרון]],"")</f>
        <v/>
      </c>
      <c r="AC316" s="1" t="str">
        <f>IF(AND(טבלה1013[[#This Row],[הווסת פעיל?]]=1,X315=0,טבלה1013[[#This Row],[וסת קבוע אחרון]]&lt;&gt;W315),1,"")</f>
        <v/>
      </c>
      <c r="AD316" s="1" t="str">
        <f>IF(AND(טבלה1013[[#This Row],[הווסת פעיל?]]&lt;&gt;"",B317=1),טבלה1013[[#This Row],[CycleNumber]],"")</f>
        <v/>
      </c>
      <c r="AE316" s="1" t="str">
        <f>IF(AND(טבלה1013[[#This Row],[הווסת פעיל?]]&lt;&gt;"",X315=""),טבלה1013[[#This Row],[CycleNumber]],"")</f>
        <v/>
      </c>
      <c r="AF316" s="1" t="str">
        <f>IF(B317=1,"",IF(טבלה1013[[#This Row],[הווסת פעיל?]]=1,IF(טבלה1013[[#This Row],[וסת קבוע אחרון]]=F317,1,0),""))</f>
        <v/>
      </c>
      <c r="AG316" s="1" t="str">
        <f>IF(B317=1,"",IF(טבלה1013[[#This Row],[הווסת פעיל?]]=1,IF(OR(טבלה1013[[#This Row],[וסת קבוע אחרון]]=F317,F317=טבלה1013[[#This Row],[LengthofCycle]]),1,0),""))</f>
        <v/>
      </c>
      <c r="AH316" s="1" t="str">
        <f>IF(B317=1,"",IF(טבלה1013[[#This Row],[הווסת פעיל?]]=1,IF(OR(טבלה1013[[#This Row],[וסת קבוע אחרון]]=F317,F317=טבלה1013[[#This Row],[LengthofCycle]],AND(טבלה1013[[#This Row],[LengthofCycle]]&lt;&gt;טבלה1013[[#This Row],[וסת קבוע אחרון]],OR(F317=28,F317=29))),1,0),""))</f>
        <v/>
      </c>
      <c r="AI316" s="1" t="str">
        <f>IF(AND(טבלה1013[[#This Row],[הווסת פעיל?]]=1,B317=1),1,"")</f>
        <v/>
      </c>
      <c r="AJ316" s="4">
        <f>IF(AND(טבלה1013[[#This Row],[הווסת פעיל?]]&lt;&gt;1,B317&lt;&gt;1,B317&lt;&gt;""),IF(טבלה1013[[#This Row],[LengthofCycle]]=F317,1,0),"")</f>
        <v>0</v>
      </c>
      <c r="AK316" s="4">
        <f>IF(AND(טבלה1013[[#This Row],[הווסת פעיל?]]&lt;&gt;1,B317&lt;&gt;1,B317&lt;&gt;""),IF(OR(טבלה1013[[#This Row],[LengthofCycle]]=F317,F317=29),1,0),"")</f>
        <v>0</v>
      </c>
      <c r="AL316" s="4">
        <f>IF(AND(טבלה1013[[#This Row],[הווסת פעיל?]]&lt;&gt;1,B317&lt;&gt;1,B317&lt;&gt;""),IF(OR(טבלה1013[[#This Row],[LengthofCycle]]=F317,F317=29,F317=28),1,0),"")</f>
        <v>0</v>
      </c>
    </row>
    <row r="317" spans="1:38" x14ac:dyDescent="0.25">
      <c r="A317" s="1" t="s">
        <v>85</v>
      </c>
      <c r="B317" s="1">
        <v>9</v>
      </c>
      <c r="C317" s="1">
        <v>0</v>
      </c>
      <c r="D317" s="1">
        <v>1</v>
      </c>
      <c r="E317" s="1">
        <v>0</v>
      </c>
      <c r="F317" s="1">
        <v>36</v>
      </c>
      <c r="G317" s="1">
        <f>טבלה1013[[#This Row],[LengthofCycle]]+1</f>
        <v>37</v>
      </c>
      <c r="H317" s="1" t="str">
        <f>IF(IFERROR(LOOKUP(טבלה1013[[#This Row],[ClientID]],קביעויות[השבוע]),FALSE)=טבלה1013[[#This Row],[ClientID]],1,"")</f>
        <v/>
      </c>
      <c r="I317" s="1" t="str">
        <f>IF(AND(טבלה1013[[#This Row],[CycleNumber]]&gt;1,OR(B318="",טבלה1013[[#This Row],[CycleNumber]]&gt;B316)),IF(OR(AND(טבלה1013[[#This Row],[LengthofCycle]]=28,F316=28),AND(טבלה1013[[#This Row],[LengthofCycle]]=35,F316=35)),1,""),"")</f>
        <v/>
      </c>
      <c r="J317" s="1" t="str">
        <f>IF(AND(טבלה1013[[#This Row],[וסת השבוע]]=1,I316=1,טבלה1013[[#This Row],[CycleNumber]]&gt;B316),1,"")</f>
        <v/>
      </c>
      <c r="K317" s="1" t="str">
        <f>IF(טבלה1013[[#This Row],[CycleNumber]]=1,"",IF(טבלה1013[[#This Row],[וסת השבוע]]=1,0,IF(K316="","",IF(K316=0,IF(טבלה1013[[#This Row],[LengthofCycle]]=28,0,1),IF(K316=1,IF(טבלה1013[[#This Row],[LengthofCycle]]+F316=28*2,0,2),IF(K316=2,IF(טבלה1013[[#This Row],[LengthofCycle]]+F316+F315=28*3,0,3),""))))))</f>
        <v/>
      </c>
      <c r="L317" s="1" t="str">
        <f>IF(טבלה1013[[#This Row],[וסת השבוע]]=1,IF(טבלה1013[[#This Row],[וסת השבוע וההפלגה ביחד]]=1,L316+1,0),IF(AND(טבלה1013[[#This Row],[CycleNumber]]&gt;B316,טבלה1013[[#This Row],[CycleNumber]]&gt;1),IF(טבלה1013[[#This Row],[וסת השבוע פעיל?]]&lt;&gt;"",L316+1,""),""))</f>
        <v/>
      </c>
      <c r="M317" s="1" t="str">
        <f>IF(AND(טבלה1013[[#This Row],[וסת השבוע פעיל?]]&lt;&gt;"",טבלה1013[[#This Row],[CycleNumber]]&lt;B318,B318&lt;&gt;"",טבלה1013[[#This Row],[וסת השבוע פעיל?]]&lt;3),IF(K318=0,IF(AND(טבלה1013[[#This Row],[וסת השבוע פעיל?]]&gt;0,I318=1),0,1),0),"")</f>
        <v/>
      </c>
      <c r="N317" s="1" t="str">
        <f t="shared" si="40"/>
        <v/>
      </c>
      <c r="O317" s="1" t="str">
        <f>IF(AND(טבלה1013[[#This Row],[חיזוי - שבוע]]=1,J318=1),1,"")</f>
        <v/>
      </c>
      <c r="P317" s="1" t="str">
        <f>IF(AND(טבלה1013[[#This Row],[חיזוי טוב עם הפלגה?]]=1,טבלה1013[[#This Row],[וסת קבוע אחרון]]&lt;&gt;28,X316=1),1,"")</f>
        <v/>
      </c>
      <c r="Q317" s="1" t="str">
        <f>IF(AND(טבלה1013[[#This Row],[וסת השבוע פעיל?]]&lt;3,OR(טבלה1013[[#This Row],[CycleNumber]]&gt;B318,B318="")),1,"")</f>
        <v/>
      </c>
      <c r="R317" s="1" t="str">
        <f>IF(טבלה1013[[#This Row],[האישה קבעה וסת שבוע?]]=1,IF(טבלה1013[[#This Row],[וסת השבוע פעיל?]]&lt;3,1,0),"")</f>
        <v/>
      </c>
      <c r="S3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7" s="1">
        <f t="shared" si="41"/>
        <v>0</v>
      </c>
      <c r="U317" s="1">
        <f t="shared" si="42"/>
        <v>0</v>
      </c>
      <c r="V317" s="1">
        <f t="shared" si="43"/>
        <v>0</v>
      </c>
      <c r="W317" s="1" t="str">
        <f>IF(טבלה1013[[#This Row],[3 הפלגות זהות]]="","",IF(טבלה1013[[#This Row],[3 הפלגות זהות]]=1,טבלה1013[[#This Row],[LengthofCycle]],W316))</f>
        <v/>
      </c>
      <c r="Y317" s="1" t="str">
        <f>IF(OR(טבלה1013[[#This Row],[הווסת פעיל?]]=0,טבלה1013[[#This Row],[הווסת פעיל?]]=""),"",SUM(Y316,טבלה1013[[#This Row],[הווסת פעיל?]]))</f>
        <v/>
      </c>
      <c r="Z317" s="1" t="str">
        <f>IF(AND(טבלה1013[[#This Row],[כמה מחזורים עד עקירה]]&lt;&gt;"",Y318=""),טבלה1013[[#This Row],[כמה מחזורים עד עקירה]],"")</f>
        <v/>
      </c>
      <c r="AA317" s="1" t="str">
        <f>IF(AND(טבלה1013[[#This Row],[הווסת פעיל?]]=1,טבלה1013[[#This Row],[וסת קבוע אחרון]]&lt;&gt;W316),טבלה1013[[#This Row],[וסת קבוע אחרון]],"")</f>
        <v/>
      </c>
      <c r="AB317" s="1" t="str">
        <f>IF(AND(טבלה1013[[#This Row],[הווסת פעיל?]]=1,X316=0,טבלה1013[[#This Row],[וסת קבוע אחרון]]=W316),טבלה1013[[#This Row],[וסת קבוע אחרון]],"")</f>
        <v/>
      </c>
      <c r="AC317" s="1" t="str">
        <f>IF(AND(טבלה1013[[#This Row],[הווסת פעיל?]]=1,X316=0,טבלה1013[[#This Row],[וסת קבוע אחרון]]&lt;&gt;W316),1,"")</f>
        <v/>
      </c>
      <c r="AD317" s="1" t="str">
        <f>IF(AND(טבלה1013[[#This Row],[הווסת פעיל?]]&lt;&gt;"",B318=1),טבלה1013[[#This Row],[CycleNumber]],"")</f>
        <v/>
      </c>
      <c r="AE317" s="1" t="str">
        <f>IF(AND(טבלה1013[[#This Row],[הווסת פעיל?]]&lt;&gt;"",X316=""),טבלה1013[[#This Row],[CycleNumber]],"")</f>
        <v/>
      </c>
      <c r="AF317" s="1" t="str">
        <f>IF(B318=1,"",IF(טבלה1013[[#This Row],[הווסת פעיל?]]=1,IF(טבלה1013[[#This Row],[וסת קבוע אחרון]]=F318,1,0),""))</f>
        <v/>
      </c>
      <c r="AG317" s="1" t="str">
        <f>IF(B318=1,"",IF(טבלה1013[[#This Row],[הווסת פעיל?]]=1,IF(OR(טבלה1013[[#This Row],[וסת קבוע אחרון]]=F318,F318=טבלה1013[[#This Row],[LengthofCycle]]),1,0),""))</f>
        <v/>
      </c>
      <c r="AH317" s="1" t="str">
        <f>IF(B318=1,"",IF(טבלה1013[[#This Row],[הווסת פעיל?]]=1,IF(OR(טבלה1013[[#This Row],[וסת קבוע אחרון]]=F318,F318=טבלה1013[[#This Row],[LengthofCycle]],AND(טבלה1013[[#This Row],[LengthofCycle]]&lt;&gt;טבלה1013[[#This Row],[וסת קבוע אחרון]],OR(F318=28,F318=29))),1,0),""))</f>
        <v/>
      </c>
      <c r="AI317" s="1" t="str">
        <f>IF(AND(טבלה1013[[#This Row],[הווסת פעיל?]]=1,B318=1),1,"")</f>
        <v/>
      </c>
      <c r="AJ317" s="4">
        <f>IF(AND(טבלה1013[[#This Row],[הווסת פעיל?]]&lt;&gt;1,B318&lt;&gt;1,B318&lt;&gt;""),IF(טבלה1013[[#This Row],[LengthofCycle]]=F318,1,0),"")</f>
        <v>0</v>
      </c>
      <c r="AK317" s="4">
        <f>IF(AND(טבלה1013[[#This Row],[הווסת פעיל?]]&lt;&gt;1,B318&lt;&gt;1,B318&lt;&gt;""),IF(OR(טבלה1013[[#This Row],[LengthofCycle]]=F318,F318=29),1,0),"")</f>
        <v>1</v>
      </c>
      <c r="AL317" s="4">
        <f>IF(AND(טבלה1013[[#This Row],[הווסת פעיל?]]&lt;&gt;1,B318&lt;&gt;1,B318&lt;&gt;""),IF(OR(טבלה1013[[#This Row],[LengthofCycle]]=F318,F318=29,F318=28),1,0),"")</f>
        <v>1</v>
      </c>
    </row>
    <row r="318" spans="1:38" x14ac:dyDescent="0.25">
      <c r="A318" s="1" t="s">
        <v>85</v>
      </c>
      <c r="B318" s="1">
        <v>10</v>
      </c>
      <c r="C318" s="1">
        <v>0</v>
      </c>
      <c r="D318" s="1">
        <v>1</v>
      </c>
      <c r="E318" s="1">
        <v>0</v>
      </c>
      <c r="F318" s="1">
        <v>29</v>
      </c>
      <c r="G318" s="1">
        <f>טבלה1013[[#This Row],[LengthofCycle]]+1</f>
        <v>30</v>
      </c>
      <c r="H318" s="1" t="str">
        <f>IF(IFERROR(LOOKUP(טבלה1013[[#This Row],[ClientID]],קביעויות[השבוע]),FALSE)=טבלה1013[[#This Row],[ClientID]],1,"")</f>
        <v/>
      </c>
      <c r="I318" s="1" t="str">
        <f>IF(AND(טבלה1013[[#This Row],[CycleNumber]]&gt;1,OR(B319="",טבלה1013[[#This Row],[CycleNumber]]&gt;B317)),IF(OR(AND(טבלה1013[[#This Row],[LengthofCycle]]=28,F317=28),AND(טבלה1013[[#This Row],[LengthofCycle]]=35,F317=35)),1,""),"")</f>
        <v/>
      </c>
      <c r="J318" s="1" t="str">
        <f>IF(AND(טבלה1013[[#This Row],[וסת השבוע]]=1,I317=1,טבלה1013[[#This Row],[CycleNumber]]&gt;B317),1,"")</f>
        <v/>
      </c>
      <c r="K318" s="1" t="str">
        <f>IF(טבלה1013[[#This Row],[CycleNumber]]=1,"",IF(טבלה1013[[#This Row],[וסת השבוע]]=1,0,IF(K317="","",IF(K317=0,IF(טבלה1013[[#This Row],[LengthofCycle]]=28,0,1),IF(K317=1,IF(טבלה1013[[#This Row],[LengthofCycle]]+F317=28*2,0,2),IF(K317=2,IF(טבלה1013[[#This Row],[LengthofCycle]]+F317+F316=28*3,0,3),""))))))</f>
        <v/>
      </c>
      <c r="L318" s="1" t="str">
        <f>IF(טבלה1013[[#This Row],[וסת השבוע]]=1,IF(טבלה1013[[#This Row],[וסת השבוע וההפלגה ביחד]]=1,L317+1,0),IF(AND(טבלה1013[[#This Row],[CycleNumber]]&gt;B317,טבלה1013[[#This Row],[CycleNumber]]&gt;1),IF(טבלה1013[[#This Row],[וסת השבוע פעיל?]]&lt;&gt;"",L317+1,""),""))</f>
        <v/>
      </c>
      <c r="M318" s="1" t="str">
        <f>IF(AND(טבלה1013[[#This Row],[וסת השבוע פעיל?]]&lt;&gt;"",טבלה1013[[#This Row],[CycleNumber]]&lt;B319,B319&lt;&gt;"",טבלה1013[[#This Row],[וסת השבוע פעיל?]]&lt;3),IF(K319=0,IF(AND(טבלה1013[[#This Row],[וסת השבוע פעיל?]]&gt;0,I319=1),0,1),0),"")</f>
        <v/>
      </c>
      <c r="N318" s="1" t="str">
        <f t="shared" si="40"/>
        <v/>
      </c>
      <c r="O318" s="1" t="str">
        <f>IF(AND(טבלה1013[[#This Row],[חיזוי - שבוע]]=1,J319=1),1,"")</f>
        <v/>
      </c>
      <c r="P318" s="1" t="str">
        <f>IF(AND(טבלה1013[[#This Row],[חיזוי טוב עם הפלגה?]]=1,טבלה1013[[#This Row],[וסת קבוע אחרון]]&lt;&gt;28,X317=1),1,"")</f>
        <v/>
      </c>
      <c r="Q318" s="1" t="str">
        <f>IF(AND(טבלה1013[[#This Row],[וסת השבוע פעיל?]]&lt;3,OR(טבלה1013[[#This Row],[CycleNumber]]&gt;B319,B319="")),1,"")</f>
        <v/>
      </c>
      <c r="R318" s="1" t="str">
        <f>IF(טבלה1013[[#This Row],[האישה קבעה וסת שבוע?]]=1,IF(טבלה1013[[#This Row],[וסת השבוע פעיל?]]&lt;3,1,0),"")</f>
        <v/>
      </c>
      <c r="S3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8" s="1">
        <f t="shared" si="41"/>
        <v>0</v>
      </c>
      <c r="U318" s="1">
        <f t="shared" si="42"/>
        <v>0</v>
      </c>
      <c r="V318" s="1">
        <f t="shared" si="43"/>
        <v>0</v>
      </c>
      <c r="W318" s="1" t="str">
        <f>IF(טבלה1013[[#This Row],[3 הפלגות זהות]]="","",IF(טבלה1013[[#This Row],[3 הפלגות זהות]]=1,טבלה1013[[#This Row],[LengthofCycle]],W317))</f>
        <v/>
      </c>
      <c r="Y318" s="1" t="str">
        <f>IF(OR(טבלה1013[[#This Row],[הווסת פעיל?]]=0,טבלה1013[[#This Row],[הווסת פעיל?]]=""),"",SUM(Y317,טבלה1013[[#This Row],[הווסת פעיל?]]))</f>
        <v/>
      </c>
      <c r="Z318" s="1" t="str">
        <f>IF(AND(טבלה1013[[#This Row],[כמה מחזורים עד עקירה]]&lt;&gt;"",Y319=""),טבלה1013[[#This Row],[כמה מחזורים עד עקירה]],"")</f>
        <v/>
      </c>
      <c r="AA318" s="1" t="str">
        <f>IF(AND(טבלה1013[[#This Row],[הווסת פעיל?]]=1,טבלה1013[[#This Row],[וסת קבוע אחרון]]&lt;&gt;W317),טבלה1013[[#This Row],[וסת קבוע אחרון]],"")</f>
        <v/>
      </c>
      <c r="AB318" s="1" t="str">
        <f>IF(AND(טבלה1013[[#This Row],[הווסת פעיל?]]=1,X317=0,טבלה1013[[#This Row],[וסת קבוע אחרון]]=W317),טבלה1013[[#This Row],[וסת קבוע אחרון]],"")</f>
        <v/>
      </c>
      <c r="AC318" s="1" t="str">
        <f>IF(AND(טבלה1013[[#This Row],[הווסת פעיל?]]=1,X317=0,טבלה1013[[#This Row],[וסת קבוע אחרון]]&lt;&gt;W317),1,"")</f>
        <v/>
      </c>
      <c r="AD318" s="1" t="str">
        <f>IF(AND(טבלה1013[[#This Row],[הווסת פעיל?]]&lt;&gt;"",B319=1),טבלה1013[[#This Row],[CycleNumber]],"")</f>
        <v/>
      </c>
      <c r="AE318" s="1" t="str">
        <f>IF(AND(טבלה1013[[#This Row],[הווסת פעיל?]]&lt;&gt;"",X317=""),טבלה1013[[#This Row],[CycleNumber]],"")</f>
        <v/>
      </c>
      <c r="AF318" s="1" t="str">
        <f>IF(B319=1,"",IF(טבלה1013[[#This Row],[הווסת פעיל?]]=1,IF(טבלה1013[[#This Row],[וסת קבוע אחרון]]=F319,1,0),""))</f>
        <v/>
      </c>
      <c r="AG318" s="1" t="str">
        <f>IF(B319=1,"",IF(טבלה1013[[#This Row],[הווסת פעיל?]]=1,IF(OR(טבלה1013[[#This Row],[וסת קבוע אחרון]]=F319,F319=טבלה1013[[#This Row],[LengthofCycle]]),1,0),""))</f>
        <v/>
      </c>
      <c r="AH318" s="1" t="str">
        <f>IF(B319=1,"",IF(טבלה1013[[#This Row],[הווסת פעיל?]]=1,IF(OR(טבלה1013[[#This Row],[וסת קבוע אחרון]]=F319,F319=טבלה1013[[#This Row],[LengthofCycle]],AND(טבלה1013[[#This Row],[LengthofCycle]]&lt;&gt;טבלה1013[[#This Row],[וסת קבוע אחרון]],OR(F319=28,F319=29))),1,0),""))</f>
        <v/>
      </c>
      <c r="AI318" s="1" t="str">
        <f>IF(AND(טבלה1013[[#This Row],[הווסת פעיל?]]=1,B319=1),1,"")</f>
        <v/>
      </c>
      <c r="AJ318" s="4">
        <f>IF(AND(טבלה1013[[#This Row],[הווסת פעיל?]]&lt;&gt;1,B319&lt;&gt;1,B319&lt;&gt;""),IF(טבלה1013[[#This Row],[LengthofCycle]]=F319,1,0),"")</f>
        <v>0</v>
      </c>
      <c r="AK318" s="4">
        <f>IF(AND(טבלה1013[[#This Row],[הווסת פעיל?]]&lt;&gt;1,B319&lt;&gt;1,B319&lt;&gt;""),IF(OR(טבלה1013[[#This Row],[LengthofCycle]]=F319,F319=29),1,0),"")</f>
        <v>0</v>
      </c>
      <c r="AL318" s="4">
        <f>IF(AND(טבלה1013[[#This Row],[הווסת פעיל?]]&lt;&gt;1,B319&lt;&gt;1,B319&lt;&gt;""),IF(OR(טבלה1013[[#This Row],[LengthofCycle]]=F319,F319=29,F319=28),1,0),"")</f>
        <v>0</v>
      </c>
    </row>
    <row r="319" spans="1:38" x14ac:dyDescent="0.25">
      <c r="A319" s="1" t="s">
        <v>85</v>
      </c>
      <c r="B319" s="1">
        <v>11</v>
      </c>
      <c r="C319" s="1">
        <v>0</v>
      </c>
      <c r="D319" s="1">
        <v>1</v>
      </c>
      <c r="E319" s="1">
        <v>0</v>
      </c>
      <c r="F319" s="1">
        <v>36</v>
      </c>
      <c r="G319" s="1">
        <f>טבלה1013[[#This Row],[LengthofCycle]]+1</f>
        <v>37</v>
      </c>
      <c r="H319" s="1" t="str">
        <f>IF(IFERROR(LOOKUP(טבלה1013[[#This Row],[ClientID]],קביעויות[השבוע]),FALSE)=טבלה1013[[#This Row],[ClientID]],1,"")</f>
        <v/>
      </c>
      <c r="I319" s="1" t="str">
        <f>IF(AND(טבלה1013[[#This Row],[CycleNumber]]&gt;1,OR(B320="",טבלה1013[[#This Row],[CycleNumber]]&gt;B318)),IF(OR(AND(טבלה1013[[#This Row],[LengthofCycle]]=28,F318=28),AND(טבלה1013[[#This Row],[LengthofCycle]]=35,F318=35)),1,""),"")</f>
        <v/>
      </c>
      <c r="J319" s="1" t="str">
        <f>IF(AND(טבלה1013[[#This Row],[וסת השבוע]]=1,I318=1,טבלה1013[[#This Row],[CycleNumber]]&gt;B318),1,"")</f>
        <v/>
      </c>
      <c r="K319" s="1" t="str">
        <f>IF(טבלה1013[[#This Row],[CycleNumber]]=1,"",IF(טבלה1013[[#This Row],[וסת השבוע]]=1,0,IF(K318="","",IF(K318=0,IF(טבלה1013[[#This Row],[LengthofCycle]]=28,0,1),IF(K318=1,IF(טבלה1013[[#This Row],[LengthofCycle]]+F318=28*2,0,2),IF(K318=2,IF(טבלה1013[[#This Row],[LengthofCycle]]+F318+F317=28*3,0,3),""))))))</f>
        <v/>
      </c>
      <c r="L319" s="1" t="str">
        <f>IF(טבלה1013[[#This Row],[וסת השבוע]]=1,IF(טבלה1013[[#This Row],[וסת השבוע וההפלגה ביחד]]=1,L318+1,0),IF(AND(טבלה1013[[#This Row],[CycleNumber]]&gt;B318,טבלה1013[[#This Row],[CycleNumber]]&gt;1),IF(טבלה1013[[#This Row],[וסת השבוע פעיל?]]&lt;&gt;"",L318+1,""),""))</f>
        <v/>
      </c>
      <c r="M319" s="1" t="str">
        <f>IF(AND(טבלה1013[[#This Row],[וסת השבוע פעיל?]]&lt;&gt;"",טבלה1013[[#This Row],[CycleNumber]]&lt;B320,B320&lt;&gt;"",טבלה1013[[#This Row],[וסת השבוע פעיל?]]&lt;3),IF(K320=0,IF(AND(טבלה1013[[#This Row],[וסת השבוע פעיל?]]&gt;0,I320=1),0,1),0),"")</f>
        <v/>
      </c>
      <c r="N319" s="1" t="str">
        <f t="shared" si="40"/>
        <v/>
      </c>
      <c r="O319" s="1" t="str">
        <f>IF(AND(טבלה1013[[#This Row],[חיזוי - שבוע]]=1,J320=1),1,"")</f>
        <v/>
      </c>
      <c r="P319" s="1" t="str">
        <f>IF(AND(טבלה1013[[#This Row],[חיזוי טוב עם הפלגה?]]=1,טבלה1013[[#This Row],[וסת קבוע אחרון]]&lt;&gt;28,X318=1),1,"")</f>
        <v/>
      </c>
      <c r="Q319" s="1" t="str">
        <f>IF(AND(טבלה1013[[#This Row],[וסת השבוע פעיל?]]&lt;3,OR(טבלה1013[[#This Row],[CycleNumber]]&gt;B320,B320="")),1,"")</f>
        <v/>
      </c>
      <c r="R319" s="1" t="str">
        <f>IF(טבלה1013[[#This Row],[האישה קבעה וסת שבוע?]]=1,IF(טבלה1013[[#This Row],[וסת השבוע פעיל?]]&lt;3,1,0),"")</f>
        <v/>
      </c>
      <c r="S3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19" s="1">
        <f t="shared" si="41"/>
        <v>0</v>
      </c>
      <c r="U319" s="1">
        <f t="shared" si="42"/>
        <v>0</v>
      </c>
      <c r="V319" s="1">
        <f t="shared" si="43"/>
        <v>0</v>
      </c>
      <c r="W319" s="1" t="str">
        <f>IF(טבלה1013[[#This Row],[3 הפלגות זהות]]="","",IF(טבלה1013[[#This Row],[3 הפלגות זהות]]=1,טבלה1013[[#This Row],[LengthofCycle]],W318))</f>
        <v/>
      </c>
      <c r="Y319" s="1" t="str">
        <f>IF(OR(טבלה1013[[#This Row],[הווסת פעיל?]]=0,טבלה1013[[#This Row],[הווסת פעיל?]]=""),"",SUM(Y318,טבלה1013[[#This Row],[הווסת פעיל?]]))</f>
        <v/>
      </c>
      <c r="Z319" s="1" t="str">
        <f>IF(AND(טבלה1013[[#This Row],[כמה מחזורים עד עקירה]]&lt;&gt;"",Y320=""),טבלה1013[[#This Row],[כמה מחזורים עד עקירה]],"")</f>
        <v/>
      </c>
      <c r="AA319" s="1" t="str">
        <f>IF(AND(טבלה1013[[#This Row],[הווסת פעיל?]]=1,טבלה1013[[#This Row],[וסת קבוע אחרון]]&lt;&gt;W318),טבלה1013[[#This Row],[וסת קבוע אחרון]],"")</f>
        <v/>
      </c>
      <c r="AB319" s="1" t="str">
        <f>IF(AND(טבלה1013[[#This Row],[הווסת פעיל?]]=1,X318=0,טבלה1013[[#This Row],[וסת קבוע אחרון]]=W318),טבלה1013[[#This Row],[וסת קבוע אחרון]],"")</f>
        <v/>
      </c>
      <c r="AC319" s="1" t="str">
        <f>IF(AND(טבלה1013[[#This Row],[הווסת פעיל?]]=1,X318=0,טבלה1013[[#This Row],[וסת קבוע אחרון]]&lt;&gt;W318),1,"")</f>
        <v/>
      </c>
      <c r="AD319" s="1" t="str">
        <f>IF(AND(טבלה1013[[#This Row],[הווסת פעיל?]]&lt;&gt;"",B320=1),טבלה1013[[#This Row],[CycleNumber]],"")</f>
        <v/>
      </c>
      <c r="AE319" s="1" t="str">
        <f>IF(AND(טבלה1013[[#This Row],[הווסת פעיל?]]&lt;&gt;"",X318=""),טבלה1013[[#This Row],[CycleNumber]],"")</f>
        <v/>
      </c>
      <c r="AF319" s="1" t="str">
        <f>IF(B320=1,"",IF(טבלה1013[[#This Row],[הווסת פעיל?]]=1,IF(טבלה1013[[#This Row],[וסת קבוע אחרון]]=F320,1,0),""))</f>
        <v/>
      </c>
      <c r="AG319" s="1" t="str">
        <f>IF(B320=1,"",IF(טבלה1013[[#This Row],[הווסת פעיל?]]=1,IF(OR(טבלה1013[[#This Row],[וסת קבוע אחרון]]=F320,F320=טבלה1013[[#This Row],[LengthofCycle]]),1,0),""))</f>
        <v/>
      </c>
      <c r="AH319" s="1" t="str">
        <f>IF(B320=1,"",IF(טבלה1013[[#This Row],[הווסת פעיל?]]=1,IF(OR(טבלה1013[[#This Row],[וסת קבוע אחרון]]=F320,F320=טבלה1013[[#This Row],[LengthofCycle]],AND(טבלה1013[[#This Row],[LengthofCycle]]&lt;&gt;טבלה1013[[#This Row],[וסת קבוע אחרון]],OR(F320=28,F320=29))),1,0),""))</f>
        <v/>
      </c>
      <c r="AI319" s="1" t="str">
        <f>IF(AND(טבלה1013[[#This Row],[הווסת פעיל?]]=1,B320=1),1,"")</f>
        <v/>
      </c>
      <c r="AJ319" s="4">
        <f>IF(AND(טבלה1013[[#This Row],[הווסת פעיל?]]&lt;&gt;1,B320&lt;&gt;1,B320&lt;&gt;""),IF(טבלה1013[[#This Row],[LengthofCycle]]=F320,1,0),"")</f>
        <v>0</v>
      </c>
      <c r="AK319" s="4">
        <f>IF(AND(טבלה1013[[#This Row],[הווסת פעיל?]]&lt;&gt;1,B320&lt;&gt;1,B320&lt;&gt;""),IF(OR(טבלה1013[[#This Row],[LengthofCycle]]=F320,F320=29),1,0),"")</f>
        <v>0</v>
      </c>
      <c r="AL319" s="4">
        <f>IF(AND(טבלה1013[[#This Row],[הווסת פעיל?]]&lt;&gt;1,B320&lt;&gt;1,B320&lt;&gt;""),IF(OR(טבלה1013[[#This Row],[LengthofCycle]]=F320,F320=29,F320=28),1,0),"")</f>
        <v>0</v>
      </c>
    </row>
    <row r="320" spans="1:38" x14ac:dyDescent="0.25">
      <c r="A320" s="1" t="s">
        <v>85</v>
      </c>
      <c r="B320" s="1">
        <v>12</v>
      </c>
      <c r="C320" s="1">
        <v>0</v>
      </c>
      <c r="D320" s="1">
        <v>1</v>
      </c>
      <c r="E320" s="1">
        <v>0</v>
      </c>
      <c r="F320" s="1">
        <v>33</v>
      </c>
      <c r="G320" s="1">
        <f>טבלה1013[[#This Row],[LengthofCycle]]+1</f>
        <v>34</v>
      </c>
      <c r="H320" s="1" t="str">
        <f>IF(IFERROR(LOOKUP(טבלה1013[[#This Row],[ClientID]],קביעויות[השבוע]),FALSE)=טבלה1013[[#This Row],[ClientID]],1,"")</f>
        <v/>
      </c>
      <c r="I320" s="1" t="str">
        <f>IF(AND(טבלה1013[[#This Row],[CycleNumber]]&gt;1,OR(B321="",טבלה1013[[#This Row],[CycleNumber]]&gt;B319)),IF(OR(AND(טבלה1013[[#This Row],[LengthofCycle]]=28,F319=28),AND(טבלה1013[[#This Row],[LengthofCycle]]=35,F319=35)),1,""),"")</f>
        <v/>
      </c>
      <c r="J320" s="1" t="str">
        <f>IF(AND(טבלה1013[[#This Row],[וסת השבוע]]=1,I319=1,טבלה1013[[#This Row],[CycleNumber]]&gt;B319),1,"")</f>
        <v/>
      </c>
      <c r="K320" s="1" t="str">
        <f>IF(טבלה1013[[#This Row],[CycleNumber]]=1,"",IF(טבלה1013[[#This Row],[וסת השבוע]]=1,0,IF(K319="","",IF(K319=0,IF(טבלה1013[[#This Row],[LengthofCycle]]=28,0,1),IF(K319=1,IF(טבלה1013[[#This Row],[LengthofCycle]]+F319=28*2,0,2),IF(K319=2,IF(טבלה1013[[#This Row],[LengthofCycle]]+F319+F318=28*3,0,3),""))))))</f>
        <v/>
      </c>
      <c r="L320" s="1" t="str">
        <f>IF(טבלה1013[[#This Row],[וסת השבוע]]=1,IF(טבלה1013[[#This Row],[וסת השבוע וההפלגה ביחד]]=1,L319+1,0),IF(AND(טבלה1013[[#This Row],[CycleNumber]]&gt;B319,טבלה1013[[#This Row],[CycleNumber]]&gt;1),IF(טבלה1013[[#This Row],[וסת השבוע פעיל?]]&lt;&gt;"",L319+1,""),""))</f>
        <v/>
      </c>
      <c r="M320" s="1" t="str">
        <f>IF(AND(טבלה1013[[#This Row],[וסת השבוע פעיל?]]&lt;&gt;"",טבלה1013[[#This Row],[CycleNumber]]&lt;B321,B321&lt;&gt;"",טבלה1013[[#This Row],[וסת השבוע פעיל?]]&lt;3),IF(K321=0,IF(AND(טבלה1013[[#This Row],[וסת השבוע פעיל?]]&gt;0,I321=1),0,1),0),"")</f>
        <v/>
      </c>
      <c r="N320" s="1" t="str">
        <f t="shared" si="40"/>
        <v/>
      </c>
      <c r="O320" s="1" t="str">
        <f>IF(AND(טבלה1013[[#This Row],[חיזוי - שבוע]]=1,J321=1),1,"")</f>
        <v/>
      </c>
      <c r="P320" s="1" t="str">
        <f>IF(AND(טבלה1013[[#This Row],[חיזוי טוב עם הפלגה?]]=1,טבלה1013[[#This Row],[וסת קבוע אחרון]]&lt;&gt;28,X319=1),1,"")</f>
        <v/>
      </c>
      <c r="Q320" s="1" t="str">
        <f>IF(AND(טבלה1013[[#This Row],[וסת השבוע פעיל?]]&lt;3,OR(טבלה1013[[#This Row],[CycleNumber]]&gt;B321,B321="")),1,"")</f>
        <v/>
      </c>
      <c r="R320" s="1" t="str">
        <f>IF(טבלה1013[[#This Row],[האישה קבעה וסת שבוע?]]=1,IF(טבלה1013[[#This Row],[וסת השבוע פעיל?]]&lt;3,1,0),"")</f>
        <v/>
      </c>
      <c r="S3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0" s="1">
        <f t="shared" si="41"/>
        <v>0</v>
      </c>
      <c r="U320" s="1">
        <f t="shared" si="42"/>
        <v>0</v>
      </c>
      <c r="V320" s="1">
        <f t="shared" si="43"/>
        <v>0</v>
      </c>
      <c r="W320" s="1" t="str">
        <f>IF(טבלה1013[[#This Row],[3 הפלגות זהות]]="","",IF(טבלה1013[[#This Row],[3 הפלגות זהות]]=1,טבלה1013[[#This Row],[LengthofCycle]],W319))</f>
        <v/>
      </c>
      <c r="Y320" s="1" t="str">
        <f>IF(OR(טבלה1013[[#This Row],[הווסת פעיל?]]=0,טבלה1013[[#This Row],[הווסת פעיל?]]=""),"",SUM(Y319,טבלה1013[[#This Row],[הווסת פעיל?]]))</f>
        <v/>
      </c>
      <c r="Z320" s="1" t="str">
        <f>IF(AND(טבלה1013[[#This Row],[כמה מחזורים עד עקירה]]&lt;&gt;"",Y321=""),טבלה1013[[#This Row],[כמה מחזורים עד עקירה]],"")</f>
        <v/>
      </c>
      <c r="AA320" s="1" t="str">
        <f>IF(AND(טבלה1013[[#This Row],[הווסת פעיל?]]=1,טבלה1013[[#This Row],[וסת קבוע אחרון]]&lt;&gt;W319),טבלה1013[[#This Row],[וסת קבוע אחרון]],"")</f>
        <v/>
      </c>
      <c r="AB320" s="1" t="str">
        <f>IF(AND(טבלה1013[[#This Row],[הווסת פעיל?]]=1,X319=0,טבלה1013[[#This Row],[וסת קבוע אחרון]]=W319),טבלה1013[[#This Row],[וסת קבוע אחרון]],"")</f>
        <v/>
      </c>
      <c r="AC320" s="1" t="str">
        <f>IF(AND(טבלה1013[[#This Row],[הווסת פעיל?]]=1,X319=0,טבלה1013[[#This Row],[וסת קבוע אחרון]]&lt;&gt;W319),1,"")</f>
        <v/>
      </c>
      <c r="AD320" s="1" t="str">
        <f>IF(AND(טבלה1013[[#This Row],[הווסת פעיל?]]&lt;&gt;"",B321=1),טבלה1013[[#This Row],[CycleNumber]],"")</f>
        <v/>
      </c>
      <c r="AE320" s="1" t="str">
        <f>IF(AND(טבלה1013[[#This Row],[הווסת פעיל?]]&lt;&gt;"",X319=""),טבלה1013[[#This Row],[CycleNumber]],"")</f>
        <v/>
      </c>
      <c r="AF320" s="1" t="str">
        <f>IF(B321=1,"",IF(טבלה1013[[#This Row],[הווסת פעיל?]]=1,IF(טבלה1013[[#This Row],[וסת קבוע אחרון]]=F321,1,0),""))</f>
        <v/>
      </c>
      <c r="AG320" s="1" t="str">
        <f>IF(B321=1,"",IF(טבלה1013[[#This Row],[הווסת פעיל?]]=1,IF(OR(טבלה1013[[#This Row],[וסת קבוע אחרון]]=F321,F321=טבלה1013[[#This Row],[LengthofCycle]]),1,0),""))</f>
        <v/>
      </c>
      <c r="AH320" s="1" t="str">
        <f>IF(B321=1,"",IF(טבלה1013[[#This Row],[הווסת פעיל?]]=1,IF(OR(טבלה1013[[#This Row],[וסת קבוע אחרון]]=F321,F321=טבלה1013[[#This Row],[LengthofCycle]],AND(טבלה1013[[#This Row],[LengthofCycle]]&lt;&gt;טבלה1013[[#This Row],[וסת קבוע אחרון]],OR(F321=28,F321=29))),1,0),""))</f>
        <v/>
      </c>
      <c r="AI320" s="1" t="str">
        <f>IF(AND(טבלה1013[[#This Row],[הווסת פעיל?]]=1,B321=1),1,"")</f>
        <v/>
      </c>
      <c r="AJ320" s="4">
        <f>IF(AND(טבלה1013[[#This Row],[הווסת פעיל?]]&lt;&gt;1,B321&lt;&gt;1,B321&lt;&gt;""),IF(טבלה1013[[#This Row],[LengthofCycle]]=F321,1,0),"")</f>
        <v>0</v>
      </c>
      <c r="AK320" s="4">
        <f>IF(AND(טבלה1013[[#This Row],[הווסת פעיל?]]&lt;&gt;1,B321&lt;&gt;1,B321&lt;&gt;""),IF(OR(טבלה1013[[#This Row],[LengthofCycle]]=F321,F321=29),1,0),"")</f>
        <v>0</v>
      </c>
      <c r="AL320" s="4">
        <f>IF(AND(טבלה1013[[#This Row],[הווסת פעיל?]]&lt;&gt;1,B321&lt;&gt;1,B321&lt;&gt;""),IF(OR(טבלה1013[[#This Row],[LengthofCycle]]=F321,F321=29,F321=28),1,0),"")</f>
        <v>1</v>
      </c>
    </row>
    <row r="321" spans="1:38" x14ac:dyDescent="0.25">
      <c r="A321" s="1" t="s">
        <v>85</v>
      </c>
      <c r="B321" s="1">
        <v>13</v>
      </c>
      <c r="C321" s="1">
        <v>0</v>
      </c>
      <c r="D321" s="1">
        <v>1</v>
      </c>
      <c r="E321" s="1">
        <v>0</v>
      </c>
      <c r="F321" s="1">
        <v>28</v>
      </c>
      <c r="G321" s="1">
        <f>טבלה1013[[#This Row],[LengthofCycle]]+1</f>
        <v>29</v>
      </c>
      <c r="H321" s="1" t="str">
        <f>IF(IFERROR(LOOKUP(טבלה1013[[#This Row],[ClientID]],קביעויות[השבוע]),FALSE)=טבלה1013[[#This Row],[ClientID]],1,"")</f>
        <v/>
      </c>
      <c r="I321" s="1" t="str">
        <f>IF(AND(טבלה1013[[#This Row],[CycleNumber]]&gt;1,OR(B322="",טבלה1013[[#This Row],[CycleNumber]]&gt;B320)),IF(OR(AND(טבלה1013[[#This Row],[LengthofCycle]]=28,F320=28),AND(טבלה1013[[#This Row],[LengthofCycle]]=35,F320=35)),1,""),"")</f>
        <v/>
      </c>
      <c r="J321" s="1" t="str">
        <f>IF(AND(טבלה1013[[#This Row],[וסת השבוע]]=1,I320=1,טבלה1013[[#This Row],[CycleNumber]]&gt;B320),1,"")</f>
        <v/>
      </c>
      <c r="K321" s="1" t="str">
        <f>IF(טבלה1013[[#This Row],[CycleNumber]]=1,"",IF(טבלה1013[[#This Row],[וסת השבוע]]=1,0,IF(K320="","",IF(K320=0,IF(טבלה1013[[#This Row],[LengthofCycle]]=28,0,1),IF(K320=1,IF(טבלה1013[[#This Row],[LengthofCycle]]+F320=28*2,0,2),IF(K320=2,IF(טבלה1013[[#This Row],[LengthofCycle]]+F320+F319=28*3,0,3),""))))))</f>
        <v/>
      </c>
      <c r="L321" s="1" t="str">
        <f>IF(טבלה1013[[#This Row],[וסת השבוע]]=1,IF(טבלה1013[[#This Row],[וסת השבוע וההפלגה ביחד]]=1,L320+1,0),IF(AND(טבלה1013[[#This Row],[CycleNumber]]&gt;B320,טבלה1013[[#This Row],[CycleNumber]]&gt;1),IF(טבלה1013[[#This Row],[וסת השבוע פעיל?]]&lt;&gt;"",L320+1,""),""))</f>
        <v/>
      </c>
      <c r="M321" s="1" t="str">
        <f>IF(AND(טבלה1013[[#This Row],[וסת השבוע פעיל?]]&lt;&gt;"",טבלה1013[[#This Row],[CycleNumber]]&lt;B322,B322&lt;&gt;"",טבלה1013[[#This Row],[וסת השבוע פעיל?]]&lt;3),IF(K322=0,IF(AND(טבלה1013[[#This Row],[וסת השבוע פעיל?]]&gt;0,I322=1),0,1),0),"")</f>
        <v/>
      </c>
      <c r="N321" s="1" t="str">
        <f t="shared" si="40"/>
        <v/>
      </c>
      <c r="O321" s="1" t="str">
        <f>IF(AND(טבלה1013[[#This Row],[חיזוי - שבוע]]=1,J322=1),1,"")</f>
        <v/>
      </c>
      <c r="P321" s="1" t="str">
        <f>IF(AND(טבלה1013[[#This Row],[חיזוי טוב עם הפלגה?]]=1,טבלה1013[[#This Row],[וסת קבוע אחרון]]&lt;&gt;28,X320=1),1,"")</f>
        <v/>
      </c>
      <c r="Q321" s="1" t="str">
        <f>IF(AND(טבלה1013[[#This Row],[וסת השבוע פעיל?]]&lt;3,OR(טבלה1013[[#This Row],[CycleNumber]]&gt;B322,B322="")),1,"")</f>
        <v/>
      </c>
      <c r="R321" s="1" t="str">
        <f>IF(טבלה1013[[#This Row],[האישה קבעה וסת שבוע?]]=1,IF(טבלה1013[[#This Row],[וסת השבוע פעיל?]]&lt;3,1,0),"")</f>
        <v/>
      </c>
      <c r="S3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1" s="1">
        <f t="shared" si="41"/>
        <v>0</v>
      </c>
      <c r="U321" s="1">
        <f t="shared" si="42"/>
        <v>0</v>
      </c>
      <c r="V321" s="1">
        <f t="shared" si="43"/>
        <v>0</v>
      </c>
      <c r="W321" s="1" t="str">
        <f>IF(טבלה1013[[#This Row],[3 הפלגות זהות]]="","",IF(טבלה1013[[#This Row],[3 הפלגות זהות]]=1,טבלה1013[[#This Row],[LengthofCycle]],W320))</f>
        <v/>
      </c>
      <c r="Y321" s="1" t="str">
        <f>IF(OR(טבלה1013[[#This Row],[הווסת פעיל?]]=0,טבלה1013[[#This Row],[הווסת פעיל?]]=""),"",SUM(Y320,טבלה1013[[#This Row],[הווסת פעיל?]]))</f>
        <v/>
      </c>
      <c r="Z321" s="1" t="str">
        <f>IF(AND(טבלה1013[[#This Row],[כמה מחזורים עד עקירה]]&lt;&gt;"",Y322=""),טבלה1013[[#This Row],[כמה מחזורים עד עקירה]],"")</f>
        <v/>
      </c>
      <c r="AA321" s="1" t="str">
        <f>IF(AND(טבלה1013[[#This Row],[הווסת פעיל?]]=1,טבלה1013[[#This Row],[וסת קבוע אחרון]]&lt;&gt;W320),טבלה1013[[#This Row],[וסת קבוע אחרון]],"")</f>
        <v/>
      </c>
      <c r="AB321" s="1" t="str">
        <f>IF(AND(טבלה1013[[#This Row],[הווסת פעיל?]]=1,X320=0,טבלה1013[[#This Row],[וסת קבוע אחרון]]=W320),טבלה1013[[#This Row],[וסת קבוע אחרון]],"")</f>
        <v/>
      </c>
      <c r="AC321" s="1" t="str">
        <f>IF(AND(טבלה1013[[#This Row],[הווסת פעיל?]]=1,X320=0,טבלה1013[[#This Row],[וסת קבוע אחרון]]&lt;&gt;W320),1,"")</f>
        <v/>
      </c>
      <c r="AD321" s="1" t="str">
        <f>IF(AND(טבלה1013[[#This Row],[הווסת פעיל?]]&lt;&gt;"",B322=1),טבלה1013[[#This Row],[CycleNumber]],"")</f>
        <v/>
      </c>
      <c r="AE321" s="1" t="str">
        <f>IF(AND(טבלה1013[[#This Row],[הווסת פעיל?]]&lt;&gt;"",X320=""),טבלה1013[[#This Row],[CycleNumber]],"")</f>
        <v/>
      </c>
      <c r="AF321" s="1" t="str">
        <f>IF(B322=1,"",IF(טבלה1013[[#This Row],[הווסת פעיל?]]=1,IF(טבלה1013[[#This Row],[וסת קבוע אחרון]]=F322,1,0),""))</f>
        <v/>
      </c>
      <c r="AG321" s="1" t="str">
        <f>IF(B322=1,"",IF(טבלה1013[[#This Row],[הווסת פעיל?]]=1,IF(OR(טבלה1013[[#This Row],[וסת קבוע אחרון]]=F322,F322=טבלה1013[[#This Row],[LengthofCycle]]),1,0),""))</f>
        <v/>
      </c>
      <c r="AH321" s="1" t="str">
        <f>IF(B322=1,"",IF(טבלה1013[[#This Row],[הווסת פעיל?]]=1,IF(OR(טבלה1013[[#This Row],[וסת קבוע אחרון]]=F322,F322=טבלה1013[[#This Row],[LengthofCycle]],AND(טבלה1013[[#This Row],[LengthofCycle]]&lt;&gt;טבלה1013[[#This Row],[וסת קבוע אחרון]],OR(F322=28,F322=29))),1,0),""))</f>
        <v/>
      </c>
      <c r="AI321" s="1" t="str">
        <f>IF(AND(טבלה1013[[#This Row],[הווסת פעיל?]]=1,B322=1),1,"")</f>
        <v/>
      </c>
      <c r="AJ321" s="4" t="str">
        <f>IF(AND(טבלה1013[[#This Row],[הווסת פעיל?]]&lt;&gt;1,B322&lt;&gt;1,B322&lt;&gt;""),IF(טבלה1013[[#This Row],[LengthofCycle]]=F322,1,0),"")</f>
        <v/>
      </c>
      <c r="AK321" s="4" t="str">
        <f>IF(AND(טבלה1013[[#This Row],[הווסת פעיל?]]&lt;&gt;1,B322&lt;&gt;1,B322&lt;&gt;""),IF(OR(טבלה1013[[#This Row],[LengthofCycle]]=F322,F322=29),1,0),"")</f>
        <v/>
      </c>
      <c r="AL321" s="4" t="str">
        <f>IF(AND(טבלה1013[[#This Row],[הווסת פעיל?]]&lt;&gt;1,B322&lt;&gt;1,B322&lt;&gt;""),IF(OR(טבלה1013[[#This Row],[LengthofCycle]]=F322,F322=29,F322=28),1,0),"")</f>
        <v/>
      </c>
    </row>
    <row r="322" spans="1:38" x14ac:dyDescent="0.25">
      <c r="A322" s="1" t="s">
        <v>86</v>
      </c>
      <c r="B322" s="1">
        <v>1</v>
      </c>
      <c r="C322" s="1">
        <v>0</v>
      </c>
      <c r="D322" s="1">
        <v>1</v>
      </c>
      <c r="E322" s="1">
        <v>0</v>
      </c>
      <c r="F322" s="1">
        <v>30</v>
      </c>
      <c r="G322" s="1">
        <f>טבלה1013[[#This Row],[LengthofCycle]]+1</f>
        <v>31</v>
      </c>
      <c r="H322" s="1" t="str">
        <f>IF(IFERROR(LOOKUP(טבלה1013[[#This Row],[ClientID]],קביעויות[השבוע]),FALSE)=טבלה1013[[#This Row],[ClientID]],1,"")</f>
        <v/>
      </c>
      <c r="I322" s="1" t="str">
        <f>IF(AND(טבלה1013[[#This Row],[CycleNumber]]&gt;1,OR(B323="",טבלה1013[[#This Row],[CycleNumber]]&gt;B321)),IF(OR(AND(טבלה1013[[#This Row],[LengthofCycle]]=28,F321=28),AND(טבלה1013[[#This Row],[LengthofCycle]]=35,F321=35)),1,""),"")</f>
        <v/>
      </c>
      <c r="J322" s="1" t="str">
        <f>IF(AND(טבלה1013[[#This Row],[וסת השבוע]]=1,I321=1,טבלה1013[[#This Row],[CycleNumber]]&gt;B321),1,"")</f>
        <v/>
      </c>
      <c r="K322" s="1" t="str">
        <f>IF(טבלה1013[[#This Row],[CycleNumber]]=1,"",IF(טבלה1013[[#This Row],[וסת השבוע]]=1,0,IF(K321="","",IF(K321=0,IF(טבלה1013[[#This Row],[LengthofCycle]]=28,0,1),IF(K321=1,IF(טבלה1013[[#This Row],[LengthofCycle]]+F321=28*2,0,2),IF(K321=2,IF(טבלה1013[[#This Row],[LengthofCycle]]+F321+F320=28*3,0,3),""))))))</f>
        <v/>
      </c>
      <c r="L322" s="1" t="str">
        <f>IF(טבלה1013[[#This Row],[וסת השבוע]]=1,IF(טבלה1013[[#This Row],[וסת השבוע וההפלגה ביחד]]=1,L321+1,0),IF(AND(טבלה1013[[#This Row],[CycleNumber]]&gt;B321,טבלה1013[[#This Row],[CycleNumber]]&gt;1),IF(טבלה1013[[#This Row],[וסת השבוע פעיל?]]&lt;&gt;"",L321+1,""),""))</f>
        <v/>
      </c>
      <c r="M322" s="1" t="str">
        <f>IF(AND(טבלה1013[[#This Row],[וסת השבוע פעיל?]]&lt;&gt;"",טבלה1013[[#This Row],[CycleNumber]]&lt;B323,B323&lt;&gt;"",טבלה1013[[#This Row],[וסת השבוע פעיל?]]&lt;3),IF(K323=0,IF(AND(טבלה1013[[#This Row],[וסת השבוע פעיל?]]&gt;0,I323=1),0,1),0),"")</f>
        <v/>
      </c>
      <c r="N322" s="1" t="str">
        <f t="shared" si="40"/>
        <v/>
      </c>
      <c r="O322" s="1" t="str">
        <f>IF(AND(טבלה1013[[#This Row],[חיזוי - שבוע]]=1,J323=1),1,"")</f>
        <v/>
      </c>
      <c r="P322" s="1" t="str">
        <f>IF(AND(טבלה1013[[#This Row],[חיזוי טוב עם הפלגה?]]=1,טבלה1013[[#This Row],[וסת קבוע אחרון]]&lt;&gt;28,X321=1),1,"")</f>
        <v/>
      </c>
      <c r="Q322" s="1" t="str">
        <f>IF(AND(טבלה1013[[#This Row],[וסת השבוע פעיל?]]&lt;3,OR(טבלה1013[[#This Row],[CycleNumber]]&gt;B323,B323="")),1,"")</f>
        <v/>
      </c>
      <c r="R322" s="1" t="str">
        <f>IF(טבלה1013[[#This Row],[האישה קבעה וסת שבוע?]]=1,IF(טבלה1013[[#This Row],[וסת השבוע פעיל?]]&lt;3,1,0),"")</f>
        <v/>
      </c>
      <c r="S3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2" s="1" t="str">
        <f t="shared" si="41"/>
        <v/>
      </c>
      <c r="U322" s="1" t="str">
        <f t="shared" si="42"/>
        <v/>
      </c>
      <c r="V322" s="1" t="str">
        <f t="shared" si="43"/>
        <v/>
      </c>
      <c r="W322" s="1" t="str">
        <f>IF(טבלה1013[[#This Row],[3 הפלגות זהות]]="","",IF(טבלה1013[[#This Row],[3 הפלגות זהות]]=1,טבלה1013[[#This Row],[LengthofCycle]],W321))</f>
        <v/>
      </c>
      <c r="Y322" s="1" t="str">
        <f>IF(OR(טבלה1013[[#This Row],[הווסת פעיל?]]=0,טבלה1013[[#This Row],[הווסת פעיל?]]=""),"",SUM(Y321,טבלה1013[[#This Row],[הווסת פעיל?]]))</f>
        <v/>
      </c>
      <c r="Z322" s="1" t="str">
        <f>IF(AND(טבלה1013[[#This Row],[כמה מחזורים עד עקירה]]&lt;&gt;"",Y323=""),טבלה1013[[#This Row],[כמה מחזורים עד עקירה]],"")</f>
        <v/>
      </c>
      <c r="AA322" s="1" t="str">
        <f>IF(AND(טבלה1013[[#This Row],[הווסת פעיל?]]=1,טבלה1013[[#This Row],[וסת קבוע אחרון]]&lt;&gt;W321),טבלה1013[[#This Row],[וסת קבוע אחרון]],"")</f>
        <v/>
      </c>
      <c r="AB322" s="1" t="str">
        <f>IF(AND(טבלה1013[[#This Row],[הווסת פעיל?]]=1,X321=0,טבלה1013[[#This Row],[וסת קבוע אחרון]]=W321),טבלה1013[[#This Row],[וסת קבוע אחרון]],"")</f>
        <v/>
      </c>
      <c r="AC322" s="1" t="str">
        <f>IF(AND(טבלה1013[[#This Row],[הווסת פעיל?]]=1,X321=0,טבלה1013[[#This Row],[וסת קבוע אחרון]]&lt;&gt;W321),1,"")</f>
        <v/>
      </c>
      <c r="AD322" s="1" t="str">
        <f>IF(AND(טבלה1013[[#This Row],[הווסת פעיל?]]&lt;&gt;"",B323=1),טבלה1013[[#This Row],[CycleNumber]],"")</f>
        <v/>
      </c>
      <c r="AE322" s="1" t="str">
        <f>IF(AND(טבלה1013[[#This Row],[הווסת פעיל?]]&lt;&gt;"",X321=""),טבלה1013[[#This Row],[CycleNumber]],"")</f>
        <v/>
      </c>
      <c r="AF322" s="1" t="str">
        <f>IF(B323=1,"",IF(טבלה1013[[#This Row],[הווסת פעיל?]]=1,IF(טבלה1013[[#This Row],[וסת קבוע אחרון]]=F323,1,0),""))</f>
        <v/>
      </c>
      <c r="AG322" s="1" t="str">
        <f>IF(B323=1,"",IF(טבלה1013[[#This Row],[הווסת פעיל?]]=1,IF(OR(טבלה1013[[#This Row],[וסת קבוע אחרון]]=F323,F323=טבלה1013[[#This Row],[LengthofCycle]]),1,0),""))</f>
        <v/>
      </c>
      <c r="AH322" s="1" t="str">
        <f>IF(B323=1,"",IF(טבלה1013[[#This Row],[הווסת פעיל?]]=1,IF(OR(טבלה1013[[#This Row],[וסת קבוע אחרון]]=F323,F323=טבלה1013[[#This Row],[LengthofCycle]],AND(טבלה1013[[#This Row],[LengthofCycle]]&lt;&gt;טבלה1013[[#This Row],[וסת קבוע אחרון]],OR(F323=28,F323=29))),1,0),""))</f>
        <v/>
      </c>
      <c r="AI322" s="1" t="str">
        <f>IF(AND(טבלה1013[[#This Row],[הווסת פעיל?]]=1,B323=1),1,"")</f>
        <v/>
      </c>
      <c r="AJ322" s="4">
        <f>IF(AND(טבלה1013[[#This Row],[הווסת פעיל?]]&lt;&gt;1,B323&lt;&gt;1,B323&lt;&gt;""),IF(טבלה1013[[#This Row],[LengthofCycle]]=F323,1,0),"")</f>
        <v>1</v>
      </c>
      <c r="AK322" s="4">
        <f>IF(AND(טבלה1013[[#This Row],[הווסת פעיל?]]&lt;&gt;1,B323&lt;&gt;1,B323&lt;&gt;""),IF(OR(טבלה1013[[#This Row],[LengthofCycle]]=F323,F323=29),1,0),"")</f>
        <v>1</v>
      </c>
      <c r="AL322" s="4">
        <f>IF(AND(טבלה1013[[#This Row],[הווסת פעיל?]]&lt;&gt;1,B323&lt;&gt;1,B323&lt;&gt;""),IF(OR(טבלה1013[[#This Row],[LengthofCycle]]=F323,F323=29,F323=28),1,0),"")</f>
        <v>1</v>
      </c>
    </row>
    <row r="323" spans="1:38" x14ac:dyDescent="0.25">
      <c r="A323" s="1" t="s">
        <v>86</v>
      </c>
      <c r="B323" s="1">
        <v>2</v>
      </c>
      <c r="C323" s="1">
        <v>0</v>
      </c>
      <c r="D323" s="1">
        <v>1</v>
      </c>
      <c r="E323" s="1">
        <v>0</v>
      </c>
      <c r="F323" s="1">
        <v>30</v>
      </c>
      <c r="G323" s="1">
        <f>טבלה1013[[#This Row],[LengthofCycle]]+1</f>
        <v>31</v>
      </c>
      <c r="H323" s="1" t="str">
        <f>IF(IFERROR(LOOKUP(טבלה1013[[#This Row],[ClientID]],קביעויות[השבוע]),FALSE)=טבלה1013[[#This Row],[ClientID]],1,"")</f>
        <v/>
      </c>
      <c r="I323" s="1" t="str">
        <f>IF(AND(טבלה1013[[#This Row],[CycleNumber]]&gt;1,OR(B324="",טבלה1013[[#This Row],[CycleNumber]]&gt;B322)),IF(OR(AND(טבלה1013[[#This Row],[LengthofCycle]]=28,F322=28),AND(טבלה1013[[#This Row],[LengthofCycle]]=35,F322=35)),1,""),"")</f>
        <v/>
      </c>
      <c r="J323" s="1" t="str">
        <f>IF(AND(טבלה1013[[#This Row],[וסת השבוע]]=1,I322=1,טבלה1013[[#This Row],[CycleNumber]]&gt;B322),1,"")</f>
        <v/>
      </c>
      <c r="K323" s="1" t="str">
        <f>IF(טבלה1013[[#This Row],[CycleNumber]]=1,"",IF(טבלה1013[[#This Row],[וסת השבוע]]=1,0,IF(K322="","",IF(K322=0,IF(טבלה1013[[#This Row],[LengthofCycle]]=28,0,1),IF(K322=1,IF(טבלה1013[[#This Row],[LengthofCycle]]+F322=28*2,0,2),IF(K322=2,IF(טבלה1013[[#This Row],[LengthofCycle]]+F322+F321=28*3,0,3),""))))))</f>
        <v/>
      </c>
      <c r="L323" s="1" t="str">
        <f>IF(טבלה1013[[#This Row],[וסת השבוע]]=1,IF(טבלה1013[[#This Row],[וסת השבוע וההפלגה ביחד]]=1,L322+1,0),IF(AND(טבלה1013[[#This Row],[CycleNumber]]&gt;B322,טבלה1013[[#This Row],[CycleNumber]]&gt;1),IF(טבלה1013[[#This Row],[וסת השבוע פעיל?]]&lt;&gt;"",L322+1,""),""))</f>
        <v/>
      </c>
      <c r="M323" s="1" t="str">
        <f>IF(AND(טבלה1013[[#This Row],[וסת השבוע פעיל?]]&lt;&gt;"",טבלה1013[[#This Row],[CycleNumber]]&lt;B324,B324&lt;&gt;"",טבלה1013[[#This Row],[וסת השבוע פעיל?]]&lt;3),IF(K324=0,IF(AND(טבלה1013[[#This Row],[וסת השבוע פעיל?]]&gt;0,I324=1),0,1),0),"")</f>
        <v/>
      </c>
      <c r="N323" s="1" t="str">
        <f t="shared" si="40"/>
        <v/>
      </c>
      <c r="O323" s="1" t="str">
        <f>IF(AND(טבלה1013[[#This Row],[חיזוי - שבוע]]=1,J324=1),1,"")</f>
        <v/>
      </c>
      <c r="P323" s="1" t="str">
        <f>IF(AND(טבלה1013[[#This Row],[חיזוי טוב עם הפלגה?]]=1,טבלה1013[[#This Row],[וסת קבוע אחרון]]&lt;&gt;28,X322=1),1,"")</f>
        <v/>
      </c>
      <c r="Q323" s="1" t="str">
        <f>IF(AND(טבלה1013[[#This Row],[וסת השבוע פעיל?]]&lt;3,OR(טבלה1013[[#This Row],[CycleNumber]]&gt;B324,B324="")),1,"")</f>
        <v/>
      </c>
      <c r="R323" s="1" t="str">
        <f>IF(טבלה1013[[#This Row],[האישה קבעה וסת שבוע?]]=1,IF(טבלה1013[[#This Row],[וסת השבוע פעיל?]]&lt;3,1,0),"")</f>
        <v/>
      </c>
      <c r="S3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3" s="1" t="str">
        <f t="shared" si="41"/>
        <v/>
      </c>
      <c r="U323" s="1" t="str">
        <f t="shared" si="42"/>
        <v/>
      </c>
      <c r="V323" s="1" t="str">
        <f t="shared" si="43"/>
        <v/>
      </c>
      <c r="W323" s="1" t="str">
        <f>IF(טבלה1013[[#This Row],[3 הפלגות זהות]]="","",IF(טבלה1013[[#This Row],[3 הפלגות זהות]]=1,טבלה1013[[#This Row],[LengthofCycle]],W322))</f>
        <v/>
      </c>
      <c r="Y323" s="1" t="str">
        <f>IF(OR(טבלה1013[[#This Row],[הווסת פעיל?]]=0,טבלה1013[[#This Row],[הווסת פעיל?]]=""),"",SUM(Y322,טבלה1013[[#This Row],[הווסת פעיל?]]))</f>
        <v/>
      </c>
      <c r="Z323" s="1" t="str">
        <f>IF(AND(טבלה1013[[#This Row],[כמה מחזורים עד עקירה]]&lt;&gt;"",Y324=""),טבלה1013[[#This Row],[כמה מחזורים עד עקירה]],"")</f>
        <v/>
      </c>
      <c r="AA323" s="1" t="str">
        <f>IF(AND(טבלה1013[[#This Row],[הווסת פעיל?]]=1,טבלה1013[[#This Row],[וסת קבוע אחרון]]&lt;&gt;W322),טבלה1013[[#This Row],[וסת קבוע אחרון]],"")</f>
        <v/>
      </c>
      <c r="AB323" s="1" t="str">
        <f>IF(AND(טבלה1013[[#This Row],[הווסת פעיל?]]=1,X322=0,טבלה1013[[#This Row],[וסת קבוע אחרון]]=W322),טבלה1013[[#This Row],[וסת קבוע אחרון]],"")</f>
        <v/>
      </c>
      <c r="AC323" s="1" t="str">
        <f>IF(AND(טבלה1013[[#This Row],[הווסת פעיל?]]=1,X322=0,טבלה1013[[#This Row],[וסת קבוע אחרון]]&lt;&gt;W322),1,"")</f>
        <v/>
      </c>
      <c r="AD323" s="1" t="str">
        <f>IF(AND(טבלה1013[[#This Row],[הווסת פעיל?]]&lt;&gt;"",B324=1),טבלה1013[[#This Row],[CycleNumber]],"")</f>
        <v/>
      </c>
      <c r="AE323" s="1" t="str">
        <f>IF(AND(טבלה1013[[#This Row],[הווסת פעיל?]]&lt;&gt;"",X322=""),טבלה1013[[#This Row],[CycleNumber]],"")</f>
        <v/>
      </c>
      <c r="AF323" s="1" t="str">
        <f>IF(B324=1,"",IF(טבלה1013[[#This Row],[הווסת פעיל?]]=1,IF(טבלה1013[[#This Row],[וסת קבוע אחרון]]=F324,1,0),""))</f>
        <v/>
      </c>
      <c r="AG323" s="1" t="str">
        <f>IF(B324=1,"",IF(טבלה1013[[#This Row],[הווסת פעיל?]]=1,IF(OR(טבלה1013[[#This Row],[וסת קבוע אחרון]]=F324,F324=טבלה1013[[#This Row],[LengthofCycle]]),1,0),""))</f>
        <v/>
      </c>
      <c r="AH323" s="1" t="str">
        <f>IF(B324=1,"",IF(טבלה1013[[#This Row],[הווסת פעיל?]]=1,IF(OR(טבלה1013[[#This Row],[וסת קבוע אחרון]]=F324,F324=טבלה1013[[#This Row],[LengthofCycle]],AND(טבלה1013[[#This Row],[LengthofCycle]]&lt;&gt;טבלה1013[[#This Row],[וסת קבוע אחרון]],OR(F324=28,F324=29))),1,0),""))</f>
        <v/>
      </c>
      <c r="AI323" s="1" t="str">
        <f>IF(AND(טבלה1013[[#This Row],[הווסת פעיל?]]=1,B324=1),1,"")</f>
        <v/>
      </c>
      <c r="AJ323" s="4">
        <f>IF(AND(טבלה1013[[#This Row],[הווסת פעיל?]]&lt;&gt;1,B324&lt;&gt;1,B324&lt;&gt;""),IF(טבלה1013[[#This Row],[LengthofCycle]]=F324,1,0),"")</f>
        <v>0</v>
      </c>
      <c r="AK323" s="4">
        <f>IF(AND(טבלה1013[[#This Row],[הווסת פעיל?]]&lt;&gt;1,B324&lt;&gt;1,B324&lt;&gt;""),IF(OR(טבלה1013[[#This Row],[LengthofCycle]]=F324,F324=29),1,0),"")</f>
        <v>0</v>
      </c>
      <c r="AL323" s="4">
        <f>IF(AND(טבלה1013[[#This Row],[הווסת פעיל?]]&lt;&gt;1,B324&lt;&gt;1,B324&lt;&gt;""),IF(OR(טבלה1013[[#This Row],[LengthofCycle]]=F324,F324=29,F324=28),1,0),"")</f>
        <v>0</v>
      </c>
    </row>
    <row r="324" spans="1:38" x14ac:dyDescent="0.25">
      <c r="A324" s="1" t="s">
        <v>86</v>
      </c>
      <c r="B324" s="1">
        <v>3</v>
      </c>
      <c r="C324" s="1">
        <v>0</v>
      </c>
      <c r="D324" s="1">
        <v>0</v>
      </c>
      <c r="E324" s="1">
        <v>0</v>
      </c>
      <c r="F324" s="1">
        <v>32</v>
      </c>
      <c r="G324" s="1">
        <f>טבלה1013[[#This Row],[LengthofCycle]]+1</f>
        <v>33</v>
      </c>
      <c r="H324" s="1" t="str">
        <f>IF(IFERROR(LOOKUP(טבלה1013[[#This Row],[ClientID]],קביעויות[השבוע]),FALSE)=טבלה1013[[#This Row],[ClientID]],1,"")</f>
        <v/>
      </c>
      <c r="I324" s="1" t="str">
        <f>IF(AND(טבלה1013[[#This Row],[CycleNumber]]&gt;1,OR(B325="",טבלה1013[[#This Row],[CycleNumber]]&gt;B323)),IF(OR(AND(טבלה1013[[#This Row],[LengthofCycle]]=28,F323=28),AND(טבלה1013[[#This Row],[LengthofCycle]]=35,F323=35)),1,""),"")</f>
        <v/>
      </c>
      <c r="J324" s="1" t="str">
        <f>IF(AND(טבלה1013[[#This Row],[וסת השבוע]]=1,I323=1,טבלה1013[[#This Row],[CycleNumber]]&gt;B323),1,"")</f>
        <v/>
      </c>
      <c r="K324" s="1" t="str">
        <f>IF(טבלה1013[[#This Row],[CycleNumber]]=1,"",IF(טבלה1013[[#This Row],[וסת השבוע]]=1,0,IF(K323="","",IF(K323=0,IF(טבלה1013[[#This Row],[LengthofCycle]]=28,0,1),IF(K323=1,IF(טבלה1013[[#This Row],[LengthofCycle]]+F323=28*2,0,2),IF(K323=2,IF(טבלה1013[[#This Row],[LengthofCycle]]+F323+F322=28*3,0,3),""))))))</f>
        <v/>
      </c>
      <c r="L324" s="1" t="str">
        <f>IF(טבלה1013[[#This Row],[וסת השבוע]]=1,IF(טבלה1013[[#This Row],[וסת השבוע וההפלגה ביחד]]=1,L323+1,0),IF(AND(טבלה1013[[#This Row],[CycleNumber]]&gt;B323,טבלה1013[[#This Row],[CycleNumber]]&gt;1),IF(טבלה1013[[#This Row],[וסת השבוע פעיל?]]&lt;&gt;"",L323+1,""),""))</f>
        <v/>
      </c>
      <c r="M324" s="1" t="str">
        <f>IF(AND(טבלה1013[[#This Row],[וסת השבוע פעיל?]]&lt;&gt;"",טבלה1013[[#This Row],[CycleNumber]]&lt;B325,B325&lt;&gt;"",טבלה1013[[#This Row],[וסת השבוע פעיל?]]&lt;3),IF(K325=0,IF(AND(טבלה1013[[#This Row],[וסת השבוע פעיל?]]&gt;0,I325=1),0,1),0),"")</f>
        <v/>
      </c>
      <c r="N324" s="1" t="str">
        <f t="shared" si="40"/>
        <v/>
      </c>
      <c r="O324" s="1" t="str">
        <f>IF(AND(טבלה1013[[#This Row],[חיזוי - שבוע]]=1,J325=1),1,"")</f>
        <v/>
      </c>
      <c r="P324" s="1" t="str">
        <f>IF(AND(טבלה1013[[#This Row],[חיזוי טוב עם הפלגה?]]=1,טבלה1013[[#This Row],[וסת קבוע אחרון]]&lt;&gt;28,X323=1),1,"")</f>
        <v/>
      </c>
      <c r="Q324" s="1" t="str">
        <f>IF(AND(טבלה1013[[#This Row],[וסת השבוע פעיל?]]&lt;3,OR(טבלה1013[[#This Row],[CycleNumber]]&gt;B325,B325="")),1,"")</f>
        <v/>
      </c>
      <c r="R324" s="1" t="str">
        <f>IF(טבלה1013[[#This Row],[האישה קבעה וסת שבוע?]]=1,IF(טבלה1013[[#This Row],[וסת השבוע פעיל?]]&lt;3,1,0),"")</f>
        <v/>
      </c>
      <c r="S3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4" s="1">
        <f t="shared" si="41"/>
        <v>0</v>
      </c>
      <c r="U324" s="1" t="str">
        <f t="shared" si="42"/>
        <v/>
      </c>
      <c r="V324" s="1" t="str">
        <f t="shared" si="43"/>
        <v/>
      </c>
      <c r="W324" s="1" t="str">
        <f>IF(טבלה1013[[#This Row],[3 הפלגות זהות]]="","",IF(טבלה1013[[#This Row],[3 הפלגות זהות]]=1,טבלה1013[[#This Row],[LengthofCycle]],W323))</f>
        <v/>
      </c>
      <c r="Y324" s="1" t="str">
        <f>IF(OR(טבלה1013[[#This Row],[הווסת פעיל?]]=0,טבלה1013[[#This Row],[הווסת פעיל?]]=""),"",SUM(Y323,טבלה1013[[#This Row],[הווסת פעיל?]]))</f>
        <v/>
      </c>
      <c r="Z324" s="1" t="str">
        <f>IF(AND(טבלה1013[[#This Row],[כמה מחזורים עד עקירה]]&lt;&gt;"",Y325=""),טבלה1013[[#This Row],[כמה מחזורים עד עקירה]],"")</f>
        <v/>
      </c>
      <c r="AA324" s="1" t="str">
        <f>IF(AND(טבלה1013[[#This Row],[הווסת פעיל?]]=1,טבלה1013[[#This Row],[וסת קבוע אחרון]]&lt;&gt;W323),טבלה1013[[#This Row],[וסת קבוע אחרון]],"")</f>
        <v/>
      </c>
      <c r="AB324" s="1" t="str">
        <f>IF(AND(טבלה1013[[#This Row],[הווסת פעיל?]]=1,X323=0,טבלה1013[[#This Row],[וסת קבוע אחרון]]=W323),טבלה1013[[#This Row],[וסת קבוע אחרון]],"")</f>
        <v/>
      </c>
      <c r="AC324" s="1" t="str">
        <f>IF(AND(טבלה1013[[#This Row],[הווסת פעיל?]]=1,X323=0,טבלה1013[[#This Row],[וסת קבוע אחרון]]&lt;&gt;W323),1,"")</f>
        <v/>
      </c>
      <c r="AD324" s="1" t="str">
        <f>IF(AND(טבלה1013[[#This Row],[הווסת פעיל?]]&lt;&gt;"",B325=1),טבלה1013[[#This Row],[CycleNumber]],"")</f>
        <v/>
      </c>
      <c r="AE324" s="1" t="str">
        <f>IF(AND(טבלה1013[[#This Row],[הווסת פעיל?]]&lt;&gt;"",X323=""),טבלה1013[[#This Row],[CycleNumber]],"")</f>
        <v/>
      </c>
      <c r="AF324" s="1" t="str">
        <f>IF(B325=1,"",IF(טבלה1013[[#This Row],[הווסת פעיל?]]=1,IF(טבלה1013[[#This Row],[וסת קבוע אחרון]]=F325,1,0),""))</f>
        <v/>
      </c>
      <c r="AG324" s="1" t="str">
        <f>IF(B325=1,"",IF(טבלה1013[[#This Row],[הווסת פעיל?]]=1,IF(OR(טבלה1013[[#This Row],[וסת קבוע אחרון]]=F325,F325=טבלה1013[[#This Row],[LengthofCycle]]),1,0),""))</f>
        <v/>
      </c>
      <c r="AH324" s="1" t="str">
        <f>IF(B325=1,"",IF(טבלה1013[[#This Row],[הווסת פעיל?]]=1,IF(OR(טבלה1013[[#This Row],[וסת קבוע אחרון]]=F325,F325=טבלה1013[[#This Row],[LengthofCycle]],AND(טבלה1013[[#This Row],[LengthofCycle]]&lt;&gt;טבלה1013[[#This Row],[וסת קבוע אחרון]],OR(F325=28,F325=29))),1,0),""))</f>
        <v/>
      </c>
      <c r="AI324" s="1" t="str">
        <f>IF(AND(טבלה1013[[#This Row],[הווסת פעיל?]]=1,B325=1),1,"")</f>
        <v/>
      </c>
      <c r="AJ324" s="4">
        <f>IF(AND(טבלה1013[[#This Row],[הווסת פעיל?]]&lt;&gt;1,B325&lt;&gt;1,B325&lt;&gt;""),IF(טבלה1013[[#This Row],[LengthofCycle]]=F325,1,0),"")</f>
        <v>0</v>
      </c>
      <c r="AK324" s="4">
        <f>IF(AND(טבלה1013[[#This Row],[הווסת פעיל?]]&lt;&gt;1,B325&lt;&gt;1,B325&lt;&gt;""),IF(OR(טבלה1013[[#This Row],[LengthofCycle]]=F325,F325=29),1,0),"")</f>
        <v>0</v>
      </c>
      <c r="AL324" s="4">
        <f>IF(AND(טבלה1013[[#This Row],[הווסת פעיל?]]&lt;&gt;1,B325&lt;&gt;1,B325&lt;&gt;""),IF(OR(טבלה1013[[#This Row],[LengthofCycle]]=F325,F325=29,F325=28),1,0),"")</f>
        <v>0</v>
      </c>
    </row>
    <row r="325" spans="1:38" x14ac:dyDescent="0.25">
      <c r="A325" s="1" t="s">
        <v>86</v>
      </c>
      <c r="B325" s="1">
        <v>4</v>
      </c>
      <c r="C325" s="1">
        <v>0</v>
      </c>
      <c r="D325" s="1">
        <v>0</v>
      </c>
      <c r="E325" s="1">
        <v>0</v>
      </c>
      <c r="F325" s="1">
        <v>40</v>
      </c>
      <c r="G325" s="1">
        <f>טבלה1013[[#This Row],[LengthofCycle]]+1</f>
        <v>41</v>
      </c>
      <c r="H325" s="1" t="str">
        <f>IF(IFERROR(LOOKUP(טבלה1013[[#This Row],[ClientID]],קביעויות[השבוע]),FALSE)=טבלה1013[[#This Row],[ClientID]],1,"")</f>
        <v/>
      </c>
      <c r="I325" s="1" t="str">
        <f>IF(AND(טבלה1013[[#This Row],[CycleNumber]]&gt;1,OR(B326="",טבלה1013[[#This Row],[CycleNumber]]&gt;B324)),IF(OR(AND(טבלה1013[[#This Row],[LengthofCycle]]=28,F324=28),AND(טבלה1013[[#This Row],[LengthofCycle]]=35,F324=35)),1,""),"")</f>
        <v/>
      </c>
      <c r="J325" s="1" t="str">
        <f>IF(AND(טבלה1013[[#This Row],[וסת השבוע]]=1,I324=1,טבלה1013[[#This Row],[CycleNumber]]&gt;B324),1,"")</f>
        <v/>
      </c>
      <c r="K325" s="1" t="str">
        <f>IF(טבלה1013[[#This Row],[CycleNumber]]=1,"",IF(טבלה1013[[#This Row],[וסת השבוע]]=1,0,IF(K324="","",IF(K324=0,IF(טבלה1013[[#This Row],[LengthofCycle]]=28,0,1),IF(K324=1,IF(טבלה1013[[#This Row],[LengthofCycle]]+F324=28*2,0,2),IF(K324=2,IF(טבלה1013[[#This Row],[LengthofCycle]]+F324+F323=28*3,0,3),""))))))</f>
        <v/>
      </c>
      <c r="L325" s="1" t="str">
        <f>IF(טבלה1013[[#This Row],[וסת השבוע]]=1,IF(טבלה1013[[#This Row],[וסת השבוע וההפלגה ביחד]]=1,L324+1,0),IF(AND(טבלה1013[[#This Row],[CycleNumber]]&gt;B324,טבלה1013[[#This Row],[CycleNumber]]&gt;1),IF(טבלה1013[[#This Row],[וסת השבוע פעיל?]]&lt;&gt;"",L324+1,""),""))</f>
        <v/>
      </c>
      <c r="M325" s="1" t="str">
        <f>IF(AND(טבלה1013[[#This Row],[וסת השבוע פעיל?]]&lt;&gt;"",טבלה1013[[#This Row],[CycleNumber]]&lt;B326,B326&lt;&gt;"",טבלה1013[[#This Row],[וסת השבוע פעיל?]]&lt;3),IF(K326=0,IF(AND(טבלה1013[[#This Row],[וסת השבוע פעיל?]]&gt;0,I326=1),0,1),0),"")</f>
        <v/>
      </c>
      <c r="N325" s="1" t="str">
        <f t="shared" si="40"/>
        <v/>
      </c>
      <c r="O325" s="1" t="str">
        <f>IF(AND(טבלה1013[[#This Row],[חיזוי - שבוע]]=1,J326=1),1,"")</f>
        <v/>
      </c>
      <c r="P325" s="1" t="str">
        <f>IF(AND(טבלה1013[[#This Row],[חיזוי טוב עם הפלגה?]]=1,טבלה1013[[#This Row],[וסת קבוע אחרון]]&lt;&gt;28,X324=1),1,"")</f>
        <v/>
      </c>
      <c r="Q325" s="1" t="str">
        <f>IF(AND(טבלה1013[[#This Row],[וסת השבוע פעיל?]]&lt;3,OR(טבלה1013[[#This Row],[CycleNumber]]&gt;B326,B326="")),1,"")</f>
        <v/>
      </c>
      <c r="R325" s="1" t="str">
        <f>IF(טבלה1013[[#This Row],[האישה קבעה וסת שבוע?]]=1,IF(טבלה1013[[#This Row],[וסת השבוע פעיל?]]&lt;3,1,0),"")</f>
        <v/>
      </c>
      <c r="S3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5" s="1">
        <f t="shared" si="41"/>
        <v>0</v>
      </c>
      <c r="U325" s="1">
        <f t="shared" si="42"/>
        <v>0</v>
      </c>
      <c r="V325" s="1" t="str">
        <f t="shared" si="43"/>
        <v/>
      </c>
      <c r="W325" s="1" t="str">
        <f>IF(טבלה1013[[#This Row],[3 הפלגות זהות]]="","",IF(טבלה1013[[#This Row],[3 הפלגות זהות]]=1,טבלה1013[[#This Row],[LengthofCycle]],W324))</f>
        <v/>
      </c>
      <c r="Y325" s="1" t="str">
        <f>IF(OR(טבלה1013[[#This Row],[הווסת פעיל?]]=0,טבלה1013[[#This Row],[הווסת פעיל?]]=""),"",SUM(Y324,טבלה1013[[#This Row],[הווסת פעיל?]]))</f>
        <v/>
      </c>
      <c r="Z325" s="1" t="str">
        <f>IF(AND(טבלה1013[[#This Row],[כמה מחזורים עד עקירה]]&lt;&gt;"",Y326=""),טבלה1013[[#This Row],[כמה מחזורים עד עקירה]],"")</f>
        <v/>
      </c>
      <c r="AA325" s="1" t="str">
        <f>IF(AND(טבלה1013[[#This Row],[הווסת פעיל?]]=1,טבלה1013[[#This Row],[וסת קבוע אחרון]]&lt;&gt;W324),טבלה1013[[#This Row],[וסת קבוע אחרון]],"")</f>
        <v/>
      </c>
      <c r="AB325" s="1" t="str">
        <f>IF(AND(טבלה1013[[#This Row],[הווסת פעיל?]]=1,X324=0,טבלה1013[[#This Row],[וסת קבוע אחרון]]=W324),טבלה1013[[#This Row],[וסת קבוע אחרון]],"")</f>
        <v/>
      </c>
      <c r="AC325" s="1" t="str">
        <f>IF(AND(טבלה1013[[#This Row],[הווסת פעיל?]]=1,X324=0,טבלה1013[[#This Row],[וסת קבוע אחרון]]&lt;&gt;W324),1,"")</f>
        <v/>
      </c>
      <c r="AD325" s="1" t="str">
        <f>IF(AND(טבלה1013[[#This Row],[הווסת פעיל?]]&lt;&gt;"",B326=1),טבלה1013[[#This Row],[CycleNumber]],"")</f>
        <v/>
      </c>
      <c r="AE325" s="1" t="str">
        <f>IF(AND(טבלה1013[[#This Row],[הווסת פעיל?]]&lt;&gt;"",X324=""),טבלה1013[[#This Row],[CycleNumber]],"")</f>
        <v/>
      </c>
      <c r="AF325" s="1" t="str">
        <f>IF(B326=1,"",IF(טבלה1013[[#This Row],[הווסת פעיל?]]=1,IF(טבלה1013[[#This Row],[וסת קבוע אחרון]]=F326,1,0),""))</f>
        <v/>
      </c>
      <c r="AG325" s="1" t="str">
        <f>IF(B326=1,"",IF(טבלה1013[[#This Row],[הווסת פעיל?]]=1,IF(OR(טבלה1013[[#This Row],[וסת קבוע אחרון]]=F326,F326=טבלה1013[[#This Row],[LengthofCycle]]),1,0),""))</f>
        <v/>
      </c>
      <c r="AH325" s="1" t="str">
        <f>IF(B326=1,"",IF(טבלה1013[[#This Row],[הווסת פעיל?]]=1,IF(OR(טבלה1013[[#This Row],[וסת קבוע אחרון]]=F326,F326=טבלה1013[[#This Row],[LengthofCycle]],AND(טבלה1013[[#This Row],[LengthofCycle]]&lt;&gt;טבלה1013[[#This Row],[וסת קבוע אחרון]],OR(F326=28,F326=29))),1,0),""))</f>
        <v/>
      </c>
      <c r="AI325" s="1" t="str">
        <f>IF(AND(טבלה1013[[#This Row],[הווסת פעיל?]]=1,B326=1),1,"")</f>
        <v/>
      </c>
      <c r="AJ325" s="4">
        <f>IF(AND(טבלה1013[[#This Row],[הווסת פעיל?]]&lt;&gt;1,B326&lt;&gt;1,B326&lt;&gt;""),IF(טבלה1013[[#This Row],[LengthofCycle]]=F326,1,0),"")</f>
        <v>0</v>
      </c>
      <c r="AK325" s="4">
        <f>IF(AND(טבלה1013[[#This Row],[הווסת פעיל?]]&lt;&gt;1,B326&lt;&gt;1,B326&lt;&gt;""),IF(OR(טבלה1013[[#This Row],[LengthofCycle]]=F326,F326=29),1,0),"")</f>
        <v>0</v>
      </c>
      <c r="AL325" s="4">
        <f>IF(AND(טבלה1013[[#This Row],[הווסת פעיל?]]&lt;&gt;1,B326&lt;&gt;1,B326&lt;&gt;""),IF(OR(טבלה1013[[#This Row],[LengthofCycle]]=F326,F326=29,F326=28),1,0),"")</f>
        <v>0</v>
      </c>
    </row>
    <row r="326" spans="1:38" x14ac:dyDescent="0.25">
      <c r="A326" s="1" t="s">
        <v>86</v>
      </c>
      <c r="B326" s="1">
        <v>5</v>
      </c>
      <c r="C326" s="1">
        <v>0</v>
      </c>
      <c r="D326" s="1">
        <v>1</v>
      </c>
      <c r="E326" s="1">
        <v>0</v>
      </c>
      <c r="F326" s="1">
        <v>27</v>
      </c>
      <c r="G326" s="1">
        <f>טבלה1013[[#This Row],[LengthofCycle]]+1</f>
        <v>28</v>
      </c>
      <c r="H326" s="1" t="str">
        <f>IF(IFERROR(LOOKUP(טבלה1013[[#This Row],[ClientID]],קביעויות[השבוע]),FALSE)=טבלה1013[[#This Row],[ClientID]],1,"")</f>
        <v/>
      </c>
      <c r="I326" s="1" t="str">
        <f>IF(AND(טבלה1013[[#This Row],[CycleNumber]]&gt;1,OR(B327="",טבלה1013[[#This Row],[CycleNumber]]&gt;B325)),IF(OR(AND(טבלה1013[[#This Row],[LengthofCycle]]=28,F325=28),AND(טבלה1013[[#This Row],[LengthofCycle]]=35,F325=35)),1,""),"")</f>
        <v/>
      </c>
      <c r="J326" s="1" t="str">
        <f>IF(AND(טבלה1013[[#This Row],[וסת השבוע]]=1,I325=1,טבלה1013[[#This Row],[CycleNumber]]&gt;B325),1,"")</f>
        <v/>
      </c>
      <c r="K326" s="1" t="str">
        <f>IF(טבלה1013[[#This Row],[CycleNumber]]=1,"",IF(טבלה1013[[#This Row],[וסת השבוע]]=1,0,IF(K325="","",IF(K325=0,IF(טבלה1013[[#This Row],[LengthofCycle]]=28,0,1),IF(K325=1,IF(טבלה1013[[#This Row],[LengthofCycle]]+F325=28*2,0,2),IF(K325=2,IF(טבלה1013[[#This Row],[LengthofCycle]]+F325+F324=28*3,0,3),""))))))</f>
        <v/>
      </c>
      <c r="L326" s="1" t="str">
        <f>IF(טבלה1013[[#This Row],[וסת השבוע]]=1,IF(טבלה1013[[#This Row],[וסת השבוע וההפלגה ביחד]]=1,L325+1,0),IF(AND(טבלה1013[[#This Row],[CycleNumber]]&gt;B325,טבלה1013[[#This Row],[CycleNumber]]&gt;1),IF(טבלה1013[[#This Row],[וסת השבוע פעיל?]]&lt;&gt;"",L325+1,""),""))</f>
        <v/>
      </c>
      <c r="M326" s="1" t="str">
        <f>IF(AND(טבלה1013[[#This Row],[וסת השבוע פעיל?]]&lt;&gt;"",טבלה1013[[#This Row],[CycleNumber]]&lt;B327,B327&lt;&gt;"",טבלה1013[[#This Row],[וסת השבוע פעיל?]]&lt;3),IF(K327=0,IF(AND(טבלה1013[[#This Row],[וסת השבוע פעיל?]]&gt;0,I327=1),0,1),0),"")</f>
        <v/>
      </c>
      <c r="N326" s="1" t="str">
        <f t="shared" si="40"/>
        <v/>
      </c>
      <c r="O326" s="1" t="str">
        <f>IF(AND(טבלה1013[[#This Row],[חיזוי - שבוע]]=1,J327=1),1,"")</f>
        <v/>
      </c>
      <c r="P326" s="1" t="str">
        <f>IF(AND(טבלה1013[[#This Row],[חיזוי טוב עם הפלגה?]]=1,טבלה1013[[#This Row],[וסת קבוע אחרון]]&lt;&gt;28,X325=1),1,"")</f>
        <v/>
      </c>
      <c r="Q326" s="1" t="str">
        <f>IF(AND(טבלה1013[[#This Row],[וסת השבוע פעיל?]]&lt;3,OR(טבלה1013[[#This Row],[CycleNumber]]&gt;B327,B327="")),1,"")</f>
        <v/>
      </c>
      <c r="R326" s="1" t="str">
        <f>IF(טבלה1013[[#This Row],[האישה קבעה וסת שבוע?]]=1,IF(טבלה1013[[#This Row],[וסת השבוע פעיל?]]&lt;3,1,0),"")</f>
        <v/>
      </c>
      <c r="S3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6" s="1">
        <f t="shared" si="41"/>
        <v>0</v>
      </c>
      <c r="U326" s="1">
        <f t="shared" si="42"/>
        <v>0</v>
      </c>
      <c r="V326" s="1">
        <f t="shared" si="43"/>
        <v>0</v>
      </c>
      <c r="W326" s="1" t="str">
        <f>IF(טבלה1013[[#This Row],[3 הפלגות זהות]]="","",IF(טבלה1013[[#This Row],[3 הפלגות זהות]]=1,טבלה1013[[#This Row],[LengthofCycle]],W325))</f>
        <v/>
      </c>
      <c r="Y326" s="1" t="str">
        <f>IF(OR(טבלה1013[[#This Row],[הווסת פעיל?]]=0,טבלה1013[[#This Row],[הווסת פעיל?]]=""),"",SUM(Y325,טבלה1013[[#This Row],[הווסת פעיל?]]))</f>
        <v/>
      </c>
      <c r="Z326" s="1" t="str">
        <f>IF(AND(טבלה1013[[#This Row],[כמה מחזורים עד עקירה]]&lt;&gt;"",Y327=""),טבלה1013[[#This Row],[כמה מחזורים עד עקירה]],"")</f>
        <v/>
      </c>
      <c r="AA326" s="1" t="str">
        <f>IF(AND(טבלה1013[[#This Row],[הווסת פעיל?]]=1,טבלה1013[[#This Row],[וסת קבוע אחרון]]&lt;&gt;W325),טבלה1013[[#This Row],[וסת קבוע אחרון]],"")</f>
        <v/>
      </c>
      <c r="AB326" s="1" t="str">
        <f>IF(AND(טבלה1013[[#This Row],[הווסת פעיל?]]=1,X325=0,טבלה1013[[#This Row],[וסת קבוע אחרון]]=W325),טבלה1013[[#This Row],[וסת קבוע אחרון]],"")</f>
        <v/>
      </c>
      <c r="AC326" s="1" t="str">
        <f>IF(AND(טבלה1013[[#This Row],[הווסת פעיל?]]=1,X325=0,טבלה1013[[#This Row],[וסת קבוע אחרון]]&lt;&gt;W325),1,"")</f>
        <v/>
      </c>
      <c r="AD326" s="1" t="str">
        <f>IF(AND(טבלה1013[[#This Row],[הווסת פעיל?]]&lt;&gt;"",B327=1),טבלה1013[[#This Row],[CycleNumber]],"")</f>
        <v/>
      </c>
      <c r="AE326" s="1" t="str">
        <f>IF(AND(טבלה1013[[#This Row],[הווסת פעיל?]]&lt;&gt;"",X325=""),טבלה1013[[#This Row],[CycleNumber]],"")</f>
        <v/>
      </c>
      <c r="AF326" s="1" t="str">
        <f>IF(B327=1,"",IF(טבלה1013[[#This Row],[הווסת פעיל?]]=1,IF(טבלה1013[[#This Row],[וסת קבוע אחרון]]=F327,1,0),""))</f>
        <v/>
      </c>
      <c r="AG326" s="1" t="str">
        <f>IF(B327=1,"",IF(טבלה1013[[#This Row],[הווסת פעיל?]]=1,IF(OR(טבלה1013[[#This Row],[וסת קבוע אחרון]]=F327,F327=טבלה1013[[#This Row],[LengthofCycle]]),1,0),""))</f>
        <v/>
      </c>
      <c r="AH326" s="1" t="str">
        <f>IF(B327=1,"",IF(טבלה1013[[#This Row],[הווסת פעיל?]]=1,IF(OR(טבלה1013[[#This Row],[וסת קבוע אחרון]]=F327,F327=טבלה1013[[#This Row],[LengthofCycle]],AND(טבלה1013[[#This Row],[LengthofCycle]]&lt;&gt;טבלה1013[[#This Row],[וסת קבוע אחרון]],OR(F327=28,F327=29))),1,0),""))</f>
        <v/>
      </c>
      <c r="AI326" s="1" t="str">
        <f>IF(AND(טבלה1013[[#This Row],[הווסת פעיל?]]=1,B327=1),1,"")</f>
        <v/>
      </c>
      <c r="AJ326" s="4">
        <f>IF(AND(טבלה1013[[#This Row],[הווסת פעיל?]]&lt;&gt;1,B327&lt;&gt;1,B327&lt;&gt;""),IF(טבלה1013[[#This Row],[LengthofCycle]]=F327,1,0),"")</f>
        <v>0</v>
      </c>
      <c r="AK326" s="4">
        <f>IF(AND(טבלה1013[[#This Row],[הווסת פעיל?]]&lt;&gt;1,B327&lt;&gt;1,B327&lt;&gt;""),IF(OR(טבלה1013[[#This Row],[LengthofCycle]]=F327,F327=29),1,0),"")</f>
        <v>1</v>
      </c>
      <c r="AL326" s="4">
        <f>IF(AND(טבלה1013[[#This Row],[הווסת פעיל?]]&lt;&gt;1,B327&lt;&gt;1,B327&lt;&gt;""),IF(OR(טבלה1013[[#This Row],[LengthofCycle]]=F327,F327=29,F327=28),1,0),"")</f>
        <v>1</v>
      </c>
    </row>
    <row r="327" spans="1:38" x14ac:dyDescent="0.25">
      <c r="A327" s="1" t="s">
        <v>86</v>
      </c>
      <c r="B327" s="1">
        <v>6</v>
      </c>
      <c r="C327" s="1">
        <v>0</v>
      </c>
      <c r="D327" s="1">
        <v>1</v>
      </c>
      <c r="E327" s="1">
        <v>0</v>
      </c>
      <c r="F327" s="1">
        <v>29</v>
      </c>
      <c r="G327" s="1">
        <f>טבלה1013[[#This Row],[LengthofCycle]]+1</f>
        <v>30</v>
      </c>
      <c r="H327" s="1" t="str">
        <f>IF(IFERROR(LOOKUP(טבלה1013[[#This Row],[ClientID]],קביעויות[השבוע]),FALSE)=טבלה1013[[#This Row],[ClientID]],1,"")</f>
        <v/>
      </c>
      <c r="I327" s="1" t="str">
        <f>IF(AND(טבלה1013[[#This Row],[CycleNumber]]&gt;1,OR(B328="",טבלה1013[[#This Row],[CycleNumber]]&gt;B326)),IF(OR(AND(טבלה1013[[#This Row],[LengthofCycle]]=28,F326=28),AND(טבלה1013[[#This Row],[LengthofCycle]]=35,F326=35)),1,""),"")</f>
        <v/>
      </c>
      <c r="J327" s="1" t="str">
        <f>IF(AND(טבלה1013[[#This Row],[וסת השבוע]]=1,I326=1,טבלה1013[[#This Row],[CycleNumber]]&gt;B326),1,"")</f>
        <v/>
      </c>
      <c r="K327" s="1" t="str">
        <f>IF(טבלה1013[[#This Row],[CycleNumber]]=1,"",IF(טבלה1013[[#This Row],[וסת השבוע]]=1,0,IF(K326="","",IF(K326=0,IF(טבלה1013[[#This Row],[LengthofCycle]]=28,0,1),IF(K326=1,IF(טבלה1013[[#This Row],[LengthofCycle]]+F326=28*2,0,2),IF(K326=2,IF(טבלה1013[[#This Row],[LengthofCycle]]+F326+F325=28*3,0,3),""))))))</f>
        <v/>
      </c>
      <c r="L327" s="1" t="str">
        <f>IF(טבלה1013[[#This Row],[וסת השבוע]]=1,IF(טבלה1013[[#This Row],[וסת השבוע וההפלגה ביחד]]=1,L326+1,0),IF(AND(טבלה1013[[#This Row],[CycleNumber]]&gt;B326,טבלה1013[[#This Row],[CycleNumber]]&gt;1),IF(טבלה1013[[#This Row],[וסת השבוע פעיל?]]&lt;&gt;"",L326+1,""),""))</f>
        <v/>
      </c>
      <c r="M327" s="1" t="str">
        <f>IF(AND(טבלה1013[[#This Row],[וסת השבוע פעיל?]]&lt;&gt;"",טבלה1013[[#This Row],[CycleNumber]]&lt;B328,B328&lt;&gt;"",טבלה1013[[#This Row],[וסת השבוע פעיל?]]&lt;3),IF(K328=0,IF(AND(טבלה1013[[#This Row],[וסת השבוע פעיל?]]&gt;0,I328=1),0,1),0),"")</f>
        <v/>
      </c>
      <c r="N327" s="1" t="str">
        <f t="shared" si="40"/>
        <v/>
      </c>
      <c r="O327" s="1" t="str">
        <f>IF(AND(טבלה1013[[#This Row],[חיזוי - שבוע]]=1,J328=1),1,"")</f>
        <v/>
      </c>
      <c r="P327" s="1" t="str">
        <f>IF(AND(טבלה1013[[#This Row],[חיזוי טוב עם הפלגה?]]=1,טבלה1013[[#This Row],[וסת קבוע אחרון]]&lt;&gt;28,X326=1),1,"")</f>
        <v/>
      </c>
      <c r="Q327" s="1" t="str">
        <f>IF(AND(טבלה1013[[#This Row],[וסת השבוע פעיל?]]&lt;3,OR(טבלה1013[[#This Row],[CycleNumber]]&gt;B328,B328="")),1,"")</f>
        <v/>
      </c>
      <c r="R327" s="1" t="str">
        <f>IF(טבלה1013[[#This Row],[האישה קבעה וסת שבוע?]]=1,IF(טבלה1013[[#This Row],[וסת השבוע פעיל?]]&lt;3,1,0),"")</f>
        <v/>
      </c>
      <c r="S3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7" s="1">
        <f t="shared" si="41"/>
        <v>0</v>
      </c>
      <c r="U327" s="1">
        <f t="shared" si="42"/>
        <v>0</v>
      </c>
      <c r="V327" s="1">
        <f t="shared" si="43"/>
        <v>0</v>
      </c>
      <c r="W327" s="1" t="str">
        <f>IF(טבלה1013[[#This Row],[3 הפלגות זהות]]="","",IF(טבלה1013[[#This Row],[3 הפלגות זהות]]=1,טבלה1013[[#This Row],[LengthofCycle]],W326))</f>
        <v/>
      </c>
      <c r="Y327" s="1" t="str">
        <f>IF(OR(טבלה1013[[#This Row],[הווסת פעיל?]]=0,טבלה1013[[#This Row],[הווסת פעיל?]]=""),"",SUM(Y326,טבלה1013[[#This Row],[הווסת פעיל?]]))</f>
        <v/>
      </c>
      <c r="Z327" s="1" t="str">
        <f>IF(AND(טבלה1013[[#This Row],[כמה מחזורים עד עקירה]]&lt;&gt;"",Y328=""),טבלה1013[[#This Row],[כמה מחזורים עד עקירה]],"")</f>
        <v/>
      </c>
      <c r="AA327" s="1" t="str">
        <f>IF(AND(טבלה1013[[#This Row],[הווסת פעיל?]]=1,טבלה1013[[#This Row],[וסת קבוע אחרון]]&lt;&gt;W326),טבלה1013[[#This Row],[וסת קבוע אחרון]],"")</f>
        <v/>
      </c>
      <c r="AB327" s="1" t="str">
        <f>IF(AND(טבלה1013[[#This Row],[הווסת פעיל?]]=1,X326=0,טבלה1013[[#This Row],[וסת קבוע אחרון]]=W326),טבלה1013[[#This Row],[וסת קבוע אחרון]],"")</f>
        <v/>
      </c>
      <c r="AC327" s="1" t="str">
        <f>IF(AND(טבלה1013[[#This Row],[הווסת פעיל?]]=1,X326=0,טבלה1013[[#This Row],[וסת קבוע אחרון]]&lt;&gt;W326),1,"")</f>
        <v/>
      </c>
      <c r="AD327" s="1" t="str">
        <f>IF(AND(טבלה1013[[#This Row],[הווסת פעיל?]]&lt;&gt;"",B328=1),טבלה1013[[#This Row],[CycleNumber]],"")</f>
        <v/>
      </c>
      <c r="AE327" s="1" t="str">
        <f>IF(AND(טבלה1013[[#This Row],[הווסת פעיל?]]&lt;&gt;"",X326=""),טבלה1013[[#This Row],[CycleNumber]],"")</f>
        <v/>
      </c>
      <c r="AF327" s="1" t="str">
        <f>IF(B328=1,"",IF(טבלה1013[[#This Row],[הווסת פעיל?]]=1,IF(טבלה1013[[#This Row],[וסת קבוע אחרון]]=F328,1,0),""))</f>
        <v/>
      </c>
      <c r="AG327" s="1" t="str">
        <f>IF(B328=1,"",IF(טבלה1013[[#This Row],[הווסת פעיל?]]=1,IF(OR(טבלה1013[[#This Row],[וסת קבוע אחרון]]=F328,F328=טבלה1013[[#This Row],[LengthofCycle]]),1,0),""))</f>
        <v/>
      </c>
      <c r="AH327" s="1" t="str">
        <f>IF(B328=1,"",IF(טבלה1013[[#This Row],[הווסת פעיל?]]=1,IF(OR(טבלה1013[[#This Row],[וסת קבוע אחרון]]=F328,F328=טבלה1013[[#This Row],[LengthofCycle]],AND(טבלה1013[[#This Row],[LengthofCycle]]&lt;&gt;טבלה1013[[#This Row],[וסת קבוע אחרון]],OR(F328=28,F328=29))),1,0),""))</f>
        <v/>
      </c>
      <c r="AI327" s="1" t="str">
        <f>IF(AND(טבלה1013[[#This Row],[הווסת פעיל?]]=1,B328=1),1,"")</f>
        <v/>
      </c>
      <c r="AJ327" s="4">
        <f>IF(AND(טבלה1013[[#This Row],[הווסת פעיל?]]&lt;&gt;1,B328&lt;&gt;1,B328&lt;&gt;""),IF(טבלה1013[[#This Row],[LengthofCycle]]=F328,1,0),"")</f>
        <v>0</v>
      </c>
      <c r="AK327" s="4">
        <f>IF(AND(טבלה1013[[#This Row],[הווסת פעיל?]]&lt;&gt;1,B328&lt;&gt;1,B328&lt;&gt;""),IF(OR(טבלה1013[[#This Row],[LengthofCycle]]=F328,F328=29),1,0),"")</f>
        <v>0</v>
      </c>
      <c r="AL327" s="4">
        <f>IF(AND(טבלה1013[[#This Row],[הווסת פעיל?]]&lt;&gt;1,B328&lt;&gt;1,B328&lt;&gt;""),IF(OR(טבלה1013[[#This Row],[LengthofCycle]]=F328,F328=29,F328=28),1,0),"")</f>
        <v>1</v>
      </c>
    </row>
    <row r="328" spans="1:38" x14ac:dyDescent="0.25">
      <c r="A328" s="1" t="s">
        <v>86</v>
      </c>
      <c r="B328" s="1">
        <v>7</v>
      </c>
      <c r="C328" s="1">
        <v>0</v>
      </c>
      <c r="D328" s="1">
        <v>1</v>
      </c>
      <c r="E328" s="1">
        <v>0</v>
      </c>
      <c r="F328" s="1">
        <v>28</v>
      </c>
      <c r="G328" s="1">
        <f>טבלה1013[[#This Row],[LengthofCycle]]+1</f>
        <v>29</v>
      </c>
      <c r="H328" s="1" t="str">
        <f>IF(IFERROR(LOOKUP(טבלה1013[[#This Row],[ClientID]],קביעויות[השבוע]),FALSE)=טבלה1013[[#This Row],[ClientID]],1,"")</f>
        <v/>
      </c>
      <c r="I328" s="1" t="str">
        <f>IF(AND(טבלה1013[[#This Row],[CycleNumber]]&gt;1,OR(B329="",טבלה1013[[#This Row],[CycleNumber]]&gt;B327)),IF(OR(AND(טבלה1013[[#This Row],[LengthofCycle]]=28,F327=28),AND(טבלה1013[[#This Row],[LengthofCycle]]=35,F327=35)),1,""),"")</f>
        <v/>
      </c>
      <c r="J328" s="1" t="str">
        <f>IF(AND(טבלה1013[[#This Row],[וסת השבוע]]=1,I327=1,טבלה1013[[#This Row],[CycleNumber]]&gt;B327),1,"")</f>
        <v/>
      </c>
      <c r="K328" s="1" t="str">
        <f>IF(טבלה1013[[#This Row],[CycleNumber]]=1,"",IF(טבלה1013[[#This Row],[וסת השבוע]]=1,0,IF(K327="","",IF(K327=0,IF(טבלה1013[[#This Row],[LengthofCycle]]=28,0,1),IF(K327=1,IF(טבלה1013[[#This Row],[LengthofCycle]]+F327=28*2,0,2),IF(K327=2,IF(טבלה1013[[#This Row],[LengthofCycle]]+F327+F326=28*3,0,3),""))))))</f>
        <v/>
      </c>
      <c r="L328" s="1" t="str">
        <f>IF(טבלה1013[[#This Row],[וסת השבוע]]=1,IF(טבלה1013[[#This Row],[וסת השבוע וההפלגה ביחד]]=1,L327+1,0),IF(AND(טבלה1013[[#This Row],[CycleNumber]]&gt;B327,טבלה1013[[#This Row],[CycleNumber]]&gt;1),IF(טבלה1013[[#This Row],[וסת השבוע פעיל?]]&lt;&gt;"",L327+1,""),""))</f>
        <v/>
      </c>
      <c r="M328" s="1" t="str">
        <f>IF(AND(טבלה1013[[#This Row],[וסת השבוע פעיל?]]&lt;&gt;"",טבלה1013[[#This Row],[CycleNumber]]&lt;B329,B329&lt;&gt;"",טבלה1013[[#This Row],[וסת השבוע פעיל?]]&lt;3),IF(K329=0,IF(AND(טבלה1013[[#This Row],[וסת השבוע פעיל?]]&gt;0,I329=1),0,1),0),"")</f>
        <v/>
      </c>
      <c r="N328" s="1" t="str">
        <f t="shared" si="40"/>
        <v/>
      </c>
      <c r="O328" s="1" t="str">
        <f>IF(AND(טבלה1013[[#This Row],[חיזוי - שבוע]]=1,J329=1),1,"")</f>
        <v/>
      </c>
      <c r="P328" s="1" t="str">
        <f>IF(AND(טבלה1013[[#This Row],[חיזוי טוב עם הפלגה?]]=1,טבלה1013[[#This Row],[וסת קבוע אחרון]]&lt;&gt;28,X327=1),1,"")</f>
        <v/>
      </c>
      <c r="Q328" s="1" t="str">
        <f>IF(AND(טבלה1013[[#This Row],[וסת השבוע פעיל?]]&lt;3,OR(טבלה1013[[#This Row],[CycleNumber]]&gt;B329,B329="")),1,"")</f>
        <v/>
      </c>
      <c r="R328" s="1" t="str">
        <f>IF(טבלה1013[[#This Row],[האישה קבעה וסת שבוע?]]=1,IF(טבלה1013[[#This Row],[וסת השבוע פעיל?]]&lt;3,1,0),"")</f>
        <v/>
      </c>
      <c r="S3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8" s="1">
        <f t="shared" si="41"/>
        <v>0</v>
      </c>
      <c r="U328" s="1">
        <f t="shared" si="42"/>
        <v>0</v>
      </c>
      <c r="V328" s="1">
        <f t="shared" si="43"/>
        <v>0</v>
      </c>
      <c r="W328" s="1" t="str">
        <f>IF(טבלה1013[[#This Row],[3 הפלגות זהות]]="","",IF(טבלה1013[[#This Row],[3 הפלגות זהות]]=1,טבלה1013[[#This Row],[LengthofCycle]],W327))</f>
        <v/>
      </c>
      <c r="Y328" s="1" t="str">
        <f>IF(OR(טבלה1013[[#This Row],[הווסת פעיל?]]=0,טבלה1013[[#This Row],[הווסת פעיל?]]=""),"",SUM(Y327,טבלה1013[[#This Row],[הווסת פעיל?]]))</f>
        <v/>
      </c>
      <c r="Z328" s="1" t="str">
        <f>IF(AND(טבלה1013[[#This Row],[כמה מחזורים עד עקירה]]&lt;&gt;"",Y329=""),טבלה1013[[#This Row],[כמה מחזורים עד עקירה]],"")</f>
        <v/>
      </c>
      <c r="AA328" s="1" t="str">
        <f>IF(AND(טבלה1013[[#This Row],[הווסת פעיל?]]=1,טבלה1013[[#This Row],[וסת קבוע אחרון]]&lt;&gt;W327),טבלה1013[[#This Row],[וסת קבוע אחרון]],"")</f>
        <v/>
      </c>
      <c r="AB328" s="1" t="str">
        <f>IF(AND(טבלה1013[[#This Row],[הווסת פעיל?]]=1,X327=0,טבלה1013[[#This Row],[וסת קבוע אחרון]]=W327),טבלה1013[[#This Row],[וסת קבוע אחרון]],"")</f>
        <v/>
      </c>
      <c r="AC328" s="1" t="str">
        <f>IF(AND(טבלה1013[[#This Row],[הווסת פעיל?]]=1,X327=0,טבלה1013[[#This Row],[וסת קבוע אחרון]]&lt;&gt;W327),1,"")</f>
        <v/>
      </c>
      <c r="AD328" s="1" t="str">
        <f>IF(AND(טבלה1013[[#This Row],[הווסת פעיל?]]&lt;&gt;"",B329=1),טבלה1013[[#This Row],[CycleNumber]],"")</f>
        <v/>
      </c>
      <c r="AE328" s="1" t="str">
        <f>IF(AND(טבלה1013[[#This Row],[הווסת פעיל?]]&lt;&gt;"",X327=""),טבלה1013[[#This Row],[CycleNumber]],"")</f>
        <v/>
      </c>
      <c r="AF328" s="1" t="str">
        <f>IF(B329=1,"",IF(טבלה1013[[#This Row],[הווסת פעיל?]]=1,IF(טבלה1013[[#This Row],[וסת קבוע אחרון]]=F329,1,0),""))</f>
        <v/>
      </c>
      <c r="AG328" s="1" t="str">
        <f>IF(B329=1,"",IF(טבלה1013[[#This Row],[הווסת פעיל?]]=1,IF(OR(טבלה1013[[#This Row],[וסת קבוע אחרון]]=F329,F329=טבלה1013[[#This Row],[LengthofCycle]]),1,0),""))</f>
        <v/>
      </c>
      <c r="AH328" s="1" t="str">
        <f>IF(B329=1,"",IF(טבלה1013[[#This Row],[הווסת פעיל?]]=1,IF(OR(טבלה1013[[#This Row],[וסת קבוע אחרון]]=F329,F329=טבלה1013[[#This Row],[LengthofCycle]],AND(טבלה1013[[#This Row],[LengthofCycle]]&lt;&gt;טבלה1013[[#This Row],[וסת קבוע אחרון]],OR(F329=28,F329=29))),1,0),""))</f>
        <v/>
      </c>
      <c r="AI328" s="1" t="str">
        <f>IF(AND(טבלה1013[[#This Row],[הווסת פעיל?]]=1,B329=1),1,"")</f>
        <v/>
      </c>
      <c r="AJ328" s="4">
        <f>IF(AND(טבלה1013[[#This Row],[הווסת פעיל?]]&lt;&gt;1,B329&lt;&gt;1,B329&lt;&gt;""),IF(טבלה1013[[#This Row],[LengthofCycle]]=F329,1,0),"")</f>
        <v>0</v>
      </c>
      <c r="AK328" s="4">
        <f>IF(AND(טבלה1013[[#This Row],[הווסת פעיל?]]&lt;&gt;1,B329&lt;&gt;1,B329&lt;&gt;""),IF(OR(טבלה1013[[#This Row],[LengthofCycle]]=F329,F329=29),1,0),"")</f>
        <v>1</v>
      </c>
      <c r="AL328" s="4">
        <f>IF(AND(טבלה1013[[#This Row],[הווסת פעיל?]]&lt;&gt;1,B329&lt;&gt;1,B329&lt;&gt;""),IF(OR(טבלה1013[[#This Row],[LengthofCycle]]=F329,F329=29,F329=28),1,0),"")</f>
        <v>1</v>
      </c>
    </row>
    <row r="329" spans="1:38" x14ac:dyDescent="0.25">
      <c r="A329" s="1" t="s">
        <v>86</v>
      </c>
      <c r="B329" s="1">
        <v>8</v>
      </c>
      <c r="C329" s="1">
        <v>0</v>
      </c>
      <c r="D329" s="1">
        <v>1</v>
      </c>
      <c r="E329" s="1">
        <v>0</v>
      </c>
      <c r="F329" s="1">
        <v>29</v>
      </c>
      <c r="G329" s="1">
        <f>טבלה1013[[#This Row],[LengthofCycle]]+1</f>
        <v>30</v>
      </c>
      <c r="H329" s="1" t="str">
        <f>IF(IFERROR(LOOKUP(טבלה1013[[#This Row],[ClientID]],קביעויות[השבוע]),FALSE)=טבלה1013[[#This Row],[ClientID]],1,"")</f>
        <v/>
      </c>
      <c r="I329" s="1" t="str">
        <f>IF(AND(טבלה1013[[#This Row],[CycleNumber]]&gt;1,OR(B330="",טבלה1013[[#This Row],[CycleNumber]]&gt;B328)),IF(OR(AND(טבלה1013[[#This Row],[LengthofCycle]]=28,F328=28),AND(טבלה1013[[#This Row],[LengthofCycle]]=35,F328=35)),1,""),"")</f>
        <v/>
      </c>
      <c r="J329" s="1" t="str">
        <f>IF(AND(טבלה1013[[#This Row],[וסת השבוע]]=1,I328=1,טבלה1013[[#This Row],[CycleNumber]]&gt;B328),1,"")</f>
        <v/>
      </c>
      <c r="K329" s="1" t="str">
        <f>IF(טבלה1013[[#This Row],[CycleNumber]]=1,"",IF(טבלה1013[[#This Row],[וסת השבוע]]=1,0,IF(K328="","",IF(K328=0,IF(טבלה1013[[#This Row],[LengthofCycle]]=28,0,1),IF(K328=1,IF(טבלה1013[[#This Row],[LengthofCycle]]+F328=28*2,0,2),IF(K328=2,IF(טבלה1013[[#This Row],[LengthofCycle]]+F328+F327=28*3,0,3),""))))))</f>
        <v/>
      </c>
      <c r="L329" s="1" t="str">
        <f>IF(טבלה1013[[#This Row],[וסת השבוע]]=1,IF(טבלה1013[[#This Row],[וסת השבוע וההפלגה ביחד]]=1,L328+1,0),IF(AND(טבלה1013[[#This Row],[CycleNumber]]&gt;B328,טבלה1013[[#This Row],[CycleNumber]]&gt;1),IF(טבלה1013[[#This Row],[וסת השבוע פעיל?]]&lt;&gt;"",L328+1,""),""))</f>
        <v/>
      </c>
      <c r="M329" s="1" t="str">
        <f>IF(AND(טבלה1013[[#This Row],[וסת השבוע פעיל?]]&lt;&gt;"",טבלה1013[[#This Row],[CycleNumber]]&lt;B330,B330&lt;&gt;"",טבלה1013[[#This Row],[וסת השבוע פעיל?]]&lt;3),IF(K330=0,IF(AND(טבלה1013[[#This Row],[וסת השבוע פעיל?]]&gt;0,I330=1),0,1),0),"")</f>
        <v/>
      </c>
      <c r="N329" s="1" t="str">
        <f t="shared" si="40"/>
        <v/>
      </c>
      <c r="O329" s="1" t="str">
        <f>IF(AND(טבלה1013[[#This Row],[חיזוי - שבוע]]=1,J330=1),1,"")</f>
        <v/>
      </c>
      <c r="P329" s="1" t="str">
        <f>IF(AND(טבלה1013[[#This Row],[חיזוי טוב עם הפלגה?]]=1,טבלה1013[[#This Row],[וסת קבוע אחרון]]&lt;&gt;28,X328=1),1,"")</f>
        <v/>
      </c>
      <c r="Q329" s="1" t="str">
        <f>IF(AND(טבלה1013[[#This Row],[וסת השבוע פעיל?]]&lt;3,OR(טבלה1013[[#This Row],[CycleNumber]]&gt;B330,B330="")),1,"")</f>
        <v/>
      </c>
      <c r="R329" s="1" t="str">
        <f>IF(טבלה1013[[#This Row],[האישה קבעה וסת שבוע?]]=1,IF(טבלה1013[[#This Row],[וסת השבוע פעיל?]]&lt;3,1,0),"")</f>
        <v/>
      </c>
      <c r="S3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29" s="1">
        <f t="shared" si="41"/>
        <v>0</v>
      </c>
      <c r="U329" s="1">
        <f t="shared" si="42"/>
        <v>0</v>
      </c>
      <c r="V329" s="1">
        <f t="shared" si="43"/>
        <v>0</v>
      </c>
      <c r="W329" s="1" t="str">
        <f>IF(טבלה1013[[#This Row],[3 הפלגות זהות]]="","",IF(טבלה1013[[#This Row],[3 הפלגות זהות]]=1,טבלה1013[[#This Row],[LengthofCycle]],W328))</f>
        <v/>
      </c>
      <c r="Y329" s="1" t="str">
        <f>IF(OR(טבלה1013[[#This Row],[הווסת פעיל?]]=0,טבלה1013[[#This Row],[הווסת פעיל?]]=""),"",SUM(Y328,טבלה1013[[#This Row],[הווסת פעיל?]]))</f>
        <v/>
      </c>
      <c r="Z329" s="1" t="str">
        <f>IF(AND(טבלה1013[[#This Row],[כמה מחזורים עד עקירה]]&lt;&gt;"",Y330=""),טבלה1013[[#This Row],[כמה מחזורים עד עקירה]],"")</f>
        <v/>
      </c>
      <c r="AA329" s="1" t="str">
        <f>IF(AND(טבלה1013[[#This Row],[הווסת פעיל?]]=1,טבלה1013[[#This Row],[וסת קבוע אחרון]]&lt;&gt;W328),טבלה1013[[#This Row],[וסת קבוע אחרון]],"")</f>
        <v/>
      </c>
      <c r="AB329" s="1" t="str">
        <f>IF(AND(טבלה1013[[#This Row],[הווסת פעיל?]]=1,X328=0,טבלה1013[[#This Row],[וסת קבוע אחרון]]=W328),טבלה1013[[#This Row],[וסת קבוע אחרון]],"")</f>
        <v/>
      </c>
      <c r="AC329" s="1" t="str">
        <f>IF(AND(טבלה1013[[#This Row],[הווסת פעיל?]]=1,X328=0,טבלה1013[[#This Row],[וסת קבוע אחרון]]&lt;&gt;W328),1,"")</f>
        <v/>
      </c>
      <c r="AD329" s="1" t="str">
        <f>IF(AND(טבלה1013[[#This Row],[הווסת פעיל?]]&lt;&gt;"",B330=1),טבלה1013[[#This Row],[CycleNumber]],"")</f>
        <v/>
      </c>
      <c r="AE329" s="1" t="str">
        <f>IF(AND(טבלה1013[[#This Row],[הווסת פעיל?]]&lt;&gt;"",X328=""),טבלה1013[[#This Row],[CycleNumber]],"")</f>
        <v/>
      </c>
      <c r="AF329" s="1" t="str">
        <f>IF(B330=1,"",IF(טבלה1013[[#This Row],[הווסת פעיל?]]=1,IF(טבלה1013[[#This Row],[וסת קבוע אחרון]]=F330,1,0),""))</f>
        <v/>
      </c>
      <c r="AG329" s="1" t="str">
        <f>IF(B330=1,"",IF(טבלה1013[[#This Row],[הווסת פעיל?]]=1,IF(OR(טבלה1013[[#This Row],[וסת קבוע אחרון]]=F330,F330=טבלה1013[[#This Row],[LengthofCycle]]),1,0),""))</f>
        <v/>
      </c>
      <c r="AH329" s="1" t="str">
        <f>IF(B330=1,"",IF(טבלה1013[[#This Row],[הווסת פעיל?]]=1,IF(OR(טבלה1013[[#This Row],[וסת קבוע אחרון]]=F330,F330=טבלה1013[[#This Row],[LengthofCycle]],AND(טבלה1013[[#This Row],[LengthofCycle]]&lt;&gt;טבלה1013[[#This Row],[וסת קבוע אחרון]],OR(F330=28,F330=29))),1,0),""))</f>
        <v/>
      </c>
      <c r="AI329" s="1" t="str">
        <f>IF(AND(טבלה1013[[#This Row],[הווסת פעיל?]]=1,B330=1),1,"")</f>
        <v/>
      </c>
      <c r="AJ329" s="4">
        <f>IF(AND(טבלה1013[[#This Row],[הווסת פעיל?]]&lt;&gt;1,B330&lt;&gt;1,B330&lt;&gt;""),IF(טבלה1013[[#This Row],[LengthofCycle]]=F330,1,0),"")</f>
        <v>0</v>
      </c>
      <c r="AK329" s="4">
        <f>IF(AND(טבלה1013[[#This Row],[הווסת פעיל?]]&lt;&gt;1,B330&lt;&gt;1,B330&lt;&gt;""),IF(OR(טבלה1013[[#This Row],[LengthofCycle]]=F330,F330=29),1,0),"")</f>
        <v>0</v>
      </c>
      <c r="AL329" s="4">
        <f>IF(AND(טבלה1013[[#This Row],[הווסת פעיל?]]&lt;&gt;1,B330&lt;&gt;1,B330&lt;&gt;""),IF(OR(טבלה1013[[#This Row],[LengthofCycle]]=F330,F330=29,F330=28),1,0),"")</f>
        <v>0</v>
      </c>
    </row>
    <row r="330" spans="1:38" x14ac:dyDescent="0.25">
      <c r="A330" s="1" t="s">
        <v>86</v>
      </c>
      <c r="B330" s="1">
        <v>9</v>
      </c>
      <c r="C330" s="1">
        <v>0</v>
      </c>
      <c r="D330" s="1">
        <v>1</v>
      </c>
      <c r="E330" s="1">
        <v>0</v>
      </c>
      <c r="F330" s="1">
        <v>36</v>
      </c>
      <c r="G330" s="1">
        <f>טבלה1013[[#This Row],[LengthofCycle]]+1</f>
        <v>37</v>
      </c>
      <c r="H330" s="1" t="str">
        <f>IF(IFERROR(LOOKUP(טבלה1013[[#This Row],[ClientID]],קביעויות[השבוע]),FALSE)=טבלה1013[[#This Row],[ClientID]],1,"")</f>
        <v/>
      </c>
      <c r="I330" s="1" t="str">
        <f>IF(AND(טבלה1013[[#This Row],[CycleNumber]]&gt;1,OR(B331="",טבלה1013[[#This Row],[CycleNumber]]&gt;B329)),IF(OR(AND(טבלה1013[[#This Row],[LengthofCycle]]=28,F329=28),AND(טבלה1013[[#This Row],[LengthofCycle]]=35,F329=35)),1,""),"")</f>
        <v/>
      </c>
      <c r="J330" s="1" t="str">
        <f>IF(AND(טבלה1013[[#This Row],[וסת השבוע]]=1,I329=1,טבלה1013[[#This Row],[CycleNumber]]&gt;B329),1,"")</f>
        <v/>
      </c>
      <c r="K330" s="1" t="str">
        <f>IF(טבלה1013[[#This Row],[CycleNumber]]=1,"",IF(טבלה1013[[#This Row],[וסת השבוע]]=1,0,IF(K329="","",IF(K329=0,IF(טבלה1013[[#This Row],[LengthofCycle]]=28,0,1),IF(K329=1,IF(טבלה1013[[#This Row],[LengthofCycle]]+F329=28*2,0,2),IF(K329=2,IF(טבלה1013[[#This Row],[LengthofCycle]]+F329+F328=28*3,0,3),""))))))</f>
        <v/>
      </c>
      <c r="L330" s="1" t="str">
        <f>IF(טבלה1013[[#This Row],[וסת השבוע]]=1,IF(טבלה1013[[#This Row],[וסת השבוע וההפלגה ביחד]]=1,L329+1,0),IF(AND(טבלה1013[[#This Row],[CycleNumber]]&gt;B329,טבלה1013[[#This Row],[CycleNumber]]&gt;1),IF(טבלה1013[[#This Row],[וסת השבוע פעיל?]]&lt;&gt;"",L329+1,""),""))</f>
        <v/>
      </c>
      <c r="M330" s="1" t="str">
        <f>IF(AND(טבלה1013[[#This Row],[וסת השבוע פעיל?]]&lt;&gt;"",טבלה1013[[#This Row],[CycleNumber]]&lt;B331,B331&lt;&gt;"",טבלה1013[[#This Row],[וסת השבוע פעיל?]]&lt;3),IF(K331=0,IF(AND(טבלה1013[[#This Row],[וסת השבוע פעיל?]]&gt;0,I331=1),0,1),0),"")</f>
        <v/>
      </c>
      <c r="N330" s="1" t="str">
        <f t="shared" si="40"/>
        <v/>
      </c>
      <c r="O330" s="1" t="str">
        <f>IF(AND(טבלה1013[[#This Row],[חיזוי - שבוע]]=1,J331=1),1,"")</f>
        <v/>
      </c>
      <c r="P330" s="1" t="str">
        <f>IF(AND(טבלה1013[[#This Row],[חיזוי טוב עם הפלגה?]]=1,טבלה1013[[#This Row],[וסת קבוע אחרון]]&lt;&gt;28,X329=1),1,"")</f>
        <v/>
      </c>
      <c r="Q330" s="1" t="str">
        <f>IF(AND(טבלה1013[[#This Row],[וסת השבוע פעיל?]]&lt;3,OR(טבלה1013[[#This Row],[CycleNumber]]&gt;B331,B331="")),1,"")</f>
        <v/>
      </c>
      <c r="R330" s="1" t="str">
        <f>IF(טבלה1013[[#This Row],[האישה קבעה וסת שבוע?]]=1,IF(טבלה1013[[#This Row],[וסת השבוע פעיל?]]&lt;3,1,0),"")</f>
        <v/>
      </c>
      <c r="S3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0" s="1">
        <f t="shared" si="41"/>
        <v>0</v>
      </c>
      <c r="U330" s="1">
        <f t="shared" si="42"/>
        <v>0</v>
      </c>
      <c r="V330" s="1">
        <f t="shared" si="43"/>
        <v>0</v>
      </c>
      <c r="W330" s="1" t="str">
        <f>IF(טבלה1013[[#This Row],[3 הפלגות זהות]]="","",IF(טבלה1013[[#This Row],[3 הפלגות זהות]]=1,טבלה1013[[#This Row],[LengthofCycle]],W329))</f>
        <v/>
      </c>
      <c r="Y330" s="1" t="str">
        <f>IF(OR(טבלה1013[[#This Row],[הווסת פעיל?]]=0,טבלה1013[[#This Row],[הווסת פעיל?]]=""),"",SUM(Y329,טבלה1013[[#This Row],[הווסת פעיל?]]))</f>
        <v/>
      </c>
      <c r="Z330" s="1" t="str">
        <f>IF(AND(טבלה1013[[#This Row],[כמה מחזורים עד עקירה]]&lt;&gt;"",Y331=""),טבלה1013[[#This Row],[כמה מחזורים עד עקירה]],"")</f>
        <v/>
      </c>
      <c r="AA330" s="1" t="str">
        <f>IF(AND(טבלה1013[[#This Row],[הווסת פעיל?]]=1,טבלה1013[[#This Row],[וסת קבוע אחרון]]&lt;&gt;W329),טבלה1013[[#This Row],[וסת קבוע אחרון]],"")</f>
        <v/>
      </c>
      <c r="AB330" s="1" t="str">
        <f>IF(AND(טבלה1013[[#This Row],[הווסת פעיל?]]=1,X329=0,טבלה1013[[#This Row],[וסת קבוע אחרון]]=W329),טבלה1013[[#This Row],[וסת קבוע אחרון]],"")</f>
        <v/>
      </c>
      <c r="AC330" s="1" t="str">
        <f>IF(AND(טבלה1013[[#This Row],[הווסת פעיל?]]=1,X329=0,טבלה1013[[#This Row],[וסת קבוע אחרון]]&lt;&gt;W329),1,"")</f>
        <v/>
      </c>
      <c r="AD330" s="1" t="str">
        <f>IF(AND(טבלה1013[[#This Row],[הווסת פעיל?]]&lt;&gt;"",B331=1),טבלה1013[[#This Row],[CycleNumber]],"")</f>
        <v/>
      </c>
      <c r="AE330" s="1" t="str">
        <f>IF(AND(טבלה1013[[#This Row],[הווסת פעיל?]]&lt;&gt;"",X329=""),טבלה1013[[#This Row],[CycleNumber]],"")</f>
        <v/>
      </c>
      <c r="AF330" s="1" t="str">
        <f>IF(B331=1,"",IF(טבלה1013[[#This Row],[הווסת פעיל?]]=1,IF(טבלה1013[[#This Row],[וסת קבוע אחרון]]=F331,1,0),""))</f>
        <v/>
      </c>
      <c r="AG330" s="1" t="str">
        <f>IF(B331=1,"",IF(טבלה1013[[#This Row],[הווסת פעיל?]]=1,IF(OR(טבלה1013[[#This Row],[וסת קבוע אחרון]]=F331,F331=טבלה1013[[#This Row],[LengthofCycle]]),1,0),""))</f>
        <v/>
      </c>
      <c r="AH330" s="1" t="str">
        <f>IF(B331=1,"",IF(טבלה1013[[#This Row],[הווסת פעיל?]]=1,IF(OR(טבלה1013[[#This Row],[וסת קבוע אחרון]]=F331,F331=טבלה1013[[#This Row],[LengthofCycle]],AND(טבלה1013[[#This Row],[LengthofCycle]]&lt;&gt;טבלה1013[[#This Row],[וסת קבוע אחרון]],OR(F331=28,F331=29))),1,0),""))</f>
        <v/>
      </c>
      <c r="AI330" s="1" t="str">
        <f>IF(AND(טבלה1013[[#This Row],[הווסת פעיל?]]=1,B331=1),1,"")</f>
        <v/>
      </c>
      <c r="AJ330" s="4">
        <f>IF(AND(טבלה1013[[#This Row],[הווסת פעיל?]]&lt;&gt;1,B331&lt;&gt;1,B331&lt;&gt;""),IF(טבלה1013[[#This Row],[LengthofCycle]]=F331,1,0),"")</f>
        <v>0</v>
      </c>
      <c r="AK330" s="4">
        <f>IF(AND(טבלה1013[[#This Row],[הווסת פעיל?]]&lt;&gt;1,B331&lt;&gt;1,B331&lt;&gt;""),IF(OR(טבלה1013[[#This Row],[LengthofCycle]]=F331,F331=29),1,0),"")</f>
        <v>0</v>
      </c>
      <c r="AL330" s="4">
        <f>IF(AND(טבלה1013[[#This Row],[הווסת פעיל?]]&lt;&gt;1,B331&lt;&gt;1,B331&lt;&gt;""),IF(OR(טבלה1013[[#This Row],[LengthofCycle]]=F331,F331=29,F331=28),1,0),"")</f>
        <v>0</v>
      </c>
    </row>
    <row r="331" spans="1:38" x14ac:dyDescent="0.25">
      <c r="A331" s="1" t="s">
        <v>86</v>
      </c>
      <c r="B331" s="1">
        <v>10</v>
      </c>
      <c r="C331" s="1">
        <v>0</v>
      </c>
      <c r="D331" s="1">
        <v>1</v>
      </c>
      <c r="E331" s="1">
        <v>0</v>
      </c>
      <c r="F331" s="1">
        <v>27</v>
      </c>
      <c r="G331" s="1">
        <f>טבלה1013[[#This Row],[LengthofCycle]]+1</f>
        <v>28</v>
      </c>
      <c r="H331" s="1" t="str">
        <f>IF(IFERROR(LOOKUP(טבלה1013[[#This Row],[ClientID]],קביעויות[השבוע]),FALSE)=טבלה1013[[#This Row],[ClientID]],1,"")</f>
        <v/>
      </c>
      <c r="I331" s="1" t="str">
        <f>IF(AND(טבלה1013[[#This Row],[CycleNumber]]&gt;1,OR(B332="",טבלה1013[[#This Row],[CycleNumber]]&gt;B330)),IF(OR(AND(טבלה1013[[#This Row],[LengthofCycle]]=28,F330=28),AND(טבלה1013[[#This Row],[LengthofCycle]]=35,F330=35)),1,""),"")</f>
        <v/>
      </c>
      <c r="J331" s="1" t="str">
        <f>IF(AND(טבלה1013[[#This Row],[וסת השבוע]]=1,I330=1,טבלה1013[[#This Row],[CycleNumber]]&gt;B330),1,"")</f>
        <v/>
      </c>
      <c r="K331" s="1" t="str">
        <f>IF(טבלה1013[[#This Row],[CycleNumber]]=1,"",IF(טבלה1013[[#This Row],[וסת השבוע]]=1,0,IF(K330="","",IF(K330=0,IF(טבלה1013[[#This Row],[LengthofCycle]]=28,0,1),IF(K330=1,IF(טבלה1013[[#This Row],[LengthofCycle]]+F330=28*2,0,2),IF(K330=2,IF(טבלה1013[[#This Row],[LengthofCycle]]+F330+F329=28*3,0,3),""))))))</f>
        <v/>
      </c>
      <c r="L331" s="1" t="str">
        <f>IF(טבלה1013[[#This Row],[וסת השבוע]]=1,IF(טבלה1013[[#This Row],[וסת השבוע וההפלגה ביחד]]=1,L330+1,0),IF(AND(טבלה1013[[#This Row],[CycleNumber]]&gt;B330,טבלה1013[[#This Row],[CycleNumber]]&gt;1),IF(טבלה1013[[#This Row],[וסת השבוע פעיל?]]&lt;&gt;"",L330+1,""),""))</f>
        <v/>
      </c>
      <c r="M331" s="1" t="str">
        <f>IF(AND(טבלה1013[[#This Row],[וסת השבוע פעיל?]]&lt;&gt;"",טבלה1013[[#This Row],[CycleNumber]]&lt;B332,B332&lt;&gt;"",טבלה1013[[#This Row],[וסת השבוע פעיל?]]&lt;3),IF(K332=0,IF(AND(טבלה1013[[#This Row],[וסת השבוע פעיל?]]&gt;0,I332=1),0,1),0),"")</f>
        <v/>
      </c>
      <c r="N331" s="1" t="str">
        <f t="shared" si="40"/>
        <v/>
      </c>
      <c r="O331" s="1" t="str">
        <f>IF(AND(טבלה1013[[#This Row],[חיזוי - שבוע]]=1,J332=1),1,"")</f>
        <v/>
      </c>
      <c r="P331" s="1" t="str">
        <f>IF(AND(טבלה1013[[#This Row],[חיזוי טוב עם הפלגה?]]=1,טבלה1013[[#This Row],[וסת קבוע אחרון]]&lt;&gt;28,X330=1),1,"")</f>
        <v/>
      </c>
      <c r="Q331" s="1" t="str">
        <f>IF(AND(טבלה1013[[#This Row],[וסת השבוע פעיל?]]&lt;3,OR(טבלה1013[[#This Row],[CycleNumber]]&gt;B332,B332="")),1,"")</f>
        <v/>
      </c>
      <c r="R331" s="1" t="str">
        <f>IF(טבלה1013[[#This Row],[האישה קבעה וסת שבוע?]]=1,IF(טבלה1013[[#This Row],[וסת השבוע פעיל?]]&lt;3,1,0),"")</f>
        <v/>
      </c>
      <c r="S3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1" s="1">
        <f t="shared" si="41"/>
        <v>0</v>
      </c>
      <c r="U331" s="1">
        <f t="shared" si="42"/>
        <v>0</v>
      </c>
      <c r="V331" s="1">
        <f t="shared" si="43"/>
        <v>0</v>
      </c>
      <c r="W331" s="1" t="str">
        <f>IF(טבלה1013[[#This Row],[3 הפלגות זהות]]="","",IF(טבלה1013[[#This Row],[3 הפלגות זהות]]=1,טבלה1013[[#This Row],[LengthofCycle]],W330))</f>
        <v/>
      </c>
      <c r="Y331" s="1" t="str">
        <f>IF(OR(טבלה1013[[#This Row],[הווסת פעיל?]]=0,טבלה1013[[#This Row],[הווסת פעיל?]]=""),"",SUM(Y330,טבלה1013[[#This Row],[הווסת פעיל?]]))</f>
        <v/>
      </c>
      <c r="Z331" s="1" t="str">
        <f>IF(AND(טבלה1013[[#This Row],[כמה מחזורים עד עקירה]]&lt;&gt;"",Y332=""),טבלה1013[[#This Row],[כמה מחזורים עד עקירה]],"")</f>
        <v/>
      </c>
      <c r="AA331" s="1" t="str">
        <f>IF(AND(טבלה1013[[#This Row],[הווסת פעיל?]]=1,טבלה1013[[#This Row],[וסת קבוע אחרון]]&lt;&gt;W330),טבלה1013[[#This Row],[וסת קבוע אחרון]],"")</f>
        <v/>
      </c>
      <c r="AB331" s="1" t="str">
        <f>IF(AND(טבלה1013[[#This Row],[הווסת פעיל?]]=1,X330=0,טבלה1013[[#This Row],[וסת קבוע אחרון]]=W330),טבלה1013[[#This Row],[וסת קבוע אחרון]],"")</f>
        <v/>
      </c>
      <c r="AC331" s="1" t="str">
        <f>IF(AND(טבלה1013[[#This Row],[הווסת פעיל?]]=1,X330=0,טבלה1013[[#This Row],[וסת קבוע אחרון]]&lt;&gt;W330),1,"")</f>
        <v/>
      </c>
      <c r="AD331" s="1" t="str">
        <f>IF(AND(טבלה1013[[#This Row],[הווסת פעיל?]]&lt;&gt;"",B332=1),טבלה1013[[#This Row],[CycleNumber]],"")</f>
        <v/>
      </c>
      <c r="AE331" s="1" t="str">
        <f>IF(AND(טבלה1013[[#This Row],[הווסת פעיל?]]&lt;&gt;"",X330=""),טבלה1013[[#This Row],[CycleNumber]],"")</f>
        <v/>
      </c>
      <c r="AF331" s="1" t="str">
        <f>IF(B332=1,"",IF(טבלה1013[[#This Row],[הווסת פעיל?]]=1,IF(טבלה1013[[#This Row],[וסת קבוע אחרון]]=F332,1,0),""))</f>
        <v/>
      </c>
      <c r="AG331" s="1" t="str">
        <f>IF(B332=1,"",IF(טבלה1013[[#This Row],[הווסת פעיל?]]=1,IF(OR(טבלה1013[[#This Row],[וסת קבוע אחרון]]=F332,F332=טבלה1013[[#This Row],[LengthofCycle]]),1,0),""))</f>
        <v/>
      </c>
      <c r="AH331" s="1" t="str">
        <f>IF(B332=1,"",IF(טבלה1013[[#This Row],[הווסת פעיל?]]=1,IF(OR(טבלה1013[[#This Row],[וסת קבוע אחרון]]=F332,F332=טבלה1013[[#This Row],[LengthofCycle]],AND(טבלה1013[[#This Row],[LengthofCycle]]&lt;&gt;טבלה1013[[#This Row],[וסת קבוע אחרון]],OR(F332=28,F332=29))),1,0),""))</f>
        <v/>
      </c>
      <c r="AI331" s="1" t="str">
        <f>IF(AND(טבלה1013[[#This Row],[הווסת פעיל?]]=1,B332=1),1,"")</f>
        <v/>
      </c>
      <c r="AJ331" s="4">
        <f>IF(AND(טבלה1013[[#This Row],[הווסת פעיל?]]&lt;&gt;1,B332&lt;&gt;1,B332&lt;&gt;""),IF(טבלה1013[[#This Row],[LengthofCycle]]=F332,1,0),"")</f>
        <v>0</v>
      </c>
      <c r="AK331" s="4">
        <f>IF(AND(טבלה1013[[#This Row],[הווסת פעיל?]]&lt;&gt;1,B332&lt;&gt;1,B332&lt;&gt;""),IF(OR(טבלה1013[[#This Row],[LengthofCycle]]=F332,F332=29),1,0),"")</f>
        <v>0</v>
      </c>
      <c r="AL331" s="4">
        <f>IF(AND(טבלה1013[[#This Row],[הווסת פעיל?]]&lt;&gt;1,B332&lt;&gt;1,B332&lt;&gt;""),IF(OR(טבלה1013[[#This Row],[LengthofCycle]]=F332,F332=29,F332=28),1,0),"")</f>
        <v>1</v>
      </c>
    </row>
    <row r="332" spans="1:38" x14ac:dyDescent="0.25">
      <c r="A332" s="1" t="s">
        <v>86</v>
      </c>
      <c r="B332" s="1">
        <v>11</v>
      </c>
      <c r="C332" s="1">
        <v>0</v>
      </c>
      <c r="D332" s="1">
        <v>1</v>
      </c>
      <c r="E332" s="1">
        <v>0</v>
      </c>
      <c r="F332" s="1">
        <v>28</v>
      </c>
      <c r="G332" s="1">
        <f>טבלה1013[[#This Row],[LengthofCycle]]+1</f>
        <v>29</v>
      </c>
      <c r="H332" s="1" t="str">
        <f>IF(IFERROR(LOOKUP(טבלה1013[[#This Row],[ClientID]],קביעויות[השבוע]),FALSE)=טבלה1013[[#This Row],[ClientID]],1,"")</f>
        <v/>
      </c>
      <c r="I332" s="1" t="str">
        <f>IF(AND(טבלה1013[[#This Row],[CycleNumber]]&gt;1,OR(B333="",טבלה1013[[#This Row],[CycleNumber]]&gt;B331)),IF(OR(AND(טבלה1013[[#This Row],[LengthofCycle]]=28,F331=28),AND(טבלה1013[[#This Row],[LengthofCycle]]=35,F331=35)),1,""),"")</f>
        <v/>
      </c>
      <c r="J332" s="1" t="str">
        <f>IF(AND(טבלה1013[[#This Row],[וסת השבוע]]=1,I331=1,טבלה1013[[#This Row],[CycleNumber]]&gt;B331),1,"")</f>
        <v/>
      </c>
      <c r="K332" s="1" t="str">
        <f>IF(טבלה1013[[#This Row],[CycleNumber]]=1,"",IF(טבלה1013[[#This Row],[וסת השבוע]]=1,0,IF(K331="","",IF(K331=0,IF(טבלה1013[[#This Row],[LengthofCycle]]=28,0,1),IF(K331=1,IF(טבלה1013[[#This Row],[LengthofCycle]]+F331=28*2,0,2),IF(K331=2,IF(טבלה1013[[#This Row],[LengthofCycle]]+F331+F330=28*3,0,3),""))))))</f>
        <v/>
      </c>
      <c r="L332" s="1" t="str">
        <f>IF(טבלה1013[[#This Row],[וסת השבוע]]=1,IF(טבלה1013[[#This Row],[וסת השבוע וההפלגה ביחד]]=1,L331+1,0),IF(AND(טבלה1013[[#This Row],[CycleNumber]]&gt;B331,טבלה1013[[#This Row],[CycleNumber]]&gt;1),IF(טבלה1013[[#This Row],[וסת השבוע פעיל?]]&lt;&gt;"",L331+1,""),""))</f>
        <v/>
      </c>
      <c r="M332" s="1" t="str">
        <f>IF(AND(טבלה1013[[#This Row],[וסת השבוע פעיל?]]&lt;&gt;"",טבלה1013[[#This Row],[CycleNumber]]&lt;B333,B333&lt;&gt;"",טבלה1013[[#This Row],[וסת השבוע פעיל?]]&lt;3),IF(K333=0,IF(AND(טבלה1013[[#This Row],[וסת השבוע פעיל?]]&gt;0,I333=1),0,1),0),"")</f>
        <v/>
      </c>
      <c r="N332" s="1" t="str">
        <f t="shared" si="40"/>
        <v/>
      </c>
      <c r="O332" s="1" t="str">
        <f>IF(AND(טבלה1013[[#This Row],[חיזוי - שבוע]]=1,J333=1),1,"")</f>
        <v/>
      </c>
      <c r="P332" s="1" t="str">
        <f>IF(AND(טבלה1013[[#This Row],[חיזוי טוב עם הפלגה?]]=1,טבלה1013[[#This Row],[וסת קבוע אחרון]]&lt;&gt;28,X331=1),1,"")</f>
        <v/>
      </c>
      <c r="Q332" s="1" t="str">
        <f>IF(AND(טבלה1013[[#This Row],[וסת השבוע פעיל?]]&lt;3,OR(טבלה1013[[#This Row],[CycleNumber]]&gt;B333,B333="")),1,"")</f>
        <v/>
      </c>
      <c r="R332" s="1" t="str">
        <f>IF(טבלה1013[[#This Row],[האישה קבעה וסת שבוע?]]=1,IF(טבלה1013[[#This Row],[וסת השבוע פעיל?]]&lt;3,1,0),"")</f>
        <v/>
      </c>
      <c r="S3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2" s="1">
        <f t="shared" si="41"/>
        <v>0</v>
      </c>
      <c r="U332" s="1">
        <f t="shared" si="42"/>
        <v>0</v>
      </c>
      <c r="V332" s="1">
        <f t="shared" si="43"/>
        <v>0</v>
      </c>
      <c r="W332" s="1" t="str">
        <f>IF(טבלה1013[[#This Row],[3 הפלגות זהות]]="","",IF(טבלה1013[[#This Row],[3 הפלגות זהות]]=1,טבלה1013[[#This Row],[LengthofCycle]],W331))</f>
        <v/>
      </c>
      <c r="Y332" s="1" t="str">
        <f>IF(OR(טבלה1013[[#This Row],[הווסת פעיל?]]=0,טבלה1013[[#This Row],[הווסת פעיל?]]=""),"",SUM(Y331,טבלה1013[[#This Row],[הווסת פעיל?]]))</f>
        <v/>
      </c>
      <c r="Z332" s="1" t="str">
        <f>IF(AND(טבלה1013[[#This Row],[כמה מחזורים עד עקירה]]&lt;&gt;"",Y333=""),טבלה1013[[#This Row],[כמה מחזורים עד עקירה]],"")</f>
        <v/>
      </c>
      <c r="AA332" s="1" t="str">
        <f>IF(AND(טבלה1013[[#This Row],[הווסת פעיל?]]=1,טבלה1013[[#This Row],[וסת קבוע אחרון]]&lt;&gt;W331),טבלה1013[[#This Row],[וסת קבוע אחרון]],"")</f>
        <v/>
      </c>
      <c r="AB332" s="1" t="str">
        <f>IF(AND(טבלה1013[[#This Row],[הווסת פעיל?]]=1,X331=0,טבלה1013[[#This Row],[וסת קבוע אחרון]]=W331),טבלה1013[[#This Row],[וסת קבוע אחרון]],"")</f>
        <v/>
      </c>
      <c r="AC332" s="1" t="str">
        <f>IF(AND(טבלה1013[[#This Row],[הווסת פעיל?]]=1,X331=0,טבלה1013[[#This Row],[וסת קבוע אחרון]]&lt;&gt;W331),1,"")</f>
        <v/>
      </c>
      <c r="AD332" s="1" t="str">
        <f>IF(AND(טבלה1013[[#This Row],[הווסת פעיל?]]&lt;&gt;"",B333=1),טבלה1013[[#This Row],[CycleNumber]],"")</f>
        <v/>
      </c>
      <c r="AE332" s="1" t="str">
        <f>IF(AND(טבלה1013[[#This Row],[הווסת פעיל?]]&lt;&gt;"",X331=""),טבלה1013[[#This Row],[CycleNumber]],"")</f>
        <v/>
      </c>
      <c r="AF332" s="1" t="str">
        <f>IF(B333=1,"",IF(טבלה1013[[#This Row],[הווסת פעיל?]]=1,IF(טבלה1013[[#This Row],[וסת קבוע אחרון]]=F333,1,0),""))</f>
        <v/>
      </c>
      <c r="AG332" s="1" t="str">
        <f>IF(B333=1,"",IF(טבלה1013[[#This Row],[הווסת פעיל?]]=1,IF(OR(טבלה1013[[#This Row],[וסת קבוע אחרון]]=F333,F333=טבלה1013[[#This Row],[LengthofCycle]]),1,0),""))</f>
        <v/>
      </c>
      <c r="AH332" s="1" t="str">
        <f>IF(B333=1,"",IF(טבלה1013[[#This Row],[הווסת פעיל?]]=1,IF(OR(טבלה1013[[#This Row],[וסת קבוע אחרון]]=F333,F333=טבלה1013[[#This Row],[LengthofCycle]],AND(טבלה1013[[#This Row],[LengthofCycle]]&lt;&gt;טבלה1013[[#This Row],[וסת קבוע אחרון]],OR(F333=28,F333=29))),1,0),""))</f>
        <v/>
      </c>
      <c r="AI332" s="1" t="str">
        <f>IF(AND(טבלה1013[[#This Row],[הווסת פעיל?]]=1,B333=1),1,"")</f>
        <v/>
      </c>
      <c r="AJ332" s="4">
        <f>IF(AND(טבלה1013[[#This Row],[הווסת פעיל?]]&lt;&gt;1,B333&lt;&gt;1,B333&lt;&gt;""),IF(טבלה1013[[#This Row],[LengthofCycle]]=F333,1,0),"")</f>
        <v>0</v>
      </c>
      <c r="AK332" s="4">
        <f>IF(AND(טבלה1013[[#This Row],[הווסת פעיל?]]&lt;&gt;1,B333&lt;&gt;1,B333&lt;&gt;""),IF(OR(טבלה1013[[#This Row],[LengthofCycle]]=F333,F333=29),1,0),"")</f>
        <v>0</v>
      </c>
      <c r="AL332" s="4">
        <f>IF(AND(טבלה1013[[#This Row],[הווסת פעיל?]]&lt;&gt;1,B333&lt;&gt;1,B333&lt;&gt;""),IF(OR(טבלה1013[[#This Row],[LengthofCycle]]=F333,F333=29,F333=28),1,0),"")</f>
        <v>0</v>
      </c>
    </row>
    <row r="333" spans="1:38" x14ac:dyDescent="0.25">
      <c r="A333" s="1" t="s">
        <v>86</v>
      </c>
      <c r="B333" s="1">
        <v>12</v>
      </c>
      <c r="C333" s="1">
        <v>0</v>
      </c>
      <c r="D333" s="1">
        <v>1</v>
      </c>
      <c r="E333" s="1">
        <v>0</v>
      </c>
      <c r="F333" s="1">
        <v>27</v>
      </c>
      <c r="G333" s="1">
        <f>טבלה1013[[#This Row],[LengthofCycle]]+1</f>
        <v>28</v>
      </c>
      <c r="H333" s="1" t="str">
        <f>IF(IFERROR(LOOKUP(טבלה1013[[#This Row],[ClientID]],קביעויות[השבוע]),FALSE)=טבלה1013[[#This Row],[ClientID]],1,"")</f>
        <v/>
      </c>
      <c r="I333" s="1" t="str">
        <f>IF(AND(טבלה1013[[#This Row],[CycleNumber]]&gt;1,OR(B334="",טבלה1013[[#This Row],[CycleNumber]]&gt;B332)),IF(OR(AND(טבלה1013[[#This Row],[LengthofCycle]]=28,F332=28),AND(טבלה1013[[#This Row],[LengthofCycle]]=35,F332=35)),1,""),"")</f>
        <v/>
      </c>
      <c r="J333" s="1" t="str">
        <f>IF(AND(טבלה1013[[#This Row],[וסת השבוע]]=1,I332=1,טבלה1013[[#This Row],[CycleNumber]]&gt;B332),1,"")</f>
        <v/>
      </c>
      <c r="K333" s="1" t="str">
        <f>IF(טבלה1013[[#This Row],[CycleNumber]]=1,"",IF(טבלה1013[[#This Row],[וסת השבוע]]=1,0,IF(K332="","",IF(K332=0,IF(טבלה1013[[#This Row],[LengthofCycle]]=28,0,1),IF(K332=1,IF(טבלה1013[[#This Row],[LengthofCycle]]+F332=28*2,0,2),IF(K332=2,IF(טבלה1013[[#This Row],[LengthofCycle]]+F332+F331=28*3,0,3),""))))))</f>
        <v/>
      </c>
      <c r="L333" s="1" t="str">
        <f>IF(טבלה1013[[#This Row],[וסת השבוע]]=1,IF(טבלה1013[[#This Row],[וסת השבוע וההפלגה ביחד]]=1,L332+1,0),IF(AND(טבלה1013[[#This Row],[CycleNumber]]&gt;B332,טבלה1013[[#This Row],[CycleNumber]]&gt;1),IF(טבלה1013[[#This Row],[וסת השבוע פעיל?]]&lt;&gt;"",L332+1,""),""))</f>
        <v/>
      </c>
      <c r="M333" s="1" t="str">
        <f>IF(AND(טבלה1013[[#This Row],[וסת השבוע פעיל?]]&lt;&gt;"",טבלה1013[[#This Row],[CycleNumber]]&lt;B334,B334&lt;&gt;"",טבלה1013[[#This Row],[וסת השבוע פעיל?]]&lt;3),IF(K334=0,IF(AND(טבלה1013[[#This Row],[וסת השבוע פעיל?]]&gt;0,I334=1),0,1),0),"")</f>
        <v/>
      </c>
      <c r="N333" s="1" t="str">
        <f t="shared" ref="N333:N396" si="44">IF(M332&lt;&gt;"",IF(K332=0,28+1,IF(K332=1,2*28-F332+1,IF(K332=2,3*28-F332-F331+1,""))),"")</f>
        <v/>
      </c>
      <c r="O333" s="1" t="str">
        <f>IF(AND(טבלה1013[[#This Row],[חיזוי - שבוע]]=1,J334=1),1,"")</f>
        <v/>
      </c>
      <c r="P333" s="1" t="str">
        <f>IF(AND(טבלה1013[[#This Row],[חיזוי טוב עם הפלגה?]]=1,טבלה1013[[#This Row],[וסת קבוע אחרון]]&lt;&gt;28,X332=1),1,"")</f>
        <v/>
      </c>
      <c r="Q333" s="1" t="str">
        <f>IF(AND(טבלה1013[[#This Row],[וסת השבוע פעיל?]]&lt;3,OR(טבלה1013[[#This Row],[CycleNumber]]&gt;B334,B334="")),1,"")</f>
        <v/>
      </c>
      <c r="R333" s="1" t="str">
        <f>IF(טבלה1013[[#This Row],[האישה קבעה וסת שבוע?]]=1,IF(טבלה1013[[#This Row],[וסת השבוע פעיל?]]&lt;3,1,0),"")</f>
        <v/>
      </c>
      <c r="S3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3" s="1">
        <f t="shared" si="41"/>
        <v>0</v>
      </c>
      <c r="U333" s="1">
        <f t="shared" si="42"/>
        <v>0</v>
      </c>
      <c r="V333" s="1">
        <f t="shared" si="43"/>
        <v>0</v>
      </c>
      <c r="W333" s="1" t="str">
        <f>IF(טבלה1013[[#This Row],[3 הפלגות זהות]]="","",IF(טבלה1013[[#This Row],[3 הפלגות זהות]]=1,טבלה1013[[#This Row],[LengthofCycle]],W332))</f>
        <v/>
      </c>
      <c r="Y333" s="1" t="str">
        <f>IF(OR(טבלה1013[[#This Row],[הווסת פעיל?]]=0,טבלה1013[[#This Row],[הווסת פעיל?]]=""),"",SUM(Y332,טבלה1013[[#This Row],[הווסת פעיל?]]))</f>
        <v/>
      </c>
      <c r="Z333" s="1" t="str">
        <f>IF(AND(טבלה1013[[#This Row],[כמה מחזורים עד עקירה]]&lt;&gt;"",Y334=""),טבלה1013[[#This Row],[כמה מחזורים עד עקירה]],"")</f>
        <v/>
      </c>
      <c r="AA333" s="1" t="str">
        <f>IF(AND(טבלה1013[[#This Row],[הווסת פעיל?]]=1,טבלה1013[[#This Row],[וסת קבוע אחרון]]&lt;&gt;W332),טבלה1013[[#This Row],[וסת קבוע אחרון]],"")</f>
        <v/>
      </c>
      <c r="AB333" s="1" t="str">
        <f>IF(AND(טבלה1013[[#This Row],[הווסת פעיל?]]=1,X332=0,טבלה1013[[#This Row],[וסת קבוע אחרון]]=W332),טבלה1013[[#This Row],[וסת קבוע אחרון]],"")</f>
        <v/>
      </c>
      <c r="AC333" s="1" t="str">
        <f>IF(AND(טבלה1013[[#This Row],[הווסת פעיל?]]=1,X332=0,טבלה1013[[#This Row],[וסת קבוע אחרון]]&lt;&gt;W332),1,"")</f>
        <v/>
      </c>
      <c r="AD333" s="1" t="str">
        <f>IF(AND(טבלה1013[[#This Row],[הווסת פעיל?]]&lt;&gt;"",B334=1),טבלה1013[[#This Row],[CycleNumber]],"")</f>
        <v/>
      </c>
      <c r="AE333" s="1" t="str">
        <f>IF(AND(טבלה1013[[#This Row],[הווסת פעיל?]]&lt;&gt;"",X332=""),טבלה1013[[#This Row],[CycleNumber]],"")</f>
        <v/>
      </c>
      <c r="AF333" s="1" t="str">
        <f>IF(B334=1,"",IF(טבלה1013[[#This Row],[הווסת פעיל?]]=1,IF(טבלה1013[[#This Row],[וסת קבוע אחרון]]=F334,1,0),""))</f>
        <v/>
      </c>
      <c r="AG333" s="1" t="str">
        <f>IF(B334=1,"",IF(טבלה1013[[#This Row],[הווסת פעיל?]]=1,IF(OR(טבלה1013[[#This Row],[וסת קבוע אחרון]]=F334,F334=טבלה1013[[#This Row],[LengthofCycle]]),1,0),""))</f>
        <v/>
      </c>
      <c r="AH333" s="1" t="str">
        <f>IF(B334=1,"",IF(טבלה1013[[#This Row],[הווסת פעיל?]]=1,IF(OR(טבלה1013[[#This Row],[וסת קבוע אחרון]]=F334,F334=טבלה1013[[#This Row],[LengthofCycle]],AND(טבלה1013[[#This Row],[LengthofCycle]]&lt;&gt;טבלה1013[[#This Row],[וסת קבוע אחרון]],OR(F334=28,F334=29))),1,0),""))</f>
        <v/>
      </c>
      <c r="AI333" s="1" t="str">
        <f>IF(AND(טבלה1013[[#This Row],[הווסת פעיל?]]=1,B334=1),1,"")</f>
        <v/>
      </c>
      <c r="AJ333" s="4" t="str">
        <f>IF(AND(טבלה1013[[#This Row],[הווסת פעיל?]]&lt;&gt;1,B334&lt;&gt;1,B334&lt;&gt;""),IF(טבלה1013[[#This Row],[LengthofCycle]]=F334,1,0),"")</f>
        <v/>
      </c>
      <c r="AK333" s="4" t="str">
        <f>IF(AND(טבלה1013[[#This Row],[הווסת פעיל?]]&lt;&gt;1,B334&lt;&gt;1,B334&lt;&gt;""),IF(OR(טבלה1013[[#This Row],[LengthofCycle]]=F334,F334=29),1,0),"")</f>
        <v/>
      </c>
      <c r="AL333" s="4" t="str">
        <f>IF(AND(טבלה1013[[#This Row],[הווסת פעיל?]]&lt;&gt;1,B334&lt;&gt;1,B334&lt;&gt;""),IF(OR(טבלה1013[[#This Row],[LengthofCycle]]=F334,F334=29,F334=28),1,0),"")</f>
        <v/>
      </c>
    </row>
    <row r="334" spans="1:38" x14ac:dyDescent="0.25">
      <c r="A334" s="1" t="s">
        <v>87</v>
      </c>
      <c r="B334" s="1">
        <v>1</v>
      </c>
      <c r="C334" s="1">
        <v>1</v>
      </c>
      <c r="D334" s="1">
        <v>1</v>
      </c>
      <c r="E334" s="1">
        <v>0</v>
      </c>
      <c r="F334" s="1">
        <v>26</v>
      </c>
      <c r="G334" s="1">
        <f>טבלה1013[[#This Row],[LengthofCycle]]+1</f>
        <v>27</v>
      </c>
      <c r="H334" s="1" t="str">
        <f>IF(IFERROR(LOOKUP(טבלה1013[[#This Row],[ClientID]],קביעויות[השבוע]),FALSE)=טבלה1013[[#This Row],[ClientID]],1,"")</f>
        <v/>
      </c>
      <c r="I334" s="1" t="str">
        <f>IF(AND(טבלה1013[[#This Row],[CycleNumber]]&gt;1,OR(B335="",טבלה1013[[#This Row],[CycleNumber]]&gt;B333)),IF(OR(AND(טבלה1013[[#This Row],[LengthofCycle]]=28,F333=28),AND(טבלה1013[[#This Row],[LengthofCycle]]=35,F333=35)),1,""),"")</f>
        <v/>
      </c>
      <c r="J334" s="1" t="str">
        <f>IF(AND(טבלה1013[[#This Row],[וסת השבוע]]=1,I333=1,טבלה1013[[#This Row],[CycleNumber]]&gt;B333),1,"")</f>
        <v/>
      </c>
      <c r="K334" s="1" t="str">
        <f>IF(טבלה1013[[#This Row],[CycleNumber]]=1,"",IF(טבלה1013[[#This Row],[וסת השבוע]]=1,0,IF(K333="","",IF(K333=0,IF(טבלה1013[[#This Row],[LengthofCycle]]=28,0,1),IF(K333=1,IF(טבלה1013[[#This Row],[LengthofCycle]]+F333=28*2,0,2),IF(K333=2,IF(טבלה1013[[#This Row],[LengthofCycle]]+F333+F332=28*3,0,3),""))))))</f>
        <v/>
      </c>
      <c r="L334" s="1" t="str">
        <f>IF(טבלה1013[[#This Row],[וסת השבוע]]=1,IF(טבלה1013[[#This Row],[וסת השבוע וההפלגה ביחד]]=1,L333+1,0),IF(AND(טבלה1013[[#This Row],[CycleNumber]]&gt;B333,טבלה1013[[#This Row],[CycleNumber]]&gt;1),IF(טבלה1013[[#This Row],[וסת השבוע פעיל?]]&lt;&gt;"",L333+1,""),""))</f>
        <v/>
      </c>
      <c r="M334" s="1" t="str">
        <f>IF(AND(טבלה1013[[#This Row],[וסת השבוע פעיל?]]&lt;&gt;"",טבלה1013[[#This Row],[CycleNumber]]&lt;B335,B335&lt;&gt;"",טבלה1013[[#This Row],[וסת השבוע פעיל?]]&lt;3),IF(K335=0,IF(AND(טבלה1013[[#This Row],[וסת השבוע פעיל?]]&gt;0,I335=1),0,1),0),"")</f>
        <v/>
      </c>
      <c r="N334" s="1" t="str">
        <f t="shared" si="44"/>
        <v/>
      </c>
      <c r="O334" s="1" t="str">
        <f>IF(AND(טבלה1013[[#This Row],[חיזוי - שבוע]]=1,J335=1),1,"")</f>
        <v/>
      </c>
      <c r="P334" s="1" t="str">
        <f>IF(AND(טבלה1013[[#This Row],[חיזוי טוב עם הפלגה?]]=1,טבלה1013[[#This Row],[וסת קבוע אחרון]]&lt;&gt;28,X333=1),1,"")</f>
        <v/>
      </c>
      <c r="Q334" s="1" t="str">
        <f>IF(AND(טבלה1013[[#This Row],[וסת השבוע פעיל?]]&lt;3,OR(טבלה1013[[#This Row],[CycleNumber]]&gt;B335,B335="")),1,"")</f>
        <v/>
      </c>
      <c r="R334" s="1" t="str">
        <f>IF(טבלה1013[[#This Row],[האישה קבעה וסת שבוע?]]=1,IF(טבלה1013[[#This Row],[וסת השבוע פעיל?]]&lt;3,1,0),"")</f>
        <v/>
      </c>
      <c r="S3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4" s="1" t="str">
        <f t="shared" si="41"/>
        <v/>
      </c>
      <c r="U334" s="1" t="str">
        <f t="shared" si="42"/>
        <v/>
      </c>
      <c r="V334" s="1" t="str">
        <f t="shared" si="43"/>
        <v/>
      </c>
      <c r="W334" s="1" t="str">
        <f>IF(טבלה1013[[#This Row],[3 הפלגות זהות]]="","",IF(טבלה1013[[#This Row],[3 הפלגות זהות]]=1,טבלה1013[[#This Row],[LengthofCycle]],W333))</f>
        <v/>
      </c>
      <c r="X334" s="1" t="str">
        <f>IF(טבלה1013[[#This Row],[וסת קבוע אחרון]]="","",IF(OR(טבלה1013[[#This Row],[LengthofCycle]]=טבלה1013[[#This Row],[וסת קבוע אחרון]],F333=טבלה1013[[#This Row],[וסת קבוע אחרון]],F332=טבלה1013[[#This Row],[וסת קבוע אחרון]]),1,0))</f>
        <v/>
      </c>
      <c r="Y334" s="1" t="str">
        <f>IF(OR(טבלה1013[[#This Row],[הווסת פעיל?]]=0,טבלה1013[[#This Row],[הווסת פעיל?]]=""),"",SUM(Y333,טבלה1013[[#This Row],[הווסת פעיל?]]))</f>
        <v/>
      </c>
      <c r="Z334" s="1" t="str">
        <f>IF(AND(טבלה1013[[#This Row],[כמה מחזורים עד עקירה]]&lt;&gt;"",Y335=""),טבלה1013[[#This Row],[כמה מחזורים עד עקירה]],"")</f>
        <v/>
      </c>
      <c r="AA334" s="1" t="str">
        <f>IF(AND(טבלה1013[[#This Row],[הווסת פעיל?]]=1,טבלה1013[[#This Row],[וסת קבוע אחרון]]&lt;&gt;W333),טבלה1013[[#This Row],[וסת קבוע אחרון]],"")</f>
        <v/>
      </c>
      <c r="AB334" s="1" t="str">
        <f>IF(AND(טבלה1013[[#This Row],[הווסת פעיל?]]=1,X333=0,טבלה1013[[#This Row],[וסת קבוע אחרון]]=W333),טבלה1013[[#This Row],[וסת קבוע אחרון]],"")</f>
        <v/>
      </c>
      <c r="AC334" s="1" t="str">
        <f>IF(AND(טבלה1013[[#This Row],[הווסת פעיל?]]=1,X333=0,טבלה1013[[#This Row],[וסת קבוע אחרון]]&lt;&gt;W333),1,"")</f>
        <v/>
      </c>
      <c r="AD334" s="1" t="str">
        <f>IF(AND(טבלה1013[[#This Row],[הווסת פעיל?]]&lt;&gt;"",B335=1),טבלה1013[[#This Row],[CycleNumber]],"")</f>
        <v/>
      </c>
      <c r="AE334" s="1" t="str">
        <f>IF(AND(טבלה1013[[#This Row],[הווסת פעיל?]]&lt;&gt;"",X333=""),טבלה1013[[#This Row],[CycleNumber]],"")</f>
        <v/>
      </c>
      <c r="AF334" s="1" t="str">
        <f>IF(B335=1,"",IF(טבלה1013[[#This Row],[הווסת פעיל?]]=1,IF(טבלה1013[[#This Row],[וסת קבוע אחרון]]=F335,1,0),""))</f>
        <v/>
      </c>
      <c r="AG334" s="1" t="str">
        <f>IF(B335=1,"",IF(טבלה1013[[#This Row],[הווסת פעיל?]]=1,IF(OR(טבלה1013[[#This Row],[וסת קבוע אחרון]]=F335,F335=טבלה1013[[#This Row],[LengthofCycle]]),1,0),""))</f>
        <v/>
      </c>
      <c r="AH334" s="1" t="str">
        <f>IF(B335=1,"",IF(טבלה1013[[#This Row],[הווסת פעיל?]]=1,IF(OR(טבלה1013[[#This Row],[וסת קבוע אחרון]]=F335,F335=טבלה1013[[#This Row],[LengthofCycle]],AND(טבלה1013[[#This Row],[LengthofCycle]]&lt;&gt;טבלה1013[[#This Row],[וסת קבוע אחרון]],OR(F335=28,F335=29))),1,0),""))</f>
        <v/>
      </c>
      <c r="AI334" s="1" t="str">
        <f>IF(AND(טבלה1013[[#This Row],[הווסת פעיל?]]=1,B335=1),1,"")</f>
        <v/>
      </c>
      <c r="AJ334" s="4">
        <f>IF(AND(טבלה1013[[#This Row],[הווסת פעיל?]]&lt;&gt;1,B335&lt;&gt;1,B335&lt;&gt;""),IF(טבלה1013[[#This Row],[LengthofCycle]]=F335,1,0),"")</f>
        <v>0</v>
      </c>
      <c r="AK334" s="4">
        <f>IF(AND(טבלה1013[[#This Row],[הווסת פעיל?]]&lt;&gt;1,B335&lt;&gt;1,B335&lt;&gt;""),IF(OR(טבלה1013[[#This Row],[LengthofCycle]]=F335,F335=29),1,0),"")</f>
        <v>0</v>
      </c>
      <c r="AL334" s="4">
        <f>IF(AND(טבלה1013[[#This Row],[הווסת פעיל?]]&lt;&gt;1,B335&lt;&gt;1,B335&lt;&gt;""),IF(OR(טבלה1013[[#This Row],[LengthofCycle]]=F335,F335=29,F335=28),1,0),"")</f>
        <v>1</v>
      </c>
    </row>
    <row r="335" spans="1:38" x14ac:dyDescent="0.25">
      <c r="A335" s="1" t="s">
        <v>87</v>
      </c>
      <c r="B335" s="1">
        <v>2</v>
      </c>
      <c r="C335" s="1">
        <v>1</v>
      </c>
      <c r="D335" s="1">
        <v>1</v>
      </c>
      <c r="E335" s="1">
        <v>0</v>
      </c>
      <c r="F335" s="1">
        <v>28</v>
      </c>
      <c r="G335" s="1">
        <f>טבלה1013[[#This Row],[LengthofCycle]]+1</f>
        <v>29</v>
      </c>
      <c r="H335" s="1" t="str">
        <f>IF(IFERROR(LOOKUP(טבלה1013[[#This Row],[ClientID]],קביעויות[השבוע]),FALSE)=טבלה1013[[#This Row],[ClientID]],1,"")</f>
        <v/>
      </c>
      <c r="I335" s="1" t="str">
        <f>IF(AND(טבלה1013[[#This Row],[CycleNumber]]&gt;1,OR(B336="",טבלה1013[[#This Row],[CycleNumber]]&gt;B334)),IF(OR(AND(טבלה1013[[#This Row],[LengthofCycle]]=28,F334=28),AND(טבלה1013[[#This Row],[LengthofCycle]]=35,F334=35)),1,""),"")</f>
        <v/>
      </c>
      <c r="J335" s="1" t="str">
        <f>IF(AND(טבלה1013[[#This Row],[וסת השבוע]]=1,I334=1,טבלה1013[[#This Row],[CycleNumber]]&gt;B334),1,"")</f>
        <v/>
      </c>
      <c r="K335" s="1" t="str">
        <f>IF(טבלה1013[[#This Row],[CycleNumber]]=1,"",IF(טבלה1013[[#This Row],[וסת השבוע]]=1,0,IF(K334="","",IF(K334=0,IF(טבלה1013[[#This Row],[LengthofCycle]]=28,0,1),IF(K334=1,IF(טבלה1013[[#This Row],[LengthofCycle]]+F334=28*2,0,2),IF(K334=2,IF(טבלה1013[[#This Row],[LengthofCycle]]+F334+F333=28*3,0,3),""))))))</f>
        <v/>
      </c>
      <c r="L335" s="1" t="str">
        <f>IF(טבלה1013[[#This Row],[וסת השבוע]]=1,IF(טבלה1013[[#This Row],[וסת השבוע וההפלגה ביחד]]=1,L334+1,0),IF(AND(טבלה1013[[#This Row],[CycleNumber]]&gt;B334,טבלה1013[[#This Row],[CycleNumber]]&gt;1),IF(טבלה1013[[#This Row],[וסת השבוע פעיל?]]&lt;&gt;"",L334+1,""),""))</f>
        <v/>
      </c>
      <c r="M335" s="1" t="str">
        <f>IF(AND(טבלה1013[[#This Row],[וסת השבוע פעיל?]]&lt;&gt;"",טבלה1013[[#This Row],[CycleNumber]]&lt;B336,B336&lt;&gt;"",טבלה1013[[#This Row],[וסת השבוע פעיל?]]&lt;3),IF(K336=0,IF(AND(טבלה1013[[#This Row],[וסת השבוע פעיל?]]&gt;0,I336=1),0,1),0),"")</f>
        <v/>
      </c>
      <c r="N335" s="1" t="str">
        <f t="shared" si="44"/>
        <v/>
      </c>
      <c r="O335" s="1" t="str">
        <f>IF(AND(טבלה1013[[#This Row],[חיזוי - שבוע]]=1,J336=1),1,"")</f>
        <v/>
      </c>
      <c r="P335" s="1" t="str">
        <f>IF(AND(טבלה1013[[#This Row],[חיזוי טוב עם הפלגה?]]=1,טבלה1013[[#This Row],[וסת קבוע אחרון]]&lt;&gt;28,X334=1),1,"")</f>
        <v/>
      </c>
      <c r="Q335" s="1" t="str">
        <f>IF(AND(טבלה1013[[#This Row],[וסת השבוע פעיל?]]&lt;3,OR(טבלה1013[[#This Row],[CycleNumber]]&gt;B336,B336="")),1,"")</f>
        <v/>
      </c>
      <c r="R335" s="1" t="str">
        <f>IF(טבלה1013[[#This Row],[האישה קבעה וסת שבוע?]]=1,IF(טבלה1013[[#This Row],[וסת השבוע פעיל?]]&lt;3,1,0),"")</f>
        <v/>
      </c>
      <c r="S3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5" s="1" t="str">
        <f t="shared" si="41"/>
        <v/>
      </c>
      <c r="U335" s="1" t="str">
        <f t="shared" si="42"/>
        <v/>
      </c>
      <c r="V335" s="1" t="str">
        <f t="shared" si="43"/>
        <v/>
      </c>
      <c r="W335" s="1" t="str">
        <f>IF(טבלה1013[[#This Row],[3 הפלגות זהות]]="","",IF(טבלה1013[[#This Row],[3 הפלגות זהות]]=1,טבלה1013[[#This Row],[LengthofCycle]],W334))</f>
        <v/>
      </c>
      <c r="X335" s="1" t="str">
        <f>IF(טבלה1013[[#This Row],[וסת קבוע אחרון]]="","",IF(OR(טבלה1013[[#This Row],[LengthofCycle]]=טבלה1013[[#This Row],[וסת קבוע אחרון]],F334=טבלה1013[[#This Row],[וסת קבוע אחרון]],F333=טבלה1013[[#This Row],[וסת קבוע אחרון]]),1,0))</f>
        <v/>
      </c>
      <c r="Y335" s="1" t="str">
        <f>IF(OR(טבלה1013[[#This Row],[הווסת פעיל?]]=0,טבלה1013[[#This Row],[הווסת פעיל?]]=""),"",SUM(Y334,טבלה1013[[#This Row],[הווסת פעיל?]]))</f>
        <v/>
      </c>
      <c r="Z335" s="1" t="str">
        <f>IF(AND(טבלה1013[[#This Row],[כמה מחזורים עד עקירה]]&lt;&gt;"",Y336=""),טבלה1013[[#This Row],[כמה מחזורים עד עקירה]],"")</f>
        <v/>
      </c>
      <c r="AA335" s="1" t="str">
        <f>IF(AND(טבלה1013[[#This Row],[הווסת פעיל?]]=1,טבלה1013[[#This Row],[וסת קבוע אחרון]]&lt;&gt;W334),טבלה1013[[#This Row],[וסת קבוע אחרון]],"")</f>
        <v/>
      </c>
      <c r="AB335" s="1" t="str">
        <f>IF(AND(טבלה1013[[#This Row],[הווסת פעיל?]]=1,X334=0,טבלה1013[[#This Row],[וסת קבוע אחרון]]=W334),טבלה1013[[#This Row],[וסת קבוע אחרון]],"")</f>
        <v/>
      </c>
      <c r="AC335" s="1" t="str">
        <f>IF(AND(טבלה1013[[#This Row],[הווסת פעיל?]]=1,X334=0,טבלה1013[[#This Row],[וסת קבוע אחרון]]&lt;&gt;W334),1,"")</f>
        <v/>
      </c>
      <c r="AD335" s="1" t="str">
        <f>IF(AND(טבלה1013[[#This Row],[הווסת פעיל?]]&lt;&gt;"",B336=1),טבלה1013[[#This Row],[CycleNumber]],"")</f>
        <v/>
      </c>
      <c r="AE335" s="1" t="str">
        <f>IF(AND(טבלה1013[[#This Row],[הווסת פעיל?]]&lt;&gt;"",X334=""),טבלה1013[[#This Row],[CycleNumber]],"")</f>
        <v/>
      </c>
      <c r="AF335" s="1" t="str">
        <f>IF(B336=1,"",IF(טבלה1013[[#This Row],[הווסת פעיל?]]=1,IF(טבלה1013[[#This Row],[וסת קבוע אחרון]]=F336,1,0),""))</f>
        <v/>
      </c>
      <c r="AG335" s="1" t="str">
        <f>IF(B336=1,"",IF(טבלה1013[[#This Row],[הווסת פעיל?]]=1,IF(OR(טבלה1013[[#This Row],[וסת קבוע אחרון]]=F336,F336=טבלה1013[[#This Row],[LengthofCycle]]),1,0),""))</f>
        <v/>
      </c>
      <c r="AH335" s="1" t="str">
        <f>IF(B336=1,"",IF(טבלה1013[[#This Row],[הווסת פעיל?]]=1,IF(OR(טבלה1013[[#This Row],[וסת קבוע אחרון]]=F336,F336=טבלה1013[[#This Row],[LengthofCycle]],AND(טבלה1013[[#This Row],[LengthofCycle]]&lt;&gt;טבלה1013[[#This Row],[וסת קבוע אחרון]],OR(F336=28,F336=29))),1,0),""))</f>
        <v/>
      </c>
      <c r="AI335" s="1" t="str">
        <f>IF(AND(טבלה1013[[#This Row],[הווסת פעיל?]]=1,B336=1),1,"")</f>
        <v/>
      </c>
      <c r="AJ335" s="4">
        <f>IF(AND(טבלה1013[[#This Row],[הווסת פעיל?]]&lt;&gt;1,B336&lt;&gt;1,B336&lt;&gt;""),IF(טבלה1013[[#This Row],[LengthofCycle]]=F336,1,0),"")</f>
        <v>0</v>
      </c>
      <c r="AK335" s="4">
        <f>IF(AND(טבלה1013[[#This Row],[הווסת פעיל?]]&lt;&gt;1,B336&lt;&gt;1,B336&lt;&gt;""),IF(OR(טבלה1013[[#This Row],[LengthofCycle]]=F336,F336=29),1,0),"")</f>
        <v>0</v>
      </c>
      <c r="AL335" s="4">
        <f>IF(AND(טבלה1013[[#This Row],[הווסת פעיל?]]&lt;&gt;1,B336&lt;&gt;1,B336&lt;&gt;""),IF(OR(טבלה1013[[#This Row],[LengthofCycle]]=F336,F336=29,F336=28),1,0),"")</f>
        <v>0</v>
      </c>
    </row>
    <row r="336" spans="1:38" x14ac:dyDescent="0.25">
      <c r="A336" s="1" t="s">
        <v>87</v>
      </c>
      <c r="B336" s="1">
        <v>3</v>
      </c>
      <c r="C336" s="1">
        <v>1</v>
      </c>
      <c r="D336" s="1">
        <v>1</v>
      </c>
      <c r="E336" s="1">
        <v>0</v>
      </c>
      <c r="F336" s="1">
        <v>27</v>
      </c>
      <c r="G336" s="1">
        <f>טבלה1013[[#This Row],[LengthofCycle]]+1</f>
        <v>28</v>
      </c>
      <c r="H336" s="1" t="str">
        <f>IF(IFERROR(LOOKUP(טבלה1013[[#This Row],[ClientID]],קביעויות[השבוע]),FALSE)=טבלה1013[[#This Row],[ClientID]],1,"")</f>
        <v/>
      </c>
      <c r="I336" s="1" t="str">
        <f>IF(AND(טבלה1013[[#This Row],[CycleNumber]]&gt;1,OR(B337="",טבלה1013[[#This Row],[CycleNumber]]&gt;B335)),IF(OR(AND(טבלה1013[[#This Row],[LengthofCycle]]=28,F335=28),AND(טבלה1013[[#This Row],[LengthofCycle]]=35,F335=35)),1,""),"")</f>
        <v/>
      </c>
      <c r="J336" s="1" t="str">
        <f>IF(AND(טבלה1013[[#This Row],[וסת השבוע]]=1,I335=1,טבלה1013[[#This Row],[CycleNumber]]&gt;B335),1,"")</f>
        <v/>
      </c>
      <c r="K336" s="1" t="str">
        <f>IF(טבלה1013[[#This Row],[CycleNumber]]=1,"",IF(טבלה1013[[#This Row],[וסת השבוע]]=1,0,IF(K335="","",IF(K335=0,IF(טבלה1013[[#This Row],[LengthofCycle]]=28,0,1),IF(K335=1,IF(טבלה1013[[#This Row],[LengthofCycle]]+F335=28*2,0,2),IF(K335=2,IF(טבלה1013[[#This Row],[LengthofCycle]]+F335+F334=28*3,0,3),""))))))</f>
        <v/>
      </c>
      <c r="L336" s="1" t="str">
        <f>IF(טבלה1013[[#This Row],[וסת השבוע]]=1,IF(טבלה1013[[#This Row],[וסת השבוע וההפלגה ביחד]]=1,L335+1,0),IF(AND(טבלה1013[[#This Row],[CycleNumber]]&gt;B335,טבלה1013[[#This Row],[CycleNumber]]&gt;1),IF(טבלה1013[[#This Row],[וסת השבוע פעיל?]]&lt;&gt;"",L335+1,""),""))</f>
        <v/>
      </c>
      <c r="M336" s="1" t="str">
        <f>IF(AND(טבלה1013[[#This Row],[וסת השבוע פעיל?]]&lt;&gt;"",טבלה1013[[#This Row],[CycleNumber]]&lt;B337,B337&lt;&gt;"",טבלה1013[[#This Row],[וסת השבוע פעיל?]]&lt;3),IF(K337=0,IF(AND(טבלה1013[[#This Row],[וסת השבוע פעיל?]]&gt;0,I337=1),0,1),0),"")</f>
        <v/>
      </c>
      <c r="N336" s="1" t="str">
        <f t="shared" si="44"/>
        <v/>
      </c>
      <c r="O336" s="1" t="str">
        <f>IF(AND(טבלה1013[[#This Row],[חיזוי - שבוע]]=1,J337=1),1,"")</f>
        <v/>
      </c>
      <c r="P336" s="1" t="str">
        <f>IF(AND(טבלה1013[[#This Row],[חיזוי טוב עם הפלגה?]]=1,טבלה1013[[#This Row],[וסת קבוע אחרון]]&lt;&gt;28,X335=1),1,"")</f>
        <v/>
      </c>
      <c r="Q336" s="1" t="str">
        <f>IF(AND(טבלה1013[[#This Row],[וסת השבוע פעיל?]]&lt;3,OR(טבלה1013[[#This Row],[CycleNumber]]&gt;B337,B337="")),1,"")</f>
        <v/>
      </c>
      <c r="R336" s="1" t="str">
        <f>IF(טבלה1013[[#This Row],[האישה קבעה וסת שבוע?]]=1,IF(טבלה1013[[#This Row],[וסת השבוע פעיל?]]&lt;3,1,0),"")</f>
        <v/>
      </c>
      <c r="S3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6" s="1">
        <f t="shared" si="41"/>
        <v>0</v>
      </c>
      <c r="U336" s="1" t="str">
        <f t="shared" si="42"/>
        <v/>
      </c>
      <c r="V336" s="1" t="str">
        <f t="shared" si="43"/>
        <v/>
      </c>
      <c r="W336" s="1" t="str">
        <f>IF(טבלה1013[[#This Row],[3 הפלגות זהות]]="","",IF(טבלה1013[[#This Row],[3 הפלגות זהות]]=1,טבלה1013[[#This Row],[LengthofCycle]],W335))</f>
        <v/>
      </c>
      <c r="X336" s="1" t="str">
        <f>IF(טבלה1013[[#This Row],[וסת קבוע אחרון]]="","",IF(OR(טבלה1013[[#This Row],[LengthofCycle]]=טבלה1013[[#This Row],[וסת קבוע אחרון]],F335=טבלה1013[[#This Row],[וסת קבוע אחרון]],F334=טבלה1013[[#This Row],[וסת קבוע אחרון]]),1,0))</f>
        <v/>
      </c>
      <c r="Y336" s="1" t="str">
        <f>IF(OR(טבלה1013[[#This Row],[הווסת פעיל?]]=0,טבלה1013[[#This Row],[הווסת פעיל?]]=""),"",SUM(Y335,טבלה1013[[#This Row],[הווסת פעיל?]]))</f>
        <v/>
      </c>
      <c r="Z336" s="1" t="str">
        <f>IF(AND(טבלה1013[[#This Row],[כמה מחזורים עד עקירה]]&lt;&gt;"",Y337=""),טבלה1013[[#This Row],[כמה מחזורים עד עקירה]],"")</f>
        <v/>
      </c>
      <c r="AA336" s="1" t="str">
        <f>IF(AND(טבלה1013[[#This Row],[הווסת פעיל?]]=1,טבלה1013[[#This Row],[וסת קבוע אחרון]]&lt;&gt;W335),טבלה1013[[#This Row],[וסת קבוע אחרון]],"")</f>
        <v/>
      </c>
      <c r="AB336" s="1" t="str">
        <f>IF(AND(טבלה1013[[#This Row],[הווסת פעיל?]]=1,X335=0,טבלה1013[[#This Row],[וסת קבוע אחרון]]=W335),טבלה1013[[#This Row],[וסת קבוע אחרון]],"")</f>
        <v/>
      </c>
      <c r="AC336" s="1" t="str">
        <f>IF(AND(טבלה1013[[#This Row],[הווסת פעיל?]]=1,X335=0,טבלה1013[[#This Row],[וסת קבוע אחרון]]&lt;&gt;W335),1,"")</f>
        <v/>
      </c>
      <c r="AD336" s="1" t="str">
        <f>IF(AND(טבלה1013[[#This Row],[הווסת פעיל?]]&lt;&gt;"",B337=1),טבלה1013[[#This Row],[CycleNumber]],"")</f>
        <v/>
      </c>
      <c r="AE336" s="1" t="str">
        <f>IF(AND(טבלה1013[[#This Row],[הווסת פעיל?]]&lt;&gt;"",X335=""),טבלה1013[[#This Row],[CycleNumber]],"")</f>
        <v/>
      </c>
      <c r="AF336" s="1" t="str">
        <f>IF(B337=1,"",IF(טבלה1013[[#This Row],[הווסת פעיל?]]=1,IF(טבלה1013[[#This Row],[וסת קבוע אחרון]]=F337,1,0),""))</f>
        <v/>
      </c>
      <c r="AG336" s="1" t="str">
        <f>IF(B337=1,"",IF(טבלה1013[[#This Row],[הווסת פעיל?]]=1,IF(OR(טבלה1013[[#This Row],[וסת קבוע אחרון]]=F337,F337=טבלה1013[[#This Row],[LengthofCycle]]),1,0),""))</f>
        <v/>
      </c>
      <c r="AH336" s="1" t="str">
        <f>IF(B337=1,"",IF(טבלה1013[[#This Row],[הווסת פעיל?]]=1,IF(OR(טבלה1013[[#This Row],[וסת קבוע אחרון]]=F337,F337=טבלה1013[[#This Row],[LengthofCycle]],AND(טבלה1013[[#This Row],[LengthofCycle]]&lt;&gt;טבלה1013[[#This Row],[וסת קבוע אחרון]],OR(F337=28,F337=29))),1,0),""))</f>
        <v/>
      </c>
      <c r="AI336" s="1" t="str">
        <f>IF(AND(טבלה1013[[#This Row],[הווסת פעיל?]]=1,B337=1),1,"")</f>
        <v/>
      </c>
      <c r="AJ336" s="4">
        <f>IF(AND(טבלה1013[[#This Row],[הווסת פעיל?]]&lt;&gt;1,B337&lt;&gt;1,B337&lt;&gt;""),IF(טבלה1013[[#This Row],[LengthofCycle]]=F337,1,0),"")</f>
        <v>0</v>
      </c>
      <c r="AK336" s="4">
        <f>IF(AND(טבלה1013[[#This Row],[הווסת פעיל?]]&lt;&gt;1,B337&lt;&gt;1,B337&lt;&gt;""),IF(OR(טבלה1013[[#This Row],[LengthofCycle]]=F337,F337=29),1,0),"")</f>
        <v>0</v>
      </c>
      <c r="AL336" s="4">
        <f>IF(AND(טבלה1013[[#This Row],[הווסת פעיל?]]&lt;&gt;1,B337&lt;&gt;1,B337&lt;&gt;""),IF(OR(טבלה1013[[#This Row],[LengthofCycle]]=F337,F337=29,F337=28),1,0),"")</f>
        <v>0</v>
      </c>
    </row>
    <row r="337" spans="1:38" x14ac:dyDescent="0.25">
      <c r="A337" s="1" t="s">
        <v>87</v>
      </c>
      <c r="B337" s="1">
        <v>4</v>
      </c>
      <c r="C337" s="1">
        <v>1</v>
      </c>
      <c r="D337" s="1">
        <v>1</v>
      </c>
      <c r="E337" s="1">
        <v>0</v>
      </c>
      <c r="F337" s="1">
        <v>25</v>
      </c>
      <c r="G337" s="1">
        <f>טבלה1013[[#This Row],[LengthofCycle]]+1</f>
        <v>26</v>
      </c>
      <c r="H337" s="1" t="str">
        <f>IF(IFERROR(LOOKUP(טבלה1013[[#This Row],[ClientID]],קביעויות[השבוע]),FALSE)=טבלה1013[[#This Row],[ClientID]],1,"")</f>
        <v/>
      </c>
      <c r="I337" s="1" t="str">
        <f>IF(AND(טבלה1013[[#This Row],[CycleNumber]]&gt;1,OR(B338="",טבלה1013[[#This Row],[CycleNumber]]&gt;B336)),IF(OR(AND(טבלה1013[[#This Row],[LengthofCycle]]=28,F336=28),AND(טבלה1013[[#This Row],[LengthofCycle]]=35,F336=35)),1,""),"")</f>
        <v/>
      </c>
      <c r="J337" s="1" t="str">
        <f>IF(AND(טבלה1013[[#This Row],[וסת השבוע]]=1,I336=1,טבלה1013[[#This Row],[CycleNumber]]&gt;B336),1,"")</f>
        <v/>
      </c>
      <c r="K337" s="1" t="str">
        <f>IF(טבלה1013[[#This Row],[CycleNumber]]=1,"",IF(טבלה1013[[#This Row],[וסת השבוע]]=1,0,IF(K336="","",IF(K336=0,IF(טבלה1013[[#This Row],[LengthofCycle]]=28,0,1),IF(K336=1,IF(טבלה1013[[#This Row],[LengthofCycle]]+F336=28*2,0,2),IF(K336=2,IF(טבלה1013[[#This Row],[LengthofCycle]]+F336+F335=28*3,0,3),""))))))</f>
        <v/>
      </c>
      <c r="L337" s="1" t="str">
        <f>IF(טבלה1013[[#This Row],[וסת השבוע]]=1,IF(טבלה1013[[#This Row],[וסת השבוע וההפלגה ביחד]]=1,L336+1,0),IF(AND(טבלה1013[[#This Row],[CycleNumber]]&gt;B336,טבלה1013[[#This Row],[CycleNumber]]&gt;1),IF(טבלה1013[[#This Row],[וסת השבוע פעיל?]]&lt;&gt;"",L336+1,""),""))</f>
        <v/>
      </c>
      <c r="M337" s="1" t="str">
        <f>IF(AND(טבלה1013[[#This Row],[וסת השבוע פעיל?]]&lt;&gt;"",טבלה1013[[#This Row],[CycleNumber]]&lt;B338,B338&lt;&gt;"",טבלה1013[[#This Row],[וסת השבוע פעיל?]]&lt;3),IF(K338=0,IF(AND(טבלה1013[[#This Row],[וסת השבוע פעיל?]]&gt;0,I338=1),0,1),0),"")</f>
        <v/>
      </c>
      <c r="N337" s="1" t="str">
        <f t="shared" si="44"/>
        <v/>
      </c>
      <c r="O337" s="1" t="str">
        <f>IF(AND(טבלה1013[[#This Row],[חיזוי - שבוע]]=1,J338=1),1,"")</f>
        <v/>
      </c>
      <c r="P337" s="1" t="str">
        <f>IF(AND(טבלה1013[[#This Row],[חיזוי טוב עם הפלגה?]]=1,טבלה1013[[#This Row],[וסת קבוע אחרון]]&lt;&gt;28,X336=1),1,"")</f>
        <v/>
      </c>
      <c r="Q337" s="1" t="str">
        <f>IF(AND(טבלה1013[[#This Row],[וסת השבוע פעיל?]]&lt;3,OR(טבלה1013[[#This Row],[CycleNumber]]&gt;B338,B338="")),1,"")</f>
        <v/>
      </c>
      <c r="R337" s="1" t="str">
        <f>IF(טבלה1013[[#This Row],[האישה קבעה וסת שבוע?]]=1,IF(טבלה1013[[#This Row],[וסת השבוע פעיל?]]&lt;3,1,0),"")</f>
        <v/>
      </c>
      <c r="S3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7" s="1">
        <f t="shared" si="41"/>
        <v>0</v>
      </c>
      <c r="U337" s="1">
        <f t="shared" si="42"/>
        <v>0</v>
      </c>
      <c r="V337" s="1" t="str">
        <f t="shared" si="43"/>
        <v/>
      </c>
      <c r="W337" s="1" t="str">
        <f>IF(טבלה1013[[#This Row],[3 הפלגות זהות]]="","",IF(טבלה1013[[#This Row],[3 הפלגות זהות]]=1,טבלה1013[[#This Row],[LengthofCycle]],W336))</f>
        <v/>
      </c>
      <c r="X337" s="1" t="str">
        <f>IF(טבלה1013[[#This Row],[וסת קבוע אחרון]]="","",IF(OR(טבלה1013[[#This Row],[LengthofCycle]]=טבלה1013[[#This Row],[וסת קבוע אחרון]],F336=טבלה1013[[#This Row],[וסת קבוע אחרון]],F335=טבלה1013[[#This Row],[וסת קבוע אחרון]]),1,0))</f>
        <v/>
      </c>
      <c r="Y337" s="1" t="str">
        <f>IF(OR(טבלה1013[[#This Row],[הווסת פעיל?]]=0,טבלה1013[[#This Row],[הווסת פעיל?]]=""),"",SUM(Y336,טבלה1013[[#This Row],[הווסת פעיל?]]))</f>
        <v/>
      </c>
      <c r="Z337" s="1" t="str">
        <f>IF(AND(טבלה1013[[#This Row],[כמה מחזורים עד עקירה]]&lt;&gt;"",Y338=""),טבלה1013[[#This Row],[כמה מחזורים עד עקירה]],"")</f>
        <v/>
      </c>
      <c r="AA337" s="1" t="str">
        <f>IF(AND(טבלה1013[[#This Row],[הווסת פעיל?]]=1,טבלה1013[[#This Row],[וסת קבוע אחרון]]&lt;&gt;W336),טבלה1013[[#This Row],[וסת קבוע אחרון]],"")</f>
        <v/>
      </c>
      <c r="AB337" s="1" t="str">
        <f>IF(AND(טבלה1013[[#This Row],[הווסת פעיל?]]=1,X336=0,טבלה1013[[#This Row],[וסת קבוע אחרון]]=W336),טבלה1013[[#This Row],[וסת קבוע אחרון]],"")</f>
        <v/>
      </c>
      <c r="AC337" s="1" t="str">
        <f>IF(AND(טבלה1013[[#This Row],[הווסת פעיל?]]=1,X336=0,טבלה1013[[#This Row],[וסת קבוע אחרון]]&lt;&gt;W336),1,"")</f>
        <v/>
      </c>
      <c r="AD337" s="1" t="str">
        <f>IF(AND(טבלה1013[[#This Row],[הווסת פעיל?]]&lt;&gt;"",B338=1),טבלה1013[[#This Row],[CycleNumber]],"")</f>
        <v/>
      </c>
      <c r="AE337" s="1" t="str">
        <f>IF(AND(טבלה1013[[#This Row],[הווסת פעיל?]]&lt;&gt;"",X336=""),טבלה1013[[#This Row],[CycleNumber]],"")</f>
        <v/>
      </c>
      <c r="AF337" s="1" t="str">
        <f>IF(B338=1,"",IF(טבלה1013[[#This Row],[הווסת פעיל?]]=1,IF(טבלה1013[[#This Row],[וסת קבוע אחרון]]=F338,1,0),""))</f>
        <v/>
      </c>
      <c r="AG337" s="1" t="str">
        <f>IF(B338=1,"",IF(טבלה1013[[#This Row],[הווסת פעיל?]]=1,IF(OR(טבלה1013[[#This Row],[וסת קבוע אחרון]]=F338,F338=טבלה1013[[#This Row],[LengthofCycle]]),1,0),""))</f>
        <v/>
      </c>
      <c r="AH337" s="1" t="str">
        <f>IF(B338=1,"",IF(טבלה1013[[#This Row],[הווסת פעיל?]]=1,IF(OR(טבלה1013[[#This Row],[וסת קבוע אחרון]]=F338,F338=טבלה1013[[#This Row],[LengthofCycle]],AND(טבלה1013[[#This Row],[LengthofCycle]]&lt;&gt;טבלה1013[[#This Row],[וסת קבוע אחרון]],OR(F338=28,F338=29))),1,0),""))</f>
        <v/>
      </c>
      <c r="AI337" s="1" t="str">
        <f>IF(AND(טבלה1013[[#This Row],[הווסת פעיל?]]=1,B338=1),1,"")</f>
        <v/>
      </c>
      <c r="AJ337" s="4">
        <f>IF(AND(טבלה1013[[#This Row],[הווסת פעיל?]]&lt;&gt;1,B338&lt;&gt;1,B338&lt;&gt;""),IF(טבלה1013[[#This Row],[LengthofCycle]]=F338,1,0),"")</f>
        <v>1</v>
      </c>
      <c r="AK337" s="4">
        <f>IF(AND(טבלה1013[[#This Row],[הווסת פעיל?]]&lt;&gt;1,B338&lt;&gt;1,B338&lt;&gt;""),IF(OR(טבלה1013[[#This Row],[LengthofCycle]]=F338,F338=29),1,0),"")</f>
        <v>1</v>
      </c>
      <c r="AL337" s="4">
        <f>IF(AND(טבלה1013[[#This Row],[הווסת פעיל?]]&lt;&gt;1,B338&lt;&gt;1,B338&lt;&gt;""),IF(OR(טבלה1013[[#This Row],[LengthofCycle]]=F338,F338=29,F338=28),1,0),"")</f>
        <v>1</v>
      </c>
    </row>
    <row r="338" spans="1:38" x14ac:dyDescent="0.25">
      <c r="A338" s="1" t="s">
        <v>87</v>
      </c>
      <c r="B338" s="1">
        <v>5</v>
      </c>
      <c r="C338" s="1">
        <v>1</v>
      </c>
      <c r="D338" s="1">
        <v>1</v>
      </c>
      <c r="E338" s="1">
        <v>0</v>
      </c>
      <c r="F338" s="1">
        <v>25</v>
      </c>
      <c r="G338" s="1">
        <f>טבלה1013[[#This Row],[LengthofCycle]]+1</f>
        <v>26</v>
      </c>
      <c r="H338" s="1" t="str">
        <f>IF(IFERROR(LOOKUP(טבלה1013[[#This Row],[ClientID]],קביעויות[השבוע]),FALSE)=טבלה1013[[#This Row],[ClientID]],1,"")</f>
        <v/>
      </c>
      <c r="I338" s="1" t="str">
        <f>IF(AND(טבלה1013[[#This Row],[CycleNumber]]&gt;1,OR(B339="",טבלה1013[[#This Row],[CycleNumber]]&gt;B337)),IF(OR(AND(טבלה1013[[#This Row],[LengthofCycle]]=28,F337=28),AND(טבלה1013[[#This Row],[LengthofCycle]]=35,F337=35)),1,""),"")</f>
        <v/>
      </c>
      <c r="J338" s="1" t="str">
        <f>IF(AND(טבלה1013[[#This Row],[וסת השבוע]]=1,I337=1,טבלה1013[[#This Row],[CycleNumber]]&gt;B337),1,"")</f>
        <v/>
      </c>
      <c r="K338" s="1" t="str">
        <f>IF(טבלה1013[[#This Row],[CycleNumber]]=1,"",IF(טבלה1013[[#This Row],[וסת השבוע]]=1,0,IF(K337="","",IF(K337=0,IF(טבלה1013[[#This Row],[LengthofCycle]]=28,0,1),IF(K337=1,IF(טבלה1013[[#This Row],[LengthofCycle]]+F337=28*2,0,2),IF(K337=2,IF(טבלה1013[[#This Row],[LengthofCycle]]+F337+F336=28*3,0,3),""))))))</f>
        <v/>
      </c>
      <c r="L338" s="1" t="str">
        <f>IF(טבלה1013[[#This Row],[וסת השבוע]]=1,IF(טבלה1013[[#This Row],[וסת השבוע וההפלגה ביחד]]=1,L337+1,0),IF(AND(טבלה1013[[#This Row],[CycleNumber]]&gt;B337,טבלה1013[[#This Row],[CycleNumber]]&gt;1),IF(טבלה1013[[#This Row],[וסת השבוע פעיל?]]&lt;&gt;"",L337+1,""),""))</f>
        <v/>
      </c>
      <c r="M338" s="1" t="str">
        <f>IF(AND(טבלה1013[[#This Row],[וסת השבוע פעיל?]]&lt;&gt;"",טבלה1013[[#This Row],[CycleNumber]]&lt;B339,B339&lt;&gt;"",טבלה1013[[#This Row],[וסת השבוע פעיל?]]&lt;3),IF(K339=0,IF(AND(טבלה1013[[#This Row],[וסת השבוע פעיל?]]&gt;0,I339=1),0,1),0),"")</f>
        <v/>
      </c>
      <c r="N338" s="1" t="str">
        <f t="shared" si="44"/>
        <v/>
      </c>
      <c r="O338" s="1" t="str">
        <f>IF(AND(טבלה1013[[#This Row],[חיזוי - שבוע]]=1,J339=1),1,"")</f>
        <v/>
      </c>
      <c r="P338" s="1" t="str">
        <f>IF(AND(טבלה1013[[#This Row],[חיזוי טוב עם הפלגה?]]=1,טבלה1013[[#This Row],[וסת קבוע אחרון]]&lt;&gt;28,X337=1),1,"")</f>
        <v/>
      </c>
      <c r="Q338" s="1" t="str">
        <f>IF(AND(טבלה1013[[#This Row],[וסת השבוע פעיל?]]&lt;3,OR(טבלה1013[[#This Row],[CycleNumber]]&gt;B339,B339="")),1,"")</f>
        <v/>
      </c>
      <c r="R338" s="1" t="str">
        <f>IF(טבלה1013[[#This Row],[האישה קבעה וסת שבוע?]]=1,IF(טבלה1013[[#This Row],[וסת השבוע פעיל?]]&lt;3,1,0),"")</f>
        <v/>
      </c>
      <c r="S3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8" s="1">
        <f t="shared" si="41"/>
        <v>0</v>
      </c>
      <c r="U338" s="1">
        <f t="shared" si="42"/>
        <v>0</v>
      </c>
      <c r="V338" s="1">
        <f t="shared" si="43"/>
        <v>0</v>
      </c>
      <c r="W338" s="1" t="str">
        <f>IF(טבלה1013[[#This Row],[3 הפלגות זהות]]="","",IF(טבלה1013[[#This Row],[3 הפלגות זהות]]=1,טבלה1013[[#This Row],[LengthofCycle]],W337))</f>
        <v/>
      </c>
      <c r="X338" s="1" t="str">
        <f>IF(טבלה1013[[#This Row],[וסת קבוע אחרון]]="","",IF(OR(טבלה1013[[#This Row],[LengthofCycle]]=טבלה1013[[#This Row],[וסת קבוע אחרון]],F337=טבלה1013[[#This Row],[וסת קבוע אחרון]],F336=טבלה1013[[#This Row],[וסת קבוע אחרון]]),1,0))</f>
        <v/>
      </c>
      <c r="Y338" s="1" t="str">
        <f>IF(OR(טבלה1013[[#This Row],[הווסת פעיל?]]=0,טבלה1013[[#This Row],[הווסת פעיל?]]=""),"",SUM(Y337,טבלה1013[[#This Row],[הווסת פעיל?]]))</f>
        <v/>
      </c>
      <c r="Z338" s="1" t="str">
        <f>IF(AND(טבלה1013[[#This Row],[כמה מחזורים עד עקירה]]&lt;&gt;"",Y339=""),טבלה1013[[#This Row],[כמה מחזורים עד עקירה]],"")</f>
        <v/>
      </c>
      <c r="AA338" s="1" t="str">
        <f>IF(AND(טבלה1013[[#This Row],[הווסת פעיל?]]=1,טבלה1013[[#This Row],[וסת קבוע אחרון]]&lt;&gt;W337),טבלה1013[[#This Row],[וסת קבוע אחרון]],"")</f>
        <v/>
      </c>
      <c r="AB338" s="1" t="str">
        <f>IF(AND(טבלה1013[[#This Row],[הווסת פעיל?]]=1,X337=0,טבלה1013[[#This Row],[וסת קבוע אחרון]]=W337),טבלה1013[[#This Row],[וסת קבוע אחרון]],"")</f>
        <v/>
      </c>
      <c r="AC338" s="1" t="str">
        <f>IF(AND(טבלה1013[[#This Row],[הווסת פעיל?]]=1,X337=0,טבלה1013[[#This Row],[וסת קבוע אחרון]]&lt;&gt;W337),1,"")</f>
        <v/>
      </c>
      <c r="AD338" s="1" t="str">
        <f>IF(AND(טבלה1013[[#This Row],[הווסת פעיל?]]&lt;&gt;"",B339=1),טבלה1013[[#This Row],[CycleNumber]],"")</f>
        <v/>
      </c>
      <c r="AE338" s="1" t="str">
        <f>IF(AND(טבלה1013[[#This Row],[הווסת פעיל?]]&lt;&gt;"",X337=""),טבלה1013[[#This Row],[CycleNumber]],"")</f>
        <v/>
      </c>
      <c r="AF338" s="1" t="str">
        <f>IF(B339=1,"",IF(טבלה1013[[#This Row],[הווסת פעיל?]]=1,IF(טבלה1013[[#This Row],[וסת קבוע אחרון]]=F339,1,0),""))</f>
        <v/>
      </c>
      <c r="AG338" s="1" t="str">
        <f>IF(B339=1,"",IF(טבלה1013[[#This Row],[הווסת פעיל?]]=1,IF(OR(טבלה1013[[#This Row],[וסת קבוע אחרון]]=F339,F339=טבלה1013[[#This Row],[LengthofCycle]]),1,0),""))</f>
        <v/>
      </c>
      <c r="AH338" s="1" t="str">
        <f>IF(B339=1,"",IF(טבלה1013[[#This Row],[הווסת פעיל?]]=1,IF(OR(טבלה1013[[#This Row],[וסת קבוע אחרון]]=F339,F339=טבלה1013[[#This Row],[LengthofCycle]],AND(טבלה1013[[#This Row],[LengthofCycle]]&lt;&gt;טבלה1013[[#This Row],[וסת קבוע אחרון]],OR(F339=28,F339=29))),1,0),""))</f>
        <v/>
      </c>
      <c r="AI338" s="1" t="str">
        <f>IF(AND(טבלה1013[[#This Row],[הווסת פעיל?]]=1,B339=1),1,"")</f>
        <v/>
      </c>
      <c r="AJ338" s="4">
        <f>IF(AND(טבלה1013[[#This Row],[הווסת פעיל?]]&lt;&gt;1,B339&lt;&gt;1,B339&lt;&gt;""),IF(טבלה1013[[#This Row],[LengthofCycle]]=F339,1,0),"")</f>
        <v>1</v>
      </c>
      <c r="AK338" s="4">
        <f>IF(AND(טבלה1013[[#This Row],[הווסת פעיל?]]&lt;&gt;1,B339&lt;&gt;1,B339&lt;&gt;""),IF(OR(טבלה1013[[#This Row],[LengthofCycle]]=F339,F339=29),1,0),"")</f>
        <v>1</v>
      </c>
      <c r="AL338" s="4">
        <f>IF(AND(טבלה1013[[#This Row],[הווסת פעיל?]]&lt;&gt;1,B339&lt;&gt;1,B339&lt;&gt;""),IF(OR(טבלה1013[[#This Row],[LengthofCycle]]=F339,F339=29,F339=28),1,0),"")</f>
        <v>1</v>
      </c>
    </row>
    <row r="339" spans="1:38" x14ac:dyDescent="0.25">
      <c r="A339" s="1" t="s">
        <v>87</v>
      </c>
      <c r="B339" s="1">
        <v>6</v>
      </c>
      <c r="C339" s="1">
        <v>1</v>
      </c>
      <c r="D339" s="1">
        <v>1</v>
      </c>
      <c r="E339" s="1">
        <v>0</v>
      </c>
      <c r="F339" s="1">
        <v>25</v>
      </c>
      <c r="G339" s="1">
        <f>טבלה1013[[#This Row],[LengthofCycle]]+1</f>
        <v>26</v>
      </c>
      <c r="H339" s="1" t="str">
        <f>IF(IFERROR(LOOKUP(טבלה1013[[#This Row],[ClientID]],קביעויות[השבוע]),FALSE)=טבלה1013[[#This Row],[ClientID]],1,"")</f>
        <v/>
      </c>
      <c r="I339" s="1" t="str">
        <f>IF(AND(טבלה1013[[#This Row],[CycleNumber]]&gt;1,OR(B340="",טבלה1013[[#This Row],[CycleNumber]]&gt;B338)),IF(OR(AND(טבלה1013[[#This Row],[LengthofCycle]]=28,F338=28),AND(טבלה1013[[#This Row],[LengthofCycle]]=35,F338=35)),1,""),"")</f>
        <v/>
      </c>
      <c r="J339" s="1" t="str">
        <f>IF(AND(טבלה1013[[#This Row],[וסת השבוע]]=1,I338=1,טבלה1013[[#This Row],[CycleNumber]]&gt;B338),1,"")</f>
        <v/>
      </c>
      <c r="K339" s="1" t="str">
        <f>IF(טבלה1013[[#This Row],[CycleNumber]]=1,"",IF(טבלה1013[[#This Row],[וסת השבוע]]=1,0,IF(K338="","",IF(K338=0,IF(טבלה1013[[#This Row],[LengthofCycle]]=28,0,1),IF(K338=1,IF(טבלה1013[[#This Row],[LengthofCycle]]+F338=28*2,0,2),IF(K338=2,IF(טבלה1013[[#This Row],[LengthofCycle]]+F338+F337=28*3,0,3),""))))))</f>
        <v/>
      </c>
      <c r="L339" s="1" t="str">
        <f>IF(טבלה1013[[#This Row],[וסת השבוע]]=1,IF(טבלה1013[[#This Row],[וסת השבוע וההפלגה ביחד]]=1,L338+1,0),IF(AND(טבלה1013[[#This Row],[CycleNumber]]&gt;B338,טבלה1013[[#This Row],[CycleNumber]]&gt;1),IF(טבלה1013[[#This Row],[וסת השבוע פעיל?]]&lt;&gt;"",L338+1,""),""))</f>
        <v/>
      </c>
      <c r="M339" s="1" t="str">
        <f>IF(AND(טבלה1013[[#This Row],[וסת השבוע פעיל?]]&lt;&gt;"",טבלה1013[[#This Row],[CycleNumber]]&lt;B340,B340&lt;&gt;"",טבלה1013[[#This Row],[וסת השבוע פעיל?]]&lt;3),IF(K340=0,IF(AND(טבלה1013[[#This Row],[וסת השבוע פעיל?]]&gt;0,I340=1),0,1),0),"")</f>
        <v/>
      </c>
      <c r="N339" s="1" t="str">
        <f t="shared" si="44"/>
        <v/>
      </c>
      <c r="O339" s="1" t="str">
        <f>IF(AND(טבלה1013[[#This Row],[חיזוי - שבוע]]=1,J340=1),1,"")</f>
        <v/>
      </c>
      <c r="P339" s="1" t="str">
        <f>IF(AND(טבלה1013[[#This Row],[חיזוי טוב עם הפלגה?]]=1,טבלה1013[[#This Row],[וסת קבוע אחרון]]&lt;&gt;28,X338=1),1,"")</f>
        <v/>
      </c>
      <c r="Q339" s="1" t="str">
        <f>IF(AND(טבלה1013[[#This Row],[וסת השבוע פעיל?]]&lt;3,OR(טבלה1013[[#This Row],[CycleNumber]]&gt;B340,B340="")),1,"")</f>
        <v/>
      </c>
      <c r="R339" s="1" t="str">
        <f>IF(טבלה1013[[#This Row],[האישה קבעה וסת שבוע?]]=1,IF(טבלה1013[[#This Row],[וסת השבוע פעיל?]]&lt;3,1,0),"")</f>
        <v/>
      </c>
      <c r="S3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39" s="1">
        <f t="shared" si="41"/>
        <v>1</v>
      </c>
      <c r="U339" s="1">
        <f t="shared" si="42"/>
        <v>0</v>
      </c>
      <c r="V339" s="1">
        <f t="shared" si="43"/>
        <v>0</v>
      </c>
      <c r="W339" s="1">
        <f>IF(טבלה1013[[#This Row],[3 הפלגות זהות]]="","",IF(טבלה1013[[#This Row],[3 הפלגות זהות]]=1,טבלה1013[[#This Row],[LengthofCycle]],W338))</f>
        <v>25</v>
      </c>
      <c r="X339" s="1">
        <f>IF(טבלה1013[[#This Row],[וסת קבוע אחרון]]="","",IF(OR(טבלה1013[[#This Row],[LengthofCycle]]=טבלה1013[[#This Row],[וסת קבוע אחרון]],F338=טבלה1013[[#This Row],[וסת קבוע אחרון]],F337=טבלה1013[[#This Row],[וסת קבוע אחרון]]),1,0))</f>
        <v>1</v>
      </c>
      <c r="Y339" s="1">
        <f>IF(OR(טבלה1013[[#This Row],[הווסת פעיל?]]=0,טבלה1013[[#This Row],[הווסת פעיל?]]=""),"",SUM(Y338,טבלה1013[[#This Row],[הווסת פעיל?]]))</f>
        <v>1</v>
      </c>
      <c r="Z339" s="1" t="str">
        <f>IF(AND(טבלה1013[[#This Row],[כמה מחזורים עד עקירה]]&lt;&gt;"",Y340=""),טבלה1013[[#This Row],[כמה מחזורים עד עקירה]],"")</f>
        <v/>
      </c>
      <c r="AA339" s="1">
        <f>IF(AND(טבלה1013[[#This Row],[הווסת פעיל?]]=1,טבלה1013[[#This Row],[וסת קבוע אחרון]]&lt;&gt;W338),טבלה1013[[#This Row],[וסת קבוע אחרון]],"")</f>
        <v>25</v>
      </c>
      <c r="AB339" s="1" t="str">
        <f>IF(AND(טבלה1013[[#This Row],[הווסת פעיל?]]=1,X338=0,טבלה1013[[#This Row],[וסת קבוע אחרון]]=W338),טבלה1013[[#This Row],[וסת קבוע אחרון]],"")</f>
        <v/>
      </c>
      <c r="AC339" s="1" t="str">
        <f>IF(AND(טבלה1013[[#This Row],[הווסת פעיל?]]=1,X338=0,טבלה1013[[#This Row],[וסת קבוע אחרון]]&lt;&gt;W338),1,"")</f>
        <v/>
      </c>
      <c r="AD339" s="1" t="str">
        <f>IF(AND(טבלה1013[[#This Row],[הווסת פעיל?]]&lt;&gt;"",B340=1),טבלה1013[[#This Row],[CycleNumber]],"")</f>
        <v/>
      </c>
      <c r="AE339" s="1">
        <f>IF(AND(טבלה1013[[#This Row],[הווסת פעיל?]]&lt;&gt;"",X338=""),טבלה1013[[#This Row],[CycleNumber]],"")</f>
        <v>6</v>
      </c>
      <c r="AF339" s="1">
        <f>IF(B340=1,"",IF(טבלה1013[[#This Row],[הווסת פעיל?]]=1,IF(טבלה1013[[#This Row],[וסת קבוע אחרון]]=F340,1,0),""))</f>
        <v>1</v>
      </c>
      <c r="AG339" s="1">
        <f>IF(B340=1,"",IF(טבלה1013[[#This Row],[הווסת פעיל?]]=1,IF(OR(טבלה1013[[#This Row],[וסת קבוע אחרון]]=F340,F340=טבלה1013[[#This Row],[LengthofCycle]]),1,0),""))</f>
        <v>1</v>
      </c>
      <c r="AH339" s="1">
        <f>IF(B340=1,"",IF(טבלה1013[[#This Row],[הווסת פעיל?]]=1,IF(OR(טבלה1013[[#This Row],[וסת קבוע אחרון]]=F340,F340=טבלה1013[[#This Row],[LengthofCycle]],AND(טבלה1013[[#This Row],[LengthofCycle]]&lt;&gt;טבלה1013[[#This Row],[וסת קבוע אחרון]],OR(F340=28,F340=29))),1,0),""))</f>
        <v>1</v>
      </c>
      <c r="AI339" s="1" t="str">
        <f>IF(AND(טבלה1013[[#This Row],[הווסת פעיל?]]=1,B340=1),1,"")</f>
        <v/>
      </c>
      <c r="AJ339" s="4" t="str">
        <f>IF(AND(טבלה1013[[#This Row],[הווסת פעיל?]]&lt;&gt;1,B340&lt;&gt;1,B340&lt;&gt;""),IF(טבלה1013[[#This Row],[LengthofCycle]]=F340,1,0),"")</f>
        <v/>
      </c>
      <c r="AK339" s="4" t="str">
        <f>IF(AND(טבלה1013[[#This Row],[הווסת פעיל?]]&lt;&gt;1,B340&lt;&gt;1,B340&lt;&gt;""),IF(OR(טבלה1013[[#This Row],[LengthofCycle]]=F340,F340=29),1,0),"")</f>
        <v/>
      </c>
      <c r="AL339" s="4" t="str">
        <f>IF(AND(טבלה1013[[#This Row],[הווסת פעיל?]]&lt;&gt;1,B340&lt;&gt;1,B340&lt;&gt;""),IF(OR(טבלה1013[[#This Row],[LengthofCycle]]=F340,F340=29,F340=28),1,0),"")</f>
        <v/>
      </c>
    </row>
    <row r="340" spans="1:38" x14ac:dyDescent="0.25">
      <c r="A340" s="1" t="s">
        <v>87</v>
      </c>
      <c r="B340" s="1">
        <v>7</v>
      </c>
      <c r="C340" s="1">
        <v>1</v>
      </c>
      <c r="D340" s="1">
        <v>1</v>
      </c>
      <c r="E340" s="1">
        <v>0</v>
      </c>
      <c r="F340" s="1">
        <v>25</v>
      </c>
      <c r="G340" s="1">
        <f>טבלה1013[[#This Row],[LengthofCycle]]+1</f>
        <v>26</v>
      </c>
      <c r="H340" s="1" t="str">
        <f>IF(IFERROR(LOOKUP(טבלה1013[[#This Row],[ClientID]],קביעויות[השבוע]),FALSE)=טבלה1013[[#This Row],[ClientID]],1,"")</f>
        <v/>
      </c>
      <c r="I340" s="1" t="str">
        <f>IF(AND(טבלה1013[[#This Row],[CycleNumber]]&gt;1,OR(B341="",טבלה1013[[#This Row],[CycleNumber]]&gt;B339)),IF(OR(AND(טבלה1013[[#This Row],[LengthofCycle]]=28,F339=28),AND(טבלה1013[[#This Row],[LengthofCycle]]=35,F339=35)),1,""),"")</f>
        <v/>
      </c>
      <c r="J340" s="1" t="str">
        <f>IF(AND(טבלה1013[[#This Row],[וסת השבוע]]=1,I339=1,טבלה1013[[#This Row],[CycleNumber]]&gt;B339),1,"")</f>
        <v/>
      </c>
      <c r="K340" s="1" t="str">
        <f>IF(טבלה1013[[#This Row],[CycleNumber]]=1,"",IF(טבלה1013[[#This Row],[וסת השבוע]]=1,0,IF(K339="","",IF(K339=0,IF(טבלה1013[[#This Row],[LengthofCycle]]=28,0,1),IF(K339=1,IF(טבלה1013[[#This Row],[LengthofCycle]]+F339=28*2,0,2),IF(K339=2,IF(טבלה1013[[#This Row],[LengthofCycle]]+F339+F338=28*3,0,3),""))))))</f>
        <v/>
      </c>
      <c r="L340" s="1" t="str">
        <f>IF(טבלה1013[[#This Row],[וסת השבוע]]=1,IF(טבלה1013[[#This Row],[וסת השבוע וההפלגה ביחד]]=1,L339+1,0),IF(AND(טבלה1013[[#This Row],[CycleNumber]]&gt;B339,טבלה1013[[#This Row],[CycleNumber]]&gt;1),IF(טבלה1013[[#This Row],[וסת השבוע פעיל?]]&lt;&gt;"",L339+1,""),""))</f>
        <v/>
      </c>
      <c r="M340" s="1" t="str">
        <f>IF(AND(טבלה1013[[#This Row],[וסת השבוע פעיל?]]&lt;&gt;"",טבלה1013[[#This Row],[CycleNumber]]&lt;B341,B341&lt;&gt;"",טבלה1013[[#This Row],[וסת השבוע פעיל?]]&lt;3),IF(K341=0,IF(AND(טבלה1013[[#This Row],[וסת השבוע פעיל?]]&gt;0,I341=1),0,1),0),"")</f>
        <v/>
      </c>
      <c r="N340" s="1" t="str">
        <f t="shared" si="44"/>
        <v/>
      </c>
      <c r="O340" s="1" t="str">
        <f>IF(AND(טבלה1013[[#This Row],[חיזוי - שבוע]]=1,J341=1),1,"")</f>
        <v/>
      </c>
      <c r="P340" s="1" t="str">
        <f>IF(AND(טבלה1013[[#This Row],[חיזוי טוב עם הפלגה?]]=1,טבלה1013[[#This Row],[וסת קבוע אחרון]]&lt;&gt;28,X339=1),1,"")</f>
        <v/>
      </c>
      <c r="Q340" s="1" t="str">
        <f>IF(AND(טבלה1013[[#This Row],[וסת השבוע פעיל?]]&lt;3,OR(טבלה1013[[#This Row],[CycleNumber]]&gt;B341,B341="")),1,"")</f>
        <v/>
      </c>
      <c r="R340" s="1" t="str">
        <f>IF(טבלה1013[[#This Row],[האישה קבעה וסת שבוע?]]=1,IF(טבלה1013[[#This Row],[וסת השבוע פעיל?]]&lt;3,1,0),"")</f>
        <v/>
      </c>
      <c r="S3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0" s="1">
        <f t="shared" si="41"/>
        <v>1</v>
      </c>
      <c r="U340" s="1">
        <f t="shared" si="42"/>
        <v>1</v>
      </c>
      <c r="V340" s="1">
        <f t="shared" si="43"/>
        <v>0</v>
      </c>
      <c r="W340" s="1">
        <f>IF(טבלה1013[[#This Row],[3 הפלגות זהות]]="","",IF(טבלה1013[[#This Row],[3 הפלגות זהות]]=1,טבלה1013[[#This Row],[LengthofCycle]],W339))</f>
        <v>25</v>
      </c>
      <c r="X340" s="1">
        <f>IF(טבלה1013[[#This Row],[וסת קבוע אחרון]]="","",IF(OR(טבלה1013[[#This Row],[LengthofCycle]]=טבלה1013[[#This Row],[וסת קבוע אחרון]],F339=טבלה1013[[#This Row],[וסת קבוע אחרון]],F338=טבלה1013[[#This Row],[וסת קבוע אחרון]]),1,0))</f>
        <v>1</v>
      </c>
      <c r="Y340" s="1">
        <f>IF(OR(טבלה1013[[#This Row],[הווסת פעיל?]]=0,טבלה1013[[#This Row],[הווסת פעיל?]]=""),"",SUM(Y339,טבלה1013[[#This Row],[הווסת פעיל?]]))</f>
        <v>2</v>
      </c>
      <c r="Z340" s="1" t="str">
        <f>IF(AND(טבלה1013[[#This Row],[כמה מחזורים עד עקירה]]&lt;&gt;"",Y341=""),טבלה1013[[#This Row],[כמה מחזורים עד עקירה]],"")</f>
        <v/>
      </c>
      <c r="AA340" s="1" t="str">
        <f>IF(AND(טבלה1013[[#This Row],[הווסת פעיל?]]=1,טבלה1013[[#This Row],[וסת קבוע אחרון]]&lt;&gt;W339),טבלה1013[[#This Row],[וסת קבוע אחרון]],"")</f>
        <v/>
      </c>
      <c r="AB340" s="1" t="str">
        <f>IF(AND(טבלה1013[[#This Row],[הווסת פעיל?]]=1,X339=0,טבלה1013[[#This Row],[וסת קבוע אחרון]]=W339),טבלה1013[[#This Row],[וסת קבוע אחרון]],"")</f>
        <v/>
      </c>
      <c r="AC340" s="1" t="str">
        <f>IF(AND(טבלה1013[[#This Row],[הווסת פעיל?]]=1,X339=0,טבלה1013[[#This Row],[וסת קבוע אחרון]]&lt;&gt;W339),1,"")</f>
        <v/>
      </c>
      <c r="AD340" s="1" t="str">
        <f>IF(AND(טבלה1013[[#This Row],[הווסת פעיל?]]&lt;&gt;"",B341=1),טבלה1013[[#This Row],[CycleNumber]],"")</f>
        <v/>
      </c>
      <c r="AE340" s="1" t="str">
        <f>IF(AND(טבלה1013[[#This Row],[הווסת פעיל?]]&lt;&gt;"",X339=""),טבלה1013[[#This Row],[CycleNumber]],"")</f>
        <v/>
      </c>
      <c r="AF340" s="1">
        <f>IF(B341=1,"",IF(טבלה1013[[#This Row],[הווסת פעיל?]]=1,IF(טבלה1013[[#This Row],[וסת קבוע אחרון]]=F341,1,0),""))</f>
        <v>0</v>
      </c>
      <c r="AG340" s="1">
        <f>IF(B341=1,"",IF(טבלה1013[[#This Row],[הווסת פעיל?]]=1,IF(OR(טבלה1013[[#This Row],[וסת קבוע אחרון]]=F341,F341=טבלה1013[[#This Row],[LengthofCycle]]),1,0),""))</f>
        <v>0</v>
      </c>
      <c r="AH340" s="1">
        <f>IF(B341=1,"",IF(טבלה1013[[#This Row],[הווסת פעיל?]]=1,IF(OR(טבלה1013[[#This Row],[וסת קבוע אחרון]]=F341,F341=טבלה1013[[#This Row],[LengthofCycle]],AND(טבלה1013[[#This Row],[LengthofCycle]]&lt;&gt;טבלה1013[[#This Row],[וסת קבוע אחרון]],OR(F341=28,F341=29))),1,0),""))</f>
        <v>0</v>
      </c>
      <c r="AI340" s="1" t="str">
        <f>IF(AND(טבלה1013[[#This Row],[הווסת פעיל?]]=1,B341=1),1,"")</f>
        <v/>
      </c>
      <c r="AJ340" s="4" t="str">
        <f>IF(AND(טבלה1013[[#This Row],[הווסת פעיל?]]&lt;&gt;1,B341&lt;&gt;1,B341&lt;&gt;""),IF(טבלה1013[[#This Row],[LengthofCycle]]=F341,1,0),"")</f>
        <v/>
      </c>
      <c r="AK340" s="4" t="str">
        <f>IF(AND(טבלה1013[[#This Row],[הווסת פעיל?]]&lt;&gt;1,B341&lt;&gt;1,B341&lt;&gt;""),IF(OR(טבלה1013[[#This Row],[LengthofCycle]]=F341,F341=29),1,0),"")</f>
        <v/>
      </c>
      <c r="AL340" s="4" t="str">
        <f>IF(AND(טבלה1013[[#This Row],[הווסת פעיל?]]&lt;&gt;1,B341&lt;&gt;1,B341&lt;&gt;""),IF(OR(טבלה1013[[#This Row],[LengthofCycle]]=F341,F341=29,F341=28),1,0),"")</f>
        <v/>
      </c>
    </row>
    <row r="341" spans="1:38" x14ac:dyDescent="0.25">
      <c r="A341" s="1" t="s">
        <v>87</v>
      </c>
      <c r="B341" s="1">
        <v>8</v>
      </c>
      <c r="C341" s="1">
        <v>1</v>
      </c>
      <c r="D341" s="1">
        <v>1</v>
      </c>
      <c r="E341" s="1">
        <v>0</v>
      </c>
      <c r="F341" s="1">
        <v>21</v>
      </c>
      <c r="G341" s="1">
        <f>טבלה1013[[#This Row],[LengthofCycle]]+1</f>
        <v>22</v>
      </c>
      <c r="H341" s="1" t="str">
        <f>IF(IFERROR(LOOKUP(טבלה1013[[#This Row],[ClientID]],קביעויות[השבוע]),FALSE)=טבלה1013[[#This Row],[ClientID]],1,"")</f>
        <v/>
      </c>
      <c r="I341" s="1" t="str">
        <f>IF(AND(טבלה1013[[#This Row],[CycleNumber]]&gt;1,OR(B342="",טבלה1013[[#This Row],[CycleNumber]]&gt;B340)),IF(OR(AND(טבלה1013[[#This Row],[LengthofCycle]]=28,F340=28),AND(טבלה1013[[#This Row],[LengthofCycle]]=35,F340=35)),1,""),"")</f>
        <v/>
      </c>
      <c r="J341" s="1" t="str">
        <f>IF(AND(טבלה1013[[#This Row],[וסת השבוע]]=1,I340=1,טבלה1013[[#This Row],[CycleNumber]]&gt;B340),1,"")</f>
        <v/>
      </c>
      <c r="K341" s="1" t="str">
        <f>IF(טבלה1013[[#This Row],[CycleNumber]]=1,"",IF(טבלה1013[[#This Row],[וסת השבוע]]=1,0,IF(K340="","",IF(K340=0,IF(טבלה1013[[#This Row],[LengthofCycle]]=28,0,1),IF(K340=1,IF(טבלה1013[[#This Row],[LengthofCycle]]+F340=28*2,0,2),IF(K340=2,IF(טבלה1013[[#This Row],[LengthofCycle]]+F340+F339=28*3,0,3),""))))))</f>
        <v/>
      </c>
      <c r="L341" s="1" t="str">
        <f>IF(טבלה1013[[#This Row],[וסת השבוע]]=1,IF(טבלה1013[[#This Row],[וסת השבוע וההפלגה ביחד]]=1,L340+1,0),IF(AND(טבלה1013[[#This Row],[CycleNumber]]&gt;B340,טבלה1013[[#This Row],[CycleNumber]]&gt;1),IF(טבלה1013[[#This Row],[וסת השבוע פעיל?]]&lt;&gt;"",L340+1,""),""))</f>
        <v/>
      </c>
      <c r="M341" s="1" t="str">
        <f>IF(AND(טבלה1013[[#This Row],[וסת השבוע פעיל?]]&lt;&gt;"",טבלה1013[[#This Row],[CycleNumber]]&lt;B342,B342&lt;&gt;"",טבלה1013[[#This Row],[וסת השבוע פעיל?]]&lt;3),IF(K342=0,IF(AND(טבלה1013[[#This Row],[וסת השבוע פעיל?]]&gt;0,I342=1),0,1),0),"")</f>
        <v/>
      </c>
      <c r="N341" s="1" t="str">
        <f t="shared" si="44"/>
        <v/>
      </c>
      <c r="O341" s="1" t="str">
        <f>IF(AND(טבלה1013[[#This Row],[חיזוי - שבוע]]=1,J342=1),1,"")</f>
        <v/>
      </c>
      <c r="P341" s="1" t="str">
        <f>IF(AND(טבלה1013[[#This Row],[חיזוי טוב עם הפלגה?]]=1,טבלה1013[[#This Row],[וסת קבוע אחרון]]&lt;&gt;28,X340=1),1,"")</f>
        <v/>
      </c>
      <c r="Q341" s="1" t="str">
        <f>IF(AND(טבלה1013[[#This Row],[וסת השבוע פעיל?]]&lt;3,OR(טבלה1013[[#This Row],[CycleNumber]]&gt;B342,B342="")),1,"")</f>
        <v/>
      </c>
      <c r="R341" s="1" t="str">
        <f>IF(טבלה1013[[#This Row],[האישה קבעה וסת שבוע?]]=1,IF(טבלה1013[[#This Row],[וסת השבוע פעיל?]]&lt;3,1,0),"")</f>
        <v/>
      </c>
      <c r="S3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1" s="1">
        <f t="shared" si="41"/>
        <v>0</v>
      </c>
      <c r="U341" s="1">
        <f t="shared" si="42"/>
        <v>0</v>
      </c>
      <c r="V341" s="1">
        <f t="shared" si="43"/>
        <v>0</v>
      </c>
      <c r="W341" s="1">
        <f>IF(טבלה1013[[#This Row],[3 הפלגות זהות]]="","",IF(טבלה1013[[#This Row],[3 הפלגות זהות]]=1,טבלה1013[[#This Row],[LengthofCycle]],W340))</f>
        <v>25</v>
      </c>
      <c r="X341" s="1">
        <f>IF(טבלה1013[[#This Row],[וסת קבוע אחרון]]="","",IF(OR(טבלה1013[[#This Row],[LengthofCycle]]=טבלה1013[[#This Row],[וסת קבוע אחרון]],F340=טבלה1013[[#This Row],[וסת קבוע אחרון]],F339=טבלה1013[[#This Row],[וסת קבוע אחרון]]),1,0))</f>
        <v>1</v>
      </c>
      <c r="Y341" s="1">
        <f>IF(OR(טבלה1013[[#This Row],[הווסת פעיל?]]=0,טבלה1013[[#This Row],[הווסת פעיל?]]=""),"",SUM(Y340,טבלה1013[[#This Row],[הווסת פעיל?]]))</f>
        <v>3</v>
      </c>
      <c r="Z341" s="1" t="str">
        <f>IF(AND(טבלה1013[[#This Row],[כמה מחזורים עד עקירה]]&lt;&gt;"",Y342=""),טבלה1013[[#This Row],[כמה מחזורים עד עקירה]],"")</f>
        <v/>
      </c>
      <c r="AA341" s="1" t="str">
        <f>IF(AND(טבלה1013[[#This Row],[הווסת פעיל?]]=1,טבלה1013[[#This Row],[וסת קבוע אחרון]]&lt;&gt;W340),טבלה1013[[#This Row],[וסת קבוע אחרון]],"")</f>
        <v/>
      </c>
      <c r="AB341" s="1" t="str">
        <f>IF(AND(טבלה1013[[#This Row],[הווסת פעיל?]]=1,X340=0,טבלה1013[[#This Row],[וסת קבוע אחרון]]=W340),טבלה1013[[#This Row],[וסת קבוע אחרון]],"")</f>
        <v/>
      </c>
      <c r="AC341" s="1" t="str">
        <f>IF(AND(טבלה1013[[#This Row],[הווסת פעיל?]]=1,X340=0,טבלה1013[[#This Row],[וסת קבוע אחרון]]&lt;&gt;W340),1,"")</f>
        <v/>
      </c>
      <c r="AD341" s="1" t="str">
        <f>IF(AND(טבלה1013[[#This Row],[הווסת פעיל?]]&lt;&gt;"",B342=1),טבלה1013[[#This Row],[CycleNumber]],"")</f>
        <v/>
      </c>
      <c r="AE341" s="1" t="str">
        <f>IF(AND(טבלה1013[[#This Row],[הווסת פעיל?]]&lt;&gt;"",X340=""),טבלה1013[[#This Row],[CycleNumber]],"")</f>
        <v/>
      </c>
      <c r="AF341" s="1">
        <f>IF(B342=1,"",IF(טבלה1013[[#This Row],[הווסת פעיל?]]=1,IF(טבלה1013[[#This Row],[וסת קבוע אחרון]]=F342,1,0),""))</f>
        <v>0</v>
      </c>
      <c r="AG341" s="1">
        <f>IF(B342=1,"",IF(טבלה1013[[#This Row],[הווסת פעיל?]]=1,IF(OR(טבלה1013[[#This Row],[וסת קבוע אחרון]]=F342,F342=טבלה1013[[#This Row],[LengthofCycle]]),1,0),""))</f>
        <v>0</v>
      </c>
      <c r="AH341" s="1">
        <f>IF(B342=1,"",IF(טבלה1013[[#This Row],[הווסת פעיל?]]=1,IF(OR(טבלה1013[[#This Row],[וסת קבוע אחרון]]=F342,F342=טבלה1013[[#This Row],[LengthofCycle]],AND(טבלה1013[[#This Row],[LengthofCycle]]&lt;&gt;טבלה1013[[#This Row],[וסת קבוע אחרון]],OR(F342=28,F342=29))),1,0),""))</f>
        <v>0</v>
      </c>
      <c r="AI341" s="1" t="str">
        <f>IF(AND(טבלה1013[[#This Row],[הווסת פעיל?]]=1,B342=1),1,"")</f>
        <v/>
      </c>
      <c r="AJ341" s="4" t="str">
        <f>IF(AND(טבלה1013[[#This Row],[הווסת פעיל?]]&lt;&gt;1,B342&lt;&gt;1,B342&lt;&gt;""),IF(טבלה1013[[#This Row],[LengthofCycle]]=F342,1,0),"")</f>
        <v/>
      </c>
      <c r="AK341" s="4" t="str">
        <f>IF(AND(טבלה1013[[#This Row],[הווסת פעיל?]]&lt;&gt;1,B342&lt;&gt;1,B342&lt;&gt;""),IF(OR(טבלה1013[[#This Row],[LengthofCycle]]=F342,F342=29),1,0),"")</f>
        <v/>
      </c>
      <c r="AL341" s="4" t="str">
        <f>IF(AND(טבלה1013[[#This Row],[הווסת פעיל?]]&lt;&gt;1,B342&lt;&gt;1,B342&lt;&gt;""),IF(OR(טבלה1013[[#This Row],[LengthofCycle]]=F342,F342=29,F342=28),1,0),"")</f>
        <v/>
      </c>
    </row>
    <row r="342" spans="1:38" x14ac:dyDescent="0.25">
      <c r="A342" s="1" t="s">
        <v>87</v>
      </c>
      <c r="B342" s="1">
        <v>9</v>
      </c>
      <c r="C342" s="1">
        <v>1</v>
      </c>
      <c r="D342" s="1">
        <v>1</v>
      </c>
      <c r="E342" s="1">
        <v>0</v>
      </c>
      <c r="F342" s="1">
        <v>26</v>
      </c>
      <c r="G342" s="1">
        <f>טבלה1013[[#This Row],[LengthofCycle]]+1</f>
        <v>27</v>
      </c>
      <c r="H342" s="1" t="str">
        <f>IF(IFERROR(LOOKUP(טבלה1013[[#This Row],[ClientID]],קביעויות[השבוע]),FALSE)=טבלה1013[[#This Row],[ClientID]],1,"")</f>
        <v/>
      </c>
      <c r="I342" s="1" t="str">
        <f>IF(AND(טבלה1013[[#This Row],[CycleNumber]]&gt;1,OR(B343="",טבלה1013[[#This Row],[CycleNumber]]&gt;B341)),IF(OR(AND(טבלה1013[[#This Row],[LengthofCycle]]=28,F341=28),AND(טבלה1013[[#This Row],[LengthofCycle]]=35,F341=35)),1,""),"")</f>
        <v/>
      </c>
      <c r="J342" s="1" t="str">
        <f>IF(AND(טבלה1013[[#This Row],[וסת השבוע]]=1,I341=1,טבלה1013[[#This Row],[CycleNumber]]&gt;B341),1,"")</f>
        <v/>
      </c>
      <c r="K342" s="1" t="str">
        <f>IF(טבלה1013[[#This Row],[CycleNumber]]=1,"",IF(טבלה1013[[#This Row],[וסת השבוע]]=1,0,IF(K341="","",IF(K341=0,IF(טבלה1013[[#This Row],[LengthofCycle]]=28,0,1),IF(K341=1,IF(טבלה1013[[#This Row],[LengthofCycle]]+F341=28*2,0,2),IF(K341=2,IF(טבלה1013[[#This Row],[LengthofCycle]]+F341+F340=28*3,0,3),""))))))</f>
        <v/>
      </c>
      <c r="L342" s="1" t="str">
        <f>IF(טבלה1013[[#This Row],[וסת השבוע]]=1,IF(טבלה1013[[#This Row],[וסת השבוע וההפלגה ביחד]]=1,L341+1,0),IF(AND(טבלה1013[[#This Row],[CycleNumber]]&gt;B341,טבלה1013[[#This Row],[CycleNumber]]&gt;1),IF(טבלה1013[[#This Row],[וסת השבוע פעיל?]]&lt;&gt;"",L341+1,""),""))</f>
        <v/>
      </c>
      <c r="M342" s="1" t="str">
        <f>IF(AND(טבלה1013[[#This Row],[וסת השבוע פעיל?]]&lt;&gt;"",טבלה1013[[#This Row],[CycleNumber]]&lt;B343,B343&lt;&gt;"",טבלה1013[[#This Row],[וסת השבוע פעיל?]]&lt;3),IF(K343=0,IF(AND(טבלה1013[[#This Row],[וסת השבוע פעיל?]]&gt;0,I343=1),0,1),0),"")</f>
        <v/>
      </c>
      <c r="N342" s="1" t="str">
        <f t="shared" si="44"/>
        <v/>
      </c>
      <c r="O342" s="1" t="str">
        <f>IF(AND(טבלה1013[[#This Row],[חיזוי - שבוע]]=1,J343=1),1,"")</f>
        <v/>
      </c>
      <c r="P342" s="1" t="str">
        <f>IF(AND(טבלה1013[[#This Row],[חיזוי טוב עם הפלגה?]]=1,טבלה1013[[#This Row],[וסת קבוע אחרון]]&lt;&gt;28,X341=1),1,"")</f>
        <v/>
      </c>
      <c r="Q342" s="1" t="str">
        <f>IF(AND(טבלה1013[[#This Row],[וסת השבוע פעיל?]]&lt;3,OR(טבלה1013[[#This Row],[CycleNumber]]&gt;B343,B343="")),1,"")</f>
        <v/>
      </c>
      <c r="R342" s="1" t="str">
        <f>IF(טבלה1013[[#This Row],[האישה קבעה וסת שבוע?]]=1,IF(טבלה1013[[#This Row],[וסת השבוע פעיל?]]&lt;3,1,0),"")</f>
        <v/>
      </c>
      <c r="S3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2" s="1">
        <f t="shared" si="41"/>
        <v>0</v>
      </c>
      <c r="U342" s="1">
        <f t="shared" si="42"/>
        <v>0</v>
      </c>
      <c r="V342" s="1">
        <f t="shared" si="43"/>
        <v>0</v>
      </c>
      <c r="W342" s="1">
        <f>IF(טבלה1013[[#This Row],[3 הפלגות זהות]]="","",IF(טבלה1013[[#This Row],[3 הפלגות זהות]]=1,טבלה1013[[#This Row],[LengthofCycle]],W341))</f>
        <v>25</v>
      </c>
      <c r="X342" s="1">
        <f>IF(טבלה1013[[#This Row],[וסת קבוע אחרון]]="","",IF(OR(טבלה1013[[#This Row],[LengthofCycle]]=טבלה1013[[#This Row],[וסת קבוע אחרון]],F341=טבלה1013[[#This Row],[וסת קבוע אחרון]],F340=טבלה1013[[#This Row],[וסת קבוע אחרון]]),1,0))</f>
        <v>1</v>
      </c>
      <c r="Y342" s="1">
        <f>IF(OR(טבלה1013[[#This Row],[הווסת פעיל?]]=0,טבלה1013[[#This Row],[הווסת פעיל?]]=""),"",SUM(Y341,טבלה1013[[#This Row],[הווסת פעיל?]]))</f>
        <v>4</v>
      </c>
      <c r="Z342" s="1">
        <f>IF(AND(טבלה1013[[#This Row],[כמה מחזורים עד עקירה]]&lt;&gt;"",Y343=""),טבלה1013[[#This Row],[כמה מחזורים עד עקירה]],"")</f>
        <v>4</v>
      </c>
      <c r="AA342" s="1" t="str">
        <f>IF(AND(טבלה1013[[#This Row],[הווסת פעיל?]]=1,טבלה1013[[#This Row],[וסת קבוע אחרון]]&lt;&gt;W341),טבלה1013[[#This Row],[וסת קבוע אחרון]],"")</f>
        <v/>
      </c>
      <c r="AB342" s="1" t="str">
        <f>IF(AND(טבלה1013[[#This Row],[הווסת פעיל?]]=1,X341=0,טבלה1013[[#This Row],[וסת קבוע אחרון]]=W341),טבלה1013[[#This Row],[וסת קבוע אחרון]],"")</f>
        <v/>
      </c>
      <c r="AC342" s="1" t="str">
        <f>IF(AND(טבלה1013[[#This Row],[הווסת פעיל?]]=1,X341=0,טבלה1013[[#This Row],[וסת קבוע אחרון]]&lt;&gt;W341),1,"")</f>
        <v/>
      </c>
      <c r="AD342" s="1" t="str">
        <f>IF(AND(טבלה1013[[#This Row],[הווסת פעיל?]]&lt;&gt;"",B343=1),טבלה1013[[#This Row],[CycleNumber]],"")</f>
        <v/>
      </c>
      <c r="AE342" s="1" t="str">
        <f>IF(AND(טבלה1013[[#This Row],[הווסת פעיל?]]&lt;&gt;"",X341=""),טבלה1013[[#This Row],[CycleNumber]],"")</f>
        <v/>
      </c>
      <c r="AF342" s="1">
        <f>IF(B343=1,"",IF(טבלה1013[[#This Row],[הווסת פעיל?]]=1,IF(טבלה1013[[#This Row],[וסת קבוע אחרון]]=F343,1,0),""))</f>
        <v>0</v>
      </c>
      <c r="AG342" s="1">
        <f>IF(B343=1,"",IF(טבלה1013[[#This Row],[הווסת פעיל?]]=1,IF(OR(טבלה1013[[#This Row],[וסת קבוע אחרון]]=F343,F343=טבלה1013[[#This Row],[LengthofCycle]]),1,0),""))</f>
        <v>0</v>
      </c>
      <c r="AH342" s="1">
        <f>IF(B343=1,"",IF(טבלה1013[[#This Row],[הווסת פעיל?]]=1,IF(OR(טבלה1013[[#This Row],[וסת קבוע אחרון]]=F343,F343=טבלה1013[[#This Row],[LengthofCycle]],AND(טבלה1013[[#This Row],[LengthofCycle]]&lt;&gt;טבלה1013[[#This Row],[וסת קבוע אחרון]],OR(F343=28,F343=29))),1,0),""))</f>
        <v>0</v>
      </c>
      <c r="AI342" s="1" t="str">
        <f>IF(AND(טבלה1013[[#This Row],[הווסת פעיל?]]=1,B343=1),1,"")</f>
        <v/>
      </c>
      <c r="AJ342" s="4" t="str">
        <f>IF(AND(טבלה1013[[#This Row],[הווסת פעיל?]]&lt;&gt;1,B343&lt;&gt;1,B343&lt;&gt;""),IF(טבלה1013[[#This Row],[LengthofCycle]]=F343,1,0),"")</f>
        <v/>
      </c>
      <c r="AK342" s="4" t="str">
        <f>IF(AND(טבלה1013[[#This Row],[הווסת פעיל?]]&lt;&gt;1,B343&lt;&gt;1,B343&lt;&gt;""),IF(OR(טבלה1013[[#This Row],[LengthofCycle]]=F343,F343=29),1,0),"")</f>
        <v/>
      </c>
      <c r="AL342" s="4" t="str">
        <f>IF(AND(טבלה1013[[#This Row],[הווסת פעיל?]]&lt;&gt;1,B343&lt;&gt;1,B343&lt;&gt;""),IF(OR(טבלה1013[[#This Row],[LengthofCycle]]=F343,F343=29,F343=28),1,0),"")</f>
        <v/>
      </c>
    </row>
    <row r="343" spans="1:38" x14ac:dyDescent="0.25">
      <c r="A343" s="1" t="s">
        <v>87</v>
      </c>
      <c r="B343" s="1">
        <v>10</v>
      </c>
      <c r="C343" s="1">
        <v>1</v>
      </c>
      <c r="D343" s="1">
        <v>1</v>
      </c>
      <c r="E343" s="1">
        <v>0</v>
      </c>
      <c r="F343" s="1">
        <v>23</v>
      </c>
      <c r="G343" s="1">
        <f>טבלה1013[[#This Row],[LengthofCycle]]+1</f>
        <v>24</v>
      </c>
      <c r="H343" s="1" t="str">
        <f>IF(IFERROR(LOOKUP(טבלה1013[[#This Row],[ClientID]],קביעויות[השבוע]),FALSE)=טבלה1013[[#This Row],[ClientID]],1,"")</f>
        <v/>
      </c>
      <c r="I343" s="1" t="str">
        <f>IF(AND(טבלה1013[[#This Row],[CycleNumber]]&gt;1,OR(B344="",טבלה1013[[#This Row],[CycleNumber]]&gt;B342)),IF(OR(AND(טבלה1013[[#This Row],[LengthofCycle]]=28,F342=28),AND(טבלה1013[[#This Row],[LengthofCycle]]=35,F342=35)),1,""),"")</f>
        <v/>
      </c>
      <c r="J343" s="1" t="str">
        <f>IF(AND(טבלה1013[[#This Row],[וסת השבוע]]=1,I342=1,טבלה1013[[#This Row],[CycleNumber]]&gt;B342),1,"")</f>
        <v/>
      </c>
      <c r="K343" s="1" t="str">
        <f>IF(טבלה1013[[#This Row],[CycleNumber]]=1,"",IF(טבלה1013[[#This Row],[וסת השבוע]]=1,0,IF(K342="","",IF(K342=0,IF(טבלה1013[[#This Row],[LengthofCycle]]=28,0,1),IF(K342=1,IF(טבלה1013[[#This Row],[LengthofCycle]]+F342=28*2,0,2),IF(K342=2,IF(טבלה1013[[#This Row],[LengthofCycle]]+F342+F341=28*3,0,3),""))))))</f>
        <v/>
      </c>
      <c r="L343" s="1" t="str">
        <f>IF(טבלה1013[[#This Row],[וסת השבוע]]=1,IF(טבלה1013[[#This Row],[וסת השבוע וההפלגה ביחד]]=1,L342+1,0),IF(AND(טבלה1013[[#This Row],[CycleNumber]]&gt;B342,טבלה1013[[#This Row],[CycleNumber]]&gt;1),IF(טבלה1013[[#This Row],[וסת השבוע פעיל?]]&lt;&gt;"",L342+1,""),""))</f>
        <v/>
      </c>
      <c r="M343" s="1" t="str">
        <f>IF(AND(טבלה1013[[#This Row],[וסת השבוע פעיל?]]&lt;&gt;"",טבלה1013[[#This Row],[CycleNumber]]&lt;B344,B344&lt;&gt;"",טבלה1013[[#This Row],[וסת השבוע פעיל?]]&lt;3),IF(K344=0,IF(AND(טבלה1013[[#This Row],[וסת השבוע פעיל?]]&gt;0,I344=1),0,1),0),"")</f>
        <v/>
      </c>
      <c r="N343" s="1" t="str">
        <f t="shared" si="44"/>
        <v/>
      </c>
      <c r="O343" s="1" t="str">
        <f>IF(AND(טבלה1013[[#This Row],[חיזוי - שבוע]]=1,J344=1),1,"")</f>
        <v/>
      </c>
      <c r="P343" s="1" t="str">
        <f>IF(AND(טבלה1013[[#This Row],[חיזוי טוב עם הפלגה?]]=1,טבלה1013[[#This Row],[וסת קבוע אחרון]]&lt;&gt;28,X342=1),1,"")</f>
        <v/>
      </c>
      <c r="Q343" s="1" t="str">
        <f>IF(AND(טבלה1013[[#This Row],[וסת השבוע פעיל?]]&lt;3,OR(טבלה1013[[#This Row],[CycleNumber]]&gt;B344,B344="")),1,"")</f>
        <v/>
      </c>
      <c r="R343" s="1" t="str">
        <f>IF(טבלה1013[[#This Row],[האישה קבעה וסת שבוע?]]=1,IF(טבלה1013[[#This Row],[וסת השבוע פעיל?]]&lt;3,1,0),"")</f>
        <v/>
      </c>
      <c r="S3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3" s="1">
        <f t="shared" si="41"/>
        <v>0</v>
      </c>
      <c r="U343" s="1">
        <f t="shared" si="42"/>
        <v>0</v>
      </c>
      <c r="V343" s="1">
        <f t="shared" si="43"/>
        <v>0</v>
      </c>
      <c r="W343" s="1">
        <f>IF(טבלה1013[[#This Row],[3 הפלגות זהות]]="","",IF(טבלה1013[[#This Row],[3 הפלגות זהות]]=1,טבלה1013[[#This Row],[LengthofCycle]],W342))</f>
        <v>25</v>
      </c>
      <c r="X343" s="1">
        <f>IF(טבלה1013[[#This Row],[וסת קבוע אחרון]]="","",IF(OR(טבלה1013[[#This Row],[LengthofCycle]]=טבלה1013[[#This Row],[וסת קבוע אחרון]],F342=טבלה1013[[#This Row],[וסת קבוע אחרון]],F341=טבלה1013[[#This Row],[וסת קבוע אחרון]]),1,0))</f>
        <v>0</v>
      </c>
      <c r="Y343" s="1" t="str">
        <f>IF(OR(טבלה1013[[#This Row],[הווסת פעיל?]]=0,טבלה1013[[#This Row],[הווסת פעיל?]]=""),"",SUM(Y342,טבלה1013[[#This Row],[הווסת פעיל?]]))</f>
        <v/>
      </c>
      <c r="Z343" s="1" t="str">
        <f>IF(AND(טבלה1013[[#This Row],[כמה מחזורים עד עקירה]]&lt;&gt;"",Y344=""),טבלה1013[[#This Row],[כמה מחזורים עד עקירה]],"")</f>
        <v/>
      </c>
      <c r="AA343" s="1" t="str">
        <f>IF(AND(טבלה1013[[#This Row],[הווסת פעיל?]]=1,טבלה1013[[#This Row],[וסת קבוע אחרון]]&lt;&gt;W342),טבלה1013[[#This Row],[וסת קבוע אחרון]],"")</f>
        <v/>
      </c>
      <c r="AB343" s="1" t="str">
        <f>IF(AND(טבלה1013[[#This Row],[הווסת פעיל?]]=1,X342=0,טבלה1013[[#This Row],[וסת קבוע אחרון]]=W342),טבלה1013[[#This Row],[וסת קבוע אחרון]],"")</f>
        <v/>
      </c>
      <c r="AC343" s="1" t="str">
        <f>IF(AND(טבלה1013[[#This Row],[הווסת פעיל?]]=1,X342=0,טבלה1013[[#This Row],[וסת קבוע אחרון]]&lt;&gt;W342),1,"")</f>
        <v/>
      </c>
      <c r="AD343" s="1" t="str">
        <f>IF(AND(טבלה1013[[#This Row],[הווסת פעיל?]]&lt;&gt;"",B344=1),טבלה1013[[#This Row],[CycleNumber]],"")</f>
        <v/>
      </c>
      <c r="AE343" s="1" t="str">
        <f>IF(AND(טבלה1013[[#This Row],[הווסת פעיל?]]&lt;&gt;"",X342=""),טבלה1013[[#This Row],[CycleNumber]],"")</f>
        <v/>
      </c>
      <c r="AF343" s="1" t="str">
        <f>IF(B344=1,"",IF(טבלה1013[[#This Row],[הווסת פעיל?]]=1,IF(טבלה1013[[#This Row],[וסת קבוע אחרון]]=F344,1,0),""))</f>
        <v/>
      </c>
      <c r="AG343" s="1" t="str">
        <f>IF(B344=1,"",IF(טבלה1013[[#This Row],[הווסת פעיל?]]=1,IF(OR(טבלה1013[[#This Row],[וסת קבוע אחרון]]=F344,F344=טבלה1013[[#This Row],[LengthofCycle]]),1,0),""))</f>
        <v/>
      </c>
      <c r="AH343" s="1" t="str">
        <f>IF(B344=1,"",IF(טבלה1013[[#This Row],[הווסת פעיל?]]=1,IF(OR(טבלה1013[[#This Row],[וסת קבוע אחרון]]=F344,F344=טבלה1013[[#This Row],[LengthofCycle]],AND(טבלה1013[[#This Row],[LengthofCycle]]&lt;&gt;טבלה1013[[#This Row],[וסת קבוע אחרון]],OR(F344=28,F344=29))),1,0),""))</f>
        <v/>
      </c>
      <c r="AI343" s="1" t="str">
        <f>IF(AND(טבלה1013[[#This Row],[הווסת פעיל?]]=1,B344=1),1,"")</f>
        <v/>
      </c>
      <c r="AJ343" s="4">
        <f>IF(AND(טבלה1013[[#This Row],[הווסת פעיל?]]&lt;&gt;1,B344&lt;&gt;1,B344&lt;&gt;""),IF(טבלה1013[[#This Row],[LengthofCycle]]=F344,1,0),"")</f>
        <v>0</v>
      </c>
      <c r="AK343" s="4">
        <f>IF(AND(טבלה1013[[#This Row],[הווסת פעיל?]]&lt;&gt;1,B344&lt;&gt;1,B344&lt;&gt;""),IF(OR(טבלה1013[[#This Row],[LengthofCycle]]=F344,F344=29),1,0),"")</f>
        <v>0</v>
      </c>
      <c r="AL343" s="4">
        <f>IF(AND(טבלה1013[[#This Row],[הווסת פעיל?]]&lt;&gt;1,B344&lt;&gt;1,B344&lt;&gt;""),IF(OR(טבלה1013[[#This Row],[LengthofCycle]]=F344,F344=29,F344=28),1,0),"")</f>
        <v>0</v>
      </c>
    </row>
    <row r="344" spans="1:38" x14ac:dyDescent="0.25">
      <c r="A344" s="1" t="s">
        <v>87</v>
      </c>
      <c r="B344" s="1">
        <v>11</v>
      </c>
      <c r="C344" s="1">
        <v>1</v>
      </c>
      <c r="D344" s="1">
        <v>1</v>
      </c>
      <c r="E344" s="1">
        <v>0</v>
      </c>
      <c r="F344" s="1">
        <v>25</v>
      </c>
      <c r="G344" s="1">
        <f>טבלה1013[[#This Row],[LengthofCycle]]+1</f>
        <v>26</v>
      </c>
      <c r="H344" s="1" t="str">
        <f>IF(IFERROR(LOOKUP(טבלה1013[[#This Row],[ClientID]],קביעויות[השבוע]),FALSE)=טבלה1013[[#This Row],[ClientID]],1,"")</f>
        <v/>
      </c>
      <c r="I344" s="1" t="str">
        <f>IF(AND(טבלה1013[[#This Row],[CycleNumber]]&gt;1,OR(B345="",טבלה1013[[#This Row],[CycleNumber]]&gt;B343)),IF(OR(AND(טבלה1013[[#This Row],[LengthofCycle]]=28,F343=28),AND(טבלה1013[[#This Row],[LengthofCycle]]=35,F343=35)),1,""),"")</f>
        <v/>
      </c>
      <c r="J344" s="1" t="str">
        <f>IF(AND(טבלה1013[[#This Row],[וסת השבוע]]=1,I343=1,טבלה1013[[#This Row],[CycleNumber]]&gt;B343),1,"")</f>
        <v/>
      </c>
      <c r="K344" s="1" t="str">
        <f>IF(טבלה1013[[#This Row],[CycleNumber]]=1,"",IF(טבלה1013[[#This Row],[וסת השבוע]]=1,0,IF(K343="","",IF(K343=0,IF(טבלה1013[[#This Row],[LengthofCycle]]=28,0,1),IF(K343=1,IF(טבלה1013[[#This Row],[LengthofCycle]]+F343=28*2,0,2),IF(K343=2,IF(טבלה1013[[#This Row],[LengthofCycle]]+F343+F342=28*3,0,3),""))))))</f>
        <v/>
      </c>
      <c r="L344" s="1" t="str">
        <f>IF(טבלה1013[[#This Row],[וסת השבוע]]=1,IF(טבלה1013[[#This Row],[וסת השבוע וההפלגה ביחד]]=1,L343+1,0),IF(AND(טבלה1013[[#This Row],[CycleNumber]]&gt;B343,טבלה1013[[#This Row],[CycleNumber]]&gt;1),IF(טבלה1013[[#This Row],[וסת השבוע פעיל?]]&lt;&gt;"",L343+1,""),""))</f>
        <v/>
      </c>
      <c r="M344" s="1" t="str">
        <f>IF(AND(טבלה1013[[#This Row],[וסת השבוע פעיל?]]&lt;&gt;"",טבלה1013[[#This Row],[CycleNumber]]&lt;B345,B345&lt;&gt;"",טבלה1013[[#This Row],[וסת השבוע פעיל?]]&lt;3),IF(K345=0,IF(AND(טבלה1013[[#This Row],[וסת השבוע פעיל?]]&gt;0,I345=1),0,1),0),"")</f>
        <v/>
      </c>
      <c r="N344" s="1" t="str">
        <f t="shared" si="44"/>
        <v/>
      </c>
      <c r="O344" s="1" t="str">
        <f>IF(AND(טבלה1013[[#This Row],[חיזוי - שבוע]]=1,J345=1),1,"")</f>
        <v/>
      </c>
      <c r="P344" s="1" t="str">
        <f>IF(AND(טבלה1013[[#This Row],[חיזוי טוב עם הפלגה?]]=1,טבלה1013[[#This Row],[וסת קבוע אחרון]]&lt;&gt;28,X343=1),1,"")</f>
        <v/>
      </c>
      <c r="Q344" s="1" t="str">
        <f>IF(AND(טבלה1013[[#This Row],[וסת השבוע פעיל?]]&lt;3,OR(טבלה1013[[#This Row],[CycleNumber]]&gt;B345,B345="")),1,"")</f>
        <v/>
      </c>
      <c r="R344" s="1" t="str">
        <f>IF(טבלה1013[[#This Row],[האישה קבעה וסת שבוע?]]=1,IF(טבלה1013[[#This Row],[וסת השבוע פעיל?]]&lt;3,1,0),"")</f>
        <v/>
      </c>
      <c r="S3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4" s="1">
        <f t="shared" si="41"/>
        <v>0</v>
      </c>
      <c r="U344" s="1">
        <f t="shared" si="42"/>
        <v>0</v>
      </c>
      <c r="V344" s="1">
        <f t="shared" si="43"/>
        <v>0</v>
      </c>
      <c r="W344" s="1">
        <f>IF(טבלה1013[[#This Row],[3 הפלגות זהות]]="","",IF(טבלה1013[[#This Row],[3 הפלגות זהות]]=1,טבלה1013[[#This Row],[LengthofCycle]],W343))</f>
        <v>25</v>
      </c>
      <c r="X344" s="1">
        <f>IF(טבלה1013[[#This Row],[וסת קבוע אחרון]]="","",IF(OR(טבלה1013[[#This Row],[LengthofCycle]]=טבלה1013[[#This Row],[וסת קבוע אחרון]],F343=טבלה1013[[#This Row],[וסת קבוע אחרון]],F342=טבלה1013[[#This Row],[וסת קבוע אחרון]]),1,0))</f>
        <v>1</v>
      </c>
      <c r="Y344" s="1">
        <f>IF(OR(טבלה1013[[#This Row],[הווסת פעיל?]]=0,טבלה1013[[#This Row],[הווסת פעיל?]]=""),"",SUM(Y343,טבלה1013[[#This Row],[הווסת פעיל?]]))</f>
        <v>1</v>
      </c>
      <c r="Z344" s="1" t="str">
        <f>IF(AND(טבלה1013[[#This Row],[כמה מחזורים עד עקירה]]&lt;&gt;"",Y345=""),טבלה1013[[#This Row],[כמה מחזורים עד עקירה]],"")</f>
        <v/>
      </c>
      <c r="AA344" s="1" t="str">
        <f>IF(AND(טבלה1013[[#This Row],[הווסת פעיל?]]=1,טבלה1013[[#This Row],[וסת קבוע אחרון]]&lt;&gt;W343),טבלה1013[[#This Row],[וסת קבוע אחרון]],"")</f>
        <v/>
      </c>
      <c r="AB344" s="1">
        <f>IF(AND(טבלה1013[[#This Row],[הווסת פעיל?]]=1,X343=0,טבלה1013[[#This Row],[וסת קבוע אחרון]]=W343),טבלה1013[[#This Row],[וסת קבוע אחרון]],"")</f>
        <v>25</v>
      </c>
      <c r="AC344" s="1" t="str">
        <f>IF(AND(טבלה1013[[#This Row],[הווסת פעיל?]]=1,X343=0,טבלה1013[[#This Row],[וסת קבוע אחרון]]&lt;&gt;W343),1,"")</f>
        <v/>
      </c>
      <c r="AD344" s="1" t="str">
        <f>IF(AND(טבלה1013[[#This Row],[הווסת פעיל?]]&lt;&gt;"",B345=1),טבלה1013[[#This Row],[CycleNumber]],"")</f>
        <v/>
      </c>
      <c r="AE344" s="1" t="str">
        <f>IF(AND(טבלה1013[[#This Row],[הווסת פעיל?]]&lt;&gt;"",X343=""),טבלה1013[[#This Row],[CycleNumber]],"")</f>
        <v/>
      </c>
      <c r="AF344" s="1">
        <f>IF(B345=1,"",IF(טבלה1013[[#This Row],[הווסת פעיל?]]=1,IF(טבלה1013[[#This Row],[וסת קבוע אחרון]]=F345,1,0),""))</f>
        <v>1</v>
      </c>
      <c r="AG344" s="1">
        <f>IF(B345=1,"",IF(טבלה1013[[#This Row],[הווסת פעיל?]]=1,IF(OR(טבלה1013[[#This Row],[וסת קבוע אחרון]]=F345,F345=טבלה1013[[#This Row],[LengthofCycle]]),1,0),""))</f>
        <v>1</v>
      </c>
      <c r="AH344" s="1">
        <f>IF(B345=1,"",IF(טבלה1013[[#This Row],[הווסת פעיל?]]=1,IF(OR(טבלה1013[[#This Row],[וסת קבוע אחרון]]=F345,F345=טבלה1013[[#This Row],[LengthofCycle]],AND(טבלה1013[[#This Row],[LengthofCycle]]&lt;&gt;טבלה1013[[#This Row],[וסת קבוע אחרון]],OR(F345=28,F345=29))),1,0),""))</f>
        <v>1</v>
      </c>
      <c r="AI344" s="1" t="str">
        <f>IF(AND(טבלה1013[[#This Row],[הווסת פעיל?]]=1,B345=1),1,"")</f>
        <v/>
      </c>
      <c r="AJ344" s="4" t="str">
        <f>IF(AND(טבלה1013[[#This Row],[הווסת פעיל?]]&lt;&gt;1,B345&lt;&gt;1,B345&lt;&gt;""),IF(טבלה1013[[#This Row],[LengthofCycle]]=F345,1,0),"")</f>
        <v/>
      </c>
      <c r="AK344" s="4" t="str">
        <f>IF(AND(טבלה1013[[#This Row],[הווסת פעיל?]]&lt;&gt;1,B345&lt;&gt;1,B345&lt;&gt;""),IF(OR(טבלה1013[[#This Row],[LengthofCycle]]=F345,F345=29),1,0),"")</f>
        <v/>
      </c>
      <c r="AL344" s="4" t="str">
        <f>IF(AND(טבלה1013[[#This Row],[הווסת פעיל?]]&lt;&gt;1,B345&lt;&gt;1,B345&lt;&gt;""),IF(OR(טבלה1013[[#This Row],[LengthofCycle]]=F345,F345=29,F345=28),1,0),"")</f>
        <v/>
      </c>
    </row>
    <row r="345" spans="1:38" x14ac:dyDescent="0.25">
      <c r="A345" s="1" t="s">
        <v>87</v>
      </c>
      <c r="B345" s="1">
        <v>12</v>
      </c>
      <c r="C345" s="1">
        <v>1</v>
      </c>
      <c r="D345" s="1">
        <v>1</v>
      </c>
      <c r="E345" s="1">
        <v>0</v>
      </c>
      <c r="F345" s="1">
        <v>25</v>
      </c>
      <c r="G345" s="1">
        <f>טבלה1013[[#This Row],[LengthofCycle]]+1</f>
        <v>26</v>
      </c>
      <c r="H345" s="1" t="str">
        <f>IF(IFERROR(LOOKUP(טבלה1013[[#This Row],[ClientID]],קביעויות[השבוע]),FALSE)=טבלה1013[[#This Row],[ClientID]],1,"")</f>
        <v/>
      </c>
      <c r="I345" s="1" t="str">
        <f>IF(AND(טבלה1013[[#This Row],[CycleNumber]]&gt;1,OR(B346="",טבלה1013[[#This Row],[CycleNumber]]&gt;B344)),IF(OR(AND(טבלה1013[[#This Row],[LengthofCycle]]=28,F344=28),AND(טבלה1013[[#This Row],[LengthofCycle]]=35,F344=35)),1,""),"")</f>
        <v/>
      </c>
      <c r="J345" s="1" t="str">
        <f>IF(AND(טבלה1013[[#This Row],[וסת השבוע]]=1,I344=1,טבלה1013[[#This Row],[CycleNumber]]&gt;B344),1,"")</f>
        <v/>
      </c>
      <c r="K345" s="1" t="str">
        <f>IF(טבלה1013[[#This Row],[CycleNumber]]=1,"",IF(טבלה1013[[#This Row],[וסת השבוע]]=1,0,IF(K344="","",IF(K344=0,IF(טבלה1013[[#This Row],[LengthofCycle]]=28,0,1),IF(K344=1,IF(טבלה1013[[#This Row],[LengthofCycle]]+F344=28*2,0,2),IF(K344=2,IF(טבלה1013[[#This Row],[LengthofCycle]]+F344+F343=28*3,0,3),""))))))</f>
        <v/>
      </c>
      <c r="L345" s="1" t="str">
        <f>IF(טבלה1013[[#This Row],[וסת השבוע]]=1,IF(טבלה1013[[#This Row],[וסת השבוע וההפלגה ביחד]]=1,L344+1,0),IF(AND(טבלה1013[[#This Row],[CycleNumber]]&gt;B344,טבלה1013[[#This Row],[CycleNumber]]&gt;1),IF(טבלה1013[[#This Row],[וסת השבוע פעיל?]]&lt;&gt;"",L344+1,""),""))</f>
        <v/>
      </c>
      <c r="M345" s="1" t="str">
        <f>IF(AND(טבלה1013[[#This Row],[וסת השבוע פעיל?]]&lt;&gt;"",טבלה1013[[#This Row],[CycleNumber]]&lt;B346,B346&lt;&gt;"",טבלה1013[[#This Row],[וסת השבוע פעיל?]]&lt;3),IF(K346=0,IF(AND(טבלה1013[[#This Row],[וסת השבוע פעיל?]]&gt;0,I346=1),0,1),0),"")</f>
        <v/>
      </c>
      <c r="N345" s="1" t="str">
        <f t="shared" si="44"/>
        <v/>
      </c>
      <c r="O345" s="1" t="str">
        <f>IF(AND(טבלה1013[[#This Row],[חיזוי - שבוע]]=1,J346=1),1,"")</f>
        <v/>
      </c>
      <c r="P345" s="1" t="str">
        <f>IF(AND(טבלה1013[[#This Row],[חיזוי טוב עם הפלגה?]]=1,טבלה1013[[#This Row],[וסת קבוע אחרון]]&lt;&gt;28,X344=1),1,"")</f>
        <v/>
      </c>
      <c r="Q345" s="1" t="str">
        <f>IF(AND(טבלה1013[[#This Row],[וסת השבוע פעיל?]]&lt;3,OR(טבלה1013[[#This Row],[CycleNumber]]&gt;B346,B346="")),1,"")</f>
        <v/>
      </c>
      <c r="R345" s="1" t="str">
        <f>IF(טבלה1013[[#This Row],[האישה קבעה וסת שבוע?]]=1,IF(טבלה1013[[#This Row],[וסת השבוע פעיל?]]&lt;3,1,0),"")</f>
        <v/>
      </c>
      <c r="S3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5" s="1">
        <f t="shared" si="41"/>
        <v>0</v>
      </c>
      <c r="U345" s="1">
        <f t="shared" si="42"/>
        <v>0</v>
      </c>
      <c r="V345" s="1">
        <f t="shared" si="43"/>
        <v>0</v>
      </c>
      <c r="W345" s="1">
        <f>IF(טבלה1013[[#This Row],[3 הפלגות זהות]]="","",IF(טבלה1013[[#This Row],[3 הפלגות זהות]]=1,טבלה1013[[#This Row],[LengthofCycle]],W344))</f>
        <v>25</v>
      </c>
      <c r="X345" s="1">
        <f>IF(טבלה1013[[#This Row],[וסת קבוע אחרון]]="","",IF(OR(טבלה1013[[#This Row],[LengthofCycle]]=טבלה1013[[#This Row],[וסת קבוע אחרון]],F344=טבלה1013[[#This Row],[וסת קבוע אחרון]],F343=טבלה1013[[#This Row],[וסת קבוע אחרון]]),1,0))</f>
        <v>1</v>
      </c>
      <c r="Y345" s="1">
        <f>IF(OR(טבלה1013[[#This Row],[הווסת פעיל?]]=0,טבלה1013[[#This Row],[הווסת פעיל?]]=""),"",SUM(Y344,טבלה1013[[#This Row],[הווסת פעיל?]]))</f>
        <v>2</v>
      </c>
      <c r="Z345" s="1" t="str">
        <f>IF(AND(טבלה1013[[#This Row],[כמה מחזורים עד עקירה]]&lt;&gt;"",Y346=""),טבלה1013[[#This Row],[כמה מחזורים עד עקירה]],"")</f>
        <v/>
      </c>
      <c r="AA345" s="1" t="str">
        <f>IF(AND(טבלה1013[[#This Row],[הווסת פעיל?]]=1,טבלה1013[[#This Row],[וסת קבוע אחרון]]&lt;&gt;W344),טבלה1013[[#This Row],[וסת קבוע אחרון]],"")</f>
        <v/>
      </c>
      <c r="AB345" s="1" t="str">
        <f>IF(AND(טבלה1013[[#This Row],[הווסת פעיל?]]=1,X344=0,טבלה1013[[#This Row],[וסת קבוע אחרון]]=W344),טבלה1013[[#This Row],[וסת קבוע אחרון]],"")</f>
        <v/>
      </c>
      <c r="AC345" s="1" t="str">
        <f>IF(AND(טבלה1013[[#This Row],[הווסת פעיל?]]=1,X344=0,טבלה1013[[#This Row],[וסת קבוע אחרון]]&lt;&gt;W344),1,"")</f>
        <v/>
      </c>
      <c r="AD345" s="1" t="str">
        <f>IF(AND(טבלה1013[[#This Row],[הווסת פעיל?]]&lt;&gt;"",B346=1),טבלה1013[[#This Row],[CycleNumber]],"")</f>
        <v/>
      </c>
      <c r="AE345" s="1" t="str">
        <f>IF(AND(טבלה1013[[#This Row],[הווסת פעיל?]]&lt;&gt;"",X344=""),טבלה1013[[#This Row],[CycleNumber]],"")</f>
        <v/>
      </c>
      <c r="AF345" s="1">
        <f>IF(B346=1,"",IF(טבלה1013[[#This Row],[הווסת פעיל?]]=1,IF(טבלה1013[[#This Row],[וסת קבוע אחרון]]=F346,1,0),""))</f>
        <v>0</v>
      </c>
      <c r="AG345" s="1">
        <f>IF(B346=1,"",IF(טבלה1013[[#This Row],[הווסת פעיל?]]=1,IF(OR(טבלה1013[[#This Row],[וסת קבוע אחרון]]=F346,F346=טבלה1013[[#This Row],[LengthofCycle]]),1,0),""))</f>
        <v>0</v>
      </c>
      <c r="AH345" s="1">
        <f>IF(B346=1,"",IF(טבלה1013[[#This Row],[הווסת פעיל?]]=1,IF(OR(טבלה1013[[#This Row],[וסת קבוע אחרון]]=F346,F346=טבלה1013[[#This Row],[LengthofCycle]],AND(טבלה1013[[#This Row],[LengthofCycle]]&lt;&gt;טבלה1013[[#This Row],[וסת קבוע אחרון]],OR(F346=28,F346=29))),1,0),""))</f>
        <v>0</v>
      </c>
      <c r="AI345" s="1" t="str">
        <f>IF(AND(טבלה1013[[#This Row],[הווסת פעיל?]]=1,B346=1),1,"")</f>
        <v/>
      </c>
      <c r="AJ345" s="4" t="str">
        <f>IF(AND(טבלה1013[[#This Row],[הווסת פעיל?]]&lt;&gt;1,B346&lt;&gt;1,B346&lt;&gt;""),IF(טבלה1013[[#This Row],[LengthofCycle]]=F346,1,0),"")</f>
        <v/>
      </c>
      <c r="AK345" s="4" t="str">
        <f>IF(AND(טבלה1013[[#This Row],[הווסת פעיל?]]&lt;&gt;1,B346&lt;&gt;1,B346&lt;&gt;""),IF(OR(טבלה1013[[#This Row],[LengthofCycle]]=F346,F346=29),1,0),"")</f>
        <v/>
      </c>
      <c r="AL345" s="4" t="str">
        <f>IF(AND(טבלה1013[[#This Row],[הווסת פעיל?]]&lt;&gt;1,B346&lt;&gt;1,B346&lt;&gt;""),IF(OR(טבלה1013[[#This Row],[LengthofCycle]]=F346,F346=29,F346=28),1,0),"")</f>
        <v/>
      </c>
    </row>
    <row r="346" spans="1:38" x14ac:dyDescent="0.25">
      <c r="A346" s="1" t="s">
        <v>87</v>
      </c>
      <c r="B346" s="1">
        <v>13</v>
      </c>
      <c r="C346" s="1">
        <v>1</v>
      </c>
      <c r="D346" s="1">
        <v>1</v>
      </c>
      <c r="E346" s="1">
        <v>0</v>
      </c>
      <c r="F346" s="1">
        <v>26</v>
      </c>
      <c r="G346" s="1">
        <f>טבלה1013[[#This Row],[LengthofCycle]]+1</f>
        <v>27</v>
      </c>
      <c r="H346" s="1" t="str">
        <f>IF(IFERROR(LOOKUP(טבלה1013[[#This Row],[ClientID]],קביעויות[השבוע]),FALSE)=טבלה1013[[#This Row],[ClientID]],1,"")</f>
        <v/>
      </c>
      <c r="I346" s="1" t="str">
        <f>IF(AND(טבלה1013[[#This Row],[CycleNumber]]&gt;1,OR(B347="",טבלה1013[[#This Row],[CycleNumber]]&gt;B345)),IF(OR(AND(טבלה1013[[#This Row],[LengthofCycle]]=28,F345=28),AND(טבלה1013[[#This Row],[LengthofCycle]]=35,F345=35)),1,""),"")</f>
        <v/>
      </c>
      <c r="J346" s="1" t="str">
        <f>IF(AND(טבלה1013[[#This Row],[וסת השבוע]]=1,I345=1,טבלה1013[[#This Row],[CycleNumber]]&gt;B345),1,"")</f>
        <v/>
      </c>
      <c r="K346" s="1" t="str">
        <f>IF(טבלה1013[[#This Row],[CycleNumber]]=1,"",IF(טבלה1013[[#This Row],[וסת השבוע]]=1,0,IF(K345="","",IF(K345=0,IF(טבלה1013[[#This Row],[LengthofCycle]]=28,0,1),IF(K345=1,IF(טבלה1013[[#This Row],[LengthofCycle]]+F345=28*2,0,2),IF(K345=2,IF(טבלה1013[[#This Row],[LengthofCycle]]+F345+F344=28*3,0,3),""))))))</f>
        <v/>
      </c>
      <c r="L346" s="1" t="str">
        <f>IF(טבלה1013[[#This Row],[וסת השבוע]]=1,IF(טבלה1013[[#This Row],[וסת השבוע וההפלגה ביחד]]=1,L345+1,0),IF(AND(טבלה1013[[#This Row],[CycleNumber]]&gt;B345,טבלה1013[[#This Row],[CycleNumber]]&gt;1),IF(טבלה1013[[#This Row],[וסת השבוע פעיל?]]&lt;&gt;"",L345+1,""),""))</f>
        <v/>
      </c>
      <c r="M346" s="1" t="str">
        <f>IF(AND(טבלה1013[[#This Row],[וסת השבוע פעיל?]]&lt;&gt;"",טבלה1013[[#This Row],[CycleNumber]]&lt;B347,B347&lt;&gt;"",טבלה1013[[#This Row],[וסת השבוע פעיל?]]&lt;3),IF(K347=0,IF(AND(טבלה1013[[#This Row],[וסת השבוע פעיל?]]&gt;0,I347=1),0,1),0),"")</f>
        <v/>
      </c>
      <c r="N346" s="1" t="str">
        <f t="shared" si="44"/>
        <v/>
      </c>
      <c r="O346" s="1" t="str">
        <f>IF(AND(טבלה1013[[#This Row],[חיזוי - שבוע]]=1,J347=1),1,"")</f>
        <v/>
      </c>
      <c r="P346" s="1" t="str">
        <f>IF(AND(טבלה1013[[#This Row],[חיזוי טוב עם הפלגה?]]=1,טבלה1013[[#This Row],[וסת קבוע אחרון]]&lt;&gt;28,X345=1),1,"")</f>
        <v/>
      </c>
      <c r="Q346" s="1" t="str">
        <f>IF(AND(טבלה1013[[#This Row],[וסת השבוע פעיל?]]&lt;3,OR(טבלה1013[[#This Row],[CycleNumber]]&gt;B347,B347="")),1,"")</f>
        <v/>
      </c>
      <c r="R346" s="1" t="str">
        <f>IF(טבלה1013[[#This Row],[האישה קבעה וסת שבוע?]]=1,IF(טבלה1013[[#This Row],[וסת השבוע פעיל?]]&lt;3,1,0),"")</f>
        <v/>
      </c>
      <c r="S3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6" s="1">
        <f t="shared" si="41"/>
        <v>0</v>
      </c>
      <c r="U346" s="1">
        <f t="shared" si="42"/>
        <v>0</v>
      </c>
      <c r="V346" s="1">
        <f t="shared" si="43"/>
        <v>0</v>
      </c>
      <c r="W346" s="1">
        <f>IF(טבלה1013[[#This Row],[3 הפלגות זהות]]="","",IF(טבלה1013[[#This Row],[3 הפלגות זהות]]=1,טבלה1013[[#This Row],[LengthofCycle]],W345))</f>
        <v>25</v>
      </c>
      <c r="X346" s="1">
        <f>IF(טבלה1013[[#This Row],[וסת קבוע אחרון]]="","",IF(OR(טבלה1013[[#This Row],[LengthofCycle]]=טבלה1013[[#This Row],[וסת קבוע אחרון]],F345=טבלה1013[[#This Row],[וסת קבוע אחרון]],F344=טבלה1013[[#This Row],[וסת קבוע אחרון]]),1,0))</f>
        <v>1</v>
      </c>
      <c r="Y346" s="1">
        <f>IF(OR(טבלה1013[[#This Row],[הווסת פעיל?]]=0,טבלה1013[[#This Row],[הווסת פעיל?]]=""),"",SUM(Y345,טבלה1013[[#This Row],[הווסת פעיל?]]))</f>
        <v>3</v>
      </c>
      <c r="Z346" s="1">
        <f>IF(AND(טבלה1013[[#This Row],[כמה מחזורים עד עקירה]]&lt;&gt;"",Y347=""),טבלה1013[[#This Row],[כמה מחזורים עד עקירה]],"")</f>
        <v>3</v>
      </c>
      <c r="AA346" s="1" t="str">
        <f>IF(AND(טבלה1013[[#This Row],[הווסת פעיל?]]=1,טבלה1013[[#This Row],[וסת קבוע אחרון]]&lt;&gt;W345),טבלה1013[[#This Row],[וסת קבוע אחרון]],"")</f>
        <v/>
      </c>
      <c r="AB346" s="1" t="str">
        <f>IF(AND(טבלה1013[[#This Row],[הווסת פעיל?]]=1,X345=0,טבלה1013[[#This Row],[וסת קבוע אחרון]]=W345),טבלה1013[[#This Row],[וסת קבוע אחרון]],"")</f>
        <v/>
      </c>
      <c r="AC346" s="1" t="str">
        <f>IF(AND(טבלה1013[[#This Row],[הווסת פעיל?]]=1,X345=0,טבלה1013[[#This Row],[וסת קבוע אחרון]]&lt;&gt;W345),1,"")</f>
        <v/>
      </c>
      <c r="AD346" s="1">
        <f>IF(AND(טבלה1013[[#This Row],[הווסת פעיל?]]&lt;&gt;"",B347=1),טבלה1013[[#This Row],[CycleNumber]],"")</f>
        <v>13</v>
      </c>
      <c r="AE346" s="1" t="str">
        <f>IF(AND(טבלה1013[[#This Row],[הווסת פעיל?]]&lt;&gt;"",X345=""),טבלה1013[[#This Row],[CycleNumber]],"")</f>
        <v/>
      </c>
      <c r="AF346" s="1" t="str">
        <f>IF(B347=1,"",IF(טבלה1013[[#This Row],[הווסת פעיל?]]=1,IF(טבלה1013[[#This Row],[וסת קבוע אחרון]]=F347,1,0),""))</f>
        <v/>
      </c>
      <c r="AG346" s="1" t="str">
        <f>IF(B347=1,"",IF(טבלה1013[[#This Row],[הווסת פעיל?]]=1,IF(OR(טבלה1013[[#This Row],[וסת קבוע אחרון]]=F347,F347=טבלה1013[[#This Row],[LengthofCycle]]),1,0),""))</f>
        <v/>
      </c>
      <c r="AH346" s="1" t="str">
        <f>IF(B347=1,"",IF(טבלה1013[[#This Row],[הווסת פעיל?]]=1,IF(OR(טבלה1013[[#This Row],[וסת קבוע אחרון]]=F347,F347=טבלה1013[[#This Row],[LengthofCycle]],AND(טבלה1013[[#This Row],[LengthofCycle]]&lt;&gt;טבלה1013[[#This Row],[וסת קבוע אחרון]],OR(F347=28,F347=29))),1,0),""))</f>
        <v/>
      </c>
      <c r="AI346" s="1">
        <f>IF(AND(טבלה1013[[#This Row],[הווסת פעיל?]]=1,B347=1),1,"")</f>
        <v>1</v>
      </c>
      <c r="AJ346" s="4" t="str">
        <f>IF(AND(טבלה1013[[#This Row],[הווסת פעיל?]]&lt;&gt;1,B347&lt;&gt;1,B347&lt;&gt;""),IF(טבלה1013[[#This Row],[LengthofCycle]]=F347,1,0),"")</f>
        <v/>
      </c>
      <c r="AK346" s="4" t="str">
        <f>IF(AND(טבלה1013[[#This Row],[הווסת פעיל?]]&lt;&gt;1,B347&lt;&gt;1,B347&lt;&gt;""),IF(OR(טבלה1013[[#This Row],[LengthofCycle]]=F347,F347=29),1,0),"")</f>
        <v/>
      </c>
      <c r="AL346" s="4" t="str">
        <f>IF(AND(טבלה1013[[#This Row],[הווסת פעיל?]]&lt;&gt;1,B347&lt;&gt;1,B347&lt;&gt;""),IF(OR(טבלה1013[[#This Row],[LengthofCycle]]=F347,F347=29,F347=28),1,0),"")</f>
        <v/>
      </c>
    </row>
    <row r="347" spans="1:38" x14ac:dyDescent="0.25">
      <c r="A347" s="1" t="s">
        <v>88</v>
      </c>
      <c r="B347" s="1">
        <v>1</v>
      </c>
      <c r="C347" s="1">
        <v>0</v>
      </c>
      <c r="D347" s="1">
        <v>1</v>
      </c>
      <c r="E347" s="1">
        <v>0</v>
      </c>
      <c r="F347" s="1">
        <v>31</v>
      </c>
      <c r="G347" s="1">
        <f>טבלה1013[[#This Row],[LengthofCycle]]+1</f>
        <v>32</v>
      </c>
      <c r="H347" s="1" t="str">
        <f>IF(IFERROR(LOOKUP(טבלה1013[[#This Row],[ClientID]],קביעויות[השבוע]),FALSE)=טבלה1013[[#This Row],[ClientID]],1,"")</f>
        <v/>
      </c>
      <c r="I347" s="1" t="str">
        <f>IF(AND(טבלה1013[[#This Row],[CycleNumber]]&gt;1,OR(B348="",טבלה1013[[#This Row],[CycleNumber]]&gt;B346)),IF(OR(AND(טבלה1013[[#This Row],[LengthofCycle]]=28,F346=28),AND(טבלה1013[[#This Row],[LengthofCycle]]=35,F346=35)),1,""),"")</f>
        <v/>
      </c>
      <c r="J347" s="1" t="str">
        <f>IF(AND(טבלה1013[[#This Row],[וסת השבוע]]=1,I346=1,טבלה1013[[#This Row],[CycleNumber]]&gt;B346),1,"")</f>
        <v/>
      </c>
      <c r="K347" s="1" t="str">
        <f>IF(טבלה1013[[#This Row],[CycleNumber]]=1,"",IF(טבלה1013[[#This Row],[וסת השבוע]]=1,0,IF(K346="","",IF(K346=0,IF(טבלה1013[[#This Row],[LengthofCycle]]=28,0,1),IF(K346=1,IF(טבלה1013[[#This Row],[LengthofCycle]]+F346=28*2,0,2),IF(K346=2,IF(טבלה1013[[#This Row],[LengthofCycle]]+F346+F345=28*3,0,3),""))))))</f>
        <v/>
      </c>
      <c r="L347" s="1" t="str">
        <f>IF(טבלה1013[[#This Row],[וסת השבוע]]=1,IF(טבלה1013[[#This Row],[וסת השבוע וההפלגה ביחד]]=1,L346+1,0),IF(AND(טבלה1013[[#This Row],[CycleNumber]]&gt;B346,טבלה1013[[#This Row],[CycleNumber]]&gt;1),IF(טבלה1013[[#This Row],[וסת השבוע פעיל?]]&lt;&gt;"",L346+1,""),""))</f>
        <v/>
      </c>
      <c r="M347" s="1" t="str">
        <f>IF(AND(טבלה1013[[#This Row],[וסת השבוע פעיל?]]&lt;&gt;"",טבלה1013[[#This Row],[CycleNumber]]&lt;B348,B348&lt;&gt;"",טבלה1013[[#This Row],[וסת השבוע פעיל?]]&lt;3),IF(K348=0,IF(AND(טבלה1013[[#This Row],[וסת השבוע פעיל?]]&gt;0,I348=1),0,1),0),"")</f>
        <v/>
      </c>
      <c r="N347" s="1" t="str">
        <f t="shared" si="44"/>
        <v/>
      </c>
      <c r="O347" s="1" t="str">
        <f>IF(AND(טבלה1013[[#This Row],[חיזוי - שבוע]]=1,J348=1),1,"")</f>
        <v/>
      </c>
      <c r="P347" s="1" t="str">
        <f>IF(AND(טבלה1013[[#This Row],[חיזוי טוב עם הפלגה?]]=1,טבלה1013[[#This Row],[וסת קבוע אחרון]]&lt;&gt;28,X346=1),1,"")</f>
        <v/>
      </c>
      <c r="Q347" s="1" t="str">
        <f>IF(AND(טבלה1013[[#This Row],[וסת השבוע פעיל?]]&lt;3,OR(טבלה1013[[#This Row],[CycleNumber]]&gt;B348,B348="")),1,"")</f>
        <v/>
      </c>
      <c r="R347" s="1" t="str">
        <f>IF(טבלה1013[[#This Row],[האישה קבעה וסת שבוע?]]=1,IF(טבלה1013[[#This Row],[וסת השבוע פעיל?]]&lt;3,1,0),"")</f>
        <v/>
      </c>
      <c r="S3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7" s="1" t="str">
        <f t="shared" si="41"/>
        <v/>
      </c>
      <c r="U347" s="1" t="str">
        <f t="shared" si="42"/>
        <v/>
      </c>
      <c r="V347" s="1" t="str">
        <f t="shared" si="43"/>
        <v/>
      </c>
      <c r="W347" s="1" t="str">
        <f>IF(טבלה1013[[#This Row],[3 הפלגות זהות]]="","",IF(טבלה1013[[#This Row],[3 הפלגות זהות]]=1,טבלה1013[[#This Row],[LengthofCycle]],W346))</f>
        <v/>
      </c>
      <c r="Y347" s="1" t="str">
        <f>IF(OR(טבלה1013[[#This Row],[הווסת פעיל?]]=0,טבלה1013[[#This Row],[הווסת פעיל?]]=""),"",SUM(Y346,טבלה1013[[#This Row],[הווסת פעיל?]]))</f>
        <v/>
      </c>
      <c r="Z347" s="1" t="str">
        <f>IF(AND(טבלה1013[[#This Row],[כמה מחזורים עד עקירה]]&lt;&gt;"",Y348=""),טבלה1013[[#This Row],[כמה מחזורים עד עקירה]],"")</f>
        <v/>
      </c>
      <c r="AA347" s="1" t="str">
        <f>IF(AND(טבלה1013[[#This Row],[הווסת פעיל?]]=1,טבלה1013[[#This Row],[וסת קבוע אחרון]]&lt;&gt;W346),טבלה1013[[#This Row],[וסת קבוע אחרון]],"")</f>
        <v/>
      </c>
      <c r="AB347" s="1" t="str">
        <f>IF(AND(טבלה1013[[#This Row],[הווסת פעיל?]]=1,X346=0,טבלה1013[[#This Row],[וסת קבוע אחרון]]=W346),טבלה1013[[#This Row],[וסת קבוע אחרון]],"")</f>
        <v/>
      </c>
      <c r="AC347" s="1" t="str">
        <f>IF(AND(טבלה1013[[#This Row],[הווסת פעיל?]]=1,X346=0,טבלה1013[[#This Row],[וסת קבוע אחרון]]&lt;&gt;W346),1,"")</f>
        <v/>
      </c>
      <c r="AD347" s="1" t="str">
        <f>IF(AND(טבלה1013[[#This Row],[הווסת פעיל?]]&lt;&gt;"",B348=1),טבלה1013[[#This Row],[CycleNumber]],"")</f>
        <v/>
      </c>
      <c r="AE347" s="1" t="str">
        <f>IF(AND(טבלה1013[[#This Row],[הווסת פעיל?]]&lt;&gt;"",X346=""),טבלה1013[[#This Row],[CycleNumber]],"")</f>
        <v/>
      </c>
      <c r="AF347" s="1" t="str">
        <f>IF(B348=1,"",IF(טבלה1013[[#This Row],[הווסת פעיל?]]=1,IF(טבלה1013[[#This Row],[וסת קבוע אחרון]]=F348,1,0),""))</f>
        <v/>
      </c>
      <c r="AG347" s="1" t="str">
        <f>IF(B348=1,"",IF(טבלה1013[[#This Row],[הווסת פעיל?]]=1,IF(OR(טבלה1013[[#This Row],[וסת קבוע אחרון]]=F348,F348=טבלה1013[[#This Row],[LengthofCycle]]),1,0),""))</f>
        <v/>
      </c>
      <c r="AH347" s="1" t="str">
        <f>IF(B348=1,"",IF(טבלה1013[[#This Row],[הווסת פעיל?]]=1,IF(OR(טבלה1013[[#This Row],[וסת קבוע אחרון]]=F348,F348=טבלה1013[[#This Row],[LengthofCycle]],AND(טבלה1013[[#This Row],[LengthofCycle]]&lt;&gt;טבלה1013[[#This Row],[וסת קבוע אחרון]],OR(F348=28,F348=29))),1,0),""))</f>
        <v/>
      </c>
      <c r="AI347" s="1" t="str">
        <f>IF(AND(טבלה1013[[#This Row],[הווסת פעיל?]]=1,B348=1),1,"")</f>
        <v/>
      </c>
      <c r="AJ347" s="4">
        <f>IF(AND(טבלה1013[[#This Row],[הווסת פעיל?]]&lt;&gt;1,B348&lt;&gt;1,B348&lt;&gt;""),IF(טבלה1013[[#This Row],[LengthofCycle]]=F348,1,0),"")</f>
        <v>0</v>
      </c>
      <c r="AK347" s="4">
        <f>IF(AND(טבלה1013[[#This Row],[הווסת פעיל?]]&lt;&gt;1,B348&lt;&gt;1,B348&lt;&gt;""),IF(OR(טבלה1013[[#This Row],[LengthofCycle]]=F348,F348=29),1,0),"")</f>
        <v>1</v>
      </c>
      <c r="AL347" s="4">
        <f>IF(AND(טבלה1013[[#This Row],[הווסת פעיל?]]&lt;&gt;1,B348&lt;&gt;1,B348&lt;&gt;""),IF(OR(טבלה1013[[#This Row],[LengthofCycle]]=F348,F348=29,F348=28),1,0),"")</f>
        <v>1</v>
      </c>
    </row>
    <row r="348" spans="1:38" x14ac:dyDescent="0.25">
      <c r="A348" s="1" t="s">
        <v>88</v>
      </c>
      <c r="B348" s="1">
        <v>2</v>
      </c>
      <c r="C348" s="1">
        <v>0</v>
      </c>
      <c r="D348" s="1">
        <v>1</v>
      </c>
      <c r="E348" s="1">
        <v>0</v>
      </c>
      <c r="F348" s="1">
        <v>29</v>
      </c>
      <c r="G348" s="1">
        <f>טבלה1013[[#This Row],[LengthofCycle]]+1</f>
        <v>30</v>
      </c>
      <c r="H348" s="1" t="str">
        <f>IF(IFERROR(LOOKUP(טבלה1013[[#This Row],[ClientID]],קביעויות[השבוע]),FALSE)=טבלה1013[[#This Row],[ClientID]],1,"")</f>
        <v/>
      </c>
      <c r="I348" s="1" t="str">
        <f>IF(AND(טבלה1013[[#This Row],[CycleNumber]]&gt;1,OR(B349="",טבלה1013[[#This Row],[CycleNumber]]&gt;B347)),IF(OR(AND(טבלה1013[[#This Row],[LengthofCycle]]=28,F347=28),AND(טבלה1013[[#This Row],[LengthofCycle]]=35,F347=35)),1,""),"")</f>
        <v/>
      </c>
      <c r="J348" s="1" t="str">
        <f>IF(AND(טבלה1013[[#This Row],[וסת השבוע]]=1,I347=1,טבלה1013[[#This Row],[CycleNumber]]&gt;B347),1,"")</f>
        <v/>
      </c>
      <c r="K348" s="1" t="str">
        <f>IF(טבלה1013[[#This Row],[CycleNumber]]=1,"",IF(טבלה1013[[#This Row],[וסת השבוע]]=1,0,IF(K347="","",IF(K347=0,IF(טבלה1013[[#This Row],[LengthofCycle]]=28,0,1),IF(K347=1,IF(טבלה1013[[#This Row],[LengthofCycle]]+F347=28*2,0,2),IF(K347=2,IF(טבלה1013[[#This Row],[LengthofCycle]]+F347+F346=28*3,0,3),""))))))</f>
        <v/>
      </c>
      <c r="L348" s="1" t="str">
        <f>IF(טבלה1013[[#This Row],[וסת השבוע]]=1,IF(טבלה1013[[#This Row],[וסת השבוע וההפלגה ביחד]]=1,L347+1,0),IF(AND(טבלה1013[[#This Row],[CycleNumber]]&gt;B347,טבלה1013[[#This Row],[CycleNumber]]&gt;1),IF(טבלה1013[[#This Row],[וסת השבוע פעיל?]]&lt;&gt;"",L347+1,""),""))</f>
        <v/>
      </c>
      <c r="M348" s="1" t="str">
        <f>IF(AND(טבלה1013[[#This Row],[וסת השבוע פעיל?]]&lt;&gt;"",טבלה1013[[#This Row],[CycleNumber]]&lt;B349,B349&lt;&gt;"",טבלה1013[[#This Row],[וסת השבוע פעיל?]]&lt;3),IF(K349=0,IF(AND(טבלה1013[[#This Row],[וסת השבוע פעיל?]]&gt;0,I349=1),0,1),0),"")</f>
        <v/>
      </c>
      <c r="N348" s="1" t="str">
        <f t="shared" si="44"/>
        <v/>
      </c>
      <c r="O348" s="1" t="str">
        <f>IF(AND(טבלה1013[[#This Row],[חיזוי - שבוע]]=1,J349=1),1,"")</f>
        <v/>
      </c>
      <c r="P348" s="1" t="str">
        <f>IF(AND(טבלה1013[[#This Row],[חיזוי טוב עם הפלגה?]]=1,טבלה1013[[#This Row],[וסת קבוע אחרון]]&lt;&gt;28,X347=1),1,"")</f>
        <v/>
      </c>
      <c r="Q348" s="1" t="str">
        <f>IF(AND(טבלה1013[[#This Row],[וסת השבוע פעיל?]]&lt;3,OR(טבלה1013[[#This Row],[CycleNumber]]&gt;B349,B349="")),1,"")</f>
        <v/>
      </c>
      <c r="R348" s="1" t="str">
        <f>IF(טבלה1013[[#This Row],[האישה קבעה וסת שבוע?]]=1,IF(טבלה1013[[#This Row],[וסת השבוע פעיל?]]&lt;3,1,0),"")</f>
        <v/>
      </c>
      <c r="S3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8" s="1" t="str">
        <f t="shared" si="41"/>
        <v/>
      </c>
      <c r="U348" s="1" t="str">
        <f t="shared" si="42"/>
        <v/>
      </c>
      <c r="V348" s="1" t="str">
        <f t="shared" si="43"/>
        <v/>
      </c>
      <c r="W348" s="1" t="str">
        <f>IF(טבלה1013[[#This Row],[3 הפלגות זהות]]="","",IF(טבלה1013[[#This Row],[3 הפלגות זהות]]=1,טבלה1013[[#This Row],[LengthofCycle]],W347))</f>
        <v/>
      </c>
      <c r="Y348" s="1" t="str">
        <f>IF(OR(טבלה1013[[#This Row],[הווסת פעיל?]]=0,טבלה1013[[#This Row],[הווסת פעיל?]]=""),"",SUM(Y347,טבלה1013[[#This Row],[הווסת פעיל?]]))</f>
        <v/>
      </c>
      <c r="Z348" s="1" t="str">
        <f>IF(AND(טבלה1013[[#This Row],[כמה מחזורים עד עקירה]]&lt;&gt;"",Y349=""),טבלה1013[[#This Row],[כמה מחזורים עד עקירה]],"")</f>
        <v/>
      </c>
      <c r="AA348" s="1" t="str">
        <f>IF(AND(טבלה1013[[#This Row],[הווסת פעיל?]]=1,טבלה1013[[#This Row],[וסת קבוע אחרון]]&lt;&gt;W347),טבלה1013[[#This Row],[וסת קבוע אחרון]],"")</f>
        <v/>
      </c>
      <c r="AB348" s="1" t="str">
        <f>IF(AND(טבלה1013[[#This Row],[הווסת פעיל?]]=1,X347=0,טבלה1013[[#This Row],[וסת קבוע אחרון]]=W347),טבלה1013[[#This Row],[וסת קבוע אחרון]],"")</f>
        <v/>
      </c>
      <c r="AC348" s="1" t="str">
        <f>IF(AND(טבלה1013[[#This Row],[הווסת פעיל?]]=1,X347=0,טבלה1013[[#This Row],[וסת קבוע אחרון]]&lt;&gt;W347),1,"")</f>
        <v/>
      </c>
      <c r="AD348" s="1" t="str">
        <f>IF(AND(טבלה1013[[#This Row],[הווסת פעיל?]]&lt;&gt;"",B349=1),טבלה1013[[#This Row],[CycleNumber]],"")</f>
        <v/>
      </c>
      <c r="AE348" s="1" t="str">
        <f>IF(AND(טבלה1013[[#This Row],[הווסת פעיל?]]&lt;&gt;"",X347=""),טבלה1013[[#This Row],[CycleNumber]],"")</f>
        <v/>
      </c>
      <c r="AF348" s="1" t="str">
        <f>IF(B349=1,"",IF(טבלה1013[[#This Row],[הווסת פעיל?]]=1,IF(טבלה1013[[#This Row],[וסת קבוע אחרון]]=F349,1,0),""))</f>
        <v/>
      </c>
      <c r="AG348" s="1" t="str">
        <f>IF(B349=1,"",IF(טבלה1013[[#This Row],[הווסת פעיל?]]=1,IF(OR(טבלה1013[[#This Row],[וסת קבוע אחרון]]=F349,F349=טבלה1013[[#This Row],[LengthofCycle]]),1,0),""))</f>
        <v/>
      </c>
      <c r="AH348" s="1" t="str">
        <f>IF(B349=1,"",IF(טבלה1013[[#This Row],[הווסת פעיל?]]=1,IF(OR(טבלה1013[[#This Row],[וסת קבוע אחרון]]=F349,F349=טבלה1013[[#This Row],[LengthofCycle]],AND(טבלה1013[[#This Row],[LengthofCycle]]&lt;&gt;טבלה1013[[#This Row],[וסת קבוע אחרון]],OR(F349=28,F349=29))),1,0),""))</f>
        <v/>
      </c>
      <c r="AI348" s="1" t="str">
        <f>IF(AND(טבלה1013[[#This Row],[הווסת פעיל?]]=1,B349=1),1,"")</f>
        <v/>
      </c>
      <c r="AJ348" s="4">
        <f>IF(AND(טבלה1013[[#This Row],[הווסת פעיל?]]&lt;&gt;1,B349&lt;&gt;1,B349&lt;&gt;""),IF(טבלה1013[[#This Row],[LengthofCycle]]=F349,1,0),"")</f>
        <v>0</v>
      </c>
      <c r="AK348" s="4">
        <f>IF(AND(טבלה1013[[#This Row],[הווסת פעיל?]]&lt;&gt;1,B349&lt;&gt;1,B349&lt;&gt;""),IF(OR(טבלה1013[[#This Row],[LengthofCycle]]=F349,F349=29),1,0),"")</f>
        <v>0</v>
      </c>
      <c r="AL348" s="4">
        <f>IF(AND(טבלה1013[[#This Row],[הווסת פעיל?]]&lt;&gt;1,B349&lt;&gt;1,B349&lt;&gt;""),IF(OR(טבלה1013[[#This Row],[LengthofCycle]]=F349,F349=29,F349=28),1,0),"")</f>
        <v>1</v>
      </c>
    </row>
    <row r="349" spans="1:38" x14ac:dyDescent="0.25">
      <c r="A349" s="1" t="s">
        <v>88</v>
      </c>
      <c r="B349" s="1">
        <v>3</v>
      </c>
      <c r="C349" s="1">
        <v>0</v>
      </c>
      <c r="D349" s="1">
        <v>1</v>
      </c>
      <c r="E349" s="1">
        <v>0</v>
      </c>
      <c r="F349" s="1">
        <v>28</v>
      </c>
      <c r="G349" s="1">
        <f>טבלה1013[[#This Row],[LengthofCycle]]+1</f>
        <v>29</v>
      </c>
      <c r="H349" s="1" t="str">
        <f>IF(IFERROR(LOOKUP(טבלה1013[[#This Row],[ClientID]],קביעויות[השבוע]),FALSE)=טבלה1013[[#This Row],[ClientID]],1,"")</f>
        <v/>
      </c>
      <c r="I349" s="1" t="str">
        <f>IF(AND(טבלה1013[[#This Row],[CycleNumber]]&gt;1,OR(B350="",טבלה1013[[#This Row],[CycleNumber]]&gt;B348)),IF(OR(AND(טבלה1013[[#This Row],[LengthofCycle]]=28,F348=28),AND(טבלה1013[[#This Row],[LengthofCycle]]=35,F348=35)),1,""),"")</f>
        <v/>
      </c>
      <c r="J349" s="1" t="str">
        <f>IF(AND(טבלה1013[[#This Row],[וסת השבוע]]=1,I348=1,טבלה1013[[#This Row],[CycleNumber]]&gt;B348),1,"")</f>
        <v/>
      </c>
      <c r="K349" s="1" t="str">
        <f>IF(טבלה1013[[#This Row],[CycleNumber]]=1,"",IF(טבלה1013[[#This Row],[וסת השבוע]]=1,0,IF(K348="","",IF(K348=0,IF(טבלה1013[[#This Row],[LengthofCycle]]=28,0,1),IF(K348=1,IF(טבלה1013[[#This Row],[LengthofCycle]]+F348=28*2,0,2),IF(K348=2,IF(טבלה1013[[#This Row],[LengthofCycle]]+F348+F347=28*3,0,3),""))))))</f>
        <v/>
      </c>
      <c r="L349" s="1" t="str">
        <f>IF(טבלה1013[[#This Row],[וסת השבוע]]=1,IF(טבלה1013[[#This Row],[וסת השבוע וההפלגה ביחד]]=1,L348+1,0),IF(AND(טבלה1013[[#This Row],[CycleNumber]]&gt;B348,טבלה1013[[#This Row],[CycleNumber]]&gt;1),IF(טבלה1013[[#This Row],[וסת השבוע פעיל?]]&lt;&gt;"",L348+1,""),""))</f>
        <v/>
      </c>
      <c r="M349" s="1" t="str">
        <f>IF(AND(טבלה1013[[#This Row],[וסת השבוע פעיל?]]&lt;&gt;"",טבלה1013[[#This Row],[CycleNumber]]&lt;B350,B350&lt;&gt;"",טבלה1013[[#This Row],[וסת השבוע פעיל?]]&lt;3),IF(K350=0,IF(AND(טבלה1013[[#This Row],[וסת השבוע פעיל?]]&gt;0,I350=1),0,1),0),"")</f>
        <v/>
      </c>
      <c r="N349" s="1" t="str">
        <f t="shared" si="44"/>
        <v/>
      </c>
      <c r="O349" s="1" t="str">
        <f>IF(AND(טבלה1013[[#This Row],[חיזוי - שבוע]]=1,J350=1),1,"")</f>
        <v/>
      </c>
      <c r="P349" s="1" t="str">
        <f>IF(AND(טבלה1013[[#This Row],[חיזוי טוב עם הפלגה?]]=1,טבלה1013[[#This Row],[וסת קבוע אחרון]]&lt;&gt;28,X348=1),1,"")</f>
        <v/>
      </c>
      <c r="Q349" s="1" t="str">
        <f>IF(AND(טבלה1013[[#This Row],[וסת השבוע פעיל?]]&lt;3,OR(טבלה1013[[#This Row],[CycleNumber]]&gt;B350,B350="")),1,"")</f>
        <v/>
      </c>
      <c r="R349" s="1" t="str">
        <f>IF(טבלה1013[[#This Row],[האישה קבעה וסת שבוע?]]=1,IF(טבלה1013[[#This Row],[וסת השבוע פעיל?]]&lt;3,1,0),"")</f>
        <v/>
      </c>
      <c r="S3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49" s="1">
        <f t="shared" si="41"/>
        <v>0</v>
      </c>
      <c r="U349" s="1" t="str">
        <f t="shared" si="42"/>
        <v/>
      </c>
      <c r="V349" s="1" t="str">
        <f t="shared" si="43"/>
        <v/>
      </c>
      <c r="W349" s="1" t="str">
        <f>IF(טבלה1013[[#This Row],[3 הפלגות זהות]]="","",IF(טבלה1013[[#This Row],[3 הפלגות זהות]]=1,טבלה1013[[#This Row],[LengthofCycle]],W348))</f>
        <v/>
      </c>
      <c r="Y349" s="1" t="str">
        <f>IF(OR(טבלה1013[[#This Row],[הווסת פעיל?]]=0,טבלה1013[[#This Row],[הווסת פעיל?]]=""),"",SUM(Y348,טבלה1013[[#This Row],[הווסת פעיל?]]))</f>
        <v/>
      </c>
      <c r="Z349" s="1" t="str">
        <f>IF(AND(טבלה1013[[#This Row],[כמה מחזורים עד עקירה]]&lt;&gt;"",Y350=""),טבלה1013[[#This Row],[כמה מחזורים עד עקירה]],"")</f>
        <v/>
      </c>
      <c r="AA349" s="1" t="str">
        <f>IF(AND(טבלה1013[[#This Row],[הווסת פעיל?]]=1,טבלה1013[[#This Row],[וסת קבוע אחרון]]&lt;&gt;W348),טבלה1013[[#This Row],[וסת קבוע אחרון]],"")</f>
        <v/>
      </c>
      <c r="AB349" s="1" t="str">
        <f>IF(AND(טבלה1013[[#This Row],[הווסת פעיל?]]=1,X348=0,טבלה1013[[#This Row],[וסת קבוע אחרון]]=W348),טבלה1013[[#This Row],[וסת קבוע אחרון]],"")</f>
        <v/>
      </c>
      <c r="AC349" s="1" t="str">
        <f>IF(AND(טבלה1013[[#This Row],[הווסת פעיל?]]=1,X348=0,טבלה1013[[#This Row],[וסת קבוע אחרון]]&lt;&gt;W348),1,"")</f>
        <v/>
      </c>
      <c r="AD349" s="1" t="str">
        <f>IF(AND(טבלה1013[[#This Row],[הווסת פעיל?]]&lt;&gt;"",B350=1),טבלה1013[[#This Row],[CycleNumber]],"")</f>
        <v/>
      </c>
      <c r="AE349" s="1" t="str">
        <f>IF(AND(טבלה1013[[#This Row],[הווסת פעיל?]]&lt;&gt;"",X348=""),טבלה1013[[#This Row],[CycleNumber]],"")</f>
        <v/>
      </c>
      <c r="AF349" s="1" t="str">
        <f>IF(B350=1,"",IF(טבלה1013[[#This Row],[הווסת פעיל?]]=1,IF(טבלה1013[[#This Row],[וסת קבוע אחרון]]=F350,1,0),""))</f>
        <v/>
      </c>
      <c r="AG349" s="1" t="str">
        <f>IF(B350=1,"",IF(טבלה1013[[#This Row],[הווסת פעיל?]]=1,IF(OR(טבלה1013[[#This Row],[וסת קבוע אחרון]]=F350,F350=טבלה1013[[#This Row],[LengthofCycle]]),1,0),""))</f>
        <v/>
      </c>
      <c r="AH349" s="1" t="str">
        <f>IF(B350=1,"",IF(טבלה1013[[#This Row],[הווסת פעיל?]]=1,IF(OR(טבלה1013[[#This Row],[וסת קבוע אחרון]]=F350,F350=טבלה1013[[#This Row],[LengthofCycle]],AND(טבלה1013[[#This Row],[LengthofCycle]]&lt;&gt;טבלה1013[[#This Row],[וסת קבוע אחרון]],OR(F350=28,F350=29))),1,0),""))</f>
        <v/>
      </c>
      <c r="AI349" s="1" t="str">
        <f>IF(AND(טבלה1013[[#This Row],[הווסת פעיל?]]=1,B350=1),1,"")</f>
        <v/>
      </c>
      <c r="AJ349" s="4">
        <f>IF(AND(טבלה1013[[#This Row],[הווסת פעיל?]]&lt;&gt;1,B350&lt;&gt;1,B350&lt;&gt;""),IF(טבלה1013[[#This Row],[LengthofCycle]]=F350,1,0),"")</f>
        <v>0</v>
      </c>
      <c r="AK349" s="4">
        <f>IF(AND(טבלה1013[[#This Row],[הווסת פעיל?]]&lt;&gt;1,B350&lt;&gt;1,B350&lt;&gt;""),IF(OR(טבלה1013[[#This Row],[LengthofCycle]]=F350,F350=29),1,0),"")</f>
        <v>0</v>
      </c>
      <c r="AL349" s="4">
        <f>IF(AND(טבלה1013[[#This Row],[הווסת פעיל?]]&lt;&gt;1,B350&lt;&gt;1,B350&lt;&gt;""),IF(OR(טבלה1013[[#This Row],[LengthofCycle]]=F350,F350=29,F350=28),1,0),"")</f>
        <v>0</v>
      </c>
    </row>
    <row r="350" spans="1:38" x14ac:dyDescent="0.25">
      <c r="A350" s="1" t="s">
        <v>88</v>
      </c>
      <c r="B350" s="1">
        <v>4</v>
      </c>
      <c r="C350" s="1">
        <v>0</v>
      </c>
      <c r="D350" s="1">
        <v>1</v>
      </c>
      <c r="E350" s="1">
        <v>0</v>
      </c>
      <c r="F350" s="1">
        <v>27</v>
      </c>
      <c r="G350" s="1">
        <f>טבלה1013[[#This Row],[LengthofCycle]]+1</f>
        <v>28</v>
      </c>
      <c r="H350" s="1" t="str">
        <f>IF(IFERROR(LOOKUP(טבלה1013[[#This Row],[ClientID]],קביעויות[השבוע]),FALSE)=טבלה1013[[#This Row],[ClientID]],1,"")</f>
        <v/>
      </c>
      <c r="I350" s="1" t="str">
        <f>IF(AND(טבלה1013[[#This Row],[CycleNumber]]&gt;1,OR(B351="",טבלה1013[[#This Row],[CycleNumber]]&gt;B349)),IF(OR(AND(טבלה1013[[#This Row],[LengthofCycle]]=28,F349=28),AND(טבלה1013[[#This Row],[LengthofCycle]]=35,F349=35)),1,""),"")</f>
        <v/>
      </c>
      <c r="J350" s="1" t="str">
        <f>IF(AND(טבלה1013[[#This Row],[וסת השבוע]]=1,I349=1,טבלה1013[[#This Row],[CycleNumber]]&gt;B349),1,"")</f>
        <v/>
      </c>
      <c r="K350" s="1" t="str">
        <f>IF(טבלה1013[[#This Row],[CycleNumber]]=1,"",IF(טבלה1013[[#This Row],[וסת השבוע]]=1,0,IF(K349="","",IF(K349=0,IF(טבלה1013[[#This Row],[LengthofCycle]]=28,0,1),IF(K349=1,IF(טבלה1013[[#This Row],[LengthofCycle]]+F349=28*2,0,2),IF(K349=2,IF(טבלה1013[[#This Row],[LengthofCycle]]+F349+F348=28*3,0,3),""))))))</f>
        <v/>
      </c>
      <c r="L350" s="1" t="str">
        <f>IF(טבלה1013[[#This Row],[וסת השבוע]]=1,IF(טבלה1013[[#This Row],[וסת השבוע וההפלגה ביחד]]=1,L349+1,0),IF(AND(טבלה1013[[#This Row],[CycleNumber]]&gt;B349,טבלה1013[[#This Row],[CycleNumber]]&gt;1),IF(טבלה1013[[#This Row],[וסת השבוע פעיל?]]&lt;&gt;"",L349+1,""),""))</f>
        <v/>
      </c>
      <c r="M350" s="1" t="str">
        <f>IF(AND(טבלה1013[[#This Row],[וסת השבוע פעיל?]]&lt;&gt;"",טבלה1013[[#This Row],[CycleNumber]]&lt;B351,B351&lt;&gt;"",טבלה1013[[#This Row],[וסת השבוע פעיל?]]&lt;3),IF(K351=0,IF(AND(טבלה1013[[#This Row],[וסת השבוע פעיל?]]&gt;0,I351=1),0,1),0),"")</f>
        <v/>
      </c>
      <c r="N350" s="1" t="str">
        <f t="shared" si="44"/>
        <v/>
      </c>
      <c r="O350" s="1" t="str">
        <f>IF(AND(טבלה1013[[#This Row],[חיזוי - שבוע]]=1,J351=1),1,"")</f>
        <v/>
      </c>
      <c r="P350" s="1" t="str">
        <f>IF(AND(טבלה1013[[#This Row],[חיזוי טוב עם הפלגה?]]=1,טבלה1013[[#This Row],[וסת קבוע אחרון]]&lt;&gt;28,X349=1),1,"")</f>
        <v/>
      </c>
      <c r="Q350" s="1" t="str">
        <f>IF(AND(טבלה1013[[#This Row],[וסת השבוע פעיל?]]&lt;3,OR(טבלה1013[[#This Row],[CycleNumber]]&gt;B351,B351="")),1,"")</f>
        <v/>
      </c>
      <c r="R350" s="1" t="str">
        <f>IF(טבלה1013[[#This Row],[האישה קבעה וסת שבוע?]]=1,IF(טבלה1013[[#This Row],[וסת השבוע פעיל?]]&lt;3,1,0),"")</f>
        <v/>
      </c>
      <c r="S3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0" s="1">
        <f t="shared" si="41"/>
        <v>0</v>
      </c>
      <c r="U350" s="1">
        <f t="shared" si="42"/>
        <v>0</v>
      </c>
      <c r="V350" s="1" t="str">
        <f t="shared" si="43"/>
        <v/>
      </c>
      <c r="W350" s="1" t="str">
        <f>IF(טבלה1013[[#This Row],[3 הפלגות זהות]]="","",IF(טבלה1013[[#This Row],[3 הפלגות זהות]]=1,טבלה1013[[#This Row],[LengthofCycle]],W349))</f>
        <v/>
      </c>
      <c r="Y350" s="1" t="str">
        <f>IF(OR(טבלה1013[[#This Row],[הווסת פעיל?]]=0,טבלה1013[[#This Row],[הווסת פעיל?]]=""),"",SUM(Y349,טבלה1013[[#This Row],[הווסת פעיל?]]))</f>
        <v/>
      </c>
      <c r="Z350" s="1" t="str">
        <f>IF(AND(טבלה1013[[#This Row],[כמה מחזורים עד עקירה]]&lt;&gt;"",Y351=""),טבלה1013[[#This Row],[כמה מחזורים עד עקירה]],"")</f>
        <v/>
      </c>
      <c r="AA350" s="1" t="str">
        <f>IF(AND(טבלה1013[[#This Row],[הווסת פעיל?]]=1,טבלה1013[[#This Row],[וסת קבוע אחרון]]&lt;&gt;W349),טבלה1013[[#This Row],[וסת קבוע אחרון]],"")</f>
        <v/>
      </c>
      <c r="AB350" s="1" t="str">
        <f>IF(AND(טבלה1013[[#This Row],[הווסת פעיל?]]=1,X349=0,טבלה1013[[#This Row],[וסת קבוע אחרון]]=W349),טבלה1013[[#This Row],[וסת קבוע אחרון]],"")</f>
        <v/>
      </c>
      <c r="AC350" s="1" t="str">
        <f>IF(AND(טבלה1013[[#This Row],[הווסת פעיל?]]=1,X349=0,טבלה1013[[#This Row],[וסת קבוע אחרון]]&lt;&gt;W349),1,"")</f>
        <v/>
      </c>
      <c r="AD350" s="1" t="str">
        <f>IF(AND(טבלה1013[[#This Row],[הווסת פעיל?]]&lt;&gt;"",B351=1),טבלה1013[[#This Row],[CycleNumber]],"")</f>
        <v/>
      </c>
      <c r="AE350" s="1" t="str">
        <f>IF(AND(טבלה1013[[#This Row],[הווסת פעיל?]]&lt;&gt;"",X349=""),טבלה1013[[#This Row],[CycleNumber]],"")</f>
        <v/>
      </c>
      <c r="AF350" s="1" t="str">
        <f>IF(B351=1,"",IF(טבלה1013[[#This Row],[הווסת פעיל?]]=1,IF(טבלה1013[[#This Row],[וסת קבוע אחרון]]=F351,1,0),""))</f>
        <v/>
      </c>
      <c r="AG350" s="1" t="str">
        <f>IF(B351=1,"",IF(טבלה1013[[#This Row],[הווסת פעיל?]]=1,IF(OR(טבלה1013[[#This Row],[וסת קבוע אחרון]]=F351,F351=טבלה1013[[#This Row],[LengthofCycle]]),1,0),""))</f>
        <v/>
      </c>
      <c r="AH350" s="1" t="str">
        <f>IF(B351=1,"",IF(טבלה1013[[#This Row],[הווסת פעיל?]]=1,IF(OR(טבלה1013[[#This Row],[וסת קבוע אחרון]]=F351,F351=טבלה1013[[#This Row],[LengthofCycle]],AND(טבלה1013[[#This Row],[LengthofCycle]]&lt;&gt;טבלה1013[[#This Row],[וסת קבוע אחרון]],OR(F351=28,F351=29))),1,0),""))</f>
        <v/>
      </c>
      <c r="AI350" s="1" t="str">
        <f>IF(AND(טבלה1013[[#This Row],[הווסת פעיל?]]=1,B351=1),1,"")</f>
        <v/>
      </c>
      <c r="AJ350" s="4">
        <f>IF(AND(טבלה1013[[#This Row],[הווסת פעיל?]]&lt;&gt;1,B351&lt;&gt;1,B351&lt;&gt;""),IF(טבלה1013[[#This Row],[LengthofCycle]]=F351,1,0),"")</f>
        <v>0</v>
      </c>
      <c r="AK350" s="4">
        <f>IF(AND(טבלה1013[[#This Row],[הווסת פעיל?]]&lt;&gt;1,B351&lt;&gt;1,B351&lt;&gt;""),IF(OR(טבלה1013[[#This Row],[LengthofCycle]]=F351,F351=29),1,0),"")</f>
        <v>0</v>
      </c>
      <c r="AL350" s="4">
        <f>IF(AND(טבלה1013[[#This Row],[הווסת פעיל?]]&lt;&gt;1,B351&lt;&gt;1,B351&lt;&gt;""),IF(OR(טבלה1013[[#This Row],[LengthofCycle]]=F351,F351=29,F351=28),1,0),"")</f>
        <v>0</v>
      </c>
    </row>
    <row r="351" spans="1:38" x14ac:dyDescent="0.25">
      <c r="A351" s="1" t="s">
        <v>88</v>
      </c>
      <c r="B351" s="1">
        <v>5</v>
      </c>
      <c r="C351" s="1">
        <v>0</v>
      </c>
      <c r="D351" s="1">
        <v>1</v>
      </c>
      <c r="E351" s="1">
        <v>0</v>
      </c>
      <c r="F351" s="1">
        <v>31</v>
      </c>
      <c r="G351" s="1">
        <f>טבלה1013[[#This Row],[LengthofCycle]]+1</f>
        <v>32</v>
      </c>
      <c r="H351" s="1" t="str">
        <f>IF(IFERROR(LOOKUP(טבלה1013[[#This Row],[ClientID]],קביעויות[השבוע]),FALSE)=טבלה1013[[#This Row],[ClientID]],1,"")</f>
        <v/>
      </c>
      <c r="I351" s="1" t="str">
        <f>IF(AND(טבלה1013[[#This Row],[CycleNumber]]&gt;1,OR(B352="",טבלה1013[[#This Row],[CycleNumber]]&gt;B350)),IF(OR(AND(טבלה1013[[#This Row],[LengthofCycle]]=28,F350=28),AND(טבלה1013[[#This Row],[LengthofCycle]]=35,F350=35)),1,""),"")</f>
        <v/>
      </c>
      <c r="J351" s="1" t="str">
        <f>IF(AND(טבלה1013[[#This Row],[וסת השבוע]]=1,I350=1,טבלה1013[[#This Row],[CycleNumber]]&gt;B350),1,"")</f>
        <v/>
      </c>
      <c r="K351" s="1" t="str">
        <f>IF(טבלה1013[[#This Row],[CycleNumber]]=1,"",IF(טבלה1013[[#This Row],[וסת השבוע]]=1,0,IF(K350="","",IF(K350=0,IF(טבלה1013[[#This Row],[LengthofCycle]]=28,0,1),IF(K350=1,IF(טבלה1013[[#This Row],[LengthofCycle]]+F350=28*2,0,2),IF(K350=2,IF(טבלה1013[[#This Row],[LengthofCycle]]+F350+F349=28*3,0,3),""))))))</f>
        <v/>
      </c>
      <c r="L351" s="1" t="str">
        <f>IF(טבלה1013[[#This Row],[וסת השבוע]]=1,IF(טבלה1013[[#This Row],[וסת השבוע וההפלגה ביחד]]=1,L350+1,0),IF(AND(טבלה1013[[#This Row],[CycleNumber]]&gt;B350,טבלה1013[[#This Row],[CycleNumber]]&gt;1),IF(טבלה1013[[#This Row],[וסת השבוע פעיל?]]&lt;&gt;"",L350+1,""),""))</f>
        <v/>
      </c>
      <c r="M351" s="1" t="str">
        <f>IF(AND(טבלה1013[[#This Row],[וסת השבוע פעיל?]]&lt;&gt;"",טבלה1013[[#This Row],[CycleNumber]]&lt;B352,B352&lt;&gt;"",טבלה1013[[#This Row],[וסת השבוע פעיל?]]&lt;3),IF(K352=0,IF(AND(טבלה1013[[#This Row],[וסת השבוע פעיל?]]&gt;0,I352=1),0,1),0),"")</f>
        <v/>
      </c>
      <c r="N351" s="1" t="str">
        <f t="shared" si="44"/>
        <v/>
      </c>
      <c r="O351" s="1" t="str">
        <f>IF(AND(טבלה1013[[#This Row],[חיזוי - שבוע]]=1,J352=1),1,"")</f>
        <v/>
      </c>
      <c r="P351" s="1" t="str">
        <f>IF(AND(טבלה1013[[#This Row],[חיזוי טוב עם הפלגה?]]=1,טבלה1013[[#This Row],[וסת קבוע אחרון]]&lt;&gt;28,X350=1),1,"")</f>
        <v/>
      </c>
      <c r="Q351" s="1" t="str">
        <f>IF(AND(טבלה1013[[#This Row],[וסת השבוע פעיל?]]&lt;3,OR(טבלה1013[[#This Row],[CycleNumber]]&gt;B352,B352="")),1,"")</f>
        <v/>
      </c>
      <c r="R351" s="1" t="str">
        <f>IF(טבלה1013[[#This Row],[האישה קבעה וסת שבוע?]]=1,IF(טבלה1013[[#This Row],[וסת השבוע פעיל?]]&lt;3,1,0),"")</f>
        <v/>
      </c>
      <c r="S3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1" s="1">
        <f t="shared" si="41"/>
        <v>0</v>
      </c>
      <c r="U351" s="1">
        <f t="shared" si="42"/>
        <v>0</v>
      </c>
      <c r="V351" s="1">
        <f t="shared" si="43"/>
        <v>0</v>
      </c>
      <c r="W351" s="1" t="str">
        <f>IF(טבלה1013[[#This Row],[3 הפלגות זהות]]="","",IF(טבלה1013[[#This Row],[3 הפלגות זהות]]=1,טבלה1013[[#This Row],[LengthofCycle]],W350))</f>
        <v/>
      </c>
      <c r="Y351" s="1" t="str">
        <f>IF(OR(טבלה1013[[#This Row],[הווסת פעיל?]]=0,טבלה1013[[#This Row],[הווסת פעיל?]]=""),"",SUM(Y350,טבלה1013[[#This Row],[הווסת פעיל?]]))</f>
        <v/>
      </c>
      <c r="Z351" s="1" t="str">
        <f>IF(AND(טבלה1013[[#This Row],[כמה מחזורים עד עקירה]]&lt;&gt;"",Y352=""),טבלה1013[[#This Row],[כמה מחזורים עד עקירה]],"")</f>
        <v/>
      </c>
      <c r="AA351" s="1" t="str">
        <f>IF(AND(טבלה1013[[#This Row],[הווסת פעיל?]]=1,טבלה1013[[#This Row],[וסת קבוע אחרון]]&lt;&gt;W350),טבלה1013[[#This Row],[וסת קבוע אחרון]],"")</f>
        <v/>
      </c>
      <c r="AB351" s="1" t="str">
        <f>IF(AND(טבלה1013[[#This Row],[הווסת פעיל?]]=1,X350=0,טבלה1013[[#This Row],[וסת קבוע אחרון]]=W350),טבלה1013[[#This Row],[וסת קבוע אחרון]],"")</f>
        <v/>
      </c>
      <c r="AC351" s="1" t="str">
        <f>IF(AND(טבלה1013[[#This Row],[הווסת פעיל?]]=1,X350=0,טבלה1013[[#This Row],[וסת קבוע אחרון]]&lt;&gt;W350),1,"")</f>
        <v/>
      </c>
      <c r="AD351" s="1" t="str">
        <f>IF(AND(טבלה1013[[#This Row],[הווסת פעיל?]]&lt;&gt;"",B352=1),טבלה1013[[#This Row],[CycleNumber]],"")</f>
        <v/>
      </c>
      <c r="AE351" s="1" t="str">
        <f>IF(AND(טבלה1013[[#This Row],[הווסת פעיל?]]&lt;&gt;"",X350=""),טבלה1013[[#This Row],[CycleNumber]],"")</f>
        <v/>
      </c>
      <c r="AF351" s="1" t="str">
        <f>IF(B352=1,"",IF(טבלה1013[[#This Row],[הווסת פעיל?]]=1,IF(טבלה1013[[#This Row],[וסת קבוע אחרון]]=F352,1,0),""))</f>
        <v/>
      </c>
      <c r="AG351" s="1" t="str">
        <f>IF(B352=1,"",IF(טבלה1013[[#This Row],[הווסת פעיל?]]=1,IF(OR(טבלה1013[[#This Row],[וסת קבוע אחרון]]=F352,F352=טבלה1013[[#This Row],[LengthofCycle]]),1,0),""))</f>
        <v/>
      </c>
      <c r="AH351" s="1" t="str">
        <f>IF(B352=1,"",IF(טבלה1013[[#This Row],[הווסת פעיל?]]=1,IF(OR(טבלה1013[[#This Row],[וסת קבוע אחרון]]=F352,F352=טבלה1013[[#This Row],[LengthofCycle]],AND(טבלה1013[[#This Row],[LengthofCycle]]&lt;&gt;טבלה1013[[#This Row],[וסת קבוע אחרון]],OR(F352=28,F352=29))),1,0),""))</f>
        <v/>
      </c>
      <c r="AI351" s="1" t="str">
        <f>IF(AND(טבלה1013[[#This Row],[הווסת פעיל?]]=1,B352=1),1,"")</f>
        <v/>
      </c>
      <c r="AJ351" s="4">
        <f>IF(AND(טבלה1013[[#This Row],[הווסת פעיל?]]&lt;&gt;1,B352&lt;&gt;1,B352&lt;&gt;""),IF(טבלה1013[[#This Row],[LengthofCycle]]=F352,1,0),"")</f>
        <v>0</v>
      </c>
      <c r="AK351" s="4">
        <f>IF(AND(טבלה1013[[#This Row],[הווסת פעיל?]]&lt;&gt;1,B352&lt;&gt;1,B352&lt;&gt;""),IF(OR(טבלה1013[[#This Row],[LengthofCycle]]=F352,F352=29),1,0),"")</f>
        <v>0</v>
      </c>
      <c r="AL351" s="4">
        <f>IF(AND(טבלה1013[[#This Row],[הווסת פעיל?]]&lt;&gt;1,B352&lt;&gt;1,B352&lt;&gt;""),IF(OR(טבלה1013[[#This Row],[LengthofCycle]]=F352,F352=29,F352=28),1,0),"")</f>
        <v>0</v>
      </c>
    </row>
    <row r="352" spans="1:38" x14ac:dyDescent="0.25">
      <c r="A352" s="1" t="s">
        <v>88</v>
      </c>
      <c r="B352" s="1">
        <v>6</v>
      </c>
      <c r="C352" s="1">
        <v>0</v>
      </c>
      <c r="D352" s="1">
        <v>1</v>
      </c>
      <c r="E352" s="1">
        <v>0</v>
      </c>
      <c r="F352" s="1">
        <v>30</v>
      </c>
      <c r="G352" s="1">
        <f>טבלה1013[[#This Row],[LengthofCycle]]+1</f>
        <v>31</v>
      </c>
      <c r="H352" s="1" t="str">
        <f>IF(IFERROR(LOOKUP(טבלה1013[[#This Row],[ClientID]],קביעויות[השבוע]),FALSE)=טבלה1013[[#This Row],[ClientID]],1,"")</f>
        <v/>
      </c>
      <c r="I352" s="1" t="str">
        <f>IF(AND(טבלה1013[[#This Row],[CycleNumber]]&gt;1,OR(B353="",טבלה1013[[#This Row],[CycleNumber]]&gt;B351)),IF(OR(AND(טבלה1013[[#This Row],[LengthofCycle]]=28,F351=28),AND(טבלה1013[[#This Row],[LengthofCycle]]=35,F351=35)),1,""),"")</f>
        <v/>
      </c>
      <c r="J352" s="1" t="str">
        <f>IF(AND(טבלה1013[[#This Row],[וסת השבוע]]=1,I351=1,טבלה1013[[#This Row],[CycleNumber]]&gt;B351),1,"")</f>
        <v/>
      </c>
      <c r="K352" s="1" t="str">
        <f>IF(טבלה1013[[#This Row],[CycleNumber]]=1,"",IF(טבלה1013[[#This Row],[וסת השבוע]]=1,0,IF(K351="","",IF(K351=0,IF(טבלה1013[[#This Row],[LengthofCycle]]=28,0,1),IF(K351=1,IF(טבלה1013[[#This Row],[LengthofCycle]]+F351=28*2,0,2),IF(K351=2,IF(טבלה1013[[#This Row],[LengthofCycle]]+F351+F350=28*3,0,3),""))))))</f>
        <v/>
      </c>
      <c r="L352" s="1" t="str">
        <f>IF(טבלה1013[[#This Row],[וסת השבוע]]=1,IF(טבלה1013[[#This Row],[וסת השבוע וההפלגה ביחד]]=1,L351+1,0),IF(AND(טבלה1013[[#This Row],[CycleNumber]]&gt;B351,טבלה1013[[#This Row],[CycleNumber]]&gt;1),IF(טבלה1013[[#This Row],[וסת השבוע פעיל?]]&lt;&gt;"",L351+1,""),""))</f>
        <v/>
      </c>
      <c r="M352" s="1" t="str">
        <f>IF(AND(טבלה1013[[#This Row],[וסת השבוע פעיל?]]&lt;&gt;"",טבלה1013[[#This Row],[CycleNumber]]&lt;B353,B353&lt;&gt;"",טבלה1013[[#This Row],[וסת השבוע פעיל?]]&lt;3),IF(K353=0,IF(AND(טבלה1013[[#This Row],[וסת השבוע פעיל?]]&gt;0,I353=1),0,1),0),"")</f>
        <v/>
      </c>
      <c r="N352" s="1" t="str">
        <f t="shared" si="44"/>
        <v/>
      </c>
      <c r="O352" s="1" t="str">
        <f>IF(AND(טבלה1013[[#This Row],[חיזוי - שבוע]]=1,J353=1),1,"")</f>
        <v/>
      </c>
      <c r="P352" s="1" t="str">
        <f>IF(AND(טבלה1013[[#This Row],[חיזוי טוב עם הפלגה?]]=1,טבלה1013[[#This Row],[וסת קבוע אחרון]]&lt;&gt;28,X351=1),1,"")</f>
        <v/>
      </c>
      <c r="Q352" s="1" t="str">
        <f>IF(AND(טבלה1013[[#This Row],[וסת השבוע פעיל?]]&lt;3,OR(טבלה1013[[#This Row],[CycleNumber]]&gt;B353,B353="")),1,"")</f>
        <v/>
      </c>
      <c r="R352" s="1" t="str">
        <f>IF(טבלה1013[[#This Row],[האישה קבעה וסת שבוע?]]=1,IF(טבלה1013[[#This Row],[וסת השבוע פעיל?]]&lt;3,1,0),"")</f>
        <v/>
      </c>
      <c r="S3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2" s="1">
        <f t="shared" si="41"/>
        <v>0</v>
      </c>
      <c r="U352" s="1">
        <f t="shared" si="42"/>
        <v>0</v>
      </c>
      <c r="V352" s="1">
        <f t="shared" si="43"/>
        <v>0</v>
      </c>
      <c r="W352" s="1" t="str">
        <f>IF(טבלה1013[[#This Row],[3 הפלגות זהות]]="","",IF(טבלה1013[[#This Row],[3 הפלגות זהות]]=1,טבלה1013[[#This Row],[LengthofCycle]],W351))</f>
        <v/>
      </c>
      <c r="Y352" s="1" t="str">
        <f>IF(OR(טבלה1013[[#This Row],[הווסת פעיל?]]=0,טבלה1013[[#This Row],[הווסת פעיל?]]=""),"",SUM(Y351,טבלה1013[[#This Row],[הווסת פעיל?]]))</f>
        <v/>
      </c>
      <c r="Z352" s="1" t="str">
        <f>IF(AND(טבלה1013[[#This Row],[כמה מחזורים עד עקירה]]&lt;&gt;"",Y353=""),טבלה1013[[#This Row],[כמה מחזורים עד עקירה]],"")</f>
        <v/>
      </c>
      <c r="AA352" s="1" t="str">
        <f>IF(AND(טבלה1013[[#This Row],[הווסת פעיל?]]=1,טבלה1013[[#This Row],[וסת קבוע אחרון]]&lt;&gt;W351),טבלה1013[[#This Row],[וסת קבוע אחרון]],"")</f>
        <v/>
      </c>
      <c r="AB352" s="1" t="str">
        <f>IF(AND(טבלה1013[[#This Row],[הווסת פעיל?]]=1,X351=0,טבלה1013[[#This Row],[וסת קבוע אחרון]]=W351),טבלה1013[[#This Row],[וסת קבוע אחרון]],"")</f>
        <v/>
      </c>
      <c r="AC352" s="1" t="str">
        <f>IF(AND(טבלה1013[[#This Row],[הווסת פעיל?]]=1,X351=0,טבלה1013[[#This Row],[וסת קבוע אחרון]]&lt;&gt;W351),1,"")</f>
        <v/>
      </c>
      <c r="AD352" s="1" t="str">
        <f>IF(AND(טבלה1013[[#This Row],[הווסת פעיל?]]&lt;&gt;"",B353=1),טבלה1013[[#This Row],[CycleNumber]],"")</f>
        <v/>
      </c>
      <c r="AE352" s="1" t="str">
        <f>IF(AND(טבלה1013[[#This Row],[הווסת פעיל?]]&lt;&gt;"",X351=""),טבלה1013[[#This Row],[CycleNumber]],"")</f>
        <v/>
      </c>
      <c r="AF352" s="1" t="str">
        <f>IF(B353=1,"",IF(טבלה1013[[#This Row],[הווסת פעיל?]]=1,IF(טבלה1013[[#This Row],[וסת קבוע אחרון]]=F353,1,0),""))</f>
        <v/>
      </c>
      <c r="AG352" s="1" t="str">
        <f>IF(B353=1,"",IF(טבלה1013[[#This Row],[הווסת פעיל?]]=1,IF(OR(טבלה1013[[#This Row],[וסת קבוע אחרון]]=F353,F353=טבלה1013[[#This Row],[LengthofCycle]]),1,0),""))</f>
        <v/>
      </c>
      <c r="AH352" s="1" t="str">
        <f>IF(B353=1,"",IF(טבלה1013[[#This Row],[הווסת פעיל?]]=1,IF(OR(טבלה1013[[#This Row],[וסת קבוע אחרון]]=F353,F353=טבלה1013[[#This Row],[LengthofCycle]],AND(טבלה1013[[#This Row],[LengthofCycle]]&lt;&gt;טבלה1013[[#This Row],[וסת קבוע אחרון]],OR(F353=28,F353=29))),1,0),""))</f>
        <v/>
      </c>
      <c r="AI352" s="1" t="str">
        <f>IF(AND(טבלה1013[[#This Row],[הווסת פעיל?]]=1,B353=1),1,"")</f>
        <v/>
      </c>
      <c r="AJ352" s="4">
        <f>IF(AND(טבלה1013[[#This Row],[הווסת פעיל?]]&lt;&gt;1,B353&lt;&gt;1,B353&lt;&gt;""),IF(טבלה1013[[#This Row],[LengthofCycle]]=F353,1,0),"")</f>
        <v>0</v>
      </c>
      <c r="AK352" s="4">
        <f>IF(AND(טבלה1013[[#This Row],[הווסת פעיל?]]&lt;&gt;1,B353&lt;&gt;1,B353&lt;&gt;""),IF(OR(טבלה1013[[#This Row],[LengthofCycle]]=F353,F353=29),1,0),"")</f>
        <v>0</v>
      </c>
      <c r="AL352" s="4">
        <f>IF(AND(טבלה1013[[#This Row],[הווסת פעיל?]]&lt;&gt;1,B353&lt;&gt;1,B353&lt;&gt;""),IF(OR(טבלה1013[[#This Row],[LengthofCycle]]=F353,F353=29,F353=28),1,0),"")</f>
        <v>0</v>
      </c>
    </row>
    <row r="353" spans="1:38" x14ac:dyDescent="0.25">
      <c r="A353" s="1" t="s">
        <v>88</v>
      </c>
      <c r="B353" s="1">
        <v>7</v>
      </c>
      <c r="C353" s="1">
        <v>0</v>
      </c>
      <c r="D353" s="1">
        <v>1</v>
      </c>
      <c r="E353" s="1">
        <v>0</v>
      </c>
      <c r="F353" s="1">
        <v>25</v>
      </c>
      <c r="G353" s="1">
        <f>טבלה1013[[#This Row],[LengthofCycle]]+1</f>
        <v>26</v>
      </c>
      <c r="H353" s="1" t="str">
        <f>IF(IFERROR(LOOKUP(טבלה1013[[#This Row],[ClientID]],קביעויות[השבוע]),FALSE)=טבלה1013[[#This Row],[ClientID]],1,"")</f>
        <v/>
      </c>
      <c r="I353" s="1" t="str">
        <f>IF(AND(טבלה1013[[#This Row],[CycleNumber]]&gt;1,OR(B354="",טבלה1013[[#This Row],[CycleNumber]]&gt;B352)),IF(OR(AND(טבלה1013[[#This Row],[LengthofCycle]]=28,F352=28),AND(טבלה1013[[#This Row],[LengthofCycle]]=35,F352=35)),1,""),"")</f>
        <v/>
      </c>
      <c r="J353" s="1" t="str">
        <f>IF(AND(טבלה1013[[#This Row],[וסת השבוע]]=1,I352=1,טבלה1013[[#This Row],[CycleNumber]]&gt;B352),1,"")</f>
        <v/>
      </c>
      <c r="K353" s="1" t="str">
        <f>IF(טבלה1013[[#This Row],[CycleNumber]]=1,"",IF(טבלה1013[[#This Row],[וסת השבוע]]=1,0,IF(K352="","",IF(K352=0,IF(טבלה1013[[#This Row],[LengthofCycle]]=28,0,1),IF(K352=1,IF(טבלה1013[[#This Row],[LengthofCycle]]+F352=28*2,0,2),IF(K352=2,IF(טבלה1013[[#This Row],[LengthofCycle]]+F352+F351=28*3,0,3),""))))))</f>
        <v/>
      </c>
      <c r="L353" s="1" t="str">
        <f>IF(טבלה1013[[#This Row],[וסת השבוע]]=1,IF(טבלה1013[[#This Row],[וסת השבוע וההפלגה ביחד]]=1,L352+1,0),IF(AND(טבלה1013[[#This Row],[CycleNumber]]&gt;B352,טבלה1013[[#This Row],[CycleNumber]]&gt;1),IF(טבלה1013[[#This Row],[וסת השבוע פעיל?]]&lt;&gt;"",L352+1,""),""))</f>
        <v/>
      </c>
      <c r="M353" s="1" t="str">
        <f>IF(AND(טבלה1013[[#This Row],[וסת השבוע פעיל?]]&lt;&gt;"",טבלה1013[[#This Row],[CycleNumber]]&lt;B354,B354&lt;&gt;"",טבלה1013[[#This Row],[וסת השבוע פעיל?]]&lt;3),IF(K354=0,IF(AND(טבלה1013[[#This Row],[וסת השבוע פעיל?]]&gt;0,I354=1),0,1),0),"")</f>
        <v/>
      </c>
      <c r="N353" s="1" t="str">
        <f t="shared" si="44"/>
        <v/>
      </c>
      <c r="O353" s="1" t="str">
        <f>IF(AND(טבלה1013[[#This Row],[חיזוי - שבוע]]=1,J354=1),1,"")</f>
        <v/>
      </c>
      <c r="P353" s="1" t="str">
        <f>IF(AND(טבלה1013[[#This Row],[חיזוי טוב עם הפלגה?]]=1,טבלה1013[[#This Row],[וסת קבוע אחרון]]&lt;&gt;28,X352=1),1,"")</f>
        <v/>
      </c>
      <c r="Q353" s="1" t="str">
        <f>IF(AND(טבלה1013[[#This Row],[וסת השבוע פעיל?]]&lt;3,OR(טבלה1013[[#This Row],[CycleNumber]]&gt;B354,B354="")),1,"")</f>
        <v/>
      </c>
      <c r="R353" s="1" t="str">
        <f>IF(טבלה1013[[#This Row],[האישה קבעה וסת שבוע?]]=1,IF(טבלה1013[[#This Row],[וסת השבוע פעיל?]]&lt;3,1,0),"")</f>
        <v/>
      </c>
      <c r="S3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3" s="1">
        <f t="shared" si="41"/>
        <v>0</v>
      </c>
      <c r="U353" s="1">
        <f t="shared" si="42"/>
        <v>0</v>
      </c>
      <c r="V353" s="1">
        <f t="shared" si="43"/>
        <v>0</v>
      </c>
      <c r="W353" s="1" t="str">
        <f>IF(טבלה1013[[#This Row],[3 הפלגות זהות]]="","",IF(טבלה1013[[#This Row],[3 הפלגות זהות]]=1,טבלה1013[[#This Row],[LengthofCycle]],W352))</f>
        <v/>
      </c>
      <c r="Y353" s="1" t="str">
        <f>IF(OR(טבלה1013[[#This Row],[הווסת פעיל?]]=0,טבלה1013[[#This Row],[הווסת פעיל?]]=""),"",SUM(Y352,טבלה1013[[#This Row],[הווסת פעיל?]]))</f>
        <v/>
      </c>
      <c r="Z353" s="1" t="str">
        <f>IF(AND(טבלה1013[[#This Row],[כמה מחזורים עד עקירה]]&lt;&gt;"",Y354=""),טבלה1013[[#This Row],[כמה מחזורים עד עקירה]],"")</f>
        <v/>
      </c>
      <c r="AA353" s="1" t="str">
        <f>IF(AND(טבלה1013[[#This Row],[הווסת פעיל?]]=1,טבלה1013[[#This Row],[וסת קבוע אחרון]]&lt;&gt;W352),טבלה1013[[#This Row],[וסת קבוע אחרון]],"")</f>
        <v/>
      </c>
      <c r="AB353" s="1" t="str">
        <f>IF(AND(טבלה1013[[#This Row],[הווסת פעיל?]]=1,X352=0,טבלה1013[[#This Row],[וסת קבוע אחרון]]=W352),טבלה1013[[#This Row],[וסת קבוע אחרון]],"")</f>
        <v/>
      </c>
      <c r="AC353" s="1" t="str">
        <f>IF(AND(טבלה1013[[#This Row],[הווסת פעיל?]]=1,X352=0,טבלה1013[[#This Row],[וסת קבוע אחרון]]&lt;&gt;W352),1,"")</f>
        <v/>
      </c>
      <c r="AD353" s="1" t="str">
        <f>IF(AND(טבלה1013[[#This Row],[הווסת פעיל?]]&lt;&gt;"",B354=1),טבלה1013[[#This Row],[CycleNumber]],"")</f>
        <v/>
      </c>
      <c r="AE353" s="1" t="str">
        <f>IF(AND(טבלה1013[[#This Row],[הווסת פעיל?]]&lt;&gt;"",X352=""),טבלה1013[[#This Row],[CycleNumber]],"")</f>
        <v/>
      </c>
      <c r="AF353" s="1" t="str">
        <f>IF(B354=1,"",IF(טבלה1013[[#This Row],[הווסת פעיל?]]=1,IF(טבלה1013[[#This Row],[וסת קבוע אחרון]]=F354,1,0),""))</f>
        <v/>
      </c>
      <c r="AG353" s="1" t="str">
        <f>IF(B354=1,"",IF(טבלה1013[[#This Row],[הווסת פעיל?]]=1,IF(OR(טבלה1013[[#This Row],[וסת קבוע אחרון]]=F354,F354=טבלה1013[[#This Row],[LengthofCycle]]),1,0),""))</f>
        <v/>
      </c>
      <c r="AH353" s="1" t="str">
        <f>IF(B354=1,"",IF(טבלה1013[[#This Row],[הווסת פעיל?]]=1,IF(OR(טבלה1013[[#This Row],[וסת קבוע אחרון]]=F354,F354=טבלה1013[[#This Row],[LengthofCycle]],AND(טבלה1013[[#This Row],[LengthofCycle]]&lt;&gt;טבלה1013[[#This Row],[וסת קבוע אחרון]],OR(F354=28,F354=29))),1,0),""))</f>
        <v/>
      </c>
      <c r="AI353" s="1" t="str">
        <f>IF(AND(טבלה1013[[#This Row],[הווסת פעיל?]]=1,B354=1),1,"")</f>
        <v/>
      </c>
      <c r="AJ353" s="4">
        <f>IF(AND(טבלה1013[[#This Row],[הווסת פעיל?]]&lt;&gt;1,B354&lt;&gt;1,B354&lt;&gt;""),IF(טבלה1013[[#This Row],[LengthofCycle]]=F354,1,0),"")</f>
        <v>0</v>
      </c>
      <c r="AK353" s="4">
        <f>IF(AND(טבלה1013[[#This Row],[הווסת פעיל?]]&lt;&gt;1,B354&lt;&gt;1,B354&lt;&gt;""),IF(OR(טבלה1013[[#This Row],[LengthofCycle]]=F354,F354=29),1,0),"")</f>
        <v>0</v>
      </c>
      <c r="AL353" s="4">
        <f>IF(AND(טבלה1013[[#This Row],[הווסת פעיל?]]&lt;&gt;1,B354&lt;&gt;1,B354&lt;&gt;""),IF(OR(טבלה1013[[#This Row],[LengthofCycle]]=F354,F354=29,F354=28),1,0),"")</f>
        <v>1</v>
      </c>
    </row>
    <row r="354" spans="1:38" x14ac:dyDescent="0.25">
      <c r="A354" s="1" t="s">
        <v>88</v>
      </c>
      <c r="B354" s="1">
        <v>8</v>
      </c>
      <c r="C354" s="1">
        <v>0</v>
      </c>
      <c r="D354" s="1">
        <v>1</v>
      </c>
      <c r="E354" s="1">
        <v>0</v>
      </c>
      <c r="F354" s="1">
        <v>28</v>
      </c>
      <c r="G354" s="1">
        <f>טבלה1013[[#This Row],[LengthofCycle]]+1</f>
        <v>29</v>
      </c>
      <c r="H354" s="1" t="str">
        <f>IF(IFERROR(LOOKUP(טבלה1013[[#This Row],[ClientID]],קביעויות[השבוע]),FALSE)=טבלה1013[[#This Row],[ClientID]],1,"")</f>
        <v/>
      </c>
      <c r="I354" s="1" t="str">
        <f>IF(AND(טבלה1013[[#This Row],[CycleNumber]]&gt;1,OR(B355="",טבלה1013[[#This Row],[CycleNumber]]&gt;B353)),IF(OR(AND(טבלה1013[[#This Row],[LengthofCycle]]=28,F353=28),AND(טבלה1013[[#This Row],[LengthofCycle]]=35,F353=35)),1,""),"")</f>
        <v/>
      </c>
      <c r="J354" s="1" t="str">
        <f>IF(AND(טבלה1013[[#This Row],[וסת השבוע]]=1,I353=1,טבלה1013[[#This Row],[CycleNumber]]&gt;B353),1,"")</f>
        <v/>
      </c>
      <c r="K354" s="1" t="str">
        <f>IF(טבלה1013[[#This Row],[CycleNumber]]=1,"",IF(טבלה1013[[#This Row],[וסת השבוע]]=1,0,IF(K353="","",IF(K353=0,IF(טבלה1013[[#This Row],[LengthofCycle]]=28,0,1),IF(K353=1,IF(טבלה1013[[#This Row],[LengthofCycle]]+F353=28*2,0,2),IF(K353=2,IF(טבלה1013[[#This Row],[LengthofCycle]]+F353+F352=28*3,0,3),""))))))</f>
        <v/>
      </c>
      <c r="L354" s="1" t="str">
        <f>IF(טבלה1013[[#This Row],[וסת השבוע]]=1,IF(טבלה1013[[#This Row],[וסת השבוע וההפלגה ביחד]]=1,L353+1,0),IF(AND(טבלה1013[[#This Row],[CycleNumber]]&gt;B353,טבלה1013[[#This Row],[CycleNumber]]&gt;1),IF(טבלה1013[[#This Row],[וסת השבוע פעיל?]]&lt;&gt;"",L353+1,""),""))</f>
        <v/>
      </c>
      <c r="M354" s="1" t="str">
        <f>IF(AND(טבלה1013[[#This Row],[וסת השבוע פעיל?]]&lt;&gt;"",טבלה1013[[#This Row],[CycleNumber]]&lt;B355,B355&lt;&gt;"",טבלה1013[[#This Row],[וסת השבוע פעיל?]]&lt;3),IF(K355=0,IF(AND(טבלה1013[[#This Row],[וסת השבוע פעיל?]]&gt;0,I355=1),0,1),0),"")</f>
        <v/>
      </c>
      <c r="N354" s="1" t="str">
        <f t="shared" si="44"/>
        <v/>
      </c>
      <c r="O354" s="1" t="str">
        <f>IF(AND(טבלה1013[[#This Row],[חיזוי - שבוע]]=1,J355=1),1,"")</f>
        <v/>
      </c>
      <c r="P354" s="1" t="str">
        <f>IF(AND(טבלה1013[[#This Row],[חיזוי טוב עם הפלגה?]]=1,טבלה1013[[#This Row],[וסת קבוע אחרון]]&lt;&gt;28,X353=1),1,"")</f>
        <v/>
      </c>
      <c r="Q354" s="1" t="str">
        <f>IF(AND(טבלה1013[[#This Row],[וסת השבוע פעיל?]]&lt;3,OR(טבלה1013[[#This Row],[CycleNumber]]&gt;B355,B355="")),1,"")</f>
        <v/>
      </c>
      <c r="R354" s="1" t="str">
        <f>IF(טבלה1013[[#This Row],[האישה קבעה וסת שבוע?]]=1,IF(טבלה1013[[#This Row],[וסת השבוע פעיל?]]&lt;3,1,0),"")</f>
        <v/>
      </c>
      <c r="S3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4" s="1">
        <f t="shared" si="41"/>
        <v>0</v>
      </c>
      <c r="U354" s="1">
        <f t="shared" si="42"/>
        <v>0</v>
      </c>
      <c r="V354" s="1">
        <f t="shared" si="43"/>
        <v>0</v>
      </c>
      <c r="W354" s="1" t="str">
        <f>IF(טבלה1013[[#This Row],[3 הפלגות זהות]]="","",IF(טבלה1013[[#This Row],[3 הפלגות זהות]]=1,טבלה1013[[#This Row],[LengthofCycle]],W353))</f>
        <v/>
      </c>
      <c r="Y354" s="1" t="str">
        <f>IF(OR(טבלה1013[[#This Row],[הווסת פעיל?]]=0,טבלה1013[[#This Row],[הווסת פעיל?]]=""),"",SUM(Y353,טבלה1013[[#This Row],[הווסת פעיל?]]))</f>
        <v/>
      </c>
      <c r="Z354" s="1" t="str">
        <f>IF(AND(טבלה1013[[#This Row],[כמה מחזורים עד עקירה]]&lt;&gt;"",Y355=""),טבלה1013[[#This Row],[כמה מחזורים עד עקירה]],"")</f>
        <v/>
      </c>
      <c r="AA354" s="1" t="str">
        <f>IF(AND(טבלה1013[[#This Row],[הווסת פעיל?]]=1,טבלה1013[[#This Row],[וסת קבוע אחרון]]&lt;&gt;W353),טבלה1013[[#This Row],[וסת קבוע אחרון]],"")</f>
        <v/>
      </c>
      <c r="AB354" s="1" t="str">
        <f>IF(AND(טבלה1013[[#This Row],[הווסת פעיל?]]=1,X353=0,טבלה1013[[#This Row],[וסת קבוע אחרון]]=W353),טבלה1013[[#This Row],[וסת קבוע אחרון]],"")</f>
        <v/>
      </c>
      <c r="AC354" s="1" t="str">
        <f>IF(AND(טבלה1013[[#This Row],[הווסת פעיל?]]=1,X353=0,טבלה1013[[#This Row],[וסת קבוע אחרון]]&lt;&gt;W353),1,"")</f>
        <v/>
      </c>
      <c r="AD354" s="1" t="str">
        <f>IF(AND(טבלה1013[[#This Row],[הווסת פעיל?]]&lt;&gt;"",B355=1),טבלה1013[[#This Row],[CycleNumber]],"")</f>
        <v/>
      </c>
      <c r="AE354" s="1" t="str">
        <f>IF(AND(טבלה1013[[#This Row],[הווסת פעיל?]]&lt;&gt;"",X353=""),טבלה1013[[#This Row],[CycleNumber]],"")</f>
        <v/>
      </c>
      <c r="AF354" s="1" t="str">
        <f>IF(B355=1,"",IF(טבלה1013[[#This Row],[הווסת פעיל?]]=1,IF(טבלה1013[[#This Row],[וסת קבוע אחרון]]=F355,1,0),""))</f>
        <v/>
      </c>
      <c r="AG354" s="1" t="str">
        <f>IF(B355=1,"",IF(טבלה1013[[#This Row],[הווסת פעיל?]]=1,IF(OR(טבלה1013[[#This Row],[וסת קבוע אחרון]]=F355,F355=טבלה1013[[#This Row],[LengthofCycle]]),1,0),""))</f>
        <v/>
      </c>
      <c r="AH354" s="1" t="str">
        <f>IF(B355=1,"",IF(טבלה1013[[#This Row],[הווסת פעיל?]]=1,IF(OR(טבלה1013[[#This Row],[וסת קבוע אחרון]]=F355,F355=טבלה1013[[#This Row],[LengthofCycle]],AND(טבלה1013[[#This Row],[LengthofCycle]]&lt;&gt;טבלה1013[[#This Row],[וסת קבוע אחרון]],OR(F355=28,F355=29))),1,0),""))</f>
        <v/>
      </c>
      <c r="AI354" s="1" t="str">
        <f>IF(AND(טבלה1013[[#This Row],[הווסת פעיל?]]=1,B355=1),1,"")</f>
        <v/>
      </c>
      <c r="AJ354" s="4">
        <f>IF(AND(טבלה1013[[#This Row],[הווסת פעיל?]]&lt;&gt;1,B355&lt;&gt;1,B355&lt;&gt;""),IF(טבלה1013[[#This Row],[LengthofCycle]]=F355,1,0),"")</f>
        <v>0</v>
      </c>
      <c r="AK354" s="4">
        <f>IF(AND(טבלה1013[[#This Row],[הווסת פעיל?]]&lt;&gt;1,B355&lt;&gt;1,B355&lt;&gt;""),IF(OR(טבלה1013[[#This Row],[LengthofCycle]]=F355,F355=29),1,0),"")</f>
        <v>0</v>
      </c>
      <c r="AL354" s="4">
        <f>IF(AND(טבלה1013[[#This Row],[הווסת פעיל?]]&lt;&gt;1,B355&lt;&gt;1,B355&lt;&gt;""),IF(OR(טבלה1013[[#This Row],[LengthofCycle]]=F355,F355=29,F355=28),1,0),"")</f>
        <v>0</v>
      </c>
    </row>
    <row r="355" spans="1:38" x14ac:dyDescent="0.25">
      <c r="A355" s="1" t="s">
        <v>88</v>
      </c>
      <c r="B355" s="1">
        <v>9</v>
      </c>
      <c r="C355" s="1">
        <v>0</v>
      </c>
      <c r="D355" s="1">
        <v>1</v>
      </c>
      <c r="E355" s="1">
        <v>0</v>
      </c>
      <c r="F355" s="1">
        <v>30</v>
      </c>
      <c r="G355" s="1">
        <f>טבלה1013[[#This Row],[LengthofCycle]]+1</f>
        <v>31</v>
      </c>
      <c r="H355" s="1" t="str">
        <f>IF(IFERROR(LOOKUP(טבלה1013[[#This Row],[ClientID]],קביעויות[השבוע]),FALSE)=טבלה1013[[#This Row],[ClientID]],1,"")</f>
        <v/>
      </c>
      <c r="I355" s="1" t="str">
        <f>IF(AND(טבלה1013[[#This Row],[CycleNumber]]&gt;1,OR(B356="",טבלה1013[[#This Row],[CycleNumber]]&gt;B354)),IF(OR(AND(טבלה1013[[#This Row],[LengthofCycle]]=28,F354=28),AND(טבלה1013[[#This Row],[LengthofCycle]]=35,F354=35)),1,""),"")</f>
        <v/>
      </c>
      <c r="J355" s="1" t="str">
        <f>IF(AND(טבלה1013[[#This Row],[וסת השבוע]]=1,I354=1,טבלה1013[[#This Row],[CycleNumber]]&gt;B354),1,"")</f>
        <v/>
      </c>
      <c r="K355" s="1" t="str">
        <f>IF(טבלה1013[[#This Row],[CycleNumber]]=1,"",IF(טבלה1013[[#This Row],[וסת השבוע]]=1,0,IF(K354="","",IF(K354=0,IF(טבלה1013[[#This Row],[LengthofCycle]]=28,0,1),IF(K354=1,IF(טבלה1013[[#This Row],[LengthofCycle]]+F354=28*2,0,2),IF(K354=2,IF(טבלה1013[[#This Row],[LengthofCycle]]+F354+F353=28*3,0,3),""))))))</f>
        <v/>
      </c>
      <c r="L355" s="1" t="str">
        <f>IF(טבלה1013[[#This Row],[וסת השבוע]]=1,IF(טבלה1013[[#This Row],[וסת השבוע וההפלגה ביחד]]=1,L354+1,0),IF(AND(טבלה1013[[#This Row],[CycleNumber]]&gt;B354,טבלה1013[[#This Row],[CycleNumber]]&gt;1),IF(טבלה1013[[#This Row],[וסת השבוע פעיל?]]&lt;&gt;"",L354+1,""),""))</f>
        <v/>
      </c>
      <c r="M355" s="1" t="str">
        <f>IF(AND(טבלה1013[[#This Row],[וסת השבוע פעיל?]]&lt;&gt;"",טבלה1013[[#This Row],[CycleNumber]]&lt;B356,B356&lt;&gt;"",טבלה1013[[#This Row],[וסת השבוע פעיל?]]&lt;3),IF(K356=0,IF(AND(טבלה1013[[#This Row],[וסת השבוע פעיל?]]&gt;0,I356=1),0,1),0),"")</f>
        <v/>
      </c>
      <c r="N355" s="1" t="str">
        <f t="shared" si="44"/>
        <v/>
      </c>
      <c r="O355" s="1" t="str">
        <f>IF(AND(טבלה1013[[#This Row],[חיזוי - שבוע]]=1,J356=1),1,"")</f>
        <v/>
      </c>
      <c r="P355" s="1" t="str">
        <f>IF(AND(טבלה1013[[#This Row],[חיזוי טוב עם הפלגה?]]=1,טבלה1013[[#This Row],[וסת קבוע אחרון]]&lt;&gt;28,X354=1),1,"")</f>
        <v/>
      </c>
      <c r="Q355" s="1" t="str">
        <f>IF(AND(טבלה1013[[#This Row],[וסת השבוע פעיל?]]&lt;3,OR(טבלה1013[[#This Row],[CycleNumber]]&gt;B356,B356="")),1,"")</f>
        <v/>
      </c>
      <c r="R355" s="1" t="str">
        <f>IF(טבלה1013[[#This Row],[האישה קבעה וסת שבוע?]]=1,IF(טבלה1013[[#This Row],[וסת השבוע פעיל?]]&lt;3,1,0),"")</f>
        <v/>
      </c>
      <c r="S3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5" s="1">
        <f t="shared" si="41"/>
        <v>0</v>
      </c>
      <c r="U355" s="1">
        <f t="shared" si="42"/>
        <v>0</v>
      </c>
      <c r="V355" s="1">
        <f t="shared" si="43"/>
        <v>0</v>
      </c>
      <c r="W355" s="1" t="str">
        <f>IF(טבלה1013[[#This Row],[3 הפלגות זהות]]="","",IF(טבלה1013[[#This Row],[3 הפלגות זהות]]=1,טבלה1013[[#This Row],[LengthofCycle]],W354))</f>
        <v/>
      </c>
      <c r="Y355" s="1" t="str">
        <f>IF(OR(טבלה1013[[#This Row],[הווסת פעיל?]]=0,טבלה1013[[#This Row],[הווסת פעיל?]]=""),"",SUM(Y354,טבלה1013[[#This Row],[הווסת פעיל?]]))</f>
        <v/>
      </c>
      <c r="Z355" s="1" t="str">
        <f>IF(AND(טבלה1013[[#This Row],[כמה מחזורים עד עקירה]]&lt;&gt;"",Y356=""),טבלה1013[[#This Row],[כמה מחזורים עד עקירה]],"")</f>
        <v/>
      </c>
      <c r="AA355" s="1" t="str">
        <f>IF(AND(טבלה1013[[#This Row],[הווסת פעיל?]]=1,טבלה1013[[#This Row],[וסת קבוע אחרון]]&lt;&gt;W354),טבלה1013[[#This Row],[וסת קבוע אחרון]],"")</f>
        <v/>
      </c>
      <c r="AB355" s="1" t="str">
        <f>IF(AND(טבלה1013[[#This Row],[הווסת פעיל?]]=1,X354=0,טבלה1013[[#This Row],[וסת קבוע אחרון]]=W354),טבלה1013[[#This Row],[וסת קבוע אחרון]],"")</f>
        <v/>
      </c>
      <c r="AC355" s="1" t="str">
        <f>IF(AND(טבלה1013[[#This Row],[הווסת פעיל?]]=1,X354=0,טבלה1013[[#This Row],[וסת קבוע אחרון]]&lt;&gt;W354),1,"")</f>
        <v/>
      </c>
      <c r="AD355" s="1" t="str">
        <f>IF(AND(טבלה1013[[#This Row],[הווסת פעיל?]]&lt;&gt;"",B356=1),טבלה1013[[#This Row],[CycleNumber]],"")</f>
        <v/>
      </c>
      <c r="AE355" s="1" t="str">
        <f>IF(AND(טבלה1013[[#This Row],[הווסת פעיל?]]&lt;&gt;"",X354=""),טבלה1013[[#This Row],[CycleNumber]],"")</f>
        <v/>
      </c>
      <c r="AF355" s="1" t="str">
        <f>IF(B356=1,"",IF(טבלה1013[[#This Row],[הווסת פעיל?]]=1,IF(טבלה1013[[#This Row],[וסת קבוע אחרון]]=F356,1,0),""))</f>
        <v/>
      </c>
      <c r="AG355" s="1" t="str">
        <f>IF(B356=1,"",IF(טבלה1013[[#This Row],[הווסת פעיל?]]=1,IF(OR(טבלה1013[[#This Row],[וסת קבוע אחרון]]=F356,F356=טבלה1013[[#This Row],[LengthofCycle]]),1,0),""))</f>
        <v/>
      </c>
      <c r="AH355" s="1" t="str">
        <f>IF(B356=1,"",IF(טבלה1013[[#This Row],[הווסת פעיל?]]=1,IF(OR(טבלה1013[[#This Row],[וסת קבוע אחרון]]=F356,F356=טבלה1013[[#This Row],[LengthofCycle]],AND(טבלה1013[[#This Row],[LengthofCycle]]&lt;&gt;טבלה1013[[#This Row],[וסת קבוע אחרון]],OR(F356=28,F356=29))),1,0),""))</f>
        <v/>
      </c>
      <c r="AI355" s="1" t="str">
        <f>IF(AND(טבלה1013[[#This Row],[הווסת פעיל?]]=1,B356=1),1,"")</f>
        <v/>
      </c>
      <c r="AJ355" s="4">
        <f>IF(AND(טבלה1013[[#This Row],[הווסת פעיל?]]&lt;&gt;1,B356&lt;&gt;1,B356&lt;&gt;""),IF(טבלה1013[[#This Row],[LengthofCycle]]=F356,1,0),"")</f>
        <v>0</v>
      </c>
      <c r="AK355" s="4">
        <f>IF(AND(טבלה1013[[#This Row],[הווסת פעיל?]]&lt;&gt;1,B356&lt;&gt;1,B356&lt;&gt;""),IF(OR(טבלה1013[[#This Row],[LengthofCycle]]=F356,F356=29),1,0),"")</f>
        <v>0</v>
      </c>
      <c r="AL355" s="4">
        <f>IF(AND(טבלה1013[[#This Row],[הווסת פעיל?]]&lt;&gt;1,B356&lt;&gt;1,B356&lt;&gt;""),IF(OR(טבלה1013[[#This Row],[LengthofCycle]]=F356,F356=29,F356=28),1,0),"")</f>
        <v>1</v>
      </c>
    </row>
    <row r="356" spans="1:38" x14ac:dyDescent="0.25">
      <c r="A356" s="1" t="s">
        <v>88</v>
      </c>
      <c r="B356" s="1">
        <v>10</v>
      </c>
      <c r="C356" s="1">
        <v>0</v>
      </c>
      <c r="D356" s="1">
        <v>1</v>
      </c>
      <c r="E356" s="1">
        <v>0</v>
      </c>
      <c r="F356" s="1">
        <v>28</v>
      </c>
      <c r="G356" s="1">
        <f>טבלה1013[[#This Row],[LengthofCycle]]+1</f>
        <v>29</v>
      </c>
      <c r="H356" s="1" t="str">
        <f>IF(IFERROR(LOOKUP(טבלה1013[[#This Row],[ClientID]],קביעויות[השבוע]),FALSE)=טבלה1013[[#This Row],[ClientID]],1,"")</f>
        <v/>
      </c>
      <c r="I356" s="1" t="str">
        <f>IF(AND(טבלה1013[[#This Row],[CycleNumber]]&gt;1,OR(B357="",טבלה1013[[#This Row],[CycleNumber]]&gt;B355)),IF(OR(AND(טבלה1013[[#This Row],[LengthofCycle]]=28,F355=28),AND(טבלה1013[[#This Row],[LengthofCycle]]=35,F355=35)),1,""),"")</f>
        <v/>
      </c>
      <c r="J356" s="1" t="str">
        <f>IF(AND(טבלה1013[[#This Row],[וסת השבוע]]=1,I355=1,טבלה1013[[#This Row],[CycleNumber]]&gt;B355),1,"")</f>
        <v/>
      </c>
      <c r="K356" s="1" t="str">
        <f>IF(טבלה1013[[#This Row],[CycleNumber]]=1,"",IF(טבלה1013[[#This Row],[וסת השבוע]]=1,0,IF(K355="","",IF(K355=0,IF(טבלה1013[[#This Row],[LengthofCycle]]=28,0,1),IF(K355=1,IF(טבלה1013[[#This Row],[LengthofCycle]]+F355=28*2,0,2),IF(K355=2,IF(טבלה1013[[#This Row],[LengthofCycle]]+F355+F354=28*3,0,3),""))))))</f>
        <v/>
      </c>
      <c r="L356" s="1" t="str">
        <f>IF(טבלה1013[[#This Row],[וסת השבוע]]=1,IF(טבלה1013[[#This Row],[וסת השבוע וההפלגה ביחד]]=1,L355+1,0),IF(AND(טבלה1013[[#This Row],[CycleNumber]]&gt;B355,טבלה1013[[#This Row],[CycleNumber]]&gt;1),IF(טבלה1013[[#This Row],[וסת השבוע פעיל?]]&lt;&gt;"",L355+1,""),""))</f>
        <v/>
      </c>
      <c r="M356" s="1" t="str">
        <f>IF(AND(טבלה1013[[#This Row],[וסת השבוע פעיל?]]&lt;&gt;"",טבלה1013[[#This Row],[CycleNumber]]&lt;B357,B357&lt;&gt;"",טבלה1013[[#This Row],[וסת השבוע פעיל?]]&lt;3),IF(K357=0,IF(AND(טבלה1013[[#This Row],[וסת השבוע פעיל?]]&gt;0,I357=1),0,1),0),"")</f>
        <v/>
      </c>
      <c r="N356" s="1" t="str">
        <f t="shared" si="44"/>
        <v/>
      </c>
      <c r="O356" s="1" t="str">
        <f>IF(AND(טבלה1013[[#This Row],[חיזוי - שבוע]]=1,J357=1),1,"")</f>
        <v/>
      </c>
      <c r="P356" s="1" t="str">
        <f>IF(AND(טבלה1013[[#This Row],[חיזוי טוב עם הפלגה?]]=1,טבלה1013[[#This Row],[וסת קבוע אחרון]]&lt;&gt;28,X355=1),1,"")</f>
        <v/>
      </c>
      <c r="Q356" s="1" t="str">
        <f>IF(AND(טבלה1013[[#This Row],[וסת השבוע פעיל?]]&lt;3,OR(טבלה1013[[#This Row],[CycleNumber]]&gt;B357,B357="")),1,"")</f>
        <v/>
      </c>
      <c r="R356" s="1" t="str">
        <f>IF(טבלה1013[[#This Row],[האישה קבעה וסת שבוע?]]=1,IF(טבלה1013[[#This Row],[וסת השבוע פעיל?]]&lt;3,1,0),"")</f>
        <v/>
      </c>
      <c r="S3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6" s="1">
        <f t="shared" si="41"/>
        <v>0</v>
      </c>
      <c r="U356" s="1">
        <f t="shared" si="42"/>
        <v>0</v>
      </c>
      <c r="V356" s="1">
        <f t="shared" si="43"/>
        <v>0</v>
      </c>
      <c r="W356" s="1" t="str">
        <f>IF(טבלה1013[[#This Row],[3 הפלגות זהות]]="","",IF(טבלה1013[[#This Row],[3 הפלגות זהות]]=1,טבלה1013[[#This Row],[LengthofCycle]],W355))</f>
        <v/>
      </c>
      <c r="Y356" s="1" t="str">
        <f>IF(OR(טבלה1013[[#This Row],[הווסת פעיל?]]=0,טבלה1013[[#This Row],[הווסת פעיל?]]=""),"",SUM(Y355,טבלה1013[[#This Row],[הווסת פעיל?]]))</f>
        <v/>
      </c>
      <c r="Z356" s="1" t="str">
        <f>IF(AND(טבלה1013[[#This Row],[כמה מחזורים עד עקירה]]&lt;&gt;"",Y357=""),טבלה1013[[#This Row],[כמה מחזורים עד עקירה]],"")</f>
        <v/>
      </c>
      <c r="AA356" s="1" t="str">
        <f>IF(AND(טבלה1013[[#This Row],[הווסת פעיל?]]=1,טבלה1013[[#This Row],[וסת קבוע אחרון]]&lt;&gt;W355),טבלה1013[[#This Row],[וסת קבוע אחרון]],"")</f>
        <v/>
      </c>
      <c r="AB356" s="1" t="str">
        <f>IF(AND(טבלה1013[[#This Row],[הווסת פעיל?]]=1,X355=0,טבלה1013[[#This Row],[וסת קבוע אחרון]]=W355),טבלה1013[[#This Row],[וסת קבוע אחרון]],"")</f>
        <v/>
      </c>
      <c r="AC356" s="1" t="str">
        <f>IF(AND(טבלה1013[[#This Row],[הווסת פעיל?]]=1,X355=0,טבלה1013[[#This Row],[וסת קבוע אחרון]]&lt;&gt;W355),1,"")</f>
        <v/>
      </c>
      <c r="AD356" s="1" t="str">
        <f>IF(AND(טבלה1013[[#This Row],[הווסת פעיל?]]&lt;&gt;"",B357=1),טבלה1013[[#This Row],[CycleNumber]],"")</f>
        <v/>
      </c>
      <c r="AE356" s="1" t="str">
        <f>IF(AND(טבלה1013[[#This Row],[הווסת פעיל?]]&lt;&gt;"",X355=""),טבלה1013[[#This Row],[CycleNumber]],"")</f>
        <v/>
      </c>
      <c r="AF356" s="1" t="str">
        <f>IF(B357=1,"",IF(טבלה1013[[#This Row],[הווסת פעיל?]]=1,IF(טבלה1013[[#This Row],[וסת קבוע אחרון]]=F357,1,0),""))</f>
        <v/>
      </c>
      <c r="AG356" s="1" t="str">
        <f>IF(B357=1,"",IF(טבלה1013[[#This Row],[הווסת פעיל?]]=1,IF(OR(טבלה1013[[#This Row],[וסת קבוע אחרון]]=F357,F357=טבלה1013[[#This Row],[LengthofCycle]]),1,0),""))</f>
        <v/>
      </c>
      <c r="AH356" s="1" t="str">
        <f>IF(B357=1,"",IF(טבלה1013[[#This Row],[הווסת פעיל?]]=1,IF(OR(טבלה1013[[#This Row],[וסת קבוע אחרון]]=F357,F357=טבלה1013[[#This Row],[LengthofCycle]],AND(טבלה1013[[#This Row],[LengthofCycle]]&lt;&gt;טבלה1013[[#This Row],[וסת קבוע אחרון]],OR(F357=28,F357=29))),1,0),""))</f>
        <v/>
      </c>
      <c r="AI356" s="1" t="str">
        <f>IF(AND(טבלה1013[[#This Row],[הווסת פעיל?]]=1,B357=1),1,"")</f>
        <v/>
      </c>
      <c r="AJ356" s="4">
        <f>IF(AND(טבלה1013[[#This Row],[הווסת פעיל?]]&lt;&gt;1,B357&lt;&gt;1,B357&lt;&gt;""),IF(טבלה1013[[#This Row],[LengthofCycle]]=F357,1,0),"")</f>
        <v>0</v>
      </c>
      <c r="AK356" s="4">
        <f>IF(AND(טבלה1013[[#This Row],[הווסת פעיל?]]&lt;&gt;1,B357&lt;&gt;1,B357&lt;&gt;""),IF(OR(טבלה1013[[#This Row],[LengthofCycle]]=F357,F357=29),1,0),"")</f>
        <v>0</v>
      </c>
      <c r="AL356" s="4">
        <f>IF(AND(טבלה1013[[#This Row],[הווסת פעיל?]]&lt;&gt;1,B357&lt;&gt;1,B357&lt;&gt;""),IF(OR(טבלה1013[[#This Row],[LengthofCycle]]=F357,F357=29,F357=28),1,0),"")</f>
        <v>0</v>
      </c>
    </row>
    <row r="357" spans="1:38" x14ac:dyDescent="0.25">
      <c r="A357" s="1" t="s">
        <v>88</v>
      </c>
      <c r="B357" s="1">
        <v>11</v>
      </c>
      <c r="C357" s="1">
        <v>0</v>
      </c>
      <c r="D357" s="1">
        <v>1</v>
      </c>
      <c r="E357" s="1">
        <v>0</v>
      </c>
      <c r="F357" s="1">
        <v>26</v>
      </c>
      <c r="G357" s="1">
        <f>טבלה1013[[#This Row],[LengthofCycle]]+1</f>
        <v>27</v>
      </c>
      <c r="H357" s="1" t="str">
        <f>IF(IFERROR(LOOKUP(טבלה1013[[#This Row],[ClientID]],קביעויות[השבוע]),FALSE)=טבלה1013[[#This Row],[ClientID]],1,"")</f>
        <v/>
      </c>
      <c r="I357" s="1" t="str">
        <f>IF(AND(טבלה1013[[#This Row],[CycleNumber]]&gt;1,OR(B358="",טבלה1013[[#This Row],[CycleNumber]]&gt;B356)),IF(OR(AND(טבלה1013[[#This Row],[LengthofCycle]]=28,F356=28),AND(טבלה1013[[#This Row],[LengthofCycle]]=35,F356=35)),1,""),"")</f>
        <v/>
      </c>
      <c r="J357" s="1" t="str">
        <f>IF(AND(טבלה1013[[#This Row],[וסת השבוע]]=1,I356=1,טבלה1013[[#This Row],[CycleNumber]]&gt;B356),1,"")</f>
        <v/>
      </c>
      <c r="K357" s="1" t="str">
        <f>IF(טבלה1013[[#This Row],[CycleNumber]]=1,"",IF(טבלה1013[[#This Row],[וסת השבוע]]=1,0,IF(K356="","",IF(K356=0,IF(טבלה1013[[#This Row],[LengthofCycle]]=28,0,1),IF(K356=1,IF(טבלה1013[[#This Row],[LengthofCycle]]+F356=28*2,0,2),IF(K356=2,IF(טבלה1013[[#This Row],[LengthofCycle]]+F356+F355=28*3,0,3),""))))))</f>
        <v/>
      </c>
      <c r="L357" s="1" t="str">
        <f>IF(טבלה1013[[#This Row],[וסת השבוע]]=1,IF(טבלה1013[[#This Row],[וסת השבוע וההפלגה ביחד]]=1,L356+1,0),IF(AND(טבלה1013[[#This Row],[CycleNumber]]&gt;B356,טבלה1013[[#This Row],[CycleNumber]]&gt;1),IF(טבלה1013[[#This Row],[וסת השבוע פעיל?]]&lt;&gt;"",L356+1,""),""))</f>
        <v/>
      </c>
      <c r="M357" s="1" t="str">
        <f>IF(AND(טבלה1013[[#This Row],[וסת השבוע פעיל?]]&lt;&gt;"",טבלה1013[[#This Row],[CycleNumber]]&lt;B358,B358&lt;&gt;"",טבלה1013[[#This Row],[וסת השבוע פעיל?]]&lt;3),IF(K358=0,IF(AND(טבלה1013[[#This Row],[וסת השבוע פעיל?]]&gt;0,I358=1),0,1),0),"")</f>
        <v/>
      </c>
      <c r="N357" s="1" t="str">
        <f t="shared" si="44"/>
        <v/>
      </c>
      <c r="O357" s="1" t="str">
        <f>IF(AND(טבלה1013[[#This Row],[חיזוי - שבוע]]=1,J358=1),1,"")</f>
        <v/>
      </c>
      <c r="P357" s="1" t="str">
        <f>IF(AND(טבלה1013[[#This Row],[חיזוי טוב עם הפלגה?]]=1,טבלה1013[[#This Row],[וסת קבוע אחרון]]&lt;&gt;28,X356=1),1,"")</f>
        <v/>
      </c>
      <c r="Q357" s="1" t="str">
        <f>IF(AND(טבלה1013[[#This Row],[וסת השבוע פעיל?]]&lt;3,OR(טבלה1013[[#This Row],[CycleNumber]]&gt;B358,B358="")),1,"")</f>
        <v/>
      </c>
      <c r="R357" s="1" t="str">
        <f>IF(טבלה1013[[#This Row],[האישה קבעה וסת שבוע?]]=1,IF(טבלה1013[[#This Row],[וסת השבוע פעיל?]]&lt;3,1,0),"")</f>
        <v/>
      </c>
      <c r="S3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7" s="1">
        <f t="shared" si="41"/>
        <v>0</v>
      </c>
      <c r="U357" s="1">
        <f t="shared" si="42"/>
        <v>0</v>
      </c>
      <c r="V357" s="1">
        <f t="shared" si="43"/>
        <v>0</v>
      </c>
      <c r="W357" s="1" t="str">
        <f>IF(טבלה1013[[#This Row],[3 הפלגות זהות]]="","",IF(טבלה1013[[#This Row],[3 הפלגות זהות]]=1,טבלה1013[[#This Row],[LengthofCycle]],W356))</f>
        <v/>
      </c>
      <c r="Y357" s="1" t="str">
        <f>IF(OR(טבלה1013[[#This Row],[הווסת פעיל?]]=0,טבלה1013[[#This Row],[הווסת פעיל?]]=""),"",SUM(Y356,טבלה1013[[#This Row],[הווסת פעיל?]]))</f>
        <v/>
      </c>
      <c r="Z357" s="1" t="str">
        <f>IF(AND(טבלה1013[[#This Row],[כמה מחזורים עד עקירה]]&lt;&gt;"",Y358=""),טבלה1013[[#This Row],[כמה מחזורים עד עקירה]],"")</f>
        <v/>
      </c>
      <c r="AA357" s="1" t="str">
        <f>IF(AND(טבלה1013[[#This Row],[הווסת פעיל?]]=1,טבלה1013[[#This Row],[וסת קבוע אחרון]]&lt;&gt;W356),טבלה1013[[#This Row],[וסת קבוע אחרון]],"")</f>
        <v/>
      </c>
      <c r="AB357" s="1" t="str">
        <f>IF(AND(טבלה1013[[#This Row],[הווסת פעיל?]]=1,X356=0,טבלה1013[[#This Row],[וסת קבוע אחרון]]=W356),טבלה1013[[#This Row],[וסת קבוע אחרון]],"")</f>
        <v/>
      </c>
      <c r="AC357" s="1" t="str">
        <f>IF(AND(טבלה1013[[#This Row],[הווסת פעיל?]]=1,X356=0,טבלה1013[[#This Row],[וסת קבוע אחרון]]&lt;&gt;W356),1,"")</f>
        <v/>
      </c>
      <c r="AD357" s="1" t="str">
        <f>IF(AND(טבלה1013[[#This Row],[הווסת פעיל?]]&lt;&gt;"",B358=1),טבלה1013[[#This Row],[CycleNumber]],"")</f>
        <v/>
      </c>
      <c r="AE357" s="1" t="str">
        <f>IF(AND(טבלה1013[[#This Row],[הווסת פעיל?]]&lt;&gt;"",X356=""),טבלה1013[[#This Row],[CycleNumber]],"")</f>
        <v/>
      </c>
      <c r="AF357" s="1" t="str">
        <f>IF(B358=1,"",IF(טבלה1013[[#This Row],[הווסת פעיל?]]=1,IF(טבלה1013[[#This Row],[וסת קבוע אחרון]]=F358,1,0),""))</f>
        <v/>
      </c>
      <c r="AG357" s="1" t="str">
        <f>IF(B358=1,"",IF(טבלה1013[[#This Row],[הווסת פעיל?]]=1,IF(OR(טבלה1013[[#This Row],[וסת קבוע אחרון]]=F358,F358=טבלה1013[[#This Row],[LengthofCycle]]),1,0),""))</f>
        <v/>
      </c>
      <c r="AH357" s="1" t="str">
        <f>IF(B358=1,"",IF(טבלה1013[[#This Row],[הווסת פעיל?]]=1,IF(OR(טבלה1013[[#This Row],[וסת קבוע אחרון]]=F358,F358=טבלה1013[[#This Row],[LengthofCycle]],AND(טבלה1013[[#This Row],[LengthofCycle]]&lt;&gt;טבלה1013[[#This Row],[וסת קבוע אחרון]],OR(F358=28,F358=29))),1,0),""))</f>
        <v/>
      </c>
      <c r="AI357" s="1" t="str">
        <f>IF(AND(טבלה1013[[#This Row],[הווסת פעיל?]]=1,B358=1),1,"")</f>
        <v/>
      </c>
      <c r="AJ357" s="4">
        <f>IF(AND(טבלה1013[[#This Row],[הווסת פעיל?]]&lt;&gt;1,B358&lt;&gt;1,B358&lt;&gt;""),IF(טבלה1013[[#This Row],[LengthofCycle]]=F358,1,0),"")</f>
        <v>0</v>
      </c>
      <c r="AK357" s="4">
        <f>IF(AND(טבלה1013[[#This Row],[הווסת פעיל?]]&lt;&gt;1,B358&lt;&gt;1,B358&lt;&gt;""),IF(OR(טבלה1013[[#This Row],[LengthofCycle]]=F358,F358=29),1,0),"")</f>
        <v>0</v>
      </c>
      <c r="AL357" s="4">
        <f>IF(AND(טבלה1013[[#This Row],[הווסת פעיל?]]&lt;&gt;1,B358&lt;&gt;1,B358&lt;&gt;""),IF(OR(טבלה1013[[#This Row],[LengthofCycle]]=F358,F358=29,F358=28),1,0),"")</f>
        <v>0</v>
      </c>
    </row>
    <row r="358" spans="1:38" x14ac:dyDescent="0.25">
      <c r="A358" s="1" t="s">
        <v>88</v>
      </c>
      <c r="B358" s="1">
        <v>12</v>
      </c>
      <c r="C358" s="1">
        <v>0</v>
      </c>
      <c r="D358" s="1">
        <v>1</v>
      </c>
      <c r="E358" s="1">
        <v>0</v>
      </c>
      <c r="F358" s="1">
        <v>30</v>
      </c>
      <c r="G358" s="1">
        <f>טבלה1013[[#This Row],[LengthofCycle]]+1</f>
        <v>31</v>
      </c>
      <c r="H358" s="1" t="str">
        <f>IF(IFERROR(LOOKUP(טבלה1013[[#This Row],[ClientID]],קביעויות[השבוע]),FALSE)=טבלה1013[[#This Row],[ClientID]],1,"")</f>
        <v/>
      </c>
      <c r="I358" s="1" t="str">
        <f>IF(AND(טבלה1013[[#This Row],[CycleNumber]]&gt;1,OR(B359="",טבלה1013[[#This Row],[CycleNumber]]&gt;B357)),IF(OR(AND(טבלה1013[[#This Row],[LengthofCycle]]=28,F357=28),AND(טבלה1013[[#This Row],[LengthofCycle]]=35,F357=35)),1,""),"")</f>
        <v/>
      </c>
      <c r="J358" s="1" t="str">
        <f>IF(AND(טבלה1013[[#This Row],[וסת השבוע]]=1,I357=1,טבלה1013[[#This Row],[CycleNumber]]&gt;B357),1,"")</f>
        <v/>
      </c>
      <c r="K358" s="1" t="str">
        <f>IF(טבלה1013[[#This Row],[CycleNumber]]=1,"",IF(טבלה1013[[#This Row],[וסת השבוע]]=1,0,IF(K357="","",IF(K357=0,IF(טבלה1013[[#This Row],[LengthofCycle]]=28,0,1),IF(K357=1,IF(טבלה1013[[#This Row],[LengthofCycle]]+F357=28*2,0,2),IF(K357=2,IF(טבלה1013[[#This Row],[LengthofCycle]]+F357+F356=28*3,0,3),""))))))</f>
        <v/>
      </c>
      <c r="L358" s="1" t="str">
        <f>IF(טבלה1013[[#This Row],[וסת השבוע]]=1,IF(טבלה1013[[#This Row],[וסת השבוע וההפלגה ביחד]]=1,L357+1,0),IF(AND(טבלה1013[[#This Row],[CycleNumber]]&gt;B357,טבלה1013[[#This Row],[CycleNumber]]&gt;1),IF(טבלה1013[[#This Row],[וסת השבוע פעיל?]]&lt;&gt;"",L357+1,""),""))</f>
        <v/>
      </c>
      <c r="M358" s="1" t="str">
        <f>IF(AND(טבלה1013[[#This Row],[וסת השבוע פעיל?]]&lt;&gt;"",טבלה1013[[#This Row],[CycleNumber]]&lt;B359,B359&lt;&gt;"",טבלה1013[[#This Row],[וסת השבוע פעיל?]]&lt;3),IF(K359=0,IF(AND(טבלה1013[[#This Row],[וסת השבוע פעיל?]]&gt;0,I359=1),0,1),0),"")</f>
        <v/>
      </c>
      <c r="N358" s="1" t="str">
        <f t="shared" si="44"/>
        <v/>
      </c>
      <c r="O358" s="1" t="str">
        <f>IF(AND(טבלה1013[[#This Row],[חיזוי - שבוע]]=1,J359=1),1,"")</f>
        <v/>
      </c>
      <c r="P358" s="1" t="str">
        <f>IF(AND(טבלה1013[[#This Row],[חיזוי טוב עם הפלגה?]]=1,טבלה1013[[#This Row],[וסת קבוע אחרון]]&lt;&gt;28,X357=1),1,"")</f>
        <v/>
      </c>
      <c r="Q358" s="1" t="str">
        <f>IF(AND(טבלה1013[[#This Row],[וסת השבוע פעיל?]]&lt;3,OR(טבלה1013[[#This Row],[CycleNumber]]&gt;B359,B359="")),1,"")</f>
        <v/>
      </c>
      <c r="R358" s="1" t="str">
        <f>IF(טבלה1013[[#This Row],[האישה קבעה וסת שבוע?]]=1,IF(טבלה1013[[#This Row],[וסת השבוע פעיל?]]&lt;3,1,0),"")</f>
        <v/>
      </c>
      <c r="S3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8" s="1">
        <f t="shared" si="41"/>
        <v>0</v>
      </c>
      <c r="U358" s="1">
        <f t="shared" si="42"/>
        <v>0</v>
      </c>
      <c r="V358" s="1">
        <f t="shared" si="43"/>
        <v>0</v>
      </c>
      <c r="W358" s="1" t="str">
        <f>IF(טבלה1013[[#This Row],[3 הפלגות זהות]]="","",IF(טבלה1013[[#This Row],[3 הפלגות זהות]]=1,טבלה1013[[#This Row],[LengthofCycle]],W357))</f>
        <v/>
      </c>
      <c r="Y358" s="1" t="str">
        <f>IF(OR(טבלה1013[[#This Row],[הווסת פעיל?]]=0,טבלה1013[[#This Row],[הווסת פעיל?]]=""),"",SUM(Y357,טבלה1013[[#This Row],[הווסת פעיל?]]))</f>
        <v/>
      </c>
      <c r="Z358" s="1" t="str">
        <f>IF(AND(טבלה1013[[#This Row],[כמה מחזורים עד עקירה]]&lt;&gt;"",Y359=""),טבלה1013[[#This Row],[כמה מחזורים עד עקירה]],"")</f>
        <v/>
      </c>
      <c r="AA358" s="1" t="str">
        <f>IF(AND(טבלה1013[[#This Row],[הווסת פעיל?]]=1,טבלה1013[[#This Row],[וסת קבוע אחרון]]&lt;&gt;W357),טבלה1013[[#This Row],[וסת קבוע אחרון]],"")</f>
        <v/>
      </c>
      <c r="AB358" s="1" t="str">
        <f>IF(AND(טבלה1013[[#This Row],[הווסת פעיל?]]=1,X357=0,טבלה1013[[#This Row],[וסת קבוע אחרון]]=W357),טבלה1013[[#This Row],[וסת קבוע אחרון]],"")</f>
        <v/>
      </c>
      <c r="AC358" s="1" t="str">
        <f>IF(AND(טבלה1013[[#This Row],[הווסת פעיל?]]=1,X357=0,טבלה1013[[#This Row],[וסת קבוע אחרון]]&lt;&gt;W357),1,"")</f>
        <v/>
      </c>
      <c r="AD358" s="1" t="str">
        <f>IF(AND(טבלה1013[[#This Row],[הווסת פעיל?]]&lt;&gt;"",B359=1),טבלה1013[[#This Row],[CycleNumber]],"")</f>
        <v/>
      </c>
      <c r="AE358" s="1" t="str">
        <f>IF(AND(טבלה1013[[#This Row],[הווסת פעיל?]]&lt;&gt;"",X357=""),טבלה1013[[#This Row],[CycleNumber]],"")</f>
        <v/>
      </c>
      <c r="AF358" s="1" t="str">
        <f>IF(B359=1,"",IF(טבלה1013[[#This Row],[הווסת פעיל?]]=1,IF(טבלה1013[[#This Row],[וסת קבוע אחרון]]=F359,1,0),""))</f>
        <v/>
      </c>
      <c r="AG358" s="1" t="str">
        <f>IF(B359=1,"",IF(טבלה1013[[#This Row],[הווסת פעיל?]]=1,IF(OR(טבלה1013[[#This Row],[וסת קבוע אחרון]]=F359,F359=טבלה1013[[#This Row],[LengthofCycle]]),1,0),""))</f>
        <v/>
      </c>
      <c r="AH358" s="1" t="str">
        <f>IF(B359=1,"",IF(טבלה1013[[#This Row],[הווסת פעיל?]]=1,IF(OR(טבלה1013[[#This Row],[וסת קבוע אחרון]]=F359,F359=טבלה1013[[#This Row],[LengthofCycle]],AND(טבלה1013[[#This Row],[LengthofCycle]]&lt;&gt;טבלה1013[[#This Row],[וסת קבוע אחרון]],OR(F359=28,F359=29))),1,0),""))</f>
        <v/>
      </c>
      <c r="AI358" s="1" t="str">
        <f>IF(AND(טבלה1013[[#This Row],[הווסת פעיל?]]=1,B359=1),1,"")</f>
        <v/>
      </c>
      <c r="AJ358" s="4">
        <f>IF(AND(טבלה1013[[#This Row],[הווסת פעיל?]]&lt;&gt;1,B359&lt;&gt;1,B359&lt;&gt;""),IF(טבלה1013[[#This Row],[LengthofCycle]]=F359,1,0),"")</f>
        <v>0</v>
      </c>
      <c r="AK358" s="4">
        <f>IF(AND(טבלה1013[[#This Row],[הווסת פעיל?]]&lt;&gt;1,B359&lt;&gt;1,B359&lt;&gt;""),IF(OR(טבלה1013[[#This Row],[LengthofCycle]]=F359,F359=29),1,0),"")</f>
        <v>0</v>
      </c>
      <c r="AL358" s="4">
        <f>IF(AND(טבלה1013[[#This Row],[הווסת פעיל?]]&lt;&gt;1,B359&lt;&gt;1,B359&lt;&gt;""),IF(OR(טבלה1013[[#This Row],[LengthofCycle]]=F359,F359=29,F359=28),1,0),"")</f>
        <v>0</v>
      </c>
    </row>
    <row r="359" spans="1:38" x14ac:dyDescent="0.25">
      <c r="A359" s="1" t="s">
        <v>88</v>
      </c>
      <c r="B359" s="1">
        <v>13</v>
      </c>
      <c r="C359" s="1">
        <v>0</v>
      </c>
      <c r="D359" s="1">
        <v>1</v>
      </c>
      <c r="E359" s="1">
        <v>0</v>
      </c>
      <c r="F359" s="1">
        <v>27</v>
      </c>
      <c r="G359" s="1">
        <f>טבלה1013[[#This Row],[LengthofCycle]]+1</f>
        <v>28</v>
      </c>
      <c r="H359" s="1" t="str">
        <f>IF(IFERROR(LOOKUP(טבלה1013[[#This Row],[ClientID]],קביעויות[השבוע]),FALSE)=טבלה1013[[#This Row],[ClientID]],1,"")</f>
        <v/>
      </c>
      <c r="I359" s="1" t="str">
        <f>IF(AND(טבלה1013[[#This Row],[CycleNumber]]&gt;1,OR(B360="",טבלה1013[[#This Row],[CycleNumber]]&gt;B358)),IF(OR(AND(טבלה1013[[#This Row],[LengthofCycle]]=28,F358=28),AND(טבלה1013[[#This Row],[LengthofCycle]]=35,F358=35)),1,""),"")</f>
        <v/>
      </c>
      <c r="J359" s="1" t="str">
        <f>IF(AND(טבלה1013[[#This Row],[וסת השבוע]]=1,I358=1,טבלה1013[[#This Row],[CycleNumber]]&gt;B358),1,"")</f>
        <v/>
      </c>
      <c r="K359" s="1" t="str">
        <f>IF(טבלה1013[[#This Row],[CycleNumber]]=1,"",IF(טבלה1013[[#This Row],[וסת השבוע]]=1,0,IF(K358="","",IF(K358=0,IF(טבלה1013[[#This Row],[LengthofCycle]]=28,0,1),IF(K358=1,IF(טבלה1013[[#This Row],[LengthofCycle]]+F358=28*2,0,2),IF(K358=2,IF(טבלה1013[[#This Row],[LengthofCycle]]+F358+F357=28*3,0,3),""))))))</f>
        <v/>
      </c>
      <c r="L359" s="1" t="str">
        <f>IF(טבלה1013[[#This Row],[וסת השבוע]]=1,IF(טבלה1013[[#This Row],[וסת השבוע וההפלגה ביחד]]=1,L358+1,0),IF(AND(טבלה1013[[#This Row],[CycleNumber]]&gt;B358,טבלה1013[[#This Row],[CycleNumber]]&gt;1),IF(טבלה1013[[#This Row],[וסת השבוע פעיל?]]&lt;&gt;"",L358+1,""),""))</f>
        <v/>
      </c>
      <c r="M359" s="1" t="str">
        <f>IF(AND(טבלה1013[[#This Row],[וסת השבוע פעיל?]]&lt;&gt;"",טבלה1013[[#This Row],[CycleNumber]]&lt;B360,B360&lt;&gt;"",טבלה1013[[#This Row],[וסת השבוע פעיל?]]&lt;3),IF(K360=0,IF(AND(טבלה1013[[#This Row],[וסת השבוע פעיל?]]&gt;0,I360=1),0,1),0),"")</f>
        <v/>
      </c>
      <c r="N359" s="1" t="str">
        <f t="shared" si="44"/>
        <v/>
      </c>
      <c r="O359" s="1" t="str">
        <f>IF(AND(טבלה1013[[#This Row],[חיזוי - שבוע]]=1,J360=1),1,"")</f>
        <v/>
      </c>
      <c r="P359" s="1" t="str">
        <f>IF(AND(טבלה1013[[#This Row],[חיזוי טוב עם הפלגה?]]=1,טבלה1013[[#This Row],[וסת קבוע אחרון]]&lt;&gt;28,X358=1),1,"")</f>
        <v/>
      </c>
      <c r="Q359" s="1" t="str">
        <f>IF(AND(טבלה1013[[#This Row],[וסת השבוע פעיל?]]&lt;3,OR(טבלה1013[[#This Row],[CycleNumber]]&gt;B360,B360="")),1,"")</f>
        <v/>
      </c>
      <c r="R359" s="1" t="str">
        <f>IF(טבלה1013[[#This Row],[האישה קבעה וסת שבוע?]]=1,IF(טבלה1013[[#This Row],[וסת השבוע פעיל?]]&lt;3,1,0),"")</f>
        <v/>
      </c>
      <c r="S3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59" s="1">
        <f t="shared" si="41"/>
        <v>0</v>
      </c>
      <c r="U359" s="1">
        <f t="shared" si="42"/>
        <v>0</v>
      </c>
      <c r="V359" s="1">
        <f t="shared" si="43"/>
        <v>0</v>
      </c>
      <c r="W359" s="1" t="str">
        <f>IF(טבלה1013[[#This Row],[3 הפלגות זהות]]="","",IF(טבלה1013[[#This Row],[3 הפלגות זהות]]=1,טבלה1013[[#This Row],[LengthofCycle]],W358))</f>
        <v/>
      </c>
      <c r="Y359" s="1" t="str">
        <f>IF(OR(טבלה1013[[#This Row],[הווסת פעיל?]]=0,טבלה1013[[#This Row],[הווסת פעיל?]]=""),"",SUM(Y358,טבלה1013[[#This Row],[הווסת פעיל?]]))</f>
        <v/>
      </c>
      <c r="Z359" s="1" t="str">
        <f>IF(AND(טבלה1013[[#This Row],[כמה מחזורים עד עקירה]]&lt;&gt;"",Y360=""),טבלה1013[[#This Row],[כמה מחזורים עד עקירה]],"")</f>
        <v/>
      </c>
      <c r="AA359" s="1" t="str">
        <f>IF(AND(טבלה1013[[#This Row],[הווסת פעיל?]]=1,טבלה1013[[#This Row],[וסת קבוע אחרון]]&lt;&gt;W358),טבלה1013[[#This Row],[וסת קבוע אחרון]],"")</f>
        <v/>
      </c>
      <c r="AB359" s="1" t="str">
        <f>IF(AND(טבלה1013[[#This Row],[הווסת פעיל?]]=1,X358=0,טבלה1013[[#This Row],[וסת קבוע אחרון]]=W358),טבלה1013[[#This Row],[וסת קבוע אחרון]],"")</f>
        <v/>
      </c>
      <c r="AC359" s="1" t="str">
        <f>IF(AND(טבלה1013[[#This Row],[הווסת פעיל?]]=1,X358=0,טבלה1013[[#This Row],[וסת קבוע אחרון]]&lt;&gt;W358),1,"")</f>
        <v/>
      </c>
      <c r="AD359" s="1" t="str">
        <f>IF(AND(טבלה1013[[#This Row],[הווסת פעיל?]]&lt;&gt;"",B360=1),טבלה1013[[#This Row],[CycleNumber]],"")</f>
        <v/>
      </c>
      <c r="AE359" s="1" t="str">
        <f>IF(AND(טבלה1013[[#This Row],[הווסת פעיל?]]&lt;&gt;"",X358=""),טבלה1013[[#This Row],[CycleNumber]],"")</f>
        <v/>
      </c>
      <c r="AF359" s="1" t="str">
        <f>IF(B360=1,"",IF(טבלה1013[[#This Row],[הווסת פעיל?]]=1,IF(טבלה1013[[#This Row],[וסת קבוע אחרון]]=F360,1,0),""))</f>
        <v/>
      </c>
      <c r="AG359" s="1" t="str">
        <f>IF(B360=1,"",IF(טבלה1013[[#This Row],[הווסת פעיל?]]=1,IF(OR(טבלה1013[[#This Row],[וסת קבוע אחרון]]=F360,F360=טבלה1013[[#This Row],[LengthofCycle]]),1,0),""))</f>
        <v/>
      </c>
      <c r="AH359" s="1" t="str">
        <f>IF(B360=1,"",IF(טבלה1013[[#This Row],[הווסת פעיל?]]=1,IF(OR(טבלה1013[[#This Row],[וסת קבוע אחרון]]=F360,F360=טבלה1013[[#This Row],[LengthofCycle]],AND(טבלה1013[[#This Row],[LengthofCycle]]&lt;&gt;טבלה1013[[#This Row],[וסת קבוע אחרון]],OR(F360=28,F360=29))),1,0),""))</f>
        <v/>
      </c>
      <c r="AI359" s="1" t="str">
        <f>IF(AND(טבלה1013[[#This Row],[הווסת פעיל?]]=1,B360=1),1,"")</f>
        <v/>
      </c>
      <c r="AJ359" s="4" t="str">
        <f>IF(AND(טבלה1013[[#This Row],[הווסת פעיל?]]&lt;&gt;1,B360&lt;&gt;1,B360&lt;&gt;""),IF(טבלה1013[[#This Row],[LengthofCycle]]=F360,1,0),"")</f>
        <v/>
      </c>
      <c r="AK359" s="4" t="str">
        <f>IF(AND(טבלה1013[[#This Row],[הווסת פעיל?]]&lt;&gt;1,B360&lt;&gt;1,B360&lt;&gt;""),IF(OR(טבלה1013[[#This Row],[LengthofCycle]]=F360,F360=29),1,0),"")</f>
        <v/>
      </c>
      <c r="AL359" s="4" t="str">
        <f>IF(AND(טבלה1013[[#This Row],[הווסת פעיל?]]&lt;&gt;1,B360&lt;&gt;1,B360&lt;&gt;""),IF(OR(טבלה1013[[#This Row],[LengthofCycle]]=F360,F360=29,F360=28),1,0),"")</f>
        <v/>
      </c>
    </row>
    <row r="360" spans="1:38" x14ac:dyDescent="0.25">
      <c r="A360" s="1" t="s">
        <v>89</v>
      </c>
      <c r="B360" s="1">
        <v>1</v>
      </c>
      <c r="C360" s="1">
        <v>0</v>
      </c>
      <c r="D360" s="1">
        <v>0</v>
      </c>
      <c r="E360" s="1">
        <v>0</v>
      </c>
      <c r="F360" s="1">
        <v>32</v>
      </c>
      <c r="G360" s="1">
        <f>טבלה1013[[#This Row],[LengthofCycle]]+1</f>
        <v>33</v>
      </c>
      <c r="H360" s="1">
        <f>IF(IFERROR(LOOKUP(טבלה1013[[#This Row],[ClientID]],קביעויות[השבוע]),FALSE)=טבלה1013[[#This Row],[ClientID]],1,"")</f>
        <v>1</v>
      </c>
      <c r="I360" s="1" t="str">
        <f>IF(AND(טבלה1013[[#This Row],[CycleNumber]]&gt;1,OR(B361="",טבלה1013[[#This Row],[CycleNumber]]&gt;B359)),IF(OR(AND(טבלה1013[[#This Row],[LengthofCycle]]=28,F359=28),AND(טבלה1013[[#This Row],[LengthofCycle]]=35,F359=35)),1,""),"")</f>
        <v/>
      </c>
      <c r="J360" s="1" t="str">
        <f>IF(AND(טבלה1013[[#This Row],[וסת השבוע]]=1,I359=1,טבלה1013[[#This Row],[CycleNumber]]&gt;B359),1,"")</f>
        <v/>
      </c>
      <c r="K360" s="1" t="str">
        <f>IF(טבלה1013[[#This Row],[CycleNumber]]=1,"",IF(טבלה1013[[#This Row],[וסת השבוע]]=1,0,IF(K359="","",IF(K359=0,IF(טבלה1013[[#This Row],[LengthofCycle]]=28,0,1),IF(K359=1,IF(טבלה1013[[#This Row],[LengthofCycle]]+F359=28*2,0,2),IF(K359=2,IF(טבלה1013[[#This Row],[LengthofCycle]]+F359+F358=28*3,0,3),""))))))</f>
        <v/>
      </c>
      <c r="L360" s="1" t="str">
        <f>IF(טבלה1013[[#This Row],[וסת השבוע]]=1,IF(טבלה1013[[#This Row],[וסת השבוע וההפלגה ביחד]]=1,L359+1,0),IF(AND(טבלה1013[[#This Row],[CycleNumber]]&gt;B359,טבלה1013[[#This Row],[CycleNumber]]&gt;1),IF(טבלה1013[[#This Row],[וסת השבוע פעיל?]]&lt;&gt;"",L359+1,""),""))</f>
        <v/>
      </c>
      <c r="M360" s="1" t="str">
        <f>IF(AND(טבלה1013[[#This Row],[וסת השבוע פעיל?]]&lt;&gt;"",טבלה1013[[#This Row],[CycleNumber]]&lt;B361,B361&lt;&gt;"",טבלה1013[[#This Row],[וסת השבוע פעיל?]]&lt;3),IF(K361=0,IF(AND(טבלה1013[[#This Row],[וסת השבוע פעיל?]]&gt;0,I361=1),0,1),0),"")</f>
        <v/>
      </c>
      <c r="N360" s="1" t="str">
        <f t="shared" si="44"/>
        <v/>
      </c>
      <c r="O360" s="1" t="str">
        <f>IF(AND(טבלה1013[[#This Row],[חיזוי - שבוע]]=1,J361=1),1,"")</f>
        <v/>
      </c>
      <c r="P360" s="1" t="str">
        <f>IF(AND(טבלה1013[[#This Row],[חיזוי טוב עם הפלגה?]]=1,טבלה1013[[#This Row],[וסת קבוע אחרון]]&lt;&gt;28,X359=1),1,"")</f>
        <v/>
      </c>
      <c r="Q360" s="1" t="str">
        <f>IF(AND(טבלה1013[[#This Row],[וסת השבוע פעיל?]]&lt;3,OR(טבלה1013[[#This Row],[CycleNumber]]&gt;B361,B361="")),1,"")</f>
        <v/>
      </c>
      <c r="R360" s="1">
        <f>IF(טבלה1013[[#This Row],[האישה קבעה וסת שבוע?]]=1,IF(טבלה1013[[#This Row],[וסת השבוע פעיל?]]&lt;3,1,0),"")</f>
        <v>0</v>
      </c>
      <c r="S3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0" s="1" t="str">
        <f t="shared" si="41"/>
        <v/>
      </c>
      <c r="U360" s="1" t="str">
        <f t="shared" si="42"/>
        <v/>
      </c>
      <c r="V360" s="1" t="str">
        <f t="shared" si="43"/>
        <v/>
      </c>
      <c r="W360" s="1" t="str">
        <f>IF(טבלה1013[[#This Row],[3 הפלגות זהות]]="","",IF(טבלה1013[[#This Row],[3 הפלגות זהות]]=1,טבלה1013[[#This Row],[LengthofCycle]],W359))</f>
        <v/>
      </c>
      <c r="Y360" s="1" t="str">
        <f>IF(OR(טבלה1013[[#This Row],[הווסת פעיל?]]=0,טבלה1013[[#This Row],[הווסת פעיל?]]=""),"",SUM(Y359,טבלה1013[[#This Row],[הווסת פעיל?]]))</f>
        <v/>
      </c>
      <c r="Z360" s="1" t="str">
        <f>IF(AND(טבלה1013[[#This Row],[כמה מחזורים עד עקירה]]&lt;&gt;"",Y361=""),טבלה1013[[#This Row],[כמה מחזורים עד עקירה]],"")</f>
        <v/>
      </c>
      <c r="AA360" s="1" t="str">
        <f>IF(AND(טבלה1013[[#This Row],[הווסת פעיל?]]=1,טבלה1013[[#This Row],[וסת קבוע אחרון]]&lt;&gt;W359),טבלה1013[[#This Row],[וסת קבוע אחרון]],"")</f>
        <v/>
      </c>
      <c r="AB360" s="1" t="str">
        <f>IF(AND(טבלה1013[[#This Row],[הווסת פעיל?]]=1,X359=0,טבלה1013[[#This Row],[וסת קבוע אחרון]]=W359),טבלה1013[[#This Row],[וסת קבוע אחרון]],"")</f>
        <v/>
      </c>
      <c r="AC360" s="1" t="str">
        <f>IF(AND(טבלה1013[[#This Row],[הווסת פעיל?]]=1,X359=0,טבלה1013[[#This Row],[וסת קבוע אחרון]]&lt;&gt;W359),1,"")</f>
        <v/>
      </c>
      <c r="AD360" s="1" t="str">
        <f>IF(AND(טבלה1013[[#This Row],[הווסת פעיל?]]&lt;&gt;"",B361=1),טבלה1013[[#This Row],[CycleNumber]],"")</f>
        <v/>
      </c>
      <c r="AE360" s="1" t="str">
        <f>IF(AND(טבלה1013[[#This Row],[הווסת פעיל?]]&lt;&gt;"",X359=""),טבלה1013[[#This Row],[CycleNumber]],"")</f>
        <v/>
      </c>
      <c r="AF360" s="1" t="str">
        <f>IF(B361=1,"",IF(טבלה1013[[#This Row],[הווסת פעיל?]]=1,IF(טבלה1013[[#This Row],[וסת קבוע אחרון]]=F361,1,0),""))</f>
        <v/>
      </c>
      <c r="AG360" s="1" t="str">
        <f>IF(B361=1,"",IF(טבלה1013[[#This Row],[הווסת פעיל?]]=1,IF(OR(טבלה1013[[#This Row],[וסת קבוע אחרון]]=F361,F361=טבלה1013[[#This Row],[LengthofCycle]]),1,0),""))</f>
        <v/>
      </c>
      <c r="AH360" s="1" t="str">
        <f>IF(B361=1,"",IF(טבלה1013[[#This Row],[הווסת פעיל?]]=1,IF(OR(טבלה1013[[#This Row],[וסת קבוע אחרון]]=F361,F361=טבלה1013[[#This Row],[LengthofCycle]],AND(טבלה1013[[#This Row],[LengthofCycle]]&lt;&gt;טבלה1013[[#This Row],[וסת קבוע אחרון]],OR(F361=28,F361=29))),1,0),""))</f>
        <v/>
      </c>
      <c r="AI360" s="1" t="str">
        <f>IF(AND(טבלה1013[[#This Row],[הווסת פעיל?]]=1,B361=1),1,"")</f>
        <v/>
      </c>
      <c r="AJ360" s="4">
        <f>IF(AND(טבלה1013[[#This Row],[הווסת פעיל?]]&lt;&gt;1,B361&lt;&gt;1,B361&lt;&gt;""),IF(טבלה1013[[#This Row],[LengthofCycle]]=F361,1,0),"")</f>
        <v>0</v>
      </c>
      <c r="AK360" s="4">
        <f>IF(AND(טבלה1013[[#This Row],[הווסת פעיל?]]&lt;&gt;1,B361&lt;&gt;1,B361&lt;&gt;""),IF(OR(טבלה1013[[#This Row],[LengthofCycle]]=F361,F361=29),1,0),"")</f>
        <v>0</v>
      </c>
      <c r="AL360" s="4">
        <f>IF(AND(טבלה1013[[#This Row],[הווסת פעיל?]]&lt;&gt;1,B361&lt;&gt;1,B361&lt;&gt;""),IF(OR(טבלה1013[[#This Row],[LengthofCycle]]=F361,F361=29,F361=28),1,0),"")</f>
        <v>0</v>
      </c>
    </row>
    <row r="361" spans="1:38" x14ac:dyDescent="0.25">
      <c r="A361" s="1" t="s">
        <v>89</v>
      </c>
      <c r="B361" s="1">
        <v>2</v>
      </c>
      <c r="C361" s="1">
        <v>0</v>
      </c>
      <c r="D361" s="1">
        <v>1</v>
      </c>
      <c r="E361" s="1">
        <v>0</v>
      </c>
      <c r="F361" s="1">
        <v>30</v>
      </c>
      <c r="G361" s="1">
        <f>טבלה1013[[#This Row],[LengthofCycle]]+1</f>
        <v>31</v>
      </c>
      <c r="H361" s="1">
        <f>IF(IFERROR(LOOKUP(טבלה1013[[#This Row],[ClientID]],קביעויות[השבוע]),FALSE)=טבלה1013[[#This Row],[ClientID]],1,"")</f>
        <v>1</v>
      </c>
      <c r="I361" s="1" t="str">
        <f>IF(AND(טבלה1013[[#This Row],[CycleNumber]]&gt;1,OR(B362="",טבלה1013[[#This Row],[CycleNumber]]&gt;B360)),IF(OR(AND(טבלה1013[[#This Row],[LengthofCycle]]=28,F360=28),AND(טבלה1013[[#This Row],[LengthofCycle]]=35,F360=35)),1,""),"")</f>
        <v/>
      </c>
      <c r="J361" s="1" t="str">
        <f>IF(AND(טבלה1013[[#This Row],[וסת השבוע]]=1,I360=1,טבלה1013[[#This Row],[CycleNumber]]&gt;B360),1,"")</f>
        <v/>
      </c>
      <c r="K361" s="1" t="str">
        <f>IF(טבלה1013[[#This Row],[CycleNumber]]=1,"",IF(טבלה1013[[#This Row],[וסת השבוע]]=1,0,IF(K360="","",IF(K360=0,IF(טבלה1013[[#This Row],[LengthofCycle]]=28,0,1),IF(K360=1,IF(טבלה1013[[#This Row],[LengthofCycle]]+F360=28*2,0,2),IF(K360=2,IF(טבלה1013[[#This Row],[LengthofCycle]]+F360+F359=28*3,0,3),""))))))</f>
        <v/>
      </c>
      <c r="L361" s="1" t="str">
        <f>IF(טבלה1013[[#This Row],[וסת השבוע]]=1,IF(טבלה1013[[#This Row],[וסת השבוע וההפלגה ביחד]]=1,L360+1,0),IF(AND(טבלה1013[[#This Row],[CycleNumber]]&gt;B360,טבלה1013[[#This Row],[CycleNumber]]&gt;1),IF(טבלה1013[[#This Row],[וסת השבוע פעיל?]]&lt;&gt;"",L360+1,""),""))</f>
        <v/>
      </c>
      <c r="M361" s="1" t="str">
        <f>IF(AND(טבלה1013[[#This Row],[וסת השבוע פעיל?]]&lt;&gt;"",טבלה1013[[#This Row],[CycleNumber]]&lt;B362,B362&lt;&gt;"",טבלה1013[[#This Row],[וסת השבוע פעיל?]]&lt;3),IF(K362=0,IF(AND(טבלה1013[[#This Row],[וסת השבוע פעיל?]]&gt;0,I362=1),0,1),0),"")</f>
        <v/>
      </c>
      <c r="N361" s="1" t="str">
        <f t="shared" si="44"/>
        <v/>
      </c>
      <c r="O361" s="1" t="str">
        <f>IF(AND(טבלה1013[[#This Row],[חיזוי - שבוע]]=1,J362=1),1,"")</f>
        <v/>
      </c>
      <c r="P361" s="1" t="str">
        <f>IF(AND(טבלה1013[[#This Row],[חיזוי טוב עם הפלגה?]]=1,טבלה1013[[#This Row],[וסת קבוע אחרון]]&lt;&gt;28,X360=1),1,"")</f>
        <v/>
      </c>
      <c r="Q361" s="1" t="str">
        <f>IF(AND(טבלה1013[[#This Row],[וסת השבוע פעיל?]]&lt;3,OR(טבלה1013[[#This Row],[CycleNumber]]&gt;B362,B362="")),1,"")</f>
        <v/>
      </c>
      <c r="R361" s="1">
        <f>IF(טבלה1013[[#This Row],[האישה קבעה וסת שבוע?]]=1,IF(טבלה1013[[#This Row],[וסת השבוע פעיל?]]&lt;3,1,0),"")</f>
        <v>0</v>
      </c>
      <c r="S3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1" s="1" t="str">
        <f t="shared" si="41"/>
        <v/>
      </c>
      <c r="U361" s="1" t="str">
        <f t="shared" si="42"/>
        <v/>
      </c>
      <c r="V361" s="1" t="str">
        <f t="shared" si="43"/>
        <v/>
      </c>
      <c r="W361" s="1" t="str">
        <f>IF(טבלה1013[[#This Row],[3 הפלגות זהות]]="","",IF(טבלה1013[[#This Row],[3 הפלגות זהות]]=1,טבלה1013[[#This Row],[LengthofCycle]],W360))</f>
        <v/>
      </c>
      <c r="Y361" s="1" t="str">
        <f>IF(OR(טבלה1013[[#This Row],[הווסת פעיל?]]=0,טבלה1013[[#This Row],[הווסת פעיל?]]=""),"",SUM(Y360,טבלה1013[[#This Row],[הווסת פעיל?]]))</f>
        <v/>
      </c>
      <c r="Z361" s="1" t="str">
        <f>IF(AND(טבלה1013[[#This Row],[כמה מחזורים עד עקירה]]&lt;&gt;"",Y362=""),טבלה1013[[#This Row],[כמה מחזורים עד עקירה]],"")</f>
        <v/>
      </c>
      <c r="AA361" s="1" t="str">
        <f>IF(AND(טבלה1013[[#This Row],[הווסת פעיל?]]=1,טבלה1013[[#This Row],[וסת קבוע אחרון]]&lt;&gt;W360),טבלה1013[[#This Row],[וסת קבוע אחרון]],"")</f>
        <v/>
      </c>
      <c r="AB361" s="1" t="str">
        <f>IF(AND(טבלה1013[[#This Row],[הווסת פעיל?]]=1,X360=0,טבלה1013[[#This Row],[וסת קבוע אחרון]]=W360),טבלה1013[[#This Row],[וסת קבוע אחרון]],"")</f>
        <v/>
      </c>
      <c r="AC361" s="1" t="str">
        <f>IF(AND(טבלה1013[[#This Row],[הווסת פעיל?]]=1,X360=0,טבלה1013[[#This Row],[וסת קבוע אחרון]]&lt;&gt;W360),1,"")</f>
        <v/>
      </c>
      <c r="AD361" s="1" t="str">
        <f>IF(AND(טבלה1013[[#This Row],[הווסת פעיל?]]&lt;&gt;"",B362=1),טבלה1013[[#This Row],[CycleNumber]],"")</f>
        <v/>
      </c>
      <c r="AE361" s="1" t="str">
        <f>IF(AND(טבלה1013[[#This Row],[הווסת פעיל?]]&lt;&gt;"",X360=""),טבלה1013[[#This Row],[CycleNumber]],"")</f>
        <v/>
      </c>
      <c r="AF361" s="1" t="str">
        <f>IF(B362=1,"",IF(טבלה1013[[#This Row],[הווסת פעיל?]]=1,IF(טבלה1013[[#This Row],[וסת קבוע אחרון]]=F362,1,0),""))</f>
        <v/>
      </c>
      <c r="AG361" s="1" t="str">
        <f>IF(B362=1,"",IF(טבלה1013[[#This Row],[הווסת פעיל?]]=1,IF(OR(טבלה1013[[#This Row],[וסת קבוע אחרון]]=F362,F362=טבלה1013[[#This Row],[LengthofCycle]]),1,0),""))</f>
        <v/>
      </c>
      <c r="AH361" s="1" t="str">
        <f>IF(B362=1,"",IF(טבלה1013[[#This Row],[הווסת פעיל?]]=1,IF(OR(טבלה1013[[#This Row],[וסת קבוע אחרון]]=F362,F362=טבלה1013[[#This Row],[LengthofCycle]],AND(טבלה1013[[#This Row],[LengthofCycle]]&lt;&gt;טבלה1013[[#This Row],[וסת קבוע אחרון]],OR(F362=28,F362=29))),1,0),""))</f>
        <v/>
      </c>
      <c r="AI361" s="1" t="str">
        <f>IF(AND(טבלה1013[[#This Row],[הווסת פעיל?]]=1,B362=1),1,"")</f>
        <v/>
      </c>
      <c r="AJ361" s="4">
        <f>IF(AND(טבלה1013[[#This Row],[הווסת פעיל?]]&lt;&gt;1,B362&lt;&gt;1,B362&lt;&gt;""),IF(טבלה1013[[#This Row],[LengthofCycle]]=F362,1,0),"")</f>
        <v>0</v>
      </c>
      <c r="AK361" s="4">
        <f>IF(AND(טבלה1013[[#This Row],[הווסת פעיל?]]&lt;&gt;1,B362&lt;&gt;1,B362&lt;&gt;""),IF(OR(טבלה1013[[#This Row],[LengthofCycle]]=F362,F362=29),1,0),"")</f>
        <v>0</v>
      </c>
      <c r="AL361" s="4">
        <f>IF(AND(טבלה1013[[#This Row],[הווסת פעיל?]]&lt;&gt;1,B362&lt;&gt;1,B362&lt;&gt;""),IF(OR(טבלה1013[[#This Row],[LengthofCycle]]=F362,F362=29,F362=28),1,0),"")</f>
        <v>0</v>
      </c>
    </row>
    <row r="362" spans="1:38" x14ac:dyDescent="0.25">
      <c r="A362" s="1" t="s">
        <v>89</v>
      </c>
      <c r="B362" s="1">
        <v>3</v>
      </c>
      <c r="C362" s="1">
        <v>0</v>
      </c>
      <c r="D362" s="1">
        <v>1</v>
      </c>
      <c r="E362" s="1">
        <v>0</v>
      </c>
      <c r="F362" s="1">
        <v>27</v>
      </c>
      <c r="G362" s="1">
        <f>טבלה1013[[#This Row],[LengthofCycle]]+1</f>
        <v>28</v>
      </c>
      <c r="H362" s="1">
        <f>IF(IFERROR(LOOKUP(טבלה1013[[#This Row],[ClientID]],קביעויות[השבוע]),FALSE)=טבלה1013[[#This Row],[ClientID]],1,"")</f>
        <v>1</v>
      </c>
      <c r="I362" s="1" t="str">
        <f>IF(AND(טבלה1013[[#This Row],[CycleNumber]]&gt;1,OR(B363="",טבלה1013[[#This Row],[CycleNumber]]&gt;B361)),IF(OR(AND(טבלה1013[[#This Row],[LengthofCycle]]=28,F361=28),AND(טבלה1013[[#This Row],[LengthofCycle]]=35,F361=35)),1,""),"")</f>
        <v/>
      </c>
      <c r="J362" s="1" t="str">
        <f>IF(AND(טבלה1013[[#This Row],[וסת השבוע]]=1,I361=1,טבלה1013[[#This Row],[CycleNumber]]&gt;B361),1,"")</f>
        <v/>
      </c>
      <c r="K362" s="1" t="str">
        <f>IF(טבלה1013[[#This Row],[CycleNumber]]=1,"",IF(טבלה1013[[#This Row],[וסת השבוע]]=1,0,IF(K361="","",IF(K361=0,IF(טבלה1013[[#This Row],[LengthofCycle]]=28,0,1),IF(K361=1,IF(טבלה1013[[#This Row],[LengthofCycle]]+F361=28*2,0,2),IF(K361=2,IF(טבלה1013[[#This Row],[LengthofCycle]]+F361+F360=28*3,0,3),""))))))</f>
        <v/>
      </c>
      <c r="L362" s="1" t="str">
        <f>IF(טבלה1013[[#This Row],[וסת השבוע]]=1,IF(טבלה1013[[#This Row],[וסת השבוע וההפלגה ביחד]]=1,L361+1,0),IF(AND(טבלה1013[[#This Row],[CycleNumber]]&gt;B361,טבלה1013[[#This Row],[CycleNumber]]&gt;1),IF(טבלה1013[[#This Row],[וסת השבוע פעיל?]]&lt;&gt;"",L361+1,""),""))</f>
        <v/>
      </c>
      <c r="M362" s="1" t="str">
        <f>IF(AND(טבלה1013[[#This Row],[וסת השבוע פעיל?]]&lt;&gt;"",טבלה1013[[#This Row],[CycleNumber]]&lt;B363,B363&lt;&gt;"",טבלה1013[[#This Row],[וסת השבוע פעיל?]]&lt;3),IF(K363=0,IF(AND(טבלה1013[[#This Row],[וסת השבוע פעיל?]]&gt;0,I363=1),0,1),0),"")</f>
        <v/>
      </c>
      <c r="N362" s="1" t="str">
        <f t="shared" si="44"/>
        <v/>
      </c>
      <c r="O362" s="1" t="str">
        <f>IF(AND(טבלה1013[[#This Row],[חיזוי - שבוע]]=1,J363=1),1,"")</f>
        <v/>
      </c>
      <c r="P362" s="1" t="str">
        <f>IF(AND(טבלה1013[[#This Row],[חיזוי טוב עם הפלגה?]]=1,טבלה1013[[#This Row],[וסת קבוע אחרון]]&lt;&gt;28,X361=1),1,"")</f>
        <v/>
      </c>
      <c r="Q362" s="1" t="str">
        <f>IF(AND(טבלה1013[[#This Row],[וסת השבוע פעיל?]]&lt;3,OR(טבלה1013[[#This Row],[CycleNumber]]&gt;B363,B363="")),1,"")</f>
        <v/>
      </c>
      <c r="R362" s="1">
        <f>IF(טבלה1013[[#This Row],[האישה קבעה וסת שבוע?]]=1,IF(טבלה1013[[#This Row],[וסת השבוע פעיל?]]&lt;3,1,0),"")</f>
        <v>0</v>
      </c>
      <c r="S3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2" s="1">
        <f t="shared" si="41"/>
        <v>0</v>
      </c>
      <c r="U362" s="1" t="str">
        <f t="shared" si="42"/>
        <v/>
      </c>
      <c r="V362" s="1" t="str">
        <f t="shared" si="43"/>
        <v/>
      </c>
      <c r="W362" s="1" t="str">
        <f>IF(טבלה1013[[#This Row],[3 הפלגות זהות]]="","",IF(טבלה1013[[#This Row],[3 הפלגות זהות]]=1,טבלה1013[[#This Row],[LengthofCycle]],W361))</f>
        <v/>
      </c>
      <c r="Y362" s="1" t="str">
        <f>IF(OR(טבלה1013[[#This Row],[הווסת פעיל?]]=0,טבלה1013[[#This Row],[הווסת פעיל?]]=""),"",SUM(Y361,טבלה1013[[#This Row],[הווסת פעיל?]]))</f>
        <v/>
      </c>
      <c r="Z362" s="1" t="str">
        <f>IF(AND(טבלה1013[[#This Row],[כמה מחזורים עד עקירה]]&lt;&gt;"",Y363=""),טבלה1013[[#This Row],[כמה מחזורים עד עקירה]],"")</f>
        <v/>
      </c>
      <c r="AA362" s="1" t="str">
        <f>IF(AND(טבלה1013[[#This Row],[הווסת פעיל?]]=1,טבלה1013[[#This Row],[וסת קבוע אחרון]]&lt;&gt;W361),טבלה1013[[#This Row],[וסת קבוע אחרון]],"")</f>
        <v/>
      </c>
      <c r="AB362" s="1" t="str">
        <f>IF(AND(טבלה1013[[#This Row],[הווסת פעיל?]]=1,X361=0,טבלה1013[[#This Row],[וסת קבוע אחרון]]=W361),טבלה1013[[#This Row],[וסת קבוע אחרון]],"")</f>
        <v/>
      </c>
      <c r="AC362" s="1" t="str">
        <f>IF(AND(טבלה1013[[#This Row],[הווסת פעיל?]]=1,X361=0,טבלה1013[[#This Row],[וסת קבוע אחרון]]&lt;&gt;W361),1,"")</f>
        <v/>
      </c>
      <c r="AD362" s="1" t="str">
        <f>IF(AND(טבלה1013[[#This Row],[הווסת פעיל?]]&lt;&gt;"",B363=1),טבלה1013[[#This Row],[CycleNumber]],"")</f>
        <v/>
      </c>
      <c r="AE362" s="1" t="str">
        <f>IF(AND(טבלה1013[[#This Row],[הווסת פעיל?]]&lt;&gt;"",X361=""),טבלה1013[[#This Row],[CycleNumber]],"")</f>
        <v/>
      </c>
      <c r="AF362" s="1" t="str">
        <f>IF(B363=1,"",IF(טבלה1013[[#This Row],[הווסת פעיל?]]=1,IF(טבלה1013[[#This Row],[וסת קבוע אחרון]]=F363,1,0),""))</f>
        <v/>
      </c>
      <c r="AG362" s="1" t="str">
        <f>IF(B363=1,"",IF(טבלה1013[[#This Row],[הווסת פעיל?]]=1,IF(OR(טבלה1013[[#This Row],[וסת קבוע אחרון]]=F363,F363=טבלה1013[[#This Row],[LengthofCycle]]),1,0),""))</f>
        <v/>
      </c>
      <c r="AH362" s="1" t="str">
        <f>IF(B363=1,"",IF(טבלה1013[[#This Row],[הווסת פעיל?]]=1,IF(OR(טבלה1013[[#This Row],[וסת קבוע אחרון]]=F363,F363=טבלה1013[[#This Row],[LengthofCycle]],AND(טבלה1013[[#This Row],[LengthofCycle]]&lt;&gt;טבלה1013[[#This Row],[וסת קבוע אחרון]],OR(F363=28,F363=29))),1,0),""))</f>
        <v/>
      </c>
      <c r="AI362" s="1" t="str">
        <f>IF(AND(טבלה1013[[#This Row],[הווסת פעיל?]]=1,B363=1),1,"")</f>
        <v/>
      </c>
      <c r="AJ362" s="4">
        <f>IF(AND(טבלה1013[[#This Row],[הווסת פעיל?]]&lt;&gt;1,B363&lt;&gt;1,B363&lt;&gt;""),IF(טבלה1013[[#This Row],[LengthofCycle]]=F363,1,0),"")</f>
        <v>0</v>
      </c>
      <c r="AK362" s="4">
        <f>IF(AND(טבלה1013[[#This Row],[הווסת פעיל?]]&lt;&gt;1,B363&lt;&gt;1,B363&lt;&gt;""),IF(OR(טבלה1013[[#This Row],[LengthofCycle]]=F363,F363=29),1,0),"")</f>
        <v>1</v>
      </c>
      <c r="AL362" s="4">
        <f>IF(AND(טבלה1013[[#This Row],[הווסת פעיל?]]&lt;&gt;1,B363&lt;&gt;1,B363&lt;&gt;""),IF(OR(טבלה1013[[#This Row],[LengthofCycle]]=F363,F363=29,F363=28),1,0),"")</f>
        <v>1</v>
      </c>
    </row>
    <row r="363" spans="1:38" x14ac:dyDescent="0.25">
      <c r="A363" s="1" t="s">
        <v>89</v>
      </c>
      <c r="B363" s="1">
        <v>4</v>
      </c>
      <c r="C363" s="1">
        <v>0</v>
      </c>
      <c r="D363" s="1">
        <v>0</v>
      </c>
      <c r="E363" s="1">
        <v>0</v>
      </c>
      <c r="F363" s="1">
        <v>29</v>
      </c>
      <c r="G363" s="1">
        <f>טבלה1013[[#This Row],[LengthofCycle]]+1</f>
        <v>30</v>
      </c>
      <c r="H363" s="1">
        <f>IF(IFERROR(LOOKUP(טבלה1013[[#This Row],[ClientID]],קביעויות[השבוע]),FALSE)=טבלה1013[[#This Row],[ClientID]],1,"")</f>
        <v>1</v>
      </c>
      <c r="I363" s="1" t="str">
        <f>IF(AND(טבלה1013[[#This Row],[CycleNumber]]&gt;1,OR(B364="",טבלה1013[[#This Row],[CycleNumber]]&gt;B362)),IF(OR(AND(טבלה1013[[#This Row],[LengthofCycle]]=28,F362=28),AND(טבלה1013[[#This Row],[LengthofCycle]]=35,F362=35)),1,""),"")</f>
        <v/>
      </c>
      <c r="J363" s="1" t="str">
        <f>IF(AND(טבלה1013[[#This Row],[וסת השבוע]]=1,I362=1,טבלה1013[[#This Row],[CycleNumber]]&gt;B362),1,"")</f>
        <v/>
      </c>
      <c r="K363" s="1" t="str">
        <f>IF(טבלה1013[[#This Row],[CycleNumber]]=1,"",IF(טבלה1013[[#This Row],[וסת השבוע]]=1,0,IF(K362="","",IF(K362=0,IF(טבלה1013[[#This Row],[LengthofCycle]]=28,0,1),IF(K362=1,IF(טבלה1013[[#This Row],[LengthofCycle]]+F362=28*2,0,2),IF(K362=2,IF(טבלה1013[[#This Row],[LengthofCycle]]+F362+F361=28*3,0,3),""))))))</f>
        <v/>
      </c>
      <c r="L363" s="1" t="str">
        <f>IF(טבלה1013[[#This Row],[וסת השבוע]]=1,IF(טבלה1013[[#This Row],[וסת השבוע וההפלגה ביחד]]=1,L362+1,0),IF(AND(טבלה1013[[#This Row],[CycleNumber]]&gt;B362,טבלה1013[[#This Row],[CycleNumber]]&gt;1),IF(טבלה1013[[#This Row],[וסת השבוע פעיל?]]&lt;&gt;"",L362+1,""),""))</f>
        <v/>
      </c>
      <c r="M363" s="1" t="str">
        <f>IF(AND(טבלה1013[[#This Row],[וסת השבוע פעיל?]]&lt;&gt;"",טבלה1013[[#This Row],[CycleNumber]]&lt;B364,B364&lt;&gt;"",טבלה1013[[#This Row],[וסת השבוע פעיל?]]&lt;3),IF(K364=0,IF(AND(טבלה1013[[#This Row],[וסת השבוע פעיל?]]&gt;0,I364=1),0,1),0),"")</f>
        <v/>
      </c>
      <c r="N363" s="1" t="str">
        <f t="shared" si="44"/>
        <v/>
      </c>
      <c r="O363" s="1" t="str">
        <f>IF(AND(טבלה1013[[#This Row],[חיזוי - שבוע]]=1,J364=1),1,"")</f>
        <v/>
      </c>
      <c r="P363" s="1" t="str">
        <f>IF(AND(טבלה1013[[#This Row],[חיזוי טוב עם הפלגה?]]=1,טבלה1013[[#This Row],[וסת קבוע אחרון]]&lt;&gt;28,X362=1),1,"")</f>
        <v/>
      </c>
      <c r="Q363" s="1" t="str">
        <f>IF(AND(טבלה1013[[#This Row],[וסת השבוע פעיל?]]&lt;3,OR(טבלה1013[[#This Row],[CycleNumber]]&gt;B364,B364="")),1,"")</f>
        <v/>
      </c>
      <c r="R363" s="1">
        <f>IF(טבלה1013[[#This Row],[האישה קבעה וסת שבוע?]]=1,IF(טבלה1013[[#This Row],[וסת השבוע פעיל?]]&lt;3,1,0),"")</f>
        <v>0</v>
      </c>
      <c r="S3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3" s="1">
        <f t="shared" si="41"/>
        <v>0</v>
      </c>
      <c r="U363" s="1">
        <f t="shared" si="42"/>
        <v>0</v>
      </c>
      <c r="V363" s="1" t="str">
        <f t="shared" si="43"/>
        <v/>
      </c>
      <c r="W363" s="1" t="str">
        <f>IF(טבלה1013[[#This Row],[3 הפלגות זהות]]="","",IF(טבלה1013[[#This Row],[3 הפלגות זהות]]=1,טבלה1013[[#This Row],[LengthofCycle]],W362))</f>
        <v/>
      </c>
      <c r="Y363" s="1" t="str">
        <f>IF(OR(טבלה1013[[#This Row],[הווסת פעיל?]]=0,טבלה1013[[#This Row],[הווסת פעיל?]]=""),"",SUM(Y362,טבלה1013[[#This Row],[הווסת פעיל?]]))</f>
        <v/>
      </c>
      <c r="Z363" s="1" t="str">
        <f>IF(AND(טבלה1013[[#This Row],[כמה מחזורים עד עקירה]]&lt;&gt;"",Y364=""),טבלה1013[[#This Row],[כמה מחזורים עד עקירה]],"")</f>
        <v/>
      </c>
      <c r="AA363" s="1" t="str">
        <f>IF(AND(טבלה1013[[#This Row],[הווסת פעיל?]]=1,טבלה1013[[#This Row],[וסת קבוע אחרון]]&lt;&gt;W362),טבלה1013[[#This Row],[וסת קבוע אחרון]],"")</f>
        <v/>
      </c>
      <c r="AB363" s="1" t="str">
        <f>IF(AND(טבלה1013[[#This Row],[הווסת פעיל?]]=1,X362=0,טבלה1013[[#This Row],[וסת קבוע אחרון]]=W362),טבלה1013[[#This Row],[וסת קבוע אחרון]],"")</f>
        <v/>
      </c>
      <c r="AC363" s="1" t="str">
        <f>IF(AND(טבלה1013[[#This Row],[הווסת פעיל?]]=1,X362=0,טבלה1013[[#This Row],[וסת קבוע אחרון]]&lt;&gt;W362),1,"")</f>
        <v/>
      </c>
      <c r="AD363" s="1" t="str">
        <f>IF(AND(טבלה1013[[#This Row],[הווסת פעיל?]]&lt;&gt;"",B364=1),טבלה1013[[#This Row],[CycleNumber]],"")</f>
        <v/>
      </c>
      <c r="AE363" s="1" t="str">
        <f>IF(AND(טבלה1013[[#This Row],[הווסת פעיל?]]&lt;&gt;"",X362=""),טבלה1013[[#This Row],[CycleNumber]],"")</f>
        <v/>
      </c>
      <c r="AF363" s="1" t="str">
        <f>IF(B364=1,"",IF(טבלה1013[[#This Row],[הווסת פעיל?]]=1,IF(טבלה1013[[#This Row],[וסת קבוע אחרון]]=F364,1,0),""))</f>
        <v/>
      </c>
      <c r="AG363" s="1" t="str">
        <f>IF(B364=1,"",IF(טבלה1013[[#This Row],[הווסת פעיל?]]=1,IF(OR(טבלה1013[[#This Row],[וסת קבוע אחרון]]=F364,F364=טבלה1013[[#This Row],[LengthofCycle]]),1,0),""))</f>
        <v/>
      </c>
      <c r="AH363" s="1" t="str">
        <f>IF(B364=1,"",IF(טבלה1013[[#This Row],[הווסת פעיל?]]=1,IF(OR(טבלה1013[[#This Row],[וסת קבוע אחרון]]=F364,F364=טבלה1013[[#This Row],[LengthofCycle]],AND(טבלה1013[[#This Row],[LengthofCycle]]&lt;&gt;טבלה1013[[#This Row],[וסת קבוע אחרון]],OR(F364=28,F364=29))),1,0),""))</f>
        <v/>
      </c>
      <c r="AI363" s="1" t="str">
        <f>IF(AND(טבלה1013[[#This Row],[הווסת פעיל?]]=1,B364=1),1,"")</f>
        <v/>
      </c>
      <c r="AJ363" s="4">
        <f>IF(AND(טבלה1013[[#This Row],[הווסת פעיל?]]&lt;&gt;1,B364&lt;&gt;1,B364&lt;&gt;""),IF(טבלה1013[[#This Row],[LengthofCycle]]=F364,1,0),"")</f>
        <v>0</v>
      </c>
      <c r="AK363" s="4">
        <f>IF(AND(טבלה1013[[#This Row],[הווסת פעיל?]]&lt;&gt;1,B364&lt;&gt;1,B364&lt;&gt;""),IF(OR(טבלה1013[[#This Row],[LengthofCycle]]=F364,F364=29),1,0),"")</f>
        <v>0</v>
      </c>
      <c r="AL363" s="4">
        <f>IF(AND(טבלה1013[[#This Row],[הווסת פעיל?]]&lt;&gt;1,B364&lt;&gt;1,B364&lt;&gt;""),IF(OR(טבלה1013[[#This Row],[LengthofCycle]]=F364,F364=29,F364=28),1,0),"")</f>
        <v>0</v>
      </c>
    </row>
    <row r="364" spans="1:38" x14ac:dyDescent="0.25">
      <c r="A364" s="1" t="s">
        <v>89</v>
      </c>
      <c r="B364" s="1">
        <v>5</v>
      </c>
      <c r="C364" s="1">
        <v>0</v>
      </c>
      <c r="D364" s="1">
        <v>1</v>
      </c>
      <c r="E364" s="1">
        <v>0</v>
      </c>
      <c r="F364" s="1">
        <v>27</v>
      </c>
      <c r="G364" s="1">
        <f>טבלה1013[[#This Row],[LengthofCycle]]+1</f>
        <v>28</v>
      </c>
      <c r="H364" s="1">
        <f>IF(IFERROR(LOOKUP(טבלה1013[[#This Row],[ClientID]],קביעויות[השבוע]),FALSE)=טבלה1013[[#This Row],[ClientID]],1,"")</f>
        <v>1</v>
      </c>
      <c r="I364" s="1" t="str">
        <f>IF(AND(טבלה1013[[#This Row],[CycleNumber]]&gt;1,OR(B365="",טבלה1013[[#This Row],[CycleNumber]]&gt;B363)),IF(OR(AND(טבלה1013[[#This Row],[LengthofCycle]]=28,F363=28),AND(טבלה1013[[#This Row],[LengthofCycle]]=35,F363=35)),1,""),"")</f>
        <v/>
      </c>
      <c r="J364" s="1" t="str">
        <f>IF(AND(טבלה1013[[#This Row],[וסת השבוע]]=1,I363=1,טבלה1013[[#This Row],[CycleNumber]]&gt;B363),1,"")</f>
        <v/>
      </c>
      <c r="K364" s="1" t="str">
        <f>IF(טבלה1013[[#This Row],[CycleNumber]]=1,"",IF(טבלה1013[[#This Row],[וסת השבוע]]=1,0,IF(K363="","",IF(K363=0,IF(טבלה1013[[#This Row],[LengthofCycle]]=28,0,1),IF(K363=1,IF(טבלה1013[[#This Row],[LengthofCycle]]+F363=28*2,0,2),IF(K363=2,IF(טבלה1013[[#This Row],[LengthofCycle]]+F363+F362=28*3,0,3),""))))))</f>
        <v/>
      </c>
      <c r="L364" s="1" t="str">
        <f>IF(טבלה1013[[#This Row],[וסת השבוע]]=1,IF(טבלה1013[[#This Row],[וסת השבוע וההפלגה ביחד]]=1,L363+1,0),IF(AND(טבלה1013[[#This Row],[CycleNumber]]&gt;B363,טבלה1013[[#This Row],[CycleNumber]]&gt;1),IF(טבלה1013[[#This Row],[וסת השבוע פעיל?]]&lt;&gt;"",L363+1,""),""))</f>
        <v/>
      </c>
      <c r="M364" s="1" t="str">
        <f>IF(AND(טבלה1013[[#This Row],[וסת השבוע פעיל?]]&lt;&gt;"",טבלה1013[[#This Row],[CycleNumber]]&lt;B365,B365&lt;&gt;"",טבלה1013[[#This Row],[וסת השבוע פעיל?]]&lt;3),IF(K365=0,IF(AND(טבלה1013[[#This Row],[וסת השבוע פעיל?]]&gt;0,I365=1),0,1),0),"")</f>
        <v/>
      </c>
      <c r="N364" s="1" t="str">
        <f t="shared" si="44"/>
        <v/>
      </c>
      <c r="O364" s="1" t="str">
        <f>IF(AND(טבלה1013[[#This Row],[חיזוי - שבוע]]=1,J365=1),1,"")</f>
        <v/>
      </c>
      <c r="P364" s="1" t="str">
        <f>IF(AND(טבלה1013[[#This Row],[חיזוי טוב עם הפלגה?]]=1,טבלה1013[[#This Row],[וסת קבוע אחרון]]&lt;&gt;28,X363=1),1,"")</f>
        <v/>
      </c>
      <c r="Q364" s="1" t="str">
        <f>IF(AND(טבלה1013[[#This Row],[וסת השבוע פעיל?]]&lt;3,OR(טבלה1013[[#This Row],[CycleNumber]]&gt;B365,B365="")),1,"")</f>
        <v/>
      </c>
      <c r="R364" s="1">
        <f>IF(טבלה1013[[#This Row],[האישה קבעה וסת שבוע?]]=1,IF(טבלה1013[[#This Row],[וסת השבוע פעיל?]]&lt;3,1,0),"")</f>
        <v>0</v>
      </c>
      <c r="S3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4" s="1">
        <f t="shared" si="41"/>
        <v>0</v>
      </c>
      <c r="U364" s="1">
        <f t="shared" si="42"/>
        <v>0</v>
      </c>
      <c r="V364" s="1">
        <f t="shared" si="43"/>
        <v>0</v>
      </c>
      <c r="W364" s="1" t="str">
        <f>IF(טבלה1013[[#This Row],[3 הפלגות זהות]]="","",IF(טבלה1013[[#This Row],[3 הפלגות זהות]]=1,טבלה1013[[#This Row],[LengthofCycle]],W363))</f>
        <v/>
      </c>
      <c r="Y364" s="1" t="str">
        <f>IF(OR(טבלה1013[[#This Row],[הווסת פעיל?]]=0,טבלה1013[[#This Row],[הווסת פעיל?]]=""),"",SUM(Y363,טבלה1013[[#This Row],[הווסת פעיל?]]))</f>
        <v/>
      </c>
      <c r="Z364" s="1" t="str">
        <f>IF(AND(טבלה1013[[#This Row],[כמה מחזורים עד עקירה]]&lt;&gt;"",Y365=""),טבלה1013[[#This Row],[כמה מחזורים עד עקירה]],"")</f>
        <v/>
      </c>
      <c r="AA364" s="1" t="str">
        <f>IF(AND(טבלה1013[[#This Row],[הווסת פעיל?]]=1,טבלה1013[[#This Row],[וסת קבוע אחרון]]&lt;&gt;W363),טבלה1013[[#This Row],[וסת קבוע אחרון]],"")</f>
        <v/>
      </c>
      <c r="AB364" s="1" t="str">
        <f>IF(AND(טבלה1013[[#This Row],[הווסת פעיל?]]=1,X363=0,טבלה1013[[#This Row],[וסת קבוע אחרון]]=W363),טבלה1013[[#This Row],[וסת קבוע אחרון]],"")</f>
        <v/>
      </c>
      <c r="AC364" s="1" t="str">
        <f>IF(AND(טבלה1013[[#This Row],[הווסת פעיל?]]=1,X363=0,טבלה1013[[#This Row],[וסת קבוע אחרון]]&lt;&gt;W363),1,"")</f>
        <v/>
      </c>
      <c r="AD364" s="1" t="str">
        <f>IF(AND(טבלה1013[[#This Row],[הווסת פעיל?]]&lt;&gt;"",B365=1),טבלה1013[[#This Row],[CycleNumber]],"")</f>
        <v/>
      </c>
      <c r="AE364" s="1" t="str">
        <f>IF(AND(טבלה1013[[#This Row],[הווסת פעיל?]]&lt;&gt;"",X363=""),טבלה1013[[#This Row],[CycleNumber]],"")</f>
        <v/>
      </c>
      <c r="AF364" s="1" t="str">
        <f>IF(B365=1,"",IF(טבלה1013[[#This Row],[הווסת פעיל?]]=1,IF(טבלה1013[[#This Row],[וסת קבוע אחרון]]=F365,1,0),""))</f>
        <v/>
      </c>
      <c r="AG364" s="1" t="str">
        <f>IF(B365=1,"",IF(טבלה1013[[#This Row],[הווסת פעיל?]]=1,IF(OR(טבלה1013[[#This Row],[וסת קבוע אחרון]]=F365,F365=טבלה1013[[#This Row],[LengthofCycle]]),1,0),""))</f>
        <v/>
      </c>
      <c r="AH364" s="1" t="str">
        <f>IF(B365=1,"",IF(טבלה1013[[#This Row],[הווסת פעיל?]]=1,IF(OR(טבלה1013[[#This Row],[וסת קבוע אחרון]]=F365,F365=טבלה1013[[#This Row],[LengthofCycle]],AND(טבלה1013[[#This Row],[LengthofCycle]]&lt;&gt;טבלה1013[[#This Row],[וסת קבוע אחרון]],OR(F365=28,F365=29))),1,0),""))</f>
        <v/>
      </c>
      <c r="AI364" s="1" t="str">
        <f>IF(AND(טבלה1013[[#This Row],[הווסת פעיל?]]=1,B365=1),1,"")</f>
        <v/>
      </c>
      <c r="AJ364" s="4">
        <f>IF(AND(טבלה1013[[#This Row],[הווסת פעיל?]]&lt;&gt;1,B365&lt;&gt;1,B365&lt;&gt;""),IF(טבלה1013[[#This Row],[LengthofCycle]]=F365,1,0),"")</f>
        <v>1</v>
      </c>
      <c r="AK364" s="4">
        <f>IF(AND(טבלה1013[[#This Row],[הווסת פעיל?]]&lt;&gt;1,B365&lt;&gt;1,B365&lt;&gt;""),IF(OR(טבלה1013[[#This Row],[LengthofCycle]]=F365,F365=29),1,0),"")</f>
        <v>1</v>
      </c>
      <c r="AL364" s="4">
        <f>IF(AND(טבלה1013[[#This Row],[הווסת פעיל?]]&lt;&gt;1,B365&lt;&gt;1,B365&lt;&gt;""),IF(OR(טבלה1013[[#This Row],[LengthofCycle]]=F365,F365=29,F365=28),1,0),"")</f>
        <v>1</v>
      </c>
    </row>
    <row r="365" spans="1:38" x14ac:dyDescent="0.25">
      <c r="A365" s="1" t="s">
        <v>89</v>
      </c>
      <c r="B365" s="1">
        <v>6</v>
      </c>
      <c r="C365" s="1">
        <v>0</v>
      </c>
      <c r="D365" s="1">
        <v>1</v>
      </c>
      <c r="E365" s="1">
        <v>0</v>
      </c>
      <c r="F365" s="1">
        <v>27</v>
      </c>
      <c r="G365" s="1">
        <f>טבלה1013[[#This Row],[LengthofCycle]]+1</f>
        <v>28</v>
      </c>
      <c r="H365" s="1">
        <f>IF(IFERROR(LOOKUP(טבלה1013[[#This Row],[ClientID]],קביעויות[השבוע]),FALSE)=טבלה1013[[#This Row],[ClientID]],1,"")</f>
        <v>1</v>
      </c>
      <c r="I365" s="1" t="str">
        <f>IF(AND(טבלה1013[[#This Row],[CycleNumber]]&gt;1,OR(B366="",טבלה1013[[#This Row],[CycleNumber]]&gt;B364)),IF(OR(AND(טבלה1013[[#This Row],[LengthofCycle]]=28,F364=28),AND(טבלה1013[[#This Row],[LengthofCycle]]=35,F364=35)),1,""),"")</f>
        <v/>
      </c>
      <c r="J365" s="1" t="str">
        <f>IF(AND(טבלה1013[[#This Row],[וסת השבוע]]=1,I364=1,טבלה1013[[#This Row],[CycleNumber]]&gt;B364),1,"")</f>
        <v/>
      </c>
      <c r="K365" s="1" t="str">
        <f>IF(טבלה1013[[#This Row],[CycleNumber]]=1,"",IF(טבלה1013[[#This Row],[וסת השבוע]]=1,0,IF(K364="","",IF(K364=0,IF(טבלה1013[[#This Row],[LengthofCycle]]=28,0,1),IF(K364=1,IF(טבלה1013[[#This Row],[LengthofCycle]]+F364=28*2,0,2),IF(K364=2,IF(טבלה1013[[#This Row],[LengthofCycle]]+F364+F363=28*3,0,3),""))))))</f>
        <v/>
      </c>
      <c r="L365" s="1" t="str">
        <f>IF(טבלה1013[[#This Row],[וסת השבוע]]=1,IF(טבלה1013[[#This Row],[וסת השבוע וההפלגה ביחד]]=1,L364+1,0),IF(AND(טבלה1013[[#This Row],[CycleNumber]]&gt;B364,טבלה1013[[#This Row],[CycleNumber]]&gt;1),IF(טבלה1013[[#This Row],[וסת השבוע פעיל?]]&lt;&gt;"",L364+1,""),""))</f>
        <v/>
      </c>
      <c r="M365" s="1" t="str">
        <f>IF(AND(טבלה1013[[#This Row],[וסת השבוע פעיל?]]&lt;&gt;"",טבלה1013[[#This Row],[CycleNumber]]&lt;B366,B366&lt;&gt;"",טבלה1013[[#This Row],[וסת השבוע פעיל?]]&lt;3),IF(K366=0,IF(AND(טבלה1013[[#This Row],[וסת השבוע פעיל?]]&gt;0,I366=1),0,1),0),"")</f>
        <v/>
      </c>
      <c r="N365" s="1" t="str">
        <f t="shared" si="44"/>
        <v/>
      </c>
      <c r="O365" s="1" t="str">
        <f>IF(AND(טבלה1013[[#This Row],[חיזוי - שבוע]]=1,J366=1),1,"")</f>
        <v/>
      </c>
      <c r="P365" s="1" t="str">
        <f>IF(AND(טבלה1013[[#This Row],[חיזוי טוב עם הפלגה?]]=1,טבלה1013[[#This Row],[וסת קבוע אחרון]]&lt;&gt;28,X364=1),1,"")</f>
        <v/>
      </c>
      <c r="Q365" s="1" t="str">
        <f>IF(AND(טבלה1013[[#This Row],[וסת השבוע פעיל?]]&lt;3,OR(טבלה1013[[#This Row],[CycleNumber]]&gt;B366,B366="")),1,"")</f>
        <v/>
      </c>
      <c r="R365" s="1">
        <f>IF(טבלה1013[[#This Row],[האישה קבעה וסת שבוע?]]=1,IF(טבלה1013[[#This Row],[וסת השבוע פעיל?]]&lt;3,1,0),"")</f>
        <v>0</v>
      </c>
      <c r="S3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5" s="1">
        <f t="shared" si="41"/>
        <v>0</v>
      </c>
      <c r="U365" s="1">
        <f t="shared" si="42"/>
        <v>0</v>
      </c>
      <c r="V365" s="1">
        <f t="shared" si="43"/>
        <v>0</v>
      </c>
      <c r="W365" s="1" t="str">
        <f>IF(טבלה1013[[#This Row],[3 הפלגות זהות]]="","",IF(טבלה1013[[#This Row],[3 הפלגות זהות]]=1,טבלה1013[[#This Row],[LengthofCycle]],W364))</f>
        <v/>
      </c>
      <c r="Y365" s="1" t="str">
        <f>IF(OR(טבלה1013[[#This Row],[הווסת פעיל?]]=0,טבלה1013[[#This Row],[הווסת פעיל?]]=""),"",SUM(Y364,טבלה1013[[#This Row],[הווסת פעיל?]]))</f>
        <v/>
      </c>
      <c r="Z365" s="1" t="str">
        <f>IF(AND(טבלה1013[[#This Row],[כמה מחזורים עד עקירה]]&lt;&gt;"",Y366=""),טבלה1013[[#This Row],[כמה מחזורים עד עקירה]],"")</f>
        <v/>
      </c>
      <c r="AA365" s="1" t="str">
        <f>IF(AND(טבלה1013[[#This Row],[הווסת פעיל?]]=1,טבלה1013[[#This Row],[וסת קבוע אחרון]]&lt;&gt;W364),טבלה1013[[#This Row],[וסת קבוע אחרון]],"")</f>
        <v/>
      </c>
      <c r="AB365" s="1" t="str">
        <f>IF(AND(טבלה1013[[#This Row],[הווסת פעיל?]]=1,X364=0,טבלה1013[[#This Row],[וסת קבוע אחרון]]=W364),טבלה1013[[#This Row],[וסת קבוע אחרון]],"")</f>
        <v/>
      </c>
      <c r="AC365" s="1" t="str">
        <f>IF(AND(טבלה1013[[#This Row],[הווסת פעיל?]]=1,X364=0,טבלה1013[[#This Row],[וסת קבוע אחרון]]&lt;&gt;W364),1,"")</f>
        <v/>
      </c>
      <c r="AD365" s="1" t="str">
        <f>IF(AND(טבלה1013[[#This Row],[הווסת פעיל?]]&lt;&gt;"",B366=1),טבלה1013[[#This Row],[CycleNumber]],"")</f>
        <v/>
      </c>
      <c r="AE365" s="1" t="str">
        <f>IF(AND(טבלה1013[[#This Row],[הווסת פעיל?]]&lt;&gt;"",X364=""),טבלה1013[[#This Row],[CycleNumber]],"")</f>
        <v/>
      </c>
      <c r="AF365" s="1" t="str">
        <f>IF(B366=1,"",IF(טבלה1013[[#This Row],[הווסת פעיל?]]=1,IF(טבלה1013[[#This Row],[וסת קבוע אחרון]]=F366,1,0),""))</f>
        <v/>
      </c>
      <c r="AG365" s="1" t="str">
        <f>IF(B366=1,"",IF(טבלה1013[[#This Row],[הווסת פעיל?]]=1,IF(OR(טבלה1013[[#This Row],[וסת קבוע אחרון]]=F366,F366=טבלה1013[[#This Row],[LengthofCycle]]),1,0),""))</f>
        <v/>
      </c>
      <c r="AH365" s="1" t="str">
        <f>IF(B366=1,"",IF(טבלה1013[[#This Row],[הווסת פעיל?]]=1,IF(OR(טבלה1013[[#This Row],[וסת קבוע אחרון]]=F366,F366=טבלה1013[[#This Row],[LengthofCycle]],AND(טבלה1013[[#This Row],[LengthofCycle]]&lt;&gt;טבלה1013[[#This Row],[וסת קבוע אחרון]],OR(F366=28,F366=29))),1,0),""))</f>
        <v/>
      </c>
      <c r="AI365" s="1" t="str">
        <f>IF(AND(טבלה1013[[#This Row],[הווסת פעיל?]]=1,B366=1),1,"")</f>
        <v/>
      </c>
      <c r="AJ365" s="4">
        <f>IF(AND(טבלה1013[[#This Row],[הווסת פעיל?]]&lt;&gt;1,B366&lt;&gt;1,B366&lt;&gt;""),IF(טבלה1013[[#This Row],[LengthofCycle]]=F366,1,0),"")</f>
        <v>0</v>
      </c>
      <c r="AK365" s="4">
        <f>IF(AND(טבלה1013[[#This Row],[הווסת פעיל?]]&lt;&gt;1,B366&lt;&gt;1,B366&lt;&gt;""),IF(OR(טבלה1013[[#This Row],[LengthofCycle]]=F366,F366=29),1,0),"")</f>
        <v>0</v>
      </c>
      <c r="AL365" s="4">
        <f>IF(AND(טבלה1013[[#This Row],[הווסת פעיל?]]&lt;&gt;1,B366&lt;&gt;1,B366&lt;&gt;""),IF(OR(טבלה1013[[#This Row],[LengthofCycle]]=F366,F366=29,F366=28),1,0),"")</f>
        <v>1</v>
      </c>
    </row>
    <row r="366" spans="1:38" x14ac:dyDescent="0.25">
      <c r="A366" s="1" t="s">
        <v>89</v>
      </c>
      <c r="B366" s="1">
        <v>7</v>
      </c>
      <c r="C366" s="1">
        <v>0</v>
      </c>
      <c r="D366" s="1">
        <v>1</v>
      </c>
      <c r="E366" s="1">
        <v>0</v>
      </c>
      <c r="F366" s="1">
        <v>28</v>
      </c>
      <c r="G366" s="1">
        <f>טבלה1013[[#This Row],[LengthofCycle]]+1</f>
        <v>29</v>
      </c>
      <c r="H366" s="1">
        <f>IF(IFERROR(LOOKUP(טבלה1013[[#This Row],[ClientID]],קביעויות[השבוע]),FALSE)=טבלה1013[[#This Row],[ClientID]],1,"")</f>
        <v>1</v>
      </c>
      <c r="I366" s="1" t="str">
        <f>IF(AND(טבלה1013[[#This Row],[CycleNumber]]&gt;1,OR(B367="",טבלה1013[[#This Row],[CycleNumber]]&gt;B365)),IF(OR(AND(טבלה1013[[#This Row],[LengthofCycle]]=28,F365=28),AND(טבלה1013[[#This Row],[LengthofCycle]]=35,F365=35)),1,""),"")</f>
        <v/>
      </c>
      <c r="J366" s="1" t="str">
        <f>IF(AND(טבלה1013[[#This Row],[וסת השבוע]]=1,I365=1,טבלה1013[[#This Row],[CycleNumber]]&gt;B365),1,"")</f>
        <v/>
      </c>
      <c r="K366" s="1" t="str">
        <f>IF(טבלה1013[[#This Row],[CycleNumber]]=1,"",IF(טבלה1013[[#This Row],[וסת השבוע]]=1,0,IF(K365="","",IF(K365=0,IF(טבלה1013[[#This Row],[LengthofCycle]]=28,0,1),IF(K365=1,IF(טבלה1013[[#This Row],[LengthofCycle]]+F365=28*2,0,2),IF(K365=2,IF(טבלה1013[[#This Row],[LengthofCycle]]+F365+F364=28*3,0,3),""))))))</f>
        <v/>
      </c>
      <c r="L366" s="1" t="str">
        <f>IF(טבלה1013[[#This Row],[וסת השבוע]]=1,IF(טבלה1013[[#This Row],[וסת השבוע וההפלגה ביחד]]=1,L365+1,0),IF(AND(טבלה1013[[#This Row],[CycleNumber]]&gt;B365,טבלה1013[[#This Row],[CycleNumber]]&gt;1),IF(טבלה1013[[#This Row],[וסת השבוע פעיל?]]&lt;&gt;"",L365+1,""),""))</f>
        <v/>
      </c>
      <c r="M366" s="1" t="str">
        <f>IF(AND(טבלה1013[[#This Row],[וסת השבוע פעיל?]]&lt;&gt;"",טבלה1013[[#This Row],[CycleNumber]]&lt;B367,B367&lt;&gt;"",טבלה1013[[#This Row],[וסת השבוע פעיל?]]&lt;3),IF(K367=0,IF(AND(טבלה1013[[#This Row],[וסת השבוע פעיל?]]&gt;0,I367=1),0,1),0),"")</f>
        <v/>
      </c>
      <c r="N366" s="1" t="str">
        <f t="shared" si="44"/>
        <v/>
      </c>
      <c r="O366" s="1" t="str">
        <f>IF(AND(טבלה1013[[#This Row],[חיזוי - שבוע]]=1,J367=1),1,"")</f>
        <v/>
      </c>
      <c r="P366" s="1" t="str">
        <f>IF(AND(טבלה1013[[#This Row],[חיזוי טוב עם הפלגה?]]=1,טבלה1013[[#This Row],[וסת קבוע אחרון]]&lt;&gt;28,X365=1),1,"")</f>
        <v/>
      </c>
      <c r="Q366" s="1" t="str">
        <f>IF(AND(טבלה1013[[#This Row],[וסת השבוע פעיל?]]&lt;3,OR(טבלה1013[[#This Row],[CycleNumber]]&gt;B367,B367="")),1,"")</f>
        <v/>
      </c>
      <c r="R366" s="1">
        <f>IF(טבלה1013[[#This Row],[האישה קבעה וסת שבוע?]]=1,IF(טבלה1013[[#This Row],[וסת השבוע פעיל?]]&lt;3,1,0),"")</f>
        <v>0</v>
      </c>
      <c r="S3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6" s="1">
        <f t="shared" si="41"/>
        <v>0</v>
      </c>
      <c r="U366" s="1">
        <f t="shared" si="42"/>
        <v>0</v>
      </c>
      <c r="V366" s="1">
        <f t="shared" si="43"/>
        <v>0</v>
      </c>
      <c r="W366" s="1" t="str">
        <f>IF(טבלה1013[[#This Row],[3 הפלגות זהות]]="","",IF(טבלה1013[[#This Row],[3 הפלגות זהות]]=1,טבלה1013[[#This Row],[LengthofCycle]],W365))</f>
        <v/>
      </c>
      <c r="Y366" s="1" t="str">
        <f>IF(OR(טבלה1013[[#This Row],[הווסת פעיל?]]=0,טבלה1013[[#This Row],[הווסת פעיל?]]=""),"",SUM(Y365,טבלה1013[[#This Row],[הווסת פעיל?]]))</f>
        <v/>
      </c>
      <c r="Z366" s="1" t="str">
        <f>IF(AND(טבלה1013[[#This Row],[כמה מחזורים עד עקירה]]&lt;&gt;"",Y367=""),טבלה1013[[#This Row],[כמה מחזורים עד עקירה]],"")</f>
        <v/>
      </c>
      <c r="AA366" s="1" t="str">
        <f>IF(AND(טבלה1013[[#This Row],[הווסת פעיל?]]=1,טבלה1013[[#This Row],[וסת קבוע אחרון]]&lt;&gt;W365),טבלה1013[[#This Row],[וסת קבוע אחרון]],"")</f>
        <v/>
      </c>
      <c r="AB366" s="1" t="str">
        <f>IF(AND(טבלה1013[[#This Row],[הווסת פעיל?]]=1,X365=0,טבלה1013[[#This Row],[וסת קבוע אחרון]]=W365),טבלה1013[[#This Row],[וסת קבוע אחרון]],"")</f>
        <v/>
      </c>
      <c r="AC366" s="1" t="str">
        <f>IF(AND(טבלה1013[[#This Row],[הווסת פעיל?]]=1,X365=0,טבלה1013[[#This Row],[וסת קבוע אחרון]]&lt;&gt;W365),1,"")</f>
        <v/>
      </c>
      <c r="AD366" s="1" t="str">
        <f>IF(AND(טבלה1013[[#This Row],[הווסת פעיל?]]&lt;&gt;"",B367=1),טבלה1013[[#This Row],[CycleNumber]],"")</f>
        <v/>
      </c>
      <c r="AE366" s="1" t="str">
        <f>IF(AND(טבלה1013[[#This Row],[הווסת פעיל?]]&lt;&gt;"",X365=""),טבלה1013[[#This Row],[CycleNumber]],"")</f>
        <v/>
      </c>
      <c r="AF366" s="1" t="str">
        <f>IF(B367=1,"",IF(טבלה1013[[#This Row],[הווסת פעיל?]]=1,IF(טבלה1013[[#This Row],[וסת קבוע אחרון]]=F367,1,0),""))</f>
        <v/>
      </c>
      <c r="AG366" s="1" t="str">
        <f>IF(B367=1,"",IF(טבלה1013[[#This Row],[הווסת פעיל?]]=1,IF(OR(טבלה1013[[#This Row],[וסת קבוע אחרון]]=F367,F367=טבלה1013[[#This Row],[LengthofCycle]]),1,0),""))</f>
        <v/>
      </c>
      <c r="AH366" s="1" t="str">
        <f>IF(B367=1,"",IF(טבלה1013[[#This Row],[הווסת פעיל?]]=1,IF(OR(טבלה1013[[#This Row],[וסת קבוע אחרון]]=F367,F367=טבלה1013[[#This Row],[LengthofCycle]],AND(טבלה1013[[#This Row],[LengthofCycle]]&lt;&gt;טבלה1013[[#This Row],[וסת קבוע אחרון]],OR(F367=28,F367=29))),1,0),""))</f>
        <v/>
      </c>
      <c r="AI366" s="1" t="str">
        <f>IF(AND(טבלה1013[[#This Row],[הווסת פעיל?]]=1,B367=1),1,"")</f>
        <v/>
      </c>
      <c r="AJ366" s="4">
        <f>IF(AND(טבלה1013[[#This Row],[הווסת פעיל?]]&lt;&gt;1,B367&lt;&gt;1,B367&lt;&gt;""),IF(טבלה1013[[#This Row],[LengthofCycle]]=F367,1,0),"")</f>
        <v>0</v>
      </c>
      <c r="AK366" s="4">
        <f>IF(AND(טבלה1013[[#This Row],[הווסת פעיל?]]&lt;&gt;1,B367&lt;&gt;1,B367&lt;&gt;""),IF(OR(טבלה1013[[#This Row],[LengthofCycle]]=F367,F367=29),1,0),"")</f>
        <v>0</v>
      </c>
      <c r="AL366" s="4">
        <f>IF(AND(טבלה1013[[#This Row],[הווסת פעיל?]]&lt;&gt;1,B367&lt;&gt;1,B367&lt;&gt;""),IF(OR(טבלה1013[[#This Row],[LengthofCycle]]=F367,F367=29,F367=28),1,0),"")</f>
        <v>0</v>
      </c>
    </row>
    <row r="367" spans="1:38" x14ac:dyDescent="0.25">
      <c r="A367" s="1" t="s">
        <v>89</v>
      </c>
      <c r="B367" s="1">
        <v>8</v>
      </c>
      <c r="C367" s="1">
        <v>0</v>
      </c>
      <c r="D367" s="1">
        <v>1</v>
      </c>
      <c r="E367" s="1">
        <v>0</v>
      </c>
      <c r="F367" s="1">
        <v>27</v>
      </c>
      <c r="G367" s="1">
        <f>טבלה1013[[#This Row],[LengthofCycle]]+1</f>
        <v>28</v>
      </c>
      <c r="H367" s="1">
        <f>IF(IFERROR(LOOKUP(טבלה1013[[#This Row],[ClientID]],קביעויות[השבוע]),FALSE)=טבלה1013[[#This Row],[ClientID]],1,"")</f>
        <v>1</v>
      </c>
      <c r="I367" s="1" t="str">
        <f>IF(AND(טבלה1013[[#This Row],[CycleNumber]]&gt;1,OR(B368="",טבלה1013[[#This Row],[CycleNumber]]&gt;B366)),IF(OR(AND(טבלה1013[[#This Row],[LengthofCycle]]=28,F366=28),AND(טבלה1013[[#This Row],[LengthofCycle]]=35,F366=35)),1,""),"")</f>
        <v/>
      </c>
      <c r="J367" s="1" t="str">
        <f>IF(AND(טבלה1013[[#This Row],[וסת השבוע]]=1,I366=1,טבלה1013[[#This Row],[CycleNumber]]&gt;B366),1,"")</f>
        <v/>
      </c>
      <c r="K367" s="1" t="str">
        <f>IF(טבלה1013[[#This Row],[CycleNumber]]=1,"",IF(טבלה1013[[#This Row],[וסת השבוע]]=1,0,IF(K366="","",IF(K366=0,IF(טבלה1013[[#This Row],[LengthofCycle]]=28,0,1),IF(K366=1,IF(טבלה1013[[#This Row],[LengthofCycle]]+F366=28*2,0,2),IF(K366=2,IF(טבלה1013[[#This Row],[LengthofCycle]]+F366+F365=28*3,0,3),""))))))</f>
        <v/>
      </c>
      <c r="L367" s="1" t="str">
        <f>IF(טבלה1013[[#This Row],[וסת השבוע]]=1,IF(טבלה1013[[#This Row],[וסת השבוע וההפלגה ביחד]]=1,L366+1,0),IF(AND(טבלה1013[[#This Row],[CycleNumber]]&gt;B366,טבלה1013[[#This Row],[CycleNumber]]&gt;1),IF(טבלה1013[[#This Row],[וסת השבוע פעיל?]]&lt;&gt;"",L366+1,""),""))</f>
        <v/>
      </c>
      <c r="M367" s="1" t="str">
        <f>IF(AND(טבלה1013[[#This Row],[וסת השבוע פעיל?]]&lt;&gt;"",טבלה1013[[#This Row],[CycleNumber]]&lt;B368,B368&lt;&gt;"",טבלה1013[[#This Row],[וסת השבוע פעיל?]]&lt;3),IF(K368=0,IF(AND(טבלה1013[[#This Row],[וסת השבוע פעיל?]]&gt;0,I368=1),0,1),0),"")</f>
        <v/>
      </c>
      <c r="N367" s="1" t="str">
        <f t="shared" si="44"/>
        <v/>
      </c>
      <c r="O367" s="1" t="str">
        <f>IF(AND(טבלה1013[[#This Row],[חיזוי - שבוע]]=1,J368=1),1,"")</f>
        <v/>
      </c>
      <c r="P367" s="1" t="str">
        <f>IF(AND(טבלה1013[[#This Row],[חיזוי טוב עם הפלגה?]]=1,טבלה1013[[#This Row],[וסת קבוע אחרון]]&lt;&gt;28,X366=1),1,"")</f>
        <v/>
      </c>
      <c r="Q367" s="1" t="str">
        <f>IF(AND(טבלה1013[[#This Row],[וסת השבוע פעיל?]]&lt;3,OR(טבלה1013[[#This Row],[CycleNumber]]&gt;B368,B368="")),1,"")</f>
        <v/>
      </c>
      <c r="R367" s="1">
        <f>IF(טבלה1013[[#This Row],[האישה קבעה וסת שבוע?]]=1,IF(טבלה1013[[#This Row],[וסת השבוע פעיל?]]&lt;3,1,0),"")</f>
        <v>0</v>
      </c>
      <c r="S3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7" s="1">
        <f t="shared" si="41"/>
        <v>0</v>
      </c>
      <c r="U367" s="1">
        <f t="shared" si="42"/>
        <v>0</v>
      </c>
      <c r="V367" s="1">
        <f t="shared" si="43"/>
        <v>0</v>
      </c>
      <c r="W367" s="1" t="str">
        <f>IF(טבלה1013[[#This Row],[3 הפלגות זהות]]="","",IF(טבלה1013[[#This Row],[3 הפלגות זהות]]=1,טבלה1013[[#This Row],[LengthofCycle]],W366))</f>
        <v/>
      </c>
      <c r="Y367" s="1" t="str">
        <f>IF(OR(טבלה1013[[#This Row],[הווסת פעיל?]]=0,טבלה1013[[#This Row],[הווסת פעיל?]]=""),"",SUM(Y366,טבלה1013[[#This Row],[הווסת פעיל?]]))</f>
        <v/>
      </c>
      <c r="Z367" s="1" t="str">
        <f>IF(AND(טבלה1013[[#This Row],[כמה מחזורים עד עקירה]]&lt;&gt;"",Y368=""),טבלה1013[[#This Row],[כמה מחזורים עד עקירה]],"")</f>
        <v/>
      </c>
      <c r="AA367" s="1" t="str">
        <f>IF(AND(טבלה1013[[#This Row],[הווסת פעיל?]]=1,טבלה1013[[#This Row],[וסת קבוע אחרון]]&lt;&gt;W366),טבלה1013[[#This Row],[וסת קבוע אחרון]],"")</f>
        <v/>
      </c>
      <c r="AB367" s="1" t="str">
        <f>IF(AND(טבלה1013[[#This Row],[הווסת פעיל?]]=1,X366=0,טבלה1013[[#This Row],[וסת קבוע אחרון]]=W366),טבלה1013[[#This Row],[וסת קבוע אחרון]],"")</f>
        <v/>
      </c>
      <c r="AC367" s="1" t="str">
        <f>IF(AND(טבלה1013[[#This Row],[הווסת פעיל?]]=1,X366=0,טבלה1013[[#This Row],[וסת קבוע אחרון]]&lt;&gt;W366),1,"")</f>
        <v/>
      </c>
      <c r="AD367" s="1" t="str">
        <f>IF(AND(טבלה1013[[#This Row],[הווסת פעיל?]]&lt;&gt;"",B368=1),טבלה1013[[#This Row],[CycleNumber]],"")</f>
        <v/>
      </c>
      <c r="AE367" s="1" t="str">
        <f>IF(AND(טבלה1013[[#This Row],[הווסת פעיל?]]&lt;&gt;"",X366=""),טבלה1013[[#This Row],[CycleNumber]],"")</f>
        <v/>
      </c>
      <c r="AF367" s="1" t="str">
        <f>IF(B368=1,"",IF(טבלה1013[[#This Row],[הווסת פעיל?]]=1,IF(טבלה1013[[#This Row],[וסת קבוע אחרון]]=F368,1,0),""))</f>
        <v/>
      </c>
      <c r="AG367" s="1" t="str">
        <f>IF(B368=1,"",IF(טבלה1013[[#This Row],[הווסת פעיל?]]=1,IF(OR(טבלה1013[[#This Row],[וסת קבוע אחרון]]=F368,F368=טבלה1013[[#This Row],[LengthofCycle]]),1,0),""))</f>
        <v/>
      </c>
      <c r="AH367" s="1" t="str">
        <f>IF(B368=1,"",IF(טבלה1013[[#This Row],[הווסת פעיל?]]=1,IF(OR(טבלה1013[[#This Row],[וסת קבוע אחרון]]=F368,F368=טבלה1013[[#This Row],[LengthofCycle]],AND(טבלה1013[[#This Row],[LengthofCycle]]&lt;&gt;טבלה1013[[#This Row],[וסת קבוע אחרון]],OR(F368=28,F368=29))),1,0),""))</f>
        <v/>
      </c>
      <c r="AI367" s="1" t="str">
        <f>IF(AND(טבלה1013[[#This Row],[הווסת פעיל?]]=1,B368=1),1,"")</f>
        <v/>
      </c>
      <c r="AJ367" s="4">
        <f>IF(AND(טבלה1013[[#This Row],[הווסת פעיל?]]&lt;&gt;1,B368&lt;&gt;1,B368&lt;&gt;""),IF(טבלה1013[[#This Row],[LengthofCycle]]=F368,1,0),"")</f>
        <v>0</v>
      </c>
      <c r="AK367" s="4">
        <f>IF(AND(טבלה1013[[#This Row],[הווסת פעיל?]]&lt;&gt;1,B368&lt;&gt;1,B368&lt;&gt;""),IF(OR(טבלה1013[[#This Row],[LengthofCycle]]=F368,F368=29),1,0),"")</f>
        <v>0</v>
      </c>
      <c r="AL367" s="4">
        <f>IF(AND(טבלה1013[[#This Row],[הווסת פעיל?]]&lt;&gt;1,B368&lt;&gt;1,B368&lt;&gt;""),IF(OR(טבלה1013[[#This Row],[LengthofCycle]]=F368,F368=29,F368=28),1,0),"")</f>
        <v>1</v>
      </c>
    </row>
    <row r="368" spans="1:38" x14ac:dyDescent="0.25">
      <c r="A368" s="1" t="s">
        <v>89</v>
      </c>
      <c r="B368" s="1">
        <v>9</v>
      </c>
      <c r="C368" s="1">
        <v>0</v>
      </c>
      <c r="D368" s="1">
        <v>1</v>
      </c>
      <c r="E368" s="1">
        <v>0</v>
      </c>
      <c r="F368" s="1">
        <v>28</v>
      </c>
      <c r="G368" s="1">
        <f>טבלה1013[[#This Row],[LengthofCycle]]+1</f>
        <v>29</v>
      </c>
      <c r="H368" s="1">
        <f>IF(IFERROR(LOOKUP(טבלה1013[[#This Row],[ClientID]],קביעויות[השבוע]),FALSE)=טבלה1013[[#This Row],[ClientID]],1,"")</f>
        <v>1</v>
      </c>
      <c r="I368" s="1" t="str">
        <f>IF(AND(טבלה1013[[#This Row],[CycleNumber]]&gt;1,OR(B369="",טבלה1013[[#This Row],[CycleNumber]]&gt;B367)),IF(OR(AND(טבלה1013[[#This Row],[LengthofCycle]]=28,F367=28),AND(טבלה1013[[#This Row],[LengthofCycle]]=35,F367=35)),1,""),"")</f>
        <v/>
      </c>
      <c r="J368" s="1" t="str">
        <f>IF(AND(טבלה1013[[#This Row],[וסת השבוע]]=1,I367=1,טבלה1013[[#This Row],[CycleNumber]]&gt;B367),1,"")</f>
        <v/>
      </c>
      <c r="K368" s="1" t="str">
        <f>IF(טבלה1013[[#This Row],[CycleNumber]]=1,"",IF(טבלה1013[[#This Row],[וסת השבוע]]=1,0,IF(K367="","",IF(K367=0,IF(טבלה1013[[#This Row],[LengthofCycle]]=28,0,1),IF(K367=1,IF(טבלה1013[[#This Row],[LengthofCycle]]+F367=28*2,0,2),IF(K367=2,IF(טבלה1013[[#This Row],[LengthofCycle]]+F367+F366=28*3,0,3),""))))))</f>
        <v/>
      </c>
      <c r="L368" s="1" t="str">
        <f>IF(טבלה1013[[#This Row],[וסת השבוע]]=1,IF(טבלה1013[[#This Row],[וסת השבוע וההפלגה ביחד]]=1,L367+1,0),IF(AND(טבלה1013[[#This Row],[CycleNumber]]&gt;B367,טבלה1013[[#This Row],[CycleNumber]]&gt;1),IF(טבלה1013[[#This Row],[וסת השבוע פעיל?]]&lt;&gt;"",L367+1,""),""))</f>
        <v/>
      </c>
      <c r="M368" s="1" t="str">
        <f>IF(AND(טבלה1013[[#This Row],[וסת השבוע פעיל?]]&lt;&gt;"",טבלה1013[[#This Row],[CycleNumber]]&lt;B369,B369&lt;&gt;"",טבלה1013[[#This Row],[וסת השבוע פעיל?]]&lt;3),IF(K369=0,IF(AND(טבלה1013[[#This Row],[וסת השבוע פעיל?]]&gt;0,I369=1),0,1),0),"")</f>
        <v/>
      </c>
      <c r="N368" s="1" t="str">
        <f t="shared" si="44"/>
        <v/>
      </c>
      <c r="O368" s="1" t="str">
        <f>IF(AND(טבלה1013[[#This Row],[חיזוי - שבוע]]=1,J369=1),1,"")</f>
        <v/>
      </c>
      <c r="P368" s="1" t="str">
        <f>IF(AND(טבלה1013[[#This Row],[חיזוי טוב עם הפלגה?]]=1,טבלה1013[[#This Row],[וסת קבוע אחרון]]&lt;&gt;28,X367=1),1,"")</f>
        <v/>
      </c>
      <c r="Q368" s="1" t="str">
        <f>IF(AND(טבלה1013[[#This Row],[וסת השבוע פעיל?]]&lt;3,OR(טבלה1013[[#This Row],[CycleNumber]]&gt;B369,B369="")),1,"")</f>
        <v/>
      </c>
      <c r="R368" s="1">
        <f>IF(טבלה1013[[#This Row],[האישה קבעה וסת שבוע?]]=1,IF(טבלה1013[[#This Row],[וסת השבוע פעיל?]]&lt;3,1,0),"")</f>
        <v>0</v>
      </c>
      <c r="S3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8" s="1">
        <f t="shared" si="41"/>
        <v>0</v>
      </c>
      <c r="U368" s="1">
        <f t="shared" si="42"/>
        <v>0</v>
      </c>
      <c r="V368" s="1">
        <f t="shared" si="43"/>
        <v>0</v>
      </c>
      <c r="W368" s="1" t="str">
        <f>IF(טבלה1013[[#This Row],[3 הפלגות זהות]]="","",IF(טבלה1013[[#This Row],[3 הפלגות זהות]]=1,טבלה1013[[#This Row],[LengthofCycle]],W367))</f>
        <v/>
      </c>
      <c r="Y368" s="1" t="str">
        <f>IF(OR(טבלה1013[[#This Row],[הווסת פעיל?]]=0,טבלה1013[[#This Row],[הווסת פעיל?]]=""),"",SUM(Y367,טבלה1013[[#This Row],[הווסת פעיל?]]))</f>
        <v/>
      </c>
      <c r="Z368" s="1" t="str">
        <f>IF(AND(טבלה1013[[#This Row],[כמה מחזורים עד עקירה]]&lt;&gt;"",Y369=""),טבלה1013[[#This Row],[כמה מחזורים עד עקירה]],"")</f>
        <v/>
      </c>
      <c r="AA368" s="1" t="str">
        <f>IF(AND(טבלה1013[[#This Row],[הווסת פעיל?]]=1,טבלה1013[[#This Row],[וסת קבוע אחרון]]&lt;&gt;W367),טבלה1013[[#This Row],[וסת קבוע אחרון]],"")</f>
        <v/>
      </c>
      <c r="AB368" s="1" t="str">
        <f>IF(AND(טבלה1013[[#This Row],[הווסת פעיל?]]=1,X367=0,טבלה1013[[#This Row],[וסת קבוע אחרון]]=W367),טבלה1013[[#This Row],[וסת קבוע אחרון]],"")</f>
        <v/>
      </c>
      <c r="AC368" s="1" t="str">
        <f>IF(AND(טבלה1013[[#This Row],[הווסת פעיל?]]=1,X367=0,טבלה1013[[#This Row],[וסת קבוע אחרון]]&lt;&gt;W367),1,"")</f>
        <v/>
      </c>
      <c r="AD368" s="1" t="str">
        <f>IF(AND(טבלה1013[[#This Row],[הווסת פעיל?]]&lt;&gt;"",B369=1),טבלה1013[[#This Row],[CycleNumber]],"")</f>
        <v/>
      </c>
      <c r="AE368" s="1" t="str">
        <f>IF(AND(טבלה1013[[#This Row],[הווסת פעיל?]]&lt;&gt;"",X367=""),טבלה1013[[#This Row],[CycleNumber]],"")</f>
        <v/>
      </c>
      <c r="AF368" s="1" t="str">
        <f>IF(B369=1,"",IF(טבלה1013[[#This Row],[הווסת פעיל?]]=1,IF(טבלה1013[[#This Row],[וסת קבוע אחרון]]=F369,1,0),""))</f>
        <v/>
      </c>
      <c r="AG368" s="1" t="str">
        <f>IF(B369=1,"",IF(טבלה1013[[#This Row],[הווסת פעיל?]]=1,IF(OR(טבלה1013[[#This Row],[וסת קבוע אחרון]]=F369,F369=טבלה1013[[#This Row],[LengthofCycle]]),1,0),""))</f>
        <v/>
      </c>
      <c r="AH368" s="1" t="str">
        <f>IF(B369=1,"",IF(טבלה1013[[#This Row],[הווסת פעיל?]]=1,IF(OR(טבלה1013[[#This Row],[וסת קבוע אחרון]]=F369,F369=טבלה1013[[#This Row],[LengthofCycle]],AND(טבלה1013[[#This Row],[LengthofCycle]]&lt;&gt;טבלה1013[[#This Row],[וסת קבוע אחרון]],OR(F369=28,F369=29))),1,0),""))</f>
        <v/>
      </c>
      <c r="AI368" s="1" t="str">
        <f>IF(AND(טבלה1013[[#This Row],[הווסת פעיל?]]=1,B369=1),1,"")</f>
        <v/>
      </c>
      <c r="AJ368" s="4">
        <f>IF(AND(טבלה1013[[#This Row],[הווסת פעיל?]]&lt;&gt;1,B369&lt;&gt;1,B369&lt;&gt;""),IF(טבלה1013[[#This Row],[LengthofCycle]]=F369,1,0),"")</f>
        <v>1</v>
      </c>
      <c r="AK368" s="4">
        <f>IF(AND(טבלה1013[[#This Row],[הווסת פעיל?]]&lt;&gt;1,B369&lt;&gt;1,B369&lt;&gt;""),IF(OR(טבלה1013[[#This Row],[LengthofCycle]]=F369,F369=29),1,0),"")</f>
        <v>1</v>
      </c>
      <c r="AL368" s="4">
        <f>IF(AND(טבלה1013[[#This Row],[הווסת פעיל?]]&lt;&gt;1,B369&lt;&gt;1,B369&lt;&gt;""),IF(OR(טבלה1013[[#This Row],[LengthofCycle]]=F369,F369=29,F369=28),1,0),"")</f>
        <v>1</v>
      </c>
    </row>
    <row r="369" spans="1:38" x14ac:dyDescent="0.25">
      <c r="A369" s="1" t="s">
        <v>89</v>
      </c>
      <c r="B369" s="1">
        <v>10</v>
      </c>
      <c r="C369" s="1">
        <v>0</v>
      </c>
      <c r="D369" s="1">
        <v>1</v>
      </c>
      <c r="E369" s="1">
        <v>0</v>
      </c>
      <c r="F369" s="1">
        <v>28</v>
      </c>
      <c r="G369" s="1">
        <f>טבלה1013[[#This Row],[LengthofCycle]]+1</f>
        <v>29</v>
      </c>
      <c r="H369" s="1">
        <f>IF(IFERROR(LOOKUP(טבלה1013[[#This Row],[ClientID]],קביעויות[השבוע]),FALSE)=טבלה1013[[#This Row],[ClientID]],1,"")</f>
        <v>1</v>
      </c>
      <c r="I369" s="1">
        <f>IF(AND(טבלה1013[[#This Row],[CycleNumber]]&gt;1,OR(B370="",טבלה1013[[#This Row],[CycleNumber]]&gt;B368)),IF(OR(AND(טבלה1013[[#This Row],[LengthofCycle]]=28,F368=28),AND(טבלה1013[[#This Row],[LengthofCycle]]=35,F368=35)),1,""),"")</f>
        <v>1</v>
      </c>
      <c r="J369" s="1" t="str">
        <f>IF(AND(טבלה1013[[#This Row],[וסת השבוע]]=1,I368=1,טבלה1013[[#This Row],[CycleNumber]]&gt;B368),1,"")</f>
        <v/>
      </c>
      <c r="K369" s="1">
        <f>IF(טבלה1013[[#This Row],[CycleNumber]]=1,"",IF(טבלה1013[[#This Row],[וסת השבוע]]=1,0,IF(K368="","",IF(K368=0,IF(טבלה1013[[#This Row],[LengthofCycle]]=28,0,1),IF(K368=1,IF(טבלה1013[[#This Row],[LengthofCycle]]+F368=28*2,0,2),IF(K368=2,IF(טבלה1013[[#This Row],[LengthofCycle]]+F368+F367=28*3,0,3),""))))))</f>
        <v>0</v>
      </c>
      <c r="L369" s="1">
        <f>IF(טבלה1013[[#This Row],[וסת השבוע]]=1,IF(טבלה1013[[#This Row],[וסת השבוע וההפלגה ביחד]]=1,L368+1,0),IF(AND(טבלה1013[[#This Row],[CycleNumber]]&gt;B368,טבלה1013[[#This Row],[CycleNumber]]&gt;1),IF(טבלה1013[[#This Row],[וסת השבוע פעיל?]]&lt;&gt;"",L368+1,""),""))</f>
        <v>0</v>
      </c>
      <c r="M369" s="1">
        <f>IF(AND(טבלה1013[[#This Row],[וסת השבוע פעיל?]]&lt;&gt;"",טבלה1013[[#This Row],[CycleNumber]]&lt;B370,B370&lt;&gt;"",טבלה1013[[#This Row],[וסת השבוע פעיל?]]&lt;3),IF(K370=0,IF(AND(טבלה1013[[#This Row],[וסת השבוע פעיל?]]&gt;0,I370=1),0,1),0),"")</f>
        <v>0</v>
      </c>
      <c r="N369" s="1" t="str">
        <f t="shared" si="44"/>
        <v/>
      </c>
      <c r="O369" s="1" t="str">
        <f>IF(AND(טבלה1013[[#This Row],[חיזוי - שבוע]]=1,J370=1),1,"")</f>
        <v/>
      </c>
      <c r="P369" s="1" t="str">
        <f>IF(AND(טבלה1013[[#This Row],[חיזוי טוב עם הפלגה?]]=1,טבלה1013[[#This Row],[וסת קבוע אחרון]]&lt;&gt;28,X368=1),1,"")</f>
        <v/>
      </c>
      <c r="Q369" s="1" t="str">
        <f>IF(AND(טבלה1013[[#This Row],[וסת השבוע פעיל?]]&lt;3,OR(טבלה1013[[#This Row],[CycleNumber]]&gt;B370,B370="")),1,"")</f>
        <v/>
      </c>
      <c r="R369" s="1">
        <f>IF(טבלה1013[[#This Row],[האישה קבעה וסת שבוע?]]=1,IF(טבלה1013[[#This Row],[וסת השבוע פעיל?]]&lt;3,1,0),"")</f>
        <v>1</v>
      </c>
      <c r="S3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69" s="1">
        <f t="shared" ref="T369:T432" si="45">IF(B369&gt;2,IF(AND(F369=F368,F368=F367),1,0),"")</f>
        <v>0</v>
      </c>
      <c r="U369" s="1">
        <f t="shared" si="42"/>
        <v>0</v>
      </c>
      <c r="V369" s="1">
        <f t="shared" si="43"/>
        <v>0</v>
      </c>
      <c r="W369" s="1" t="str">
        <f>IF(טבלה1013[[#This Row],[3 הפלגות זהות]]="","",IF(טבלה1013[[#This Row],[3 הפלגות זהות]]=1,טבלה1013[[#This Row],[LengthofCycle]],W368))</f>
        <v/>
      </c>
      <c r="Y369" s="1" t="str">
        <f>IF(OR(טבלה1013[[#This Row],[הווסת פעיל?]]=0,טבלה1013[[#This Row],[הווסת פעיל?]]=""),"",SUM(Y368,טבלה1013[[#This Row],[הווסת פעיל?]]))</f>
        <v/>
      </c>
      <c r="Z369" s="1" t="str">
        <f>IF(AND(טבלה1013[[#This Row],[כמה מחזורים עד עקירה]]&lt;&gt;"",Y370=""),טבלה1013[[#This Row],[כמה מחזורים עד עקירה]],"")</f>
        <v/>
      </c>
      <c r="AA369" s="1" t="str">
        <f>IF(AND(טבלה1013[[#This Row],[הווסת פעיל?]]=1,טבלה1013[[#This Row],[וסת קבוע אחרון]]&lt;&gt;W368),טבלה1013[[#This Row],[וסת קבוע אחרון]],"")</f>
        <v/>
      </c>
      <c r="AB369" s="1" t="str">
        <f>IF(AND(טבלה1013[[#This Row],[הווסת פעיל?]]=1,X368=0,טבלה1013[[#This Row],[וסת קבוע אחרון]]=W368),טבלה1013[[#This Row],[וסת קבוע אחרון]],"")</f>
        <v/>
      </c>
      <c r="AC369" s="1" t="str">
        <f>IF(AND(טבלה1013[[#This Row],[הווסת פעיל?]]=1,X368=0,טבלה1013[[#This Row],[וסת קבוע אחרון]]&lt;&gt;W368),1,"")</f>
        <v/>
      </c>
      <c r="AD369" s="1" t="str">
        <f>IF(AND(טבלה1013[[#This Row],[הווסת פעיל?]]&lt;&gt;"",B370=1),טבלה1013[[#This Row],[CycleNumber]],"")</f>
        <v/>
      </c>
      <c r="AE369" s="1" t="str">
        <f>IF(AND(טבלה1013[[#This Row],[הווסת פעיל?]]&lt;&gt;"",X368=""),טבלה1013[[#This Row],[CycleNumber]],"")</f>
        <v/>
      </c>
      <c r="AF369" s="1" t="str">
        <f>IF(B370=1,"",IF(טבלה1013[[#This Row],[הווסת פעיל?]]=1,IF(טבלה1013[[#This Row],[וסת קבוע אחרון]]=F370,1,0),""))</f>
        <v/>
      </c>
      <c r="AG369" s="1" t="str">
        <f>IF(B370=1,"",IF(טבלה1013[[#This Row],[הווסת פעיל?]]=1,IF(OR(טבלה1013[[#This Row],[וסת קבוע אחרון]]=F370,F370=טבלה1013[[#This Row],[LengthofCycle]]),1,0),""))</f>
        <v/>
      </c>
      <c r="AH369" s="1" t="str">
        <f>IF(B370=1,"",IF(טבלה1013[[#This Row],[הווסת פעיל?]]=1,IF(OR(טבלה1013[[#This Row],[וסת קבוע אחרון]]=F370,F370=טבלה1013[[#This Row],[LengthofCycle]],AND(טבלה1013[[#This Row],[LengthofCycle]]&lt;&gt;טבלה1013[[#This Row],[וסת קבוע אחרון]],OR(F370=28,F370=29))),1,0),""))</f>
        <v/>
      </c>
      <c r="AI369" s="1" t="str">
        <f>IF(AND(טבלה1013[[#This Row],[הווסת פעיל?]]=1,B370=1),1,"")</f>
        <v/>
      </c>
      <c r="AJ369" s="4">
        <f>IF(AND(טבלה1013[[#This Row],[הווסת פעיל?]]&lt;&gt;1,B370&lt;&gt;1,B370&lt;&gt;""),IF(טבלה1013[[#This Row],[LengthofCycle]]=F370,1,0),"")</f>
        <v>0</v>
      </c>
      <c r="AK369" s="4">
        <f>IF(AND(טבלה1013[[#This Row],[הווסת פעיל?]]&lt;&gt;1,B370&lt;&gt;1,B370&lt;&gt;""),IF(OR(טבלה1013[[#This Row],[LengthofCycle]]=F370,F370=29),1,0),"")</f>
        <v>1</v>
      </c>
      <c r="AL369" s="4">
        <f>IF(AND(טבלה1013[[#This Row],[הווסת פעיל?]]&lt;&gt;1,B370&lt;&gt;1,B370&lt;&gt;""),IF(OR(טבלה1013[[#This Row],[LengthofCycle]]=F370,F370=29,F370=28),1,0),"")</f>
        <v>1</v>
      </c>
    </row>
    <row r="370" spans="1:38" x14ac:dyDescent="0.25">
      <c r="A370" s="1" t="s">
        <v>89</v>
      </c>
      <c r="B370" s="1">
        <v>11</v>
      </c>
      <c r="C370" s="1">
        <v>0</v>
      </c>
      <c r="D370" s="1">
        <v>1</v>
      </c>
      <c r="E370" s="1">
        <v>0</v>
      </c>
      <c r="F370" s="1">
        <v>29</v>
      </c>
      <c r="G370" s="1">
        <f>טבלה1013[[#This Row],[LengthofCycle]]+1</f>
        <v>30</v>
      </c>
      <c r="H370" s="1">
        <f>IF(IFERROR(LOOKUP(טבלה1013[[#This Row],[ClientID]],קביעויות[השבוע]),FALSE)=טבלה1013[[#This Row],[ClientID]],1,"")</f>
        <v>1</v>
      </c>
      <c r="I370" s="1" t="str">
        <f>IF(AND(טבלה1013[[#This Row],[CycleNumber]]&gt;1,OR(B371="",טבלה1013[[#This Row],[CycleNumber]]&gt;B369)),IF(OR(AND(טבלה1013[[#This Row],[LengthofCycle]]=28,F369=28),AND(טבלה1013[[#This Row],[LengthofCycle]]=35,F369=35)),1,""),"")</f>
        <v/>
      </c>
      <c r="J370" s="1" t="str">
        <f>IF(AND(טבלה1013[[#This Row],[וסת השבוע]]=1,I369=1,טבלה1013[[#This Row],[CycleNumber]]&gt;B369),1,"")</f>
        <v/>
      </c>
      <c r="K370" s="1">
        <f>IF(טבלה1013[[#This Row],[CycleNumber]]=1,"",IF(טבלה1013[[#This Row],[וסת השבוע]]=1,0,IF(K369="","",IF(K369=0,IF(טבלה1013[[#This Row],[LengthofCycle]]=28,0,1),IF(K369=1,IF(טבלה1013[[#This Row],[LengthofCycle]]+F369=28*2,0,2),IF(K369=2,IF(טבלה1013[[#This Row],[LengthofCycle]]+F369+F368=28*3,0,3),""))))))</f>
        <v>1</v>
      </c>
      <c r="L370" s="1">
        <f>IF(טבלה1013[[#This Row],[וסת השבוע]]=1,IF(טבלה1013[[#This Row],[וסת השבוע וההפלגה ביחד]]=1,L369+1,0),IF(AND(טבלה1013[[#This Row],[CycleNumber]]&gt;B369,טבלה1013[[#This Row],[CycleNumber]]&gt;1),IF(טבלה1013[[#This Row],[וסת השבוע פעיל?]]&lt;&gt;"",L369+1,""),""))</f>
        <v>1</v>
      </c>
      <c r="M370" s="1">
        <f>IF(AND(טבלה1013[[#This Row],[וסת השבוע פעיל?]]&lt;&gt;"",טבלה1013[[#This Row],[CycleNumber]]&lt;B371,B371&lt;&gt;"",טבלה1013[[#This Row],[וסת השבוע פעיל?]]&lt;3),IF(K371=0,IF(AND(טבלה1013[[#This Row],[וסת השבוע פעיל?]]&gt;0,I371=1),0,1),0),"")</f>
        <v>0</v>
      </c>
      <c r="N370" s="1">
        <f t="shared" si="44"/>
        <v>29</v>
      </c>
      <c r="O370" s="1" t="str">
        <f>IF(AND(טבלה1013[[#This Row],[חיזוי - שבוע]]=1,J371=1),1,"")</f>
        <v/>
      </c>
      <c r="P370" s="1" t="str">
        <f>IF(AND(טבלה1013[[#This Row],[חיזוי טוב עם הפלגה?]]=1,טבלה1013[[#This Row],[וסת קבוע אחרון]]&lt;&gt;28,X369=1),1,"")</f>
        <v/>
      </c>
      <c r="Q370" s="1" t="str">
        <f>IF(AND(טבלה1013[[#This Row],[וסת השבוע פעיל?]]&lt;3,OR(טבלה1013[[#This Row],[CycleNumber]]&gt;B371,B371="")),1,"")</f>
        <v/>
      </c>
      <c r="R370" s="1">
        <f>IF(טבלה1013[[#This Row],[האישה קבעה וסת שבוע?]]=1,IF(טבלה1013[[#This Row],[וסת השבוע פעיל?]]&lt;3,1,0),"")</f>
        <v>1</v>
      </c>
      <c r="S3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0" s="1">
        <f t="shared" si="45"/>
        <v>0</v>
      </c>
      <c r="U370" s="1">
        <f t="shared" ref="U370:U433" si="46">IF(B370&gt;3,IF(AND(F370=F369,F369=F368,F368=F367),1,0),"")</f>
        <v>0</v>
      </c>
      <c r="V370" s="1">
        <f t="shared" si="43"/>
        <v>0</v>
      </c>
      <c r="W370" s="1" t="str">
        <f>IF(טבלה1013[[#This Row],[3 הפלגות זהות]]="","",IF(טבלה1013[[#This Row],[3 הפלגות זהות]]=1,טבלה1013[[#This Row],[LengthofCycle]],W369))</f>
        <v/>
      </c>
      <c r="Y370" s="1" t="str">
        <f>IF(OR(טבלה1013[[#This Row],[הווסת פעיל?]]=0,טבלה1013[[#This Row],[הווסת פעיל?]]=""),"",SUM(Y369,טבלה1013[[#This Row],[הווסת פעיל?]]))</f>
        <v/>
      </c>
      <c r="Z370" s="1" t="str">
        <f>IF(AND(טבלה1013[[#This Row],[כמה מחזורים עד עקירה]]&lt;&gt;"",Y371=""),טבלה1013[[#This Row],[כמה מחזורים עד עקירה]],"")</f>
        <v/>
      </c>
      <c r="AA370" s="1" t="str">
        <f>IF(AND(טבלה1013[[#This Row],[הווסת פעיל?]]=1,טבלה1013[[#This Row],[וסת קבוע אחרון]]&lt;&gt;W369),טבלה1013[[#This Row],[וסת קבוע אחרון]],"")</f>
        <v/>
      </c>
      <c r="AB370" s="1" t="str">
        <f>IF(AND(טבלה1013[[#This Row],[הווסת פעיל?]]=1,X369=0,טבלה1013[[#This Row],[וסת קבוע אחרון]]=W369),טבלה1013[[#This Row],[וסת קבוע אחרון]],"")</f>
        <v/>
      </c>
      <c r="AC370" s="1" t="str">
        <f>IF(AND(טבלה1013[[#This Row],[הווסת פעיל?]]=1,X369=0,טבלה1013[[#This Row],[וסת קבוע אחרון]]&lt;&gt;W369),1,"")</f>
        <v/>
      </c>
      <c r="AD370" s="1" t="str">
        <f>IF(AND(טבלה1013[[#This Row],[הווסת פעיל?]]&lt;&gt;"",B371=1),טבלה1013[[#This Row],[CycleNumber]],"")</f>
        <v/>
      </c>
      <c r="AE370" s="1" t="str">
        <f>IF(AND(טבלה1013[[#This Row],[הווסת פעיל?]]&lt;&gt;"",X369=""),טבלה1013[[#This Row],[CycleNumber]],"")</f>
        <v/>
      </c>
      <c r="AF370" s="1" t="str">
        <f>IF(B371=1,"",IF(טבלה1013[[#This Row],[הווסת פעיל?]]=1,IF(טבלה1013[[#This Row],[וסת קבוע אחרון]]=F371,1,0),""))</f>
        <v/>
      </c>
      <c r="AG370" s="1" t="str">
        <f>IF(B371=1,"",IF(טבלה1013[[#This Row],[הווסת פעיל?]]=1,IF(OR(טבלה1013[[#This Row],[וסת קבוע אחרון]]=F371,F371=טבלה1013[[#This Row],[LengthofCycle]]),1,0),""))</f>
        <v/>
      </c>
      <c r="AH370" s="1" t="str">
        <f>IF(B371=1,"",IF(טבלה1013[[#This Row],[הווסת פעיל?]]=1,IF(OR(טבלה1013[[#This Row],[וסת קבוע אחרון]]=F371,F371=טבלה1013[[#This Row],[LengthofCycle]],AND(טבלה1013[[#This Row],[LengthofCycle]]&lt;&gt;טבלה1013[[#This Row],[וסת קבוע אחרון]],OR(F371=28,F371=29))),1,0),""))</f>
        <v/>
      </c>
      <c r="AI370" s="1" t="str">
        <f>IF(AND(טבלה1013[[#This Row],[הווסת פעיל?]]=1,B371=1),1,"")</f>
        <v/>
      </c>
      <c r="AJ370" s="4">
        <f>IF(AND(טבלה1013[[#This Row],[הווסת פעיל?]]&lt;&gt;1,B371&lt;&gt;1,B371&lt;&gt;""),IF(טבלה1013[[#This Row],[LengthofCycle]]=F371,1,0),"")</f>
        <v>0</v>
      </c>
      <c r="AK370" s="4">
        <f>IF(AND(טבלה1013[[#This Row],[הווסת פעיל?]]&lt;&gt;1,B371&lt;&gt;1,B371&lt;&gt;""),IF(OR(טבלה1013[[#This Row],[LengthofCycle]]=F371,F371=29),1,0),"")</f>
        <v>0</v>
      </c>
      <c r="AL370" s="4">
        <f>IF(AND(טבלה1013[[#This Row],[הווסת פעיל?]]&lt;&gt;1,B371&lt;&gt;1,B371&lt;&gt;""),IF(OR(טבלה1013[[#This Row],[LengthofCycle]]=F371,F371=29,F371=28),1,0),"")</f>
        <v>0</v>
      </c>
    </row>
    <row r="371" spans="1:38" x14ac:dyDescent="0.25">
      <c r="A371" s="1" t="s">
        <v>89</v>
      </c>
      <c r="B371" s="1">
        <v>12</v>
      </c>
      <c r="C371" s="1">
        <v>0</v>
      </c>
      <c r="D371" s="1">
        <v>1</v>
      </c>
      <c r="E371" s="1">
        <v>0</v>
      </c>
      <c r="F371" s="1">
        <v>30</v>
      </c>
      <c r="G371" s="1">
        <f>טבלה1013[[#This Row],[LengthofCycle]]+1</f>
        <v>31</v>
      </c>
      <c r="H371" s="1">
        <f>IF(IFERROR(LOOKUP(טבלה1013[[#This Row],[ClientID]],קביעויות[השבוע]),FALSE)=טבלה1013[[#This Row],[ClientID]],1,"")</f>
        <v>1</v>
      </c>
      <c r="I371" s="1" t="str">
        <f>IF(AND(טבלה1013[[#This Row],[CycleNumber]]&gt;1,OR(B372="",טבלה1013[[#This Row],[CycleNumber]]&gt;B370)),IF(OR(AND(טבלה1013[[#This Row],[LengthofCycle]]=28,F370=28),AND(טבלה1013[[#This Row],[LengthofCycle]]=35,F370=35)),1,""),"")</f>
        <v/>
      </c>
      <c r="J371" s="1" t="str">
        <f>IF(AND(טבלה1013[[#This Row],[וסת השבוע]]=1,I370=1,טבלה1013[[#This Row],[CycleNumber]]&gt;B370),1,"")</f>
        <v/>
      </c>
      <c r="K371" s="1">
        <f>IF(טבלה1013[[#This Row],[CycleNumber]]=1,"",IF(טבלה1013[[#This Row],[וסת השבוע]]=1,0,IF(K370="","",IF(K370=0,IF(טבלה1013[[#This Row],[LengthofCycle]]=28,0,1),IF(K370=1,IF(טבלה1013[[#This Row],[LengthofCycle]]+F370=28*2,0,2),IF(K370=2,IF(טבלה1013[[#This Row],[LengthofCycle]]+F370+F369=28*3,0,3),""))))))</f>
        <v>2</v>
      </c>
      <c r="L371" s="1">
        <f>IF(טבלה1013[[#This Row],[וסת השבוע]]=1,IF(טבלה1013[[#This Row],[וסת השבוע וההפלגה ביחד]]=1,L370+1,0),IF(AND(טבלה1013[[#This Row],[CycleNumber]]&gt;B370,טבלה1013[[#This Row],[CycleNumber]]&gt;1),IF(טבלה1013[[#This Row],[וסת השבוע פעיל?]]&lt;&gt;"",L370+1,""),""))</f>
        <v>2</v>
      </c>
      <c r="M371" s="1">
        <f>IF(AND(טבלה1013[[#This Row],[וסת השבוע פעיל?]]&lt;&gt;"",טבלה1013[[#This Row],[CycleNumber]]&lt;B372,B372&lt;&gt;"",טבלה1013[[#This Row],[וסת השבוע פעיל?]]&lt;3),IF(K372=0,IF(AND(טבלה1013[[#This Row],[וסת השבוע פעיל?]]&gt;0,I372=1),0,1),0),"")</f>
        <v>0</v>
      </c>
      <c r="N371" s="1">
        <f t="shared" si="44"/>
        <v>28</v>
      </c>
      <c r="O371" s="1" t="str">
        <f>IF(AND(טבלה1013[[#This Row],[חיזוי - שבוע]]=1,J372=1),1,"")</f>
        <v/>
      </c>
      <c r="P371" s="1" t="str">
        <f>IF(AND(טבלה1013[[#This Row],[חיזוי טוב עם הפלגה?]]=1,טבלה1013[[#This Row],[וסת קבוע אחרון]]&lt;&gt;28,X370=1),1,"")</f>
        <v/>
      </c>
      <c r="Q371" s="1" t="str">
        <f>IF(AND(טבלה1013[[#This Row],[וסת השבוע פעיל?]]&lt;3,OR(טבלה1013[[#This Row],[CycleNumber]]&gt;B372,B372="")),1,"")</f>
        <v/>
      </c>
      <c r="R371" s="1">
        <f>IF(טבלה1013[[#This Row],[האישה קבעה וסת שבוע?]]=1,IF(טבלה1013[[#This Row],[וסת השבוע פעיל?]]&lt;3,1,0),"")</f>
        <v>1</v>
      </c>
      <c r="S3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1" s="1">
        <f t="shared" si="45"/>
        <v>0</v>
      </c>
      <c r="U371" s="1">
        <f t="shared" si="46"/>
        <v>0</v>
      </c>
      <c r="V371" s="1">
        <f t="shared" ref="V371:V434" si="47">IF(B371&gt;4,IF(AND(F371=F370,F370=F369,F369=F368,F368=F367),1,0),"")</f>
        <v>0</v>
      </c>
      <c r="W371" s="1" t="str">
        <f>IF(טבלה1013[[#This Row],[3 הפלגות זהות]]="","",IF(טבלה1013[[#This Row],[3 הפלגות זהות]]=1,טבלה1013[[#This Row],[LengthofCycle]],W370))</f>
        <v/>
      </c>
      <c r="Y371" s="1" t="str">
        <f>IF(OR(טבלה1013[[#This Row],[הווסת פעיל?]]=0,טבלה1013[[#This Row],[הווסת פעיל?]]=""),"",SUM(Y370,טבלה1013[[#This Row],[הווסת פעיל?]]))</f>
        <v/>
      </c>
      <c r="Z371" s="1" t="str">
        <f>IF(AND(טבלה1013[[#This Row],[כמה מחזורים עד עקירה]]&lt;&gt;"",Y372=""),טבלה1013[[#This Row],[כמה מחזורים עד עקירה]],"")</f>
        <v/>
      </c>
      <c r="AA371" s="1" t="str">
        <f>IF(AND(טבלה1013[[#This Row],[הווסת פעיל?]]=1,טבלה1013[[#This Row],[וסת קבוע אחרון]]&lt;&gt;W370),טבלה1013[[#This Row],[וסת קבוע אחרון]],"")</f>
        <v/>
      </c>
      <c r="AB371" s="1" t="str">
        <f>IF(AND(טבלה1013[[#This Row],[הווסת פעיל?]]=1,X370=0,טבלה1013[[#This Row],[וסת קבוע אחרון]]=W370),טבלה1013[[#This Row],[וסת קבוע אחרון]],"")</f>
        <v/>
      </c>
      <c r="AC371" s="1" t="str">
        <f>IF(AND(טבלה1013[[#This Row],[הווסת פעיל?]]=1,X370=0,טבלה1013[[#This Row],[וסת קבוע אחרון]]&lt;&gt;W370),1,"")</f>
        <v/>
      </c>
      <c r="AD371" s="1" t="str">
        <f>IF(AND(טבלה1013[[#This Row],[הווסת פעיל?]]&lt;&gt;"",B372=1),טבלה1013[[#This Row],[CycleNumber]],"")</f>
        <v/>
      </c>
      <c r="AE371" s="1" t="str">
        <f>IF(AND(טבלה1013[[#This Row],[הווסת פעיל?]]&lt;&gt;"",X370=""),טבלה1013[[#This Row],[CycleNumber]],"")</f>
        <v/>
      </c>
      <c r="AF371" s="1" t="str">
        <f>IF(B372=1,"",IF(טבלה1013[[#This Row],[הווסת פעיל?]]=1,IF(טבלה1013[[#This Row],[וסת קבוע אחרון]]=F372,1,0),""))</f>
        <v/>
      </c>
      <c r="AG371" s="1" t="str">
        <f>IF(B372=1,"",IF(טבלה1013[[#This Row],[הווסת פעיל?]]=1,IF(OR(טבלה1013[[#This Row],[וסת קבוע אחרון]]=F372,F372=טבלה1013[[#This Row],[LengthofCycle]]),1,0),""))</f>
        <v/>
      </c>
      <c r="AH371" s="1" t="str">
        <f>IF(B372=1,"",IF(טבלה1013[[#This Row],[הווסת פעיל?]]=1,IF(OR(טבלה1013[[#This Row],[וסת קבוע אחרון]]=F372,F372=טבלה1013[[#This Row],[LengthofCycle]],AND(טבלה1013[[#This Row],[LengthofCycle]]&lt;&gt;טבלה1013[[#This Row],[וסת קבוע אחרון]],OR(F372=28,F372=29))),1,0),""))</f>
        <v/>
      </c>
      <c r="AI371" s="1" t="str">
        <f>IF(AND(טבלה1013[[#This Row],[הווסת פעיל?]]=1,B372=1),1,"")</f>
        <v/>
      </c>
      <c r="AJ371" s="4">
        <f>IF(AND(טבלה1013[[#This Row],[הווסת פעיל?]]&lt;&gt;1,B372&lt;&gt;1,B372&lt;&gt;""),IF(טבלה1013[[#This Row],[LengthofCycle]]=F372,1,0),"")</f>
        <v>0</v>
      </c>
      <c r="AK371" s="4">
        <f>IF(AND(טבלה1013[[#This Row],[הווסת פעיל?]]&lt;&gt;1,B372&lt;&gt;1,B372&lt;&gt;""),IF(OR(טבלה1013[[#This Row],[LengthofCycle]]=F372,F372=29),1,0),"")</f>
        <v>0</v>
      </c>
      <c r="AL371" s="4">
        <f>IF(AND(טבלה1013[[#This Row],[הווסת פעיל?]]&lt;&gt;1,B372&lt;&gt;1,B372&lt;&gt;""),IF(OR(טבלה1013[[#This Row],[LengthofCycle]]=F372,F372=29,F372=28),1,0),"")</f>
        <v>0</v>
      </c>
    </row>
    <row r="372" spans="1:38" x14ac:dyDescent="0.25">
      <c r="A372" s="1" t="s">
        <v>89</v>
      </c>
      <c r="B372" s="1">
        <v>13</v>
      </c>
      <c r="C372" s="1">
        <v>0</v>
      </c>
      <c r="D372" s="1">
        <v>1</v>
      </c>
      <c r="E372" s="1">
        <v>0</v>
      </c>
      <c r="F372" s="1">
        <v>24</v>
      </c>
      <c r="G372" s="1">
        <f>טבלה1013[[#This Row],[LengthofCycle]]+1</f>
        <v>25</v>
      </c>
      <c r="H372" s="1">
        <f>IF(IFERROR(LOOKUP(טבלה1013[[#This Row],[ClientID]],קביעויות[השבוע]),FALSE)=טבלה1013[[#This Row],[ClientID]],1,"")</f>
        <v>1</v>
      </c>
      <c r="I372" s="1" t="str">
        <f>IF(AND(טבלה1013[[#This Row],[CycleNumber]]&gt;1,OR(B373="",טבלה1013[[#This Row],[CycleNumber]]&gt;B371)),IF(OR(AND(טבלה1013[[#This Row],[LengthofCycle]]=28,F371=28),AND(טבלה1013[[#This Row],[LengthofCycle]]=35,F371=35)),1,""),"")</f>
        <v/>
      </c>
      <c r="J372" s="1" t="str">
        <f>IF(AND(טבלה1013[[#This Row],[וסת השבוע]]=1,I371=1,טבלה1013[[#This Row],[CycleNumber]]&gt;B371),1,"")</f>
        <v/>
      </c>
      <c r="K372" s="1">
        <f>IF(טבלה1013[[#This Row],[CycleNumber]]=1,"",IF(טבלה1013[[#This Row],[וסת השבוע]]=1,0,IF(K371="","",IF(K371=0,IF(טבלה1013[[#This Row],[LengthofCycle]]=28,0,1),IF(K371=1,IF(טבלה1013[[#This Row],[LengthofCycle]]+F371=28*2,0,2),IF(K371=2,IF(טבלה1013[[#This Row],[LengthofCycle]]+F371+F370=28*3,0,3),""))))))</f>
        <v>3</v>
      </c>
      <c r="L372" s="1">
        <f>IF(טבלה1013[[#This Row],[וסת השבוע]]=1,IF(טבלה1013[[#This Row],[וסת השבוע וההפלגה ביחד]]=1,L371+1,0),IF(AND(טבלה1013[[#This Row],[CycleNumber]]&gt;B371,טבלה1013[[#This Row],[CycleNumber]]&gt;1),IF(טבלה1013[[#This Row],[וסת השבוע פעיל?]]&lt;&gt;"",L371+1,""),""))</f>
        <v>3</v>
      </c>
      <c r="M372" s="1" t="str">
        <f>IF(AND(טבלה1013[[#This Row],[וסת השבוע פעיל?]]&lt;&gt;"",טבלה1013[[#This Row],[CycleNumber]]&lt;B373,B373&lt;&gt;"",טבלה1013[[#This Row],[וסת השבוע פעיל?]]&lt;3),IF(K373=0,IF(AND(טבלה1013[[#This Row],[וסת השבוע פעיל?]]&gt;0,I373=1),0,1),0),"")</f>
        <v/>
      </c>
      <c r="N372" s="1">
        <f t="shared" si="44"/>
        <v>26</v>
      </c>
      <c r="O372" s="1" t="str">
        <f>IF(AND(טבלה1013[[#This Row],[חיזוי - שבוע]]=1,J373=1),1,"")</f>
        <v/>
      </c>
      <c r="P372" s="1" t="str">
        <f>IF(AND(טבלה1013[[#This Row],[חיזוי טוב עם הפלגה?]]=1,טבלה1013[[#This Row],[וסת קבוע אחרון]]&lt;&gt;28,X371=1),1,"")</f>
        <v/>
      </c>
      <c r="Q372" s="1" t="str">
        <f>IF(AND(טבלה1013[[#This Row],[וסת השבוע פעיל?]]&lt;3,OR(טבלה1013[[#This Row],[CycleNumber]]&gt;B373,B373="")),1,"")</f>
        <v/>
      </c>
      <c r="R372" s="1">
        <f>IF(טבלה1013[[#This Row],[האישה קבעה וסת שבוע?]]=1,IF(טבלה1013[[#This Row],[וסת השבוע פעיל?]]&lt;3,1,0),"")</f>
        <v>0</v>
      </c>
      <c r="S3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2" s="1">
        <f t="shared" si="45"/>
        <v>0</v>
      </c>
      <c r="U372" s="1">
        <f t="shared" si="46"/>
        <v>0</v>
      </c>
      <c r="V372" s="1">
        <f t="shared" si="47"/>
        <v>0</v>
      </c>
      <c r="W372" s="1" t="str">
        <f>IF(טבלה1013[[#This Row],[3 הפלגות זהות]]="","",IF(טבלה1013[[#This Row],[3 הפלגות זהות]]=1,טבלה1013[[#This Row],[LengthofCycle]],W371))</f>
        <v/>
      </c>
      <c r="Y372" s="1" t="str">
        <f>IF(OR(טבלה1013[[#This Row],[הווסת פעיל?]]=0,טבלה1013[[#This Row],[הווסת פעיל?]]=""),"",SUM(Y371,טבלה1013[[#This Row],[הווסת פעיל?]]))</f>
        <v/>
      </c>
      <c r="Z372" s="1" t="str">
        <f>IF(AND(טבלה1013[[#This Row],[כמה מחזורים עד עקירה]]&lt;&gt;"",Y373=""),טבלה1013[[#This Row],[כמה מחזורים עד עקירה]],"")</f>
        <v/>
      </c>
      <c r="AA372" s="1" t="str">
        <f>IF(AND(טבלה1013[[#This Row],[הווסת פעיל?]]=1,טבלה1013[[#This Row],[וסת קבוע אחרון]]&lt;&gt;W371),טבלה1013[[#This Row],[וסת קבוע אחרון]],"")</f>
        <v/>
      </c>
      <c r="AB372" s="1" t="str">
        <f>IF(AND(טבלה1013[[#This Row],[הווסת פעיל?]]=1,X371=0,טבלה1013[[#This Row],[וסת קבוע אחרון]]=W371),טבלה1013[[#This Row],[וסת קבוע אחרון]],"")</f>
        <v/>
      </c>
      <c r="AC372" s="1" t="str">
        <f>IF(AND(טבלה1013[[#This Row],[הווסת פעיל?]]=1,X371=0,טבלה1013[[#This Row],[וסת קבוע אחרון]]&lt;&gt;W371),1,"")</f>
        <v/>
      </c>
      <c r="AD372" s="1" t="str">
        <f>IF(AND(טבלה1013[[#This Row],[הווסת פעיל?]]&lt;&gt;"",B373=1),טבלה1013[[#This Row],[CycleNumber]],"")</f>
        <v/>
      </c>
      <c r="AE372" s="1" t="str">
        <f>IF(AND(טבלה1013[[#This Row],[הווסת פעיל?]]&lt;&gt;"",X371=""),טבלה1013[[#This Row],[CycleNumber]],"")</f>
        <v/>
      </c>
      <c r="AF372" s="1" t="str">
        <f>IF(B373=1,"",IF(טבלה1013[[#This Row],[הווסת פעיל?]]=1,IF(טבלה1013[[#This Row],[וסת קבוע אחרון]]=F373,1,0),""))</f>
        <v/>
      </c>
      <c r="AG372" s="1" t="str">
        <f>IF(B373=1,"",IF(טבלה1013[[#This Row],[הווסת פעיל?]]=1,IF(OR(טבלה1013[[#This Row],[וסת קבוע אחרון]]=F373,F373=טבלה1013[[#This Row],[LengthofCycle]]),1,0),""))</f>
        <v/>
      </c>
      <c r="AH372" s="1" t="str">
        <f>IF(B373=1,"",IF(טבלה1013[[#This Row],[הווסת פעיל?]]=1,IF(OR(טבלה1013[[#This Row],[וסת קבוע אחרון]]=F373,F373=טבלה1013[[#This Row],[LengthofCycle]],AND(טבלה1013[[#This Row],[LengthofCycle]]&lt;&gt;טבלה1013[[#This Row],[וסת קבוע אחרון]],OR(F373=28,F373=29))),1,0),""))</f>
        <v/>
      </c>
      <c r="AI372" s="1" t="str">
        <f>IF(AND(טבלה1013[[#This Row],[הווסת פעיל?]]=1,B373=1),1,"")</f>
        <v/>
      </c>
      <c r="AJ372" s="4">
        <f>IF(AND(טבלה1013[[#This Row],[הווסת פעיל?]]&lt;&gt;1,B373&lt;&gt;1,B373&lt;&gt;""),IF(טבלה1013[[#This Row],[LengthofCycle]]=F373,1,0),"")</f>
        <v>0</v>
      </c>
      <c r="AK372" s="4">
        <f>IF(AND(טבלה1013[[#This Row],[הווסת פעיל?]]&lt;&gt;1,B373&lt;&gt;1,B373&lt;&gt;""),IF(OR(טבלה1013[[#This Row],[LengthofCycle]]=F373,F373=29),1,0),"")</f>
        <v>0</v>
      </c>
      <c r="AL372" s="4">
        <f>IF(AND(טבלה1013[[#This Row],[הווסת פעיל?]]&lt;&gt;1,B373&lt;&gt;1,B373&lt;&gt;""),IF(OR(טבלה1013[[#This Row],[LengthofCycle]]=F373,F373=29,F373=28),1,0),"")</f>
        <v>0</v>
      </c>
    </row>
    <row r="373" spans="1:38" x14ac:dyDescent="0.25">
      <c r="A373" s="1" t="s">
        <v>89</v>
      </c>
      <c r="B373" s="1">
        <v>14</v>
      </c>
      <c r="C373" s="1">
        <v>0</v>
      </c>
      <c r="D373" s="1">
        <v>1</v>
      </c>
      <c r="E373" s="1">
        <v>0</v>
      </c>
      <c r="F373" s="1">
        <v>30</v>
      </c>
      <c r="G373" s="1">
        <f>טבלה1013[[#This Row],[LengthofCycle]]+1</f>
        <v>31</v>
      </c>
      <c r="H373" s="1">
        <f>IF(IFERROR(LOOKUP(טבלה1013[[#This Row],[ClientID]],קביעויות[השבוע]),FALSE)=טבלה1013[[#This Row],[ClientID]],1,"")</f>
        <v>1</v>
      </c>
      <c r="I373" s="1" t="str">
        <f>IF(AND(טבלה1013[[#This Row],[CycleNumber]]&gt;1,OR(B374="",טבלה1013[[#This Row],[CycleNumber]]&gt;B372)),IF(OR(AND(טבלה1013[[#This Row],[LengthofCycle]]=28,F372=28),AND(טבלה1013[[#This Row],[LengthofCycle]]=35,F372=35)),1,""),"")</f>
        <v/>
      </c>
      <c r="J373" s="1" t="str">
        <f>IF(AND(טבלה1013[[#This Row],[וסת השבוע]]=1,I372=1,טבלה1013[[#This Row],[CycleNumber]]&gt;B372),1,"")</f>
        <v/>
      </c>
      <c r="K373" s="1" t="str">
        <f>IF(טבלה1013[[#This Row],[CycleNumber]]=1,"",IF(טבלה1013[[#This Row],[וסת השבוע]]=1,0,IF(K372="","",IF(K372=0,IF(טבלה1013[[#This Row],[LengthofCycle]]=28,0,1),IF(K372=1,IF(טבלה1013[[#This Row],[LengthofCycle]]+F372=28*2,0,2),IF(K372=2,IF(טבלה1013[[#This Row],[LengthofCycle]]+F372+F371=28*3,0,3),""))))))</f>
        <v/>
      </c>
      <c r="L373" s="1" t="str">
        <f>IF(טבלה1013[[#This Row],[וסת השבוע]]=1,IF(טבלה1013[[#This Row],[וסת השבוע וההפלגה ביחד]]=1,L372+1,0),IF(AND(טבלה1013[[#This Row],[CycleNumber]]&gt;B372,טבלה1013[[#This Row],[CycleNumber]]&gt;1),IF(טבלה1013[[#This Row],[וסת השבוע פעיל?]]&lt;&gt;"",L372+1,""),""))</f>
        <v/>
      </c>
      <c r="M373" s="1" t="str">
        <f>IF(AND(טבלה1013[[#This Row],[וסת השבוע פעיל?]]&lt;&gt;"",טבלה1013[[#This Row],[CycleNumber]]&lt;B374,B374&lt;&gt;"",טבלה1013[[#This Row],[וסת השבוע פעיל?]]&lt;3),IF(K374=0,IF(AND(טבלה1013[[#This Row],[וסת השבוע פעיל?]]&gt;0,I374=1),0,1),0),"")</f>
        <v/>
      </c>
      <c r="N373" s="1" t="str">
        <f t="shared" si="44"/>
        <v/>
      </c>
      <c r="O373" s="1" t="str">
        <f>IF(AND(טבלה1013[[#This Row],[חיזוי - שבוע]]=1,J374=1),1,"")</f>
        <v/>
      </c>
      <c r="P373" s="1" t="str">
        <f>IF(AND(טבלה1013[[#This Row],[חיזוי טוב עם הפלגה?]]=1,טבלה1013[[#This Row],[וסת קבוע אחרון]]&lt;&gt;28,X372=1),1,"")</f>
        <v/>
      </c>
      <c r="Q373" s="1" t="str">
        <f>IF(AND(טבלה1013[[#This Row],[וסת השבוע פעיל?]]&lt;3,OR(טבלה1013[[#This Row],[CycleNumber]]&gt;B374,B374="")),1,"")</f>
        <v/>
      </c>
      <c r="R373" s="1">
        <f>IF(טבלה1013[[#This Row],[האישה קבעה וסת שבוע?]]=1,IF(טבלה1013[[#This Row],[וסת השבוע פעיל?]]&lt;3,1,0),"")</f>
        <v>0</v>
      </c>
      <c r="S3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3" s="1">
        <f t="shared" si="45"/>
        <v>0</v>
      </c>
      <c r="U373" s="1">
        <f t="shared" si="46"/>
        <v>0</v>
      </c>
      <c r="V373" s="1">
        <f t="shared" si="47"/>
        <v>0</v>
      </c>
      <c r="W373" s="1" t="str">
        <f>IF(טבלה1013[[#This Row],[3 הפלגות זהות]]="","",IF(טבלה1013[[#This Row],[3 הפלגות זהות]]=1,טבלה1013[[#This Row],[LengthofCycle]],W372))</f>
        <v/>
      </c>
      <c r="Y373" s="1" t="str">
        <f>IF(OR(טבלה1013[[#This Row],[הווסת פעיל?]]=0,טבלה1013[[#This Row],[הווסת פעיל?]]=""),"",SUM(Y372,טבלה1013[[#This Row],[הווסת פעיל?]]))</f>
        <v/>
      </c>
      <c r="Z373" s="1" t="str">
        <f>IF(AND(טבלה1013[[#This Row],[כמה מחזורים עד עקירה]]&lt;&gt;"",Y374=""),טבלה1013[[#This Row],[כמה מחזורים עד עקירה]],"")</f>
        <v/>
      </c>
      <c r="AA373" s="1" t="str">
        <f>IF(AND(טבלה1013[[#This Row],[הווסת פעיל?]]=1,טבלה1013[[#This Row],[וסת קבוע אחרון]]&lt;&gt;W372),טבלה1013[[#This Row],[וסת קבוע אחרון]],"")</f>
        <v/>
      </c>
      <c r="AB373" s="1" t="str">
        <f>IF(AND(טבלה1013[[#This Row],[הווסת פעיל?]]=1,X372=0,טבלה1013[[#This Row],[וסת קבוע אחרון]]=W372),טבלה1013[[#This Row],[וסת קבוע אחרון]],"")</f>
        <v/>
      </c>
      <c r="AC373" s="1" t="str">
        <f>IF(AND(טבלה1013[[#This Row],[הווסת פעיל?]]=1,X372=0,טבלה1013[[#This Row],[וסת קבוע אחרון]]&lt;&gt;W372),1,"")</f>
        <v/>
      </c>
      <c r="AD373" s="1" t="str">
        <f>IF(AND(טבלה1013[[#This Row],[הווסת פעיל?]]&lt;&gt;"",B374=1),טבלה1013[[#This Row],[CycleNumber]],"")</f>
        <v/>
      </c>
      <c r="AE373" s="1" t="str">
        <f>IF(AND(טבלה1013[[#This Row],[הווסת פעיל?]]&lt;&gt;"",X372=""),טבלה1013[[#This Row],[CycleNumber]],"")</f>
        <v/>
      </c>
      <c r="AF373" s="1" t="str">
        <f>IF(B374=1,"",IF(טבלה1013[[#This Row],[הווסת פעיל?]]=1,IF(טבלה1013[[#This Row],[וסת קבוע אחרון]]=F374,1,0),""))</f>
        <v/>
      </c>
      <c r="AG373" s="1" t="str">
        <f>IF(B374=1,"",IF(טבלה1013[[#This Row],[הווסת פעיל?]]=1,IF(OR(טבלה1013[[#This Row],[וסת קבוע אחרון]]=F374,F374=טבלה1013[[#This Row],[LengthofCycle]]),1,0),""))</f>
        <v/>
      </c>
      <c r="AH373" s="1" t="str">
        <f>IF(B374=1,"",IF(טבלה1013[[#This Row],[הווסת פעיל?]]=1,IF(OR(טבלה1013[[#This Row],[וסת קבוע אחרון]]=F374,F374=טבלה1013[[#This Row],[LengthofCycle]],AND(טבלה1013[[#This Row],[LengthofCycle]]&lt;&gt;טבלה1013[[#This Row],[וסת קבוע אחרון]],OR(F374=28,F374=29))),1,0),""))</f>
        <v/>
      </c>
      <c r="AI373" s="1" t="str">
        <f>IF(AND(טבלה1013[[#This Row],[הווסת פעיל?]]=1,B374=1),1,"")</f>
        <v/>
      </c>
      <c r="AJ373" s="4">
        <f>IF(AND(טבלה1013[[#This Row],[הווסת פעיל?]]&lt;&gt;1,B374&lt;&gt;1,B374&lt;&gt;""),IF(טבלה1013[[#This Row],[LengthofCycle]]=F374,1,0),"")</f>
        <v>0</v>
      </c>
      <c r="AK373" s="4">
        <f>IF(AND(טבלה1013[[#This Row],[הווסת פעיל?]]&lt;&gt;1,B374&lt;&gt;1,B374&lt;&gt;""),IF(OR(טבלה1013[[#This Row],[LengthofCycle]]=F374,F374=29),1,0),"")</f>
        <v>0</v>
      </c>
      <c r="AL373" s="4">
        <f>IF(AND(טבלה1013[[#This Row],[הווסת פעיל?]]&lt;&gt;1,B374&lt;&gt;1,B374&lt;&gt;""),IF(OR(טבלה1013[[#This Row],[LengthofCycle]]=F374,F374=29,F374=28),1,0),"")</f>
        <v>0</v>
      </c>
    </row>
    <row r="374" spans="1:38" x14ac:dyDescent="0.25">
      <c r="A374" s="1" t="s">
        <v>89</v>
      </c>
      <c r="B374" s="1">
        <v>15</v>
      </c>
      <c r="C374" s="1">
        <v>0</v>
      </c>
      <c r="D374" s="1">
        <v>1</v>
      </c>
      <c r="E374" s="1">
        <v>0</v>
      </c>
      <c r="F374" s="1">
        <v>25</v>
      </c>
      <c r="G374" s="1">
        <f>טבלה1013[[#This Row],[LengthofCycle]]+1</f>
        <v>26</v>
      </c>
      <c r="H374" s="1">
        <f>IF(IFERROR(LOOKUP(טבלה1013[[#This Row],[ClientID]],קביעויות[השבוע]),FALSE)=טבלה1013[[#This Row],[ClientID]],1,"")</f>
        <v>1</v>
      </c>
      <c r="I374" s="1" t="str">
        <f>IF(AND(טבלה1013[[#This Row],[CycleNumber]]&gt;1,OR(B375="",טבלה1013[[#This Row],[CycleNumber]]&gt;B373)),IF(OR(AND(טבלה1013[[#This Row],[LengthofCycle]]=28,F373=28),AND(טבלה1013[[#This Row],[LengthofCycle]]=35,F373=35)),1,""),"")</f>
        <v/>
      </c>
      <c r="J374" s="1" t="str">
        <f>IF(AND(טבלה1013[[#This Row],[וסת השבוע]]=1,I373=1,טבלה1013[[#This Row],[CycleNumber]]&gt;B373),1,"")</f>
        <v/>
      </c>
      <c r="K374" s="1" t="str">
        <f>IF(טבלה1013[[#This Row],[CycleNumber]]=1,"",IF(טבלה1013[[#This Row],[וסת השבוע]]=1,0,IF(K373="","",IF(K373=0,IF(טבלה1013[[#This Row],[LengthofCycle]]=28,0,1),IF(K373=1,IF(טבלה1013[[#This Row],[LengthofCycle]]+F373=28*2,0,2),IF(K373=2,IF(טבלה1013[[#This Row],[LengthofCycle]]+F373+F372=28*3,0,3),""))))))</f>
        <v/>
      </c>
      <c r="L374" s="1" t="str">
        <f>IF(טבלה1013[[#This Row],[וסת השבוע]]=1,IF(טבלה1013[[#This Row],[וסת השבוע וההפלגה ביחד]]=1,L373+1,0),IF(AND(טבלה1013[[#This Row],[CycleNumber]]&gt;B373,טבלה1013[[#This Row],[CycleNumber]]&gt;1),IF(טבלה1013[[#This Row],[וסת השבוע פעיל?]]&lt;&gt;"",L373+1,""),""))</f>
        <v/>
      </c>
      <c r="M374" s="1" t="str">
        <f>IF(AND(טבלה1013[[#This Row],[וסת השבוע פעיל?]]&lt;&gt;"",טבלה1013[[#This Row],[CycleNumber]]&lt;B375,B375&lt;&gt;"",טבלה1013[[#This Row],[וסת השבוע פעיל?]]&lt;3),IF(K375=0,IF(AND(טבלה1013[[#This Row],[וסת השבוע פעיל?]]&gt;0,I375=1),0,1),0),"")</f>
        <v/>
      </c>
      <c r="N374" s="1" t="str">
        <f t="shared" si="44"/>
        <v/>
      </c>
      <c r="O374" s="1" t="str">
        <f>IF(AND(טבלה1013[[#This Row],[חיזוי - שבוע]]=1,J375=1),1,"")</f>
        <v/>
      </c>
      <c r="P374" s="1" t="str">
        <f>IF(AND(טבלה1013[[#This Row],[חיזוי טוב עם הפלגה?]]=1,טבלה1013[[#This Row],[וסת קבוע אחרון]]&lt;&gt;28,X373=1),1,"")</f>
        <v/>
      </c>
      <c r="Q374" s="1" t="str">
        <f>IF(AND(טבלה1013[[#This Row],[וסת השבוע פעיל?]]&lt;3,OR(טבלה1013[[#This Row],[CycleNumber]]&gt;B375,B375="")),1,"")</f>
        <v/>
      </c>
      <c r="R374" s="1">
        <f>IF(טבלה1013[[#This Row],[האישה קבעה וסת שבוע?]]=1,IF(טבלה1013[[#This Row],[וסת השבוע פעיל?]]&lt;3,1,0),"")</f>
        <v>0</v>
      </c>
      <c r="S3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4" s="1">
        <f t="shared" si="45"/>
        <v>0</v>
      </c>
      <c r="U374" s="1">
        <f t="shared" si="46"/>
        <v>0</v>
      </c>
      <c r="V374" s="1">
        <f t="shared" si="47"/>
        <v>0</v>
      </c>
      <c r="W374" s="1" t="str">
        <f>IF(טבלה1013[[#This Row],[3 הפלגות זהות]]="","",IF(טבלה1013[[#This Row],[3 הפלגות זהות]]=1,טבלה1013[[#This Row],[LengthofCycle]],W373))</f>
        <v/>
      </c>
      <c r="Y374" s="1" t="str">
        <f>IF(OR(טבלה1013[[#This Row],[הווסת פעיל?]]=0,טבלה1013[[#This Row],[הווסת פעיל?]]=""),"",SUM(Y373,טבלה1013[[#This Row],[הווסת פעיל?]]))</f>
        <v/>
      </c>
      <c r="Z374" s="1" t="str">
        <f>IF(AND(טבלה1013[[#This Row],[כמה מחזורים עד עקירה]]&lt;&gt;"",Y375=""),טבלה1013[[#This Row],[כמה מחזורים עד עקירה]],"")</f>
        <v/>
      </c>
      <c r="AA374" s="1" t="str">
        <f>IF(AND(טבלה1013[[#This Row],[הווסת פעיל?]]=1,טבלה1013[[#This Row],[וסת קבוע אחרון]]&lt;&gt;W373),טבלה1013[[#This Row],[וסת קבוע אחרון]],"")</f>
        <v/>
      </c>
      <c r="AB374" s="1" t="str">
        <f>IF(AND(טבלה1013[[#This Row],[הווסת פעיל?]]=1,X373=0,טבלה1013[[#This Row],[וסת קבוע אחרון]]=W373),טבלה1013[[#This Row],[וסת קבוע אחרון]],"")</f>
        <v/>
      </c>
      <c r="AC374" s="1" t="str">
        <f>IF(AND(טבלה1013[[#This Row],[הווסת פעיל?]]=1,X373=0,טבלה1013[[#This Row],[וסת קבוע אחרון]]&lt;&gt;W373),1,"")</f>
        <v/>
      </c>
      <c r="AD374" s="1" t="str">
        <f>IF(AND(טבלה1013[[#This Row],[הווסת פעיל?]]&lt;&gt;"",B375=1),טבלה1013[[#This Row],[CycleNumber]],"")</f>
        <v/>
      </c>
      <c r="AE374" s="1" t="str">
        <f>IF(AND(טבלה1013[[#This Row],[הווסת פעיל?]]&lt;&gt;"",X373=""),טבלה1013[[#This Row],[CycleNumber]],"")</f>
        <v/>
      </c>
      <c r="AF374" s="1" t="str">
        <f>IF(B375=1,"",IF(טבלה1013[[#This Row],[הווסת פעיל?]]=1,IF(טבלה1013[[#This Row],[וסת קבוע אחרון]]=F375,1,0),""))</f>
        <v/>
      </c>
      <c r="AG374" s="1" t="str">
        <f>IF(B375=1,"",IF(טבלה1013[[#This Row],[הווסת פעיל?]]=1,IF(OR(טבלה1013[[#This Row],[וסת קבוע אחרון]]=F375,F375=טבלה1013[[#This Row],[LengthofCycle]]),1,0),""))</f>
        <v/>
      </c>
      <c r="AH374" s="1" t="str">
        <f>IF(B375=1,"",IF(טבלה1013[[#This Row],[הווסת פעיל?]]=1,IF(OR(טבלה1013[[#This Row],[וסת קבוע אחרון]]=F375,F375=טבלה1013[[#This Row],[LengthofCycle]],AND(טבלה1013[[#This Row],[LengthofCycle]]&lt;&gt;טבלה1013[[#This Row],[וסת קבוע אחרון]],OR(F375=28,F375=29))),1,0),""))</f>
        <v/>
      </c>
      <c r="AI374" s="1" t="str">
        <f>IF(AND(טבלה1013[[#This Row],[הווסת פעיל?]]=1,B375=1),1,"")</f>
        <v/>
      </c>
      <c r="AJ374" s="4" t="str">
        <f>IF(AND(טבלה1013[[#This Row],[הווסת פעיל?]]&lt;&gt;1,B375&lt;&gt;1,B375&lt;&gt;""),IF(טבלה1013[[#This Row],[LengthofCycle]]=F375,1,0),"")</f>
        <v/>
      </c>
      <c r="AK374" s="4" t="str">
        <f>IF(AND(טבלה1013[[#This Row],[הווסת פעיל?]]&lt;&gt;1,B375&lt;&gt;1,B375&lt;&gt;""),IF(OR(טבלה1013[[#This Row],[LengthofCycle]]=F375,F375=29),1,0),"")</f>
        <v/>
      </c>
      <c r="AL374" s="4" t="str">
        <f>IF(AND(טבלה1013[[#This Row],[הווסת פעיל?]]&lt;&gt;1,B375&lt;&gt;1,B375&lt;&gt;""),IF(OR(טבלה1013[[#This Row],[LengthofCycle]]=F375,F375=29,F375=28),1,0),"")</f>
        <v/>
      </c>
    </row>
    <row r="375" spans="1:38" x14ac:dyDescent="0.25">
      <c r="A375" s="1" t="s">
        <v>90</v>
      </c>
      <c r="B375" s="1">
        <v>1</v>
      </c>
      <c r="C375" s="1">
        <v>0</v>
      </c>
      <c r="D375" s="1">
        <v>1</v>
      </c>
      <c r="E375" s="1">
        <v>1</v>
      </c>
      <c r="F375" s="1">
        <v>31</v>
      </c>
      <c r="G375" s="1">
        <f>טבלה1013[[#This Row],[LengthofCycle]]+1</f>
        <v>32</v>
      </c>
      <c r="H375" s="1" t="str">
        <f>IF(IFERROR(LOOKUP(טבלה1013[[#This Row],[ClientID]],קביעויות[השבוע]),FALSE)=טבלה1013[[#This Row],[ClientID]],1,"")</f>
        <v/>
      </c>
      <c r="I375" s="1" t="str">
        <f>IF(AND(טבלה1013[[#This Row],[CycleNumber]]&gt;1,OR(B376="",טבלה1013[[#This Row],[CycleNumber]]&gt;B374)),IF(OR(AND(טבלה1013[[#This Row],[LengthofCycle]]=28,F374=28),AND(טבלה1013[[#This Row],[LengthofCycle]]=35,F374=35)),1,""),"")</f>
        <v/>
      </c>
      <c r="J375" s="1" t="str">
        <f>IF(AND(טבלה1013[[#This Row],[וסת השבוע]]=1,I374=1,טבלה1013[[#This Row],[CycleNumber]]&gt;B374),1,"")</f>
        <v/>
      </c>
      <c r="K375" s="1" t="str">
        <f>IF(טבלה1013[[#This Row],[CycleNumber]]=1,"",IF(טבלה1013[[#This Row],[וסת השבוע]]=1,0,IF(K374="","",IF(K374=0,IF(טבלה1013[[#This Row],[LengthofCycle]]=28,0,1),IF(K374=1,IF(טבלה1013[[#This Row],[LengthofCycle]]+F374=28*2,0,2),IF(K374=2,IF(טבלה1013[[#This Row],[LengthofCycle]]+F374+F373=28*3,0,3),""))))))</f>
        <v/>
      </c>
      <c r="L375" s="1" t="str">
        <f>IF(טבלה1013[[#This Row],[וסת השבוע]]=1,IF(טבלה1013[[#This Row],[וסת השבוע וההפלגה ביחד]]=1,L374+1,0),IF(AND(טבלה1013[[#This Row],[CycleNumber]]&gt;B374,טבלה1013[[#This Row],[CycleNumber]]&gt;1),IF(טבלה1013[[#This Row],[וסת השבוע פעיל?]]&lt;&gt;"",L374+1,""),""))</f>
        <v/>
      </c>
      <c r="M375" s="1" t="str">
        <f>IF(AND(טבלה1013[[#This Row],[וסת השבוע פעיל?]]&lt;&gt;"",טבלה1013[[#This Row],[CycleNumber]]&lt;B376,B376&lt;&gt;"",טבלה1013[[#This Row],[וסת השבוע פעיל?]]&lt;3),IF(K376=0,IF(AND(טבלה1013[[#This Row],[וסת השבוע פעיל?]]&gt;0,I376=1),0,1),0),"")</f>
        <v/>
      </c>
      <c r="N375" s="1" t="str">
        <f t="shared" si="44"/>
        <v/>
      </c>
      <c r="O375" s="1" t="str">
        <f>IF(AND(טבלה1013[[#This Row],[חיזוי - שבוע]]=1,J376=1),1,"")</f>
        <v/>
      </c>
      <c r="P375" s="1" t="str">
        <f>IF(AND(טבלה1013[[#This Row],[חיזוי טוב עם הפלגה?]]=1,טבלה1013[[#This Row],[וסת קבוע אחרון]]&lt;&gt;28,X374=1),1,"")</f>
        <v/>
      </c>
      <c r="Q375" s="1" t="str">
        <f>IF(AND(טבלה1013[[#This Row],[וסת השבוע פעיל?]]&lt;3,OR(טבלה1013[[#This Row],[CycleNumber]]&gt;B376,B376="")),1,"")</f>
        <v/>
      </c>
      <c r="R375" s="1" t="str">
        <f>IF(טבלה1013[[#This Row],[האישה קבעה וסת שבוע?]]=1,IF(טבלה1013[[#This Row],[וסת השבוע פעיל?]]&lt;3,1,0),"")</f>
        <v/>
      </c>
      <c r="S3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5" s="1" t="str">
        <f t="shared" si="45"/>
        <v/>
      </c>
      <c r="U375" s="1" t="str">
        <f t="shared" si="46"/>
        <v/>
      </c>
      <c r="V375" s="1" t="str">
        <f t="shared" si="47"/>
        <v/>
      </c>
      <c r="W375" s="1" t="str">
        <f>IF(טבלה1013[[#This Row],[3 הפלגות זהות]]="","",IF(טבלה1013[[#This Row],[3 הפלגות זהות]]=1,טבלה1013[[#This Row],[LengthofCycle]],W374))</f>
        <v/>
      </c>
      <c r="Y375" s="1" t="str">
        <f>IF(OR(טבלה1013[[#This Row],[הווסת פעיל?]]=0,טבלה1013[[#This Row],[הווסת פעיל?]]=""),"",SUM(Y374,טבלה1013[[#This Row],[הווסת פעיל?]]))</f>
        <v/>
      </c>
      <c r="Z375" s="1" t="str">
        <f>IF(AND(טבלה1013[[#This Row],[כמה מחזורים עד עקירה]]&lt;&gt;"",Y376=""),טבלה1013[[#This Row],[כמה מחזורים עד עקירה]],"")</f>
        <v/>
      </c>
      <c r="AA375" s="1" t="str">
        <f>IF(AND(טבלה1013[[#This Row],[הווסת פעיל?]]=1,טבלה1013[[#This Row],[וסת קבוע אחרון]]&lt;&gt;W374),טבלה1013[[#This Row],[וסת קבוע אחרון]],"")</f>
        <v/>
      </c>
      <c r="AB375" s="1" t="str">
        <f>IF(AND(טבלה1013[[#This Row],[הווסת פעיל?]]=1,X374=0,טבלה1013[[#This Row],[וסת קבוע אחרון]]=W374),טבלה1013[[#This Row],[וסת קבוע אחרון]],"")</f>
        <v/>
      </c>
      <c r="AC375" s="1" t="str">
        <f>IF(AND(טבלה1013[[#This Row],[הווסת פעיל?]]=1,X374=0,טבלה1013[[#This Row],[וסת קבוע אחרון]]&lt;&gt;W374),1,"")</f>
        <v/>
      </c>
      <c r="AD375" s="1" t="str">
        <f>IF(AND(טבלה1013[[#This Row],[הווסת פעיל?]]&lt;&gt;"",B376=1),טבלה1013[[#This Row],[CycleNumber]],"")</f>
        <v/>
      </c>
      <c r="AE375" s="1" t="str">
        <f>IF(AND(טבלה1013[[#This Row],[הווסת פעיל?]]&lt;&gt;"",X374=""),טבלה1013[[#This Row],[CycleNumber]],"")</f>
        <v/>
      </c>
      <c r="AF375" s="1" t="str">
        <f>IF(B376=1,"",IF(טבלה1013[[#This Row],[הווסת פעיל?]]=1,IF(טבלה1013[[#This Row],[וסת קבוע אחרון]]=F376,1,0),""))</f>
        <v/>
      </c>
      <c r="AG375" s="1" t="str">
        <f>IF(B376=1,"",IF(טבלה1013[[#This Row],[הווסת פעיל?]]=1,IF(OR(טבלה1013[[#This Row],[וסת קבוע אחרון]]=F376,F376=טבלה1013[[#This Row],[LengthofCycle]]),1,0),""))</f>
        <v/>
      </c>
      <c r="AH375" s="1" t="str">
        <f>IF(B376=1,"",IF(טבלה1013[[#This Row],[הווסת פעיל?]]=1,IF(OR(טבלה1013[[#This Row],[וסת קבוע אחרון]]=F376,F376=טבלה1013[[#This Row],[LengthofCycle]],AND(טבלה1013[[#This Row],[LengthofCycle]]&lt;&gt;טבלה1013[[#This Row],[וסת קבוע אחרון]],OR(F376=28,F376=29))),1,0),""))</f>
        <v/>
      </c>
      <c r="AI375" s="1" t="str">
        <f>IF(AND(טבלה1013[[#This Row],[הווסת פעיל?]]=1,B376=1),1,"")</f>
        <v/>
      </c>
      <c r="AJ375" s="4">
        <f>IF(AND(טבלה1013[[#This Row],[הווסת פעיל?]]&lt;&gt;1,B376&lt;&gt;1,B376&lt;&gt;""),IF(טבלה1013[[#This Row],[LengthofCycle]]=F376,1,0),"")</f>
        <v>1</v>
      </c>
      <c r="AK375" s="4">
        <f>IF(AND(טבלה1013[[#This Row],[הווסת פעיל?]]&lt;&gt;1,B376&lt;&gt;1,B376&lt;&gt;""),IF(OR(טבלה1013[[#This Row],[LengthofCycle]]=F376,F376=29),1,0),"")</f>
        <v>1</v>
      </c>
      <c r="AL375" s="4">
        <f>IF(AND(טבלה1013[[#This Row],[הווסת פעיל?]]&lt;&gt;1,B376&lt;&gt;1,B376&lt;&gt;""),IF(OR(טבלה1013[[#This Row],[LengthofCycle]]=F376,F376=29,F376=28),1,0),"")</f>
        <v>1</v>
      </c>
    </row>
    <row r="376" spans="1:38" x14ac:dyDescent="0.25">
      <c r="A376" s="1" t="s">
        <v>90</v>
      </c>
      <c r="B376" s="1">
        <v>2</v>
      </c>
      <c r="C376" s="1">
        <v>0</v>
      </c>
      <c r="D376" s="1">
        <v>1</v>
      </c>
      <c r="E376" s="1">
        <v>1</v>
      </c>
      <c r="F376" s="1">
        <v>31</v>
      </c>
      <c r="G376" s="1">
        <f>טבלה1013[[#This Row],[LengthofCycle]]+1</f>
        <v>32</v>
      </c>
      <c r="H376" s="1" t="str">
        <f>IF(IFERROR(LOOKUP(טבלה1013[[#This Row],[ClientID]],קביעויות[השבוע]),FALSE)=טבלה1013[[#This Row],[ClientID]],1,"")</f>
        <v/>
      </c>
      <c r="I376" s="1" t="str">
        <f>IF(AND(טבלה1013[[#This Row],[CycleNumber]]&gt;1,OR(B377="",טבלה1013[[#This Row],[CycleNumber]]&gt;B375)),IF(OR(AND(טבלה1013[[#This Row],[LengthofCycle]]=28,F375=28),AND(טבלה1013[[#This Row],[LengthofCycle]]=35,F375=35)),1,""),"")</f>
        <v/>
      </c>
      <c r="J376" s="1" t="str">
        <f>IF(AND(טבלה1013[[#This Row],[וסת השבוע]]=1,I375=1,טבלה1013[[#This Row],[CycleNumber]]&gt;B375),1,"")</f>
        <v/>
      </c>
      <c r="K376" s="1" t="str">
        <f>IF(טבלה1013[[#This Row],[CycleNumber]]=1,"",IF(טבלה1013[[#This Row],[וסת השבוע]]=1,0,IF(K375="","",IF(K375=0,IF(טבלה1013[[#This Row],[LengthofCycle]]=28,0,1),IF(K375=1,IF(טבלה1013[[#This Row],[LengthofCycle]]+F375=28*2,0,2),IF(K375=2,IF(טבלה1013[[#This Row],[LengthofCycle]]+F375+F374=28*3,0,3),""))))))</f>
        <v/>
      </c>
      <c r="L376" s="1" t="str">
        <f>IF(טבלה1013[[#This Row],[וסת השבוע]]=1,IF(טבלה1013[[#This Row],[וסת השבוע וההפלגה ביחד]]=1,L375+1,0),IF(AND(טבלה1013[[#This Row],[CycleNumber]]&gt;B375,טבלה1013[[#This Row],[CycleNumber]]&gt;1),IF(טבלה1013[[#This Row],[וסת השבוע פעיל?]]&lt;&gt;"",L375+1,""),""))</f>
        <v/>
      </c>
      <c r="M376" s="1" t="str">
        <f>IF(AND(טבלה1013[[#This Row],[וסת השבוע פעיל?]]&lt;&gt;"",טבלה1013[[#This Row],[CycleNumber]]&lt;B377,B377&lt;&gt;"",טבלה1013[[#This Row],[וסת השבוע פעיל?]]&lt;3),IF(K377=0,IF(AND(טבלה1013[[#This Row],[וסת השבוע פעיל?]]&gt;0,I377=1),0,1),0),"")</f>
        <v/>
      </c>
      <c r="N376" s="1" t="str">
        <f t="shared" si="44"/>
        <v/>
      </c>
      <c r="O376" s="1" t="str">
        <f>IF(AND(טבלה1013[[#This Row],[חיזוי - שבוע]]=1,J377=1),1,"")</f>
        <v/>
      </c>
      <c r="P376" s="1" t="str">
        <f>IF(AND(טבלה1013[[#This Row],[חיזוי טוב עם הפלגה?]]=1,טבלה1013[[#This Row],[וסת קבוע אחרון]]&lt;&gt;28,X375=1),1,"")</f>
        <v/>
      </c>
      <c r="Q376" s="1" t="str">
        <f>IF(AND(טבלה1013[[#This Row],[וסת השבוע פעיל?]]&lt;3,OR(טבלה1013[[#This Row],[CycleNumber]]&gt;B377,B377="")),1,"")</f>
        <v/>
      </c>
      <c r="R376" s="1" t="str">
        <f>IF(טבלה1013[[#This Row],[האישה קבעה וסת שבוע?]]=1,IF(טבלה1013[[#This Row],[וסת השבוע פעיל?]]&lt;3,1,0),"")</f>
        <v/>
      </c>
      <c r="S3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6" s="1" t="str">
        <f t="shared" si="45"/>
        <v/>
      </c>
      <c r="U376" s="1" t="str">
        <f t="shared" si="46"/>
        <v/>
      </c>
      <c r="V376" s="1" t="str">
        <f t="shared" si="47"/>
        <v/>
      </c>
      <c r="W376" s="1" t="str">
        <f>IF(טבלה1013[[#This Row],[3 הפלגות זהות]]="","",IF(טבלה1013[[#This Row],[3 הפלגות זהות]]=1,טבלה1013[[#This Row],[LengthofCycle]],W375))</f>
        <v/>
      </c>
      <c r="Y376" s="1" t="str">
        <f>IF(OR(טבלה1013[[#This Row],[הווסת פעיל?]]=0,טבלה1013[[#This Row],[הווסת פעיל?]]=""),"",SUM(Y375,טבלה1013[[#This Row],[הווסת פעיל?]]))</f>
        <v/>
      </c>
      <c r="Z376" s="1" t="str">
        <f>IF(AND(טבלה1013[[#This Row],[כמה מחזורים עד עקירה]]&lt;&gt;"",Y377=""),טבלה1013[[#This Row],[כמה מחזורים עד עקירה]],"")</f>
        <v/>
      </c>
      <c r="AA376" s="1" t="str">
        <f>IF(AND(טבלה1013[[#This Row],[הווסת פעיל?]]=1,טבלה1013[[#This Row],[וסת קבוע אחרון]]&lt;&gt;W375),טבלה1013[[#This Row],[וסת קבוע אחרון]],"")</f>
        <v/>
      </c>
      <c r="AB376" s="1" t="str">
        <f>IF(AND(טבלה1013[[#This Row],[הווסת פעיל?]]=1,X375=0,טבלה1013[[#This Row],[וסת קבוע אחרון]]=W375),טבלה1013[[#This Row],[וסת קבוע אחרון]],"")</f>
        <v/>
      </c>
      <c r="AC376" s="1" t="str">
        <f>IF(AND(טבלה1013[[#This Row],[הווסת פעיל?]]=1,X375=0,טבלה1013[[#This Row],[וסת קבוע אחרון]]&lt;&gt;W375),1,"")</f>
        <v/>
      </c>
      <c r="AD376" s="1" t="str">
        <f>IF(AND(טבלה1013[[#This Row],[הווסת פעיל?]]&lt;&gt;"",B377=1),טבלה1013[[#This Row],[CycleNumber]],"")</f>
        <v/>
      </c>
      <c r="AE376" s="1" t="str">
        <f>IF(AND(טבלה1013[[#This Row],[הווסת פעיל?]]&lt;&gt;"",X375=""),טבלה1013[[#This Row],[CycleNumber]],"")</f>
        <v/>
      </c>
      <c r="AF376" s="1" t="str">
        <f>IF(B377=1,"",IF(טבלה1013[[#This Row],[הווסת פעיל?]]=1,IF(טבלה1013[[#This Row],[וסת קבוע אחרון]]=F377,1,0),""))</f>
        <v/>
      </c>
      <c r="AG376" s="1" t="str">
        <f>IF(B377=1,"",IF(טבלה1013[[#This Row],[הווסת פעיל?]]=1,IF(OR(טבלה1013[[#This Row],[וסת קבוע אחרון]]=F377,F377=טבלה1013[[#This Row],[LengthofCycle]]),1,0),""))</f>
        <v/>
      </c>
      <c r="AH376" s="1" t="str">
        <f>IF(B377=1,"",IF(טבלה1013[[#This Row],[הווסת פעיל?]]=1,IF(OR(טבלה1013[[#This Row],[וסת קבוע אחרון]]=F377,F377=טבלה1013[[#This Row],[LengthofCycle]],AND(טבלה1013[[#This Row],[LengthofCycle]]&lt;&gt;טבלה1013[[#This Row],[וסת קבוע אחרון]],OR(F377=28,F377=29))),1,0),""))</f>
        <v/>
      </c>
      <c r="AI376" s="1" t="str">
        <f>IF(AND(טבלה1013[[#This Row],[הווסת פעיל?]]=1,B377=1),1,"")</f>
        <v/>
      </c>
      <c r="AJ376" s="4">
        <f>IF(AND(טבלה1013[[#This Row],[הווסת פעיל?]]&lt;&gt;1,B377&lt;&gt;1,B377&lt;&gt;""),IF(טבלה1013[[#This Row],[LengthofCycle]]=F377,1,0),"")</f>
        <v>0</v>
      </c>
      <c r="AK376" s="4">
        <f>IF(AND(טבלה1013[[#This Row],[הווסת פעיל?]]&lt;&gt;1,B377&lt;&gt;1,B377&lt;&gt;""),IF(OR(טבלה1013[[#This Row],[LengthofCycle]]=F377,F377=29),1,0),"")</f>
        <v>0</v>
      </c>
      <c r="AL376" s="4">
        <f>IF(AND(טבלה1013[[#This Row],[הווסת פעיל?]]&lt;&gt;1,B377&lt;&gt;1,B377&lt;&gt;""),IF(OR(טבלה1013[[#This Row],[LengthofCycle]]=F377,F377=29,F377=28),1,0),"")</f>
        <v>0</v>
      </c>
    </row>
    <row r="377" spans="1:38" x14ac:dyDescent="0.25">
      <c r="A377" s="1" t="s">
        <v>90</v>
      </c>
      <c r="B377" s="1">
        <v>3</v>
      </c>
      <c r="C377" s="1">
        <v>0</v>
      </c>
      <c r="D377" s="1">
        <v>1</v>
      </c>
      <c r="E377" s="1">
        <v>1</v>
      </c>
      <c r="F377" s="1">
        <v>34</v>
      </c>
      <c r="G377" s="1">
        <f>טבלה1013[[#This Row],[LengthofCycle]]+1</f>
        <v>35</v>
      </c>
      <c r="H377" s="1" t="str">
        <f>IF(IFERROR(LOOKUP(טבלה1013[[#This Row],[ClientID]],קביעויות[השבוע]),FALSE)=טבלה1013[[#This Row],[ClientID]],1,"")</f>
        <v/>
      </c>
      <c r="I377" s="1" t="str">
        <f>IF(AND(טבלה1013[[#This Row],[CycleNumber]]&gt;1,OR(B378="",טבלה1013[[#This Row],[CycleNumber]]&gt;B376)),IF(OR(AND(טבלה1013[[#This Row],[LengthofCycle]]=28,F376=28),AND(טבלה1013[[#This Row],[LengthofCycle]]=35,F376=35)),1,""),"")</f>
        <v/>
      </c>
      <c r="J377" s="1" t="str">
        <f>IF(AND(טבלה1013[[#This Row],[וסת השבוע]]=1,I376=1,טבלה1013[[#This Row],[CycleNumber]]&gt;B376),1,"")</f>
        <v/>
      </c>
      <c r="K377" s="1" t="str">
        <f>IF(טבלה1013[[#This Row],[CycleNumber]]=1,"",IF(טבלה1013[[#This Row],[וסת השבוע]]=1,0,IF(K376="","",IF(K376=0,IF(טבלה1013[[#This Row],[LengthofCycle]]=28,0,1),IF(K376=1,IF(טבלה1013[[#This Row],[LengthofCycle]]+F376=28*2,0,2),IF(K376=2,IF(טבלה1013[[#This Row],[LengthofCycle]]+F376+F375=28*3,0,3),""))))))</f>
        <v/>
      </c>
      <c r="L377" s="1" t="str">
        <f>IF(טבלה1013[[#This Row],[וסת השבוע]]=1,IF(טבלה1013[[#This Row],[וסת השבוע וההפלגה ביחד]]=1,L376+1,0),IF(AND(טבלה1013[[#This Row],[CycleNumber]]&gt;B376,טבלה1013[[#This Row],[CycleNumber]]&gt;1),IF(טבלה1013[[#This Row],[וסת השבוע פעיל?]]&lt;&gt;"",L376+1,""),""))</f>
        <v/>
      </c>
      <c r="M377" s="1" t="str">
        <f>IF(AND(טבלה1013[[#This Row],[וסת השבוע פעיל?]]&lt;&gt;"",טבלה1013[[#This Row],[CycleNumber]]&lt;B378,B378&lt;&gt;"",טבלה1013[[#This Row],[וסת השבוע פעיל?]]&lt;3),IF(K378=0,IF(AND(טבלה1013[[#This Row],[וסת השבוע פעיל?]]&gt;0,I378=1),0,1),0),"")</f>
        <v/>
      </c>
      <c r="N377" s="1" t="str">
        <f t="shared" si="44"/>
        <v/>
      </c>
      <c r="O377" s="1" t="str">
        <f>IF(AND(טבלה1013[[#This Row],[חיזוי - שבוע]]=1,J378=1),1,"")</f>
        <v/>
      </c>
      <c r="P377" s="1" t="str">
        <f>IF(AND(טבלה1013[[#This Row],[חיזוי טוב עם הפלגה?]]=1,טבלה1013[[#This Row],[וסת קבוע אחרון]]&lt;&gt;28,X376=1),1,"")</f>
        <v/>
      </c>
      <c r="Q377" s="1" t="str">
        <f>IF(AND(טבלה1013[[#This Row],[וסת השבוע פעיל?]]&lt;3,OR(טבלה1013[[#This Row],[CycleNumber]]&gt;B378,B378="")),1,"")</f>
        <v/>
      </c>
      <c r="R377" s="1" t="str">
        <f>IF(טבלה1013[[#This Row],[האישה קבעה וסת שבוע?]]=1,IF(טבלה1013[[#This Row],[וסת השבוע פעיל?]]&lt;3,1,0),"")</f>
        <v/>
      </c>
      <c r="S3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7" s="1">
        <f t="shared" si="45"/>
        <v>0</v>
      </c>
      <c r="U377" s="1" t="str">
        <f t="shared" si="46"/>
        <v/>
      </c>
      <c r="V377" s="1" t="str">
        <f t="shared" si="47"/>
        <v/>
      </c>
      <c r="W377" s="1" t="str">
        <f>IF(טבלה1013[[#This Row],[3 הפלגות זהות]]="","",IF(טבלה1013[[#This Row],[3 הפלגות זהות]]=1,טבלה1013[[#This Row],[LengthofCycle]],W376))</f>
        <v/>
      </c>
      <c r="Y377" s="1" t="str">
        <f>IF(OR(טבלה1013[[#This Row],[הווסת פעיל?]]=0,טבלה1013[[#This Row],[הווסת פעיל?]]=""),"",SUM(Y376,טבלה1013[[#This Row],[הווסת פעיל?]]))</f>
        <v/>
      </c>
      <c r="Z377" s="1" t="str">
        <f>IF(AND(טבלה1013[[#This Row],[כמה מחזורים עד עקירה]]&lt;&gt;"",Y378=""),טבלה1013[[#This Row],[כמה מחזורים עד עקירה]],"")</f>
        <v/>
      </c>
      <c r="AA377" s="1" t="str">
        <f>IF(AND(טבלה1013[[#This Row],[הווסת פעיל?]]=1,טבלה1013[[#This Row],[וסת קבוע אחרון]]&lt;&gt;W376),טבלה1013[[#This Row],[וסת קבוע אחרון]],"")</f>
        <v/>
      </c>
      <c r="AB377" s="1" t="str">
        <f>IF(AND(טבלה1013[[#This Row],[הווסת פעיל?]]=1,X376=0,טבלה1013[[#This Row],[וסת קבוע אחרון]]=W376),טבלה1013[[#This Row],[וסת קבוע אחרון]],"")</f>
        <v/>
      </c>
      <c r="AC377" s="1" t="str">
        <f>IF(AND(טבלה1013[[#This Row],[הווסת פעיל?]]=1,X376=0,טבלה1013[[#This Row],[וסת קבוע אחרון]]&lt;&gt;W376),1,"")</f>
        <v/>
      </c>
      <c r="AD377" s="1" t="str">
        <f>IF(AND(טבלה1013[[#This Row],[הווסת פעיל?]]&lt;&gt;"",B378=1),טבלה1013[[#This Row],[CycleNumber]],"")</f>
        <v/>
      </c>
      <c r="AE377" s="1" t="str">
        <f>IF(AND(טבלה1013[[#This Row],[הווסת פעיל?]]&lt;&gt;"",X376=""),טבלה1013[[#This Row],[CycleNumber]],"")</f>
        <v/>
      </c>
      <c r="AF377" s="1" t="str">
        <f>IF(B378=1,"",IF(טבלה1013[[#This Row],[הווסת פעיל?]]=1,IF(טבלה1013[[#This Row],[וסת קבוע אחרון]]=F378,1,0),""))</f>
        <v/>
      </c>
      <c r="AG377" s="1" t="str">
        <f>IF(B378=1,"",IF(טבלה1013[[#This Row],[הווסת פעיל?]]=1,IF(OR(טבלה1013[[#This Row],[וסת קבוע אחרון]]=F378,F378=טבלה1013[[#This Row],[LengthofCycle]]),1,0),""))</f>
        <v/>
      </c>
      <c r="AH377" s="1" t="str">
        <f>IF(B378=1,"",IF(טבלה1013[[#This Row],[הווסת פעיל?]]=1,IF(OR(טבלה1013[[#This Row],[וסת קבוע אחרון]]=F378,F378=טבלה1013[[#This Row],[LengthofCycle]],AND(טבלה1013[[#This Row],[LengthofCycle]]&lt;&gt;טבלה1013[[#This Row],[וסת קבוע אחרון]],OR(F378=28,F378=29))),1,0),""))</f>
        <v/>
      </c>
      <c r="AI377" s="1" t="str">
        <f>IF(AND(טבלה1013[[#This Row],[הווסת פעיל?]]=1,B378=1),1,"")</f>
        <v/>
      </c>
      <c r="AJ377" s="4">
        <f>IF(AND(טבלה1013[[#This Row],[הווסת פעיל?]]&lt;&gt;1,B378&lt;&gt;1,B378&lt;&gt;""),IF(טבלה1013[[#This Row],[LengthofCycle]]=F378,1,0),"")</f>
        <v>1</v>
      </c>
      <c r="AK377" s="4">
        <f>IF(AND(טבלה1013[[#This Row],[הווסת פעיל?]]&lt;&gt;1,B378&lt;&gt;1,B378&lt;&gt;""),IF(OR(טבלה1013[[#This Row],[LengthofCycle]]=F378,F378=29),1,0),"")</f>
        <v>1</v>
      </c>
      <c r="AL377" s="4">
        <f>IF(AND(טבלה1013[[#This Row],[הווסת פעיל?]]&lt;&gt;1,B378&lt;&gt;1,B378&lt;&gt;""),IF(OR(טבלה1013[[#This Row],[LengthofCycle]]=F378,F378=29,F378=28),1,0),"")</f>
        <v>1</v>
      </c>
    </row>
    <row r="378" spans="1:38" x14ac:dyDescent="0.25">
      <c r="A378" s="1" t="s">
        <v>90</v>
      </c>
      <c r="B378" s="1">
        <v>4</v>
      </c>
      <c r="C378" s="1">
        <v>0</v>
      </c>
      <c r="D378" s="1">
        <v>1</v>
      </c>
      <c r="E378" s="1">
        <v>1</v>
      </c>
      <c r="F378" s="1">
        <v>34</v>
      </c>
      <c r="G378" s="1">
        <f>טבלה1013[[#This Row],[LengthofCycle]]+1</f>
        <v>35</v>
      </c>
      <c r="H378" s="1" t="str">
        <f>IF(IFERROR(LOOKUP(טבלה1013[[#This Row],[ClientID]],קביעויות[השבוע]),FALSE)=טבלה1013[[#This Row],[ClientID]],1,"")</f>
        <v/>
      </c>
      <c r="I378" s="1" t="str">
        <f>IF(AND(טבלה1013[[#This Row],[CycleNumber]]&gt;1,OR(B379="",טבלה1013[[#This Row],[CycleNumber]]&gt;B377)),IF(OR(AND(טבלה1013[[#This Row],[LengthofCycle]]=28,F377=28),AND(טבלה1013[[#This Row],[LengthofCycle]]=35,F377=35)),1,""),"")</f>
        <v/>
      </c>
      <c r="J378" s="1" t="str">
        <f>IF(AND(טבלה1013[[#This Row],[וסת השבוע]]=1,I377=1,טבלה1013[[#This Row],[CycleNumber]]&gt;B377),1,"")</f>
        <v/>
      </c>
      <c r="K378" s="1" t="str">
        <f>IF(טבלה1013[[#This Row],[CycleNumber]]=1,"",IF(טבלה1013[[#This Row],[וסת השבוע]]=1,0,IF(K377="","",IF(K377=0,IF(טבלה1013[[#This Row],[LengthofCycle]]=28,0,1),IF(K377=1,IF(טבלה1013[[#This Row],[LengthofCycle]]+F377=28*2,0,2),IF(K377=2,IF(טבלה1013[[#This Row],[LengthofCycle]]+F377+F376=28*3,0,3),""))))))</f>
        <v/>
      </c>
      <c r="L378" s="1" t="str">
        <f>IF(טבלה1013[[#This Row],[וסת השבוע]]=1,IF(טבלה1013[[#This Row],[וסת השבוע וההפלגה ביחד]]=1,L377+1,0),IF(AND(טבלה1013[[#This Row],[CycleNumber]]&gt;B377,טבלה1013[[#This Row],[CycleNumber]]&gt;1),IF(טבלה1013[[#This Row],[וסת השבוע פעיל?]]&lt;&gt;"",L377+1,""),""))</f>
        <v/>
      </c>
      <c r="M378" s="1" t="str">
        <f>IF(AND(טבלה1013[[#This Row],[וסת השבוע פעיל?]]&lt;&gt;"",טבלה1013[[#This Row],[CycleNumber]]&lt;B379,B379&lt;&gt;"",טבלה1013[[#This Row],[וסת השבוע פעיל?]]&lt;3),IF(K379=0,IF(AND(טבלה1013[[#This Row],[וסת השבוע פעיל?]]&gt;0,I379=1),0,1),0),"")</f>
        <v/>
      </c>
      <c r="N378" s="1" t="str">
        <f t="shared" si="44"/>
        <v/>
      </c>
      <c r="O378" s="1" t="str">
        <f>IF(AND(טבלה1013[[#This Row],[חיזוי - שבוע]]=1,J379=1),1,"")</f>
        <v/>
      </c>
      <c r="P378" s="1" t="str">
        <f>IF(AND(טבלה1013[[#This Row],[חיזוי טוב עם הפלגה?]]=1,טבלה1013[[#This Row],[וסת קבוע אחרון]]&lt;&gt;28,X377=1),1,"")</f>
        <v/>
      </c>
      <c r="Q378" s="1" t="str">
        <f>IF(AND(טבלה1013[[#This Row],[וסת השבוע פעיל?]]&lt;3,OR(טבלה1013[[#This Row],[CycleNumber]]&gt;B379,B379="")),1,"")</f>
        <v/>
      </c>
      <c r="R378" s="1" t="str">
        <f>IF(טבלה1013[[#This Row],[האישה קבעה וסת שבוע?]]=1,IF(טבלה1013[[#This Row],[וסת השבוע פעיל?]]&lt;3,1,0),"")</f>
        <v/>
      </c>
      <c r="S3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8" s="1">
        <f t="shared" si="45"/>
        <v>0</v>
      </c>
      <c r="U378" s="1">
        <f t="shared" si="46"/>
        <v>0</v>
      </c>
      <c r="V378" s="1" t="str">
        <f t="shared" si="47"/>
        <v/>
      </c>
      <c r="W378" s="1" t="str">
        <f>IF(טבלה1013[[#This Row],[3 הפלגות זהות]]="","",IF(טבלה1013[[#This Row],[3 הפלגות זהות]]=1,טבלה1013[[#This Row],[LengthofCycle]],W377))</f>
        <v/>
      </c>
      <c r="Y378" s="1" t="str">
        <f>IF(OR(טבלה1013[[#This Row],[הווסת פעיל?]]=0,טבלה1013[[#This Row],[הווסת פעיל?]]=""),"",SUM(Y377,טבלה1013[[#This Row],[הווסת פעיל?]]))</f>
        <v/>
      </c>
      <c r="Z378" s="1" t="str">
        <f>IF(AND(טבלה1013[[#This Row],[כמה מחזורים עד עקירה]]&lt;&gt;"",Y379=""),טבלה1013[[#This Row],[כמה מחזורים עד עקירה]],"")</f>
        <v/>
      </c>
      <c r="AA378" s="1" t="str">
        <f>IF(AND(טבלה1013[[#This Row],[הווסת פעיל?]]=1,טבלה1013[[#This Row],[וסת קבוע אחרון]]&lt;&gt;W377),טבלה1013[[#This Row],[וסת קבוע אחרון]],"")</f>
        <v/>
      </c>
      <c r="AB378" s="1" t="str">
        <f>IF(AND(טבלה1013[[#This Row],[הווסת פעיל?]]=1,X377=0,טבלה1013[[#This Row],[וסת קבוע אחרון]]=W377),טבלה1013[[#This Row],[וסת קבוע אחרון]],"")</f>
        <v/>
      </c>
      <c r="AC378" s="1" t="str">
        <f>IF(AND(טבלה1013[[#This Row],[הווסת פעיל?]]=1,X377=0,טבלה1013[[#This Row],[וסת קבוע אחרון]]&lt;&gt;W377),1,"")</f>
        <v/>
      </c>
      <c r="AD378" s="1" t="str">
        <f>IF(AND(טבלה1013[[#This Row],[הווסת פעיל?]]&lt;&gt;"",B379=1),טבלה1013[[#This Row],[CycleNumber]],"")</f>
        <v/>
      </c>
      <c r="AE378" s="1" t="str">
        <f>IF(AND(טבלה1013[[#This Row],[הווסת פעיל?]]&lt;&gt;"",X377=""),טבלה1013[[#This Row],[CycleNumber]],"")</f>
        <v/>
      </c>
      <c r="AF378" s="1" t="str">
        <f>IF(B379=1,"",IF(טבלה1013[[#This Row],[הווסת פעיל?]]=1,IF(טבלה1013[[#This Row],[וסת קבוע אחרון]]=F379,1,0),""))</f>
        <v/>
      </c>
      <c r="AG378" s="1" t="str">
        <f>IF(B379=1,"",IF(טבלה1013[[#This Row],[הווסת פעיל?]]=1,IF(OR(טבלה1013[[#This Row],[וסת קבוע אחרון]]=F379,F379=טבלה1013[[#This Row],[LengthofCycle]]),1,0),""))</f>
        <v/>
      </c>
      <c r="AH378" s="1" t="str">
        <f>IF(B379=1,"",IF(טבלה1013[[#This Row],[הווסת פעיל?]]=1,IF(OR(טבלה1013[[#This Row],[וסת קבוע אחרון]]=F379,F379=טבלה1013[[#This Row],[LengthofCycle]],AND(טבלה1013[[#This Row],[LengthofCycle]]&lt;&gt;טבלה1013[[#This Row],[וסת קבוע אחרון]],OR(F379=28,F379=29))),1,0),""))</f>
        <v/>
      </c>
      <c r="AI378" s="1" t="str">
        <f>IF(AND(טבלה1013[[#This Row],[הווסת פעיל?]]=1,B379=1),1,"")</f>
        <v/>
      </c>
      <c r="AJ378" s="4">
        <f>IF(AND(טבלה1013[[#This Row],[הווסת פעיל?]]&lt;&gt;1,B379&lt;&gt;1,B379&lt;&gt;""),IF(טבלה1013[[#This Row],[LengthofCycle]]=F379,1,0),"")</f>
        <v>0</v>
      </c>
      <c r="AK378" s="4">
        <f>IF(AND(טבלה1013[[#This Row],[הווסת פעיל?]]&lt;&gt;1,B379&lt;&gt;1,B379&lt;&gt;""),IF(OR(טבלה1013[[#This Row],[LengthofCycle]]=F379,F379=29),1,0),"")</f>
        <v>0</v>
      </c>
      <c r="AL378" s="4">
        <f>IF(AND(טבלה1013[[#This Row],[הווסת פעיל?]]&lt;&gt;1,B379&lt;&gt;1,B379&lt;&gt;""),IF(OR(טבלה1013[[#This Row],[LengthofCycle]]=F379,F379=29,F379=28),1,0),"")</f>
        <v>0</v>
      </c>
    </row>
    <row r="379" spans="1:38" x14ac:dyDescent="0.25">
      <c r="A379" s="1" t="s">
        <v>90</v>
      </c>
      <c r="B379" s="1">
        <v>5</v>
      </c>
      <c r="C379" s="1">
        <v>0</v>
      </c>
      <c r="D379" s="1">
        <v>1</v>
      </c>
      <c r="E379" s="1">
        <v>1</v>
      </c>
      <c r="F379" s="1">
        <v>38</v>
      </c>
      <c r="G379" s="1">
        <f>טבלה1013[[#This Row],[LengthofCycle]]+1</f>
        <v>39</v>
      </c>
      <c r="H379" s="1" t="str">
        <f>IF(IFERROR(LOOKUP(טבלה1013[[#This Row],[ClientID]],קביעויות[השבוע]),FALSE)=טבלה1013[[#This Row],[ClientID]],1,"")</f>
        <v/>
      </c>
      <c r="I379" s="1" t="str">
        <f>IF(AND(טבלה1013[[#This Row],[CycleNumber]]&gt;1,OR(B380="",טבלה1013[[#This Row],[CycleNumber]]&gt;B378)),IF(OR(AND(טבלה1013[[#This Row],[LengthofCycle]]=28,F378=28),AND(טבלה1013[[#This Row],[LengthofCycle]]=35,F378=35)),1,""),"")</f>
        <v/>
      </c>
      <c r="J379" s="1" t="str">
        <f>IF(AND(טבלה1013[[#This Row],[וסת השבוע]]=1,I378=1,טבלה1013[[#This Row],[CycleNumber]]&gt;B378),1,"")</f>
        <v/>
      </c>
      <c r="K379" s="1" t="str">
        <f>IF(טבלה1013[[#This Row],[CycleNumber]]=1,"",IF(טבלה1013[[#This Row],[וסת השבוע]]=1,0,IF(K378="","",IF(K378=0,IF(טבלה1013[[#This Row],[LengthofCycle]]=28,0,1),IF(K378=1,IF(טבלה1013[[#This Row],[LengthofCycle]]+F378=28*2,0,2),IF(K378=2,IF(טבלה1013[[#This Row],[LengthofCycle]]+F378+F377=28*3,0,3),""))))))</f>
        <v/>
      </c>
      <c r="L379" s="1" t="str">
        <f>IF(טבלה1013[[#This Row],[וסת השבוע]]=1,IF(טבלה1013[[#This Row],[וסת השבוע וההפלגה ביחד]]=1,L378+1,0),IF(AND(טבלה1013[[#This Row],[CycleNumber]]&gt;B378,טבלה1013[[#This Row],[CycleNumber]]&gt;1),IF(טבלה1013[[#This Row],[וסת השבוע פעיל?]]&lt;&gt;"",L378+1,""),""))</f>
        <v/>
      </c>
      <c r="M379" s="1" t="str">
        <f>IF(AND(טבלה1013[[#This Row],[וסת השבוע פעיל?]]&lt;&gt;"",טבלה1013[[#This Row],[CycleNumber]]&lt;B380,B380&lt;&gt;"",טבלה1013[[#This Row],[וסת השבוע פעיל?]]&lt;3),IF(K380=0,IF(AND(טבלה1013[[#This Row],[וסת השבוע פעיל?]]&gt;0,I380=1),0,1),0),"")</f>
        <v/>
      </c>
      <c r="N379" s="1" t="str">
        <f t="shared" si="44"/>
        <v/>
      </c>
      <c r="O379" s="1" t="str">
        <f>IF(AND(טבלה1013[[#This Row],[חיזוי - שבוע]]=1,J380=1),1,"")</f>
        <v/>
      </c>
      <c r="P379" s="1" t="str">
        <f>IF(AND(טבלה1013[[#This Row],[חיזוי טוב עם הפלגה?]]=1,טבלה1013[[#This Row],[וסת קבוע אחרון]]&lt;&gt;28,X378=1),1,"")</f>
        <v/>
      </c>
      <c r="Q379" s="1" t="str">
        <f>IF(AND(טבלה1013[[#This Row],[וסת השבוע פעיל?]]&lt;3,OR(טבלה1013[[#This Row],[CycleNumber]]&gt;B380,B380="")),1,"")</f>
        <v/>
      </c>
      <c r="R379" s="1" t="str">
        <f>IF(טבלה1013[[#This Row],[האישה קבעה וסת שבוע?]]=1,IF(טבלה1013[[#This Row],[וסת השבוע פעיל?]]&lt;3,1,0),"")</f>
        <v/>
      </c>
      <c r="S3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79" s="1">
        <f t="shared" si="45"/>
        <v>0</v>
      </c>
      <c r="U379" s="1">
        <f t="shared" si="46"/>
        <v>0</v>
      </c>
      <c r="V379" s="1">
        <f t="shared" si="47"/>
        <v>0</v>
      </c>
      <c r="W379" s="1" t="str">
        <f>IF(טבלה1013[[#This Row],[3 הפלגות זהות]]="","",IF(טבלה1013[[#This Row],[3 הפלגות זהות]]=1,טבלה1013[[#This Row],[LengthofCycle]],W378))</f>
        <v/>
      </c>
      <c r="Y379" s="1" t="str">
        <f>IF(OR(טבלה1013[[#This Row],[הווסת פעיל?]]=0,טבלה1013[[#This Row],[הווסת פעיל?]]=""),"",SUM(Y378,טבלה1013[[#This Row],[הווסת פעיל?]]))</f>
        <v/>
      </c>
      <c r="Z379" s="1" t="str">
        <f>IF(AND(טבלה1013[[#This Row],[כמה מחזורים עד עקירה]]&lt;&gt;"",Y380=""),טבלה1013[[#This Row],[כמה מחזורים עד עקירה]],"")</f>
        <v/>
      </c>
      <c r="AA379" s="1" t="str">
        <f>IF(AND(טבלה1013[[#This Row],[הווסת פעיל?]]=1,טבלה1013[[#This Row],[וסת קבוע אחרון]]&lt;&gt;W378),טבלה1013[[#This Row],[וסת קבוע אחרון]],"")</f>
        <v/>
      </c>
      <c r="AB379" s="1" t="str">
        <f>IF(AND(טבלה1013[[#This Row],[הווסת פעיל?]]=1,X378=0,טבלה1013[[#This Row],[וסת קבוע אחרון]]=W378),טבלה1013[[#This Row],[וסת קבוע אחרון]],"")</f>
        <v/>
      </c>
      <c r="AC379" s="1" t="str">
        <f>IF(AND(טבלה1013[[#This Row],[הווסת פעיל?]]=1,X378=0,טבלה1013[[#This Row],[וסת קבוע אחרון]]&lt;&gt;W378),1,"")</f>
        <v/>
      </c>
      <c r="AD379" s="1" t="str">
        <f>IF(AND(טבלה1013[[#This Row],[הווסת פעיל?]]&lt;&gt;"",B380=1),טבלה1013[[#This Row],[CycleNumber]],"")</f>
        <v/>
      </c>
      <c r="AE379" s="1" t="str">
        <f>IF(AND(טבלה1013[[#This Row],[הווסת פעיל?]]&lt;&gt;"",X378=""),טבלה1013[[#This Row],[CycleNumber]],"")</f>
        <v/>
      </c>
      <c r="AF379" s="1" t="str">
        <f>IF(B380=1,"",IF(טבלה1013[[#This Row],[הווסת פעיל?]]=1,IF(טבלה1013[[#This Row],[וסת קבוע אחרון]]=F380,1,0),""))</f>
        <v/>
      </c>
      <c r="AG379" s="1" t="str">
        <f>IF(B380=1,"",IF(טבלה1013[[#This Row],[הווסת פעיל?]]=1,IF(OR(טבלה1013[[#This Row],[וסת קבוע אחרון]]=F380,F380=טבלה1013[[#This Row],[LengthofCycle]]),1,0),""))</f>
        <v/>
      </c>
      <c r="AH379" s="1" t="str">
        <f>IF(B380=1,"",IF(טבלה1013[[#This Row],[הווסת פעיל?]]=1,IF(OR(טבלה1013[[#This Row],[וסת קבוע אחרון]]=F380,F380=טבלה1013[[#This Row],[LengthofCycle]],AND(טבלה1013[[#This Row],[LengthofCycle]]&lt;&gt;טבלה1013[[#This Row],[וסת קבוע אחרון]],OR(F380=28,F380=29))),1,0),""))</f>
        <v/>
      </c>
      <c r="AI379" s="1" t="str">
        <f>IF(AND(טבלה1013[[#This Row],[הווסת פעיל?]]=1,B380=1),1,"")</f>
        <v/>
      </c>
      <c r="AJ379" s="4">
        <f>IF(AND(טבלה1013[[#This Row],[הווסת פעיל?]]&lt;&gt;1,B380&lt;&gt;1,B380&lt;&gt;""),IF(טבלה1013[[#This Row],[LengthofCycle]]=F380,1,0),"")</f>
        <v>0</v>
      </c>
      <c r="AK379" s="4">
        <f>IF(AND(טבלה1013[[#This Row],[הווסת פעיל?]]&lt;&gt;1,B380&lt;&gt;1,B380&lt;&gt;""),IF(OR(טבלה1013[[#This Row],[LengthofCycle]]=F380,F380=29),1,0),"")</f>
        <v>0</v>
      </c>
      <c r="AL379" s="4">
        <f>IF(AND(טבלה1013[[#This Row],[הווסת פעיל?]]&lt;&gt;1,B380&lt;&gt;1,B380&lt;&gt;""),IF(OR(טבלה1013[[#This Row],[LengthofCycle]]=F380,F380=29,F380=28),1,0),"")</f>
        <v>1</v>
      </c>
    </row>
    <row r="380" spans="1:38" x14ac:dyDescent="0.25">
      <c r="A380" s="1" t="s">
        <v>90</v>
      </c>
      <c r="B380" s="1">
        <v>6</v>
      </c>
      <c r="C380" s="1">
        <v>0</v>
      </c>
      <c r="D380" s="1">
        <v>1</v>
      </c>
      <c r="E380" s="1">
        <v>1</v>
      </c>
      <c r="F380" s="1">
        <v>28</v>
      </c>
      <c r="G380" s="1">
        <f>טבלה1013[[#This Row],[LengthofCycle]]+1</f>
        <v>29</v>
      </c>
      <c r="H380" s="1" t="str">
        <f>IF(IFERROR(LOOKUP(טבלה1013[[#This Row],[ClientID]],קביעויות[השבוע]),FALSE)=טבלה1013[[#This Row],[ClientID]],1,"")</f>
        <v/>
      </c>
      <c r="I380" s="1" t="str">
        <f>IF(AND(טבלה1013[[#This Row],[CycleNumber]]&gt;1,OR(B381="",טבלה1013[[#This Row],[CycleNumber]]&gt;B379)),IF(OR(AND(טבלה1013[[#This Row],[LengthofCycle]]=28,F379=28),AND(טבלה1013[[#This Row],[LengthofCycle]]=35,F379=35)),1,""),"")</f>
        <v/>
      </c>
      <c r="J380" s="1" t="str">
        <f>IF(AND(טבלה1013[[#This Row],[וסת השבוע]]=1,I379=1,טבלה1013[[#This Row],[CycleNumber]]&gt;B379),1,"")</f>
        <v/>
      </c>
      <c r="K380" s="1" t="str">
        <f>IF(טבלה1013[[#This Row],[CycleNumber]]=1,"",IF(טבלה1013[[#This Row],[וסת השבוע]]=1,0,IF(K379="","",IF(K379=0,IF(טבלה1013[[#This Row],[LengthofCycle]]=28,0,1),IF(K379=1,IF(טבלה1013[[#This Row],[LengthofCycle]]+F379=28*2,0,2),IF(K379=2,IF(טבלה1013[[#This Row],[LengthofCycle]]+F379+F378=28*3,0,3),""))))))</f>
        <v/>
      </c>
      <c r="L380" s="1" t="str">
        <f>IF(טבלה1013[[#This Row],[וסת השבוע]]=1,IF(טבלה1013[[#This Row],[וסת השבוע וההפלגה ביחד]]=1,L379+1,0),IF(AND(טבלה1013[[#This Row],[CycleNumber]]&gt;B379,טבלה1013[[#This Row],[CycleNumber]]&gt;1),IF(טבלה1013[[#This Row],[וסת השבוע פעיל?]]&lt;&gt;"",L379+1,""),""))</f>
        <v/>
      </c>
      <c r="M380" s="1" t="str">
        <f>IF(AND(טבלה1013[[#This Row],[וסת השבוע פעיל?]]&lt;&gt;"",טבלה1013[[#This Row],[CycleNumber]]&lt;B381,B381&lt;&gt;"",טבלה1013[[#This Row],[וסת השבוע פעיל?]]&lt;3),IF(K381=0,IF(AND(טבלה1013[[#This Row],[וסת השבוע פעיל?]]&gt;0,I381=1),0,1),0),"")</f>
        <v/>
      </c>
      <c r="N380" s="1" t="str">
        <f t="shared" si="44"/>
        <v/>
      </c>
      <c r="O380" s="1" t="str">
        <f>IF(AND(טבלה1013[[#This Row],[חיזוי - שבוע]]=1,J381=1),1,"")</f>
        <v/>
      </c>
      <c r="P380" s="1" t="str">
        <f>IF(AND(טבלה1013[[#This Row],[חיזוי טוב עם הפלגה?]]=1,טבלה1013[[#This Row],[וסת קבוע אחרון]]&lt;&gt;28,X379=1),1,"")</f>
        <v/>
      </c>
      <c r="Q380" s="1" t="str">
        <f>IF(AND(טבלה1013[[#This Row],[וסת השבוע פעיל?]]&lt;3,OR(טבלה1013[[#This Row],[CycleNumber]]&gt;B381,B381="")),1,"")</f>
        <v/>
      </c>
      <c r="R380" s="1" t="str">
        <f>IF(טבלה1013[[#This Row],[האישה קבעה וסת שבוע?]]=1,IF(טבלה1013[[#This Row],[וסת השבוע פעיל?]]&lt;3,1,0),"")</f>
        <v/>
      </c>
      <c r="S3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0" s="1">
        <f t="shared" si="45"/>
        <v>0</v>
      </c>
      <c r="U380" s="1">
        <f t="shared" si="46"/>
        <v>0</v>
      </c>
      <c r="V380" s="1">
        <f t="shared" si="47"/>
        <v>0</v>
      </c>
      <c r="W380" s="1" t="str">
        <f>IF(טבלה1013[[#This Row],[3 הפלגות זהות]]="","",IF(טבלה1013[[#This Row],[3 הפלגות זהות]]=1,טבלה1013[[#This Row],[LengthofCycle]],W379))</f>
        <v/>
      </c>
      <c r="Y380" s="1" t="str">
        <f>IF(OR(טבלה1013[[#This Row],[הווסת פעיל?]]=0,טבלה1013[[#This Row],[הווסת פעיל?]]=""),"",SUM(Y379,טבלה1013[[#This Row],[הווסת פעיל?]]))</f>
        <v/>
      </c>
      <c r="Z380" s="1" t="str">
        <f>IF(AND(טבלה1013[[#This Row],[כמה מחזורים עד עקירה]]&lt;&gt;"",Y381=""),טבלה1013[[#This Row],[כמה מחזורים עד עקירה]],"")</f>
        <v/>
      </c>
      <c r="AA380" s="1" t="str">
        <f>IF(AND(טבלה1013[[#This Row],[הווסת פעיל?]]=1,טבלה1013[[#This Row],[וסת קבוע אחרון]]&lt;&gt;W379),טבלה1013[[#This Row],[וסת קבוע אחרון]],"")</f>
        <v/>
      </c>
      <c r="AB380" s="1" t="str">
        <f>IF(AND(טבלה1013[[#This Row],[הווסת פעיל?]]=1,X379=0,טבלה1013[[#This Row],[וסת קבוע אחרון]]=W379),טבלה1013[[#This Row],[וסת קבוע אחרון]],"")</f>
        <v/>
      </c>
      <c r="AC380" s="1" t="str">
        <f>IF(AND(טבלה1013[[#This Row],[הווסת פעיל?]]=1,X379=0,טבלה1013[[#This Row],[וסת קבוע אחרון]]&lt;&gt;W379),1,"")</f>
        <v/>
      </c>
      <c r="AD380" s="1" t="str">
        <f>IF(AND(טבלה1013[[#This Row],[הווסת פעיל?]]&lt;&gt;"",B381=1),טבלה1013[[#This Row],[CycleNumber]],"")</f>
        <v/>
      </c>
      <c r="AE380" s="1" t="str">
        <f>IF(AND(טבלה1013[[#This Row],[הווסת פעיל?]]&lt;&gt;"",X379=""),טבלה1013[[#This Row],[CycleNumber]],"")</f>
        <v/>
      </c>
      <c r="AF380" s="1" t="str">
        <f>IF(B381=1,"",IF(טבלה1013[[#This Row],[הווסת פעיל?]]=1,IF(טבלה1013[[#This Row],[וסת קבוע אחרון]]=F381,1,0),""))</f>
        <v/>
      </c>
      <c r="AG380" s="1" t="str">
        <f>IF(B381=1,"",IF(טבלה1013[[#This Row],[הווסת פעיל?]]=1,IF(OR(טבלה1013[[#This Row],[וסת קבוע אחרון]]=F381,F381=טבלה1013[[#This Row],[LengthofCycle]]),1,0),""))</f>
        <v/>
      </c>
      <c r="AH380" s="1" t="str">
        <f>IF(B381=1,"",IF(טבלה1013[[#This Row],[הווסת פעיל?]]=1,IF(OR(טבלה1013[[#This Row],[וסת קבוע אחרון]]=F381,F381=טבלה1013[[#This Row],[LengthofCycle]],AND(טבלה1013[[#This Row],[LengthofCycle]]&lt;&gt;טבלה1013[[#This Row],[וסת קבוע אחרון]],OR(F381=28,F381=29))),1,0),""))</f>
        <v/>
      </c>
      <c r="AI380" s="1" t="str">
        <f>IF(AND(טבלה1013[[#This Row],[הווסת פעיל?]]=1,B381=1),1,"")</f>
        <v/>
      </c>
      <c r="AJ380" s="4">
        <f>IF(AND(טבלה1013[[#This Row],[הווסת פעיל?]]&lt;&gt;1,B381&lt;&gt;1,B381&lt;&gt;""),IF(טבלה1013[[#This Row],[LengthofCycle]]=F381,1,0),"")</f>
        <v>0</v>
      </c>
      <c r="AK380" s="4">
        <f>IF(AND(טבלה1013[[#This Row],[הווסת פעיל?]]&lt;&gt;1,B381&lt;&gt;1,B381&lt;&gt;""),IF(OR(טבלה1013[[#This Row],[LengthofCycle]]=F381,F381=29),1,0),"")</f>
        <v>0</v>
      </c>
      <c r="AL380" s="4">
        <f>IF(AND(טבלה1013[[#This Row],[הווסת פעיל?]]&lt;&gt;1,B381&lt;&gt;1,B381&lt;&gt;""),IF(OR(טבלה1013[[#This Row],[LengthofCycle]]=F381,F381=29,F381=28),1,0),"")</f>
        <v>0</v>
      </c>
    </row>
    <row r="381" spans="1:38" x14ac:dyDescent="0.25">
      <c r="A381" s="1" t="s">
        <v>90</v>
      </c>
      <c r="B381" s="1">
        <v>7</v>
      </c>
      <c r="C381" s="1">
        <v>0</v>
      </c>
      <c r="D381" s="1">
        <v>1</v>
      </c>
      <c r="E381" s="1">
        <v>1</v>
      </c>
      <c r="F381" s="1">
        <v>36</v>
      </c>
      <c r="G381" s="1">
        <f>טבלה1013[[#This Row],[LengthofCycle]]+1</f>
        <v>37</v>
      </c>
      <c r="H381" s="1" t="str">
        <f>IF(IFERROR(LOOKUP(טבלה1013[[#This Row],[ClientID]],קביעויות[השבוע]),FALSE)=טבלה1013[[#This Row],[ClientID]],1,"")</f>
        <v/>
      </c>
      <c r="I381" s="1" t="str">
        <f>IF(AND(טבלה1013[[#This Row],[CycleNumber]]&gt;1,OR(B382="",טבלה1013[[#This Row],[CycleNumber]]&gt;B380)),IF(OR(AND(טבלה1013[[#This Row],[LengthofCycle]]=28,F380=28),AND(טבלה1013[[#This Row],[LengthofCycle]]=35,F380=35)),1,""),"")</f>
        <v/>
      </c>
      <c r="J381" s="1" t="str">
        <f>IF(AND(טבלה1013[[#This Row],[וסת השבוע]]=1,I380=1,טבלה1013[[#This Row],[CycleNumber]]&gt;B380),1,"")</f>
        <v/>
      </c>
      <c r="K381" s="1" t="str">
        <f>IF(טבלה1013[[#This Row],[CycleNumber]]=1,"",IF(טבלה1013[[#This Row],[וסת השבוע]]=1,0,IF(K380="","",IF(K380=0,IF(טבלה1013[[#This Row],[LengthofCycle]]=28,0,1),IF(K380=1,IF(טבלה1013[[#This Row],[LengthofCycle]]+F380=28*2,0,2),IF(K380=2,IF(טבלה1013[[#This Row],[LengthofCycle]]+F380+F379=28*3,0,3),""))))))</f>
        <v/>
      </c>
      <c r="L381" s="1" t="str">
        <f>IF(טבלה1013[[#This Row],[וסת השבוע]]=1,IF(טבלה1013[[#This Row],[וסת השבוע וההפלגה ביחד]]=1,L380+1,0),IF(AND(טבלה1013[[#This Row],[CycleNumber]]&gt;B380,טבלה1013[[#This Row],[CycleNumber]]&gt;1),IF(טבלה1013[[#This Row],[וסת השבוע פעיל?]]&lt;&gt;"",L380+1,""),""))</f>
        <v/>
      </c>
      <c r="M381" s="1" t="str">
        <f>IF(AND(טבלה1013[[#This Row],[וסת השבוע פעיל?]]&lt;&gt;"",טבלה1013[[#This Row],[CycleNumber]]&lt;B382,B382&lt;&gt;"",טבלה1013[[#This Row],[וסת השבוע פעיל?]]&lt;3),IF(K382=0,IF(AND(טבלה1013[[#This Row],[וסת השבוע פעיל?]]&gt;0,I382=1),0,1),0),"")</f>
        <v/>
      </c>
      <c r="N381" s="1" t="str">
        <f t="shared" si="44"/>
        <v/>
      </c>
      <c r="O381" s="1" t="str">
        <f>IF(AND(טבלה1013[[#This Row],[חיזוי - שבוע]]=1,J382=1),1,"")</f>
        <v/>
      </c>
      <c r="P381" s="1" t="str">
        <f>IF(AND(טבלה1013[[#This Row],[חיזוי טוב עם הפלגה?]]=1,טבלה1013[[#This Row],[וסת קבוע אחרון]]&lt;&gt;28,X380=1),1,"")</f>
        <v/>
      </c>
      <c r="Q381" s="1" t="str">
        <f>IF(AND(טבלה1013[[#This Row],[וסת השבוע פעיל?]]&lt;3,OR(טבלה1013[[#This Row],[CycleNumber]]&gt;B382,B382="")),1,"")</f>
        <v/>
      </c>
      <c r="R381" s="1" t="str">
        <f>IF(טבלה1013[[#This Row],[האישה קבעה וסת שבוע?]]=1,IF(טבלה1013[[#This Row],[וסת השבוע פעיל?]]&lt;3,1,0),"")</f>
        <v/>
      </c>
      <c r="S3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1" s="1">
        <f t="shared" si="45"/>
        <v>0</v>
      </c>
      <c r="U381" s="1">
        <f t="shared" si="46"/>
        <v>0</v>
      </c>
      <c r="V381" s="1">
        <f t="shared" si="47"/>
        <v>0</v>
      </c>
      <c r="W381" s="1" t="str">
        <f>IF(טבלה1013[[#This Row],[3 הפלגות זהות]]="","",IF(טבלה1013[[#This Row],[3 הפלגות זהות]]=1,טבלה1013[[#This Row],[LengthofCycle]],W380))</f>
        <v/>
      </c>
      <c r="Y381" s="1" t="str">
        <f>IF(OR(טבלה1013[[#This Row],[הווסת פעיל?]]=0,טבלה1013[[#This Row],[הווסת פעיל?]]=""),"",SUM(Y380,טבלה1013[[#This Row],[הווסת פעיל?]]))</f>
        <v/>
      </c>
      <c r="Z381" s="1" t="str">
        <f>IF(AND(טבלה1013[[#This Row],[כמה מחזורים עד עקירה]]&lt;&gt;"",Y382=""),טבלה1013[[#This Row],[כמה מחזורים עד עקירה]],"")</f>
        <v/>
      </c>
      <c r="AA381" s="1" t="str">
        <f>IF(AND(טבלה1013[[#This Row],[הווסת פעיל?]]=1,טבלה1013[[#This Row],[וסת קבוע אחרון]]&lt;&gt;W380),טבלה1013[[#This Row],[וסת קבוע אחרון]],"")</f>
        <v/>
      </c>
      <c r="AB381" s="1" t="str">
        <f>IF(AND(טבלה1013[[#This Row],[הווסת פעיל?]]=1,X380=0,טבלה1013[[#This Row],[וסת קבוע אחרון]]=W380),טבלה1013[[#This Row],[וסת קבוע אחרון]],"")</f>
        <v/>
      </c>
      <c r="AC381" s="1" t="str">
        <f>IF(AND(טבלה1013[[#This Row],[הווסת פעיל?]]=1,X380=0,טבלה1013[[#This Row],[וסת קבוע אחרון]]&lt;&gt;W380),1,"")</f>
        <v/>
      </c>
      <c r="AD381" s="1" t="str">
        <f>IF(AND(טבלה1013[[#This Row],[הווסת פעיל?]]&lt;&gt;"",B382=1),טבלה1013[[#This Row],[CycleNumber]],"")</f>
        <v/>
      </c>
      <c r="AE381" s="1" t="str">
        <f>IF(AND(טבלה1013[[#This Row],[הווסת פעיל?]]&lt;&gt;"",X380=""),טבלה1013[[#This Row],[CycleNumber]],"")</f>
        <v/>
      </c>
      <c r="AF381" s="1" t="str">
        <f>IF(B382=1,"",IF(טבלה1013[[#This Row],[הווסת פעיל?]]=1,IF(טבלה1013[[#This Row],[וסת קבוע אחרון]]=F382,1,0),""))</f>
        <v/>
      </c>
      <c r="AG381" s="1" t="str">
        <f>IF(B382=1,"",IF(טבלה1013[[#This Row],[הווסת פעיל?]]=1,IF(OR(טבלה1013[[#This Row],[וסת קבוע אחרון]]=F382,F382=טבלה1013[[#This Row],[LengthofCycle]]),1,0),""))</f>
        <v/>
      </c>
      <c r="AH381" s="1" t="str">
        <f>IF(B382=1,"",IF(טבלה1013[[#This Row],[הווסת פעיל?]]=1,IF(OR(טבלה1013[[#This Row],[וסת קבוע אחרון]]=F382,F382=טבלה1013[[#This Row],[LengthofCycle]],AND(טבלה1013[[#This Row],[LengthofCycle]]&lt;&gt;טבלה1013[[#This Row],[וסת קבוע אחרון]],OR(F382=28,F382=29))),1,0),""))</f>
        <v/>
      </c>
      <c r="AI381" s="1" t="str">
        <f>IF(AND(טבלה1013[[#This Row],[הווסת פעיל?]]=1,B382=1),1,"")</f>
        <v/>
      </c>
      <c r="AJ381" s="4">
        <f>IF(AND(טבלה1013[[#This Row],[הווסת פעיל?]]&lt;&gt;1,B382&lt;&gt;1,B382&lt;&gt;""),IF(טבלה1013[[#This Row],[LengthofCycle]]=F382,1,0),"")</f>
        <v>0</v>
      </c>
      <c r="AK381" s="4">
        <f>IF(AND(טבלה1013[[#This Row],[הווסת פעיל?]]&lt;&gt;1,B382&lt;&gt;1,B382&lt;&gt;""),IF(OR(טבלה1013[[#This Row],[LengthofCycle]]=F382,F382=29),1,0),"")</f>
        <v>0</v>
      </c>
      <c r="AL381" s="4">
        <f>IF(AND(טבלה1013[[#This Row],[הווסת פעיל?]]&lt;&gt;1,B382&lt;&gt;1,B382&lt;&gt;""),IF(OR(טבלה1013[[#This Row],[LengthofCycle]]=F382,F382=29,F382=28),1,0),"")</f>
        <v>0</v>
      </c>
    </row>
    <row r="382" spans="1:38" x14ac:dyDescent="0.25">
      <c r="A382" s="1" t="s">
        <v>90</v>
      </c>
      <c r="B382" s="1">
        <v>8</v>
      </c>
      <c r="C382" s="1">
        <v>0</v>
      </c>
      <c r="D382" s="1">
        <v>1</v>
      </c>
      <c r="E382" s="1">
        <v>1</v>
      </c>
      <c r="F382" s="1">
        <v>35</v>
      </c>
      <c r="G382" s="1">
        <f>טבלה1013[[#This Row],[LengthofCycle]]+1</f>
        <v>36</v>
      </c>
      <c r="H382" s="1" t="str">
        <f>IF(IFERROR(LOOKUP(טבלה1013[[#This Row],[ClientID]],קביעויות[השבוע]),FALSE)=טבלה1013[[#This Row],[ClientID]],1,"")</f>
        <v/>
      </c>
      <c r="I382" s="1" t="str">
        <f>IF(AND(טבלה1013[[#This Row],[CycleNumber]]&gt;1,OR(B383="",טבלה1013[[#This Row],[CycleNumber]]&gt;B381)),IF(OR(AND(טבלה1013[[#This Row],[LengthofCycle]]=28,F381=28),AND(טבלה1013[[#This Row],[LengthofCycle]]=35,F381=35)),1,""),"")</f>
        <v/>
      </c>
      <c r="J382" s="1" t="str">
        <f>IF(AND(טבלה1013[[#This Row],[וסת השבוע]]=1,I381=1,טבלה1013[[#This Row],[CycleNumber]]&gt;B381),1,"")</f>
        <v/>
      </c>
      <c r="K382" s="1" t="str">
        <f>IF(טבלה1013[[#This Row],[CycleNumber]]=1,"",IF(טבלה1013[[#This Row],[וסת השבוע]]=1,0,IF(K381="","",IF(K381=0,IF(טבלה1013[[#This Row],[LengthofCycle]]=28,0,1),IF(K381=1,IF(טבלה1013[[#This Row],[LengthofCycle]]+F381=28*2,0,2),IF(K381=2,IF(טבלה1013[[#This Row],[LengthofCycle]]+F381+F380=28*3,0,3),""))))))</f>
        <v/>
      </c>
      <c r="L382" s="1" t="str">
        <f>IF(טבלה1013[[#This Row],[וסת השבוע]]=1,IF(טבלה1013[[#This Row],[וסת השבוע וההפלגה ביחד]]=1,L381+1,0),IF(AND(טבלה1013[[#This Row],[CycleNumber]]&gt;B381,טבלה1013[[#This Row],[CycleNumber]]&gt;1),IF(טבלה1013[[#This Row],[וסת השבוע פעיל?]]&lt;&gt;"",L381+1,""),""))</f>
        <v/>
      </c>
      <c r="M382" s="1" t="str">
        <f>IF(AND(טבלה1013[[#This Row],[וסת השבוע פעיל?]]&lt;&gt;"",טבלה1013[[#This Row],[CycleNumber]]&lt;B383,B383&lt;&gt;"",טבלה1013[[#This Row],[וסת השבוע פעיל?]]&lt;3),IF(K383=0,IF(AND(טבלה1013[[#This Row],[וסת השבוע פעיל?]]&gt;0,I383=1),0,1),0),"")</f>
        <v/>
      </c>
      <c r="N382" s="1" t="str">
        <f t="shared" si="44"/>
        <v/>
      </c>
      <c r="O382" s="1" t="str">
        <f>IF(AND(טבלה1013[[#This Row],[חיזוי - שבוע]]=1,J383=1),1,"")</f>
        <v/>
      </c>
      <c r="P382" s="1" t="str">
        <f>IF(AND(טבלה1013[[#This Row],[חיזוי טוב עם הפלגה?]]=1,טבלה1013[[#This Row],[וסת קבוע אחרון]]&lt;&gt;28,X381=1),1,"")</f>
        <v/>
      </c>
      <c r="Q382" s="1" t="str">
        <f>IF(AND(טבלה1013[[#This Row],[וסת השבוע פעיל?]]&lt;3,OR(טבלה1013[[#This Row],[CycleNumber]]&gt;B383,B383="")),1,"")</f>
        <v/>
      </c>
      <c r="R382" s="1" t="str">
        <f>IF(טבלה1013[[#This Row],[האישה קבעה וסת שבוע?]]=1,IF(טבלה1013[[#This Row],[וסת השבוע פעיל?]]&lt;3,1,0),"")</f>
        <v/>
      </c>
      <c r="S3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2" s="1">
        <f t="shared" si="45"/>
        <v>0</v>
      </c>
      <c r="U382" s="1">
        <f t="shared" si="46"/>
        <v>0</v>
      </c>
      <c r="V382" s="1">
        <f t="shared" si="47"/>
        <v>0</v>
      </c>
      <c r="W382" s="1" t="str">
        <f>IF(טבלה1013[[#This Row],[3 הפלגות זהות]]="","",IF(טבלה1013[[#This Row],[3 הפלגות זהות]]=1,טבלה1013[[#This Row],[LengthofCycle]],W381))</f>
        <v/>
      </c>
      <c r="Y382" s="1" t="str">
        <f>IF(OR(טבלה1013[[#This Row],[הווסת פעיל?]]=0,טבלה1013[[#This Row],[הווסת פעיל?]]=""),"",SUM(Y381,טבלה1013[[#This Row],[הווסת פעיל?]]))</f>
        <v/>
      </c>
      <c r="Z382" s="1" t="str">
        <f>IF(AND(טבלה1013[[#This Row],[כמה מחזורים עד עקירה]]&lt;&gt;"",Y383=""),טבלה1013[[#This Row],[כמה מחזורים עד עקירה]],"")</f>
        <v/>
      </c>
      <c r="AA382" s="1" t="str">
        <f>IF(AND(טבלה1013[[#This Row],[הווסת פעיל?]]=1,טבלה1013[[#This Row],[וסת קבוע אחרון]]&lt;&gt;W381),טבלה1013[[#This Row],[וסת קבוע אחרון]],"")</f>
        <v/>
      </c>
      <c r="AB382" s="1" t="str">
        <f>IF(AND(טבלה1013[[#This Row],[הווסת פעיל?]]=1,X381=0,טבלה1013[[#This Row],[וסת קבוע אחרון]]=W381),טבלה1013[[#This Row],[וסת קבוע אחרון]],"")</f>
        <v/>
      </c>
      <c r="AC382" s="1" t="str">
        <f>IF(AND(טבלה1013[[#This Row],[הווסת פעיל?]]=1,X381=0,טבלה1013[[#This Row],[וסת קבוע אחרון]]&lt;&gt;W381),1,"")</f>
        <v/>
      </c>
      <c r="AD382" s="1" t="str">
        <f>IF(AND(טבלה1013[[#This Row],[הווסת פעיל?]]&lt;&gt;"",B383=1),טבלה1013[[#This Row],[CycleNumber]],"")</f>
        <v/>
      </c>
      <c r="AE382" s="1" t="str">
        <f>IF(AND(טבלה1013[[#This Row],[הווסת פעיל?]]&lt;&gt;"",X381=""),טבלה1013[[#This Row],[CycleNumber]],"")</f>
        <v/>
      </c>
      <c r="AF382" s="1" t="str">
        <f>IF(B383=1,"",IF(טבלה1013[[#This Row],[הווסת פעיל?]]=1,IF(טבלה1013[[#This Row],[וסת קבוע אחרון]]=F383,1,0),""))</f>
        <v/>
      </c>
      <c r="AG382" s="1" t="str">
        <f>IF(B383=1,"",IF(טבלה1013[[#This Row],[הווסת פעיל?]]=1,IF(OR(טבלה1013[[#This Row],[וסת קבוע אחרון]]=F383,F383=טבלה1013[[#This Row],[LengthofCycle]]),1,0),""))</f>
        <v/>
      </c>
      <c r="AH382" s="1" t="str">
        <f>IF(B383=1,"",IF(טבלה1013[[#This Row],[הווסת פעיל?]]=1,IF(OR(טבלה1013[[#This Row],[וסת קבוע אחרון]]=F383,F383=טבלה1013[[#This Row],[LengthofCycle]],AND(טבלה1013[[#This Row],[LengthofCycle]]&lt;&gt;טבלה1013[[#This Row],[וסת קבוע אחרון]],OR(F383=28,F383=29))),1,0),""))</f>
        <v/>
      </c>
      <c r="AI382" s="1" t="str">
        <f>IF(AND(טבלה1013[[#This Row],[הווסת פעיל?]]=1,B383=1),1,"")</f>
        <v/>
      </c>
      <c r="AJ382" s="4">
        <f>IF(AND(טבלה1013[[#This Row],[הווסת פעיל?]]&lt;&gt;1,B383&lt;&gt;1,B383&lt;&gt;""),IF(טבלה1013[[#This Row],[LengthofCycle]]=F383,1,0),"")</f>
        <v>0</v>
      </c>
      <c r="AK382" s="4">
        <f>IF(AND(טבלה1013[[#This Row],[הווסת פעיל?]]&lt;&gt;1,B383&lt;&gt;1,B383&lt;&gt;""),IF(OR(טבלה1013[[#This Row],[LengthofCycle]]=F383,F383=29),1,0),"")</f>
        <v>0</v>
      </c>
      <c r="AL382" s="4">
        <f>IF(AND(טבלה1013[[#This Row],[הווסת פעיל?]]&lt;&gt;1,B383&lt;&gt;1,B383&lt;&gt;""),IF(OR(טבלה1013[[#This Row],[LengthofCycle]]=F383,F383=29,F383=28),1,0),"")</f>
        <v>0</v>
      </c>
    </row>
    <row r="383" spans="1:38" x14ac:dyDescent="0.25">
      <c r="A383" s="1" t="s">
        <v>90</v>
      </c>
      <c r="B383" s="1">
        <v>9</v>
      </c>
      <c r="C383" s="1">
        <v>0</v>
      </c>
      <c r="D383" s="1">
        <v>1</v>
      </c>
      <c r="E383" s="1">
        <v>1</v>
      </c>
      <c r="F383" s="1">
        <v>39</v>
      </c>
      <c r="G383" s="1">
        <f>טבלה1013[[#This Row],[LengthofCycle]]+1</f>
        <v>40</v>
      </c>
      <c r="H383" s="1" t="str">
        <f>IF(IFERROR(LOOKUP(טבלה1013[[#This Row],[ClientID]],קביעויות[השבוע]),FALSE)=טבלה1013[[#This Row],[ClientID]],1,"")</f>
        <v/>
      </c>
      <c r="I383" s="1" t="str">
        <f>IF(AND(טבלה1013[[#This Row],[CycleNumber]]&gt;1,OR(B384="",טבלה1013[[#This Row],[CycleNumber]]&gt;B382)),IF(OR(AND(טבלה1013[[#This Row],[LengthofCycle]]=28,F382=28),AND(טבלה1013[[#This Row],[LengthofCycle]]=35,F382=35)),1,""),"")</f>
        <v/>
      </c>
      <c r="J383" s="1" t="str">
        <f>IF(AND(טבלה1013[[#This Row],[וסת השבוע]]=1,I382=1,טבלה1013[[#This Row],[CycleNumber]]&gt;B382),1,"")</f>
        <v/>
      </c>
      <c r="K383" s="1" t="str">
        <f>IF(טבלה1013[[#This Row],[CycleNumber]]=1,"",IF(טבלה1013[[#This Row],[וסת השבוע]]=1,0,IF(K382="","",IF(K382=0,IF(טבלה1013[[#This Row],[LengthofCycle]]=28,0,1),IF(K382=1,IF(טבלה1013[[#This Row],[LengthofCycle]]+F382=28*2,0,2),IF(K382=2,IF(טבלה1013[[#This Row],[LengthofCycle]]+F382+F381=28*3,0,3),""))))))</f>
        <v/>
      </c>
      <c r="L383" s="1" t="str">
        <f>IF(טבלה1013[[#This Row],[וסת השבוע]]=1,IF(טבלה1013[[#This Row],[וסת השבוע וההפלגה ביחד]]=1,L382+1,0),IF(AND(טבלה1013[[#This Row],[CycleNumber]]&gt;B382,טבלה1013[[#This Row],[CycleNumber]]&gt;1),IF(טבלה1013[[#This Row],[וסת השבוע פעיל?]]&lt;&gt;"",L382+1,""),""))</f>
        <v/>
      </c>
      <c r="M383" s="1" t="str">
        <f>IF(AND(טבלה1013[[#This Row],[וסת השבוע פעיל?]]&lt;&gt;"",טבלה1013[[#This Row],[CycleNumber]]&lt;B384,B384&lt;&gt;"",טבלה1013[[#This Row],[וסת השבוע פעיל?]]&lt;3),IF(K384=0,IF(AND(טבלה1013[[#This Row],[וסת השבוע פעיל?]]&gt;0,I384=1),0,1),0),"")</f>
        <v/>
      </c>
      <c r="N383" s="1" t="str">
        <f t="shared" si="44"/>
        <v/>
      </c>
      <c r="O383" s="1" t="str">
        <f>IF(AND(טבלה1013[[#This Row],[חיזוי - שבוע]]=1,J384=1),1,"")</f>
        <v/>
      </c>
      <c r="P383" s="1" t="str">
        <f>IF(AND(טבלה1013[[#This Row],[חיזוי טוב עם הפלגה?]]=1,טבלה1013[[#This Row],[וסת קבוע אחרון]]&lt;&gt;28,X382=1),1,"")</f>
        <v/>
      </c>
      <c r="Q383" s="1" t="str">
        <f>IF(AND(טבלה1013[[#This Row],[וסת השבוע פעיל?]]&lt;3,OR(טבלה1013[[#This Row],[CycleNumber]]&gt;B384,B384="")),1,"")</f>
        <v/>
      </c>
      <c r="R383" s="1" t="str">
        <f>IF(טבלה1013[[#This Row],[האישה קבעה וסת שבוע?]]=1,IF(טבלה1013[[#This Row],[וסת השבוע פעיל?]]&lt;3,1,0),"")</f>
        <v/>
      </c>
      <c r="S3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3" s="1">
        <f t="shared" si="45"/>
        <v>0</v>
      </c>
      <c r="U383" s="1">
        <f t="shared" si="46"/>
        <v>0</v>
      </c>
      <c r="V383" s="1">
        <f t="shared" si="47"/>
        <v>0</v>
      </c>
      <c r="W383" s="1" t="str">
        <f>IF(טבלה1013[[#This Row],[3 הפלגות זהות]]="","",IF(טבלה1013[[#This Row],[3 הפלגות זהות]]=1,טבלה1013[[#This Row],[LengthofCycle]],W382))</f>
        <v/>
      </c>
      <c r="Y383" s="1" t="str">
        <f>IF(OR(טבלה1013[[#This Row],[הווסת פעיל?]]=0,טבלה1013[[#This Row],[הווסת פעיל?]]=""),"",SUM(Y382,טבלה1013[[#This Row],[הווסת פעיל?]]))</f>
        <v/>
      </c>
      <c r="Z383" s="1" t="str">
        <f>IF(AND(טבלה1013[[#This Row],[כמה מחזורים עד עקירה]]&lt;&gt;"",Y384=""),טבלה1013[[#This Row],[כמה מחזורים עד עקירה]],"")</f>
        <v/>
      </c>
      <c r="AA383" s="1" t="str">
        <f>IF(AND(טבלה1013[[#This Row],[הווסת פעיל?]]=1,טבלה1013[[#This Row],[וסת קבוע אחרון]]&lt;&gt;W382),טבלה1013[[#This Row],[וסת קבוע אחרון]],"")</f>
        <v/>
      </c>
      <c r="AB383" s="1" t="str">
        <f>IF(AND(טבלה1013[[#This Row],[הווסת פעיל?]]=1,X382=0,טבלה1013[[#This Row],[וסת קבוע אחרון]]=W382),טבלה1013[[#This Row],[וסת קבוע אחרון]],"")</f>
        <v/>
      </c>
      <c r="AC383" s="1" t="str">
        <f>IF(AND(טבלה1013[[#This Row],[הווסת פעיל?]]=1,X382=0,טבלה1013[[#This Row],[וסת קבוע אחרון]]&lt;&gt;W382),1,"")</f>
        <v/>
      </c>
      <c r="AD383" s="1" t="str">
        <f>IF(AND(טבלה1013[[#This Row],[הווסת פעיל?]]&lt;&gt;"",B384=1),טבלה1013[[#This Row],[CycleNumber]],"")</f>
        <v/>
      </c>
      <c r="AE383" s="1" t="str">
        <f>IF(AND(טבלה1013[[#This Row],[הווסת פעיל?]]&lt;&gt;"",X382=""),טבלה1013[[#This Row],[CycleNumber]],"")</f>
        <v/>
      </c>
      <c r="AF383" s="1" t="str">
        <f>IF(B384=1,"",IF(טבלה1013[[#This Row],[הווסת פעיל?]]=1,IF(טבלה1013[[#This Row],[וסת קבוע אחרון]]=F384,1,0),""))</f>
        <v/>
      </c>
      <c r="AG383" s="1" t="str">
        <f>IF(B384=1,"",IF(טבלה1013[[#This Row],[הווסת פעיל?]]=1,IF(OR(טבלה1013[[#This Row],[וסת קבוע אחרון]]=F384,F384=טבלה1013[[#This Row],[LengthofCycle]]),1,0),""))</f>
        <v/>
      </c>
      <c r="AH383" s="1" t="str">
        <f>IF(B384=1,"",IF(טבלה1013[[#This Row],[הווסת פעיל?]]=1,IF(OR(טבלה1013[[#This Row],[וסת קבוע אחרון]]=F384,F384=טבלה1013[[#This Row],[LengthofCycle]],AND(טבלה1013[[#This Row],[LengthofCycle]]&lt;&gt;טבלה1013[[#This Row],[וסת קבוע אחרון]],OR(F384=28,F384=29))),1,0),""))</f>
        <v/>
      </c>
      <c r="AI383" s="1" t="str">
        <f>IF(AND(טבלה1013[[#This Row],[הווסת פעיל?]]=1,B384=1),1,"")</f>
        <v/>
      </c>
      <c r="AJ383" s="4">
        <f>IF(AND(טבלה1013[[#This Row],[הווסת פעיל?]]&lt;&gt;1,B384&lt;&gt;1,B384&lt;&gt;""),IF(טבלה1013[[#This Row],[LengthofCycle]]=F384,1,0),"")</f>
        <v>0</v>
      </c>
      <c r="AK383" s="4">
        <f>IF(AND(טבלה1013[[#This Row],[הווסת פעיל?]]&lt;&gt;1,B384&lt;&gt;1,B384&lt;&gt;""),IF(OR(טבלה1013[[#This Row],[LengthofCycle]]=F384,F384=29),1,0),"")</f>
        <v>0</v>
      </c>
      <c r="AL383" s="4">
        <f>IF(AND(טבלה1013[[#This Row],[הווסת פעיל?]]&lt;&gt;1,B384&lt;&gt;1,B384&lt;&gt;""),IF(OR(טבלה1013[[#This Row],[LengthofCycle]]=F384,F384=29,F384=28),1,0),"")</f>
        <v>0</v>
      </c>
    </row>
    <row r="384" spans="1:38" x14ac:dyDescent="0.25">
      <c r="A384" s="1" t="s">
        <v>90</v>
      </c>
      <c r="B384" s="1">
        <v>10</v>
      </c>
      <c r="C384" s="1">
        <v>0</v>
      </c>
      <c r="D384" s="1">
        <v>1</v>
      </c>
      <c r="E384" s="1">
        <v>1</v>
      </c>
      <c r="F384" s="1">
        <v>41</v>
      </c>
      <c r="G384" s="1">
        <f>טבלה1013[[#This Row],[LengthofCycle]]+1</f>
        <v>42</v>
      </c>
      <c r="H384" s="1" t="str">
        <f>IF(IFERROR(LOOKUP(טבלה1013[[#This Row],[ClientID]],קביעויות[השבוע]),FALSE)=טבלה1013[[#This Row],[ClientID]],1,"")</f>
        <v/>
      </c>
      <c r="I384" s="1" t="str">
        <f>IF(AND(טבלה1013[[#This Row],[CycleNumber]]&gt;1,OR(B385="",טבלה1013[[#This Row],[CycleNumber]]&gt;B383)),IF(OR(AND(טבלה1013[[#This Row],[LengthofCycle]]=28,F383=28),AND(טבלה1013[[#This Row],[LengthofCycle]]=35,F383=35)),1,""),"")</f>
        <v/>
      </c>
      <c r="J384" s="1" t="str">
        <f>IF(AND(טבלה1013[[#This Row],[וסת השבוע]]=1,I383=1,טבלה1013[[#This Row],[CycleNumber]]&gt;B383),1,"")</f>
        <v/>
      </c>
      <c r="K384" s="1" t="str">
        <f>IF(טבלה1013[[#This Row],[CycleNumber]]=1,"",IF(טבלה1013[[#This Row],[וסת השבוע]]=1,0,IF(K383="","",IF(K383=0,IF(טבלה1013[[#This Row],[LengthofCycle]]=28,0,1),IF(K383=1,IF(טבלה1013[[#This Row],[LengthofCycle]]+F383=28*2,0,2),IF(K383=2,IF(טבלה1013[[#This Row],[LengthofCycle]]+F383+F382=28*3,0,3),""))))))</f>
        <v/>
      </c>
      <c r="L384" s="1" t="str">
        <f>IF(טבלה1013[[#This Row],[וסת השבוע]]=1,IF(טבלה1013[[#This Row],[וסת השבוע וההפלגה ביחד]]=1,L383+1,0),IF(AND(טבלה1013[[#This Row],[CycleNumber]]&gt;B383,טבלה1013[[#This Row],[CycleNumber]]&gt;1),IF(טבלה1013[[#This Row],[וסת השבוע פעיל?]]&lt;&gt;"",L383+1,""),""))</f>
        <v/>
      </c>
      <c r="M384" s="1" t="str">
        <f>IF(AND(טבלה1013[[#This Row],[וסת השבוע פעיל?]]&lt;&gt;"",טבלה1013[[#This Row],[CycleNumber]]&lt;B385,B385&lt;&gt;"",טבלה1013[[#This Row],[וסת השבוע פעיל?]]&lt;3),IF(K385=0,IF(AND(טבלה1013[[#This Row],[וסת השבוע פעיל?]]&gt;0,I385=1),0,1),0),"")</f>
        <v/>
      </c>
      <c r="N384" s="1" t="str">
        <f t="shared" si="44"/>
        <v/>
      </c>
      <c r="O384" s="1" t="str">
        <f>IF(AND(טבלה1013[[#This Row],[חיזוי - שבוע]]=1,J385=1),1,"")</f>
        <v/>
      </c>
      <c r="P384" s="1" t="str">
        <f>IF(AND(טבלה1013[[#This Row],[חיזוי טוב עם הפלגה?]]=1,טבלה1013[[#This Row],[וסת קבוע אחרון]]&lt;&gt;28,X383=1),1,"")</f>
        <v/>
      </c>
      <c r="Q384" s="1" t="str">
        <f>IF(AND(טבלה1013[[#This Row],[וסת השבוע פעיל?]]&lt;3,OR(טבלה1013[[#This Row],[CycleNumber]]&gt;B385,B385="")),1,"")</f>
        <v/>
      </c>
      <c r="R384" s="1" t="str">
        <f>IF(טבלה1013[[#This Row],[האישה קבעה וסת שבוע?]]=1,IF(טבלה1013[[#This Row],[וסת השבוע פעיל?]]&lt;3,1,0),"")</f>
        <v/>
      </c>
      <c r="S3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4" s="1">
        <f t="shared" si="45"/>
        <v>0</v>
      </c>
      <c r="U384" s="1">
        <f t="shared" si="46"/>
        <v>0</v>
      </c>
      <c r="V384" s="1">
        <f t="shared" si="47"/>
        <v>0</v>
      </c>
      <c r="W384" s="1" t="str">
        <f>IF(טבלה1013[[#This Row],[3 הפלגות זהות]]="","",IF(טבלה1013[[#This Row],[3 הפלגות זהות]]=1,טבלה1013[[#This Row],[LengthofCycle]],W383))</f>
        <v/>
      </c>
      <c r="Y384" s="1" t="str">
        <f>IF(OR(טבלה1013[[#This Row],[הווסת פעיל?]]=0,טבלה1013[[#This Row],[הווסת פעיל?]]=""),"",SUM(Y383,טבלה1013[[#This Row],[הווסת פעיל?]]))</f>
        <v/>
      </c>
      <c r="Z384" s="1" t="str">
        <f>IF(AND(טבלה1013[[#This Row],[כמה מחזורים עד עקירה]]&lt;&gt;"",Y385=""),טבלה1013[[#This Row],[כמה מחזורים עד עקירה]],"")</f>
        <v/>
      </c>
      <c r="AA384" s="1" t="str">
        <f>IF(AND(טבלה1013[[#This Row],[הווסת פעיל?]]=1,טבלה1013[[#This Row],[וסת קבוע אחרון]]&lt;&gt;W383),טבלה1013[[#This Row],[וסת קבוע אחרון]],"")</f>
        <v/>
      </c>
      <c r="AB384" s="1" t="str">
        <f>IF(AND(טבלה1013[[#This Row],[הווסת פעיל?]]=1,X383=0,טבלה1013[[#This Row],[וסת קבוע אחרון]]=W383),טבלה1013[[#This Row],[וסת קבוע אחרון]],"")</f>
        <v/>
      </c>
      <c r="AC384" s="1" t="str">
        <f>IF(AND(טבלה1013[[#This Row],[הווסת פעיל?]]=1,X383=0,טבלה1013[[#This Row],[וסת קבוע אחרון]]&lt;&gt;W383),1,"")</f>
        <v/>
      </c>
      <c r="AD384" s="1" t="str">
        <f>IF(AND(טבלה1013[[#This Row],[הווסת פעיל?]]&lt;&gt;"",B385=1),טבלה1013[[#This Row],[CycleNumber]],"")</f>
        <v/>
      </c>
      <c r="AE384" s="1" t="str">
        <f>IF(AND(טבלה1013[[#This Row],[הווסת פעיל?]]&lt;&gt;"",X383=""),טבלה1013[[#This Row],[CycleNumber]],"")</f>
        <v/>
      </c>
      <c r="AF384" s="1" t="str">
        <f>IF(B385=1,"",IF(טבלה1013[[#This Row],[הווסת פעיל?]]=1,IF(טבלה1013[[#This Row],[וסת קבוע אחרון]]=F385,1,0),""))</f>
        <v/>
      </c>
      <c r="AG384" s="1" t="str">
        <f>IF(B385=1,"",IF(טבלה1013[[#This Row],[הווסת פעיל?]]=1,IF(OR(טבלה1013[[#This Row],[וסת קבוע אחרון]]=F385,F385=טבלה1013[[#This Row],[LengthofCycle]]),1,0),""))</f>
        <v/>
      </c>
      <c r="AH384" s="1" t="str">
        <f>IF(B385=1,"",IF(טבלה1013[[#This Row],[הווסת פעיל?]]=1,IF(OR(טבלה1013[[#This Row],[וסת קבוע אחרון]]=F385,F385=טבלה1013[[#This Row],[LengthofCycle]],AND(טבלה1013[[#This Row],[LengthofCycle]]&lt;&gt;טבלה1013[[#This Row],[וסת קבוע אחרון]],OR(F385=28,F385=29))),1,0),""))</f>
        <v/>
      </c>
      <c r="AI384" s="1" t="str">
        <f>IF(AND(טבלה1013[[#This Row],[הווסת פעיל?]]=1,B385=1),1,"")</f>
        <v/>
      </c>
      <c r="AJ384" s="4">
        <f>IF(AND(טבלה1013[[#This Row],[הווסת פעיל?]]&lt;&gt;1,B385&lt;&gt;1,B385&lt;&gt;""),IF(טבלה1013[[#This Row],[LengthofCycle]]=F385,1,0),"")</f>
        <v>0</v>
      </c>
      <c r="AK384" s="4">
        <f>IF(AND(טבלה1013[[#This Row],[הווסת פעיל?]]&lt;&gt;1,B385&lt;&gt;1,B385&lt;&gt;""),IF(OR(טבלה1013[[#This Row],[LengthofCycle]]=F385,F385=29),1,0),"")</f>
        <v>0</v>
      </c>
      <c r="AL384" s="4">
        <f>IF(AND(טבלה1013[[#This Row],[הווסת פעיל?]]&lt;&gt;1,B385&lt;&gt;1,B385&lt;&gt;""),IF(OR(טבלה1013[[#This Row],[LengthofCycle]]=F385,F385=29,F385=28),1,0),"")</f>
        <v>0</v>
      </c>
    </row>
    <row r="385" spans="1:38" x14ac:dyDescent="0.25">
      <c r="A385" s="1" t="s">
        <v>90</v>
      </c>
      <c r="B385" s="1">
        <v>11</v>
      </c>
      <c r="C385" s="1">
        <v>0</v>
      </c>
      <c r="D385" s="1">
        <v>1</v>
      </c>
      <c r="E385" s="1">
        <v>0</v>
      </c>
      <c r="F385" s="1">
        <v>31</v>
      </c>
      <c r="G385" s="1">
        <f>טבלה1013[[#This Row],[LengthofCycle]]+1</f>
        <v>32</v>
      </c>
      <c r="H385" s="1" t="str">
        <f>IF(IFERROR(LOOKUP(טבלה1013[[#This Row],[ClientID]],קביעויות[השבוע]),FALSE)=טבלה1013[[#This Row],[ClientID]],1,"")</f>
        <v/>
      </c>
      <c r="I385" s="1" t="str">
        <f>IF(AND(טבלה1013[[#This Row],[CycleNumber]]&gt;1,OR(B386="",טבלה1013[[#This Row],[CycleNumber]]&gt;B384)),IF(OR(AND(טבלה1013[[#This Row],[LengthofCycle]]=28,F384=28),AND(טבלה1013[[#This Row],[LengthofCycle]]=35,F384=35)),1,""),"")</f>
        <v/>
      </c>
      <c r="J385" s="1" t="str">
        <f>IF(AND(טבלה1013[[#This Row],[וסת השבוע]]=1,I384=1,טבלה1013[[#This Row],[CycleNumber]]&gt;B384),1,"")</f>
        <v/>
      </c>
      <c r="K385" s="1" t="str">
        <f>IF(טבלה1013[[#This Row],[CycleNumber]]=1,"",IF(טבלה1013[[#This Row],[וסת השבוע]]=1,0,IF(K384="","",IF(K384=0,IF(טבלה1013[[#This Row],[LengthofCycle]]=28,0,1),IF(K384=1,IF(טבלה1013[[#This Row],[LengthofCycle]]+F384=28*2,0,2),IF(K384=2,IF(טבלה1013[[#This Row],[LengthofCycle]]+F384+F383=28*3,0,3),""))))))</f>
        <v/>
      </c>
      <c r="L385" s="1" t="str">
        <f>IF(טבלה1013[[#This Row],[וסת השבוע]]=1,IF(טבלה1013[[#This Row],[וסת השבוע וההפלגה ביחד]]=1,L384+1,0),IF(AND(טבלה1013[[#This Row],[CycleNumber]]&gt;B384,טבלה1013[[#This Row],[CycleNumber]]&gt;1),IF(טבלה1013[[#This Row],[וסת השבוע פעיל?]]&lt;&gt;"",L384+1,""),""))</f>
        <v/>
      </c>
      <c r="M385" s="1" t="str">
        <f>IF(AND(טבלה1013[[#This Row],[וסת השבוע פעיל?]]&lt;&gt;"",טבלה1013[[#This Row],[CycleNumber]]&lt;B386,B386&lt;&gt;"",טבלה1013[[#This Row],[וסת השבוע פעיל?]]&lt;3),IF(K386=0,IF(AND(טבלה1013[[#This Row],[וסת השבוע פעיל?]]&gt;0,I386=1),0,1),0),"")</f>
        <v/>
      </c>
      <c r="N385" s="1" t="str">
        <f t="shared" si="44"/>
        <v/>
      </c>
      <c r="O385" s="1" t="str">
        <f>IF(AND(טבלה1013[[#This Row],[חיזוי - שבוע]]=1,J386=1),1,"")</f>
        <v/>
      </c>
      <c r="P385" s="1" t="str">
        <f>IF(AND(טבלה1013[[#This Row],[חיזוי טוב עם הפלגה?]]=1,טבלה1013[[#This Row],[וסת קבוע אחרון]]&lt;&gt;28,X384=1),1,"")</f>
        <v/>
      </c>
      <c r="Q385" s="1" t="str">
        <f>IF(AND(טבלה1013[[#This Row],[וסת השבוע פעיל?]]&lt;3,OR(טבלה1013[[#This Row],[CycleNumber]]&gt;B386,B386="")),1,"")</f>
        <v/>
      </c>
      <c r="R385" s="1" t="str">
        <f>IF(טבלה1013[[#This Row],[האישה קבעה וסת שבוע?]]=1,IF(טבלה1013[[#This Row],[וסת השבוע פעיל?]]&lt;3,1,0),"")</f>
        <v/>
      </c>
      <c r="S3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5" s="1">
        <f t="shared" si="45"/>
        <v>0</v>
      </c>
      <c r="U385" s="1">
        <f t="shared" si="46"/>
        <v>0</v>
      </c>
      <c r="V385" s="1">
        <f t="shared" si="47"/>
        <v>0</v>
      </c>
      <c r="W385" s="1" t="str">
        <f>IF(טבלה1013[[#This Row],[3 הפלגות זהות]]="","",IF(טבלה1013[[#This Row],[3 הפלגות זהות]]=1,טבלה1013[[#This Row],[LengthofCycle]],W384))</f>
        <v/>
      </c>
      <c r="Y385" s="1" t="str">
        <f>IF(OR(טבלה1013[[#This Row],[הווסת פעיל?]]=0,טבלה1013[[#This Row],[הווסת פעיל?]]=""),"",SUM(Y384,טבלה1013[[#This Row],[הווסת פעיל?]]))</f>
        <v/>
      </c>
      <c r="Z385" s="1" t="str">
        <f>IF(AND(טבלה1013[[#This Row],[כמה מחזורים עד עקירה]]&lt;&gt;"",Y386=""),טבלה1013[[#This Row],[כמה מחזורים עד עקירה]],"")</f>
        <v/>
      </c>
      <c r="AA385" s="1" t="str">
        <f>IF(AND(טבלה1013[[#This Row],[הווסת פעיל?]]=1,טבלה1013[[#This Row],[וסת קבוע אחרון]]&lt;&gt;W384),טבלה1013[[#This Row],[וסת קבוע אחרון]],"")</f>
        <v/>
      </c>
      <c r="AB385" s="1" t="str">
        <f>IF(AND(טבלה1013[[#This Row],[הווסת פעיל?]]=1,X384=0,טבלה1013[[#This Row],[וסת קבוע אחרון]]=W384),טבלה1013[[#This Row],[וסת קבוע אחרון]],"")</f>
        <v/>
      </c>
      <c r="AC385" s="1" t="str">
        <f>IF(AND(טבלה1013[[#This Row],[הווסת פעיל?]]=1,X384=0,טבלה1013[[#This Row],[וסת קבוע אחרון]]&lt;&gt;W384),1,"")</f>
        <v/>
      </c>
      <c r="AD385" s="1" t="str">
        <f>IF(AND(טבלה1013[[#This Row],[הווסת פעיל?]]&lt;&gt;"",B386=1),טבלה1013[[#This Row],[CycleNumber]],"")</f>
        <v/>
      </c>
      <c r="AE385" s="1" t="str">
        <f>IF(AND(טבלה1013[[#This Row],[הווסת פעיל?]]&lt;&gt;"",X384=""),טבלה1013[[#This Row],[CycleNumber]],"")</f>
        <v/>
      </c>
      <c r="AF385" s="1" t="str">
        <f>IF(B386=1,"",IF(טבלה1013[[#This Row],[הווסת פעיל?]]=1,IF(טבלה1013[[#This Row],[וסת קבוע אחרון]]=F386,1,0),""))</f>
        <v/>
      </c>
      <c r="AG385" s="1" t="str">
        <f>IF(B386=1,"",IF(טבלה1013[[#This Row],[הווסת פעיל?]]=1,IF(OR(טבלה1013[[#This Row],[וסת קבוע אחרון]]=F386,F386=טבלה1013[[#This Row],[LengthofCycle]]),1,0),""))</f>
        <v/>
      </c>
      <c r="AH385" s="1" t="str">
        <f>IF(B386=1,"",IF(טבלה1013[[#This Row],[הווסת פעיל?]]=1,IF(OR(טבלה1013[[#This Row],[וסת קבוע אחרון]]=F386,F386=טבלה1013[[#This Row],[LengthofCycle]],AND(טבלה1013[[#This Row],[LengthofCycle]]&lt;&gt;טבלה1013[[#This Row],[וסת קבוע אחרון]],OR(F386=28,F386=29))),1,0),""))</f>
        <v/>
      </c>
      <c r="AI385" s="1" t="str">
        <f>IF(AND(טבלה1013[[#This Row],[הווסת פעיל?]]=1,B386=1),1,"")</f>
        <v/>
      </c>
      <c r="AJ385" s="4">
        <f>IF(AND(טבלה1013[[#This Row],[הווסת פעיל?]]&lt;&gt;1,B386&lt;&gt;1,B386&lt;&gt;""),IF(טבלה1013[[#This Row],[LengthofCycle]]=F386,1,0),"")</f>
        <v>1</v>
      </c>
      <c r="AK385" s="4">
        <f>IF(AND(טבלה1013[[#This Row],[הווסת פעיל?]]&lt;&gt;1,B386&lt;&gt;1,B386&lt;&gt;""),IF(OR(טבלה1013[[#This Row],[LengthofCycle]]=F386,F386=29),1,0),"")</f>
        <v>1</v>
      </c>
      <c r="AL385" s="4">
        <f>IF(AND(טבלה1013[[#This Row],[הווסת פעיל?]]&lt;&gt;1,B386&lt;&gt;1,B386&lt;&gt;""),IF(OR(טבלה1013[[#This Row],[LengthofCycle]]=F386,F386=29,F386=28),1,0),"")</f>
        <v>1</v>
      </c>
    </row>
    <row r="386" spans="1:38" x14ac:dyDescent="0.25">
      <c r="A386" s="1" t="s">
        <v>90</v>
      </c>
      <c r="B386" s="1">
        <v>12</v>
      </c>
      <c r="C386" s="1">
        <v>0</v>
      </c>
      <c r="D386" s="1">
        <v>1</v>
      </c>
      <c r="E386" s="1">
        <v>0</v>
      </c>
      <c r="F386" s="1">
        <v>31</v>
      </c>
      <c r="G386" s="1">
        <f>טבלה1013[[#This Row],[LengthofCycle]]+1</f>
        <v>32</v>
      </c>
      <c r="H386" s="1" t="str">
        <f>IF(IFERROR(LOOKUP(טבלה1013[[#This Row],[ClientID]],קביעויות[השבוע]),FALSE)=טבלה1013[[#This Row],[ClientID]],1,"")</f>
        <v/>
      </c>
      <c r="I386" s="1" t="str">
        <f>IF(AND(טבלה1013[[#This Row],[CycleNumber]]&gt;1,OR(B387="",טבלה1013[[#This Row],[CycleNumber]]&gt;B385)),IF(OR(AND(טבלה1013[[#This Row],[LengthofCycle]]=28,F385=28),AND(טבלה1013[[#This Row],[LengthofCycle]]=35,F385=35)),1,""),"")</f>
        <v/>
      </c>
      <c r="J386" s="1" t="str">
        <f>IF(AND(טבלה1013[[#This Row],[וסת השבוע]]=1,I385=1,טבלה1013[[#This Row],[CycleNumber]]&gt;B385),1,"")</f>
        <v/>
      </c>
      <c r="K386" s="1" t="str">
        <f>IF(טבלה1013[[#This Row],[CycleNumber]]=1,"",IF(טבלה1013[[#This Row],[וסת השבוע]]=1,0,IF(K385="","",IF(K385=0,IF(טבלה1013[[#This Row],[LengthofCycle]]=28,0,1),IF(K385=1,IF(טבלה1013[[#This Row],[LengthofCycle]]+F385=28*2,0,2),IF(K385=2,IF(טבלה1013[[#This Row],[LengthofCycle]]+F385+F384=28*3,0,3),""))))))</f>
        <v/>
      </c>
      <c r="L386" s="1" t="str">
        <f>IF(טבלה1013[[#This Row],[וסת השבוע]]=1,IF(טבלה1013[[#This Row],[וסת השבוע וההפלגה ביחד]]=1,L385+1,0),IF(AND(טבלה1013[[#This Row],[CycleNumber]]&gt;B385,טבלה1013[[#This Row],[CycleNumber]]&gt;1),IF(טבלה1013[[#This Row],[וסת השבוע פעיל?]]&lt;&gt;"",L385+1,""),""))</f>
        <v/>
      </c>
      <c r="M386" s="1" t="str">
        <f>IF(AND(טבלה1013[[#This Row],[וסת השבוע פעיל?]]&lt;&gt;"",טבלה1013[[#This Row],[CycleNumber]]&lt;B387,B387&lt;&gt;"",טבלה1013[[#This Row],[וסת השבוע פעיל?]]&lt;3),IF(K387=0,IF(AND(טבלה1013[[#This Row],[וסת השבוע פעיל?]]&gt;0,I387=1),0,1),0),"")</f>
        <v/>
      </c>
      <c r="N386" s="1" t="str">
        <f t="shared" si="44"/>
        <v/>
      </c>
      <c r="O386" s="1" t="str">
        <f>IF(AND(טבלה1013[[#This Row],[חיזוי - שבוע]]=1,J387=1),1,"")</f>
        <v/>
      </c>
      <c r="P386" s="1" t="str">
        <f>IF(AND(טבלה1013[[#This Row],[חיזוי טוב עם הפלגה?]]=1,טבלה1013[[#This Row],[וסת קבוע אחרון]]&lt;&gt;28,X385=1),1,"")</f>
        <v/>
      </c>
      <c r="Q386" s="1" t="str">
        <f>IF(AND(טבלה1013[[#This Row],[וסת השבוע פעיל?]]&lt;3,OR(טבלה1013[[#This Row],[CycleNumber]]&gt;B387,B387="")),1,"")</f>
        <v/>
      </c>
      <c r="R386" s="1" t="str">
        <f>IF(טבלה1013[[#This Row],[האישה קבעה וסת שבוע?]]=1,IF(טבלה1013[[#This Row],[וסת השבוע פעיל?]]&lt;3,1,0),"")</f>
        <v/>
      </c>
      <c r="S3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6" s="1">
        <f t="shared" si="45"/>
        <v>0</v>
      </c>
      <c r="U386" s="1">
        <f t="shared" si="46"/>
        <v>0</v>
      </c>
      <c r="V386" s="1">
        <f t="shared" si="47"/>
        <v>0</v>
      </c>
      <c r="W386" s="1" t="str">
        <f>IF(טבלה1013[[#This Row],[3 הפלגות זהות]]="","",IF(טבלה1013[[#This Row],[3 הפלגות זהות]]=1,טבלה1013[[#This Row],[LengthofCycle]],W385))</f>
        <v/>
      </c>
      <c r="Y386" s="1" t="str">
        <f>IF(OR(טבלה1013[[#This Row],[הווסת פעיל?]]=0,טבלה1013[[#This Row],[הווסת פעיל?]]=""),"",SUM(Y385,טבלה1013[[#This Row],[הווסת פעיל?]]))</f>
        <v/>
      </c>
      <c r="Z386" s="1" t="str">
        <f>IF(AND(טבלה1013[[#This Row],[כמה מחזורים עד עקירה]]&lt;&gt;"",Y387=""),טבלה1013[[#This Row],[כמה מחזורים עד עקירה]],"")</f>
        <v/>
      </c>
      <c r="AA386" s="1" t="str">
        <f>IF(AND(טבלה1013[[#This Row],[הווסת פעיל?]]=1,טבלה1013[[#This Row],[וסת קבוע אחרון]]&lt;&gt;W385),טבלה1013[[#This Row],[וסת קבוע אחרון]],"")</f>
        <v/>
      </c>
      <c r="AB386" s="1" t="str">
        <f>IF(AND(טבלה1013[[#This Row],[הווסת פעיל?]]=1,X385=0,טבלה1013[[#This Row],[וסת קבוע אחרון]]=W385),טבלה1013[[#This Row],[וסת קבוע אחרון]],"")</f>
        <v/>
      </c>
      <c r="AC386" s="1" t="str">
        <f>IF(AND(טבלה1013[[#This Row],[הווסת פעיל?]]=1,X385=0,טבלה1013[[#This Row],[וסת קבוע אחרון]]&lt;&gt;W385),1,"")</f>
        <v/>
      </c>
      <c r="AD386" s="1" t="str">
        <f>IF(AND(טבלה1013[[#This Row],[הווסת פעיל?]]&lt;&gt;"",B387=1),טבלה1013[[#This Row],[CycleNumber]],"")</f>
        <v/>
      </c>
      <c r="AE386" s="1" t="str">
        <f>IF(AND(טבלה1013[[#This Row],[הווסת פעיל?]]&lt;&gt;"",X385=""),טבלה1013[[#This Row],[CycleNumber]],"")</f>
        <v/>
      </c>
      <c r="AF386" s="1" t="str">
        <f>IF(B387=1,"",IF(טבלה1013[[#This Row],[הווסת פעיל?]]=1,IF(טבלה1013[[#This Row],[וסת קבוע אחרון]]=F387,1,0),""))</f>
        <v/>
      </c>
      <c r="AG386" s="1" t="str">
        <f>IF(B387=1,"",IF(טבלה1013[[#This Row],[הווסת פעיל?]]=1,IF(OR(טבלה1013[[#This Row],[וסת קבוע אחרון]]=F387,F387=טבלה1013[[#This Row],[LengthofCycle]]),1,0),""))</f>
        <v/>
      </c>
      <c r="AH386" s="1" t="str">
        <f>IF(B387=1,"",IF(טבלה1013[[#This Row],[הווסת פעיל?]]=1,IF(OR(טבלה1013[[#This Row],[וסת קבוע אחרון]]=F387,F387=טבלה1013[[#This Row],[LengthofCycle]],AND(טבלה1013[[#This Row],[LengthofCycle]]&lt;&gt;טבלה1013[[#This Row],[וסת קבוע אחרון]],OR(F387=28,F387=29))),1,0),""))</f>
        <v/>
      </c>
      <c r="AI386" s="1" t="str">
        <f>IF(AND(טבלה1013[[#This Row],[הווסת פעיל?]]=1,B387=1),1,"")</f>
        <v/>
      </c>
      <c r="AJ386" s="4">
        <f>IF(AND(טבלה1013[[#This Row],[הווסת פעיל?]]&lt;&gt;1,B387&lt;&gt;1,B387&lt;&gt;""),IF(טבלה1013[[#This Row],[LengthofCycle]]=F387,1,0),"")</f>
        <v>0</v>
      </c>
      <c r="AK386" s="4">
        <f>IF(AND(טבלה1013[[#This Row],[הווסת פעיל?]]&lt;&gt;1,B387&lt;&gt;1,B387&lt;&gt;""),IF(OR(טבלה1013[[#This Row],[LengthofCycle]]=F387,F387=29),1,0),"")</f>
        <v>0</v>
      </c>
      <c r="AL386" s="4">
        <f>IF(AND(טבלה1013[[#This Row],[הווסת פעיל?]]&lt;&gt;1,B387&lt;&gt;1,B387&lt;&gt;""),IF(OR(טבלה1013[[#This Row],[LengthofCycle]]=F387,F387=29,F387=28),1,0),"")</f>
        <v>0</v>
      </c>
    </row>
    <row r="387" spans="1:38" x14ac:dyDescent="0.25">
      <c r="A387" s="1" t="s">
        <v>90</v>
      </c>
      <c r="B387" s="1">
        <v>13</v>
      </c>
      <c r="C387" s="1">
        <v>0</v>
      </c>
      <c r="D387" s="1">
        <v>1</v>
      </c>
      <c r="E387" s="1">
        <v>0</v>
      </c>
      <c r="F387" s="1">
        <v>32</v>
      </c>
      <c r="G387" s="1">
        <f>טבלה1013[[#This Row],[LengthofCycle]]+1</f>
        <v>33</v>
      </c>
      <c r="H387" s="1" t="str">
        <f>IF(IFERROR(LOOKUP(טבלה1013[[#This Row],[ClientID]],קביעויות[השבוע]),FALSE)=טבלה1013[[#This Row],[ClientID]],1,"")</f>
        <v/>
      </c>
      <c r="I387" s="1" t="str">
        <f>IF(AND(טבלה1013[[#This Row],[CycleNumber]]&gt;1,OR(B388="",טבלה1013[[#This Row],[CycleNumber]]&gt;B386)),IF(OR(AND(טבלה1013[[#This Row],[LengthofCycle]]=28,F386=28),AND(טבלה1013[[#This Row],[LengthofCycle]]=35,F386=35)),1,""),"")</f>
        <v/>
      </c>
      <c r="J387" s="1" t="str">
        <f>IF(AND(טבלה1013[[#This Row],[וסת השבוע]]=1,I386=1,טבלה1013[[#This Row],[CycleNumber]]&gt;B386),1,"")</f>
        <v/>
      </c>
      <c r="K387" s="1" t="str">
        <f>IF(טבלה1013[[#This Row],[CycleNumber]]=1,"",IF(טבלה1013[[#This Row],[וסת השבוע]]=1,0,IF(K386="","",IF(K386=0,IF(טבלה1013[[#This Row],[LengthofCycle]]=28,0,1),IF(K386=1,IF(טבלה1013[[#This Row],[LengthofCycle]]+F386=28*2,0,2),IF(K386=2,IF(טבלה1013[[#This Row],[LengthofCycle]]+F386+F385=28*3,0,3),""))))))</f>
        <v/>
      </c>
      <c r="L387" s="1" t="str">
        <f>IF(טבלה1013[[#This Row],[וסת השבוע]]=1,IF(טבלה1013[[#This Row],[וסת השבוע וההפלגה ביחד]]=1,L386+1,0),IF(AND(טבלה1013[[#This Row],[CycleNumber]]&gt;B386,טבלה1013[[#This Row],[CycleNumber]]&gt;1),IF(טבלה1013[[#This Row],[וסת השבוע פעיל?]]&lt;&gt;"",L386+1,""),""))</f>
        <v/>
      </c>
      <c r="M387" s="1" t="str">
        <f>IF(AND(טבלה1013[[#This Row],[וסת השבוע פעיל?]]&lt;&gt;"",טבלה1013[[#This Row],[CycleNumber]]&lt;B388,B388&lt;&gt;"",טבלה1013[[#This Row],[וסת השבוע פעיל?]]&lt;3),IF(K388=0,IF(AND(טבלה1013[[#This Row],[וסת השבוע פעיל?]]&gt;0,I388=1),0,1),0),"")</f>
        <v/>
      </c>
      <c r="N387" s="1" t="str">
        <f t="shared" si="44"/>
        <v/>
      </c>
      <c r="O387" s="1" t="str">
        <f>IF(AND(טבלה1013[[#This Row],[חיזוי - שבוע]]=1,J388=1),1,"")</f>
        <v/>
      </c>
      <c r="P387" s="1" t="str">
        <f>IF(AND(טבלה1013[[#This Row],[חיזוי טוב עם הפלגה?]]=1,טבלה1013[[#This Row],[וסת קבוע אחרון]]&lt;&gt;28,X386=1),1,"")</f>
        <v/>
      </c>
      <c r="Q387" s="1" t="str">
        <f>IF(AND(טבלה1013[[#This Row],[וסת השבוע פעיל?]]&lt;3,OR(טבלה1013[[#This Row],[CycleNumber]]&gt;B388,B388="")),1,"")</f>
        <v/>
      </c>
      <c r="R387" s="1" t="str">
        <f>IF(טבלה1013[[#This Row],[האישה קבעה וסת שבוע?]]=1,IF(טבלה1013[[#This Row],[וסת השבוע פעיל?]]&lt;3,1,0),"")</f>
        <v/>
      </c>
      <c r="S3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7" s="1">
        <f t="shared" si="45"/>
        <v>0</v>
      </c>
      <c r="U387" s="1">
        <f t="shared" si="46"/>
        <v>0</v>
      </c>
      <c r="V387" s="1">
        <f t="shared" si="47"/>
        <v>0</v>
      </c>
      <c r="W387" s="1" t="str">
        <f>IF(טבלה1013[[#This Row],[3 הפלגות זהות]]="","",IF(טבלה1013[[#This Row],[3 הפלגות זהות]]=1,טבלה1013[[#This Row],[LengthofCycle]],W386))</f>
        <v/>
      </c>
      <c r="Y387" s="1" t="str">
        <f>IF(OR(טבלה1013[[#This Row],[הווסת פעיל?]]=0,טבלה1013[[#This Row],[הווסת פעיל?]]=""),"",SUM(Y386,טבלה1013[[#This Row],[הווסת פעיל?]]))</f>
        <v/>
      </c>
      <c r="Z387" s="1" t="str">
        <f>IF(AND(טבלה1013[[#This Row],[כמה מחזורים עד עקירה]]&lt;&gt;"",Y388=""),טבלה1013[[#This Row],[כמה מחזורים עד עקירה]],"")</f>
        <v/>
      </c>
      <c r="AA387" s="1" t="str">
        <f>IF(AND(טבלה1013[[#This Row],[הווסת פעיל?]]=1,טבלה1013[[#This Row],[וסת קבוע אחרון]]&lt;&gt;W386),טבלה1013[[#This Row],[וסת קבוע אחרון]],"")</f>
        <v/>
      </c>
      <c r="AB387" s="1" t="str">
        <f>IF(AND(טבלה1013[[#This Row],[הווסת פעיל?]]=1,X386=0,טבלה1013[[#This Row],[וסת קבוע אחרון]]=W386),טבלה1013[[#This Row],[וסת קבוע אחרון]],"")</f>
        <v/>
      </c>
      <c r="AC387" s="1" t="str">
        <f>IF(AND(טבלה1013[[#This Row],[הווסת פעיל?]]=1,X386=0,טבלה1013[[#This Row],[וסת קבוע אחרון]]&lt;&gt;W386),1,"")</f>
        <v/>
      </c>
      <c r="AD387" s="1" t="str">
        <f>IF(AND(טבלה1013[[#This Row],[הווסת פעיל?]]&lt;&gt;"",B388=1),טבלה1013[[#This Row],[CycleNumber]],"")</f>
        <v/>
      </c>
      <c r="AE387" s="1" t="str">
        <f>IF(AND(טבלה1013[[#This Row],[הווסת פעיל?]]&lt;&gt;"",X386=""),טבלה1013[[#This Row],[CycleNumber]],"")</f>
        <v/>
      </c>
      <c r="AF387" s="1" t="str">
        <f>IF(B388=1,"",IF(טבלה1013[[#This Row],[הווסת פעיל?]]=1,IF(טבלה1013[[#This Row],[וסת קבוע אחרון]]=F388,1,0),""))</f>
        <v/>
      </c>
      <c r="AG387" s="1" t="str">
        <f>IF(B388=1,"",IF(טבלה1013[[#This Row],[הווסת פעיל?]]=1,IF(OR(טבלה1013[[#This Row],[וסת קבוע אחרון]]=F388,F388=טבלה1013[[#This Row],[LengthofCycle]]),1,0),""))</f>
        <v/>
      </c>
      <c r="AH387" s="1" t="str">
        <f>IF(B388=1,"",IF(טבלה1013[[#This Row],[הווסת פעיל?]]=1,IF(OR(טבלה1013[[#This Row],[וסת קבוע אחרון]]=F388,F388=טבלה1013[[#This Row],[LengthofCycle]],AND(טבלה1013[[#This Row],[LengthofCycle]]&lt;&gt;טבלה1013[[#This Row],[וסת קבוע אחרון]],OR(F388=28,F388=29))),1,0),""))</f>
        <v/>
      </c>
      <c r="AI387" s="1" t="str">
        <f>IF(AND(טבלה1013[[#This Row],[הווסת פעיל?]]=1,B388=1),1,"")</f>
        <v/>
      </c>
      <c r="AJ387" s="4" t="str">
        <f>IF(AND(טבלה1013[[#This Row],[הווסת פעיל?]]&lt;&gt;1,B388&lt;&gt;1,B388&lt;&gt;""),IF(טבלה1013[[#This Row],[LengthofCycle]]=F388,1,0),"")</f>
        <v/>
      </c>
      <c r="AK387" s="4" t="str">
        <f>IF(AND(טבלה1013[[#This Row],[הווסת פעיל?]]&lt;&gt;1,B388&lt;&gt;1,B388&lt;&gt;""),IF(OR(טבלה1013[[#This Row],[LengthofCycle]]=F388,F388=29),1,0),"")</f>
        <v/>
      </c>
      <c r="AL387" s="4" t="str">
        <f>IF(AND(טבלה1013[[#This Row],[הווסת פעיל?]]&lt;&gt;1,B388&lt;&gt;1,B388&lt;&gt;""),IF(OR(טבלה1013[[#This Row],[LengthofCycle]]=F388,F388=29,F388=28),1,0),"")</f>
        <v/>
      </c>
    </row>
    <row r="388" spans="1:38" x14ac:dyDescent="0.25">
      <c r="A388" s="1" t="s">
        <v>91</v>
      </c>
      <c r="B388" s="1">
        <v>1</v>
      </c>
      <c r="C388" s="1">
        <v>0</v>
      </c>
      <c r="D388" s="1">
        <v>1</v>
      </c>
      <c r="E388" s="1">
        <v>0</v>
      </c>
      <c r="F388" s="1">
        <v>29</v>
      </c>
      <c r="G388" s="1">
        <f>טבלה1013[[#This Row],[LengthofCycle]]+1</f>
        <v>30</v>
      </c>
      <c r="H388" s="1" t="str">
        <f>IF(IFERROR(LOOKUP(טבלה1013[[#This Row],[ClientID]],קביעויות[השבוע]),FALSE)=טבלה1013[[#This Row],[ClientID]],1,"")</f>
        <v/>
      </c>
      <c r="I388" s="1" t="str">
        <f>IF(AND(טבלה1013[[#This Row],[CycleNumber]]&gt;1,OR(B389="",טבלה1013[[#This Row],[CycleNumber]]&gt;B387)),IF(OR(AND(טבלה1013[[#This Row],[LengthofCycle]]=28,F387=28),AND(טבלה1013[[#This Row],[LengthofCycle]]=35,F387=35)),1,""),"")</f>
        <v/>
      </c>
      <c r="J388" s="1" t="str">
        <f>IF(AND(טבלה1013[[#This Row],[וסת השבוע]]=1,I387=1,טבלה1013[[#This Row],[CycleNumber]]&gt;B387),1,"")</f>
        <v/>
      </c>
      <c r="K388" s="1" t="str">
        <f>IF(טבלה1013[[#This Row],[CycleNumber]]=1,"",IF(טבלה1013[[#This Row],[וסת השבוע]]=1,0,IF(K387="","",IF(K387=0,IF(טבלה1013[[#This Row],[LengthofCycle]]=28,0,1),IF(K387=1,IF(טבלה1013[[#This Row],[LengthofCycle]]+F387=28*2,0,2),IF(K387=2,IF(טבלה1013[[#This Row],[LengthofCycle]]+F387+F386=28*3,0,3),""))))))</f>
        <v/>
      </c>
      <c r="L388" s="1" t="str">
        <f>IF(טבלה1013[[#This Row],[וסת השבוע]]=1,IF(טבלה1013[[#This Row],[וסת השבוע וההפלגה ביחד]]=1,L387+1,0),IF(AND(טבלה1013[[#This Row],[CycleNumber]]&gt;B387,טבלה1013[[#This Row],[CycleNumber]]&gt;1),IF(טבלה1013[[#This Row],[וסת השבוע פעיל?]]&lt;&gt;"",L387+1,""),""))</f>
        <v/>
      </c>
      <c r="M388" s="1" t="str">
        <f>IF(AND(טבלה1013[[#This Row],[וסת השבוע פעיל?]]&lt;&gt;"",טבלה1013[[#This Row],[CycleNumber]]&lt;B389,B389&lt;&gt;"",טבלה1013[[#This Row],[וסת השבוע פעיל?]]&lt;3),IF(K389=0,IF(AND(טבלה1013[[#This Row],[וסת השבוע פעיל?]]&gt;0,I389=1),0,1),0),"")</f>
        <v/>
      </c>
      <c r="N388" s="1" t="str">
        <f t="shared" si="44"/>
        <v/>
      </c>
      <c r="O388" s="1" t="str">
        <f>IF(AND(טבלה1013[[#This Row],[חיזוי - שבוע]]=1,J389=1),1,"")</f>
        <v/>
      </c>
      <c r="P388" s="1" t="str">
        <f>IF(AND(טבלה1013[[#This Row],[חיזוי טוב עם הפלגה?]]=1,טבלה1013[[#This Row],[וסת קבוע אחרון]]&lt;&gt;28,X387=1),1,"")</f>
        <v/>
      </c>
      <c r="Q388" s="1" t="str">
        <f>IF(AND(טבלה1013[[#This Row],[וסת השבוע פעיל?]]&lt;3,OR(טבלה1013[[#This Row],[CycleNumber]]&gt;B389,B389="")),1,"")</f>
        <v/>
      </c>
      <c r="R388" s="1" t="str">
        <f>IF(טבלה1013[[#This Row],[האישה קבעה וסת שבוע?]]=1,IF(טבלה1013[[#This Row],[וסת השבוע פעיל?]]&lt;3,1,0),"")</f>
        <v/>
      </c>
      <c r="S3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8" s="1" t="str">
        <f t="shared" si="45"/>
        <v/>
      </c>
      <c r="U388" s="1" t="str">
        <f t="shared" si="46"/>
        <v/>
      </c>
      <c r="V388" s="1" t="str">
        <f t="shared" si="47"/>
        <v/>
      </c>
      <c r="W388" s="1" t="str">
        <f>IF(טבלה1013[[#This Row],[3 הפלגות זהות]]="","",IF(טבלה1013[[#This Row],[3 הפלגות זהות]]=1,טבלה1013[[#This Row],[LengthofCycle]],W387))</f>
        <v/>
      </c>
      <c r="Y388" s="1" t="str">
        <f>IF(OR(טבלה1013[[#This Row],[הווסת פעיל?]]=0,טבלה1013[[#This Row],[הווסת פעיל?]]=""),"",SUM(Y387,טבלה1013[[#This Row],[הווסת פעיל?]]))</f>
        <v/>
      </c>
      <c r="Z388" s="1" t="str">
        <f>IF(AND(טבלה1013[[#This Row],[כמה מחזורים עד עקירה]]&lt;&gt;"",Y389=""),טבלה1013[[#This Row],[כמה מחזורים עד עקירה]],"")</f>
        <v/>
      </c>
      <c r="AA388" s="1" t="str">
        <f>IF(AND(טבלה1013[[#This Row],[הווסת פעיל?]]=1,טבלה1013[[#This Row],[וסת קבוע אחרון]]&lt;&gt;W387),טבלה1013[[#This Row],[וסת קבוע אחרון]],"")</f>
        <v/>
      </c>
      <c r="AB388" s="1" t="str">
        <f>IF(AND(טבלה1013[[#This Row],[הווסת פעיל?]]=1,X387=0,טבלה1013[[#This Row],[וסת קבוע אחרון]]=W387),טבלה1013[[#This Row],[וסת קבוע אחרון]],"")</f>
        <v/>
      </c>
      <c r="AC388" s="1" t="str">
        <f>IF(AND(טבלה1013[[#This Row],[הווסת פעיל?]]=1,X387=0,טבלה1013[[#This Row],[וסת קבוע אחרון]]&lt;&gt;W387),1,"")</f>
        <v/>
      </c>
      <c r="AD388" s="1" t="str">
        <f>IF(AND(טבלה1013[[#This Row],[הווסת פעיל?]]&lt;&gt;"",B389=1),טבלה1013[[#This Row],[CycleNumber]],"")</f>
        <v/>
      </c>
      <c r="AE388" s="1" t="str">
        <f>IF(AND(טבלה1013[[#This Row],[הווסת פעיל?]]&lt;&gt;"",X387=""),טבלה1013[[#This Row],[CycleNumber]],"")</f>
        <v/>
      </c>
      <c r="AF388" s="1" t="str">
        <f>IF(B389=1,"",IF(טבלה1013[[#This Row],[הווסת פעיל?]]=1,IF(טבלה1013[[#This Row],[וסת קבוע אחרון]]=F389,1,0),""))</f>
        <v/>
      </c>
      <c r="AG388" s="1" t="str">
        <f>IF(B389=1,"",IF(טבלה1013[[#This Row],[הווסת פעיל?]]=1,IF(OR(טבלה1013[[#This Row],[וסת קבוע אחרון]]=F389,F389=טבלה1013[[#This Row],[LengthofCycle]]),1,0),""))</f>
        <v/>
      </c>
      <c r="AH388" s="1" t="str">
        <f>IF(B389=1,"",IF(טבלה1013[[#This Row],[הווסת פעיל?]]=1,IF(OR(טבלה1013[[#This Row],[וסת קבוע אחרון]]=F389,F389=טבלה1013[[#This Row],[LengthofCycle]],AND(טבלה1013[[#This Row],[LengthofCycle]]&lt;&gt;טבלה1013[[#This Row],[וסת קבוע אחרון]],OR(F389=28,F389=29))),1,0),""))</f>
        <v/>
      </c>
      <c r="AI388" s="1" t="str">
        <f>IF(AND(טבלה1013[[#This Row],[הווסת פעיל?]]=1,B389=1),1,"")</f>
        <v/>
      </c>
      <c r="AJ388" s="4">
        <f>IF(AND(טבלה1013[[#This Row],[הווסת פעיל?]]&lt;&gt;1,B389&lt;&gt;1,B389&lt;&gt;""),IF(טבלה1013[[#This Row],[LengthofCycle]]=F389,1,0),"")</f>
        <v>0</v>
      </c>
      <c r="AK388" s="4">
        <f>IF(AND(טבלה1013[[#This Row],[הווסת פעיל?]]&lt;&gt;1,B389&lt;&gt;1,B389&lt;&gt;""),IF(OR(טבלה1013[[#This Row],[LengthofCycle]]=F389,F389=29),1,0),"")</f>
        <v>0</v>
      </c>
      <c r="AL388" s="4">
        <f>IF(AND(טבלה1013[[#This Row],[הווסת פעיל?]]&lt;&gt;1,B389&lt;&gt;1,B389&lt;&gt;""),IF(OR(טבלה1013[[#This Row],[LengthofCycle]]=F389,F389=29,F389=28),1,0),"")</f>
        <v>0</v>
      </c>
    </row>
    <row r="389" spans="1:38" x14ac:dyDescent="0.25">
      <c r="A389" s="1" t="s">
        <v>91</v>
      </c>
      <c r="B389" s="1">
        <v>2</v>
      </c>
      <c r="C389" s="1">
        <v>0</v>
      </c>
      <c r="D389" s="1">
        <v>1</v>
      </c>
      <c r="E389" s="1">
        <v>0</v>
      </c>
      <c r="F389" s="1">
        <v>25</v>
      </c>
      <c r="G389" s="1">
        <f>טבלה1013[[#This Row],[LengthofCycle]]+1</f>
        <v>26</v>
      </c>
      <c r="H389" s="1" t="str">
        <f>IF(IFERROR(LOOKUP(טבלה1013[[#This Row],[ClientID]],קביעויות[השבוע]),FALSE)=טבלה1013[[#This Row],[ClientID]],1,"")</f>
        <v/>
      </c>
      <c r="I389" s="1" t="str">
        <f>IF(AND(טבלה1013[[#This Row],[CycleNumber]]&gt;1,OR(B390="",טבלה1013[[#This Row],[CycleNumber]]&gt;B388)),IF(OR(AND(טבלה1013[[#This Row],[LengthofCycle]]=28,F388=28),AND(טבלה1013[[#This Row],[LengthofCycle]]=35,F388=35)),1,""),"")</f>
        <v/>
      </c>
      <c r="J389" s="1" t="str">
        <f>IF(AND(טבלה1013[[#This Row],[וסת השבוע]]=1,I388=1,טבלה1013[[#This Row],[CycleNumber]]&gt;B388),1,"")</f>
        <v/>
      </c>
      <c r="K389" s="1" t="str">
        <f>IF(טבלה1013[[#This Row],[CycleNumber]]=1,"",IF(טבלה1013[[#This Row],[וסת השבוע]]=1,0,IF(K388="","",IF(K388=0,IF(טבלה1013[[#This Row],[LengthofCycle]]=28,0,1),IF(K388=1,IF(טבלה1013[[#This Row],[LengthofCycle]]+F388=28*2,0,2),IF(K388=2,IF(טבלה1013[[#This Row],[LengthofCycle]]+F388+F387=28*3,0,3),""))))))</f>
        <v/>
      </c>
      <c r="L389" s="1" t="str">
        <f>IF(טבלה1013[[#This Row],[וסת השבוע]]=1,IF(טבלה1013[[#This Row],[וסת השבוע וההפלגה ביחד]]=1,L388+1,0),IF(AND(טבלה1013[[#This Row],[CycleNumber]]&gt;B388,טבלה1013[[#This Row],[CycleNumber]]&gt;1),IF(טבלה1013[[#This Row],[וסת השבוע פעיל?]]&lt;&gt;"",L388+1,""),""))</f>
        <v/>
      </c>
      <c r="M389" s="1" t="str">
        <f>IF(AND(טבלה1013[[#This Row],[וסת השבוע פעיל?]]&lt;&gt;"",טבלה1013[[#This Row],[CycleNumber]]&lt;B390,B390&lt;&gt;"",טבלה1013[[#This Row],[וסת השבוע פעיל?]]&lt;3),IF(K390=0,IF(AND(טבלה1013[[#This Row],[וסת השבוע פעיל?]]&gt;0,I390=1),0,1),0),"")</f>
        <v/>
      </c>
      <c r="N389" s="1" t="str">
        <f t="shared" si="44"/>
        <v/>
      </c>
      <c r="O389" s="1" t="str">
        <f>IF(AND(טבלה1013[[#This Row],[חיזוי - שבוע]]=1,J390=1),1,"")</f>
        <v/>
      </c>
      <c r="P389" s="1" t="str">
        <f>IF(AND(טבלה1013[[#This Row],[חיזוי טוב עם הפלגה?]]=1,טבלה1013[[#This Row],[וסת קבוע אחרון]]&lt;&gt;28,X388=1),1,"")</f>
        <v/>
      </c>
      <c r="Q389" s="1" t="str">
        <f>IF(AND(טבלה1013[[#This Row],[וסת השבוע פעיל?]]&lt;3,OR(טבלה1013[[#This Row],[CycleNumber]]&gt;B390,B390="")),1,"")</f>
        <v/>
      </c>
      <c r="R389" s="1" t="str">
        <f>IF(טבלה1013[[#This Row],[האישה קבעה וסת שבוע?]]=1,IF(טבלה1013[[#This Row],[וסת השבוע פעיל?]]&lt;3,1,0),"")</f>
        <v/>
      </c>
      <c r="S3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89" s="1" t="str">
        <f t="shared" si="45"/>
        <v/>
      </c>
      <c r="U389" s="1" t="str">
        <f t="shared" si="46"/>
        <v/>
      </c>
      <c r="V389" s="1" t="str">
        <f t="shared" si="47"/>
        <v/>
      </c>
      <c r="W389" s="1" t="str">
        <f>IF(טבלה1013[[#This Row],[3 הפלגות זהות]]="","",IF(טבלה1013[[#This Row],[3 הפלגות זהות]]=1,טבלה1013[[#This Row],[LengthofCycle]],W388))</f>
        <v/>
      </c>
      <c r="Y389" s="1" t="str">
        <f>IF(OR(טבלה1013[[#This Row],[הווסת פעיל?]]=0,טבלה1013[[#This Row],[הווסת פעיל?]]=""),"",SUM(Y388,טבלה1013[[#This Row],[הווסת פעיל?]]))</f>
        <v/>
      </c>
      <c r="Z389" s="1" t="str">
        <f>IF(AND(טבלה1013[[#This Row],[כמה מחזורים עד עקירה]]&lt;&gt;"",Y390=""),טבלה1013[[#This Row],[כמה מחזורים עד עקירה]],"")</f>
        <v/>
      </c>
      <c r="AA389" s="1" t="str">
        <f>IF(AND(טבלה1013[[#This Row],[הווסת פעיל?]]=1,טבלה1013[[#This Row],[וסת קבוע אחרון]]&lt;&gt;W388),טבלה1013[[#This Row],[וסת קבוע אחרון]],"")</f>
        <v/>
      </c>
      <c r="AB389" s="1" t="str">
        <f>IF(AND(טבלה1013[[#This Row],[הווסת פעיל?]]=1,X388=0,טבלה1013[[#This Row],[וסת קבוע אחרון]]=W388),טבלה1013[[#This Row],[וסת קבוע אחרון]],"")</f>
        <v/>
      </c>
      <c r="AC389" s="1" t="str">
        <f>IF(AND(טבלה1013[[#This Row],[הווסת פעיל?]]=1,X388=0,טבלה1013[[#This Row],[וסת קבוע אחרון]]&lt;&gt;W388),1,"")</f>
        <v/>
      </c>
      <c r="AD389" s="1" t="str">
        <f>IF(AND(טבלה1013[[#This Row],[הווסת פעיל?]]&lt;&gt;"",B390=1),טבלה1013[[#This Row],[CycleNumber]],"")</f>
        <v/>
      </c>
      <c r="AE389" s="1" t="str">
        <f>IF(AND(טבלה1013[[#This Row],[הווסת פעיל?]]&lt;&gt;"",X388=""),טבלה1013[[#This Row],[CycleNumber]],"")</f>
        <v/>
      </c>
      <c r="AF389" s="1" t="str">
        <f>IF(B390=1,"",IF(טבלה1013[[#This Row],[הווסת פעיל?]]=1,IF(טבלה1013[[#This Row],[וסת קבוע אחרון]]=F390,1,0),""))</f>
        <v/>
      </c>
      <c r="AG389" s="1" t="str">
        <f>IF(B390=1,"",IF(טבלה1013[[#This Row],[הווסת פעיל?]]=1,IF(OR(טבלה1013[[#This Row],[וסת קבוע אחרון]]=F390,F390=טבלה1013[[#This Row],[LengthofCycle]]),1,0),""))</f>
        <v/>
      </c>
      <c r="AH389" s="1" t="str">
        <f>IF(B390=1,"",IF(טבלה1013[[#This Row],[הווסת פעיל?]]=1,IF(OR(טבלה1013[[#This Row],[וסת קבוע אחרון]]=F390,F390=טבלה1013[[#This Row],[LengthofCycle]],AND(טבלה1013[[#This Row],[LengthofCycle]]&lt;&gt;טבלה1013[[#This Row],[וסת קבוע אחרון]],OR(F390=28,F390=29))),1,0),""))</f>
        <v/>
      </c>
      <c r="AI389" s="1" t="str">
        <f>IF(AND(טבלה1013[[#This Row],[הווסת פעיל?]]=1,B390=1),1,"")</f>
        <v/>
      </c>
      <c r="AJ389" s="4">
        <f>IF(AND(טבלה1013[[#This Row],[הווסת פעיל?]]&lt;&gt;1,B390&lt;&gt;1,B390&lt;&gt;""),IF(טבלה1013[[#This Row],[LengthofCycle]]=F390,1,0),"")</f>
        <v>0</v>
      </c>
      <c r="AK389" s="4">
        <f>IF(AND(טבלה1013[[#This Row],[הווסת פעיל?]]&lt;&gt;1,B390&lt;&gt;1,B390&lt;&gt;""),IF(OR(טבלה1013[[#This Row],[LengthofCycle]]=F390,F390=29),1,0),"")</f>
        <v>0</v>
      </c>
      <c r="AL389" s="4">
        <f>IF(AND(טבלה1013[[#This Row],[הווסת פעיל?]]&lt;&gt;1,B390&lt;&gt;1,B390&lt;&gt;""),IF(OR(טבלה1013[[#This Row],[LengthofCycle]]=F390,F390=29,F390=28),1,0),"")</f>
        <v>0</v>
      </c>
    </row>
    <row r="390" spans="1:38" x14ac:dyDescent="0.25">
      <c r="A390" s="1" t="s">
        <v>91</v>
      </c>
      <c r="B390" s="1">
        <v>3</v>
      </c>
      <c r="C390" s="1">
        <v>0</v>
      </c>
      <c r="D390" s="1">
        <v>1</v>
      </c>
      <c r="E390" s="1">
        <v>0</v>
      </c>
      <c r="F390" s="1">
        <v>26</v>
      </c>
      <c r="G390" s="1">
        <f>טבלה1013[[#This Row],[LengthofCycle]]+1</f>
        <v>27</v>
      </c>
      <c r="H390" s="1" t="str">
        <f>IF(IFERROR(LOOKUP(טבלה1013[[#This Row],[ClientID]],קביעויות[השבוע]),FALSE)=טבלה1013[[#This Row],[ClientID]],1,"")</f>
        <v/>
      </c>
      <c r="I390" s="1" t="str">
        <f>IF(AND(טבלה1013[[#This Row],[CycleNumber]]&gt;1,OR(B391="",טבלה1013[[#This Row],[CycleNumber]]&gt;B389)),IF(OR(AND(טבלה1013[[#This Row],[LengthofCycle]]=28,F389=28),AND(טבלה1013[[#This Row],[LengthofCycle]]=35,F389=35)),1,""),"")</f>
        <v/>
      </c>
      <c r="J390" s="1" t="str">
        <f>IF(AND(טבלה1013[[#This Row],[וסת השבוע]]=1,I389=1,טבלה1013[[#This Row],[CycleNumber]]&gt;B389),1,"")</f>
        <v/>
      </c>
      <c r="K390" s="1" t="str">
        <f>IF(טבלה1013[[#This Row],[CycleNumber]]=1,"",IF(טבלה1013[[#This Row],[וסת השבוע]]=1,0,IF(K389="","",IF(K389=0,IF(טבלה1013[[#This Row],[LengthofCycle]]=28,0,1),IF(K389=1,IF(טבלה1013[[#This Row],[LengthofCycle]]+F389=28*2,0,2),IF(K389=2,IF(טבלה1013[[#This Row],[LengthofCycle]]+F389+F388=28*3,0,3),""))))))</f>
        <v/>
      </c>
      <c r="L390" s="1" t="str">
        <f>IF(טבלה1013[[#This Row],[וסת השבוע]]=1,IF(טבלה1013[[#This Row],[וסת השבוע וההפלגה ביחד]]=1,L389+1,0),IF(AND(טבלה1013[[#This Row],[CycleNumber]]&gt;B389,טבלה1013[[#This Row],[CycleNumber]]&gt;1),IF(טבלה1013[[#This Row],[וסת השבוע פעיל?]]&lt;&gt;"",L389+1,""),""))</f>
        <v/>
      </c>
      <c r="M390" s="1" t="str">
        <f>IF(AND(טבלה1013[[#This Row],[וסת השבוע פעיל?]]&lt;&gt;"",טבלה1013[[#This Row],[CycleNumber]]&lt;B391,B391&lt;&gt;"",טבלה1013[[#This Row],[וסת השבוע פעיל?]]&lt;3),IF(K391=0,IF(AND(טבלה1013[[#This Row],[וסת השבוע פעיל?]]&gt;0,I391=1),0,1),0),"")</f>
        <v/>
      </c>
      <c r="N390" s="1" t="str">
        <f t="shared" si="44"/>
        <v/>
      </c>
      <c r="O390" s="1" t="str">
        <f>IF(AND(טבלה1013[[#This Row],[חיזוי - שבוע]]=1,J391=1),1,"")</f>
        <v/>
      </c>
      <c r="P390" s="1" t="str">
        <f>IF(AND(טבלה1013[[#This Row],[חיזוי טוב עם הפלגה?]]=1,טבלה1013[[#This Row],[וסת קבוע אחרון]]&lt;&gt;28,X389=1),1,"")</f>
        <v/>
      </c>
      <c r="Q390" s="1" t="str">
        <f>IF(AND(טבלה1013[[#This Row],[וסת השבוע פעיל?]]&lt;3,OR(טבלה1013[[#This Row],[CycleNumber]]&gt;B391,B391="")),1,"")</f>
        <v/>
      </c>
      <c r="R390" s="1" t="str">
        <f>IF(טבלה1013[[#This Row],[האישה קבעה וסת שבוע?]]=1,IF(טבלה1013[[#This Row],[וסת השבוע פעיל?]]&lt;3,1,0),"")</f>
        <v/>
      </c>
      <c r="S3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0" s="1">
        <f t="shared" si="45"/>
        <v>0</v>
      </c>
      <c r="U390" s="1" t="str">
        <f t="shared" si="46"/>
        <v/>
      </c>
      <c r="V390" s="1" t="str">
        <f t="shared" si="47"/>
        <v/>
      </c>
      <c r="W390" s="1" t="str">
        <f>IF(טבלה1013[[#This Row],[3 הפלגות זהות]]="","",IF(טבלה1013[[#This Row],[3 הפלגות זהות]]=1,טבלה1013[[#This Row],[LengthofCycle]],W389))</f>
        <v/>
      </c>
      <c r="Y390" s="1" t="str">
        <f>IF(OR(טבלה1013[[#This Row],[הווסת פעיל?]]=0,טבלה1013[[#This Row],[הווסת פעיל?]]=""),"",SUM(Y389,טבלה1013[[#This Row],[הווסת פעיל?]]))</f>
        <v/>
      </c>
      <c r="Z390" s="1" t="str">
        <f>IF(AND(טבלה1013[[#This Row],[כמה מחזורים עד עקירה]]&lt;&gt;"",Y391=""),טבלה1013[[#This Row],[כמה מחזורים עד עקירה]],"")</f>
        <v/>
      </c>
      <c r="AA390" s="1" t="str">
        <f>IF(AND(טבלה1013[[#This Row],[הווסת פעיל?]]=1,טבלה1013[[#This Row],[וסת קבוע אחרון]]&lt;&gt;W389),טבלה1013[[#This Row],[וסת קבוע אחרון]],"")</f>
        <v/>
      </c>
      <c r="AB390" s="1" t="str">
        <f>IF(AND(טבלה1013[[#This Row],[הווסת פעיל?]]=1,X389=0,טבלה1013[[#This Row],[וסת קבוע אחרון]]=W389),טבלה1013[[#This Row],[וסת קבוע אחרון]],"")</f>
        <v/>
      </c>
      <c r="AC390" s="1" t="str">
        <f>IF(AND(טבלה1013[[#This Row],[הווסת פעיל?]]=1,X389=0,טבלה1013[[#This Row],[וסת קבוע אחרון]]&lt;&gt;W389),1,"")</f>
        <v/>
      </c>
      <c r="AD390" s="1" t="str">
        <f>IF(AND(טבלה1013[[#This Row],[הווסת פעיל?]]&lt;&gt;"",B391=1),טבלה1013[[#This Row],[CycleNumber]],"")</f>
        <v/>
      </c>
      <c r="AE390" s="1" t="str">
        <f>IF(AND(טבלה1013[[#This Row],[הווסת פעיל?]]&lt;&gt;"",X389=""),טבלה1013[[#This Row],[CycleNumber]],"")</f>
        <v/>
      </c>
      <c r="AF390" s="1" t="str">
        <f>IF(B391=1,"",IF(טבלה1013[[#This Row],[הווסת פעיל?]]=1,IF(טבלה1013[[#This Row],[וסת קבוע אחרון]]=F391,1,0),""))</f>
        <v/>
      </c>
      <c r="AG390" s="1" t="str">
        <f>IF(B391=1,"",IF(טבלה1013[[#This Row],[הווסת פעיל?]]=1,IF(OR(טבלה1013[[#This Row],[וסת קבוע אחרון]]=F391,F391=טבלה1013[[#This Row],[LengthofCycle]]),1,0),""))</f>
        <v/>
      </c>
      <c r="AH390" s="1" t="str">
        <f>IF(B391=1,"",IF(טבלה1013[[#This Row],[הווסת פעיל?]]=1,IF(OR(טבלה1013[[#This Row],[וסת קבוע אחרון]]=F391,F391=טבלה1013[[#This Row],[LengthofCycle]],AND(טבלה1013[[#This Row],[LengthofCycle]]&lt;&gt;טבלה1013[[#This Row],[וסת קבוע אחרון]],OR(F391=28,F391=29))),1,0),""))</f>
        <v/>
      </c>
      <c r="AI390" s="1" t="str">
        <f>IF(AND(טבלה1013[[#This Row],[הווסת פעיל?]]=1,B391=1),1,"")</f>
        <v/>
      </c>
      <c r="AJ390" s="4">
        <f>IF(AND(טבלה1013[[#This Row],[הווסת פעיל?]]&lt;&gt;1,B391&lt;&gt;1,B391&lt;&gt;""),IF(טבלה1013[[#This Row],[LengthofCycle]]=F391,1,0),"")</f>
        <v>1</v>
      </c>
      <c r="AK390" s="4">
        <f>IF(AND(טבלה1013[[#This Row],[הווסת פעיל?]]&lt;&gt;1,B391&lt;&gt;1,B391&lt;&gt;""),IF(OR(טבלה1013[[#This Row],[LengthofCycle]]=F391,F391=29),1,0),"")</f>
        <v>1</v>
      </c>
      <c r="AL390" s="4">
        <f>IF(AND(טבלה1013[[#This Row],[הווסת פעיל?]]&lt;&gt;1,B391&lt;&gt;1,B391&lt;&gt;""),IF(OR(טבלה1013[[#This Row],[LengthofCycle]]=F391,F391=29,F391=28),1,0),"")</f>
        <v>1</v>
      </c>
    </row>
    <row r="391" spans="1:38" x14ac:dyDescent="0.25">
      <c r="A391" s="1" t="s">
        <v>91</v>
      </c>
      <c r="B391" s="1">
        <v>4</v>
      </c>
      <c r="C391" s="1">
        <v>0</v>
      </c>
      <c r="D391" s="1">
        <v>1</v>
      </c>
      <c r="E391" s="1">
        <v>0</v>
      </c>
      <c r="F391" s="1">
        <v>26</v>
      </c>
      <c r="G391" s="1">
        <f>טבלה1013[[#This Row],[LengthofCycle]]+1</f>
        <v>27</v>
      </c>
      <c r="H391" s="1" t="str">
        <f>IF(IFERROR(LOOKUP(טבלה1013[[#This Row],[ClientID]],קביעויות[השבוע]),FALSE)=טבלה1013[[#This Row],[ClientID]],1,"")</f>
        <v/>
      </c>
      <c r="I391" s="1" t="str">
        <f>IF(AND(טבלה1013[[#This Row],[CycleNumber]]&gt;1,OR(B392="",טבלה1013[[#This Row],[CycleNumber]]&gt;B390)),IF(OR(AND(טבלה1013[[#This Row],[LengthofCycle]]=28,F390=28),AND(טבלה1013[[#This Row],[LengthofCycle]]=35,F390=35)),1,""),"")</f>
        <v/>
      </c>
      <c r="J391" s="1" t="str">
        <f>IF(AND(טבלה1013[[#This Row],[וסת השבוע]]=1,I390=1,טבלה1013[[#This Row],[CycleNumber]]&gt;B390),1,"")</f>
        <v/>
      </c>
      <c r="K391" s="1" t="str">
        <f>IF(טבלה1013[[#This Row],[CycleNumber]]=1,"",IF(טבלה1013[[#This Row],[וסת השבוע]]=1,0,IF(K390="","",IF(K390=0,IF(טבלה1013[[#This Row],[LengthofCycle]]=28,0,1),IF(K390=1,IF(טבלה1013[[#This Row],[LengthofCycle]]+F390=28*2,0,2),IF(K390=2,IF(טבלה1013[[#This Row],[LengthofCycle]]+F390+F389=28*3,0,3),""))))))</f>
        <v/>
      </c>
      <c r="L391" s="1" t="str">
        <f>IF(טבלה1013[[#This Row],[וסת השבוע]]=1,IF(טבלה1013[[#This Row],[וסת השבוע וההפלגה ביחד]]=1,L390+1,0),IF(AND(טבלה1013[[#This Row],[CycleNumber]]&gt;B390,טבלה1013[[#This Row],[CycleNumber]]&gt;1),IF(טבלה1013[[#This Row],[וסת השבוע פעיל?]]&lt;&gt;"",L390+1,""),""))</f>
        <v/>
      </c>
      <c r="M391" s="1" t="str">
        <f>IF(AND(טבלה1013[[#This Row],[וסת השבוע פעיל?]]&lt;&gt;"",טבלה1013[[#This Row],[CycleNumber]]&lt;B392,B392&lt;&gt;"",טבלה1013[[#This Row],[וסת השבוע פעיל?]]&lt;3),IF(K392=0,IF(AND(טבלה1013[[#This Row],[וסת השבוע פעיל?]]&gt;0,I392=1),0,1),0),"")</f>
        <v/>
      </c>
      <c r="N391" s="1" t="str">
        <f t="shared" si="44"/>
        <v/>
      </c>
      <c r="O391" s="1" t="str">
        <f>IF(AND(טבלה1013[[#This Row],[חיזוי - שבוע]]=1,J392=1),1,"")</f>
        <v/>
      </c>
      <c r="P391" s="1" t="str">
        <f>IF(AND(טבלה1013[[#This Row],[חיזוי טוב עם הפלגה?]]=1,טבלה1013[[#This Row],[וסת קבוע אחרון]]&lt;&gt;28,X390=1),1,"")</f>
        <v/>
      </c>
      <c r="Q391" s="1" t="str">
        <f>IF(AND(טבלה1013[[#This Row],[וסת השבוע פעיל?]]&lt;3,OR(טבלה1013[[#This Row],[CycleNumber]]&gt;B392,B392="")),1,"")</f>
        <v/>
      </c>
      <c r="R391" s="1" t="str">
        <f>IF(טבלה1013[[#This Row],[האישה קבעה וסת שבוע?]]=1,IF(טבלה1013[[#This Row],[וסת השבוע פעיל?]]&lt;3,1,0),"")</f>
        <v/>
      </c>
      <c r="S3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1" s="1">
        <f t="shared" si="45"/>
        <v>0</v>
      </c>
      <c r="U391" s="1">
        <f t="shared" si="46"/>
        <v>0</v>
      </c>
      <c r="V391" s="1" t="str">
        <f t="shared" si="47"/>
        <v/>
      </c>
      <c r="W391" s="1" t="str">
        <f>IF(טבלה1013[[#This Row],[3 הפלגות זהות]]="","",IF(טבלה1013[[#This Row],[3 הפלגות זהות]]=1,טבלה1013[[#This Row],[LengthofCycle]],W390))</f>
        <v/>
      </c>
      <c r="Y391" s="1" t="str">
        <f>IF(OR(טבלה1013[[#This Row],[הווסת פעיל?]]=0,טבלה1013[[#This Row],[הווסת פעיל?]]=""),"",SUM(Y390,טבלה1013[[#This Row],[הווסת פעיל?]]))</f>
        <v/>
      </c>
      <c r="Z391" s="1" t="str">
        <f>IF(AND(טבלה1013[[#This Row],[כמה מחזורים עד עקירה]]&lt;&gt;"",Y392=""),טבלה1013[[#This Row],[כמה מחזורים עד עקירה]],"")</f>
        <v/>
      </c>
      <c r="AA391" s="1" t="str">
        <f>IF(AND(טבלה1013[[#This Row],[הווסת פעיל?]]=1,טבלה1013[[#This Row],[וסת קבוע אחרון]]&lt;&gt;W390),טבלה1013[[#This Row],[וסת קבוע אחרון]],"")</f>
        <v/>
      </c>
      <c r="AB391" s="1" t="str">
        <f>IF(AND(טבלה1013[[#This Row],[הווסת פעיל?]]=1,X390=0,טבלה1013[[#This Row],[וסת קבוע אחרון]]=W390),טבלה1013[[#This Row],[וסת קבוע אחרון]],"")</f>
        <v/>
      </c>
      <c r="AC391" s="1" t="str">
        <f>IF(AND(טבלה1013[[#This Row],[הווסת פעיל?]]=1,X390=0,טבלה1013[[#This Row],[וסת קבוע אחרון]]&lt;&gt;W390),1,"")</f>
        <v/>
      </c>
      <c r="AD391" s="1" t="str">
        <f>IF(AND(טבלה1013[[#This Row],[הווסת פעיל?]]&lt;&gt;"",B392=1),טבלה1013[[#This Row],[CycleNumber]],"")</f>
        <v/>
      </c>
      <c r="AE391" s="1" t="str">
        <f>IF(AND(טבלה1013[[#This Row],[הווסת פעיל?]]&lt;&gt;"",X390=""),טבלה1013[[#This Row],[CycleNumber]],"")</f>
        <v/>
      </c>
      <c r="AF391" s="1" t="str">
        <f>IF(B392=1,"",IF(טבלה1013[[#This Row],[הווסת פעיל?]]=1,IF(טבלה1013[[#This Row],[וסת קבוע אחרון]]=F392,1,0),""))</f>
        <v/>
      </c>
      <c r="AG391" s="1" t="str">
        <f>IF(B392=1,"",IF(טבלה1013[[#This Row],[הווסת פעיל?]]=1,IF(OR(טבלה1013[[#This Row],[וסת קבוע אחרון]]=F392,F392=טבלה1013[[#This Row],[LengthofCycle]]),1,0),""))</f>
        <v/>
      </c>
      <c r="AH391" s="1" t="str">
        <f>IF(B392=1,"",IF(טבלה1013[[#This Row],[הווסת פעיל?]]=1,IF(OR(טבלה1013[[#This Row],[וסת קבוע אחרון]]=F392,F392=טבלה1013[[#This Row],[LengthofCycle]],AND(טבלה1013[[#This Row],[LengthofCycle]]&lt;&gt;טבלה1013[[#This Row],[וסת קבוע אחרון]],OR(F392=28,F392=29))),1,0),""))</f>
        <v/>
      </c>
      <c r="AI391" s="1" t="str">
        <f>IF(AND(טבלה1013[[#This Row],[הווסת פעיל?]]=1,B392=1),1,"")</f>
        <v/>
      </c>
      <c r="AJ391" s="4">
        <f>IF(AND(טבלה1013[[#This Row],[הווסת פעיל?]]&lt;&gt;1,B392&lt;&gt;1,B392&lt;&gt;""),IF(טבלה1013[[#This Row],[LengthofCycle]]=F392,1,0),"")</f>
        <v>0</v>
      </c>
      <c r="AK391" s="4">
        <f>IF(AND(טבלה1013[[#This Row],[הווסת פעיל?]]&lt;&gt;1,B392&lt;&gt;1,B392&lt;&gt;""),IF(OR(טבלה1013[[#This Row],[LengthofCycle]]=F392,F392=29),1,0),"")</f>
        <v>0</v>
      </c>
      <c r="AL391" s="4">
        <f>IF(AND(טבלה1013[[#This Row],[הווסת פעיל?]]&lt;&gt;1,B392&lt;&gt;1,B392&lt;&gt;""),IF(OR(טבלה1013[[#This Row],[LengthofCycle]]=F392,F392=29,F392=28),1,0),"")</f>
        <v>1</v>
      </c>
    </row>
    <row r="392" spans="1:38" x14ac:dyDescent="0.25">
      <c r="A392" s="1" t="s">
        <v>91</v>
      </c>
      <c r="B392" s="1">
        <v>5</v>
      </c>
      <c r="C392" s="1">
        <v>0</v>
      </c>
      <c r="D392" s="1">
        <v>0</v>
      </c>
      <c r="E392" s="1">
        <v>0</v>
      </c>
      <c r="F392" s="1">
        <v>28</v>
      </c>
      <c r="G392" s="1">
        <f>טבלה1013[[#This Row],[LengthofCycle]]+1</f>
        <v>29</v>
      </c>
      <c r="H392" s="1" t="str">
        <f>IF(IFERROR(LOOKUP(טבלה1013[[#This Row],[ClientID]],קביעויות[השבוע]),FALSE)=טבלה1013[[#This Row],[ClientID]],1,"")</f>
        <v/>
      </c>
      <c r="I392" s="1" t="str">
        <f>IF(AND(טבלה1013[[#This Row],[CycleNumber]]&gt;1,OR(B393="",טבלה1013[[#This Row],[CycleNumber]]&gt;B391)),IF(OR(AND(טבלה1013[[#This Row],[LengthofCycle]]=28,F391=28),AND(טבלה1013[[#This Row],[LengthofCycle]]=35,F391=35)),1,""),"")</f>
        <v/>
      </c>
      <c r="J392" s="1" t="str">
        <f>IF(AND(טבלה1013[[#This Row],[וסת השבוע]]=1,I391=1,טבלה1013[[#This Row],[CycleNumber]]&gt;B391),1,"")</f>
        <v/>
      </c>
      <c r="K392" s="1" t="str">
        <f>IF(טבלה1013[[#This Row],[CycleNumber]]=1,"",IF(טבלה1013[[#This Row],[וסת השבוע]]=1,0,IF(K391="","",IF(K391=0,IF(טבלה1013[[#This Row],[LengthofCycle]]=28,0,1),IF(K391=1,IF(טבלה1013[[#This Row],[LengthofCycle]]+F391=28*2,0,2),IF(K391=2,IF(טבלה1013[[#This Row],[LengthofCycle]]+F391+F390=28*3,0,3),""))))))</f>
        <v/>
      </c>
      <c r="L392" s="1" t="str">
        <f>IF(טבלה1013[[#This Row],[וסת השבוע]]=1,IF(טבלה1013[[#This Row],[וסת השבוע וההפלגה ביחד]]=1,L391+1,0),IF(AND(טבלה1013[[#This Row],[CycleNumber]]&gt;B391,טבלה1013[[#This Row],[CycleNumber]]&gt;1),IF(טבלה1013[[#This Row],[וסת השבוע פעיל?]]&lt;&gt;"",L391+1,""),""))</f>
        <v/>
      </c>
      <c r="M392" s="1" t="str">
        <f>IF(AND(טבלה1013[[#This Row],[וסת השבוע פעיל?]]&lt;&gt;"",טבלה1013[[#This Row],[CycleNumber]]&lt;B393,B393&lt;&gt;"",טבלה1013[[#This Row],[וסת השבוע פעיל?]]&lt;3),IF(K393=0,IF(AND(טבלה1013[[#This Row],[וסת השבוע פעיל?]]&gt;0,I393=1),0,1),0),"")</f>
        <v/>
      </c>
      <c r="N392" s="1" t="str">
        <f t="shared" si="44"/>
        <v/>
      </c>
      <c r="O392" s="1" t="str">
        <f>IF(AND(טבלה1013[[#This Row],[חיזוי - שבוע]]=1,J393=1),1,"")</f>
        <v/>
      </c>
      <c r="P392" s="1" t="str">
        <f>IF(AND(טבלה1013[[#This Row],[חיזוי טוב עם הפלגה?]]=1,טבלה1013[[#This Row],[וסת קבוע אחרון]]&lt;&gt;28,X391=1),1,"")</f>
        <v/>
      </c>
      <c r="Q392" s="1" t="str">
        <f>IF(AND(טבלה1013[[#This Row],[וסת השבוע פעיל?]]&lt;3,OR(טבלה1013[[#This Row],[CycleNumber]]&gt;B393,B393="")),1,"")</f>
        <v/>
      </c>
      <c r="R392" s="1" t="str">
        <f>IF(טבלה1013[[#This Row],[האישה קבעה וסת שבוע?]]=1,IF(טבלה1013[[#This Row],[וסת השבוע פעיל?]]&lt;3,1,0),"")</f>
        <v/>
      </c>
      <c r="S3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2" s="1">
        <f t="shared" si="45"/>
        <v>0</v>
      </c>
      <c r="U392" s="1">
        <f t="shared" si="46"/>
        <v>0</v>
      </c>
      <c r="V392" s="1">
        <f t="shared" si="47"/>
        <v>0</v>
      </c>
      <c r="W392" s="1" t="str">
        <f>IF(טבלה1013[[#This Row],[3 הפלגות זהות]]="","",IF(טבלה1013[[#This Row],[3 הפלגות זהות]]=1,טבלה1013[[#This Row],[LengthofCycle]],W391))</f>
        <v/>
      </c>
      <c r="Y392" s="1" t="str">
        <f>IF(OR(טבלה1013[[#This Row],[הווסת פעיל?]]=0,טבלה1013[[#This Row],[הווסת פעיל?]]=""),"",SUM(Y391,טבלה1013[[#This Row],[הווסת פעיל?]]))</f>
        <v/>
      </c>
      <c r="Z392" s="1" t="str">
        <f>IF(AND(טבלה1013[[#This Row],[כמה מחזורים עד עקירה]]&lt;&gt;"",Y393=""),טבלה1013[[#This Row],[כמה מחזורים עד עקירה]],"")</f>
        <v/>
      </c>
      <c r="AA392" s="1" t="str">
        <f>IF(AND(טבלה1013[[#This Row],[הווסת פעיל?]]=1,טבלה1013[[#This Row],[וסת קבוע אחרון]]&lt;&gt;W391),טבלה1013[[#This Row],[וסת קבוע אחרון]],"")</f>
        <v/>
      </c>
      <c r="AB392" s="1" t="str">
        <f>IF(AND(טבלה1013[[#This Row],[הווסת פעיל?]]=1,X391=0,טבלה1013[[#This Row],[וסת קבוע אחרון]]=W391),טבלה1013[[#This Row],[וסת קבוע אחרון]],"")</f>
        <v/>
      </c>
      <c r="AC392" s="1" t="str">
        <f>IF(AND(טבלה1013[[#This Row],[הווסת פעיל?]]=1,X391=0,טבלה1013[[#This Row],[וסת קבוע אחרון]]&lt;&gt;W391),1,"")</f>
        <v/>
      </c>
      <c r="AD392" s="1" t="str">
        <f>IF(AND(טבלה1013[[#This Row],[הווסת פעיל?]]&lt;&gt;"",B393=1),טבלה1013[[#This Row],[CycleNumber]],"")</f>
        <v/>
      </c>
      <c r="AE392" s="1" t="str">
        <f>IF(AND(טבלה1013[[#This Row],[הווסת פעיל?]]&lt;&gt;"",X391=""),טבלה1013[[#This Row],[CycleNumber]],"")</f>
        <v/>
      </c>
      <c r="AF392" s="1" t="str">
        <f>IF(B393=1,"",IF(טבלה1013[[#This Row],[הווסת פעיל?]]=1,IF(טבלה1013[[#This Row],[וסת קבוע אחרון]]=F393,1,0),""))</f>
        <v/>
      </c>
      <c r="AG392" s="1" t="str">
        <f>IF(B393=1,"",IF(טבלה1013[[#This Row],[הווסת פעיל?]]=1,IF(OR(טבלה1013[[#This Row],[וסת קבוע אחרון]]=F393,F393=טבלה1013[[#This Row],[LengthofCycle]]),1,0),""))</f>
        <v/>
      </c>
      <c r="AH392" s="1" t="str">
        <f>IF(B393=1,"",IF(טבלה1013[[#This Row],[הווסת פעיל?]]=1,IF(OR(טבלה1013[[#This Row],[וסת קבוע אחרון]]=F393,F393=טבלה1013[[#This Row],[LengthofCycle]],AND(טבלה1013[[#This Row],[LengthofCycle]]&lt;&gt;טבלה1013[[#This Row],[וסת קבוע אחרון]],OR(F393=28,F393=29))),1,0),""))</f>
        <v/>
      </c>
      <c r="AI392" s="1" t="str">
        <f>IF(AND(טבלה1013[[#This Row],[הווסת פעיל?]]=1,B393=1),1,"")</f>
        <v/>
      </c>
      <c r="AJ392" s="4">
        <f>IF(AND(טבלה1013[[#This Row],[הווסת פעיל?]]&lt;&gt;1,B393&lt;&gt;1,B393&lt;&gt;""),IF(טבלה1013[[#This Row],[LengthofCycle]]=F393,1,0),"")</f>
        <v>0</v>
      </c>
      <c r="AK392" s="4">
        <f>IF(AND(טבלה1013[[#This Row],[הווסת פעיל?]]&lt;&gt;1,B393&lt;&gt;1,B393&lt;&gt;""),IF(OR(טבלה1013[[#This Row],[LengthofCycle]]=F393,F393=29),1,0),"")</f>
        <v>0</v>
      </c>
      <c r="AL392" s="4">
        <f>IF(AND(טבלה1013[[#This Row],[הווסת פעיל?]]&lt;&gt;1,B393&lt;&gt;1,B393&lt;&gt;""),IF(OR(טבלה1013[[#This Row],[LengthofCycle]]=F393,F393=29,F393=28),1,0),"")</f>
        <v>0</v>
      </c>
    </row>
    <row r="393" spans="1:38" x14ac:dyDescent="0.25">
      <c r="A393" s="1" t="s">
        <v>91</v>
      </c>
      <c r="B393" s="1">
        <v>6</v>
      </c>
      <c r="C393" s="1">
        <v>0</v>
      </c>
      <c r="D393" s="1">
        <v>1</v>
      </c>
      <c r="E393" s="1">
        <v>0</v>
      </c>
      <c r="F393" s="1">
        <v>26</v>
      </c>
      <c r="G393" s="1">
        <f>טבלה1013[[#This Row],[LengthofCycle]]+1</f>
        <v>27</v>
      </c>
      <c r="H393" s="1" t="str">
        <f>IF(IFERROR(LOOKUP(טבלה1013[[#This Row],[ClientID]],קביעויות[השבוע]),FALSE)=טבלה1013[[#This Row],[ClientID]],1,"")</f>
        <v/>
      </c>
      <c r="I393" s="1" t="str">
        <f>IF(AND(טבלה1013[[#This Row],[CycleNumber]]&gt;1,OR(B394="",טבלה1013[[#This Row],[CycleNumber]]&gt;B392)),IF(OR(AND(טבלה1013[[#This Row],[LengthofCycle]]=28,F392=28),AND(טבלה1013[[#This Row],[LengthofCycle]]=35,F392=35)),1,""),"")</f>
        <v/>
      </c>
      <c r="J393" s="1" t="str">
        <f>IF(AND(טבלה1013[[#This Row],[וסת השבוע]]=1,I392=1,טבלה1013[[#This Row],[CycleNumber]]&gt;B392),1,"")</f>
        <v/>
      </c>
      <c r="K393" s="1" t="str">
        <f>IF(טבלה1013[[#This Row],[CycleNumber]]=1,"",IF(טבלה1013[[#This Row],[וסת השבוע]]=1,0,IF(K392="","",IF(K392=0,IF(טבלה1013[[#This Row],[LengthofCycle]]=28,0,1),IF(K392=1,IF(טבלה1013[[#This Row],[LengthofCycle]]+F392=28*2,0,2),IF(K392=2,IF(טבלה1013[[#This Row],[LengthofCycle]]+F392+F391=28*3,0,3),""))))))</f>
        <v/>
      </c>
      <c r="L393" s="1" t="str">
        <f>IF(טבלה1013[[#This Row],[וסת השבוע]]=1,IF(טבלה1013[[#This Row],[וסת השבוע וההפלגה ביחד]]=1,L392+1,0),IF(AND(טבלה1013[[#This Row],[CycleNumber]]&gt;B392,טבלה1013[[#This Row],[CycleNumber]]&gt;1),IF(טבלה1013[[#This Row],[וסת השבוע פעיל?]]&lt;&gt;"",L392+1,""),""))</f>
        <v/>
      </c>
      <c r="M393" s="1" t="str">
        <f>IF(AND(טבלה1013[[#This Row],[וסת השבוע פעיל?]]&lt;&gt;"",טבלה1013[[#This Row],[CycleNumber]]&lt;B394,B394&lt;&gt;"",טבלה1013[[#This Row],[וסת השבוע פעיל?]]&lt;3),IF(K394=0,IF(AND(טבלה1013[[#This Row],[וסת השבוע פעיל?]]&gt;0,I394=1),0,1),0),"")</f>
        <v/>
      </c>
      <c r="N393" s="1" t="str">
        <f t="shared" si="44"/>
        <v/>
      </c>
      <c r="O393" s="1" t="str">
        <f>IF(AND(טבלה1013[[#This Row],[חיזוי - שבוע]]=1,J394=1),1,"")</f>
        <v/>
      </c>
      <c r="P393" s="1" t="str">
        <f>IF(AND(טבלה1013[[#This Row],[חיזוי טוב עם הפלגה?]]=1,טבלה1013[[#This Row],[וסת קבוע אחרון]]&lt;&gt;28,X392=1),1,"")</f>
        <v/>
      </c>
      <c r="Q393" s="1" t="str">
        <f>IF(AND(טבלה1013[[#This Row],[וסת השבוע פעיל?]]&lt;3,OR(טבלה1013[[#This Row],[CycleNumber]]&gt;B394,B394="")),1,"")</f>
        <v/>
      </c>
      <c r="R393" s="1" t="str">
        <f>IF(טבלה1013[[#This Row],[האישה קבעה וסת שבוע?]]=1,IF(טבלה1013[[#This Row],[וסת השבוע פעיל?]]&lt;3,1,0),"")</f>
        <v/>
      </c>
      <c r="S3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3" s="1">
        <f t="shared" si="45"/>
        <v>0</v>
      </c>
      <c r="U393" s="1">
        <f t="shared" si="46"/>
        <v>0</v>
      </c>
      <c r="V393" s="1">
        <f t="shared" si="47"/>
        <v>0</v>
      </c>
      <c r="W393" s="1" t="str">
        <f>IF(טבלה1013[[#This Row],[3 הפלגות זהות]]="","",IF(טבלה1013[[#This Row],[3 הפלגות זהות]]=1,טבלה1013[[#This Row],[LengthofCycle]],W392))</f>
        <v/>
      </c>
      <c r="Y393" s="1" t="str">
        <f>IF(OR(טבלה1013[[#This Row],[הווסת פעיל?]]=0,טבלה1013[[#This Row],[הווסת פעיל?]]=""),"",SUM(Y392,טבלה1013[[#This Row],[הווסת פעיל?]]))</f>
        <v/>
      </c>
      <c r="Z393" s="1" t="str">
        <f>IF(AND(טבלה1013[[#This Row],[כמה מחזורים עד עקירה]]&lt;&gt;"",Y394=""),טבלה1013[[#This Row],[כמה מחזורים עד עקירה]],"")</f>
        <v/>
      </c>
      <c r="AA393" s="1" t="str">
        <f>IF(AND(טבלה1013[[#This Row],[הווסת פעיל?]]=1,טבלה1013[[#This Row],[וסת קבוע אחרון]]&lt;&gt;W392),טבלה1013[[#This Row],[וסת קבוע אחרון]],"")</f>
        <v/>
      </c>
      <c r="AB393" s="1" t="str">
        <f>IF(AND(טבלה1013[[#This Row],[הווסת פעיל?]]=1,X392=0,טבלה1013[[#This Row],[וסת קבוע אחרון]]=W392),טבלה1013[[#This Row],[וסת קבוע אחרון]],"")</f>
        <v/>
      </c>
      <c r="AC393" s="1" t="str">
        <f>IF(AND(טבלה1013[[#This Row],[הווסת פעיל?]]=1,X392=0,טבלה1013[[#This Row],[וסת קבוע אחרון]]&lt;&gt;W392),1,"")</f>
        <v/>
      </c>
      <c r="AD393" s="1" t="str">
        <f>IF(AND(טבלה1013[[#This Row],[הווסת פעיל?]]&lt;&gt;"",B394=1),טבלה1013[[#This Row],[CycleNumber]],"")</f>
        <v/>
      </c>
      <c r="AE393" s="1" t="str">
        <f>IF(AND(טבלה1013[[#This Row],[הווסת פעיל?]]&lt;&gt;"",X392=""),טבלה1013[[#This Row],[CycleNumber]],"")</f>
        <v/>
      </c>
      <c r="AF393" s="1" t="str">
        <f>IF(B394=1,"",IF(טבלה1013[[#This Row],[הווסת פעיל?]]=1,IF(טבלה1013[[#This Row],[וסת קבוע אחרון]]=F394,1,0),""))</f>
        <v/>
      </c>
      <c r="AG393" s="1" t="str">
        <f>IF(B394=1,"",IF(טבלה1013[[#This Row],[הווסת פעיל?]]=1,IF(OR(טבלה1013[[#This Row],[וסת קבוע אחרון]]=F394,F394=טבלה1013[[#This Row],[LengthofCycle]]),1,0),""))</f>
        <v/>
      </c>
      <c r="AH393" s="1" t="str">
        <f>IF(B394=1,"",IF(טבלה1013[[#This Row],[הווסת פעיל?]]=1,IF(OR(טבלה1013[[#This Row],[וסת קבוע אחרון]]=F394,F394=טבלה1013[[#This Row],[LengthofCycle]],AND(טבלה1013[[#This Row],[LengthofCycle]]&lt;&gt;טבלה1013[[#This Row],[וסת קבוע אחרון]],OR(F394=28,F394=29))),1,0),""))</f>
        <v/>
      </c>
      <c r="AI393" s="1" t="str">
        <f>IF(AND(טבלה1013[[#This Row],[הווסת פעיל?]]=1,B394=1),1,"")</f>
        <v/>
      </c>
      <c r="AJ393" s="4">
        <f>IF(AND(טבלה1013[[#This Row],[הווסת פעיל?]]&lt;&gt;1,B394&lt;&gt;1,B394&lt;&gt;""),IF(טבלה1013[[#This Row],[LengthofCycle]]=F394,1,0),"")</f>
        <v>1</v>
      </c>
      <c r="AK393" s="4">
        <f>IF(AND(טבלה1013[[#This Row],[הווסת פעיל?]]&lt;&gt;1,B394&lt;&gt;1,B394&lt;&gt;""),IF(OR(טבלה1013[[#This Row],[LengthofCycle]]=F394,F394=29),1,0),"")</f>
        <v>1</v>
      </c>
      <c r="AL393" s="4">
        <f>IF(AND(טבלה1013[[#This Row],[הווסת פעיל?]]&lt;&gt;1,B394&lt;&gt;1,B394&lt;&gt;""),IF(OR(טבלה1013[[#This Row],[LengthofCycle]]=F394,F394=29,F394=28),1,0),"")</f>
        <v>1</v>
      </c>
    </row>
    <row r="394" spans="1:38" x14ac:dyDescent="0.25">
      <c r="A394" s="1" t="s">
        <v>91</v>
      </c>
      <c r="B394" s="1">
        <v>7</v>
      </c>
      <c r="C394" s="1">
        <v>0</v>
      </c>
      <c r="D394" s="1">
        <v>1</v>
      </c>
      <c r="E394" s="1">
        <v>0</v>
      </c>
      <c r="F394" s="1">
        <v>26</v>
      </c>
      <c r="G394" s="1">
        <f>טבלה1013[[#This Row],[LengthofCycle]]+1</f>
        <v>27</v>
      </c>
      <c r="H394" s="1" t="str">
        <f>IF(IFERROR(LOOKUP(טבלה1013[[#This Row],[ClientID]],קביעויות[השבוע]),FALSE)=טבלה1013[[#This Row],[ClientID]],1,"")</f>
        <v/>
      </c>
      <c r="I394" s="1" t="str">
        <f>IF(AND(טבלה1013[[#This Row],[CycleNumber]]&gt;1,OR(B395="",טבלה1013[[#This Row],[CycleNumber]]&gt;B393)),IF(OR(AND(טבלה1013[[#This Row],[LengthofCycle]]=28,F393=28),AND(טבלה1013[[#This Row],[LengthofCycle]]=35,F393=35)),1,""),"")</f>
        <v/>
      </c>
      <c r="J394" s="1" t="str">
        <f>IF(AND(טבלה1013[[#This Row],[וסת השבוע]]=1,I393=1,טבלה1013[[#This Row],[CycleNumber]]&gt;B393),1,"")</f>
        <v/>
      </c>
      <c r="K394" s="1" t="str">
        <f>IF(טבלה1013[[#This Row],[CycleNumber]]=1,"",IF(טבלה1013[[#This Row],[וסת השבוע]]=1,0,IF(K393="","",IF(K393=0,IF(טבלה1013[[#This Row],[LengthofCycle]]=28,0,1),IF(K393=1,IF(טבלה1013[[#This Row],[LengthofCycle]]+F393=28*2,0,2),IF(K393=2,IF(טבלה1013[[#This Row],[LengthofCycle]]+F393+F392=28*3,0,3),""))))))</f>
        <v/>
      </c>
      <c r="L394" s="1" t="str">
        <f>IF(טבלה1013[[#This Row],[וסת השבוע]]=1,IF(טבלה1013[[#This Row],[וסת השבוע וההפלגה ביחד]]=1,L393+1,0),IF(AND(טבלה1013[[#This Row],[CycleNumber]]&gt;B393,טבלה1013[[#This Row],[CycleNumber]]&gt;1),IF(טבלה1013[[#This Row],[וסת השבוע פעיל?]]&lt;&gt;"",L393+1,""),""))</f>
        <v/>
      </c>
      <c r="M394" s="1" t="str">
        <f>IF(AND(טבלה1013[[#This Row],[וסת השבוע פעיל?]]&lt;&gt;"",טבלה1013[[#This Row],[CycleNumber]]&lt;B395,B395&lt;&gt;"",טבלה1013[[#This Row],[וסת השבוע פעיל?]]&lt;3),IF(K395=0,IF(AND(טבלה1013[[#This Row],[וסת השבוע פעיל?]]&gt;0,I395=1),0,1),0),"")</f>
        <v/>
      </c>
      <c r="N394" s="1" t="str">
        <f t="shared" si="44"/>
        <v/>
      </c>
      <c r="O394" s="1" t="str">
        <f>IF(AND(טבלה1013[[#This Row],[חיזוי - שבוע]]=1,J395=1),1,"")</f>
        <v/>
      </c>
      <c r="P394" s="1" t="str">
        <f>IF(AND(טבלה1013[[#This Row],[חיזוי טוב עם הפלגה?]]=1,טבלה1013[[#This Row],[וסת קבוע אחרון]]&lt;&gt;28,X393=1),1,"")</f>
        <v/>
      </c>
      <c r="Q394" s="1" t="str">
        <f>IF(AND(טבלה1013[[#This Row],[וסת השבוע פעיל?]]&lt;3,OR(טבלה1013[[#This Row],[CycleNumber]]&gt;B395,B395="")),1,"")</f>
        <v/>
      </c>
      <c r="R394" s="1" t="str">
        <f>IF(טבלה1013[[#This Row],[האישה קבעה וסת שבוע?]]=1,IF(טבלה1013[[#This Row],[וסת השבוע פעיל?]]&lt;3,1,0),"")</f>
        <v/>
      </c>
      <c r="S3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4" s="1">
        <f t="shared" si="45"/>
        <v>0</v>
      </c>
      <c r="U394" s="1">
        <f t="shared" si="46"/>
        <v>0</v>
      </c>
      <c r="V394" s="1">
        <f t="shared" si="47"/>
        <v>0</v>
      </c>
      <c r="W394" s="1" t="str">
        <f>IF(טבלה1013[[#This Row],[3 הפלגות זהות]]="","",IF(טבלה1013[[#This Row],[3 הפלגות זהות]]=1,טבלה1013[[#This Row],[LengthofCycle]],W393))</f>
        <v/>
      </c>
      <c r="Y394" s="1" t="str">
        <f>IF(OR(טבלה1013[[#This Row],[הווסת פעיל?]]=0,טבלה1013[[#This Row],[הווסת פעיל?]]=""),"",SUM(Y393,טבלה1013[[#This Row],[הווסת פעיל?]]))</f>
        <v/>
      </c>
      <c r="Z394" s="1" t="str">
        <f>IF(AND(טבלה1013[[#This Row],[כמה מחזורים עד עקירה]]&lt;&gt;"",Y395=""),טבלה1013[[#This Row],[כמה מחזורים עד עקירה]],"")</f>
        <v/>
      </c>
      <c r="AA394" s="1" t="str">
        <f>IF(AND(טבלה1013[[#This Row],[הווסת פעיל?]]=1,טבלה1013[[#This Row],[וסת קבוע אחרון]]&lt;&gt;W393),טבלה1013[[#This Row],[וסת קבוע אחרון]],"")</f>
        <v/>
      </c>
      <c r="AB394" s="1" t="str">
        <f>IF(AND(טבלה1013[[#This Row],[הווסת פעיל?]]=1,X393=0,טבלה1013[[#This Row],[וסת קבוע אחרון]]=W393),טבלה1013[[#This Row],[וסת קבוע אחרון]],"")</f>
        <v/>
      </c>
      <c r="AC394" s="1" t="str">
        <f>IF(AND(טבלה1013[[#This Row],[הווסת פעיל?]]=1,X393=0,טבלה1013[[#This Row],[וסת קבוע אחרון]]&lt;&gt;W393),1,"")</f>
        <v/>
      </c>
      <c r="AD394" s="1" t="str">
        <f>IF(AND(טבלה1013[[#This Row],[הווסת פעיל?]]&lt;&gt;"",B395=1),טבלה1013[[#This Row],[CycleNumber]],"")</f>
        <v/>
      </c>
      <c r="AE394" s="1" t="str">
        <f>IF(AND(טבלה1013[[#This Row],[הווסת פעיל?]]&lt;&gt;"",X393=""),טבלה1013[[#This Row],[CycleNumber]],"")</f>
        <v/>
      </c>
      <c r="AF394" s="1" t="str">
        <f>IF(B395=1,"",IF(טבלה1013[[#This Row],[הווסת פעיל?]]=1,IF(טבלה1013[[#This Row],[וסת קבוע אחרון]]=F395,1,0),""))</f>
        <v/>
      </c>
      <c r="AG394" s="1" t="str">
        <f>IF(B395=1,"",IF(טבלה1013[[#This Row],[הווסת פעיל?]]=1,IF(OR(טבלה1013[[#This Row],[וסת קבוע אחרון]]=F395,F395=טבלה1013[[#This Row],[LengthofCycle]]),1,0),""))</f>
        <v/>
      </c>
      <c r="AH394" s="1" t="str">
        <f>IF(B395=1,"",IF(טבלה1013[[#This Row],[הווסת פעיל?]]=1,IF(OR(טבלה1013[[#This Row],[וסת קבוע אחרון]]=F395,F395=טבלה1013[[#This Row],[LengthofCycle]],AND(טבלה1013[[#This Row],[LengthofCycle]]&lt;&gt;טבלה1013[[#This Row],[וסת קבוע אחרון]],OR(F395=28,F395=29))),1,0),""))</f>
        <v/>
      </c>
      <c r="AI394" s="1" t="str">
        <f>IF(AND(טבלה1013[[#This Row],[הווסת פעיל?]]=1,B395=1),1,"")</f>
        <v/>
      </c>
      <c r="AJ394" s="4">
        <f>IF(AND(טבלה1013[[#This Row],[הווסת פעיל?]]&lt;&gt;1,B395&lt;&gt;1,B395&lt;&gt;""),IF(טבלה1013[[#This Row],[LengthofCycle]]=F395,1,0),"")</f>
        <v>0</v>
      </c>
      <c r="AK394" s="4">
        <f>IF(AND(טבלה1013[[#This Row],[הווסת פעיל?]]&lt;&gt;1,B395&lt;&gt;1,B395&lt;&gt;""),IF(OR(טבלה1013[[#This Row],[LengthofCycle]]=F395,F395=29),1,0),"")</f>
        <v>1</v>
      </c>
      <c r="AL394" s="4">
        <f>IF(AND(טבלה1013[[#This Row],[הווסת פעיל?]]&lt;&gt;1,B395&lt;&gt;1,B395&lt;&gt;""),IF(OR(טבלה1013[[#This Row],[LengthofCycle]]=F395,F395=29,F395=28),1,0),"")</f>
        <v>1</v>
      </c>
    </row>
    <row r="395" spans="1:38" x14ac:dyDescent="0.25">
      <c r="A395" s="1" t="s">
        <v>91</v>
      </c>
      <c r="B395" s="1">
        <v>8</v>
      </c>
      <c r="C395" s="1">
        <v>0</v>
      </c>
      <c r="D395" s="1">
        <v>1</v>
      </c>
      <c r="E395" s="1">
        <v>0</v>
      </c>
      <c r="F395" s="1">
        <v>29</v>
      </c>
      <c r="G395" s="1">
        <f>טבלה1013[[#This Row],[LengthofCycle]]+1</f>
        <v>30</v>
      </c>
      <c r="H395" s="1" t="str">
        <f>IF(IFERROR(LOOKUP(טבלה1013[[#This Row],[ClientID]],קביעויות[השבוע]),FALSE)=טבלה1013[[#This Row],[ClientID]],1,"")</f>
        <v/>
      </c>
      <c r="I395" s="1" t="str">
        <f>IF(AND(טבלה1013[[#This Row],[CycleNumber]]&gt;1,OR(B396="",טבלה1013[[#This Row],[CycleNumber]]&gt;B394)),IF(OR(AND(טבלה1013[[#This Row],[LengthofCycle]]=28,F394=28),AND(טבלה1013[[#This Row],[LengthofCycle]]=35,F394=35)),1,""),"")</f>
        <v/>
      </c>
      <c r="J395" s="1" t="str">
        <f>IF(AND(טבלה1013[[#This Row],[וסת השבוע]]=1,I394=1,טבלה1013[[#This Row],[CycleNumber]]&gt;B394),1,"")</f>
        <v/>
      </c>
      <c r="K395" s="1" t="str">
        <f>IF(טבלה1013[[#This Row],[CycleNumber]]=1,"",IF(טבלה1013[[#This Row],[וסת השבוע]]=1,0,IF(K394="","",IF(K394=0,IF(טבלה1013[[#This Row],[LengthofCycle]]=28,0,1),IF(K394=1,IF(טבלה1013[[#This Row],[LengthofCycle]]+F394=28*2,0,2),IF(K394=2,IF(טבלה1013[[#This Row],[LengthofCycle]]+F394+F393=28*3,0,3),""))))))</f>
        <v/>
      </c>
      <c r="L395" s="1" t="str">
        <f>IF(טבלה1013[[#This Row],[וסת השבוע]]=1,IF(טבלה1013[[#This Row],[וסת השבוע וההפלגה ביחד]]=1,L394+1,0),IF(AND(טבלה1013[[#This Row],[CycleNumber]]&gt;B394,טבלה1013[[#This Row],[CycleNumber]]&gt;1),IF(טבלה1013[[#This Row],[וסת השבוע פעיל?]]&lt;&gt;"",L394+1,""),""))</f>
        <v/>
      </c>
      <c r="M395" s="1" t="str">
        <f>IF(AND(טבלה1013[[#This Row],[וסת השבוע פעיל?]]&lt;&gt;"",טבלה1013[[#This Row],[CycleNumber]]&lt;B396,B396&lt;&gt;"",טבלה1013[[#This Row],[וסת השבוע פעיל?]]&lt;3),IF(K396=0,IF(AND(טבלה1013[[#This Row],[וסת השבוע פעיל?]]&gt;0,I396=1),0,1),0),"")</f>
        <v/>
      </c>
      <c r="N395" s="1" t="str">
        <f t="shared" si="44"/>
        <v/>
      </c>
      <c r="O395" s="1" t="str">
        <f>IF(AND(טבלה1013[[#This Row],[חיזוי - שבוע]]=1,J396=1),1,"")</f>
        <v/>
      </c>
      <c r="P395" s="1" t="str">
        <f>IF(AND(טבלה1013[[#This Row],[חיזוי טוב עם הפלגה?]]=1,טבלה1013[[#This Row],[וסת קבוע אחרון]]&lt;&gt;28,X394=1),1,"")</f>
        <v/>
      </c>
      <c r="Q395" s="1" t="str">
        <f>IF(AND(טבלה1013[[#This Row],[וסת השבוע פעיל?]]&lt;3,OR(טבלה1013[[#This Row],[CycleNumber]]&gt;B396,B396="")),1,"")</f>
        <v/>
      </c>
      <c r="R395" s="1" t="str">
        <f>IF(טבלה1013[[#This Row],[האישה קבעה וסת שבוע?]]=1,IF(טבלה1013[[#This Row],[וסת השבוע פעיל?]]&lt;3,1,0),"")</f>
        <v/>
      </c>
      <c r="S3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5" s="1">
        <f t="shared" si="45"/>
        <v>0</v>
      </c>
      <c r="U395" s="1">
        <f t="shared" si="46"/>
        <v>0</v>
      </c>
      <c r="V395" s="1">
        <f t="shared" si="47"/>
        <v>0</v>
      </c>
      <c r="W395" s="1" t="str">
        <f>IF(טבלה1013[[#This Row],[3 הפלגות זהות]]="","",IF(טבלה1013[[#This Row],[3 הפלגות זהות]]=1,טבלה1013[[#This Row],[LengthofCycle]],W394))</f>
        <v/>
      </c>
      <c r="Y395" s="1" t="str">
        <f>IF(OR(טבלה1013[[#This Row],[הווסת פעיל?]]=0,טבלה1013[[#This Row],[הווסת פעיל?]]=""),"",SUM(Y394,טבלה1013[[#This Row],[הווסת פעיל?]]))</f>
        <v/>
      </c>
      <c r="Z395" s="1" t="str">
        <f>IF(AND(טבלה1013[[#This Row],[כמה מחזורים עד עקירה]]&lt;&gt;"",Y396=""),טבלה1013[[#This Row],[כמה מחזורים עד עקירה]],"")</f>
        <v/>
      </c>
      <c r="AA395" s="1" t="str">
        <f>IF(AND(טבלה1013[[#This Row],[הווסת פעיל?]]=1,טבלה1013[[#This Row],[וסת קבוע אחרון]]&lt;&gt;W394),טבלה1013[[#This Row],[וסת קבוע אחרון]],"")</f>
        <v/>
      </c>
      <c r="AB395" s="1" t="str">
        <f>IF(AND(טבלה1013[[#This Row],[הווסת פעיל?]]=1,X394=0,טבלה1013[[#This Row],[וסת קבוע אחרון]]=W394),טבלה1013[[#This Row],[וסת קבוע אחרון]],"")</f>
        <v/>
      </c>
      <c r="AC395" s="1" t="str">
        <f>IF(AND(טבלה1013[[#This Row],[הווסת פעיל?]]=1,X394=0,טבלה1013[[#This Row],[וסת קבוע אחרון]]&lt;&gt;W394),1,"")</f>
        <v/>
      </c>
      <c r="AD395" s="1" t="str">
        <f>IF(AND(טבלה1013[[#This Row],[הווסת פעיל?]]&lt;&gt;"",B396=1),טבלה1013[[#This Row],[CycleNumber]],"")</f>
        <v/>
      </c>
      <c r="AE395" s="1" t="str">
        <f>IF(AND(טבלה1013[[#This Row],[הווסת פעיל?]]&lt;&gt;"",X394=""),טבלה1013[[#This Row],[CycleNumber]],"")</f>
        <v/>
      </c>
      <c r="AF395" s="1" t="str">
        <f>IF(B396=1,"",IF(טבלה1013[[#This Row],[הווסת פעיל?]]=1,IF(טבלה1013[[#This Row],[וסת קבוע אחרון]]=F396,1,0),""))</f>
        <v/>
      </c>
      <c r="AG395" s="1" t="str">
        <f>IF(B396=1,"",IF(טבלה1013[[#This Row],[הווסת פעיל?]]=1,IF(OR(טבלה1013[[#This Row],[וסת קבוע אחרון]]=F396,F396=טבלה1013[[#This Row],[LengthofCycle]]),1,0),""))</f>
        <v/>
      </c>
      <c r="AH395" s="1" t="str">
        <f>IF(B396=1,"",IF(טבלה1013[[#This Row],[הווסת פעיל?]]=1,IF(OR(טבלה1013[[#This Row],[וסת קבוע אחרון]]=F396,F396=טבלה1013[[#This Row],[LengthofCycle]],AND(טבלה1013[[#This Row],[LengthofCycle]]&lt;&gt;טבלה1013[[#This Row],[וסת קבוע אחרון]],OR(F396=28,F396=29))),1,0),""))</f>
        <v/>
      </c>
      <c r="AI395" s="1" t="str">
        <f>IF(AND(טבלה1013[[#This Row],[הווסת פעיל?]]=1,B396=1),1,"")</f>
        <v/>
      </c>
      <c r="AJ395" s="4">
        <f>IF(AND(טבלה1013[[#This Row],[הווסת פעיל?]]&lt;&gt;1,B396&lt;&gt;1,B396&lt;&gt;""),IF(טבלה1013[[#This Row],[LengthofCycle]]=F396,1,0),"")</f>
        <v>1</v>
      </c>
      <c r="AK395" s="4">
        <f>IF(AND(טבלה1013[[#This Row],[הווסת פעיל?]]&lt;&gt;1,B396&lt;&gt;1,B396&lt;&gt;""),IF(OR(טבלה1013[[#This Row],[LengthofCycle]]=F396,F396=29),1,0),"")</f>
        <v>1</v>
      </c>
      <c r="AL395" s="4">
        <f>IF(AND(טבלה1013[[#This Row],[הווסת פעיל?]]&lt;&gt;1,B396&lt;&gt;1,B396&lt;&gt;""),IF(OR(טבלה1013[[#This Row],[LengthofCycle]]=F396,F396=29,F396=28),1,0),"")</f>
        <v>1</v>
      </c>
    </row>
    <row r="396" spans="1:38" x14ac:dyDescent="0.25">
      <c r="A396" s="1" t="s">
        <v>91</v>
      </c>
      <c r="B396" s="1">
        <v>9</v>
      </c>
      <c r="C396" s="1">
        <v>0</v>
      </c>
      <c r="D396" s="1">
        <v>1</v>
      </c>
      <c r="E396" s="1">
        <v>0</v>
      </c>
      <c r="F396" s="1">
        <v>29</v>
      </c>
      <c r="G396" s="1">
        <f>טבלה1013[[#This Row],[LengthofCycle]]+1</f>
        <v>30</v>
      </c>
      <c r="H396" s="1" t="str">
        <f>IF(IFERROR(LOOKUP(טבלה1013[[#This Row],[ClientID]],קביעויות[השבוע]),FALSE)=טבלה1013[[#This Row],[ClientID]],1,"")</f>
        <v/>
      </c>
      <c r="I396" s="1" t="str">
        <f>IF(AND(טבלה1013[[#This Row],[CycleNumber]]&gt;1,OR(B397="",טבלה1013[[#This Row],[CycleNumber]]&gt;B395)),IF(OR(AND(טבלה1013[[#This Row],[LengthofCycle]]=28,F395=28),AND(טבלה1013[[#This Row],[LengthofCycle]]=35,F395=35)),1,""),"")</f>
        <v/>
      </c>
      <c r="J396" s="1" t="str">
        <f>IF(AND(טבלה1013[[#This Row],[וסת השבוע]]=1,I395=1,טבלה1013[[#This Row],[CycleNumber]]&gt;B395),1,"")</f>
        <v/>
      </c>
      <c r="K396" s="1" t="str">
        <f>IF(טבלה1013[[#This Row],[CycleNumber]]=1,"",IF(טבלה1013[[#This Row],[וסת השבוע]]=1,0,IF(K395="","",IF(K395=0,IF(טבלה1013[[#This Row],[LengthofCycle]]=28,0,1),IF(K395=1,IF(טבלה1013[[#This Row],[LengthofCycle]]+F395=28*2,0,2),IF(K395=2,IF(טבלה1013[[#This Row],[LengthofCycle]]+F395+F394=28*3,0,3),""))))))</f>
        <v/>
      </c>
      <c r="L396" s="1" t="str">
        <f>IF(טבלה1013[[#This Row],[וסת השבוע]]=1,IF(טבלה1013[[#This Row],[וסת השבוע וההפלגה ביחד]]=1,L395+1,0),IF(AND(טבלה1013[[#This Row],[CycleNumber]]&gt;B395,טבלה1013[[#This Row],[CycleNumber]]&gt;1),IF(טבלה1013[[#This Row],[וסת השבוע פעיל?]]&lt;&gt;"",L395+1,""),""))</f>
        <v/>
      </c>
      <c r="M396" s="1" t="str">
        <f>IF(AND(טבלה1013[[#This Row],[וסת השבוע פעיל?]]&lt;&gt;"",טבלה1013[[#This Row],[CycleNumber]]&lt;B397,B397&lt;&gt;"",טבלה1013[[#This Row],[וסת השבוע פעיל?]]&lt;3),IF(K397=0,IF(AND(טבלה1013[[#This Row],[וסת השבוע פעיל?]]&gt;0,I397=1),0,1),0),"")</f>
        <v/>
      </c>
      <c r="N396" s="1" t="str">
        <f t="shared" si="44"/>
        <v/>
      </c>
      <c r="O396" s="1" t="str">
        <f>IF(AND(טבלה1013[[#This Row],[חיזוי - שבוע]]=1,J397=1),1,"")</f>
        <v/>
      </c>
      <c r="P396" s="1" t="str">
        <f>IF(AND(טבלה1013[[#This Row],[חיזוי טוב עם הפלגה?]]=1,טבלה1013[[#This Row],[וסת קבוע אחרון]]&lt;&gt;28,X395=1),1,"")</f>
        <v/>
      </c>
      <c r="Q396" s="1" t="str">
        <f>IF(AND(טבלה1013[[#This Row],[וסת השבוע פעיל?]]&lt;3,OR(טבלה1013[[#This Row],[CycleNumber]]&gt;B397,B397="")),1,"")</f>
        <v/>
      </c>
      <c r="R396" s="1" t="str">
        <f>IF(טבלה1013[[#This Row],[האישה קבעה וסת שבוע?]]=1,IF(טבלה1013[[#This Row],[וסת השבוע פעיל?]]&lt;3,1,0),"")</f>
        <v/>
      </c>
      <c r="S3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6" s="1">
        <f t="shared" si="45"/>
        <v>0</v>
      </c>
      <c r="U396" s="1">
        <f t="shared" si="46"/>
        <v>0</v>
      </c>
      <c r="V396" s="1">
        <f t="shared" si="47"/>
        <v>0</v>
      </c>
      <c r="W396" s="1" t="str">
        <f>IF(טבלה1013[[#This Row],[3 הפלגות זהות]]="","",IF(טבלה1013[[#This Row],[3 הפלגות זהות]]=1,טבלה1013[[#This Row],[LengthofCycle]],W395))</f>
        <v/>
      </c>
      <c r="Y396" s="1" t="str">
        <f>IF(OR(טבלה1013[[#This Row],[הווסת פעיל?]]=0,טבלה1013[[#This Row],[הווסת פעיל?]]=""),"",SUM(Y395,טבלה1013[[#This Row],[הווסת פעיל?]]))</f>
        <v/>
      </c>
      <c r="Z396" s="1" t="str">
        <f>IF(AND(טבלה1013[[#This Row],[כמה מחזורים עד עקירה]]&lt;&gt;"",Y397=""),טבלה1013[[#This Row],[כמה מחזורים עד עקירה]],"")</f>
        <v/>
      </c>
      <c r="AA396" s="1" t="str">
        <f>IF(AND(טבלה1013[[#This Row],[הווסת פעיל?]]=1,טבלה1013[[#This Row],[וסת קבוע אחרון]]&lt;&gt;W395),טבלה1013[[#This Row],[וסת קבוע אחרון]],"")</f>
        <v/>
      </c>
      <c r="AB396" s="1" t="str">
        <f>IF(AND(טבלה1013[[#This Row],[הווסת פעיל?]]=1,X395=0,טבלה1013[[#This Row],[וסת קבוע אחרון]]=W395),טבלה1013[[#This Row],[וסת קבוע אחרון]],"")</f>
        <v/>
      </c>
      <c r="AC396" s="1" t="str">
        <f>IF(AND(טבלה1013[[#This Row],[הווסת פעיל?]]=1,X395=0,טבלה1013[[#This Row],[וסת קבוע אחרון]]&lt;&gt;W395),1,"")</f>
        <v/>
      </c>
      <c r="AD396" s="1" t="str">
        <f>IF(AND(טבלה1013[[#This Row],[הווסת פעיל?]]&lt;&gt;"",B397=1),טבלה1013[[#This Row],[CycleNumber]],"")</f>
        <v/>
      </c>
      <c r="AE396" s="1" t="str">
        <f>IF(AND(טבלה1013[[#This Row],[הווסת פעיל?]]&lt;&gt;"",X395=""),טבלה1013[[#This Row],[CycleNumber]],"")</f>
        <v/>
      </c>
      <c r="AF396" s="1" t="str">
        <f>IF(B397=1,"",IF(טבלה1013[[#This Row],[הווסת פעיל?]]=1,IF(טבלה1013[[#This Row],[וסת קבוע אחרון]]=F397,1,0),""))</f>
        <v/>
      </c>
      <c r="AG396" s="1" t="str">
        <f>IF(B397=1,"",IF(טבלה1013[[#This Row],[הווסת פעיל?]]=1,IF(OR(טבלה1013[[#This Row],[וסת קבוע אחרון]]=F397,F397=טבלה1013[[#This Row],[LengthofCycle]]),1,0),""))</f>
        <v/>
      </c>
      <c r="AH396" s="1" t="str">
        <f>IF(B397=1,"",IF(טבלה1013[[#This Row],[הווסת פעיל?]]=1,IF(OR(טבלה1013[[#This Row],[וסת קבוע אחרון]]=F397,F397=טבלה1013[[#This Row],[LengthofCycle]],AND(טבלה1013[[#This Row],[LengthofCycle]]&lt;&gt;טבלה1013[[#This Row],[וסת קבוע אחרון]],OR(F397=28,F397=29))),1,0),""))</f>
        <v/>
      </c>
      <c r="AI396" s="1" t="str">
        <f>IF(AND(טבלה1013[[#This Row],[הווסת פעיל?]]=1,B397=1),1,"")</f>
        <v/>
      </c>
      <c r="AJ396" s="4">
        <f>IF(AND(טבלה1013[[#This Row],[הווסת פעיל?]]&lt;&gt;1,B397&lt;&gt;1,B397&lt;&gt;""),IF(טבלה1013[[#This Row],[LengthofCycle]]=F397,1,0),"")</f>
        <v>0</v>
      </c>
      <c r="AK396" s="4">
        <f>IF(AND(טבלה1013[[#This Row],[הווסת פעיל?]]&lt;&gt;1,B397&lt;&gt;1,B397&lt;&gt;""),IF(OR(טבלה1013[[#This Row],[LengthofCycle]]=F397,F397=29),1,0),"")</f>
        <v>0</v>
      </c>
      <c r="AL396" s="4">
        <f>IF(AND(טבלה1013[[#This Row],[הווסת פעיל?]]&lt;&gt;1,B397&lt;&gt;1,B397&lt;&gt;""),IF(OR(טבלה1013[[#This Row],[LengthofCycle]]=F397,F397=29,F397=28),1,0),"")</f>
        <v>0</v>
      </c>
    </row>
    <row r="397" spans="1:38" x14ac:dyDescent="0.25">
      <c r="A397" s="1" t="s">
        <v>91</v>
      </c>
      <c r="B397" s="1">
        <v>10</v>
      </c>
      <c r="C397" s="1">
        <v>0</v>
      </c>
      <c r="D397" s="1">
        <v>1</v>
      </c>
      <c r="E397" s="1">
        <v>0</v>
      </c>
      <c r="F397" s="1">
        <v>30</v>
      </c>
      <c r="G397" s="1">
        <f>טבלה1013[[#This Row],[LengthofCycle]]+1</f>
        <v>31</v>
      </c>
      <c r="H397" s="1" t="str">
        <f>IF(IFERROR(LOOKUP(טבלה1013[[#This Row],[ClientID]],קביעויות[השבוע]),FALSE)=טבלה1013[[#This Row],[ClientID]],1,"")</f>
        <v/>
      </c>
      <c r="I397" s="1" t="str">
        <f>IF(AND(טבלה1013[[#This Row],[CycleNumber]]&gt;1,OR(B398="",טבלה1013[[#This Row],[CycleNumber]]&gt;B396)),IF(OR(AND(טבלה1013[[#This Row],[LengthofCycle]]=28,F396=28),AND(טבלה1013[[#This Row],[LengthofCycle]]=35,F396=35)),1,""),"")</f>
        <v/>
      </c>
      <c r="J397" s="1" t="str">
        <f>IF(AND(טבלה1013[[#This Row],[וסת השבוע]]=1,I396=1,טבלה1013[[#This Row],[CycleNumber]]&gt;B396),1,"")</f>
        <v/>
      </c>
      <c r="K397" s="1" t="str">
        <f>IF(טבלה1013[[#This Row],[CycleNumber]]=1,"",IF(טבלה1013[[#This Row],[וסת השבוע]]=1,0,IF(K396="","",IF(K396=0,IF(טבלה1013[[#This Row],[LengthofCycle]]=28,0,1),IF(K396=1,IF(טבלה1013[[#This Row],[LengthofCycle]]+F396=28*2,0,2),IF(K396=2,IF(טבלה1013[[#This Row],[LengthofCycle]]+F396+F395=28*3,0,3),""))))))</f>
        <v/>
      </c>
      <c r="L397" s="1" t="str">
        <f>IF(טבלה1013[[#This Row],[וסת השבוע]]=1,IF(טבלה1013[[#This Row],[וסת השבוע וההפלגה ביחד]]=1,L396+1,0),IF(AND(טבלה1013[[#This Row],[CycleNumber]]&gt;B396,טבלה1013[[#This Row],[CycleNumber]]&gt;1),IF(טבלה1013[[#This Row],[וסת השבוע פעיל?]]&lt;&gt;"",L396+1,""),""))</f>
        <v/>
      </c>
      <c r="M397" s="1" t="str">
        <f>IF(AND(טבלה1013[[#This Row],[וסת השבוע פעיל?]]&lt;&gt;"",טבלה1013[[#This Row],[CycleNumber]]&lt;B398,B398&lt;&gt;"",טבלה1013[[#This Row],[וסת השבוע פעיל?]]&lt;3),IF(K398=0,IF(AND(טבלה1013[[#This Row],[וסת השבוע פעיל?]]&gt;0,I398=1),0,1),0),"")</f>
        <v/>
      </c>
      <c r="N397" s="1" t="str">
        <f t="shared" ref="N397:N460" si="48">IF(M396&lt;&gt;"",IF(K396=0,28+1,IF(K396=1,2*28-F396+1,IF(K396=2,3*28-F396-F395+1,""))),"")</f>
        <v/>
      </c>
      <c r="O397" s="1" t="str">
        <f>IF(AND(טבלה1013[[#This Row],[חיזוי - שבוע]]=1,J398=1),1,"")</f>
        <v/>
      </c>
      <c r="P397" s="1" t="str">
        <f>IF(AND(טבלה1013[[#This Row],[חיזוי טוב עם הפלגה?]]=1,טבלה1013[[#This Row],[וסת קבוע אחרון]]&lt;&gt;28,X396=1),1,"")</f>
        <v/>
      </c>
      <c r="Q397" s="1" t="str">
        <f>IF(AND(טבלה1013[[#This Row],[וסת השבוע פעיל?]]&lt;3,OR(טבלה1013[[#This Row],[CycleNumber]]&gt;B398,B398="")),1,"")</f>
        <v/>
      </c>
      <c r="R397" s="1" t="str">
        <f>IF(טבלה1013[[#This Row],[האישה קבעה וסת שבוע?]]=1,IF(טבלה1013[[#This Row],[וסת השבוע פעיל?]]&lt;3,1,0),"")</f>
        <v/>
      </c>
      <c r="S3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7" s="1">
        <f t="shared" si="45"/>
        <v>0</v>
      </c>
      <c r="U397" s="1">
        <f t="shared" si="46"/>
        <v>0</v>
      </c>
      <c r="V397" s="1">
        <f t="shared" si="47"/>
        <v>0</v>
      </c>
      <c r="W397" s="1" t="str">
        <f>IF(טבלה1013[[#This Row],[3 הפלגות זהות]]="","",IF(טבלה1013[[#This Row],[3 הפלגות זהות]]=1,טבלה1013[[#This Row],[LengthofCycle]],W396))</f>
        <v/>
      </c>
      <c r="Y397" s="1" t="str">
        <f>IF(OR(טבלה1013[[#This Row],[הווסת פעיל?]]=0,טבלה1013[[#This Row],[הווסת פעיל?]]=""),"",SUM(Y396,טבלה1013[[#This Row],[הווסת פעיל?]]))</f>
        <v/>
      </c>
      <c r="Z397" s="1" t="str">
        <f>IF(AND(טבלה1013[[#This Row],[כמה מחזורים עד עקירה]]&lt;&gt;"",Y398=""),טבלה1013[[#This Row],[כמה מחזורים עד עקירה]],"")</f>
        <v/>
      </c>
      <c r="AA397" s="1" t="str">
        <f>IF(AND(טבלה1013[[#This Row],[הווסת פעיל?]]=1,טבלה1013[[#This Row],[וסת קבוע אחרון]]&lt;&gt;W396),טבלה1013[[#This Row],[וסת קבוע אחרון]],"")</f>
        <v/>
      </c>
      <c r="AB397" s="1" t="str">
        <f>IF(AND(טבלה1013[[#This Row],[הווסת פעיל?]]=1,X396=0,טבלה1013[[#This Row],[וסת קבוע אחרון]]=W396),טבלה1013[[#This Row],[וסת קבוע אחרון]],"")</f>
        <v/>
      </c>
      <c r="AC397" s="1" t="str">
        <f>IF(AND(טבלה1013[[#This Row],[הווסת פעיל?]]=1,X396=0,טבלה1013[[#This Row],[וסת קבוע אחרון]]&lt;&gt;W396),1,"")</f>
        <v/>
      </c>
      <c r="AD397" s="1" t="str">
        <f>IF(AND(טבלה1013[[#This Row],[הווסת פעיל?]]&lt;&gt;"",B398=1),טבלה1013[[#This Row],[CycleNumber]],"")</f>
        <v/>
      </c>
      <c r="AE397" s="1" t="str">
        <f>IF(AND(טבלה1013[[#This Row],[הווסת פעיל?]]&lt;&gt;"",X396=""),טבלה1013[[#This Row],[CycleNumber]],"")</f>
        <v/>
      </c>
      <c r="AF397" s="1" t="str">
        <f>IF(B398=1,"",IF(טבלה1013[[#This Row],[הווסת פעיל?]]=1,IF(טבלה1013[[#This Row],[וסת קבוע אחרון]]=F398,1,0),""))</f>
        <v/>
      </c>
      <c r="AG397" s="1" t="str">
        <f>IF(B398=1,"",IF(טבלה1013[[#This Row],[הווסת פעיל?]]=1,IF(OR(טבלה1013[[#This Row],[וסת קבוע אחרון]]=F398,F398=טבלה1013[[#This Row],[LengthofCycle]]),1,0),""))</f>
        <v/>
      </c>
      <c r="AH397" s="1" t="str">
        <f>IF(B398=1,"",IF(טבלה1013[[#This Row],[הווסת פעיל?]]=1,IF(OR(טבלה1013[[#This Row],[וסת קבוע אחרון]]=F398,F398=טבלה1013[[#This Row],[LengthofCycle]],AND(טבלה1013[[#This Row],[LengthofCycle]]&lt;&gt;טבלה1013[[#This Row],[וסת קבוע אחרון]],OR(F398=28,F398=29))),1,0),""))</f>
        <v/>
      </c>
      <c r="AI397" s="1" t="str">
        <f>IF(AND(טבלה1013[[#This Row],[הווסת פעיל?]]=1,B398=1),1,"")</f>
        <v/>
      </c>
      <c r="AJ397" s="4">
        <f>IF(AND(טבלה1013[[#This Row],[הווסת פעיל?]]&lt;&gt;1,B398&lt;&gt;1,B398&lt;&gt;""),IF(טבלה1013[[#This Row],[LengthofCycle]]=F398,1,0),"")</f>
        <v>0</v>
      </c>
      <c r="AK397" s="4">
        <f>IF(AND(טבלה1013[[#This Row],[הווסת פעיל?]]&lt;&gt;1,B398&lt;&gt;1,B398&lt;&gt;""),IF(OR(טבלה1013[[#This Row],[LengthofCycle]]=F398,F398=29),1,0),"")</f>
        <v>0</v>
      </c>
      <c r="AL397" s="4">
        <f>IF(AND(טבלה1013[[#This Row],[הווסת פעיל?]]&lt;&gt;1,B398&lt;&gt;1,B398&lt;&gt;""),IF(OR(טבלה1013[[#This Row],[LengthofCycle]]=F398,F398=29,F398=28),1,0),"")</f>
        <v>0</v>
      </c>
    </row>
    <row r="398" spans="1:38" x14ac:dyDescent="0.25">
      <c r="A398" s="1" t="s">
        <v>91</v>
      </c>
      <c r="B398" s="1">
        <v>11</v>
      </c>
      <c r="C398" s="1">
        <v>0</v>
      </c>
      <c r="D398" s="1">
        <v>1</v>
      </c>
      <c r="E398" s="1">
        <v>0</v>
      </c>
      <c r="F398" s="1">
        <v>31</v>
      </c>
      <c r="G398" s="1">
        <f>טבלה1013[[#This Row],[LengthofCycle]]+1</f>
        <v>32</v>
      </c>
      <c r="H398" s="1" t="str">
        <f>IF(IFERROR(LOOKUP(טבלה1013[[#This Row],[ClientID]],קביעויות[השבוע]),FALSE)=טבלה1013[[#This Row],[ClientID]],1,"")</f>
        <v/>
      </c>
      <c r="I398" s="1" t="str">
        <f>IF(AND(טבלה1013[[#This Row],[CycleNumber]]&gt;1,OR(B399="",טבלה1013[[#This Row],[CycleNumber]]&gt;B397)),IF(OR(AND(טבלה1013[[#This Row],[LengthofCycle]]=28,F397=28),AND(טבלה1013[[#This Row],[LengthofCycle]]=35,F397=35)),1,""),"")</f>
        <v/>
      </c>
      <c r="J398" s="1" t="str">
        <f>IF(AND(טבלה1013[[#This Row],[וסת השבוע]]=1,I397=1,טבלה1013[[#This Row],[CycleNumber]]&gt;B397),1,"")</f>
        <v/>
      </c>
      <c r="K398" s="1" t="str">
        <f>IF(טבלה1013[[#This Row],[CycleNumber]]=1,"",IF(טבלה1013[[#This Row],[וסת השבוע]]=1,0,IF(K397="","",IF(K397=0,IF(טבלה1013[[#This Row],[LengthofCycle]]=28,0,1),IF(K397=1,IF(טבלה1013[[#This Row],[LengthofCycle]]+F397=28*2,0,2),IF(K397=2,IF(טבלה1013[[#This Row],[LengthofCycle]]+F397+F396=28*3,0,3),""))))))</f>
        <v/>
      </c>
      <c r="L398" s="1" t="str">
        <f>IF(טבלה1013[[#This Row],[וסת השבוע]]=1,IF(טבלה1013[[#This Row],[וסת השבוע וההפלגה ביחד]]=1,L397+1,0),IF(AND(טבלה1013[[#This Row],[CycleNumber]]&gt;B397,טבלה1013[[#This Row],[CycleNumber]]&gt;1),IF(טבלה1013[[#This Row],[וסת השבוע פעיל?]]&lt;&gt;"",L397+1,""),""))</f>
        <v/>
      </c>
      <c r="M398" s="1" t="str">
        <f>IF(AND(טבלה1013[[#This Row],[וסת השבוע פעיל?]]&lt;&gt;"",טבלה1013[[#This Row],[CycleNumber]]&lt;B399,B399&lt;&gt;"",טבלה1013[[#This Row],[וסת השבוע פעיל?]]&lt;3),IF(K399=0,IF(AND(טבלה1013[[#This Row],[וסת השבוע פעיל?]]&gt;0,I399=1),0,1),0),"")</f>
        <v/>
      </c>
      <c r="N398" s="1" t="str">
        <f t="shared" si="48"/>
        <v/>
      </c>
      <c r="O398" s="1" t="str">
        <f>IF(AND(טבלה1013[[#This Row],[חיזוי - שבוע]]=1,J399=1),1,"")</f>
        <v/>
      </c>
      <c r="P398" s="1" t="str">
        <f>IF(AND(טבלה1013[[#This Row],[חיזוי טוב עם הפלגה?]]=1,טבלה1013[[#This Row],[וסת קבוע אחרון]]&lt;&gt;28,X397=1),1,"")</f>
        <v/>
      </c>
      <c r="Q398" s="1" t="str">
        <f>IF(AND(טבלה1013[[#This Row],[וסת השבוע פעיל?]]&lt;3,OR(טבלה1013[[#This Row],[CycleNumber]]&gt;B399,B399="")),1,"")</f>
        <v/>
      </c>
      <c r="R398" s="1" t="str">
        <f>IF(טבלה1013[[#This Row],[האישה קבעה וסת שבוע?]]=1,IF(טבלה1013[[#This Row],[וסת השבוע פעיל?]]&lt;3,1,0),"")</f>
        <v/>
      </c>
      <c r="S3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8" s="1">
        <f t="shared" si="45"/>
        <v>0</v>
      </c>
      <c r="U398" s="1">
        <f t="shared" si="46"/>
        <v>0</v>
      </c>
      <c r="V398" s="1">
        <f t="shared" si="47"/>
        <v>0</v>
      </c>
      <c r="W398" s="1" t="str">
        <f>IF(טבלה1013[[#This Row],[3 הפלגות זהות]]="","",IF(טבלה1013[[#This Row],[3 הפלגות זהות]]=1,טבלה1013[[#This Row],[LengthofCycle]],W397))</f>
        <v/>
      </c>
      <c r="Y398" s="1" t="str">
        <f>IF(OR(טבלה1013[[#This Row],[הווסת פעיל?]]=0,טבלה1013[[#This Row],[הווסת פעיל?]]=""),"",SUM(Y397,טבלה1013[[#This Row],[הווסת פעיל?]]))</f>
        <v/>
      </c>
      <c r="Z398" s="1" t="str">
        <f>IF(AND(טבלה1013[[#This Row],[כמה מחזורים עד עקירה]]&lt;&gt;"",Y399=""),טבלה1013[[#This Row],[כמה מחזורים עד עקירה]],"")</f>
        <v/>
      </c>
      <c r="AA398" s="1" t="str">
        <f>IF(AND(טבלה1013[[#This Row],[הווסת פעיל?]]=1,טבלה1013[[#This Row],[וסת קבוע אחרון]]&lt;&gt;W397),טבלה1013[[#This Row],[וסת קבוע אחרון]],"")</f>
        <v/>
      </c>
      <c r="AB398" s="1" t="str">
        <f>IF(AND(טבלה1013[[#This Row],[הווסת פעיל?]]=1,X397=0,טבלה1013[[#This Row],[וסת קבוע אחרון]]=W397),טבלה1013[[#This Row],[וסת קבוע אחרון]],"")</f>
        <v/>
      </c>
      <c r="AC398" s="1" t="str">
        <f>IF(AND(טבלה1013[[#This Row],[הווסת פעיל?]]=1,X397=0,טבלה1013[[#This Row],[וסת קבוע אחרון]]&lt;&gt;W397),1,"")</f>
        <v/>
      </c>
      <c r="AD398" s="1" t="str">
        <f>IF(AND(טבלה1013[[#This Row],[הווסת פעיל?]]&lt;&gt;"",B399=1),טבלה1013[[#This Row],[CycleNumber]],"")</f>
        <v/>
      </c>
      <c r="AE398" s="1" t="str">
        <f>IF(AND(טבלה1013[[#This Row],[הווסת פעיל?]]&lt;&gt;"",X397=""),טבלה1013[[#This Row],[CycleNumber]],"")</f>
        <v/>
      </c>
      <c r="AF398" s="1" t="str">
        <f>IF(B399=1,"",IF(טבלה1013[[#This Row],[הווסת פעיל?]]=1,IF(טבלה1013[[#This Row],[וסת קבוע אחרון]]=F399,1,0),""))</f>
        <v/>
      </c>
      <c r="AG398" s="1" t="str">
        <f>IF(B399=1,"",IF(טבלה1013[[#This Row],[הווסת פעיל?]]=1,IF(OR(טבלה1013[[#This Row],[וסת קבוע אחרון]]=F399,F399=טבלה1013[[#This Row],[LengthofCycle]]),1,0),""))</f>
        <v/>
      </c>
      <c r="AH398" s="1" t="str">
        <f>IF(B399=1,"",IF(טבלה1013[[#This Row],[הווסת פעיל?]]=1,IF(OR(טבלה1013[[#This Row],[וסת קבוע אחרון]]=F399,F399=טבלה1013[[#This Row],[LengthofCycle]],AND(טבלה1013[[#This Row],[LengthofCycle]]&lt;&gt;טבלה1013[[#This Row],[וסת קבוע אחרון]],OR(F399=28,F399=29))),1,0),""))</f>
        <v/>
      </c>
      <c r="AI398" s="1" t="str">
        <f>IF(AND(טבלה1013[[#This Row],[הווסת פעיל?]]=1,B399=1),1,"")</f>
        <v/>
      </c>
      <c r="AJ398" s="4">
        <f>IF(AND(טבלה1013[[#This Row],[הווסת פעיל?]]&lt;&gt;1,B399&lt;&gt;1,B399&lt;&gt;""),IF(טבלה1013[[#This Row],[LengthofCycle]]=F399,1,0),"")</f>
        <v>0</v>
      </c>
      <c r="AK398" s="4">
        <f>IF(AND(טבלה1013[[#This Row],[הווסת פעיל?]]&lt;&gt;1,B399&lt;&gt;1,B399&lt;&gt;""),IF(OR(טבלה1013[[#This Row],[LengthofCycle]]=F399,F399=29),1,0),"")</f>
        <v>0</v>
      </c>
      <c r="AL398" s="4">
        <f>IF(AND(טבלה1013[[#This Row],[הווסת פעיל?]]&lt;&gt;1,B399&lt;&gt;1,B399&lt;&gt;""),IF(OR(טבלה1013[[#This Row],[LengthofCycle]]=F399,F399=29,F399=28),1,0),"")</f>
        <v>0</v>
      </c>
    </row>
    <row r="399" spans="1:38" x14ac:dyDescent="0.25">
      <c r="A399" s="1" t="s">
        <v>91</v>
      </c>
      <c r="B399" s="1">
        <v>12</v>
      </c>
      <c r="C399" s="1">
        <v>0</v>
      </c>
      <c r="D399" s="1">
        <v>1</v>
      </c>
      <c r="E399" s="1">
        <v>0</v>
      </c>
      <c r="F399" s="1">
        <v>26</v>
      </c>
      <c r="G399" s="1">
        <f>טבלה1013[[#This Row],[LengthofCycle]]+1</f>
        <v>27</v>
      </c>
      <c r="H399" s="1" t="str">
        <f>IF(IFERROR(LOOKUP(טבלה1013[[#This Row],[ClientID]],קביעויות[השבוע]),FALSE)=טבלה1013[[#This Row],[ClientID]],1,"")</f>
        <v/>
      </c>
      <c r="I399" s="1" t="str">
        <f>IF(AND(טבלה1013[[#This Row],[CycleNumber]]&gt;1,OR(B400="",טבלה1013[[#This Row],[CycleNumber]]&gt;B398)),IF(OR(AND(טבלה1013[[#This Row],[LengthofCycle]]=28,F398=28),AND(טבלה1013[[#This Row],[LengthofCycle]]=35,F398=35)),1,""),"")</f>
        <v/>
      </c>
      <c r="J399" s="1" t="str">
        <f>IF(AND(טבלה1013[[#This Row],[וסת השבוע]]=1,I398=1,טבלה1013[[#This Row],[CycleNumber]]&gt;B398),1,"")</f>
        <v/>
      </c>
      <c r="K399" s="1" t="str">
        <f>IF(טבלה1013[[#This Row],[CycleNumber]]=1,"",IF(טבלה1013[[#This Row],[וסת השבוע]]=1,0,IF(K398="","",IF(K398=0,IF(טבלה1013[[#This Row],[LengthofCycle]]=28,0,1),IF(K398=1,IF(טבלה1013[[#This Row],[LengthofCycle]]+F398=28*2,0,2),IF(K398=2,IF(טבלה1013[[#This Row],[LengthofCycle]]+F398+F397=28*3,0,3),""))))))</f>
        <v/>
      </c>
      <c r="L399" s="1" t="str">
        <f>IF(טבלה1013[[#This Row],[וסת השבוע]]=1,IF(טבלה1013[[#This Row],[וסת השבוע וההפלגה ביחד]]=1,L398+1,0),IF(AND(טבלה1013[[#This Row],[CycleNumber]]&gt;B398,טבלה1013[[#This Row],[CycleNumber]]&gt;1),IF(טבלה1013[[#This Row],[וסת השבוע פעיל?]]&lt;&gt;"",L398+1,""),""))</f>
        <v/>
      </c>
      <c r="M399" s="1" t="str">
        <f>IF(AND(טבלה1013[[#This Row],[וסת השבוע פעיל?]]&lt;&gt;"",טבלה1013[[#This Row],[CycleNumber]]&lt;B400,B400&lt;&gt;"",טבלה1013[[#This Row],[וסת השבוע פעיל?]]&lt;3),IF(K400=0,IF(AND(טבלה1013[[#This Row],[וסת השבוע פעיל?]]&gt;0,I400=1),0,1),0),"")</f>
        <v/>
      </c>
      <c r="N399" s="1" t="str">
        <f t="shared" si="48"/>
        <v/>
      </c>
      <c r="O399" s="1" t="str">
        <f>IF(AND(טבלה1013[[#This Row],[חיזוי - שבוע]]=1,J400=1),1,"")</f>
        <v/>
      </c>
      <c r="P399" s="1" t="str">
        <f>IF(AND(טבלה1013[[#This Row],[חיזוי טוב עם הפלגה?]]=1,טבלה1013[[#This Row],[וסת קבוע אחרון]]&lt;&gt;28,X398=1),1,"")</f>
        <v/>
      </c>
      <c r="Q399" s="1" t="str">
        <f>IF(AND(טבלה1013[[#This Row],[וסת השבוע פעיל?]]&lt;3,OR(טבלה1013[[#This Row],[CycleNumber]]&gt;B400,B400="")),1,"")</f>
        <v/>
      </c>
      <c r="R399" s="1" t="str">
        <f>IF(טבלה1013[[#This Row],[האישה קבעה וסת שבוע?]]=1,IF(טבלה1013[[#This Row],[וסת השבוע פעיל?]]&lt;3,1,0),"")</f>
        <v/>
      </c>
      <c r="S3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399" s="1">
        <f t="shared" si="45"/>
        <v>0</v>
      </c>
      <c r="U399" s="1">
        <f t="shared" si="46"/>
        <v>0</v>
      </c>
      <c r="V399" s="1">
        <f t="shared" si="47"/>
        <v>0</v>
      </c>
      <c r="W399" s="1" t="str">
        <f>IF(טבלה1013[[#This Row],[3 הפלגות זהות]]="","",IF(טבלה1013[[#This Row],[3 הפלגות זהות]]=1,טבלה1013[[#This Row],[LengthofCycle]],W398))</f>
        <v/>
      </c>
      <c r="Y399" s="1" t="str">
        <f>IF(OR(טבלה1013[[#This Row],[הווסת פעיל?]]=0,טבלה1013[[#This Row],[הווסת פעיל?]]=""),"",SUM(Y398,טבלה1013[[#This Row],[הווסת פעיל?]]))</f>
        <v/>
      </c>
      <c r="Z399" s="1" t="str">
        <f>IF(AND(טבלה1013[[#This Row],[כמה מחזורים עד עקירה]]&lt;&gt;"",Y400=""),טבלה1013[[#This Row],[כמה מחזורים עד עקירה]],"")</f>
        <v/>
      </c>
      <c r="AA399" s="1" t="str">
        <f>IF(AND(טבלה1013[[#This Row],[הווסת פעיל?]]=1,טבלה1013[[#This Row],[וסת קבוע אחרון]]&lt;&gt;W398),טבלה1013[[#This Row],[וסת קבוע אחרון]],"")</f>
        <v/>
      </c>
      <c r="AB399" s="1" t="str">
        <f>IF(AND(טבלה1013[[#This Row],[הווסת פעיל?]]=1,X398=0,טבלה1013[[#This Row],[וסת קבוע אחרון]]=W398),טבלה1013[[#This Row],[וסת קבוע אחרון]],"")</f>
        <v/>
      </c>
      <c r="AC399" s="1" t="str">
        <f>IF(AND(טבלה1013[[#This Row],[הווסת פעיל?]]=1,X398=0,טבלה1013[[#This Row],[וסת קבוע אחרון]]&lt;&gt;W398),1,"")</f>
        <v/>
      </c>
      <c r="AD399" s="1" t="str">
        <f>IF(AND(טבלה1013[[#This Row],[הווסת פעיל?]]&lt;&gt;"",B400=1),טבלה1013[[#This Row],[CycleNumber]],"")</f>
        <v/>
      </c>
      <c r="AE399" s="1" t="str">
        <f>IF(AND(טבלה1013[[#This Row],[הווסת פעיל?]]&lt;&gt;"",X398=""),טבלה1013[[#This Row],[CycleNumber]],"")</f>
        <v/>
      </c>
      <c r="AF399" s="1" t="str">
        <f>IF(B400=1,"",IF(טבלה1013[[#This Row],[הווסת פעיל?]]=1,IF(טבלה1013[[#This Row],[וסת קבוע אחרון]]=F400,1,0),""))</f>
        <v/>
      </c>
      <c r="AG399" s="1" t="str">
        <f>IF(B400=1,"",IF(טבלה1013[[#This Row],[הווסת פעיל?]]=1,IF(OR(טבלה1013[[#This Row],[וסת קבוע אחרון]]=F400,F400=טבלה1013[[#This Row],[LengthofCycle]]),1,0),""))</f>
        <v/>
      </c>
      <c r="AH399" s="1" t="str">
        <f>IF(B400=1,"",IF(טבלה1013[[#This Row],[הווסת פעיל?]]=1,IF(OR(טבלה1013[[#This Row],[וסת קבוע אחרון]]=F400,F400=טבלה1013[[#This Row],[LengthofCycle]],AND(טבלה1013[[#This Row],[LengthofCycle]]&lt;&gt;טבלה1013[[#This Row],[וסת קבוע אחרון]],OR(F400=28,F400=29))),1,0),""))</f>
        <v/>
      </c>
      <c r="AI399" s="1" t="str">
        <f>IF(AND(טבלה1013[[#This Row],[הווסת פעיל?]]=1,B400=1),1,"")</f>
        <v/>
      </c>
      <c r="AJ399" s="4">
        <f>IF(AND(טבלה1013[[#This Row],[הווסת פעיל?]]&lt;&gt;1,B400&lt;&gt;1,B400&lt;&gt;""),IF(טבלה1013[[#This Row],[LengthofCycle]]=F400,1,0),"")</f>
        <v>1</v>
      </c>
      <c r="AK399" s="4">
        <f>IF(AND(טבלה1013[[#This Row],[הווסת פעיל?]]&lt;&gt;1,B400&lt;&gt;1,B400&lt;&gt;""),IF(OR(טבלה1013[[#This Row],[LengthofCycle]]=F400,F400=29),1,0),"")</f>
        <v>1</v>
      </c>
      <c r="AL399" s="4">
        <f>IF(AND(טבלה1013[[#This Row],[הווסת פעיל?]]&lt;&gt;1,B400&lt;&gt;1,B400&lt;&gt;""),IF(OR(טבלה1013[[#This Row],[LengthofCycle]]=F400,F400=29,F400=28),1,0),"")</f>
        <v>1</v>
      </c>
    </row>
    <row r="400" spans="1:38" x14ac:dyDescent="0.25">
      <c r="A400" s="1" t="s">
        <v>91</v>
      </c>
      <c r="B400" s="1">
        <v>13</v>
      </c>
      <c r="C400" s="1">
        <v>0</v>
      </c>
      <c r="D400" s="1">
        <v>1</v>
      </c>
      <c r="E400" s="1">
        <v>0</v>
      </c>
      <c r="F400" s="1">
        <v>26</v>
      </c>
      <c r="G400" s="1">
        <f>טבלה1013[[#This Row],[LengthofCycle]]+1</f>
        <v>27</v>
      </c>
      <c r="H400" s="1" t="str">
        <f>IF(IFERROR(LOOKUP(טבלה1013[[#This Row],[ClientID]],קביעויות[השבוע]),FALSE)=טבלה1013[[#This Row],[ClientID]],1,"")</f>
        <v/>
      </c>
      <c r="I400" s="1" t="str">
        <f>IF(AND(טבלה1013[[#This Row],[CycleNumber]]&gt;1,OR(B401="",טבלה1013[[#This Row],[CycleNumber]]&gt;B399)),IF(OR(AND(טבלה1013[[#This Row],[LengthofCycle]]=28,F399=28),AND(טבלה1013[[#This Row],[LengthofCycle]]=35,F399=35)),1,""),"")</f>
        <v/>
      </c>
      <c r="J400" s="1" t="str">
        <f>IF(AND(טבלה1013[[#This Row],[וסת השבוע]]=1,I399=1,טבלה1013[[#This Row],[CycleNumber]]&gt;B399),1,"")</f>
        <v/>
      </c>
      <c r="K400" s="1" t="str">
        <f>IF(טבלה1013[[#This Row],[CycleNumber]]=1,"",IF(טבלה1013[[#This Row],[וסת השבוע]]=1,0,IF(K399="","",IF(K399=0,IF(טבלה1013[[#This Row],[LengthofCycle]]=28,0,1),IF(K399=1,IF(טבלה1013[[#This Row],[LengthofCycle]]+F399=28*2,0,2),IF(K399=2,IF(טבלה1013[[#This Row],[LengthofCycle]]+F399+F398=28*3,0,3),""))))))</f>
        <v/>
      </c>
      <c r="L400" s="1" t="str">
        <f>IF(טבלה1013[[#This Row],[וסת השבוע]]=1,IF(טבלה1013[[#This Row],[וסת השבוע וההפלגה ביחד]]=1,L399+1,0),IF(AND(טבלה1013[[#This Row],[CycleNumber]]&gt;B399,טבלה1013[[#This Row],[CycleNumber]]&gt;1),IF(טבלה1013[[#This Row],[וסת השבוע פעיל?]]&lt;&gt;"",L399+1,""),""))</f>
        <v/>
      </c>
      <c r="M400" s="1" t="str">
        <f>IF(AND(טבלה1013[[#This Row],[וסת השבוע פעיל?]]&lt;&gt;"",טבלה1013[[#This Row],[CycleNumber]]&lt;B401,B401&lt;&gt;"",טבלה1013[[#This Row],[וסת השבוע פעיל?]]&lt;3),IF(K401=0,IF(AND(טבלה1013[[#This Row],[וסת השבוע פעיל?]]&gt;0,I401=1),0,1),0),"")</f>
        <v/>
      </c>
      <c r="N400" s="1" t="str">
        <f t="shared" si="48"/>
        <v/>
      </c>
      <c r="O400" s="1" t="str">
        <f>IF(AND(טבלה1013[[#This Row],[חיזוי - שבוע]]=1,J401=1),1,"")</f>
        <v/>
      </c>
      <c r="P400" s="1" t="str">
        <f>IF(AND(טבלה1013[[#This Row],[חיזוי טוב עם הפלגה?]]=1,טבלה1013[[#This Row],[וסת קבוע אחרון]]&lt;&gt;28,X399=1),1,"")</f>
        <v/>
      </c>
      <c r="Q400" s="1" t="str">
        <f>IF(AND(טבלה1013[[#This Row],[וסת השבוע פעיל?]]&lt;3,OR(טבלה1013[[#This Row],[CycleNumber]]&gt;B401,B401="")),1,"")</f>
        <v/>
      </c>
      <c r="R400" s="1" t="str">
        <f>IF(טבלה1013[[#This Row],[האישה קבעה וסת שבוע?]]=1,IF(טבלה1013[[#This Row],[וסת השבוע פעיל?]]&lt;3,1,0),"")</f>
        <v/>
      </c>
      <c r="S4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0" s="1">
        <f t="shared" si="45"/>
        <v>0</v>
      </c>
      <c r="U400" s="1">
        <f t="shared" si="46"/>
        <v>0</v>
      </c>
      <c r="V400" s="1">
        <f t="shared" si="47"/>
        <v>0</v>
      </c>
      <c r="W400" s="1" t="str">
        <f>IF(טבלה1013[[#This Row],[3 הפלגות זהות]]="","",IF(טבלה1013[[#This Row],[3 הפלגות זהות]]=1,טבלה1013[[#This Row],[LengthofCycle]],W399))</f>
        <v/>
      </c>
      <c r="Y400" s="1" t="str">
        <f>IF(OR(טבלה1013[[#This Row],[הווסת פעיל?]]=0,טבלה1013[[#This Row],[הווסת פעיל?]]=""),"",SUM(Y399,טבלה1013[[#This Row],[הווסת פעיל?]]))</f>
        <v/>
      </c>
      <c r="Z400" s="1" t="str">
        <f>IF(AND(טבלה1013[[#This Row],[כמה מחזורים עד עקירה]]&lt;&gt;"",Y401=""),טבלה1013[[#This Row],[כמה מחזורים עד עקירה]],"")</f>
        <v/>
      </c>
      <c r="AA400" s="1" t="str">
        <f>IF(AND(טבלה1013[[#This Row],[הווסת פעיל?]]=1,טבלה1013[[#This Row],[וסת קבוע אחרון]]&lt;&gt;W399),טבלה1013[[#This Row],[וסת קבוע אחרון]],"")</f>
        <v/>
      </c>
      <c r="AB400" s="1" t="str">
        <f>IF(AND(טבלה1013[[#This Row],[הווסת פעיל?]]=1,X399=0,טבלה1013[[#This Row],[וסת קבוע אחרון]]=W399),טבלה1013[[#This Row],[וסת קבוע אחרון]],"")</f>
        <v/>
      </c>
      <c r="AC400" s="1" t="str">
        <f>IF(AND(טבלה1013[[#This Row],[הווסת פעיל?]]=1,X399=0,טבלה1013[[#This Row],[וסת קבוע אחרון]]&lt;&gt;W399),1,"")</f>
        <v/>
      </c>
      <c r="AD400" s="1" t="str">
        <f>IF(AND(טבלה1013[[#This Row],[הווסת פעיל?]]&lt;&gt;"",B401=1),טבלה1013[[#This Row],[CycleNumber]],"")</f>
        <v/>
      </c>
      <c r="AE400" s="1" t="str">
        <f>IF(AND(טבלה1013[[#This Row],[הווסת פעיל?]]&lt;&gt;"",X399=""),טבלה1013[[#This Row],[CycleNumber]],"")</f>
        <v/>
      </c>
      <c r="AF400" s="1" t="str">
        <f>IF(B401=1,"",IF(טבלה1013[[#This Row],[הווסת פעיל?]]=1,IF(טבלה1013[[#This Row],[וסת קבוע אחרון]]=F401,1,0),""))</f>
        <v/>
      </c>
      <c r="AG400" s="1" t="str">
        <f>IF(B401=1,"",IF(טבלה1013[[#This Row],[הווסת פעיל?]]=1,IF(OR(טבלה1013[[#This Row],[וסת קבוע אחרון]]=F401,F401=טבלה1013[[#This Row],[LengthofCycle]]),1,0),""))</f>
        <v/>
      </c>
      <c r="AH400" s="1" t="str">
        <f>IF(B401=1,"",IF(טבלה1013[[#This Row],[הווסת פעיל?]]=1,IF(OR(טבלה1013[[#This Row],[וסת קבוע אחרון]]=F401,F401=טבלה1013[[#This Row],[LengthofCycle]],AND(טבלה1013[[#This Row],[LengthofCycle]]&lt;&gt;טבלה1013[[#This Row],[וסת קבוע אחרון]],OR(F401=28,F401=29))),1,0),""))</f>
        <v/>
      </c>
      <c r="AI400" s="1" t="str">
        <f>IF(AND(טבלה1013[[#This Row],[הווסת פעיל?]]=1,B401=1),1,"")</f>
        <v/>
      </c>
      <c r="AJ400" s="4" t="str">
        <f>IF(AND(טבלה1013[[#This Row],[הווסת פעיל?]]&lt;&gt;1,B401&lt;&gt;1,B401&lt;&gt;""),IF(טבלה1013[[#This Row],[LengthofCycle]]=F401,1,0),"")</f>
        <v/>
      </c>
      <c r="AK400" s="4" t="str">
        <f>IF(AND(טבלה1013[[#This Row],[הווסת פעיל?]]&lt;&gt;1,B401&lt;&gt;1,B401&lt;&gt;""),IF(OR(טבלה1013[[#This Row],[LengthofCycle]]=F401,F401=29),1,0),"")</f>
        <v/>
      </c>
      <c r="AL400" s="4" t="str">
        <f>IF(AND(טבלה1013[[#This Row],[הווסת פעיל?]]&lt;&gt;1,B401&lt;&gt;1,B401&lt;&gt;""),IF(OR(טבלה1013[[#This Row],[LengthofCycle]]=F401,F401=29,F401=28),1,0),"")</f>
        <v/>
      </c>
    </row>
    <row r="401" spans="1:38" x14ac:dyDescent="0.25">
      <c r="A401" s="1" t="s">
        <v>92</v>
      </c>
      <c r="B401" s="1">
        <v>1</v>
      </c>
      <c r="C401" s="1">
        <v>0</v>
      </c>
      <c r="D401" s="1">
        <v>1</v>
      </c>
      <c r="E401" s="1">
        <v>0</v>
      </c>
      <c r="F401" s="1">
        <v>28</v>
      </c>
      <c r="G401" s="1">
        <f>טבלה1013[[#This Row],[LengthofCycle]]+1</f>
        <v>29</v>
      </c>
      <c r="H401" s="1" t="str">
        <f>IF(IFERROR(LOOKUP(טבלה1013[[#This Row],[ClientID]],קביעויות[השבוע]),FALSE)=טבלה1013[[#This Row],[ClientID]],1,"")</f>
        <v/>
      </c>
      <c r="I401" s="1" t="str">
        <f>IF(AND(טבלה1013[[#This Row],[CycleNumber]]&gt;1,OR(B402="",טבלה1013[[#This Row],[CycleNumber]]&gt;B400)),IF(OR(AND(טבלה1013[[#This Row],[LengthofCycle]]=28,F400=28),AND(טבלה1013[[#This Row],[LengthofCycle]]=35,F400=35)),1,""),"")</f>
        <v/>
      </c>
      <c r="J401" s="1" t="str">
        <f>IF(AND(טבלה1013[[#This Row],[וסת השבוע]]=1,I400=1,טבלה1013[[#This Row],[CycleNumber]]&gt;B400),1,"")</f>
        <v/>
      </c>
      <c r="K401" s="1" t="str">
        <f>IF(טבלה1013[[#This Row],[CycleNumber]]=1,"",IF(טבלה1013[[#This Row],[וסת השבוע]]=1,0,IF(K400="","",IF(K400=0,IF(טבלה1013[[#This Row],[LengthofCycle]]=28,0,1),IF(K400=1,IF(טבלה1013[[#This Row],[LengthofCycle]]+F400=28*2,0,2),IF(K400=2,IF(טבלה1013[[#This Row],[LengthofCycle]]+F400+F399=28*3,0,3),""))))))</f>
        <v/>
      </c>
      <c r="L401" s="1" t="str">
        <f>IF(טבלה1013[[#This Row],[וסת השבוע]]=1,IF(טבלה1013[[#This Row],[וסת השבוע וההפלגה ביחד]]=1,L400+1,0),IF(AND(טבלה1013[[#This Row],[CycleNumber]]&gt;B400,טבלה1013[[#This Row],[CycleNumber]]&gt;1),IF(טבלה1013[[#This Row],[וסת השבוע פעיל?]]&lt;&gt;"",L400+1,""),""))</f>
        <v/>
      </c>
      <c r="M401" s="1" t="str">
        <f>IF(AND(טבלה1013[[#This Row],[וסת השבוע פעיל?]]&lt;&gt;"",טבלה1013[[#This Row],[CycleNumber]]&lt;B402,B402&lt;&gt;"",טבלה1013[[#This Row],[וסת השבוע פעיל?]]&lt;3),IF(K402=0,IF(AND(טבלה1013[[#This Row],[וסת השבוע פעיל?]]&gt;0,I402=1),0,1),0),"")</f>
        <v/>
      </c>
      <c r="N401" s="1" t="str">
        <f t="shared" si="48"/>
        <v/>
      </c>
      <c r="O401" s="1" t="str">
        <f>IF(AND(טבלה1013[[#This Row],[חיזוי - שבוע]]=1,J402=1),1,"")</f>
        <v/>
      </c>
      <c r="P401" s="1" t="str">
        <f>IF(AND(טבלה1013[[#This Row],[חיזוי טוב עם הפלגה?]]=1,טבלה1013[[#This Row],[וסת קבוע אחרון]]&lt;&gt;28,X400=1),1,"")</f>
        <v/>
      </c>
      <c r="Q401" s="1" t="str">
        <f>IF(AND(טבלה1013[[#This Row],[וסת השבוע פעיל?]]&lt;3,OR(טבלה1013[[#This Row],[CycleNumber]]&gt;B402,B402="")),1,"")</f>
        <v/>
      </c>
      <c r="R401" s="1" t="str">
        <f>IF(טבלה1013[[#This Row],[האישה קבעה וסת שבוע?]]=1,IF(טבלה1013[[#This Row],[וסת השבוע פעיל?]]&lt;3,1,0),"")</f>
        <v/>
      </c>
      <c r="S4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1" s="1" t="str">
        <f t="shared" si="45"/>
        <v/>
      </c>
      <c r="U401" s="1" t="str">
        <f t="shared" si="46"/>
        <v/>
      </c>
      <c r="V401" s="1" t="str">
        <f t="shared" si="47"/>
        <v/>
      </c>
      <c r="W401" s="1" t="str">
        <f>IF(טבלה1013[[#This Row],[3 הפלגות זהות]]="","",IF(טבלה1013[[#This Row],[3 הפלגות זהות]]=1,טבלה1013[[#This Row],[LengthofCycle]],W400))</f>
        <v/>
      </c>
      <c r="Y401" s="1" t="str">
        <f>IF(OR(טבלה1013[[#This Row],[הווסת פעיל?]]=0,טבלה1013[[#This Row],[הווסת פעיל?]]=""),"",SUM(Y400,טבלה1013[[#This Row],[הווסת פעיל?]]))</f>
        <v/>
      </c>
      <c r="Z401" s="1" t="str">
        <f>IF(AND(טבלה1013[[#This Row],[כמה מחזורים עד עקירה]]&lt;&gt;"",Y402=""),טבלה1013[[#This Row],[כמה מחזורים עד עקירה]],"")</f>
        <v/>
      </c>
      <c r="AA401" s="1" t="str">
        <f>IF(AND(טבלה1013[[#This Row],[הווסת פעיל?]]=1,טבלה1013[[#This Row],[וסת קבוע אחרון]]&lt;&gt;W400),טבלה1013[[#This Row],[וסת קבוע אחרון]],"")</f>
        <v/>
      </c>
      <c r="AB401" s="1" t="str">
        <f>IF(AND(טבלה1013[[#This Row],[הווסת פעיל?]]=1,X400=0,טבלה1013[[#This Row],[וסת קבוע אחרון]]=W400),טבלה1013[[#This Row],[וסת קבוע אחרון]],"")</f>
        <v/>
      </c>
      <c r="AC401" s="1" t="str">
        <f>IF(AND(טבלה1013[[#This Row],[הווסת פעיל?]]=1,X400=0,טבלה1013[[#This Row],[וסת קבוע אחרון]]&lt;&gt;W400),1,"")</f>
        <v/>
      </c>
      <c r="AD401" s="1" t="str">
        <f>IF(AND(טבלה1013[[#This Row],[הווסת פעיל?]]&lt;&gt;"",B402=1),טבלה1013[[#This Row],[CycleNumber]],"")</f>
        <v/>
      </c>
      <c r="AE401" s="1" t="str">
        <f>IF(AND(טבלה1013[[#This Row],[הווסת פעיל?]]&lt;&gt;"",X400=""),טבלה1013[[#This Row],[CycleNumber]],"")</f>
        <v/>
      </c>
      <c r="AF401" s="1" t="str">
        <f>IF(B402=1,"",IF(טבלה1013[[#This Row],[הווסת פעיל?]]=1,IF(טבלה1013[[#This Row],[וסת קבוע אחרון]]=F402,1,0),""))</f>
        <v/>
      </c>
      <c r="AG401" s="1" t="str">
        <f>IF(B402=1,"",IF(טבלה1013[[#This Row],[הווסת פעיל?]]=1,IF(OR(טבלה1013[[#This Row],[וסת קבוע אחרון]]=F402,F402=טבלה1013[[#This Row],[LengthofCycle]]),1,0),""))</f>
        <v/>
      </c>
      <c r="AH401" s="1" t="str">
        <f>IF(B402=1,"",IF(טבלה1013[[#This Row],[הווסת פעיל?]]=1,IF(OR(טבלה1013[[#This Row],[וסת קבוע אחרון]]=F402,F402=טבלה1013[[#This Row],[LengthofCycle]],AND(טבלה1013[[#This Row],[LengthofCycle]]&lt;&gt;טבלה1013[[#This Row],[וסת קבוע אחרון]],OR(F402=28,F402=29))),1,0),""))</f>
        <v/>
      </c>
      <c r="AI401" s="1" t="str">
        <f>IF(AND(טבלה1013[[#This Row],[הווסת פעיל?]]=1,B402=1),1,"")</f>
        <v/>
      </c>
      <c r="AJ401" s="4">
        <f>IF(AND(טבלה1013[[#This Row],[הווסת פעיל?]]&lt;&gt;1,B402&lt;&gt;1,B402&lt;&gt;""),IF(טבלה1013[[#This Row],[LengthofCycle]]=F402,1,0),"")</f>
        <v>0</v>
      </c>
      <c r="AK401" s="4">
        <f>IF(AND(טבלה1013[[#This Row],[הווסת פעיל?]]&lt;&gt;1,B402&lt;&gt;1,B402&lt;&gt;""),IF(OR(טבלה1013[[#This Row],[LengthofCycle]]=F402,F402=29),1,0),"")</f>
        <v>0</v>
      </c>
      <c r="AL401" s="4">
        <f>IF(AND(טבלה1013[[#This Row],[הווסת פעיל?]]&lt;&gt;1,B402&lt;&gt;1,B402&lt;&gt;""),IF(OR(טבלה1013[[#This Row],[LengthofCycle]]=F402,F402=29,F402=28),1,0),"")</f>
        <v>0</v>
      </c>
    </row>
    <row r="402" spans="1:38" x14ac:dyDescent="0.25">
      <c r="A402" s="1" t="s">
        <v>92</v>
      </c>
      <c r="B402" s="1">
        <v>2</v>
      </c>
      <c r="C402" s="1">
        <v>0</v>
      </c>
      <c r="D402" s="1">
        <v>1</v>
      </c>
      <c r="E402" s="1">
        <v>0</v>
      </c>
      <c r="F402" s="1">
        <v>26</v>
      </c>
      <c r="G402" s="1">
        <f>טבלה1013[[#This Row],[LengthofCycle]]+1</f>
        <v>27</v>
      </c>
      <c r="H402" s="1" t="str">
        <f>IF(IFERROR(LOOKUP(טבלה1013[[#This Row],[ClientID]],קביעויות[השבוע]),FALSE)=טבלה1013[[#This Row],[ClientID]],1,"")</f>
        <v/>
      </c>
      <c r="I402" s="1" t="str">
        <f>IF(AND(טבלה1013[[#This Row],[CycleNumber]]&gt;1,OR(B403="",טבלה1013[[#This Row],[CycleNumber]]&gt;B401)),IF(OR(AND(טבלה1013[[#This Row],[LengthofCycle]]=28,F401=28),AND(טבלה1013[[#This Row],[LengthofCycle]]=35,F401=35)),1,""),"")</f>
        <v/>
      </c>
      <c r="J402" s="1" t="str">
        <f>IF(AND(טבלה1013[[#This Row],[וסת השבוע]]=1,I401=1,טבלה1013[[#This Row],[CycleNumber]]&gt;B401),1,"")</f>
        <v/>
      </c>
      <c r="K402" s="1" t="str">
        <f>IF(טבלה1013[[#This Row],[CycleNumber]]=1,"",IF(טבלה1013[[#This Row],[וסת השבוע]]=1,0,IF(K401="","",IF(K401=0,IF(טבלה1013[[#This Row],[LengthofCycle]]=28,0,1),IF(K401=1,IF(טבלה1013[[#This Row],[LengthofCycle]]+F401=28*2,0,2),IF(K401=2,IF(טבלה1013[[#This Row],[LengthofCycle]]+F401+F400=28*3,0,3),""))))))</f>
        <v/>
      </c>
      <c r="L402" s="1" t="str">
        <f>IF(טבלה1013[[#This Row],[וסת השבוע]]=1,IF(טבלה1013[[#This Row],[וסת השבוע וההפלגה ביחד]]=1,L401+1,0),IF(AND(טבלה1013[[#This Row],[CycleNumber]]&gt;B401,טבלה1013[[#This Row],[CycleNumber]]&gt;1),IF(טבלה1013[[#This Row],[וסת השבוע פעיל?]]&lt;&gt;"",L401+1,""),""))</f>
        <v/>
      </c>
      <c r="M402" s="1" t="str">
        <f>IF(AND(טבלה1013[[#This Row],[וסת השבוע פעיל?]]&lt;&gt;"",טבלה1013[[#This Row],[CycleNumber]]&lt;B403,B403&lt;&gt;"",טבלה1013[[#This Row],[וסת השבוע פעיל?]]&lt;3),IF(K403=0,IF(AND(טבלה1013[[#This Row],[וסת השבוע פעיל?]]&gt;0,I403=1),0,1),0),"")</f>
        <v/>
      </c>
      <c r="N402" s="1" t="str">
        <f t="shared" si="48"/>
        <v/>
      </c>
      <c r="O402" s="1" t="str">
        <f>IF(AND(טבלה1013[[#This Row],[חיזוי - שבוע]]=1,J403=1),1,"")</f>
        <v/>
      </c>
      <c r="P402" s="1" t="str">
        <f>IF(AND(טבלה1013[[#This Row],[חיזוי טוב עם הפלגה?]]=1,טבלה1013[[#This Row],[וסת קבוע אחרון]]&lt;&gt;28,X401=1),1,"")</f>
        <v/>
      </c>
      <c r="Q402" s="1" t="str">
        <f>IF(AND(טבלה1013[[#This Row],[וסת השבוע פעיל?]]&lt;3,OR(טבלה1013[[#This Row],[CycleNumber]]&gt;B403,B403="")),1,"")</f>
        <v/>
      </c>
      <c r="R402" s="1" t="str">
        <f>IF(טבלה1013[[#This Row],[האישה קבעה וסת שבוע?]]=1,IF(טבלה1013[[#This Row],[וסת השבוע פעיל?]]&lt;3,1,0),"")</f>
        <v/>
      </c>
      <c r="S4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2" s="1" t="str">
        <f t="shared" si="45"/>
        <v/>
      </c>
      <c r="U402" s="1" t="str">
        <f t="shared" si="46"/>
        <v/>
      </c>
      <c r="V402" s="1" t="str">
        <f t="shared" si="47"/>
        <v/>
      </c>
      <c r="W402" s="1" t="str">
        <f>IF(טבלה1013[[#This Row],[3 הפלגות זהות]]="","",IF(טבלה1013[[#This Row],[3 הפלגות זהות]]=1,טבלה1013[[#This Row],[LengthofCycle]],W401))</f>
        <v/>
      </c>
      <c r="Y402" s="1" t="str">
        <f>IF(OR(טבלה1013[[#This Row],[הווסת פעיל?]]=0,טבלה1013[[#This Row],[הווסת פעיל?]]=""),"",SUM(Y401,טבלה1013[[#This Row],[הווסת פעיל?]]))</f>
        <v/>
      </c>
      <c r="Z402" s="1" t="str">
        <f>IF(AND(טבלה1013[[#This Row],[כמה מחזורים עד עקירה]]&lt;&gt;"",Y403=""),טבלה1013[[#This Row],[כמה מחזורים עד עקירה]],"")</f>
        <v/>
      </c>
      <c r="AA402" s="1" t="str">
        <f>IF(AND(טבלה1013[[#This Row],[הווסת פעיל?]]=1,טבלה1013[[#This Row],[וסת קבוע אחרון]]&lt;&gt;W401),טבלה1013[[#This Row],[וסת קבוע אחרון]],"")</f>
        <v/>
      </c>
      <c r="AB402" s="1" t="str">
        <f>IF(AND(טבלה1013[[#This Row],[הווסת פעיל?]]=1,X401=0,טבלה1013[[#This Row],[וסת קבוע אחרון]]=W401),טבלה1013[[#This Row],[וסת קבוע אחרון]],"")</f>
        <v/>
      </c>
      <c r="AC402" s="1" t="str">
        <f>IF(AND(טבלה1013[[#This Row],[הווסת פעיל?]]=1,X401=0,טבלה1013[[#This Row],[וסת קבוע אחרון]]&lt;&gt;W401),1,"")</f>
        <v/>
      </c>
      <c r="AD402" s="1" t="str">
        <f>IF(AND(טבלה1013[[#This Row],[הווסת פעיל?]]&lt;&gt;"",B403=1),טבלה1013[[#This Row],[CycleNumber]],"")</f>
        <v/>
      </c>
      <c r="AE402" s="1" t="str">
        <f>IF(AND(טבלה1013[[#This Row],[הווסת פעיל?]]&lt;&gt;"",X401=""),טבלה1013[[#This Row],[CycleNumber]],"")</f>
        <v/>
      </c>
      <c r="AF402" s="1" t="str">
        <f>IF(B403=1,"",IF(טבלה1013[[#This Row],[הווסת פעיל?]]=1,IF(טבלה1013[[#This Row],[וסת קבוע אחרון]]=F403,1,0),""))</f>
        <v/>
      </c>
      <c r="AG402" s="1" t="str">
        <f>IF(B403=1,"",IF(טבלה1013[[#This Row],[הווסת פעיל?]]=1,IF(OR(טבלה1013[[#This Row],[וסת קבוע אחרון]]=F403,F403=טבלה1013[[#This Row],[LengthofCycle]]),1,0),""))</f>
        <v/>
      </c>
      <c r="AH402" s="1" t="str">
        <f>IF(B403=1,"",IF(טבלה1013[[#This Row],[הווסת פעיל?]]=1,IF(OR(טבלה1013[[#This Row],[וסת קבוע אחרון]]=F403,F403=טבלה1013[[#This Row],[LengthofCycle]],AND(טבלה1013[[#This Row],[LengthofCycle]]&lt;&gt;טבלה1013[[#This Row],[וסת קבוע אחרון]],OR(F403=28,F403=29))),1,0),""))</f>
        <v/>
      </c>
      <c r="AI402" s="1" t="str">
        <f>IF(AND(טבלה1013[[#This Row],[הווסת פעיל?]]=1,B403=1),1,"")</f>
        <v/>
      </c>
      <c r="AJ402" s="4">
        <f>IF(AND(טבלה1013[[#This Row],[הווסת פעיל?]]&lt;&gt;1,B403&lt;&gt;1,B403&lt;&gt;""),IF(טבלה1013[[#This Row],[LengthofCycle]]=F403,1,0),"")</f>
        <v>0</v>
      </c>
      <c r="AK402" s="4">
        <f>IF(AND(טבלה1013[[#This Row],[הווסת פעיל?]]&lt;&gt;1,B403&lt;&gt;1,B403&lt;&gt;""),IF(OR(טבלה1013[[#This Row],[LengthofCycle]]=F403,F403=29),1,0),"")</f>
        <v>0</v>
      </c>
      <c r="AL402" s="4">
        <f>IF(AND(טבלה1013[[#This Row],[הווסת פעיל?]]&lt;&gt;1,B403&lt;&gt;1,B403&lt;&gt;""),IF(OR(טבלה1013[[#This Row],[LengthofCycle]]=F403,F403=29,F403=28),1,0),"")</f>
        <v>1</v>
      </c>
    </row>
    <row r="403" spans="1:38" x14ac:dyDescent="0.25">
      <c r="A403" s="1" t="s">
        <v>92</v>
      </c>
      <c r="B403" s="1">
        <v>3</v>
      </c>
      <c r="C403" s="1">
        <v>0</v>
      </c>
      <c r="D403" s="1">
        <v>1</v>
      </c>
      <c r="E403" s="1">
        <v>0</v>
      </c>
      <c r="F403" s="1">
        <v>28</v>
      </c>
      <c r="G403" s="1">
        <f>טבלה1013[[#This Row],[LengthofCycle]]+1</f>
        <v>29</v>
      </c>
      <c r="H403" s="1" t="str">
        <f>IF(IFERROR(LOOKUP(טבלה1013[[#This Row],[ClientID]],קביעויות[השבוע]),FALSE)=טבלה1013[[#This Row],[ClientID]],1,"")</f>
        <v/>
      </c>
      <c r="I403" s="1" t="str">
        <f>IF(AND(טבלה1013[[#This Row],[CycleNumber]]&gt;1,OR(B404="",טבלה1013[[#This Row],[CycleNumber]]&gt;B402)),IF(OR(AND(טבלה1013[[#This Row],[LengthofCycle]]=28,F402=28),AND(טבלה1013[[#This Row],[LengthofCycle]]=35,F402=35)),1,""),"")</f>
        <v/>
      </c>
      <c r="J403" s="1" t="str">
        <f>IF(AND(טבלה1013[[#This Row],[וסת השבוע]]=1,I402=1,טבלה1013[[#This Row],[CycleNumber]]&gt;B402),1,"")</f>
        <v/>
      </c>
      <c r="K403" s="1" t="str">
        <f>IF(טבלה1013[[#This Row],[CycleNumber]]=1,"",IF(טבלה1013[[#This Row],[וסת השבוע]]=1,0,IF(K402="","",IF(K402=0,IF(טבלה1013[[#This Row],[LengthofCycle]]=28,0,1),IF(K402=1,IF(טבלה1013[[#This Row],[LengthofCycle]]+F402=28*2,0,2),IF(K402=2,IF(טבלה1013[[#This Row],[LengthofCycle]]+F402+F401=28*3,0,3),""))))))</f>
        <v/>
      </c>
      <c r="L403" s="1" t="str">
        <f>IF(טבלה1013[[#This Row],[וסת השבוע]]=1,IF(טבלה1013[[#This Row],[וסת השבוע וההפלגה ביחד]]=1,L402+1,0),IF(AND(טבלה1013[[#This Row],[CycleNumber]]&gt;B402,טבלה1013[[#This Row],[CycleNumber]]&gt;1),IF(טבלה1013[[#This Row],[וסת השבוע פעיל?]]&lt;&gt;"",L402+1,""),""))</f>
        <v/>
      </c>
      <c r="M403" s="1" t="str">
        <f>IF(AND(טבלה1013[[#This Row],[וסת השבוע פעיל?]]&lt;&gt;"",טבלה1013[[#This Row],[CycleNumber]]&lt;B404,B404&lt;&gt;"",טבלה1013[[#This Row],[וסת השבוע פעיל?]]&lt;3),IF(K404=0,IF(AND(טבלה1013[[#This Row],[וסת השבוע פעיל?]]&gt;0,I404=1),0,1),0),"")</f>
        <v/>
      </c>
      <c r="N403" s="1" t="str">
        <f t="shared" si="48"/>
        <v/>
      </c>
      <c r="O403" s="1" t="str">
        <f>IF(AND(טבלה1013[[#This Row],[חיזוי - שבוע]]=1,J404=1),1,"")</f>
        <v/>
      </c>
      <c r="P403" s="1" t="str">
        <f>IF(AND(טבלה1013[[#This Row],[חיזוי טוב עם הפלגה?]]=1,טבלה1013[[#This Row],[וסת קבוע אחרון]]&lt;&gt;28,X402=1),1,"")</f>
        <v/>
      </c>
      <c r="Q403" s="1" t="str">
        <f>IF(AND(טבלה1013[[#This Row],[וסת השבוע פעיל?]]&lt;3,OR(טבלה1013[[#This Row],[CycleNumber]]&gt;B404,B404="")),1,"")</f>
        <v/>
      </c>
      <c r="R403" s="1" t="str">
        <f>IF(טבלה1013[[#This Row],[האישה קבעה וסת שבוע?]]=1,IF(טבלה1013[[#This Row],[וסת השבוע פעיל?]]&lt;3,1,0),"")</f>
        <v/>
      </c>
      <c r="S4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3" s="1">
        <f t="shared" si="45"/>
        <v>0</v>
      </c>
      <c r="U403" s="1" t="str">
        <f t="shared" si="46"/>
        <v/>
      </c>
      <c r="V403" s="1" t="str">
        <f t="shared" si="47"/>
        <v/>
      </c>
      <c r="W403" s="1" t="str">
        <f>IF(טבלה1013[[#This Row],[3 הפלגות זהות]]="","",IF(טבלה1013[[#This Row],[3 הפלגות זהות]]=1,טבלה1013[[#This Row],[LengthofCycle]],W402))</f>
        <v/>
      </c>
      <c r="Y403" s="1" t="str">
        <f>IF(OR(טבלה1013[[#This Row],[הווסת פעיל?]]=0,טבלה1013[[#This Row],[הווסת פעיל?]]=""),"",SUM(Y402,טבלה1013[[#This Row],[הווסת פעיל?]]))</f>
        <v/>
      </c>
      <c r="Z403" s="1" t="str">
        <f>IF(AND(טבלה1013[[#This Row],[כמה מחזורים עד עקירה]]&lt;&gt;"",Y404=""),טבלה1013[[#This Row],[כמה מחזורים עד עקירה]],"")</f>
        <v/>
      </c>
      <c r="AA403" s="1" t="str">
        <f>IF(AND(טבלה1013[[#This Row],[הווסת פעיל?]]=1,טבלה1013[[#This Row],[וסת קבוע אחרון]]&lt;&gt;W402),טבלה1013[[#This Row],[וסת קבוע אחרון]],"")</f>
        <v/>
      </c>
      <c r="AB403" s="1" t="str">
        <f>IF(AND(טבלה1013[[#This Row],[הווסת פעיל?]]=1,X402=0,טבלה1013[[#This Row],[וסת קבוע אחרון]]=W402),טבלה1013[[#This Row],[וסת קבוע אחרון]],"")</f>
        <v/>
      </c>
      <c r="AC403" s="1" t="str">
        <f>IF(AND(טבלה1013[[#This Row],[הווסת פעיל?]]=1,X402=0,טבלה1013[[#This Row],[וסת קבוע אחרון]]&lt;&gt;W402),1,"")</f>
        <v/>
      </c>
      <c r="AD403" s="1" t="str">
        <f>IF(AND(טבלה1013[[#This Row],[הווסת פעיל?]]&lt;&gt;"",B404=1),טבלה1013[[#This Row],[CycleNumber]],"")</f>
        <v/>
      </c>
      <c r="AE403" s="1" t="str">
        <f>IF(AND(טבלה1013[[#This Row],[הווסת פעיל?]]&lt;&gt;"",X402=""),טבלה1013[[#This Row],[CycleNumber]],"")</f>
        <v/>
      </c>
      <c r="AF403" s="1" t="str">
        <f>IF(B404=1,"",IF(טבלה1013[[#This Row],[הווסת פעיל?]]=1,IF(טבלה1013[[#This Row],[וסת קבוע אחרון]]=F404,1,0),""))</f>
        <v/>
      </c>
      <c r="AG403" s="1" t="str">
        <f>IF(B404=1,"",IF(טבלה1013[[#This Row],[הווסת פעיל?]]=1,IF(OR(טבלה1013[[#This Row],[וסת קבוע אחרון]]=F404,F404=טבלה1013[[#This Row],[LengthofCycle]]),1,0),""))</f>
        <v/>
      </c>
      <c r="AH403" s="1" t="str">
        <f>IF(B404=1,"",IF(טבלה1013[[#This Row],[הווסת פעיל?]]=1,IF(OR(טבלה1013[[#This Row],[וסת קבוע אחרון]]=F404,F404=טבלה1013[[#This Row],[LengthofCycle]],AND(טבלה1013[[#This Row],[LengthofCycle]]&lt;&gt;טבלה1013[[#This Row],[וסת קבוע אחרון]],OR(F404=28,F404=29))),1,0),""))</f>
        <v/>
      </c>
      <c r="AI403" s="1" t="str">
        <f>IF(AND(טבלה1013[[#This Row],[הווסת פעיל?]]=1,B404=1),1,"")</f>
        <v/>
      </c>
      <c r="AJ403" s="4">
        <f>IF(AND(טבלה1013[[#This Row],[הווסת פעיל?]]&lt;&gt;1,B404&lt;&gt;1,B404&lt;&gt;""),IF(טבלה1013[[#This Row],[LengthofCycle]]=F404,1,0),"")</f>
        <v>0</v>
      </c>
      <c r="AK403" s="4">
        <f>IF(AND(טבלה1013[[#This Row],[הווסת פעיל?]]&lt;&gt;1,B404&lt;&gt;1,B404&lt;&gt;""),IF(OR(טבלה1013[[#This Row],[LengthofCycle]]=F404,F404=29),1,0),"")</f>
        <v>0</v>
      </c>
      <c r="AL403" s="4">
        <f>IF(AND(טבלה1013[[#This Row],[הווסת פעיל?]]&lt;&gt;1,B404&lt;&gt;1,B404&lt;&gt;""),IF(OR(טבלה1013[[#This Row],[LengthofCycle]]=F404,F404=29,F404=28),1,0),"")</f>
        <v>0</v>
      </c>
    </row>
    <row r="404" spans="1:38" x14ac:dyDescent="0.25">
      <c r="A404" s="1" t="s">
        <v>92</v>
      </c>
      <c r="B404" s="1">
        <v>4</v>
      </c>
      <c r="C404" s="1">
        <v>0</v>
      </c>
      <c r="D404" s="1">
        <v>1</v>
      </c>
      <c r="E404" s="1">
        <v>0</v>
      </c>
      <c r="F404" s="1">
        <v>26</v>
      </c>
      <c r="G404" s="1">
        <f>טבלה1013[[#This Row],[LengthofCycle]]+1</f>
        <v>27</v>
      </c>
      <c r="H404" s="1" t="str">
        <f>IF(IFERROR(LOOKUP(טבלה1013[[#This Row],[ClientID]],קביעויות[השבוע]),FALSE)=טבלה1013[[#This Row],[ClientID]],1,"")</f>
        <v/>
      </c>
      <c r="I404" s="1" t="str">
        <f>IF(AND(טבלה1013[[#This Row],[CycleNumber]]&gt;1,OR(B405="",טבלה1013[[#This Row],[CycleNumber]]&gt;B403)),IF(OR(AND(טבלה1013[[#This Row],[LengthofCycle]]=28,F403=28),AND(טבלה1013[[#This Row],[LengthofCycle]]=35,F403=35)),1,""),"")</f>
        <v/>
      </c>
      <c r="J404" s="1" t="str">
        <f>IF(AND(טבלה1013[[#This Row],[וסת השבוע]]=1,I403=1,טבלה1013[[#This Row],[CycleNumber]]&gt;B403),1,"")</f>
        <v/>
      </c>
      <c r="K404" s="1" t="str">
        <f>IF(טבלה1013[[#This Row],[CycleNumber]]=1,"",IF(טבלה1013[[#This Row],[וסת השבוע]]=1,0,IF(K403="","",IF(K403=0,IF(טבלה1013[[#This Row],[LengthofCycle]]=28,0,1),IF(K403=1,IF(טבלה1013[[#This Row],[LengthofCycle]]+F403=28*2,0,2),IF(K403=2,IF(טבלה1013[[#This Row],[LengthofCycle]]+F403+F402=28*3,0,3),""))))))</f>
        <v/>
      </c>
      <c r="L404" s="1" t="str">
        <f>IF(טבלה1013[[#This Row],[וסת השבוע]]=1,IF(טבלה1013[[#This Row],[וסת השבוע וההפלגה ביחד]]=1,L403+1,0),IF(AND(טבלה1013[[#This Row],[CycleNumber]]&gt;B403,טבלה1013[[#This Row],[CycleNumber]]&gt;1),IF(טבלה1013[[#This Row],[וסת השבוע פעיל?]]&lt;&gt;"",L403+1,""),""))</f>
        <v/>
      </c>
      <c r="M404" s="1" t="str">
        <f>IF(AND(טבלה1013[[#This Row],[וסת השבוע פעיל?]]&lt;&gt;"",טבלה1013[[#This Row],[CycleNumber]]&lt;B405,B405&lt;&gt;"",טבלה1013[[#This Row],[וסת השבוע פעיל?]]&lt;3),IF(K405=0,IF(AND(טבלה1013[[#This Row],[וסת השבוע פעיל?]]&gt;0,I405=1),0,1),0),"")</f>
        <v/>
      </c>
      <c r="N404" s="1" t="str">
        <f t="shared" si="48"/>
        <v/>
      </c>
      <c r="O404" s="1" t="str">
        <f>IF(AND(טבלה1013[[#This Row],[חיזוי - שבוע]]=1,J405=1),1,"")</f>
        <v/>
      </c>
      <c r="P404" s="1" t="str">
        <f>IF(AND(טבלה1013[[#This Row],[חיזוי טוב עם הפלגה?]]=1,טבלה1013[[#This Row],[וסת קבוע אחרון]]&lt;&gt;28,X403=1),1,"")</f>
        <v/>
      </c>
      <c r="Q404" s="1" t="str">
        <f>IF(AND(טבלה1013[[#This Row],[וסת השבוע פעיל?]]&lt;3,OR(טבלה1013[[#This Row],[CycleNumber]]&gt;B405,B405="")),1,"")</f>
        <v/>
      </c>
      <c r="R404" s="1" t="str">
        <f>IF(טבלה1013[[#This Row],[האישה קבעה וסת שבוע?]]=1,IF(טבלה1013[[#This Row],[וסת השבוע פעיל?]]&lt;3,1,0),"")</f>
        <v/>
      </c>
      <c r="S4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4" s="1">
        <f t="shared" si="45"/>
        <v>0</v>
      </c>
      <c r="U404" s="1">
        <f t="shared" si="46"/>
        <v>0</v>
      </c>
      <c r="V404" s="1" t="str">
        <f t="shared" si="47"/>
        <v/>
      </c>
      <c r="W404" s="1" t="str">
        <f>IF(טבלה1013[[#This Row],[3 הפלגות זהות]]="","",IF(טבלה1013[[#This Row],[3 הפלגות זהות]]=1,טבלה1013[[#This Row],[LengthofCycle]],W403))</f>
        <v/>
      </c>
      <c r="Y404" s="1" t="str">
        <f>IF(OR(טבלה1013[[#This Row],[הווסת פעיל?]]=0,טבלה1013[[#This Row],[הווסת פעיל?]]=""),"",SUM(Y403,טבלה1013[[#This Row],[הווסת פעיל?]]))</f>
        <v/>
      </c>
      <c r="Z404" s="1" t="str">
        <f>IF(AND(טבלה1013[[#This Row],[כמה מחזורים עד עקירה]]&lt;&gt;"",Y405=""),טבלה1013[[#This Row],[כמה מחזורים עד עקירה]],"")</f>
        <v/>
      </c>
      <c r="AA404" s="1" t="str">
        <f>IF(AND(טבלה1013[[#This Row],[הווסת פעיל?]]=1,טבלה1013[[#This Row],[וסת קבוע אחרון]]&lt;&gt;W403),טבלה1013[[#This Row],[וסת קבוע אחרון]],"")</f>
        <v/>
      </c>
      <c r="AB404" s="1" t="str">
        <f>IF(AND(טבלה1013[[#This Row],[הווסת פעיל?]]=1,X403=0,טבלה1013[[#This Row],[וסת קבוע אחרון]]=W403),טבלה1013[[#This Row],[וסת קבוע אחרון]],"")</f>
        <v/>
      </c>
      <c r="AC404" s="1" t="str">
        <f>IF(AND(טבלה1013[[#This Row],[הווסת פעיל?]]=1,X403=0,טבלה1013[[#This Row],[וסת קבוע אחרון]]&lt;&gt;W403),1,"")</f>
        <v/>
      </c>
      <c r="AD404" s="1" t="str">
        <f>IF(AND(טבלה1013[[#This Row],[הווסת פעיל?]]&lt;&gt;"",B405=1),טבלה1013[[#This Row],[CycleNumber]],"")</f>
        <v/>
      </c>
      <c r="AE404" s="1" t="str">
        <f>IF(AND(טבלה1013[[#This Row],[הווסת פעיל?]]&lt;&gt;"",X403=""),טבלה1013[[#This Row],[CycleNumber]],"")</f>
        <v/>
      </c>
      <c r="AF404" s="1" t="str">
        <f>IF(B405=1,"",IF(טבלה1013[[#This Row],[הווסת פעיל?]]=1,IF(טבלה1013[[#This Row],[וסת קבוע אחרון]]=F405,1,0),""))</f>
        <v/>
      </c>
      <c r="AG404" s="1" t="str">
        <f>IF(B405=1,"",IF(טבלה1013[[#This Row],[הווסת פעיל?]]=1,IF(OR(טבלה1013[[#This Row],[וסת קבוע אחרון]]=F405,F405=טבלה1013[[#This Row],[LengthofCycle]]),1,0),""))</f>
        <v/>
      </c>
      <c r="AH404" s="1" t="str">
        <f>IF(B405=1,"",IF(טבלה1013[[#This Row],[הווסת פעיל?]]=1,IF(OR(טבלה1013[[#This Row],[וסת קבוע אחרון]]=F405,F405=טבלה1013[[#This Row],[LengthofCycle]],AND(טבלה1013[[#This Row],[LengthofCycle]]&lt;&gt;טבלה1013[[#This Row],[וסת קבוע אחרון]],OR(F405=28,F405=29))),1,0),""))</f>
        <v/>
      </c>
      <c r="AI404" s="1" t="str">
        <f>IF(AND(טבלה1013[[#This Row],[הווסת פעיל?]]=1,B405=1),1,"")</f>
        <v/>
      </c>
      <c r="AJ404" s="4">
        <f>IF(AND(טבלה1013[[#This Row],[הווסת פעיל?]]&lt;&gt;1,B405&lt;&gt;1,B405&lt;&gt;""),IF(טבלה1013[[#This Row],[LengthofCycle]]=F405,1,0),"")</f>
        <v>0</v>
      </c>
      <c r="AK404" s="4">
        <f>IF(AND(טבלה1013[[#This Row],[הווסת פעיל?]]&lt;&gt;1,B405&lt;&gt;1,B405&lt;&gt;""),IF(OR(טבלה1013[[#This Row],[LengthofCycle]]=F405,F405=29),1,0),"")</f>
        <v>0</v>
      </c>
      <c r="AL404" s="4">
        <f>IF(AND(טבלה1013[[#This Row],[הווסת פעיל?]]&lt;&gt;1,B405&lt;&gt;1,B405&lt;&gt;""),IF(OR(טבלה1013[[#This Row],[LengthofCycle]]=F405,F405=29,F405=28),1,0),"")</f>
        <v>1</v>
      </c>
    </row>
    <row r="405" spans="1:38" x14ac:dyDescent="0.25">
      <c r="A405" s="1" t="s">
        <v>92</v>
      </c>
      <c r="B405" s="1">
        <v>5</v>
      </c>
      <c r="C405" s="1">
        <v>0</v>
      </c>
      <c r="D405" s="1">
        <v>1</v>
      </c>
      <c r="E405" s="1">
        <v>0</v>
      </c>
      <c r="F405" s="1">
        <v>28</v>
      </c>
      <c r="G405" s="1">
        <f>טבלה1013[[#This Row],[LengthofCycle]]+1</f>
        <v>29</v>
      </c>
      <c r="H405" s="1" t="str">
        <f>IF(IFERROR(LOOKUP(טבלה1013[[#This Row],[ClientID]],קביעויות[השבוע]),FALSE)=טבלה1013[[#This Row],[ClientID]],1,"")</f>
        <v/>
      </c>
      <c r="I405" s="1" t="str">
        <f>IF(AND(טבלה1013[[#This Row],[CycleNumber]]&gt;1,OR(B406="",טבלה1013[[#This Row],[CycleNumber]]&gt;B404)),IF(OR(AND(טבלה1013[[#This Row],[LengthofCycle]]=28,F404=28),AND(טבלה1013[[#This Row],[LengthofCycle]]=35,F404=35)),1,""),"")</f>
        <v/>
      </c>
      <c r="J405" s="1" t="str">
        <f>IF(AND(טבלה1013[[#This Row],[וסת השבוע]]=1,I404=1,טבלה1013[[#This Row],[CycleNumber]]&gt;B404),1,"")</f>
        <v/>
      </c>
      <c r="K405" s="1" t="str">
        <f>IF(טבלה1013[[#This Row],[CycleNumber]]=1,"",IF(טבלה1013[[#This Row],[וסת השבוע]]=1,0,IF(K404="","",IF(K404=0,IF(טבלה1013[[#This Row],[LengthofCycle]]=28,0,1),IF(K404=1,IF(טבלה1013[[#This Row],[LengthofCycle]]+F404=28*2,0,2),IF(K404=2,IF(טבלה1013[[#This Row],[LengthofCycle]]+F404+F403=28*3,0,3),""))))))</f>
        <v/>
      </c>
      <c r="L405" s="1" t="str">
        <f>IF(טבלה1013[[#This Row],[וסת השבוע]]=1,IF(טבלה1013[[#This Row],[וסת השבוע וההפלגה ביחד]]=1,L404+1,0),IF(AND(טבלה1013[[#This Row],[CycleNumber]]&gt;B404,טבלה1013[[#This Row],[CycleNumber]]&gt;1),IF(טבלה1013[[#This Row],[וסת השבוע פעיל?]]&lt;&gt;"",L404+1,""),""))</f>
        <v/>
      </c>
      <c r="M405" s="1" t="str">
        <f>IF(AND(טבלה1013[[#This Row],[וסת השבוע פעיל?]]&lt;&gt;"",טבלה1013[[#This Row],[CycleNumber]]&lt;B406,B406&lt;&gt;"",טבלה1013[[#This Row],[וסת השבוע פעיל?]]&lt;3),IF(K406=0,IF(AND(טבלה1013[[#This Row],[וסת השבוע פעיל?]]&gt;0,I406=1),0,1),0),"")</f>
        <v/>
      </c>
      <c r="N405" s="1" t="str">
        <f t="shared" si="48"/>
        <v/>
      </c>
      <c r="O405" s="1" t="str">
        <f>IF(AND(טבלה1013[[#This Row],[חיזוי - שבוע]]=1,J406=1),1,"")</f>
        <v/>
      </c>
      <c r="P405" s="1" t="str">
        <f>IF(AND(טבלה1013[[#This Row],[חיזוי טוב עם הפלגה?]]=1,טבלה1013[[#This Row],[וסת קבוע אחרון]]&lt;&gt;28,X404=1),1,"")</f>
        <v/>
      </c>
      <c r="Q405" s="1" t="str">
        <f>IF(AND(טבלה1013[[#This Row],[וסת השבוע פעיל?]]&lt;3,OR(טבלה1013[[#This Row],[CycleNumber]]&gt;B406,B406="")),1,"")</f>
        <v/>
      </c>
      <c r="R405" s="1" t="str">
        <f>IF(טבלה1013[[#This Row],[האישה קבעה וסת שבוע?]]=1,IF(טבלה1013[[#This Row],[וסת השבוע פעיל?]]&lt;3,1,0),"")</f>
        <v/>
      </c>
      <c r="S4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5" s="1">
        <f t="shared" si="45"/>
        <v>0</v>
      </c>
      <c r="U405" s="1">
        <f t="shared" si="46"/>
        <v>0</v>
      </c>
      <c r="V405" s="1">
        <f t="shared" si="47"/>
        <v>0</v>
      </c>
      <c r="W405" s="1" t="str">
        <f>IF(טבלה1013[[#This Row],[3 הפלגות זהות]]="","",IF(טבלה1013[[#This Row],[3 הפלגות זהות]]=1,טבלה1013[[#This Row],[LengthofCycle]],W404))</f>
        <v/>
      </c>
      <c r="Y405" s="1" t="str">
        <f>IF(OR(טבלה1013[[#This Row],[הווסת פעיל?]]=0,טבלה1013[[#This Row],[הווסת פעיל?]]=""),"",SUM(Y404,טבלה1013[[#This Row],[הווסת פעיל?]]))</f>
        <v/>
      </c>
      <c r="Z405" s="1" t="str">
        <f>IF(AND(טבלה1013[[#This Row],[כמה מחזורים עד עקירה]]&lt;&gt;"",Y406=""),טבלה1013[[#This Row],[כמה מחזורים עד עקירה]],"")</f>
        <v/>
      </c>
      <c r="AA405" s="1" t="str">
        <f>IF(AND(טבלה1013[[#This Row],[הווסת פעיל?]]=1,טבלה1013[[#This Row],[וסת קבוע אחרון]]&lt;&gt;W404),טבלה1013[[#This Row],[וסת קבוע אחרון]],"")</f>
        <v/>
      </c>
      <c r="AB405" s="1" t="str">
        <f>IF(AND(טבלה1013[[#This Row],[הווסת פעיל?]]=1,X404=0,טבלה1013[[#This Row],[וסת קבוע אחרון]]=W404),טבלה1013[[#This Row],[וסת קבוע אחרון]],"")</f>
        <v/>
      </c>
      <c r="AC405" s="1" t="str">
        <f>IF(AND(טבלה1013[[#This Row],[הווסת פעיל?]]=1,X404=0,טבלה1013[[#This Row],[וסת קבוע אחרון]]&lt;&gt;W404),1,"")</f>
        <v/>
      </c>
      <c r="AD405" s="1" t="str">
        <f>IF(AND(טבלה1013[[#This Row],[הווסת פעיל?]]&lt;&gt;"",B406=1),טבלה1013[[#This Row],[CycleNumber]],"")</f>
        <v/>
      </c>
      <c r="AE405" s="1" t="str">
        <f>IF(AND(טבלה1013[[#This Row],[הווסת פעיל?]]&lt;&gt;"",X404=""),טבלה1013[[#This Row],[CycleNumber]],"")</f>
        <v/>
      </c>
      <c r="AF405" s="1" t="str">
        <f>IF(B406=1,"",IF(טבלה1013[[#This Row],[הווסת פעיל?]]=1,IF(טבלה1013[[#This Row],[וסת קבוע אחרון]]=F406,1,0),""))</f>
        <v/>
      </c>
      <c r="AG405" s="1" t="str">
        <f>IF(B406=1,"",IF(טבלה1013[[#This Row],[הווסת פעיל?]]=1,IF(OR(טבלה1013[[#This Row],[וסת קבוע אחרון]]=F406,F406=טבלה1013[[#This Row],[LengthofCycle]]),1,0),""))</f>
        <v/>
      </c>
      <c r="AH405" s="1" t="str">
        <f>IF(B406=1,"",IF(טבלה1013[[#This Row],[הווסת פעיל?]]=1,IF(OR(טבלה1013[[#This Row],[וסת קבוע אחרון]]=F406,F406=טבלה1013[[#This Row],[LengthofCycle]],AND(טבלה1013[[#This Row],[LengthofCycle]]&lt;&gt;טבלה1013[[#This Row],[וסת קבוע אחרון]],OR(F406=28,F406=29))),1,0),""))</f>
        <v/>
      </c>
      <c r="AI405" s="1" t="str">
        <f>IF(AND(טבלה1013[[#This Row],[הווסת פעיל?]]=1,B406=1),1,"")</f>
        <v/>
      </c>
      <c r="AJ405" s="4">
        <f>IF(AND(טבלה1013[[#This Row],[הווסת פעיל?]]&lt;&gt;1,B406&lt;&gt;1,B406&lt;&gt;""),IF(טבלה1013[[#This Row],[LengthofCycle]]=F406,1,0),"")</f>
        <v>0</v>
      </c>
      <c r="AK405" s="4">
        <f>IF(AND(טבלה1013[[#This Row],[הווסת פעיל?]]&lt;&gt;1,B406&lt;&gt;1,B406&lt;&gt;""),IF(OR(טבלה1013[[#This Row],[LengthofCycle]]=F406,F406=29),1,0),"")</f>
        <v>1</v>
      </c>
      <c r="AL405" s="4">
        <f>IF(AND(טבלה1013[[#This Row],[הווסת פעיל?]]&lt;&gt;1,B406&lt;&gt;1,B406&lt;&gt;""),IF(OR(טבלה1013[[#This Row],[LengthofCycle]]=F406,F406=29,F406=28),1,0),"")</f>
        <v>1</v>
      </c>
    </row>
    <row r="406" spans="1:38" x14ac:dyDescent="0.25">
      <c r="A406" s="1" t="s">
        <v>92</v>
      </c>
      <c r="B406" s="1">
        <v>6</v>
      </c>
      <c r="C406" s="1">
        <v>0</v>
      </c>
      <c r="D406" s="1">
        <v>1</v>
      </c>
      <c r="E406" s="1">
        <v>0</v>
      </c>
      <c r="F406" s="1">
        <v>29</v>
      </c>
      <c r="G406" s="1">
        <f>טבלה1013[[#This Row],[LengthofCycle]]+1</f>
        <v>30</v>
      </c>
      <c r="H406" s="1" t="str">
        <f>IF(IFERROR(LOOKUP(טבלה1013[[#This Row],[ClientID]],קביעויות[השבוע]),FALSE)=טבלה1013[[#This Row],[ClientID]],1,"")</f>
        <v/>
      </c>
      <c r="I406" s="1" t="str">
        <f>IF(AND(טבלה1013[[#This Row],[CycleNumber]]&gt;1,OR(B407="",טבלה1013[[#This Row],[CycleNumber]]&gt;B405)),IF(OR(AND(טבלה1013[[#This Row],[LengthofCycle]]=28,F405=28),AND(טבלה1013[[#This Row],[LengthofCycle]]=35,F405=35)),1,""),"")</f>
        <v/>
      </c>
      <c r="J406" s="1" t="str">
        <f>IF(AND(טבלה1013[[#This Row],[וסת השבוע]]=1,I405=1,טבלה1013[[#This Row],[CycleNumber]]&gt;B405),1,"")</f>
        <v/>
      </c>
      <c r="K406" s="1" t="str">
        <f>IF(טבלה1013[[#This Row],[CycleNumber]]=1,"",IF(טבלה1013[[#This Row],[וסת השבוע]]=1,0,IF(K405="","",IF(K405=0,IF(טבלה1013[[#This Row],[LengthofCycle]]=28,0,1),IF(K405=1,IF(טבלה1013[[#This Row],[LengthofCycle]]+F405=28*2,0,2),IF(K405=2,IF(טבלה1013[[#This Row],[LengthofCycle]]+F405+F404=28*3,0,3),""))))))</f>
        <v/>
      </c>
      <c r="L406" s="1" t="str">
        <f>IF(טבלה1013[[#This Row],[וסת השבוע]]=1,IF(טבלה1013[[#This Row],[וסת השבוע וההפלגה ביחד]]=1,L405+1,0),IF(AND(טבלה1013[[#This Row],[CycleNumber]]&gt;B405,טבלה1013[[#This Row],[CycleNumber]]&gt;1),IF(טבלה1013[[#This Row],[וסת השבוע פעיל?]]&lt;&gt;"",L405+1,""),""))</f>
        <v/>
      </c>
      <c r="M406" s="1" t="str">
        <f>IF(AND(טבלה1013[[#This Row],[וסת השבוע פעיל?]]&lt;&gt;"",טבלה1013[[#This Row],[CycleNumber]]&lt;B407,B407&lt;&gt;"",טבלה1013[[#This Row],[וסת השבוע פעיל?]]&lt;3),IF(K407=0,IF(AND(טבלה1013[[#This Row],[וסת השבוע פעיל?]]&gt;0,I407=1),0,1),0),"")</f>
        <v/>
      </c>
      <c r="N406" s="1" t="str">
        <f t="shared" si="48"/>
        <v/>
      </c>
      <c r="O406" s="1" t="str">
        <f>IF(AND(טבלה1013[[#This Row],[חיזוי - שבוע]]=1,J407=1),1,"")</f>
        <v/>
      </c>
      <c r="P406" s="1" t="str">
        <f>IF(AND(טבלה1013[[#This Row],[חיזוי טוב עם הפלגה?]]=1,טבלה1013[[#This Row],[וסת קבוע אחרון]]&lt;&gt;28,X405=1),1,"")</f>
        <v/>
      </c>
      <c r="Q406" s="1" t="str">
        <f>IF(AND(טבלה1013[[#This Row],[וסת השבוע פעיל?]]&lt;3,OR(טבלה1013[[#This Row],[CycleNumber]]&gt;B407,B407="")),1,"")</f>
        <v/>
      </c>
      <c r="R406" s="1" t="str">
        <f>IF(טבלה1013[[#This Row],[האישה קבעה וסת שבוע?]]=1,IF(טבלה1013[[#This Row],[וסת השבוע פעיל?]]&lt;3,1,0),"")</f>
        <v/>
      </c>
      <c r="S4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6" s="1">
        <f t="shared" si="45"/>
        <v>0</v>
      </c>
      <c r="U406" s="1">
        <f t="shared" si="46"/>
        <v>0</v>
      </c>
      <c r="V406" s="1">
        <f t="shared" si="47"/>
        <v>0</v>
      </c>
      <c r="W406" s="1" t="str">
        <f>IF(טבלה1013[[#This Row],[3 הפלגות זהות]]="","",IF(טבלה1013[[#This Row],[3 הפלגות זהות]]=1,טבלה1013[[#This Row],[LengthofCycle]],W405))</f>
        <v/>
      </c>
      <c r="Y406" s="1" t="str">
        <f>IF(OR(טבלה1013[[#This Row],[הווסת פעיל?]]=0,טבלה1013[[#This Row],[הווסת פעיל?]]=""),"",SUM(Y405,טבלה1013[[#This Row],[הווסת פעיל?]]))</f>
        <v/>
      </c>
      <c r="Z406" s="1" t="str">
        <f>IF(AND(טבלה1013[[#This Row],[כמה מחזורים עד עקירה]]&lt;&gt;"",Y407=""),טבלה1013[[#This Row],[כמה מחזורים עד עקירה]],"")</f>
        <v/>
      </c>
      <c r="AA406" s="1" t="str">
        <f>IF(AND(טבלה1013[[#This Row],[הווסת פעיל?]]=1,טבלה1013[[#This Row],[וסת קבוע אחרון]]&lt;&gt;W405),טבלה1013[[#This Row],[וסת קבוע אחרון]],"")</f>
        <v/>
      </c>
      <c r="AB406" s="1" t="str">
        <f>IF(AND(טבלה1013[[#This Row],[הווסת פעיל?]]=1,X405=0,טבלה1013[[#This Row],[וסת קבוע אחרון]]=W405),טבלה1013[[#This Row],[וסת קבוע אחרון]],"")</f>
        <v/>
      </c>
      <c r="AC406" s="1" t="str">
        <f>IF(AND(טבלה1013[[#This Row],[הווסת פעיל?]]=1,X405=0,טבלה1013[[#This Row],[וסת קבוע אחרון]]&lt;&gt;W405),1,"")</f>
        <v/>
      </c>
      <c r="AD406" s="1" t="str">
        <f>IF(AND(טבלה1013[[#This Row],[הווסת פעיל?]]&lt;&gt;"",B407=1),טבלה1013[[#This Row],[CycleNumber]],"")</f>
        <v/>
      </c>
      <c r="AE406" s="1" t="str">
        <f>IF(AND(טבלה1013[[#This Row],[הווסת פעיל?]]&lt;&gt;"",X405=""),טבלה1013[[#This Row],[CycleNumber]],"")</f>
        <v/>
      </c>
      <c r="AF406" s="1" t="str">
        <f>IF(B407=1,"",IF(טבלה1013[[#This Row],[הווסת פעיל?]]=1,IF(טבלה1013[[#This Row],[וסת קבוע אחרון]]=F407,1,0),""))</f>
        <v/>
      </c>
      <c r="AG406" s="1" t="str">
        <f>IF(B407=1,"",IF(טבלה1013[[#This Row],[הווסת פעיל?]]=1,IF(OR(טבלה1013[[#This Row],[וסת קבוע אחרון]]=F407,F407=טבלה1013[[#This Row],[LengthofCycle]]),1,0),""))</f>
        <v/>
      </c>
      <c r="AH406" s="1" t="str">
        <f>IF(B407=1,"",IF(טבלה1013[[#This Row],[הווסת פעיל?]]=1,IF(OR(טבלה1013[[#This Row],[וסת קבוע אחרון]]=F407,F407=טבלה1013[[#This Row],[LengthofCycle]],AND(טבלה1013[[#This Row],[LengthofCycle]]&lt;&gt;טבלה1013[[#This Row],[וסת קבוע אחרון]],OR(F407=28,F407=29))),1,0),""))</f>
        <v/>
      </c>
      <c r="AI406" s="1" t="str">
        <f>IF(AND(טבלה1013[[#This Row],[הווסת פעיל?]]=1,B407=1),1,"")</f>
        <v/>
      </c>
      <c r="AJ406" s="4">
        <f>IF(AND(טבלה1013[[#This Row],[הווסת פעיל?]]&lt;&gt;1,B407&lt;&gt;1,B407&lt;&gt;""),IF(טבלה1013[[#This Row],[LengthofCycle]]=F407,1,0),"")</f>
        <v>0</v>
      </c>
      <c r="AK406" s="4">
        <f>IF(AND(טבלה1013[[#This Row],[הווסת פעיל?]]&lt;&gt;1,B407&lt;&gt;1,B407&lt;&gt;""),IF(OR(טבלה1013[[#This Row],[LengthofCycle]]=F407,F407=29),1,0),"")</f>
        <v>0</v>
      </c>
      <c r="AL406" s="4">
        <f>IF(AND(טבלה1013[[#This Row],[הווסת פעיל?]]&lt;&gt;1,B407&lt;&gt;1,B407&lt;&gt;""),IF(OR(טבלה1013[[#This Row],[LengthofCycle]]=F407,F407=29,F407=28),1,0),"")</f>
        <v>0</v>
      </c>
    </row>
    <row r="407" spans="1:38" x14ac:dyDescent="0.25">
      <c r="A407" s="1" t="s">
        <v>92</v>
      </c>
      <c r="B407" s="1">
        <v>7</v>
      </c>
      <c r="C407" s="1">
        <v>0</v>
      </c>
      <c r="D407" s="1">
        <v>1</v>
      </c>
      <c r="E407" s="1">
        <v>0</v>
      </c>
      <c r="F407" s="1">
        <v>26</v>
      </c>
      <c r="G407" s="1">
        <f>טבלה1013[[#This Row],[LengthofCycle]]+1</f>
        <v>27</v>
      </c>
      <c r="H407" s="1" t="str">
        <f>IF(IFERROR(LOOKUP(טבלה1013[[#This Row],[ClientID]],קביעויות[השבוע]),FALSE)=טבלה1013[[#This Row],[ClientID]],1,"")</f>
        <v/>
      </c>
      <c r="I407" s="1" t="str">
        <f>IF(AND(טבלה1013[[#This Row],[CycleNumber]]&gt;1,OR(B408="",טבלה1013[[#This Row],[CycleNumber]]&gt;B406)),IF(OR(AND(טבלה1013[[#This Row],[LengthofCycle]]=28,F406=28),AND(טבלה1013[[#This Row],[LengthofCycle]]=35,F406=35)),1,""),"")</f>
        <v/>
      </c>
      <c r="J407" s="1" t="str">
        <f>IF(AND(טבלה1013[[#This Row],[וסת השבוע]]=1,I406=1,טבלה1013[[#This Row],[CycleNumber]]&gt;B406),1,"")</f>
        <v/>
      </c>
      <c r="K407" s="1" t="str">
        <f>IF(טבלה1013[[#This Row],[CycleNumber]]=1,"",IF(טבלה1013[[#This Row],[וסת השבוע]]=1,0,IF(K406="","",IF(K406=0,IF(טבלה1013[[#This Row],[LengthofCycle]]=28,0,1),IF(K406=1,IF(טבלה1013[[#This Row],[LengthofCycle]]+F406=28*2,0,2),IF(K406=2,IF(טבלה1013[[#This Row],[LengthofCycle]]+F406+F405=28*3,0,3),""))))))</f>
        <v/>
      </c>
      <c r="L407" s="1" t="str">
        <f>IF(טבלה1013[[#This Row],[וסת השבוע]]=1,IF(טבלה1013[[#This Row],[וסת השבוע וההפלגה ביחד]]=1,L406+1,0),IF(AND(טבלה1013[[#This Row],[CycleNumber]]&gt;B406,טבלה1013[[#This Row],[CycleNumber]]&gt;1),IF(טבלה1013[[#This Row],[וסת השבוע פעיל?]]&lt;&gt;"",L406+1,""),""))</f>
        <v/>
      </c>
      <c r="M407" s="1" t="str">
        <f>IF(AND(טבלה1013[[#This Row],[וסת השבוע פעיל?]]&lt;&gt;"",טבלה1013[[#This Row],[CycleNumber]]&lt;B408,B408&lt;&gt;"",טבלה1013[[#This Row],[וסת השבוע פעיל?]]&lt;3),IF(K408=0,IF(AND(טבלה1013[[#This Row],[וסת השבוע פעיל?]]&gt;0,I408=1),0,1),0),"")</f>
        <v/>
      </c>
      <c r="N407" s="1" t="str">
        <f t="shared" si="48"/>
        <v/>
      </c>
      <c r="O407" s="1" t="str">
        <f>IF(AND(טבלה1013[[#This Row],[חיזוי - שבוע]]=1,J408=1),1,"")</f>
        <v/>
      </c>
      <c r="P407" s="1" t="str">
        <f>IF(AND(טבלה1013[[#This Row],[חיזוי טוב עם הפלגה?]]=1,טבלה1013[[#This Row],[וסת קבוע אחרון]]&lt;&gt;28,X406=1),1,"")</f>
        <v/>
      </c>
      <c r="Q407" s="1" t="str">
        <f>IF(AND(טבלה1013[[#This Row],[וסת השבוע פעיל?]]&lt;3,OR(טבלה1013[[#This Row],[CycleNumber]]&gt;B408,B408="")),1,"")</f>
        <v/>
      </c>
      <c r="R407" s="1" t="str">
        <f>IF(טבלה1013[[#This Row],[האישה קבעה וסת שבוע?]]=1,IF(טבלה1013[[#This Row],[וסת השבוע פעיל?]]&lt;3,1,0),"")</f>
        <v/>
      </c>
      <c r="S4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7" s="1">
        <f t="shared" si="45"/>
        <v>0</v>
      </c>
      <c r="U407" s="1">
        <f t="shared" si="46"/>
        <v>0</v>
      </c>
      <c r="V407" s="1">
        <f t="shared" si="47"/>
        <v>0</v>
      </c>
      <c r="W407" s="1" t="str">
        <f>IF(טבלה1013[[#This Row],[3 הפלגות זהות]]="","",IF(טבלה1013[[#This Row],[3 הפלגות זהות]]=1,טבלה1013[[#This Row],[LengthofCycle]],W406))</f>
        <v/>
      </c>
      <c r="Y407" s="1" t="str">
        <f>IF(OR(טבלה1013[[#This Row],[הווסת פעיל?]]=0,טבלה1013[[#This Row],[הווסת פעיל?]]=""),"",SUM(Y406,טבלה1013[[#This Row],[הווסת פעיל?]]))</f>
        <v/>
      </c>
      <c r="Z407" s="1" t="str">
        <f>IF(AND(טבלה1013[[#This Row],[כמה מחזורים עד עקירה]]&lt;&gt;"",Y408=""),טבלה1013[[#This Row],[כמה מחזורים עד עקירה]],"")</f>
        <v/>
      </c>
      <c r="AA407" s="1" t="str">
        <f>IF(AND(טבלה1013[[#This Row],[הווסת פעיל?]]=1,טבלה1013[[#This Row],[וסת קבוע אחרון]]&lt;&gt;W406),טבלה1013[[#This Row],[וסת קבוע אחרון]],"")</f>
        <v/>
      </c>
      <c r="AB407" s="1" t="str">
        <f>IF(AND(טבלה1013[[#This Row],[הווסת פעיל?]]=1,X406=0,טבלה1013[[#This Row],[וסת קבוע אחרון]]=W406),טבלה1013[[#This Row],[וסת קבוע אחרון]],"")</f>
        <v/>
      </c>
      <c r="AC407" s="1" t="str">
        <f>IF(AND(טבלה1013[[#This Row],[הווסת פעיל?]]=1,X406=0,טבלה1013[[#This Row],[וסת קבוע אחרון]]&lt;&gt;W406),1,"")</f>
        <v/>
      </c>
      <c r="AD407" s="1" t="str">
        <f>IF(AND(טבלה1013[[#This Row],[הווסת פעיל?]]&lt;&gt;"",B408=1),טבלה1013[[#This Row],[CycleNumber]],"")</f>
        <v/>
      </c>
      <c r="AE407" s="1" t="str">
        <f>IF(AND(טבלה1013[[#This Row],[הווסת פעיל?]]&lt;&gt;"",X406=""),טבלה1013[[#This Row],[CycleNumber]],"")</f>
        <v/>
      </c>
      <c r="AF407" s="1" t="str">
        <f>IF(B408=1,"",IF(טבלה1013[[#This Row],[הווסת פעיל?]]=1,IF(טבלה1013[[#This Row],[וסת קבוע אחרון]]=F408,1,0),""))</f>
        <v/>
      </c>
      <c r="AG407" s="1" t="str">
        <f>IF(B408=1,"",IF(טבלה1013[[#This Row],[הווסת פעיל?]]=1,IF(OR(טבלה1013[[#This Row],[וסת קבוע אחרון]]=F408,F408=טבלה1013[[#This Row],[LengthofCycle]]),1,0),""))</f>
        <v/>
      </c>
      <c r="AH407" s="1" t="str">
        <f>IF(B408=1,"",IF(טבלה1013[[#This Row],[הווסת פעיל?]]=1,IF(OR(טבלה1013[[#This Row],[וסת קבוע אחרון]]=F408,F408=טבלה1013[[#This Row],[LengthofCycle]],AND(טבלה1013[[#This Row],[LengthofCycle]]&lt;&gt;טבלה1013[[#This Row],[וסת קבוע אחרון]],OR(F408=28,F408=29))),1,0),""))</f>
        <v/>
      </c>
      <c r="AI407" s="1" t="str">
        <f>IF(AND(טבלה1013[[#This Row],[הווסת פעיל?]]=1,B408=1),1,"")</f>
        <v/>
      </c>
      <c r="AJ407" s="4">
        <f>IF(AND(טבלה1013[[#This Row],[הווסת פעיל?]]&lt;&gt;1,B408&lt;&gt;1,B408&lt;&gt;""),IF(טבלה1013[[#This Row],[LengthofCycle]]=F408,1,0),"")</f>
        <v>1</v>
      </c>
      <c r="AK407" s="4">
        <f>IF(AND(טבלה1013[[#This Row],[הווסת פעיל?]]&lt;&gt;1,B408&lt;&gt;1,B408&lt;&gt;""),IF(OR(טבלה1013[[#This Row],[LengthofCycle]]=F408,F408=29),1,0),"")</f>
        <v>1</v>
      </c>
      <c r="AL407" s="4">
        <f>IF(AND(טבלה1013[[#This Row],[הווסת פעיל?]]&lt;&gt;1,B408&lt;&gt;1,B408&lt;&gt;""),IF(OR(טבלה1013[[#This Row],[LengthofCycle]]=F408,F408=29,F408=28),1,0),"")</f>
        <v>1</v>
      </c>
    </row>
    <row r="408" spans="1:38" x14ac:dyDescent="0.25">
      <c r="A408" s="1" t="s">
        <v>92</v>
      </c>
      <c r="B408" s="1">
        <v>8</v>
      </c>
      <c r="C408" s="1">
        <v>0</v>
      </c>
      <c r="D408" s="1">
        <v>1</v>
      </c>
      <c r="E408" s="1">
        <v>0</v>
      </c>
      <c r="F408" s="1">
        <v>26</v>
      </c>
      <c r="G408" s="1">
        <f>טבלה1013[[#This Row],[LengthofCycle]]+1</f>
        <v>27</v>
      </c>
      <c r="H408" s="1" t="str">
        <f>IF(IFERROR(LOOKUP(טבלה1013[[#This Row],[ClientID]],קביעויות[השבוע]),FALSE)=טבלה1013[[#This Row],[ClientID]],1,"")</f>
        <v/>
      </c>
      <c r="I408" s="1" t="str">
        <f>IF(AND(טבלה1013[[#This Row],[CycleNumber]]&gt;1,OR(B409="",טבלה1013[[#This Row],[CycleNumber]]&gt;B407)),IF(OR(AND(טבלה1013[[#This Row],[LengthofCycle]]=28,F407=28),AND(טבלה1013[[#This Row],[LengthofCycle]]=35,F407=35)),1,""),"")</f>
        <v/>
      </c>
      <c r="J408" s="1" t="str">
        <f>IF(AND(טבלה1013[[#This Row],[וסת השבוע]]=1,I407=1,טבלה1013[[#This Row],[CycleNumber]]&gt;B407),1,"")</f>
        <v/>
      </c>
      <c r="K408" s="1" t="str">
        <f>IF(טבלה1013[[#This Row],[CycleNumber]]=1,"",IF(טבלה1013[[#This Row],[וסת השבוע]]=1,0,IF(K407="","",IF(K407=0,IF(טבלה1013[[#This Row],[LengthofCycle]]=28,0,1),IF(K407=1,IF(טבלה1013[[#This Row],[LengthofCycle]]+F407=28*2,0,2),IF(K407=2,IF(טבלה1013[[#This Row],[LengthofCycle]]+F407+F406=28*3,0,3),""))))))</f>
        <v/>
      </c>
      <c r="L408" s="1" t="str">
        <f>IF(טבלה1013[[#This Row],[וסת השבוע]]=1,IF(טבלה1013[[#This Row],[וסת השבוע וההפלגה ביחד]]=1,L407+1,0),IF(AND(טבלה1013[[#This Row],[CycleNumber]]&gt;B407,טבלה1013[[#This Row],[CycleNumber]]&gt;1),IF(טבלה1013[[#This Row],[וסת השבוע פעיל?]]&lt;&gt;"",L407+1,""),""))</f>
        <v/>
      </c>
      <c r="M408" s="1" t="str">
        <f>IF(AND(טבלה1013[[#This Row],[וסת השבוע פעיל?]]&lt;&gt;"",טבלה1013[[#This Row],[CycleNumber]]&lt;B409,B409&lt;&gt;"",טבלה1013[[#This Row],[וסת השבוע פעיל?]]&lt;3),IF(K409=0,IF(AND(טבלה1013[[#This Row],[וסת השבוע פעיל?]]&gt;0,I409=1),0,1),0),"")</f>
        <v/>
      </c>
      <c r="N408" s="1" t="str">
        <f t="shared" si="48"/>
        <v/>
      </c>
      <c r="O408" s="1" t="str">
        <f>IF(AND(טבלה1013[[#This Row],[חיזוי - שבוע]]=1,J409=1),1,"")</f>
        <v/>
      </c>
      <c r="P408" s="1" t="str">
        <f>IF(AND(טבלה1013[[#This Row],[חיזוי טוב עם הפלגה?]]=1,טבלה1013[[#This Row],[וסת קבוע אחרון]]&lt;&gt;28,X407=1),1,"")</f>
        <v/>
      </c>
      <c r="Q408" s="1" t="str">
        <f>IF(AND(טבלה1013[[#This Row],[וסת השבוע פעיל?]]&lt;3,OR(טבלה1013[[#This Row],[CycleNumber]]&gt;B409,B409="")),1,"")</f>
        <v/>
      </c>
      <c r="R408" s="1" t="str">
        <f>IF(טבלה1013[[#This Row],[האישה קבעה וסת שבוע?]]=1,IF(טבלה1013[[#This Row],[וסת השבוע פעיל?]]&lt;3,1,0),"")</f>
        <v/>
      </c>
      <c r="S4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8" s="1">
        <f t="shared" si="45"/>
        <v>0</v>
      </c>
      <c r="U408" s="1">
        <f t="shared" si="46"/>
        <v>0</v>
      </c>
      <c r="V408" s="1">
        <f t="shared" si="47"/>
        <v>0</v>
      </c>
      <c r="W408" s="1" t="str">
        <f>IF(טבלה1013[[#This Row],[3 הפלגות זהות]]="","",IF(טבלה1013[[#This Row],[3 הפלגות זהות]]=1,טבלה1013[[#This Row],[LengthofCycle]],W407))</f>
        <v/>
      </c>
      <c r="Y408" s="1" t="str">
        <f>IF(OR(טבלה1013[[#This Row],[הווסת פעיל?]]=0,טבלה1013[[#This Row],[הווסת פעיל?]]=""),"",SUM(Y407,טבלה1013[[#This Row],[הווסת פעיל?]]))</f>
        <v/>
      </c>
      <c r="Z408" s="1" t="str">
        <f>IF(AND(טבלה1013[[#This Row],[כמה מחזורים עד עקירה]]&lt;&gt;"",Y409=""),טבלה1013[[#This Row],[כמה מחזורים עד עקירה]],"")</f>
        <v/>
      </c>
      <c r="AA408" s="1" t="str">
        <f>IF(AND(טבלה1013[[#This Row],[הווסת פעיל?]]=1,טבלה1013[[#This Row],[וסת קבוע אחרון]]&lt;&gt;W407),טבלה1013[[#This Row],[וסת קבוע אחרון]],"")</f>
        <v/>
      </c>
      <c r="AB408" s="1" t="str">
        <f>IF(AND(טבלה1013[[#This Row],[הווסת פעיל?]]=1,X407=0,טבלה1013[[#This Row],[וסת קבוע אחרון]]=W407),טבלה1013[[#This Row],[וסת קבוע אחרון]],"")</f>
        <v/>
      </c>
      <c r="AC408" s="1" t="str">
        <f>IF(AND(טבלה1013[[#This Row],[הווסת פעיל?]]=1,X407=0,טבלה1013[[#This Row],[וסת קבוע אחרון]]&lt;&gt;W407),1,"")</f>
        <v/>
      </c>
      <c r="AD408" s="1" t="str">
        <f>IF(AND(טבלה1013[[#This Row],[הווסת פעיל?]]&lt;&gt;"",B409=1),טבלה1013[[#This Row],[CycleNumber]],"")</f>
        <v/>
      </c>
      <c r="AE408" s="1" t="str">
        <f>IF(AND(טבלה1013[[#This Row],[הווסת פעיל?]]&lt;&gt;"",X407=""),טבלה1013[[#This Row],[CycleNumber]],"")</f>
        <v/>
      </c>
      <c r="AF408" s="1" t="str">
        <f>IF(B409=1,"",IF(טבלה1013[[#This Row],[הווסת פעיל?]]=1,IF(טבלה1013[[#This Row],[וסת קבוע אחרון]]=F409,1,0),""))</f>
        <v/>
      </c>
      <c r="AG408" s="1" t="str">
        <f>IF(B409=1,"",IF(טבלה1013[[#This Row],[הווסת פעיל?]]=1,IF(OR(טבלה1013[[#This Row],[וסת קבוע אחרון]]=F409,F409=טבלה1013[[#This Row],[LengthofCycle]]),1,0),""))</f>
        <v/>
      </c>
      <c r="AH408" s="1" t="str">
        <f>IF(B409=1,"",IF(טבלה1013[[#This Row],[הווסת פעיל?]]=1,IF(OR(טבלה1013[[#This Row],[וסת קבוע אחרון]]=F409,F409=טבלה1013[[#This Row],[LengthofCycle]],AND(טבלה1013[[#This Row],[LengthofCycle]]&lt;&gt;טבלה1013[[#This Row],[וסת קבוע אחרון]],OR(F409=28,F409=29))),1,0),""))</f>
        <v/>
      </c>
      <c r="AI408" s="1" t="str">
        <f>IF(AND(טבלה1013[[#This Row],[הווסת פעיל?]]=1,B409=1),1,"")</f>
        <v/>
      </c>
      <c r="AJ408" s="4">
        <f>IF(AND(טבלה1013[[#This Row],[הווסת פעיל?]]&lt;&gt;1,B409&lt;&gt;1,B409&lt;&gt;""),IF(טבלה1013[[#This Row],[LengthofCycle]]=F409,1,0),"")</f>
        <v>0</v>
      </c>
      <c r="AK408" s="4">
        <f>IF(AND(טבלה1013[[#This Row],[הווסת פעיל?]]&lt;&gt;1,B409&lt;&gt;1,B409&lt;&gt;""),IF(OR(טבלה1013[[#This Row],[LengthofCycle]]=F409,F409=29),1,0),"")</f>
        <v>0</v>
      </c>
      <c r="AL408" s="4">
        <f>IF(AND(טבלה1013[[#This Row],[הווסת פעיל?]]&lt;&gt;1,B409&lt;&gt;1,B409&lt;&gt;""),IF(OR(טבלה1013[[#This Row],[LengthofCycle]]=F409,F409=29,F409=28),1,0),"")</f>
        <v>0</v>
      </c>
    </row>
    <row r="409" spans="1:38" x14ac:dyDescent="0.25">
      <c r="A409" s="1" t="s">
        <v>92</v>
      </c>
      <c r="B409" s="1">
        <v>9</v>
      </c>
      <c r="C409" s="1">
        <v>0</v>
      </c>
      <c r="D409" s="1">
        <v>1</v>
      </c>
      <c r="E409" s="1">
        <v>0</v>
      </c>
      <c r="F409" s="1">
        <v>35</v>
      </c>
      <c r="G409" s="1">
        <f>טבלה1013[[#This Row],[LengthofCycle]]+1</f>
        <v>36</v>
      </c>
      <c r="H409" s="1" t="str">
        <f>IF(IFERROR(LOOKUP(טבלה1013[[#This Row],[ClientID]],קביעויות[השבוע]),FALSE)=טבלה1013[[#This Row],[ClientID]],1,"")</f>
        <v/>
      </c>
      <c r="I409" s="1" t="str">
        <f>IF(AND(טבלה1013[[#This Row],[CycleNumber]]&gt;1,OR(B410="",טבלה1013[[#This Row],[CycleNumber]]&gt;B408)),IF(OR(AND(טבלה1013[[#This Row],[LengthofCycle]]=28,F408=28),AND(טבלה1013[[#This Row],[LengthofCycle]]=35,F408=35)),1,""),"")</f>
        <v/>
      </c>
      <c r="J409" s="1" t="str">
        <f>IF(AND(טבלה1013[[#This Row],[וסת השבוע]]=1,I408=1,טבלה1013[[#This Row],[CycleNumber]]&gt;B408),1,"")</f>
        <v/>
      </c>
      <c r="K409" s="1" t="str">
        <f>IF(טבלה1013[[#This Row],[CycleNumber]]=1,"",IF(טבלה1013[[#This Row],[וסת השבוע]]=1,0,IF(K408="","",IF(K408=0,IF(טבלה1013[[#This Row],[LengthofCycle]]=28,0,1),IF(K408=1,IF(טבלה1013[[#This Row],[LengthofCycle]]+F408=28*2,0,2),IF(K408=2,IF(טבלה1013[[#This Row],[LengthofCycle]]+F408+F407=28*3,0,3),""))))))</f>
        <v/>
      </c>
      <c r="L409" s="1" t="str">
        <f>IF(טבלה1013[[#This Row],[וסת השבוע]]=1,IF(טבלה1013[[#This Row],[וסת השבוע וההפלגה ביחד]]=1,L408+1,0),IF(AND(טבלה1013[[#This Row],[CycleNumber]]&gt;B408,טבלה1013[[#This Row],[CycleNumber]]&gt;1),IF(טבלה1013[[#This Row],[וסת השבוע פעיל?]]&lt;&gt;"",L408+1,""),""))</f>
        <v/>
      </c>
      <c r="M409" s="1" t="str">
        <f>IF(AND(טבלה1013[[#This Row],[וסת השבוע פעיל?]]&lt;&gt;"",טבלה1013[[#This Row],[CycleNumber]]&lt;B410,B410&lt;&gt;"",טבלה1013[[#This Row],[וסת השבוע פעיל?]]&lt;3),IF(K410=0,IF(AND(טבלה1013[[#This Row],[וסת השבוע פעיל?]]&gt;0,I410=1),0,1),0),"")</f>
        <v/>
      </c>
      <c r="N409" s="1" t="str">
        <f t="shared" si="48"/>
        <v/>
      </c>
      <c r="O409" s="1" t="str">
        <f>IF(AND(טבלה1013[[#This Row],[חיזוי - שבוע]]=1,J410=1),1,"")</f>
        <v/>
      </c>
      <c r="P409" s="1" t="str">
        <f>IF(AND(טבלה1013[[#This Row],[חיזוי טוב עם הפלגה?]]=1,טבלה1013[[#This Row],[וסת קבוע אחרון]]&lt;&gt;28,X408=1),1,"")</f>
        <v/>
      </c>
      <c r="Q409" s="1" t="str">
        <f>IF(AND(טבלה1013[[#This Row],[וסת השבוע פעיל?]]&lt;3,OR(טבלה1013[[#This Row],[CycleNumber]]&gt;B410,B410="")),1,"")</f>
        <v/>
      </c>
      <c r="R409" s="1" t="str">
        <f>IF(טבלה1013[[#This Row],[האישה קבעה וסת שבוע?]]=1,IF(טבלה1013[[#This Row],[וסת השבוע פעיל?]]&lt;3,1,0),"")</f>
        <v/>
      </c>
      <c r="S4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09" s="1">
        <f t="shared" si="45"/>
        <v>0</v>
      </c>
      <c r="U409" s="1">
        <f t="shared" si="46"/>
        <v>0</v>
      </c>
      <c r="V409" s="1">
        <f t="shared" si="47"/>
        <v>0</v>
      </c>
      <c r="W409" s="1" t="str">
        <f>IF(טבלה1013[[#This Row],[3 הפלגות זהות]]="","",IF(טבלה1013[[#This Row],[3 הפלגות זהות]]=1,טבלה1013[[#This Row],[LengthofCycle]],W408))</f>
        <v/>
      </c>
      <c r="Y409" s="1" t="str">
        <f>IF(OR(טבלה1013[[#This Row],[הווסת פעיל?]]=0,טבלה1013[[#This Row],[הווסת פעיל?]]=""),"",SUM(Y408,טבלה1013[[#This Row],[הווסת פעיל?]]))</f>
        <v/>
      </c>
      <c r="Z409" s="1" t="str">
        <f>IF(AND(טבלה1013[[#This Row],[כמה מחזורים עד עקירה]]&lt;&gt;"",Y410=""),טבלה1013[[#This Row],[כמה מחזורים עד עקירה]],"")</f>
        <v/>
      </c>
      <c r="AA409" s="1" t="str">
        <f>IF(AND(טבלה1013[[#This Row],[הווסת פעיל?]]=1,טבלה1013[[#This Row],[וסת קבוע אחרון]]&lt;&gt;W408),טבלה1013[[#This Row],[וסת קבוע אחרון]],"")</f>
        <v/>
      </c>
      <c r="AB409" s="1" t="str">
        <f>IF(AND(טבלה1013[[#This Row],[הווסת פעיל?]]=1,X408=0,טבלה1013[[#This Row],[וסת קבוע אחרון]]=W408),טבלה1013[[#This Row],[וסת קבוע אחרון]],"")</f>
        <v/>
      </c>
      <c r="AC409" s="1" t="str">
        <f>IF(AND(טבלה1013[[#This Row],[הווסת פעיל?]]=1,X408=0,טבלה1013[[#This Row],[וסת קבוע אחרון]]&lt;&gt;W408),1,"")</f>
        <v/>
      </c>
      <c r="AD409" s="1" t="str">
        <f>IF(AND(טבלה1013[[#This Row],[הווסת פעיל?]]&lt;&gt;"",B410=1),טבלה1013[[#This Row],[CycleNumber]],"")</f>
        <v/>
      </c>
      <c r="AE409" s="1" t="str">
        <f>IF(AND(טבלה1013[[#This Row],[הווסת פעיל?]]&lt;&gt;"",X408=""),טבלה1013[[#This Row],[CycleNumber]],"")</f>
        <v/>
      </c>
      <c r="AF409" s="1" t="str">
        <f>IF(B410=1,"",IF(טבלה1013[[#This Row],[הווסת פעיל?]]=1,IF(טבלה1013[[#This Row],[וסת קבוע אחרון]]=F410,1,0),""))</f>
        <v/>
      </c>
      <c r="AG409" s="1" t="str">
        <f>IF(B410=1,"",IF(טבלה1013[[#This Row],[הווסת פעיל?]]=1,IF(OR(טבלה1013[[#This Row],[וסת קבוע אחרון]]=F410,F410=טבלה1013[[#This Row],[LengthofCycle]]),1,0),""))</f>
        <v/>
      </c>
      <c r="AH409" s="1" t="str">
        <f>IF(B410=1,"",IF(טבלה1013[[#This Row],[הווסת פעיל?]]=1,IF(OR(טבלה1013[[#This Row],[וסת קבוע אחרון]]=F410,F410=טבלה1013[[#This Row],[LengthofCycle]],AND(טבלה1013[[#This Row],[LengthofCycle]]&lt;&gt;טבלה1013[[#This Row],[וסת קבוע אחרון]],OR(F410=28,F410=29))),1,0),""))</f>
        <v/>
      </c>
      <c r="AI409" s="1" t="str">
        <f>IF(AND(טבלה1013[[#This Row],[הווסת פעיל?]]=1,B410=1),1,"")</f>
        <v/>
      </c>
      <c r="AJ409" s="4">
        <f>IF(AND(טבלה1013[[#This Row],[הווסת פעיל?]]&lt;&gt;1,B410&lt;&gt;1,B410&lt;&gt;""),IF(טבלה1013[[#This Row],[LengthofCycle]]=F410,1,0),"")</f>
        <v>0</v>
      </c>
      <c r="AK409" s="4">
        <f>IF(AND(טבלה1013[[#This Row],[הווסת פעיל?]]&lt;&gt;1,B410&lt;&gt;1,B410&lt;&gt;""),IF(OR(טבלה1013[[#This Row],[LengthofCycle]]=F410,F410=29),1,0),"")</f>
        <v>0</v>
      </c>
      <c r="AL409" s="4">
        <f>IF(AND(טבלה1013[[#This Row],[הווסת פעיל?]]&lt;&gt;1,B410&lt;&gt;1,B410&lt;&gt;""),IF(OR(טבלה1013[[#This Row],[LengthofCycle]]=F410,F410=29,F410=28),1,0),"")</f>
        <v>0</v>
      </c>
    </row>
    <row r="410" spans="1:38" x14ac:dyDescent="0.25">
      <c r="A410" s="1" t="s">
        <v>92</v>
      </c>
      <c r="B410" s="1">
        <v>10</v>
      </c>
      <c r="C410" s="1">
        <v>0</v>
      </c>
      <c r="D410" s="1">
        <v>1</v>
      </c>
      <c r="E410" s="1">
        <v>0</v>
      </c>
      <c r="F410" s="1">
        <v>26</v>
      </c>
      <c r="G410" s="1">
        <f>טבלה1013[[#This Row],[LengthofCycle]]+1</f>
        <v>27</v>
      </c>
      <c r="H410" s="1" t="str">
        <f>IF(IFERROR(LOOKUP(טבלה1013[[#This Row],[ClientID]],קביעויות[השבוע]),FALSE)=טבלה1013[[#This Row],[ClientID]],1,"")</f>
        <v/>
      </c>
      <c r="I410" s="1" t="str">
        <f>IF(AND(טבלה1013[[#This Row],[CycleNumber]]&gt;1,OR(B411="",טבלה1013[[#This Row],[CycleNumber]]&gt;B409)),IF(OR(AND(טבלה1013[[#This Row],[LengthofCycle]]=28,F409=28),AND(טבלה1013[[#This Row],[LengthofCycle]]=35,F409=35)),1,""),"")</f>
        <v/>
      </c>
      <c r="J410" s="1" t="str">
        <f>IF(AND(טבלה1013[[#This Row],[וסת השבוע]]=1,I409=1,טבלה1013[[#This Row],[CycleNumber]]&gt;B409),1,"")</f>
        <v/>
      </c>
      <c r="K410" s="1" t="str">
        <f>IF(טבלה1013[[#This Row],[CycleNumber]]=1,"",IF(טבלה1013[[#This Row],[וסת השבוע]]=1,0,IF(K409="","",IF(K409=0,IF(טבלה1013[[#This Row],[LengthofCycle]]=28,0,1),IF(K409=1,IF(טבלה1013[[#This Row],[LengthofCycle]]+F409=28*2,0,2),IF(K409=2,IF(טבלה1013[[#This Row],[LengthofCycle]]+F409+F408=28*3,0,3),""))))))</f>
        <v/>
      </c>
      <c r="L410" s="1" t="str">
        <f>IF(טבלה1013[[#This Row],[וסת השבוע]]=1,IF(טבלה1013[[#This Row],[וסת השבוע וההפלגה ביחד]]=1,L409+1,0),IF(AND(טבלה1013[[#This Row],[CycleNumber]]&gt;B409,טבלה1013[[#This Row],[CycleNumber]]&gt;1),IF(טבלה1013[[#This Row],[וסת השבוע פעיל?]]&lt;&gt;"",L409+1,""),""))</f>
        <v/>
      </c>
      <c r="M410" s="1" t="str">
        <f>IF(AND(טבלה1013[[#This Row],[וסת השבוע פעיל?]]&lt;&gt;"",טבלה1013[[#This Row],[CycleNumber]]&lt;B411,B411&lt;&gt;"",טבלה1013[[#This Row],[וסת השבוע פעיל?]]&lt;3),IF(K411=0,IF(AND(טבלה1013[[#This Row],[וסת השבוע פעיל?]]&gt;0,I411=1),0,1),0),"")</f>
        <v/>
      </c>
      <c r="N410" s="1" t="str">
        <f t="shared" si="48"/>
        <v/>
      </c>
      <c r="O410" s="1" t="str">
        <f>IF(AND(טבלה1013[[#This Row],[חיזוי - שבוע]]=1,J411=1),1,"")</f>
        <v/>
      </c>
      <c r="P410" s="1" t="str">
        <f>IF(AND(טבלה1013[[#This Row],[חיזוי טוב עם הפלגה?]]=1,טבלה1013[[#This Row],[וסת קבוע אחרון]]&lt;&gt;28,X409=1),1,"")</f>
        <v/>
      </c>
      <c r="Q410" s="1" t="str">
        <f>IF(AND(טבלה1013[[#This Row],[וסת השבוע פעיל?]]&lt;3,OR(טבלה1013[[#This Row],[CycleNumber]]&gt;B411,B411="")),1,"")</f>
        <v/>
      </c>
      <c r="R410" s="1" t="str">
        <f>IF(טבלה1013[[#This Row],[האישה קבעה וסת שבוע?]]=1,IF(טבלה1013[[#This Row],[וסת השבוע פעיל?]]&lt;3,1,0),"")</f>
        <v/>
      </c>
      <c r="S4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0" s="1">
        <f t="shared" si="45"/>
        <v>0</v>
      </c>
      <c r="U410" s="1">
        <f t="shared" si="46"/>
        <v>0</v>
      </c>
      <c r="V410" s="1">
        <f t="shared" si="47"/>
        <v>0</v>
      </c>
      <c r="W410" s="1" t="str">
        <f>IF(טבלה1013[[#This Row],[3 הפלגות זהות]]="","",IF(טבלה1013[[#This Row],[3 הפלגות זהות]]=1,טבלה1013[[#This Row],[LengthofCycle]],W409))</f>
        <v/>
      </c>
      <c r="Y410" s="1" t="str">
        <f>IF(OR(טבלה1013[[#This Row],[הווסת פעיל?]]=0,טבלה1013[[#This Row],[הווסת פעיל?]]=""),"",SUM(Y409,טבלה1013[[#This Row],[הווסת פעיל?]]))</f>
        <v/>
      </c>
      <c r="Z410" s="1" t="str">
        <f>IF(AND(טבלה1013[[#This Row],[כמה מחזורים עד עקירה]]&lt;&gt;"",Y411=""),טבלה1013[[#This Row],[כמה מחזורים עד עקירה]],"")</f>
        <v/>
      </c>
      <c r="AA410" s="1" t="str">
        <f>IF(AND(טבלה1013[[#This Row],[הווסת פעיל?]]=1,טבלה1013[[#This Row],[וסת קבוע אחרון]]&lt;&gt;W409),טבלה1013[[#This Row],[וסת קבוע אחרון]],"")</f>
        <v/>
      </c>
      <c r="AB410" s="1" t="str">
        <f>IF(AND(טבלה1013[[#This Row],[הווסת פעיל?]]=1,X409=0,טבלה1013[[#This Row],[וסת קבוע אחרון]]=W409),טבלה1013[[#This Row],[וסת קבוע אחרון]],"")</f>
        <v/>
      </c>
      <c r="AC410" s="1" t="str">
        <f>IF(AND(טבלה1013[[#This Row],[הווסת פעיל?]]=1,X409=0,טבלה1013[[#This Row],[וסת קבוע אחרון]]&lt;&gt;W409),1,"")</f>
        <v/>
      </c>
      <c r="AD410" s="1" t="str">
        <f>IF(AND(טבלה1013[[#This Row],[הווסת פעיל?]]&lt;&gt;"",B411=1),טבלה1013[[#This Row],[CycleNumber]],"")</f>
        <v/>
      </c>
      <c r="AE410" s="1" t="str">
        <f>IF(AND(טבלה1013[[#This Row],[הווסת פעיל?]]&lt;&gt;"",X409=""),טבלה1013[[#This Row],[CycleNumber]],"")</f>
        <v/>
      </c>
      <c r="AF410" s="1" t="str">
        <f>IF(B411=1,"",IF(טבלה1013[[#This Row],[הווסת פעיל?]]=1,IF(טבלה1013[[#This Row],[וסת קבוע אחרון]]=F411,1,0),""))</f>
        <v/>
      </c>
      <c r="AG410" s="1" t="str">
        <f>IF(B411=1,"",IF(טבלה1013[[#This Row],[הווסת פעיל?]]=1,IF(OR(טבלה1013[[#This Row],[וסת קבוע אחרון]]=F411,F411=טבלה1013[[#This Row],[LengthofCycle]]),1,0),""))</f>
        <v/>
      </c>
      <c r="AH410" s="1" t="str">
        <f>IF(B411=1,"",IF(טבלה1013[[#This Row],[הווסת פעיל?]]=1,IF(OR(טבלה1013[[#This Row],[וסת קבוע אחרון]]=F411,F411=טבלה1013[[#This Row],[LengthofCycle]],AND(טבלה1013[[#This Row],[LengthofCycle]]&lt;&gt;טבלה1013[[#This Row],[וסת קבוע אחרון]],OR(F411=28,F411=29))),1,0),""))</f>
        <v/>
      </c>
      <c r="AI410" s="1" t="str">
        <f>IF(AND(טבלה1013[[#This Row],[הווסת פעיל?]]=1,B411=1),1,"")</f>
        <v/>
      </c>
      <c r="AJ410" s="4">
        <f>IF(AND(טבלה1013[[#This Row],[הווסת פעיל?]]&lt;&gt;1,B411&lt;&gt;1,B411&lt;&gt;""),IF(טבלה1013[[#This Row],[LengthofCycle]]=F411,1,0),"")</f>
        <v>0</v>
      </c>
      <c r="AK410" s="4">
        <f>IF(AND(טבלה1013[[#This Row],[הווסת פעיל?]]&lt;&gt;1,B411&lt;&gt;1,B411&lt;&gt;""),IF(OR(טבלה1013[[#This Row],[LengthofCycle]]=F411,F411=29),1,0),"")</f>
        <v>0</v>
      </c>
      <c r="AL410" s="4">
        <f>IF(AND(טבלה1013[[#This Row],[הווסת פעיל?]]&lt;&gt;1,B411&lt;&gt;1,B411&lt;&gt;""),IF(OR(טבלה1013[[#This Row],[LengthofCycle]]=F411,F411=29,F411=28),1,0),"")</f>
        <v>1</v>
      </c>
    </row>
    <row r="411" spans="1:38" x14ac:dyDescent="0.25">
      <c r="A411" s="1" t="s">
        <v>92</v>
      </c>
      <c r="B411" s="1">
        <v>11</v>
      </c>
      <c r="C411" s="1">
        <v>0</v>
      </c>
      <c r="D411" s="1">
        <v>1</v>
      </c>
      <c r="E411" s="1">
        <v>0</v>
      </c>
      <c r="F411" s="1">
        <v>28</v>
      </c>
      <c r="G411" s="1">
        <f>טבלה1013[[#This Row],[LengthofCycle]]+1</f>
        <v>29</v>
      </c>
      <c r="H411" s="1" t="str">
        <f>IF(IFERROR(LOOKUP(טבלה1013[[#This Row],[ClientID]],קביעויות[השבוע]),FALSE)=טבלה1013[[#This Row],[ClientID]],1,"")</f>
        <v/>
      </c>
      <c r="I411" s="1" t="str">
        <f>IF(AND(טבלה1013[[#This Row],[CycleNumber]]&gt;1,OR(B412="",טבלה1013[[#This Row],[CycleNumber]]&gt;B410)),IF(OR(AND(טבלה1013[[#This Row],[LengthofCycle]]=28,F410=28),AND(טבלה1013[[#This Row],[LengthofCycle]]=35,F410=35)),1,""),"")</f>
        <v/>
      </c>
      <c r="J411" s="1" t="str">
        <f>IF(AND(טבלה1013[[#This Row],[וסת השבוע]]=1,I410=1,טבלה1013[[#This Row],[CycleNumber]]&gt;B410),1,"")</f>
        <v/>
      </c>
      <c r="K411" s="1" t="str">
        <f>IF(טבלה1013[[#This Row],[CycleNumber]]=1,"",IF(טבלה1013[[#This Row],[וסת השבוע]]=1,0,IF(K410="","",IF(K410=0,IF(טבלה1013[[#This Row],[LengthofCycle]]=28,0,1),IF(K410=1,IF(טבלה1013[[#This Row],[LengthofCycle]]+F410=28*2,0,2),IF(K410=2,IF(טבלה1013[[#This Row],[LengthofCycle]]+F410+F409=28*3,0,3),""))))))</f>
        <v/>
      </c>
      <c r="L411" s="1" t="str">
        <f>IF(טבלה1013[[#This Row],[וסת השבוע]]=1,IF(טבלה1013[[#This Row],[וסת השבוע וההפלגה ביחד]]=1,L410+1,0),IF(AND(טבלה1013[[#This Row],[CycleNumber]]&gt;B410,טבלה1013[[#This Row],[CycleNumber]]&gt;1),IF(טבלה1013[[#This Row],[וסת השבוע פעיל?]]&lt;&gt;"",L410+1,""),""))</f>
        <v/>
      </c>
      <c r="M411" s="1" t="str">
        <f>IF(AND(טבלה1013[[#This Row],[וסת השבוע פעיל?]]&lt;&gt;"",טבלה1013[[#This Row],[CycleNumber]]&lt;B412,B412&lt;&gt;"",טבלה1013[[#This Row],[וסת השבוע פעיל?]]&lt;3),IF(K412=0,IF(AND(טבלה1013[[#This Row],[וסת השבוע פעיל?]]&gt;0,I412=1),0,1),0),"")</f>
        <v/>
      </c>
      <c r="N411" s="1" t="str">
        <f t="shared" si="48"/>
        <v/>
      </c>
      <c r="O411" s="1" t="str">
        <f>IF(AND(טבלה1013[[#This Row],[חיזוי - שבוע]]=1,J412=1),1,"")</f>
        <v/>
      </c>
      <c r="P411" s="1" t="str">
        <f>IF(AND(טבלה1013[[#This Row],[חיזוי טוב עם הפלגה?]]=1,טבלה1013[[#This Row],[וסת קבוע אחרון]]&lt;&gt;28,X410=1),1,"")</f>
        <v/>
      </c>
      <c r="Q411" s="1" t="str">
        <f>IF(AND(טבלה1013[[#This Row],[וסת השבוע פעיל?]]&lt;3,OR(טבלה1013[[#This Row],[CycleNumber]]&gt;B412,B412="")),1,"")</f>
        <v/>
      </c>
      <c r="R411" s="1" t="str">
        <f>IF(טבלה1013[[#This Row],[האישה קבעה וסת שבוע?]]=1,IF(טבלה1013[[#This Row],[וסת השבוע פעיל?]]&lt;3,1,0),"")</f>
        <v/>
      </c>
      <c r="S4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1" s="1">
        <f t="shared" si="45"/>
        <v>0</v>
      </c>
      <c r="U411" s="1">
        <f t="shared" si="46"/>
        <v>0</v>
      </c>
      <c r="V411" s="1">
        <f t="shared" si="47"/>
        <v>0</v>
      </c>
      <c r="W411" s="1" t="str">
        <f>IF(טבלה1013[[#This Row],[3 הפלגות זהות]]="","",IF(טבלה1013[[#This Row],[3 הפלגות זהות]]=1,טבלה1013[[#This Row],[LengthofCycle]],W410))</f>
        <v/>
      </c>
      <c r="Y411" s="1" t="str">
        <f>IF(OR(טבלה1013[[#This Row],[הווסת פעיל?]]=0,טבלה1013[[#This Row],[הווסת פעיל?]]=""),"",SUM(Y410,טבלה1013[[#This Row],[הווסת פעיל?]]))</f>
        <v/>
      </c>
      <c r="Z411" s="1" t="str">
        <f>IF(AND(טבלה1013[[#This Row],[כמה מחזורים עד עקירה]]&lt;&gt;"",Y412=""),טבלה1013[[#This Row],[כמה מחזורים עד עקירה]],"")</f>
        <v/>
      </c>
      <c r="AA411" s="1" t="str">
        <f>IF(AND(טבלה1013[[#This Row],[הווסת פעיל?]]=1,טבלה1013[[#This Row],[וסת קבוע אחרון]]&lt;&gt;W410),טבלה1013[[#This Row],[וסת קבוע אחרון]],"")</f>
        <v/>
      </c>
      <c r="AB411" s="1" t="str">
        <f>IF(AND(טבלה1013[[#This Row],[הווסת פעיל?]]=1,X410=0,טבלה1013[[#This Row],[וסת קבוע אחרון]]=W410),טבלה1013[[#This Row],[וסת קבוע אחרון]],"")</f>
        <v/>
      </c>
      <c r="AC411" s="1" t="str">
        <f>IF(AND(טבלה1013[[#This Row],[הווסת פעיל?]]=1,X410=0,טבלה1013[[#This Row],[וסת קבוע אחרון]]&lt;&gt;W410),1,"")</f>
        <v/>
      </c>
      <c r="AD411" s="1" t="str">
        <f>IF(AND(טבלה1013[[#This Row],[הווסת פעיל?]]&lt;&gt;"",B412=1),טבלה1013[[#This Row],[CycleNumber]],"")</f>
        <v/>
      </c>
      <c r="AE411" s="1" t="str">
        <f>IF(AND(טבלה1013[[#This Row],[הווסת פעיל?]]&lt;&gt;"",X410=""),טבלה1013[[#This Row],[CycleNumber]],"")</f>
        <v/>
      </c>
      <c r="AF411" s="1" t="str">
        <f>IF(B412=1,"",IF(טבלה1013[[#This Row],[הווסת פעיל?]]=1,IF(טבלה1013[[#This Row],[וסת קבוע אחרון]]=F412,1,0),""))</f>
        <v/>
      </c>
      <c r="AG411" s="1" t="str">
        <f>IF(B412=1,"",IF(טבלה1013[[#This Row],[הווסת פעיל?]]=1,IF(OR(טבלה1013[[#This Row],[וסת קבוע אחרון]]=F412,F412=טבלה1013[[#This Row],[LengthofCycle]]),1,0),""))</f>
        <v/>
      </c>
      <c r="AH411" s="1" t="str">
        <f>IF(B412=1,"",IF(טבלה1013[[#This Row],[הווסת פעיל?]]=1,IF(OR(טבלה1013[[#This Row],[וסת קבוע אחרון]]=F412,F412=טבלה1013[[#This Row],[LengthofCycle]],AND(טבלה1013[[#This Row],[LengthofCycle]]&lt;&gt;טבלה1013[[#This Row],[וסת קבוע אחרון]],OR(F412=28,F412=29))),1,0),""))</f>
        <v/>
      </c>
      <c r="AI411" s="1" t="str">
        <f>IF(AND(טבלה1013[[#This Row],[הווסת פעיל?]]=1,B412=1),1,"")</f>
        <v/>
      </c>
      <c r="AJ411" s="4">
        <f>IF(AND(טבלה1013[[#This Row],[הווסת פעיל?]]&lt;&gt;1,B412&lt;&gt;1,B412&lt;&gt;""),IF(טבלה1013[[#This Row],[LengthofCycle]]=F412,1,0),"")</f>
        <v>0</v>
      </c>
      <c r="AK411" s="4">
        <f>IF(AND(טבלה1013[[#This Row],[הווסת פעיל?]]&lt;&gt;1,B412&lt;&gt;1,B412&lt;&gt;""),IF(OR(טבלה1013[[#This Row],[LengthofCycle]]=F412,F412=29),1,0),"")</f>
        <v>0</v>
      </c>
      <c r="AL411" s="4">
        <f>IF(AND(טבלה1013[[#This Row],[הווסת פעיל?]]&lt;&gt;1,B412&lt;&gt;1,B412&lt;&gt;""),IF(OR(טבלה1013[[#This Row],[LengthofCycle]]=F412,F412=29,F412=28),1,0),"")</f>
        <v>0</v>
      </c>
    </row>
    <row r="412" spans="1:38" x14ac:dyDescent="0.25">
      <c r="A412" s="1" t="s">
        <v>92</v>
      </c>
      <c r="B412" s="1">
        <v>12</v>
      </c>
      <c r="C412" s="1">
        <v>0</v>
      </c>
      <c r="D412" s="1">
        <v>1</v>
      </c>
      <c r="E412" s="1">
        <v>0</v>
      </c>
      <c r="F412" s="1">
        <v>26</v>
      </c>
      <c r="G412" s="1">
        <f>טבלה1013[[#This Row],[LengthofCycle]]+1</f>
        <v>27</v>
      </c>
      <c r="H412" s="1" t="str">
        <f>IF(IFERROR(LOOKUP(טבלה1013[[#This Row],[ClientID]],קביעויות[השבוע]),FALSE)=טבלה1013[[#This Row],[ClientID]],1,"")</f>
        <v/>
      </c>
      <c r="I412" s="1" t="str">
        <f>IF(AND(טבלה1013[[#This Row],[CycleNumber]]&gt;1,OR(B413="",טבלה1013[[#This Row],[CycleNumber]]&gt;B411)),IF(OR(AND(טבלה1013[[#This Row],[LengthofCycle]]=28,F411=28),AND(טבלה1013[[#This Row],[LengthofCycle]]=35,F411=35)),1,""),"")</f>
        <v/>
      </c>
      <c r="J412" s="1" t="str">
        <f>IF(AND(טבלה1013[[#This Row],[וסת השבוע]]=1,I411=1,טבלה1013[[#This Row],[CycleNumber]]&gt;B411),1,"")</f>
        <v/>
      </c>
      <c r="K412" s="1" t="str">
        <f>IF(טבלה1013[[#This Row],[CycleNumber]]=1,"",IF(טבלה1013[[#This Row],[וסת השבוע]]=1,0,IF(K411="","",IF(K411=0,IF(טבלה1013[[#This Row],[LengthofCycle]]=28,0,1),IF(K411=1,IF(טבלה1013[[#This Row],[LengthofCycle]]+F411=28*2,0,2),IF(K411=2,IF(טבלה1013[[#This Row],[LengthofCycle]]+F411+F410=28*3,0,3),""))))))</f>
        <v/>
      </c>
      <c r="L412" s="1" t="str">
        <f>IF(טבלה1013[[#This Row],[וסת השבוע]]=1,IF(טבלה1013[[#This Row],[וסת השבוע וההפלגה ביחד]]=1,L411+1,0),IF(AND(טבלה1013[[#This Row],[CycleNumber]]&gt;B411,טבלה1013[[#This Row],[CycleNumber]]&gt;1),IF(טבלה1013[[#This Row],[וסת השבוע פעיל?]]&lt;&gt;"",L411+1,""),""))</f>
        <v/>
      </c>
      <c r="M412" s="1" t="str">
        <f>IF(AND(טבלה1013[[#This Row],[וסת השבוע פעיל?]]&lt;&gt;"",טבלה1013[[#This Row],[CycleNumber]]&lt;B413,B413&lt;&gt;"",טבלה1013[[#This Row],[וסת השבוע פעיל?]]&lt;3),IF(K413=0,IF(AND(טבלה1013[[#This Row],[וסת השבוע פעיל?]]&gt;0,I413=1),0,1),0),"")</f>
        <v/>
      </c>
      <c r="N412" s="1" t="str">
        <f t="shared" si="48"/>
        <v/>
      </c>
      <c r="O412" s="1" t="str">
        <f>IF(AND(טבלה1013[[#This Row],[חיזוי - שבוע]]=1,J413=1),1,"")</f>
        <v/>
      </c>
      <c r="P412" s="1" t="str">
        <f>IF(AND(טבלה1013[[#This Row],[חיזוי טוב עם הפלגה?]]=1,טבלה1013[[#This Row],[וסת קבוע אחרון]]&lt;&gt;28,X411=1),1,"")</f>
        <v/>
      </c>
      <c r="Q412" s="1" t="str">
        <f>IF(AND(טבלה1013[[#This Row],[וסת השבוע פעיל?]]&lt;3,OR(טבלה1013[[#This Row],[CycleNumber]]&gt;B413,B413="")),1,"")</f>
        <v/>
      </c>
      <c r="R412" s="1" t="str">
        <f>IF(טבלה1013[[#This Row],[האישה קבעה וסת שבוע?]]=1,IF(טבלה1013[[#This Row],[וסת השבוע פעיל?]]&lt;3,1,0),"")</f>
        <v/>
      </c>
      <c r="S4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2" s="1">
        <f t="shared" si="45"/>
        <v>0</v>
      </c>
      <c r="U412" s="1">
        <f t="shared" si="46"/>
        <v>0</v>
      </c>
      <c r="V412" s="1">
        <f t="shared" si="47"/>
        <v>0</v>
      </c>
      <c r="W412" s="1" t="str">
        <f>IF(טבלה1013[[#This Row],[3 הפלגות זהות]]="","",IF(טבלה1013[[#This Row],[3 הפלגות זהות]]=1,טבלה1013[[#This Row],[LengthofCycle]],W411))</f>
        <v/>
      </c>
      <c r="Y412" s="1" t="str">
        <f>IF(OR(טבלה1013[[#This Row],[הווסת פעיל?]]=0,טבלה1013[[#This Row],[הווסת פעיל?]]=""),"",SUM(Y411,טבלה1013[[#This Row],[הווסת פעיל?]]))</f>
        <v/>
      </c>
      <c r="Z412" s="1" t="str">
        <f>IF(AND(טבלה1013[[#This Row],[כמה מחזורים עד עקירה]]&lt;&gt;"",Y413=""),טבלה1013[[#This Row],[כמה מחזורים עד עקירה]],"")</f>
        <v/>
      </c>
      <c r="AA412" s="1" t="str">
        <f>IF(AND(טבלה1013[[#This Row],[הווסת פעיל?]]=1,טבלה1013[[#This Row],[וסת קבוע אחרון]]&lt;&gt;W411),טבלה1013[[#This Row],[וסת קבוע אחרון]],"")</f>
        <v/>
      </c>
      <c r="AB412" s="1" t="str">
        <f>IF(AND(טבלה1013[[#This Row],[הווסת פעיל?]]=1,X411=0,טבלה1013[[#This Row],[וסת קבוע אחרון]]=W411),טבלה1013[[#This Row],[וסת קבוע אחרון]],"")</f>
        <v/>
      </c>
      <c r="AC412" s="1" t="str">
        <f>IF(AND(טבלה1013[[#This Row],[הווסת פעיל?]]=1,X411=0,טבלה1013[[#This Row],[וסת קבוע אחרון]]&lt;&gt;W411),1,"")</f>
        <v/>
      </c>
      <c r="AD412" s="1" t="str">
        <f>IF(AND(טבלה1013[[#This Row],[הווסת פעיל?]]&lt;&gt;"",B413=1),טבלה1013[[#This Row],[CycleNumber]],"")</f>
        <v/>
      </c>
      <c r="AE412" s="1" t="str">
        <f>IF(AND(טבלה1013[[#This Row],[הווסת פעיל?]]&lt;&gt;"",X411=""),טבלה1013[[#This Row],[CycleNumber]],"")</f>
        <v/>
      </c>
      <c r="AF412" s="1" t="str">
        <f>IF(B413=1,"",IF(טבלה1013[[#This Row],[הווסת פעיל?]]=1,IF(טבלה1013[[#This Row],[וסת קבוע אחרון]]=F413,1,0),""))</f>
        <v/>
      </c>
      <c r="AG412" s="1" t="str">
        <f>IF(B413=1,"",IF(טבלה1013[[#This Row],[הווסת פעיל?]]=1,IF(OR(טבלה1013[[#This Row],[וסת קבוע אחרון]]=F413,F413=טבלה1013[[#This Row],[LengthofCycle]]),1,0),""))</f>
        <v/>
      </c>
      <c r="AH412" s="1" t="str">
        <f>IF(B413=1,"",IF(טבלה1013[[#This Row],[הווסת פעיל?]]=1,IF(OR(טבלה1013[[#This Row],[וסת קבוע אחרון]]=F413,F413=טבלה1013[[#This Row],[LengthofCycle]],AND(טבלה1013[[#This Row],[LengthofCycle]]&lt;&gt;טבלה1013[[#This Row],[וסת קבוע אחרון]],OR(F413=28,F413=29))),1,0),""))</f>
        <v/>
      </c>
      <c r="AI412" s="1" t="str">
        <f>IF(AND(טבלה1013[[#This Row],[הווסת פעיל?]]=1,B413=1),1,"")</f>
        <v/>
      </c>
      <c r="AJ412" s="4">
        <f>IF(AND(טבלה1013[[#This Row],[הווסת פעיל?]]&lt;&gt;1,B413&lt;&gt;1,B413&lt;&gt;""),IF(טבלה1013[[#This Row],[LengthofCycle]]=F413,1,0),"")</f>
        <v>0</v>
      </c>
      <c r="AK412" s="4">
        <f>IF(AND(טבלה1013[[#This Row],[הווסת פעיל?]]&lt;&gt;1,B413&lt;&gt;1,B413&lt;&gt;""),IF(OR(טבלה1013[[#This Row],[LengthofCycle]]=F413,F413=29),1,0),"")</f>
        <v>0</v>
      </c>
      <c r="AL412" s="4">
        <f>IF(AND(טבלה1013[[#This Row],[הווסת פעיל?]]&lt;&gt;1,B413&lt;&gt;1,B413&lt;&gt;""),IF(OR(טבלה1013[[#This Row],[LengthofCycle]]=F413,F413=29,F413=28),1,0),"")</f>
        <v>0</v>
      </c>
    </row>
    <row r="413" spans="1:38" x14ac:dyDescent="0.25">
      <c r="A413" s="1" t="s">
        <v>92</v>
      </c>
      <c r="B413" s="1">
        <v>13</v>
      </c>
      <c r="C413" s="1">
        <v>0</v>
      </c>
      <c r="D413" s="1">
        <v>1</v>
      </c>
      <c r="E413" s="1">
        <v>0</v>
      </c>
      <c r="F413" s="1">
        <v>25</v>
      </c>
      <c r="G413" s="1">
        <f>טבלה1013[[#This Row],[LengthofCycle]]+1</f>
        <v>26</v>
      </c>
      <c r="H413" s="1" t="str">
        <f>IF(IFERROR(LOOKUP(טבלה1013[[#This Row],[ClientID]],קביעויות[השבוע]),FALSE)=טבלה1013[[#This Row],[ClientID]],1,"")</f>
        <v/>
      </c>
      <c r="I413" s="1" t="str">
        <f>IF(AND(טבלה1013[[#This Row],[CycleNumber]]&gt;1,OR(B414="",טבלה1013[[#This Row],[CycleNumber]]&gt;B412)),IF(OR(AND(טבלה1013[[#This Row],[LengthofCycle]]=28,F412=28),AND(טבלה1013[[#This Row],[LengthofCycle]]=35,F412=35)),1,""),"")</f>
        <v/>
      </c>
      <c r="J413" s="1" t="str">
        <f>IF(AND(טבלה1013[[#This Row],[וסת השבוע]]=1,I412=1,טבלה1013[[#This Row],[CycleNumber]]&gt;B412),1,"")</f>
        <v/>
      </c>
      <c r="K413" s="1" t="str">
        <f>IF(טבלה1013[[#This Row],[CycleNumber]]=1,"",IF(טבלה1013[[#This Row],[וסת השבוע]]=1,0,IF(K412="","",IF(K412=0,IF(טבלה1013[[#This Row],[LengthofCycle]]=28,0,1),IF(K412=1,IF(טבלה1013[[#This Row],[LengthofCycle]]+F412=28*2,0,2),IF(K412=2,IF(טבלה1013[[#This Row],[LengthofCycle]]+F412+F411=28*3,0,3),""))))))</f>
        <v/>
      </c>
      <c r="L413" s="1" t="str">
        <f>IF(טבלה1013[[#This Row],[וסת השבוע]]=1,IF(טבלה1013[[#This Row],[וסת השבוע וההפלגה ביחד]]=1,L412+1,0),IF(AND(טבלה1013[[#This Row],[CycleNumber]]&gt;B412,טבלה1013[[#This Row],[CycleNumber]]&gt;1),IF(טבלה1013[[#This Row],[וסת השבוע פעיל?]]&lt;&gt;"",L412+1,""),""))</f>
        <v/>
      </c>
      <c r="M413" s="1" t="str">
        <f>IF(AND(טבלה1013[[#This Row],[וסת השבוע פעיל?]]&lt;&gt;"",טבלה1013[[#This Row],[CycleNumber]]&lt;B414,B414&lt;&gt;"",טבלה1013[[#This Row],[וסת השבוע פעיל?]]&lt;3),IF(K414=0,IF(AND(טבלה1013[[#This Row],[וסת השבוע פעיל?]]&gt;0,I414=1),0,1),0),"")</f>
        <v/>
      </c>
      <c r="N413" s="1" t="str">
        <f t="shared" si="48"/>
        <v/>
      </c>
      <c r="O413" s="1" t="str">
        <f>IF(AND(טבלה1013[[#This Row],[חיזוי - שבוע]]=1,J414=1),1,"")</f>
        <v/>
      </c>
      <c r="P413" s="1" t="str">
        <f>IF(AND(טבלה1013[[#This Row],[חיזוי טוב עם הפלגה?]]=1,טבלה1013[[#This Row],[וסת קבוע אחרון]]&lt;&gt;28,X412=1),1,"")</f>
        <v/>
      </c>
      <c r="Q413" s="1" t="str">
        <f>IF(AND(טבלה1013[[#This Row],[וסת השבוע פעיל?]]&lt;3,OR(טבלה1013[[#This Row],[CycleNumber]]&gt;B414,B414="")),1,"")</f>
        <v/>
      </c>
      <c r="R413" s="1" t="str">
        <f>IF(טבלה1013[[#This Row],[האישה קבעה וסת שבוע?]]=1,IF(טבלה1013[[#This Row],[וסת השבוע פעיל?]]&lt;3,1,0),"")</f>
        <v/>
      </c>
      <c r="S4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3" s="1">
        <f t="shared" si="45"/>
        <v>0</v>
      </c>
      <c r="U413" s="1">
        <f t="shared" si="46"/>
        <v>0</v>
      </c>
      <c r="V413" s="1">
        <f t="shared" si="47"/>
        <v>0</v>
      </c>
      <c r="W413" s="1" t="str">
        <f>IF(טבלה1013[[#This Row],[3 הפלגות זהות]]="","",IF(טבלה1013[[#This Row],[3 הפלגות זהות]]=1,טבלה1013[[#This Row],[LengthofCycle]],W412))</f>
        <v/>
      </c>
      <c r="Y413" s="1" t="str">
        <f>IF(OR(טבלה1013[[#This Row],[הווסת פעיל?]]=0,טבלה1013[[#This Row],[הווסת פעיל?]]=""),"",SUM(Y412,טבלה1013[[#This Row],[הווסת פעיל?]]))</f>
        <v/>
      </c>
      <c r="Z413" s="1" t="str">
        <f>IF(AND(טבלה1013[[#This Row],[כמה מחזורים עד עקירה]]&lt;&gt;"",Y414=""),טבלה1013[[#This Row],[כמה מחזורים עד עקירה]],"")</f>
        <v/>
      </c>
      <c r="AA413" s="1" t="str">
        <f>IF(AND(טבלה1013[[#This Row],[הווסת פעיל?]]=1,טבלה1013[[#This Row],[וסת קבוע אחרון]]&lt;&gt;W412),טבלה1013[[#This Row],[וסת קבוע אחרון]],"")</f>
        <v/>
      </c>
      <c r="AB413" s="1" t="str">
        <f>IF(AND(טבלה1013[[#This Row],[הווסת פעיל?]]=1,X412=0,טבלה1013[[#This Row],[וסת קבוע אחרון]]=W412),טבלה1013[[#This Row],[וסת קבוע אחרון]],"")</f>
        <v/>
      </c>
      <c r="AC413" s="1" t="str">
        <f>IF(AND(טבלה1013[[#This Row],[הווסת פעיל?]]=1,X412=0,טבלה1013[[#This Row],[וסת קבוע אחרון]]&lt;&gt;W412),1,"")</f>
        <v/>
      </c>
      <c r="AD413" s="1" t="str">
        <f>IF(AND(טבלה1013[[#This Row],[הווסת פעיל?]]&lt;&gt;"",B414=1),טבלה1013[[#This Row],[CycleNumber]],"")</f>
        <v/>
      </c>
      <c r="AE413" s="1" t="str">
        <f>IF(AND(טבלה1013[[#This Row],[הווסת פעיל?]]&lt;&gt;"",X412=""),טבלה1013[[#This Row],[CycleNumber]],"")</f>
        <v/>
      </c>
      <c r="AF413" s="1" t="str">
        <f>IF(B414=1,"",IF(טבלה1013[[#This Row],[הווסת פעיל?]]=1,IF(טבלה1013[[#This Row],[וסת קבוע אחרון]]=F414,1,0),""))</f>
        <v/>
      </c>
      <c r="AG413" s="1" t="str">
        <f>IF(B414=1,"",IF(טבלה1013[[#This Row],[הווסת פעיל?]]=1,IF(OR(טבלה1013[[#This Row],[וסת קבוע אחרון]]=F414,F414=טבלה1013[[#This Row],[LengthofCycle]]),1,0),""))</f>
        <v/>
      </c>
      <c r="AH413" s="1" t="str">
        <f>IF(B414=1,"",IF(טבלה1013[[#This Row],[הווסת פעיל?]]=1,IF(OR(טבלה1013[[#This Row],[וסת קבוע אחרון]]=F414,F414=טבלה1013[[#This Row],[LengthofCycle]],AND(טבלה1013[[#This Row],[LengthofCycle]]&lt;&gt;טבלה1013[[#This Row],[וסת קבוע אחרון]],OR(F414=28,F414=29))),1,0),""))</f>
        <v/>
      </c>
      <c r="AI413" s="1" t="str">
        <f>IF(AND(טבלה1013[[#This Row],[הווסת פעיל?]]=1,B414=1),1,"")</f>
        <v/>
      </c>
      <c r="AJ413" s="4" t="str">
        <f>IF(AND(טבלה1013[[#This Row],[הווסת פעיל?]]&lt;&gt;1,B414&lt;&gt;1,B414&lt;&gt;""),IF(טבלה1013[[#This Row],[LengthofCycle]]=F414,1,0),"")</f>
        <v/>
      </c>
      <c r="AK413" s="4" t="str">
        <f>IF(AND(טבלה1013[[#This Row],[הווסת פעיל?]]&lt;&gt;1,B414&lt;&gt;1,B414&lt;&gt;""),IF(OR(טבלה1013[[#This Row],[LengthofCycle]]=F414,F414=29),1,0),"")</f>
        <v/>
      </c>
      <c r="AL413" s="4" t="str">
        <f>IF(AND(טבלה1013[[#This Row],[הווסת פעיל?]]&lt;&gt;1,B414&lt;&gt;1,B414&lt;&gt;""),IF(OR(טבלה1013[[#This Row],[LengthofCycle]]=F414,F414=29,F414=28),1,0),"")</f>
        <v/>
      </c>
    </row>
    <row r="414" spans="1:38" x14ac:dyDescent="0.25">
      <c r="A414" s="1" t="s">
        <v>93</v>
      </c>
      <c r="B414" s="1">
        <v>1</v>
      </c>
      <c r="C414" s="1">
        <v>1</v>
      </c>
      <c r="D414" s="1">
        <v>1</v>
      </c>
      <c r="E414" s="1">
        <v>0</v>
      </c>
      <c r="F414" s="1">
        <v>26</v>
      </c>
      <c r="G414" s="1">
        <f>טבלה1013[[#This Row],[LengthofCycle]]+1</f>
        <v>27</v>
      </c>
      <c r="H414" s="1">
        <f>IF(IFERROR(LOOKUP(טבלה1013[[#This Row],[ClientID]],קביעויות[השבוע]),FALSE)=טבלה1013[[#This Row],[ClientID]],1,"")</f>
        <v>1</v>
      </c>
      <c r="I414" s="1" t="str">
        <f>IF(AND(טבלה1013[[#This Row],[CycleNumber]]&gt;1,OR(B415="",טבלה1013[[#This Row],[CycleNumber]]&gt;B413)),IF(OR(AND(טבלה1013[[#This Row],[LengthofCycle]]=28,F413=28),AND(טבלה1013[[#This Row],[LengthofCycle]]=35,F413=35)),1,""),"")</f>
        <v/>
      </c>
      <c r="J414" s="1" t="str">
        <f>IF(AND(טבלה1013[[#This Row],[וסת השבוע]]=1,I413=1,טבלה1013[[#This Row],[CycleNumber]]&gt;B413),1,"")</f>
        <v/>
      </c>
      <c r="K414" s="1" t="str">
        <f>IF(טבלה1013[[#This Row],[CycleNumber]]=1,"",IF(טבלה1013[[#This Row],[וסת השבוע]]=1,0,IF(K413="","",IF(K413=0,IF(טבלה1013[[#This Row],[LengthofCycle]]=28,0,1),IF(K413=1,IF(טבלה1013[[#This Row],[LengthofCycle]]+F413=28*2,0,2),IF(K413=2,IF(טבלה1013[[#This Row],[LengthofCycle]]+F413+F412=28*3,0,3),""))))))</f>
        <v/>
      </c>
      <c r="L414" s="1" t="str">
        <f>IF(טבלה1013[[#This Row],[וסת השבוע]]=1,IF(טבלה1013[[#This Row],[וסת השבוע וההפלגה ביחד]]=1,L413+1,0),IF(AND(טבלה1013[[#This Row],[CycleNumber]]&gt;B413,טבלה1013[[#This Row],[CycleNumber]]&gt;1),IF(טבלה1013[[#This Row],[וסת השבוע פעיל?]]&lt;&gt;"",L413+1,""),""))</f>
        <v/>
      </c>
      <c r="M414" s="1" t="str">
        <f>IF(AND(טבלה1013[[#This Row],[וסת השבוע פעיל?]]&lt;&gt;"",טבלה1013[[#This Row],[CycleNumber]]&lt;B415,B415&lt;&gt;"",טבלה1013[[#This Row],[וסת השבוע פעיל?]]&lt;3),IF(K415=0,IF(AND(טבלה1013[[#This Row],[וסת השבוע פעיל?]]&gt;0,I415=1),0,1),0),"")</f>
        <v/>
      </c>
      <c r="N414" s="1" t="str">
        <f t="shared" si="48"/>
        <v/>
      </c>
      <c r="O414" s="1" t="str">
        <f>IF(AND(טבלה1013[[#This Row],[חיזוי - שבוע]]=1,J415=1),1,"")</f>
        <v/>
      </c>
      <c r="P414" s="1" t="str">
        <f>IF(AND(טבלה1013[[#This Row],[חיזוי טוב עם הפלגה?]]=1,טבלה1013[[#This Row],[וסת קבוע אחרון]]&lt;&gt;28,X413=1),1,"")</f>
        <v/>
      </c>
      <c r="Q414" s="1" t="str">
        <f>IF(AND(טבלה1013[[#This Row],[וסת השבוע פעיל?]]&lt;3,OR(טבלה1013[[#This Row],[CycleNumber]]&gt;B415,B415="")),1,"")</f>
        <v/>
      </c>
      <c r="R414" s="1">
        <f>IF(טבלה1013[[#This Row],[האישה קבעה וסת שבוע?]]=1,IF(טבלה1013[[#This Row],[וסת השבוע פעיל?]]&lt;3,1,0),"")</f>
        <v>0</v>
      </c>
      <c r="S4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4" s="1" t="str">
        <f t="shared" si="45"/>
        <v/>
      </c>
      <c r="U414" s="1" t="str">
        <f t="shared" si="46"/>
        <v/>
      </c>
      <c r="V414" s="1" t="str">
        <f t="shared" si="47"/>
        <v/>
      </c>
      <c r="W414" s="1" t="str">
        <f>IF(טבלה1013[[#This Row],[3 הפלגות זהות]]="","",IF(טבלה1013[[#This Row],[3 הפלגות זהות]]=1,טבלה1013[[#This Row],[LengthofCycle]],W413))</f>
        <v/>
      </c>
      <c r="Y414" s="1" t="str">
        <f>IF(OR(טבלה1013[[#This Row],[הווסת פעיל?]]=0,טבלה1013[[#This Row],[הווסת פעיל?]]=""),"",SUM(Y413,טבלה1013[[#This Row],[הווסת פעיל?]]))</f>
        <v/>
      </c>
      <c r="Z414" s="1" t="str">
        <f>IF(AND(טבלה1013[[#This Row],[כמה מחזורים עד עקירה]]&lt;&gt;"",Y415=""),טבלה1013[[#This Row],[כמה מחזורים עד עקירה]],"")</f>
        <v/>
      </c>
      <c r="AA414" s="1" t="str">
        <f>IF(AND(טבלה1013[[#This Row],[הווסת פעיל?]]=1,טבלה1013[[#This Row],[וסת קבוע אחרון]]&lt;&gt;W413),טבלה1013[[#This Row],[וסת קבוע אחרון]],"")</f>
        <v/>
      </c>
      <c r="AB414" s="1" t="str">
        <f>IF(AND(טבלה1013[[#This Row],[הווסת פעיל?]]=1,X413=0,טבלה1013[[#This Row],[וסת קבוע אחרון]]=W413),טבלה1013[[#This Row],[וסת קבוע אחרון]],"")</f>
        <v/>
      </c>
      <c r="AC414" s="1" t="str">
        <f>IF(AND(טבלה1013[[#This Row],[הווסת פעיל?]]=1,X413=0,טבלה1013[[#This Row],[וסת קבוע אחרון]]&lt;&gt;W413),1,"")</f>
        <v/>
      </c>
      <c r="AD414" s="1" t="str">
        <f>IF(AND(טבלה1013[[#This Row],[הווסת פעיל?]]&lt;&gt;"",B415=1),טבלה1013[[#This Row],[CycleNumber]],"")</f>
        <v/>
      </c>
      <c r="AE414" s="1" t="str">
        <f>IF(AND(טבלה1013[[#This Row],[הווסת פעיל?]]&lt;&gt;"",X413=""),טבלה1013[[#This Row],[CycleNumber]],"")</f>
        <v/>
      </c>
      <c r="AF414" s="1" t="str">
        <f>IF(B415=1,"",IF(טבלה1013[[#This Row],[הווסת פעיל?]]=1,IF(טבלה1013[[#This Row],[וסת קבוע אחרון]]=F415,1,0),""))</f>
        <v/>
      </c>
      <c r="AG414" s="1" t="str">
        <f>IF(B415=1,"",IF(טבלה1013[[#This Row],[הווסת פעיל?]]=1,IF(OR(טבלה1013[[#This Row],[וסת קבוע אחרון]]=F415,F415=טבלה1013[[#This Row],[LengthofCycle]]),1,0),""))</f>
        <v/>
      </c>
      <c r="AH414" s="1" t="str">
        <f>IF(B415=1,"",IF(טבלה1013[[#This Row],[הווסת פעיל?]]=1,IF(OR(טבלה1013[[#This Row],[וסת קבוע אחרון]]=F415,F415=טבלה1013[[#This Row],[LengthofCycle]],AND(טבלה1013[[#This Row],[LengthofCycle]]&lt;&gt;טבלה1013[[#This Row],[וסת קבוע אחרון]],OR(F415=28,F415=29))),1,0),""))</f>
        <v/>
      </c>
      <c r="AI414" s="1" t="str">
        <f>IF(AND(טבלה1013[[#This Row],[הווסת פעיל?]]=1,B415=1),1,"")</f>
        <v/>
      </c>
      <c r="AJ414" s="4">
        <f>IF(AND(טבלה1013[[#This Row],[הווסת פעיל?]]&lt;&gt;1,B415&lt;&gt;1,B415&lt;&gt;""),IF(טבלה1013[[#This Row],[LengthofCycle]]=F415,1,0),"")</f>
        <v>0</v>
      </c>
      <c r="AK414" s="4">
        <f>IF(AND(טבלה1013[[#This Row],[הווסת פעיל?]]&lt;&gt;1,B415&lt;&gt;1,B415&lt;&gt;""),IF(OR(טבלה1013[[#This Row],[LengthofCycle]]=F415,F415=29),1,0),"")</f>
        <v>0</v>
      </c>
      <c r="AL414" s="4">
        <f>IF(AND(טבלה1013[[#This Row],[הווסת פעיל?]]&lt;&gt;1,B415&lt;&gt;1,B415&lt;&gt;""),IF(OR(טבלה1013[[#This Row],[LengthofCycle]]=F415,F415=29,F415=28),1,0),"")</f>
        <v>0</v>
      </c>
    </row>
    <row r="415" spans="1:38" x14ac:dyDescent="0.25">
      <c r="A415" s="1" t="s">
        <v>93</v>
      </c>
      <c r="B415" s="1">
        <v>2</v>
      </c>
      <c r="C415" s="1">
        <v>1</v>
      </c>
      <c r="D415" s="1">
        <v>1</v>
      </c>
      <c r="E415" s="1">
        <v>0</v>
      </c>
      <c r="F415" s="1">
        <v>25</v>
      </c>
      <c r="G415" s="1">
        <f>טבלה1013[[#This Row],[LengthofCycle]]+1</f>
        <v>26</v>
      </c>
      <c r="H415" s="1">
        <f>IF(IFERROR(LOOKUP(טבלה1013[[#This Row],[ClientID]],קביעויות[השבוע]),FALSE)=טבלה1013[[#This Row],[ClientID]],1,"")</f>
        <v>1</v>
      </c>
      <c r="I415" s="1" t="str">
        <f>IF(AND(טבלה1013[[#This Row],[CycleNumber]]&gt;1,OR(B416="",טבלה1013[[#This Row],[CycleNumber]]&gt;B414)),IF(OR(AND(טבלה1013[[#This Row],[LengthofCycle]]=28,F414=28),AND(טבלה1013[[#This Row],[LengthofCycle]]=35,F414=35)),1,""),"")</f>
        <v/>
      </c>
      <c r="J415" s="1" t="str">
        <f>IF(AND(טבלה1013[[#This Row],[וסת השבוע]]=1,I414=1,טבלה1013[[#This Row],[CycleNumber]]&gt;B414),1,"")</f>
        <v/>
      </c>
      <c r="K415" s="1" t="str">
        <f>IF(טבלה1013[[#This Row],[CycleNumber]]=1,"",IF(טבלה1013[[#This Row],[וסת השבוע]]=1,0,IF(K414="","",IF(K414=0,IF(טבלה1013[[#This Row],[LengthofCycle]]=28,0,1),IF(K414=1,IF(טבלה1013[[#This Row],[LengthofCycle]]+F414=28*2,0,2),IF(K414=2,IF(טבלה1013[[#This Row],[LengthofCycle]]+F414+F413=28*3,0,3),""))))))</f>
        <v/>
      </c>
      <c r="L415" s="1" t="str">
        <f>IF(טבלה1013[[#This Row],[וסת השבוע]]=1,IF(טבלה1013[[#This Row],[וסת השבוע וההפלגה ביחד]]=1,L414+1,0),IF(AND(טבלה1013[[#This Row],[CycleNumber]]&gt;B414,טבלה1013[[#This Row],[CycleNumber]]&gt;1),IF(טבלה1013[[#This Row],[וסת השבוע פעיל?]]&lt;&gt;"",L414+1,""),""))</f>
        <v/>
      </c>
      <c r="M415" s="1" t="str">
        <f>IF(AND(טבלה1013[[#This Row],[וסת השבוע פעיל?]]&lt;&gt;"",טבלה1013[[#This Row],[CycleNumber]]&lt;B416,B416&lt;&gt;"",טבלה1013[[#This Row],[וסת השבוע פעיל?]]&lt;3),IF(K416=0,IF(AND(טבלה1013[[#This Row],[וסת השבוע פעיל?]]&gt;0,I416=1),0,1),0),"")</f>
        <v/>
      </c>
      <c r="N415" s="1" t="str">
        <f t="shared" si="48"/>
        <v/>
      </c>
      <c r="O415" s="1" t="str">
        <f>IF(AND(טבלה1013[[#This Row],[חיזוי - שבוע]]=1,J416=1),1,"")</f>
        <v/>
      </c>
      <c r="P415" s="1" t="str">
        <f>IF(AND(טבלה1013[[#This Row],[חיזוי טוב עם הפלגה?]]=1,טבלה1013[[#This Row],[וסת קבוע אחרון]]&lt;&gt;28,X414=1),1,"")</f>
        <v/>
      </c>
      <c r="Q415" s="1" t="str">
        <f>IF(AND(טבלה1013[[#This Row],[וסת השבוע פעיל?]]&lt;3,OR(טבלה1013[[#This Row],[CycleNumber]]&gt;B416,B416="")),1,"")</f>
        <v/>
      </c>
      <c r="R415" s="1">
        <f>IF(טבלה1013[[#This Row],[האישה קבעה וסת שבוע?]]=1,IF(טבלה1013[[#This Row],[וסת השבוע פעיל?]]&lt;3,1,0),"")</f>
        <v>0</v>
      </c>
      <c r="S4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5" s="1" t="str">
        <f t="shared" si="45"/>
        <v/>
      </c>
      <c r="U415" s="1" t="str">
        <f t="shared" si="46"/>
        <v/>
      </c>
      <c r="V415" s="1" t="str">
        <f t="shared" si="47"/>
        <v/>
      </c>
      <c r="W415" s="1" t="str">
        <f>IF(טבלה1013[[#This Row],[3 הפלגות זהות]]="","",IF(טבלה1013[[#This Row],[3 הפלגות זהות]]=1,טבלה1013[[#This Row],[LengthofCycle]],W414))</f>
        <v/>
      </c>
      <c r="Y415" s="1" t="str">
        <f>IF(OR(טבלה1013[[#This Row],[הווסת פעיל?]]=0,טבלה1013[[#This Row],[הווסת פעיל?]]=""),"",SUM(Y414,טבלה1013[[#This Row],[הווסת פעיל?]]))</f>
        <v/>
      </c>
      <c r="Z415" s="1" t="str">
        <f>IF(AND(טבלה1013[[#This Row],[כמה מחזורים עד עקירה]]&lt;&gt;"",Y416=""),טבלה1013[[#This Row],[כמה מחזורים עד עקירה]],"")</f>
        <v/>
      </c>
      <c r="AA415" s="1" t="str">
        <f>IF(AND(טבלה1013[[#This Row],[הווסת פעיל?]]=1,טבלה1013[[#This Row],[וסת קבוע אחרון]]&lt;&gt;W414),טבלה1013[[#This Row],[וסת קבוע אחרון]],"")</f>
        <v/>
      </c>
      <c r="AB415" s="1" t="str">
        <f>IF(AND(טבלה1013[[#This Row],[הווסת פעיל?]]=1,X414=0,טבלה1013[[#This Row],[וסת קבוע אחרון]]=W414),טבלה1013[[#This Row],[וסת קבוע אחרון]],"")</f>
        <v/>
      </c>
      <c r="AC415" s="1" t="str">
        <f>IF(AND(טבלה1013[[#This Row],[הווסת פעיל?]]=1,X414=0,טבלה1013[[#This Row],[וסת קבוע אחרון]]&lt;&gt;W414),1,"")</f>
        <v/>
      </c>
      <c r="AD415" s="1" t="str">
        <f>IF(AND(טבלה1013[[#This Row],[הווסת פעיל?]]&lt;&gt;"",B416=1),טבלה1013[[#This Row],[CycleNumber]],"")</f>
        <v/>
      </c>
      <c r="AE415" s="1" t="str">
        <f>IF(AND(טבלה1013[[#This Row],[הווסת פעיל?]]&lt;&gt;"",X414=""),טבלה1013[[#This Row],[CycleNumber]],"")</f>
        <v/>
      </c>
      <c r="AF415" s="1" t="str">
        <f>IF(B416=1,"",IF(טבלה1013[[#This Row],[הווסת פעיל?]]=1,IF(טבלה1013[[#This Row],[וסת קבוע אחרון]]=F416,1,0),""))</f>
        <v/>
      </c>
      <c r="AG415" s="1" t="str">
        <f>IF(B416=1,"",IF(טבלה1013[[#This Row],[הווסת פעיל?]]=1,IF(OR(טבלה1013[[#This Row],[וסת קבוע אחרון]]=F416,F416=טבלה1013[[#This Row],[LengthofCycle]]),1,0),""))</f>
        <v/>
      </c>
      <c r="AH415" s="1" t="str">
        <f>IF(B416=1,"",IF(טבלה1013[[#This Row],[הווסת פעיל?]]=1,IF(OR(טבלה1013[[#This Row],[וסת קבוע אחרון]]=F416,F416=טבלה1013[[#This Row],[LengthofCycle]],AND(טבלה1013[[#This Row],[LengthofCycle]]&lt;&gt;טבלה1013[[#This Row],[וסת קבוע אחרון]],OR(F416=28,F416=29))),1,0),""))</f>
        <v/>
      </c>
      <c r="AI415" s="1" t="str">
        <f>IF(AND(טבלה1013[[#This Row],[הווסת פעיל?]]=1,B416=1),1,"")</f>
        <v/>
      </c>
      <c r="AJ415" s="4">
        <f>IF(AND(טבלה1013[[#This Row],[הווסת פעיל?]]&lt;&gt;1,B416&lt;&gt;1,B416&lt;&gt;""),IF(טבלה1013[[#This Row],[LengthofCycle]]=F416,1,0),"")</f>
        <v>0</v>
      </c>
      <c r="AK415" s="4">
        <f>IF(AND(טבלה1013[[#This Row],[הווסת פעיל?]]&lt;&gt;1,B416&lt;&gt;1,B416&lt;&gt;""),IF(OR(טבלה1013[[#This Row],[LengthofCycle]]=F416,F416=29),1,0),"")</f>
        <v>0</v>
      </c>
      <c r="AL415" s="4">
        <f>IF(AND(טבלה1013[[#This Row],[הווסת פעיל?]]&lt;&gt;1,B416&lt;&gt;1,B416&lt;&gt;""),IF(OR(טבלה1013[[#This Row],[LengthofCycle]]=F416,F416=29,F416=28),1,0),"")</f>
        <v>0</v>
      </c>
    </row>
    <row r="416" spans="1:38" x14ac:dyDescent="0.25">
      <c r="A416" s="1" t="s">
        <v>93</v>
      </c>
      <c r="B416" s="1">
        <v>3</v>
      </c>
      <c r="C416" s="1">
        <v>1</v>
      </c>
      <c r="D416" s="1">
        <v>1</v>
      </c>
      <c r="E416" s="1">
        <v>0</v>
      </c>
      <c r="F416" s="1">
        <v>27</v>
      </c>
      <c r="G416" s="1">
        <f>טבלה1013[[#This Row],[LengthofCycle]]+1</f>
        <v>28</v>
      </c>
      <c r="H416" s="1">
        <f>IF(IFERROR(LOOKUP(טבלה1013[[#This Row],[ClientID]],קביעויות[השבוע]),FALSE)=טבלה1013[[#This Row],[ClientID]],1,"")</f>
        <v>1</v>
      </c>
      <c r="I416" s="1" t="str">
        <f>IF(AND(טבלה1013[[#This Row],[CycleNumber]]&gt;1,OR(B417="",טבלה1013[[#This Row],[CycleNumber]]&gt;B415)),IF(OR(AND(טבלה1013[[#This Row],[LengthofCycle]]=28,F415=28),AND(טבלה1013[[#This Row],[LengthofCycle]]=35,F415=35)),1,""),"")</f>
        <v/>
      </c>
      <c r="J416" s="1" t="str">
        <f>IF(AND(טבלה1013[[#This Row],[וסת השבוע]]=1,I415=1,טבלה1013[[#This Row],[CycleNumber]]&gt;B415),1,"")</f>
        <v/>
      </c>
      <c r="K416" s="1" t="str">
        <f>IF(טבלה1013[[#This Row],[CycleNumber]]=1,"",IF(טבלה1013[[#This Row],[וסת השבוע]]=1,0,IF(K415="","",IF(K415=0,IF(טבלה1013[[#This Row],[LengthofCycle]]=28,0,1),IF(K415=1,IF(טבלה1013[[#This Row],[LengthofCycle]]+F415=28*2,0,2),IF(K415=2,IF(טבלה1013[[#This Row],[LengthofCycle]]+F415+F414=28*3,0,3),""))))))</f>
        <v/>
      </c>
      <c r="L416" s="1" t="str">
        <f>IF(טבלה1013[[#This Row],[וסת השבוע]]=1,IF(טבלה1013[[#This Row],[וסת השבוע וההפלגה ביחד]]=1,L415+1,0),IF(AND(טבלה1013[[#This Row],[CycleNumber]]&gt;B415,טבלה1013[[#This Row],[CycleNumber]]&gt;1),IF(טבלה1013[[#This Row],[וסת השבוע פעיל?]]&lt;&gt;"",L415+1,""),""))</f>
        <v/>
      </c>
      <c r="M416" s="1" t="str">
        <f>IF(AND(טבלה1013[[#This Row],[וסת השבוע פעיל?]]&lt;&gt;"",טבלה1013[[#This Row],[CycleNumber]]&lt;B417,B417&lt;&gt;"",טבלה1013[[#This Row],[וסת השבוע פעיל?]]&lt;3),IF(K417=0,IF(AND(טבלה1013[[#This Row],[וסת השבוע פעיל?]]&gt;0,I417=1),0,1),0),"")</f>
        <v/>
      </c>
      <c r="N416" s="1" t="str">
        <f t="shared" si="48"/>
        <v/>
      </c>
      <c r="O416" s="1" t="str">
        <f>IF(AND(טבלה1013[[#This Row],[חיזוי - שבוע]]=1,J417=1),1,"")</f>
        <v/>
      </c>
      <c r="P416" s="1" t="str">
        <f>IF(AND(טבלה1013[[#This Row],[חיזוי טוב עם הפלגה?]]=1,טבלה1013[[#This Row],[וסת קבוע אחרון]]&lt;&gt;28,X415=1),1,"")</f>
        <v/>
      </c>
      <c r="Q416" s="1" t="str">
        <f>IF(AND(טבלה1013[[#This Row],[וסת השבוע פעיל?]]&lt;3,OR(טבלה1013[[#This Row],[CycleNumber]]&gt;B417,B417="")),1,"")</f>
        <v/>
      </c>
      <c r="R416" s="1">
        <f>IF(טבלה1013[[#This Row],[האישה קבעה וסת שבוע?]]=1,IF(טבלה1013[[#This Row],[וסת השבוע פעיל?]]&lt;3,1,0),"")</f>
        <v>0</v>
      </c>
      <c r="S4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6" s="1">
        <f t="shared" si="45"/>
        <v>0</v>
      </c>
      <c r="U416" s="1" t="str">
        <f t="shared" si="46"/>
        <v/>
      </c>
      <c r="V416" s="1" t="str">
        <f t="shared" si="47"/>
        <v/>
      </c>
      <c r="W416" s="1" t="str">
        <f>IF(טבלה1013[[#This Row],[3 הפלגות זהות]]="","",IF(טבלה1013[[#This Row],[3 הפלגות זהות]]=1,טבלה1013[[#This Row],[LengthofCycle]],W415))</f>
        <v/>
      </c>
      <c r="Y416" s="1" t="str">
        <f>IF(OR(טבלה1013[[#This Row],[הווסת פעיל?]]=0,טבלה1013[[#This Row],[הווסת פעיל?]]=""),"",SUM(Y415,טבלה1013[[#This Row],[הווסת פעיל?]]))</f>
        <v/>
      </c>
      <c r="Z416" s="1" t="str">
        <f>IF(AND(טבלה1013[[#This Row],[כמה מחזורים עד עקירה]]&lt;&gt;"",Y417=""),טבלה1013[[#This Row],[כמה מחזורים עד עקירה]],"")</f>
        <v/>
      </c>
      <c r="AA416" s="1" t="str">
        <f>IF(AND(טבלה1013[[#This Row],[הווסת פעיל?]]=1,טבלה1013[[#This Row],[וסת קבוע אחרון]]&lt;&gt;W415),טבלה1013[[#This Row],[וסת קבוע אחרון]],"")</f>
        <v/>
      </c>
      <c r="AB416" s="1" t="str">
        <f>IF(AND(טבלה1013[[#This Row],[הווסת פעיל?]]=1,X415=0,טבלה1013[[#This Row],[וסת קבוע אחרון]]=W415),טבלה1013[[#This Row],[וסת קבוע אחרון]],"")</f>
        <v/>
      </c>
      <c r="AC416" s="1" t="str">
        <f>IF(AND(טבלה1013[[#This Row],[הווסת פעיל?]]=1,X415=0,טבלה1013[[#This Row],[וסת קבוע אחרון]]&lt;&gt;W415),1,"")</f>
        <v/>
      </c>
      <c r="AD416" s="1" t="str">
        <f>IF(AND(טבלה1013[[#This Row],[הווסת פעיל?]]&lt;&gt;"",B417=1),טבלה1013[[#This Row],[CycleNumber]],"")</f>
        <v/>
      </c>
      <c r="AE416" s="1" t="str">
        <f>IF(AND(טבלה1013[[#This Row],[הווסת פעיל?]]&lt;&gt;"",X415=""),טבלה1013[[#This Row],[CycleNumber]],"")</f>
        <v/>
      </c>
      <c r="AF416" s="1" t="str">
        <f>IF(B417=1,"",IF(טבלה1013[[#This Row],[הווסת פעיל?]]=1,IF(טבלה1013[[#This Row],[וסת קבוע אחרון]]=F417,1,0),""))</f>
        <v/>
      </c>
      <c r="AG416" s="1" t="str">
        <f>IF(B417=1,"",IF(טבלה1013[[#This Row],[הווסת פעיל?]]=1,IF(OR(טבלה1013[[#This Row],[וסת קבוע אחרון]]=F417,F417=טבלה1013[[#This Row],[LengthofCycle]]),1,0),""))</f>
        <v/>
      </c>
      <c r="AH416" s="1" t="str">
        <f>IF(B417=1,"",IF(טבלה1013[[#This Row],[הווסת פעיל?]]=1,IF(OR(טבלה1013[[#This Row],[וסת קבוע אחרון]]=F417,F417=טבלה1013[[#This Row],[LengthofCycle]],AND(טבלה1013[[#This Row],[LengthofCycle]]&lt;&gt;טבלה1013[[#This Row],[וסת קבוע אחרון]],OR(F417=28,F417=29))),1,0),""))</f>
        <v/>
      </c>
      <c r="AI416" s="1" t="str">
        <f>IF(AND(טבלה1013[[#This Row],[הווסת פעיל?]]=1,B417=1),1,"")</f>
        <v/>
      </c>
      <c r="AJ416" s="4">
        <f>IF(AND(טבלה1013[[#This Row],[הווסת פעיל?]]&lt;&gt;1,B417&lt;&gt;1,B417&lt;&gt;""),IF(טבלה1013[[#This Row],[LengthofCycle]]=F417,1,0),"")</f>
        <v>0</v>
      </c>
      <c r="AK416" s="4">
        <f>IF(AND(טבלה1013[[#This Row],[הווסת פעיל?]]&lt;&gt;1,B417&lt;&gt;1,B417&lt;&gt;""),IF(OR(טבלה1013[[#This Row],[LengthofCycle]]=F417,F417=29),1,0),"")</f>
        <v>0</v>
      </c>
      <c r="AL416" s="4">
        <f>IF(AND(טבלה1013[[#This Row],[הווסת פעיל?]]&lt;&gt;1,B417&lt;&gt;1,B417&lt;&gt;""),IF(OR(טבלה1013[[#This Row],[LengthofCycle]]=F417,F417=29,F417=28),1,0),"")</f>
        <v>0</v>
      </c>
    </row>
    <row r="417" spans="1:38" x14ac:dyDescent="0.25">
      <c r="A417" s="1" t="s">
        <v>93</v>
      </c>
      <c r="B417" s="1">
        <v>4</v>
      </c>
      <c r="C417" s="1">
        <v>1</v>
      </c>
      <c r="D417" s="1">
        <v>1</v>
      </c>
      <c r="E417" s="1">
        <v>0</v>
      </c>
      <c r="F417" s="1">
        <v>24</v>
      </c>
      <c r="G417" s="1">
        <f>טבלה1013[[#This Row],[LengthofCycle]]+1</f>
        <v>25</v>
      </c>
      <c r="H417" s="1">
        <f>IF(IFERROR(LOOKUP(טבלה1013[[#This Row],[ClientID]],קביעויות[השבוע]),FALSE)=טבלה1013[[#This Row],[ClientID]],1,"")</f>
        <v>1</v>
      </c>
      <c r="I417" s="1" t="str">
        <f>IF(AND(טבלה1013[[#This Row],[CycleNumber]]&gt;1,OR(B418="",טבלה1013[[#This Row],[CycleNumber]]&gt;B416)),IF(OR(AND(טבלה1013[[#This Row],[LengthofCycle]]=28,F416=28),AND(טבלה1013[[#This Row],[LengthofCycle]]=35,F416=35)),1,""),"")</f>
        <v/>
      </c>
      <c r="J417" s="1" t="str">
        <f>IF(AND(טבלה1013[[#This Row],[וסת השבוע]]=1,I416=1,טבלה1013[[#This Row],[CycleNumber]]&gt;B416),1,"")</f>
        <v/>
      </c>
      <c r="K417" s="1" t="str">
        <f>IF(טבלה1013[[#This Row],[CycleNumber]]=1,"",IF(טבלה1013[[#This Row],[וסת השבוע]]=1,0,IF(K416="","",IF(K416=0,IF(טבלה1013[[#This Row],[LengthofCycle]]=28,0,1),IF(K416=1,IF(טבלה1013[[#This Row],[LengthofCycle]]+F416=28*2,0,2),IF(K416=2,IF(טבלה1013[[#This Row],[LengthofCycle]]+F416+F415=28*3,0,3),""))))))</f>
        <v/>
      </c>
      <c r="L417" s="1" t="str">
        <f>IF(טבלה1013[[#This Row],[וסת השבוע]]=1,IF(טבלה1013[[#This Row],[וסת השבוע וההפלגה ביחד]]=1,L416+1,0),IF(AND(טבלה1013[[#This Row],[CycleNumber]]&gt;B416,טבלה1013[[#This Row],[CycleNumber]]&gt;1),IF(טבלה1013[[#This Row],[וסת השבוע פעיל?]]&lt;&gt;"",L416+1,""),""))</f>
        <v/>
      </c>
      <c r="M417" s="1" t="str">
        <f>IF(AND(טבלה1013[[#This Row],[וסת השבוע פעיל?]]&lt;&gt;"",טבלה1013[[#This Row],[CycleNumber]]&lt;B418,B418&lt;&gt;"",טבלה1013[[#This Row],[וסת השבוע פעיל?]]&lt;3),IF(K418=0,IF(AND(טבלה1013[[#This Row],[וסת השבוע פעיל?]]&gt;0,I418=1),0,1),0),"")</f>
        <v/>
      </c>
      <c r="N417" s="1" t="str">
        <f t="shared" si="48"/>
        <v/>
      </c>
      <c r="O417" s="1" t="str">
        <f>IF(AND(טבלה1013[[#This Row],[חיזוי - שבוע]]=1,J418=1),1,"")</f>
        <v/>
      </c>
      <c r="P417" s="1" t="str">
        <f>IF(AND(טבלה1013[[#This Row],[חיזוי טוב עם הפלגה?]]=1,טבלה1013[[#This Row],[וסת קבוע אחרון]]&lt;&gt;28,X416=1),1,"")</f>
        <v/>
      </c>
      <c r="Q417" s="1" t="str">
        <f>IF(AND(טבלה1013[[#This Row],[וסת השבוע פעיל?]]&lt;3,OR(טבלה1013[[#This Row],[CycleNumber]]&gt;B418,B418="")),1,"")</f>
        <v/>
      </c>
      <c r="R417" s="1">
        <f>IF(טבלה1013[[#This Row],[האישה קבעה וסת שבוע?]]=1,IF(טבלה1013[[#This Row],[וסת השבוע פעיל?]]&lt;3,1,0),"")</f>
        <v>0</v>
      </c>
      <c r="S4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7" s="1">
        <f t="shared" si="45"/>
        <v>0</v>
      </c>
      <c r="U417" s="1">
        <f t="shared" si="46"/>
        <v>0</v>
      </c>
      <c r="V417" s="1" t="str">
        <f t="shared" si="47"/>
        <v/>
      </c>
      <c r="W417" s="1" t="str">
        <f>IF(טבלה1013[[#This Row],[3 הפלגות זהות]]="","",IF(טבלה1013[[#This Row],[3 הפלגות זהות]]=1,טבלה1013[[#This Row],[LengthofCycle]],W416))</f>
        <v/>
      </c>
      <c r="Y417" s="1" t="str">
        <f>IF(OR(טבלה1013[[#This Row],[הווסת פעיל?]]=0,טבלה1013[[#This Row],[הווסת פעיל?]]=""),"",SUM(Y416,טבלה1013[[#This Row],[הווסת פעיל?]]))</f>
        <v/>
      </c>
      <c r="Z417" s="1" t="str">
        <f>IF(AND(טבלה1013[[#This Row],[כמה מחזורים עד עקירה]]&lt;&gt;"",Y418=""),טבלה1013[[#This Row],[כמה מחזורים עד עקירה]],"")</f>
        <v/>
      </c>
      <c r="AA417" s="1" t="str">
        <f>IF(AND(טבלה1013[[#This Row],[הווסת פעיל?]]=1,טבלה1013[[#This Row],[וסת קבוע אחרון]]&lt;&gt;W416),טבלה1013[[#This Row],[וסת קבוע אחרון]],"")</f>
        <v/>
      </c>
      <c r="AB417" s="1" t="str">
        <f>IF(AND(טבלה1013[[#This Row],[הווסת פעיל?]]=1,X416=0,טבלה1013[[#This Row],[וסת קבוע אחרון]]=W416),טבלה1013[[#This Row],[וסת קבוע אחרון]],"")</f>
        <v/>
      </c>
      <c r="AC417" s="1" t="str">
        <f>IF(AND(טבלה1013[[#This Row],[הווסת פעיל?]]=1,X416=0,טבלה1013[[#This Row],[וסת קבוע אחרון]]&lt;&gt;W416),1,"")</f>
        <v/>
      </c>
      <c r="AD417" s="1" t="str">
        <f>IF(AND(טבלה1013[[#This Row],[הווסת פעיל?]]&lt;&gt;"",B418=1),טבלה1013[[#This Row],[CycleNumber]],"")</f>
        <v/>
      </c>
      <c r="AE417" s="1" t="str">
        <f>IF(AND(טבלה1013[[#This Row],[הווסת פעיל?]]&lt;&gt;"",X416=""),טבלה1013[[#This Row],[CycleNumber]],"")</f>
        <v/>
      </c>
      <c r="AF417" s="1" t="str">
        <f>IF(B418=1,"",IF(טבלה1013[[#This Row],[הווסת פעיל?]]=1,IF(טבלה1013[[#This Row],[וסת קבוע אחרון]]=F418,1,0),""))</f>
        <v/>
      </c>
      <c r="AG417" s="1" t="str">
        <f>IF(B418=1,"",IF(טבלה1013[[#This Row],[הווסת פעיל?]]=1,IF(OR(טבלה1013[[#This Row],[וסת קבוע אחרון]]=F418,F418=טבלה1013[[#This Row],[LengthofCycle]]),1,0),""))</f>
        <v/>
      </c>
      <c r="AH417" s="1" t="str">
        <f>IF(B418=1,"",IF(טבלה1013[[#This Row],[הווסת פעיל?]]=1,IF(OR(טבלה1013[[#This Row],[וסת קבוע אחרון]]=F418,F418=טבלה1013[[#This Row],[LengthofCycle]],AND(טבלה1013[[#This Row],[LengthofCycle]]&lt;&gt;טבלה1013[[#This Row],[וסת קבוע אחרון]],OR(F418=28,F418=29))),1,0),""))</f>
        <v/>
      </c>
      <c r="AI417" s="1" t="str">
        <f>IF(AND(טבלה1013[[#This Row],[הווסת פעיל?]]=1,B418=1),1,"")</f>
        <v/>
      </c>
      <c r="AJ417" s="4">
        <f>IF(AND(טבלה1013[[#This Row],[הווסת פעיל?]]&lt;&gt;1,B418&lt;&gt;1,B418&lt;&gt;""),IF(טבלה1013[[#This Row],[LengthofCycle]]=F418,1,0),"")</f>
        <v>0</v>
      </c>
      <c r="AK417" s="4">
        <f>IF(AND(טבלה1013[[#This Row],[הווסת פעיל?]]&lt;&gt;1,B418&lt;&gt;1,B418&lt;&gt;""),IF(OR(טבלה1013[[#This Row],[LengthofCycle]]=F418,F418=29),1,0),"")</f>
        <v>0</v>
      </c>
      <c r="AL417" s="4">
        <f>IF(AND(טבלה1013[[#This Row],[הווסת פעיל?]]&lt;&gt;1,B418&lt;&gt;1,B418&lt;&gt;""),IF(OR(טבלה1013[[#This Row],[LengthofCycle]]=F418,F418=29,F418=28),1,0),"")</f>
        <v>0</v>
      </c>
    </row>
    <row r="418" spans="1:38" x14ac:dyDescent="0.25">
      <c r="A418" s="1" t="s">
        <v>93</v>
      </c>
      <c r="B418" s="1">
        <v>5</v>
      </c>
      <c r="C418" s="1">
        <v>1</v>
      </c>
      <c r="D418" s="1">
        <v>1</v>
      </c>
      <c r="E418" s="1">
        <v>0</v>
      </c>
      <c r="F418" s="1">
        <v>26</v>
      </c>
      <c r="G418" s="1">
        <f>טבלה1013[[#This Row],[LengthofCycle]]+1</f>
        <v>27</v>
      </c>
      <c r="H418" s="1">
        <f>IF(IFERROR(LOOKUP(טבלה1013[[#This Row],[ClientID]],קביעויות[השבוע]),FALSE)=טבלה1013[[#This Row],[ClientID]],1,"")</f>
        <v>1</v>
      </c>
      <c r="I418" s="1" t="str">
        <f>IF(AND(טבלה1013[[#This Row],[CycleNumber]]&gt;1,OR(B419="",טבלה1013[[#This Row],[CycleNumber]]&gt;B417)),IF(OR(AND(טבלה1013[[#This Row],[LengthofCycle]]=28,F417=28),AND(טבלה1013[[#This Row],[LengthofCycle]]=35,F417=35)),1,""),"")</f>
        <v/>
      </c>
      <c r="J418" s="1" t="str">
        <f>IF(AND(טבלה1013[[#This Row],[וסת השבוע]]=1,I417=1,טבלה1013[[#This Row],[CycleNumber]]&gt;B417),1,"")</f>
        <v/>
      </c>
      <c r="K418" s="1" t="str">
        <f>IF(טבלה1013[[#This Row],[CycleNumber]]=1,"",IF(טבלה1013[[#This Row],[וסת השבוע]]=1,0,IF(K417="","",IF(K417=0,IF(טבלה1013[[#This Row],[LengthofCycle]]=28,0,1),IF(K417=1,IF(טבלה1013[[#This Row],[LengthofCycle]]+F417=28*2,0,2),IF(K417=2,IF(טבלה1013[[#This Row],[LengthofCycle]]+F417+F416=28*3,0,3),""))))))</f>
        <v/>
      </c>
      <c r="L418" s="1" t="str">
        <f>IF(טבלה1013[[#This Row],[וסת השבוע]]=1,IF(טבלה1013[[#This Row],[וסת השבוע וההפלגה ביחד]]=1,L417+1,0),IF(AND(טבלה1013[[#This Row],[CycleNumber]]&gt;B417,טבלה1013[[#This Row],[CycleNumber]]&gt;1),IF(טבלה1013[[#This Row],[וסת השבוע פעיל?]]&lt;&gt;"",L417+1,""),""))</f>
        <v/>
      </c>
      <c r="M418" s="1" t="str">
        <f>IF(AND(טבלה1013[[#This Row],[וסת השבוע פעיל?]]&lt;&gt;"",טבלה1013[[#This Row],[CycleNumber]]&lt;B419,B419&lt;&gt;"",טבלה1013[[#This Row],[וסת השבוע פעיל?]]&lt;3),IF(K419=0,IF(AND(טבלה1013[[#This Row],[וסת השבוע פעיל?]]&gt;0,I419=1),0,1),0),"")</f>
        <v/>
      </c>
      <c r="N418" s="1" t="str">
        <f t="shared" si="48"/>
        <v/>
      </c>
      <c r="O418" s="1" t="str">
        <f>IF(AND(טבלה1013[[#This Row],[חיזוי - שבוע]]=1,J419=1),1,"")</f>
        <v/>
      </c>
      <c r="P418" s="1" t="str">
        <f>IF(AND(טבלה1013[[#This Row],[חיזוי טוב עם הפלגה?]]=1,טבלה1013[[#This Row],[וסת קבוע אחרון]]&lt;&gt;28,X417=1),1,"")</f>
        <v/>
      </c>
      <c r="Q418" s="1" t="str">
        <f>IF(AND(טבלה1013[[#This Row],[וסת השבוע פעיל?]]&lt;3,OR(טבלה1013[[#This Row],[CycleNumber]]&gt;B419,B419="")),1,"")</f>
        <v/>
      </c>
      <c r="R418" s="1">
        <f>IF(טבלה1013[[#This Row],[האישה קבעה וסת שבוע?]]=1,IF(טבלה1013[[#This Row],[וסת השבוע פעיל?]]&lt;3,1,0),"")</f>
        <v>0</v>
      </c>
      <c r="S4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8" s="1">
        <f t="shared" si="45"/>
        <v>0</v>
      </c>
      <c r="U418" s="1">
        <f t="shared" si="46"/>
        <v>0</v>
      </c>
      <c r="V418" s="1">
        <f t="shared" si="47"/>
        <v>0</v>
      </c>
      <c r="W418" s="1" t="str">
        <f>IF(טבלה1013[[#This Row],[3 הפלגות זהות]]="","",IF(טבלה1013[[#This Row],[3 הפלגות זהות]]=1,טבלה1013[[#This Row],[LengthofCycle]],W417))</f>
        <v/>
      </c>
      <c r="Y418" s="1" t="str">
        <f>IF(OR(טבלה1013[[#This Row],[הווסת פעיל?]]=0,טבלה1013[[#This Row],[הווסת פעיל?]]=""),"",SUM(Y417,טבלה1013[[#This Row],[הווסת פעיל?]]))</f>
        <v/>
      </c>
      <c r="Z418" s="1" t="str">
        <f>IF(AND(טבלה1013[[#This Row],[כמה מחזורים עד עקירה]]&lt;&gt;"",Y419=""),טבלה1013[[#This Row],[כמה מחזורים עד עקירה]],"")</f>
        <v/>
      </c>
      <c r="AA418" s="1" t="str">
        <f>IF(AND(טבלה1013[[#This Row],[הווסת פעיל?]]=1,טבלה1013[[#This Row],[וסת קבוע אחרון]]&lt;&gt;W417),טבלה1013[[#This Row],[וסת קבוע אחרון]],"")</f>
        <v/>
      </c>
      <c r="AB418" s="1" t="str">
        <f>IF(AND(טבלה1013[[#This Row],[הווסת פעיל?]]=1,X417=0,טבלה1013[[#This Row],[וסת קבוע אחרון]]=W417),טבלה1013[[#This Row],[וסת קבוע אחרון]],"")</f>
        <v/>
      </c>
      <c r="AC418" s="1" t="str">
        <f>IF(AND(טבלה1013[[#This Row],[הווסת פעיל?]]=1,X417=0,טבלה1013[[#This Row],[וסת קבוע אחרון]]&lt;&gt;W417),1,"")</f>
        <v/>
      </c>
      <c r="AD418" s="1" t="str">
        <f>IF(AND(טבלה1013[[#This Row],[הווסת פעיל?]]&lt;&gt;"",B419=1),טבלה1013[[#This Row],[CycleNumber]],"")</f>
        <v/>
      </c>
      <c r="AE418" s="1" t="str">
        <f>IF(AND(טבלה1013[[#This Row],[הווסת פעיל?]]&lt;&gt;"",X417=""),טבלה1013[[#This Row],[CycleNumber]],"")</f>
        <v/>
      </c>
      <c r="AF418" s="1" t="str">
        <f>IF(B419=1,"",IF(טבלה1013[[#This Row],[הווסת פעיל?]]=1,IF(טבלה1013[[#This Row],[וסת קבוע אחרון]]=F419,1,0),""))</f>
        <v/>
      </c>
      <c r="AG418" s="1" t="str">
        <f>IF(B419=1,"",IF(טבלה1013[[#This Row],[הווסת פעיל?]]=1,IF(OR(טבלה1013[[#This Row],[וסת קבוע אחרון]]=F419,F419=טבלה1013[[#This Row],[LengthofCycle]]),1,0),""))</f>
        <v/>
      </c>
      <c r="AH418" s="1" t="str">
        <f>IF(B419=1,"",IF(טבלה1013[[#This Row],[הווסת פעיל?]]=1,IF(OR(טבלה1013[[#This Row],[וסת קבוע אחרון]]=F419,F419=טבלה1013[[#This Row],[LengthofCycle]],AND(טבלה1013[[#This Row],[LengthofCycle]]&lt;&gt;טבלה1013[[#This Row],[וסת קבוע אחרון]],OR(F419=28,F419=29))),1,0),""))</f>
        <v/>
      </c>
      <c r="AI418" s="1" t="str">
        <f>IF(AND(טבלה1013[[#This Row],[הווסת פעיל?]]=1,B419=1),1,"")</f>
        <v/>
      </c>
      <c r="AJ418" s="4">
        <f>IF(AND(טבלה1013[[#This Row],[הווסת פעיל?]]&lt;&gt;1,B419&lt;&gt;1,B419&lt;&gt;""),IF(טבלה1013[[#This Row],[LengthofCycle]]=F419,1,0),"")</f>
        <v>0</v>
      </c>
      <c r="AK418" s="4">
        <f>IF(AND(טבלה1013[[#This Row],[הווסת פעיל?]]&lt;&gt;1,B419&lt;&gt;1,B419&lt;&gt;""),IF(OR(טבלה1013[[#This Row],[LengthofCycle]]=F419,F419=29),1,0),"")</f>
        <v>0</v>
      </c>
      <c r="AL418" s="4">
        <f>IF(AND(טבלה1013[[#This Row],[הווסת פעיל?]]&lt;&gt;1,B419&lt;&gt;1,B419&lt;&gt;""),IF(OR(טבלה1013[[#This Row],[LengthofCycle]]=F419,F419=29,F419=28),1,0),"")</f>
        <v>0</v>
      </c>
    </row>
    <row r="419" spans="1:38" x14ac:dyDescent="0.25">
      <c r="A419" s="1" t="s">
        <v>93</v>
      </c>
      <c r="B419" s="1">
        <v>6</v>
      </c>
      <c r="C419" s="1">
        <v>1</v>
      </c>
      <c r="D419" s="1">
        <v>1</v>
      </c>
      <c r="E419" s="1">
        <v>0</v>
      </c>
      <c r="F419" s="1">
        <v>27</v>
      </c>
      <c r="G419" s="1">
        <f>טבלה1013[[#This Row],[LengthofCycle]]+1</f>
        <v>28</v>
      </c>
      <c r="H419" s="1">
        <f>IF(IFERROR(LOOKUP(טבלה1013[[#This Row],[ClientID]],קביעויות[השבוע]),FALSE)=טבלה1013[[#This Row],[ClientID]],1,"")</f>
        <v>1</v>
      </c>
      <c r="I419" s="1" t="str">
        <f>IF(AND(טבלה1013[[#This Row],[CycleNumber]]&gt;1,OR(B420="",טבלה1013[[#This Row],[CycleNumber]]&gt;B418)),IF(OR(AND(טבלה1013[[#This Row],[LengthofCycle]]=28,F418=28),AND(טבלה1013[[#This Row],[LengthofCycle]]=35,F418=35)),1,""),"")</f>
        <v/>
      </c>
      <c r="J419" s="1" t="str">
        <f>IF(AND(טבלה1013[[#This Row],[וסת השבוע]]=1,I418=1,טבלה1013[[#This Row],[CycleNumber]]&gt;B418),1,"")</f>
        <v/>
      </c>
      <c r="K419" s="1" t="str">
        <f>IF(טבלה1013[[#This Row],[CycleNumber]]=1,"",IF(טבלה1013[[#This Row],[וסת השבוע]]=1,0,IF(K418="","",IF(K418=0,IF(טבלה1013[[#This Row],[LengthofCycle]]=28,0,1),IF(K418=1,IF(טבלה1013[[#This Row],[LengthofCycle]]+F418=28*2,0,2),IF(K418=2,IF(טבלה1013[[#This Row],[LengthofCycle]]+F418+F417=28*3,0,3),""))))))</f>
        <v/>
      </c>
      <c r="L419" s="1" t="str">
        <f>IF(טבלה1013[[#This Row],[וסת השבוע]]=1,IF(טבלה1013[[#This Row],[וסת השבוע וההפלגה ביחד]]=1,L418+1,0),IF(AND(טבלה1013[[#This Row],[CycleNumber]]&gt;B418,טבלה1013[[#This Row],[CycleNumber]]&gt;1),IF(טבלה1013[[#This Row],[וסת השבוע פעיל?]]&lt;&gt;"",L418+1,""),""))</f>
        <v/>
      </c>
      <c r="M419" s="1" t="str">
        <f>IF(AND(טבלה1013[[#This Row],[וסת השבוע פעיל?]]&lt;&gt;"",טבלה1013[[#This Row],[CycleNumber]]&lt;B420,B420&lt;&gt;"",טבלה1013[[#This Row],[וסת השבוע פעיל?]]&lt;3),IF(K420=0,IF(AND(טבלה1013[[#This Row],[וסת השבוע פעיל?]]&gt;0,I420=1),0,1),0),"")</f>
        <v/>
      </c>
      <c r="N419" s="1" t="str">
        <f t="shared" si="48"/>
        <v/>
      </c>
      <c r="O419" s="1" t="str">
        <f>IF(AND(טבלה1013[[#This Row],[חיזוי - שבוע]]=1,J420=1),1,"")</f>
        <v/>
      </c>
      <c r="P419" s="1" t="str">
        <f>IF(AND(טבלה1013[[#This Row],[חיזוי טוב עם הפלגה?]]=1,טבלה1013[[#This Row],[וסת קבוע אחרון]]&lt;&gt;28,X418=1),1,"")</f>
        <v/>
      </c>
      <c r="Q419" s="1" t="str">
        <f>IF(AND(טבלה1013[[#This Row],[וסת השבוע פעיל?]]&lt;3,OR(טבלה1013[[#This Row],[CycleNumber]]&gt;B420,B420="")),1,"")</f>
        <v/>
      </c>
      <c r="R419" s="1">
        <f>IF(טבלה1013[[#This Row],[האישה קבעה וסת שבוע?]]=1,IF(טבלה1013[[#This Row],[וסת השבוע פעיל?]]&lt;3,1,0),"")</f>
        <v>0</v>
      </c>
      <c r="S4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19" s="1">
        <f t="shared" si="45"/>
        <v>0</v>
      </c>
      <c r="U419" s="1">
        <f t="shared" si="46"/>
        <v>0</v>
      </c>
      <c r="V419" s="1">
        <f t="shared" si="47"/>
        <v>0</v>
      </c>
      <c r="W419" s="1" t="str">
        <f>IF(טבלה1013[[#This Row],[3 הפלגות זהות]]="","",IF(טבלה1013[[#This Row],[3 הפלגות זהות]]=1,טבלה1013[[#This Row],[LengthofCycle]],W418))</f>
        <v/>
      </c>
      <c r="Y419" s="1" t="str">
        <f>IF(OR(טבלה1013[[#This Row],[הווסת פעיל?]]=0,טבלה1013[[#This Row],[הווסת פעיל?]]=""),"",SUM(Y418,טבלה1013[[#This Row],[הווסת פעיל?]]))</f>
        <v/>
      </c>
      <c r="Z419" s="1" t="str">
        <f>IF(AND(טבלה1013[[#This Row],[כמה מחזורים עד עקירה]]&lt;&gt;"",Y420=""),טבלה1013[[#This Row],[כמה מחזורים עד עקירה]],"")</f>
        <v/>
      </c>
      <c r="AA419" s="1" t="str">
        <f>IF(AND(טבלה1013[[#This Row],[הווסת פעיל?]]=1,טבלה1013[[#This Row],[וסת קבוע אחרון]]&lt;&gt;W418),טבלה1013[[#This Row],[וסת קבוע אחרון]],"")</f>
        <v/>
      </c>
      <c r="AB419" s="1" t="str">
        <f>IF(AND(טבלה1013[[#This Row],[הווסת פעיל?]]=1,X418=0,טבלה1013[[#This Row],[וסת קבוע אחרון]]=W418),טבלה1013[[#This Row],[וסת קבוע אחרון]],"")</f>
        <v/>
      </c>
      <c r="AC419" s="1" t="str">
        <f>IF(AND(טבלה1013[[#This Row],[הווסת פעיל?]]=1,X418=0,טבלה1013[[#This Row],[וסת קבוע אחרון]]&lt;&gt;W418),1,"")</f>
        <v/>
      </c>
      <c r="AD419" s="1" t="str">
        <f>IF(AND(טבלה1013[[#This Row],[הווסת פעיל?]]&lt;&gt;"",B420=1),טבלה1013[[#This Row],[CycleNumber]],"")</f>
        <v/>
      </c>
      <c r="AE419" s="1" t="str">
        <f>IF(AND(טבלה1013[[#This Row],[הווסת פעיל?]]&lt;&gt;"",X418=""),טבלה1013[[#This Row],[CycleNumber]],"")</f>
        <v/>
      </c>
      <c r="AF419" s="1" t="str">
        <f>IF(B420=1,"",IF(טבלה1013[[#This Row],[הווסת פעיל?]]=1,IF(טבלה1013[[#This Row],[וסת קבוע אחרון]]=F420,1,0),""))</f>
        <v/>
      </c>
      <c r="AG419" s="1" t="str">
        <f>IF(B420=1,"",IF(טבלה1013[[#This Row],[הווסת פעיל?]]=1,IF(OR(טבלה1013[[#This Row],[וסת קבוע אחרון]]=F420,F420=טבלה1013[[#This Row],[LengthofCycle]]),1,0),""))</f>
        <v/>
      </c>
      <c r="AH419" s="1" t="str">
        <f>IF(B420=1,"",IF(טבלה1013[[#This Row],[הווסת פעיל?]]=1,IF(OR(טבלה1013[[#This Row],[וסת קבוע אחרון]]=F420,F420=טבלה1013[[#This Row],[LengthofCycle]],AND(טבלה1013[[#This Row],[LengthofCycle]]&lt;&gt;טבלה1013[[#This Row],[וסת קבוע אחרון]],OR(F420=28,F420=29))),1,0),""))</f>
        <v/>
      </c>
      <c r="AI419" s="1" t="str">
        <f>IF(AND(טבלה1013[[#This Row],[הווסת פעיל?]]=1,B420=1),1,"")</f>
        <v/>
      </c>
      <c r="AJ419" s="4">
        <f>IF(AND(טבלה1013[[#This Row],[הווסת פעיל?]]&lt;&gt;1,B420&lt;&gt;1,B420&lt;&gt;""),IF(טבלה1013[[#This Row],[LengthofCycle]]=F420,1,0),"")</f>
        <v>0</v>
      </c>
      <c r="AK419" s="4">
        <f>IF(AND(טבלה1013[[#This Row],[הווסת פעיל?]]&lt;&gt;1,B420&lt;&gt;1,B420&lt;&gt;""),IF(OR(טבלה1013[[#This Row],[LengthofCycle]]=F420,F420=29),1,0),"")</f>
        <v>0</v>
      </c>
      <c r="AL419" s="4">
        <f>IF(AND(טבלה1013[[#This Row],[הווסת פעיל?]]&lt;&gt;1,B420&lt;&gt;1,B420&lt;&gt;""),IF(OR(טבלה1013[[#This Row],[LengthofCycle]]=F420,F420=29,F420=28),1,0),"")</f>
        <v>1</v>
      </c>
    </row>
    <row r="420" spans="1:38" x14ac:dyDescent="0.25">
      <c r="A420" s="1" t="s">
        <v>93</v>
      </c>
      <c r="B420" s="1">
        <v>7</v>
      </c>
      <c r="C420" s="1">
        <v>1</v>
      </c>
      <c r="D420" s="1">
        <v>1</v>
      </c>
      <c r="E420" s="1">
        <v>0</v>
      </c>
      <c r="F420" s="1">
        <v>28</v>
      </c>
      <c r="G420" s="1">
        <f>טבלה1013[[#This Row],[LengthofCycle]]+1</f>
        <v>29</v>
      </c>
      <c r="H420" s="1">
        <f>IF(IFERROR(LOOKUP(טבלה1013[[#This Row],[ClientID]],קביעויות[השבוע]),FALSE)=טבלה1013[[#This Row],[ClientID]],1,"")</f>
        <v>1</v>
      </c>
      <c r="I420" s="1" t="str">
        <f>IF(AND(טבלה1013[[#This Row],[CycleNumber]]&gt;1,OR(B421="",טבלה1013[[#This Row],[CycleNumber]]&gt;B419)),IF(OR(AND(טבלה1013[[#This Row],[LengthofCycle]]=28,F419=28),AND(טבלה1013[[#This Row],[LengthofCycle]]=35,F419=35)),1,""),"")</f>
        <v/>
      </c>
      <c r="J420" s="1" t="str">
        <f>IF(AND(טבלה1013[[#This Row],[וסת השבוע]]=1,I419=1,טבלה1013[[#This Row],[CycleNumber]]&gt;B419),1,"")</f>
        <v/>
      </c>
      <c r="K420" s="1" t="str">
        <f>IF(טבלה1013[[#This Row],[CycleNumber]]=1,"",IF(טבלה1013[[#This Row],[וסת השבוע]]=1,0,IF(K419="","",IF(K419=0,IF(טבלה1013[[#This Row],[LengthofCycle]]=28,0,1),IF(K419=1,IF(טבלה1013[[#This Row],[LengthofCycle]]+F419=28*2,0,2),IF(K419=2,IF(טבלה1013[[#This Row],[LengthofCycle]]+F419+F418=28*3,0,3),""))))))</f>
        <v/>
      </c>
      <c r="L420" s="1" t="str">
        <f>IF(טבלה1013[[#This Row],[וסת השבוע]]=1,IF(טבלה1013[[#This Row],[וסת השבוע וההפלגה ביחד]]=1,L419+1,0),IF(AND(טבלה1013[[#This Row],[CycleNumber]]&gt;B419,טבלה1013[[#This Row],[CycleNumber]]&gt;1),IF(טבלה1013[[#This Row],[וסת השבוע פעיל?]]&lt;&gt;"",L419+1,""),""))</f>
        <v/>
      </c>
      <c r="M420" s="1" t="str">
        <f>IF(AND(טבלה1013[[#This Row],[וסת השבוע פעיל?]]&lt;&gt;"",טבלה1013[[#This Row],[CycleNumber]]&lt;B421,B421&lt;&gt;"",טבלה1013[[#This Row],[וסת השבוע פעיל?]]&lt;3),IF(K421=0,IF(AND(טבלה1013[[#This Row],[וסת השבוע פעיל?]]&gt;0,I421=1),0,1),0),"")</f>
        <v/>
      </c>
      <c r="N420" s="1" t="str">
        <f t="shared" si="48"/>
        <v/>
      </c>
      <c r="O420" s="1" t="str">
        <f>IF(AND(טבלה1013[[#This Row],[חיזוי - שבוע]]=1,J421=1),1,"")</f>
        <v/>
      </c>
      <c r="P420" s="1" t="str">
        <f>IF(AND(טבלה1013[[#This Row],[חיזוי טוב עם הפלגה?]]=1,טבלה1013[[#This Row],[וסת קבוע אחרון]]&lt;&gt;28,X419=1),1,"")</f>
        <v/>
      </c>
      <c r="Q420" s="1" t="str">
        <f>IF(AND(טבלה1013[[#This Row],[וסת השבוע פעיל?]]&lt;3,OR(טבלה1013[[#This Row],[CycleNumber]]&gt;B421,B421="")),1,"")</f>
        <v/>
      </c>
      <c r="R420" s="1">
        <f>IF(טבלה1013[[#This Row],[האישה קבעה וסת שבוע?]]=1,IF(טבלה1013[[#This Row],[וסת השבוע פעיל?]]&lt;3,1,0),"")</f>
        <v>0</v>
      </c>
      <c r="S4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0" s="1">
        <f t="shared" si="45"/>
        <v>0</v>
      </c>
      <c r="U420" s="1">
        <f t="shared" si="46"/>
        <v>0</v>
      </c>
      <c r="V420" s="1">
        <f t="shared" si="47"/>
        <v>0</v>
      </c>
      <c r="W420" s="1" t="str">
        <f>IF(טבלה1013[[#This Row],[3 הפלגות זהות]]="","",IF(טבלה1013[[#This Row],[3 הפלגות זהות]]=1,טבלה1013[[#This Row],[LengthofCycle]],W419))</f>
        <v/>
      </c>
      <c r="Y420" s="1" t="str">
        <f>IF(OR(טבלה1013[[#This Row],[הווסת פעיל?]]=0,טבלה1013[[#This Row],[הווסת פעיל?]]=""),"",SUM(Y419,טבלה1013[[#This Row],[הווסת פעיל?]]))</f>
        <v/>
      </c>
      <c r="Z420" s="1" t="str">
        <f>IF(AND(טבלה1013[[#This Row],[כמה מחזורים עד עקירה]]&lt;&gt;"",Y421=""),טבלה1013[[#This Row],[כמה מחזורים עד עקירה]],"")</f>
        <v/>
      </c>
      <c r="AA420" s="1" t="str">
        <f>IF(AND(טבלה1013[[#This Row],[הווסת פעיל?]]=1,טבלה1013[[#This Row],[וסת קבוע אחרון]]&lt;&gt;W419),טבלה1013[[#This Row],[וסת קבוע אחרון]],"")</f>
        <v/>
      </c>
      <c r="AB420" s="1" t="str">
        <f>IF(AND(טבלה1013[[#This Row],[הווסת פעיל?]]=1,X419=0,טבלה1013[[#This Row],[וסת קבוע אחרון]]=W419),טבלה1013[[#This Row],[וסת קבוע אחרון]],"")</f>
        <v/>
      </c>
      <c r="AC420" s="1" t="str">
        <f>IF(AND(טבלה1013[[#This Row],[הווסת פעיל?]]=1,X419=0,טבלה1013[[#This Row],[וסת קבוע אחרון]]&lt;&gt;W419),1,"")</f>
        <v/>
      </c>
      <c r="AD420" s="1" t="str">
        <f>IF(AND(טבלה1013[[#This Row],[הווסת פעיל?]]&lt;&gt;"",B421=1),טבלה1013[[#This Row],[CycleNumber]],"")</f>
        <v/>
      </c>
      <c r="AE420" s="1" t="str">
        <f>IF(AND(טבלה1013[[#This Row],[הווסת פעיל?]]&lt;&gt;"",X419=""),טבלה1013[[#This Row],[CycleNumber]],"")</f>
        <v/>
      </c>
      <c r="AF420" s="1" t="str">
        <f>IF(B421=1,"",IF(טבלה1013[[#This Row],[הווסת פעיל?]]=1,IF(טבלה1013[[#This Row],[וסת קבוע אחרון]]=F421,1,0),""))</f>
        <v/>
      </c>
      <c r="AG420" s="1" t="str">
        <f>IF(B421=1,"",IF(טבלה1013[[#This Row],[הווסת פעיל?]]=1,IF(OR(טבלה1013[[#This Row],[וסת קבוע אחרון]]=F421,F421=טבלה1013[[#This Row],[LengthofCycle]]),1,0),""))</f>
        <v/>
      </c>
      <c r="AH420" s="1" t="str">
        <f>IF(B421=1,"",IF(טבלה1013[[#This Row],[הווסת פעיל?]]=1,IF(OR(טבלה1013[[#This Row],[וסת קבוע אחרון]]=F421,F421=טבלה1013[[#This Row],[LengthofCycle]],AND(טבלה1013[[#This Row],[LengthofCycle]]&lt;&gt;טבלה1013[[#This Row],[וסת קבוע אחרון]],OR(F421=28,F421=29))),1,0),""))</f>
        <v/>
      </c>
      <c r="AI420" s="1" t="str">
        <f>IF(AND(טבלה1013[[#This Row],[הווסת פעיל?]]=1,B421=1),1,"")</f>
        <v/>
      </c>
      <c r="AJ420" s="4">
        <f>IF(AND(טבלה1013[[#This Row],[הווסת פעיל?]]&lt;&gt;1,B421&lt;&gt;1,B421&lt;&gt;""),IF(טבלה1013[[#This Row],[LengthofCycle]]=F421,1,0),"")</f>
        <v>1</v>
      </c>
      <c r="AK420" s="4">
        <f>IF(AND(טבלה1013[[#This Row],[הווסת פעיל?]]&lt;&gt;1,B421&lt;&gt;1,B421&lt;&gt;""),IF(OR(טבלה1013[[#This Row],[LengthofCycle]]=F421,F421=29),1,0),"")</f>
        <v>1</v>
      </c>
      <c r="AL420" s="4">
        <f>IF(AND(טבלה1013[[#This Row],[הווסת פעיל?]]&lt;&gt;1,B421&lt;&gt;1,B421&lt;&gt;""),IF(OR(טבלה1013[[#This Row],[LengthofCycle]]=F421,F421=29,F421=28),1,0),"")</f>
        <v>1</v>
      </c>
    </row>
    <row r="421" spans="1:38" x14ac:dyDescent="0.25">
      <c r="A421" s="1" t="s">
        <v>93</v>
      </c>
      <c r="B421" s="1">
        <v>8</v>
      </c>
      <c r="C421" s="1">
        <v>1</v>
      </c>
      <c r="D421" s="1">
        <v>1</v>
      </c>
      <c r="E421" s="1">
        <v>0</v>
      </c>
      <c r="F421" s="1">
        <v>28</v>
      </c>
      <c r="G421" s="1">
        <f>טבלה1013[[#This Row],[LengthofCycle]]+1</f>
        <v>29</v>
      </c>
      <c r="H421" s="1">
        <f>IF(IFERROR(LOOKUP(טבלה1013[[#This Row],[ClientID]],קביעויות[השבוע]),FALSE)=טבלה1013[[#This Row],[ClientID]],1,"")</f>
        <v>1</v>
      </c>
      <c r="I421" s="1">
        <f>IF(AND(טבלה1013[[#This Row],[CycleNumber]]&gt;1,OR(B422="",טבלה1013[[#This Row],[CycleNumber]]&gt;B420)),IF(OR(AND(טבלה1013[[#This Row],[LengthofCycle]]=28,F420=28),AND(טבלה1013[[#This Row],[LengthofCycle]]=35,F420=35)),1,""),"")</f>
        <v>1</v>
      </c>
      <c r="J421" s="1" t="str">
        <f>IF(AND(טבלה1013[[#This Row],[וסת השבוע]]=1,I420=1,טבלה1013[[#This Row],[CycleNumber]]&gt;B420),1,"")</f>
        <v/>
      </c>
      <c r="K421" s="1">
        <f>IF(טבלה1013[[#This Row],[CycleNumber]]=1,"",IF(טבלה1013[[#This Row],[וסת השבוע]]=1,0,IF(K420="","",IF(K420=0,IF(טבלה1013[[#This Row],[LengthofCycle]]=28,0,1),IF(K420=1,IF(טבלה1013[[#This Row],[LengthofCycle]]+F420=28*2,0,2),IF(K420=2,IF(טבלה1013[[#This Row],[LengthofCycle]]+F420+F419=28*3,0,3),""))))))</f>
        <v>0</v>
      </c>
      <c r="L421" s="1">
        <f>IF(טבלה1013[[#This Row],[וסת השבוע]]=1,IF(טבלה1013[[#This Row],[וסת השבוע וההפלגה ביחד]]=1,L420+1,0),IF(AND(טבלה1013[[#This Row],[CycleNumber]]&gt;B420,טבלה1013[[#This Row],[CycleNumber]]&gt;1),IF(טבלה1013[[#This Row],[וסת השבוע פעיל?]]&lt;&gt;"",L420+1,""),""))</f>
        <v>0</v>
      </c>
      <c r="M421" s="1">
        <f>IF(AND(טבלה1013[[#This Row],[וסת השבוע פעיל?]]&lt;&gt;"",טבלה1013[[#This Row],[CycleNumber]]&lt;B422,B422&lt;&gt;"",טבלה1013[[#This Row],[וסת השבוע פעיל?]]&lt;3),IF(K422=0,IF(AND(טבלה1013[[#This Row],[וסת השבוע פעיל?]]&gt;0,I422=1),0,1),0),"")</f>
        <v>0</v>
      </c>
      <c r="N421" s="1" t="str">
        <f t="shared" si="48"/>
        <v/>
      </c>
      <c r="O421" s="1" t="str">
        <f>IF(AND(טבלה1013[[#This Row],[חיזוי - שבוע]]=1,J422=1),1,"")</f>
        <v/>
      </c>
      <c r="P421" s="1" t="str">
        <f>IF(AND(טבלה1013[[#This Row],[חיזוי טוב עם הפלגה?]]=1,טבלה1013[[#This Row],[וסת קבוע אחרון]]&lt;&gt;28,X420=1),1,"")</f>
        <v/>
      </c>
      <c r="Q421" s="1" t="str">
        <f>IF(AND(טבלה1013[[#This Row],[וסת השבוע פעיל?]]&lt;3,OR(טבלה1013[[#This Row],[CycleNumber]]&gt;B422,B422="")),1,"")</f>
        <v/>
      </c>
      <c r="R421" s="1">
        <f>IF(טבלה1013[[#This Row],[האישה קבעה וסת שבוע?]]=1,IF(טבלה1013[[#This Row],[וסת השבוע פעיל?]]&lt;3,1,0),"")</f>
        <v>1</v>
      </c>
      <c r="S4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1" s="1">
        <f t="shared" si="45"/>
        <v>0</v>
      </c>
      <c r="U421" s="1">
        <f t="shared" si="46"/>
        <v>0</v>
      </c>
      <c r="V421" s="1">
        <f t="shared" si="47"/>
        <v>0</v>
      </c>
      <c r="W421" s="1" t="str">
        <f>IF(טבלה1013[[#This Row],[3 הפלגות זהות]]="","",IF(טבלה1013[[#This Row],[3 הפלגות זהות]]=1,טבלה1013[[#This Row],[LengthofCycle]],W420))</f>
        <v/>
      </c>
      <c r="Y421" s="1" t="str">
        <f>IF(OR(טבלה1013[[#This Row],[הווסת פעיל?]]=0,טבלה1013[[#This Row],[הווסת פעיל?]]=""),"",SUM(Y420,טבלה1013[[#This Row],[הווסת פעיל?]]))</f>
        <v/>
      </c>
      <c r="Z421" s="1" t="str">
        <f>IF(AND(טבלה1013[[#This Row],[כמה מחזורים עד עקירה]]&lt;&gt;"",Y422=""),טבלה1013[[#This Row],[כמה מחזורים עד עקירה]],"")</f>
        <v/>
      </c>
      <c r="AA421" s="1" t="str">
        <f>IF(AND(טבלה1013[[#This Row],[הווסת פעיל?]]=1,טבלה1013[[#This Row],[וסת קבוע אחרון]]&lt;&gt;W420),טבלה1013[[#This Row],[וסת קבוע אחרון]],"")</f>
        <v/>
      </c>
      <c r="AB421" s="1" t="str">
        <f>IF(AND(טבלה1013[[#This Row],[הווסת פעיל?]]=1,X420=0,טבלה1013[[#This Row],[וסת קבוע אחרון]]=W420),טבלה1013[[#This Row],[וסת קבוע אחרון]],"")</f>
        <v/>
      </c>
      <c r="AC421" s="1" t="str">
        <f>IF(AND(טבלה1013[[#This Row],[הווסת פעיל?]]=1,X420=0,טבלה1013[[#This Row],[וסת קבוע אחרון]]&lt;&gt;W420),1,"")</f>
        <v/>
      </c>
      <c r="AD421" s="1" t="str">
        <f>IF(AND(טבלה1013[[#This Row],[הווסת פעיל?]]&lt;&gt;"",B422=1),טבלה1013[[#This Row],[CycleNumber]],"")</f>
        <v/>
      </c>
      <c r="AE421" s="1" t="str">
        <f>IF(AND(טבלה1013[[#This Row],[הווסת פעיל?]]&lt;&gt;"",X420=""),טבלה1013[[#This Row],[CycleNumber]],"")</f>
        <v/>
      </c>
      <c r="AF421" s="1" t="str">
        <f>IF(B422=1,"",IF(טבלה1013[[#This Row],[הווסת פעיל?]]=1,IF(טבלה1013[[#This Row],[וסת קבוע אחרון]]=F422,1,0),""))</f>
        <v/>
      </c>
      <c r="AG421" s="1" t="str">
        <f>IF(B422=1,"",IF(טבלה1013[[#This Row],[הווסת פעיל?]]=1,IF(OR(טבלה1013[[#This Row],[וסת קבוע אחרון]]=F422,F422=טבלה1013[[#This Row],[LengthofCycle]]),1,0),""))</f>
        <v/>
      </c>
      <c r="AH421" s="1" t="str">
        <f>IF(B422=1,"",IF(טבלה1013[[#This Row],[הווסת פעיל?]]=1,IF(OR(טבלה1013[[#This Row],[וסת קבוע אחרון]]=F422,F422=טבלה1013[[#This Row],[LengthofCycle]],AND(טבלה1013[[#This Row],[LengthofCycle]]&lt;&gt;טבלה1013[[#This Row],[וסת קבוע אחרון]],OR(F422=28,F422=29))),1,0),""))</f>
        <v/>
      </c>
      <c r="AI421" s="1" t="str">
        <f>IF(AND(טבלה1013[[#This Row],[הווסת פעיל?]]=1,B422=1),1,"")</f>
        <v/>
      </c>
      <c r="AJ421" s="4">
        <f>IF(AND(טבלה1013[[#This Row],[הווסת פעיל?]]&lt;&gt;1,B422&lt;&gt;1,B422&lt;&gt;""),IF(טבלה1013[[#This Row],[LengthofCycle]]=F422,1,0),"")</f>
        <v>0</v>
      </c>
      <c r="AK421" s="4">
        <f>IF(AND(טבלה1013[[#This Row],[הווסת פעיל?]]&lt;&gt;1,B422&lt;&gt;1,B422&lt;&gt;""),IF(OR(טבלה1013[[#This Row],[LengthofCycle]]=F422,F422=29),1,0),"")</f>
        <v>0</v>
      </c>
      <c r="AL421" s="4">
        <f>IF(AND(טבלה1013[[#This Row],[הווסת פעיל?]]&lt;&gt;1,B422&lt;&gt;1,B422&lt;&gt;""),IF(OR(טבלה1013[[#This Row],[LengthofCycle]]=F422,F422=29,F422=28),1,0),"")</f>
        <v>0</v>
      </c>
    </row>
    <row r="422" spans="1:38" x14ac:dyDescent="0.25">
      <c r="A422" s="1" t="s">
        <v>93</v>
      </c>
      <c r="B422" s="1">
        <v>9</v>
      </c>
      <c r="C422" s="1">
        <v>1</v>
      </c>
      <c r="D422" s="1">
        <v>1</v>
      </c>
      <c r="E422" s="1">
        <v>0</v>
      </c>
      <c r="F422" s="1">
        <v>24</v>
      </c>
      <c r="G422" s="1">
        <f>טבלה1013[[#This Row],[LengthofCycle]]+1</f>
        <v>25</v>
      </c>
      <c r="H422" s="1">
        <f>IF(IFERROR(LOOKUP(טבלה1013[[#This Row],[ClientID]],קביעויות[השבוע]),FALSE)=טבלה1013[[#This Row],[ClientID]],1,"")</f>
        <v>1</v>
      </c>
      <c r="I422" s="1" t="str">
        <f>IF(AND(טבלה1013[[#This Row],[CycleNumber]]&gt;1,OR(B423="",טבלה1013[[#This Row],[CycleNumber]]&gt;B421)),IF(OR(AND(טבלה1013[[#This Row],[LengthofCycle]]=28,F421=28),AND(טבלה1013[[#This Row],[LengthofCycle]]=35,F421=35)),1,""),"")</f>
        <v/>
      </c>
      <c r="J422" s="1" t="str">
        <f>IF(AND(טבלה1013[[#This Row],[וסת השבוע]]=1,I421=1,טבלה1013[[#This Row],[CycleNumber]]&gt;B421),1,"")</f>
        <v/>
      </c>
      <c r="K422" s="1">
        <f>IF(טבלה1013[[#This Row],[CycleNumber]]=1,"",IF(טבלה1013[[#This Row],[וסת השבוע]]=1,0,IF(K421="","",IF(K421=0,IF(טבלה1013[[#This Row],[LengthofCycle]]=28,0,1),IF(K421=1,IF(טבלה1013[[#This Row],[LengthofCycle]]+F421=28*2,0,2),IF(K421=2,IF(טבלה1013[[#This Row],[LengthofCycle]]+F421+F420=28*3,0,3),""))))))</f>
        <v>1</v>
      </c>
      <c r="L422" s="1">
        <f>IF(טבלה1013[[#This Row],[וסת השבוע]]=1,IF(טבלה1013[[#This Row],[וסת השבוע וההפלגה ביחד]]=1,L421+1,0),IF(AND(טבלה1013[[#This Row],[CycleNumber]]&gt;B421,טבלה1013[[#This Row],[CycleNumber]]&gt;1),IF(טבלה1013[[#This Row],[וסת השבוע פעיל?]]&lt;&gt;"",L421+1,""),""))</f>
        <v>1</v>
      </c>
      <c r="M422" s="1">
        <f>IF(AND(טבלה1013[[#This Row],[וסת השבוע פעיל?]]&lt;&gt;"",טבלה1013[[#This Row],[CycleNumber]]&lt;B423,B423&lt;&gt;"",טבלה1013[[#This Row],[וסת השבוע פעיל?]]&lt;3),IF(K423=0,IF(AND(טבלה1013[[#This Row],[וסת השבוע פעיל?]]&gt;0,I423=1),0,1),0),"")</f>
        <v>0</v>
      </c>
      <c r="N422" s="1">
        <f t="shared" si="48"/>
        <v>29</v>
      </c>
      <c r="O422" s="1" t="str">
        <f>IF(AND(טבלה1013[[#This Row],[חיזוי - שבוע]]=1,J423=1),1,"")</f>
        <v/>
      </c>
      <c r="P422" s="1" t="str">
        <f>IF(AND(טבלה1013[[#This Row],[חיזוי טוב עם הפלגה?]]=1,טבלה1013[[#This Row],[וסת קבוע אחרון]]&lt;&gt;28,X421=1),1,"")</f>
        <v/>
      </c>
      <c r="Q422" s="1" t="str">
        <f>IF(AND(טבלה1013[[#This Row],[וסת השבוע פעיל?]]&lt;3,OR(טבלה1013[[#This Row],[CycleNumber]]&gt;B423,B423="")),1,"")</f>
        <v/>
      </c>
      <c r="R422" s="1">
        <f>IF(טבלה1013[[#This Row],[האישה קבעה וסת שבוע?]]=1,IF(טבלה1013[[#This Row],[וסת השבוע פעיל?]]&lt;3,1,0),"")</f>
        <v>1</v>
      </c>
      <c r="S4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2" s="1">
        <f t="shared" si="45"/>
        <v>0</v>
      </c>
      <c r="U422" s="1">
        <f t="shared" si="46"/>
        <v>0</v>
      </c>
      <c r="V422" s="1">
        <f t="shared" si="47"/>
        <v>0</v>
      </c>
      <c r="W422" s="1" t="str">
        <f>IF(טבלה1013[[#This Row],[3 הפלגות זהות]]="","",IF(טבלה1013[[#This Row],[3 הפלגות זהות]]=1,טבלה1013[[#This Row],[LengthofCycle]],W421))</f>
        <v/>
      </c>
      <c r="Y422" s="1" t="str">
        <f>IF(OR(טבלה1013[[#This Row],[הווסת פעיל?]]=0,טבלה1013[[#This Row],[הווסת פעיל?]]=""),"",SUM(Y421,טבלה1013[[#This Row],[הווסת פעיל?]]))</f>
        <v/>
      </c>
      <c r="Z422" s="1" t="str">
        <f>IF(AND(טבלה1013[[#This Row],[כמה מחזורים עד עקירה]]&lt;&gt;"",Y423=""),טבלה1013[[#This Row],[כמה מחזורים עד עקירה]],"")</f>
        <v/>
      </c>
      <c r="AA422" s="1" t="str">
        <f>IF(AND(טבלה1013[[#This Row],[הווסת פעיל?]]=1,טבלה1013[[#This Row],[וסת קבוע אחרון]]&lt;&gt;W421),טבלה1013[[#This Row],[וסת קבוע אחרון]],"")</f>
        <v/>
      </c>
      <c r="AB422" s="1" t="str">
        <f>IF(AND(טבלה1013[[#This Row],[הווסת פעיל?]]=1,X421=0,טבלה1013[[#This Row],[וסת קבוע אחרון]]=W421),טבלה1013[[#This Row],[וסת קבוע אחרון]],"")</f>
        <v/>
      </c>
      <c r="AC422" s="1" t="str">
        <f>IF(AND(טבלה1013[[#This Row],[הווסת פעיל?]]=1,X421=0,טבלה1013[[#This Row],[וסת קבוע אחרון]]&lt;&gt;W421),1,"")</f>
        <v/>
      </c>
      <c r="AD422" s="1" t="str">
        <f>IF(AND(טבלה1013[[#This Row],[הווסת פעיל?]]&lt;&gt;"",B423=1),טבלה1013[[#This Row],[CycleNumber]],"")</f>
        <v/>
      </c>
      <c r="AE422" s="1" t="str">
        <f>IF(AND(טבלה1013[[#This Row],[הווסת פעיל?]]&lt;&gt;"",X421=""),טבלה1013[[#This Row],[CycleNumber]],"")</f>
        <v/>
      </c>
      <c r="AF422" s="1" t="str">
        <f>IF(B423=1,"",IF(טבלה1013[[#This Row],[הווסת פעיל?]]=1,IF(טבלה1013[[#This Row],[וסת קבוע אחרון]]=F423,1,0),""))</f>
        <v/>
      </c>
      <c r="AG422" s="1" t="str">
        <f>IF(B423=1,"",IF(טבלה1013[[#This Row],[הווסת פעיל?]]=1,IF(OR(טבלה1013[[#This Row],[וסת קבוע אחרון]]=F423,F423=טבלה1013[[#This Row],[LengthofCycle]]),1,0),""))</f>
        <v/>
      </c>
      <c r="AH422" s="1" t="str">
        <f>IF(B423=1,"",IF(טבלה1013[[#This Row],[הווסת פעיל?]]=1,IF(OR(טבלה1013[[#This Row],[וסת קבוע אחרון]]=F423,F423=טבלה1013[[#This Row],[LengthofCycle]],AND(טבלה1013[[#This Row],[LengthofCycle]]&lt;&gt;טבלה1013[[#This Row],[וסת קבוע אחרון]],OR(F423=28,F423=29))),1,0),""))</f>
        <v/>
      </c>
      <c r="AI422" s="1" t="str">
        <f>IF(AND(טבלה1013[[#This Row],[הווסת פעיל?]]=1,B423=1),1,"")</f>
        <v/>
      </c>
      <c r="AJ422" s="4">
        <f>IF(AND(טבלה1013[[#This Row],[הווסת פעיל?]]&lt;&gt;1,B423&lt;&gt;1,B423&lt;&gt;""),IF(טבלה1013[[#This Row],[LengthofCycle]]=F423,1,0),"")</f>
        <v>0</v>
      </c>
      <c r="AK422" s="4">
        <f>IF(AND(טבלה1013[[#This Row],[הווסת פעיל?]]&lt;&gt;1,B423&lt;&gt;1,B423&lt;&gt;""),IF(OR(טבלה1013[[#This Row],[LengthofCycle]]=F423,F423=29),1,0),"")</f>
        <v>0</v>
      </c>
      <c r="AL422" s="4">
        <f>IF(AND(טבלה1013[[#This Row],[הווסת פעיל?]]&lt;&gt;1,B423&lt;&gt;1,B423&lt;&gt;""),IF(OR(טבלה1013[[#This Row],[LengthofCycle]]=F423,F423=29,F423=28),1,0),"")</f>
        <v>1</v>
      </c>
    </row>
    <row r="423" spans="1:38" x14ac:dyDescent="0.25">
      <c r="A423" s="1" t="s">
        <v>93</v>
      </c>
      <c r="B423" s="1">
        <v>10</v>
      </c>
      <c r="C423" s="1">
        <v>1</v>
      </c>
      <c r="D423" s="1">
        <v>1</v>
      </c>
      <c r="E423" s="1">
        <v>0</v>
      </c>
      <c r="F423" s="1">
        <v>28</v>
      </c>
      <c r="G423" s="1">
        <f>טבלה1013[[#This Row],[LengthofCycle]]+1</f>
        <v>29</v>
      </c>
      <c r="H423" s="1">
        <f>IF(IFERROR(LOOKUP(טבלה1013[[#This Row],[ClientID]],קביעויות[השבוע]),FALSE)=טבלה1013[[#This Row],[ClientID]],1,"")</f>
        <v>1</v>
      </c>
      <c r="I423" s="1" t="str">
        <f>IF(AND(טבלה1013[[#This Row],[CycleNumber]]&gt;1,OR(B424="",טבלה1013[[#This Row],[CycleNumber]]&gt;B422)),IF(OR(AND(טבלה1013[[#This Row],[LengthofCycle]]=28,F422=28),AND(טבלה1013[[#This Row],[LengthofCycle]]=35,F422=35)),1,""),"")</f>
        <v/>
      </c>
      <c r="J423" s="1" t="str">
        <f>IF(AND(טבלה1013[[#This Row],[וסת השבוע]]=1,I422=1,טבלה1013[[#This Row],[CycleNumber]]&gt;B422),1,"")</f>
        <v/>
      </c>
      <c r="K423" s="1">
        <f>IF(טבלה1013[[#This Row],[CycleNumber]]=1,"",IF(טבלה1013[[#This Row],[וסת השבוע]]=1,0,IF(K422="","",IF(K422=0,IF(טבלה1013[[#This Row],[LengthofCycle]]=28,0,1),IF(K422=1,IF(טבלה1013[[#This Row],[LengthofCycle]]+F422=28*2,0,2),IF(K422=2,IF(טבלה1013[[#This Row],[LengthofCycle]]+F422+F421=28*3,0,3),""))))))</f>
        <v>2</v>
      </c>
      <c r="L423" s="1">
        <f>IF(טבלה1013[[#This Row],[וסת השבוע]]=1,IF(טבלה1013[[#This Row],[וסת השבוע וההפלגה ביחד]]=1,L422+1,0),IF(AND(טבלה1013[[#This Row],[CycleNumber]]&gt;B422,טבלה1013[[#This Row],[CycleNumber]]&gt;1),IF(טבלה1013[[#This Row],[וסת השבוע פעיל?]]&lt;&gt;"",L422+1,""),""))</f>
        <v>2</v>
      </c>
      <c r="M423" s="1">
        <f>IF(AND(טבלה1013[[#This Row],[וסת השבוע פעיל?]]&lt;&gt;"",טבלה1013[[#This Row],[CycleNumber]]&lt;B424,B424&lt;&gt;"",טבלה1013[[#This Row],[וסת השבוע פעיל?]]&lt;3),IF(K424=0,IF(AND(טבלה1013[[#This Row],[וסת השבוע פעיל?]]&gt;0,I424=1),0,1),0),"")</f>
        <v>0</v>
      </c>
      <c r="N423" s="1">
        <f t="shared" si="48"/>
        <v>33</v>
      </c>
      <c r="O423" s="1" t="str">
        <f>IF(AND(טבלה1013[[#This Row],[חיזוי - שבוע]]=1,J424=1),1,"")</f>
        <v/>
      </c>
      <c r="P423" s="1" t="str">
        <f>IF(AND(טבלה1013[[#This Row],[חיזוי טוב עם הפלגה?]]=1,טבלה1013[[#This Row],[וסת קבוע אחרון]]&lt;&gt;28,X422=1),1,"")</f>
        <v/>
      </c>
      <c r="Q423" s="1" t="str">
        <f>IF(AND(טבלה1013[[#This Row],[וסת השבוע פעיל?]]&lt;3,OR(טבלה1013[[#This Row],[CycleNumber]]&gt;B424,B424="")),1,"")</f>
        <v/>
      </c>
      <c r="R423" s="1">
        <f>IF(טבלה1013[[#This Row],[האישה קבעה וסת שבוע?]]=1,IF(טבלה1013[[#This Row],[וסת השבוע פעיל?]]&lt;3,1,0),"")</f>
        <v>1</v>
      </c>
      <c r="S4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3" s="1">
        <f t="shared" si="45"/>
        <v>0</v>
      </c>
      <c r="U423" s="1">
        <f t="shared" si="46"/>
        <v>0</v>
      </c>
      <c r="V423" s="1">
        <f t="shared" si="47"/>
        <v>0</v>
      </c>
      <c r="W423" s="1" t="str">
        <f>IF(טבלה1013[[#This Row],[3 הפלגות זהות]]="","",IF(טבלה1013[[#This Row],[3 הפלגות זהות]]=1,טבלה1013[[#This Row],[LengthofCycle]],W422))</f>
        <v/>
      </c>
      <c r="Y423" s="1" t="str">
        <f>IF(OR(טבלה1013[[#This Row],[הווסת פעיל?]]=0,טבלה1013[[#This Row],[הווסת פעיל?]]=""),"",SUM(Y422,טבלה1013[[#This Row],[הווסת פעיל?]]))</f>
        <v/>
      </c>
      <c r="Z423" s="1" t="str">
        <f>IF(AND(טבלה1013[[#This Row],[כמה מחזורים עד עקירה]]&lt;&gt;"",Y424=""),טבלה1013[[#This Row],[כמה מחזורים עד עקירה]],"")</f>
        <v/>
      </c>
      <c r="AA423" s="1" t="str">
        <f>IF(AND(טבלה1013[[#This Row],[הווסת פעיל?]]=1,טבלה1013[[#This Row],[וסת קבוע אחרון]]&lt;&gt;W422),טבלה1013[[#This Row],[וסת קבוע אחרון]],"")</f>
        <v/>
      </c>
      <c r="AB423" s="1" t="str">
        <f>IF(AND(טבלה1013[[#This Row],[הווסת פעיל?]]=1,X422=0,טבלה1013[[#This Row],[וסת קבוע אחרון]]=W422),טבלה1013[[#This Row],[וסת קבוע אחרון]],"")</f>
        <v/>
      </c>
      <c r="AC423" s="1" t="str">
        <f>IF(AND(טבלה1013[[#This Row],[הווסת פעיל?]]=1,X422=0,טבלה1013[[#This Row],[וסת קבוע אחרון]]&lt;&gt;W422),1,"")</f>
        <v/>
      </c>
      <c r="AD423" s="1" t="str">
        <f>IF(AND(טבלה1013[[#This Row],[הווסת פעיל?]]&lt;&gt;"",B424=1),טבלה1013[[#This Row],[CycleNumber]],"")</f>
        <v/>
      </c>
      <c r="AE423" s="1" t="str">
        <f>IF(AND(טבלה1013[[#This Row],[הווסת פעיל?]]&lt;&gt;"",X422=""),טבלה1013[[#This Row],[CycleNumber]],"")</f>
        <v/>
      </c>
      <c r="AF423" s="1" t="str">
        <f>IF(B424=1,"",IF(טבלה1013[[#This Row],[הווסת פעיל?]]=1,IF(טבלה1013[[#This Row],[וסת קבוע אחרון]]=F424,1,0),""))</f>
        <v/>
      </c>
      <c r="AG423" s="1" t="str">
        <f>IF(B424=1,"",IF(טבלה1013[[#This Row],[הווסת פעיל?]]=1,IF(OR(טבלה1013[[#This Row],[וסת קבוע אחרון]]=F424,F424=טבלה1013[[#This Row],[LengthofCycle]]),1,0),""))</f>
        <v/>
      </c>
      <c r="AH423" s="1" t="str">
        <f>IF(B424=1,"",IF(טבלה1013[[#This Row],[הווסת פעיל?]]=1,IF(OR(טבלה1013[[#This Row],[וסת קבוע אחרון]]=F424,F424=טבלה1013[[#This Row],[LengthofCycle]],AND(טבלה1013[[#This Row],[LengthofCycle]]&lt;&gt;טבלה1013[[#This Row],[וסת קבוע אחרון]],OR(F424=28,F424=29))),1,0),""))</f>
        <v/>
      </c>
      <c r="AI423" s="1" t="str">
        <f>IF(AND(טבלה1013[[#This Row],[הווסת פעיל?]]=1,B424=1),1,"")</f>
        <v/>
      </c>
      <c r="AJ423" s="4">
        <f>IF(AND(טבלה1013[[#This Row],[הווסת פעיל?]]&lt;&gt;1,B424&lt;&gt;1,B424&lt;&gt;""),IF(טבלה1013[[#This Row],[LengthofCycle]]=F424,1,0),"")</f>
        <v>0</v>
      </c>
      <c r="AK423" s="4">
        <f>IF(AND(טבלה1013[[#This Row],[הווסת פעיל?]]&lt;&gt;1,B424&lt;&gt;1,B424&lt;&gt;""),IF(OR(טבלה1013[[#This Row],[LengthofCycle]]=F424,F424=29),1,0),"")</f>
        <v>0</v>
      </c>
      <c r="AL423" s="4">
        <f>IF(AND(טבלה1013[[#This Row],[הווסת פעיל?]]&lt;&gt;1,B424&lt;&gt;1,B424&lt;&gt;""),IF(OR(טבלה1013[[#This Row],[LengthofCycle]]=F424,F424=29,F424=28),1,0),"")</f>
        <v>0</v>
      </c>
    </row>
    <row r="424" spans="1:38" x14ac:dyDescent="0.25">
      <c r="A424" s="1" t="s">
        <v>93</v>
      </c>
      <c r="B424" s="1">
        <v>11</v>
      </c>
      <c r="C424" s="1">
        <v>1</v>
      </c>
      <c r="D424" s="1">
        <v>1</v>
      </c>
      <c r="E424" s="1">
        <v>0</v>
      </c>
      <c r="F424" s="1">
        <v>26</v>
      </c>
      <c r="G424" s="1">
        <f>טבלה1013[[#This Row],[LengthofCycle]]+1</f>
        <v>27</v>
      </c>
      <c r="H424" s="1">
        <f>IF(IFERROR(LOOKUP(טבלה1013[[#This Row],[ClientID]],קביעויות[השבוע]),FALSE)=טבלה1013[[#This Row],[ClientID]],1,"")</f>
        <v>1</v>
      </c>
      <c r="I424" s="1" t="str">
        <f>IF(AND(טבלה1013[[#This Row],[CycleNumber]]&gt;1,OR(B425="",טבלה1013[[#This Row],[CycleNumber]]&gt;B423)),IF(OR(AND(טבלה1013[[#This Row],[LengthofCycle]]=28,F423=28),AND(טבלה1013[[#This Row],[LengthofCycle]]=35,F423=35)),1,""),"")</f>
        <v/>
      </c>
      <c r="J424" s="1" t="str">
        <f>IF(AND(טבלה1013[[#This Row],[וסת השבוע]]=1,I423=1,טבלה1013[[#This Row],[CycleNumber]]&gt;B423),1,"")</f>
        <v/>
      </c>
      <c r="K424" s="1">
        <f>IF(טבלה1013[[#This Row],[CycleNumber]]=1,"",IF(טבלה1013[[#This Row],[וסת השבוע]]=1,0,IF(K423="","",IF(K423=0,IF(טבלה1013[[#This Row],[LengthofCycle]]=28,0,1),IF(K423=1,IF(טבלה1013[[#This Row],[LengthofCycle]]+F423=28*2,0,2),IF(K423=2,IF(טבלה1013[[#This Row],[LengthofCycle]]+F423+F422=28*3,0,3),""))))))</f>
        <v>3</v>
      </c>
      <c r="L424" s="1">
        <f>IF(טבלה1013[[#This Row],[וסת השבוע]]=1,IF(טבלה1013[[#This Row],[וסת השבוע וההפלגה ביחד]]=1,L423+1,0),IF(AND(טבלה1013[[#This Row],[CycleNumber]]&gt;B423,טבלה1013[[#This Row],[CycleNumber]]&gt;1),IF(טבלה1013[[#This Row],[וסת השבוע פעיל?]]&lt;&gt;"",L423+1,""),""))</f>
        <v>3</v>
      </c>
      <c r="M424" s="1" t="str">
        <f>IF(AND(טבלה1013[[#This Row],[וסת השבוע פעיל?]]&lt;&gt;"",טבלה1013[[#This Row],[CycleNumber]]&lt;B425,B425&lt;&gt;"",טבלה1013[[#This Row],[וסת השבוע פעיל?]]&lt;3),IF(K425=0,IF(AND(טבלה1013[[#This Row],[וסת השבוע פעיל?]]&gt;0,I425=1),0,1),0),"")</f>
        <v/>
      </c>
      <c r="N424" s="1">
        <f t="shared" si="48"/>
        <v>33</v>
      </c>
      <c r="O424" s="1" t="str">
        <f>IF(AND(טבלה1013[[#This Row],[חיזוי - שבוע]]=1,J425=1),1,"")</f>
        <v/>
      </c>
      <c r="P424" s="1" t="str">
        <f>IF(AND(טבלה1013[[#This Row],[חיזוי טוב עם הפלגה?]]=1,טבלה1013[[#This Row],[וסת קבוע אחרון]]&lt;&gt;28,X423=1),1,"")</f>
        <v/>
      </c>
      <c r="Q424" s="1" t="str">
        <f>IF(AND(טבלה1013[[#This Row],[וסת השבוע פעיל?]]&lt;3,OR(טבלה1013[[#This Row],[CycleNumber]]&gt;B425,B425="")),1,"")</f>
        <v/>
      </c>
      <c r="R424" s="1">
        <f>IF(טבלה1013[[#This Row],[האישה קבעה וסת שבוע?]]=1,IF(טבלה1013[[#This Row],[וסת השבוע פעיל?]]&lt;3,1,0),"")</f>
        <v>0</v>
      </c>
      <c r="S4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4" s="1">
        <f t="shared" si="45"/>
        <v>0</v>
      </c>
      <c r="U424" s="1">
        <f t="shared" si="46"/>
        <v>0</v>
      </c>
      <c r="V424" s="1">
        <f t="shared" si="47"/>
        <v>0</v>
      </c>
      <c r="W424" s="1" t="str">
        <f>IF(טבלה1013[[#This Row],[3 הפלגות זהות]]="","",IF(טבלה1013[[#This Row],[3 הפלגות זהות]]=1,טבלה1013[[#This Row],[LengthofCycle]],W423))</f>
        <v/>
      </c>
      <c r="Y424" s="1" t="str">
        <f>IF(OR(טבלה1013[[#This Row],[הווסת פעיל?]]=0,טבלה1013[[#This Row],[הווסת פעיל?]]=""),"",SUM(Y423,טבלה1013[[#This Row],[הווסת פעיל?]]))</f>
        <v/>
      </c>
      <c r="Z424" s="1" t="str">
        <f>IF(AND(טבלה1013[[#This Row],[כמה מחזורים עד עקירה]]&lt;&gt;"",Y425=""),טבלה1013[[#This Row],[כמה מחזורים עד עקירה]],"")</f>
        <v/>
      </c>
      <c r="AA424" s="1" t="str">
        <f>IF(AND(טבלה1013[[#This Row],[הווסת פעיל?]]=1,טבלה1013[[#This Row],[וסת קבוע אחרון]]&lt;&gt;W423),טבלה1013[[#This Row],[וסת קבוע אחרון]],"")</f>
        <v/>
      </c>
      <c r="AB424" s="1" t="str">
        <f>IF(AND(טבלה1013[[#This Row],[הווסת פעיל?]]=1,X423=0,טבלה1013[[#This Row],[וסת קבוע אחרון]]=W423),טבלה1013[[#This Row],[וסת קבוע אחרון]],"")</f>
        <v/>
      </c>
      <c r="AC424" s="1" t="str">
        <f>IF(AND(טבלה1013[[#This Row],[הווסת פעיל?]]=1,X423=0,טבלה1013[[#This Row],[וסת קבוע אחרון]]&lt;&gt;W423),1,"")</f>
        <v/>
      </c>
      <c r="AD424" s="1" t="str">
        <f>IF(AND(טבלה1013[[#This Row],[הווסת פעיל?]]&lt;&gt;"",B425=1),טבלה1013[[#This Row],[CycleNumber]],"")</f>
        <v/>
      </c>
      <c r="AE424" s="1" t="str">
        <f>IF(AND(טבלה1013[[#This Row],[הווסת פעיל?]]&lt;&gt;"",X423=""),טבלה1013[[#This Row],[CycleNumber]],"")</f>
        <v/>
      </c>
      <c r="AF424" s="1" t="str">
        <f>IF(B425=1,"",IF(טבלה1013[[#This Row],[הווסת פעיל?]]=1,IF(טבלה1013[[#This Row],[וסת קבוע אחרון]]=F425,1,0),""))</f>
        <v/>
      </c>
      <c r="AG424" s="1" t="str">
        <f>IF(B425=1,"",IF(טבלה1013[[#This Row],[הווסת פעיל?]]=1,IF(OR(טבלה1013[[#This Row],[וסת קבוע אחרון]]=F425,F425=טבלה1013[[#This Row],[LengthofCycle]]),1,0),""))</f>
        <v/>
      </c>
      <c r="AH424" s="1" t="str">
        <f>IF(B425=1,"",IF(טבלה1013[[#This Row],[הווסת פעיל?]]=1,IF(OR(טבלה1013[[#This Row],[וסת קבוע אחרון]]=F425,F425=טבלה1013[[#This Row],[LengthofCycle]],AND(טבלה1013[[#This Row],[LengthofCycle]]&lt;&gt;טבלה1013[[#This Row],[וסת קבוע אחרון]],OR(F425=28,F425=29))),1,0),""))</f>
        <v/>
      </c>
      <c r="AI424" s="1" t="str">
        <f>IF(AND(טבלה1013[[#This Row],[הווסת פעיל?]]=1,B425=1),1,"")</f>
        <v/>
      </c>
      <c r="AJ424" s="4">
        <f>IF(AND(טבלה1013[[#This Row],[הווסת פעיל?]]&lt;&gt;1,B425&lt;&gt;1,B425&lt;&gt;""),IF(טבלה1013[[#This Row],[LengthofCycle]]=F425,1,0),"")</f>
        <v>1</v>
      </c>
      <c r="AK424" s="4">
        <f>IF(AND(טבלה1013[[#This Row],[הווסת פעיל?]]&lt;&gt;1,B425&lt;&gt;1,B425&lt;&gt;""),IF(OR(טבלה1013[[#This Row],[LengthofCycle]]=F425,F425=29),1,0),"")</f>
        <v>1</v>
      </c>
      <c r="AL424" s="4">
        <f>IF(AND(טבלה1013[[#This Row],[הווסת פעיל?]]&lt;&gt;1,B425&lt;&gt;1,B425&lt;&gt;""),IF(OR(טבלה1013[[#This Row],[LengthofCycle]]=F425,F425=29,F425=28),1,0),"")</f>
        <v>1</v>
      </c>
    </row>
    <row r="425" spans="1:38" x14ac:dyDescent="0.25">
      <c r="A425" s="1" t="s">
        <v>93</v>
      </c>
      <c r="B425" s="1">
        <v>12</v>
      </c>
      <c r="C425" s="1">
        <v>1</v>
      </c>
      <c r="D425" s="1">
        <v>1</v>
      </c>
      <c r="E425" s="1">
        <v>0</v>
      </c>
      <c r="F425" s="1">
        <v>26</v>
      </c>
      <c r="G425" s="1">
        <f>טבלה1013[[#This Row],[LengthofCycle]]+1</f>
        <v>27</v>
      </c>
      <c r="H425" s="1">
        <f>IF(IFERROR(LOOKUP(טבלה1013[[#This Row],[ClientID]],קביעויות[השבוע]),FALSE)=טבלה1013[[#This Row],[ClientID]],1,"")</f>
        <v>1</v>
      </c>
      <c r="I425" s="1" t="str">
        <f>IF(AND(טבלה1013[[#This Row],[CycleNumber]]&gt;1,OR(B426="",טבלה1013[[#This Row],[CycleNumber]]&gt;B424)),IF(OR(AND(טבלה1013[[#This Row],[LengthofCycle]]=28,F424=28),AND(טבלה1013[[#This Row],[LengthofCycle]]=35,F424=35)),1,""),"")</f>
        <v/>
      </c>
      <c r="J425" s="1" t="str">
        <f>IF(AND(טבלה1013[[#This Row],[וסת השבוע]]=1,I424=1,טבלה1013[[#This Row],[CycleNumber]]&gt;B424),1,"")</f>
        <v/>
      </c>
      <c r="K425" s="1" t="str">
        <f>IF(טבלה1013[[#This Row],[CycleNumber]]=1,"",IF(טבלה1013[[#This Row],[וסת השבוע]]=1,0,IF(K424="","",IF(K424=0,IF(טבלה1013[[#This Row],[LengthofCycle]]=28,0,1),IF(K424=1,IF(טבלה1013[[#This Row],[LengthofCycle]]+F424=28*2,0,2),IF(K424=2,IF(טבלה1013[[#This Row],[LengthofCycle]]+F424+F423=28*3,0,3),""))))))</f>
        <v/>
      </c>
      <c r="L425" s="1" t="str">
        <f>IF(טבלה1013[[#This Row],[וסת השבוע]]=1,IF(טבלה1013[[#This Row],[וסת השבוע וההפלגה ביחד]]=1,L424+1,0),IF(AND(טבלה1013[[#This Row],[CycleNumber]]&gt;B424,טבלה1013[[#This Row],[CycleNumber]]&gt;1),IF(טבלה1013[[#This Row],[וסת השבוע פעיל?]]&lt;&gt;"",L424+1,""),""))</f>
        <v/>
      </c>
      <c r="M425" s="1" t="str">
        <f>IF(AND(טבלה1013[[#This Row],[וסת השבוע פעיל?]]&lt;&gt;"",טבלה1013[[#This Row],[CycleNumber]]&lt;B426,B426&lt;&gt;"",טבלה1013[[#This Row],[וסת השבוע פעיל?]]&lt;3),IF(K426=0,IF(AND(טבלה1013[[#This Row],[וסת השבוע פעיל?]]&gt;0,I426=1),0,1),0),"")</f>
        <v/>
      </c>
      <c r="N425" s="1" t="str">
        <f t="shared" si="48"/>
        <v/>
      </c>
      <c r="O425" s="1" t="str">
        <f>IF(AND(טבלה1013[[#This Row],[חיזוי - שבוע]]=1,J426=1),1,"")</f>
        <v/>
      </c>
      <c r="P425" s="1" t="str">
        <f>IF(AND(טבלה1013[[#This Row],[חיזוי טוב עם הפלגה?]]=1,טבלה1013[[#This Row],[וסת קבוע אחרון]]&lt;&gt;28,X424=1),1,"")</f>
        <v/>
      </c>
      <c r="Q425" s="1" t="str">
        <f>IF(AND(טבלה1013[[#This Row],[וסת השבוע פעיל?]]&lt;3,OR(טבלה1013[[#This Row],[CycleNumber]]&gt;B426,B426="")),1,"")</f>
        <v/>
      </c>
      <c r="R425" s="1">
        <f>IF(טבלה1013[[#This Row],[האישה קבעה וסת שבוע?]]=1,IF(טבלה1013[[#This Row],[וסת השבוע פעיל?]]&lt;3,1,0),"")</f>
        <v>0</v>
      </c>
      <c r="S4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5" s="1">
        <f t="shared" si="45"/>
        <v>0</v>
      </c>
      <c r="U425" s="1">
        <f t="shared" si="46"/>
        <v>0</v>
      </c>
      <c r="V425" s="1">
        <f t="shared" si="47"/>
        <v>0</v>
      </c>
      <c r="W425" s="1" t="str">
        <f>IF(טבלה1013[[#This Row],[3 הפלגות זהות]]="","",IF(טבלה1013[[#This Row],[3 הפלגות זהות]]=1,טבלה1013[[#This Row],[LengthofCycle]],W424))</f>
        <v/>
      </c>
      <c r="Y425" s="1" t="str">
        <f>IF(OR(טבלה1013[[#This Row],[הווסת פעיל?]]=0,טבלה1013[[#This Row],[הווסת פעיל?]]=""),"",SUM(Y424,טבלה1013[[#This Row],[הווסת פעיל?]]))</f>
        <v/>
      </c>
      <c r="Z425" s="1" t="str">
        <f>IF(AND(טבלה1013[[#This Row],[כמה מחזורים עד עקירה]]&lt;&gt;"",Y426=""),טבלה1013[[#This Row],[כמה מחזורים עד עקירה]],"")</f>
        <v/>
      </c>
      <c r="AA425" s="1" t="str">
        <f>IF(AND(טבלה1013[[#This Row],[הווסת פעיל?]]=1,טבלה1013[[#This Row],[וסת קבוע אחרון]]&lt;&gt;W424),טבלה1013[[#This Row],[וסת קבוע אחרון]],"")</f>
        <v/>
      </c>
      <c r="AB425" s="1" t="str">
        <f>IF(AND(טבלה1013[[#This Row],[הווסת פעיל?]]=1,X424=0,טבלה1013[[#This Row],[וסת קבוע אחרון]]=W424),טבלה1013[[#This Row],[וסת קבוע אחרון]],"")</f>
        <v/>
      </c>
      <c r="AC425" s="1" t="str">
        <f>IF(AND(טבלה1013[[#This Row],[הווסת פעיל?]]=1,X424=0,טבלה1013[[#This Row],[וסת קבוע אחרון]]&lt;&gt;W424),1,"")</f>
        <v/>
      </c>
      <c r="AD425" s="1" t="str">
        <f>IF(AND(טבלה1013[[#This Row],[הווסת פעיל?]]&lt;&gt;"",B426=1),טבלה1013[[#This Row],[CycleNumber]],"")</f>
        <v/>
      </c>
      <c r="AE425" s="1" t="str">
        <f>IF(AND(טבלה1013[[#This Row],[הווסת פעיל?]]&lt;&gt;"",X424=""),טבלה1013[[#This Row],[CycleNumber]],"")</f>
        <v/>
      </c>
      <c r="AF425" s="1" t="str">
        <f>IF(B426=1,"",IF(טבלה1013[[#This Row],[הווסת פעיל?]]=1,IF(טבלה1013[[#This Row],[וסת קבוע אחרון]]=F426,1,0),""))</f>
        <v/>
      </c>
      <c r="AG425" s="1" t="str">
        <f>IF(B426=1,"",IF(טבלה1013[[#This Row],[הווסת פעיל?]]=1,IF(OR(טבלה1013[[#This Row],[וסת קבוע אחרון]]=F426,F426=טבלה1013[[#This Row],[LengthofCycle]]),1,0),""))</f>
        <v/>
      </c>
      <c r="AH425" s="1" t="str">
        <f>IF(B426=1,"",IF(טבלה1013[[#This Row],[הווסת פעיל?]]=1,IF(OR(טבלה1013[[#This Row],[וסת קבוע אחרון]]=F426,F426=טבלה1013[[#This Row],[LengthofCycle]],AND(טבלה1013[[#This Row],[LengthofCycle]]&lt;&gt;טבלה1013[[#This Row],[וסת קבוע אחרון]],OR(F426=28,F426=29))),1,0),""))</f>
        <v/>
      </c>
      <c r="AI425" s="1" t="str">
        <f>IF(AND(טבלה1013[[#This Row],[הווסת פעיל?]]=1,B426=1),1,"")</f>
        <v/>
      </c>
      <c r="AJ425" s="4">
        <f>IF(AND(טבלה1013[[#This Row],[הווסת פעיל?]]&lt;&gt;1,B426&lt;&gt;1,B426&lt;&gt;""),IF(טבלה1013[[#This Row],[LengthofCycle]]=F426,1,0),"")</f>
        <v>0</v>
      </c>
      <c r="AK425" s="4">
        <f>IF(AND(טבלה1013[[#This Row],[הווסת פעיל?]]&lt;&gt;1,B426&lt;&gt;1,B426&lt;&gt;""),IF(OR(טבלה1013[[#This Row],[LengthofCycle]]=F426,F426=29),1,0),"")</f>
        <v>0</v>
      </c>
      <c r="AL425" s="4">
        <f>IF(AND(טבלה1013[[#This Row],[הווסת פעיל?]]&lt;&gt;1,B426&lt;&gt;1,B426&lt;&gt;""),IF(OR(טבלה1013[[#This Row],[LengthofCycle]]=F426,F426=29,F426=28),1,0),"")</f>
        <v>1</v>
      </c>
    </row>
    <row r="426" spans="1:38" x14ac:dyDescent="0.25">
      <c r="A426" s="1" t="s">
        <v>93</v>
      </c>
      <c r="B426" s="1">
        <v>13</v>
      </c>
      <c r="C426" s="1">
        <v>1</v>
      </c>
      <c r="D426" s="1">
        <v>1</v>
      </c>
      <c r="E426" s="1">
        <v>0</v>
      </c>
      <c r="F426" s="1">
        <v>28</v>
      </c>
      <c r="G426" s="1">
        <f>טבלה1013[[#This Row],[LengthofCycle]]+1</f>
        <v>29</v>
      </c>
      <c r="H426" s="1">
        <f>IF(IFERROR(LOOKUP(טבלה1013[[#This Row],[ClientID]],קביעויות[השבוע]),FALSE)=טבלה1013[[#This Row],[ClientID]],1,"")</f>
        <v>1</v>
      </c>
      <c r="I426" s="1" t="str">
        <f>IF(AND(טבלה1013[[#This Row],[CycleNumber]]&gt;1,OR(B427="",טבלה1013[[#This Row],[CycleNumber]]&gt;B425)),IF(OR(AND(טבלה1013[[#This Row],[LengthofCycle]]=28,F425=28),AND(טבלה1013[[#This Row],[LengthofCycle]]=35,F425=35)),1,""),"")</f>
        <v/>
      </c>
      <c r="J426" s="1" t="str">
        <f>IF(AND(טבלה1013[[#This Row],[וסת השבוע]]=1,I425=1,טבלה1013[[#This Row],[CycleNumber]]&gt;B425),1,"")</f>
        <v/>
      </c>
      <c r="K426" s="1" t="str">
        <f>IF(טבלה1013[[#This Row],[CycleNumber]]=1,"",IF(טבלה1013[[#This Row],[וסת השבוע]]=1,0,IF(K425="","",IF(K425=0,IF(טבלה1013[[#This Row],[LengthofCycle]]=28,0,1),IF(K425=1,IF(טבלה1013[[#This Row],[LengthofCycle]]+F425=28*2,0,2),IF(K425=2,IF(טבלה1013[[#This Row],[LengthofCycle]]+F425+F424=28*3,0,3),""))))))</f>
        <v/>
      </c>
      <c r="L426" s="1" t="str">
        <f>IF(טבלה1013[[#This Row],[וסת השבוע]]=1,IF(טבלה1013[[#This Row],[וסת השבוע וההפלגה ביחד]]=1,L425+1,0),IF(AND(טבלה1013[[#This Row],[CycleNumber]]&gt;B425,טבלה1013[[#This Row],[CycleNumber]]&gt;1),IF(טבלה1013[[#This Row],[וסת השבוע פעיל?]]&lt;&gt;"",L425+1,""),""))</f>
        <v/>
      </c>
      <c r="M426" s="1" t="str">
        <f>IF(AND(טבלה1013[[#This Row],[וסת השבוע פעיל?]]&lt;&gt;"",טבלה1013[[#This Row],[CycleNumber]]&lt;B427,B427&lt;&gt;"",טבלה1013[[#This Row],[וסת השבוע פעיל?]]&lt;3),IF(K427=0,IF(AND(טבלה1013[[#This Row],[וסת השבוע פעיל?]]&gt;0,I427=1),0,1),0),"")</f>
        <v/>
      </c>
      <c r="N426" s="1" t="str">
        <f t="shared" si="48"/>
        <v/>
      </c>
      <c r="O426" s="1" t="str">
        <f>IF(AND(טבלה1013[[#This Row],[חיזוי - שבוע]]=1,J427=1),1,"")</f>
        <v/>
      </c>
      <c r="P426" s="1" t="str">
        <f>IF(AND(טבלה1013[[#This Row],[חיזוי טוב עם הפלגה?]]=1,טבלה1013[[#This Row],[וסת קבוע אחרון]]&lt;&gt;28,X425=1),1,"")</f>
        <v/>
      </c>
      <c r="Q426" s="1" t="str">
        <f>IF(AND(טבלה1013[[#This Row],[וסת השבוע פעיל?]]&lt;3,OR(טבלה1013[[#This Row],[CycleNumber]]&gt;B427,B427="")),1,"")</f>
        <v/>
      </c>
      <c r="R426" s="1">
        <f>IF(טבלה1013[[#This Row],[האישה קבעה וסת שבוע?]]=1,IF(טבלה1013[[#This Row],[וסת השבוע פעיל?]]&lt;3,1,0),"")</f>
        <v>0</v>
      </c>
      <c r="S4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6" s="1">
        <f t="shared" si="45"/>
        <v>0</v>
      </c>
      <c r="U426" s="1">
        <f t="shared" si="46"/>
        <v>0</v>
      </c>
      <c r="V426" s="1">
        <f t="shared" si="47"/>
        <v>0</v>
      </c>
      <c r="W426" s="1" t="str">
        <f>IF(טבלה1013[[#This Row],[3 הפלגות זהות]]="","",IF(טבלה1013[[#This Row],[3 הפלגות זהות]]=1,טבלה1013[[#This Row],[LengthofCycle]],W425))</f>
        <v/>
      </c>
      <c r="Y426" s="1" t="str">
        <f>IF(OR(טבלה1013[[#This Row],[הווסת פעיל?]]=0,טבלה1013[[#This Row],[הווסת פעיל?]]=""),"",SUM(Y425,טבלה1013[[#This Row],[הווסת פעיל?]]))</f>
        <v/>
      </c>
      <c r="Z426" s="1" t="str">
        <f>IF(AND(טבלה1013[[#This Row],[כמה מחזורים עד עקירה]]&lt;&gt;"",Y427=""),טבלה1013[[#This Row],[כמה מחזורים עד עקירה]],"")</f>
        <v/>
      </c>
      <c r="AA426" s="1" t="str">
        <f>IF(AND(טבלה1013[[#This Row],[הווסת פעיל?]]=1,טבלה1013[[#This Row],[וסת קבוע אחרון]]&lt;&gt;W425),טבלה1013[[#This Row],[וסת קבוע אחרון]],"")</f>
        <v/>
      </c>
      <c r="AB426" s="1" t="str">
        <f>IF(AND(טבלה1013[[#This Row],[הווסת פעיל?]]=1,X425=0,טבלה1013[[#This Row],[וסת קבוע אחרון]]=W425),טבלה1013[[#This Row],[וסת קבוע אחרון]],"")</f>
        <v/>
      </c>
      <c r="AC426" s="1" t="str">
        <f>IF(AND(טבלה1013[[#This Row],[הווסת פעיל?]]=1,X425=0,טבלה1013[[#This Row],[וסת קבוע אחרון]]&lt;&gt;W425),1,"")</f>
        <v/>
      </c>
      <c r="AD426" s="1" t="str">
        <f>IF(AND(טבלה1013[[#This Row],[הווסת פעיל?]]&lt;&gt;"",B427=1),טבלה1013[[#This Row],[CycleNumber]],"")</f>
        <v/>
      </c>
      <c r="AE426" s="1" t="str">
        <f>IF(AND(טבלה1013[[#This Row],[הווסת פעיל?]]&lt;&gt;"",X425=""),טבלה1013[[#This Row],[CycleNumber]],"")</f>
        <v/>
      </c>
      <c r="AF426" s="1" t="str">
        <f>IF(B427=1,"",IF(טבלה1013[[#This Row],[הווסת פעיל?]]=1,IF(טבלה1013[[#This Row],[וסת קבוע אחרון]]=F427,1,0),""))</f>
        <v/>
      </c>
      <c r="AG426" s="1" t="str">
        <f>IF(B427=1,"",IF(טבלה1013[[#This Row],[הווסת פעיל?]]=1,IF(OR(טבלה1013[[#This Row],[וסת קבוע אחרון]]=F427,F427=טבלה1013[[#This Row],[LengthofCycle]]),1,0),""))</f>
        <v/>
      </c>
      <c r="AH426" s="1" t="str">
        <f>IF(B427=1,"",IF(טבלה1013[[#This Row],[הווסת פעיל?]]=1,IF(OR(טבלה1013[[#This Row],[וסת קבוע אחרון]]=F427,F427=טבלה1013[[#This Row],[LengthofCycle]],AND(טבלה1013[[#This Row],[LengthofCycle]]&lt;&gt;טבלה1013[[#This Row],[וסת קבוע אחרון]],OR(F427=28,F427=29))),1,0),""))</f>
        <v/>
      </c>
      <c r="AI426" s="1" t="str">
        <f>IF(AND(טבלה1013[[#This Row],[הווסת פעיל?]]=1,B427=1),1,"")</f>
        <v/>
      </c>
      <c r="AJ426" s="4" t="str">
        <f>IF(AND(טבלה1013[[#This Row],[הווסת פעיל?]]&lt;&gt;1,B427&lt;&gt;1,B427&lt;&gt;""),IF(טבלה1013[[#This Row],[LengthofCycle]]=F427,1,0),"")</f>
        <v/>
      </c>
      <c r="AK426" s="4" t="str">
        <f>IF(AND(טבלה1013[[#This Row],[הווסת פעיל?]]&lt;&gt;1,B427&lt;&gt;1,B427&lt;&gt;""),IF(OR(טבלה1013[[#This Row],[LengthofCycle]]=F427,F427=29),1,0),"")</f>
        <v/>
      </c>
      <c r="AL426" s="4" t="str">
        <f>IF(AND(טבלה1013[[#This Row],[הווסת פעיל?]]&lt;&gt;1,B427&lt;&gt;1,B427&lt;&gt;""),IF(OR(טבלה1013[[#This Row],[LengthofCycle]]=F427,F427=29,F427=28),1,0),"")</f>
        <v/>
      </c>
    </row>
    <row r="427" spans="1:38" x14ac:dyDescent="0.25">
      <c r="A427" s="1" t="s">
        <v>94</v>
      </c>
      <c r="B427" s="1">
        <v>1</v>
      </c>
      <c r="C427" s="1">
        <v>0</v>
      </c>
      <c r="D427" s="1">
        <v>1</v>
      </c>
      <c r="E427" s="1">
        <v>0</v>
      </c>
      <c r="F427" s="1">
        <v>29</v>
      </c>
      <c r="G427" s="1">
        <f>טבלה1013[[#This Row],[LengthofCycle]]+1</f>
        <v>30</v>
      </c>
      <c r="H427" s="1" t="str">
        <f>IF(IFERROR(LOOKUP(טבלה1013[[#This Row],[ClientID]],קביעויות[השבוע]),FALSE)=טבלה1013[[#This Row],[ClientID]],1,"")</f>
        <v/>
      </c>
      <c r="I427" s="1" t="str">
        <f>IF(AND(טבלה1013[[#This Row],[CycleNumber]]&gt;1,OR(B428="",טבלה1013[[#This Row],[CycleNumber]]&gt;B426)),IF(OR(AND(טבלה1013[[#This Row],[LengthofCycle]]=28,F426=28),AND(טבלה1013[[#This Row],[LengthofCycle]]=35,F426=35)),1,""),"")</f>
        <v/>
      </c>
      <c r="J427" s="1" t="str">
        <f>IF(AND(טבלה1013[[#This Row],[וסת השבוע]]=1,I426=1,טבלה1013[[#This Row],[CycleNumber]]&gt;B426),1,"")</f>
        <v/>
      </c>
      <c r="K427" s="1" t="str">
        <f>IF(טבלה1013[[#This Row],[CycleNumber]]=1,"",IF(טבלה1013[[#This Row],[וסת השבוע]]=1,0,IF(K426="","",IF(K426=0,IF(טבלה1013[[#This Row],[LengthofCycle]]=28,0,1),IF(K426=1,IF(טבלה1013[[#This Row],[LengthofCycle]]+F426=28*2,0,2),IF(K426=2,IF(טבלה1013[[#This Row],[LengthofCycle]]+F426+F425=28*3,0,3),""))))))</f>
        <v/>
      </c>
      <c r="L427" s="1" t="str">
        <f>IF(טבלה1013[[#This Row],[וסת השבוע]]=1,IF(טבלה1013[[#This Row],[וסת השבוע וההפלגה ביחד]]=1,L426+1,0),IF(AND(טבלה1013[[#This Row],[CycleNumber]]&gt;B426,טבלה1013[[#This Row],[CycleNumber]]&gt;1),IF(טבלה1013[[#This Row],[וסת השבוע פעיל?]]&lt;&gt;"",L426+1,""),""))</f>
        <v/>
      </c>
      <c r="M427" s="1" t="str">
        <f>IF(AND(טבלה1013[[#This Row],[וסת השבוע פעיל?]]&lt;&gt;"",טבלה1013[[#This Row],[CycleNumber]]&lt;B428,B428&lt;&gt;"",טבלה1013[[#This Row],[וסת השבוע פעיל?]]&lt;3),IF(K428=0,IF(AND(טבלה1013[[#This Row],[וסת השבוע פעיל?]]&gt;0,I428=1),0,1),0),"")</f>
        <v/>
      </c>
      <c r="N427" s="1" t="str">
        <f t="shared" si="48"/>
        <v/>
      </c>
      <c r="O427" s="1" t="str">
        <f>IF(AND(טבלה1013[[#This Row],[חיזוי - שבוע]]=1,J428=1),1,"")</f>
        <v/>
      </c>
      <c r="P427" s="1" t="str">
        <f>IF(AND(טבלה1013[[#This Row],[חיזוי טוב עם הפלגה?]]=1,טבלה1013[[#This Row],[וסת קבוע אחרון]]&lt;&gt;28,X426=1),1,"")</f>
        <v/>
      </c>
      <c r="Q427" s="1" t="str">
        <f>IF(AND(טבלה1013[[#This Row],[וסת השבוע פעיל?]]&lt;3,OR(טבלה1013[[#This Row],[CycleNumber]]&gt;B428,B428="")),1,"")</f>
        <v/>
      </c>
      <c r="R427" s="1" t="str">
        <f>IF(טבלה1013[[#This Row],[האישה קבעה וסת שבוע?]]=1,IF(טבלה1013[[#This Row],[וסת השבוע פעיל?]]&lt;3,1,0),"")</f>
        <v/>
      </c>
      <c r="S4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7" s="1" t="str">
        <f t="shared" si="45"/>
        <v/>
      </c>
      <c r="U427" s="1" t="str">
        <f t="shared" si="46"/>
        <v/>
      </c>
      <c r="V427" s="1" t="str">
        <f t="shared" si="47"/>
        <v/>
      </c>
      <c r="W427" s="1" t="str">
        <f>IF(טבלה1013[[#This Row],[3 הפלגות זהות]]="","",IF(טבלה1013[[#This Row],[3 הפלגות זהות]]=1,טבלה1013[[#This Row],[LengthofCycle]],W426))</f>
        <v/>
      </c>
      <c r="X427" s="1" t="str">
        <f>IF(טבלה1013[[#This Row],[וסת קבוע אחרון]]="","",IF(OR(טבלה1013[[#This Row],[LengthofCycle]]=טבלה1013[[#This Row],[וסת קבוע אחרון]],F426=טבלה1013[[#This Row],[וסת קבוע אחרון]],F425=טבלה1013[[#This Row],[וסת קבוע אחרון]]),1,0))</f>
        <v/>
      </c>
      <c r="Y427" s="1" t="str">
        <f>IF(OR(טבלה1013[[#This Row],[הווסת פעיל?]]=0,טבלה1013[[#This Row],[הווסת פעיל?]]=""),"",SUM(Y426,טבלה1013[[#This Row],[הווסת פעיל?]]))</f>
        <v/>
      </c>
      <c r="Z427" s="1" t="str">
        <f>IF(AND(טבלה1013[[#This Row],[כמה מחזורים עד עקירה]]&lt;&gt;"",Y428=""),טבלה1013[[#This Row],[כמה מחזורים עד עקירה]],"")</f>
        <v/>
      </c>
      <c r="AA427" s="1" t="str">
        <f>IF(AND(טבלה1013[[#This Row],[הווסת פעיל?]]=1,טבלה1013[[#This Row],[וסת קבוע אחרון]]&lt;&gt;W426),טבלה1013[[#This Row],[וסת קבוע אחרון]],"")</f>
        <v/>
      </c>
      <c r="AB427" s="1" t="str">
        <f>IF(AND(טבלה1013[[#This Row],[הווסת פעיל?]]=1,X426=0,טבלה1013[[#This Row],[וסת קבוע אחרון]]=W426),טבלה1013[[#This Row],[וסת קבוע אחרון]],"")</f>
        <v/>
      </c>
      <c r="AC427" s="1" t="str">
        <f>IF(AND(טבלה1013[[#This Row],[הווסת פעיל?]]=1,X426=0,טבלה1013[[#This Row],[וסת קבוע אחרון]]&lt;&gt;W426),1,"")</f>
        <v/>
      </c>
      <c r="AD427" s="1" t="str">
        <f>IF(AND(טבלה1013[[#This Row],[הווסת פעיל?]]&lt;&gt;"",B428=1),טבלה1013[[#This Row],[CycleNumber]],"")</f>
        <v/>
      </c>
      <c r="AE427" s="1" t="str">
        <f>IF(AND(טבלה1013[[#This Row],[הווסת פעיל?]]&lt;&gt;"",X426=""),טבלה1013[[#This Row],[CycleNumber]],"")</f>
        <v/>
      </c>
      <c r="AF427" s="1" t="str">
        <f>IF(B428=1,"",IF(טבלה1013[[#This Row],[הווסת פעיל?]]=1,IF(טבלה1013[[#This Row],[וסת קבוע אחרון]]=F428,1,0),""))</f>
        <v/>
      </c>
      <c r="AG427" s="1" t="str">
        <f>IF(B428=1,"",IF(טבלה1013[[#This Row],[הווסת פעיל?]]=1,IF(OR(טבלה1013[[#This Row],[וסת קבוע אחרון]]=F428,F428=טבלה1013[[#This Row],[LengthofCycle]]),1,0),""))</f>
        <v/>
      </c>
      <c r="AH427" s="1" t="str">
        <f>IF(B428=1,"",IF(טבלה1013[[#This Row],[הווסת פעיל?]]=1,IF(OR(טבלה1013[[#This Row],[וסת קבוע אחרון]]=F428,F428=טבלה1013[[#This Row],[LengthofCycle]],AND(טבלה1013[[#This Row],[LengthofCycle]]&lt;&gt;טבלה1013[[#This Row],[וסת קבוע אחרון]],OR(F428=28,F428=29))),1,0),""))</f>
        <v/>
      </c>
      <c r="AI427" s="1" t="str">
        <f>IF(AND(טבלה1013[[#This Row],[הווסת פעיל?]]=1,B428=1),1,"")</f>
        <v/>
      </c>
      <c r="AJ427" s="4">
        <f>IF(AND(טבלה1013[[#This Row],[הווסת פעיל?]]&lt;&gt;1,B428&lt;&gt;1,B428&lt;&gt;""),IF(טבלה1013[[#This Row],[LengthofCycle]]=F428,1,0),"")</f>
        <v>0</v>
      </c>
      <c r="AK427" s="4">
        <f>IF(AND(טבלה1013[[#This Row],[הווסת פעיל?]]&lt;&gt;1,B428&lt;&gt;1,B428&lt;&gt;""),IF(OR(טבלה1013[[#This Row],[LengthofCycle]]=F428,F428=29),1,0),"")</f>
        <v>0</v>
      </c>
      <c r="AL427" s="4">
        <f>IF(AND(טבלה1013[[#This Row],[הווסת פעיל?]]&lt;&gt;1,B428&lt;&gt;1,B428&lt;&gt;""),IF(OR(טבלה1013[[#This Row],[LengthofCycle]]=F428,F428=29,F428=28),1,0),"")</f>
        <v>0</v>
      </c>
    </row>
    <row r="428" spans="1:38" x14ac:dyDescent="0.25">
      <c r="A428" s="1" t="s">
        <v>94</v>
      </c>
      <c r="B428" s="1">
        <v>2</v>
      </c>
      <c r="C428" s="1">
        <v>0</v>
      </c>
      <c r="D428" s="1">
        <v>1</v>
      </c>
      <c r="E428" s="1">
        <v>0</v>
      </c>
      <c r="F428" s="1">
        <v>31</v>
      </c>
      <c r="G428" s="1">
        <f>טבלה1013[[#This Row],[LengthofCycle]]+1</f>
        <v>32</v>
      </c>
      <c r="H428" s="1" t="str">
        <f>IF(IFERROR(LOOKUP(טבלה1013[[#This Row],[ClientID]],קביעויות[השבוע]),FALSE)=טבלה1013[[#This Row],[ClientID]],1,"")</f>
        <v/>
      </c>
      <c r="I428" s="1" t="str">
        <f>IF(AND(טבלה1013[[#This Row],[CycleNumber]]&gt;1,OR(B429="",טבלה1013[[#This Row],[CycleNumber]]&gt;B427)),IF(OR(AND(טבלה1013[[#This Row],[LengthofCycle]]=28,F427=28),AND(טבלה1013[[#This Row],[LengthofCycle]]=35,F427=35)),1,""),"")</f>
        <v/>
      </c>
      <c r="J428" s="1" t="str">
        <f>IF(AND(טבלה1013[[#This Row],[וסת השבוע]]=1,I427=1,טבלה1013[[#This Row],[CycleNumber]]&gt;B427),1,"")</f>
        <v/>
      </c>
      <c r="K428" s="1" t="str">
        <f>IF(טבלה1013[[#This Row],[CycleNumber]]=1,"",IF(טבלה1013[[#This Row],[וסת השבוע]]=1,0,IF(K427="","",IF(K427=0,IF(טבלה1013[[#This Row],[LengthofCycle]]=28,0,1),IF(K427=1,IF(טבלה1013[[#This Row],[LengthofCycle]]+F427=28*2,0,2),IF(K427=2,IF(טבלה1013[[#This Row],[LengthofCycle]]+F427+F426=28*3,0,3),""))))))</f>
        <v/>
      </c>
      <c r="L428" s="1" t="str">
        <f>IF(טבלה1013[[#This Row],[וסת השבוע]]=1,IF(טבלה1013[[#This Row],[וסת השבוע וההפלגה ביחד]]=1,L427+1,0),IF(AND(טבלה1013[[#This Row],[CycleNumber]]&gt;B427,טבלה1013[[#This Row],[CycleNumber]]&gt;1),IF(טבלה1013[[#This Row],[וסת השבוע פעיל?]]&lt;&gt;"",L427+1,""),""))</f>
        <v/>
      </c>
      <c r="M428" s="1" t="str">
        <f>IF(AND(טבלה1013[[#This Row],[וסת השבוע פעיל?]]&lt;&gt;"",טבלה1013[[#This Row],[CycleNumber]]&lt;B429,B429&lt;&gt;"",טבלה1013[[#This Row],[וסת השבוע פעיל?]]&lt;3),IF(K429=0,IF(AND(טבלה1013[[#This Row],[וסת השבוע פעיל?]]&gt;0,I429=1),0,1),0),"")</f>
        <v/>
      </c>
      <c r="N428" s="1" t="str">
        <f t="shared" si="48"/>
        <v/>
      </c>
      <c r="O428" s="1" t="str">
        <f>IF(AND(טבלה1013[[#This Row],[חיזוי - שבוע]]=1,J429=1),1,"")</f>
        <v/>
      </c>
      <c r="P428" s="1" t="str">
        <f>IF(AND(טבלה1013[[#This Row],[חיזוי טוב עם הפלגה?]]=1,טבלה1013[[#This Row],[וסת קבוע אחרון]]&lt;&gt;28,X427=1),1,"")</f>
        <v/>
      </c>
      <c r="Q428" s="1" t="str">
        <f>IF(AND(טבלה1013[[#This Row],[וסת השבוע פעיל?]]&lt;3,OR(טבלה1013[[#This Row],[CycleNumber]]&gt;B429,B429="")),1,"")</f>
        <v/>
      </c>
      <c r="R428" s="1" t="str">
        <f>IF(טבלה1013[[#This Row],[האישה קבעה וסת שבוע?]]=1,IF(טבלה1013[[#This Row],[וסת השבוע פעיל?]]&lt;3,1,0),"")</f>
        <v/>
      </c>
      <c r="S4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8" s="1" t="str">
        <f t="shared" si="45"/>
        <v/>
      </c>
      <c r="U428" s="1" t="str">
        <f t="shared" si="46"/>
        <v/>
      </c>
      <c r="V428" s="1" t="str">
        <f t="shared" si="47"/>
        <v/>
      </c>
      <c r="W428" s="1" t="str">
        <f>IF(טבלה1013[[#This Row],[3 הפלגות זהות]]="","",IF(טבלה1013[[#This Row],[3 הפלגות זהות]]=1,טבלה1013[[#This Row],[LengthofCycle]],W427))</f>
        <v/>
      </c>
      <c r="X428" s="1" t="str">
        <f>IF(טבלה1013[[#This Row],[וסת קבוע אחרון]]="","",IF(OR(טבלה1013[[#This Row],[LengthofCycle]]=טבלה1013[[#This Row],[וסת קבוע אחרון]],F427=טבלה1013[[#This Row],[וסת קבוע אחרון]],F426=טבלה1013[[#This Row],[וסת קבוע אחרון]]),1,0))</f>
        <v/>
      </c>
      <c r="Y428" s="1" t="str">
        <f>IF(OR(טבלה1013[[#This Row],[הווסת פעיל?]]=0,טבלה1013[[#This Row],[הווסת פעיל?]]=""),"",SUM(Y427,טבלה1013[[#This Row],[הווסת פעיל?]]))</f>
        <v/>
      </c>
      <c r="Z428" s="1" t="str">
        <f>IF(AND(טבלה1013[[#This Row],[כמה מחזורים עד עקירה]]&lt;&gt;"",Y429=""),טבלה1013[[#This Row],[כמה מחזורים עד עקירה]],"")</f>
        <v/>
      </c>
      <c r="AA428" s="1" t="str">
        <f>IF(AND(טבלה1013[[#This Row],[הווסת פעיל?]]=1,טבלה1013[[#This Row],[וסת קבוע אחרון]]&lt;&gt;W427),טבלה1013[[#This Row],[וסת קבוע אחרון]],"")</f>
        <v/>
      </c>
      <c r="AB428" s="1" t="str">
        <f>IF(AND(טבלה1013[[#This Row],[הווסת פעיל?]]=1,X427=0,טבלה1013[[#This Row],[וסת קבוע אחרון]]=W427),טבלה1013[[#This Row],[וסת קבוע אחרון]],"")</f>
        <v/>
      </c>
      <c r="AC428" s="1" t="str">
        <f>IF(AND(טבלה1013[[#This Row],[הווסת פעיל?]]=1,X427=0,טבלה1013[[#This Row],[וסת קבוע אחרון]]&lt;&gt;W427),1,"")</f>
        <v/>
      </c>
      <c r="AD428" s="1" t="str">
        <f>IF(AND(טבלה1013[[#This Row],[הווסת פעיל?]]&lt;&gt;"",B429=1),טבלה1013[[#This Row],[CycleNumber]],"")</f>
        <v/>
      </c>
      <c r="AE428" s="1" t="str">
        <f>IF(AND(טבלה1013[[#This Row],[הווסת פעיל?]]&lt;&gt;"",X427=""),טבלה1013[[#This Row],[CycleNumber]],"")</f>
        <v/>
      </c>
      <c r="AF428" s="1" t="str">
        <f>IF(B429=1,"",IF(טבלה1013[[#This Row],[הווסת פעיל?]]=1,IF(טבלה1013[[#This Row],[וסת קבוע אחרון]]=F429,1,0),""))</f>
        <v/>
      </c>
      <c r="AG428" s="1" t="str">
        <f>IF(B429=1,"",IF(טבלה1013[[#This Row],[הווסת פעיל?]]=1,IF(OR(טבלה1013[[#This Row],[וסת קבוע אחרון]]=F429,F429=טבלה1013[[#This Row],[LengthofCycle]]),1,0),""))</f>
        <v/>
      </c>
      <c r="AH428" s="1" t="str">
        <f>IF(B429=1,"",IF(טבלה1013[[#This Row],[הווסת פעיל?]]=1,IF(OR(טבלה1013[[#This Row],[וסת קבוע אחרון]]=F429,F429=טבלה1013[[#This Row],[LengthofCycle]],AND(טבלה1013[[#This Row],[LengthofCycle]]&lt;&gt;טבלה1013[[#This Row],[וסת קבוע אחרון]],OR(F429=28,F429=29))),1,0),""))</f>
        <v/>
      </c>
      <c r="AI428" s="1" t="str">
        <f>IF(AND(טבלה1013[[#This Row],[הווסת פעיל?]]=1,B429=1),1,"")</f>
        <v/>
      </c>
      <c r="AJ428" s="4">
        <f>IF(AND(טבלה1013[[#This Row],[הווסת פעיל?]]&lt;&gt;1,B429&lt;&gt;1,B429&lt;&gt;""),IF(טבלה1013[[#This Row],[LengthofCycle]]=F429,1,0),"")</f>
        <v>0</v>
      </c>
      <c r="AK428" s="4">
        <f>IF(AND(טבלה1013[[#This Row],[הווסת פעיל?]]&lt;&gt;1,B429&lt;&gt;1,B429&lt;&gt;""),IF(OR(טבלה1013[[#This Row],[LengthofCycle]]=F429,F429=29),1,0),"")</f>
        <v>0</v>
      </c>
      <c r="AL428" s="4">
        <f>IF(AND(טבלה1013[[#This Row],[הווסת פעיל?]]&lt;&gt;1,B429&lt;&gt;1,B429&lt;&gt;""),IF(OR(טבלה1013[[#This Row],[LengthofCycle]]=F429,F429=29,F429=28),1,0),"")</f>
        <v>0</v>
      </c>
    </row>
    <row r="429" spans="1:38" x14ac:dyDescent="0.25">
      <c r="A429" s="1" t="s">
        <v>94</v>
      </c>
      <c r="B429" s="1">
        <v>3</v>
      </c>
      <c r="C429" s="1">
        <v>0</v>
      </c>
      <c r="D429" s="1">
        <v>1</v>
      </c>
      <c r="E429" s="1">
        <v>0</v>
      </c>
      <c r="F429" s="1">
        <v>27</v>
      </c>
      <c r="G429" s="1">
        <f>טבלה1013[[#This Row],[LengthofCycle]]+1</f>
        <v>28</v>
      </c>
      <c r="H429" s="1" t="str">
        <f>IF(IFERROR(LOOKUP(טבלה1013[[#This Row],[ClientID]],קביעויות[השבוע]),FALSE)=טבלה1013[[#This Row],[ClientID]],1,"")</f>
        <v/>
      </c>
      <c r="I429" s="1" t="str">
        <f>IF(AND(טבלה1013[[#This Row],[CycleNumber]]&gt;1,OR(B430="",טבלה1013[[#This Row],[CycleNumber]]&gt;B428)),IF(OR(AND(טבלה1013[[#This Row],[LengthofCycle]]=28,F428=28),AND(טבלה1013[[#This Row],[LengthofCycle]]=35,F428=35)),1,""),"")</f>
        <v/>
      </c>
      <c r="J429" s="1" t="str">
        <f>IF(AND(טבלה1013[[#This Row],[וסת השבוע]]=1,I428=1,טבלה1013[[#This Row],[CycleNumber]]&gt;B428),1,"")</f>
        <v/>
      </c>
      <c r="K429" s="1" t="str">
        <f>IF(טבלה1013[[#This Row],[CycleNumber]]=1,"",IF(טבלה1013[[#This Row],[וסת השבוע]]=1,0,IF(K428="","",IF(K428=0,IF(טבלה1013[[#This Row],[LengthofCycle]]=28,0,1),IF(K428=1,IF(טבלה1013[[#This Row],[LengthofCycle]]+F428=28*2,0,2),IF(K428=2,IF(טבלה1013[[#This Row],[LengthofCycle]]+F428+F427=28*3,0,3),""))))))</f>
        <v/>
      </c>
      <c r="L429" s="1" t="str">
        <f>IF(טבלה1013[[#This Row],[וסת השבוע]]=1,IF(טבלה1013[[#This Row],[וסת השבוע וההפלגה ביחד]]=1,L428+1,0),IF(AND(טבלה1013[[#This Row],[CycleNumber]]&gt;B428,טבלה1013[[#This Row],[CycleNumber]]&gt;1),IF(טבלה1013[[#This Row],[וסת השבוע פעיל?]]&lt;&gt;"",L428+1,""),""))</f>
        <v/>
      </c>
      <c r="M429" s="1" t="str">
        <f>IF(AND(טבלה1013[[#This Row],[וסת השבוע פעיל?]]&lt;&gt;"",טבלה1013[[#This Row],[CycleNumber]]&lt;B430,B430&lt;&gt;"",טבלה1013[[#This Row],[וסת השבוע פעיל?]]&lt;3),IF(K430=0,IF(AND(טבלה1013[[#This Row],[וסת השבוע פעיל?]]&gt;0,I430=1),0,1),0),"")</f>
        <v/>
      </c>
      <c r="N429" s="1" t="str">
        <f t="shared" si="48"/>
        <v/>
      </c>
      <c r="O429" s="1" t="str">
        <f>IF(AND(טבלה1013[[#This Row],[חיזוי - שבוע]]=1,J430=1),1,"")</f>
        <v/>
      </c>
      <c r="P429" s="1" t="str">
        <f>IF(AND(טבלה1013[[#This Row],[חיזוי טוב עם הפלגה?]]=1,טבלה1013[[#This Row],[וסת קבוע אחרון]]&lt;&gt;28,X428=1),1,"")</f>
        <v/>
      </c>
      <c r="Q429" s="1" t="str">
        <f>IF(AND(טבלה1013[[#This Row],[וסת השבוע פעיל?]]&lt;3,OR(טבלה1013[[#This Row],[CycleNumber]]&gt;B430,B430="")),1,"")</f>
        <v/>
      </c>
      <c r="R429" s="1" t="str">
        <f>IF(טבלה1013[[#This Row],[האישה קבעה וסת שבוע?]]=1,IF(טבלה1013[[#This Row],[וסת השבוע פעיל?]]&lt;3,1,0),"")</f>
        <v/>
      </c>
      <c r="S4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29" s="1">
        <f t="shared" si="45"/>
        <v>0</v>
      </c>
      <c r="U429" s="1" t="str">
        <f t="shared" si="46"/>
        <v/>
      </c>
      <c r="V429" s="1" t="str">
        <f t="shared" si="47"/>
        <v/>
      </c>
      <c r="W429" s="1" t="str">
        <f>IF(טבלה1013[[#This Row],[3 הפלגות זהות]]="","",IF(טבלה1013[[#This Row],[3 הפלגות זהות]]=1,טבלה1013[[#This Row],[LengthofCycle]],W428))</f>
        <v/>
      </c>
      <c r="X429" s="1" t="str">
        <f>IF(טבלה1013[[#This Row],[וסת קבוע אחרון]]="","",IF(OR(טבלה1013[[#This Row],[LengthofCycle]]=טבלה1013[[#This Row],[וסת קבוע אחרון]],F428=טבלה1013[[#This Row],[וסת קבוע אחרון]],F427=טבלה1013[[#This Row],[וסת קבוע אחרון]]),1,0))</f>
        <v/>
      </c>
      <c r="Y429" s="1" t="str">
        <f>IF(OR(טבלה1013[[#This Row],[הווסת פעיל?]]=0,טבלה1013[[#This Row],[הווסת פעיל?]]=""),"",SUM(Y428,טבלה1013[[#This Row],[הווסת פעיל?]]))</f>
        <v/>
      </c>
      <c r="Z429" s="1" t="str">
        <f>IF(AND(טבלה1013[[#This Row],[כמה מחזורים עד עקירה]]&lt;&gt;"",Y430=""),טבלה1013[[#This Row],[כמה מחזורים עד עקירה]],"")</f>
        <v/>
      </c>
      <c r="AA429" s="1" t="str">
        <f>IF(AND(טבלה1013[[#This Row],[הווסת פעיל?]]=1,טבלה1013[[#This Row],[וסת קבוע אחרון]]&lt;&gt;W428),טבלה1013[[#This Row],[וסת קבוע אחרון]],"")</f>
        <v/>
      </c>
      <c r="AB429" s="1" t="str">
        <f>IF(AND(טבלה1013[[#This Row],[הווסת פעיל?]]=1,X428=0,טבלה1013[[#This Row],[וסת קבוע אחרון]]=W428),טבלה1013[[#This Row],[וסת קבוע אחרון]],"")</f>
        <v/>
      </c>
      <c r="AC429" s="1" t="str">
        <f>IF(AND(טבלה1013[[#This Row],[הווסת פעיל?]]=1,X428=0,טבלה1013[[#This Row],[וסת קבוע אחרון]]&lt;&gt;W428),1,"")</f>
        <v/>
      </c>
      <c r="AD429" s="1" t="str">
        <f>IF(AND(טבלה1013[[#This Row],[הווסת פעיל?]]&lt;&gt;"",B430=1),טבלה1013[[#This Row],[CycleNumber]],"")</f>
        <v/>
      </c>
      <c r="AE429" s="1" t="str">
        <f>IF(AND(טבלה1013[[#This Row],[הווסת פעיל?]]&lt;&gt;"",X428=""),טבלה1013[[#This Row],[CycleNumber]],"")</f>
        <v/>
      </c>
      <c r="AF429" s="1" t="str">
        <f>IF(B430=1,"",IF(טבלה1013[[#This Row],[הווסת פעיל?]]=1,IF(טבלה1013[[#This Row],[וסת קבוע אחרון]]=F430,1,0),""))</f>
        <v/>
      </c>
      <c r="AG429" s="1" t="str">
        <f>IF(B430=1,"",IF(טבלה1013[[#This Row],[הווסת פעיל?]]=1,IF(OR(טבלה1013[[#This Row],[וסת קבוע אחרון]]=F430,F430=טבלה1013[[#This Row],[LengthofCycle]]),1,0),""))</f>
        <v/>
      </c>
      <c r="AH429" s="1" t="str">
        <f>IF(B430=1,"",IF(טבלה1013[[#This Row],[הווסת פעיל?]]=1,IF(OR(טבלה1013[[#This Row],[וסת קבוע אחרון]]=F430,F430=טבלה1013[[#This Row],[LengthofCycle]],AND(טבלה1013[[#This Row],[LengthofCycle]]&lt;&gt;טבלה1013[[#This Row],[וסת קבוע אחרון]],OR(F430=28,F430=29))),1,0),""))</f>
        <v/>
      </c>
      <c r="AI429" s="1" t="str">
        <f>IF(AND(טבלה1013[[#This Row],[הווסת פעיל?]]=1,B430=1),1,"")</f>
        <v/>
      </c>
      <c r="AJ429" s="4">
        <f>IF(AND(טבלה1013[[#This Row],[הווסת פעיל?]]&lt;&gt;1,B430&lt;&gt;1,B430&lt;&gt;""),IF(טבלה1013[[#This Row],[LengthofCycle]]=F430,1,0),"")</f>
        <v>0</v>
      </c>
      <c r="AK429" s="4">
        <f>IF(AND(טבלה1013[[#This Row],[הווסת פעיל?]]&lt;&gt;1,B430&lt;&gt;1,B430&lt;&gt;""),IF(OR(טבלה1013[[#This Row],[LengthofCycle]]=F430,F430=29),1,0),"")</f>
        <v>0</v>
      </c>
      <c r="AL429" s="4">
        <f>IF(AND(טבלה1013[[#This Row],[הווסת פעיל?]]&lt;&gt;1,B430&lt;&gt;1,B430&lt;&gt;""),IF(OR(טבלה1013[[#This Row],[LengthofCycle]]=F430,F430=29,F430=28),1,0),"")</f>
        <v>0</v>
      </c>
    </row>
    <row r="430" spans="1:38" x14ac:dyDescent="0.25">
      <c r="A430" s="1" t="s">
        <v>94</v>
      </c>
      <c r="B430" s="1">
        <v>4</v>
      </c>
      <c r="C430" s="1">
        <v>0</v>
      </c>
      <c r="D430" s="1">
        <v>1</v>
      </c>
      <c r="E430" s="1">
        <v>0</v>
      </c>
      <c r="F430" s="1">
        <v>30</v>
      </c>
      <c r="G430" s="1">
        <f>טבלה1013[[#This Row],[LengthofCycle]]+1</f>
        <v>31</v>
      </c>
      <c r="H430" s="1" t="str">
        <f>IF(IFERROR(LOOKUP(טבלה1013[[#This Row],[ClientID]],קביעויות[השבוע]),FALSE)=טבלה1013[[#This Row],[ClientID]],1,"")</f>
        <v/>
      </c>
      <c r="I430" s="1" t="str">
        <f>IF(AND(טבלה1013[[#This Row],[CycleNumber]]&gt;1,OR(B431="",טבלה1013[[#This Row],[CycleNumber]]&gt;B429)),IF(OR(AND(טבלה1013[[#This Row],[LengthofCycle]]=28,F429=28),AND(טבלה1013[[#This Row],[LengthofCycle]]=35,F429=35)),1,""),"")</f>
        <v/>
      </c>
      <c r="J430" s="1" t="str">
        <f>IF(AND(טבלה1013[[#This Row],[וסת השבוע]]=1,I429=1,טבלה1013[[#This Row],[CycleNumber]]&gt;B429),1,"")</f>
        <v/>
      </c>
      <c r="K430" s="1" t="str">
        <f>IF(טבלה1013[[#This Row],[CycleNumber]]=1,"",IF(טבלה1013[[#This Row],[וסת השבוע]]=1,0,IF(K429="","",IF(K429=0,IF(טבלה1013[[#This Row],[LengthofCycle]]=28,0,1),IF(K429=1,IF(טבלה1013[[#This Row],[LengthofCycle]]+F429=28*2,0,2),IF(K429=2,IF(טבלה1013[[#This Row],[LengthofCycle]]+F429+F428=28*3,0,3),""))))))</f>
        <v/>
      </c>
      <c r="L430" s="1" t="str">
        <f>IF(טבלה1013[[#This Row],[וסת השבוע]]=1,IF(טבלה1013[[#This Row],[וסת השבוע וההפלגה ביחד]]=1,L429+1,0),IF(AND(טבלה1013[[#This Row],[CycleNumber]]&gt;B429,טבלה1013[[#This Row],[CycleNumber]]&gt;1),IF(טבלה1013[[#This Row],[וסת השבוע פעיל?]]&lt;&gt;"",L429+1,""),""))</f>
        <v/>
      </c>
      <c r="M430" s="1" t="str">
        <f>IF(AND(טבלה1013[[#This Row],[וסת השבוע פעיל?]]&lt;&gt;"",טבלה1013[[#This Row],[CycleNumber]]&lt;B431,B431&lt;&gt;"",טבלה1013[[#This Row],[וסת השבוע פעיל?]]&lt;3),IF(K431=0,IF(AND(טבלה1013[[#This Row],[וסת השבוע פעיל?]]&gt;0,I431=1),0,1),0),"")</f>
        <v/>
      </c>
      <c r="N430" s="1" t="str">
        <f t="shared" si="48"/>
        <v/>
      </c>
      <c r="O430" s="1" t="str">
        <f>IF(AND(טבלה1013[[#This Row],[חיזוי - שבוע]]=1,J431=1),1,"")</f>
        <v/>
      </c>
      <c r="P430" s="1" t="str">
        <f>IF(AND(טבלה1013[[#This Row],[חיזוי טוב עם הפלגה?]]=1,טבלה1013[[#This Row],[וסת קבוע אחרון]]&lt;&gt;28,X429=1),1,"")</f>
        <v/>
      </c>
      <c r="Q430" s="1" t="str">
        <f>IF(AND(טבלה1013[[#This Row],[וסת השבוע פעיל?]]&lt;3,OR(טבלה1013[[#This Row],[CycleNumber]]&gt;B431,B431="")),1,"")</f>
        <v/>
      </c>
      <c r="R430" s="1" t="str">
        <f>IF(טבלה1013[[#This Row],[האישה קבעה וסת שבוע?]]=1,IF(טבלה1013[[#This Row],[וסת השבוע פעיל?]]&lt;3,1,0),"")</f>
        <v/>
      </c>
      <c r="S4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0" s="1">
        <f t="shared" si="45"/>
        <v>0</v>
      </c>
      <c r="U430" s="1">
        <f t="shared" si="46"/>
        <v>0</v>
      </c>
      <c r="V430" s="1" t="str">
        <f t="shared" si="47"/>
        <v/>
      </c>
      <c r="W430" s="1" t="str">
        <f>IF(טבלה1013[[#This Row],[3 הפלגות זהות]]="","",IF(טבלה1013[[#This Row],[3 הפלגות זהות]]=1,טבלה1013[[#This Row],[LengthofCycle]],W429))</f>
        <v/>
      </c>
      <c r="X430" s="1" t="str">
        <f>IF(טבלה1013[[#This Row],[וסת קבוע אחרון]]="","",IF(OR(טבלה1013[[#This Row],[LengthofCycle]]=טבלה1013[[#This Row],[וסת קבוע אחרון]],F429=טבלה1013[[#This Row],[וסת קבוע אחרון]],F428=טבלה1013[[#This Row],[וסת קבוע אחרון]]),1,0))</f>
        <v/>
      </c>
      <c r="Y430" s="1" t="str">
        <f>IF(OR(טבלה1013[[#This Row],[הווסת פעיל?]]=0,טבלה1013[[#This Row],[הווסת פעיל?]]=""),"",SUM(Y429,טבלה1013[[#This Row],[הווסת פעיל?]]))</f>
        <v/>
      </c>
      <c r="Z430" s="1" t="str">
        <f>IF(AND(טבלה1013[[#This Row],[כמה מחזורים עד עקירה]]&lt;&gt;"",Y431=""),טבלה1013[[#This Row],[כמה מחזורים עד עקירה]],"")</f>
        <v/>
      </c>
      <c r="AA430" s="1" t="str">
        <f>IF(AND(טבלה1013[[#This Row],[הווסת פעיל?]]=1,טבלה1013[[#This Row],[וסת קבוע אחרון]]&lt;&gt;W429),טבלה1013[[#This Row],[וסת קבוע אחרון]],"")</f>
        <v/>
      </c>
      <c r="AB430" s="1" t="str">
        <f>IF(AND(טבלה1013[[#This Row],[הווסת פעיל?]]=1,X429=0,טבלה1013[[#This Row],[וסת קבוע אחרון]]=W429),טבלה1013[[#This Row],[וסת קבוע אחרון]],"")</f>
        <v/>
      </c>
      <c r="AC430" s="1" t="str">
        <f>IF(AND(טבלה1013[[#This Row],[הווסת פעיל?]]=1,X429=0,טבלה1013[[#This Row],[וסת קבוע אחרון]]&lt;&gt;W429),1,"")</f>
        <v/>
      </c>
      <c r="AD430" s="1" t="str">
        <f>IF(AND(טבלה1013[[#This Row],[הווסת פעיל?]]&lt;&gt;"",B431=1),טבלה1013[[#This Row],[CycleNumber]],"")</f>
        <v/>
      </c>
      <c r="AE430" s="1" t="str">
        <f>IF(AND(טבלה1013[[#This Row],[הווסת פעיל?]]&lt;&gt;"",X429=""),טבלה1013[[#This Row],[CycleNumber]],"")</f>
        <v/>
      </c>
      <c r="AF430" s="1" t="str">
        <f>IF(B431=1,"",IF(טבלה1013[[#This Row],[הווסת פעיל?]]=1,IF(טבלה1013[[#This Row],[וסת קבוע אחרון]]=F431,1,0),""))</f>
        <v/>
      </c>
      <c r="AG430" s="1" t="str">
        <f>IF(B431=1,"",IF(טבלה1013[[#This Row],[הווסת פעיל?]]=1,IF(OR(טבלה1013[[#This Row],[וסת קבוע אחרון]]=F431,F431=טבלה1013[[#This Row],[LengthofCycle]]),1,0),""))</f>
        <v/>
      </c>
      <c r="AH430" s="1" t="str">
        <f>IF(B431=1,"",IF(טבלה1013[[#This Row],[הווסת פעיל?]]=1,IF(OR(טבלה1013[[#This Row],[וסת קבוע אחרון]]=F431,F431=טבלה1013[[#This Row],[LengthofCycle]],AND(טבלה1013[[#This Row],[LengthofCycle]]&lt;&gt;טבלה1013[[#This Row],[וסת קבוע אחרון]],OR(F431=28,F431=29))),1,0),""))</f>
        <v/>
      </c>
      <c r="AI430" s="1" t="str">
        <f>IF(AND(טבלה1013[[#This Row],[הווסת פעיל?]]=1,B431=1),1,"")</f>
        <v/>
      </c>
      <c r="AJ430" s="4">
        <f>IF(AND(טבלה1013[[#This Row],[הווסת פעיל?]]&lt;&gt;1,B431&lt;&gt;1,B431&lt;&gt;""),IF(טבלה1013[[#This Row],[LengthofCycle]]=F431,1,0),"")</f>
        <v>0</v>
      </c>
      <c r="AK430" s="4">
        <f>IF(AND(טבלה1013[[#This Row],[הווסת פעיל?]]&lt;&gt;1,B431&lt;&gt;1,B431&lt;&gt;""),IF(OR(טבלה1013[[#This Row],[LengthofCycle]]=F431,F431=29),1,0),"")</f>
        <v>0</v>
      </c>
      <c r="AL430" s="4">
        <f>IF(AND(טבלה1013[[#This Row],[הווסת פעיל?]]&lt;&gt;1,B431&lt;&gt;1,B431&lt;&gt;""),IF(OR(טבלה1013[[#This Row],[LengthofCycle]]=F431,F431=29,F431=28),1,0),"")</f>
        <v>0</v>
      </c>
    </row>
    <row r="431" spans="1:38" x14ac:dyDescent="0.25">
      <c r="A431" s="1" t="s">
        <v>94</v>
      </c>
      <c r="B431" s="1">
        <v>5</v>
      </c>
      <c r="C431" s="1">
        <v>0</v>
      </c>
      <c r="D431" s="1">
        <v>1</v>
      </c>
      <c r="E431" s="1">
        <v>0</v>
      </c>
      <c r="F431" s="1">
        <v>26</v>
      </c>
      <c r="G431" s="1">
        <f>טבלה1013[[#This Row],[LengthofCycle]]+1</f>
        <v>27</v>
      </c>
      <c r="H431" s="1" t="str">
        <f>IF(IFERROR(LOOKUP(טבלה1013[[#This Row],[ClientID]],קביעויות[השבוע]),FALSE)=טבלה1013[[#This Row],[ClientID]],1,"")</f>
        <v/>
      </c>
      <c r="I431" s="1" t="str">
        <f>IF(AND(טבלה1013[[#This Row],[CycleNumber]]&gt;1,OR(B432="",טבלה1013[[#This Row],[CycleNumber]]&gt;B430)),IF(OR(AND(טבלה1013[[#This Row],[LengthofCycle]]=28,F430=28),AND(טבלה1013[[#This Row],[LengthofCycle]]=35,F430=35)),1,""),"")</f>
        <v/>
      </c>
      <c r="J431" s="1" t="str">
        <f>IF(AND(טבלה1013[[#This Row],[וסת השבוע]]=1,I430=1,טבלה1013[[#This Row],[CycleNumber]]&gt;B430),1,"")</f>
        <v/>
      </c>
      <c r="K431" s="1" t="str">
        <f>IF(טבלה1013[[#This Row],[CycleNumber]]=1,"",IF(טבלה1013[[#This Row],[וסת השבוע]]=1,0,IF(K430="","",IF(K430=0,IF(טבלה1013[[#This Row],[LengthofCycle]]=28,0,1),IF(K430=1,IF(טבלה1013[[#This Row],[LengthofCycle]]+F430=28*2,0,2),IF(K430=2,IF(טבלה1013[[#This Row],[LengthofCycle]]+F430+F429=28*3,0,3),""))))))</f>
        <v/>
      </c>
      <c r="L431" s="1" t="str">
        <f>IF(טבלה1013[[#This Row],[וסת השבוע]]=1,IF(טבלה1013[[#This Row],[וסת השבוע וההפלגה ביחד]]=1,L430+1,0),IF(AND(טבלה1013[[#This Row],[CycleNumber]]&gt;B430,טבלה1013[[#This Row],[CycleNumber]]&gt;1),IF(טבלה1013[[#This Row],[וסת השבוע פעיל?]]&lt;&gt;"",L430+1,""),""))</f>
        <v/>
      </c>
      <c r="M431" s="1" t="str">
        <f>IF(AND(טבלה1013[[#This Row],[וסת השבוע פעיל?]]&lt;&gt;"",טבלה1013[[#This Row],[CycleNumber]]&lt;B432,B432&lt;&gt;"",טבלה1013[[#This Row],[וסת השבוע פעיל?]]&lt;3),IF(K432=0,IF(AND(טבלה1013[[#This Row],[וסת השבוע פעיל?]]&gt;0,I432=1),0,1),0),"")</f>
        <v/>
      </c>
      <c r="N431" s="1" t="str">
        <f t="shared" si="48"/>
        <v/>
      </c>
      <c r="O431" s="1" t="str">
        <f>IF(AND(טבלה1013[[#This Row],[חיזוי - שבוע]]=1,J432=1),1,"")</f>
        <v/>
      </c>
      <c r="P431" s="1" t="str">
        <f>IF(AND(טבלה1013[[#This Row],[חיזוי טוב עם הפלגה?]]=1,טבלה1013[[#This Row],[וסת קבוע אחרון]]&lt;&gt;28,X430=1),1,"")</f>
        <v/>
      </c>
      <c r="Q431" s="1" t="str">
        <f>IF(AND(טבלה1013[[#This Row],[וסת השבוע פעיל?]]&lt;3,OR(טבלה1013[[#This Row],[CycleNumber]]&gt;B432,B432="")),1,"")</f>
        <v/>
      </c>
      <c r="R431" s="1" t="str">
        <f>IF(טבלה1013[[#This Row],[האישה קבעה וסת שבוע?]]=1,IF(טבלה1013[[#This Row],[וסת השבוע פעיל?]]&lt;3,1,0),"")</f>
        <v/>
      </c>
      <c r="S4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1" s="1">
        <f t="shared" si="45"/>
        <v>0</v>
      </c>
      <c r="U431" s="1">
        <f t="shared" si="46"/>
        <v>0</v>
      </c>
      <c r="V431" s="1">
        <f t="shared" si="47"/>
        <v>0</v>
      </c>
      <c r="W431" s="1" t="str">
        <f>IF(טבלה1013[[#This Row],[3 הפלגות זהות]]="","",IF(טבלה1013[[#This Row],[3 הפלגות זהות]]=1,טבלה1013[[#This Row],[LengthofCycle]],W430))</f>
        <v/>
      </c>
      <c r="X431" s="1" t="str">
        <f>IF(טבלה1013[[#This Row],[וסת קבוע אחרון]]="","",IF(OR(טבלה1013[[#This Row],[LengthofCycle]]=טבלה1013[[#This Row],[וסת קבוע אחרון]],F430=טבלה1013[[#This Row],[וסת קבוע אחרון]],F429=טבלה1013[[#This Row],[וסת קבוע אחרון]]),1,0))</f>
        <v/>
      </c>
      <c r="Y431" s="1" t="str">
        <f>IF(OR(טבלה1013[[#This Row],[הווסת פעיל?]]=0,טבלה1013[[#This Row],[הווסת פעיל?]]=""),"",SUM(Y430,טבלה1013[[#This Row],[הווסת פעיל?]]))</f>
        <v/>
      </c>
      <c r="Z431" s="1" t="str">
        <f>IF(AND(טבלה1013[[#This Row],[כמה מחזורים עד עקירה]]&lt;&gt;"",Y432=""),טבלה1013[[#This Row],[כמה מחזורים עד עקירה]],"")</f>
        <v/>
      </c>
      <c r="AA431" s="1" t="str">
        <f>IF(AND(טבלה1013[[#This Row],[הווסת פעיל?]]=1,טבלה1013[[#This Row],[וסת קבוע אחרון]]&lt;&gt;W430),טבלה1013[[#This Row],[וסת קבוע אחרון]],"")</f>
        <v/>
      </c>
      <c r="AB431" s="1" t="str">
        <f>IF(AND(טבלה1013[[#This Row],[הווסת פעיל?]]=1,X430=0,טבלה1013[[#This Row],[וסת קבוע אחרון]]=W430),טבלה1013[[#This Row],[וסת קבוע אחרון]],"")</f>
        <v/>
      </c>
      <c r="AC431" s="1" t="str">
        <f>IF(AND(טבלה1013[[#This Row],[הווסת פעיל?]]=1,X430=0,טבלה1013[[#This Row],[וסת קבוע אחרון]]&lt;&gt;W430),1,"")</f>
        <v/>
      </c>
      <c r="AD431" s="1" t="str">
        <f>IF(AND(טבלה1013[[#This Row],[הווסת פעיל?]]&lt;&gt;"",B432=1),טבלה1013[[#This Row],[CycleNumber]],"")</f>
        <v/>
      </c>
      <c r="AE431" s="1" t="str">
        <f>IF(AND(טבלה1013[[#This Row],[הווסת פעיל?]]&lt;&gt;"",X430=""),טבלה1013[[#This Row],[CycleNumber]],"")</f>
        <v/>
      </c>
      <c r="AF431" s="1" t="str">
        <f>IF(B432=1,"",IF(טבלה1013[[#This Row],[הווסת פעיל?]]=1,IF(טבלה1013[[#This Row],[וסת קבוע אחרון]]=F432,1,0),""))</f>
        <v/>
      </c>
      <c r="AG431" s="1" t="str">
        <f>IF(B432=1,"",IF(טבלה1013[[#This Row],[הווסת פעיל?]]=1,IF(OR(טבלה1013[[#This Row],[וסת קבוע אחרון]]=F432,F432=טבלה1013[[#This Row],[LengthofCycle]]),1,0),""))</f>
        <v/>
      </c>
      <c r="AH431" s="1" t="str">
        <f>IF(B432=1,"",IF(טבלה1013[[#This Row],[הווסת פעיל?]]=1,IF(OR(טבלה1013[[#This Row],[וסת קבוע אחרון]]=F432,F432=טבלה1013[[#This Row],[LengthofCycle]],AND(טבלה1013[[#This Row],[LengthofCycle]]&lt;&gt;טבלה1013[[#This Row],[וסת קבוע אחרון]],OR(F432=28,F432=29))),1,0),""))</f>
        <v/>
      </c>
      <c r="AI431" s="1" t="str">
        <f>IF(AND(טבלה1013[[#This Row],[הווסת פעיל?]]=1,B432=1),1,"")</f>
        <v/>
      </c>
      <c r="AJ431" s="4">
        <f>IF(AND(טבלה1013[[#This Row],[הווסת פעיל?]]&lt;&gt;1,B432&lt;&gt;1,B432&lt;&gt;""),IF(טבלה1013[[#This Row],[LengthofCycle]]=F432,1,0),"")</f>
        <v>0</v>
      </c>
      <c r="AK431" s="4">
        <f>IF(AND(טבלה1013[[#This Row],[הווסת פעיל?]]&lt;&gt;1,B432&lt;&gt;1,B432&lt;&gt;""),IF(OR(טבלה1013[[#This Row],[LengthofCycle]]=F432,F432=29),1,0),"")</f>
        <v>1</v>
      </c>
      <c r="AL431" s="4">
        <f>IF(AND(טבלה1013[[#This Row],[הווסת פעיל?]]&lt;&gt;1,B432&lt;&gt;1,B432&lt;&gt;""),IF(OR(טבלה1013[[#This Row],[LengthofCycle]]=F432,F432=29,F432=28),1,0),"")</f>
        <v>1</v>
      </c>
    </row>
    <row r="432" spans="1:38" x14ac:dyDescent="0.25">
      <c r="A432" s="1" t="s">
        <v>94</v>
      </c>
      <c r="B432" s="1">
        <v>6</v>
      </c>
      <c r="C432" s="1">
        <v>0</v>
      </c>
      <c r="D432" s="1">
        <v>1</v>
      </c>
      <c r="E432" s="1">
        <v>0</v>
      </c>
      <c r="F432" s="1">
        <v>29</v>
      </c>
      <c r="G432" s="1">
        <f>טבלה1013[[#This Row],[LengthofCycle]]+1</f>
        <v>30</v>
      </c>
      <c r="H432" s="1" t="str">
        <f>IF(IFERROR(LOOKUP(טבלה1013[[#This Row],[ClientID]],קביעויות[השבוע]),FALSE)=טבלה1013[[#This Row],[ClientID]],1,"")</f>
        <v/>
      </c>
      <c r="I432" s="1" t="str">
        <f>IF(AND(טבלה1013[[#This Row],[CycleNumber]]&gt;1,OR(B433="",טבלה1013[[#This Row],[CycleNumber]]&gt;B431)),IF(OR(AND(טבלה1013[[#This Row],[LengthofCycle]]=28,F431=28),AND(טבלה1013[[#This Row],[LengthofCycle]]=35,F431=35)),1,""),"")</f>
        <v/>
      </c>
      <c r="J432" s="1" t="str">
        <f>IF(AND(טבלה1013[[#This Row],[וסת השבוע]]=1,I431=1,טבלה1013[[#This Row],[CycleNumber]]&gt;B431),1,"")</f>
        <v/>
      </c>
      <c r="K432" s="1" t="str">
        <f>IF(טבלה1013[[#This Row],[CycleNumber]]=1,"",IF(טבלה1013[[#This Row],[וסת השבוע]]=1,0,IF(K431="","",IF(K431=0,IF(טבלה1013[[#This Row],[LengthofCycle]]=28,0,1),IF(K431=1,IF(טבלה1013[[#This Row],[LengthofCycle]]+F431=28*2,0,2),IF(K431=2,IF(טבלה1013[[#This Row],[LengthofCycle]]+F431+F430=28*3,0,3),""))))))</f>
        <v/>
      </c>
      <c r="L432" s="1" t="str">
        <f>IF(טבלה1013[[#This Row],[וסת השבוע]]=1,IF(טבלה1013[[#This Row],[וסת השבוע וההפלגה ביחד]]=1,L431+1,0),IF(AND(טבלה1013[[#This Row],[CycleNumber]]&gt;B431,טבלה1013[[#This Row],[CycleNumber]]&gt;1),IF(טבלה1013[[#This Row],[וסת השבוע פעיל?]]&lt;&gt;"",L431+1,""),""))</f>
        <v/>
      </c>
      <c r="M432" s="1" t="str">
        <f>IF(AND(טבלה1013[[#This Row],[וסת השבוע פעיל?]]&lt;&gt;"",טבלה1013[[#This Row],[CycleNumber]]&lt;B433,B433&lt;&gt;"",טבלה1013[[#This Row],[וסת השבוע פעיל?]]&lt;3),IF(K433=0,IF(AND(טבלה1013[[#This Row],[וסת השבוע פעיל?]]&gt;0,I433=1),0,1),0),"")</f>
        <v/>
      </c>
      <c r="N432" s="1" t="str">
        <f t="shared" si="48"/>
        <v/>
      </c>
      <c r="O432" s="1" t="str">
        <f>IF(AND(טבלה1013[[#This Row],[חיזוי - שבוע]]=1,J433=1),1,"")</f>
        <v/>
      </c>
      <c r="P432" s="1" t="str">
        <f>IF(AND(טבלה1013[[#This Row],[חיזוי טוב עם הפלגה?]]=1,טבלה1013[[#This Row],[וסת קבוע אחרון]]&lt;&gt;28,X431=1),1,"")</f>
        <v/>
      </c>
      <c r="Q432" s="1" t="str">
        <f>IF(AND(טבלה1013[[#This Row],[וסת השבוע פעיל?]]&lt;3,OR(טבלה1013[[#This Row],[CycleNumber]]&gt;B433,B433="")),1,"")</f>
        <v/>
      </c>
      <c r="R432" s="1" t="str">
        <f>IF(טבלה1013[[#This Row],[האישה קבעה וסת שבוע?]]=1,IF(טבלה1013[[#This Row],[וסת השבוע פעיל?]]&lt;3,1,0),"")</f>
        <v/>
      </c>
      <c r="S4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2" s="1">
        <f t="shared" si="45"/>
        <v>0</v>
      </c>
      <c r="U432" s="1">
        <f t="shared" si="46"/>
        <v>0</v>
      </c>
      <c r="V432" s="1">
        <f t="shared" si="47"/>
        <v>0</v>
      </c>
      <c r="W432" s="1" t="str">
        <f>IF(טבלה1013[[#This Row],[3 הפלגות זהות]]="","",IF(טבלה1013[[#This Row],[3 הפלגות זהות]]=1,טבלה1013[[#This Row],[LengthofCycle]],W431))</f>
        <v/>
      </c>
      <c r="X432" s="1" t="str">
        <f>IF(טבלה1013[[#This Row],[וסת קבוע אחרון]]="","",IF(OR(טבלה1013[[#This Row],[LengthofCycle]]=טבלה1013[[#This Row],[וסת קבוע אחרון]],F431=טבלה1013[[#This Row],[וסת קבוע אחרון]],F430=טבלה1013[[#This Row],[וסת קבוע אחרון]]),1,0))</f>
        <v/>
      </c>
      <c r="Y432" s="1" t="str">
        <f>IF(OR(טבלה1013[[#This Row],[הווסת פעיל?]]=0,טבלה1013[[#This Row],[הווסת פעיל?]]=""),"",SUM(Y431,טבלה1013[[#This Row],[הווסת פעיל?]]))</f>
        <v/>
      </c>
      <c r="Z432" s="1" t="str">
        <f>IF(AND(טבלה1013[[#This Row],[כמה מחזורים עד עקירה]]&lt;&gt;"",Y433=""),טבלה1013[[#This Row],[כמה מחזורים עד עקירה]],"")</f>
        <v/>
      </c>
      <c r="AA432" s="1" t="str">
        <f>IF(AND(טבלה1013[[#This Row],[הווסת פעיל?]]=1,טבלה1013[[#This Row],[וסת קבוע אחרון]]&lt;&gt;W431),טבלה1013[[#This Row],[וסת קבוע אחרון]],"")</f>
        <v/>
      </c>
      <c r="AB432" s="1" t="str">
        <f>IF(AND(טבלה1013[[#This Row],[הווסת פעיל?]]=1,X431=0,טבלה1013[[#This Row],[וסת קבוע אחרון]]=W431),טבלה1013[[#This Row],[וסת קבוע אחרון]],"")</f>
        <v/>
      </c>
      <c r="AC432" s="1" t="str">
        <f>IF(AND(טבלה1013[[#This Row],[הווסת פעיל?]]=1,X431=0,טבלה1013[[#This Row],[וסת קבוע אחרון]]&lt;&gt;W431),1,"")</f>
        <v/>
      </c>
      <c r="AD432" s="1" t="str">
        <f>IF(AND(טבלה1013[[#This Row],[הווסת פעיל?]]&lt;&gt;"",B433=1),טבלה1013[[#This Row],[CycleNumber]],"")</f>
        <v/>
      </c>
      <c r="AE432" s="1" t="str">
        <f>IF(AND(טבלה1013[[#This Row],[הווסת פעיל?]]&lt;&gt;"",X431=""),טבלה1013[[#This Row],[CycleNumber]],"")</f>
        <v/>
      </c>
      <c r="AF432" s="1" t="str">
        <f>IF(B433=1,"",IF(טבלה1013[[#This Row],[הווסת פעיל?]]=1,IF(טבלה1013[[#This Row],[וסת קבוע אחרון]]=F433,1,0),""))</f>
        <v/>
      </c>
      <c r="AG432" s="1" t="str">
        <f>IF(B433=1,"",IF(טבלה1013[[#This Row],[הווסת פעיל?]]=1,IF(OR(טבלה1013[[#This Row],[וסת קבוע אחרון]]=F433,F433=טבלה1013[[#This Row],[LengthofCycle]]),1,0),""))</f>
        <v/>
      </c>
      <c r="AH432" s="1" t="str">
        <f>IF(B433=1,"",IF(טבלה1013[[#This Row],[הווסת פעיל?]]=1,IF(OR(טבלה1013[[#This Row],[וסת קבוע אחרון]]=F433,F433=טבלה1013[[#This Row],[LengthofCycle]],AND(טבלה1013[[#This Row],[LengthofCycle]]&lt;&gt;טבלה1013[[#This Row],[וסת קבוע אחרון]],OR(F433=28,F433=29))),1,0),""))</f>
        <v/>
      </c>
      <c r="AI432" s="1" t="str">
        <f>IF(AND(טבלה1013[[#This Row],[הווסת פעיל?]]=1,B433=1),1,"")</f>
        <v/>
      </c>
      <c r="AJ432" s="4">
        <f>IF(AND(טבלה1013[[#This Row],[הווסת פעיל?]]&lt;&gt;1,B433&lt;&gt;1,B433&lt;&gt;""),IF(טבלה1013[[#This Row],[LengthofCycle]]=F433,1,0),"")</f>
        <v>1</v>
      </c>
      <c r="AK432" s="4">
        <f>IF(AND(טבלה1013[[#This Row],[הווסת פעיל?]]&lt;&gt;1,B433&lt;&gt;1,B433&lt;&gt;""),IF(OR(טבלה1013[[#This Row],[LengthofCycle]]=F433,F433=29),1,0),"")</f>
        <v>1</v>
      </c>
      <c r="AL432" s="4">
        <f>IF(AND(טבלה1013[[#This Row],[הווסת פעיל?]]&lt;&gt;1,B433&lt;&gt;1,B433&lt;&gt;""),IF(OR(טבלה1013[[#This Row],[LengthofCycle]]=F433,F433=29,F433=28),1,0),"")</f>
        <v>1</v>
      </c>
    </row>
    <row r="433" spans="1:38" x14ac:dyDescent="0.25">
      <c r="A433" s="1" t="s">
        <v>94</v>
      </c>
      <c r="B433" s="1">
        <v>7</v>
      </c>
      <c r="C433" s="1">
        <v>0</v>
      </c>
      <c r="D433" s="1">
        <v>0</v>
      </c>
      <c r="E433" s="1">
        <v>0</v>
      </c>
      <c r="F433" s="1">
        <v>29</v>
      </c>
      <c r="G433" s="1">
        <f>טבלה1013[[#This Row],[LengthofCycle]]+1</f>
        <v>30</v>
      </c>
      <c r="H433" s="1" t="str">
        <f>IF(IFERROR(LOOKUP(טבלה1013[[#This Row],[ClientID]],קביעויות[השבוע]),FALSE)=טבלה1013[[#This Row],[ClientID]],1,"")</f>
        <v/>
      </c>
      <c r="I433" s="1" t="str">
        <f>IF(AND(טבלה1013[[#This Row],[CycleNumber]]&gt;1,OR(B434="",טבלה1013[[#This Row],[CycleNumber]]&gt;B432)),IF(OR(AND(טבלה1013[[#This Row],[LengthofCycle]]=28,F432=28),AND(טבלה1013[[#This Row],[LengthofCycle]]=35,F432=35)),1,""),"")</f>
        <v/>
      </c>
      <c r="J433" s="1" t="str">
        <f>IF(AND(טבלה1013[[#This Row],[וסת השבוע]]=1,I432=1,טבלה1013[[#This Row],[CycleNumber]]&gt;B432),1,"")</f>
        <v/>
      </c>
      <c r="K433" s="1" t="str">
        <f>IF(טבלה1013[[#This Row],[CycleNumber]]=1,"",IF(טבלה1013[[#This Row],[וסת השבוע]]=1,0,IF(K432="","",IF(K432=0,IF(טבלה1013[[#This Row],[LengthofCycle]]=28,0,1),IF(K432=1,IF(טבלה1013[[#This Row],[LengthofCycle]]+F432=28*2,0,2),IF(K432=2,IF(טבלה1013[[#This Row],[LengthofCycle]]+F432+F431=28*3,0,3),""))))))</f>
        <v/>
      </c>
      <c r="L433" s="1" t="str">
        <f>IF(טבלה1013[[#This Row],[וסת השבוע]]=1,IF(טבלה1013[[#This Row],[וסת השבוע וההפלגה ביחד]]=1,L432+1,0),IF(AND(טבלה1013[[#This Row],[CycleNumber]]&gt;B432,טבלה1013[[#This Row],[CycleNumber]]&gt;1),IF(טבלה1013[[#This Row],[וסת השבוע פעיל?]]&lt;&gt;"",L432+1,""),""))</f>
        <v/>
      </c>
      <c r="M433" s="1" t="str">
        <f>IF(AND(טבלה1013[[#This Row],[וסת השבוע פעיל?]]&lt;&gt;"",טבלה1013[[#This Row],[CycleNumber]]&lt;B434,B434&lt;&gt;"",טבלה1013[[#This Row],[וסת השבוע פעיל?]]&lt;3),IF(K434=0,IF(AND(טבלה1013[[#This Row],[וסת השבוע פעיל?]]&gt;0,I434=1),0,1),0),"")</f>
        <v/>
      </c>
      <c r="N433" s="1" t="str">
        <f t="shared" si="48"/>
        <v/>
      </c>
      <c r="O433" s="1" t="str">
        <f>IF(AND(טבלה1013[[#This Row],[חיזוי - שבוע]]=1,J434=1),1,"")</f>
        <v/>
      </c>
      <c r="P433" s="1" t="str">
        <f>IF(AND(טבלה1013[[#This Row],[חיזוי טוב עם הפלגה?]]=1,טבלה1013[[#This Row],[וסת קבוע אחרון]]&lt;&gt;28,X432=1),1,"")</f>
        <v/>
      </c>
      <c r="Q433" s="1" t="str">
        <f>IF(AND(טבלה1013[[#This Row],[וסת השבוע פעיל?]]&lt;3,OR(טבלה1013[[#This Row],[CycleNumber]]&gt;B434,B434="")),1,"")</f>
        <v/>
      </c>
      <c r="R433" s="1" t="str">
        <f>IF(טבלה1013[[#This Row],[האישה קבעה וסת שבוע?]]=1,IF(טבלה1013[[#This Row],[וסת השבוע פעיל?]]&lt;3,1,0),"")</f>
        <v/>
      </c>
      <c r="S4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3" s="1">
        <f t="shared" ref="T433:T496" si="49">IF(B433&gt;2,IF(AND(F433=F432,F432=F431),1,0),"")</f>
        <v>0</v>
      </c>
      <c r="U433" s="1">
        <f t="shared" si="46"/>
        <v>0</v>
      </c>
      <c r="V433" s="1">
        <f t="shared" si="47"/>
        <v>0</v>
      </c>
      <c r="W433" s="1" t="str">
        <f>IF(טבלה1013[[#This Row],[3 הפלגות זהות]]="","",IF(טבלה1013[[#This Row],[3 הפלגות זהות]]=1,טבלה1013[[#This Row],[LengthofCycle]],W432))</f>
        <v/>
      </c>
      <c r="X433" s="1" t="str">
        <f>IF(טבלה1013[[#This Row],[וסת קבוע אחרון]]="","",IF(OR(טבלה1013[[#This Row],[LengthofCycle]]=טבלה1013[[#This Row],[וסת קבוע אחרון]],F432=טבלה1013[[#This Row],[וסת קבוע אחרון]],F431=טבלה1013[[#This Row],[וסת קבוע אחרון]]),1,0))</f>
        <v/>
      </c>
      <c r="Y433" s="1" t="str">
        <f>IF(OR(טבלה1013[[#This Row],[הווסת פעיל?]]=0,טבלה1013[[#This Row],[הווסת פעיל?]]=""),"",SUM(Y432,טבלה1013[[#This Row],[הווסת פעיל?]]))</f>
        <v/>
      </c>
      <c r="Z433" s="1" t="str">
        <f>IF(AND(טבלה1013[[#This Row],[כמה מחזורים עד עקירה]]&lt;&gt;"",Y434=""),טבלה1013[[#This Row],[כמה מחזורים עד עקירה]],"")</f>
        <v/>
      </c>
      <c r="AA433" s="1" t="str">
        <f>IF(AND(טבלה1013[[#This Row],[הווסת פעיל?]]=1,טבלה1013[[#This Row],[וסת קבוע אחרון]]&lt;&gt;W432),טבלה1013[[#This Row],[וסת קבוע אחרון]],"")</f>
        <v/>
      </c>
      <c r="AB433" s="1" t="str">
        <f>IF(AND(טבלה1013[[#This Row],[הווסת פעיל?]]=1,X432=0,טבלה1013[[#This Row],[וסת קבוע אחרון]]=W432),טבלה1013[[#This Row],[וסת קבוע אחרון]],"")</f>
        <v/>
      </c>
      <c r="AC433" s="1" t="str">
        <f>IF(AND(טבלה1013[[#This Row],[הווסת פעיל?]]=1,X432=0,טבלה1013[[#This Row],[וסת קבוע אחרון]]&lt;&gt;W432),1,"")</f>
        <v/>
      </c>
      <c r="AD433" s="1" t="str">
        <f>IF(AND(טבלה1013[[#This Row],[הווסת פעיל?]]&lt;&gt;"",B434=1),טבלה1013[[#This Row],[CycleNumber]],"")</f>
        <v/>
      </c>
      <c r="AE433" s="1" t="str">
        <f>IF(AND(טבלה1013[[#This Row],[הווסת פעיל?]]&lt;&gt;"",X432=""),טבלה1013[[#This Row],[CycleNumber]],"")</f>
        <v/>
      </c>
      <c r="AF433" s="1" t="str">
        <f>IF(B434=1,"",IF(טבלה1013[[#This Row],[הווסת פעיל?]]=1,IF(טבלה1013[[#This Row],[וסת קבוע אחרון]]=F434,1,0),""))</f>
        <v/>
      </c>
      <c r="AG433" s="1" t="str">
        <f>IF(B434=1,"",IF(טבלה1013[[#This Row],[הווסת פעיל?]]=1,IF(OR(טבלה1013[[#This Row],[וסת קבוע אחרון]]=F434,F434=טבלה1013[[#This Row],[LengthofCycle]]),1,0),""))</f>
        <v/>
      </c>
      <c r="AH433" s="1" t="str">
        <f>IF(B434=1,"",IF(טבלה1013[[#This Row],[הווסת פעיל?]]=1,IF(OR(טבלה1013[[#This Row],[וסת קבוע אחרון]]=F434,F434=טבלה1013[[#This Row],[LengthofCycle]],AND(טבלה1013[[#This Row],[LengthofCycle]]&lt;&gt;טבלה1013[[#This Row],[וסת קבוע אחרון]],OR(F434=28,F434=29))),1,0),""))</f>
        <v/>
      </c>
      <c r="AI433" s="1" t="str">
        <f>IF(AND(טבלה1013[[#This Row],[הווסת פעיל?]]=1,B434=1),1,"")</f>
        <v/>
      </c>
      <c r="AJ433" s="4">
        <f>IF(AND(טבלה1013[[#This Row],[הווסת פעיל?]]&lt;&gt;1,B434&lt;&gt;1,B434&lt;&gt;""),IF(טבלה1013[[#This Row],[LengthofCycle]]=F434,1,0),"")</f>
        <v>1</v>
      </c>
      <c r="AK433" s="4">
        <f>IF(AND(טבלה1013[[#This Row],[הווסת פעיל?]]&lt;&gt;1,B434&lt;&gt;1,B434&lt;&gt;""),IF(OR(טבלה1013[[#This Row],[LengthofCycle]]=F434,F434=29),1,0),"")</f>
        <v>1</v>
      </c>
      <c r="AL433" s="4">
        <f>IF(AND(טבלה1013[[#This Row],[הווסת פעיל?]]&lt;&gt;1,B434&lt;&gt;1,B434&lt;&gt;""),IF(OR(טבלה1013[[#This Row],[LengthofCycle]]=F434,F434=29,F434=28),1,0),"")</f>
        <v>1</v>
      </c>
    </row>
    <row r="434" spans="1:38" x14ac:dyDescent="0.25">
      <c r="A434" s="1" t="s">
        <v>94</v>
      </c>
      <c r="B434" s="1">
        <v>8</v>
      </c>
      <c r="C434" s="1">
        <v>0</v>
      </c>
      <c r="D434" s="1">
        <v>1</v>
      </c>
      <c r="E434" s="1">
        <v>0</v>
      </c>
      <c r="F434" s="1">
        <v>29</v>
      </c>
      <c r="G434" s="1">
        <f>טבלה1013[[#This Row],[LengthofCycle]]+1</f>
        <v>30</v>
      </c>
      <c r="H434" s="1" t="str">
        <f>IF(IFERROR(LOOKUP(טבלה1013[[#This Row],[ClientID]],קביעויות[השבוע]),FALSE)=טבלה1013[[#This Row],[ClientID]],1,"")</f>
        <v/>
      </c>
      <c r="I434" s="1" t="str">
        <f>IF(AND(טבלה1013[[#This Row],[CycleNumber]]&gt;1,OR(B435="",טבלה1013[[#This Row],[CycleNumber]]&gt;B433)),IF(OR(AND(טבלה1013[[#This Row],[LengthofCycle]]=28,F433=28),AND(טבלה1013[[#This Row],[LengthofCycle]]=35,F433=35)),1,""),"")</f>
        <v/>
      </c>
      <c r="J434" s="1" t="str">
        <f>IF(AND(טבלה1013[[#This Row],[וסת השבוע]]=1,I433=1,טבלה1013[[#This Row],[CycleNumber]]&gt;B433),1,"")</f>
        <v/>
      </c>
      <c r="K434" s="1" t="str">
        <f>IF(טבלה1013[[#This Row],[CycleNumber]]=1,"",IF(טבלה1013[[#This Row],[וסת השבוע]]=1,0,IF(K433="","",IF(K433=0,IF(טבלה1013[[#This Row],[LengthofCycle]]=28,0,1),IF(K433=1,IF(טבלה1013[[#This Row],[LengthofCycle]]+F433=28*2,0,2),IF(K433=2,IF(טבלה1013[[#This Row],[LengthofCycle]]+F433+F432=28*3,0,3),""))))))</f>
        <v/>
      </c>
      <c r="L434" s="1" t="str">
        <f>IF(טבלה1013[[#This Row],[וסת השבוע]]=1,IF(טבלה1013[[#This Row],[וסת השבוע וההפלגה ביחד]]=1,L433+1,0),IF(AND(טבלה1013[[#This Row],[CycleNumber]]&gt;B433,טבלה1013[[#This Row],[CycleNumber]]&gt;1),IF(טבלה1013[[#This Row],[וסת השבוע פעיל?]]&lt;&gt;"",L433+1,""),""))</f>
        <v/>
      </c>
      <c r="M434" s="1" t="str">
        <f>IF(AND(טבלה1013[[#This Row],[וסת השבוע פעיל?]]&lt;&gt;"",טבלה1013[[#This Row],[CycleNumber]]&lt;B435,B435&lt;&gt;"",טבלה1013[[#This Row],[וסת השבוע פעיל?]]&lt;3),IF(K435=0,IF(AND(טבלה1013[[#This Row],[וסת השבוע פעיל?]]&gt;0,I435=1),0,1),0),"")</f>
        <v/>
      </c>
      <c r="N434" s="1" t="str">
        <f t="shared" si="48"/>
        <v/>
      </c>
      <c r="O434" s="1" t="str">
        <f>IF(AND(טבלה1013[[#This Row],[חיזוי - שבוע]]=1,J435=1),1,"")</f>
        <v/>
      </c>
      <c r="P434" s="1" t="str">
        <f>IF(AND(טבלה1013[[#This Row],[חיזוי טוב עם הפלגה?]]=1,טבלה1013[[#This Row],[וסת קבוע אחרון]]&lt;&gt;28,X433=1),1,"")</f>
        <v/>
      </c>
      <c r="Q434" s="1" t="str">
        <f>IF(AND(טבלה1013[[#This Row],[וסת השבוע פעיל?]]&lt;3,OR(טבלה1013[[#This Row],[CycleNumber]]&gt;B435,B435="")),1,"")</f>
        <v/>
      </c>
      <c r="R434" s="1" t="str">
        <f>IF(טבלה1013[[#This Row],[האישה קבעה וסת שבוע?]]=1,IF(טבלה1013[[#This Row],[וסת השבוע פעיל?]]&lt;3,1,0),"")</f>
        <v/>
      </c>
      <c r="S4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4" s="1">
        <f t="shared" si="49"/>
        <v>1</v>
      </c>
      <c r="U434" s="1">
        <f t="shared" ref="U434:U497" si="50">IF(B434&gt;3,IF(AND(F434=F433,F433=F432,F432=F431),1,0),"")</f>
        <v>0</v>
      </c>
      <c r="V434" s="1">
        <f t="shared" si="47"/>
        <v>0</v>
      </c>
      <c r="W434" s="1">
        <f>IF(טבלה1013[[#This Row],[3 הפלגות זהות]]="","",IF(טבלה1013[[#This Row],[3 הפלגות זהות]]=1,טבלה1013[[#This Row],[LengthofCycle]],W433))</f>
        <v>29</v>
      </c>
      <c r="X434" s="1">
        <f>IF(טבלה1013[[#This Row],[וסת קבוע אחרון]]="","",IF(OR(טבלה1013[[#This Row],[LengthofCycle]]=טבלה1013[[#This Row],[וסת קבוע אחרון]],F433=טבלה1013[[#This Row],[וסת קבוע אחרון]],F432=טבלה1013[[#This Row],[וסת קבוע אחרון]]),1,0))</f>
        <v>1</v>
      </c>
      <c r="Y434" s="1">
        <f>IF(OR(טבלה1013[[#This Row],[הווסת פעיל?]]=0,טבלה1013[[#This Row],[הווסת פעיל?]]=""),"",SUM(Y433,טבלה1013[[#This Row],[הווסת פעיל?]]))</f>
        <v>1</v>
      </c>
      <c r="Z434" s="1" t="str">
        <f>IF(AND(טבלה1013[[#This Row],[כמה מחזורים עד עקירה]]&lt;&gt;"",Y435=""),טבלה1013[[#This Row],[כמה מחזורים עד עקירה]],"")</f>
        <v/>
      </c>
      <c r="AA434" s="1">
        <f>IF(AND(טבלה1013[[#This Row],[הווסת פעיל?]]=1,טבלה1013[[#This Row],[וסת קבוע אחרון]]&lt;&gt;W433),טבלה1013[[#This Row],[וסת קבוע אחרון]],"")</f>
        <v>29</v>
      </c>
      <c r="AB434" s="1" t="str">
        <f>IF(AND(טבלה1013[[#This Row],[הווסת פעיל?]]=1,X433=0,טבלה1013[[#This Row],[וסת קבוע אחרון]]=W433),טבלה1013[[#This Row],[וסת קבוע אחרון]],"")</f>
        <v/>
      </c>
      <c r="AC434" s="1" t="str">
        <f>IF(AND(טבלה1013[[#This Row],[הווסת פעיל?]]=1,X433=0,טבלה1013[[#This Row],[וסת קבוע אחרון]]&lt;&gt;W433),1,"")</f>
        <v/>
      </c>
      <c r="AD434" s="1" t="str">
        <f>IF(AND(טבלה1013[[#This Row],[הווסת פעיל?]]&lt;&gt;"",B435=1),טבלה1013[[#This Row],[CycleNumber]],"")</f>
        <v/>
      </c>
      <c r="AE434" s="1">
        <f>IF(AND(טבלה1013[[#This Row],[הווסת פעיל?]]&lt;&gt;"",X433=""),טבלה1013[[#This Row],[CycleNumber]],"")</f>
        <v>8</v>
      </c>
      <c r="AF434" s="1">
        <f>IF(B435=1,"",IF(טבלה1013[[#This Row],[הווסת פעיל?]]=1,IF(טבלה1013[[#This Row],[וסת קבוע אחרון]]=F435,1,0),""))</f>
        <v>0</v>
      </c>
      <c r="AG434" s="1">
        <f>IF(B435=1,"",IF(טבלה1013[[#This Row],[הווסת פעיל?]]=1,IF(OR(טבלה1013[[#This Row],[וסת קבוע אחרון]]=F435,F435=טבלה1013[[#This Row],[LengthofCycle]]),1,0),""))</f>
        <v>0</v>
      </c>
      <c r="AH434" s="1">
        <f>IF(B435=1,"",IF(טבלה1013[[#This Row],[הווסת פעיל?]]=1,IF(OR(טבלה1013[[#This Row],[וסת קבוע אחרון]]=F435,F435=טבלה1013[[#This Row],[LengthofCycle]],AND(טבלה1013[[#This Row],[LengthofCycle]]&lt;&gt;טבלה1013[[#This Row],[וסת קבוע אחרון]],OR(F435=28,F435=29))),1,0),""))</f>
        <v>0</v>
      </c>
      <c r="AI434" s="1" t="str">
        <f>IF(AND(טבלה1013[[#This Row],[הווסת פעיל?]]=1,B435=1),1,"")</f>
        <v/>
      </c>
      <c r="AJ434" s="4" t="str">
        <f>IF(AND(טבלה1013[[#This Row],[הווסת פעיל?]]&lt;&gt;1,B435&lt;&gt;1,B435&lt;&gt;""),IF(טבלה1013[[#This Row],[LengthofCycle]]=F435,1,0),"")</f>
        <v/>
      </c>
      <c r="AK434" s="4" t="str">
        <f>IF(AND(טבלה1013[[#This Row],[הווסת פעיל?]]&lt;&gt;1,B435&lt;&gt;1,B435&lt;&gt;""),IF(OR(טבלה1013[[#This Row],[LengthofCycle]]=F435,F435=29),1,0),"")</f>
        <v/>
      </c>
      <c r="AL434" s="4" t="str">
        <f>IF(AND(טבלה1013[[#This Row],[הווסת פעיל?]]&lt;&gt;1,B435&lt;&gt;1,B435&lt;&gt;""),IF(OR(טבלה1013[[#This Row],[LengthofCycle]]=F435,F435=29,F435=28),1,0),"")</f>
        <v/>
      </c>
    </row>
    <row r="435" spans="1:38" x14ac:dyDescent="0.25">
      <c r="A435" s="1" t="s">
        <v>94</v>
      </c>
      <c r="B435" s="1">
        <v>9</v>
      </c>
      <c r="C435" s="1">
        <v>0</v>
      </c>
      <c r="D435" s="1">
        <v>0</v>
      </c>
      <c r="E435" s="1">
        <v>0</v>
      </c>
      <c r="F435" s="1">
        <v>36</v>
      </c>
      <c r="G435" s="1">
        <f>טבלה1013[[#This Row],[LengthofCycle]]+1</f>
        <v>37</v>
      </c>
      <c r="H435" s="1" t="str">
        <f>IF(IFERROR(LOOKUP(טבלה1013[[#This Row],[ClientID]],קביעויות[השבוע]),FALSE)=טבלה1013[[#This Row],[ClientID]],1,"")</f>
        <v/>
      </c>
      <c r="I435" s="1" t="str">
        <f>IF(AND(טבלה1013[[#This Row],[CycleNumber]]&gt;1,OR(B436="",טבלה1013[[#This Row],[CycleNumber]]&gt;B434)),IF(OR(AND(טבלה1013[[#This Row],[LengthofCycle]]=28,F434=28),AND(טבלה1013[[#This Row],[LengthofCycle]]=35,F434=35)),1,""),"")</f>
        <v/>
      </c>
      <c r="J435" s="1" t="str">
        <f>IF(AND(טבלה1013[[#This Row],[וסת השבוע]]=1,I434=1,טבלה1013[[#This Row],[CycleNumber]]&gt;B434),1,"")</f>
        <v/>
      </c>
      <c r="K435" s="1" t="str">
        <f>IF(טבלה1013[[#This Row],[CycleNumber]]=1,"",IF(טבלה1013[[#This Row],[וסת השבוע]]=1,0,IF(K434="","",IF(K434=0,IF(טבלה1013[[#This Row],[LengthofCycle]]=28,0,1),IF(K434=1,IF(טבלה1013[[#This Row],[LengthofCycle]]+F434=28*2,0,2),IF(K434=2,IF(טבלה1013[[#This Row],[LengthofCycle]]+F434+F433=28*3,0,3),""))))))</f>
        <v/>
      </c>
      <c r="L435" s="1" t="str">
        <f>IF(טבלה1013[[#This Row],[וסת השבוע]]=1,IF(טבלה1013[[#This Row],[וסת השבוע וההפלגה ביחד]]=1,L434+1,0),IF(AND(טבלה1013[[#This Row],[CycleNumber]]&gt;B434,טבלה1013[[#This Row],[CycleNumber]]&gt;1),IF(טבלה1013[[#This Row],[וסת השבוע פעיל?]]&lt;&gt;"",L434+1,""),""))</f>
        <v/>
      </c>
      <c r="M435" s="1" t="str">
        <f>IF(AND(טבלה1013[[#This Row],[וסת השבוע פעיל?]]&lt;&gt;"",טבלה1013[[#This Row],[CycleNumber]]&lt;B436,B436&lt;&gt;"",טבלה1013[[#This Row],[וסת השבוע פעיל?]]&lt;3),IF(K436=0,IF(AND(טבלה1013[[#This Row],[וסת השבוע פעיל?]]&gt;0,I436=1),0,1),0),"")</f>
        <v/>
      </c>
      <c r="N435" s="1" t="str">
        <f t="shared" si="48"/>
        <v/>
      </c>
      <c r="O435" s="1" t="str">
        <f>IF(AND(טבלה1013[[#This Row],[חיזוי - שבוע]]=1,J436=1),1,"")</f>
        <v/>
      </c>
      <c r="P435" s="1" t="str">
        <f>IF(AND(טבלה1013[[#This Row],[חיזוי טוב עם הפלגה?]]=1,טבלה1013[[#This Row],[וסת קבוע אחרון]]&lt;&gt;28,X434=1),1,"")</f>
        <v/>
      </c>
      <c r="Q435" s="1" t="str">
        <f>IF(AND(טבלה1013[[#This Row],[וסת השבוע פעיל?]]&lt;3,OR(טבלה1013[[#This Row],[CycleNumber]]&gt;B436,B436="")),1,"")</f>
        <v/>
      </c>
      <c r="R435" s="1" t="str">
        <f>IF(טבלה1013[[#This Row],[האישה קבעה וסת שבוע?]]=1,IF(טבלה1013[[#This Row],[וסת השבוע פעיל?]]&lt;3,1,0),"")</f>
        <v/>
      </c>
      <c r="S4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5" s="1">
        <f t="shared" si="49"/>
        <v>0</v>
      </c>
      <c r="U435" s="1">
        <f t="shared" si="50"/>
        <v>0</v>
      </c>
      <c r="V435" s="1">
        <f t="shared" ref="V435:V498" si="51">IF(B435&gt;4,IF(AND(F435=F434,F434=F433,F433=F432,F432=F431),1,0),"")</f>
        <v>0</v>
      </c>
      <c r="W435" s="1">
        <f>IF(טבלה1013[[#This Row],[3 הפלגות זהות]]="","",IF(טבלה1013[[#This Row],[3 הפלגות זהות]]=1,טבלה1013[[#This Row],[LengthofCycle]],W434))</f>
        <v>29</v>
      </c>
      <c r="X435" s="1">
        <f>IF(טבלה1013[[#This Row],[וסת קבוע אחרון]]="","",IF(OR(טבלה1013[[#This Row],[LengthofCycle]]=טבלה1013[[#This Row],[וסת קבוע אחרון]],F434=טבלה1013[[#This Row],[וסת קבוע אחרון]],F433=טבלה1013[[#This Row],[וסת קבוע אחרון]]),1,0))</f>
        <v>1</v>
      </c>
      <c r="Y435" s="1">
        <f>IF(OR(טבלה1013[[#This Row],[הווסת פעיל?]]=0,טבלה1013[[#This Row],[הווסת פעיל?]]=""),"",SUM(Y434,טבלה1013[[#This Row],[הווסת פעיל?]]))</f>
        <v>2</v>
      </c>
      <c r="Z435" s="1" t="str">
        <f>IF(AND(טבלה1013[[#This Row],[כמה מחזורים עד עקירה]]&lt;&gt;"",Y436=""),טבלה1013[[#This Row],[כמה מחזורים עד עקירה]],"")</f>
        <v/>
      </c>
      <c r="AA435" s="1" t="str">
        <f>IF(AND(טבלה1013[[#This Row],[הווסת פעיל?]]=1,טבלה1013[[#This Row],[וסת קבוע אחרון]]&lt;&gt;W434),טבלה1013[[#This Row],[וסת קבוע אחרון]],"")</f>
        <v/>
      </c>
      <c r="AB435" s="1" t="str">
        <f>IF(AND(טבלה1013[[#This Row],[הווסת פעיל?]]=1,X434=0,טבלה1013[[#This Row],[וסת קבוע אחרון]]=W434),טבלה1013[[#This Row],[וסת קבוע אחרון]],"")</f>
        <v/>
      </c>
      <c r="AC435" s="1" t="str">
        <f>IF(AND(טבלה1013[[#This Row],[הווסת פעיל?]]=1,X434=0,טבלה1013[[#This Row],[וסת קבוע אחרון]]&lt;&gt;W434),1,"")</f>
        <v/>
      </c>
      <c r="AD435" s="1" t="str">
        <f>IF(AND(טבלה1013[[#This Row],[הווסת פעיל?]]&lt;&gt;"",B436=1),טבלה1013[[#This Row],[CycleNumber]],"")</f>
        <v/>
      </c>
      <c r="AE435" s="1" t="str">
        <f>IF(AND(טבלה1013[[#This Row],[הווסת פעיל?]]&lt;&gt;"",X434=""),טבלה1013[[#This Row],[CycleNumber]],"")</f>
        <v/>
      </c>
      <c r="AF435" s="1">
        <f>IF(B436=1,"",IF(טבלה1013[[#This Row],[הווסת פעיל?]]=1,IF(טבלה1013[[#This Row],[וסת קבוע אחרון]]=F436,1,0),""))</f>
        <v>0</v>
      </c>
      <c r="AG435" s="1">
        <f>IF(B436=1,"",IF(טבלה1013[[#This Row],[הווסת פעיל?]]=1,IF(OR(טבלה1013[[#This Row],[וסת קבוע אחרון]]=F436,F436=טבלה1013[[#This Row],[LengthofCycle]]),1,0),""))</f>
        <v>0</v>
      </c>
      <c r="AH435" s="1">
        <f>IF(B436=1,"",IF(טבלה1013[[#This Row],[הווסת פעיל?]]=1,IF(OR(טבלה1013[[#This Row],[וסת קבוע אחרון]]=F436,F436=טבלה1013[[#This Row],[LengthofCycle]],AND(טבלה1013[[#This Row],[LengthofCycle]]&lt;&gt;טבלה1013[[#This Row],[וסת קבוע אחרון]],OR(F436=28,F436=29))),1,0),""))</f>
        <v>0</v>
      </c>
      <c r="AI435" s="1" t="str">
        <f>IF(AND(טבלה1013[[#This Row],[הווסת פעיל?]]=1,B436=1),1,"")</f>
        <v/>
      </c>
      <c r="AJ435" s="4" t="str">
        <f>IF(AND(טבלה1013[[#This Row],[הווסת פעיל?]]&lt;&gt;1,B436&lt;&gt;1,B436&lt;&gt;""),IF(טבלה1013[[#This Row],[LengthofCycle]]=F436,1,0),"")</f>
        <v/>
      </c>
      <c r="AK435" s="4" t="str">
        <f>IF(AND(טבלה1013[[#This Row],[הווסת פעיל?]]&lt;&gt;1,B436&lt;&gt;1,B436&lt;&gt;""),IF(OR(טבלה1013[[#This Row],[LengthofCycle]]=F436,F436=29),1,0),"")</f>
        <v/>
      </c>
      <c r="AL435" s="4" t="str">
        <f>IF(AND(טבלה1013[[#This Row],[הווסת פעיל?]]&lt;&gt;1,B436&lt;&gt;1,B436&lt;&gt;""),IF(OR(טבלה1013[[#This Row],[LengthofCycle]]=F436,F436=29,F436=28),1,0),"")</f>
        <v/>
      </c>
    </row>
    <row r="436" spans="1:38" x14ac:dyDescent="0.25">
      <c r="A436" s="1" t="s">
        <v>94</v>
      </c>
      <c r="B436" s="1">
        <v>10</v>
      </c>
      <c r="C436" s="1">
        <v>0</v>
      </c>
      <c r="D436" s="1">
        <v>1</v>
      </c>
      <c r="E436" s="1">
        <v>0</v>
      </c>
      <c r="F436" s="1">
        <v>30</v>
      </c>
      <c r="G436" s="1">
        <f>טבלה1013[[#This Row],[LengthofCycle]]+1</f>
        <v>31</v>
      </c>
      <c r="H436" s="1" t="str">
        <f>IF(IFERROR(LOOKUP(טבלה1013[[#This Row],[ClientID]],קביעויות[השבוע]),FALSE)=טבלה1013[[#This Row],[ClientID]],1,"")</f>
        <v/>
      </c>
      <c r="I436" s="1" t="str">
        <f>IF(AND(טבלה1013[[#This Row],[CycleNumber]]&gt;1,OR(B437="",טבלה1013[[#This Row],[CycleNumber]]&gt;B435)),IF(OR(AND(טבלה1013[[#This Row],[LengthofCycle]]=28,F435=28),AND(טבלה1013[[#This Row],[LengthofCycle]]=35,F435=35)),1,""),"")</f>
        <v/>
      </c>
      <c r="J436" s="1" t="str">
        <f>IF(AND(טבלה1013[[#This Row],[וסת השבוע]]=1,I435=1,טבלה1013[[#This Row],[CycleNumber]]&gt;B435),1,"")</f>
        <v/>
      </c>
      <c r="K436" s="1" t="str">
        <f>IF(טבלה1013[[#This Row],[CycleNumber]]=1,"",IF(טבלה1013[[#This Row],[וסת השבוע]]=1,0,IF(K435="","",IF(K435=0,IF(טבלה1013[[#This Row],[LengthofCycle]]=28,0,1),IF(K435=1,IF(טבלה1013[[#This Row],[LengthofCycle]]+F435=28*2,0,2),IF(K435=2,IF(טבלה1013[[#This Row],[LengthofCycle]]+F435+F434=28*3,0,3),""))))))</f>
        <v/>
      </c>
      <c r="L436" s="1" t="str">
        <f>IF(טבלה1013[[#This Row],[וסת השבוע]]=1,IF(טבלה1013[[#This Row],[וסת השבוע וההפלגה ביחד]]=1,L435+1,0),IF(AND(טבלה1013[[#This Row],[CycleNumber]]&gt;B435,טבלה1013[[#This Row],[CycleNumber]]&gt;1),IF(טבלה1013[[#This Row],[וסת השבוע פעיל?]]&lt;&gt;"",L435+1,""),""))</f>
        <v/>
      </c>
      <c r="M436" s="1" t="str">
        <f>IF(AND(טבלה1013[[#This Row],[וסת השבוע פעיל?]]&lt;&gt;"",טבלה1013[[#This Row],[CycleNumber]]&lt;B437,B437&lt;&gt;"",טבלה1013[[#This Row],[וסת השבוע פעיל?]]&lt;3),IF(K437=0,IF(AND(טבלה1013[[#This Row],[וסת השבוע פעיל?]]&gt;0,I437=1),0,1),0),"")</f>
        <v/>
      </c>
      <c r="N436" s="1" t="str">
        <f t="shared" si="48"/>
        <v/>
      </c>
      <c r="O436" s="1" t="str">
        <f>IF(AND(טבלה1013[[#This Row],[חיזוי - שבוע]]=1,J437=1),1,"")</f>
        <v/>
      </c>
      <c r="P436" s="1" t="str">
        <f>IF(AND(טבלה1013[[#This Row],[חיזוי טוב עם הפלגה?]]=1,טבלה1013[[#This Row],[וסת קבוע אחרון]]&lt;&gt;28,X435=1),1,"")</f>
        <v/>
      </c>
      <c r="Q436" s="1" t="str">
        <f>IF(AND(טבלה1013[[#This Row],[וסת השבוע פעיל?]]&lt;3,OR(טבלה1013[[#This Row],[CycleNumber]]&gt;B437,B437="")),1,"")</f>
        <v/>
      </c>
      <c r="R436" s="1" t="str">
        <f>IF(טבלה1013[[#This Row],[האישה קבעה וסת שבוע?]]=1,IF(טבלה1013[[#This Row],[וסת השבוע פעיל?]]&lt;3,1,0),"")</f>
        <v/>
      </c>
      <c r="S4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6" s="1">
        <f t="shared" si="49"/>
        <v>0</v>
      </c>
      <c r="U436" s="1">
        <f t="shared" si="50"/>
        <v>0</v>
      </c>
      <c r="V436" s="1">
        <f t="shared" si="51"/>
        <v>0</v>
      </c>
      <c r="W436" s="1">
        <f>IF(טבלה1013[[#This Row],[3 הפלגות זהות]]="","",IF(טבלה1013[[#This Row],[3 הפלגות זהות]]=1,טבלה1013[[#This Row],[LengthofCycle]],W435))</f>
        <v>29</v>
      </c>
      <c r="X436" s="1">
        <f>IF(טבלה1013[[#This Row],[וסת קבוע אחרון]]="","",IF(OR(טבלה1013[[#This Row],[LengthofCycle]]=טבלה1013[[#This Row],[וסת קבוע אחרון]],F435=טבלה1013[[#This Row],[וסת קבוע אחרון]],F434=טבלה1013[[#This Row],[וסת קבוע אחרון]]),1,0))</f>
        <v>1</v>
      </c>
      <c r="Y436" s="1">
        <f>IF(OR(טבלה1013[[#This Row],[הווסת פעיל?]]=0,טבלה1013[[#This Row],[הווסת פעיל?]]=""),"",SUM(Y435,טבלה1013[[#This Row],[הווסת פעיל?]]))</f>
        <v>3</v>
      </c>
      <c r="Z436" s="1">
        <f>IF(AND(טבלה1013[[#This Row],[כמה מחזורים עד עקירה]]&lt;&gt;"",Y437=""),טבלה1013[[#This Row],[כמה מחזורים עד עקירה]],"")</f>
        <v>3</v>
      </c>
      <c r="AA436" s="1" t="str">
        <f>IF(AND(טבלה1013[[#This Row],[הווסת פעיל?]]=1,טבלה1013[[#This Row],[וסת קבוע אחרון]]&lt;&gt;W435),טבלה1013[[#This Row],[וסת קבוע אחרון]],"")</f>
        <v/>
      </c>
      <c r="AB436" s="1" t="str">
        <f>IF(AND(טבלה1013[[#This Row],[הווסת פעיל?]]=1,X435=0,טבלה1013[[#This Row],[וסת קבוע אחרון]]=W435),טבלה1013[[#This Row],[וסת קבוע אחרון]],"")</f>
        <v/>
      </c>
      <c r="AC436" s="1" t="str">
        <f>IF(AND(טבלה1013[[#This Row],[הווסת פעיל?]]=1,X435=0,טבלה1013[[#This Row],[וסת קבוע אחרון]]&lt;&gt;W435),1,"")</f>
        <v/>
      </c>
      <c r="AD436" s="1" t="str">
        <f>IF(AND(טבלה1013[[#This Row],[הווסת פעיל?]]&lt;&gt;"",B437=1),טבלה1013[[#This Row],[CycleNumber]],"")</f>
        <v/>
      </c>
      <c r="AE436" s="1" t="str">
        <f>IF(AND(טבלה1013[[#This Row],[הווסת פעיל?]]&lt;&gt;"",X435=""),טבלה1013[[#This Row],[CycleNumber]],"")</f>
        <v/>
      </c>
      <c r="AF436" s="1">
        <f>IF(B437=1,"",IF(טבלה1013[[#This Row],[הווסת פעיל?]]=1,IF(טבלה1013[[#This Row],[וסת קבוע אחרון]]=F437,1,0),""))</f>
        <v>0</v>
      </c>
      <c r="AG436" s="1">
        <f>IF(B437=1,"",IF(טבלה1013[[#This Row],[הווסת פעיל?]]=1,IF(OR(טבלה1013[[#This Row],[וסת קבוע אחרון]]=F437,F437=טבלה1013[[#This Row],[LengthofCycle]]),1,0),""))</f>
        <v>0</v>
      </c>
      <c r="AH436" s="1">
        <f>IF(B437=1,"",IF(טבלה1013[[#This Row],[הווסת פעיל?]]=1,IF(OR(טבלה1013[[#This Row],[וסת קבוע אחרון]]=F437,F437=טבלה1013[[#This Row],[LengthofCycle]],AND(טבלה1013[[#This Row],[LengthofCycle]]&lt;&gt;טבלה1013[[#This Row],[וסת קבוע אחרון]],OR(F437=28,F437=29))),1,0),""))</f>
        <v>1</v>
      </c>
      <c r="AI436" s="1" t="str">
        <f>IF(AND(טבלה1013[[#This Row],[הווסת פעיל?]]=1,B437=1),1,"")</f>
        <v/>
      </c>
      <c r="AJ436" s="4" t="str">
        <f>IF(AND(טבלה1013[[#This Row],[הווסת פעיל?]]&lt;&gt;1,B437&lt;&gt;1,B437&lt;&gt;""),IF(טבלה1013[[#This Row],[LengthofCycle]]=F437,1,0),"")</f>
        <v/>
      </c>
      <c r="AK436" s="4" t="str">
        <f>IF(AND(טבלה1013[[#This Row],[הווסת פעיל?]]&lt;&gt;1,B437&lt;&gt;1,B437&lt;&gt;""),IF(OR(טבלה1013[[#This Row],[LengthofCycle]]=F437,F437=29),1,0),"")</f>
        <v/>
      </c>
      <c r="AL436" s="4" t="str">
        <f>IF(AND(טבלה1013[[#This Row],[הווסת פעיל?]]&lt;&gt;1,B437&lt;&gt;1,B437&lt;&gt;""),IF(OR(טבלה1013[[#This Row],[LengthofCycle]]=F437,F437=29,F437=28),1,0),"")</f>
        <v/>
      </c>
    </row>
    <row r="437" spans="1:38" x14ac:dyDescent="0.25">
      <c r="A437" s="1" t="s">
        <v>94</v>
      </c>
      <c r="B437" s="1">
        <v>11</v>
      </c>
      <c r="C437" s="1">
        <v>0</v>
      </c>
      <c r="D437" s="1">
        <v>1</v>
      </c>
      <c r="E437" s="1">
        <v>0</v>
      </c>
      <c r="F437" s="1">
        <v>28</v>
      </c>
      <c r="G437" s="1">
        <f>טבלה1013[[#This Row],[LengthofCycle]]+1</f>
        <v>29</v>
      </c>
      <c r="H437" s="1" t="str">
        <f>IF(IFERROR(LOOKUP(טבלה1013[[#This Row],[ClientID]],קביעויות[השבוע]),FALSE)=טבלה1013[[#This Row],[ClientID]],1,"")</f>
        <v/>
      </c>
      <c r="I437" s="1" t="str">
        <f>IF(AND(טבלה1013[[#This Row],[CycleNumber]]&gt;1,OR(B438="",טבלה1013[[#This Row],[CycleNumber]]&gt;B436)),IF(OR(AND(טבלה1013[[#This Row],[LengthofCycle]]=28,F436=28),AND(טבלה1013[[#This Row],[LengthofCycle]]=35,F436=35)),1,""),"")</f>
        <v/>
      </c>
      <c r="J437" s="1" t="str">
        <f>IF(AND(טבלה1013[[#This Row],[וסת השבוע]]=1,I436=1,טבלה1013[[#This Row],[CycleNumber]]&gt;B436),1,"")</f>
        <v/>
      </c>
      <c r="K437" s="1" t="str">
        <f>IF(טבלה1013[[#This Row],[CycleNumber]]=1,"",IF(טבלה1013[[#This Row],[וסת השבוע]]=1,0,IF(K436="","",IF(K436=0,IF(טבלה1013[[#This Row],[LengthofCycle]]=28,0,1),IF(K436=1,IF(טבלה1013[[#This Row],[LengthofCycle]]+F436=28*2,0,2),IF(K436=2,IF(טבלה1013[[#This Row],[LengthofCycle]]+F436+F435=28*3,0,3),""))))))</f>
        <v/>
      </c>
      <c r="L437" s="1" t="str">
        <f>IF(טבלה1013[[#This Row],[וסת השבוע]]=1,IF(טבלה1013[[#This Row],[וסת השבוע וההפלגה ביחד]]=1,L436+1,0),IF(AND(טבלה1013[[#This Row],[CycleNumber]]&gt;B436,טבלה1013[[#This Row],[CycleNumber]]&gt;1),IF(טבלה1013[[#This Row],[וסת השבוע פעיל?]]&lt;&gt;"",L436+1,""),""))</f>
        <v/>
      </c>
      <c r="M437" s="1" t="str">
        <f>IF(AND(טבלה1013[[#This Row],[וסת השבוע פעיל?]]&lt;&gt;"",טבלה1013[[#This Row],[CycleNumber]]&lt;B438,B438&lt;&gt;"",טבלה1013[[#This Row],[וסת השבוע פעיל?]]&lt;3),IF(K438=0,IF(AND(טבלה1013[[#This Row],[וסת השבוע פעיל?]]&gt;0,I438=1),0,1),0),"")</f>
        <v/>
      </c>
      <c r="N437" s="1" t="str">
        <f t="shared" si="48"/>
        <v/>
      </c>
      <c r="O437" s="1" t="str">
        <f>IF(AND(טבלה1013[[#This Row],[חיזוי - שבוע]]=1,J438=1),1,"")</f>
        <v/>
      </c>
      <c r="P437" s="1" t="str">
        <f>IF(AND(טבלה1013[[#This Row],[חיזוי טוב עם הפלגה?]]=1,טבלה1013[[#This Row],[וסת קבוע אחרון]]&lt;&gt;28,X436=1),1,"")</f>
        <v/>
      </c>
      <c r="Q437" s="1" t="str">
        <f>IF(AND(טבלה1013[[#This Row],[וסת השבוע פעיל?]]&lt;3,OR(טבלה1013[[#This Row],[CycleNumber]]&gt;B438,B438="")),1,"")</f>
        <v/>
      </c>
      <c r="R437" s="1" t="str">
        <f>IF(טבלה1013[[#This Row],[האישה קבעה וסת שבוע?]]=1,IF(טבלה1013[[#This Row],[וסת השבוע פעיל?]]&lt;3,1,0),"")</f>
        <v/>
      </c>
      <c r="S4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7" s="1">
        <f t="shared" si="49"/>
        <v>0</v>
      </c>
      <c r="U437" s="1">
        <f t="shared" si="50"/>
        <v>0</v>
      </c>
      <c r="V437" s="1">
        <f t="shared" si="51"/>
        <v>0</v>
      </c>
      <c r="W437" s="1">
        <f>IF(טבלה1013[[#This Row],[3 הפלגות זהות]]="","",IF(טבלה1013[[#This Row],[3 הפלגות זהות]]=1,טבלה1013[[#This Row],[LengthofCycle]],W436))</f>
        <v>29</v>
      </c>
      <c r="X437" s="1">
        <f>IF(טבלה1013[[#This Row],[וסת קבוע אחרון]]="","",IF(OR(טבלה1013[[#This Row],[LengthofCycle]]=טבלה1013[[#This Row],[וסת קבוע אחרון]],F436=טבלה1013[[#This Row],[וסת קבוע אחרון]],F435=טבלה1013[[#This Row],[וסת קבוע אחרון]]),1,0))</f>
        <v>0</v>
      </c>
      <c r="Y437" s="1" t="str">
        <f>IF(OR(טבלה1013[[#This Row],[הווסת פעיל?]]=0,טבלה1013[[#This Row],[הווסת פעיל?]]=""),"",SUM(Y436,טבלה1013[[#This Row],[הווסת פעיל?]]))</f>
        <v/>
      </c>
      <c r="Z437" s="1" t="str">
        <f>IF(AND(טבלה1013[[#This Row],[כמה מחזורים עד עקירה]]&lt;&gt;"",Y438=""),טבלה1013[[#This Row],[כמה מחזורים עד עקירה]],"")</f>
        <v/>
      </c>
      <c r="AA437" s="1" t="str">
        <f>IF(AND(טבלה1013[[#This Row],[הווסת פעיל?]]=1,טבלה1013[[#This Row],[וסת קבוע אחרון]]&lt;&gt;W436),טבלה1013[[#This Row],[וסת קבוע אחרון]],"")</f>
        <v/>
      </c>
      <c r="AB437" s="1" t="str">
        <f>IF(AND(טבלה1013[[#This Row],[הווסת פעיל?]]=1,X436=0,טבלה1013[[#This Row],[וסת קבוע אחרון]]=W436),טבלה1013[[#This Row],[וסת קבוע אחרון]],"")</f>
        <v/>
      </c>
      <c r="AC437" s="1" t="str">
        <f>IF(AND(טבלה1013[[#This Row],[הווסת פעיל?]]=1,X436=0,טבלה1013[[#This Row],[וסת קבוע אחרון]]&lt;&gt;W436),1,"")</f>
        <v/>
      </c>
      <c r="AD437" s="1" t="str">
        <f>IF(AND(טבלה1013[[#This Row],[הווסת פעיל?]]&lt;&gt;"",B438=1),טבלה1013[[#This Row],[CycleNumber]],"")</f>
        <v/>
      </c>
      <c r="AE437" s="1" t="str">
        <f>IF(AND(טבלה1013[[#This Row],[הווסת פעיל?]]&lt;&gt;"",X436=""),טבלה1013[[#This Row],[CycleNumber]],"")</f>
        <v/>
      </c>
      <c r="AF437" s="1" t="str">
        <f>IF(B438=1,"",IF(טבלה1013[[#This Row],[הווסת פעיל?]]=1,IF(טבלה1013[[#This Row],[וסת קבוע אחרון]]=F438,1,0),""))</f>
        <v/>
      </c>
      <c r="AG437" s="1" t="str">
        <f>IF(B438=1,"",IF(טבלה1013[[#This Row],[הווסת פעיל?]]=1,IF(OR(טבלה1013[[#This Row],[וסת קבוע אחרון]]=F438,F438=טבלה1013[[#This Row],[LengthofCycle]]),1,0),""))</f>
        <v/>
      </c>
      <c r="AH437" s="1" t="str">
        <f>IF(B438=1,"",IF(טבלה1013[[#This Row],[הווסת פעיל?]]=1,IF(OR(טבלה1013[[#This Row],[וסת קבוע אחרון]]=F438,F438=טבלה1013[[#This Row],[LengthofCycle]],AND(טבלה1013[[#This Row],[LengthofCycle]]&lt;&gt;טבלה1013[[#This Row],[וסת קבוע אחרון]],OR(F438=28,F438=29))),1,0),""))</f>
        <v/>
      </c>
      <c r="AI437" s="1" t="str">
        <f>IF(AND(טבלה1013[[#This Row],[הווסת פעיל?]]=1,B438=1),1,"")</f>
        <v/>
      </c>
      <c r="AJ437" s="4">
        <f>IF(AND(טבלה1013[[#This Row],[הווסת פעיל?]]&lt;&gt;1,B438&lt;&gt;1,B438&lt;&gt;""),IF(טבלה1013[[#This Row],[LengthofCycle]]=F438,1,0),"")</f>
        <v>0</v>
      </c>
      <c r="AK437" s="4">
        <f>IF(AND(טבלה1013[[#This Row],[הווסת פעיל?]]&lt;&gt;1,B438&lt;&gt;1,B438&lt;&gt;""),IF(OR(טבלה1013[[#This Row],[LengthofCycle]]=F438,F438=29),1,0),"")</f>
        <v>0</v>
      </c>
      <c r="AL437" s="4">
        <f>IF(AND(טבלה1013[[#This Row],[הווסת פעיל?]]&lt;&gt;1,B438&lt;&gt;1,B438&lt;&gt;""),IF(OR(טבלה1013[[#This Row],[LengthofCycle]]=F438,F438=29,F438=28),1,0),"")</f>
        <v>0</v>
      </c>
    </row>
    <row r="438" spans="1:38" x14ac:dyDescent="0.25">
      <c r="A438" s="1" t="s">
        <v>94</v>
      </c>
      <c r="B438" s="1">
        <v>12</v>
      </c>
      <c r="C438" s="1">
        <v>0</v>
      </c>
      <c r="D438" s="1">
        <v>1</v>
      </c>
      <c r="E438" s="1">
        <v>0</v>
      </c>
      <c r="F438" s="1">
        <v>30</v>
      </c>
      <c r="G438" s="1">
        <f>טבלה1013[[#This Row],[LengthofCycle]]+1</f>
        <v>31</v>
      </c>
      <c r="H438" s="1" t="str">
        <f>IF(IFERROR(LOOKUP(טבלה1013[[#This Row],[ClientID]],קביעויות[השבוע]),FALSE)=טבלה1013[[#This Row],[ClientID]],1,"")</f>
        <v/>
      </c>
      <c r="I438" s="1" t="str">
        <f>IF(AND(טבלה1013[[#This Row],[CycleNumber]]&gt;1,OR(B439="",טבלה1013[[#This Row],[CycleNumber]]&gt;B437)),IF(OR(AND(טבלה1013[[#This Row],[LengthofCycle]]=28,F437=28),AND(טבלה1013[[#This Row],[LengthofCycle]]=35,F437=35)),1,""),"")</f>
        <v/>
      </c>
      <c r="J438" s="1" t="str">
        <f>IF(AND(טבלה1013[[#This Row],[וסת השבוע]]=1,I437=1,טבלה1013[[#This Row],[CycleNumber]]&gt;B437),1,"")</f>
        <v/>
      </c>
      <c r="K438" s="1" t="str">
        <f>IF(טבלה1013[[#This Row],[CycleNumber]]=1,"",IF(טבלה1013[[#This Row],[וסת השבוע]]=1,0,IF(K437="","",IF(K437=0,IF(טבלה1013[[#This Row],[LengthofCycle]]=28,0,1),IF(K437=1,IF(טבלה1013[[#This Row],[LengthofCycle]]+F437=28*2,0,2),IF(K437=2,IF(טבלה1013[[#This Row],[LengthofCycle]]+F437+F436=28*3,0,3),""))))))</f>
        <v/>
      </c>
      <c r="L438" s="1" t="str">
        <f>IF(טבלה1013[[#This Row],[וסת השבוע]]=1,IF(טבלה1013[[#This Row],[וסת השבוע וההפלגה ביחד]]=1,L437+1,0),IF(AND(טבלה1013[[#This Row],[CycleNumber]]&gt;B437,טבלה1013[[#This Row],[CycleNumber]]&gt;1),IF(טבלה1013[[#This Row],[וסת השבוע פעיל?]]&lt;&gt;"",L437+1,""),""))</f>
        <v/>
      </c>
      <c r="M438" s="1" t="str">
        <f>IF(AND(טבלה1013[[#This Row],[וסת השבוע פעיל?]]&lt;&gt;"",טבלה1013[[#This Row],[CycleNumber]]&lt;B439,B439&lt;&gt;"",טבלה1013[[#This Row],[וסת השבוע פעיל?]]&lt;3),IF(K439=0,IF(AND(טבלה1013[[#This Row],[וסת השבוע פעיל?]]&gt;0,I439=1),0,1),0),"")</f>
        <v/>
      </c>
      <c r="N438" s="1" t="str">
        <f t="shared" si="48"/>
        <v/>
      </c>
      <c r="O438" s="1" t="str">
        <f>IF(AND(טבלה1013[[#This Row],[חיזוי - שבוע]]=1,J439=1),1,"")</f>
        <v/>
      </c>
      <c r="P438" s="1" t="str">
        <f>IF(AND(טבלה1013[[#This Row],[חיזוי טוב עם הפלגה?]]=1,טבלה1013[[#This Row],[וסת קבוע אחרון]]&lt;&gt;28,X437=1),1,"")</f>
        <v/>
      </c>
      <c r="Q438" s="1" t="str">
        <f>IF(AND(טבלה1013[[#This Row],[וסת השבוע פעיל?]]&lt;3,OR(טבלה1013[[#This Row],[CycleNumber]]&gt;B439,B439="")),1,"")</f>
        <v/>
      </c>
      <c r="R438" s="1" t="str">
        <f>IF(טבלה1013[[#This Row],[האישה קבעה וסת שבוע?]]=1,IF(טבלה1013[[#This Row],[וסת השבוע פעיל?]]&lt;3,1,0),"")</f>
        <v/>
      </c>
      <c r="S4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8" s="1">
        <f t="shared" si="49"/>
        <v>0</v>
      </c>
      <c r="U438" s="1">
        <f t="shared" si="50"/>
        <v>0</v>
      </c>
      <c r="V438" s="1">
        <f t="shared" si="51"/>
        <v>0</v>
      </c>
      <c r="W438" s="1">
        <f>IF(טבלה1013[[#This Row],[3 הפלגות זהות]]="","",IF(טבלה1013[[#This Row],[3 הפלגות זהות]]=1,טבלה1013[[#This Row],[LengthofCycle]],W437))</f>
        <v>29</v>
      </c>
      <c r="X438" s="1">
        <f>IF(טבלה1013[[#This Row],[וסת קבוע אחרון]]="","",IF(OR(טבלה1013[[#This Row],[LengthofCycle]]=טבלה1013[[#This Row],[וסת קבוע אחרון]],F437=טבלה1013[[#This Row],[וסת קבוע אחרון]],F436=טבלה1013[[#This Row],[וסת קבוע אחרון]]),1,0))</f>
        <v>0</v>
      </c>
      <c r="Y438" s="1" t="str">
        <f>IF(OR(טבלה1013[[#This Row],[הווסת פעיל?]]=0,טבלה1013[[#This Row],[הווסת פעיל?]]=""),"",SUM(Y437,טבלה1013[[#This Row],[הווסת פעיל?]]))</f>
        <v/>
      </c>
      <c r="Z438" s="1" t="str">
        <f>IF(AND(טבלה1013[[#This Row],[כמה מחזורים עד עקירה]]&lt;&gt;"",Y439=""),טבלה1013[[#This Row],[כמה מחזורים עד עקירה]],"")</f>
        <v/>
      </c>
      <c r="AA438" s="1" t="str">
        <f>IF(AND(טבלה1013[[#This Row],[הווסת פעיל?]]=1,טבלה1013[[#This Row],[וסת קבוע אחרון]]&lt;&gt;W437),טבלה1013[[#This Row],[וסת קבוע אחרון]],"")</f>
        <v/>
      </c>
      <c r="AB438" s="1" t="str">
        <f>IF(AND(טבלה1013[[#This Row],[הווסת פעיל?]]=1,X437=0,טבלה1013[[#This Row],[וסת קבוע אחרון]]=W437),טבלה1013[[#This Row],[וסת קבוע אחרון]],"")</f>
        <v/>
      </c>
      <c r="AC438" s="1" t="str">
        <f>IF(AND(טבלה1013[[#This Row],[הווסת פעיל?]]=1,X437=0,טבלה1013[[#This Row],[וסת קבוע אחרון]]&lt;&gt;W437),1,"")</f>
        <v/>
      </c>
      <c r="AD438" s="1">
        <f>IF(AND(טבלה1013[[#This Row],[הווסת פעיל?]]&lt;&gt;"",B439=1),טבלה1013[[#This Row],[CycleNumber]],"")</f>
        <v>12</v>
      </c>
      <c r="AE438" s="1" t="str">
        <f>IF(AND(טבלה1013[[#This Row],[הווסת פעיל?]]&lt;&gt;"",X437=""),טבלה1013[[#This Row],[CycleNumber]],"")</f>
        <v/>
      </c>
      <c r="AF438" s="1" t="str">
        <f>IF(B439=1,"",IF(טבלה1013[[#This Row],[הווסת פעיל?]]=1,IF(טבלה1013[[#This Row],[וסת קבוע אחרון]]=F439,1,0),""))</f>
        <v/>
      </c>
      <c r="AG438" s="1" t="str">
        <f>IF(B439=1,"",IF(טבלה1013[[#This Row],[הווסת פעיל?]]=1,IF(OR(טבלה1013[[#This Row],[וסת קבוע אחרון]]=F439,F439=טבלה1013[[#This Row],[LengthofCycle]]),1,0),""))</f>
        <v/>
      </c>
      <c r="AH438" s="1" t="str">
        <f>IF(B439=1,"",IF(טבלה1013[[#This Row],[הווסת פעיל?]]=1,IF(OR(טבלה1013[[#This Row],[וסת קבוע אחרון]]=F439,F439=טבלה1013[[#This Row],[LengthofCycle]],AND(טבלה1013[[#This Row],[LengthofCycle]]&lt;&gt;טבלה1013[[#This Row],[וסת קבוע אחרון]],OR(F439=28,F439=29))),1,0),""))</f>
        <v/>
      </c>
      <c r="AI438" s="1" t="str">
        <f>IF(AND(טבלה1013[[#This Row],[הווסת פעיל?]]=1,B439=1),1,"")</f>
        <v/>
      </c>
      <c r="AJ438" s="4" t="str">
        <f>IF(AND(טבלה1013[[#This Row],[הווסת פעיל?]]&lt;&gt;1,B439&lt;&gt;1,B439&lt;&gt;""),IF(טבלה1013[[#This Row],[LengthofCycle]]=F439,1,0),"")</f>
        <v/>
      </c>
      <c r="AK438" s="4" t="str">
        <f>IF(AND(טבלה1013[[#This Row],[הווסת פעיל?]]&lt;&gt;1,B439&lt;&gt;1,B439&lt;&gt;""),IF(OR(טבלה1013[[#This Row],[LengthofCycle]]=F439,F439=29),1,0),"")</f>
        <v/>
      </c>
      <c r="AL438" s="4" t="str">
        <f>IF(AND(טבלה1013[[#This Row],[הווסת פעיל?]]&lt;&gt;1,B439&lt;&gt;1,B439&lt;&gt;""),IF(OR(טבלה1013[[#This Row],[LengthofCycle]]=F439,F439=29,F439=28),1,0),"")</f>
        <v/>
      </c>
    </row>
    <row r="439" spans="1:38" x14ac:dyDescent="0.25">
      <c r="A439" s="1" t="s">
        <v>95</v>
      </c>
      <c r="B439" s="1">
        <v>1</v>
      </c>
      <c r="C439" s="1">
        <v>1</v>
      </c>
      <c r="D439" s="1">
        <v>1</v>
      </c>
      <c r="E439" s="1">
        <v>0</v>
      </c>
      <c r="F439" s="1">
        <v>25</v>
      </c>
      <c r="G439" s="1">
        <f>טבלה1013[[#This Row],[LengthofCycle]]+1</f>
        <v>26</v>
      </c>
      <c r="H439" s="1" t="str">
        <f>IF(IFERROR(LOOKUP(טבלה1013[[#This Row],[ClientID]],קביעויות[השבוע]),FALSE)=טבלה1013[[#This Row],[ClientID]],1,"")</f>
        <v/>
      </c>
      <c r="I439" s="1" t="str">
        <f>IF(AND(טבלה1013[[#This Row],[CycleNumber]]&gt;1,OR(B440="",טבלה1013[[#This Row],[CycleNumber]]&gt;B438)),IF(OR(AND(טבלה1013[[#This Row],[LengthofCycle]]=28,F438=28),AND(טבלה1013[[#This Row],[LengthofCycle]]=35,F438=35)),1,""),"")</f>
        <v/>
      </c>
      <c r="J439" s="1" t="str">
        <f>IF(AND(טבלה1013[[#This Row],[וסת השבוע]]=1,I438=1,טבלה1013[[#This Row],[CycleNumber]]&gt;B438),1,"")</f>
        <v/>
      </c>
      <c r="K439" s="1" t="str">
        <f>IF(טבלה1013[[#This Row],[CycleNumber]]=1,"",IF(טבלה1013[[#This Row],[וסת השבוע]]=1,0,IF(K438="","",IF(K438=0,IF(טבלה1013[[#This Row],[LengthofCycle]]=28,0,1),IF(K438=1,IF(טבלה1013[[#This Row],[LengthofCycle]]+F438=28*2,0,2),IF(K438=2,IF(טבלה1013[[#This Row],[LengthofCycle]]+F438+F437=28*3,0,3),""))))))</f>
        <v/>
      </c>
      <c r="L439" s="1" t="str">
        <f>IF(טבלה1013[[#This Row],[וסת השבוע]]=1,IF(טבלה1013[[#This Row],[וסת השבוע וההפלגה ביחד]]=1,L438+1,0),IF(AND(טבלה1013[[#This Row],[CycleNumber]]&gt;B438,טבלה1013[[#This Row],[CycleNumber]]&gt;1),IF(טבלה1013[[#This Row],[וסת השבוע פעיל?]]&lt;&gt;"",L438+1,""),""))</f>
        <v/>
      </c>
      <c r="M439" s="1" t="str">
        <f>IF(AND(טבלה1013[[#This Row],[וסת השבוע פעיל?]]&lt;&gt;"",טבלה1013[[#This Row],[CycleNumber]]&lt;B440,B440&lt;&gt;"",טבלה1013[[#This Row],[וסת השבוע פעיל?]]&lt;3),IF(K440=0,IF(AND(טבלה1013[[#This Row],[וסת השבוע פעיל?]]&gt;0,I440=1),0,1),0),"")</f>
        <v/>
      </c>
      <c r="N439" s="1" t="str">
        <f t="shared" si="48"/>
        <v/>
      </c>
      <c r="O439" s="1" t="str">
        <f>IF(AND(טבלה1013[[#This Row],[חיזוי - שבוע]]=1,J440=1),1,"")</f>
        <v/>
      </c>
      <c r="P439" s="1" t="str">
        <f>IF(AND(טבלה1013[[#This Row],[חיזוי טוב עם הפלגה?]]=1,טבלה1013[[#This Row],[וסת קבוע אחרון]]&lt;&gt;28,X438=1),1,"")</f>
        <v/>
      </c>
      <c r="Q439" s="1" t="str">
        <f>IF(AND(טבלה1013[[#This Row],[וסת השבוע פעיל?]]&lt;3,OR(טבלה1013[[#This Row],[CycleNumber]]&gt;B440,B440="")),1,"")</f>
        <v/>
      </c>
      <c r="R439" s="1" t="str">
        <f>IF(טבלה1013[[#This Row],[האישה קבעה וסת שבוע?]]=1,IF(טבלה1013[[#This Row],[וסת השבוע פעיל?]]&lt;3,1,0),"")</f>
        <v/>
      </c>
      <c r="S4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39" s="1" t="str">
        <f t="shared" si="49"/>
        <v/>
      </c>
      <c r="U439" s="1" t="str">
        <f t="shared" si="50"/>
        <v/>
      </c>
      <c r="V439" s="1" t="str">
        <f t="shared" si="51"/>
        <v/>
      </c>
      <c r="W439" s="1" t="str">
        <f>IF(טבלה1013[[#This Row],[3 הפלגות זהות]]="","",IF(טבלה1013[[#This Row],[3 הפלגות זהות]]=1,טבלה1013[[#This Row],[LengthofCycle]],W438))</f>
        <v/>
      </c>
      <c r="Y439" s="1" t="str">
        <f>IF(OR(טבלה1013[[#This Row],[הווסת פעיל?]]=0,טבלה1013[[#This Row],[הווסת פעיל?]]=""),"",SUM(Y438,טבלה1013[[#This Row],[הווסת פעיל?]]))</f>
        <v/>
      </c>
      <c r="Z439" s="1" t="str">
        <f>IF(AND(טבלה1013[[#This Row],[כמה מחזורים עד עקירה]]&lt;&gt;"",Y440=""),טבלה1013[[#This Row],[כמה מחזורים עד עקירה]],"")</f>
        <v/>
      </c>
      <c r="AA439" s="1" t="str">
        <f>IF(AND(טבלה1013[[#This Row],[הווסת פעיל?]]=1,טבלה1013[[#This Row],[וסת קבוע אחרון]]&lt;&gt;W438),טבלה1013[[#This Row],[וסת קבוע אחרון]],"")</f>
        <v/>
      </c>
      <c r="AB439" s="1" t="str">
        <f>IF(AND(טבלה1013[[#This Row],[הווסת פעיל?]]=1,X438=0,טבלה1013[[#This Row],[וסת קבוע אחרון]]=W438),טבלה1013[[#This Row],[וסת קבוע אחרון]],"")</f>
        <v/>
      </c>
      <c r="AC439" s="1" t="str">
        <f>IF(AND(טבלה1013[[#This Row],[הווסת פעיל?]]=1,X438=0,טבלה1013[[#This Row],[וסת קבוע אחרון]]&lt;&gt;W438),1,"")</f>
        <v/>
      </c>
      <c r="AD439" s="1" t="str">
        <f>IF(AND(טבלה1013[[#This Row],[הווסת פעיל?]]&lt;&gt;"",B440=1),טבלה1013[[#This Row],[CycleNumber]],"")</f>
        <v/>
      </c>
      <c r="AE439" s="1" t="str">
        <f>IF(AND(טבלה1013[[#This Row],[הווסת פעיל?]]&lt;&gt;"",X438=""),טבלה1013[[#This Row],[CycleNumber]],"")</f>
        <v/>
      </c>
      <c r="AF439" s="1" t="str">
        <f>IF(B440=1,"",IF(טבלה1013[[#This Row],[הווסת פעיל?]]=1,IF(טבלה1013[[#This Row],[וסת קבוע אחרון]]=F440,1,0),""))</f>
        <v/>
      </c>
      <c r="AG439" s="1" t="str">
        <f>IF(B440=1,"",IF(טבלה1013[[#This Row],[הווסת פעיל?]]=1,IF(OR(טבלה1013[[#This Row],[וסת קבוע אחרון]]=F440,F440=טבלה1013[[#This Row],[LengthofCycle]]),1,0),""))</f>
        <v/>
      </c>
      <c r="AH439" s="1" t="str">
        <f>IF(B440=1,"",IF(טבלה1013[[#This Row],[הווסת פעיל?]]=1,IF(OR(טבלה1013[[#This Row],[וסת קבוע אחרון]]=F440,F440=טבלה1013[[#This Row],[LengthofCycle]],AND(טבלה1013[[#This Row],[LengthofCycle]]&lt;&gt;טבלה1013[[#This Row],[וסת קבוע אחרון]],OR(F440=28,F440=29))),1,0),""))</f>
        <v/>
      </c>
      <c r="AI439" s="1" t="str">
        <f>IF(AND(טבלה1013[[#This Row],[הווסת פעיל?]]=1,B440=1),1,"")</f>
        <v/>
      </c>
      <c r="AJ439" s="4">
        <f>IF(AND(טבלה1013[[#This Row],[הווסת פעיל?]]&lt;&gt;1,B440&lt;&gt;1,B440&lt;&gt;""),IF(טבלה1013[[#This Row],[LengthofCycle]]=F440,1,0),"")</f>
        <v>0</v>
      </c>
      <c r="AK439" s="4">
        <f>IF(AND(טבלה1013[[#This Row],[הווסת פעיל?]]&lt;&gt;1,B440&lt;&gt;1,B440&lt;&gt;""),IF(OR(טבלה1013[[#This Row],[LengthofCycle]]=F440,F440=29),1,0),"")</f>
        <v>0</v>
      </c>
      <c r="AL439" s="4">
        <f>IF(AND(טבלה1013[[#This Row],[הווסת פעיל?]]&lt;&gt;1,B440&lt;&gt;1,B440&lt;&gt;""),IF(OR(טבלה1013[[#This Row],[LengthofCycle]]=F440,F440=29,F440=28),1,0),"")</f>
        <v>0</v>
      </c>
    </row>
    <row r="440" spans="1:38" x14ac:dyDescent="0.25">
      <c r="A440" s="1" t="s">
        <v>95</v>
      </c>
      <c r="B440" s="1">
        <v>2</v>
      </c>
      <c r="C440" s="1">
        <v>1</v>
      </c>
      <c r="D440" s="1">
        <v>1</v>
      </c>
      <c r="E440" s="1">
        <v>0</v>
      </c>
      <c r="F440" s="1">
        <v>27</v>
      </c>
      <c r="G440" s="1">
        <f>טבלה1013[[#This Row],[LengthofCycle]]+1</f>
        <v>28</v>
      </c>
      <c r="H440" s="1" t="str">
        <f>IF(IFERROR(LOOKUP(טבלה1013[[#This Row],[ClientID]],קביעויות[השבוע]),FALSE)=טבלה1013[[#This Row],[ClientID]],1,"")</f>
        <v/>
      </c>
      <c r="I440" s="1" t="str">
        <f>IF(AND(טבלה1013[[#This Row],[CycleNumber]]&gt;1,OR(B441="",טבלה1013[[#This Row],[CycleNumber]]&gt;B439)),IF(OR(AND(טבלה1013[[#This Row],[LengthofCycle]]=28,F439=28),AND(טבלה1013[[#This Row],[LengthofCycle]]=35,F439=35)),1,""),"")</f>
        <v/>
      </c>
      <c r="J440" s="1" t="str">
        <f>IF(AND(טבלה1013[[#This Row],[וסת השבוע]]=1,I439=1,טבלה1013[[#This Row],[CycleNumber]]&gt;B439),1,"")</f>
        <v/>
      </c>
      <c r="K440" s="1" t="str">
        <f>IF(טבלה1013[[#This Row],[CycleNumber]]=1,"",IF(טבלה1013[[#This Row],[וסת השבוע]]=1,0,IF(K439="","",IF(K439=0,IF(טבלה1013[[#This Row],[LengthofCycle]]=28,0,1),IF(K439=1,IF(טבלה1013[[#This Row],[LengthofCycle]]+F439=28*2,0,2),IF(K439=2,IF(טבלה1013[[#This Row],[LengthofCycle]]+F439+F438=28*3,0,3),""))))))</f>
        <v/>
      </c>
      <c r="L440" s="1" t="str">
        <f>IF(טבלה1013[[#This Row],[וסת השבוע]]=1,IF(טבלה1013[[#This Row],[וסת השבוע וההפלגה ביחד]]=1,L439+1,0),IF(AND(טבלה1013[[#This Row],[CycleNumber]]&gt;B439,טבלה1013[[#This Row],[CycleNumber]]&gt;1),IF(טבלה1013[[#This Row],[וסת השבוע פעיל?]]&lt;&gt;"",L439+1,""),""))</f>
        <v/>
      </c>
      <c r="M440" s="1" t="str">
        <f>IF(AND(טבלה1013[[#This Row],[וסת השבוע פעיל?]]&lt;&gt;"",טבלה1013[[#This Row],[CycleNumber]]&lt;B441,B441&lt;&gt;"",טבלה1013[[#This Row],[וסת השבוע פעיל?]]&lt;3),IF(K441=0,IF(AND(טבלה1013[[#This Row],[וסת השבוע פעיל?]]&gt;0,I441=1),0,1),0),"")</f>
        <v/>
      </c>
      <c r="N440" s="1" t="str">
        <f t="shared" si="48"/>
        <v/>
      </c>
      <c r="O440" s="1" t="str">
        <f>IF(AND(טבלה1013[[#This Row],[חיזוי - שבוע]]=1,J441=1),1,"")</f>
        <v/>
      </c>
      <c r="P440" s="1" t="str">
        <f>IF(AND(טבלה1013[[#This Row],[חיזוי טוב עם הפלגה?]]=1,טבלה1013[[#This Row],[וסת קבוע אחרון]]&lt;&gt;28,X439=1),1,"")</f>
        <v/>
      </c>
      <c r="Q440" s="1" t="str">
        <f>IF(AND(טבלה1013[[#This Row],[וסת השבוע פעיל?]]&lt;3,OR(טבלה1013[[#This Row],[CycleNumber]]&gt;B441,B441="")),1,"")</f>
        <v/>
      </c>
      <c r="R440" s="1" t="str">
        <f>IF(טבלה1013[[#This Row],[האישה קבעה וסת שבוע?]]=1,IF(טבלה1013[[#This Row],[וסת השבוע פעיל?]]&lt;3,1,0),"")</f>
        <v/>
      </c>
      <c r="S4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0" s="1" t="str">
        <f t="shared" si="49"/>
        <v/>
      </c>
      <c r="U440" s="1" t="str">
        <f t="shared" si="50"/>
        <v/>
      </c>
      <c r="V440" s="1" t="str">
        <f t="shared" si="51"/>
        <v/>
      </c>
      <c r="W440" s="1" t="str">
        <f>IF(טבלה1013[[#This Row],[3 הפלגות זהות]]="","",IF(טבלה1013[[#This Row],[3 הפלגות זהות]]=1,טבלה1013[[#This Row],[LengthofCycle]],W439))</f>
        <v/>
      </c>
      <c r="Y440" s="1" t="str">
        <f>IF(OR(טבלה1013[[#This Row],[הווסת פעיל?]]=0,טבלה1013[[#This Row],[הווסת פעיל?]]=""),"",SUM(Y439,טבלה1013[[#This Row],[הווסת פעיל?]]))</f>
        <v/>
      </c>
      <c r="Z440" s="1" t="str">
        <f>IF(AND(טבלה1013[[#This Row],[כמה מחזורים עד עקירה]]&lt;&gt;"",Y441=""),טבלה1013[[#This Row],[כמה מחזורים עד עקירה]],"")</f>
        <v/>
      </c>
      <c r="AA440" s="1" t="str">
        <f>IF(AND(טבלה1013[[#This Row],[הווסת פעיל?]]=1,טבלה1013[[#This Row],[וסת קבוע אחרון]]&lt;&gt;W439),טבלה1013[[#This Row],[וסת קבוע אחרון]],"")</f>
        <v/>
      </c>
      <c r="AB440" s="1" t="str">
        <f>IF(AND(טבלה1013[[#This Row],[הווסת פעיל?]]=1,X439=0,טבלה1013[[#This Row],[וסת קבוע אחרון]]=W439),טבלה1013[[#This Row],[וסת קבוע אחרון]],"")</f>
        <v/>
      </c>
      <c r="AC440" s="1" t="str">
        <f>IF(AND(טבלה1013[[#This Row],[הווסת פעיל?]]=1,X439=0,טבלה1013[[#This Row],[וסת קבוע אחרון]]&lt;&gt;W439),1,"")</f>
        <v/>
      </c>
      <c r="AD440" s="1" t="str">
        <f>IF(AND(טבלה1013[[#This Row],[הווסת פעיל?]]&lt;&gt;"",B441=1),טבלה1013[[#This Row],[CycleNumber]],"")</f>
        <v/>
      </c>
      <c r="AE440" s="1" t="str">
        <f>IF(AND(טבלה1013[[#This Row],[הווסת פעיל?]]&lt;&gt;"",X439=""),טבלה1013[[#This Row],[CycleNumber]],"")</f>
        <v/>
      </c>
      <c r="AF440" s="1" t="str">
        <f>IF(B441=1,"",IF(טבלה1013[[#This Row],[הווסת פעיל?]]=1,IF(טבלה1013[[#This Row],[וסת קבוע אחרון]]=F441,1,0),""))</f>
        <v/>
      </c>
      <c r="AG440" s="1" t="str">
        <f>IF(B441=1,"",IF(טבלה1013[[#This Row],[הווסת פעיל?]]=1,IF(OR(טבלה1013[[#This Row],[וסת קבוע אחרון]]=F441,F441=טבלה1013[[#This Row],[LengthofCycle]]),1,0),""))</f>
        <v/>
      </c>
      <c r="AH440" s="1" t="str">
        <f>IF(B441=1,"",IF(טבלה1013[[#This Row],[הווסת פעיל?]]=1,IF(OR(טבלה1013[[#This Row],[וסת קבוע אחרון]]=F441,F441=טבלה1013[[#This Row],[LengthofCycle]],AND(טבלה1013[[#This Row],[LengthofCycle]]&lt;&gt;טבלה1013[[#This Row],[וסת קבוע אחרון]],OR(F441=28,F441=29))),1,0),""))</f>
        <v/>
      </c>
      <c r="AI440" s="1" t="str">
        <f>IF(AND(טבלה1013[[#This Row],[הווסת פעיל?]]=1,B441=1),1,"")</f>
        <v/>
      </c>
      <c r="AJ440" s="4">
        <f>IF(AND(טבלה1013[[#This Row],[הווסת פעיל?]]&lt;&gt;1,B441&lt;&gt;1,B441&lt;&gt;""),IF(טבלה1013[[#This Row],[LengthofCycle]]=F441,1,0),"")</f>
        <v>0</v>
      </c>
      <c r="AK440" s="4">
        <f>IF(AND(טבלה1013[[#This Row],[הווסת פעיל?]]&lt;&gt;1,B441&lt;&gt;1,B441&lt;&gt;""),IF(OR(טבלה1013[[#This Row],[LengthofCycle]]=F441,F441=29),1,0),"")</f>
        <v>0</v>
      </c>
      <c r="AL440" s="4">
        <f>IF(AND(טבלה1013[[#This Row],[הווסת פעיל?]]&lt;&gt;1,B441&lt;&gt;1,B441&lt;&gt;""),IF(OR(טבלה1013[[#This Row],[LengthofCycle]]=F441,F441=29,F441=28),1,0),"")</f>
        <v>0</v>
      </c>
    </row>
    <row r="441" spans="1:38" x14ac:dyDescent="0.25">
      <c r="A441" s="1" t="s">
        <v>95</v>
      </c>
      <c r="B441" s="1">
        <v>3</v>
      </c>
      <c r="C441" s="1">
        <v>1</v>
      </c>
      <c r="D441" s="1">
        <v>1</v>
      </c>
      <c r="E441" s="1">
        <v>0</v>
      </c>
      <c r="F441" s="1">
        <v>26</v>
      </c>
      <c r="G441" s="1">
        <f>טבלה1013[[#This Row],[LengthofCycle]]+1</f>
        <v>27</v>
      </c>
      <c r="H441" s="1" t="str">
        <f>IF(IFERROR(LOOKUP(טבלה1013[[#This Row],[ClientID]],קביעויות[השבוע]),FALSE)=טבלה1013[[#This Row],[ClientID]],1,"")</f>
        <v/>
      </c>
      <c r="I441" s="1" t="str">
        <f>IF(AND(טבלה1013[[#This Row],[CycleNumber]]&gt;1,OR(B442="",טבלה1013[[#This Row],[CycleNumber]]&gt;B440)),IF(OR(AND(טבלה1013[[#This Row],[LengthofCycle]]=28,F440=28),AND(טבלה1013[[#This Row],[LengthofCycle]]=35,F440=35)),1,""),"")</f>
        <v/>
      </c>
      <c r="J441" s="1" t="str">
        <f>IF(AND(טבלה1013[[#This Row],[וסת השבוע]]=1,I440=1,טבלה1013[[#This Row],[CycleNumber]]&gt;B440),1,"")</f>
        <v/>
      </c>
      <c r="K441" s="1" t="str">
        <f>IF(טבלה1013[[#This Row],[CycleNumber]]=1,"",IF(טבלה1013[[#This Row],[וסת השבוע]]=1,0,IF(K440="","",IF(K440=0,IF(טבלה1013[[#This Row],[LengthofCycle]]=28,0,1),IF(K440=1,IF(טבלה1013[[#This Row],[LengthofCycle]]+F440=28*2,0,2),IF(K440=2,IF(טבלה1013[[#This Row],[LengthofCycle]]+F440+F439=28*3,0,3),""))))))</f>
        <v/>
      </c>
      <c r="L441" s="1" t="str">
        <f>IF(טבלה1013[[#This Row],[וסת השבוע]]=1,IF(טבלה1013[[#This Row],[וסת השבוע וההפלגה ביחד]]=1,L440+1,0),IF(AND(טבלה1013[[#This Row],[CycleNumber]]&gt;B440,טבלה1013[[#This Row],[CycleNumber]]&gt;1),IF(טבלה1013[[#This Row],[וסת השבוע פעיל?]]&lt;&gt;"",L440+1,""),""))</f>
        <v/>
      </c>
      <c r="M441" s="1" t="str">
        <f>IF(AND(טבלה1013[[#This Row],[וסת השבוע פעיל?]]&lt;&gt;"",טבלה1013[[#This Row],[CycleNumber]]&lt;B442,B442&lt;&gt;"",טבלה1013[[#This Row],[וסת השבוע פעיל?]]&lt;3),IF(K442=0,IF(AND(טבלה1013[[#This Row],[וסת השבוע פעיל?]]&gt;0,I442=1),0,1),0),"")</f>
        <v/>
      </c>
      <c r="N441" s="1" t="str">
        <f t="shared" si="48"/>
        <v/>
      </c>
      <c r="O441" s="1" t="str">
        <f>IF(AND(טבלה1013[[#This Row],[חיזוי - שבוע]]=1,J442=1),1,"")</f>
        <v/>
      </c>
      <c r="P441" s="1" t="str">
        <f>IF(AND(טבלה1013[[#This Row],[חיזוי טוב עם הפלגה?]]=1,טבלה1013[[#This Row],[וסת קבוע אחרון]]&lt;&gt;28,X440=1),1,"")</f>
        <v/>
      </c>
      <c r="Q441" s="1" t="str">
        <f>IF(AND(טבלה1013[[#This Row],[וסת השבוע פעיל?]]&lt;3,OR(טבלה1013[[#This Row],[CycleNumber]]&gt;B442,B442="")),1,"")</f>
        <v/>
      </c>
      <c r="R441" s="1" t="str">
        <f>IF(טבלה1013[[#This Row],[האישה קבעה וסת שבוע?]]=1,IF(טבלה1013[[#This Row],[וסת השבוע פעיל?]]&lt;3,1,0),"")</f>
        <v/>
      </c>
      <c r="S4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1" s="1">
        <f t="shared" si="49"/>
        <v>0</v>
      </c>
      <c r="U441" s="1" t="str">
        <f t="shared" si="50"/>
        <v/>
      </c>
      <c r="V441" s="1" t="str">
        <f t="shared" si="51"/>
        <v/>
      </c>
      <c r="W441" s="1" t="str">
        <f>IF(טבלה1013[[#This Row],[3 הפלגות זהות]]="","",IF(טבלה1013[[#This Row],[3 הפלגות זהות]]=1,טבלה1013[[#This Row],[LengthofCycle]],W440))</f>
        <v/>
      </c>
      <c r="Y441" s="1" t="str">
        <f>IF(OR(טבלה1013[[#This Row],[הווסת פעיל?]]=0,טבלה1013[[#This Row],[הווסת פעיל?]]=""),"",SUM(Y440,טבלה1013[[#This Row],[הווסת פעיל?]]))</f>
        <v/>
      </c>
      <c r="Z441" s="1" t="str">
        <f>IF(AND(טבלה1013[[#This Row],[כמה מחזורים עד עקירה]]&lt;&gt;"",Y442=""),טבלה1013[[#This Row],[כמה מחזורים עד עקירה]],"")</f>
        <v/>
      </c>
      <c r="AA441" s="1" t="str">
        <f>IF(AND(טבלה1013[[#This Row],[הווסת פעיל?]]=1,טבלה1013[[#This Row],[וסת קבוע אחרון]]&lt;&gt;W440),טבלה1013[[#This Row],[וסת קבוע אחרון]],"")</f>
        <v/>
      </c>
      <c r="AB441" s="1" t="str">
        <f>IF(AND(טבלה1013[[#This Row],[הווסת פעיל?]]=1,X440=0,טבלה1013[[#This Row],[וסת קבוע אחרון]]=W440),טבלה1013[[#This Row],[וסת קבוע אחרון]],"")</f>
        <v/>
      </c>
      <c r="AC441" s="1" t="str">
        <f>IF(AND(טבלה1013[[#This Row],[הווסת פעיל?]]=1,X440=0,טבלה1013[[#This Row],[וסת קבוע אחרון]]&lt;&gt;W440),1,"")</f>
        <v/>
      </c>
      <c r="AD441" s="1" t="str">
        <f>IF(AND(טבלה1013[[#This Row],[הווסת פעיל?]]&lt;&gt;"",B442=1),טבלה1013[[#This Row],[CycleNumber]],"")</f>
        <v/>
      </c>
      <c r="AE441" s="1" t="str">
        <f>IF(AND(טבלה1013[[#This Row],[הווסת פעיל?]]&lt;&gt;"",X440=""),טבלה1013[[#This Row],[CycleNumber]],"")</f>
        <v/>
      </c>
      <c r="AF441" s="1" t="str">
        <f>IF(B442=1,"",IF(טבלה1013[[#This Row],[הווסת פעיל?]]=1,IF(טבלה1013[[#This Row],[וסת קבוע אחרון]]=F442,1,0),""))</f>
        <v/>
      </c>
      <c r="AG441" s="1" t="str">
        <f>IF(B442=1,"",IF(טבלה1013[[#This Row],[הווסת פעיל?]]=1,IF(OR(טבלה1013[[#This Row],[וסת קבוע אחרון]]=F442,F442=טבלה1013[[#This Row],[LengthofCycle]]),1,0),""))</f>
        <v/>
      </c>
      <c r="AH441" s="1" t="str">
        <f>IF(B442=1,"",IF(טבלה1013[[#This Row],[הווסת פעיל?]]=1,IF(OR(טבלה1013[[#This Row],[וסת קבוע אחרון]]=F442,F442=טבלה1013[[#This Row],[LengthofCycle]],AND(טבלה1013[[#This Row],[LengthofCycle]]&lt;&gt;טבלה1013[[#This Row],[וסת קבוע אחרון]],OR(F442=28,F442=29))),1,0),""))</f>
        <v/>
      </c>
      <c r="AI441" s="1" t="str">
        <f>IF(AND(טבלה1013[[#This Row],[הווסת פעיל?]]=1,B442=1),1,"")</f>
        <v/>
      </c>
      <c r="AJ441" s="4">
        <f>IF(AND(טבלה1013[[#This Row],[הווסת פעיל?]]&lt;&gt;1,B442&lt;&gt;1,B442&lt;&gt;""),IF(טבלה1013[[#This Row],[LengthofCycle]]=F442,1,0),"")</f>
        <v>0</v>
      </c>
      <c r="AK441" s="4">
        <f>IF(AND(טבלה1013[[#This Row],[הווסת פעיל?]]&lt;&gt;1,B442&lt;&gt;1,B442&lt;&gt;""),IF(OR(טבלה1013[[#This Row],[LengthofCycle]]=F442,F442=29),1,0),"")</f>
        <v>0</v>
      </c>
      <c r="AL441" s="4">
        <f>IF(AND(טבלה1013[[#This Row],[הווסת פעיל?]]&lt;&gt;1,B442&lt;&gt;1,B442&lt;&gt;""),IF(OR(טבלה1013[[#This Row],[LengthofCycle]]=F442,F442=29,F442=28),1,0),"")</f>
        <v>0</v>
      </c>
    </row>
    <row r="442" spans="1:38" x14ac:dyDescent="0.25">
      <c r="A442" s="1" t="s">
        <v>95</v>
      </c>
      <c r="B442" s="1">
        <v>4</v>
      </c>
      <c r="C442" s="1">
        <v>1</v>
      </c>
      <c r="D442" s="1">
        <v>1</v>
      </c>
      <c r="E442" s="1">
        <v>0</v>
      </c>
      <c r="F442" s="1">
        <v>27</v>
      </c>
      <c r="G442" s="1">
        <f>טבלה1013[[#This Row],[LengthofCycle]]+1</f>
        <v>28</v>
      </c>
      <c r="H442" s="1" t="str">
        <f>IF(IFERROR(LOOKUP(טבלה1013[[#This Row],[ClientID]],קביעויות[השבוע]),FALSE)=טבלה1013[[#This Row],[ClientID]],1,"")</f>
        <v/>
      </c>
      <c r="I442" s="1" t="str">
        <f>IF(AND(טבלה1013[[#This Row],[CycleNumber]]&gt;1,OR(B443="",טבלה1013[[#This Row],[CycleNumber]]&gt;B441)),IF(OR(AND(טבלה1013[[#This Row],[LengthofCycle]]=28,F441=28),AND(טבלה1013[[#This Row],[LengthofCycle]]=35,F441=35)),1,""),"")</f>
        <v/>
      </c>
      <c r="J442" s="1" t="str">
        <f>IF(AND(טבלה1013[[#This Row],[וסת השבוע]]=1,I441=1,טבלה1013[[#This Row],[CycleNumber]]&gt;B441),1,"")</f>
        <v/>
      </c>
      <c r="K442" s="1" t="str">
        <f>IF(טבלה1013[[#This Row],[CycleNumber]]=1,"",IF(טבלה1013[[#This Row],[וסת השבוע]]=1,0,IF(K441="","",IF(K441=0,IF(טבלה1013[[#This Row],[LengthofCycle]]=28,0,1),IF(K441=1,IF(טבלה1013[[#This Row],[LengthofCycle]]+F441=28*2,0,2),IF(K441=2,IF(טבלה1013[[#This Row],[LengthofCycle]]+F441+F440=28*3,0,3),""))))))</f>
        <v/>
      </c>
      <c r="L442" s="1" t="str">
        <f>IF(טבלה1013[[#This Row],[וסת השבוע]]=1,IF(טבלה1013[[#This Row],[וסת השבוע וההפלגה ביחד]]=1,L441+1,0),IF(AND(טבלה1013[[#This Row],[CycleNumber]]&gt;B441,טבלה1013[[#This Row],[CycleNumber]]&gt;1),IF(טבלה1013[[#This Row],[וסת השבוע פעיל?]]&lt;&gt;"",L441+1,""),""))</f>
        <v/>
      </c>
      <c r="M442" s="1" t="str">
        <f>IF(AND(טבלה1013[[#This Row],[וסת השבוע פעיל?]]&lt;&gt;"",טבלה1013[[#This Row],[CycleNumber]]&lt;B443,B443&lt;&gt;"",טבלה1013[[#This Row],[וסת השבוע פעיל?]]&lt;3),IF(K443=0,IF(AND(טבלה1013[[#This Row],[וסת השבוע פעיל?]]&gt;0,I443=1),0,1),0),"")</f>
        <v/>
      </c>
      <c r="N442" s="1" t="str">
        <f t="shared" si="48"/>
        <v/>
      </c>
      <c r="O442" s="1" t="str">
        <f>IF(AND(טבלה1013[[#This Row],[חיזוי - שבוע]]=1,J443=1),1,"")</f>
        <v/>
      </c>
      <c r="P442" s="1" t="str">
        <f>IF(AND(טבלה1013[[#This Row],[חיזוי טוב עם הפלגה?]]=1,טבלה1013[[#This Row],[וסת קבוע אחרון]]&lt;&gt;28,X441=1),1,"")</f>
        <v/>
      </c>
      <c r="Q442" s="1" t="str">
        <f>IF(AND(טבלה1013[[#This Row],[וסת השבוע פעיל?]]&lt;3,OR(טבלה1013[[#This Row],[CycleNumber]]&gt;B443,B443="")),1,"")</f>
        <v/>
      </c>
      <c r="R442" s="1" t="str">
        <f>IF(טבלה1013[[#This Row],[האישה קבעה וסת שבוע?]]=1,IF(טבלה1013[[#This Row],[וסת השבוע פעיל?]]&lt;3,1,0),"")</f>
        <v/>
      </c>
      <c r="S4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2" s="1">
        <f t="shared" si="49"/>
        <v>0</v>
      </c>
      <c r="U442" s="1">
        <f t="shared" si="50"/>
        <v>0</v>
      </c>
      <c r="V442" s="1" t="str">
        <f t="shared" si="51"/>
        <v/>
      </c>
      <c r="W442" s="1" t="str">
        <f>IF(טבלה1013[[#This Row],[3 הפלגות זהות]]="","",IF(טבלה1013[[#This Row],[3 הפלגות זהות]]=1,טבלה1013[[#This Row],[LengthofCycle]],W441))</f>
        <v/>
      </c>
      <c r="Y442" s="1" t="str">
        <f>IF(OR(טבלה1013[[#This Row],[הווסת פעיל?]]=0,טבלה1013[[#This Row],[הווסת פעיל?]]=""),"",SUM(Y441,טבלה1013[[#This Row],[הווסת פעיל?]]))</f>
        <v/>
      </c>
      <c r="Z442" s="1" t="str">
        <f>IF(AND(טבלה1013[[#This Row],[כמה מחזורים עד עקירה]]&lt;&gt;"",Y443=""),טבלה1013[[#This Row],[כמה מחזורים עד עקירה]],"")</f>
        <v/>
      </c>
      <c r="AA442" s="1" t="str">
        <f>IF(AND(טבלה1013[[#This Row],[הווסת פעיל?]]=1,טבלה1013[[#This Row],[וסת קבוע אחרון]]&lt;&gt;W441),טבלה1013[[#This Row],[וסת קבוע אחרון]],"")</f>
        <v/>
      </c>
      <c r="AB442" s="1" t="str">
        <f>IF(AND(טבלה1013[[#This Row],[הווסת פעיל?]]=1,X441=0,טבלה1013[[#This Row],[וסת קבוע אחרון]]=W441),טבלה1013[[#This Row],[וסת קבוע אחרון]],"")</f>
        <v/>
      </c>
      <c r="AC442" s="1" t="str">
        <f>IF(AND(טבלה1013[[#This Row],[הווסת פעיל?]]=1,X441=0,טבלה1013[[#This Row],[וסת קבוע אחרון]]&lt;&gt;W441),1,"")</f>
        <v/>
      </c>
      <c r="AD442" s="1" t="str">
        <f>IF(AND(טבלה1013[[#This Row],[הווסת פעיל?]]&lt;&gt;"",B443=1),טבלה1013[[#This Row],[CycleNumber]],"")</f>
        <v/>
      </c>
      <c r="AE442" s="1" t="str">
        <f>IF(AND(טבלה1013[[#This Row],[הווסת פעיל?]]&lt;&gt;"",X441=""),טבלה1013[[#This Row],[CycleNumber]],"")</f>
        <v/>
      </c>
      <c r="AF442" s="1" t="str">
        <f>IF(B443=1,"",IF(טבלה1013[[#This Row],[הווסת פעיל?]]=1,IF(טבלה1013[[#This Row],[וסת קבוע אחרון]]=F443,1,0),""))</f>
        <v/>
      </c>
      <c r="AG442" s="1" t="str">
        <f>IF(B443=1,"",IF(טבלה1013[[#This Row],[הווסת פעיל?]]=1,IF(OR(טבלה1013[[#This Row],[וסת קבוע אחרון]]=F443,F443=טבלה1013[[#This Row],[LengthofCycle]]),1,0),""))</f>
        <v/>
      </c>
      <c r="AH442" s="1" t="str">
        <f>IF(B443=1,"",IF(טבלה1013[[#This Row],[הווסת פעיל?]]=1,IF(OR(טבלה1013[[#This Row],[וסת קבוע אחרון]]=F443,F443=טבלה1013[[#This Row],[LengthofCycle]],AND(טבלה1013[[#This Row],[LengthofCycle]]&lt;&gt;טבלה1013[[#This Row],[וסת קבוע אחרון]],OR(F443=28,F443=29))),1,0),""))</f>
        <v/>
      </c>
      <c r="AI442" s="1" t="str">
        <f>IF(AND(טבלה1013[[#This Row],[הווסת פעיל?]]=1,B443=1),1,"")</f>
        <v/>
      </c>
      <c r="AJ442" s="4">
        <f>IF(AND(טבלה1013[[#This Row],[הווסת פעיל?]]&lt;&gt;1,B443&lt;&gt;1,B443&lt;&gt;""),IF(טבלה1013[[#This Row],[LengthofCycle]]=F443,1,0),"")</f>
        <v>0</v>
      </c>
      <c r="AK442" s="4">
        <f>IF(AND(טבלה1013[[#This Row],[הווסת פעיל?]]&lt;&gt;1,B443&lt;&gt;1,B443&lt;&gt;""),IF(OR(טבלה1013[[#This Row],[LengthofCycle]]=F443,F443=29),1,0),"")</f>
        <v>0</v>
      </c>
      <c r="AL442" s="4">
        <f>IF(AND(טבלה1013[[#This Row],[הווסת פעיל?]]&lt;&gt;1,B443&lt;&gt;1,B443&lt;&gt;""),IF(OR(טבלה1013[[#This Row],[LengthofCycle]]=F443,F443=29,F443=28),1,0),"")</f>
        <v>0</v>
      </c>
    </row>
    <row r="443" spans="1:38" x14ac:dyDescent="0.25">
      <c r="A443" s="1" t="s">
        <v>95</v>
      </c>
      <c r="B443" s="1">
        <v>5</v>
      </c>
      <c r="C443" s="1">
        <v>1</v>
      </c>
      <c r="D443" s="1">
        <v>1</v>
      </c>
      <c r="E443" s="1">
        <v>0</v>
      </c>
      <c r="F443" s="1">
        <v>24</v>
      </c>
      <c r="G443" s="1">
        <f>טבלה1013[[#This Row],[LengthofCycle]]+1</f>
        <v>25</v>
      </c>
      <c r="H443" s="1" t="str">
        <f>IF(IFERROR(LOOKUP(טבלה1013[[#This Row],[ClientID]],קביעויות[השבוע]),FALSE)=טבלה1013[[#This Row],[ClientID]],1,"")</f>
        <v/>
      </c>
      <c r="I443" s="1" t="str">
        <f>IF(AND(טבלה1013[[#This Row],[CycleNumber]]&gt;1,OR(B444="",טבלה1013[[#This Row],[CycleNumber]]&gt;B442)),IF(OR(AND(טבלה1013[[#This Row],[LengthofCycle]]=28,F442=28),AND(טבלה1013[[#This Row],[LengthofCycle]]=35,F442=35)),1,""),"")</f>
        <v/>
      </c>
      <c r="J443" s="1" t="str">
        <f>IF(AND(טבלה1013[[#This Row],[וסת השבוע]]=1,I442=1,טבלה1013[[#This Row],[CycleNumber]]&gt;B442),1,"")</f>
        <v/>
      </c>
      <c r="K443" s="1" t="str">
        <f>IF(טבלה1013[[#This Row],[CycleNumber]]=1,"",IF(טבלה1013[[#This Row],[וסת השבוע]]=1,0,IF(K442="","",IF(K442=0,IF(טבלה1013[[#This Row],[LengthofCycle]]=28,0,1),IF(K442=1,IF(טבלה1013[[#This Row],[LengthofCycle]]+F442=28*2,0,2),IF(K442=2,IF(טבלה1013[[#This Row],[LengthofCycle]]+F442+F441=28*3,0,3),""))))))</f>
        <v/>
      </c>
      <c r="L443" s="1" t="str">
        <f>IF(טבלה1013[[#This Row],[וסת השבוע]]=1,IF(טבלה1013[[#This Row],[וסת השבוע וההפלגה ביחד]]=1,L442+1,0),IF(AND(טבלה1013[[#This Row],[CycleNumber]]&gt;B442,טבלה1013[[#This Row],[CycleNumber]]&gt;1),IF(טבלה1013[[#This Row],[וסת השבוע פעיל?]]&lt;&gt;"",L442+1,""),""))</f>
        <v/>
      </c>
      <c r="M443" s="1" t="str">
        <f>IF(AND(טבלה1013[[#This Row],[וסת השבוע פעיל?]]&lt;&gt;"",טבלה1013[[#This Row],[CycleNumber]]&lt;B444,B444&lt;&gt;"",טבלה1013[[#This Row],[וסת השבוע פעיל?]]&lt;3),IF(K444=0,IF(AND(טבלה1013[[#This Row],[וסת השבוע פעיל?]]&gt;0,I444=1),0,1),0),"")</f>
        <v/>
      </c>
      <c r="N443" s="1" t="str">
        <f t="shared" si="48"/>
        <v/>
      </c>
      <c r="O443" s="1" t="str">
        <f>IF(AND(טבלה1013[[#This Row],[חיזוי - שבוע]]=1,J444=1),1,"")</f>
        <v/>
      </c>
      <c r="P443" s="1" t="str">
        <f>IF(AND(טבלה1013[[#This Row],[חיזוי טוב עם הפלגה?]]=1,טבלה1013[[#This Row],[וסת קבוע אחרון]]&lt;&gt;28,X442=1),1,"")</f>
        <v/>
      </c>
      <c r="Q443" s="1" t="str">
        <f>IF(AND(טבלה1013[[#This Row],[וסת השבוע פעיל?]]&lt;3,OR(טבלה1013[[#This Row],[CycleNumber]]&gt;B444,B444="")),1,"")</f>
        <v/>
      </c>
      <c r="R443" s="1" t="str">
        <f>IF(טבלה1013[[#This Row],[האישה קבעה וסת שבוע?]]=1,IF(טבלה1013[[#This Row],[וסת השבוע פעיל?]]&lt;3,1,0),"")</f>
        <v/>
      </c>
      <c r="S4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3" s="1">
        <f t="shared" si="49"/>
        <v>0</v>
      </c>
      <c r="U443" s="1">
        <f t="shared" si="50"/>
        <v>0</v>
      </c>
      <c r="V443" s="1">
        <f t="shared" si="51"/>
        <v>0</v>
      </c>
      <c r="W443" s="1" t="str">
        <f>IF(טבלה1013[[#This Row],[3 הפלגות זהות]]="","",IF(טבלה1013[[#This Row],[3 הפלגות זהות]]=1,טבלה1013[[#This Row],[LengthofCycle]],W442))</f>
        <v/>
      </c>
      <c r="Y443" s="1" t="str">
        <f>IF(OR(טבלה1013[[#This Row],[הווסת פעיל?]]=0,טבלה1013[[#This Row],[הווסת פעיל?]]=""),"",SUM(Y442,טבלה1013[[#This Row],[הווסת פעיל?]]))</f>
        <v/>
      </c>
      <c r="Z443" s="1" t="str">
        <f>IF(AND(טבלה1013[[#This Row],[כמה מחזורים עד עקירה]]&lt;&gt;"",Y444=""),טבלה1013[[#This Row],[כמה מחזורים עד עקירה]],"")</f>
        <v/>
      </c>
      <c r="AA443" s="1" t="str">
        <f>IF(AND(טבלה1013[[#This Row],[הווסת פעיל?]]=1,טבלה1013[[#This Row],[וסת קבוע אחרון]]&lt;&gt;W442),טבלה1013[[#This Row],[וסת קבוע אחרון]],"")</f>
        <v/>
      </c>
      <c r="AB443" s="1" t="str">
        <f>IF(AND(טבלה1013[[#This Row],[הווסת פעיל?]]=1,X442=0,טבלה1013[[#This Row],[וסת קבוע אחרון]]=W442),טבלה1013[[#This Row],[וסת קבוע אחרון]],"")</f>
        <v/>
      </c>
      <c r="AC443" s="1" t="str">
        <f>IF(AND(טבלה1013[[#This Row],[הווסת פעיל?]]=1,X442=0,טבלה1013[[#This Row],[וסת קבוע אחרון]]&lt;&gt;W442),1,"")</f>
        <v/>
      </c>
      <c r="AD443" s="1" t="str">
        <f>IF(AND(טבלה1013[[#This Row],[הווסת פעיל?]]&lt;&gt;"",B444=1),טבלה1013[[#This Row],[CycleNumber]],"")</f>
        <v/>
      </c>
      <c r="AE443" s="1" t="str">
        <f>IF(AND(טבלה1013[[#This Row],[הווסת פעיל?]]&lt;&gt;"",X442=""),טבלה1013[[#This Row],[CycleNumber]],"")</f>
        <v/>
      </c>
      <c r="AF443" s="1" t="str">
        <f>IF(B444=1,"",IF(טבלה1013[[#This Row],[הווסת פעיל?]]=1,IF(טבלה1013[[#This Row],[וסת קבוע אחרון]]=F444,1,0),""))</f>
        <v/>
      </c>
      <c r="AG443" s="1" t="str">
        <f>IF(B444=1,"",IF(טבלה1013[[#This Row],[הווסת פעיל?]]=1,IF(OR(טבלה1013[[#This Row],[וסת קבוע אחרון]]=F444,F444=טבלה1013[[#This Row],[LengthofCycle]]),1,0),""))</f>
        <v/>
      </c>
      <c r="AH443" s="1" t="str">
        <f>IF(B444=1,"",IF(טבלה1013[[#This Row],[הווסת פעיל?]]=1,IF(OR(טבלה1013[[#This Row],[וסת קבוע אחרון]]=F444,F444=טבלה1013[[#This Row],[LengthofCycle]],AND(טבלה1013[[#This Row],[LengthofCycle]]&lt;&gt;טבלה1013[[#This Row],[וסת קבוע אחרון]],OR(F444=28,F444=29))),1,0),""))</f>
        <v/>
      </c>
      <c r="AI443" s="1" t="str">
        <f>IF(AND(טבלה1013[[#This Row],[הווסת פעיל?]]=1,B444=1),1,"")</f>
        <v/>
      </c>
      <c r="AJ443" s="4">
        <f>IF(AND(טבלה1013[[#This Row],[הווסת פעיל?]]&lt;&gt;1,B444&lt;&gt;1,B444&lt;&gt;""),IF(טבלה1013[[#This Row],[LengthofCycle]]=F444,1,0),"")</f>
        <v>0</v>
      </c>
      <c r="AK443" s="4">
        <f>IF(AND(טבלה1013[[#This Row],[הווסת פעיל?]]&lt;&gt;1,B444&lt;&gt;1,B444&lt;&gt;""),IF(OR(טבלה1013[[#This Row],[LengthofCycle]]=F444,F444=29),1,0),"")</f>
        <v>0</v>
      </c>
      <c r="AL443" s="4">
        <f>IF(AND(טבלה1013[[#This Row],[הווסת פעיל?]]&lt;&gt;1,B444&lt;&gt;1,B444&lt;&gt;""),IF(OR(טבלה1013[[#This Row],[LengthofCycle]]=F444,F444=29,F444=28),1,0),"")</f>
        <v>0</v>
      </c>
    </row>
    <row r="444" spans="1:38" x14ac:dyDescent="0.25">
      <c r="A444" s="1" t="s">
        <v>95</v>
      </c>
      <c r="B444" s="1">
        <v>6</v>
      </c>
      <c r="C444" s="1">
        <v>1</v>
      </c>
      <c r="D444" s="1">
        <v>1</v>
      </c>
      <c r="E444" s="1">
        <v>0</v>
      </c>
      <c r="F444" s="1">
        <v>27</v>
      </c>
      <c r="G444" s="1">
        <f>טבלה1013[[#This Row],[LengthofCycle]]+1</f>
        <v>28</v>
      </c>
      <c r="H444" s="1" t="str">
        <f>IF(IFERROR(LOOKUP(טבלה1013[[#This Row],[ClientID]],קביעויות[השבוע]),FALSE)=טבלה1013[[#This Row],[ClientID]],1,"")</f>
        <v/>
      </c>
      <c r="I444" s="1" t="str">
        <f>IF(AND(טבלה1013[[#This Row],[CycleNumber]]&gt;1,OR(B445="",טבלה1013[[#This Row],[CycleNumber]]&gt;B443)),IF(OR(AND(טבלה1013[[#This Row],[LengthofCycle]]=28,F443=28),AND(טבלה1013[[#This Row],[LengthofCycle]]=35,F443=35)),1,""),"")</f>
        <v/>
      </c>
      <c r="J444" s="1" t="str">
        <f>IF(AND(טבלה1013[[#This Row],[וסת השבוע]]=1,I443=1,טבלה1013[[#This Row],[CycleNumber]]&gt;B443),1,"")</f>
        <v/>
      </c>
      <c r="K444" s="1" t="str">
        <f>IF(טבלה1013[[#This Row],[CycleNumber]]=1,"",IF(טבלה1013[[#This Row],[וסת השבוע]]=1,0,IF(K443="","",IF(K443=0,IF(טבלה1013[[#This Row],[LengthofCycle]]=28,0,1),IF(K443=1,IF(טבלה1013[[#This Row],[LengthofCycle]]+F443=28*2,0,2),IF(K443=2,IF(טבלה1013[[#This Row],[LengthofCycle]]+F443+F442=28*3,0,3),""))))))</f>
        <v/>
      </c>
      <c r="L444" s="1" t="str">
        <f>IF(טבלה1013[[#This Row],[וסת השבוע]]=1,IF(טבלה1013[[#This Row],[וסת השבוע וההפלגה ביחד]]=1,L443+1,0),IF(AND(טבלה1013[[#This Row],[CycleNumber]]&gt;B443,טבלה1013[[#This Row],[CycleNumber]]&gt;1),IF(טבלה1013[[#This Row],[וסת השבוע פעיל?]]&lt;&gt;"",L443+1,""),""))</f>
        <v/>
      </c>
      <c r="M444" s="1" t="str">
        <f>IF(AND(טבלה1013[[#This Row],[וסת השבוע פעיל?]]&lt;&gt;"",טבלה1013[[#This Row],[CycleNumber]]&lt;B445,B445&lt;&gt;"",טבלה1013[[#This Row],[וסת השבוע פעיל?]]&lt;3),IF(K445=0,IF(AND(טבלה1013[[#This Row],[וסת השבוע פעיל?]]&gt;0,I445=1),0,1),0),"")</f>
        <v/>
      </c>
      <c r="N444" s="1" t="str">
        <f t="shared" si="48"/>
        <v/>
      </c>
      <c r="O444" s="1" t="str">
        <f>IF(AND(טבלה1013[[#This Row],[חיזוי - שבוע]]=1,J445=1),1,"")</f>
        <v/>
      </c>
      <c r="P444" s="1" t="str">
        <f>IF(AND(טבלה1013[[#This Row],[חיזוי טוב עם הפלגה?]]=1,טבלה1013[[#This Row],[וסת קבוע אחרון]]&lt;&gt;28,X443=1),1,"")</f>
        <v/>
      </c>
      <c r="Q444" s="1" t="str">
        <f>IF(AND(טבלה1013[[#This Row],[וסת השבוע פעיל?]]&lt;3,OR(טבלה1013[[#This Row],[CycleNumber]]&gt;B445,B445="")),1,"")</f>
        <v/>
      </c>
      <c r="R444" s="1" t="str">
        <f>IF(טבלה1013[[#This Row],[האישה קבעה וסת שבוע?]]=1,IF(טבלה1013[[#This Row],[וסת השבוע פעיל?]]&lt;3,1,0),"")</f>
        <v/>
      </c>
      <c r="S4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4" s="1">
        <f t="shared" si="49"/>
        <v>0</v>
      </c>
      <c r="U444" s="1">
        <f t="shared" si="50"/>
        <v>0</v>
      </c>
      <c r="V444" s="1">
        <f t="shared" si="51"/>
        <v>0</v>
      </c>
      <c r="W444" s="1" t="str">
        <f>IF(טבלה1013[[#This Row],[3 הפלגות זהות]]="","",IF(טבלה1013[[#This Row],[3 הפלגות זהות]]=1,טבלה1013[[#This Row],[LengthofCycle]],W443))</f>
        <v/>
      </c>
      <c r="Y444" s="1" t="str">
        <f>IF(OR(טבלה1013[[#This Row],[הווסת פעיל?]]=0,טבלה1013[[#This Row],[הווסת פעיל?]]=""),"",SUM(Y443,טבלה1013[[#This Row],[הווסת פעיל?]]))</f>
        <v/>
      </c>
      <c r="Z444" s="1" t="str">
        <f>IF(AND(טבלה1013[[#This Row],[כמה מחזורים עד עקירה]]&lt;&gt;"",Y445=""),טבלה1013[[#This Row],[כמה מחזורים עד עקירה]],"")</f>
        <v/>
      </c>
      <c r="AA444" s="1" t="str">
        <f>IF(AND(טבלה1013[[#This Row],[הווסת פעיל?]]=1,טבלה1013[[#This Row],[וסת קבוע אחרון]]&lt;&gt;W443),טבלה1013[[#This Row],[וסת קבוע אחרון]],"")</f>
        <v/>
      </c>
      <c r="AB444" s="1" t="str">
        <f>IF(AND(טבלה1013[[#This Row],[הווסת פעיל?]]=1,X443=0,טבלה1013[[#This Row],[וסת קבוע אחרון]]=W443),טבלה1013[[#This Row],[וסת קבוע אחרון]],"")</f>
        <v/>
      </c>
      <c r="AC444" s="1" t="str">
        <f>IF(AND(טבלה1013[[#This Row],[הווסת פעיל?]]=1,X443=0,טבלה1013[[#This Row],[וסת קבוע אחרון]]&lt;&gt;W443),1,"")</f>
        <v/>
      </c>
      <c r="AD444" s="1" t="str">
        <f>IF(AND(טבלה1013[[#This Row],[הווסת פעיל?]]&lt;&gt;"",B445=1),טבלה1013[[#This Row],[CycleNumber]],"")</f>
        <v/>
      </c>
      <c r="AE444" s="1" t="str">
        <f>IF(AND(טבלה1013[[#This Row],[הווסת פעיל?]]&lt;&gt;"",X443=""),טבלה1013[[#This Row],[CycleNumber]],"")</f>
        <v/>
      </c>
      <c r="AF444" s="1" t="str">
        <f>IF(B445=1,"",IF(טבלה1013[[#This Row],[הווסת פעיל?]]=1,IF(טבלה1013[[#This Row],[וסת קבוע אחרון]]=F445,1,0),""))</f>
        <v/>
      </c>
      <c r="AG444" s="1" t="str">
        <f>IF(B445=1,"",IF(טבלה1013[[#This Row],[הווסת פעיל?]]=1,IF(OR(טבלה1013[[#This Row],[וסת קבוע אחרון]]=F445,F445=טבלה1013[[#This Row],[LengthofCycle]]),1,0),""))</f>
        <v/>
      </c>
      <c r="AH444" s="1" t="str">
        <f>IF(B445=1,"",IF(טבלה1013[[#This Row],[הווסת פעיל?]]=1,IF(OR(טבלה1013[[#This Row],[וסת קבוע אחרון]]=F445,F445=טבלה1013[[#This Row],[LengthofCycle]],AND(טבלה1013[[#This Row],[LengthofCycle]]&lt;&gt;טבלה1013[[#This Row],[וסת קבוע אחרון]],OR(F445=28,F445=29))),1,0),""))</f>
        <v/>
      </c>
      <c r="AI444" s="1" t="str">
        <f>IF(AND(טבלה1013[[#This Row],[הווסת פעיל?]]=1,B445=1),1,"")</f>
        <v/>
      </c>
      <c r="AJ444" s="4">
        <f>IF(AND(טבלה1013[[#This Row],[הווסת פעיל?]]&lt;&gt;1,B445&lt;&gt;1,B445&lt;&gt;""),IF(טבלה1013[[#This Row],[LengthofCycle]]=F445,1,0),"")</f>
        <v>0</v>
      </c>
      <c r="AK444" s="4">
        <f>IF(AND(טבלה1013[[#This Row],[הווסת פעיל?]]&lt;&gt;1,B445&lt;&gt;1,B445&lt;&gt;""),IF(OR(טבלה1013[[#This Row],[LengthofCycle]]=F445,F445=29),1,0),"")</f>
        <v>0</v>
      </c>
      <c r="AL444" s="4">
        <f>IF(AND(טבלה1013[[#This Row],[הווסת פעיל?]]&lt;&gt;1,B445&lt;&gt;1,B445&lt;&gt;""),IF(OR(טבלה1013[[#This Row],[LengthofCycle]]=F445,F445=29,F445=28),1,0),"")</f>
        <v>0</v>
      </c>
    </row>
    <row r="445" spans="1:38" x14ac:dyDescent="0.25">
      <c r="A445" s="1" t="s">
        <v>95</v>
      </c>
      <c r="B445" s="1">
        <v>7</v>
      </c>
      <c r="C445" s="1">
        <v>1</v>
      </c>
      <c r="D445" s="1">
        <v>1</v>
      </c>
      <c r="E445" s="1">
        <v>0</v>
      </c>
      <c r="F445" s="1">
        <v>26</v>
      </c>
      <c r="G445" s="1">
        <f>טבלה1013[[#This Row],[LengthofCycle]]+1</f>
        <v>27</v>
      </c>
      <c r="H445" s="1" t="str">
        <f>IF(IFERROR(LOOKUP(טבלה1013[[#This Row],[ClientID]],קביעויות[השבוע]),FALSE)=טבלה1013[[#This Row],[ClientID]],1,"")</f>
        <v/>
      </c>
      <c r="I445" s="1" t="str">
        <f>IF(AND(טבלה1013[[#This Row],[CycleNumber]]&gt;1,OR(B446="",טבלה1013[[#This Row],[CycleNumber]]&gt;B444)),IF(OR(AND(טבלה1013[[#This Row],[LengthofCycle]]=28,F444=28),AND(טבלה1013[[#This Row],[LengthofCycle]]=35,F444=35)),1,""),"")</f>
        <v/>
      </c>
      <c r="J445" s="1" t="str">
        <f>IF(AND(טבלה1013[[#This Row],[וסת השבוע]]=1,I444=1,טבלה1013[[#This Row],[CycleNumber]]&gt;B444),1,"")</f>
        <v/>
      </c>
      <c r="K445" s="1" t="str">
        <f>IF(טבלה1013[[#This Row],[CycleNumber]]=1,"",IF(טבלה1013[[#This Row],[וסת השבוע]]=1,0,IF(K444="","",IF(K444=0,IF(טבלה1013[[#This Row],[LengthofCycle]]=28,0,1),IF(K444=1,IF(טבלה1013[[#This Row],[LengthofCycle]]+F444=28*2,0,2),IF(K444=2,IF(טבלה1013[[#This Row],[LengthofCycle]]+F444+F443=28*3,0,3),""))))))</f>
        <v/>
      </c>
      <c r="L445" s="1" t="str">
        <f>IF(טבלה1013[[#This Row],[וסת השבוע]]=1,IF(טבלה1013[[#This Row],[וסת השבוע וההפלגה ביחד]]=1,L444+1,0),IF(AND(טבלה1013[[#This Row],[CycleNumber]]&gt;B444,טבלה1013[[#This Row],[CycleNumber]]&gt;1),IF(טבלה1013[[#This Row],[וסת השבוע פעיל?]]&lt;&gt;"",L444+1,""),""))</f>
        <v/>
      </c>
      <c r="M445" s="1" t="str">
        <f>IF(AND(טבלה1013[[#This Row],[וסת השבוע פעיל?]]&lt;&gt;"",טבלה1013[[#This Row],[CycleNumber]]&lt;B446,B446&lt;&gt;"",טבלה1013[[#This Row],[וסת השבוע פעיל?]]&lt;3),IF(K446=0,IF(AND(טבלה1013[[#This Row],[וסת השבוע פעיל?]]&gt;0,I446=1),0,1),0),"")</f>
        <v/>
      </c>
      <c r="N445" s="1" t="str">
        <f t="shared" si="48"/>
        <v/>
      </c>
      <c r="O445" s="1" t="str">
        <f>IF(AND(טבלה1013[[#This Row],[חיזוי - שבוע]]=1,J446=1),1,"")</f>
        <v/>
      </c>
      <c r="P445" s="1" t="str">
        <f>IF(AND(טבלה1013[[#This Row],[חיזוי טוב עם הפלגה?]]=1,טבלה1013[[#This Row],[וסת קבוע אחרון]]&lt;&gt;28,X444=1),1,"")</f>
        <v/>
      </c>
      <c r="Q445" s="1" t="str">
        <f>IF(AND(טבלה1013[[#This Row],[וסת השבוע פעיל?]]&lt;3,OR(טבלה1013[[#This Row],[CycleNumber]]&gt;B446,B446="")),1,"")</f>
        <v/>
      </c>
      <c r="R445" s="1" t="str">
        <f>IF(טבלה1013[[#This Row],[האישה קבעה וסת שבוע?]]=1,IF(טבלה1013[[#This Row],[וסת השבוע פעיל?]]&lt;3,1,0),"")</f>
        <v/>
      </c>
      <c r="S4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5" s="1">
        <f t="shared" si="49"/>
        <v>0</v>
      </c>
      <c r="U445" s="1">
        <f t="shared" si="50"/>
        <v>0</v>
      </c>
      <c r="V445" s="1">
        <f t="shared" si="51"/>
        <v>0</v>
      </c>
      <c r="W445" s="1" t="str">
        <f>IF(טבלה1013[[#This Row],[3 הפלגות זהות]]="","",IF(טבלה1013[[#This Row],[3 הפלגות זהות]]=1,טבלה1013[[#This Row],[LengthofCycle]],W444))</f>
        <v/>
      </c>
      <c r="Y445" s="1" t="str">
        <f>IF(OR(טבלה1013[[#This Row],[הווסת פעיל?]]=0,טבלה1013[[#This Row],[הווסת פעיל?]]=""),"",SUM(Y444,טבלה1013[[#This Row],[הווסת פעיל?]]))</f>
        <v/>
      </c>
      <c r="Z445" s="1" t="str">
        <f>IF(AND(טבלה1013[[#This Row],[כמה מחזורים עד עקירה]]&lt;&gt;"",Y446=""),טבלה1013[[#This Row],[כמה מחזורים עד עקירה]],"")</f>
        <v/>
      </c>
      <c r="AA445" s="1" t="str">
        <f>IF(AND(טבלה1013[[#This Row],[הווסת פעיל?]]=1,טבלה1013[[#This Row],[וסת קבוע אחרון]]&lt;&gt;W444),טבלה1013[[#This Row],[וסת קבוע אחרון]],"")</f>
        <v/>
      </c>
      <c r="AB445" s="1" t="str">
        <f>IF(AND(טבלה1013[[#This Row],[הווסת פעיל?]]=1,X444=0,טבלה1013[[#This Row],[וסת קבוע אחרון]]=W444),טבלה1013[[#This Row],[וסת קבוע אחרון]],"")</f>
        <v/>
      </c>
      <c r="AC445" s="1" t="str">
        <f>IF(AND(טבלה1013[[#This Row],[הווסת פעיל?]]=1,X444=0,טבלה1013[[#This Row],[וסת קבוע אחרון]]&lt;&gt;W444),1,"")</f>
        <v/>
      </c>
      <c r="AD445" s="1" t="str">
        <f>IF(AND(טבלה1013[[#This Row],[הווסת פעיל?]]&lt;&gt;"",B446=1),טבלה1013[[#This Row],[CycleNumber]],"")</f>
        <v/>
      </c>
      <c r="AE445" s="1" t="str">
        <f>IF(AND(טבלה1013[[#This Row],[הווסת פעיל?]]&lt;&gt;"",X444=""),טבלה1013[[#This Row],[CycleNumber]],"")</f>
        <v/>
      </c>
      <c r="AF445" s="1" t="str">
        <f>IF(B446=1,"",IF(טבלה1013[[#This Row],[הווסת פעיל?]]=1,IF(טבלה1013[[#This Row],[וסת קבוע אחרון]]=F446,1,0),""))</f>
        <v/>
      </c>
      <c r="AG445" s="1" t="str">
        <f>IF(B446=1,"",IF(טבלה1013[[#This Row],[הווסת פעיל?]]=1,IF(OR(טבלה1013[[#This Row],[וסת קבוע אחרון]]=F446,F446=טבלה1013[[#This Row],[LengthofCycle]]),1,0),""))</f>
        <v/>
      </c>
      <c r="AH445" s="1" t="str">
        <f>IF(B446=1,"",IF(טבלה1013[[#This Row],[הווסת פעיל?]]=1,IF(OR(טבלה1013[[#This Row],[וסת קבוע אחרון]]=F446,F446=טבלה1013[[#This Row],[LengthofCycle]],AND(טבלה1013[[#This Row],[LengthofCycle]]&lt;&gt;טבלה1013[[#This Row],[וסת קבוע אחרון]],OR(F446=28,F446=29))),1,0),""))</f>
        <v/>
      </c>
      <c r="AI445" s="1" t="str">
        <f>IF(AND(טבלה1013[[#This Row],[הווסת פעיל?]]=1,B446=1),1,"")</f>
        <v/>
      </c>
      <c r="AJ445" s="4">
        <f>IF(AND(טבלה1013[[#This Row],[הווסת פעיל?]]&lt;&gt;1,B446&lt;&gt;1,B446&lt;&gt;""),IF(טבלה1013[[#This Row],[LengthofCycle]]=F446,1,0),"")</f>
        <v>1</v>
      </c>
      <c r="AK445" s="4">
        <f>IF(AND(טבלה1013[[#This Row],[הווסת פעיל?]]&lt;&gt;1,B446&lt;&gt;1,B446&lt;&gt;""),IF(OR(טבלה1013[[#This Row],[LengthofCycle]]=F446,F446=29),1,0),"")</f>
        <v>1</v>
      </c>
      <c r="AL445" s="4">
        <f>IF(AND(טבלה1013[[#This Row],[הווסת פעיל?]]&lt;&gt;1,B446&lt;&gt;1,B446&lt;&gt;""),IF(OR(טבלה1013[[#This Row],[LengthofCycle]]=F446,F446=29,F446=28),1,0),"")</f>
        <v>1</v>
      </c>
    </row>
    <row r="446" spans="1:38" x14ac:dyDescent="0.25">
      <c r="A446" s="1" t="s">
        <v>95</v>
      </c>
      <c r="B446" s="1">
        <v>8</v>
      </c>
      <c r="C446" s="1">
        <v>1</v>
      </c>
      <c r="D446" s="1">
        <v>1</v>
      </c>
      <c r="E446" s="1">
        <v>0</v>
      </c>
      <c r="F446" s="1">
        <v>26</v>
      </c>
      <c r="G446" s="1">
        <f>טבלה1013[[#This Row],[LengthofCycle]]+1</f>
        <v>27</v>
      </c>
      <c r="H446" s="1" t="str">
        <f>IF(IFERROR(LOOKUP(טבלה1013[[#This Row],[ClientID]],קביעויות[השבוע]),FALSE)=טבלה1013[[#This Row],[ClientID]],1,"")</f>
        <v/>
      </c>
      <c r="I446" s="1" t="str">
        <f>IF(AND(טבלה1013[[#This Row],[CycleNumber]]&gt;1,OR(B447="",טבלה1013[[#This Row],[CycleNumber]]&gt;B445)),IF(OR(AND(טבלה1013[[#This Row],[LengthofCycle]]=28,F445=28),AND(טבלה1013[[#This Row],[LengthofCycle]]=35,F445=35)),1,""),"")</f>
        <v/>
      </c>
      <c r="J446" s="1" t="str">
        <f>IF(AND(טבלה1013[[#This Row],[וסת השבוע]]=1,I445=1,טבלה1013[[#This Row],[CycleNumber]]&gt;B445),1,"")</f>
        <v/>
      </c>
      <c r="K446" s="1" t="str">
        <f>IF(טבלה1013[[#This Row],[CycleNumber]]=1,"",IF(טבלה1013[[#This Row],[וסת השבוע]]=1,0,IF(K445="","",IF(K445=0,IF(טבלה1013[[#This Row],[LengthofCycle]]=28,0,1),IF(K445=1,IF(טבלה1013[[#This Row],[LengthofCycle]]+F445=28*2,0,2),IF(K445=2,IF(טבלה1013[[#This Row],[LengthofCycle]]+F445+F444=28*3,0,3),""))))))</f>
        <v/>
      </c>
      <c r="L446" s="1" t="str">
        <f>IF(טבלה1013[[#This Row],[וסת השבוע]]=1,IF(טבלה1013[[#This Row],[וסת השבוע וההפלגה ביחד]]=1,L445+1,0),IF(AND(טבלה1013[[#This Row],[CycleNumber]]&gt;B445,טבלה1013[[#This Row],[CycleNumber]]&gt;1),IF(טבלה1013[[#This Row],[וסת השבוע פעיל?]]&lt;&gt;"",L445+1,""),""))</f>
        <v/>
      </c>
      <c r="M446" s="1" t="str">
        <f>IF(AND(טבלה1013[[#This Row],[וסת השבוע פעיל?]]&lt;&gt;"",טבלה1013[[#This Row],[CycleNumber]]&lt;B447,B447&lt;&gt;"",טבלה1013[[#This Row],[וסת השבוע פעיל?]]&lt;3),IF(K447=0,IF(AND(טבלה1013[[#This Row],[וסת השבוע פעיל?]]&gt;0,I447=1),0,1),0),"")</f>
        <v/>
      </c>
      <c r="N446" s="1" t="str">
        <f t="shared" si="48"/>
        <v/>
      </c>
      <c r="O446" s="1" t="str">
        <f>IF(AND(טבלה1013[[#This Row],[חיזוי - שבוע]]=1,J447=1),1,"")</f>
        <v/>
      </c>
      <c r="P446" s="1" t="str">
        <f>IF(AND(טבלה1013[[#This Row],[חיזוי טוב עם הפלגה?]]=1,טבלה1013[[#This Row],[וסת קבוע אחרון]]&lt;&gt;28,X445=1),1,"")</f>
        <v/>
      </c>
      <c r="Q446" s="1" t="str">
        <f>IF(AND(טבלה1013[[#This Row],[וסת השבוע פעיל?]]&lt;3,OR(טבלה1013[[#This Row],[CycleNumber]]&gt;B447,B447="")),1,"")</f>
        <v/>
      </c>
      <c r="R446" s="1" t="str">
        <f>IF(טבלה1013[[#This Row],[האישה קבעה וסת שבוע?]]=1,IF(טבלה1013[[#This Row],[וסת השבוע פעיל?]]&lt;3,1,0),"")</f>
        <v/>
      </c>
      <c r="S4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6" s="1">
        <f t="shared" si="49"/>
        <v>0</v>
      </c>
      <c r="U446" s="1">
        <f t="shared" si="50"/>
        <v>0</v>
      </c>
      <c r="V446" s="1">
        <f t="shared" si="51"/>
        <v>0</v>
      </c>
      <c r="W446" s="1" t="str">
        <f>IF(טבלה1013[[#This Row],[3 הפלגות זהות]]="","",IF(טבלה1013[[#This Row],[3 הפלגות זהות]]=1,טבלה1013[[#This Row],[LengthofCycle]],W445))</f>
        <v/>
      </c>
      <c r="Y446" s="1" t="str">
        <f>IF(OR(טבלה1013[[#This Row],[הווסת פעיל?]]=0,טבלה1013[[#This Row],[הווסת פעיל?]]=""),"",SUM(Y445,טבלה1013[[#This Row],[הווסת פעיל?]]))</f>
        <v/>
      </c>
      <c r="Z446" s="1" t="str">
        <f>IF(AND(טבלה1013[[#This Row],[כמה מחזורים עד עקירה]]&lt;&gt;"",Y447=""),טבלה1013[[#This Row],[כמה מחזורים עד עקירה]],"")</f>
        <v/>
      </c>
      <c r="AA446" s="1" t="str">
        <f>IF(AND(טבלה1013[[#This Row],[הווסת פעיל?]]=1,טבלה1013[[#This Row],[וסת קבוע אחרון]]&lt;&gt;W445),טבלה1013[[#This Row],[וסת קבוע אחרון]],"")</f>
        <v/>
      </c>
      <c r="AB446" s="1" t="str">
        <f>IF(AND(טבלה1013[[#This Row],[הווסת פעיל?]]=1,X445=0,טבלה1013[[#This Row],[וסת קבוע אחרון]]=W445),טבלה1013[[#This Row],[וסת קבוע אחרון]],"")</f>
        <v/>
      </c>
      <c r="AC446" s="1" t="str">
        <f>IF(AND(טבלה1013[[#This Row],[הווסת פעיל?]]=1,X445=0,טבלה1013[[#This Row],[וסת קבוע אחרון]]&lt;&gt;W445),1,"")</f>
        <v/>
      </c>
      <c r="AD446" s="1" t="str">
        <f>IF(AND(טבלה1013[[#This Row],[הווסת פעיל?]]&lt;&gt;"",B447=1),טבלה1013[[#This Row],[CycleNumber]],"")</f>
        <v/>
      </c>
      <c r="AE446" s="1" t="str">
        <f>IF(AND(טבלה1013[[#This Row],[הווסת פעיל?]]&lt;&gt;"",X445=""),טבלה1013[[#This Row],[CycleNumber]],"")</f>
        <v/>
      </c>
      <c r="AF446" s="1" t="str">
        <f>IF(B447=1,"",IF(טבלה1013[[#This Row],[הווסת פעיל?]]=1,IF(טבלה1013[[#This Row],[וסת קבוע אחרון]]=F447,1,0),""))</f>
        <v/>
      </c>
      <c r="AG446" s="1" t="str">
        <f>IF(B447=1,"",IF(טבלה1013[[#This Row],[הווסת פעיל?]]=1,IF(OR(טבלה1013[[#This Row],[וסת קבוע אחרון]]=F447,F447=טבלה1013[[#This Row],[LengthofCycle]]),1,0),""))</f>
        <v/>
      </c>
      <c r="AH446" s="1" t="str">
        <f>IF(B447=1,"",IF(טבלה1013[[#This Row],[הווסת פעיל?]]=1,IF(OR(טבלה1013[[#This Row],[וסת קבוע אחרון]]=F447,F447=טבלה1013[[#This Row],[LengthofCycle]],AND(טבלה1013[[#This Row],[LengthofCycle]]&lt;&gt;טבלה1013[[#This Row],[וסת קבוע אחרון]],OR(F447=28,F447=29))),1,0),""))</f>
        <v/>
      </c>
      <c r="AI446" s="1" t="str">
        <f>IF(AND(טבלה1013[[#This Row],[הווסת פעיל?]]=1,B447=1),1,"")</f>
        <v/>
      </c>
      <c r="AJ446" s="4">
        <f>IF(AND(טבלה1013[[#This Row],[הווסת פעיל?]]&lt;&gt;1,B447&lt;&gt;1,B447&lt;&gt;""),IF(טבלה1013[[#This Row],[LengthofCycle]]=F447,1,0),"")</f>
        <v>0</v>
      </c>
      <c r="AK446" s="4">
        <f>IF(AND(טבלה1013[[#This Row],[הווסת פעיל?]]&lt;&gt;1,B447&lt;&gt;1,B447&lt;&gt;""),IF(OR(טבלה1013[[#This Row],[LengthofCycle]]=F447,F447=29),1,0),"")</f>
        <v>1</v>
      </c>
      <c r="AL446" s="4">
        <f>IF(AND(טבלה1013[[#This Row],[הווסת פעיל?]]&lt;&gt;1,B447&lt;&gt;1,B447&lt;&gt;""),IF(OR(טבלה1013[[#This Row],[LengthofCycle]]=F447,F447=29,F447=28),1,0),"")</f>
        <v>1</v>
      </c>
    </row>
    <row r="447" spans="1:38" x14ac:dyDescent="0.25">
      <c r="A447" s="1" t="s">
        <v>95</v>
      </c>
      <c r="B447" s="1">
        <v>9</v>
      </c>
      <c r="C447" s="1">
        <v>1</v>
      </c>
      <c r="D447" s="1">
        <v>1</v>
      </c>
      <c r="E447" s="1">
        <v>0</v>
      </c>
      <c r="F447" s="1">
        <v>29</v>
      </c>
      <c r="G447" s="1">
        <f>טבלה1013[[#This Row],[LengthofCycle]]+1</f>
        <v>30</v>
      </c>
      <c r="H447" s="1" t="str">
        <f>IF(IFERROR(LOOKUP(טבלה1013[[#This Row],[ClientID]],קביעויות[השבוע]),FALSE)=טבלה1013[[#This Row],[ClientID]],1,"")</f>
        <v/>
      </c>
      <c r="I447" s="1" t="str">
        <f>IF(AND(טבלה1013[[#This Row],[CycleNumber]]&gt;1,OR(B448="",טבלה1013[[#This Row],[CycleNumber]]&gt;B446)),IF(OR(AND(טבלה1013[[#This Row],[LengthofCycle]]=28,F446=28),AND(טבלה1013[[#This Row],[LengthofCycle]]=35,F446=35)),1,""),"")</f>
        <v/>
      </c>
      <c r="J447" s="1" t="str">
        <f>IF(AND(טבלה1013[[#This Row],[וסת השבוע]]=1,I446=1,טבלה1013[[#This Row],[CycleNumber]]&gt;B446),1,"")</f>
        <v/>
      </c>
      <c r="K447" s="1" t="str">
        <f>IF(טבלה1013[[#This Row],[CycleNumber]]=1,"",IF(טבלה1013[[#This Row],[וסת השבוע]]=1,0,IF(K446="","",IF(K446=0,IF(טבלה1013[[#This Row],[LengthofCycle]]=28,0,1),IF(K446=1,IF(טבלה1013[[#This Row],[LengthofCycle]]+F446=28*2,0,2),IF(K446=2,IF(טבלה1013[[#This Row],[LengthofCycle]]+F446+F445=28*3,0,3),""))))))</f>
        <v/>
      </c>
      <c r="L447" s="1" t="str">
        <f>IF(טבלה1013[[#This Row],[וסת השבוע]]=1,IF(טבלה1013[[#This Row],[וסת השבוע וההפלגה ביחד]]=1,L446+1,0),IF(AND(טבלה1013[[#This Row],[CycleNumber]]&gt;B446,טבלה1013[[#This Row],[CycleNumber]]&gt;1),IF(טבלה1013[[#This Row],[וסת השבוע פעיל?]]&lt;&gt;"",L446+1,""),""))</f>
        <v/>
      </c>
      <c r="M447" s="1" t="str">
        <f>IF(AND(טבלה1013[[#This Row],[וסת השבוע פעיל?]]&lt;&gt;"",טבלה1013[[#This Row],[CycleNumber]]&lt;B448,B448&lt;&gt;"",טבלה1013[[#This Row],[וסת השבוע פעיל?]]&lt;3),IF(K448=0,IF(AND(טבלה1013[[#This Row],[וסת השבוע פעיל?]]&gt;0,I448=1),0,1),0),"")</f>
        <v/>
      </c>
      <c r="N447" s="1" t="str">
        <f t="shared" si="48"/>
        <v/>
      </c>
      <c r="O447" s="1" t="str">
        <f>IF(AND(טבלה1013[[#This Row],[חיזוי - שבוע]]=1,J448=1),1,"")</f>
        <v/>
      </c>
      <c r="P447" s="1" t="str">
        <f>IF(AND(טבלה1013[[#This Row],[חיזוי טוב עם הפלגה?]]=1,טבלה1013[[#This Row],[וסת קבוע אחרון]]&lt;&gt;28,X446=1),1,"")</f>
        <v/>
      </c>
      <c r="Q447" s="1" t="str">
        <f>IF(AND(טבלה1013[[#This Row],[וסת השבוע פעיל?]]&lt;3,OR(טבלה1013[[#This Row],[CycleNumber]]&gt;B448,B448="")),1,"")</f>
        <v/>
      </c>
      <c r="R447" s="1" t="str">
        <f>IF(טבלה1013[[#This Row],[האישה קבעה וסת שבוע?]]=1,IF(טבלה1013[[#This Row],[וסת השבוע פעיל?]]&lt;3,1,0),"")</f>
        <v/>
      </c>
      <c r="S4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7" s="1">
        <f t="shared" si="49"/>
        <v>0</v>
      </c>
      <c r="U447" s="1">
        <f t="shared" si="50"/>
        <v>0</v>
      </c>
      <c r="V447" s="1">
        <f t="shared" si="51"/>
        <v>0</v>
      </c>
      <c r="W447" s="1" t="str">
        <f>IF(טבלה1013[[#This Row],[3 הפלגות זהות]]="","",IF(טבלה1013[[#This Row],[3 הפלגות זהות]]=1,טבלה1013[[#This Row],[LengthofCycle]],W446))</f>
        <v/>
      </c>
      <c r="Y447" s="1" t="str">
        <f>IF(OR(טבלה1013[[#This Row],[הווסת פעיל?]]=0,טבלה1013[[#This Row],[הווסת פעיל?]]=""),"",SUM(Y446,טבלה1013[[#This Row],[הווסת פעיל?]]))</f>
        <v/>
      </c>
      <c r="Z447" s="1" t="str">
        <f>IF(AND(טבלה1013[[#This Row],[כמה מחזורים עד עקירה]]&lt;&gt;"",Y448=""),טבלה1013[[#This Row],[כמה מחזורים עד עקירה]],"")</f>
        <v/>
      </c>
      <c r="AA447" s="1" t="str">
        <f>IF(AND(טבלה1013[[#This Row],[הווסת פעיל?]]=1,טבלה1013[[#This Row],[וסת קבוע אחרון]]&lt;&gt;W446),טבלה1013[[#This Row],[וסת קבוע אחרון]],"")</f>
        <v/>
      </c>
      <c r="AB447" s="1" t="str">
        <f>IF(AND(טבלה1013[[#This Row],[הווסת פעיל?]]=1,X446=0,טבלה1013[[#This Row],[וסת קבוע אחרון]]=W446),טבלה1013[[#This Row],[וסת קבוע אחרון]],"")</f>
        <v/>
      </c>
      <c r="AC447" s="1" t="str">
        <f>IF(AND(טבלה1013[[#This Row],[הווסת פעיל?]]=1,X446=0,טבלה1013[[#This Row],[וסת קבוע אחרון]]&lt;&gt;W446),1,"")</f>
        <v/>
      </c>
      <c r="AD447" s="1" t="str">
        <f>IF(AND(טבלה1013[[#This Row],[הווסת פעיל?]]&lt;&gt;"",B448=1),טבלה1013[[#This Row],[CycleNumber]],"")</f>
        <v/>
      </c>
      <c r="AE447" s="1" t="str">
        <f>IF(AND(טבלה1013[[#This Row],[הווסת פעיל?]]&lt;&gt;"",X446=""),טבלה1013[[#This Row],[CycleNumber]],"")</f>
        <v/>
      </c>
      <c r="AF447" s="1" t="str">
        <f>IF(B448=1,"",IF(טבלה1013[[#This Row],[הווסת פעיל?]]=1,IF(טבלה1013[[#This Row],[וסת קבוע אחרון]]=F448,1,0),""))</f>
        <v/>
      </c>
      <c r="AG447" s="1" t="str">
        <f>IF(B448=1,"",IF(טבלה1013[[#This Row],[הווסת פעיל?]]=1,IF(OR(טבלה1013[[#This Row],[וסת קבוע אחרון]]=F448,F448=טבלה1013[[#This Row],[LengthofCycle]]),1,0),""))</f>
        <v/>
      </c>
      <c r="AH447" s="1" t="str">
        <f>IF(B448=1,"",IF(טבלה1013[[#This Row],[הווסת פעיל?]]=1,IF(OR(טבלה1013[[#This Row],[וסת קבוע אחרון]]=F448,F448=טבלה1013[[#This Row],[LengthofCycle]],AND(טבלה1013[[#This Row],[LengthofCycle]]&lt;&gt;טבלה1013[[#This Row],[וסת קבוע אחרון]],OR(F448=28,F448=29))),1,0),""))</f>
        <v/>
      </c>
      <c r="AI447" s="1" t="str">
        <f>IF(AND(טבלה1013[[#This Row],[הווסת פעיל?]]=1,B448=1),1,"")</f>
        <v/>
      </c>
      <c r="AJ447" s="4">
        <f>IF(AND(טבלה1013[[#This Row],[הווסת פעיל?]]&lt;&gt;1,B448&lt;&gt;1,B448&lt;&gt;""),IF(טבלה1013[[#This Row],[LengthofCycle]]=F448,1,0),"")</f>
        <v>0</v>
      </c>
      <c r="AK447" s="4">
        <f>IF(AND(טבלה1013[[#This Row],[הווסת פעיל?]]&lt;&gt;1,B448&lt;&gt;1,B448&lt;&gt;""),IF(OR(טבלה1013[[#This Row],[LengthofCycle]]=F448,F448=29),1,0),"")</f>
        <v>0</v>
      </c>
      <c r="AL447" s="4">
        <f>IF(AND(טבלה1013[[#This Row],[הווסת פעיל?]]&lt;&gt;1,B448&lt;&gt;1,B448&lt;&gt;""),IF(OR(טבלה1013[[#This Row],[LengthofCycle]]=F448,F448=29,F448=28),1,0),"")</f>
        <v>0</v>
      </c>
    </row>
    <row r="448" spans="1:38" x14ac:dyDescent="0.25">
      <c r="A448" s="1" t="s">
        <v>95</v>
      </c>
      <c r="B448" s="1">
        <v>10</v>
      </c>
      <c r="C448" s="1">
        <v>1</v>
      </c>
      <c r="D448" s="1">
        <v>1</v>
      </c>
      <c r="E448" s="1">
        <v>0</v>
      </c>
      <c r="F448" s="1">
        <v>27</v>
      </c>
      <c r="G448" s="1">
        <f>טבלה1013[[#This Row],[LengthofCycle]]+1</f>
        <v>28</v>
      </c>
      <c r="H448" s="1" t="str">
        <f>IF(IFERROR(LOOKUP(טבלה1013[[#This Row],[ClientID]],קביעויות[השבוע]),FALSE)=טבלה1013[[#This Row],[ClientID]],1,"")</f>
        <v/>
      </c>
      <c r="I448" s="1" t="str">
        <f>IF(AND(טבלה1013[[#This Row],[CycleNumber]]&gt;1,OR(B449="",טבלה1013[[#This Row],[CycleNumber]]&gt;B447)),IF(OR(AND(טבלה1013[[#This Row],[LengthofCycle]]=28,F447=28),AND(טבלה1013[[#This Row],[LengthofCycle]]=35,F447=35)),1,""),"")</f>
        <v/>
      </c>
      <c r="J448" s="1" t="str">
        <f>IF(AND(טבלה1013[[#This Row],[וסת השבוע]]=1,I447=1,טבלה1013[[#This Row],[CycleNumber]]&gt;B447),1,"")</f>
        <v/>
      </c>
      <c r="K448" s="1" t="str">
        <f>IF(טבלה1013[[#This Row],[CycleNumber]]=1,"",IF(טבלה1013[[#This Row],[וסת השבוע]]=1,0,IF(K447="","",IF(K447=0,IF(טבלה1013[[#This Row],[LengthofCycle]]=28,0,1),IF(K447=1,IF(טבלה1013[[#This Row],[LengthofCycle]]+F447=28*2,0,2),IF(K447=2,IF(טבלה1013[[#This Row],[LengthofCycle]]+F447+F446=28*3,0,3),""))))))</f>
        <v/>
      </c>
      <c r="L448" s="1" t="str">
        <f>IF(טבלה1013[[#This Row],[וסת השבוע]]=1,IF(טבלה1013[[#This Row],[וסת השבוע וההפלגה ביחד]]=1,L447+1,0),IF(AND(טבלה1013[[#This Row],[CycleNumber]]&gt;B447,טבלה1013[[#This Row],[CycleNumber]]&gt;1),IF(טבלה1013[[#This Row],[וסת השבוע פעיל?]]&lt;&gt;"",L447+1,""),""))</f>
        <v/>
      </c>
      <c r="M448" s="1" t="str">
        <f>IF(AND(טבלה1013[[#This Row],[וסת השבוע פעיל?]]&lt;&gt;"",טבלה1013[[#This Row],[CycleNumber]]&lt;B449,B449&lt;&gt;"",טבלה1013[[#This Row],[וסת השבוע פעיל?]]&lt;3),IF(K449=0,IF(AND(טבלה1013[[#This Row],[וסת השבוע פעיל?]]&gt;0,I449=1),0,1),0),"")</f>
        <v/>
      </c>
      <c r="N448" s="1" t="str">
        <f t="shared" si="48"/>
        <v/>
      </c>
      <c r="O448" s="1" t="str">
        <f>IF(AND(טבלה1013[[#This Row],[חיזוי - שבוע]]=1,J449=1),1,"")</f>
        <v/>
      </c>
      <c r="P448" s="1" t="str">
        <f>IF(AND(טבלה1013[[#This Row],[חיזוי טוב עם הפלגה?]]=1,טבלה1013[[#This Row],[וסת קבוע אחרון]]&lt;&gt;28,X447=1),1,"")</f>
        <v/>
      </c>
      <c r="Q448" s="1" t="str">
        <f>IF(AND(טבלה1013[[#This Row],[וסת השבוע פעיל?]]&lt;3,OR(טבלה1013[[#This Row],[CycleNumber]]&gt;B449,B449="")),1,"")</f>
        <v/>
      </c>
      <c r="R448" s="1" t="str">
        <f>IF(טבלה1013[[#This Row],[האישה קבעה וסת שבוע?]]=1,IF(טבלה1013[[#This Row],[וסת השבוע פעיל?]]&lt;3,1,0),"")</f>
        <v/>
      </c>
      <c r="S4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8" s="1">
        <f t="shared" si="49"/>
        <v>0</v>
      </c>
      <c r="U448" s="1">
        <f t="shared" si="50"/>
        <v>0</v>
      </c>
      <c r="V448" s="1">
        <f t="shared" si="51"/>
        <v>0</v>
      </c>
      <c r="W448" s="1" t="str">
        <f>IF(טבלה1013[[#This Row],[3 הפלגות זהות]]="","",IF(טבלה1013[[#This Row],[3 הפלגות זהות]]=1,טבלה1013[[#This Row],[LengthofCycle]],W447))</f>
        <v/>
      </c>
      <c r="Y448" s="1" t="str">
        <f>IF(OR(טבלה1013[[#This Row],[הווסת פעיל?]]=0,טבלה1013[[#This Row],[הווסת פעיל?]]=""),"",SUM(Y447,טבלה1013[[#This Row],[הווסת פעיל?]]))</f>
        <v/>
      </c>
      <c r="Z448" s="1" t="str">
        <f>IF(AND(טבלה1013[[#This Row],[כמה מחזורים עד עקירה]]&lt;&gt;"",Y449=""),טבלה1013[[#This Row],[כמה מחזורים עד עקירה]],"")</f>
        <v/>
      </c>
      <c r="AA448" s="1" t="str">
        <f>IF(AND(טבלה1013[[#This Row],[הווסת פעיל?]]=1,טבלה1013[[#This Row],[וסת קבוע אחרון]]&lt;&gt;W447),טבלה1013[[#This Row],[וסת קבוע אחרון]],"")</f>
        <v/>
      </c>
      <c r="AB448" s="1" t="str">
        <f>IF(AND(טבלה1013[[#This Row],[הווסת פעיל?]]=1,X447=0,טבלה1013[[#This Row],[וסת קבוע אחרון]]=W447),טבלה1013[[#This Row],[וסת קבוע אחרון]],"")</f>
        <v/>
      </c>
      <c r="AC448" s="1" t="str">
        <f>IF(AND(טבלה1013[[#This Row],[הווסת פעיל?]]=1,X447=0,טבלה1013[[#This Row],[וסת קבוע אחרון]]&lt;&gt;W447),1,"")</f>
        <v/>
      </c>
      <c r="AD448" s="1" t="str">
        <f>IF(AND(טבלה1013[[#This Row],[הווסת פעיל?]]&lt;&gt;"",B449=1),טבלה1013[[#This Row],[CycleNumber]],"")</f>
        <v/>
      </c>
      <c r="AE448" s="1" t="str">
        <f>IF(AND(טבלה1013[[#This Row],[הווסת פעיל?]]&lt;&gt;"",X447=""),טבלה1013[[#This Row],[CycleNumber]],"")</f>
        <v/>
      </c>
      <c r="AF448" s="1" t="str">
        <f>IF(B449=1,"",IF(טבלה1013[[#This Row],[הווסת פעיל?]]=1,IF(טבלה1013[[#This Row],[וסת קבוע אחרון]]=F449,1,0),""))</f>
        <v/>
      </c>
      <c r="AG448" s="1" t="str">
        <f>IF(B449=1,"",IF(טבלה1013[[#This Row],[הווסת פעיל?]]=1,IF(OR(טבלה1013[[#This Row],[וסת קבוע אחרון]]=F449,F449=טבלה1013[[#This Row],[LengthofCycle]]),1,0),""))</f>
        <v/>
      </c>
      <c r="AH448" s="1" t="str">
        <f>IF(B449=1,"",IF(טבלה1013[[#This Row],[הווסת פעיל?]]=1,IF(OR(טבלה1013[[#This Row],[וסת קבוע אחרון]]=F449,F449=טבלה1013[[#This Row],[LengthofCycle]],AND(טבלה1013[[#This Row],[LengthofCycle]]&lt;&gt;טבלה1013[[#This Row],[וסת קבוע אחרון]],OR(F449=28,F449=29))),1,0),""))</f>
        <v/>
      </c>
      <c r="AI448" s="1" t="str">
        <f>IF(AND(טבלה1013[[#This Row],[הווסת פעיל?]]=1,B449=1),1,"")</f>
        <v/>
      </c>
      <c r="AJ448" s="4">
        <f>IF(AND(טבלה1013[[#This Row],[הווסת פעיל?]]&lt;&gt;1,B449&lt;&gt;1,B449&lt;&gt;""),IF(טבלה1013[[#This Row],[LengthofCycle]]=F449,1,0),"")</f>
        <v>1</v>
      </c>
      <c r="AK448" s="4">
        <f>IF(AND(טבלה1013[[#This Row],[הווסת פעיל?]]&lt;&gt;1,B449&lt;&gt;1,B449&lt;&gt;""),IF(OR(טבלה1013[[#This Row],[LengthofCycle]]=F449,F449=29),1,0),"")</f>
        <v>1</v>
      </c>
      <c r="AL448" s="4">
        <f>IF(AND(טבלה1013[[#This Row],[הווסת פעיל?]]&lt;&gt;1,B449&lt;&gt;1,B449&lt;&gt;""),IF(OR(טבלה1013[[#This Row],[LengthofCycle]]=F449,F449=29,F449=28),1,0),"")</f>
        <v>1</v>
      </c>
    </row>
    <row r="449" spans="1:38" x14ac:dyDescent="0.25">
      <c r="A449" s="1" t="s">
        <v>95</v>
      </c>
      <c r="B449" s="1">
        <v>11</v>
      </c>
      <c r="C449" s="1">
        <v>1</v>
      </c>
      <c r="D449" s="1">
        <v>1</v>
      </c>
      <c r="E449" s="1">
        <v>0</v>
      </c>
      <c r="F449" s="1">
        <v>27</v>
      </c>
      <c r="G449" s="1">
        <f>טבלה1013[[#This Row],[LengthofCycle]]+1</f>
        <v>28</v>
      </c>
      <c r="H449" s="1" t="str">
        <f>IF(IFERROR(LOOKUP(טבלה1013[[#This Row],[ClientID]],קביעויות[השבוע]),FALSE)=טבלה1013[[#This Row],[ClientID]],1,"")</f>
        <v/>
      </c>
      <c r="I449" s="1" t="str">
        <f>IF(AND(טבלה1013[[#This Row],[CycleNumber]]&gt;1,OR(B450="",טבלה1013[[#This Row],[CycleNumber]]&gt;B448)),IF(OR(AND(טבלה1013[[#This Row],[LengthofCycle]]=28,F448=28),AND(טבלה1013[[#This Row],[LengthofCycle]]=35,F448=35)),1,""),"")</f>
        <v/>
      </c>
      <c r="J449" s="1" t="str">
        <f>IF(AND(טבלה1013[[#This Row],[וסת השבוע]]=1,I448=1,טבלה1013[[#This Row],[CycleNumber]]&gt;B448),1,"")</f>
        <v/>
      </c>
      <c r="K449" s="1" t="str">
        <f>IF(טבלה1013[[#This Row],[CycleNumber]]=1,"",IF(טבלה1013[[#This Row],[וסת השבוע]]=1,0,IF(K448="","",IF(K448=0,IF(טבלה1013[[#This Row],[LengthofCycle]]=28,0,1),IF(K448=1,IF(טבלה1013[[#This Row],[LengthofCycle]]+F448=28*2,0,2),IF(K448=2,IF(טבלה1013[[#This Row],[LengthofCycle]]+F448+F447=28*3,0,3),""))))))</f>
        <v/>
      </c>
      <c r="L449" s="1" t="str">
        <f>IF(טבלה1013[[#This Row],[וסת השבוע]]=1,IF(טבלה1013[[#This Row],[וסת השבוע וההפלגה ביחד]]=1,L448+1,0),IF(AND(טבלה1013[[#This Row],[CycleNumber]]&gt;B448,טבלה1013[[#This Row],[CycleNumber]]&gt;1),IF(טבלה1013[[#This Row],[וסת השבוע פעיל?]]&lt;&gt;"",L448+1,""),""))</f>
        <v/>
      </c>
      <c r="M449" s="1" t="str">
        <f>IF(AND(טבלה1013[[#This Row],[וסת השבוע פעיל?]]&lt;&gt;"",טבלה1013[[#This Row],[CycleNumber]]&lt;B450,B450&lt;&gt;"",טבלה1013[[#This Row],[וסת השבוע פעיל?]]&lt;3),IF(K450=0,IF(AND(טבלה1013[[#This Row],[וסת השבוע פעיל?]]&gt;0,I450=1),0,1),0),"")</f>
        <v/>
      </c>
      <c r="N449" s="1" t="str">
        <f t="shared" si="48"/>
        <v/>
      </c>
      <c r="O449" s="1" t="str">
        <f>IF(AND(טבלה1013[[#This Row],[חיזוי - שבוע]]=1,J450=1),1,"")</f>
        <v/>
      </c>
      <c r="P449" s="1" t="str">
        <f>IF(AND(טבלה1013[[#This Row],[חיזוי טוב עם הפלגה?]]=1,טבלה1013[[#This Row],[וסת קבוע אחרון]]&lt;&gt;28,X448=1),1,"")</f>
        <v/>
      </c>
      <c r="Q449" s="1" t="str">
        <f>IF(AND(טבלה1013[[#This Row],[וסת השבוע פעיל?]]&lt;3,OR(טבלה1013[[#This Row],[CycleNumber]]&gt;B450,B450="")),1,"")</f>
        <v/>
      </c>
      <c r="R449" s="1" t="str">
        <f>IF(טבלה1013[[#This Row],[האישה קבעה וסת שבוע?]]=1,IF(טבלה1013[[#This Row],[וסת השבוע פעיל?]]&lt;3,1,0),"")</f>
        <v/>
      </c>
      <c r="S4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49" s="1">
        <f t="shared" si="49"/>
        <v>0</v>
      </c>
      <c r="U449" s="1">
        <f t="shared" si="50"/>
        <v>0</v>
      </c>
      <c r="V449" s="1">
        <f t="shared" si="51"/>
        <v>0</v>
      </c>
      <c r="W449" s="1" t="str">
        <f>IF(טבלה1013[[#This Row],[3 הפלגות זהות]]="","",IF(טבלה1013[[#This Row],[3 הפלגות זהות]]=1,טבלה1013[[#This Row],[LengthofCycle]],W448))</f>
        <v/>
      </c>
      <c r="Y449" s="1" t="str">
        <f>IF(OR(טבלה1013[[#This Row],[הווסת פעיל?]]=0,טבלה1013[[#This Row],[הווסת פעיל?]]=""),"",SUM(Y448,טבלה1013[[#This Row],[הווסת פעיל?]]))</f>
        <v/>
      </c>
      <c r="Z449" s="1" t="str">
        <f>IF(AND(טבלה1013[[#This Row],[כמה מחזורים עד עקירה]]&lt;&gt;"",Y450=""),טבלה1013[[#This Row],[כמה מחזורים עד עקירה]],"")</f>
        <v/>
      </c>
      <c r="AA449" s="1" t="str">
        <f>IF(AND(טבלה1013[[#This Row],[הווסת פעיל?]]=1,טבלה1013[[#This Row],[וסת קבוע אחרון]]&lt;&gt;W448),טבלה1013[[#This Row],[וסת קבוע אחרון]],"")</f>
        <v/>
      </c>
      <c r="AB449" s="1" t="str">
        <f>IF(AND(טבלה1013[[#This Row],[הווסת פעיל?]]=1,X448=0,טבלה1013[[#This Row],[וסת קבוע אחרון]]=W448),טבלה1013[[#This Row],[וסת קבוע אחרון]],"")</f>
        <v/>
      </c>
      <c r="AC449" s="1" t="str">
        <f>IF(AND(טבלה1013[[#This Row],[הווסת פעיל?]]=1,X448=0,טבלה1013[[#This Row],[וסת קבוע אחרון]]&lt;&gt;W448),1,"")</f>
        <v/>
      </c>
      <c r="AD449" s="1" t="str">
        <f>IF(AND(טבלה1013[[#This Row],[הווסת פעיל?]]&lt;&gt;"",B450=1),טבלה1013[[#This Row],[CycleNumber]],"")</f>
        <v/>
      </c>
      <c r="AE449" s="1" t="str">
        <f>IF(AND(טבלה1013[[#This Row],[הווסת פעיל?]]&lt;&gt;"",X448=""),טבלה1013[[#This Row],[CycleNumber]],"")</f>
        <v/>
      </c>
      <c r="AF449" s="1" t="str">
        <f>IF(B450=1,"",IF(טבלה1013[[#This Row],[הווסת פעיל?]]=1,IF(טבלה1013[[#This Row],[וסת קבוע אחרון]]=F450,1,0),""))</f>
        <v/>
      </c>
      <c r="AG449" s="1" t="str">
        <f>IF(B450=1,"",IF(טבלה1013[[#This Row],[הווסת פעיל?]]=1,IF(OR(טבלה1013[[#This Row],[וסת קבוע אחרון]]=F450,F450=טבלה1013[[#This Row],[LengthofCycle]]),1,0),""))</f>
        <v/>
      </c>
      <c r="AH449" s="1" t="str">
        <f>IF(B450=1,"",IF(טבלה1013[[#This Row],[הווסת פעיל?]]=1,IF(OR(טבלה1013[[#This Row],[וסת קבוע אחרון]]=F450,F450=טבלה1013[[#This Row],[LengthofCycle]],AND(טבלה1013[[#This Row],[LengthofCycle]]&lt;&gt;טבלה1013[[#This Row],[וסת קבוע אחרון]],OR(F450=28,F450=29))),1,0),""))</f>
        <v/>
      </c>
      <c r="AI449" s="1" t="str">
        <f>IF(AND(טבלה1013[[#This Row],[הווסת פעיל?]]=1,B450=1),1,"")</f>
        <v/>
      </c>
      <c r="AJ449" s="4">
        <f>IF(AND(טבלה1013[[#This Row],[הווסת פעיל?]]&lt;&gt;1,B450&lt;&gt;1,B450&lt;&gt;""),IF(טבלה1013[[#This Row],[LengthofCycle]]=F450,1,0),"")</f>
        <v>0</v>
      </c>
      <c r="AK449" s="4">
        <f>IF(AND(טבלה1013[[#This Row],[הווסת פעיל?]]&lt;&gt;1,B450&lt;&gt;1,B450&lt;&gt;""),IF(OR(טבלה1013[[#This Row],[LengthofCycle]]=F450,F450=29),1,0),"")</f>
        <v>0</v>
      </c>
      <c r="AL449" s="4">
        <f>IF(AND(טבלה1013[[#This Row],[הווסת פעיל?]]&lt;&gt;1,B450&lt;&gt;1,B450&lt;&gt;""),IF(OR(טבלה1013[[#This Row],[LengthofCycle]]=F450,F450=29,F450=28),1,0),"")</f>
        <v>0</v>
      </c>
    </row>
    <row r="450" spans="1:38" x14ac:dyDescent="0.25">
      <c r="A450" s="1" t="s">
        <v>95</v>
      </c>
      <c r="B450" s="1">
        <v>12</v>
      </c>
      <c r="C450" s="1">
        <v>1</v>
      </c>
      <c r="D450" s="1">
        <v>1</v>
      </c>
      <c r="E450" s="1">
        <v>0</v>
      </c>
      <c r="F450" s="1">
        <v>26</v>
      </c>
      <c r="G450" s="1">
        <f>טבלה1013[[#This Row],[LengthofCycle]]+1</f>
        <v>27</v>
      </c>
      <c r="H450" s="1" t="str">
        <f>IF(IFERROR(LOOKUP(טבלה1013[[#This Row],[ClientID]],קביעויות[השבוע]),FALSE)=טבלה1013[[#This Row],[ClientID]],1,"")</f>
        <v/>
      </c>
      <c r="I450" s="1" t="str">
        <f>IF(AND(טבלה1013[[#This Row],[CycleNumber]]&gt;1,OR(B451="",טבלה1013[[#This Row],[CycleNumber]]&gt;B449)),IF(OR(AND(טבלה1013[[#This Row],[LengthofCycle]]=28,F449=28),AND(טבלה1013[[#This Row],[LengthofCycle]]=35,F449=35)),1,""),"")</f>
        <v/>
      </c>
      <c r="J450" s="1" t="str">
        <f>IF(AND(טבלה1013[[#This Row],[וסת השבוע]]=1,I449=1,טבלה1013[[#This Row],[CycleNumber]]&gt;B449),1,"")</f>
        <v/>
      </c>
      <c r="K450" s="1" t="str">
        <f>IF(טבלה1013[[#This Row],[CycleNumber]]=1,"",IF(טבלה1013[[#This Row],[וסת השבוע]]=1,0,IF(K449="","",IF(K449=0,IF(טבלה1013[[#This Row],[LengthofCycle]]=28,0,1),IF(K449=1,IF(טבלה1013[[#This Row],[LengthofCycle]]+F449=28*2,0,2),IF(K449=2,IF(טבלה1013[[#This Row],[LengthofCycle]]+F449+F448=28*3,0,3),""))))))</f>
        <v/>
      </c>
      <c r="L450" s="1" t="str">
        <f>IF(טבלה1013[[#This Row],[וסת השבוע]]=1,IF(טבלה1013[[#This Row],[וסת השבוע וההפלגה ביחד]]=1,L449+1,0),IF(AND(טבלה1013[[#This Row],[CycleNumber]]&gt;B449,טבלה1013[[#This Row],[CycleNumber]]&gt;1),IF(טבלה1013[[#This Row],[וסת השבוע פעיל?]]&lt;&gt;"",L449+1,""),""))</f>
        <v/>
      </c>
      <c r="M450" s="1" t="str">
        <f>IF(AND(טבלה1013[[#This Row],[וסת השבוע פעיל?]]&lt;&gt;"",טבלה1013[[#This Row],[CycleNumber]]&lt;B451,B451&lt;&gt;"",טבלה1013[[#This Row],[וסת השבוע פעיל?]]&lt;3),IF(K451=0,IF(AND(טבלה1013[[#This Row],[וסת השבוע פעיל?]]&gt;0,I451=1),0,1),0),"")</f>
        <v/>
      </c>
      <c r="N450" s="1" t="str">
        <f t="shared" si="48"/>
        <v/>
      </c>
      <c r="O450" s="1" t="str">
        <f>IF(AND(טבלה1013[[#This Row],[חיזוי - שבוע]]=1,J451=1),1,"")</f>
        <v/>
      </c>
      <c r="P450" s="1" t="str">
        <f>IF(AND(טבלה1013[[#This Row],[חיזוי טוב עם הפלגה?]]=1,טבלה1013[[#This Row],[וסת קבוע אחרון]]&lt;&gt;28,X449=1),1,"")</f>
        <v/>
      </c>
      <c r="Q450" s="1" t="str">
        <f>IF(AND(טבלה1013[[#This Row],[וסת השבוע פעיל?]]&lt;3,OR(טבלה1013[[#This Row],[CycleNumber]]&gt;B451,B451="")),1,"")</f>
        <v/>
      </c>
      <c r="R450" s="1" t="str">
        <f>IF(טבלה1013[[#This Row],[האישה קבעה וסת שבוע?]]=1,IF(טבלה1013[[#This Row],[וסת השבוע פעיל?]]&lt;3,1,0),"")</f>
        <v/>
      </c>
      <c r="S4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0" s="1">
        <f t="shared" si="49"/>
        <v>0</v>
      </c>
      <c r="U450" s="1">
        <f t="shared" si="50"/>
        <v>0</v>
      </c>
      <c r="V450" s="1">
        <f t="shared" si="51"/>
        <v>0</v>
      </c>
      <c r="W450" s="1" t="str">
        <f>IF(טבלה1013[[#This Row],[3 הפלגות זהות]]="","",IF(טבלה1013[[#This Row],[3 הפלגות זהות]]=1,טבלה1013[[#This Row],[LengthofCycle]],W449))</f>
        <v/>
      </c>
      <c r="Y450" s="1" t="str">
        <f>IF(OR(טבלה1013[[#This Row],[הווסת פעיל?]]=0,טבלה1013[[#This Row],[הווסת פעיל?]]=""),"",SUM(Y449,טבלה1013[[#This Row],[הווסת פעיל?]]))</f>
        <v/>
      </c>
      <c r="Z450" s="1" t="str">
        <f>IF(AND(טבלה1013[[#This Row],[כמה מחזורים עד עקירה]]&lt;&gt;"",Y451=""),טבלה1013[[#This Row],[כמה מחזורים עד עקירה]],"")</f>
        <v/>
      </c>
      <c r="AA450" s="1" t="str">
        <f>IF(AND(טבלה1013[[#This Row],[הווסת פעיל?]]=1,טבלה1013[[#This Row],[וסת קבוע אחרון]]&lt;&gt;W449),טבלה1013[[#This Row],[וסת קבוע אחרון]],"")</f>
        <v/>
      </c>
      <c r="AB450" s="1" t="str">
        <f>IF(AND(טבלה1013[[#This Row],[הווסת פעיל?]]=1,X449=0,טבלה1013[[#This Row],[וסת קבוע אחרון]]=W449),טבלה1013[[#This Row],[וסת קבוע אחרון]],"")</f>
        <v/>
      </c>
      <c r="AC450" s="1" t="str">
        <f>IF(AND(טבלה1013[[#This Row],[הווסת פעיל?]]=1,X449=0,טבלה1013[[#This Row],[וסת קבוע אחרון]]&lt;&gt;W449),1,"")</f>
        <v/>
      </c>
      <c r="AD450" s="1" t="str">
        <f>IF(AND(טבלה1013[[#This Row],[הווסת פעיל?]]&lt;&gt;"",B451=1),טבלה1013[[#This Row],[CycleNumber]],"")</f>
        <v/>
      </c>
      <c r="AE450" s="1" t="str">
        <f>IF(AND(טבלה1013[[#This Row],[הווסת פעיל?]]&lt;&gt;"",X449=""),טבלה1013[[#This Row],[CycleNumber]],"")</f>
        <v/>
      </c>
      <c r="AF450" s="1" t="str">
        <f>IF(B451=1,"",IF(טבלה1013[[#This Row],[הווסת פעיל?]]=1,IF(טבלה1013[[#This Row],[וסת קבוע אחרון]]=F451,1,0),""))</f>
        <v/>
      </c>
      <c r="AG450" s="1" t="str">
        <f>IF(B451=1,"",IF(טבלה1013[[#This Row],[הווסת פעיל?]]=1,IF(OR(טבלה1013[[#This Row],[וסת קבוע אחרון]]=F451,F451=טבלה1013[[#This Row],[LengthofCycle]]),1,0),""))</f>
        <v/>
      </c>
      <c r="AH450" s="1" t="str">
        <f>IF(B451=1,"",IF(טבלה1013[[#This Row],[הווסת פעיל?]]=1,IF(OR(טבלה1013[[#This Row],[וסת קבוע אחרון]]=F451,F451=טבלה1013[[#This Row],[LengthofCycle]],AND(טבלה1013[[#This Row],[LengthofCycle]]&lt;&gt;טבלה1013[[#This Row],[וסת קבוע אחרון]],OR(F451=28,F451=29))),1,0),""))</f>
        <v/>
      </c>
      <c r="AI450" s="1" t="str">
        <f>IF(AND(טבלה1013[[#This Row],[הווסת פעיל?]]=1,B451=1),1,"")</f>
        <v/>
      </c>
      <c r="AJ450" s="4" t="str">
        <f>IF(AND(טבלה1013[[#This Row],[הווסת פעיל?]]&lt;&gt;1,B451&lt;&gt;1,B451&lt;&gt;""),IF(טבלה1013[[#This Row],[LengthofCycle]]=F451,1,0),"")</f>
        <v/>
      </c>
      <c r="AK450" s="4" t="str">
        <f>IF(AND(טבלה1013[[#This Row],[הווסת פעיל?]]&lt;&gt;1,B451&lt;&gt;1,B451&lt;&gt;""),IF(OR(טבלה1013[[#This Row],[LengthofCycle]]=F451,F451=29),1,0),"")</f>
        <v/>
      </c>
      <c r="AL450" s="4" t="str">
        <f>IF(AND(טבלה1013[[#This Row],[הווסת פעיל?]]&lt;&gt;1,B451&lt;&gt;1,B451&lt;&gt;""),IF(OR(טבלה1013[[#This Row],[LengthofCycle]]=F451,F451=29,F451=28),1,0),"")</f>
        <v/>
      </c>
    </row>
    <row r="451" spans="1:38" x14ac:dyDescent="0.25">
      <c r="A451" s="1" t="s">
        <v>96</v>
      </c>
      <c r="B451" s="1">
        <v>1</v>
      </c>
      <c r="C451" s="1">
        <v>0</v>
      </c>
      <c r="D451" s="1">
        <v>1</v>
      </c>
      <c r="E451" s="1">
        <v>0</v>
      </c>
      <c r="F451" s="1">
        <v>28</v>
      </c>
      <c r="G451" s="1">
        <f>טבלה1013[[#This Row],[LengthofCycle]]+1</f>
        <v>29</v>
      </c>
      <c r="H451" s="1" t="str">
        <f>IF(IFERROR(LOOKUP(טבלה1013[[#This Row],[ClientID]],קביעויות[השבוע]),FALSE)=טבלה1013[[#This Row],[ClientID]],1,"")</f>
        <v/>
      </c>
      <c r="I451" s="1" t="str">
        <f>IF(AND(טבלה1013[[#This Row],[CycleNumber]]&gt;1,OR(B452="",טבלה1013[[#This Row],[CycleNumber]]&gt;B450)),IF(OR(AND(טבלה1013[[#This Row],[LengthofCycle]]=28,F450=28),AND(טבלה1013[[#This Row],[LengthofCycle]]=35,F450=35)),1,""),"")</f>
        <v/>
      </c>
      <c r="J451" s="1" t="str">
        <f>IF(AND(טבלה1013[[#This Row],[וסת השבוע]]=1,I450=1,טבלה1013[[#This Row],[CycleNumber]]&gt;B450),1,"")</f>
        <v/>
      </c>
      <c r="K451" s="1" t="str">
        <f>IF(טבלה1013[[#This Row],[CycleNumber]]=1,"",IF(טבלה1013[[#This Row],[וסת השבוע]]=1,0,IF(K450="","",IF(K450=0,IF(טבלה1013[[#This Row],[LengthofCycle]]=28,0,1),IF(K450=1,IF(טבלה1013[[#This Row],[LengthofCycle]]+F450=28*2,0,2),IF(K450=2,IF(טבלה1013[[#This Row],[LengthofCycle]]+F450+F449=28*3,0,3),""))))))</f>
        <v/>
      </c>
      <c r="L451" s="1" t="str">
        <f>IF(טבלה1013[[#This Row],[וסת השבוע]]=1,IF(טבלה1013[[#This Row],[וסת השבוע וההפלגה ביחד]]=1,L450+1,0),IF(AND(טבלה1013[[#This Row],[CycleNumber]]&gt;B450,טבלה1013[[#This Row],[CycleNumber]]&gt;1),IF(טבלה1013[[#This Row],[וסת השבוע פעיל?]]&lt;&gt;"",L450+1,""),""))</f>
        <v/>
      </c>
      <c r="M451" s="1" t="str">
        <f>IF(AND(טבלה1013[[#This Row],[וסת השבוע פעיל?]]&lt;&gt;"",טבלה1013[[#This Row],[CycleNumber]]&lt;B452,B452&lt;&gt;"",טבלה1013[[#This Row],[וסת השבוע פעיל?]]&lt;3),IF(K452=0,IF(AND(טבלה1013[[#This Row],[וסת השבוע פעיל?]]&gt;0,I452=1),0,1),0),"")</f>
        <v/>
      </c>
      <c r="N451" s="1" t="str">
        <f t="shared" si="48"/>
        <v/>
      </c>
      <c r="O451" s="1" t="str">
        <f>IF(AND(טבלה1013[[#This Row],[חיזוי - שבוע]]=1,J452=1),1,"")</f>
        <v/>
      </c>
      <c r="P451" s="1" t="str">
        <f>IF(AND(טבלה1013[[#This Row],[חיזוי טוב עם הפלגה?]]=1,טבלה1013[[#This Row],[וסת קבוע אחרון]]&lt;&gt;28,X450=1),1,"")</f>
        <v/>
      </c>
      <c r="Q451" s="1" t="str">
        <f>IF(AND(טבלה1013[[#This Row],[וסת השבוע פעיל?]]&lt;3,OR(טבלה1013[[#This Row],[CycleNumber]]&gt;B452,B452="")),1,"")</f>
        <v/>
      </c>
      <c r="R451" s="1" t="str">
        <f>IF(טבלה1013[[#This Row],[האישה קבעה וסת שבוע?]]=1,IF(טבלה1013[[#This Row],[וסת השבוע פעיל?]]&lt;3,1,0),"")</f>
        <v/>
      </c>
      <c r="S4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1" s="1" t="str">
        <f t="shared" si="49"/>
        <v/>
      </c>
      <c r="U451" s="1" t="str">
        <f t="shared" si="50"/>
        <v/>
      </c>
      <c r="V451" s="1" t="str">
        <f t="shared" si="51"/>
        <v/>
      </c>
      <c r="W451" s="1" t="str">
        <f>IF(טבלה1013[[#This Row],[3 הפלגות זהות]]="","",IF(טבלה1013[[#This Row],[3 הפלגות זהות]]=1,טבלה1013[[#This Row],[LengthofCycle]],W450))</f>
        <v/>
      </c>
      <c r="X451" s="1" t="str">
        <f>IF(טבלה1013[[#This Row],[וסת קבוע אחרון]]="","",IF(OR(טבלה1013[[#This Row],[LengthofCycle]]=טבלה1013[[#This Row],[וסת קבוע אחרון]],F450=טבלה1013[[#This Row],[וסת קבוע אחרון]],F449=טבלה1013[[#This Row],[וסת קבוע אחרון]]),1,0))</f>
        <v/>
      </c>
      <c r="Y451" s="1" t="str">
        <f>IF(OR(טבלה1013[[#This Row],[הווסת פעיל?]]=0,טבלה1013[[#This Row],[הווסת פעיל?]]=""),"",SUM(Y450,טבלה1013[[#This Row],[הווסת פעיל?]]))</f>
        <v/>
      </c>
      <c r="Z451" s="1" t="str">
        <f>IF(AND(טבלה1013[[#This Row],[כמה מחזורים עד עקירה]]&lt;&gt;"",Y452=""),טבלה1013[[#This Row],[כמה מחזורים עד עקירה]],"")</f>
        <v/>
      </c>
      <c r="AA451" s="1" t="str">
        <f>IF(AND(טבלה1013[[#This Row],[הווסת פעיל?]]=1,טבלה1013[[#This Row],[וסת קבוע אחרון]]&lt;&gt;W450),טבלה1013[[#This Row],[וסת קבוע אחרון]],"")</f>
        <v/>
      </c>
      <c r="AB451" s="1" t="str">
        <f>IF(AND(טבלה1013[[#This Row],[הווסת פעיל?]]=1,X450=0,טבלה1013[[#This Row],[וסת קבוע אחרון]]=W450),טבלה1013[[#This Row],[וסת קבוע אחרון]],"")</f>
        <v/>
      </c>
      <c r="AC451" s="1" t="str">
        <f>IF(AND(טבלה1013[[#This Row],[הווסת פעיל?]]=1,X450=0,טבלה1013[[#This Row],[וסת קבוע אחרון]]&lt;&gt;W450),1,"")</f>
        <v/>
      </c>
      <c r="AD451" s="1" t="str">
        <f>IF(AND(טבלה1013[[#This Row],[הווסת פעיל?]]&lt;&gt;"",B452=1),טבלה1013[[#This Row],[CycleNumber]],"")</f>
        <v/>
      </c>
      <c r="AE451" s="1" t="str">
        <f>IF(AND(טבלה1013[[#This Row],[הווסת פעיל?]]&lt;&gt;"",X450=""),טבלה1013[[#This Row],[CycleNumber]],"")</f>
        <v/>
      </c>
      <c r="AF451" s="1" t="str">
        <f>IF(B452=1,"",IF(טבלה1013[[#This Row],[הווסת פעיל?]]=1,IF(טבלה1013[[#This Row],[וסת קבוע אחרון]]=F452,1,0),""))</f>
        <v/>
      </c>
      <c r="AG451" s="1" t="str">
        <f>IF(B452=1,"",IF(טבלה1013[[#This Row],[הווסת פעיל?]]=1,IF(OR(טבלה1013[[#This Row],[וסת קבוע אחרון]]=F452,F452=טבלה1013[[#This Row],[LengthofCycle]]),1,0),""))</f>
        <v/>
      </c>
      <c r="AH451" s="1" t="str">
        <f>IF(B452=1,"",IF(טבלה1013[[#This Row],[הווסת פעיל?]]=1,IF(OR(טבלה1013[[#This Row],[וסת קבוע אחרון]]=F452,F452=טבלה1013[[#This Row],[LengthofCycle]],AND(טבלה1013[[#This Row],[LengthofCycle]]&lt;&gt;טבלה1013[[#This Row],[וסת קבוע אחרון]],OR(F452=28,F452=29))),1,0),""))</f>
        <v/>
      </c>
      <c r="AI451" s="1" t="str">
        <f>IF(AND(טבלה1013[[#This Row],[הווסת פעיל?]]=1,B452=1),1,"")</f>
        <v/>
      </c>
      <c r="AJ451" s="4">
        <f>IF(AND(טבלה1013[[#This Row],[הווסת פעיל?]]&lt;&gt;1,B452&lt;&gt;1,B452&lt;&gt;""),IF(טבלה1013[[#This Row],[LengthofCycle]]=F452,1,0),"")</f>
        <v>0</v>
      </c>
      <c r="AK451" s="4">
        <f>IF(AND(טבלה1013[[#This Row],[הווסת פעיל?]]&lt;&gt;1,B452&lt;&gt;1,B452&lt;&gt;""),IF(OR(טבלה1013[[#This Row],[LengthofCycle]]=F452,F452=29),1,0),"")</f>
        <v>0</v>
      </c>
      <c r="AL451" s="4">
        <f>IF(AND(טבלה1013[[#This Row],[הווסת פעיל?]]&lt;&gt;1,B452&lt;&gt;1,B452&lt;&gt;""),IF(OR(טבלה1013[[#This Row],[LengthofCycle]]=F452,F452=29,F452=28),1,0),"")</f>
        <v>0</v>
      </c>
    </row>
    <row r="452" spans="1:38" x14ac:dyDescent="0.25">
      <c r="A452" s="1" t="s">
        <v>96</v>
      </c>
      <c r="B452" s="1">
        <v>2</v>
      </c>
      <c r="C452" s="1">
        <v>0</v>
      </c>
      <c r="D452" s="1">
        <v>1</v>
      </c>
      <c r="E452" s="1">
        <v>0</v>
      </c>
      <c r="F452" s="1">
        <v>26</v>
      </c>
      <c r="G452" s="1">
        <f>טבלה1013[[#This Row],[LengthofCycle]]+1</f>
        <v>27</v>
      </c>
      <c r="H452" s="1" t="str">
        <f>IF(IFERROR(LOOKUP(טבלה1013[[#This Row],[ClientID]],קביעויות[השבוע]),FALSE)=טבלה1013[[#This Row],[ClientID]],1,"")</f>
        <v/>
      </c>
      <c r="I452" s="1" t="str">
        <f>IF(AND(טבלה1013[[#This Row],[CycleNumber]]&gt;1,OR(B453="",טבלה1013[[#This Row],[CycleNumber]]&gt;B451)),IF(OR(AND(טבלה1013[[#This Row],[LengthofCycle]]=28,F451=28),AND(טבלה1013[[#This Row],[LengthofCycle]]=35,F451=35)),1,""),"")</f>
        <v/>
      </c>
      <c r="J452" s="1" t="str">
        <f>IF(AND(טבלה1013[[#This Row],[וסת השבוע]]=1,I451=1,טבלה1013[[#This Row],[CycleNumber]]&gt;B451),1,"")</f>
        <v/>
      </c>
      <c r="K452" s="1" t="str">
        <f>IF(טבלה1013[[#This Row],[CycleNumber]]=1,"",IF(טבלה1013[[#This Row],[וסת השבוע]]=1,0,IF(K451="","",IF(K451=0,IF(טבלה1013[[#This Row],[LengthofCycle]]=28,0,1),IF(K451=1,IF(טבלה1013[[#This Row],[LengthofCycle]]+F451=28*2,0,2),IF(K451=2,IF(טבלה1013[[#This Row],[LengthofCycle]]+F451+F450=28*3,0,3),""))))))</f>
        <v/>
      </c>
      <c r="L452" s="1" t="str">
        <f>IF(טבלה1013[[#This Row],[וסת השבוע]]=1,IF(טבלה1013[[#This Row],[וסת השבוע וההפלגה ביחד]]=1,L451+1,0),IF(AND(טבלה1013[[#This Row],[CycleNumber]]&gt;B451,טבלה1013[[#This Row],[CycleNumber]]&gt;1),IF(טבלה1013[[#This Row],[וסת השבוע פעיל?]]&lt;&gt;"",L451+1,""),""))</f>
        <v/>
      </c>
      <c r="M452" s="1" t="str">
        <f>IF(AND(טבלה1013[[#This Row],[וסת השבוע פעיל?]]&lt;&gt;"",טבלה1013[[#This Row],[CycleNumber]]&lt;B453,B453&lt;&gt;"",טבלה1013[[#This Row],[וסת השבוע פעיל?]]&lt;3),IF(K453=0,IF(AND(טבלה1013[[#This Row],[וסת השבוע פעיל?]]&gt;0,I453=1),0,1),0),"")</f>
        <v/>
      </c>
      <c r="N452" s="1" t="str">
        <f t="shared" si="48"/>
        <v/>
      </c>
      <c r="O452" s="1" t="str">
        <f>IF(AND(טבלה1013[[#This Row],[חיזוי - שבוע]]=1,J453=1),1,"")</f>
        <v/>
      </c>
      <c r="P452" s="1" t="str">
        <f>IF(AND(טבלה1013[[#This Row],[חיזוי טוב עם הפלגה?]]=1,טבלה1013[[#This Row],[וסת קבוע אחרון]]&lt;&gt;28,X451=1),1,"")</f>
        <v/>
      </c>
      <c r="Q452" s="1" t="str">
        <f>IF(AND(טבלה1013[[#This Row],[וסת השבוע פעיל?]]&lt;3,OR(טבלה1013[[#This Row],[CycleNumber]]&gt;B453,B453="")),1,"")</f>
        <v/>
      </c>
      <c r="R452" s="1" t="str">
        <f>IF(טבלה1013[[#This Row],[האישה קבעה וסת שבוע?]]=1,IF(טבלה1013[[#This Row],[וסת השבוע פעיל?]]&lt;3,1,0),"")</f>
        <v/>
      </c>
      <c r="S4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2" s="1" t="str">
        <f t="shared" si="49"/>
        <v/>
      </c>
      <c r="U452" s="1" t="str">
        <f t="shared" si="50"/>
        <v/>
      </c>
      <c r="V452" s="1" t="str">
        <f t="shared" si="51"/>
        <v/>
      </c>
      <c r="W452" s="1" t="str">
        <f>IF(טבלה1013[[#This Row],[3 הפלגות זהות]]="","",IF(טבלה1013[[#This Row],[3 הפלגות זהות]]=1,טבלה1013[[#This Row],[LengthofCycle]],W451))</f>
        <v/>
      </c>
      <c r="X452" s="1" t="str">
        <f>IF(טבלה1013[[#This Row],[וסת קבוע אחרון]]="","",IF(OR(טבלה1013[[#This Row],[LengthofCycle]]=טבלה1013[[#This Row],[וסת קבוע אחרון]],F451=טבלה1013[[#This Row],[וסת קבוע אחרון]],F450=טבלה1013[[#This Row],[וסת קבוע אחרון]]),1,0))</f>
        <v/>
      </c>
      <c r="Y452" s="1" t="str">
        <f>IF(OR(טבלה1013[[#This Row],[הווסת פעיל?]]=0,טבלה1013[[#This Row],[הווסת פעיל?]]=""),"",SUM(Y451,טבלה1013[[#This Row],[הווסת פעיל?]]))</f>
        <v/>
      </c>
      <c r="Z452" s="1" t="str">
        <f>IF(AND(טבלה1013[[#This Row],[כמה מחזורים עד עקירה]]&lt;&gt;"",Y453=""),טבלה1013[[#This Row],[כמה מחזורים עד עקירה]],"")</f>
        <v/>
      </c>
      <c r="AA452" s="1" t="str">
        <f>IF(AND(טבלה1013[[#This Row],[הווסת פעיל?]]=1,טבלה1013[[#This Row],[וסת קבוע אחרון]]&lt;&gt;W451),טבלה1013[[#This Row],[וסת קבוע אחרון]],"")</f>
        <v/>
      </c>
      <c r="AB452" s="1" t="str">
        <f>IF(AND(טבלה1013[[#This Row],[הווסת פעיל?]]=1,X451=0,טבלה1013[[#This Row],[וסת קבוע אחרון]]=W451),טבלה1013[[#This Row],[וסת קבוע אחרון]],"")</f>
        <v/>
      </c>
      <c r="AC452" s="1" t="str">
        <f>IF(AND(טבלה1013[[#This Row],[הווסת פעיל?]]=1,X451=0,טבלה1013[[#This Row],[וסת קבוע אחרון]]&lt;&gt;W451),1,"")</f>
        <v/>
      </c>
      <c r="AD452" s="1" t="str">
        <f>IF(AND(טבלה1013[[#This Row],[הווסת פעיל?]]&lt;&gt;"",B453=1),טבלה1013[[#This Row],[CycleNumber]],"")</f>
        <v/>
      </c>
      <c r="AE452" s="1" t="str">
        <f>IF(AND(טבלה1013[[#This Row],[הווסת פעיל?]]&lt;&gt;"",X451=""),טבלה1013[[#This Row],[CycleNumber]],"")</f>
        <v/>
      </c>
      <c r="AF452" s="1" t="str">
        <f>IF(B453=1,"",IF(טבלה1013[[#This Row],[הווסת פעיל?]]=1,IF(טבלה1013[[#This Row],[וסת קבוע אחרון]]=F453,1,0),""))</f>
        <v/>
      </c>
      <c r="AG452" s="1" t="str">
        <f>IF(B453=1,"",IF(טבלה1013[[#This Row],[הווסת פעיל?]]=1,IF(OR(טבלה1013[[#This Row],[וסת קבוע אחרון]]=F453,F453=טבלה1013[[#This Row],[LengthofCycle]]),1,0),""))</f>
        <v/>
      </c>
      <c r="AH452" s="1" t="str">
        <f>IF(B453=1,"",IF(טבלה1013[[#This Row],[הווסת פעיל?]]=1,IF(OR(טבלה1013[[#This Row],[וסת קבוע אחרון]]=F453,F453=טבלה1013[[#This Row],[LengthofCycle]],AND(טבלה1013[[#This Row],[LengthofCycle]]&lt;&gt;טבלה1013[[#This Row],[וסת קבוע אחרון]],OR(F453=28,F453=29))),1,0),""))</f>
        <v/>
      </c>
      <c r="AI452" s="1" t="str">
        <f>IF(AND(טבלה1013[[#This Row],[הווסת פעיל?]]=1,B453=1),1,"")</f>
        <v/>
      </c>
      <c r="AJ452" s="4">
        <f>IF(AND(טבלה1013[[#This Row],[הווסת פעיל?]]&lt;&gt;1,B453&lt;&gt;1,B453&lt;&gt;""),IF(טבלה1013[[#This Row],[LengthofCycle]]=F453,1,0),"")</f>
        <v>0</v>
      </c>
      <c r="AK452" s="4">
        <f>IF(AND(טבלה1013[[#This Row],[הווסת פעיל?]]&lt;&gt;1,B453&lt;&gt;1,B453&lt;&gt;""),IF(OR(טבלה1013[[#This Row],[LengthofCycle]]=F453,F453=29),1,0),"")</f>
        <v>1</v>
      </c>
      <c r="AL452" s="4">
        <f>IF(AND(טבלה1013[[#This Row],[הווסת פעיל?]]&lt;&gt;1,B453&lt;&gt;1,B453&lt;&gt;""),IF(OR(טבלה1013[[#This Row],[LengthofCycle]]=F453,F453=29,F453=28),1,0),"")</f>
        <v>1</v>
      </c>
    </row>
    <row r="453" spans="1:38" x14ac:dyDescent="0.25">
      <c r="A453" s="1" t="s">
        <v>96</v>
      </c>
      <c r="B453" s="1">
        <v>3</v>
      </c>
      <c r="C453" s="1">
        <v>0</v>
      </c>
      <c r="D453" s="1">
        <v>1</v>
      </c>
      <c r="E453" s="1">
        <v>0</v>
      </c>
      <c r="F453" s="1">
        <v>29</v>
      </c>
      <c r="G453" s="1">
        <f>טבלה1013[[#This Row],[LengthofCycle]]+1</f>
        <v>30</v>
      </c>
      <c r="H453" s="1" t="str">
        <f>IF(IFERROR(LOOKUP(טבלה1013[[#This Row],[ClientID]],קביעויות[השבוע]),FALSE)=טבלה1013[[#This Row],[ClientID]],1,"")</f>
        <v/>
      </c>
      <c r="I453" s="1" t="str">
        <f>IF(AND(טבלה1013[[#This Row],[CycleNumber]]&gt;1,OR(B454="",טבלה1013[[#This Row],[CycleNumber]]&gt;B452)),IF(OR(AND(טבלה1013[[#This Row],[LengthofCycle]]=28,F452=28),AND(טבלה1013[[#This Row],[LengthofCycle]]=35,F452=35)),1,""),"")</f>
        <v/>
      </c>
      <c r="J453" s="1" t="str">
        <f>IF(AND(טבלה1013[[#This Row],[וסת השבוע]]=1,I452=1,טבלה1013[[#This Row],[CycleNumber]]&gt;B452),1,"")</f>
        <v/>
      </c>
      <c r="K453" s="1" t="str">
        <f>IF(טבלה1013[[#This Row],[CycleNumber]]=1,"",IF(טבלה1013[[#This Row],[וסת השבוע]]=1,0,IF(K452="","",IF(K452=0,IF(טבלה1013[[#This Row],[LengthofCycle]]=28,0,1),IF(K452=1,IF(טבלה1013[[#This Row],[LengthofCycle]]+F452=28*2,0,2),IF(K452=2,IF(טבלה1013[[#This Row],[LengthofCycle]]+F452+F451=28*3,0,3),""))))))</f>
        <v/>
      </c>
      <c r="L453" s="1" t="str">
        <f>IF(טבלה1013[[#This Row],[וסת השבוע]]=1,IF(טבלה1013[[#This Row],[וסת השבוע וההפלגה ביחד]]=1,L452+1,0),IF(AND(טבלה1013[[#This Row],[CycleNumber]]&gt;B452,טבלה1013[[#This Row],[CycleNumber]]&gt;1),IF(טבלה1013[[#This Row],[וסת השבוע פעיל?]]&lt;&gt;"",L452+1,""),""))</f>
        <v/>
      </c>
      <c r="M453" s="1" t="str">
        <f>IF(AND(טבלה1013[[#This Row],[וסת השבוע פעיל?]]&lt;&gt;"",טבלה1013[[#This Row],[CycleNumber]]&lt;B454,B454&lt;&gt;"",טבלה1013[[#This Row],[וסת השבוע פעיל?]]&lt;3),IF(K454=0,IF(AND(טבלה1013[[#This Row],[וסת השבוע פעיל?]]&gt;0,I454=1),0,1),0),"")</f>
        <v/>
      </c>
      <c r="N453" s="1" t="str">
        <f t="shared" si="48"/>
        <v/>
      </c>
      <c r="O453" s="1" t="str">
        <f>IF(AND(טבלה1013[[#This Row],[חיזוי - שבוע]]=1,J454=1),1,"")</f>
        <v/>
      </c>
      <c r="P453" s="1" t="str">
        <f>IF(AND(טבלה1013[[#This Row],[חיזוי טוב עם הפלגה?]]=1,טבלה1013[[#This Row],[וסת קבוע אחרון]]&lt;&gt;28,X452=1),1,"")</f>
        <v/>
      </c>
      <c r="Q453" s="1" t="str">
        <f>IF(AND(טבלה1013[[#This Row],[וסת השבוע פעיל?]]&lt;3,OR(טבלה1013[[#This Row],[CycleNumber]]&gt;B454,B454="")),1,"")</f>
        <v/>
      </c>
      <c r="R453" s="1" t="str">
        <f>IF(טבלה1013[[#This Row],[האישה קבעה וסת שבוע?]]=1,IF(טבלה1013[[#This Row],[וסת השבוע פעיל?]]&lt;3,1,0),"")</f>
        <v/>
      </c>
      <c r="S4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3" s="1">
        <f t="shared" si="49"/>
        <v>0</v>
      </c>
      <c r="U453" s="1" t="str">
        <f t="shared" si="50"/>
        <v/>
      </c>
      <c r="V453" s="1" t="str">
        <f t="shared" si="51"/>
        <v/>
      </c>
      <c r="W453" s="1" t="str">
        <f>IF(טבלה1013[[#This Row],[3 הפלגות זהות]]="","",IF(טבלה1013[[#This Row],[3 הפלגות זהות]]=1,טבלה1013[[#This Row],[LengthofCycle]],W452))</f>
        <v/>
      </c>
      <c r="X453" s="1" t="str">
        <f>IF(טבלה1013[[#This Row],[וסת קבוע אחרון]]="","",IF(OR(טבלה1013[[#This Row],[LengthofCycle]]=טבלה1013[[#This Row],[וסת קבוע אחרון]],F452=טבלה1013[[#This Row],[וסת קבוע אחרון]],F451=טבלה1013[[#This Row],[וסת קבוע אחרון]]),1,0))</f>
        <v/>
      </c>
      <c r="Y453" s="1" t="str">
        <f>IF(OR(טבלה1013[[#This Row],[הווסת פעיל?]]=0,טבלה1013[[#This Row],[הווסת פעיל?]]=""),"",SUM(Y452,טבלה1013[[#This Row],[הווסת פעיל?]]))</f>
        <v/>
      </c>
      <c r="Z453" s="1" t="str">
        <f>IF(AND(טבלה1013[[#This Row],[כמה מחזורים עד עקירה]]&lt;&gt;"",Y454=""),טבלה1013[[#This Row],[כמה מחזורים עד עקירה]],"")</f>
        <v/>
      </c>
      <c r="AA453" s="1" t="str">
        <f>IF(AND(טבלה1013[[#This Row],[הווסת פעיל?]]=1,טבלה1013[[#This Row],[וסת קבוע אחרון]]&lt;&gt;W452),טבלה1013[[#This Row],[וסת קבוע אחרון]],"")</f>
        <v/>
      </c>
      <c r="AB453" s="1" t="str">
        <f>IF(AND(טבלה1013[[#This Row],[הווסת פעיל?]]=1,X452=0,טבלה1013[[#This Row],[וסת קבוע אחרון]]=W452),טבלה1013[[#This Row],[וסת קבוע אחרון]],"")</f>
        <v/>
      </c>
      <c r="AC453" s="1" t="str">
        <f>IF(AND(טבלה1013[[#This Row],[הווסת פעיל?]]=1,X452=0,טבלה1013[[#This Row],[וסת קבוע אחרון]]&lt;&gt;W452),1,"")</f>
        <v/>
      </c>
      <c r="AD453" s="1" t="str">
        <f>IF(AND(טבלה1013[[#This Row],[הווסת פעיל?]]&lt;&gt;"",B454=1),טבלה1013[[#This Row],[CycleNumber]],"")</f>
        <v/>
      </c>
      <c r="AE453" s="1" t="str">
        <f>IF(AND(טבלה1013[[#This Row],[הווסת פעיל?]]&lt;&gt;"",X452=""),טבלה1013[[#This Row],[CycleNumber]],"")</f>
        <v/>
      </c>
      <c r="AF453" s="1" t="str">
        <f>IF(B454=1,"",IF(טבלה1013[[#This Row],[הווסת פעיל?]]=1,IF(טבלה1013[[#This Row],[וסת קבוע אחרון]]=F454,1,0),""))</f>
        <v/>
      </c>
      <c r="AG453" s="1" t="str">
        <f>IF(B454=1,"",IF(טבלה1013[[#This Row],[הווסת פעיל?]]=1,IF(OR(טבלה1013[[#This Row],[וסת קבוע אחרון]]=F454,F454=טבלה1013[[#This Row],[LengthofCycle]]),1,0),""))</f>
        <v/>
      </c>
      <c r="AH453" s="1" t="str">
        <f>IF(B454=1,"",IF(טבלה1013[[#This Row],[הווסת פעיל?]]=1,IF(OR(טבלה1013[[#This Row],[וסת קבוע אחרון]]=F454,F454=טבלה1013[[#This Row],[LengthofCycle]],AND(טבלה1013[[#This Row],[LengthofCycle]]&lt;&gt;טבלה1013[[#This Row],[וסת קבוע אחרון]],OR(F454=28,F454=29))),1,0),""))</f>
        <v/>
      </c>
      <c r="AI453" s="1" t="str">
        <f>IF(AND(טבלה1013[[#This Row],[הווסת פעיל?]]=1,B454=1),1,"")</f>
        <v/>
      </c>
      <c r="AJ453" s="4">
        <f>IF(AND(טבלה1013[[#This Row],[הווסת פעיל?]]&lt;&gt;1,B454&lt;&gt;1,B454&lt;&gt;""),IF(טבלה1013[[#This Row],[LengthofCycle]]=F454,1,0),"")</f>
        <v>0</v>
      </c>
      <c r="AK453" s="4">
        <f>IF(AND(טבלה1013[[#This Row],[הווסת פעיל?]]&lt;&gt;1,B454&lt;&gt;1,B454&lt;&gt;""),IF(OR(טבלה1013[[#This Row],[LengthofCycle]]=F454,F454=29),1,0),"")</f>
        <v>0</v>
      </c>
      <c r="AL453" s="4">
        <f>IF(AND(טבלה1013[[#This Row],[הווסת פעיל?]]&lt;&gt;1,B454&lt;&gt;1,B454&lt;&gt;""),IF(OR(טבלה1013[[#This Row],[LengthofCycle]]=F454,F454=29,F454=28),1,0),"")</f>
        <v>0</v>
      </c>
    </row>
    <row r="454" spans="1:38" x14ac:dyDescent="0.25">
      <c r="A454" s="1" t="s">
        <v>96</v>
      </c>
      <c r="B454" s="1">
        <v>4</v>
      </c>
      <c r="C454" s="1">
        <v>0</v>
      </c>
      <c r="D454" s="1">
        <v>1</v>
      </c>
      <c r="E454" s="1">
        <v>0</v>
      </c>
      <c r="F454" s="1">
        <v>26</v>
      </c>
      <c r="G454" s="1">
        <f>טבלה1013[[#This Row],[LengthofCycle]]+1</f>
        <v>27</v>
      </c>
      <c r="H454" s="1" t="str">
        <f>IF(IFERROR(LOOKUP(טבלה1013[[#This Row],[ClientID]],קביעויות[השבוע]),FALSE)=טבלה1013[[#This Row],[ClientID]],1,"")</f>
        <v/>
      </c>
      <c r="I454" s="1" t="str">
        <f>IF(AND(טבלה1013[[#This Row],[CycleNumber]]&gt;1,OR(B455="",טבלה1013[[#This Row],[CycleNumber]]&gt;B453)),IF(OR(AND(טבלה1013[[#This Row],[LengthofCycle]]=28,F453=28),AND(טבלה1013[[#This Row],[LengthofCycle]]=35,F453=35)),1,""),"")</f>
        <v/>
      </c>
      <c r="J454" s="1" t="str">
        <f>IF(AND(טבלה1013[[#This Row],[וסת השבוע]]=1,I453=1,טבלה1013[[#This Row],[CycleNumber]]&gt;B453),1,"")</f>
        <v/>
      </c>
      <c r="K454" s="1" t="str">
        <f>IF(טבלה1013[[#This Row],[CycleNumber]]=1,"",IF(טבלה1013[[#This Row],[וסת השבוע]]=1,0,IF(K453="","",IF(K453=0,IF(טבלה1013[[#This Row],[LengthofCycle]]=28,0,1),IF(K453=1,IF(טבלה1013[[#This Row],[LengthofCycle]]+F453=28*2,0,2),IF(K453=2,IF(טבלה1013[[#This Row],[LengthofCycle]]+F453+F452=28*3,0,3),""))))))</f>
        <v/>
      </c>
      <c r="L454" s="1" t="str">
        <f>IF(טבלה1013[[#This Row],[וסת השבוע]]=1,IF(טבלה1013[[#This Row],[וסת השבוע וההפלגה ביחד]]=1,L453+1,0),IF(AND(טבלה1013[[#This Row],[CycleNumber]]&gt;B453,טבלה1013[[#This Row],[CycleNumber]]&gt;1),IF(טבלה1013[[#This Row],[וסת השבוע פעיל?]]&lt;&gt;"",L453+1,""),""))</f>
        <v/>
      </c>
      <c r="M454" s="1" t="str">
        <f>IF(AND(טבלה1013[[#This Row],[וסת השבוע פעיל?]]&lt;&gt;"",טבלה1013[[#This Row],[CycleNumber]]&lt;B455,B455&lt;&gt;"",טבלה1013[[#This Row],[וסת השבוע פעיל?]]&lt;3),IF(K455=0,IF(AND(טבלה1013[[#This Row],[וסת השבוע פעיל?]]&gt;0,I455=1),0,1),0),"")</f>
        <v/>
      </c>
      <c r="N454" s="1" t="str">
        <f t="shared" si="48"/>
        <v/>
      </c>
      <c r="O454" s="1" t="str">
        <f>IF(AND(טבלה1013[[#This Row],[חיזוי - שבוע]]=1,J455=1),1,"")</f>
        <v/>
      </c>
      <c r="P454" s="1" t="str">
        <f>IF(AND(טבלה1013[[#This Row],[חיזוי טוב עם הפלגה?]]=1,טבלה1013[[#This Row],[וסת קבוע אחרון]]&lt;&gt;28,X453=1),1,"")</f>
        <v/>
      </c>
      <c r="Q454" s="1" t="str">
        <f>IF(AND(טבלה1013[[#This Row],[וסת השבוע פעיל?]]&lt;3,OR(טבלה1013[[#This Row],[CycleNumber]]&gt;B455,B455="")),1,"")</f>
        <v/>
      </c>
      <c r="R454" s="1" t="str">
        <f>IF(טבלה1013[[#This Row],[האישה קבעה וסת שבוע?]]=1,IF(טבלה1013[[#This Row],[וסת השבוע פעיל?]]&lt;3,1,0),"")</f>
        <v/>
      </c>
      <c r="S4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4" s="1">
        <f t="shared" si="49"/>
        <v>0</v>
      </c>
      <c r="U454" s="1">
        <f t="shared" si="50"/>
        <v>0</v>
      </c>
      <c r="V454" s="1" t="str">
        <f t="shared" si="51"/>
        <v/>
      </c>
      <c r="W454" s="1" t="str">
        <f>IF(טבלה1013[[#This Row],[3 הפלגות זהות]]="","",IF(טבלה1013[[#This Row],[3 הפלגות זהות]]=1,טבלה1013[[#This Row],[LengthofCycle]],W453))</f>
        <v/>
      </c>
      <c r="X454" s="1" t="str">
        <f>IF(טבלה1013[[#This Row],[וסת קבוע אחרון]]="","",IF(OR(טבלה1013[[#This Row],[LengthofCycle]]=טבלה1013[[#This Row],[וסת קבוע אחרון]],F453=טבלה1013[[#This Row],[וסת קבוע אחרון]],F452=טבלה1013[[#This Row],[וסת קבוע אחרון]]),1,0))</f>
        <v/>
      </c>
      <c r="Y454" s="1" t="str">
        <f>IF(OR(טבלה1013[[#This Row],[הווסת פעיל?]]=0,טבלה1013[[#This Row],[הווסת פעיל?]]=""),"",SUM(Y453,טבלה1013[[#This Row],[הווסת פעיל?]]))</f>
        <v/>
      </c>
      <c r="Z454" s="1" t="str">
        <f>IF(AND(טבלה1013[[#This Row],[כמה מחזורים עד עקירה]]&lt;&gt;"",Y455=""),טבלה1013[[#This Row],[כמה מחזורים עד עקירה]],"")</f>
        <v/>
      </c>
      <c r="AA454" s="1" t="str">
        <f>IF(AND(טבלה1013[[#This Row],[הווסת פעיל?]]=1,טבלה1013[[#This Row],[וסת קבוע אחרון]]&lt;&gt;W453),טבלה1013[[#This Row],[וסת קבוע אחרון]],"")</f>
        <v/>
      </c>
      <c r="AB454" s="1" t="str">
        <f>IF(AND(טבלה1013[[#This Row],[הווסת פעיל?]]=1,X453=0,טבלה1013[[#This Row],[וסת קבוע אחרון]]=W453),טבלה1013[[#This Row],[וסת קבוע אחרון]],"")</f>
        <v/>
      </c>
      <c r="AC454" s="1" t="str">
        <f>IF(AND(טבלה1013[[#This Row],[הווסת פעיל?]]=1,X453=0,טבלה1013[[#This Row],[וסת קבוע אחרון]]&lt;&gt;W453),1,"")</f>
        <v/>
      </c>
      <c r="AD454" s="1" t="str">
        <f>IF(AND(טבלה1013[[#This Row],[הווסת פעיל?]]&lt;&gt;"",B455=1),טבלה1013[[#This Row],[CycleNumber]],"")</f>
        <v/>
      </c>
      <c r="AE454" s="1" t="str">
        <f>IF(AND(טבלה1013[[#This Row],[הווסת פעיל?]]&lt;&gt;"",X453=""),טבלה1013[[#This Row],[CycleNumber]],"")</f>
        <v/>
      </c>
      <c r="AF454" s="1" t="str">
        <f>IF(B455=1,"",IF(טבלה1013[[#This Row],[הווסת פעיל?]]=1,IF(טבלה1013[[#This Row],[וסת קבוע אחרון]]=F455,1,0),""))</f>
        <v/>
      </c>
      <c r="AG454" s="1" t="str">
        <f>IF(B455=1,"",IF(טבלה1013[[#This Row],[הווסת פעיל?]]=1,IF(OR(טבלה1013[[#This Row],[וסת קבוע אחרון]]=F455,F455=טבלה1013[[#This Row],[LengthofCycle]]),1,0),""))</f>
        <v/>
      </c>
      <c r="AH454" s="1" t="str">
        <f>IF(B455=1,"",IF(טבלה1013[[#This Row],[הווסת פעיל?]]=1,IF(OR(טבלה1013[[#This Row],[וסת קבוע אחרון]]=F455,F455=טבלה1013[[#This Row],[LengthofCycle]],AND(טבלה1013[[#This Row],[LengthofCycle]]&lt;&gt;טבלה1013[[#This Row],[וסת קבוע אחרון]],OR(F455=28,F455=29))),1,0),""))</f>
        <v/>
      </c>
      <c r="AI454" s="1" t="str">
        <f>IF(AND(טבלה1013[[#This Row],[הווסת פעיל?]]=1,B455=1),1,"")</f>
        <v/>
      </c>
      <c r="AJ454" s="4">
        <f>IF(AND(טבלה1013[[#This Row],[הווסת פעיל?]]&lt;&gt;1,B455&lt;&gt;1,B455&lt;&gt;""),IF(טבלה1013[[#This Row],[LengthofCycle]]=F455,1,0),"")</f>
        <v>0</v>
      </c>
      <c r="AK454" s="4">
        <f>IF(AND(טבלה1013[[#This Row],[הווסת פעיל?]]&lt;&gt;1,B455&lt;&gt;1,B455&lt;&gt;""),IF(OR(טבלה1013[[#This Row],[LengthofCycle]]=F455,F455=29),1,0),"")</f>
        <v>0</v>
      </c>
      <c r="AL454" s="4">
        <f>IF(AND(טבלה1013[[#This Row],[הווסת פעיל?]]&lt;&gt;1,B455&lt;&gt;1,B455&lt;&gt;""),IF(OR(טבלה1013[[#This Row],[LengthofCycle]]=F455,F455=29,F455=28),1,0),"")</f>
        <v>0</v>
      </c>
    </row>
    <row r="455" spans="1:38" x14ac:dyDescent="0.25">
      <c r="A455" s="1" t="s">
        <v>96</v>
      </c>
      <c r="B455" s="1">
        <v>5</v>
      </c>
      <c r="C455" s="1">
        <v>0</v>
      </c>
      <c r="D455" s="1">
        <v>1</v>
      </c>
      <c r="E455" s="1">
        <v>0</v>
      </c>
      <c r="F455" s="1">
        <v>27</v>
      </c>
      <c r="G455" s="1">
        <f>טבלה1013[[#This Row],[LengthofCycle]]+1</f>
        <v>28</v>
      </c>
      <c r="H455" s="1" t="str">
        <f>IF(IFERROR(LOOKUP(טבלה1013[[#This Row],[ClientID]],קביעויות[השבוע]),FALSE)=טבלה1013[[#This Row],[ClientID]],1,"")</f>
        <v/>
      </c>
      <c r="I455" s="1" t="str">
        <f>IF(AND(טבלה1013[[#This Row],[CycleNumber]]&gt;1,OR(B456="",טבלה1013[[#This Row],[CycleNumber]]&gt;B454)),IF(OR(AND(טבלה1013[[#This Row],[LengthofCycle]]=28,F454=28),AND(טבלה1013[[#This Row],[LengthofCycle]]=35,F454=35)),1,""),"")</f>
        <v/>
      </c>
      <c r="J455" s="1" t="str">
        <f>IF(AND(טבלה1013[[#This Row],[וסת השבוע]]=1,I454=1,טבלה1013[[#This Row],[CycleNumber]]&gt;B454),1,"")</f>
        <v/>
      </c>
      <c r="K455" s="1" t="str">
        <f>IF(טבלה1013[[#This Row],[CycleNumber]]=1,"",IF(טבלה1013[[#This Row],[וסת השבוע]]=1,0,IF(K454="","",IF(K454=0,IF(טבלה1013[[#This Row],[LengthofCycle]]=28,0,1),IF(K454=1,IF(טבלה1013[[#This Row],[LengthofCycle]]+F454=28*2,0,2),IF(K454=2,IF(טבלה1013[[#This Row],[LengthofCycle]]+F454+F453=28*3,0,3),""))))))</f>
        <v/>
      </c>
      <c r="L455" s="1" t="str">
        <f>IF(טבלה1013[[#This Row],[וסת השבוע]]=1,IF(טבלה1013[[#This Row],[וסת השבוע וההפלגה ביחד]]=1,L454+1,0),IF(AND(טבלה1013[[#This Row],[CycleNumber]]&gt;B454,טבלה1013[[#This Row],[CycleNumber]]&gt;1),IF(טבלה1013[[#This Row],[וסת השבוע פעיל?]]&lt;&gt;"",L454+1,""),""))</f>
        <v/>
      </c>
      <c r="M455" s="1" t="str">
        <f>IF(AND(טבלה1013[[#This Row],[וסת השבוע פעיל?]]&lt;&gt;"",טבלה1013[[#This Row],[CycleNumber]]&lt;B456,B456&lt;&gt;"",טבלה1013[[#This Row],[וסת השבוע פעיל?]]&lt;3),IF(K456=0,IF(AND(טבלה1013[[#This Row],[וסת השבוע פעיל?]]&gt;0,I456=1),0,1),0),"")</f>
        <v/>
      </c>
      <c r="N455" s="1" t="str">
        <f t="shared" si="48"/>
        <v/>
      </c>
      <c r="O455" s="1" t="str">
        <f>IF(AND(טבלה1013[[#This Row],[חיזוי - שבוע]]=1,J456=1),1,"")</f>
        <v/>
      </c>
      <c r="P455" s="1" t="str">
        <f>IF(AND(טבלה1013[[#This Row],[חיזוי טוב עם הפלגה?]]=1,טבלה1013[[#This Row],[וסת קבוע אחרון]]&lt;&gt;28,X454=1),1,"")</f>
        <v/>
      </c>
      <c r="Q455" s="1" t="str">
        <f>IF(AND(טבלה1013[[#This Row],[וסת השבוע פעיל?]]&lt;3,OR(טבלה1013[[#This Row],[CycleNumber]]&gt;B456,B456="")),1,"")</f>
        <v/>
      </c>
      <c r="R455" s="1" t="str">
        <f>IF(טבלה1013[[#This Row],[האישה קבעה וסת שבוע?]]=1,IF(טבלה1013[[#This Row],[וסת השבוע פעיל?]]&lt;3,1,0),"")</f>
        <v/>
      </c>
      <c r="S4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5" s="1">
        <f t="shared" si="49"/>
        <v>0</v>
      </c>
      <c r="U455" s="1">
        <f t="shared" si="50"/>
        <v>0</v>
      </c>
      <c r="V455" s="1">
        <f t="shared" si="51"/>
        <v>0</v>
      </c>
      <c r="W455" s="1" t="str">
        <f>IF(טבלה1013[[#This Row],[3 הפלגות זהות]]="","",IF(טבלה1013[[#This Row],[3 הפלגות זהות]]=1,טבלה1013[[#This Row],[LengthofCycle]],W454))</f>
        <v/>
      </c>
      <c r="X455" s="1" t="str">
        <f>IF(טבלה1013[[#This Row],[וסת קבוע אחרון]]="","",IF(OR(טבלה1013[[#This Row],[LengthofCycle]]=טבלה1013[[#This Row],[וסת קבוע אחרון]],F454=טבלה1013[[#This Row],[וסת קבוע אחרון]],F453=טבלה1013[[#This Row],[וסת קבוע אחרון]]),1,0))</f>
        <v/>
      </c>
      <c r="Y455" s="1" t="str">
        <f>IF(OR(טבלה1013[[#This Row],[הווסת פעיל?]]=0,טבלה1013[[#This Row],[הווסת פעיל?]]=""),"",SUM(Y454,טבלה1013[[#This Row],[הווסת פעיל?]]))</f>
        <v/>
      </c>
      <c r="Z455" s="1" t="str">
        <f>IF(AND(טבלה1013[[#This Row],[כמה מחזורים עד עקירה]]&lt;&gt;"",Y456=""),טבלה1013[[#This Row],[כמה מחזורים עד עקירה]],"")</f>
        <v/>
      </c>
      <c r="AA455" s="1" t="str">
        <f>IF(AND(טבלה1013[[#This Row],[הווסת פעיל?]]=1,טבלה1013[[#This Row],[וסת קבוע אחרון]]&lt;&gt;W454),טבלה1013[[#This Row],[וסת קבוע אחרון]],"")</f>
        <v/>
      </c>
      <c r="AB455" s="1" t="str">
        <f>IF(AND(טבלה1013[[#This Row],[הווסת פעיל?]]=1,X454=0,טבלה1013[[#This Row],[וסת קבוע אחרון]]=W454),טבלה1013[[#This Row],[וסת קבוע אחרון]],"")</f>
        <v/>
      </c>
      <c r="AC455" s="1" t="str">
        <f>IF(AND(טבלה1013[[#This Row],[הווסת פעיל?]]=1,X454=0,טבלה1013[[#This Row],[וסת קבוע אחרון]]&lt;&gt;W454),1,"")</f>
        <v/>
      </c>
      <c r="AD455" s="1" t="str">
        <f>IF(AND(טבלה1013[[#This Row],[הווסת פעיל?]]&lt;&gt;"",B456=1),טבלה1013[[#This Row],[CycleNumber]],"")</f>
        <v/>
      </c>
      <c r="AE455" s="1" t="str">
        <f>IF(AND(טבלה1013[[#This Row],[הווסת פעיל?]]&lt;&gt;"",X454=""),טבלה1013[[#This Row],[CycleNumber]],"")</f>
        <v/>
      </c>
      <c r="AF455" s="1" t="str">
        <f>IF(B456=1,"",IF(טבלה1013[[#This Row],[הווסת פעיל?]]=1,IF(טבלה1013[[#This Row],[וסת קבוע אחרון]]=F456,1,0),""))</f>
        <v/>
      </c>
      <c r="AG455" s="1" t="str">
        <f>IF(B456=1,"",IF(טבלה1013[[#This Row],[הווסת פעיל?]]=1,IF(OR(טבלה1013[[#This Row],[וסת קבוע אחרון]]=F456,F456=טבלה1013[[#This Row],[LengthofCycle]]),1,0),""))</f>
        <v/>
      </c>
      <c r="AH455" s="1" t="str">
        <f>IF(B456=1,"",IF(טבלה1013[[#This Row],[הווסת פעיל?]]=1,IF(OR(טבלה1013[[#This Row],[וסת קבוע אחרון]]=F456,F456=טבלה1013[[#This Row],[LengthofCycle]],AND(טבלה1013[[#This Row],[LengthofCycle]]&lt;&gt;טבלה1013[[#This Row],[וסת קבוע אחרון]],OR(F456=28,F456=29))),1,0),""))</f>
        <v/>
      </c>
      <c r="AI455" s="1" t="str">
        <f>IF(AND(טבלה1013[[#This Row],[הווסת פעיל?]]=1,B456=1),1,"")</f>
        <v/>
      </c>
      <c r="AJ455" s="4">
        <f>IF(AND(טבלה1013[[#This Row],[הווסת פעיל?]]&lt;&gt;1,B456&lt;&gt;1,B456&lt;&gt;""),IF(טבלה1013[[#This Row],[LengthofCycle]]=F456,1,0),"")</f>
        <v>1</v>
      </c>
      <c r="AK455" s="4">
        <f>IF(AND(טבלה1013[[#This Row],[הווסת פעיל?]]&lt;&gt;1,B456&lt;&gt;1,B456&lt;&gt;""),IF(OR(טבלה1013[[#This Row],[LengthofCycle]]=F456,F456=29),1,0),"")</f>
        <v>1</v>
      </c>
      <c r="AL455" s="4">
        <f>IF(AND(טבלה1013[[#This Row],[הווסת פעיל?]]&lt;&gt;1,B456&lt;&gt;1,B456&lt;&gt;""),IF(OR(טבלה1013[[#This Row],[LengthofCycle]]=F456,F456=29,F456=28),1,0),"")</f>
        <v>1</v>
      </c>
    </row>
    <row r="456" spans="1:38" x14ac:dyDescent="0.25">
      <c r="A456" s="1" t="s">
        <v>96</v>
      </c>
      <c r="B456" s="1">
        <v>6</v>
      </c>
      <c r="C456" s="1">
        <v>0</v>
      </c>
      <c r="D456" s="1">
        <v>1</v>
      </c>
      <c r="E456" s="1">
        <v>0</v>
      </c>
      <c r="F456" s="1">
        <v>27</v>
      </c>
      <c r="G456" s="1">
        <f>טבלה1013[[#This Row],[LengthofCycle]]+1</f>
        <v>28</v>
      </c>
      <c r="H456" s="1" t="str">
        <f>IF(IFERROR(LOOKUP(טבלה1013[[#This Row],[ClientID]],קביעויות[השבוע]),FALSE)=טבלה1013[[#This Row],[ClientID]],1,"")</f>
        <v/>
      </c>
      <c r="I456" s="1" t="str">
        <f>IF(AND(טבלה1013[[#This Row],[CycleNumber]]&gt;1,OR(B457="",טבלה1013[[#This Row],[CycleNumber]]&gt;B455)),IF(OR(AND(טבלה1013[[#This Row],[LengthofCycle]]=28,F455=28),AND(טבלה1013[[#This Row],[LengthofCycle]]=35,F455=35)),1,""),"")</f>
        <v/>
      </c>
      <c r="J456" s="1" t="str">
        <f>IF(AND(טבלה1013[[#This Row],[וסת השבוע]]=1,I455=1,טבלה1013[[#This Row],[CycleNumber]]&gt;B455),1,"")</f>
        <v/>
      </c>
      <c r="K456" s="1" t="str">
        <f>IF(טבלה1013[[#This Row],[CycleNumber]]=1,"",IF(טבלה1013[[#This Row],[וסת השבוע]]=1,0,IF(K455="","",IF(K455=0,IF(טבלה1013[[#This Row],[LengthofCycle]]=28,0,1),IF(K455=1,IF(טבלה1013[[#This Row],[LengthofCycle]]+F455=28*2,0,2),IF(K455=2,IF(טבלה1013[[#This Row],[LengthofCycle]]+F455+F454=28*3,0,3),""))))))</f>
        <v/>
      </c>
      <c r="L456" s="1" t="str">
        <f>IF(טבלה1013[[#This Row],[וסת השבוע]]=1,IF(טבלה1013[[#This Row],[וסת השבוע וההפלגה ביחד]]=1,L455+1,0),IF(AND(טבלה1013[[#This Row],[CycleNumber]]&gt;B455,טבלה1013[[#This Row],[CycleNumber]]&gt;1),IF(טבלה1013[[#This Row],[וסת השבוע פעיל?]]&lt;&gt;"",L455+1,""),""))</f>
        <v/>
      </c>
      <c r="M456" s="1" t="str">
        <f>IF(AND(טבלה1013[[#This Row],[וסת השבוע פעיל?]]&lt;&gt;"",טבלה1013[[#This Row],[CycleNumber]]&lt;B457,B457&lt;&gt;"",טבלה1013[[#This Row],[וסת השבוע פעיל?]]&lt;3),IF(K457=0,IF(AND(טבלה1013[[#This Row],[וסת השבוע פעיל?]]&gt;0,I457=1),0,1),0),"")</f>
        <v/>
      </c>
      <c r="N456" s="1" t="str">
        <f t="shared" si="48"/>
        <v/>
      </c>
      <c r="O456" s="1" t="str">
        <f>IF(AND(טבלה1013[[#This Row],[חיזוי - שבוע]]=1,J457=1),1,"")</f>
        <v/>
      </c>
      <c r="P456" s="1" t="str">
        <f>IF(AND(טבלה1013[[#This Row],[חיזוי טוב עם הפלגה?]]=1,טבלה1013[[#This Row],[וסת קבוע אחרון]]&lt;&gt;28,X455=1),1,"")</f>
        <v/>
      </c>
      <c r="Q456" s="1" t="str">
        <f>IF(AND(טבלה1013[[#This Row],[וסת השבוע פעיל?]]&lt;3,OR(טבלה1013[[#This Row],[CycleNumber]]&gt;B457,B457="")),1,"")</f>
        <v/>
      </c>
      <c r="R456" s="1" t="str">
        <f>IF(טבלה1013[[#This Row],[האישה קבעה וסת שבוע?]]=1,IF(טבלה1013[[#This Row],[וסת השבוע פעיל?]]&lt;3,1,0),"")</f>
        <v/>
      </c>
      <c r="S4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6" s="1">
        <f t="shared" si="49"/>
        <v>0</v>
      </c>
      <c r="U456" s="1">
        <f t="shared" si="50"/>
        <v>0</v>
      </c>
      <c r="V456" s="1">
        <f t="shared" si="51"/>
        <v>0</v>
      </c>
      <c r="W456" s="1" t="str">
        <f>IF(טבלה1013[[#This Row],[3 הפלגות זהות]]="","",IF(טבלה1013[[#This Row],[3 הפלגות זהות]]=1,טבלה1013[[#This Row],[LengthofCycle]],W455))</f>
        <v/>
      </c>
      <c r="X456" s="1" t="str">
        <f>IF(טבלה1013[[#This Row],[וסת קבוע אחרון]]="","",IF(OR(טבלה1013[[#This Row],[LengthofCycle]]=טבלה1013[[#This Row],[וסת קבוע אחרון]],F455=טבלה1013[[#This Row],[וסת קבוע אחרון]],F454=טבלה1013[[#This Row],[וסת קבוע אחרון]]),1,0))</f>
        <v/>
      </c>
      <c r="Y456" s="1" t="str">
        <f>IF(OR(טבלה1013[[#This Row],[הווסת פעיל?]]=0,טבלה1013[[#This Row],[הווסת פעיל?]]=""),"",SUM(Y455,טבלה1013[[#This Row],[הווסת פעיל?]]))</f>
        <v/>
      </c>
      <c r="Z456" s="1" t="str">
        <f>IF(AND(טבלה1013[[#This Row],[כמה מחזורים עד עקירה]]&lt;&gt;"",Y457=""),טבלה1013[[#This Row],[כמה מחזורים עד עקירה]],"")</f>
        <v/>
      </c>
      <c r="AA456" s="1" t="str">
        <f>IF(AND(טבלה1013[[#This Row],[הווסת פעיל?]]=1,טבלה1013[[#This Row],[וסת קבוע אחרון]]&lt;&gt;W455),טבלה1013[[#This Row],[וסת קבוע אחרון]],"")</f>
        <v/>
      </c>
      <c r="AB456" s="1" t="str">
        <f>IF(AND(טבלה1013[[#This Row],[הווסת פעיל?]]=1,X455=0,טבלה1013[[#This Row],[וסת קבוע אחרון]]=W455),טבלה1013[[#This Row],[וסת קבוע אחרון]],"")</f>
        <v/>
      </c>
      <c r="AC456" s="1" t="str">
        <f>IF(AND(טבלה1013[[#This Row],[הווסת פעיל?]]=1,X455=0,טבלה1013[[#This Row],[וסת קבוע אחרון]]&lt;&gt;W455),1,"")</f>
        <v/>
      </c>
      <c r="AD456" s="1" t="str">
        <f>IF(AND(טבלה1013[[#This Row],[הווסת פעיל?]]&lt;&gt;"",B457=1),טבלה1013[[#This Row],[CycleNumber]],"")</f>
        <v/>
      </c>
      <c r="AE456" s="1" t="str">
        <f>IF(AND(טבלה1013[[#This Row],[הווסת פעיל?]]&lt;&gt;"",X455=""),טבלה1013[[#This Row],[CycleNumber]],"")</f>
        <v/>
      </c>
      <c r="AF456" s="1" t="str">
        <f>IF(B457=1,"",IF(טבלה1013[[#This Row],[הווסת פעיל?]]=1,IF(טבלה1013[[#This Row],[וסת קבוע אחרון]]=F457,1,0),""))</f>
        <v/>
      </c>
      <c r="AG456" s="1" t="str">
        <f>IF(B457=1,"",IF(טבלה1013[[#This Row],[הווסת פעיל?]]=1,IF(OR(טבלה1013[[#This Row],[וסת קבוע אחרון]]=F457,F457=טבלה1013[[#This Row],[LengthofCycle]]),1,0),""))</f>
        <v/>
      </c>
      <c r="AH456" s="1" t="str">
        <f>IF(B457=1,"",IF(טבלה1013[[#This Row],[הווסת פעיל?]]=1,IF(OR(טבלה1013[[#This Row],[וסת קבוע אחרון]]=F457,F457=טבלה1013[[#This Row],[LengthofCycle]],AND(טבלה1013[[#This Row],[LengthofCycle]]&lt;&gt;טבלה1013[[#This Row],[וסת קבוע אחרון]],OR(F457=28,F457=29))),1,0),""))</f>
        <v/>
      </c>
      <c r="AI456" s="1" t="str">
        <f>IF(AND(טבלה1013[[#This Row],[הווסת פעיל?]]=1,B457=1),1,"")</f>
        <v/>
      </c>
      <c r="AJ456" s="4">
        <f>IF(AND(טבלה1013[[#This Row],[הווסת פעיל?]]&lt;&gt;1,B457&lt;&gt;1,B457&lt;&gt;""),IF(טבלה1013[[#This Row],[LengthofCycle]]=F457,1,0),"")</f>
        <v>0</v>
      </c>
      <c r="AK456" s="4">
        <f>IF(AND(טבלה1013[[#This Row],[הווסת פעיל?]]&lt;&gt;1,B457&lt;&gt;1,B457&lt;&gt;""),IF(OR(טבלה1013[[#This Row],[LengthofCycle]]=F457,F457=29),1,0),"")</f>
        <v>0</v>
      </c>
      <c r="AL456" s="4">
        <f>IF(AND(טבלה1013[[#This Row],[הווסת פעיל?]]&lt;&gt;1,B457&lt;&gt;1,B457&lt;&gt;""),IF(OR(טבלה1013[[#This Row],[LengthofCycle]]=F457,F457=29,F457=28),1,0),"")</f>
        <v>0</v>
      </c>
    </row>
    <row r="457" spans="1:38" x14ac:dyDescent="0.25">
      <c r="A457" s="1" t="s">
        <v>96</v>
      </c>
      <c r="B457" s="1">
        <v>7</v>
      </c>
      <c r="C457" s="1">
        <v>0</v>
      </c>
      <c r="D457" s="1">
        <v>0</v>
      </c>
      <c r="E457" s="1">
        <v>0</v>
      </c>
      <c r="F457" s="1">
        <v>25</v>
      </c>
      <c r="G457" s="1">
        <f>טבלה1013[[#This Row],[LengthofCycle]]+1</f>
        <v>26</v>
      </c>
      <c r="H457" s="1" t="str">
        <f>IF(IFERROR(LOOKUP(טבלה1013[[#This Row],[ClientID]],קביעויות[השבוע]),FALSE)=טבלה1013[[#This Row],[ClientID]],1,"")</f>
        <v/>
      </c>
      <c r="I457" s="1" t="str">
        <f>IF(AND(טבלה1013[[#This Row],[CycleNumber]]&gt;1,OR(B458="",טבלה1013[[#This Row],[CycleNumber]]&gt;B456)),IF(OR(AND(טבלה1013[[#This Row],[LengthofCycle]]=28,F456=28),AND(טבלה1013[[#This Row],[LengthofCycle]]=35,F456=35)),1,""),"")</f>
        <v/>
      </c>
      <c r="J457" s="1" t="str">
        <f>IF(AND(טבלה1013[[#This Row],[וסת השבוע]]=1,I456=1,טבלה1013[[#This Row],[CycleNumber]]&gt;B456),1,"")</f>
        <v/>
      </c>
      <c r="K457" s="1" t="str">
        <f>IF(טבלה1013[[#This Row],[CycleNumber]]=1,"",IF(טבלה1013[[#This Row],[וסת השבוע]]=1,0,IF(K456="","",IF(K456=0,IF(טבלה1013[[#This Row],[LengthofCycle]]=28,0,1),IF(K456=1,IF(טבלה1013[[#This Row],[LengthofCycle]]+F456=28*2,0,2),IF(K456=2,IF(טבלה1013[[#This Row],[LengthofCycle]]+F456+F455=28*3,0,3),""))))))</f>
        <v/>
      </c>
      <c r="L457" s="1" t="str">
        <f>IF(טבלה1013[[#This Row],[וסת השבוע]]=1,IF(טבלה1013[[#This Row],[וסת השבוע וההפלגה ביחד]]=1,L456+1,0),IF(AND(טבלה1013[[#This Row],[CycleNumber]]&gt;B456,טבלה1013[[#This Row],[CycleNumber]]&gt;1),IF(טבלה1013[[#This Row],[וסת השבוע פעיל?]]&lt;&gt;"",L456+1,""),""))</f>
        <v/>
      </c>
      <c r="M457" s="1" t="str">
        <f>IF(AND(טבלה1013[[#This Row],[וסת השבוע פעיל?]]&lt;&gt;"",טבלה1013[[#This Row],[CycleNumber]]&lt;B458,B458&lt;&gt;"",טבלה1013[[#This Row],[וסת השבוע פעיל?]]&lt;3),IF(K458=0,IF(AND(טבלה1013[[#This Row],[וסת השבוע פעיל?]]&gt;0,I458=1),0,1),0),"")</f>
        <v/>
      </c>
      <c r="N457" s="1" t="str">
        <f t="shared" si="48"/>
        <v/>
      </c>
      <c r="O457" s="1" t="str">
        <f>IF(AND(טבלה1013[[#This Row],[חיזוי - שבוע]]=1,J458=1),1,"")</f>
        <v/>
      </c>
      <c r="P457" s="1" t="str">
        <f>IF(AND(טבלה1013[[#This Row],[חיזוי טוב עם הפלגה?]]=1,טבלה1013[[#This Row],[וסת קבוע אחרון]]&lt;&gt;28,X456=1),1,"")</f>
        <v/>
      </c>
      <c r="Q457" s="1" t="str">
        <f>IF(AND(טבלה1013[[#This Row],[וסת השבוע פעיל?]]&lt;3,OR(טבלה1013[[#This Row],[CycleNumber]]&gt;B458,B458="")),1,"")</f>
        <v/>
      </c>
      <c r="R457" s="1" t="str">
        <f>IF(טבלה1013[[#This Row],[האישה קבעה וסת שבוע?]]=1,IF(טבלה1013[[#This Row],[וסת השבוע פעיל?]]&lt;3,1,0),"")</f>
        <v/>
      </c>
      <c r="S4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7" s="1">
        <f t="shared" si="49"/>
        <v>0</v>
      </c>
      <c r="U457" s="1">
        <f t="shared" si="50"/>
        <v>0</v>
      </c>
      <c r="V457" s="1">
        <f t="shared" si="51"/>
        <v>0</v>
      </c>
      <c r="W457" s="1" t="str">
        <f>IF(טבלה1013[[#This Row],[3 הפלגות זהות]]="","",IF(טבלה1013[[#This Row],[3 הפלגות זהות]]=1,טבלה1013[[#This Row],[LengthofCycle]],W456))</f>
        <v/>
      </c>
      <c r="X457" s="1" t="str">
        <f>IF(טבלה1013[[#This Row],[וסת קבוע אחרון]]="","",IF(OR(טבלה1013[[#This Row],[LengthofCycle]]=טבלה1013[[#This Row],[וסת קבוע אחרון]],F456=טבלה1013[[#This Row],[וסת קבוע אחרון]],F455=טבלה1013[[#This Row],[וסת קבוע אחרון]]),1,0))</f>
        <v/>
      </c>
      <c r="Y457" s="1" t="str">
        <f>IF(OR(טבלה1013[[#This Row],[הווסת פעיל?]]=0,טבלה1013[[#This Row],[הווסת פעיל?]]=""),"",SUM(Y456,טבלה1013[[#This Row],[הווסת פעיל?]]))</f>
        <v/>
      </c>
      <c r="Z457" s="1" t="str">
        <f>IF(AND(טבלה1013[[#This Row],[כמה מחזורים עד עקירה]]&lt;&gt;"",Y458=""),טבלה1013[[#This Row],[כמה מחזורים עד עקירה]],"")</f>
        <v/>
      </c>
      <c r="AA457" s="1" t="str">
        <f>IF(AND(טבלה1013[[#This Row],[הווסת פעיל?]]=1,טבלה1013[[#This Row],[וסת קבוע אחרון]]&lt;&gt;W456),טבלה1013[[#This Row],[וסת קבוע אחרון]],"")</f>
        <v/>
      </c>
      <c r="AB457" s="1" t="str">
        <f>IF(AND(טבלה1013[[#This Row],[הווסת פעיל?]]=1,X456=0,טבלה1013[[#This Row],[וסת קבוע אחרון]]=W456),טבלה1013[[#This Row],[וסת קבוע אחרון]],"")</f>
        <v/>
      </c>
      <c r="AC457" s="1" t="str">
        <f>IF(AND(טבלה1013[[#This Row],[הווסת פעיל?]]=1,X456=0,טבלה1013[[#This Row],[וסת קבוע אחרון]]&lt;&gt;W456),1,"")</f>
        <v/>
      </c>
      <c r="AD457" s="1" t="str">
        <f>IF(AND(טבלה1013[[#This Row],[הווסת פעיל?]]&lt;&gt;"",B458=1),טבלה1013[[#This Row],[CycleNumber]],"")</f>
        <v/>
      </c>
      <c r="AE457" s="1" t="str">
        <f>IF(AND(טבלה1013[[#This Row],[הווסת פעיל?]]&lt;&gt;"",X456=""),טבלה1013[[#This Row],[CycleNumber]],"")</f>
        <v/>
      </c>
      <c r="AF457" s="1" t="str">
        <f>IF(B458=1,"",IF(טבלה1013[[#This Row],[הווסת פעיל?]]=1,IF(טבלה1013[[#This Row],[וסת קבוע אחרון]]=F458,1,0),""))</f>
        <v/>
      </c>
      <c r="AG457" s="1" t="str">
        <f>IF(B458=1,"",IF(טבלה1013[[#This Row],[הווסת פעיל?]]=1,IF(OR(טבלה1013[[#This Row],[וסת קבוע אחרון]]=F458,F458=טבלה1013[[#This Row],[LengthofCycle]]),1,0),""))</f>
        <v/>
      </c>
      <c r="AH457" s="1" t="str">
        <f>IF(B458=1,"",IF(טבלה1013[[#This Row],[הווסת פעיל?]]=1,IF(OR(טבלה1013[[#This Row],[וסת קבוע אחרון]]=F458,F458=טבלה1013[[#This Row],[LengthofCycle]],AND(טבלה1013[[#This Row],[LengthofCycle]]&lt;&gt;טבלה1013[[#This Row],[וסת קבוע אחרון]],OR(F458=28,F458=29))),1,0),""))</f>
        <v/>
      </c>
      <c r="AI457" s="1" t="str">
        <f>IF(AND(טבלה1013[[#This Row],[הווסת פעיל?]]=1,B458=1),1,"")</f>
        <v/>
      </c>
      <c r="AJ457" s="4">
        <f>IF(AND(טבלה1013[[#This Row],[הווסת פעיל?]]&lt;&gt;1,B458&lt;&gt;1,B458&lt;&gt;""),IF(טבלה1013[[#This Row],[LengthofCycle]]=F458,1,0),"")</f>
        <v>0</v>
      </c>
      <c r="AK457" s="4">
        <f>IF(AND(טבלה1013[[#This Row],[הווסת פעיל?]]&lt;&gt;1,B458&lt;&gt;1,B458&lt;&gt;""),IF(OR(טבלה1013[[#This Row],[LengthofCycle]]=F458,F458=29),1,0),"")</f>
        <v>0</v>
      </c>
      <c r="AL457" s="4">
        <f>IF(AND(טבלה1013[[#This Row],[הווסת פעיל?]]&lt;&gt;1,B458&lt;&gt;1,B458&lt;&gt;""),IF(OR(טבלה1013[[#This Row],[LengthofCycle]]=F458,F458=29,F458=28),1,0),"")</f>
        <v>1</v>
      </c>
    </row>
    <row r="458" spans="1:38" x14ac:dyDescent="0.25">
      <c r="A458" s="1" t="s">
        <v>96</v>
      </c>
      <c r="B458" s="1">
        <v>8</v>
      </c>
      <c r="C458" s="1">
        <v>0</v>
      </c>
      <c r="D458" s="1">
        <v>1</v>
      </c>
      <c r="E458" s="1">
        <v>0</v>
      </c>
      <c r="F458" s="1">
        <v>28</v>
      </c>
      <c r="G458" s="1">
        <f>טבלה1013[[#This Row],[LengthofCycle]]+1</f>
        <v>29</v>
      </c>
      <c r="H458" s="1" t="str">
        <f>IF(IFERROR(LOOKUP(טבלה1013[[#This Row],[ClientID]],קביעויות[השבוע]),FALSE)=טבלה1013[[#This Row],[ClientID]],1,"")</f>
        <v/>
      </c>
      <c r="I458" s="1" t="str">
        <f>IF(AND(טבלה1013[[#This Row],[CycleNumber]]&gt;1,OR(B459="",טבלה1013[[#This Row],[CycleNumber]]&gt;B457)),IF(OR(AND(טבלה1013[[#This Row],[LengthofCycle]]=28,F457=28),AND(טבלה1013[[#This Row],[LengthofCycle]]=35,F457=35)),1,""),"")</f>
        <v/>
      </c>
      <c r="J458" s="1" t="str">
        <f>IF(AND(טבלה1013[[#This Row],[וסת השבוע]]=1,I457=1,טבלה1013[[#This Row],[CycleNumber]]&gt;B457),1,"")</f>
        <v/>
      </c>
      <c r="K458" s="1" t="str">
        <f>IF(טבלה1013[[#This Row],[CycleNumber]]=1,"",IF(טבלה1013[[#This Row],[וסת השבוע]]=1,0,IF(K457="","",IF(K457=0,IF(טבלה1013[[#This Row],[LengthofCycle]]=28,0,1),IF(K457=1,IF(טבלה1013[[#This Row],[LengthofCycle]]+F457=28*2,0,2),IF(K457=2,IF(טבלה1013[[#This Row],[LengthofCycle]]+F457+F456=28*3,0,3),""))))))</f>
        <v/>
      </c>
      <c r="L458" s="1" t="str">
        <f>IF(טבלה1013[[#This Row],[וסת השבוע]]=1,IF(טבלה1013[[#This Row],[וסת השבוע וההפלגה ביחד]]=1,L457+1,0),IF(AND(טבלה1013[[#This Row],[CycleNumber]]&gt;B457,טבלה1013[[#This Row],[CycleNumber]]&gt;1),IF(טבלה1013[[#This Row],[וסת השבוע פעיל?]]&lt;&gt;"",L457+1,""),""))</f>
        <v/>
      </c>
      <c r="M458" s="1" t="str">
        <f>IF(AND(טבלה1013[[#This Row],[וסת השבוע פעיל?]]&lt;&gt;"",טבלה1013[[#This Row],[CycleNumber]]&lt;B459,B459&lt;&gt;"",טבלה1013[[#This Row],[וסת השבוע פעיל?]]&lt;3),IF(K459=0,IF(AND(טבלה1013[[#This Row],[וסת השבוע פעיל?]]&gt;0,I459=1),0,1),0),"")</f>
        <v/>
      </c>
      <c r="N458" s="1" t="str">
        <f t="shared" si="48"/>
        <v/>
      </c>
      <c r="O458" s="1" t="str">
        <f>IF(AND(טבלה1013[[#This Row],[חיזוי - שבוע]]=1,J459=1),1,"")</f>
        <v/>
      </c>
      <c r="P458" s="1" t="str">
        <f>IF(AND(טבלה1013[[#This Row],[חיזוי טוב עם הפלגה?]]=1,טבלה1013[[#This Row],[וסת קבוע אחרון]]&lt;&gt;28,X457=1),1,"")</f>
        <v/>
      </c>
      <c r="Q458" s="1" t="str">
        <f>IF(AND(טבלה1013[[#This Row],[וסת השבוע פעיל?]]&lt;3,OR(טבלה1013[[#This Row],[CycleNumber]]&gt;B459,B459="")),1,"")</f>
        <v/>
      </c>
      <c r="R458" s="1" t="str">
        <f>IF(טבלה1013[[#This Row],[האישה קבעה וסת שבוע?]]=1,IF(טבלה1013[[#This Row],[וסת השבוע פעיל?]]&lt;3,1,0),"")</f>
        <v/>
      </c>
      <c r="S4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8" s="1">
        <f t="shared" si="49"/>
        <v>0</v>
      </c>
      <c r="U458" s="1">
        <f t="shared" si="50"/>
        <v>0</v>
      </c>
      <c r="V458" s="1">
        <f t="shared" si="51"/>
        <v>0</v>
      </c>
      <c r="W458" s="1" t="str">
        <f>IF(טבלה1013[[#This Row],[3 הפלגות זהות]]="","",IF(טבלה1013[[#This Row],[3 הפלגות זהות]]=1,טבלה1013[[#This Row],[LengthofCycle]],W457))</f>
        <v/>
      </c>
      <c r="X458" s="1" t="str">
        <f>IF(טבלה1013[[#This Row],[וסת קבוע אחרון]]="","",IF(OR(טבלה1013[[#This Row],[LengthofCycle]]=טבלה1013[[#This Row],[וסת קבוע אחרון]],F457=טבלה1013[[#This Row],[וסת קבוע אחרון]],F456=טבלה1013[[#This Row],[וסת קבוע אחרון]]),1,0))</f>
        <v/>
      </c>
      <c r="Y458" s="1" t="str">
        <f>IF(OR(טבלה1013[[#This Row],[הווסת פעיל?]]=0,טבלה1013[[#This Row],[הווסת פעיל?]]=""),"",SUM(Y457,טבלה1013[[#This Row],[הווסת פעיל?]]))</f>
        <v/>
      </c>
      <c r="Z458" s="1" t="str">
        <f>IF(AND(טבלה1013[[#This Row],[כמה מחזורים עד עקירה]]&lt;&gt;"",Y459=""),טבלה1013[[#This Row],[כמה מחזורים עד עקירה]],"")</f>
        <v/>
      </c>
      <c r="AA458" s="1" t="str">
        <f>IF(AND(טבלה1013[[#This Row],[הווסת פעיל?]]=1,טבלה1013[[#This Row],[וסת קבוע אחרון]]&lt;&gt;W457),טבלה1013[[#This Row],[וסת קבוע אחרון]],"")</f>
        <v/>
      </c>
      <c r="AB458" s="1" t="str">
        <f>IF(AND(טבלה1013[[#This Row],[הווסת פעיל?]]=1,X457=0,טבלה1013[[#This Row],[וסת קבוע אחרון]]=W457),טבלה1013[[#This Row],[וסת קבוע אחרון]],"")</f>
        <v/>
      </c>
      <c r="AC458" s="1" t="str">
        <f>IF(AND(טבלה1013[[#This Row],[הווסת פעיל?]]=1,X457=0,טבלה1013[[#This Row],[וסת קבוע אחרון]]&lt;&gt;W457),1,"")</f>
        <v/>
      </c>
      <c r="AD458" s="1" t="str">
        <f>IF(AND(טבלה1013[[#This Row],[הווסת פעיל?]]&lt;&gt;"",B459=1),טבלה1013[[#This Row],[CycleNumber]],"")</f>
        <v/>
      </c>
      <c r="AE458" s="1" t="str">
        <f>IF(AND(טבלה1013[[#This Row],[הווסת פעיל?]]&lt;&gt;"",X457=""),טבלה1013[[#This Row],[CycleNumber]],"")</f>
        <v/>
      </c>
      <c r="AF458" s="1" t="str">
        <f>IF(B459=1,"",IF(טבלה1013[[#This Row],[הווסת פעיל?]]=1,IF(טבלה1013[[#This Row],[וסת קבוע אחרון]]=F459,1,0),""))</f>
        <v/>
      </c>
      <c r="AG458" s="1" t="str">
        <f>IF(B459=1,"",IF(טבלה1013[[#This Row],[הווסת פעיל?]]=1,IF(OR(טבלה1013[[#This Row],[וסת קבוע אחרון]]=F459,F459=טבלה1013[[#This Row],[LengthofCycle]]),1,0),""))</f>
        <v/>
      </c>
      <c r="AH458" s="1" t="str">
        <f>IF(B459=1,"",IF(טבלה1013[[#This Row],[הווסת פעיל?]]=1,IF(OR(טבלה1013[[#This Row],[וסת קבוע אחרון]]=F459,F459=טבלה1013[[#This Row],[LengthofCycle]],AND(טבלה1013[[#This Row],[LengthofCycle]]&lt;&gt;טבלה1013[[#This Row],[וסת קבוע אחרון]],OR(F459=28,F459=29))),1,0),""))</f>
        <v/>
      </c>
      <c r="AI458" s="1" t="str">
        <f>IF(AND(טבלה1013[[#This Row],[הווסת פעיל?]]=1,B459=1),1,"")</f>
        <v/>
      </c>
      <c r="AJ458" s="4">
        <f>IF(AND(טבלה1013[[#This Row],[הווסת פעיל?]]&lt;&gt;1,B459&lt;&gt;1,B459&lt;&gt;""),IF(טבלה1013[[#This Row],[LengthofCycle]]=F459,1,0),"")</f>
        <v>0</v>
      </c>
      <c r="AK458" s="4">
        <f>IF(AND(טבלה1013[[#This Row],[הווסת פעיל?]]&lt;&gt;1,B459&lt;&gt;1,B459&lt;&gt;""),IF(OR(טבלה1013[[#This Row],[LengthofCycle]]=F459,F459=29),1,0),"")</f>
        <v>0</v>
      </c>
      <c r="AL458" s="4">
        <f>IF(AND(טבלה1013[[#This Row],[הווסת פעיל?]]&lt;&gt;1,B459&lt;&gt;1,B459&lt;&gt;""),IF(OR(טבלה1013[[#This Row],[LengthofCycle]]=F459,F459=29,F459=28),1,0),"")</f>
        <v>0</v>
      </c>
    </row>
    <row r="459" spans="1:38" x14ac:dyDescent="0.25">
      <c r="A459" s="1" t="s">
        <v>96</v>
      </c>
      <c r="B459" s="1">
        <v>9</v>
      </c>
      <c r="C459" s="1">
        <v>0</v>
      </c>
      <c r="D459" s="1">
        <v>1</v>
      </c>
      <c r="E459" s="1">
        <v>0</v>
      </c>
      <c r="F459" s="1">
        <v>26</v>
      </c>
      <c r="G459" s="1">
        <f>טבלה1013[[#This Row],[LengthofCycle]]+1</f>
        <v>27</v>
      </c>
      <c r="H459" s="1" t="str">
        <f>IF(IFERROR(LOOKUP(טבלה1013[[#This Row],[ClientID]],קביעויות[השבוע]),FALSE)=טבלה1013[[#This Row],[ClientID]],1,"")</f>
        <v/>
      </c>
      <c r="I459" s="1" t="str">
        <f>IF(AND(טבלה1013[[#This Row],[CycleNumber]]&gt;1,OR(B460="",טבלה1013[[#This Row],[CycleNumber]]&gt;B458)),IF(OR(AND(טבלה1013[[#This Row],[LengthofCycle]]=28,F458=28),AND(טבלה1013[[#This Row],[LengthofCycle]]=35,F458=35)),1,""),"")</f>
        <v/>
      </c>
      <c r="J459" s="1" t="str">
        <f>IF(AND(טבלה1013[[#This Row],[וסת השבוע]]=1,I458=1,טבלה1013[[#This Row],[CycleNumber]]&gt;B458),1,"")</f>
        <v/>
      </c>
      <c r="K459" s="1" t="str">
        <f>IF(טבלה1013[[#This Row],[CycleNumber]]=1,"",IF(טבלה1013[[#This Row],[וסת השבוע]]=1,0,IF(K458="","",IF(K458=0,IF(טבלה1013[[#This Row],[LengthofCycle]]=28,0,1),IF(K458=1,IF(טבלה1013[[#This Row],[LengthofCycle]]+F458=28*2,0,2),IF(K458=2,IF(טבלה1013[[#This Row],[LengthofCycle]]+F458+F457=28*3,0,3),""))))))</f>
        <v/>
      </c>
      <c r="L459" s="1" t="str">
        <f>IF(טבלה1013[[#This Row],[וסת השבוע]]=1,IF(טבלה1013[[#This Row],[וסת השבוע וההפלגה ביחד]]=1,L458+1,0),IF(AND(טבלה1013[[#This Row],[CycleNumber]]&gt;B458,טבלה1013[[#This Row],[CycleNumber]]&gt;1),IF(טבלה1013[[#This Row],[וסת השבוע פעיל?]]&lt;&gt;"",L458+1,""),""))</f>
        <v/>
      </c>
      <c r="M459" s="1" t="str">
        <f>IF(AND(טבלה1013[[#This Row],[וסת השבוע פעיל?]]&lt;&gt;"",טבלה1013[[#This Row],[CycleNumber]]&lt;B460,B460&lt;&gt;"",טבלה1013[[#This Row],[וסת השבוע פעיל?]]&lt;3),IF(K460=0,IF(AND(טבלה1013[[#This Row],[וסת השבוע פעיל?]]&gt;0,I460=1),0,1),0),"")</f>
        <v/>
      </c>
      <c r="N459" s="1" t="str">
        <f t="shared" si="48"/>
        <v/>
      </c>
      <c r="O459" s="1" t="str">
        <f>IF(AND(טבלה1013[[#This Row],[חיזוי - שבוע]]=1,J460=1),1,"")</f>
        <v/>
      </c>
      <c r="P459" s="1" t="str">
        <f>IF(AND(טבלה1013[[#This Row],[חיזוי טוב עם הפלגה?]]=1,טבלה1013[[#This Row],[וסת קבוע אחרון]]&lt;&gt;28,X458=1),1,"")</f>
        <v/>
      </c>
      <c r="Q459" s="1" t="str">
        <f>IF(AND(טבלה1013[[#This Row],[וסת השבוע פעיל?]]&lt;3,OR(טבלה1013[[#This Row],[CycleNumber]]&gt;B460,B460="")),1,"")</f>
        <v/>
      </c>
      <c r="R459" s="1" t="str">
        <f>IF(טבלה1013[[#This Row],[האישה קבעה וסת שבוע?]]=1,IF(טבלה1013[[#This Row],[וסת השבוע פעיל?]]&lt;3,1,0),"")</f>
        <v/>
      </c>
      <c r="S4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59" s="1">
        <f t="shared" si="49"/>
        <v>0</v>
      </c>
      <c r="U459" s="1">
        <f t="shared" si="50"/>
        <v>0</v>
      </c>
      <c r="V459" s="1">
        <f t="shared" si="51"/>
        <v>0</v>
      </c>
      <c r="W459" s="1" t="str">
        <f>IF(טבלה1013[[#This Row],[3 הפלגות זהות]]="","",IF(טבלה1013[[#This Row],[3 הפלגות זהות]]=1,טבלה1013[[#This Row],[LengthofCycle]],W458))</f>
        <v/>
      </c>
      <c r="X459" s="1" t="str">
        <f>IF(טבלה1013[[#This Row],[וסת קבוע אחרון]]="","",IF(OR(טבלה1013[[#This Row],[LengthofCycle]]=טבלה1013[[#This Row],[וסת קבוע אחרון]],F458=טבלה1013[[#This Row],[וסת קבוע אחרון]],F457=טבלה1013[[#This Row],[וסת קבוע אחרון]]),1,0))</f>
        <v/>
      </c>
      <c r="Y459" s="1" t="str">
        <f>IF(OR(טבלה1013[[#This Row],[הווסת פעיל?]]=0,טבלה1013[[#This Row],[הווסת פעיל?]]=""),"",SUM(Y458,טבלה1013[[#This Row],[הווסת פעיל?]]))</f>
        <v/>
      </c>
      <c r="Z459" s="1" t="str">
        <f>IF(AND(טבלה1013[[#This Row],[כמה מחזורים עד עקירה]]&lt;&gt;"",Y460=""),טבלה1013[[#This Row],[כמה מחזורים עד עקירה]],"")</f>
        <v/>
      </c>
      <c r="AA459" s="1" t="str">
        <f>IF(AND(טבלה1013[[#This Row],[הווסת פעיל?]]=1,טבלה1013[[#This Row],[וסת קבוע אחרון]]&lt;&gt;W458),טבלה1013[[#This Row],[וסת קבוע אחרון]],"")</f>
        <v/>
      </c>
      <c r="AB459" s="1" t="str">
        <f>IF(AND(טבלה1013[[#This Row],[הווסת פעיל?]]=1,X458=0,טבלה1013[[#This Row],[וסת קבוע אחרון]]=W458),טבלה1013[[#This Row],[וסת קבוע אחרון]],"")</f>
        <v/>
      </c>
      <c r="AC459" s="1" t="str">
        <f>IF(AND(טבלה1013[[#This Row],[הווסת פעיל?]]=1,X458=0,טבלה1013[[#This Row],[וסת קבוע אחרון]]&lt;&gt;W458),1,"")</f>
        <v/>
      </c>
      <c r="AD459" s="1" t="str">
        <f>IF(AND(טבלה1013[[#This Row],[הווסת פעיל?]]&lt;&gt;"",B460=1),טבלה1013[[#This Row],[CycleNumber]],"")</f>
        <v/>
      </c>
      <c r="AE459" s="1" t="str">
        <f>IF(AND(טבלה1013[[#This Row],[הווסת פעיל?]]&lt;&gt;"",X458=""),טבלה1013[[#This Row],[CycleNumber]],"")</f>
        <v/>
      </c>
      <c r="AF459" s="1" t="str">
        <f>IF(B460=1,"",IF(טבלה1013[[#This Row],[הווסת פעיל?]]=1,IF(טבלה1013[[#This Row],[וסת קבוע אחרון]]=F460,1,0),""))</f>
        <v/>
      </c>
      <c r="AG459" s="1" t="str">
        <f>IF(B460=1,"",IF(טבלה1013[[#This Row],[הווסת פעיל?]]=1,IF(OR(טבלה1013[[#This Row],[וסת קבוע אחרון]]=F460,F460=טבלה1013[[#This Row],[LengthofCycle]]),1,0),""))</f>
        <v/>
      </c>
      <c r="AH459" s="1" t="str">
        <f>IF(B460=1,"",IF(טבלה1013[[#This Row],[הווסת פעיל?]]=1,IF(OR(טבלה1013[[#This Row],[וסת קבוע אחרון]]=F460,F460=טבלה1013[[#This Row],[LengthofCycle]],AND(טבלה1013[[#This Row],[LengthofCycle]]&lt;&gt;טבלה1013[[#This Row],[וסת קבוע אחרון]],OR(F460=28,F460=29))),1,0),""))</f>
        <v/>
      </c>
      <c r="AI459" s="1" t="str">
        <f>IF(AND(טבלה1013[[#This Row],[הווסת פעיל?]]=1,B460=1),1,"")</f>
        <v/>
      </c>
      <c r="AJ459" s="4">
        <f>IF(AND(טבלה1013[[#This Row],[הווסת פעיל?]]&lt;&gt;1,B460&lt;&gt;1,B460&lt;&gt;""),IF(טבלה1013[[#This Row],[LengthofCycle]]=F460,1,0),"")</f>
        <v>1</v>
      </c>
      <c r="AK459" s="4">
        <f>IF(AND(טבלה1013[[#This Row],[הווסת פעיל?]]&lt;&gt;1,B460&lt;&gt;1,B460&lt;&gt;""),IF(OR(טבלה1013[[#This Row],[LengthofCycle]]=F460,F460=29),1,0),"")</f>
        <v>1</v>
      </c>
      <c r="AL459" s="4">
        <f>IF(AND(טבלה1013[[#This Row],[הווסת פעיל?]]&lt;&gt;1,B460&lt;&gt;1,B460&lt;&gt;""),IF(OR(טבלה1013[[#This Row],[LengthofCycle]]=F460,F460=29,F460=28),1,0),"")</f>
        <v>1</v>
      </c>
    </row>
    <row r="460" spans="1:38" x14ac:dyDescent="0.25">
      <c r="A460" s="1" t="s">
        <v>96</v>
      </c>
      <c r="B460" s="1">
        <v>10</v>
      </c>
      <c r="C460" s="1">
        <v>0</v>
      </c>
      <c r="D460" s="1">
        <v>1</v>
      </c>
      <c r="E460" s="1">
        <v>0</v>
      </c>
      <c r="F460" s="1">
        <v>26</v>
      </c>
      <c r="G460" s="1">
        <f>טבלה1013[[#This Row],[LengthofCycle]]+1</f>
        <v>27</v>
      </c>
      <c r="H460" s="1" t="str">
        <f>IF(IFERROR(LOOKUP(טבלה1013[[#This Row],[ClientID]],קביעויות[השבוע]),FALSE)=טבלה1013[[#This Row],[ClientID]],1,"")</f>
        <v/>
      </c>
      <c r="I460" s="1" t="str">
        <f>IF(AND(טבלה1013[[#This Row],[CycleNumber]]&gt;1,OR(B461="",טבלה1013[[#This Row],[CycleNumber]]&gt;B459)),IF(OR(AND(טבלה1013[[#This Row],[LengthofCycle]]=28,F459=28),AND(טבלה1013[[#This Row],[LengthofCycle]]=35,F459=35)),1,""),"")</f>
        <v/>
      </c>
      <c r="J460" s="1" t="str">
        <f>IF(AND(טבלה1013[[#This Row],[וסת השבוע]]=1,I459=1,טבלה1013[[#This Row],[CycleNumber]]&gt;B459),1,"")</f>
        <v/>
      </c>
      <c r="K460" s="1" t="str">
        <f>IF(טבלה1013[[#This Row],[CycleNumber]]=1,"",IF(טבלה1013[[#This Row],[וסת השבוע]]=1,0,IF(K459="","",IF(K459=0,IF(טבלה1013[[#This Row],[LengthofCycle]]=28,0,1),IF(K459=1,IF(טבלה1013[[#This Row],[LengthofCycle]]+F459=28*2,0,2),IF(K459=2,IF(טבלה1013[[#This Row],[LengthofCycle]]+F459+F458=28*3,0,3),""))))))</f>
        <v/>
      </c>
      <c r="L460" s="1" t="str">
        <f>IF(טבלה1013[[#This Row],[וסת השבוע]]=1,IF(טבלה1013[[#This Row],[וסת השבוע וההפלגה ביחד]]=1,L459+1,0),IF(AND(טבלה1013[[#This Row],[CycleNumber]]&gt;B459,טבלה1013[[#This Row],[CycleNumber]]&gt;1),IF(טבלה1013[[#This Row],[וסת השבוע פעיל?]]&lt;&gt;"",L459+1,""),""))</f>
        <v/>
      </c>
      <c r="M460" s="1" t="str">
        <f>IF(AND(טבלה1013[[#This Row],[וסת השבוע פעיל?]]&lt;&gt;"",טבלה1013[[#This Row],[CycleNumber]]&lt;B461,B461&lt;&gt;"",טבלה1013[[#This Row],[וסת השבוע פעיל?]]&lt;3),IF(K461=0,IF(AND(טבלה1013[[#This Row],[וסת השבוע פעיל?]]&gt;0,I461=1),0,1),0),"")</f>
        <v/>
      </c>
      <c r="N460" s="1" t="str">
        <f t="shared" si="48"/>
        <v/>
      </c>
      <c r="O460" s="1" t="str">
        <f>IF(AND(טבלה1013[[#This Row],[חיזוי - שבוע]]=1,J461=1),1,"")</f>
        <v/>
      </c>
      <c r="P460" s="1" t="str">
        <f>IF(AND(טבלה1013[[#This Row],[חיזוי טוב עם הפלגה?]]=1,טבלה1013[[#This Row],[וסת קבוע אחרון]]&lt;&gt;28,X459=1),1,"")</f>
        <v/>
      </c>
      <c r="Q460" s="1" t="str">
        <f>IF(AND(טבלה1013[[#This Row],[וסת השבוע פעיל?]]&lt;3,OR(טבלה1013[[#This Row],[CycleNumber]]&gt;B461,B461="")),1,"")</f>
        <v/>
      </c>
      <c r="R460" s="1" t="str">
        <f>IF(טבלה1013[[#This Row],[האישה קבעה וסת שבוע?]]=1,IF(טבלה1013[[#This Row],[וסת השבוע פעיל?]]&lt;3,1,0),"")</f>
        <v/>
      </c>
      <c r="S4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0" s="1">
        <f t="shared" si="49"/>
        <v>0</v>
      </c>
      <c r="U460" s="1">
        <f t="shared" si="50"/>
        <v>0</v>
      </c>
      <c r="V460" s="1">
        <f t="shared" si="51"/>
        <v>0</v>
      </c>
      <c r="W460" s="1" t="str">
        <f>IF(טבלה1013[[#This Row],[3 הפלגות זהות]]="","",IF(טבלה1013[[#This Row],[3 הפלגות זהות]]=1,טבלה1013[[#This Row],[LengthofCycle]],W459))</f>
        <v/>
      </c>
      <c r="X460" s="1" t="str">
        <f>IF(טבלה1013[[#This Row],[וסת קבוע אחרון]]="","",IF(OR(טבלה1013[[#This Row],[LengthofCycle]]=טבלה1013[[#This Row],[וסת קבוע אחרון]],F459=טבלה1013[[#This Row],[וסת קבוע אחרון]],F458=טבלה1013[[#This Row],[וסת קבוע אחרון]]),1,0))</f>
        <v/>
      </c>
      <c r="Y460" s="1" t="str">
        <f>IF(OR(טבלה1013[[#This Row],[הווסת פעיל?]]=0,טבלה1013[[#This Row],[הווסת פעיל?]]=""),"",SUM(Y459,טבלה1013[[#This Row],[הווסת פעיל?]]))</f>
        <v/>
      </c>
      <c r="Z460" s="1" t="str">
        <f>IF(AND(טבלה1013[[#This Row],[כמה מחזורים עד עקירה]]&lt;&gt;"",Y461=""),טבלה1013[[#This Row],[כמה מחזורים עד עקירה]],"")</f>
        <v/>
      </c>
      <c r="AA460" s="1" t="str">
        <f>IF(AND(טבלה1013[[#This Row],[הווסת פעיל?]]=1,טבלה1013[[#This Row],[וסת קבוע אחרון]]&lt;&gt;W459),טבלה1013[[#This Row],[וסת קבוע אחרון]],"")</f>
        <v/>
      </c>
      <c r="AB460" s="1" t="str">
        <f>IF(AND(טבלה1013[[#This Row],[הווסת פעיל?]]=1,X459=0,טבלה1013[[#This Row],[וסת קבוע אחרון]]=W459),טבלה1013[[#This Row],[וסת קבוע אחרון]],"")</f>
        <v/>
      </c>
      <c r="AC460" s="1" t="str">
        <f>IF(AND(טבלה1013[[#This Row],[הווסת פעיל?]]=1,X459=0,טבלה1013[[#This Row],[וסת קבוע אחרון]]&lt;&gt;W459),1,"")</f>
        <v/>
      </c>
      <c r="AD460" s="1" t="str">
        <f>IF(AND(טבלה1013[[#This Row],[הווסת פעיל?]]&lt;&gt;"",B461=1),טבלה1013[[#This Row],[CycleNumber]],"")</f>
        <v/>
      </c>
      <c r="AE460" s="1" t="str">
        <f>IF(AND(טבלה1013[[#This Row],[הווסת פעיל?]]&lt;&gt;"",X459=""),טבלה1013[[#This Row],[CycleNumber]],"")</f>
        <v/>
      </c>
      <c r="AF460" s="1" t="str">
        <f>IF(B461=1,"",IF(טבלה1013[[#This Row],[הווסת פעיל?]]=1,IF(טבלה1013[[#This Row],[וסת קבוע אחרון]]=F461,1,0),""))</f>
        <v/>
      </c>
      <c r="AG460" s="1" t="str">
        <f>IF(B461=1,"",IF(טבלה1013[[#This Row],[הווסת פעיל?]]=1,IF(OR(טבלה1013[[#This Row],[וסת קבוע אחרון]]=F461,F461=טבלה1013[[#This Row],[LengthofCycle]]),1,0),""))</f>
        <v/>
      </c>
      <c r="AH460" s="1" t="str">
        <f>IF(B461=1,"",IF(טבלה1013[[#This Row],[הווסת פעיל?]]=1,IF(OR(טבלה1013[[#This Row],[וסת קבוע אחרון]]=F461,F461=טבלה1013[[#This Row],[LengthofCycle]],AND(טבלה1013[[#This Row],[LengthofCycle]]&lt;&gt;טבלה1013[[#This Row],[וסת קבוע אחרון]],OR(F461=28,F461=29))),1,0),""))</f>
        <v/>
      </c>
      <c r="AI460" s="1" t="str">
        <f>IF(AND(טבלה1013[[#This Row],[הווסת פעיל?]]=1,B461=1),1,"")</f>
        <v/>
      </c>
      <c r="AJ460" s="4">
        <f>IF(AND(טבלה1013[[#This Row],[הווסת פעיל?]]&lt;&gt;1,B461&lt;&gt;1,B461&lt;&gt;""),IF(טבלה1013[[#This Row],[LengthofCycle]]=F461,1,0),"")</f>
        <v>1</v>
      </c>
      <c r="AK460" s="4">
        <f>IF(AND(טבלה1013[[#This Row],[הווסת פעיל?]]&lt;&gt;1,B461&lt;&gt;1,B461&lt;&gt;""),IF(OR(טבלה1013[[#This Row],[LengthofCycle]]=F461,F461=29),1,0),"")</f>
        <v>1</v>
      </c>
      <c r="AL460" s="4">
        <f>IF(AND(טבלה1013[[#This Row],[הווסת פעיל?]]&lt;&gt;1,B461&lt;&gt;1,B461&lt;&gt;""),IF(OR(טבלה1013[[#This Row],[LengthofCycle]]=F461,F461=29,F461=28),1,0),"")</f>
        <v>1</v>
      </c>
    </row>
    <row r="461" spans="1:38" x14ac:dyDescent="0.25">
      <c r="A461" s="1" t="s">
        <v>96</v>
      </c>
      <c r="B461" s="1">
        <v>11</v>
      </c>
      <c r="C461" s="1">
        <v>0</v>
      </c>
      <c r="D461" s="1">
        <v>1</v>
      </c>
      <c r="E461" s="1">
        <v>0</v>
      </c>
      <c r="F461" s="1">
        <v>26</v>
      </c>
      <c r="G461" s="1">
        <f>טבלה1013[[#This Row],[LengthofCycle]]+1</f>
        <v>27</v>
      </c>
      <c r="H461" s="1" t="str">
        <f>IF(IFERROR(LOOKUP(טבלה1013[[#This Row],[ClientID]],קביעויות[השבוע]),FALSE)=טבלה1013[[#This Row],[ClientID]],1,"")</f>
        <v/>
      </c>
      <c r="I461" s="1" t="str">
        <f>IF(AND(טבלה1013[[#This Row],[CycleNumber]]&gt;1,OR(B462="",טבלה1013[[#This Row],[CycleNumber]]&gt;B460)),IF(OR(AND(טבלה1013[[#This Row],[LengthofCycle]]=28,F460=28),AND(טבלה1013[[#This Row],[LengthofCycle]]=35,F460=35)),1,""),"")</f>
        <v/>
      </c>
      <c r="J461" s="1" t="str">
        <f>IF(AND(טבלה1013[[#This Row],[וסת השבוע]]=1,I460=1,טבלה1013[[#This Row],[CycleNumber]]&gt;B460),1,"")</f>
        <v/>
      </c>
      <c r="K461" s="1" t="str">
        <f>IF(טבלה1013[[#This Row],[CycleNumber]]=1,"",IF(טבלה1013[[#This Row],[וסת השבוע]]=1,0,IF(K460="","",IF(K460=0,IF(טבלה1013[[#This Row],[LengthofCycle]]=28,0,1),IF(K460=1,IF(טבלה1013[[#This Row],[LengthofCycle]]+F460=28*2,0,2),IF(K460=2,IF(טבלה1013[[#This Row],[LengthofCycle]]+F460+F459=28*3,0,3),""))))))</f>
        <v/>
      </c>
      <c r="L461" s="1" t="str">
        <f>IF(טבלה1013[[#This Row],[וסת השבוע]]=1,IF(טבלה1013[[#This Row],[וסת השבוע וההפלגה ביחד]]=1,L460+1,0),IF(AND(טבלה1013[[#This Row],[CycleNumber]]&gt;B460,טבלה1013[[#This Row],[CycleNumber]]&gt;1),IF(טבלה1013[[#This Row],[וסת השבוע פעיל?]]&lt;&gt;"",L460+1,""),""))</f>
        <v/>
      </c>
      <c r="M461" s="1" t="str">
        <f>IF(AND(טבלה1013[[#This Row],[וסת השבוע פעיל?]]&lt;&gt;"",טבלה1013[[#This Row],[CycleNumber]]&lt;B462,B462&lt;&gt;"",טבלה1013[[#This Row],[וסת השבוע פעיל?]]&lt;3),IF(K462=0,IF(AND(טבלה1013[[#This Row],[וסת השבוע פעיל?]]&gt;0,I462=1),0,1),0),"")</f>
        <v/>
      </c>
      <c r="N461" s="1" t="str">
        <f t="shared" ref="N461:N524" si="52">IF(M460&lt;&gt;"",IF(K460=0,28+1,IF(K460=1,2*28-F460+1,IF(K460=2,3*28-F460-F459+1,""))),"")</f>
        <v/>
      </c>
      <c r="O461" s="1" t="str">
        <f>IF(AND(טבלה1013[[#This Row],[חיזוי - שבוע]]=1,J462=1),1,"")</f>
        <v/>
      </c>
      <c r="P461" s="1" t="str">
        <f>IF(AND(טבלה1013[[#This Row],[חיזוי טוב עם הפלגה?]]=1,טבלה1013[[#This Row],[וסת קבוע אחרון]]&lt;&gt;28,X460=1),1,"")</f>
        <v/>
      </c>
      <c r="Q461" s="1" t="str">
        <f>IF(AND(טבלה1013[[#This Row],[וסת השבוע פעיל?]]&lt;3,OR(טבלה1013[[#This Row],[CycleNumber]]&gt;B462,B462="")),1,"")</f>
        <v/>
      </c>
      <c r="R461" s="1" t="str">
        <f>IF(טבלה1013[[#This Row],[האישה קבעה וסת שבוע?]]=1,IF(טבלה1013[[#This Row],[וסת השבוע פעיל?]]&lt;3,1,0),"")</f>
        <v/>
      </c>
      <c r="S4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1" s="1">
        <f t="shared" si="49"/>
        <v>1</v>
      </c>
      <c r="U461" s="1">
        <f t="shared" si="50"/>
        <v>0</v>
      </c>
      <c r="V461" s="1">
        <f t="shared" si="51"/>
        <v>0</v>
      </c>
      <c r="W461" s="1">
        <f>IF(טבלה1013[[#This Row],[3 הפלגות זהות]]="","",IF(טבלה1013[[#This Row],[3 הפלגות זהות]]=1,טבלה1013[[#This Row],[LengthofCycle]],W460))</f>
        <v>26</v>
      </c>
      <c r="X461" s="1">
        <f>IF(טבלה1013[[#This Row],[וסת קבוע אחרון]]="","",IF(OR(טבלה1013[[#This Row],[LengthofCycle]]=טבלה1013[[#This Row],[וסת קבוע אחרון]],F460=טבלה1013[[#This Row],[וסת קבוע אחרון]],F459=טבלה1013[[#This Row],[וסת קבוע אחרון]]),1,0))</f>
        <v>1</v>
      </c>
      <c r="Y461" s="1">
        <f>IF(OR(טבלה1013[[#This Row],[הווסת פעיל?]]=0,טבלה1013[[#This Row],[הווסת פעיל?]]=""),"",SUM(Y460,טבלה1013[[#This Row],[הווסת פעיל?]]))</f>
        <v>1</v>
      </c>
      <c r="Z461" s="1" t="str">
        <f>IF(AND(טבלה1013[[#This Row],[כמה מחזורים עד עקירה]]&lt;&gt;"",Y462=""),טבלה1013[[#This Row],[כמה מחזורים עד עקירה]],"")</f>
        <v/>
      </c>
      <c r="AA461" s="1">
        <f>IF(AND(טבלה1013[[#This Row],[הווסת פעיל?]]=1,טבלה1013[[#This Row],[וסת קבוע אחרון]]&lt;&gt;W460),טבלה1013[[#This Row],[וסת קבוע אחרון]],"")</f>
        <v>26</v>
      </c>
      <c r="AB461" s="1" t="str">
        <f>IF(AND(טבלה1013[[#This Row],[הווסת פעיל?]]=1,X460=0,טבלה1013[[#This Row],[וסת קבוע אחרון]]=W460),טבלה1013[[#This Row],[וסת קבוע אחרון]],"")</f>
        <v/>
      </c>
      <c r="AC461" s="1" t="str">
        <f>IF(AND(טבלה1013[[#This Row],[הווסת פעיל?]]=1,X460=0,טבלה1013[[#This Row],[וסת קבוע אחרון]]&lt;&gt;W460),1,"")</f>
        <v/>
      </c>
      <c r="AD461" s="1" t="str">
        <f>IF(AND(טבלה1013[[#This Row],[הווסת פעיל?]]&lt;&gt;"",B462=1),טבלה1013[[#This Row],[CycleNumber]],"")</f>
        <v/>
      </c>
      <c r="AE461" s="1">
        <f>IF(AND(טבלה1013[[#This Row],[הווסת פעיל?]]&lt;&gt;"",X460=""),טבלה1013[[#This Row],[CycleNumber]],"")</f>
        <v>11</v>
      </c>
      <c r="AF461" s="1">
        <f>IF(B462=1,"",IF(טבלה1013[[#This Row],[הווסת פעיל?]]=1,IF(טבלה1013[[#This Row],[וסת קבוע אחרון]]=F462,1,0),""))</f>
        <v>0</v>
      </c>
      <c r="AG461" s="1">
        <f>IF(B462=1,"",IF(טבלה1013[[#This Row],[הווסת פעיל?]]=1,IF(OR(טבלה1013[[#This Row],[וסת קבוע אחרון]]=F462,F462=טבלה1013[[#This Row],[LengthofCycle]]),1,0),""))</f>
        <v>0</v>
      </c>
      <c r="AH461" s="1">
        <f>IF(B462=1,"",IF(טבלה1013[[#This Row],[הווסת פעיל?]]=1,IF(OR(טבלה1013[[#This Row],[וסת קבוע אחרון]]=F462,F462=טבלה1013[[#This Row],[LengthofCycle]],AND(טבלה1013[[#This Row],[LengthofCycle]]&lt;&gt;טבלה1013[[#This Row],[וסת קבוע אחרון]],OR(F462=28,F462=29))),1,0),""))</f>
        <v>0</v>
      </c>
      <c r="AI461" s="1" t="str">
        <f>IF(AND(טבלה1013[[#This Row],[הווסת פעיל?]]=1,B462=1),1,"")</f>
        <v/>
      </c>
      <c r="AJ461" s="4" t="str">
        <f>IF(AND(טבלה1013[[#This Row],[הווסת פעיל?]]&lt;&gt;1,B462&lt;&gt;1,B462&lt;&gt;""),IF(טבלה1013[[#This Row],[LengthofCycle]]=F462,1,0),"")</f>
        <v/>
      </c>
      <c r="AK461" s="4" t="str">
        <f>IF(AND(טבלה1013[[#This Row],[הווסת פעיל?]]&lt;&gt;1,B462&lt;&gt;1,B462&lt;&gt;""),IF(OR(טבלה1013[[#This Row],[LengthofCycle]]=F462,F462=29),1,0),"")</f>
        <v/>
      </c>
      <c r="AL461" s="4" t="str">
        <f>IF(AND(טבלה1013[[#This Row],[הווסת פעיל?]]&lt;&gt;1,B462&lt;&gt;1,B462&lt;&gt;""),IF(OR(טבלה1013[[#This Row],[LengthofCycle]]=F462,F462=29,F462=28),1,0),"")</f>
        <v/>
      </c>
    </row>
    <row r="462" spans="1:38" x14ac:dyDescent="0.25">
      <c r="A462" s="1" t="s">
        <v>96</v>
      </c>
      <c r="B462" s="1">
        <v>12</v>
      </c>
      <c r="C462" s="1">
        <v>0</v>
      </c>
      <c r="D462" s="1">
        <v>1</v>
      </c>
      <c r="E462" s="1">
        <v>0</v>
      </c>
      <c r="F462" s="1">
        <v>29</v>
      </c>
      <c r="G462" s="1">
        <f>טבלה1013[[#This Row],[LengthofCycle]]+1</f>
        <v>30</v>
      </c>
      <c r="H462" s="1" t="str">
        <f>IF(IFERROR(LOOKUP(טבלה1013[[#This Row],[ClientID]],קביעויות[השבוע]),FALSE)=טבלה1013[[#This Row],[ClientID]],1,"")</f>
        <v/>
      </c>
      <c r="I462" s="1" t="str">
        <f>IF(AND(טבלה1013[[#This Row],[CycleNumber]]&gt;1,OR(B463="",טבלה1013[[#This Row],[CycleNumber]]&gt;B461)),IF(OR(AND(טבלה1013[[#This Row],[LengthofCycle]]=28,F461=28),AND(טבלה1013[[#This Row],[LengthofCycle]]=35,F461=35)),1,""),"")</f>
        <v/>
      </c>
      <c r="J462" s="1" t="str">
        <f>IF(AND(טבלה1013[[#This Row],[וסת השבוע]]=1,I461=1,טבלה1013[[#This Row],[CycleNumber]]&gt;B461),1,"")</f>
        <v/>
      </c>
      <c r="K462" s="1" t="str">
        <f>IF(טבלה1013[[#This Row],[CycleNumber]]=1,"",IF(טבלה1013[[#This Row],[וסת השבוע]]=1,0,IF(K461="","",IF(K461=0,IF(טבלה1013[[#This Row],[LengthofCycle]]=28,0,1),IF(K461=1,IF(טבלה1013[[#This Row],[LengthofCycle]]+F461=28*2,0,2),IF(K461=2,IF(טבלה1013[[#This Row],[LengthofCycle]]+F461+F460=28*3,0,3),""))))))</f>
        <v/>
      </c>
      <c r="L462" s="1" t="str">
        <f>IF(טבלה1013[[#This Row],[וסת השבוע]]=1,IF(טבלה1013[[#This Row],[וסת השבוע וההפלגה ביחד]]=1,L461+1,0),IF(AND(טבלה1013[[#This Row],[CycleNumber]]&gt;B461,טבלה1013[[#This Row],[CycleNumber]]&gt;1),IF(טבלה1013[[#This Row],[וסת השבוע פעיל?]]&lt;&gt;"",L461+1,""),""))</f>
        <v/>
      </c>
      <c r="M462" s="1" t="str">
        <f>IF(AND(טבלה1013[[#This Row],[וסת השבוע פעיל?]]&lt;&gt;"",טבלה1013[[#This Row],[CycleNumber]]&lt;B463,B463&lt;&gt;"",טבלה1013[[#This Row],[וסת השבוע פעיל?]]&lt;3),IF(K463=0,IF(AND(טבלה1013[[#This Row],[וסת השבוע פעיל?]]&gt;0,I463=1),0,1),0),"")</f>
        <v/>
      </c>
      <c r="N462" s="1" t="str">
        <f t="shared" si="52"/>
        <v/>
      </c>
      <c r="O462" s="1" t="str">
        <f>IF(AND(טבלה1013[[#This Row],[חיזוי - שבוע]]=1,J463=1),1,"")</f>
        <v/>
      </c>
      <c r="P462" s="1" t="str">
        <f>IF(AND(טבלה1013[[#This Row],[חיזוי טוב עם הפלגה?]]=1,טבלה1013[[#This Row],[וסת קבוע אחרון]]&lt;&gt;28,X461=1),1,"")</f>
        <v/>
      </c>
      <c r="Q462" s="1" t="str">
        <f>IF(AND(טבלה1013[[#This Row],[וסת השבוע פעיל?]]&lt;3,OR(טבלה1013[[#This Row],[CycleNumber]]&gt;B463,B463="")),1,"")</f>
        <v/>
      </c>
      <c r="R462" s="1" t="str">
        <f>IF(טבלה1013[[#This Row],[האישה קבעה וסת שבוע?]]=1,IF(טבלה1013[[#This Row],[וסת השבוע פעיל?]]&lt;3,1,0),"")</f>
        <v/>
      </c>
      <c r="S4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2" s="1">
        <f t="shared" si="49"/>
        <v>0</v>
      </c>
      <c r="U462" s="1">
        <f t="shared" si="50"/>
        <v>0</v>
      </c>
      <c r="V462" s="1">
        <f t="shared" si="51"/>
        <v>0</v>
      </c>
      <c r="W462" s="1">
        <f>IF(טבלה1013[[#This Row],[3 הפלגות זהות]]="","",IF(טבלה1013[[#This Row],[3 הפלגות זהות]]=1,טבלה1013[[#This Row],[LengthofCycle]],W461))</f>
        <v>26</v>
      </c>
      <c r="X462" s="1">
        <f>IF(טבלה1013[[#This Row],[וסת קבוע אחרון]]="","",IF(OR(טבלה1013[[#This Row],[LengthofCycle]]=טבלה1013[[#This Row],[וסת קבוע אחרון]],F461=טבלה1013[[#This Row],[וסת קבוע אחרון]],F460=טבלה1013[[#This Row],[וסת קבוע אחרון]]),1,0))</f>
        <v>1</v>
      </c>
      <c r="Y462" s="1">
        <f>IF(OR(טבלה1013[[#This Row],[הווסת פעיל?]]=0,טבלה1013[[#This Row],[הווסת פעיל?]]=""),"",SUM(Y461,טבלה1013[[#This Row],[הווסת פעיל?]]))</f>
        <v>2</v>
      </c>
      <c r="Z462" s="1" t="str">
        <f>IF(AND(טבלה1013[[#This Row],[כמה מחזורים עד עקירה]]&lt;&gt;"",Y463=""),טבלה1013[[#This Row],[כמה מחזורים עד עקירה]],"")</f>
        <v/>
      </c>
      <c r="AA462" s="1" t="str">
        <f>IF(AND(טבלה1013[[#This Row],[הווסת פעיל?]]=1,טבלה1013[[#This Row],[וסת קבוע אחרון]]&lt;&gt;W461),טבלה1013[[#This Row],[וסת קבוע אחרון]],"")</f>
        <v/>
      </c>
      <c r="AB462" s="1" t="str">
        <f>IF(AND(טבלה1013[[#This Row],[הווסת פעיל?]]=1,X461=0,טבלה1013[[#This Row],[וסת קבוע אחרון]]=W461),טבלה1013[[#This Row],[וסת קבוע אחרון]],"")</f>
        <v/>
      </c>
      <c r="AC462" s="1" t="str">
        <f>IF(AND(טבלה1013[[#This Row],[הווסת פעיל?]]=1,X461=0,טבלה1013[[#This Row],[וסת קבוע אחרון]]&lt;&gt;W461),1,"")</f>
        <v/>
      </c>
      <c r="AD462" s="1" t="str">
        <f>IF(AND(טבלה1013[[#This Row],[הווסת פעיל?]]&lt;&gt;"",B463=1),טבלה1013[[#This Row],[CycleNumber]],"")</f>
        <v/>
      </c>
      <c r="AE462" s="1" t="str">
        <f>IF(AND(טבלה1013[[#This Row],[הווסת פעיל?]]&lt;&gt;"",X461=""),טבלה1013[[#This Row],[CycleNumber]],"")</f>
        <v/>
      </c>
      <c r="AF462" s="1">
        <f>IF(B463=1,"",IF(טבלה1013[[#This Row],[הווסת פעיל?]]=1,IF(טבלה1013[[#This Row],[וסת קבוע אחרון]]=F463,1,0),""))</f>
        <v>0</v>
      </c>
      <c r="AG462" s="1">
        <f>IF(B463=1,"",IF(טבלה1013[[#This Row],[הווסת פעיל?]]=1,IF(OR(טבלה1013[[#This Row],[וסת קבוע אחרון]]=F463,F463=טבלה1013[[#This Row],[LengthofCycle]]),1,0),""))</f>
        <v>1</v>
      </c>
      <c r="AH462" s="1">
        <f>IF(B463=1,"",IF(טבלה1013[[#This Row],[הווסת פעיל?]]=1,IF(OR(טבלה1013[[#This Row],[וסת קבוע אחרון]]=F463,F463=טבלה1013[[#This Row],[LengthofCycle]],AND(טבלה1013[[#This Row],[LengthofCycle]]&lt;&gt;טבלה1013[[#This Row],[וסת קבוע אחרון]],OR(F463=28,F463=29))),1,0),""))</f>
        <v>1</v>
      </c>
      <c r="AI462" s="1" t="str">
        <f>IF(AND(טבלה1013[[#This Row],[הווסת פעיל?]]=1,B463=1),1,"")</f>
        <v/>
      </c>
      <c r="AJ462" s="4" t="str">
        <f>IF(AND(טבלה1013[[#This Row],[הווסת פעיל?]]&lt;&gt;1,B463&lt;&gt;1,B463&lt;&gt;""),IF(טבלה1013[[#This Row],[LengthofCycle]]=F463,1,0),"")</f>
        <v/>
      </c>
      <c r="AK462" s="4" t="str">
        <f>IF(AND(טבלה1013[[#This Row],[הווסת פעיל?]]&lt;&gt;1,B463&lt;&gt;1,B463&lt;&gt;""),IF(OR(טבלה1013[[#This Row],[LengthofCycle]]=F463,F463=29),1,0),"")</f>
        <v/>
      </c>
      <c r="AL462" s="4" t="str">
        <f>IF(AND(טבלה1013[[#This Row],[הווסת פעיל?]]&lt;&gt;1,B463&lt;&gt;1,B463&lt;&gt;""),IF(OR(טבלה1013[[#This Row],[LengthofCycle]]=F463,F463=29,F463=28),1,0),"")</f>
        <v/>
      </c>
    </row>
    <row r="463" spans="1:38" x14ac:dyDescent="0.25">
      <c r="A463" s="1" t="s">
        <v>96</v>
      </c>
      <c r="B463" s="1">
        <v>13</v>
      </c>
      <c r="C463" s="1">
        <v>0</v>
      </c>
      <c r="D463" s="1">
        <v>0</v>
      </c>
      <c r="E463" s="1">
        <v>0</v>
      </c>
      <c r="F463" s="1">
        <v>29</v>
      </c>
      <c r="G463" s="1">
        <f>טבלה1013[[#This Row],[LengthofCycle]]+1</f>
        <v>30</v>
      </c>
      <c r="H463" s="1" t="str">
        <f>IF(IFERROR(LOOKUP(טבלה1013[[#This Row],[ClientID]],קביעויות[השבוע]),FALSE)=טבלה1013[[#This Row],[ClientID]],1,"")</f>
        <v/>
      </c>
      <c r="I463" s="1" t="str">
        <f>IF(AND(טבלה1013[[#This Row],[CycleNumber]]&gt;1,OR(B464="",טבלה1013[[#This Row],[CycleNumber]]&gt;B462)),IF(OR(AND(טבלה1013[[#This Row],[LengthofCycle]]=28,F462=28),AND(טבלה1013[[#This Row],[LengthofCycle]]=35,F462=35)),1,""),"")</f>
        <v/>
      </c>
      <c r="J463" s="1" t="str">
        <f>IF(AND(טבלה1013[[#This Row],[וסת השבוע]]=1,I462=1,טבלה1013[[#This Row],[CycleNumber]]&gt;B462),1,"")</f>
        <v/>
      </c>
      <c r="K463" s="1" t="str">
        <f>IF(טבלה1013[[#This Row],[CycleNumber]]=1,"",IF(טבלה1013[[#This Row],[וסת השבוע]]=1,0,IF(K462="","",IF(K462=0,IF(טבלה1013[[#This Row],[LengthofCycle]]=28,0,1),IF(K462=1,IF(טבלה1013[[#This Row],[LengthofCycle]]+F462=28*2,0,2),IF(K462=2,IF(טבלה1013[[#This Row],[LengthofCycle]]+F462+F461=28*3,0,3),""))))))</f>
        <v/>
      </c>
      <c r="L463" s="1" t="str">
        <f>IF(טבלה1013[[#This Row],[וסת השבוע]]=1,IF(טבלה1013[[#This Row],[וסת השבוע וההפלגה ביחד]]=1,L462+1,0),IF(AND(טבלה1013[[#This Row],[CycleNumber]]&gt;B462,טבלה1013[[#This Row],[CycleNumber]]&gt;1),IF(טבלה1013[[#This Row],[וסת השבוע פעיל?]]&lt;&gt;"",L462+1,""),""))</f>
        <v/>
      </c>
      <c r="M463" s="1" t="str">
        <f>IF(AND(טבלה1013[[#This Row],[וסת השבוע פעיל?]]&lt;&gt;"",טבלה1013[[#This Row],[CycleNumber]]&lt;B464,B464&lt;&gt;"",טבלה1013[[#This Row],[וסת השבוע פעיל?]]&lt;3),IF(K464=0,IF(AND(טבלה1013[[#This Row],[וסת השבוע פעיל?]]&gt;0,I464=1),0,1),0),"")</f>
        <v/>
      </c>
      <c r="N463" s="1" t="str">
        <f t="shared" si="52"/>
        <v/>
      </c>
      <c r="O463" s="1" t="str">
        <f>IF(AND(טבלה1013[[#This Row],[חיזוי - שבוע]]=1,J464=1),1,"")</f>
        <v/>
      </c>
      <c r="P463" s="1" t="str">
        <f>IF(AND(טבלה1013[[#This Row],[חיזוי טוב עם הפלגה?]]=1,טבלה1013[[#This Row],[וסת קבוע אחרון]]&lt;&gt;28,X462=1),1,"")</f>
        <v/>
      </c>
      <c r="Q463" s="1" t="str">
        <f>IF(AND(טבלה1013[[#This Row],[וסת השבוע פעיל?]]&lt;3,OR(טבלה1013[[#This Row],[CycleNumber]]&gt;B464,B464="")),1,"")</f>
        <v/>
      </c>
      <c r="R463" s="1" t="str">
        <f>IF(טבלה1013[[#This Row],[האישה קבעה וסת שבוע?]]=1,IF(טבלה1013[[#This Row],[וסת השבוע פעיל?]]&lt;3,1,0),"")</f>
        <v/>
      </c>
      <c r="S4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3" s="1">
        <f t="shared" si="49"/>
        <v>0</v>
      </c>
      <c r="U463" s="1">
        <f t="shared" si="50"/>
        <v>0</v>
      </c>
      <c r="V463" s="1">
        <f t="shared" si="51"/>
        <v>0</v>
      </c>
      <c r="W463" s="1">
        <f>IF(טבלה1013[[#This Row],[3 הפלגות זהות]]="","",IF(טבלה1013[[#This Row],[3 הפלגות זהות]]=1,טבלה1013[[#This Row],[LengthofCycle]],W462))</f>
        <v>26</v>
      </c>
      <c r="X463" s="1">
        <f>IF(טבלה1013[[#This Row],[וסת קבוע אחרון]]="","",IF(OR(טבלה1013[[#This Row],[LengthofCycle]]=טבלה1013[[#This Row],[וסת קבוע אחרון]],F462=טבלה1013[[#This Row],[וסת קבוע אחרון]],F461=טבלה1013[[#This Row],[וסת קבוע אחרון]]),1,0))</f>
        <v>1</v>
      </c>
      <c r="Y463" s="1">
        <f>IF(OR(טבלה1013[[#This Row],[הווסת פעיל?]]=0,טבלה1013[[#This Row],[הווסת פעיל?]]=""),"",SUM(Y462,טבלה1013[[#This Row],[הווסת פעיל?]]))</f>
        <v>3</v>
      </c>
      <c r="Z463" s="1">
        <f>IF(AND(טבלה1013[[#This Row],[כמה מחזורים עד עקירה]]&lt;&gt;"",Y464=""),טבלה1013[[#This Row],[כמה מחזורים עד עקירה]],"")</f>
        <v>3</v>
      </c>
      <c r="AA463" s="1" t="str">
        <f>IF(AND(טבלה1013[[#This Row],[הווסת פעיל?]]=1,טבלה1013[[#This Row],[וסת קבוע אחרון]]&lt;&gt;W462),טבלה1013[[#This Row],[וסת קבוע אחרון]],"")</f>
        <v/>
      </c>
      <c r="AB463" s="1" t="str">
        <f>IF(AND(טבלה1013[[#This Row],[הווסת פעיל?]]=1,X462=0,טבלה1013[[#This Row],[וסת קבוע אחרון]]=W462),טבלה1013[[#This Row],[וסת קבוע אחרון]],"")</f>
        <v/>
      </c>
      <c r="AC463" s="1" t="str">
        <f>IF(AND(טבלה1013[[#This Row],[הווסת פעיל?]]=1,X462=0,טבלה1013[[#This Row],[וסת קבוע אחרון]]&lt;&gt;W462),1,"")</f>
        <v/>
      </c>
      <c r="AD463" s="1">
        <f>IF(AND(טבלה1013[[#This Row],[הווסת פעיל?]]&lt;&gt;"",B464=1),טבלה1013[[#This Row],[CycleNumber]],"")</f>
        <v>13</v>
      </c>
      <c r="AE463" s="1" t="str">
        <f>IF(AND(טבלה1013[[#This Row],[הווסת פעיל?]]&lt;&gt;"",X462=""),טבלה1013[[#This Row],[CycleNumber]],"")</f>
        <v/>
      </c>
      <c r="AF463" s="1" t="str">
        <f>IF(B464=1,"",IF(טבלה1013[[#This Row],[הווסת פעיל?]]=1,IF(טבלה1013[[#This Row],[וסת קבוע אחרון]]=F464,1,0),""))</f>
        <v/>
      </c>
      <c r="AG463" s="1" t="str">
        <f>IF(B464=1,"",IF(טבלה1013[[#This Row],[הווסת פעיל?]]=1,IF(OR(טבלה1013[[#This Row],[וסת קבוע אחרון]]=F464,F464=טבלה1013[[#This Row],[LengthofCycle]]),1,0),""))</f>
        <v/>
      </c>
      <c r="AH463" s="1" t="str">
        <f>IF(B464=1,"",IF(טבלה1013[[#This Row],[הווסת פעיל?]]=1,IF(OR(טבלה1013[[#This Row],[וסת קבוע אחרון]]=F464,F464=טבלה1013[[#This Row],[LengthofCycle]],AND(טבלה1013[[#This Row],[LengthofCycle]]&lt;&gt;טבלה1013[[#This Row],[וסת קבוע אחרון]],OR(F464=28,F464=29))),1,0),""))</f>
        <v/>
      </c>
      <c r="AI463" s="1">
        <f>IF(AND(טבלה1013[[#This Row],[הווסת פעיל?]]=1,B464=1),1,"")</f>
        <v>1</v>
      </c>
      <c r="AJ463" s="4" t="str">
        <f>IF(AND(טבלה1013[[#This Row],[הווסת פעיל?]]&lt;&gt;1,B464&lt;&gt;1,B464&lt;&gt;""),IF(טבלה1013[[#This Row],[LengthofCycle]]=F464,1,0),"")</f>
        <v/>
      </c>
      <c r="AK463" s="4" t="str">
        <f>IF(AND(טבלה1013[[#This Row],[הווסת פעיל?]]&lt;&gt;1,B464&lt;&gt;1,B464&lt;&gt;""),IF(OR(טבלה1013[[#This Row],[LengthofCycle]]=F464,F464=29),1,0),"")</f>
        <v/>
      </c>
      <c r="AL463" s="4" t="str">
        <f>IF(AND(טבלה1013[[#This Row],[הווסת פעיל?]]&lt;&gt;1,B464&lt;&gt;1,B464&lt;&gt;""),IF(OR(טבלה1013[[#This Row],[LengthofCycle]]=F464,F464=29,F464=28),1,0),"")</f>
        <v/>
      </c>
    </row>
    <row r="464" spans="1:38" x14ac:dyDescent="0.25">
      <c r="A464" s="1" t="s">
        <v>38</v>
      </c>
      <c r="B464" s="1">
        <v>1</v>
      </c>
      <c r="C464" s="1">
        <v>0</v>
      </c>
      <c r="D464" s="1">
        <v>1</v>
      </c>
      <c r="E464" s="1">
        <v>0</v>
      </c>
      <c r="F464" s="1">
        <v>28</v>
      </c>
      <c r="G464" s="1">
        <f>טבלה1013[[#This Row],[LengthofCycle]]+1</f>
        <v>29</v>
      </c>
      <c r="H464" s="1" t="str">
        <f>IF(IFERROR(LOOKUP(טבלה1013[[#This Row],[ClientID]],קביעויות[השבוע]),FALSE)=טבלה1013[[#This Row],[ClientID]],1,"")</f>
        <v/>
      </c>
      <c r="I464" s="1" t="str">
        <f>IF(AND(טבלה1013[[#This Row],[CycleNumber]]&gt;1,OR(B465="",טבלה1013[[#This Row],[CycleNumber]]&gt;B463)),IF(OR(AND(טבלה1013[[#This Row],[LengthofCycle]]=28,F463=28),AND(טבלה1013[[#This Row],[LengthofCycle]]=35,F463=35)),1,""),"")</f>
        <v/>
      </c>
      <c r="J464" s="1" t="str">
        <f>IF(AND(טבלה1013[[#This Row],[וסת השבוע]]=1,I463=1,טבלה1013[[#This Row],[CycleNumber]]&gt;B463),1,"")</f>
        <v/>
      </c>
      <c r="K464" s="1" t="str">
        <f>IF(טבלה1013[[#This Row],[CycleNumber]]=1,"",IF(טבלה1013[[#This Row],[וסת השבוע]]=1,0,IF(K463="","",IF(K463=0,IF(טבלה1013[[#This Row],[LengthofCycle]]=28,0,1),IF(K463=1,IF(טבלה1013[[#This Row],[LengthofCycle]]+F463=28*2,0,2),IF(K463=2,IF(טבלה1013[[#This Row],[LengthofCycle]]+F463+F462=28*3,0,3),""))))))</f>
        <v/>
      </c>
      <c r="L464" s="1" t="str">
        <f>IF(טבלה1013[[#This Row],[וסת השבוע]]=1,IF(טבלה1013[[#This Row],[וסת השבוע וההפלגה ביחד]]=1,L463+1,0),IF(AND(טבלה1013[[#This Row],[CycleNumber]]&gt;B463,טבלה1013[[#This Row],[CycleNumber]]&gt;1),IF(טבלה1013[[#This Row],[וסת השבוע פעיל?]]&lt;&gt;"",L463+1,""),""))</f>
        <v/>
      </c>
      <c r="M464" s="1" t="str">
        <f>IF(AND(טבלה1013[[#This Row],[וסת השבוע פעיל?]]&lt;&gt;"",טבלה1013[[#This Row],[CycleNumber]]&lt;B465,B465&lt;&gt;"",טבלה1013[[#This Row],[וסת השבוע פעיל?]]&lt;3),IF(K465=0,IF(AND(טבלה1013[[#This Row],[וסת השבוע פעיל?]]&gt;0,I465=1),0,1),0),"")</f>
        <v/>
      </c>
      <c r="N464" s="1" t="str">
        <f t="shared" si="52"/>
        <v/>
      </c>
      <c r="O464" s="1" t="str">
        <f>IF(AND(טבלה1013[[#This Row],[חיזוי - שבוע]]=1,J465=1),1,"")</f>
        <v/>
      </c>
      <c r="P464" s="1" t="str">
        <f>IF(AND(טבלה1013[[#This Row],[חיזוי טוב עם הפלגה?]]=1,טבלה1013[[#This Row],[וסת קבוע אחרון]]&lt;&gt;28,X463=1),1,"")</f>
        <v/>
      </c>
      <c r="Q464" s="1" t="str">
        <f>IF(AND(טבלה1013[[#This Row],[וסת השבוע פעיל?]]&lt;3,OR(טבלה1013[[#This Row],[CycleNumber]]&gt;B465,B465="")),1,"")</f>
        <v/>
      </c>
      <c r="R464" s="1" t="str">
        <f>IF(טבלה1013[[#This Row],[האישה קבעה וסת שבוע?]]=1,IF(טבלה1013[[#This Row],[וסת השבוע פעיל?]]&lt;3,1,0),"")</f>
        <v/>
      </c>
      <c r="S4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4" s="1" t="str">
        <f t="shared" si="49"/>
        <v/>
      </c>
      <c r="U464" s="1" t="str">
        <f t="shared" si="50"/>
        <v/>
      </c>
      <c r="V464" s="1" t="str">
        <f t="shared" si="51"/>
        <v/>
      </c>
      <c r="W464" s="1" t="str">
        <f>IF(טבלה1013[[#This Row],[3 הפלגות זהות]]="","",IF(טבלה1013[[#This Row],[3 הפלגות זהות]]=1,טבלה1013[[#This Row],[LengthofCycle]],W463))</f>
        <v/>
      </c>
      <c r="Y464" s="1" t="str">
        <f>IF(OR(טבלה1013[[#This Row],[הווסת פעיל?]]=0,טבלה1013[[#This Row],[הווסת פעיל?]]=""),"",SUM(Y463,טבלה1013[[#This Row],[הווסת פעיל?]]))</f>
        <v/>
      </c>
      <c r="Z464" s="1" t="str">
        <f>IF(AND(טבלה1013[[#This Row],[כמה מחזורים עד עקירה]]&lt;&gt;"",Y465=""),טבלה1013[[#This Row],[כמה מחזורים עד עקירה]],"")</f>
        <v/>
      </c>
      <c r="AA464" s="1" t="str">
        <f>IF(AND(טבלה1013[[#This Row],[הווסת פעיל?]]=1,טבלה1013[[#This Row],[וסת קבוע אחרון]]&lt;&gt;W463),טבלה1013[[#This Row],[וסת קבוע אחרון]],"")</f>
        <v/>
      </c>
      <c r="AB464" s="1" t="str">
        <f>IF(AND(טבלה1013[[#This Row],[הווסת פעיל?]]=1,X463=0,טבלה1013[[#This Row],[וסת קבוע אחרון]]=W463),טבלה1013[[#This Row],[וסת קבוע אחרון]],"")</f>
        <v/>
      </c>
      <c r="AC464" s="1" t="str">
        <f>IF(AND(טבלה1013[[#This Row],[הווסת פעיל?]]=1,X463=0,טבלה1013[[#This Row],[וסת קבוע אחרון]]&lt;&gt;W463),1,"")</f>
        <v/>
      </c>
      <c r="AD464" s="1" t="str">
        <f>IF(AND(טבלה1013[[#This Row],[הווסת פעיל?]]&lt;&gt;"",B465=1),טבלה1013[[#This Row],[CycleNumber]],"")</f>
        <v/>
      </c>
      <c r="AE464" s="1" t="str">
        <f>IF(AND(טבלה1013[[#This Row],[הווסת פעיל?]]&lt;&gt;"",X463=""),טבלה1013[[#This Row],[CycleNumber]],"")</f>
        <v/>
      </c>
      <c r="AF464" s="1" t="str">
        <f>IF(B465=1,"",IF(טבלה1013[[#This Row],[הווסת פעיל?]]=1,IF(טבלה1013[[#This Row],[וסת קבוע אחרון]]=F465,1,0),""))</f>
        <v/>
      </c>
      <c r="AG464" s="1" t="str">
        <f>IF(B465=1,"",IF(טבלה1013[[#This Row],[הווסת פעיל?]]=1,IF(OR(טבלה1013[[#This Row],[וסת קבוע אחרון]]=F465,F465=טבלה1013[[#This Row],[LengthofCycle]]),1,0),""))</f>
        <v/>
      </c>
      <c r="AH464" s="1" t="str">
        <f>IF(B465=1,"",IF(טבלה1013[[#This Row],[הווסת פעיל?]]=1,IF(OR(טבלה1013[[#This Row],[וסת קבוע אחרון]]=F465,F465=טבלה1013[[#This Row],[LengthofCycle]],AND(טבלה1013[[#This Row],[LengthofCycle]]&lt;&gt;טבלה1013[[#This Row],[וסת קבוע אחרון]],OR(F465=28,F465=29))),1,0),""))</f>
        <v/>
      </c>
      <c r="AI464" s="1" t="str">
        <f>IF(AND(טבלה1013[[#This Row],[הווסת פעיל?]]=1,B465=1),1,"")</f>
        <v/>
      </c>
      <c r="AJ464" s="4">
        <f>IF(AND(טבלה1013[[#This Row],[הווסת פעיל?]]&lt;&gt;1,B465&lt;&gt;1,B465&lt;&gt;""),IF(טבלה1013[[#This Row],[LengthofCycle]]=F465,1,0),"")</f>
        <v>0</v>
      </c>
      <c r="AK464" s="4">
        <f>IF(AND(טבלה1013[[#This Row],[הווסת פעיל?]]&lt;&gt;1,B465&lt;&gt;1,B465&lt;&gt;""),IF(OR(טבלה1013[[#This Row],[LengthofCycle]]=F465,F465=29),1,0),"")</f>
        <v>0</v>
      </c>
      <c r="AL464" s="4">
        <f>IF(AND(טבלה1013[[#This Row],[הווסת פעיל?]]&lt;&gt;1,B465&lt;&gt;1,B465&lt;&gt;""),IF(OR(טבלה1013[[#This Row],[LengthofCycle]]=F465,F465=29,F465=28),1,0),"")</f>
        <v>0</v>
      </c>
    </row>
    <row r="465" spans="1:38" x14ac:dyDescent="0.25">
      <c r="A465" s="1" t="s">
        <v>38</v>
      </c>
      <c r="B465" s="1">
        <v>2</v>
      </c>
      <c r="C465" s="1">
        <v>0</v>
      </c>
      <c r="D465" s="1">
        <v>1</v>
      </c>
      <c r="E465" s="1">
        <v>0</v>
      </c>
      <c r="F465" s="1">
        <v>26</v>
      </c>
      <c r="G465" s="1">
        <f>טבלה1013[[#This Row],[LengthofCycle]]+1</f>
        <v>27</v>
      </c>
      <c r="H465" s="1" t="str">
        <f>IF(IFERROR(LOOKUP(טבלה1013[[#This Row],[ClientID]],קביעויות[השבוע]),FALSE)=טבלה1013[[#This Row],[ClientID]],1,"")</f>
        <v/>
      </c>
      <c r="I465" s="1" t="str">
        <f>IF(AND(טבלה1013[[#This Row],[CycleNumber]]&gt;1,OR(B466="",טבלה1013[[#This Row],[CycleNumber]]&gt;B464)),IF(OR(AND(טבלה1013[[#This Row],[LengthofCycle]]=28,F464=28),AND(טבלה1013[[#This Row],[LengthofCycle]]=35,F464=35)),1,""),"")</f>
        <v/>
      </c>
      <c r="J465" s="1" t="str">
        <f>IF(AND(טבלה1013[[#This Row],[וסת השבוע]]=1,I464=1,טבלה1013[[#This Row],[CycleNumber]]&gt;B464),1,"")</f>
        <v/>
      </c>
      <c r="K465" s="1" t="str">
        <f>IF(טבלה1013[[#This Row],[CycleNumber]]=1,"",IF(טבלה1013[[#This Row],[וסת השבוע]]=1,0,IF(K464="","",IF(K464=0,IF(טבלה1013[[#This Row],[LengthofCycle]]=28,0,1),IF(K464=1,IF(טבלה1013[[#This Row],[LengthofCycle]]+F464=28*2,0,2),IF(K464=2,IF(טבלה1013[[#This Row],[LengthofCycle]]+F464+F463=28*3,0,3),""))))))</f>
        <v/>
      </c>
      <c r="L465" s="1" t="str">
        <f>IF(טבלה1013[[#This Row],[וסת השבוע]]=1,IF(טבלה1013[[#This Row],[וסת השבוע וההפלגה ביחד]]=1,L464+1,0),IF(AND(טבלה1013[[#This Row],[CycleNumber]]&gt;B464,טבלה1013[[#This Row],[CycleNumber]]&gt;1),IF(טבלה1013[[#This Row],[וסת השבוע פעיל?]]&lt;&gt;"",L464+1,""),""))</f>
        <v/>
      </c>
      <c r="M465" s="1" t="str">
        <f>IF(AND(טבלה1013[[#This Row],[וסת השבוע פעיל?]]&lt;&gt;"",טבלה1013[[#This Row],[CycleNumber]]&lt;B466,B466&lt;&gt;"",טבלה1013[[#This Row],[וסת השבוע פעיל?]]&lt;3),IF(K466=0,IF(AND(טבלה1013[[#This Row],[וסת השבוע פעיל?]]&gt;0,I466=1),0,1),0),"")</f>
        <v/>
      </c>
      <c r="N465" s="1" t="str">
        <f t="shared" si="52"/>
        <v/>
      </c>
      <c r="O465" s="1" t="str">
        <f>IF(AND(טבלה1013[[#This Row],[חיזוי - שבוע]]=1,J466=1),1,"")</f>
        <v/>
      </c>
      <c r="P465" s="1" t="str">
        <f>IF(AND(טבלה1013[[#This Row],[חיזוי טוב עם הפלגה?]]=1,טבלה1013[[#This Row],[וסת קבוע אחרון]]&lt;&gt;28,X464=1),1,"")</f>
        <v/>
      </c>
      <c r="Q465" s="1" t="str">
        <f>IF(AND(טבלה1013[[#This Row],[וסת השבוע פעיל?]]&lt;3,OR(טבלה1013[[#This Row],[CycleNumber]]&gt;B466,B466="")),1,"")</f>
        <v/>
      </c>
      <c r="R465" s="1" t="str">
        <f>IF(טבלה1013[[#This Row],[האישה קבעה וסת שבוע?]]=1,IF(טבלה1013[[#This Row],[וסת השבוע פעיל?]]&lt;3,1,0),"")</f>
        <v/>
      </c>
      <c r="S4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5" s="1" t="str">
        <f t="shared" si="49"/>
        <v/>
      </c>
      <c r="U465" s="1" t="str">
        <f t="shared" si="50"/>
        <v/>
      </c>
      <c r="V465" s="1" t="str">
        <f t="shared" si="51"/>
        <v/>
      </c>
      <c r="W465" s="1" t="str">
        <f>IF(טבלה1013[[#This Row],[3 הפלגות זהות]]="","",IF(טבלה1013[[#This Row],[3 הפלגות זהות]]=1,טבלה1013[[#This Row],[LengthofCycle]],W464))</f>
        <v/>
      </c>
      <c r="Y465" s="1" t="str">
        <f>IF(OR(טבלה1013[[#This Row],[הווסת פעיל?]]=0,טבלה1013[[#This Row],[הווסת פעיל?]]=""),"",SUM(Y464,טבלה1013[[#This Row],[הווסת פעיל?]]))</f>
        <v/>
      </c>
      <c r="Z465" s="1" t="str">
        <f>IF(AND(טבלה1013[[#This Row],[כמה מחזורים עד עקירה]]&lt;&gt;"",Y466=""),טבלה1013[[#This Row],[כמה מחזורים עד עקירה]],"")</f>
        <v/>
      </c>
      <c r="AA465" s="1" t="str">
        <f>IF(AND(טבלה1013[[#This Row],[הווסת פעיל?]]=1,טבלה1013[[#This Row],[וסת קבוע אחרון]]&lt;&gt;W464),טבלה1013[[#This Row],[וסת קבוע אחרון]],"")</f>
        <v/>
      </c>
      <c r="AB465" s="1" t="str">
        <f>IF(AND(טבלה1013[[#This Row],[הווסת פעיל?]]=1,X464=0,טבלה1013[[#This Row],[וסת קבוע אחרון]]=W464),טבלה1013[[#This Row],[וסת קבוע אחרון]],"")</f>
        <v/>
      </c>
      <c r="AC465" s="1" t="str">
        <f>IF(AND(טבלה1013[[#This Row],[הווסת פעיל?]]=1,X464=0,טבלה1013[[#This Row],[וסת קבוע אחרון]]&lt;&gt;W464),1,"")</f>
        <v/>
      </c>
      <c r="AD465" s="1" t="str">
        <f>IF(AND(טבלה1013[[#This Row],[הווסת פעיל?]]&lt;&gt;"",B466=1),טבלה1013[[#This Row],[CycleNumber]],"")</f>
        <v/>
      </c>
      <c r="AE465" s="1" t="str">
        <f>IF(AND(טבלה1013[[#This Row],[הווסת פעיל?]]&lt;&gt;"",X464=""),טבלה1013[[#This Row],[CycleNumber]],"")</f>
        <v/>
      </c>
      <c r="AF465" s="1" t="str">
        <f>IF(B466=1,"",IF(טבלה1013[[#This Row],[הווסת פעיל?]]=1,IF(טבלה1013[[#This Row],[וסת קבוע אחרון]]=F466,1,0),""))</f>
        <v/>
      </c>
      <c r="AG465" s="1" t="str">
        <f>IF(B466=1,"",IF(טבלה1013[[#This Row],[הווסת פעיל?]]=1,IF(OR(טבלה1013[[#This Row],[וסת קבוע אחרון]]=F466,F466=טבלה1013[[#This Row],[LengthofCycle]]),1,0),""))</f>
        <v/>
      </c>
      <c r="AH465" s="1" t="str">
        <f>IF(B466=1,"",IF(טבלה1013[[#This Row],[הווסת פעיל?]]=1,IF(OR(טבלה1013[[#This Row],[וסת קבוע אחרון]]=F466,F466=טבלה1013[[#This Row],[LengthofCycle]],AND(טבלה1013[[#This Row],[LengthofCycle]]&lt;&gt;טבלה1013[[#This Row],[וסת קבוע אחרון]],OR(F466=28,F466=29))),1,0),""))</f>
        <v/>
      </c>
      <c r="AI465" s="1" t="str">
        <f>IF(AND(טבלה1013[[#This Row],[הווסת פעיל?]]=1,B466=1),1,"")</f>
        <v/>
      </c>
      <c r="AJ465" s="4">
        <f>IF(AND(טבלה1013[[#This Row],[הווסת פעיל?]]&lt;&gt;1,B466&lt;&gt;1,B466&lt;&gt;""),IF(טבלה1013[[#This Row],[LengthofCycle]]=F466,1,0),"")</f>
        <v>0</v>
      </c>
      <c r="AK465" s="4">
        <f>IF(AND(טבלה1013[[#This Row],[הווסת פעיל?]]&lt;&gt;1,B466&lt;&gt;1,B466&lt;&gt;""),IF(OR(טבלה1013[[#This Row],[LengthofCycle]]=F466,F466=29),1,0),"")</f>
        <v>0</v>
      </c>
      <c r="AL465" s="4">
        <f>IF(AND(טבלה1013[[#This Row],[הווסת פעיל?]]&lt;&gt;1,B466&lt;&gt;1,B466&lt;&gt;""),IF(OR(טבלה1013[[#This Row],[LengthofCycle]]=F466,F466=29,F466=28),1,0),"")</f>
        <v>0</v>
      </c>
    </row>
    <row r="466" spans="1:38" x14ac:dyDescent="0.25">
      <c r="A466" s="1" t="s">
        <v>38</v>
      </c>
      <c r="B466" s="1">
        <v>3</v>
      </c>
      <c r="C466" s="1">
        <v>0</v>
      </c>
      <c r="D466" s="1">
        <v>1</v>
      </c>
      <c r="E466" s="1">
        <v>0</v>
      </c>
      <c r="F466" s="1">
        <v>25</v>
      </c>
      <c r="G466" s="1">
        <f>טבלה1013[[#This Row],[LengthofCycle]]+1</f>
        <v>26</v>
      </c>
      <c r="H466" s="1" t="str">
        <f>IF(IFERROR(LOOKUP(טבלה1013[[#This Row],[ClientID]],קביעויות[השבוע]),FALSE)=טבלה1013[[#This Row],[ClientID]],1,"")</f>
        <v/>
      </c>
      <c r="I466" s="1" t="str">
        <f>IF(AND(טבלה1013[[#This Row],[CycleNumber]]&gt;1,OR(B467="",טבלה1013[[#This Row],[CycleNumber]]&gt;B465)),IF(OR(AND(טבלה1013[[#This Row],[LengthofCycle]]=28,F465=28),AND(טבלה1013[[#This Row],[LengthofCycle]]=35,F465=35)),1,""),"")</f>
        <v/>
      </c>
      <c r="J466" s="1" t="str">
        <f>IF(AND(טבלה1013[[#This Row],[וסת השבוע]]=1,I465=1,טבלה1013[[#This Row],[CycleNumber]]&gt;B465),1,"")</f>
        <v/>
      </c>
      <c r="K466" s="1" t="str">
        <f>IF(טבלה1013[[#This Row],[CycleNumber]]=1,"",IF(טבלה1013[[#This Row],[וסת השבוע]]=1,0,IF(K465="","",IF(K465=0,IF(טבלה1013[[#This Row],[LengthofCycle]]=28,0,1),IF(K465=1,IF(טבלה1013[[#This Row],[LengthofCycle]]+F465=28*2,0,2),IF(K465=2,IF(טבלה1013[[#This Row],[LengthofCycle]]+F465+F464=28*3,0,3),""))))))</f>
        <v/>
      </c>
      <c r="L466" s="1" t="str">
        <f>IF(טבלה1013[[#This Row],[וסת השבוע]]=1,IF(טבלה1013[[#This Row],[וסת השבוע וההפלגה ביחד]]=1,L465+1,0),IF(AND(טבלה1013[[#This Row],[CycleNumber]]&gt;B465,טבלה1013[[#This Row],[CycleNumber]]&gt;1),IF(טבלה1013[[#This Row],[וסת השבוע פעיל?]]&lt;&gt;"",L465+1,""),""))</f>
        <v/>
      </c>
      <c r="M466" s="1" t="str">
        <f>IF(AND(טבלה1013[[#This Row],[וסת השבוע פעיל?]]&lt;&gt;"",טבלה1013[[#This Row],[CycleNumber]]&lt;B467,B467&lt;&gt;"",טבלה1013[[#This Row],[וסת השבוע פעיל?]]&lt;3),IF(K467=0,IF(AND(טבלה1013[[#This Row],[וסת השבוע פעיל?]]&gt;0,I467=1),0,1),0),"")</f>
        <v/>
      </c>
      <c r="N466" s="1" t="str">
        <f t="shared" si="52"/>
        <v/>
      </c>
      <c r="O466" s="1" t="str">
        <f>IF(AND(טבלה1013[[#This Row],[חיזוי - שבוע]]=1,J467=1),1,"")</f>
        <v/>
      </c>
      <c r="P466" s="1" t="str">
        <f>IF(AND(טבלה1013[[#This Row],[חיזוי טוב עם הפלגה?]]=1,טבלה1013[[#This Row],[וסת קבוע אחרון]]&lt;&gt;28,X465=1),1,"")</f>
        <v/>
      </c>
      <c r="Q466" s="1" t="str">
        <f>IF(AND(טבלה1013[[#This Row],[וסת השבוע פעיל?]]&lt;3,OR(טבלה1013[[#This Row],[CycleNumber]]&gt;B467,B467="")),1,"")</f>
        <v/>
      </c>
      <c r="R466" s="1" t="str">
        <f>IF(טבלה1013[[#This Row],[האישה קבעה וסת שבוע?]]=1,IF(טבלה1013[[#This Row],[וסת השבוע פעיל?]]&lt;3,1,0),"")</f>
        <v/>
      </c>
      <c r="S4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6" s="1">
        <f t="shared" si="49"/>
        <v>0</v>
      </c>
      <c r="U466" s="1" t="str">
        <f t="shared" si="50"/>
        <v/>
      </c>
      <c r="V466" s="1" t="str">
        <f t="shared" si="51"/>
        <v/>
      </c>
      <c r="W466" s="1" t="str">
        <f>IF(טבלה1013[[#This Row],[3 הפלגות זהות]]="","",IF(טבלה1013[[#This Row],[3 הפלגות זהות]]=1,טבלה1013[[#This Row],[LengthofCycle]],W465))</f>
        <v/>
      </c>
      <c r="Y466" s="1" t="str">
        <f>IF(OR(טבלה1013[[#This Row],[הווסת פעיל?]]=0,טבלה1013[[#This Row],[הווסת פעיל?]]=""),"",SUM(Y465,טבלה1013[[#This Row],[הווסת פעיל?]]))</f>
        <v/>
      </c>
      <c r="Z466" s="1" t="str">
        <f>IF(AND(טבלה1013[[#This Row],[כמה מחזורים עד עקירה]]&lt;&gt;"",Y467=""),טבלה1013[[#This Row],[כמה מחזורים עד עקירה]],"")</f>
        <v/>
      </c>
      <c r="AA466" s="1" t="str">
        <f>IF(AND(טבלה1013[[#This Row],[הווסת פעיל?]]=1,טבלה1013[[#This Row],[וסת קבוע אחרון]]&lt;&gt;W465),טבלה1013[[#This Row],[וסת קבוע אחרון]],"")</f>
        <v/>
      </c>
      <c r="AB466" s="1" t="str">
        <f>IF(AND(טבלה1013[[#This Row],[הווסת פעיל?]]=1,X465=0,טבלה1013[[#This Row],[וסת קבוע אחרון]]=W465),טבלה1013[[#This Row],[וסת קבוע אחרון]],"")</f>
        <v/>
      </c>
      <c r="AC466" s="1" t="str">
        <f>IF(AND(טבלה1013[[#This Row],[הווסת פעיל?]]=1,X465=0,טבלה1013[[#This Row],[וסת קבוע אחרון]]&lt;&gt;W465),1,"")</f>
        <v/>
      </c>
      <c r="AD466" s="1" t="str">
        <f>IF(AND(טבלה1013[[#This Row],[הווסת פעיל?]]&lt;&gt;"",B467=1),טבלה1013[[#This Row],[CycleNumber]],"")</f>
        <v/>
      </c>
      <c r="AE466" s="1" t="str">
        <f>IF(AND(טבלה1013[[#This Row],[הווסת פעיל?]]&lt;&gt;"",X465=""),טבלה1013[[#This Row],[CycleNumber]],"")</f>
        <v/>
      </c>
      <c r="AF466" s="1" t="str">
        <f>IF(B467=1,"",IF(טבלה1013[[#This Row],[הווסת פעיל?]]=1,IF(טבלה1013[[#This Row],[וסת קבוע אחרון]]=F467,1,0),""))</f>
        <v/>
      </c>
      <c r="AG466" s="1" t="str">
        <f>IF(B467=1,"",IF(טבלה1013[[#This Row],[הווסת פעיל?]]=1,IF(OR(טבלה1013[[#This Row],[וסת קבוע אחרון]]=F467,F467=טבלה1013[[#This Row],[LengthofCycle]]),1,0),""))</f>
        <v/>
      </c>
      <c r="AH466" s="1" t="str">
        <f>IF(B467=1,"",IF(טבלה1013[[#This Row],[הווסת פעיל?]]=1,IF(OR(טבלה1013[[#This Row],[וסת קבוע אחרון]]=F467,F467=טבלה1013[[#This Row],[LengthofCycle]],AND(טבלה1013[[#This Row],[LengthofCycle]]&lt;&gt;טבלה1013[[#This Row],[וסת קבוע אחרון]],OR(F467=28,F467=29))),1,0),""))</f>
        <v/>
      </c>
      <c r="AI466" s="1" t="str">
        <f>IF(AND(טבלה1013[[#This Row],[הווסת פעיל?]]=1,B467=1),1,"")</f>
        <v/>
      </c>
      <c r="AJ466" s="4">
        <f>IF(AND(טבלה1013[[#This Row],[הווסת פעיל?]]&lt;&gt;1,B467&lt;&gt;1,B467&lt;&gt;""),IF(טבלה1013[[#This Row],[LengthofCycle]]=F467,1,0),"")</f>
        <v>1</v>
      </c>
      <c r="AK466" s="4">
        <f>IF(AND(טבלה1013[[#This Row],[הווסת פעיל?]]&lt;&gt;1,B467&lt;&gt;1,B467&lt;&gt;""),IF(OR(טבלה1013[[#This Row],[LengthofCycle]]=F467,F467=29),1,0),"")</f>
        <v>1</v>
      </c>
      <c r="AL466" s="4">
        <f>IF(AND(טבלה1013[[#This Row],[הווסת פעיל?]]&lt;&gt;1,B467&lt;&gt;1,B467&lt;&gt;""),IF(OR(טבלה1013[[#This Row],[LengthofCycle]]=F467,F467=29,F467=28),1,0),"")</f>
        <v>1</v>
      </c>
    </row>
    <row r="467" spans="1:38" x14ac:dyDescent="0.25">
      <c r="A467" s="1" t="s">
        <v>38</v>
      </c>
      <c r="B467" s="1">
        <v>4</v>
      </c>
      <c r="C467" s="1">
        <v>0</v>
      </c>
      <c r="D467" s="1">
        <v>1</v>
      </c>
      <c r="E467" s="1">
        <v>0</v>
      </c>
      <c r="F467" s="1">
        <v>25</v>
      </c>
      <c r="G467" s="1">
        <f>טבלה1013[[#This Row],[LengthofCycle]]+1</f>
        <v>26</v>
      </c>
      <c r="H467" s="1" t="str">
        <f>IF(IFERROR(LOOKUP(טבלה1013[[#This Row],[ClientID]],קביעויות[השבוע]),FALSE)=טבלה1013[[#This Row],[ClientID]],1,"")</f>
        <v/>
      </c>
      <c r="I467" s="1" t="str">
        <f>IF(AND(טבלה1013[[#This Row],[CycleNumber]]&gt;1,OR(B468="",טבלה1013[[#This Row],[CycleNumber]]&gt;B466)),IF(OR(AND(טבלה1013[[#This Row],[LengthofCycle]]=28,F466=28),AND(טבלה1013[[#This Row],[LengthofCycle]]=35,F466=35)),1,""),"")</f>
        <v/>
      </c>
      <c r="J467" s="1" t="str">
        <f>IF(AND(טבלה1013[[#This Row],[וסת השבוע]]=1,I466=1,טבלה1013[[#This Row],[CycleNumber]]&gt;B466),1,"")</f>
        <v/>
      </c>
      <c r="K467" s="1" t="str">
        <f>IF(טבלה1013[[#This Row],[CycleNumber]]=1,"",IF(טבלה1013[[#This Row],[וסת השבוע]]=1,0,IF(K466="","",IF(K466=0,IF(טבלה1013[[#This Row],[LengthofCycle]]=28,0,1),IF(K466=1,IF(טבלה1013[[#This Row],[LengthofCycle]]+F466=28*2,0,2),IF(K466=2,IF(טבלה1013[[#This Row],[LengthofCycle]]+F466+F465=28*3,0,3),""))))))</f>
        <v/>
      </c>
      <c r="L467" s="1" t="str">
        <f>IF(טבלה1013[[#This Row],[וסת השבוע]]=1,IF(טבלה1013[[#This Row],[וסת השבוע וההפלגה ביחד]]=1,L466+1,0),IF(AND(טבלה1013[[#This Row],[CycleNumber]]&gt;B466,טבלה1013[[#This Row],[CycleNumber]]&gt;1),IF(טבלה1013[[#This Row],[וסת השבוע פעיל?]]&lt;&gt;"",L466+1,""),""))</f>
        <v/>
      </c>
      <c r="M467" s="1" t="str">
        <f>IF(AND(טבלה1013[[#This Row],[וסת השבוע פעיל?]]&lt;&gt;"",טבלה1013[[#This Row],[CycleNumber]]&lt;B468,B468&lt;&gt;"",טבלה1013[[#This Row],[וסת השבוע פעיל?]]&lt;3),IF(K468=0,IF(AND(טבלה1013[[#This Row],[וסת השבוע פעיל?]]&gt;0,I468=1),0,1),0),"")</f>
        <v/>
      </c>
      <c r="N467" s="1" t="str">
        <f t="shared" si="52"/>
        <v/>
      </c>
      <c r="O467" s="1" t="str">
        <f>IF(AND(טבלה1013[[#This Row],[חיזוי - שבוע]]=1,J468=1),1,"")</f>
        <v/>
      </c>
      <c r="P467" s="1" t="str">
        <f>IF(AND(טבלה1013[[#This Row],[חיזוי טוב עם הפלגה?]]=1,טבלה1013[[#This Row],[וסת קבוע אחרון]]&lt;&gt;28,X466=1),1,"")</f>
        <v/>
      </c>
      <c r="Q467" s="1" t="str">
        <f>IF(AND(טבלה1013[[#This Row],[וסת השבוע פעיל?]]&lt;3,OR(טבלה1013[[#This Row],[CycleNumber]]&gt;B468,B468="")),1,"")</f>
        <v/>
      </c>
      <c r="R467" s="1" t="str">
        <f>IF(טבלה1013[[#This Row],[האישה קבעה וסת שבוע?]]=1,IF(טבלה1013[[#This Row],[וסת השבוע פעיל?]]&lt;3,1,0),"")</f>
        <v/>
      </c>
      <c r="S4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7" s="1">
        <f t="shared" si="49"/>
        <v>0</v>
      </c>
      <c r="U467" s="1">
        <f t="shared" si="50"/>
        <v>0</v>
      </c>
      <c r="V467" s="1" t="str">
        <f t="shared" si="51"/>
        <v/>
      </c>
      <c r="W467" s="1" t="str">
        <f>IF(טבלה1013[[#This Row],[3 הפלגות זהות]]="","",IF(טבלה1013[[#This Row],[3 הפלגות זהות]]=1,טבלה1013[[#This Row],[LengthofCycle]],W466))</f>
        <v/>
      </c>
      <c r="Y467" s="1" t="str">
        <f>IF(OR(טבלה1013[[#This Row],[הווסת פעיל?]]=0,טבלה1013[[#This Row],[הווסת פעיל?]]=""),"",SUM(Y466,טבלה1013[[#This Row],[הווסת פעיל?]]))</f>
        <v/>
      </c>
      <c r="Z467" s="1" t="str">
        <f>IF(AND(טבלה1013[[#This Row],[כמה מחזורים עד עקירה]]&lt;&gt;"",Y468=""),טבלה1013[[#This Row],[כמה מחזורים עד עקירה]],"")</f>
        <v/>
      </c>
      <c r="AA467" s="1" t="str">
        <f>IF(AND(טבלה1013[[#This Row],[הווסת פעיל?]]=1,טבלה1013[[#This Row],[וסת קבוע אחרון]]&lt;&gt;W466),טבלה1013[[#This Row],[וסת קבוע אחרון]],"")</f>
        <v/>
      </c>
      <c r="AB467" s="1" t="str">
        <f>IF(AND(טבלה1013[[#This Row],[הווסת פעיל?]]=1,X466=0,טבלה1013[[#This Row],[וסת קבוע אחרון]]=W466),טבלה1013[[#This Row],[וסת קבוע אחרון]],"")</f>
        <v/>
      </c>
      <c r="AC467" s="1" t="str">
        <f>IF(AND(טבלה1013[[#This Row],[הווסת פעיל?]]=1,X466=0,טבלה1013[[#This Row],[וסת קבוע אחרון]]&lt;&gt;W466),1,"")</f>
        <v/>
      </c>
      <c r="AD467" s="1" t="str">
        <f>IF(AND(טבלה1013[[#This Row],[הווסת פעיל?]]&lt;&gt;"",B468=1),טבלה1013[[#This Row],[CycleNumber]],"")</f>
        <v/>
      </c>
      <c r="AE467" s="1" t="str">
        <f>IF(AND(טבלה1013[[#This Row],[הווסת פעיל?]]&lt;&gt;"",X466=""),טבלה1013[[#This Row],[CycleNumber]],"")</f>
        <v/>
      </c>
      <c r="AF467" s="1" t="str">
        <f>IF(B468=1,"",IF(טבלה1013[[#This Row],[הווסת פעיל?]]=1,IF(טבלה1013[[#This Row],[וסת קבוע אחרון]]=F468,1,0),""))</f>
        <v/>
      </c>
      <c r="AG467" s="1" t="str">
        <f>IF(B468=1,"",IF(טבלה1013[[#This Row],[הווסת פעיל?]]=1,IF(OR(טבלה1013[[#This Row],[וסת קבוע אחרון]]=F468,F468=טבלה1013[[#This Row],[LengthofCycle]]),1,0),""))</f>
        <v/>
      </c>
      <c r="AH467" s="1" t="str">
        <f>IF(B468=1,"",IF(טבלה1013[[#This Row],[הווסת פעיל?]]=1,IF(OR(טבלה1013[[#This Row],[וסת קבוע אחרון]]=F468,F468=טבלה1013[[#This Row],[LengthofCycle]],AND(טבלה1013[[#This Row],[LengthofCycle]]&lt;&gt;טבלה1013[[#This Row],[וסת קבוע אחרון]],OR(F468=28,F468=29))),1,0),""))</f>
        <v/>
      </c>
      <c r="AI467" s="1" t="str">
        <f>IF(AND(טבלה1013[[#This Row],[הווסת פעיל?]]=1,B468=1),1,"")</f>
        <v/>
      </c>
      <c r="AJ467" s="4">
        <f>IF(AND(טבלה1013[[#This Row],[הווסת פעיל?]]&lt;&gt;1,B468&lt;&gt;1,B468&lt;&gt;""),IF(טבלה1013[[#This Row],[LengthofCycle]]=F468,1,0),"")</f>
        <v>0</v>
      </c>
      <c r="AK467" s="4">
        <f>IF(AND(טבלה1013[[#This Row],[הווסת פעיל?]]&lt;&gt;1,B468&lt;&gt;1,B468&lt;&gt;""),IF(OR(טבלה1013[[#This Row],[LengthofCycle]]=F468,F468=29),1,0),"")</f>
        <v>1</v>
      </c>
      <c r="AL467" s="4">
        <f>IF(AND(טבלה1013[[#This Row],[הווסת פעיל?]]&lt;&gt;1,B468&lt;&gt;1,B468&lt;&gt;""),IF(OR(טבלה1013[[#This Row],[LengthofCycle]]=F468,F468=29,F468=28),1,0),"")</f>
        <v>1</v>
      </c>
    </row>
    <row r="468" spans="1:38" x14ac:dyDescent="0.25">
      <c r="A468" s="1" t="s">
        <v>38</v>
      </c>
      <c r="B468" s="1">
        <v>5</v>
      </c>
      <c r="C468" s="1">
        <v>0</v>
      </c>
      <c r="D468" s="1">
        <v>0</v>
      </c>
      <c r="E468" s="1">
        <v>0</v>
      </c>
      <c r="F468" s="1">
        <v>29</v>
      </c>
      <c r="G468" s="1">
        <f>טבלה1013[[#This Row],[LengthofCycle]]+1</f>
        <v>30</v>
      </c>
      <c r="H468" s="1" t="str">
        <f>IF(IFERROR(LOOKUP(טבלה1013[[#This Row],[ClientID]],קביעויות[השבוע]),FALSE)=טבלה1013[[#This Row],[ClientID]],1,"")</f>
        <v/>
      </c>
      <c r="I468" s="1" t="str">
        <f>IF(AND(טבלה1013[[#This Row],[CycleNumber]]&gt;1,OR(B469="",טבלה1013[[#This Row],[CycleNumber]]&gt;B467)),IF(OR(AND(טבלה1013[[#This Row],[LengthofCycle]]=28,F467=28),AND(טבלה1013[[#This Row],[LengthofCycle]]=35,F467=35)),1,""),"")</f>
        <v/>
      </c>
      <c r="J468" s="1" t="str">
        <f>IF(AND(טבלה1013[[#This Row],[וסת השבוע]]=1,I467=1,טבלה1013[[#This Row],[CycleNumber]]&gt;B467),1,"")</f>
        <v/>
      </c>
      <c r="K468" s="1" t="str">
        <f>IF(טבלה1013[[#This Row],[CycleNumber]]=1,"",IF(טבלה1013[[#This Row],[וסת השבוע]]=1,0,IF(K467="","",IF(K467=0,IF(טבלה1013[[#This Row],[LengthofCycle]]=28,0,1),IF(K467=1,IF(טבלה1013[[#This Row],[LengthofCycle]]+F467=28*2,0,2),IF(K467=2,IF(טבלה1013[[#This Row],[LengthofCycle]]+F467+F466=28*3,0,3),""))))))</f>
        <v/>
      </c>
      <c r="L468" s="1" t="str">
        <f>IF(טבלה1013[[#This Row],[וסת השבוע]]=1,IF(טבלה1013[[#This Row],[וסת השבוע וההפלגה ביחד]]=1,L467+1,0),IF(AND(טבלה1013[[#This Row],[CycleNumber]]&gt;B467,טבלה1013[[#This Row],[CycleNumber]]&gt;1),IF(טבלה1013[[#This Row],[וסת השבוע פעיל?]]&lt;&gt;"",L467+1,""),""))</f>
        <v/>
      </c>
      <c r="M468" s="1" t="str">
        <f>IF(AND(טבלה1013[[#This Row],[וסת השבוע פעיל?]]&lt;&gt;"",טבלה1013[[#This Row],[CycleNumber]]&lt;B469,B469&lt;&gt;"",טבלה1013[[#This Row],[וסת השבוע פעיל?]]&lt;3),IF(K469=0,IF(AND(טבלה1013[[#This Row],[וסת השבוע פעיל?]]&gt;0,I469=1),0,1),0),"")</f>
        <v/>
      </c>
      <c r="N468" s="1" t="str">
        <f t="shared" si="52"/>
        <v/>
      </c>
      <c r="O468" s="1" t="str">
        <f>IF(AND(טבלה1013[[#This Row],[חיזוי - שבוע]]=1,J469=1),1,"")</f>
        <v/>
      </c>
      <c r="P468" s="1" t="str">
        <f>IF(AND(טבלה1013[[#This Row],[חיזוי טוב עם הפלגה?]]=1,טבלה1013[[#This Row],[וסת קבוע אחרון]]&lt;&gt;28,X467=1),1,"")</f>
        <v/>
      </c>
      <c r="Q468" s="1" t="str">
        <f>IF(AND(טבלה1013[[#This Row],[וסת השבוע פעיל?]]&lt;3,OR(טבלה1013[[#This Row],[CycleNumber]]&gt;B469,B469="")),1,"")</f>
        <v/>
      </c>
      <c r="R468" s="1" t="str">
        <f>IF(טבלה1013[[#This Row],[האישה קבעה וסת שבוע?]]=1,IF(טבלה1013[[#This Row],[וסת השבוע פעיל?]]&lt;3,1,0),"")</f>
        <v/>
      </c>
      <c r="S4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8" s="1">
        <f t="shared" si="49"/>
        <v>0</v>
      </c>
      <c r="U468" s="1">
        <f t="shared" si="50"/>
        <v>0</v>
      </c>
      <c r="V468" s="1">
        <f t="shared" si="51"/>
        <v>0</v>
      </c>
      <c r="W468" s="1" t="str">
        <f>IF(טבלה1013[[#This Row],[3 הפלגות זהות]]="","",IF(טבלה1013[[#This Row],[3 הפלגות זהות]]=1,טבלה1013[[#This Row],[LengthofCycle]],W467))</f>
        <v/>
      </c>
      <c r="Y468" s="1" t="str">
        <f>IF(OR(טבלה1013[[#This Row],[הווסת פעיל?]]=0,טבלה1013[[#This Row],[הווסת פעיל?]]=""),"",SUM(Y467,טבלה1013[[#This Row],[הווסת פעיל?]]))</f>
        <v/>
      </c>
      <c r="Z468" s="1" t="str">
        <f>IF(AND(טבלה1013[[#This Row],[כמה מחזורים עד עקירה]]&lt;&gt;"",Y469=""),טבלה1013[[#This Row],[כמה מחזורים עד עקירה]],"")</f>
        <v/>
      </c>
      <c r="AA468" s="1" t="str">
        <f>IF(AND(טבלה1013[[#This Row],[הווסת פעיל?]]=1,טבלה1013[[#This Row],[וסת קבוע אחרון]]&lt;&gt;W467),טבלה1013[[#This Row],[וסת קבוע אחרון]],"")</f>
        <v/>
      </c>
      <c r="AB468" s="1" t="str">
        <f>IF(AND(טבלה1013[[#This Row],[הווסת פעיל?]]=1,X467=0,טבלה1013[[#This Row],[וסת קבוע אחרון]]=W467),טבלה1013[[#This Row],[וסת קבוע אחרון]],"")</f>
        <v/>
      </c>
      <c r="AC468" s="1" t="str">
        <f>IF(AND(טבלה1013[[#This Row],[הווסת פעיל?]]=1,X467=0,טבלה1013[[#This Row],[וסת קבוע אחרון]]&lt;&gt;W467),1,"")</f>
        <v/>
      </c>
      <c r="AD468" s="1" t="str">
        <f>IF(AND(טבלה1013[[#This Row],[הווסת פעיל?]]&lt;&gt;"",B469=1),טבלה1013[[#This Row],[CycleNumber]],"")</f>
        <v/>
      </c>
      <c r="AE468" s="1" t="str">
        <f>IF(AND(טבלה1013[[#This Row],[הווסת פעיל?]]&lt;&gt;"",X467=""),טבלה1013[[#This Row],[CycleNumber]],"")</f>
        <v/>
      </c>
      <c r="AF468" s="1" t="str">
        <f>IF(B469=1,"",IF(טבלה1013[[#This Row],[הווסת פעיל?]]=1,IF(טבלה1013[[#This Row],[וסת קבוע אחרון]]=F469,1,0),""))</f>
        <v/>
      </c>
      <c r="AG468" s="1" t="str">
        <f>IF(B469=1,"",IF(טבלה1013[[#This Row],[הווסת פעיל?]]=1,IF(OR(טבלה1013[[#This Row],[וסת קבוע אחרון]]=F469,F469=טבלה1013[[#This Row],[LengthofCycle]]),1,0),""))</f>
        <v/>
      </c>
      <c r="AH468" s="1" t="str">
        <f>IF(B469=1,"",IF(טבלה1013[[#This Row],[הווסת פעיל?]]=1,IF(OR(טבלה1013[[#This Row],[וסת קבוע אחרון]]=F469,F469=טבלה1013[[#This Row],[LengthofCycle]],AND(טבלה1013[[#This Row],[LengthofCycle]]&lt;&gt;טבלה1013[[#This Row],[וסת קבוע אחרון]],OR(F469=28,F469=29))),1,0),""))</f>
        <v/>
      </c>
      <c r="AI468" s="1" t="str">
        <f>IF(AND(טבלה1013[[#This Row],[הווסת פעיל?]]=1,B469=1),1,"")</f>
        <v/>
      </c>
      <c r="AJ468" s="4">
        <f>IF(AND(טבלה1013[[#This Row],[הווסת פעיל?]]&lt;&gt;1,B469&lt;&gt;1,B469&lt;&gt;""),IF(טבלה1013[[#This Row],[LengthofCycle]]=F469,1,0),"")</f>
        <v>1</v>
      </c>
      <c r="AK468" s="4">
        <f>IF(AND(טבלה1013[[#This Row],[הווסת פעיל?]]&lt;&gt;1,B469&lt;&gt;1,B469&lt;&gt;""),IF(OR(טבלה1013[[#This Row],[LengthofCycle]]=F469,F469=29),1,0),"")</f>
        <v>1</v>
      </c>
      <c r="AL468" s="4">
        <f>IF(AND(טבלה1013[[#This Row],[הווסת פעיל?]]&lt;&gt;1,B469&lt;&gt;1,B469&lt;&gt;""),IF(OR(טבלה1013[[#This Row],[LengthofCycle]]=F469,F469=29,F469=28),1,0),"")</f>
        <v>1</v>
      </c>
    </row>
    <row r="469" spans="1:38" x14ac:dyDescent="0.25">
      <c r="A469" s="1" t="s">
        <v>38</v>
      </c>
      <c r="B469" s="1">
        <v>6</v>
      </c>
      <c r="C469" s="1">
        <v>0</v>
      </c>
      <c r="D469" s="1">
        <v>0</v>
      </c>
      <c r="E469" s="1">
        <v>0</v>
      </c>
      <c r="F469" s="1">
        <v>29</v>
      </c>
      <c r="G469" s="1">
        <f>טבלה1013[[#This Row],[LengthofCycle]]+1</f>
        <v>30</v>
      </c>
      <c r="H469" s="1" t="str">
        <f>IF(IFERROR(LOOKUP(טבלה1013[[#This Row],[ClientID]],קביעויות[השבוע]),FALSE)=טבלה1013[[#This Row],[ClientID]],1,"")</f>
        <v/>
      </c>
      <c r="I469" s="1" t="str">
        <f>IF(AND(טבלה1013[[#This Row],[CycleNumber]]&gt;1,OR(B470="",טבלה1013[[#This Row],[CycleNumber]]&gt;B468)),IF(OR(AND(טבלה1013[[#This Row],[LengthofCycle]]=28,F468=28),AND(טבלה1013[[#This Row],[LengthofCycle]]=35,F468=35)),1,""),"")</f>
        <v/>
      </c>
      <c r="J469" s="1" t="str">
        <f>IF(AND(טבלה1013[[#This Row],[וסת השבוע]]=1,I468=1,טבלה1013[[#This Row],[CycleNumber]]&gt;B468),1,"")</f>
        <v/>
      </c>
      <c r="K469" s="1" t="str">
        <f>IF(טבלה1013[[#This Row],[CycleNumber]]=1,"",IF(טבלה1013[[#This Row],[וסת השבוע]]=1,0,IF(K468="","",IF(K468=0,IF(טבלה1013[[#This Row],[LengthofCycle]]=28,0,1),IF(K468=1,IF(טבלה1013[[#This Row],[LengthofCycle]]+F468=28*2,0,2),IF(K468=2,IF(טבלה1013[[#This Row],[LengthofCycle]]+F468+F467=28*3,0,3),""))))))</f>
        <v/>
      </c>
      <c r="L469" s="1" t="str">
        <f>IF(טבלה1013[[#This Row],[וסת השבוע]]=1,IF(טבלה1013[[#This Row],[וסת השבוע וההפלגה ביחד]]=1,L468+1,0),IF(AND(טבלה1013[[#This Row],[CycleNumber]]&gt;B468,טבלה1013[[#This Row],[CycleNumber]]&gt;1),IF(טבלה1013[[#This Row],[וסת השבוע פעיל?]]&lt;&gt;"",L468+1,""),""))</f>
        <v/>
      </c>
      <c r="M469" s="1" t="str">
        <f>IF(AND(טבלה1013[[#This Row],[וסת השבוע פעיל?]]&lt;&gt;"",טבלה1013[[#This Row],[CycleNumber]]&lt;B470,B470&lt;&gt;"",טבלה1013[[#This Row],[וסת השבוע פעיל?]]&lt;3),IF(K470=0,IF(AND(טבלה1013[[#This Row],[וסת השבוע פעיל?]]&gt;0,I470=1),0,1),0),"")</f>
        <v/>
      </c>
      <c r="N469" s="1" t="str">
        <f t="shared" si="52"/>
        <v/>
      </c>
      <c r="O469" s="1" t="str">
        <f>IF(AND(טבלה1013[[#This Row],[חיזוי - שבוע]]=1,J470=1),1,"")</f>
        <v/>
      </c>
      <c r="P469" s="1" t="str">
        <f>IF(AND(טבלה1013[[#This Row],[חיזוי טוב עם הפלגה?]]=1,טבלה1013[[#This Row],[וסת קבוע אחרון]]&lt;&gt;28,X468=1),1,"")</f>
        <v/>
      </c>
      <c r="Q469" s="1" t="str">
        <f>IF(AND(טבלה1013[[#This Row],[וסת השבוע פעיל?]]&lt;3,OR(טבלה1013[[#This Row],[CycleNumber]]&gt;B470,B470="")),1,"")</f>
        <v/>
      </c>
      <c r="R469" s="1" t="str">
        <f>IF(טבלה1013[[#This Row],[האישה קבעה וסת שבוע?]]=1,IF(טבלה1013[[#This Row],[וסת השבוע פעיל?]]&lt;3,1,0),"")</f>
        <v/>
      </c>
      <c r="S4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69" s="1">
        <f t="shared" si="49"/>
        <v>0</v>
      </c>
      <c r="U469" s="1">
        <f t="shared" si="50"/>
        <v>0</v>
      </c>
      <c r="V469" s="1">
        <f t="shared" si="51"/>
        <v>0</v>
      </c>
      <c r="W469" s="1" t="str">
        <f>IF(טבלה1013[[#This Row],[3 הפלגות זהות]]="","",IF(טבלה1013[[#This Row],[3 הפלגות זהות]]=1,טבלה1013[[#This Row],[LengthofCycle]],W468))</f>
        <v/>
      </c>
      <c r="Y469" s="1" t="str">
        <f>IF(OR(טבלה1013[[#This Row],[הווסת פעיל?]]=0,טבלה1013[[#This Row],[הווסת פעיל?]]=""),"",SUM(Y468,טבלה1013[[#This Row],[הווסת פעיל?]]))</f>
        <v/>
      </c>
      <c r="Z469" s="1" t="str">
        <f>IF(AND(טבלה1013[[#This Row],[כמה מחזורים עד עקירה]]&lt;&gt;"",Y470=""),טבלה1013[[#This Row],[כמה מחזורים עד עקירה]],"")</f>
        <v/>
      </c>
      <c r="AA469" s="1" t="str">
        <f>IF(AND(טבלה1013[[#This Row],[הווסת פעיל?]]=1,טבלה1013[[#This Row],[וסת קבוע אחרון]]&lt;&gt;W468),טבלה1013[[#This Row],[וסת קבוע אחרון]],"")</f>
        <v/>
      </c>
      <c r="AB469" s="1" t="str">
        <f>IF(AND(טבלה1013[[#This Row],[הווסת פעיל?]]=1,X468=0,טבלה1013[[#This Row],[וסת קבוע אחרון]]=W468),טבלה1013[[#This Row],[וסת קבוע אחרון]],"")</f>
        <v/>
      </c>
      <c r="AC469" s="1" t="str">
        <f>IF(AND(טבלה1013[[#This Row],[הווסת פעיל?]]=1,X468=0,טבלה1013[[#This Row],[וסת קבוע אחרון]]&lt;&gt;W468),1,"")</f>
        <v/>
      </c>
      <c r="AD469" s="1" t="str">
        <f>IF(AND(טבלה1013[[#This Row],[הווסת פעיל?]]&lt;&gt;"",B470=1),טבלה1013[[#This Row],[CycleNumber]],"")</f>
        <v/>
      </c>
      <c r="AE469" s="1" t="str">
        <f>IF(AND(טבלה1013[[#This Row],[הווסת פעיל?]]&lt;&gt;"",X468=""),טבלה1013[[#This Row],[CycleNumber]],"")</f>
        <v/>
      </c>
      <c r="AF469" s="1" t="str">
        <f>IF(B470=1,"",IF(טבלה1013[[#This Row],[הווסת פעיל?]]=1,IF(טבלה1013[[#This Row],[וסת קבוע אחרון]]=F470,1,0),""))</f>
        <v/>
      </c>
      <c r="AG469" s="1" t="str">
        <f>IF(B470=1,"",IF(טבלה1013[[#This Row],[הווסת פעיל?]]=1,IF(OR(טבלה1013[[#This Row],[וסת קבוע אחרון]]=F470,F470=טבלה1013[[#This Row],[LengthofCycle]]),1,0),""))</f>
        <v/>
      </c>
      <c r="AH469" s="1" t="str">
        <f>IF(B470=1,"",IF(טבלה1013[[#This Row],[הווסת פעיל?]]=1,IF(OR(טבלה1013[[#This Row],[וסת קבוע אחרון]]=F470,F470=טבלה1013[[#This Row],[LengthofCycle]],AND(טבלה1013[[#This Row],[LengthofCycle]]&lt;&gt;טבלה1013[[#This Row],[וסת קבוע אחרון]],OR(F470=28,F470=29))),1,0),""))</f>
        <v/>
      </c>
      <c r="AI469" s="1" t="str">
        <f>IF(AND(טבלה1013[[#This Row],[הווסת פעיל?]]=1,B470=1),1,"")</f>
        <v/>
      </c>
      <c r="AJ469" s="4">
        <f>IF(AND(טבלה1013[[#This Row],[הווסת פעיל?]]&lt;&gt;1,B470&lt;&gt;1,B470&lt;&gt;""),IF(טבלה1013[[#This Row],[LengthofCycle]]=F470,1,0),"")</f>
        <v>0</v>
      </c>
      <c r="AK469" s="4">
        <f>IF(AND(טבלה1013[[#This Row],[הווסת פעיל?]]&lt;&gt;1,B470&lt;&gt;1,B470&lt;&gt;""),IF(OR(טבלה1013[[#This Row],[LengthofCycle]]=F470,F470=29),1,0),"")</f>
        <v>0</v>
      </c>
      <c r="AL469" s="4">
        <f>IF(AND(טבלה1013[[#This Row],[הווסת פעיל?]]&lt;&gt;1,B470&lt;&gt;1,B470&lt;&gt;""),IF(OR(טבלה1013[[#This Row],[LengthofCycle]]=F470,F470=29,F470=28),1,0),"")</f>
        <v>1</v>
      </c>
    </row>
    <row r="470" spans="1:38" x14ac:dyDescent="0.25">
      <c r="A470" s="1" t="s">
        <v>38</v>
      </c>
      <c r="B470" s="1">
        <v>7</v>
      </c>
      <c r="C470" s="1">
        <v>0</v>
      </c>
      <c r="D470" s="1">
        <v>1</v>
      </c>
      <c r="E470" s="1">
        <v>0</v>
      </c>
      <c r="F470" s="1">
        <v>28</v>
      </c>
      <c r="G470" s="1">
        <f>טבלה1013[[#This Row],[LengthofCycle]]+1</f>
        <v>29</v>
      </c>
      <c r="H470" s="1" t="str">
        <f>IF(IFERROR(LOOKUP(טבלה1013[[#This Row],[ClientID]],קביעויות[השבוע]),FALSE)=טבלה1013[[#This Row],[ClientID]],1,"")</f>
        <v/>
      </c>
      <c r="I470" s="1" t="str">
        <f>IF(AND(טבלה1013[[#This Row],[CycleNumber]]&gt;1,OR(B471="",טבלה1013[[#This Row],[CycleNumber]]&gt;B469)),IF(OR(AND(טבלה1013[[#This Row],[LengthofCycle]]=28,F469=28),AND(טבלה1013[[#This Row],[LengthofCycle]]=35,F469=35)),1,""),"")</f>
        <v/>
      </c>
      <c r="J470" s="1" t="str">
        <f>IF(AND(טבלה1013[[#This Row],[וסת השבוע]]=1,I469=1,טבלה1013[[#This Row],[CycleNumber]]&gt;B469),1,"")</f>
        <v/>
      </c>
      <c r="K470" s="1" t="str">
        <f>IF(טבלה1013[[#This Row],[CycleNumber]]=1,"",IF(טבלה1013[[#This Row],[וסת השבוע]]=1,0,IF(K469="","",IF(K469=0,IF(טבלה1013[[#This Row],[LengthofCycle]]=28,0,1),IF(K469=1,IF(טבלה1013[[#This Row],[LengthofCycle]]+F469=28*2,0,2),IF(K469=2,IF(טבלה1013[[#This Row],[LengthofCycle]]+F469+F468=28*3,0,3),""))))))</f>
        <v/>
      </c>
      <c r="L470" s="1" t="str">
        <f>IF(טבלה1013[[#This Row],[וסת השבוע]]=1,IF(טבלה1013[[#This Row],[וסת השבוע וההפלגה ביחד]]=1,L469+1,0),IF(AND(טבלה1013[[#This Row],[CycleNumber]]&gt;B469,טבלה1013[[#This Row],[CycleNumber]]&gt;1),IF(טבלה1013[[#This Row],[וסת השבוע פעיל?]]&lt;&gt;"",L469+1,""),""))</f>
        <v/>
      </c>
      <c r="M470" s="1" t="str">
        <f>IF(AND(טבלה1013[[#This Row],[וסת השבוע פעיל?]]&lt;&gt;"",טבלה1013[[#This Row],[CycleNumber]]&lt;B471,B471&lt;&gt;"",טבלה1013[[#This Row],[וסת השבוע פעיל?]]&lt;3),IF(K471=0,IF(AND(טבלה1013[[#This Row],[וסת השבוע פעיל?]]&gt;0,I471=1),0,1),0),"")</f>
        <v/>
      </c>
      <c r="N470" s="1" t="str">
        <f t="shared" si="52"/>
        <v/>
      </c>
      <c r="O470" s="1" t="str">
        <f>IF(AND(טבלה1013[[#This Row],[חיזוי - שבוע]]=1,J471=1),1,"")</f>
        <v/>
      </c>
      <c r="P470" s="1" t="str">
        <f>IF(AND(טבלה1013[[#This Row],[חיזוי טוב עם הפלגה?]]=1,טבלה1013[[#This Row],[וסת קבוע אחרון]]&lt;&gt;28,X469=1),1,"")</f>
        <v/>
      </c>
      <c r="Q470" s="1" t="str">
        <f>IF(AND(טבלה1013[[#This Row],[וסת השבוע פעיל?]]&lt;3,OR(טבלה1013[[#This Row],[CycleNumber]]&gt;B471,B471="")),1,"")</f>
        <v/>
      </c>
      <c r="R470" s="1" t="str">
        <f>IF(טבלה1013[[#This Row],[האישה קבעה וסת שבוע?]]=1,IF(טבלה1013[[#This Row],[וסת השבוע פעיל?]]&lt;3,1,0),"")</f>
        <v/>
      </c>
      <c r="S4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0" s="1">
        <f t="shared" si="49"/>
        <v>0</v>
      </c>
      <c r="U470" s="1">
        <f t="shared" si="50"/>
        <v>0</v>
      </c>
      <c r="V470" s="1">
        <f t="shared" si="51"/>
        <v>0</v>
      </c>
      <c r="W470" s="1" t="str">
        <f>IF(טבלה1013[[#This Row],[3 הפלגות זהות]]="","",IF(טבלה1013[[#This Row],[3 הפלגות זהות]]=1,טבלה1013[[#This Row],[LengthofCycle]],W469))</f>
        <v/>
      </c>
      <c r="Y470" s="1" t="str">
        <f>IF(OR(טבלה1013[[#This Row],[הווסת פעיל?]]=0,טבלה1013[[#This Row],[הווסת פעיל?]]=""),"",SUM(Y469,טבלה1013[[#This Row],[הווסת פעיל?]]))</f>
        <v/>
      </c>
      <c r="Z470" s="1" t="str">
        <f>IF(AND(טבלה1013[[#This Row],[כמה מחזורים עד עקירה]]&lt;&gt;"",Y471=""),טבלה1013[[#This Row],[כמה מחזורים עד עקירה]],"")</f>
        <v/>
      </c>
      <c r="AA470" s="1" t="str">
        <f>IF(AND(טבלה1013[[#This Row],[הווסת פעיל?]]=1,טבלה1013[[#This Row],[וסת קבוע אחרון]]&lt;&gt;W469),טבלה1013[[#This Row],[וסת קבוע אחרון]],"")</f>
        <v/>
      </c>
      <c r="AB470" s="1" t="str">
        <f>IF(AND(טבלה1013[[#This Row],[הווסת פעיל?]]=1,X469=0,טבלה1013[[#This Row],[וסת קבוע אחרון]]=W469),טבלה1013[[#This Row],[וסת קבוע אחרון]],"")</f>
        <v/>
      </c>
      <c r="AC470" s="1" t="str">
        <f>IF(AND(טבלה1013[[#This Row],[הווסת פעיל?]]=1,X469=0,טבלה1013[[#This Row],[וסת קבוע אחרון]]&lt;&gt;W469),1,"")</f>
        <v/>
      </c>
      <c r="AD470" s="1" t="str">
        <f>IF(AND(טבלה1013[[#This Row],[הווסת פעיל?]]&lt;&gt;"",B471=1),טבלה1013[[#This Row],[CycleNumber]],"")</f>
        <v/>
      </c>
      <c r="AE470" s="1" t="str">
        <f>IF(AND(טבלה1013[[#This Row],[הווסת פעיל?]]&lt;&gt;"",X469=""),טבלה1013[[#This Row],[CycleNumber]],"")</f>
        <v/>
      </c>
      <c r="AF470" s="1" t="str">
        <f>IF(B471=1,"",IF(טבלה1013[[#This Row],[הווסת פעיל?]]=1,IF(טבלה1013[[#This Row],[וסת קבוע אחרון]]=F471,1,0),""))</f>
        <v/>
      </c>
      <c r="AG470" s="1" t="str">
        <f>IF(B471=1,"",IF(טבלה1013[[#This Row],[הווסת פעיל?]]=1,IF(OR(טבלה1013[[#This Row],[וסת קבוע אחרון]]=F471,F471=טבלה1013[[#This Row],[LengthofCycle]]),1,0),""))</f>
        <v/>
      </c>
      <c r="AH470" s="1" t="str">
        <f>IF(B471=1,"",IF(טבלה1013[[#This Row],[הווסת פעיל?]]=1,IF(OR(טבלה1013[[#This Row],[וסת קבוע אחרון]]=F471,F471=טבלה1013[[#This Row],[LengthofCycle]],AND(טבלה1013[[#This Row],[LengthofCycle]]&lt;&gt;טבלה1013[[#This Row],[וסת קבוע אחרון]],OR(F471=28,F471=29))),1,0),""))</f>
        <v/>
      </c>
      <c r="AI470" s="1" t="str">
        <f>IF(AND(טבלה1013[[#This Row],[הווסת פעיל?]]=1,B471=1),1,"")</f>
        <v/>
      </c>
      <c r="AJ470" s="4">
        <f>IF(AND(טבלה1013[[#This Row],[הווסת פעיל?]]&lt;&gt;1,B471&lt;&gt;1,B471&lt;&gt;""),IF(טבלה1013[[#This Row],[LengthofCycle]]=F471,1,0),"")</f>
        <v>0</v>
      </c>
      <c r="AK470" s="4">
        <f>IF(AND(טבלה1013[[#This Row],[הווסת פעיל?]]&lt;&gt;1,B471&lt;&gt;1,B471&lt;&gt;""),IF(OR(טבלה1013[[#This Row],[LengthofCycle]]=F471,F471=29),1,0),"")</f>
        <v>0</v>
      </c>
      <c r="AL470" s="4">
        <f>IF(AND(טבלה1013[[#This Row],[הווסת פעיל?]]&lt;&gt;1,B471&lt;&gt;1,B471&lt;&gt;""),IF(OR(טבלה1013[[#This Row],[LengthofCycle]]=F471,F471=29,F471=28),1,0),"")</f>
        <v>0</v>
      </c>
    </row>
    <row r="471" spans="1:38" x14ac:dyDescent="0.25">
      <c r="A471" s="1" t="s">
        <v>38</v>
      </c>
      <c r="B471" s="1">
        <v>8</v>
      </c>
      <c r="C471" s="1">
        <v>0</v>
      </c>
      <c r="D471" s="1">
        <v>0</v>
      </c>
      <c r="E471" s="1">
        <v>0</v>
      </c>
      <c r="F471" s="1">
        <v>24</v>
      </c>
      <c r="G471" s="1">
        <f>טבלה1013[[#This Row],[LengthofCycle]]+1</f>
        <v>25</v>
      </c>
      <c r="H471" s="1" t="str">
        <f>IF(IFERROR(LOOKUP(טבלה1013[[#This Row],[ClientID]],קביעויות[השבוע]),FALSE)=טבלה1013[[#This Row],[ClientID]],1,"")</f>
        <v/>
      </c>
      <c r="I471" s="1" t="str">
        <f>IF(AND(טבלה1013[[#This Row],[CycleNumber]]&gt;1,OR(B472="",טבלה1013[[#This Row],[CycleNumber]]&gt;B470)),IF(OR(AND(טבלה1013[[#This Row],[LengthofCycle]]=28,F470=28),AND(טבלה1013[[#This Row],[LengthofCycle]]=35,F470=35)),1,""),"")</f>
        <v/>
      </c>
      <c r="J471" s="1" t="str">
        <f>IF(AND(טבלה1013[[#This Row],[וסת השבוע]]=1,I470=1,טבלה1013[[#This Row],[CycleNumber]]&gt;B470),1,"")</f>
        <v/>
      </c>
      <c r="K471" s="1" t="str">
        <f>IF(טבלה1013[[#This Row],[CycleNumber]]=1,"",IF(טבלה1013[[#This Row],[וסת השבוע]]=1,0,IF(K470="","",IF(K470=0,IF(טבלה1013[[#This Row],[LengthofCycle]]=28,0,1),IF(K470=1,IF(טבלה1013[[#This Row],[LengthofCycle]]+F470=28*2,0,2),IF(K470=2,IF(טבלה1013[[#This Row],[LengthofCycle]]+F470+F469=28*3,0,3),""))))))</f>
        <v/>
      </c>
      <c r="L471" s="1" t="str">
        <f>IF(טבלה1013[[#This Row],[וסת השבוע]]=1,IF(טבלה1013[[#This Row],[וסת השבוע וההפלגה ביחד]]=1,L470+1,0),IF(AND(טבלה1013[[#This Row],[CycleNumber]]&gt;B470,טבלה1013[[#This Row],[CycleNumber]]&gt;1),IF(טבלה1013[[#This Row],[וסת השבוע פעיל?]]&lt;&gt;"",L470+1,""),""))</f>
        <v/>
      </c>
      <c r="M471" s="1" t="str">
        <f>IF(AND(טבלה1013[[#This Row],[וסת השבוע פעיל?]]&lt;&gt;"",טבלה1013[[#This Row],[CycleNumber]]&lt;B472,B472&lt;&gt;"",טבלה1013[[#This Row],[וסת השבוע פעיל?]]&lt;3),IF(K472=0,IF(AND(טבלה1013[[#This Row],[וסת השבוע פעיל?]]&gt;0,I472=1),0,1),0),"")</f>
        <v/>
      </c>
      <c r="N471" s="1" t="str">
        <f t="shared" si="52"/>
        <v/>
      </c>
      <c r="O471" s="1" t="str">
        <f>IF(AND(טבלה1013[[#This Row],[חיזוי - שבוע]]=1,J472=1),1,"")</f>
        <v/>
      </c>
      <c r="P471" s="1" t="str">
        <f>IF(AND(טבלה1013[[#This Row],[חיזוי טוב עם הפלגה?]]=1,טבלה1013[[#This Row],[וסת קבוע אחרון]]&lt;&gt;28,X470=1),1,"")</f>
        <v/>
      </c>
      <c r="Q471" s="1" t="str">
        <f>IF(AND(טבלה1013[[#This Row],[וסת השבוע פעיל?]]&lt;3,OR(טבלה1013[[#This Row],[CycleNumber]]&gt;B472,B472="")),1,"")</f>
        <v/>
      </c>
      <c r="R471" s="1" t="str">
        <f>IF(טבלה1013[[#This Row],[האישה קבעה וסת שבוע?]]=1,IF(טבלה1013[[#This Row],[וסת השבוע פעיל?]]&lt;3,1,0),"")</f>
        <v/>
      </c>
      <c r="S4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1" s="1">
        <f t="shared" si="49"/>
        <v>0</v>
      </c>
      <c r="U471" s="1">
        <f t="shared" si="50"/>
        <v>0</v>
      </c>
      <c r="V471" s="1">
        <f t="shared" si="51"/>
        <v>0</v>
      </c>
      <c r="W471" s="1" t="str">
        <f>IF(טבלה1013[[#This Row],[3 הפלגות זהות]]="","",IF(טבלה1013[[#This Row],[3 הפלגות זהות]]=1,טבלה1013[[#This Row],[LengthofCycle]],W470))</f>
        <v/>
      </c>
      <c r="Y471" s="1" t="str">
        <f>IF(OR(טבלה1013[[#This Row],[הווסת פעיל?]]=0,טבלה1013[[#This Row],[הווסת פעיל?]]=""),"",SUM(Y470,טבלה1013[[#This Row],[הווסת פעיל?]]))</f>
        <v/>
      </c>
      <c r="Z471" s="1" t="str">
        <f>IF(AND(טבלה1013[[#This Row],[כמה מחזורים עד עקירה]]&lt;&gt;"",Y472=""),טבלה1013[[#This Row],[כמה מחזורים עד עקירה]],"")</f>
        <v/>
      </c>
      <c r="AA471" s="1" t="str">
        <f>IF(AND(טבלה1013[[#This Row],[הווסת פעיל?]]=1,טבלה1013[[#This Row],[וסת קבוע אחרון]]&lt;&gt;W470),טבלה1013[[#This Row],[וסת קבוע אחרון]],"")</f>
        <v/>
      </c>
      <c r="AB471" s="1" t="str">
        <f>IF(AND(טבלה1013[[#This Row],[הווסת פעיל?]]=1,X470=0,טבלה1013[[#This Row],[וסת קבוע אחרון]]=W470),טבלה1013[[#This Row],[וסת קבוע אחרון]],"")</f>
        <v/>
      </c>
      <c r="AC471" s="1" t="str">
        <f>IF(AND(טבלה1013[[#This Row],[הווסת פעיל?]]=1,X470=0,טבלה1013[[#This Row],[וסת קבוע אחרון]]&lt;&gt;W470),1,"")</f>
        <v/>
      </c>
      <c r="AD471" s="1" t="str">
        <f>IF(AND(טבלה1013[[#This Row],[הווסת פעיל?]]&lt;&gt;"",B472=1),טבלה1013[[#This Row],[CycleNumber]],"")</f>
        <v/>
      </c>
      <c r="AE471" s="1" t="str">
        <f>IF(AND(טבלה1013[[#This Row],[הווסת פעיל?]]&lt;&gt;"",X470=""),טבלה1013[[#This Row],[CycleNumber]],"")</f>
        <v/>
      </c>
      <c r="AF471" s="1" t="str">
        <f>IF(B472=1,"",IF(טבלה1013[[#This Row],[הווסת פעיל?]]=1,IF(טבלה1013[[#This Row],[וסת קבוע אחרון]]=F472,1,0),""))</f>
        <v/>
      </c>
      <c r="AG471" s="1" t="str">
        <f>IF(B472=1,"",IF(טבלה1013[[#This Row],[הווסת פעיל?]]=1,IF(OR(טבלה1013[[#This Row],[וסת קבוע אחרון]]=F472,F472=טבלה1013[[#This Row],[LengthofCycle]]),1,0),""))</f>
        <v/>
      </c>
      <c r="AH471" s="1" t="str">
        <f>IF(B472=1,"",IF(טבלה1013[[#This Row],[הווסת פעיל?]]=1,IF(OR(טבלה1013[[#This Row],[וסת קבוע אחרון]]=F472,F472=טבלה1013[[#This Row],[LengthofCycle]],AND(טבלה1013[[#This Row],[LengthofCycle]]&lt;&gt;טבלה1013[[#This Row],[וסת קבוע אחרון]],OR(F472=28,F472=29))),1,0),""))</f>
        <v/>
      </c>
      <c r="AI471" s="1" t="str">
        <f>IF(AND(טבלה1013[[#This Row],[הווסת פעיל?]]=1,B472=1),1,"")</f>
        <v/>
      </c>
      <c r="AJ471" s="4" t="str">
        <f>IF(AND(טבלה1013[[#This Row],[הווסת פעיל?]]&lt;&gt;1,B472&lt;&gt;1,B472&lt;&gt;""),IF(טבלה1013[[#This Row],[LengthofCycle]]=F472,1,0),"")</f>
        <v/>
      </c>
      <c r="AK471" s="4" t="str">
        <f>IF(AND(טבלה1013[[#This Row],[הווסת פעיל?]]&lt;&gt;1,B472&lt;&gt;1,B472&lt;&gt;""),IF(OR(טבלה1013[[#This Row],[LengthofCycle]]=F472,F472=29),1,0),"")</f>
        <v/>
      </c>
      <c r="AL471" s="4" t="str">
        <f>IF(AND(טבלה1013[[#This Row],[הווסת פעיל?]]&lt;&gt;1,B472&lt;&gt;1,B472&lt;&gt;""),IF(OR(טבלה1013[[#This Row],[LengthofCycle]]=F472,F472=29,F472=28),1,0),"")</f>
        <v/>
      </c>
    </row>
    <row r="472" spans="1:38" x14ac:dyDescent="0.25">
      <c r="A472" s="1" t="s">
        <v>97</v>
      </c>
      <c r="B472" s="1">
        <v>1</v>
      </c>
      <c r="C472" s="1">
        <v>1</v>
      </c>
      <c r="D472" s="1">
        <v>1</v>
      </c>
      <c r="E472" s="1">
        <v>0</v>
      </c>
      <c r="F472" s="1">
        <v>24</v>
      </c>
      <c r="G472" s="1">
        <f>טבלה1013[[#This Row],[LengthofCycle]]+1</f>
        <v>25</v>
      </c>
      <c r="H472" s="1" t="str">
        <f>IF(IFERROR(LOOKUP(טבלה1013[[#This Row],[ClientID]],קביעויות[השבוע]),FALSE)=טבלה1013[[#This Row],[ClientID]],1,"")</f>
        <v/>
      </c>
      <c r="I472" s="1" t="str">
        <f>IF(AND(טבלה1013[[#This Row],[CycleNumber]]&gt;1,OR(B473="",טבלה1013[[#This Row],[CycleNumber]]&gt;B471)),IF(OR(AND(טבלה1013[[#This Row],[LengthofCycle]]=28,F471=28),AND(טבלה1013[[#This Row],[LengthofCycle]]=35,F471=35)),1,""),"")</f>
        <v/>
      </c>
      <c r="J472" s="1" t="str">
        <f>IF(AND(טבלה1013[[#This Row],[וסת השבוע]]=1,I471=1,טבלה1013[[#This Row],[CycleNumber]]&gt;B471),1,"")</f>
        <v/>
      </c>
      <c r="K472" s="1" t="str">
        <f>IF(טבלה1013[[#This Row],[CycleNumber]]=1,"",IF(טבלה1013[[#This Row],[וסת השבוע]]=1,0,IF(K471="","",IF(K471=0,IF(טבלה1013[[#This Row],[LengthofCycle]]=28,0,1),IF(K471=1,IF(טבלה1013[[#This Row],[LengthofCycle]]+F471=28*2,0,2),IF(K471=2,IF(טבלה1013[[#This Row],[LengthofCycle]]+F471+F470=28*3,0,3),""))))))</f>
        <v/>
      </c>
      <c r="L472" s="1" t="str">
        <f>IF(טבלה1013[[#This Row],[וסת השבוע]]=1,IF(טבלה1013[[#This Row],[וסת השבוע וההפלגה ביחד]]=1,L471+1,0),IF(AND(טבלה1013[[#This Row],[CycleNumber]]&gt;B471,טבלה1013[[#This Row],[CycleNumber]]&gt;1),IF(טבלה1013[[#This Row],[וסת השבוע פעיל?]]&lt;&gt;"",L471+1,""),""))</f>
        <v/>
      </c>
      <c r="M472" s="1" t="str">
        <f>IF(AND(טבלה1013[[#This Row],[וסת השבוע פעיל?]]&lt;&gt;"",טבלה1013[[#This Row],[CycleNumber]]&lt;B473,B473&lt;&gt;"",טבלה1013[[#This Row],[וסת השבוע פעיל?]]&lt;3),IF(K473=0,IF(AND(טבלה1013[[#This Row],[וסת השבוע פעיל?]]&gt;0,I473=1),0,1),0),"")</f>
        <v/>
      </c>
      <c r="N472" s="1" t="str">
        <f t="shared" si="52"/>
        <v/>
      </c>
      <c r="O472" s="1" t="str">
        <f>IF(AND(טבלה1013[[#This Row],[חיזוי - שבוע]]=1,J473=1),1,"")</f>
        <v/>
      </c>
      <c r="P472" s="1" t="str">
        <f>IF(AND(טבלה1013[[#This Row],[חיזוי טוב עם הפלגה?]]=1,טבלה1013[[#This Row],[וסת קבוע אחרון]]&lt;&gt;28,X471=1),1,"")</f>
        <v/>
      </c>
      <c r="Q472" s="1" t="str">
        <f>IF(AND(טבלה1013[[#This Row],[וסת השבוע פעיל?]]&lt;3,OR(טבלה1013[[#This Row],[CycleNumber]]&gt;B473,B473="")),1,"")</f>
        <v/>
      </c>
      <c r="R472" s="1" t="str">
        <f>IF(טבלה1013[[#This Row],[האישה קבעה וסת שבוע?]]=1,IF(טבלה1013[[#This Row],[וסת השבוע פעיל?]]&lt;3,1,0),"")</f>
        <v/>
      </c>
      <c r="S4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2" s="1" t="str">
        <f t="shared" si="49"/>
        <v/>
      </c>
      <c r="U472" s="1" t="str">
        <f t="shared" si="50"/>
        <v/>
      </c>
      <c r="V472" s="1" t="str">
        <f t="shared" si="51"/>
        <v/>
      </c>
      <c r="W472" s="1" t="str">
        <f>IF(טבלה1013[[#This Row],[3 הפלגות זהות]]="","",IF(טבלה1013[[#This Row],[3 הפלגות זהות]]=1,טבלה1013[[#This Row],[LengthofCycle]],W471))</f>
        <v/>
      </c>
      <c r="Y472" s="1" t="str">
        <f>IF(OR(טבלה1013[[#This Row],[הווסת פעיל?]]=0,טבלה1013[[#This Row],[הווסת פעיל?]]=""),"",SUM(Y471,טבלה1013[[#This Row],[הווסת פעיל?]]))</f>
        <v/>
      </c>
      <c r="Z472" s="1" t="str">
        <f>IF(AND(טבלה1013[[#This Row],[כמה מחזורים עד עקירה]]&lt;&gt;"",Y473=""),טבלה1013[[#This Row],[כמה מחזורים עד עקירה]],"")</f>
        <v/>
      </c>
      <c r="AA472" s="1" t="str">
        <f>IF(AND(טבלה1013[[#This Row],[הווסת פעיל?]]=1,טבלה1013[[#This Row],[וסת קבוע אחרון]]&lt;&gt;W471),טבלה1013[[#This Row],[וסת קבוע אחרון]],"")</f>
        <v/>
      </c>
      <c r="AB472" s="1" t="str">
        <f>IF(AND(טבלה1013[[#This Row],[הווסת פעיל?]]=1,X471=0,טבלה1013[[#This Row],[וסת קבוע אחרון]]=W471),טבלה1013[[#This Row],[וסת קבוע אחרון]],"")</f>
        <v/>
      </c>
      <c r="AC472" s="1" t="str">
        <f>IF(AND(טבלה1013[[#This Row],[הווסת פעיל?]]=1,X471=0,טבלה1013[[#This Row],[וסת קבוע אחרון]]&lt;&gt;W471),1,"")</f>
        <v/>
      </c>
      <c r="AD472" s="1" t="str">
        <f>IF(AND(טבלה1013[[#This Row],[הווסת פעיל?]]&lt;&gt;"",B473=1),טבלה1013[[#This Row],[CycleNumber]],"")</f>
        <v/>
      </c>
      <c r="AE472" s="1" t="str">
        <f>IF(AND(טבלה1013[[#This Row],[הווסת פעיל?]]&lt;&gt;"",X471=""),טבלה1013[[#This Row],[CycleNumber]],"")</f>
        <v/>
      </c>
      <c r="AF472" s="1" t="str">
        <f>IF(B473=1,"",IF(טבלה1013[[#This Row],[הווסת פעיל?]]=1,IF(טבלה1013[[#This Row],[וסת קבוע אחרון]]=F473,1,0),""))</f>
        <v/>
      </c>
      <c r="AG472" s="1" t="str">
        <f>IF(B473=1,"",IF(טבלה1013[[#This Row],[הווסת פעיל?]]=1,IF(OR(טבלה1013[[#This Row],[וסת קבוע אחרון]]=F473,F473=טבלה1013[[#This Row],[LengthofCycle]]),1,0),""))</f>
        <v/>
      </c>
      <c r="AH472" s="1" t="str">
        <f>IF(B473=1,"",IF(טבלה1013[[#This Row],[הווסת פעיל?]]=1,IF(OR(טבלה1013[[#This Row],[וסת קבוע אחרון]]=F473,F473=טבלה1013[[#This Row],[LengthofCycle]],AND(טבלה1013[[#This Row],[LengthofCycle]]&lt;&gt;טבלה1013[[#This Row],[וסת קבוע אחרון]],OR(F473=28,F473=29))),1,0),""))</f>
        <v/>
      </c>
      <c r="AI472" s="1" t="str">
        <f>IF(AND(טבלה1013[[#This Row],[הווסת פעיל?]]=1,B473=1),1,"")</f>
        <v/>
      </c>
      <c r="AJ472" s="4">
        <f>IF(AND(טבלה1013[[#This Row],[הווסת פעיל?]]&lt;&gt;1,B473&lt;&gt;1,B473&lt;&gt;""),IF(טבלה1013[[#This Row],[LengthofCycle]]=F473,1,0),"")</f>
        <v>0</v>
      </c>
      <c r="AK472" s="4">
        <f>IF(AND(טבלה1013[[#This Row],[הווסת פעיל?]]&lt;&gt;1,B473&lt;&gt;1,B473&lt;&gt;""),IF(OR(טבלה1013[[#This Row],[LengthofCycle]]=F473,F473=29),1,0),"")</f>
        <v>0</v>
      </c>
      <c r="AL472" s="4">
        <f>IF(AND(טבלה1013[[#This Row],[הווסת פעיל?]]&lt;&gt;1,B473&lt;&gt;1,B473&lt;&gt;""),IF(OR(טבלה1013[[#This Row],[LengthofCycle]]=F473,F473=29,F473=28),1,0),"")</f>
        <v>0</v>
      </c>
    </row>
    <row r="473" spans="1:38" x14ac:dyDescent="0.25">
      <c r="A473" s="1" t="s">
        <v>97</v>
      </c>
      <c r="B473" s="1">
        <v>2</v>
      </c>
      <c r="C473" s="1">
        <v>1</v>
      </c>
      <c r="D473" s="1">
        <v>1</v>
      </c>
      <c r="E473" s="1">
        <v>0</v>
      </c>
      <c r="F473" s="1">
        <v>36</v>
      </c>
      <c r="G473" s="1">
        <f>טבלה1013[[#This Row],[LengthofCycle]]+1</f>
        <v>37</v>
      </c>
      <c r="H473" s="1" t="str">
        <f>IF(IFERROR(LOOKUP(טבלה1013[[#This Row],[ClientID]],קביעויות[השבוע]),FALSE)=טבלה1013[[#This Row],[ClientID]],1,"")</f>
        <v/>
      </c>
      <c r="I473" s="1" t="str">
        <f>IF(AND(טבלה1013[[#This Row],[CycleNumber]]&gt;1,OR(B474="",טבלה1013[[#This Row],[CycleNumber]]&gt;B472)),IF(OR(AND(טבלה1013[[#This Row],[LengthofCycle]]=28,F472=28),AND(טבלה1013[[#This Row],[LengthofCycle]]=35,F472=35)),1,""),"")</f>
        <v/>
      </c>
      <c r="J473" s="1" t="str">
        <f>IF(AND(טבלה1013[[#This Row],[וסת השבוע]]=1,I472=1,טבלה1013[[#This Row],[CycleNumber]]&gt;B472),1,"")</f>
        <v/>
      </c>
      <c r="K473" s="1" t="str">
        <f>IF(טבלה1013[[#This Row],[CycleNumber]]=1,"",IF(טבלה1013[[#This Row],[וסת השבוע]]=1,0,IF(K472="","",IF(K472=0,IF(טבלה1013[[#This Row],[LengthofCycle]]=28,0,1),IF(K472=1,IF(טבלה1013[[#This Row],[LengthofCycle]]+F472=28*2,0,2),IF(K472=2,IF(טבלה1013[[#This Row],[LengthofCycle]]+F472+F471=28*3,0,3),""))))))</f>
        <v/>
      </c>
      <c r="L473" s="1" t="str">
        <f>IF(טבלה1013[[#This Row],[וסת השבוע]]=1,IF(טבלה1013[[#This Row],[וסת השבוע וההפלגה ביחד]]=1,L472+1,0),IF(AND(טבלה1013[[#This Row],[CycleNumber]]&gt;B472,טבלה1013[[#This Row],[CycleNumber]]&gt;1),IF(טבלה1013[[#This Row],[וסת השבוע פעיל?]]&lt;&gt;"",L472+1,""),""))</f>
        <v/>
      </c>
      <c r="M473" s="1" t="str">
        <f>IF(AND(טבלה1013[[#This Row],[וסת השבוע פעיל?]]&lt;&gt;"",טבלה1013[[#This Row],[CycleNumber]]&lt;B474,B474&lt;&gt;"",טבלה1013[[#This Row],[וסת השבוע פעיל?]]&lt;3),IF(K474=0,IF(AND(טבלה1013[[#This Row],[וסת השבוע פעיל?]]&gt;0,I474=1),0,1),0),"")</f>
        <v/>
      </c>
      <c r="N473" s="1" t="str">
        <f t="shared" si="52"/>
        <v/>
      </c>
      <c r="O473" s="1" t="str">
        <f>IF(AND(טבלה1013[[#This Row],[חיזוי - שבוע]]=1,J474=1),1,"")</f>
        <v/>
      </c>
      <c r="P473" s="1" t="str">
        <f>IF(AND(טבלה1013[[#This Row],[חיזוי טוב עם הפלגה?]]=1,טבלה1013[[#This Row],[וסת קבוע אחרון]]&lt;&gt;28,X472=1),1,"")</f>
        <v/>
      </c>
      <c r="Q473" s="1" t="str">
        <f>IF(AND(טבלה1013[[#This Row],[וסת השבוע פעיל?]]&lt;3,OR(טבלה1013[[#This Row],[CycleNumber]]&gt;B474,B474="")),1,"")</f>
        <v/>
      </c>
      <c r="R473" s="1" t="str">
        <f>IF(טבלה1013[[#This Row],[האישה קבעה וסת שבוע?]]=1,IF(טבלה1013[[#This Row],[וסת השבוע פעיל?]]&lt;3,1,0),"")</f>
        <v/>
      </c>
      <c r="S4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3" s="1" t="str">
        <f t="shared" si="49"/>
        <v/>
      </c>
      <c r="U473" s="1" t="str">
        <f t="shared" si="50"/>
        <v/>
      </c>
      <c r="V473" s="1" t="str">
        <f t="shared" si="51"/>
        <v/>
      </c>
      <c r="W473" s="1" t="str">
        <f>IF(טבלה1013[[#This Row],[3 הפלגות זהות]]="","",IF(טבלה1013[[#This Row],[3 הפלגות זהות]]=1,טבלה1013[[#This Row],[LengthofCycle]],W472))</f>
        <v/>
      </c>
      <c r="Y473" s="1" t="str">
        <f>IF(OR(טבלה1013[[#This Row],[הווסת פעיל?]]=0,טבלה1013[[#This Row],[הווסת פעיל?]]=""),"",SUM(Y472,טבלה1013[[#This Row],[הווסת פעיל?]]))</f>
        <v/>
      </c>
      <c r="Z473" s="1" t="str">
        <f>IF(AND(טבלה1013[[#This Row],[כמה מחזורים עד עקירה]]&lt;&gt;"",Y474=""),טבלה1013[[#This Row],[כמה מחזורים עד עקירה]],"")</f>
        <v/>
      </c>
      <c r="AA473" s="1" t="str">
        <f>IF(AND(טבלה1013[[#This Row],[הווסת פעיל?]]=1,טבלה1013[[#This Row],[וסת קבוע אחרון]]&lt;&gt;W472),טבלה1013[[#This Row],[וסת קבוע אחרון]],"")</f>
        <v/>
      </c>
      <c r="AB473" s="1" t="str">
        <f>IF(AND(טבלה1013[[#This Row],[הווסת פעיל?]]=1,X472=0,טבלה1013[[#This Row],[וסת קבוע אחרון]]=W472),טבלה1013[[#This Row],[וסת קבוע אחרון]],"")</f>
        <v/>
      </c>
      <c r="AC473" s="1" t="str">
        <f>IF(AND(טבלה1013[[#This Row],[הווסת פעיל?]]=1,X472=0,טבלה1013[[#This Row],[וסת קבוע אחרון]]&lt;&gt;W472),1,"")</f>
        <v/>
      </c>
      <c r="AD473" s="1" t="str">
        <f>IF(AND(טבלה1013[[#This Row],[הווסת פעיל?]]&lt;&gt;"",B474=1),טבלה1013[[#This Row],[CycleNumber]],"")</f>
        <v/>
      </c>
      <c r="AE473" s="1" t="str">
        <f>IF(AND(טבלה1013[[#This Row],[הווסת פעיל?]]&lt;&gt;"",X472=""),טבלה1013[[#This Row],[CycleNumber]],"")</f>
        <v/>
      </c>
      <c r="AF473" s="1" t="str">
        <f>IF(B474=1,"",IF(טבלה1013[[#This Row],[הווסת פעיל?]]=1,IF(טבלה1013[[#This Row],[וסת קבוע אחרון]]=F474,1,0),""))</f>
        <v/>
      </c>
      <c r="AG473" s="1" t="str">
        <f>IF(B474=1,"",IF(טבלה1013[[#This Row],[הווסת פעיל?]]=1,IF(OR(טבלה1013[[#This Row],[וסת קבוע אחרון]]=F474,F474=טבלה1013[[#This Row],[LengthofCycle]]),1,0),""))</f>
        <v/>
      </c>
      <c r="AH473" s="1" t="str">
        <f>IF(B474=1,"",IF(טבלה1013[[#This Row],[הווסת פעיל?]]=1,IF(OR(טבלה1013[[#This Row],[וסת קבוע אחרון]]=F474,F474=טבלה1013[[#This Row],[LengthofCycle]],AND(טבלה1013[[#This Row],[LengthofCycle]]&lt;&gt;טבלה1013[[#This Row],[וסת קבוע אחרון]],OR(F474=28,F474=29))),1,0),""))</f>
        <v/>
      </c>
      <c r="AI473" s="1" t="str">
        <f>IF(AND(טבלה1013[[#This Row],[הווסת פעיל?]]=1,B474=1),1,"")</f>
        <v/>
      </c>
      <c r="AJ473" s="4">
        <f>IF(AND(טבלה1013[[#This Row],[הווסת פעיל?]]&lt;&gt;1,B474&lt;&gt;1,B474&lt;&gt;""),IF(טבלה1013[[#This Row],[LengthofCycle]]=F474,1,0),"")</f>
        <v>0</v>
      </c>
      <c r="AK473" s="4">
        <f>IF(AND(טבלה1013[[#This Row],[הווסת פעיל?]]&lt;&gt;1,B474&lt;&gt;1,B474&lt;&gt;""),IF(OR(טבלה1013[[#This Row],[LengthofCycle]]=F474,F474=29),1,0),"")</f>
        <v>0</v>
      </c>
      <c r="AL473" s="4">
        <f>IF(AND(טבלה1013[[#This Row],[הווסת פעיל?]]&lt;&gt;1,B474&lt;&gt;1,B474&lt;&gt;""),IF(OR(טבלה1013[[#This Row],[LengthofCycle]]=F474,F474=29,F474=28),1,0),"")</f>
        <v>0</v>
      </c>
    </row>
    <row r="474" spans="1:38" x14ac:dyDescent="0.25">
      <c r="A474" s="1" t="s">
        <v>97</v>
      </c>
      <c r="B474" s="1">
        <v>3</v>
      </c>
      <c r="C474" s="1">
        <v>1</v>
      </c>
      <c r="D474" s="1">
        <v>1</v>
      </c>
      <c r="E474" s="1">
        <v>0</v>
      </c>
      <c r="F474" s="1">
        <v>37</v>
      </c>
      <c r="G474" s="1">
        <f>טבלה1013[[#This Row],[LengthofCycle]]+1</f>
        <v>38</v>
      </c>
      <c r="H474" s="1" t="str">
        <f>IF(IFERROR(LOOKUP(טבלה1013[[#This Row],[ClientID]],קביעויות[השבוע]),FALSE)=טבלה1013[[#This Row],[ClientID]],1,"")</f>
        <v/>
      </c>
      <c r="I474" s="1" t="str">
        <f>IF(AND(טבלה1013[[#This Row],[CycleNumber]]&gt;1,OR(B475="",טבלה1013[[#This Row],[CycleNumber]]&gt;B473)),IF(OR(AND(טבלה1013[[#This Row],[LengthofCycle]]=28,F473=28),AND(טבלה1013[[#This Row],[LengthofCycle]]=35,F473=35)),1,""),"")</f>
        <v/>
      </c>
      <c r="J474" s="1" t="str">
        <f>IF(AND(טבלה1013[[#This Row],[וסת השבוע]]=1,I473=1,טבלה1013[[#This Row],[CycleNumber]]&gt;B473),1,"")</f>
        <v/>
      </c>
      <c r="K474" s="1" t="str">
        <f>IF(טבלה1013[[#This Row],[CycleNumber]]=1,"",IF(טבלה1013[[#This Row],[וסת השבוע]]=1,0,IF(K473="","",IF(K473=0,IF(טבלה1013[[#This Row],[LengthofCycle]]=28,0,1),IF(K473=1,IF(טבלה1013[[#This Row],[LengthofCycle]]+F473=28*2,0,2),IF(K473=2,IF(טבלה1013[[#This Row],[LengthofCycle]]+F473+F472=28*3,0,3),""))))))</f>
        <v/>
      </c>
      <c r="L474" s="1" t="str">
        <f>IF(טבלה1013[[#This Row],[וסת השבוע]]=1,IF(טבלה1013[[#This Row],[וסת השבוע וההפלגה ביחד]]=1,L473+1,0),IF(AND(טבלה1013[[#This Row],[CycleNumber]]&gt;B473,טבלה1013[[#This Row],[CycleNumber]]&gt;1),IF(טבלה1013[[#This Row],[וסת השבוע פעיל?]]&lt;&gt;"",L473+1,""),""))</f>
        <v/>
      </c>
      <c r="M474" s="1" t="str">
        <f>IF(AND(טבלה1013[[#This Row],[וסת השבוע פעיל?]]&lt;&gt;"",טבלה1013[[#This Row],[CycleNumber]]&lt;B475,B475&lt;&gt;"",טבלה1013[[#This Row],[וסת השבוע פעיל?]]&lt;3),IF(K475=0,IF(AND(טבלה1013[[#This Row],[וסת השבוע פעיל?]]&gt;0,I475=1),0,1),0),"")</f>
        <v/>
      </c>
      <c r="N474" s="1" t="str">
        <f t="shared" si="52"/>
        <v/>
      </c>
      <c r="O474" s="1" t="str">
        <f>IF(AND(טבלה1013[[#This Row],[חיזוי - שבוע]]=1,J475=1),1,"")</f>
        <v/>
      </c>
      <c r="P474" s="1" t="str">
        <f>IF(AND(טבלה1013[[#This Row],[חיזוי טוב עם הפלגה?]]=1,טבלה1013[[#This Row],[וסת קבוע אחרון]]&lt;&gt;28,X473=1),1,"")</f>
        <v/>
      </c>
      <c r="Q474" s="1" t="str">
        <f>IF(AND(טבלה1013[[#This Row],[וסת השבוע פעיל?]]&lt;3,OR(טבלה1013[[#This Row],[CycleNumber]]&gt;B475,B475="")),1,"")</f>
        <v/>
      </c>
      <c r="R474" s="1" t="str">
        <f>IF(טבלה1013[[#This Row],[האישה קבעה וסת שבוע?]]=1,IF(טבלה1013[[#This Row],[וסת השבוע פעיל?]]&lt;3,1,0),"")</f>
        <v/>
      </c>
      <c r="S4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4" s="1">
        <f t="shared" si="49"/>
        <v>0</v>
      </c>
      <c r="U474" s="1" t="str">
        <f t="shared" si="50"/>
        <v/>
      </c>
      <c r="V474" s="1" t="str">
        <f t="shared" si="51"/>
        <v/>
      </c>
      <c r="W474" s="1" t="str">
        <f>IF(טבלה1013[[#This Row],[3 הפלגות זהות]]="","",IF(טבלה1013[[#This Row],[3 הפלגות זהות]]=1,טבלה1013[[#This Row],[LengthofCycle]],W473))</f>
        <v/>
      </c>
      <c r="Y474" s="1" t="str">
        <f>IF(OR(טבלה1013[[#This Row],[הווסת פעיל?]]=0,טבלה1013[[#This Row],[הווסת פעיל?]]=""),"",SUM(Y473,טבלה1013[[#This Row],[הווסת פעיל?]]))</f>
        <v/>
      </c>
      <c r="Z474" s="1" t="str">
        <f>IF(AND(טבלה1013[[#This Row],[כמה מחזורים עד עקירה]]&lt;&gt;"",Y475=""),טבלה1013[[#This Row],[כמה מחזורים עד עקירה]],"")</f>
        <v/>
      </c>
      <c r="AA474" s="1" t="str">
        <f>IF(AND(טבלה1013[[#This Row],[הווסת פעיל?]]=1,טבלה1013[[#This Row],[וסת קבוע אחרון]]&lt;&gt;W473),טבלה1013[[#This Row],[וסת קבוע אחרון]],"")</f>
        <v/>
      </c>
      <c r="AB474" s="1" t="str">
        <f>IF(AND(טבלה1013[[#This Row],[הווסת פעיל?]]=1,X473=0,טבלה1013[[#This Row],[וסת קבוע אחרון]]=W473),טבלה1013[[#This Row],[וסת קבוע אחרון]],"")</f>
        <v/>
      </c>
      <c r="AC474" s="1" t="str">
        <f>IF(AND(טבלה1013[[#This Row],[הווסת פעיל?]]=1,X473=0,טבלה1013[[#This Row],[וסת קבוע אחרון]]&lt;&gt;W473),1,"")</f>
        <v/>
      </c>
      <c r="AD474" s="1" t="str">
        <f>IF(AND(טבלה1013[[#This Row],[הווסת פעיל?]]&lt;&gt;"",B475=1),טבלה1013[[#This Row],[CycleNumber]],"")</f>
        <v/>
      </c>
      <c r="AE474" s="1" t="str">
        <f>IF(AND(טבלה1013[[#This Row],[הווסת פעיל?]]&lt;&gt;"",X473=""),טבלה1013[[#This Row],[CycleNumber]],"")</f>
        <v/>
      </c>
      <c r="AF474" s="1" t="str">
        <f>IF(B475=1,"",IF(טבלה1013[[#This Row],[הווסת פעיל?]]=1,IF(טבלה1013[[#This Row],[וסת קבוע אחרון]]=F475,1,0),""))</f>
        <v/>
      </c>
      <c r="AG474" s="1" t="str">
        <f>IF(B475=1,"",IF(טבלה1013[[#This Row],[הווסת פעיל?]]=1,IF(OR(טבלה1013[[#This Row],[וסת קבוע אחרון]]=F475,F475=טבלה1013[[#This Row],[LengthofCycle]]),1,0),""))</f>
        <v/>
      </c>
      <c r="AH474" s="1" t="str">
        <f>IF(B475=1,"",IF(טבלה1013[[#This Row],[הווסת פעיל?]]=1,IF(OR(טבלה1013[[#This Row],[וסת קבוע אחרון]]=F475,F475=טבלה1013[[#This Row],[LengthofCycle]],AND(טבלה1013[[#This Row],[LengthofCycle]]&lt;&gt;טבלה1013[[#This Row],[וסת קבוע אחרון]],OR(F475=28,F475=29))),1,0),""))</f>
        <v/>
      </c>
      <c r="AI474" s="1" t="str">
        <f>IF(AND(טבלה1013[[#This Row],[הווסת פעיל?]]=1,B475=1),1,"")</f>
        <v/>
      </c>
      <c r="AJ474" s="4">
        <f>IF(AND(טבלה1013[[#This Row],[הווסת פעיל?]]&lt;&gt;1,B475&lt;&gt;1,B475&lt;&gt;""),IF(טבלה1013[[#This Row],[LengthofCycle]]=F475,1,0),"")</f>
        <v>0</v>
      </c>
      <c r="AK474" s="4">
        <f>IF(AND(טבלה1013[[#This Row],[הווסת פעיל?]]&lt;&gt;1,B475&lt;&gt;1,B475&lt;&gt;""),IF(OR(טבלה1013[[#This Row],[LengthofCycle]]=F475,F475=29),1,0),"")</f>
        <v>0</v>
      </c>
      <c r="AL474" s="4">
        <f>IF(AND(טבלה1013[[#This Row],[הווסת פעיל?]]&lt;&gt;1,B475&lt;&gt;1,B475&lt;&gt;""),IF(OR(טבלה1013[[#This Row],[LengthofCycle]]=F475,F475=29,F475=28),1,0),"")</f>
        <v>0</v>
      </c>
    </row>
    <row r="475" spans="1:38" x14ac:dyDescent="0.25">
      <c r="A475" s="1" t="s">
        <v>97</v>
      </c>
      <c r="B475" s="1">
        <v>4</v>
      </c>
      <c r="C475" s="1">
        <v>1</v>
      </c>
      <c r="D475" s="1">
        <v>1</v>
      </c>
      <c r="E475" s="1">
        <v>0</v>
      </c>
      <c r="F475" s="1">
        <v>34</v>
      </c>
      <c r="G475" s="1">
        <f>טבלה1013[[#This Row],[LengthofCycle]]+1</f>
        <v>35</v>
      </c>
      <c r="H475" s="1" t="str">
        <f>IF(IFERROR(LOOKUP(טבלה1013[[#This Row],[ClientID]],קביעויות[השבוע]),FALSE)=טבלה1013[[#This Row],[ClientID]],1,"")</f>
        <v/>
      </c>
      <c r="I475" s="1" t="str">
        <f>IF(AND(טבלה1013[[#This Row],[CycleNumber]]&gt;1,OR(B476="",טבלה1013[[#This Row],[CycleNumber]]&gt;B474)),IF(OR(AND(טבלה1013[[#This Row],[LengthofCycle]]=28,F474=28),AND(טבלה1013[[#This Row],[LengthofCycle]]=35,F474=35)),1,""),"")</f>
        <v/>
      </c>
      <c r="J475" s="1" t="str">
        <f>IF(AND(טבלה1013[[#This Row],[וסת השבוע]]=1,I474=1,טבלה1013[[#This Row],[CycleNumber]]&gt;B474),1,"")</f>
        <v/>
      </c>
      <c r="K475" s="1" t="str">
        <f>IF(טבלה1013[[#This Row],[CycleNumber]]=1,"",IF(טבלה1013[[#This Row],[וסת השבוע]]=1,0,IF(K474="","",IF(K474=0,IF(טבלה1013[[#This Row],[LengthofCycle]]=28,0,1),IF(K474=1,IF(טבלה1013[[#This Row],[LengthofCycle]]+F474=28*2,0,2),IF(K474=2,IF(טבלה1013[[#This Row],[LengthofCycle]]+F474+F473=28*3,0,3),""))))))</f>
        <v/>
      </c>
      <c r="L475" s="1" t="str">
        <f>IF(טבלה1013[[#This Row],[וסת השבוע]]=1,IF(טבלה1013[[#This Row],[וסת השבוע וההפלגה ביחד]]=1,L474+1,0),IF(AND(טבלה1013[[#This Row],[CycleNumber]]&gt;B474,טבלה1013[[#This Row],[CycleNumber]]&gt;1),IF(טבלה1013[[#This Row],[וסת השבוע פעיל?]]&lt;&gt;"",L474+1,""),""))</f>
        <v/>
      </c>
      <c r="M475" s="1" t="str">
        <f>IF(AND(טבלה1013[[#This Row],[וסת השבוע פעיל?]]&lt;&gt;"",טבלה1013[[#This Row],[CycleNumber]]&lt;B476,B476&lt;&gt;"",טבלה1013[[#This Row],[וסת השבוע פעיל?]]&lt;3),IF(K476=0,IF(AND(טבלה1013[[#This Row],[וסת השבוע פעיל?]]&gt;0,I476=1),0,1),0),"")</f>
        <v/>
      </c>
      <c r="N475" s="1" t="str">
        <f t="shared" si="52"/>
        <v/>
      </c>
      <c r="O475" s="1" t="str">
        <f>IF(AND(טבלה1013[[#This Row],[חיזוי - שבוע]]=1,J476=1),1,"")</f>
        <v/>
      </c>
      <c r="P475" s="1" t="str">
        <f>IF(AND(טבלה1013[[#This Row],[חיזוי טוב עם הפלגה?]]=1,טבלה1013[[#This Row],[וסת קבוע אחרון]]&lt;&gt;28,X474=1),1,"")</f>
        <v/>
      </c>
      <c r="Q475" s="1" t="str">
        <f>IF(AND(טבלה1013[[#This Row],[וסת השבוע פעיל?]]&lt;3,OR(טבלה1013[[#This Row],[CycleNumber]]&gt;B476,B476="")),1,"")</f>
        <v/>
      </c>
      <c r="R475" s="1" t="str">
        <f>IF(טבלה1013[[#This Row],[האישה קבעה וסת שבוע?]]=1,IF(טבלה1013[[#This Row],[וסת השבוע פעיל?]]&lt;3,1,0),"")</f>
        <v/>
      </c>
      <c r="S4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5" s="1">
        <f t="shared" si="49"/>
        <v>0</v>
      </c>
      <c r="U475" s="1">
        <f t="shared" si="50"/>
        <v>0</v>
      </c>
      <c r="V475" s="1" t="str">
        <f t="shared" si="51"/>
        <v/>
      </c>
      <c r="W475" s="1" t="str">
        <f>IF(טבלה1013[[#This Row],[3 הפלגות זהות]]="","",IF(טבלה1013[[#This Row],[3 הפלגות זהות]]=1,טבלה1013[[#This Row],[LengthofCycle]],W474))</f>
        <v/>
      </c>
      <c r="Y475" s="1" t="str">
        <f>IF(OR(טבלה1013[[#This Row],[הווסת פעיל?]]=0,טבלה1013[[#This Row],[הווסת פעיל?]]=""),"",SUM(Y474,טבלה1013[[#This Row],[הווסת פעיל?]]))</f>
        <v/>
      </c>
      <c r="Z475" s="1" t="str">
        <f>IF(AND(טבלה1013[[#This Row],[כמה מחזורים עד עקירה]]&lt;&gt;"",Y476=""),טבלה1013[[#This Row],[כמה מחזורים עד עקירה]],"")</f>
        <v/>
      </c>
      <c r="AA475" s="1" t="str">
        <f>IF(AND(טבלה1013[[#This Row],[הווסת פעיל?]]=1,טבלה1013[[#This Row],[וסת קבוע אחרון]]&lt;&gt;W474),טבלה1013[[#This Row],[וסת קבוע אחרון]],"")</f>
        <v/>
      </c>
      <c r="AB475" s="1" t="str">
        <f>IF(AND(טבלה1013[[#This Row],[הווסת פעיל?]]=1,X474=0,טבלה1013[[#This Row],[וסת קבוע אחרון]]=W474),טבלה1013[[#This Row],[וסת קבוע אחרון]],"")</f>
        <v/>
      </c>
      <c r="AC475" s="1" t="str">
        <f>IF(AND(טבלה1013[[#This Row],[הווסת פעיל?]]=1,X474=0,טבלה1013[[#This Row],[וסת קבוע אחרון]]&lt;&gt;W474),1,"")</f>
        <v/>
      </c>
      <c r="AD475" s="1" t="str">
        <f>IF(AND(טבלה1013[[#This Row],[הווסת פעיל?]]&lt;&gt;"",B476=1),טבלה1013[[#This Row],[CycleNumber]],"")</f>
        <v/>
      </c>
      <c r="AE475" s="1" t="str">
        <f>IF(AND(טבלה1013[[#This Row],[הווסת פעיל?]]&lt;&gt;"",X474=""),טבלה1013[[#This Row],[CycleNumber]],"")</f>
        <v/>
      </c>
      <c r="AF475" s="1" t="str">
        <f>IF(B476=1,"",IF(טבלה1013[[#This Row],[הווסת פעיל?]]=1,IF(טבלה1013[[#This Row],[וסת קבוע אחרון]]=F476,1,0),""))</f>
        <v/>
      </c>
      <c r="AG475" s="1" t="str">
        <f>IF(B476=1,"",IF(טבלה1013[[#This Row],[הווסת פעיל?]]=1,IF(OR(טבלה1013[[#This Row],[וסת קבוע אחרון]]=F476,F476=טבלה1013[[#This Row],[LengthofCycle]]),1,0),""))</f>
        <v/>
      </c>
      <c r="AH475" s="1" t="str">
        <f>IF(B476=1,"",IF(טבלה1013[[#This Row],[הווסת פעיל?]]=1,IF(OR(טבלה1013[[#This Row],[וסת קבוע אחרון]]=F476,F476=טבלה1013[[#This Row],[LengthofCycle]],AND(טבלה1013[[#This Row],[LengthofCycle]]&lt;&gt;טבלה1013[[#This Row],[וסת קבוע אחרון]],OR(F476=28,F476=29))),1,0),""))</f>
        <v/>
      </c>
      <c r="AI475" s="1" t="str">
        <f>IF(AND(טבלה1013[[#This Row],[הווסת פעיל?]]=1,B476=1),1,"")</f>
        <v/>
      </c>
      <c r="AJ475" s="4">
        <f>IF(AND(טבלה1013[[#This Row],[הווסת פעיל?]]&lt;&gt;1,B476&lt;&gt;1,B476&lt;&gt;""),IF(טבלה1013[[#This Row],[LengthofCycle]]=F476,1,0),"")</f>
        <v>0</v>
      </c>
      <c r="AK475" s="4">
        <f>IF(AND(טבלה1013[[#This Row],[הווסת פעיל?]]&lt;&gt;1,B476&lt;&gt;1,B476&lt;&gt;""),IF(OR(טבלה1013[[#This Row],[LengthofCycle]]=F476,F476=29),1,0),"")</f>
        <v>0</v>
      </c>
      <c r="AL475" s="4">
        <f>IF(AND(טבלה1013[[#This Row],[הווסת פעיל?]]&lt;&gt;1,B476&lt;&gt;1,B476&lt;&gt;""),IF(OR(טבלה1013[[#This Row],[LengthofCycle]]=F476,F476=29,F476=28),1,0),"")</f>
        <v>0</v>
      </c>
    </row>
    <row r="476" spans="1:38" x14ac:dyDescent="0.25">
      <c r="A476" s="1" t="s">
        <v>97</v>
      </c>
      <c r="B476" s="1">
        <v>5</v>
      </c>
      <c r="C476" s="1">
        <v>1</v>
      </c>
      <c r="D476" s="1">
        <v>1</v>
      </c>
      <c r="E476" s="1">
        <v>0</v>
      </c>
      <c r="F476" s="1">
        <v>30</v>
      </c>
      <c r="G476" s="1">
        <f>טבלה1013[[#This Row],[LengthofCycle]]+1</f>
        <v>31</v>
      </c>
      <c r="H476" s="1" t="str">
        <f>IF(IFERROR(LOOKUP(טבלה1013[[#This Row],[ClientID]],קביעויות[השבוע]),FALSE)=טבלה1013[[#This Row],[ClientID]],1,"")</f>
        <v/>
      </c>
      <c r="I476" s="1" t="str">
        <f>IF(AND(טבלה1013[[#This Row],[CycleNumber]]&gt;1,OR(B477="",טבלה1013[[#This Row],[CycleNumber]]&gt;B475)),IF(OR(AND(טבלה1013[[#This Row],[LengthofCycle]]=28,F475=28),AND(טבלה1013[[#This Row],[LengthofCycle]]=35,F475=35)),1,""),"")</f>
        <v/>
      </c>
      <c r="J476" s="1" t="str">
        <f>IF(AND(טבלה1013[[#This Row],[וסת השבוע]]=1,I475=1,טבלה1013[[#This Row],[CycleNumber]]&gt;B475),1,"")</f>
        <v/>
      </c>
      <c r="K476" s="1" t="str">
        <f>IF(טבלה1013[[#This Row],[CycleNumber]]=1,"",IF(טבלה1013[[#This Row],[וסת השבוע]]=1,0,IF(K475="","",IF(K475=0,IF(טבלה1013[[#This Row],[LengthofCycle]]=28,0,1),IF(K475=1,IF(טבלה1013[[#This Row],[LengthofCycle]]+F475=28*2,0,2),IF(K475=2,IF(טבלה1013[[#This Row],[LengthofCycle]]+F475+F474=28*3,0,3),""))))))</f>
        <v/>
      </c>
      <c r="L476" s="1" t="str">
        <f>IF(טבלה1013[[#This Row],[וסת השבוע]]=1,IF(טבלה1013[[#This Row],[וסת השבוע וההפלגה ביחד]]=1,L475+1,0),IF(AND(טבלה1013[[#This Row],[CycleNumber]]&gt;B475,טבלה1013[[#This Row],[CycleNumber]]&gt;1),IF(טבלה1013[[#This Row],[וסת השבוע פעיל?]]&lt;&gt;"",L475+1,""),""))</f>
        <v/>
      </c>
      <c r="M476" s="1" t="str">
        <f>IF(AND(טבלה1013[[#This Row],[וסת השבוע פעיל?]]&lt;&gt;"",טבלה1013[[#This Row],[CycleNumber]]&lt;B477,B477&lt;&gt;"",טבלה1013[[#This Row],[וסת השבוע פעיל?]]&lt;3),IF(K477=0,IF(AND(טבלה1013[[#This Row],[וסת השבוע פעיל?]]&gt;0,I477=1),0,1),0),"")</f>
        <v/>
      </c>
      <c r="N476" s="1" t="str">
        <f t="shared" si="52"/>
        <v/>
      </c>
      <c r="O476" s="1" t="str">
        <f>IF(AND(טבלה1013[[#This Row],[חיזוי - שבוע]]=1,J477=1),1,"")</f>
        <v/>
      </c>
      <c r="P476" s="1" t="str">
        <f>IF(AND(טבלה1013[[#This Row],[חיזוי טוב עם הפלגה?]]=1,טבלה1013[[#This Row],[וסת קבוע אחרון]]&lt;&gt;28,X475=1),1,"")</f>
        <v/>
      </c>
      <c r="Q476" s="1" t="str">
        <f>IF(AND(טבלה1013[[#This Row],[וסת השבוע פעיל?]]&lt;3,OR(טבלה1013[[#This Row],[CycleNumber]]&gt;B477,B477="")),1,"")</f>
        <v/>
      </c>
      <c r="R476" s="1" t="str">
        <f>IF(טבלה1013[[#This Row],[האישה קבעה וסת שבוע?]]=1,IF(טבלה1013[[#This Row],[וסת השבוע פעיל?]]&lt;3,1,0),"")</f>
        <v/>
      </c>
      <c r="S4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6" s="1">
        <f t="shared" si="49"/>
        <v>0</v>
      </c>
      <c r="U476" s="1">
        <f t="shared" si="50"/>
        <v>0</v>
      </c>
      <c r="V476" s="1">
        <f t="shared" si="51"/>
        <v>0</v>
      </c>
      <c r="W476" s="1" t="str">
        <f>IF(טבלה1013[[#This Row],[3 הפלגות זהות]]="","",IF(טבלה1013[[#This Row],[3 הפלגות זהות]]=1,טבלה1013[[#This Row],[LengthofCycle]],W475))</f>
        <v/>
      </c>
      <c r="Y476" s="1" t="str">
        <f>IF(OR(טבלה1013[[#This Row],[הווסת פעיל?]]=0,טבלה1013[[#This Row],[הווסת פעיל?]]=""),"",SUM(Y475,טבלה1013[[#This Row],[הווסת פעיל?]]))</f>
        <v/>
      </c>
      <c r="Z476" s="1" t="str">
        <f>IF(AND(טבלה1013[[#This Row],[כמה מחזורים עד עקירה]]&lt;&gt;"",Y477=""),טבלה1013[[#This Row],[כמה מחזורים עד עקירה]],"")</f>
        <v/>
      </c>
      <c r="AA476" s="1" t="str">
        <f>IF(AND(טבלה1013[[#This Row],[הווסת פעיל?]]=1,טבלה1013[[#This Row],[וסת קבוע אחרון]]&lt;&gt;W475),טבלה1013[[#This Row],[וסת קבוע אחרון]],"")</f>
        <v/>
      </c>
      <c r="AB476" s="1" t="str">
        <f>IF(AND(טבלה1013[[#This Row],[הווסת פעיל?]]=1,X475=0,טבלה1013[[#This Row],[וסת קבוע אחרון]]=W475),טבלה1013[[#This Row],[וסת קבוע אחרון]],"")</f>
        <v/>
      </c>
      <c r="AC476" s="1" t="str">
        <f>IF(AND(טבלה1013[[#This Row],[הווסת פעיל?]]=1,X475=0,טבלה1013[[#This Row],[וסת קבוע אחרון]]&lt;&gt;W475),1,"")</f>
        <v/>
      </c>
      <c r="AD476" s="1" t="str">
        <f>IF(AND(טבלה1013[[#This Row],[הווסת פעיל?]]&lt;&gt;"",B477=1),טבלה1013[[#This Row],[CycleNumber]],"")</f>
        <v/>
      </c>
      <c r="AE476" s="1" t="str">
        <f>IF(AND(טבלה1013[[#This Row],[הווסת פעיל?]]&lt;&gt;"",X475=""),טבלה1013[[#This Row],[CycleNumber]],"")</f>
        <v/>
      </c>
      <c r="AF476" s="1" t="str">
        <f>IF(B477=1,"",IF(טבלה1013[[#This Row],[הווסת פעיל?]]=1,IF(טבלה1013[[#This Row],[וסת קבוע אחרון]]=F477,1,0),""))</f>
        <v/>
      </c>
      <c r="AG476" s="1" t="str">
        <f>IF(B477=1,"",IF(טבלה1013[[#This Row],[הווסת פעיל?]]=1,IF(OR(טבלה1013[[#This Row],[וסת קבוע אחרון]]=F477,F477=טבלה1013[[#This Row],[LengthofCycle]]),1,0),""))</f>
        <v/>
      </c>
      <c r="AH476" s="1" t="str">
        <f>IF(B477=1,"",IF(טבלה1013[[#This Row],[הווסת פעיל?]]=1,IF(OR(טבלה1013[[#This Row],[וסת קבוע אחרון]]=F477,F477=טבלה1013[[#This Row],[LengthofCycle]],AND(טבלה1013[[#This Row],[LengthofCycle]]&lt;&gt;טבלה1013[[#This Row],[וסת קבוע אחרון]],OR(F477=28,F477=29))),1,0),""))</f>
        <v/>
      </c>
      <c r="AI476" s="1" t="str">
        <f>IF(AND(טבלה1013[[#This Row],[הווסת פעיל?]]=1,B477=1),1,"")</f>
        <v/>
      </c>
      <c r="AJ476" s="4">
        <f>IF(AND(טבלה1013[[#This Row],[הווסת פעיל?]]&lt;&gt;1,B477&lt;&gt;1,B477&lt;&gt;""),IF(טבלה1013[[#This Row],[LengthofCycle]]=F477,1,0),"")</f>
        <v>0</v>
      </c>
      <c r="AK476" s="4">
        <f>IF(AND(טבלה1013[[#This Row],[הווסת פעיל?]]&lt;&gt;1,B477&lt;&gt;1,B477&lt;&gt;""),IF(OR(טבלה1013[[#This Row],[LengthofCycle]]=F477,F477=29),1,0),"")</f>
        <v>1</v>
      </c>
      <c r="AL476" s="4">
        <f>IF(AND(טבלה1013[[#This Row],[הווסת פעיל?]]&lt;&gt;1,B477&lt;&gt;1,B477&lt;&gt;""),IF(OR(טבלה1013[[#This Row],[LengthofCycle]]=F477,F477=29,F477=28),1,0),"")</f>
        <v>1</v>
      </c>
    </row>
    <row r="477" spans="1:38" x14ac:dyDescent="0.25">
      <c r="A477" s="1" t="s">
        <v>97</v>
      </c>
      <c r="B477" s="1">
        <v>6</v>
      </c>
      <c r="C477" s="1">
        <v>1</v>
      </c>
      <c r="D477" s="1">
        <v>0</v>
      </c>
      <c r="E477" s="1">
        <v>0</v>
      </c>
      <c r="F477" s="1">
        <v>29</v>
      </c>
      <c r="G477" s="1">
        <f>טבלה1013[[#This Row],[LengthofCycle]]+1</f>
        <v>30</v>
      </c>
      <c r="H477" s="1" t="str">
        <f>IF(IFERROR(LOOKUP(טבלה1013[[#This Row],[ClientID]],קביעויות[השבוע]),FALSE)=טבלה1013[[#This Row],[ClientID]],1,"")</f>
        <v/>
      </c>
      <c r="I477" s="1" t="str">
        <f>IF(AND(טבלה1013[[#This Row],[CycleNumber]]&gt;1,OR(B478="",טבלה1013[[#This Row],[CycleNumber]]&gt;B476)),IF(OR(AND(טבלה1013[[#This Row],[LengthofCycle]]=28,F476=28),AND(טבלה1013[[#This Row],[LengthofCycle]]=35,F476=35)),1,""),"")</f>
        <v/>
      </c>
      <c r="J477" s="1" t="str">
        <f>IF(AND(טבלה1013[[#This Row],[וסת השבוע]]=1,I476=1,טבלה1013[[#This Row],[CycleNumber]]&gt;B476),1,"")</f>
        <v/>
      </c>
      <c r="K477" s="1" t="str">
        <f>IF(טבלה1013[[#This Row],[CycleNumber]]=1,"",IF(טבלה1013[[#This Row],[וסת השבוע]]=1,0,IF(K476="","",IF(K476=0,IF(טבלה1013[[#This Row],[LengthofCycle]]=28,0,1),IF(K476=1,IF(טבלה1013[[#This Row],[LengthofCycle]]+F476=28*2,0,2),IF(K476=2,IF(טבלה1013[[#This Row],[LengthofCycle]]+F476+F475=28*3,0,3),""))))))</f>
        <v/>
      </c>
      <c r="L477" s="1" t="str">
        <f>IF(טבלה1013[[#This Row],[וסת השבוע]]=1,IF(טבלה1013[[#This Row],[וסת השבוע וההפלגה ביחד]]=1,L476+1,0),IF(AND(טבלה1013[[#This Row],[CycleNumber]]&gt;B476,טבלה1013[[#This Row],[CycleNumber]]&gt;1),IF(טבלה1013[[#This Row],[וסת השבוע פעיל?]]&lt;&gt;"",L476+1,""),""))</f>
        <v/>
      </c>
      <c r="M477" s="1" t="str">
        <f>IF(AND(טבלה1013[[#This Row],[וסת השבוע פעיל?]]&lt;&gt;"",טבלה1013[[#This Row],[CycleNumber]]&lt;B478,B478&lt;&gt;"",טבלה1013[[#This Row],[וסת השבוע פעיל?]]&lt;3),IF(K478=0,IF(AND(טבלה1013[[#This Row],[וסת השבוע פעיל?]]&gt;0,I478=1),0,1),0),"")</f>
        <v/>
      </c>
      <c r="N477" s="1" t="str">
        <f t="shared" si="52"/>
        <v/>
      </c>
      <c r="O477" s="1" t="str">
        <f>IF(AND(טבלה1013[[#This Row],[חיזוי - שבוע]]=1,J478=1),1,"")</f>
        <v/>
      </c>
      <c r="P477" s="1" t="str">
        <f>IF(AND(טבלה1013[[#This Row],[חיזוי טוב עם הפלגה?]]=1,טבלה1013[[#This Row],[וסת קבוע אחרון]]&lt;&gt;28,X476=1),1,"")</f>
        <v/>
      </c>
      <c r="Q477" s="1" t="str">
        <f>IF(AND(טבלה1013[[#This Row],[וסת השבוע פעיל?]]&lt;3,OR(טבלה1013[[#This Row],[CycleNumber]]&gt;B478,B478="")),1,"")</f>
        <v/>
      </c>
      <c r="R477" s="1" t="str">
        <f>IF(טבלה1013[[#This Row],[האישה קבעה וסת שבוע?]]=1,IF(טבלה1013[[#This Row],[וסת השבוע פעיל?]]&lt;3,1,0),"")</f>
        <v/>
      </c>
      <c r="S4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7" s="1">
        <f t="shared" si="49"/>
        <v>0</v>
      </c>
      <c r="U477" s="1">
        <f t="shared" si="50"/>
        <v>0</v>
      </c>
      <c r="V477" s="1">
        <f t="shared" si="51"/>
        <v>0</v>
      </c>
      <c r="W477" s="1" t="str">
        <f>IF(טבלה1013[[#This Row],[3 הפלגות זהות]]="","",IF(טבלה1013[[#This Row],[3 הפלגות זהות]]=1,טבלה1013[[#This Row],[LengthofCycle]],W476))</f>
        <v/>
      </c>
      <c r="Y477" s="1" t="str">
        <f>IF(OR(טבלה1013[[#This Row],[הווסת פעיל?]]=0,טבלה1013[[#This Row],[הווסת פעיל?]]=""),"",SUM(Y476,טבלה1013[[#This Row],[הווסת פעיל?]]))</f>
        <v/>
      </c>
      <c r="Z477" s="1" t="str">
        <f>IF(AND(טבלה1013[[#This Row],[כמה מחזורים עד עקירה]]&lt;&gt;"",Y478=""),טבלה1013[[#This Row],[כמה מחזורים עד עקירה]],"")</f>
        <v/>
      </c>
      <c r="AA477" s="1" t="str">
        <f>IF(AND(טבלה1013[[#This Row],[הווסת פעיל?]]=1,טבלה1013[[#This Row],[וסת קבוע אחרון]]&lt;&gt;W476),טבלה1013[[#This Row],[וסת קבוע אחרון]],"")</f>
        <v/>
      </c>
      <c r="AB477" s="1" t="str">
        <f>IF(AND(טבלה1013[[#This Row],[הווסת פעיל?]]=1,X476=0,טבלה1013[[#This Row],[וסת קבוע אחרון]]=W476),טבלה1013[[#This Row],[וסת קבוע אחרון]],"")</f>
        <v/>
      </c>
      <c r="AC477" s="1" t="str">
        <f>IF(AND(טבלה1013[[#This Row],[הווסת פעיל?]]=1,X476=0,טבלה1013[[#This Row],[וסת קבוע אחרון]]&lt;&gt;W476),1,"")</f>
        <v/>
      </c>
      <c r="AD477" s="1" t="str">
        <f>IF(AND(טבלה1013[[#This Row],[הווסת פעיל?]]&lt;&gt;"",B478=1),טבלה1013[[#This Row],[CycleNumber]],"")</f>
        <v/>
      </c>
      <c r="AE477" s="1" t="str">
        <f>IF(AND(טבלה1013[[#This Row],[הווסת פעיל?]]&lt;&gt;"",X476=""),טבלה1013[[#This Row],[CycleNumber]],"")</f>
        <v/>
      </c>
      <c r="AF477" s="1" t="str">
        <f>IF(B478=1,"",IF(טבלה1013[[#This Row],[הווסת פעיל?]]=1,IF(טבלה1013[[#This Row],[וסת קבוע אחרון]]=F478,1,0),""))</f>
        <v/>
      </c>
      <c r="AG477" s="1" t="str">
        <f>IF(B478=1,"",IF(טבלה1013[[#This Row],[הווסת פעיל?]]=1,IF(OR(טבלה1013[[#This Row],[וסת קבוע אחרון]]=F478,F478=טבלה1013[[#This Row],[LengthofCycle]]),1,0),""))</f>
        <v/>
      </c>
      <c r="AH477" s="1" t="str">
        <f>IF(B478=1,"",IF(טבלה1013[[#This Row],[הווסת פעיל?]]=1,IF(OR(טבלה1013[[#This Row],[וסת קבוע אחרון]]=F478,F478=טבלה1013[[#This Row],[LengthofCycle]],AND(טבלה1013[[#This Row],[LengthofCycle]]&lt;&gt;טבלה1013[[#This Row],[וסת קבוע אחרון]],OR(F478=28,F478=29))),1,0),""))</f>
        <v/>
      </c>
      <c r="AI477" s="1" t="str">
        <f>IF(AND(טבלה1013[[#This Row],[הווסת פעיל?]]=1,B478=1),1,"")</f>
        <v/>
      </c>
      <c r="AJ477" s="4">
        <f>IF(AND(טבלה1013[[#This Row],[הווסת פעיל?]]&lt;&gt;1,B478&lt;&gt;1,B478&lt;&gt;""),IF(טבלה1013[[#This Row],[LengthofCycle]]=F478,1,0),"")</f>
        <v>0</v>
      </c>
      <c r="AK477" s="4">
        <f>IF(AND(טבלה1013[[#This Row],[הווסת פעיל?]]&lt;&gt;1,B478&lt;&gt;1,B478&lt;&gt;""),IF(OR(טבלה1013[[#This Row],[LengthofCycle]]=F478,F478=29),1,0),"")</f>
        <v>0</v>
      </c>
      <c r="AL477" s="4">
        <f>IF(AND(טבלה1013[[#This Row],[הווסת פעיל?]]&lt;&gt;1,B478&lt;&gt;1,B478&lt;&gt;""),IF(OR(טבלה1013[[#This Row],[LengthofCycle]]=F478,F478=29,F478=28),1,0),"")</f>
        <v>0</v>
      </c>
    </row>
    <row r="478" spans="1:38" x14ac:dyDescent="0.25">
      <c r="A478" s="1" t="s">
        <v>97</v>
      </c>
      <c r="B478" s="1">
        <v>7</v>
      </c>
      <c r="C478" s="1">
        <v>1</v>
      </c>
      <c r="D478" s="1">
        <v>1</v>
      </c>
      <c r="E478" s="1">
        <v>0</v>
      </c>
      <c r="F478" s="1">
        <v>33</v>
      </c>
      <c r="G478" s="1">
        <f>טבלה1013[[#This Row],[LengthofCycle]]+1</f>
        <v>34</v>
      </c>
      <c r="H478" s="1" t="str">
        <f>IF(IFERROR(LOOKUP(טבלה1013[[#This Row],[ClientID]],קביעויות[השבוע]),FALSE)=טבלה1013[[#This Row],[ClientID]],1,"")</f>
        <v/>
      </c>
      <c r="I478" s="1" t="str">
        <f>IF(AND(טבלה1013[[#This Row],[CycleNumber]]&gt;1,OR(B479="",טבלה1013[[#This Row],[CycleNumber]]&gt;B477)),IF(OR(AND(טבלה1013[[#This Row],[LengthofCycle]]=28,F477=28),AND(טבלה1013[[#This Row],[LengthofCycle]]=35,F477=35)),1,""),"")</f>
        <v/>
      </c>
      <c r="J478" s="1" t="str">
        <f>IF(AND(טבלה1013[[#This Row],[וסת השבוע]]=1,I477=1,טבלה1013[[#This Row],[CycleNumber]]&gt;B477),1,"")</f>
        <v/>
      </c>
      <c r="K478" s="1" t="str">
        <f>IF(טבלה1013[[#This Row],[CycleNumber]]=1,"",IF(טבלה1013[[#This Row],[וסת השבוע]]=1,0,IF(K477="","",IF(K477=0,IF(טבלה1013[[#This Row],[LengthofCycle]]=28,0,1),IF(K477=1,IF(טבלה1013[[#This Row],[LengthofCycle]]+F477=28*2,0,2),IF(K477=2,IF(טבלה1013[[#This Row],[LengthofCycle]]+F477+F476=28*3,0,3),""))))))</f>
        <v/>
      </c>
      <c r="L478" s="1" t="str">
        <f>IF(טבלה1013[[#This Row],[וסת השבוע]]=1,IF(טבלה1013[[#This Row],[וסת השבוע וההפלגה ביחד]]=1,L477+1,0),IF(AND(טבלה1013[[#This Row],[CycleNumber]]&gt;B477,טבלה1013[[#This Row],[CycleNumber]]&gt;1),IF(טבלה1013[[#This Row],[וסת השבוע פעיל?]]&lt;&gt;"",L477+1,""),""))</f>
        <v/>
      </c>
      <c r="M478" s="1" t="str">
        <f>IF(AND(טבלה1013[[#This Row],[וסת השבוע פעיל?]]&lt;&gt;"",טבלה1013[[#This Row],[CycleNumber]]&lt;B479,B479&lt;&gt;"",טבלה1013[[#This Row],[וסת השבוע פעיל?]]&lt;3),IF(K479=0,IF(AND(טבלה1013[[#This Row],[וסת השבוע פעיל?]]&gt;0,I479=1),0,1),0),"")</f>
        <v/>
      </c>
      <c r="N478" s="1" t="str">
        <f t="shared" si="52"/>
        <v/>
      </c>
      <c r="O478" s="1" t="str">
        <f>IF(AND(טבלה1013[[#This Row],[חיזוי - שבוע]]=1,J479=1),1,"")</f>
        <v/>
      </c>
      <c r="P478" s="1" t="str">
        <f>IF(AND(טבלה1013[[#This Row],[חיזוי טוב עם הפלגה?]]=1,טבלה1013[[#This Row],[וסת קבוע אחרון]]&lt;&gt;28,X477=1),1,"")</f>
        <v/>
      </c>
      <c r="Q478" s="1" t="str">
        <f>IF(AND(טבלה1013[[#This Row],[וסת השבוע פעיל?]]&lt;3,OR(טבלה1013[[#This Row],[CycleNumber]]&gt;B479,B479="")),1,"")</f>
        <v/>
      </c>
      <c r="R478" s="1" t="str">
        <f>IF(טבלה1013[[#This Row],[האישה קבעה וסת שבוע?]]=1,IF(טבלה1013[[#This Row],[וסת השבוע פעיל?]]&lt;3,1,0),"")</f>
        <v/>
      </c>
      <c r="S4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8" s="1">
        <f t="shared" si="49"/>
        <v>0</v>
      </c>
      <c r="U478" s="1">
        <f t="shared" si="50"/>
        <v>0</v>
      </c>
      <c r="V478" s="1">
        <f t="shared" si="51"/>
        <v>0</v>
      </c>
      <c r="W478" s="1" t="str">
        <f>IF(טבלה1013[[#This Row],[3 הפלגות זהות]]="","",IF(טבלה1013[[#This Row],[3 הפלגות זהות]]=1,טבלה1013[[#This Row],[LengthofCycle]],W477))</f>
        <v/>
      </c>
      <c r="Y478" s="1" t="str">
        <f>IF(OR(טבלה1013[[#This Row],[הווסת פעיל?]]=0,טבלה1013[[#This Row],[הווסת פעיל?]]=""),"",SUM(Y477,טבלה1013[[#This Row],[הווסת פעיל?]]))</f>
        <v/>
      </c>
      <c r="Z478" s="1" t="str">
        <f>IF(AND(טבלה1013[[#This Row],[כמה מחזורים עד עקירה]]&lt;&gt;"",Y479=""),טבלה1013[[#This Row],[כמה מחזורים עד עקירה]],"")</f>
        <v/>
      </c>
      <c r="AA478" s="1" t="str">
        <f>IF(AND(טבלה1013[[#This Row],[הווסת פעיל?]]=1,טבלה1013[[#This Row],[וסת קבוע אחרון]]&lt;&gt;W477),טבלה1013[[#This Row],[וסת קבוע אחרון]],"")</f>
        <v/>
      </c>
      <c r="AB478" s="1" t="str">
        <f>IF(AND(טבלה1013[[#This Row],[הווסת פעיל?]]=1,X477=0,טבלה1013[[#This Row],[וסת קבוע אחרון]]=W477),טבלה1013[[#This Row],[וסת קבוע אחרון]],"")</f>
        <v/>
      </c>
      <c r="AC478" s="1" t="str">
        <f>IF(AND(טבלה1013[[#This Row],[הווסת פעיל?]]=1,X477=0,טבלה1013[[#This Row],[וסת קבוע אחרון]]&lt;&gt;W477),1,"")</f>
        <v/>
      </c>
      <c r="AD478" s="1" t="str">
        <f>IF(AND(טבלה1013[[#This Row],[הווסת פעיל?]]&lt;&gt;"",B479=1),טבלה1013[[#This Row],[CycleNumber]],"")</f>
        <v/>
      </c>
      <c r="AE478" s="1" t="str">
        <f>IF(AND(טבלה1013[[#This Row],[הווסת פעיל?]]&lt;&gt;"",X477=""),טבלה1013[[#This Row],[CycleNumber]],"")</f>
        <v/>
      </c>
      <c r="AF478" s="1" t="str">
        <f>IF(B479=1,"",IF(טבלה1013[[#This Row],[הווסת פעיל?]]=1,IF(טבלה1013[[#This Row],[וסת קבוע אחרון]]=F479,1,0),""))</f>
        <v/>
      </c>
      <c r="AG478" s="1" t="str">
        <f>IF(B479=1,"",IF(טבלה1013[[#This Row],[הווסת פעיל?]]=1,IF(OR(טבלה1013[[#This Row],[וסת קבוע אחרון]]=F479,F479=טבלה1013[[#This Row],[LengthofCycle]]),1,0),""))</f>
        <v/>
      </c>
      <c r="AH478" s="1" t="str">
        <f>IF(B479=1,"",IF(טבלה1013[[#This Row],[הווסת פעיל?]]=1,IF(OR(טבלה1013[[#This Row],[וסת קבוע אחרון]]=F479,F479=טבלה1013[[#This Row],[LengthofCycle]],AND(טבלה1013[[#This Row],[LengthofCycle]]&lt;&gt;טבלה1013[[#This Row],[וסת קבוע אחרון]],OR(F479=28,F479=29))),1,0),""))</f>
        <v/>
      </c>
      <c r="AI478" s="1" t="str">
        <f>IF(AND(טבלה1013[[#This Row],[הווסת פעיל?]]=1,B479=1),1,"")</f>
        <v/>
      </c>
      <c r="AJ478" s="4">
        <f>IF(AND(טבלה1013[[#This Row],[הווסת פעיל?]]&lt;&gt;1,B479&lt;&gt;1,B479&lt;&gt;""),IF(טבלה1013[[#This Row],[LengthofCycle]]=F479,1,0),"")</f>
        <v>0</v>
      </c>
      <c r="AK478" s="4">
        <f>IF(AND(טבלה1013[[#This Row],[הווסת פעיל?]]&lt;&gt;1,B479&lt;&gt;1,B479&lt;&gt;""),IF(OR(טבלה1013[[#This Row],[LengthofCycle]]=F479,F479=29),1,0),"")</f>
        <v>0</v>
      </c>
      <c r="AL478" s="4">
        <f>IF(AND(טבלה1013[[#This Row],[הווסת פעיל?]]&lt;&gt;1,B479&lt;&gt;1,B479&lt;&gt;""),IF(OR(טבלה1013[[#This Row],[LengthofCycle]]=F479,F479=29,F479=28),1,0),"")</f>
        <v>1</v>
      </c>
    </row>
    <row r="479" spans="1:38" x14ac:dyDescent="0.25">
      <c r="A479" s="1" t="s">
        <v>97</v>
      </c>
      <c r="B479" s="1">
        <v>8</v>
      </c>
      <c r="C479" s="1">
        <v>1</v>
      </c>
      <c r="D479" s="1">
        <v>1</v>
      </c>
      <c r="E479" s="1">
        <v>0</v>
      </c>
      <c r="F479" s="1">
        <v>28</v>
      </c>
      <c r="G479" s="1">
        <f>טבלה1013[[#This Row],[LengthofCycle]]+1</f>
        <v>29</v>
      </c>
      <c r="H479" s="1" t="str">
        <f>IF(IFERROR(LOOKUP(טבלה1013[[#This Row],[ClientID]],קביעויות[השבוע]),FALSE)=טבלה1013[[#This Row],[ClientID]],1,"")</f>
        <v/>
      </c>
      <c r="I479" s="1" t="str">
        <f>IF(AND(טבלה1013[[#This Row],[CycleNumber]]&gt;1,OR(B480="",טבלה1013[[#This Row],[CycleNumber]]&gt;B478)),IF(OR(AND(טבלה1013[[#This Row],[LengthofCycle]]=28,F478=28),AND(טבלה1013[[#This Row],[LengthofCycle]]=35,F478=35)),1,""),"")</f>
        <v/>
      </c>
      <c r="J479" s="1" t="str">
        <f>IF(AND(טבלה1013[[#This Row],[וסת השבוע]]=1,I478=1,טבלה1013[[#This Row],[CycleNumber]]&gt;B478),1,"")</f>
        <v/>
      </c>
      <c r="K479" s="1" t="str">
        <f>IF(טבלה1013[[#This Row],[CycleNumber]]=1,"",IF(טבלה1013[[#This Row],[וסת השבוע]]=1,0,IF(K478="","",IF(K478=0,IF(טבלה1013[[#This Row],[LengthofCycle]]=28,0,1),IF(K478=1,IF(טבלה1013[[#This Row],[LengthofCycle]]+F478=28*2,0,2),IF(K478=2,IF(טבלה1013[[#This Row],[LengthofCycle]]+F478+F477=28*3,0,3),""))))))</f>
        <v/>
      </c>
      <c r="L479" s="1" t="str">
        <f>IF(טבלה1013[[#This Row],[וסת השבוע]]=1,IF(טבלה1013[[#This Row],[וסת השבוע וההפלגה ביחד]]=1,L478+1,0),IF(AND(טבלה1013[[#This Row],[CycleNumber]]&gt;B478,טבלה1013[[#This Row],[CycleNumber]]&gt;1),IF(טבלה1013[[#This Row],[וסת השבוע פעיל?]]&lt;&gt;"",L478+1,""),""))</f>
        <v/>
      </c>
      <c r="M479" s="1" t="str">
        <f>IF(AND(טבלה1013[[#This Row],[וסת השבוע פעיל?]]&lt;&gt;"",טבלה1013[[#This Row],[CycleNumber]]&lt;B480,B480&lt;&gt;"",טבלה1013[[#This Row],[וסת השבוע פעיל?]]&lt;3),IF(K480=0,IF(AND(טבלה1013[[#This Row],[וסת השבוע פעיל?]]&gt;0,I480=1),0,1),0),"")</f>
        <v/>
      </c>
      <c r="N479" s="1" t="str">
        <f t="shared" si="52"/>
        <v/>
      </c>
      <c r="O479" s="1" t="str">
        <f>IF(AND(טבלה1013[[#This Row],[חיזוי - שבוע]]=1,J480=1),1,"")</f>
        <v/>
      </c>
      <c r="P479" s="1" t="str">
        <f>IF(AND(טבלה1013[[#This Row],[חיזוי טוב עם הפלגה?]]=1,טבלה1013[[#This Row],[וסת קבוע אחרון]]&lt;&gt;28,X478=1),1,"")</f>
        <v/>
      </c>
      <c r="Q479" s="1" t="str">
        <f>IF(AND(טבלה1013[[#This Row],[וסת השבוע פעיל?]]&lt;3,OR(טבלה1013[[#This Row],[CycleNumber]]&gt;B480,B480="")),1,"")</f>
        <v/>
      </c>
      <c r="R479" s="1" t="str">
        <f>IF(טבלה1013[[#This Row],[האישה קבעה וסת שבוע?]]=1,IF(טבלה1013[[#This Row],[וסת השבוע פעיל?]]&lt;3,1,0),"")</f>
        <v/>
      </c>
      <c r="S4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79" s="1">
        <f t="shared" si="49"/>
        <v>0</v>
      </c>
      <c r="U479" s="1">
        <f t="shared" si="50"/>
        <v>0</v>
      </c>
      <c r="V479" s="1">
        <f t="shared" si="51"/>
        <v>0</v>
      </c>
      <c r="W479" s="1" t="str">
        <f>IF(טבלה1013[[#This Row],[3 הפלגות זהות]]="","",IF(טבלה1013[[#This Row],[3 הפלגות זהות]]=1,טבלה1013[[#This Row],[LengthofCycle]],W478))</f>
        <v/>
      </c>
      <c r="Y479" s="1" t="str">
        <f>IF(OR(טבלה1013[[#This Row],[הווסת פעיל?]]=0,טבלה1013[[#This Row],[הווסת פעיל?]]=""),"",SUM(Y478,טבלה1013[[#This Row],[הווסת פעיל?]]))</f>
        <v/>
      </c>
      <c r="Z479" s="1" t="str">
        <f>IF(AND(טבלה1013[[#This Row],[כמה מחזורים עד עקירה]]&lt;&gt;"",Y480=""),טבלה1013[[#This Row],[כמה מחזורים עד עקירה]],"")</f>
        <v/>
      </c>
      <c r="AA479" s="1" t="str">
        <f>IF(AND(טבלה1013[[#This Row],[הווסת פעיל?]]=1,טבלה1013[[#This Row],[וסת קבוע אחרון]]&lt;&gt;W478),טבלה1013[[#This Row],[וסת קבוע אחרון]],"")</f>
        <v/>
      </c>
      <c r="AB479" s="1" t="str">
        <f>IF(AND(טבלה1013[[#This Row],[הווסת פעיל?]]=1,X478=0,טבלה1013[[#This Row],[וסת קבוע אחרון]]=W478),טבלה1013[[#This Row],[וסת קבוע אחרון]],"")</f>
        <v/>
      </c>
      <c r="AC479" s="1" t="str">
        <f>IF(AND(טבלה1013[[#This Row],[הווסת פעיל?]]=1,X478=0,טבלה1013[[#This Row],[וסת קבוע אחרון]]&lt;&gt;W478),1,"")</f>
        <v/>
      </c>
      <c r="AD479" s="1" t="str">
        <f>IF(AND(טבלה1013[[#This Row],[הווסת פעיל?]]&lt;&gt;"",B480=1),טבלה1013[[#This Row],[CycleNumber]],"")</f>
        <v/>
      </c>
      <c r="AE479" s="1" t="str">
        <f>IF(AND(טבלה1013[[#This Row],[הווסת פעיל?]]&lt;&gt;"",X478=""),טבלה1013[[#This Row],[CycleNumber]],"")</f>
        <v/>
      </c>
      <c r="AF479" s="1" t="str">
        <f>IF(B480=1,"",IF(טבלה1013[[#This Row],[הווסת פעיל?]]=1,IF(טבלה1013[[#This Row],[וסת קבוע אחרון]]=F480,1,0),""))</f>
        <v/>
      </c>
      <c r="AG479" s="1" t="str">
        <f>IF(B480=1,"",IF(טבלה1013[[#This Row],[הווסת פעיל?]]=1,IF(OR(טבלה1013[[#This Row],[וסת קבוע אחרון]]=F480,F480=טבלה1013[[#This Row],[LengthofCycle]]),1,0),""))</f>
        <v/>
      </c>
      <c r="AH479" s="1" t="str">
        <f>IF(B480=1,"",IF(טבלה1013[[#This Row],[הווסת פעיל?]]=1,IF(OR(טבלה1013[[#This Row],[וסת קבוע אחרון]]=F480,F480=טבלה1013[[#This Row],[LengthofCycle]],AND(טבלה1013[[#This Row],[LengthofCycle]]&lt;&gt;טבלה1013[[#This Row],[וסת קבוע אחרון]],OR(F480=28,F480=29))),1,0),""))</f>
        <v/>
      </c>
      <c r="AI479" s="1" t="str">
        <f>IF(AND(טבלה1013[[#This Row],[הווסת פעיל?]]=1,B480=1),1,"")</f>
        <v/>
      </c>
      <c r="AJ479" s="4">
        <f>IF(AND(טבלה1013[[#This Row],[הווסת פעיל?]]&lt;&gt;1,B480&lt;&gt;1,B480&lt;&gt;""),IF(טבלה1013[[#This Row],[LengthofCycle]]=F480,1,0),"")</f>
        <v>0</v>
      </c>
      <c r="AK479" s="4">
        <f>IF(AND(טבלה1013[[#This Row],[הווסת פעיל?]]&lt;&gt;1,B480&lt;&gt;1,B480&lt;&gt;""),IF(OR(טבלה1013[[#This Row],[LengthofCycle]]=F480,F480=29),1,0),"")</f>
        <v>0</v>
      </c>
      <c r="AL479" s="4">
        <f>IF(AND(טבלה1013[[#This Row],[הווסת פעיל?]]&lt;&gt;1,B480&lt;&gt;1,B480&lt;&gt;""),IF(OR(טבלה1013[[#This Row],[LengthofCycle]]=F480,F480=29,F480=28),1,0),"")</f>
        <v>0</v>
      </c>
    </row>
    <row r="480" spans="1:38" x14ac:dyDescent="0.25">
      <c r="A480" s="1" t="s">
        <v>97</v>
      </c>
      <c r="B480" s="1">
        <v>9</v>
      </c>
      <c r="C480" s="1">
        <v>1</v>
      </c>
      <c r="D480" s="1">
        <v>1</v>
      </c>
      <c r="E480" s="1">
        <v>0</v>
      </c>
      <c r="F480" s="1">
        <v>30</v>
      </c>
      <c r="G480" s="1">
        <f>טבלה1013[[#This Row],[LengthofCycle]]+1</f>
        <v>31</v>
      </c>
      <c r="H480" s="1" t="str">
        <f>IF(IFERROR(LOOKUP(טבלה1013[[#This Row],[ClientID]],קביעויות[השבוע]),FALSE)=טבלה1013[[#This Row],[ClientID]],1,"")</f>
        <v/>
      </c>
      <c r="I480" s="1" t="str">
        <f>IF(AND(טבלה1013[[#This Row],[CycleNumber]]&gt;1,OR(B481="",טבלה1013[[#This Row],[CycleNumber]]&gt;B479)),IF(OR(AND(טבלה1013[[#This Row],[LengthofCycle]]=28,F479=28),AND(טבלה1013[[#This Row],[LengthofCycle]]=35,F479=35)),1,""),"")</f>
        <v/>
      </c>
      <c r="J480" s="1" t="str">
        <f>IF(AND(טבלה1013[[#This Row],[וסת השבוע]]=1,I479=1,טבלה1013[[#This Row],[CycleNumber]]&gt;B479),1,"")</f>
        <v/>
      </c>
      <c r="K480" s="1" t="str">
        <f>IF(טבלה1013[[#This Row],[CycleNumber]]=1,"",IF(טבלה1013[[#This Row],[וסת השבוע]]=1,0,IF(K479="","",IF(K479=0,IF(טבלה1013[[#This Row],[LengthofCycle]]=28,0,1),IF(K479=1,IF(טבלה1013[[#This Row],[LengthofCycle]]+F479=28*2,0,2),IF(K479=2,IF(טבלה1013[[#This Row],[LengthofCycle]]+F479+F478=28*3,0,3),""))))))</f>
        <v/>
      </c>
      <c r="L480" s="1" t="str">
        <f>IF(טבלה1013[[#This Row],[וסת השבוע]]=1,IF(טבלה1013[[#This Row],[וסת השבוע וההפלגה ביחד]]=1,L479+1,0),IF(AND(טבלה1013[[#This Row],[CycleNumber]]&gt;B479,טבלה1013[[#This Row],[CycleNumber]]&gt;1),IF(טבלה1013[[#This Row],[וסת השבוע פעיל?]]&lt;&gt;"",L479+1,""),""))</f>
        <v/>
      </c>
      <c r="M480" s="1" t="str">
        <f>IF(AND(טבלה1013[[#This Row],[וסת השבוע פעיל?]]&lt;&gt;"",טבלה1013[[#This Row],[CycleNumber]]&lt;B481,B481&lt;&gt;"",טבלה1013[[#This Row],[וסת השבוע פעיל?]]&lt;3),IF(K481=0,IF(AND(טבלה1013[[#This Row],[וסת השבוע פעיל?]]&gt;0,I481=1),0,1),0),"")</f>
        <v/>
      </c>
      <c r="N480" s="1" t="str">
        <f t="shared" si="52"/>
        <v/>
      </c>
      <c r="O480" s="1" t="str">
        <f>IF(AND(טבלה1013[[#This Row],[חיזוי - שבוע]]=1,J481=1),1,"")</f>
        <v/>
      </c>
      <c r="P480" s="1" t="str">
        <f>IF(AND(טבלה1013[[#This Row],[חיזוי טוב עם הפלגה?]]=1,טבלה1013[[#This Row],[וסת קבוע אחרון]]&lt;&gt;28,X479=1),1,"")</f>
        <v/>
      </c>
      <c r="Q480" s="1" t="str">
        <f>IF(AND(טבלה1013[[#This Row],[וסת השבוע פעיל?]]&lt;3,OR(טבלה1013[[#This Row],[CycleNumber]]&gt;B481,B481="")),1,"")</f>
        <v/>
      </c>
      <c r="R480" s="1" t="str">
        <f>IF(טבלה1013[[#This Row],[האישה קבעה וסת שבוע?]]=1,IF(טבלה1013[[#This Row],[וסת השבוע פעיל?]]&lt;3,1,0),"")</f>
        <v/>
      </c>
      <c r="S4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0" s="1">
        <f t="shared" si="49"/>
        <v>0</v>
      </c>
      <c r="U480" s="1">
        <f t="shared" si="50"/>
        <v>0</v>
      </c>
      <c r="V480" s="1">
        <f t="shared" si="51"/>
        <v>0</v>
      </c>
      <c r="W480" s="1" t="str">
        <f>IF(טבלה1013[[#This Row],[3 הפלגות זהות]]="","",IF(טבלה1013[[#This Row],[3 הפלגות זהות]]=1,טבלה1013[[#This Row],[LengthofCycle]],W479))</f>
        <v/>
      </c>
      <c r="Y480" s="1" t="str">
        <f>IF(OR(טבלה1013[[#This Row],[הווסת פעיל?]]=0,טבלה1013[[#This Row],[הווסת פעיל?]]=""),"",SUM(Y479,טבלה1013[[#This Row],[הווסת פעיל?]]))</f>
        <v/>
      </c>
      <c r="Z480" s="1" t="str">
        <f>IF(AND(טבלה1013[[#This Row],[כמה מחזורים עד עקירה]]&lt;&gt;"",Y481=""),טבלה1013[[#This Row],[כמה מחזורים עד עקירה]],"")</f>
        <v/>
      </c>
      <c r="AA480" s="1" t="str">
        <f>IF(AND(טבלה1013[[#This Row],[הווסת פעיל?]]=1,טבלה1013[[#This Row],[וסת קבוע אחרון]]&lt;&gt;W479),טבלה1013[[#This Row],[וסת קבוע אחרון]],"")</f>
        <v/>
      </c>
      <c r="AB480" s="1" t="str">
        <f>IF(AND(טבלה1013[[#This Row],[הווסת פעיל?]]=1,X479=0,טבלה1013[[#This Row],[וסת קבוע אחרון]]=W479),טבלה1013[[#This Row],[וסת קבוע אחרון]],"")</f>
        <v/>
      </c>
      <c r="AC480" s="1" t="str">
        <f>IF(AND(טבלה1013[[#This Row],[הווסת פעיל?]]=1,X479=0,טבלה1013[[#This Row],[וסת קבוע אחרון]]&lt;&gt;W479),1,"")</f>
        <v/>
      </c>
      <c r="AD480" s="1" t="str">
        <f>IF(AND(טבלה1013[[#This Row],[הווסת פעיל?]]&lt;&gt;"",B481=1),טבלה1013[[#This Row],[CycleNumber]],"")</f>
        <v/>
      </c>
      <c r="AE480" s="1" t="str">
        <f>IF(AND(טבלה1013[[#This Row],[הווסת פעיל?]]&lt;&gt;"",X479=""),טבלה1013[[#This Row],[CycleNumber]],"")</f>
        <v/>
      </c>
      <c r="AF480" s="1" t="str">
        <f>IF(B481=1,"",IF(טבלה1013[[#This Row],[הווסת פעיל?]]=1,IF(טבלה1013[[#This Row],[וסת קבוע אחרון]]=F481,1,0),""))</f>
        <v/>
      </c>
      <c r="AG480" s="1" t="str">
        <f>IF(B481=1,"",IF(טבלה1013[[#This Row],[הווסת פעיל?]]=1,IF(OR(טבלה1013[[#This Row],[וסת קבוע אחרון]]=F481,F481=טבלה1013[[#This Row],[LengthofCycle]]),1,0),""))</f>
        <v/>
      </c>
      <c r="AH480" s="1" t="str">
        <f>IF(B481=1,"",IF(טבלה1013[[#This Row],[הווסת פעיל?]]=1,IF(OR(טבלה1013[[#This Row],[וסת קבוע אחרון]]=F481,F481=טבלה1013[[#This Row],[LengthofCycle]],AND(טבלה1013[[#This Row],[LengthofCycle]]&lt;&gt;טבלה1013[[#This Row],[וסת קבוע אחרון]],OR(F481=28,F481=29))),1,0),""))</f>
        <v/>
      </c>
      <c r="AI480" s="1" t="str">
        <f>IF(AND(טבלה1013[[#This Row],[הווסת פעיל?]]=1,B481=1),1,"")</f>
        <v/>
      </c>
      <c r="AJ480" s="4">
        <f>IF(AND(טבלה1013[[#This Row],[הווסת פעיל?]]&lt;&gt;1,B481&lt;&gt;1,B481&lt;&gt;""),IF(טבלה1013[[#This Row],[LengthofCycle]]=F481,1,0),"")</f>
        <v>0</v>
      </c>
      <c r="AK480" s="4">
        <f>IF(AND(טבלה1013[[#This Row],[הווסת פעיל?]]&lt;&gt;1,B481&lt;&gt;1,B481&lt;&gt;""),IF(OR(טבלה1013[[#This Row],[LengthofCycle]]=F481,F481=29),1,0),"")</f>
        <v>0</v>
      </c>
      <c r="AL480" s="4">
        <f>IF(AND(טבלה1013[[#This Row],[הווסת פעיל?]]&lt;&gt;1,B481&lt;&gt;1,B481&lt;&gt;""),IF(OR(טבלה1013[[#This Row],[LengthofCycle]]=F481,F481=29,F481=28),1,0),"")</f>
        <v>0</v>
      </c>
    </row>
    <row r="481" spans="1:38" x14ac:dyDescent="0.25">
      <c r="A481" s="1" t="s">
        <v>97</v>
      </c>
      <c r="B481" s="1">
        <v>10</v>
      </c>
      <c r="C481" s="1">
        <v>1</v>
      </c>
      <c r="D481" s="1">
        <v>1</v>
      </c>
      <c r="E481" s="1">
        <v>0</v>
      </c>
      <c r="F481" s="1">
        <v>34</v>
      </c>
      <c r="G481" s="1">
        <f>טבלה1013[[#This Row],[LengthofCycle]]+1</f>
        <v>35</v>
      </c>
      <c r="H481" s="1" t="str">
        <f>IF(IFERROR(LOOKUP(טבלה1013[[#This Row],[ClientID]],קביעויות[השבוע]),FALSE)=טבלה1013[[#This Row],[ClientID]],1,"")</f>
        <v/>
      </c>
      <c r="I481" s="1" t="str">
        <f>IF(AND(טבלה1013[[#This Row],[CycleNumber]]&gt;1,OR(B482="",טבלה1013[[#This Row],[CycleNumber]]&gt;B480)),IF(OR(AND(טבלה1013[[#This Row],[LengthofCycle]]=28,F480=28),AND(טבלה1013[[#This Row],[LengthofCycle]]=35,F480=35)),1,""),"")</f>
        <v/>
      </c>
      <c r="J481" s="1" t="str">
        <f>IF(AND(טבלה1013[[#This Row],[וסת השבוע]]=1,I480=1,טבלה1013[[#This Row],[CycleNumber]]&gt;B480),1,"")</f>
        <v/>
      </c>
      <c r="K481" s="1" t="str">
        <f>IF(טבלה1013[[#This Row],[CycleNumber]]=1,"",IF(טבלה1013[[#This Row],[וסת השבוע]]=1,0,IF(K480="","",IF(K480=0,IF(טבלה1013[[#This Row],[LengthofCycle]]=28,0,1),IF(K480=1,IF(טבלה1013[[#This Row],[LengthofCycle]]+F480=28*2,0,2),IF(K480=2,IF(טבלה1013[[#This Row],[LengthofCycle]]+F480+F479=28*3,0,3),""))))))</f>
        <v/>
      </c>
      <c r="L481" s="1" t="str">
        <f>IF(טבלה1013[[#This Row],[וסת השבוע]]=1,IF(טבלה1013[[#This Row],[וסת השבוע וההפלגה ביחד]]=1,L480+1,0),IF(AND(טבלה1013[[#This Row],[CycleNumber]]&gt;B480,טבלה1013[[#This Row],[CycleNumber]]&gt;1),IF(טבלה1013[[#This Row],[וסת השבוע פעיל?]]&lt;&gt;"",L480+1,""),""))</f>
        <v/>
      </c>
      <c r="M481" s="1" t="str">
        <f>IF(AND(טבלה1013[[#This Row],[וסת השבוע פעיל?]]&lt;&gt;"",טבלה1013[[#This Row],[CycleNumber]]&lt;B482,B482&lt;&gt;"",טבלה1013[[#This Row],[וסת השבוע פעיל?]]&lt;3),IF(K482=0,IF(AND(טבלה1013[[#This Row],[וסת השבוע פעיל?]]&gt;0,I482=1),0,1),0),"")</f>
        <v/>
      </c>
      <c r="N481" s="1" t="str">
        <f t="shared" si="52"/>
        <v/>
      </c>
      <c r="O481" s="1" t="str">
        <f>IF(AND(טבלה1013[[#This Row],[חיזוי - שבוע]]=1,J482=1),1,"")</f>
        <v/>
      </c>
      <c r="P481" s="1" t="str">
        <f>IF(AND(טבלה1013[[#This Row],[חיזוי טוב עם הפלגה?]]=1,טבלה1013[[#This Row],[וסת קבוע אחרון]]&lt;&gt;28,X480=1),1,"")</f>
        <v/>
      </c>
      <c r="Q481" s="1" t="str">
        <f>IF(AND(טבלה1013[[#This Row],[וסת השבוע פעיל?]]&lt;3,OR(טבלה1013[[#This Row],[CycleNumber]]&gt;B482,B482="")),1,"")</f>
        <v/>
      </c>
      <c r="R481" s="1" t="str">
        <f>IF(טבלה1013[[#This Row],[האישה קבעה וסת שבוע?]]=1,IF(טבלה1013[[#This Row],[וסת השבוע פעיל?]]&lt;3,1,0),"")</f>
        <v/>
      </c>
      <c r="S4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1" s="1">
        <f t="shared" si="49"/>
        <v>0</v>
      </c>
      <c r="U481" s="1">
        <f t="shared" si="50"/>
        <v>0</v>
      </c>
      <c r="V481" s="1">
        <f t="shared" si="51"/>
        <v>0</v>
      </c>
      <c r="W481" s="1" t="str">
        <f>IF(טבלה1013[[#This Row],[3 הפלגות זהות]]="","",IF(טבלה1013[[#This Row],[3 הפלגות זהות]]=1,טבלה1013[[#This Row],[LengthofCycle]],W480))</f>
        <v/>
      </c>
      <c r="Y481" s="1" t="str">
        <f>IF(OR(טבלה1013[[#This Row],[הווסת פעיל?]]=0,טבלה1013[[#This Row],[הווסת פעיל?]]=""),"",SUM(Y480,טבלה1013[[#This Row],[הווסת פעיל?]]))</f>
        <v/>
      </c>
      <c r="Z481" s="1" t="str">
        <f>IF(AND(טבלה1013[[#This Row],[כמה מחזורים עד עקירה]]&lt;&gt;"",Y482=""),טבלה1013[[#This Row],[כמה מחזורים עד עקירה]],"")</f>
        <v/>
      </c>
      <c r="AA481" s="1" t="str">
        <f>IF(AND(טבלה1013[[#This Row],[הווסת פעיל?]]=1,טבלה1013[[#This Row],[וסת קבוע אחרון]]&lt;&gt;W480),טבלה1013[[#This Row],[וסת קבוע אחרון]],"")</f>
        <v/>
      </c>
      <c r="AB481" s="1" t="str">
        <f>IF(AND(טבלה1013[[#This Row],[הווסת פעיל?]]=1,X480=0,טבלה1013[[#This Row],[וסת קבוע אחרון]]=W480),טבלה1013[[#This Row],[וסת קבוע אחרון]],"")</f>
        <v/>
      </c>
      <c r="AC481" s="1" t="str">
        <f>IF(AND(טבלה1013[[#This Row],[הווסת פעיל?]]=1,X480=0,טבלה1013[[#This Row],[וסת קבוע אחרון]]&lt;&gt;W480),1,"")</f>
        <v/>
      </c>
      <c r="AD481" s="1" t="str">
        <f>IF(AND(טבלה1013[[#This Row],[הווסת פעיל?]]&lt;&gt;"",B482=1),טבלה1013[[#This Row],[CycleNumber]],"")</f>
        <v/>
      </c>
      <c r="AE481" s="1" t="str">
        <f>IF(AND(טבלה1013[[#This Row],[הווסת פעיל?]]&lt;&gt;"",X480=""),טבלה1013[[#This Row],[CycleNumber]],"")</f>
        <v/>
      </c>
      <c r="AF481" s="1" t="str">
        <f>IF(B482=1,"",IF(טבלה1013[[#This Row],[הווסת פעיל?]]=1,IF(טבלה1013[[#This Row],[וסת קבוע אחרון]]=F482,1,0),""))</f>
        <v/>
      </c>
      <c r="AG481" s="1" t="str">
        <f>IF(B482=1,"",IF(טבלה1013[[#This Row],[הווסת פעיל?]]=1,IF(OR(טבלה1013[[#This Row],[וסת קבוע אחרון]]=F482,F482=טבלה1013[[#This Row],[LengthofCycle]]),1,0),""))</f>
        <v/>
      </c>
      <c r="AH481" s="1" t="str">
        <f>IF(B482=1,"",IF(טבלה1013[[#This Row],[הווסת פעיל?]]=1,IF(OR(טבלה1013[[#This Row],[וסת קבוע אחרון]]=F482,F482=טבלה1013[[#This Row],[LengthofCycle]],AND(טבלה1013[[#This Row],[LengthofCycle]]&lt;&gt;טבלה1013[[#This Row],[וסת קבוע אחרון]],OR(F482=28,F482=29))),1,0),""))</f>
        <v/>
      </c>
      <c r="AI481" s="1" t="str">
        <f>IF(AND(טבלה1013[[#This Row],[הווסת פעיל?]]=1,B482=1),1,"")</f>
        <v/>
      </c>
      <c r="AJ481" s="4">
        <f>IF(AND(טבלה1013[[#This Row],[הווסת פעיל?]]&lt;&gt;1,B482&lt;&gt;1,B482&lt;&gt;""),IF(טבלה1013[[#This Row],[LengthofCycle]]=F482,1,0),"")</f>
        <v>0</v>
      </c>
      <c r="AK481" s="4">
        <f>IF(AND(טבלה1013[[#This Row],[הווסת פעיל?]]&lt;&gt;1,B482&lt;&gt;1,B482&lt;&gt;""),IF(OR(טבלה1013[[#This Row],[LengthofCycle]]=F482,F482=29),1,0),"")</f>
        <v>0</v>
      </c>
      <c r="AL481" s="4">
        <f>IF(AND(טבלה1013[[#This Row],[הווסת פעיל?]]&lt;&gt;1,B482&lt;&gt;1,B482&lt;&gt;""),IF(OR(טבלה1013[[#This Row],[LengthofCycle]]=F482,F482=29,F482=28),1,0),"")</f>
        <v>0</v>
      </c>
    </row>
    <row r="482" spans="1:38" x14ac:dyDescent="0.25">
      <c r="A482" s="1" t="s">
        <v>97</v>
      </c>
      <c r="B482" s="1">
        <v>11</v>
      </c>
      <c r="C482" s="1">
        <v>1</v>
      </c>
      <c r="D482" s="1">
        <v>1</v>
      </c>
      <c r="E482" s="1">
        <v>0</v>
      </c>
      <c r="F482" s="1">
        <v>39</v>
      </c>
      <c r="G482" s="1">
        <f>טבלה1013[[#This Row],[LengthofCycle]]+1</f>
        <v>40</v>
      </c>
      <c r="H482" s="1" t="str">
        <f>IF(IFERROR(LOOKUP(טבלה1013[[#This Row],[ClientID]],קביעויות[השבוע]),FALSE)=טבלה1013[[#This Row],[ClientID]],1,"")</f>
        <v/>
      </c>
      <c r="I482" s="1" t="str">
        <f>IF(AND(טבלה1013[[#This Row],[CycleNumber]]&gt;1,OR(B483="",טבלה1013[[#This Row],[CycleNumber]]&gt;B481)),IF(OR(AND(טבלה1013[[#This Row],[LengthofCycle]]=28,F481=28),AND(טבלה1013[[#This Row],[LengthofCycle]]=35,F481=35)),1,""),"")</f>
        <v/>
      </c>
      <c r="J482" s="1" t="str">
        <f>IF(AND(טבלה1013[[#This Row],[וסת השבוע]]=1,I481=1,טבלה1013[[#This Row],[CycleNumber]]&gt;B481),1,"")</f>
        <v/>
      </c>
      <c r="K482" s="1" t="str">
        <f>IF(טבלה1013[[#This Row],[CycleNumber]]=1,"",IF(טבלה1013[[#This Row],[וסת השבוע]]=1,0,IF(K481="","",IF(K481=0,IF(טבלה1013[[#This Row],[LengthofCycle]]=28,0,1),IF(K481=1,IF(טבלה1013[[#This Row],[LengthofCycle]]+F481=28*2,0,2),IF(K481=2,IF(טבלה1013[[#This Row],[LengthofCycle]]+F481+F480=28*3,0,3),""))))))</f>
        <v/>
      </c>
      <c r="L482" s="1" t="str">
        <f>IF(טבלה1013[[#This Row],[וסת השבוע]]=1,IF(טבלה1013[[#This Row],[וסת השבוע וההפלגה ביחד]]=1,L481+1,0),IF(AND(טבלה1013[[#This Row],[CycleNumber]]&gt;B481,טבלה1013[[#This Row],[CycleNumber]]&gt;1),IF(טבלה1013[[#This Row],[וסת השבוע פעיל?]]&lt;&gt;"",L481+1,""),""))</f>
        <v/>
      </c>
      <c r="M482" s="1" t="str">
        <f>IF(AND(טבלה1013[[#This Row],[וסת השבוע פעיל?]]&lt;&gt;"",טבלה1013[[#This Row],[CycleNumber]]&lt;B483,B483&lt;&gt;"",טבלה1013[[#This Row],[וסת השבוע פעיל?]]&lt;3),IF(K483=0,IF(AND(טבלה1013[[#This Row],[וסת השבוע פעיל?]]&gt;0,I483=1),0,1),0),"")</f>
        <v/>
      </c>
      <c r="N482" s="1" t="str">
        <f t="shared" si="52"/>
        <v/>
      </c>
      <c r="O482" s="1" t="str">
        <f>IF(AND(טבלה1013[[#This Row],[חיזוי - שבוע]]=1,J483=1),1,"")</f>
        <v/>
      </c>
      <c r="P482" s="1" t="str">
        <f>IF(AND(טבלה1013[[#This Row],[חיזוי טוב עם הפלגה?]]=1,טבלה1013[[#This Row],[וסת קבוע אחרון]]&lt;&gt;28,X481=1),1,"")</f>
        <v/>
      </c>
      <c r="Q482" s="1" t="str">
        <f>IF(AND(טבלה1013[[#This Row],[וסת השבוע פעיל?]]&lt;3,OR(טבלה1013[[#This Row],[CycleNumber]]&gt;B483,B483="")),1,"")</f>
        <v/>
      </c>
      <c r="R482" s="1" t="str">
        <f>IF(טבלה1013[[#This Row],[האישה קבעה וסת שבוע?]]=1,IF(טבלה1013[[#This Row],[וסת השבוע פעיל?]]&lt;3,1,0),"")</f>
        <v/>
      </c>
      <c r="S4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2" s="1">
        <f t="shared" si="49"/>
        <v>0</v>
      </c>
      <c r="U482" s="1">
        <f t="shared" si="50"/>
        <v>0</v>
      </c>
      <c r="V482" s="1">
        <f t="shared" si="51"/>
        <v>0</v>
      </c>
      <c r="W482" s="1" t="str">
        <f>IF(טבלה1013[[#This Row],[3 הפלגות זהות]]="","",IF(טבלה1013[[#This Row],[3 הפלגות זהות]]=1,טבלה1013[[#This Row],[LengthofCycle]],W481))</f>
        <v/>
      </c>
      <c r="Y482" s="1" t="str">
        <f>IF(OR(טבלה1013[[#This Row],[הווסת פעיל?]]=0,טבלה1013[[#This Row],[הווסת פעיל?]]=""),"",SUM(Y481,טבלה1013[[#This Row],[הווסת פעיל?]]))</f>
        <v/>
      </c>
      <c r="Z482" s="1" t="str">
        <f>IF(AND(טבלה1013[[#This Row],[כמה מחזורים עד עקירה]]&lt;&gt;"",Y483=""),טבלה1013[[#This Row],[כמה מחזורים עד עקירה]],"")</f>
        <v/>
      </c>
      <c r="AA482" s="1" t="str">
        <f>IF(AND(טבלה1013[[#This Row],[הווסת פעיל?]]=1,טבלה1013[[#This Row],[וסת קבוע אחרון]]&lt;&gt;W481),טבלה1013[[#This Row],[וסת קבוע אחרון]],"")</f>
        <v/>
      </c>
      <c r="AB482" s="1" t="str">
        <f>IF(AND(טבלה1013[[#This Row],[הווסת פעיל?]]=1,X481=0,טבלה1013[[#This Row],[וסת קבוע אחרון]]=W481),טבלה1013[[#This Row],[וסת קבוע אחרון]],"")</f>
        <v/>
      </c>
      <c r="AC482" s="1" t="str">
        <f>IF(AND(טבלה1013[[#This Row],[הווסת פעיל?]]=1,X481=0,טבלה1013[[#This Row],[וסת קבוע אחרון]]&lt;&gt;W481),1,"")</f>
        <v/>
      </c>
      <c r="AD482" s="1" t="str">
        <f>IF(AND(טבלה1013[[#This Row],[הווסת פעיל?]]&lt;&gt;"",B483=1),טבלה1013[[#This Row],[CycleNumber]],"")</f>
        <v/>
      </c>
      <c r="AE482" s="1" t="str">
        <f>IF(AND(טבלה1013[[#This Row],[הווסת פעיל?]]&lt;&gt;"",X481=""),טבלה1013[[#This Row],[CycleNumber]],"")</f>
        <v/>
      </c>
      <c r="AF482" s="1" t="str">
        <f>IF(B483=1,"",IF(טבלה1013[[#This Row],[הווסת פעיל?]]=1,IF(טבלה1013[[#This Row],[וסת קבוע אחרון]]=F483,1,0),""))</f>
        <v/>
      </c>
      <c r="AG482" s="1" t="str">
        <f>IF(B483=1,"",IF(טבלה1013[[#This Row],[הווסת פעיל?]]=1,IF(OR(טבלה1013[[#This Row],[וסת קבוע אחרון]]=F483,F483=טבלה1013[[#This Row],[LengthofCycle]]),1,0),""))</f>
        <v/>
      </c>
      <c r="AH482" s="1" t="str">
        <f>IF(B483=1,"",IF(טבלה1013[[#This Row],[הווסת פעיל?]]=1,IF(OR(טבלה1013[[#This Row],[וסת קבוע אחרון]]=F483,F483=טבלה1013[[#This Row],[LengthofCycle]],AND(טבלה1013[[#This Row],[LengthofCycle]]&lt;&gt;טבלה1013[[#This Row],[וסת קבוע אחרון]],OR(F483=28,F483=29))),1,0),""))</f>
        <v/>
      </c>
      <c r="AI482" s="1" t="str">
        <f>IF(AND(טבלה1013[[#This Row],[הווסת פעיל?]]=1,B483=1),1,"")</f>
        <v/>
      </c>
      <c r="AJ482" s="4">
        <f>IF(AND(טבלה1013[[#This Row],[הווסת פעיל?]]&lt;&gt;1,B483&lt;&gt;1,B483&lt;&gt;""),IF(טבלה1013[[#This Row],[LengthofCycle]]=F483,1,0),"")</f>
        <v>0</v>
      </c>
      <c r="AK482" s="4">
        <f>IF(AND(טבלה1013[[#This Row],[הווסת פעיל?]]&lt;&gt;1,B483&lt;&gt;1,B483&lt;&gt;""),IF(OR(טבלה1013[[#This Row],[LengthofCycle]]=F483,F483=29),1,0),"")</f>
        <v>0</v>
      </c>
      <c r="AL482" s="4">
        <f>IF(AND(טבלה1013[[#This Row],[הווסת פעיל?]]&lt;&gt;1,B483&lt;&gt;1,B483&lt;&gt;""),IF(OR(טבלה1013[[#This Row],[LengthofCycle]]=F483,F483=29,F483=28),1,0),"")</f>
        <v>0</v>
      </c>
    </row>
    <row r="483" spans="1:38" x14ac:dyDescent="0.25">
      <c r="A483" s="1" t="s">
        <v>97</v>
      </c>
      <c r="B483" s="1">
        <v>12</v>
      </c>
      <c r="C483" s="1">
        <v>1</v>
      </c>
      <c r="D483" s="1">
        <v>1</v>
      </c>
      <c r="E483" s="1">
        <v>0</v>
      </c>
      <c r="F483" s="1">
        <v>27</v>
      </c>
      <c r="G483" s="1">
        <f>טבלה1013[[#This Row],[LengthofCycle]]+1</f>
        <v>28</v>
      </c>
      <c r="H483" s="1" t="str">
        <f>IF(IFERROR(LOOKUP(טבלה1013[[#This Row],[ClientID]],קביעויות[השבוע]),FALSE)=טבלה1013[[#This Row],[ClientID]],1,"")</f>
        <v/>
      </c>
      <c r="I483" s="1" t="str">
        <f>IF(AND(טבלה1013[[#This Row],[CycleNumber]]&gt;1,OR(B484="",טבלה1013[[#This Row],[CycleNumber]]&gt;B482)),IF(OR(AND(טבלה1013[[#This Row],[LengthofCycle]]=28,F482=28),AND(טבלה1013[[#This Row],[LengthofCycle]]=35,F482=35)),1,""),"")</f>
        <v/>
      </c>
      <c r="J483" s="1" t="str">
        <f>IF(AND(טבלה1013[[#This Row],[וסת השבוע]]=1,I482=1,טבלה1013[[#This Row],[CycleNumber]]&gt;B482),1,"")</f>
        <v/>
      </c>
      <c r="K483" s="1" t="str">
        <f>IF(טבלה1013[[#This Row],[CycleNumber]]=1,"",IF(טבלה1013[[#This Row],[וסת השבוע]]=1,0,IF(K482="","",IF(K482=0,IF(טבלה1013[[#This Row],[LengthofCycle]]=28,0,1),IF(K482=1,IF(טבלה1013[[#This Row],[LengthofCycle]]+F482=28*2,0,2),IF(K482=2,IF(טבלה1013[[#This Row],[LengthofCycle]]+F482+F481=28*3,0,3),""))))))</f>
        <v/>
      </c>
      <c r="L483" s="1" t="str">
        <f>IF(טבלה1013[[#This Row],[וסת השבוע]]=1,IF(טבלה1013[[#This Row],[וסת השבוע וההפלגה ביחד]]=1,L482+1,0),IF(AND(טבלה1013[[#This Row],[CycleNumber]]&gt;B482,טבלה1013[[#This Row],[CycleNumber]]&gt;1),IF(טבלה1013[[#This Row],[וסת השבוע פעיל?]]&lt;&gt;"",L482+1,""),""))</f>
        <v/>
      </c>
      <c r="M483" s="1" t="str">
        <f>IF(AND(טבלה1013[[#This Row],[וסת השבוע פעיל?]]&lt;&gt;"",טבלה1013[[#This Row],[CycleNumber]]&lt;B484,B484&lt;&gt;"",טבלה1013[[#This Row],[וסת השבוע פעיל?]]&lt;3),IF(K484=0,IF(AND(טבלה1013[[#This Row],[וסת השבוע פעיל?]]&gt;0,I484=1),0,1),0),"")</f>
        <v/>
      </c>
      <c r="N483" s="1" t="str">
        <f t="shared" si="52"/>
        <v/>
      </c>
      <c r="O483" s="1" t="str">
        <f>IF(AND(טבלה1013[[#This Row],[חיזוי - שבוע]]=1,J484=1),1,"")</f>
        <v/>
      </c>
      <c r="P483" s="1" t="str">
        <f>IF(AND(טבלה1013[[#This Row],[חיזוי טוב עם הפלגה?]]=1,טבלה1013[[#This Row],[וסת קבוע אחרון]]&lt;&gt;28,X482=1),1,"")</f>
        <v/>
      </c>
      <c r="Q483" s="1" t="str">
        <f>IF(AND(טבלה1013[[#This Row],[וסת השבוע פעיל?]]&lt;3,OR(טבלה1013[[#This Row],[CycleNumber]]&gt;B484,B484="")),1,"")</f>
        <v/>
      </c>
      <c r="R483" s="1" t="str">
        <f>IF(טבלה1013[[#This Row],[האישה קבעה וסת שבוע?]]=1,IF(טבלה1013[[#This Row],[וסת השבוע פעיל?]]&lt;3,1,0),"")</f>
        <v/>
      </c>
      <c r="S4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3" s="1">
        <f t="shared" si="49"/>
        <v>0</v>
      </c>
      <c r="U483" s="1">
        <f t="shared" si="50"/>
        <v>0</v>
      </c>
      <c r="V483" s="1">
        <f t="shared" si="51"/>
        <v>0</v>
      </c>
      <c r="W483" s="1" t="str">
        <f>IF(טבלה1013[[#This Row],[3 הפלגות זהות]]="","",IF(טבלה1013[[#This Row],[3 הפלגות זהות]]=1,טבלה1013[[#This Row],[LengthofCycle]],W482))</f>
        <v/>
      </c>
      <c r="Y483" s="1" t="str">
        <f>IF(OR(טבלה1013[[#This Row],[הווסת פעיל?]]=0,טבלה1013[[#This Row],[הווסת פעיל?]]=""),"",SUM(Y482,טבלה1013[[#This Row],[הווסת פעיל?]]))</f>
        <v/>
      </c>
      <c r="Z483" s="1" t="str">
        <f>IF(AND(טבלה1013[[#This Row],[כמה מחזורים עד עקירה]]&lt;&gt;"",Y484=""),טבלה1013[[#This Row],[כמה מחזורים עד עקירה]],"")</f>
        <v/>
      </c>
      <c r="AA483" s="1" t="str">
        <f>IF(AND(טבלה1013[[#This Row],[הווסת פעיל?]]=1,טבלה1013[[#This Row],[וסת קבוע אחרון]]&lt;&gt;W482),טבלה1013[[#This Row],[וסת קבוע אחרון]],"")</f>
        <v/>
      </c>
      <c r="AB483" s="1" t="str">
        <f>IF(AND(טבלה1013[[#This Row],[הווסת פעיל?]]=1,X482=0,טבלה1013[[#This Row],[וסת קבוע אחרון]]=W482),טבלה1013[[#This Row],[וסת קבוע אחרון]],"")</f>
        <v/>
      </c>
      <c r="AC483" s="1" t="str">
        <f>IF(AND(טבלה1013[[#This Row],[הווסת פעיל?]]=1,X482=0,טבלה1013[[#This Row],[וסת קבוע אחרון]]&lt;&gt;W482),1,"")</f>
        <v/>
      </c>
      <c r="AD483" s="1" t="str">
        <f>IF(AND(טבלה1013[[#This Row],[הווסת פעיל?]]&lt;&gt;"",B484=1),טבלה1013[[#This Row],[CycleNumber]],"")</f>
        <v/>
      </c>
      <c r="AE483" s="1" t="str">
        <f>IF(AND(טבלה1013[[#This Row],[הווסת פעיל?]]&lt;&gt;"",X482=""),טבלה1013[[#This Row],[CycleNumber]],"")</f>
        <v/>
      </c>
      <c r="AF483" s="1" t="str">
        <f>IF(B484=1,"",IF(טבלה1013[[#This Row],[הווסת פעיל?]]=1,IF(טבלה1013[[#This Row],[וסת קבוע אחרון]]=F484,1,0),""))</f>
        <v/>
      </c>
      <c r="AG483" s="1" t="str">
        <f>IF(B484=1,"",IF(טבלה1013[[#This Row],[הווסת פעיל?]]=1,IF(OR(טבלה1013[[#This Row],[וסת קבוע אחרון]]=F484,F484=טבלה1013[[#This Row],[LengthofCycle]]),1,0),""))</f>
        <v/>
      </c>
      <c r="AH483" s="1" t="str">
        <f>IF(B484=1,"",IF(טבלה1013[[#This Row],[הווסת פעיל?]]=1,IF(OR(טבלה1013[[#This Row],[וסת קבוע אחרון]]=F484,F484=טבלה1013[[#This Row],[LengthofCycle]],AND(טבלה1013[[#This Row],[LengthofCycle]]&lt;&gt;טבלה1013[[#This Row],[וסת קבוע אחרון]],OR(F484=28,F484=29))),1,0),""))</f>
        <v/>
      </c>
      <c r="AI483" s="1" t="str">
        <f>IF(AND(טבלה1013[[#This Row],[הווסת פעיל?]]=1,B484=1),1,"")</f>
        <v/>
      </c>
      <c r="AJ483" s="4" t="str">
        <f>IF(AND(טבלה1013[[#This Row],[הווסת פעיל?]]&lt;&gt;1,B484&lt;&gt;1,B484&lt;&gt;""),IF(טבלה1013[[#This Row],[LengthofCycle]]=F484,1,0),"")</f>
        <v/>
      </c>
      <c r="AK483" s="4" t="str">
        <f>IF(AND(טבלה1013[[#This Row],[הווסת פעיל?]]&lt;&gt;1,B484&lt;&gt;1,B484&lt;&gt;""),IF(OR(טבלה1013[[#This Row],[LengthofCycle]]=F484,F484=29),1,0),"")</f>
        <v/>
      </c>
      <c r="AL483" s="4" t="str">
        <f>IF(AND(טבלה1013[[#This Row],[הווסת פעיל?]]&lt;&gt;1,B484&lt;&gt;1,B484&lt;&gt;""),IF(OR(טבלה1013[[#This Row],[LengthofCycle]]=F484,F484=29,F484=28),1,0),"")</f>
        <v/>
      </c>
    </row>
    <row r="484" spans="1:38" x14ac:dyDescent="0.25">
      <c r="A484" s="1" t="s">
        <v>98</v>
      </c>
      <c r="B484" s="1">
        <v>1</v>
      </c>
      <c r="C484" s="1">
        <v>1</v>
      </c>
      <c r="D484" s="1">
        <v>1</v>
      </c>
      <c r="E484" s="1">
        <v>0</v>
      </c>
      <c r="F484" s="1">
        <v>31</v>
      </c>
      <c r="G484" s="1">
        <f>טבלה1013[[#This Row],[LengthofCycle]]+1</f>
        <v>32</v>
      </c>
      <c r="H484" s="1">
        <f>IF(IFERROR(LOOKUP(טבלה1013[[#This Row],[ClientID]],קביעויות[השבוע]),FALSE)=טבלה1013[[#This Row],[ClientID]],1,"")</f>
        <v>1</v>
      </c>
      <c r="I484" s="1" t="str">
        <f>IF(AND(טבלה1013[[#This Row],[CycleNumber]]&gt;1,OR(B485="",טבלה1013[[#This Row],[CycleNumber]]&gt;B483)),IF(OR(AND(טבלה1013[[#This Row],[LengthofCycle]]=28,F483=28),AND(טבלה1013[[#This Row],[LengthofCycle]]=35,F483=35)),1,""),"")</f>
        <v/>
      </c>
      <c r="J484" s="1" t="str">
        <f>IF(AND(טבלה1013[[#This Row],[וסת השבוע]]=1,I483=1,טבלה1013[[#This Row],[CycleNumber]]&gt;B483),1,"")</f>
        <v/>
      </c>
      <c r="K484" s="1" t="str">
        <f>IF(טבלה1013[[#This Row],[CycleNumber]]=1,"",IF(טבלה1013[[#This Row],[וסת השבוע]]=1,0,IF(K483="","",IF(K483=0,IF(טבלה1013[[#This Row],[LengthofCycle]]=28,0,1),IF(K483=1,IF(טבלה1013[[#This Row],[LengthofCycle]]+F483=28*2,0,2),IF(K483=2,IF(טבלה1013[[#This Row],[LengthofCycle]]+F483+F482=28*3,0,3),""))))))</f>
        <v/>
      </c>
      <c r="L484" s="1" t="str">
        <f>IF(טבלה1013[[#This Row],[וסת השבוע]]=1,IF(טבלה1013[[#This Row],[וסת השבוע וההפלגה ביחד]]=1,L483+1,0),IF(AND(טבלה1013[[#This Row],[CycleNumber]]&gt;B483,טבלה1013[[#This Row],[CycleNumber]]&gt;1),IF(טבלה1013[[#This Row],[וסת השבוע פעיל?]]&lt;&gt;"",L483+1,""),""))</f>
        <v/>
      </c>
      <c r="M484" s="1" t="str">
        <f>IF(AND(טבלה1013[[#This Row],[וסת השבוע פעיל?]]&lt;&gt;"",טבלה1013[[#This Row],[CycleNumber]]&lt;B485,B485&lt;&gt;"",טבלה1013[[#This Row],[וסת השבוע פעיל?]]&lt;3),IF(K485=0,IF(AND(טבלה1013[[#This Row],[וסת השבוע פעיל?]]&gt;0,I485=1),0,1),0),"")</f>
        <v/>
      </c>
      <c r="N484" s="1" t="str">
        <f t="shared" si="52"/>
        <v/>
      </c>
      <c r="O484" s="1" t="str">
        <f>IF(AND(טבלה1013[[#This Row],[חיזוי - שבוע]]=1,J485=1),1,"")</f>
        <v/>
      </c>
      <c r="P484" s="1" t="str">
        <f>IF(AND(טבלה1013[[#This Row],[חיזוי טוב עם הפלגה?]]=1,טבלה1013[[#This Row],[וסת קבוע אחרון]]&lt;&gt;28,X483=1),1,"")</f>
        <v/>
      </c>
      <c r="Q484" s="1" t="str">
        <f>IF(AND(טבלה1013[[#This Row],[וסת השבוע פעיל?]]&lt;3,OR(טבלה1013[[#This Row],[CycleNumber]]&gt;B485,B485="")),1,"")</f>
        <v/>
      </c>
      <c r="R484" s="1">
        <f>IF(טבלה1013[[#This Row],[האישה קבעה וסת שבוע?]]=1,IF(טבלה1013[[#This Row],[וסת השבוע פעיל?]]&lt;3,1,0),"")</f>
        <v>0</v>
      </c>
      <c r="S4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4" s="1" t="str">
        <f t="shared" si="49"/>
        <v/>
      </c>
      <c r="U484" s="1" t="str">
        <f t="shared" si="50"/>
        <v/>
      </c>
      <c r="V484" s="1" t="str">
        <f t="shared" si="51"/>
        <v/>
      </c>
      <c r="W484" s="1" t="str">
        <f>IF(טבלה1013[[#This Row],[3 הפלגות זהות]]="","",IF(טבלה1013[[#This Row],[3 הפלגות זהות]]=1,טבלה1013[[#This Row],[LengthofCycle]],W483))</f>
        <v/>
      </c>
      <c r="Y484" s="1" t="str">
        <f>IF(OR(טבלה1013[[#This Row],[הווסת פעיל?]]=0,טבלה1013[[#This Row],[הווסת פעיל?]]=""),"",SUM(Y483,טבלה1013[[#This Row],[הווסת פעיל?]]))</f>
        <v/>
      </c>
      <c r="Z484" s="1" t="str">
        <f>IF(AND(טבלה1013[[#This Row],[כמה מחזורים עד עקירה]]&lt;&gt;"",Y485=""),טבלה1013[[#This Row],[כמה מחזורים עד עקירה]],"")</f>
        <v/>
      </c>
      <c r="AA484" s="1" t="str">
        <f>IF(AND(טבלה1013[[#This Row],[הווסת פעיל?]]=1,טבלה1013[[#This Row],[וסת קבוע אחרון]]&lt;&gt;W483),טבלה1013[[#This Row],[וסת קבוע אחרון]],"")</f>
        <v/>
      </c>
      <c r="AB484" s="1" t="str">
        <f>IF(AND(טבלה1013[[#This Row],[הווסת פעיל?]]=1,X483=0,טבלה1013[[#This Row],[וסת קבוע אחרון]]=W483),טבלה1013[[#This Row],[וסת קבוע אחרון]],"")</f>
        <v/>
      </c>
      <c r="AC484" s="1" t="str">
        <f>IF(AND(טבלה1013[[#This Row],[הווסת פעיל?]]=1,X483=0,טבלה1013[[#This Row],[וסת קבוע אחרון]]&lt;&gt;W483),1,"")</f>
        <v/>
      </c>
      <c r="AD484" s="1" t="str">
        <f>IF(AND(טבלה1013[[#This Row],[הווסת פעיל?]]&lt;&gt;"",B485=1),טבלה1013[[#This Row],[CycleNumber]],"")</f>
        <v/>
      </c>
      <c r="AE484" s="1" t="str">
        <f>IF(AND(טבלה1013[[#This Row],[הווסת פעיל?]]&lt;&gt;"",X483=""),טבלה1013[[#This Row],[CycleNumber]],"")</f>
        <v/>
      </c>
      <c r="AF484" s="1" t="str">
        <f>IF(B485=1,"",IF(טבלה1013[[#This Row],[הווסת פעיל?]]=1,IF(טבלה1013[[#This Row],[וסת קבוע אחרון]]=F485,1,0),""))</f>
        <v/>
      </c>
      <c r="AG484" s="1" t="str">
        <f>IF(B485=1,"",IF(טבלה1013[[#This Row],[הווסת פעיל?]]=1,IF(OR(טבלה1013[[#This Row],[וסת קבוע אחרון]]=F485,F485=טבלה1013[[#This Row],[LengthofCycle]]),1,0),""))</f>
        <v/>
      </c>
      <c r="AH484" s="1" t="str">
        <f>IF(B485=1,"",IF(טבלה1013[[#This Row],[הווסת פעיל?]]=1,IF(OR(טבלה1013[[#This Row],[וסת קבוע אחרון]]=F485,F485=טבלה1013[[#This Row],[LengthofCycle]],AND(טבלה1013[[#This Row],[LengthofCycle]]&lt;&gt;טבלה1013[[#This Row],[וסת קבוע אחרון]],OR(F485=28,F485=29))),1,0),""))</f>
        <v/>
      </c>
      <c r="AI484" s="1" t="str">
        <f>IF(AND(טבלה1013[[#This Row],[הווסת פעיל?]]=1,B485=1),1,"")</f>
        <v/>
      </c>
      <c r="AJ484" s="4">
        <f>IF(AND(טבלה1013[[#This Row],[הווסת פעיל?]]&lt;&gt;1,B485&lt;&gt;1,B485&lt;&gt;""),IF(טבלה1013[[#This Row],[LengthofCycle]]=F485,1,0),"")</f>
        <v>0</v>
      </c>
      <c r="AK484" s="4">
        <f>IF(AND(טבלה1013[[#This Row],[הווסת פעיל?]]&lt;&gt;1,B485&lt;&gt;1,B485&lt;&gt;""),IF(OR(טבלה1013[[#This Row],[LengthofCycle]]=F485,F485=29),1,0),"")</f>
        <v>0</v>
      </c>
      <c r="AL484" s="4">
        <f>IF(AND(טבלה1013[[#This Row],[הווסת פעיל?]]&lt;&gt;1,B485&lt;&gt;1,B485&lt;&gt;""),IF(OR(טבלה1013[[#This Row],[LengthofCycle]]=F485,F485=29,F485=28),1,0),"")</f>
        <v>0</v>
      </c>
    </row>
    <row r="485" spans="1:38" x14ac:dyDescent="0.25">
      <c r="A485" s="1" t="s">
        <v>98</v>
      </c>
      <c r="B485" s="1">
        <v>2</v>
      </c>
      <c r="C485" s="1">
        <v>1</v>
      </c>
      <c r="D485" s="1">
        <v>1</v>
      </c>
      <c r="E485" s="1">
        <v>0</v>
      </c>
      <c r="F485" s="1">
        <v>27</v>
      </c>
      <c r="G485" s="1">
        <f>טבלה1013[[#This Row],[LengthofCycle]]+1</f>
        <v>28</v>
      </c>
      <c r="H485" s="1">
        <f>IF(IFERROR(LOOKUP(טבלה1013[[#This Row],[ClientID]],קביעויות[השבוע]),FALSE)=טבלה1013[[#This Row],[ClientID]],1,"")</f>
        <v>1</v>
      </c>
      <c r="I485" s="1" t="str">
        <f>IF(AND(טבלה1013[[#This Row],[CycleNumber]]&gt;1,OR(B486="",טבלה1013[[#This Row],[CycleNumber]]&gt;B484)),IF(OR(AND(טבלה1013[[#This Row],[LengthofCycle]]=28,F484=28),AND(טבלה1013[[#This Row],[LengthofCycle]]=35,F484=35)),1,""),"")</f>
        <v/>
      </c>
      <c r="J485" s="1" t="str">
        <f>IF(AND(טבלה1013[[#This Row],[וסת השבוע]]=1,I484=1,טבלה1013[[#This Row],[CycleNumber]]&gt;B484),1,"")</f>
        <v/>
      </c>
      <c r="K485" s="1" t="str">
        <f>IF(טבלה1013[[#This Row],[CycleNumber]]=1,"",IF(טבלה1013[[#This Row],[וסת השבוע]]=1,0,IF(K484="","",IF(K484=0,IF(טבלה1013[[#This Row],[LengthofCycle]]=28,0,1),IF(K484=1,IF(טבלה1013[[#This Row],[LengthofCycle]]+F484=28*2,0,2),IF(K484=2,IF(טבלה1013[[#This Row],[LengthofCycle]]+F484+F483=28*3,0,3),""))))))</f>
        <v/>
      </c>
      <c r="L485" s="1" t="str">
        <f>IF(טבלה1013[[#This Row],[וסת השבוע]]=1,IF(טבלה1013[[#This Row],[וסת השבוע וההפלגה ביחד]]=1,L484+1,0),IF(AND(טבלה1013[[#This Row],[CycleNumber]]&gt;B484,טבלה1013[[#This Row],[CycleNumber]]&gt;1),IF(טבלה1013[[#This Row],[וסת השבוע פעיל?]]&lt;&gt;"",L484+1,""),""))</f>
        <v/>
      </c>
      <c r="M485" s="1" t="str">
        <f>IF(AND(טבלה1013[[#This Row],[וסת השבוע פעיל?]]&lt;&gt;"",טבלה1013[[#This Row],[CycleNumber]]&lt;B486,B486&lt;&gt;"",טבלה1013[[#This Row],[וסת השבוע פעיל?]]&lt;3),IF(K486=0,IF(AND(טבלה1013[[#This Row],[וסת השבוע פעיל?]]&gt;0,I486=1),0,1),0),"")</f>
        <v/>
      </c>
      <c r="N485" s="1" t="str">
        <f t="shared" si="52"/>
        <v/>
      </c>
      <c r="O485" s="1" t="str">
        <f>IF(AND(טבלה1013[[#This Row],[חיזוי - שבוע]]=1,J486=1),1,"")</f>
        <v/>
      </c>
      <c r="P485" s="1" t="str">
        <f>IF(AND(טבלה1013[[#This Row],[חיזוי טוב עם הפלגה?]]=1,טבלה1013[[#This Row],[וסת קבוע אחרון]]&lt;&gt;28,X484=1),1,"")</f>
        <v/>
      </c>
      <c r="Q485" s="1" t="str">
        <f>IF(AND(טבלה1013[[#This Row],[וסת השבוע פעיל?]]&lt;3,OR(טבלה1013[[#This Row],[CycleNumber]]&gt;B486,B486="")),1,"")</f>
        <v/>
      </c>
      <c r="R485" s="1">
        <f>IF(טבלה1013[[#This Row],[האישה קבעה וסת שבוע?]]=1,IF(טבלה1013[[#This Row],[וסת השבוע פעיל?]]&lt;3,1,0),"")</f>
        <v>0</v>
      </c>
      <c r="S4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5" s="1" t="str">
        <f t="shared" si="49"/>
        <v/>
      </c>
      <c r="U485" s="1" t="str">
        <f t="shared" si="50"/>
        <v/>
      </c>
      <c r="V485" s="1" t="str">
        <f t="shared" si="51"/>
        <v/>
      </c>
      <c r="W485" s="1" t="str">
        <f>IF(טבלה1013[[#This Row],[3 הפלגות זהות]]="","",IF(טבלה1013[[#This Row],[3 הפלגות זהות]]=1,טבלה1013[[#This Row],[LengthofCycle]],W484))</f>
        <v/>
      </c>
      <c r="Y485" s="1" t="str">
        <f>IF(OR(טבלה1013[[#This Row],[הווסת פעיל?]]=0,טבלה1013[[#This Row],[הווסת פעיל?]]=""),"",SUM(Y484,טבלה1013[[#This Row],[הווסת פעיל?]]))</f>
        <v/>
      </c>
      <c r="Z485" s="1" t="str">
        <f>IF(AND(טבלה1013[[#This Row],[כמה מחזורים עד עקירה]]&lt;&gt;"",Y486=""),טבלה1013[[#This Row],[כמה מחזורים עד עקירה]],"")</f>
        <v/>
      </c>
      <c r="AA485" s="1" t="str">
        <f>IF(AND(טבלה1013[[#This Row],[הווסת פעיל?]]=1,טבלה1013[[#This Row],[וסת קבוע אחרון]]&lt;&gt;W484),טבלה1013[[#This Row],[וסת קבוע אחרון]],"")</f>
        <v/>
      </c>
      <c r="AB485" s="1" t="str">
        <f>IF(AND(טבלה1013[[#This Row],[הווסת פעיל?]]=1,X484=0,טבלה1013[[#This Row],[וסת קבוע אחרון]]=W484),טבלה1013[[#This Row],[וסת קבוע אחרון]],"")</f>
        <v/>
      </c>
      <c r="AC485" s="1" t="str">
        <f>IF(AND(טבלה1013[[#This Row],[הווסת פעיל?]]=1,X484=0,טבלה1013[[#This Row],[וסת קבוע אחרון]]&lt;&gt;W484),1,"")</f>
        <v/>
      </c>
      <c r="AD485" s="1" t="str">
        <f>IF(AND(טבלה1013[[#This Row],[הווסת פעיל?]]&lt;&gt;"",B486=1),טבלה1013[[#This Row],[CycleNumber]],"")</f>
        <v/>
      </c>
      <c r="AE485" s="1" t="str">
        <f>IF(AND(טבלה1013[[#This Row],[הווסת פעיל?]]&lt;&gt;"",X484=""),טבלה1013[[#This Row],[CycleNumber]],"")</f>
        <v/>
      </c>
      <c r="AF485" s="1" t="str">
        <f>IF(B486=1,"",IF(טבלה1013[[#This Row],[הווסת פעיל?]]=1,IF(טבלה1013[[#This Row],[וסת קבוע אחרון]]=F486,1,0),""))</f>
        <v/>
      </c>
      <c r="AG485" s="1" t="str">
        <f>IF(B486=1,"",IF(טבלה1013[[#This Row],[הווסת פעיל?]]=1,IF(OR(טבלה1013[[#This Row],[וסת קבוע אחרון]]=F486,F486=טבלה1013[[#This Row],[LengthofCycle]]),1,0),""))</f>
        <v/>
      </c>
      <c r="AH485" s="1" t="str">
        <f>IF(B486=1,"",IF(טבלה1013[[#This Row],[הווסת פעיל?]]=1,IF(OR(טבלה1013[[#This Row],[וסת קבוע אחרון]]=F486,F486=טבלה1013[[#This Row],[LengthofCycle]],AND(טבלה1013[[#This Row],[LengthofCycle]]&lt;&gt;טבלה1013[[#This Row],[וסת קבוע אחרון]],OR(F486=28,F486=29))),1,0),""))</f>
        <v/>
      </c>
      <c r="AI485" s="1" t="str">
        <f>IF(AND(טבלה1013[[#This Row],[הווסת פעיל?]]=1,B486=1),1,"")</f>
        <v/>
      </c>
      <c r="AJ485" s="4">
        <f>IF(AND(טבלה1013[[#This Row],[הווסת פעיל?]]&lt;&gt;1,B486&lt;&gt;1,B486&lt;&gt;""),IF(טבלה1013[[#This Row],[LengthofCycle]]=F486,1,0),"")</f>
        <v>0</v>
      </c>
      <c r="AK485" s="4">
        <f>IF(AND(טבלה1013[[#This Row],[הווסת פעיל?]]&lt;&gt;1,B486&lt;&gt;1,B486&lt;&gt;""),IF(OR(טבלה1013[[#This Row],[LengthofCycle]]=F486,F486=29),1,0),"")</f>
        <v>0</v>
      </c>
      <c r="AL485" s="4">
        <f>IF(AND(טבלה1013[[#This Row],[הווסת פעיל?]]&lt;&gt;1,B486&lt;&gt;1,B486&lt;&gt;""),IF(OR(טבלה1013[[#This Row],[LengthofCycle]]=F486,F486=29,F486=28),1,0),"")</f>
        <v>1</v>
      </c>
    </row>
    <row r="486" spans="1:38" x14ac:dyDescent="0.25">
      <c r="A486" s="1" t="s">
        <v>98</v>
      </c>
      <c r="B486" s="1">
        <v>3</v>
      </c>
      <c r="C486" s="1">
        <v>1</v>
      </c>
      <c r="D486" s="1">
        <v>1</v>
      </c>
      <c r="E486" s="1">
        <v>0</v>
      </c>
      <c r="F486" s="1">
        <v>28</v>
      </c>
      <c r="G486" s="1">
        <f>טבלה1013[[#This Row],[LengthofCycle]]+1</f>
        <v>29</v>
      </c>
      <c r="H486" s="1">
        <f>IF(IFERROR(LOOKUP(טבלה1013[[#This Row],[ClientID]],קביעויות[השבוע]),FALSE)=טבלה1013[[#This Row],[ClientID]],1,"")</f>
        <v>1</v>
      </c>
      <c r="I486" s="1" t="str">
        <f>IF(AND(טבלה1013[[#This Row],[CycleNumber]]&gt;1,OR(B487="",טבלה1013[[#This Row],[CycleNumber]]&gt;B485)),IF(OR(AND(טבלה1013[[#This Row],[LengthofCycle]]=28,F485=28),AND(טבלה1013[[#This Row],[LengthofCycle]]=35,F485=35)),1,""),"")</f>
        <v/>
      </c>
      <c r="J486" s="1" t="str">
        <f>IF(AND(טבלה1013[[#This Row],[וסת השבוע]]=1,I485=1,טבלה1013[[#This Row],[CycleNumber]]&gt;B485),1,"")</f>
        <v/>
      </c>
      <c r="K486" s="1" t="str">
        <f>IF(טבלה1013[[#This Row],[CycleNumber]]=1,"",IF(טבלה1013[[#This Row],[וסת השבוע]]=1,0,IF(K485="","",IF(K485=0,IF(טבלה1013[[#This Row],[LengthofCycle]]=28,0,1),IF(K485=1,IF(טבלה1013[[#This Row],[LengthofCycle]]+F485=28*2,0,2),IF(K485=2,IF(טבלה1013[[#This Row],[LengthofCycle]]+F485+F484=28*3,0,3),""))))))</f>
        <v/>
      </c>
      <c r="L486" s="1" t="str">
        <f>IF(טבלה1013[[#This Row],[וסת השבוע]]=1,IF(טבלה1013[[#This Row],[וסת השבוע וההפלגה ביחד]]=1,L485+1,0),IF(AND(טבלה1013[[#This Row],[CycleNumber]]&gt;B485,טבלה1013[[#This Row],[CycleNumber]]&gt;1),IF(טבלה1013[[#This Row],[וסת השבוע פעיל?]]&lt;&gt;"",L485+1,""),""))</f>
        <v/>
      </c>
      <c r="M486" s="1" t="str">
        <f>IF(AND(טבלה1013[[#This Row],[וסת השבוע פעיל?]]&lt;&gt;"",טבלה1013[[#This Row],[CycleNumber]]&lt;B487,B487&lt;&gt;"",טבלה1013[[#This Row],[וסת השבוע פעיל?]]&lt;3),IF(K487=0,IF(AND(טבלה1013[[#This Row],[וסת השבוע פעיל?]]&gt;0,I487=1),0,1),0),"")</f>
        <v/>
      </c>
      <c r="N486" s="1" t="str">
        <f t="shared" si="52"/>
        <v/>
      </c>
      <c r="O486" s="1" t="str">
        <f>IF(AND(טבלה1013[[#This Row],[חיזוי - שבוע]]=1,J487=1),1,"")</f>
        <v/>
      </c>
      <c r="P486" s="1" t="str">
        <f>IF(AND(טבלה1013[[#This Row],[חיזוי טוב עם הפלגה?]]=1,טבלה1013[[#This Row],[וסת קבוע אחרון]]&lt;&gt;28,X485=1),1,"")</f>
        <v/>
      </c>
      <c r="Q486" s="1" t="str">
        <f>IF(AND(טבלה1013[[#This Row],[וסת השבוע פעיל?]]&lt;3,OR(טבלה1013[[#This Row],[CycleNumber]]&gt;B487,B487="")),1,"")</f>
        <v/>
      </c>
      <c r="R486" s="1">
        <f>IF(טבלה1013[[#This Row],[האישה קבעה וסת שבוע?]]=1,IF(טבלה1013[[#This Row],[וסת השבוע פעיל?]]&lt;3,1,0),"")</f>
        <v>0</v>
      </c>
      <c r="S4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6" s="1">
        <f t="shared" si="49"/>
        <v>0</v>
      </c>
      <c r="U486" s="1" t="str">
        <f t="shared" si="50"/>
        <v/>
      </c>
      <c r="V486" s="1" t="str">
        <f t="shared" si="51"/>
        <v/>
      </c>
      <c r="W486" s="1" t="str">
        <f>IF(טבלה1013[[#This Row],[3 הפלגות זהות]]="","",IF(טבלה1013[[#This Row],[3 הפלגות זהות]]=1,טבלה1013[[#This Row],[LengthofCycle]],W485))</f>
        <v/>
      </c>
      <c r="Y486" s="1" t="str">
        <f>IF(OR(טבלה1013[[#This Row],[הווסת פעיל?]]=0,טבלה1013[[#This Row],[הווסת פעיל?]]=""),"",SUM(Y485,טבלה1013[[#This Row],[הווסת פעיל?]]))</f>
        <v/>
      </c>
      <c r="Z486" s="1" t="str">
        <f>IF(AND(טבלה1013[[#This Row],[כמה מחזורים עד עקירה]]&lt;&gt;"",Y487=""),טבלה1013[[#This Row],[כמה מחזורים עד עקירה]],"")</f>
        <v/>
      </c>
      <c r="AA486" s="1" t="str">
        <f>IF(AND(טבלה1013[[#This Row],[הווסת פעיל?]]=1,טבלה1013[[#This Row],[וסת קבוע אחרון]]&lt;&gt;W485),טבלה1013[[#This Row],[וסת קבוע אחרון]],"")</f>
        <v/>
      </c>
      <c r="AB486" s="1" t="str">
        <f>IF(AND(טבלה1013[[#This Row],[הווסת פעיל?]]=1,X485=0,טבלה1013[[#This Row],[וסת קבוע אחרון]]=W485),טבלה1013[[#This Row],[וסת קבוע אחרון]],"")</f>
        <v/>
      </c>
      <c r="AC486" s="1" t="str">
        <f>IF(AND(טבלה1013[[#This Row],[הווסת פעיל?]]=1,X485=0,טבלה1013[[#This Row],[וסת קבוע אחרון]]&lt;&gt;W485),1,"")</f>
        <v/>
      </c>
      <c r="AD486" s="1" t="str">
        <f>IF(AND(טבלה1013[[#This Row],[הווסת פעיל?]]&lt;&gt;"",B487=1),טבלה1013[[#This Row],[CycleNumber]],"")</f>
        <v/>
      </c>
      <c r="AE486" s="1" t="str">
        <f>IF(AND(טבלה1013[[#This Row],[הווסת פעיל?]]&lt;&gt;"",X485=""),טבלה1013[[#This Row],[CycleNumber]],"")</f>
        <v/>
      </c>
      <c r="AF486" s="1" t="str">
        <f>IF(B487=1,"",IF(טבלה1013[[#This Row],[הווסת פעיל?]]=1,IF(טבלה1013[[#This Row],[וסת קבוע אחרון]]=F487,1,0),""))</f>
        <v/>
      </c>
      <c r="AG486" s="1" t="str">
        <f>IF(B487=1,"",IF(טבלה1013[[#This Row],[הווסת פעיל?]]=1,IF(OR(טבלה1013[[#This Row],[וסת קבוע אחרון]]=F487,F487=טבלה1013[[#This Row],[LengthofCycle]]),1,0),""))</f>
        <v/>
      </c>
      <c r="AH486" s="1" t="str">
        <f>IF(B487=1,"",IF(טבלה1013[[#This Row],[הווסת פעיל?]]=1,IF(OR(טבלה1013[[#This Row],[וסת קבוע אחרון]]=F487,F487=טבלה1013[[#This Row],[LengthofCycle]],AND(טבלה1013[[#This Row],[LengthofCycle]]&lt;&gt;טבלה1013[[#This Row],[וסת קבוע אחרון]],OR(F487=28,F487=29))),1,0),""))</f>
        <v/>
      </c>
      <c r="AI486" s="1" t="str">
        <f>IF(AND(טבלה1013[[#This Row],[הווסת פעיל?]]=1,B487=1),1,"")</f>
        <v/>
      </c>
      <c r="AJ486" s="4">
        <f>IF(AND(טבלה1013[[#This Row],[הווסת פעיל?]]&lt;&gt;1,B487&lt;&gt;1,B487&lt;&gt;""),IF(טבלה1013[[#This Row],[LengthofCycle]]=F487,1,0),"")</f>
        <v>0</v>
      </c>
      <c r="AK486" s="4">
        <f>IF(AND(טבלה1013[[#This Row],[הווסת פעיל?]]&lt;&gt;1,B487&lt;&gt;1,B487&lt;&gt;""),IF(OR(טבלה1013[[#This Row],[LengthofCycle]]=F487,F487=29),1,0),"")</f>
        <v>0</v>
      </c>
      <c r="AL486" s="4">
        <f>IF(AND(טבלה1013[[#This Row],[הווסת פעיל?]]&lt;&gt;1,B487&lt;&gt;1,B487&lt;&gt;""),IF(OR(טבלה1013[[#This Row],[LengthofCycle]]=F487,F487=29,F487=28),1,0),"")</f>
        <v>0</v>
      </c>
    </row>
    <row r="487" spans="1:38" x14ac:dyDescent="0.25">
      <c r="A487" s="1" t="s">
        <v>98</v>
      </c>
      <c r="B487" s="1">
        <v>4</v>
      </c>
      <c r="C487" s="1">
        <v>1</v>
      </c>
      <c r="D487" s="1">
        <v>1</v>
      </c>
      <c r="E487" s="1">
        <v>0</v>
      </c>
      <c r="F487" s="1">
        <v>30</v>
      </c>
      <c r="G487" s="1">
        <f>טבלה1013[[#This Row],[LengthofCycle]]+1</f>
        <v>31</v>
      </c>
      <c r="H487" s="1">
        <f>IF(IFERROR(LOOKUP(טבלה1013[[#This Row],[ClientID]],קביעויות[השבוע]),FALSE)=טבלה1013[[#This Row],[ClientID]],1,"")</f>
        <v>1</v>
      </c>
      <c r="I487" s="1" t="str">
        <f>IF(AND(טבלה1013[[#This Row],[CycleNumber]]&gt;1,OR(B488="",טבלה1013[[#This Row],[CycleNumber]]&gt;B486)),IF(OR(AND(טבלה1013[[#This Row],[LengthofCycle]]=28,F486=28),AND(טבלה1013[[#This Row],[LengthofCycle]]=35,F486=35)),1,""),"")</f>
        <v/>
      </c>
      <c r="J487" s="1" t="str">
        <f>IF(AND(טבלה1013[[#This Row],[וסת השבוע]]=1,I486=1,טבלה1013[[#This Row],[CycleNumber]]&gt;B486),1,"")</f>
        <v/>
      </c>
      <c r="K487" s="1" t="str">
        <f>IF(טבלה1013[[#This Row],[CycleNumber]]=1,"",IF(טבלה1013[[#This Row],[וסת השבוע]]=1,0,IF(K486="","",IF(K486=0,IF(טבלה1013[[#This Row],[LengthofCycle]]=28,0,1),IF(K486=1,IF(טבלה1013[[#This Row],[LengthofCycle]]+F486=28*2,0,2),IF(K486=2,IF(טבלה1013[[#This Row],[LengthofCycle]]+F486+F485=28*3,0,3),""))))))</f>
        <v/>
      </c>
      <c r="L487" s="1" t="str">
        <f>IF(טבלה1013[[#This Row],[וסת השבוע]]=1,IF(טבלה1013[[#This Row],[וסת השבוע וההפלגה ביחד]]=1,L486+1,0),IF(AND(טבלה1013[[#This Row],[CycleNumber]]&gt;B486,טבלה1013[[#This Row],[CycleNumber]]&gt;1),IF(טבלה1013[[#This Row],[וסת השבוע פעיל?]]&lt;&gt;"",L486+1,""),""))</f>
        <v/>
      </c>
      <c r="M487" s="1" t="str">
        <f>IF(AND(טבלה1013[[#This Row],[וסת השבוע פעיל?]]&lt;&gt;"",טבלה1013[[#This Row],[CycleNumber]]&lt;B488,B488&lt;&gt;"",טבלה1013[[#This Row],[וסת השבוע פעיל?]]&lt;3),IF(K488=0,IF(AND(טבלה1013[[#This Row],[וסת השבוע פעיל?]]&gt;0,I488=1),0,1),0),"")</f>
        <v/>
      </c>
      <c r="N487" s="1" t="str">
        <f t="shared" si="52"/>
        <v/>
      </c>
      <c r="O487" s="1" t="str">
        <f>IF(AND(טבלה1013[[#This Row],[חיזוי - שבוע]]=1,J488=1),1,"")</f>
        <v/>
      </c>
      <c r="P487" s="1" t="str">
        <f>IF(AND(טבלה1013[[#This Row],[חיזוי טוב עם הפלגה?]]=1,טבלה1013[[#This Row],[וסת קבוע אחרון]]&lt;&gt;28,X486=1),1,"")</f>
        <v/>
      </c>
      <c r="Q487" s="1" t="str">
        <f>IF(AND(טבלה1013[[#This Row],[וסת השבוע פעיל?]]&lt;3,OR(טבלה1013[[#This Row],[CycleNumber]]&gt;B488,B488="")),1,"")</f>
        <v/>
      </c>
      <c r="R487" s="1">
        <f>IF(טבלה1013[[#This Row],[האישה קבעה וסת שבוע?]]=1,IF(טבלה1013[[#This Row],[וסת השבוע פעיל?]]&lt;3,1,0),"")</f>
        <v>0</v>
      </c>
      <c r="S4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7" s="1">
        <f t="shared" si="49"/>
        <v>0</v>
      </c>
      <c r="U487" s="1">
        <f t="shared" si="50"/>
        <v>0</v>
      </c>
      <c r="V487" s="1" t="str">
        <f t="shared" si="51"/>
        <v/>
      </c>
      <c r="W487" s="1" t="str">
        <f>IF(טבלה1013[[#This Row],[3 הפלגות זהות]]="","",IF(טבלה1013[[#This Row],[3 הפלגות זהות]]=1,טבלה1013[[#This Row],[LengthofCycle]],W486))</f>
        <v/>
      </c>
      <c r="Y487" s="1" t="str">
        <f>IF(OR(טבלה1013[[#This Row],[הווסת פעיל?]]=0,טבלה1013[[#This Row],[הווסת פעיל?]]=""),"",SUM(Y486,טבלה1013[[#This Row],[הווסת פעיל?]]))</f>
        <v/>
      </c>
      <c r="Z487" s="1" t="str">
        <f>IF(AND(טבלה1013[[#This Row],[כמה מחזורים עד עקירה]]&lt;&gt;"",Y488=""),טבלה1013[[#This Row],[כמה מחזורים עד עקירה]],"")</f>
        <v/>
      </c>
      <c r="AA487" s="1" t="str">
        <f>IF(AND(טבלה1013[[#This Row],[הווסת פעיל?]]=1,טבלה1013[[#This Row],[וסת קבוע אחרון]]&lt;&gt;W486),טבלה1013[[#This Row],[וסת קבוע אחרון]],"")</f>
        <v/>
      </c>
      <c r="AB487" s="1" t="str">
        <f>IF(AND(טבלה1013[[#This Row],[הווסת פעיל?]]=1,X486=0,טבלה1013[[#This Row],[וסת קבוע אחרון]]=W486),טבלה1013[[#This Row],[וסת קבוע אחרון]],"")</f>
        <v/>
      </c>
      <c r="AC487" s="1" t="str">
        <f>IF(AND(טבלה1013[[#This Row],[הווסת פעיל?]]=1,X486=0,טבלה1013[[#This Row],[וסת קבוע אחרון]]&lt;&gt;W486),1,"")</f>
        <v/>
      </c>
      <c r="AD487" s="1" t="str">
        <f>IF(AND(טבלה1013[[#This Row],[הווסת פעיל?]]&lt;&gt;"",B488=1),טבלה1013[[#This Row],[CycleNumber]],"")</f>
        <v/>
      </c>
      <c r="AE487" s="1" t="str">
        <f>IF(AND(טבלה1013[[#This Row],[הווסת פעיל?]]&lt;&gt;"",X486=""),טבלה1013[[#This Row],[CycleNumber]],"")</f>
        <v/>
      </c>
      <c r="AF487" s="1" t="str">
        <f>IF(B488=1,"",IF(טבלה1013[[#This Row],[הווסת פעיל?]]=1,IF(טבלה1013[[#This Row],[וסת קבוע אחרון]]=F488,1,0),""))</f>
        <v/>
      </c>
      <c r="AG487" s="1" t="str">
        <f>IF(B488=1,"",IF(טבלה1013[[#This Row],[הווסת פעיל?]]=1,IF(OR(טבלה1013[[#This Row],[וסת קבוע אחרון]]=F488,F488=טבלה1013[[#This Row],[LengthofCycle]]),1,0),""))</f>
        <v/>
      </c>
      <c r="AH487" s="1" t="str">
        <f>IF(B488=1,"",IF(טבלה1013[[#This Row],[הווסת פעיל?]]=1,IF(OR(טבלה1013[[#This Row],[וסת קבוע אחרון]]=F488,F488=טבלה1013[[#This Row],[LengthofCycle]],AND(טבלה1013[[#This Row],[LengthofCycle]]&lt;&gt;טבלה1013[[#This Row],[וסת קבוע אחרון]],OR(F488=28,F488=29))),1,0),""))</f>
        <v/>
      </c>
      <c r="AI487" s="1" t="str">
        <f>IF(AND(טבלה1013[[#This Row],[הווסת פעיל?]]=1,B488=1),1,"")</f>
        <v/>
      </c>
      <c r="AJ487" s="4">
        <f>IF(AND(טבלה1013[[#This Row],[הווסת פעיל?]]&lt;&gt;1,B488&lt;&gt;1,B488&lt;&gt;""),IF(טבלה1013[[#This Row],[LengthofCycle]]=F488,1,0),"")</f>
        <v>0</v>
      </c>
      <c r="AK487" s="4">
        <f>IF(AND(טבלה1013[[#This Row],[הווסת פעיל?]]&lt;&gt;1,B488&lt;&gt;1,B488&lt;&gt;""),IF(OR(טבלה1013[[#This Row],[LengthofCycle]]=F488,F488=29),1,0),"")</f>
        <v>0</v>
      </c>
      <c r="AL487" s="4">
        <f>IF(AND(טבלה1013[[#This Row],[הווסת פעיל?]]&lt;&gt;1,B488&lt;&gt;1,B488&lt;&gt;""),IF(OR(טבלה1013[[#This Row],[LengthofCycle]]=F488,F488=29,F488=28),1,0),"")</f>
        <v>1</v>
      </c>
    </row>
    <row r="488" spans="1:38" x14ac:dyDescent="0.25">
      <c r="A488" s="1" t="s">
        <v>98</v>
      </c>
      <c r="B488" s="1">
        <v>5</v>
      </c>
      <c r="C488" s="1">
        <v>1</v>
      </c>
      <c r="D488" s="1">
        <v>1</v>
      </c>
      <c r="E488" s="1">
        <v>0</v>
      </c>
      <c r="F488" s="1">
        <v>28</v>
      </c>
      <c r="G488" s="1">
        <f>טבלה1013[[#This Row],[LengthofCycle]]+1</f>
        <v>29</v>
      </c>
      <c r="H488" s="1">
        <f>IF(IFERROR(LOOKUP(טבלה1013[[#This Row],[ClientID]],קביעויות[השבוע]),FALSE)=טבלה1013[[#This Row],[ClientID]],1,"")</f>
        <v>1</v>
      </c>
      <c r="I488" s="1" t="str">
        <f>IF(AND(טבלה1013[[#This Row],[CycleNumber]]&gt;1,OR(B489="",טבלה1013[[#This Row],[CycleNumber]]&gt;B487)),IF(OR(AND(טבלה1013[[#This Row],[LengthofCycle]]=28,F487=28),AND(טבלה1013[[#This Row],[LengthofCycle]]=35,F487=35)),1,""),"")</f>
        <v/>
      </c>
      <c r="J488" s="1" t="str">
        <f>IF(AND(טבלה1013[[#This Row],[וסת השבוע]]=1,I487=1,טבלה1013[[#This Row],[CycleNumber]]&gt;B487),1,"")</f>
        <v/>
      </c>
      <c r="K488" s="1" t="str">
        <f>IF(טבלה1013[[#This Row],[CycleNumber]]=1,"",IF(טבלה1013[[#This Row],[וסת השבוע]]=1,0,IF(K487="","",IF(K487=0,IF(טבלה1013[[#This Row],[LengthofCycle]]=28,0,1),IF(K487=1,IF(טבלה1013[[#This Row],[LengthofCycle]]+F487=28*2,0,2),IF(K487=2,IF(טבלה1013[[#This Row],[LengthofCycle]]+F487+F486=28*3,0,3),""))))))</f>
        <v/>
      </c>
      <c r="L488" s="1" t="str">
        <f>IF(טבלה1013[[#This Row],[וסת השבוע]]=1,IF(טבלה1013[[#This Row],[וסת השבוע וההפלגה ביחד]]=1,L487+1,0),IF(AND(טבלה1013[[#This Row],[CycleNumber]]&gt;B487,טבלה1013[[#This Row],[CycleNumber]]&gt;1),IF(טבלה1013[[#This Row],[וסת השבוע פעיל?]]&lt;&gt;"",L487+1,""),""))</f>
        <v/>
      </c>
      <c r="M488" s="1" t="str">
        <f>IF(AND(טבלה1013[[#This Row],[וסת השבוע פעיל?]]&lt;&gt;"",טבלה1013[[#This Row],[CycleNumber]]&lt;B489,B489&lt;&gt;"",טבלה1013[[#This Row],[וסת השבוע פעיל?]]&lt;3),IF(K489=0,IF(AND(טבלה1013[[#This Row],[וסת השבוע פעיל?]]&gt;0,I489=1),0,1),0),"")</f>
        <v/>
      </c>
      <c r="N488" s="1" t="str">
        <f t="shared" si="52"/>
        <v/>
      </c>
      <c r="O488" s="1" t="str">
        <f>IF(AND(טבלה1013[[#This Row],[חיזוי - שבוע]]=1,J489=1),1,"")</f>
        <v/>
      </c>
      <c r="P488" s="1" t="str">
        <f>IF(AND(טבלה1013[[#This Row],[חיזוי טוב עם הפלגה?]]=1,טבלה1013[[#This Row],[וסת קבוע אחרון]]&lt;&gt;28,X487=1),1,"")</f>
        <v/>
      </c>
      <c r="Q488" s="1" t="str">
        <f>IF(AND(טבלה1013[[#This Row],[וסת השבוע פעיל?]]&lt;3,OR(טבלה1013[[#This Row],[CycleNumber]]&gt;B489,B489="")),1,"")</f>
        <v/>
      </c>
      <c r="R488" s="1">
        <f>IF(טבלה1013[[#This Row],[האישה קבעה וסת שבוע?]]=1,IF(טבלה1013[[#This Row],[וסת השבוע פעיל?]]&lt;3,1,0),"")</f>
        <v>0</v>
      </c>
      <c r="S4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8" s="1">
        <f t="shared" si="49"/>
        <v>0</v>
      </c>
      <c r="U488" s="1">
        <f t="shared" si="50"/>
        <v>0</v>
      </c>
      <c r="V488" s="1">
        <f t="shared" si="51"/>
        <v>0</v>
      </c>
      <c r="W488" s="1" t="str">
        <f>IF(טבלה1013[[#This Row],[3 הפלגות זהות]]="","",IF(טבלה1013[[#This Row],[3 הפלגות זהות]]=1,טבלה1013[[#This Row],[LengthofCycle]],W487))</f>
        <v/>
      </c>
      <c r="Y488" s="1" t="str">
        <f>IF(OR(טבלה1013[[#This Row],[הווסת פעיל?]]=0,טבלה1013[[#This Row],[הווסת פעיל?]]=""),"",SUM(Y487,טבלה1013[[#This Row],[הווסת פעיל?]]))</f>
        <v/>
      </c>
      <c r="Z488" s="1" t="str">
        <f>IF(AND(טבלה1013[[#This Row],[כמה מחזורים עד עקירה]]&lt;&gt;"",Y489=""),טבלה1013[[#This Row],[כמה מחזורים עד עקירה]],"")</f>
        <v/>
      </c>
      <c r="AA488" s="1" t="str">
        <f>IF(AND(טבלה1013[[#This Row],[הווסת פעיל?]]=1,טבלה1013[[#This Row],[וסת קבוע אחרון]]&lt;&gt;W487),טבלה1013[[#This Row],[וסת קבוע אחרון]],"")</f>
        <v/>
      </c>
      <c r="AB488" s="1" t="str">
        <f>IF(AND(טבלה1013[[#This Row],[הווסת פעיל?]]=1,X487=0,טבלה1013[[#This Row],[וסת קבוע אחרון]]=W487),טבלה1013[[#This Row],[וסת קבוע אחרון]],"")</f>
        <v/>
      </c>
      <c r="AC488" s="1" t="str">
        <f>IF(AND(טבלה1013[[#This Row],[הווסת פעיל?]]=1,X487=0,טבלה1013[[#This Row],[וסת קבוע אחרון]]&lt;&gt;W487),1,"")</f>
        <v/>
      </c>
      <c r="AD488" s="1" t="str">
        <f>IF(AND(טבלה1013[[#This Row],[הווסת פעיל?]]&lt;&gt;"",B489=1),טבלה1013[[#This Row],[CycleNumber]],"")</f>
        <v/>
      </c>
      <c r="AE488" s="1" t="str">
        <f>IF(AND(טבלה1013[[#This Row],[הווסת פעיל?]]&lt;&gt;"",X487=""),טבלה1013[[#This Row],[CycleNumber]],"")</f>
        <v/>
      </c>
      <c r="AF488" s="1" t="str">
        <f>IF(B489=1,"",IF(טבלה1013[[#This Row],[הווסת פעיל?]]=1,IF(טבלה1013[[#This Row],[וסת קבוע אחרון]]=F489,1,0),""))</f>
        <v/>
      </c>
      <c r="AG488" s="1" t="str">
        <f>IF(B489=1,"",IF(טבלה1013[[#This Row],[הווסת פעיל?]]=1,IF(OR(טבלה1013[[#This Row],[וסת קבוע אחרון]]=F489,F489=טבלה1013[[#This Row],[LengthofCycle]]),1,0),""))</f>
        <v/>
      </c>
      <c r="AH488" s="1" t="str">
        <f>IF(B489=1,"",IF(טבלה1013[[#This Row],[הווסת פעיל?]]=1,IF(OR(טבלה1013[[#This Row],[וסת קבוע אחרון]]=F489,F489=טבלה1013[[#This Row],[LengthofCycle]],AND(טבלה1013[[#This Row],[LengthofCycle]]&lt;&gt;טבלה1013[[#This Row],[וסת קבוע אחרון]],OR(F489=28,F489=29))),1,0),""))</f>
        <v/>
      </c>
      <c r="AI488" s="1" t="str">
        <f>IF(AND(טבלה1013[[#This Row],[הווסת פעיל?]]=1,B489=1),1,"")</f>
        <v/>
      </c>
      <c r="AJ488" s="4">
        <f>IF(AND(טבלה1013[[#This Row],[הווסת פעיל?]]&lt;&gt;1,B489&lt;&gt;1,B489&lt;&gt;""),IF(טבלה1013[[#This Row],[LengthofCycle]]=F489,1,0),"")</f>
        <v>1</v>
      </c>
      <c r="AK488" s="4">
        <f>IF(AND(טבלה1013[[#This Row],[הווסת פעיל?]]&lt;&gt;1,B489&lt;&gt;1,B489&lt;&gt;""),IF(OR(טבלה1013[[#This Row],[LengthofCycle]]=F489,F489=29),1,0),"")</f>
        <v>1</v>
      </c>
      <c r="AL488" s="4">
        <f>IF(AND(טבלה1013[[#This Row],[הווסת פעיל?]]&lt;&gt;1,B489&lt;&gt;1,B489&lt;&gt;""),IF(OR(טבלה1013[[#This Row],[LengthofCycle]]=F489,F489=29,F489=28),1,0),"")</f>
        <v>1</v>
      </c>
    </row>
    <row r="489" spans="1:38" x14ac:dyDescent="0.25">
      <c r="A489" s="1" t="s">
        <v>98</v>
      </c>
      <c r="B489" s="1">
        <v>6</v>
      </c>
      <c r="C489" s="1">
        <v>1</v>
      </c>
      <c r="D489" s="1">
        <v>1</v>
      </c>
      <c r="E489" s="1">
        <v>0</v>
      </c>
      <c r="F489" s="1">
        <v>28</v>
      </c>
      <c r="G489" s="1">
        <f>טבלה1013[[#This Row],[LengthofCycle]]+1</f>
        <v>29</v>
      </c>
      <c r="H489" s="1">
        <f>IF(IFERROR(LOOKUP(טבלה1013[[#This Row],[ClientID]],קביעויות[השבוע]),FALSE)=טבלה1013[[#This Row],[ClientID]],1,"")</f>
        <v>1</v>
      </c>
      <c r="I489" s="1">
        <f>IF(AND(טבלה1013[[#This Row],[CycleNumber]]&gt;1,OR(B490="",טבלה1013[[#This Row],[CycleNumber]]&gt;B488)),IF(OR(AND(טבלה1013[[#This Row],[LengthofCycle]]=28,F488=28),AND(טבלה1013[[#This Row],[LengthofCycle]]=35,F488=35)),1,""),"")</f>
        <v>1</v>
      </c>
      <c r="J489" s="1" t="str">
        <f>IF(AND(טבלה1013[[#This Row],[וסת השבוע]]=1,I488=1,טבלה1013[[#This Row],[CycleNumber]]&gt;B488),1,"")</f>
        <v/>
      </c>
      <c r="K489" s="1">
        <f>IF(טבלה1013[[#This Row],[CycleNumber]]=1,"",IF(טבלה1013[[#This Row],[וסת השבוע]]=1,0,IF(K488="","",IF(K488=0,IF(טבלה1013[[#This Row],[LengthofCycle]]=28,0,1),IF(K488=1,IF(טבלה1013[[#This Row],[LengthofCycle]]+F488=28*2,0,2),IF(K488=2,IF(טבלה1013[[#This Row],[LengthofCycle]]+F488+F487=28*3,0,3),""))))))</f>
        <v>0</v>
      </c>
      <c r="L489" s="1">
        <f>IF(טבלה1013[[#This Row],[וסת השבוע]]=1,IF(טבלה1013[[#This Row],[וסת השבוע וההפלגה ביחד]]=1,L488+1,0),IF(AND(טבלה1013[[#This Row],[CycleNumber]]&gt;B488,טבלה1013[[#This Row],[CycleNumber]]&gt;1),IF(טבלה1013[[#This Row],[וסת השבוע פעיל?]]&lt;&gt;"",L488+1,""),""))</f>
        <v>0</v>
      </c>
      <c r="M489" s="1">
        <f>IF(AND(טבלה1013[[#This Row],[וסת השבוע פעיל?]]&lt;&gt;"",טבלה1013[[#This Row],[CycleNumber]]&lt;B490,B490&lt;&gt;"",טבלה1013[[#This Row],[וסת השבוע פעיל?]]&lt;3),IF(K490=0,IF(AND(טבלה1013[[#This Row],[וסת השבוע פעיל?]]&gt;0,I490=1),0,1),0),"")</f>
        <v>0</v>
      </c>
      <c r="N489" s="1" t="str">
        <f t="shared" si="52"/>
        <v/>
      </c>
      <c r="O489" s="1" t="str">
        <f>IF(AND(טבלה1013[[#This Row],[חיזוי - שבוע]]=1,J490=1),1,"")</f>
        <v/>
      </c>
      <c r="P489" s="1" t="str">
        <f>IF(AND(טבלה1013[[#This Row],[חיזוי טוב עם הפלגה?]]=1,טבלה1013[[#This Row],[וסת קבוע אחרון]]&lt;&gt;28,X488=1),1,"")</f>
        <v/>
      </c>
      <c r="Q489" s="1" t="str">
        <f>IF(AND(טבלה1013[[#This Row],[וסת השבוע פעיל?]]&lt;3,OR(טבלה1013[[#This Row],[CycleNumber]]&gt;B490,B490="")),1,"")</f>
        <v/>
      </c>
      <c r="R489" s="1">
        <f>IF(טבלה1013[[#This Row],[האישה קבעה וסת שבוע?]]=1,IF(טבלה1013[[#This Row],[וסת השבוע פעיל?]]&lt;3,1,0),"")</f>
        <v>1</v>
      </c>
      <c r="S4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89" s="1">
        <f t="shared" si="49"/>
        <v>0</v>
      </c>
      <c r="U489" s="1">
        <f t="shared" si="50"/>
        <v>0</v>
      </c>
      <c r="V489" s="1">
        <f t="shared" si="51"/>
        <v>0</v>
      </c>
      <c r="W489" s="1" t="str">
        <f>IF(טבלה1013[[#This Row],[3 הפלגות זהות]]="","",IF(טבלה1013[[#This Row],[3 הפלגות זהות]]=1,טבלה1013[[#This Row],[LengthofCycle]],W488))</f>
        <v/>
      </c>
      <c r="Y489" s="1" t="str">
        <f>IF(OR(טבלה1013[[#This Row],[הווסת פעיל?]]=0,טבלה1013[[#This Row],[הווסת פעיל?]]=""),"",SUM(Y488,טבלה1013[[#This Row],[הווסת פעיל?]]))</f>
        <v/>
      </c>
      <c r="Z489" s="1" t="str">
        <f>IF(AND(טבלה1013[[#This Row],[כמה מחזורים עד עקירה]]&lt;&gt;"",Y490=""),טבלה1013[[#This Row],[כמה מחזורים עד עקירה]],"")</f>
        <v/>
      </c>
      <c r="AA489" s="1" t="str">
        <f>IF(AND(טבלה1013[[#This Row],[הווסת פעיל?]]=1,טבלה1013[[#This Row],[וסת קבוע אחרון]]&lt;&gt;W488),טבלה1013[[#This Row],[וסת קבוע אחרון]],"")</f>
        <v/>
      </c>
      <c r="AB489" s="1" t="str">
        <f>IF(AND(טבלה1013[[#This Row],[הווסת פעיל?]]=1,X488=0,טבלה1013[[#This Row],[וסת קבוע אחרון]]=W488),טבלה1013[[#This Row],[וסת קבוע אחרון]],"")</f>
        <v/>
      </c>
      <c r="AC489" s="1" t="str">
        <f>IF(AND(טבלה1013[[#This Row],[הווסת פעיל?]]=1,X488=0,טבלה1013[[#This Row],[וסת קבוע אחרון]]&lt;&gt;W488),1,"")</f>
        <v/>
      </c>
      <c r="AD489" s="1" t="str">
        <f>IF(AND(טבלה1013[[#This Row],[הווסת פעיל?]]&lt;&gt;"",B490=1),טבלה1013[[#This Row],[CycleNumber]],"")</f>
        <v/>
      </c>
      <c r="AE489" s="1" t="str">
        <f>IF(AND(טבלה1013[[#This Row],[הווסת פעיל?]]&lt;&gt;"",X488=""),טבלה1013[[#This Row],[CycleNumber]],"")</f>
        <v/>
      </c>
      <c r="AF489" s="1" t="str">
        <f>IF(B490=1,"",IF(טבלה1013[[#This Row],[הווסת פעיל?]]=1,IF(טבלה1013[[#This Row],[וסת קבוע אחרון]]=F490,1,0),""))</f>
        <v/>
      </c>
      <c r="AG489" s="1" t="str">
        <f>IF(B490=1,"",IF(טבלה1013[[#This Row],[הווסת פעיל?]]=1,IF(OR(טבלה1013[[#This Row],[וסת קבוע אחרון]]=F490,F490=טבלה1013[[#This Row],[LengthofCycle]]),1,0),""))</f>
        <v/>
      </c>
      <c r="AH489" s="1" t="str">
        <f>IF(B490=1,"",IF(טבלה1013[[#This Row],[הווסת פעיל?]]=1,IF(OR(טבלה1013[[#This Row],[וסת קבוע אחרון]]=F490,F490=טבלה1013[[#This Row],[LengthofCycle]],AND(טבלה1013[[#This Row],[LengthofCycle]]&lt;&gt;טבלה1013[[#This Row],[וסת קבוע אחרון]],OR(F490=28,F490=29))),1,0),""))</f>
        <v/>
      </c>
      <c r="AI489" s="1" t="str">
        <f>IF(AND(טבלה1013[[#This Row],[הווסת פעיל?]]=1,B490=1),1,"")</f>
        <v/>
      </c>
      <c r="AJ489" s="4">
        <f>IF(AND(טבלה1013[[#This Row],[הווסת פעיל?]]&lt;&gt;1,B490&lt;&gt;1,B490&lt;&gt;""),IF(טבלה1013[[#This Row],[LengthofCycle]]=F490,1,0),"")</f>
        <v>0</v>
      </c>
      <c r="AK489" s="4">
        <f>IF(AND(טבלה1013[[#This Row],[הווסת פעיל?]]&lt;&gt;1,B490&lt;&gt;1,B490&lt;&gt;""),IF(OR(טבלה1013[[#This Row],[LengthofCycle]]=F490,F490=29),1,0),"")</f>
        <v>1</v>
      </c>
      <c r="AL489" s="4">
        <f>IF(AND(טבלה1013[[#This Row],[הווסת פעיל?]]&lt;&gt;1,B490&lt;&gt;1,B490&lt;&gt;""),IF(OR(טבלה1013[[#This Row],[LengthofCycle]]=F490,F490=29,F490=28),1,0),"")</f>
        <v>1</v>
      </c>
    </row>
    <row r="490" spans="1:38" x14ac:dyDescent="0.25">
      <c r="A490" s="1" t="s">
        <v>98</v>
      </c>
      <c r="B490" s="1">
        <v>7</v>
      </c>
      <c r="C490" s="1">
        <v>1</v>
      </c>
      <c r="D490" s="1">
        <v>1</v>
      </c>
      <c r="E490" s="1">
        <v>0</v>
      </c>
      <c r="F490" s="1">
        <v>29</v>
      </c>
      <c r="G490" s="1">
        <f>טבלה1013[[#This Row],[LengthofCycle]]+1</f>
        <v>30</v>
      </c>
      <c r="H490" s="1">
        <f>IF(IFERROR(LOOKUP(טבלה1013[[#This Row],[ClientID]],קביעויות[השבוע]),FALSE)=טבלה1013[[#This Row],[ClientID]],1,"")</f>
        <v>1</v>
      </c>
      <c r="I490" s="1" t="str">
        <f>IF(AND(טבלה1013[[#This Row],[CycleNumber]]&gt;1,OR(B491="",טבלה1013[[#This Row],[CycleNumber]]&gt;B489)),IF(OR(AND(טבלה1013[[#This Row],[LengthofCycle]]=28,F489=28),AND(טבלה1013[[#This Row],[LengthofCycle]]=35,F489=35)),1,""),"")</f>
        <v/>
      </c>
      <c r="J490" s="1" t="str">
        <f>IF(AND(טבלה1013[[#This Row],[וסת השבוע]]=1,I489=1,טבלה1013[[#This Row],[CycleNumber]]&gt;B489),1,"")</f>
        <v/>
      </c>
      <c r="K490" s="1">
        <f>IF(טבלה1013[[#This Row],[CycleNumber]]=1,"",IF(טבלה1013[[#This Row],[וסת השבוע]]=1,0,IF(K489="","",IF(K489=0,IF(טבלה1013[[#This Row],[LengthofCycle]]=28,0,1),IF(K489=1,IF(טבלה1013[[#This Row],[LengthofCycle]]+F489=28*2,0,2),IF(K489=2,IF(טבלה1013[[#This Row],[LengthofCycle]]+F489+F488=28*3,0,3),""))))))</f>
        <v>1</v>
      </c>
      <c r="L490" s="1">
        <f>IF(טבלה1013[[#This Row],[וסת השבוע]]=1,IF(טבלה1013[[#This Row],[וסת השבוע וההפלגה ביחד]]=1,L489+1,0),IF(AND(טבלה1013[[#This Row],[CycleNumber]]&gt;B489,טבלה1013[[#This Row],[CycleNumber]]&gt;1),IF(טבלה1013[[#This Row],[וסת השבוע פעיל?]]&lt;&gt;"",L489+1,""),""))</f>
        <v>1</v>
      </c>
      <c r="M490" s="1">
        <f>IF(AND(טבלה1013[[#This Row],[וסת השבוע פעיל?]]&lt;&gt;"",טבלה1013[[#This Row],[CycleNumber]]&lt;B491,B491&lt;&gt;"",טבלה1013[[#This Row],[וסת השבוע פעיל?]]&lt;3),IF(K491=0,IF(AND(טבלה1013[[#This Row],[וסת השבוע פעיל?]]&gt;0,I491=1),0,1),0),"")</f>
        <v>1</v>
      </c>
      <c r="N490" s="1">
        <f t="shared" si="52"/>
        <v>29</v>
      </c>
      <c r="O490" s="1" t="str">
        <f>IF(AND(טבלה1013[[#This Row],[חיזוי - שבוע]]=1,J491=1),1,"")</f>
        <v/>
      </c>
      <c r="P490" s="1" t="str">
        <f>IF(AND(טבלה1013[[#This Row],[חיזוי טוב עם הפלגה?]]=1,טבלה1013[[#This Row],[וסת קבוע אחרון]]&lt;&gt;28,X489=1),1,"")</f>
        <v/>
      </c>
      <c r="Q490" s="1" t="str">
        <f>IF(AND(טבלה1013[[#This Row],[וסת השבוע פעיל?]]&lt;3,OR(טבלה1013[[#This Row],[CycleNumber]]&gt;B491,B491="")),1,"")</f>
        <v/>
      </c>
      <c r="R490" s="1">
        <f>IF(טבלה1013[[#This Row],[האישה קבעה וסת שבוע?]]=1,IF(טבלה1013[[#This Row],[וסת השבוע פעיל?]]&lt;3,1,0),"")</f>
        <v>1</v>
      </c>
      <c r="S4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0" s="1">
        <f t="shared" si="49"/>
        <v>0</v>
      </c>
      <c r="U490" s="1">
        <f t="shared" si="50"/>
        <v>0</v>
      </c>
      <c r="V490" s="1">
        <f t="shared" si="51"/>
        <v>0</v>
      </c>
      <c r="W490" s="1" t="str">
        <f>IF(טבלה1013[[#This Row],[3 הפלגות זהות]]="","",IF(טבלה1013[[#This Row],[3 הפלגות זהות]]=1,טבלה1013[[#This Row],[LengthofCycle]],W489))</f>
        <v/>
      </c>
      <c r="Y490" s="1" t="str">
        <f>IF(OR(טבלה1013[[#This Row],[הווסת פעיל?]]=0,טבלה1013[[#This Row],[הווסת פעיל?]]=""),"",SUM(Y489,טבלה1013[[#This Row],[הווסת פעיל?]]))</f>
        <v/>
      </c>
      <c r="Z490" s="1" t="str">
        <f>IF(AND(טבלה1013[[#This Row],[כמה מחזורים עד עקירה]]&lt;&gt;"",Y491=""),טבלה1013[[#This Row],[כמה מחזורים עד עקירה]],"")</f>
        <v/>
      </c>
      <c r="AA490" s="1" t="str">
        <f>IF(AND(טבלה1013[[#This Row],[הווסת פעיל?]]=1,טבלה1013[[#This Row],[וסת קבוע אחרון]]&lt;&gt;W489),טבלה1013[[#This Row],[וסת קבוע אחרון]],"")</f>
        <v/>
      </c>
      <c r="AB490" s="1" t="str">
        <f>IF(AND(טבלה1013[[#This Row],[הווסת פעיל?]]=1,X489=0,טבלה1013[[#This Row],[וסת קבוע אחרון]]=W489),טבלה1013[[#This Row],[וסת קבוע אחרון]],"")</f>
        <v/>
      </c>
      <c r="AC490" s="1" t="str">
        <f>IF(AND(טבלה1013[[#This Row],[הווסת פעיל?]]=1,X489=0,טבלה1013[[#This Row],[וסת קבוע אחרון]]&lt;&gt;W489),1,"")</f>
        <v/>
      </c>
      <c r="AD490" s="1" t="str">
        <f>IF(AND(טבלה1013[[#This Row],[הווסת פעיל?]]&lt;&gt;"",B491=1),טבלה1013[[#This Row],[CycleNumber]],"")</f>
        <v/>
      </c>
      <c r="AE490" s="1" t="str">
        <f>IF(AND(טבלה1013[[#This Row],[הווסת פעיל?]]&lt;&gt;"",X489=""),טבלה1013[[#This Row],[CycleNumber]],"")</f>
        <v/>
      </c>
      <c r="AF490" s="1" t="str">
        <f>IF(B491=1,"",IF(טבלה1013[[#This Row],[הווסת פעיל?]]=1,IF(טבלה1013[[#This Row],[וסת קבוע אחרון]]=F491,1,0),""))</f>
        <v/>
      </c>
      <c r="AG490" s="1" t="str">
        <f>IF(B491=1,"",IF(טבלה1013[[#This Row],[הווסת פעיל?]]=1,IF(OR(טבלה1013[[#This Row],[וסת קבוע אחרון]]=F491,F491=טבלה1013[[#This Row],[LengthofCycle]]),1,0),""))</f>
        <v/>
      </c>
      <c r="AH490" s="1" t="str">
        <f>IF(B491=1,"",IF(טבלה1013[[#This Row],[הווסת פעיל?]]=1,IF(OR(טבלה1013[[#This Row],[וסת קבוע אחרון]]=F491,F491=טבלה1013[[#This Row],[LengthofCycle]],AND(טבלה1013[[#This Row],[LengthofCycle]]&lt;&gt;טבלה1013[[#This Row],[וסת קבוע אחרון]],OR(F491=28,F491=29))),1,0),""))</f>
        <v/>
      </c>
      <c r="AI490" s="1" t="str">
        <f>IF(AND(טבלה1013[[#This Row],[הווסת פעיל?]]=1,B491=1),1,"")</f>
        <v/>
      </c>
      <c r="AJ490" s="4">
        <f>IF(AND(טבלה1013[[#This Row],[הווסת פעיל?]]&lt;&gt;1,B491&lt;&gt;1,B491&lt;&gt;""),IF(טבלה1013[[#This Row],[LengthofCycle]]=F491,1,0),"")</f>
        <v>0</v>
      </c>
      <c r="AK490" s="4">
        <f>IF(AND(טבלה1013[[#This Row],[הווסת פעיל?]]&lt;&gt;1,B491&lt;&gt;1,B491&lt;&gt;""),IF(OR(טבלה1013[[#This Row],[LengthofCycle]]=F491,F491=29),1,0),"")</f>
        <v>0</v>
      </c>
      <c r="AL490" s="4">
        <f>IF(AND(טבלה1013[[#This Row],[הווסת פעיל?]]&lt;&gt;1,B491&lt;&gt;1,B491&lt;&gt;""),IF(OR(טבלה1013[[#This Row],[LengthofCycle]]=F491,F491=29,F491=28),1,0),"")</f>
        <v>0</v>
      </c>
    </row>
    <row r="491" spans="1:38" x14ac:dyDescent="0.25">
      <c r="A491" s="1" t="s">
        <v>98</v>
      </c>
      <c r="B491" s="1">
        <v>8</v>
      </c>
      <c r="C491" s="1">
        <v>1</v>
      </c>
      <c r="D491" s="1">
        <v>1</v>
      </c>
      <c r="E491" s="1">
        <v>0</v>
      </c>
      <c r="F491" s="1">
        <v>27</v>
      </c>
      <c r="G491" s="1">
        <f>טבלה1013[[#This Row],[LengthofCycle]]+1</f>
        <v>28</v>
      </c>
      <c r="H491" s="1">
        <f>IF(IFERROR(LOOKUP(טבלה1013[[#This Row],[ClientID]],קביעויות[השבוע]),FALSE)=טבלה1013[[#This Row],[ClientID]],1,"")</f>
        <v>1</v>
      </c>
      <c r="I491" s="1" t="str">
        <f>IF(AND(טבלה1013[[#This Row],[CycleNumber]]&gt;1,OR(B492="",טבלה1013[[#This Row],[CycleNumber]]&gt;B490)),IF(OR(AND(טבלה1013[[#This Row],[LengthofCycle]]=28,F490=28),AND(טבלה1013[[#This Row],[LengthofCycle]]=35,F490=35)),1,""),"")</f>
        <v/>
      </c>
      <c r="J491" s="1" t="str">
        <f>IF(AND(טבלה1013[[#This Row],[וסת השבוע]]=1,I490=1,טבלה1013[[#This Row],[CycleNumber]]&gt;B490),1,"")</f>
        <v/>
      </c>
      <c r="K491" s="1">
        <f>IF(טבלה1013[[#This Row],[CycleNumber]]=1,"",IF(טבלה1013[[#This Row],[וסת השבוע]]=1,0,IF(K490="","",IF(K490=0,IF(טבלה1013[[#This Row],[LengthofCycle]]=28,0,1),IF(K490=1,IF(טבלה1013[[#This Row],[LengthofCycle]]+F490=28*2,0,2),IF(K490=2,IF(טבלה1013[[#This Row],[LengthofCycle]]+F490+F489=28*3,0,3),""))))))</f>
        <v>0</v>
      </c>
      <c r="L491" s="1">
        <f>IF(טבלה1013[[#This Row],[וסת השבוע]]=1,IF(טבלה1013[[#This Row],[וסת השבוע וההפלגה ביחד]]=1,L490+1,0),IF(AND(טבלה1013[[#This Row],[CycleNumber]]&gt;B490,טבלה1013[[#This Row],[CycleNumber]]&gt;1),IF(טבלה1013[[#This Row],[וסת השבוע פעיל?]]&lt;&gt;"",L490+1,""),""))</f>
        <v>2</v>
      </c>
      <c r="M491" s="1">
        <f>IF(AND(טבלה1013[[#This Row],[וסת השבוע פעיל?]]&lt;&gt;"",טבלה1013[[#This Row],[CycleNumber]]&lt;B492,B492&lt;&gt;"",טבלה1013[[#This Row],[וסת השבוע פעיל?]]&lt;3),IF(K492=0,IF(AND(טבלה1013[[#This Row],[וסת השבוע פעיל?]]&gt;0,I492=1),0,1),0),"")</f>
        <v>0</v>
      </c>
      <c r="N491" s="1">
        <f t="shared" si="52"/>
        <v>28</v>
      </c>
      <c r="O491" s="1" t="str">
        <f>IF(AND(טבלה1013[[#This Row],[חיזוי - שבוע]]=1,J492=1),1,"")</f>
        <v/>
      </c>
      <c r="P491" s="1" t="str">
        <f>IF(AND(טבלה1013[[#This Row],[חיזוי טוב עם הפלגה?]]=1,טבלה1013[[#This Row],[וסת קבוע אחרון]]&lt;&gt;28,X490=1),1,"")</f>
        <v/>
      </c>
      <c r="Q491" s="1" t="str">
        <f>IF(AND(טבלה1013[[#This Row],[וסת השבוע פעיל?]]&lt;3,OR(טבלה1013[[#This Row],[CycleNumber]]&gt;B492,B492="")),1,"")</f>
        <v/>
      </c>
      <c r="R491" s="1">
        <f>IF(טבלה1013[[#This Row],[האישה קבעה וסת שבוע?]]=1,IF(טבלה1013[[#This Row],[וסת השבוע פעיל?]]&lt;3,1,0),"")</f>
        <v>1</v>
      </c>
      <c r="S4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1" s="1">
        <f t="shared" si="49"/>
        <v>0</v>
      </c>
      <c r="U491" s="1">
        <f t="shared" si="50"/>
        <v>0</v>
      </c>
      <c r="V491" s="1">
        <f t="shared" si="51"/>
        <v>0</v>
      </c>
      <c r="W491" s="1" t="str">
        <f>IF(טבלה1013[[#This Row],[3 הפלגות זהות]]="","",IF(טבלה1013[[#This Row],[3 הפלגות זהות]]=1,טבלה1013[[#This Row],[LengthofCycle]],W490))</f>
        <v/>
      </c>
      <c r="Y491" s="1" t="str">
        <f>IF(OR(טבלה1013[[#This Row],[הווסת פעיל?]]=0,טבלה1013[[#This Row],[הווסת פעיל?]]=""),"",SUM(Y490,טבלה1013[[#This Row],[הווסת פעיל?]]))</f>
        <v/>
      </c>
      <c r="Z491" s="1" t="str">
        <f>IF(AND(טבלה1013[[#This Row],[כמה מחזורים עד עקירה]]&lt;&gt;"",Y492=""),טבלה1013[[#This Row],[כמה מחזורים עד עקירה]],"")</f>
        <v/>
      </c>
      <c r="AA491" s="1" t="str">
        <f>IF(AND(טבלה1013[[#This Row],[הווסת פעיל?]]=1,טבלה1013[[#This Row],[וסת קבוע אחרון]]&lt;&gt;W490),טבלה1013[[#This Row],[וסת קבוע אחרון]],"")</f>
        <v/>
      </c>
      <c r="AB491" s="1" t="str">
        <f>IF(AND(טבלה1013[[#This Row],[הווסת פעיל?]]=1,X490=0,טבלה1013[[#This Row],[וסת קבוע אחרון]]=W490),טבלה1013[[#This Row],[וסת קבוע אחרון]],"")</f>
        <v/>
      </c>
      <c r="AC491" s="1" t="str">
        <f>IF(AND(טבלה1013[[#This Row],[הווסת פעיל?]]=1,X490=0,טבלה1013[[#This Row],[וסת קבוע אחרון]]&lt;&gt;W490),1,"")</f>
        <v/>
      </c>
      <c r="AD491" s="1" t="str">
        <f>IF(AND(טבלה1013[[#This Row],[הווסת פעיל?]]&lt;&gt;"",B492=1),טבלה1013[[#This Row],[CycleNumber]],"")</f>
        <v/>
      </c>
      <c r="AE491" s="1" t="str">
        <f>IF(AND(טבלה1013[[#This Row],[הווסת פעיל?]]&lt;&gt;"",X490=""),טבלה1013[[#This Row],[CycleNumber]],"")</f>
        <v/>
      </c>
      <c r="AF491" s="1" t="str">
        <f>IF(B492=1,"",IF(טבלה1013[[#This Row],[הווסת פעיל?]]=1,IF(טבלה1013[[#This Row],[וסת קבוע אחרון]]=F492,1,0),""))</f>
        <v/>
      </c>
      <c r="AG491" s="1" t="str">
        <f>IF(B492=1,"",IF(טבלה1013[[#This Row],[הווסת פעיל?]]=1,IF(OR(טבלה1013[[#This Row],[וסת קבוע אחרון]]=F492,F492=טבלה1013[[#This Row],[LengthofCycle]]),1,0),""))</f>
        <v/>
      </c>
      <c r="AH491" s="1" t="str">
        <f>IF(B492=1,"",IF(טבלה1013[[#This Row],[הווסת פעיל?]]=1,IF(OR(טבלה1013[[#This Row],[וסת קבוע אחרון]]=F492,F492=טבלה1013[[#This Row],[LengthofCycle]],AND(טבלה1013[[#This Row],[LengthofCycle]]&lt;&gt;טבלה1013[[#This Row],[וסת קבוע אחרון]],OR(F492=28,F492=29))),1,0),""))</f>
        <v/>
      </c>
      <c r="AI491" s="1" t="str">
        <f>IF(AND(טבלה1013[[#This Row],[הווסת פעיל?]]=1,B492=1),1,"")</f>
        <v/>
      </c>
      <c r="AJ491" s="4">
        <f>IF(AND(טבלה1013[[#This Row],[הווסת פעיל?]]&lt;&gt;1,B492&lt;&gt;1,B492&lt;&gt;""),IF(טבלה1013[[#This Row],[LengthofCycle]]=F492,1,0),"")</f>
        <v>0</v>
      </c>
      <c r="AK491" s="4">
        <f>IF(AND(טבלה1013[[#This Row],[הווסת פעיל?]]&lt;&gt;1,B492&lt;&gt;1,B492&lt;&gt;""),IF(OR(טבלה1013[[#This Row],[LengthofCycle]]=F492,F492=29),1,0),"")</f>
        <v>0</v>
      </c>
      <c r="AL491" s="4">
        <f>IF(AND(טבלה1013[[#This Row],[הווסת פעיל?]]&lt;&gt;1,B492&lt;&gt;1,B492&lt;&gt;""),IF(OR(טבלה1013[[#This Row],[LengthofCycle]]=F492,F492=29,F492=28),1,0),"")</f>
        <v>0</v>
      </c>
    </row>
    <row r="492" spans="1:38" x14ac:dyDescent="0.25">
      <c r="A492" s="1" t="s">
        <v>98</v>
      </c>
      <c r="B492" s="1">
        <v>9</v>
      </c>
      <c r="C492" s="1">
        <v>1</v>
      </c>
      <c r="D492" s="1">
        <v>1</v>
      </c>
      <c r="E492" s="1">
        <v>0</v>
      </c>
      <c r="F492" s="1">
        <v>26</v>
      </c>
      <c r="G492" s="1">
        <f>טבלה1013[[#This Row],[LengthofCycle]]+1</f>
        <v>27</v>
      </c>
      <c r="H492" s="1">
        <f>IF(IFERROR(LOOKUP(טבלה1013[[#This Row],[ClientID]],קביעויות[השבוע]),FALSE)=טבלה1013[[#This Row],[ClientID]],1,"")</f>
        <v>1</v>
      </c>
      <c r="I492" s="1" t="str">
        <f>IF(AND(טבלה1013[[#This Row],[CycleNumber]]&gt;1,OR(B493="",טבלה1013[[#This Row],[CycleNumber]]&gt;B491)),IF(OR(AND(טבלה1013[[#This Row],[LengthofCycle]]=28,F491=28),AND(טבלה1013[[#This Row],[LengthofCycle]]=35,F491=35)),1,""),"")</f>
        <v/>
      </c>
      <c r="J492" s="1" t="str">
        <f>IF(AND(טבלה1013[[#This Row],[וסת השבוע]]=1,I491=1,טבלה1013[[#This Row],[CycleNumber]]&gt;B491),1,"")</f>
        <v/>
      </c>
      <c r="K492" s="1">
        <f>IF(טבלה1013[[#This Row],[CycleNumber]]=1,"",IF(טבלה1013[[#This Row],[וסת השבוע]]=1,0,IF(K491="","",IF(K491=0,IF(טבלה1013[[#This Row],[LengthofCycle]]=28,0,1),IF(K491=1,IF(טבלה1013[[#This Row],[LengthofCycle]]+F491=28*2,0,2),IF(K491=2,IF(טבלה1013[[#This Row],[LengthofCycle]]+F491+F490=28*3,0,3),""))))))</f>
        <v>1</v>
      </c>
      <c r="L492" s="1">
        <f>IF(טבלה1013[[#This Row],[וסת השבוע]]=1,IF(טבלה1013[[#This Row],[וסת השבוע וההפלגה ביחד]]=1,L491+1,0),IF(AND(טבלה1013[[#This Row],[CycleNumber]]&gt;B491,טבלה1013[[#This Row],[CycleNumber]]&gt;1),IF(טבלה1013[[#This Row],[וסת השבוע פעיל?]]&lt;&gt;"",L491+1,""),""))</f>
        <v>3</v>
      </c>
      <c r="M492" s="1">
        <f>IF(AND(טבלה1013[[#This Row],[וסת השבוע פעיל?]]&lt;&gt;"",טבלה1013[[#This Row],[CycleNumber]]&lt;B493,B493&lt;&gt;"",טבלה1013[[#This Row],[וסת השבוע פעיל?]]&lt;3),IF(K493=0,IF(AND(טבלה1013[[#This Row],[וסת השבוע פעיל?]]&gt;0,I493=1),0,1),0),"")</f>
        <v>1</v>
      </c>
      <c r="N492" s="1">
        <f t="shared" si="52"/>
        <v>29</v>
      </c>
      <c r="O492" s="1" t="str">
        <f>IF(AND(טבלה1013[[#This Row],[חיזוי - שבוע]]=1,J493=1),1,"")</f>
        <v/>
      </c>
      <c r="P492" s="1" t="str">
        <f>IF(AND(טבלה1013[[#This Row],[חיזוי טוב עם הפלגה?]]=1,טבלה1013[[#This Row],[וסת קבוע אחרון]]&lt;&gt;28,X491=1),1,"")</f>
        <v/>
      </c>
      <c r="Q492" s="1" t="str">
        <f>IF(AND(טבלה1013[[#This Row],[וסת השבוע פעיל?]]&lt;3,OR(טבלה1013[[#This Row],[CycleNumber]]&gt;B493,B493="")),1,"")</f>
        <v/>
      </c>
      <c r="R492" s="1">
        <f>IF(טבלה1013[[#This Row],[האישה קבעה וסת שבוע?]]=1,IF(טבלה1013[[#This Row],[וסת השבוע פעיל?]]&lt;3,1,0),"")</f>
        <v>1</v>
      </c>
      <c r="S4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2" s="1">
        <f t="shared" si="49"/>
        <v>0</v>
      </c>
      <c r="U492" s="1">
        <f t="shared" si="50"/>
        <v>0</v>
      </c>
      <c r="V492" s="1">
        <f t="shared" si="51"/>
        <v>0</v>
      </c>
      <c r="W492" s="1" t="str">
        <f>IF(טבלה1013[[#This Row],[3 הפלגות זהות]]="","",IF(טבלה1013[[#This Row],[3 הפלגות זהות]]=1,טבלה1013[[#This Row],[LengthofCycle]],W491))</f>
        <v/>
      </c>
      <c r="Y492" s="1" t="str">
        <f>IF(OR(טבלה1013[[#This Row],[הווסת פעיל?]]=0,טבלה1013[[#This Row],[הווסת פעיל?]]=""),"",SUM(Y491,טבלה1013[[#This Row],[הווסת פעיל?]]))</f>
        <v/>
      </c>
      <c r="Z492" s="1" t="str">
        <f>IF(AND(טבלה1013[[#This Row],[כמה מחזורים עד עקירה]]&lt;&gt;"",Y493=""),טבלה1013[[#This Row],[כמה מחזורים עד עקירה]],"")</f>
        <v/>
      </c>
      <c r="AA492" s="1" t="str">
        <f>IF(AND(טבלה1013[[#This Row],[הווסת פעיל?]]=1,טבלה1013[[#This Row],[וסת קבוע אחרון]]&lt;&gt;W491),טבלה1013[[#This Row],[וסת קבוע אחרון]],"")</f>
        <v/>
      </c>
      <c r="AB492" s="1" t="str">
        <f>IF(AND(טבלה1013[[#This Row],[הווסת פעיל?]]=1,X491=0,טבלה1013[[#This Row],[וסת קבוע אחרון]]=W491),טבלה1013[[#This Row],[וסת קבוע אחרון]],"")</f>
        <v/>
      </c>
      <c r="AC492" s="1" t="str">
        <f>IF(AND(טבלה1013[[#This Row],[הווסת פעיל?]]=1,X491=0,טבלה1013[[#This Row],[וסת קבוע אחרון]]&lt;&gt;W491),1,"")</f>
        <v/>
      </c>
      <c r="AD492" s="1" t="str">
        <f>IF(AND(טבלה1013[[#This Row],[הווסת פעיל?]]&lt;&gt;"",B493=1),טבלה1013[[#This Row],[CycleNumber]],"")</f>
        <v/>
      </c>
      <c r="AE492" s="1" t="str">
        <f>IF(AND(טבלה1013[[#This Row],[הווסת פעיל?]]&lt;&gt;"",X491=""),טבלה1013[[#This Row],[CycleNumber]],"")</f>
        <v/>
      </c>
      <c r="AF492" s="1" t="str">
        <f>IF(B493=1,"",IF(טבלה1013[[#This Row],[הווסת פעיל?]]=1,IF(טבלה1013[[#This Row],[וסת קבוע אחרון]]=F493,1,0),""))</f>
        <v/>
      </c>
      <c r="AG492" s="1" t="str">
        <f>IF(B493=1,"",IF(טבלה1013[[#This Row],[הווסת פעיל?]]=1,IF(OR(טבלה1013[[#This Row],[וסת קבוע אחרון]]=F493,F493=טבלה1013[[#This Row],[LengthofCycle]]),1,0),""))</f>
        <v/>
      </c>
      <c r="AH492" s="1" t="str">
        <f>IF(B493=1,"",IF(טבלה1013[[#This Row],[הווסת פעיל?]]=1,IF(OR(טבלה1013[[#This Row],[וסת קבוע אחרון]]=F493,F493=טבלה1013[[#This Row],[LengthofCycle]],AND(טבלה1013[[#This Row],[LengthofCycle]]&lt;&gt;טבלה1013[[#This Row],[וסת קבוע אחרון]],OR(F493=28,F493=29))),1,0),""))</f>
        <v/>
      </c>
      <c r="AI492" s="1" t="str">
        <f>IF(AND(טבלה1013[[#This Row],[הווסת פעיל?]]=1,B493=1),1,"")</f>
        <v/>
      </c>
      <c r="AJ492" s="4">
        <f>IF(AND(טבלה1013[[#This Row],[הווסת פעיל?]]&lt;&gt;1,B493&lt;&gt;1,B493&lt;&gt;""),IF(טבלה1013[[#This Row],[LengthofCycle]]=F493,1,0),"")</f>
        <v>0</v>
      </c>
      <c r="AK492" s="4">
        <f>IF(AND(טבלה1013[[#This Row],[הווסת פעיל?]]&lt;&gt;1,B493&lt;&gt;1,B493&lt;&gt;""),IF(OR(טבלה1013[[#This Row],[LengthofCycle]]=F493,F493=29),1,0),"")</f>
        <v>0</v>
      </c>
      <c r="AL492" s="4">
        <f>IF(AND(טבלה1013[[#This Row],[הווסת פעיל?]]&lt;&gt;1,B493&lt;&gt;1,B493&lt;&gt;""),IF(OR(טבלה1013[[#This Row],[LengthofCycle]]=F493,F493=29,F493=28),1,0),"")</f>
        <v>0</v>
      </c>
    </row>
    <row r="493" spans="1:38" x14ac:dyDescent="0.25">
      <c r="A493" s="1" t="s">
        <v>98</v>
      </c>
      <c r="B493" s="1">
        <v>10</v>
      </c>
      <c r="C493" s="1">
        <v>1</v>
      </c>
      <c r="D493" s="1">
        <v>1</v>
      </c>
      <c r="E493" s="1">
        <v>0</v>
      </c>
      <c r="F493" s="1">
        <v>30</v>
      </c>
      <c r="G493" s="1">
        <f>טבלה1013[[#This Row],[LengthofCycle]]+1</f>
        <v>31</v>
      </c>
      <c r="H493" s="1">
        <f>IF(IFERROR(LOOKUP(טבלה1013[[#This Row],[ClientID]],קביעויות[השבוע]),FALSE)=טבלה1013[[#This Row],[ClientID]],1,"")</f>
        <v>1</v>
      </c>
      <c r="I493" s="1" t="str">
        <f>IF(AND(טבלה1013[[#This Row],[CycleNumber]]&gt;1,OR(B494="",טבלה1013[[#This Row],[CycleNumber]]&gt;B492)),IF(OR(AND(טבלה1013[[#This Row],[LengthofCycle]]=28,F492=28),AND(טבלה1013[[#This Row],[LengthofCycle]]=35,F492=35)),1,""),"")</f>
        <v/>
      </c>
      <c r="J493" s="1" t="str">
        <f>IF(AND(טבלה1013[[#This Row],[וסת השבוע]]=1,I492=1,טבלה1013[[#This Row],[CycleNumber]]&gt;B492),1,"")</f>
        <v/>
      </c>
      <c r="K493" s="1">
        <f>IF(טבלה1013[[#This Row],[CycleNumber]]=1,"",IF(טבלה1013[[#This Row],[וסת השבוע]]=1,0,IF(K492="","",IF(K492=0,IF(טבלה1013[[#This Row],[LengthofCycle]]=28,0,1),IF(K492=1,IF(טבלה1013[[#This Row],[LengthofCycle]]+F492=28*2,0,2),IF(K492=2,IF(טבלה1013[[#This Row],[LengthofCycle]]+F492+F491=28*3,0,3),""))))))</f>
        <v>0</v>
      </c>
      <c r="L493" s="1">
        <f>IF(טבלה1013[[#This Row],[וסת השבוע]]=1,IF(טבלה1013[[#This Row],[וסת השבוע וההפלגה ביחד]]=1,L492+1,0),IF(AND(טבלה1013[[#This Row],[CycleNumber]]&gt;B492,טבלה1013[[#This Row],[CycleNumber]]&gt;1),IF(טבלה1013[[#This Row],[וסת השבוע פעיל?]]&lt;&gt;"",L492+1,""),""))</f>
        <v>4</v>
      </c>
      <c r="M493" s="1">
        <f>IF(AND(טבלה1013[[#This Row],[וסת השבוע פעיל?]]&lt;&gt;"",טבלה1013[[#This Row],[CycleNumber]]&lt;B494,B494&lt;&gt;"",טבלה1013[[#This Row],[וסת השבוע פעיל?]]&lt;3),IF(K494=0,IF(AND(טבלה1013[[#This Row],[וסת השבוע פעיל?]]&gt;0,I494=1),0,1),0),"")</f>
        <v>0</v>
      </c>
      <c r="N493" s="1">
        <f t="shared" si="52"/>
        <v>31</v>
      </c>
      <c r="O493" s="1" t="str">
        <f>IF(AND(טבלה1013[[#This Row],[חיזוי - שבוע]]=1,J494=1),1,"")</f>
        <v/>
      </c>
      <c r="P493" s="1" t="str">
        <f>IF(AND(טבלה1013[[#This Row],[חיזוי טוב עם הפלגה?]]=1,טבלה1013[[#This Row],[וסת קבוע אחרון]]&lt;&gt;28,X492=1),1,"")</f>
        <v/>
      </c>
      <c r="Q493" s="1" t="str">
        <f>IF(AND(טבלה1013[[#This Row],[וסת השבוע פעיל?]]&lt;3,OR(טבלה1013[[#This Row],[CycleNumber]]&gt;B494,B494="")),1,"")</f>
        <v/>
      </c>
      <c r="R493" s="1">
        <f>IF(טבלה1013[[#This Row],[האישה קבעה וסת שבוע?]]=1,IF(טבלה1013[[#This Row],[וסת השבוע פעיל?]]&lt;3,1,0),"")</f>
        <v>1</v>
      </c>
      <c r="S4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3" s="1">
        <f t="shared" si="49"/>
        <v>0</v>
      </c>
      <c r="U493" s="1">
        <f t="shared" si="50"/>
        <v>0</v>
      </c>
      <c r="V493" s="1">
        <f t="shared" si="51"/>
        <v>0</v>
      </c>
      <c r="W493" s="1" t="str">
        <f>IF(טבלה1013[[#This Row],[3 הפלגות זהות]]="","",IF(טבלה1013[[#This Row],[3 הפלגות זהות]]=1,טבלה1013[[#This Row],[LengthofCycle]],W492))</f>
        <v/>
      </c>
      <c r="Y493" s="1" t="str">
        <f>IF(OR(טבלה1013[[#This Row],[הווסת פעיל?]]=0,טבלה1013[[#This Row],[הווסת פעיל?]]=""),"",SUM(Y492,טבלה1013[[#This Row],[הווסת פעיל?]]))</f>
        <v/>
      </c>
      <c r="Z493" s="1" t="str">
        <f>IF(AND(טבלה1013[[#This Row],[כמה מחזורים עד עקירה]]&lt;&gt;"",Y494=""),טבלה1013[[#This Row],[כמה מחזורים עד עקירה]],"")</f>
        <v/>
      </c>
      <c r="AA493" s="1" t="str">
        <f>IF(AND(טבלה1013[[#This Row],[הווסת פעיל?]]=1,טבלה1013[[#This Row],[וסת קבוע אחרון]]&lt;&gt;W492),טבלה1013[[#This Row],[וסת קבוע אחרון]],"")</f>
        <v/>
      </c>
      <c r="AB493" s="1" t="str">
        <f>IF(AND(טבלה1013[[#This Row],[הווסת פעיל?]]=1,X492=0,טבלה1013[[#This Row],[וסת קבוע אחרון]]=W492),טבלה1013[[#This Row],[וסת קבוע אחרון]],"")</f>
        <v/>
      </c>
      <c r="AC493" s="1" t="str">
        <f>IF(AND(טבלה1013[[#This Row],[הווסת פעיל?]]=1,X492=0,טבלה1013[[#This Row],[וסת קבוע אחרון]]&lt;&gt;W492),1,"")</f>
        <v/>
      </c>
      <c r="AD493" s="1" t="str">
        <f>IF(AND(טבלה1013[[#This Row],[הווסת פעיל?]]&lt;&gt;"",B494=1),טבלה1013[[#This Row],[CycleNumber]],"")</f>
        <v/>
      </c>
      <c r="AE493" s="1" t="str">
        <f>IF(AND(טבלה1013[[#This Row],[הווסת פעיל?]]&lt;&gt;"",X492=""),טבלה1013[[#This Row],[CycleNumber]],"")</f>
        <v/>
      </c>
      <c r="AF493" s="1" t="str">
        <f>IF(B494=1,"",IF(טבלה1013[[#This Row],[הווסת פעיל?]]=1,IF(טבלה1013[[#This Row],[וסת קבוע אחרון]]=F494,1,0),""))</f>
        <v/>
      </c>
      <c r="AG493" s="1" t="str">
        <f>IF(B494=1,"",IF(טבלה1013[[#This Row],[הווסת פעיל?]]=1,IF(OR(טבלה1013[[#This Row],[וסת קבוע אחרון]]=F494,F494=טבלה1013[[#This Row],[LengthofCycle]]),1,0),""))</f>
        <v/>
      </c>
      <c r="AH493" s="1" t="str">
        <f>IF(B494=1,"",IF(טבלה1013[[#This Row],[הווסת פעיל?]]=1,IF(OR(טבלה1013[[#This Row],[וסת קבוע אחרון]]=F494,F494=טבלה1013[[#This Row],[LengthofCycle]],AND(טבלה1013[[#This Row],[LengthofCycle]]&lt;&gt;טבלה1013[[#This Row],[וסת קבוע אחרון]],OR(F494=28,F494=29))),1,0),""))</f>
        <v/>
      </c>
      <c r="AI493" s="1" t="str">
        <f>IF(AND(טבלה1013[[#This Row],[הווסת פעיל?]]=1,B494=1),1,"")</f>
        <v/>
      </c>
      <c r="AJ493" s="4">
        <f>IF(AND(טבלה1013[[#This Row],[הווסת פעיל?]]&lt;&gt;1,B494&lt;&gt;1,B494&lt;&gt;""),IF(טבלה1013[[#This Row],[LengthofCycle]]=F494,1,0),"")</f>
        <v>0</v>
      </c>
      <c r="AK493" s="4">
        <f>IF(AND(טבלה1013[[#This Row],[הווסת פעיל?]]&lt;&gt;1,B494&lt;&gt;1,B494&lt;&gt;""),IF(OR(טבלה1013[[#This Row],[LengthofCycle]]=F494,F494=29),1,0),"")</f>
        <v>1</v>
      </c>
      <c r="AL493" s="4">
        <f>IF(AND(טבלה1013[[#This Row],[הווסת פעיל?]]&lt;&gt;1,B494&lt;&gt;1,B494&lt;&gt;""),IF(OR(טבלה1013[[#This Row],[LengthofCycle]]=F494,F494=29,F494=28),1,0),"")</f>
        <v>1</v>
      </c>
    </row>
    <row r="494" spans="1:38" x14ac:dyDescent="0.25">
      <c r="A494" s="1" t="s">
        <v>98</v>
      </c>
      <c r="B494" s="1">
        <v>11</v>
      </c>
      <c r="C494" s="1">
        <v>1</v>
      </c>
      <c r="D494" s="1">
        <v>1</v>
      </c>
      <c r="E494" s="1">
        <v>0</v>
      </c>
      <c r="F494" s="1">
        <v>29</v>
      </c>
      <c r="G494" s="1">
        <f>טבלה1013[[#This Row],[LengthofCycle]]+1</f>
        <v>30</v>
      </c>
      <c r="H494" s="1">
        <f>IF(IFERROR(LOOKUP(טבלה1013[[#This Row],[ClientID]],קביעויות[השבוע]),FALSE)=טבלה1013[[#This Row],[ClientID]],1,"")</f>
        <v>1</v>
      </c>
      <c r="I494" s="1" t="str">
        <f>IF(AND(טבלה1013[[#This Row],[CycleNumber]]&gt;1,OR(B495="",טבלה1013[[#This Row],[CycleNumber]]&gt;B493)),IF(OR(AND(טבלה1013[[#This Row],[LengthofCycle]]=28,F493=28),AND(טבלה1013[[#This Row],[LengthofCycle]]=35,F493=35)),1,""),"")</f>
        <v/>
      </c>
      <c r="J494" s="1" t="str">
        <f>IF(AND(טבלה1013[[#This Row],[וסת השבוע]]=1,I493=1,טבלה1013[[#This Row],[CycleNumber]]&gt;B493),1,"")</f>
        <v/>
      </c>
      <c r="K494" s="1">
        <f>IF(טבלה1013[[#This Row],[CycleNumber]]=1,"",IF(טבלה1013[[#This Row],[וסת השבוע]]=1,0,IF(K493="","",IF(K493=0,IF(טבלה1013[[#This Row],[LengthofCycle]]=28,0,1),IF(K493=1,IF(טבלה1013[[#This Row],[LengthofCycle]]+F493=28*2,0,2),IF(K493=2,IF(טבלה1013[[#This Row],[LengthofCycle]]+F493+F492=28*3,0,3),""))))))</f>
        <v>1</v>
      </c>
      <c r="L494" s="1">
        <f>IF(טבלה1013[[#This Row],[וסת השבוע]]=1,IF(טבלה1013[[#This Row],[וסת השבוע וההפלגה ביחד]]=1,L493+1,0),IF(AND(טבלה1013[[#This Row],[CycleNumber]]&gt;B493,טבלה1013[[#This Row],[CycleNumber]]&gt;1),IF(טבלה1013[[#This Row],[וסת השבוע פעיל?]]&lt;&gt;"",L493+1,""),""))</f>
        <v>5</v>
      </c>
      <c r="M494" s="1">
        <f>IF(AND(טבלה1013[[#This Row],[וסת השבוע פעיל?]]&lt;&gt;"",טבלה1013[[#This Row],[CycleNumber]]&lt;B495,B495&lt;&gt;"",טבלה1013[[#This Row],[וסת השבוע פעיל?]]&lt;3),IF(K495=0,IF(AND(טבלה1013[[#This Row],[וסת השבוע פעיל?]]&gt;0,I495=1),0,1),0),"")</f>
        <v>0</v>
      </c>
      <c r="N494" s="1">
        <f t="shared" si="52"/>
        <v>29</v>
      </c>
      <c r="O494" s="1" t="str">
        <f>IF(AND(טבלה1013[[#This Row],[חיזוי - שבוע]]=1,J495=1),1,"")</f>
        <v/>
      </c>
      <c r="P494" s="1" t="str">
        <f>IF(AND(טבלה1013[[#This Row],[חיזוי טוב עם הפלגה?]]=1,טבלה1013[[#This Row],[וסת קבוע אחרון]]&lt;&gt;28,X493=1),1,"")</f>
        <v/>
      </c>
      <c r="Q494" s="1" t="str">
        <f>IF(AND(טבלה1013[[#This Row],[וסת השבוע פעיל?]]&lt;3,OR(טבלה1013[[#This Row],[CycleNumber]]&gt;B495,B495="")),1,"")</f>
        <v/>
      </c>
      <c r="R494" s="1">
        <f>IF(טבלה1013[[#This Row],[האישה קבעה וסת שבוע?]]=1,IF(טבלה1013[[#This Row],[וסת השבוע פעיל?]]&lt;3,1,0),"")</f>
        <v>1</v>
      </c>
      <c r="S4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4" s="1">
        <f t="shared" si="49"/>
        <v>0</v>
      </c>
      <c r="U494" s="1">
        <f t="shared" si="50"/>
        <v>0</v>
      </c>
      <c r="V494" s="1">
        <f t="shared" si="51"/>
        <v>0</v>
      </c>
      <c r="W494" s="1" t="str">
        <f>IF(טבלה1013[[#This Row],[3 הפלגות זהות]]="","",IF(טבלה1013[[#This Row],[3 הפלגות זהות]]=1,טבלה1013[[#This Row],[LengthofCycle]],W493))</f>
        <v/>
      </c>
      <c r="Y494" s="1" t="str">
        <f>IF(OR(טבלה1013[[#This Row],[הווסת פעיל?]]=0,טבלה1013[[#This Row],[הווסת פעיל?]]=""),"",SUM(Y493,טבלה1013[[#This Row],[הווסת פעיל?]]))</f>
        <v/>
      </c>
      <c r="Z494" s="1" t="str">
        <f>IF(AND(טבלה1013[[#This Row],[כמה מחזורים עד עקירה]]&lt;&gt;"",Y495=""),טבלה1013[[#This Row],[כמה מחזורים עד עקירה]],"")</f>
        <v/>
      </c>
      <c r="AA494" s="1" t="str">
        <f>IF(AND(טבלה1013[[#This Row],[הווסת פעיל?]]=1,טבלה1013[[#This Row],[וסת קבוע אחרון]]&lt;&gt;W493),טבלה1013[[#This Row],[וסת קבוע אחרון]],"")</f>
        <v/>
      </c>
      <c r="AB494" s="1" t="str">
        <f>IF(AND(טבלה1013[[#This Row],[הווסת פעיל?]]=1,X493=0,טבלה1013[[#This Row],[וסת קבוע אחרון]]=W493),טבלה1013[[#This Row],[וסת קבוע אחרון]],"")</f>
        <v/>
      </c>
      <c r="AC494" s="1" t="str">
        <f>IF(AND(טבלה1013[[#This Row],[הווסת פעיל?]]=1,X493=0,טבלה1013[[#This Row],[וסת קבוע אחרון]]&lt;&gt;W493),1,"")</f>
        <v/>
      </c>
      <c r="AD494" s="1" t="str">
        <f>IF(AND(טבלה1013[[#This Row],[הווסת פעיל?]]&lt;&gt;"",B495=1),טבלה1013[[#This Row],[CycleNumber]],"")</f>
        <v/>
      </c>
      <c r="AE494" s="1" t="str">
        <f>IF(AND(טבלה1013[[#This Row],[הווסת פעיל?]]&lt;&gt;"",X493=""),טבלה1013[[#This Row],[CycleNumber]],"")</f>
        <v/>
      </c>
      <c r="AF494" s="1" t="str">
        <f>IF(B495=1,"",IF(טבלה1013[[#This Row],[הווסת פעיל?]]=1,IF(טבלה1013[[#This Row],[וסת קבוע אחרון]]=F495,1,0),""))</f>
        <v/>
      </c>
      <c r="AG494" s="1" t="str">
        <f>IF(B495=1,"",IF(טבלה1013[[#This Row],[הווסת פעיל?]]=1,IF(OR(טבלה1013[[#This Row],[וסת קבוע אחרון]]=F495,F495=טבלה1013[[#This Row],[LengthofCycle]]),1,0),""))</f>
        <v/>
      </c>
      <c r="AH494" s="1" t="str">
        <f>IF(B495=1,"",IF(טבלה1013[[#This Row],[הווסת פעיל?]]=1,IF(OR(טבלה1013[[#This Row],[וסת קבוע אחרון]]=F495,F495=טבלה1013[[#This Row],[LengthofCycle]],AND(טבלה1013[[#This Row],[LengthofCycle]]&lt;&gt;טבלה1013[[#This Row],[וסת קבוע אחרון]],OR(F495=28,F495=29))),1,0),""))</f>
        <v/>
      </c>
      <c r="AI494" s="1" t="str">
        <f>IF(AND(טבלה1013[[#This Row],[הווסת פעיל?]]=1,B495=1),1,"")</f>
        <v/>
      </c>
      <c r="AJ494" s="4">
        <f>IF(AND(טבלה1013[[#This Row],[הווסת פעיל?]]&lt;&gt;1,B495&lt;&gt;1,B495&lt;&gt;""),IF(טבלה1013[[#This Row],[LengthofCycle]]=F495,1,0),"")</f>
        <v>0</v>
      </c>
      <c r="AK494" s="4">
        <f>IF(AND(טבלה1013[[#This Row],[הווסת פעיל?]]&lt;&gt;1,B495&lt;&gt;1,B495&lt;&gt;""),IF(OR(טבלה1013[[#This Row],[LengthofCycle]]=F495,F495=29),1,0),"")</f>
        <v>0</v>
      </c>
      <c r="AL494" s="4">
        <f>IF(AND(טבלה1013[[#This Row],[הווסת פעיל?]]&lt;&gt;1,B495&lt;&gt;1,B495&lt;&gt;""),IF(OR(טבלה1013[[#This Row],[LengthofCycle]]=F495,F495=29,F495=28),1,0),"")</f>
        <v>1</v>
      </c>
    </row>
    <row r="495" spans="1:38" x14ac:dyDescent="0.25">
      <c r="A495" s="1" t="s">
        <v>98</v>
      </c>
      <c r="B495" s="1">
        <v>12</v>
      </c>
      <c r="C495" s="1">
        <v>1</v>
      </c>
      <c r="D495" s="1">
        <v>1</v>
      </c>
      <c r="E495" s="1">
        <v>0</v>
      </c>
      <c r="F495" s="1">
        <v>28</v>
      </c>
      <c r="G495" s="1">
        <f>טבלה1013[[#This Row],[LengthofCycle]]+1</f>
        <v>29</v>
      </c>
      <c r="H495" s="1">
        <f>IF(IFERROR(LOOKUP(טבלה1013[[#This Row],[ClientID]],קביעויות[השבוע]),FALSE)=טבלה1013[[#This Row],[ClientID]],1,"")</f>
        <v>1</v>
      </c>
      <c r="I495" s="1" t="str">
        <f>IF(AND(טבלה1013[[#This Row],[CycleNumber]]&gt;1,OR(B496="",טבלה1013[[#This Row],[CycleNumber]]&gt;B494)),IF(OR(AND(טבלה1013[[#This Row],[LengthofCycle]]=28,F494=28),AND(טבלה1013[[#This Row],[LengthofCycle]]=35,F494=35)),1,""),"")</f>
        <v/>
      </c>
      <c r="J495" s="1" t="str">
        <f>IF(AND(טבלה1013[[#This Row],[וסת השבוע]]=1,I494=1,טבלה1013[[#This Row],[CycleNumber]]&gt;B494),1,"")</f>
        <v/>
      </c>
      <c r="K495" s="1">
        <f>IF(טבלה1013[[#This Row],[CycleNumber]]=1,"",IF(טבלה1013[[#This Row],[וסת השבוע]]=1,0,IF(K494="","",IF(K494=0,IF(טבלה1013[[#This Row],[LengthofCycle]]=28,0,1),IF(K494=1,IF(טבלה1013[[#This Row],[LengthofCycle]]+F494=28*2,0,2),IF(K494=2,IF(טבלה1013[[#This Row],[LengthofCycle]]+F494+F493=28*3,0,3),""))))))</f>
        <v>2</v>
      </c>
      <c r="L495" s="1">
        <f>IF(טבלה1013[[#This Row],[וסת השבוע]]=1,IF(טבלה1013[[#This Row],[וסת השבוע וההפלגה ביחד]]=1,L494+1,0),IF(AND(טבלה1013[[#This Row],[CycleNumber]]&gt;B494,טבלה1013[[#This Row],[CycleNumber]]&gt;1),IF(טבלה1013[[#This Row],[וסת השבוע פעיל?]]&lt;&gt;"",L494+1,""),""))</f>
        <v>6</v>
      </c>
      <c r="M495" s="1">
        <f>IF(AND(טבלה1013[[#This Row],[וסת השבוע פעיל?]]&lt;&gt;"",טבלה1013[[#This Row],[CycleNumber]]&lt;B496,B496&lt;&gt;"",טבלה1013[[#This Row],[וסת השבוע פעיל?]]&lt;3),IF(K496=0,IF(AND(טבלה1013[[#This Row],[וסת השבוע פעיל?]]&gt;0,I496=1),0,1),0),"")</f>
        <v>0</v>
      </c>
      <c r="N495" s="1">
        <f t="shared" si="52"/>
        <v>28</v>
      </c>
      <c r="O495" s="1" t="str">
        <f>IF(AND(טבלה1013[[#This Row],[חיזוי - שבוע]]=1,J496=1),1,"")</f>
        <v/>
      </c>
      <c r="P495" s="1" t="str">
        <f>IF(AND(טבלה1013[[#This Row],[חיזוי טוב עם הפלגה?]]=1,טבלה1013[[#This Row],[וסת קבוע אחרון]]&lt;&gt;28,X494=1),1,"")</f>
        <v/>
      </c>
      <c r="Q495" s="1" t="str">
        <f>IF(AND(טבלה1013[[#This Row],[וסת השבוע פעיל?]]&lt;3,OR(טבלה1013[[#This Row],[CycleNumber]]&gt;B496,B496="")),1,"")</f>
        <v/>
      </c>
      <c r="R495" s="1">
        <f>IF(טבלה1013[[#This Row],[האישה קבעה וסת שבוע?]]=1,IF(טבלה1013[[#This Row],[וסת השבוע פעיל?]]&lt;3,1,0),"")</f>
        <v>1</v>
      </c>
      <c r="S4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5" s="1">
        <f t="shared" si="49"/>
        <v>0</v>
      </c>
      <c r="U495" s="1">
        <f t="shared" si="50"/>
        <v>0</v>
      </c>
      <c r="V495" s="1">
        <f t="shared" si="51"/>
        <v>0</v>
      </c>
      <c r="W495" s="1" t="str">
        <f>IF(טבלה1013[[#This Row],[3 הפלגות זהות]]="","",IF(טבלה1013[[#This Row],[3 הפלגות זהות]]=1,טבלה1013[[#This Row],[LengthofCycle]],W494))</f>
        <v/>
      </c>
      <c r="Y495" s="1" t="str">
        <f>IF(OR(טבלה1013[[#This Row],[הווסת פעיל?]]=0,טבלה1013[[#This Row],[הווסת פעיל?]]=""),"",SUM(Y494,טבלה1013[[#This Row],[הווסת פעיל?]]))</f>
        <v/>
      </c>
      <c r="Z495" s="1" t="str">
        <f>IF(AND(טבלה1013[[#This Row],[כמה מחזורים עד עקירה]]&lt;&gt;"",Y496=""),טבלה1013[[#This Row],[כמה מחזורים עד עקירה]],"")</f>
        <v/>
      </c>
      <c r="AA495" s="1" t="str">
        <f>IF(AND(טבלה1013[[#This Row],[הווסת פעיל?]]=1,טבלה1013[[#This Row],[וסת קבוע אחרון]]&lt;&gt;W494),טבלה1013[[#This Row],[וסת קבוע אחרון]],"")</f>
        <v/>
      </c>
      <c r="AB495" s="1" t="str">
        <f>IF(AND(טבלה1013[[#This Row],[הווסת פעיל?]]=1,X494=0,טבלה1013[[#This Row],[וסת קבוע אחרון]]=W494),טבלה1013[[#This Row],[וסת קבוע אחרון]],"")</f>
        <v/>
      </c>
      <c r="AC495" s="1" t="str">
        <f>IF(AND(טבלה1013[[#This Row],[הווסת פעיל?]]=1,X494=0,טבלה1013[[#This Row],[וסת קבוע אחרון]]&lt;&gt;W494),1,"")</f>
        <v/>
      </c>
      <c r="AD495" s="1" t="str">
        <f>IF(AND(טבלה1013[[#This Row],[הווסת פעיל?]]&lt;&gt;"",B496=1),טבלה1013[[#This Row],[CycleNumber]],"")</f>
        <v/>
      </c>
      <c r="AE495" s="1" t="str">
        <f>IF(AND(טבלה1013[[#This Row],[הווסת פעיל?]]&lt;&gt;"",X494=""),טבלה1013[[#This Row],[CycleNumber]],"")</f>
        <v/>
      </c>
      <c r="AF495" s="1" t="str">
        <f>IF(B496=1,"",IF(טבלה1013[[#This Row],[הווסת פעיל?]]=1,IF(טבלה1013[[#This Row],[וסת קבוע אחרון]]=F496,1,0),""))</f>
        <v/>
      </c>
      <c r="AG495" s="1" t="str">
        <f>IF(B496=1,"",IF(טבלה1013[[#This Row],[הווסת פעיל?]]=1,IF(OR(טבלה1013[[#This Row],[וסת קבוע אחרון]]=F496,F496=טבלה1013[[#This Row],[LengthofCycle]]),1,0),""))</f>
        <v/>
      </c>
      <c r="AH495" s="1" t="str">
        <f>IF(B496=1,"",IF(טבלה1013[[#This Row],[הווסת פעיל?]]=1,IF(OR(טבלה1013[[#This Row],[וסת קבוע אחרון]]=F496,F496=טבלה1013[[#This Row],[LengthofCycle]],AND(טבלה1013[[#This Row],[LengthofCycle]]&lt;&gt;טבלה1013[[#This Row],[וסת קבוע אחרון]],OR(F496=28,F496=29))),1,0),""))</f>
        <v/>
      </c>
      <c r="AI495" s="1" t="str">
        <f>IF(AND(טבלה1013[[#This Row],[הווסת פעיל?]]=1,B496=1),1,"")</f>
        <v/>
      </c>
      <c r="AJ495" s="4">
        <f>IF(AND(טבלה1013[[#This Row],[הווסת פעיל?]]&lt;&gt;1,B496&lt;&gt;1,B496&lt;&gt;""),IF(טבלה1013[[#This Row],[LengthofCycle]]=F496,1,0),"")</f>
        <v>1</v>
      </c>
      <c r="AK495" s="4">
        <f>IF(AND(טבלה1013[[#This Row],[הווסת פעיל?]]&lt;&gt;1,B496&lt;&gt;1,B496&lt;&gt;""),IF(OR(טבלה1013[[#This Row],[LengthofCycle]]=F496,F496=29),1,0),"")</f>
        <v>1</v>
      </c>
      <c r="AL495" s="4">
        <f>IF(AND(טבלה1013[[#This Row],[הווסת פעיל?]]&lt;&gt;1,B496&lt;&gt;1,B496&lt;&gt;""),IF(OR(טבלה1013[[#This Row],[LengthofCycle]]=F496,F496=29,F496=28),1,0),"")</f>
        <v>1</v>
      </c>
    </row>
    <row r="496" spans="1:38" x14ac:dyDescent="0.25">
      <c r="A496" s="1" t="s">
        <v>98</v>
      </c>
      <c r="B496" s="1">
        <v>13</v>
      </c>
      <c r="C496" s="1">
        <v>1</v>
      </c>
      <c r="D496" s="1">
        <v>1</v>
      </c>
      <c r="E496" s="1">
        <v>0</v>
      </c>
      <c r="F496" s="1">
        <v>28</v>
      </c>
      <c r="G496" s="1">
        <f>טבלה1013[[#This Row],[LengthofCycle]]+1</f>
        <v>29</v>
      </c>
      <c r="H496" s="1">
        <f>IF(IFERROR(LOOKUP(טבלה1013[[#This Row],[ClientID]],קביעויות[השבוע]),FALSE)=טבלה1013[[#This Row],[ClientID]],1,"")</f>
        <v>1</v>
      </c>
      <c r="I496" s="1">
        <f>IF(AND(טבלה1013[[#This Row],[CycleNumber]]&gt;1,OR(B497="",טבלה1013[[#This Row],[CycleNumber]]&gt;B495)),IF(OR(AND(טבלה1013[[#This Row],[LengthofCycle]]=28,F495=28),AND(טבלה1013[[#This Row],[LengthofCycle]]=35,F495=35)),1,""),"")</f>
        <v>1</v>
      </c>
      <c r="J496" s="1" t="str">
        <f>IF(AND(טבלה1013[[#This Row],[וסת השבוע]]=1,I495=1,טבלה1013[[#This Row],[CycleNumber]]&gt;B495),1,"")</f>
        <v/>
      </c>
      <c r="K496" s="1">
        <f>IF(טבלה1013[[#This Row],[CycleNumber]]=1,"",IF(טבלה1013[[#This Row],[וסת השבוע]]=1,0,IF(K495="","",IF(K495=0,IF(טבלה1013[[#This Row],[LengthofCycle]]=28,0,1),IF(K495=1,IF(טבלה1013[[#This Row],[LengthofCycle]]+F495=28*2,0,2),IF(K495=2,IF(טבלה1013[[#This Row],[LengthofCycle]]+F495+F494=28*3,0,3),""))))))</f>
        <v>0</v>
      </c>
      <c r="L496" s="1">
        <f>IF(טבלה1013[[#This Row],[וסת השבוע]]=1,IF(טבלה1013[[#This Row],[וסת השבוע וההפלגה ביחד]]=1,L495+1,0),IF(AND(טבלה1013[[#This Row],[CycleNumber]]&gt;B495,טבלה1013[[#This Row],[CycleNumber]]&gt;1),IF(טבלה1013[[#This Row],[וסת השבוע פעיל?]]&lt;&gt;"",L495+1,""),""))</f>
        <v>0</v>
      </c>
      <c r="M496" s="1" t="str">
        <f>IF(AND(טבלה1013[[#This Row],[וסת השבוע פעיל?]]&lt;&gt;"",טבלה1013[[#This Row],[CycleNumber]]&lt;B497,B497&lt;&gt;"",טבלה1013[[#This Row],[וסת השבוע פעיל?]]&lt;3),IF(K497=0,IF(AND(טבלה1013[[#This Row],[וסת השבוע פעיל?]]&gt;0,I497=1),0,1),0),"")</f>
        <v/>
      </c>
      <c r="N496" s="1">
        <f t="shared" si="52"/>
        <v>28</v>
      </c>
      <c r="O496" s="1" t="str">
        <f>IF(AND(טבלה1013[[#This Row],[חיזוי - שבוע]]=1,J497=1),1,"")</f>
        <v/>
      </c>
      <c r="P496" s="1" t="str">
        <f>IF(AND(טבלה1013[[#This Row],[חיזוי טוב עם הפלגה?]]=1,טבלה1013[[#This Row],[וסת קבוע אחרון]]&lt;&gt;28,X495=1),1,"")</f>
        <v/>
      </c>
      <c r="Q496" s="1">
        <f>IF(AND(טבלה1013[[#This Row],[וסת השבוע פעיל?]]&lt;3,OR(טבלה1013[[#This Row],[CycleNumber]]&gt;B497,B497="")),1,"")</f>
        <v>1</v>
      </c>
      <c r="R496" s="1">
        <f>IF(טבלה1013[[#This Row],[האישה קבעה וסת שבוע?]]=1,IF(טבלה1013[[#This Row],[וסת השבוע פעיל?]]&lt;3,1,0),"")</f>
        <v>1</v>
      </c>
      <c r="S4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6" s="1">
        <f t="shared" si="49"/>
        <v>0</v>
      </c>
      <c r="U496" s="1">
        <f t="shared" si="50"/>
        <v>0</v>
      </c>
      <c r="V496" s="1">
        <f t="shared" si="51"/>
        <v>0</v>
      </c>
      <c r="W496" s="1" t="str">
        <f>IF(טבלה1013[[#This Row],[3 הפלגות זהות]]="","",IF(טבלה1013[[#This Row],[3 הפלגות זהות]]=1,טבלה1013[[#This Row],[LengthofCycle]],W495))</f>
        <v/>
      </c>
      <c r="Y496" s="1" t="str">
        <f>IF(OR(טבלה1013[[#This Row],[הווסת פעיל?]]=0,טבלה1013[[#This Row],[הווסת פעיל?]]=""),"",SUM(Y495,טבלה1013[[#This Row],[הווסת פעיל?]]))</f>
        <v/>
      </c>
      <c r="Z496" s="1" t="str">
        <f>IF(AND(טבלה1013[[#This Row],[כמה מחזורים עד עקירה]]&lt;&gt;"",Y497=""),טבלה1013[[#This Row],[כמה מחזורים עד עקירה]],"")</f>
        <v/>
      </c>
      <c r="AA496" s="1" t="str">
        <f>IF(AND(טבלה1013[[#This Row],[הווסת פעיל?]]=1,טבלה1013[[#This Row],[וסת קבוע אחרון]]&lt;&gt;W495),טבלה1013[[#This Row],[וסת קבוע אחרון]],"")</f>
        <v/>
      </c>
      <c r="AB496" s="1" t="str">
        <f>IF(AND(טבלה1013[[#This Row],[הווסת פעיל?]]=1,X495=0,טבלה1013[[#This Row],[וסת קבוע אחרון]]=W495),טבלה1013[[#This Row],[וסת קבוע אחרון]],"")</f>
        <v/>
      </c>
      <c r="AC496" s="1" t="str">
        <f>IF(AND(טבלה1013[[#This Row],[הווסת פעיל?]]=1,X495=0,טבלה1013[[#This Row],[וסת קבוע אחרון]]&lt;&gt;W495),1,"")</f>
        <v/>
      </c>
      <c r="AD496" s="1" t="str">
        <f>IF(AND(טבלה1013[[#This Row],[הווסת פעיל?]]&lt;&gt;"",B497=1),טבלה1013[[#This Row],[CycleNumber]],"")</f>
        <v/>
      </c>
      <c r="AE496" s="1" t="str">
        <f>IF(AND(טבלה1013[[#This Row],[הווסת פעיל?]]&lt;&gt;"",X495=""),טבלה1013[[#This Row],[CycleNumber]],"")</f>
        <v/>
      </c>
      <c r="AF496" s="1" t="str">
        <f>IF(B497=1,"",IF(טבלה1013[[#This Row],[הווסת פעיל?]]=1,IF(טבלה1013[[#This Row],[וסת קבוע אחרון]]=F497,1,0),""))</f>
        <v/>
      </c>
      <c r="AG496" s="1" t="str">
        <f>IF(B497=1,"",IF(טבלה1013[[#This Row],[הווסת פעיל?]]=1,IF(OR(טבלה1013[[#This Row],[וסת קבוע אחרון]]=F497,F497=טבלה1013[[#This Row],[LengthofCycle]]),1,0),""))</f>
        <v/>
      </c>
      <c r="AH496" s="1" t="str">
        <f>IF(B497=1,"",IF(טבלה1013[[#This Row],[הווסת פעיל?]]=1,IF(OR(טבלה1013[[#This Row],[וסת קבוע אחרון]]=F497,F497=טבלה1013[[#This Row],[LengthofCycle]],AND(טבלה1013[[#This Row],[LengthofCycle]]&lt;&gt;טבלה1013[[#This Row],[וסת קבוע אחרון]],OR(F497=28,F497=29))),1,0),""))</f>
        <v/>
      </c>
      <c r="AI496" s="1" t="str">
        <f>IF(AND(טבלה1013[[#This Row],[הווסת פעיל?]]=1,B497=1),1,"")</f>
        <v/>
      </c>
      <c r="AJ496" s="4" t="str">
        <f>IF(AND(טבלה1013[[#This Row],[הווסת פעיל?]]&lt;&gt;1,B497&lt;&gt;1,B497&lt;&gt;""),IF(טבלה1013[[#This Row],[LengthofCycle]]=F497,1,0),"")</f>
        <v/>
      </c>
      <c r="AK496" s="4" t="str">
        <f>IF(AND(טבלה1013[[#This Row],[הווסת פעיל?]]&lt;&gt;1,B497&lt;&gt;1,B497&lt;&gt;""),IF(OR(טבלה1013[[#This Row],[LengthofCycle]]=F497,F497=29),1,0),"")</f>
        <v/>
      </c>
      <c r="AL496" s="4" t="str">
        <f>IF(AND(טבלה1013[[#This Row],[הווסת פעיל?]]&lt;&gt;1,B497&lt;&gt;1,B497&lt;&gt;""),IF(OR(טבלה1013[[#This Row],[LengthofCycle]]=F497,F497=29,F497=28),1,0),"")</f>
        <v/>
      </c>
    </row>
    <row r="497" spans="1:38" x14ac:dyDescent="0.25">
      <c r="A497" s="1" t="s">
        <v>99</v>
      </c>
      <c r="B497" s="1">
        <v>1</v>
      </c>
      <c r="C497" s="1">
        <v>1</v>
      </c>
      <c r="D497" s="1">
        <v>1</v>
      </c>
      <c r="E497" s="1">
        <v>0</v>
      </c>
      <c r="F497" s="1">
        <v>31</v>
      </c>
      <c r="G497" s="1">
        <f>טבלה1013[[#This Row],[LengthofCycle]]+1</f>
        <v>32</v>
      </c>
      <c r="H497" s="1" t="str">
        <f>IF(IFERROR(LOOKUP(טבלה1013[[#This Row],[ClientID]],קביעויות[השבוע]),FALSE)=טבלה1013[[#This Row],[ClientID]],1,"")</f>
        <v/>
      </c>
      <c r="I497" s="1" t="str">
        <f>IF(AND(טבלה1013[[#This Row],[CycleNumber]]&gt;1,OR(B498="",טבלה1013[[#This Row],[CycleNumber]]&gt;B496)),IF(OR(AND(טבלה1013[[#This Row],[LengthofCycle]]=28,F496=28),AND(טבלה1013[[#This Row],[LengthofCycle]]=35,F496=35)),1,""),"")</f>
        <v/>
      </c>
      <c r="J497" s="1" t="str">
        <f>IF(AND(טבלה1013[[#This Row],[וסת השבוע]]=1,I496=1,טבלה1013[[#This Row],[CycleNumber]]&gt;B496),1,"")</f>
        <v/>
      </c>
      <c r="K497" s="1" t="str">
        <f>IF(טבלה1013[[#This Row],[CycleNumber]]=1,"",IF(טבלה1013[[#This Row],[וסת השבוע]]=1,0,IF(K496="","",IF(K496=0,IF(טבלה1013[[#This Row],[LengthofCycle]]=28,0,1),IF(K496=1,IF(טבלה1013[[#This Row],[LengthofCycle]]+F496=28*2,0,2),IF(K496=2,IF(טבלה1013[[#This Row],[LengthofCycle]]+F496+F495=28*3,0,3),""))))))</f>
        <v/>
      </c>
      <c r="L497" s="1" t="str">
        <f>IF(טבלה1013[[#This Row],[וסת השבוע]]=1,IF(טבלה1013[[#This Row],[וסת השבוע וההפלגה ביחד]]=1,L496+1,0),IF(AND(טבלה1013[[#This Row],[CycleNumber]]&gt;B496,טבלה1013[[#This Row],[CycleNumber]]&gt;1),IF(טבלה1013[[#This Row],[וסת השבוע פעיל?]]&lt;&gt;"",L496+1,""),""))</f>
        <v/>
      </c>
      <c r="M497" s="1" t="str">
        <f>IF(AND(טבלה1013[[#This Row],[וסת השבוע פעיל?]]&lt;&gt;"",טבלה1013[[#This Row],[CycleNumber]]&lt;B498,B498&lt;&gt;"",טבלה1013[[#This Row],[וסת השבוע פעיל?]]&lt;3),IF(K498=0,IF(AND(טבלה1013[[#This Row],[וסת השבוע פעיל?]]&gt;0,I498=1),0,1),0),"")</f>
        <v/>
      </c>
      <c r="N497" s="1" t="str">
        <f t="shared" si="52"/>
        <v/>
      </c>
      <c r="O497" s="1" t="str">
        <f>IF(AND(טבלה1013[[#This Row],[חיזוי - שבוע]]=1,J498=1),1,"")</f>
        <v/>
      </c>
      <c r="P497" s="1" t="str">
        <f>IF(AND(טבלה1013[[#This Row],[חיזוי טוב עם הפלגה?]]=1,טבלה1013[[#This Row],[וסת קבוע אחרון]]&lt;&gt;28,X496=1),1,"")</f>
        <v/>
      </c>
      <c r="Q497" s="1" t="str">
        <f>IF(AND(טבלה1013[[#This Row],[וסת השבוע פעיל?]]&lt;3,OR(טבלה1013[[#This Row],[CycleNumber]]&gt;B498,B498="")),1,"")</f>
        <v/>
      </c>
      <c r="R497" s="1" t="str">
        <f>IF(טבלה1013[[#This Row],[האישה קבעה וסת שבוע?]]=1,IF(טבלה1013[[#This Row],[וסת השבוע פעיל?]]&lt;3,1,0),"")</f>
        <v/>
      </c>
      <c r="S4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7" s="1" t="str">
        <f t="shared" ref="T497:T560" si="53">IF(B497&gt;2,IF(AND(F497=F496,F496=F495),1,0),"")</f>
        <v/>
      </c>
      <c r="U497" s="1" t="str">
        <f t="shared" si="50"/>
        <v/>
      </c>
      <c r="V497" s="1" t="str">
        <f t="shared" si="51"/>
        <v/>
      </c>
      <c r="W497" s="1" t="str">
        <f>IF(טבלה1013[[#This Row],[3 הפלגות זהות]]="","",IF(טבלה1013[[#This Row],[3 הפלגות זהות]]=1,טבלה1013[[#This Row],[LengthofCycle]],W496))</f>
        <v/>
      </c>
      <c r="Y497" s="1" t="str">
        <f>IF(OR(טבלה1013[[#This Row],[הווסת פעיל?]]=0,טבלה1013[[#This Row],[הווסת פעיל?]]=""),"",SUM(Y496,טבלה1013[[#This Row],[הווסת פעיל?]]))</f>
        <v/>
      </c>
      <c r="Z497" s="1" t="str">
        <f>IF(AND(טבלה1013[[#This Row],[כמה מחזורים עד עקירה]]&lt;&gt;"",Y498=""),טבלה1013[[#This Row],[כמה מחזורים עד עקירה]],"")</f>
        <v/>
      </c>
      <c r="AA497" s="1" t="str">
        <f>IF(AND(טבלה1013[[#This Row],[הווסת פעיל?]]=1,טבלה1013[[#This Row],[וסת קבוע אחרון]]&lt;&gt;W496),טבלה1013[[#This Row],[וסת קבוע אחרון]],"")</f>
        <v/>
      </c>
      <c r="AB497" s="1" t="str">
        <f>IF(AND(טבלה1013[[#This Row],[הווסת פעיל?]]=1,X496=0,טבלה1013[[#This Row],[וסת קבוע אחרון]]=W496),טבלה1013[[#This Row],[וסת קבוע אחרון]],"")</f>
        <v/>
      </c>
      <c r="AC497" s="1" t="str">
        <f>IF(AND(טבלה1013[[#This Row],[הווסת פעיל?]]=1,X496=0,טבלה1013[[#This Row],[וסת קבוע אחרון]]&lt;&gt;W496),1,"")</f>
        <v/>
      </c>
      <c r="AD497" s="1" t="str">
        <f>IF(AND(טבלה1013[[#This Row],[הווסת פעיל?]]&lt;&gt;"",B498=1),טבלה1013[[#This Row],[CycleNumber]],"")</f>
        <v/>
      </c>
      <c r="AE497" s="1" t="str">
        <f>IF(AND(טבלה1013[[#This Row],[הווסת פעיל?]]&lt;&gt;"",X496=""),טבלה1013[[#This Row],[CycleNumber]],"")</f>
        <v/>
      </c>
      <c r="AF497" s="1" t="str">
        <f>IF(B498=1,"",IF(טבלה1013[[#This Row],[הווסת פעיל?]]=1,IF(טבלה1013[[#This Row],[וסת קבוע אחרון]]=F498,1,0),""))</f>
        <v/>
      </c>
      <c r="AG497" s="1" t="str">
        <f>IF(B498=1,"",IF(טבלה1013[[#This Row],[הווסת פעיל?]]=1,IF(OR(טבלה1013[[#This Row],[וסת קבוע אחרון]]=F498,F498=טבלה1013[[#This Row],[LengthofCycle]]),1,0),""))</f>
        <v/>
      </c>
      <c r="AH497" s="1" t="str">
        <f>IF(B498=1,"",IF(טבלה1013[[#This Row],[הווסת פעיל?]]=1,IF(OR(טבלה1013[[#This Row],[וסת קבוע אחרון]]=F498,F498=טבלה1013[[#This Row],[LengthofCycle]],AND(טבלה1013[[#This Row],[LengthofCycle]]&lt;&gt;טבלה1013[[#This Row],[וסת קבוע אחרון]],OR(F498=28,F498=29))),1,0),""))</f>
        <v/>
      </c>
      <c r="AI497" s="1" t="str">
        <f>IF(AND(טבלה1013[[#This Row],[הווסת פעיל?]]=1,B498=1),1,"")</f>
        <v/>
      </c>
      <c r="AJ497" s="4">
        <f>IF(AND(טבלה1013[[#This Row],[הווסת פעיל?]]&lt;&gt;1,B498&lt;&gt;1,B498&lt;&gt;""),IF(טבלה1013[[#This Row],[LengthofCycle]]=F498,1,0),"")</f>
        <v>1</v>
      </c>
      <c r="AK497" s="4">
        <f>IF(AND(טבלה1013[[#This Row],[הווסת פעיל?]]&lt;&gt;1,B498&lt;&gt;1,B498&lt;&gt;""),IF(OR(טבלה1013[[#This Row],[LengthofCycle]]=F498,F498=29),1,0),"")</f>
        <v>1</v>
      </c>
      <c r="AL497" s="4">
        <f>IF(AND(טבלה1013[[#This Row],[הווסת פעיל?]]&lt;&gt;1,B498&lt;&gt;1,B498&lt;&gt;""),IF(OR(טבלה1013[[#This Row],[LengthofCycle]]=F498,F498=29,F498=28),1,0),"")</f>
        <v>1</v>
      </c>
    </row>
    <row r="498" spans="1:38" x14ac:dyDescent="0.25">
      <c r="A498" s="1" t="s">
        <v>99</v>
      </c>
      <c r="B498" s="1">
        <v>2</v>
      </c>
      <c r="C498" s="1">
        <v>1</v>
      </c>
      <c r="D498" s="1">
        <v>1</v>
      </c>
      <c r="E498" s="1">
        <v>0</v>
      </c>
      <c r="F498" s="1">
        <v>31</v>
      </c>
      <c r="G498" s="1">
        <f>טבלה1013[[#This Row],[LengthofCycle]]+1</f>
        <v>32</v>
      </c>
      <c r="H498" s="1" t="str">
        <f>IF(IFERROR(LOOKUP(טבלה1013[[#This Row],[ClientID]],קביעויות[השבוע]),FALSE)=טבלה1013[[#This Row],[ClientID]],1,"")</f>
        <v/>
      </c>
      <c r="I498" s="1" t="str">
        <f>IF(AND(טבלה1013[[#This Row],[CycleNumber]]&gt;1,OR(B499="",טבלה1013[[#This Row],[CycleNumber]]&gt;B497)),IF(OR(AND(טבלה1013[[#This Row],[LengthofCycle]]=28,F497=28),AND(טבלה1013[[#This Row],[LengthofCycle]]=35,F497=35)),1,""),"")</f>
        <v/>
      </c>
      <c r="J498" s="1" t="str">
        <f>IF(AND(טבלה1013[[#This Row],[וסת השבוע]]=1,I497=1,טבלה1013[[#This Row],[CycleNumber]]&gt;B497),1,"")</f>
        <v/>
      </c>
      <c r="K498" s="1" t="str">
        <f>IF(טבלה1013[[#This Row],[CycleNumber]]=1,"",IF(טבלה1013[[#This Row],[וסת השבוע]]=1,0,IF(K497="","",IF(K497=0,IF(טבלה1013[[#This Row],[LengthofCycle]]=28,0,1),IF(K497=1,IF(טבלה1013[[#This Row],[LengthofCycle]]+F497=28*2,0,2),IF(K497=2,IF(טבלה1013[[#This Row],[LengthofCycle]]+F497+F496=28*3,0,3),""))))))</f>
        <v/>
      </c>
      <c r="L498" s="1" t="str">
        <f>IF(טבלה1013[[#This Row],[וסת השבוע]]=1,IF(טבלה1013[[#This Row],[וסת השבוע וההפלגה ביחד]]=1,L497+1,0),IF(AND(טבלה1013[[#This Row],[CycleNumber]]&gt;B497,טבלה1013[[#This Row],[CycleNumber]]&gt;1),IF(טבלה1013[[#This Row],[וסת השבוע פעיל?]]&lt;&gt;"",L497+1,""),""))</f>
        <v/>
      </c>
      <c r="M498" s="1" t="str">
        <f>IF(AND(טבלה1013[[#This Row],[וסת השבוע פעיל?]]&lt;&gt;"",טבלה1013[[#This Row],[CycleNumber]]&lt;B499,B499&lt;&gt;"",טבלה1013[[#This Row],[וסת השבוע פעיל?]]&lt;3),IF(K499=0,IF(AND(טבלה1013[[#This Row],[וסת השבוע פעיל?]]&gt;0,I499=1),0,1),0),"")</f>
        <v/>
      </c>
      <c r="N498" s="1" t="str">
        <f t="shared" si="52"/>
        <v/>
      </c>
      <c r="O498" s="1" t="str">
        <f>IF(AND(טבלה1013[[#This Row],[חיזוי - שבוע]]=1,J499=1),1,"")</f>
        <v/>
      </c>
      <c r="P498" s="1" t="str">
        <f>IF(AND(טבלה1013[[#This Row],[חיזוי טוב עם הפלגה?]]=1,טבלה1013[[#This Row],[וסת קבוע אחרון]]&lt;&gt;28,X497=1),1,"")</f>
        <v/>
      </c>
      <c r="Q498" s="1" t="str">
        <f>IF(AND(טבלה1013[[#This Row],[וסת השבוע פעיל?]]&lt;3,OR(טבלה1013[[#This Row],[CycleNumber]]&gt;B499,B499="")),1,"")</f>
        <v/>
      </c>
      <c r="R498" s="1" t="str">
        <f>IF(טבלה1013[[#This Row],[האישה קבעה וסת שבוע?]]=1,IF(טבלה1013[[#This Row],[וסת השבוע פעיל?]]&lt;3,1,0),"")</f>
        <v/>
      </c>
      <c r="S4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8" s="1" t="str">
        <f t="shared" si="53"/>
        <v/>
      </c>
      <c r="U498" s="1" t="str">
        <f t="shared" ref="U498:U561" si="54">IF(B498&gt;3,IF(AND(F498=F497,F497=F496,F496=F495),1,0),"")</f>
        <v/>
      </c>
      <c r="V498" s="1" t="str">
        <f t="shared" si="51"/>
        <v/>
      </c>
      <c r="W498" s="1" t="str">
        <f>IF(טבלה1013[[#This Row],[3 הפלגות זהות]]="","",IF(טבלה1013[[#This Row],[3 הפלגות זהות]]=1,טבלה1013[[#This Row],[LengthofCycle]],W497))</f>
        <v/>
      </c>
      <c r="Y498" s="1" t="str">
        <f>IF(OR(טבלה1013[[#This Row],[הווסת פעיל?]]=0,טבלה1013[[#This Row],[הווסת פעיל?]]=""),"",SUM(Y497,טבלה1013[[#This Row],[הווסת פעיל?]]))</f>
        <v/>
      </c>
      <c r="Z498" s="1" t="str">
        <f>IF(AND(טבלה1013[[#This Row],[כמה מחזורים עד עקירה]]&lt;&gt;"",Y499=""),טבלה1013[[#This Row],[כמה מחזורים עד עקירה]],"")</f>
        <v/>
      </c>
      <c r="AA498" s="1" t="str">
        <f>IF(AND(טבלה1013[[#This Row],[הווסת פעיל?]]=1,טבלה1013[[#This Row],[וסת קבוע אחרון]]&lt;&gt;W497),טבלה1013[[#This Row],[וסת קבוע אחרון]],"")</f>
        <v/>
      </c>
      <c r="AB498" s="1" t="str">
        <f>IF(AND(טבלה1013[[#This Row],[הווסת פעיל?]]=1,X497=0,טבלה1013[[#This Row],[וסת קבוע אחרון]]=W497),טבלה1013[[#This Row],[וסת קבוע אחרון]],"")</f>
        <v/>
      </c>
      <c r="AC498" s="1" t="str">
        <f>IF(AND(טבלה1013[[#This Row],[הווסת פעיל?]]=1,X497=0,טבלה1013[[#This Row],[וסת קבוע אחרון]]&lt;&gt;W497),1,"")</f>
        <v/>
      </c>
      <c r="AD498" s="1" t="str">
        <f>IF(AND(טבלה1013[[#This Row],[הווסת פעיל?]]&lt;&gt;"",B499=1),טבלה1013[[#This Row],[CycleNumber]],"")</f>
        <v/>
      </c>
      <c r="AE498" s="1" t="str">
        <f>IF(AND(טבלה1013[[#This Row],[הווסת פעיל?]]&lt;&gt;"",X497=""),טבלה1013[[#This Row],[CycleNumber]],"")</f>
        <v/>
      </c>
      <c r="AF498" s="1" t="str">
        <f>IF(B499=1,"",IF(טבלה1013[[#This Row],[הווסת פעיל?]]=1,IF(טבלה1013[[#This Row],[וסת קבוע אחרון]]=F499,1,0),""))</f>
        <v/>
      </c>
      <c r="AG498" s="1" t="str">
        <f>IF(B499=1,"",IF(טבלה1013[[#This Row],[הווסת פעיל?]]=1,IF(OR(טבלה1013[[#This Row],[וסת קבוע אחרון]]=F499,F499=טבלה1013[[#This Row],[LengthofCycle]]),1,0),""))</f>
        <v/>
      </c>
      <c r="AH498" s="1" t="str">
        <f>IF(B499=1,"",IF(טבלה1013[[#This Row],[הווסת פעיל?]]=1,IF(OR(טבלה1013[[#This Row],[וסת קבוע אחרון]]=F499,F499=טבלה1013[[#This Row],[LengthofCycle]],AND(טבלה1013[[#This Row],[LengthofCycle]]&lt;&gt;טבלה1013[[#This Row],[וסת קבוע אחרון]],OR(F499=28,F499=29))),1,0),""))</f>
        <v/>
      </c>
      <c r="AI498" s="1" t="str">
        <f>IF(AND(טבלה1013[[#This Row],[הווסת פעיל?]]=1,B499=1),1,"")</f>
        <v/>
      </c>
      <c r="AJ498" s="4">
        <f>IF(AND(טבלה1013[[#This Row],[הווסת פעיל?]]&lt;&gt;1,B499&lt;&gt;1,B499&lt;&gt;""),IF(טבלה1013[[#This Row],[LengthofCycle]]=F499,1,0),"")</f>
        <v>0</v>
      </c>
      <c r="AK498" s="4">
        <f>IF(AND(טבלה1013[[#This Row],[הווסת פעיל?]]&lt;&gt;1,B499&lt;&gt;1,B499&lt;&gt;""),IF(OR(טבלה1013[[#This Row],[LengthofCycle]]=F499,F499=29),1,0),"")</f>
        <v>0</v>
      </c>
      <c r="AL498" s="4">
        <f>IF(AND(טבלה1013[[#This Row],[הווסת פעיל?]]&lt;&gt;1,B499&lt;&gt;1,B499&lt;&gt;""),IF(OR(טבלה1013[[#This Row],[LengthofCycle]]=F499,F499=29,F499=28),1,0),"")</f>
        <v>0</v>
      </c>
    </row>
    <row r="499" spans="1:38" x14ac:dyDescent="0.25">
      <c r="A499" s="1" t="s">
        <v>99</v>
      </c>
      <c r="B499" s="1">
        <v>3</v>
      </c>
      <c r="C499" s="1">
        <v>1</v>
      </c>
      <c r="D499" s="1">
        <v>1</v>
      </c>
      <c r="E499" s="1">
        <v>0</v>
      </c>
      <c r="F499" s="1">
        <v>33</v>
      </c>
      <c r="G499" s="1">
        <f>טבלה1013[[#This Row],[LengthofCycle]]+1</f>
        <v>34</v>
      </c>
      <c r="H499" s="1" t="str">
        <f>IF(IFERROR(LOOKUP(טבלה1013[[#This Row],[ClientID]],קביעויות[השבוע]),FALSE)=טבלה1013[[#This Row],[ClientID]],1,"")</f>
        <v/>
      </c>
      <c r="I499" s="1" t="str">
        <f>IF(AND(טבלה1013[[#This Row],[CycleNumber]]&gt;1,OR(B500="",טבלה1013[[#This Row],[CycleNumber]]&gt;B498)),IF(OR(AND(טבלה1013[[#This Row],[LengthofCycle]]=28,F498=28),AND(טבלה1013[[#This Row],[LengthofCycle]]=35,F498=35)),1,""),"")</f>
        <v/>
      </c>
      <c r="J499" s="1" t="str">
        <f>IF(AND(טבלה1013[[#This Row],[וסת השבוע]]=1,I498=1,טבלה1013[[#This Row],[CycleNumber]]&gt;B498),1,"")</f>
        <v/>
      </c>
      <c r="K499" s="1" t="str">
        <f>IF(טבלה1013[[#This Row],[CycleNumber]]=1,"",IF(טבלה1013[[#This Row],[וסת השבוע]]=1,0,IF(K498="","",IF(K498=0,IF(טבלה1013[[#This Row],[LengthofCycle]]=28,0,1),IF(K498=1,IF(טבלה1013[[#This Row],[LengthofCycle]]+F498=28*2,0,2),IF(K498=2,IF(טבלה1013[[#This Row],[LengthofCycle]]+F498+F497=28*3,0,3),""))))))</f>
        <v/>
      </c>
      <c r="L499" s="1" t="str">
        <f>IF(טבלה1013[[#This Row],[וסת השבוע]]=1,IF(טבלה1013[[#This Row],[וסת השבוע וההפלגה ביחד]]=1,L498+1,0),IF(AND(טבלה1013[[#This Row],[CycleNumber]]&gt;B498,טבלה1013[[#This Row],[CycleNumber]]&gt;1),IF(טבלה1013[[#This Row],[וסת השבוע פעיל?]]&lt;&gt;"",L498+1,""),""))</f>
        <v/>
      </c>
      <c r="M499" s="1" t="str">
        <f>IF(AND(טבלה1013[[#This Row],[וסת השבוע פעיל?]]&lt;&gt;"",טבלה1013[[#This Row],[CycleNumber]]&lt;B500,B500&lt;&gt;"",טבלה1013[[#This Row],[וסת השבוע פעיל?]]&lt;3),IF(K500=0,IF(AND(טבלה1013[[#This Row],[וסת השבוע פעיל?]]&gt;0,I500=1),0,1),0),"")</f>
        <v/>
      </c>
      <c r="N499" s="1" t="str">
        <f t="shared" si="52"/>
        <v/>
      </c>
      <c r="O499" s="1" t="str">
        <f>IF(AND(טבלה1013[[#This Row],[חיזוי - שבוע]]=1,J500=1),1,"")</f>
        <v/>
      </c>
      <c r="P499" s="1" t="str">
        <f>IF(AND(טבלה1013[[#This Row],[חיזוי טוב עם הפלגה?]]=1,טבלה1013[[#This Row],[וסת קבוע אחרון]]&lt;&gt;28,X498=1),1,"")</f>
        <v/>
      </c>
      <c r="Q499" s="1" t="str">
        <f>IF(AND(טבלה1013[[#This Row],[וסת השבוע פעיל?]]&lt;3,OR(טבלה1013[[#This Row],[CycleNumber]]&gt;B500,B500="")),1,"")</f>
        <v/>
      </c>
      <c r="R499" s="1" t="str">
        <f>IF(טבלה1013[[#This Row],[האישה קבעה וסת שבוע?]]=1,IF(טבלה1013[[#This Row],[וסת השבוע פעיל?]]&lt;3,1,0),"")</f>
        <v/>
      </c>
      <c r="S4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499" s="1">
        <f t="shared" si="53"/>
        <v>0</v>
      </c>
      <c r="U499" s="1" t="str">
        <f t="shared" si="54"/>
        <v/>
      </c>
      <c r="V499" s="1" t="str">
        <f t="shared" ref="V499:V562" si="55">IF(B499&gt;4,IF(AND(F499=F498,F498=F497,F497=F496,F496=F495),1,0),"")</f>
        <v/>
      </c>
      <c r="W499" s="1" t="str">
        <f>IF(טבלה1013[[#This Row],[3 הפלגות זהות]]="","",IF(טבלה1013[[#This Row],[3 הפלגות זהות]]=1,טבלה1013[[#This Row],[LengthofCycle]],W498))</f>
        <v/>
      </c>
      <c r="Y499" s="1" t="str">
        <f>IF(OR(טבלה1013[[#This Row],[הווסת פעיל?]]=0,טבלה1013[[#This Row],[הווסת פעיל?]]=""),"",SUM(Y498,טבלה1013[[#This Row],[הווסת פעיל?]]))</f>
        <v/>
      </c>
      <c r="Z499" s="1" t="str">
        <f>IF(AND(טבלה1013[[#This Row],[כמה מחזורים עד עקירה]]&lt;&gt;"",Y500=""),טבלה1013[[#This Row],[כמה מחזורים עד עקירה]],"")</f>
        <v/>
      </c>
      <c r="AA499" s="1" t="str">
        <f>IF(AND(טבלה1013[[#This Row],[הווסת פעיל?]]=1,טבלה1013[[#This Row],[וסת קבוע אחרון]]&lt;&gt;W498),טבלה1013[[#This Row],[וסת קבוע אחרון]],"")</f>
        <v/>
      </c>
      <c r="AB499" s="1" t="str">
        <f>IF(AND(טבלה1013[[#This Row],[הווסת פעיל?]]=1,X498=0,טבלה1013[[#This Row],[וסת קבוע אחרון]]=W498),טבלה1013[[#This Row],[וסת קבוע אחרון]],"")</f>
        <v/>
      </c>
      <c r="AC499" s="1" t="str">
        <f>IF(AND(טבלה1013[[#This Row],[הווסת פעיל?]]=1,X498=0,טבלה1013[[#This Row],[וסת קבוע אחרון]]&lt;&gt;W498),1,"")</f>
        <v/>
      </c>
      <c r="AD499" s="1" t="str">
        <f>IF(AND(טבלה1013[[#This Row],[הווסת פעיל?]]&lt;&gt;"",B500=1),טבלה1013[[#This Row],[CycleNumber]],"")</f>
        <v/>
      </c>
      <c r="AE499" s="1" t="str">
        <f>IF(AND(טבלה1013[[#This Row],[הווסת פעיל?]]&lt;&gt;"",X498=""),טבלה1013[[#This Row],[CycleNumber]],"")</f>
        <v/>
      </c>
      <c r="AF499" s="1" t="str">
        <f>IF(B500=1,"",IF(טבלה1013[[#This Row],[הווסת פעיל?]]=1,IF(טבלה1013[[#This Row],[וסת קבוע אחרון]]=F500,1,0),""))</f>
        <v/>
      </c>
      <c r="AG499" s="1" t="str">
        <f>IF(B500=1,"",IF(טבלה1013[[#This Row],[הווסת פעיל?]]=1,IF(OR(טבלה1013[[#This Row],[וסת קבוע אחרון]]=F500,F500=טבלה1013[[#This Row],[LengthofCycle]]),1,0),""))</f>
        <v/>
      </c>
      <c r="AH499" s="1" t="str">
        <f>IF(B500=1,"",IF(טבלה1013[[#This Row],[הווסת פעיל?]]=1,IF(OR(טבלה1013[[#This Row],[וסת קבוע אחרון]]=F500,F500=טבלה1013[[#This Row],[LengthofCycle]],AND(טבלה1013[[#This Row],[LengthofCycle]]&lt;&gt;טבלה1013[[#This Row],[וסת קבוע אחרון]],OR(F500=28,F500=29))),1,0),""))</f>
        <v/>
      </c>
      <c r="AI499" s="1" t="str">
        <f>IF(AND(טבלה1013[[#This Row],[הווסת פעיל?]]=1,B500=1),1,"")</f>
        <v/>
      </c>
      <c r="AJ499" s="4">
        <f>IF(AND(טבלה1013[[#This Row],[הווסת פעיל?]]&lt;&gt;1,B500&lt;&gt;1,B500&lt;&gt;""),IF(טבלה1013[[#This Row],[LengthofCycle]]=F500,1,0),"")</f>
        <v>0</v>
      </c>
      <c r="AK499" s="4">
        <f>IF(AND(טבלה1013[[#This Row],[הווסת פעיל?]]&lt;&gt;1,B500&lt;&gt;1,B500&lt;&gt;""),IF(OR(טבלה1013[[#This Row],[LengthofCycle]]=F500,F500=29),1,0),"")</f>
        <v>0</v>
      </c>
      <c r="AL499" s="4">
        <f>IF(AND(טבלה1013[[#This Row],[הווסת פעיל?]]&lt;&gt;1,B500&lt;&gt;1,B500&lt;&gt;""),IF(OR(טבלה1013[[#This Row],[LengthofCycle]]=F500,F500=29,F500=28),1,0),"")</f>
        <v>0</v>
      </c>
    </row>
    <row r="500" spans="1:38" x14ac:dyDescent="0.25">
      <c r="A500" s="1" t="s">
        <v>99</v>
      </c>
      <c r="B500" s="1">
        <v>4</v>
      </c>
      <c r="C500" s="1">
        <v>1</v>
      </c>
      <c r="D500" s="1">
        <v>1</v>
      </c>
      <c r="E500" s="1">
        <v>0</v>
      </c>
      <c r="F500" s="1">
        <v>32</v>
      </c>
      <c r="G500" s="1">
        <f>טבלה1013[[#This Row],[LengthofCycle]]+1</f>
        <v>33</v>
      </c>
      <c r="H500" s="1" t="str">
        <f>IF(IFERROR(LOOKUP(טבלה1013[[#This Row],[ClientID]],קביעויות[השבוע]),FALSE)=טבלה1013[[#This Row],[ClientID]],1,"")</f>
        <v/>
      </c>
      <c r="I500" s="1" t="str">
        <f>IF(AND(טבלה1013[[#This Row],[CycleNumber]]&gt;1,OR(B501="",טבלה1013[[#This Row],[CycleNumber]]&gt;B499)),IF(OR(AND(טבלה1013[[#This Row],[LengthofCycle]]=28,F499=28),AND(טבלה1013[[#This Row],[LengthofCycle]]=35,F499=35)),1,""),"")</f>
        <v/>
      </c>
      <c r="J500" s="1" t="str">
        <f>IF(AND(טבלה1013[[#This Row],[וסת השבוע]]=1,I499=1,טבלה1013[[#This Row],[CycleNumber]]&gt;B499),1,"")</f>
        <v/>
      </c>
      <c r="K500" s="1" t="str">
        <f>IF(טבלה1013[[#This Row],[CycleNumber]]=1,"",IF(טבלה1013[[#This Row],[וסת השבוע]]=1,0,IF(K499="","",IF(K499=0,IF(טבלה1013[[#This Row],[LengthofCycle]]=28,0,1),IF(K499=1,IF(טבלה1013[[#This Row],[LengthofCycle]]+F499=28*2,0,2),IF(K499=2,IF(טבלה1013[[#This Row],[LengthofCycle]]+F499+F498=28*3,0,3),""))))))</f>
        <v/>
      </c>
      <c r="L500" s="1" t="str">
        <f>IF(טבלה1013[[#This Row],[וסת השבוע]]=1,IF(טבלה1013[[#This Row],[וסת השבוע וההפלגה ביחד]]=1,L499+1,0),IF(AND(טבלה1013[[#This Row],[CycleNumber]]&gt;B499,טבלה1013[[#This Row],[CycleNumber]]&gt;1),IF(טבלה1013[[#This Row],[וסת השבוע פעיל?]]&lt;&gt;"",L499+1,""),""))</f>
        <v/>
      </c>
      <c r="M500" s="1" t="str">
        <f>IF(AND(טבלה1013[[#This Row],[וסת השבוע פעיל?]]&lt;&gt;"",טבלה1013[[#This Row],[CycleNumber]]&lt;B501,B501&lt;&gt;"",טבלה1013[[#This Row],[וסת השבוע פעיל?]]&lt;3),IF(K501=0,IF(AND(טבלה1013[[#This Row],[וסת השבוע פעיל?]]&gt;0,I501=1),0,1),0),"")</f>
        <v/>
      </c>
      <c r="N500" s="1" t="str">
        <f t="shared" si="52"/>
        <v/>
      </c>
      <c r="O500" s="1" t="str">
        <f>IF(AND(טבלה1013[[#This Row],[חיזוי - שבוע]]=1,J501=1),1,"")</f>
        <v/>
      </c>
      <c r="P500" s="1" t="str">
        <f>IF(AND(טבלה1013[[#This Row],[חיזוי טוב עם הפלגה?]]=1,טבלה1013[[#This Row],[וסת קבוע אחרון]]&lt;&gt;28,X499=1),1,"")</f>
        <v/>
      </c>
      <c r="Q500" s="1" t="str">
        <f>IF(AND(טבלה1013[[#This Row],[וסת השבוע פעיל?]]&lt;3,OR(טבלה1013[[#This Row],[CycleNumber]]&gt;B501,B501="")),1,"")</f>
        <v/>
      </c>
      <c r="R500" s="1" t="str">
        <f>IF(טבלה1013[[#This Row],[האישה קבעה וסת שבוע?]]=1,IF(טבלה1013[[#This Row],[וסת השבוע פעיל?]]&lt;3,1,0),"")</f>
        <v/>
      </c>
      <c r="S5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0" s="1">
        <f t="shared" si="53"/>
        <v>0</v>
      </c>
      <c r="U500" s="1">
        <f t="shared" si="54"/>
        <v>0</v>
      </c>
      <c r="V500" s="1" t="str">
        <f t="shared" si="55"/>
        <v/>
      </c>
      <c r="W500" s="1" t="str">
        <f>IF(טבלה1013[[#This Row],[3 הפלגות זהות]]="","",IF(טבלה1013[[#This Row],[3 הפלגות זהות]]=1,טבלה1013[[#This Row],[LengthofCycle]],W499))</f>
        <v/>
      </c>
      <c r="Y500" s="1" t="str">
        <f>IF(OR(טבלה1013[[#This Row],[הווסת פעיל?]]=0,טבלה1013[[#This Row],[הווסת פעיל?]]=""),"",SUM(Y499,טבלה1013[[#This Row],[הווסת פעיל?]]))</f>
        <v/>
      </c>
      <c r="Z500" s="1" t="str">
        <f>IF(AND(טבלה1013[[#This Row],[כמה מחזורים עד עקירה]]&lt;&gt;"",Y501=""),טבלה1013[[#This Row],[כמה מחזורים עד עקירה]],"")</f>
        <v/>
      </c>
      <c r="AA500" s="1" t="str">
        <f>IF(AND(טבלה1013[[#This Row],[הווסת פעיל?]]=1,טבלה1013[[#This Row],[וסת קבוע אחרון]]&lt;&gt;W499),טבלה1013[[#This Row],[וסת קבוע אחרון]],"")</f>
        <v/>
      </c>
      <c r="AB500" s="1" t="str">
        <f>IF(AND(טבלה1013[[#This Row],[הווסת פעיל?]]=1,X499=0,טבלה1013[[#This Row],[וסת קבוע אחרון]]=W499),טבלה1013[[#This Row],[וסת קבוע אחרון]],"")</f>
        <v/>
      </c>
      <c r="AC500" s="1" t="str">
        <f>IF(AND(טבלה1013[[#This Row],[הווסת פעיל?]]=1,X499=0,טבלה1013[[#This Row],[וסת קבוע אחרון]]&lt;&gt;W499),1,"")</f>
        <v/>
      </c>
      <c r="AD500" s="1" t="str">
        <f>IF(AND(טבלה1013[[#This Row],[הווסת פעיל?]]&lt;&gt;"",B501=1),טבלה1013[[#This Row],[CycleNumber]],"")</f>
        <v/>
      </c>
      <c r="AE500" s="1" t="str">
        <f>IF(AND(טבלה1013[[#This Row],[הווסת פעיל?]]&lt;&gt;"",X499=""),טבלה1013[[#This Row],[CycleNumber]],"")</f>
        <v/>
      </c>
      <c r="AF500" s="1" t="str">
        <f>IF(B501=1,"",IF(טבלה1013[[#This Row],[הווסת פעיל?]]=1,IF(טבלה1013[[#This Row],[וסת קבוע אחרון]]=F501,1,0),""))</f>
        <v/>
      </c>
      <c r="AG500" s="1" t="str">
        <f>IF(B501=1,"",IF(טבלה1013[[#This Row],[הווסת פעיל?]]=1,IF(OR(טבלה1013[[#This Row],[וסת קבוע אחרון]]=F501,F501=טבלה1013[[#This Row],[LengthofCycle]]),1,0),""))</f>
        <v/>
      </c>
      <c r="AH500" s="1" t="str">
        <f>IF(B501=1,"",IF(טבלה1013[[#This Row],[הווסת פעיל?]]=1,IF(OR(טבלה1013[[#This Row],[וסת קבוע אחרון]]=F501,F501=טבלה1013[[#This Row],[LengthofCycle]],AND(טבלה1013[[#This Row],[LengthofCycle]]&lt;&gt;טבלה1013[[#This Row],[וסת קבוע אחרון]],OR(F501=28,F501=29))),1,0),""))</f>
        <v/>
      </c>
      <c r="AI500" s="1" t="str">
        <f>IF(AND(טבלה1013[[#This Row],[הווסת פעיל?]]=1,B501=1),1,"")</f>
        <v/>
      </c>
      <c r="AJ500" s="4">
        <f>IF(AND(טבלה1013[[#This Row],[הווסת פעיל?]]&lt;&gt;1,B501&lt;&gt;1,B501&lt;&gt;""),IF(טבלה1013[[#This Row],[LengthofCycle]]=F501,1,0),"")</f>
        <v>0</v>
      </c>
      <c r="AK500" s="4">
        <f>IF(AND(טבלה1013[[#This Row],[הווסת פעיל?]]&lt;&gt;1,B501&lt;&gt;1,B501&lt;&gt;""),IF(OR(טבלה1013[[#This Row],[LengthofCycle]]=F501,F501=29),1,0),"")</f>
        <v>0</v>
      </c>
      <c r="AL500" s="4">
        <f>IF(AND(טבלה1013[[#This Row],[הווסת פעיל?]]&lt;&gt;1,B501&lt;&gt;1,B501&lt;&gt;""),IF(OR(טבלה1013[[#This Row],[LengthofCycle]]=F501,F501=29,F501=28),1,0),"")</f>
        <v>0</v>
      </c>
    </row>
    <row r="501" spans="1:38" x14ac:dyDescent="0.25">
      <c r="A501" s="1" t="s">
        <v>99</v>
      </c>
      <c r="B501" s="1">
        <v>5</v>
      </c>
      <c r="C501" s="1">
        <v>1</v>
      </c>
      <c r="D501" s="1">
        <v>1</v>
      </c>
      <c r="E501" s="1">
        <v>0</v>
      </c>
      <c r="F501" s="1">
        <v>31</v>
      </c>
      <c r="G501" s="1">
        <f>טבלה1013[[#This Row],[LengthofCycle]]+1</f>
        <v>32</v>
      </c>
      <c r="H501" s="1" t="str">
        <f>IF(IFERROR(LOOKUP(טבלה1013[[#This Row],[ClientID]],קביעויות[השבוע]),FALSE)=טבלה1013[[#This Row],[ClientID]],1,"")</f>
        <v/>
      </c>
      <c r="I501" s="1" t="str">
        <f>IF(AND(טבלה1013[[#This Row],[CycleNumber]]&gt;1,OR(B502="",טבלה1013[[#This Row],[CycleNumber]]&gt;B500)),IF(OR(AND(טבלה1013[[#This Row],[LengthofCycle]]=28,F500=28),AND(טבלה1013[[#This Row],[LengthofCycle]]=35,F500=35)),1,""),"")</f>
        <v/>
      </c>
      <c r="J501" s="1" t="str">
        <f>IF(AND(טבלה1013[[#This Row],[וסת השבוע]]=1,I500=1,טבלה1013[[#This Row],[CycleNumber]]&gt;B500),1,"")</f>
        <v/>
      </c>
      <c r="K501" s="1" t="str">
        <f>IF(טבלה1013[[#This Row],[CycleNumber]]=1,"",IF(טבלה1013[[#This Row],[וסת השבוע]]=1,0,IF(K500="","",IF(K500=0,IF(טבלה1013[[#This Row],[LengthofCycle]]=28,0,1),IF(K500=1,IF(טבלה1013[[#This Row],[LengthofCycle]]+F500=28*2,0,2),IF(K500=2,IF(טבלה1013[[#This Row],[LengthofCycle]]+F500+F499=28*3,0,3),""))))))</f>
        <v/>
      </c>
      <c r="L501" s="1" t="str">
        <f>IF(טבלה1013[[#This Row],[וסת השבוע]]=1,IF(טבלה1013[[#This Row],[וסת השבוע וההפלגה ביחד]]=1,L500+1,0),IF(AND(טבלה1013[[#This Row],[CycleNumber]]&gt;B500,טבלה1013[[#This Row],[CycleNumber]]&gt;1),IF(טבלה1013[[#This Row],[וסת השבוע פעיל?]]&lt;&gt;"",L500+1,""),""))</f>
        <v/>
      </c>
      <c r="M501" s="1" t="str">
        <f>IF(AND(טבלה1013[[#This Row],[וסת השבוע פעיל?]]&lt;&gt;"",טבלה1013[[#This Row],[CycleNumber]]&lt;B502,B502&lt;&gt;"",טבלה1013[[#This Row],[וסת השבוע פעיל?]]&lt;3),IF(K502=0,IF(AND(טבלה1013[[#This Row],[וסת השבוע פעיל?]]&gt;0,I502=1),0,1),0),"")</f>
        <v/>
      </c>
      <c r="N501" s="1" t="str">
        <f t="shared" si="52"/>
        <v/>
      </c>
      <c r="O501" s="1" t="str">
        <f>IF(AND(טבלה1013[[#This Row],[חיזוי - שבוע]]=1,J502=1),1,"")</f>
        <v/>
      </c>
      <c r="P501" s="1" t="str">
        <f>IF(AND(טבלה1013[[#This Row],[חיזוי טוב עם הפלגה?]]=1,טבלה1013[[#This Row],[וסת קבוע אחרון]]&lt;&gt;28,X500=1),1,"")</f>
        <v/>
      </c>
      <c r="Q501" s="1" t="str">
        <f>IF(AND(טבלה1013[[#This Row],[וסת השבוע פעיל?]]&lt;3,OR(טבלה1013[[#This Row],[CycleNumber]]&gt;B502,B502="")),1,"")</f>
        <v/>
      </c>
      <c r="R501" s="1" t="str">
        <f>IF(טבלה1013[[#This Row],[האישה קבעה וסת שבוע?]]=1,IF(טבלה1013[[#This Row],[וסת השבוע פעיל?]]&lt;3,1,0),"")</f>
        <v/>
      </c>
      <c r="S5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1" s="1">
        <f t="shared" si="53"/>
        <v>0</v>
      </c>
      <c r="U501" s="1">
        <f t="shared" si="54"/>
        <v>0</v>
      </c>
      <c r="V501" s="1">
        <f t="shared" si="55"/>
        <v>0</v>
      </c>
      <c r="W501" s="1" t="str">
        <f>IF(טבלה1013[[#This Row],[3 הפלגות זהות]]="","",IF(טבלה1013[[#This Row],[3 הפלגות זהות]]=1,טבלה1013[[#This Row],[LengthofCycle]],W500))</f>
        <v/>
      </c>
      <c r="Y501" s="1" t="str">
        <f>IF(OR(טבלה1013[[#This Row],[הווסת פעיל?]]=0,טבלה1013[[#This Row],[הווסת פעיל?]]=""),"",SUM(Y500,טבלה1013[[#This Row],[הווסת פעיל?]]))</f>
        <v/>
      </c>
      <c r="Z501" s="1" t="str">
        <f>IF(AND(טבלה1013[[#This Row],[כמה מחזורים עד עקירה]]&lt;&gt;"",Y502=""),טבלה1013[[#This Row],[כמה מחזורים עד עקירה]],"")</f>
        <v/>
      </c>
      <c r="AA501" s="1" t="str">
        <f>IF(AND(טבלה1013[[#This Row],[הווסת פעיל?]]=1,טבלה1013[[#This Row],[וסת קבוע אחרון]]&lt;&gt;W500),טבלה1013[[#This Row],[וסת קבוע אחרון]],"")</f>
        <v/>
      </c>
      <c r="AB501" s="1" t="str">
        <f>IF(AND(טבלה1013[[#This Row],[הווסת פעיל?]]=1,X500=0,טבלה1013[[#This Row],[וסת קבוע אחרון]]=W500),טבלה1013[[#This Row],[וסת קבוע אחרון]],"")</f>
        <v/>
      </c>
      <c r="AC501" s="1" t="str">
        <f>IF(AND(טבלה1013[[#This Row],[הווסת פעיל?]]=1,X500=0,טבלה1013[[#This Row],[וסת קבוע אחרון]]&lt;&gt;W500),1,"")</f>
        <v/>
      </c>
      <c r="AD501" s="1" t="str">
        <f>IF(AND(טבלה1013[[#This Row],[הווסת פעיל?]]&lt;&gt;"",B502=1),טבלה1013[[#This Row],[CycleNumber]],"")</f>
        <v/>
      </c>
      <c r="AE501" s="1" t="str">
        <f>IF(AND(טבלה1013[[#This Row],[הווסת פעיל?]]&lt;&gt;"",X500=""),טבלה1013[[#This Row],[CycleNumber]],"")</f>
        <v/>
      </c>
      <c r="AF501" s="1" t="str">
        <f>IF(B502=1,"",IF(טבלה1013[[#This Row],[הווסת פעיל?]]=1,IF(טבלה1013[[#This Row],[וסת קבוע אחרון]]=F502,1,0),""))</f>
        <v/>
      </c>
      <c r="AG501" s="1" t="str">
        <f>IF(B502=1,"",IF(טבלה1013[[#This Row],[הווסת פעיל?]]=1,IF(OR(טבלה1013[[#This Row],[וסת קבוע אחרון]]=F502,F502=טבלה1013[[#This Row],[LengthofCycle]]),1,0),""))</f>
        <v/>
      </c>
      <c r="AH501" s="1" t="str">
        <f>IF(B502=1,"",IF(טבלה1013[[#This Row],[הווסת פעיל?]]=1,IF(OR(טבלה1013[[#This Row],[וסת קבוע אחרון]]=F502,F502=טבלה1013[[#This Row],[LengthofCycle]],AND(טבלה1013[[#This Row],[LengthofCycle]]&lt;&gt;טבלה1013[[#This Row],[וסת קבוע אחרון]],OR(F502=28,F502=29))),1,0),""))</f>
        <v/>
      </c>
      <c r="AI501" s="1" t="str">
        <f>IF(AND(טבלה1013[[#This Row],[הווסת פעיל?]]=1,B502=1),1,"")</f>
        <v/>
      </c>
      <c r="AJ501" s="4">
        <f>IF(AND(טבלה1013[[#This Row],[הווסת פעיל?]]&lt;&gt;1,B502&lt;&gt;1,B502&lt;&gt;""),IF(טבלה1013[[#This Row],[LengthofCycle]]=F502,1,0),"")</f>
        <v>0</v>
      </c>
      <c r="AK501" s="4">
        <f>IF(AND(טבלה1013[[#This Row],[הווסת פעיל?]]&lt;&gt;1,B502&lt;&gt;1,B502&lt;&gt;""),IF(OR(טבלה1013[[#This Row],[LengthofCycle]]=F502,F502=29),1,0),"")</f>
        <v>0</v>
      </c>
      <c r="AL501" s="4">
        <f>IF(AND(טבלה1013[[#This Row],[הווסת פעיל?]]&lt;&gt;1,B502&lt;&gt;1,B502&lt;&gt;""),IF(OR(טבלה1013[[#This Row],[LengthofCycle]]=F502,F502=29,F502=28),1,0),"")</f>
        <v>0</v>
      </c>
    </row>
    <row r="502" spans="1:38" x14ac:dyDescent="0.25">
      <c r="A502" s="1" t="s">
        <v>99</v>
      </c>
      <c r="B502" s="1">
        <v>6</v>
      </c>
      <c r="C502" s="1">
        <v>1</v>
      </c>
      <c r="D502" s="1">
        <v>1</v>
      </c>
      <c r="E502" s="1">
        <v>0</v>
      </c>
      <c r="F502" s="1">
        <v>33</v>
      </c>
      <c r="G502" s="1">
        <f>טבלה1013[[#This Row],[LengthofCycle]]+1</f>
        <v>34</v>
      </c>
      <c r="H502" s="1" t="str">
        <f>IF(IFERROR(LOOKUP(טבלה1013[[#This Row],[ClientID]],קביעויות[השבוע]),FALSE)=טבלה1013[[#This Row],[ClientID]],1,"")</f>
        <v/>
      </c>
      <c r="I502" s="1" t="str">
        <f>IF(AND(טבלה1013[[#This Row],[CycleNumber]]&gt;1,OR(B503="",טבלה1013[[#This Row],[CycleNumber]]&gt;B501)),IF(OR(AND(טבלה1013[[#This Row],[LengthofCycle]]=28,F501=28),AND(טבלה1013[[#This Row],[LengthofCycle]]=35,F501=35)),1,""),"")</f>
        <v/>
      </c>
      <c r="J502" s="1" t="str">
        <f>IF(AND(טבלה1013[[#This Row],[וסת השבוע]]=1,I501=1,טבלה1013[[#This Row],[CycleNumber]]&gt;B501),1,"")</f>
        <v/>
      </c>
      <c r="K502" s="1" t="str">
        <f>IF(טבלה1013[[#This Row],[CycleNumber]]=1,"",IF(טבלה1013[[#This Row],[וסת השבוע]]=1,0,IF(K501="","",IF(K501=0,IF(טבלה1013[[#This Row],[LengthofCycle]]=28,0,1),IF(K501=1,IF(טבלה1013[[#This Row],[LengthofCycle]]+F501=28*2,0,2),IF(K501=2,IF(טבלה1013[[#This Row],[LengthofCycle]]+F501+F500=28*3,0,3),""))))))</f>
        <v/>
      </c>
      <c r="L502" s="1" t="str">
        <f>IF(טבלה1013[[#This Row],[וסת השבוע]]=1,IF(טבלה1013[[#This Row],[וסת השבוע וההפלגה ביחד]]=1,L501+1,0),IF(AND(טבלה1013[[#This Row],[CycleNumber]]&gt;B501,טבלה1013[[#This Row],[CycleNumber]]&gt;1),IF(טבלה1013[[#This Row],[וסת השבוע פעיל?]]&lt;&gt;"",L501+1,""),""))</f>
        <v/>
      </c>
      <c r="M502" s="1" t="str">
        <f>IF(AND(טבלה1013[[#This Row],[וסת השבוע פעיל?]]&lt;&gt;"",טבלה1013[[#This Row],[CycleNumber]]&lt;B503,B503&lt;&gt;"",טבלה1013[[#This Row],[וסת השבוע פעיל?]]&lt;3),IF(K503=0,IF(AND(טבלה1013[[#This Row],[וסת השבוע פעיל?]]&gt;0,I503=1),0,1),0),"")</f>
        <v/>
      </c>
      <c r="N502" s="1" t="str">
        <f t="shared" si="52"/>
        <v/>
      </c>
      <c r="O502" s="1" t="str">
        <f>IF(AND(טבלה1013[[#This Row],[חיזוי - שבוע]]=1,J503=1),1,"")</f>
        <v/>
      </c>
      <c r="P502" s="1" t="str">
        <f>IF(AND(טבלה1013[[#This Row],[חיזוי טוב עם הפלגה?]]=1,טבלה1013[[#This Row],[וסת קבוע אחרון]]&lt;&gt;28,X501=1),1,"")</f>
        <v/>
      </c>
      <c r="Q502" s="1" t="str">
        <f>IF(AND(טבלה1013[[#This Row],[וסת השבוע פעיל?]]&lt;3,OR(טבלה1013[[#This Row],[CycleNumber]]&gt;B503,B503="")),1,"")</f>
        <v/>
      </c>
      <c r="R502" s="1" t="str">
        <f>IF(טבלה1013[[#This Row],[האישה קבעה וסת שבוע?]]=1,IF(טבלה1013[[#This Row],[וסת השבוע פעיל?]]&lt;3,1,0),"")</f>
        <v/>
      </c>
      <c r="S5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2" s="1">
        <f t="shared" si="53"/>
        <v>0</v>
      </c>
      <c r="U502" s="1">
        <f t="shared" si="54"/>
        <v>0</v>
      </c>
      <c r="V502" s="1">
        <f t="shared" si="55"/>
        <v>0</v>
      </c>
      <c r="W502" s="1" t="str">
        <f>IF(טבלה1013[[#This Row],[3 הפלגות זהות]]="","",IF(טבלה1013[[#This Row],[3 הפלגות זהות]]=1,טבלה1013[[#This Row],[LengthofCycle]],W501))</f>
        <v/>
      </c>
      <c r="Y502" s="1" t="str">
        <f>IF(OR(טבלה1013[[#This Row],[הווסת פעיל?]]=0,טבלה1013[[#This Row],[הווסת פעיל?]]=""),"",SUM(Y501,טבלה1013[[#This Row],[הווסת פעיל?]]))</f>
        <v/>
      </c>
      <c r="Z502" s="1" t="str">
        <f>IF(AND(טבלה1013[[#This Row],[כמה מחזורים עד עקירה]]&lt;&gt;"",Y503=""),טבלה1013[[#This Row],[כמה מחזורים עד עקירה]],"")</f>
        <v/>
      </c>
      <c r="AA502" s="1" t="str">
        <f>IF(AND(טבלה1013[[#This Row],[הווסת פעיל?]]=1,טבלה1013[[#This Row],[וסת קבוע אחרון]]&lt;&gt;W501),טבלה1013[[#This Row],[וסת קבוע אחרון]],"")</f>
        <v/>
      </c>
      <c r="AB502" s="1" t="str">
        <f>IF(AND(טבלה1013[[#This Row],[הווסת פעיל?]]=1,X501=0,טבלה1013[[#This Row],[וסת קבוע אחרון]]=W501),טבלה1013[[#This Row],[וסת קבוע אחרון]],"")</f>
        <v/>
      </c>
      <c r="AC502" s="1" t="str">
        <f>IF(AND(טבלה1013[[#This Row],[הווסת פעיל?]]=1,X501=0,טבלה1013[[#This Row],[וסת קבוע אחרון]]&lt;&gt;W501),1,"")</f>
        <v/>
      </c>
      <c r="AD502" s="1" t="str">
        <f>IF(AND(טבלה1013[[#This Row],[הווסת פעיל?]]&lt;&gt;"",B503=1),טבלה1013[[#This Row],[CycleNumber]],"")</f>
        <v/>
      </c>
      <c r="AE502" s="1" t="str">
        <f>IF(AND(טבלה1013[[#This Row],[הווסת פעיל?]]&lt;&gt;"",X501=""),טבלה1013[[#This Row],[CycleNumber]],"")</f>
        <v/>
      </c>
      <c r="AF502" s="1" t="str">
        <f>IF(B503=1,"",IF(טבלה1013[[#This Row],[הווסת פעיל?]]=1,IF(טבלה1013[[#This Row],[וסת קבוע אחרון]]=F503,1,0),""))</f>
        <v/>
      </c>
      <c r="AG502" s="1" t="str">
        <f>IF(B503=1,"",IF(טבלה1013[[#This Row],[הווסת פעיל?]]=1,IF(OR(טבלה1013[[#This Row],[וסת קבוע אחרון]]=F503,F503=טבלה1013[[#This Row],[LengthofCycle]]),1,0),""))</f>
        <v/>
      </c>
      <c r="AH502" s="1" t="str">
        <f>IF(B503=1,"",IF(טבלה1013[[#This Row],[הווסת פעיל?]]=1,IF(OR(טבלה1013[[#This Row],[וסת קבוע אחרון]]=F503,F503=טבלה1013[[#This Row],[LengthofCycle]],AND(טבלה1013[[#This Row],[LengthofCycle]]&lt;&gt;טבלה1013[[#This Row],[וסת קבוע אחרון]],OR(F503=28,F503=29))),1,0),""))</f>
        <v/>
      </c>
      <c r="AI502" s="1" t="str">
        <f>IF(AND(טבלה1013[[#This Row],[הווסת פעיל?]]=1,B503=1),1,"")</f>
        <v/>
      </c>
      <c r="AJ502" s="4">
        <f>IF(AND(טבלה1013[[#This Row],[הווסת פעיל?]]&lt;&gt;1,B503&lt;&gt;1,B503&lt;&gt;""),IF(טבלה1013[[#This Row],[LengthofCycle]]=F503,1,0),"")</f>
        <v>0</v>
      </c>
      <c r="AK502" s="4">
        <f>IF(AND(טבלה1013[[#This Row],[הווסת פעיל?]]&lt;&gt;1,B503&lt;&gt;1,B503&lt;&gt;""),IF(OR(טבלה1013[[#This Row],[LengthofCycle]]=F503,F503=29),1,0),"")</f>
        <v>0</v>
      </c>
      <c r="AL502" s="4">
        <f>IF(AND(טבלה1013[[#This Row],[הווסת פעיל?]]&lt;&gt;1,B503&lt;&gt;1,B503&lt;&gt;""),IF(OR(טבלה1013[[#This Row],[LengthofCycle]]=F503,F503=29,F503=28),1,0),"")</f>
        <v>0</v>
      </c>
    </row>
    <row r="503" spans="1:38" x14ac:dyDescent="0.25">
      <c r="A503" s="1" t="s">
        <v>99</v>
      </c>
      <c r="B503" s="1">
        <v>7</v>
      </c>
      <c r="C503" s="1">
        <v>1</v>
      </c>
      <c r="D503" s="1">
        <v>1</v>
      </c>
      <c r="E503" s="1">
        <v>0</v>
      </c>
      <c r="F503" s="1">
        <v>31</v>
      </c>
      <c r="G503" s="1">
        <f>טבלה1013[[#This Row],[LengthofCycle]]+1</f>
        <v>32</v>
      </c>
      <c r="H503" s="1" t="str">
        <f>IF(IFERROR(LOOKUP(טבלה1013[[#This Row],[ClientID]],קביעויות[השבוע]),FALSE)=טבלה1013[[#This Row],[ClientID]],1,"")</f>
        <v/>
      </c>
      <c r="I503" s="1" t="str">
        <f>IF(AND(טבלה1013[[#This Row],[CycleNumber]]&gt;1,OR(B504="",טבלה1013[[#This Row],[CycleNumber]]&gt;B502)),IF(OR(AND(טבלה1013[[#This Row],[LengthofCycle]]=28,F502=28),AND(טבלה1013[[#This Row],[LengthofCycle]]=35,F502=35)),1,""),"")</f>
        <v/>
      </c>
      <c r="J503" s="1" t="str">
        <f>IF(AND(טבלה1013[[#This Row],[וסת השבוע]]=1,I502=1,טבלה1013[[#This Row],[CycleNumber]]&gt;B502),1,"")</f>
        <v/>
      </c>
      <c r="K503" s="1" t="str">
        <f>IF(טבלה1013[[#This Row],[CycleNumber]]=1,"",IF(טבלה1013[[#This Row],[וסת השבוע]]=1,0,IF(K502="","",IF(K502=0,IF(טבלה1013[[#This Row],[LengthofCycle]]=28,0,1),IF(K502=1,IF(טבלה1013[[#This Row],[LengthofCycle]]+F502=28*2,0,2),IF(K502=2,IF(טבלה1013[[#This Row],[LengthofCycle]]+F502+F501=28*3,0,3),""))))))</f>
        <v/>
      </c>
      <c r="L503" s="1" t="str">
        <f>IF(טבלה1013[[#This Row],[וסת השבוע]]=1,IF(טבלה1013[[#This Row],[וסת השבוע וההפלגה ביחד]]=1,L502+1,0),IF(AND(טבלה1013[[#This Row],[CycleNumber]]&gt;B502,טבלה1013[[#This Row],[CycleNumber]]&gt;1),IF(טבלה1013[[#This Row],[וסת השבוע פעיל?]]&lt;&gt;"",L502+1,""),""))</f>
        <v/>
      </c>
      <c r="M503" s="1" t="str">
        <f>IF(AND(טבלה1013[[#This Row],[וסת השבוע פעיל?]]&lt;&gt;"",טבלה1013[[#This Row],[CycleNumber]]&lt;B504,B504&lt;&gt;"",טבלה1013[[#This Row],[וסת השבוע פעיל?]]&lt;3),IF(K504=0,IF(AND(טבלה1013[[#This Row],[וסת השבוע פעיל?]]&gt;0,I504=1),0,1),0),"")</f>
        <v/>
      </c>
      <c r="N503" s="1" t="str">
        <f t="shared" si="52"/>
        <v/>
      </c>
      <c r="O503" s="1" t="str">
        <f>IF(AND(טבלה1013[[#This Row],[חיזוי - שבוע]]=1,J504=1),1,"")</f>
        <v/>
      </c>
      <c r="P503" s="1" t="str">
        <f>IF(AND(טבלה1013[[#This Row],[חיזוי טוב עם הפלגה?]]=1,טבלה1013[[#This Row],[וסת קבוע אחרון]]&lt;&gt;28,X502=1),1,"")</f>
        <v/>
      </c>
      <c r="Q503" s="1" t="str">
        <f>IF(AND(טבלה1013[[#This Row],[וסת השבוע פעיל?]]&lt;3,OR(טבלה1013[[#This Row],[CycleNumber]]&gt;B504,B504="")),1,"")</f>
        <v/>
      </c>
      <c r="R503" s="1" t="str">
        <f>IF(טבלה1013[[#This Row],[האישה קבעה וסת שבוע?]]=1,IF(טבלה1013[[#This Row],[וסת השבוע פעיל?]]&lt;3,1,0),"")</f>
        <v/>
      </c>
      <c r="S5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3" s="1">
        <f t="shared" si="53"/>
        <v>0</v>
      </c>
      <c r="U503" s="1">
        <f t="shared" si="54"/>
        <v>0</v>
      </c>
      <c r="V503" s="1">
        <f t="shared" si="55"/>
        <v>0</v>
      </c>
      <c r="W503" s="1" t="str">
        <f>IF(טבלה1013[[#This Row],[3 הפלגות זהות]]="","",IF(טבלה1013[[#This Row],[3 הפלגות זהות]]=1,טבלה1013[[#This Row],[LengthofCycle]],W502))</f>
        <v/>
      </c>
      <c r="Y503" s="1" t="str">
        <f>IF(OR(טבלה1013[[#This Row],[הווסת פעיל?]]=0,טבלה1013[[#This Row],[הווסת פעיל?]]=""),"",SUM(Y502,טבלה1013[[#This Row],[הווסת פעיל?]]))</f>
        <v/>
      </c>
      <c r="Z503" s="1" t="str">
        <f>IF(AND(טבלה1013[[#This Row],[כמה מחזורים עד עקירה]]&lt;&gt;"",Y504=""),טבלה1013[[#This Row],[כמה מחזורים עד עקירה]],"")</f>
        <v/>
      </c>
      <c r="AA503" s="1" t="str">
        <f>IF(AND(טבלה1013[[#This Row],[הווסת פעיל?]]=1,טבלה1013[[#This Row],[וסת קבוע אחרון]]&lt;&gt;W502),טבלה1013[[#This Row],[וסת קבוע אחרון]],"")</f>
        <v/>
      </c>
      <c r="AB503" s="1" t="str">
        <f>IF(AND(טבלה1013[[#This Row],[הווסת פעיל?]]=1,X502=0,טבלה1013[[#This Row],[וסת קבוע אחרון]]=W502),טבלה1013[[#This Row],[וסת קבוע אחרון]],"")</f>
        <v/>
      </c>
      <c r="AC503" s="1" t="str">
        <f>IF(AND(טבלה1013[[#This Row],[הווסת פעיל?]]=1,X502=0,טבלה1013[[#This Row],[וסת קבוע אחרון]]&lt;&gt;W502),1,"")</f>
        <v/>
      </c>
      <c r="AD503" s="1" t="str">
        <f>IF(AND(טבלה1013[[#This Row],[הווסת פעיל?]]&lt;&gt;"",B504=1),טבלה1013[[#This Row],[CycleNumber]],"")</f>
        <v/>
      </c>
      <c r="AE503" s="1" t="str">
        <f>IF(AND(טבלה1013[[#This Row],[הווסת פעיל?]]&lt;&gt;"",X502=""),טבלה1013[[#This Row],[CycleNumber]],"")</f>
        <v/>
      </c>
      <c r="AF503" s="1" t="str">
        <f>IF(B504=1,"",IF(טבלה1013[[#This Row],[הווסת פעיל?]]=1,IF(טבלה1013[[#This Row],[וסת קבוע אחרון]]=F504,1,0),""))</f>
        <v/>
      </c>
      <c r="AG503" s="1" t="str">
        <f>IF(B504=1,"",IF(טבלה1013[[#This Row],[הווסת פעיל?]]=1,IF(OR(טבלה1013[[#This Row],[וסת קבוע אחרון]]=F504,F504=טבלה1013[[#This Row],[LengthofCycle]]),1,0),""))</f>
        <v/>
      </c>
      <c r="AH503" s="1" t="str">
        <f>IF(B504=1,"",IF(טבלה1013[[#This Row],[הווסת פעיל?]]=1,IF(OR(טבלה1013[[#This Row],[וסת קבוע אחרון]]=F504,F504=טבלה1013[[#This Row],[LengthofCycle]],AND(טבלה1013[[#This Row],[LengthofCycle]]&lt;&gt;טבלה1013[[#This Row],[וסת קבוע אחרון]],OR(F504=28,F504=29))),1,0),""))</f>
        <v/>
      </c>
      <c r="AI503" s="1" t="str">
        <f>IF(AND(טבלה1013[[#This Row],[הווסת פעיל?]]=1,B504=1),1,"")</f>
        <v/>
      </c>
      <c r="AJ503" s="4">
        <f>IF(AND(טבלה1013[[#This Row],[הווסת פעיל?]]&lt;&gt;1,B504&lt;&gt;1,B504&lt;&gt;""),IF(טבלה1013[[#This Row],[LengthofCycle]]=F504,1,0),"")</f>
        <v>0</v>
      </c>
      <c r="AK503" s="4">
        <f>IF(AND(טבלה1013[[#This Row],[הווסת פעיל?]]&lt;&gt;1,B504&lt;&gt;1,B504&lt;&gt;""),IF(OR(טבלה1013[[#This Row],[LengthofCycle]]=F504,F504=29),1,0),"")</f>
        <v>0</v>
      </c>
      <c r="AL503" s="4">
        <f>IF(AND(טבלה1013[[#This Row],[הווסת פעיל?]]&lt;&gt;1,B504&lt;&gt;1,B504&lt;&gt;""),IF(OR(טבלה1013[[#This Row],[LengthofCycle]]=F504,F504=29,F504=28),1,0),"")</f>
        <v>1</v>
      </c>
    </row>
    <row r="504" spans="1:38" x14ac:dyDescent="0.25">
      <c r="A504" s="1" t="s">
        <v>99</v>
      </c>
      <c r="B504" s="1">
        <v>8</v>
      </c>
      <c r="C504" s="1">
        <v>1</v>
      </c>
      <c r="D504" s="1">
        <v>1</v>
      </c>
      <c r="E504" s="1">
        <v>0</v>
      </c>
      <c r="F504" s="1">
        <v>28</v>
      </c>
      <c r="G504" s="1">
        <f>טבלה1013[[#This Row],[LengthofCycle]]+1</f>
        <v>29</v>
      </c>
      <c r="H504" s="1" t="str">
        <f>IF(IFERROR(LOOKUP(טבלה1013[[#This Row],[ClientID]],קביעויות[השבוע]),FALSE)=טבלה1013[[#This Row],[ClientID]],1,"")</f>
        <v/>
      </c>
      <c r="I504" s="1" t="str">
        <f>IF(AND(טבלה1013[[#This Row],[CycleNumber]]&gt;1,OR(B505="",טבלה1013[[#This Row],[CycleNumber]]&gt;B503)),IF(OR(AND(טבלה1013[[#This Row],[LengthofCycle]]=28,F503=28),AND(טבלה1013[[#This Row],[LengthofCycle]]=35,F503=35)),1,""),"")</f>
        <v/>
      </c>
      <c r="J504" s="1" t="str">
        <f>IF(AND(טבלה1013[[#This Row],[וסת השבוע]]=1,I503=1,טבלה1013[[#This Row],[CycleNumber]]&gt;B503),1,"")</f>
        <v/>
      </c>
      <c r="K504" s="1" t="str">
        <f>IF(טבלה1013[[#This Row],[CycleNumber]]=1,"",IF(טבלה1013[[#This Row],[וסת השבוע]]=1,0,IF(K503="","",IF(K503=0,IF(טבלה1013[[#This Row],[LengthofCycle]]=28,0,1),IF(K503=1,IF(טבלה1013[[#This Row],[LengthofCycle]]+F503=28*2,0,2),IF(K503=2,IF(טבלה1013[[#This Row],[LengthofCycle]]+F503+F502=28*3,0,3),""))))))</f>
        <v/>
      </c>
      <c r="L504" s="1" t="str">
        <f>IF(טבלה1013[[#This Row],[וסת השבוע]]=1,IF(טבלה1013[[#This Row],[וסת השבוע וההפלגה ביחד]]=1,L503+1,0),IF(AND(טבלה1013[[#This Row],[CycleNumber]]&gt;B503,טבלה1013[[#This Row],[CycleNumber]]&gt;1),IF(טבלה1013[[#This Row],[וסת השבוע פעיל?]]&lt;&gt;"",L503+1,""),""))</f>
        <v/>
      </c>
      <c r="M504" s="1" t="str">
        <f>IF(AND(טבלה1013[[#This Row],[וסת השבוע פעיל?]]&lt;&gt;"",טבלה1013[[#This Row],[CycleNumber]]&lt;B505,B505&lt;&gt;"",טבלה1013[[#This Row],[וסת השבוע פעיל?]]&lt;3),IF(K505=0,IF(AND(טבלה1013[[#This Row],[וסת השבוע פעיל?]]&gt;0,I505=1),0,1),0),"")</f>
        <v/>
      </c>
      <c r="N504" s="1" t="str">
        <f t="shared" si="52"/>
        <v/>
      </c>
      <c r="O504" s="1" t="str">
        <f>IF(AND(טבלה1013[[#This Row],[חיזוי - שבוע]]=1,J505=1),1,"")</f>
        <v/>
      </c>
      <c r="P504" s="1" t="str">
        <f>IF(AND(טבלה1013[[#This Row],[חיזוי טוב עם הפלגה?]]=1,טבלה1013[[#This Row],[וסת קבוע אחרון]]&lt;&gt;28,X503=1),1,"")</f>
        <v/>
      </c>
      <c r="Q504" s="1" t="str">
        <f>IF(AND(טבלה1013[[#This Row],[וסת השבוע פעיל?]]&lt;3,OR(טבלה1013[[#This Row],[CycleNumber]]&gt;B505,B505="")),1,"")</f>
        <v/>
      </c>
      <c r="R504" s="1" t="str">
        <f>IF(טבלה1013[[#This Row],[האישה קבעה וסת שבוע?]]=1,IF(טבלה1013[[#This Row],[וסת השבוע פעיל?]]&lt;3,1,0),"")</f>
        <v/>
      </c>
      <c r="S5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4" s="1">
        <f t="shared" si="53"/>
        <v>0</v>
      </c>
      <c r="U504" s="1">
        <f t="shared" si="54"/>
        <v>0</v>
      </c>
      <c r="V504" s="1">
        <f t="shared" si="55"/>
        <v>0</v>
      </c>
      <c r="W504" s="1" t="str">
        <f>IF(טבלה1013[[#This Row],[3 הפלגות זהות]]="","",IF(טבלה1013[[#This Row],[3 הפלגות זהות]]=1,טבלה1013[[#This Row],[LengthofCycle]],W503))</f>
        <v/>
      </c>
      <c r="Y504" s="1" t="str">
        <f>IF(OR(טבלה1013[[#This Row],[הווסת פעיל?]]=0,טבלה1013[[#This Row],[הווסת פעיל?]]=""),"",SUM(Y503,טבלה1013[[#This Row],[הווסת פעיל?]]))</f>
        <v/>
      </c>
      <c r="Z504" s="1" t="str">
        <f>IF(AND(טבלה1013[[#This Row],[כמה מחזורים עד עקירה]]&lt;&gt;"",Y505=""),טבלה1013[[#This Row],[כמה מחזורים עד עקירה]],"")</f>
        <v/>
      </c>
      <c r="AA504" s="1" t="str">
        <f>IF(AND(טבלה1013[[#This Row],[הווסת פעיל?]]=1,טבלה1013[[#This Row],[וסת קבוע אחרון]]&lt;&gt;W503),טבלה1013[[#This Row],[וסת קבוע אחרון]],"")</f>
        <v/>
      </c>
      <c r="AB504" s="1" t="str">
        <f>IF(AND(טבלה1013[[#This Row],[הווסת פעיל?]]=1,X503=0,טבלה1013[[#This Row],[וסת קבוע אחרון]]=W503),טבלה1013[[#This Row],[וסת קבוע אחרון]],"")</f>
        <v/>
      </c>
      <c r="AC504" s="1" t="str">
        <f>IF(AND(טבלה1013[[#This Row],[הווסת פעיל?]]=1,X503=0,טבלה1013[[#This Row],[וסת קבוע אחרון]]&lt;&gt;W503),1,"")</f>
        <v/>
      </c>
      <c r="AD504" s="1" t="str">
        <f>IF(AND(טבלה1013[[#This Row],[הווסת פעיל?]]&lt;&gt;"",B505=1),טבלה1013[[#This Row],[CycleNumber]],"")</f>
        <v/>
      </c>
      <c r="AE504" s="1" t="str">
        <f>IF(AND(טבלה1013[[#This Row],[הווסת פעיל?]]&lt;&gt;"",X503=""),טבלה1013[[#This Row],[CycleNumber]],"")</f>
        <v/>
      </c>
      <c r="AF504" s="1" t="str">
        <f>IF(B505=1,"",IF(טבלה1013[[#This Row],[הווסת פעיל?]]=1,IF(טבלה1013[[#This Row],[וסת קבוע אחרון]]=F505,1,0),""))</f>
        <v/>
      </c>
      <c r="AG504" s="1" t="str">
        <f>IF(B505=1,"",IF(טבלה1013[[#This Row],[הווסת פעיל?]]=1,IF(OR(טבלה1013[[#This Row],[וסת קבוע אחרון]]=F505,F505=טבלה1013[[#This Row],[LengthofCycle]]),1,0),""))</f>
        <v/>
      </c>
      <c r="AH504" s="1" t="str">
        <f>IF(B505=1,"",IF(טבלה1013[[#This Row],[הווסת פעיל?]]=1,IF(OR(טבלה1013[[#This Row],[וסת קבוע אחרון]]=F505,F505=טבלה1013[[#This Row],[LengthofCycle]],AND(טבלה1013[[#This Row],[LengthofCycle]]&lt;&gt;טבלה1013[[#This Row],[וסת קבוע אחרון]],OR(F505=28,F505=29))),1,0),""))</f>
        <v/>
      </c>
      <c r="AI504" s="1" t="str">
        <f>IF(AND(טבלה1013[[#This Row],[הווסת פעיל?]]=1,B505=1),1,"")</f>
        <v/>
      </c>
      <c r="AJ504" s="4">
        <f>IF(AND(טבלה1013[[#This Row],[הווסת פעיל?]]&lt;&gt;1,B505&lt;&gt;1,B505&lt;&gt;""),IF(טבלה1013[[#This Row],[LengthofCycle]]=F505,1,0),"")</f>
        <v>0</v>
      </c>
      <c r="AK504" s="4">
        <f>IF(AND(טבלה1013[[#This Row],[הווסת פעיל?]]&lt;&gt;1,B505&lt;&gt;1,B505&lt;&gt;""),IF(OR(טבלה1013[[#This Row],[LengthofCycle]]=F505,F505=29),1,0),"")</f>
        <v>0</v>
      </c>
      <c r="AL504" s="4">
        <f>IF(AND(טבלה1013[[#This Row],[הווסת פעיל?]]&lt;&gt;1,B505&lt;&gt;1,B505&lt;&gt;""),IF(OR(טבלה1013[[#This Row],[LengthofCycle]]=F505,F505=29,F505=28),1,0),"")</f>
        <v>0</v>
      </c>
    </row>
    <row r="505" spans="1:38" x14ac:dyDescent="0.25">
      <c r="A505" s="1" t="s">
        <v>99</v>
      </c>
      <c r="B505" s="1">
        <v>9</v>
      </c>
      <c r="C505" s="1">
        <v>1</v>
      </c>
      <c r="D505" s="1">
        <v>1</v>
      </c>
      <c r="E505" s="1">
        <v>0</v>
      </c>
      <c r="F505" s="1">
        <v>36</v>
      </c>
      <c r="G505" s="1">
        <f>טבלה1013[[#This Row],[LengthofCycle]]+1</f>
        <v>37</v>
      </c>
      <c r="H505" s="1" t="str">
        <f>IF(IFERROR(LOOKUP(טבלה1013[[#This Row],[ClientID]],קביעויות[השבוע]),FALSE)=טבלה1013[[#This Row],[ClientID]],1,"")</f>
        <v/>
      </c>
      <c r="I505" s="1" t="str">
        <f>IF(AND(טבלה1013[[#This Row],[CycleNumber]]&gt;1,OR(B506="",טבלה1013[[#This Row],[CycleNumber]]&gt;B504)),IF(OR(AND(טבלה1013[[#This Row],[LengthofCycle]]=28,F504=28),AND(טבלה1013[[#This Row],[LengthofCycle]]=35,F504=35)),1,""),"")</f>
        <v/>
      </c>
      <c r="J505" s="1" t="str">
        <f>IF(AND(טבלה1013[[#This Row],[וסת השבוע]]=1,I504=1,טבלה1013[[#This Row],[CycleNumber]]&gt;B504),1,"")</f>
        <v/>
      </c>
      <c r="K505" s="1" t="str">
        <f>IF(טבלה1013[[#This Row],[CycleNumber]]=1,"",IF(טבלה1013[[#This Row],[וסת השבוע]]=1,0,IF(K504="","",IF(K504=0,IF(טבלה1013[[#This Row],[LengthofCycle]]=28,0,1),IF(K504=1,IF(טבלה1013[[#This Row],[LengthofCycle]]+F504=28*2,0,2),IF(K504=2,IF(טבלה1013[[#This Row],[LengthofCycle]]+F504+F503=28*3,0,3),""))))))</f>
        <v/>
      </c>
      <c r="L505" s="1" t="str">
        <f>IF(טבלה1013[[#This Row],[וסת השבוע]]=1,IF(טבלה1013[[#This Row],[וסת השבוע וההפלגה ביחד]]=1,L504+1,0),IF(AND(טבלה1013[[#This Row],[CycleNumber]]&gt;B504,טבלה1013[[#This Row],[CycleNumber]]&gt;1),IF(טבלה1013[[#This Row],[וסת השבוע פעיל?]]&lt;&gt;"",L504+1,""),""))</f>
        <v/>
      </c>
      <c r="M505" s="1" t="str">
        <f>IF(AND(טבלה1013[[#This Row],[וסת השבוע פעיל?]]&lt;&gt;"",טבלה1013[[#This Row],[CycleNumber]]&lt;B506,B506&lt;&gt;"",טבלה1013[[#This Row],[וסת השבוע פעיל?]]&lt;3),IF(K506=0,IF(AND(טבלה1013[[#This Row],[וסת השבוע פעיל?]]&gt;0,I506=1),0,1),0),"")</f>
        <v/>
      </c>
      <c r="N505" s="1" t="str">
        <f t="shared" si="52"/>
        <v/>
      </c>
      <c r="O505" s="1" t="str">
        <f>IF(AND(טבלה1013[[#This Row],[חיזוי - שבוע]]=1,J506=1),1,"")</f>
        <v/>
      </c>
      <c r="P505" s="1" t="str">
        <f>IF(AND(טבלה1013[[#This Row],[חיזוי טוב עם הפלגה?]]=1,טבלה1013[[#This Row],[וסת קבוע אחרון]]&lt;&gt;28,X504=1),1,"")</f>
        <v/>
      </c>
      <c r="Q505" s="1" t="str">
        <f>IF(AND(טבלה1013[[#This Row],[וסת השבוע פעיל?]]&lt;3,OR(טבלה1013[[#This Row],[CycleNumber]]&gt;B506,B506="")),1,"")</f>
        <v/>
      </c>
      <c r="R505" s="1" t="str">
        <f>IF(טבלה1013[[#This Row],[האישה קבעה וסת שבוע?]]=1,IF(טבלה1013[[#This Row],[וסת השבוע פעיל?]]&lt;3,1,0),"")</f>
        <v/>
      </c>
      <c r="S5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5" s="1">
        <f t="shared" si="53"/>
        <v>0</v>
      </c>
      <c r="U505" s="1">
        <f t="shared" si="54"/>
        <v>0</v>
      </c>
      <c r="V505" s="1">
        <f t="shared" si="55"/>
        <v>0</v>
      </c>
      <c r="W505" s="1" t="str">
        <f>IF(טבלה1013[[#This Row],[3 הפלגות זהות]]="","",IF(טבלה1013[[#This Row],[3 הפלגות זהות]]=1,טבלה1013[[#This Row],[LengthofCycle]],W504))</f>
        <v/>
      </c>
      <c r="Y505" s="1" t="str">
        <f>IF(OR(טבלה1013[[#This Row],[הווסת פעיל?]]=0,טבלה1013[[#This Row],[הווסת פעיל?]]=""),"",SUM(Y504,טבלה1013[[#This Row],[הווסת פעיל?]]))</f>
        <v/>
      </c>
      <c r="Z505" s="1" t="str">
        <f>IF(AND(טבלה1013[[#This Row],[כמה מחזורים עד עקירה]]&lt;&gt;"",Y506=""),טבלה1013[[#This Row],[כמה מחזורים עד עקירה]],"")</f>
        <v/>
      </c>
      <c r="AA505" s="1" t="str">
        <f>IF(AND(טבלה1013[[#This Row],[הווסת פעיל?]]=1,טבלה1013[[#This Row],[וסת קבוע אחרון]]&lt;&gt;W504),טבלה1013[[#This Row],[וסת קבוע אחרון]],"")</f>
        <v/>
      </c>
      <c r="AB505" s="1" t="str">
        <f>IF(AND(טבלה1013[[#This Row],[הווסת פעיל?]]=1,X504=0,טבלה1013[[#This Row],[וסת קבוע אחרון]]=W504),טבלה1013[[#This Row],[וסת קבוע אחרון]],"")</f>
        <v/>
      </c>
      <c r="AC505" s="1" t="str">
        <f>IF(AND(טבלה1013[[#This Row],[הווסת פעיל?]]=1,X504=0,טבלה1013[[#This Row],[וסת קבוע אחרון]]&lt;&gt;W504),1,"")</f>
        <v/>
      </c>
      <c r="AD505" s="1" t="str">
        <f>IF(AND(טבלה1013[[#This Row],[הווסת פעיל?]]&lt;&gt;"",B506=1),טבלה1013[[#This Row],[CycleNumber]],"")</f>
        <v/>
      </c>
      <c r="AE505" s="1" t="str">
        <f>IF(AND(טבלה1013[[#This Row],[הווסת פעיל?]]&lt;&gt;"",X504=""),טבלה1013[[#This Row],[CycleNumber]],"")</f>
        <v/>
      </c>
      <c r="AF505" s="1" t="str">
        <f>IF(B506=1,"",IF(טבלה1013[[#This Row],[הווסת פעיל?]]=1,IF(טבלה1013[[#This Row],[וסת קבוע אחרון]]=F506,1,0),""))</f>
        <v/>
      </c>
      <c r="AG505" s="1" t="str">
        <f>IF(B506=1,"",IF(טבלה1013[[#This Row],[הווסת פעיל?]]=1,IF(OR(טבלה1013[[#This Row],[וסת קבוע אחרון]]=F506,F506=טבלה1013[[#This Row],[LengthofCycle]]),1,0),""))</f>
        <v/>
      </c>
      <c r="AH505" s="1" t="str">
        <f>IF(B506=1,"",IF(טבלה1013[[#This Row],[הווסת פעיל?]]=1,IF(OR(טבלה1013[[#This Row],[וסת קבוע אחרון]]=F506,F506=טבלה1013[[#This Row],[LengthofCycle]],AND(טבלה1013[[#This Row],[LengthofCycle]]&lt;&gt;טבלה1013[[#This Row],[וסת קבוע אחרון]],OR(F506=28,F506=29))),1,0),""))</f>
        <v/>
      </c>
      <c r="AI505" s="1" t="str">
        <f>IF(AND(טבלה1013[[#This Row],[הווסת פעיל?]]=1,B506=1),1,"")</f>
        <v/>
      </c>
      <c r="AJ505" s="4">
        <f>IF(AND(טבלה1013[[#This Row],[הווסת פעיל?]]&lt;&gt;1,B506&lt;&gt;1,B506&lt;&gt;""),IF(טבלה1013[[#This Row],[LengthofCycle]]=F506,1,0),"")</f>
        <v>0</v>
      </c>
      <c r="AK505" s="4">
        <f>IF(AND(טבלה1013[[#This Row],[הווסת פעיל?]]&lt;&gt;1,B506&lt;&gt;1,B506&lt;&gt;""),IF(OR(טבלה1013[[#This Row],[LengthofCycle]]=F506,F506=29),1,0),"")</f>
        <v>0</v>
      </c>
      <c r="AL505" s="4">
        <f>IF(AND(טבלה1013[[#This Row],[הווסת פעיל?]]&lt;&gt;1,B506&lt;&gt;1,B506&lt;&gt;""),IF(OR(טבלה1013[[#This Row],[LengthofCycle]]=F506,F506=29,F506=28),1,0),"")</f>
        <v>1</v>
      </c>
    </row>
    <row r="506" spans="1:38" x14ac:dyDescent="0.25">
      <c r="A506" s="1" t="s">
        <v>99</v>
      </c>
      <c r="B506" s="1">
        <v>10</v>
      </c>
      <c r="C506" s="1">
        <v>1</v>
      </c>
      <c r="D506" s="1">
        <v>1</v>
      </c>
      <c r="E506" s="1">
        <v>0</v>
      </c>
      <c r="F506" s="1">
        <v>28</v>
      </c>
      <c r="G506" s="1">
        <f>טבלה1013[[#This Row],[LengthofCycle]]+1</f>
        <v>29</v>
      </c>
      <c r="H506" s="1" t="str">
        <f>IF(IFERROR(LOOKUP(טבלה1013[[#This Row],[ClientID]],קביעויות[השבוע]),FALSE)=טבלה1013[[#This Row],[ClientID]],1,"")</f>
        <v/>
      </c>
      <c r="I506" s="1" t="str">
        <f>IF(AND(טבלה1013[[#This Row],[CycleNumber]]&gt;1,OR(B507="",טבלה1013[[#This Row],[CycleNumber]]&gt;B505)),IF(OR(AND(טבלה1013[[#This Row],[LengthofCycle]]=28,F505=28),AND(טבלה1013[[#This Row],[LengthofCycle]]=35,F505=35)),1,""),"")</f>
        <v/>
      </c>
      <c r="J506" s="1" t="str">
        <f>IF(AND(טבלה1013[[#This Row],[וסת השבוע]]=1,I505=1,טבלה1013[[#This Row],[CycleNumber]]&gt;B505),1,"")</f>
        <v/>
      </c>
      <c r="K506" s="1" t="str">
        <f>IF(טבלה1013[[#This Row],[CycleNumber]]=1,"",IF(טבלה1013[[#This Row],[וסת השבוע]]=1,0,IF(K505="","",IF(K505=0,IF(טבלה1013[[#This Row],[LengthofCycle]]=28,0,1),IF(K505=1,IF(טבלה1013[[#This Row],[LengthofCycle]]+F505=28*2,0,2),IF(K505=2,IF(טבלה1013[[#This Row],[LengthofCycle]]+F505+F504=28*3,0,3),""))))))</f>
        <v/>
      </c>
      <c r="L506" s="1" t="str">
        <f>IF(טבלה1013[[#This Row],[וסת השבוע]]=1,IF(טבלה1013[[#This Row],[וסת השבוע וההפלגה ביחד]]=1,L505+1,0),IF(AND(טבלה1013[[#This Row],[CycleNumber]]&gt;B505,טבלה1013[[#This Row],[CycleNumber]]&gt;1),IF(טבלה1013[[#This Row],[וסת השבוע פעיל?]]&lt;&gt;"",L505+1,""),""))</f>
        <v/>
      </c>
      <c r="M506" s="1" t="str">
        <f>IF(AND(טבלה1013[[#This Row],[וסת השבוע פעיל?]]&lt;&gt;"",טבלה1013[[#This Row],[CycleNumber]]&lt;B507,B507&lt;&gt;"",טבלה1013[[#This Row],[וסת השבוע פעיל?]]&lt;3),IF(K507=0,IF(AND(טבלה1013[[#This Row],[וסת השבוע פעיל?]]&gt;0,I507=1),0,1),0),"")</f>
        <v/>
      </c>
      <c r="N506" s="1" t="str">
        <f t="shared" si="52"/>
        <v/>
      </c>
      <c r="O506" s="1" t="str">
        <f>IF(AND(טבלה1013[[#This Row],[חיזוי - שבוע]]=1,J507=1),1,"")</f>
        <v/>
      </c>
      <c r="P506" s="1" t="str">
        <f>IF(AND(טבלה1013[[#This Row],[חיזוי טוב עם הפלגה?]]=1,טבלה1013[[#This Row],[וסת קבוע אחרון]]&lt;&gt;28,X505=1),1,"")</f>
        <v/>
      </c>
      <c r="Q506" s="1" t="str">
        <f>IF(AND(טבלה1013[[#This Row],[וסת השבוע פעיל?]]&lt;3,OR(טבלה1013[[#This Row],[CycleNumber]]&gt;B507,B507="")),1,"")</f>
        <v/>
      </c>
      <c r="R506" s="1" t="str">
        <f>IF(טבלה1013[[#This Row],[האישה קבעה וסת שבוע?]]=1,IF(טבלה1013[[#This Row],[וסת השבוע פעיל?]]&lt;3,1,0),"")</f>
        <v/>
      </c>
      <c r="S5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6" s="1">
        <f t="shared" si="53"/>
        <v>0</v>
      </c>
      <c r="U506" s="1">
        <f t="shared" si="54"/>
        <v>0</v>
      </c>
      <c r="V506" s="1">
        <f t="shared" si="55"/>
        <v>0</v>
      </c>
      <c r="W506" s="1" t="str">
        <f>IF(טבלה1013[[#This Row],[3 הפלגות זהות]]="","",IF(טבלה1013[[#This Row],[3 הפלגות זהות]]=1,טבלה1013[[#This Row],[LengthofCycle]],W505))</f>
        <v/>
      </c>
      <c r="Y506" s="1" t="str">
        <f>IF(OR(טבלה1013[[#This Row],[הווסת פעיל?]]=0,טבלה1013[[#This Row],[הווסת פעיל?]]=""),"",SUM(Y505,טבלה1013[[#This Row],[הווסת פעיל?]]))</f>
        <v/>
      </c>
      <c r="Z506" s="1" t="str">
        <f>IF(AND(טבלה1013[[#This Row],[כמה מחזורים עד עקירה]]&lt;&gt;"",Y507=""),טבלה1013[[#This Row],[כמה מחזורים עד עקירה]],"")</f>
        <v/>
      </c>
      <c r="AA506" s="1" t="str">
        <f>IF(AND(טבלה1013[[#This Row],[הווסת פעיל?]]=1,טבלה1013[[#This Row],[וסת קבוע אחרון]]&lt;&gt;W505),טבלה1013[[#This Row],[וסת קבוע אחרון]],"")</f>
        <v/>
      </c>
      <c r="AB506" s="1" t="str">
        <f>IF(AND(טבלה1013[[#This Row],[הווסת פעיל?]]=1,X505=0,טבלה1013[[#This Row],[וסת קבוע אחרון]]=W505),טבלה1013[[#This Row],[וסת קבוע אחרון]],"")</f>
        <v/>
      </c>
      <c r="AC506" s="1" t="str">
        <f>IF(AND(טבלה1013[[#This Row],[הווסת פעיל?]]=1,X505=0,טבלה1013[[#This Row],[וסת קבוע אחרון]]&lt;&gt;W505),1,"")</f>
        <v/>
      </c>
      <c r="AD506" s="1" t="str">
        <f>IF(AND(טבלה1013[[#This Row],[הווסת פעיל?]]&lt;&gt;"",B507=1),טבלה1013[[#This Row],[CycleNumber]],"")</f>
        <v/>
      </c>
      <c r="AE506" s="1" t="str">
        <f>IF(AND(טבלה1013[[#This Row],[הווסת פעיל?]]&lt;&gt;"",X505=""),טבלה1013[[#This Row],[CycleNumber]],"")</f>
        <v/>
      </c>
      <c r="AF506" s="1" t="str">
        <f>IF(B507=1,"",IF(טבלה1013[[#This Row],[הווסת פעיל?]]=1,IF(טבלה1013[[#This Row],[וסת קבוע אחרון]]=F507,1,0),""))</f>
        <v/>
      </c>
      <c r="AG506" s="1" t="str">
        <f>IF(B507=1,"",IF(טבלה1013[[#This Row],[הווסת פעיל?]]=1,IF(OR(טבלה1013[[#This Row],[וסת קבוע אחרון]]=F507,F507=טבלה1013[[#This Row],[LengthofCycle]]),1,0),""))</f>
        <v/>
      </c>
      <c r="AH506" s="1" t="str">
        <f>IF(B507=1,"",IF(טבלה1013[[#This Row],[הווסת פעיל?]]=1,IF(OR(טבלה1013[[#This Row],[וסת קבוע אחרון]]=F507,F507=טבלה1013[[#This Row],[LengthofCycle]],AND(טבלה1013[[#This Row],[LengthofCycle]]&lt;&gt;טבלה1013[[#This Row],[וסת קבוע אחרון]],OR(F507=28,F507=29))),1,0),""))</f>
        <v/>
      </c>
      <c r="AI506" s="1" t="str">
        <f>IF(AND(טבלה1013[[#This Row],[הווסת פעיל?]]=1,B507=1),1,"")</f>
        <v/>
      </c>
      <c r="AJ506" s="4">
        <f>IF(AND(טבלה1013[[#This Row],[הווסת פעיל?]]&lt;&gt;1,B507&lt;&gt;1,B507&lt;&gt;""),IF(טבלה1013[[#This Row],[LengthofCycle]]=F507,1,0),"")</f>
        <v>0</v>
      </c>
      <c r="AK506" s="4">
        <f>IF(AND(טבלה1013[[#This Row],[הווסת פעיל?]]&lt;&gt;1,B507&lt;&gt;1,B507&lt;&gt;""),IF(OR(טבלה1013[[#This Row],[LengthofCycle]]=F507,F507=29),1,0),"")</f>
        <v>0</v>
      </c>
      <c r="AL506" s="4">
        <f>IF(AND(טבלה1013[[#This Row],[הווסת פעיל?]]&lt;&gt;1,B507&lt;&gt;1,B507&lt;&gt;""),IF(OR(טבלה1013[[#This Row],[LengthofCycle]]=F507,F507=29,F507=28),1,0),"")</f>
        <v>0</v>
      </c>
    </row>
    <row r="507" spans="1:38" x14ac:dyDescent="0.25">
      <c r="A507" s="1" t="s">
        <v>99</v>
      </c>
      <c r="B507" s="1">
        <v>11</v>
      </c>
      <c r="C507" s="1">
        <v>1</v>
      </c>
      <c r="D507" s="1">
        <v>1</v>
      </c>
      <c r="E507" s="1">
        <v>0</v>
      </c>
      <c r="F507" s="1">
        <v>32</v>
      </c>
      <c r="G507" s="1">
        <f>טבלה1013[[#This Row],[LengthofCycle]]+1</f>
        <v>33</v>
      </c>
      <c r="H507" s="1" t="str">
        <f>IF(IFERROR(LOOKUP(טבלה1013[[#This Row],[ClientID]],קביעויות[השבוע]),FALSE)=טבלה1013[[#This Row],[ClientID]],1,"")</f>
        <v/>
      </c>
      <c r="I507" s="1" t="str">
        <f>IF(AND(טבלה1013[[#This Row],[CycleNumber]]&gt;1,OR(B508="",טבלה1013[[#This Row],[CycleNumber]]&gt;B506)),IF(OR(AND(טבלה1013[[#This Row],[LengthofCycle]]=28,F506=28),AND(טבלה1013[[#This Row],[LengthofCycle]]=35,F506=35)),1,""),"")</f>
        <v/>
      </c>
      <c r="J507" s="1" t="str">
        <f>IF(AND(טבלה1013[[#This Row],[וסת השבוע]]=1,I506=1,טבלה1013[[#This Row],[CycleNumber]]&gt;B506),1,"")</f>
        <v/>
      </c>
      <c r="K507" s="1" t="str">
        <f>IF(טבלה1013[[#This Row],[CycleNumber]]=1,"",IF(טבלה1013[[#This Row],[וסת השבוע]]=1,0,IF(K506="","",IF(K506=0,IF(טבלה1013[[#This Row],[LengthofCycle]]=28,0,1),IF(K506=1,IF(טבלה1013[[#This Row],[LengthofCycle]]+F506=28*2,0,2),IF(K506=2,IF(טבלה1013[[#This Row],[LengthofCycle]]+F506+F505=28*3,0,3),""))))))</f>
        <v/>
      </c>
      <c r="L507" s="1" t="str">
        <f>IF(טבלה1013[[#This Row],[וסת השבוע]]=1,IF(טבלה1013[[#This Row],[וסת השבוע וההפלגה ביחד]]=1,L506+1,0),IF(AND(טבלה1013[[#This Row],[CycleNumber]]&gt;B506,טבלה1013[[#This Row],[CycleNumber]]&gt;1),IF(טבלה1013[[#This Row],[וסת השבוע פעיל?]]&lt;&gt;"",L506+1,""),""))</f>
        <v/>
      </c>
      <c r="M507" s="1" t="str">
        <f>IF(AND(טבלה1013[[#This Row],[וסת השבוע פעיל?]]&lt;&gt;"",טבלה1013[[#This Row],[CycleNumber]]&lt;B508,B508&lt;&gt;"",טבלה1013[[#This Row],[וסת השבוע פעיל?]]&lt;3),IF(K508=0,IF(AND(טבלה1013[[#This Row],[וסת השבוע פעיל?]]&gt;0,I508=1),0,1),0),"")</f>
        <v/>
      </c>
      <c r="N507" s="1" t="str">
        <f t="shared" si="52"/>
        <v/>
      </c>
      <c r="O507" s="1" t="str">
        <f>IF(AND(טבלה1013[[#This Row],[חיזוי - שבוע]]=1,J508=1),1,"")</f>
        <v/>
      </c>
      <c r="P507" s="1" t="str">
        <f>IF(AND(טבלה1013[[#This Row],[חיזוי טוב עם הפלגה?]]=1,טבלה1013[[#This Row],[וסת קבוע אחרון]]&lt;&gt;28,X506=1),1,"")</f>
        <v/>
      </c>
      <c r="Q507" s="1" t="str">
        <f>IF(AND(טבלה1013[[#This Row],[וסת השבוע פעיל?]]&lt;3,OR(טבלה1013[[#This Row],[CycleNumber]]&gt;B508,B508="")),1,"")</f>
        <v/>
      </c>
      <c r="R507" s="1" t="str">
        <f>IF(טבלה1013[[#This Row],[האישה קבעה וסת שבוע?]]=1,IF(טבלה1013[[#This Row],[וסת השבוע פעיל?]]&lt;3,1,0),"")</f>
        <v/>
      </c>
      <c r="S5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7" s="1">
        <f t="shared" si="53"/>
        <v>0</v>
      </c>
      <c r="U507" s="1">
        <f t="shared" si="54"/>
        <v>0</v>
      </c>
      <c r="V507" s="1">
        <f t="shared" si="55"/>
        <v>0</v>
      </c>
      <c r="W507" s="1" t="str">
        <f>IF(טבלה1013[[#This Row],[3 הפלגות זהות]]="","",IF(טבלה1013[[#This Row],[3 הפלגות זהות]]=1,טבלה1013[[#This Row],[LengthofCycle]],W506))</f>
        <v/>
      </c>
      <c r="Y507" s="1" t="str">
        <f>IF(OR(טבלה1013[[#This Row],[הווסת פעיל?]]=0,טבלה1013[[#This Row],[הווסת פעיל?]]=""),"",SUM(Y506,טבלה1013[[#This Row],[הווסת פעיל?]]))</f>
        <v/>
      </c>
      <c r="Z507" s="1" t="str">
        <f>IF(AND(טבלה1013[[#This Row],[כמה מחזורים עד עקירה]]&lt;&gt;"",Y508=""),טבלה1013[[#This Row],[כמה מחזורים עד עקירה]],"")</f>
        <v/>
      </c>
      <c r="AA507" s="1" t="str">
        <f>IF(AND(טבלה1013[[#This Row],[הווסת פעיל?]]=1,טבלה1013[[#This Row],[וסת קבוע אחרון]]&lt;&gt;W506),טבלה1013[[#This Row],[וסת קבוע אחרון]],"")</f>
        <v/>
      </c>
      <c r="AB507" s="1" t="str">
        <f>IF(AND(טבלה1013[[#This Row],[הווסת פעיל?]]=1,X506=0,טבלה1013[[#This Row],[וסת קבוע אחרון]]=W506),טבלה1013[[#This Row],[וסת קבוע אחרון]],"")</f>
        <v/>
      </c>
      <c r="AC507" s="1" t="str">
        <f>IF(AND(טבלה1013[[#This Row],[הווסת פעיל?]]=1,X506=0,טבלה1013[[#This Row],[וסת קבוע אחרון]]&lt;&gt;W506),1,"")</f>
        <v/>
      </c>
      <c r="AD507" s="1" t="str">
        <f>IF(AND(טבלה1013[[#This Row],[הווסת פעיל?]]&lt;&gt;"",B508=1),טבלה1013[[#This Row],[CycleNumber]],"")</f>
        <v/>
      </c>
      <c r="AE507" s="1" t="str">
        <f>IF(AND(טבלה1013[[#This Row],[הווסת פעיל?]]&lt;&gt;"",X506=""),טבלה1013[[#This Row],[CycleNumber]],"")</f>
        <v/>
      </c>
      <c r="AF507" s="1" t="str">
        <f>IF(B508=1,"",IF(טבלה1013[[#This Row],[הווסת פעיל?]]=1,IF(טבלה1013[[#This Row],[וסת קבוע אחרון]]=F508,1,0),""))</f>
        <v/>
      </c>
      <c r="AG507" s="1" t="str">
        <f>IF(B508=1,"",IF(טבלה1013[[#This Row],[הווסת פעיל?]]=1,IF(OR(טבלה1013[[#This Row],[וסת קבוע אחרון]]=F508,F508=טבלה1013[[#This Row],[LengthofCycle]]),1,0),""))</f>
        <v/>
      </c>
      <c r="AH507" s="1" t="str">
        <f>IF(B508=1,"",IF(טבלה1013[[#This Row],[הווסת פעיל?]]=1,IF(OR(טבלה1013[[#This Row],[וסת קבוע אחרון]]=F508,F508=טבלה1013[[#This Row],[LengthofCycle]],AND(טבלה1013[[#This Row],[LengthofCycle]]&lt;&gt;טבלה1013[[#This Row],[וסת קבוע אחרון]],OR(F508=28,F508=29))),1,0),""))</f>
        <v/>
      </c>
      <c r="AI507" s="1" t="str">
        <f>IF(AND(טבלה1013[[#This Row],[הווסת פעיל?]]=1,B508=1),1,"")</f>
        <v/>
      </c>
      <c r="AJ507" s="4">
        <f>IF(AND(טבלה1013[[#This Row],[הווסת פעיל?]]&lt;&gt;1,B508&lt;&gt;1,B508&lt;&gt;""),IF(טבלה1013[[#This Row],[LengthofCycle]]=F508,1,0),"")</f>
        <v>0</v>
      </c>
      <c r="AK507" s="4">
        <f>IF(AND(טבלה1013[[#This Row],[הווסת פעיל?]]&lt;&gt;1,B508&lt;&gt;1,B508&lt;&gt;""),IF(OR(טבלה1013[[#This Row],[LengthofCycle]]=F508,F508=29),1,0),"")</f>
        <v>0</v>
      </c>
      <c r="AL507" s="4">
        <f>IF(AND(טבלה1013[[#This Row],[הווסת פעיל?]]&lt;&gt;1,B508&lt;&gt;1,B508&lt;&gt;""),IF(OR(טבלה1013[[#This Row],[LengthofCycle]]=F508,F508=29,F508=28),1,0),"")</f>
        <v>0</v>
      </c>
    </row>
    <row r="508" spans="1:38" x14ac:dyDescent="0.25">
      <c r="A508" s="1" t="s">
        <v>99</v>
      </c>
      <c r="B508" s="1">
        <v>12</v>
      </c>
      <c r="C508" s="1">
        <v>1</v>
      </c>
      <c r="D508" s="1">
        <v>1</v>
      </c>
      <c r="E508" s="1">
        <v>0</v>
      </c>
      <c r="F508" s="1">
        <v>30</v>
      </c>
      <c r="G508" s="1">
        <f>טבלה1013[[#This Row],[LengthofCycle]]+1</f>
        <v>31</v>
      </c>
      <c r="H508" s="1" t="str">
        <f>IF(IFERROR(LOOKUP(טבלה1013[[#This Row],[ClientID]],קביעויות[השבוע]),FALSE)=טבלה1013[[#This Row],[ClientID]],1,"")</f>
        <v/>
      </c>
      <c r="I508" s="1" t="str">
        <f>IF(AND(טבלה1013[[#This Row],[CycleNumber]]&gt;1,OR(B509="",טבלה1013[[#This Row],[CycleNumber]]&gt;B507)),IF(OR(AND(טבלה1013[[#This Row],[LengthofCycle]]=28,F507=28),AND(טבלה1013[[#This Row],[LengthofCycle]]=35,F507=35)),1,""),"")</f>
        <v/>
      </c>
      <c r="J508" s="1" t="str">
        <f>IF(AND(טבלה1013[[#This Row],[וסת השבוע]]=1,I507=1,טבלה1013[[#This Row],[CycleNumber]]&gt;B507),1,"")</f>
        <v/>
      </c>
      <c r="K508" s="1" t="str">
        <f>IF(טבלה1013[[#This Row],[CycleNumber]]=1,"",IF(טבלה1013[[#This Row],[וסת השבוע]]=1,0,IF(K507="","",IF(K507=0,IF(טבלה1013[[#This Row],[LengthofCycle]]=28,0,1),IF(K507=1,IF(טבלה1013[[#This Row],[LengthofCycle]]+F507=28*2,0,2),IF(K507=2,IF(טבלה1013[[#This Row],[LengthofCycle]]+F507+F506=28*3,0,3),""))))))</f>
        <v/>
      </c>
      <c r="L508" s="1" t="str">
        <f>IF(טבלה1013[[#This Row],[וסת השבוע]]=1,IF(טבלה1013[[#This Row],[וסת השבוע וההפלגה ביחד]]=1,L507+1,0),IF(AND(טבלה1013[[#This Row],[CycleNumber]]&gt;B507,טבלה1013[[#This Row],[CycleNumber]]&gt;1),IF(טבלה1013[[#This Row],[וסת השבוע פעיל?]]&lt;&gt;"",L507+1,""),""))</f>
        <v/>
      </c>
      <c r="M508" s="1" t="str">
        <f>IF(AND(טבלה1013[[#This Row],[וסת השבוע פעיל?]]&lt;&gt;"",טבלה1013[[#This Row],[CycleNumber]]&lt;B509,B509&lt;&gt;"",טבלה1013[[#This Row],[וסת השבוע פעיל?]]&lt;3),IF(K509=0,IF(AND(טבלה1013[[#This Row],[וסת השבוע פעיל?]]&gt;0,I509=1),0,1),0),"")</f>
        <v/>
      </c>
      <c r="N508" s="1" t="str">
        <f t="shared" si="52"/>
        <v/>
      </c>
      <c r="O508" s="1" t="str">
        <f>IF(AND(טבלה1013[[#This Row],[חיזוי - שבוע]]=1,J509=1),1,"")</f>
        <v/>
      </c>
      <c r="P508" s="1" t="str">
        <f>IF(AND(טבלה1013[[#This Row],[חיזוי טוב עם הפלגה?]]=1,טבלה1013[[#This Row],[וסת קבוע אחרון]]&lt;&gt;28,X507=1),1,"")</f>
        <v/>
      </c>
      <c r="Q508" s="1" t="str">
        <f>IF(AND(טבלה1013[[#This Row],[וסת השבוע פעיל?]]&lt;3,OR(טבלה1013[[#This Row],[CycleNumber]]&gt;B509,B509="")),1,"")</f>
        <v/>
      </c>
      <c r="R508" s="1" t="str">
        <f>IF(טבלה1013[[#This Row],[האישה קבעה וסת שבוע?]]=1,IF(טבלה1013[[#This Row],[וסת השבוע פעיל?]]&lt;3,1,0),"")</f>
        <v/>
      </c>
      <c r="S5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8" s="1">
        <f t="shared" si="53"/>
        <v>0</v>
      </c>
      <c r="U508" s="1">
        <f t="shared" si="54"/>
        <v>0</v>
      </c>
      <c r="V508" s="1">
        <f t="shared" si="55"/>
        <v>0</v>
      </c>
      <c r="W508" s="1" t="str">
        <f>IF(טבלה1013[[#This Row],[3 הפלגות זהות]]="","",IF(טבלה1013[[#This Row],[3 הפלגות זהות]]=1,טבלה1013[[#This Row],[LengthofCycle]],W507))</f>
        <v/>
      </c>
      <c r="Y508" s="1" t="str">
        <f>IF(OR(טבלה1013[[#This Row],[הווסת פעיל?]]=0,טבלה1013[[#This Row],[הווסת פעיל?]]=""),"",SUM(Y507,טבלה1013[[#This Row],[הווסת פעיל?]]))</f>
        <v/>
      </c>
      <c r="Z508" s="1" t="str">
        <f>IF(AND(טבלה1013[[#This Row],[כמה מחזורים עד עקירה]]&lt;&gt;"",Y509=""),טבלה1013[[#This Row],[כמה מחזורים עד עקירה]],"")</f>
        <v/>
      </c>
      <c r="AA508" s="1" t="str">
        <f>IF(AND(טבלה1013[[#This Row],[הווסת פעיל?]]=1,טבלה1013[[#This Row],[וסת קבוע אחרון]]&lt;&gt;W507),טבלה1013[[#This Row],[וסת קבוע אחרון]],"")</f>
        <v/>
      </c>
      <c r="AB508" s="1" t="str">
        <f>IF(AND(טבלה1013[[#This Row],[הווסת פעיל?]]=1,X507=0,טבלה1013[[#This Row],[וסת קבוע אחרון]]=W507),טבלה1013[[#This Row],[וסת קבוע אחרון]],"")</f>
        <v/>
      </c>
      <c r="AC508" s="1" t="str">
        <f>IF(AND(טבלה1013[[#This Row],[הווסת פעיל?]]=1,X507=0,טבלה1013[[#This Row],[וסת קבוע אחרון]]&lt;&gt;W507),1,"")</f>
        <v/>
      </c>
      <c r="AD508" s="1" t="str">
        <f>IF(AND(טבלה1013[[#This Row],[הווסת פעיל?]]&lt;&gt;"",B509=1),טבלה1013[[#This Row],[CycleNumber]],"")</f>
        <v/>
      </c>
      <c r="AE508" s="1" t="str">
        <f>IF(AND(טבלה1013[[#This Row],[הווסת פעיל?]]&lt;&gt;"",X507=""),טבלה1013[[#This Row],[CycleNumber]],"")</f>
        <v/>
      </c>
      <c r="AF508" s="1" t="str">
        <f>IF(B509=1,"",IF(טבלה1013[[#This Row],[הווסת פעיל?]]=1,IF(טבלה1013[[#This Row],[וסת קבוע אחרון]]=F509,1,0),""))</f>
        <v/>
      </c>
      <c r="AG508" s="1" t="str">
        <f>IF(B509=1,"",IF(טבלה1013[[#This Row],[הווסת פעיל?]]=1,IF(OR(טבלה1013[[#This Row],[וסת קבוע אחרון]]=F509,F509=טבלה1013[[#This Row],[LengthofCycle]]),1,0),""))</f>
        <v/>
      </c>
      <c r="AH508" s="1" t="str">
        <f>IF(B509=1,"",IF(טבלה1013[[#This Row],[הווסת פעיל?]]=1,IF(OR(טבלה1013[[#This Row],[וסת קבוע אחרון]]=F509,F509=טבלה1013[[#This Row],[LengthofCycle]],AND(טבלה1013[[#This Row],[LengthofCycle]]&lt;&gt;טבלה1013[[#This Row],[וסת קבוע אחרון]],OR(F509=28,F509=29))),1,0),""))</f>
        <v/>
      </c>
      <c r="AI508" s="1" t="str">
        <f>IF(AND(טבלה1013[[#This Row],[הווסת פעיל?]]=1,B509=1),1,"")</f>
        <v/>
      </c>
      <c r="AJ508" s="4" t="str">
        <f>IF(AND(טבלה1013[[#This Row],[הווסת פעיל?]]&lt;&gt;1,B509&lt;&gt;1,B509&lt;&gt;""),IF(טבלה1013[[#This Row],[LengthofCycle]]=F509,1,0),"")</f>
        <v/>
      </c>
      <c r="AK508" s="4" t="str">
        <f>IF(AND(טבלה1013[[#This Row],[הווסת פעיל?]]&lt;&gt;1,B509&lt;&gt;1,B509&lt;&gt;""),IF(OR(טבלה1013[[#This Row],[LengthofCycle]]=F509,F509=29),1,0),"")</f>
        <v/>
      </c>
      <c r="AL508" s="4" t="str">
        <f>IF(AND(טבלה1013[[#This Row],[הווסת פעיל?]]&lt;&gt;1,B509&lt;&gt;1,B509&lt;&gt;""),IF(OR(טבלה1013[[#This Row],[LengthofCycle]]=F509,F509=29,F509=28),1,0),"")</f>
        <v/>
      </c>
    </row>
    <row r="509" spans="1:38" x14ac:dyDescent="0.25">
      <c r="A509" s="1" t="s">
        <v>100</v>
      </c>
      <c r="B509" s="1">
        <v>1</v>
      </c>
      <c r="C509" s="1">
        <v>0</v>
      </c>
      <c r="D509" s="1">
        <v>1</v>
      </c>
      <c r="E509" s="1">
        <v>0</v>
      </c>
      <c r="F509" s="1">
        <v>33</v>
      </c>
      <c r="G509" s="1">
        <f>טבלה1013[[#This Row],[LengthofCycle]]+1</f>
        <v>34</v>
      </c>
      <c r="H509" s="1" t="str">
        <f>IF(IFERROR(LOOKUP(טבלה1013[[#This Row],[ClientID]],קביעויות[השבוע]),FALSE)=טבלה1013[[#This Row],[ClientID]],1,"")</f>
        <v/>
      </c>
      <c r="I509" s="1" t="str">
        <f>IF(AND(טבלה1013[[#This Row],[CycleNumber]]&gt;1,OR(B510="",טבלה1013[[#This Row],[CycleNumber]]&gt;B508)),IF(OR(AND(טבלה1013[[#This Row],[LengthofCycle]]=28,F508=28),AND(טבלה1013[[#This Row],[LengthofCycle]]=35,F508=35)),1,""),"")</f>
        <v/>
      </c>
      <c r="J509" s="1" t="str">
        <f>IF(AND(טבלה1013[[#This Row],[וסת השבוע]]=1,I508=1,טבלה1013[[#This Row],[CycleNumber]]&gt;B508),1,"")</f>
        <v/>
      </c>
      <c r="K509" s="1" t="str">
        <f>IF(טבלה1013[[#This Row],[CycleNumber]]=1,"",IF(טבלה1013[[#This Row],[וסת השבוע]]=1,0,IF(K508="","",IF(K508=0,IF(טבלה1013[[#This Row],[LengthofCycle]]=28,0,1),IF(K508=1,IF(טבלה1013[[#This Row],[LengthofCycle]]+F508=28*2,0,2),IF(K508=2,IF(טבלה1013[[#This Row],[LengthofCycle]]+F508+F507=28*3,0,3),""))))))</f>
        <v/>
      </c>
      <c r="L509" s="1" t="str">
        <f>IF(טבלה1013[[#This Row],[וסת השבוע]]=1,IF(טבלה1013[[#This Row],[וסת השבוע וההפלגה ביחד]]=1,L508+1,0),IF(AND(טבלה1013[[#This Row],[CycleNumber]]&gt;B508,טבלה1013[[#This Row],[CycleNumber]]&gt;1),IF(טבלה1013[[#This Row],[וסת השבוע פעיל?]]&lt;&gt;"",L508+1,""),""))</f>
        <v/>
      </c>
      <c r="M509" s="1" t="str">
        <f>IF(AND(טבלה1013[[#This Row],[וסת השבוע פעיל?]]&lt;&gt;"",טבלה1013[[#This Row],[CycleNumber]]&lt;B510,B510&lt;&gt;"",טבלה1013[[#This Row],[וסת השבוע פעיל?]]&lt;3),IF(K510=0,IF(AND(טבלה1013[[#This Row],[וסת השבוע פעיל?]]&gt;0,I510=1),0,1),0),"")</f>
        <v/>
      </c>
      <c r="N509" s="1" t="str">
        <f t="shared" si="52"/>
        <v/>
      </c>
      <c r="O509" s="1" t="str">
        <f>IF(AND(טבלה1013[[#This Row],[חיזוי - שבוע]]=1,J510=1),1,"")</f>
        <v/>
      </c>
      <c r="P509" s="1" t="str">
        <f>IF(AND(טבלה1013[[#This Row],[חיזוי טוב עם הפלגה?]]=1,טבלה1013[[#This Row],[וסת קבוע אחרון]]&lt;&gt;28,X508=1),1,"")</f>
        <v/>
      </c>
      <c r="Q509" s="1" t="str">
        <f>IF(AND(טבלה1013[[#This Row],[וסת השבוע פעיל?]]&lt;3,OR(טבלה1013[[#This Row],[CycleNumber]]&gt;B510,B510="")),1,"")</f>
        <v/>
      </c>
      <c r="R509" s="1" t="str">
        <f>IF(טבלה1013[[#This Row],[האישה קבעה וסת שבוע?]]=1,IF(טבלה1013[[#This Row],[וסת השבוע פעיל?]]&lt;3,1,0),"")</f>
        <v/>
      </c>
      <c r="S5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09" s="1" t="str">
        <f t="shared" si="53"/>
        <v/>
      </c>
      <c r="U509" s="1" t="str">
        <f t="shared" si="54"/>
        <v/>
      </c>
      <c r="V509" s="1" t="str">
        <f t="shared" si="55"/>
        <v/>
      </c>
      <c r="W509" s="1" t="str">
        <f>IF(טבלה1013[[#This Row],[3 הפלגות זהות]]="","",IF(טבלה1013[[#This Row],[3 הפלגות זהות]]=1,טבלה1013[[#This Row],[LengthofCycle]],W508))</f>
        <v/>
      </c>
      <c r="Y509" s="1" t="str">
        <f>IF(OR(טבלה1013[[#This Row],[הווסת פעיל?]]=0,טבלה1013[[#This Row],[הווסת פעיל?]]=""),"",SUM(Y508,טבלה1013[[#This Row],[הווסת פעיל?]]))</f>
        <v/>
      </c>
      <c r="Z509" s="1" t="str">
        <f>IF(AND(טבלה1013[[#This Row],[כמה מחזורים עד עקירה]]&lt;&gt;"",Y510=""),טבלה1013[[#This Row],[כמה מחזורים עד עקירה]],"")</f>
        <v/>
      </c>
      <c r="AA509" s="1" t="str">
        <f>IF(AND(טבלה1013[[#This Row],[הווסת פעיל?]]=1,טבלה1013[[#This Row],[וסת קבוע אחרון]]&lt;&gt;W508),טבלה1013[[#This Row],[וסת קבוע אחרון]],"")</f>
        <v/>
      </c>
      <c r="AB509" s="1" t="str">
        <f>IF(AND(טבלה1013[[#This Row],[הווסת פעיל?]]=1,X508=0,טבלה1013[[#This Row],[וסת קבוע אחרון]]=W508),טבלה1013[[#This Row],[וסת קבוע אחרון]],"")</f>
        <v/>
      </c>
      <c r="AC509" s="1" t="str">
        <f>IF(AND(טבלה1013[[#This Row],[הווסת פעיל?]]=1,X508=0,טבלה1013[[#This Row],[וסת קבוע אחרון]]&lt;&gt;W508),1,"")</f>
        <v/>
      </c>
      <c r="AD509" s="1" t="str">
        <f>IF(AND(טבלה1013[[#This Row],[הווסת פעיל?]]&lt;&gt;"",B510=1),טבלה1013[[#This Row],[CycleNumber]],"")</f>
        <v/>
      </c>
      <c r="AE509" s="1" t="str">
        <f>IF(AND(טבלה1013[[#This Row],[הווסת פעיל?]]&lt;&gt;"",X508=""),טבלה1013[[#This Row],[CycleNumber]],"")</f>
        <v/>
      </c>
      <c r="AF509" s="1" t="str">
        <f>IF(B510=1,"",IF(טבלה1013[[#This Row],[הווסת פעיל?]]=1,IF(טבלה1013[[#This Row],[וסת קבוע אחרון]]=F510,1,0),""))</f>
        <v/>
      </c>
      <c r="AG509" s="1" t="str">
        <f>IF(B510=1,"",IF(טבלה1013[[#This Row],[הווסת פעיל?]]=1,IF(OR(טבלה1013[[#This Row],[וסת קבוע אחרון]]=F510,F510=טבלה1013[[#This Row],[LengthofCycle]]),1,0),""))</f>
        <v/>
      </c>
      <c r="AH509" s="1" t="str">
        <f>IF(B510=1,"",IF(טבלה1013[[#This Row],[הווסת פעיל?]]=1,IF(OR(טבלה1013[[#This Row],[וסת קבוע אחרון]]=F510,F510=טבלה1013[[#This Row],[LengthofCycle]],AND(טבלה1013[[#This Row],[LengthofCycle]]&lt;&gt;טבלה1013[[#This Row],[וסת קבוע אחרון]],OR(F510=28,F510=29))),1,0),""))</f>
        <v/>
      </c>
      <c r="AI509" s="1" t="str">
        <f>IF(AND(טבלה1013[[#This Row],[הווסת פעיל?]]=1,B510=1),1,"")</f>
        <v/>
      </c>
      <c r="AJ509" s="4">
        <f>IF(AND(טבלה1013[[#This Row],[הווסת פעיל?]]&lt;&gt;1,B510&lt;&gt;1,B510&lt;&gt;""),IF(טבלה1013[[#This Row],[LengthofCycle]]=F510,1,0),"")</f>
        <v>0</v>
      </c>
      <c r="AK509" s="4">
        <f>IF(AND(טבלה1013[[#This Row],[הווסת פעיל?]]&lt;&gt;1,B510&lt;&gt;1,B510&lt;&gt;""),IF(OR(טבלה1013[[#This Row],[LengthofCycle]]=F510,F510=29),1,0),"")</f>
        <v>0</v>
      </c>
      <c r="AL509" s="4">
        <f>IF(AND(טבלה1013[[#This Row],[הווסת פעיל?]]&lt;&gt;1,B510&lt;&gt;1,B510&lt;&gt;""),IF(OR(טבלה1013[[#This Row],[LengthofCycle]]=F510,F510=29,F510=28),1,0),"")</f>
        <v>0</v>
      </c>
    </row>
    <row r="510" spans="1:38" x14ac:dyDescent="0.25">
      <c r="A510" s="1" t="s">
        <v>100</v>
      </c>
      <c r="B510" s="1">
        <v>2</v>
      </c>
      <c r="C510" s="1">
        <v>0</v>
      </c>
      <c r="D510" s="1">
        <v>1</v>
      </c>
      <c r="E510" s="1">
        <v>0</v>
      </c>
      <c r="F510" s="1">
        <v>37</v>
      </c>
      <c r="G510" s="1">
        <f>טבלה1013[[#This Row],[LengthofCycle]]+1</f>
        <v>38</v>
      </c>
      <c r="H510" s="1" t="str">
        <f>IF(IFERROR(LOOKUP(טבלה1013[[#This Row],[ClientID]],קביעויות[השבוע]),FALSE)=טבלה1013[[#This Row],[ClientID]],1,"")</f>
        <v/>
      </c>
      <c r="I510" s="1" t="str">
        <f>IF(AND(טבלה1013[[#This Row],[CycleNumber]]&gt;1,OR(B511="",טבלה1013[[#This Row],[CycleNumber]]&gt;B509)),IF(OR(AND(טבלה1013[[#This Row],[LengthofCycle]]=28,F509=28),AND(טבלה1013[[#This Row],[LengthofCycle]]=35,F509=35)),1,""),"")</f>
        <v/>
      </c>
      <c r="J510" s="1" t="str">
        <f>IF(AND(טבלה1013[[#This Row],[וסת השבוע]]=1,I509=1,טבלה1013[[#This Row],[CycleNumber]]&gt;B509),1,"")</f>
        <v/>
      </c>
      <c r="K510" s="1" t="str">
        <f>IF(טבלה1013[[#This Row],[CycleNumber]]=1,"",IF(טבלה1013[[#This Row],[וסת השבוע]]=1,0,IF(K509="","",IF(K509=0,IF(טבלה1013[[#This Row],[LengthofCycle]]=28,0,1),IF(K509=1,IF(טבלה1013[[#This Row],[LengthofCycle]]+F509=28*2,0,2),IF(K509=2,IF(טבלה1013[[#This Row],[LengthofCycle]]+F509+F508=28*3,0,3),""))))))</f>
        <v/>
      </c>
      <c r="L510" s="1" t="str">
        <f>IF(טבלה1013[[#This Row],[וסת השבוע]]=1,IF(טבלה1013[[#This Row],[וסת השבוע וההפלגה ביחד]]=1,L509+1,0),IF(AND(טבלה1013[[#This Row],[CycleNumber]]&gt;B509,טבלה1013[[#This Row],[CycleNumber]]&gt;1),IF(טבלה1013[[#This Row],[וסת השבוע פעיל?]]&lt;&gt;"",L509+1,""),""))</f>
        <v/>
      </c>
      <c r="M510" s="1" t="str">
        <f>IF(AND(טבלה1013[[#This Row],[וסת השבוע פעיל?]]&lt;&gt;"",טבלה1013[[#This Row],[CycleNumber]]&lt;B511,B511&lt;&gt;"",טבלה1013[[#This Row],[וסת השבוע פעיל?]]&lt;3),IF(K511=0,IF(AND(טבלה1013[[#This Row],[וסת השבוע פעיל?]]&gt;0,I511=1),0,1),0),"")</f>
        <v/>
      </c>
      <c r="N510" s="1" t="str">
        <f t="shared" si="52"/>
        <v/>
      </c>
      <c r="O510" s="1" t="str">
        <f>IF(AND(טבלה1013[[#This Row],[חיזוי - שבוע]]=1,J511=1),1,"")</f>
        <v/>
      </c>
      <c r="P510" s="1" t="str">
        <f>IF(AND(טבלה1013[[#This Row],[חיזוי טוב עם הפלגה?]]=1,טבלה1013[[#This Row],[וסת קבוע אחרון]]&lt;&gt;28,X509=1),1,"")</f>
        <v/>
      </c>
      <c r="Q510" s="1" t="str">
        <f>IF(AND(טבלה1013[[#This Row],[וסת השבוע פעיל?]]&lt;3,OR(טבלה1013[[#This Row],[CycleNumber]]&gt;B511,B511="")),1,"")</f>
        <v/>
      </c>
      <c r="R510" s="1" t="str">
        <f>IF(טבלה1013[[#This Row],[האישה קבעה וסת שבוע?]]=1,IF(טבלה1013[[#This Row],[וסת השבוע פעיל?]]&lt;3,1,0),"")</f>
        <v/>
      </c>
      <c r="S5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0" s="1" t="str">
        <f t="shared" si="53"/>
        <v/>
      </c>
      <c r="U510" s="1" t="str">
        <f t="shared" si="54"/>
        <v/>
      </c>
      <c r="V510" s="1" t="str">
        <f t="shared" si="55"/>
        <v/>
      </c>
      <c r="W510" s="1" t="str">
        <f>IF(טבלה1013[[#This Row],[3 הפלגות זהות]]="","",IF(טבלה1013[[#This Row],[3 הפלגות זהות]]=1,טבלה1013[[#This Row],[LengthofCycle]],W509))</f>
        <v/>
      </c>
      <c r="Y510" s="1" t="str">
        <f>IF(OR(טבלה1013[[#This Row],[הווסת פעיל?]]=0,טבלה1013[[#This Row],[הווסת פעיל?]]=""),"",SUM(Y509,טבלה1013[[#This Row],[הווסת פעיל?]]))</f>
        <v/>
      </c>
      <c r="Z510" s="1" t="str">
        <f>IF(AND(טבלה1013[[#This Row],[כמה מחזורים עד עקירה]]&lt;&gt;"",Y511=""),טבלה1013[[#This Row],[כמה מחזורים עד עקירה]],"")</f>
        <v/>
      </c>
      <c r="AA510" s="1" t="str">
        <f>IF(AND(טבלה1013[[#This Row],[הווסת פעיל?]]=1,טבלה1013[[#This Row],[וסת קבוע אחרון]]&lt;&gt;W509),טבלה1013[[#This Row],[וסת קבוע אחרון]],"")</f>
        <v/>
      </c>
      <c r="AB510" s="1" t="str">
        <f>IF(AND(טבלה1013[[#This Row],[הווסת פעיל?]]=1,X509=0,טבלה1013[[#This Row],[וסת קבוע אחרון]]=W509),טבלה1013[[#This Row],[וסת קבוע אחרון]],"")</f>
        <v/>
      </c>
      <c r="AC510" s="1" t="str">
        <f>IF(AND(טבלה1013[[#This Row],[הווסת פעיל?]]=1,X509=0,טבלה1013[[#This Row],[וסת קבוע אחרון]]&lt;&gt;W509),1,"")</f>
        <v/>
      </c>
      <c r="AD510" s="1" t="str">
        <f>IF(AND(טבלה1013[[#This Row],[הווסת פעיל?]]&lt;&gt;"",B511=1),טבלה1013[[#This Row],[CycleNumber]],"")</f>
        <v/>
      </c>
      <c r="AE510" s="1" t="str">
        <f>IF(AND(טבלה1013[[#This Row],[הווסת פעיל?]]&lt;&gt;"",X509=""),טבלה1013[[#This Row],[CycleNumber]],"")</f>
        <v/>
      </c>
      <c r="AF510" s="1" t="str">
        <f>IF(B511=1,"",IF(טבלה1013[[#This Row],[הווסת פעיל?]]=1,IF(טבלה1013[[#This Row],[וסת קבוע אחרון]]=F511,1,0),""))</f>
        <v/>
      </c>
      <c r="AG510" s="1" t="str">
        <f>IF(B511=1,"",IF(טבלה1013[[#This Row],[הווסת פעיל?]]=1,IF(OR(טבלה1013[[#This Row],[וסת קבוע אחרון]]=F511,F511=טבלה1013[[#This Row],[LengthofCycle]]),1,0),""))</f>
        <v/>
      </c>
      <c r="AH510" s="1" t="str">
        <f>IF(B511=1,"",IF(טבלה1013[[#This Row],[הווסת פעיל?]]=1,IF(OR(טבלה1013[[#This Row],[וסת קבוע אחרון]]=F511,F511=טבלה1013[[#This Row],[LengthofCycle]],AND(טבלה1013[[#This Row],[LengthofCycle]]&lt;&gt;טבלה1013[[#This Row],[וסת קבוע אחרון]],OR(F511=28,F511=29))),1,0),""))</f>
        <v/>
      </c>
      <c r="AI510" s="1" t="str">
        <f>IF(AND(טבלה1013[[#This Row],[הווסת פעיל?]]=1,B511=1),1,"")</f>
        <v/>
      </c>
      <c r="AJ510" s="4">
        <f>IF(AND(טבלה1013[[#This Row],[הווסת פעיל?]]&lt;&gt;1,B511&lt;&gt;1,B511&lt;&gt;""),IF(טבלה1013[[#This Row],[LengthofCycle]]=F511,1,0),"")</f>
        <v>0</v>
      </c>
      <c r="AK510" s="4">
        <f>IF(AND(טבלה1013[[#This Row],[הווסת פעיל?]]&lt;&gt;1,B511&lt;&gt;1,B511&lt;&gt;""),IF(OR(טבלה1013[[#This Row],[LengthofCycle]]=F511,F511=29),1,0),"")</f>
        <v>0</v>
      </c>
      <c r="AL510" s="4">
        <f>IF(AND(טבלה1013[[#This Row],[הווסת פעיל?]]&lt;&gt;1,B511&lt;&gt;1,B511&lt;&gt;""),IF(OR(טבלה1013[[#This Row],[LengthofCycle]]=F511,F511=29,F511=28),1,0),"")</f>
        <v>0</v>
      </c>
    </row>
    <row r="511" spans="1:38" x14ac:dyDescent="0.25">
      <c r="A511" s="1" t="s">
        <v>100</v>
      </c>
      <c r="B511" s="1">
        <v>3</v>
      </c>
      <c r="C511" s="1">
        <v>0</v>
      </c>
      <c r="D511" s="1">
        <v>1</v>
      </c>
      <c r="E511" s="1">
        <v>0</v>
      </c>
      <c r="F511" s="1">
        <v>34</v>
      </c>
      <c r="G511" s="1">
        <f>טבלה1013[[#This Row],[LengthofCycle]]+1</f>
        <v>35</v>
      </c>
      <c r="H511" s="1" t="str">
        <f>IF(IFERROR(LOOKUP(טבלה1013[[#This Row],[ClientID]],קביעויות[השבוע]),FALSE)=טבלה1013[[#This Row],[ClientID]],1,"")</f>
        <v/>
      </c>
      <c r="I511" s="1" t="str">
        <f>IF(AND(טבלה1013[[#This Row],[CycleNumber]]&gt;1,OR(B512="",טבלה1013[[#This Row],[CycleNumber]]&gt;B510)),IF(OR(AND(טבלה1013[[#This Row],[LengthofCycle]]=28,F510=28),AND(טבלה1013[[#This Row],[LengthofCycle]]=35,F510=35)),1,""),"")</f>
        <v/>
      </c>
      <c r="J511" s="1" t="str">
        <f>IF(AND(טבלה1013[[#This Row],[וסת השבוע]]=1,I510=1,טבלה1013[[#This Row],[CycleNumber]]&gt;B510),1,"")</f>
        <v/>
      </c>
      <c r="K511" s="1" t="str">
        <f>IF(טבלה1013[[#This Row],[CycleNumber]]=1,"",IF(טבלה1013[[#This Row],[וסת השבוע]]=1,0,IF(K510="","",IF(K510=0,IF(טבלה1013[[#This Row],[LengthofCycle]]=28,0,1),IF(K510=1,IF(טבלה1013[[#This Row],[LengthofCycle]]+F510=28*2,0,2),IF(K510=2,IF(טבלה1013[[#This Row],[LengthofCycle]]+F510+F509=28*3,0,3),""))))))</f>
        <v/>
      </c>
      <c r="L511" s="1" t="str">
        <f>IF(טבלה1013[[#This Row],[וסת השבוע]]=1,IF(טבלה1013[[#This Row],[וסת השבוע וההפלגה ביחד]]=1,L510+1,0),IF(AND(טבלה1013[[#This Row],[CycleNumber]]&gt;B510,טבלה1013[[#This Row],[CycleNumber]]&gt;1),IF(טבלה1013[[#This Row],[וסת השבוע פעיל?]]&lt;&gt;"",L510+1,""),""))</f>
        <v/>
      </c>
      <c r="M511" s="1" t="str">
        <f>IF(AND(טבלה1013[[#This Row],[וסת השבוע פעיל?]]&lt;&gt;"",טבלה1013[[#This Row],[CycleNumber]]&lt;B512,B512&lt;&gt;"",טבלה1013[[#This Row],[וסת השבוע פעיל?]]&lt;3),IF(K512=0,IF(AND(טבלה1013[[#This Row],[וסת השבוע פעיל?]]&gt;0,I512=1),0,1),0),"")</f>
        <v/>
      </c>
      <c r="N511" s="1" t="str">
        <f t="shared" si="52"/>
        <v/>
      </c>
      <c r="O511" s="1" t="str">
        <f>IF(AND(טבלה1013[[#This Row],[חיזוי - שבוע]]=1,J512=1),1,"")</f>
        <v/>
      </c>
      <c r="P511" s="1" t="str">
        <f>IF(AND(טבלה1013[[#This Row],[חיזוי טוב עם הפלגה?]]=1,טבלה1013[[#This Row],[וסת קבוע אחרון]]&lt;&gt;28,X510=1),1,"")</f>
        <v/>
      </c>
      <c r="Q511" s="1" t="str">
        <f>IF(AND(טבלה1013[[#This Row],[וסת השבוע פעיל?]]&lt;3,OR(טבלה1013[[#This Row],[CycleNumber]]&gt;B512,B512="")),1,"")</f>
        <v/>
      </c>
      <c r="R511" s="1" t="str">
        <f>IF(טבלה1013[[#This Row],[האישה קבעה וסת שבוע?]]=1,IF(טבלה1013[[#This Row],[וסת השבוע פעיל?]]&lt;3,1,0),"")</f>
        <v/>
      </c>
      <c r="S5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1" s="1">
        <f t="shared" si="53"/>
        <v>0</v>
      </c>
      <c r="U511" s="1" t="str">
        <f t="shared" si="54"/>
        <v/>
      </c>
      <c r="V511" s="1" t="str">
        <f t="shared" si="55"/>
        <v/>
      </c>
      <c r="W511" s="1" t="str">
        <f>IF(טבלה1013[[#This Row],[3 הפלגות זהות]]="","",IF(טבלה1013[[#This Row],[3 הפלגות זהות]]=1,טבלה1013[[#This Row],[LengthofCycle]],W510))</f>
        <v/>
      </c>
      <c r="Y511" s="1" t="str">
        <f>IF(OR(טבלה1013[[#This Row],[הווסת פעיל?]]=0,טבלה1013[[#This Row],[הווסת פעיל?]]=""),"",SUM(Y510,טבלה1013[[#This Row],[הווסת פעיל?]]))</f>
        <v/>
      </c>
      <c r="Z511" s="1" t="str">
        <f>IF(AND(טבלה1013[[#This Row],[כמה מחזורים עד עקירה]]&lt;&gt;"",Y512=""),טבלה1013[[#This Row],[כמה מחזורים עד עקירה]],"")</f>
        <v/>
      </c>
      <c r="AA511" s="1" t="str">
        <f>IF(AND(טבלה1013[[#This Row],[הווסת פעיל?]]=1,טבלה1013[[#This Row],[וסת קבוע אחרון]]&lt;&gt;W510),טבלה1013[[#This Row],[וסת קבוע אחרון]],"")</f>
        <v/>
      </c>
      <c r="AB511" s="1" t="str">
        <f>IF(AND(טבלה1013[[#This Row],[הווסת פעיל?]]=1,X510=0,טבלה1013[[#This Row],[וסת קבוע אחרון]]=W510),טבלה1013[[#This Row],[וסת קבוע אחרון]],"")</f>
        <v/>
      </c>
      <c r="AC511" s="1" t="str">
        <f>IF(AND(טבלה1013[[#This Row],[הווסת פעיל?]]=1,X510=0,טבלה1013[[#This Row],[וסת קבוע אחרון]]&lt;&gt;W510),1,"")</f>
        <v/>
      </c>
      <c r="AD511" s="1" t="str">
        <f>IF(AND(טבלה1013[[#This Row],[הווסת פעיל?]]&lt;&gt;"",B512=1),טבלה1013[[#This Row],[CycleNumber]],"")</f>
        <v/>
      </c>
      <c r="AE511" s="1" t="str">
        <f>IF(AND(טבלה1013[[#This Row],[הווסת פעיל?]]&lt;&gt;"",X510=""),טבלה1013[[#This Row],[CycleNumber]],"")</f>
        <v/>
      </c>
      <c r="AF511" s="1" t="str">
        <f>IF(B512=1,"",IF(טבלה1013[[#This Row],[הווסת פעיל?]]=1,IF(טבלה1013[[#This Row],[וסת קבוע אחרון]]=F512,1,0),""))</f>
        <v/>
      </c>
      <c r="AG511" s="1" t="str">
        <f>IF(B512=1,"",IF(טבלה1013[[#This Row],[הווסת פעיל?]]=1,IF(OR(טבלה1013[[#This Row],[וסת קבוע אחרון]]=F512,F512=טבלה1013[[#This Row],[LengthofCycle]]),1,0),""))</f>
        <v/>
      </c>
      <c r="AH511" s="1" t="str">
        <f>IF(B512=1,"",IF(טבלה1013[[#This Row],[הווסת פעיל?]]=1,IF(OR(טבלה1013[[#This Row],[וסת קבוע אחרון]]=F512,F512=טבלה1013[[#This Row],[LengthofCycle]],AND(טבלה1013[[#This Row],[LengthofCycle]]&lt;&gt;טבלה1013[[#This Row],[וסת קבוע אחרון]],OR(F512=28,F512=29))),1,0),""))</f>
        <v/>
      </c>
      <c r="AI511" s="1" t="str">
        <f>IF(AND(טבלה1013[[#This Row],[הווסת פעיל?]]=1,B512=1),1,"")</f>
        <v/>
      </c>
      <c r="AJ511" s="4">
        <f>IF(AND(טבלה1013[[#This Row],[הווסת פעיל?]]&lt;&gt;1,B512&lt;&gt;1,B512&lt;&gt;""),IF(טבלה1013[[#This Row],[LengthofCycle]]=F512,1,0),"")</f>
        <v>0</v>
      </c>
      <c r="AK511" s="4">
        <f>IF(AND(טבלה1013[[#This Row],[הווסת פעיל?]]&lt;&gt;1,B512&lt;&gt;1,B512&lt;&gt;""),IF(OR(טבלה1013[[#This Row],[LengthofCycle]]=F512,F512=29),1,0),"")</f>
        <v>0</v>
      </c>
      <c r="AL511" s="4">
        <f>IF(AND(טבלה1013[[#This Row],[הווסת פעיל?]]&lt;&gt;1,B512&lt;&gt;1,B512&lt;&gt;""),IF(OR(טבלה1013[[#This Row],[LengthofCycle]]=F512,F512=29,F512=28),1,0),"")</f>
        <v>0</v>
      </c>
    </row>
    <row r="512" spans="1:38" x14ac:dyDescent="0.25">
      <c r="A512" s="1" t="s">
        <v>100</v>
      </c>
      <c r="B512" s="1">
        <v>4</v>
      </c>
      <c r="C512" s="1">
        <v>0</v>
      </c>
      <c r="D512" s="1">
        <v>1</v>
      </c>
      <c r="E512" s="1">
        <v>0</v>
      </c>
      <c r="F512" s="1">
        <v>40</v>
      </c>
      <c r="G512" s="1">
        <f>טבלה1013[[#This Row],[LengthofCycle]]+1</f>
        <v>41</v>
      </c>
      <c r="H512" s="1" t="str">
        <f>IF(IFERROR(LOOKUP(טבלה1013[[#This Row],[ClientID]],קביעויות[השבוע]),FALSE)=טבלה1013[[#This Row],[ClientID]],1,"")</f>
        <v/>
      </c>
      <c r="I512" s="1" t="str">
        <f>IF(AND(טבלה1013[[#This Row],[CycleNumber]]&gt;1,OR(B513="",טבלה1013[[#This Row],[CycleNumber]]&gt;B511)),IF(OR(AND(טבלה1013[[#This Row],[LengthofCycle]]=28,F511=28),AND(טבלה1013[[#This Row],[LengthofCycle]]=35,F511=35)),1,""),"")</f>
        <v/>
      </c>
      <c r="J512" s="1" t="str">
        <f>IF(AND(טבלה1013[[#This Row],[וסת השבוע]]=1,I511=1,טבלה1013[[#This Row],[CycleNumber]]&gt;B511),1,"")</f>
        <v/>
      </c>
      <c r="K512" s="1" t="str">
        <f>IF(טבלה1013[[#This Row],[CycleNumber]]=1,"",IF(טבלה1013[[#This Row],[וסת השבוע]]=1,0,IF(K511="","",IF(K511=0,IF(טבלה1013[[#This Row],[LengthofCycle]]=28,0,1),IF(K511=1,IF(טבלה1013[[#This Row],[LengthofCycle]]+F511=28*2,0,2),IF(K511=2,IF(טבלה1013[[#This Row],[LengthofCycle]]+F511+F510=28*3,0,3),""))))))</f>
        <v/>
      </c>
      <c r="L512" s="1" t="str">
        <f>IF(טבלה1013[[#This Row],[וסת השבוע]]=1,IF(טבלה1013[[#This Row],[וסת השבוע וההפלגה ביחד]]=1,L511+1,0),IF(AND(טבלה1013[[#This Row],[CycleNumber]]&gt;B511,טבלה1013[[#This Row],[CycleNumber]]&gt;1),IF(טבלה1013[[#This Row],[וסת השבוע פעיל?]]&lt;&gt;"",L511+1,""),""))</f>
        <v/>
      </c>
      <c r="M512" s="1" t="str">
        <f>IF(AND(טבלה1013[[#This Row],[וסת השבוע פעיל?]]&lt;&gt;"",טבלה1013[[#This Row],[CycleNumber]]&lt;B513,B513&lt;&gt;"",טבלה1013[[#This Row],[וסת השבוע פעיל?]]&lt;3),IF(K513=0,IF(AND(טבלה1013[[#This Row],[וסת השבוע פעיל?]]&gt;0,I513=1),0,1),0),"")</f>
        <v/>
      </c>
      <c r="N512" s="1" t="str">
        <f t="shared" si="52"/>
        <v/>
      </c>
      <c r="O512" s="1" t="str">
        <f>IF(AND(טבלה1013[[#This Row],[חיזוי - שבוע]]=1,J513=1),1,"")</f>
        <v/>
      </c>
      <c r="P512" s="1" t="str">
        <f>IF(AND(טבלה1013[[#This Row],[חיזוי טוב עם הפלגה?]]=1,טבלה1013[[#This Row],[וסת קבוע אחרון]]&lt;&gt;28,X511=1),1,"")</f>
        <v/>
      </c>
      <c r="Q512" s="1" t="str">
        <f>IF(AND(טבלה1013[[#This Row],[וסת השבוע פעיל?]]&lt;3,OR(טבלה1013[[#This Row],[CycleNumber]]&gt;B513,B513="")),1,"")</f>
        <v/>
      </c>
      <c r="R512" s="1" t="str">
        <f>IF(טבלה1013[[#This Row],[האישה קבעה וסת שבוע?]]=1,IF(טבלה1013[[#This Row],[וסת השבוע פעיל?]]&lt;3,1,0),"")</f>
        <v/>
      </c>
      <c r="S5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2" s="1">
        <f t="shared" si="53"/>
        <v>0</v>
      </c>
      <c r="U512" s="1">
        <f t="shared" si="54"/>
        <v>0</v>
      </c>
      <c r="V512" s="1" t="str">
        <f t="shared" si="55"/>
        <v/>
      </c>
      <c r="W512" s="1" t="str">
        <f>IF(טבלה1013[[#This Row],[3 הפלגות זהות]]="","",IF(טבלה1013[[#This Row],[3 הפלגות זהות]]=1,טבלה1013[[#This Row],[LengthofCycle]],W511))</f>
        <v/>
      </c>
      <c r="Y512" s="1" t="str">
        <f>IF(OR(טבלה1013[[#This Row],[הווסת פעיל?]]=0,טבלה1013[[#This Row],[הווסת פעיל?]]=""),"",SUM(Y511,טבלה1013[[#This Row],[הווסת פעיל?]]))</f>
        <v/>
      </c>
      <c r="Z512" s="1" t="str">
        <f>IF(AND(טבלה1013[[#This Row],[כמה מחזורים עד עקירה]]&lt;&gt;"",Y513=""),טבלה1013[[#This Row],[כמה מחזורים עד עקירה]],"")</f>
        <v/>
      </c>
      <c r="AA512" s="1" t="str">
        <f>IF(AND(טבלה1013[[#This Row],[הווסת פעיל?]]=1,טבלה1013[[#This Row],[וסת קבוע אחרון]]&lt;&gt;W511),טבלה1013[[#This Row],[וסת קבוע אחרון]],"")</f>
        <v/>
      </c>
      <c r="AB512" s="1" t="str">
        <f>IF(AND(טבלה1013[[#This Row],[הווסת פעיל?]]=1,X511=0,טבלה1013[[#This Row],[וסת קבוע אחרון]]=W511),טבלה1013[[#This Row],[וסת קבוע אחרון]],"")</f>
        <v/>
      </c>
      <c r="AC512" s="1" t="str">
        <f>IF(AND(טבלה1013[[#This Row],[הווסת פעיל?]]=1,X511=0,טבלה1013[[#This Row],[וסת קבוע אחרון]]&lt;&gt;W511),1,"")</f>
        <v/>
      </c>
      <c r="AD512" s="1" t="str">
        <f>IF(AND(טבלה1013[[#This Row],[הווסת פעיל?]]&lt;&gt;"",B513=1),טבלה1013[[#This Row],[CycleNumber]],"")</f>
        <v/>
      </c>
      <c r="AE512" s="1" t="str">
        <f>IF(AND(טבלה1013[[#This Row],[הווסת פעיל?]]&lt;&gt;"",X511=""),טבלה1013[[#This Row],[CycleNumber]],"")</f>
        <v/>
      </c>
      <c r="AF512" s="1" t="str">
        <f>IF(B513=1,"",IF(טבלה1013[[#This Row],[הווסת פעיל?]]=1,IF(טבלה1013[[#This Row],[וסת קבוע אחרון]]=F513,1,0),""))</f>
        <v/>
      </c>
      <c r="AG512" s="1" t="str">
        <f>IF(B513=1,"",IF(טבלה1013[[#This Row],[הווסת פעיל?]]=1,IF(OR(טבלה1013[[#This Row],[וסת קבוע אחרון]]=F513,F513=טבלה1013[[#This Row],[LengthofCycle]]),1,0),""))</f>
        <v/>
      </c>
      <c r="AH512" s="1" t="str">
        <f>IF(B513=1,"",IF(טבלה1013[[#This Row],[הווסת פעיל?]]=1,IF(OR(טבלה1013[[#This Row],[וסת קבוע אחרון]]=F513,F513=טבלה1013[[#This Row],[LengthofCycle]],AND(טבלה1013[[#This Row],[LengthofCycle]]&lt;&gt;טבלה1013[[#This Row],[וסת קבוע אחרון]],OR(F513=28,F513=29))),1,0),""))</f>
        <v/>
      </c>
      <c r="AI512" s="1" t="str">
        <f>IF(AND(טבלה1013[[#This Row],[הווסת פעיל?]]=1,B513=1),1,"")</f>
        <v/>
      </c>
      <c r="AJ512" s="4">
        <f>IF(AND(טבלה1013[[#This Row],[הווסת פעיל?]]&lt;&gt;1,B513&lt;&gt;1,B513&lt;&gt;""),IF(טבלה1013[[#This Row],[LengthofCycle]]=F513,1,0),"")</f>
        <v>0</v>
      </c>
      <c r="AK512" s="4">
        <f>IF(AND(טבלה1013[[#This Row],[הווסת פעיל?]]&lt;&gt;1,B513&lt;&gt;1,B513&lt;&gt;""),IF(OR(טבלה1013[[#This Row],[LengthofCycle]]=F513,F513=29),1,0),"")</f>
        <v>1</v>
      </c>
      <c r="AL512" s="4">
        <f>IF(AND(טבלה1013[[#This Row],[הווסת פעיל?]]&lt;&gt;1,B513&lt;&gt;1,B513&lt;&gt;""),IF(OR(טבלה1013[[#This Row],[LengthofCycle]]=F513,F513=29,F513=28),1,0),"")</f>
        <v>1</v>
      </c>
    </row>
    <row r="513" spans="1:38" x14ac:dyDescent="0.25">
      <c r="A513" s="1" t="s">
        <v>100</v>
      </c>
      <c r="B513" s="1">
        <v>5</v>
      </c>
      <c r="C513" s="1">
        <v>0</v>
      </c>
      <c r="D513" s="1">
        <v>1</v>
      </c>
      <c r="E513" s="1">
        <v>0</v>
      </c>
      <c r="F513" s="1">
        <v>29</v>
      </c>
      <c r="G513" s="1">
        <f>טבלה1013[[#This Row],[LengthofCycle]]+1</f>
        <v>30</v>
      </c>
      <c r="H513" s="1" t="str">
        <f>IF(IFERROR(LOOKUP(טבלה1013[[#This Row],[ClientID]],קביעויות[השבוע]),FALSE)=טבלה1013[[#This Row],[ClientID]],1,"")</f>
        <v/>
      </c>
      <c r="I513" s="1" t="str">
        <f>IF(AND(טבלה1013[[#This Row],[CycleNumber]]&gt;1,OR(B514="",טבלה1013[[#This Row],[CycleNumber]]&gt;B512)),IF(OR(AND(טבלה1013[[#This Row],[LengthofCycle]]=28,F512=28),AND(טבלה1013[[#This Row],[LengthofCycle]]=35,F512=35)),1,""),"")</f>
        <v/>
      </c>
      <c r="J513" s="1" t="str">
        <f>IF(AND(טבלה1013[[#This Row],[וסת השבוע]]=1,I512=1,טבלה1013[[#This Row],[CycleNumber]]&gt;B512),1,"")</f>
        <v/>
      </c>
      <c r="K513" s="1" t="str">
        <f>IF(טבלה1013[[#This Row],[CycleNumber]]=1,"",IF(טבלה1013[[#This Row],[וסת השבוע]]=1,0,IF(K512="","",IF(K512=0,IF(טבלה1013[[#This Row],[LengthofCycle]]=28,0,1),IF(K512=1,IF(טבלה1013[[#This Row],[LengthofCycle]]+F512=28*2,0,2),IF(K512=2,IF(טבלה1013[[#This Row],[LengthofCycle]]+F512+F511=28*3,0,3),""))))))</f>
        <v/>
      </c>
      <c r="L513" s="1" t="str">
        <f>IF(טבלה1013[[#This Row],[וסת השבוע]]=1,IF(טבלה1013[[#This Row],[וסת השבוע וההפלגה ביחד]]=1,L512+1,0),IF(AND(טבלה1013[[#This Row],[CycleNumber]]&gt;B512,טבלה1013[[#This Row],[CycleNumber]]&gt;1),IF(טבלה1013[[#This Row],[וסת השבוע פעיל?]]&lt;&gt;"",L512+1,""),""))</f>
        <v/>
      </c>
      <c r="M513" s="1" t="str">
        <f>IF(AND(טבלה1013[[#This Row],[וסת השבוע פעיל?]]&lt;&gt;"",טבלה1013[[#This Row],[CycleNumber]]&lt;B514,B514&lt;&gt;"",טבלה1013[[#This Row],[וסת השבוע פעיל?]]&lt;3),IF(K514=0,IF(AND(טבלה1013[[#This Row],[וסת השבוע פעיל?]]&gt;0,I514=1),0,1),0),"")</f>
        <v/>
      </c>
      <c r="N513" s="1" t="str">
        <f t="shared" si="52"/>
        <v/>
      </c>
      <c r="O513" s="1" t="str">
        <f>IF(AND(טבלה1013[[#This Row],[חיזוי - שבוע]]=1,J514=1),1,"")</f>
        <v/>
      </c>
      <c r="P513" s="1" t="str">
        <f>IF(AND(טבלה1013[[#This Row],[חיזוי טוב עם הפלגה?]]=1,טבלה1013[[#This Row],[וסת קבוע אחרון]]&lt;&gt;28,X512=1),1,"")</f>
        <v/>
      </c>
      <c r="Q513" s="1" t="str">
        <f>IF(AND(טבלה1013[[#This Row],[וסת השבוע פעיל?]]&lt;3,OR(טבלה1013[[#This Row],[CycleNumber]]&gt;B514,B514="")),1,"")</f>
        <v/>
      </c>
      <c r="R513" s="1" t="str">
        <f>IF(טבלה1013[[#This Row],[האישה קבעה וסת שבוע?]]=1,IF(טבלה1013[[#This Row],[וסת השבוע פעיל?]]&lt;3,1,0),"")</f>
        <v/>
      </c>
      <c r="S5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3" s="1">
        <f t="shared" si="53"/>
        <v>0</v>
      </c>
      <c r="U513" s="1">
        <f t="shared" si="54"/>
        <v>0</v>
      </c>
      <c r="V513" s="1">
        <f t="shared" si="55"/>
        <v>0</v>
      </c>
      <c r="W513" s="1" t="str">
        <f>IF(טבלה1013[[#This Row],[3 הפלגות זהות]]="","",IF(טבלה1013[[#This Row],[3 הפלגות זהות]]=1,טבלה1013[[#This Row],[LengthofCycle]],W512))</f>
        <v/>
      </c>
      <c r="Y513" s="1" t="str">
        <f>IF(OR(טבלה1013[[#This Row],[הווסת פעיל?]]=0,טבלה1013[[#This Row],[הווסת פעיל?]]=""),"",SUM(Y512,טבלה1013[[#This Row],[הווסת פעיל?]]))</f>
        <v/>
      </c>
      <c r="Z513" s="1" t="str">
        <f>IF(AND(טבלה1013[[#This Row],[כמה מחזורים עד עקירה]]&lt;&gt;"",Y514=""),טבלה1013[[#This Row],[כמה מחזורים עד עקירה]],"")</f>
        <v/>
      </c>
      <c r="AA513" s="1" t="str">
        <f>IF(AND(טבלה1013[[#This Row],[הווסת פעיל?]]=1,טבלה1013[[#This Row],[וסת קבוע אחרון]]&lt;&gt;W512),טבלה1013[[#This Row],[וסת קבוע אחרון]],"")</f>
        <v/>
      </c>
      <c r="AB513" s="1" t="str">
        <f>IF(AND(טבלה1013[[#This Row],[הווסת פעיל?]]=1,X512=0,טבלה1013[[#This Row],[וסת קבוע אחרון]]=W512),טבלה1013[[#This Row],[וסת קבוע אחרון]],"")</f>
        <v/>
      </c>
      <c r="AC513" s="1" t="str">
        <f>IF(AND(טבלה1013[[#This Row],[הווסת פעיל?]]=1,X512=0,טבלה1013[[#This Row],[וסת קבוע אחרון]]&lt;&gt;W512),1,"")</f>
        <v/>
      </c>
      <c r="AD513" s="1" t="str">
        <f>IF(AND(טבלה1013[[#This Row],[הווסת פעיל?]]&lt;&gt;"",B514=1),טבלה1013[[#This Row],[CycleNumber]],"")</f>
        <v/>
      </c>
      <c r="AE513" s="1" t="str">
        <f>IF(AND(טבלה1013[[#This Row],[הווסת פעיל?]]&lt;&gt;"",X512=""),טבלה1013[[#This Row],[CycleNumber]],"")</f>
        <v/>
      </c>
      <c r="AF513" s="1" t="str">
        <f>IF(B514=1,"",IF(טבלה1013[[#This Row],[הווסת פעיל?]]=1,IF(טבלה1013[[#This Row],[וסת קבוע אחרון]]=F514,1,0),""))</f>
        <v/>
      </c>
      <c r="AG513" s="1" t="str">
        <f>IF(B514=1,"",IF(טבלה1013[[#This Row],[הווסת פעיל?]]=1,IF(OR(טבלה1013[[#This Row],[וסת קבוע אחרון]]=F514,F514=טבלה1013[[#This Row],[LengthofCycle]]),1,0),""))</f>
        <v/>
      </c>
      <c r="AH513" s="1" t="str">
        <f>IF(B514=1,"",IF(טבלה1013[[#This Row],[הווסת פעיל?]]=1,IF(OR(טבלה1013[[#This Row],[וסת קבוע אחרון]]=F514,F514=טבלה1013[[#This Row],[LengthofCycle]],AND(טבלה1013[[#This Row],[LengthofCycle]]&lt;&gt;טבלה1013[[#This Row],[וסת קבוע אחרון]],OR(F514=28,F514=29))),1,0),""))</f>
        <v/>
      </c>
      <c r="AI513" s="1" t="str">
        <f>IF(AND(טבלה1013[[#This Row],[הווסת פעיל?]]=1,B514=1),1,"")</f>
        <v/>
      </c>
      <c r="AJ513" s="4">
        <f>IF(AND(טבלה1013[[#This Row],[הווסת פעיל?]]&lt;&gt;1,B514&lt;&gt;1,B514&lt;&gt;""),IF(טבלה1013[[#This Row],[LengthofCycle]]=F514,1,0),"")</f>
        <v>0</v>
      </c>
      <c r="AK513" s="4">
        <f>IF(AND(טבלה1013[[#This Row],[הווסת פעיל?]]&lt;&gt;1,B514&lt;&gt;1,B514&lt;&gt;""),IF(OR(טבלה1013[[#This Row],[LengthofCycle]]=F514,F514=29),1,0),"")</f>
        <v>0</v>
      </c>
      <c r="AL513" s="4">
        <f>IF(AND(טבלה1013[[#This Row],[הווסת פעיל?]]&lt;&gt;1,B514&lt;&gt;1,B514&lt;&gt;""),IF(OR(טבלה1013[[#This Row],[LengthofCycle]]=F514,F514=29,F514=28),1,0),"")</f>
        <v>0</v>
      </c>
    </row>
    <row r="514" spans="1:38" x14ac:dyDescent="0.25">
      <c r="A514" s="1" t="s">
        <v>100</v>
      </c>
      <c r="B514" s="1">
        <v>6</v>
      </c>
      <c r="C514" s="1">
        <v>0</v>
      </c>
      <c r="D514" s="1">
        <v>1</v>
      </c>
      <c r="E514" s="1">
        <v>0</v>
      </c>
      <c r="F514" s="1">
        <v>33</v>
      </c>
      <c r="G514" s="1">
        <f>טבלה1013[[#This Row],[LengthofCycle]]+1</f>
        <v>34</v>
      </c>
      <c r="H514" s="1" t="str">
        <f>IF(IFERROR(LOOKUP(טבלה1013[[#This Row],[ClientID]],קביעויות[השבוע]),FALSE)=טבלה1013[[#This Row],[ClientID]],1,"")</f>
        <v/>
      </c>
      <c r="I514" s="1" t="str">
        <f>IF(AND(טבלה1013[[#This Row],[CycleNumber]]&gt;1,OR(B515="",טבלה1013[[#This Row],[CycleNumber]]&gt;B513)),IF(OR(AND(טבלה1013[[#This Row],[LengthofCycle]]=28,F513=28),AND(טבלה1013[[#This Row],[LengthofCycle]]=35,F513=35)),1,""),"")</f>
        <v/>
      </c>
      <c r="J514" s="1" t="str">
        <f>IF(AND(טבלה1013[[#This Row],[וסת השבוע]]=1,I513=1,טבלה1013[[#This Row],[CycleNumber]]&gt;B513),1,"")</f>
        <v/>
      </c>
      <c r="K514" s="1" t="str">
        <f>IF(טבלה1013[[#This Row],[CycleNumber]]=1,"",IF(טבלה1013[[#This Row],[וסת השבוע]]=1,0,IF(K513="","",IF(K513=0,IF(טבלה1013[[#This Row],[LengthofCycle]]=28,0,1),IF(K513=1,IF(טבלה1013[[#This Row],[LengthofCycle]]+F513=28*2,0,2),IF(K513=2,IF(טבלה1013[[#This Row],[LengthofCycle]]+F513+F512=28*3,0,3),""))))))</f>
        <v/>
      </c>
      <c r="L514" s="1" t="str">
        <f>IF(טבלה1013[[#This Row],[וסת השבוע]]=1,IF(טבלה1013[[#This Row],[וסת השבוע וההפלגה ביחד]]=1,L513+1,0),IF(AND(טבלה1013[[#This Row],[CycleNumber]]&gt;B513,טבלה1013[[#This Row],[CycleNumber]]&gt;1),IF(טבלה1013[[#This Row],[וסת השבוע פעיל?]]&lt;&gt;"",L513+1,""),""))</f>
        <v/>
      </c>
      <c r="M514" s="1" t="str">
        <f>IF(AND(טבלה1013[[#This Row],[וסת השבוע פעיל?]]&lt;&gt;"",טבלה1013[[#This Row],[CycleNumber]]&lt;B515,B515&lt;&gt;"",טבלה1013[[#This Row],[וסת השבוע פעיל?]]&lt;3),IF(K515=0,IF(AND(טבלה1013[[#This Row],[וסת השבוע פעיל?]]&gt;0,I515=1),0,1),0),"")</f>
        <v/>
      </c>
      <c r="N514" s="1" t="str">
        <f t="shared" si="52"/>
        <v/>
      </c>
      <c r="O514" s="1" t="str">
        <f>IF(AND(טבלה1013[[#This Row],[חיזוי - שבוע]]=1,J515=1),1,"")</f>
        <v/>
      </c>
      <c r="P514" s="1" t="str">
        <f>IF(AND(טבלה1013[[#This Row],[חיזוי טוב עם הפלגה?]]=1,טבלה1013[[#This Row],[וסת קבוע אחרון]]&lt;&gt;28,X513=1),1,"")</f>
        <v/>
      </c>
      <c r="Q514" s="1" t="str">
        <f>IF(AND(טבלה1013[[#This Row],[וסת השבוע פעיל?]]&lt;3,OR(טבלה1013[[#This Row],[CycleNumber]]&gt;B515,B515="")),1,"")</f>
        <v/>
      </c>
      <c r="R514" s="1" t="str">
        <f>IF(טבלה1013[[#This Row],[האישה קבעה וסת שבוע?]]=1,IF(טבלה1013[[#This Row],[וסת השבוע פעיל?]]&lt;3,1,0),"")</f>
        <v/>
      </c>
      <c r="S5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4" s="1">
        <f t="shared" si="53"/>
        <v>0</v>
      </c>
      <c r="U514" s="1">
        <f t="shared" si="54"/>
        <v>0</v>
      </c>
      <c r="V514" s="1">
        <f t="shared" si="55"/>
        <v>0</v>
      </c>
      <c r="W514" s="1" t="str">
        <f>IF(טבלה1013[[#This Row],[3 הפלגות זהות]]="","",IF(טבלה1013[[#This Row],[3 הפלגות זהות]]=1,טבלה1013[[#This Row],[LengthofCycle]],W513))</f>
        <v/>
      </c>
      <c r="Y514" s="1" t="str">
        <f>IF(OR(טבלה1013[[#This Row],[הווסת פעיל?]]=0,טבלה1013[[#This Row],[הווסת פעיל?]]=""),"",SUM(Y513,טבלה1013[[#This Row],[הווסת פעיל?]]))</f>
        <v/>
      </c>
      <c r="Z514" s="1" t="str">
        <f>IF(AND(טבלה1013[[#This Row],[כמה מחזורים עד עקירה]]&lt;&gt;"",Y515=""),טבלה1013[[#This Row],[כמה מחזורים עד עקירה]],"")</f>
        <v/>
      </c>
      <c r="AA514" s="1" t="str">
        <f>IF(AND(טבלה1013[[#This Row],[הווסת פעיל?]]=1,טבלה1013[[#This Row],[וסת קבוע אחרון]]&lt;&gt;W513),טבלה1013[[#This Row],[וסת קבוע אחרון]],"")</f>
        <v/>
      </c>
      <c r="AB514" s="1" t="str">
        <f>IF(AND(טבלה1013[[#This Row],[הווסת פעיל?]]=1,X513=0,טבלה1013[[#This Row],[וסת קבוע אחרון]]=W513),טבלה1013[[#This Row],[וסת קבוע אחרון]],"")</f>
        <v/>
      </c>
      <c r="AC514" s="1" t="str">
        <f>IF(AND(טבלה1013[[#This Row],[הווסת פעיל?]]=1,X513=0,טבלה1013[[#This Row],[וסת קבוע אחרון]]&lt;&gt;W513),1,"")</f>
        <v/>
      </c>
      <c r="AD514" s="1" t="str">
        <f>IF(AND(טבלה1013[[#This Row],[הווסת פעיל?]]&lt;&gt;"",B515=1),טבלה1013[[#This Row],[CycleNumber]],"")</f>
        <v/>
      </c>
      <c r="AE514" s="1" t="str">
        <f>IF(AND(טבלה1013[[#This Row],[הווסת פעיל?]]&lt;&gt;"",X513=""),טבלה1013[[#This Row],[CycleNumber]],"")</f>
        <v/>
      </c>
      <c r="AF514" s="1" t="str">
        <f>IF(B515=1,"",IF(טבלה1013[[#This Row],[הווסת פעיל?]]=1,IF(טבלה1013[[#This Row],[וסת קבוע אחרון]]=F515,1,0),""))</f>
        <v/>
      </c>
      <c r="AG514" s="1" t="str">
        <f>IF(B515=1,"",IF(טבלה1013[[#This Row],[הווסת פעיל?]]=1,IF(OR(טבלה1013[[#This Row],[וסת קבוע אחרון]]=F515,F515=טבלה1013[[#This Row],[LengthofCycle]]),1,0),""))</f>
        <v/>
      </c>
      <c r="AH514" s="1" t="str">
        <f>IF(B515=1,"",IF(טבלה1013[[#This Row],[הווסת פעיל?]]=1,IF(OR(טבלה1013[[#This Row],[וסת קבוע אחרון]]=F515,F515=טבלה1013[[#This Row],[LengthofCycle]],AND(טבלה1013[[#This Row],[LengthofCycle]]&lt;&gt;טבלה1013[[#This Row],[וסת קבוע אחרון]],OR(F515=28,F515=29))),1,0),""))</f>
        <v/>
      </c>
      <c r="AI514" s="1" t="str">
        <f>IF(AND(טבלה1013[[#This Row],[הווסת פעיל?]]=1,B515=1),1,"")</f>
        <v/>
      </c>
      <c r="AJ514" s="4">
        <f>IF(AND(טבלה1013[[#This Row],[הווסת פעיל?]]&lt;&gt;1,B515&lt;&gt;1,B515&lt;&gt;""),IF(טבלה1013[[#This Row],[LengthofCycle]]=F515,1,0),"")</f>
        <v>0</v>
      </c>
      <c r="AK514" s="4">
        <f>IF(AND(טבלה1013[[#This Row],[הווסת פעיל?]]&lt;&gt;1,B515&lt;&gt;1,B515&lt;&gt;""),IF(OR(טבלה1013[[#This Row],[LengthofCycle]]=F515,F515=29),1,0),"")</f>
        <v>0</v>
      </c>
      <c r="AL514" s="4">
        <f>IF(AND(טבלה1013[[#This Row],[הווסת פעיל?]]&lt;&gt;1,B515&lt;&gt;1,B515&lt;&gt;""),IF(OR(טבלה1013[[#This Row],[LengthofCycle]]=F515,F515=29,F515=28),1,0),"")</f>
        <v>0</v>
      </c>
    </row>
    <row r="515" spans="1:38" x14ac:dyDescent="0.25">
      <c r="A515" s="1" t="s">
        <v>100</v>
      </c>
      <c r="B515" s="1">
        <v>7</v>
      </c>
      <c r="C515" s="1">
        <v>0</v>
      </c>
      <c r="D515" s="1">
        <v>1</v>
      </c>
      <c r="E515" s="1">
        <v>0</v>
      </c>
      <c r="F515" s="1">
        <v>30</v>
      </c>
      <c r="G515" s="1">
        <f>טבלה1013[[#This Row],[LengthofCycle]]+1</f>
        <v>31</v>
      </c>
      <c r="H515" s="1" t="str">
        <f>IF(IFERROR(LOOKUP(טבלה1013[[#This Row],[ClientID]],קביעויות[השבוע]),FALSE)=טבלה1013[[#This Row],[ClientID]],1,"")</f>
        <v/>
      </c>
      <c r="I515" s="1" t="str">
        <f>IF(AND(טבלה1013[[#This Row],[CycleNumber]]&gt;1,OR(B516="",טבלה1013[[#This Row],[CycleNumber]]&gt;B514)),IF(OR(AND(טבלה1013[[#This Row],[LengthofCycle]]=28,F514=28),AND(טבלה1013[[#This Row],[LengthofCycle]]=35,F514=35)),1,""),"")</f>
        <v/>
      </c>
      <c r="J515" s="1" t="str">
        <f>IF(AND(טבלה1013[[#This Row],[וסת השבוע]]=1,I514=1,טבלה1013[[#This Row],[CycleNumber]]&gt;B514),1,"")</f>
        <v/>
      </c>
      <c r="K515" s="1" t="str">
        <f>IF(טבלה1013[[#This Row],[CycleNumber]]=1,"",IF(טבלה1013[[#This Row],[וסת השבוע]]=1,0,IF(K514="","",IF(K514=0,IF(טבלה1013[[#This Row],[LengthofCycle]]=28,0,1),IF(K514=1,IF(טבלה1013[[#This Row],[LengthofCycle]]+F514=28*2,0,2),IF(K514=2,IF(טבלה1013[[#This Row],[LengthofCycle]]+F514+F513=28*3,0,3),""))))))</f>
        <v/>
      </c>
      <c r="L515" s="1" t="str">
        <f>IF(טבלה1013[[#This Row],[וסת השבוע]]=1,IF(טבלה1013[[#This Row],[וסת השבוע וההפלגה ביחד]]=1,L514+1,0),IF(AND(טבלה1013[[#This Row],[CycleNumber]]&gt;B514,טבלה1013[[#This Row],[CycleNumber]]&gt;1),IF(טבלה1013[[#This Row],[וסת השבוע פעיל?]]&lt;&gt;"",L514+1,""),""))</f>
        <v/>
      </c>
      <c r="M515" s="1" t="str">
        <f>IF(AND(טבלה1013[[#This Row],[וסת השבוע פעיל?]]&lt;&gt;"",טבלה1013[[#This Row],[CycleNumber]]&lt;B516,B516&lt;&gt;"",טבלה1013[[#This Row],[וסת השבוע פעיל?]]&lt;3),IF(K516=0,IF(AND(טבלה1013[[#This Row],[וסת השבוע פעיל?]]&gt;0,I516=1),0,1),0),"")</f>
        <v/>
      </c>
      <c r="N515" s="1" t="str">
        <f t="shared" si="52"/>
        <v/>
      </c>
      <c r="O515" s="1" t="str">
        <f>IF(AND(טבלה1013[[#This Row],[חיזוי - שבוע]]=1,J516=1),1,"")</f>
        <v/>
      </c>
      <c r="P515" s="1" t="str">
        <f>IF(AND(טבלה1013[[#This Row],[חיזוי טוב עם הפלגה?]]=1,טבלה1013[[#This Row],[וסת קבוע אחרון]]&lt;&gt;28,X514=1),1,"")</f>
        <v/>
      </c>
      <c r="Q515" s="1" t="str">
        <f>IF(AND(טבלה1013[[#This Row],[וסת השבוע פעיל?]]&lt;3,OR(טבלה1013[[#This Row],[CycleNumber]]&gt;B516,B516="")),1,"")</f>
        <v/>
      </c>
      <c r="R515" s="1" t="str">
        <f>IF(טבלה1013[[#This Row],[האישה קבעה וסת שבוע?]]=1,IF(טבלה1013[[#This Row],[וסת השבוע פעיל?]]&lt;3,1,0),"")</f>
        <v/>
      </c>
      <c r="S5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5" s="1">
        <f t="shared" si="53"/>
        <v>0</v>
      </c>
      <c r="U515" s="1">
        <f t="shared" si="54"/>
        <v>0</v>
      </c>
      <c r="V515" s="1">
        <f t="shared" si="55"/>
        <v>0</v>
      </c>
      <c r="W515" s="1" t="str">
        <f>IF(טבלה1013[[#This Row],[3 הפלגות זהות]]="","",IF(טבלה1013[[#This Row],[3 הפלגות זהות]]=1,טבלה1013[[#This Row],[LengthofCycle]],W514))</f>
        <v/>
      </c>
      <c r="Y515" s="1" t="str">
        <f>IF(OR(טבלה1013[[#This Row],[הווסת פעיל?]]=0,טבלה1013[[#This Row],[הווסת פעיל?]]=""),"",SUM(Y514,טבלה1013[[#This Row],[הווסת פעיל?]]))</f>
        <v/>
      </c>
      <c r="Z515" s="1" t="str">
        <f>IF(AND(טבלה1013[[#This Row],[כמה מחזורים עד עקירה]]&lt;&gt;"",Y516=""),טבלה1013[[#This Row],[כמה מחזורים עד עקירה]],"")</f>
        <v/>
      </c>
      <c r="AA515" s="1" t="str">
        <f>IF(AND(טבלה1013[[#This Row],[הווסת פעיל?]]=1,טבלה1013[[#This Row],[וסת קבוע אחרון]]&lt;&gt;W514),טבלה1013[[#This Row],[וסת קבוע אחרון]],"")</f>
        <v/>
      </c>
      <c r="AB515" s="1" t="str">
        <f>IF(AND(טבלה1013[[#This Row],[הווסת פעיל?]]=1,X514=0,טבלה1013[[#This Row],[וסת קבוע אחרון]]=W514),טבלה1013[[#This Row],[וסת קבוע אחרון]],"")</f>
        <v/>
      </c>
      <c r="AC515" s="1" t="str">
        <f>IF(AND(טבלה1013[[#This Row],[הווסת פעיל?]]=1,X514=0,טבלה1013[[#This Row],[וסת קבוע אחרון]]&lt;&gt;W514),1,"")</f>
        <v/>
      </c>
      <c r="AD515" s="1" t="str">
        <f>IF(AND(טבלה1013[[#This Row],[הווסת פעיל?]]&lt;&gt;"",B516=1),טבלה1013[[#This Row],[CycleNumber]],"")</f>
        <v/>
      </c>
      <c r="AE515" s="1" t="str">
        <f>IF(AND(טבלה1013[[#This Row],[הווסת פעיל?]]&lt;&gt;"",X514=""),טבלה1013[[#This Row],[CycleNumber]],"")</f>
        <v/>
      </c>
      <c r="AF515" s="1" t="str">
        <f>IF(B516=1,"",IF(טבלה1013[[#This Row],[הווסת פעיל?]]=1,IF(טבלה1013[[#This Row],[וסת קבוע אחרון]]=F516,1,0),""))</f>
        <v/>
      </c>
      <c r="AG515" s="1" t="str">
        <f>IF(B516=1,"",IF(טבלה1013[[#This Row],[הווסת פעיל?]]=1,IF(OR(טבלה1013[[#This Row],[וסת קבוע אחרון]]=F516,F516=טבלה1013[[#This Row],[LengthofCycle]]),1,0),""))</f>
        <v/>
      </c>
      <c r="AH515" s="1" t="str">
        <f>IF(B516=1,"",IF(טבלה1013[[#This Row],[הווסת פעיל?]]=1,IF(OR(טבלה1013[[#This Row],[וסת קבוע אחרון]]=F516,F516=טבלה1013[[#This Row],[LengthofCycle]],AND(טבלה1013[[#This Row],[LengthofCycle]]&lt;&gt;טבלה1013[[#This Row],[וסת קבוע אחרון]],OR(F516=28,F516=29))),1,0),""))</f>
        <v/>
      </c>
      <c r="AI515" s="1" t="str">
        <f>IF(AND(טבלה1013[[#This Row],[הווסת פעיל?]]=1,B516=1),1,"")</f>
        <v/>
      </c>
      <c r="AJ515" s="4">
        <f>IF(AND(טבלה1013[[#This Row],[הווסת פעיל?]]&lt;&gt;1,B516&lt;&gt;1,B516&lt;&gt;""),IF(טבלה1013[[#This Row],[LengthofCycle]]=F516,1,0),"")</f>
        <v>0</v>
      </c>
      <c r="AK515" s="4">
        <f>IF(AND(טבלה1013[[#This Row],[הווסת פעיל?]]&lt;&gt;1,B516&lt;&gt;1,B516&lt;&gt;""),IF(OR(טבלה1013[[#This Row],[LengthofCycle]]=F516,F516=29),1,0),"")</f>
        <v>0</v>
      </c>
      <c r="AL515" s="4">
        <f>IF(AND(טבלה1013[[#This Row],[הווסת פעיל?]]&lt;&gt;1,B516&lt;&gt;1,B516&lt;&gt;""),IF(OR(טבלה1013[[#This Row],[LengthofCycle]]=F516,F516=29,F516=28),1,0),"")</f>
        <v>0</v>
      </c>
    </row>
    <row r="516" spans="1:38" x14ac:dyDescent="0.25">
      <c r="A516" s="1" t="s">
        <v>100</v>
      </c>
      <c r="B516" s="1">
        <v>8</v>
      </c>
      <c r="C516" s="1">
        <v>0</v>
      </c>
      <c r="D516" s="1">
        <v>1</v>
      </c>
      <c r="E516" s="1">
        <v>0</v>
      </c>
      <c r="F516" s="1">
        <v>38</v>
      </c>
      <c r="G516" s="1">
        <f>טבלה1013[[#This Row],[LengthofCycle]]+1</f>
        <v>39</v>
      </c>
      <c r="H516" s="1" t="str">
        <f>IF(IFERROR(LOOKUP(טבלה1013[[#This Row],[ClientID]],קביעויות[השבוע]),FALSE)=טבלה1013[[#This Row],[ClientID]],1,"")</f>
        <v/>
      </c>
      <c r="I516" s="1" t="str">
        <f>IF(AND(טבלה1013[[#This Row],[CycleNumber]]&gt;1,OR(B517="",טבלה1013[[#This Row],[CycleNumber]]&gt;B515)),IF(OR(AND(טבלה1013[[#This Row],[LengthofCycle]]=28,F515=28),AND(טבלה1013[[#This Row],[LengthofCycle]]=35,F515=35)),1,""),"")</f>
        <v/>
      </c>
      <c r="J516" s="1" t="str">
        <f>IF(AND(טבלה1013[[#This Row],[וסת השבוע]]=1,I515=1,טבלה1013[[#This Row],[CycleNumber]]&gt;B515),1,"")</f>
        <v/>
      </c>
      <c r="K516" s="1" t="str">
        <f>IF(טבלה1013[[#This Row],[CycleNumber]]=1,"",IF(טבלה1013[[#This Row],[וסת השבוע]]=1,0,IF(K515="","",IF(K515=0,IF(טבלה1013[[#This Row],[LengthofCycle]]=28,0,1),IF(K515=1,IF(טבלה1013[[#This Row],[LengthofCycle]]+F515=28*2,0,2),IF(K515=2,IF(טבלה1013[[#This Row],[LengthofCycle]]+F515+F514=28*3,0,3),""))))))</f>
        <v/>
      </c>
      <c r="L516" s="1" t="str">
        <f>IF(טבלה1013[[#This Row],[וסת השבוע]]=1,IF(טבלה1013[[#This Row],[וסת השבוע וההפלגה ביחד]]=1,L515+1,0),IF(AND(טבלה1013[[#This Row],[CycleNumber]]&gt;B515,טבלה1013[[#This Row],[CycleNumber]]&gt;1),IF(טבלה1013[[#This Row],[וסת השבוע פעיל?]]&lt;&gt;"",L515+1,""),""))</f>
        <v/>
      </c>
      <c r="M516" s="1" t="str">
        <f>IF(AND(טבלה1013[[#This Row],[וסת השבוע פעיל?]]&lt;&gt;"",טבלה1013[[#This Row],[CycleNumber]]&lt;B517,B517&lt;&gt;"",טבלה1013[[#This Row],[וסת השבוע פעיל?]]&lt;3),IF(K517=0,IF(AND(טבלה1013[[#This Row],[וסת השבוע פעיל?]]&gt;0,I517=1),0,1),0),"")</f>
        <v/>
      </c>
      <c r="N516" s="1" t="str">
        <f t="shared" si="52"/>
        <v/>
      </c>
      <c r="O516" s="1" t="str">
        <f>IF(AND(טבלה1013[[#This Row],[חיזוי - שבוע]]=1,J517=1),1,"")</f>
        <v/>
      </c>
      <c r="P516" s="1" t="str">
        <f>IF(AND(טבלה1013[[#This Row],[חיזוי טוב עם הפלגה?]]=1,טבלה1013[[#This Row],[וסת קבוע אחרון]]&lt;&gt;28,X515=1),1,"")</f>
        <v/>
      </c>
      <c r="Q516" s="1" t="str">
        <f>IF(AND(טבלה1013[[#This Row],[וסת השבוע פעיל?]]&lt;3,OR(טבלה1013[[#This Row],[CycleNumber]]&gt;B517,B517="")),1,"")</f>
        <v/>
      </c>
      <c r="R516" s="1" t="str">
        <f>IF(טבלה1013[[#This Row],[האישה קבעה וסת שבוע?]]=1,IF(טבלה1013[[#This Row],[וסת השבוע פעיל?]]&lt;3,1,0),"")</f>
        <v/>
      </c>
      <c r="S5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6" s="1">
        <f t="shared" si="53"/>
        <v>0</v>
      </c>
      <c r="U516" s="1">
        <f t="shared" si="54"/>
        <v>0</v>
      </c>
      <c r="V516" s="1">
        <f t="shared" si="55"/>
        <v>0</v>
      </c>
      <c r="W516" s="1" t="str">
        <f>IF(טבלה1013[[#This Row],[3 הפלגות זהות]]="","",IF(טבלה1013[[#This Row],[3 הפלגות זהות]]=1,טבלה1013[[#This Row],[LengthofCycle]],W515))</f>
        <v/>
      </c>
      <c r="Y516" s="1" t="str">
        <f>IF(OR(טבלה1013[[#This Row],[הווסת פעיל?]]=0,טבלה1013[[#This Row],[הווסת פעיל?]]=""),"",SUM(Y515,טבלה1013[[#This Row],[הווסת פעיל?]]))</f>
        <v/>
      </c>
      <c r="Z516" s="1" t="str">
        <f>IF(AND(טבלה1013[[#This Row],[כמה מחזורים עד עקירה]]&lt;&gt;"",Y517=""),טבלה1013[[#This Row],[כמה מחזורים עד עקירה]],"")</f>
        <v/>
      </c>
      <c r="AA516" s="1" t="str">
        <f>IF(AND(טבלה1013[[#This Row],[הווסת פעיל?]]=1,טבלה1013[[#This Row],[וסת קבוע אחרון]]&lt;&gt;W515),טבלה1013[[#This Row],[וסת קבוע אחרון]],"")</f>
        <v/>
      </c>
      <c r="AB516" s="1" t="str">
        <f>IF(AND(טבלה1013[[#This Row],[הווסת פעיל?]]=1,X515=0,טבלה1013[[#This Row],[וסת קבוע אחרון]]=W515),טבלה1013[[#This Row],[וסת קבוע אחרון]],"")</f>
        <v/>
      </c>
      <c r="AC516" s="1" t="str">
        <f>IF(AND(טבלה1013[[#This Row],[הווסת פעיל?]]=1,X515=0,טבלה1013[[#This Row],[וסת קבוע אחרון]]&lt;&gt;W515),1,"")</f>
        <v/>
      </c>
      <c r="AD516" s="1" t="str">
        <f>IF(AND(טבלה1013[[#This Row],[הווסת פעיל?]]&lt;&gt;"",B517=1),טבלה1013[[#This Row],[CycleNumber]],"")</f>
        <v/>
      </c>
      <c r="AE516" s="1" t="str">
        <f>IF(AND(טבלה1013[[#This Row],[הווסת פעיל?]]&lt;&gt;"",X515=""),טבלה1013[[#This Row],[CycleNumber]],"")</f>
        <v/>
      </c>
      <c r="AF516" s="1" t="str">
        <f>IF(B517=1,"",IF(טבלה1013[[#This Row],[הווסת פעיל?]]=1,IF(טבלה1013[[#This Row],[וסת קבוע אחרון]]=F517,1,0),""))</f>
        <v/>
      </c>
      <c r="AG516" s="1" t="str">
        <f>IF(B517=1,"",IF(טבלה1013[[#This Row],[הווסת פעיל?]]=1,IF(OR(טבלה1013[[#This Row],[וסת קבוע אחרון]]=F517,F517=טבלה1013[[#This Row],[LengthofCycle]]),1,0),""))</f>
        <v/>
      </c>
      <c r="AH516" s="1" t="str">
        <f>IF(B517=1,"",IF(טבלה1013[[#This Row],[הווסת פעיל?]]=1,IF(OR(טבלה1013[[#This Row],[וסת קבוע אחרון]]=F517,F517=טבלה1013[[#This Row],[LengthofCycle]],AND(טבלה1013[[#This Row],[LengthofCycle]]&lt;&gt;טבלה1013[[#This Row],[וסת קבוע אחרון]],OR(F517=28,F517=29))),1,0),""))</f>
        <v/>
      </c>
      <c r="AI516" s="1" t="str">
        <f>IF(AND(טבלה1013[[#This Row],[הווסת פעיל?]]=1,B517=1),1,"")</f>
        <v/>
      </c>
      <c r="AJ516" s="4">
        <f>IF(AND(טבלה1013[[#This Row],[הווסת פעיל?]]&lt;&gt;1,B517&lt;&gt;1,B517&lt;&gt;""),IF(טבלה1013[[#This Row],[LengthofCycle]]=F517,1,0),"")</f>
        <v>0</v>
      </c>
      <c r="AK516" s="4">
        <f>IF(AND(טבלה1013[[#This Row],[הווסת פעיל?]]&lt;&gt;1,B517&lt;&gt;1,B517&lt;&gt;""),IF(OR(טבלה1013[[#This Row],[LengthofCycle]]=F517,F517=29),1,0),"")</f>
        <v>0</v>
      </c>
      <c r="AL516" s="4">
        <f>IF(AND(טבלה1013[[#This Row],[הווסת פעיל?]]&lt;&gt;1,B517&lt;&gt;1,B517&lt;&gt;""),IF(OR(טבלה1013[[#This Row],[LengthofCycle]]=F517,F517=29,F517=28),1,0),"")</f>
        <v>0</v>
      </c>
    </row>
    <row r="517" spans="1:38" x14ac:dyDescent="0.25">
      <c r="A517" s="1" t="s">
        <v>100</v>
      </c>
      <c r="B517" s="1">
        <v>9</v>
      </c>
      <c r="C517" s="1">
        <v>0</v>
      </c>
      <c r="D517" s="1">
        <v>1</v>
      </c>
      <c r="E517" s="1">
        <v>0</v>
      </c>
      <c r="F517" s="1">
        <v>27</v>
      </c>
      <c r="G517" s="1">
        <f>טבלה1013[[#This Row],[LengthofCycle]]+1</f>
        <v>28</v>
      </c>
      <c r="H517" s="1" t="str">
        <f>IF(IFERROR(LOOKUP(טבלה1013[[#This Row],[ClientID]],קביעויות[השבוע]),FALSE)=טבלה1013[[#This Row],[ClientID]],1,"")</f>
        <v/>
      </c>
      <c r="I517" s="1" t="str">
        <f>IF(AND(טבלה1013[[#This Row],[CycleNumber]]&gt;1,OR(B518="",טבלה1013[[#This Row],[CycleNumber]]&gt;B516)),IF(OR(AND(טבלה1013[[#This Row],[LengthofCycle]]=28,F516=28),AND(טבלה1013[[#This Row],[LengthofCycle]]=35,F516=35)),1,""),"")</f>
        <v/>
      </c>
      <c r="J517" s="1" t="str">
        <f>IF(AND(טבלה1013[[#This Row],[וסת השבוע]]=1,I516=1,טבלה1013[[#This Row],[CycleNumber]]&gt;B516),1,"")</f>
        <v/>
      </c>
      <c r="K517" s="1" t="str">
        <f>IF(טבלה1013[[#This Row],[CycleNumber]]=1,"",IF(טבלה1013[[#This Row],[וסת השבוע]]=1,0,IF(K516="","",IF(K516=0,IF(טבלה1013[[#This Row],[LengthofCycle]]=28,0,1),IF(K516=1,IF(טבלה1013[[#This Row],[LengthofCycle]]+F516=28*2,0,2),IF(K516=2,IF(טבלה1013[[#This Row],[LengthofCycle]]+F516+F515=28*3,0,3),""))))))</f>
        <v/>
      </c>
      <c r="L517" s="1" t="str">
        <f>IF(טבלה1013[[#This Row],[וסת השבוע]]=1,IF(טבלה1013[[#This Row],[וסת השבוע וההפלגה ביחד]]=1,L516+1,0),IF(AND(טבלה1013[[#This Row],[CycleNumber]]&gt;B516,טבלה1013[[#This Row],[CycleNumber]]&gt;1),IF(טבלה1013[[#This Row],[וסת השבוע פעיל?]]&lt;&gt;"",L516+1,""),""))</f>
        <v/>
      </c>
      <c r="M517" s="1" t="str">
        <f>IF(AND(טבלה1013[[#This Row],[וסת השבוע פעיל?]]&lt;&gt;"",טבלה1013[[#This Row],[CycleNumber]]&lt;B518,B518&lt;&gt;"",טבלה1013[[#This Row],[וסת השבוע פעיל?]]&lt;3),IF(K518=0,IF(AND(טבלה1013[[#This Row],[וסת השבוע פעיל?]]&gt;0,I518=1),0,1),0),"")</f>
        <v/>
      </c>
      <c r="N517" s="1" t="str">
        <f t="shared" si="52"/>
        <v/>
      </c>
      <c r="O517" s="1" t="str">
        <f>IF(AND(טבלה1013[[#This Row],[חיזוי - שבוע]]=1,J518=1),1,"")</f>
        <v/>
      </c>
      <c r="P517" s="1" t="str">
        <f>IF(AND(טבלה1013[[#This Row],[חיזוי טוב עם הפלגה?]]=1,טבלה1013[[#This Row],[וסת קבוע אחרון]]&lt;&gt;28,X516=1),1,"")</f>
        <v/>
      </c>
      <c r="Q517" s="1" t="str">
        <f>IF(AND(טבלה1013[[#This Row],[וסת השבוע פעיל?]]&lt;3,OR(טבלה1013[[#This Row],[CycleNumber]]&gt;B518,B518="")),1,"")</f>
        <v/>
      </c>
      <c r="R517" s="1" t="str">
        <f>IF(טבלה1013[[#This Row],[האישה קבעה וסת שבוע?]]=1,IF(טבלה1013[[#This Row],[וסת השבוע פעיל?]]&lt;3,1,0),"")</f>
        <v/>
      </c>
      <c r="S5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7" s="1">
        <f t="shared" si="53"/>
        <v>0</v>
      </c>
      <c r="U517" s="1">
        <f t="shared" si="54"/>
        <v>0</v>
      </c>
      <c r="V517" s="1">
        <f t="shared" si="55"/>
        <v>0</v>
      </c>
      <c r="W517" s="1" t="str">
        <f>IF(טבלה1013[[#This Row],[3 הפלגות זהות]]="","",IF(טבלה1013[[#This Row],[3 הפלגות זהות]]=1,טבלה1013[[#This Row],[LengthofCycle]],W516))</f>
        <v/>
      </c>
      <c r="Y517" s="1" t="str">
        <f>IF(OR(טבלה1013[[#This Row],[הווסת פעיל?]]=0,טבלה1013[[#This Row],[הווסת פעיל?]]=""),"",SUM(Y516,טבלה1013[[#This Row],[הווסת פעיל?]]))</f>
        <v/>
      </c>
      <c r="Z517" s="1" t="str">
        <f>IF(AND(טבלה1013[[#This Row],[כמה מחזורים עד עקירה]]&lt;&gt;"",Y518=""),טבלה1013[[#This Row],[כמה מחזורים עד עקירה]],"")</f>
        <v/>
      </c>
      <c r="AA517" s="1" t="str">
        <f>IF(AND(טבלה1013[[#This Row],[הווסת פעיל?]]=1,טבלה1013[[#This Row],[וסת קבוע אחרון]]&lt;&gt;W516),טבלה1013[[#This Row],[וסת קבוע אחרון]],"")</f>
        <v/>
      </c>
      <c r="AB517" s="1" t="str">
        <f>IF(AND(טבלה1013[[#This Row],[הווסת פעיל?]]=1,X516=0,טבלה1013[[#This Row],[וסת קבוע אחרון]]=W516),טבלה1013[[#This Row],[וסת קבוע אחרון]],"")</f>
        <v/>
      </c>
      <c r="AC517" s="1" t="str">
        <f>IF(AND(טבלה1013[[#This Row],[הווסת פעיל?]]=1,X516=0,טבלה1013[[#This Row],[וסת קבוע אחרון]]&lt;&gt;W516),1,"")</f>
        <v/>
      </c>
      <c r="AD517" s="1" t="str">
        <f>IF(AND(טבלה1013[[#This Row],[הווסת פעיל?]]&lt;&gt;"",B518=1),טבלה1013[[#This Row],[CycleNumber]],"")</f>
        <v/>
      </c>
      <c r="AE517" s="1" t="str">
        <f>IF(AND(טבלה1013[[#This Row],[הווסת פעיל?]]&lt;&gt;"",X516=""),טבלה1013[[#This Row],[CycleNumber]],"")</f>
        <v/>
      </c>
      <c r="AF517" s="1" t="str">
        <f>IF(B518=1,"",IF(טבלה1013[[#This Row],[הווסת פעיל?]]=1,IF(טבלה1013[[#This Row],[וסת קבוע אחרון]]=F518,1,0),""))</f>
        <v/>
      </c>
      <c r="AG517" s="1" t="str">
        <f>IF(B518=1,"",IF(טבלה1013[[#This Row],[הווסת פעיל?]]=1,IF(OR(טבלה1013[[#This Row],[וסת קבוע אחרון]]=F518,F518=טבלה1013[[#This Row],[LengthofCycle]]),1,0),""))</f>
        <v/>
      </c>
      <c r="AH517" s="1" t="str">
        <f>IF(B518=1,"",IF(טבלה1013[[#This Row],[הווסת פעיל?]]=1,IF(OR(טבלה1013[[#This Row],[וסת קבוע אחרון]]=F518,F518=טבלה1013[[#This Row],[LengthofCycle]],AND(טבלה1013[[#This Row],[LengthofCycle]]&lt;&gt;טבלה1013[[#This Row],[וסת קבוע אחרון]],OR(F518=28,F518=29))),1,0),""))</f>
        <v/>
      </c>
      <c r="AI517" s="1" t="str">
        <f>IF(AND(טבלה1013[[#This Row],[הווסת פעיל?]]=1,B518=1),1,"")</f>
        <v/>
      </c>
      <c r="AJ517" s="4">
        <f>IF(AND(טבלה1013[[#This Row],[הווסת פעיל?]]&lt;&gt;1,B518&lt;&gt;1,B518&lt;&gt;""),IF(טבלה1013[[#This Row],[LengthofCycle]]=F518,1,0),"")</f>
        <v>0</v>
      </c>
      <c r="AK517" s="4">
        <f>IF(AND(טבלה1013[[#This Row],[הווסת פעיל?]]&lt;&gt;1,B518&lt;&gt;1,B518&lt;&gt;""),IF(OR(טבלה1013[[#This Row],[LengthofCycle]]=F518,F518=29),1,0),"")</f>
        <v>1</v>
      </c>
      <c r="AL517" s="4">
        <f>IF(AND(טבלה1013[[#This Row],[הווסת פעיל?]]&lt;&gt;1,B518&lt;&gt;1,B518&lt;&gt;""),IF(OR(טבלה1013[[#This Row],[LengthofCycle]]=F518,F518=29,F518=28),1,0),"")</f>
        <v>1</v>
      </c>
    </row>
    <row r="518" spans="1:38" x14ac:dyDescent="0.25">
      <c r="A518" s="1" t="s">
        <v>100</v>
      </c>
      <c r="B518" s="1">
        <v>10</v>
      </c>
      <c r="C518" s="1">
        <v>0</v>
      </c>
      <c r="D518" s="1">
        <v>1</v>
      </c>
      <c r="E518" s="1">
        <v>0</v>
      </c>
      <c r="F518" s="1">
        <v>29</v>
      </c>
      <c r="G518" s="1">
        <f>טבלה1013[[#This Row],[LengthofCycle]]+1</f>
        <v>30</v>
      </c>
      <c r="H518" s="1" t="str">
        <f>IF(IFERROR(LOOKUP(טבלה1013[[#This Row],[ClientID]],קביעויות[השבוע]),FALSE)=טבלה1013[[#This Row],[ClientID]],1,"")</f>
        <v/>
      </c>
      <c r="I518" s="1" t="str">
        <f>IF(AND(טבלה1013[[#This Row],[CycleNumber]]&gt;1,OR(B519="",טבלה1013[[#This Row],[CycleNumber]]&gt;B517)),IF(OR(AND(טבלה1013[[#This Row],[LengthofCycle]]=28,F517=28),AND(טבלה1013[[#This Row],[LengthofCycle]]=35,F517=35)),1,""),"")</f>
        <v/>
      </c>
      <c r="J518" s="1" t="str">
        <f>IF(AND(טבלה1013[[#This Row],[וסת השבוע]]=1,I517=1,טבלה1013[[#This Row],[CycleNumber]]&gt;B517),1,"")</f>
        <v/>
      </c>
      <c r="K518" s="1" t="str">
        <f>IF(טבלה1013[[#This Row],[CycleNumber]]=1,"",IF(טבלה1013[[#This Row],[וסת השבוע]]=1,0,IF(K517="","",IF(K517=0,IF(טבלה1013[[#This Row],[LengthofCycle]]=28,0,1),IF(K517=1,IF(טבלה1013[[#This Row],[LengthofCycle]]+F517=28*2,0,2),IF(K517=2,IF(טבלה1013[[#This Row],[LengthofCycle]]+F517+F516=28*3,0,3),""))))))</f>
        <v/>
      </c>
      <c r="L518" s="1" t="str">
        <f>IF(טבלה1013[[#This Row],[וסת השבוע]]=1,IF(טבלה1013[[#This Row],[וסת השבוע וההפלגה ביחד]]=1,L517+1,0),IF(AND(טבלה1013[[#This Row],[CycleNumber]]&gt;B517,טבלה1013[[#This Row],[CycleNumber]]&gt;1),IF(טבלה1013[[#This Row],[וסת השבוע פעיל?]]&lt;&gt;"",L517+1,""),""))</f>
        <v/>
      </c>
      <c r="M518" s="1" t="str">
        <f>IF(AND(טבלה1013[[#This Row],[וסת השבוע פעיל?]]&lt;&gt;"",טבלה1013[[#This Row],[CycleNumber]]&lt;B519,B519&lt;&gt;"",טבלה1013[[#This Row],[וסת השבוע פעיל?]]&lt;3),IF(K519=0,IF(AND(טבלה1013[[#This Row],[וסת השבוע פעיל?]]&gt;0,I519=1),0,1),0),"")</f>
        <v/>
      </c>
      <c r="N518" s="1" t="str">
        <f t="shared" si="52"/>
        <v/>
      </c>
      <c r="O518" s="1" t="str">
        <f>IF(AND(טבלה1013[[#This Row],[חיזוי - שבוע]]=1,J519=1),1,"")</f>
        <v/>
      </c>
      <c r="P518" s="1" t="str">
        <f>IF(AND(טבלה1013[[#This Row],[חיזוי טוב עם הפלגה?]]=1,טבלה1013[[#This Row],[וסת קבוע אחרון]]&lt;&gt;28,X517=1),1,"")</f>
        <v/>
      </c>
      <c r="Q518" s="1" t="str">
        <f>IF(AND(טבלה1013[[#This Row],[וסת השבוע פעיל?]]&lt;3,OR(טבלה1013[[#This Row],[CycleNumber]]&gt;B519,B519="")),1,"")</f>
        <v/>
      </c>
      <c r="R518" s="1" t="str">
        <f>IF(טבלה1013[[#This Row],[האישה קבעה וסת שבוע?]]=1,IF(טבלה1013[[#This Row],[וסת השבוע פעיל?]]&lt;3,1,0),"")</f>
        <v/>
      </c>
      <c r="S5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8" s="1">
        <f t="shared" si="53"/>
        <v>0</v>
      </c>
      <c r="U518" s="1">
        <f t="shared" si="54"/>
        <v>0</v>
      </c>
      <c r="V518" s="1">
        <f t="shared" si="55"/>
        <v>0</v>
      </c>
      <c r="W518" s="1" t="str">
        <f>IF(טבלה1013[[#This Row],[3 הפלגות זהות]]="","",IF(טבלה1013[[#This Row],[3 הפלגות זהות]]=1,טבלה1013[[#This Row],[LengthofCycle]],W517))</f>
        <v/>
      </c>
      <c r="Y518" s="1" t="str">
        <f>IF(OR(טבלה1013[[#This Row],[הווסת פעיל?]]=0,טבלה1013[[#This Row],[הווסת פעיל?]]=""),"",SUM(Y517,טבלה1013[[#This Row],[הווסת פעיל?]]))</f>
        <v/>
      </c>
      <c r="Z518" s="1" t="str">
        <f>IF(AND(טבלה1013[[#This Row],[כמה מחזורים עד עקירה]]&lt;&gt;"",Y519=""),טבלה1013[[#This Row],[כמה מחזורים עד עקירה]],"")</f>
        <v/>
      </c>
      <c r="AA518" s="1" t="str">
        <f>IF(AND(טבלה1013[[#This Row],[הווסת פעיל?]]=1,טבלה1013[[#This Row],[וסת קבוע אחרון]]&lt;&gt;W517),טבלה1013[[#This Row],[וסת קבוע אחרון]],"")</f>
        <v/>
      </c>
      <c r="AB518" s="1" t="str">
        <f>IF(AND(טבלה1013[[#This Row],[הווסת פעיל?]]=1,X517=0,טבלה1013[[#This Row],[וסת קבוע אחרון]]=W517),טבלה1013[[#This Row],[וסת קבוע אחרון]],"")</f>
        <v/>
      </c>
      <c r="AC518" s="1" t="str">
        <f>IF(AND(טבלה1013[[#This Row],[הווסת פעיל?]]=1,X517=0,טבלה1013[[#This Row],[וסת קבוע אחרון]]&lt;&gt;W517),1,"")</f>
        <v/>
      </c>
      <c r="AD518" s="1" t="str">
        <f>IF(AND(טבלה1013[[#This Row],[הווסת פעיל?]]&lt;&gt;"",B519=1),טבלה1013[[#This Row],[CycleNumber]],"")</f>
        <v/>
      </c>
      <c r="AE518" s="1" t="str">
        <f>IF(AND(טבלה1013[[#This Row],[הווסת פעיל?]]&lt;&gt;"",X517=""),טבלה1013[[#This Row],[CycleNumber]],"")</f>
        <v/>
      </c>
      <c r="AF518" s="1" t="str">
        <f>IF(B519=1,"",IF(טבלה1013[[#This Row],[הווסת פעיל?]]=1,IF(טבלה1013[[#This Row],[וסת קבוע אחרון]]=F519,1,0),""))</f>
        <v/>
      </c>
      <c r="AG518" s="1" t="str">
        <f>IF(B519=1,"",IF(טבלה1013[[#This Row],[הווסת פעיל?]]=1,IF(OR(טבלה1013[[#This Row],[וסת קבוע אחרון]]=F519,F519=טבלה1013[[#This Row],[LengthofCycle]]),1,0),""))</f>
        <v/>
      </c>
      <c r="AH518" s="1" t="str">
        <f>IF(B519=1,"",IF(טבלה1013[[#This Row],[הווסת פעיל?]]=1,IF(OR(טבלה1013[[#This Row],[וסת קבוע אחרון]]=F519,F519=טבלה1013[[#This Row],[LengthofCycle]],AND(טבלה1013[[#This Row],[LengthofCycle]]&lt;&gt;טבלה1013[[#This Row],[וסת קבוע אחרון]],OR(F519=28,F519=29))),1,0),""))</f>
        <v/>
      </c>
      <c r="AI518" s="1" t="str">
        <f>IF(AND(טבלה1013[[#This Row],[הווסת פעיל?]]=1,B519=1),1,"")</f>
        <v/>
      </c>
      <c r="AJ518" s="4">
        <f>IF(AND(טבלה1013[[#This Row],[הווסת פעיל?]]&lt;&gt;1,B519&lt;&gt;1,B519&lt;&gt;""),IF(טבלה1013[[#This Row],[LengthofCycle]]=F519,1,0),"")</f>
        <v>0</v>
      </c>
      <c r="AK518" s="4">
        <f>IF(AND(טבלה1013[[#This Row],[הווסת פעיל?]]&lt;&gt;1,B519&lt;&gt;1,B519&lt;&gt;""),IF(OR(טבלה1013[[#This Row],[LengthofCycle]]=F519,F519=29),1,0),"")</f>
        <v>0</v>
      </c>
      <c r="AL518" s="4">
        <f>IF(AND(טבלה1013[[#This Row],[הווסת פעיל?]]&lt;&gt;1,B519&lt;&gt;1,B519&lt;&gt;""),IF(OR(טבלה1013[[#This Row],[LengthofCycle]]=F519,F519=29,F519=28),1,0),"")</f>
        <v>0</v>
      </c>
    </row>
    <row r="519" spans="1:38" x14ac:dyDescent="0.25">
      <c r="A519" s="1" t="s">
        <v>100</v>
      </c>
      <c r="B519" s="1">
        <v>11</v>
      </c>
      <c r="C519" s="1">
        <v>0</v>
      </c>
      <c r="D519" s="1">
        <v>1</v>
      </c>
      <c r="E519" s="1">
        <v>0</v>
      </c>
      <c r="F519" s="1">
        <v>35</v>
      </c>
      <c r="G519" s="1">
        <f>טבלה1013[[#This Row],[LengthofCycle]]+1</f>
        <v>36</v>
      </c>
      <c r="H519" s="1" t="str">
        <f>IF(IFERROR(LOOKUP(טבלה1013[[#This Row],[ClientID]],קביעויות[השבוע]),FALSE)=טבלה1013[[#This Row],[ClientID]],1,"")</f>
        <v/>
      </c>
      <c r="I519" s="1" t="str">
        <f>IF(AND(טבלה1013[[#This Row],[CycleNumber]]&gt;1,OR(B520="",טבלה1013[[#This Row],[CycleNumber]]&gt;B518)),IF(OR(AND(טבלה1013[[#This Row],[LengthofCycle]]=28,F518=28),AND(טבלה1013[[#This Row],[LengthofCycle]]=35,F518=35)),1,""),"")</f>
        <v/>
      </c>
      <c r="J519" s="1" t="str">
        <f>IF(AND(טבלה1013[[#This Row],[וסת השבוע]]=1,I518=1,טבלה1013[[#This Row],[CycleNumber]]&gt;B518),1,"")</f>
        <v/>
      </c>
      <c r="K519" s="1" t="str">
        <f>IF(טבלה1013[[#This Row],[CycleNumber]]=1,"",IF(טבלה1013[[#This Row],[וסת השבוע]]=1,0,IF(K518="","",IF(K518=0,IF(טבלה1013[[#This Row],[LengthofCycle]]=28,0,1),IF(K518=1,IF(טבלה1013[[#This Row],[LengthofCycle]]+F518=28*2,0,2),IF(K518=2,IF(טבלה1013[[#This Row],[LengthofCycle]]+F518+F517=28*3,0,3),""))))))</f>
        <v/>
      </c>
      <c r="L519" s="1" t="str">
        <f>IF(טבלה1013[[#This Row],[וסת השבוע]]=1,IF(טבלה1013[[#This Row],[וסת השבוע וההפלגה ביחד]]=1,L518+1,0),IF(AND(טבלה1013[[#This Row],[CycleNumber]]&gt;B518,טבלה1013[[#This Row],[CycleNumber]]&gt;1),IF(טבלה1013[[#This Row],[וסת השבוע פעיל?]]&lt;&gt;"",L518+1,""),""))</f>
        <v/>
      </c>
      <c r="M519" s="1" t="str">
        <f>IF(AND(טבלה1013[[#This Row],[וסת השבוע פעיל?]]&lt;&gt;"",טבלה1013[[#This Row],[CycleNumber]]&lt;B520,B520&lt;&gt;"",טבלה1013[[#This Row],[וסת השבוע פעיל?]]&lt;3),IF(K520=0,IF(AND(טבלה1013[[#This Row],[וסת השבוע פעיל?]]&gt;0,I520=1),0,1),0),"")</f>
        <v/>
      </c>
      <c r="N519" s="1" t="str">
        <f t="shared" si="52"/>
        <v/>
      </c>
      <c r="O519" s="1" t="str">
        <f>IF(AND(טבלה1013[[#This Row],[חיזוי - שבוע]]=1,J520=1),1,"")</f>
        <v/>
      </c>
      <c r="P519" s="1" t="str">
        <f>IF(AND(טבלה1013[[#This Row],[חיזוי טוב עם הפלגה?]]=1,טבלה1013[[#This Row],[וסת קבוע אחרון]]&lt;&gt;28,X518=1),1,"")</f>
        <v/>
      </c>
      <c r="Q519" s="1" t="str">
        <f>IF(AND(טבלה1013[[#This Row],[וסת השבוע פעיל?]]&lt;3,OR(טבלה1013[[#This Row],[CycleNumber]]&gt;B520,B520="")),1,"")</f>
        <v/>
      </c>
      <c r="R519" s="1" t="str">
        <f>IF(טבלה1013[[#This Row],[האישה קבעה וסת שבוע?]]=1,IF(טבלה1013[[#This Row],[וסת השבוע פעיל?]]&lt;3,1,0),"")</f>
        <v/>
      </c>
      <c r="S5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19" s="1">
        <f t="shared" si="53"/>
        <v>0</v>
      </c>
      <c r="U519" s="1">
        <f t="shared" si="54"/>
        <v>0</v>
      </c>
      <c r="V519" s="1">
        <f t="shared" si="55"/>
        <v>0</v>
      </c>
      <c r="W519" s="1" t="str">
        <f>IF(טבלה1013[[#This Row],[3 הפלגות זהות]]="","",IF(טבלה1013[[#This Row],[3 הפלגות זהות]]=1,טבלה1013[[#This Row],[LengthofCycle]],W518))</f>
        <v/>
      </c>
      <c r="Y519" s="1" t="str">
        <f>IF(OR(טבלה1013[[#This Row],[הווסת פעיל?]]=0,טבלה1013[[#This Row],[הווסת פעיל?]]=""),"",SUM(Y518,טבלה1013[[#This Row],[הווסת פעיל?]]))</f>
        <v/>
      </c>
      <c r="Z519" s="1" t="str">
        <f>IF(AND(טבלה1013[[#This Row],[כמה מחזורים עד עקירה]]&lt;&gt;"",Y520=""),טבלה1013[[#This Row],[כמה מחזורים עד עקירה]],"")</f>
        <v/>
      </c>
      <c r="AA519" s="1" t="str">
        <f>IF(AND(טבלה1013[[#This Row],[הווסת פעיל?]]=1,טבלה1013[[#This Row],[וסת קבוע אחרון]]&lt;&gt;W518),טבלה1013[[#This Row],[וסת קבוע אחרון]],"")</f>
        <v/>
      </c>
      <c r="AB519" s="1" t="str">
        <f>IF(AND(טבלה1013[[#This Row],[הווסת פעיל?]]=1,X518=0,טבלה1013[[#This Row],[וסת קבוע אחרון]]=W518),טבלה1013[[#This Row],[וסת קבוע אחרון]],"")</f>
        <v/>
      </c>
      <c r="AC519" s="1" t="str">
        <f>IF(AND(טבלה1013[[#This Row],[הווסת פעיל?]]=1,X518=0,טבלה1013[[#This Row],[וסת קבוע אחרון]]&lt;&gt;W518),1,"")</f>
        <v/>
      </c>
      <c r="AD519" s="1" t="str">
        <f>IF(AND(טבלה1013[[#This Row],[הווסת פעיל?]]&lt;&gt;"",B520=1),טבלה1013[[#This Row],[CycleNumber]],"")</f>
        <v/>
      </c>
      <c r="AE519" s="1" t="str">
        <f>IF(AND(טבלה1013[[#This Row],[הווסת פעיל?]]&lt;&gt;"",X518=""),טבלה1013[[#This Row],[CycleNumber]],"")</f>
        <v/>
      </c>
      <c r="AF519" s="1" t="str">
        <f>IF(B520=1,"",IF(טבלה1013[[#This Row],[הווסת פעיל?]]=1,IF(טבלה1013[[#This Row],[וסת קבוע אחרון]]=F520,1,0),""))</f>
        <v/>
      </c>
      <c r="AG519" s="1" t="str">
        <f>IF(B520=1,"",IF(טבלה1013[[#This Row],[הווסת פעיל?]]=1,IF(OR(טבלה1013[[#This Row],[וסת קבוע אחרון]]=F520,F520=טבלה1013[[#This Row],[LengthofCycle]]),1,0),""))</f>
        <v/>
      </c>
      <c r="AH519" s="1" t="str">
        <f>IF(B520=1,"",IF(טבלה1013[[#This Row],[הווסת פעיל?]]=1,IF(OR(טבלה1013[[#This Row],[וסת קבוע אחרון]]=F520,F520=טבלה1013[[#This Row],[LengthofCycle]],AND(טבלה1013[[#This Row],[LengthofCycle]]&lt;&gt;טבלה1013[[#This Row],[וסת קבוע אחרון]],OR(F520=28,F520=29))),1,0),""))</f>
        <v/>
      </c>
      <c r="AI519" s="1" t="str">
        <f>IF(AND(טבלה1013[[#This Row],[הווסת פעיל?]]=1,B520=1),1,"")</f>
        <v/>
      </c>
      <c r="AJ519" s="4">
        <f>IF(AND(טבלה1013[[#This Row],[הווסת פעיל?]]&lt;&gt;1,B520&lt;&gt;1,B520&lt;&gt;""),IF(טבלה1013[[#This Row],[LengthofCycle]]=F520,1,0),"")</f>
        <v>0</v>
      </c>
      <c r="AK519" s="4">
        <f>IF(AND(טבלה1013[[#This Row],[הווסת פעיל?]]&lt;&gt;1,B520&lt;&gt;1,B520&lt;&gt;""),IF(OR(טבלה1013[[#This Row],[LengthofCycle]]=F520,F520=29),1,0),"")</f>
        <v>0</v>
      </c>
      <c r="AL519" s="4">
        <f>IF(AND(טבלה1013[[#This Row],[הווסת פעיל?]]&lt;&gt;1,B520&lt;&gt;1,B520&lt;&gt;""),IF(OR(טבלה1013[[#This Row],[LengthofCycle]]=F520,F520=29,F520=28),1,0),"")</f>
        <v>0</v>
      </c>
    </row>
    <row r="520" spans="1:38" x14ac:dyDescent="0.25">
      <c r="A520" s="1" t="s">
        <v>100</v>
      </c>
      <c r="B520" s="1">
        <v>12</v>
      </c>
      <c r="C520" s="1">
        <v>0</v>
      </c>
      <c r="D520" s="1">
        <v>1</v>
      </c>
      <c r="E520" s="1">
        <v>0</v>
      </c>
      <c r="F520" s="1">
        <v>32</v>
      </c>
      <c r="G520" s="1">
        <f>טבלה1013[[#This Row],[LengthofCycle]]+1</f>
        <v>33</v>
      </c>
      <c r="H520" s="1" t="str">
        <f>IF(IFERROR(LOOKUP(טבלה1013[[#This Row],[ClientID]],קביעויות[השבוע]),FALSE)=טבלה1013[[#This Row],[ClientID]],1,"")</f>
        <v/>
      </c>
      <c r="I520" s="1" t="str">
        <f>IF(AND(טבלה1013[[#This Row],[CycleNumber]]&gt;1,OR(B521="",טבלה1013[[#This Row],[CycleNumber]]&gt;B519)),IF(OR(AND(טבלה1013[[#This Row],[LengthofCycle]]=28,F519=28),AND(טבלה1013[[#This Row],[LengthofCycle]]=35,F519=35)),1,""),"")</f>
        <v/>
      </c>
      <c r="J520" s="1" t="str">
        <f>IF(AND(טבלה1013[[#This Row],[וסת השבוע]]=1,I519=1,טבלה1013[[#This Row],[CycleNumber]]&gt;B519),1,"")</f>
        <v/>
      </c>
      <c r="K520" s="1" t="str">
        <f>IF(טבלה1013[[#This Row],[CycleNumber]]=1,"",IF(טבלה1013[[#This Row],[וסת השבוע]]=1,0,IF(K519="","",IF(K519=0,IF(טבלה1013[[#This Row],[LengthofCycle]]=28,0,1),IF(K519=1,IF(טבלה1013[[#This Row],[LengthofCycle]]+F519=28*2,0,2),IF(K519=2,IF(טבלה1013[[#This Row],[LengthofCycle]]+F519+F518=28*3,0,3),""))))))</f>
        <v/>
      </c>
      <c r="L520" s="1" t="str">
        <f>IF(טבלה1013[[#This Row],[וסת השבוע]]=1,IF(טבלה1013[[#This Row],[וסת השבוע וההפלגה ביחד]]=1,L519+1,0),IF(AND(טבלה1013[[#This Row],[CycleNumber]]&gt;B519,טבלה1013[[#This Row],[CycleNumber]]&gt;1),IF(טבלה1013[[#This Row],[וסת השבוע פעיל?]]&lt;&gt;"",L519+1,""),""))</f>
        <v/>
      </c>
      <c r="M520" s="1" t="str">
        <f>IF(AND(טבלה1013[[#This Row],[וסת השבוע פעיל?]]&lt;&gt;"",טבלה1013[[#This Row],[CycleNumber]]&lt;B521,B521&lt;&gt;"",טבלה1013[[#This Row],[וסת השבוע פעיל?]]&lt;3),IF(K521=0,IF(AND(טבלה1013[[#This Row],[וסת השבוע פעיל?]]&gt;0,I521=1),0,1),0),"")</f>
        <v/>
      </c>
      <c r="N520" s="1" t="str">
        <f t="shared" si="52"/>
        <v/>
      </c>
      <c r="O520" s="1" t="str">
        <f>IF(AND(טבלה1013[[#This Row],[חיזוי - שבוע]]=1,J521=1),1,"")</f>
        <v/>
      </c>
      <c r="P520" s="1" t="str">
        <f>IF(AND(טבלה1013[[#This Row],[חיזוי טוב עם הפלגה?]]=1,טבלה1013[[#This Row],[וסת קבוע אחרון]]&lt;&gt;28,X519=1),1,"")</f>
        <v/>
      </c>
      <c r="Q520" s="1" t="str">
        <f>IF(AND(טבלה1013[[#This Row],[וסת השבוע פעיל?]]&lt;3,OR(טבלה1013[[#This Row],[CycleNumber]]&gt;B521,B521="")),1,"")</f>
        <v/>
      </c>
      <c r="R520" s="1" t="str">
        <f>IF(טבלה1013[[#This Row],[האישה קבעה וסת שבוע?]]=1,IF(טבלה1013[[#This Row],[וסת השבוע פעיל?]]&lt;3,1,0),"")</f>
        <v/>
      </c>
      <c r="S5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0" s="1">
        <f t="shared" si="53"/>
        <v>0</v>
      </c>
      <c r="U520" s="1">
        <f t="shared" si="54"/>
        <v>0</v>
      </c>
      <c r="V520" s="1">
        <f t="shared" si="55"/>
        <v>0</v>
      </c>
      <c r="W520" s="1" t="str">
        <f>IF(טבלה1013[[#This Row],[3 הפלגות זהות]]="","",IF(טבלה1013[[#This Row],[3 הפלגות זהות]]=1,טבלה1013[[#This Row],[LengthofCycle]],W519))</f>
        <v/>
      </c>
      <c r="Y520" s="1" t="str">
        <f>IF(OR(טבלה1013[[#This Row],[הווסת פעיל?]]=0,טבלה1013[[#This Row],[הווסת פעיל?]]=""),"",SUM(Y519,טבלה1013[[#This Row],[הווסת פעיל?]]))</f>
        <v/>
      </c>
      <c r="Z520" s="1" t="str">
        <f>IF(AND(טבלה1013[[#This Row],[כמה מחזורים עד עקירה]]&lt;&gt;"",Y521=""),טבלה1013[[#This Row],[כמה מחזורים עד עקירה]],"")</f>
        <v/>
      </c>
      <c r="AA520" s="1" t="str">
        <f>IF(AND(טבלה1013[[#This Row],[הווסת פעיל?]]=1,טבלה1013[[#This Row],[וסת קבוע אחרון]]&lt;&gt;W519),טבלה1013[[#This Row],[וסת קבוע אחרון]],"")</f>
        <v/>
      </c>
      <c r="AB520" s="1" t="str">
        <f>IF(AND(טבלה1013[[#This Row],[הווסת פעיל?]]=1,X519=0,טבלה1013[[#This Row],[וסת קבוע אחרון]]=W519),טבלה1013[[#This Row],[וסת קבוע אחרון]],"")</f>
        <v/>
      </c>
      <c r="AC520" s="1" t="str">
        <f>IF(AND(טבלה1013[[#This Row],[הווסת פעיל?]]=1,X519=0,טבלה1013[[#This Row],[וסת קבוע אחרון]]&lt;&gt;W519),1,"")</f>
        <v/>
      </c>
      <c r="AD520" s="1" t="str">
        <f>IF(AND(טבלה1013[[#This Row],[הווסת פעיל?]]&lt;&gt;"",B521=1),טבלה1013[[#This Row],[CycleNumber]],"")</f>
        <v/>
      </c>
      <c r="AE520" s="1" t="str">
        <f>IF(AND(טבלה1013[[#This Row],[הווסת פעיל?]]&lt;&gt;"",X519=""),טבלה1013[[#This Row],[CycleNumber]],"")</f>
        <v/>
      </c>
      <c r="AF520" s="1" t="str">
        <f>IF(B521=1,"",IF(טבלה1013[[#This Row],[הווסת פעיל?]]=1,IF(טבלה1013[[#This Row],[וסת קבוע אחרון]]=F521,1,0),""))</f>
        <v/>
      </c>
      <c r="AG520" s="1" t="str">
        <f>IF(B521=1,"",IF(טבלה1013[[#This Row],[הווסת פעיל?]]=1,IF(OR(טבלה1013[[#This Row],[וסת קבוע אחרון]]=F521,F521=טבלה1013[[#This Row],[LengthofCycle]]),1,0),""))</f>
        <v/>
      </c>
      <c r="AH520" s="1" t="str">
        <f>IF(B521=1,"",IF(טבלה1013[[#This Row],[הווסת פעיל?]]=1,IF(OR(טבלה1013[[#This Row],[וסת קבוע אחרון]]=F521,F521=טבלה1013[[#This Row],[LengthofCycle]],AND(טבלה1013[[#This Row],[LengthofCycle]]&lt;&gt;טבלה1013[[#This Row],[וסת קבוע אחרון]],OR(F521=28,F521=29))),1,0),""))</f>
        <v/>
      </c>
      <c r="AI520" s="1" t="str">
        <f>IF(AND(טבלה1013[[#This Row],[הווסת פעיל?]]=1,B521=1),1,"")</f>
        <v/>
      </c>
      <c r="AJ520" s="4">
        <f>IF(AND(טבלה1013[[#This Row],[הווסת פעיל?]]&lt;&gt;1,B521&lt;&gt;1,B521&lt;&gt;""),IF(טבלה1013[[#This Row],[LengthofCycle]]=F521,1,0),"")</f>
        <v>0</v>
      </c>
      <c r="AK520" s="4">
        <f>IF(AND(טבלה1013[[#This Row],[הווסת פעיל?]]&lt;&gt;1,B521&lt;&gt;1,B521&lt;&gt;""),IF(OR(טבלה1013[[#This Row],[LengthofCycle]]=F521,F521=29),1,0),"")</f>
        <v>0</v>
      </c>
      <c r="AL520" s="4">
        <f>IF(AND(טבלה1013[[#This Row],[הווסת פעיל?]]&lt;&gt;1,B521&lt;&gt;1,B521&lt;&gt;""),IF(OR(טבלה1013[[#This Row],[LengthofCycle]]=F521,F521=29,F521=28),1,0),"")</f>
        <v>0</v>
      </c>
    </row>
    <row r="521" spans="1:38" x14ac:dyDescent="0.25">
      <c r="A521" s="1" t="s">
        <v>100</v>
      </c>
      <c r="B521" s="1">
        <v>13</v>
      </c>
      <c r="C521" s="1">
        <v>0</v>
      </c>
      <c r="D521" s="1">
        <v>1</v>
      </c>
      <c r="E521" s="1">
        <v>0</v>
      </c>
      <c r="F521" s="1">
        <v>37</v>
      </c>
      <c r="G521" s="1">
        <f>טבלה1013[[#This Row],[LengthofCycle]]+1</f>
        <v>38</v>
      </c>
      <c r="H521" s="1" t="str">
        <f>IF(IFERROR(LOOKUP(טבלה1013[[#This Row],[ClientID]],קביעויות[השבוע]),FALSE)=טבלה1013[[#This Row],[ClientID]],1,"")</f>
        <v/>
      </c>
      <c r="I521" s="1" t="str">
        <f>IF(AND(טבלה1013[[#This Row],[CycleNumber]]&gt;1,OR(B522="",טבלה1013[[#This Row],[CycleNumber]]&gt;B520)),IF(OR(AND(טבלה1013[[#This Row],[LengthofCycle]]=28,F520=28),AND(טבלה1013[[#This Row],[LengthofCycle]]=35,F520=35)),1,""),"")</f>
        <v/>
      </c>
      <c r="J521" s="1" t="str">
        <f>IF(AND(טבלה1013[[#This Row],[וסת השבוע]]=1,I520=1,טבלה1013[[#This Row],[CycleNumber]]&gt;B520),1,"")</f>
        <v/>
      </c>
      <c r="K521" s="1" t="str">
        <f>IF(טבלה1013[[#This Row],[CycleNumber]]=1,"",IF(טבלה1013[[#This Row],[וסת השבוע]]=1,0,IF(K520="","",IF(K520=0,IF(טבלה1013[[#This Row],[LengthofCycle]]=28,0,1),IF(K520=1,IF(טבלה1013[[#This Row],[LengthofCycle]]+F520=28*2,0,2),IF(K520=2,IF(טבלה1013[[#This Row],[LengthofCycle]]+F520+F519=28*3,0,3),""))))))</f>
        <v/>
      </c>
      <c r="L521" s="1" t="str">
        <f>IF(טבלה1013[[#This Row],[וסת השבוע]]=1,IF(טבלה1013[[#This Row],[וסת השבוע וההפלגה ביחד]]=1,L520+1,0),IF(AND(טבלה1013[[#This Row],[CycleNumber]]&gt;B520,טבלה1013[[#This Row],[CycleNumber]]&gt;1),IF(טבלה1013[[#This Row],[וסת השבוע פעיל?]]&lt;&gt;"",L520+1,""),""))</f>
        <v/>
      </c>
      <c r="M521" s="1" t="str">
        <f>IF(AND(טבלה1013[[#This Row],[וסת השבוע פעיל?]]&lt;&gt;"",טבלה1013[[#This Row],[CycleNumber]]&lt;B522,B522&lt;&gt;"",טבלה1013[[#This Row],[וסת השבוע פעיל?]]&lt;3),IF(K522=0,IF(AND(טבלה1013[[#This Row],[וסת השבוע פעיל?]]&gt;0,I522=1),0,1),0),"")</f>
        <v/>
      </c>
      <c r="N521" s="1" t="str">
        <f t="shared" si="52"/>
        <v/>
      </c>
      <c r="O521" s="1" t="str">
        <f>IF(AND(טבלה1013[[#This Row],[חיזוי - שבוע]]=1,J522=1),1,"")</f>
        <v/>
      </c>
      <c r="P521" s="1" t="str">
        <f>IF(AND(טבלה1013[[#This Row],[חיזוי טוב עם הפלגה?]]=1,טבלה1013[[#This Row],[וסת קבוע אחרון]]&lt;&gt;28,X520=1),1,"")</f>
        <v/>
      </c>
      <c r="Q521" s="1" t="str">
        <f>IF(AND(טבלה1013[[#This Row],[וסת השבוע פעיל?]]&lt;3,OR(טבלה1013[[#This Row],[CycleNumber]]&gt;B522,B522="")),1,"")</f>
        <v/>
      </c>
      <c r="R521" s="1" t="str">
        <f>IF(טבלה1013[[#This Row],[האישה קבעה וסת שבוע?]]=1,IF(טבלה1013[[#This Row],[וסת השבוע פעיל?]]&lt;3,1,0),"")</f>
        <v/>
      </c>
      <c r="S5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1" s="1">
        <f t="shared" si="53"/>
        <v>0</v>
      </c>
      <c r="U521" s="1">
        <f t="shared" si="54"/>
        <v>0</v>
      </c>
      <c r="V521" s="1">
        <f t="shared" si="55"/>
        <v>0</v>
      </c>
      <c r="W521" s="1" t="str">
        <f>IF(טבלה1013[[#This Row],[3 הפלגות זהות]]="","",IF(טבלה1013[[#This Row],[3 הפלגות זהות]]=1,טבלה1013[[#This Row],[LengthofCycle]],W520))</f>
        <v/>
      </c>
      <c r="Y521" s="1" t="str">
        <f>IF(OR(טבלה1013[[#This Row],[הווסת פעיל?]]=0,טבלה1013[[#This Row],[הווסת פעיל?]]=""),"",SUM(Y520,טבלה1013[[#This Row],[הווסת פעיל?]]))</f>
        <v/>
      </c>
      <c r="Z521" s="1" t="str">
        <f>IF(AND(טבלה1013[[#This Row],[כמה מחזורים עד עקירה]]&lt;&gt;"",Y522=""),טבלה1013[[#This Row],[כמה מחזורים עד עקירה]],"")</f>
        <v/>
      </c>
      <c r="AA521" s="1" t="str">
        <f>IF(AND(טבלה1013[[#This Row],[הווסת פעיל?]]=1,טבלה1013[[#This Row],[וסת קבוע אחרון]]&lt;&gt;W520),טבלה1013[[#This Row],[וסת קבוע אחרון]],"")</f>
        <v/>
      </c>
      <c r="AB521" s="1" t="str">
        <f>IF(AND(טבלה1013[[#This Row],[הווסת פעיל?]]=1,X520=0,טבלה1013[[#This Row],[וסת קבוע אחרון]]=W520),טבלה1013[[#This Row],[וסת קבוע אחרון]],"")</f>
        <v/>
      </c>
      <c r="AC521" s="1" t="str">
        <f>IF(AND(טבלה1013[[#This Row],[הווסת פעיל?]]=1,X520=0,טבלה1013[[#This Row],[וסת קבוע אחרון]]&lt;&gt;W520),1,"")</f>
        <v/>
      </c>
      <c r="AD521" s="1" t="str">
        <f>IF(AND(טבלה1013[[#This Row],[הווסת פעיל?]]&lt;&gt;"",B522=1),טבלה1013[[#This Row],[CycleNumber]],"")</f>
        <v/>
      </c>
      <c r="AE521" s="1" t="str">
        <f>IF(AND(טבלה1013[[#This Row],[הווסת פעיל?]]&lt;&gt;"",X520=""),טבלה1013[[#This Row],[CycleNumber]],"")</f>
        <v/>
      </c>
      <c r="AF521" s="1" t="str">
        <f>IF(B522=1,"",IF(טבלה1013[[#This Row],[הווסת פעיל?]]=1,IF(טבלה1013[[#This Row],[וסת קבוע אחרון]]=F522,1,0),""))</f>
        <v/>
      </c>
      <c r="AG521" s="1" t="str">
        <f>IF(B522=1,"",IF(טבלה1013[[#This Row],[הווסת פעיל?]]=1,IF(OR(טבלה1013[[#This Row],[וסת קבוע אחרון]]=F522,F522=טבלה1013[[#This Row],[LengthofCycle]]),1,0),""))</f>
        <v/>
      </c>
      <c r="AH521" s="1" t="str">
        <f>IF(B522=1,"",IF(טבלה1013[[#This Row],[הווסת פעיל?]]=1,IF(OR(טבלה1013[[#This Row],[וסת קבוע אחרון]]=F522,F522=טבלה1013[[#This Row],[LengthofCycle]],AND(טבלה1013[[#This Row],[LengthofCycle]]&lt;&gt;טבלה1013[[#This Row],[וסת קבוע אחרון]],OR(F522=28,F522=29))),1,0),""))</f>
        <v/>
      </c>
      <c r="AI521" s="1" t="str">
        <f>IF(AND(טבלה1013[[#This Row],[הווסת פעיל?]]=1,B522=1),1,"")</f>
        <v/>
      </c>
      <c r="AJ521" s="4" t="str">
        <f>IF(AND(טבלה1013[[#This Row],[הווסת פעיל?]]&lt;&gt;1,B522&lt;&gt;1,B522&lt;&gt;""),IF(טבלה1013[[#This Row],[LengthofCycle]]=F522,1,0),"")</f>
        <v/>
      </c>
      <c r="AK521" s="4" t="str">
        <f>IF(AND(טבלה1013[[#This Row],[הווסת פעיל?]]&lt;&gt;1,B522&lt;&gt;1,B522&lt;&gt;""),IF(OR(טבלה1013[[#This Row],[LengthofCycle]]=F522,F522=29),1,0),"")</f>
        <v/>
      </c>
      <c r="AL521" s="4" t="str">
        <f>IF(AND(טבלה1013[[#This Row],[הווסת פעיל?]]&lt;&gt;1,B522&lt;&gt;1,B522&lt;&gt;""),IF(OR(טבלה1013[[#This Row],[LengthofCycle]]=F522,F522=29,F522=28),1,0),"")</f>
        <v/>
      </c>
    </row>
    <row r="522" spans="1:38" x14ac:dyDescent="0.25">
      <c r="A522" s="1" t="s">
        <v>101</v>
      </c>
      <c r="B522" s="1">
        <v>1</v>
      </c>
      <c r="C522" s="1">
        <v>0</v>
      </c>
      <c r="D522" s="1">
        <v>1</v>
      </c>
      <c r="E522" s="1">
        <v>0</v>
      </c>
      <c r="F522" s="1">
        <v>29</v>
      </c>
      <c r="G522" s="1">
        <f>טבלה1013[[#This Row],[LengthofCycle]]+1</f>
        <v>30</v>
      </c>
      <c r="H522" s="1">
        <f>IF(IFERROR(LOOKUP(טבלה1013[[#This Row],[ClientID]],קביעויות[השבוע]),FALSE)=טבלה1013[[#This Row],[ClientID]],1,"")</f>
        <v>1</v>
      </c>
      <c r="I522" s="1" t="str">
        <f>IF(AND(טבלה1013[[#This Row],[CycleNumber]]&gt;1,OR(B523="",טבלה1013[[#This Row],[CycleNumber]]&gt;B521)),IF(OR(AND(טבלה1013[[#This Row],[LengthofCycle]]=28,F521=28),AND(טבלה1013[[#This Row],[LengthofCycle]]=35,F521=35)),1,""),"")</f>
        <v/>
      </c>
      <c r="J522" s="1" t="str">
        <f>IF(AND(טבלה1013[[#This Row],[וסת השבוע]]=1,I521=1,טבלה1013[[#This Row],[CycleNumber]]&gt;B521),1,"")</f>
        <v/>
      </c>
      <c r="K522" s="1" t="str">
        <f>IF(טבלה1013[[#This Row],[CycleNumber]]=1,"",IF(טבלה1013[[#This Row],[וסת השבוע]]=1,0,IF(K521="","",IF(K521=0,IF(טבלה1013[[#This Row],[LengthofCycle]]=28,0,1),IF(K521=1,IF(טבלה1013[[#This Row],[LengthofCycle]]+F521=28*2,0,2),IF(K521=2,IF(טבלה1013[[#This Row],[LengthofCycle]]+F521+F520=28*3,0,3),""))))))</f>
        <v/>
      </c>
      <c r="L522" s="1" t="str">
        <f>IF(טבלה1013[[#This Row],[וסת השבוע]]=1,IF(טבלה1013[[#This Row],[וסת השבוע וההפלגה ביחד]]=1,L521+1,0),IF(AND(טבלה1013[[#This Row],[CycleNumber]]&gt;B521,טבלה1013[[#This Row],[CycleNumber]]&gt;1),IF(טבלה1013[[#This Row],[וסת השבוע פעיל?]]&lt;&gt;"",L521+1,""),""))</f>
        <v/>
      </c>
      <c r="M522" s="1" t="str">
        <f>IF(AND(טבלה1013[[#This Row],[וסת השבוע פעיל?]]&lt;&gt;"",טבלה1013[[#This Row],[CycleNumber]]&lt;B523,B523&lt;&gt;"",טבלה1013[[#This Row],[וסת השבוע פעיל?]]&lt;3),IF(K523=0,IF(AND(טבלה1013[[#This Row],[וסת השבוע פעיל?]]&gt;0,I523=1),0,1),0),"")</f>
        <v/>
      </c>
      <c r="N522" s="1" t="str">
        <f t="shared" si="52"/>
        <v/>
      </c>
      <c r="O522" s="1" t="str">
        <f>IF(AND(טבלה1013[[#This Row],[חיזוי - שבוע]]=1,J523=1),1,"")</f>
        <v/>
      </c>
      <c r="P522" s="1" t="str">
        <f>IF(AND(טבלה1013[[#This Row],[חיזוי טוב עם הפלגה?]]=1,טבלה1013[[#This Row],[וסת קבוע אחרון]]&lt;&gt;28,X521=1),1,"")</f>
        <v/>
      </c>
      <c r="Q522" s="1" t="str">
        <f>IF(AND(טבלה1013[[#This Row],[וסת השבוע פעיל?]]&lt;3,OR(טבלה1013[[#This Row],[CycleNumber]]&gt;B523,B523="")),1,"")</f>
        <v/>
      </c>
      <c r="R522" s="1">
        <f>IF(טבלה1013[[#This Row],[האישה קבעה וסת שבוע?]]=1,IF(טבלה1013[[#This Row],[וסת השבוע פעיל?]]&lt;3,1,0),"")</f>
        <v>0</v>
      </c>
      <c r="S5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2" s="1" t="str">
        <f t="shared" si="53"/>
        <v/>
      </c>
      <c r="U522" s="1" t="str">
        <f t="shared" si="54"/>
        <v/>
      </c>
      <c r="V522" s="1" t="str">
        <f t="shared" si="55"/>
        <v/>
      </c>
      <c r="W522" s="1" t="str">
        <f>IF(טבלה1013[[#This Row],[3 הפלגות זהות]]="","",IF(טבלה1013[[#This Row],[3 הפלגות זהות]]=1,טבלה1013[[#This Row],[LengthofCycle]],W521))</f>
        <v/>
      </c>
      <c r="Y522" s="1" t="str">
        <f>IF(OR(טבלה1013[[#This Row],[הווסת פעיל?]]=0,טבלה1013[[#This Row],[הווסת פעיל?]]=""),"",SUM(Y521,טבלה1013[[#This Row],[הווסת פעיל?]]))</f>
        <v/>
      </c>
      <c r="Z522" s="1" t="str">
        <f>IF(AND(טבלה1013[[#This Row],[כמה מחזורים עד עקירה]]&lt;&gt;"",Y523=""),טבלה1013[[#This Row],[כמה מחזורים עד עקירה]],"")</f>
        <v/>
      </c>
      <c r="AA522" s="1" t="str">
        <f>IF(AND(טבלה1013[[#This Row],[הווסת פעיל?]]=1,טבלה1013[[#This Row],[וסת קבוע אחרון]]&lt;&gt;W521),טבלה1013[[#This Row],[וסת קבוע אחרון]],"")</f>
        <v/>
      </c>
      <c r="AB522" s="1" t="str">
        <f>IF(AND(טבלה1013[[#This Row],[הווסת פעיל?]]=1,X521=0,טבלה1013[[#This Row],[וסת קבוע אחרון]]=W521),טבלה1013[[#This Row],[וסת קבוע אחרון]],"")</f>
        <v/>
      </c>
      <c r="AC522" s="1" t="str">
        <f>IF(AND(טבלה1013[[#This Row],[הווסת פעיל?]]=1,X521=0,טבלה1013[[#This Row],[וסת קבוע אחרון]]&lt;&gt;W521),1,"")</f>
        <v/>
      </c>
      <c r="AD522" s="1" t="str">
        <f>IF(AND(טבלה1013[[#This Row],[הווסת פעיל?]]&lt;&gt;"",B523=1),טבלה1013[[#This Row],[CycleNumber]],"")</f>
        <v/>
      </c>
      <c r="AE522" s="1" t="str">
        <f>IF(AND(טבלה1013[[#This Row],[הווסת פעיל?]]&lt;&gt;"",X521=""),טבלה1013[[#This Row],[CycleNumber]],"")</f>
        <v/>
      </c>
      <c r="AF522" s="1" t="str">
        <f>IF(B523=1,"",IF(טבלה1013[[#This Row],[הווסת פעיל?]]=1,IF(טבלה1013[[#This Row],[וסת קבוע אחרון]]=F523,1,0),""))</f>
        <v/>
      </c>
      <c r="AG522" s="1" t="str">
        <f>IF(B523=1,"",IF(טבלה1013[[#This Row],[הווסת פעיל?]]=1,IF(OR(טבלה1013[[#This Row],[וסת קבוע אחרון]]=F523,F523=טבלה1013[[#This Row],[LengthofCycle]]),1,0),""))</f>
        <v/>
      </c>
      <c r="AH522" s="1" t="str">
        <f>IF(B523=1,"",IF(טבלה1013[[#This Row],[הווסת פעיל?]]=1,IF(OR(טבלה1013[[#This Row],[וסת קבוע אחרון]]=F523,F523=טבלה1013[[#This Row],[LengthofCycle]],AND(טבלה1013[[#This Row],[LengthofCycle]]&lt;&gt;טבלה1013[[#This Row],[וסת קבוע אחרון]],OR(F523=28,F523=29))),1,0),""))</f>
        <v/>
      </c>
      <c r="AI522" s="1" t="str">
        <f>IF(AND(טבלה1013[[#This Row],[הווסת פעיל?]]=1,B523=1),1,"")</f>
        <v/>
      </c>
      <c r="AJ522" s="4">
        <f>IF(AND(טבלה1013[[#This Row],[הווסת פעיל?]]&lt;&gt;1,B523&lt;&gt;1,B523&lt;&gt;""),IF(טבלה1013[[#This Row],[LengthofCycle]]=F523,1,0),"")</f>
        <v>1</v>
      </c>
      <c r="AK522" s="4">
        <f>IF(AND(טבלה1013[[#This Row],[הווסת פעיל?]]&lt;&gt;1,B523&lt;&gt;1,B523&lt;&gt;""),IF(OR(טבלה1013[[#This Row],[LengthofCycle]]=F523,F523=29),1,0),"")</f>
        <v>1</v>
      </c>
      <c r="AL522" s="4">
        <f>IF(AND(טבלה1013[[#This Row],[הווסת פעיל?]]&lt;&gt;1,B523&lt;&gt;1,B523&lt;&gt;""),IF(OR(טבלה1013[[#This Row],[LengthofCycle]]=F523,F523=29,F523=28),1,0),"")</f>
        <v>1</v>
      </c>
    </row>
    <row r="523" spans="1:38" x14ac:dyDescent="0.25">
      <c r="A523" s="1" t="s">
        <v>101</v>
      </c>
      <c r="B523" s="1">
        <v>2</v>
      </c>
      <c r="C523" s="1">
        <v>0</v>
      </c>
      <c r="D523" s="1">
        <v>1</v>
      </c>
      <c r="E523" s="1">
        <v>0</v>
      </c>
      <c r="F523" s="1">
        <v>29</v>
      </c>
      <c r="G523" s="1">
        <f>טבלה1013[[#This Row],[LengthofCycle]]+1</f>
        <v>30</v>
      </c>
      <c r="H523" s="1">
        <f>IF(IFERROR(LOOKUP(טבלה1013[[#This Row],[ClientID]],קביעויות[השבוע]),FALSE)=טבלה1013[[#This Row],[ClientID]],1,"")</f>
        <v>1</v>
      </c>
      <c r="I523" s="1" t="str">
        <f>IF(AND(טבלה1013[[#This Row],[CycleNumber]]&gt;1,OR(B524="",טבלה1013[[#This Row],[CycleNumber]]&gt;B522)),IF(OR(AND(טבלה1013[[#This Row],[LengthofCycle]]=28,F522=28),AND(טבלה1013[[#This Row],[LengthofCycle]]=35,F522=35)),1,""),"")</f>
        <v/>
      </c>
      <c r="J523" s="1" t="str">
        <f>IF(AND(טבלה1013[[#This Row],[וסת השבוע]]=1,I522=1,טבלה1013[[#This Row],[CycleNumber]]&gt;B522),1,"")</f>
        <v/>
      </c>
      <c r="K523" s="1" t="str">
        <f>IF(טבלה1013[[#This Row],[CycleNumber]]=1,"",IF(טבלה1013[[#This Row],[וסת השבוע]]=1,0,IF(K522="","",IF(K522=0,IF(טבלה1013[[#This Row],[LengthofCycle]]=28,0,1),IF(K522=1,IF(טבלה1013[[#This Row],[LengthofCycle]]+F522=28*2,0,2),IF(K522=2,IF(טבלה1013[[#This Row],[LengthofCycle]]+F522+F521=28*3,0,3),""))))))</f>
        <v/>
      </c>
      <c r="L523" s="1" t="str">
        <f>IF(טבלה1013[[#This Row],[וסת השבוע]]=1,IF(טבלה1013[[#This Row],[וסת השבוע וההפלגה ביחד]]=1,L522+1,0),IF(AND(טבלה1013[[#This Row],[CycleNumber]]&gt;B522,טבלה1013[[#This Row],[CycleNumber]]&gt;1),IF(טבלה1013[[#This Row],[וסת השבוע פעיל?]]&lt;&gt;"",L522+1,""),""))</f>
        <v/>
      </c>
      <c r="M523" s="1" t="str">
        <f>IF(AND(טבלה1013[[#This Row],[וסת השבוע פעיל?]]&lt;&gt;"",טבלה1013[[#This Row],[CycleNumber]]&lt;B524,B524&lt;&gt;"",טבלה1013[[#This Row],[וסת השבוע פעיל?]]&lt;3),IF(K524=0,IF(AND(טבלה1013[[#This Row],[וסת השבוע פעיל?]]&gt;0,I524=1),0,1),0),"")</f>
        <v/>
      </c>
      <c r="N523" s="1" t="str">
        <f t="shared" si="52"/>
        <v/>
      </c>
      <c r="O523" s="1" t="str">
        <f>IF(AND(טבלה1013[[#This Row],[חיזוי - שבוע]]=1,J524=1),1,"")</f>
        <v/>
      </c>
      <c r="P523" s="1" t="str">
        <f>IF(AND(טבלה1013[[#This Row],[חיזוי טוב עם הפלגה?]]=1,טבלה1013[[#This Row],[וסת קבוע אחרון]]&lt;&gt;28,X522=1),1,"")</f>
        <v/>
      </c>
      <c r="Q523" s="1" t="str">
        <f>IF(AND(טבלה1013[[#This Row],[וסת השבוע פעיל?]]&lt;3,OR(טבלה1013[[#This Row],[CycleNumber]]&gt;B524,B524="")),1,"")</f>
        <v/>
      </c>
      <c r="R523" s="1">
        <f>IF(טבלה1013[[#This Row],[האישה קבעה וסת שבוע?]]=1,IF(טבלה1013[[#This Row],[וסת השבוע פעיל?]]&lt;3,1,0),"")</f>
        <v>0</v>
      </c>
      <c r="S5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3" s="1" t="str">
        <f t="shared" si="53"/>
        <v/>
      </c>
      <c r="U523" s="1" t="str">
        <f t="shared" si="54"/>
        <v/>
      </c>
      <c r="V523" s="1" t="str">
        <f t="shared" si="55"/>
        <v/>
      </c>
      <c r="W523" s="1" t="str">
        <f>IF(טבלה1013[[#This Row],[3 הפלגות זהות]]="","",IF(טבלה1013[[#This Row],[3 הפלגות זהות]]=1,טבלה1013[[#This Row],[LengthofCycle]],W522))</f>
        <v/>
      </c>
      <c r="Y523" s="1" t="str">
        <f>IF(OR(טבלה1013[[#This Row],[הווסת פעיל?]]=0,טבלה1013[[#This Row],[הווסת פעיל?]]=""),"",SUM(Y522,טבלה1013[[#This Row],[הווסת פעיל?]]))</f>
        <v/>
      </c>
      <c r="Z523" s="1" t="str">
        <f>IF(AND(טבלה1013[[#This Row],[כמה מחזורים עד עקירה]]&lt;&gt;"",Y524=""),טבלה1013[[#This Row],[כמה מחזורים עד עקירה]],"")</f>
        <v/>
      </c>
      <c r="AA523" s="1" t="str">
        <f>IF(AND(טבלה1013[[#This Row],[הווסת פעיל?]]=1,טבלה1013[[#This Row],[וסת קבוע אחרון]]&lt;&gt;W522),טבלה1013[[#This Row],[וסת קבוע אחרון]],"")</f>
        <v/>
      </c>
      <c r="AB523" s="1" t="str">
        <f>IF(AND(טבלה1013[[#This Row],[הווסת פעיל?]]=1,X522=0,טבלה1013[[#This Row],[וסת קבוע אחרון]]=W522),טבלה1013[[#This Row],[וסת קבוע אחרון]],"")</f>
        <v/>
      </c>
      <c r="AC523" s="1" t="str">
        <f>IF(AND(טבלה1013[[#This Row],[הווסת פעיל?]]=1,X522=0,טבלה1013[[#This Row],[וסת קבוע אחרון]]&lt;&gt;W522),1,"")</f>
        <v/>
      </c>
      <c r="AD523" s="1" t="str">
        <f>IF(AND(טבלה1013[[#This Row],[הווסת פעיל?]]&lt;&gt;"",B524=1),טבלה1013[[#This Row],[CycleNumber]],"")</f>
        <v/>
      </c>
      <c r="AE523" s="1" t="str">
        <f>IF(AND(טבלה1013[[#This Row],[הווסת פעיל?]]&lt;&gt;"",X522=""),טבלה1013[[#This Row],[CycleNumber]],"")</f>
        <v/>
      </c>
      <c r="AF523" s="1" t="str">
        <f>IF(B524=1,"",IF(טבלה1013[[#This Row],[הווסת פעיל?]]=1,IF(טבלה1013[[#This Row],[וסת קבוע אחרון]]=F524,1,0),""))</f>
        <v/>
      </c>
      <c r="AG523" s="1" t="str">
        <f>IF(B524=1,"",IF(טבלה1013[[#This Row],[הווסת פעיל?]]=1,IF(OR(טבלה1013[[#This Row],[וסת קבוע אחרון]]=F524,F524=טבלה1013[[#This Row],[LengthofCycle]]),1,0),""))</f>
        <v/>
      </c>
      <c r="AH523" s="1" t="str">
        <f>IF(B524=1,"",IF(טבלה1013[[#This Row],[הווסת פעיל?]]=1,IF(OR(טבלה1013[[#This Row],[וסת קבוע אחרון]]=F524,F524=טבלה1013[[#This Row],[LengthofCycle]],AND(טבלה1013[[#This Row],[LengthofCycle]]&lt;&gt;טבלה1013[[#This Row],[וסת קבוע אחרון]],OR(F524=28,F524=29))),1,0),""))</f>
        <v/>
      </c>
      <c r="AI523" s="1" t="str">
        <f>IF(AND(טבלה1013[[#This Row],[הווסת פעיל?]]=1,B524=1),1,"")</f>
        <v/>
      </c>
      <c r="AJ523" s="4">
        <f>IF(AND(טבלה1013[[#This Row],[הווסת פעיל?]]&lt;&gt;1,B524&lt;&gt;1,B524&lt;&gt;""),IF(טבלה1013[[#This Row],[LengthofCycle]]=F524,1,0),"")</f>
        <v>0</v>
      </c>
      <c r="AK523" s="4">
        <f>IF(AND(טבלה1013[[#This Row],[הווסת פעיל?]]&lt;&gt;1,B524&lt;&gt;1,B524&lt;&gt;""),IF(OR(טבלה1013[[#This Row],[LengthofCycle]]=F524,F524=29),1,0),"")</f>
        <v>0</v>
      </c>
      <c r="AL523" s="4">
        <f>IF(AND(טבלה1013[[#This Row],[הווסת פעיל?]]&lt;&gt;1,B524&lt;&gt;1,B524&lt;&gt;""),IF(OR(טבלה1013[[#This Row],[LengthofCycle]]=F524,F524=29,F524=28),1,0),"")</f>
        <v>0</v>
      </c>
    </row>
    <row r="524" spans="1:38" x14ac:dyDescent="0.25">
      <c r="A524" s="1" t="s">
        <v>101</v>
      </c>
      <c r="B524" s="1">
        <v>3</v>
      </c>
      <c r="C524" s="1">
        <v>0</v>
      </c>
      <c r="D524" s="1">
        <v>1</v>
      </c>
      <c r="E524" s="1">
        <v>0</v>
      </c>
      <c r="F524" s="1">
        <v>33</v>
      </c>
      <c r="G524" s="1">
        <f>טבלה1013[[#This Row],[LengthofCycle]]+1</f>
        <v>34</v>
      </c>
      <c r="H524" s="1">
        <f>IF(IFERROR(LOOKUP(טבלה1013[[#This Row],[ClientID]],קביעויות[השבוע]),FALSE)=טבלה1013[[#This Row],[ClientID]],1,"")</f>
        <v>1</v>
      </c>
      <c r="I524" s="1" t="str">
        <f>IF(AND(טבלה1013[[#This Row],[CycleNumber]]&gt;1,OR(B525="",טבלה1013[[#This Row],[CycleNumber]]&gt;B523)),IF(OR(AND(טבלה1013[[#This Row],[LengthofCycle]]=28,F523=28),AND(טבלה1013[[#This Row],[LengthofCycle]]=35,F523=35)),1,""),"")</f>
        <v/>
      </c>
      <c r="J524" s="1" t="str">
        <f>IF(AND(טבלה1013[[#This Row],[וסת השבוע]]=1,I523=1,טבלה1013[[#This Row],[CycleNumber]]&gt;B523),1,"")</f>
        <v/>
      </c>
      <c r="K524" s="1" t="str">
        <f>IF(טבלה1013[[#This Row],[CycleNumber]]=1,"",IF(טבלה1013[[#This Row],[וסת השבוע]]=1,0,IF(K523="","",IF(K523=0,IF(טבלה1013[[#This Row],[LengthofCycle]]=28,0,1),IF(K523=1,IF(טבלה1013[[#This Row],[LengthofCycle]]+F523=28*2,0,2),IF(K523=2,IF(טבלה1013[[#This Row],[LengthofCycle]]+F523+F522=28*3,0,3),""))))))</f>
        <v/>
      </c>
      <c r="L524" s="1" t="str">
        <f>IF(טבלה1013[[#This Row],[וסת השבוע]]=1,IF(טבלה1013[[#This Row],[וסת השבוע וההפלגה ביחד]]=1,L523+1,0),IF(AND(טבלה1013[[#This Row],[CycleNumber]]&gt;B523,טבלה1013[[#This Row],[CycleNumber]]&gt;1),IF(טבלה1013[[#This Row],[וסת השבוע פעיל?]]&lt;&gt;"",L523+1,""),""))</f>
        <v/>
      </c>
      <c r="M524" s="1" t="str">
        <f>IF(AND(טבלה1013[[#This Row],[וסת השבוע פעיל?]]&lt;&gt;"",טבלה1013[[#This Row],[CycleNumber]]&lt;B525,B525&lt;&gt;"",טבלה1013[[#This Row],[וסת השבוע פעיל?]]&lt;3),IF(K525=0,IF(AND(טבלה1013[[#This Row],[וסת השבוע פעיל?]]&gt;0,I525=1),0,1),0),"")</f>
        <v/>
      </c>
      <c r="N524" s="1" t="str">
        <f t="shared" si="52"/>
        <v/>
      </c>
      <c r="O524" s="1" t="str">
        <f>IF(AND(טבלה1013[[#This Row],[חיזוי - שבוע]]=1,J525=1),1,"")</f>
        <v/>
      </c>
      <c r="P524" s="1" t="str">
        <f>IF(AND(טבלה1013[[#This Row],[חיזוי טוב עם הפלגה?]]=1,טבלה1013[[#This Row],[וסת קבוע אחרון]]&lt;&gt;28,X523=1),1,"")</f>
        <v/>
      </c>
      <c r="Q524" s="1" t="str">
        <f>IF(AND(טבלה1013[[#This Row],[וסת השבוע פעיל?]]&lt;3,OR(טבלה1013[[#This Row],[CycleNumber]]&gt;B525,B525="")),1,"")</f>
        <v/>
      </c>
      <c r="R524" s="1">
        <f>IF(טבלה1013[[#This Row],[האישה קבעה וסת שבוע?]]=1,IF(טבלה1013[[#This Row],[וסת השבוע פעיל?]]&lt;3,1,0),"")</f>
        <v>0</v>
      </c>
      <c r="S5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4" s="1">
        <f t="shared" si="53"/>
        <v>0</v>
      </c>
      <c r="U524" s="1" t="str">
        <f t="shared" si="54"/>
        <v/>
      </c>
      <c r="V524" s="1" t="str">
        <f t="shared" si="55"/>
        <v/>
      </c>
      <c r="W524" s="1" t="str">
        <f>IF(טבלה1013[[#This Row],[3 הפלגות זהות]]="","",IF(טבלה1013[[#This Row],[3 הפלגות זהות]]=1,טבלה1013[[#This Row],[LengthofCycle]],W523))</f>
        <v/>
      </c>
      <c r="Y524" s="1" t="str">
        <f>IF(OR(טבלה1013[[#This Row],[הווסת פעיל?]]=0,טבלה1013[[#This Row],[הווסת פעיל?]]=""),"",SUM(Y523,טבלה1013[[#This Row],[הווסת פעיל?]]))</f>
        <v/>
      </c>
      <c r="Z524" s="1" t="str">
        <f>IF(AND(טבלה1013[[#This Row],[כמה מחזורים עד עקירה]]&lt;&gt;"",Y525=""),טבלה1013[[#This Row],[כמה מחזורים עד עקירה]],"")</f>
        <v/>
      </c>
      <c r="AA524" s="1" t="str">
        <f>IF(AND(טבלה1013[[#This Row],[הווסת פעיל?]]=1,טבלה1013[[#This Row],[וסת קבוע אחרון]]&lt;&gt;W523),טבלה1013[[#This Row],[וסת קבוע אחרון]],"")</f>
        <v/>
      </c>
      <c r="AB524" s="1" t="str">
        <f>IF(AND(טבלה1013[[#This Row],[הווסת פעיל?]]=1,X523=0,טבלה1013[[#This Row],[וסת קבוע אחרון]]=W523),טבלה1013[[#This Row],[וסת קבוע אחרון]],"")</f>
        <v/>
      </c>
      <c r="AC524" s="1" t="str">
        <f>IF(AND(טבלה1013[[#This Row],[הווסת פעיל?]]=1,X523=0,טבלה1013[[#This Row],[וסת קבוע אחרון]]&lt;&gt;W523),1,"")</f>
        <v/>
      </c>
      <c r="AD524" s="1" t="str">
        <f>IF(AND(טבלה1013[[#This Row],[הווסת פעיל?]]&lt;&gt;"",B525=1),טבלה1013[[#This Row],[CycleNumber]],"")</f>
        <v/>
      </c>
      <c r="AE524" s="1" t="str">
        <f>IF(AND(טבלה1013[[#This Row],[הווסת פעיל?]]&lt;&gt;"",X523=""),טבלה1013[[#This Row],[CycleNumber]],"")</f>
        <v/>
      </c>
      <c r="AF524" s="1" t="str">
        <f>IF(B525=1,"",IF(טבלה1013[[#This Row],[הווסת פעיל?]]=1,IF(טבלה1013[[#This Row],[וסת קבוע אחרון]]=F525,1,0),""))</f>
        <v/>
      </c>
      <c r="AG524" s="1" t="str">
        <f>IF(B525=1,"",IF(טבלה1013[[#This Row],[הווסת פעיל?]]=1,IF(OR(טבלה1013[[#This Row],[וסת קבוע אחרון]]=F525,F525=טבלה1013[[#This Row],[LengthofCycle]]),1,0),""))</f>
        <v/>
      </c>
      <c r="AH524" s="1" t="str">
        <f>IF(B525=1,"",IF(טבלה1013[[#This Row],[הווסת פעיל?]]=1,IF(OR(טבלה1013[[#This Row],[וסת קבוע אחרון]]=F525,F525=טבלה1013[[#This Row],[LengthofCycle]],AND(טבלה1013[[#This Row],[LengthofCycle]]&lt;&gt;טבלה1013[[#This Row],[וסת קבוע אחרון]],OR(F525=28,F525=29))),1,0),""))</f>
        <v/>
      </c>
      <c r="AI524" s="1" t="str">
        <f>IF(AND(טבלה1013[[#This Row],[הווסת פעיל?]]=1,B525=1),1,"")</f>
        <v/>
      </c>
      <c r="AJ524" s="4">
        <f>IF(AND(טבלה1013[[#This Row],[הווסת פעיל?]]&lt;&gt;1,B525&lt;&gt;1,B525&lt;&gt;""),IF(טבלה1013[[#This Row],[LengthofCycle]]=F525,1,0),"")</f>
        <v>0</v>
      </c>
      <c r="AK524" s="4">
        <f>IF(AND(טבלה1013[[#This Row],[הווסת פעיל?]]&lt;&gt;1,B525&lt;&gt;1,B525&lt;&gt;""),IF(OR(טבלה1013[[#This Row],[LengthofCycle]]=F525,F525=29),1,0),"")</f>
        <v>0</v>
      </c>
      <c r="AL524" s="4">
        <f>IF(AND(טבלה1013[[#This Row],[הווסת פעיל?]]&lt;&gt;1,B525&lt;&gt;1,B525&lt;&gt;""),IF(OR(טבלה1013[[#This Row],[LengthofCycle]]=F525,F525=29,F525=28),1,0),"")</f>
        <v>0</v>
      </c>
    </row>
    <row r="525" spans="1:38" x14ac:dyDescent="0.25">
      <c r="A525" s="1" t="s">
        <v>101</v>
      </c>
      <c r="B525" s="1">
        <v>4</v>
      </c>
      <c r="C525" s="1">
        <v>0</v>
      </c>
      <c r="D525" s="1">
        <v>1</v>
      </c>
      <c r="E525" s="1">
        <v>0</v>
      </c>
      <c r="F525" s="1">
        <v>25</v>
      </c>
      <c r="G525" s="1">
        <f>טבלה1013[[#This Row],[LengthofCycle]]+1</f>
        <v>26</v>
      </c>
      <c r="H525" s="1">
        <f>IF(IFERROR(LOOKUP(טבלה1013[[#This Row],[ClientID]],קביעויות[השבוע]),FALSE)=טבלה1013[[#This Row],[ClientID]],1,"")</f>
        <v>1</v>
      </c>
      <c r="I525" s="1" t="str">
        <f>IF(AND(טבלה1013[[#This Row],[CycleNumber]]&gt;1,OR(B526="",טבלה1013[[#This Row],[CycleNumber]]&gt;B524)),IF(OR(AND(טבלה1013[[#This Row],[LengthofCycle]]=28,F524=28),AND(טבלה1013[[#This Row],[LengthofCycle]]=35,F524=35)),1,""),"")</f>
        <v/>
      </c>
      <c r="J525" s="1" t="str">
        <f>IF(AND(טבלה1013[[#This Row],[וסת השבוע]]=1,I524=1,טבלה1013[[#This Row],[CycleNumber]]&gt;B524),1,"")</f>
        <v/>
      </c>
      <c r="K525" s="1" t="str">
        <f>IF(טבלה1013[[#This Row],[CycleNumber]]=1,"",IF(טבלה1013[[#This Row],[וסת השבוע]]=1,0,IF(K524="","",IF(K524=0,IF(טבלה1013[[#This Row],[LengthofCycle]]=28,0,1),IF(K524=1,IF(טבלה1013[[#This Row],[LengthofCycle]]+F524=28*2,0,2),IF(K524=2,IF(טבלה1013[[#This Row],[LengthofCycle]]+F524+F523=28*3,0,3),""))))))</f>
        <v/>
      </c>
      <c r="L525" s="1" t="str">
        <f>IF(טבלה1013[[#This Row],[וסת השבוע]]=1,IF(טבלה1013[[#This Row],[וסת השבוע וההפלגה ביחד]]=1,L524+1,0),IF(AND(טבלה1013[[#This Row],[CycleNumber]]&gt;B524,טבלה1013[[#This Row],[CycleNumber]]&gt;1),IF(טבלה1013[[#This Row],[וסת השבוע פעיל?]]&lt;&gt;"",L524+1,""),""))</f>
        <v/>
      </c>
      <c r="M525" s="1" t="str">
        <f>IF(AND(טבלה1013[[#This Row],[וסת השבוע פעיל?]]&lt;&gt;"",טבלה1013[[#This Row],[CycleNumber]]&lt;B526,B526&lt;&gt;"",טבלה1013[[#This Row],[וסת השבוע פעיל?]]&lt;3),IF(K526=0,IF(AND(טבלה1013[[#This Row],[וסת השבוע פעיל?]]&gt;0,I526=1),0,1),0),"")</f>
        <v/>
      </c>
      <c r="N525" s="1" t="str">
        <f t="shared" ref="N525:N588" si="56">IF(M524&lt;&gt;"",IF(K524=0,28+1,IF(K524=1,2*28-F524+1,IF(K524=2,3*28-F524-F523+1,""))),"")</f>
        <v/>
      </c>
      <c r="O525" s="1" t="str">
        <f>IF(AND(טבלה1013[[#This Row],[חיזוי - שבוע]]=1,J526=1),1,"")</f>
        <v/>
      </c>
      <c r="P525" s="1" t="str">
        <f>IF(AND(טבלה1013[[#This Row],[חיזוי טוב עם הפלגה?]]=1,טבלה1013[[#This Row],[וסת קבוע אחרון]]&lt;&gt;28,X524=1),1,"")</f>
        <v/>
      </c>
      <c r="Q525" s="1" t="str">
        <f>IF(AND(טבלה1013[[#This Row],[וסת השבוע פעיל?]]&lt;3,OR(טבלה1013[[#This Row],[CycleNumber]]&gt;B526,B526="")),1,"")</f>
        <v/>
      </c>
      <c r="R525" s="1">
        <f>IF(טבלה1013[[#This Row],[האישה קבעה וסת שבוע?]]=1,IF(טבלה1013[[#This Row],[וסת השבוע פעיל?]]&lt;3,1,0),"")</f>
        <v>0</v>
      </c>
      <c r="S5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5" s="1">
        <f t="shared" si="53"/>
        <v>0</v>
      </c>
      <c r="U525" s="1">
        <f t="shared" si="54"/>
        <v>0</v>
      </c>
      <c r="V525" s="1" t="str">
        <f t="shared" si="55"/>
        <v/>
      </c>
      <c r="W525" s="1" t="str">
        <f>IF(טבלה1013[[#This Row],[3 הפלגות זהות]]="","",IF(טבלה1013[[#This Row],[3 הפלגות זהות]]=1,טבלה1013[[#This Row],[LengthofCycle]],W524))</f>
        <v/>
      </c>
      <c r="Y525" s="1" t="str">
        <f>IF(OR(טבלה1013[[#This Row],[הווסת פעיל?]]=0,טבלה1013[[#This Row],[הווסת פעיל?]]=""),"",SUM(Y524,טבלה1013[[#This Row],[הווסת פעיל?]]))</f>
        <v/>
      </c>
      <c r="Z525" s="1" t="str">
        <f>IF(AND(טבלה1013[[#This Row],[כמה מחזורים עד עקירה]]&lt;&gt;"",Y526=""),טבלה1013[[#This Row],[כמה מחזורים עד עקירה]],"")</f>
        <v/>
      </c>
      <c r="AA525" s="1" t="str">
        <f>IF(AND(טבלה1013[[#This Row],[הווסת פעיל?]]=1,טבלה1013[[#This Row],[וסת קבוע אחרון]]&lt;&gt;W524),טבלה1013[[#This Row],[וסת קבוע אחרון]],"")</f>
        <v/>
      </c>
      <c r="AB525" s="1" t="str">
        <f>IF(AND(טבלה1013[[#This Row],[הווסת פעיל?]]=1,X524=0,טבלה1013[[#This Row],[וסת קבוע אחרון]]=W524),טבלה1013[[#This Row],[וסת קבוע אחרון]],"")</f>
        <v/>
      </c>
      <c r="AC525" s="1" t="str">
        <f>IF(AND(טבלה1013[[#This Row],[הווסת פעיל?]]=1,X524=0,טבלה1013[[#This Row],[וסת קבוע אחרון]]&lt;&gt;W524),1,"")</f>
        <v/>
      </c>
      <c r="AD525" s="1" t="str">
        <f>IF(AND(טבלה1013[[#This Row],[הווסת פעיל?]]&lt;&gt;"",B526=1),טבלה1013[[#This Row],[CycleNumber]],"")</f>
        <v/>
      </c>
      <c r="AE525" s="1" t="str">
        <f>IF(AND(טבלה1013[[#This Row],[הווסת פעיל?]]&lt;&gt;"",X524=""),טבלה1013[[#This Row],[CycleNumber]],"")</f>
        <v/>
      </c>
      <c r="AF525" s="1" t="str">
        <f>IF(B526=1,"",IF(טבלה1013[[#This Row],[הווסת פעיל?]]=1,IF(טבלה1013[[#This Row],[וסת קבוע אחרון]]=F526,1,0),""))</f>
        <v/>
      </c>
      <c r="AG525" s="1" t="str">
        <f>IF(B526=1,"",IF(טבלה1013[[#This Row],[הווסת פעיל?]]=1,IF(OR(טבלה1013[[#This Row],[וסת קבוע אחרון]]=F526,F526=טבלה1013[[#This Row],[LengthofCycle]]),1,0),""))</f>
        <v/>
      </c>
      <c r="AH525" s="1" t="str">
        <f>IF(B526=1,"",IF(טבלה1013[[#This Row],[הווסת פעיל?]]=1,IF(OR(טבלה1013[[#This Row],[וסת קבוע אחרון]]=F526,F526=טבלה1013[[#This Row],[LengthofCycle]],AND(טבלה1013[[#This Row],[LengthofCycle]]&lt;&gt;טבלה1013[[#This Row],[וסת קבוע אחרון]],OR(F526=28,F526=29))),1,0),""))</f>
        <v/>
      </c>
      <c r="AI525" s="1" t="str">
        <f>IF(AND(טבלה1013[[#This Row],[הווסת פעיל?]]=1,B526=1),1,"")</f>
        <v/>
      </c>
      <c r="AJ525" s="4">
        <f>IF(AND(טבלה1013[[#This Row],[הווסת פעיל?]]&lt;&gt;1,B526&lt;&gt;1,B526&lt;&gt;""),IF(טבלה1013[[#This Row],[LengthofCycle]]=F526,1,0),"")</f>
        <v>0</v>
      </c>
      <c r="AK525" s="4">
        <f>IF(AND(טבלה1013[[#This Row],[הווסת פעיל?]]&lt;&gt;1,B526&lt;&gt;1,B526&lt;&gt;""),IF(OR(טבלה1013[[#This Row],[LengthofCycle]]=F526,F526=29),1,0),"")</f>
        <v>0</v>
      </c>
      <c r="AL525" s="4">
        <f>IF(AND(טבלה1013[[#This Row],[הווסת פעיל?]]&lt;&gt;1,B526&lt;&gt;1,B526&lt;&gt;""),IF(OR(טבלה1013[[#This Row],[LengthofCycle]]=F526,F526=29,F526=28),1,0),"")</f>
        <v>0</v>
      </c>
    </row>
    <row r="526" spans="1:38" x14ac:dyDescent="0.25">
      <c r="A526" s="1" t="s">
        <v>101</v>
      </c>
      <c r="B526" s="1">
        <v>5</v>
      </c>
      <c r="C526" s="1">
        <v>0</v>
      </c>
      <c r="D526" s="1">
        <v>1</v>
      </c>
      <c r="E526" s="1">
        <v>0</v>
      </c>
      <c r="F526" s="1">
        <v>31</v>
      </c>
      <c r="G526" s="1">
        <f>טבלה1013[[#This Row],[LengthofCycle]]+1</f>
        <v>32</v>
      </c>
      <c r="H526" s="1">
        <f>IF(IFERROR(LOOKUP(טבלה1013[[#This Row],[ClientID]],קביעויות[השבוע]),FALSE)=טבלה1013[[#This Row],[ClientID]],1,"")</f>
        <v>1</v>
      </c>
      <c r="I526" s="1" t="str">
        <f>IF(AND(טבלה1013[[#This Row],[CycleNumber]]&gt;1,OR(B527="",טבלה1013[[#This Row],[CycleNumber]]&gt;B525)),IF(OR(AND(טבלה1013[[#This Row],[LengthofCycle]]=28,F525=28),AND(טבלה1013[[#This Row],[LengthofCycle]]=35,F525=35)),1,""),"")</f>
        <v/>
      </c>
      <c r="J526" s="1" t="str">
        <f>IF(AND(טבלה1013[[#This Row],[וסת השבוע]]=1,I525=1,טבלה1013[[#This Row],[CycleNumber]]&gt;B525),1,"")</f>
        <v/>
      </c>
      <c r="K526" s="1" t="str">
        <f>IF(טבלה1013[[#This Row],[CycleNumber]]=1,"",IF(טבלה1013[[#This Row],[וסת השבוע]]=1,0,IF(K525="","",IF(K525=0,IF(טבלה1013[[#This Row],[LengthofCycle]]=28,0,1),IF(K525=1,IF(טבלה1013[[#This Row],[LengthofCycle]]+F525=28*2,0,2),IF(K525=2,IF(טבלה1013[[#This Row],[LengthofCycle]]+F525+F524=28*3,0,3),""))))))</f>
        <v/>
      </c>
      <c r="L526" s="1" t="str">
        <f>IF(טבלה1013[[#This Row],[וסת השבוע]]=1,IF(טבלה1013[[#This Row],[וסת השבוע וההפלגה ביחד]]=1,L525+1,0),IF(AND(טבלה1013[[#This Row],[CycleNumber]]&gt;B525,טבלה1013[[#This Row],[CycleNumber]]&gt;1),IF(טבלה1013[[#This Row],[וסת השבוע פעיל?]]&lt;&gt;"",L525+1,""),""))</f>
        <v/>
      </c>
      <c r="M526" s="1" t="str">
        <f>IF(AND(טבלה1013[[#This Row],[וסת השבוע פעיל?]]&lt;&gt;"",טבלה1013[[#This Row],[CycleNumber]]&lt;B527,B527&lt;&gt;"",טבלה1013[[#This Row],[וסת השבוע פעיל?]]&lt;3),IF(K527=0,IF(AND(טבלה1013[[#This Row],[וסת השבוע פעיל?]]&gt;0,I527=1),0,1),0),"")</f>
        <v/>
      </c>
      <c r="N526" s="1" t="str">
        <f t="shared" si="56"/>
        <v/>
      </c>
      <c r="O526" s="1" t="str">
        <f>IF(AND(טבלה1013[[#This Row],[חיזוי - שבוע]]=1,J527=1),1,"")</f>
        <v/>
      </c>
      <c r="P526" s="1" t="str">
        <f>IF(AND(טבלה1013[[#This Row],[חיזוי טוב עם הפלגה?]]=1,טבלה1013[[#This Row],[וסת קבוע אחרון]]&lt;&gt;28,X525=1),1,"")</f>
        <v/>
      </c>
      <c r="Q526" s="1" t="str">
        <f>IF(AND(טבלה1013[[#This Row],[וסת השבוע פעיל?]]&lt;3,OR(טבלה1013[[#This Row],[CycleNumber]]&gt;B527,B527="")),1,"")</f>
        <v/>
      </c>
      <c r="R526" s="1">
        <f>IF(טבלה1013[[#This Row],[האישה קבעה וסת שבוע?]]=1,IF(טבלה1013[[#This Row],[וסת השבוע פעיל?]]&lt;3,1,0),"")</f>
        <v>0</v>
      </c>
      <c r="S5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6" s="1">
        <f t="shared" si="53"/>
        <v>0</v>
      </c>
      <c r="U526" s="1">
        <f t="shared" si="54"/>
        <v>0</v>
      </c>
      <c r="V526" s="1">
        <f t="shared" si="55"/>
        <v>0</v>
      </c>
      <c r="W526" s="1" t="str">
        <f>IF(טבלה1013[[#This Row],[3 הפלגות זהות]]="","",IF(טבלה1013[[#This Row],[3 הפלגות זהות]]=1,טבלה1013[[#This Row],[LengthofCycle]],W525))</f>
        <v/>
      </c>
      <c r="Y526" s="1" t="str">
        <f>IF(OR(טבלה1013[[#This Row],[הווסת פעיל?]]=0,טבלה1013[[#This Row],[הווסת פעיל?]]=""),"",SUM(Y525,טבלה1013[[#This Row],[הווסת פעיל?]]))</f>
        <v/>
      </c>
      <c r="Z526" s="1" t="str">
        <f>IF(AND(טבלה1013[[#This Row],[כמה מחזורים עד עקירה]]&lt;&gt;"",Y527=""),טבלה1013[[#This Row],[כמה מחזורים עד עקירה]],"")</f>
        <v/>
      </c>
      <c r="AA526" s="1" t="str">
        <f>IF(AND(טבלה1013[[#This Row],[הווסת פעיל?]]=1,טבלה1013[[#This Row],[וסת קבוע אחרון]]&lt;&gt;W525),טבלה1013[[#This Row],[וסת קבוע אחרון]],"")</f>
        <v/>
      </c>
      <c r="AB526" s="1" t="str">
        <f>IF(AND(טבלה1013[[#This Row],[הווסת פעיל?]]=1,X525=0,טבלה1013[[#This Row],[וסת קבוע אחרון]]=W525),טבלה1013[[#This Row],[וסת קבוע אחרון]],"")</f>
        <v/>
      </c>
      <c r="AC526" s="1" t="str">
        <f>IF(AND(טבלה1013[[#This Row],[הווסת פעיל?]]=1,X525=0,טבלה1013[[#This Row],[וסת קבוע אחרון]]&lt;&gt;W525),1,"")</f>
        <v/>
      </c>
      <c r="AD526" s="1" t="str">
        <f>IF(AND(טבלה1013[[#This Row],[הווסת פעיל?]]&lt;&gt;"",B527=1),טבלה1013[[#This Row],[CycleNumber]],"")</f>
        <v/>
      </c>
      <c r="AE526" s="1" t="str">
        <f>IF(AND(טבלה1013[[#This Row],[הווסת פעיל?]]&lt;&gt;"",X525=""),טבלה1013[[#This Row],[CycleNumber]],"")</f>
        <v/>
      </c>
      <c r="AF526" s="1" t="str">
        <f>IF(B527=1,"",IF(טבלה1013[[#This Row],[הווסת פעיל?]]=1,IF(טבלה1013[[#This Row],[וסת קבוע אחרון]]=F527,1,0),""))</f>
        <v/>
      </c>
      <c r="AG526" s="1" t="str">
        <f>IF(B527=1,"",IF(טבלה1013[[#This Row],[הווסת פעיל?]]=1,IF(OR(טבלה1013[[#This Row],[וסת קבוע אחרון]]=F527,F527=טבלה1013[[#This Row],[LengthofCycle]]),1,0),""))</f>
        <v/>
      </c>
      <c r="AH526" s="1" t="str">
        <f>IF(B527=1,"",IF(טבלה1013[[#This Row],[הווסת פעיל?]]=1,IF(OR(טבלה1013[[#This Row],[וסת קבוע אחרון]]=F527,F527=טבלה1013[[#This Row],[LengthofCycle]],AND(טבלה1013[[#This Row],[LengthofCycle]]&lt;&gt;טבלה1013[[#This Row],[וסת קבוע אחרון]],OR(F527=28,F527=29))),1,0),""))</f>
        <v/>
      </c>
      <c r="AI526" s="1" t="str">
        <f>IF(AND(טבלה1013[[#This Row],[הווסת פעיל?]]=1,B527=1),1,"")</f>
        <v/>
      </c>
      <c r="AJ526" s="4">
        <f>IF(AND(טבלה1013[[#This Row],[הווסת פעיל?]]&lt;&gt;1,B527&lt;&gt;1,B527&lt;&gt;""),IF(טבלה1013[[#This Row],[LengthofCycle]]=F527,1,0),"")</f>
        <v>0</v>
      </c>
      <c r="AK526" s="4">
        <f>IF(AND(טבלה1013[[#This Row],[הווסת פעיל?]]&lt;&gt;1,B527&lt;&gt;1,B527&lt;&gt;""),IF(OR(טבלה1013[[#This Row],[LengthofCycle]]=F527,F527=29),1,0),"")</f>
        <v>0</v>
      </c>
      <c r="AL526" s="4">
        <f>IF(AND(טבלה1013[[#This Row],[הווסת פעיל?]]&lt;&gt;1,B527&lt;&gt;1,B527&lt;&gt;""),IF(OR(טבלה1013[[#This Row],[LengthofCycle]]=F527,F527=29,F527=28),1,0),"")</f>
        <v>0</v>
      </c>
    </row>
    <row r="527" spans="1:38" x14ac:dyDescent="0.25">
      <c r="A527" s="1" t="s">
        <v>101</v>
      </c>
      <c r="B527" s="1">
        <v>6</v>
      </c>
      <c r="C527" s="1">
        <v>0</v>
      </c>
      <c r="D527" s="1">
        <v>1</v>
      </c>
      <c r="E527" s="1">
        <v>0</v>
      </c>
      <c r="F527" s="1">
        <v>30</v>
      </c>
      <c r="G527" s="1">
        <f>טבלה1013[[#This Row],[LengthofCycle]]+1</f>
        <v>31</v>
      </c>
      <c r="H527" s="1">
        <f>IF(IFERROR(LOOKUP(טבלה1013[[#This Row],[ClientID]],קביעויות[השבוע]),FALSE)=טבלה1013[[#This Row],[ClientID]],1,"")</f>
        <v>1</v>
      </c>
      <c r="I527" s="1" t="str">
        <f>IF(AND(טבלה1013[[#This Row],[CycleNumber]]&gt;1,OR(B528="",טבלה1013[[#This Row],[CycleNumber]]&gt;B526)),IF(OR(AND(טבלה1013[[#This Row],[LengthofCycle]]=28,F526=28),AND(טבלה1013[[#This Row],[LengthofCycle]]=35,F526=35)),1,""),"")</f>
        <v/>
      </c>
      <c r="J527" s="1" t="str">
        <f>IF(AND(טבלה1013[[#This Row],[וסת השבוע]]=1,I526=1,טבלה1013[[#This Row],[CycleNumber]]&gt;B526),1,"")</f>
        <v/>
      </c>
      <c r="K527" s="1" t="str">
        <f>IF(טבלה1013[[#This Row],[CycleNumber]]=1,"",IF(טבלה1013[[#This Row],[וסת השבוע]]=1,0,IF(K526="","",IF(K526=0,IF(טבלה1013[[#This Row],[LengthofCycle]]=28,0,1),IF(K526=1,IF(טבלה1013[[#This Row],[LengthofCycle]]+F526=28*2,0,2),IF(K526=2,IF(טבלה1013[[#This Row],[LengthofCycle]]+F526+F525=28*3,0,3),""))))))</f>
        <v/>
      </c>
      <c r="L527" s="1" t="str">
        <f>IF(טבלה1013[[#This Row],[וסת השבוע]]=1,IF(טבלה1013[[#This Row],[וסת השבוע וההפלגה ביחד]]=1,L526+1,0),IF(AND(טבלה1013[[#This Row],[CycleNumber]]&gt;B526,טבלה1013[[#This Row],[CycleNumber]]&gt;1),IF(טבלה1013[[#This Row],[וסת השבוע פעיל?]]&lt;&gt;"",L526+1,""),""))</f>
        <v/>
      </c>
      <c r="M527" s="1" t="str">
        <f>IF(AND(טבלה1013[[#This Row],[וסת השבוע פעיל?]]&lt;&gt;"",טבלה1013[[#This Row],[CycleNumber]]&lt;B528,B528&lt;&gt;"",טבלה1013[[#This Row],[וסת השבוע פעיל?]]&lt;3),IF(K528=0,IF(AND(טבלה1013[[#This Row],[וסת השבוע פעיל?]]&gt;0,I528=1),0,1),0),"")</f>
        <v/>
      </c>
      <c r="N527" s="1" t="str">
        <f t="shared" si="56"/>
        <v/>
      </c>
      <c r="O527" s="1" t="str">
        <f>IF(AND(טבלה1013[[#This Row],[חיזוי - שבוע]]=1,J528=1),1,"")</f>
        <v/>
      </c>
      <c r="P527" s="1" t="str">
        <f>IF(AND(טבלה1013[[#This Row],[חיזוי טוב עם הפלגה?]]=1,טבלה1013[[#This Row],[וסת קבוע אחרון]]&lt;&gt;28,X526=1),1,"")</f>
        <v/>
      </c>
      <c r="Q527" s="1" t="str">
        <f>IF(AND(טבלה1013[[#This Row],[וסת השבוע פעיל?]]&lt;3,OR(טבלה1013[[#This Row],[CycleNumber]]&gt;B528,B528="")),1,"")</f>
        <v/>
      </c>
      <c r="R527" s="1">
        <f>IF(טבלה1013[[#This Row],[האישה קבעה וסת שבוע?]]=1,IF(טבלה1013[[#This Row],[וסת השבוע פעיל?]]&lt;3,1,0),"")</f>
        <v>0</v>
      </c>
      <c r="S5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7" s="1">
        <f t="shared" si="53"/>
        <v>0</v>
      </c>
      <c r="U527" s="1">
        <f t="shared" si="54"/>
        <v>0</v>
      </c>
      <c r="V527" s="1">
        <f t="shared" si="55"/>
        <v>0</v>
      </c>
      <c r="W527" s="1" t="str">
        <f>IF(טבלה1013[[#This Row],[3 הפלגות זהות]]="","",IF(טבלה1013[[#This Row],[3 הפלגות זהות]]=1,טבלה1013[[#This Row],[LengthofCycle]],W526))</f>
        <v/>
      </c>
      <c r="Y527" s="1" t="str">
        <f>IF(OR(טבלה1013[[#This Row],[הווסת פעיל?]]=0,טבלה1013[[#This Row],[הווסת פעיל?]]=""),"",SUM(Y526,טבלה1013[[#This Row],[הווסת פעיל?]]))</f>
        <v/>
      </c>
      <c r="Z527" s="1" t="str">
        <f>IF(AND(טבלה1013[[#This Row],[כמה מחזורים עד עקירה]]&lt;&gt;"",Y528=""),טבלה1013[[#This Row],[כמה מחזורים עד עקירה]],"")</f>
        <v/>
      </c>
      <c r="AA527" s="1" t="str">
        <f>IF(AND(טבלה1013[[#This Row],[הווסת פעיל?]]=1,טבלה1013[[#This Row],[וסת קבוע אחרון]]&lt;&gt;W526),טבלה1013[[#This Row],[וסת קבוע אחרון]],"")</f>
        <v/>
      </c>
      <c r="AB527" s="1" t="str">
        <f>IF(AND(טבלה1013[[#This Row],[הווסת פעיל?]]=1,X526=0,טבלה1013[[#This Row],[וסת קבוע אחרון]]=W526),טבלה1013[[#This Row],[וסת קבוע אחרון]],"")</f>
        <v/>
      </c>
      <c r="AC527" s="1" t="str">
        <f>IF(AND(טבלה1013[[#This Row],[הווסת פעיל?]]=1,X526=0,טבלה1013[[#This Row],[וסת קבוע אחרון]]&lt;&gt;W526),1,"")</f>
        <v/>
      </c>
      <c r="AD527" s="1" t="str">
        <f>IF(AND(טבלה1013[[#This Row],[הווסת פעיל?]]&lt;&gt;"",B528=1),טבלה1013[[#This Row],[CycleNumber]],"")</f>
        <v/>
      </c>
      <c r="AE527" s="1" t="str">
        <f>IF(AND(טבלה1013[[#This Row],[הווסת פעיל?]]&lt;&gt;"",X526=""),טבלה1013[[#This Row],[CycleNumber]],"")</f>
        <v/>
      </c>
      <c r="AF527" s="1" t="str">
        <f>IF(B528=1,"",IF(טבלה1013[[#This Row],[הווסת פעיל?]]=1,IF(טבלה1013[[#This Row],[וסת קבוע אחרון]]=F528,1,0),""))</f>
        <v/>
      </c>
      <c r="AG527" s="1" t="str">
        <f>IF(B528=1,"",IF(טבלה1013[[#This Row],[הווסת פעיל?]]=1,IF(OR(טבלה1013[[#This Row],[וסת קבוע אחרון]]=F528,F528=טבלה1013[[#This Row],[LengthofCycle]]),1,0),""))</f>
        <v/>
      </c>
      <c r="AH527" s="1" t="str">
        <f>IF(B528=1,"",IF(טבלה1013[[#This Row],[הווסת פעיל?]]=1,IF(OR(טבלה1013[[#This Row],[וסת קבוע אחרון]]=F528,F528=טבלה1013[[#This Row],[LengthofCycle]],AND(טבלה1013[[#This Row],[LengthofCycle]]&lt;&gt;טבלה1013[[#This Row],[וסת קבוע אחרון]],OR(F528=28,F528=29))),1,0),""))</f>
        <v/>
      </c>
      <c r="AI527" s="1" t="str">
        <f>IF(AND(טבלה1013[[#This Row],[הווסת פעיל?]]=1,B528=1),1,"")</f>
        <v/>
      </c>
      <c r="AJ527" s="4">
        <f>IF(AND(טבלה1013[[#This Row],[הווסת פעיל?]]&lt;&gt;1,B528&lt;&gt;1,B528&lt;&gt;""),IF(טבלה1013[[#This Row],[LengthofCycle]]=F528,1,0),"")</f>
        <v>0</v>
      </c>
      <c r="AK527" s="4">
        <f>IF(AND(טבלה1013[[#This Row],[הווסת פעיל?]]&lt;&gt;1,B528&lt;&gt;1,B528&lt;&gt;""),IF(OR(טבלה1013[[#This Row],[LengthofCycle]]=F528,F528=29),1,0),"")</f>
        <v>0</v>
      </c>
      <c r="AL527" s="4">
        <f>IF(AND(טבלה1013[[#This Row],[הווסת פעיל?]]&lt;&gt;1,B528&lt;&gt;1,B528&lt;&gt;""),IF(OR(טבלה1013[[#This Row],[LengthofCycle]]=F528,F528=29,F528=28),1,0),"")</f>
        <v>0</v>
      </c>
    </row>
    <row r="528" spans="1:38" x14ac:dyDescent="0.25">
      <c r="A528" s="1" t="s">
        <v>101</v>
      </c>
      <c r="B528" s="1">
        <v>7</v>
      </c>
      <c r="C528" s="1">
        <v>0</v>
      </c>
      <c r="D528" s="1">
        <v>1</v>
      </c>
      <c r="E528" s="1">
        <v>0</v>
      </c>
      <c r="F528" s="1">
        <v>32</v>
      </c>
      <c r="G528" s="1">
        <f>טבלה1013[[#This Row],[LengthofCycle]]+1</f>
        <v>33</v>
      </c>
      <c r="H528" s="1">
        <f>IF(IFERROR(LOOKUP(טבלה1013[[#This Row],[ClientID]],קביעויות[השבוע]),FALSE)=טבלה1013[[#This Row],[ClientID]],1,"")</f>
        <v>1</v>
      </c>
      <c r="I528" s="1" t="str">
        <f>IF(AND(טבלה1013[[#This Row],[CycleNumber]]&gt;1,OR(B529="",טבלה1013[[#This Row],[CycleNumber]]&gt;B527)),IF(OR(AND(טבלה1013[[#This Row],[LengthofCycle]]=28,F527=28),AND(טבלה1013[[#This Row],[LengthofCycle]]=35,F527=35)),1,""),"")</f>
        <v/>
      </c>
      <c r="J528" s="1" t="str">
        <f>IF(AND(טבלה1013[[#This Row],[וסת השבוע]]=1,I527=1,טבלה1013[[#This Row],[CycleNumber]]&gt;B527),1,"")</f>
        <v/>
      </c>
      <c r="K528" s="1" t="str">
        <f>IF(טבלה1013[[#This Row],[CycleNumber]]=1,"",IF(טבלה1013[[#This Row],[וסת השבוע]]=1,0,IF(K527="","",IF(K527=0,IF(טבלה1013[[#This Row],[LengthofCycle]]=28,0,1),IF(K527=1,IF(טבלה1013[[#This Row],[LengthofCycle]]+F527=28*2,0,2),IF(K527=2,IF(טבלה1013[[#This Row],[LengthofCycle]]+F527+F526=28*3,0,3),""))))))</f>
        <v/>
      </c>
      <c r="L528" s="1" t="str">
        <f>IF(טבלה1013[[#This Row],[וסת השבוע]]=1,IF(טבלה1013[[#This Row],[וסת השבוע וההפלגה ביחד]]=1,L527+1,0),IF(AND(טבלה1013[[#This Row],[CycleNumber]]&gt;B527,טבלה1013[[#This Row],[CycleNumber]]&gt;1),IF(טבלה1013[[#This Row],[וסת השבוע פעיל?]]&lt;&gt;"",L527+1,""),""))</f>
        <v/>
      </c>
      <c r="M528" s="1" t="str">
        <f>IF(AND(טבלה1013[[#This Row],[וסת השבוע פעיל?]]&lt;&gt;"",טבלה1013[[#This Row],[CycleNumber]]&lt;B529,B529&lt;&gt;"",טבלה1013[[#This Row],[וסת השבוע פעיל?]]&lt;3),IF(K529=0,IF(AND(טבלה1013[[#This Row],[וסת השבוע פעיל?]]&gt;0,I529=1),0,1),0),"")</f>
        <v/>
      </c>
      <c r="N528" s="1" t="str">
        <f t="shared" si="56"/>
        <v/>
      </c>
      <c r="O528" s="1" t="str">
        <f>IF(AND(טבלה1013[[#This Row],[חיזוי - שבוע]]=1,J529=1),1,"")</f>
        <v/>
      </c>
      <c r="P528" s="1" t="str">
        <f>IF(AND(טבלה1013[[#This Row],[חיזוי טוב עם הפלגה?]]=1,טבלה1013[[#This Row],[וסת קבוע אחרון]]&lt;&gt;28,X527=1),1,"")</f>
        <v/>
      </c>
      <c r="Q528" s="1" t="str">
        <f>IF(AND(טבלה1013[[#This Row],[וסת השבוע פעיל?]]&lt;3,OR(טבלה1013[[#This Row],[CycleNumber]]&gt;B529,B529="")),1,"")</f>
        <v/>
      </c>
      <c r="R528" s="1">
        <f>IF(טבלה1013[[#This Row],[האישה קבעה וסת שבוע?]]=1,IF(טבלה1013[[#This Row],[וסת השבוע פעיל?]]&lt;3,1,0),"")</f>
        <v>0</v>
      </c>
      <c r="S5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8" s="1">
        <f t="shared" si="53"/>
        <v>0</v>
      </c>
      <c r="U528" s="1">
        <f t="shared" si="54"/>
        <v>0</v>
      </c>
      <c r="V528" s="1">
        <f t="shared" si="55"/>
        <v>0</v>
      </c>
      <c r="W528" s="1" t="str">
        <f>IF(טבלה1013[[#This Row],[3 הפלגות זהות]]="","",IF(טבלה1013[[#This Row],[3 הפלגות זהות]]=1,טבלה1013[[#This Row],[LengthofCycle]],W527))</f>
        <v/>
      </c>
      <c r="Y528" s="1" t="str">
        <f>IF(OR(טבלה1013[[#This Row],[הווסת פעיל?]]=0,טבלה1013[[#This Row],[הווסת פעיל?]]=""),"",SUM(Y527,טבלה1013[[#This Row],[הווסת פעיל?]]))</f>
        <v/>
      </c>
      <c r="Z528" s="1" t="str">
        <f>IF(AND(טבלה1013[[#This Row],[כמה מחזורים עד עקירה]]&lt;&gt;"",Y529=""),טבלה1013[[#This Row],[כמה מחזורים עד עקירה]],"")</f>
        <v/>
      </c>
      <c r="AA528" s="1" t="str">
        <f>IF(AND(טבלה1013[[#This Row],[הווסת פעיל?]]=1,טבלה1013[[#This Row],[וסת קבוע אחרון]]&lt;&gt;W527),טבלה1013[[#This Row],[וסת קבוע אחרון]],"")</f>
        <v/>
      </c>
      <c r="AB528" s="1" t="str">
        <f>IF(AND(טבלה1013[[#This Row],[הווסת פעיל?]]=1,X527=0,טבלה1013[[#This Row],[וסת קבוע אחרון]]=W527),טבלה1013[[#This Row],[וסת קבוע אחרון]],"")</f>
        <v/>
      </c>
      <c r="AC528" s="1" t="str">
        <f>IF(AND(טבלה1013[[#This Row],[הווסת פעיל?]]=1,X527=0,טבלה1013[[#This Row],[וסת קבוע אחרון]]&lt;&gt;W527),1,"")</f>
        <v/>
      </c>
      <c r="AD528" s="1" t="str">
        <f>IF(AND(טבלה1013[[#This Row],[הווסת פעיל?]]&lt;&gt;"",B529=1),טבלה1013[[#This Row],[CycleNumber]],"")</f>
        <v/>
      </c>
      <c r="AE528" s="1" t="str">
        <f>IF(AND(טבלה1013[[#This Row],[הווסת פעיל?]]&lt;&gt;"",X527=""),טבלה1013[[#This Row],[CycleNumber]],"")</f>
        <v/>
      </c>
      <c r="AF528" s="1" t="str">
        <f>IF(B529=1,"",IF(טבלה1013[[#This Row],[הווסת פעיל?]]=1,IF(טבלה1013[[#This Row],[וסת קבוע אחרון]]=F529,1,0),""))</f>
        <v/>
      </c>
      <c r="AG528" s="1" t="str">
        <f>IF(B529=1,"",IF(טבלה1013[[#This Row],[הווסת פעיל?]]=1,IF(OR(טבלה1013[[#This Row],[וסת קבוע אחרון]]=F529,F529=טבלה1013[[#This Row],[LengthofCycle]]),1,0),""))</f>
        <v/>
      </c>
      <c r="AH528" s="1" t="str">
        <f>IF(B529=1,"",IF(טבלה1013[[#This Row],[הווסת פעיל?]]=1,IF(OR(טבלה1013[[#This Row],[וסת קבוע אחרון]]=F529,F529=טבלה1013[[#This Row],[LengthofCycle]],AND(טבלה1013[[#This Row],[LengthofCycle]]&lt;&gt;טבלה1013[[#This Row],[וסת קבוע אחרון]],OR(F529=28,F529=29))),1,0),""))</f>
        <v/>
      </c>
      <c r="AI528" s="1" t="str">
        <f>IF(AND(טבלה1013[[#This Row],[הווסת פעיל?]]=1,B529=1),1,"")</f>
        <v/>
      </c>
      <c r="AJ528" s="4">
        <f>IF(AND(טבלה1013[[#This Row],[הווסת פעיל?]]&lt;&gt;1,B529&lt;&gt;1,B529&lt;&gt;""),IF(טבלה1013[[#This Row],[LengthofCycle]]=F529,1,0),"")</f>
        <v>0</v>
      </c>
      <c r="AK528" s="4">
        <f>IF(AND(טבלה1013[[#This Row],[הווסת פעיל?]]&lt;&gt;1,B529&lt;&gt;1,B529&lt;&gt;""),IF(OR(טבלה1013[[#This Row],[LengthofCycle]]=F529,F529=29),1,0),"")</f>
        <v>0</v>
      </c>
      <c r="AL528" s="4">
        <f>IF(AND(טבלה1013[[#This Row],[הווסת פעיל?]]&lt;&gt;1,B529&lt;&gt;1,B529&lt;&gt;""),IF(OR(טבלה1013[[#This Row],[LengthofCycle]]=F529,F529=29,F529=28),1,0),"")</f>
        <v>1</v>
      </c>
    </row>
    <row r="529" spans="1:38" x14ac:dyDescent="0.25">
      <c r="A529" s="1" t="s">
        <v>101</v>
      </c>
      <c r="B529" s="1">
        <v>8</v>
      </c>
      <c r="C529" s="1">
        <v>0</v>
      </c>
      <c r="D529" s="1">
        <v>1</v>
      </c>
      <c r="E529" s="1">
        <v>0</v>
      </c>
      <c r="F529" s="1">
        <v>28</v>
      </c>
      <c r="G529" s="1">
        <f>טבלה1013[[#This Row],[LengthofCycle]]+1</f>
        <v>29</v>
      </c>
      <c r="H529" s="1">
        <f>IF(IFERROR(LOOKUP(טבלה1013[[#This Row],[ClientID]],קביעויות[השבוע]),FALSE)=טבלה1013[[#This Row],[ClientID]],1,"")</f>
        <v>1</v>
      </c>
      <c r="I529" s="1" t="str">
        <f>IF(AND(טבלה1013[[#This Row],[CycleNumber]]&gt;1,OR(B530="",טבלה1013[[#This Row],[CycleNumber]]&gt;B528)),IF(OR(AND(טבלה1013[[#This Row],[LengthofCycle]]=28,F528=28),AND(טבלה1013[[#This Row],[LengthofCycle]]=35,F528=35)),1,""),"")</f>
        <v/>
      </c>
      <c r="J529" s="1" t="str">
        <f>IF(AND(טבלה1013[[#This Row],[וסת השבוע]]=1,I528=1,טבלה1013[[#This Row],[CycleNumber]]&gt;B528),1,"")</f>
        <v/>
      </c>
      <c r="K529" s="1" t="str">
        <f>IF(טבלה1013[[#This Row],[CycleNumber]]=1,"",IF(טבלה1013[[#This Row],[וסת השבוע]]=1,0,IF(K528="","",IF(K528=0,IF(טבלה1013[[#This Row],[LengthofCycle]]=28,0,1),IF(K528=1,IF(טבלה1013[[#This Row],[LengthofCycle]]+F528=28*2,0,2),IF(K528=2,IF(טבלה1013[[#This Row],[LengthofCycle]]+F528+F527=28*3,0,3),""))))))</f>
        <v/>
      </c>
      <c r="L529" s="1" t="str">
        <f>IF(טבלה1013[[#This Row],[וסת השבוע]]=1,IF(טבלה1013[[#This Row],[וסת השבוע וההפלגה ביחד]]=1,L528+1,0),IF(AND(טבלה1013[[#This Row],[CycleNumber]]&gt;B528,טבלה1013[[#This Row],[CycleNumber]]&gt;1),IF(טבלה1013[[#This Row],[וסת השבוע פעיל?]]&lt;&gt;"",L528+1,""),""))</f>
        <v/>
      </c>
      <c r="M529" s="1" t="str">
        <f>IF(AND(טבלה1013[[#This Row],[וסת השבוע פעיל?]]&lt;&gt;"",טבלה1013[[#This Row],[CycleNumber]]&lt;B530,B530&lt;&gt;"",טבלה1013[[#This Row],[וסת השבוע פעיל?]]&lt;3),IF(K530=0,IF(AND(טבלה1013[[#This Row],[וסת השבוע פעיל?]]&gt;0,I530=1),0,1),0),"")</f>
        <v/>
      </c>
      <c r="N529" s="1" t="str">
        <f t="shared" si="56"/>
        <v/>
      </c>
      <c r="O529" s="1" t="str">
        <f>IF(AND(טבלה1013[[#This Row],[חיזוי - שבוע]]=1,J530=1),1,"")</f>
        <v/>
      </c>
      <c r="P529" s="1" t="str">
        <f>IF(AND(טבלה1013[[#This Row],[חיזוי טוב עם הפלגה?]]=1,טבלה1013[[#This Row],[וסת קבוע אחרון]]&lt;&gt;28,X528=1),1,"")</f>
        <v/>
      </c>
      <c r="Q529" s="1" t="str">
        <f>IF(AND(טבלה1013[[#This Row],[וסת השבוע פעיל?]]&lt;3,OR(טבלה1013[[#This Row],[CycleNumber]]&gt;B530,B530="")),1,"")</f>
        <v/>
      </c>
      <c r="R529" s="1">
        <f>IF(טבלה1013[[#This Row],[האישה קבעה וסת שבוע?]]=1,IF(טבלה1013[[#This Row],[וסת השבוע פעיל?]]&lt;3,1,0),"")</f>
        <v>0</v>
      </c>
      <c r="S5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29" s="1">
        <f t="shared" si="53"/>
        <v>0</v>
      </c>
      <c r="U529" s="1">
        <f t="shared" si="54"/>
        <v>0</v>
      </c>
      <c r="V529" s="1">
        <f t="shared" si="55"/>
        <v>0</v>
      </c>
      <c r="W529" s="1" t="str">
        <f>IF(טבלה1013[[#This Row],[3 הפלגות זהות]]="","",IF(טבלה1013[[#This Row],[3 הפלגות זהות]]=1,טבלה1013[[#This Row],[LengthofCycle]],W528))</f>
        <v/>
      </c>
      <c r="Y529" s="1" t="str">
        <f>IF(OR(טבלה1013[[#This Row],[הווסת פעיל?]]=0,טבלה1013[[#This Row],[הווסת פעיל?]]=""),"",SUM(Y528,טבלה1013[[#This Row],[הווסת פעיל?]]))</f>
        <v/>
      </c>
      <c r="Z529" s="1" t="str">
        <f>IF(AND(טבלה1013[[#This Row],[כמה מחזורים עד עקירה]]&lt;&gt;"",Y530=""),טבלה1013[[#This Row],[כמה מחזורים עד עקירה]],"")</f>
        <v/>
      </c>
      <c r="AA529" s="1" t="str">
        <f>IF(AND(טבלה1013[[#This Row],[הווסת פעיל?]]=1,טבלה1013[[#This Row],[וסת קבוע אחרון]]&lt;&gt;W528),טבלה1013[[#This Row],[וסת קבוע אחרון]],"")</f>
        <v/>
      </c>
      <c r="AB529" s="1" t="str">
        <f>IF(AND(טבלה1013[[#This Row],[הווסת פעיל?]]=1,X528=0,טבלה1013[[#This Row],[וסת קבוע אחרון]]=W528),טבלה1013[[#This Row],[וסת קבוע אחרון]],"")</f>
        <v/>
      </c>
      <c r="AC529" s="1" t="str">
        <f>IF(AND(טבלה1013[[#This Row],[הווסת פעיל?]]=1,X528=0,טבלה1013[[#This Row],[וסת קבוע אחרון]]&lt;&gt;W528),1,"")</f>
        <v/>
      </c>
      <c r="AD529" s="1" t="str">
        <f>IF(AND(טבלה1013[[#This Row],[הווסת פעיל?]]&lt;&gt;"",B530=1),טבלה1013[[#This Row],[CycleNumber]],"")</f>
        <v/>
      </c>
      <c r="AE529" s="1" t="str">
        <f>IF(AND(טבלה1013[[#This Row],[הווסת פעיל?]]&lt;&gt;"",X528=""),טבלה1013[[#This Row],[CycleNumber]],"")</f>
        <v/>
      </c>
      <c r="AF529" s="1" t="str">
        <f>IF(B530=1,"",IF(טבלה1013[[#This Row],[הווסת פעיל?]]=1,IF(טבלה1013[[#This Row],[וסת קבוע אחרון]]=F530,1,0),""))</f>
        <v/>
      </c>
      <c r="AG529" s="1" t="str">
        <f>IF(B530=1,"",IF(טבלה1013[[#This Row],[הווסת פעיל?]]=1,IF(OR(טבלה1013[[#This Row],[וסת קבוע אחרון]]=F530,F530=טבלה1013[[#This Row],[LengthofCycle]]),1,0),""))</f>
        <v/>
      </c>
      <c r="AH529" s="1" t="str">
        <f>IF(B530=1,"",IF(טבלה1013[[#This Row],[הווסת פעיל?]]=1,IF(OR(טבלה1013[[#This Row],[וסת קבוע אחרון]]=F530,F530=טבלה1013[[#This Row],[LengthofCycle]],AND(טבלה1013[[#This Row],[LengthofCycle]]&lt;&gt;טבלה1013[[#This Row],[וסת קבוע אחרון]],OR(F530=28,F530=29))),1,0),""))</f>
        <v/>
      </c>
      <c r="AI529" s="1" t="str">
        <f>IF(AND(טבלה1013[[#This Row],[הווסת פעיל?]]=1,B530=1),1,"")</f>
        <v/>
      </c>
      <c r="AJ529" s="4">
        <f>IF(AND(טבלה1013[[#This Row],[הווסת פעיל?]]&lt;&gt;1,B530&lt;&gt;1,B530&lt;&gt;""),IF(טבלה1013[[#This Row],[LengthofCycle]]=F530,1,0),"")</f>
        <v>1</v>
      </c>
      <c r="AK529" s="4">
        <f>IF(AND(טבלה1013[[#This Row],[הווסת פעיל?]]&lt;&gt;1,B530&lt;&gt;1,B530&lt;&gt;""),IF(OR(טבלה1013[[#This Row],[LengthofCycle]]=F530,F530=29),1,0),"")</f>
        <v>1</v>
      </c>
      <c r="AL529" s="4">
        <f>IF(AND(טבלה1013[[#This Row],[הווסת פעיל?]]&lt;&gt;1,B530&lt;&gt;1,B530&lt;&gt;""),IF(OR(טבלה1013[[#This Row],[LengthofCycle]]=F530,F530=29,F530=28),1,0),"")</f>
        <v>1</v>
      </c>
    </row>
    <row r="530" spans="1:38" x14ac:dyDescent="0.25">
      <c r="A530" s="1" t="s">
        <v>101</v>
      </c>
      <c r="B530" s="1">
        <v>9</v>
      </c>
      <c r="C530" s="1">
        <v>0</v>
      </c>
      <c r="D530" s="1">
        <v>1</v>
      </c>
      <c r="E530" s="1">
        <v>0</v>
      </c>
      <c r="F530" s="1">
        <v>28</v>
      </c>
      <c r="G530" s="1">
        <f>טבלה1013[[#This Row],[LengthofCycle]]+1</f>
        <v>29</v>
      </c>
      <c r="H530" s="1">
        <f>IF(IFERROR(LOOKUP(טבלה1013[[#This Row],[ClientID]],קביעויות[השבוע]),FALSE)=טבלה1013[[#This Row],[ClientID]],1,"")</f>
        <v>1</v>
      </c>
      <c r="I530" s="1">
        <f>IF(AND(טבלה1013[[#This Row],[CycleNumber]]&gt;1,OR(B531="",טבלה1013[[#This Row],[CycleNumber]]&gt;B529)),IF(OR(AND(טבלה1013[[#This Row],[LengthofCycle]]=28,F529=28),AND(טבלה1013[[#This Row],[LengthofCycle]]=35,F529=35)),1,""),"")</f>
        <v>1</v>
      </c>
      <c r="J530" s="1" t="str">
        <f>IF(AND(טבלה1013[[#This Row],[וסת השבוע]]=1,I529=1,טבלה1013[[#This Row],[CycleNumber]]&gt;B529),1,"")</f>
        <v/>
      </c>
      <c r="K530" s="1">
        <f>IF(טבלה1013[[#This Row],[CycleNumber]]=1,"",IF(טבלה1013[[#This Row],[וסת השבוע]]=1,0,IF(K529="","",IF(K529=0,IF(טבלה1013[[#This Row],[LengthofCycle]]=28,0,1),IF(K529=1,IF(טבלה1013[[#This Row],[LengthofCycle]]+F529=28*2,0,2),IF(K529=2,IF(טבלה1013[[#This Row],[LengthofCycle]]+F529+F528=28*3,0,3),""))))))</f>
        <v>0</v>
      </c>
      <c r="L530" s="1">
        <f>IF(טבלה1013[[#This Row],[וסת השבוע]]=1,IF(טבלה1013[[#This Row],[וסת השבוע וההפלגה ביחד]]=1,L529+1,0),IF(AND(טבלה1013[[#This Row],[CycleNumber]]&gt;B529,טבלה1013[[#This Row],[CycleNumber]]&gt;1),IF(טבלה1013[[#This Row],[וסת השבוע פעיל?]]&lt;&gt;"",L529+1,""),""))</f>
        <v>0</v>
      </c>
      <c r="M530" s="1">
        <f>IF(AND(טבלה1013[[#This Row],[וסת השבוע פעיל?]]&lt;&gt;"",טבלה1013[[#This Row],[CycleNumber]]&lt;B531,B531&lt;&gt;"",טבלה1013[[#This Row],[וסת השבוע פעיל?]]&lt;3),IF(K531=0,IF(AND(טבלה1013[[#This Row],[וסת השבוע פעיל?]]&gt;0,I531=1),0,1),0),"")</f>
        <v>0</v>
      </c>
      <c r="N530" s="1" t="str">
        <f t="shared" si="56"/>
        <v/>
      </c>
      <c r="O530" s="1" t="str">
        <f>IF(AND(טבלה1013[[#This Row],[חיזוי - שבוע]]=1,J531=1),1,"")</f>
        <v/>
      </c>
      <c r="P530" s="1" t="str">
        <f>IF(AND(טבלה1013[[#This Row],[חיזוי טוב עם הפלגה?]]=1,טבלה1013[[#This Row],[וסת קבוע אחרון]]&lt;&gt;28,X529=1),1,"")</f>
        <v/>
      </c>
      <c r="Q530" s="1" t="str">
        <f>IF(AND(טבלה1013[[#This Row],[וסת השבוע פעיל?]]&lt;3,OR(טבלה1013[[#This Row],[CycleNumber]]&gt;B531,B531="")),1,"")</f>
        <v/>
      </c>
      <c r="R530" s="1">
        <f>IF(טבלה1013[[#This Row],[האישה קבעה וסת שבוע?]]=1,IF(טבלה1013[[#This Row],[וסת השבוע פעיל?]]&lt;3,1,0),"")</f>
        <v>1</v>
      </c>
      <c r="S5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0" s="1">
        <f t="shared" si="53"/>
        <v>0</v>
      </c>
      <c r="U530" s="1">
        <f t="shared" si="54"/>
        <v>0</v>
      </c>
      <c r="V530" s="1">
        <f t="shared" si="55"/>
        <v>0</v>
      </c>
      <c r="W530" s="1" t="str">
        <f>IF(טבלה1013[[#This Row],[3 הפלגות זהות]]="","",IF(טבלה1013[[#This Row],[3 הפלגות זהות]]=1,טבלה1013[[#This Row],[LengthofCycle]],W529))</f>
        <v/>
      </c>
      <c r="Y530" s="1" t="str">
        <f>IF(OR(טבלה1013[[#This Row],[הווסת פעיל?]]=0,טבלה1013[[#This Row],[הווסת פעיל?]]=""),"",SUM(Y529,טבלה1013[[#This Row],[הווסת פעיל?]]))</f>
        <v/>
      </c>
      <c r="Z530" s="1" t="str">
        <f>IF(AND(טבלה1013[[#This Row],[כמה מחזורים עד עקירה]]&lt;&gt;"",Y531=""),טבלה1013[[#This Row],[כמה מחזורים עד עקירה]],"")</f>
        <v/>
      </c>
      <c r="AA530" s="1" t="str">
        <f>IF(AND(טבלה1013[[#This Row],[הווסת פעיל?]]=1,טבלה1013[[#This Row],[וסת קבוע אחרון]]&lt;&gt;W529),טבלה1013[[#This Row],[וסת קבוע אחרון]],"")</f>
        <v/>
      </c>
      <c r="AB530" s="1" t="str">
        <f>IF(AND(טבלה1013[[#This Row],[הווסת פעיל?]]=1,X529=0,טבלה1013[[#This Row],[וסת קבוע אחרון]]=W529),טבלה1013[[#This Row],[וסת קבוע אחרון]],"")</f>
        <v/>
      </c>
      <c r="AC530" s="1" t="str">
        <f>IF(AND(טבלה1013[[#This Row],[הווסת פעיל?]]=1,X529=0,טבלה1013[[#This Row],[וסת קבוע אחרון]]&lt;&gt;W529),1,"")</f>
        <v/>
      </c>
      <c r="AD530" s="1" t="str">
        <f>IF(AND(טבלה1013[[#This Row],[הווסת פעיל?]]&lt;&gt;"",B531=1),טבלה1013[[#This Row],[CycleNumber]],"")</f>
        <v/>
      </c>
      <c r="AE530" s="1" t="str">
        <f>IF(AND(טבלה1013[[#This Row],[הווסת פעיל?]]&lt;&gt;"",X529=""),טבלה1013[[#This Row],[CycleNumber]],"")</f>
        <v/>
      </c>
      <c r="AF530" s="1" t="str">
        <f>IF(B531=1,"",IF(טבלה1013[[#This Row],[הווסת פעיל?]]=1,IF(טבלה1013[[#This Row],[וסת קבוע אחרון]]=F531,1,0),""))</f>
        <v/>
      </c>
      <c r="AG530" s="1" t="str">
        <f>IF(B531=1,"",IF(טבלה1013[[#This Row],[הווסת פעיל?]]=1,IF(OR(טבלה1013[[#This Row],[וסת קבוע אחרון]]=F531,F531=טבלה1013[[#This Row],[LengthofCycle]]),1,0),""))</f>
        <v/>
      </c>
      <c r="AH530" s="1" t="str">
        <f>IF(B531=1,"",IF(טבלה1013[[#This Row],[הווסת פעיל?]]=1,IF(OR(טבלה1013[[#This Row],[וסת קבוע אחרון]]=F531,F531=טבלה1013[[#This Row],[LengthofCycle]],AND(טבלה1013[[#This Row],[LengthofCycle]]&lt;&gt;טבלה1013[[#This Row],[וסת קבוע אחרון]],OR(F531=28,F531=29))),1,0),""))</f>
        <v/>
      </c>
      <c r="AI530" s="1" t="str">
        <f>IF(AND(טבלה1013[[#This Row],[הווסת פעיל?]]=1,B531=1),1,"")</f>
        <v/>
      </c>
      <c r="AJ530" s="4">
        <f>IF(AND(טבלה1013[[#This Row],[הווסת פעיל?]]&lt;&gt;1,B531&lt;&gt;1,B531&lt;&gt;""),IF(טבלה1013[[#This Row],[LengthofCycle]]=F531,1,0),"")</f>
        <v>0</v>
      </c>
      <c r="AK530" s="4">
        <f>IF(AND(טבלה1013[[#This Row],[הווסת פעיל?]]&lt;&gt;1,B531&lt;&gt;1,B531&lt;&gt;""),IF(OR(טבלה1013[[#This Row],[LengthofCycle]]=F531,F531=29),1,0),"")</f>
        <v>0</v>
      </c>
      <c r="AL530" s="4">
        <f>IF(AND(טבלה1013[[#This Row],[הווסת פעיל?]]&lt;&gt;1,B531&lt;&gt;1,B531&lt;&gt;""),IF(OR(טבלה1013[[#This Row],[LengthofCycle]]=F531,F531=29,F531=28),1,0),"")</f>
        <v>0</v>
      </c>
    </row>
    <row r="531" spans="1:38" x14ac:dyDescent="0.25">
      <c r="A531" s="1" t="s">
        <v>101</v>
      </c>
      <c r="B531" s="1">
        <v>10</v>
      </c>
      <c r="C531" s="1">
        <v>0</v>
      </c>
      <c r="D531" s="1">
        <v>0</v>
      </c>
      <c r="E531" s="1">
        <v>0</v>
      </c>
      <c r="F531" s="1">
        <v>30</v>
      </c>
      <c r="G531" s="1">
        <f>טבלה1013[[#This Row],[LengthofCycle]]+1</f>
        <v>31</v>
      </c>
      <c r="H531" s="1">
        <f>IF(IFERROR(LOOKUP(טבלה1013[[#This Row],[ClientID]],קביעויות[השבוע]),FALSE)=טבלה1013[[#This Row],[ClientID]],1,"")</f>
        <v>1</v>
      </c>
      <c r="I531" s="1" t="str">
        <f>IF(AND(טבלה1013[[#This Row],[CycleNumber]]&gt;1,OR(B532="",טבלה1013[[#This Row],[CycleNumber]]&gt;B530)),IF(OR(AND(טבלה1013[[#This Row],[LengthofCycle]]=28,F530=28),AND(טבלה1013[[#This Row],[LengthofCycle]]=35,F530=35)),1,""),"")</f>
        <v/>
      </c>
      <c r="J531" s="1" t="str">
        <f>IF(AND(טבלה1013[[#This Row],[וסת השבוע]]=1,I530=1,טבלה1013[[#This Row],[CycleNumber]]&gt;B530),1,"")</f>
        <v/>
      </c>
      <c r="K531" s="1">
        <f>IF(טבלה1013[[#This Row],[CycleNumber]]=1,"",IF(טבלה1013[[#This Row],[וסת השבוע]]=1,0,IF(K530="","",IF(K530=0,IF(טבלה1013[[#This Row],[LengthofCycle]]=28,0,1),IF(K530=1,IF(טבלה1013[[#This Row],[LengthofCycle]]+F530=28*2,0,2),IF(K530=2,IF(טבלה1013[[#This Row],[LengthofCycle]]+F530+F529=28*3,0,3),""))))))</f>
        <v>1</v>
      </c>
      <c r="L531" s="1">
        <f>IF(טבלה1013[[#This Row],[וסת השבוע]]=1,IF(טבלה1013[[#This Row],[וסת השבוע וההפלגה ביחד]]=1,L530+1,0),IF(AND(טבלה1013[[#This Row],[CycleNumber]]&gt;B530,טבלה1013[[#This Row],[CycleNumber]]&gt;1),IF(טבלה1013[[#This Row],[וסת השבוע פעיל?]]&lt;&gt;"",L530+1,""),""))</f>
        <v>1</v>
      </c>
      <c r="M531" s="1">
        <f>IF(AND(טבלה1013[[#This Row],[וסת השבוע פעיל?]]&lt;&gt;"",טבלה1013[[#This Row],[CycleNumber]]&lt;B532,B532&lt;&gt;"",טבלה1013[[#This Row],[וסת השבוע פעיל?]]&lt;3),IF(K532=0,IF(AND(טבלה1013[[#This Row],[וסת השבוע פעיל?]]&gt;0,I532=1),0,1),0),"")</f>
        <v>0</v>
      </c>
      <c r="N531" s="1">
        <f t="shared" si="56"/>
        <v>29</v>
      </c>
      <c r="O531" s="1" t="str">
        <f>IF(AND(טבלה1013[[#This Row],[חיזוי - שבוע]]=1,J532=1),1,"")</f>
        <v/>
      </c>
      <c r="P531" s="1" t="str">
        <f>IF(AND(טבלה1013[[#This Row],[חיזוי טוב עם הפלגה?]]=1,טבלה1013[[#This Row],[וסת קבוע אחרון]]&lt;&gt;28,X530=1),1,"")</f>
        <v/>
      </c>
      <c r="Q531" s="1" t="str">
        <f>IF(AND(טבלה1013[[#This Row],[וסת השבוע פעיל?]]&lt;3,OR(טבלה1013[[#This Row],[CycleNumber]]&gt;B532,B532="")),1,"")</f>
        <v/>
      </c>
      <c r="R531" s="1">
        <f>IF(טבלה1013[[#This Row],[האישה קבעה וסת שבוע?]]=1,IF(טבלה1013[[#This Row],[וסת השבוע פעיל?]]&lt;3,1,0),"")</f>
        <v>1</v>
      </c>
      <c r="S5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1" s="1">
        <f t="shared" si="53"/>
        <v>0</v>
      </c>
      <c r="U531" s="1">
        <f t="shared" si="54"/>
        <v>0</v>
      </c>
      <c r="V531" s="1">
        <f t="shared" si="55"/>
        <v>0</v>
      </c>
      <c r="W531" s="1" t="str">
        <f>IF(טבלה1013[[#This Row],[3 הפלגות זהות]]="","",IF(טבלה1013[[#This Row],[3 הפלגות זהות]]=1,טבלה1013[[#This Row],[LengthofCycle]],W530))</f>
        <v/>
      </c>
      <c r="Y531" s="1" t="str">
        <f>IF(OR(טבלה1013[[#This Row],[הווסת פעיל?]]=0,טבלה1013[[#This Row],[הווסת פעיל?]]=""),"",SUM(Y530,טבלה1013[[#This Row],[הווסת פעיל?]]))</f>
        <v/>
      </c>
      <c r="Z531" s="1" t="str">
        <f>IF(AND(טבלה1013[[#This Row],[כמה מחזורים עד עקירה]]&lt;&gt;"",Y532=""),טבלה1013[[#This Row],[כמה מחזורים עד עקירה]],"")</f>
        <v/>
      </c>
      <c r="AA531" s="1" t="str">
        <f>IF(AND(טבלה1013[[#This Row],[הווסת פעיל?]]=1,טבלה1013[[#This Row],[וסת קבוע אחרון]]&lt;&gt;W530),טבלה1013[[#This Row],[וסת קבוע אחרון]],"")</f>
        <v/>
      </c>
      <c r="AB531" s="1" t="str">
        <f>IF(AND(טבלה1013[[#This Row],[הווסת פעיל?]]=1,X530=0,טבלה1013[[#This Row],[וסת קבוע אחרון]]=W530),טבלה1013[[#This Row],[וסת קבוע אחרון]],"")</f>
        <v/>
      </c>
      <c r="AC531" s="1" t="str">
        <f>IF(AND(טבלה1013[[#This Row],[הווסת פעיל?]]=1,X530=0,טבלה1013[[#This Row],[וסת קבוע אחרון]]&lt;&gt;W530),1,"")</f>
        <v/>
      </c>
      <c r="AD531" s="1" t="str">
        <f>IF(AND(טבלה1013[[#This Row],[הווסת פעיל?]]&lt;&gt;"",B532=1),טבלה1013[[#This Row],[CycleNumber]],"")</f>
        <v/>
      </c>
      <c r="AE531" s="1" t="str">
        <f>IF(AND(טבלה1013[[#This Row],[הווסת פעיל?]]&lt;&gt;"",X530=""),טבלה1013[[#This Row],[CycleNumber]],"")</f>
        <v/>
      </c>
      <c r="AF531" s="1" t="str">
        <f>IF(B532=1,"",IF(טבלה1013[[#This Row],[הווסת פעיל?]]=1,IF(טבלה1013[[#This Row],[וסת קבוע אחרון]]=F532,1,0),""))</f>
        <v/>
      </c>
      <c r="AG531" s="1" t="str">
        <f>IF(B532=1,"",IF(טבלה1013[[#This Row],[הווסת פעיל?]]=1,IF(OR(טבלה1013[[#This Row],[וסת קבוע אחרון]]=F532,F532=טבלה1013[[#This Row],[LengthofCycle]]),1,0),""))</f>
        <v/>
      </c>
      <c r="AH531" s="1" t="str">
        <f>IF(B532=1,"",IF(טבלה1013[[#This Row],[הווסת פעיל?]]=1,IF(OR(טבלה1013[[#This Row],[וסת קבוע אחרון]]=F532,F532=טבלה1013[[#This Row],[LengthofCycle]],AND(טבלה1013[[#This Row],[LengthofCycle]]&lt;&gt;טבלה1013[[#This Row],[וסת קבוע אחרון]],OR(F532=28,F532=29))),1,0),""))</f>
        <v/>
      </c>
      <c r="AI531" s="1" t="str">
        <f>IF(AND(טבלה1013[[#This Row],[הווסת פעיל?]]=1,B532=1),1,"")</f>
        <v/>
      </c>
      <c r="AJ531" s="4">
        <f>IF(AND(טבלה1013[[#This Row],[הווסת פעיל?]]&lt;&gt;1,B532&lt;&gt;1,B532&lt;&gt;""),IF(טבלה1013[[#This Row],[LengthofCycle]]=F532,1,0),"")</f>
        <v>0</v>
      </c>
      <c r="AK531" s="4">
        <f>IF(AND(טבלה1013[[#This Row],[הווסת פעיל?]]&lt;&gt;1,B532&lt;&gt;1,B532&lt;&gt;""),IF(OR(טבלה1013[[#This Row],[LengthofCycle]]=F532,F532=29),1,0),"")</f>
        <v>0</v>
      </c>
      <c r="AL531" s="4">
        <f>IF(AND(טבלה1013[[#This Row],[הווסת פעיל?]]&lt;&gt;1,B532&lt;&gt;1,B532&lt;&gt;""),IF(OR(טבלה1013[[#This Row],[LengthofCycle]]=F532,F532=29,F532=28),1,0),"")</f>
        <v>0</v>
      </c>
    </row>
    <row r="532" spans="1:38" x14ac:dyDescent="0.25">
      <c r="A532" s="1" t="s">
        <v>101</v>
      </c>
      <c r="B532" s="1">
        <v>11</v>
      </c>
      <c r="C532" s="1">
        <v>0</v>
      </c>
      <c r="D532" s="1">
        <v>1</v>
      </c>
      <c r="E532" s="1">
        <v>0</v>
      </c>
      <c r="F532" s="1">
        <v>36</v>
      </c>
      <c r="G532" s="1">
        <f>טבלה1013[[#This Row],[LengthofCycle]]+1</f>
        <v>37</v>
      </c>
      <c r="H532" s="1">
        <f>IF(IFERROR(LOOKUP(טבלה1013[[#This Row],[ClientID]],קביעויות[השבוע]),FALSE)=טבלה1013[[#This Row],[ClientID]],1,"")</f>
        <v>1</v>
      </c>
      <c r="I532" s="1" t="str">
        <f>IF(AND(טבלה1013[[#This Row],[CycleNumber]]&gt;1,OR(B533="",טבלה1013[[#This Row],[CycleNumber]]&gt;B531)),IF(OR(AND(טבלה1013[[#This Row],[LengthofCycle]]=28,F531=28),AND(טבלה1013[[#This Row],[LengthofCycle]]=35,F531=35)),1,""),"")</f>
        <v/>
      </c>
      <c r="J532" s="1" t="str">
        <f>IF(AND(טבלה1013[[#This Row],[וסת השבוע]]=1,I531=1,טבלה1013[[#This Row],[CycleNumber]]&gt;B531),1,"")</f>
        <v/>
      </c>
      <c r="K532" s="1">
        <f>IF(טבלה1013[[#This Row],[CycleNumber]]=1,"",IF(טבלה1013[[#This Row],[וסת השבוע]]=1,0,IF(K531="","",IF(K531=0,IF(טבלה1013[[#This Row],[LengthofCycle]]=28,0,1),IF(K531=1,IF(טבלה1013[[#This Row],[LengthofCycle]]+F531=28*2,0,2),IF(K531=2,IF(טבלה1013[[#This Row],[LengthofCycle]]+F531+F530=28*3,0,3),""))))))</f>
        <v>2</v>
      </c>
      <c r="L532" s="1">
        <f>IF(טבלה1013[[#This Row],[וסת השבוע]]=1,IF(טבלה1013[[#This Row],[וסת השבוע וההפלגה ביחד]]=1,L531+1,0),IF(AND(טבלה1013[[#This Row],[CycleNumber]]&gt;B531,טבלה1013[[#This Row],[CycleNumber]]&gt;1),IF(טבלה1013[[#This Row],[וסת השבוע פעיל?]]&lt;&gt;"",L531+1,""),""))</f>
        <v>2</v>
      </c>
      <c r="M532" s="1">
        <f>IF(AND(טבלה1013[[#This Row],[וסת השבוע פעיל?]]&lt;&gt;"",טבלה1013[[#This Row],[CycleNumber]]&lt;B533,B533&lt;&gt;"",טבלה1013[[#This Row],[וסת השבוע פעיל?]]&lt;3),IF(K533=0,IF(AND(טבלה1013[[#This Row],[וסת השבוע פעיל?]]&gt;0,I533=1),0,1),0),"")</f>
        <v>0</v>
      </c>
      <c r="N532" s="1">
        <f t="shared" si="56"/>
        <v>27</v>
      </c>
      <c r="O532" s="1" t="str">
        <f>IF(AND(טבלה1013[[#This Row],[חיזוי - שבוע]]=1,J533=1),1,"")</f>
        <v/>
      </c>
      <c r="P532" s="1" t="str">
        <f>IF(AND(טבלה1013[[#This Row],[חיזוי טוב עם הפלגה?]]=1,טבלה1013[[#This Row],[וסת קבוע אחרון]]&lt;&gt;28,X531=1),1,"")</f>
        <v/>
      </c>
      <c r="Q532" s="1" t="str">
        <f>IF(AND(טבלה1013[[#This Row],[וסת השבוע פעיל?]]&lt;3,OR(טבלה1013[[#This Row],[CycleNumber]]&gt;B533,B533="")),1,"")</f>
        <v/>
      </c>
      <c r="R532" s="1">
        <f>IF(טבלה1013[[#This Row],[האישה קבעה וסת שבוע?]]=1,IF(טבלה1013[[#This Row],[וסת השבוע פעיל?]]&lt;3,1,0),"")</f>
        <v>1</v>
      </c>
      <c r="S5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2" s="1">
        <f t="shared" si="53"/>
        <v>0</v>
      </c>
      <c r="U532" s="1">
        <f t="shared" si="54"/>
        <v>0</v>
      </c>
      <c r="V532" s="1">
        <f t="shared" si="55"/>
        <v>0</v>
      </c>
      <c r="W532" s="1" t="str">
        <f>IF(טבלה1013[[#This Row],[3 הפלגות זהות]]="","",IF(טבלה1013[[#This Row],[3 הפלגות זהות]]=1,טבלה1013[[#This Row],[LengthofCycle]],W531))</f>
        <v/>
      </c>
      <c r="Y532" s="1" t="str">
        <f>IF(OR(טבלה1013[[#This Row],[הווסת פעיל?]]=0,טבלה1013[[#This Row],[הווסת פעיל?]]=""),"",SUM(Y531,טבלה1013[[#This Row],[הווסת פעיל?]]))</f>
        <v/>
      </c>
      <c r="Z532" s="1" t="str">
        <f>IF(AND(טבלה1013[[#This Row],[כמה מחזורים עד עקירה]]&lt;&gt;"",Y533=""),טבלה1013[[#This Row],[כמה מחזורים עד עקירה]],"")</f>
        <v/>
      </c>
      <c r="AA532" s="1" t="str">
        <f>IF(AND(טבלה1013[[#This Row],[הווסת פעיל?]]=1,טבלה1013[[#This Row],[וסת קבוע אחרון]]&lt;&gt;W531),טבלה1013[[#This Row],[וסת קבוע אחרון]],"")</f>
        <v/>
      </c>
      <c r="AB532" s="1" t="str">
        <f>IF(AND(טבלה1013[[#This Row],[הווסת פעיל?]]=1,X531=0,טבלה1013[[#This Row],[וסת קבוע אחרון]]=W531),טבלה1013[[#This Row],[וסת קבוע אחרון]],"")</f>
        <v/>
      </c>
      <c r="AC532" s="1" t="str">
        <f>IF(AND(טבלה1013[[#This Row],[הווסת פעיל?]]=1,X531=0,טבלה1013[[#This Row],[וסת קבוע אחרון]]&lt;&gt;W531),1,"")</f>
        <v/>
      </c>
      <c r="AD532" s="1" t="str">
        <f>IF(AND(טבלה1013[[#This Row],[הווסת פעיל?]]&lt;&gt;"",B533=1),טבלה1013[[#This Row],[CycleNumber]],"")</f>
        <v/>
      </c>
      <c r="AE532" s="1" t="str">
        <f>IF(AND(טבלה1013[[#This Row],[הווסת פעיל?]]&lt;&gt;"",X531=""),טבלה1013[[#This Row],[CycleNumber]],"")</f>
        <v/>
      </c>
      <c r="AF532" s="1" t="str">
        <f>IF(B533=1,"",IF(טבלה1013[[#This Row],[הווסת פעיל?]]=1,IF(טבלה1013[[#This Row],[וסת קבוע אחרון]]=F533,1,0),""))</f>
        <v/>
      </c>
      <c r="AG532" s="1" t="str">
        <f>IF(B533=1,"",IF(טבלה1013[[#This Row],[הווסת פעיל?]]=1,IF(OR(טבלה1013[[#This Row],[וסת קבוע אחרון]]=F533,F533=טבלה1013[[#This Row],[LengthofCycle]]),1,0),""))</f>
        <v/>
      </c>
      <c r="AH532" s="1" t="str">
        <f>IF(B533=1,"",IF(טבלה1013[[#This Row],[הווסת פעיל?]]=1,IF(OR(טבלה1013[[#This Row],[וסת קבוע אחרון]]=F533,F533=טבלה1013[[#This Row],[LengthofCycle]],AND(טבלה1013[[#This Row],[LengthofCycle]]&lt;&gt;טבלה1013[[#This Row],[וסת קבוע אחרון]],OR(F533=28,F533=29))),1,0),""))</f>
        <v/>
      </c>
      <c r="AI532" s="1" t="str">
        <f>IF(AND(טבלה1013[[#This Row],[הווסת פעיל?]]=1,B533=1),1,"")</f>
        <v/>
      </c>
      <c r="AJ532" s="4">
        <f>IF(AND(טבלה1013[[#This Row],[הווסת פעיל?]]&lt;&gt;1,B533&lt;&gt;1,B533&lt;&gt;""),IF(טבלה1013[[#This Row],[LengthofCycle]]=F533,1,0),"")</f>
        <v>0</v>
      </c>
      <c r="AK532" s="4">
        <f>IF(AND(טבלה1013[[#This Row],[הווסת פעיל?]]&lt;&gt;1,B533&lt;&gt;1,B533&lt;&gt;""),IF(OR(טבלה1013[[#This Row],[LengthofCycle]]=F533,F533=29),1,0),"")</f>
        <v>0</v>
      </c>
      <c r="AL532" s="4">
        <f>IF(AND(טבלה1013[[#This Row],[הווסת פעיל?]]&lt;&gt;1,B533&lt;&gt;1,B533&lt;&gt;""),IF(OR(טבלה1013[[#This Row],[LengthofCycle]]=F533,F533=29,F533=28),1,0),"")</f>
        <v>0</v>
      </c>
    </row>
    <row r="533" spans="1:38" x14ac:dyDescent="0.25">
      <c r="A533" s="1" t="s">
        <v>101</v>
      </c>
      <c r="B533" s="1">
        <v>12</v>
      </c>
      <c r="C533" s="1">
        <v>0</v>
      </c>
      <c r="D533" s="1">
        <v>1</v>
      </c>
      <c r="E533" s="1">
        <v>0</v>
      </c>
      <c r="F533" s="1">
        <v>33</v>
      </c>
      <c r="G533" s="1">
        <f>טבלה1013[[#This Row],[LengthofCycle]]+1</f>
        <v>34</v>
      </c>
      <c r="H533" s="1">
        <f>IF(IFERROR(LOOKUP(טבלה1013[[#This Row],[ClientID]],קביעויות[השבוע]),FALSE)=טבלה1013[[#This Row],[ClientID]],1,"")</f>
        <v>1</v>
      </c>
      <c r="I533" s="1" t="str">
        <f>IF(AND(טבלה1013[[#This Row],[CycleNumber]]&gt;1,OR(B534="",טבלה1013[[#This Row],[CycleNumber]]&gt;B532)),IF(OR(AND(טבלה1013[[#This Row],[LengthofCycle]]=28,F532=28),AND(טבלה1013[[#This Row],[LengthofCycle]]=35,F532=35)),1,""),"")</f>
        <v/>
      </c>
      <c r="J533" s="1" t="str">
        <f>IF(AND(טבלה1013[[#This Row],[וסת השבוע]]=1,I532=1,טבלה1013[[#This Row],[CycleNumber]]&gt;B532),1,"")</f>
        <v/>
      </c>
      <c r="K533" s="1">
        <f>IF(טבלה1013[[#This Row],[CycleNumber]]=1,"",IF(טבלה1013[[#This Row],[וסת השבוע]]=1,0,IF(K532="","",IF(K532=0,IF(טבלה1013[[#This Row],[LengthofCycle]]=28,0,1),IF(K532=1,IF(טבלה1013[[#This Row],[LengthofCycle]]+F532=28*2,0,2),IF(K532=2,IF(טבלה1013[[#This Row],[LengthofCycle]]+F532+F531=28*3,0,3),""))))))</f>
        <v>3</v>
      </c>
      <c r="L533" s="1">
        <f>IF(טבלה1013[[#This Row],[וסת השבוע]]=1,IF(טבלה1013[[#This Row],[וסת השבוע וההפלגה ביחד]]=1,L532+1,0),IF(AND(טבלה1013[[#This Row],[CycleNumber]]&gt;B532,טבלה1013[[#This Row],[CycleNumber]]&gt;1),IF(טבלה1013[[#This Row],[וסת השבוע פעיל?]]&lt;&gt;"",L532+1,""),""))</f>
        <v>3</v>
      </c>
      <c r="M533" s="1" t="str">
        <f>IF(AND(טבלה1013[[#This Row],[וסת השבוע פעיל?]]&lt;&gt;"",טבלה1013[[#This Row],[CycleNumber]]&lt;B534,B534&lt;&gt;"",טבלה1013[[#This Row],[וסת השבוע פעיל?]]&lt;3),IF(K534=0,IF(AND(טבלה1013[[#This Row],[וסת השבוע פעיל?]]&gt;0,I534=1),0,1),0),"")</f>
        <v/>
      </c>
      <c r="N533" s="1">
        <f t="shared" si="56"/>
        <v>19</v>
      </c>
      <c r="O533" s="1" t="str">
        <f>IF(AND(טבלה1013[[#This Row],[חיזוי - שבוע]]=1,J534=1),1,"")</f>
        <v/>
      </c>
      <c r="P533" s="1" t="str">
        <f>IF(AND(טבלה1013[[#This Row],[חיזוי טוב עם הפלגה?]]=1,טבלה1013[[#This Row],[וסת קבוע אחרון]]&lt;&gt;28,X532=1),1,"")</f>
        <v/>
      </c>
      <c r="Q533" s="1" t="str">
        <f>IF(AND(טבלה1013[[#This Row],[וסת השבוע פעיל?]]&lt;3,OR(טבלה1013[[#This Row],[CycleNumber]]&gt;B534,B534="")),1,"")</f>
        <v/>
      </c>
      <c r="R533" s="1">
        <f>IF(טבלה1013[[#This Row],[האישה קבעה וסת שבוע?]]=1,IF(טבלה1013[[#This Row],[וסת השבוע פעיל?]]&lt;3,1,0),"")</f>
        <v>0</v>
      </c>
      <c r="S5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3" s="1">
        <f t="shared" si="53"/>
        <v>0</v>
      </c>
      <c r="U533" s="1">
        <f t="shared" si="54"/>
        <v>0</v>
      </c>
      <c r="V533" s="1">
        <f t="shared" si="55"/>
        <v>0</v>
      </c>
      <c r="W533" s="1" t="str">
        <f>IF(טבלה1013[[#This Row],[3 הפלגות זהות]]="","",IF(טבלה1013[[#This Row],[3 הפלגות זהות]]=1,טבלה1013[[#This Row],[LengthofCycle]],W532))</f>
        <v/>
      </c>
      <c r="Y533" s="1" t="str">
        <f>IF(OR(טבלה1013[[#This Row],[הווסת פעיל?]]=0,טבלה1013[[#This Row],[הווסת פעיל?]]=""),"",SUM(Y532,טבלה1013[[#This Row],[הווסת פעיל?]]))</f>
        <v/>
      </c>
      <c r="Z533" s="1" t="str">
        <f>IF(AND(טבלה1013[[#This Row],[כמה מחזורים עד עקירה]]&lt;&gt;"",Y534=""),טבלה1013[[#This Row],[כמה מחזורים עד עקירה]],"")</f>
        <v/>
      </c>
      <c r="AA533" s="1" t="str">
        <f>IF(AND(טבלה1013[[#This Row],[הווסת פעיל?]]=1,טבלה1013[[#This Row],[וסת קבוע אחרון]]&lt;&gt;W532),טבלה1013[[#This Row],[וסת קבוע אחרון]],"")</f>
        <v/>
      </c>
      <c r="AB533" s="1" t="str">
        <f>IF(AND(טבלה1013[[#This Row],[הווסת פעיל?]]=1,X532=0,טבלה1013[[#This Row],[וסת קבוע אחרון]]=W532),טבלה1013[[#This Row],[וסת קבוע אחרון]],"")</f>
        <v/>
      </c>
      <c r="AC533" s="1" t="str">
        <f>IF(AND(טבלה1013[[#This Row],[הווסת פעיל?]]=1,X532=0,טבלה1013[[#This Row],[וסת קבוע אחרון]]&lt;&gt;W532),1,"")</f>
        <v/>
      </c>
      <c r="AD533" s="1" t="str">
        <f>IF(AND(טבלה1013[[#This Row],[הווסת פעיל?]]&lt;&gt;"",B534=1),טבלה1013[[#This Row],[CycleNumber]],"")</f>
        <v/>
      </c>
      <c r="AE533" s="1" t="str">
        <f>IF(AND(טבלה1013[[#This Row],[הווסת פעיל?]]&lt;&gt;"",X532=""),טבלה1013[[#This Row],[CycleNumber]],"")</f>
        <v/>
      </c>
      <c r="AF533" s="1" t="str">
        <f>IF(B534=1,"",IF(טבלה1013[[#This Row],[הווסת פעיל?]]=1,IF(טבלה1013[[#This Row],[וסת קבוע אחרון]]=F534,1,0),""))</f>
        <v/>
      </c>
      <c r="AG533" s="1" t="str">
        <f>IF(B534=1,"",IF(טבלה1013[[#This Row],[הווסת פעיל?]]=1,IF(OR(טבלה1013[[#This Row],[וסת קבוע אחרון]]=F534,F534=טבלה1013[[#This Row],[LengthofCycle]]),1,0),""))</f>
        <v/>
      </c>
      <c r="AH533" s="1" t="str">
        <f>IF(B534=1,"",IF(טבלה1013[[#This Row],[הווסת פעיל?]]=1,IF(OR(טבלה1013[[#This Row],[וסת קבוע אחרון]]=F534,F534=טבלה1013[[#This Row],[LengthofCycle]],AND(טבלה1013[[#This Row],[LengthofCycle]]&lt;&gt;טבלה1013[[#This Row],[וסת קבוע אחרון]],OR(F534=28,F534=29))),1,0),""))</f>
        <v/>
      </c>
      <c r="AI533" s="1" t="str">
        <f>IF(AND(טבלה1013[[#This Row],[הווסת פעיל?]]=1,B534=1),1,"")</f>
        <v/>
      </c>
      <c r="AJ533" s="4">
        <f>IF(AND(טבלה1013[[#This Row],[הווסת פעיל?]]&lt;&gt;1,B534&lt;&gt;1,B534&lt;&gt;""),IF(טבלה1013[[#This Row],[LengthofCycle]]=F534,1,0),"")</f>
        <v>0</v>
      </c>
      <c r="AK533" s="4">
        <f>IF(AND(טבלה1013[[#This Row],[הווסת פעיל?]]&lt;&gt;1,B534&lt;&gt;1,B534&lt;&gt;""),IF(OR(טבלה1013[[#This Row],[LengthofCycle]]=F534,F534=29),1,0),"")</f>
        <v>0</v>
      </c>
      <c r="AL533" s="4">
        <f>IF(AND(טבלה1013[[#This Row],[הווסת פעיל?]]&lt;&gt;1,B534&lt;&gt;1,B534&lt;&gt;""),IF(OR(טבלה1013[[#This Row],[LengthofCycle]]=F534,F534=29,F534=28),1,0),"")</f>
        <v>1</v>
      </c>
    </row>
    <row r="534" spans="1:38" x14ac:dyDescent="0.25">
      <c r="A534" s="1" t="s">
        <v>101</v>
      </c>
      <c r="B534" s="1">
        <v>13</v>
      </c>
      <c r="C534" s="1">
        <v>0</v>
      </c>
      <c r="D534" s="1">
        <v>1</v>
      </c>
      <c r="E534" s="1">
        <v>0</v>
      </c>
      <c r="F534" s="1">
        <v>28</v>
      </c>
      <c r="G534" s="1">
        <f>טבלה1013[[#This Row],[LengthofCycle]]+1</f>
        <v>29</v>
      </c>
      <c r="H534" s="1">
        <f>IF(IFERROR(LOOKUP(טבלה1013[[#This Row],[ClientID]],קביעויות[השבוע]),FALSE)=טבלה1013[[#This Row],[ClientID]],1,"")</f>
        <v>1</v>
      </c>
      <c r="I534" s="1" t="str">
        <f>IF(AND(טבלה1013[[#This Row],[CycleNumber]]&gt;1,OR(B535="",טבלה1013[[#This Row],[CycleNumber]]&gt;B533)),IF(OR(AND(טבלה1013[[#This Row],[LengthofCycle]]=28,F533=28),AND(טבלה1013[[#This Row],[LengthofCycle]]=35,F533=35)),1,""),"")</f>
        <v/>
      </c>
      <c r="J534" s="1" t="str">
        <f>IF(AND(טבלה1013[[#This Row],[וסת השבוע]]=1,I533=1,טבלה1013[[#This Row],[CycleNumber]]&gt;B533),1,"")</f>
        <v/>
      </c>
      <c r="K534" s="1" t="str">
        <f>IF(טבלה1013[[#This Row],[CycleNumber]]=1,"",IF(טבלה1013[[#This Row],[וסת השבוע]]=1,0,IF(K533="","",IF(K533=0,IF(טבלה1013[[#This Row],[LengthofCycle]]=28,0,1),IF(K533=1,IF(טבלה1013[[#This Row],[LengthofCycle]]+F533=28*2,0,2),IF(K533=2,IF(טבלה1013[[#This Row],[LengthofCycle]]+F533+F532=28*3,0,3),""))))))</f>
        <v/>
      </c>
      <c r="L534" s="1" t="str">
        <f>IF(טבלה1013[[#This Row],[וסת השבוע]]=1,IF(טבלה1013[[#This Row],[וסת השבוע וההפלגה ביחד]]=1,L533+1,0),IF(AND(טבלה1013[[#This Row],[CycleNumber]]&gt;B533,טבלה1013[[#This Row],[CycleNumber]]&gt;1),IF(טבלה1013[[#This Row],[וסת השבוע פעיל?]]&lt;&gt;"",L533+1,""),""))</f>
        <v/>
      </c>
      <c r="M534" s="1" t="str">
        <f>IF(AND(טבלה1013[[#This Row],[וסת השבוע פעיל?]]&lt;&gt;"",טבלה1013[[#This Row],[CycleNumber]]&lt;B535,B535&lt;&gt;"",טבלה1013[[#This Row],[וסת השבוע פעיל?]]&lt;3),IF(K535=0,IF(AND(טבלה1013[[#This Row],[וסת השבוע פעיל?]]&gt;0,I535=1),0,1),0),"")</f>
        <v/>
      </c>
      <c r="N534" s="1" t="str">
        <f t="shared" si="56"/>
        <v/>
      </c>
      <c r="O534" s="1" t="str">
        <f>IF(AND(טבלה1013[[#This Row],[חיזוי - שבוע]]=1,J535=1),1,"")</f>
        <v/>
      </c>
      <c r="P534" s="1" t="str">
        <f>IF(AND(טבלה1013[[#This Row],[חיזוי טוב עם הפלגה?]]=1,טבלה1013[[#This Row],[וסת קבוע אחרון]]&lt;&gt;28,X533=1),1,"")</f>
        <v/>
      </c>
      <c r="Q534" s="1" t="str">
        <f>IF(AND(טבלה1013[[#This Row],[וסת השבוע פעיל?]]&lt;3,OR(טבלה1013[[#This Row],[CycleNumber]]&gt;B535,B535="")),1,"")</f>
        <v/>
      </c>
      <c r="R534" s="1">
        <f>IF(טבלה1013[[#This Row],[האישה קבעה וסת שבוע?]]=1,IF(טבלה1013[[#This Row],[וסת השבוע פעיל?]]&lt;3,1,0),"")</f>
        <v>0</v>
      </c>
      <c r="S5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4" s="1">
        <f t="shared" si="53"/>
        <v>0</v>
      </c>
      <c r="U534" s="1">
        <f t="shared" si="54"/>
        <v>0</v>
      </c>
      <c r="V534" s="1">
        <f t="shared" si="55"/>
        <v>0</v>
      </c>
      <c r="W534" s="1" t="str">
        <f>IF(טבלה1013[[#This Row],[3 הפלגות זהות]]="","",IF(טבלה1013[[#This Row],[3 הפלגות זהות]]=1,טבלה1013[[#This Row],[LengthofCycle]],W533))</f>
        <v/>
      </c>
      <c r="Y534" s="1" t="str">
        <f>IF(OR(טבלה1013[[#This Row],[הווסת פעיל?]]=0,טבלה1013[[#This Row],[הווסת פעיל?]]=""),"",SUM(Y533,טבלה1013[[#This Row],[הווסת פעיל?]]))</f>
        <v/>
      </c>
      <c r="Z534" s="1" t="str">
        <f>IF(AND(טבלה1013[[#This Row],[כמה מחזורים עד עקירה]]&lt;&gt;"",Y535=""),טבלה1013[[#This Row],[כמה מחזורים עד עקירה]],"")</f>
        <v/>
      </c>
      <c r="AA534" s="1" t="str">
        <f>IF(AND(טבלה1013[[#This Row],[הווסת פעיל?]]=1,טבלה1013[[#This Row],[וסת קבוע אחרון]]&lt;&gt;W533),טבלה1013[[#This Row],[וסת קבוע אחרון]],"")</f>
        <v/>
      </c>
      <c r="AB534" s="1" t="str">
        <f>IF(AND(טבלה1013[[#This Row],[הווסת פעיל?]]=1,X533=0,טבלה1013[[#This Row],[וסת קבוע אחרון]]=W533),טבלה1013[[#This Row],[וסת קבוע אחרון]],"")</f>
        <v/>
      </c>
      <c r="AC534" s="1" t="str">
        <f>IF(AND(טבלה1013[[#This Row],[הווסת פעיל?]]=1,X533=0,טבלה1013[[#This Row],[וסת קבוע אחרון]]&lt;&gt;W533),1,"")</f>
        <v/>
      </c>
      <c r="AD534" s="1" t="str">
        <f>IF(AND(טבלה1013[[#This Row],[הווסת פעיל?]]&lt;&gt;"",B535=1),טבלה1013[[#This Row],[CycleNumber]],"")</f>
        <v/>
      </c>
      <c r="AE534" s="1" t="str">
        <f>IF(AND(טבלה1013[[#This Row],[הווסת פעיל?]]&lt;&gt;"",X533=""),טבלה1013[[#This Row],[CycleNumber]],"")</f>
        <v/>
      </c>
      <c r="AF534" s="1" t="str">
        <f>IF(B535=1,"",IF(טבלה1013[[#This Row],[הווסת פעיל?]]=1,IF(טבלה1013[[#This Row],[וסת קבוע אחרון]]=F535,1,0),""))</f>
        <v/>
      </c>
      <c r="AG534" s="1" t="str">
        <f>IF(B535=1,"",IF(טבלה1013[[#This Row],[הווסת פעיל?]]=1,IF(OR(טבלה1013[[#This Row],[וסת קבוע אחרון]]=F535,F535=טבלה1013[[#This Row],[LengthofCycle]]),1,0),""))</f>
        <v/>
      </c>
      <c r="AH534" s="1" t="str">
        <f>IF(B535=1,"",IF(טבלה1013[[#This Row],[הווסת פעיל?]]=1,IF(OR(טבלה1013[[#This Row],[וסת קבוע אחרון]]=F535,F535=טבלה1013[[#This Row],[LengthofCycle]],AND(טבלה1013[[#This Row],[LengthofCycle]]&lt;&gt;טבלה1013[[#This Row],[וסת קבוע אחרון]],OR(F535=28,F535=29))),1,0),""))</f>
        <v/>
      </c>
      <c r="AI534" s="1" t="str">
        <f>IF(AND(טבלה1013[[#This Row],[הווסת פעיל?]]=1,B535=1),1,"")</f>
        <v/>
      </c>
      <c r="AJ534" s="4" t="str">
        <f>IF(AND(טבלה1013[[#This Row],[הווסת פעיל?]]&lt;&gt;1,B535&lt;&gt;1,B535&lt;&gt;""),IF(טבלה1013[[#This Row],[LengthofCycle]]=F535,1,0),"")</f>
        <v/>
      </c>
      <c r="AK534" s="4" t="str">
        <f>IF(AND(טבלה1013[[#This Row],[הווסת פעיל?]]&lt;&gt;1,B535&lt;&gt;1,B535&lt;&gt;""),IF(OR(טבלה1013[[#This Row],[LengthofCycle]]=F535,F535=29),1,0),"")</f>
        <v/>
      </c>
      <c r="AL534" s="4" t="str">
        <f>IF(AND(טבלה1013[[#This Row],[הווסת פעיל?]]&lt;&gt;1,B535&lt;&gt;1,B535&lt;&gt;""),IF(OR(טבלה1013[[#This Row],[LengthofCycle]]=F535,F535=29,F535=28),1,0),"")</f>
        <v/>
      </c>
    </row>
    <row r="535" spans="1:38" x14ac:dyDescent="0.25">
      <c r="A535" s="1" t="s">
        <v>102</v>
      </c>
      <c r="B535" s="1">
        <v>1</v>
      </c>
      <c r="C535" s="1">
        <v>1</v>
      </c>
      <c r="D535" s="1">
        <v>1</v>
      </c>
      <c r="E535" s="1">
        <v>0</v>
      </c>
      <c r="F535" s="1">
        <v>27</v>
      </c>
      <c r="G535" s="1">
        <f>טבלה1013[[#This Row],[LengthofCycle]]+1</f>
        <v>28</v>
      </c>
      <c r="H535" s="1" t="str">
        <f>IF(IFERROR(LOOKUP(טבלה1013[[#This Row],[ClientID]],קביעויות[השבוע]),FALSE)=טבלה1013[[#This Row],[ClientID]],1,"")</f>
        <v/>
      </c>
      <c r="I535" s="1" t="str">
        <f>IF(AND(טבלה1013[[#This Row],[CycleNumber]]&gt;1,OR(B536="",טבלה1013[[#This Row],[CycleNumber]]&gt;B534)),IF(OR(AND(טבלה1013[[#This Row],[LengthofCycle]]=28,F534=28),AND(טבלה1013[[#This Row],[LengthofCycle]]=35,F534=35)),1,""),"")</f>
        <v/>
      </c>
      <c r="J535" s="1" t="str">
        <f>IF(AND(טבלה1013[[#This Row],[וסת השבוע]]=1,I534=1,טבלה1013[[#This Row],[CycleNumber]]&gt;B534),1,"")</f>
        <v/>
      </c>
      <c r="K535" s="1" t="str">
        <f>IF(טבלה1013[[#This Row],[CycleNumber]]=1,"",IF(טבלה1013[[#This Row],[וסת השבוע]]=1,0,IF(K534="","",IF(K534=0,IF(טבלה1013[[#This Row],[LengthofCycle]]=28,0,1),IF(K534=1,IF(טבלה1013[[#This Row],[LengthofCycle]]+F534=28*2,0,2),IF(K534=2,IF(טבלה1013[[#This Row],[LengthofCycle]]+F534+F533=28*3,0,3),""))))))</f>
        <v/>
      </c>
      <c r="L535" s="1" t="str">
        <f>IF(טבלה1013[[#This Row],[וסת השבוע]]=1,IF(טבלה1013[[#This Row],[וסת השבוע וההפלגה ביחד]]=1,L534+1,0),IF(AND(טבלה1013[[#This Row],[CycleNumber]]&gt;B534,טבלה1013[[#This Row],[CycleNumber]]&gt;1),IF(טבלה1013[[#This Row],[וסת השבוע פעיל?]]&lt;&gt;"",L534+1,""),""))</f>
        <v/>
      </c>
      <c r="M535" s="1" t="str">
        <f>IF(AND(טבלה1013[[#This Row],[וסת השבוע פעיל?]]&lt;&gt;"",טבלה1013[[#This Row],[CycleNumber]]&lt;B536,B536&lt;&gt;"",טבלה1013[[#This Row],[וסת השבוע פעיל?]]&lt;3),IF(K536=0,IF(AND(טבלה1013[[#This Row],[וסת השבוע פעיל?]]&gt;0,I536=1),0,1),0),"")</f>
        <v/>
      </c>
      <c r="N535" s="1" t="str">
        <f t="shared" si="56"/>
        <v/>
      </c>
      <c r="O535" s="1" t="str">
        <f>IF(AND(טבלה1013[[#This Row],[חיזוי - שבוע]]=1,J536=1),1,"")</f>
        <v/>
      </c>
      <c r="P535" s="1" t="str">
        <f>IF(AND(טבלה1013[[#This Row],[חיזוי טוב עם הפלגה?]]=1,טבלה1013[[#This Row],[וסת קבוע אחרון]]&lt;&gt;28,X534=1),1,"")</f>
        <v/>
      </c>
      <c r="Q535" s="1" t="str">
        <f>IF(AND(טבלה1013[[#This Row],[וסת השבוע פעיל?]]&lt;3,OR(טבלה1013[[#This Row],[CycleNumber]]&gt;B536,B536="")),1,"")</f>
        <v/>
      </c>
      <c r="R535" s="1" t="str">
        <f>IF(טבלה1013[[#This Row],[האישה קבעה וסת שבוע?]]=1,IF(טבלה1013[[#This Row],[וסת השבוע פעיל?]]&lt;3,1,0),"")</f>
        <v/>
      </c>
      <c r="S5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5" s="1" t="str">
        <f t="shared" si="53"/>
        <v/>
      </c>
      <c r="U535" s="1" t="str">
        <f t="shared" si="54"/>
        <v/>
      </c>
      <c r="V535" s="1" t="str">
        <f t="shared" si="55"/>
        <v/>
      </c>
      <c r="W535" s="1" t="str">
        <f>IF(טבלה1013[[#This Row],[3 הפלגות זהות]]="","",IF(טבלה1013[[#This Row],[3 הפלגות זהות]]=1,טבלה1013[[#This Row],[LengthofCycle]],W534))</f>
        <v/>
      </c>
      <c r="Y535" s="1" t="str">
        <f>IF(OR(טבלה1013[[#This Row],[הווסת פעיל?]]=0,טבלה1013[[#This Row],[הווסת פעיל?]]=""),"",SUM(Y534,טבלה1013[[#This Row],[הווסת פעיל?]]))</f>
        <v/>
      </c>
      <c r="Z535" s="1" t="str">
        <f>IF(AND(טבלה1013[[#This Row],[כמה מחזורים עד עקירה]]&lt;&gt;"",Y536=""),טבלה1013[[#This Row],[כמה מחזורים עד עקירה]],"")</f>
        <v/>
      </c>
      <c r="AA535" s="1" t="str">
        <f>IF(AND(טבלה1013[[#This Row],[הווסת פעיל?]]=1,טבלה1013[[#This Row],[וסת קבוע אחרון]]&lt;&gt;W534),טבלה1013[[#This Row],[וסת קבוע אחרון]],"")</f>
        <v/>
      </c>
      <c r="AB535" s="1" t="str">
        <f>IF(AND(טבלה1013[[#This Row],[הווסת פעיל?]]=1,X534=0,טבלה1013[[#This Row],[וסת קבוע אחרון]]=W534),טבלה1013[[#This Row],[וסת קבוע אחרון]],"")</f>
        <v/>
      </c>
      <c r="AC535" s="1" t="str">
        <f>IF(AND(טבלה1013[[#This Row],[הווסת פעיל?]]=1,X534=0,טבלה1013[[#This Row],[וסת קבוע אחרון]]&lt;&gt;W534),1,"")</f>
        <v/>
      </c>
      <c r="AD535" s="1" t="str">
        <f>IF(AND(טבלה1013[[#This Row],[הווסת פעיל?]]&lt;&gt;"",B536=1),טבלה1013[[#This Row],[CycleNumber]],"")</f>
        <v/>
      </c>
      <c r="AE535" s="1" t="str">
        <f>IF(AND(טבלה1013[[#This Row],[הווסת פעיל?]]&lt;&gt;"",X534=""),טבלה1013[[#This Row],[CycleNumber]],"")</f>
        <v/>
      </c>
      <c r="AF535" s="1" t="str">
        <f>IF(B536=1,"",IF(טבלה1013[[#This Row],[הווסת פעיל?]]=1,IF(טבלה1013[[#This Row],[וסת קבוע אחרון]]=F536,1,0),""))</f>
        <v/>
      </c>
      <c r="AG535" s="1" t="str">
        <f>IF(B536=1,"",IF(טבלה1013[[#This Row],[הווסת פעיל?]]=1,IF(OR(טבלה1013[[#This Row],[וסת קבוע אחרון]]=F536,F536=טבלה1013[[#This Row],[LengthofCycle]]),1,0),""))</f>
        <v/>
      </c>
      <c r="AH535" s="1" t="str">
        <f>IF(B536=1,"",IF(טבלה1013[[#This Row],[הווסת פעיל?]]=1,IF(OR(טבלה1013[[#This Row],[וסת קבוע אחרון]]=F536,F536=טבלה1013[[#This Row],[LengthofCycle]],AND(טבלה1013[[#This Row],[LengthofCycle]]&lt;&gt;טבלה1013[[#This Row],[וסת קבוע אחרון]],OR(F536=28,F536=29))),1,0),""))</f>
        <v/>
      </c>
      <c r="AI535" s="1" t="str">
        <f>IF(AND(טבלה1013[[#This Row],[הווסת פעיל?]]=1,B536=1),1,"")</f>
        <v/>
      </c>
      <c r="AJ535" s="4">
        <f>IF(AND(טבלה1013[[#This Row],[הווסת פעיל?]]&lt;&gt;1,B536&lt;&gt;1,B536&lt;&gt;""),IF(טבלה1013[[#This Row],[LengthofCycle]]=F536,1,0),"")</f>
        <v>0</v>
      </c>
      <c r="AK535" s="4">
        <f>IF(AND(טבלה1013[[#This Row],[הווסת פעיל?]]&lt;&gt;1,B536&lt;&gt;1,B536&lt;&gt;""),IF(OR(טבלה1013[[#This Row],[LengthofCycle]]=F536,F536=29),1,0),"")</f>
        <v>0</v>
      </c>
      <c r="AL535" s="4">
        <f>IF(AND(טבלה1013[[#This Row],[הווסת פעיל?]]&lt;&gt;1,B536&lt;&gt;1,B536&lt;&gt;""),IF(OR(טבלה1013[[#This Row],[LengthofCycle]]=F536,F536=29,F536=28),1,0),"")</f>
        <v>0</v>
      </c>
    </row>
    <row r="536" spans="1:38" x14ac:dyDescent="0.25">
      <c r="A536" s="1" t="s">
        <v>102</v>
      </c>
      <c r="B536" s="1">
        <v>2</v>
      </c>
      <c r="C536" s="1">
        <v>1</v>
      </c>
      <c r="D536" s="1">
        <v>1</v>
      </c>
      <c r="E536" s="1">
        <v>0</v>
      </c>
      <c r="F536" s="1">
        <v>26</v>
      </c>
      <c r="G536" s="1">
        <f>טבלה1013[[#This Row],[LengthofCycle]]+1</f>
        <v>27</v>
      </c>
      <c r="H536" s="1" t="str">
        <f>IF(IFERROR(LOOKUP(טבלה1013[[#This Row],[ClientID]],קביעויות[השבוע]),FALSE)=טבלה1013[[#This Row],[ClientID]],1,"")</f>
        <v/>
      </c>
      <c r="I536" s="1" t="str">
        <f>IF(AND(טבלה1013[[#This Row],[CycleNumber]]&gt;1,OR(B537="",טבלה1013[[#This Row],[CycleNumber]]&gt;B535)),IF(OR(AND(טבלה1013[[#This Row],[LengthofCycle]]=28,F535=28),AND(טבלה1013[[#This Row],[LengthofCycle]]=35,F535=35)),1,""),"")</f>
        <v/>
      </c>
      <c r="J536" s="1" t="str">
        <f>IF(AND(טבלה1013[[#This Row],[וסת השבוע]]=1,I535=1,טבלה1013[[#This Row],[CycleNumber]]&gt;B535),1,"")</f>
        <v/>
      </c>
      <c r="K536" s="1" t="str">
        <f>IF(טבלה1013[[#This Row],[CycleNumber]]=1,"",IF(טבלה1013[[#This Row],[וסת השבוע]]=1,0,IF(K535="","",IF(K535=0,IF(טבלה1013[[#This Row],[LengthofCycle]]=28,0,1),IF(K535=1,IF(טבלה1013[[#This Row],[LengthofCycle]]+F535=28*2,0,2),IF(K535=2,IF(טבלה1013[[#This Row],[LengthofCycle]]+F535+F534=28*3,0,3),""))))))</f>
        <v/>
      </c>
      <c r="L536" s="1" t="str">
        <f>IF(טבלה1013[[#This Row],[וסת השבוע]]=1,IF(טבלה1013[[#This Row],[וסת השבוע וההפלגה ביחד]]=1,L535+1,0),IF(AND(טבלה1013[[#This Row],[CycleNumber]]&gt;B535,טבלה1013[[#This Row],[CycleNumber]]&gt;1),IF(טבלה1013[[#This Row],[וסת השבוע פעיל?]]&lt;&gt;"",L535+1,""),""))</f>
        <v/>
      </c>
      <c r="M536" s="1" t="str">
        <f>IF(AND(טבלה1013[[#This Row],[וסת השבוע פעיל?]]&lt;&gt;"",טבלה1013[[#This Row],[CycleNumber]]&lt;B537,B537&lt;&gt;"",טבלה1013[[#This Row],[וסת השבוע פעיל?]]&lt;3),IF(K537=0,IF(AND(טבלה1013[[#This Row],[וסת השבוע פעיל?]]&gt;0,I537=1),0,1),0),"")</f>
        <v/>
      </c>
      <c r="N536" s="1" t="str">
        <f t="shared" si="56"/>
        <v/>
      </c>
      <c r="O536" s="1" t="str">
        <f>IF(AND(טבלה1013[[#This Row],[חיזוי - שבוע]]=1,J537=1),1,"")</f>
        <v/>
      </c>
      <c r="P536" s="1" t="str">
        <f>IF(AND(טבלה1013[[#This Row],[חיזוי טוב עם הפלגה?]]=1,טבלה1013[[#This Row],[וסת קבוע אחרון]]&lt;&gt;28,X535=1),1,"")</f>
        <v/>
      </c>
      <c r="Q536" s="1" t="str">
        <f>IF(AND(טבלה1013[[#This Row],[וסת השבוע פעיל?]]&lt;3,OR(טבלה1013[[#This Row],[CycleNumber]]&gt;B537,B537="")),1,"")</f>
        <v/>
      </c>
      <c r="R536" s="1" t="str">
        <f>IF(טבלה1013[[#This Row],[האישה קבעה וסת שבוע?]]=1,IF(טבלה1013[[#This Row],[וסת השבוע פעיל?]]&lt;3,1,0),"")</f>
        <v/>
      </c>
      <c r="S5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6" s="1" t="str">
        <f t="shared" si="53"/>
        <v/>
      </c>
      <c r="U536" s="1" t="str">
        <f t="shared" si="54"/>
        <v/>
      </c>
      <c r="V536" s="1" t="str">
        <f t="shared" si="55"/>
        <v/>
      </c>
      <c r="W536" s="1" t="str">
        <f>IF(טבלה1013[[#This Row],[3 הפלגות זהות]]="","",IF(טבלה1013[[#This Row],[3 הפלגות זהות]]=1,טבלה1013[[#This Row],[LengthofCycle]],W535))</f>
        <v/>
      </c>
      <c r="Y536" s="1" t="str">
        <f>IF(OR(טבלה1013[[#This Row],[הווסת פעיל?]]=0,טבלה1013[[#This Row],[הווסת פעיל?]]=""),"",SUM(Y535,טבלה1013[[#This Row],[הווסת פעיל?]]))</f>
        <v/>
      </c>
      <c r="Z536" s="1" t="str">
        <f>IF(AND(טבלה1013[[#This Row],[כמה מחזורים עד עקירה]]&lt;&gt;"",Y537=""),טבלה1013[[#This Row],[כמה מחזורים עד עקירה]],"")</f>
        <v/>
      </c>
      <c r="AA536" s="1" t="str">
        <f>IF(AND(טבלה1013[[#This Row],[הווסת פעיל?]]=1,טבלה1013[[#This Row],[וסת קבוע אחרון]]&lt;&gt;W535),טבלה1013[[#This Row],[וסת קבוע אחרון]],"")</f>
        <v/>
      </c>
      <c r="AB536" s="1" t="str">
        <f>IF(AND(טבלה1013[[#This Row],[הווסת פעיל?]]=1,X535=0,טבלה1013[[#This Row],[וסת קבוע אחרון]]=W535),טבלה1013[[#This Row],[וסת קבוע אחרון]],"")</f>
        <v/>
      </c>
      <c r="AC536" s="1" t="str">
        <f>IF(AND(טבלה1013[[#This Row],[הווסת פעיל?]]=1,X535=0,טבלה1013[[#This Row],[וסת קבוע אחרון]]&lt;&gt;W535),1,"")</f>
        <v/>
      </c>
      <c r="AD536" s="1" t="str">
        <f>IF(AND(טבלה1013[[#This Row],[הווסת פעיל?]]&lt;&gt;"",B537=1),טבלה1013[[#This Row],[CycleNumber]],"")</f>
        <v/>
      </c>
      <c r="AE536" s="1" t="str">
        <f>IF(AND(טבלה1013[[#This Row],[הווסת פעיל?]]&lt;&gt;"",X535=""),טבלה1013[[#This Row],[CycleNumber]],"")</f>
        <v/>
      </c>
      <c r="AF536" s="1" t="str">
        <f>IF(B537=1,"",IF(טבלה1013[[#This Row],[הווסת פעיל?]]=1,IF(טבלה1013[[#This Row],[וסת קבוע אחרון]]=F537,1,0),""))</f>
        <v/>
      </c>
      <c r="AG536" s="1" t="str">
        <f>IF(B537=1,"",IF(טבלה1013[[#This Row],[הווסת פעיל?]]=1,IF(OR(טבלה1013[[#This Row],[וסת קבוע אחרון]]=F537,F537=טבלה1013[[#This Row],[LengthofCycle]]),1,0),""))</f>
        <v/>
      </c>
      <c r="AH536" s="1" t="str">
        <f>IF(B537=1,"",IF(טבלה1013[[#This Row],[הווסת פעיל?]]=1,IF(OR(טבלה1013[[#This Row],[וסת קבוע אחרון]]=F537,F537=טבלה1013[[#This Row],[LengthofCycle]],AND(טבלה1013[[#This Row],[LengthofCycle]]&lt;&gt;טבלה1013[[#This Row],[וסת קבוע אחרון]],OR(F537=28,F537=29))),1,0),""))</f>
        <v/>
      </c>
      <c r="AI536" s="1" t="str">
        <f>IF(AND(טבלה1013[[#This Row],[הווסת פעיל?]]=1,B537=1),1,"")</f>
        <v/>
      </c>
      <c r="AJ536" s="4">
        <f>IF(AND(טבלה1013[[#This Row],[הווסת פעיל?]]&lt;&gt;1,B537&lt;&gt;1,B537&lt;&gt;""),IF(טבלה1013[[#This Row],[LengthofCycle]]=F537,1,0),"")</f>
        <v>0</v>
      </c>
      <c r="AK536" s="4">
        <f>IF(AND(טבלה1013[[#This Row],[הווסת פעיל?]]&lt;&gt;1,B537&lt;&gt;1,B537&lt;&gt;""),IF(OR(טבלה1013[[#This Row],[LengthofCycle]]=F537,F537=29),1,0),"")</f>
        <v>0</v>
      </c>
      <c r="AL536" s="4">
        <f>IF(AND(טבלה1013[[#This Row],[הווסת פעיל?]]&lt;&gt;1,B537&lt;&gt;1,B537&lt;&gt;""),IF(OR(טבלה1013[[#This Row],[LengthofCycle]]=F537,F537=29,F537=28),1,0),"")</f>
        <v>1</v>
      </c>
    </row>
    <row r="537" spans="1:38" x14ac:dyDescent="0.25">
      <c r="A537" s="1" t="s">
        <v>102</v>
      </c>
      <c r="B537" s="1">
        <v>3</v>
      </c>
      <c r="C537" s="1">
        <v>1</v>
      </c>
      <c r="D537" s="1">
        <v>1</v>
      </c>
      <c r="E537" s="1">
        <v>0</v>
      </c>
      <c r="F537" s="1">
        <v>28</v>
      </c>
      <c r="G537" s="1">
        <f>טבלה1013[[#This Row],[LengthofCycle]]+1</f>
        <v>29</v>
      </c>
      <c r="H537" s="1" t="str">
        <f>IF(IFERROR(LOOKUP(טבלה1013[[#This Row],[ClientID]],קביעויות[השבוע]),FALSE)=טבלה1013[[#This Row],[ClientID]],1,"")</f>
        <v/>
      </c>
      <c r="I537" s="1" t="str">
        <f>IF(AND(טבלה1013[[#This Row],[CycleNumber]]&gt;1,OR(B538="",טבלה1013[[#This Row],[CycleNumber]]&gt;B536)),IF(OR(AND(טבלה1013[[#This Row],[LengthofCycle]]=28,F536=28),AND(טבלה1013[[#This Row],[LengthofCycle]]=35,F536=35)),1,""),"")</f>
        <v/>
      </c>
      <c r="J537" s="1" t="str">
        <f>IF(AND(טבלה1013[[#This Row],[וסת השבוע]]=1,I536=1,טבלה1013[[#This Row],[CycleNumber]]&gt;B536),1,"")</f>
        <v/>
      </c>
      <c r="K537" s="1" t="str">
        <f>IF(טבלה1013[[#This Row],[CycleNumber]]=1,"",IF(טבלה1013[[#This Row],[וסת השבוע]]=1,0,IF(K536="","",IF(K536=0,IF(טבלה1013[[#This Row],[LengthofCycle]]=28,0,1),IF(K536=1,IF(טבלה1013[[#This Row],[LengthofCycle]]+F536=28*2,0,2),IF(K536=2,IF(טבלה1013[[#This Row],[LengthofCycle]]+F536+F535=28*3,0,3),""))))))</f>
        <v/>
      </c>
      <c r="L537" s="1" t="str">
        <f>IF(טבלה1013[[#This Row],[וסת השבוע]]=1,IF(טבלה1013[[#This Row],[וסת השבוע וההפלגה ביחד]]=1,L536+1,0),IF(AND(טבלה1013[[#This Row],[CycleNumber]]&gt;B536,טבלה1013[[#This Row],[CycleNumber]]&gt;1),IF(טבלה1013[[#This Row],[וסת השבוע פעיל?]]&lt;&gt;"",L536+1,""),""))</f>
        <v/>
      </c>
      <c r="M537" s="1" t="str">
        <f>IF(AND(טבלה1013[[#This Row],[וסת השבוע פעיל?]]&lt;&gt;"",טבלה1013[[#This Row],[CycleNumber]]&lt;B538,B538&lt;&gt;"",טבלה1013[[#This Row],[וסת השבוע פעיל?]]&lt;3),IF(K538=0,IF(AND(טבלה1013[[#This Row],[וסת השבוע פעיל?]]&gt;0,I538=1),0,1),0),"")</f>
        <v/>
      </c>
      <c r="N537" s="1" t="str">
        <f t="shared" si="56"/>
        <v/>
      </c>
      <c r="O537" s="1" t="str">
        <f>IF(AND(טבלה1013[[#This Row],[חיזוי - שבוע]]=1,J538=1),1,"")</f>
        <v/>
      </c>
      <c r="P537" s="1" t="str">
        <f>IF(AND(טבלה1013[[#This Row],[חיזוי טוב עם הפלגה?]]=1,טבלה1013[[#This Row],[וסת קבוע אחרון]]&lt;&gt;28,X536=1),1,"")</f>
        <v/>
      </c>
      <c r="Q537" s="1" t="str">
        <f>IF(AND(טבלה1013[[#This Row],[וסת השבוע פעיל?]]&lt;3,OR(טבלה1013[[#This Row],[CycleNumber]]&gt;B538,B538="")),1,"")</f>
        <v/>
      </c>
      <c r="R537" s="1" t="str">
        <f>IF(טבלה1013[[#This Row],[האישה קבעה וסת שבוע?]]=1,IF(טבלה1013[[#This Row],[וסת השבוע פעיל?]]&lt;3,1,0),"")</f>
        <v/>
      </c>
      <c r="S5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7" s="1">
        <f t="shared" si="53"/>
        <v>0</v>
      </c>
      <c r="U537" s="1" t="str">
        <f t="shared" si="54"/>
        <v/>
      </c>
      <c r="V537" s="1" t="str">
        <f t="shared" si="55"/>
        <v/>
      </c>
      <c r="W537" s="1" t="str">
        <f>IF(טבלה1013[[#This Row],[3 הפלגות זהות]]="","",IF(טבלה1013[[#This Row],[3 הפלגות זהות]]=1,טבלה1013[[#This Row],[LengthofCycle]],W536))</f>
        <v/>
      </c>
      <c r="Y537" s="1" t="str">
        <f>IF(OR(טבלה1013[[#This Row],[הווסת פעיל?]]=0,טבלה1013[[#This Row],[הווסת פעיל?]]=""),"",SUM(Y536,טבלה1013[[#This Row],[הווסת פעיל?]]))</f>
        <v/>
      </c>
      <c r="Z537" s="1" t="str">
        <f>IF(AND(טבלה1013[[#This Row],[כמה מחזורים עד עקירה]]&lt;&gt;"",Y538=""),טבלה1013[[#This Row],[כמה מחזורים עד עקירה]],"")</f>
        <v/>
      </c>
      <c r="AA537" s="1" t="str">
        <f>IF(AND(טבלה1013[[#This Row],[הווסת פעיל?]]=1,טבלה1013[[#This Row],[וסת קבוע אחרון]]&lt;&gt;W536),טבלה1013[[#This Row],[וסת קבוע אחרון]],"")</f>
        <v/>
      </c>
      <c r="AB537" s="1" t="str">
        <f>IF(AND(טבלה1013[[#This Row],[הווסת פעיל?]]=1,X536=0,טבלה1013[[#This Row],[וסת קבוע אחרון]]=W536),טבלה1013[[#This Row],[וסת קבוע אחרון]],"")</f>
        <v/>
      </c>
      <c r="AC537" s="1" t="str">
        <f>IF(AND(טבלה1013[[#This Row],[הווסת פעיל?]]=1,X536=0,טבלה1013[[#This Row],[וסת קבוע אחרון]]&lt;&gt;W536),1,"")</f>
        <v/>
      </c>
      <c r="AD537" s="1" t="str">
        <f>IF(AND(טבלה1013[[#This Row],[הווסת פעיל?]]&lt;&gt;"",B538=1),טבלה1013[[#This Row],[CycleNumber]],"")</f>
        <v/>
      </c>
      <c r="AE537" s="1" t="str">
        <f>IF(AND(טבלה1013[[#This Row],[הווסת פעיל?]]&lt;&gt;"",X536=""),טבלה1013[[#This Row],[CycleNumber]],"")</f>
        <v/>
      </c>
      <c r="AF537" s="1" t="str">
        <f>IF(B538=1,"",IF(טבלה1013[[#This Row],[הווסת פעיל?]]=1,IF(טבלה1013[[#This Row],[וסת קבוע אחרון]]=F538,1,0),""))</f>
        <v/>
      </c>
      <c r="AG537" s="1" t="str">
        <f>IF(B538=1,"",IF(טבלה1013[[#This Row],[הווסת פעיל?]]=1,IF(OR(טבלה1013[[#This Row],[וסת קבוע אחרון]]=F538,F538=טבלה1013[[#This Row],[LengthofCycle]]),1,0),""))</f>
        <v/>
      </c>
      <c r="AH537" s="1" t="str">
        <f>IF(B538=1,"",IF(טבלה1013[[#This Row],[הווסת פעיל?]]=1,IF(OR(טבלה1013[[#This Row],[וסת קבוע אחרון]]=F538,F538=טבלה1013[[#This Row],[LengthofCycle]],AND(טבלה1013[[#This Row],[LengthofCycle]]&lt;&gt;טבלה1013[[#This Row],[וסת קבוע אחרון]],OR(F538=28,F538=29))),1,0),""))</f>
        <v/>
      </c>
      <c r="AI537" s="1" t="str">
        <f>IF(AND(טבלה1013[[#This Row],[הווסת פעיל?]]=1,B538=1),1,"")</f>
        <v/>
      </c>
      <c r="AJ537" s="4">
        <f>IF(AND(טבלה1013[[#This Row],[הווסת פעיל?]]&lt;&gt;1,B538&lt;&gt;1,B538&lt;&gt;""),IF(טבלה1013[[#This Row],[LengthofCycle]]=F538,1,0),"")</f>
        <v>0</v>
      </c>
      <c r="AK537" s="4">
        <f>IF(AND(טבלה1013[[#This Row],[הווסת פעיל?]]&lt;&gt;1,B538&lt;&gt;1,B538&lt;&gt;""),IF(OR(טבלה1013[[#This Row],[LengthofCycle]]=F538,F538=29),1,0),"")</f>
        <v>1</v>
      </c>
      <c r="AL537" s="4">
        <f>IF(AND(טבלה1013[[#This Row],[הווסת פעיל?]]&lt;&gt;1,B538&lt;&gt;1,B538&lt;&gt;""),IF(OR(טבלה1013[[#This Row],[LengthofCycle]]=F538,F538=29,F538=28),1,0),"")</f>
        <v>1</v>
      </c>
    </row>
    <row r="538" spans="1:38" x14ac:dyDescent="0.25">
      <c r="A538" s="1" t="s">
        <v>102</v>
      </c>
      <c r="B538" s="1">
        <v>4</v>
      </c>
      <c r="C538" s="1">
        <v>1</v>
      </c>
      <c r="D538" s="1">
        <v>1</v>
      </c>
      <c r="E538" s="1">
        <v>0</v>
      </c>
      <c r="F538" s="1">
        <v>29</v>
      </c>
      <c r="G538" s="1">
        <f>טבלה1013[[#This Row],[LengthofCycle]]+1</f>
        <v>30</v>
      </c>
      <c r="H538" s="1" t="str">
        <f>IF(IFERROR(LOOKUP(טבלה1013[[#This Row],[ClientID]],קביעויות[השבוע]),FALSE)=טבלה1013[[#This Row],[ClientID]],1,"")</f>
        <v/>
      </c>
      <c r="I538" s="1" t="str">
        <f>IF(AND(טבלה1013[[#This Row],[CycleNumber]]&gt;1,OR(B539="",טבלה1013[[#This Row],[CycleNumber]]&gt;B537)),IF(OR(AND(טבלה1013[[#This Row],[LengthofCycle]]=28,F537=28),AND(טבלה1013[[#This Row],[LengthofCycle]]=35,F537=35)),1,""),"")</f>
        <v/>
      </c>
      <c r="J538" s="1" t="str">
        <f>IF(AND(טבלה1013[[#This Row],[וסת השבוע]]=1,I537=1,טבלה1013[[#This Row],[CycleNumber]]&gt;B537),1,"")</f>
        <v/>
      </c>
      <c r="K538" s="1" t="str">
        <f>IF(טבלה1013[[#This Row],[CycleNumber]]=1,"",IF(טבלה1013[[#This Row],[וסת השבוע]]=1,0,IF(K537="","",IF(K537=0,IF(טבלה1013[[#This Row],[LengthofCycle]]=28,0,1),IF(K537=1,IF(טבלה1013[[#This Row],[LengthofCycle]]+F537=28*2,0,2),IF(K537=2,IF(טבלה1013[[#This Row],[LengthofCycle]]+F537+F536=28*3,0,3),""))))))</f>
        <v/>
      </c>
      <c r="L538" s="1" t="str">
        <f>IF(טבלה1013[[#This Row],[וסת השבוע]]=1,IF(טבלה1013[[#This Row],[וסת השבוע וההפלגה ביחד]]=1,L537+1,0),IF(AND(טבלה1013[[#This Row],[CycleNumber]]&gt;B537,טבלה1013[[#This Row],[CycleNumber]]&gt;1),IF(טבלה1013[[#This Row],[וסת השבוע פעיל?]]&lt;&gt;"",L537+1,""),""))</f>
        <v/>
      </c>
      <c r="M538" s="1" t="str">
        <f>IF(AND(טבלה1013[[#This Row],[וסת השבוע פעיל?]]&lt;&gt;"",טבלה1013[[#This Row],[CycleNumber]]&lt;B539,B539&lt;&gt;"",טבלה1013[[#This Row],[וסת השבוע פעיל?]]&lt;3),IF(K539=0,IF(AND(טבלה1013[[#This Row],[וסת השבוע פעיל?]]&gt;0,I539=1),0,1),0),"")</f>
        <v/>
      </c>
      <c r="N538" s="1" t="str">
        <f t="shared" si="56"/>
        <v/>
      </c>
      <c r="O538" s="1" t="str">
        <f>IF(AND(טבלה1013[[#This Row],[חיזוי - שבוע]]=1,J539=1),1,"")</f>
        <v/>
      </c>
      <c r="P538" s="1" t="str">
        <f>IF(AND(טבלה1013[[#This Row],[חיזוי טוב עם הפלגה?]]=1,טבלה1013[[#This Row],[וסת קבוע אחרון]]&lt;&gt;28,X537=1),1,"")</f>
        <v/>
      </c>
      <c r="Q538" s="1" t="str">
        <f>IF(AND(טבלה1013[[#This Row],[וסת השבוע פעיל?]]&lt;3,OR(טבלה1013[[#This Row],[CycleNumber]]&gt;B539,B539="")),1,"")</f>
        <v/>
      </c>
      <c r="R538" s="1" t="str">
        <f>IF(טבלה1013[[#This Row],[האישה קבעה וסת שבוע?]]=1,IF(טבלה1013[[#This Row],[וסת השבוע פעיל?]]&lt;3,1,0),"")</f>
        <v/>
      </c>
      <c r="S5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8" s="1">
        <f t="shared" si="53"/>
        <v>0</v>
      </c>
      <c r="U538" s="1">
        <f t="shared" si="54"/>
        <v>0</v>
      </c>
      <c r="V538" s="1" t="str">
        <f t="shared" si="55"/>
        <v/>
      </c>
      <c r="W538" s="1" t="str">
        <f>IF(טבלה1013[[#This Row],[3 הפלגות זהות]]="","",IF(טבלה1013[[#This Row],[3 הפלגות זהות]]=1,טבלה1013[[#This Row],[LengthofCycle]],W537))</f>
        <v/>
      </c>
      <c r="Y538" s="1" t="str">
        <f>IF(OR(טבלה1013[[#This Row],[הווסת פעיל?]]=0,טבלה1013[[#This Row],[הווסת פעיל?]]=""),"",SUM(Y537,טבלה1013[[#This Row],[הווסת פעיל?]]))</f>
        <v/>
      </c>
      <c r="Z538" s="1" t="str">
        <f>IF(AND(טבלה1013[[#This Row],[כמה מחזורים עד עקירה]]&lt;&gt;"",Y539=""),טבלה1013[[#This Row],[כמה מחזורים עד עקירה]],"")</f>
        <v/>
      </c>
      <c r="AA538" s="1" t="str">
        <f>IF(AND(טבלה1013[[#This Row],[הווסת פעיל?]]=1,טבלה1013[[#This Row],[וסת קבוע אחרון]]&lt;&gt;W537),טבלה1013[[#This Row],[וסת קבוע אחרון]],"")</f>
        <v/>
      </c>
      <c r="AB538" s="1" t="str">
        <f>IF(AND(טבלה1013[[#This Row],[הווסת פעיל?]]=1,X537=0,טבלה1013[[#This Row],[וסת קבוע אחרון]]=W537),טבלה1013[[#This Row],[וסת קבוע אחרון]],"")</f>
        <v/>
      </c>
      <c r="AC538" s="1" t="str">
        <f>IF(AND(טבלה1013[[#This Row],[הווסת פעיל?]]=1,X537=0,טבלה1013[[#This Row],[וסת קבוע אחרון]]&lt;&gt;W537),1,"")</f>
        <v/>
      </c>
      <c r="AD538" s="1" t="str">
        <f>IF(AND(טבלה1013[[#This Row],[הווסת פעיל?]]&lt;&gt;"",B539=1),טבלה1013[[#This Row],[CycleNumber]],"")</f>
        <v/>
      </c>
      <c r="AE538" s="1" t="str">
        <f>IF(AND(טבלה1013[[#This Row],[הווסת פעיל?]]&lt;&gt;"",X537=""),טבלה1013[[#This Row],[CycleNumber]],"")</f>
        <v/>
      </c>
      <c r="AF538" s="1" t="str">
        <f>IF(B539=1,"",IF(טבלה1013[[#This Row],[הווסת פעיל?]]=1,IF(טבלה1013[[#This Row],[וסת קבוע אחרון]]=F539,1,0),""))</f>
        <v/>
      </c>
      <c r="AG538" s="1" t="str">
        <f>IF(B539=1,"",IF(טבלה1013[[#This Row],[הווסת פעיל?]]=1,IF(OR(טבלה1013[[#This Row],[וסת קבוע אחרון]]=F539,F539=טבלה1013[[#This Row],[LengthofCycle]]),1,0),""))</f>
        <v/>
      </c>
      <c r="AH538" s="1" t="str">
        <f>IF(B539=1,"",IF(טבלה1013[[#This Row],[הווסת פעיל?]]=1,IF(OR(טבלה1013[[#This Row],[וסת קבוע אחרון]]=F539,F539=טבלה1013[[#This Row],[LengthofCycle]],AND(טבלה1013[[#This Row],[LengthofCycle]]&lt;&gt;טבלה1013[[#This Row],[וסת קבוע אחרון]],OR(F539=28,F539=29))),1,0),""))</f>
        <v/>
      </c>
      <c r="AI538" s="1" t="str">
        <f>IF(AND(טבלה1013[[#This Row],[הווסת פעיל?]]=1,B539=1),1,"")</f>
        <v/>
      </c>
      <c r="AJ538" s="4">
        <f>IF(AND(טבלה1013[[#This Row],[הווסת פעיל?]]&lt;&gt;1,B539&lt;&gt;1,B539&lt;&gt;""),IF(טבלה1013[[#This Row],[LengthofCycle]]=F539,1,0),"")</f>
        <v>0</v>
      </c>
      <c r="AK538" s="4">
        <f>IF(AND(טבלה1013[[#This Row],[הווסת פעיל?]]&lt;&gt;1,B539&lt;&gt;1,B539&lt;&gt;""),IF(OR(טבלה1013[[#This Row],[LengthofCycle]]=F539,F539=29),1,0),"")</f>
        <v>0</v>
      </c>
      <c r="AL538" s="4">
        <f>IF(AND(טבלה1013[[#This Row],[הווסת פעיל?]]&lt;&gt;1,B539&lt;&gt;1,B539&lt;&gt;""),IF(OR(טבלה1013[[#This Row],[LengthofCycle]]=F539,F539=29,F539=28),1,0),"")</f>
        <v>0</v>
      </c>
    </row>
    <row r="539" spans="1:38" x14ac:dyDescent="0.25">
      <c r="A539" s="1" t="s">
        <v>102</v>
      </c>
      <c r="B539" s="1">
        <v>5</v>
      </c>
      <c r="C539" s="1">
        <v>1</v>
      </c>
      <c r="D539" s="1">
        <v>1</v>
      </c>
      <c r="E539" s="1">
        <v>0</v>
      </c>
      <c r="F539" s="1">
        <v>24</v>
      </c>
      <c r="G539" s="1">
        <f>טבלה1013[[#This Row],[LengthofCycle]]+1</f>
        <v>25</v>
      </c>
      <c r="H539" s="1" t="str">
        <f>IF(IFERROR(LOOKUP(טבלה1013[[#This Row],[ClientID]],קביעויות[השבוע]),FALSE)=טבלה1013[[#This Row],[ClientID]],1,"")</f>
        <v/>
      </c>
      <c r="I539" s="1" t="str">
        <f>IF(AND(טבלה1013[[#This Row],[CycleNumber]]&gt;1,OR(B540="",טבלה1013[[#This Row],[CycleNumber]]&gt;B538)),IF(OR(AND(טבלה1013[[#This Row],[LengthofCycle]]=28,F538=28),AND(טבלה1013[[#This Row],[LengthofCycle]]=35,F538=35)),1,""),"")</f>
        <v/>
      </c>
      <c r="J539" s="1" t="str">
        <f>IF(AND(טבלה1013[[#This Row],[וסת השבוע]]=1,I538=1,טבלה1013[[#This Row],[CycleNumber]]&gt;B538),1,"")</f>
        <v/>
      </c>
      <c r="K539" s="1" t="str">
        <f>IF(טבלה1013[[#This Row],[CycleNumber]]=1,"",IF(טבלה1013[[#This Row],[וסת השבוע]]=1,0,IF(K538="","",IF(K538=0,IF(טבלה1013[[#This Row],[LengthofCycle]]=28,0,1),IF(K538=1,IF(טבלה1013[[#This Row],[LengthofCycle]]+F538=28*2,0,2),IF(K538=2,IF(טבלה1013[[#This Row],[LengthofCycle]]+F538+F537=28*3,0,3),""))))))</f>
        <v/>
      </c>
      <c r="L539" s="1" t="str">
        <f>IF(טבלה1013[[#This Row],[וסת השבוע]]=1,IF(טבלה1013[[#This Row],[וסת השבוע וההפלגה ביחד]]=1,L538+1,0),IF(AND(טבלה1013[[#This Row],[CycleNumber]]&gt;B538,טבלה1013[[#This Row],[CycleNumber]]&gt;1),IF(טבלה1013[[#This Row],[וסת השבוע פעיל?]]&lt;&gt;"",L538+1,""),""))</f>
        <v/>
      </c>
      <c r="M539" s="1" t="str">
        <f>IF(AND(טבלה1013[[#This Row],[וסת השבוע פעיל?]]&lt;&gt;"",טבלה1013[[#This Row],[CycleNumber]]&lt;B540,B540&lt;&gt;"",טבלה1013[[#This Row],[וסת השבוע פעיל?]]&lt;3),IF(K540=0,IF(AND(טבלה1013[[#This Row],[וסת השבוע פעיל?]]&gt;0,I540=1),0,1),0),"")</f>
        <v/>
      </c>
      <c r="N539" s="1" t="str">
        <f t="shared" si="56"/>
        <v/>
      </c>
      <c r="O539" s="1" t="str">
        <f>IF(AND(טבלה1013[[#This Row],[חיזוי - שבוע]]=1,J540=1),1,"")</f>
        <v/>
      </c>
      <c r="P539" s="1" t="str">
        <f>IF(AND(טבלה1013[[#This Row],[חיזוי טוב עם הפלגה?]]=1,טבלה1013[[#This Row],[וסת קבוע אחרון]]&lt;&gt;28,X538=1),1,"")</f>
        <v/>
      </c>
      <c r="Q539" s="1" t="str">
        <f>IF(AND(טבלה1013[[#This Row],[וסת השבוע פעיל?]]&lt;3,OR(טבלה1013[[#This Row],[CycleNumber]]&gt;B540,B540="")),1,"")</f>
        <v/>
      </c>
      <c r="R539" s="1" t="str">
        <f>IF(טבלה1013[[#This Row],[האישה קבעה וסת שבוע?]]=1,IF(טבלה1013[[#This Row],[וסת השבוע פעיל?]]&lt;3,1,0),"")</f>
        <v/>
      </c>
      <c r="S5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39" s="1">
        <f t="shared" si="53"/>
        <v>0</v>
      </c>
      <c r="U539" s="1">
        <f t="shared" si="54"/>
        <v>0</v>
      </c>
      <c r="V539" s="1">
        <f t="shared" si="55"/>
        <v>0</v>
      </c>
      <c r="W539" s="1" t="str">
        <f>IF(טבלה1013[[#This Row],[3 הפלגות זהות]]="","",IF(טבלה1013[[#This Row],[3 הפלגות זהות]]=1,טבלה1013[[#This Row],[LengthofCycle]],W538))</f>
        <v/>
      </c>
      <c r="Y539" s="1" t="str">
        <f>IF(OR(טבלה1013[[#This Row],[הווסת פעיל?]]=0,טבלה1013[[#This Row],[הווסת פעיל?]]=""),"",SUM(Y538,טבלה1013[[#This Row],[הווסת פעיל?]]))</f>
        <v/>
      </c>
      <c r="Z539" s="1" t="str">
        <f>IF(AND(טבלה1013[[#This Row],[כמה מחזורים עד עקירה]]&lt;&gt;"",Y540=""),טבלה1013[[#This Row],[כמה מחזורים עד עקירה]],"")</f>
        <v/>
      </c>
      <c r="AA539" s="1" t="str">
        <f>IF(AND(טבלה1013[[#This Row],[הווסת פעיל?]]=1,טבלה1013[[#This Row],[וסת קבוע אחרון]]&lt;&gt;W538),טבלה1013[[#This Row],[וסת קבוע אחרון]],"")</f>
        <v/>
      </c>
      <c r="AB539" s="1" t="str">
        <f>IF(AND(טבלה1013[[#This Row],[הווסת פעיל?]]=1,X538=0,טבלה1013[[#This Row],[וסת קבוע אחרון]]=W538),טבלה1013[[#This Row],[וסת קבוע אחרון]],"")</f>
        <v/>
      </c>
      <c r="AC539" s="1" t="str">
        <f>IF(AND(טבלה1013[[#This Row],[הווסת פעיל?]]=1,X538=0,טבלה1013[[#This Row],[וסת קבוע אחרון]]&lt;&gt;W538),1,"")</f>
        <v/>
      </c>
      <c r="AD539" s="1" t="str">
        <f>IF(AND(טבלה1013[[#This Row],[הווסת פעיל?]]&lt;&gt;"",B540=1),טבלה1013[[#This Row],[CycleNumber]],"")</f>
        <v/>
      </c>
      <c r="AE539" s="1" t="str">
        <f>IF(AND(טבלה1013[[#This Row],[הווסת פעיל?]]&lt;&gt;"",X538=""),טבלה1013[[#This Row],[CycleNumber]],"")</f>
        <v/>
      </c>
      <c r="AF539" s="1" t="str">
        <f>IF(B540=1,"",IF(טבלה1013[[#This Row],[הווסת פעיל?]]=1,IF(טבלה1013[[#This Row],[וסת קבוע אחרון]]=F540,1,0),""))</f>
        <v/>
      </c>
      <c r="AG539" s="1" t="str">
        <f>IF(B540=1,"",IF(טבלה1013[[#This Row],[הווסת פעיל?]]=1,IF(OR(טבלה1013[[#This Row],[וסת קבוע אחרון]]=F540,F540=טבלה1013[[#This Row],[LengthofCycle]]),1,0),""))</f>
        <v/>
      </c>
      <c r="AH539" s="1" t="str">
        <f>IF(B540=1,"",IF(טבלה1013[[#This Row],[הווסת פעיל?]]=1,IF(OR(טבלה1013[[#This Row],[וסת קבוע אחרון]]=F540,F540=טבלה1013[[#This Row],[LengthofCycle]],AND(טבלה1013[[#This Row],[LengthofCycle]]&lt;&gt;טבלה1013[[#This Row],[וסת קבוע אחרון]],OR(F540=28,F540=29))),1,0),""))</f>
        <v/>
      </c>
      <c r="AI539" s="1" t="str">
        <f>IF(AND(טבלה1013[[#This Row],[הווסת פעיל?]]=1,B540=1),1,"")</f>
        <v/>
      </c>
      <c r="AJ539" s="4">
        <f>IF(AND(טבלה1013[[#This Row],[הווסת פעיל?]]&lt;&gt;1,B540&lt;&gt;1,B540&lt;&gt;""),IF(טבלה1013[[#This Row],[LengthofCycle]]=F540,1,0),"")</f>
        <v>0</v>
      </c>
      <c r="AK539" s="4">
        <f>IF(AND(טבלה1013[[#This Row],[הווסת פעיל?]]&lt;&gt;1,B540&lt;&gt;1,B540&lt;&gt;""),IF(OR(טבלה1013[[#This Row],[LengthofCycle]]=F540,F540=29),1,0),"")</f>
        <v>0</v>
      </c>
      <c r="AL539" s="4">
        <f>IF(AND(טבלה1013[[#This Row],[הווסת פעיל?]]&lt;&gt;1,B540&lt;&gt;1,B540&lt;&gt;""),IF(OR(טבלה1013[[#This Row],[LengthofCycle]]=F540,F540=29,F540=28),1,0),"")</f>
        <v>0</v>
      </c>
    </row>
    <row r="540" spans="1:38" x14ac:dyDescent="0.25">
      <c r="A540" s="1" t="s">
        <v>102</v>
      </c>
      <c r="B540" s="1">
        <v>6</v>
      </c>
      <c r="C540" s="1">
        <v>1</v>
      </c>
      <c r="D540" s="1">
        <v>1</v>
      </c>
      <c r="E540" s="1">
        <v>0</v>
      </c>
      <c r="F540" s="1">
        <v>26</v>
      </c>
      <c r="G540" s="1">
        <f>טבלה1013[[#This Row],[LengthofCycle]]+1</f>
        <v>27</v>
      </c>
      <c r="H540" s="1" t="str">
        <f>IF(IFERROR(LOOKUP(טבלה1013[[#This Row],[ClientID]],קביעויות[השבוע]),FALSE)=טבלה1013[[#This Row],[ClientID]],1,"")</f>
        <v/>
      </c>
      <c r="I540" s="1" t="str">
        <f>IF(AND(טבלה1013[[#This Row],[CycleNumber]]&gt;1,OR(B541="",טבלה1013[[#This Row],[CycleNumber]]&gt;B539)),IF(OR(AND(טבלה1013[[#This Row],[LengthofCycle]]=28,F539=28),AND(טבלה1013[[#This Row],[LengthofCycle]]=35,F539=35)),1,""),"")</f>
        <v/>
      </c>
      <c r="J540" s="1" t="str">
        <f>IF(AND(טבלה1013[[#This Row],[וסת השבוע]]=1,I539=1,טבלה1013[[#This Row],[CycleNumber]]&gt;B539),1,"")</f>
        <v/>
      </c>
      <c r="K540" s="1" t="str">
        <f>IF(טבלה1013[[#This Row],[CycleNumber]]=1,"",IF(טבלה1013[[#This Row],[וסת השבוע]]=1,0,IF(K539="","",IF(K539=0,IF(טבלה1013[[#This Row],[LengthofCycle]]=28,0,1),IF(K539=1,IF(טבלה1013[[#This Row],[LengthofCycle]]+F539=28*2,0,2),IF(K539=2,IF(טבלה1013[[#This Row],[LengthofCycle]]+F539+F538=28*3,0,3),""))))))</f>
        <v/>
      </c>
      <c r="L540" s="1" t="str">
        <f>IF(טבלה1013[[#This Row],[וסת השבוע]]=1,IF(טבלה1013[[#This Row],[וסת השבוע וההפלגה ביחד]]=1,L539+1,0),IF(AND(טבלה1013[[#This Row],[CycleNumber]]&gt;B539,טבלה1013[[#This Row],[CycleNumber]]&gt;1),IF(טבלה1013[[#This Row],[וסת השבוע פעיל?]]&lt;&gt;"",L539+1,""),""))</f>
        <v/>
      </c>
      <c r="M540" s="1" t="str">
        <f>IF(AND(טבלה1013[[#This Row],[וסת השבוע פעיל?]]&lt;&gt;"",טבלה1013[[#This Row],[CycleNumber]]&lt;B541,B541&lt;&gt;"",טבלה1013[[#This Row],[וסת השבוע פעיל?]]&lt;3),IF(K541=0,IF(AND(טבלה1013[[#This Row],[וסת השבוע פעיל?]]&gt;0,I541=1),0,1),0),"")</f>
        <v/>
      </c>
      <c r="N540" s="1" t="str">
        <f t="shared" si="56"/>
        <v/>
      </c>
      <c r="O540" s="1" t="str">
        <f>IF(AND(טבלה1013[[#This Row],[חיזוי - שבוע]]=1,J541=1),1,"")</f>
        <v/>
      </c>
      <c r="P540" s="1" t="str">
        <f>IF(AND(טבלה1013[[#This Row],[חיזוי טוב עם הפלגה?]]=1,טבלה1013[[#This Row],[וסת קבוע אחרון]]&lt;&gt;28,X539=1),1,"")</f>
        <v/>
      </c>
      <c r="Q540" s="1" t="str">
        <f>IF(AND(טבלה1013[[#This Row],[וסת השבוע פעיל?]]&lt;3,OR(טבלה1013[[#This Row],[CycleNumber]]&gt;B541,B541="")),1,"")</f>
        <v/>
      </c>
      <c r="R540" s="1" t="str">
        <f>IF(טבלה1013[[#This Row],[האישה קבעה וסת שבוע?]]=1,IF(טבלה1013[[#This Row],[וסת השבוע פעיל?]]&lt;3,1,0),"")</f>
        <v/>
      </c>
      <c r="S5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0" s="1">
        <f t="shared" si="53"/>
        <v>0</v>
      </c>
      <c r="U540" s="1">
        <f t="shared" si="54"/>
        <v>0</v>
      </c>
      <c r="V540" s="1">
        <f t="shared" si="55"/>
        <v>0</v>
      </c>
      <c r="W540" s="1" t="str">
        <f>IF(טבלה1013[[#This Row],[3 הפלגות זהות]]="","",IF(טבלה1013[[#This Row],[3 הפלגות זהות]]=1,טבלה1013[[#This Row],[LengthofCycle]],W539))</f>
        <v/>
      </c>
      <c r="Y540" s="1" t="str">
        <f>IF(OR(טבלה1013[[#This Row],[הווסת פעיל?]]=0,טבלה1013[[#This Row],[הווסת פעיל?]]=""),"",SUM(Y539,טבלה1013[[#This Row],[הווסת פעיל?]]))</f>
        <v/>
      </c>
      <c r="Z540" s="1" t="str">
        <f>IF(AND(טבלה1013[[#This Row],[כמה מחזורים עד עקירה]]&lt;&gt;"",Y541=""),טבלה1013[[#This Row],[כמה מחזורים עד עקירה]],"")</f>
        <v/>
      </c>
      <c r="AA540" s="1" t="str">
        <f>IF(AND(טבלה1013[[#This Row],[הווסת פעיל?]]=1,טבלה1013[[#This Row],[וסת קבוע אחרון]]&lt;&gt;W539),טבלה1013[[#This Row],[וסת קבוע אחרון]],"")</f>
        <v/>
      </c>
      <c r="AB540" s="1" t="str">
        <f>IF(AND(טבלה1013[[#This Row],[הווסת פעיל?]]=1,X539=0,טבלה1013[[#This Row],[וסת קבוע אחרון]]=W539),טבלה1013[[#This Row],[וסת קבוע אחרון]],"")</f>
        <v/>
      </c>
      <c r="AC540" s="1" t="str">
        <f>IF(AND(טבלה1013[[#This Row],[הווסת פעיל?]]=1,X539=0,טבלה1013[[#This Row],[וסת קבוע אחרון]]&lt;&gt;W539),1,"")</f>
        <v/>
      </c>
      <c r="AD540" s="1" t="str">
        <f>IF(AND(טבלה1013[[#This Row],[הווסת פעיל?]]&lt;&gt;"",B541=1),טבלה1013[[#This Row],[CycleNumber]],"")</f>
        <v/>
      </c>
      <c r="AE540" s="1" t="str">
        <f>IF(AND(טבלה1013[[#This Row],[הווסת פעיל?]]&lt;&gt;"",X539=""),טבלה1013[[#This Row],[CycleNumber]],"")</f>
        <v/>
      </c>
      <c r="AF540" s="1" t="str">
        <f>IF(B541=1,"",IF(טבלה1013[[#This Row],[הווסת פעיל?]]=1,IF(טבלה1013[[#This Row],[וסת קבוע אחרון]]=F541,1,0),""))</f>
        <v/>
      </c>
      <c r="AG540" s="1" t="str">
        <f>IF(B541=1,"",IF(טבלה1013[[#This Row],[הווסת פעיל?]]=1,IF(OR(טבלה1013[[#This Row],[וסת קבוע אחרון]]=F541,F541=טבלה1013[[#This Row],[LengthofCycle]]),1,0),""))</f>
        <v/>
      </c>
      <c r="AH540" s="1" t="str">
        <f>IF(B541=1,"",IF(טבלה1013[[#This Row],[הווסת פעיל?]]=1,IF(OR(טבלה1013[[#This Row],[וסת קבוע אחרון]]=F541,F541=טבלה1013[[#This Row],[LengthofCycle]],AND(טבלה1013[[#This Row],[LengthofCycle]]&lt;&gt;טבלה1013[[#This Row],[וסת קבוע אחרון]],OR(F541=28,F541=29))),1,0),""))</f>
        <v/>
      </c>
      <c r="AI540" s="1" t="str">
        <f>IF(AND(טבלה1013[[#This Row],[הווסת פעיל?]]=1,B541=1),1,"")</f>
        <v/>
      </c>
      <c r="AJ540" s="4">
        <f>IF(AND(טבלה1013[[#This Row],[הווסת פעיל?]]&lt;&gt;1,B541&lt;&gt;1,B541&lt;&gt;""),IF(טבלה1013[[#This Row],[LengthofCycle]]=F541,1,0),"")</f>
        <v>0</v>
      </c>
      <c r="AK540" s="4">
        <f>IF(AND(טבלה1013[[#This Row],[הווסת פעיל?]]&lt;&gt;1,B541&lt;&gt;1,B541&lt;&gt;""),IF(OR(טבלה1013[[#This Row],[LengthofCycle]]=F541,F541=29),1,0),"")</f>
        <v>0</v>
      </c>
      <c r="AL540" s="4">
        <f>IF(AND(טבלה1013[[#This Row],[הווסת פעיל?]]&lt;&gt;1,B541&lt;&gt;1,B541&lt;&gt;""),IF(OR(טבלה1013[[#This Row],[LengthofCycle]]=F541,F541=29,F541=28),1,0),"")</f>
        <v>0</v>
      </c>
    </row>
    <row r="541" spans="1:38" x14ac:dyDescent="0.25">
      <c r="A541" s="1" t="s">
        <v>102</v>
      </c>
      <c r="B541" s="1">
        <v>7</v>
      </c>
      <c r="C541" s="1">
        <v>1</v>
      </c>
      <c r="D541" s="1">
        <v>1</v>
      </c>
      <c r="E541" s="1">
        <v>0</v>
      </c>
      <c r="F541" s="1">
        <v>31</v>
      </c>
      <c r="G541" s="1">
        <f>טבלה1013[[#This Row],[LengthofCycle]]+1</f>
        <v>32</v>
      </c>
      <c r="H541" s="1" t="str">
        <f>IF(IFERROR(LOOKUP(טבלה1013[[#This Row],[ClientID]],קביעויות[השבוע]),FALSE)=טבלה1013[[#This Row],[ClientID]],1,"")</f>
        <v/>
      </c>
      <c r="I541" s="1" t="str">
        <f>IF(AND(טבלה1013[[#This Row],[CycleNumber]]&gt;1,OR(B542="",טבלה1013[[#This Row],[CycleNumber]]&gt;B540)),IF(OR(AND(טבלה1013[[#This Row],[LengthofCycle]]=28,F540=28),AND(טבלה1013[[#This Row],[LengthofCycle]]=35,F540=35)),1,""),"")</f>
        <v/>
      </c>
      <c r="J541" s="1" t="str">
        <f>IF(AND(טבלה1013[[#This Row],[וסת השבוע]]=1,I540=1,טבלה1013[[#This Row],[CycleNumber]]&gt;B540),1,"")</f>
        <v/>
      </c>
      <c r="K541" s="1" t="str">
        <f>IF(טבלה1013[[#This Row],[CycleNumber]]=1,"",IF(טבלה1013[[#This Row],[וסת השבוע]]=1,0,IF(K540="","",IF(K540=0,IF(טבלה1013[[#This Row],[LengthofCycle]]=28,0,1),IF(K540=1,IF(טבלה1013[[#This Row],[LengthofCycle]]+F540=28*2,0,2),IF(K540=2,IF(טבלה1013[[#This Row],[LengthofCycle]]+F540+F539=28*3,0,3),""))))))</f>
        <v/>
      </c>
      <c r="L541" s="1" t="str">
        <f>IF(טבלה1013[[#This Row],[וסת השבוע]]=1,IF(טבלה1013[[#This Row],[וסת השבוע וההפלגה ביחד]]=1,L540+1,0),IF(AND(טבלה1013[[#This Row],[CycleNumber]]&gt;B540,טבלה1013[[#This Row],[CycleNumber]]&gt;1),IF(טבלה1013[[#This Row],[וסת השבוע פעיל?]]&lt;&gt;"",L540+1,""),""))</f>
        <v/>
      </c>
      <c r="M541" s="1" t="str">
        <f>IF(AND(טבלה1013[[#This Row],[וסת השבוע פעיל?]]&lt;&gt;"",טבלה1013[[#This Row],[CycleNumber]]&lt;B542,B542&lt;&gt;"",טבלה1013[[#This Row],[וסת השבוע פעיל?]]&lt;3),IF(K542=0,IF(AND(טבלה1013[[#This Row],[וסת השבוע פעיל?]]&gt;0,I542=1),0,1),0),"")</f>
        <v/>
      </c>
      <c r="N541" s="1" t="str">
        <f t="shared" si="56"/>
        <v/>
      </c>
      <c r="O541" s="1" t="str">
        <f>IF(AND(טבלה1013[[#This Row],[חיזוי - שבוע]]=1,J542=1),1,"")</f>
        <v/>
      </c>
      <c r="P541" s="1" t="str">
        <f>IF(AND(טבלה1013[[#This Row],[חיזוי טוב עם הפלגה?]]=1,טבלה1013[[#This Row],[וסת קבוע אחרון]]&lt;&gt;28,X540=1),1,"")</f>
        <v/>
      </c>
      <c r="Q541" s="1" t="str">
        <f>IF(AND(טבלה1013[[#This Row],[וסת השבוע פעיל?]]&lt;3,OR(טבלה1013[[#This Row],[CycleNumber]]&gt;B542,B542="")),1,"")</f>
        <v/>
      </c>
      <c r="R541" s="1" t="str">
        <f>IF(טבלה1013[[#This Row],[האישה קבעה וסת שבוע?]]=1,IF(טבלה1013[[#This Row],[וסת השבוע פעיל?]]&lt;3,1,0),"")</f>
        <v/>
      </c>
      <c r="S5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1" s="1">
        <f t="shared" si="53"/>
        <v>0</v>
      </c>
      <c r="U541" s="1">
        <f t="shared" si="54"/>
        <v>0</v>
      </c>
      <c r="V541" s="1">
        <f t="shared" si="55"/>
        <v>0</v>
      </c>
      <c r="W541" s="1" t="str">
        <f>IF(טבלה1013[[#This Row],[3 הפלגות זהות]]="","",IF(טבלה1013[[#This Row],[3 הפלגות זהות]]=1,טבלה1013[[#This Row],[LengthofCycle]],W540))</f>
        <v/>
      </c>
      <c r="Y541" s="1" t="str">
        <f>IF(OR(טבלה1013[[#This Row],[הווסת פעיל?]]=0,טבלה1013[[#This Row],[הווסת פעיל?]]=""),"",SUM(Y540,טבלה1013[[#This Row],[הווסת פעיל?]]))</f>
        <v/>
      </c>
      <c r="Z541" s="1" t="str">
        <f>IF(AND(טבלה1013[[#This Row],[כמה מחזורים עד עקירה]]&lt;&gt;"",Y542=""),טבלה1013[[#This Row],[כמה מחזורים עד עקירה]],"")</f>
        <v/>
      </c>
      <c r="AA541" s="1" t="str">
        <f>IF(AND(טבלה1013[[#This Row],[הווסת פעיל?]]=1,טבלה1013[[#This Row],[וסת קבוע אחרון]]&lt;&gt;W540),טבלה1013[[#This Row],[וסת קבוע אחרון]],"")</f>
        <v/>
      </c>
      <c r="AB541" s="1" t="str">
        <f>IF(AND(טבלה1013[[#This Row],[הווסת פעיל?]]=1,X540=0,טבלה1013[[#This Row],[וסת קבוע אחרון]]=W540),טבלה1013[[#This Row],[וסת קבוע אחרון]],"")</f>
        <v/>
      </c>
      <c r="AC541" s="1" t="str">
        <f>IF(AND(טבלה1013[[#This Row],[הווסת פעיל?]]=1,X540=0,טבלה1013[[#This Row],[וסת קבוע אחרון]]&lt;&gt;W540),1,"")</f>
        <v/>
      </c>
      <c r="AD541" s="1" t="str">
        <f>IF(AND(טבלה1013[[#This Row],[הווסת פעיל?]]&lt;&gt;"",B542=1),טבלה1013[[#This Row],[CycleNumber]],"")</f>
        <v/>
      </c>
      <c r="AE541" s="1" t="str">
        <f>IF(AND(טבלה1013[[#This Row],[הווסת פעיל?]]&lt;&gt;"",X540=""),טבלה1013[[#This Row],[CycleNumber]],"")</f>
        <v/>
      </c>
      <c r="AF541" s="1" t="str">
        <f>IF(B542=1,"",IF(טבלה1013[[#This Row],[הווסת פעיל?]]=1,IF(טבלה1013[[#This Row],[וסת קבוע אחרון]]=F542,1,0),""))</f>
        <v/>
      </c>
      <c r="AG541" s="1" t="str">
        <f>IF(B542=1,"",IF(טבלה1013[[#This Row],[הווסת פעיל?]]=1,IF(OR(טבלה1013[[#This Row],[וסת קבוע אחרון]]=F542,F542=טבלה1013[[#This Row],[LengthofCycle]]),1,0),""))</f>
        <v/>
      </c>
      <c r="AH541" s="1" t="str">
        <f>IF(B542=1,"",IF(טבלה1013[[#This Row],[הווסת פעיל?]]=1,IF(OR(טבלה1013[[#This Row],[וסת קבוע אחרון]]=F542,F542=טבלה1013[[#This Row],[LengthofCycle]],AND(טבלה1013[[#This Row],[LengthofCycle]]&lt;&gt;טבלה1013[[#This Row],[וסת קבוע אחרון]],OR(F542=28,F542=29))),1,0),""))</f>
        <v/>
      </c>
      <c r="AI541" s="1" t="str">
        <f>IF(AND(טבלה1013[[#This Row],[הווסת פעיל?]]=1,B542=1),1,"")</f>
        <v/>
      </c>
      <c r="AJ541" s="4">
        <f>IF(AND(טבלה1013[[#This Row],[הווסת פעיל?]]&lt;&gt;1,B542&lt;&gt;1,B542&lt;&gt;""),IF(טבלה1013[[#This Row],[LengthofCycle]]=F542,1,0),"")</f>
        <v>0</v>
      </c>
      <c r="AK541" s="4">
        <f>IF(AND(טבלה1013[[#This Row],[הווסת פעיל?]]&lt;&gt;1,B542&lt;&gt;1,B542&lt;&gt;""),IF(OR(טבלה1013[[#This Row],[LengthofCycle]]=F542,F542=29),1,0),"")</f>
        <v>0</v>
      </c>
      <c r="AL541" s="4">
        <f>IF(AND(טבלה1013[[#This Row],[הווסת פעיל?]]&lt;&gt;1,B542&lt;&gt;1,B542&lt;&gt;""),IF(OR(טבלה1013[[#This Row],[LengthofCycle]]=F542,F542=29,F542=28),1,0),"")</f>
        <v>0</v>
      </c>
    </row>
    <row r="542" spans="1:38" x14ac:dyDescent="0.25">
      <c r="A542" s="1" t="s">
        <v>102</v>
      </c>
      <c r="B542" s="1">
        <v>8</v>
      </c>
      <c r="C542" s="1">
        <v>1</v>
      </c>
      <c r="D542" s="1">
        <v>1</v>
      </c>
      <c r="E542" s="1">
        <v>0</v>
      </c>
      <c r="F542" s="1">
        <v>22</v>
      </c>
      <c r="G542" s="1">
        <f>טבלה1013[[#This Row],[LengthofCycle]]+1</f>
        <v>23</v>
      </c>
      <c r="H542" s="1" t="str">
        <f>IF(IFERROR(LOOKUP(טבלה1013[[#This Row],[ClientID]],קביעויות[השבוע]),FALSE)=טבלה1013[[#This Row],[ClientID]],1,"")</f>
        <v/>
      </c>
      <c r="I542" s="1" t="str">
        <f>IF(AND(טבלה1013[[#This Row],[CycleNumber]]&gt;1,OR(B543="",טבלה1013[[#This Row],[CycleNumber]]&gt;B541)),IF(OR(AND(טבלה1013[[#This Row],[LengthofCycle]]=28,F541=28),AND(טבלה1013[[#This Row],[LengthofCycle]]=35,F541=35)),1,""),"")</f>
        <v/>
      </c>
      <c r="J542" s="1" t="str">
        <f>IF(AND(טבלה1013[[#This Row],[וסת השבוע]]=1,I541=1,טבלה1013[[#This Row],[CycleNumber]]&gt;B541),1,"")</f>
        <v/>
      </c>
      <c r="K542" s="1" t="str">
        <f>IF(טבלה1013[[#This Row],[CycleNumber]]=1,"",IF(טבלה1013[[#This Row],[וסת השבוע]]=1,0,IF(K541="","",IF(K541=0,IF(טבלה1013[[#This Row],[LengthofCycle]]=28,0,1),IF(K541=1,IF(טבלה1013[[#This Row],[LengthofCycle]]+F541=28*2,0,2),IF(K541=2,IF(טבלה1013[[#This Row],[LengthofCycle]]+F541+F540=28*3,0,3),""))))))</f>
        <v/>
      </c>
      <c r="L542" s="1" t="str">
        <f>IF(טבלה1013[[#This Row],[וסת השבוע]]=1,IF(טבלה1013[[#This Row],[וסת השבוע וההפלגה ביחד]]=1,L541+1,0),IF(AND(טבלה1013[[#This Row],[CycleNumber]]&gt;B541,טבלה1013[[#This Row],[CycleNumber]]&gt;1),IF(טבלה1013[[#This Row],[וסת השבוע פעיל?]]&lt;&gt;"",L541+1,""),""))</f>
        <v/>
      </c>
      <c r="M542" s="1" t="str">
        <f>IF(AND(טבלה1013[[#This Row],[וסת השבוע פעיל?]]&lt;&gt;"",טבלה1013[[#This Row],[CycleNumber]]&lt;B543,B543&lt;&gt;"",טבלה1013[[#This Row],[וסת השבוע פעיל?]]&lt;3),IF(K543=0,IF(AND(טבלה1013[[#This Row],[וסת השבוע פעיל?]]&gt;0,I543=1),0,1),0),"")</f>
        <v/>
      </c>
      <c r="N542" s="1" t="str">
        <f t="shared" si="56"/>
        <v/>
      </c>
      <c r="O542" s="1" t="str">
        <f>IF(AND(טבלה1013[[#This Row],[חיזוי - שבוע]]=1,J543=1),1,"")</f>
        <v/>
      </c>
      <c r="P542" s="1" t="str">
        <f>IF(AND(טבלה1013[[#This Row],[חיזוי טוב עם הפלגה?]]=1,טבלה1013[[#This Row],[וסת קבוע אחרון]]&lt;&gt;28,X541=1),1,"")</f>
        <v/>
      </c>
      <c r="Q542" s="1" t="str">
        <f>IF(AND(טבלה1013[[#This Row],[וסת השבוע פעיל?]]&lt;3,OR(טבלה1013[[#This Row],[CycleNumber]]&gt;B543,B543="")),1,"")</f>
        <v/>
      </c>
      <c r="R542" s="1" t="str">
        <f>IF(טבלה1013[[#This Row],[האישה קבעה וסת שבוע?]]=1,IF(טבלה1013[[#This Row],[וסת השבוע פעיל?]]&lt;3,1,0),"")</f>
        <v/>
      </c>
      <c r="S5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2" s="1">
        <f t="shared" si="53"/>
        <v>0</v>
      </c>
      <c r="U542" s="1">
        <f t="shared" si="54"/>
        <v>0</v>
      </c>
      <c r="V542" s="1">
        <f t="shared" si="55"/>
        <v>0</v>
      </c>
      <c r="W542" s="1" t="str">
        <f>IF(טבלה1013[[#This Row],[3 הפלגות זהות]]="","",IF(טבלה1013[[#This Row],[3 הפלגות זהות]]=1,טבלה1013[[#This Row],[LengthofCycle]],W541))</f>
        <v/>
      </c>
      <c r="Y542" s="1" t="str">
        <f>IF(OR(טבלה1013[[#This Row],[הווסת פעיל?]]=0,טבלה1013[[#This Row],[הווסת פעיל?]]=""),"",SUM(Y541,טבלה1013[[#This Row],[הווסת פעיל?]]))</f>
        <v/>
      </c>
      <c r="Z542" s="1" t="str">
        <f>IF(AND(טבלה1013[[#This Row],[כמה מחזורים עד עקירה]]&lt;&gt;"",Y543=""),טבלה1013[[#This Row],[כמה מחזורים עד עקירה]],"")</f>
        <v/>
      </c>
      <c r="AA542" s="1" t="str">
        <f>IF(AND(טבלה1013[[#This Row],[הווסת פעיל?]]=1,טבלה1013[[#This Row],[וסת קבוע אחרון]]&lt;&gt;W541),טבלה1013[[#This Row],[וסת קבוע אחרון]],"")</f>
        <v/>
      </c>
      <c r="AB542" s="1" t="str">
        <f>IF(AND(טבלה1013[[#This Row],[הווסת פעיל?]]=1,X541=0,טבלה1013[[#This Row],[וסת קבוע אחרון]]=W541),טבלה1013[[#This Row],[וסת קבוע אחרון]],"")</f>
        <v/>
      </c>
      <c r="AC542" s="1" t="str">
        <f>IF(AND(טבלה1013[[#This Row],[הווסת פעיל?]]=1,X541=0,טבלה1013[[#This Row],[וסת קבוע אחרון]]&lt;&gt;W541),1,"")</f>
        <v/>
      </c>
      <c r="AD542" s="1" t="str">
        <f>IF(AND(טבלה1013[[#This Row],[הווסת פעיל?]]&lt;&gt;"",B543=1),טבלה1013[[#This Row],[CycleNumber]],"")</f>
        <v/>
      </c>
      <c r="AE542" s="1" t="str">
        <f>IF(AND(טבלה1013[[#This Row],[הווסת פעיל?]]&lt;&gt;"",X541=""),טבלה1013[[#This Row],[CycleNumber]],"")</f>
        <v/>
      </c>
      <c r="AF542" s="1" t="str">
        <f>IF(B543=1,"",IF(טבלה1013[[#This Row],[הווסת פעיל?]]=1,IF(טבלה1013[[#This Row],[וסת קבוע אחרון]]=F543,1,0),""))</f>
        <v/>
      </c>
      <c r="AG542" s="1" t="str">
        <f>IF(B543=1,"",IF(טבלה1013[[#This Row],[הווסת פעיל?]]=1,IF(OR(טבלה1013[[#This Row],[וסת קבוע אחרון]]=F543,F543=טבלה1013[[#This Row],[LengthofCycle]]),1,0),""))</f>
        <v/>
      </c>
      <c r="AH542" s="1" t="str">
        <f>IF(B543=1,"",IF(טבלה1013[[#This Row],[הווסת פעיל?]]=1,IF(OR(טבלה1013[[#This Row],[וסת קבוע אחרון]]=F543,F543=טבלה1013[[#This Row],[LengthofCycle]],AND(טבלה1013[[#This Row],[LengthofCycle]]&lt;&gt;טבלה1013[[#This Row],[וסת קבוע אחרון]],OR(F543=28,F543=29))),1,0),""))</f>
        <v/>
      </c>
      <c r="AI542" s="1" t="str">
        <f>IF(AND(טבלה1013[[#This Row],[הווסת פעיל?]]=1,B543=1),1,"")</f>
        <v/>
      </c>
      <c r="AJ542" s="4">
        <f>IF(AND(טבלה1013[[#This Row],[הווסת פעיל?]]&lt;&gt;1,B543&lt;&gt;1,B543&lt;&gt;""),IF(טבלה1013[[#This Row],[LengthofCycle]]=F543,1,0),"")</f>
        <v>0</v>
      </c>
      <c r="AK542" s="4">
        <f>IF(AND(טבלה1013[[#This Row],[הווסת פעיל?]]&lt;&gt;1,B543&lt;&gt;1,B543&lt;&gt;""),IF(OR(טבלה1013[[#This Row],[LengthofCycle]]=F543,F543=29),1,0),"")</f>
        <v>0</v>
      </c>
      <c r="AL542" s="4">
        <f>IF(AND(טבלה1013[[#This Row],[הווסת פעיל?]]&lt;&gt;1,B543&lt;&gt;1,B543&lt;&gt;""),IF(OR(טבלה1013[[#This Row],[LengthofCycle]]=F543,F543=29,F543=28),1,0),"")</f>
        <v>1</v>
      </c>
    </row>
    <row r="543" spans="1:38" x14ac:dyDescent="0.25">
      <c r="A543" s="1" t="s">
        <v>102</v>
      </c>
      <c r="B543" s="1">
        <v>9</v>
      </c>
      <c r="C543" s="1">
        <v>1</v>
      </c>
      <c r="D543" s="1">
        <v>1</v>
      </c>
      <c r="E543" s="1">
        <v>0</v>
      </c>
      <c r="F543" s="1">
        <v>28</v>
      </c>
      <c r="G543" s="1">
        <f>טבלה1013[[#This Row],[LengthofCycle]]+1</f>
        <v>29</v>
      </c>
      <c r="H543" s="1" t="str">
        <f>IF(IFERROR(LOOKUP(טבלה1013[[#This Row],[ClientID]],קביעויות[השבוע]),FALSE)=טבלה1013[[#This Row],[ClientID]],1,"")</f>
        <v/>
      </c>
      <c r="I543" s="1" t="str">
        <f>IF(AND(טבלה1013[[#This Row],[CycleNumber]]&gt;1,OR(B544="",טבלה1013[[#This Row],[CycleNumber]]&gt;B542)),IF(OR(AND(טבלה1013[[#This Row],[LengthofCycle]]=28,F542=28),AND(טבלה1013[[#This Row],[LengthofCycle]]=35,F542=35)),1,""),"")</f>
        <v/>
      </c>
      <c r="J543" s="1" t="str">
        <f>IF(AND(טבלה1013[[#This Row],[וסת השבוע]]=1,I542=1,טבלה1013[[#This Row],[CycleNumber]]&gt;B542),1,"")</f>
        <v/>
      </c>
      <c r="K543" s="1" t="str">
        <f>IF(טבלה1013[[#This Row],[CycleNumber]]=1,"",IF(טבלה1013[[#This Row],[וסת השבוע]]=1,0,IF(K542="","",IF(K542=0,IF(טבלה1013[[#This Row],[LengthofCycle]]=28,0,1),IF(K542=1,IF(טבלה1013[[#This Row],[LengthofCycle]]+F542=28*2,0,2),IF(K542=2,IF(טבלה1013[[#This Row],[LengthofCycle]]+F542+F541=28*3,0,3),""))))))</f>
        <v/>
      </c>
      <c r="L543" s="1" t="str">
        <f>IF(טבלה1013[[#This Row],[וסת השבוע]]=1,IF(טבלה1013[[#This Row],[וסת השבוע וההפלגה ביחד]]=1,L542+1,0),IF(AND(טבלה1013[[#This Row],[CycleNumber]]&gt;B542,טבלה1013[[#This Row],[CycleNumber]]&gt;1),IF(טבלה1013[[#This Row],[וסת השבוע פעיל?]]&lt;&gt;"",L542+1,""),""))</f>
        <v/>
      </c>
      <c r="M543" s="1" t="str">
        <f>IF(AND(טבלה1013[[#This Row],[וסת השבוע פעיל?]]&lt;&gt;"",טבלה1013[[#This Row],[CycleNumber]]&lt;B544,B544&lt;&gt;"",טבלה1013[[#This Row],[וסת השבוע פעיל?]]&lt;3),IF(K544=0,IF(AND(טבלה1013[[#This Row],[וסת השבוע פעיל?]]&gt;0,I544=1),0,1),0),"")</f>
        <v/>
      </c>
      <c r="N543" s="1" t="str">
        <f t="shared" si="56"/>
        <v/>
      </c>
      <c r="O543" s="1" t="str">
        <f>IF(AND(טבלה1013[[#This Row],[חיזוי - שבוע]]=1,J544=1),1,"")</f>
        <v/>
      </c>
      <c r="P543" s="1" t="str">
        <f>IF(AND(טבלה1013[[#This Row],[חיזוי טוב עם הפלגה?]]=1,טבלה1013[[#This Row],[וסת קבוע אחרון]]&lt;&gt;28,X542=1),1,"")</f>
        <v/>
      </c>
      <c r="Q543" s="1" t="str">
        <f>IF(AND(טבלה1013[[#This Row],[וסת השבוע פעיל?]]&lt;3,OR(טבלה1013[[#This Row],[CycleNumber]]&gt;B544,B544="")),1,"")</f>
        <v/>
      </c>
      <c r="R543" s="1" t="str">
        <f>IF(טבלה1013[[#This Row],[האישה קבעה וסת שבוע?]]=1,IF(טבלה1013[[#This Row],[וסת השבוע פעיל?]]&lt;3,1,0),"")</f>
        <v/>
      </c>
      <c r="S5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3" s="1">
        <f t="shared" si="53"/>
        <v>0</v>
      </c>
      <c r="U543" s="1">
        <f t="shared" si="54"/>
        <v>0</v>
      </c>
      <c r="V543" s="1">
        <f t="shared" si="55"/>
        <v>0</v>
      </c>
      <c r="W543" s="1" t="str">
        <f>IF(טבלה1013[[#This Row],[3 הפלגות זהות]]="","",IF(טבלה1013[[#This Row],[3 הפלגות זהות]]=1,טבלה1013[[#This Row],[LengthofCycle]],W542))</f>
        <v/>
      </c>
      <c r="Y543" s="1" t="str">
        <f>IF(OR(טבלה1013[[#This Row],[הווסת פעיל?]]=0,טבלה1013[[#This Row],[הווסת פעיל?]]=""),"",SUM(Y542,טבלה1013[[#This Row],[הווסת פעיל?]]))</f>
        <v/>
      </c>
      <c r="Z543" s="1" t="str">
        <f>IF(AND(טבלה1013[[#This Row],[כמה מחזורים עד עקירה]]&lt;&gt;"",Y544=""),טבלה1013[[#This Row],[כמה מחזורים עד עקירה]],"")</f>
        <v/>
      </c>
      <c r="AA543" s="1" t="str">
        <f>IF(AND(טבלה1013[[#This Row],[הווסת פעיל?]]=1,טבלה1013[[#This Row],[וסת קבוע אחרון]]&lt;&gt;W542),טבלה1013[[#This Row],[וסת קבוע אחרון]],"")</f>
        <v/>
      </c>
      <c r="AB543" s="1" t="str">
        <f>IF(AND(טבלה1013[[#This Row],[הווסת פעיל?]]=1,X542=0,טבלה1013[[#This Row],[וסת קבוע אחרון]]=W542),טבלה1013[[#This Row],[וסת קבוע אחרון]],"")</f>
        <v/>
      </c>
      <c r="AC543" s="1" t="str">
        <f>IF(AND(טבלה1013[[#This Row],[הווסת פעיל?]]=1,X542=0,טבלה1013[[#This Row],[וסת קבוע אחרון]]&lt;&gt;W542),1,"")</f>
        <v/>
      </c>
      <c r="AD543" s="1" t="str">
        <f>IF(AND(טבלה1013[[#This Row],[הווסת פעיל?]]&lt;&gt;"",B544=1),טבלה1013[[#This Row],[CycleNumber]],"")</f>
        <v/>
      </c>
      <c r="AE543" s="1" t="str">
        <f>IF(AND(טבלה1013[[#This Row],[הווסת פעיל?]]&lt;&gt;"",X542=""),טבלה1013[[#This Row],[CycleNumber]],"")</f>
        <v/>
      </c>
      <c r="AF543" s="1" t="str">
        <f>IF(B544=1,"",IF(טבלה1013[[#This Row],[הווסת פעיל?]]=1,IF(טבלה1013[[#This Row],[וסת קבוע אחרון]]=F544,1,0),""))</f>
        <v/>
      </c>
      <c r="AG543" s="1" t="str">
        <f>IF(B544=1,"",IF(טבלה1013[[#This Row],[הווסת פעיל?]]=1,IF(OR(טבלה1013[[#This Row],[וסת קבוע אחרון]]=F544,F544=טבלה1013[[#This Row],[LengthofCycle]]),1,0),""))</f>
        <v/>
      </c>
      <c r="AH543" s="1" t="str">
        <f>IF(B544=1,"",IF(טבלה1013[[#This Row],[הווסת פעיל?]]=1,IF(OR(טבלה1013[[#This Row],[וסת קבוע אחרון]]=F544,F544=טבלה1013[[#This Row],[LengthofCycle]],AND(טבלה1013[[#This Row],[LengthofCycle]]&lt;&gt;טבלה1013[[#This Row],[וסת קבוע אחרון]],OR(F544=28,F544=29))),1,0),""))</f>
        <v/>
      </c>
      <c r="AI543" s="1" t="str">
        <f>IF(AND(טבלה1013[[#This Row],[הווסת פעיל?]]=1,B544=1),1,"")</f>
        <v/>
      </c>
      <c r="AJ543" s="4">
        <f>IF(AND(טבלה1013[[#This Row],[הווסת פעיל?]]&lt;&gt;1,B544&lt;&gt;1,B544&lt;&gt;""),IF(טבלה1013[[#This Row],[LengthofCycle]]=F544,1,0),"")</f>
        <v>0</v>
      </c>
      <c r="AK543" s="4">
        <f>IF(AND(טבלה1013[[#This Row],[הווסת פעיל?]]&lt;&gt;1,B544&lt;&gt;1,B544&lt;&gt;""),IF(OR(טבלה1013[[#This Row],[LengthofCycle]]=F544,F544=29),1,0),"")</f>
        <v>0</v>
      </c>
      <c r="AL543" s="4">
        <f>IF(AND(טבלה1013[[#This Row],[הווסת פעיל?]]&lt;&gt;1,B544&lt;&gt;1,B544&lt;&gt;""),IF(OR(טבלה1013[[#This Row],[LengthofCycle]]=F544,F544=29,F544=28),1,0),"")</f>
        <v>0</v>
      </c>
    </row>
    <row r="544" spans="1:38" x14ac:dyDescent="0.25">
      <c r="A544" s="1" t="s">
        <v>102</v>
      </c>
      <c r="B544" s="1">
        <v>10</v>
      </c>
      <c r="C544" s="1">
        <v>1</v>
      </c>
      <c r="D544" s="1">
        <v>1</v>
      </c>
      <c r="E544" s="1">
        <v>0</v>
      </c>
      <c r="F544" s="1">
        <v>23</v>
      </c>
      <c r="G544" s="1">
        <f>טבלה1013[[#This Row],[LengthofCycle]]+1</f>
        <v>24</v>
      </c>
      <c r="H544" s="1" t="str">
        <f>IF(IFERROR(LOOKUP(טבלה1013[[#This Row],[ClientID]],קביעויות[השבוע]),FALSE)=טבלה1013[[#This Row],[ClientID]],1,"")</f>
        <v/>
      </c>
      <c r="I544" s="1" t="str">
        <f>IF(AND(טבלה1013[[#This Row],[CycleNumber]]&gt;1,OR(B545="",טבלה1013[[#This Row],[CycleNumber]]&gt;B543)),IF(OR(AND(טבלה1013[[#This Row],[LengthofCycle]]=28,F543=28),AND(טבלה1013[[#This Row],[LengthofCycle]]=35,F543=35)),1,""),"")</f>
        <v/>
      </c>
      <c r="J544" s="1" t="str">
        <f>IF(AND(טבלה1013[[#This Row],[וסת השבוע]]=1,I543=1,טבלה1013[[#This Row],[CycleNumber]]&gt;B543),1,"")</f>
        <v/>
      </c>
      <c r="K544" s="1" t="str">
        <f>IF(טבלה1013[[#This Row],[CycleNumber]]=1,"",IF(טבלה1013[[#This Row],[וסת השבוע]]=1,0,IF(K543="","",IF(K543=0,IF(טבלה1013[[#This Row],[LengthofCycle]]=28,0,1),IF(K543=1,IF(טבלה1013[[#This Row],[LengthofCycle]]+F543=28*2,0,2),IF(K543=2,IF(טבלה1013[[#This Row],[LengthofCycle]]+F543+F542=28*3,0,3),""))))))</f>
        <v/>
      </c>
      <c r="L544" s="1" t="str">
        <f>IF(טבלה1013[[#This Row],[וסת השבוע]]=1,IF(טבלה1013[[#This Row],[וסת השבוע וההפלגה ביחד]]=1,L543+1,0),IF(AND(טבלה1013[[#This Row],[CycleNumber]]&gt;B543,טבלה1013[[#This Row],[CycleNumber]]&gt;1),IF(טבלה1013[[#This Row],[וסת השבוע פעיל?]]&lt;&gt;"",L543+1,""),""))</f>
        <v/>
      </c>
      <c r="M544" s="1" t="str">
        <f>IF(AND(טבלה1013[[#This Row],[וסת השבוע פעיל?]]&lt;&gt;"",טבלה1013[[#This Row],[CycleNumber]]&lt;B545,B545&lt;&gt;"",טבלה1013[[#This Row],[וסת השבוע פעיל?]]&lt;3),IF(K545=0,IF(AND(טבלה1013[[#This Row],[וסת השבוע פעיל?]]&gt;0,I545=1),0,1),0),"")</f>
        <v/>
      </c>
      <c r="N544" s="1" t="str">
        <f t="shared" si="56"/>
        <v/>
      </c>
      <c r="O544" s="1" t="str">
        <f>IF(AND(טבלה1013[[#This Row],[חיזוי - שבוע]]=1,J545=1),1,"")</f>
        <v/>
      </c>
      <c r="P544" s="1" t="str">
        <f>IF(AND(טבלה1013[[#This Row],[חיזוי טוב עם הפלגה?]]=1,טבלה1013[[#This Row],[וסת קבוע אחרון]]&lt;&gt;28,X543=1),1,"")</f>
        <v/>
      </c>
      <c r="Q544" s="1" t="str">
        <f>IF(AND(טבלה1013[[#This Row],[וסת השבוע פעיל?]]&lt;3,OR(טבלה1013[[#This Row],[CycleNumber]]&gt;B545,B545="")),1,"")</f>
        <v/>
      </c>
      <c r="R544" s="1" t="str">
        <f>IF(טבלה1013[[#This Row],[האישה קבעה וסת שבוע?]]=1,IF(טבלה1013[[#This Row],[וסת השבוע פעיל?]]&lt;3,1,0),"")</f>
        <v/>
      </c>
      <c r="S5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4" s="1">
        <f t="shared" si="53"/>
        <v>0</v>
      </c>
      <c r="U544" s="1">
        <f t="shared" si="54"/>
        <v>0</v>
      </c>
      <c r="V544" s="1">
        <f t="shared" si="55"/>
        <v>0</v>
      </c>
      <c r="W544" s="1" t="str">
        <f>IF(טבלה1013[[#This Row],[3 הפלגות זהות]]="","",IF(טבלה1013[[#This Row],[3 הפלגות זהות]]=1,טבלה1013[[#This Row],[LengthofCycle]],W543))</f>
        <v/>
      </c>
      <c r="Y544" s="1" t="str">
        <f>IF(OR(טבלה1013[[#This Row],[הווסת פעיל?]]=0,טבלה1013[[#This Row],[הווסת פעיל?]]=""),"",SUM(Y543,טבלה1013[[#This Row],[הווסת פעיל?]]))</f>
        <v/>
      </c>
      <c r="Z544" s="1" t="str">
        <f>IF(AND(טבלה1013[[#This Row],[כמה מחזורים עד עקירה]]&lt;&gt;"",Y545=""),טבלה1013[[#This Row],[כמה מחזורים עד עקירה]],"")</f>
        <v/>
      </c>
      <c r="AA544" s="1" t="str">
        <f>IF(AND(טבלה1013[[#This Row],[הווסת פעיל?]]=1,טבלה1013[[#This Row],[וסת קבוע אחרון]]&lt;&gt;W543),טבלה1013[[#This Row],[וסת קבוע אחרון]],"")</f>
        <v/>
      </c>
      <c r="AB544" s="1" t="str">
        <f>IF(AND(טבלה1013[[#This Row],[הווסת פעיל?]]=1,X543=0,טבלה1013[[#This Row],[וסת קבוע אחרון]]=W543),טבלה1013[[#This Row],[וסת קבוע אחרון]],"")</f>
        <v/>
      </c>
      <c r="AC544" s="1" t="str">
        <f>IF(AND(טבלה1013[[#This Row],[הווסת פעיל?]]=1,X543=0,טבלה1013[[#This Row],[וסת קבוע אחרון]]&lt;&gt;W543),1,"")</f>
        <v/>
      </c>
      <c r="AD544" s="1" t="str">
        <f>IF(AND(טבלה1013[[#This Row],[הווסת פעיל?]]&lt;&gt;"",B545=1),טבלה1013[[#This Row],[CycleNumber]],"")</f>
        <v/>
      </c>
      <c r="AE544" s="1" t="str">
        <f>IF(AND(טבלה1013[[#This Row],[הווסת פעיל?]]&lt;&gt;"",X543=""),טבלה1013[[#This Row],[CycleNumber]],"")</f>
        <v/>
      </c>
      <c r="AF544" s="1" t="str">
        <f>IF(B545=1,"",IF(טבלה1013[[#This Row],[הווסת פעיל?]]=1,IF(טבלה1013[[#This Row],[וסת קבוע אחרון]]=F545,1,0),""))</f>
        <v/>
      </c>
      <c r="AG544" s="1" t="str">
        <f>IF(B545=1,"",IF(טבלה1013[[#This Row],[הווסת פעיל?]]=1,IF(OR(טבלה1013[[#This Row],[וסת קבוע אחרון]]=F545,F545=טבלה1013[[#This Row],[LengthofCycle]]),1,0),""))</f>
        <v/>
      </c>
      <c r="AH544" s="1" t="str">
        <f>IF(B545=1,"",IF(טבלה1013[[#This Row],[הווסת פעיל?]]=1,IF(OR(טבלה1013[[#This Row],[וסת קבוע אחרון]]=F545,F545=טבלה1013[[#This Row],[LengthofCycle]],AND(טבלה1013[[#This Row],[LengthofCycle]]&lt;&gt;טבלה1013[[#This Row],[וסת קבוע אחרון]],OR(F545=28,F545=29))),1,0),""))</f>
        <v/>
      </c>
      <c r="AI544" s="1" t="str">
        <f>IF(AND(טבלה1013[[#This Row],[הווסת פעיל?]]=1,B545=1),1,"")</f>
        <v/>
      </c>
      <c r="AJ544" s="4">
        <f>IF(AND(טבלה1013[[#This Row],[הווסת פעיל?]]&lt;&gt;1,B545&lt;&gt;1,B545&lt;&gt;""),IF(טבלה1013[[#This Row],[LengthofCycle]]=F545,1,0),"")</f>
        <v>0</v>
      </c>
      <c r="AK544" s="4">
        <f>IF(AND(טבלה1013[[#This Row],[הווסת פעיל?]]&lt;&gt;1,B545&lt;&gt;1,B545&lt;&gt;""),IF(OR(טבלה1013[[#This Row],[LengthofCycle]]=F545,F545=29),1,0),"")</f>
        <v>0</v>
      </c>
      <c r="AL544" s="4">
        <f>IF(AND(טבלה1013[[#This Row],[הווסת פעיל?]]&lt;&gt;1,B545&lt;&gt;1,B545&lt;&gt;""),IF(OR(טבלה1013[[#This Row],[LengthofCycle]]=F545,F545=29,F545=28),1,0),"")</f>
        <v>0</v>
      </c>
    </row>
    <row r="545" spans="1:38" x14ac:dyDescent="0.25">
      <c r="A545" s="1" t="s">
        <v>102</v>
      </c>
      <c r="B545" s="1">
        <v>11</v>
      </c>
      <c r="C545" s="1">
        <v>1</v>
      </c>
      <c r="D545" s="1">
        <v>1</v>
      </c>
      <c r="E545" s="1">
        <v>0</v>
      </c>
      <c r="F545" s="1">
        <v>27</v>
      </c>
      <c r="G545" s="1">
        <f>טבלה1013[[#This Row],[LengthofCycle]]+1</f>
        <v>28</v>
      </c>
      <c r="H545" s="1" t="str">
        <f>IF(IFERROR(LOOKUP(טבלה1013[[#This Row],[ClientID]],קביעויות[השבוע]),FALSE)=טבלה1013[[#This Row],[ClientID]],1,"")</f>
        <v/>
      </c>
      <c r="I545" s="1" t="str">
        <f>IF(AND(טבלה1013[[#This Row],[CycleNumber]]&gt;1,OR(B546="",טבלה1013[[#This Row],[CycleNumber]]&gt;B544)),IF(OR(AND(טבלה1013[[#This Row],[LengthofCycle]]=28,F544=28),AND(טבלה1013[[#This Row],[LengthofCycle]]=35,F544=35)),1,""),"")</f>
        <v/>
      </c>
      <c r="J545" s="1" t="str">
        <f>IF(AND(טבלה1013[[#This Row],[וסת השבוע]]=1,I544=1,טבלה1013[[#This Row],[CycleNumber]]&gt;B544),1,"")</f>
        <v/>
      </c>
      <c r="K545" s="1" t="str">
        <f>IF(טבלה1013[[#This Row],[CycleNumber]]=1,"",IF(טבלה1013[[#This Row],[וסת השבוע]]=1,0,IF(K544="","",IF(K544=0,IF(טבלה1013[[#This Row],[LengthofCycle]]=28,0,1),IF(K544=1,IF(טבלה1013[[#This Row],[LengthofCycle]]+F544=28*2,0,2),IF(K544=2,IF(טבלה1013[[#This Row],[LengthofCycle]]+F544+F543=28*3,0,3),""))))))</f>
        <v/>
      </c>
      <c r="L545" s="1" t="str">
        <f>IF(טבלה1013[[#This Row],[וסת השבוע]]=1,IF(טבלה1013[[#This Row],[וסת השבוע וההפלגה ביחד]]=1,L544+1,0),IF(AND(טבלה1013[[#This Row],[CycleNumber]]&gt;B544,טבלה1013[[#This Row],[CycleNumber]]&gt;1),IF(טבלה1013[[#This Row],[וסת השבוע פעיל?]]&lt;&gt;"",L544+1,""),""))</f>
        <v/>
      </c>
      <c r="M545" s="1" t="str">
        <f>IF(AND(טבלה1013[[#This Row],[וסת השבוע פעיל?]]&lt;&gt;"",טבלה1013[[#This Row],[CycleNumber]]&lt;B546,B546&lt;&gt;"",טבלה1013[[#This Row],[וסת השבוע פעיל?]]&lt;3),IF(K546=0,IF(AND(טבלה1013[[#This Row],[וסת השבוע פעיל?]]&gt;0,I546=1),0,1),0),"")</f>
        <v/>
      </c>
      <c r="N545" s="1" t="str">
        <f t="shared" si="56"/>
        <v/>
      </c>
      <c r="O545" s="1" t="str">
        <f>IF(AND(טבלה1013[[#This Row],[חיזוי - שבוע]]=1,J546=1),1,"")</f>
        <v/>
      </c>
      <c r="P545" s="1" t="str">
        <f>IF(AND(טבלה1013[[#This Row],[חיזוי טוב עם הפלגה?]]=1,טבלה1013[[#This Row],[וסת קבוע אחרון]]&lt;&gt;28,X544=1),1,"")</f>
        <v/>
      </c>
      <c r="Q545" s="1" t="str">
        <f>IF(AND(טבלה1013[[#This Row],[וסת השבוע פעיל?]]&lt;3,OR(טבלה1013[[#This Row],[CycleNumber]]&gt;B546,B546="")),1,"")</f>
        <v/>
      </c>
      <c r="R545" s="1" t="str">
        <f>IF(טבלה1013[[#This Row],[האישה קבעה וסת שבוע?]]=1,IF(טבלה1013[[#This Row],[וסת השבוע פעיל?]]&lt;3,1,0),"")</f>
        <v/>
      </c>
      <c r="S5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5" s="1">
        <f t="shared" si="53"/>
        <v>0</v>
      </c>
      <c r="U545" s="1">
        <f t="shared" si="54"/>
        <v>0</v>
      </c>
      <c r="V545" s="1">
        <f t="shared" si="55"/>
        <v>0</v>
      </c>
      <c r="W545" s="1" t="str">
        <f>IF(טבלה1013[[#This Row],[3 הפלגות זהות]]="","",IF(טבלה1013[[#This Row],[3 הפלגות זהות]]=1,טבלה1013[[#This Row],[LengthofCycle]],W544))</f>
        <v/>
      </c>
      <c r="Y545" s="1" t="str">
        <f>IF(OR(טבלה1013[[#This Row],[הווסת פעיל?]]=0,טבלה1013[[#This Row],[הווסת פעיל?]]=""),"",SUM(Y544,טבלה1013[[#This Row],[הווסת פעיל?]]))</f>
        <v/>
      </c>
      <c r="Z545" s="1" t="str">
        <f>IF(AND(טבלה1013[[#This Row],[כמה מחזורים עד עקירה]]&lt;&gt;"",Y546=""),טבלה1013[[#This Row],[כמה מחזורים עד עקירה]],"")</f>
        <v/>
      </c>
      <c r="AA545" s="1" t="str">
        <f>IF(AND(טבלה1013[[#This Row],[הווסת פעיל?]]=1,טבלה1013[[#This Row],[וסת קבוע אחרון]]&lt;&gt;W544),טבלה1013[[#This Row],[וסת קבוע אחרון]],"")</f>
        <v/>
      </c>
      <c r="AB545" s="1" t="str">
        <f>IF(AND(טבלה1013[[#This Row],[הווסת פעיל?]]=1,X544=0,טבלה1013[[#This Row],[וסת קבוע אחרון]]=W544),טבלה1013[[#This Row],[וסת קבוע אחרון]],"")</f>
        <v/>
      </c>
      <c r="AC545" s="1" t="str">
        <f>IF(AND(טבלה1013[[#This Row],[הווסת פעיל?]]=1,X544=0,טבלה1013[[#This Row],[וסת קבוע אחרון]]&lt;&gt;W544),1,"")</f>
        <v/>
      </c>
      <c r="AD545" s="1" t="str">
        <f>IF(AND(טבלה1013[[#This Row],[הווסת פעיל?]]&lt;&gt;"",B546=1),טבלה1013[[#This Row],[CycleNumber]],"")</f>
        <v/>
      </c>
      <c r="AE545" s="1" t="str">
        <f>IF(AND(טבלה1013[[#This Row],[הווסת פעיל?]]&lt;&gt;"",X544=""),טבלה1013[[#This Row],[CycleNumber]],"")</f>
        <v/>
      </c>
      <c r="AF545" s="1" t="str">
        <f>IF(B546=1,"",IF(טבלה1013[[#This Row],[הווסת פעיל?]]=1,IF(טבלה1013[[#This Row],[וסת קבוע אחרון]]=F546,1,0),""))</f>
        <v/>
      </c>
      <c r="AG545" s="1" t="str">
        <f>IF(B546=1,"",IF(טבלה1013[[#This Row],[הווסת פעיל?]]=1,IF(OR(טבלה1013[[#This Row],[וסת קבוע אחרון]]=F546,F546=טבלה1013[[#This Row],[LengthofCycle]]),1,0),""))</f>
        <v/>
      </c>
      <c r="AH545" s="1" t="str">
        <f>IF(B546=1,"",IF(טבלה1013[[#This Row],[הווסת פעיל?]]=1,IF(OR(טבלה1013[[#This Row],[וסת קבוע אחרון]]=F546,F546=טבלה1013[[#This Row],[LengthofCycle]],AND(טבלה1013[[#This Row],[LengthofCycle]]&lt;&gt;טבלה1013[[#This Row],[וסת קבוע אחרון]],OR(F546=28,F546=29))),1,0),""))</f>
        <v/>
      </c>
      <c r="AI545" s="1" t="str">
        <f>IF(AND(טבלה1013[[#This Row],[הווסת פעיל?]]=1,B546=1),1,"")</f>
        <v/>
      </c>
      <c r="AJ545" s="4">
        <f>IF(AND(טבלה1013[[#This Row],[הווסת פעיל?]]&lt;&gt;1,B546&lt;&gt;1,B546&lt;&gt;""),IF(טבלה1013[[#This Row],[LengthofCycle]]=F546,1,0),"")</f>
        <v>0</v>
      </c>
      <c r="AK545" s="4">
        <f>IF(AND(טבלה1013[[#This Row],[הווסת פעיל?]]&lt;&gt;1,B546&lt;&gt;1,B546&lt;&gt;""),IF(OR(טבלה1013[[#This Row],[LengthofCycle]]=F546,F546=29),1,0),"")</f>
        <v>0</v>
      </c>
      <c r="AL545" s="4">
        <f>IF(AND(טבלה1013[[#This Row],[הווסת פעיל?]]&lt;&gt;1,B546&lt;&gt;1,B546&lt;&gt;""),IF(OR(טבלה1013[[#This Row],[LengthofCycle]]=F546,F546=29,F546=28),1,0),"")</f>
        <v>0</v>
      </c>
    </row>
    <row r="546" spans="1:38" x14ac:dyDescent="0.25">
      <c r="A546" s="1" t="s">
        <v>102</v>
      </c>
      <c r="B546" s="1">
        <v>12</v>
      </c>
      <c r="C546" s="1">
        <v>1</v>
      </c>
      <c r="D546" s="1">
        <v>1</v>
      </c>
      <c r="E546" s="1">
        <v>0</v>
      </c>
      <c r="F546" s="1">
        <v>24</v>
      </c>
      <c r="G546" s="1">
        <f>טבלה1013[[#This Row],[LengthofCycle]]+1</f>
        <v>25</v>
      </c>
      <c r="H546" s="1" t="str">
        <f>IF(IFERROR(LOOKUP(טבלה1013[[#This Row],[ClientID]],קביעויות[השבוע]),FALSE)=טבלה1013[[#This Row],[ClientID]],1,"")</f>
        <v/>
      </c>
      <c r="I546" s="1" t="str">
        <f>IF(AND(טבלה1013[[#This Row],[CycleNumber]]&gt;1,OR(B547="",טבלה1013[[#This Row],[CycleNumber]]&gt;B545)),IF(OR(AND(טבלה1013[[#This Row],[LengthofCycle]]=28,F545=28),AND(טבלה1013[[#This Row],[LengthofCycle]]=35,F545=35)),1,""),"")</f>
        <v/>
      </c>
      <c r="J546" s="1" t="str">
        <f>IF(AND(טבלה1013[[#This Row],[וסת השבוע]]=1,I545=1,טבלה1013[[#This Row],[CycleNumber]]&gt;B545),1,"")</f>
        <v/>
      </c>
      <c r="K546" s="1" t="str">
        <f>IF(טבלה1013[[#This Row],[CycleNumber]]=1,"",IF(טבלה1013[[#This Row],[וסת השבוע]]=1,0,IF(K545="","",IF(K545=0,IF(טבלה1013[[#This Row],[LengthofCycle]]=28,0,1),IF(K545=1,IF(טבלה1013[[#This Row],[LengthofCycle]]+F545=28*2,0,2),IF(K545=2,IF(טבלה1013[[#This Row],[LengthofCycle]]+F545+F544=28*3,0,3),""))))))</f>
        <v/>
      </c>
      <c r="L546" s="1" t="str">
        <f>IF(טבלה1013[[#This Row],[וסת השבוע]]=1,IF(טבלה1013[[#This Row],[וסת השבוע וההפלגה ביחד]]=1,L545+1,0),IF(AND(טבלה1013[[#This Row],[CycleNumber]]&gt;B545,טבלה1013[[#This Row],[CycleNumber]]&gt;1),IF(טבלה1013[[#This Row],[וסת השבוע פעיל?]]&lt;&gt;"",L545+1,""),""))</f>
        <v/>
      </c>
      <c r="M546" s="1" t="str">
        <f>IF(AND(טבלה1013[[#This Row],[וסת השבוע פעיל?]]&lt;&gt;"",טבלה1013[[#This Row],[CycleNumber]]&lt;B547,B547&lt;&gt;"",טבלה1013[[#This Row],[וסת השבוע פעיל?]]&lt;3),IF(K547=0,IF(AND(טבלה1013[[#This Row],[וסת השבוע פעיל?]]&gt;0,I547=1),0,1),0),"")</f>
        <v/>
      </c>
      <c r="N546" s="1" t="str">
        <f t="shared" si="56"/>
        <v/>
      </c>
      <c r="O546" s="1" t="str">
        <f>IF(AND(טבלה1013[[#This Row],[חיזוי - שבוע]]=1,J547=1),1,"")</f>
        <v/>
      </c>
      <c r="P546" s="1" t="str">
        <f>IF(AND(טבלה1013[[#This Row],[חיזוי טוב עם הפלגה?]]=1,טבלה1013[[#This Row],[וסת קבוע אחרון]]&lt;&gt;28,X545=1),1,"")</f>
        <v/>
      </c>
      <c r="Q546" s="1" t="str">
        <f>IF(AND(טבלה1013[[#This Row],[וסת השבוע פעיל?]]&lt;3,OR(טבלה1013[[#This Row],[CycleNumber]]&gt;B547,B547="")),1,"")</f>
        <v/>
      </c>
      <c r="R546" s="1" t="str">
        <f>IF(טבלה1013[[#This Row],[האישה קבעה וסת שבוע?]]=1,IF(טבלה1013[[#This Row],[וסת השבוע פעיל?]]&lt;3,1,0),"")</f>
        <v/>
      </c>
      <c r="S5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6" s="1">
        <f t="shared" si="53"/>
        <v>0</v>
      </c>
      <c r="U546" s="1">
        <f t="shared" si="54"/>
        <v>0</v>
      </c>
      <c r="V546" s="1">
        <f t="shared" si="55"/>
        <v>0</v>
      </c>
      <c r="W546" s="1" t="str">
        <f>IF(טבלה1013[[#This Row],[3 הפלגות זהות]]="","",IF(טבלה1013[[#This Row],[3 הפלגות זהות]]=1,טבלה1013[[#This Row],[LengthofCycle]],W545))</f>
        <v/>
      </c>
      <c r="Y546" s="1" t="str">
        <f>IF(OR(טבלה1013[[#This Row],[הווסת פעיל?]]=0,טבלה1013[[#This Row],[הווסת פעיל?]]=""),"",SUM(Y545,טבלה1013[[#This Row],[הווסת פעיל?]]))</f>
        <v/>
      </c>
      <c r="Z546" s="1" t="str">
        <f>IF(AND(טבלה1013[[#This Row],[כמה מחזורים עד עקירה]]&lt;&gt;"",Y547=""),טבלה1013[[#This Row],[כמה מחזורים עד עקירה]],"")</f>
        <v/>
      </c>
      <c r="AA546" s="1" t="str">
        <f>IF(AND(טבלה1013[[#This Row],[הווסת פעיל?]]=1,טבלה1013[[#This Row],[וסת קבוע אחרון]]&lt;&gt;W545),טבלה1013[[#This Row],[וסת קבוע אחרון]],"")</f>
        <v/>
      </c>
      <c r="AB546" s="1" t="str">
        <f>IF(AND(טבלה1013[[#This Row],[הווסת פעיל?]]=1,X545=0,טבלה1013[[#This Row],[וסת קבוע אחרון]]=W545),טבלה1013[[#This Row],[וסת קבוע אחרון]],"")</f>
        <v/>
      </c>
      <c r="AC546" s="1" t="str">
        <f>IF(AND(טבלה1013[[#This Row],[הווסת פעיל?]]=1,X545=0,טבלה1013[[#This Row],[וסת קבוע אחרון]]&lt;&gt;W545),1,"")</f>
        <v/>
      </c>
      <c r="AD546" s="1" t="str">
        <f>IF(AND(טבלה1013[[#This Row],[הווסת פעיל?]]&lt;&gt;"",B547=1),טבלה1013[[#This Row],[CycleNumber]],"")</f>
        <v/>
      </c>
      <c r="AE546" s="1" t="str">
        <f>IF(AND(טבלה1013[[#This Row],[הווסת פעיל?]]&lt;&gt;"",X545=""),טבלה1013[[#This Row],[CycleNumber]],"")</f>
        <v/>
      </c>
      <c r="AF546" s="1" t="str">
        <f>IF(B547=1,"",IF(טבלה1013[[#This Row],[הווסת פעיל?]]=1,IF(טבלה1013[[#This Row],[וסת קבוע אחרון]]=F547,1,0),""))</f>
        <v/>
      </c>
      <c r="AG546" s="1" t="str">
        <f>IF(B547=1,"",IF(טבלה1013[[#This Row],[הווסת פעיל?]]=1,IF(OR(טבלה1013[[#This Row],[וסת קבוע אחרון]]=F547,F547=טבלה1013[[#This Row],[LengthofCycle]]),1,0),""))</f>
        <v/>
      </c>
      <c r="AH546" s="1" t="str">
        <f>IF(B547=1,"",IF(טבלה1013[[#This Row],[הווסת פעיל?]]=1,IF(OR(טבלה1013[[#This Row],[וסת קבוע אחרון]]=F547,F547=טבלה1013[[#This Row],[LengthofCycle]],AND(טבלה1013[[#This Row],[LengthofCycle]]&lt;&gt;טבלה1013[[#This Row],[וסת קבוע אחרון]],OR(F547=28,F547=29))),1,0),""))</f>
        <v/>
      </c>
      <c r="AI546" s="1" t="str">
        <f>IF(AND(טבלה1013[[#This Row],[הווסת פעיל?]]=1,B547=1),1,"")</f>
        <v/>
      </c>
      <c r="AJ546" s="4" t="str">
        <f>IF(AND(טבלה1013[[#This Row],[הווסת פעיל?]]&lt;&gt;1,B547&lt;&gt;1,B547&lt;&gt;""),IF(טבלה1013[[#This Row],[LengthofCycle]]=F547,1,0),"")</f>
        <v/>
      </c>
      <c r="AK546" s="4" t="str">
        <f>IF(AND(טבלה1013[[#This Row],[הווסת פעיל?]]&lt;&gt;1,B547&lt;&gt;1,B547&lt;&gt;""),IF(OR(טבלה1013[[#This Row],[LengthofCycle]]=F547,F547=29),1,0),"")</f>
        <v/>
      </c>
      <c r="AL546" s="4" t="str">
        <f>IF(AND(טבלה1013[[#This Row],[הווסת פעיל?]]&lt;&gt;1,B547&lt;&gt;1,B547&lt;&gt;""),IF(OR(טבלה1013[[#This Row],[LengthofCycle]]=F547,F547=29,F547=28),1,0),"")</f>
        <v/>
      </c>
    </row>
    <row r="547" spans="1:38" x14ac:dyDescent="0.25">
      <c r="A547" s="1" t="s">
        <v>103</v>
      </c>
      <c r="B547" s="1">
        <v>1</v>
      </c>
      <c r="C547" s="1">
        <v>0</v>
      </c>
      <c r="D547" s="1">
        <v>0</v>
      </c>
      <c r="E547" s="1">
        <v>0</v>
      </c>
      <c r="F547" s="1">
        <v>33</v>
      </c>
      <c r="G547" s="1">
        <f>טבלה1013[[#This Row],[LengthofCycle]]+1</f>
        <v>34</v>
      </c>
      <c r="H547" s="1" t="str">
        <f>IF(IFERROR(LOOKUP(טבלה1013[[#This Row],[ClientID]],קביעויות[השבוע]),FALSE)=טבלה1013[[#This Row],[ClientID]],1,"")</f>
        <v/>
      </c>
      <c r="I547" s="1" t="str">
        <f>IF(AND(טבלה1013[[#This Row],[CycleNumber]]&gt;1,OR(B548="",טבלה1013[[#This Row],[CycleNumber]]&gt;B546)),IF(OR(AND(טבלה1013[[#This Row],[LengthofCycle]]=28,F546=28),AND(טבלה1013[[#This Row],[LengthofCycle]]=35,F546=35)),1,""),"")</f>
        <v/>
      </c>
      <c r="J547" s="1" t="str">
        <f>IF(AND(טבלה1013[[#This Row],[וסת השבוע]]=1,I546=1,טבלה1013[[#This Row],[CycleNumber]]&gt;B546),1,"")</f>
        <v/>
      </c>
      <c r="K547" s="1" t="str">
        <f>IF(טבלה1013[[#This Row],[CycleNumber]]=1,"",IF(טבלה1013[[#This Row],[וסת השבוע]]=1,0,IF(K546="","",IF(K546=0,IF(טבלה1013[[#This Row],[LengthofCycle]]=28,0,1),IF(K546=1,IF(טבלה1013[[#This Row],[LengthofCycle]]+F546=28*2,0,2),IF(K546=2,IF(טבלה1013[[#This Row],[LengthofCycle]]+F546+F545=28*3,0,3),""))))))</f>
        <v/>
      </c>
      <c r="L547" s="1" t="str">
        <f>IF(טבלה1013[[#This Row],[וסת השבוע]]=1,IF(טבלה1013[[#This Row],[וסת השבוע וההפלגה ביחד]]=1,L546+1,0),IF(AND(טבלה1013[[#This Row],[CycleNumber]]&gt;B546,טבלה1013[[#This Row],[CycleNumber]]&gt;1),IF(טבלה1013[[#This Row],[וסת השבוע פעיל?]]&lt;&gt;"",L546+1,""),""))</f>
        <v/>
      </c>
      <c r="M547" s="1" t="str">
        <f>IF(AND(טבלה1013[[#This Row],[וסת השבוע פעיל?]]&lt;&gt;"",טבלה1013[[#This Row],[CycleNumber]]&lt;B548,B548&lt;&gt;"",טבלה1013[[#This Row],[וסת השבוע פעיל?]]&lt;3),IF(K548=0,IF(AND(טבלה1013[[#This Row],[וסת השבוע פעיל?]]&gt;0,I548=1),0,1),0),"")</f>
        <v/>
      </c>
      <c r="N547" s="1" t="str">
        <f t="shared" si="56"/>
        <v/>
      </c>
      <c r="O547" s="1" t="str">
        <f>IF(AND(טבלה1013[[#This Row],[חיזוי - שבוע]]=1,J548=1),1,"")</f>
        <v/>
      </c>
      <c r="P547" s="1" t="str">
        <f>IF(AND(טבלה1013[[#This Row],[חיזוי טוב עם הפלגה?]]=1,טבלה1013[[#This Row],[וסת קבוע אחרון]]&lt;&gt;28,X546=1),1,"")</f>
        <v/>
      </c>
      <c r="Q547" s="1" t="str">
        <f>IF(AND(טבלה1013[[#This Row],[וסת השבוע פעיל?]]&lt;3,OR(טבלה1013[[#This Row],[CycleNumber]]&gt;B548,B548="")),1,"")</f>
        <v/>
      </c>
      <c r="R547" s="1" t="str">
        <f>IF(טבלה1013[[#This Row],[האישה קבעה וסת שבוע?]]=1,IF(טבלה1013[[#This Row],[וסת השבוע פעיל?]]&lt;3,1,0),"")</f>
        <v/>
      </c>
      <c r="S5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7" s="1" t="str">
        <f t="shared" si="53"/>
        <v/>
      </c>
      <c r="U547" s="1" t="str">
        <f t="shared" si="54"/>
        <v/>
      </c>
      <c r="V547" s="1" t="str">
        <f t="shared" si="55"/>
        <v/>
      </c>
      <c r="W547" s="1" t="str">
        <f>IF(טבלה1013[[#This Row],[3 הפלגות זהות]]="","",IF(טבלה1013[[#This Row],[3 הפלגות זהות]]=1,טבלה1013[[#This Row],[LengthofCycle]],W546))</f>
        <v/>
      </c>
      <c r="X547" s="1" t="str">
        <f>IF(טבלה1013[[#This Row],[וסת קבוע אחרון]]="","",IF(OR(טבלה1013[[#This Row],[LengthofCycle]]=טבלה1013[[#This Row],[וסת קבוע אחרון]],F546=טבלה1013[[#This Row],[וסת קבוע אחרון]],F545=טבלה1013[[#This Row],[וסת קבוע אחרון]]),1,0))</f>
        <v/>
      </c>
      <c r="Y547" s="1" t="str">
        <f>IF(OR(טבלה1013[[#This Row],[הווסת פעיל?]]=0,טבלה1013[[#This Row],[הווסת פעיל?]]=""),"",SUM(Y546,טבלה1013[[#This Row],[הווסת פעיל?]]))</f>
        <v/>
      </c>
      <c r="Z547" s="1" t="str">
        <f>IF(AND(טבלה1013[[#This Row],[כמה מחזורים עד עקירה]]&lt;&gt;"",Y548=""),טבלה1013[[#This Row],[כמה מחזורים עד עקירה]],"")</f>
        <v/>
      </c>
      <c r="AA547" s="1" t="str">
        <f>IF(AND(טבלה1013[[#This Row],[הווסת פעיל?]]=1,טבלה1013[[#This Row],[וסת קבוע אחרון]]&lt;&gt;W546),טבלה1013[[#This Row],[וסת קבוע אחרון]],"")</f>
        <v/>
      </c>
      <c r="AB547" s="1" t="str">
        <f>IF(AND(טבלה1013[[#This Row],[הווסת פעיל?]]=1,X546=0,טבלה1013[[#This Row],[וסת קבוע אחרון]]=W546),טבלה1013[[#This Row],[וסת קבוע אחרון]],"")</f>
        <v/>
      </c>
      <c r="AC547" s="1" t="str">
        <f>IF(AND(טבלה1013[[#This Row],[הווסת פעיל?]]=1,X546=0,טבלה1013[[#This Row],[וסת קבוע אחרון]]&lt;&gt;W546),1,"")</f>
        <v/>
      </c>
      <c r="AD547" s="1" t="str">
        <f>IF(AND(טבלה1013[[#This Row],[הווסת פעיל?]]&lt;&gt;"",B548=1),טבלה1013[[#This Row],[CycleNumber]],"")</f>
        <v/>
      </c>
      <c r="AE547" s="1" t="str">
        <f>IF(AND(טבלה1013[[#This Row],[הווסת פעיל?]]&lt;&gt;"",X546=""),טבלה1013[[#This Row],[CycleNumber]],"")</f>
        <v/>
      </c>
      <c r="AF547" s="1" t="str">
        <f>IF(B548=1,"",IF(טבלה1013[[#This Row],[הווסת פעיל?]]=1,IF(טבלה1013[[#This Row],[וסת קבוע אחרון]]=F548,1,0),""))</f>
        <v/>
      </c>
      <c r="AG547" s="1" t="str">
        <f>IF(B548=1,"",IF(טבלה1013[[#This Row],[הווסת פעיל?]]=1,IF(OR(טבלה1013[[#This Row],[וסת קבוע אחרון]]=F548,F548=טבלה1013[[#This Row],[LengthofCycle]]),1,0),""))</f>
        <v/>
      </c>
      <c r="AH547" s="1" t="str">
        <f>IF(B548=1,"",IF(טבלה1013[[#This Row],[הווסת פעיל?]]=1,IF(OR(טבלה1013[[#This Row],[וסת קבוע אחרון]]=F548,F548=טבלה1013[[#This Row],[LengthofCycle]],AND(טבלה1013[[#This Row],[LengthofCycle]]&lt;&gt;טבלה1013[[#This Row],[וסת קבוע אחרון]],OR(F548=28,F548=29))),1,0),""))</f>
        <v/>
      </c>
      <c r="AI547" s="1" t="str">
        <f>IF(AND(טבלה1013[[#This Row],[הווסת פעיל?]]=1,B548=1),1,"")</f>
        <v/>
      </c>
      <c r="AJ547" s="4">
        <f>IF(AND(טבלה1013[[#This Row],[הווסת פעיל?]]&lt;&gt;1,B548&lt;&gt;1,B548&lt;&gt;""),IF(טבלה1013[[#This Row],[LengthofCycle]]=F548,1,0),"")</f>
        <v>0</v>
      </c>
      <c r="AK547" s="4">
        <f>IF(AND(טבלה1013[[#This Row],[הווסת פעיל?]]&lt;&gt;1,B548&lt;&gt;1,B548&lt;&gt;""),IF(OR(טבלה1013[[#This Row],[LengthofCycle]]=F548,F548=29),1,0),"")</f>
        <v>0</v>
      </c>
      <c r="AL547" s="4">
        <f>IF(AND(טבלה1013[[#This Row],[הווסת פעיל?]]&lt;&gt;1,B548&lt;&gt;1,B548&lt;&gt;""),IF(OR(טבלה1013[[#This Row],[LengthofCycle]]=F548,F548=29,F548=28),1,0),"")</f>
        <v>0</v>
      </c>
    </row>
    <row r="548" spans="1:38" x14ac:dyDescent="0.25">
      <c r="A548" s="1" t="s">
        <v>103</v>
      </c>
      <c r="B548" s="1">
        <v>2</v>
      </c>
      <c r="C548" s="1">
        <v>0</v>
      </c>
      <c r="D548" s="1">
        <v>1</v>
      </c>
      <c r="E548" s="1">
        <v>0</v>
      </c>
      <c r="F548" s="1">
        <v>34</v>
      </c>
      <c r="G548" s="1">
        <f>טבלה1013[[#This Row],[LengthofCycle]]+1</f>
        <v>35</v>
      </c>
      <c r="H548" s="1" t="str">
        <f>IF(IFERROR(LOOKUP(טבלה1013[[#This Row],[ClientID]],קביעויות[השבוע]),FALSE)=טבלה1013[[#This Row],[ClientID]],1,"")</f>
        <v/>
      </c>
      <c r="I548" s="1" t="str">
        <f>IF(AND(טבלה1013[[#This Row],[CycleNumber]]&gt;1,OR(B549="",טבלה1013[[#This Row],[CycleNumber]]&gt;B547)),IF(OR(AND(טבלה1013[[#This Row],[LengthofCycle]]=28,F547=28),AND(טבלה1013[[#This Row],[LengthofCycle]]=35,F547=35)),1,""),"")</f>
        <v/>
      </c>
      <c r="J548" s="1" t="str">
        <f>IF(AND(טבלה1013[[#This Row],[וסת השבוע]]=1,I547=1,טבלה1013[[#This Row],[CycleNumber]]&gt;B547),1,"")</f>
        <v/>
      </c>
      <c r="K548" s="1" t="str">
        <f>IF(טבלה1013[[#This Row],[CycleNumber]]=1,"",IF(טבלה1013[[#This Row],[וסת השבוע]]=1,0,IF(K547="","",IF(K547=0,IF(טבלה1013[[#This Row],[LengthofCycle]]=28,0,1),IF(K547=1,IF(טבלה1013[[#This Row],[LengthofCycle]]+F547=28*2,0,2),IF(K547=2,IF(טבלה1013[[#This Row],[LengthofCycle]]+F547+F546=28*3,0,3),""))))))</f>
        <v/>
      </c>
      <c r="L548" s="1" t="str">
        <f>IF(טבלה1013[[#This Row],[וסת השבוע]]=1,IF(טבלה1013[[#This Row],[וסת השבוע וההפלגה ביחד]]=1,L547+1,0),IF(AND(טבלה1013[[#This Row],[CycleNumber]]&gt;B547,טבלה1013[[#This Row],[CycleNumber]]&gt;1),IF(טבלה1013[[#This Row],[וסת השבוע פעיל?]]&lt;&gt;"",L547+1,""),""))</f>
        <v/>
      </c>
      <c r="M548" s="1" t="str">
        <f>IF(AND(טבלה1013[[#This Row],[וסת השבוע פעיל?]]&lt;&gt;"",טבלה1013[[#This Row],[CycleNumber]]&lt;B549,B549&lt;&gt;"",טבלה1013[[#This Row],[וסת השבוע פעיל?]]&lt;3),IF(K549=0,IF(AND(טבלה1013[[#This Row],[וסת השבוע פעיל?]]&gt;0,I549=1),0,1),0),"")</f>
        <v/>
      </c>
      <c r="N548" s="1" t="str">
        <f t="shared" si="56"/>
        <v/>
      </c>
      <c r="O548" s="1" t="str">
        <f>IF(AND(טבלה1013[[#This Row],[חיזוי - שבוע]]=1,J549=1),1,"")</f>
        <v/>
      </c>
      <c r="P548" s="1" t="str">
        <f>IF(AND(טבלה1013[[#This Row],[חיזוי טוב עם הפלגה?]]=1,טבלה1013[[#This Row],[וסת קבוע אחרון]]&lt;&gt;28,X547=1),1,"")</f>
        <v/>
      </c>
      <c r="Q548" s="1" t="str">
        <f>IF(AND(טבלה1013[[#This Row],[וסת השבוע פעיל?]]&lt;3,OR(טבלה1013[[#This Row],[CycleNumber]]&gt;B549,B549="")),1,"")</f>
        <v/>
      </c>
      <c r="R548" s="1" t="str">
        <f>IF(טבלה1013[[#This Row],[האישה קבעה וסת שבוע?]]=1,IF(טבלה1013[[#This Row],[וסת השבוע פעיל?]]&lt;3,1,0),"")</f>
        <v/>
      </c>
      <c r="S5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8" s="1" t="str">
        <f t="shared" si="53"/>
        <v/>
      </c>
      <c r="U548" s="1" t="str">
        <f t="shared" si="54"/>
        <v/>
      </c>
      <c r="V548" s="1" t="str">
        <f t="shared" si="55"/>
        <v/>
      </c>
      <c r="W548" s="1" t="str">
        <f>IF(טבלה1013[[#This Row],[3 הפלגות זהות]]="","",IF(טבלה1013[[#This Row],[3 הפלגות זהות]]=1,טבלה1013[[#This Row],[LengthofCycle]],W547))</f>
        <v/>
      </c>
      <c r="X548" s="1" t="str">
        <f>IF(טבלה1013[[#This Row],[וסת קבוע אחרון]]="","",IF(OR(טבלה1013[[#This Row],[LengthofCycle]]=טבלה1013[[#This Row],[וסת קבוע אחרון]],F547=טבלה1013[[#This Row],[וסת קבוע אחרון]],F546=טבלה1013[[#This Row],[וסת קבוע אחרון]]),1,0))</f>
        <v/>
      </c>
      <c r="Y548" s="1" t="str">
        <f>IF(OR(טבלה1013[[#This Row],[הווסת פעיל?]]=0,טבלה1013[[#This Row],[הווסת פעיל?]]=""),"",SUM(Y547,טבלה1013[[#This Row],[הווסת פעיל?]]))</f>
        <v/>
      </c>
      <c r="Z548" s="1" t="str">
        <f>IF(AND(טבלה1013[[#This Row],[כמה מחזורים עד עקירה]]&lt;&gt;"",Y549=""),טבלה1013[[#This Row],[כמה מחזורים עד עקירה]],"")</f>
        <v/>
      </c>
      <c r="AA548" s="1" t="str">
        <f>IF(AND(טבלה1013[[#This Row],[הווסת פעיל?]]=1,טבלה1013[[#This Row],[וסת קבוע אחרון]]&lt;&gt;W547),טבלה1013[[#This Row],[וסת קבוע אחרון]],"")</f>
        <v/>
      </c>
      <c r="AB548" s="1" t="str">
        <f>IF(AND(טבלה1013[[#This Row],[הווסת פעיל?]]=1,X547=0,טבלה1013[[#This Row],[וסת קבוע אחרון]]=W547),טבלה1013[[#This Row],[וסת קבוע אחרון]],"")</f>
        <v/>
      </c>
      <c r="AC548" s="1" t="str">
        <f>IF(AND(טבלה1013[[#This Row],[הווסת פעיל?]]=1,X547=0,טבלה1013[[#This Row],[וסת קבוע אחרון]]&lt;&gt;W547),1,"")</f>
        <v/>
      </c>
      <c r="AD548" s="1" t="str">
        <f>IF(AND(טבלה1013[[#This Row],[הווסת פעיל?]]&lt;&gt;"",B549=1),טבלה1013[[#This Row],[CycleNumber]],"")</f>
        <v/>
      </c>
      <c r="AE548" s="1" t="str">
        <f>IF(AND(טבלה1013[[#This Row],[הווסת פעיל?]]&lt;&gt;"",X547=""),טבלה1013[[#This Row],[CycleNumber]],"")</f>
        <v/>
      </c>
      <c r="AF548" s="1" t="str">
        <f>IF(B549=1,"",IF(טבלה1013[[#This Row],[הווסת פעיל?]]=1,IF(טבלה1013[[#This Row],[וסת קבוע אחרון]]=F549,1,0),""))</f>
        <v/>
      </c>
      <c r="AG548" s="1" t="str">
        <f>IF(B549=1,"",IF(טבלה1013[[#This Row],[הווסת פעיל?]]=1,IF(OR(טבלה1013[[#This Row],[וסת קבוע אחרון]]=F549,F549=טבלה1013[[#This Row],[LengthofCycle]]),1,0),""))</f>
        <v/>
      </c>
      <c r="AH548" s="1" t="str">
        <f>IF(B549=1,"",IF(טבלה1013[[#This Row],[הווסת פעיל?]]=1,IF(OR(טבלה1013[[#This Row],[וסת קבוע אחרון]]=F549,F549=טבלה1013[[#This Row],[LengthofCycle]],AND(טבלה1013[[#This Row],[LengthofCycle]]&lt;&gt;טבלה1013[[#This Row],[וסת קבוע אחרון]],OR(F549=28,F549=29))),1,0),""))</f>
        <v/>
      </c>
      <c r="AI548" s="1" t="str">
        <f>IF(AND(טבלה1013[[#This Row],[הווסת פעיל?]]=1,B549=1),1,"")</f>
        <v/>
      </c>
      <c r="AJ548" s="4">
        <f>IF(AND(טבלה1013[[#This Row],[הווסת פעיל?]]&lt;&gt;1,B549&lt;&gt;1,B549&lt;&gt;""),IF(טבלה1013[[#This Row],[LengthofCycle]]=F549,1,0),"")</f>
        <v>0</v>
      </c>
      <c r="AK548" s="4">
        <f>IF(AND(טבלה1013[[#This Row],[הווסת פעיל?]]&lt;&gt;1,B549&lt;&gt;1,B549&lt;&gt;""),IF(OR(טבלה1013[[#This Row],[LengthofCycle]]=F549,F549=29),1,0),"")</f>
        <v>0</v>
      </c>
      <c r="AL548" s="4">
        <f>IF(AND(טבלה1013[[#This Row],[הווסת פעיל?]]&lt;&gt;1,B549&lt;&gt;1,B549&lt;&gt;""),IF(OR(טבלה1013[[#This Row],[LengthofCycle]]=F549,F549=29,F549=28),1,0),"")</f>
        <v>0</v>
      </c>
    </row>
    <row r="549" spans="1:38" x14ac:dyDescent="0.25">
      <c r="A549" s="1" t="s">
        <v>103</v>
      </c>
      <c r="B549" s="1">
        <v>3</v>
      </c>
      <c r="C549" s="1">
        <v>0</v>
      </c>
      <c r="D549" s="1">
        <v>1</v>
      </c>
      <c r="E549" s="1">
        <v>0</v>
      </c>
      <c r="F549" s="1">
        <v>32</v>
      </c>
      <c r="G549" s="1">
        <f>טבלה1013[[#This Row],[LengthofCycle]]+1</f>
        <v>33</v>
      </c>
      <c r="H549" s="1" t="str">
        <f>IF(IFERROR(LOOKUP(טבלה1013[[#This Row],[ClientID]],קביעויות[השבוע]),FALSE)=טבלה1013[[#This Row],[ClientID]],1,"")</f>
        <v/>
      </c>
      <c r="I549" s="1" t="str">
        <f>IF(AND(טבלה1013[[#This Row],[CycleNumber]]&gt;1,OR(B550="",טבלה1013[[#This Row],[CycleNumber]]&gt;B548)),IF(OR(AND(טבלה1013[[#This Row],[LengthofCycle]]=28,F548=28),AND(טבלה1013[[#This Row],[LengthofCycle]]=35,F548=35)),1,""),"")</f>
        <v/>
      </c>
      <c r="J549" s="1" t="str">
        <f>IF(AND(טבלה1013[[#This Row],[וסת השבוע]]=1,I548=1,טבלה1013[[#This Row],[CycleNumber]]&gt;B548),1,"")</f>
        <v/>
      </c>
      <c r="K549" s="1" t="str">
        <f>IF(טבלה1013[[#This Row],[CycleNumber]]=1,"",IF(טבלה1013[[#This Row],[וסת השבוע]]=1,0,IF(K548="","",IF(K548=0,IF(טבלה1013[[#This Row],[LengthofCycle]]=28,0,1),IF(K548=1,IF(טבלה1013[[#This Row],[LengthofCycle]]+F548=28*2,0,2),IF(K548=2,IF(טבלה1013[[#This Row],[LengthofCycle]]+F548+F547=28*3,0,3),""))))))</f>
        <v/>
      </c>
      <c r="L549" s="1" t="str">
        <f>IF(טבלה1013[[#This Row],[וסת השבוע]]=1,IF(טבלה1013[[#This Row],[וסת השבוע וההפלגה ביחד]]=1,L548+1,0),IF(AND(טבלה1013[[#This Row],[CycleNumber]]&gt;B548,טבלה1013[[#This Row],[CycleNumber]]&gt;1),IF(טבלה1013[[#This Row],[וסת השבוע פעיל?]]&lt;&gt;"",L548+1,""),""))</f>
        <v/>
      </c>
      <c r="M549" s="1" t="str">
        <f>IF(AND(טבלה1013[[#This Row],[וסת השבוע פעיל?]]&lt;&gt;"",טבלה1013[[#This Row],[CycleNumber]]&lt;B550,B550&lt;&gt;"",טבלה1013[[#This Row],[וסת השבוע פעיל?]]&lt;3),IF(K550=0,IF(AND(טבלה1013[[#This Row],[וסת השבוע פעיל?]]&gt;0,I550=1),0,1),0),"")</f>
        <v/>
      </c>
      <c r="N549" s="1" t="str">
        <f t="shared" si="56"/>
        <v/>
      </c>
      <c r="O549" s="1" t="str">
        <f>IF(AND(טבלה1013[[#This Row],[חיזוי - שבוע]]=1,J550=1),1,"")</f>
        <v/>
      </c>
      <c r="P549" s="1" t="str">
        <f>IF(AND(טבלה1013[[#This Row],[חיזוי טוב עם הפלגה?]]=1,טבלה1013[[#This Row],[וסת קבוע אחרון]]&lt;&gt;28,X548=1),1,"")</f>
        <v/>
      </c>
      <c r="Q549" s="1" t="str">
        <f>IF(AND(טבלה1013[[#This Row],[וסת השבוע פעיל?]]&lt;3,OR(טבלה1013[[#This Row],[CycleNumber]]&gt;B550,B550="")),1,"")</f>
        <v/>
      </c>
      <c r="R549" s="1" t="str">
        <f>IF(טבלה1013[[#This Row],[האישה קבעה וסת שבוע?]]=1,IF(טבלה1013[[#This Row],[וסת השבוע פעיל?]]&lt;3,1,0),"")</f>
        <v/>
      </c>
      <c r="S5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49" s="1">
        <f t="shared" si="53"/>
        <v>0</v>
      </c>
      <c r="U549" s="1" t="str">
        <f t="shared" si="54"/>
        <v/>
      </c>
      <c r="V549" s="1" t="str">
        <f t="shared" si="55"/>
        <v/>
      </c>
      <c r="W549" s="1" t="str">
        <f>IF(טבלה1013[[#This Row],[3 הפלגות זהות]]="","",IF(טבלה1013[[#This Row],[3 הפלגות זהות]]=1,טבלה1013[[#This Row],[LengthofCycle]],W548))</f>
        <v/>
      </c>
      <c r="X549" s="1" t="str">
        <f>IF(טבלה1013[[#This Row],[וסת קבוע אחרון]]="","",IF(OR(טבלה1013[[#This Row],[LengthofCycle]]=טבלה1013[[#This Row],[וסת קבוע אחרון]],F548=טבלה1013[[#This Row],[וסת קבוע אחרון]],F547=טבלה1013[[#This Row],[וסת קבוע אחרון]]),1,0))</f>
        <v/>
      </c>
      <c r="Y549" s="1" t="str">
        <f>IF(OR(טבלה1013[[#This Row],[הווסת פעיל?]]=0,טבלה1013[[#This Row],[הווסת פעיל?]]=""),"",SUM(Y548,טבלה1013[[#This Row],[הווסת פעיל?]]))</f>
        <v/>
      </c>
      <c r="Z549" s="1" t="str">
        <f>IF(AND(טבלה1013[[#This Row],[כמה מחזורים עד עקירה]]&lt;&gt;"",Y550=""),טבלה1013[[#This Row],[כמה מחזורים עד עקירה]],"")</f>
        <v/>
      </c>
      <c r="AA549" s="1" t="str">
        <f>IF(AND(טבלה1013[[#This Row],[הווסת פעיל?]]=1,טבלה1013[[#This Row],[וסת קבוע אחרון]]&lt;&gt;W548),טבלה1013[[#This Row],[וסת קבוע אחרון]],"")</f>
        <v/>
      </c>
      <c r="AB549" s="1" t="str">
        <f>IF(AND(טבלה1013[[#This Row],[הווסת פעיל?]]=1,X548=0,טבלה1013[[#This Row],[וסת קבוע אחרון]]=W548),טבלה1013[[#This Row],[וסת קבוע אחרון]],"")</f>
        <v/>
      </c>
      <c r="AC549" s="1" t="str">
        <f>IF(AND(טבלה1013[[#This Row],[הווסת פעיל?]]=1,X548=0,טבלה1013[[#This Row],[וסת קבוע אחרון]]&lt;&gt;W548),1,"")</f>
        <v/>
      </c>
      <c r="AD549" s="1" t="str">
        <f>IF(AND(טבלה1013[[#This Row],[הווסת פעיל?]]&lt;&gt;"",B550=1),טבלה1013[[#This Row],[CycleNumber]],"")</f>
        <v/>
      </c>
      <c r="AE549" s="1" t="str">
        <f>IF(AND(טבלה1013[[#This Row],[הווסת פעיל?]]&lt;&gt;"",X548=""),טבלה1013[[#This Row],[CycleNumber]],"")</f>
        <v/>
      </c>
      <c r="AF549" s="1" t="str">
        <f>IF(B550=1,"",IF(טבלה1013[[#This Row],[הווסת פעיל?]]=1,IF(טבלה1013[[#This Row],[וסת קבוע אחרון]]=F550,1,0),""))</f>
        <v/>
      </c>
      <c r="AG549" s="1" t="str">
        <f>IF(B550=1,"",IF(טבלה1013[[#This Row],[הווסת פעיל?]]=1,IF(OR(טבלה1013[[#This Row],[וסת קבוע אחרון]]=F550,F550=טבלה1013[[#This Row],[LengthofCycle]]),1,0),""))</f>
        <v/>
      </c>
      <c r="AH549" s="1" t="str">
        <f>IF(B550=1,"",IF(טבלה1013[[#This Row],[הווסת פעיל?]]=1,IF(OR(טבלה1013[[#This Row],[וסת קבוע אחרון]]=F550,F550=טבלה1013[[#This Row],[LengthofCycle]],AND(טבלה1013[[#This Row],[LengthofCycle]]&lt;&gt;טבלה1013[[#This Row],[וסת קבוע אחרון]],OR(F550=28,F550=29))),1,0),""))</f>
        <v/>
      </c>
      <c r="AI549" s="1" t="str">
        <f>IF(AND(טבלה1013[[#This Row],[הווסת פעיל?]]=1,B550=1),1,"")</f>
        <v/>
      </c>
      <c r="AJ549" s="4">
        <f>IF(AND(טבלה1013[[#This Row],[הווסת פעיל?]]&lt;&gt;1,B550&lt;&gt;1,B550&lt;&gt;""),IF(טבלה1013[[#This Row],[LengthofCycle]]=F550,1,0),"")</f>
        <v>1</v>
      </c>
      <c r="AK549" s="4">
        <f>IF(AND(טבלה1013[[#This Row],[הווסת פעיל?]]&lt;&gt;1,B550&lt;&gt;1,B550&lt;&gt;""),IF(OR(טבלה1013[[#This Row],[LengthofCycle]]=F550,F550=29),1,0),"")</f>
        <v>1</v>
      </c>
      <c r="AL549" s="4">
        <f>IF(AND(טבלה1013[[#This Row],[הווסת פעיל?]]&lt;&gt;1,B550&lt;&gt;1,B550&lt;&gt;""),IF(OR(טבלה1013[[#This Row],[LengthofCycle]]=F550,F550=29,F550=28),1,0),"")</f>
        <v>1</v>
      </c>
    </row>
    <row r="550" spans="1:38" x14ac:dyDescent="0.25">
      <c r="A550" s="1" t="s">
        <v>103</v>
      </c>
      <c r="B550" s="1">
        <v>4</v>
      </c>
      <c r="C550" s="1">
        <v>0</v>
      </c>
      <c r="D550" s="1">
        <v>1</v>
      </c>
      <c r="E550" s="1">
        <v>0</v>
      </c>
      <c r="F550" s="1">
        <v>32</v>
      </c>
      <c r="G550" s="1">
        <f>טבלה1013[[#This Row],[LengthofCycle]]+1</f>
        <v>33</v>
      </c>
      <c r="H550" s="1" t="str">
        <f>IF(IFERROR(LOOKUP(טבלה1013[[#This Row],[ClientID]],קביעויות[השבוע]),FALSE)=טבלה1013[[#This Row],[ClientID]],1,"")</f>
        <v/>
      </c>
      <c r="I550" s="1" t="str">
        <f>IF(AND(טבלה1013[[#This Row],[CycleNumber]]&gt;1,OR(B551="",טבלה1013[[#This Row],[CycleNumber]]&gt;B549)),IF(OR(AND(טבלה1013[[#This Row],[LengthofCycle]]=28,F549=28),AND(טבלה1013[[#This Row],[LengthofCycle]]=35,F549=35)),1,""),"")</f>
        <v/>
      </c>
      <c r="J550" s="1" t="str">
        <f>IF(AND(טבלה1013[[#This Row],[וסת השבוע]]=1,I549=1,טבלה1013[[#This Row],[CycleNumber]]&gt;B549),1,"")</f>
        <v/>
      </c>
      <c r="K550" s="1" t="str">
        <f>IF(טבלה1013[[#This Row],[CycleNumber]]=1,"",IF(טבלה1013[[#This Row],[וסת השבוע]]=1,0,IF(K549="","",IF(K549=0,IF(טבלה1013[[#This Row],[LengthofCycle]]=28,0,1),IF(K549=1,IF(טבלה1013[[#This Row],[LengthofCycle]]+F549=28*2,0,2),IF(K549=2,IF(טבלה1013[[#This Row],[LengthofCycle]]+F549+F548=28*3,0,3),""))))))</f>
        <v/>
      </c>
      <c r="L550" s="1" t="str">
        <f>IF(טבלה1013[[#This Row],[וסת השבוע]]=1,IF(טבלה1013[[#This Row],[וסת השבוע וההפלגה ביחד]]=1,L549+1,0),IF(AND(טבלה1013[[#This Row],[CycleNumber]]&gt;B549,טבלה1013[[#This Row],[CycleNumber]]&gt;1),IF(טבלה1013[[#This Row],[וסת השבוע פעיל?]]&lt;&gt;"",L549+1,""),""))</f>
        <v/>
      </c>
      <c r="M550" s="1" t="str">
        <f>IF(AND(טבלה1013[[#This Row],[וסת השבוע פעיל?]]&lt;&gt;"",טבלה1013[[#This Row],[CycleNumber]]&lt;B551,B551&lt;&gt;"",טבלה1013[[#This Row],[וסת השבוע פעיל?]]&lt;3),IF(K551=0,IF(AND(טבלה1013[[#This Row],[וסת השבוע פעיל?]]&gt;0,I551=1),0,1),0),"")</f>
        <v/>
      </c>
      <c r="N550" s="1" t="str">
        <f t="shared" si="56"/>
        <v/>
      </c>
      <c r="O550" s="1" t="str">
        <f>IF(AND(טבלה1013[[#This Row],[חיזוי - שבוע]]=1,J551=1),1,"")</f>
        <v/>
      </c>
      <c r="P550" s="1" t="str">
        <f>IF(AND(טבלה1013[[#This Row],[חיזוי טוב עם הפלגה?]]=1,טבלה1013[[#This Row],[וסת קבוע אחרון]]&lt;&gt;28,X549=1),1,"")</f>
        <v/>
      </c>
      <c r="Q550" s="1" t="str">
        <f>IF(AND(טבלה1013[[#This Row],[וסת השבוע פעיל?]]&lt;3,OR(טבלה1013[[#This Row],[CycleNumber]]&gt;B551,B551="")),1,"")</f>
        <v/>
      </c>
      <c r="R550" s="1" t="str">
        <f>IF(טבלה1013[[#This Row],[האישה קבעה וסת שבוע?]]=1,IF(טבלה1013[[#This Row],[וסת השבוע פעיל?]]&lt;3,1,0),"")</f>
        <v/>
      </c>
      <c r="S5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0" s="1">
        <f t="shared" si="53"/>
        <v>0</v>
      </c>
      <c r="U550" s="1">
        <f t="shared" si="54"/>
        <v>0</v>
      </c>
      <c r="V550" s="1" t="str">
        <f t="shared" si="55"/>
        <v/>
      </c>
      <c r="W550" s="1" t="str">
        <f>IF(טבלה1013[[#This Row],[3 הפלגות זהות]]="","",IF(טבלה1013[[#This Row],[3 הפלגות זהות]]=1,טבלה1013[[#This Row],[LengthofCycle]],W549))</f>
        <v/>
      </c>
      <c r="X550" s="1" t="str">
        <f>IF(טבלה1013[[#This Row],[וסת קבוע אחרון]]="","",IF(OR(טבלה1013[[#This Row],[LengthofCycle]]=טבלה1013[[#This Row],[וסת קבוע אחרון]],F549=טבלה1013[[#This Row],[וסת קבוע אחרון]],F548=טבלה1013[[#This Row],[וסת קבוע אחרון]]),1,0))</f>
        <v/>
      </c>
      <c r="Y550" s="1" t="str">
        <f>IF(OR(טבלה1013[[#This Row],[הווסת פעיל?]]=0,טבלה1013[[#This Row],[הווסת פעיל?]]=""),"",SUM(Y549,טבלה1013[[#This Row],[הווסת פעיל?]]))</f>
        <v/>
      </c>
      <c r="Z550" s="1" t="str">
        <f>IF(AND(טבלה1013[[#This Row],[כמה מחזורים עד עקירה]]&lt;&gt;"",Y551=""),טבלה1013[[#This Row],[כמה מחזורים עד עקירה]],"")</f>
        <v/>
      </c>
      <c r="AA550" s="1" t="str">
        <f>IF(AND(טבלה1013[[#This Row],[הווסת פעיל?]]=1,טבלה1013[[#This Row],[וסת קבוע אחרון]]&lt;&gt;W549),טבלה1013[[#This Row],[וסת קבוע אחרון]],"")</f>
        <v/>
      </c>
      <c r="AB550" s="1" t="str">
        <f>IF(AND(טבלה1013[[#This Row],[הווסת פעיל?]]=1,X549=0,טבלה1013[[#This Row],[וסת קבוע אחרון]]=W549),טבלה1013[[#This Row],[וסת קבוע אחרון]],"")</f>
        <v/>
      </c>
      <c r="AC550" s="1" t="str">
        <f>IF(AND(טבלה1013[[#This Row],[הווסת פעיל?]]=1,X549=0,טבלה1013[[#This Row],[וסת קבוע אחרון]]&lt;&gt;W549),1,"")</f>
        <v/>
      </c>
      <c r="AD550" s="1" t="str">
        <f>IF(AND(טבלה1013[[#This Row],[הווסת פעיל?]]&lt;&gt;"",B551=1),טבלה1013[[#This Row],[CycleNumber]],"")</f>
        <v/>
      </c>
      <c r="AE550" s="1" t="str">
        <f>IF(AND(טבלה1013[[#This Row],[הווסת פעיל?]]&lt;&gt;"",X549=""),טבלה1013[[#This Row],[CycleNumber]],"")</f>
        <v/>
      </c>
      <c r="AF550" s="1" t="str">
        <f>IF(B551=1,"",IF(טבלה1013[[#This Row],[הווסת פעיל?]]=1,IF(טבלה1013[[#This Row],[וסת קבוע אחרון]]=F551,1,0),""))</f>
        <v/>
      </c>
      <c r="AG550" s="1" t="str">
        <f>IF(B551=1,"",IF(טבלה1013[[#This Row],[הווסת פעיל?]]=1,IF(OR(טבלה1013[[#This Row],[וסת קבוע אחרון]]=F551,F551=טבלה1013[[#This Row],[LengthofCycle]]),1,0),""))</f>
        <v/>
      </c>
      <c r="AH550" s="1" t="str">
        <f>IF(B551=1,"",IF(טבלה1013[[#This Row],[הווסת פעיל?]]=1,IF(OR(טבלה1013[[#This Row],[וסת קבוע אחרון]]=F551,F551=טבלה1013[[#This Row],[LengthofCycle]],AND(טבלה1013[[#This Row],[LengthofCycle]]&lt;&gt;טבלה1013[[#This Row],[וסת קבוע אחרון]],OR(F551=28,F551=29))),1,0),""))</f>
        <v/>
      </c>
      <c r="AI550" s="1" t="str">
        <f>IF(AND(טבלה1013[[#This Row],[הווסת פעיל?]]=1,B551=1),1,"")</f>
        <v/>
      </c>
      <c r="AJ550" s="4">
        <f>IF(AND(טבלה1013[[#This Row],[הווסת פעיל?]]&lt;&gt;1,B551&lt;&gt;1,B551&lt;&gt;""),IF(טבלה1013[[#This Row],[LengthofCycle]]=F551,1,0),"")</f>
        <v>1</v>
      </c>
      <c r="AK550" s="4">
        <f>IF(AND(טבלה1013[[#This Row],[הווסת פעיל?]]&lt;&gt;1,B551&lt;&gt;1,B551&lt;&gt;""),IF(OR(טבלה1013[[#This Row],[LengthofCycle]]=F551,F551=29),1,0),"")</f>
        <v>1</v>
      </c>
      <c r="AL550" s="4">
        <f>IF(AND(טבלה1013[[#This Row],[הווסת פעיל?]]&lt;&gt;1,B551&lt;&gt;1,B551&lt;&gt;""),IF(OR(טבלה1013[[#This Row],[LengthofCycle]]=F551,F551=29,F551=28),1,0),"")</f>
        <v>1</v>
      </c>
    </row>
    <row r="551" spans="1:38" x14ac:dyDescent="0.25">
      <c r="A551" s="1" t="s">
        <v>103</v>
      </c>
      <c r="B551" s="1">
        <v>5</v>
      </c>
      <c r="C551" s="1">
        <v>0</v>
      </c>
      <c r="D551" s="1">
        <v>1</v>
      </c>
      <c r="E551" s="1">
        <v>0</v>
      </c>
      <c r="F551" s="1">
        <v>32</v>
      </c>
      <c r="G551" s="1">
        <f>טבלה1013[[#This Row],[LengthofCycle]]+1</f>
        <v>33</v>
      </c>
      <c r="H551" s="1" t="str">
        <f>IF(IFERROR(LOOKUP(טבלה1013[[#This Row],[ClientID]],קביעויות[השבוע]),FALSE)=טבלה1013[[#This Row],[ClientID]],1,"")</f>
        <v/>
      </c>
      <c r="I551" s="1" t="str">
        <f>IF(AND(טבלה1013[[#This Row],[CycleNumber]]&gt;1,OR(B552="",טבלה1013[[#This Row],[CycleNumber]]&gt;B550)),IF(OR(AND(טבלה1013[[#This Row],[LengthofCycle]]=28,F550=28),AND(טבלה1013[[#This Row],[LengthofCycle]]=35,F550=35)),1,""),"")</f>
        <v/>
      </c>
      <c r="J551" s="1" t="str">
        <f>IF(AND(טבלה1013[[#This Row],[וסת השבוע]]=1,I550=1,טבלה1013[[#This Row],[CycleNumber]]&gt;B550),1,"")</f>
        <v/>
      </c>
      <c r="K551" s="1" t="str">
        <f>IF(טבלה1013[[#This Row],[CycleNumber]]=1,"",IF(טבלה1013[[#This Row],[וסת השבוע]]=1,0,IF(K550="","",IF(K550=0,IF(טבלה1013[[#This Row],[LengthofCycle]]=28,0,1),IF(K550=1,IF(טבלה1013[[#This Row],[LengthofCycle]]+F550=28*2,0,2),IF(K550=2,IF(טבלה1013[[#This Row],[LengthofCycle]]+F550+F549=28*3,0,3),""))))))</f>
        <v/>
      </c>
      <c r="L551" s="1" t="str">
        <f>IF(טבלה1013[[#This Row],[וסת השבוע]]=1,IF(טבלה1013[[#This Row],[וסת השבוע וההפלגה ביחד]]=1,L550+1,0),IF(AND(טבלה1013[[#This Row],[CycleNumber]]&gt;B550,טבלה1013[[#This Row],[CycleNumber]]&gt;1),IF(טבלה1013[[#This Row],[וסת השבוע פעיל?]]&lt;&gt;"",L550+1,""),""))</f>
        <v/>
      </c>
      <c r="M551" s="1" t="str">
        <f>IF(AND(טבלה1013[[#This Row],[וסת השבוע פעיל?]]&lt;&gt;"",טבלה1013[[#This Row],[CycleNumber]]&lt;B552,B552&lt;&gt;"",טבלה1013[[#This Row],[וסת השבוע פעיל?]]&lt;3),IF(K552=0,IF(AND(טבלה1013[[#This Row],[וסת השבוע פעיל?]]&gt;0,I552=1),0,1),0),"")</f>
        <v/>
      </c>
      <c r="N551" s="1" t="str">
        <f t="shared" si="56"/>
        <v/>
      </c>
      <c r="O551" s="1" t="str">
        <f>IF(AND(טבלה1013[[#This Row],[חיזוי - שבוע]]=1,J552=1),1,"")</f>
        <v/>
      </c>
      <c r="P551" s="1" t="str">
        <f>IF(AND(טבלה1013[[#This Row],[חיזוי טוב עם הפלגה?]]=1,טבלה1013[[#This Row],[וסת קבוע אחרון]]&lt;&gt;28,X550=1),1,"")</f>
        <v/>
      </c>
      <c r="Q551" s="1" t="str">
        <f>IF(AND(טבלה1013[[#This Row],[וסת השבוע פעיל?]]&lt;3,OR(טבלה1013[[#This Row],[CycleNumber]]&gt;B552,B552="")),1,"")</f>
        <v/>
      </c>
      <c r="R551" s="1" t="str">
        <f>IF(טבלה1013[[#This Row],[האישה קבעה וסת שבוע?]]=1,IF(טבלה1013[[#This Row],[וסת השבוע פעיל?]]&lt;3,1,0),"")</f>
        <v/>
      </c>
      <c r="S5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1" s="1">
        <f t="shared" si="53"/>
        <v>1</v>
      </c>
      <c r="U551" s="1">
        <f t="shared" si="54"/>
        <v>0</v>
      </c>
      <c r="V551" s="1">
        <f t="shared" si="55"/>
        <v>0</v>
      </c>
      <c r="W551" s="1">
        <f>IF(טבלה1013[[#This Row],[3 הפלגות זהות]]="","",IF(טבלה1013[[#This Row],[3 הפלגות זהות]]=1,טבלה1013[[#This Row],[LengthofCycle]],W550))</f>
        <v>32</v>
      </c>
      <c r="X551" s="1">
        <f>IF(טבלה1013[[#This Row],[וסת קבוע אחרון]]="","",IF(OR(טבלה1013[[#This Row],[LengthofCycle]]=טבלה1013[[#This Row],[וסת קבוע אחרון]],F550=טבלה1013[[#This Row],[וסת קבוע אחרון]],F549=טבלה1013[[#This Row],[וסת קבוע אחרון]]),1,0))</f>
        <v>1</v>
      </c>
      <c r="Y551" s="1">
        <f>IF(OR(טבלה1013[[#This Row],[הווסת פעיל?]]=0,טבלה1013[[#This Row],[הווסת פעיל?]]=""),"",SUM(Y550,טבלה1013[[#This Row],[הווסת פעיל?]]))</f>
        <v>1</v>
      </c>
      <c r="Z551" s="1" t="str">
        <f>IF(AND(טבלה1013[[#This Row],[כמה מחזורים עד עקירה]]&lt;&gt;"",Y552=""),טבלה1013[[#This Row],[כמה מחזורים עד עקירה]],"")</f>
        <v/>
      </c>
      <c r="AA551" s="1">
        <f>IF(AND(טבלה1013[[#This Row],[הווסת פעיל?]]=1,טבלה1013[[#This Row],[וסת קבוע אחרון]]&lt;&gt;W550),טבלה1013[[#This Row],[וסת קבוע אחרון]],"")</f>
        <v>32</v>
      </c>
      <c r="AB551" s="1" t="str">
        <f>IF(AND(טבלה1013[[#This Row],[הווסת פעיל?]]=1,X550=0,טבלה1013[[#This Row],[וסת קבוע אחרון]]=W550),טבלה1013[[#This Row],[וסת קבוע אחרון]],"")</f>
        <v/>
      </c>
      <c r="AC551" s="1" t="str">
        <f>IF(AND(טבלה1013[[#This Row],[הווסת פעיל?]]=1,X550=0,טבלה1013[[#This Row],[וסת קבוע אחרון]]&lt;&gt;W550),1,"")</f>
        <v/>
      </c>
      <c r="AD551" s="1" t="str">
        <f>IF(AND(טבלה1013[[#This Row],[הווסת פעיל?]]&lt;&gt;"",B552=1),טבלה1013[[#This Row],[CycleNumber]],"")</f>
        <v/>
      </c>
      <c r="AE551" s="1">
        <f>IF(AND(טבלה1013[[#This Row],[הווסת פעיל?]]&lt;&gt;"",X550=""),טבלה1013[[#This Row],[CycleNumber]],"")</f>
        <v>5</v>
      </c>
      <c r="AF551" s="1">
        <f>IF(B552=1,"",IF(טבלה1013[[#This Row],[הווסת פעיל?]]=1,IF(טבלה1013[[#This Row],[וסת קבוע אחרון]]=F552,1,0),""))</f>
        <v>0</v>
      </c>
      <c r="AG551" s="1">
        <f>IF(B552=1,"",IF(טבלה1013[[#This Row],[הווסת פעיל?]]=1,IF(OR(טבלה1013[[#This Row],[וסת קבוע אחרון]]=F552,F552=טבלה1013[[#This Row],[LengthofCycle]]),1,0),""))</f>
        <v>0</v>
      </c>
      <c r="AH551" s="1">
        <f>IF(B552=1,"",IF(טבלה1013[[#This Row],[הווסת פעיל?]]=1,IF(OR(טבלה1013[[#This Row],[וסת קבוע אחרון]]=F552,F552=טבלה1013[[#This Row],[LengthofCycle]],AND(טבלה1013[[#This Row],[LengthofCycle]]&lt;&gt;טבלה1013[[#This Row],[וסת קבוע אחרון]],OR(F552=28,F552=29))),1,0),""))</f>
        <v>0</v>
      </c>
      <c r="AI551" s="1" t="str">
        <f>IF(AND(טבלה1013[[#This Row],[הווסת פעיל?]]=1,B552=1),1,"")</f>
        <v/>
      </c>
      <c r="AJ551" s="4" t="str">
        <f>IF(AND(טבלה1013[[#This Row],[הווסת פעיל?]]&lt;&gt;1,B552&lt;&gt;1,B552&lt;&gt;""),IF(טבלה1013[[#This Row],[LengthofCycle]]=F552,1,0),"")</f>
        <v/>
      </c>
      <c r="AK551" s="4" t="str">
        <f>IF(AND(טבלה1013[[#This Row],[הווסת פעיל?]]&lt;&gt;1,B552&lt;&gt;1,B552&lt;&gt;""),IF(OR(טבלה1013[[#This Row],[LengthofCycle]]=F552,F552=29),1,0),"")</f>
        <v/>
      </c>
      <c r="AL551" s="4" t="str">
        <f>IF(AND(טבלה1013[[#This Row],[הווסת פעיל?]]&lt;&gt;1,B552&lt;&gt;1,B552&lt;&gt;""),IF(OR(טבלה1013[[#This Row],[LengthofCycle]]=F552,F552=29,F552=28),1,0),"")</f>
        <v/>
      </c>
    </row>
    <row r="552" spans="1:38" x14ac:dyDescent="0.25">
      <c r="A552" s="1" t="s">
        <v>103</v>
      </c>
      <c r="B552" s="1">
        <v>6</v>
      </c>
      <c r="C552" s="1">
        <v>0</v>
      </c>
      <c r="D552" s="1">
        <v>1</v>
      </c>
      <c r="E552" s="1">
        <v>0</v>
      </c>
      <c r="F552" s="1">
        <v>34</v>
      </c>
      <c r="G552" s="1">
        <f>טבלה1013[[#This Row],[LengthofCycle]]+1</f>
        <v>35</v>
      </c>
      <c r="H552" s="1" t="str">
        <f>IF(IFERROR(LOOKUP(טבלה1013[[#This Row],[ClientID]],קביעויות[השבוע]),FALSE)=טבלה1013[[#This Row],[ClientID]],1,"")</f>
        <v/>
      </c>
      <c r="I552" s="1" t="str">
        <f>IF(AND(טבלה1013[[#This Row],[CycleNumber]]&gt;1,OR(B553="",טבלה1013[[#This Row],[CycleNumber]]&gt;B551)),IF(OR(AND(טבלה1013[[#This Row],[LengthofCycle]]=28,F551=28),AND(טבלה1013[[#This Row],[LengthofCycle]]=35,F551=35)),1,""),"")</f>
        <v/>
      </c>
      <c r="J552" s="1" t="str">
        <f>IF(AND(טבלה1013[[#This Row],[וסת השבוע]]=1,I551=1,טבלה1013[[#This Row],[CycleNumber]]&gt;B551),1,"")</f>
        <v/>
      </c>
      <c r="K552" s="1" t="str">
        <f>IF(טבלה1013[[#This Row],[CycleNumber]]=1,"",IF(טבלה1013[[#This Row],[וסת השבוע]]=1,0,IF(K551="","",IF(K551=0,IF(טבלה1013[[#This Row],[LengthofCycle]]=28,0,1),IF(K551=1,IF(טבלה1013[[#This Row],[LengthofCycle]]+F551=28*2,0,2),IF(K551=2,IF(טבלה1013[[#This Row],[LengthofCycle]]+F551+F550=28*3,0,3),""))))))</f>
        <v/>
      </c>
      <c r="L552" s="1" t="str">
        <f>IF(טבלה1013[[#This Row],[וסת השבוע]]=1,IF(טבלה1013[[#This Row],[וסת השבוע וההפלגה ביחד]]=1,L551+1,0),IF(AND(טבלה1013[[#This Row],[CycleNumber]]&gt;B551,טבלה1013[[#This Row],[CycleNumber]]&gt;1),IF(טבלה1013[[#This Row],[וסת השבוע פעיל?]]&lt;&gt;"",L551+1,""),""))</f>
        <v/>
      </c>
      <c r="M552" s="1" t="str">
        <f>IF(AND(טבלה1013[[#This Row],[וסת השבוע פעיל?]]&lt;&gt;"",טבלה1013[[#This Row],[CycleNumber]]&lt;B553,B553&lt;&gt;"",טבלה1013[[#This Row],[וסת השבוע פעיל?]]&lt;3),IF(K553=0,IF(AND(טבלה1013[[#This Row],[וסת השבוע פעיל?]]&gt;0,I553=1),0,1),0),"")</f>
        <v/>
      </c>
      <c r="N552" s="1" t="str">
        <f t="shared" si="56"/>
        <v/>
      </c>
      <c r="O552" s="1" t="str">
        <f>IF(AND(טבלה1013[[#This Row],[חיזוי - שבוע]]=1,J553=1),1,"")</f>
        <v/>
      </c>
      <c r="P552" s="1" t="str">
        <f>IF(AND(טבלה1013[[#This Row],[חיזוי טוב עם הפלגה?]]=1,טבלה1013[[#This Row],[וסת קבוע אחרון]]&lt;&gt;28,X551=1),1,"")</f>
        <v/>
      </c>
      <c r="Q552" s="1" t="str">
        <f>IF(AND(טבלה1013[[#This Row],[וסת השבוע פעיל?]]&lt;3,OR(טבלה1013[[#This Row],[CycleNumber]]&gt;B553,B553="")),1,"")</f>
        <v/>
      </c>
      <c r="R552" s="1" t="str">
        <f>IF(טבלה1013[[#This Row],[האישה קבעה וסת שבוע?]]=1,IF(טבלה1013[[#This Row],[וסת השבוע פעיל?]]&lt;3,1,0),"")</f>
        <v/>
      </c>
      <c r="S5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2" s="1">
        <f t="shared" si="53"/>
        <v>0</v>
      </c>
      <c r="U552" s="1">
        <f t="shared" si="54"/>
        <v>0</v>
      </c>
      <c r="V552" s="1">
        <f t="shared" si="55"/>
        <v>0</v>
      </c>
      <c r="W552" s="1">
        <f>IF(טבלה1013[[#This Row],[3 הפלגות זהות]]="","",IF(טבלה1013[[#This Row],[3 הפלגות זהות]]=1,טבלה1013[[#This Row],[LengthofCycle]],W551))</f>
        <v>32</v>
      </c>
      <c r="X552" s="1">
        <f>IF(טבלה1013[[#This Row],[וסת קבוע אחרון]]="","",IF(OR(טבלה1013[[#This Row],[LengthofCycle]]=טבלה1013[[#This Row],[וסת קבוע אחרון]],F551=טבלה1013[[#This Row],[וסת קבוע אחרון]],F550=טבלה1013[[#This Row],[וסת קבוע אחרון]]),1,0))</f>
        <v>1</v>
      </c>
      <c r="Y552" s="1">
        <f>IF(OR(טבלה1013[[#This Row],[הווסת פעיל?]]=0,טבלה1013[[#This Row],[הווסת פעיל?]]=""),"",SUM(Y551,טבלה1013[[#This Row],[הווסת פעיל?]]))</f>
        <v>2</v>
      </c>
      <c r="Z552" s="1" t="str">
        <f>IF(AND(טבלה1013[[#This Row],[כמה מחזורים עד עקירה]]&lt;&gt;"",Y553=""),טבלה1013[[#This Row],[כמה מחזורים עד עקירה]],"")</f>
        <v/>
      </c>
      <c r="AA552" s="1" t="str">
        <f>IF(AND(טבלה1013[[#This Row],[הווסת פעיל?]]=1,טבלה1013[[#This Row],[וסת קבוע אחרון]]&lt;&gt;W551),טבלה1013[[#This Row],[וסת קבוע אחרון]],"")</f>
        <v/>
      </c>
      <c r="AB552" s="1" t="str">
        <f>IF(AND(טבלה1013[[#This Row],[הווסת פעיל?]]=1,X551=0,טבלה1013[[#This Row],[וסת קבוע אחרון]]=W551),טבלה1013[[#This Row],[וסת קבוע אחרון]],"")</f>
        <v/>
      </c>
      <c r="AC552" s="1" t="str">
        <f>IF(AND(טבלה1013[[#This Row],[הווסת פעיל?]]=1,X551=0,טבלה1013[[#This Row],[וסת קבוע אחרון]]&lt;&gt;W551),1,"")</f>
        <v/>
      </c>
      <c r="AD552" s="1" t="str">
        <f>IF(AND(טבלה1013[[#This Row],[הווסת פעיל?]]&lt;&gt;"",B553=1),טבלה1013[[#This Row],[CycleNumber]],"")</f>
        <v/>
      </c>
      <c r="AE552" s="1" t="str">
        <f>IF(AND(טבלה1013[[#This Row],[הווסת פעיל?]]&lt;&gt;"",X551=""),טבלה1013[[#This Row],[CycleNumber]],"")</f>
        <v/>
      </c>
      <c r="AF552" s="1">
        <f>IF(B553=1,"",IF(טבלה1013[[#This Row],[הווסת פעיל?]]=1,IF(טבלה1013[[#This Row],[וסת קבוע אחרון]]=F553,1,0),""))</f>
        <v>0</v>
      </c>
      <c r="AG552" s="1">
        <f>IF(B553=1,"",IF(טבלה1013[[#This Row],[הווסת פעיל?]]=1,IF(OR(טבלה1013[[#This Row],[וסת קבוע אחרון]]=F553,F553=טבלה1013[[#This Row],[LengthofCycle]]),1,0),""))</f>
        <v>0</v>
      </c>
      <c r="AH552" s="1">
        <f>IF(B553=1,"",IF(טבלה1013[[#This Row],[הווסת פעיל?]]=1,IF(OR(טבלה1013[[#This Row],[וסת קבוע אחרון]]=F553,F553=טבלה1013[[#This Row],[LengthofCycle]],AND(טבלה1013[[#This Row],[LengthofCycle]]&lt;&gt;טבלה1013[[#This Row],[וסת קבוע אחרון]],OR(F553=28,F553=29))),1,0),""))</f>
        <v>0</v>
      </c>
      <c r="AI552" s="1" t="str">
        <f>IF(AND(טבלה1013[[#This Row],[הווסת פעיל?]]=1,B553=1),1,"")</f>
        <v/>
      </c>
      <c r="AJ552" s="4" t="str">
        <f>IF(AND(טבלה1013[[#This Row],[הווסת פעיל?]]&lt;&gt;1,B553&lt;&gt;1,B553&lt;&gt;""),IF(טבלה1013[[#This Row],[LengthofCycle]]=F553,1,0),"")</f>
        <v/>
      </c>
      <c r="AK552" s="4" t="str">
        <f>IF(AND(טבלה1013[[#This Row],[הווסת פעיל?]]&lt;&gt;1,B553&lt;&gt;1,B553&lt;&gt;""),IF(OR(טבלה1013[[#This Row],[LengthofCycle]]=F553,F553=29),1,0),"")</f>
        <v/>
      </c>
      <c r="AL552" s="4" t="str">
        <f>IF(AND(טבלה1013[[#This Row],[הווסת פעיל?]]&lt;&gt;1,B553&lt;&gt;1,B553&lt;&gt;""),IF(OR(טבלה1013[[#This Row],[LengthofCycle]]=F553,F553=29,F553=28),1,0),"")</f>
        <v/>
      </c>
    </row>
    <row r="553" spans="1:38" x14ac:dyDescent="0.25">
      <c r="A553" s="1" t="s">
        <v>103</v>
      </c>
      <c r="B553" s="1">
        <v>7</v>
      </c>
      <c r="C553" s="1">
        <v>0</v>
      </c>
      <c r="D553" s="1">
        <v>1</v>
      </c>
      <c r="E553" s="1">
        <v>0</v>
      </c>
      <c r="F553" s="1">
        <v>33</v>
      </c>
      <c r="G553" s="1">
        <f>טבלה1013[[#This Row],[LengthofCycle]]+1</f>
        <v>34</v>
      </c>
      <c r="H553" s="1" t="str">
        <f>IF(IFERROR(LOOKUP(טבלה1013[[#This Row],[ClientID]],קביעויות[השבוע]),FALSE)=טבלה1013[[#This Row],[ClientID]],1,"")</f>
        <v/>
      </c>
      <c r="I553" s="1" t="str">
        <f>IF(AND(טבלה1013[[#This Row],[CycleNumber]]&gt;1,OR(B554="",טבלה1013[[#This Row],[CycleNumber]]&gt;B552)),IF(OR(AND(טבלה1013[[#This Row],[LengthofCycle]]=28,F552=28),AND(טבלה1013[[#This Row],[LengthofCycle]]=35,F552=35)),1,""),"")</f>
        <v/>
      </c>
      <c r="J553" s="1" t="str">
        <f>IF(AND(טבלה1013[[#This Row],[וסת השבוע]]=1,I552=1,טבלה1013[[#This Row],[CycleNumber]]&gt;B552),1,"")</f>
        <v/>
      </c>
      <c r="K553" s="1" t="str">
        <f>IF(טבלה1013[[#This Row],[CycleNumber]]=1,"",IF(טבלה1013[[#This Row],[וסת השבוע]]=1,0,IF(K552="","",IF(K552=0,IF(טבלה1013[[#This Row],[LengthofCycle]]=28,0,1),IF(K552=1,IF(טבלה1013[[#This Row],[LengthofCycle]]+F552=28*2,0,2),IF(K552=2,IF(טבלה1013[[#This Row],[LengthofCycle]]+F552+F551=28*3,0,3),""))))))</f>
        <v/>
      </c>
      <c r="L553" s="1" t="str">
        <f>IF(טבלה1013[[#This Row],[וסת השבוע]]=1,IF(טבלה1013[[#This Row],[וסת השבוע וההפלגה ביחד]]=1,L552+1,0),IF(AND(טבלה1013[[#This Row],[CycleNumber]]&gt;B552,טבלה1013[[#This Row],[CycleNumber]]&gt;1),IF(טבלה1013[[#This Row],[וסת השבוע פעיל?]]&lt;&gt;"",L552+1,""),""))</f>
        <v/>
      </c>
      <c r="M553" s="1" t="str">
        <f>IF(AND(טבלה1013[[#This Row],[וסת השבוע פעיל?]]&lt;&gt;"",טבלה1013[[#This Row],[CycleNumber]]&lt;B554,B554&lt;&gt;"",טבלה1013[[#This Row],[וסת השבוע פעיל?]]&lt;3),IF(K554=0,IF(AND(טבלה1013[[#This Row],[וסת השבוע פעיל?]]&gt;0,I554=1),0,1),0),"")</f>
        <v/>
      </c>
      <c r="N553" s="1" t="str">
        <f t="shared" si="56"/>
        <v/>
      </c>
      <c r="O553" s="1" t="str">
        <f>IF(AND(טבלה1013[[#This Row],[חיזוי - שבוע]]=1,J554=1),1,"")</f>
        <v/>
      </c>
      <c r="P553" s="1" t="str">
        <f>IF(AND(טבלה1013[[#This Row],[חיזוי טוב עם הפלגה?]]=1,טבלה1013[[#This Row],[וסת קבוע אחרון]]&lt;&gt;28,X552=1),1,"")</f>
        <v/>
      </c>
      <c r="Q553" s="1" t="str">
        <f>IF(AND(טבלה1013[[#This Row],[וסת השבוע פעיל?]]&lt;3,OR(טבלה1013[[#This Row],[CycleNumber]]&gt;B554,B554="")),1,"")</f>
        <v/>
      </c>
      <c r="R553" s="1" t="str">
        <f>IF(טבלה1013[[#This Row],[האישה קבעה וסת שבוע?]]=1,IF(טבלה1013[[#This Row],[וסת השבוע פעיל?]]&lt;3,1,0),"")</f>
        <v/>
      </c>
      <c r="S5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3" s="1">
        <f t="shared" si="53"/>
        <v>0</v>
      </c>
      <c r="U553" s="1">
        <f t="shared" si="54"/>
        <v>0</v>
      </c>
      <c r="V553" s="1">
        <f t="shared" si="55"/>
        <v>0</v>
      </c>
      <c r="W553" s="1">
        <f>IF(טבלה1013[[#This Row],[3 הפלגות זהות]]="","",IF(טבלה1013[[#This Row],[3 הפלגות זהות]]=1,טבלה1013[[#This Row],[LengthofCycle]],W552))</f>
        <v>32</v>
      </c>
      <c r="X553" s="1">
        <f>IF(טבלה1013[[#This Row],[וסת קבוע אחרון]]="","",IF(OR(טבלה1013[[#This Row],[LengthofCycle]]=טבלה1013[[#This Row],[וסת קבוע אחרון]],F552=טבלה1013[[#This Row],[וסת קבוע אחרון]],F551=טבלה1013[[#This Row],[וסת קבוע אחרון]]),1,0))</f>
        <v>1</v>
      </c>
      <c r="Y553" s="1">
        <f>IF(OR(טבלה1013[[#This Row],[הווסת פעיל?]]=0,טבלה1013[[#This Row],[הווסת פעיל?]]=""),"",SUM(Y552,טבלה1013[[#This Row],[הווסת פעיל?]]))</f>
        <v>3</v>
      </c>
      <c r="Z553" s="1">
        <f>IF(AND(טבלה1013[[#This Row],[כמה מחזורים עד עקירה]]&lt;&gt;"",Y554=""),טבלה1013[[#This Row],[כמה מחזורים עד עקירה]],"")</f>
        <v>3</v>
      </c>
      <c r="AA553" s="1" t="str">
        <f>IF(AND(טבלה1013[[#This Row],[הווסת פעיל?]]=1,טבלה1013[[#This Row],[וסת קבוע אחרון]]&lt;&gt;W552),טבלה1013[[#This Row],[וסת קבוע אחרון]],"")</f>
        <v/>
      </c>
      <c r="AB553" s="1" t="str">
        <f>IF(AND(טבלה1013[[#This Row],[הווסת פעיל?]]=1,X552=0,טבלה1013[[#This Row],[וסת קבוע אחרון]]=W552),טבלה1013[[#This Row],[וסת קבוע אחרון]],"")</f>
        <v/>
      </c>
      <c r="AC553" s="1" t="str">
        <f>IF(AND(טבלה1013[[#This Row],[הווסת פעיל?]]=1,X552=0,טבלה1013[[#This Row],[וסת קבוע אחרון]]&lt;&gt;W552),1,"")</f>
        <v/>
      </c>
      <c r="AD553" s="1" t="str">
        <f>IF(AND(טבלה1013[[#This Row],[הווסת פעיל?]]&lt;&gt;"",B554=1),טבלה1013[[#This Row],[CycleNumber]],"")</f>
        <v/>
      </c>
      <c r="AE553" s="1" t="str">
        <f>IF(AND(טבלה1013[[#This Row],[הווסת פעיל?]]&lt;&gt;"",X552=""),טבלה1013[[#This Row],[CycleNumber]],"")</f>
        <v/>
      </c>
      <c r="AF553" s="1">
        <f>IF(B554=1,"",IF(טבלה1013[[#This Row],[הווסת פעיל?]]=1,IF(טבלה1013[[#This Row],[וסת קבוע אחרון]]=F554,1,0),""))</f>
        <v>0</v>
      </c>
      <c r="AG553" s="1">
        <f>IF(B554=1,"",IF(טבלה1013[[#This Row],[הווסת פעיל?]]=1,IF(OR(טבלה1013[[#This Row],[וסת קבוע אחרון]]=F554,F554=טבלה1013[[#This Row],[LengthofCycle]]),1,0),""))</f>
        <v>0</v>
      </c>
      <c r="AH553" s="1">
        <f>IF(B554=1,"",IF(טבלה1013[[#This Row],[הווסת פעיל?]]=1,IF(OR(טבלה1013[[#This Row],[וסת קבוע אחרון]]=F554,F554=טבלה1013[[#This Row],[LengthofCycle]],AND(טבלה1013[[#This Row],[LengthofCycle]]&lt;&gt;טבלה1013[[#This Row],[וסת קבוע אחרון]],OR(F554=28,F554=29))),1,0),""))</f>
        <v>0</v>
      </c>
      <c r="AI553" s="1" t="str">
        <f>IF(AND(טבלה1013[[#This Row],[הווסת פעיל?]]=1,B554=1),1,"")</f>
        <v/>
      </c>
      <c r="AJ553" s="4" t="str">
        <f>IF(AND(טבלה1013[[#This Row],[הווסת פעיל?]]&lt;&gt;1,B554&lt;&gt;1,B554&lt;&gt;""),IF(טבלה1013[[#This Row],[LengthofCycle]]=F554,1,0),"")</f>
        <v/>
      </c>
      <c r="AK553" s="4" t="str">
        <f>IF(AND(טבלה1013[[#This Row],[הווסת פעיל?]]&lt;&gt;1,B554&lt;&gt;1,B554&lt;&gt;""),IF(OR(טבלה1013[[#This Row],[LengthofCycle]]=F554,F554=29),1,0),"")</f>
        <v/>
      </c>
      <c r="AL553" s="4" t="str">
        <f>IF(AND(טבלה1013[[#This Row],[הווסת פעיל?]]&lt;&gt;1,B554&lt;&gt;1,B554&lt;&gt;""),IF(OR(טבלה1013[[#This Row],[LengthofCycle]]=F554,F554=29,F554=28),1,0),"")</f>
        <v/>
      </c>
    </row>
    <row r="554" spans="1:38" x14ac:dyDescent="0.25">
      <c r="A554" s="1" t="s">
        <v>103</v>
      </c>
      <c r="B554" s="1">
        <v>8</v>
      </c>
      <c r="C554" s="1">
        <v>0</v>
      </c>
      <c r="D554" s="1">
        <v>1</v>
      </c>
      <c r="E554" s="1">
        <v>0</v>
      </c>
      <c r="F554" s="1">
        <v>35</v>
      </c>
      <c r="G554" s="1">
        <f>טבלה1013[[#This Row],[LengthofCycle]]+1</f>
        <v>36</v>
      </c>
      <c r="H554" s="1" t="str">
        <f>IF(IFERROR(LOOKUP(טבלה1013[[#This Row],[ClientID]],קביעויות[השבוע]),FALSE)=טבלה1013[[#This Row],[ClientID]],1,"")</f>
        <v/>
      </c>
      <c r="I554" s="1" t="str">
        <f>IF(AND(טבלה1013[[#This Row],[CycleNumber]]&gt;1,OR(B555="",טבלה1013[[#This Row],[CycleNumber]]&gt;B553)),IF(OR(AND(טבלה1013[[#This Row],[LengthofCycle]]=28,F553=28),AND(טבלה1013[[#This Row],[LengthofCycle]]=35,F553=35)),1,""),"")</f>
        <v/>
      </c>
      <c r="J554" s="1" t="str">
        <f>IF(AND(טבלה1013[[#This Row],[וסת השבוע]]=1,I553=1,טבלה1013[[#This Row],[CycleNumber]]&gt;B553),1,"")</f>
        <v/>
      </c>
      <c r="K554" s="1" t="str">
        <f>IF(טבלה1013[[#This Row],[CycleNumber]]=1,"",IF(טבלה1013[[#This Row],[וסת השבוע]]=1,0,IF(K553="","",IF(K553=0,IF(טבלה1013[[#This Row],[LengthofCycle]]=28,0,1),IF(K553=1,IF(טבלה1013[[#This Row],[LengthofCycle]]+F553=28*2,0,2),IF(K553=2,IF(טבלה1013[[#This Row],[LengthofCycle]]+F553+F552=28*3,0,3),""))))))</f>
        <v/>
      </c>
      <c r="L554" s="1" t="str">
        <f>IF(טבלה1013[[#This Row],[וסת השבוע]]=1,IF(טבלה1013[[#This Row],[וסת השבוע וההפלגה ביחד]]=1,L553+1,0),IF(AND(טבלה1013[[#This Row],[CycleNumber]]&gt;B553,טבלה1013[[#This Row],[CycleNumber]]&gt;1),IF(טבלה1013[[#This Row],[וסת השבוע פעיל?]]&lt;&gt;"",L553+1,""),""))</f>
        <v/>
      </c>
      <c r="M554" s="1" t="str">
        <f>IF(AND(טבלה1013[[#This Row],[וסת השבוע פעיל?]]&lt;&gt;"",טבלה1013[[#This Row],[CycleNumber]]&lt;B555,B555&lt;&gt;"",טבלה1013[[#This Row],[וסת השבוע פעיל?]]&lt;3),IF(K555=0,IF(AND(טבלה1013[[#This Row],[וסת השבוע פעיל?]]&gt;0,I555=1),0,1),0),"")</f>
        <v/>
      </c>
      <c r="N554" s="1" t="str">
        <f t="shared" si="56"/>
        <v/>
      </c>
      <c r="O554" s="1" t="str">
        <f>IF(AND(טבלה1013[[#This Row],[חיזוי - שבוע]]=1,J555=1),1,"")</f>
        <v/>
      </c>
      <c r="P554" s="1" t="str">
        <f>IF(AND(טבלה1013[[#This Row],[חיזוי טוב עם הפלגה?]]=1,טבלה1013[[#This Row],[וסת קבוע אחרון]]&lt;&gt;28,X553=1),1,"")</f>
        <v/>
      </c>
      <c r="Q554" s="1" t="str">
        <f>IF(AND(טבלה1013[[#This Row],[וסת השבוע פעיל?]]&lt;3,OR(טבלה1013[[#This Row],[CycleNumber]]&gt;B555,B555="")),1,"")</f>
        <v/>
      </c>
      <c r="R554" s="1" t="str">
        <f>IF(טבלה1013[[#This Row],[האישה קבעה וסת שבוע?]]=1,IF(טבלה1013[[#This Row],[וסת השבוע פעיל?]]&lt;3,1,0),"")</f>
        <v/>
      </c>
      <c r="S5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4" s="1">
        <f t="shared" si="53"/>
        <v>0</v>
      </c>
      <c r="U554" s="1">
        <f t="shared" si="54"/>
        <v>0</v>
      </c>
      <c r="V554" s="1">
        <f t="shared" si="55"/>
        <v>0</v>
      </c>
      <c r="W554" s="1">
        <f>IF(טבלה1013[[#This Row],[3 הפלגות זהות]]="","",IF(טבלה1013[[#This Row],[3 הפלגות זהות]]=1,טבלה1013[[#This Row],[LengthofCycle]],W553))</f>
        <v>32</v>
      </c>
      <c r="X554" s="1">
        <f>IF(טבלה1013[[#This Row],[וסת קבוע אחרון]]="","",IF(OR(טבלה1013[[#This Row],[LengthofCycle]]=טבלה1013[[#This Row],[וסת קבוע אחרון]],F553=טבלה1013[[#This Row],[וסת קבוע אחרון]],F552=טבלה1013[[#This Row],[וסת קבוע אחרון]]),1,0))</f>
        <v>0</v>
      </c>
      <c r="Y554" s="1" t="str">
        <f>IF(OR(טבלה1013[[#This Row],[הווסת פעיל?]]=0,טבלה1013[[#This Row],[הווסת פעיל?]]=""),"",SUM(Y553,טבלה1013[[#This Row],[הווסת פעיל?]]))</f>
        <v/>
      </c>
      <c r="Z554" s="1" t="str">
        <f>IF(AND(טבלה1013[[#This Row],[כמה מחזורים עד עקירה]]&lt;&gt;"",Y555=""),טבלה1013[[#This Row],[כמה מחזורים עד עקירה]],"")</f>
        <v/>
      </c>
      <c r="AA554" s="1" t="str">
        <f>IF(AND(טבלה1013[[#This Row],[הווסת פעיל?]]=1,טבלה1013[[#This Row],[וסת קבוע אחרון]]&lt;&gt;W553),טבלה1013[[#This Row],[וסת קבוע אחרון]],"")</f>
        <v/>
      </c>
      <c r="AB554" s="1" t="str">
        <f>IF(AND(טבלה1013[[#This Row],[הווסת פעיל?]]=1,X553=0,טבלה1013[[#This Row],[וסת קבוע אחרון]]=W553),טבלה1013[[#This Row],[וסת קבוע אחרון]],"")</f>
        <v/>
      </c>
      <c r="AC554" s="1" t="str">
        <f>IF(AND(טבלה1013[[#This Row],[הווסת פעיל?]]=1,X553=0,טבלה1013[[#This Row],[וסת קבוע אחרון]]&lt;&gt;W553),1,"")</f>
        <v/>
      </c>
      <c r="AD554" s="1" t="str">
        <f>IF(AND(טבלה1013[[#This Row],[הווסת פעיל?]]&lt;&gt;"",B555=1),טבלה1013[[#This Row],[CycleNumber]],"")</f>
        <v/>
      </c>
      <c r="AE554" s="1" t="str">
        <f>IF(AND(טבלה1013[[#This Row],[הווסת פעיל?]]&lt;&gt;"",X553=""),טבלה1013[[#This Row],[CycleNumber]],"")</f>
        <v/>
      </c>
      <c r="AF554" s="1" t="str">
        <f>IF(B555=1,"",IF(טבלה1013[[#This Row],[הווסת פעיל?]]=1,IF(טבלה1013[[#This Row],[וסת קבוע אחרון]]=F555,1,0),""))</f>
        <v/>
      </c>
      <c r="AG554" s="1" t="str">
        <f>IF(B555=1,"",IF(טבלה1013[[#This Row],[הווסת פעיל?]]=1,IF(OR(טבלה1013[[#This Row],[וסת קבוע אחרון]]=F555,F555=טבלה1013[[#This Row],[LengthofCycle]]),1,0),""))</f>
        <v/>
      </c>
      <c r="AH554" s="1" t="str">
        <f>IF(B555=1,"",IF(טבלה1013[[#This Row],[הווסת פעיל?]]=1,IF(OR(טבלה1013[[#This Row],[וסת קבוע אחרון]]=F555,F555=טבלה1013[[#This Row],[LengthofCycle]],AND(טבלה1013[[#This Row],[LengthofCycle]]&lt;&gt;טבלה1013[[#This Row],[וסת קבוע אחרון]],OR(F555=28,F555=29))),1,0),""))</f>
        <v/>
      </c>
      <c r="AI554" s="1" t="str">
        <f>IF(AND(טבלה1013[[#This Row],[הווסת פעיל?]]=1,B555=1),1,"")</f>
        <v/>
      </c>
      <c r="AJ554" s="4">
        <f>IF(AND(טבלה1013[[#This Row],[הווסת פעיל?]]&lt;&gt;1,B555&lt;&gt;1,B555&lt;&gt;""),IF(טבלה1013[[#This Row],[LengthofCycle]]=F555,1,0),"")</f>
        <v>0</v>
      </c>
      <c r="AK554" s="4">
        <f>IF(AND(טבלה1013[[#This Row],[הווסת פעיל?]]&lt;&gt;1,B555&lt;&gt;1,B555&lt;&gt;""),IF(OR(טבלה1013[[#This Row],[LengthofCycle]]=F555,F555=29),1,0),"")</f>
        <v>0</v>
      </c>
      <c r="AL554" s="4">
        <f>IF(AND(טבלה1013[[#This Row],[הווסת פעיל?]]&lt;&gt;1,B555&lt;&gt;1,B555&lt;&gt;""),IF(OR(טבלה1013[[#This Row],[LengthofCycle]]=F555,F555=29,F555=28),1,0),"")</f>
        <v>0</v>
      </c>
    </row>
    <row r="555" spans="1:38" x14ac:dyDescent="0.25">
      <c r="A555" s="1" t="s">
        <v>103</v>
      </c>
      <c r="B555" s="1">
        <v>9</v>
      </c>
      <c r="C555" s="1">
        <v>0</v>
      </c>
      <c r="D555" s="1">
        <v>1</v>
      </c>
      <c r="E555" s="1">
        <v>0</v>
      </c>
      <c r="F555" s="1">
        <v>32</v>
      </c>
      <c r="G555" s="1">
        <f>טבלה1013[[#This Row],[LengthofCycle]]+1</f>
        <v>33</v>
      </c>
      <c r="H555" s="1" t="str">
        <f>IF(IFERROR(LOOKUP(טבלה1013[[#This Row],[ClientID]],קביעויות[השבוע]),FALSE)=טבלה1013[[#This Row],[ClientID]],1,"")</f>
        <v/>
      </c>
      <c r="I555" s="1" t="str">
        <f>IF(AND(טבלה1013[[#This Row],[CycleNumber]]&gt;1,OR(B556="",טבלה1013[[#This Row],[CycleNumber]]&gt;B554)),IF(OR(AND(טבלה1013[[#This Row],[LengthofCycle]]=28,F554=28),AND(טבלה1013[[#This Row],[LengthofCycle]]=35,F554=35)),1,""),"")</f>
        <v/>
      </c>
      <c r="J555" s="1" t="str">
        <f>IF(AND(טבלה1013[[#This Row],[וסת השבוע]]=1,I554=1,טבלה1013[[#This Row],[CycleNumber]]&gt;B554),1,"")</f>
        <v/>
      </c>
      <c r="K555" s="1" t="str">
        <f>IF(טבלה1013[[#This Row],[CycleNumber]]=1,"",IF(טבלה1013[[#This Row],[וסת השבוע]]=1,0,IF(K554="","",IF(K554=0,IF(טבלה1013[[#This Row],[LengthofCycle]]=28,0,1),IF(K554=1,IF(טבלה1013[[#This Row],[LengthofCycle]]+F554=28*2,0,2),IF(K554=2,IF(טבלה1013[[#This Row],[LengthofCycle]]+F554+F553=28*3,0,3),""))))))</f>
        <v/>
      </c>
      <c r="L555" s="1" t="str">
        <f>IF(טבלה1013[[#This Row],[וסת השבוע]]=1,IF(טבלה1013[[#This Row],[וסת השבוע וההפלגה ביחד]]=1,L554+1,0),IF(AND(טבלה1013[[#This Row],[CycleNumber]]&gt;B554,טבלה1013[[#This Row],[CycleNumber]]&gt;1),IF(טבלה1013[[#This Row],[וסת השבוע פעיל?]]&lt;&gt;"",L554+1,""),""))</f>
        <v/>
      </c>
      <c r="M555" s="1" t="str">
        <f>IF(AND(טבלה1013[[#This Row],[וסת השבוע פעיל?]]&lt;&gt;"",טבלה1013[[#This Row],[CycleNumber]]&lt;B556,B556&lt;&gt;"",טבלה1013[[#This Row],[וסת השבוע פעיל?]]&lt;3),IF(K556=0,IF(AND(טבלה1013[[#This Row],[וסת השבוע פעיל?]]&gt;0,I556=1),0,1),0),"")</f>
        <v/>
      </c>
      <c r="N555" s="1" t="str">
        <f t="shared" si="56"/>
        <v/>
      </c>
      <c r="O555" s="1" t="str">
        <f>IF(AND(טבלה1013[[#This Row],[חיזוי - שבוע]]=1,J556=1),1,"")</f>
        <v/>
      </c>
      <c r="P555" s="1" t="str">
        <f>IF(AND(טבלה1013[[#This Row],[חיזוי טוב עם הפלגה?]]=1,טבלה1013[[#This Row],[וסת קבוע אחרון]]&lt;&gt;28,X554=1),1,"")</f>
        <v/>
      </c>
      <c r="Q555" s="1" t="str">
        <f>IF(AND(טבלה1013[[#This Row],[וסת השבוע פעיל?]]&lt;3,OR(טבלה1013[[#This Row],[CycleNumber]]&gt;B556,B556="")),1,"")</f>
        <v/>
      </c>
      <c r="R555" s="1" t="str">
        <f>IF(טבלה1013[[#This Row],[האישה קבעה וסת שבוע?]]=1,IF(טבלה1013[[#This Row],[וסת השבוע פעיל?]]&lt;3,1,0),"")</f>
        <v/>
      </c>
      <c r="S5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5" s="1">
        <f t="shared" si="53"/>
        <v>0</v>
      </c>
      <c r="U555" s="1">
        <f t="shared" si="54"/>
        <v>0</v>
      </c>
      <c r="V555" s="1">
        <f t="shared" si="55"/>
        <v>0</v>
      </c>
      <c r="W555" s="1">
        <f>IF(טבלה1013[[#This Row],[3 הפלגות זהות]]="","",IF(טבלה1013[[#This Row],[3 הפלגות זהות]]=1,טבלה1013[[#This Row],[LengthofCycle]],W554))</f>
        <v>32</v>
      </c>
      <c r="X555" s="1">
        <f>IF(טבלה1013[[#This Row],[וסת קבוע אחרון]]="","",IF(OR(טבלה1013[[#This Row],[LengthofCycle]]=טבלה1013[[#This Row],[וסת קבוע אחרון]],F554=טבלה1013[[#This Row],[וסת קבוע אחרון]],F553=טבלה1013[[#This Row],[וסת קבוע אחרון]]),1,0))</f>
        <v>1</v>
      </c>
      <c r="Y555" s="1">
        <f>IF(OR(טבלה1013[[#This Row],[הווסת פעיל?]]=0,טבלה1013[[#This Row],[הווסת פעיל?]]=""),"",SUM(Y554,טבלה1013[[#This Row],[הווסת פעיל?]]))</f>
        <v>1</v>
      </c>
      <c r="Z555" s="1" t="str">
        <f>IF(AND(טבלה1013[[#This Row],[כמה מחזורים עד עקירה]]&lt;&gt;"",Y556=""),טבלה1013[[#This Row],[כמה מחזורים עד עקירה]],"")</f>
        <v/>
      </c>
      <c r="AA555" s="1" t="str">
        <f>IF(AND(טבלה1013[[#This Row],[הווסת פעיל?]]=1,טבלה1013[[#This Row],[וסת קבוע אחרון]]&lt;&gt;W554),טבלה1013[[#This Row],[וסת קבוע אחרון]],"")</f>
        <v/>
      </c>
      <c r="AB555" s="1">
        <f>IF(AND(טבלה1013[[#This Row],[הווסת פעיל?]]=1,X554=0,טבלה1013[[#This Row],[וסת קבוע אחרון]]=W554),טבלה1013[[#This Row],[וסת קבוע אחרון]],"")</f>
        <v>32</v>
      </c>
      <c r="AC555" s="1" t="str">
        <f>IF(AND(טבלה1013[[#This Row],[הווסת פעיל?]]=1,X554=0,טבלה1013[[#This Row],[וסת קבוע אחרון]]&lt;&gt;W554),1,"")</f>
        <v/>
      </c>
      <c r="AD555" s="1" t="str">
        <f>IF(AND(טבלה1013[[#This Row],[הווסת פעיל?]]&lt;&gt;"",B556=1),טבלה1013[[#This Row],[CycleNumber]],"")</f>
        <v/>
      </c>
      <c r="AE555" s="1" t="str">
        <f>IF(AND(טבלה1013[[#This Row],[הווסת פעיל?]]&lt;&gt;"",X554=""),טבלה1013[[#This Row],[CycleNumber]],"")</f>
        <v/>
      </c>
      <c r="AF555" s="1">
        <f>IF(B556=1,"",IF(טבלה1013[[#This Row],[הווסת פעיל?]]=1,IF(טבלה1013[[#This Row],[וסת קבוע אחרון]]=F556,1,0),""))</f>
        <v>0</v>
      </c>
      <c r="AG555" s="1">
        <f>IF(B556=1,"",IF(טבלה1013[[#This Row],[הווסת פעיל?]]=1,IF(OR(טבלה1013[[#This Row],[וסת קבוע אחרון]]=F556,F556=טבלה1013[[#This Row],[LengthofCycle]]),1,0),""))</f>
        <v>0</v>
      </c>
      <c r="AH555" s="1">
        <f>IF(B556=1,"",IF(טבלה1013[[#This Row],[הווסת פעיל?]]=1,IF(OR(טבלה1013[[#This Row],[וסת קבוע אחרון]]=F556,F556=טבלה1013[[#This Row],[LengthofCycle]],AND(טבלה1013[[#This Row],[LengthofCycle]]&lt;&gt;טבלה1013[[#This Row],[וסת קבוע אחרון]],OR(F556=28,F556=29))),1,0),""))</f>
        <v>0</v>
      </c>
      <c r="AI555" s="1" t="str">
        <f>IF(AND(טבלה1013[[#This Row],[הווסת פעיל?]]=1,B556=1),1,"")</f>
        <v/>
      </c>
      <c r="AJ555" s="4" t="str">
        <f>IF(AND(טבלה1013[[#This Row],[הווסת פעיל?]]&lt;&gt;1,B556&lt;&gt;1,B556&lt;&gt;""),IF(טבלה1013[[#This Row],[LengthofCycle]]=F556,1,0),"")</f>
        <v/>
      </c>
      <c r="AK555" s="4" t="str">
        <f>IF(AND(טבלה1013[[#This Row],[הווסת פעיל?]]&lt;&gt;1,B556&lt;&gt;1,B556&lt;&gt;""),IF(OR(טבלה1013[[#This Row],[LengthofCycle]]=F556,F556=29),1,0),"")</f>
        <v/>
      </c>
      <c r="AL555" s="4" t="str">
        <f>IF(AND(טבלה1013[[#This Row],[הווסת פעיל?]]&lt;&gt;1,B556&lt;&gt;1,B556&lt;&gt;""),IF(OR(טבלה1013[[#This Row],[LengthofCycle]]=F556,F556=29,F556=28),1,0),"")</f>
        <v/>
      </c>
    </row>
    <row r="556" spans="1:38" x14ac:dyDescent="0.25">
      <c r="A556" s="1" t="s">
        <v>103</v>
      </c>
      <c r="B556" s="1">
        <v>10</v>
      </c>
      <c r="C556" s="1">
        <v>0</v>
      </c>
      <c r="D556" s="1">
        <v>1</v>
      </c>
      <c r="E556" s="1">
        <v>0</v>
      </c>
      <c r="F556" s="1">
        <v>31</v>
      </c>
      <c r="G556" s="1">
        <f>טבלה1013[[#This Row],[LengthofCycle]]+1</f>
        <v>32</v>
      </c>
      <c r="H556" s="1" t="str">
        <f>IF(IFERROR(LOOKUP(טבלה1013[[#This Row],[ClientID]],קביעויות[השבוע]),FALSE)=טבלה1013[[#This Row],[ClientID]],1,"")</f>
        <v/>
      </c>
      <c r="I556" s="1" t="str">
        <f>IF(AND(טבלה1013[[#This Row],[CycleNumber]]&gt;1,OR(B557="",טבלה1013[[#This Row],[CycleNumber]]&gt;B555)),IF(OR(AND(טבלה1013[[#This Row],[LengthofCycle]]=28,F555=28),AND(טבלה1013[[#This Row],[LengthofCycle]]=35,F555=35)),1,""),"")</f>
        <v/>
      </c>
      <c r="J556" s="1" t="str">
        <f>IF(AND(טבלה1013[[#This Row],[וסת השבוע]]=1,I555=1,טבלה1013[[#This Row],[CycleNumber]]&gt;B555),1,"")</f>
        <v/>
      </c>
      <c r="K556" s="1" t="str">
        <f>IF(טבלה1013[[#This Row],[CycleNumber]]=1,"",IF(טבלה1013[[#This Row],[וסת השבוע]]=1,0,IF(K555="","",IF(K555=0,IF(טבלה1013[[#This Row],[LengthofCycle]]=28,0,1),IF(K555=1,IF(טבלה1013[[#This Row],[LengthofCycle]]+F555=28*2,0,2),IF(K555=2,IF(טבלה1013[[#This Row],[LengthofCycle]]+F555+F554=28*3,0,3),""))))))</f>
        <v/>
      </c>
      <c r="L556" s="1" t="str">
        <f>IF(טבלה1013[[#This Row],[וסת השבוע]]=1,IF(טבלה1013[[#This Row],[וסת השבוע וההפלגה ביחד]]=1,L555+1,0),IF(AND(טבלה1013[[#This Row],[CycleNumber]]&gt;B555,טבלה1013[[#This Row],[CycleNumber]]&gt;1),IF(טבלה1013[[#This Row],[וסת השבוע פעיל?]]&lt;&gt;"",L555+1,""),""))</f>
        <v/>
      </c>
      <c r="M556" s="1" t="str">
        <f>IF(AND(טבלה1013[[#This Row],[וסת השבוע פעיל?]]&lt;&gt;"",טבלה1013[[#This Row],[CycleNumber]]&lt;B557,B557&lt;&gt;"",טבלה1013[[#This Row],[וסת השבוע פעיל?]]&lt;3),IF(K557=0,IF(AND(טבלה1013[[#This Row],[וסת השבוע פעיל?]]&gt;0,I557=1),0,1),0),"")</f>
        <v/>
      </c>
      <c r="N556" s="1" t="str">
        <f t="shared" si="56"/>
        <v/>
      </c>
      <c r="O556" s="1" t="str">
        <f>IF(AND(טבלה1013[[#This Row],[חיזוי - שבוע]]=1,J557=1),1,"")</f>
        <v/>
      </c>
      <c r="P556" s="1" t="str">
        <f>IF(AND(טבלה1013[[#This Row],[חיזוי טוב עם הפלגה?]]=1,טבלה1013[[#This Row],[וסת קבוע אחרון]]&lt;&gt;28,X555=1),1,"")</f>
        <v/>
      </c>
      <c r="Q556" s="1" t="str">
        <f>IF(AND(טבלה1013[[#This Row],[וסת השבוע פעיל?]]&lt;3,OR(טבלה1013[[#This Row],[CycleNumber]]&gt;B557,B557="")),1,"")</f>
        <v/>
      </c>
      <c r="R556" s="1" t="str">
        <f>IF(טבלה1013[[#This Row],[האישה קבעה וסת שבוע?]]=1,IF(טבלה1013[[#This Row],[וסת השבוע פעיל?]]&lt;3,1,0),"")</f>
        <v/>
      </c>
      <c r="S5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6" s="1">
        <f t="shared" si="53"/>
        <v>0</v>
      </c>
      <c r="U556" s="1">
        <f t="shared" si="54"/>
        <v>0</v>
      </c>
      <c r="V556" s="1">
        <f t="shared" si="55"/>
        <v>0</v>
      </c>
      <c r="W556" s="1">
        <f>IF(טבלה1013[[#This Row],[3 הפלגות זהות]]="","",IF(טבלה1013[[#This Row],[3 הפלגות זהות]]=1,טבלה1013[[#This Row],[LengthofCycle]],W555))</f>
        <v>32</v>
      </c>
      <c r="X556" s="1">
        <f>IF(טבלה1013[[#This Row],[וסת קבוע אחרון]]="","",IF(OR(טבלה1013[[#This Row],[LengthofCycle]]=טבלה1013[[#This Row],[וסת קבוע אחרון]],F555=טבלה1013[[#This Row],[וסת קבוע אחרון]],F554=טבלה1013[[#This Row],[וסת קבוע אחרון]]),1,0))</f>
        <v>1</v>
      </c>
      <c r="Y556" s="1">
        <f>IF(OR(טבלה1013[[#This Row],[הווסת פעיל?]]=0,טבלה1013[[#This Row],[הווסת פעיל?]]=""),"",SUM(Y555,טבלה1013[[#This Row],[הווסת פעיל?]]))</f>
        <v>2</v>
      </c>
      <c r="Z556" s="1" t="str">
        <f>IF(AND(טבלה1013[[#This Row],[כמה מחזורים עד עקירה]]&lt;&gt;"",Y557=""),טבלה1013[[#This Row],[כמה מחזורים עד עקירה]],"")</f>
        <v/>
      </c>
      <c r="AA556" s="1" t="str">
        <f>IF(AND(טבלה1013[[#This Row],[הווסת פעיל?]]=1,טבלה1013[[#This Row],[וסת קבוע אחרון]]&lt;&gt;W555),טבלה1013[[#This Row],[וסת קבוע אחרון]],"")</f>
        <v/>
      </c>
      <c r="AB556" s="1" t="str">
        <f>IF(AND(טבלה1013[[#This Row],[הווסת פעיל?]]=1,X555=0,טבלה1013[[#This Row],[וסת קבוע אחרון]]=W555),טבלה1013[[#This Row],[וסת קבוע אחרון]],"")</f>
        <v/>
      </c>
      <c r="AC556" s="1" t="str">
        <f>IF(AND(טבלה1013[[#This Row],[הווסת פעיל?]]=1,X555=0,טבלה1013[[#This Row],[וסת קבוע אחרון]]&lt;&gt;W555),1,"")</f>
        <v/>
      </c>
      <c r="AD556" s="1" t="str">
        <f>IF(AND(טבלה1013[[#This Row],[הווסת פעיל?]]&lt;&gt;"",B557=1),טבלה1013[[#This Row],[CycleNumber]],"")</f>
        <v/>
      </c>
      <c r="AE556" s="1" t="str">
        <f>IF(AND(טבלה1013[[#This Row],[הווסת פעיל?]]&lt;&gt;"",X555=""),טבלה1013[[#This Row],[CycleNumber]],"")</f>
        <v/>
      </c>
      <c r="AF556" s="1">
        <f>IF(B557=1,"",IF(טבלה1013[[#This Row],[הווסת פעיל?]]=1,IF(טבלה1013[[#This Row],[וסת קבוע אחרון]]=F557,1,0),""))</f>
        <v>0</v>
      </c>
      <c r="AG556" s="1">
        <f>IF(B557=1,"",IF(טבלה1013[[#This Row],[הווסת פעיל?]]=1,IF(OR(טבלה1013[[#This Row],[וסת קבוע אחרון]]=F557,F557=טבלה1013[[#This Row],[LengthofCycle]]),1,0),""))</f>
        <v>0</v>
      </c>
      <c r="AH556" s="1">
        <f>IF(B557=1,"",IF(טבלה1013[[#This Row],[הווסת פעיל?]]=1,IF(OR(טבלה1013[[#This Row],[וסת קבוע אחרון]]=F557,F557=טבלה1013[[#This Row],[LengthofCycle]],AND(טבלה1013[[#This Row],[LengthofCycle]]&lt;&gt;טבלה1013[[#This Row],[וסת קבוע אחרון]],OR(F557=28,F557=29))),1,0),""))</f>
        <v>0</v>
      </c>
      <c r="AI556" s="1" t="str">
        <f>IF(AND(טבלה1013[[#This Row],[הווסת פעיל?]]=1,B557=1),1,"")</f>
        <v/>
      </c>
      <c r="AJ556" s="4" t="str">
        <f>IF(AND(טבלה1013[[#This Row],[הווסת פעיל?]]&lt;&gt;1,B557&lt;&gt;1,B557&lt;&gt;""),IF(טבלה1013[[#This Row],[LengthofCycle]]=F557,1,0),"")</f>
        <v/>
      </c>
      <c r="AK556" s="4" t="str">
        <f>IF(AND(טבלה1013[[#This Row],[הווסת פעיל?]]&lt;&gt;1,B557&lt;&gt;1,B557&lt;&gt;""),IF(OR(טבלה1013[[#This Row],[LengthofCycle]]=F557,F557=29),1,0),"")</f>
        <v/>
      </c>
      <c r="AL556" s="4" t="str">
        <f>IF(AND(טבלה1013[[#This Row],[הווסת פעיל?]]&lt;&gt;1,B557&lt;&gt;1,B557&lt;&gt;""),IF(OR(טבלה1013[[#This Row],[LengthofCycle]]=F557,F557=29,F557=28),1,0),"")</f>
        <v/>
      </c>
    </row>
    <row r="557" spans="1:38" x14ac:dyDescent="0.25">
      <c r="A557" s="1" t="s">
        <v>103</v>
      </c>
      <c r="B557" s="1">
        <v>11</v>
      </c>
      <c r="C557" s="1">
        <v>0</v>
      </c>
      <c r="D557" s="1">
        <v>1</v>
      </c>
      <c r="E557" s="1">
        <v>0</v>
      </c>
      <c r="F557" s="1">
        <v>38</v>
      </c>
      <c r="G557" s="1">
        <f>טבלה1013[[#This Row],[LengthofCycle]]+1</f>
        <v>39</v>
      </c>
      <c r="H557" s="1" t="str">
        <f>IF(IFERROR(LOOKUP(טבלה1013[[#This Row],[ClientID]],קביעויות[השבוע]),FALSE)=טבלה1013[[#This Row],[ClientID]],1,"")</f>
        <v/>
      </c>
      <c r="I557" s="1" t="str">
        <f>IF(AND(טבלה1013[[#This Row],[CycleNumber]]&gt;1,OR(B558="",טבלה1013[[#This Row],[CycleNumber]]&gt;B556)),IF(OR(AND(טבלה1013[[#This Row],[LengthofCycle]]=28,F556=28),AND(טבלה1013[[#This Row],[LengthofCycle]]=35,F556=35)),1,""),"")</f>
        <v/>
      </c>
      <c r="J557" s="1" t="str">
        <f>IF(AND(טבלה1013[[#This Row],[וסת השבוע]]=1,I556=1,טבלה1013[[#This Row],[CycleNumber]]&gt;B556),1,"")</f>
        <v/>
      </c>
      <c r="K557" s="1" t="str">
        <f>IF(טבלה1013[[#This Row],[CycleNumber]]=1,"",IF(טבלה1013[[#This Row],[וסת השבוע]]=1,0,IF(K556="","",IF(K556=0,IF(טבלה1013[[#This Row],[LengthofCycle]]=28,0,1),IF(K556=1,IF(טבלה1013[[#This Row],[LengthofCycle]]+F556=28*2,0,2),IF(K556=2,IF(טבלה1013[[#This Row],[LengthofCycle]]+F556+F555=28*3,0,3),""))))))</f>
        <v/>
      </c>
      <c r="L557" s="1" t="str">
        <f>IF(טבלה1013[[#This Row],[וסת השבוע]]=1,IF(טבלה1013[[#This Row],[וסת השבוע וההפלגה ביחד]]=1,L556+1,0),IF(AND(טבלה1013[[#This Row],[CycleNumber]]&gt;B556,טבלה1013[[#This Row],[CycleNumber]]&gt;1),IF(טבלה1013[[#This Row],[וסת השבוע פעיל?]]&lt;&gt;"",L556+1,""),""))</f>
        <v/>
      </c>
      <c r="M557" s="1" t="str">
        <f>IF(AND(טבלה1013[[#This Row],[וסת השבוע פעיל?]]&lt;&gt;"",טבלה1013[[#This Row],[CycleNumber]]&lt;B558,B558&lt;&gt;"",טבלה1013[[#This Row],[וסת השבוע פעיל?]]&lt;3),IF(K558=0,IF(AND(טבלה1013[[#This Row],[וסת השבוע פעיל?]]&gt;0,I558=1),0,1),0),"")</f>
        <v/>
      </c>
      <c r="N557" s="1" t="str">
        <f t="shared" si="56"/>
        <v/>
      </c>
      <c r="O557" s="1" t="str">
        <f>IF(AND(טבלה1013[[#This Row],[חיזוי - שבוע]]=1,J558=1),1,"")</f>
        <v/>
      </c>
      <c r="P557" s="1" t="str">
        <f>IF(AND(טבלה1013[[#This Row],[חיזוי טוב עם הפלגה?]]=1,טבלה1013[[#This Row],[וסת קבוע אחרון]]&lt;&gt;28,X556=1),1,"")</f>
        <v/>
      </c>
      <c r="Q557" s="1" t="str">
        <f>IF(AND(טבלה1013[[#This Row],[וסת השבוע פעיל?]]&lt;3,OR(טבלה1013[[#This Row],[CycleNumber]]&gt;B558,B558="")),1,"")</f>
        <v/>
      </c>
      <c r="R557" s="1" t="str">
        <f>IF(טבלה1013[[#This Row],[האישה קבעה וסת שבוע?]]=1,IF(טבלה1013[[#This Row],[וסת השבוע פעיל?]]&lt;3,1,0),"")</f>
        <v/>
      </c>
      <c r="S5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7" s="1">
        <f t="shared" si="53"/>
        <v>0</v>
      </c>
      <c r="U557" s="1">
        <f t="shared" si="54"/>
        <v>0</v>
      </c>
      <c r="V557" s="1">
        <f t="shared" si="55"/>
        <v>0</v>
      </c>
      <c r="W557" s="1">
        <f>IF(טבלה1013[[#This Row],[3 הפלגות זהות]]="","",IF(טבלה1013[[#This Row],[3 הפלגות זהות]]=1,טבלה1013[[#This Row],[LengthofCycle]],W556))</f>
        <v>32</v>
      </c>
      <c r="X557" s="1">
        <f>IF(טבלה1013[[#This Row],[וסת קבוע אחרון]]="","",IF(OR(טבלה1013[[#This Row],[LengthofCycle]]=טבלה1013[[#This Row],[וסת קבוע אחרון]],F556=טבלה1013[[#This Row],[וסת קבוע אחרון]],F555=טבלה1013[[#This Row],[וסת קבוע אחרון]]),1,0))</f>
        <v>1</v>
      </c>
      <c r="Y557" s="1">
        <f>IF(OR(טבלה1013[[#This Row],[הווסת פעיל?]]=0,טבלה1013[[#This Row],[הווסת פעיל?]]=""),"",SUM(Y556,טבלה1013[[#This Row],[הווסת פעיל?]]))</f>
        <v>3</v>
      </c>
      <c r="Z557" s="1">
        <f>IF(AND(טבלה1013[[#This Row],[כמה מחזורים עד עקירה]]&lt;&gt;"",Y558=""),טבלה1013[[#This Row],[כמה מחזורים עד עקירה]],"")</f>
        <v>3</v>
      </c>
      <c r="AA557" s="1" t="str">
        <f>IF(AND(טבלה1013[[#This Row],[הווסת פעיל?]]=1,טבלה1013[[#This Row],[וסת קבוע אחרון]]&lt;&gt;W556),טבלה1013[[#This Row],[וסת קבוע אחרון]],"")</f>
        <v/>
      </c>
      <c r="AB557" s="1" t="str">
        <f>IF(AND(טבלה1013[[#This Row],[הווסת פעיל?]]=1,X556=0,טבלה1013[[#This Row],[וסת קבוע אחרון]]=W556),טבלה1013[[#This Row],[וסת קבוע אחרון]],"")</f>
        <v/>
      </c>
      <c r="AC557" s="1" t="str">
        <f>IF(AND(טבלה1013[[#This Row],[הווסת פעיל?]]=1,X556=0,טבלה1013[[#This Row],[וסת קבוע אחרון]]&lt;&gt;W556),1,"")</f>
        <v/>
      </c>
      <c r="AD557" s="1" t="str">
        <f>IF(AND(טבלה1013[[#This Row],[הווסת פעיל?]]&lt;&gt;"",B558=1),טבלה1013[[#This Row],[CycleNumber]],"")</f>
        <v/>
      </c>
      <c r="AE557" s="1" t="str">
        <f>IF(AND(טבלה1013[[#This Row],[הווסת פעיל?]]&lt;&gt;"",X556=""),טבלה1013[[#This Row],[CycleNumber]],"")</f>
        <v/>
      </c>
      <c r="AF557" s="1">
        <f>IF(B558=1,"",IF(טבלה1013[[#This Row],[הווסת פעיל?]]=1,IF(טבלה1013[[#This Row],[וסת קבוע אחרון]]=F558,1,0),""))</f>
        <v>0</v>
      </c>
      <c r="AG557" s="1">
        <f>IF(B558=1,"",IF(טבלה1013[[#This Row],[הווסת פעיל?]]=1,IF(OR(טבלה1013[[#This Row],[וסת קבוע אחרון]]=F558,F558=טבלה1013[[#This Row],[LengthofCycle]]),1,0),""))</f>
        <v>0</v>
      </c>
      <c r="AH557" s="1">
        <f>IF(B558=1,"",IF(טבלה1013[[#This Row],[הווסת פעיל?]]=1,IF(OR(טבלה1013[[#This Row],[וסת קבוע אחרון]]=F558,F558=טבלה1013[[#This Row],[LengthofCycle]],AND(טבלה1013[[#This Row],[LengthofCycle]]&lt;&gt;טבלה1013[[#This Row],[וסת קבוע אחרון]],OR(F558=28,F558=29))),1,0),""))</f>
        <v>0</v>
      </c>
      <c r="AI557" s="1" t="str">
        <f>IF(AND(טבלה1013[[#This Row],[הווסת פעיל?]]=1,B558=1),1,"")</f>
        <v/>
      </c>
      <c r="AJ557" s="4" t="str">
        <f>IF(AND(טבלה1013[[#This Row],[הווסת פעיל?]]&lt;&gt;1,B558&lt;&gt;1,B558&lt;&gt;""),IF(טבלה1013[[#This Row],[LengthofCycle]]=F558,1,0),"")</f>
        <v/>
      </c>
      <c r="AK557" s="4" t="str">
        <f>IF(AND(טבלה1013[[#This Row],[הווסת פעיל?]]&lt;&gt;1,B558&lt;&gt;1,B558&lt;&gt;""),IF(OR(טבלה1013[[#This Row],[LengthofCycle]]=F558,F558=29),1,0),"")</f>
        <v/>
      </c>
      <c r="AL557" s="4" t="str">
        <f>IF(AND(טבלה1013[[#This Row],[הווסת פעיל?]]&lt;&gt;1,B558&lt;&gt;1,B558&lt;&gt;""),IF(OR(טבלה1013[[#This Row],[LengthofCycle]]=F558,F558=29,F558=28),1,0),"")</f>
        <v/>
      </c>
    </row>
    <row r="558" spans="1:38" x14ac:dyDescent="0.25">
      <c r="A558" s="1" t="s">
        <v>103</v>
      </c>
      <c r="B558" s="1">
        <v>12</v>
      </c>
      <c r="C558" s="1">
        <v>0</v>
      </c>
      <c r="D558" s="1">
        <v>1</v>
      </c>
      <c r="E558" s="1">
        <v>0</v>
      </c>
      <c r="F558" s="1">
        <v>33</v>
      </c>
      <c r="G558" s="1">
        <f>טבלה1013[[#This Row],[LengthofCycle]]+1</f>
        <v>34</v>
      </c>
      <c r="H558" s="1" t="str">
        <f>IF(IFERROR(LOOKUP(טבלה1013[[#This Row],[ClientID]],קביעויות[השבוע]),FALSE)=טבלה1013[[#This Row],[ClientID]],1,"")</f>
        <v/>
      </c>
      <c r="I558" s="1" t="str">
        <f>IF(AND(טבלה1013[[#This Row],[CycleNumber]]&gt;1,OR(B559="",טבלה1013[[#This Row],[CycleNumber]]&gt;B557)),IF(OR(AND(טבלה1013[[#This Row],[LengthofCycle]]=28,F557=28),AND(טבלה1013[[#This Row],[LengthofCycle]]=35,F557=35)),1,""),"")</f>
        <v/>
      </c>
      <c r="J558" s="1" t="str">
        <f>IF(AND(טבלה1013[[#This Row],[וסת השבוע]]=1,I557=1,טבלה1013[[#This Row],[CycleNumber]]&gt;B557),1,"")</f>
        <v/>
      </c>
      <c r="K558" s="1" t="str">
        <f>IF(טבלה1013[[#This Row],[CycleNumber]]=1,"",IF(טבלה1013[[#This Row],[וסת השבוע]]=1,0,IF(K557="","",IF(K557=0,IF(טבלה1013[[#This Row],[LengthofCycle]]=28,0,1),IF(K557=1,IF(טבלה1013[[#This Row],[LengthofCycle]]+F557=28*2,0,2),IF(K557=2,IF(טבלה1013[[#This Row],[LengthofCycle]]+F557+F556=28*3,0,3),""))))))</f>
        <v/>
      </c>
      <c r="L558" s="1" t="str">
        <f>IF(טבלה1013[[#This Row],[וסת השבוע]]=1,IF(טבלה1013[[#This Row],[וסת השבוע וההפלגה ביחד]]=1,L557+1,0),IF(AND(טבלה1013[[#This Row],[CycleNumber]]&gt;B557,טבלה1013[[#This Row],[CycleNumber]]&gt;1),IF(טבלה1013[[#This Row],[וסת השבוע פעיל?]]&lt;&gt;"",L557+1,""),""))</f>
        <v/>
      </c>
      <c r="M558" s="1" t="str">
        <f>IF(AND(טבלה1013[[#This Row],[וסת השבוע פעיל?]]&lt;&gt;"",טבלה1013[[#This Row],[CycleNumber]]&lt;B559,B559&lt;&gt;"",טבלה1013[[#This Row],[וסת השבוע פעיל?]]&lt;3),IF(K559=0,IF(AND(טבלה1013[[#This Row],[וסת השבוע פעיל?]]&gt;0,I559=1),0,1),0),"")</f>
        <v/>
      </c>
      <c r="N558" s="1" t="str">
        <f t="shared" si="56"/>
        <v/>
      </c>
      <c r="O558" s="1" t="str">
        <f>IF(AND(טבלה1013[[#This Row],[חיזוי - שבוע]]=1,J559=1),1,"")</f>
        <v/>
      </c>
      <c r="P558" s="1" t="str">
        <f>IF(AND(טבלה1013[[#This Row],[חיזוי טוב עם הפלגה?]]=1,טבלה1013[[#This Row],[וסת קבוע אחרון]]&lt;&gt;28,X557=1),1,"")</f>
        <v/>
      </c>
      <c r="Q558" s="1" t="str">
        <f>IF(AND(טבלה1013[[#This Row],[וסת השבוע פעיל?]]&lt;3,OR(טבלה1013[[#This Row],[CycleNumber]]&gt;B559,B559="")),1,"")</f>
        <v/>
      </c>
      <c r="R558" s="1" t="str">
        <f>IF(טבלה1013[[#This Row],[האישה קבעה וסת שבוע?]]=1,IF(טבלה1013[[#This Row],[וסת השבוע פעיל?]]&lt;3,1,0),"")</f>
        <v/>
      </c>
      <c r="S5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8" s="1">
        <f t="shared" si="53"/>
        <v>0</v>
      </c>
      <c r="U558" s="1">
        <f t="shared" si="54"/>
        <v>0</v>
      </c>
      <c r="V558" s="1">
        <f t="shared" si="55"/>
        <v>0</v>
      </c>
      <c r="W558" s="1">
        <f>IF(טבלה1013[[#This Row],[3 הפלגות זהות]]="","",IF(טבלה1013[[#This Row],[3 הפלגות זהות]]=1,טבלה1013[[#This Row],[LengthofCycle]],W557))</f>
        <v>32</v>
      </c>
      <c r="X558" s="1">
        <f>IF(טבלה1013[[#This Row],[וסת קבוע אחרון]]="","",IF(OR(טבלה1013[[#This Row],[LengthofCycle]]=טבלה1013[[#This Row],[וסת קבוע אחרון]],F557=טבלה1013[[#This Row],[וסת קבוע אחרון]],F556=טבלה1013[[#This Row],[וסת קבוע אחרון]]),1,0))</f>
        <v>0</v>
      </c>
      <c r="Y558" s="1" t="str">
        <f>IF(OR(טבלה1013[[#This Row],[הווסת פעיל?]]=0,טבלה1013[[#This Row],[הווסת פעיל?]]=""),"",SUM(Y557,טבלה1013[[#This Row],[הווסת פעיל?]]))</f>
        <v/>
      </c>
      <c r="Z558" s="1" t="str">
        <f>IF(AND(טבלה1013[[#This Row],[כמה מחזורים עד עקירה]]&lt;&gt;"",Y559=""),טבלה1013[[#This Row],[כמה מחזורים עד עקירה]],"")</f>
        <v/>
      </c>
      <c r="AA558" s="1" t="str">
        <f>IF(AND(טבלה1013[[#This Row],[הווסת פעיל?]]=1,טבלה1013[[#This Row],[וסת קבוע אחרון]]&lt;&gt;W557),טבלה1013[[#This Row],[וסת קבוע אחרון]],"")</f>
        <v/>
      </c>
      <c r="AB558" s="1" t="str">
        <f>IF(AND(טבלה1013[[#This Row],[הווסת פעיל?]]=1,X557=0,טבלה1013[[#This Row],[וסת קבוע אחרון]]=W557),טבלה1013[[#This Row],[וסת קבוע אחרון]],"")</f>
        <v/>
      </c>
      <c r="AC558" s="1" t="str">
        <f>IF(AND(טבלה1013[[#This Row],[הווסת פעיל?]]=1,X557=0,טבלה1013[[#This Row],[וסת קבוע אחרון]]&lt;&gt;W557),1,"")</f>
        <v/>
      </c>
      <c r="AD558" s="1" t="str">
        <f>IF(AND(טבלה1013[[#This Row],[הווסת פעיל?]]&lt;&gt;"",B559=1),טבלה1013[[#This Row],[CycleNumber]],"")</f>
        <v/>
      </c>
      <c r="AE558" s="1" t="str">
        <f>IF(AND(טבלה1013[[#This Row],[הווסת פעיל?]]&lt;&gt;"",X557=""),טבלה1013[[#This Row],[CycleNumber]],"")</f>
        <v/>
      </c>
      <c r="AF558" s="1" t="str">
        <f>IF(B559=1,"",IF(טבלה1013[[#This Row],[הווסת פעיל?]]=1,IF(טבלה1013[[#This Row],[וסת קבוע אחרון]]=F559,1,0),""))</f>
        <v/>
      </c>
      <c r="AG558" s="1" t="str">
        <f>IF(B559=1,"",IF(טבלה1013[[#This Row],[הווסת פעיל?]]=1,IF(OR(טבלה1013[[#This Row],[וסת קבוע אחרון]]=F559,F559=טבלה1013[[#This Row],[LengthofCycle]]),1,0),""))</f>
        <v/>
      </c>
      <c r="AH558" s="1" t="str">
        <f>IF(B559=1,"",IF(טבלה1013[[#This Row],[הווסת פעיל?]]=1,IF(OR(טבלה1013[[#This Row],[וסת קבוע אחרון]]=F559,F559=טבלה1013[[#This Row],[LengthofCycle]],AND(טבלה1013[[#This Row],[LengthofCycle]]&lt;&gt;טבלה1013[[#This Row],[וסת קבוע אחרון]],OR(F559=28,F559=29))),1,0),""))</f>
        <v/>
      </c>
      <c r="AI558" s="1" t="str">
        <f>IF(AND(טבלה1013[[#This Row],[הווסת פעיל?]]=1,B559=1),1,"")</f>
        <v/>
      </c>
      <c r="AJ558" s="4">
        <f>IF(AND(טבלה1013[[#This Row],[הווסת פעיל?]]&lt;&gt;1,B559&lt;&gt;1,B559&lt;&gt;""),IF(טבלה1013[[#This Row],[LengthofCycle]]=F559,1,0),"")</f>
        <v>0</v>
      </c>
      <c r="AK558" s="4">
        <f>IF(AND(טבלה1013[[#This Row],[הווסת פעיל?]]&lt;&gt;1,B559&lt;&gt;1,B559&lt;&gt;""),IF(OR(טבלה1013[[#This Row],[LengthofCycle]]=F559,F559=29),1,0),"")</f>
        <v>0</v>
      </c>
      <c r="AL558" s="4">
        <f>IF(AND(טבלה1013[[#This Row],[הווסת פעיל?]]&lt;&gt;1,B559&lt;&gt;1,B559&lt;&gt;""),IF(OR(טבלה1013[[#This Row],[LengthofCycle]]=F559,F559=29,F559=28),1,0),"")</f>
        <v>0</v>
      </c>
    </row>
    <row r="559" spans="1:38" x14ac:dyDescent="0.25">
      <c r="A559" s="1" t="s">
        <v>103</v>
      </c>
      <c r="B559" s="1">
        <v>13</v>
      </c>
      <c r="C559" s="1">
        <v>0</v>
      </c>
      <c r="D559" s="1">
        <v>1</v>
      </c>
      <c r="E559" s="1">
        <v>0</v>
      </c>
      <c r="F559" s="1">
        <v>36</v>
      </c>
      <c r="G559" s="1">
        <f>טבלה1013[[#This Row],[LengthofCycle]]+1</f>
        <v>37</v>
      </c>
      <c r="H559" s="1" t="str">
        <f>IF(IFERROR(LOOKUP(טבלה1013[[#This Row],[ClientID]],קביעויות[השבוע]),FALSE)=טבלה1013[[#This Row],[ClientID]],1,"")</f>
        <v/>
      </c>
      <c r="I559" s="1" t="str">
        <f>IF(AND(טבלה1013[[#This Row],[CycleNumber]]&gt;1,OR(B560="",טבלה1013[[#This Row],[CycleNumber]]&gt;B558)),IF(OR(AND(טבלה1013[[#This Row],[LengthofCycle]]=28,F558=28),AND(טבלה1013[[#This Row],[LengthofCycle]]=35,F558=35)),1,""),"")</f>
        <v/>
      </c>
      <c r="J559" s="1" t="str">
        <f>IF(AND(טבלה1013[[#This Row],[וסת השבוע]]=1,I558=1,טבלה1013[[#This Row],[CycleNumber]]&gt;B558),1,"")</f>
        <v/>
      </c>
      <c r="K559" s="1" t="str">
        <f>IF(טבלה1013[[#This Row],[CycleNumber]]=1,"",IF(טבלה1013[[#This Row],[וסת השבוע]]=1,0,IF(K558="","",IF(K558=0,IF(טבלה1013[[#This Row],[LengthofCycle]]=28,0,1),IF(K558=1,IF(טבלה1013[[#This Row],[LengthofCycle]]+F558=28*2,0,2),IF(K558=2,IF(טבלה1013[[#This Row],[LengthofCycle]]+F558+F557=28*3,0,3),""))))))</f>
        <v/>
      </c>
      <c r="L559" s="1" t="str">
        <f>IF(טבלה1013[[#This Row],[וסת השבוע]]=1,IF(טבלה1013[[#This Row],[וסת השבוע וההפלגה ביחד]]=1,L558+1,0),IF(AND(טבלה1013[[#This Row],[CycleNumber]]&gt;B558,טבלה1013[[#This Row],[CycleNumber]]&gt;1),IF(טבלה1013[[#This Row],[וסת השבוע פעיל?]]&lt;&gt;"",L558+1,""),""))</f>
        <v/>
      </c>
      <c r="M559" s="1" t="str">
        <f>IF(AND(טבלה1013[[#This Row],[וסת השבוע פעיל?]]&lt;&gt;"",טבלה1013[[#This Row],[CycleNumber]]&lt;B560,B560&lt;&gt;"",טבלה1013[[#This Row],[וסת השבוע פעיל?]]&lt;3),IF(K560=0,IF(AND(טבלה1013[[#This Row],[וסת השבוע פעיל?]]&gt;0,I560=1),0,1),0),"")</f>
        <v/>
      </c>
      <c r="N559" s="1" t="str">
        <f t="shared" si="56"/>
        <v/>
      </c>
      <c r="O559" s="1" t="str">
        <f>IF(AND(טבלה1013[[#This Row],[חיזוי - שבוע]]=1,J560=1),1,"")</f>
        <v/>
      </c>
      <c r="P559" s="1" t="str">
        <f>IF(AND(טבלה1013[[#This Row],[חיזוי טוב עם הפלגה?]]=1,טבלה1013[[#This Row],[וסת קבוע אחרון]]&lt;&gt;28,X558=1),1,"")</f>
        <v/>
      </c>
      <c r="Q559" s="1" t="str">
        <f>IF(AND(טבלה1013[[#This Row],[וסת השבוע פעיל?]]&lt;3,OR(טבלה1013[[#This Row],[CycleNumber]]&gt;B560,B560="")),1,"")</f>
        <v/>
      </c>
      <c r="R559" s="1" t="str">
        <f>IF(טבלה1013[[#This Row],[האישה קבעה וסת שבוע?]]=1,IF(טבלה1013[[#This Row],[וסת השבוע פעיל?]]&lt;3,1,0),"")</f>
        <v/>
      </c>
      <c r="S5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59" s="1">
        <f t="shared" si="53"/>
        <v>0</v>
      </c>
      <c r="U559" s="1">
        <f t="shared" si="54"/>
        <v>0</v>
      </c>
      <c r="V559" s="1">
        <f t="shared" si="55"/>
        <v>0</v>
      </c>
      <c r="W559" s="1">
        <f>IF(טבלה1013[[#This Row],[3 הפלגות זהות]]="","",IF(טבלה1013[[#This Row],[3 הפלגות זהות]]=1,טבלה1013[[#This Row],[LengthofCycle]],W558))</f>
        <v>32</v>
      </c>
      <c r="X559" s="1">
        <f>IF(טבלה1013[[#This Row],[וסת קבוע אחרון]]="","",IF(OR(טבלה1013[[#This Row],[LengthofCycle]]=טבלה1013[[#This Row],[וסת קבוע אחרון]],F558=טבלה1013[[#This Row],[וסת קבוע אחרון]],F557=טבלה1013[[#This Row],[וסת קבוע אחרון]]),1,0))</f>
        <v>0</v>
      </c>
      <c r="Y559" s="1" t="str">
        <f>IF(OR(טבלה1013[[#This Row],[הווסת פעיל?]]=0,טבלה1013[[#This Row],[הווסת פעיל?]]=""),"",SUM(Y558,טבלה1013[[#This Row],[הווסת פעיל?]]))</f>
        <v/>
      </c>
      <c r="Z559" s="1" t="str">
        <f>IF(AND(טבלה1013[[#This Row],[כמה מחזורים עד עקירה]]&lt;&gt;"",Y560=""),טבלה1013[[#This Row],[כמה מחזורים עד עקירה]],"")</f>
        <v/>
      </c>
      <c r="AA559" s="1" t="str">
        <f>IF(AND(טבלה1013[[#This Row],[הווסת פעיל?]]=1,טבלה1013[[#This Row],[וסת קבוע אחרון]]&lt;&gt;W558),טבלה1013[[#This Row],[וסת קבוע אחרון]],"")</f>
        <v/>
      </c>
      <c r="AB559" s="1" t="str">
        <f>IF(AND(טבלה1013[[#This Row],[הווסת פעיל?]]=1,X558=0,טבלה1013[[#This Row],[וסת קבוע אחרון]]=W558),טבלה1013[[#This Row],[וסת קבוע אחרון]],"")</f>
        <v/>
      </c>
      <c r="AC559" s="1" t="str">
        <f>IF(AND(טבלה1013[[#This Row],[הווסת פעיל?]]=1,X558=0,טבלה1013[[#This Row],[וסת קבוע אחרון]]&lt;&gt;W558),1,"")</f>
        <v/>
      </c>
      <c r="AD559" s="1">
        <f>IF(AND(טבלה1013[[#This Row],[הווסת פעיל?]]&lt;&gt;"",B560=1),טבלה1013[[#This Row],[CycleNumber]],"")</f>
        <v>13</v>
      </c>
      <c r="AE559" s="1" t="str">
        <f>IF(AND(טבלה1013[[#This Row],[הווסת פעיל?]]&lt;&gt;"",X558=""),טבלה1013[[#This Row],[CycleNumber]],"")</f>
        <v/>
      </c>
      <c r="AF559" s="1" t="str">
        <f>IF(B560=1,"",IF(טבלה1013[[#This Row],[הווסת פעיל?]]=1,IF(טבלה1013[[#This Row],[וסת קבוע אחרון]]=F560,1,0),""))</f>
        <v/>
      </c>
      <c r="AG559" s="1" t="str">
        <f>IF(B560=1,"",IF(טבלה1013[[#This Row],[הווסת פעיל?]]=1,IF(OR(טבלה1013[[#This Row],[וסת קבוע אחרון]]=F560,F560=טבלה1013[[#This Row],[LengthofCycle]]),1,0),""))</f>
        <v/>
      </c>
      <c r="AH559" s="1" t="str">
        <f>IF(B560=1,"",IF(טבלה1013[[#This Row],[הווסת פעיל?]]=1,IF(OR(טבלה1013[[#This Row],[וסת קבוע אחרון]]=F560,F560=טבלה1013[[#This Row],[LengthofCycle]],AND(טבלה1013[[#This Row],[LengthofCycle]]&lt;&gt;טבלה1013[[#This Row],[וסת קבוע אחרון]],OR(F560=28,F560=29))),1,0),""))</f>
        <v/>
      </c>
      <c r="AI559" s="1" t="str">
        <f>IF(AND(טבלה1013[[#This Row],[הווסת פעיל?]]=1,B560=1),1,"")</f>
        <v/>
      </c>
      <c r="AJ559" s="4" t="str">
        <f>IF(AND(טבלה1013[[#This Row],[הווסת פעיל?]]&lt;&gt;1,B560&lt;&gt;1,B560&lt;&gt;""),IF(טבלה1013[[#This Row],[LengthofCycle]]=F560,1,0),"")</f>
        <v/>
      </c>
      <c r="AK559" s="4" t="str">
        <f>IF(AND(טבלה1013[[#This Row],[הווסת פעיל?]]&lt;&gt;1,B560&lt;&gt;1,B560&lt;&gt;""),IF(OR(טבלה1013[[#This Row],[LengthofCycle]]=F560,F560=29),1,0),"")</f>
        <v/>
      </c>
      <c r="AL559" s="4" t="str">
        <f>IF(AND(טבלה1013[[#This Row],[הווסת פעיל?]]&lt;&gt;1,B560&lt;&gt;1,B560&lt;&gt;""),IF(OR(טבלה1013[[#This Row],[LengthofCycle]]=F560,F560=29,F560=28),1,0),"")</f>
        <v/>
      </c>
    </row>
    <row r="560" spans="1:38" x14ac:dyDescent="0.25">
      <c r="A560" s="1" t="s">
        <v>104</v>
      </c>
      <c r="B560" s="1">
        <v>1</v>
      </c>
      <c r="C560" s="1">
        <v>1</v>
      </c>
      <c r="D560" s="1">
        <v>1</v>
      </c>
      <c r="E560" s="1">
        <v>0</v>
      </c>
      <c r="F560" s="1">
        <v>28</v>
      </c>
      <c r="G560" s="1">
        <f>טבלה1013[[#This Row],[LengthofCycle]]+1</f>
        <v>29</v>
      </c>
      <c r="H560" s="1">
        <f>IF(IFERROR(LOOKUP(טבלה1013[[#This Row],[ClientID]],קביעויות[השבוע]),FALSE)=טבלה1013[[#This Row],[ClientID]],1,"")</f>
        <v>1</v>
      </c>
      <c r="I560" s="1" t="str">
        <f>IF(AND(טבלה1013[[#This Row],[CycleNumber]]&gt;1,OR(B561="",טבלה1013[[#This Row],[CycleNumber]]&gt;B559)),IF(OR(AND(טבלה1013[[#This Row],[LengthofCycle]]=28,F559=28),AND(טבלה1013[[#This Row],[LengthofCycle]]=35,F559=35)),1,""),"")</f>
        <v/>
      </c>
      <c r="J560" s="1" t="str">
        <f>IF(AND(טבלה1013[[#This Row],[וסת השבוע]]=1,I559=1,טבלה1013[[#This Row],[CycleNumber]]&gt;B559),1,"")</f>
        <v/>
      </c>
      <c r="K560" s="1" t="str">
        <f>IF(טבלה1013[[#This Row],[CycleNumber]]=1,"",IF(טבלה1013[[#This Row],[וסת השבוע]]=1,0,IF(K559="","",IF(K559=0,IF(טבלה1013[[#This Row],[LengthofCycle]]=28,0,1),IF(K559=1,IF(טבלה1013[[#This Row],[LengthofCycle]]+F559=28*2,0,2),IF(K559=2,IF(טבלה1013[[#This Row],[LengthofCycle]]+F559+F558=28*3,0,3),""))))))</f>
        <v/>
      </c>
      <c r="L560" s="1" t="str">
        <f>IF(טבלה1013[[#This Row],[וסת השבוע]]=1,IF(טבלה1013[[#This Row],[וסת השבוע וההפלגה ביחד]]=1,L559+1,0),IF(AND(טבלה1013[[#This Row],[CycleNumber]]&gt;B559,טבלה1013[[#This Row],[CycleNumber]]&gt;1),IF(טבלה1013[[#This Row],[וסת השבוע פעיל?]]&lt;&gt;"",L559+1,""),""))</f>
        <v/>
      </c>
      <c r="M560" s="1" t="str">
        <f>IF(AND(טבלה1013[[#This Row],[וסת השבוע פעיל?]]&lt;&gt;"",טבלה1013[[#This Row],[CycleNumber]]&lt;B561,B561&lt;&gt;"",טבלה1013[[#This Row],[וסת השבוע פעיל?]]&lt;3),IF(K561=0,IF(AND(טבלה1013[[#This Row],[וסת השבוע פעיל?]]&gt;0,I561=1),0,1),0),"")</f>
        <v/>
      </c>
      <c r="N560" s="1" t="str">
        <f t="shared" si="56"/>
        <v/>
      </c>
      <c r="O560" s="1" t="str">
        <f>IF(AND(טבלה1013[[#This Row],[חיזוי - שבוע]]=1,J561=1),1,"")</f>
        <v/>
      </c>
      <c r="P560" s="1" t="str">
        <f>IF(AND(טבלה1013[[#This Row],[חיזוי טוב עם הפלגה?]]=1,טבלה1013[[#This Row],[וסת קבוע אחרון]]&lt;&gt;28,X559=1),1,"")</f>
        <v/>
      </c>
      <c r="Q560" s="1" t="str">
        <f>IF(AND(טבלה1013[[#This Row],[וסת השבוע פעיל?]]&lt;3,OR(טבלה1013[[#This Row],[CycleNumber]]&gt;B561,B561="")),1,"")</f>
        <v/>
      </c>
      <c r="R560" s="1">
        <f>IF(טבלה1013[[#This Row],[האישה קבעה וסת שבוע?]]=1,IF(טבלה1013[[#This Row],[וסת השבוע פעיל?]]&lt;3,1,0),"")</f>
        <v>0</v>
      </c>
      <c r="S5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0" s="1" t="str">
        <f t="shared" si="53"/>
        <v/>
      </c>
      <c r="U560" s="1" t="str">
        <f t="shared" si="54"/>
        <v/>
      </c>
      <c r="V560" s="1" t="str">
        <f t="shared" si="55"/>
        <v/>
      </c>
      <c r="W560" s="1" t="str">
        <f>IF(טבלה1013[[#This Row],[3 הפלגות זהות]]="","",IF(טבלה1013[[#This Row],[3 הפלגות זהות]]=1,טבלה1013[[#This Row],[LengthofCycle]],W559))</f>
        <v/>
      </c>
      <c r="Y560" s="1" t="str">
        <f>IF(OR(טבלה1013[[#This Row],[הווסת פעיל?]]=0,טבלה1013[[#This Row],[הווסת פעיל?]]=""),"",SUM(Y559,טבלה1013[[#This Row],[הווסת פעיל?]]))</f>
        <v/>
      </c>
      <c r="Z560" s="1" t="str">
        <f>IF(AND(טבלה1013[[#This Row],[כמה מחזורים עד עקירה]]&lt;&gt;"",Y561=""),טבלה1013[[#This Row],[כמה מחזורים עד עקירה]],"")</f>
        <v/>
      </c>
      <c r="AA560" s="1" t="str">
        <f>IF(AND(טבלה1013[[#This Row],[הווסת פעיל?]]=1,טבלה1013[[#This Row],[וסת קבוע אחרון]]&lt;&gt;W559),טבלה1013[[#This Row],[וסת קבוע אחרון]],"")</f>
        <v/>
      </c>
      <c r="AB560" s="1" t="str">
        <f>IF(AND(טבלה1013[[#This Row],[הווסת פעיל?]]=1,X559=0,טבלה1013[[#This Row],[וסת קבוע אחרון]]=W559),טבלה1013[[#This Row],[וסת קבוע אחרון]],"")</f>
        <v/>
      </c>
      <c r="AC560" s="1" t="str">
        <f>IF(AND(טבלה1013[[#This Row],[הווסת פעיל?]]=1,X559=0,טבלה1013[[#This Row],[וסת קבוע אחרון]]&lt;&gt;W559),1,"")</f>
        <v/>
      </c>
      <c r="AD560" s="1" t="str">
        <f>IF(AND(טבלה1013[[#This Row],[הווסת פעיל?]]&lt;&gt;"",B561=1),טבלה1013[[#This Row],[CycleNumber]],"")</f>
        <v/>
      </c>
      <c r="AE560" s="1" t="str">
        <f>IF(AND(טבלה1013[[#This Row],[הווסת פעיל?]]&lt;&gt;"",X559=""),טבלה1013[[#This Row],[CycleNumber]],"")</f>
        <v/>
      </c>
      <c r="AF560" s="1" t="str">
        <f>IF(B561=1,"",IF(טבלה1013[[#This Row],[הווסת פעיל?]]=1,IF(טבלה1013[[#This Row],[וסת קבוע אחרון]]=F561,1,0),""))</f>
        <v/>
      </c>
      <c r="AG560" s="1" t="str">
        <f>IF(B561=1,"",IF(טבלה1013[[#This Row],[הווסת פעיל?]]=1,IF(OR(טבלה1013[[#This Row],[וסת קבוע אחרון]]=F561,F561=טבלה1013[[#This Row],[LengthofCycle]]),1,0),""))</f>
        <v/>
      </c>
      <c r="AH560" s="1" t="str">
        <f>IF(B561=1,"",IF(טבלה1013[[#This Row],[הווסת פעיל?]]=1,IF(OR(טבלה1013[[#This Row],[וסת קבוע אחרון]]=F561,F561=טבלה1013[[#This Row],[LengthofCycle]],AND(טבלה1013[[#This Row],[LengthofCycle]]&lt;&gt;טבלה1013[[#This Row],[וסת קבוע אחרון]],OR(F561=28,F561=29))),1,0),""))</f>
        <v/>
      </c>
      <c r="AI560" s="1" t="str">
        <f>IF(AND(טבלה1013[[#This Row],[הווסת פעיל?]]=1,B561=1),1,"")</f>
        <v/>
      </c>
      <c r="AJ560" s="4">
        <f>IF(AND(טבלה1013[[#This Row],[הווסת פעיל?]]&lt;&gt;1,B561&lt;&gt;1,B561&lt;&gt;""),IF(טבלה1013[[#This Row],[LengthofCycle]]=F561,1,0),"")</f>
        <v>0</v>
      </c>
      <c r="AK560" s="4">
        <f>IF(AND(טבלה1013[[#This Row],[הווסת פעיל?]]&lt;&gt;1,B561&lt;&gt;1,B561&lt;&gt;""),IF(OR(טבלה1013[[#This Row],[LengthofCycle]]=F561,F561=29),1,0),"")</f>
        <v>0</v>
      </c>
      <c r="AL560" s="4">
        <f>IF(AND(טבלה1013[[#This Row],[הווסת פעיל?]]&lt;&gt;1,B561&lt;&gt;1,B561&lt;&gt;""),IF(OR(טבלה1013[[#This Row],[LengthofCycle]]=F561,F561=29,F561=28),1,0),"")</f>
        <v>0</v>
      </c>
    </row>
    <row r="561" spans="1:38" x14ac:dyDescent="0.25">
      <c r="A561" s="1" t="s">
        <v>104</v>
      </c>
      <c r="B561" s="1">
        <v>2</v>
      </c>
      <c r="C561" s="1">
        <v>1</v>
      </c>
      <c r="D561" s="1">
        <v>1</v>
      </c>
      <c r="E561" s="1">
        <v>0</v>
      </c>
      <c r="F561" s="1">
        <v>24</v>
      </c>
      <c r="G561" s="1">
        <f>טבלה1013[[#This Row],[LengthofCycle]]+1</f>
        <v>25</v>
      </c>
      <c r="H561" s="1">
        <f>IF(IFERROR(LOOKUP(טבלה1013[[#This Row],[ClientID]],קביעויות[השבוע]),FALSE)=טבלה1013[[#This Row],[ClientID]],1,"")</f>
        <v>1</v>
      </c>
      <c r="I561" s="1" t="str">
        <f>IF(AND(טבלה1013[[#This Row],[CycleNumber]]&gt;1,OR(B562="",טבלה1013[[#This Row],[CycleNumber]]&gt;B560)),IF(OR(AND(טבלה1013[[#This Row],[LengthofCycle]]=28,F560=28),AND(טבלה1013[[#This Row],[LengthofCycle]]=35,F560=35)),1,""),"")</f>
        <v/>
      </c>
      <c r="J561" s="1" t="str">
        <f>IF(AND(טבלה1013[[#This Row],[וסת השבוע]]=1,I560=1,טבלה1013[[#This Row],[CycleNumber]]&gt;B560),1,"")</f>
        <v/>
      </c>
      <c r="K561" s="1" t="str">
        <f>IF(טבלה1013[[#This Row],[CycleNumber]]=1,"",IF(טבלה1013[[#This Row],[וסת השבוע]]=1,0,IF(K560="","",IF(K560=0,IF(טבלה1013[[#This Row],[LengthofCycle]]=28,0,1),IF(K560=1,IF(טבלה1013[[#This Row],[LengthofCycle]]+F560=28*2,0,2),IF(K560=2,IF(טבלה1013[[#This Row],[LengthofCycle]]+F560+F559=28*3,0,3),""))))))</f>
        <v/>
      </c>
      <c r="L561" s="1" t="str">
        <f>IF(טבלה1013[[#This Row],[וסת השבוע]]=1,IF(טבלה1013[[#This Row],[וסת השבוע וההפלגה ביחד]]=1,L560+1,0),IF(AND(טבלה1013[[#This Row],[CycleNumber]]&gt;B560,טבלה1013[[#This Row],[CycleNumber]]&gt;1),IF(טבלה1013[[#This Row],[וסת השבוע פעיל?]]&lt;&gt;"",L560+1,""),""))</f>
        <v/>
      </c>
      <c r="M561" s="1" t="str">
        <f>IF(AND(טבלה1013[[#This Row],[וסת השבוע פעיל?]]&lt;&gt;"",טבלה1013[[#This Row],[CycleNumber]]&lt;B562,B562&lt;&gt;"",טבלה1013[[#This Row],[וסת השבוע פעיל?]]&lt;3),IF(K562=0,IF(AND(טבלה1013[[#This Row],[וסת השבוע פעיל?]]&gt;0,I562=1),0,1),0),"")</f>
        <v/>
      </c>
      <c r="N561" s="1" t="str">
        <f t="shared" si="56"/>
        <v/>
      </c>
      <c r="O561" s="1" t="str">
        <f>IF(AND(טבלה1013[[#This Row],[חיזוי - שבוע]]=1,J562=1),1,"")</f>
        <v/>
      </c>
      <c r="P561" s="1" t="str">
        <f>IF(AND(טבלה1013[[#This Row],[חיזוי טוב עם הפלגה?]]=1,טבלה1013[[#This Row],[וסת קבוע אחרון]]&lt;&gt;28,X560=1),1,"")</f>
        <v/>
      </c>
      <c r="Q561" s="1" t="str">
        <f>IF(AND(טבלה1013[[#This Row],[וסת השבוע פעיל?]]&lt;3,OR(טבלה1013[[#This Row],[CycleNumber]]&gt;B562,B562="")),1,"")</f>
        <v/>
      </c>
      <c r="R561" s="1">
        <f>IF(טבלה1013[[#This Row],[האישה קבעה וסת שבוע?]]=1,IF(טבלה1013[[#This Row],[וסת השבוע פעיל?]]&lt;3,1,0),"")</f>
        <v>0</v>
      </c>
      <c r="S5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1" s="1" t="str">
        <f t="shared" ref="T561:T595" si="57">IF(B561&gt;2,IF(AND(F561=F560,F560=F559),1,0),"")</f>
        <v/>
      </c>
      <c r="U561" s="1" t="str">
        <f t="shared" si="54"/>
        <v/>
      </c>
      <c r="V561" s="1" t="str">
        <f t="shared" si="55"/>
        <v/>
      </c>
      <c r="W561" s="1" t="str">
        <f>IF(טבלה1013[[#This Row],[3 הפלגות זהות]]="","",IF(טבלה1013[[#This Row],[3 הפלגות זהות]]=1,טבלה1013[[#This Row],[LengthofCycle]],W560))</f>
        <v/>
      </c>
      <c r="Y561" s="1" t="str">
        <f>IF(OR(טבלה1013[[#This Row],[הווסת פעיל?]]=0,טבלה1013[[#This Row],[הווסת פעיל?]]=""),"",SUM(Y560,טבלה1013[[#This Row],[הווסת פעיל?]]))</f>
        <v/>
      </c>
      <c r="Z561" s="1" t="str">
        <f>IF(AND(טבלה1013[[#This Row],[כמה מחזורים עד עקירה]]&lt;&gt;"",Y562=""),טבלה1013[[#This Row],[כמה מחזורים עד עקירה]],"")</f>
        <v/>
      </c>
      <c r="AA561" s="1" t="str">
        <f>IF(AND(טבלה1013[[#This Row],[הווסת פעיל?]]=1,טבלה1013[[#This Row],[וסת קבוע אחרון]]&lt;&gt;W560),טבלה1013[[#This Row],[וסת קבוע אחרון]],"")</f>
        <v/>
      </c>
      <c r="AB561" s="1" t="str">
        <f>IF(AND(טבלה1013[[#This Row],[הווסת פעיל?]]=1,X560=0,טבלה1013[[#This Row],[וסת קבוע אחרון]]=W560),טבלה1013[[#This Row],[וסת קבוע אחרון]],"")</f>
        <v/>
      </c>
      <c r="AC561" s="1" t="str">
        <f>IF(AND(טבלה1013[[#This Row],[הווסת פעיל?]]=1,X560=0,טבלה1013[[#This Row],[וסת קבוע אחרון]]&lt;&gt;W560),1,"")</f>
        <v/>
      </c>
      <c r="AD561" s="1" t="str">
        <f>IF(AND(טבלה1013[[#This Row],[הווסת פעיל?]]&lt;&gt;"",B562=1),טבלה1013[[#This Row],[CycleNumber]],"")</f>
        <v/>
      </c>
      <c r="AE561" s="1" t="str">
        <f>IF(AND(טבלה1013[[#This Row],[הווסת פעיל?]]&lt;&gt;"",X560=""),טבלה1013[[#This Row],[CycleNumber]],"")</f>
        <v/>
      </c>
      <c r="AF561" s="1" t="str">
        <f>IF(B562=1,"",IF(טבלה1013[[#This Row],[הווסת פעיל?]]=1,IF(טבלה1013[[#This Row],[וסת קבוע אחרון]]=F562,1,0),""))</f>
        <v/>
      </c>
      <c r="AG561" s="1" t="str">
        <f>IF(B562=1,"",IF(טבלה1013[[#This Row],[הווסת פעיל?]]=1,IF(OR(טבלה1013[[#This Row],[וסת קבוע אחרון]]=F562,F562=טבלה1013[[#This Row],[LengthofCycle]]),1,0),""))</f>
        <v/>
      </c>
      <c r="AH561" s="1" t="str">
        <f>IF(B562=1,"",IF(טבלה1013[[#This Row],[הווסת פעיל?]]=1,IF(OR(טבלה1013[[#This Row],[וסת קבוע אחרון]]=F562,F562=טבלה1013[[#This Row],[LengthofCycle]],AND(טבלה1013[[#This Row],[LengthofCycle]]&lt;&gt;טבלה1013[[#This Row],[וסת קבוע אחרון]],OR(F562=28,F562=29))),1,0),""))</f>
        <v/>
      </c>
      <c r="AI561" s="1" t="str">
        <f>IF(AND(טבלה1013[[#This Row],[הווסת פעיל?]]=1,B562=1),1,"")</f>
        <v/>
      </c>
      <c r="AJ561" s="4">
        <f>IF(AND(טבלה1013[[#This Row],[הווסת פעיל?]]&lt;&gt;1,B562&lt;&gt;1,B562&lt;&gt;""),IF(טבלה1013[[#This Row],[LengthofCycle]]=F562,1,0),"")</f>
        <v>0</v>
      </c>
      <c r="AK561" s="4">
        <f>IF(AND(טבלה1013[[#This Row],[הווסת פעיל?]]&lt;&gt;1,B562&lt;&gt;1,B562&lt;&gt;""),IF(OR(טבלה1013[[#This Row],[LengthofCycle]]=F562,F562=29),1,0),"")</f>
        <v>0</v>
      </c>
      <c r="AL561" s="4">
        <f>IF(AND(טבלה1013[[#This Row],[הווסת פעיל?]]&lt;&gt;1,B562&lt;&gt;1,B562&lt;&gt;""),IF(OR(טבלה1013[[#This Row],[LengthofCycle]]=F562,F562=29,F562=28),1,0),"")</f>
        <v>1</v>
      </c>
    </row>
    <row r="562" spans="1:38" x14ac:dyDescent="0.25">
      <c r="A562" s="1" t="s">
        <v>104</v>
      </c>
      <c r="B562" s="1">
        <v>3</v>
      </c>
      <c r="C562" s="1">
        <v>1</v>
      </c>
      <c r="D562" s="1">
        <v>1</v>
      </c>
      <c r="E562" s="1">
        <v>0</v>
      </c>
      <c r="F562" s="1">
        <v>28</v>
      </c>
      <c r="G562" s="1">
        <f>טבלה1013[[#This Row],[LengthofCycle]]+1</f>
        <v>29</v>
      </c>
      <c r="H562" s="1">
        <f>IF(IFERROR(LOOKUP(טבלה1013[[#This Row],[ClientID]],קביעויות[השבוע]),FALSE)=טבלה1013[[#This Row],[ClientID]],1,"")</f>
        <v>1</v>
      </c>
      <c r="I562" s="1" t="str">
        <f>IF(AND(טבלה1013[[#This Row],[CycleNumber]]&gt;1,OR(B563="",טבלה1013[[#This Row],[CycleNumber]]&gt;B561)),IF(OR(AND(טבלה1013[[#This Row],[LengthofCycle]]=28,F561=28),AND(טבלה1013[[#This Row],[LengthofCycle]]=35,F561=35)),1,""),"")</f>
        <v/>
      </c>
      <c r="J562" s="1" t="str">
        <f>IF(AND(טבלה1013[[#This Row],[וסת השבוע]]=1,I561=1,טבלה1013[[#This Row],[CycleNumber]]&gt;B561),1,"")</f>
        <v/>
      </c>
      <c r="K562" s="1" t="str">
        <f>IF(טבלה1013[[#This Row],[CycleNumber]]=1,"",IF(טבלה1013[[#This Row],[וסת השבוע]]=1,0,IF(K561="","",IF(K561=0,IF(טבלה1013[[#This Row],[LengthofCycle]]=28,0,1),IF(K561=1,IF(טבלה1013[[#This Row],[LengthofCycle]]+F561=28*2,0,2),IF(K561=2,IF(טבלה1013[[#This Row],[LengthofCycle]]+F561+F560=28*3,0,3),""))))))</f>
        <v/>
      </c>
      <c r="L562" s="1" t="str">
        <f>IF(טבלה1013[[#This Row],[וסת השבוע]]=1,IF(טבלה1013[[#This Row],[וסת השבוע וההפלגה ביחד]]=1,L561+1,0),IF(AND(טבלה1013[[#This Row],[CycleNumber]]&gt;B561,טבלה1013[[#This Row],[CycleNumber]]&gt;1),IF(טבלה1013[[#This Row],[וסת השבוע פעיל?]]&lt;&gt;"",L561+1,""),""))</f>
        <v/>
      </c>
      <c r="M562" s="1" t="str">
        <f>IF(AND(טבלה1013[[#This Row],[וסת השבוע פעיל?]]&lt;&gt;"",טבלה1013[[#This Row],[CycleNumber]]&lt;B563,B563&lt;&gt;"",טבלה1013[[#This Row],[וסת השבוע פעיל?]]&lt;3),IF(K563=0,IF(AND(טבלה1013[[#This Row],[וסת השבוע פעיל?]]&gt;0,I563=1),0,1),0),"")</f>
        <v/>
      </c>
      <c r="N562" s="1" t="str">
        <f t="shared" si="56"/>
        <v/>
      </c>
      <c r="O562" s="1" t="str">
        <f>IF(AND(טבלה1013[[#This Row],[חיזוי - שבוע]]=1,J563=1),1,"")</f>
        <v/>
      </c>
      <c r="P562" s="1" t="str">
        <f>IF(AND(טבלה1013[[#This Row],[חיזוי טוב עם הפלגה?]]=1,טבלה1013[[#This Row],[וסת קבוע אחרון]]&lt;&gt;28,X561=1),1,"")</f>
        <v/>
      </c>
      <c r="Q562" s="1" t="str">
        <f>IF(AND(טבלה1013[[#This Row],[וסת השבוע פעיל?]]&lt;3,OR(טבלה1013[[#This Row],[CycleNumber]]&gt;B563,B563="")),1,"")</f>
        <v/>
      </c>
      <c r="R562" s="1">
        <f>IF(טבלה1013[[#This Row],[האישה קבעה וסת שבוע?]]=1,IF(טבלה1013[[#This Row],[וסת השבוע פעיל?]]&lt;3,1,0),"")</f>
        <v>0</v>
      </c>
      <c r="S5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2" s="1">
        <f t="shared" si="57"/>
        <v>0</v>
      </c>
      <c r="U562" s="1" t="str">
        <f t="shared" ref="U562:U595" si="58">IF(B562&gt;3,IF(AND(F562=F561,F561=F560,F560=F559),1,0),"")</f>
        <v/>
      </c>
      <c r="V562" s="1" t="str">
        <f t="shared" si="55"/>
        <v/>
      </c>
      <c r="W562" s="1" t="str">
        <f>IF(טבלה1013[[#This Row],[3 הפלגות זהות]]="","",IF(טבלה1013[[#This Row],[3 הפלגות זהות]]=1,טבלה1013[[#This Row],[LengthofCycle]],W561))</f>
        <v/>
      </c>
      <c r="Y562" s="1" t="str">
        <f>IF(OR(טבלה1013[[#This Row],[הווסת פעיל?]]=0,טבלה1013[[#This Row],[הווסת פעיל?]]=""),"",SUM(Y561,טבלה1013[[#This Row],[הווסת פעיל?]]))</f>
        <v/>
      </c>
      <c r="Z562" s="1" t="str">
        <f>IF(AND(טבלה1013[[#This Row],[כמה מחזורים עד עקירה]]&lt;&gt;"",Y563=""),טבלה1013[[#This Row],[כמה מחזורים עד עקירה]],"")</f>
        <v/>
      </c>
      <c r="AA562" s="1" t="str">
        <f>IF(AND(טבלה1013[[#This Row],[הווסת פעיל?]]=1,טבלה1013[[#This Row],[וסת קבוע אחרון]]&lt;&gt;W561),טבלה1013[[#This Row],[וסת קבוע אחרון]],"")</f>
        <v/>
      </c>
      <c r="AB562" s="1" t="str">
        <f>IF(AND(טבלה1013[[#This Row],[הווסת פעיל?]]=1,X561=0,טבלה1013[[#This Row],[וסת קבוע אחרון]]=W561),טבלה1013[[#This Row],[וסת קבוע אחרון]],"")</f>
        <v/>
      </c>
      <c r="AC562" s="1" t="str">
        <f>IF(AND(טבלה1013[[#This Row],[הווסת פעיל?]]=1,X561=0,טבלה1013[[#This Row],[וסת קבוע אחרון]]&lt;&gt;W561),1,"")</f>
        <v/>
      </c>
      <c r="AD562" s="1" t="str">
        <f>IF(AND(טבלה1013[[#This Row],[הווסת פעיל?]]&lt;&gt;"",B563=1),טבלה1013[[#This Row],[CycleNumber]],"")</f>
        <v/>
      </c>
      <c r="AE562" s="1" t="str">
        <f>IF(AND(טבלה1013[[#This Row],[הווסת פעיל?]]&lt;&gt;"",X561=""),טבלה1013[[#This Row],[CycleNumber]],"")</f>
        <v/>
      </c>
      <c r="AF562" s="1" t="str">
        <f>IF(B563=1,"",IF(טבלה1013[[#This Row],[הווסת פעיל?]]=1,IF(טבלה1013[[#This Row],[וסת קבוע אחרון]]=F563,1,0),""))</f>
        <v/>
      </c>
      <c r="AG562" s="1" t="str">
        <f>IF(B563=1,"",IF(טבלה1013[[#This Row],[הווסת פעיל?]]=1,IF(OR(טבלה1013[[#This Row],[וסת קבוע אחרון]]=F563,F563=טבלה1013[[#This Row],[LengthofCycle]]),1,0),""))</f>
        <v/>
      </c>
      <c r="AH562" s="1" t="str">
        <f>IF(B563=1,"",IF(טבלה1013[[#This Row],[הווסת פעיל?]]=1,IF(OR(טבלה1013[[#This Row],[וסת קבוע אחרון]]=F563,F563=טבלה1013[[#This Row],[LengthofCycle]],AND(טבלה1013[[#This Row],[LengthofCycle]]&lt;&gt;טבלה1013[[#This Row],[וסת קבוע אחרון]],OR(F563=28,F563=29))),1,0),""))</f>
        <v/>
      </c>
      <c r="AI562" s="1" t="str">
        <f>IF(AND(טבלה1013[[#This Row],[הווסת פעיל?]]=1,B563=1),1,"")</f>
        <v/>
      </c>
      <c r="AJ562" s="4">
        <f>IF(AND(טבלה1013[[#This Row],[הווסת פעיל?]]&lt;&gt;1,B563&lt;&gt;1,B563&lt;&gt;""),IF(טבלה1013[[#This Row],[LengthofCycle]]=F563,1,0),"")</f>
        <v>0</v>
      </c>
      <c r="AK562" s="4">
        <f>IF(AND(טבלה1013[[#This Row],[הווסת פעיל?]]&lt;&gt;1,B563&lt;&gt;1,B563&lt;&gt;""),IF(OR(טבלה1013[[#This Row],[LengthofCycle]]=F563,F563=29),1,0),"")</f>
        <v>0</v>
      </c>
      <c r="AL562" s="4">
        <f>IF(AND(טבלה1013[[#This Row],[הווסת פעיל?]]&lt;&gt;1,B563&lt;&gt;1,B563&lt;&gt;""),IF(OR(טבלה1013[[#This Row],[LengthofCycle]]=F563,F563=29,F563=28),1,0),"")</f>
        <v>0</v>
      </c>
    </row>
    <row r="563" spans="1:38" x14ac:dyDescent="0.25">
      <c r="A563" s="1" t="s">
        <v>104</v>
      </c>
      <c r="B563" s="1">
        <v>4</v>
      </c>
      <c r="C563" s="1">
        <v>1</v>
      </c>
      <c r="D563" s="1">
        <v>1</v>
      </c>
      <c r="E563" s="1">
        <v>0</v>
      </c>
      <c r="F563" s="1">
        <v>27</v>
      </c>
      <c r="G563" s="1">
        <f>טבלה1013[[#This Row],[LengthofCycle]]+1</f>
        <v>28</v>
      </c>
      <c r="H563" s="1">
        <f>IF(IFERROR(LOOKUP(טבלה1013[[#This Row],[ClientID]],קביעויות[השבוע]),FALSE)=טבלה1013[[#This Row],[ClientID]],1,"")</f>
        <v>1</v>
      </c>
      <c r="I563" s="1" t="str">
        <f>IF(AND(טבלה1013[[#This Row],[CycleNumber]]&gt;1,OR(B564="",טבלה1013[[#This Row],[CycleNumber]]&gt;B562)),IF(OR(AND(טבלה1013[[#This Row],[LengthofCycle]]=28,F562=28),AND(טבלה1013[[#This Row],[LengthofCycle]]=35,F562=35)),1,""),"")</f>
        <v/>
      </c>
      <c r="J563" s="1" t="str">
        <f>IF(AND(טבלה1013[[#This Row],[וסת השבוע]]=1,I562=1,טבלה1013[[#This Row],[CycleNumber]]&gt;B562),1,"")</f>
        <v/>
      </c>
      <c r="K563" s="1" t="str">
        <f>IF(טבלה1013[[#This Row],[CycleNumber]]=1,"",IF(טבלה1013[[#This Row],[וסת השבוע]]=1,0,IF(K562="","",IF(K562=0,IF(טבלה1013[[#This Row],[LengthofCycle]]=28,0,1),IF(K562=1,IF(טבלה1013[[#This Row],[LengthofCycle]]+F562=28*2,0,2),IF(K562=2,IF(טבלה1013[[#This Row],[LengthofCycle]]+F562+F561=28*3,0,3),""))))))</f>
        <v/>
      </c>
      <c r="L563" s="1" t="str">
        <f>IF(טבלה1013[[#This Row],[וסת השבוע]]=1,IF(טבלה1013[[#This Row],[וסת השבוע וההפלגה ביחד]]=1,L562+1,0),IF(AND(טבלה1013[[#This Row],[CycleNumber]]&gt;B562,טבלה1013[[#This Row],[CycleNumber]]&gt;1),IF(טבלה1013[[#This Row],[וסת השבוע פעיל?]]&lt;&gt;"",L562+1,""),""))</f>
        <v/>
      </c>
      <c r="M563" s="1" t="str">
        <f>IF(AND(טבלה1013[[#This Row],[וסת השבוע פעיל?]]&lt;&gt;"",טבלה1013[[#This Row],[CycleNumber]]&lt;B564,B564&lt;&gt;"",טבלה1013[[#This Row],[וסת השבוע פעיל?]]&lt;3),IF(K564=0,IF(AND(טבלה1013[[#This Row],[וסת השבוע פעיל?]]&gt;0,I564=1),0,1),0),"")</f>
        <v/>
      </c>
      <c r="N563" s="1" t="str">
        <f t="shared" si="56"/>
        <v/>
      </c>
      <c r="O563" s="1" t="str">
        <f>IF(AND(טבלה1013[[#This Row],[חיזוי - שבוע]]=1,J564=1),1,"")</f>
        <v/>
      </c>
      <c r="P563" s="1" t="str">
        <f>IF(AND(טבלה1013[[#This Row],[חיזוי טוב עם הפלגה?]]=1,טבלה1013[[#This Row],[וסת קבוע אחרון]]&lt;&gt;28,X562=1),1,"")</f>
        <v/>
      </c>
      <c r="Q563" s="1" t="str">
        <f>IF(AND(טבלה1013[[#This Row],[וסת השבוע פעיל?]]&lt;3,OR(טבלה1013[[#This Row],[CycleNumber]]&gt;B564,B564="")),1,"")</f>
        <v/>
      </c>
      <c r="R563" s="1">
        <f>IF(טבלה1013[[#This Row],[האישה קבעה וסת שבוע?]]=1,IF(טבלה1013[[#This Row],[וסת השבוע פעיל?]]&lt;3,1,0),"")</f>
        <v>0</v>
      </c>
      <c r="S5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3" s="1">
        <f t="shared" si="57"/>
        <v>0</v>
      </c>
      <c r="U563" s="1">
        <f t="shared" si="58"/>
        <v>0</v>
      </c>
      <c r="V563" s="1" t="str">
        <f t="shared" ref="V563:V595" si="59">IF(B563&gt;4,IF(AND(F563=F562,F562=F561,F561=F560,F560=F559),1,0),"")</f>
        <v/>
      </c>
      <c r="W563" s="1" t="str">
        <f>IF(טבלה1013[[#This Row],[3 הפלגות זהות]]="","",IF(טבלה1013[[#This Row],[3 הפלגות זהות]]=1,טבלה1013[[#This Row],[LengthofCycle]],W562))</f>
        <v/>
      </c>
      <c r="Y563" s="1" t="str">
        <f>IF(OR(טבלה1013[[#This Row],[הווסת פעיל?]]=0,טבלה1013[[#This Row],[הווסת פעיל?]]=""),"",SUM(Y562,טבלה1013[[#This Row],[הווסת פעיל?]]))</f>
        <v/>
      </c>
      <c r="Z563" s="1" t="str">
        <f>IF(AND(טבלה1013[[#This Row],[כמה מחזורים עד עקירה]]&lt;&gt;"",Y564=""),טבלה1013[[#This Row],[כמה מחזורים עד עקירה]],"")</f>
        <v/>
      </c>
      <c r="AA563" s="1" t="str">
        <f>IF(AND(טבלה1013[[#This Row],[הווסת פעיל?]]=1,טבלה1013[[#This Row],[וסת קבוע אחרון]]&lt;&gt;W562),טבלה1013[[#This Row],[וסת קבוע אחרון]],"")</f>
        <v/>
      </c>
      <c r="AB563" s="1" t="str">
        <f>IF(AND(טבלה1013[[#This Row],[הווסת פעיל?]]=1,X562=0,טבלה1013[[#This Row],[וסת קבוע אחרון]]=W562),טבלה1013[[#This Row],[וסת קבוע אחרון]],"")</f>
        <v/>
      </c>
      <c r="AC563" s="1" t="str">
        <f>IF(AND(טבלה1013[[#This Row],[הווסת פעיל?]]=1,X562=0,טבלה1013[[#This Row],[וסת קבוע אחרון]]&lt;&gt;W562),1,"")</f>
        <v/>
      </c>
      <c r="AD563" s="1" t="str">
        <f>IF(AND(טבלה1013[[#This Row],[הווסת פעיל?]]&lt;&gt;"",B564=1),טבלה1013[[#This Row],[CycleNumber]],"")</f>
        <v/>
      </c>
      <c r="AE563" s="1" t="str">
        <f>IF(AND(טבלה1013[[#This Row],[הווסת פעיל?]]&lt;&gt;"",X562=""),טבלה1013[[#This Row],[CycleNumber]],"")</f>
        <v/>
      </c>
      <c r="AF563" s="1" t="str">
        <f>IF(B564=1,"",IF(טבלה1013[[#This Row],[הווסת פעיל?]]=1,IF(טבלה1013[[#This Row],[וסת קבוע אחרון]]=F564,1,0),""))</f>
        <v/>
      </c>
      <c r="AG563" s="1" t="str">
        <f>IF(B564=1,"",IF(טבלה1013[[#This Row],[הווסת פעיל?]]=1,IF(OR(טבלה1013[[#This Row],[וסת קבוע אחרון]]=F564,F564=טבלה1013[[#This Row],[LengthofCycle]]),1,0),""))</f>
        <v/>
      </c>
      <c r="AH563" s="1" t="str">
        <f>IF(B564=1,"",IF(טבלה1013[[#This Row],[הווסת פעיל?]]=1,IF(OR(טבלה1013[[#This Row],[וסת קבוע אחרון]]=F564,F564=טבלה1013[[#This Row],[LengthofCycle]],AND(טבלה1013[[#This Row],[LengthofCycle]]&lt;&gt;טבלה1013[[#This Row],[וסת קבוע אחרון]],OR(F564=28,F564=29))),1,0),""))</f>
        <v/>
      </c>
      <c r="AI563" s="1" t="str">
        <f>IF(AND(טבלה1013[[#This Row],[הווסת פעיל?]]=1,B564=1),1,"")</f>
        <v/>
      </c>
      <c r="AJ563" s="4">
        <f>IF(AND(טבלה1013[[#This Row],[הווסת פעיל?]]&lt;&gt;1,B564&lt;&gt;1,B564&lt;&gt;""),IF(טבלה1013[[#This Row],[LengthofCycle]]=F564,1,0),"")</f>
        <v>0</v>
      </c>
      <c r="AK563" s="4">
        <f>IF(AND(טבלה1013[[#This Row],[הווסת פעיל?]]&lt;&gt;1,B564&lt;&gt;1,B564&lt;&gt;""),IF(OR(טבלה1013[[#This Row],[LengthofCycle]]=F564,F564=29),1,0),"")</f>
        <v>1</v>
      </c>
      <c r="AL563" s="4">
        <f>IF(AND(טבלה1013[[#This Row],[הווסת פעיל?]]&lt;&gt;1,B564&lt;&gt;1,B564&lt;&gt;""),IF(OR(טבלה1013[[#This Row],[LengthofCycle]]=F564,F564=29,F564=28),1,0),"")</f>
        <v>1</v>
      </c>
    </row>
    <row r="564" spans="1:38" x14ac:dyDescent="0.25">
      <c r="A564" s="1" t="s">
        <v>104</v>
      </c>
      <c r="B564" s="1">
        <v>5</v>
      </c>
      <c r="C564" s="1">
        <v>1</v>
      </c>
      <c r="D564" s="1">
        <v>1</v>
      </c>
      <c r="E564" s="1">
        <v>0</v>
      </c>
      <c r="F564" s="1">
        <v>29</v>
      </c>
      <c r="G564" s="1">
        <f>טבלה1013[[#This Row],[LengthofCycle]]+1</f>
        <v>30</v>
      </c>
      <c r="H564" s="1">
        <f>IF(IFERROR(LOOKUP(טבלה1013[[#This Row],[ClientID]],קביעויות[השבוע]),FALSE)=טבלה1013[[#This Row],[ClientID]],1,"")</f>
        <v>1</v>
      </c>
      <c r="I564" s="1" t="str">
        <f>IF(AND(טבלה1013[[#This Row],[CycleNumber]]&gt;1,OR(B565="",טבלה1013[[#This Row],[CycleNumber]]&gt;B563)),IF(OR(AND(טבלה1013[[#This Row],[LengthofCycle]]=28,F563=28),AND(טבלה1013[[#This Row],[LengthofCycle]]=35,F563=35)),1,""),"")</f>
        <v/>
      </c>
      <c r="J564" s="1" t="str">
        <f>IF(AND(טבלה1013[[#This Row],[וסת השבוע]]=1,I563=1,טבלה1013[[#This Row],[CycleNumber]]&gt;B563),1,"")</f>
        <v/>
      </c>
      <c r="K564" s="1" t="str">
        <f>IF(טבלה1013[[#This Row],[CycleNumber]]=1,"",IF(טבלה1013[[#This Row],[וסת השבוע]]=1,0,IF(K563="","",IF(K563=0,IF(טבלה1013[[#This Row],[LengthofCycle]]=28,0,1),IF(K563=1,IF(טבלה1013[[#This Row],[LengthofCycle]]+F563=28*2,0,2),IF(K563=2,IF(טבלה1013[[#This Row],[LengthofCycle]]+F563+F562=28*3,0,3),""))))))</f>
        <v/>
      </c>
      <c r="L564" s="1" t="str">
        <f>IF(טבלה1013[[#This Row],[וסת השבוע]]=1,IF(טבלה1013[[#This Row],[וסת השבוע וההפלגה ביחד]]=1,L563+1,0),IF(AND(טבלה1013[[#This Row],[CycleNumber]]&gt;B563,טבלה1013[[#This Row],[CycleNumber]]&gt;1),IF(טבלה1013[[#This Row],[וסת השבוע פעיל?]]&lt;&gt;"",L563+1,""),""))</f>
        <v/>
      </c>
      <c r="M564" s="1" t="str">
        <f>IF(AND(טבלה1013[[#This Row],[וסת השבוע פעיל?]]&lt;&gt;"",טבלה1013[[#This Row],[CycleNumber]]&lt;B565,B565&lt;&gt;"",טבלה1013[[#This Row],[וסת השבוע פעיל?]]&lt;3),IF(K565=0,IF(AND(טבלה1013[[#This Row],[וסת השבוע פעיל?]]&gt;0,I565=1),0,1),0),"")</f>
        <v/>
      </c>
      <c r="N564" s="1" t="str">
        <f t="shared" si="56"/>
        <v/>
      </c>
      <c r="O564" s="1" t="str">
        <f>IF(AND(טבלה1013[[#This Row],[חיזוי - שבוע]]=1,J565=1),1,"")</f>
        <v/>
      </c>
      <c r="P564" s="1" t="str">
        <f>IF(AND(טבלה1013[[#This Row],[חיזוי טוב עם הפלגה?]]=1,טבלה1013[[#This Row],[וסת קבוע אחרון]]&lt;&gt;28,X563=1),1,"")</f>
        <v/>
      </c>
      <c r="Q564" s="1" t="str">
        <f>IF(AND(טבלה1013[[#This Row],[וסת השבוע פעיל?]]&lt;3,OR(טבלה1013[[#This Row],[CycleNumber]]&gt;B565,B565="")),1,"")</f>
        <v/>
      </c>
      <c r="R564" s="1">
        <f>IF(טבלה1013[[#This Row],[האישה קבעה וסת שבוע?]]=1,IF(טבלה1013[[#This Row],[וסת השבוע פעיל?]]&lt;3,1,0),"")</f>
        <v>0</v>
      </c>
      <c r="S5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4" s="1">
        <f t="shared" si="57"/>
        <v>0</v>
      </c>
      <c r="U564" s="1">
        <f t="shared" si="58"/>
        <v>0</v>
      </c>
      <c r="V564" s="1">
        <f t="shared" si="59"/>
        <v>0</v>
      </c>
      <c r="W564" s="1" t="str">
        <f>IF(טבלה1013[[#This Row],[3 הפלגות זהות]]="","",IF(טבלה1013[[#This Row],[3 הפלגות זהות]]=1,טבלה1013[[#This Row],[LengthofCycle]],W563))</f>
        <v/>
      </c>
      <c r="Y564" s="1" t="str">
        <f>IF(OR(טבלה1013[[#This Row],[הווסת פעיל?]]=0,טבלה1013[[#This Row],[הווסת פעיל?]]=""),"",SUM(Y563,טבלה1013[[#This Row],[הווסת פעיל?]]))</f>
        <v/>
      </c>
      <c r="Z564" s="1" t="str">
        <f>IF(AND(טבלה1013[[#This Row],[כמה מחזורים עד עקירה]]&lt;&gt;"",Y565=""),טבלה1013[[#This Row],[כמה מחזורים עד עקירה]],"")</f>
        <v/>
      </c>
      <c r="AA564" s="1" t="str">
        <f>IF(AND(טבלה1013[[#This Row],[הווסת פעיל?]]=1,טבלה1013[[#This Row],[וסת קבוע אחרון]]&lt;&gt;W563),טבלה1013[[#This Row],[וסת קבוע אחרון]],"")</f>
        <v/>
      </c>
      <c r="AB564" s="1" t="str">
        <f>IF(AND(טבלה1013[[#This Row],[הווסת פעיל?]]=1,X563=0,טבלה1013[[#This Row],[וסת קבוע אחרון]]=W563),טבלה1013[[#This Row],[וסת קבוע אחרון]],"")</f>
        <v/>
      </c>
      <c r="AC564" s="1" t="str">
        <f>IF(AND(טבלה1013[[#This Row],[הווסת פעיל?]]=1,X563=0,טבלה1013[[#This Row],[וסת קבוע אחרון]]&lt;&gt;W563),1,"")</f>
        <v/>
      </c>
      <c r="AD564" s="1" t="str">
        <f>IF(AND(טבלה1013[[#This Row],[הווסת פעיל?]]&lt;&gt;"",B565=1),טבלה1013[[#This Row],[CycleNumber]],"")</f>
        <v/>
      </c>
      <c r="AE564" s="1" t="str">
        <f>IF(AND(טבלה1013[[#This Row],[הווסת פעיל?]]&lt;&gt;"",X563=""),טבלה1013[[#This Row],[CycleNumber]],"")</f>
        <v/>
      </c>
      <c r="AF564" s="1" t="str">
        <f>IF(B565=1,"",IF(טבלה1013[[#This Row],[הווסת פעיל?]]=1,IF(טבלה1013[[#This Row],[וסת קבוע אחרון]]=F565,1,0),""))</f>
        <v/>
      </c>
      <c r="AG564" s="1" t="str">
        <f>IF(B565=1,"",IF(טבלה1013[[#This Row],[הווסת פעיל?]]=1,IF(OR(טבלה1013[[#This Row],[וסת קבוע אחרון]]=F565,F565=טבלה1013[[#This Row],[LengthofCycle]]),1,0),""))</f>
        <v/>
      </c>
      <c r="AH564" s="1" t="str">
        <f>IF(B565=1,"",IF(טבלה1013[[#This Row],[הווסת פעיל?]]=1,IF(OR(טבלה1013[[#This Row],[וסת קבוע אחרון]]=F565,F565=טבלה1013[[#This Row],[LengthofCycle]],AND(טבלה1013[[#This Row],[LengthofCycle]]&lt;&gt;טבלה1013[[#This Row],[וסת קבוע אחרון]],OR(F565=28,F565=29))),1,0),""))</f>
        <v/>
      </c>
      <c r="AI564" s="1" t="str">
        <f>IF(AND(טבלה1013[[#This Row],[הווסת פעיל?]]=1,B565=1),1,"")</f>
        <v/>
      </c>
      <c r="AJ564" s="4">
        <f>IF(AND(טבלה1013[[#This Row],[הווסת פעיל?]]&lt;&gt;1,B565&lt;&gt;1,B565&lt;&gt;""),IF(טבלה1013[[#This Row],[LengthofCycle]]=F565,1,0),"")</f>
        <v>0</v>
      </c>
      <c r="AK564" s="4">
        <f>IF(AND(טבלה1013[[#This Row],[הווסת פעיל?]]&lt;&gt;1,B565&lt;&gt;1,B565&lt;&gt;""),IF(OR(טבלה1013[[#This Row],[LengthofCycle]]=F565,F565=29),1,0),"")</f>
        <v>0</v>
      </c>
      <c r="AL564" s="4">
        <f>IF(AND(טבלה1013[[#This Row],[הווסת פעיל?]]&lt;&gt;1,B565&lt;&gt;1,B565&lt;&gt;""),IF(OR(טבלה1013[[#This Row],[LengthofCycle]]=F565,F565=29,F565=28),1,0),"")</f>
        <v>1</v>
      </c>
    </row>
    <row r="565" spans="1:38" x14ac:dyDescent="0.25">
      <c r="A565" s="1" t="s">
        <v>104</v>
      </c>
      <c r="B565" s="1">
        <v>6</v>
      </c>
      <c r="C565" s="1">
        <v>1</v>
      </c>
      <c r="D565" s="1">
        <v>1</v>
      </c>
      <c r="E565" s="1">
        <v>0</v>
      </c>
      <c r="F565" s="1">
        <v>28</v>
      </c>
      <c r="G565" s="1">
        <f>טבלה1013[[#This Row],[LengthofCycle]]+1</f>
        <v>29</v>
      </c>
      <c r="H565" s="1">
        <f>IF(IFERROR(LOOKUP(טבלה1013[[#This Row],[ClientID]],קביעויות[השבוע]),FALSE)=טבלה1013[[#This Row],[ClientID]],1,"")</f>
        <v>1</v>
      </c>
      <c r="I565" s="1" t="str">
        <f>IF(AND(טבלה1013[[#This Row],[CycleNumber]]&gt;1,OR(B566="",טבלה1013[[#This Row],[CycleNumber]]&gt;B564)),IF(OR(AND(טבלה1013[[#This Row],[LengthofCycle]]=28,F564=28),AND(טבלה1013[[#This Row],[LengthofCycle]]=35,F564=35)),1,""),"")</f>
        <v/>
      </c>
      <c r="J565" s="1" t="str">
        <f>IF(AND(טבלה1013[[#This Row],[וסת השבוע]]=1,I564=1,טבלה1013[[#This Row],[CycleNumber]]&gt;B564),1,"")</f>
        <v/>
      </c>
      <c r="K565" s="1" t="str">
        <f>IF(טבלה1013[[#This Row],[CycleNumber]]=1,"",IF(טבלה1013[[#This Row],[וסת השבוע]]=1,0,IF(K564="","",IF(K564=0,IF(טבלה1013[[#This Row],[LengthofCycle]]=28,0,1),IF(K564=1,IF(טבלה1013[[#This Row],[LengthofCycle]]+F564=28*2,0,2),IF(K564=2,IF(טבלה1013[[#This Row],[LengthofCycle]]+F564+F563=28*3,0,3),""))))))</f>
        <v/>
      </c>
      <c r="L565" s="1" t="str">
        <f>IF(טבלה1013[[#This Row],[וסת השבוע]]=1,IF(טבלה1013[[#This Row],[וסת השבוע וההפלגה ביחד]]=1,L564+1,0),IF(AND(טבלה1013[[#This Row],[CycleNumber]]&gt;B564,טבלה1013[[#This Row],[CycleNumber]]&gt;1),IF(טבלה1013[[#This Row],[וסת השבוע פעיל?]]&lt;&gt;"",L564+1,""),""))</f>
        <v/>
      </c>
      <c r="M565" s="1" t="str">
        <f>IF(AND(טבלה1013[[#This Row],[וסת השבוע פעיל?]]&lt;&gt;"",טבלה1013[[#This Row],[CycleNumber]]&lt;B566,B566&lt;&gt;"",טבלה1013[[#This Row],[וסת השבוע פעיל?]]&lt;3),IF(K566=0,IF(AND(טבלה1013[[#This Row],[וסת השבוע פעיל?]]&gt;0,I566=1),0,1),0),"")</f>
        <v/>
      </c>
      <c r="N565" s="1" t="str">
        <f t="shared" si="56"/>
        <v/>
      </c>
      <c r="O565" s="1" t="str">
        <f>IF(AND(טבלה1013[[#This Row],[חיזוי - שבוע]]=1,J566=1),1,"")</f>
        <v/>
      </c>
      <c r="P565" s="1" t="str">
        <f>IF(AND(טבלה1013[[#This Row],[חיזוי טוב עם הפלגה?]]=1,טבלה1013[[#This Row],[וסת קבוע אחרון]]&lt;&gt;28,X564=1),1,"")</f>
        <v/>
      </c>
      <c r="Q565" s="1" t="str">
        <f>IF(AND(טבלה1013[[#This Row],[וסת השבוע פעיל?]]&lt;3,OR(טבלה1013[[#This Row],[CycleNumber]]&gt;B566,B566="")),1,"")</f>
        <v/>
      </c>
      <c r="R565" s="1">
        <f>IF(טבלה1013[[#This Row],[האישה קבעה וסת שבוע?]]=1,IF(טבלה1013[[#This Row],[וסת השבוע פעיל?]]&lt;3,1,0),"")</f>
        <v>0</v>
      </c>
      <c r="S5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5" s="1">
        <f t="shared" si="57"/>
        <v>0</v>
      </c>
      <c r="U565" s="1">
        <f t="shared" si="58"/>
        <v>0</v>
      </c>
      <c r="V565" s="1">
        <f t="shared" si="59"/>
        <v>0</v>
      </c>
      <c r="W565" s="1" t="str">
        <f>IF(טבלה1013[[#This Row],[3 הפלגות זהות]]="","",IF(טבלה1013[[#This Row],[3 הפלגות זהות]]=1,טבלה1013[[#This Row],[LengthofCycle]],W564))</f>
        <v/>
      </c>
      <c r="Y565" s="1" t="str">
        <f>IF(OR(טבלה1013[[#This Row],[הווסת פעיל?]]=0,טבלה1013[[#This Row],[הווסת פעיל?]]=""),"",SUM(Y564,טבלה1013[[#This Row],[הווסת פעיל?]]))</f>
        <v/>
      </c>
      <c r="Z565" s="1" t="str">
        <f>IF(AND(טבלה1013[[#This Row],[כמה מחזורים עד עקירה]]&lt;&gt;"",Y566=""),טבלה1013[[#This Row],[כמה מחזורים עד עקירה]],"")</f>
        <v/>
      </c>
      <c r="AA565" s="1" t="str">
        <f>IF(AND(טבלה1013[[#This Row],[הווסת פעיל?]]=1,טבלה1013[[#This Row],[וסת קבוע אחרון]]&lt;&gt;W564),טבלה1013[[#This Row],[וסת קבוע אחרון]],"")</f>
        <v/>
      </c>
      <c r="AB565" s="1" t="str">
        <f>IF(AND(טבלה1013[[#This Row],[הווסת פעיל?]]=1,X564=0,טבלה1013[[#This Row],[וסת קבוע אחרון]]=W564),טבלה1013[[#This Row],[וסת קבוע אחרון]],"")</f>
        <v/>
      </c>
      <c r="AC565" s="1" t="str">
        <f>IF(AND(טבלה1013[[#This Row],[הווסת פעיל?]]=1,X564=0,טבלה1013[[#This Row],[וסת קבוע אחרון]]&lt;&gt;W564),1,"")</f>
        <v/>
      </c>
      <c r="AD565" s="1" t="str">
        <f>IF(AND(טבלה1013[[#This Row],[הווסת פעיל?]]&lt;&gt;"",B566=1),טבלה1013[[#This Row],[CycleNumber]],"")</f>
        <v/>
      </c>
      <c r="AE565" s="1" t="str">
        <f>IF(AND(טבלה1013[[#This Row],[הווסת פעיל?]]&lt;&gt;"",X564=""),טבלה1013[[#This Row],[CycleNumber]],"")</f>
        <v/>
      </c>
      <c r="AF565" s="1" t="str">
        <f>IF(B566=1,"",IF(טבלה1013[[#This Row],[הווסת פעיל?]]=1,IF(טבלה1013[[#This Row],[וסת קבוע אחרון]]=F566,1,0),""))</f>
        <v/>
      </c>
      <c r="AG565" s="1" t="str">
        <f>IF(B566=1,"",IF(טבלה1013[[#This Row],[הווסת פעיל?]]=1,IF(OR(טבלה1013[[#This Row],[וסת קבוע אחרון]]=F566,F566=טבלה1013[[#This Row],[LengthofCycle]]),1,0),""))</f>
        <v/>
      </c>
      <c r="AH565" s="1" t="str">
        <f>IF(B566=1,"",IF(טבלה1013[[#This Row],[הווסת פעיל?]]=1,IF(OR(טבלה1013[[#This Row],[וסת קבוע אחרון]]=F566,F566=טבלה1013[[#This Row],[LengthofCycle]],AND(טבלה1013[[#This Row],[LengthofCycle]]&lt;&gt;טבלה1013[[#This Row],[וסת קבוע אחרון]],OR(F566=28,F566=29))),1,0),""))</f>
        <v/>
      </c>
      <c r="AI565" s="1" t="str">
        <f>IF(AND(טבלה1013[[#This Row],[הווסת פעיל?]]=1,B566=1),1,"")</f>
        <v/>
      </c>
      <c r="AJ565" s="4">
        <f>IF(AND(טבלה1013[[#This Row],[הווסת פעיל?]]&lt;&gt;1,B566&lt;&gt;1,B566&lt;&gt;""),IF(טבלה1013[[#This Row],[LengthofCycle]]=F566,1,0),"")</f>
        <v>0</v>
      </c>
      <c r="AK565" s="4">
        <f>IF(AND(טבלה1013[[#This Row],[הווסת פעיל?]]&lt;&gt;1,B566&lt;&gt;1,B566&lt;&gt;""),IF(OR(טבלה1013[[#This Row],[LengthofCycle]]=F566,F566=29),1,0),"")</f>
        <v>1</v>
      </c>
      <c r="AL565" s="4">
        <f>IF(AND(טבלה1013[[#This Row],[הווסת פעיל?]]&lt;&gt;1,B566&lt;&gt;1,B566&lt;&gt;""),IF(OR(טבלה1013[[#This Row],[LengthofCycle]]=F566,F566=29,F566=28),1,0),"")</f>
        <v>1</v>
      </c>
    </row>
    <row r="566" spans="1:38" x14ac:dyDescent="0.25">
      <c r="A566" s="1" t="s">
        <v>104</v>
      </c>
      <c r="B566" s="1">
        <v>7</v>
      </c>
      <c r="C566" s="1">
        <v>1</v>
      </c>
      <c r="D566" s="1">
        <v>1</v>
      </c>
      <c r="E566" s="1">
        <v>0</v>
      </c>
      <c r="F566" s="1">
        <v>29</v>
      </c>
      <c r="G566" s="1">
        <f>טבלה1013[[#This Row],[LengthofCycle]]+1</f>
        <v>30</v>
      </c>
      <c r="H566" s="1">
        <f>IF(IFERROR(LOOKUP(טבלה1013[[#This Row],[ClientID]],קביעויות[השבוע]),FALSE)=טבלה1013[[#This Row],[ClientID]],1,"")</f>
        <v>1</v>
      </c>
      <c r="I566" s="1" t="str">
        <f>IF(AND(טבלה1013[[#This Row],[CycleNumber]]&gt;1,OR(B567="",טבלה1013[[#This Row],[CycleNumber]]&gt;B565)),IF(OR(AND(טבלה1013[[#This Row],[LengthofCycle]]=28,F565=28),AND(טבלה1013[[#This Row],[LengthofCycle]]=35,F565=35)),1,""),"")</f>
        <v/>
      </c>
      <c r="J566" s="1" t="str">
        <f>IF(AND(טבלה1013[[#This Row],[וסת השבוע]]=1,I565=1,טבלה1013[[#This Row],[CycleNumber]]&gt;B565),1,"")</f>
        <v/>
      </c>
      <c r="K566" s="1" t="str">
        <f>IF(טבלה1013[[#This Row],[CycleNumber]]=1,"",IF(טבלה1013[[#This Row],[וסת השבוע]]=1,0,IF(K565="","",IF(K565=0,IF(טבלה1013[[#This Row],[LengthofCycle]]=28,0,1),IF(K565=1,IF(טבלה1013[[#This Row],[LengthofCycle]]+F565=28*2,0,2),IF(K565=2,IF(טבלה1013[[#This Row],[LengthofCycle]]+F565+F564=28*3,0,3),""))))))</f>
        <v/>
      </c>
      <c r="L566" s="1" t="str">
        <f>IF(טבלה1013[[#This Row],[וסת השבוע]]=1,IF(טבלה1013[[#This Row],[וסת השבוע וההפלגה ביחד]]=1,L565+1,0),IF(AND(טבלה1013[[#This Row],[CycleNumber]]&gt;B565,טבלה1013[[#This Row],[CycleNumber]]&gt;1),IF(טבלה1013[[#This Row],[וסת השבוע פעיל?]]&lt;&gt;"",L565+1,""),""))</f>
        <v/>
      </c>
      <c r="M566" s="1" t="str">
        <f>IF(AND(טבלה1013[[#This Row],[וסת השבוע פעיל?]]&lt;&gt;"",טבלה1013[[#This Row],[CycleNumber]]&lt;B567,B567&lt;&gt;"",טבלה1013[[#This Row],[וסת השבוע פעיל?]]&lt;3),IF(K567=0,IF(AND(טבלה1013[[#This Row],[וסת השבוע פעיל?]]&gt;0,I567=1),0,1),0),"")</f>
        <v/>
      </c>
      <c r="N566" s="1" t="str">
        <f t="shared" si="56"/>
        <v/>
      </c>
      <c r="O566" s="1" t="str">
        <f>IF(AND(טבלה1013[[#This Row],[חיזוי - שבוע]]=1,J567=1),1,"")</f>
        <v/>
      </c>
      <c r="P566" s="1" t="str">
        <f>IF(AND(טבלה1013[[#This Row],[חיזוי טוב עם הפלגה?]]=1,טבלה1013[[#This Row],[וסת קבוע אחרון]]&lt;&gt;28,X565=1),1,"")</f>
        <v/>
      </c>
      <c r="Q566" s="1" t="str">
        <f>IF(AND(טבלה1013[[#This Row],[וסת השבוע פעיל?]]&lt;3,OR(טבלה1013[[#This Row],[CycleNumber]]&gt;B567,B567="")),1,"")</f>
        <v/>
      </c>
      <c r="R566" s="1">
        <f>IF(טבלה1013[[#This Row],[האישה קבעה וסת שבוע?]]=1,IF(טבלה1013[[#This Row],[וסת השבוע פעיל?]]&lt;3,1,0),"")</f>
        <v>0</v>
      </c>
      <c r="S5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6" s="1">
        <f t="shared" si="57"/>
        <v>0</v>
      </c>
      <c r="U566" s="1">
        <f t="shared" si="58"/>
        <v>0</v>
      </c>
      <c r="V566" s="1">
        <f t="shared" si="59"/>
        <v>0</v>
      </c>
      <c r="W566" s="1" t="str">
        <f>IF(טבלה1013[[#This Row],[3 הפלגות זהות]]="","",IF(טבלה1013[[#This Row],[3 הפלגות זהות]]=1,טבלה1013[[#This Row],[LengthofCycle]],W565))</f>
        <v/>
      </c>
      <c r="Y566" s="1" t="str">
        <f>IF(OR(טבלה1013[[#This Row],[הווסת פעיל?]]=0,טבלה1013[[#This Row],[הווסת פעיל?]]=""),"",SUM(Y565,טבלה1013[[#This Row],[הווסת פעיל?]]))</f>
        <v/>
      </c>
      <c r="Z566" s="1" t="str">
        <f>IF(AND(טבלה1013[[#This Row],[כמה מחזורים עד עקירה]]&lt;&gt;"",Y567=""),טבלה1013[[#This Row],[כמה מחזורים עד עקירה]],"")</f>
        <v/>
      </c>
      <c r="AA566" s="1" t="str">
        <f>IF(AND(טבלה1013[[#This Row],[הווסת פעיל?]]=1,טבלה1013[[#This Row],[וסת קבוע אחרון]]&lt;&gt;W565),טבלה1013[[#This Row],[וסת קבוע אחרון]],"")</f>
        <v/>
      </c>
      <c r="AB566" s="1" t="str">
        <f>IF(AND(טבלה1013[[#This Row],[הווסת פעיל?]]=1,X565=0,טבלה1013[[#This Row],[וסת קבוע אחרון]]=W565),טבלה1013[[#This Row],[וסת קבוע אחרון]],"")</f>
        <v/>
      </c>
      <c r="AC566" s="1" t="str">
        <f>IF(AND(טבלה1013[[#This Row],[הווסת פעיל?]]=1,X565=0,טבלה1013[[#This Row],[וסת קבוע אחרון]]&lt;&gt;W565),1,"")</f>
        <v/>
      </c>
      <c r="AD566" s="1" t="str">
        <f>IF(AND(טבלה1013[[#This Row],[הווסת פעיל?]]&lt;&gt;"",B567=1),טבלה1013[[#This Row],[CycleNumber]],"")</f>
        <v/>
      </c>
      <c r="AE566" s="1" t="str">
        <f>IF(AND(טבלה1013[[#This Row],[הווסת פעיל?]]&lt;&gt;"",X565=""),טבלה1013[[#This Row],[CycleNumber]],"")</f>
        <v/>
      </c>
      <c r="AF566" s="1" t="str">
        <f>IF(B567=1,"",IF(טבלה1013[[#This Row],[הווסת פעיל?]]=1,IF(טבלה1013[[#This Row],[וסת קבוע אחרון]]=F567,1,0),""))</f>
        <v/>
      </c>
      <c r="AG566" s="1" t="str">
        <f>IF(B567=1,"",IF(טבלה1013[[#This Row],[הווסת פעיל?]]=1,IF(OR(טבלה1013[[#This Row],[וסת קבוע אחרון]]=F567,F567=טבלה1013[[#This Row],[LengthofCycle]]),1,0),""))</f>
        <v/>
      </c>
      <c r="AH566" s="1" t="str">
        <f>IF(B567=1,"",IF(טבלה1013[[#This Row],[הווסת פעיל?]]=1,IF(OR(טבלה1013[[#This Row],[וסת קבוע אחרון]]=F567,F567=טבלה1013[[#This Row],[LengthofCycle]],AND(טבלה1013[[#This Row],[LengthofCycle]]&lt;&gt;טבלה1013[[#This Row],[וסת קבוע אחרון]],OR(F567=28,F567=29))),1,0),""))</f>
        <v/>
      </c>
      <c r="AI566" s="1" t="str">
        <f>IF(AND(טבלה1013[[#This Row],[הווסת פעיל?]]=1,B567=1),1,"")</f>
        <v/>
      </c>
      <c r="AJ566" s="4">
        <f>IF(AND(טבלה1013[[#This Row],[הווסת פעיל?]]&lt;&gt;1,B567&lt;&gt;1,B567&lt;&gt;""),IF(טבלה1013[[#This Row],[LengthofCycle]]=F567,1,0),"")</f>
        <v>0</v>
      </c>
      <c r="AK566" s="4">
        <f>IF(AND(טבלה1013[[#This Row],[הווסת פעיל?]]&lt;&gt;1,B567&lt;&gt;1,B567&lt;&gt;""),IF(OR(טבלה1013[[#This Row],[LengthofCycle]]=F567,F567=29),1,0),"")</f>
        <v>0</v>
      </c>
      <c r="AL566" s="4">
        <f>IF(AND(טבלה1013[[#This Row],[הווסת פעיל?]]&lt;&gt;1,B567&lt;&gt;1,B567&lt;&gt;""),IF(OR(טבלה1013[[#This Row],[LengthofCycle]]=F567,F567=29,F567=28),1,0),"")</f>
        <v>0</v>
      </c>
    </row>
    <row r="567" spans="1:38" x14ac:dyDescent="0.25">
      <c r="A567" s="1" t="s">
        <v>104</v>
      </c>
      <c r="B567" s="1">
        <v>8</v>
      </c>
      <c r="C567" s="1">
        <v>1</v>
      </c>
      <c r="D567" s="1">
        <v>1</v>
      </c>
      <c r="E567" s="1">
        <v>0</v>
      </c>
      <c r="F567" s="1">
        <v>27</v>
      </c>
      <c r="G567" s="1">
        <f>טבלה1013[[#This Row],[LengthofCycle]]+1</f>
        <v>28</v>
      </c>
      <c r="H567" s="1">
        <f>IF(IFERROR(LOOKUP(טבלה1013[[#This Row],[ClientID]],קביעויות[השבוע]),FALSE)=טבלה1013[[#This Row],[ClientID]],1,"")</f>
        <v>1</v>
      </c>
      <c r="I567" s="1" t="str">
        <f>IF(AND(טבלה1013[[#This Row],[CycleNumber]]&gt;1,OR(B568="",טבלה1013[[#This Row],[CycleNumber]]&gt;B566)),IF(OR(AND(טבלה1013[[#This Row],[LengthofCycle]]=28,F566=28),AND(טבלה1013[[#This Row],[LengthofCycle]]=35,F566=35)),1,""),"")</f>
        <v/>
      </c>
      <c r="J567" s="1" t="str">
        <f>IF(AND(טבלה1013[[#This Row],[וסת השבוע]]=1,I566=1,טבלה1013[[#This Row],[CycleNumber]]&gt;B566),1,"")</f>
        <v/>
      </c>
      <c r="K567" s="1" t="str">
        <f>IF(טבלה1013[[#This Row],[CycleNumber]]=1,"",IF(טבלה1013[[#This Row],[וסת השבוע]]=1,0,IF(K566="","",IF(K566=0,IF(טבלה1013[[#This Row],[LengthofCycle]]=28,0,1),IF(K566=1,IF(טבלה1013[[#This Row],[LengthofCycle]]+F566=28*2,0,2),IF(K566=2,IF(טבלה1013[[#This Row],[LengthofCycle]]+F566+F565=28*3,0,3),""))))))</f>
        <v/>
      </c>
      <c r="L567" s="1" t="str">
        <f>IF(טבלה1013[[#This Row],[וסת השבוע]]=1,IF(טבלה1013[[#This Row],[וסת השבוע וההפלגה ביחד]]=1,L566+1,0),IF(AND(טבלה1013[[#This Row],[CycleNumber]]&gt;B566,טבלה1013[[#This Row],[CycleNumber]]&gt;1),IF(טבלה1013[[#This Row],[וסת השבוע פעיל?]]&lt;&gt;"",L566+1,""),""))</f>
        <v/>
      </c>
      <c r="M567" s="1" t="str">
        <f>IF(AND(טבלה1013[[#This Row],[וסת השבוע פעיל?]]&lt;&gt;"",טבלה1013[[#This Row],[CycleNumber]]&lt;B568,B568&lt;&gt;"",טבלה1013[[#This Row],[וסת השבוע פעיל?]]&lt;3),IF(K568=0,IF(AND(טבלה1013[[#This Row],[וסת השבוע פעיל?]]&gt;0,I568=1),0,1),0),"")</f>
        <v/>
      </c>
      <c r="N567" s="1" t="str">
        <f t="shared" si="56"/>
        <v/>
      </c>
      <c r="O567" s="1" t="str">
        <f>IF(AND(טבלה1013[[#This Row],[חיזוי - שבוע]]=1,J568=1),1,"")</f>
        <v/>
      </c>
      <c r="P567" s="1" t="str">
        <f>IF(AND(טבלה1013[[#This Row],[חיזוי טוב עם הפלגה?]]=1,טבלה1013[[#This Row],[וסת קבוע אחרון]]&lt;&gt;28,X566=1),1,"")</f>
        <v/>
      </c>
      <c r="Q567" s="1" t="str">
        <f>IF(AND(טבלה1013[[#This Row],[וסת השבוע פעיל?]]&lt;3,OR(טבלה1013[[#This Row],[CycleNumber]]&gt;B568,B568="")),1,"")</f>
        <v/>
      </c>
      <c r="R567" s="1">
        <f>IF(טבלה1013[[#This Row],[האישה קבעה וסת שבוע?]]=1,IF(טבלה1013[[#This Row],[וסת השבוע פעיל?]]&lt;3,1,0),"")</f>
        <v>0</v>
      </c>
      <c r="S5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7" s="1">
        <f t="shared" si="57"/>
        <v>0</v>
      </c>
      <c r="U567" s="1">
        <f t="shared" si="58"/>
        <v>0</v>
      </c>
      <c r="V567" s="1">
        <f t="shared" si="59"/>
        <v>0</v>
      </c>
      <c r="W567" s="1" t="str">
        <f>IF(טבלה1013[[#This Row],[3 הפלגות זהות]]="","",IF(טבלה1013[[#This Row],[3 הפלגות זהות]]=1,טבלה1013[[#This Row],[LengthofCycle]],W566))</f>
        <v/>
      </c>
      <c r="Y567" s="1" t="str">
        <f>IF(OR(טבלה1013[[#This Row],[הווסת פעיל?]]=0,טבלה1013[[#This Row],[הווסת פעיל?]]=""),"",SUM(Y566,טבלה1013[[#This Row],[הווסת פעיל?]]))</f>
        <v/>
      </c>
      <c r="Z567" s="1" t="str">
        <f>IF(AND(טבלה1013[[#This Row],[כמה מחזורים עד עקירה]]&lt;&gt;"",Y568=""),טבלה1013[[#This Row],[כמה מחזורים עד עקירה]],"")</f>
        <v/>
      </c>
      <c r="AA567" s="1" t="str">
        <f>IF(AND(טבלה1013[[#This Row],[הווסת פעיל?]]=1,טבלה1013[[#This Row],[וסת קבוע אחרון]]&lt;&gt;W566),טבלה1013[[#This Row],[וסת קבוע אחרון]],"")</f>
        <v/>
      </c>
      <c r="AB567" s="1" t="str">
        <f>IF(AND(טבלה1013[[#This Row],[הווסת פעיל?]]=1,X566=0,טבלה1013[[#This Row],[וסת קבוע אחרון]]=W566),טבלה1013[[#This Row],[וסת קבוע אחרון]],"")</f>
        <v/>
      </c>
      <c r="AC567" s="1" t="str">
        <f>IF(AND(טבלה1013[[#This Row],[הווסת פעיל?]]=1,X566=0,טבלה1013[[#This Row],[וסת קבוע אחרון]]&lt;&gt;W566),1,"")</f>
        <v/>
      </c>
      <c r="AD567" s="1" t="str">
        <f>IF(AND(טבלה1013[[#This Row],[הווסת פעיל?]]&lt;&gt;"",B568=1),טבלה1013[[#This Row],[CycleNumber]],"")</f>
        <v/>
      </c>
      <c r="AE567" s="1" t="str">
        <f>IF(AND(טבלה1013[[#This Row],[הווסת פעיל?]]&lt;&gt;"",X566=""),טבלה1013[[#This Row],[CycleNumber]],"")</f>
        <v/>
      </c>
      <c r="AF567" s="1" t="str">
        <f>IF(B568=1,"",IF(טבלה1013[[#This Row],[הווסת פעיל?]]=1,IF(טבלה1013[[#This Row],[וסת קבוע אחרון]]=F568,1,0),""))</f>
        <v/>
      </c>
      <c r="AG567" s="1" t="str">
        <f>IF(B568=1,"",IF(טבלה1013[[#This Row],[הווסת פעיל?]]=1,IF(OR(טבלה1013[[#This Row],[וסת קבוע אחרון]]=F568,F568=טבלה1013[[#This Row],[LengthofCycle]]),1,0),""))</f>
        <v/>
      </c>
      <c r="AH567" s="1" t="str">
        <f>IF(B568=1,"",IF(טבלה1013[[#This Row],[הווסת פעיל?]]=1,IF(OR(טבלה1013[[#This Row],[וסת קבוע אחרון]]=F568,F568=טבלה1013[[#This Row],[LengthofCycle]],AND(טבלה1013[[#This Row],[LengthofCycle]]&lt;&gt;טבלה1013[[#This Row],[וסת קבוע אחרון]],OR(F568=28,F568=29))),1,0),""))</f>
        <v/>
      </c>
      <c r="AI567" s="1" t="str">
        <f>IF(AND(טבלה1013[[#This Row],[הווסת פעיל?]]=1,B568=1),1,"")</f>
        <v/>
      </c>
      <c r="AJ567" s="4">
        <f>IF(AND(טבלה1013[[#This Row],[הווסת פעיל?]]&lt;&gt;1,B568&lt;&gt;1,B568&lt;&gt;""),IF(טבלה1013[[#This Row],[LengthofCycle]]=F568,1,0),"")</f>
        <v>1</v>
      </c>
      <c r="AK567" s="4">
        <f>IF(AND(טבלה1013[[#This Row],[הווסת פעיל?]]&lt;&gt;1,B568&lt;&gt;1,B568&lt;&gt;""),IF(OR(טבלה1013[[#This Row],[LengthofCycle]]=F568,F568=29),1,0),"")</f>
        <v>1</v>
      </c>
      <c r="AL567" s="4">
        <f>IF(AND(טבלה1013[[#This Row],[הווסת פעיל?]]&lt;&gt;1,B568&lt;&gt;1,B568&lt;&gt;""),IF(OR(טבלה1013[[#This Row],[LengthofCycle]]=F568,F568=29,F568=28),1,0),"")</f>
        <v>1</v>
      </c>
    </row>
    <row r="568" spans="1:38" x14ac:dyDescent="0.25">
      <c r="A568" s="1" t="s">
        <v>104</v>
      </c>
      <c r="B568" s="1">
        <v>9</v>
      </c>
      <c r="C568" s="1">
        <v>1</v>
      </c>
      <c r="D568" s="1">
        <v>1</v>
      </c>
      <c r="E568" s="1">
        <v>0</v>
      </c>
      <c r="F568" s="1">
        <v>27</v>
      </c>
      <c r="G568" s="1">
        <f>טבלה1013[[#This Row],[LengthofCycle]]+1</f>
        <v>28</v>
      </c>
      <c r="H568" s="1">
        <f>IF(IFERROR(LOOKUP(טבלה1013[[#This Row],[ClientID]],קביעויות[השבוע]),FALSE)=טבלה1013[[#This Row],[ClientID]],1,"")</f>
        <v>1</v>
      </c>
      <c r="I568" s="1" t="str">
        <f>IF(AND(טבלה1013[[#This Row],[CycleNumber]]&gt;1,OR(B569="",טבלה1013[[#This Row],[CycleNumber]]&gt;B567)),IF(OR(AND(טבלה1013[[#This Row],[LengthofCycle]]=28,F567=28),AND(טבלה1013[[#This Row],[LengthofCycle]]=35,F567=35)),1,""),"")</f>
        <v/>
      </c>
      <c r="J568" s="1" t="str">
        <f>IF(AND(טבלה1013[[#This Row],[וסת השבוע]]=1,I567=1,טבלה1013[[#This Row],[CycleNumber]]&gt;B567),1,"")</f>
        <v/>
      </c>
      <c r="K568" s="1" t="str">
        <f>IF(טבלה1013[[#This Row],[CycleNumber]]=1,"",IF(טבלה1013[[#This Row],[וסת השבוע]]=1,0,IF(K567="","",IF(K567=0,IF(טבלה1013[[#This Row],[LengthofCycle]]=28,0,1),IF(K567=1,IF(טבלה1013[[#This Row],[LengthofCycle]]+F567=28*2,0,2),IF(K567=2,IF(טבלה1013[[#This Row],[LengthofCycle]]+F567+F566=28*3,0,3),""))))))</f>
        <v/>
      </c>
      <c r="L568" s="1" t="str">
        <f>IF(טבלה1013[[#This Row],[וסת השבוע]]=1,IF(טבלה1013[[#This Row],[וסת השבוע וההפלגה ביחד]]=1,L567+1,0),IF(AND(טבלה1013[[#This Row],[CycleNumber]]&gt;B567,טבלה1013[[#This Row],[CycleNumber]]&gt;1),IF(טבלה1013[[#This Row],[וסת השבוע פעיל?]]&lt;&gt;"",L567+1,""),""))</f>
        <v/>
      </c>
      <c r="M568" s="1" t="str">
        <f>IF(AND(טבלה1013[[#This Row],[וסת השבוע פעיל?]]&lt;&gt;"",טבלה1013[[#This Row],[CycleNumber]]&lt;B569,B569&lt;&gt;"",טבלה1013[[#This Row],[וסת השבוע פעיל?]]&lt;3),IF(K569=0,IF(AND(טבלה1013[[#This Row],[וסת השבוע פעיל?]]&gt;0,I569=1),0,1),0),"")</f>
        <v/>
      </c>
      <c r="N568" s="1" t="str">
        <f t="shared" si="56"/>
        <v/>
      </c>
      <c r="O568" s="1" t="str">
        <f>IF(AND(טבלה1013[[#This Row],[חיזוי - שבוע]]=1,J569=1),1,"")</f>
        <v/>
      </c>
      <c r="P568" s="1" t="str">
        <f>IF(AND(טבלה1013[[#This Row],[חיזוי טוב עם הפלגה?]]=1,טבלה1013[[#This Row],[וסת קבוע אחרון]]&lt;&gt;28,X567=1),1,"")</f>
        <v/>
      </c>
      <c r="Q568" s="1" t="str">
        <f>IF(AND(טבלה1013[[#This Row],[וסת השבוע פעיל?]]&lt;3,OR(טבלה1013[[#This Row],[CycleNumber]]&gt;B569,B569="")),1,"")</f>
        <v/>
      </c>
      <c r="R568" s="1">
        <f>IF(טבלה1013[[#This Row],[האישה קבעה וסת שבוע?]]=1,IF(טבלה1013[[#This Row],[וסת השבוע פעיל?]]&lt;3,1,0),"")</f>
        <v>0</v>
      </c>
      <c r="S5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8" s="1">
        <f t="shared" si="57"/>
        <v>0</v>
      </c>
      <c r="U568" s="1">
        <f t="shared" si="58"/>
        <v>0</v>
      </c>
      <c r="V568" s="1">
        <f t="shared" si="59"/>
        <v>0</v>
      </c>
      <c r="W568" s="1" t="str">
        <f>IF(טבלה1013[[#This Row],[3 הפלגות זהות]]="","",IF(טבלה1013[[#This Row],[3 הפלגות זהות]]=1,טבלה1013[[#This Row],[LengthofCycle]],W567))</f>
        <v/>
      </c>
      <c r="Y568" s="1" t="str">
        <f>IF(OR(טבלה1013[[#This Row],[הווסת פעיל?]]=0,טבלה1013[[#This Row],[הווסת פעיל?]]=""),"",SUM(Y567,טבלה1013[[#This Row],[הווסת פעיל?]]))</f>
        <v/>
      </c>
      <c r="Z568" s="1" t="str">
        <f>IF(AND(טבלה1013[[#This Row],[כמה מחזורים עד עקירה]]&lt;&gt;"",Y569=""),טבלה1013[[#This Row],[כמה מחזורים עד עקירה]],"")</f>
        <v/>
      </c>
      <c r="AA568" s="1" t="str">
        <f>IF(AND(טבלה1013[[#This Row],[הווסת פעיל?]]=1,טבלה1013[[#This Row],[וסת קבוע אחרון]]&lt;&gt;W567),טבלה1013[[#This Row],[וסת קבוע אחרון]],"")</f>
        <v/>
      </c>
      <c r="AB568" s="1" t="str">
        <f>IF(AND(טבלה1013[[#This Row],[הווסת פעיל?]]=1,X567=0,טבלה1013[[#This Row],[וסת קבוע אחרון]]=W567),טבלה1013[[#This Row],[וסת קבוע אחרון]],"")</f>
        <v/>
      </c>
      <c r="AC568" s="1" t="str">
        <f>IF(AND(טבלה1013[[#This Row],[הווסת פעיל?]]=1,X567=0,טבלה1013[[#This Row],[וסת קבוע אחרון]]&lt;&gt;W567),1,"")</f>
        <v/>
      </c>
      <c r="AD568" s="1" t="str">
        <f>IF(AND(טבלה1013[[#This Row],[הווסת פעיל?]]&lt;&gt;"",B569=1),טבלה1013[[#This Row],[CycleNumber]],"")</f>
        <v/>
      </c>
      <c r="AE568" s="1" t="str">
        <f>IF(AND(טבלה1013[[#This Row],[הווסת פעיל?]]&lt;&gt;"",X567=""),טבלה1013[[#This Row],[CycleNumber]],"")</f>
        <v/>
      </c>
      <c r="AF568" s="1" t="str">
        <f>IF(B569=1,"",IF(טבלה1013[[#This Row],[הווסת פעיל?]]=1,IF(טבלה1013[[#This Row],[וסת קבוע אחרון]]=F569,1,0),""))</f>
        <v/>
      </c>
      <c r="AG568" s="1" t="str">
        <f>IF(B569=1,"",IF(טבלה1013[[#This Row],[הווסת פעיל?]]=1,IF(OR(טבלה1013[[#This Row],[וסת קבוע אחרון]]=F569,F569=טבלה1013[[#This Row],[LengthofCycle]]),1,0),""))</f>
        <v/>
      </c>
      <c r="AH568" s="1" t="str">
        <f>IF(B569=1,"",IF(טבלה1013[[#This Row],[הווסת פעיל?]]=1,IF(OR(טבלה1013[[#This Row],[וסת קבוע אחרון]]=F569,F569=טבלה1013[[#This Row],[LengthofCycle]],AND(טבלה1013[[#This Row],[LengthofCycle]]&lt;&gt;טבלה1013[[#This Row],[וסת קבוע אחרון]],OR(F569=28,F569=29))),1,0),""))</f>
        <v/>
      </c>
      <c r="AI568" s="1" t="str">
        <f>IF(AND(טבלה1013[[#This Row],[הווסת פעיל?]]=1,B569=1),1,"")</f>
        <v/>
      </c>
      <c r="AJ568" s="4">
        <f>IF(AND(טבלה1013[[#This Row],[הווסת פעיל?]]&lt;&gt;1,B569&lt;&gt;1,B569&lt;&gt;""),IF(טבלה1013[[#This Row],[LengthofCycle]]=F569,1,0),"")</f>
        <v>0</v>
      </c>
      <c r="AK568" s="4">
        <f>IF(AND(טבלה1013[[#This Row],[הווסת פעיל?]]&lt;&gt;1,B569&lt;&gt;1,B569&lt;&gt;""),IF(OR(טבלה1013[[#This Row],[LengthofCycle]]=F569,F569=29),1,0),"")</f>
        <v>1</v>
      </c>
      <c r="AL568" s="4">
        <f>IF(AND(טבלה1013[[#This Row],[הווסת פעיל?]]&lt;&gt;1,B569&lt;&gt;1,B569&lt;&gt;""),IF(OR(טבלה1013[[#This Row],[LengthofCycle]]=F569,F569=29,F569=28),1,0),"")</f>
        <v>1</v>
      </c>
    </row>
    <row r="569" spans="1:38" x14ac:dyDescent="0.25">
      <c r="A569" s="1" t="s">
        <v>104</v>
      </c>
      <c r="B569" s="1">
        <v>10</v>
      </c>
      <c r="C569" s="1">
        <v>1</v>
      </c>
      <c r="D569" s="1">
        <v>1</v>
      </c>
      <c r="E569" s="1">
        <v>0</v>
      </c>
      <c r="F569" s="1">
        <v>29</v>
      </c>
      <c r="G569" s="1">
        <f>טבלה1013[[#This Row],[LengthofCycle]]+1</f>
        <v>30</v>
      </c>
      <c r="H569" s="1">
        <f>IF(IFERROR(LOOKUP(טבלה1013[[#This Row],[ClientID]],קביעויות[השבוע]),FALSE)=טבלה1013[[#This Row],[ClientID]],1,"")</f>
        <v>1</v>
      </c>
      <c r="I569" s="1" t="str">
        <f>IF(AND(טבלה1013[[#This Row],[CycleNumber]]&gt;1,OR(B570="",טבלה1013[[#This Row],[CycleNumber]]&gt;B568)),IF(OR(AND(טבלה1013[[#This Row],[LengthofCycle]]=28,F568=28),AND(טבלה1013[[#This Row],[LengthofCycle]]=35,F568=35)),1,""),"")</f>
        <v/>
      </c>
      <c r="J569" s="1" t="str">
        <f>IF(AND(טבלה1013[[#This Row],[וסת השבוע]]=1,I568=1,טבלה1013[[#This Row],[CycleNumber]]&gt;B568),1,"")</f>
        <v/>
      </c>
      <c r="K569" s="1" t="str">
        <f>IF(טבלה1013[[#This Row],[CycleNumber]]=1,"",IF(טבלה1013[[#This Row],[וסת השבוע]]=1,0,IF(K568="","",IF(K568=0,IF(טבלה1013[[#This Row],[LengthofCycle]]=28,0,1),IF(K568=1,IF(טבלה1013[[#This Row],[LengthofCycle]]+F568=28*2,0,2),IF(K568=2,IF(טבלה1013[[#This Row],[LengthofCycle]]+F568+F567=28*3,0,3),""))))))</f>
        <v/>
      </c>
      <c r="L569" s="1" t="str">
        <f>IF(טבלה1013[[#This Row],[וסת השבוע]]=1,IF(טבלה1013[[#This Row],[וסת השבוע וההפלגה ביחד]]=1,L568+1,0),IF(AND(טבלה1013[[#This Row],[CycleNumber]]&gt;B568,טבלה1013[[#This Row],[CycleNumber]]&gt;1),IF(טבלה1013[[#This Row],[וסת השבוע פעיל?]]&lt;&gt;"",L568+1,""),""))</f>
        <v/>
      </c>
      <c r="M569" s="1" t="str">
        <f>IF(AND(טבלה1013[[#This Row],[וסת השבוע פעיל?]]&lt;&gt;"",טבלה1013[[#This Row],[CycleNumber]]&lt;B570,B570&lt;&gt;"",טבלה1013[[#This Row],[וסת השבוע פעיל?]]&lt;3),IF(K570=0,IF(AND(טבלה1013[[#This Row],[וסת השבוע פעיל?]]&gt;0,I570=1),0,1),0),"")</f>
        <v/>
      </c>
      <c r="N569" s="1" t="str">
        <f t="shared" si="56"/>
        <v/>
      </c>
      <c r="O569" s="1" t="str">
        <f>IF(AND(טבלה1013[[#This Row],[חיזוי - שבוע]]=1,J570=1),1,"")</f>
        <v/>
      </c>
      <c r="P569" s="1" t="str">
        <f>IF(AND(טבלה1013[[#This Row],[חיזוי טוב עם הפלגה?]]=1,טבלה1013[[#This Row],[וסת קבוע אחרון]]&lt;&gt;28,X568=1),1,"")</f>
        <v/>
      </c>
      <c r="Q569" s="1" t="str">
        <f>IF(AND(טבלה1013[[#This Row],[וסת השבוע פעיל?]]&lt;3,OR(טבלה1013[[#This Row],[CycleNumber]]&gt;B570,B570="")),1,"")</f>
        <v/>
      </c>
      <c r="R569" s="1">
        <f>IF(טבלה1013[[#This Row],[האישה קבעה וסת שבוע?]]=1,IF(טבלה1013[[#This Row],[וסת השבוע פעיל?]]&lt;3,1,0),"")</f>
        <v>0</v>
      </c>
      <c r="S5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69" s="1">
        <f t="shared" si="57"/>
        <v>0</v>
      </c>
      <c r="U569" s="1">
        <f t="shared" si="58"/>
        <v>0</v>
      </c>
      <c r="V569" s="1">
        <f t="shared" si="59"/>
        <v>0</v>
      </c>
      <c r="W569" s="1" t="str">
        <f>IF(טבלה1013[[#This Row],[3 הפלגות זהות]]="","",IF(טבלה1013[[#This Row],[3 הפלגות זהות]]=1,טבלה1013[[#This Row],[LengthofCycle]],W568))</f>
        <v/>
      </c>
      <c r="Y569" s="1" t="str">
        <f>IF(OR(טבלה1013[[#This Row],[הווסת פעיל?]]=0,טבלה1013[[#This Row],[הווסת פעיל?]]=""),"",SUM(Y568,טבלה1013[[#This Row],[הווסת פעיל?]]))</f>
        <v/>
      </c>
      <c r="Z569" s="1" t="str">
        <f>IF(AND(טבלה1013[[#This Row],[כמה מחזורים עד עקירה]]&lt;&gt;"",Y570=""),טבלה1013[[#This Row],[כמה מחזורים עד עקירה]],"")</f>
        <v/>
      </c>
      <c r="AA569" s="1" t="str">
        <f>IF(AND(טבלה1013[[#This Row],[הווסת פעיל?]]=1,טבלה1013[[#This Row],[וסת קבוע אחרון]]&lt;&gt;W568),טבלה1013[[#This Row],[וסת קבוע אחרון]],"")</f>
        <v/>
      </c>
      <c r="AB569" s="1" t="str">
        <f>IF(AND(טבלה1013[[#This Row],[הווסת פעיל?]]=1,X568=0,טבלה1013[[#This Row],[וסת קבוע אחרון]]=W568),טבלה1013[[#This Row],[וסת קבוע אחרון]],"")</f>
        <v/>
      </c>
      <c r="AC569" s="1" t="str">
        <f>IF(AND(טבלה1013[[#This Row],[הווסת פעיל?]]=1,X568=0,טבלה1013[[#This Row],[וסת קבוע אחרון]]&lt;&gt;W568),1,"")</f>
        <v/>
      </c>
      <c r="AD569" s="1" t="str">
        <f>IF(AND(טבלה1013[[#This Row],[הווסת פעיל?]]&lt;&gt;"",B570=1),טבלה1013[[#This Row],[CycleNumber]],"")</f>
        <v/>
      </c>
      <c r="AE569" s="1" t="str">
        <f>IF(AND(טבלה1013[[#This Row],[הווסת פעיל?]]&lt;&gt;"",X568=""),טבלה1013[[#This Row],[CycleNumber]],"")</f>
        <v/>
      </c>
      <c r="AF569" s="1" t="str">
        <f>IF(B570=1,"",IF(טבלה1013[[#This Row],[הווסת פעיל?]]=1,IF(טבלה1013[[#This Row],[וסת קבוע אחרון]]=F570,1,0),""))</f>
        <v/>
      </c>
      <c r="AG569" s="1" t="str">
        <f>IF(B570=1,"",IF(טבלה1013[[#This Row],[הווסת פעיל?]]=1,IF(OR(טבלה1013[[#This Row],[וסת קבוע אחרון]]=F570,F570=טבלה1013[[#This Row],[LengthofCycle]]),1,0),""))</f>
        <v/>
      </c>
      <c r="AH569" s="1" t="str">
        <f>IF(B570=1,"",IF(טבלה1013[[#This Row],[הווסת פעיל?]]=1,IF(OR(טבלה1013[[#This Row],[וסת קבוע אחרון]]=F570,F570=טבלה1013[[#This Row],[LengthofCycle]],AND(טבלה1013[[#This Row],[LengthofCycle]]&lt;&gt;טבלה1013[[#This Row],[וסת קבוע אחרון]],OR(F570=28,F570=29))),1,0),""))</f>
        <v/>
      </c>
      <c r="AI569" s="1" t="str">
        <f>IF(AND(טבלה1013[[#This Row],[הווסת פעיל?]]=1,B570=1),1,"")</f>
        <v/>
      </c>
      <c r="AJ569" s="4">
        <f>IF(AND(טבלה1013[[#This Row],[הווסת פעיל?]]&lt;&gt;1,B570&lt;&gt;1,B570&lt;&gt;""),IF(טבלה1013[[#This Row],[LengthofCycle]]=F570,1,0),"")</f>
        <v>0</v>
      </c>
      <c r="AK569" s="4">
        <f>IF(AND(טבלה1013[[#This Row],[הווסת פעיל?]]&lt;&gt;1,B570&lt;&gt;1,B570&lt;&gt;""),IF(OR(טבלה1013[[#This Row],[LengthofCycle]]=F570,F570=29),1,0),"")</f>
        <v>0</v>
      </c>
      <c r="AL569" s="4">
        <f>IF(AND(טבלה1013[[#This Row],[הווסת פעיל?]]&lt;&gt;1,B570&lt;&gt;1,B570&lt;&gt;""),IF(OR(טבלה1013[[#This Row],[LengthofCycle]]=F570,F570=29,F570=28),1,0),"")</f>
        <v>1</v>
      </c>
    </row>
    <row r="570" spans="1:38" x14ac:dyDescent="0.25">
      <c r="A570" s="1" t="s">
        <v>104</v>
      </c>
      <c r="B570" s="1">
        <v>11</v>
      </c>
      <c r="C570" s="1">
        <v>1</v>
      </c>
      <c r="D570" s="1">
        <v>1</v>
      </c>
      <c r="E570" s="1">
        <v>0</v>
      </c>
      <c r="F570" s="1">
        <v>28</v>
      </c>
      <c r="G570" s="1">
        <f>טבלה1013[[#This Row],[LengthofCycle]]+1</f>
        <v>29</v>
      </c>
      <c r="H570" s="1">
        <f>IF(IFERROR(LOOKUP(טבלה1013[[#This Row],[ClientID]],קביעויות[השבוע]),FALSE)=טבלה1013[[#This Row],[ClientID]],1,"")</f>
        <v>1</v>
      </c>
      <c r="I570" s="1" t="str">
        <f>IF(AND(טבלה1013[[#This Row],[CycleNumber]]&gt;1,OR(B571="",טבלה1013[[#This Row],[CycleNumber]]&gt;B569)),IF(OR(AND(טבלה1013[[#This Row],[LengthofCycle]]=28,F569=28),AND(טבלה1013[[#This Row],[LengthofCycle]]=35,F569=35)),1,""),"")</f>
        <v/>
      </c>
      <c r="J570" s="1" t="str">
        <f>IF(AND(טבלה1013[[#This Row],[וסת השבוע]]=1,I569=1,טבלה1013[[#This Row],[CycleNumber]]&gt;B569),1,"")</f>
        <v/>
      </c>
      <c r="K570" s="1" t="str">
        <f>IF(טבלה1013[[#This Row],[CycleNumber]]=1,"",IF(טבלה1013[[#This Row],[וסת השבוע]]=1,0,IF(K569="","",IF(K569=0,IF(טבלה1013[[#This Row],[LengthofCycle]]=28,0,1),IF(K569=1,IF(טבלה1013[[#This Row],[LengthofCycle]]+F569=28*2,0,2),IF(K569=2,IF(טבלה1013[[#This Row],[LengthofCycle]]+F569+F568=28*3,0,3),""))))))</f>
        <v/>
      </c>
      <c r="L570" s="1" t="str">
        <f>IF(טבלה1013[[#This Row],[וסת השבוע]]=1,IF(טבלה1013[[#This Row],[וסת השבוע וההפלגה ביחד]]=1,L569+1,0),IF(AND(טבלה1013[[#This Row],[CycleNumber]]&gt;B569,טבלה1013[[#This Row],[CycleNumber]]&gt;1),IF(טבלה1013[[#This Row],[וסת השבוע פעיל?]]&lt;&gt;"",L569+1,""),""))</f>
        <v/>
      </c>
      <c r="M570" s="1" t="str">
        <f>IF(AND(טבלה1013[[#This Row],[וסת השבוע פעיל?]]&lt;&gt;"",טבלה1013[[#This Row],[CycleNumber]]&lt;B571,B571&lt;&gt;"",טבלה1013[[#This Row],[וסת השבוע פעיל?]]&lt;3),IF(K571=0,IF(AND(טבלה1013[[#This Row],[וסת השבוע פעיל?]]&gt;0,I571=1),0,1),0),"")</f>
        <v/>
      </c>
      <c r="N570" s="1" t="str">
        <f t="shared" si="56"/>
        <v/>
      </c>
      <c r="O570" s="1" t="str">
        <f>IF(AND(טבלה1013[[#This Row],[חיזוי - שבוע]]=1,J571=1),1,"")</f>
        <v/>
      </c>
      <c r="P570" s="1" t="str">
        <f>IF(AND(טבלה1013[[#This Row],[חיזוי טוב עם הפלגה?]]=1,טבלה1013[[#This Row],[וסת קבוע אחרון]]&lt;&gt;28,X569=1),1,"")</f>
        <v/>
      </c>
      <c r="Q570" s="1" t="str">
        <f>IF(AND(טבלה1013[[#This Row],[וסת השבוע פעיל?]]&lt;3,OR(טבלה1013[[#This Row],[CycleNumber]]&gt;B571,B571="")),1,"")</f>
        <v/>
      </c>
      <c r="R570" s="1">
        <f>IF(טבלה1013[[#This Row],[האישה קבעה וסת שבוע?]]=1,IF(טבלה1013[[#This Row],[וסת השבוע פעיל?]]&lt;3,1,0),"")</f>
        <v>0</v>
      </c>
      <c r="S5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0" s="1">
        <f t="shared" si="57"/>
        <v>0</v>
      </c>
      <c r="U570" s="1">
        <f t="shared" si="58"/>
        <v>0</v>
      </c>
      <c r="V570" s="1">
        <f t="shared" si="59"/>
        <v>0</v>
      </c>
      <c r="W570" s="1" t="str">
        <f>IF(טבלה1013[[#This Row],[3 הפלגות זהות]]="","",IF(טבלה1013[[#This Row],[3 הפלגות זהות]]=1,טבלה1013[[#This Row],[LengthofCycle]],W569))</f>
        <v/>
      </c>
      <c r="Y570" s="1" t="str">
        <f>IF(OR(טבלה1013[[#This Row],[הווסת פעיל?]]=0,טבלה1013[[#This Row],[הווסת פעיל?]]=""),"",SUM(Y569,טבלה1013[[#This Row],[הווסת פעיל?]]))</f>
        <v/>
      </c>
      <c r="Z570" s="1" t="str">
        <f>IF(AND(טבלה1013[[#This Row],[כמה מחזורים עד עקירה]]&lt;&gt;"",Y571=""),טבלה1013[[#This Row],[כמה מחזורים עד עקירה]],"")</f>
        <v/>
      </c>
      <c r="AA570" s="1" t="str">
        <f>IF(AND(טבלה1013[[#This Row],[הווסת פעיל?]]=1,טבלה1013[[#This Row],[וסת קבוע אחרון]]&lt;&gt;W569),טבלה1013[[#This Row],[וסת קבוע אחרון]],"")</f>
        <v/>
      </c>
      <c r="AB570" s="1" t="str">
        <f>IF(AND(טבלה1013[[#This Row],[הווסת פעיל?]]=1,X569=0,טבלה1013[[#This Row],[וסת קבוע אחרון]]=W569),טבלה1013[[#This Row],[וסת קבוע אחרון]],"")</f>
        <v/>
      </c>
      <c r="AC570" s="1" t="str">
        <f>IF(AND(טבלה1013[[#This Row],[הווסת פעיל?]]=1,X569=0,טבלה1013[[#This Row],[וסת קבוע אחרון]]&lt;&gt;W569),1,"")</f>
        <v/>
      </c>
      <c r="AD570" s="1" t="str">
        <f>IF(AND(טבלה1013[[#This Row],[הווסת פעיל?]]&lt;&gt;"",B571=1),טבלה1013[[#This Row],[CycleNumber]],"")</f>
        <v/>
      </c>
      <c r="AE570" s="1" t="str">
        <f>IF(AND(טבלה1013[[#This Row],[הווסת פעיל?]]&lt;&gt;"",X569=""),טבלה1013[[#This Row],[CycleNumber]],"")</f>
        <v/>
      </c>
      <c r="AF570" s="1" t="str">
        <f>IF(B571=1,"",IF(טבלה1013[[#This Row],[הווסת פעיל?]]=1,IF(טבלה1013[[#This Row],[וסת קבוע אחרון]]=F571,1,0),""))</f>
        <v/>
      </c>
      <c r="AG570" s="1" t="str">
        <f>IF(B571=1,"",IF(טבלה1013[[#This Row],[הווסת פעיל?]]=1,IF(OR(טבלה1013[[#This Row],[וסת קבוע אחרון]]=F571,F571=טבלה1013[[#This Row],[LengthofCycle]]),1,0),""))</f>
        <v/>
      </c>
      <c r="AH570" s="1" t="str">
        <f>IF(B571=1,"",IF(טבלה1013[[#This Row],[הווסת פעיל?]]=1,IF(OR(טבלה1013[[#This Row],[וסת קבוע אחרון]]=F571,F571=טבלה1013[[#This Row],[LengthofCycle]],AND(טבלה1013[[#This Row],[LengthofCycle]]&lt;&gt;טבלה1013[[#This Row],[וסת קבוע אחרון]],OR(F571=28,F571=29))),1,0),""))</f>
        <v/>
      </c>
      <c r="AI570" s="1" t="str">
        <f>IF(AND(טבלה1013[[#This Row],[הווסת פעיל?]]=1,B571=1),1,"")</f>
        <v/>
      </c>
      <c r="AJ570" s="4">
        <f>IF(AND(טבלה1013[[#This Row],[הווסת פעיל?]]&lt;&gt;1,B571&lt;&gt;1,B571&lt;&gt;""),IF(טבלה1013[[#This Row],[LengthofCycle]]=F571,1,0),"")</f>
        <v>1</v>
      </c>
      <c r="AK570" s="4">
        <f>IF(AND(טבלה1013[[#This Row],[הווסת פעיל?]]&lt;&gt;1,B571&lt;&gt;1,B571&lt;&gt;""),IF(OR(טבלה1013[[#This Row],[LengthofCycle]]=F571,F571=29),1,0),"")</f>
        <v>1</v>
      </c>
      <c r="AL570" s="4">
        <f>IF(AND(טבלה1013[[#This Row],[הווסת פעיל?]]&lt;&gt;1,B571&lt;&gt;1,B571&lt;&gt;""),IF(OR(טבלה1013[[#This Row],[LengthofCycle]]=F571,F571=29,F571=28),1,0),"")</f>
        <v>1</v>
      </c>
    </row>
    <row r="571" spans="1:38" x14ac:dyDescent="0.25">
      <c r="A571" s="1" t="s">
        <v>104</v>
      </c>
      <c r="B571" s="1">
        <v>12</v>
      </c>
      <c r="C571" s="1">
        <v>1</v>
      </c>
      <c r="D571" s="1">
        <v>1</v>
      </c>
      <c r="E571" s="1">
        <v>0</v>
      </c>
      <c r="F571" s="1">
        <v>28</v>
      </c>
      <c r="G571" s="1">
        <f>טבלה1013[[#This Row],[LengthofCycle]]+1</f>
        <v>29</v>
      </c>
      <c r="H571" s="1">
        <f>IF(IFERROR(LOOKUP(טבלה1013[[#This Row],[ClientID]],קביעויות[השבוע]),FALSE)=טבלה1013[[#This Row],[ClientID]],1,"")</f>
        <v>1</v>
      </c>
      <c r="I571" s="1">
        <f>IF(AND(טבלה1013[[#This Row],[CycleNumber]]&gt;1,OR(B572="",טבלה1013[[#This Row],[CycleNumber]]&gt;B570)),IF(OR(AND(טבלה1013[[#This Row],[LengthofCycle]]=28,F570=28),AND(טבלה1013[[#This Row],[LengthofCycle]]=35,F570=35)),1,""),"")</f>
        <v>1</v>
      </c>
      <c r="J571" s="1" t="str">
        <f>IF(AND(טבלה1013[[#This Row],[וסת השבוע]]=1,I570=1,טבלה1013[[#This Row],[CycleNumber]]&gt;B570),1,"")</f>
        <v/>
      </c>
      <c r="K571" s="1">
        <f>IF(טבלה1013[[#This Row],[CycleNumber]]=1,"",IF(טבלה1013[[#This Row],[וסת השבוע]]=1,0,IF(K570="","",IF(K570=0,IF(טבלה1013[[#This Row],[LengthofCycle]]=28,0,1),IF(K570=1,IF(טבלה1013[[#This Row],[LengthofCycle]]+F570=28*2,0,2),IF(K570=2,IF(טבלה1013[[#This Row],[LengthofCycle]]+F570+F569=28*3,0,3),""))))))</f>
        <v>0</v>
      </c>
      <c r="L571" s="1">
        <f>IF(טבלה1013[[#This Row],[וסת השבוע]]=1,IF(טבלה1013[[#This Row],[וסת השבוע וההפלגה ביחד]]=1,L570+1,0),IF(AND(טבלה1013[[#This Row],[CycleNumber]]&gt;B570,טבלה1013[[#This Row],[CycleNumber]]&gt;1),IF(טבלה1013[[#This Row],[וסת השבוע פעיל?]]&lt;&gt;"",L570+1,""),""))</f>
        <v>0</v>
      </c>
      <c r="M571" s="1" t="str">
        <f>IF(AND(טבלה1013[[#This Row],[וסת השבוע פעיל?]]&lt;&gt;"",טבלה1013[[#This Row],[CycleNumber]]&lt;B572,B572&lt;&gt;"",טבלה1013[[#This Row],[וסת השבוע פעיל?]]&lt;3),IF(K572=0,IF(AND(טבלה1013[[#This Row],[וסת השבוע פעיל?]]&gt;0,I572=1),0,1),0),"")</f>
        <v/>
      </c>
      <c r="N571" s="1" t="str">
        <f t="shared" si="56"/>
        <v/>
      </c>
      <c r="O571" s="1" t="str">
        <f>IF(AND(טבלה1013[[#This Row],[חיזוי - שבוע]]=1,J572=1),1,"")</f>
        <v/>
      </c>
      <c r="P571" s="1" t="str">
        <f>IF(AND(טבלה1013[[#This Row],[חיזוי טוב עם הפלגה?]]=1,טבלה1013[[#This Row],[וסת קבוע אחרון]]&lt;&gt;28,X570=1),1,"")</f>
        <v/>
      </c>
      <c r="Q571" s="1">
        <f>IF(AND(טבלה1013[[#This Row],[וסת השבוע פעיל?]]&lt;3,OR(טבלה1013[[#This Row],[CycleNumber]]&gt;B572,B572="")),1,"")</f>
        <v>1</v>
      </c>
      <c r="R571" s="1">
        <f>IF(טבלה1013[[#This Row],[האישה קבעה וסת שבוע?]]=1,IF(טבלה1013[[#This Row],[וסת השבוע פעיל?]]&lt;3,1,0),"")</f>
        <v>1</v>
      </c>
      <c r="S5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1" s="1">
        <f t="shared" si="57"/>
        <v>0</v>
      </c>
      <c r="U571" s="1">
        <f t="shared" si="58"/>
        <v>0</v>
      </c>
      <c r="V571" s="1">
        <f t="shared" si="59"/>
        <v>0</v>
      </c>
      <c r="W571" s="1" t="str">
        <f>IF(טבלה1013[[#This Row],[3 הפלגות זהות]]="","",IF(טבלה1013[[#This Row],[3 הפלגות זהות]]=1,טבלה1013[[#This Row],[LengthofCycle]],W570))</f>
        <v/>
      </c>
      <c r="Y571" s="1" t="str">
        <f>IF(OR(טבלה1013[[#This Row],[הווסת פעיל?]]=0,טבלה1013[[#This Row],[הווסת פעיל?]]=""),"",SUM(Y570,טבלה1013[[#This Row],[הווסת פעיל?]]))</f>
        <v/>
      </c>
      <c r="Z571" s="1" t="str">
        <f>IF(AND(טבלה1013[[#This Row],[כמה מחזורים עד עקירה]]&lt;&gt;"",Y572=""),טבלה1013[[#This Row],[כמה מחזורים עד עקירה]],"")</f>
        <v/>
      </c>
      <c r="AA571" s="1" t="str">
        <f>IF(AND(טבלה1013[[#This Row],[הווסת פעיל?]]=1,טבלה1013[[#This Row],[וסת קבוע אחרון]]&lt;&gt;W570),טבלה1013[[#This Row],[וסת קבוע אחרון]],"")</f>
        <v/>
      </c>
      <c r="AB571" s="1" t="str">
        <f>IF(AND(טבלה1013[[#This Row],[הווסת פעיל?]]=1,X570=0,טבלה1013[[#This Row],[וסת קבוע אחרון]]=W570),טבלה1013[[#This Row],[וסת קבוע אחרון]],"")</f>
        <v/>
      </c>
      <c r="AC571" s="1" t="str">
        <f>IF(AND(טבלה1013[[#This Row],[הווסת פעיל?]]=1,X570=0,טבלה1013[[#This Row],[וסת קבוע אחרון]]&lt;&gt;W570),1,"")</f>
        <v/>
      </c>
      <c r="AD571" s="1" t="str">
        <f>IF(AND(טבלה1013[[#This Row],[הווסת פעיל?]]&lt;&gt;"",B572=1),טבלה1013[[#This Row],[CycleNumber]],"")</f>
        <v/>
      </c>
      <c r="AE571" s="1" t="str">
        <f>IF(AND(טבלה1013[[#This Row],[הווסת פעיל?]]&lt;&gt;"",X570=""),טבלה1013[[#This Row],[CycleNumber]],"")</f>
        <v/>
      </c>
      <c r="AF571" s="1" t="str">
        <f>IF(B572=1,"",IF(טבלה1013[[#This Row],[הווסת פעיל?]]=1,IF(טבלה1013[[#This Row],[וסת קבוע אחרון]]=F572,1,0),""))</f>
        <v/>
      </c>
      <c r="AG571" s="1" t="str">
        <f>IF(B572=1,"",IF(טבלה1013[[#This Row],[הווסת פעיל?]]=1,IF(OR(טבלה1013[[#This Row],[וסת קבוע אחרון]]=F572,F572=טבלה1013[[#This Row],[LengthofCycle]]),1,0),""))</f>
        <v/>
      </c>
      <c r="AH571" s="1" t="str">
        <f>IF(B572=1,"",IF(טבלה1013[[#This Row],[הווסת פעיל?]]=1,IF(OR(טבלה1013[[#This Row],[וסת קבוע אחרון]]=F572,F572=טבלה1013[[#This Row],[LengthofCycle]],AND(טבלה1013[[#This Row],[LengthofCycle]]&lt;&gt;טבלה1013[[#This Row],[וסת קבוע אחרון]],OR(F572=28,F572=29))),1,0),""))</f>
        <v/>
      </c>
      <c r="AI571" s="1" t="str">
        <f>IF(AND(טבלה1013[[#This Row],[הווסת פעיל?]]=1,B572=1),1,"")</f>
        <v/>
      </c>
      <c r="AJ571" s="4" t="str">
        <f>IF(AND(טבלה1013[[#This Row],[הווסת פעיל?]]&lt;&gt;1,B572&lt;&gt;1,B572&lt;&gt;""),IF(טבלה1013[[#This Row],[LengthofCycle]]=F572,1,0),"")</f>
        <v/>
      </c>
      <c r="AK571" s="4" t="str">
        <f>IF(AND(טבלה1013[[#This Row],[הווסת פעיל?]]&lt;&gt;1,B572&lt;&gt;1,B572&lt;&gt;""),IF(OR(טבלה1013[[#This Row],[LengthofCycle]]=F572,F572=29),1,0),"")</f>
        <v/>
      </c>
      <c r="AL571" s="4" t="str">
        <f>IF(AND(טבלה1013[[#This Row],[הווסת פעיל?]]&lt;&gt;1,B572&lt;&gt;1,B572&lt;&gt;""),IF(OR(טבלה1013[[#This Row],[LengthofCycle]]=F572,F572=29,F572=28),1,0),"")</f>
        <v/>
      </c>
    </row>
    <row r="572" spans="1:38" x14ac:dyDescent="0.25">
      <c r="A572" s="1" t="s">
        <v>105</v>
      </c>
      <c r="B572" s="1">
        <v>1</v>
      </c>
      <c r="C572" s="1">
        <v>0</v>
      </c>
      <c r="D572" s="1">
        <v>1</v>
      </c>
      <c r="E572" s="1">
        <v>0</v>
      </c>
      <c r="F572" s="1">
        <v>27</v>
      </c>
      <c r="G572" s="1">
        <f>טבלה1013[[#This Row],[LengthofCycle]]+1</f>
        <v>28</v>
      </c>
      <c r="H572" s="1" t="str">
        <f>IF(IFERROR(LOOKUP(טבלה1013[[#This Row],[ClientID]],קביעויות[השבוע]),FALSE)=טבלה1013[[#This Row],[ClientID]],1,"")</f>
        <v/>
      </c>
      <c r="I572" s="1" t="str">
        <f>IF(AND(טבלה1013[[#This Row],[CycleNumber]]&gt;1,OR(B573="",טבלה1013[[#This Row],[CycleNumber]]&gt;B571)),IF(OR(AND(טבלה1013[[#This Row],[LengthofCycle]]=28,F571=28),AND(טבלה1013[[#This Row],[LengthofCycle]]=35,F571=35)),1,""),"")</f>
        <v/>
      </c>
      <c r="J572" s="1" t="str">
        <f>IF(AND(טבלה1013[[#This Row],[וסת השבוע]]=1,I571=1,טבלה1013[[#This Row],[CycleNumber]]&gt;B571),1,"")</f>
        <v/>
      </c>
      <c r="K572" s="1" t="str">
        <f>IF(טבלה1013[[#This Row],[CycleNumber]]=1,"",IF(טבלה1013[[#This Row],[וסת השבוע]]=1,0,IF(K571="","",IF(K571=0,IF(טבלה1013[[#This Row],[LengthofCycle]]=28,0,1),IF(K571=1,IF(טבלה1013[[#This Row],[LengthofCycle]]+F571=28*2,0,2),IF(K571=2,IF(טבלה1013[[#This Row],[LengthofCycle]]+F571+F570=28*3,0,3),""))))))</f>
        <v/>
      </c>
      <c r="L572" s="1" t="str">
        <f>IF(טבלה1013[[#This Row],[וסת השבוע]]=1,IF(טבלה1013[[#This Row],[וסת השבוע וההפלגה ביחד]]=1,L571+1,0),IF(AND(טבלה1013[[#This Row],[CycleNumber]]&gt;B571,טבלה1013[[#This Row],[CycleNumber]]&gt;1),IF(טבלה1013[[#This Row],[וסת השבוע פעיל?]]&lt;&gt;"",L571+1,""),""))</f>
        <v/>
      </c>
      <c r="M572" s="1" t="str">
        <f>IF(AND(טבלה1013[[#This Row],[וסת השבוע פעיל?]]&lt;&gt;"",טבלה1013[[#This Row],[CycleNumber]]&lt;B573,B573&lt;&gt;"",טבלה1013[[#This Row],[וסת השבוע פעיל?]]&lt;3),IF(K573=0,IF(AND(טבלה1013[[#This Row],[וסת השבוע פעיל?]]&gt;0,I573=1),0,1),0),"")</f>
        <v/>
      </c>
      <c r="N572" s="1" t="str">
        <f t="shared" si="56"/>
        <v/>
      </c>
      <c r="O572" s="1" t="str">
        <f>IF(AND(טבלה1013[[#This Row],[חיזוי - שבוע]]=1,J573=1),1,"")</f>
        <v/>
      </c>
      <c r="P572" s="1" t="str">
        <f>IF(AND(טבלה1013[[#This Row],[חיזוי טוב עם הפלגה?]]=1,טבלה1013[[#This Row],[וסת קבוע אחרון]]&lt;&gt;28,X571=1),1,"")</f>
        <v/>
      </c>
      <c r="Q572" s="1" t="str">
        <f>IF(AND(טבלה1013[[#This Row],[וסת השבוע פעיל?]]&lt;3,OR(טבלה1013[[#This Row],[CycleNumber]]&gt;B573,B573="")),1,"")</f>
        <v/>
      </c>
      <c r="R572" s="1" t="str">
        <f>IF(טבלה1013[[#This Row],[האישה קבעה וסת שבוע?]]=1,IF(טבלה1013[[#This Row],[וסת השבוע פעיל?]]&lt;3,1,0),"")</f>
        <v/>
      </c>
      <c r="S5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2" s="1" t="str">
        <f t="shared" si="57"/>
        <v/>
      </c>
      <c r="U572" s="1" t="str">
        <f t="shared" si="58"/>
        <v/>
      </c>
      <c r="V572" s="1" t="str">
        <f t="shared" si="59"/>
        <v/>
      </c>
      <c r="W572" s="1" t="str">
        <f>IF(טבלה1013[[#This Row],[3 הפלגות זהות]]="","",IF(טבלה1013[[#This Row],[3 הפלגות זהות]]=1,טבלה1013[[#This Row],[LengthofCycle]],W571))</f>
        <v/>
      </c>
      <c r="Y572" s="1" t="str">
        <f>IF(OR(טבלה1013[[#This Row],[הווסת פעיל?]]=0,טבלה1013[[#This Row],[הווסת פעיל?]]=""),"",SUM(Y571,טבלה1013[[#This Row],[הווסת פעיל?]]))</f>
        <v/>
      </c>
      <c r="Z572" s="1" t="str">
        <f>IF(AND(טבלה1013[[#This Row],[כמה מחזורים עד עקירה]]&lt;&gt;"",Y573=""),טבלה1013[[#This Row],[כמה מחזורים עד עקירה]],"")</f>
        <v/>
      </c>
      <c r="AA572" s="1" t="str">
        <f>IF(AND(טבלה1013[[#This Row],[הווסת פעיל?]]=1,טבלה1013[[#This Row],[וסת קבוע אחרון]]&lt;&gt;W571),טבלה1013[[#This Row],[וסת קבוע אחרון]],"")</f>
        <v/>
      </c>
      <c r="AB572" s="1" t="str">
        <f>IF(AND(טבלה1013[[#This Row],[הווסת פעיל?]]=1,X571=0,טבלה1013[[#This Row],[וסת קבוע אחרון]]=W571),טבלה1013[[#This Row],[וסת קבוע אחרון]],"")</f>
        <v/>
      </c>
      <c r="AC572" s="1" t="str">
        <f>IF(AND(טבלה1013[[#This Row],[הווסת פעיל?]]=1,X571=0,טבלה1013[[#This Row],[וסת קבוע אחרון]]&lt;&gt;W571),1,"")</f>
        <v/>
      </c>
      <c r="AD572" s="1" t="str">
        <f>IF(AND(טבלה1013[[#This Row],[הווסת פעיל?]]&lt;&gt;"",B573=1),טבלה1013[[#This Row],[CycleNumber]],"")</f>
        <v/>
      </c>
      <c r="AE572" s="1" t="str">
        <f>IF(AND(טבלה1013[[#This Row],[הווסת פעיל?]]&lt;&gt;"",X571=""),טבלה1013[[#This Row],[CycleNumber]],"")</f>
        <v/>
      </c>
      <c r="AF572" s="1" t="str">
        <f>IF(B573=1,"",IF(טבלה1013[[#This Row],[הווסת פעיל?]]=1,IF(טבלה1013[[#This Row],[וסת קבוע אחרון]]=F573,1,0),""))</f>
        <v/>
      </c>
      <c r="AG572" s="1" t="str">
        <f>IF(B573=1,"",IF(טבלה1013[[#This Row],[הווסת פעיל?]]=1,IF(OR(טבלה1013[[#This Row],[וסת קבוע אחרון]]=F573,F573=טבלה1013[[#This Row],[LengthofCycle]]),1,0),""))</f>
        <v/>
      </c>
      <c r="AH572" s="1" t="str">
        <f>IF(B573=1,"",IF(טבלה1013[[#This Row],[הווסת פעיל?]]=1,IF(OR(טבלה1013[[#This Row],[וסת קבוע אחרון]]=F573,F573=טבלה1013[[#This Row],[LengthofCycle]],AND(טבלה1013[[#This Row],[LengthofCycle]]&lt;&gt;טבלה1013[[#This Row],[וסת קבוע אחרון]],OR(F573=28,F573=29))),1,0),""))</f>
        <v/>
      </c>
      <c r="AI572" s="1" t="str">
        <f>IF(AND(טבלה1013[[#This Row],[הווסת פעיל?]]=1,B573=1),1,"")</f>
        <v/>
      </c>
      <c r="AJ572" s="4">
        <f>IF(AND(טבלה1013[[#This Row],[הווסת פעיל?]]&lt;&gt;1,B573&lt;&gt;1,B573&lt;&gt;""),IF(טבלה1013[[#This Row],[LengthofCycle]]=F573,1,0),"")</f>
        <v>0</v>
      </c>
      <c r="AK572" s="4">
        <f>IF(AND(טבלה1013[[#This Row],[הווסת פעיל?]]&lt;&gt;1,B573&lt;&gt;1,B573&lt;&gt;""),IF(OR(טבלה1013[[#This Row],[LengthofCycle]]=F573,F573=29),1,0),"")</f>
        <v>0</v>
      </c>
      <c r="AL572" s="4">
        <f>IF(AND(טבלה1013[[#This Row],[הווסת פעיל?]]&lt;&gt;1,B573&lt;&gt;1,B573&lt;&gt;""),IF(OR(טבלה1013[[#This Row],[LengthofCycle]]=F573,F573=29,F573=28),1,0),"")</f>
        <v>0</v>
      </c>
    </row>
    <row r="573" spans="1:38" x14ac:dyDescent="0.25">
      <c r="A573" s="1" t="s">
        <v>105</v>
      </c>
      <c r="B573" s="1">
        <v>2</v>
      </c>
      <c r="C573" s="1">
        <v>0</v>
      </c>
      <c r="D573" s="1">
        <v>1</v>
      </c>
      <c r="E573" s="1">
        <v>0</v>
      </c>
      <c r="F573" s="1">
        <v>25</v>
      </c>
      <c r="G573" s="1">
        <f>טבלה1013[[#This Row],[LengthofCycle]]+1</f>
        <v>26</v>
      </c>
      <c r="H573" s="1" t="str">
        <f>IF(IFERROR(LOOKUP(טבלה1013[[#This Row],[ClientID]],קביעויות[השבוע]),FALSE)=טבלה1013[[#This Row],[ClientID]],1,"")</f>
        <v/>
      </c>
      <c r="I573" s="1" t="str">
        <f>IF(AND(טבלה1013[[#This Row],[CycleNumber]]&gt;1,OR(B574="",טבלה1013[[#This Row],[CycleNumber]]&gt;B572)),IF(OR(AND(טבלה1013[[#This Row],[LengthofCycle]]=28,F572=28),AND(טבלה1013[[#This Row],[LengthofCycle]]=35,F572=35)),1,""),"")</f>
        <v/>
      </c>
      <c r="J573" s="1" t="str">
        <f>IF(AND(טבלה1013[[#This Row],[וסת השבוע]]=1,I572=1,טבלה1013[[#This Row],[CycleNumber]]&gt;B572),1,"")</f>
        <v/>
      </c>
      <c r="K573" s="1" t="str">
        <f>IF(טבלה1013[[#This Row],[CycleNumber]]=1,"",IF(טבלה1013[[#This Row],[וסת השבוע]]=1,0,IF(K572="","",IF(K572=0,IF(טבלה1013[[#This Row],[LengthofCycle]]=28,0,1),IF(K572=1,IF(טבלה1013[[#This Row],[LengthofCycle]]+F572=28*2,0,2),IF(K572=2,IF(טבלה1013[[#This Row],[LengthofCycle]]+F572+F571=28*3,0,3),""))))))</f>
        <v/>
      </c>
      <c r="L573" s="1" t="str">
        <f>IF(טבלה1013[[#This Row],[וסת השבוע]]=1,IF(טבלה1013[[#This Row],[וסת השבוע וההפלגה ביחד]]=1,L572+1,0),IF(AND(טבלה1013[[#This Row],[CycleNumber]]&gt;B572,טבלה1013[[#This Row],[CycleNumber]]&gt;1),IF(טבלה1013[[#This Row],[וסת השבוע פעיל?]]&lt;&gt;"",L572+1,""),""))</f>
        <v/>
      </c>
      <c r="M573" s="1" t="str">
        <f>IF(AND(טבלה1013[[#This Row],[וסת השבוע פעיל?]]&lt;&gt;"",טבלה1013[[#This Row],[CycleNumber]]&lt;B574,B574&lt;&gt;"",טבלה1013[[#This Row],[וסת השבוע פעיל?]]&lt;3),IF(K574=0,IF(AND(טבלה1013[[#This Row],[וסת השבוע פעיל?]]&gt;0,I574=1),0,1),0),"")</f>
        <v/>
      </c>
      <c r="N573" s="1" t="str">
        <f t="shared" si="56"/>
        <v/>
      </c>
      <c r="O573" s="1" t="str">
        <f>IF(AND(טבלה1013[[#This Row],[חיזוי - שבוע]]=1,J574=1),1,"")</f>
        <v/>
      </c>
      <c r="P573" s="1" t="str">
        <f>IF(AND(טבלה1013[[#This Row],[חיזוי טוב עם הפלגה?]]=1,טבלה1013[[#This Row],[וסת קבוע אחרון]]&lt;&gt;28,X572=1),1,"")</f>
        <v/>
      </c>
      <c r="Q573" s="1" t="str">
        <f>IF(AND(טבלה1013[[#This Row],[וסת השבוע פעיל?]]&lt;3,OR(טבלה1013[[#This Row],[CycleNumber]]&gt;B574,B574="")),1,"")</f>
        <v/>
      </c>
      <c r="R573" s="1" t="str">
        <f>IF(טבלה1013[[#This Row],[האישה קבעה וסת שבוע?]]=1,IF(טבלה1013[[#This Row],[וסת השבוע פעיל?]]&lt;3,1,0),"")</f>
        <v/>
      </c>
      <c r="S5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3" s="1" t="str">
        <f t="shared" si="57"/>
        <v/>
      </c>
      <c r="U573" s="1" t="str">
        <f t="shared" si="58"/>
        <v/>
      </c>
      <c r="V573" s="1" t="str">
        <f t="shared" si="59"/>
        <v/>
      </c>
      <c r="W573" s="1" t="str">
        <f>IF(טבלה1013[[#This Row],[3 הפלגות זהות]]="","",IF(טבלה1013[[#This Row],[3 הפלגות זהות]]=1,טבלה1013[[#This Row],[LengthofCycle]],W572))</f>
        <v/>
      </c>
      <c r="Y573" s="1" t="str">
        <f>IF(OR(טבלה1013[[#This Row],[הווסת פעיל?]]=0,טבלה1013[[#This Row],[הווסת פעיל?]]=""),"",SUM(Y572,טבלה1013[[#This Row],[הווסת פעיל?]]))</f>
        <v/>
      </c>
      <c r="Z573" s="1" t="str">
        <f>IF(AND(טבלה1013[[#This Row],[כמה מחזורים עד עקירה]]&lt;&gt;"",Y574=""),טבלה1013[[#This Row],[כמה מחזורים עד עקירה]],"")</f>
        <v/>
      </c>
      <c r="AA573" s="1" t="str">
        <f>IF(AND(טבלה1013[[#This Row],[הווסת פעיל?]]=1,טבלה1013[[#This Row],[וסת קבוע אחרון]]&lt;&gt;W572),טבלה1013[[#This Row],[וסת קבוע אחרון]],"")</f>
        <v/>
      </c>
      <c r="AB573" s="1" t="str">
        <f>IF(AND(טבלה1013[[#This Row],[הווסת פעיל?]]=1,X572=0,טבלה1013[[#This Row],[וסת קבוע אחרון]]=W572),טבלה1013[[#This Row],[וסת קבוע אחרון]],"")</f>
        <v/>
      </c>
      <c r="AC573" s="1" t="str">
        <f>IF(AND(טבלה1013[[#This Row],[הווסת פעיל?]]=1,X572=0,טבלה1013[[#This Row],[וסת קבוע אחרון]]&lt;&gt;W572),1,"")</f>
        <v/>
      </c>
      <c r="AD573" s="1" t="str">
        <f>IF(AND(טבלה1013[[#This Row],[הווסת פעיל?]]&lt;&gt;"",B574=1),טבלה1013[[#This Row],[CycleNumber]],"")</f>
        <v/>
      </c>
      <c r="AE573" s="1" t="str">
        <f>IF(AND(טבלה1013[[#This Row],[הווסת פעיל?]]&lt;&gt;"",X572=""),טבלה1013[[#This Row],[CycleNumber]],"")</f>
        <v/>
      </c>
      <c r="AF573" s="1" t="str">
        <f>IF(B574=1,"",IF(טבלה1013[[#This Row],[הווסת פעיל?]]=1,IF(טבלה1013[[#This Row],[וסת קבוע אחרון]]=F574,1,0),""))</f>
        <v/>
      </c>
      <c r="AG573" s="1" t="str">
        <f>IF(B574=1,"",IF(טבלה1013[[#This Row],[הווסת פעיל?]]=1,IF(OR(טבלה1013[[#This Row],[וסת קבוע אחרון]]=F574,F574=טבלה1013[[#This Row],[LengthofCycle]]),1,0),""))</f>
        <v/>
      </c>
      <c r="AH573" s="1" t="str">
        <f>IF(B574=1,"",IF(טבלה1013[[#This Row],[הווסת פעיל?]]=1,IF(OR(טבלה1013[[#This Row],[וסת קבוע אחרון]]=F574,F574=טבלה1013[[#This Row],[LengthofCycle]],AND(טבלה1013[[#This Row],[LengthofCycle]]&lt;&gt;טבלה1013[[#This Row],[וסת קבוע אחרון]],OR(F574=28,F574=29))),1,0),""))</f>
        <v/>
      </c>
      <c r="AI573" s="1" t="str">
        <f>IF(AND(טבלה1013[[#This Row],[הווסת פעיל?]]=1,B574=1),1,"")</f>
        <v/>
      </c>
      <c r="AJ573" s="4">
        <f>IF(AND(טבלה1013[[#This Row],[הווסת פעיל?]]&lt;&gt;1,B574&lt;&gt;1,B574&lt;&gt;""),IF(טבלה1013[[#This Row],[LengthofCycle]]=F574,1,0),"")</f>
        <v>1</v>
      </c>
      <c r="AK573" s="4">
        <f>IF(AND(טבלה1013[[#This Row],[הווסת פעיל?]]&lt;&gt;1,B574&lt;&gt;1,B574&lt;&gt;""),IF(OR(טבלה1013[[#This Row],[LengthofCycle]]=F574,F574=29),1,0),"")</f>
        <v>1</v>
      </c>
      <c r="AL573" s="4">
        <f>IF(AND(טבלה1013[[#This Row],[הווסת פעיל?]]&lt;&gt;1,B574&lt;&gt;1,B574&lt;&gt;""),IF(OR(טבלה1013[[#This Row],[LengthofCycle]]=F574,F574=29,F574=28),1,0),"")</f>
        <v>1</v>
      </c>
    </row>
    <row r="574" spans="1:38" x14ac:dyDescent="0.25">
      <c r="A574" s="1" t="s">
        <v>105</v>
      </c>
      <c r="B574" s="1">
        <v>3</v>
      </c>
      <c r="C574" s="1">
        <v>0</v>
      </c>
      <c r="D574" s="1">
        <v>1</v>
      </c>
      <c r="E574" s="1">
        <v>0</v>
      </c>
      <c r="F574" s="1">
        <v>25</v>
      </c>
      <c r="G574" s="1">
        <f>טבלה1013[[#This Row],[LengthofCycle]]+1</f>
        <v>26</v>
      </c>
      <c r="H574" s="1" t="str">
        <f>IF(IFERROR(LOOKUP(טבלה1013[[#This Row],[ClientID]],קביעויות[השבוע]),FALSE)=טבלה1013[[#This Row],[ClientID]],1,"")</f>
        <v/>
      </c>
      <c r="I574" s="1" t="str">
        <f>IF(AND(טבלה1013[[#This Row],[CycleNumber]]&gt;1,OR(B575="",טבלה1013[[#This Row],[CycleNumber]]&gt;B573)),IF(OR(AND(טבלה1013[[#This Row],[LengthofCycle]]=28,F573=28),AND(טבלה1013[[#This Row],[LengthofCycle]]=35,F573=35)),1,""),"")</f>
        <v/>
      </c>
      <c r="J574" s="1" t="str">
        <f>IF(AND(טבלה1013[[#This Row],[וסת השבוע]]=1,I573=1,טבלה1013[[#This Row],[CycleNumber]]&gt;B573),1,"")</f>
        <v/>
      </c>
      <c r="K574" s="1" t="str">
        <f>IF(טבלה1013[[#This Row],[CycleNumber]]=1,"",IF(טבלה1013[[#This Row],[וסת השבוע]]=1,0,IF(K573="","",IF(K573=0,IF(טבלה1013[[#This Row],[LengthofCycle]]=28,0,1),IF(K573=1,IF(טבלה1013[[#This Row],[LengthofCycle]]+F573=28*2,0,2),IF(K573=2,IF(טבלה1013[[#This Row],[LengthofCycle]]+F573+F572=28*3,0,3),""))))))</f>
        <v/>
      </c>
      <c r="L574" s="1" t="str">
        <f>IF(טבלה1013[[#This Row],[וסת השבוע]]=1,IF(טבלה1013[[#This Row],[וסת השבוע וההפלגה ביחד]]=1,L573+1,0),IF(AND(טבלה1013[[#This Row],[CycleNumber]]&gt;B573,טבלה1013[[#This Row],[CycleNumber]]&gt;1),IF(טבלה1013[[#This Row],[וסת השבוע פעיל?]]&lt;&gt;"",L573+1,""),""))</f>
        <v/>
      </c>
      <c r="M574" s="1" t="str">
        <f>IF(AND(טבלה1013[[#This Row],[וסת השבוע פעיל?]]&lt;&gt;"",טבלה1013[[#This Row],[CycleNumber]]&lt;B575,B575&lt;&gt;"",טבלה1013[[#This Row],[וסת השבוע פעיל?]]&lt;3),IF(K575=0,IF(AND(טבלה1013[[#This Row],[וסת השבוע פעיל?]]&gt;0,I575=1),0,1),0),"")</f>
        <v/>
      </c>
      <c r="N574" s="1" t="str">
        <f t="shared" si="56"/>
        <v/>
      </c>
      <c r="O574" s="1" t="str">
        <f>IF(AND(טבלה1013[[#This Row],[חיזוי - שבוע]]=1,J575=1),1,"")</f>
        <v/>
      </c>
      <c r="P574" s="1" t="str">
        <f>IF(AND(טבלה1013[[#This Row],[חיזוי טוב עם הפלגה?]]=1,טבלה1013[[#This Row],[וסת קבוע אחרון]]&lt;&gt;28,X573=1),1,"")</f>
        <v/>
      </c>
      <c r="Q574" s="1" t="str">
        <f>IF(AND(טבלה1013[[#This Row],[וסת השבוע פעיל?]]&lt;3,OR(טבלה1013[[#This Row],[CycleNumber]]&gt;B575,B575="")),1,"")</f>
        <v/>
      </c>
      <c r="R574" s="1" t="str">
        <f>IF(טבלה1013[[#This Row],[האישה קבעה וסת שבוע?]]=1,IF(טבלה1013[[#This Row],[וסת השבוע פעיל?]]&lt;3,1,0),"")</f>
        <v/>
      </c>
      <c r="S5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4" s="1">
        <f t="shared" si="57"/>
        <v>0</v>
      </c>
      <c r="U574" s="1" t="str">
        <f t="shared" si="58"/>
        <v/>
      </c>
      <c r="V574" s="1" t="str">
        <f t="shared" si="59"/>
        <v/>
      </c>
      <c r="W574" s="1" t="str">
        <f>IF(טבלה1013[[#This Row],[3 הפלגות זהות]]="","",IF(טבלה1013[[#This Row],[3 הפלגות זהות]]=1,טבלה1013[[#This Row],[LengthofCycle]],W573))</f>
        <v/>
      </c>
      <c r="Y574" s="1" t="str">
        <f>IF(OR(טבלה1013[[#This Row],[הווסת פעיל?]]=0,טבלה1013[[#This Row],[הווסת פעיל?]]=""),"",SUM(Y573,טבלה1013[[#This Row],[הווסת פעיל?]]))</f>
        <v/>
      </c>
      <c r="Z574" s="1" t="str">
        <f>IF(AND(טבלה1013[[#This Row],[כמה מחזורים עד עקירה]]&lt;&gt;"",Y575=""),טבלה1013[[#This Row],[כמה מחזורים עד עקירה]],"")</f>
        <v/>
      </c>
      <c r="AA574" s="1" t="str">
        <f>IF(AND(טבלה1013[[#This Row],[הווסת פעיל?]]=1,טבלה1013[[#This Row],[וסת קבוע אחרון]]&lt;&gt;W573),טבלה1013[[#This Row],[וסת קבוע אחרון]],"")</f>
        <v/>
      </c>
      <c r="AB574" s="1" t="str">
        <f>IF(AND(טבלה1013[[#This Row],[הווסת פעיל?]]=1,X573=0,טבלה1013[[#This Row],[וסת קבוע אחרון]]=W573),טבלה1013[[#This Row],[וסת קבוע אחרון]],"")</f>
        <v/>
      </c>
      <c r="AC574" s="1" t="str">
        <f>IF(AND(טבלה1013[[#This Row],[הווסת פעיל?]]=1,X573=0,טבלה1013[[#This Row],[וסת קבוע אחרון]]&lt;&gt;W573),1,"")</f>
        <v/>
      </c>
      <c r="AD574" s="1" t="str">
        <f>IF(AND(טבלה1013[[#This Row],[הווסת פעיל?]]&lt;&gt;"",B575=1),טבלה1013[[#This Row],[CycleNumber]],"")</f>
        <v/>
      </c>
      <c r="AE574" s="1" t="str">
        <f>IF(AND(טבלה1013[[#This Row],[הווסת פעיל?]]&lt;&gt;"",X573=""),טבלה1013[[#This Row],[CycleNumber]],"")</f>
        <v/>
      </c>
      <c r="AF574" s="1" t="str">
        <f>IF(B575=1,"",IF(טבלה1013[[#This Row],[הווסת פעיל?]]=1,IF(טבלה1013[[#This Row],[וסת קבוע אחרון]]=F575,1,0),""))</f>
        <v/>
      </c>
      <c r="AG574" s="1" t="str">
        <f>IF(B575=1,"",IF(טבלה1013[[#This Row],[הווסת פעיל?]]=1,IF(OR(טבלה1013[[#This Row],[וסת קבוע אחרון]]=F575,F575=טבלה1013[[#This Row],[LengthofCycle]]),1,0),""))</f>
        <v/>
      </c>
      <c r="AH574" s="1" t="str">
        <f>IF(B575=1,"",IF(טבלה1013[[#This Row],[הווסת פעיל?]]=1,IF(OR(טבלה1013[[#This Row],[וסת קבוע אחרון]]=F575,F575=טבלה1013[[#This Row],[LengthofCycle]],AND(טבלה1013[[#This Row],[LengthofCycle]]&lt;&gt;טבלה1013[[#This Row],[וסת קבוע אחרון]],OR(F575=28,F575=29))),1,0),""))</f>
        <v/>
      </c>
      <c r="AI574" s="1" t="str">
        <f>IF(AND(טבלה1013[[#This Row],[הווסת פעיל?]]=1,B575=1),1,"")</f>
        <v/>
      </c>
      <c r="AJ574" s="4">
        <f>IF(AND(טבלה1013[[#This Row],[הווסת פעיל?]]&lt;&gt;1,B575&lt;&gt;1,B575&lt;&gt;""),IF(טבלה1013[[#This Row],[LengthofCycle]]=F575,1,0),"")</f>
        <v>0</v>
      </c>
      <c r="AK574" s="4">
        <f>IF(AND(טבלה1013[[#This Row],[הווסת פעיל?]]&lt;&gt;1,B575&lt;&gt;1,B575&lt;&gt;""),IF(OR(טבלה1013[[#This Row],[LengthofCycle]]=F575,F575=29),1,0),"")</f>
        <v>1</v>
      </c>
      <c r="AL574" s="4">
        <f>IF(AND(טבלה1013[[#This Row],[הווסת פעיל?]]&lt;&gt;1,B575&lt;&gt;1,B575&lt;&gt;""),IF(OR(טבלה1013[[#This Row],[LengthofCycle]]=F575,F575=29,F575=28),1,0),"")</f>
        <v>1</v>
      </c>
    </row>
    <row r="575" spans="1:38" x14ac:dyDescent="0.25">
      <c r="A575" s="1" t="s">
        <v>105</v>
      </c>
      <c r="B575" s="1">
        <v>4</v>
      </c>
      <c r="C575" s="1">
        <v>0</v>
      </c>
      <c r="D575" s="1">
        <v>1</v>
      </c>
      <c r="E575" s="1">
        <v>0</v>
      </c>
      <c r="F575" s="1">
        <v>29</v>
      </c>
      <c r="G575" s="1">
        <f>טבלה1013[[#This Row],[LengthofCycle]]+1</f>
        <v>30</v>
      </c>
      <c r="H575" s="1" t="str">
        <f>IF(IFERROR(LOOKUP(טבלה1013[[#This Row],[ClientID]],קביעויות[השבוע]),FALSE)=טבלה1013[[#This Row],[ClientID]],1,"")</f>
        <v/>
      </c>
      <c r="I575" s="1" t="str">
        <f>IF(AND(טבלה1013[[#This Row],[CycleNumber]]&gt;1,OR(B576="",טבלה1013[[#This Row],[CycleNumber]]&gt;B574)),IF(OR(AND(טבלה1013[[#This Row],[LengthofCycle]]=28,F574=28),AND(טבלה1013[[#This Row],[LengthofCycle]]=35,F574=35)),1,""),"")</f>
        <v/>
      </c>
      <c r="J575" s="1" t="str">
        <f>IF(AND(טבלה1013[[#This Row],[וסת השבוע]]=1,I574=1,טבלה1013[[#This Row],[CycleNumber]]&gt;B574),1,"")</f>
        <v/>
      </c>
      <c r="K575" s="1" t="str">
        <f>IF(טבלה1013[[#This Row],[CycleNumber]]=1,"",IF(טבלה1013[[#This Row],[וסת השבוע]]=1,0,IF(K574="","",IF(K574=0,IF(טבלה1013[[#This Row],[LengthofCycle]]=28,0,1),IF(K574=1,IF(טבלה1013[[#This Row],[LengthofCycle]]+F574=28*2,0,2),IF(K574=2,IF(טבלה1013[[#This Row],[LengthofCycle]]+F574+F573=28*3,0,3),""))))))</f>
        <v/>
      </c>
      <c r="L575" s="1" t="str">
        <f>IF(טבלה1013[[#This Row],[וסת השבוע]]=1,IF(טבלה1013[[#This Row],[וסת השבוע וההפלגה ביחד]]=1,L574+1,0),IF(AND(טבלה1013[[#This Row],[CycleNumber]]&gt;B574,טבלה1013[[#This Row],[CycleNumber]]&gt;1),IF(טבלה1013[[#This Row],[וסת השבוע פעיל?]]&lt;&gt;"",L574+1,""),""))</f>
        <v/>
      </c>
      <c r="M575" s="1" t="str">
        <f>IF(AND(טבלה1013[[#This Row],[וסת השבוע פעיל?]]&lt;&gt;"",טבלה1013[[#This Row],[CycleNumber]]&lt;B576,B576&lt;&gt;"",טבלה1013[[#This Row],[וסת השבוע פעיל?]]&lt;3),IF(K576=0,IF(AND(טבלה1013[[#This Row],[וסת השבוע פעיל?]]&gt;0,I576=1),0,1),0),"")</f>
        <v/>
      </c>
      <c r="N575" s="1" t="str">
        <f t="shared" si="56"/>
        <v/>
      </c>
      <c r="O575" s="1" t="str">
        <f>IF(AND(טבלה1013[[#This Row],[חיזוי - שבוע]]=1,J576=1),1,"")</f>
        <v/>
      </c>
      <c r="P575" s="1" t="str">
        <f>IF(AND(טבלה1013[[#This Row],[חיזוי טוב עם הפלגה?]]=1,טבלה1013[[#This Row],[וסת קבוע אחרון]]&lt;&gt;28,X574=1),1,"")</f>
        <v/>
      </c>
      <c r="Q575" s="1" t="str">
        <f>IF(AND(טבלה1013[[#This Row],[וסת השבוע פעיל?]]&lt;3,OR(טבלה1013[[#This Row],[CycleNumber]]&gt;B576,B576="")),1,"")</f>
        <v/>
      </c>
      <c r="R575" s="1" t="str">
        <f>IF(טבלה1013[[#This Row],[האישה קבעה וסת שבוע?]]=1,IF(טבלה1013[[#This Row],[וסת השבוע פעיל?]]&lt;3,1,0),"")</f>
        <v/>
      </c>
      <c r="S5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5" s="1">
        <f t="shared" si="57"/>
        <v>0</v>
      </c>
      <c r="U575" s="1">
        <f t="shared" si="58"/>
        <v>0</v>
      </c>
      <c r="V575" s="1" t="str">
        <f t="shared" si="59"/>
        <v/>
      </c>
      <c r="W575" s="1" t="str">
        <f>IF(טבלה1013[[#This Row],[3 הפלגות זהות]]="","",IF(טבלה1013[[#This Row],[3 הפלגות זהות]]=1,טבלה1013[[#This Row],[LengthofCycle]],W574))</f>
        <v/>
      </c>
      <c r="Y575" s="1" t="str">
        <f>IF(OR(טבלה1013[[#This Row],[הווסת פעיל?]]=0,טבלה1013[[#This Row],[הווסת פעיל?]]=""),"",SUM(Y574,טבלה1013[[#This Row],[הווסת פעיל?]]))</f>
        <v/>
      </c>
      <c r="Z575" s="1" t="str">
        <f>IF(AND(טבלה1013[[#This Row],[כמה מחזורים עד עקירה]]&lt;&gt;"",Y576=""),טבלה1013[[#This Row],[כמה מחזורים עד עקירה]],"")</f>
        <v/>
      </c>
      <c r="AA575" s="1" t="str">
        <f>IF(AND(טבלה1013[[#This Row],[הווסת פעיל?]]=1,טבלה1013[[#This Row],[וסת קבוע אחרון]]&lt;&gt;W574),טבלה1013[[#This Row],[וסת קבוע אחרון]],"")</f>
        <v/>
      </c>
      <c r="AB575" s="1" t="str">
        <f>IF(AND(טבלה1013[[#This Row],[הווסת פעיל?]]=1,X574=0,טבלה1013[[#This Row],[וסת קבוע אחרון]]=W574),טבלה1013[[#This Row],[וסת קבוע אחרון]],"")</f>
        <v/>
      </c>
      <c r="AC575" s="1" t="str">
        <f>IF(AND(טבלה1013[[#This Row],[הווסת פעיל?]]=1,X574=0,טבלה1013[[#This Row],[וסת קבוע אחרון]]&lt;&gt;W574),1,"")</f>
        <v/>
      </c>
      <c r="AD575" s="1" t="str">
        <f>IF(AND(טבלה1013[[#This Row],[הווסת פעיל?]]&lt;&gt;"",B576=1),טבלה1013[[#This Row],[CycleNumber]],"")</f>
        <v/>
      </c>
      <c r="AE575" s="1" t="str">
        <f>IF(AND(טבלה1013[[#This Row],[הווסת פעיל?]]&lt;&gt;"",X574=""),טבלה1013[[#This Row],[CycleNumber]],"")</f>
        <v/>
      </c>
      <c r="AF575" s="1" t="str">
        <f>IF(B576=1,"",IF(טבלה1013[[#This Row],[הווסת פעיל?]]=1,IF(טבלה1013[[#This Row],[וסת קבוע אחרון]]=F576,1,0),""))</f>
        <v/>
      </c>
      <c r="AG575" s="1" t="str">
        <f>IF(B576=1,"",IF(טבלה1013[[#This Row],[הווסת פעיל?]]=1,IF(OR(טבלה1013[[#This Row],[וסת קבוע אחרון]]=F576,F576=טבלה1013[[#This Row],[LengthofCycle]]),1,0),""))</f>
        <v/>
      </c>
      <c r="AH575" s="1" t="str">
        <f>IF(B576=1,"",IF(טבלה1013[[#This Row],[הווסת פעיל?]]=1,IF(OR(טבלה1013[[#This Row],[וסת קבוע אחרון]]=F576,F576=טבלה1013[[#This Row],[LengthofCycle]],AND(טבלה1013[[#This Row],[LengthofCycle]]&lt;&gt;טבלה1013[[#This Row],[וסת קבוע אחרון]],OR(F576=28,F576=29))),1,0),""))</f>
        <v/>
      </c>
      <c r="AI575" s="1" t="str">
        <f>IF(AND(טבלה1013[[#This Row],[הווסת פעיל?]]=1,B576=1),1,"")</f>
        <v/>
      </c>
      <c r="AJ575" s="4">
        <f>IF(AND(טבלה1013[[#This Row],[הווסת פעיל?]]&lt;&gt;1,B576&lt;&gt;1,B576&lt;&gt;""),IF(טבלה1013[[#This Row],[LengthofCycle]]=F576,1,0),"")</f>
        <v>0</v>
      </c>
      <c r="AK575" s="4">
        <f>IF(AND(טבלה1013[[#This Row],[הווסת פעיל?]]&lt;&gt;1,B576&lt;&gt;1,B576&lt;&gt;""),IF(OR(טבלה1013[[#This Row],[LengthofCycle]]=F576,F576=29),1,0),"")</f>
        <v>0</v>
      </c>
      <c r="AL575" s="4">
        <f>IF(AND(טבלה1013[[#This Row],[הווסת פעיל?]]&lt;&gt;1,B576&lt;&gt;1,B576&lt;&gt;""),IF(OR(טבלה1013[[#This Row],[LengthofCycle]]=F576,F576=29,F576=28),1,0),"")</f>
        <v>0</v>
      </c>
    </row>
    <row r="576" spans="1:38" x14ac:dyDescent="0.25">
      <c r="A576" s="1" t="s">
        <v>105</v>
      </c>
      <c r="B576" s="1">
        <v>5</v>
      </c>
      <c r="C576" s="1">
        <v>0</v>
      </c>
      <c r="D576" s="1">
        <v>1</v>
      </c>
      <c r="E576" s="1">
        <v>0</v>
      </c>
      <c r="F576" s="1">
        <v>26</v>
      </c>
      <c r="G576" s="1">
        <f>טבלה1013[[#This Row],[LengthofCycle]]+1</f>
        <v>27</v>
      </c>
      <c r="H576" s="1" t="str">
        <f>IF(IFERROR(LOOKUP(טבלה1013[[#This Row],[ClientID]],קביעויות[השבוע]),FALSE)=טבלה1013[[#This Row],[ClientID]],1,"")</f>
        <v/>
      </c>
      <c r="I576" s="1" t="str">
        <f>IF(AND(טבלה1013[[#This Row],[CycleNumber]]&gt;1,OR(B577="",טבלה1013[[#This Row],[CycleNumber]]&gt;B575)),IF(OR(AND(טבלה1013[[#This Row],[LengthofCycle]]=28,F575=28),AND(טבלה1013[[#This Row],[LengthofCycle]]=35,F575=35)),1,""),"")</f>
        <v/>
      </c>
      <c r="J576" s="1" t="str">
        <f>IF(AND(טבלה1013[[#This Row],[וסת השבוע]]=1,I575=1,טבלה1013[[#This Row],[CycleNumber]]&gt;B575),1,"")</f>
        <v/>
      </c>
      <c r="K576" s="1" t="str">
        <f>IF(טבלה1013[[#This Row],[CycleNumber]]=1,"",IF(טבלה1013[[#This Row],[וסת השבוע]]=1,0,IF(K575="","",IF(K575=0,IF(טבלה1013[[#This Row],[LengthofCycle]]=28,0,1),IF(K575=1,IF(טבלה1013[[#This Row],[LengthofCycle]]+F575=28*2,0,2),IF(K575=2,IF(טבלה1013[[#This Row],[LengthofCycle]]+F575+F574=28*3,0,3),""))))))</f>
        <v/>
      </c>
      <c r="L576" s="1" t="str">
        <f>IF(טבלה1013[[#This Row],[וסת השבוע]]=1,IF(טבלה1013[[#This Row],[וסת השבוע וההפלגה ביחד]]=1,L575+1,0),IF(AND(טבלה1013[[#This Row],[CycleNumber]]&gt;B575,טבלה1013[[#This Row],[CycleNumber]]&gt;1),IF(טבלה1013[[#This Row],[וסת השבוע פעיל?]]&lt;&gt;"",L575+1,""),""))</f>
        <v/>
      </c>
      <c r="M576" s="1" t="str">
        <f>IF(AND(טבלה1013[[#This Row],[וסת השבוע פעיל?]]&lt;&gt;"",טבלה1013[[#This Row],[CycleNumber]]&lt;B577,B577&lt;&gt;"",טבלה1013[[#This Row],[וסת השבוע פעיל?]]&lt;3),IF(K577=0,IF(AND(טבלה1013[[#This Row],[וסת השבוע פעיל?]]&gt;0,I577=1),0,1),0),"")</f>
        <v/>
      </c>
      <c r="N576" s="1" t="str">
        <f t="shared" si="56"/>
        <v/>
      </c>
      <c r="O576" s="1" t="str">
        <f>IF(AND(טבלה1013[[#This Row],[חיזוי - שבוע]]=1,J577=1),1,"")</f>
        <v/>
      </c>
      <c r="P576" s="1" t="str">
        <f>IF(AND(טבלה1013[[#This Row],[חיזוי טוב עם הפלגה?]]=1,טבלה1013[[#This Row],[וסת קבוע אחרון]]&lt;&gt;28,X575=1),1,"")</f>
        <v/>
      </c>
      <c r="Q576" s="1" t="str">
        <f>IF(AND(טבלה1013[[#This Row],[וסת השבוע פעיל?]]&lt;3,OR(טבלה1013[[#This Row],[CycleNumber]]&gt;B577,B577="")),1,"")</f>
        <v/>
      </c>
      <c r="R576" s="1" t="str">
        <f>IF(טבלה1013[[#This Row],[האישה קבעה וסת שבוע?]]=1,IF(טבלה1013[[#This Row],[וסת השבוע פעיל?]]&lt;3,1,0),"")</f>
        <v/>
      </c>
      <c r="S5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6" s="1">
        <f t="shared" si="57"/>
        <v>0</v>
      </c>
      <c r="U576" s="1">
        <f t="shared" si="58"/>
        <v>0</v>
      </c>
      <c r="V576" s="1">
        <f t="shared" si="59"/>
        <v>0</v>
      </c>
      <c r="W576" s="1" t="str">
        <f>IF(טבלה1013[[#This Row],[3 הפלגות זהות]]="","",IF(טבלה1013[[#This Row],[3 הפלגות זהות]]=1,טבלה1013[[#This Row],[LengthofCycle]],W575))</f>
        <v/>
      </c>
      <c r="Y576" s="1" t="str">
        <f>IF(OR(טבלה1013[[#This Row],[הווסת פעיל?]]=0,טבלה1013[[#This Row],[הווסת פעיל?]]=""),"",SUM(Y575,טבלה1013[[#This Row],[הווסת פעיל?]]))</f>
        <v/>
      </c>
      <c r="Z576" s="1" t="str">
        <f>IF(AND(טבלה1013[[#This Row],[כמה מחזורים עד עקירה]]&lt;&gt;"",Y577=""),טבלה1013[[#This Row],[כמה מחזורים עד עקירה]],"")</f>
        <v/>
      </c>
      <c r="AA576" s="1" t="str">
        <f>IF(AND(טבלה1013[[#This Row],[הווסת פעיל?]]=1,טבלה1013[[#This Row],[וסת קבוע אחרון]]&lt;&gt;W575),טבלה1013[[#This Row],[וסת קבוע אחרון]],"")</f>
        <v/>
      </c>
      <c r="AB576" s="1" t="str">
        <f>IF(AND(טבלה1013[[#This Row],[הווסת פעיל?]]=1,X575=0,טבלה1013[[#This Row],[וסת קבוע אחרון]]=W575),טבלה1013[[#This Row],[וסת קבוע אחרון]],"")</f>
        <v/>
      </c>
      <c r="AC576" s="1" t="str">
        <f>IF(AND(טבלה1013[[#This Row],[הווסת פעיל?]]=1,X575=0,טבלה1013[[#This Row],[וסת קבוע אחרון]]&lt;&gt;W575),1,"")</f>
        <v/>
      </c>
      <c r="AD576" s="1" t="str">
        <f>IF(AND(טבלה1013[[#This Row],[הווסת פעיל?]]&lt;&gt;"",B577=1),טבלה1013[[#This Row],[CycleNumber]],"")</f>
        <v/>
      </c>
      <c r="AE576" s="1" t="str">
        <f>IF(AND(טבלה1013[[#This Row],[הווסת פעיל?]]&lt;&gt;"",X575=""),טבלה1013[[#This Row],[CycleNumber]],"")</f>
        <v/>
      </c>
      <c r="AF576" s="1" t="str">
        <f>IF(B577=1,"",IF(טבלה1013[[#This Row],[הווסת פעיל?]]=1,IF(טבלה1013[[#This Row],[וסת קבוע אחרון]]=F577,1,0),""))</f>
        <v/>
      </c>
      <c r="AG576" s="1" t="str">
        <f>IF(B577=1,"",IF(טבלה1013[[#This Row],[הווסת פעיל?]]=1,IF(OR(טבלה1013[[#This Row],[וסת קבוע אחרון]]=F577,F577=טבלה1013[[#This Row],[LengthofCycle]]),1,0),""))</f>
        <v/>
      </c>
      <c r="AH576" s="1" t="str">
        <f>IF(B577=1,"",IF(טבלה1013[[#This Row],[הווסת פעיל?]]=1,IF(OR(טבלה1013[[#This Row],[וסת קבוע אחרון]]=F577,F577=טבלה1013[[#This Row],[LengthofCycle]],AND(טבלה1013[[#This Row],[LengthofCycle]]&lt;&gt;טבלה1013[[#This Row],[וסת קבוע אחרון]],OR(F577=28,F577=29))),1,0),""))</f>
        <v/>
      </c>
      <c r="AI576" s="1" t="str">
        <f>IF(AND(טבלה1013[[#This Row],[הווסת פעיל?]]=1,B577=1),1,"")</f>
        <v/>
      </c>
      <c r="AJ576" s="4">
        <f>IF(AND(טבלה1013[[#This Row],[הווסת פעיל?]]&lt;&gt;1,B577&lt;&gt;1,B577&lt;&gt;""),IF(טבלה1013[[#This Row],[LengthofCycle]]=F577,1,0),"")</f>
        <v>0</v>
      </c>
      <c r="AK576" s="4">
        <f>IF(AND(טבלה1013[[#This Row],[הווסת פעיל?]]&lt;&gt;1,B577&lt;&gt;1,B577&lt;&gt;""),IF(OR(טבלה1013[[#This Row],[LengthofCycle]]=F577,F577=29),1,0),"")</f>
        <v>0</v>
      </c>
      <c r="AL576" s="4">
        <f>IF(AND(טבלה1013[[#This Row],[הווסת פעיל?]]&lt;&gt;1,B577&lt;&gt;1,B577&lt;&gt;""),IF(OR(טבלה1013[[#This Row],[LengthofCycle]]=F577,F577=29,F577=28),1,0),"")</f>
        <v>0</v>
      </c>
    </row>
    <row r="577" spans="1:38" x14ac:dyDescent="0.25">
      <c r="A577" s="1" t="s">
        <v>105</v>
      </c>
      <c r="B577" s="1">
        <v>6</v>
      </c>
      <c r="C577" s="1">
        <v>0</v>
      </c>
      <c r="D577" s="1">
        <v>1</v>
      </c>
      <c r="E577" s="1">
        <v>0</v>
      </c>
      <c r="F577" s="1">
        <v>27</v>
      </c>
      <c r="G577" s="1">
        <f>טבלה1013[[#This Row],[LengthofCycle]]+1</f>
        <v>28</v>
      </c>
      <c r="H577" s="1" t="str">
        <f>IF(IFERROR(LOOKUP(טבלה1013[[#This Row],[ClientID]],קביעויות[השבוע]),FALSE)=טבלה1013[[#This Row],[ClientID]],1,"")</f>
        <v/>
      </c>
      <c r="I577" s="1" t="str">
        <f>IF(AND(טבלה1013[[#This Row],[CycleNumber]]&gt;1,OR(B578="",טבלה1013[[#This Row],[CycleNumber]]&gt;B576)),IF(OR(AND(טבלה1013[[#This Row],[LengthofCycle]]=28,F576=28),AND(טבלה1013[[#This Row],[LengthofCycle]]=35,F576=35)),1,""),"")</f>
        <v/>
      </c>
      <c r="J577" s="1" t="str">
        <f>IF(AND(טבלה1013[[#This Row],[וסת השבוע]]=1,I576=1,טבלה1013[[#This Row],[CycleNumber]]&gt;B576),1,"")</f>
        <v/>
      </c>
      <c r="K577" s="1" t="str">
        <f>IF(טבלה1013[[#This Row],[CycleNumber]]=1,"",IF(טבלה1013[[#This Row],[וסת השבוע]]=1,0,IF(K576="","",IF(K576=0,IF(טבלה1013[[#This Row],[LengthofCycle]]=28,0,1),IF(K576=1,IF(טבלה1013[[#This Row],[LengthofCycle]]+F576=28*2,0,2),IF(K576=2,IF(טבלה1013[[#This Row],[LengthofCycle]]+F576+F575=28*3,0,3),""))))))</f>
        <v/>
      </c>
      <c r="L577" s="1" t="str">
        <f>IF(טבלה1013[[#This Row],[וסת השבוע]]=1,IF(טבלה1013[[#This Row],[וסת השבוע וההפלגה ביחד]]=1,L576+1,0),IF(AND(טבלה1013[[#This Row],[CycleNumber]]&gt;B576,טבלה1013[[#This Row],[CycleNumber]]&gt;1),IF(טבלה1013[[#This Row],[וסת השבוע פעיל?]]&lt;&gt;"",L576+1,""),""))</f>
        <v/>
      </c>
      <c r="M577" s="1" t="str">
        <f>IF(AND(טבלה1013[[#This Row],[וסת השבוע פעיל?]]&lt;&gt;"",טבלה1013[[#This Row],[CycleNumber]]&lt;B578,B578&lt;&gt;"",טבלה1013[[#This Row],[וסת השבוע פעיל?]]&lt;3),IF(K578=0,IF(AND(טבלה1013[[#This Row],[וסת השבוע פעיל?]]&gt;0,I578=1),0,1),0),"")</f>
        <v/>
      </c>
      <c r="N577" s="1" t="str">
        <f t="shared" si="56"/>
        <v/>
      </c>
      <c r="O577" s="1" t="str">
        <f>IF(AND(טבלה1013[[#This Row],[חיזוי - שבוע]]=1,J578=1),1,"")</f>
        <v/>
      </c>
      <c r="P577" s="1" t="str">
        <f>IF(AND(טבלה1013[[#This Row],[חיזוי טוב עם הפלגה?]]=1,טבלה1013[[#This Row],[וסת קבוע אחרון]]&lt;&gt;28,X576=1),1,"")</f>
        <v/>
      </c>
      <c r="Q577" s="1" t="str">
        <f>IF(AND(טבלה1013[[#This Row],[וסת השבוע פעיל?]]&lt;3,OR(טבלה1013[[#This Row],[CycleNumber]]&gt;B578,B578="")),1,"")</f>
        <v/>
      </c>
      <c r="R577" s="1" t="str">
        <f>IF(טבלה1013[[#This Row],[האישה קבעה וסת שבוע?]]=1,IF(טבלה1013[[#This Row],[וסת השבוע פעיל?]]&lt;3,1,0),"")</f>
        <v/>
      </c>
      <c r="S5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7" s="1">
        <f t="shared" si="57"/>
        <v>0</v>
      </c>
      <c r="U577" s="1">
        <f t="shared" si="58"/>
        <v>0</v>
      </c>
      <c r="V577" s="1">
        <f t="shared" si="59"/>
        <v>0</v>
      </c>
      <c r="W577" s="1" t="str">
        <f>IF(טבלה1013[[#This Row],[3 הפלגות זהות]]="","",IF(טבלה1013[[#This Row],[3 הפלגות זהות]]=1,טבלה1013[[#This Row],[LengthofCycle]],W576))</f>
        <v/>
      </c>
      <c r="Y577" s="1" t="str">
        <f>IF(OR(טבלה1013[[#This Row],[הווסת פעיל?]]=0,טבלה1013[[#This Row],[הווסת פעיל?]]=""),"",SUM(Y576,טבלה1013[[#This Row],[הווסת פעיל?]]))</f>
        <v/>
      </c>
      <c r="Z577" s="1" t="str">
        <f>IF(AND(טבלה1013[[#This Row],[כמה מחזורים עד עקירה]]&lt;&gt;"",Y578=""),טבלה1013[[#This Row],[כמה מחזורים עד עקירה]],"")</f>
        <v/>
      </c>
      <c r="AA577" s="1" t="str">
        <f>IF(AND(טבלה1013[[#This Row],[הווסת פעיל?]]=1,טבלה1013[[#This Row],[וסת קבוע אחרון]]&lt;&gt;W576),טבלה1013[[#This Row],[וסת קבוע אחרון]],"")</f>
        <v/>
      </c>
      <c r="AB577" s="1" t="str">
        <f>IF(AND(טבלה1013[[#This Row],[הווסת פעיל?]]=1,X576=0,טבלה1013[[#This Row],[וסת קבוע אחרון]]=W576),טבלה1013[[#This Row],[וסת קבוע אחרון]],"")</f>
        <v/>
      </c>
      <c r="AC577" s="1" t="str">
        <f>IF(AND(טבלה1013[[#This Row],[הווסת פעיל?]]=1,X576=0,טבלה1013[[#This Row],[וסת קבוע אחרון]]&lt;&gt;W576),1,"")</f>
        <v/>
      </c>
      <c r="AD577" s="1" t="str">
        <f>IF(AND(טבלה1013[[#This Row],[הווסת פעיל?]]&lt;&gt;"",B578=1),טבלה1013[[#This Row],[CycleNumber]],"")</f>
        <v/>
      </c>
      <c r="AE577" s="1" t="str">
        <f>IF(AND(טבלה1013[[#This Row],[הווסת פעיל?]]&lt;&gt;"",X576=""),טבלה1013[[#This Row],[CycleNumber]],"")</f>
        <v/>
      </c>
      <c r="AF577" s="1" t="str">
        <f>IF(B578=1,"",IF(טבלה1013[[#This Row],[הווסת פעיל?]]=1,IF(טבלה1013[[#This Row],[וסת קבוע אחרון]]=F578,1,0),""))</f>
        <v/>
      </c>
      <c r="AG577" s="1" t="str">
        <f>IF(B578=1,"",IF(טבלה1013[[#This Row],[הווסת פעיל?]]=1,IF(OR(טבלה1013[[#This Row],[וסת קבוע אחרון]]=F578,F578=טבלה1013[[#This Row],[LengthofCycle]]),1,0),""))</f>
        <v/>
      </c>
      <c r="AH577" s="1" t="str">
        <f>IF(B578=1,"",IF(טבלה1013[[#This Row],[הווסת פעיל?]]=1,IF(OR(טבלה1013[[#This Row],[וסת קבוע אחרון]]=F578,F578=טבלה1013[[#This Row],[LengthofCycle]],AND(טבלה1013[[#This Row],[LengthofCycle]]&lt;&gt;טבלה1013[[#This Row],[וסת קבוע אחרון]],OR(F578=28,F578=29))),1,0),""))</f>
        <v/>
      </c>
      <c r="AI577" s="1" t="str">
        <f>IF(AND(טבלה1013[[#This Row],[הווסת פעיל?]]=1,B578=1),1,"")</f>
        <v/>
      </c>
      <c r="AJ577" s="4">
        <f>IF(AND(טבלה1013[[#This Row],[הווסת פעיל?]]&lt;&gt;1,B578&lt;&gt;1,B578&lt;&gt;""),IF(טבלה1013[[#This Row],[LengthofCycle]]=F578,1,0),"")</f>
        <v>1</v>
      </c>
      <c r="AK577" s="4">
        <f>IF(AND(טבלה1013[[#This Row],[הווסת פעיל?]]&lt;&gt;1,B578&lt;&gt;1,B578&lt;&gt;""),IF(OR(טבלה1013[[#This Row],[LengthofCycle]]=F578,F578=29),1,0),"")</f>
        <v>1</v>
      </c>
      <c r="AL577" s="4">
        <f>IF(AND(טבלה1013[[#This Row],[הווסת פעיל?]]&lt;&gt;1,B578&lt;&gt;1,B578&lt;&gt;""),IF(OR(טבלה1013[[#This Row],[LengthofCycle]]=F578,F578=29,F578=28),1,0),"")</f>
        <v>1</v>
      </c>
    </row>
    <row r="578" spans="1:38" x14ac:dyDescent="0.25">
      <c r="A578" s="1" t="s">
        <v>105</v>
      </c>
      <c r="B578" s="1">
        <v>7</v>
      </c>
      <c r="C578" s="1">
        <v>0</v>
      </c>
      <c r="D578" s="1">
        <v>1</v>
      </c>
      <c r="E578" s="1">
        <v>0</v>
      </c>
      <c r="F578" s="1">
        <v>27</v>
      </c>
      <c r="G578" s="1">
        <f>טבלה1013[[#This Row],[LengthofCycle]]+1</f>
        <v>28</v>
      </c>
      <c r="H578" s="1" t="str">
        <f>IF(IFERROR(LOOKUP(טבלה1013[[#This Row],[ClientID]],קביעויות[השבוע]),FALSE)=טבלה1013[[#This Row],[ClientID]],1,"")</f>
        <v/>
      </c>
      <c r="I578" s="1" t="str">
        <f>IF(AND(טבלה1013[[#This Row],[CycleNumber]]&gt;1,OR(B579="",טבלה1013[[#This Row],[CycleNumber]]&gt;B577)),IF(OR(AND(טבלה1013[[#This Row],[LengthofCycle]]=28,F577=28),AND(טבלה1013[[#This Row],[LengthofCycle]]=35,F577=35)),1,""),"")</f>
        <v/>
      </c>
      <c r="J578" s="1" t="str">
        <f>IF(AND(טבלה1013[[#This Row],[וסת השבוע]]=1,I577=1,טבלה1013[[#This Row],[CycleNumber]]&gt;B577),1,"")</f>
        <v/>
      </c>
      <c r="K578" s="1" t="str">
        <f>IF(טבלה1013[[#This Row],[CycleNumber]]=1,"",IF(טבלה1013[[#This Row],[וסת השבוע]]=1,0,IF(K577="","",IF(K577=0,IF(טבלה1013[[#This Row],[LengthofCycle]]=28,0,1),IF(K577=1,IF(טבלה1013[[#This Row],[LengthofCycle]]+F577=28*2,0,2),IF(K577=2,IF(טבלה1013[[#This Row],[LengthofCycle]]+F577+F576=28*3,0,3),""))))))</f>
        <v/>
      </c>
      <c r="L578" s="1" t="str">
        <f>IF(טבלה1013[[#This Row],[וסת השבוע]]=1,IF(טבלה1013[[#This Row],[וסת השבוע וההפלגה ביחד]]=1,L577+1,0),IF(AND(טבלה1013[[#This Row],[CycleNumber]]&gt;B577,טבלה1013[[#This Row],[CycleNumber]]&gt;1),IF(טבלה1013[[#This Row],[וסת השבוע פעיל?]]&lt;&gt;"",L577+1,""),""))</f>
        <v/>
      </c>
      <c r="M578" s="1" t="str">
        <f>IF(AND(טבלה1013[[#This Row],[וסת השבוע פעיל?]]&lt;&gt;"",טבלה1013[[#This Row],[CycleNumber]]&lt;B579,B579&lt;&gt;"",טבלה1013[[#This Row],[וסת השבוע פעיל?]]&lt;3),IF(K579=0,IF(AND(טבלה1013[[#This Row],[וסת השבוע פעיל?]]&gt;0,I579=1),0,1),0),"")</f>
        <v/>
      </c>
      <c r="N578" s="1" t="str">
        <f t="shared" si="56"/>
        <v/>
      </c>
      <c r="O578" s="1" t="str">
        <f>IF(AND(טבלה1013[[#This Row],[חיזוי - שבוע]]=1,J579=1),1,"")</f>
        <v/>
      </c>
      <c r="P578" s="1" t="str">
        <f>IF(AND(טבלה1013[[#This Row],[חיזוי טוב עם הפלגה?]]=1,טבלה1013[[#This Row],[וסת קבוע אחרון]]&lt;&gt;28,X577=1),1,"")</f>
        <v/>
      </c>
      <c r="Q578" s="1" t="str">
        <f>IF(AND(טבלה1013[[#This Row],[וסת השבוע פעיל?]]&lt;3,OR(טבלה1013[[#This Row],[CycleNumber]]&gt;B579,B579="")),1,"")</f>
        <v/>
      </c>
      <c r="R578" s="1" t="str">
        <f>IF(טבלה1013[[#This Row],[האישה קבעה וסת שבוע?]]=1,IF(טבלה1013[[#This Row],[וסת השבוע פעיל?]]&lt;3,1,0),"")</f>
        <v/>
      </c>
      <c r="S5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8" s="1">
        <f t="shared" si="57"/>
        <v>0</v>
      </c>
      <c r="U578" s="1">
        <f t="shared" si="58"/>
        <v>0</v>
      </c>
      <c r="V578" s="1">
        <f t="shared" si="59"/>
        <v>0</v>
      </c>
      <c r="W578" s="1" t="str">
        <f>IF(טבלה1013[[#This Row],[3 הפלגות זהות]]="","",IF(טבלה1013[[#This Row],[3 הפלגות זהות]]=1,טבלה1013[[#This Row],[LengthofCycle]],W577))</f>
        <v/>
      </c>
      <c r="Y578" s="1" t="str">
        <f>IF(OR(טבלה1013[[#This Row],[הווסת פעיל?]]=0,טבלה1013[[#This Row],[הווסת פעיל?]]=""),"",SUM(Y577,טבלה1013[[#This Row],[הווסת פעיל?]]))</f>
        <v/>
      </c>
      <c r="Z578" s="1" t="str">
        <f>IF(AND(טבלה1013[[#This Row],[כמה מחזורים עד עקירה]]&lt;&gt;"",Y579=""),טבלה1013[[#This Row],[כמה מחזורים עד עקירה]],"")</f>
        <v/>
      </c>
      <c r="AA578" s="1" t="str">
        <f>IF(AND(טבלה1013[[#This Row],[הווסת פעיל?]]=1,טבלה1013[[#This Row],[וסת קבוע אחרון]]&lt;&gt;W577),טבלה1013[[#This Row],[וסת קבוע אחרון]],"")</f>
        <v/>
      </c>
      <c r="AB578" s="1" t="str">
        <f>IF(AND(טבלה1013[[#This Row],[הווסת פעיל?]]=1,X577=0,טבלה1013[[#This Row],[וסת קבוע אחרון]]=W577),טבלה1013[[#This Row],[וסת קבוע אחרון]],"")</f>
        <v/>
      </c>
      <c r="AC578" s="1" t="str">
        <f>IF(AND(טבלה1013[[#This Row],[הווסת פעיל?]]=1,X577=0,טבלה1013[[#This Row],[וסת קבוע אחרון]]&lt;&gt;W577),1,"")</f>
        <v/>
      </c>
      <c r="AD578" s="1" t="str">
        <f>IF(AND(טבלה1013[[#This Row],[הווסת פעיל?]]&lt;&gt;"",B579=1),טבלה1013[[#This Row],[CycleNumber]],"")</f>
        <v/>
      </c>
      <c r="AE578" s="1" t="str">
        <f>IF(AND(טבלה1013[[#This Row],[הווסת פעיל?]]&lt;&gt;"",X577=""),טבלה1013[[#This Row],[CycleNumber]],"")</f>
        <v/>
      </c>
      <c r="AF578" s="1" t="str">
        <f>IF(B579=1,"",IF(טבלה1013[[#This Row],[הווסת פעיל?]]=1,IF(טבלה1013[[#This Row],[וסת קבוע אחרון]]=F579,1,0),""))</f>
        <v/>
      </c>
      <c r="AG578" s="1" t="str">
        <f>IF(B579=1,"",IF(טבלה1013[[#This Row],[הווסת פעיל?]]=1,IF(OR(טבלה1013[[#This Row],[וסת קבוע אחרון]]=F579,F579=טבלה1013[[#This Row],[LengthofCycle]]),1,0),""))</f>
        <v/>
      </c>
      <c r="AH578" s="1" t="str">
        <f>IF(B579=1,"",IF(טבלה1013[[#This Row],[הווסת פעיל?]]=1,IF(OR(טבלה1013[[#This Row],[וסת קבוע אחרון]]=F579,F579=טבלה1013[[#This Row],[LengthofCycle]],AND(טבלה1013[[#This Row],[LengthofCycle]]&lt;&gt;טבלה1013[[#This Row],[וסת קבוע אחרון]],OR(F579=28,F579=29))),1,0),""))</f>
        <v/>
      </c>
      <c r="AI578" s="1" t="str">
        <f>IF(AND(טבלה1013[[#This Row],[הווסת פעיל?]]=1,B579=1),1,"")</f>
        <v/>
      </c>
      <c r="AJ578" s="4">
        <f>IF(AND(טבלה1013[[#This Row],[הווסת פעיל?]]&lt;&gt;1,B579&lt;&gt;1,B579&lt;&gt;""),IF(טבלה1013[[#This Row],[LengthofCycle]]=F579,1,0),"")</f>
        <v>0</v>
      </c>
      <c r="AK578" s="4">
        <f>IF(AND(טבלה1013[[#This Row],[הווסת פעיל?]]&lt;&gt;1,B579&lt;&gt;1,B579&lt;&gt;""),IF(OR(טבלה1013[[#This Row],[LengthofCycle]]=F579,F579=29),1,0),"")</f>
        <v>0</v>
      </c>
      <c r="AL578" s="4">
        <f>IF(AND(טבלה1013[[#This Row],[הווסת פעיל?]]&lt;&gt;1,B579&lt;&gt;1,B579&lt;&gt;""),IF(OR(טבלה1013[[#This Row],[LengthofCycle]]=F579,F579=29,F579=28),1,0),"")</f>
        <v>0</v>
      </c>
    </row>
    <row r="579" spans="1:38" x14ac:dyDescent="0.25">
      <c r="A579" s="1" t="s">
        <v>105</v>
      </c>
      <c r="B579" s="1">
        <v>8</v>
      </c>
      <c r="C579" s="1">
        <v>0</v>
      </c>
      <c r="D579" s="1">
        <v>1</v>
      </c>
      <c r="E579" s="1">
        <v>0</v>
      </c>
      <c r="F579" s="1">
        <v>25</v>
      </c>
      <c r="G579" s="1">
        <f>טבלה1013[[#This Row],[LengthofCycle]]+1</f>
        <v>26</v>
      </c>
      <c r="H579" s="1" t="str">
        <f>IF(IFERROR(LOOKUP(טבלה1013[[#This Row],[ClientID]],קביעויות[השבוע]),FALSE)=טבלה1013[[#This Row],[ClientID]],1,"")</f>
        <v/>
      </c>
      <c r="I579" s="1" t="str">
        <f>IF(AND(טבלה1013[[#This Row],[CycleNumber]]&gt;1,OR(B580="",טבלה1013[[#This Row],[CycleNumber]]&gt;B578)),IF(OR(AND(טבלה1013[[#This Row],[LengthofCycle]]=28,F578=28),AND(טבלה1013[[#This Row],[LengthofCycle]]=35,F578=35)),1,""),"")</f>
        <v/>
      </c>
      <c r="J579" s="1" t="str">
        <f>IF(AND(טבלה1013[[#This Row],[וסת השבוע]]=1,I578=1,טבלה1013[[#This Row],[CycleNumber]]&gt;B578),1,"")</f>
        <v/>
      </c>
      <c r="K579" s="1" t="str">
        <f>IF(טבלה1013[[#This Row],[CycleNumber]]=1,"",IF(טבלה1013[[#This Row],[וסת השבוע]]=1,0,IF(K578="","",IF(K578=0,IF(טבלה1013[[#This Row],[LengthofCycle]]=28,0,1),IF(K578=1,IF(טבלה1013[[#This Row],[LengthofCycle]]+F578=28*2,0,2),IF(K578=2,IF(טבלה1013[[#This Row],[LengthofCycle]]+F578+F577=28*3,0,3),""))))))</f>
        <v/>
      </c>
      <c r="L579" s="1" t="str">
        <f>IF(טבלה1013[[#This Row],[וסת השבוע]]=1,IF(טבלה1013[[#This Row],[וסת השבוע וההפלגה ביחד]]=1,L578+1,0),IF(AND(טבלה1013[[#This Row],[CycleNumber]]&gt;B578,טבלה1013[[#This Row],[CycleNumber]]&gt;1),IF(טבלה1013[[#This Row],[וסת השבוע פעיל?]]&lt;&gt;"",L578+1,""),""))</f>
        <v/>
      </c>
      <c r="M579" s="1" t="str">
        <f>IF(AND(טבלה1013[[#This Row],[וסת השבוע פעיל?]]&lt;&gt;"",טבלה1013[[#This Row],[CycleNumber]]&lt;B580,B580&lt;&gt;"",טבלה1013[[#This Row],[וסת השבוע פעיל?]]&lt;3),IF(K580=0,IF(AND(טבלה1013[[#This Row],[וסת השבוע פעיל?]]&gt;0,I580=1),0,1),0),"")</f>
        <v/>
      </c>
      <c r="N579" s="1" t="str">
        <f t="shared" si="56"/>
        <v/>
      </c>
      <c r="O579" s="1" t="str">
        <f>IF(AND(טבלה1013[[#This Row],[חיזוי - שבוע]]=1,J580=1),1,"")</f>
        <v/>
      </c>
      <c r="P579" s="1" t="str">
        <f>IF(AND(טבלה1013[[#This Row],[חיזוי טוב עם הפלגה?]]=1,טבלה1013[[#This Row],[וסת קבוע אחרון]]&lt;&gt;28,X578=1),1,"")</f>
        <v/>
      </c>
      <c r="Q579" s="1" t="str">
        <f>IF(AND(טבלה1013[[#This Row],[וסת השבוע פעיל?]]&lt;3,OR(טבלה1013[[#This Row],[CycleNumber]]&gt;B580,B580="")),1,"")</f>
        <v/>
      </c>
      <c r="R579" s="1" t="str">
        <f>IF(טבלה1013[[#This Row],[האישה קבעה וסת שבוע?]]=1,IF(טבלה1013[[#This Row],[וסת השבוע פעיל?]]&lt;3,1,0),"")</f>
        <v/>
      </c>
      <c r="S5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79" s="1">
        <f t="shared" si="57"/>
        <v>0</v>
      </c>
      <c r="U579" s="1">
        <f t="shared" si="58"/>
        <v>0</v>
      </c>
      <c r="V579" s="1">
        <f t="shared" si="59"/>
        <v>0</v>
      </c>
      <c r="W579" s="1" t="str">
        <f>IF(טבלה1013[[#This Row],[3 הפלגות זהות]]="","",IF(טבלה1013[[#This Row],[3 הפלגות זהות]]=1,טבלה1013[[#This Row],[LengthofCycle]],W578))</f>
        <v/>
      </c>
      <c r="Y579" s="1" t="str">
        <f>IF(OR(טבלה1013[[#This Row],[הווסת פעיל?]]=0,טבלה1013[[#This Row],[הווסת פעיל?]]=""),"",SUM(Y578,טבלה1013[[#This Row],[הווסת פעיל?]]))</f>
        <v/>
      </c>
      <c r="Z579" s="1" t="str">
        <f>IF(AND(טבלה1013[[#This Row],[כמה מחזורים עד עקירה]]&lt;&gt;"",Y580=""),טבלה1013[[#This Row],[כמה מחזורים עד עקירה]],"")</f>
        <v/>
      </c>
      <c r="AA579" s="1" t="str">
        <f>IF(AND(טבלה1013[[#This Row],[הווסת פעיל?]]=1,טבלה1013[[#This Row],[וסת קבוע אחרון]]&lt;&gt;W578),טבלה1013[[#This Row],[וסת קבוע אחרון]],"")</f>
        <v/>
      </c>
      <c r="AB579" s="1" t="str">
        <f>IF(AND(טבלה1013[[#This Row],[הווסת פעיל?]]=1,X578=0,טבלה1013[[#This Row],[וסת קבוע אחרון]]=W578),טבלה1013[[#This Row],[וסת קבוע אחרון]],"")</f>
        <v/>
      </c>
      <c r="AC579" s="1" t="str">
        <f>IF(AND(טבלה1013[[#This Row],[הווסת פעיל?]]=1,X578=0,טבלה1013[[#This Row],[וסת קבוע אחרון]]&lt;&gt;W578),1,"")</f>
        <v/>
      </c>
      <c r="AD579" s="1" t="str">
        <f>IF(AND(טבלה1013[[#This Row],[הווסת פעיל?]]&lt;&gt;"",B580=1),טבלה1013[[#This Row],[CycleNumber]],"")</f>
        <v/>
      </c>
      <c r="AE579" s="1" t="str">
        <f>IF(AND(טבלה1013[[#This Row],[הווסת פעיל?]]&lt;&gt;"",X578=""),טבלה1013[[#This Row],[CycleNumber]],"")</f>
        <v/>
      </c>
      <c r="AF579" s="1" t="str">
        <f>IF(B580=1,"",IF(טבלה1013[[#This Row],[הווסת פעיל?]]=1,IF(טבלה1013[[#This Row],[וסת קבוע אחרון]]=F580,1,0),""))</f>
        <v/>
      </c>
      <c r="AG579" s="1" t="str">
        <f>IF(B580=1,"",IF(טבלה1013[[#This Row],[הווסת פעיל?]]=1,IF(OR(טבלה1013[[#This Row],[וסת קבוע אחרון]]=F580,F580=טבלה1013[[#This Row],[LengthofCycle]]),1,0),""))</f>
        <v/>
      </c>
      <c r="AH579" s="1" t="str">
        <f>IF(B580=1,"",IF(טבלה1013[[#This Row],[הווסת פעיל?]]=1,IF(OR(טבלה1013[[#This Row],[וסת קבוע אחרון]]=F580,F580=טבלה1013[[#This Row],[LengthofCycle]],AND(טבלה1013[[#This Row],[LengthofCycle]]&lt;&gt;טבלה1013[[#This Row],[וסת קבוע אחרון]],OR(F580=28,F580=29))),1,0),""))</f>
        <v/>
      </c>
      <c r="AI579" s="1" t="str">
        <f>IF(AND(טבלה1013[[#This Row],[הווסת פעיל?]]=1,B580=1),1,"")</f>
        <v/>
      </c>
      <c r="AJ579" s="4">
        <f>IF(AND(טבלה1013[[#This Row],[הווסת פעיל?]]&lt;&gt;1,B580&lt;&gt;1,B580&lt;&gt;""),IF(טבלה1013[[#This Row],[LengthofCycle]]=F580,1,0),"")</f>
        <v>0</v>
      </c>
      <c r="AK579" s="4">
        <f>IF(AND(טבלה1013[[#This Row],[הווסת פעיל?]]&lt;&gt;1,B580&lt;&gt;1,B580&lt;&gt;""),IF(OR(טבלה1013[[#This Row],[LengthofCycle]]=F580,F580=29),1,0),"")</f>
        <v>0</v>
      </c>
      <c r="AL579" s="4">
        <f>IF(AND(טבלה1013[[#This Row],[הווסת פעיל?]]&lt;&gt;1,B580&lt;&gt;1,B580&lt;&gt;""),IF(OR(טבלה1013[[#This Row],[LengthofCycle]]=F580,F580=29,F580=28),1,0),"")</f>
        <v>0</v>
      </c>
    </row>
    <row r="580" spans="1:38" x14ac:dyDescent="0.25">
      <c r="A580" s="1" t="s">
        <v>105</v>
      </c>
      <c r="B580" s="1">
        <v>9</v>
      </c>
      <c r="C580" s="1">
        <v>0</v>
      </c>
      <c r="D580" s="1">
        <v>1</v>
      </c>
      <c r="E580" s="1">
        <v>0</v>
      </c>
      <c r="F580" s="1">
        <v>27</v>
      </c>
      <c r="G580" s="1">
        <f>טבלה1013[[#This Row],[LengthofCycle]]+1</f>
        <v>28</v>
      </c>
      <c r="H580" s="1" t="str">
        <f>IF(IFERROR(LOOKUP(טבלה1013[[#This Row],[ClientID]],קביעויות[השבוע]),FALSE)=טבלה1013[[#This Row],[ClientID]],1,"")</f>
        <v/>
      </c>
      <c r="I580" s="1" t="str">
        <f>IF(AND(טבלה1013[[#This Row],[CycleNumber]]&gt;1,OR(B581="",טבלה1013[[#This Row],[CycleNumber]]&gt;B579)),IF(OR(AND(טבלה1013[[#This Row],[LengthofCycle]]=28,F579=28),AND(טבלה1013[[#This Row],[LengthofCycle]]=35,F579=35)),1,""),"")</f>
        <v/>
      </c>
      <c r="J580" s="1" t="str">
        <f>IF(AND(טבלה1013[[#This Row],[וסת השבוע]]=1,I579=1,טבלה1013[[#This Row],[CycleNumber]]&gt;B579),1,"")</f>
        <v/>
      </c>
      <c r="K580" s="1" t="str">
        <f>IF(טבלה1013[[#This Row],[CycleNumber]]=1,"",IF(טבלה1013[[#This Row],[וסת השבוע]]=1,0,IF(K579="","",IF(K579=0,IF(טבלה1013[[#This Row],[LengthofCycle]]=28,0,1),IF(K579=1,IF(טבלה1013[[#This Row],[LengthofCycle]]+F579=28*2,0,2),IF(K579=2,IF(טבלה1013[[#This Row],[LengthofCycle]]+F579+F578=28*3,0,3),""))))))</f>
        <v/>
      </c>
      <c r="L580" s="1" t="str">
        <f>IF(טבלה1013[[#This Row],[וסת השבוע]]=1,IF(טבלה1013[[#This Row],[וסת השבוע וההפלגה ביחד]]=1,L579+1,0),IF(AND(טבלה1013[[#This Row],[CycleNumber]]&gt;B579,טבלה1013[[#This Row],[CycleNumber]]&gt;1),IF(טבלה1013[[#This Row],[וסת השבוע פעיל?]]&lt;&gt;"",L579+1,""),""))</f>
        <v/>
      </c>
      <c r="M580" s="1" t="str">
        <f>IF(AND(טבלה1013[[#This Row],[וסת השבוע פעיל?]]&lt;&gt;"",טבלה1013[[#This Row],[CycleNumber]]&lt;B581,B581&lt;&gt;"",טבלה1013[[#This Row],[וסת השבוע פעיל?]]&lt;3),IF(K581=0,IF(AND(טבלה1013[[#This Row],[וסת השבוע פעיל?]]&gt;0,I581=1),0,1),0),"")</f>
        <v/>
      </c>
      <c r="N580" s="1" t="str">
        <f t="shared" si="56"/>
        <v/>
      </c>
      <c r="O580" s="1" t="str">
        <f>IF(AND(טבלה1013[[#This Row],[חיזוי - שבוע]]=1,J581=1),1,"")</f>
        <v/>
      </c>
      <c r="P580" s="1" t="str">
        <f>IF(AND(טבלה1013[[#This Row],[חיזוי טוב עם הפלגה?]]=1,טבלה1013[[#This Row],[וסת קבוע אחרון]]&lt;&gt;28,X579=1),1,"")</f>
        <v/>
      </c>
      <c r="Q580" s="1" t="str">
        <f>IF(AND(טבלה1013[[#This Row],[וסת השבוע פעיל?]]&lt;3,OR(טבלה1013[[#This Row],[CycleNumber]]&gt;B581,B581="")),1,"")</f>
        <v/>
      </c>
      <c r="R580" s="1" t="str">
        <f>IF(טבלה1013[[#This Row],[האישה קבעה וסת שבוע?]]=1,IF(טבלה1013[[#This Row],[וסת השבוע פעיל?]]&lt;3,1,0),"")</f>
        <v/>
      </c>
      <c r="S5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0" s="1">
        <f t="shared" si="57"/>
        <v>0</v>
      </c>
      <c r="U580" s="1">
        <f t="shared" si="58"/>
        <v>0</v>
      </c>
      <c r="V580" s="1">
        <f t="shared" si="59"/>
        <v>0</v>
      </c>
      <c r="W580" s="1" t="str">
        <f>IF(טבלה1013[[#This Row],[3 הפלגות זהות]]="","",IF(טבלה1013[[#This Row],[3 הפלגות זהות]]=1,טבלה1013[[#This Row],[LengthofCycle]],W579))</f>
        <v/>
      </c>
      <c r="Y580" s="1" t="str">
        <f>IF(OR(טבלה1013[[#This Row],[הווסת פעיל?]]=0,טבלה1013[[#This Row],[הווסת פעיל?]]=""),"",SUM(Y579,טבלה1013[[#This Row],[הווסת פעיל?]]))</f>
        <v/>
      </c>
      <c r="Z580" s="1" t="str">
        <f>IF(AND(טבלה1013[[#This Row],[כמה מחזורים עד עקירה]]&lt;&gt;"",Y581=""),טבלה1013[[#This Row],[כמה מחזורים עד עקירה]],"")</f>
        <v/>
      </c>
      <c r="AA580" s="1" t="str">
        <f>IF(AND(טבלה1013[[#This Row],[הווסת פעיל?]]=1,טבלה1013[[#This Row],[וסת קבוע אחרון]]&lt;&gt;W579),טבלה1013[[#This Row],[וסת קבוע אחרון]],"")</f>
        <v/>
      </c>
      <c r="AB580" s="1" t="str">
        <f>IF(AND(טבלה1013[[#This Row],[הווסת פעיל?]]=1,X579=0,טבלה1013[[#This Row],[וסת קבוע אחרון]]=W579),טבלה1013[[#This Row],[וסת קבוע אחרון]],"")</f>
        <v/>
      </c>
      <c r="AC580" s="1" t="str">
        <f>IF(AND(טבלה1013[[#This Row],[הווסת פעיל?]]=1,X579=0,טבלה1013[[#This Row],[וסת קבוע אחרון]]&lt;&gt;W579),1,"")</f>
        <v/>
      </c>
      <c r="AD580" s="1" t="str">
        <f>IF(AND(טבלה1013[[#This Row],[הווסת פעיל?]]&lt;&gt;"",B581=1),טבלה1013[[#This Row],[CycleNumber]],"")</f>
        <v/>
      </c>
      <c r="AE580" s="1" t="str">
        <f>IF(AND(טבלה1013[[#This Row],[הווסת פעיל?]]&lt;&gt;"",X579=""),טבלה1013[[#This Row],[CycleNumber]],"")</f>
        <v/>
      </c>
      <c r="AF580" s="1" t="str">
        <f>IF(B581=1,"",IF(טבלה1013[[#This Row],[הווסת פעיל?]]=1,IF(טבלה1013[[#This Row],[וסת קבוע אחרון]]=F581,1,0),""))</f>
        <v/>
      </c>
      <c r="AG580" s="1" t="str">
        <f>IF(B581=1,"",IF(טבלה1013[[#This Row],[הווסת פעיל?]]=1,IF(OR(טבלה1013[[#This Row],[וסת קבוע אחרון]]=F581,F581=טבלה1013[[#This Row],[LengthofCycle]]),1,0),""))</f>
        <v/>
      </c>
      <c r="AH580" s="1" t="str">
        <f>IF(B581=1,"",IF(טבלה1013[[#This Row],[הווסת פעיל?]]=1,IF(OR(טבלה1013[[#This Row],[וסת קבוע אחרון]]=F581,F581=טבלה1013[[#This Row],[LengthofCycle]],AND(טבלה1013[[#This Row],[LengthofCycle]]&lt;&gt;טבלה1013[[#This Row],[וסת קבוע אחרון]],OR(F581=28,F581=29))),1,0),""))</f>
        <v/>
      </c>
      <c r="AI580" s="1" t="str">
        <f>IF(AND(טבלה1013[[#This Row],[הווסת פעיל?]]=1,B581=1),1,"")</f>
        <v/>
      </c>
      <c r="AJ580" s="4">
        <f>IF(AND(טבלה1013[[#This Row],[הווסת פעיל?]]&lt;&gt;1,B581&lt;&gt;1,B581&lt;&gt;""),IF(טבלה1013[[#This Row],[LengthofCycle]]=F581,1,0),"")</f>
        <v>0</v>
      </c>
      <c r="AK580" s="4">
        <f>IF(AND(טבלה1013[[#This Row],[הווסת פעיל?]]&lt;&gt;1,B581&lt;&gt;1,B581&lt;&gt;""),IF(OR(טבלה1013[[#This Row],[LengthofCycle]]=F581,F581=29),1,0),"")</f>
        <v>0</v>
      </c>
      <c r="AL580" s="4">
        <f>IF(AND(טבלה1013[[#This Row],[הווסת פעיל?]]&lt;&gt;1,B581&lt;&gt;1,B581&lt;&gt;""),IF(OR(טבלה1013[[#This Row],[LengthofCycle]]=F581,F581=29,F581=28),1,0),"")</f>
        <v>1</v>
      </c>
    </row>
    <row r="581" spans="1:38" x14ac:dyDescent="0.25">
      <c r="A581" s="1" t="s">
        <v>105</v>
      </c>
      <c r="B581" s="1">
        <v>10</v>
      </c>
      <c r="C581" s="1">
        <v>0</v>
      </c>
      <c r="D581" s="1">
        <v>1</v>
      </c>
      <c r="E581" s="1">
        <v>0</v>
      </c>
      <c r="F581" s="1">
        <v>28</v>
      </c>
      <c r="G581" s="1">
        <f>טבלה1013[[#This Row],[LengthofCycle]]+1</f>
        <v>29</v>
      </c>
      <c r="H581" s="1" t="str">
        <f>IF(IFERROR(LOOKUP(טבלה1013[[#This Row],[ClientID]],קביעויות[השבוע]),FALSE)=טבלה1013[[#This Row],[ClientID]],1,"")</f>
        <v/>
      </c>
      <c r="I581" s="1" t="str">
        <f>IF(AND(טבלה1013[[#This Row],[CycleNumber]]&gt;1,OR(B582="",טבלה1013[[#This Row],[CycleNumber]]&gt;B580)),IF(OR(AND(טבלה1013[[#This Row],[LengthofCycle]]=28,F580=28),AND(טבלה1013[[#This Row],[LengthofCycle]]=35,F580=35)),1,""),"")</f>
        <v/>
      </c>
      <c r="J581" s="1" t="str">
        <f>IF(AND(טבלה1013[[#This Row],[וסת השבוע]]=1,I580=1,טבלה1013[[#This Row],[CycleNumber]]&gt;B580),1,"")</f>
        <v/>
      </c>
      <c r="K581" s="1" t="str">
        <f>IF(טבלה1013[[#This Row],[CycleNumber]]=1,"",IF(טבלה1013[[#This Row],[וסת השבוע]]=1,0,IF(K580="","",IF(K580=0,IF(טבלה1013[[#This Row],[LengthofCycle]]=28,0,1),IF(K580=1,IF(טבלה1013[[#This Row],[LengthofCycle]]+F580=28*2,0,2),IF(K580=2,IF(טבלה1013[[#This Row],[LengthofCycle]]+F580+F579=28*3,0,3),""))))))</f>
        <v/>
      </c>
      <c r="L581" s="1" t="str">
        <f>IF(טבלה1013[[#This Row],[וסת השבוע]]=1,IF(טבלה1013[[#This Row],[וסת השבוע וההפלגה ביחד]]=1,L580+1,0),IF(AND(טבלה1013[[#This Row],[CycleNumber]]&gt;B580,טבלה1013[[#This Row],[CycleNumber]]&gt;1),IF(טבלה1013[[#This Row],[וסת השבוע פעיל?]]&lt;&gt;"",L580+1,""),""))</f>
        <v/>
      </c>
      <c r="M581" s="1" t="str">
        <f>IF(AND(טבלה1013[[#This Row],[וסת השבוע פעיל?]]&lt;&gt;"",טבלה1013[[#This Row],[CycleNumber]]&lt;B582,B582&lt;&gt;"",טבלה1013[[#This Row],[וסת השבוע פעיל?]]&lt;3),IF(K582=0,IF(AND(טבלה1013[[#This Row],[וסת השבוע פעיל?]]&gt;0,I582=1),0,1),0),"")</f>
        <v/>
      </c>
      <c r="N581" s="1" t="str">
        <f t="shared" si="56"/>
        <v/>
      </c>
      <c r="O581" s="1" t="str">
        <f>IF(AND(טבלה1013[[#This Row],[חיזוי - שבוע]]=1,J582=1),1,"")</f>
        <v/>
      </c>
      <c r="P581" s="1" t="str">
        <f>IF(AND(טבלה1013[[#This Row],[חיזוי טוב עם הפלגה?]]=1,טבלה1013[[#This Row],[וסת קבוע אחרון]]&lt;&gt;28,X580=1),1,"")</f>
        <v/>
      </c>
      <c r="Q581" s="1" t="str">
        <f>IF(AND(טבלה1013[[#This Row],[וסת השבוע פעיל?]]&lt;3,OR(טבלה1013[[#This Row],[CycleNumber]]&gt;B582,B582="")),1,"")</f>
        <v/>
      </c>
      <c r="R581" s="1" t="str">
        <f>IF(טבלה1013[[#This Row],[האישה קבעה וסת שבוע?]]=1,IF(טבלה1013[[#This Row],[וסת השבוע פעיל?]]&lt;3,1,0),"")</f>
        <v/>
      </c>
      <c r="S5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1" s="1">
        <f t="shared" si="57"/>
        <v>0</v>
      </c>
      <c r="U581" s="1">
        <f t="shared" si="58"/>
        <v>0</v>
      </c>
      <c r="V581" s="1">
        <f t="shared" si="59"/>
        <v>0</v>
      </c>
      <c r="W581" s="1" t="str">
        <f>IF(טבלה1013[[#This Row],[3 הפלגות זהות]]="","",IF(טבלה1013[[#This Row],[3 הפלגות זהות]]=1,טבלה1013[[#This Row],[LengthofCycle]],W580))</f>
        <v/>
      </c>
      <c r="Y581" s="1" t="str">
        <f>IF(OR(טבלה1013[[#This Row],[הווסת פעיל?]]=0,טבלה1013[[#This Row],[הווסת פעיל?]]=""),"",SUM(Y580,טבלה1013[[#This Row],[הווסת פעיל?]]))</f>
        <v/>
      </c>
      <c r="Z581" s="1" t="str">
        <f>IF(AND(טבלה1013[[#This Row],[כמה מחזורים עד עקירה]]&lt;&gt;"",Y582=""),טבלה1013[[#This Row],[כמה מחזורים עד עקירה]],"")</f>
        <v/>
      </c>
      <c r="AA581" s="1" t="str">
        <f>IF(AND(טבלה1013[[#This Row],[הווסת פעיל?]]=1,טבלה1013[[#This Row],[וסת קבוע אחרון]]&lt;&gt;W580),טבלה1013[[#This Row],[וסת קבוע אחרון]],"")</f>
        <v/>
      </c>
      <c r="AB581" s="1" t="str">
        <f>IF(AND(טבלה1013[[#This Row],[הווסת פעיל?]]=1,X580=0,טבלה1013[[#This Row],[וסת קבוע אחרון]]=W580),טבלה1013[[#This Row],[וסת קבוע אחרון]],"")</f>
        <v/>
      </c>
      <c r="AC581" s="1" t="str">
        <f>IF(AND(טבלה1013[[#This Row],[הווסת פעיל?]]=1,X580=0,טבלה1013[[#This Row],[וסת קבוע אחרון]]&lt;&gt;W580),1,"")</f>
        <v/>
      </c>
      <c r="AD581" s="1" t="str">
        <f>IF(AND(טבלה1013[[#This Row],[הווסת פעיל?]]&lt;&gt;"",B582=1),טבלה1013[[#This Row],[CycleNumber]],"")</f>
        <v/>
      </c>
      <c r="AE581" s="1" t="str">
        <f>IF(AND(טבלה1013[[#This Row],[הווסת פעיל?]]&lt;&gt;"",X580=""),טבלה1013[[#This Row],[CycleNumber]],"")</f>
        <v/>
      </c>
      <c r="AF581" s="1" t="str">
        <f>IF(B582=1,"",IF(טבלה1013[[#This Row],[הווסת פעיל?]]=1,IF(טבלה1013[[#This Row],[וסת קבוע אחרון]]=F582,1,0),""))</f>
        <v/>
      </c>
      <c r="AG581" s="1" t="str">
        <f>IF(B582=1,"",IF(טבלה1013[[#This Row],[הווסת פעיל?]]=1,IF(OR(טבלה1013[[#This Row],[וסת קבוע אחרון]]=F582,F582=טבלה1013[[#This Row],[LengthofCycle]]),1,0),""))</f>
        <v/>
      </c>
      <c r="AH581" s="1" t="str">
        <f>IF(B582=1,"",IF(טבלה1013[[#This Row],[הווסת פעיל?]]=1,IF(OR(טבלה1013[[#This Row],[וסת קבוע אחרון]]=F582,F582=טבלה1013[[#This Row],[LengthofCycle]],AND(טבלה1013[[#This Row],[LengthofCycle]]&lt;&gt;טבלה1013[[#This Row],[וסת קבוע אחרון]],OR(F582=28,F582=29))),1,0),""))</f>
        <v/>
      </c>
      <c r="AI581" s="1" t="str">
        <f>IF(AND(טבלה1013[[#This Row],[הווסת פעיל?]]=1,B582=1),1,"")</f>
        <v/>
      </c>
      <c r="AJ581" s="4">
        <f>IF(AND(טבלה1013[[#This Row],[הווסת פעיל?]]&lt;&gt;1,B582&lt;&gt;1,B582&lt;&gt;""),IF(טבלה1013[[#This Row],[LengthofCycle]]=F582,1,0),"")</f>
        <v>0</v>
      </c>
      <c r="AK581" s="4">
        <f>IF(AND(טבלה1013[[#This Row],[הווסת פעיל?]]&lt;&gt;1,B582&lt;&gt;1,B582&lt;&gt;""),IF(OR(טבלה1013[[#This Row],[LengthofCycle]]=F582,F582=29),1,0),"")</f>
        <v>0</v>
      </c>
      <c r="AL581" s="4">
        <f>IF(AND(טבלה1013[[#This Row],[הווסת פעיל?]]&lt;&gt;1,B582&lt;&gt;1,B582&lt;&gt;""),IF(OR(טבלה1013[[#This Row],[LengthofCycle]]=F582,F582=29,F582=28),1,0),"")</f>
        <v>0</v>
      </c>
    </row>
    <row r="582" spans="1:38" x14ac:dyDescent="0.25">
      <c r="A582" s="1" t="s">
        <v>105</v>
      </c>
      <c r="B582" s="1">
        <v>11</v>
      </c>
      <c r="C582" s="1">
        <v>0</v>
      </c>
      <c r="D582" s="1">
        <v>1</v>
      </c>
      <c r="E582" s="1">
        <v>0</v>
      </c>
      <c r="F582" s="1">
        <v>27</v>
      </c>
      <c r="G582" s="1">
        <f>טבלה1013[[#This Row],[LengthofCycle]]+1</f>
        <v>28</v>
      </c>
      <c r="H582" s="1" t="str">
        <f>IF(IFERROR(LOOKUP(טבלה1013[[#This Row],[ClientID]],קביעויות[השבוע]),FALSE)=טבלה1013[[#This Row],[ClientID]],1,"")</f>
        <v/>
      </c>
      <c r="I582" s="1" t="str">
        <f>IF(AND(טבלה1013[[#This Row],[CycleNumber]]&gt;1,OR(B583="",טבלה1013[[#This Row],[CycleNumber]]&gt;B581)),IF(OR(AND(טבלה1013[[#This Row],[LengthofCycle]]=28,F581=28),AND(טבלה1013[[#This Row],[LengthofCycle]]=35,F581=35)),1,""),"")</f>
        <v/>
      </c>
      <c r="J582" s="1" t="str">
        <f>IF(AND(טבלה1013[[#This Row],[וסת השבוע]]=1,I581=1,טבלה1013[[#This Row],[CycleNumber]]&gt;B581),1,"")</f>
        <v/>
      </c>
      <c r="K582" s="1" t="str">
        <f>IF(טבלה1013[[#This Row],[CycleNumber]]=1,"",IF(טבלה1013[[#This Row],[וסת השבוע]]=1,0,IF(K581="","",IF(K581=0,IF(טבלה1013[[#This Row],[LengthofCycle]]=28,0,1),IF(K581=1,IF(טבלה1013[[#This Row],[LengthofCycle]]+F581=28*2,0,2),IF(K581=2,IF(טבלה1013[[#This Row],[LengthofCycle]]+F581+F580=28*3,0,3),""))))))</f>
        <v/>
      </c>
      <c r="L582" s="1" t="str">
        <f>IF(טבלה1013[[#This Row],[וסת השבוע]]=1,IF(טבלה1013[[#This Row],[וסת השבוע וההפלגה ביחד]]=1,L581+1,0),IF(AND(טבלה1013[[#This Row],[CycleNumber]]&gt;B581,טבלה1013[[#This Row],[CycleNumber]]&gt;1),IF(טבלה1013[[#This Row],[וסת השבוע פעיל?]]&lt;&gt;"",L581+1,""),""))</f>
        <v/>
      </c>
      <c r="M582" s="1" t="str">
        <f>IF(AND(טבלה1013[[#This Row],[וסת השבוע פעיל?]]&lt;&gt;"",טבלה1013[[#This Row],[CycleNumber]]&lt;B583,B583&lt;&gt;"",טבלה1013[[#This Row],[וסת השבוע פעיל?]]&lt;3),IF(K583=0,IF(AND(טבלה1013[[#This Row],[וסת השבוע פעיל?]]&gt;0,I583=1),0,1),0),"")</f>
        <v/>
      </c>
      <c r="N582" s="1" t="str">
        <f t="shared" si="56"/>
        <v/>
      </c>
      <c r="O582" s="1" t="str">
        <f>IF(AND(טבלה1013[[#This Row],[חיזוי - שבוע]]=1,J583=1),1,"")</f>
        <v/>
      </c>
      <c r="P582" s="1" t="str">
        <f>IF(AND(טבלה1013[[#This Row],[חיזוי טוב עם הפלגה?]]=1,טבלה1013[[#This Row],[וסת קבוע אחרון]]&lt;&gt;28,X581=1),1,"")</f>
        <v/>
      </c>
      <c r="Q582" s="1" t="str">
        <f>IF(AND(טבלה1013[[#This Row],[וסת השבוע פעיל?]]&lt;3,OR(טבלה1013[[#This Row],[CycleNumber]]&gt;B583,B583="")),1,"")</f>
        <v/>
      </c>
      <c r="R582" s="1" t="str">
        <f>IF(טבלה1013[[#This Row],[האישה קבעה וסת שבוע?]]=1,IF(טבלה1013[[#This Row],[וסת השבוע פעיל?]]&lt;3,1,0),"")</f>
        <v/>
      </c>
      <c r="S5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2" s="1">
        <f t="shared" si="57"/>
        <v>0</v>
      </c>
      <c r="U582" s="1">
        <f t="shared" si="58"/>
        <v>0</v>
      </c>
      <c r="V582" s="1">
        <f t="shared" si="59"/>
        <v>0</v>
      </c>
      <c r="W582" s="1" t="str">
        <f>IF(טבלה1013[[#This Row],[3 הפלגות זהות]]="","",IF(טבלה1013[[#This Row],[3 הפלגות זהות]]=1,טבלה1013[[#This Row],[LengthofCycle]],W581))</f>
        <v/>
      </c>
      <c r="Y582" s="1" t="str">
        <f>IF(OR(טבלה1013[[#This Row],[הווסת פעיל?]]=0,טבלה1013[[#This Row],[הווסת פעיל?]]=""),"",SUM(Y581,טבלה1013[[#This Row],[הווסת פעיל?]]))</f>
        <v/>
      </c>
      <c r="Z582" s="1" t="str">
        <f>IF(AND(טבלה1013[[#This Row],[כמה מחזורים עד עקירה]]&lt;&gt;"",Y583=""),טבלה1013[[#This Row],[כמה מחזורים עד עקירה]],"")</f>
        <v/>
      </c>
      <c r="AA582" s="1" t="str">
        <f>IF(AND(טבלה1013[[#This Row],[הווסת פעיל?]]=1,טבלה1013[[#This Row],[וסת קבוע אחרון]]&lt;&gt;W581),טבלה1013[[#This Row],[וסת קבוע אחרון]],"")</f>
        <v/>
      </c>
      <c r="AB582" s="1" t="str">
        <f>IF(AND(טבלה1013[[#This Row],[הווסת פעיל?]]=1,X581=0,טבלה1013[[#This Row],[וסת קבוע אחרון]]=W581),טבלה1013[[#This Row],[וסת קבוע אחרון]],"")</f>
        <v/>
      </c>
      <c r="AC582" s="1" t="str">
        <f>IF(AND(טבלה1013[[#This Row],[הווסת פעיל?]]=1,X581=0,טבלה1013[[#This Row],[וסת קבוע אחרון]]&lt;&gt;W581),1,"")</f>
        <v/>
      </c>
      <c r="AD582" s="1" t="str">
        <f>IF(AND(טבלה1013[[#This Row],[הווסת פעיל?]]&lt;&gt;"",B583=1),טבלה1013[[#This Row],[CycleNumber]],"")</f>
        <v/>
      </c>
      <c r="AE582" s="1" t="str">
        <f>IF(AND(טבלה1013[[#This Row],[הווסת פעיל?]]&lt;&gt;"",X581=""),טבלה1013[[#This Row],[CycleNumber]],"")</f>
        <v/>
      </c>
      <c r="AF582" s="1" t="str">
        <f>IF(B583=1,"",IF(טבלה1013[[#This Row],[הווסת פעיל?]]=1,IF(טבלה1013[[#This Row],[וסת קבוע אחרון]]=F583,1,0),""))</f>
        <v/>
      </c>
      <c r="AG582" s="1" t="str">
        <f>IF(B583=1,"",IF(טבלה1013[[#This Row],[הווסת פעיל?]]=1,IF(OR(טבלה1013[[#This Row],[וסת קבוע אחרון]]=F583,F583=טבלה1013[[#This Row],[LengthofCycle]]),1,0),""))</f>
        <v/>
      </c>
      <c r="AH582" s="1" t="str">
        <f>IF(B583=1,"",IF(טבלה1013[[#This Row],[הווסת פעיל?]]=1,IF(OR(טבלה1013[[#This Row],[וסת קבוע אחרון]]=F583,F583=טבלה1013[[#This Row],[LengthofCycle]],AND(טבלה1013[[#This Row],[LengthofCycle]]&lt;&gt;טבלה1013[[#This Row],[וסת קבוע אחרון]],OR(F583=28,F583=29))),1,0),""))</f>
        <v/>
      </c>
      <c r="AI582" s="1" t="str">
        <f>IF(AND(טבלה1013[[#This Row],[הווסת פעיל?]]=1,B583=1),1,"")</f>
        <v/>
      </c>
      <c r="AJ582" s="4">
        <f>IF(AND(טבלה1013[[#This Row],[הווסת פעיל?]]&lt;&gt;1,B583&lt;&gt;1,B583&lt;&gt;""),IF(טבלה1013[[#This Row],[LengthofCycle]]=F583,1,0),"")</f>
        <v>0</v>
      </c>
      <c r="AK582" s="4">
        <f>IF(AND(טבלה1013[[#This Row],[הווסת פעיל?]]&lt;&gt;1,B583&lt;&gt;1,B583&lt;&gt;""),IF(OR(טבלה1013[[#This Row],[LengthofCycle]]=F583,F583=29),1,0),"")</f>
        <v>0</v>
      </c>
      <c r="AL582" s="4">
        <f>IF(AND(טבלה1013[[#This Row],[הווסת פעיל?]]&lt;&gt;1,B583&lt;&gt;1,B583&lt;&gt;""),IF(OR(טבלה1013[[#This Row],[LengthofCycle]]=F583,F583=29,F583=28),1,0),"")</f>
        <v>1</v>
      </c>
    </row>
    <row r="583" spans="1:38" x14ac:dyDescent="0.25">
      <c r="A583" s="1" t="s">
        <v>105</v>
      </c>
      <c r="B583" s="1">
        <v>12</v>
      </c>
      <c r="C583" s="1">
        <v>0</v>
      </c>
      <c r="D583" s="1">
        <v>1</v>
      </c>
      <c r="E583" s="1">
        <v>0</v>
      </c>
      <c r="F583" s="1">
        <v>28</v>
      </c>
      <c r="G583" s="1">
        <f>טבלה1013[[#This Row],[LengthofCycle]]+1</f>
        <v>29</v>
      </c>
      <c r="H583" s="1" t="str">
        <f>IF(IFERROR(LOOKUP(טבלה1013[[#This Row],[ClientID]],קביעויות[השבוע]),FALSE)=טבלה1013[[#This Row],[ClientID]],1,"")</f>
        <v/>
      </c>
      <c r="I583" s="1" t="str">
        <f>IF(AND(טבלה1013[[#This Row],[CycleNumber]]&gt;1,OR(B584="",טבלה1013[[#This Row],[CycleNumber]]&gt;B582)),IF(OR(AND(טבלה1013[[#This Row],[LengthofCycle]]=28,F582=28),AND(טבלה1013[[#This Row],[LengthofCycle]]=35,F582=35)),1,""),"")</f>
        <v/>
      </c>
      <c r="J583" s="1" t="str">
        <f>IF(AND(טבלה1013[[#This Row],[וסת השבוע]]=1,I582=1,טבלה1013[[#This Row],[CycleNumber]]&gt;B582),1,"")</f>
        <v/>
      </c>
      <c r="K583" s="1" t="str">
        <f>IF(טבלה1013[[#This Row],[CycleNumber]]=1,"",IF(טבלה1013[[#This Row],[וסת השבוע]]=1,0,IF(K582="","",IF(K582=0,IF(טבלה1013[[#This Row],[LengthofCycle]]=28,0,1),IF(K582=1,IF(טבלה1013[[#This Row],[LengthofCycle]]+F582=28*2,0,2),IF(K582=2,IF(טבלה1013[[#This Row],[LengthofCycle]]+F582+F581=28*3,0,3),""))))))</f>
        <v/>
      </c>
      <c r="L583" s="1" t="str">
        <f>IF(טבלה1013[[#This Row],[וסת השבוע]]=1,IF(טבלה1013[[#This Row],[וסת השבוע וההפלגה ביחד]]=1,L582+1,0),IF(AND(טבלה1013[[#This Row],[CycleNumber]]&gt;B582,טבלה1013[[#This Row],[CycleNumber]]&gt;1),IF(טבלה1013[[#This Row],[וסת השבוע פעיל?]]&lt;&gt;"",L582+1,""),""))</f>
        <v/>
      </c>
      <c r="M583" s="1" t="str">
        <f>IF(AND(טבלה1013[[#This Row],[וסת השבוע פעיל?]]&lt;&gt;"",טבלה1013[[#This Row],[CycleNumber]]&lt;B584,B584&lt;&gt;"",טבלה1013[[#This Row],[וסת השבוע פעיל?]]&lt;3),IF(K584=0,IF(AND(טבלה1013[[#This Row],[וסת השבוע פעיל?]]&gt;0,I584=1),0,1),0),"")</f>
        <v/>
      </c>
      <c r="N583" s="1" t="str">
        <f t="shared" si="56"/>
        <v/>
      </c>
      <c r="O583" s="1" t="str">
        <f>IF(AND(טבלה1013[[#This Row],[חיזוי - שבוע]]=1,J584=1),1,"")</f>
        <v/>
      </c>
      <c r="P583" s="1" t="str">
        <f>IF(AND(טבלה1013[[#This Row],[חיזוי טוב עם הפלגה?]]=1,טבלה1013[[#This Row],[וסת קבוע אחרון]]&lt;&gt;28,X582=1),1,"")</f>
        <v/>
      </c>
      <c r="Q583" s="1" t="str">
        <f>IF(AND(טבלה1013[[#This Row],[וסת השבוע פעיל?]]&lt;3,OR(טבלה1013[[#This Row],[CycleNumber]]&gt;B584,B584="")),1,"")</f>
        <v/>
      </c>
      <c r="R583" s="1" t="str">
        <f>IF(טבלה1013[[#This Row],[האישה קבעה וסת שבוע?]]=1,IF(טבלה1013[[#This Row],[וסת השבוע פעיל?]]&lt;3,1,0),"")</f>
        <v/>
      </c>
      <c r="S5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3" s="1">
        <f t="shared" si="57"/>
        <v>0</v>
      </c>
      <c r="U583" s="1">
        <f t="shared" si="58"/>
        <v>0</v>
      </c>
      <c r="V583" s="1">
        <f t="shared" si="59"/>
        <v>0</v>
      </c>
      <c r="W583" s="1" t="str">
        <f>IF(טבלה1013[[#This Row],[3 הפלגות זהות]]="","",IF(טבלה1013[[#This Row],[3 הפלגות זהות]]=1,טבלה1013[[#This Row],[LengthofCycle]],W582))</f>
        <v/>
      </c>
      <c r="Y583" s="1" t="str">
        <f>IF(OR(טבלה1013[[#This Row],[הווסת פעיל?]]=0,טבלה1013[[#This Row],[הווסת פעיל?]]=""),"",SUM(Y582,טבלה1013[[#This Row],[הווסת פעיל?]]))</f>
        <v/>
      </c>
      <c r="Z583" s="1" t="str">
        <f>IF(AND(טבלה1013[[#This Row],[כמה מחזורים עד עקירה]]&lt;&gt;"",Y584=""),טבלה1013[[#This Row],[כמה מחזורים עד עקירה]],"")</f>
        <v/>
      </c>
      <c r="AA583" s="1" t="str">
        <f>IF(AND(טבלה1013[[#This Row],[הווסת פעיל?]]=1,טבלה1013[[#This Row],[וסת קבוע אחרון]]&lt;&gt;W582),טבלה1013[[#This Row],[וסת קבוע אחרון]],"")</f>
        <v/>
      </c>
      <c r="AB583" s="1" t="str">
        <f>IF(AND(טבלה1013[[#This Row],[הווסת פעיל?]]=1,X582=0,טבלה1013[[#This Row],[וסת קבוע אחרון]]=W582),טבלה1013[[#This Row],[וסת קבוע אחרון]],"")</f>
        <v/>
      </c>
      <c r="AC583" s="1" t="str">
        <f>IF(AND(טבלה1013[[#This Row],[הווסת פעיל?]]=1,X582=0,טבלה1013[[#This Row],[וסת קבוע אחרון]]&lt;&gt;W582),1,"")</f>
        <v/>
      </c>
      <c r="AD583" s="1" t="str">
        <f>IF(AND(טבלה1013[[#This Row],[הווסת פעיל?]]&lt;&gt;"",B584=1),טבלה1013[[#This Row],[CycleNumber]],"")</f>
        <v/>
      </c>
      <c r="AE583" s="1" t="str">
        <f>IF(AND(טבלה1013[[#This Row],[הווסת פעיל?]]&lt;&gt;"",X582=""),טבלה1013[[#This Row],[CycleNumber]],"")</f>
        <v/>
      </c>
      <c r="AF583" s="1" t="str">
        <f>IF(B584=1,"",IF(טבלה1013[[#This Row],[הווסת פעיל?]]=1,IF(טבלה1013[[#This Row],[וסת קבוע אחרון]]=F584,1,0),""))</f>
        <v/>
      </c>
      <c r="AG583" s="1" t="str">
        <f>IF(B584=1,"",IF(טבלה1013[[#This Row],[הווסת פעיל?]]=1,IF(OR(טבלה1013[[#This Row],[וסת קבוע אחרון]]=F584,F584=טבלה1013[[#This Row],[LengthofCycle]]),1,0),""))</f>
        <v/>
      </c>
      <c r="AH583" s="1" t="str">
        <f>IF(B584=1,"",IF(טבלה1013[[#This Row],[הווסת פעיל?]]=1,IF(OR(טבלה1013[[#This Row],[וסת קבוע אחרון]]=F584,F584=טבלה1013[[#This Row],[LengthofCycle]],AND(טבלה1013[[#This Row],[LengthofCycle]]&lt;&gt;טבלה1013[[#This Row],[וסת קבוע אחרון]],OR(F584=28,F584=29))),1,0),""))</f>
        <v/>
      </c>
      <c r="AI583" s="1" t="str">
        <f>IF(AND(טבלה1013[[#This Row],[הווסת פעיל?]]=1,B584=1),1,"")</f>
        <v/>
      </c>
      <c r="AJ583" s="4">
        <f>IF(AND(טבלה1013[[#This Row],[הווסת פעיל?]]&lt;&gt;1,B584&lt;&gt;1,B584&lt;&gt;""),IF(טבלה1013[[#This Row],[LengthofCycle]]=F584,1,0),"")</f>
        <v>0</v>
      </c>
      <c r="AK583" s="4">
        <f>IF(AND(טבלה1013[[#This Row],[הווסת פעיל?]]&lt;&gt;1,B584&lt;&gt;1,B584&lt;&gt;""),IF(OR(טבלה1013[[#This Row],[LengthofCycle]]=F584,F584=29),1,0),"")</f>
        <v>0</v>
      </c>
      <c r="AL583" s="4">
        <f>IF(AND(טבלה1013[[#This Row],[הווסת פעיל?]]&lt;&gt;1,B584&lt;&gt;1,B584&lt;&gt;""),IF(OR(טבלה1013[[#This Row],[LengthofCycle]]=F584,F584=29,F584=28),1,0),"")</f>
        <v>0</v>
      </c>
    </row>
    <row r="584" spans="1:38" x14ac:dyDescent="0.25">
      <c r="A584" s="1" t="s">
        <v>105</v>
      </c>
      <c r="B584" s="1">
        <v>13</v>
      </c>
      <c r="C584" s="1">
        <v>0</v>
      </c>
      <c r="D584" s="1">
        <v>1</v>
      </c>
      <c r="E584" s="1">
        <v>0</v>
      </c>
      <c r="F584" s="1">
        <v>27</v>
      </c>
      <c r="G584" s="1">
        <f>טבלה1013[[#This Row],[LengthofCycle]]+1</f>
        <v>28</v>
      </c>
      <c r="H584" s="1" t="str">
        <f>IF(IFERROR(LOOKUP(טבלה1013[[#This Row],[ClientID]],קביעויות[השבוע]),FALSE)=טבלה1013[[#This Row],[ClientID]],1,"")</f>
        <v/>
      </c>
      <c r="I584" s="1" t="str">
        <f>IF(AND(טבלה1013[[#This Row],[CycleNumber]]&gt;1,OR(B585="",טבלה1013[[#This Row],[CycleNumber]]&gt;B583)),IF(OR(AND(טבלה1013[[#This Row],[LengthofCycle]]=28,F583=28),AND(טבלה1013[[#This Row],[LengthofCycle]]=35,F583=35)),1,""),"")</f>
        <v/>
      </c>
      <c r="J584" s="1" t="str">
        <f>IF(AND(טבלה1013[[#This Row],[וסת השבוע]]=1,I583=1,טבלה1013[[#This Row],[CycleNumber]]&gt;B583),1,"")</f>
        <v/>
      </c>
      <c r="K584" s="1" t="str">
        <f>IF(טבלה1013[[#This Row],[CycleNumber]]=1,"",IF(טבלה1013[[#This Row],[וסת השבוע]]=1,0,IF(K583="","",IF(K583=0,IF(טבלה1013[[#This Row],[LengthofCycle]]=28,0,1),IF(K583=1,IF(טבלה1013[[#This Row],[LengthofCycle]]+F583=28*2,0,2),IF(K583=2,IF(טבלה1013[[#This Row],[LengthofCycle]]+F583+F582=28*3,0,3),""))))))</f>
        <v/>
      </c>
      <c r="L584" s="1" t="str">
        <f>IF(טבלה1013[[#This Row],[וסת השבוע]]=1,IF(טבלה1013[[#This Row],[וסת השבוע וההפלגה ביחד]]=1,L583+1,0),IF(AND(טבלה1013[[#This Row],[CycleNumber]]&gt;B583,טבלה1013[[#This Row],[CycleNumber]]&gt;1),IF(טבלה1013[[#This Row],[וסת השבוע פעיל?]]&lt;&gt;"",L583+1,""),""))</f>
        <v/>
      </c>
      <c r="M584" s="1" t="str">
        <f>IF(AND(טבלה1013[[#This Row],[וסת השבוע פעיל?]]&lt;&gt;"",טבלה1013[[#This Row],[CycleNumber]]&lt;B585,B585&lt;&gt;"",טבלה1013[[#This Row],[וסת השבוע פעיל?]]&lt;3),IF(K585=0,IF(AND(טבלה1013[[#This Row],[וסת השבוע פעיל?]]&gt;0,I585=1),0,1),0),"")</f>
        <v/>
      </c>
      <c r="N584" s="1" t="str">
        <f t="shared" si="56"/>
        <v/>
      </c>
      <c r="O584" s="1" t="str">
        <f>IF(AND(טבלה1013[[#This Row],[חיזוי - שבוע]]=1,J585=1),1,"")</f>
        <v/>
      </c>
      <c r="P584" s="1" t="str">
        <f>IF(AND(טבלה1013[[#This Row],[חיזוי טוב עם הפלגה?]]=1,טבלה1013[[#This Row],[וסת קבוע אחרון]]&lt;&gt;28,X583=1),1,"")</f>
        <v/>
      </c>
      <c r="Q584" s="1" t="str">
        <f>IF(AND(טבלה1013[[#This Row],[וסת השבוע פעיל?]]&lt;3,OR(טבלה1013[[#This Row],[CycleNumber]]&gt;B585,B585="")),1,"")</f>
        <v/>
      </c>
      <c r="R584" s="1" t="str">
        <f>IF(טבלה1013[[#This Row],[האישה קבעה וסת שבוע?]]=1,IF(טבלה1013[[#This Row],[וסת השבוע פעיל?]]&lt;3,1,0),"")</f>
        <v/>
      </c>
      <c r="S5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4" s="1">
        <f t="shared" si="57"/>
        <v>0</v>
      </c>
      <c r="U584" s="1">
        <f t="shared" si="58"/>
        <v>0</v>
      </c>
      <c r="V584" s="1">
        <f t="shared" si="59"/>
        <v>0</v>
      </c>
      <c r="W584" s="1" t="str">
        <f>IF(טבלה1013[[#This Row],[3 הפלגות זהות]]="","",IF(טבלה1013[[#This Row],[3 הפלגות זהות]]=1,טבלה1013[[#This Row],[LengthofCycle]],W583))</f>
        <v/>
      </c>
      <c r="Y584" s="1" t="str">
        <f>IF(OR(טבלה1013[[#This Row],[הווסת פעיל?]]=0,טבלה1013[[#This Row],[הווסת פעיל?]]=""),"",SUM(Y583,טבלה1013[[#This Row],[הווסת פעיל?]]))</f>
        <v/>
      </c>
      <c r="Z584" s="1" t="str">
        <f>IF(AND(טבלה1013[[#This Row],[כמה מחזורים עד עקירה]]&lt;&gt;"",Y585=""),טבלה1013[[#This Row],[כמה מחזורים עד עקירה]],"")</f>
        <v/>
      </c>
      <c r="AA584" s="1" t="str">
        <f>IF(AND(טבלה1013[[#This Row],[הווסת פעיל?]]=1,טבלה1013[[#This Row],[וסת קבוע אחרון]]&lt;&gt;W583),טבלה1013[[#This Row],[וסת קבוע אחרון]],"")</f>
        <v/>
      </c>
      <c r="AB584" s="1" t="str">
        <f>IF(AND(טבלה1013[[#This Row],[הווסת פעיל?]]=1,X583=0,טבלה1013[[#This Row],[וסת קבוע אחרון]]=W583),טבלה1013[[#This Row],[וסת קבוע אחרון]],"")</f>
        <v/>
      </c>
      <c r="AC584" s="1" t="str">
        <f>IF(AND(טבלה1013[[#This Row],[הווסת פעיל?]]=1,X583=0,טבלה1013[[#This Row],[וסת קבוע אחרון]]&lt;&gt;W583),1,"")</f>
        <v/>
      </c>
      <c r="AD584" s="1" t="str">
        <f>IF(AND(טבלה1013[[#This Row],[הווסת פעיל?]]&lt;&gt;"",B585=1),טבלה1013[[#This Row],[CycleNumber]],"")</f>
        <v/>
      </c>
      <c r="AE584" s="1" t="str">
        <f>IF(AND(טבלה1013[[#This Row],[הווסת פעיל?]]&lt;&gt;"",X583=""),טבלה1013[[#This Row],[CycleNumber]],"")</f>
        <v/>
      </c>
      <c r="AF584" s="1" t="str">
        <f>IF(B585=1,"",IF(טבלה1013[[#This Row],[הווסת פעיל?]]=1,IF(טבלה1013[[#This Row],[וסת קבוע אחרון]]=F585,1,0),""))</f>
        <v/>
      </c>
      <c r="AG584" s="1" t="str">
        <f>IF(B585=1,"",IF(טבלה1013[[#This Row],[הווסת פעיל?]]=1,IF(OR(טבלה1013[[#This Row],[וסת קבוע אחרון]]=F585,F585=טבלה1013[[#This Row],[LengthofCycle]]),1,0),""))</f>
        <v/>
      </c>
      <c r="AH584" s="1" t="str">
        <f>IF(B585=1,"",IF(טבלה1013[[#This Row],[הווסת פעיל?]]=1,IF(OR(טבלה1013[[#This Row],[וסת קבוע אחרון]]=F585,F585=טבלה1013[[#This Row],[LengthofCycle]],AND(טבלה1013[[#This Row],[LengthofCycle]]&lt;&gt;טבלה1013[[#This Row],[וסת קבוע אחרון]],OR(F585=28,F585=29))),1,0),""))</f>
        <v/>
      </c>
      <c r="AI584" s="1" t="str">
        <f>IF(AND(טבלה1013[[#This Row],[הווסת פעיל?]]=1,B585=1),1,"")</f>
        <v/>
      </c>
      <c r="AJ584" s="4" t="str">
        <f>IF(AND(טבלה1013[[#This Row],[הווסת פעיל?]]&lt;&gt;1,B585&lt;&gt;1,B585&lt;&gt;""),IF(טבלה1013[[#This Row],[LengthofCycle]]=F585,1,0),"")</f>
        <v/>
      </c>
      <c r="AK584" s="4" t="str">
        <f>IF(AND(טבלה1013[[#This Row],[הווסת פעיל?]]&lt;&gt;1,B585&lt;&gt;1,B585&lt;&gt;""),IF(OR(טבלה1013[[#This Row],[LengthofCycle]]=F585,F585=29),1,0),"")</f>
        <v/>
      </c>
      <c r="AL584" s="4" t="str">
        <f>IF(AND(טבלה1013[[#This Row],[הווסת פעיל?]]&lt;&gt;1,B585&lt;&gt;1,B585&lt;&gt;""),IF(OR(טבלה1013[[#This Row],[LengthofCycle]]=F585,F585=29,F585=28),1,0),"")</f>
        <v/>
      </c>
    </row>
    <row r="585" spans="1:38" x14ac:dyDescent="0.25">
      <c r="A585" s="1" t="s">
        <v>106</v>
      </c>
      <c r="B585" s="1">
        <v>1</v>
      </c>
      <c r="C585" s="1">
        <v>0</v>
      </c>
      <c r="D585" s="1">
        <v>1</v>
      </c>
      <c r="E585" s="1">
        <v>0</v>
      </c>
      <c r="F585" s="1">
        <v>35</v>
      </c>
      <c r="G585" s="1">
        <f>טבלה1013[[#This Row],[LengthofCycle]]+1</f>
        <v>36</v>
      </c>
      <c r="H585" s="1" t="str">
        <f>IF(IFERROR(LOOKUP(טבלה1013[[#This Row],[ClientID]],קביעויות[השבוע]),FALSE)=טבלה1013[[#This Row],[ClientID]],1,"")</f>
        <v/>
      </c>
      <c r="I585" s="1" t="str">
        <f>IF(AND(טבלה1013[[#This Row],[CycleNumber]]&gt;1,OR(B586="",טבלה1013[[#This Row],[CycleNumber]]&gt;B584)),IF(OR(AND(טבלה1013[[#This Row],[LengthofCycle]]=28,F584=28),AND(טבלה1013[[#This Row],[LengthofCycle]]=35,F584=35)),1,""),"")</f>
        <v/>
      </c>
      <c r="J585" s="1" t="str">
        <f>IF(AND(טבלה1013[[#This Row],[וסת השבוע]]=1,I584=1,טבלה1013[[#This Row],[CycleNumber]]&gt;B584),1,"")</f>
        <v/>
      </c>
      <c r="K585" s="1" t="str">
        <f>IF(טבלה1013[[#This Row],[CycleNumber]]=1,"",IF(טבלה1013[[#This Row],[וסת השבוע]]=1,0,IF(K584="","",IF(K584=0,IF(טבלה1013[[#This Row],[LengthofCycle]]=28,0,1),IF(K584=1,IF(טבלה1013[[#This Row],[LengthofCycle]]+F584=28*2,0,2),IF(K584=2,IF(טבלה1013[[#This Row],[LengthofCycle]]+F584+F583=28*3,0,3),""))))))</f>
        <v/>
      </c>
      <c r="L585" s="1" t="str">
        <f>IF(טבלה1013[[#This Row],[וסת השבוע]]=1,IF(טבלה1013[[#This Row],[וסת השבוע וההפלגה ביחד]]=1,L584+1,0),IF(AND(טבלה1013[[#This Row],[CycleNumber]]&gt;B584,טבלה1013[[#This Row],[CycleNumber]]&gt;1),IF(טבלה1013[[#This Row],[וסת השבוע פעיל?]]&lt;&gt;"",L584+1,""),""))</f>
        <v/>
      </c>
      <c r="M585" s="1" t="str">
        <f>IF(AND(טבלה1013[[#This Row],[וסת השבוע פעיל?]]&lt;&gt;"",טבלה1013[[#This Row],[CycleNumber]]&lt;B586,B586&lt;&gt;"",טבלה1013[[#This Row],[וסת השבוע פעיל?]]&lt;3),IF(K586=0,IF(AND(טבלה1013[[#This Row],[וסת השבוע פעיל?]]&gt;0,I586=1),0,1),0),"")</f>
        <v/>
      </c>
      <c r="N585" s="1" t="str">
        <f t="shared" si="56"/>
        <v/>
      </c>
      <c r="O585" s="1" t="str">
        <f>IF(AND(טבלה1013[[#This Row],[חיזוי - שבוע]]=1,J586=1),1,"")</f>
        <v/>
      </c>
      <c r="P585" s="1" t="str">
        <f>IF(AND(טבלה1013[[#This Row],[חיזוי טוב עם הפלגה?]]=1,טבלה1013[[#This Row],[וסת קבוע אחרון]]&lt;&gt;28,X584=1),1,"")</f>
        <v/>
      </c>
      <c r="Q585" s="1" t="str">
        <f>IF(AND(טבלה1013[[#This Row],[וסת השבוע פעיל?]]&lt;3,OR(טבלה1013[[#This Row],[CycleNumber]]&gt;B586,B586="")),1,"")</f>
        <v/>
      </c>
      <c r="R585" s="1" t="str">
        <f>IF(טבלה1013[[#This Row],[האישה קבעה וסת שבוע?]]=1,IF(טבלה1013[[#This Row],[וסת השבוע פעיל?]]&lt;3,1,0),"")</f>
        <v/>
      </c>
      <c r="S5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5" s="1" t="str">
        <f t="shared" si="57"/>
        <v/>
      </c>
      <c r="U585" s="1" t="str">
        <f t="shared" si="58"/>
        <v/>
      </c>
      <c r="V585" s="1" t="str">
        <f t="shared" si="59"/>
        <v/>
      </c>
      <c r="W585" s="1" t="str">
        <f>IF(טבלה1013[[#This Row],[3 הפלגות זהות]]="","",IF(טבלה1013[[#This Row],[3 הפלגות זהות]]=1,טבלה1013[[#This Row],[LengthofCycle]],W584))</f>
        <v/>
      </c>
      <c r="Y585" s="1" t="str">
        <f>IF(OR(טבלה1013[[#This Row],[הווסת פעיל?]]=0,טבלה1013[[#This Row],[הווסת פעיל?]]=""),"",SUM(Y584,טבלה1013[[#This Row],[הווסת פעיל?]]))</f>
        <v/>
      </c>
      <c r="Z585" s="1" t="str">
        <f>IF(AND(טבלה1013[[#This Row],[כמה מחזורים עד עקירה]]&lt;&gt;"",Y586=""),טבלה1013[[#This Row],[כמה מחזורים עד עקירה]],"")</f>
        <v/>
      </c>
      <c r="AA585" s="1" t="str">
        <f>IF(AND(טבלה1013[[#This Row],[הווסת פעיל?]]=1,טבלה1013[[#This Row],[וסת קבוע אחרון]]&lt;&gt;W584),טבלה1013[[#This Row],[וסת קבוע אחרון]],"")</f>
        <v/>
      </c>
      <c r="AB585" s="1" t="str">
        <f>IF(AND(טבלה1013[[#This Row],[הווסת פעיל?]]=1,X584=0,טבלה1013[[#This Row],[וסת קבוע אחרון]]=W584),טבלה1013[[#This Row],[וסת קבוע אחרון]],"")</f>
        <v/>
      </c>
      <c r="AC585" s="1" t="str">
        <f>IF(AND(טבלה1013[[#This Row],[הווסת פעיל?]]=1,X584=0,טבלה1013[[#This Row],[וסת קבוע אחרון]]&lt;&gt;W584),1,"")</f>
        <v/>
      </c>
      <c r="AD585" s="1" t="str">
        <f>IF(AND(טבלה1013[[#This Row],[הווסת פעיל?]]&lt;&gt;"",B586=1),טבלה1013[[#This Row],[CycleNumber]],"")</f>
        <v/>
      </c>
      <c r="AE585" s="1" t="str">
        <f>IF(AND(טבלה1013[[#This Row],[הווסת פעיל?]]&lt;&gt;"",X584=""),טבלה1013[[#This Row],[CycleNumber]],"")</f>
        <v/>
      </c>
      <c r="AF585" s="1" t="str">
        <f>IF(B586=1,"",IF(טבלה1013[[#This Row],[הווסת פעיל?]]=1,IF(טבלה1013[[#This Row],[וסת קבוע אחרון]]=F586,1,0),""))</f>
        <v/>
      </c>
      <c r="AG585" s="1" t="str">
        <f>IF(B586=1,"",IF(טבלה1013[[#This Row],[הווסת פעיל?]]=1,IF(OR(טבלה1013[[#This Row],[וסת קבוע אחרון]]=F586,F586=טבלה1013[[#This Row],[LengthofCycle]]),1,0),""))</f>
        <v/>
      </c>
      <c r="AH585" s="1" t="str">
        <f>IF(B586=1,"",IF(טבלה1013[[#This Row],[הווסת פעיל?]]=1,IF(OR(טבלה1013[[#This Row],[וסת קבוע אחרון]]=F586,F586=טבלה1013[[#This Row],[LengthofCycle]],AND(טבלה1013[[#This Row],[LengthofCycle]]&lt;&gt;טבלה1013[[#This Row],[וסת קבוע אחרון]],OR(F586=28,F586=29))),1,0),""))</f>
        <v/>
      </c>
      <c r="AI585" s="1" t="str">
        <f>IF(AND(טבלה1013[[#This Row],[הווסת פעיל?]]=1,B586=1),1,"")</f>
        <v/>
      </c>
      <c r="AJ585" s="4">
        <f>IF(AND(טבלה1013[[#This Row],[הווסת פעיל?]]&lt;&gt;1,B586&lt;&gt;1,B586&lt;&gt;""),IF(טבלה1013[[#This Row],[LengthofCycle]]=F586,1,0),"")</f>
        <v>0</v>
      </c>
      <c r="AK585" s="4">
        <f>IF(AND(טבלה1013[[#This Row],[הווסת פעיל?]]&lt;&gt;1,B586&lt;&gt;1,B586&lt;&gt;""),IF(OR(טבלה1013[[#This Row],[LengthofCycle]]=F586,F586=29),1,0),"")</f>
        <v>0</v>
      </c>
      <c r="AL585" s="4">
        <f>IF(AND(טבלה1013[[#This Row],[הווסת פעיל?]]&lt;&gt;1,B586&lt;&gt;1,B586&lt;&gt;""),IF(OR(טבלה1013[[#This Row],[LengthofCycle]]=F586,F586=29,F586=28),1,0),"")</f>
        <v>0</v>
      </c>
    </row>
    <row r="586" spans="1:38" x14ac:dyDescent="0.25">
      <c r="A586" s="1" t="s">
        <v>106</v>
      </c>
      <c r="B586" s="1">
        <v>2</v>
      </c>
      <c r="C586" s="1">
        <v>0</v>
      </c>
      <c r="D586" s="1">
        <v>1</v>
      </c>
      <c r="E586" s="1">
        <v>0</v>
      </c>
      <c r="F586" s="1">
        <v>33</v>
      </c>
      <c r="G586" s="1">
        <f>טבלה1013[[#This Row],[LengthofCycle]]+1</f>
        <v>34</v>
      </c>
      <c r="H586" s="1" t="str">
        <f>IF(IFERROR(LOOKUP(טבלה1013[[#This Row],[ClientID]],קביעויות[השבוע]),FALSE)=טבלה1013[[#This Row],[ClientID]],1,"")</f>
        <v/>
      </c>
      <c r="I586" s="1" t="str">
        <f>IF(AND(טבלה1013[[#This Row],[CycleNumber]]&gt;1,OR(B587="",טבלה1013[[#This Row],[CycleNumber]]&gt;B585)),IF(OR(AND(טבלה1013[[#This Row],[LengthofCycle]]=28,F585=28),AND(טבלה1013[[#This Row],[LengthofCycle]]=35,F585=35)),1,""),"")</f>
        <v/>
      </c>
      <c r="J586" s="1" t="str">
        <f>IF(AND(טבלה1013[[#This Row],[וסת השבוע]]=1,I585=1,טבלה1013[[#This Row],[CycleNumber]]&gt;B585),1,"")</f>
        <v/>
      </c>
      <c r="K586" s="1" t="str">
        <f>IF(טבלה1013[[#This Row],[CycleNumber]]=1,"",IF(טבלה1013[[#This Row],[וסת השבוע]]=1,0,IF(K585="","",IF(K585=0,IF(טבלה1013[[#This Row],[LengthofCycle]]=28,0,1),IF(K585=1,IF(טבלה1013[[#This Row],[LengthofCycle]]+F585=28*2,0,2),IF(K585=2,IF(טבלה1013[[#This Row],[LengthofCycle]]+F585+F584=28*3,0,3),""))))))</f>
        <v/>
      </c>
      <c r="L586" s="1" t="str">
        <f>IF(טבלה1013[[#This Row],[וסת השבוע]]=1,IF(טבלה1013[[#This Row],[וסת השבוע וההפלגה ביחד]]=1,L585+1,0),IF(AND(טבלה1013[[#This Row],[CycleNumber]]&gt;B585,טבלה1013[[#This Row],[CycleNumber]]&gt;1),IF(טבלה1013[[#This Row],[וסת השבוע פעיל?]]&lt;&gt;"",L585+1,""),""))</f>
        <v/>
      </c>
      <c r="M586" s="1" t="str">
        <f>IF(AND(טבלה1013[[#This Row],[וסת השבוע פעיל?]]&lt;&gt;"",טבלה1013[[#This Row],[CycleNumber]]&lt;B587,B587&lt;&gt;"",טבלה1013[[#This Row],[וסת השבוע פעיל?]]&lt;3),IF(K587=0,IF(AND(טבלה1013[[#This Row],[וסת השבוע פעיל?]]&gt;0,I587=1),0,1),0),"")</f>
        <v/>
      </c>
      <c r="N586" s="1" t="str">
        <f t="shared" si="56"/>
        <v/>
      </c>
      <c r="O586" s="1" t="str">
        <f>IF(AND(טבלה1013[[#This Row],[חיזוי - שבוע]]=1,J587=1),1,"")</f>
        <v/>
      </c>
      <c r="P586" s="1" t="str">
        <f>IF(AND(טבלה1013[[#This Row],[חיזוי טוב עם הפלגה?]]=1,טבלה1013[[#This Row],[וסת קבוע אחרון]]&lt;&gt;28,X585=1),1,"")</f>
        <v/>
      </c>
      <c r="Q586" s="1" t="str">
        <f>IF(AND(טבלה1013[[#This Row],[וסת השבוע פעיל?]]&lt;3,OR(טבלה1013[[#This Row],[CycleNumber]]&gt;B587,B587="")),1,"")</f>
        <v/>
      </c>
      <c r="R586" s="1" t="str">
        <f>IF(טבלה1013[[#This Row],[האישה קבעה וסת שבוע?]]=1,IF(טבלה1013[[#This Row],[וסת השבוע פעיל?]]&lt;3,1,0),"")</f>
        <v/>
      </c>
      <c r="S5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6" s="1" t="str">
        <f t="shared" si="57"/>
        <v/>
      </c>
      <c r="U586" s="1" t="str">
        <f t="shared" si="58"/>
        <v/>
      </c>
      <c r="V586" s="1" t="str">
        <f t="shared" si="59"/>
        <v/>
      </c>
      <c r="W586" s="1" t="str">
        <f>IF(טבלה1013[[#This Row],[3 הפלגות זהות]]="","",IF(טבלה1013[[#This Row],[3 הפלגות זהות]]=1,טבלה1013[[#This Row],[LengthofCycle]],W585))</f>
        <v/>
      </c>
      <c r="Y586" s="1" t="str">
        <f>IF(OR(טבלה1013[[#This Row],[הווסת פעיל?]]=0,טבלה1013[[#This Row],[הווסת פעיל?]]=""),"",SUM(Y585,טבלה1013[[#This Row],[הווסת פעיל?]]))</f>
        <v/>
      </c>
      <c r="Z586" s="1" t="str">
        <f>IF(AND(טבלה1013[[#This Row],[כמה מחזורים עד עקירה]]&lt;&gt;"",Y587=""),טבלה1013[[#This Row],[כמה מחזורים עד עקירה]],"")</f>
        <v/>
      </c>
      <c r="AA586" s="1" t="str">
        <f>IF(AND(טבלה1013[[#This Row],[הווסת פעיל?]]=1,טבלה1013[[#This Row],[וסת קבוע אחרון]]&lt;&gt;W585),טבלה1013[[#This Row],[וסת קבוע אחרון]],"")</f>
        <v/>
      </c>
      <c r="AB586" s="1" t="str">
        <f>IF(AND(טבלה1013[[#This Row],[הווסת פעיל?]]=1,X585=0,טבלה1013[[#This Row],[וסת קבוע אחרון]]=W585),טבלה1013[[#This Row],[וסת קבוע אחרון]],"")</f>
        <v/>
      </c>
      <c r="AC586" s="1" t="str">
        <f>IF(AND(טבלה1013[[#This Row],[הווסת פעיל?]]=1,X585=0,טבלה1013[[#This Row],[וסת קבוע אחרון]]&lt;&gt;W585),1,"")</f>
        <v/>
      </c>
      <c r="AD586" s="1" t="str">
        <f>IF(AND(טבלה1013[[#This Row],[הווסת פעיל?]]&lt;&gt;"",B587=1),טבלה1013[[#This Row],[CycleNumber]],"")</f>
        <v/>
      </c>
      <c r="AE586" s="1" t="str">
        <f>IF(AND(טבלה1013[[#This Row],[הווסת פעיל?]]&lt;&gt;"",X585=""),טבלה1013[[#This Row],[CycleNumber]],"")</f>
        <v/>
      </c>
      <c r="AF586" s="1" t="str">
        <f>IF(B587=1,"",IF(טבלה1013[[#This Row],[הווסת פעיל?]]=1,IF(טבלה1013[[#This Row],[וסת קבוע אחרון]]=F587,1,0),""))</f>
        <v/>
      </c>
      <c r="AG586" s="1" t="str">
        <f>IF(B587=1,"",IF(טבלה1013[[#This Row],[הווסת פעיל?]]=1,IF(OR(טבלה1013[[#This Row],[וסת קבוע אחרון]]=F587,F587=טבלה1013[[#This Row],[LengthofCycle]]),1,0),""))</f>
        <v/>
      </c>
      <c r="AH586" s="1" t="str">
        <f>IF(B587=1,"",IF(טבלה1013[[#This Row],[הווסת פעיל?]]=1,IF(OR(טבלה1013[[#This Row],[וסת קבוע אחרון]]=F587,F587=טבלה1013[[#This Row],[LengthofCycle]],AND(טבלה1013[[#This Row],[LengthofCycle]]&lt;&gt;טבלה1013[[#This Row],[וסת קבוע אחרון]],OR(F587=28,F587=29))),1,0),""))</f>
        <v/>
      </c>
      <c r="AI586" s="1" t="str">
        <f>IF(AND(טבלה1013[[#This Row],[הווסת פעיל?]]=1,B587=1),1,"")</f>
        <v/>
      </c>
      <c r="AJ586" s="4">
        <f>IF(AND(טבלה1013[[#This Row],[הווסת פעיל?]]&lt;&gt;1,B587&lt;&gt;1,B587&lt;&gt;""),IF(טבלה1013[[#This Row],[LengthofCycle]]=F587,1,0),"")</f>
        <v>0</v>
      </c>
      <c r="AK586" s="4">
        <f>IF(AND(טבלה1013[[#This Row],[הווסת פעיל?]]&lt;&gt;1,B587&lt;&gt;1,B587&lt;&gt;""),IF(OR(טבלה1013[[#This Row],[LengthofCycle]]=F587,F587=29),1,0),"")</f>
        <v>0</v>
      </c>
      <c r="AL586" s="4">
        <f>IF(AND(טבלה1013[[#This Row],[הווסת פעיל?]]&lt;&gt;1,B587&lt;&gt;1,B587&lt;&gt;""),IF(OR(טבלה1013[[#This Row],[LengthofCycle]]=F587,F587=29,F587=28),1,0),"")</f>
        <v>0</v>
      </c>
    </row>
    <row r="587" spans="1:38" x14ac:dyDescent="0.25">
      <c r="A587" s="1" t="s">
        <v>106</v>
      </c>
      <c r="B587" s="1">
        <v>3</v>
      </c>
      <c r="C587" s="1">
        <v>0</v>
      </c>
      <c r="D587" s="1">
        <v>0</v>
      </c>
      <c r="E587" s="1">
        <v>0</v>
      </c>
      <c r="F587" s="1">
        <v>43</v>
      </c>
      <c r="G587" s="1">
        <f>טבלה1013[[#This Row],[LengthofCycle]]+1</f>
        <v>44</v>
      </c>
      <c r="H587" s="1" t="str">
        <f>IF(IFERROR(LOOKUP(טבלה1013[[#This Row],[ClientID]],קביעויות[השבוע]),FALSE)=טבלה1013[[#This Row],[ClientID]],1,"")</f>
        <v/>
      </c>
      <c r="I587" s="1" t="str">
        <f>IF(AND(טבלה1013[[#This Row],[CycleNumber]]&gt;1,OR(B588="",טבלה1013[[#This Row],[CycleNumber]]&gt;B586)),IF(OR(AND(טבלה1013[[#This Row],[LengthofCycle]]=28,F586=28),AND(טבלה1013[[#This Row],[LengthofCycle]]=35,F586=35)),1,""),"")</f>
        <v/>
      </c>
      <c r="J587" s="1" t="str">
        <f>IF(AND(טבלה1013[[#This Row],[וסת השבוע]]=1,I586=1,טבלה1013[[#This Row],[CycleNumber]]&gt;B586),1,"")</f>
        <v/>
      </c>
      <c r="K587" s="1" t="str">
        <f>IF(טבלה1013[[#This Row],[CycleNumber]]=1,"",IF(טבלה1013[[#This Row],[וסת השבוע]]=1,0,IF(K586="","",IF(K586=0,IF(טבלה1013[[#This Row],[LengthofCycle]]=28,0,1),IF(K586=1,IF(טבלה1013[[#This Row],[LengthofCycle]]+F586=28*2,0,2),IF(K586=2,IF(טבלה1013[[#This Row],[LengthofCycle]]+F586+F585=28*3,0,3),""))))))</f>
        <v/>
      </c>
      <c r="L587" s="1" t="str">
        <f>IF(טבלה1013[[#This Row],[וסת השבוע]]=1,IF(טבלה1013[[#This Row],[וסת השבוע וההפלגה ביחד]]=1,L586+1,0),IF(AND(טבלה1013[[#This Row],[CycleNumber]]&gt;B586,טבלה1013[[#This Row],[CycleNumber]]&gt;1),IF(טבלה1013[[#This Row],[וסת השבוע פעיל?]]&lt;&gt;"",L586+1,""),""))</f>
        <v/>
      </c>
      <c r="M587" s="1" t="str">
        <f>IF(AND(טבלה1013[[#This Row],[וסת השבוע פעיל?]]&lt;&gt;"",טבלה1013[[#This Row],[CycleNumber]]&lt;B588,B588&lt;&gt;"",טבלה1013[[#This Row],[וסת השבוע פעיל?]]&lt;3),IF(K588=0,IF(AND(טבלה1013[[#This Row],[וסת השבוע פעיל?]]&gt;0,I588=1),0,1),0),"")</f>
        <v/>
      </c>
      <c r="N587" s="1" t="str">
        <f t="shared" si="56"/>
        <v/>
      </c>
      <c r="O587" s="1" t="str">
        <f>IF(AND(טבלה1013[[#This Row],[חיזוי - שבוע]]=1,J588=1),1,"")</f>
        <v/>
      </c>
      <c r="P587" s="1" t="str">
        <f>IF(AND(טבלה1013[[#This Row],[חיזוי טוב עם הפלגה?]]=1,טבלה1013[[#This Row],[וסת קבוע אחרון]]&lt;&gt;28,X586=1),1,"")</f>
        <v/>
      </c>
      <c r="Q587" s="1" t="str">
        <f>IF(AND(טבלה1013[[#This Row],[וסת השבוע פעיל?]]&lt;3,OR(טבלה1013[[#This Row],[CycleNumber]]&gt;B588,B588="")),1,"")</f>
        <v/>
      </c>
      <c r="R587" s="1" t="str">
        <f>IF(טבלה1013[[#This Row],[האישה קבעה וסת שבוע?]]=1,IF(טבלה1013[[#This Row],[וסת השבוע פעיל?]]&lt;3,1,0),"")</f>
        <v/>
      </c>
      <c r="S5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7" s="1">
        <f t="shared" si="57"/>
        <v>0</v>
      </c>
      <c r="U587" s="1" t="str">
        <f t="shared" si="58"/>
        <v/>
      </c>
      <c r="V587" s="1" t="str">
        <f t="shared" si="59"/>
        <v/>
      </c>
      <c r="W587" s="1" t="str">
        <f>IF(טבלה1013[[#This Row],[3 הפלגות זהות]]="","",IF(טבלה1013[[#This Row],[3 הפלגות זהות]]=1,טבלה1013[[#This Row],[LengthofCycle]],W586))</f>
        <v/>
      </c>
      <c r="Y587" s="1" t="str">
        <f>IF(OR(טבלה1013[[#This Row],[הווסת פעיל?]]=0,טבלה1013[[#This Row],[הווסת פעיל?]]=""),"",SUM(Y586,טבלה1013[[#This Row],[הווסת פעיל?]]))</f>
        <v/>
      </c>
      <c r="Z587" s="1" t="str">
        <f>IF(AND(טבלה1013[[#This Row],[כמה מחזורים עד עקירה]]&lt;&gt;"",Y588=""),טבלה1013[[#This Row],[כמה מחזורים עד עקירה]],"")</f>
        <v/>
      </c>
      <c r="AA587" s="1" t="str">
        <f>IF(AND(טבלה1013[[#This Row],[הווסת פעיל?]]=1,טבלה1013[[#This Row],[וסת קבוע אחרון]]&lt;&gt;W586),טבלה1013[[#This Row],[וסת קבוע אחרון]],"")</f>
        <v/>
      </c>
      <c r="AB587" s="1" t="str">
        <f>IF(AND(טבלה1013[[#This Row],[הווסת פעיל?]]=1,X586=0,טבלה1013[[#This Row],[וסת קבוע אחרון]]=W586),טבלה1013[[#This Row],[וסת קבוע אחרון]],"")</f>
        <v/>
      </c>
      <c r="AC587" s="1" t="str">
        <f>IF(AND(טבלה1013[[#This Row],[הווסת פעיל?]]=1,X586=0,טבלה1013[[#This Row],[וסת קבוע אחרון]]&lt;&gt;W586),1,"")</f>
        <v/>
      </c>
      <c r="AD587" s="1" t="str">
        <f>IF(AND(טבלה1013[[#This Row],[הווסת פעיל?]]&lt;&gt;"",B588=1),טבלה1013[[#This Row],[CycleNumber]],"")</f>
        <v/>
      </c>
      <c r="AE587" s="1" t="str">
        <f>IF(AND(טבלה1013[[#This Row],[הווסת פעיל?]]&lt;&gt;"",X586=""),טבלה1013[[#This Row],[CycleNumber]],"")</f>
        <v/>
      </c>
      <c r="AF587" s="1" t="str">
        <f>IF(B588=1,"",IF(טבלה1013[[#This Row],[הווסת פעיל?]]=1,IF(טבלה1013[[#This Row],[וסת קבוע אחרון]]=F588,1,0),""))</f>
        <v/>
      </c>
      <c r="AG587" s="1" t="str">
        <f>IF(B588=1,"",IF(טבלה1013[[#This Row],[הווסת פעיל?]]=1,IF(OR(טבלה1013[[#This Row],[וסת קבוע אחרון]]=F588,F588=טבלה1013[[#This Row],[LengthofCycle]]),1,0),""))</f>
        <v/>
      </c>
      <c r="AH587" s="1" t="str">
        <f>IF(B588=1,"",IF(טבלה1013[[#This Row],[הווסת פעיל?]]=1,IF(OR(טבלה1013[[#This Row],[וסת קבוע אחרון]]=F588,F588=טבלה1013[[#This Row],[LengthofCycle]],AND(טבלה1013[[#This Row],[LengthofCycle]]&lt;&gt;טבלה1013[[#This Row],[וסת קבוע אחרון]],OR(F588=28,F588=29))),1,0),""))</f>
        <v/>
      </c>
      <c r="AI587" s="1" t="str">
        <f>IF(AND(טבלה1013[[#This Row],[הווסת פעיל?]]=1,B588=1),1,"")</f>
        <v/>
      </c>
      <c r="AJ587" s="4">
        <f>IF(AND(טבלה1013[[#This Row],[הווסת פעיל?]]&lt;&gt;1,B588&lt;&gt;1,B588&lt;&gt;""),IF(טבלה1013[[#This Row],[LengthofCycle]]=F588,1,0),"")</f>
        <v>0</v>
      </c>
      <c r="AK587" s="4">
        <f>IF(AND(טבלה1013[[#This Row],[הווסת פעיל?]]&lt;&gt;1,B588&lt;&gt;1,B588&lt;&gt;""),IF(OR(טבלה1013[[#This Row],[LengthofCycle]]=F588,F588=29),1,0),"")</f>
        <v>0</v>
      </c>
      <c r="AL587" s="4">
        <f>IF(AND(טבלה1013[[#This Row],[הווסת פעיל?]]&lt;&gt;1,B588&lt;&gt;1,B588&lt;&gt;""),IF(OR(טבלה1013[[#This Row],[LengthofCycle]]=F588,F588=29,F588=28),1,0),"")</f>
        <v>0</v>
      </c>
    </row>
    <row r="588" spans="1:38" x14ac:dyDescent="0.25">
      <c r="A588" s="1" t="s">
        <v>106</v>
      </c>
      <c r="B588" s="1">
        <v>4</v>
      </c>
      <c r="C588" s="1">
        <v>0</v>
      </c>
      <c r="D588" s="1">
        <v>1</v>
      </c>
      <c r="E588" s="1">
        <v>0</v>
      </c>
      <c r="F588" s="1">
        <v>38</v>
      </c>
      <c r="G588" s="1">
        <f>טבלה1013[[#This Row],[LengthofCycle]]+1</f>
        <v>39</v>
      </c>
      <c r="H588" s="1" t="str">
        <f>IF(IFERROR(LOOKUP(טבלה1013[[#This Row],[ClientID]],קביעויות[השבוע]),FALSE)=טבלה1013[[#This Row],[ClientID]],1,"")</f>
        <v/>
      </c>
      <c r="I588" s="1" t="str">
        <f>IF(AND(טבלה1013[[#This Row],[CycleNumber]]&gt;1,OR(B589="",טבלה1013[[#This Row],[CycleNumber]]&gt;B587)),IF(OR(AND(טבלה1013[[#This Row],[LengthofCycle]]=28,F587=28),AND(טבלה1013[[#This Row],[LengthofCycle]]=35,F587=35)),1,""),"")</f>
        <v/>
      </c>
      <c r="J588" s="1" t="str">
        <f>IF(AND(טבלה1013[[#This Row],[וסת השבוע]]=1,I587=1,טבלה1013[[#This Row],[CycleNumber]]&gt;B587),1,"")</f>
        <v/>
      </c>
      <c r="K588" s="1" t="str">
        <f>IF(טבלה1013[[#This Row],[CycleNumber]]=1,"",IF(טבלה1013[[#This Row],[וסת השבוע]]=1,0,IF(K587="","",IF(K587=0,IF(טבלה1013[[#This Row],[LengthofCycle]]=28,0,1),IF(K587=1,IF(טבלה1013[[#This Row],[LengthofCycle]]+F587=28*2,0,2),IF(K587=2,IF(טבלה1013[[#This Row],[LengthofCycle]]+F587+F586=28*3,0,3),""))))))</f>
        <v/>
      </c>
      <c r="L588" s="1" t="str">
        <f>IF(טבלה1013[[#This Row],[וסת השבוע]]=1,IF(טבלה1013[[#This Row],[וסת השבוע וההפלגה ביחד]]=1,L587+1,0),IF(AND(טבלה1013[[#This Row],[CycleNumber]]&gt;B587,טבלה1013[[#This Row],[CycleNumber]]&gt;1),IF(טבלה1013[[#This Row],[וסת השבוע פעיל?]]&lt;&gt;"",L587+1,""),""))</f>
        <v/>
      </c>
      <c r="M588" s="1" t="str">
        <f>IF(AND(טבלה1013[[#This Row],[וסת השבוע פעיל?]]&lt;&gt;"",טבלה1013[[#This Row],[CycleNumber]]&lt;B589,B589&lt;&gt;"",טבלה1013[[#This Row],[וסת השבוע פעיל?]]&lt;3),IF(K589=0,IF(AND(טבלה1013[[#This Row],[וסת השבוע פעיל?]]&gt;0,I589=1),0,1),0),"")</f>
        <v/>
      </c>
      <c r="N588" s="1" t="str">
        <f t="shared" si="56"/>
        <v/>
      </c>
      <c r="O588" s="1" t="str">
        <f>IF(AND(טבלה1013[[#This Row],[חיזוי - שבוע]]=1,J589=1),1,"")</f>
        <v/>
      </c>
      <c r="P588" s="1" t="str">
        <f>IF(AND(טבלה1013[[#This Row],[חיזוי טוב עם הפלגה?]]=1,טבלה1013[[#This Row],[וסת קבוע אחרון]]&lt;&gt;28,X587=1),1,"")</f>
        <v/>
      </c>
      <c r="Q588" s="1" t="str">
        <f>IF(AND(טבלה1013[[#This Row],[וסת השבוע פעיל?]]&lt;3,OR(טבלה1013[[#This Row],[CycleNumber]]&gt;B589,B589="")),1,"")</f>
        <v/>
      </c>
      <c r="R588" s="1" t="str">
        <f>IF(טבלה1013[[#This Row],[האישה קבעה וסת שבוע?]]=1,IF(טבלה1013[[#This Row],[וסת השבוע פעיל?]]&lt;3,1,0),"")</f>
        <v/>
      </c>
      <c r="S5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8" s="1">
        <f t="shared" si="57"/>
        <v>0</v>
      </c>
      <c r="U588" s="1">
        <f t="shared" si="58"/>
        <v>0</v>
      </c>
      <c r="V588" s="1" t="str">
        <f t="shared" si="59"/>
        <v/>
      </c>
      <c r="W588" s="1" t="str">
        <f>IF(טבלה1013[[#This Row],[3 הפלגות זהות]]="","",IF(טבלה1013[[#This Row],[3 הפלגות זהות]]=1,טבלה1013[[#This Row],[LengthofCycle]],W587))</f>
        <v/>
      </c>
      <c r="Y588" s="1" t="str">
        <f>IF(OR(טבלה1013[[#This Row],[הווסת פעיל?]]=0,טבלה1013[[#This Row],[הווסת פעיל?]]=""),"",SUM(Y587,טבלה1013[[#This Row],[הווסת פעיל?]]))</f>
        <v/>
      </c>
      <c r="Z588" s="1" t="str">
        <f>IF(AND(טבלה1013[[#This Row],[כמה מחזורים עד עקירה]]&lt;&gt;"",Y589=""),טבלה1013[[#This Row],[כמה מחזורים עד עקירה]],"")</f>
        <v/>
      </c>
      <c r="AA588" s="1" t="str">
        <f>IF(AND(טבלה1013[[#This Row],[הווסת פעיל?]]=1,טבלה1013[[#This Row],[וסת קבוע אחרון]]&lt;&gt;W587),טבלה1013[[#This Row],[וסת קבוע אחרון]],"")</f>
        <v/>
      </c>
      <c r="AB588" s="1" t="str">
        <f>IF(AND(טבלה1013[[#This Row],[הווסת פעיל?]]=1,X587=0,טבלה1013[[#This Row],[וסת קבוע אחרון]]=W587),טבלה1013[[#This Row],[וסת קבוע אחרון]],"")</f>
        <v/>
      </c>
      <c r="AC588" s="1" t="str">
        <f>IF(AND(טבלה1013[[#This Row],[הווסת פעיל?]]=1,X587=0,טבלה1013[[#This Row],[וסת קבוע אחרון]]&lt;&gt;W587),1,"")</f>
        <v/>
      </c>
      <c r="AD588" s="1" t="str">
        <f>IF(AND(טבלה1013[[#This Row],[הווסת פעיל?]]&lt;&gt;"",B589=1),טבלה1013[[#This Row],[CycleNumber]],"")</f>
        <v/>
      </c>
      <c r="AE588" s="1" t="str">
        <f>IF(AND(טבלה1013[[#This Row],[הווסת פעיל?]]&lt;&gt;"",X587=""),טבלה1013[[#This Row],[CycleNumber]],"")</f>
        <v/>
      </c>
      <c r="AF588" s="1" t="str">
        <f>IF(B589=1,"",IF(טבלה1013[[#This Row],[הווסת פעיל?]]=1,IF(טבלה1013[[#This Row],[וסת קבוע אחרון]]=F589,1,0),""))</f>
        <v/>
      </c>
      <c r="AG588" s="1" t="str">
        <f>IF(B589=1,"",IF(טבלה1013[[#This Row],[הווסת פעיל?]]=1,IF(OR(טבלה1013[[#This Row],[וסת קבוע אחרון]]=F589,F589=טבלה1013[[#This Row],[LengthofCycle]]),1,0),""))</f>
        <v/>
      </c>
      <c r="AH588" s="1" t="str">
        <f>IF(B589=1,"",IF(טבלה1013[[#This Row],[הווסת פעיל?]]=1,IF(OR(טבלה1013[[#This Row],[וסת קבוע אחרון]]=F589,F589=טבלה1013[[#This Row],[LengthofCycle]],AND(טבלה1013[[#This Row],[LengthofCycle]]&lt;&gt;טבלה1013[[#This Row],[וסת קבוע אחרון]],OR(F589=28,F589=29))),1,0),""))</f>
        <v/>
      </c>
      <c r="AI588" s="1" t="str">
        <f>IF(AND(טבלה1013[[#This Row],[הווסת פעיל?]]=1,B589=1),1,"")</f>
        <v/>
      </c>
      <c r="AJ588" s="4">
        <f>IF(AND(טבלה1013[[#This Row],[הווסת פעיל?]]&lt;&gt;1,B589&lt;&gt;1,B589&lt;&gt;""),IF(טבלה1013[[#This Row],[LengthofCycle]]=F589,1,0),"")</f>
        <v>0</v>
      </c>
      <c r="AK588" s="4">
        <f>IF(AND(טבלה1013[[#This Row],[הווסת פעיל?]]&lt;&gt;1,B589&lt;&gt;1,B589&lt;&gt;""),IF(OR(טבלה1013[[#This Row],[LengthofCycle]]=F589,F589=29),1,0),"")</f>
        <v>0</v>
      </c>
      <c r="AL588" s="4">
        <f>IF(AND(טבלה1013[[#This Row],[הווסת פעיל?]]&lt;&gt;1,B589&lt;&gt;1,B589&lt;&gt;""),IF(OR(טבלה1013[[#This Row],[LengthofCycle]]=F589,F589=29,F589=28),1,0),"")</f>
        <v>0</v>
      </c>
    </row>
    <row r="589" spans="1:38" x14ac:dyDescent="0.25">
      <c r="A589" s="1" t="s">
        <v>106</v>
      </c>
      <c r="B589" s="1">
        <v>5</v>
      </c>
      <c r="C589" s="1">
        <v>0</v>
      </c>
      <c r="D589" s="1">
        <v>1</v>
      </c>
      <c r="E589" s="1">
        <v>0</v>
      </c>
      <c r="F589" s="1">
        <v>40</v>
      </c>
      <c r="G589" s="1">
        <f>טבלה1013[[#This Row],[LengthofCycle]]+1</f>
        <v>41</v>
      </c>
      <c r="H589" s="1" t="str">
        <f>IF(IFERROR(LOOKUP(טבלה1013[[#This Row],[ClientID]],קביעויות[השבוע]),FALSE)=טבלה1013[[#This Row],[ClientID]],1,"")</f>
        <v/>
      </c>
      <c r="I589" s="1" t="str">
        <f>IF(AND(טבלה1013[[#This Row],[CycleNumber]]&gt;1,OR(B590="",טבלה1013[[#This Row],[CycleNumber]]&gt;B588)),IF(OR(AND(טבלה1013[[#This Row],[LengthofCycle]]=28,F588=28),AND(טבלה1013[[#This Row],[LengthofCycle]]=35,F588=35)),1,""),"")</f>
        <v/>
      </c>
      <c r="J589" s="1" t="str">
        <f>IF(AND(טבלה1013[[#This Row],[וסת השבוע]]=1,I588=1,טבלה1013[[#This Row],[CycleNumber]]&gt;B588),1,"")</f>
        <v/>
      </c>
      <c r="K589" s="1" t="str">
        <f>IF(טבלה1013[[#This Row],[CycleNumber]]=1,"",IF(טבלה1013[[#This Row],[וסת השבוע]]=1,0,IF(K588="","",IF(K588=0,IF(טבלה1013[[#This Row],[LengthofCycle]]=28,0,1),IF(K588=1,IF(טבלה1013[[#This Row],[LengthofCycle]]+F588=28*2,0,2),IF(K588=2,IF(טבלה1013[[#This Row],[LengthofCycle]]+F588+F587=28*3,0,3),""))))))</f>
        <v/>
      </c>
      <c r="L589" s="1" t="str">
        <f>IF(טבלה1013[[#This Row],[וסת השבוע]]=1,IF(טבלה1013[[#This Row],[וסת השבוע וההפלגה ביחד]]=1,L588+1,0),IF(AND(טבלה1013[[#This Row],[CycleNumber]]&gt;B588,טבלה1013[[#This Row],[CycleNumber]]&gt;1),IF(טבלה1013[[#This Row],[וסת השבוע פעיל?]]&lt;&gt;"",L588+1,""),""))</f>
        <v/>
      </c>
      <c r="M589" s="1" t="str">
        <f>IF(AND(טבלה1013[[#This Row],[וסת השבוע פעיל?]]&lt;&gt;"",טבלה1013[[#This Row],[CycleNumber]]&lt;B590,B590&lt;&gt;"",טבלה1013[[#This Row],[וסת השבוע פעיל?]]&lt;3),IF(K590=0,IF(AND(טבלה1013[[#This Row],[וסת השבוע פעיל?]]&gt;0,I590=1),0,1),0),"")</f>
        <v/>
      </c>
      <c r="N589" s="1" t="str">
        <f t="shared" ref="N589:N652" si="60">IF(M588&lt;&gt;"",IF(K588=0,28+1,IF(K588=1,2*28-F588+1,IF(K588=2,3*28-F588-F587+1,""))),"")</f>
        <v/>
      </c>
      <c r="O589" s="1" t="str">
        <f>IF(AND(טבלה1013[[#This Row],[חיזוי - שבוע]]=1,J590=1),1,"")</f>
        <v/>
      </c>
      <c r="P589" s="1" t="str">
        <f>IF(AND(טבלה1013[[#This Row],[חיזוי טוב עם הפלגה?]]=1,טבלה1013[[#This Row],[וסת קבוע אחרון]]&lt;&gt;28,X588=1),1,"")</f>
        <v/>
      </c>
      <c r="Q589" s="1" t="str">
        <f>IF(AND(טבלה1013[[#This Row],[וסת השבוע פעיל?]]&lt;3,OR(טבלה1013[[#This Row],[CycleNumber]]&gt;B590,B590="")),1,"")</f>
        <v/>
      </c>
      <c r="R589" s="1" t="str">
        <f>IF(טבלה1013[[#This Row],[האישה קבעה וסת שבוע?]]=1,IF(טבלה1013[[#This Row],[וסת השבוע פעיל?]]&lt;3,1,0),"")</f>
        <v/>
      </c>
      <c r="S5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89" s="1">
        <f t="shared" si="57"/>
        <v>0</v>
      </c>
      <c r="U589" s="1">
        <f t="shared" si="58"/>
        <v>0</v>
      </c>
      <c r="V589" s="1">
        <f t="shared" si="59"/>
        <v>0</v>
      </c>
      <c r="W589" s="1" t="str">
        <f>IF(טבלה1013[[#This Row],[3 הפלגות זהות]]="","",IF(טבלה1013[[#This Row],[3 הפלגות זהות]]=1,טבלה1013[[#This Row],[LengthofCycle]],W588))</f>
        <v/>
      </c>
      <c r="Y589" s="1" t="str">
        <f>IF(OR(טבלה1013[[#This Row],[הווסת פעיל?]]=0,טבלה1013[[#This Row],[הווסת פעיל?]]=""),"",SUM(Y588,טבלה1013[[#This Row],[הווסת פעיל?]]))</f>
        <v/>
      </c>
      <c r="Z589" s="1" t="str">
        <f>IF(AND(טבלה1013[[#This Row],[כמה מחזורים עד עקירה]]&lt;&gt;"",Y590=""),טבלה1013[[#This Row],[כמה מחזורים עד עקירה]],"")</f>
        <v/>
      </c>
      <c r="AA589" s="1" t="str">
        <f>IF(AND(טבלה1013[[#This Row],[הווסת פעיל?]]=1,טבלה1013[[#This Row],[וסת קבוע אחרון]]&lt;&gt;W588),טבלה1013[[#This Row],[וסת קבוע אחרון]],"")</f>
        <v/>
      </c>
      <c r="AB589" s="1" t="str">
        <f>IF(AND(טבלה1013[[#This Row],[הווסת פעיל?]]=1,X588=0,טבלה1013[[#This Row],[וסת קבוע אחרון]]=W588),טבלה1013[[#This Row],[וסת קבוע אחרון]],"")</f>
        <v/>
      </c>
      <c r="AC589" s="1" t="str">
        <f>IF(AND(טבלה1013[[#This Row],[הווסת פעיל?]]=1,X588=0,טבלה1013[[#This Row],[וסת קבוע אחרון]]&lt;&gt;W588),1,"")</f>
        <v/>
      </c>
      <c r="AD589" s="1" t="str">
        <f>IF(AND(טבלה1013[[#This Row],[הווסת פעיל?]]&lt;&gt;"",B590=1),טבלה1013[[#This Row],[CycleNumber]],"")</f>
        <v/>
      </c>
      <c r="AE589" s="1" t="str">
        <f>IF(AND(טבלה1013[[#This Row],[הווסת פעיל?]]&lt;&gt;"",X588=""),טבלה1013[[#This Row],[CycleNumber]],"")</f>
        <v/>
      </c>
      <c r="AF589" s="1" t="str">
        <f>IF(B590=1,"",IF(טבלה1013[[#This Row],[הווסת פעיל?]]=1,IF(טבלה1013[[#This Row],[וסת קבוע אחרון]]=F590,1,0),""))</f>
        <v/>
      </c>
      <c r="AG589" s="1" t="str">
        <f>IF(B590=1,"",IF(טבלה1013[[#This Row],[הווסת פעיל?]]=1,IF(OR(טבלה1013[[#This Row],[וסת קבוע אחרון]]=F590,F590=טבלה1013[[#This Row],[LengthofCycle]]),1,0),""))</f>
        <v/>
      </c>
      <c r="AH589" s="1" t="str">
        <f>IF(B590=1,"",IF(טבלה1013[[#This Row],[הווסת פעיל?]]=1,IF(OR(טבלה1013[[#This Row],[וסת קבוע אחרון]]=F590,F590=טבלה1013[[#This Row],[LengthofCycle]],AND(טבלה1013[[#This Row],[LengthofCycle]]&lt;&gt;טבלה1013[[#This Row],[וסת קבוע אחרון]],OR(F590=28,F590=29))),1,0),""))</f>
        <v/>
      </c>
      <c r="AI589" s="1" t="str">
        <f>IF(AND(טבלה1013[[#This Row],[הווסת פעיל?]]=1,B590=1),1,"")</f>
        <v/>
      </c>
      <c r="AJ589" s="4">
        <f>IF(AND(טבלה1013[[#This Row],[הווסת פעיל?]]&lt;&gt;1,B590&lt;&gt;1,B590&lt;&gt;""),IF(טבלה1013[[#This Row],[LengthofCycle]]=F590,1,0),"")</f>
        <v>0</v>
      </c>
      <c r="AK589" s="4">
        <f>IF(AND(טבלה1013[[#This Row],[הווסת פעיל?]]&lt;&gt;1,B590&lt;&gt;1,B590&lt;&gt;""),IF(OR(טבלה1013[[#This Row],[LengthofCycle]]=F590,F590=29),1,0),"")</f>
        <v>0</v>
      </c>
      <c r="AL589" s="4">
        <f>IF(AND(טבלה1013[[#This Row],[הווסת פעיל?]]&lt;&gt;1,B590&lt;&gt;1,B590&lt;&gt;""),IF(OR(טבלה1013[[#This Row],[LengthofCycle]]=F590,F590=29,F590=28),1,0),"")</f>
        <v>0</v>
      </c>
    </row>
    <row r="590" spans="1:38" x14ac:dyDescent="0.25">
      <c r="A590" s="1" t="s">
        <v>106</v>
      </c>
      <c r="B590" s="1">
        <v>6</v>
      </c>
      <c r="C590" s="1">
        <v>0</v>
      </c>
      <c r="D590" s="1">
        <v>1</v>
      </c>
      <c r="E590" s="1">
        <v>0</v>
      </c>
      <c r="F590" s="1">
        <v>31</v>
      </c>
      <c r="G590" s="1">
        <f>טבלה1013[[#This Row],[LengthofCycle]]+1</f>
        <v>32</v>
      </c>
      <c r="H590" s="1" t="str">
        <f>IF(IFERROR(LOOKUP(טבלה1013[[#This Row],[ClientID]],קביעויות[השבוע]),FALSE)=טבלה1013[[#This Row],[ClientID]],1,"")</f>
        <v/>
      </c>
      <c r="I590" s="1" t="str">
        <f>IF(AND(טבלה1013[[#This Row],[CycleNumber]]&gt;1,OR(B591="",טבלה1013[[#This Row],[CycleNumber]]&gt;B589)),IF(OR(AND(טבלה1013[[#This Row],[LengthofCycle]]=28,F589=28),AND(טבלה1013[[#This Row],[LengthofCycle]]=35,F589=35)),1,""),"")</f>
        <v/>
      </c>
      <c r="J590" s="1" t="str">
        <f>IF(AND(טבלה1013[[#This Row],[וסת השבוע]]=1,I589=1,טבלה1013[[#This Row],[CycleNumber]]&gt;B589),1,"")</f>
        <v/>
      </c>
      <c r="K590" s="1" t="str">
        <f>IF(טבלה1013[[#This Row],[CycleNumber]]=1,"",IF(טבלה1013[[#This Row],[וסת השבוע]]=1,0,IF(K589="","",IF(K589=0,IF(טבלה1013[[#This Row],[LengthofCycle]]=28,0,1),IF(K589=1,IF(טבלה1013[[#This Row],[LengthofCycle]]+F589=28*2,0,2),IF(K589=2,IF(טבלה1013[[#This Row],[LengthofCycle]]+F589+F588=28*3,0,3),""))))))</f>
        <v/>
      </c>
      <c r="L590" s="1" t="str">
        <f>IF(טבלה1013[[#This Row],[וסת השבוע]]=1,IF(טבלה1013[[#This Row],[וסת השבוע וההפלגה ביחד]]=1,L589+1,0),IF(AND(טבלה1013[[#This Row],[CycleNumber]]&gt;B589,טבלה1013[[#This Row],[CycleNumber]]&gt;1),IF(טבלה1013[[#This Row],[וסת השבוע פעיל?]]&lt;&gt;"",L589+1,""),""))</f>
        <v/>
      </c>
      <c r="M590" s="1" t="str">
        <f>IF(AND(טבלה1013[[#This Row],[וסת השבוע פעיל?]]&lt;&gt;"",טבלה1013[[#This Row],[CycleNumber]]&lt;B591,B591&lt;&gt;"",טבלה1013[[#This Row],[וסת השבוע פעיל?]]&lt;3),IF(K591=0,IF(AND(טבלה1013[[#This Row],[וסת השבוע פעיל?]]&gt;0,I591=1),0,1),0),"")</f>
        <v/>
      </c>
      <c r="N590" s="1" t="str">
        <f t="shared" si="60"/>
        <v/>
      </c>
      <c r="O590" s="1" t="str">
        <f>IF(AND(טבלה1013[[#This Row],[חיזוי - שבוע]]=1,J591=1),1,"")</f>
        <v/>
      </c>
      <c r="P590" s="1" t="str">
        <f>IF(AND(טבלה1013[[#This Row],[חיזוי טוב עם הפלגה?]]=1,טבלה1013[[#This Row],[וסת קבוע אחרון]]&lt;&gt;28,X589=1),1,"")</f>
        <v/>
      </c>
      <c r="Q590" s="1" t="str">
        <f>IF(AND(טבלה1013[[#This Row],[וסת השבוע פעיל?]]&lt;3,OR(טבלה1013[[#This Row],[CycleNumber]]&gt;B591,B591="")),1,"")</f>
        <v/>
      </c>
      <c r="R590" s="1" t="str">
        <f>IF(טבלה1013[[#This Row],[האישה קבעה וסת שבוע?]]=1,IF(טבלה1013[[#This Row],[וסת השבוע פעיל?]]&lt;3,1,0),"")</f>
        <v/>
      </c>
      <c r="S5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0" s="1">
        <f t="shared" si="57"/>
        <v>0</v>
      </c>
      <c r="U590" s="1">
        <f t="shared" si="58"/>
        <v>0</v>
      </c>
      <c r="V590" s="1">
        <f t="shared" si="59"/>
        <v>0</v>
      </c>
      <c r="W590" s="1" t="str">
        <f>IF(טבלה1013[[#This Row],[3 הפלגות זהות]]="","",IF(טבלה1013[[#This Row],[3 הפלגות זהות]]=1,טבלה1013[[#This Row],[LengthofCycle]],W589))</f>
        <v/>
      </c>
      <c r="Y590" s="1" t="str">
        <f>IF(OR(טבלה1013[[#This Row],[הווסת פעיל?]]=0,טבלה1013[[#This Row],[הווסת פעיל?]]=""),"",SUM(Y589,טבלה1013[[#This Row],[הווסת פעיל?]]))</f>
        <v/>
      </c>
      <c r="Z590" s="1" t="str">
        <f>IF(AND(טבלה1013[[#This Row],[כמה מחזורים עד עקירה]]&lt;&gt;"",Y591=""),טבלה1013[[#This Row],[כמה מחזורים עד עקירה]],"")</f>
        <v/>
      </c>
      <c r="AA590" s="1" t="str">
        <f>IF(AND(טבלה1013[[#This Row],[הווסת פעיל?]]=1,טבלה1013[[#This Row],[וסת קבוע אחרון]]&lt;&gt;W589),טבלה1013[[#This Row],[וסת קבוע אחרון]],"")</f>
        <v/>
      </c>
      <c r="AB590" s="1" t="str">
        <f>IF(AND(טבלה1013[[#This Row],[הווסת פעיל?]]=1,X589=0,טבלה1013[[#This Row],[וסת קבוע אחרון]]=W589),טבלה1013[[#This Row],[וסת קבוע אחרון]],"")</f>
        <v/>
      </c>
      <c r="AC590" s="1" t="str">
        <f>IF(AND(טבלה1013[[#This Row],[הווסת פעיל?]]=1,X589=0,טבלה1013[[#This Row],[וסת קבוע אחרון]]&lt;&gt;W589),1,"")</f>
        <v/>
      </c>
      <c r="AD590" s="1" t="str">
        <f>IF(AND(טבלה1013[[#This Row],[הווסת פעיל?]]&lt;&gt;"",B591=1),טבלה1013[[#This Row],[CycleNumber]],"")</f>
        <v/>
      </c>
      <c r="AE590" s="1" t="str">
        <f>IF(AND(טבלה1013[[#This Row],[הווסת פעיל?]]&lt;&gt;"",X589=""),טבלה1013[[#This Row],[CycleNumber]],"")</f>
        <v/>
      </c>
      <c r="AF590" s="1" t="str">
        <f>IF(B591=1,"",IF(טבלה1013[[#This Row],[הווסת פעיל?]]=1,IF(טבלה1013[[#This Row],[וסת קבוע אחרון]]=F591,1,0),""))</f>
        <v/>
      </c>
      <c r="AG590" s="1" t="str">
        <f>IF(B591=1,"",IF(טבלה1013[[#This Row],[הווסת פעיל?]]=1,IF(OR(טבלה1013[[#This Row],[וסת קבוע אחרון]]=F591,F591=טבלה1013[[#This Row],[LengthofCycle]]),1,0),""))</f>
        <v/>
      </c>
      <c r="AH590" s="1" t="str">
        <f>IF(B591=1,"",IF(טבלה1013[[#This Row],[הווסת פעיל?]]=1,IF(OR(טבלה1013[[#This Row],[וסת קבוע אחרון]]=F591,F591=טבלה1013[[#This Row],[LengthofCycle]],AND(טבלה1013[[#This Row],[LengthofCycle]]&lt;&gt;טבלה1013[[#This Row],[וסת קבוע אחרון]],OR(F591=28,F591=29))),1,0),""))</f>
        <v/>
      </c>
      <c r="AI590" s="1" t="str">
        <f>IF(AND(טבלה1013[[#This Row],[הווסת פעיל?]]=1,B591=1),1,"")</f>
        <v/>
      </c>
      <c r="AJ590" s="4">
        <f>IF(AND(טבלה1013[[#This Row],[הווסת פעיל?]]&lt;&gt;1,B591&lt;&gt;1,B591&lt;&gt;""),IF(טבלה1013[[#This Row],[LengthofCycle]]=F591,1,0),"")</f>
        <v>0</v>
      </c>
      <c r="AK590" s="4">
        <f>IF(AND(טבלה1013[[#This Row],[הווסת פעיל?]]&lt;&gt;1,B591&lt;&gt;1,B591&lt;&gt;""),IF(OR(טבלה1013[[#This Row],[LengthofCycle]]=F591,F591=29),1,0),"")</f>
        <v>0</v>
      </c>
      <c r="AL590" s="4">
        <f>IF(AND(טבלה1013[[#This Row],[הווסת פעיל?]]&lt;&gt;1,B591&lt;&gt;1,B591&lt;&gt;""),IF(OR(טבלה1013[[#This Row],[LengthofCycle]]=F591,F591=29,F591=28),1,0),"")</f>
        <v>0</v>
      </c>
    </row>
    <row r="591" spans="1:38" x14ac:dyDescent="0.25">
      <c r="A591" s="1" t="s">
        <v>106</v>
      </c>
      <c r="B591" s="1">
        <v>7</v>
      </c>
      <c r="C591" s="1">
        <v>0</v>
      </c>
      <c r="D591" s="1">
        <v>0</v>
      </c>
      <c r="E591" s="1">
        <v>0</v>
      </c>
      <c r="F591" s="1">
        <v>45</v>
      </c>
      <c r="G591" s="1">
        <f>טבלה1013[[#This Row],[LengthofCycle]]+1</f>
        <v>46</v>
      </c>
      <c r="H591" s="1" t="str">
        <f>IF(IFERROR(LOOKUP(טבלה1013[[#This Row],[ClientID]],קביעויות[השבוע]),FALSE)=טבלה1013[[#This Row],[ClientID]],1,"")</f>
        <v/>
      </c>
      <c r="I591" s="1" t="str">
        <f>IF(AND(טבלה1013[[#This Row],[CycleNumber]]&gt;1,OR(B592="",טבלה1013[[#This Row],[CycleNumber]]&gt;B590)),IF(OR(AND(טבלה1013[[#This Row],[LengthofCycle]]=28,F590=28),AND(טבלה1013[[#This Row],[LengthofCycle]]=35,F590=35)),1,""),"")</f>
        <v/>
      </c>
      <c r="J591" s="1" t="str">
        <f>IF(AND(טבלה1013[[#This Row],[וסת השבוע]]=1,I590=1,טבלה1013[[#This Row],[CycleNumber]]&gt;B590),1,"")</f>
        <v/>
      </c>
      <c r="K591" s="1" t="str">
        <f>IF(טבלה1013[[#This Row],[CycleNumber]]=1,"",IF(טבלה1013[[#This Row],[וסת השבוע]]=1,0,IF(K590="","",IF(K590=0,IF(טבלה1013[[#This Row],[LengthofCycle]]=28,0,1),IF(K590=1,IF(טבלה1013[[#This Row],[LengthofCycle]]+F590=28*2,0,2),IF(K590=2,IF(טבלה1013[[#This Row],[LengthofCycle]]+F590+F589=28*3,0,3),""))))))</f>
        <v/>
      </c>
      <c r="L591" s="1" t="str">
        <f>IF(טבלה1013[[#This Row],[וסת השבוע]]=1,IF(טבלה1013[[#This Row],[וסת השבוע וההפלגה ביחד]]=1,L590+1,0),IF(AND(טבלה1013[[#This Row],[CycleNumber]]&gt;B590,טבלה1013[[#This Row],[CycleNumber]]&gt;1),IF(טבלה1013[[#This Row],[וסת השבוע פעיל?]]&lt;&gt;"",L590+1,""),""))</f>
        <v/>
      </c>
      <c r="M591" s="1" t="str">
        <f>IF(AND(טבלה1013[[#This Row],[וסת השבוע פעיל?]]&lt;&gt;"",טבלה1013[[#This Row],[CycleNumber]]&lt;B592,B592&lt;&gt;"",טבלה1013[[#This Row],[וסת השבוע פעיל?]]&lt;3),IF(K592=0,IF(AND(טבלה1013[[#This Row],[וסת השבוע פעיל?]]&gt;0,I592=1),0,1),0),"")</f>
        <v/>
      </c>
      <c r="N591" s="1" t="str">
        <f t="shared" si="60"/>
        <v/>
      </c>
      <c r="O591" s="1" t="str">
        <f>IF(AND(טבלה1013[[#This Row],[חיזוי - שבוע]]=1,J592=1),1,"")</f>
        <v/>
      </c>
      <c r="P591" s="1" t="str">
        <f>IF(AND(טבלה1013[[#This Row],[חיזוי טוב עם הפלגה?]]=1,טבלה1013[[#This Row],[וסת קבוע אחרון]]&lt;&gt;28,X590=1),1,"")</f>
        <v/>
      </c>
      <c r="Q591" s="1" t="str">
        <f>IF(AND(טבלה1013[[#This Row],[וסת השבוע פעיל?]]&lt;3,OR(טבלה1013[[#This Row],[CycleNumber]]&gt;B592,B592="")),1,"")</f>
        <v/>
      </c>
      <c r="R591" s="1" t="str">
        <f>IF(טבלה1013[[#This Row],[האישה קבעה וסת שבוע?]]=1,IF(טבלה1013[[#This Row],[וסת השבוע פעיל?]]&lt;3,1,0),"")</f>
        <v/>
      </c>
      <c r="S5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1" s="1">
        <f t="shared" si="57"/>
        <v>0</v>
      </c>
      <c r="U591" s="1">
        <f t="shared" si="58"/>
        <v>0</v>
      </c>
      <c r="V591" s="1">
        <f t="shared" si="59"/>
        <v>0</v>
      </c>
      <c r="W591" s="1" t="str">
        <f>IF(טבלה1013[[#This Row],[3 הפלגות זהות]]="","",IF(טבלה1013[[#This Row],[3 הפלגות זהות]]=1,טבלה1013[[#This Row],[LengthofCycle]],W590))</f>
        <v/>
      </c>
      <c r="Y591" s="1" t="str">
        <f>IF(OR(טבלה1013[[#This Row],[הווסת פעיל?]]=0,טבלה1013[[#This Row],[הווסת פעיל?]]=""),"",SUM(Y590,טבלה1013[[#This Row],[הווסת פעיל?]]))</f>
        <v/>
      </c>
      <c r="Z591" s="1" t="str">
        <f>IF(AND(טבלה1013[[#This Row],[כמה מחזורים עד עקירה]]&lt;&gt;"",Y592=""),טבלה1013[[#This Row],[כמה מחזורים עד עקירה]],"")</f>
        <v/>
      </c>
      <c r="AA591" s="1" t="str">
        <f>IF(AND(טבלה1013[[#This Row],[הווסת פעיל?]]=1,טבלה1013[[#This Row],[וסת קבוע אחרון]]&lt;&gt;W590),טבלה1013[[#This Row],[וסת קבוע אחרון]],"")</f>
        <v/>
      </c>
      <c r="AB591" s="1" t="str">
        <f>IF(AND(טבלה1013[[#This Row],[הווסת פעיל?]]=1,X590=0,טבלה1013[[#This Row],[וסת קבוע אחרון]]=W590),טבלה1013[[#This Row],[וסת קבוע אחרון]],"")</f>
        <v/>
      </c>
      <c r="AC591" s="1" t="str">
        <f>IF(AND(טבלה1013[[#This Row],[הווסת פעיל?]]=1,X590=0,טבלה1013[[#This Row],[וסת קבוע אחרון]]&lt;&gt;W590),1,"")</f>
        <v/>
      </c>
      <c r="AD591" s="1" t="str">
        <f>IF(AND(טבלה1013[[#This Row],[הווסת פעיל?]]&lt;&gt;"",B592=1),טבלה1013[[#This Row],[CycleNumber]],"")</f>
        <v/>
      </c>
      <c r="AE591" s="1" t="str">
        <f>IF(AND(טבלה1013[[#This Row],[הווסת פעיל?]]&lt;&gt;"",X590=""),טבלה1013[[#This Row],[CycleNumber]],"")</f>
        <v/>
      </c>
      <c r="AF591" s="1" t="str">
        <f>IF(B592=1,"",IF(טבלה1013[[#This Row],[הווסת פעיל?]]=1,IF(טבלה1013[[#This Row],[וסת קבוע אחרון]]=F592,1,0),""))</f>
        <v/>
      </c>
      <c r="AG591" s="1" t="str">
        <f>IF(B592=1,"",IF(טבלה1013[[#This Row],[הווסת פעיל?]]=1,IF(OR(טבלה1013[[#This Row],[וסת קבוע אחרון]]=F592,F592=טבלה1013[[#This Row],[LengthofCycle]]),1,0),""))</f>
        <v/>
      </c>
      <c r="AH591" s="1" t="str">
        <f>IF(B592=1,"",IF(טבלה1013[[#This Row],[הווסת פעיל?]]=1,IF(OR(טבלה1013[[#This Row],[וסת קבוע אחרון]]=F592,F592=טבלה1013[[#This Row],[LengthofCycle]],AND(טבלה1013[[#This Row],[LengthofCycle]]&lt;&gt;טבלה1013[[#This Row],[וסת קבוע אחרון]],OR(F592=28,F592=29))),1,0),""))</f>
        <v/>
      </c>
      <c r="AI591" s="1" t="str">
        <f>IF(AND(טבלה1013[[#This Row],[הווסת פעיל?]]=1,B592=1),1,"")</f>
        <v/>
      </c>
      <c r="AJ591" s="4">
        <f>IF(AND(טבלה1013[[#This Row],[הווסת פעיל?]]&lt;&gt;1,B592&lt;&gt;1,B592&lt;&gt;""),IF(טבלה1013[[#This Row],[LengthofCycle]]=F592,1,0),"")</f>
        <v>0</v>
      </c>
      <c r="AK591" s="4">
        <f>IF(AND(טבלה1013[[#This Row],[הווסת פעיל?]]&lt;&gt;1,B592&lt;&gt;1,B592&lt;&gt;""),IF(OR(טבלה1013[[#This Row],[LengthofCycle]]=F592,F592=29),1,0),"")</f>
        <v>0</v>
      </c>
      <c r="AL591" s="4">
        <f>IF(AND(טבלה1013[[#This Row],[הווסת פעיל?]]&lt;&gt;1,B592&lt;&gt;1,B592&lt;&gt;""),IF(OR(טבלה1013[[#This Row],[LengthofCycle]]=F592,F592=29,F592=28),1,0),"")</f>
        <v>0</v>
      </c>
    </row>
    <row r="592" spans="1:38" x14ac:dyDescent="0.25">
      <c r="A592" s="1" t="s">
        <v>106</v>
      </c>
      <c r="B592" s="1">
        <v>8</v>
      </c>
      <c r="C592" s="1">
        <v>0</v>
      </c>
      <c r="D592" s="1">
        <v>1</v>
      </c>
      <c r="E592" s="1">
        <v>0</v>
      </c>
      <c r="F592" s="1">
        <v>35</v>
      </c>
      <c r="G592" s="1">
        <f>טבלה1013[[#This Row],[LengthofCycle]]+1</f>
        <v>36</v>
      </c>
      <c r="H592" s="1" t="str">
        <f>IF(IFERROR(LOOKUP(טבלה1013[[#This Row],[ClientID]],קביעויות[השבוע]),FALSE)=טבלה1013[[#This Row],[ClientID]],1,"")</f>
        <v/>
      </c>
      <c r="I592" s="1" t="str">
        <f>IF(AND(טבלה1013[[#This Row],[CycleNumber]]&gt;1,OR(B593="",טבלה1013[[#This Row],[CycleNumber]]&gt;B591)),IF(OR(AND(טבלה1013[[#This Row],[LengthofCycle]]=28,F591=28),AND(טבלה1013[[#This Row],[LengthofCycle]]=35,F591=35)),1,""),"")</f>
        <v/>
      </c>
      <c r="J592" s="1" t="str">
        <f>IF(AND(טבלה1013[[#This Row],[וסת השבוע]]=1,I591=1,טבלה1013[[#This Row],[CycleNumber]]&gt;B591),1,"")</f>
        <v/>
      </c>
      <c r="K592" s="1" t="str">
        <f>IF(טבלה1013[[#This Row],[CycleNumber]]=1,"",IF(טבלה1013[[#This Row],[וסת השבוע]]=1,0,IF(K591="","",IF(K591=0,IF(טבלה1013[[#This Row],[LengthofCycle]]=28,0,1),IF(K591=1,IF(טבלה1013[[#This Row],[LengthofCycle]]+F591=28*2,0,2),IF(K591=2,IF(טבלה1013[[#This Row],[LengthofCycle]]+F591+F590=28*3,0,3),""))))))</f>
        <v/>
      </c>
      <c r="L592" s="1" t="str">
        <f>IF(טבלה1013[[#This Row],[וסת השבוע]]=1,IF(טבלה1013[[#This Row],[וסת השבוע וההפלגה ביחד]]=1,L591+1,0),IF(AND(טבלה1013[[#This Row],[CycleNumber]]&gt;B591,טבלה1013[[#This Row],[CycleNumber]]&gt;1),IF(טבלה1013[[#This Row],[וסת השבוע פעיל?]]&lt;&gt;"",L591+1,""),""))</f>
        <v/>
      </c>
      <c r="M592" s="1" t="str">
        <f>IF(AND(טבלה1013[[#This Row],[וסת השבוע פעיל?]]&lt;&gt;"",טבלה1013[[#This Row],[CycleNumber]]&lt;B593,B593&lt;&gt;"",טבלה1013[[#This Row],[וסת השבוע פעיל?]]&lt;3),IF(K593=0,IF(AND(טבלה1013[[#This Row],[וסת השבוע פעיל?]]&gt;0,I593=1),0,1),0),"")</f>
        <v/>
      </c>
      <c r="N592" s="1" t="str">
        <f t="shared" si="60"/>
        <v/>
      </c>
      <c r="O592" s="1" t="str">
        <f>IF(AND(טבלה1013[[#This Row],[חיזוי - שבוע]]=1,J593=1),1,"")</f>
        <v/>
      </c>
      <c r="P592" s="1" t="str">
        <f>IF(AND(טבלה1013[[#This Row],[חיזוי טוב עם הפלגה?]]=1,טבלה1013[[#This Row],[וסת קבוע אחרון]]&lt;&gt;28,X591=1),1,"")</f>
        <v/>
      </c>
      <c r="Q592" s="1" t="str">
        <f>IF(AND(טבלה1013[[#This Row],[וסת השבוע פעיל?]]&lt;3,OR(טבלה1013[[#This Row],[CycleNumber]]&gt;B593,B593="")),1,"")</f>
        <v/>
      </c>
      <c r="R592" s="1" t="str">
        <f>IF(טבלה1013[[#This Row],[האישה קבעה וסת שבוע?]]=1,IF(טבלה1013[[#This Row],[וסת השבוע פעיל?]]&lt;3,1,0),"")</f>
        <v/>
      </c>
      <c r="S5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2" s="1">
        <f t="shared" si="57"/>
        <v>0</v>
      </c>
      <c r="U592" s="1">
        <f t="shared" si="58"/>
        <v>0</v>
      </c>
      <c r="V592" s="1">
        <f t="shared" si="59"/>
        <v>0</v>
      </c>
      <c r="W592" s="1" t="str">
        <f>IF(טבלה1013[[#This Row],[3 הפלגות זהות]]="","",IF(טבלה1013[[#This Row],[3 הפלגות זהות]]=1,טבלה1013[[#This Row],[LengthofCycle]],W591))</f>
        <v/>
      </c>
      <c r="Y592" s="1" t="str">
        <f>IF(OR(טבלה1013[[#This Row],[הווסת פעיל?]]=0,טבלה1013[[#This Row],[הווסת פעיל?]]=""),"",SUM(Y591,טבלה1013[[#This Row],[הווסת פעיל?]]))</f>
        <v/>
      </c>
      <c r="Z592" s="1" t="str">
        <f>IF(AND(טבלה1013[[#This Row],[כמה מחזורים עד עקירה]]&lt;&gt;"",Y593=""),טבלה1013[[#This Row],[כמה מחזורים עד עקירה]],"")</f>
        <v/>
      </c>
      <c r="AA592" s="1" t="str">
        <f>IF(AND(טבלה1013[[#This Row],[הווסת פעיל?]]=1,טבלה1013[[#This Row],[וסת קבוע אחרון]]&lt;&gt;W591),טבלה1013[[#This Row],[וסת קבוע אחרון]],"")</f>
        <v/>
      </c>
      <c r="AB592" s="1" t="str">
        <f>IF(AND(טבלה1013[[#This Row],[הווסת פעיל?]]=1,X591=0,טבלה1013[[#This Row],[וסת קבוע אחרון]]=W591),טבלה1013[[#This Row],[וסת קבוע אחרון]],"")</f>
        <v/>
      </c>
      <c r="AC592" s="1" t="str">
        <f>IF(AND(טבלה1013[[#This Row],[הווסת פעיל?]]=1,X591=0,טבלה1013[[#This Row],[וסת קבוע אחרון]]&lt;&gt;W591),1,"")</f>
        <v/>
      </c>
      <c r="AD592" s="1" t="str">
        <f>IF(AND(טבלה1013[[#This Row],[הווסת פעיל?]]&lt;&gt;"",B593=1),טבלה1013[[#This Row],[CycleNumber]],"")</f>
        <v/>
      </c>
      <c r="AE592" s="1" t="str">
        <f>IF(AND(טבלה1013[[#This Row],[הווסת פעיל?]]&lt;&gt;"",X591=""),טבלה1013[[#This Row],[CycleNumber]],"")</f>
        <v/>
      </c>
      <c r="AF592" s="1" t="str">
        <f>IF(B593=1,"",IF(טבלה1013[[#This Row],[הווסת פעיל?]]=1,IF(טבלה1013[[#This Row],[וסת קבוע אחרון]]=F593,1,0),""))</f>
        <v/>
      </c>
      <c r="AG592" s="1" t="str">
        <f>IF(B593=1,"",IF(טבלה1013[[#This Row],[הווסת פעיל?]]=1,IF(OR(טבלה1013[[#This Row],[וסת קבוע אחרון]]=F593,F593=טבלה1013[[#This Row],[LengthofCycle]]),1,0),""))</f>
        <v/>
      </c>
      <c r="AH592" s="1" t="str">
        <f>IF(B593=1,"",IF(טבלה1013[[#This Row],[הווסת פעיל?]]=1,IF(OR(טבלה1013[[#This Row],[וסת קבוע אחרון]]=F593,F593=טבלה1013[[#This Row],[LengthofCycle]],AND(טבלה1013[[#This Row],[LengthofCycle]]&lt;&gt;טבלה1013[[#This Row],[וסת קבוע אחרון]],OR(F593=28,F593=29))),1,0),""))</f>
        <v/>
      </c>
      <c r="AI592" s="1" t="str">
        <f>IF(AND(טבלה1013[[#This Row],[הווסת פעיל?]]=1,B593=1),1,"")</f>
        <v/>
      </c>
      <c r="AJ592" s="4">
        <f>IF(AND(טבלה1013[[#This Row],[הווסת פעיל?]]&lt;&gt;1,B593&lt;&gt;1,B593&lt;&gt;""),IF(טבלה1013[[#This Row],[LengthofCycle]]=F593,1,0),"")</f>
        <v>0</v>
      </c>
      <c r="AK592" s="4">
        <f>IF(AND(טבלה1013[[#This Row],[הווסת פעיל?]]&lt;&gt;1,B593&lt;&gt;1,B593&lt;&gt;""),IF(OR(טבלה1013[[#This Row],[LengthofCycle]]=F593,F593=29),1,0),"")</f>
        <v>0</v>
      </c>
      <c r="AL592" s="4">
        <f>IF(AND(טבלה1013[[#This Row],[הווסת פעיל?]]&lt;&gt;1,B593&lt;&gt;1,B593&lt;&gt;""),IF(OR(טבלה1013[[#This Row],[LengthofCycle]]=F593,F593=29,F593=28),1,0),"")</f>
        <v>0</v>
      </c>
    </row>
    <row r="593" spans="1:38" x14ac:dyDescent="0.25">
      <c r="A593" s="1" t="s">
        <v>106</v>
      </c>
      <c r="B593" s="1">
        <v>9</v>
      </c>
      <c r="C593" s="1">
        <v>0</v>
      </c>
      <c r="D593" s="1">
        <v>0</v>
      </c>
      <c r="E593" s="1">
        <v>0</v>
      </c>
      <c r="F593" s="1">
        <v>40</v>
      </c>
      <c r="G593" s="1">
        <f>טבלה1013[[#This Row],[LengthofCycle]]+1</f>
        <v>41</v>
      </c>
      <c r="H593" s="1" t="str">
        <f>IF(IFERROR(LOOKUP(טבלה1013[[#This Row],[ClientID]],קביעויות[השבוע]),FALSE)=טבלה1013[[#This Row],[ClientID]],1,"")</f>
        <v/>
      </c>
      <c r="I593" s="1" t="str">
        <f>IF(AND(טבלה1013[[#This Row],[CycleNumber]]&gt;1,OR(B594="",טבלה1013[[#This Row],[CycleNumber]]&gt;B592)),IF(OR(AND(טבלה1013[[#This Row],[LengthofCycle]]=28,F592=28),AND(טבלה1013[[#This Row],[LengthofCycle]]=35,F592=35)),1,""),"")</f>
        <v/>
      </c>
      <c r="J593" s="1" t="str">
        <f>IF(AND(טבלה1013[[#This Row],[וסת השבוע]]=1,I592=1,טבלה1013[[#This Row],[CycleNumber]]&gt;B592),1,"")</f>
        <v/>
      </c>
      <c r="K593" s="1" t="str">
        <f>IF(טבלה1013[[#This Row],[CycleNumber]]=1,"",IF(טבלה1013[[#This Row],[וסת השבוע]]=1,0,IF(K592="","",IF(K592=0,IF(טבלה1013[[#This Row],[LengthofCycle]]=28,0,1),IF(K592=1,IF(טבלה1013[[#This Row],[LengthofCycle]]+F592=28*2,0,2),IF(K592=2,IF(טבלה1013[[#This Row],[LengthofCycle]]+F592+F591=28*3,0,3),""))))))</f>
        <v/>
      </c>
      <c r="L593" s="1" t="str">
        <f>IF(טבלה1013[[#This Row],[וסת השבוע]]=1,IF(טבלה1013[[#This Row],[וסת השבוע וההפלגה ביחד]]=1,L592+1,0),IF(AND(טבלה1013[[#This Row],[CycleNumber]]&gt;B592,טבלה1013[[#This Row],[CycleNumber]]&gt;1),IF(טבלה1013[[#This Row],[וסת השבוע פעיל?]]&lt;&gt;"",L592+1,""),""))</f>
        <v/>
      </c>
      <c r="M593" s="1" t="str">
        <f>IF(AND(טבלה1013[[#This Row],[וסת השבוע פעיל?]]&lt;&gt;"",טבלה1013[[#This Row],[CycleNumber]]&lt;B594,B594&lt;&gt;"",טבלה1013[[#This Row],[וסת השבוע פעיל?]]&lt;3),IF(K594=0,IF(AND(טבלה1013[[#This Row],[וסת השבוע פעיל?]]&gt;0,I594=1),0,1),0),"")</f>
        <v/>
      </c>
      <c r="N593" s="1" t="str">
        <f t="shared" si="60"/>
        <v/>
      </c>
      <c r="O593" s="1" t="str">
        <f>IF(AND(טבלה1013[[#This Row],[חיזוי - שבוע]]=1,J594=1),1,"")</f>
        <v/>
      </c>
      <c r="P593" s="1" t="str">
        <f>IF(AND(טבלה1013[[#This Row],[חיזוי טוב עם הפלגה?]]=1,טבלה1013[[#This Row],[וסת קבוע אחרון]]&lt;&gt;28,X592=1),1,"")</f>
        <v/>
      </c>
      <c r="Q593" s="1" t="str">
        <f>IF(AND(טבלה1013[[#This Row],[וסת השבוע פעיל?]]&lt;3,OR(טבלה1013[[#This Row],[CycleNumber]]&gt;B594,B594="")),1,"")</f>
        <v/>
      </c>
      <c r="R593" s="1" t="str">
        <f>IF(טבלה1013[[#This Row],[האישה קבעה וסת שבוע?]]=1,IF(טבלה1013[[#This Row],[וסת השבוע פעיל?]]&lt;3,1,0),"")</f>
        <v/>
      </c>
      <c r="S5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3" s="1">
        <f t="shared" si="57"/>
        <v>0</v>
      </c>
      <c r="U593" s="1">
        <f t="shared" si="58"/>
        <v>0</v>
      </c>
      <c r="V593" s="1">
        <f t="shared" si="59"/>
        <v>0</v>
      </c>
      <c r="W593" s="1" t="str">
        <f>IF(טבלה1013[[#This Row],[3 הפלגות זהות]]="","",IF(טבלה1013[[#This Row],[3 הפלגות זהות]]=1,טבלה1013[[#This Row],[LengthofCycle]],W592))</f>
        <v/>
      </c>
      <c r="Y593" s="1" t="str">
        <f>IF(OR(טבלה1013[[#This Row],[הווסת פעיל?]]=0,טבלה1013[[#This Row],[הווסת פעיל?]]=""),"",SUM(Y592,טבלה1013[[#This Row],[הווסת פעיל?]]))</f>
        <v/>
      </c>
      <c r="Z593" s="1" t="str">
        <f>IF(AND(טבלה1013[[#This Row],[כמה מחזורים עד עקירה]]&lt;&gt;"",Y594=""),טבלה1013[[#This Row],[כמה מחזורים עד עקירה]],"")</f>
        <v/>
      </c>
      <c r="AA593" s="1" t="str">
        <f>IF(AND(טבלה1013[[#This Row],[הווסת פעיל?]]=1,טבלה1013[[#This Row],[וסת קבוע אחרון]]&lt;&gt;W592),טבלה1013[[#This Row],[וסת קבוע אחרון]],"")</f>
        <v/>
      </c>
      <c r="AB593" s="1" t="str">
        <f>IF(AND(טבלה1013[[#This Row],[הווסת פעיל?]]=1,X592=0,טבלה1013[[#This Row],[וסת קבוע אחרון]]=W592),טבלה1013[[#This Row],[וסת קבוע אחרון]],"")</f>
        <v/>
      </c>
      <c r="AC593" s="1" t="str">
        <f>IF(AND(טבלה1013[[#This Row],[הווסת פעיל?]]=1,X592=0,טבלה1013[[#This Row],[וסת קבוע אחרון]]&lt;&gt;W592),1,"")</f>
        <v/>
      </c>
      <c r="AD593" s="1" t="str">
        <f>IF(AND(טבלה1013[[#This Row],[הווסת פעיל?]]&lt;&gt;"",B594=1),טבלה1013[[#This Row],[CycleNumber]],"")</f>
        <v/>
      </c>
      <c r="AE593" s="1" t="str">
        <f>IF(AND(טבלה1013[[#This Row],[הווסת פעיל?]]&lt;&gt;"",X592=""),טבלה1013[[#This Row],[CycleNumber]],"")</f>
        <v/>
      </c>
      <c r="AF593" s="1" t="str">
        <f>IF(B594=1,"",IF(טבלה1013[[#This Row],[הווסת פעיל?]]=1,IF(טבלה1013[[#This Row],[וסת קבוע אחרון]]=F594,1,0),""))</f>
        <v/>
      </c>
      <c r="AG593" s="1" t="str">
        <f>IF(B594=1,"",IF(טבלה1013[[#This Row],[הווסת פעיל?]]=1,IF(OR(טבלה1013[[#This Row],[וסת קבוע אחרון]]=F594,F594=טבלה1013[[#This Row],[LengthofCycle]]),1,0),""))</f>
        <v/>
      </c>
      <c r="AH593" s="1" t="str">
        <f>IF(B594=1,"",IF(טבלה1013[[#This Row],[הווסת פעיל?]]=1,IF(OR(טבלה1013[[#This Row],[וסת קבוע אחרון]]=F594,F594=טבלה1013[[#This Row],[LengthofCycle]],AND(טבלה1013[[#This Row],[LengthofCycle]]&lt;&gt;טבלה1013[[#This Row],[וסת קבוע אחרון]],OR(F594=28,F594=29))),1,0),""))</f>
        <v/>
      </c>
      <c r="AI593" s="1" t="str">
        <f>IF(AND(טבלה1013[[#This Row],[הווסת פעיל?]]=1,B594=1),1,"")</f>
        <v/>
      </c>
      <c r="AJ593" s="4">
        <f>IF(AND(טבלה1013[[#This Row],[הווסת פעיל?]]&lt;&gt;1,B594&lt;&gt;1,B594&lt;&gt;""),IF(טבלה1013[[#This Row],[LengthofCycle]]=F594,1,0),"")</f>
        <v>0</v>
      </c>
      <c r="AK593" s="4">
        <f>IF(AND(טבלה1013[[#This Row],[הווסת פעיל?]]&lt;&gt;1,B594&lt;&gt;1,B594&lt;&gt;""),IF(OR(טבלה1013[[#This Row],[LengthofCycle]]=F594,F594=29),1,0),"")</f>
        <v>0</v>
      </c>
      <c r="AL593" s="4">
        <f>IF(AND(טבלה1013[[#This Row],[הווסת פעיל?]]&lt;&gt;1,B594&lt;&gt;1,B594&lt;&gt;""),IF(OR(טבלה1013[[#This Row],[LengthofCycle]]=F594,F594=29,F594=28),1,0),"")</f>
        <v>0</v>
      </c>
    </row>
    <row r="594" spans="1:38" x14ac:dyDescent="0.25">
      <c r="A594" s="1" t="s">
        <v>106</v>
      </c>
      <c r="B594" s="1">
        <v>10</v>
      </c>
      <c r="C594" s="1">
        <v>0</v>
      </c>
      <c r="D594" s="1">
        <v>1</v>
      </c>
      <c r="E594" s="1">
        <v>0</v>
      </c>
      <c r="F594" s="1">
        <v>33</v>
      </c>
      <c r="G594" s="1">
        <f>טבלה1013[[#This Row],[LengthofCycle]]+1</f>
        <v>34</v>
      </c>
      <c r="H594" s="1" t="str">
        <f>IF(IFERROR(LOOKUP(טבלה1013[[#This Row],[ClientID]],קביעויות[השבוע]),FALSE)=טבלה1013[[#This Row],[ClientID]],1,"")</f>
        <v/>
      </c>
      <c r="I594" s="1" t="str">
        <f>IF(AND(טבלה1013[[#This Row],[CycleNumber]]&gt;1,OR(B595="",טבלה1013[[#This Row],[CycleNumber]]&gt;B593)),IF(OR(AND(טבלה1013[[#This Row],[LengthofCycle]]=28,F593=28),AND(טבלה1013[[#This Row],[LengthofCycle]]=35,F593=35)),1,""),"")</f>
        <v/>
      </c>
      <c r="J594" s="1" t="str">
        <f>IF(AND(טבלה1013[[#This Row],[וסת השבוע]]=1,I593=1,טבלה1013[[#This Row],[CycleNumber]]&gt;B593),1,"")</f>
        <v/>
      </c>
      <c r="K594" s="1" t="str">
        <f>IF(טבלה1013[[#This Row],[CycleNumber]]=1,"",IF(טבלה1013[[#This Row],[וסת השבוע]]=1,0,IF(K593="","",IF(K593=0,IF(טבלה1013[[#This Row],[LengthofCycle]]=28,0,1),IF(K593=1,IF(טבלה1013[[#This Row],[LengthofCycle]]+F593=28*2,0,2),IF(K593=2,IF(טבלה1013[[#This Row],[LengthofCycle]]+F593+F592=28*3,0,3),""))))))</f>
        <v/>
      </c>
      <c r="L594" s="1" t="str">
        <f>IF(טבלה1013[[#This Row],[וסת השבוע]]=1,IF(טבלה1013[[#This Row],[וסת השבוע וההפלגה ביחד]]=1,L593+1,0),IF(AND(טבלה1013[[#This Row],[CycleNumber]]&gt;B593,טבלה1013[[#This Row],[CycleNumber]]&gt;1),IF(טבלה1013[[#This Row],[וסת השבוע פעיל?]]&lt;&gt;"",L593+1,""),""))</f>
        <v/>
      </c>
      <c r="M594" s="1" t="str">
        <f>IF(AND(טבלה1013[[#This Row],[וסת השבוע פעיל?]]&lt;&gt;"",טבלה1013[[#This Row],[CycleNumber]]&lt;B595,B595&lt;&gt;"",טבלה1013[[#This Row],[וסת השבוע פעיל?]]&lt;3),IF(K595=0,IF(AND(טבלה1013[[#This Row],[וסת השבוע פעיל?]]&gt;0,I595=1),0,1),0),"")</f>
        <v/>
      </c>
      <c r="N594" s="1" t="str">
        <f t="shared" si="60"/>
        <v/>
      </c>
      <c r="O594" s="1" t="str">
        <f>IF(AND(טבלה1013[[#This Row],[חיזוי - שבוע]]=1,J595=1),1,"")</f>
        <v/>
      </c>
      <c r="P594" s="1" t="str">
        <f>IF(AND(טבלה1013[[#This Row],[חיזוי טוב עם הפלגה?]]=1,טבלה1013[[#This Row],[וסת קבוע אחרון]]&lt;&gt;28,X593=1),1,"")</f>
        <v/>
      </c>
      <c r="Q594" s="1" t="str">
        <f>IF(AND(טבלה1013[[#This Row],[וסת השבוע פעיל?]]&lt;3,OR(טבלה1013[[#This Row],[CycleNumber]]&gt;B595,B595="")),1,"")</f>
        <v/>
      </c>
      <c r="R594" s="1" t="str">
        <f>IF(טבלה1013[[#This Row],[האישה קבעה וסת שבוע?]]=1,IF(טבלה1013[[#This Row],[וסת השבוע פעיל?]]&lt;3,1,0),"")</f>
        <v/>
      </c>
      <c r="S5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4" s="1">
        <f t="shared" si="57"/>
        <v>0</v>
      </c>
      <c r="U594" s="1">
        <f t="shared" si="58"/>
        <v>0</v>
      </c>
      <c r="V594" s="1">
        <f t="shared" si="59"/>
        <v>0</v>
      </c>
      <c r="W594" s="1" t="str">
        <f>IF(טבלה1013[[#This Row],[3 הפלגות זהות]]="","",IF(טבלה1013[[#This Row],[3 הפלגות זהות]]=1,טבלה1013[[#This Row],[LengthofCycle]],W593))</f>
        <v/>
      </c>
      <c r="Y594" s="1" t="str">
        <f>IF(OR(טבלה1013[[#This Row],[הווסת פעיל?]]=0,טבלה1013[[#This Row],[הווסת פעיל?]]=""),"",SUM(Y593,טבלה1013[[#This Row],[הווסת פעיל?]]))</f>
        <v/>
      </c>
      <c r="Z594" s="1" t="str">
        <f>IF(AND(טבלה1013[[#This Row],[כמה מחזורים עד עקירה]]&lt;&gt;"",Y595=""),טבלה1013[[#This Row],[כמה מחזורים עד עקירה]],"")</f>
        <v/>
      </c>
      <c r="AA594" s="1" t="str">
        <f>IF(AND(טבלה1013[[#This Row],[הווסת פעיל?]]=1,טבלה1013[[#This Row],[וסת קבוע אחרון]]&lt;&gt;W593),טבלה1013[[#This Row],[וסת קבוע אחרון]],"")</f>
        <v/>
      </c>
      <c r="AB594" s="1" t="str">
        <f>IF(AND(טבלה1013[[#This Row],[הווסת פעיל?]]=1,X593=0,טבלה1013[[#This Row],[וסת קבוע אחרון]]=W593),טבלה1013[[#This Row],[וסת קבוע אחרון]],"")</f>
        <v/>
      </c>
      <c r="AC594" s="1" t="str">
        <f>IF(AND(טבלה1013[[#This Row],[הווסת פעיל?]]=1,X593=0,טבלה1013[[#This Row],[וסת קבוע אחרון]]&lt;&gt;W593),1,"")</f>
        <v/>
      </c>
      <c r="AD594" s="1" t="str">
        <f>IF(AND(טבלה1013[[#This Row],[הווסת פעיל?]]&lt;&gt;"",B595=1),טבלה1013[[#This Row],[CycleNumber]],"")</f>
        <v/>
      </c>
      <c r="AE594" s="1" t="str">
        <f>IF(AND(טבלה1013[[#This Row],[הווסת פעיל?]]&lt;&gt;"",X593=""),טבלה1013[[#This Row],[CycleNumber]],"")</f>
        <v/>
      </c>
      <c r="AF594" s="1" t="str">
        <f>IF(B595=1,"",IF(טבלה1013[[#This Row],[הווסת פעיל?]]=1,IF(טבלה1013[[#This Row],[וסת קבוע אחרון]]=F595,1,0),""))</f>
        <v/>
      </c>
      <c r="AG594" s="1" t="str">
        <f>IF(B595=1,"",IF(טבלה1013[[#This Row],[הווסת פעיל?]]=1,IF(OR(טבלה1013[[#This Row],[וסת קבוע אחרון]]=F595,F595=טבלה1013[[#This Row],[LengthofCycle]]),1,0),""))</f>
        <v/>
      </c>
      <c r="AH594" s="1" t="str">
        <f>IF(B595=1,"",IF(טבלה1013[[#This Row],[הווסת פעיל?]]=1,IF(OR(טבלה1013[[#This Row],[וסת קבוע אחרון]]=F595,F595=טבלה1013[[#This Row],[LengthofCycle]],AND(טבלה1013[[#This Row],[LengthofCycle]]&lt;&gt;טבלה1013[[#This Row],[וסת קבוע אחרון]],OR(F595=28,F595=29))),1,0),""))</f>
        <v/>
      </c>
      <c r="AI594" s="1" t="str">
        <f>IF(AND(טבלה1013[[#This Row],[הווסת פעיל?]]=1,B595=1),1,"")</f>
        <v/>
      </c>
      <c r="AJ594" s="4">
        <f>IF(AND(טבלה1013[[#This Row],[הווסת פעיל?]]&lt;&gt;1,B595&lt;&gt;1,B595&lt;&gt;""),IF(טבלה1013[[#This Row],[LengthofCycle]]=F595,1,0),"")</f>
        <v>0</v>
      </c>
      <c r="AK594" s="4">
        <f>IF(AND(טבלה1013[[#This Row],[הווסת פעיל?]]&lt;&gt;1,B595&lt;&gt;1,B595&lt;&gt;""),IF(OR(טבלה1013[[#This Row],[LengthofCycle]]=F595,F595=29),1,0),"")</f>
        <v>0</v>
      </c>
      <c r="AL594" s="4">
        <f>IF(AND(טבלה1013[[#This Row],[הווסת פעיל?]]&lt;&gt;1,B595&lt;&gt;1,B595&lt;&gt;""),IF(OR(טבלה1013[[#This Row],[LengthofCycle]]=F595,F595=29,F595=28),1,0),"")</f>
        <v>0</v>
      </c>
    </row>
    <row r="595" spans="1:38" x14ac:dyDescent="0.25">
      <c r="A595" s="1" t="s">
        <v>106</v>
      </c>
      <c r="B595" s="1">
        <v>11</v>
      </c>
      <c r="C595" s="1">
        <v>0</v>
      </c>
      <c r="D595" s="1">
        <v>0</v>
      </c>
      <c r="E595" s="1">
        <v>0</v>
      </c>
      <c r="F595" s="1">
        <v>54</v>
      </c>
      <c r="G595" s="1">
        <f>טבלה1013[[#This Row],[LengthofCycle]]+1</f>
        <v>55</v>
      </c>
      <c r="H595" s="1" t="str">
        <f>IF(IFERROR(LOOKUP(טבלה1013[[#This Row],[ClientID]],קביעויות[השבוע]),FALSE)=טבלה1013[[#This Row],[ClientID]],1,"")</f>
        <v/>
      </c>
      <c r="I595" s="1" t="str">
        <f>IF(AND(טבלה1013[[#This Row],[CycleNumber]]&gt;1,OR(B596="",טבלה1013[[#This Row],[CycleNumber]]&gt;B594)),IF(OR(AND(טבלה1013[[#This Row],[LengthofCycle]]=28,F594=28),AND(טבלה1013[[#This Row],[LengthofCycle]]=35,F594=35)),1,""),"")</f>
        <v/>
      </c>
      <c r="J595" s="1" t="str">
        <f>IF(AND(טבלה1013[[#This Row],[וסת השבוע]]=1,I594=1,טבלה1013[[#This Row],[CycleNumber]]&gt;B594),1,"")</f>
        <v/>
      </c>
      <c r="K595" s="1" t="str">
        <f>IF(טבלה1013[[#This Row],[CycleNumber]]=1,"",IF(טבלה1013[[#This Row],[וסת השבוע]]=1,0,IF(K594="","",IF(K594=0,IF(טבלה1013[[#This Row],[LengthofCycle]]=28,0,1),IF(K594=1,IF(טבלה1013[[#This Row],[LengthofCycle]]+F594=28*2,0,2),IF(K594=2,IF(טבלה1013[[#This Row],[LengthofCycle]]+F594+F593=28*3,0,3),""))))))</f>
        <v/>
      </c>
      <c r="L595" s="1" t="str">
        <f>IF(טבלה1013[[#This Row],[וסת השבוע]]=1,IF(טבלה1013[[#This Row],[וסת השבוע וההפלגה ביחד]]=1,L594+1,0),IF(AND(טבלה1013[[#This Row],[CycleNumber]]&gt;B594,טבלה1013[[#This Row],[CycleNumber]]&gt;1),IF(טבלה1013[[#This Row],[וסת השבוע פעיל?]]&lt;&gt;"",L594+1,""),""))</f>
        <v/>
      </c>
      <c r="M595" s="1" t="str">
        <f>IF(AND(טבלה1013[[#This Row],[וסת השבוע פעיל?]]&lt;&gt;"",טבלה1013[[#This Row],[CycleNumber]]&lt;B596,B596&lt;&gt;"",טבלה1013[[#This Row],[וסת השבוע פעיל?]]&lt;3),IF(K596=0,IF(AND(טבלה1013[[#This Row],[וסת השבוע פעיל?]]&gt;0,I596=1),0,1),0),"")</f>
        <v/>
      </c>
      <c r="N595" s="1" t="str">
        <f t="shared" si="60"/>
        <v/>
      </c>
      <c r="O595" s="1" t="str">
        <f>IF(AND(טבלה1013[[#This Row],[חיזוי - שבוע]]=1,J596=1),1,"")</f>
        <v/>
      </c>
      <c r="P595" s="1" t="str">
        <f>IF(AND(טבלה1013[[#This Row],[חיזוי טוב עם הפלגה?]]=1,טבלה1013[[#This Row],[וסת קבוע אחרון]]&lt;&gt;28,X594=1),1,"")</f>
        <v/>
      </c>
      <c r="Q595" s="1" t="str">
        <f>IF(AND(טבלה1013[[#This Row],[וסת השבוע פעיל?]]&lt;3,OR(טבלה1013[[#This Row],[CycleNumber]]&gt;B596,B596="")),1,"")</f>
        <v/>
      </c>
      <c r="R595" s="1" t="str">
        <f>IF(טבלה1013[[#This Row],[האישה קבעה וסת שבוע?]]=1,IF(טבלה1013[[#This Row],[וסת השבוע פעיל?]]&lt;3,1,0),"")</f>
        <v/>
      </c>
      <c r="S5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5" s="1">
        <f t="shared" si="57"/>
        <v>0</v>
      </c>
      <c r="U595" s="1">
        <f t="shared" si="58"/>
        <v>0</v>
      </c>
      <c r="V595" s="1">
        <f t="shared" si="59"/>
        <v>0</v>
      </c>
      <c r="W595" s="1" t="str">
        <f>IF(טבלה1013[[#This Row],[3 הפלגות זהות]]="","",IF(טבלה1013[[#This Row],[3 הפלגות זהות]]=1,טבלה1013[[#This Row],[LengthofCycle]],W594))</f>
        <v/>
      </c>
      <c r="Y595" s="1" t="str">
        <f>IF(OR(טבלה1013[[#This Row],[הווסת פעיל?]]=0,טבלה1013[[#This Row],[הווסת פעיל?]]=""),"",SUM(Y594,טבלה1013[[#This Row],[הווסת פעיל?]]))</f>
        <v/>
      </c>
      <c r="Z595" s="1" t="str">
        <f>IF(AND(טבלה1013[[#This Row],[כמה מחזורים עד עקירה]]&lt;&gt;"",Y596=""),טבלה1013[[#This Row],[כמה מחזורים עד עקירה]],"")</f>
        <v/>
      </c>
      <c r="AA595" s="1" t="str">
        <f>IF(AND(טבלה1013[[#This Row],[הווסת פעיל?]]=1,טבלה1013[[#This Row],[וסת קבוע אחרון]]&lt;&gt;W594),טבלה1013[[#This Row],[וסת קבוע אחרון]],"")</f>
        <v/>
      </c>
      <c r="AB595" s="1" t="str">
        <f>IF(AND(טבלה1013[[#This Row],[הווסת פעיל?]]=1,X594=0,טבלה1013[[#This Row],[וסת קבוע אחרון]]=W594),טבלה1013[[#This Row],[וסת קבוע אחרון]],"")</f>
        <v/>
      </c>
      <c r="AC595" s="1" t="str">
        <f>IF(AND(טבלה1013[[#This Row],[הווסת פעיל?]]=1,X594=0,טבלה1013[[#This Row],[וסת קבוע אחרון]]&lt;&gt;W594),1,"")</f>
        <v/>
      </c>
      <c r="AD595" s="1" t="str">
        <f>IF(AND(טבלה1013[[#This Row],[הווסת פעיל?]]&lt;&gt;"",B596=1),טבלה1013[[#This Row],[CycleNumber]],"")</f>
        <v/>
      </c>
      <c r="AE595" s="1" t="str">
        <f>IF(AND(טבלה1013[[#This Row],[הווסת פעיל?]]&lt;&gt;"",X594=""),טבלה1013[[#This Row],[CycleNumber]],"")</f>
        <v/>
      </c>
      <c r="AF595" s="1" t="str">
        <f>IF(B596=1,"",IF(טבלה1013[[#This Row],[הווסת פעיל?]]=1,IF(טבלה1013[[#This Row],[וסת קבוע אחרון]]=F596,1,0),""))</f>
        <v/>
      </c>
      <c r="AG595" s="1" t="str">
        <f>IF(B596=1,"",IF(טבלה1013[[#This Row],[הווסת פעיל?]]=1,IF(OR(טבלה1013[[#This Row],[וסת קבוע אחרון]]=F596,F596=טבלה1013[[#This Row],[LengthofCycle]]),1,0),""))</f>
        <v/>
      </c>
      <c r="AH595" s="1" t="str">
        <f>IF(B596=1,"",IF(טבלה1013[[#This Row],[הווסת פעיל?]]=1,IF(OR(טבלה1013[[#This Row],[וסת קבוע אחרון]]=F596,F596=טבלה1013[[#This Row],[LengthofCycle]],AND(טבלה1013[[#This Row],[LengthofCycle]]&lt;&gt;טבלה1013[[#This Row],[וסת קבוע אחרון]],OR(F596=28,F596=29))),1,0),""))</f>
        <v/>
      </c>
      <c r="AI595" s="1" t="str">
        <f>IF(AND(טבלה1013[[#This Row],[הווסת פעיל?]]=1,B596=1),1,"")</f>
        <v/>
      </c>
      <c r="AJ595" s="4" t="str">
        <f>IF(AND(טבלה1013[[#This Row],[הווסת פעיל?]]&lt;&gt;1,B596&lt;&gt;1,B596&lt;&gt;""),IF(טבלה1013[[#This Row],[LengthofCycle]]=F596,1,0),"")</f>
        <v/>
      </c>
      <c r="AK595" s="4" t="str">
        <f>IF(AND(טבלה1013[[#This Row],[הווסת פעיל?]]&lt;&gt;1,B596&lt;&gt;1,B596&lt;&gt;""),IF(OR(טבלה1013[[#This Row],[LengthofCycle]]=F596,F596=29),1,0),"")</f>
        <v/>
      </c>
      <c r="AL595" s="4" t="str">
        <f>IF(AND(טבלה1013[[#This Row],[הווסת פעיל?]]&lt;&gt;1,B596&lt;&gt;1,B596&lt;&gt;""),IF(OR(טבלה1013[[#This Row],[LengthofCycle]]=F596,F596=29,F596=28),1,0),"")</f>
        <v/>
      </c>
    </row>
    <row r="596" spans="1:38" x14ac:dyDescent="0.25">
      <c r="A596" s="1" t="s">
        <v>107</v>
      </c>
      <c r="B596" s="1">
        <v>1</v>
      </c>
      <c r="C596" s="1">
        <v>1</v>
      </c>
      <c r="D596" s="1">
        <v>0</v>
      </c>
      <c r="E596" s="1">
        <v>0</v>
      </c>
      <c r="F596" s="1">
        <v>33</v>
      </c>
      <c r="G596" s="1">
        <f>טבלה1013[[#This Row],[LengthofCycle]]+1</f>
        <v>34</v>
      </c>
      <c r="H596" s="1" t="str">
        <f>IF(IFERROR(LOOKUP(טבלה1013[[#This Row],[ClientID]],קביעויות[השבוע]),FALSE)=טבלה1013[[#This Row],[ClientID]],1,"")</f>
        <v/>
      </c>
      <c r="I596" s="1" t="str">
        <f>IF(AND(טבלה1013[[#This Row],[CycleNumber]]&gt;1,OR(B597="",טבלה1013[[#This Row],[CycleNumber]]&gt;B595)),IF(OR(AND(טבלה1013[[#This Row],[LengthofCycle]]=28,F595=28),AND(טבלה1013[[#This Row],[LengthofCycle]]=35,F595=35)),1,""),"")</f>
        <v/>
      </c>
      <c r="J596" s="1" t="str">
        <f>IF(AND(טבלה1013[[#This Row],[וסת השבוע]]=1,I595=1,טבלה1013[[#This Row],[CycleNumber]]&gt;B595),1,"")</f>
        <v/>
      </c>
      <c r="K596" s="1" t="str">
        <f>IF(טבלה1013[[#This Row],[CycleNumber]]=1,"",IF(טבלה1013[[#This Row],[וסת השבוע]]=1,0,IF(K595="","",IF(K595=0,IF(טבלה1013[[#This Row],[LengthofCycle]]=28,0,1),IF(K595=1,IF(טבלה1013[[#This Row],[LengthofCycle]]+F595=28*2,0,2),IF(K595=2,IF(טבלה1013[[#This Row],[LengthofCycle]]+F595+F594=28*3,0,3),""))))))</f>
        <v/>
      </c>
      <c r="L596" s="1" t="str">
        <f>IF(טבלה1013[[#This Row],[וסת השבוע]]=1,IF(טבלה1013[[#This Row],[וסת השבוע וההפלגה ביחד]]=1,L595+1,0),IF(AND(טבלה1013[[#This Row],[CycleNumber]]&gt;B595,טבלה1013[[#This Row],[CycleNumber]]&gt;1),IF(טבלה1013[[#This Row],[וסת השבוע פעיל?]]&lt;&gt;"",L595+1,""),""))</f>
        <v/>
      </c>
      <c r="M596" s="1" t="str">
        <f>IF(AND(טבלה1013[[#This Row],[וסת השבוע פעיל?]]&lt;&gt;"",טבלה1013[[#This Row],[CycleNumber]]&lt;B597,B597&lt;&gt;"",טבלה1013[[#This Row],[וסת השבוע פעיל?]]&lt;3),IF(K597=0,IF(AND(טבלה1013[[#This Row],[וסת השבוע פעיל?]]&gt;0,I597=1),0,1),0),"")</f>
        <v/>
      </c>
      <c r="N596" s="1" t="str">
        <f t="shared" si="60"/>
        <v/>
      </c>
      <c r="O596" s="1" t="str">
        <f>IF(AND(טבלה1013[[#This Row],[חיזוי - שבוע]]=1,J597=1),1,"")</f>
        <v/>
      </c>
      <c r="P596" s="1" t="str">
        <f>IF(AND(טבלה1013[[#This Row],[חיזוי טוב עם הפלגה?]]=1,טבלה1013[[#This Row],[וסת קבוע אחרון]]&lt;&gt;28,X595=1),1,"")</f>
        <v/>
      </c>
      <c r="Q596" s="1" t="str">
        <f>IF(AND(טבלה1013[[#This Row],[וסת השבוע פעיל?]]&lt;3,OR(טבלה1013[[#This Row],[CycleNumber]]&gt;B597,B597="")),1,"")</f>
        <v/>
      </c>
      <c r="R596" s="1" t="str">
        <f>IF(טבלה1013[[#This Row],[האישה קבעה וסת שבוע?]]=1,IF(טבלה1013[[#This Row],[וסת השבוע פעיל?]]&lt;3,1,0),"")</f>
        <v/>
      </c>
      <c r="S5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6" s="1" t="str">
        <f>IF(B596&gt;2,IF(AND(F596=#REF!,#REF!=F595),1,0),"")</f>
        <v/>
      </c>
      <c r="U596" s="1" t="str">
        <f>IF(B596&gt;3,IF(AND(F596=#REF!,#REF!=F595,F595=F594),1,0),"")</f>
        <v/>
      </c>
      <c r="V596" s="1" t="str">
        <f>IF(B596&gt;4,IF(AND(F596=#REF!,#REF!=F595,F595=F594,F594=F593),1,0),"")</f>
        <v/>
      </c>
      <c r="W596" s="1" t="str">
        <f>IF(טבלה1013[[#This Row],[3 הפלגות זהות]]="","",IF(טבלה1013[[#This Row],[3 הפלגות זהות]]=1,טבלה1013[[#This Row],[LengthofCycle]],W595))</f>
        <v/>
      </c>
      <c r="Y596" s="1" t="str">
        <f>IF(OR(טבלה1013[[#This Row],[הווסת פעיל?]]=0,טבלה1013[[#This Row],[הווסת פעיל?]]=""),"",SUM(Y595,טבלה1013[[#This Row],[הווסת פעיל?]]))</f>
        <v/>
      </c>
      <c r="Z596" s="1" t="str">
        <f>IF(AND(טבלה1013[[#This Row],[כמה מחזורים עד עקירה]]&lt;&gt;"",Y597=""),טבלה1013[[#This Row],[כמה מחזורים עד עקירה]],"")</f>
        <v/>
      </c>
      <c r="AA596" s="1" t="str">
        <f>IF(AND(טבלה1013[[#This Row],[הווסת פעיל?]]=1,טבלה1013[[#This Row],[וסת קבוע אחרון]]&lt;&gt;W595),טבלה1013[[#This Row],[וסת קבוע אחרון]],"")</f>
        <v/>
      </c>
      <c r="AB596" s="1" t="str">
        <f>IF(AND(טבלה1013[[#This Row],[הווסת פעיל?]]=1,X595=0,טבלה1013[[#This Row],[וסת קבוע אחרון]]=W595),טבלה1013[[#This Row],[וסת קבוע אחרון]],"")</f>
        <v/>
      </c>
      <c r="AC596" s="1" t="str">
        <f>IF(AND(טבלה1013[[#This Row],[הווסת פעיל?]]=1,X595=0,טבלה1013[[#This Row],[וסת קבוע אחרון]]&lt;&gt;W595),1,"")</f>
        <v/>
      </c>
      <c r="AD596" s="1" t="str">
        <f>IF(AND(טבלה1013[[#This Row],[הווסת פעיל?]]&lt;&gt;"",B597=1),טבלה1013[[#This Row],[CycleNumber]],"")</f>
        <v/>
      </c>
      <c r="AE596" s="1" t="str">
        <f>IF(AND(טבלה1013[[#This Row],[הווסת פעיל?]]&lt;&gt;"",X595=""),טבלה1013[[#This Row],[CycleNumber]],"")</f>
        <v/>
      </c>
      <c r="AF596" s="1" t="str">
        <f>IF(B597=1,"",IF(טבלה1013[[#This Row],[הווסת פעיל?]]=1,IF(טבלה1013[[#This Row],[וסת קבוע אחרון]]=F597,1,0),""))</f>
        <v/>
      </c>
      <c r="AG596" s="1" t="str">
        <f>IF(B597=1,"",IF(טבלה1013[[#This Row],[הווסת פעיל?]]=1,IF(OR(טבלה1013[[#This Row],[וסת קבוע אחרון]]=F597,F597=טבלה1013[[#This Row],[LengthofCycle]]),1,0),""))</f>
        <v/>
      </c>
      <c r="AH596" s="1" t="str">
        <f>IF(B597=1,"",IF(טבלה1013[[#This Row],[הווסת פעיל?]]=1,IF(OR(טבלה1013[[#This Row],[וסת קבוע אחרון]]=F597,F597=טבלה1013[[#This Row],[LengthofCycle]],AND(טבלה1013[[#This Row],[LengthofCycle]]&lt;&gt;טבלה1013[[#This Row],[וסת קבוע אחרון]],OR(F597=28,F597=29))),1,0),""))</f>
        <v/>
      </c>
      <c r="AI596" s="1" t="str">
        <f>IF(AND(טבלה1013[[#This Row],[הווסת פעיל?]]=1,B597=1),1,"")</f>
        <v/>
      </c>
      <c r="AJ596" s="4">
        <f>IF(AND(טבלה1013[[#This Row],[הווסת פעיל?]]&lt;&gt;1,B597&lt;&gt;1,B597&lt;&gt;""),IF(טבלה1013[[#This Row],[LengthofCycle]]=F597,1,0),"")</f>
        <v>0</v>
      </c>
      <c r="AK596" s="4">
        <f>IF(AND(טבלה1013[[#This Row],[הווסת פעיל?]]&lt;&gt;1,B597&lt;&gt;1,B597&lt;&gt;""),IF(OR(טבלה1013[[#This Row],[LengthofCycle]]=F597,F597=29),1,0),"")</f>
        <v>0</v>
      </c>
      <c r="AL596" s="4">
        <f>IF(AND(טבלה1013[[#This Row],[הווסת פעיל?]]&lt;&gt;1,B597&lt;&gt;1,B597&lt;&gt;""),IF(OR(טבלה1013[[#This Row],[LengthofCycle]]=F597,F597=29,F597=28),1,0),"")</f>
        <v>1</v>
      </c>
    </row>
    <row r="597" spans="1:38" x14ac:dyDescent="0.25">
      <c r="A597" s="1" t="s">
        <v>107</v>
      </c>
      <c r="B597" s="1">
        <v>2</v>
      </c>
      <c r="C597" s="1">
        <v>1</v>
      </c>
      <c r="D597" s="1">
        <v>1</v>
      </c>
      <c r="E597" s="1">
        <v>0</v>
      </c>
      <c r="F597" s="1">
        <v>28</v>
      </c>
      <c r="G597" s="1">
        <f>טבלה1013[[#This Row],[LengthofCycle]]+1</f>
        <v>29</v>
      </c>
      <c r="H597" s="1" t="str">
        <f>IF(IFERROR(LOOKUP(טבלה1013[[#This Row],[ClientID]],קביעויות[השבוע]),FALSE)=טבלה1013[[#This Row],[ClientID]],1,"")</f>
        <v/>
      </c>
      <c r="I597" s="1" t="str">
        <f>IF(AND(טבלה1013[[#This Row],[CycleNumber]]&gt;1,OR(B598="",טבלה1013[[#This Row],[CycleNumber]]&gt;B596)),IF(OR(AND(טבלה1013[[#This Row],[LengthofCycle]]=28,F596=28),AND(טבלה1013[[#This Row],[LengthofCycle]]=35,F596=35)),1,""),"")</f>
        <v/>
      </c>
      <c r="J597" s="1" t="str">
        <f>IF(AND(טבלה1013[[#This Row],[וסת השבוע]]=1,I596=1,טבלה1013[[#This Row],[CycleNumber]]&gt;B596),1,"")</f>
        <v/>
      </c>
      <c r="K597" s="1" t="str">
        <f>IF(טבלה1013[[#This Row],[CycleNumber]]=1,"",IF(טבלה1013[[#This Row],[וסת השבוע]]=1,0,IF(K596="","",IF(K596=0,IF(טבלה1013[[#This Row],[LengthofCycle]]=28,0,1),IF(K596=1,IF(טבלה1013[[#This Row],[LengthofCycle]]+F596=28*2,0,2),IF(K596=2,IF(טבלה1013[[#This Row],[LengthofCycle]]+F596+F595=28*3,0,3),""))))))</f>
        <v/>
      </c>
      <c r="L597" s="1" t="str">
        <f>IF(טבלה1013[[#This Row],[וסת השבוע]]=1,IF(טבלה1013[[#This Row],[וסת השבוע וההפלגה ביחד]]=1,L596+1,0),IF(AND(טבלה1013[[#This Row],[CycleNumber]]&gt;B596,טבלה1013[[#This Row],[CycleNumber]]&gt;1),IF(טבלה1013[[#This Row],[וסת השבוע פעיל?]]&lt;&gt;"",L596+1,""),""))</f>
        <v/>
      </c>
      <c r="M597" s="1" t="str">
        <f>IF(AND(טבלה1013[[#This Row],[וסת השבוע פעיל?]]&lt;&gt;"",טבלה1013[[#This Row],[CycleNumber]]&lt;B598,B598&lt;&gt;"",טבלה1013[[#This Row],[וסת השבוע פעיל?]]&lt;3),IF(K598=0,IF(AND(טבלה1013[[#This Row],[וסת השבוע פעיל?]]&gt;0,I598=1),0,1),0),"")</f>
        <v/>
      </c>
      <c r="N597" s="1" t="str">
        <f t="shared" si="60"/>
        <v/>
      </c>
      <c r="O597" s="1" t="str">
        <f>IF(AND(טבלה1013[[#This Row],[חיזוי - שבוע]]=1,J598=1),1,"")</f>
        <v/>
      </c>
      <c r="P597" s="1" t="str">
        <f>IF(AND(טבלה1013[[#This Row],[חיזוי טוב עם הפלגה?]]=1,טבלה1013[[#This Row],[וסת קבוע אחרון]]&lt;&gt;28,X596=1),1,"")</f>
        <v/>
      </c>
      <c r="Q597" s="1" t="str">
        <f>IF(AND(טבלה1013[[#This Row],[וסת השבוע פעיל?]]&lt;3,OR(טבלה1013[[#This Row],[CycleNumber]]&gt;B598,B598="")),1,"")</f>
        <v/>
      </c>
      <c r="R597" s="1" t="str">
        <f>IF(טבלה1013[[#This Row],[האישה קבעה וסת שבוע?]]=1,IF(טבלה1013[[#This Row],[וסת השבוע פעיל?]]&lt;3,1,0),"")</f>
        <v/>
      </c>
      <c r="S5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7" s="1" t="str">
        <f>IF(B597&gt;2,IF(AND(F597=F596,F596=#REF!),1,0),"")</f>
        <v/>
      </c>
      <c r="U597" s="1" t="str">
        <f>IF(B597&gt;3,IF(AND(F597=F596,F596=#REF!,#REF!=F595),1,0),"")</f>
        <v/>
      </c>
      <c r="V597" s="1" t="str">
        <f>IF(B597&gt;4,IF(AND(F597=F596,F596=#REF!,#REF!=F595,F595=F594),1,0),"")</f>
        <v/>
      </c>
      <c r="W597" s="1" t="str">
        <f>IF(טבלה1013[[#This Row],[3 הפלגות זהות]]="","",IF(טבלה1013[[#This Row],[3 הפלגות זהות]]=1,טבלה1013[[#This Row],[LengthofCycle]],W596))</f>
        <v/>
      </c>
      <c r="Y597" s="1" t="str">
        <f>IF(OR(טבלה1013[[#This Row],[הווסת פעיל?]]=0,טבלה1013[[#This Row],[הווסת פעיל?]]=""),"",SUM(Y596,טבלה1013[[#This Row],[הווסת פעיל?]]))</f>
        <v/>
      </c>
      <c r="Z597" s="1" t="str">
        <f>IF(AND(טבלה1013[[#This Row],[כמה מחזורים עד עקירה]]&lt;&gt;"",Y598=""),טבלה1013[[#This Row],[כמה מחזורים עד עקירה]],"")</f>
        <v/>
      </c>
      <c r="AA597" s="1" t="str">
        <f>IF(AND(טבלה1013[[#This Row],[הווסת פעיל?]]=1,טבלה1013[[#This Row],[וסת קבוע אחרון]]&lt;&gt;W596),טבלה1013[[#This Row],[וסת קבוע אחרון]],"")</f>
        <v/>
      </c>
      <c r="AB597" s="1" t="str">
        <f>IF(AND(טבלה1013[[#This Row],[הווסת פעיל?]]=1,X596=0,טבלה1013[[#This Row],[וסת קבוע אחרון]]=W596),טבלה1013[[#This Row],[וסת קבוע אחרון]],"")</f>
        <v/>
      </c>
      <c r="AC597" s="1" t="str">
        <f>IF(AND(טבלה1013[[#This Row],[הווסת פעיל?]]=1,X596=0,טבלה1013[[#This Row],[וסת קבוע אחרון]]&lt;&gt;W596),1,"")</f>
        <v/>
      </c>
      <c r="AD597" s="1" t="str">
        <f>IF(AND(טבלה1013[[#This Row],[הווסת פעיל?]]&lt;&gt;"",B598=1),טבלה1013[[#This Row],[CycleNumber]],"")</f>
        <v/>
      </c>
      <c r="AE597" s="1" t="str">
        <f>IF(AND(טבלה1013[[#This Row],[הווסת פעיל?]]&lt;&gt;"",X596=""),טבלה1013[[#This Row],[CycleNumber]],"")</f>
        <v/>
      </c>
      <c r="AF597" s="1" t="str">
        <f>IF(B598=1,"",IF(טבלה1013[[#This Row],[הווסת פעיל?]]=1,IF(טבלה1013[[#This Row],[וסת קבוע אחרון]]=F598,1,0),""))</f>
        <v/>
      </c>
      <c r="AG597" s="1" t="str">
        <f>IF(B598=1,"",IF(טבלה1013[[#This Row],[הווסת פעיל?]]=1,IF(OR(טבלה1013[[#This Row],[וסת קבוע אחרון]]=F598,F598=טבלה1013[[#This Row],[LengthofCycle]]),1,0),""))</f>
        <v/>
      </c>
      <c r="AH597" s="1" t="str">
        <f>IF(B598=1,"",IF(טבלה1013[[#This Row],[הווסת פעיל?]]=1,IF(OR(טבלה1013[[#This Row],[וסת קבוע אחרון]]=F598,F598=טבלה1013[[#This Row],[LengthofCycle]],AND(טבלה1013[[#This Row],[LengthofCycle]]&lt;&gt;טבלה1013[[#This Row],[וסת קבוע אחרון]],OR(F598=28,F598=29))),1,0),""))</f>
        <v/>
      </c>
      <c r="AI597" s="1" t="str">
        <f>IF(AND(טבלה1013[[#This Row],[הווסת פעיל?]]=1,B598=1),1,"")</f>
        <v/>
      </c>
      <c r="AJ597" s="4">
        <f>IF(AND(טבלה1013[[#This Row],[הווסת פעיל?]]&lt;&gt;1,B598&lt;&gt;1,B598&lt;&gt;""),IF(טבלה1013[[#This Row],[LengthofCycle]]=F598,1,0),"")</f>
        <v>0</v>
      </c>
      <c r="AK597" s="4">
        <f>IF(AND(טבלה1013[[#This Row],[הווסת פעיל?]]&lt;&gt;1,B598&lt;&gt;1,B598&lt;&gt;""),IF(OR(טבלה1013[[#This Row],[LengthofCycle]]=F598,F598=29),1,0),"")</f>
        <v>0</v>
      </c>
      <c r="AL597" s="4">
        <f>IF(AND(טבלה1013[[#This Row],[הווסת פעיל?]]&lt;&gt;1,B598&lt;&gt;1,B598&lt;&gt;""),IF(OR(טבלה1013[[#This Row],[LengthofCycle]]=F598,F598=29,F598=28),1,0),"")</f>
        <v>0</v>
      </c>
    </row>
    <row r="598" spans="1:38" x14ac:dyDescent="0.25">
      <c r="A598" s="1" t="s">
        <v>107</v>
      </c>
      <c r="B598" s="1">
        <v>3</v>
      </c>
      <c r="C598" s="1">
        <v>1</v>
      </c>
      <c r="D598" s="1">
        <v>1</v>
      </c>
      <c r="E598" s="1">
        <v>0</v>
      </c>
      <c r="F598" s="1">
        <v>27</v>
      </c>
      <c r="G598" s="1">
        <f>טבלה1013[[#This Row],[LengthofCycle]]+1</f>
        <v>28</v>
      </c>
      <c r="H598" s="1" t="str">
        <f>IF(IFERROR(LOOKUP(טבלה1013[[#This Row],[ClientID]],קביעויות[השבוע]),FALSE)=טבלה1013[[#This Row],[ClientID]],1,"")</f>
        <v/>
      </c>
      <c r="I598" s="1" t="str">
        <f>IF(AND(טבלה1013[[#This Row],[CycleNumber]]&gt;1,OR(B599="",טבלה1013[[#This Row],[CycleNumber]]&gt;B597)),IF(OR(AND(טבלה1013[[#This Row],[LengthofCycle]]=28,F597=28),AND(טבלה1013[[#This Row],[LengthofCycle]]=35,F597=35)),1,""),"")</f>
        <v/>
      </c>
      <c r="J598" s="1" t="str">
        <f>IF(AND(טבלה1013[[#This Row],[וסת השבוע]]=1,I597=1,טבלה1013[[#This Row],[CycleNumber]]&gt;B597),1,"")</f>
        <v/>
      </c>
      <c r="K598" s="1" t="str">
        <f>IF(טבלה1013[[#This Row],[CycleNumber]]=1,"",IF(טבלה1013[[#This Row],[וסת השבוע]]=1,0,IF(K597="","",IF(K597=0,IF(טבלה1013[[#This Row],[LengthofCycle]]=28,0,1),IF(K597=1,IF(טבלה1013[[#This Row],[LengthofCycle]]+F597=28*2,0,2),IF(K597=2,IF(טבלה1013[[#This Row],[LengthofCycle]]+F597+F596=28*3,0,3),""))))))</f>
        <v/>
      </c>
      <c r="L598" s="1" t="str">
        <f>IF(טבלה1013[[#This Row],[וסת השבוע]]=1,IF(טבלה1013[[#This Row],[וסת השבוע וההפלגה ביחד]]=1,L597+1,0),IF(AND(טבלה1013[[#This Row],[CycleNumber]]&gt;B597,טבלה1013[[#This Row],[CycleNumber]]&gt;1),IF(טבלה1013[[#This Row],[וסת השבוע פעיל?]]&lt;&gt;"",L597+1,""),""))</f>
        <v/>
      </c>
      <c r="M598" s="1" t="str">
        <f>IF(AND(טבלה1013[[#This Row],[וסת השבוע פעיל?]]&lt;&gt;"",טבלה1013[[#This Row],[CycleNumber]]&lt;B599,B599&lt;&gt;"",טבלה1013[[#This Row],[וסת השבוע פעיל?]]&lt;3),IF(K599=0,IF(AND(טבלה1013[[#This Row],[וסת השבוע פעיל?]]&gt;0,I599=1),0,1),0),"")</f>
        <v/>
      </c>
      <c r="N598" s="1" t="str">
        <f t="shared" si="60"/>
        <v/>
      </c>
      <c r="O598" s="1" t="str">
        <f>IF(AND(טבלה1013[[#This Row],[חיזוי - שבוע]]=1,J599=1),1,"")</f>
        <v/>
      </c>
      <c r="P598" s="1" t="str">
        <f>IF(AND(טבלה1013[[#This Row],[חיזוי טוב עם הפלגה?]]=1,טבלה1013[[#This Row],[וסת קבוע אחרון]]&lt;&gt;28,X597=1),1,"")</f>
        <v/>
      </c>
      <c r="Q598" s="1" t="str">
        <f>IF(AND(טבלה1013[[#This Row],[וסת השבוע פעיל?]]&lt;3,OR(טבלה1013[[#This Row],[CycleNumber]]&gt;B599,B599="")),1,"")</f>
        <v/>
      </c>
      <c r="R598" s="1" t="str">
        <f>IF(טבלה1013[[#This Row],[האישה קבעה וסת שבוע?]]=1,IF(טבלה1013[[#This Row],[וסת השבוע פעיל?]]&lt;3,1,0),"")</f>
        <v/>
      </c>
      <c r="S5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8" s="1">
        <f t="shared" ref="T598:T661" si="61">IF(B598&gt;2,IF(AND(F598=F597,F597=F596),1,0),"")</f>
        <v>0</v>
      </c>
      <c r="U598" s="1" t="str">
        <f>IF(B598&gt;3,IF(AND(F598=F597,F597=F596,F596=#REF!),1,0),"")</f>
        <v/>
      </c>
      <c r="V598" s="1" t="str">
        <f>IF(B598&gt;4,IF(AND(F598=F597,F597=F596,F596=#REF!,#REF!=F595),1,0),"")</f>
        <v/>
      </c>
      <c r="W598" s="1" t="str">
        <f>IF(טבלה1013[[#This Row],[3 הפלגות זהות]]="","",IF(טבלה1013[[#This Row],[3 הפלגות זהות]]=1,טבלה1013[[#This Row],[LengthofCycle]],W597))</f>
        <v/>
      </c>
      <c r="Y598" s="1" t="str">
        <f>IF(OR(טבלה1013[[#This Row],[הווסת פעיל?]]=0,טבלה1013[[#This Row],[הווסת פעיל?]]=""),"",SUM(Y597,טבלה1013[[#This Row],[הווסת פעיל?]]))</f>
        <v/>
      </c>
      <c r="Z598" s="1" t="str">
        <f>IF(AND(טבלה1013[[#This Row],[כמה מחזורים עד עקירה]]&lt;&gt;"",Y599=""),טבלה1013[[#This Row],[כמה מחזורים עד עקירה]],"")</f>
        <v/>
      </c>
      <c r="AA598" s="1" t="str">
        <f>IF(AND(טבלה1013[[#This Row],[הווסת פעיל?]]=1,טבלה1013[[#This Row],[וסת קבוע אחרון]]&lt;&gt;W597),טבלה1013[[#This Row],[וסת קבוע אחרון]],"")</f>
        <v/>
      </c>
      <c r="AB598" s="1" t="str">
        <f>IF(AND(טבלה1013[[#This Row],[הווסת פעיל?]]=1,X597=0,טבלה1013[[#This Row],[וסת קבוע אחרון]]=W597),טבלה1013[[#This Row],[וסת קבוע אחרון]],"")</f>
        <v/>
      </c>
      <c r="AC598" s="1" t="str">
        <f>IF(AND(טבלה1013[[#This Row],[הווסת פעיל?]]=1,X597=0,טבלה1013[[#This Row],[וסת קבוע אחרון]]&lt;&gt;W597),1,"")</f>
        <v/>
      </c>
      <c r="AD598" s="1" t="str">
        <f>IF(AND(טבלה1013[[#This Row],[הווסת פעיל?]]&lt;&gt;"",B599=1),טבלה1013[[#This Row],[CycleNumber]],"")</f>
        <v/>
      </c>
      <c r="AE598" s="1" t="str">
        <f>IF(AND(טבלה1013[[#This Row],[הווסת פעיל?]]&lt;&gt;"",X597=""),טבלה1013[[#This Row],[CycleNumber]],"")</f>
        <v/>
      </c>
      <c r="AF598" s="1" t="str">
        <f>IF(B599=1,"",IF(טבלה1013[[#This Row],[הווסת פעיל?]]=1,IF(טבלה1013[[#This Row],[וסת קבוע אחרון]]=F599,1,0),""))</f>
        <v/>
      </c>
      <c r="AG598" s="1" t="str">
        <f>IF(B599=1,"",IF(טבלה1013[[#This Row],[הווסת פעיל?]]=1,IF(OR(טבלה1013[[#This Row],[וסת קבוע אחרון]]=F599,F599=טבלה1013[[#This Row],[LengthofCycle]]),1,0),""))</f>
        <v/>
      </c>
      <c r="AH598" s="1" t="str">
        <f>IF(B599=1,"",IF(טבלה1013[[#This Row],[הווסת פעיל?]]=1,IF(OR(טבלה1013[[#This Row],[וסת קבוע אחרון]]=F599,F599=טבלה1013[[#This Row],[LengthofCycle]],AND(טבלה1013[[#This Row],[LengthofCycle]]&lt;&gt;טבלה1013[[#This Row],[וסת קבוע אחרון]],OR(F599=28,F599=29))),1,0),""))</f>
        <v/>
      </c>
      <c r="AI598" s="1" t="str">
        <f>IF(AND(טבלה1013[[#This Row],[הווסת פעיל?]]=1,B599=1),1,"")</f>
        <v/>
      </c>
      <c r="AJ598" s="4">
        <f>IF(AND(טבלה1013[[#This Row],[הווסת פעיל?]]&lt;&gt;1,B599&lt;&gt;1,B599&lt;&gt;""),IF(טבלה1013[[#This Row],[LengthofCycle]]=F599,1,0),"")</f>
        <v>0</v>
      </c>
      <c r="AK598" s="4">
        <f>IF(AND(טבלה1013[[#This Row],[הווסת פעיל?]]&lt;&gt;1,B599&lt;&gt;1,B599&lt;&gt;""),IF(OR(טבלה1013[[#This Row],[LengthofCycle]]=F599,F599=29),1,0),"")</f>
        <v>0</v>
      </c>
      <c r="AL598" s="4">
        <f>IF(AND(טבלה1013[[#This Row],[הווסת פעיל?]]&lt;&gt;1,B599&lt;&gt;1,B599&lt;&gt;""),IF(OR(טבלה1013[[#This Row],[LengthofCycle]]=F599,F599=29,F599=28),1,0),"")</f>
        <v>0</v>
      </c>
    </row>
    <row r="599" spans="1:38" x14ac:dyDescent="0.25">
      <c r="A599" s="1" t="s">
        <v>107</v>
      </c>
      <c r="B599" s="1">
        <v>4</v>
      </c>
      <c r="C599" s="1">
        <v>1</v>
      </c>
      <c r="D599" s="1">
        <v>1</v>
      </c>
      <c r="E599" s="1">
        <v>0</v>
      </c>
      <c r="F599" s="1">
        <v>37</v>
      </c>
      <c r="G599" s="1">
        <f>טבלה1013[[#This Row],[LengthofCycle]]+1</f>
        <v>38</v>
      </c>
      <c r="H599" s="1" t="str">
        <f>IF(IFERROR(LOOKUP(טבלה1013[[#This Row],[ClientID]],קביעויות[השבוע]),FALSE)=טבלה1013[[#This Row],[ClientID]],1,"")</f>
        <v/>
      </c>
      <c r="I599" s="1" t="str">
        <f>IF(AND(טבלה1013[[#This Row],[CycleNumber]]&gt;1,OR(B600="",טבלה1013[[#This Row],[CycleNumber]]&gt;B598)),IF(OR(AND(טבלה1013[[#This Row],[LengthofCycle]]=28,F598=28),AND(טבלה1013[[#This Row],[LengthofCycle]]=35,F598=35)),1,""),"")</f>
        <v/>
      </c>
      <c r="J599" s="1" t="str">
        <f>IF(AND(טבלה1013[[#This Row],[וסת השבוע]]=1,I598=1,טבלה1013[[#This Row],[CycleNumber]]&gt;B598),1,"")</f>
        <v/>
      </c>
      <c r="K599" s="1" t="str">
        <f>IF(טבלה1013[[#This Row],[CycleNumber]]=1,"",IF(טבלה1013[[#This Row],[וסת השבוע]]=1,0,IF(K598="","",IF(K598=0,IF(טבלה1013[[#This Row],[LengthofCycle]]=28,0,1),IF(K598=1,IF(טבלה1013[[#This Row],[LengthofCycle]]+F598=28*2,0,2),IF(K598=2,IF(טבלה1013[[#This Row],[LengthofCycle]]+F598+F597=28*3,0,3),""))))))</f>
        <v/>
      </c>
      <c r="L599" s="1" t="str">
        <f>IF(טבלה1013[[#This Row],[וסת השבוע]]=1,IF(טבלה1013[[#This Row],[וסת השבוע וההפלגה ביחד]]=1,L598+1,0),IF(AND(טבלה1013[[#This Row],[CycleNumber]]&gt;B598,טבלה1013[[#This Row],[CycleNumber]]&gt;1),IF(טבלה1013[[#This Row],[וסת השבוע פעיל?]]&lt;&gt;"",L598+1,""),""))</f>
        <v/>
      </c>
      <c r="M599" s="1" t="str">
        <f>IF(AND(טבלה1013[[#This Row],[וסת השבוע פעיל?]]&lt;&gt;"",טבלה1013[[#This Row],[CycleNumber]]&lt;B600,B600&lt;&gt;"",טבלה1013[[#This Row],[וסת השבוע פעיל?]]&lt;3),IF(K600=0,IF(AND(טבלה1013[[#This Row],[וסת השבוע פעיל?]]&gt;0,I600=1),0,1),0),"")</f>
        <v/>
      </c>
      <c r="N599" s="1" t="str">
        <f t="shared" si="60"/>
        <v/>
      </c>
      <c r="O599" s="1" t="str">
        <f>IF(AND(טבלה1013[[#This Row],[חיזוי - שבוע]]=1,J600=1),1,"")</f>
        <v/>
      </c>
      <c r="P599" s="1" t="str">
        <f>IF(AND(טבלה1013[[#This Row],[חיזוי טוב עם הפלגה?]]=1,טבלה1013[[#This Row],[וסת קבוע אחרון]]&lt;&gt;28,X598=1),1,"")</f>
        <v/>
      </c>
      <c r="Q599" s="1" t="str">
        <f>IF(AND(טבלה1013[[#This Row],[וסת השבוע פעיל?]]&lt;3,OR(טבלה1013[[#This Row],[CycleNumber]]&gt;B600,B600="")),1,"")</f>
        <v/>
      </c>
      <c r="R599" s="1" t="str">
        <f>IF(טבלה1013[[#This Row],[האישה קבעה וסת שבוע?]]=1,IF(טבלה1013[[#This Row],[וסת השבוע פעיל?]]&lt;3,1,0),"")</f>
        <v/>
      </c>
      <c r="S5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599" s="1">
        <f t="shared" si="61"/>
        <v>0</v>
      </c>
      <c r="U599" s="1">
        <f t="shared" ref="U599:U662" si="62">IF(B599&gt;3,IF(AND(F599=F598,F598=F597,F597=F596),1,0),"")</f>
        <v>0</v>
      </c>
      <c r="V599" s="1" t="str">
        <f>IF(B599&gt;4,IF(AND(F599=F598,F598=F597,F597=F596,F596=#REF!),1,0),"")</f>
        <v/>
      </c>
      <c r="W599" s="1" t="str">
        <f>IF(טבלה1013[[#This Row],[3 הפלגות זהות]]="","",IF(טבלה1013[[#This Row],[3 הפלגות זהות]]=1,טבלה1013[[#This Row],[LengthofCycle]],W598))</f>
        <v/>
      </c>
      <c r="Y599" s="1" t="str">
        <f>IF(OR(טבלה1013[[#This Row],[הווסת פעיל?]]=0,טבלה1013[[#This Row],[הווסת פעיל?]]=""),"",SUM(Y598,טבלה1013[[#This Row],[הווסת פעיל?]]))</f>
        <v/>
      </c>
      <c r="Z599" s="1" t="str">
        <f>IF(AND(טבלה1013[[#This Row],[כמה מחזורים עד עקירה]]&lt;&gt;"",Y600=""),טבלה1013[[#This Row],[כמה מחזורים עד עקירה]],"")</f>
        <v/>
      </c>
      <c r="AA599" s="1" t="str">
        <f>IF(AND(טבלה1013[[#This Row],[הווסת פעיל?]]=1,טבלה1013[[#This Row],[וסת קבוע אחרון]]&lt;&gt;W598),טבלה1013[[#This Row],[וסת קבוע אחרון]],"")</f>
        <v/>
      </c>
      <c r="AB599" s="1" t="str">
        <f>IF(AND(טבלה1013[[#This Row],[הווסת פעיל?]]=1,X598=0,טבלה1013[[#This Row],[וסת קבוע אחרון]]=W598),טבלה1013[[#This Row],[וסת קבוע אחרון]],"")</f>
        <v/>
      </c>
      <c r="AC599" s="1" t="str">
        <f>IF(AND(טבלה1013[[#This Row],[הווסת פעיל?]]=1,X598=0,טבלה1013[[#This Row],[וסת קבוע אחרון]]&lt;&gt;W598),1,"")</f>
        <v/>
      </c>
      <c r="AD599" s="1" t="str">
        <f>IF(AND(טבלה1013[[#This Row],[הווסת פעיל?]]&lt;&gt;"",B600=1),טבלה1013[[#This Row],[CycleNumber]],"")</f>
        <v/>
      </c>
      <c r="AE599" s="1" t="str">
        <f>IF(AND(טבלה1013[[#This Row],[הווסת פעיל?]]&lt;&gt;"",X598=""),טבלה1013[[#This Row],[CycleNumber]],"")</f>
        <v/>
      </c>
      <c r="AF599" s="1" t="str">
        <f>IF(B600=1,"",IF(טבלה1013[[#This Row],[הווסת פעיל?]]=1,IF(טבלה1013[[#This Row],[וסת קבוע אחרון]]=F600,1,0),""))</f>
        <v/>
      </c>
      <c r="AG599" s="1" t="str">
        <f>IF(B600=1,"",IF(טבלה1013[[#This Row],[הווסת פעיל?]]=1,IF(OR(טבלה1013[[#This Row],[וסת קבוע אחרון]]=F600,F600=טבלה1013[[#This Row],[LengthofCycle]]),1,0),""))</f>
        <v/>
      </c>
      <c r="AH599" s="1" t="str">
        <f>IF(B600=1,"",IF(טבלה1013[[#This Row],[הווסת פעיל?]]=1,IF(OR(טבלה1013[[#This Row],[וסת קבוע אחרון]]=F600,F600=טבלה1013[[#This Row],[LengthofCycle]],AND(טבלה1013[[#This Row],[LengthofCycle]]&lt;&gt;טבלה1013[[#This Row],[וסת קבוע אחרון]],OR(F600=28,F600=29))),1,0),""))</f>
        <v/>
      </c>
      <c r="AI599" s="1" t="str">
        <f>IF(AND(טבלה1013[[#This Row],[הווסת פעיל?]]=1,B600=1),1,"")</f>
        <v/>
      </c>
      <c r="AJ599" s="4">
        <f>IF(AND(טבלה1013[[#This Row],[הווסת פעיל?]]&lt;&gt;1,B600&lt;&gt;1,B600&lt;&gt;""),IF(טבלה1013[[#This Row],[LengthofCycle]]=F600,1,0),"")</f>
        <v>0</v>
      </c>
      <c r="AK599" s="4">
        <f>IF(AND(טבלה1013[[#This Row],[הווסת פעיל?]]&lt;&gt;1,B600&lt;&gt;1,B600&lt;&gt;""),IF(OR(טבלה1013[[#This Row],[LengthofCycle]]=F600,F600=29),1,0),"")</f>
        <v>0</v>
      </c>
      <c r="AL599" s="4">
        <f>IF(AND(טבלה1013[[#This Row],[הווסת פעיל?]]&lt;&gt;1,B600&lt;&gt;1,B600&lt;&gt;""),IF(OR(טבלה1013[[#This Row],[LengthofCycle]]=F600,F600=29,F600=28),1,0),"")</f>
        <v>0</v>
      </c>
    </row>
    <row r="600" spans="1:38" x14ac:dyDescent="0.25">
      <c r="A600" s="1" t="s">
        <v>107</v>
      </c>
      <c r="B600" s="1">
        <v>5</v>
      </c>
      <c r="C600" s="1">
        <v>1</v>
      </c>
      <c r="D600" s="1">
        <v>0</v>
      </c>
      <c r="E600" s="1">
        <v>0</v>
      </c>
      <c r="F600" s="1">
        <v>32</v>
      </c>
      <c r="G600" s="1">
        <f>טבלה1013[[#This Row],[LengthofCycle]]+1</f>
        <v>33</v>
      </c>
      <c r="H600" s="1" t="str">
        <f>IF(IFERROR(LOOKUP(טבלה1013[[#This Row],[ClientID]],קביעויות[השבוע]),FALSE)=טבלה1013[[#This Row],[ClientID]],1,"")</f>
        <v/>
      </c>
      <c r="I600" s="1" t="str">
        <f>IF(AND(טבלה1013[[#This Row],[CycleNumber]]&gt;1,OR(B601="",טבלה1013[[#This Row],[CycleNumber]]&gt;B599)),IF(OR(AND(טבלה1013[[#This Row],[LengthofCycle]]=28,F599=28),AND(טבלה1013[[#This Row],[LengthofCycle]]=35,F599=35)),1,""),"")</f>
        <v/>
      </c>
      <c r="J600" s="1" t="str">
        <f>IF(AND(טבלה1013[[#This Row],[וסת השבוע]]=1,I599=1,טבלה1013[[#This Row],[CycleNumber]]&gt;B599),1,"")</f>
        <v/>
      </c>
      <c r="K600" s="1" t="str">
        <f>IF(טבלה1013[[#This Row],[CycleNumber]]=1,"",IF(טבלה1013[[#This Row],[וסת השבוע]]=1,0,IF(K599="","",IF(K599=0,IF(טבלה1013[[#This Row],[LengthofCycle]]=28,0,1),IF(K599=1,IF(טבלה1013[[#This Row],[LengthofCycle]]+F599=28*2,0,2),IF(K599=2,IF(טבלה1013[[#This Row],[LengthofCycle]]+F599+F598=28*3,0,3),""))))))</f>
        <v/>
      </c>
      <c r="L600" s="1" t="str">
        <f>IF(טבלה1013[[#This Row],[וסת השבוע]]=1,IF(טבלה1013[[#This Row],[וסת השבוע וההפלגה ביחד]]=1,L599+1,0),IF(AND(טבלה1013[[#This Row],[CycleNumber]]&gt;B599,טבלה1013[[#This Row],[CycleNumber]]&gt;1),IF(טבלה1013[[#This Row],[וסת השבוע פעיל?]]&lt;&gt;"",L599+1,""),""))</f>
        <v/>
      </c>
      <c r="M600" s="1" t="str">
        <f>IF(AND(טבלה1013[[#This Row],[וסת השבוע פעיל?]]&lt;&gt;"",טבלה1013[[#This Row],[CycleNumber]]&lt;B601,B601&lt;&gt;"",טבלה1013[[#This Row],[וסת השבוע פעיל?]]&lt;3),IF(K601=0,IF(AND(טבלה1013[[#This Row],[וסת השבוע פעיל?]]&gt;0,I601=1),0,1),0),"")</f>
        <v/>
      </c>
      <c r="N600" s="1" t="str">
        <f t="shared" si="60"/>
        <v/>
      </c>
      <c r="O600" s="1" t="str">
        <f>IF(AND(טבלה1013[[#This Row],[חיזוי - שבוע]]=1,J601=1),1,"")</f>
        <v/>
      </c>
      <c r="P600" s="1" t="str">
        <f>IF(AND(טבלה1013[[#This Row],[חיזוי טוב עם הפלגה?]]=1,טבלה1013[[#This Row],[וסת קבוע אחרון]]&lt;&gt;28,X599=1),1,"")</f>
        <v/>
      </c>
      <c r="Q600" s="1" t="str">
        <f>IF(AND(טבלה1013[[#This Row],[וסת השבוע פעיל?]]&lt;3,OR(טבלה1013[[#This Row],[CycleNumber]]&gt;B601,B601="")),1,"")</f>
        <v/>
      </c>
      <c r="R600" s="1" t="str">
        <f>IF(טבלה1013[[#This Row],[האישה קבעה וסת שבוע?]]=1,IF(טבלה1013[[#This Row],[וסת השבוע פעיל?]]&lt;3,1,0),"")</f>
        <v/>
      </c>
      <c r="S6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0" s="1">
        <f t="shared" si="61"/>
        <v>0</v>
      </c>
      <c r="U600" s="1">
        <f t="shared" si="62"/>
        <v>0</v>
      </c>
      <c r="V600" s="1">
        <f t="shared" ref="V600:V663" si="63">IF(B600&gt;4,IF(AND(F600=F599,F599=F598,F598=F597,F597=F596),1,0),"")</f>
        <v>0</v>
      </c>
      <c r="W600" s="1" t="str">
        <f>IF(טבלה1013[[#This Row],[3 הפלגות זהות]]="","",IF(טבלה1013[[#This Row],[3 הפלגות זהות]]=1,טבלה1013[[#This Row],[LengthofCycle]],W599))</f>
        <v/>
      </c>
      <c r="Y600" s="1" t="str">
        <f>IF(OR(טבלה1013[[#This Row],[הווסת פעיל?]]=0,טבלה1013[[#This Row],[הווסת פעיל?]]=""),"",SUM(Y599,טבלה1013[[#This Row],[הווסת פעיל?]]))</f>
        <v/>
      </c>
      <c r="Z600" s="1" t="str">
        <f>IF(AND(טבלה1013[[#This Row],[כמה מחזורים עד עקירה]]&lt;&gt;"",Y601=""),טבלה1013[[#This Row],[כמה מחזורים עד עקירה]],"")</f>
        <v/>
      </c>
      <c r="AA600" s="1" t="str">
        <f>IF(AND(טבלה1013[[#This Row],[הווסת פעיל?]]=1,טבלה1013[[#This Row],[וסת קבוע אחרון]]&lt;&gt;W599),טבלה1013[[#This Row],[וסת קבוע אחרון]],"")</f>
        <v/>
      </c>
      <c r="AB600" s="1" t="str">
        <f>IF(AND(טבלה1013[[#This Row],[הווסת פעיל?]]=1,X599=0,טבלה1013[[#This Row],[וסת קבוע אחרון]]=W599),טבלה1013[[#This Row],[וסת קבוע אחרון]],"")</f>
        <v/>
      </c>
      <c r="AC600" s="1" t="str">
        <f>IF(AND(טבלה1013[[#This Row],[הווסת פעיל?]]=1,X599=0,טבלה1013[[#This Row],[וסת קבוע אחרון]]&lt;&gt;W599),1,"")</f>
        <v/>
      </c>
      <c r="AD600" s="1" t="str">
        <f>IF(AND(טבלה1013[[#This Row],[הווסת פעיל?]]&lt;&gt;"",B601=1),טבלה1013[[#This Row],[CycleNumber]],"")</f>
        <v/>
      </c>
      <c r="AE600" s="1" t="str">
        <f>IF(AND(טבלה1013[[#This Row],[הווסת פעיל?]]&lt;&gt;"",X599=""),טבלה1013[[#This Row],[CycleNumber]],"")</f>
        <v/>
      </c>
      <c r="AF600" s="1" t="str">
        <f>IF(B601=1,"",IF(טבלה1013[[#This Row],[הווסת פעיל?]]=1,IF(טבלה1013[[#This Row],[וסת קבוע אחרון]]=F601,1,0),""))</f>
        <v/>
      </c>
      <c r="AG600" s="1" t="str">
        <f>IF(B601=1,"",IF(טבלה1013[[#This Row],[הווסת פעיל?]]=1,IF(OR(טבלה1013[[#This Row],[וסת קבוע אחרון]]=F601,F601=טבלה1013[[#This Row],[LengthofCycle]]),1,0),""))</f>
        <v/>
      </c>
      <c r="AH600" s="1" t="str">
        <f>IF(B601=1,"",IF(טבלה1013[[#This Row],[הווסת פעיל?]]=1,IF(OR(טבלה1013[[#This Row],[וסת קבוע אחרון]]=F601,F601=טבלה1013[[#This Row],[LengthofCycle]],AND(טבלה1013[[#This Row],[LengthofCycle]]&lt;&gt;טבלה1013[[#This Row],[וסת קבוע אחרון]],OR(F601=28,F601=29))),1,0),""))</f>
        <v/>
      </c>
      <c r="AI600" s="1" t="str">
        <f>IF(AND(טבלה1013[[#This Row],[הווסת פעיל?]]=1,B601=1),1,"")</f>
        <v/>
      </c>
      <c r="AJ600" s="4" t="str">
        <f>IF(AND(טבלה1013[[#This Row],[הווסת פעיל?]]&lt;&gt;1,B601&lt;&gt;1,B601&lt;&gt;""),IF(טבלה1013[[#This Row],[LengthofCycle]]=F601,1,0),"")</f>
        <v/>
      </c>
      <c r="AK600" s="4" t="str">
        <f>IF(AND(טבלה1013[[#This Row],[הווסת פעיל?]]&lt;&gt;1,B601&lt;&gt;1,B601&lt;&gt;""),IF(OR(טבלה1013[[#This Row],[LengthofCycle]]=F601,F601=29),1,0),"")</f>
        <v/>
      </c>
      <c r="AL600" s="4" t="str">
        <f>IF(AND(טבלה1013[[#This Row],[הווסת פעיל?]]&lt;&gt;1,B601&lt;&gt;1,B601&lt;&gt;""),IF(OR(טבלה1013[[#This Row],[LengthofCycle]]=F601,F601=29,F601=28),1,0),"")</f>
        <v/>
      </c>
    </row>
    <row r="601" spans="1:38" x14ac:dyDescent="0.25">
      <c r="A601" s="1" t="s">
        <v>108</v>
      </c>
      <c r="B601" s="1">
        <v>1</v>
      </c>
      <c r="C601" s="1">
        <v>0</v>
      </c>
      <c r="D601" s="1">
        <v>1</v>
      </c>
      <c r="E601" s="1">
        <v>0</v>
      </c>
      <c r="F601" s="1">
        <v>28</v>
      </c>
      <c r="G601" s="1">
        <f>טבלה1013[[#This Row],[LengthofCycle]]+1</f>
        <v>29</v>
      </c>
      <c r="H601" s="1" t="str">
        <f>IF(IFERROR(LOOKUP(טבלה1013[[#This Row],[ClientID]],קביעויות[השבוע]),FALSE)=טבלה1013[[#This Row],[ClientID]],1,"")</f>
        <v/>
      </c>
      <c r="I601" s="1" t="str">
        <f>IF(AND(טבלה1013[[#This Row],[CycleNumber]]&gt;1,OR(B602="",טבלה1013[[#This Row],[CycleNumber]]&gt;B600)),IF(OR(AND(טבלה1013[[#This Row],[LengthofCycle]]=28,F600=28),AND(טבלה1013[[#This Row],[LengthofCycle]]=35,F600=35)),1,""),"")</f>
        <v/>
      </c>
      <c r="J601" s="1" t="str">
        <f>IF(AND(טבלה1013[[#This Row],[וסת השבוע]]=1,I600=1,טבלה1013[[#This Row],[CycleNumber]]&gt;B600),1,"")</f>
        <v/>
      </c>
      <c r="K601" s="1" t="str">
        <f>IF(טבלה1013[[#This Row],[CycleNumber]]=1,"",IF(טבלה1013[[#This Row],[וסת השבוע]]=1,0,IF(K600="","",IF(K600=0,IF(טבלה1013[[#This Row],[LengthofCycle]]=28,0,1),IF(K600=1,IF(טבלה1013[[#This Row],[LengthofCycle]]+F600=28*2,0,2),IF(K600=2,IF(טבלה1013[[#This Row],[LengthofCycle]]+F600+F599=28*3,0,3),""))))))</f>
        <v/>
      </c>
      <c r="L601" s="1" t="str">
        <f>IF(טבלה1013[[#This Row],[וסת השבוע]]=1,IF(טבלה1013[[#This Row],[וסת השבוע וההפלגה ביחד]]=1,L600+1,0),IF(AND(טבלה1013[[#This Row],[CycleNumber]]&gt;B600,טבלה1013[[#This Row],[CycleNumber]]&gt;1),IF(טבלה1013[[#This Row],[וסת השבוע פעיל?]]&lt;&gt;"",L600+1,""),""))</f>
        <v/>
      </c>
      <c r="M601" s="1" t="str">
        <f>IF(AND(טבלה1013[[#This Row],[וסת השבוע פעיל?]]&lt;&gt;"",טבלה1013[[#This Row],[CycleNumber]]&lt;B602,B602&lt;&gt;"",טבלה1013[[#This Row],[וסת השבוע פעיל?]]&lt;3),IF(K602=0,IF(AND(טבלה1013[[#This Row],[וסת השבוע פעיל?]]&gt;0,I602=1),0,1),0),"")</f>
        <v/>
      </c>
      <c r="N601" s="1" t="str">
        <f t="shared" si="60"/>
        <v/>
      </c>
      <c r="O601" s="1" t="str">
        <f>IF(AND(טבלה1013[[#This Row],[חיזוי - שבוע]]=1,J602=1),1,"")</f>
        <v/>
      </c>
      <c r="P601" s="1" t="str">
        <f>IF(AND(טבלה1013[[#This Row],[חיזוי טוב עם הפלגה?]]=1,טבלה1013[[#This Row],[וסת קבוע אחרון]]&lt;&gt;28,X600=1),1,"")</f>
        <v/>
      </c>
      <c r="Q601" s="1" t="str">
        <f>IF(AND(טבלה1013[[#This Row],[וסת השבוע פעיל?]]&lt;3,OR(טבלה1013[[#This Row],[CycleNumber]]&gt;B602,B602="")),1,"")</f>
        <v/>
      </c>
      <c r="R601" s="1" t="str">
        <f>IF(טבלה1013[[#This Row],[האישה קבעה וסת שבוע?]]=1,IF(טבלה1013[[#This Row],[וסת השבוע פעיל?]]&lt;3,1,0),"")</f>
        <v/>
      </c>
      <c r="S6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1" s="1" t="str">
        <f t="shared" si="61"/>
        <v/>
      </c>
      <c r="U601" s="1" t="str">
        <f t="shared" si="62"/>
        <v/>
      </c>
      <c r="V601" s="1" t="str">
        <f t="shared" si="63"/>
        <v/>
      </c>
      <c r="W601" s="1" t="str">
        <f>IF(טבלה1013[[#This Row],[3 הפלגות זהות]]="","",IF(טבלה1013[[#This Row],[3 הפלגות זהות]]=1,טבלה1013[[#This Row],[LengthofCycle]],W600))</f>
        <v/>
      </c>
      <c r="Y601" s="1" t="str">
        <f>IF(OR(טבלה1013[[#This Row],[הווסת פעיל?]]=0,טבלה1013[[#This Row],[הווסת פעיל?]]=""),"",SUM(Y600,טבלה1013[[#This Row],[הווסת פעיל?]]))</f>
        <v/>
      </c>
      <c r="Z601" s="1" t="str">
        <f>IF(AND(טבלה1013[[#This Row],[כמה מחזורים עד עקירה]]&lt;&gt;"",Y602=""),טבלה1013[[#This Row],[כמה מחזורים עד עקירה]],"")</f>
        <v/>
      </c>
      <c r="AA601" s="1" t="str">
        <f>IF(AND(טבלה1013[[#This Row],[הווסת פעיל?]]=1,טבלה1013[[#This Row],[וסת קבוע אחרון]]&lt;&gt;W600),טבלה1013[[#This Row],[וסת קבוע אחרון]],"")</f>
        <v/>
      </c>
      <c r="AB601" s="1" t="str">
        <f>IF(AND(טבלה1013[[#This Row],[הווסת פעיל?]]=1,X600=0,טבלה1013[[#This Row],[וסת קבוע אחרון]]=W600),טבלה1013[[#This Row],[וסת קבוע אחרון]],"")</f>
        <v/>
      </c>
      <c r="AC601" s="1" t="str">
        <f>IF(AND(טבלה1013[[#This Row],[הווסת פעיל?]]=1,X600=0,טבלה1013[[#This Row],[וסת קבוע אחרון]]&lt;&gt;W600),1,"")</f>
        <v/>
      </c>
      <c r="AD601" s="1" t="str">
        <f>IF(AND(טבלה1013[[#This Row],[הווסת פעיל?]]&lt;&gt;"",B602=1),טבלה1013[[#This Row],[CycleNumber]],"")</f>
        <v/>
      </c>
      <c r="AE601" s="1" t="str">
        <f>IF(AND(טבלה1013[[#This Row],[הווסת פעיל?]]&lt;&gt;"",X600=""),טבלה1013[[#This Row],[CycleNumber]],"")</f>
        <v/>
      </c>
      <c r="AF601" s="1" t="str">
        <f>IF(B602=1,"",IF(טבלה1013[[#This Row],[הווסת פעיל?]]=1,IF(טבלה1013[[#This Row],[וסת קבוע אחרון]]=F602,1,0),""))</f>
        <v/>
      </c>
      <c r="AG601" s="1" t="str">
        <f>IF(B602=1,"",IF(טבלה1013[[#This Row],[הווסת פעיל?]]=1,IF(OR(טבלה1013[[#This Row],[וסת קבוע אחרון]]=F602,F602=טבלה1013[[#This Row],[LengthofCycle]]),1,0),""))</f>
        <v/>
      </c>
      <c r="AH601" s="1" t="str">
        <f>IF(B602=1,"",IF(טבלה1013[[#This Row],[הווסת פעיל?]]=1,IF(OR(טבלה1013[[#This Row],[וסת קבוע אחרון]]=F602,F602=טבלה1013[[#This Row],[LengthofCycle]],AND(טבלה1013[[#This Row],[LengthofCycle]]&lt;&gt;טבלה1013[[#This Row],[וסת קבוע אחרון]],OR(F602=28,F602=29))),1,0),""))</f>
        <v/>
      </c>
      <c r="AI601" s="1" t="str">
        <f>IF(AND(טבלה1013[[#This Row],[הווסת פעיל?]]=1,B602=1),1,"")</f>
        <v/>
      </c>
      <c r="AJ601" s="4">
        <f>IF(AND(טבלה1013[[#This Row],[הווסת פעיל?]]&lt;&gt;1,B602&lt;&gt;1,B602&lt;&gt;""),IF(טבלה1013[[#This Row],[LengthofCycle]]=F602,1,0),"")</f>
        <v>0</v>
      </c>
      <c r="AK601" s="4">
        <f>IF(AND(טבלה1013[[#This Row],[הווסת פעיל?]]&lt;&gt;1,B602&lt;&gt;1,B602&lt;&gt;""),IF(OR(טבלה1013[[#This Row],[LengthofCycle]]=F602,F602=29),1,0),"")</f>
        <v>0</v>
      </c>
      <c r="AL601" s="4">
        <f>IF(AND(טבלה1013[[#This Row],[הווסת פעיל?]]&lt;&gt;1,B602&lt;&gt;1,B602&lt;&gt;""),IF(OR(טבלה1013[[#This Row],[LengthofCycle]]=F602,F602=29,F602=28),1,0),"")</f>
        <v>0</v>
      </c>
    </row>
    <row r="602" spans="1:38" x14ac:dyDescent="0.25">
      <c r="A602" s="1" t="s">
        <v>108</v>
      </c>
      <c r="B602" s="1">
        <v>2</v>
      </c>
      <c r="C602" s="1">
        <v>0</v>
      </c>
      <c r="D602" s="1">
        <v>1</v>
      </c>
      <c r="E602" s="1">
        <v>0</v>
      </c>
      <c r="F602" s="1">
        <v>35</v>
      </c>
      <c r="G602" s="1">
        <f>טבלה1013[[#This Row],[LengthofCycle]]+1</f>
        <v>36</v>
      </c>
      <c r="H602" s="1" t="str">
        <f>IF(IFERROR(LOOKUP(טבלה1013[[#This Row],[ClientID]],קביעויות[השבוע]),FALSE)=טבלה1013[[#This Row],[ClientID]],1,"")</f>
        <v/>
      </c>
      <c r="I602" s="1" t="str">
        <f>IF(AND(טבלה1013[[#This Row],[CycleNumber]]&gt;1,OR(B603="",טבלה1013[[#This Row],[CycleNumber]]&gt;B601)),IF(OR(AND(טבלה1013[[#This Row],[LengthofCycle]]=28,F601=28),AND(טבלה1013[[#This Row],[LengthofCycle]]=35,F601=35)),1,""),"")</f>
        <v/>
      </c>
      <c r="J602" s="1" t="str">
        <f>IF(AND(טבלה1013[[#This Row],[וסת השבוע]]=1,I601=1,טבלה1013[[#This Row],[CycleNumber]]&gt;B601),1,"")</f>
        <v/>
      </c>
      <c r="K602" s="1" t="str">
        <f>IF(טבלה1013[[#This Row],[CycleNumber]]=1,"",IF(טבלה1013[[#This Row],[וסת השבוע]]=1,0,IF(K601="","",IF(K601=0,IF(טבלה1013[[#This Row],[LengthofCycle]]=28,0,1),IF(K601=1,IF(טבלה1013[[#This Row],[LengthofCycle]]+F601=28*2,0,2),IF(K601=2,IF(טבלה1013[[#This Row],[LengthofCycle]]+F601+F600=28*3,0,3),""))))))</f>
        <v/>
      </c>
      <c r="L602" s="1" t="str">
        <f>IF(טבלה1013[[#This Row],[וסת השבוע]]=1,IF(טבלה1013[[#This Row],[וסת השבוע וההפלגה ביחד]]=1,L601+1,0),IF(AND(טבלה1013[[#This Row],[CycleNumber]]&gt;B601,טבלה1013[[#This Row],[CycleNumber]]&gt;1),IF(טבלה1013[[#This Row],[וסת השבוע פעיל?]]&lt;&gt;"",L601+1,""),""))</f>
        <v/>
      </c>
      <c r="M602" s="1" t="str">
        <f>IF(AND(טבלה1013[[#This Row],[וסת השבוע פעיל?]]&lt;&gt;"",טבלה1013[[#This Row],[CycleNumber]]&lt;B603,B603&lt;&gt;"",טבלה1013[[#This Row],[וסת השבוע פעיל?]]&lt;3),IF(K603=0,IF(AND(טבלה1013[[#This Row],[וסת השבוע פעיל?]]&gt;0,I603=1),0,1),0),"")</f>
        <v/>
      </c>
      <c r="N602" s="1" t="str">
        <f t="shared" si="60"/>
        <v/>
      </c>
      <c r="O602" s="1" t="str">
        <f>IF(AND(טבלה1013[[#This Row],[חיזוי - שבוע]]=1,J603=1),1,"")</f>
        <v/>
      </c>
      <c r="P602" s="1" t="str">
        <f>IF(AND(טבלה1013[[#This Row],[חיזוי טוב עם הפלגה?]]=1,טבלה1013[[#This Row],[וסת קבוע אחרון]]&lt;&gt;28,X601=1),1,"")</f>
        <v/>
      </c>
      <c r="Q602" s="1" t="str">
        <f>IF(AND(טבלה1013[[#This Row],[וסת השבוע פעיל?]]&lt;3,OR(טבלה1013[[#This Row],[CycleNumber]]&gt;B603,B603="")),1,"")</f>
        <v/>
      </c>
      <c r="R602" s="1" t="str">
        <f>IF(טבלה1013[[#This Row],[האישה קבעה וסת שבוע?]]=1,IF(טבלה1013[[#This Row],[וסת השבוע פעיל?]]&lt;3,1,0),"")</f>
        <v/>
      </c>
      <c r="S6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2" s="1" t="str">
        <f t="shared" si="61"/>
        <v/>
      </c>
      <c r="U602" s="1" t="str">
        <f t="shared" si="62"/>
        <v/>
      </c>
      <c r="V602" s="1" t="str">
        <f t="shared" si="63"/>
        <v/>
      </c>
      <c r="W602" s="1" t="str">
        <f>IF(טבלה1013[[#This Row],[3 הפלגות זהות]]="","",IF(טבלה1013[[#This Row],[3 הפלגות זהות]]=1,טבלה1013[[#This Row],[LengthofCycle]],W601))</f>
        <v/>
      </c>
      <c r="Y602" s="1" t="str">
        <f>IF(OR(טבלה1013[[#This Row],[הווסת פעיל?]]=0,טבלה1013[[#This Row],[הווסת פעיל?]]=""),"",SUM(Y601,טבלה1013[[#This Row],[הווסת פעיל?]]))</f>
        <v/>
      </c>
      <c r="Z602" s="1" t="str">
        <f>IF(AND(טבלה1013[[#This Row],[כמה מחזורים עד עקירה]]&lt;&gt;"",Y603=""),טבלה1013[[#This Row],[כמה מחזורים עד עקירה]],"")</f>
        <v/>
      </c>
      <c r="AA602" s="1" t="str">
        <f>IF(AND(טבלה1013[[#This Row],[הווסת פעיל?]]=1,טבלה1013[[#This Row],[וסת קבוע אחרון]]&lt;&gt;W601),טבלה1013[[#This Row],[וסת קבוע אחרון]],"")</f>
        <v/>
      </c>
      <c r="AB602" s="1" t="str">
        <f>IF(AND(טבלה1013[[#This Row],[הווסת פעיל?]]=1,X601=0,טבלה1013[[#This Row],[וסת קבוע אחרון]]=W601),טבלה1013[[#This Row],[וסת קבוע אחרון]],"")</f>
        <v/>
      </c>
      <c r="AC602" s="1" t="str">
        <f>IF(AND(טבלה1013[[#This Row],[הווסת פעיל?]]=1,X601=0,טבלה1013[[#This Row],[וסת קבוע אחרון]]&lt;&gt;W601),1,"")</f>
        <v/>
      </c>
      <c r="AD602" s="1" t="str">
        <f>IF(AND(טבלה1013[[#This Row],[הווסת פעיל?]]&lt;&gt;"",B603=1),טבלה1013[[#This Row],[CycleNumber]],"")</f>
        <v/>
      </c>
      <c r="AE602" s="1" t="str">
        <f>IF(AND(טבלה1013[[#This Row],[הווסת פעיל?]]&lt;&gt;"",X601=""),טבלה1013[[#This Row],[CycleNumber]],"")</f>
        <v/>
      </c>
      <c r="AF602" s="1" t="str">
        <f>IF(B603=1,"",IF(טבלה1013[[#This Row],[הווסת פעיל?]]=1,IF(טבלה1013[[#This Row],[וסת קבוע אחרון]]=F603,1,0),""))</f>
        <v/>
      </c>
      <c r="AG602" s="1" t="str">
        <f>IF(B603=1,"",IF(טבלה1013[[#This Row],[הווסת פעיל?]]=1,IF(OR(טבלה1013[[#This Row],[וסת קבוע אחרון]]=F603,F603=טבלה1013[[#This Row],[LengthofCycle]]),1,0),""))</f>
        <v/>
      </c>
      <c r="AH602" s="1" t="str">
        <f>IF(B603=1,"",IF(טבלה1013[[#This Row],[הווסת פעיל?]]=1,IF(OR(טבלה1013[[#This Row],[וסת קבוע אחרון]]=F603,F603=טבלה1013[[#This Row],[LengthofCycle]],AND(טבלה1013[[#This Row],[LengthofCycle]]&lt;&gt;טבלה1013[[#This Row],[וסת קבוע אחרון]],OR(F603=28,F603=29))),1,0),""))</f>
        <v/>
      </c>
      <c r="AI602" s="1" t="str">
        <f>IF(AND(טבלה1013[[#This Row],[הווסת פעיל?]]=1,B603=1),1,"")</f>
        <v/>
      </c>
      <c r="AJ602" s="4">
        <f>IF(AND(טבלה1013[[#This Row],[הווסת פעיל?]]&lt;&gt;1,B603&lt;&gt;1,B603&lt;&gt;""),IF(טבלה1013[[#This Row],[LengthofCycle]]=F603,1,0),"")</f>
        <v>0</v>
      </c>
      <c r="AK602" s="4">
        <f>IF(AND(טבלה1013[[#This Row],[הווסת פעיל?]]&lt;&gt;1,B603&lt;&gt;1,B603&lt;&gt;""),IF(OR(טבלה1013[[#This Row],[LengthofCycle]]=F603,F603=29),1,0),"")</f>
        <v>1</v>
      </c>
      <c r="AL602" s="4">
        <f>IF(AND(טבלה1013[[#This Row],[הווסת פעיל?]]&lt;&gt;1,B603&lt;&gt;1,B603&lt;&gt;""),IF(OR(טבלה1013[[#This Row],[LengthofCycle]]=F603,F603=29,F603=28),1,0),"")</f>
        <v>1</v>
      </c>
    </row>
    <row r="603" spans="1:38" x14ac:dyDescent="0.25">
      <c r="A603" s="1" t="s">
        <v>108</v>
      </c>
      <c r="B603" s="1">
        <v>3</v>
      </c>
      <c r="C603" s="1">
        <v>0</v>
      </c>
      <c r="D603" s="1">
        <v>1</v>
      </c>
      <c r="E603" s="1">
        <v>0</v>
      </c>
      <c r="F603" s="1">
        <v>29</v>
      </c>
      <c r="G603" s="1">
        <f>טבלה1013[[#This Row],[LengthofCycle]]+1</f>
        <v>30</v>
      </c>
      <c r="H603" s="1" t="str">
        <f>IF(IFERROR(LOOKUP(טבלה1013[[#This Row],[ClientID]],קביעויות[השבוע]),FALSE)=טבלה1013[[#This Row],[ClientID]],1,"")</f>
        <v/>
      </c>
      <c r="I603" s="1" t="str">
        <f>IF(AND(טבלה1013[[#This Row],[CycleNumber]]&gt;1,OR(B604="",טבלה1013[[#This Row],[CycleNumber]]&gt;B602)),IF(OR(AND(טבלה1013[[#This Row],[LengthofCycle]]=28,F602=28),AND(טבלה1013[[#This Row],[LengthofCycle]]=35,F602=35)),1,""),"")</f>
        <v/>
      </c>
      <c r="J603" s="1" t="str">
        <f>IF(AND(טבלה1013[[#This Row],[וסת השבוע]]=1,I602=1,טבלה1013[[#This Row],[CycleNumber]]&gt;B602),1,"")</f>
        <v/>
      </c>
      <c r="K603" s="1" t="str">
        <f>IF(טבלה1013[[#This Row],[CycleNumber]]=1,"",IF(טבלה1013[[#This Row],[וסת השבוע]]=1,0,IF(K602="","",IF(K602=0,IF(טבלה1013[[#This Row],[LengthofCycle]]=28,0,1),IF(K602=1,IF(טבלה1013[[#This Row],[LengthofCycle]]+F602=28*2,0,2),IF(K602=2,IF(טבלה1013[[#This Row],[LengthofCycle]]+F602+F601=28*3,0,3),""))))))</f>
        <v/>
      </c>
      <c r="L603" s="1" t="str">
        <f>IF(טבלה1013[[#This Row],[וסת השבוע]]=1,IF(טבלה1013[[#This Row],[וסת השבוע וההפלגה ביחד]]=1,L602+1,0),IF(AND(טבלה1013[[#This Row],[CycleNumber]]&gt;B602,טבלה1013[[#This Row],[CycleNumber]]&gt;1),IF(טבלה1013[[#This Row],[וסת השבוע פעיל?]]&lt;&gt;"",L602+1,""),""))</f>
        <v/>
      </c>
      <c r="M603" s="1" t="str">
        <f>IF(AND(טבלה1013[[#This Row],[וסת השבוע פעיל?]]&lt;&gt;"",טבלה1013[[#This Row],[CycleNumber]]&lt;B604,B604&lt;&gt;"",טבלה1013[[#This Row],[וסת השבוע פעיל?]]&lt;3),IF(K604=0,IF(AND(טבלה1013[[#This Row],[וסת השבוע פעיל?]]&gt;0,I604=1),0,1),0),"")</f>
        <v/>
      </c>
      <c r="N603" s="1" t="str">
        <f t="shared" si="60"/>
        <v/>
      </c>
      <c r="O603" s="1" t="str">
        <f>IF(AND(טבלה1013[[#This Row],[חיזוי - שבוע]]=1,J604=1),1,"")</f>
        <v/>
      </c>
      <c r="P603" s="1" t="str">
        <f>IF(AND(טבלה1013[[#This Row],[חיזוי טוב עם הפלגה?]]=1,טבלה1013[[#This Row],[וסת קבוע אחרון]]&lt;&gt;28,X602=1),1,"")</f>
        <v/>
      </c>
      <c r="Q603" s="1" t="str">
        <f>IF(AND(טבלה1013[[#This Row],[וסת השבוע פעיל?]]&lt;3,OR(טבלה1013[[#This Row],[CycleNumber]]&gt;B604,B604="")),1,"")</f>
        <v/>
      </c>
      <c r="R603" s="1" t="str">
        <f>IF(טבלה1013[[#This Row],[האישה קבעה וסת שבוע?]]=1,IF(טבלה1013[[#This Row],[וסת השבוע פעיל?]]&lt;3,1,0),"")</f>
        <v/>
      </c>
      <c r="S6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3" s="1">
        <f t="shared" si="61"/>
        <v>0</v>
      </c>
      <c r="U603" s="1" t="str">
        <f t="shared" si="62"/>
        <v/>
      </c>
      <c r="V603" s="1" t="str">
        <f t="shared" si="63"/>
        <v/>
      </c>
      <c r="W603" s="1" t="str">
        <f>IF(טבלה1013[[#This Row],[3 הפלגות זהות]]="","",IF(טבלה1013[[#This Row],[3 הפלגות זהות]]=1,טבלה1013[[#This Row],[LengthofCycle]],W602))</f>
        <v/>
      </c>
      <c r="Y603" s="1" t="str">
        <f>IF(OR(טבלה1013[[#This Row],[הווסת פעיל?]]=0,טבלה1013[[#This Row],[הווסת פעיל?]]=""),"",SUM(Y602,טבלה1013[[#This Row],[הווסת פעיל?]]))</f>
        <v/>
      </c>
      <c r="Z603" s="1" t="str">
        <f>IF(AND(טבלה1013[[#This Row],[כמה מחזורים עד עקירה]]&lt;&gt;"",Y604=""),טבלה1013[[#This Row],[כמה מחזורים עד עקירה]],"")</f>
        <v/>
      </c>
      <c r="AA603" s="1" t="str">
        <f>IF(AND(טבלה1013[[#This Row],[הווסת פעיל?]]=1,טבלה1013[[#This Row],[וסת קבוע אחרון]]&lt;&gt;W602),טבלה1013[[#This Row],[וסת קבוע אחרון]],"")</f>
        <v/>
      </c>
      <c r="AB603" s="1" t="str">
        <f>IF(AND(טבלה1013[[#This Row],[הווסת פעיל?]]=1,X602=0,טבלה1013[[#This Row],[וסת קבוע אחרון]]=W602),טבלה1013[[#This Row],[וסת קבוע אחרון]],"")</f>
        <v/>
      </c>
      <c r="AC603" s="1" t="str">
        <f>IF(AND(טבלה1013[[#This Row],[הווסת פעיל?]]=1,X602=0,טבלה1013[[#This Row],[וסת קבוע אחרון]]&lt;&gt;W602),1,"")</f>
        <v/>
      </c>
      <c r="AD603" s="1" t="str">
        <f>IF(AND(טבלה1013[[#This Row],[הווסת פעיל?]]&lt;&gt;"",B604=1),טבלה1013[[#This Row],[CycleNumber]],"")</f>
        <v/>
      </c>
      <c r="AE603" s="1" t="str">
        <f>IF(AND(טבלה1013[[#This Row],[הווסת פעיל?]]&lt;&gt;"",X602=""),טבלה1013[[#This Row],[CycleNumber]],"")</f>
        <v/>
      </c>
      <c r="AF603" s="1" t="str">
        <f>IF(B604=1,"",IF(טבלה1013[[#This Row],[הווסת פעיל?]]=1,IF(טבלה1013[[#This Row],[וסת קבוע אחרון]]=F604,1,0),""))</f>
        <v/>
      </c>
      <c r="AG603" s="1" t="str">
        <f>IF(B604=1,"",IF(טבלה1013[[#This Row],[הווסת פעיל?]]=1,IF(OR(טבלה1013[[#This Row],[וסת קבוע אחרון]]=F604,F604=טבלה1013[[#This Row],[LengthofCycle]]),1,0),""))</f>
        <v/>
      </c>
      <c r="AH603" s="1" t="str">
        <f>IF(B604=1,"",IF(טבלה1013[[#This Row],[הווסת פעיל?]]=1,IF(OR(טבלה1013[[#This Row],[וסת קבוע אחרון]]=F604,F604=טבלה1013[[#This Row],[LengthofCycle]],AND(טבלה1013[[#This Row],[LengthofCycle]]&lt;&gt;טבלה1013[[#This Row],[וסת קבוע אחרון]],OR(F604=28,F604=29))),1,0),""))</f>
        <v/>
      </c>
      <c r="AI603" s="1" t="str">
        <f>IF(AND(טבלה1013[[#This Row],[הווסת פעיל?]]=1,B604=1),1,"")</f>
        <v/>
      </c>
      <c r="AJ603" s="4">
        <f>IF(AND(טבלה1013[[#This Row],[הווסת פעיל?]]&lt;&gt;1,B604&lt;&gt;1,B604&lt;&gt;""),IF(טבלה1013[[#This Row],[LengthofCycle]]=F604,1,0),"")</f>
        <v>0</v>
      </c>
      <c r="AK603" s="4">
        <f>IF(AND(טבלה1013[[#This Row],[הווסת פעיל?]]&lt;&gt;1,B604&lt;&gt;1,B604&lt;&gt;""),IF(OR(טבלה1013[[#This Row],[LengthofCycle]]=F604,F604=29),1,0),"")</f>
        <v>0</v>
      </c>
      <c r="AL603" s="4">
        <f>IF(AND(טבלה1013[[#This Row],[הווסת פעיל?]]&lt;&gt;1,B604&lt;&gt;1,B604&lt;&gt;""),IF(OR(טבלה1013[[#This Row],[LengthofCycle]]=F604,F604=29,F604=28),1,0),"")</f>
        <v>0</v>
      </c>
    </row>
    <row r="604" spans="1:38" x14ac:dyDescent="0.25">
      <c r="A604" s="1" t="s">
        <v>108</v>
      </c>
      <c r="B604" s="1">
        <v>4</v>
      </c>
      <c r="C604" s="1">
        <v>0</v>
      </c>
      <c r="D604" s="1">
        <v>1</v>
      </c>
      <c r="E604" s="1">
        <v>0</v>
      </c>
      <c r="F604" s="1">
        <v>34</v>
      </c>
      <c r="G604" s="1">
        <f>טבלה1013[[#This Row],[LengthofCycle]]+1</f>
        <v>35</v>
      </c>
      <c r="H604" s="1" t="str">
        <f>IF(IFERROR(LOOKUP(טבלה1013[[#This Row],[ClientID]],קביעויות[השבוע]),FALSE)=טבלה1013[[#This Row],[ClientID]],1,"")</f>
        <v/>
      </c>
      <c r="I604" s="1" t="str">
        <f>IF(AND(טבלה1013[[#This Row],[CycleNumber]]&gt;1,OR(B605="",טבלה1013[[#This Row],[CycleNumber]]&gt;B603)),IF(OR(AND(טבלה1013[[#This Row],[LengthofCycle]]=28,F603=28),AND(טבלה1013[[#This Row],[LengthofCycle]]=35,F603=35)),1,""),"")</f>
        <v/>
      </c>
      <c r="J604" s="1" t="str">
        <f>IF(AND(טבלה1013[[#This Row],[וסת השבוע]]=1,I603=1,טבלה1013[[#This Row],[CycleNumber]]&gt;B603),1,"")</f>
        <v/>
      </c>
      <c r="K604" s="1" t="str">
        <f>IF(טבלה1013[[#This Row],[CycleNumber]]=1,"",IF(טבלה1013[[#This Row],[וסת השבוע]]=1,0,IF(K603="","",IF(K603=0,IF(טבלה1013[[#This Row],[LengthofCycle]]=28,0,1),IF(K603=1,IF(טבלה1013[[#This Row],[LengthofCycle]]+F603=28*2,0,2),IF(K603=2,IF(טבלה1013[[#This Row],[LengthofCycle]]+F603+F602=28*3,0,3),""))))))</f>
        <v/>
      </c>
      <c r="L604" s="1" t="str">
        <f>IF(טבלה1013[[#This Row],[וסת השבוע]]=1,IF(טבלה1013[[#This Row],[וסת השבוע וההפלגה ביחד]]=1,L603+1,0),IF(AND(טבלה1013[[#This Row],[CycleNumber]]&gt;B603,טבלה1013[[#This Row],[CycleNumber]]&gt;1),IF(טבלה1013[[#This Row],[וסת השבוע פעיל?]]&lt;&gt;"",L603+1,""),""))</f>
        <v/>
      </c>
      <c r="M604" s="1" t="str">
        <f>IF(AND(טבלה1013[[#This Row],[וסת השבוע פעיל?]]&lt;&gt;"",טבלה1013[[#This Row],[CycleNumber]]&lt;B605,B605&lt;&gt;"",טבלה1013[[#This Row],[וסת השבוע פעיל?]]&lt;3),IF(K605=0,IF(AND(טבלה1013[[#This Row],[וסת השבוע פעיל?]]&gt;0,I605=1),0,1),0),"")</f>
        <v/>
      </c>
      <c r="N604" s="1" t="str">
        <f t="shared" si="60"/>
        <v/>
      </c>
      <c r="O604" s="1" t="str">
        <f>IF(AND(טבלה1013[[#This Row],[חיזוי - שבוע]]=1,J605=1),1,"")</f>
        <v/>
      </c>
      <c r="P604" s="1" t="str">
        <f>IF(AND(טבלה1013[[#This Row],[חיזוי טוב עם הפלגה?]]=1,טבלה1013[[#This Row],[וסת קבוע אחרון]]&lt;&gt;28,X603=1),1,"")</f>
        <v/>
      </c>
      <c r="Q604" s="1" t="str">
        <f>IF(AND(טבלה1013[[#This Row],[וסת השבוע פעיל?]]&lt;3,OR(טבלה1013[[#This Row],[CycleNumber]]&gt;B605,B605="")),1,"")</f>
        <v/>
      </c>
      <c r="R604" s="1" t="str">
        <f>IF(טבלה1013[[#This Row],[האישה קבעה וסת שבוע?]]=1,IF(טבלה1013[[#This Row],[וסת השבוע פעיל?]]&lt;3,1,0),"")</f>
        <v/>
      </c>
      <c r="S6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4" s="1">
        <f t="shared" si="61"/>
        <v>0</v>
      </c>
      <c r="U604" s="1">
        <f t="shared" si="62"/>
        <v>0</v>
      </c>
      <c r="V604" s="1" t="str">
        <f t="shared" si="63"/>
        <v/>
      </c>
      <c r="W604" s="1" t="str">
        <f>IF(טבלה1013[[#This Row],[3 הפלגות זהות]]="","",IF(טבלה1013[[#This Row],[3 הפלגות זהות]]=1,טבלה1013[[#This Row],[LengthofCycle]],W603))</f>
        <v/>
      </c>
      <c r="Y604" s="1" t="str">
        <f>IF(OR(טבלה1013[[#This Row],[הווסת פעיל?]]=0,טבלה1013[[#This Row],[הווסת פעיל?]]=""),"",SUM(Y603,טבלה1013[[#This Row],[הווסת פעיל?]]))</f>
        <v/>
      </c>
      <c r="Z604" s="1" t="str">
        <f>IF(AND(טבלה1013[[#This Row],[כמה מחזורים עד עקירה]]&lt;&gt;"",Y605=""),טבלה1013[[#This Row],[כמה מחזורים עד עקירה]],"")</f>
        <v/>
      </c>
      <c r="AA604" s="1" t="str">
        <f>IF(AND(טבלה1013[[#This Row],[הווסת פעיל?]]=1,טבלה1013[[#This Row],[וסת קבוע אחרון]]&lt;&gt;W603),טבלה1013[[#This Row],[וסת קבוע אחרון]],"")</f>
        <v/>
      </c>
      <c r="AB604" s="1" t="str">
        <f>IF(AND(טבלה1013[[#This Row],[הווסת פעיל?]]=1,X603=0,טבלה1013[[#This Row],[וסת קבוע אחרון]]=W603),טבלה1013[[#This Row],[וסת קבוע אחרון]],"")</f>
        <v/>
      </c>
      <c r="AC604" s="1" t="str">
        <f>IF(AND(טבלה1013[[#This Row],[הווסת פעיל?]]=1,X603=0,טבלה1013[[#This Row],[וסת קבוע אחרון]]&lt;&gt;W603),1,"")</f>
        <v/>
      </c>
      <c r="AD604" s="1" t="str">
        <f>IF(AND(טבלה1013[[#This Row],[הווסת פעיל?]]&lt;&gt;"",B605=1),טבלה1013[[#This Row],[CycleNumber]],"")</f>
        <v/>
      </c>
      <c r="AE604" s="1" t="str">
        <f>IF(AND(טבלה1013[[#This Row],[הווסת פעיל?]]&lt;&gt;"",X603=""),טבלה1013[[#This Row],[CycleNumber]],"")</f>
        <v/>
      </c>
      <c r="AF604" s="1" t="str">
        <f>IF(B605=1,"",IF(טבלה1013[[#This Row],[הווסת פעיל?]]=1,IF(טבלה1013[[#This Row],[וסת קבוע אחרון]]=F605,1,0),""))</f>
        <v/>
      </c>
      <c r="AG604" s="1" t="str">
        <f>IF(B605=1,"",IF(טבלה1013[[#This Row],[הווסת פעיל?]]=1,IF(OR(טבלה1013[[#This Row],[וסת קבוע אחרון]]=F605,F605=טבלה1013[[#This Row],[LengthofCycle]]),1,0),""))</f>
        <v/>
      </c>
      <c r="AH604" s="1" t="str">
        <f>IF(B605=1,"",IF(טבלה1013[[#This Row],[הווסת פעיל?]]=1,IF(OR(טבלה1013[[#This Row],[וסת קבוע אחרון]]=F605,F605=טבלה1013[[#This Row],[LengthofCycle]],AND(טבלה1013[[#This Row],[LengthofCycle]]&lt;&gt;טבלה1013[[#This Row],[וסת קבוע אחרון]],OR(F605=28,F605=29))),1,0),""))</f>
        <v/>
      </c>
      <c r="AI604" s="1" t="str">
        <f>IF(AND(טבלה1013[[#This Row],[הווסת פעיל?]]=1,B605=1),1,"")</f>
        <v/>
      </c>
      <c r="AJ604" s="4">
        <f>IF(AND(טבלה1013[[#This Row],[הווסת פעיל?]]&lt;&gt;1,B605&lt;&gt;1,B605&lt;&gt;""),IF(טבלה1013[[#This Row],[LengthofCycle]]=F605,1,0),"")</f>
        <v>0</v>
      </c>
      <c r="AK604" s="4">
        <f>IF(AND(טבלה1013[[#This Row],[הווסת פעיל?]]&lt;&gt;1,B605&lt;&gt;1,B605&lt;&gt;""),IF(OR(טבלה1013[[#This Row],[LengthofCycle]]=F605,F605=29),1,0),"")</f>
        <v>0</v>
      </c>
      <c r="AL604" s="4">
        <f>IF(AND(טבלה1013[[#This Row],[הווסת פעיל?]]&lt;&gt;1,B605&lt;&gt;1,B605&lt;&gt;""),IF(OR(טבלה1013[[#This Row],[LengthofCycle]]=F605,F605=29,F605=28),1,0),"")</f>
        <v>0</v>
      </c>
    </row>
    <row r="605" spans="1:38" x14ac:dyDescent="0.25">
      <c r="A605" s="1" t="s">
        <v>108</v>
      </c>
      <c r="B605" s="1">
        <v>5</v>
      </c>
      <c r="C605" s="1">
        <v>0</v>
      </c>
      <c r="D605" s="1">
        <v>1</v>
      </c>
      <c r="E605" s="1">
        <v>0</v>
      </c>
      <c r="F605" s="1">
        <v>33</v>
      </c>
      <c r="G605" s="1">
        <f>טבלה1013[[#This Row],[LengthofCycle]]+1</f>
        <v>34</v>
      </c>
      <c r="H605" s="1" t="str">
        <f>IF(IFERROR(LOOKUP(טבלה1013[[#This Row],[ClientID]],קביעויות[השבוע]),FALSE)=טבלה1013[[#This Row],[ClientID]],1,"")</f>
        <v/>
      </c>
      <c r="I605" s="1" t="str">
        <f>IF(AND(טבלה1013[[#This Row],[CycleNumber]]&gt;1,OR(B606="",טבלה1013[[#This Row],[CycleNumber]]&gt;B604)),IF(OR(AND(טבלה1013[[#This Row],[LengthofCycle]]=28,F604=28),AND(טבלה1013[[#This Row],[LengthofCycle]]=35,F604=35)),1,""),"")</f>
        <v/>
      </c>
      <c r="J605" s="1" t="str">
        <f>IF(AND(טבלה1013[[#This Row],[וסת השבוע]]=1,I604=1,טבלה1013[[#This Row],[CycleNumber]]&gt;B604),1,"")</f>
        <v/>
      </c>
      <c r="K605" s="1" t="str">
        <f>IF(טבלה1013[[#This Row],[CycleNumber]]=1,"",IF(טבלה1013[[#This Row],[וסת השבוע]]=1,0,IF(K604="","",IF(K604=0,IF(טבלה1013[[#This Row],[LengthofCycle]]=28,0,1),IF(K604=1,IF(טבלה1013[[#This Row],[LengthofCycle]]+F604=28*2,0,2),IF(K604=2,IF(טבלה1013[[#This Row],[LengthofCycle]]+F604+F603=28*3,0,3),""))))))</f>
        <v/>
      </c>
      <c r="L605" s="1" t="str">
        <f>IF(טבלה1013[[#This Row],[וסת השבוע]]=1,IF(טבלה1013[[#This Row],[וסת השבוע וההפלגה ביחד]]=1,L604+1,0),IF(AND(טבלה1013[[#This Row],[CycleNumber]]&gt;B604,טבלה1013[[#This Row],[CycleNumber]]&gt;1),IF(טבלה1013[[#This Row],[וסת השבוע פעיל?]]&lt;&gt;"",L604+1,""),""))</f>
        <v/>
      </c>
      <c r="M605" s="1" t="str">
        <f>IF(AND(טבלה1013[[#This Row],[וסת השבוע פעיל?]]&lt;&gt;"",טבלה1013[[#This Row],[CycleNumber]]&lt;B606,B606&lt;&gt;"",טבלה1013[[#This Row],[וסת השבוע פעיל?]]&lt;3),IF(K606=0,IF(AND(טבלה1013[[#This Row],[וסת השבוע פעיל?]]&gt;0,I606=1),0,1),0),"")</f>
        <v/>
      </c>
      <c r="N605" s="1" t="str">
        <f t="shared" si="60"/>
        <v/>
      </c>
      <c r="O605" s="1" t="str">
        <f>IF(AND(טבלה1013[[#This Row],[חיזוי - שבוע]]=1,J606=1),1,"")</f>
        <v/>
      </c>
      <c r="P605" s="1" t="str">
        <f>IF(AND(טבלה1013[[#This Row],[חיזוי טוב עם הפלגה?]]=1,טבלה1013[[#This Row],[וסת קבוע אחרון]]&lt;&gt;28,X604=1),1,"")</f>
        <v/>
      </c>
      <c r="Q605" s="1" t="str">
        <f>IF(AND(טבלה1013[[#This Row],[וסת השבוע פעיל?]]&lt;3,OR(טבלה1013[[#This Row],[CycleNumber]]&gt;B606,B606="")),1,"")</f>
        <v/>
      </c>
      <c r="R605" s="1" t="str">
        <f>IF(טבלה1013[[#This Row],[האישה קבעה וסת שבוע?]]=1,IF(טבלה1013[[#This Row],[וסת השבוע פעיל?]]&lt;3,1,0),"")</f>
        <v/>
      </c>
      <c r="S6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5" s="1">
        <f t="shared" si="61"/>
        <v>0</v>
      </c>
      <c r="U605" s="1">
        <f t="shared" si="62"/>
        <v>0</v>
      </c>
      <c r="V605" s="1">
        <f t="shared" si="63"/>
        <v>0</v>
      </c>
      <c r="W605" s="1" t="str">
        <f>IF(טבלה1013[[#This Row],[3 הפלגות זהות]]="","",IF(טבלה1013[[#This Row],[3 הפלגות זהות]]=1,טבלה1013[[#This Row],[LengthofCycle]],W604))</f>
        <v/>
      </c>
      <c r="Y605" s="1" t="str">
        <f>IF(OR(טבלה1013[[#This Row],[הווסת פעיל?]]=0,טבלה1013[[#This Row],[הווסת פעיל?]]=""),"",SUM(Y604,טבלה1013[[#This Row],[הווסת פעיל?]]))</f>
        <v/>
      </c>
      <c r="Z605" s="1" t="str">
        <f>IF(AND(טבלה1013[[#This Row],[כמה מחזורים עד עקירה]]&lt;&gt;"",Y606=""),טבלה1013[[#This Row],[כמה מחזורים עד עקירה]],"")</f>
        <v/>
      </c>
      <c r="AA605" s="1" t="str">
        <f>IF(AND(טבלה1013[[#This Row],[הווסת פעיל?]]=1,טבלה1013[[#This Row],[וסת קבוע אחרון]]&lt;&gt;W604),טבלה1013[[#This Row],[וסת קבוע אחרון]],"")</f>
        <v/>
      </c>
      <c r="AB605" s="1" t="str">
        <f>IF(AND(טבלה1013[[#This Row],[הווסת פעיל?]]=1,X604=0,טבלה1013[[#This Row],[וסת קבוע אחרון]]=W604),טבלה1013[[#This Row],[וסת קבוע אחרון]],"")</f>
        <v/>
      </c>
      <c r="AC605" s="1" t="str">
        <f>IF(AND(טבלה1013[[#This Row],[הווסת פעיל?]]=1,X604=0,טבלה1013[[#This Row],[וסת קבוע אחרון]]&lt;&gt;W604),1,"")</f>
        <v/>
      </c>
      <c r="AD605" s="1" t="str">
        <f>IF(AND(טבלה1013[[#This Row],[הווסת פעיל?]]&lt;&gt;"",B606=1),טבלה1013[[#This Row],[CycleNumber]],"")</f>
        <v/>
      </c>
      <c r="AE605" s="1" t="str">
        <f>IF(AND(טבלה1013[[#This Row],[הווסת פעיל?]]&lt;&gt;"",X604=""),טבלה1013[[#This Row],[CycleNumber]],"")</f>
        <v/>
      </c>
      <c r="AF605" s="1" t="str">
        <f>IF(B606=1,"",IF(טבלה1013[[#This Row],[הווסת פעיל?]]=1,IF(טבלה1013[[#This Row],[וסת קבוע אחרון]]=F606,1,0),""))</f>
        <v/>
      </c>
      <c r="AG605" s="1" t="str">
        <f>IF(B606=1,"",IF(טבלה1013[[#This Row],[הווסת פעיל?]]=1,IF(OR(טבלה1013[[#This Row],[וסת קבוע אחרון]]=F606,F606=טבלה1013[[#This Row],[LengthofCycle]]),1,0),""))</f>
        <v/>
      </c>
      <c r="AH605" s="1" t="str">
        <f>IF(B606=1,"",IF(טבלה1013[[#This Row],[הווסת פעיל?]]=1,IF(OR(טבלה1013[[#This Row],[וסת קבוע אחרון]]=F606,F606=טבלה1013[[#This Row],[LengthofCycle]],AND(טבלה1013[[#This Row],[LengthofCycle]]&lt;&gt;טבלה1013[[#This Row],[וסת קבוע אחרון]],OR(F606=28,F606=29))),1,0),""))</f>
        <v/>
      </c>
      <c r="AI605" s="1" t="str">
        <f>IF(AND(טבלה1013[[#This Row],[הווסת פעיל?]]=1,B606=1),1,"")</f>
        <v/>
      </c>
      <c r="AJ605" s="4">
        <f>IF(AND(טבלה1013[[#This Row],[הווסת פעיל?]]&lt;&gt;1,B606&lt;&gt;1,B606&lt;&gt;""),IF(טבלה1013[[#This Row],[LengthofCycle]]=F606,1,0),"")</f>
        <v>0</v>
      </c>
      <c r="AK605" s="4">
        <f>IF(AND(טבלה1013[[#This Row],[הווסת פעיל?]]&lt;&gt;1,B606&lt;&gt;1,B606&lt;&gt;""),IF(OR(טבלה1013[[#This Row],[LengthofCycle]]=F606,F606=29),1,0),"")</f>
        <v>1</v>
      </c>
      <c r="AL605" s="4">
        <f>IF(AND(טבלה1013[[#This Row],[הווסת פעיל?]]&lt;&gt;1,B606&lt;&gt;1,B606&lt;&gt;""),IF(OR(טבלה1013[[#This Row],[LengthofCycle]]=F606,F606=29,F606=28),1,0),"")</f>
        <v>1</v>
      </c>
    </row>
    <row r="606" spans="1:38" x14ac:dyDescent="0.25">
      <c r="A606" s="1" t="s">
        <v>108</v>
      </c>
      <c r="B606" s="1">
        <v>6</v>
      </c>
      <c r="C606" s="1">
        <v>0</v>
      </c>
      <c r="D606" s="1">
        <v>1</v>
      </c>
      <c r="E606" s="1">
        <v>0</v>
      </c>
      <c r="F606" s="1">
        <v>29</v>
      </c>
      <c r="G606" s="1">
        <f>טבלה1013[[#This Row],[LengthofCycle]]+1</f>
        <v>30</v>
      </c>
      <c r="H606" s="1" t="str">
        <f>IF(IFERROR(LOOKUP(טבלה1013[[#This Row],[ClientID]],קביעויות[השבוע]),FALSE)=טבלה1013[[#This Row],[ClientID]],1,"")</f>
        <v/>
      </c>
      <c r="I606" s="1" t="str">
        <f>IF(AND(טבלה1013[[#This Row],[CycleNumber]]&gt;1,OR(B607="",טבלה1013[[#This Row],[CycleNumber]]&gt;B605)),IF(OR(AND(טבלה1013[[#This Row],[LengthofCycle]]=28,F605=28),AND(טבלה1013[[#This Row],[LengthofCycle]]=35,F605=35)),1,""),"")</f>
        <v/>
      </c>
      <c r="J606" s="1" t="str">
        <f>IF(AND(טבלה1013[[#This Row],[וסת השבוע]]=1,I605=1,טבלה1013[[#This Row],[CycleNumber]]&gt;B605),1,"")</f>
        <v/>
      </c>
      <c r="K606" s="1" t="str">
        <f>IF(טבלה1013[[#This Row],[CycleNumber]]=1,"",IF(טבלה1013[[#This Row],[וסת השבוע]]=1,0,IF(K605="","",IF(K605=0,IF(טבלה1013[[#This Row],[LengthofCycle]]=28,0,1),IF(K605=1,IF(טבלה1013[[#This Row],[LengthofCycle]]+F605=28*2,0,2),IF(K605=2,IF(טבלה1013[[#This Row],[LengthofCycle]]+F605+F604=28*3,0,3),""))))))</f>
        <v/>
      </c>
      <c r="L606" s="1" t="str">
        <f>IF(טבלה1013[[#This Row],[וסת השבוע]]=1,IF(טבלה1013[[#This Row],[וסת השבוע וההפלגה ביחד]]=1,L605+1,0),IF(AND(טבלה1013[[#This Row],[CycleNumber]]&gt;B605,טבלה1013[[#This Row],[CycleNumber]]&gt;1),IF(טבלה1013[[#This Row],[וסת השבוע פעיל?]]&lt;&gt;"",L605+1,""),""))</f>
        <v/>
      </c>
      <c r="M606" s="1" t="str">
        <f>IF(AND(טבלה1013[[#This Row],[וסת השבוע פעיל?]]&lt;&gt;"",טבלה1013[[#This Row],[CycleNumber]]&lt;B607,B607&lt;&gt;"",טבלה1013[[#This Row],[וסת השבוע פעיל?]]&lt;3),IF(K607=0,IF(AND(טבלה1013[[#This Row],[וסת השבוע פעיל?]]&gt;0,I607=1),0,1),0),"")</f>
        <v/>
      </c>
      <c r="N606" s="1" t="str">
        <f t="shared" si="60"/>
        <v/>
      </c>
      <c r="O606" s="1" t="str">
        <f>IF(AND(טבלה1013[[#This Row],[חיזוי - שבוע]]=1,J607=1),1,"")</f>
        <v/>
      </c>
      <c r="P606" s="1" t="str">
        <f>IF(AND(טבלה1013[[#This Row],[חיזוי טוב עם הפלגה?]]=1,טבלה1013[[#This Row],[וסת קבוע אחרון]]&lt;&gt;28,X605=1),1,"")</f>
        <v/>
      </c>
      <c r="Q606" s="1" t="str">
        <f>IF(AND(טבלה1013[[#This Row],[וסת השבוע פעיל?]]&lt;3,OR(טבלה1013[[#This Row],[CycleNumber]]&gt;B607,B607="")),1,"")</f>
        <v/>
      </c>
      <c r="R606" s="1" t="str">
        <f>IF(טבלה1013[[#This Row],[האישה קבעה וסת שבוע?]]=1,IF(טבלה1013[[#This Row],[וסת השבוע פעיל?]]&lt;3,1,0),"")</f>
        <v/>
      </c>
      <c r="S6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6" s="1">
        <f t="shared" si="61"/>
        <v>0</v>
      </c>
      <c r="U606" s="1">
        <f t="shared" si="62"/>
        <v>0</v>
      </c>
      <c r="V606" s="1">
        <f t="shared" si="63"/>
        <v>0</v>
      </c>
      <c r="W606" s="1" t="str">
        <f>IF(טבלה1013[[#This Row],[3 הפלגות זהות]]="","",IF(טבלה1013[[#This Row],[3 הפלגות זהות]]=1,טבלה1013[[#This Row],[LengthofCycle]],W605))</f>
        <v/>
      </c>
      <c r="Y606" s="1" t="str">
        <f>IF(OR(טבלה1013[[#This Row],[הווסת פעיל?]]=0,טבלה1013[[#This Row],[הווסת פעיל?]]=""),"",SUM(Y605,טבלה1013[[#This Row],[הווסת פעיל?]]))</f>
        <v/>
      </c>
      <c r="Z606" s="1" t="str">
        <f>IF(AND(טבלה1013[[#This Row],[כמה מחזורים עד עקירה]]&lt;&gt;"",Y607=""),טבלה1013[[#This Row],[כמה מחזורים עד עקירה]],"")</f>
        <v/>
      </c>
      <c r="AA606" s="1" t="str">
        <f>IF(AND(טבלה1013[[#This Row],[הווסת פעיל?]]=1,טבלה1013[[#This Row],[וסת קבוע אחרון]]&lt;&gt;W605),טבלה1013[[#This Row],[וסת קבוע אחרון]],"")</f>
        <v/>
      </c>
      <c r="AB606" s="1" t="str">
        <f>IF(AND(טבלה1013[[#This Row],[הווסת פעיל?]]=1,X605=0,טבלה1013[[#This Row],[וסת קבוע אחרון]]=W605),טבלה1013[[#This Row],[וסת קבוע אחרון]],"")</f>
        <v/>
      </c>
      <c r="AC606" s="1" t="str">
        <f>IF(AND(טבלה1013[[#This Row],[הווסת פעיל?]]=1,X605=0,טבלה1013[[#This Row],[וסת קבוע אחרון]]&lt;&gt;W605),1,"")</f>
        <v/>
      </c>
      <c r="AD606" s="1" t="str">
        <f>IF(AND(טבלה1013[[#This Row],[הווסת פעיל?]]&lt;&gt;"",B607=1),טבלה1013[[#This Row],[CycleNumber]],"")</f>
        <v/>
      </c>
      <c r="AE606" s="1" t="str">
        <f>IF(AND(טבלה1013[[#This Row],[הווסת פעיל?]]&lt;&gt;"",X605=""),טבלה1013[[#This Row],[CycleNumber]],"")</f>
        <v/>
      </c>
      <c r="AF606" s="1" t="str">
        <f>IF(B607=1,"",IF(טבלה1013[[#This Row],[הווסת פעיל?]]=1,IF(טבלה1013[[#This Row],[וסת קבוע אחרון]]=F607,1,0),""))</f>
        <v/>
      </c>
      <c r="AG606" s="1" t="str">
        <f>IF(B607=1,"",IF(טבלה1013[[#This Row],[הווסת פעיל?]]=1,IF(OR(טבלה1013[[#This Row],[וסת קבוע אחרון]]=F607,F607=טבלה1013[[#This Row],[LengthofCycle]]),1,0),""))</f>
        <v/>
      </c>
      <c r="AH606" s="1" t="str">
        <f>IF(B607=1,"",IF(טבלה1013[[#This Row],[הווסת פעיל?]]=1,IF(OR(טבלה1013[[#This Row],[וסת קבוע אחרון]]=F607,F607=טבלה1013[[#This Row],[LengthofCycle]],AND(טבלה1013[[#This Row],[LengthofCycle]]&lt;&gt;טבלה1013[[#This Row],[וסת קבוע אחרון]],OR(F607=28,F607=29))),1,0),""))</f>
        <v/>
      </c>
      <c r="AI606" s="1" t="str">
        <f>IF(AND(טבלה1013[[#This Row],[הווסת פעיל?]]=1,B607=1),1,"")</f>
        <v/>
      </c>
      <c r="AJ606" s="4">
        <f>IF(AND(טבלה1013[[#This Row],[הווסת פעיל?]]&lt;&gt;1,B607&lt;&gt;1,B607&lt;&gt;""),IF(טבלה1013[[#This Row],[LengthofCycle]]=F607,1,0),"")</f>
        <v>0</v>
      </c>
      <c r="AK606" s="4">
        <f>IF(AND(טבלה1013[[#This Row],[הווסת פעיל?]]&lt;&gt;1,B607&lt;&gt;1,B607&lt;&gt;""),IF(OR(טבלה1013[[#This Row],[LengthofCycle]]=F607,F607=29),1,0),"")</f>
        <v>0</v>
      </c>
      <c r="AL606" s="4">
        <f>IF(AND(טבלה1013[[#This Row],[הווסת פעיל?]]&lt;&gt;1,B607&lt;&gt;1,B607&lt;&gt;""),IF(OR(טבלה1013[[#This Row],[LengthofCycle]]=F607,F607=29,F607=28),1,0),"")</f>
        <v>0</v>
      </c>
    </row>
    <row r="607" spans="1:38" x14ac:dyDescent="0.25">
      <c r="A607" s="1" t="s">
        <v>108</v>
      </c>
      <c r="B607" s="1">
        <v>7</v>
      </c>
      <c r="C607" s="1">
        <v>0</v>
      </c>
      <c r="D607" s="1">
        <v>1</v>
      </c>
      <c r="E607" s="1">
        <v>0</v>
      </c>
      <c r="F607" s="1">
        <v>33</v>
      </c>
      <c r="G607" s="1">
        <f>טבלה1013[[#This Row],[LengthofCycle]]+1</f>
        <v>34</v>
      </c>
      <c r="H607" s="1" t="str">
        <f>IF(IFERROR(LOOKUP(טבלה1013[[#This Row],[ClientID]],קביעויות[השבוע]),FALSE)=טבלה1013[[#This Row],[ClientID]],1,"")</f>
        <v/>
      </c>
      <c r="I607" s="1" t="str">
        <f>IF(AND(טבלה1013[[#This Row],[CycleNumber]]&gt;1,OR(B608="",טבלה1013[[#This Row],[CycleNumber]]&gt;B606)),IF(OR(AND(טבלה1013[[#This Row],[LengthofCycle]]=28,F606=28),AND(טבלה1013[[#This Row],[LengthofCycle]]=35,F606=35)),1,""),"")</f>
        <v/>
      </c>
      <c r="J607" s="1" t="str">
        <f>IF(AND(טבלה1013[[#This Row],[וסת השבוע]]=1,I606=1,טבלה1013[[#This Row],[CycleNumber]]&gt;B606),1,"")</f>
        <v/>
      </c>
      <c r="K607" s="1" t="str">
        <f>IF(טבלה1013[[#This Row],[CycleNumber]]=1,"",IF(טבלה1013[[#This Row],[וסת השבוע]]=1,0,IF(K606="","",IF(K606=0,IF(טבלה1013[[#This Row],[LengthofCycle]]=28,0,1),IF(K606=1,IF(טבלה1013[[#This Row],[LengthofCycle]]+F606=28*2,0,2),IF(K606=2,IF(טבלה1013[[#This Row],[LengthofCycle]]+F606+F605=28*3,0,3),""))))))</f>
        <v/>
      </c>
      <c r="L607" s="1" t="str">
        <f>IF(טבלה1013[[#This Row],[וסת השבוע]]=1,IF(טבלה1013[[#This Row],[וסת השבוע וההפלגה ביחד]]=1,L606+1,0),IF(AND(טבלה1013[[#This Row],[CycleNumber]]&gt;B606,טבלה1013[[#This Row],[CycleNumber]]&gt;1),IF(טבלה1013[[#This Row],[וסת השבוע פעיל?]]&lt;&gt;"",L606+1,""),""))</f>
        <v/>
      </c>
      <c r="M607" s="1" t="str">
        <f>IF(AND(טבלה1013[[#This Row],[וסת השבוע פעיל?]]&lt;&gt;"",טבלה1013[[#This Row],[CycleNumber]]&lt;B608,B608&lt;&gt;"",טבלה1013[[#This Row],[וסת השבוע פעיל?]]&lt;3),IF(K608=0,IF(AND(טבלה1013[[#This Row],[וסת השבוע פעיל?]]&gt;0,I608=1),0,1),0),"")</f>
        <v/>
      </c>
      <c r="N607" s="1" t="str">
        <f t="shared" si="60"/>
        <v/>
      </c>
      <c r="O607" s="1" t="str">
        <f>IF(AND(טבלה1013[[#This Row],[חיזוי - שבוע]]=1,J608=1),1,"")</f>
        <v/>
      </c>
      <c r="P607" s="1" t="str">
        <f>IF(AND(טבלה1013[[#This Row],[חיזוי טוב עם הפלגה?]]=1,טבלה1013[[#This Row],[וסת קבוע אחרון]]&lt;&gt;28,X606=1),1,"")</f>
        <v/>
      </c>
      <c r="Q607" s="1" t="str">
        <f>IF(AND(טבלה1013[[#This Row],[וסת השבוע פעיל?]]&lt;3,OR(טבלה1013[[#This Row],[CycleNumber]]&gt;B608,B608="")),1,"")</f>
        <v/>
      </c>
      <c r="R607" s="1" t="str">
        <f>IF(טבלה1013[[#This Row],[האישה קבעה וסת שבוע?]]=1,IF(טבלה1013[[#This Row],[וסת השבוע פעיל?]]&lt;3,1,0),"")</f>
        <v/>
      </c>
      <c r="S6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7" s="1">
        <f t="shared" si="61"/>
        <v>0</v>
      </c>
      <c r="U607" s="1">
        <f t="shared" si="62"/>
        <v>0</v>
      </c>
      <c r="V607" s="1">
        <f t="shared" si="63"/>
        <v>0</v>
      </c>
      <c r="W607" s="1" t="str">
        <f>IF(טבלה1013[[#This Row],[3 הפלגות זהות]]="","",IF(טבלה1013[[#This Row],[3 הפלגות זהות]]=1,טבלה1013[[#This Row],[LengthofCycle]],W606))</f>
        <v/>
      </c>
      <c r="Y607" s="1" t="str">
        <f>IF(OR(טבלה1013[[#This Row],[הווסת פעיל?]]=0,טבלה1013[[#This Row],[הווסת פעיל?]]=""),"",SUM(Y606,טבלה1013[[#This Row],[הווסת פעיל?]]))</f>
        <v/>
      </c>
      <c r="Z607" s="1" t="str">
        <f>IF(AND(טבלה1013[[#This Row],[כמה מחזורים עד עקירה]]&lt;&gt;"",Y608=""),טבלה1013[[#This Row],[כמה מחזורים עד עקירה]],"")</f>
        <v/>
      </c>
      <c r="AA607" s="1" t="str">
        <f>IF(AND(טבלה1013[[#This Row],[הווסת פעיל?]]=1,טבלה1013[[#This Row],[וסת קבוע אחרון]]&lt;&gt;W606),טבלה1013[[#This Row],[וסת קבוע אחרון]],"")</f>
        <v/>
      </c>
      <c r="AB607" s="1" t="str">
        <f>IF(AND(טבלה1013[[#This Row],[הווסת פעיל?]]=1,X606=0,טבלה1013[[#This Row],[וסת קבוע אחרון]]=W606),טבלה1013[[#This Row],[וסת קבוע אחרון]],"")</f>
        <v/>
      </c>
      <c r="AC607" s="1" t="str">
        <f>IF(AND(טבלה1013[[#This Row],[הווסת פעיל?]]=1,X606=0,טבלה1013[[#This Row],[וסת קבוע אחרון]]&lt;&gt;W606),1,"")</f>
        <v/>
      </c>
      <c r="AD607" s="1" t="str">
        <f>IF(AND(טבלה1013[[#This Row],[הווסת פעיל?]]&lt;&gt;"",B608=1),טבלה1013[[#This Row],[CycleNumber]],"")</f>
        <v/>
      </c>
      <c r="AE607" s="1" t="str">
        <f>IF(AND(טבלה1013[[#This Row],[הווסת פעיל?]]&lt;&gt;"",X606=""),טבלה1013[[#This Row],[CycleNumber]],"")</f>
        <v/>
      </c>
      <c r="AF607" s="1" t="str">
        <f>IF(B608=1,"",IF(טבלה1013[[#This Row],[הווסת פעיל?]]=1,IF(טבלה1013[[#This Row],[וסת קבוע אחרון]]=F608,1,0),""))</f>
        <v/>
      </c>
      <c r="AG607" s="1" t="str">
        <f>IF(B608=1,"",IF(טבלה1013[[#This Row],[הווסת פעיל?]]=1,IF(OR(טבלה1013[[#This Row],[וסת קבוע אחרון]]=F608,F608=טבלה1013[[#This Row],[LengthofCycle]]),1,0),""))</f>
        <v/>
      </c>
      <c r="AH607" s="1" t="str">
        <f>IF(B608=1,"",IF(טבלה1013[[#This Row],[הווסת פעיל?]]=1,IF(OR(טבלה1013[[#This Row],[וסת קבוע אחרון]]=F608,F608=טבלה1013[[#This Row],[LengthofCycle]],AND(טבלה1013[[#This Row],[LengthofCycle]]&lt;&gt;טבלה1013[[#This Row],[וסת קבוע אחרון]],OR(F608=28,F608=29))),1,0),""))</f>
        <v/>
      </c>
      <c r="AI607" s="1" t="str">
        <f>IF(AND(טבלה1013[[#This Row],[הווסת פעיל?]]=1,B608=1),1,"")</f>
        <v/>
      </c>
      <c r="AJ607" s="4">
        <f>IF(AND(טבלה1013[[#This Row],[הווסת פעיל?]]&lt;&gt;1,B608&lt;&gt;1,B608&lt;&gt;""),IF(טבלה1013[[#This Row],[LengthofCycle]]=F608,1,0),"")</f>
        <v>0</v>
      </c>
      <c r="AK607" s="4">
        <f>IF(AND(טבלה1013[[#This Row],[הווסת פעיל?]]&lt;&gt;1,B608&lt;&gt;1,B608&lt;&gt;""),IF(OR(טבלה1013[[#This Row],[LengthofCycle]]=F608,F608=29),1,0),"")</f>
        <v>0</v>
      </c>
      <c r="AL607" s="4">
        <f>IF(AND(טבלה1013[[#This Row],[הווסת פעיל?]]&lt;&gt;1,B608&lt;&gt;1,B608&lt;&gt;""),IF(OR(טבלה1013[[#This Row],[LengthofCycle]]=F608,F608=29,F608=28),1,0),"")</f>
        <v>1</v>
      </c>
    </row>
    <row r="608" spans="1:38" x14ac:dyDescent="0.25">
      <c r="A608" s="1" t="s">
        <v>108</v>
      </c>
      <c r="B608" s="1">
        <v>8</v>
      </c>
      <c r="C608" s="1">
        <v>0</v>
      </c>
      <c r="D608" s="1">
        <v>1</v>
      </c>
      <c r="E608" s="1">
        <v>0</v>
      </c>
      <c r="F608" s="1">
        <v>28</v>
      </c>
      <c r="G608" s="1">
        <f>טבלה1013[[#This Row],[LengthofCycle]]+1</f>
        <v>29</v>
      </c>
      <c r="H608" s="1" t="str">
        <f>IF(IFERROR(LOOKUP(טבלה1013[[#This Row],[ClientID]],קביעויות[השבוע]),FALSE)=טבלה1013[[#This Row],[ClientID]],1,"")</f>
        <v/>
      </c>
      <c r="I608" s="1" t="str">
        <f>IF(AND(טבלה1013[[#This Row],[CycleNumber]]&gt;1,OR(B609="",טבלה1013[[#This Row],[CycleNumber]]&gt;B607)),IF(OR(AND(טבלה1013[[#This Row],[LengthofCycle]]=28,F607=28),AND(טבלה1013[[#This Row],[LengthofCycle]]=35,F607=35)),1,""),"")</f>
        <v/>
      </c>
      <c r="J608" s="1" t="str">
        <f>IF(AND(טבלה1013[[#This Row],[וסת השבוע]]=1,I607=1,טבלה1013[[#This Row],[CycleNumber]]&gt;B607),1,"")</f>
        <v/>
      </c>
      <c r="K608" s="1" t="str">
        <f>IF(טבלה1013[[#This Row],[CycleNumber]]=1,"",IF(טבלה1013[[#This Row],[וסת השבוע]]=1,0,IF(K607="","",IF(K607=0,IF(טבלה1013[[#This Row],[LengthofCycle]]=28,0,1),IF(K607=1,IF(טבלה1013[[#This Row],[LengthofCycle]]+F607=28*2,0,2),IF(K607=2,IF(טבלה1013[[#This Row],[LengthofCycle]]+F607+F606=28*3,0,3),""))))))</f>
        <v/>
      </c>
      <c r="L608" s="1" t="str">
        <f>IF(טבלה1013[[#This Row],[וסת השבוע]]=1,IF(טבלה1013[[#This Row],[וסת השבוע וההפלגה ביחד]]=1,L607+1,0),IF(AND(טבלה1013[[#This Row],[CycleNumber]]&gt;B607,טבלה1013[[#This Row],[CycleNumber]]&gt;1),IF(טבלה1013[[#This Row],[וסת השבוע פעיל?]]&lt;&gt;"",L607+1,""),""))</f>
        <v/>
      </c>
      <c r="M608" s="1" t="str">
        <f>IF(AND(טבלה1013[[#This Row],[וסת השבוע פעיל?]]&lt;&gt;"",טבלה1013[[#This Row],[CycleNumber]]&lt;B609,B609&lt;&gt;"",טבלה1013[[#This Row],[וסת השבוע פעיל?]]&lt;3),IF(K609=0,IF(AND(טבלה1013[[#This Row],[וסת השבוע פעיל?]]&gt;0,I609=1),0,1),0),"")</f>
        <v/>
      </c>
      <c r="N608" s="1" t="str">
        <f t="shared" si="60"/>
        <v/>
      </c>
      <c r="O608" s="1" t="str">
        <f>IF(AND(טבלה1013[[#This Row],[חיזוי - שבוע]]=1,J609=1),1,"")</f>
        <v/>
      </c>
      <c r="P608" s="1" t="str">
        <f>IF(AND(טבלה1013[[#This Row],[חיזוי טוב עם הפלגה?]]=1,טבלה1013[[#This Row],[וסת קבוע אחרון]]&lt;&gt;28,X607=1),1,"")</f>
        <v/>
      </c>
      <c r="Q608" s="1" t="str">
        <f>IF(AND(טבלה1013[[#This Row],[וסת השבוע פעיל?]]&lt;3,OR(טבלה1013[[#This Row],[CycleNumber]]&gt;B609,B609="")),1,"")</f>
        <v/>
      </c>
      <c r="R608" s="1" t="str">
        <f>IF(טבלה1013[[#This Row],[האישה קבעה וסת שבוע?]]=1,IF(טבלה1013[[#This Row],[וסת השבוע פעיל?]]&lt;3,1,0),"")</f>
        <v/>
      </c>
      <c r="S6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8" s="1">
        <f t="shared" si="61"/>
        <v>0</v>
      </c>
      <c r="U608" s="1">
        <f t="shared" si="62"/>
        <v>0</v>
      </c>
      <c r="V608" s="1">
        <f t="shared" si="63"/>
        <v>0</v>
      </c>
      <c r="W608" s="1" t="str">
        <f>IF(טבלה1013[[#This Row],[3 הפלגות זהות]]="","",IF(טבלה1013[[#This Row],[3 הפלגות זהות]]=1,טבלה1013[[#This Row],[LengthofCycle]],W607))</f>
        <v/>
      </c>
      <c r="Y608" s="1" t="str">
        <f>IF(OR(טבלה1013[[#This Row],[הווסת פעיל?]]=0,טבלה1013[[#This Row],[הווסת פעיל?]]=""),"",SUM(Y607,טבלה1013[[#This Row],[הווסת פעיל?]]))</f>
        <v/>
      </c>
      <c r="Z608" s="1" t="str">
        <f>IF(AND(טבלה1013[[#This Row],[כמה מחזורים עד עקירה]]&lt;&gt;"",Y609=""),טבלה1013[[#This Row],[כמה מחזורים עד עקירה]],"")</f>
        <v/>
      </c>
      <c r="AA608" s="1" t="str">
        <f>IF(AND(טבלה1013[[#This Row],[הווסת פעיל?]]=1,טבלה1013[[#This Row],[וסת קבוע אחרון]]&lt;&gt;W607),טבלה1013[[#This Row],[וסת קבוע אחרון]],"")</f>
        <v/>
      </c>
      <c r="AB608" s="1" t="str">
        <f>IF(AND(טבלה1013[[#This Row],[הווסת פעיל?]]=1,X607=0,טבלה1013[[#This Row],[וסת קבוע אחרון]]=W607),טבלה1013[[#This Row],[וסת קבוע אחרון]],"")</f>
        <v/>
      </c>
      <c r="AC608" s="1" t="str">
        <f>IF(AND(טבלה1013[[#This Row],[הווסת פעיל?]]=1,X607=0,טבלה1013[[#This Row],[וסת קבוע אחרון]]&lt;&gt;W607),1,"")</f>
        <v/>
      </c>
      <c r="AD608" s="1" t="str">
        <f>IF(AND(טבלה1013[[#This Row],[הווסת פעיל?]]&lt;&gt;"",B609=1),טבלה1013[[#This Row],[CycleNumber]],"")</f>
        <v/>
      </c>
      <c r="AE608" s="1" t="str">
        <f>IF(AND(טבלה1013[[#This Row],[הווסת פעיל?]]&lt;&gt;"",X607=""),טבלה1013[[#This Row],[CycleNumber]],"")</f>
        <v/>
      </c>
      <c r="AF608" s="1" t="str">
        <f>IF(B609=1,"",IF(טבלה1013[[#This Row],[הווסת פעיל?]]=1,IF(טבלה1013[[#This Row],[וסת קבוע אחרון]]=F609,1,0),""))</f>
        <v/>
      </c>
      <c r="AG608" s="1" t="str">
        <f>IF(B609=1,"",IF(טבלה1013[[#This Row],[הווסת פעיל?]]=1,IF(OR(טבלה1013[[#This Row],[וסת קבוע אחרון]]=F609,F609=טבלה1013[[#This Row],[LengthofCycle]]),1,0),""))</f>
        <v/>
      </c>
      <c r="AH608" s="1" t="str">
        <f>IF(B609=1,"",IF(טבלה1013[[#This Row],[הווסת פעיל?]]=1,IF(OR(טבלה1013[[#This Row],[וסת קבוע אחרון]]=F609,F609=טבלה1013[[#This Row],[LengthofCycle]],AND(טבלה1013[[#This Row],[LengthofCycle]]&lt;&gt;טבלה1013[[#This Row],[וסת קבוע אחרון]],OR(F609=28,F609=29))),1,0),""))</f>
        <v/>
      </c>
      <c r="AI608" s="1" t="str">
        <f>IF(AND(טבלה1013[[#This Row],[הווסת פעיל?]]=1,B609=1),1,"")</f>
        <v/>
      </c>
      <c r="AJ608" s="4">
        <f>IF(AND(טבלה1013[[#This Row],[הווסת פעיל?]]&lt;&gt;1,B609&lt;&gt;1,B609&lt;&gt;""),IF(טבלה1013[[#This Row],[LengthofCycle]]=F609,1,0),"")</f>
        <v>0</v>
      </c>
      <c r="AK608" s="4">
        <f>IF(AND(טבלה1013[[#This Row],[הווסת פעיל?]]&lt;&gt;1,B609&lt;&gt;1,B609&lt;&gt;""),IF(OR(טבלה1013[[#This Row],[LengthofCycle]]=F609,F609=29),1,0),"")</f>
        <v>0</v>
      </c>
      <c r="AL608" s="4">
        <f>IF(AND(טבלה1013[[#This Row],[הווסת פעיל?]]&lt;&gt;1,B609&lt;&gt;1,B609&lt;&gt;""),IF(OR(טבלה1013[[#This Row],[LengthofCycle]]=F609,F609=29,F609=28),1,0),"")</f>
        <v>0</v>
      </c>
    </row>
    <row r="609" spans="1:38" x14ac:dyDescent="0.25">
      <c r="A609" s="1" t="s">
        <v>108</v>
      </c>
      <c r="B609" s="1">
        <v>9</v>
      </c>
      <c r="C609" s="1">
        <v>0</v>
      </c>
      <c r="D609" s="1">
        <v>1</v>
      </c>
      <c r="E609" s="1">
        <v>0</v>
      </c>
      <c r="F609" s="1">
        <v>26</v>
      </c>
      <c r="G609" s="1">
        <f>טבלה1013[[#This Row],[LengthofCycle]]+1</f>
        <v>27</v>
      </c>
      <c r="H609" s="1" t="str">
        <f>IF(IFERROR(LOOKUP(טבלה1013[[#This Row],[ClientID]],קביעויות[השבוע]),FALSE)=טבלה1013[[#This Row],[ClientID]],1,"")</f>
        <v/>
      </c>
      <c r="I609" s="1" t="str">
        <f>IF(AND(טבלה1013[[#This Row],[CycleNumber]]&gt;1,OR(B610="",טבלה1013[[#This Row],[CycleNumber]]&gt;B608)),IF(OR(AND(טבלה1013[[#This Row],[LengthofCycle]]=28,F608=28),AND(טבלה1013[[#This Row],[LengthofCycle]]=35,F608=35)),1,""),"")</f>
        <v/>
      </c>
      <c r="J609" s="1" t="str">
        <f>IF(AND(טבלה1013[[#This Row],[וסת השבוע]]=1,I608=1,טבלה1013[[#This Row],[CycleNumber]]&gt;B608),1,"")</f>
        <v/>
      </c>
      <c r="K609" s="1" t="str">
        <f>IF(טבלה1013[[#This Row],[CycleNumber]]=1,"",IF(טבלה1013[[#This Row],[וסת השבוע]]=1,0,IF(K608="","",IF(K608=0,IF(טבלה1013[[#This Row],[LengthofCycle]]=28,0,1),IF(K608=1,IF(טבלה1013[[#This Row],[LengthofCycle]]+F608=28*2,0,2),IF(K608=2,IF(טבלה1013[[#This Row],[LengthofCycle]]+F608+F607=28*3,0,3),""))))))</f>
        <v/>
      </c>
      <c r="L609" s="1" t="str">
        <f>IF(טבלה1013[[#This Row],[וסת השבוע]]=1,IF(טבלה1013[[#This Row],[וסת השבוע וההפלגה ביחד]]=1,L608+1,0),IF(AND(טבלה1013[[#This Row],[CycleNumber]]&gt;B608,טבלה1013[[#This Row],[CycleNumber]]&gt;1),IF(טבלה1013[[#This Row],[וסת השבוע פעיל?]]&lt;&gt;"",L608+1,""),""))</f>
        <v/>
      </c>
      <c r="M609" s="1" t="str">
        <f>IF(AND(טבלה1013[[#This Row],[וסת השבוע פעיל?]]&lt;&gt;"",טבלה1013[[#This Row],[CycleNumber]]&lt;B610,B610&lt;&gt;"",טבלה1013[[#This Row],[וסת השבוע פעיל?]]&lt;3),IF(K610=0,IF(AND(טבלה1013[[#This Row],[וסת השבוע פעיל?]]&gt;0,I610=1),0,1),0),"")</f>
        <v/>
      </c>
      <c r="N609" s="1" t="str">
        <f t="shared" si="60"/>
        <v/>
      </c>
      <c r="O609" s="1" t="str">
        <f>IF(AND(טבלה1013[[#This Row],[חיזוי - שבוע]]=1,J610=1),1,"")</f>
        <v/>
      </c>
      <c r="P609" s="1" t="str">
        <f>IF(AND(טבלה1013[[#This Row],[חיזוי טוב עם הפלגה?]]=1,טבלה1013[[#This Row],[וסת קבוע אחרון]]&lt;&gt;28,X608=1),1,"")</f>
        <v/>
      </c>
      <c r="Q609" s="1" t="str">
        <f>IF(AND(טבלה1013[[#This Row],[וסת השבוע פעיל?]]&lt;3,OR(טבלה1013[[#This Row],[CycleNumber]]&gt;B610,B610="")),1,"")</f>
        <v/>
      </c>
      <c r="R609" s="1" t="str">
        <f>IF(טבלה1013[[#This Row],[האישה קבעה וסת שבוע?]]=1,IF(טבלה1013[[#This Row],[וסת השבוע פעיל?]]&lt;3,1,0),"")</f>
        <v/>
      </c>
      <c r="S6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09" s="1">
        <f t="shared" si="61"/>
        <v>0</v>
      </c>
      <c r="U609" s="1">
        <f t="shared" si="62"/>
        <v>0</v>
      </c>
      <c r="V609" s="1">
        <f t="shared" si="63"/>
        <v>0</v>
      </c>
      <c r="W609" s="1" t="str">
        <f>IF(טבלה1013[[#This Row],[3 הפלגות זהות]]="","",IF(טבלה1013[[#This Row],[3 הפלגות זהות]]=1,טבלה1013[[#This Row],[LengthofCycle]],W608))</f>
        <v/>
      </c>
      <c r="Y609" s="1" t="str">
        <f>IF(OR(טבלה1013[[#This Row],[הווסת פעיל?]]=0,טבלה1013[[#This Row],[הווסת פעיל?]]=""),"",SUM(Y608,טבלה1013[[#This Row],[הווסת פעיל?]]))</f>
        <v/>
      </c>
      <c r="Z609" s="1" t="str">
        <f>IF(AND(טבלה1013[[#This Row],[כמה מחזורים עד עקירה]]&lt;&gt;"",Y610=""),טבלה1013[[#This Row],[כמה מחזורים עד עקירה]],"")</f>
        <v/>
      </c>
      <c r="AA609" s="1" t="str">
        <f>IF(AND(טבלה1013[[#This Row],[הווסת פעיל?]]=1,טבלה1013[[#This Row],[וסת קבוע אחרון]]&lt;&gt;W608),טבלה1013[[#This Row],[וסת קבוע אחרון]],"")</f>
        <v/>
      </c>
      <c r="AB609" s="1" t="str">
        <f>IF(AND(טבלה1013[[#This Row],[הווסת פעיל?]]=1,X608=0,טבלה1013[[#This Row],[וסת קבוע אחרון]]=W608),טבלה1013[[#This Row],[וסת קבוע אחרון]],"")</f>
        <v/>
      </c>
      <c r="AC609" s="1" t="str">
        <f>IF(AND(טבלה1013[[#This Row],[הווסת פעיל?]]=1,X608=0,טבלה1013[[#This Row],[וסת קבוע אחרון]]&lt;&gt;W608),1,"")</f>
        <v/>
      </c>
      <c r="AD609" s="1" t="str">
        <f>IF(AND(טבלה1013[[#This Row],[הווסת פעיל?]]&lt;&gt;"",B610=1),טבלה1013[[#This Row],[CycleNumber]],"")</f>
        <v/>
      </c>
      <c r="AE609" s="1" t="str">
        <f>IF(AND(טבלה1013[[#This Row],[הווסת פעיל?]]&lt;&gt;"",X608=""),טבלה1013[[#This Row],[CycleNumber]],"")</f>
        <v/>
      </c>
      <c r="AF609" s="1" t="str">
        <f>IF(B610=1,"",IF(טבלה1013[[#This Row],[הווסת פעיל?]]=1,IF(טבלה1013[[#This Row],[וסת קבוע אחרון]]=F610,1,0),""))</f>
        <v/>
      </c>
      <c r="AG609" s="1" t="str">
        <f>IF(B610=1,"",IF(טבלה1013[[#This Row],[הווסת פעיל?]]=1,IF(OR(טבלה1013[[#This Row],[וסת קבוע אחרון]]=F610,F610=טבלה1013[[#This Row],[LengthofCycle]]),1,0),""))</f>
        <v/>
      </c>
      <c r="AH609" s="1" t="str">
        <f>IF(B610=1,"",IF(טבלה1013[[#This Row],[הווסת פעיל?]]=1,IF(OR(טבלה1013[[#This Row],[וסת קבוע אחרון]]=F610,F610=טבלה1013[[#This Row],[LengthofCycle]],AND(טבלה1013[[#This Row],[LengthofCycle]]&lt;&gt;טבלה1013[[#This Row],[וסת קבוע אחרון]],OR(F610=28,F610=29))),1,0),""))</f>
        <v/>
      </c>
      <c r="AI609" s="1" t="str">
        <f>IF(AND(טבלה1013[[#This Row],[הווסת פעיל?]]=1,B610=1),1,"")</f>
        <v/>
      </c>
      <c r="AJ609" s="4">
        <f>IF(AND(טבלה1013[[#This Row],[הווסת פעיל?]]&lt;&gt;1,B610&lt;&gt;1,B610&lt;&gt;""),IF(טבלה1013[[#This Row],[LengthofCycle]]=F610,1,0),"")</f>
        <v>0</v>
      </c>
      <c r="AK609" s="4">
        <f>IF(AND(טבלה1013[[#This Row],[הווסת פעיל?]]&lt;&gt;1,B610&lt;&gt;1,B610&lt;&gt;""),IF(OR(טבלה1013[[#This Row],[LengthofCycle]]=F610,F610=29),1,0),"")</f>
        <v>0</v>
      </c>
      <c r="AL609" s="4">
        <f>IF(AND(טבלה1013[[#This Row],[הווסת פעיל?]]&lt;&gt;1,B610&lt;&gt;1,B610&lt;&gt;""),IF(OR(טבלה1013[[#This Row],[LengthofCycle]]=F610,F610=29,F610=28),1,0),"")</f>
        <v>0</v>
      </c>
    </row>
    <row r="610" spans="1:38" x14ac:dyDescent="0.25">
      <c r="A610" s="1" t="s">
        <v>108</v>
      </c>
      <c r="B610" s="1">
        <v>10</v>
      </c>
      <c r="C610" s="1">
        <v>0</v>
      </c>
      <c r="D610" s="1">
        <v>1</v>
      </c>
      <c r="E610" s="1">
        <v>0</v>
      </c>
      <c r="F610" s="1">
        <v>32</v>
      </c>
      <c r="G610" s="1">
        <f>טבלה1013[[#This Row],[LengthofCycle]]+1</f>
        <v>33</v>
      </c>
      <c r="H610" s="1" t="str">
        <f>IF(IFERROR(LOOKUP(טבלה1013[[#This Row],[ClientID]],קביעויות[השבוע]),FALSE)=טבלה1013[[#This Row],[ClientID]],1,"")</f>
        <v/>
      </c>
      <c r="I610" s="1" t="str">
        <f>IF(AND(טבלה1013[[#This Row],[CycleNumber]]&gt;1,OR(B611="",טבלה1013[[#This Row],[CycleNumber]]&gt;B609)),IF(OR(AND(טבלה1013[[#This Row],[LengthofCycle]]=28,F609=28),AND(טבלה1013[[#This Row],[LengthofCycle]]=35,F609=35)),1,""),"")</f>
        <v/>
      </c>
      <c r="J610" s="1" t="str">
        <f>IF(AND(טבלה1013[[#This Row],[וסת השבוע]]=1,I609=1,טבלה1013[[#This Row],[CycleNumber]]&gt;B609),1,"")</f>
        <v/>
      </c>
      <c r="K610" s="1" t="str">
        <f>IF(טבלה1013[[#This Row],[CycleNumber]]=1,"",IF(טבלה1013[[#This Row],[וסת השבוע]]=1,0,IF(K609="","",IF(K609=0,IF(טבלה1013[[#This Row],[LengthofCycle]]=28,0,1),IF(K609=1,IF(טבלה1013[[#This Row],[LengthofCycle]]+F609=28*2,0,2),IF(K609=2,IF(טבלה1013[[#This Row],[LengthofCycle]]+F609+F608=28*3,0,3),""))))))</f>
        <v/>
      </c>
      <c r="L610" s="1" t="str">
        <f>IF(טבלה1013[[#This Row],[וסת השבוע]]=1,IF(טבלה1013[[#This Row],[וסת השבוע וההפלגה ביחד]]=1,L609+1,0),IF(AND(טבלה1013[[#This Row],[CycleNumber]]&gt;B609,טבלה1013[[#This Row],[CycleNumber]]&gt;1),IF(טבלה1013[[#This Row],[וסת השבוע פעיל?]]&lt;&gt;"",L609+1,""),""))</f>
        <v/>
      </c>
      <c r="M610" s="1" t="str">
        <f>IF(AND(טבלה1013[[#This Row],[וסת השבוע פעיל?]]&lt;&gt;"",טבלה1013[[#This Row],[CycleNumber]]&lt;B611,B611&lt;&gt;"",טבלה1013[[#This Row],[וסת השבוע פעיל?]]&lt;3),IF(K611=0,IF(AND(טבלה1013[[#This Row],[וסת השבוע פעיל?]]&gt;0,I611=1),0,1),0),"")</f>
        <v/>
      </c>
      <c r="N610" s="1" t="str">
        <f t="shared" si="60"/>
        <v/>
      </c>
      <c r="O610" s="1" t="str">
        <f>IF(AND(טבלה1013[[#This Row],[חיזוי - שבוע]]=1,J611=1),1,"")</f>
        <v/>
      </c>
      <c r="P610" s="1" t="str">
        <f>IF(AND(טבלה1013[[#This Row],[חיזוי טוב עם הפלגה?]]=1,טבלה1013[[#This Row],[וסת קבוע אחרון]]&lt;&gt;28,X609=1),1,"")</f>
        <v/>
      </c>
      <c r="Q610" s="1" t="str">
        <f>IF(AND(טבלה1013[[#This Row],[וסת השבוע פעיל?]]&lt;3,OR(טבלה1013[[#This Row],[CycleNumber]]&gt;B611,B611="")),1,"")</f>
        <v/>
      </c>
      <c r="R610" s="1" t="str">
        <f>IF(טבלה1013[[#This Row],[האישה קבעה וסת שבוע?]]=1,IF(טבלה1013[[#This Row],[וסת השבוע פעיל?]]&lt;3,1,0),"")</f>
        <v/>
      </c>
      <c r="S6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0" s="1">
        <f t="shared" si="61"/>
        <v>0</v>
      </c>
      <c r="U610" s="1">
        <f t="shared" si="62"/>
        <v>0</v>
      </c>
      <c r="V610" s="1">
        <f t="shared" si="63"/>
        <v>0</v>
      </c>
      <c r="W610" s="1" t="str">
        <f>IF(טבלה1013[[#This Row],[3 הפלגות זהות]]="","",IF(טבלה1013[[#This Row],[3 הפלגות זהות]]=1,טבלה1013[[#This Row],[LengthofCycle]],W609))</f>
        <v/>
      </c>
      <c r="Y610" s="1" t="str">
        <f>IF(OR(טבלה1013[[#This Row],[הווסת פעיל?]]=0,טבלה1013[[#This Row],[הווסת פעיל?]]=""),"",SUM(Y609,טבלה1013[[#This Row],[הווסת פעיל?]]))</f>
        <v/>
      </c>
      <c r="Z610" s="1" t="str">
        <f>IF(AND(טבלה1013[[#This Row],[כמה מחזורים עד עקירה]]&lt;&gt;"",Y611=""),טבלה1013[[#This Row],[כמה מחזורים עד עקירה]],"")</f>
        <v/>
      </c>
      <c r="AA610" s="1" t="str">
        <f>IF(AND(טבלה1013[[#This Row],[הווסת פעיל?]]=1,טבלה1013[[#This Row],[וסת קבוע אחרון]]&lt;&gt;W609),טבלה1013[[#This Row],[וסת קבוע אחרון]],"")</f>
        <v/>
      </c>
      <c r="AB610" s="1" t="str">
        <f>IF(AND(טבלה1013[[#This Row],[הווסת פעיל?]]=1,X609=0,טבלה1013[[#This Row],[וסת קבוע אחרון]]=W609),טבלה1013[[#This Row],[וסת קבוע אחרון]],"")</f>
        <v/>
      </c>
      <c r="AC610" s="1" t="str">
        <f>IF(AND(טבלה1013[[#This Row],[הווסת פעיל?]]=1,X609=0,טבלה1013[[#This Row],[וסת קבוע אחרון]]&lt;&gt;W609),1,"")</f>
        <v/>
      </c>
      <c r="AD610" s="1" t="str">
        <f>IF(AND(טבלה1013[[#This Row],[הווסת פעיל?]]&lt;&gt;"",B611=1),טבלה1013[[#This Row],[CycleNumber]],"")</f>
        <v/>
      </c>
      <c r="AE610" s="1" t="str">
        <f>IF(AND(טבלה1013[[#This Row],[הווסת פעיל?]]&lt;&gt;"",X609=""),טבלה1013[[#This Row],[CycleNumber]],"")</f>
        <v/>
      </c>
      <c r="AF610" s="1" t="str">
        <f>IF(B611=1,"",IF(טבלה1013[[#This Row],[הווסת פעיל?]]=1,IF(טבלה1013[[#This Row],[וסת קבוע אחרון]]=F611,1,0),""))</f>
        <v/>
      </c>
      <c r="AG610" s="1" t="str">
        <f>IF(B611=1,"",IF(טבלה1013[[#This Row],[הווסת פעיל?]]=1,IF(OR(טבלה1013[[#This Row],[וסת קבוע אחרון]]=F611,F611=טבלה1013[[#This Row],[LengthofCycle]]),1,0),""))</f>
        <v/>
      </c>
      <c r="AH610" s="1" t="str">
        <f>IF(B611=1,"",IF(טבלה1013[[#This Row],[הווסת פעיל?]]=1,IF(OR(טבלה1013[[#This Row],[וסת קבוע אחרון]]=F611,F611=טבלה1013[[#This Row],[LengthofCycle]],AND(טבלה1013[[#This Row],[LengthofCycle]]&lt;&gt;טבלה1013[[#This Row],[וסת קבוע אחרון]],OR(F611=28,F611=29))),1,0),""))</f>
        <v/>
      </c>
      <c r="AI610" s="1" t="str">
        <f>IF(AND(טבלה1013[[#This Row],[הווסת פעיל?]]=1,B611=1),1,"")</f>
        <v/>
      </c>
      <c r="AJ610" s="4">
        <f>IF(AND(טבלה1013[[#This Row],[הווסת פעיל?]]&lt;&gt;1,B611&lt;&gt;1,B611&lt;&gt;""),IF(טבלה1013[[#This Row],[LengthofCycle]]=F611,1,0),"")</f>
        <v>0</v>
      </c>
      <c r="AK610" s="4">
        <f>IF(AND(טבלה1013[[#This Row],[הווסת פעיל?]]&lt;&gt;1,B611&lt;&gt;1,B611&lt;&gt;""),IF(OR(טבלה1013[[#This Row],[LengthofCycle]]=F611,F611=29),1,0),"")</f>
        <v>0</v>
      </c>
      <c r="AL610" s="4">
        <f>IF(AND(טבלה1013[[#This Row],[הווסת פעיל?]]&lt;&gt;1,B611&lt;&gt;1,B611&lt;&gt;""),IF(OR(טבלה1013[[#This Row],[LengthofCycle]]=F611,F611=29,F611=28),1,0),"")</f>
        <v>0</v>
      </c>
    </row>
    <row r="611" spans="1:38" x14ac:dyDescent="0.25">
      <c r="A611" s="1" t="s">
        <v>108</v>
      </c>
      <c r="B611" s="1">
        <v>11</v>
      </c>
      <c r="C611" s="1">
        <v>0</v>
      </c>
      <c r="D611" s="1">
        <v>1</v>
      </c>
      <c r="E611" s="1">
        <v>0</v>
      </c>
      <c r="F611" s="1">
        <v>31</v>
      </c>
      <c r="G611" s="1">
        <f>טבלה1013[[#This Row],[LengthofCycle]]+1</f>
        <v>32</v>
      </c>
      <c r="H611" s="1" t="str">
        <f>IF(IFERROR(LOOKUP(טבלה1013[[#This Row],[ClientID]],קביעויות[השבוע]),FALSE)=טבלה1013[[#This Row],[ClientID]],1,"")</f>
        <v/>
      </c>
      <c r="I611" s="1" t="str">
        <f>IF(AND(טבלה1013[[#This Row],[CycleNumber]]&gt;1,OR(B612="",טבלה1013[[#This Row],[CycleNumber]]&gt;B610)),IF(OR(AND(טבלה1013[[#This Row],[LengthofCycle]]=28,F610=28),AND(טבלה1013[[#This Row],[LengthofCycle]]=35,F610=35)),1,""),"")</f>
        <v/>
      </c>
      <c r="J611" s="1" t="str">
        <f>IF(AND(טבלה1013[[#This Row],[וסת השבוע]]=1,I610=1,טבלה1013[[#This Row],[CycleNumber]]&gt;B610),1,"")</f>
        <v/>
      </c>
      <c r="K611" s="1" t="str">
        <f>IF(טבלה1013[[#This Row],[CycleNumber]]=1,"",IF(טבלה1013[[#This Row],[וסת השבוע]]=1,0,IF(K610="","",IF(K610=0,IF(טבלה1013[[#This Row],[LengthofCycle]]=28,0,1),IF(K610=1,IF(טבלה1013[[#This Row],[LengthofCycle]]+F610=28*2,0,2),IF(K610=2,IF(טבלה1013[[#This Row],[LengthofCycle]]+F610+F609=28*3,0,3),""))))))</f>
        <v/>
      </c>
      <c r="L611" s="1" t="str">
        <f>IF(טבלה1013[[#This Row],[וסת השבוע]]=1,IF(טבלה1013[[#This Row],[וסת השבוע וההפלגה ביחד]]=1,L610+1,0),IF(AND(טבלה1013[[#This Row],[CycleNumber]]&gt;B610,טבלה1013[[#This Row],[CycleNumber]]&gt;1),IF(טבלה1013[[#This Row],[וסת השבוע פעיל?]]&lt;&gt;"",L610+1,""),""))</f>
        <v/>
      </c>
      <c r="M611" s="1" t="str">
        <f>IF(AND(טבלה1013[[#This Row],[וסת השבוע פעיל?]]&lt;&gt;"",טבלה1013[[#This Row],[CycleNumber]]&lt;B612,B612&lt;&gt;"",טבלה1013[[#This Row],[וסת השבוע פעיל?]]&lt;3),IF(K612=0,IF(AND(טבלה1013[[#This Row],[וסת השבוע פעיל?]]&gt;0,I612=1),0,1),0),"")</f>
        <v/>
      </c>
      <c r="N611" s="1" t="str">
        <f t="shared" si="60"/>
        <v/>
      </c>
      <c r="O611" s="1" t="str">
        <f>IF(AND(טבלה1013[[#This Row],[חיזוי - שבוע]]=1,J612=1),1,"")</f>
        <v/>
      </c>
      <c r="P611" s="1" t="str">
        <f>IF(AND(טבלה1013[[#This Row],[חיזוי טוב עם הפלגה?]]=1,טבלה1013[[#This Row],[וסת קבוע אחרון]]&lt;&gt;28,X610=1),1,"")</f>
        <v/>
      </c>
      <c r="Q611" s="1" t="str">
        <f>IF(AND(טבלה1013[[#This Row],[וסת השבוע פעיל?]]&lt;3,OR(טבלה1013[[#This Row],[CycleNumber]]&gt;B612,B612="")),1,"")</f>
        <v/>
      </c>
      <c r="R611" s="1" t="str">
        <f>IF(טבלה1013[[#This Row],[האישה קבעה וסת שבוע?]]=1,IF(טבלה1013[[#This Row],[וסת השבוע פעיל?]]&lt;3,1,0),"")</f>
        <v/>
      </c>
      <c r="S6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1" s="1">
        <f t="shared" si="61"/>
        <v>0</v>
      </c>
      <c r="U611" s="1">
        <f t="shared" si="62"/>
        <v>0</v>
      </c>
      <c r="V611" s="1">
        <f t="shared" si="63"/>
        <v>0</v>
      </c>
      <c r="W611" s="1" t="str">
        <f>IF(טבלה1013[[#This Row],[3 הפלגות זהות]]="","",IF(טבלה1013[[#This Row],[3 הפלגות זהות]]=1,טבלה1013[[#This Row],[LengthofCycle]],W610))</f>
        <v/>
      </c>
      <c r="Y611" s="1" t="str">
        <f>IF(OR(טבלה1013[[#This Row],[הווסת פעיל?]]=0,טבלה1013[[#This Row],[הווסת פעיל?]]=""),"",SUM(Y610,טבלה1013[[#This Row],[הווסת פעיל?]]))</f>
        <v/>
      </c>
      <c r="Z611" s="1" t="str">
        <f>IF(AND(טבלה1013[[#This Row],[כמה מחזורים עד עקירה]]&lt;&gt;"",Y612=""),טבלה1013[[#This Row],[כמה מחזורים עד עקירה]],"")</f>
        <v/>
      </c>
      <c r="AA611" s="1" t="str">
        <f>IF(AND(טבלה1013[[#This Row],[הווסת פעיל?]]=1,טבלה1013[[#This Row],[וסת קבוע אחרון]]&lt;&gt;W610),טבלה1013[[#This Row],[וסת קבוע אחרון]],"")</f>
        <v/>
      </c>
      <c r="AB611" s="1" t="str">
        <f>IF(AND(טבלה1013[[#This Row],[הווסת פעיל?]]=1,X610=0,טבלה1013[[#This Row],[וסת קבוע אחרון]]=W610),טבלה1013[[#This Row],[וסת קבוע אחרון]],"")</f>
        <v/>
      </c>
      <c r="AC611" s="1" t="str">
        <f>IF(AND(טבלה1013[[#This Row],[הווסת פעיל?]]=1,X610=0,טבלה1013[[#This Row],[וסת קבוע אחרון]]&lt;&gt;W610),1,"")</f>
        <v/>
      </c>
      <c r="AD611" s="1" t="str">
        <f>IF(AND(טבלה1013[[#This Row],[הווסת פעיל?]]&lt;&gt;"",B612=1),טבלה1013[[#This Row],[CycleNumber]],"")</f>
        <v/>
      </c>
      <c r="AE611" s="1" t="str">
        <f>IF(AND(טבלה1013[[#This Row],[הווסת פעיל?]]&lt;&gt;"",X610=""),טבלה1013[[#This Row],[CycleNumber]],"")</f>
        <v/>
      </c>
      <c r="AF611" s="1" t="str">
        <f>IF(B612=1,"",IF(טבלה1013[[#This Row],[הווסת פעיל?]]=1,IF(טבלה1013[[#This Row],[וסת קבוע אחרון]]=F612,1,0),""))</f>
        <v/>
      </c>
      <c r="AG611" s="1" t="str">
        <f>IF(B612=1,"",IF(טבלה1013[[#This Row],[הווסת פעיל?]]=1,IF(OR(טבלה1013[[#This Row],[וסת קבוע אחרון]]=F612,F612=טבלה1013[[#This Row],[LengthofCycle]]),1,0),""))</f>
        <v/>
      </c>
      <c r="AH611" s="1" t="str">
        <f>IF(B612=1,"",IF(טבלה1013[[#This Row],[הווסת פעיל?]]=1,IF(OR(טבלה1013[[#This Row],[וסת קבוע אחרון]]=F612,F612=טבלה1013[[#This Row],[LengthofCycle]],AND(טבלה1013[[#This Row],[LengthofCycle]]&lt;&gt;טבלה1013[[#This Row],[וסת קבוע אחרון]],OR(F612=28,F612=29))),1,0),""))</f>
        <v/>
      </c>
      <c r="AI611" s="1" t="str">
        <f>IF(AND(טבלה1013[[#This Row],[הווסת פעיל?]]=1,B612=1),1,"")</f>
        <v/>
      </c>
      <c r="AJ611" s="4">
        <f>IF(AND(טבלה1013[[#This Row],[הווסת פעיל?]]&lt;&gt;1,B612&lt;&gt;1,B612&lt;&gt;""),IF(טבלה1013[[#This Row],[LengthofCycle]]=F612,1,0),"")</f>
        <v>0</v>
      </c>
      <c r="AK611" s="4">
        <f>IF(AND(טבלה1013[[#This Row],[הווסת פעיל?]]&lt;&gt;1,B612&lt;&gt;1,B612&lt;&gt;""),IF(OR(טבלה1013[[#This Row],[LengthofCycle]]=F612,F612=29),1,0),"")</f>
        <v>1</v>
      </c>
      <c r="AL611" s="4">
        <f>IF(AND(טבלה1013[[#This Row],[הווסת פעיל?]]&lt;&gt;1,B612&lt;&gt;1,B612&lt;&gt;""),IF(OR(טבלה1013[[#This Row],[LengthofCycle]]=F612,F612=29,F612=28),1,0),"")</f>
        <v>1</v>
      </c>
    </row>
    <row r="612" spans="1:38" x14ac:dyDescent="0.25">
      <c r="A612" s="1" t="s">
        <v>108</v>
      </c>
      <c r="B612" s="1">
        <v>12</v>
      </c>
      <c r="C612" s="1">
        <v>0</v>
      </c>
      <c r="D612" s="1">
        <v>1</v>
      </c>
      <c r="E612" s="1">
        <v>0</v>
      </c>
      <c r="F612" s="1">
        <v>29</v>
      </c>
      <c r="G612" s="1">
        <f>טבלה1013[[#This Row],[LengthofCycle]]+1</f>
        <v>30</v>
      </c>
      <c r="H612" s="1" t="str">
        <f>IF(IFERROR(LOOKUP(טבלה1013[[#This Row],[ClientID]],קביעויות[השבוע]),FALSE)=טבלה1013[[#This Row],[ClientID]],1,"")</f>
        <v/>
      </c>
      <c r="I612" s="1" t="str">
        <f>IF(AND(טבלה1013[[#This Row],[CycleNumber]]&gt;1,OR(B613="",טבלה1013[[#This Row],[CycleNumber]]&gt;B611)),IF(OR(AND(טבלה1013[[#This Row],[LengthofCycle]]=28,F611=28),AND(טבלה1013[[#This Row],[LengthofCycle]]=35,F611=35)),1,""),"")</f>
        <v/>
      </c>
      <c r="J612" s="1" t="str">
        <f>IF(AND(טבלה1013[[#This Row],[וסת השבוע]]=1,I611=1,טבלה1013[[#This Row],[CycleNumber]]&gt;B611),1,"")</f>
        <v/>
      </c>
      <c r="K612" s="1" t="str">
        <f>IF(טבלה1013[[#This Row],[CycleNumber]]=1,"",IF(טבלה1013[[#This Row],[וסת השבוע]]=1,0,IF(K611="","",IF(K611=0,IF(טבלה1013[[#This Row],[LengthofCycle]]=28,0,1),IF(K611=1,IF(טבלה1013[[#This Row],[LengthofCycle]]+F611=28*2,0,2),IF(K611=2,IF(טבלה1013[[#This Row],[LengthofCycle]]+F611+F610=28*3,0,3),""))))))</f>
        <v/>
      </c>
      <c r="L612" s="1" t="str">
        <f>IF(טבלה1013[[#This Row],[וסת השבוע]]=1,IF(טבלה1013[[#This Row],[וסת השבוע וההפלגה ביחד]]=1,L611+1,0),IF(AND(טבלה1013[[#This Row],[CycleNumber]]&gt;B611,טבלה1013[[#This Row],[CycleNumber]]&gt;1),IF(טבלה1013[[#This Row],[וסת השבוע פעיל?]]&lt;&gt;"",L611+1,""),""))</f>
        <v/>
      </c>
      <c r="M612" s="1" t="str">
        <f>IF(AND(טבלה1013[[#This Row],[וסת השבוע פעיל?]]&lt;&gt;"",טבלה1013[[#This Row],[CycleNumber]]&lt;B613,B613&lt;&gt;"",טבלה1013[[#This Row],[וסת השבוע פעיל?]]&lt;3),IF(K613=0,IF(AND(טבלה1013[[#This Row],[וסת השבוע פעיל?]]&gt;0,I613=1),0,1),0),"")</f>
        <v/>
      </c>
      <c r="N612" s="1" t="str">
        <f t="shared" si="60"/>
        <v/>
      </c>
      <c r="O612" s="1" t="str">
        <f>IF(AND(טבלה1013[[#This Row],[חיזוי - שבוע]]=1,J613=1),1,"")</f>
        <v/>
      </c>
      <c r="P612" s="1" t="str">
        <f>IF(AND(טבלה1013[[#This Row],[חיזוי טוב עם הפלגה?]]=1,טבלה1013[[#This Row],[וסת קבוע אחרון]]&lt;&gt;28,X611=1),1,"")</f>
        <v/>
      </c>
      <c r="Q612" s="1" t="str">
        <f>IF(AND(טבלה1013[[#This Row],[וסת השבוע פעיל?]]&lt;3,OR(טבלה1013[[#This Row],[CycleNumber]]&gt;B613,B613="")),1,"")</f>
        <v/>
      </c>
      <c r="R612" s="1" t="str">
        <f>IF(טבלה1013[[#This Row],[האישה קבעה וסת שבוע?]]=1,IF(טבלה1013[[#This Row],[וסת השבוע פעיל?]]&lt;3,1,0),"")</f>
        <v/>
      </c>
      <c r="S6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2" s="1">
        <f t="shared" si="61"/>
        <v>0</v>
      </c>
      <c r="U612" s="1">
        <f t="shared" si="62"/>
        <v>0</v>
      </c>
      <c r="V612" s="1">
        <f t="shared" si="63"/>
        <v>0</v>
      </c>
      <c r="W612" s="1" t="str">
        <f>IF(טבלה1013[[#This Row],[3 הפלגות זהות]]="","",IF(טבלה1013[[#This Row],[3 הפלגות זהות]]=1,טבלה1013[[#This Row],[LengthofCycle]],W611))</f>
        <v/>
      </c>
      <c r="Y612" s="1" t="str">
        <f>IF(OR(טבלה1013[[#This Row],[הווסת פעיל?]]=0,טבלה1013[[#This Row],[הווסת פעיל?]]=""),"",SUM(Y611,טבלה1013[[#This Row],[הווסת פעיל?]]))</f>
        <v/>
      </c>
      <c r="Z612" s="1" t="str">
        <f>IF(AND(טבלה1013[[#This Row],[כמה מחזורים עד עקירה]]&lt;&gt;"",Y613=""),טבלה1013[[#This Row],[כמה מחזורים עד עקירה]],"")</f>
        <v/>
      </c>
      <c r="AA612" s="1" t="str">
        <f>IF(AND(טבלה1013[[#This Row],[הווסת פעיל?]]=1,טבלה1013[[#This Row],[וסת קבוע אחרון]]&lt;&gt;W611),טבלה1013[[#This Row],[וסת קבוע אחרון]],"")</f>
        <v/>
      </c>
      <c r="AB612" s="1" t="str">
        <f>IF(AND(טבלה1013[[#This Row],[הווסת פעיל?]]=1,X611=0,טבלה1013[[#This Row],[וסת קבוע אחרון]]=W611),טבלה1013[[#This Row],[וסת קבוע אחרון]],"")</f>
        <v/>
      </c>
      <c r="AC612" s="1" t="str">
        <f>IF(AND(טבלה1013[[#This Row],[הווסת פעיל?]]=1,X611=0,טבלה1013[[#This Row],[וסת קבוע אחרון]]&lt;&gt;W611),1,"")</f>
        <v/>
      </c>
      <c r="AD612" s="1" t="str">
        <f>IF(AND(טבלה1013[[#This Row],[הווסת פעיל?]]&lt;&gt;"",B613=1),טבלה1013[[#This Row],[CycleNumber]],"")</f>
        <v/>
      </c>
      <c r="AE612" s="1" t="str">
        <f>IF(AND(טבלה1013[[#This Row],[הווסת פעיל?]]&lt;&gt;"",X611=""),טבלה1013[[#This Row],[CycleNumber]],"")</f>
        <v/>
      </c>
      <c r="AF612" s="1" t="str">
        <f>IF(B613=1,"",IF(טבלה1013[[#This Row],[הווסת פעיל?]]=1,IF(טבלה1013[[#This Row],[וסת קבוע אחרון]]=F613,1,0),""))</f>
        <v/>
      </c>
      <c r="AG612" s="1" t="str">
        <f>IF(B613=1,"",IF(טבלה1013[[#This Row],[הווסת פעיל?]]=1,IF(OR(טבלה1013[[#This Row],[וסת קבוע אחרון]]=F613,F613=טבלה1013[[#This Row],[LengthofCycle]]),1,0),""))</f>
        <v/>
      </c>
      <c r="AH612" s="1" t="str">
        <f>IF(B613=1,"",IF(טבלה1013[[#This Row],[הווסת פעיל?]]=1,IF(OR(טבלה1013[[#This Row],[וסת קבוע אחרון]]=F613,F613=טבלה1013[[#This Row],[LengthofCycle]],AND(טבלה1013[[#This Row],[LengthofCycle]]&lt;&gt;טבלה1013[[#This Row],[וסת קבוע אחרון]],OR(F613=28,F613=29))),1,0),""))</f>
        <v/>
      </c>
      <c r="AI612" s="1" t="str">
        <f>IF(AND(טבלה1013[[#This Row],[הווסת פעיל?]]=1,B613=1),1,"")</f>
        <v/>
      </c>
      <c r="AJ612" s="4" t="str">
        <f>IF(AND(טבלה1013[[#This Row],[הווסת פעיל?]]&lt;&gt;1,B613&lt;&gt;1,B613&lt;&gt;""),IF(טבלה1013[[#This Row],[LengthofCycle]]=F613,1,0),"")</f>
        <v/>
      </c>
      <c r="AK612" s="4" t="str">
        <f>IF(AND(טבלה1013[[#This Row],[הווסת פעיל?]]&lt;&gt;1,B613&lt;&gt;1,B613&lt;&gt;""),IF(OR(טבלה1013[[#This Row],[LengthofCycle]]=F613,F613=29),1,0),"")</f>
        <v/>
      </c>
      <c r="AL612" s="4" t="str">
        <f>IF(AND(טבלה1013[[#This Row],[הווסת פעיל?]]&lt;&gt;1,B613&lt;&gt;1,B613&lt;&gt;""),IF(OR(טבלה1013[[#This Row],[LengthofCycle]]=F613,F613=29,F613=28),1,0),"")</f>
        <v/>
      </c>
    </row>
    <row r="613" spans="1:38" x14ac:dyDescent="0.25">
      <c r="A613" s="1" t="s">
        <v>109</v>
      </c>
      <c r="B613" s="1">
        <v>1</v>
      </c>
      <c r="C613" s="1">
        <v>1</v>
      </c>
      <c r="D613" s="1">
        <v>1</v>
      </c>
      <c r="E613" s="1">
        <v>0</v>
      </c>
      <c r="F613" s="1">
        <v>29</v>
      </c>
      <c r="G613" s="1">
        <f>טבלה1013[[#This Row],[LengthofCycle]]+1</f>
        <v>30</v>
      </c>
      <c r="H613" s="1" t="str">
        <f>IF(IFERROR(LOOKUP(טבלה1013[[#This Row],[ClientID]],קביעויות[השבוע]),FALSE)=טבלה1013[[#This Row],[ClientID]],1,"")</f>
        <v/>
      </c>
      <c r="I613" s="1" t="str">
        <f>IF(AND(טבלה1013[[#This Row],[CycleNumber]]&gt;1,OR(B614="",טבלה1013[[#This Row],[CycleNumber]]&gt;B612)),IF(OR(AND(טבלה1013[[#This Row],[LengthofCycle]]=28,F612=28),AND(טבלה1013[[#This Row],[LengthofCycle]]=35,F612=35)),1,""),"")</f>
        <v/>
      </c>
      <c r="J613" s="1" t="str">
        <f>IF(AND(טבלה1013[[#This Row],[וסת השבוע]]=1,I612=1,טבלה1013[[#This Row],[CycleNumber]]&gt;B612),1,"")</f>
        <v/>
      </c>
      <c r="K613" s="1" t="str">
        <f>IF(טבלה1013[[#This Row],[CycleNumber]]=1,"",IF(טבלה1013[[#This Row],[וסת השבוע]]=1,0,IF(K612="","",IF(K612=0,IF(טבלה1013[[#This Row],[LengthofCycle]]=28,0,1),IF(K612=1,IF(טבלה1013[[#This Row],[LengthofCycle]]+F612=28*2,0,2),IF(K612=2,IF(טבלה1013[[#This Row],[LengthofCycle]]+F612+F611=28*3,0,3),""))))))</f>
        <v/>
      </c>
      <c r="L613" s="1" t="str">
        <f>IF(טבלה1013[[#This Row],[וסת השבוע]]=1,IF(טבלה1013[[#This Row],[וסת השבוע וההפלגה ביחד]]=1,L612+1,0),IF(AND(טבלה1013[[#This Row],[CycleNumber]]&gt;B612,טבלה1013[[#This Row],[CycleNumber]]&gt;1),IF(טבלה1013[[#This Row],[וסת השבוע פעיל?]]&lt;&gt;"",L612+1,""),""))</f>
        <v/>
      </c>
      <c r="M613" s="1" t="str">
        <f>IF(AND(טבלה1013[[#This Row],[וסת השבוע פעיל?]]&lt;&gt;"",טבלה1013[[#This Row],[CycleNumber]]&lt;B614,B614&lt;&gt;"",טבלה1013[[#This Row],[וסת השבוע פעיל?]]&lt;3),IF(K614=0,IF(AND(טבלה1013[[#This Row],[וסת השבוע פעיל?]]&gt;0,I614=1),0,1),0),"")</f>
        <v/>
      </c>
      <c r="N613" s="1" t="str">
        <f t="shared" si="60"/>
        <v/>
      </c>
      <c r="O613" s="1" t="str">
        <f>IF(AND(טבלה1013[[#This Row],[חיזוי - שבוע]]=1,J614=1),1,"")</f>
        <v/>
      </c>
      <c r="P613" s="1" t="str">
        <f>IF(AND(טבלה1013[[#This Row],[חיזוי טוב עם הפלגה?]]=1,טבלה1013[[#This Row],[וסת קבוע אחרון]]&lt;&gt;28,X612=1),1,"")</f>
        <v/>
      </c>
      <c r="Q613" s="1" t="str">
        <f>IF(AND(טבלה1013[[#This Row],[וסת השבוע פעיל?]]&lt;3,OR(טבלה1013[[#This Row],[CycleNumber]]&gt;B614,B614="")),1,"")</f>
        <v/>
      </c>
      <c r="R613" s="1" t="str">
        <f>IF(טבלה1013[[#This Row],[האישה קבעה וסת שבוע?]]=1,IF(טבלה1013[[#This Row],[וסת השבוע פעיל?]]&lt;3,1,0),"")</f>
        <v/>
      </c>
      <c r="S6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3" s="1" t="str">
        <f t="shared" si="61"/>
        <v/>
      </c>
      <c r="U613" s="1" t="str">
        <f t="shared" si="62"/>
        <v/>
      </c>
      <c r="V613" s="1" t="str">
        <f t="shared" si="63"/>
        <v/>
      </c>
      <c r="W613" s="1" t="str">
        <f>IF(טבלה1013[[#This Row],[3 הפלגות זהות]]="","",IF(טבלה1013[[#This Row],[3 הפלגות זהות]]=1,טבלה1013[[#This Row],[LengthofCycle]],W612))</f>
        <v/>
      </c>
      <c r="Y613" s="1" t="str">
        <f>IF(OR(טבלה1013[[#This Row],[הווסת פעיל?]]=0,טבלה1013[[#This Row],[הווסת פעיל?]]=""),"",SUM(Y612,טבלה1013[[#This Row],[הווסת פעיל?]]))</f>
        <v/>
      </c>
      <c r="Z613" s="1" t="str">
        <f>IF(AND(טבלה1013[[#This Row],[כמה מחזורים עד עקירה]]&lt;&gt;"",Y614=""),טבלה1013[[#This Row],[כמה מחזורים עד עקירה]],"")</f>
        <v/>
      </c>
      <c r="AA613" s="1" t="str">
        <f>IF(AND(טבלה1013[[#This Row],[הווסת פעיל?]]=1,טבלה1013[[#This Row],[וסת קבוע אחרון]]&lt;&gt;W612),טבלה1013[[#This Row],[וסת קבוע אחרון]],"")</f>
        <v/>
      </c>
      <c r="AB613" s="1" t="str">
        <f>IF(AND(טבלה1013[[#This Row],[הווסת פעיל?]]=1,X612=0,טבלה1013[[#This Row],[וסת קבוע אחרון]]=W612),טבלה1013[[#This Row],[וסת קבוע אחרון]],"")</f>
        <v/>
      </c>
      <c r="AC613" s="1" t="str">
        <f>IF(AND(טבלה1013[[#This Row],[הווסת פעיל?]]=1,X612=0,טבלה1013[[#This Row],[וסת קבוע אחרון]]&lt;&gt;W612),1,"")</f>
        <v/>
      </c>
      <c r="AD613" s="1" t="str">
        <f>IF(AND(טבלה1013[[#This Row],[הווסת פעיל?]]&lt;&gt;"",B614=1),טבלה1013[[#This Row],[CycleNumber]],"")</f>
        <v/>
      </c>
      <c r="AE613" s="1" t="str">
        <f>IF(AND(טבלה1013[[#This Row],[הווסת פעיל?]]&lt;&gt;"",X612=""),טבלה1013[[#This Row],[CycleNumber]],"")</f>
        <v/>
      </c>
      <c r="AF613" s="1" t="str">
        <f>IF(B614=1,"",IF(טבלה1013[[#This Row],[הווסת פעיל?]]=1,IF(טבלה1013[[#This Row],[וסת קבוע אחרון]]=F614,1,0),""))</f>
        <v/>
      </c>
      <c r="AG613" s="1" t="str">
        <f>IF(B614=1,"",IF(טבלה1013[[#This Row],[הווסת פעיל?]]=1,IF(OR(טבלה1013[[#This Row],[וסת קבוע אחרון]]=F614,F614=טבלה1013[[#This Row],[LengthofCycle]]),1,0),""))</f>
        <v/>
      </c>
      <c r="AH613" s="1" t="str">
        <f>IF(B614=1,"",IF(טבלה1013[[#This Row],[הווסת פעיל?]]=1,IF(OR(טבלה1013[[#This Row],[וסת קבוע אחרון]]=F614,F614=טבלה1013[[#This Row],[LengthofCycle]],AND(טבלה1013[[#This Row],[LengthofCycle]]&lt;&gt;טבלה1013[[#This Row],[וסת קבוע אחרון]],OR(F614=28,F614=29))),1,0),""))</f>
        <v/>
      </c>
      <c r="AI613" s="1" t="str">
        <f>IF(AND(טבלה1013[[#This Row],[הווסת פעיל?]]=1,B614=1),1,"")</f>
        <v/>
      </c>
      <c r="AJ613" s="4">
        <f>IF(AND(טבלה1013[[#This Row],[הווסת פעיל?]]&lt;&gt;1,B614&lt;&gt;1,B614&lt;&gt;""),IF(טבלה1013[[#This Row],[LengthofCycle]]=F614,1,0),"")</f>
        <v>0</v>
      </c>
      <c r="AK613" s="4">
        <f>IF(AND(טבלה1013[[#This Row],[הווסת פעיל?]]&lt;&gt;1,B614&lt;&gt;1,B614&lt;&gt;""),IF(OR(טבלה1013[[#This Row],[LengthofCycle]]=F614,F614=29),1,0),"")</f>
        <v>0</v>
      </c>
      <c r="AL613" s="4">
        <f>IF(AND(טבלה1013[[#This Row],[הווסת פעיל?]]&lt;&gt;1,B614&lt;&gt;1,B614&lt;&gt;""),IF(OR(טבלה1013[[#This Row],[LengthofCycle]]=F614,F614=29,F614=28),1,0),"")</f>
        <v>0</v>
      </c>
    </row>
    <row r="614" spans="1:38" x14ac:dyDescent="0.25">
      <c r="A614" s="1" t="s">
        <v>109</v>
      </c>
      <c r="B614" s="1">
        <v>2</v>
      </c>
      <c r="C614" s="1">
        <v>1</v>
      </c>
      <c r="D614" s="1">
        <v>1</v>
      </c>
      <c r="E614" s="1">
        <v>0</v>
      </c>
      <c r="F614" s="1">
        <v>33</v>
      </c>
      <c r="G614" s="1">
        <f>טבלה1013[[#This Row],[LengthofCycle]]+1</f>
        <v>34</v>
      </c>
      <c r="H614" s="1" t="str">
        <f>IF(IFERROR(LOOKUP(טבלה1013[[#This Row],[ClientID]],קביעויות[השבוע]),FALSE)=טבלה1013[[#This Row],[ClientID]],1,"")</f>
        <v/>
      </c>
      <c r="I614" s="1" t="str">
        <f>IF(AND(טבלה1013[[#This Row],[CycleNumber]]&gt;1,OR(B615="",טבלה1013[[#This Row],[CycleNumber]]&gt;B613)),IF(OR(AND(טבלה1013[[#This Row],[LengthofCycle]]=28,F613=28),AND(טבלה1013[[#This Row],[LengthofCycle]]=35,F613=35)),1,""),"")</f>
        <v/>
      </c>
      <c r="J614" s="1" t="str">
        <f>IF(AND(טבלה1013[[#This Row],[וסת השבוע]]=1,I613=1,טבלה1013[[#This Row],[CycleNumber]]&gt;B613),1,"")</f>
        <v/>
      </c>
      <c r="K614" s="1" t="str">
        <f>IF(טבלה1013[[#This Row],[CycleNumber]]=1,"",IF(טבלה1013[[#This Row],[וסת השבוע]]=1,0,IF(K613="","",IF(K613=0,IF(טבלה1013[[#This Row],[LengthofCycle]]=28,0,1),IF(K613=1,IF(טבלה1013[[#This Row],[LengthofCycle]]+F613=28*2,0,2),IF(K613=2,IF(טבלה1013[[#This Row],[LengthofCycle]]+F613+F612=28*3,0,3),""))))))</f>
        <v/>
      </c>
      <c r="L614" s="1" t="str">
        <f>IF(טבלה1013[[#This Row],[וסת השבוע]]=1,IF(טבלה1013[[#This Row],[וסת השבוע וההפלגה ביחד]]=1,L613+1,0),IF(AND(טבלה1013[[#This Row],[CycleNumber]]&gt;B613,טבלה1013[[#This Row],[CycleNumber]]&gt;1),IF(טבלה1013[[#This Row],[וסת השבוע פעיל?]]&lt;&gt;"",L613+1,""),""))</f>
        <v/>
      </c>
      <c r="M614" s="1" t="str">
        <f>IF(AND(טבלה1013[[#This Row],[וסת השבוע פעיל?]]&lt;&gt;"",טבלה1013[[#This Row],[CycleNumber]]&lt;B615,B615&lt;&gt;"",טבלה1013[[#This Row],[וסת השבוע פעיל?]]&lt;3),IF(K615=0,IF(AND(טבלה1013[[#This Row],[וסת השבוע פעיל?]]&gt;0,I615=1),0,1),0),"")</f>
        <v/>
      </c>
      <c r="N614" s="1" t="str">
        <f t="shared" si="60"/>
        <v/>
      </c>
      <c r="O614" s="1" t="str">
        <f>IF(AND(טבלה1013[[#This Row],[חיזוי - שבוע]]=1,J615=1),1,"")</f>
        <v/>
      </c>
      <c r="P614" s="1" t="str">
        <f>IF(AND(טבלה1013[[#This Row],[חיזוי טוב עם הפלגה?]]=1,טבלה1013[[#This Row],[וסת קבוע אחרון]]&lt;&gt;28,X613=1),1,"")</f>
        <v/>
      </c>
      <c r="Q614" s="1" t="str">
        <f>IF(AND(טבלה1013[[#This Row],[וסת השבוע פעיל?]]&lt;3,OR(טבלה1013[[#This Row],[CycleNumber]]&gt;B615,B615="")),1,"")</f>
        <v/>
      </c>
      <c r="R614" s="1" t="str">
        <f>IF(טבלה1013[[#This Row],[האישה קבעה וסת שבוע?]]=1,IF(טבלה1013[[#This Row],[וסת השבוע פעיל?]]&lt;3,1,0),"")</f>
        <v/>
      </c>
      <c r="S6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4" s="1" t="str">
        <f t="shared" si="61"/>
        <v/>
      </c>
      <c r="U614" s="1" t="str">
        <f t="shared" si="62"/>
        <v/>
      </c>
      <c r="V614" s="1" t="str">
        <f t="shared" si="63"/>
        <v/>
      </c>
      <c r="W614" s="1" t="str">
        <f>IF(טבלה1013[[#This Row],[3 הפלגות זהות]]="","",IF(טבלה1013[[#This Row],[3 הפלגות זהות]]=1,טבלה1013[[#This Row],[LengthofCycle]],W613))</f>
        <v/>
      </c>
      <c r="Y614" s="1" t="str">
        <f>IF(OR(טבלה1013[[#This Row],[הווסת פעיל?]]=0,טבלה1013[[#This Row],[הווסת פעיל?]]=""),"",SUM(Y613,טבלה1013[[#This Row],[הווסת פעיל?]]))</f>
        <v/>
      </c>
      <c r="Z614" s="1" t="str">
        <f>IF(AND(טבלה1013[[#This Row],[כמה מחזורים עד עקירה]]&lt;&gt;"",Y615=""),טבלה1013[[#This Row],[כמה מחזורים עד עקירה]],"")</f>
        <v/>
      </c>
      <c r="AA614" s="1" t="str">
        <f>IF(AND(טבלה1013[[#This Row],[הווסת פעיל?]]=1,טבלה1013[[#This Row],[וסת קבוע אחרון]]&lt;&gt;W613),טבלה1013[[#This Row],[וסת קבוע אחרון]],"")</f>
        <v/>
      </c>
      <c r="AB614" s="1" t="str">
        <f>IF(AND(טבלה1013[[#This Row],[הווסת פעיל?]]=1,X613=0,טבלה1013[[#This Row],[וסת קבוע אחרון]]=W613),טבלה1013[[#This Row],[וסת קבוע אחרון]],"")</f>
        <v/>
      </c>
      <c r="AC614" s="1" t="str">
        <f>IF(AND(טבלה1013[[#This Row],[הווסת פעיל?]]=1,X613=0,טבלה1013[[#This Row],[וסת קבוע אחרון]]&lt;&gt;W613),1,"")</f>
        <v/>
      </c>
      <c r="AD614" s="1" t="str">
        <f>IF(AND(טבלה1013[[#This Row],[הווסת פעיל?]]&lt;&gt;"",B615=1),טבלה1013[[#This Row],[CycleNumber]],"")</f>
        <v/>
      </c>
      <c r="AE614" s="1" t="str">
        <f>IF(AND(טבלה1013[[#This Row],[הווסת פעיל?]]&lt;&gt;"",X613=""),טבלה1013[[#This Row],[CycleNumber]],"")</f>
        <v/>
      </c>
      <c r="AF614" s="1" t="str">
        <f>IF(B615=1,"",IF(טבלה1013[[#This Row],[הווסת פעיל?]]=1,IF(טבלה1013[[#This Row],[וסת קבוע אחרון]]=F615,1,0),""))</f>
        <v/>
      </c>
      <c r="AG614" s="1" t="str">
        <f>IF(B615=1,"",IF(טבלה1013[[#This Row],[הווסת פעיל?]]=1,IF(OR(טבלה1013[[#This Row],[וסת קבוע אחרון]]=F615,F615=טבלה1013[[#This Row],[LengthofCycle]]),1,0),""))</f>
        <v/>
      </c>
      <c r="AH614" s="1" t="str">
        <f>IF(B615=1,"",IF(טבלה1013[[#This Row],[הווסת פעיל?]]=1,IF(OR(טבלה1013[[#This Row],[וסת קבוע אחרון]]=F615,F615=טבלה1013[[#This Row],[LengthofCycle]],AND(טבלה1013[[#This Row],[LengthofCycle]]&lt;&gt;טבלה1013[[#This Row],[וסת קבוע אחרון]],OR(F615=28,F615=29))),1,0),""))</f>
        <v/>
      </c>
      <c r="AI614" s="1" t="str">
        <f>IF(AND(טבלה1013[[#This Row],[הווסת פעיל?]]=1,B615=1),1,"")</f>
        <v/>
      </c>
      <c r="AJ614" s="4">
        <f>IF(AND(טבלה1013[[#This Row],[הווסת פעיל?]]&lt;&gt;1,B615&lt;&gt;1,B615&lt;&gt;""),IF(טבלה1013[[#This Row],[LengthofCycle]]=F615,1,0),"")</f>
        <v>0</v>
      </c>
      <c r="AK614" s="4">
        <f>IF(AND(טבלה1013[[#This Row],[הווסת פעיל?]]&lt;&gt;1,B615&lt;&gt;1,B615&lt;&gt;""),IF(OR(טבלה1013[[#This Row],[LengthofCycle]]=F615,F615=29),1,0),"")</f>
        <v>0</v>
      </c>
      <c r="AL614" s="4">
        <f>IF(AND(טבלה1013[[#This Row],[הווסת פעיל?]]&lt;&gt;1,B615&lt;&gt;1,B615&lt;&gt;""),IF(OR(טבלה1013[[#This Row],[LengthofCycle]]=F615,F615=29,F615=28),1,0),"")</f>
        <v>0</v>
      </c>
    </row>
    <row r="615" spans="1:38" x14ac:dyDescent="0.25">
      <c r="A615" s="1" t="s">
        <v>109</v>
      </c>
      <c r="B615" s="1">
        <v>3</v>
      </c>
      <c r="C615" s="1">
        <v>1</v>
      </c>
      <c r="D615" s="1">
        <v>1</v>
      </c>
      <c r="E615" s="1">
        <v>0</v>
      </c>
      <c r="F615" s="1">
        <v>24</v>
      </c>
      <c r="G615" s="1">
        <f>טבלה1013[[#This Row],[LengthofCycle]]+1</f>
        <v>25</v>
      </c>
      <c r="H615" s="1" t="str">
        <f>IF(IFERROR(LOOKUP(טבלה1013[[#This Row],[ClientID]],קביעויות[השבוע]),FALSE)=טבלה1013[[#This Row],[ClientID]],1,"")</f>
        <v/>
      </c>
      <c r="I615" s="1" t="str">
        <f>IF(AND(טבלה1013[[#This Row],[CycleNumber]]&gt;1,OR(B616="",טבלה1013[[#This Row],[CycleNumber]]&gt;B614)),IF(OR(AND(טבלה1013[[#This Row],[LengthofCycle]]=28,F614=28),AND(טבלה1013[[#This Row],[LengthofCycle]]=35,F614=35)),1,""),"")</f>
        <v/>
      </c>
      <c r="J615" s="1" t="str">
        <f>IF(AND(טבלה1013[[#This Row],[וסת השבוע]]=1,I614=1,טבלה1013[[#This Row],[CycleNumber]]&gt;B614),1,"")</f>
        <v/>
      </c>
      <c r="K615" s="1" t="str">
        <f>IF(טבלה1013[[#This Row],[CycleNumber]]=1,"",IF(טבלה1013[[#This Row],[וסת השבוע]]=1,0,IF(K614="","",IF(K614=0,IF(טבלה1013[[#This Row],[LengthofCycle]]=28,0,1),IF(K614=1,IF(טבלה1013[[#This Row],[LengthofCycle]]+F614=28*2,0,2),IF(K614=2,IF(טבלה1013[[#This Row],[LengthofCycle]]+F614+F613=28*3,0,3),""))))))</f>
        <v/>
      </c>
      <c r="L615" s="1" t="str">
        <f>IF(טבלה1013[[#This Row],[וסת השבוע]]=1,IF(טבלה1013[[#This Row],[וסת השבוע וההפלגה ביחד]]=1,L614+1,0),IF(AND(טבלה1013[[#This Row],[CycleNumber]]&gt;B614,טבלה1013[[#This Row],[CycleNumber]]&gt;1),IF(טבלה1013[[#This Row],[וסת השבוע פעיל?]]&lt;&gt;"",L614+1,""),""))</f>
        <v/>
      </c>
      <c r="M615" s="1" t="str">
        <f>IF(AND(טבלה1013[[#This Row],[וסת השבוע פעיל?]]&lt;&gt;"",טבלה1013[[#This Row],[CycleNumber]]&lt;B616,B616&lt;&gt;"",טבלה1013[[#This Row],[וסת השבוע פעיל?]]&lt;3),IF(K616=0,IF(AND(טבלה1013[[#This Row],[וסת השבוע פעיל?]]&gt;0,I616=1),0,1),0),"")</f>
        <v/>
      </c>
      <c r="N615" s="1" t="str">
        <f t="shared" si="60"/>
        <v/>
      </c>
      <c r="O615" s="1" t="str">
        <f>IF(AND(טבלה1013[[#This Row],[חיזוי - שבוע]]=1,J616=1),1,"")</f>
        <v/>
      </c>
      <c r="P615" s="1" t="str">
        <f>IF(AND(טבלה1013[[#This Row],[חיזוי טוב עם הפלגה?]]=1,טבלה1013[[#This Row],[וסת קבוע אחרון]]&lt;&gt;28,X614=1),1,"")</f>
        <v/>
      </c>
      <c r="Q615" s="1" t="str">
        <f>IF(AND(טבלה1013[[#This Row],[וסת השבוע פעיל?]]&lt;3,OR(טבלה1013[[#This Row],[CycleNumber]]&gt;B616,B616="")),1,"")</f>
        <v/>
      </c>
      <c r="R615" s="1" t="str">
        <f>IF(טבלה1013[[#This Row],[האישה קבעה וסת שבוע?]]=1,IF(טבלה1013[[#This Row],[וסת השבוע פעיל?]]&lt;3,1,0),"")</f>
        <v/>
      </c>
      <c r="S6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5" s="1">
        <f t="shared" si="61"/>
        <v>0</v>
      </c>
      <c r="U615" s="1" t="str">
        <f t="shared" si="62"/>
        <v/>
      </c>
      <c r="V615" s="1" t="str">
        <f t="shared" si="63"/>
        <v/>
      </c>
      <c r="W615" s="1" t="str">
        <f>IF(טבלה1013[[#This Row],[3 הפלגות זהות]]="","",IF(טבלה1013[[#This Row],[3 הפלגות זהות]]=1,טבלה1013[[#This Row],[LengthofCycle]],W614))</f>
        <v/>
      </c>
      <c r="Y615" s="1" t="str">
        <f>IF(OR(טבלה1013[[#This Row],[הווסת פעיל?]]=0,טבלה1013[[#This Row],[הווסת פעיל?]]=""),"",SUM(Y614,טבלה1013[[#This Row],[הווסת פעיל?]]))</f>
        <v/>
      </c>
      <c r="Z615" s="1" t="str">
        <f>IF(AND(טבלה1013[[#This Row],[כמה מחזורים עד עקירה]]&lt;&gt;"",Y616=""),טבלה1013[[#This Row],[כמה מחזורים עד עקירה]],"")</f>
        <v/>
      </c>
      <c r="AA615" s="1" t="str">
        <f>IF(AND(טבלה1013[[#This Row],[הווסת פעיל?]]=1,טבלה1013[[#This Row],[וסת קבוע אחרון]]&lt;&gt;W614),טבלה1013[[#This Row],[וסת קבוע אחרון]],"")</f>
        <v/>
      </c>
      <c r="AB615" s="1" t="str">
        <f>IF(AND(טבלה1013[[#This Row],[הווסת פעיל?]]=1,X614=0,טבלה1013[[#This Row],[וסת קבוע אחרון]]=W614),טבלה1013[[#This Row],[וסת קבוע אחרון]],"")</f>
        <v/>
      </c>
      <c r="AC615" s="1" t="str">
        <f>IF(AND(טבלה1013[[#This Row],[הווסת פעיל?]]=1,X614=0,טבלה1013[[#This Row],[וסת קבוע אחרון]]&lt;&gt;W614),1,"")</f>
        <v/>
      </c>
      <c r="AD615" s="1" t="str">
        <f>IF(AND(טבלה1013[[#This Row],[הווסת פעיל?]]&lt;&gt;"",B616=1),טבלה1013[[#This Row],[CycleNumber]],"")</f>
        <v/>
      </c>
      <c r="AE615" s="1" t="str">
        <f>IF(AND(טבלה1013[[#This Row],[הווסת פעיל?]]&lt;&gt;"",X614=""),טבלה1013[[#This Row],[CycleNumber]],"")</f>
        <v/>
      </c>
      <c r="AF615" s="1" t="str">
        <f>IF(B616=1,"",IF(טבלה1013[[#This Row],[הווסת פעיל?]]=1,IF(טבלה1013[[#This Row],[וסת קבוע אחרון]]=F616,1,0),""))</f>
        <v/>
      </c>
      <c r="AG615" s="1" t="str">
        <f>IF(B616=1,"",IF(טבלה1013[[#This Row],[הווסת פעיל?]]=1,IF(OR(טבלה1013[[#This Row],[וסת קבוע אחרון]]=F616,F616=טבלה1013[[#This Row],[LengthofCycle]]),1,0),""))</f>
        <v/>
      </c>
      <c r="AH615" s="1" t="str">
        <f>IF(B616=1,"",IF(טבלה1013[[#This Row],[הווסת פעיל?]]=1,IF(OR(טבלה1013[[#This Row],[וסת קבוע אחרון]]=F616,F616=טבלה1013[[#This Row],[LengthofCycle]],AND(טבלה1013[[#This Row],[LengthofCycle]]&lt;&gt;טבלה1013[[#This Row],[וסת קבוע אחרון]],OR(F616=28,F616=29))),1,0),""))</f>
        <v/>
      </c>
      <c r="AI615" s="1" t="str">
        <f>IF(AND(טבלה1013[[#This Row],[הווסת פעיל?]]=1,B616=1),1,"")</f>
        <v/>
      </c>
      <c r="AJ615" s="4">
        <f>IF(AND(טבלה1013[[#This Row],[הווסת פעיל?]]&lt;&gt;1,B616&lt;&gt;1,B616&lt;&gt;""),IF(טבלה1013[[#This Row],[LengthofCycle]]=F616,1,0),"")</f>
        <v>0</v>
      </c>
      <c r="AK615" s="4">
        <f>IF(AND(טבלה1013[[#This Row],[הווסת פעיל?]]&lt;&gt;1,B616&lt;&gt;1,B616&lt;&gt;""),IF(OR(טבלה1013[[#This Row],[LengthofCycle]]=F616,F616=29),1,0),"")</f>
        <v>0</v>
      </c>
      <c r="AL615" s="4">
        <f>IF(AND(טבלה1013[[#This Row],[הווסת פעיל?]]&lt;&gt;1,B616&lt;&gt;1,B616&lt;&gt;""),IF(OR(טבלה1013[[#This Row],[LengthofCycle]]=F616,F616=29,F616=28),1,0),"")</f>
        <v>0</v>
      </c>
    </row>
    <row r="616" spans="1:38" x14ac:dyDescent="0.25">
      <c r="A616" s="1" t="s">
        <v>109</v>
      </c>
      <c r="B616" s="1">
        <v>4</v>
      </c>
      <c r="C616" s="1">
        <v>1</v>
      </c>
      <c r="D616" s="1">
        <v>1</v>
      </c>
      <c r="E616" s="1">
        <v>0</v>
      </c>
      <c r="F616" s="1">
        <v>27</v>
      </c>
      <c r="G616" s="1">
        <f>טבלה1013[[#This Row],[LengthofCycle]]+1</f>
        <v>28</v>
      </c>
      <c r="H616" s="1" t="str">
        <f>IF(IFERROR(LOOKUP(טבלה1013[[#This Row],[ClientID]],קביעויות[השבוע]),FALSE)=טבלה1013[[#This Row],[ClientID]],1,"")</f>
        <v/>
      </c>
      <c r="I616" s="1" t="str">
        <f>IF(AND(טבלה1013[[#This Row],[CycleNumber]]&gt;1,OR(B617="",טבלה1013[[#This Row],[CycleNumber]]&gt;B615)),IF(OR(AND(טבלה1013[[#This Row],[LengthofCycle]]=28,F615=28),AND(טבלה1013[[#This Row],[LengthofCycle]]=35,F615=35)),1,""),"")</f>
        <v/>
      </c>
      <c r="J616" s="1" t="str">
        <f>IF(AND(טבלה1013[[#This Row],[וסת השבוע]]=1,I615=1,טבלה1013[[#This Row],[CycleNumber]]&gt;B615),1,"")</f>
        <v/>
      </c>
      <c r="K616" s="1" t="str">
        <f>IF(טבלה1013[[#This Row],[CycleNumber]]=1,"",IF(טבלה1013[[#This Row],[וסת השבוע]]=1,0,IF(K615="","",IF(K615=0,IF(טבלה1013[[#This Row],[LengthofCycle]]=28,0,1),IF(K615=1,IF(טבלה1013[[#This Row],[LengthofCycle]]+F615=28*2,0,2),IF(K615=2,IF(טבלה1013[[#This Row],[LengthofCycle]]+F615+F614=28*3,0,3),""))))))</f>
        <v/>
      </c>
      <c r="L616" s="1" t="str">
        <f>IF(טבלה1013[[#This Row],[וסת השבוע]]=1,IF(טבלה1013[[#This Row],[וסת השבוע וההפלגה ביחד]]=1,L615+1,0),IF(AND(טבלה1013[[#This Row],[CycleNumber]]&gt;B615,טבלה1013[[#This Row],[CycleNumber]]&gt;1),IF(טבלה1013[[#This Row],[וסת השבוע פעיל?]]&lt;&gt;"",L615+1,""),""))</f>
        <v/>
      </c>
      <c r="M616" s="1" t="str">
        <f>IF(AND(טבלה1013[[#This Row],[וסת השבוע פעיל?]]&lt;&gt;"",טבלה1013[[#This Row],[CycleNumber]]&lt;B617,B617&lt;&gt;"",טבלה1013[[#This Row],[וסת השבוע פעיל?]]&lt;3),IF(K617=0,IF(AND(טבלה1013[[#This Row],[וסת השבוע פעיל?]]&gt;0,I617=1),0,1),0),"")</f>
        <v/>
      </c>
      <c r="N616" s="1" t="str">
        <f t="shared" si="60"/>
        <v/>
      </c>
      <c r="O616" s="1" t="str">
        <f>IF(AND(טבלה1013[[#This Row],[חיזוי - שבוע]]=1,J617=1),1,"")</f>
        <v/>
      </c>
      <c r="P616" s="1" t="str">
        <f>IF(AND(טבלה1013[[#This Row],[חיזוי טוב עם הפלגה?]]=1,טבלה1013[[#This Row],[וסת קבוע אחרון]]&lt;&gt;28,X615=1),1,"")</f>
        <v/>
      </c>
      <c r="Q616" s="1" t="str">
        <f>IF(AND(טבלה1013[[#This Row],[וסת השבוע פעיל?]]&lt;3,OR(טבלה1013[[#This Row],[CycleNumber]]&gt;B617,B617="")),1,"")</f>
        <v/>
      </c>
      <c r="R616" s="1" t="str">
        <f>IF(טבלה1013[[#This Row],[האישה קבעה וסת שבוע?]]=1,IF(טבלה1013[[#This Row],[וסת השבוע פעיל?]]&lt;3,1,0),"")</f>
        <v/>
      </c>
      <c r="S6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6" s="1">
        <f t="shared" si="61"/>
        <v>0</v>
      </c>
      <c r="U616" s="1">
        <f t="shared" si="62"/>
        <v>0</v>
      </c>
      <c r="V616" s="1" t="str">
        <f t="shared" si="63"/>
        <v/>
      </c>
      <c r="W616" s="1" t="str">
        <f>IF(טבלה1013[[#This Row],[3 הפלגות זהות]]="","",IF(טבלה1013[[#This Row],[3 הפלגות זהות]]=1,טבלה1013[[#This Row],[LengthofCycle]],W615))</f>
        <v/>
      </c>
      <c r="Y616" s="1" t="str">
        <f>IF(OR(טבלה1013[[#This Row],[הווסת פעיל?]]=0,טבלה1013[[#This Row],[הווסת פעיל?]]=""),"",SUM(Y615,טבלה1013[[#This Row],[הווסת פעיל?]]))</f>
        <v/>
      </c>
      <c r="Z616" s="1" t="str">
        <f>IF(AND(טבלה1013[[#This Row],[כמה מחזורים עד עקירה]]&lt;&gt;"",Y617=""),טבלה1013[[#This Row],[כמה מחזורים עד עקירה]],"")</f>
        <v/>
      </c>
      <c r="AA616" s="1" t="str">
        <f>IF(AND(טבלה1013[[#This Row],[הווסת פעיל?]]=1,טבלה1013[[#This Row],[וסת קבוע אחרון]]&lt;&gt;W615),טבלה1013[[#This Row],[וסת קבוע אחרון]],"")</f>
        <v/>
      </c>
      <c r="AB616" s="1" t="str">
        <f>IF(AND(טבלה1013[[#This Row],[הווסת פעיל?]]=1,X615=0,טבלה1013[[#This Row],[וסת קבוע אחרון]]=W615),טבלה1013[[#This Row],[וסת קבוע אחרון]],"")</f>
        <v/>
      </c>
      <c r="AC616" s="1" t="str">
        <f>IF(AND(טבלה1013[[#This Row],[הווסת פעיל?]]=1,X615=0,טבלה1013[[#This Row],[וסת קבוע אחרון]]&lt;&gt;W615),1,"")</f>
        <v/>
      </c>
      <c r="AD616" s="1" t="str">
        <f>IF(AND(טבלה1013[[#This Row],[הווסת פעיל?]]&lt;&gt;"",B617=1),טבלה1013[[#This Row],[CycleNumber]],"")</f>
        <v/>
      </c>
      <c r="AE616" s="1" t="str">
        <f>IF(AND(טבלה1013[[#This Row],[הווסת פעיל?]]&lt;&gt;"",X615=""),טבלה1013[[#This Row],[CycleNumber]],"")</f>
        <v/>
      </c>
      <c r="AF616" s="1" t="str">
        <f>IF(B617=1,"",IF(טבלה1013[[#This Row],[הווסת פעיל?]]=1,IF(טבלה1013[[#This Row],[וסת קבוע אחרון]]=F617,1,0),""))</f>
        <v/>
      </c>
      <c r="AG616" s="1" t="str">
        <f>IF(B617=1,"",IF(טבלה1013[[#This Row],[הווסת פעיל?]]=1,IF(OR(טבלה1013[[#This Row],[וסת קבוע אחרון]]=F617,F617=טבלה1013[[#This Row],[LengthofCycle]]),1,0),""))</f>
        <v/>
      </c>
      <c r="AH616" s="1" t="str">
        <f>IF(B617=1,"",IF(טבלה1013[[#This Row],[הווסת פעיל?]]=1,IF(OR(טבלה1013[[#This Row],[וסת קבוע אחרון]]=F617,F617=טבלה1013[[#This Row],[LengthofCycle]],AND(טבלה1013[[#This Row],[LengthofCycle]]&lt;&gt;טבלה1013[[#This Row],[וסת קבוע אחרון]],OR(F617=28,F617=29))),1,0),""))</f>
        <v/>
      </c>
      <c r="AI616" s="1" t="str">
        <f>IF(AND(טבלה1013[[#This Row],[הווסת פעיל?]]=1,B617=1),1,"")</f>
        <v/>
      </c>
      <c r="AJ616" s="4">
        <f>IF(AND(טבלה1013[[#This Row],[הווסת פעיל?]]&lt;&gt;1,B617&lt;&gt;1,B617&lt;&gt;""),IF(טבלה1013[[#This Row],[LengthofCycle]]=F617,1,0),"")</f>
        <v>0</v>
      </c>
      <c r="AK616" s="4">
        <f>IF(AND(טבלה1013[[#This Row],[הווסת פעיל?]]&lt;&gt;1,B617&lt;&gt;1,B617&lt;&gt;""),IF(OR(טבלה1013[[#This Row],[LengthofCycle]]=F617,F617=29),1,0),"")</f>
        <v>0</v>
      </c>
      <c r="AL616" s="4">
        <f>IF(AND(טבלה1013[[#This Row],[הווסת פעיל?]]&lt;&gt;1,B617&lt;&gt;1,B617&lt;&gt;""),IF(OR(טבלה1013[[#This Row],[LengthofCycle]]=F617,F617=29,F617=28),1,0),"")</f>
        <v>1</v>
      </c>
    </row>
    <row r="617" spans="1:38" x14ac:dyDescent="0.25">
      <c r="A617" s="1" t="s">
        <v>109</v>
      </c>
      <c r="B617" s="1">
        <v>5</v>
      </c>
      <c r="C617" s="1">
        <v>1</v>
      </c>
      <c r="D617" s="1">
        <v>1</v>
      </c>
      <c r="E617" s="1">
        <v>0</v>
      </c>
      <c r="F617" s="1">
        <v>28</v>
      </c>
      <c r="G617" s="1">
        <f>טבלה1013[[#This Row],[LengthofCycle]]+1</f>
        <v>29</v>
      </c>
      <c r="H617" s="1" t="str">
        <f>IF(IFERROR(LOOKUP(טבלה1013[[#This Row],[ClientID]],קביעויות[השבוע]),FALSE)=טבלה1013[[#This Row],[ClientID]],1,"")</f>
        <v/>
      </c>
      <c r="I617" s="1" t="str">
        <f>IF(AND(טבלה1013[[#This Row],[CycleNumber]]&gt;1,OR(B618="",טבלה1013[[#This Row],[CycleNumber]]&gt;B616)),IF(OR(AND(טבלה1013[[#This Row],[LengthofCycle]]=28,F616=28),AND(טבלה1013[[#This Row],[LengthofCycle]]=35,F616=35)),1,""),"")</f>
        <v/>
      </c>
      <c r="J617" s="1" t="str">
        <f>IF(AND(טבלה1013[[#This Row],[וסת השבוע]]=1,I616=1,טבלה1013[[#This Row],[CycleNumber]]&gt;B616),1,"")</f>
        <v/>
      </c>
      <c r="K617" s="1" t="str">
        <f>IF(טבלה1013[[#This Row],[CycleNumber]]=1,"",IF(טבלה1013[[#This Row],[וסת השבוע]]=1,0,IF(K616="","",IF(K616=0,IF(טבלה1013[[#This Row],[LengthofCycle]]=28,0,1),IF(K616=1,IF(טבלה1013[[#This Row],[LengthofCycle]]+F616=28*2,0,2),IF(K616=2,IF(טבלה1013[[#This Row],[LengthofCycle]]+F616+F615=28*3,0,3),""))))))</f>
        <v/>
      </c>
      <c r="L617" s="1" t="str">
        <f>IF(טבלה1013[[#This Row],[וסת השבוע]]=1,IF(טבלה1013[[#This Row],[וסת השבוע וההפלגה ביחד]]=1,L616+1,0),IF(AND(טבלה1013[[#This Row],[CycleNumber]]&gt;B616,טבלה1013[[#This Row],[CycleNumber]]&gt;1),IF(טבלה1013[[#This Row],[וסת השבוע פעיל?]]&lt;&gt;"",L616+1,""),""))</f>
        <v/>
      </c>
      <c r="M617" s="1" t="str">
        <f>IF(AND(טבלה1013[[#This Row],[וסת השבוע פעיל?]]&lt;&gt;"",טבלה1013[[#This Row],[CycleNumber]]&lt;B618,B618&lt;&gt;"",טבלה1013[[#This Row],[וסת השבוע פעיל?]]&lt;3),IF(K618=0,IF(AND(טבלה1013[[#This Row],[וסת השבוע פעיל?]]&gt;0,I618=1),0,1),0),"")</f>
        <v/>
      </c>
      <c r="N617" s="1" t="str">
        <f t="shared" si="60"/>
        <v/>
      </c>
      <c r="O617" s="1" t="str">
        <f>IF(AND(טבלה1013[[#This Row],[חיזוי - שבוע]]=1,J618=1),1,"")</f>
        <v/>
      </c>
      <c r="P617" s="1" t="str">
        <f>IF(AND(טבלה1013[[#This Row],[חיזוי טוב עם הפלגה?]]=1,טבלה1013[[#This Row],[וסת קבוע אחרון]]&lt;&gt;28,X616=1),1,"")</f>
        <v/>
      </c>
      <c r="Q617" s="1" t="str">
        <f>IF(AND(טבלה1013[[#This Row],[וסת השבוע פעיל?]]&lt;3,OR(טבלה1013[[#This Row],[CycleNumber]]&gt;B618,B618="")),1,"")</f>
        <v/>
      </c>
      <c r="R617" s="1" t="str">
        <f>IF(טבלה1013[[#This Row],[האישה קבעה וסת שבוע?]]=1,IF(טבלה1013[[#This Row],[וסת השבוע פעיל?]]&lt;3,1,0),"")</f>
        <v/>
      </c>
      <c r="S6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7" s="1">
        <f t="shared" si="61"/>
        <v>0</v>
      </c>
      <c r="U617" s="1">
        <f t="shared" si="62"/>
        <v>0</v>
      </c>
      <c r="V617" s="1">
        <f t="shared" si="63"/>
        <v>0</v>
      </c>
      <c r="W617" s="1" t="str">
        <f>IF(טבלה1013[[#This Row],[3 הפלגות זהות]]="","",IF(טבלה1013[[#This Row],[3 הפלגות זהות]]=1,טבלה1013[[#This Row],[LengthofCycle]],W616))</f>
        <v/>
      </c>
      <c r="Y617" s="1" t="str">
        <f>IF(OR(טבלה1013[[#This Row],[הווסת פעיל?]]=0,טבלה1013[[#This Row],[הווסת פעיל?]]=""),"",SUM(Y616,טבלה1013[[#This Row],[הווסת פעיל?]]))</f>
        <v/>
      </c>
      <c r="Z617" s="1" t="str">
        <f>IF(AND(טבלה1013[[#This Row],[כמה מחזורים עד עקירה]]&lt;&gt;"",Y618=""),טבלה1013[[#This Row],[כמה מחזורים עד עקירה]],"")</f>
        <v/>
      </c>
      <c r="AA617" s="1" t="str">
        <f>IF(AND(טבלה1013[[#This Row],[הווסת פעיל?]]=1,טבלה1013[[#This Row],[וסת קבוע אחרון]]&lt;&gt;W616),טבלה1013[[#This Row],[וסת קבוע אחרון]],"")</f>
        <v/>
      </c>
      <c r="AB617" s="1" t="str">
        <f>IF(AND(טבלה1013[[#This Row],[הווסת פעיל?]]=1,X616=0,טבלה1013[[#This Row],[וסת קבוע אחרון]]=W616),טבלה1013[[#This Row],[וסת קבוע אחרון]],"")</f>
        <v/>
      </c>
      <c r="AC617" s="1" t="str">
        <f>IF(AND(טבלה1013[[#This Row],[הווסת פעיל?]]=1,X616=0,טבלה1013[[#This Row],[וסת קבוע אחרון]]&lt;&gt;W616),1,"")</f>
        <v/>
      </c>
      <c r="AD617" s="1" t="str">
        <f>IF(AND(טבלה1013[[#This Row],[הווסת פעיל?]]&lt;&gt;"",B618=1),טבלה1013[[#This Row],[CycleNumber]],"")</f>
        <v/>
      </c>
      <c r="AE617" s="1" t="str">
        <f>IF(AND(טבלה1013[[#This Row],[הווסת פעיל?]]&lt;&gt;"",X616=""),טבלה1013[[#This Row],[CycleNumber]],"")</f>
        <v/>
      </c>
      <c r="AF617" s="1" t="str">
        <f>IF(B618=1,"",IF(טבלה1013[[#This Row],[הווסת פעיל?]]=1,IF(טבלה1013[[#This Row],[וסת קבוע אחרון]]=F618,1,0),""))</f>
        <v/>
      </c>
      <c r="AG617" s="1" t="str">
        <f>IF(B618=1,"",IF(טבלה1013[[#This Row],[הווסת פעיל?]]=1,IF(OR(טבלה1013[[#This Row],[וסת קבוע אחרון]]=F618,F618=טבלה1013[[#This Row],[LengthofCycle]]),1,0),""))</f>
        <v/>
      </c>
      <c r="AH617" s="1" t="str">
        <f>IF(B618=1,"",IF(טבלה1013[[#This Row],[הווסת פעיל?]]=1,IF(OR(טבלה1013[[#This Row],[וסת קבוע אחרון]]=F618,F618=טבלה1013[[#This Row],[LengthofCycle]],AND(טבלה1013[[#This Row],[LengthofCycle]]&lt;&gt;טבלה1013[[#This Row],[וסת קבוע אחרון]],OR(F618=28,F618=29))),1,0),""))</f>
        <v/>
      </c>
      <c r="AI617" s="1" t="str">
        <f>IF(AND(טבלה1013[[#This Row],[הווסת פעיל?]]=1,B618=1),1,"")</f>
        <v/>
      </c>
      <c r="AJ617" s="4">
        <f>IF(AND(טבלה1013[[#This Row],[הווסת פעיל?]]&lt;&gt;1,B618&lt;&gt;1,B618&lt;&gt;""),IF(טבלה1013[[#This Row],[LengthofCycle]]=F618,1,0),"")</f>
        <v>0</v>
      </c>
      <c r="AK617" s="4">
        <f>IF(AND(טבלה1013[[#This Row],[הווסת פעיל?]]&lt;&gt;1,B618&lt;&gt;1,B618&lt;&gt;""),IF(OR(טבלה1013[[#This Row],[LengthofCycle]]=F618,F618=29),1,0),"")</f>
        <v>0</v>
      </c>
      <c r="AL617" s="4">
        <f>IF(AND(טבלה1013[[#This Row],[הווסת פעיל?]]&lt;&gt;1,B618&lt;&gt;1,B618&lt;&gt;""),IF(OR(טבלה1013[[#This Row],[LengthofCycle]]=F618,F618=29,F618=28),1,0),"")</f>
        <v>0</v>
      </c>
    </row>
    <row r="618" spans="1:38" x14ac:dyDescent="0.25">
      <c r="A618" s="1" t="s">
        <v>109</v>
      </c>
      <c r="B618" s="1">
        <v>6</v>
      </c>
      <c r="C618" s="1">
        <v>1</v>
      </c>
      <c r="D618" s="1">
        <v>1</v>
      </c>
      <c r="E618" s="1">
        <v>0</v>
      </c>
      <c r="F618" s="1">
        <v>26</v>
      </c>
      <c r="G618" s="1">
        <f>טבלה1013[[#This Row],[LengthofCycle]]+1</f>
        <v>27</v>
      </c>
      <c r="H618" s="1" t="str">
        <f>IF(IFERROR(LOOKUP(טבלה1013[[#This Row],[ClientID]],קביעויות[השבוע]),FALSE)=טבלה1013[[#This Row],[ClientID]],1,"")</f>
        <v/>
      </c>
      <c r="I618" s="1" t="str">
        <f>IF(AND(טבלה1013[[#This Row],[CycleNumber]]&gt;1,OR(B619="",טבלה1013[[#This Row],[CycleNumber]]&gt;B617)),IF(OR(AND(טבלה1013[[#This Row],[LengthofCycle]]=28,F617=28),AND(טבלה1013[[#This Row],[LengthofCycle]]=35,F617=35)),1,""),"")</f>
        <v/>
      </c>
      <c r="J618" s="1" t="str">
        <f>IF(AND(טבלה1013[[#This Row],[וסת השבוע]]=1,I617=1,טבלה1013[[#This Row],[CycleNumber]]&gt;B617),1,"")</f>
        <v/>
      </c>
      <c r="K618" s="1" t="str">
        <f>IF(טבלה1013[[#This Row],[CycleNumber]]=1,"",IF(טבלה1013[[#This Row],[וסת השבוע]]=1,0,IF(K617="","",IF(K617=0,IF(טבלה1013[[#This Row],[LengthofCycle]]=28,0,1),IF(K617=1,IF(טבלה1013[[#This Row],[LengthofCycle]]+F617=28*2,0,2),IF(K617=2,IF(טבלה1013[[#This Row],[LengthofCycle]]+F617+F616=28*3,0,3),""))))))</f>
        <v/>
      </c>
      <c r="L618" s="1" t="str">
        <f>IF(טבלה1013[[#This Row],[וסת השבוע]]=1,IF(טבלה1013[[#This Row],[וסת השבוע וההפלגה ביחד]]=1,L617+1,0),IF(AND(טבלה1013[[#This Row],[CycleNumber]]&gt;B617,טבלה1013[[#This Row],[CycleNumber]]&gt;1),IF(טבלה1013[[#This Row],[וסת השבוע פעיל?]]&lt;&gt;"",L617+1,""),""))</f>
        <v/>
      </c>
      <c r="M618" s="1" t="str">
        <f>IF(AND(טבלה1013[[#This Row],[וסת השבוע פעיל?]]&lt;&gt;"",טבלה1013[[#This Row],[CycleNumber]]&lt;B619,B619&lt;&gt;"",טבלה1013[[#This Row],[וסת השבוע פעיל?]]&lt;3),IF(K619=0,IF(AND(טבלה1013[[#This Row],[וסת השבוע פעיל?]]&gt;0,I619=1),0,1),0),"")</f>
        <v/>
      </c>
      <c r="N618" s="1" t="str">
        <f t="shared" si="60"/>
        <v/>
      </c>
      <c r="O618" s="1" t="str">
        <f>IF(AND(טבלה1013[[#This Row],[חיזוי - שבוע]]=1,J619=1),1,"")</f>
        <v/>
      </c>
      <c r="P618" s="1" t="str">
        <f>IF(AND(טבלה1013[[#This Row],[חיזוי טוב עם הפלגה?]]=1,טבלה1013[[#This Row],[וסת קבוע אחרון]]&lt;&gt;28,X617=1),1,"")</f>
        <v/>
      </c>
      <c r="Q618" s="1" t="str">
        <f>IF(AND(טבלה1013[[#This Row],[וסת השבוע פעיל?]]&lt;3,OR(טבלה1013[[#This Row],[CycleNumber]]&gt;B619,B619="")),1,"")</f>
        <v/>
      </c>
      <c r="R618" s="1" t="str">
        <f>IF(טבלה1013[[#This Row],[האישה קבעה וסת שבוע?]]=1,IF(טבלה1013[[#This Row],[וסת השבוע פעיל?]]&lt;3,1,0),"")</f>
        <v/>
      </c>
      <c r="S6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8" s="1">
        <f t="shared" si="61"/>
        <v>0</v>
      </c>
      <c r="U618" s="1">
        <f t="shared" si="62"/>
        <v>0</v>
      </c>
      <c r="V618" s="1">
        <f t="shared" si="63"/>
        <v>0</v>
      </c>
      <c r="W618" s="1" t="str">
        <f>IF(טבלה1013[[#This Row],[3 הפלגות זהות]]="","",IF(טבלה1013[[#This Row],[3 הפלגות זהות]]=1,טבלה1013[[#This Row],[LengthofCycle]],W617))</f>
        <v/>
      </c>
      <c r="Y618" s="1" t="str">
        <f>IF(OR(טבלה1013[[#This Row],[הווסת פעיל?]]=0,טבלה1013[[#This Row],[הווסת פעיל?]]=""),"",SUM(Y617,טבלה1013[[#This Row],[הווסת פעיל?]]))</f>
        <v/>
      </c>
      <c r="Z618" s="1" t="str">
        <f>IF(AND(טבלה1013[[#This Row],[כמה מחזורים עד עקירה]]&lt;&gt;"",Y619=""),טבלה1013[[#This Row],[כמה מחזורים עד עקירה]],"")</f>
        <v/>
      </c>
      <c r="AA618" s="1" t="str">
        <f>IF(AND(טבלה1013[[#This Row],[הווסת פעיל?]]=1,טבלה1013[[#This Row],[וסת קבוע אחרון]]&lt;&gt;W617),טבלה1013[[#This Row],[וסת קבוע אחרון]],"")</f>
        <v/>
      </c>
      <c r="AB618" s="1" t="str">
        <f>IF(AND(טבלה1013[[#This Row],[הווסת פעיל?]]=1,X617=0,טבלה1013[[#This Row],[וסת קבוע אחרון]]=W617),טבלה1013[[#This Row],[וסת קבוע אחרון]],"")</f>
        <v/>
      </c>
      <c r="AC618" s="1" t="str">
        <f>IF(AND(טבלה1013[[#This Row],[הווסת פעיל?]]=1,X617=0,טבלה1013[[#This Row],[וסת קבוע אחרון]]&lt;&gt;W617),1,"")</f>
        <v/>
      </c>
      <c r="AD618" s="1" t="str">
        <f>IF(AND(טבלה1013[[#This Row],[הווסת פעיל?]]&lt;&gt;"",B619=1),טבלה1013[[#This Row],[CycleNumber]],"")</f>
        <v/>
      </c>
      <c r="AE618" s="1" t="str">
        <f>IF(AND(טבלה1013[[#This Row],[הווסת פעיל?]]&lt;&gt;"",X617=""),טבלה1013[[#This Row],[CycleNumber]],"")</f>
        <v/>
      </c>
      <c r="AF618" s="1" t="str">
        <f>IF(B619=1,"",IF(טבלה1013[[#This Row],[הווסת פעיל?]]=1,IF(טבלה1013[[#This Row],[וסת קבוע אחרון]]=F619,1,0),""))</f>
        <v/>
      </c>
      <c r="AG618" s="1" t="str">
        <f>IF(B619=1,"",IF(טבלה1013[[#This Row],[הווסת פעיל?]]=1,IF(OR(טבלה1013[[#This Row],[וסת קבוע אחרון]]=F619,F619=טבלה1013[[#This Row],[LengthofCycle]]),1,0),""))</f>
        <v/>
      </c>
      <c r="AH618" s="1" t="str">
        <f>IF(B619=1,"",IF(טבלה1013[[#This Row],[הווסת פעיל?]]=1,IF(OR(טבלה1013[[#This Row],[וסת קבוע אחרון]]=F619,F619=טבלה1013[[#This Row],[LengthofCycle]],AND(טבלה1013[[#This Row],[LengthofCycle]]&lt;&gt;טבלה1013[[#This Row],[וסת קבוע אחרון]],OR(F619=28,F619=29))),1,0),""))</f>
        <v/>
      </c>
      <c r="AI618" s="1" t="str">
        <f>IF(AND(טבלה1013[[#This Row],[הווסת פעיל?]]=1,B619=1),1,"")</f>
        <v/>
      </c>
      <c r="AJ618" s="4">
        <f>IF(AND(טבלה1013[[#This Row],[הווסת פעיל?]]&lt;&gt;1,B619&lt;&gt;1,B619&lt;&gt;""),IF(טבלה1013[[#This Row],[LengthofCycle]]=F619,1,0),"")</f>
        <v>0</v>
      </c>
      <c r="AK618" s="4">
        <f>IF(AND(טבלה1013[[#This Row],[הווסת פעיל?]]&lt;&gt;1,B619&lt;&gt;1,B619&lt;&gt;""),IF(OR(טבלה1013[[#This Row],[LengthofCycle]]=F619,F619=29),1,0),"")</f>
        <v>0</v>
      </c>
      <c r="AL618" s="4">
        <f>IF(AND(טבלה1013[[#This Row],[הווסת פעיל?]]&lt;&gt;1,B619&lt;&gt;1,B619&lt;&gt;""),IF(OR(טבלה1013[[#This Row],[LengthofCycle]]=F619,F619=29,F619=28),1,0),"")</f>
        <v>0</v>
      </c>
    </row>
    <row r="619" spans="1:38" x14ac:dyDescent="0.25">
      <c r="A619" s="1" t="s">
        <v>109</v>
      </c>
      <c r="B619" s="1">
        <v>7</v>
      </c>
      <c r="C619" s="1">
        <v>1</v>
      </c>
      <c r="D619" s="1">
        <v>1</v>
      </c>
      <c r="E619" s="1">
        <v>0</v>
      </c>
      <c r="F619" s="1">
        <v>35</v>
      </c>
      <c r="G619" s="1">
        <f>טבלה1013[[#This Row],[LengthofCycle]]+1</f>
        <v>36</v>
      </c>
      <c r="H619" s="1" t="str">
        <f>IF(IFERROR(LOOKUP(טבלה1013[[#This Row],[ClientID]],קביעויות[השבוע]),FALSE)=טבלה1013[[#This Row],[ClientID]],1,"")</f>
        <v/>
      </c>
      <c r="I619" s="1" t="str">
        <f>IF(AND(טבלה1013[[#This Row],[CycleNumber]]&gt;1,OR(B620="",טבלה1013[[#This Row],[CycleNumber]]&gt;B618)),IF(OR(AND(טבלה1013[[#This Row],[LengthofCycle]]=28,F618=28),AND(טבלה1013[[#This Row],[LengthofCycle]]=35,F618=35)),1,""),"")</f>
        <v/>
      </c>
      <c r="J619" s="1" t="str">
        <f>IF(AND(טבלה1013[[#This Row],[וסת השבוע]]=1,I618=1,טבלה1013[[#This Row],[CycleNumber]]&gt;B618),1,"")</f>
        <v/>
      </c>
      <c r="K619" s="1" t="str">
        <f>IF(טבלה1013[[#This Row],[CycleNumber]]=1,"",IF(טבלה1013[[#This Row],[וסת השבוע]]=1,0,IF(K618="","",IF(K618=0,IF(טבלה1013[[#This Row],[LengthofCycle]]=28,0,1),IF(K618=1,IF(טבלה1013[[#This Row],[LengthofCycle]]+F618=28*2,0,2),IF(K618=2,IF(טבלה1013[[#This Row],[LengthofCycle]]+F618+F617=28*3,0,3),""))))))</f>
        <v/>
      </c>
      <c r="L619" s="1" t="str">
        <f>IF(טבלה1013[[#This Row],[וסת השבוע]]=1,IF(טבלה1013[[#This Row],[וסת השבוע וההפלגה ביחד]]=1,L618+1,0),IF(AND(טבלה1013[[#This Row],[CycleNumber]]&gt;B618,טבלה1013[[#This Row],[CycleNumber]]&gt;1),IF(טבלה1013[[#This Row],[וסת השבוע פעיל?]]&lt;&gt;"",L618+1,""),""))</f>
        <v/>
      </c>
      <c r="M619" s="1" t="str">
        <f>IF(AND(טבלה1013[[#This Row],[וסת השבוע פעיל?]]&lt;&gt;"",טבלה1013[[#This Row],[CycleNumber]]&lt;B620,B620&lt;&gt;"",טבלה1013[[#This Row],[וסת השבוע פעיל?]]&lt;3),IF(K620=0,IF(AND(טבלה1013[[#This Row],[וסת השבוע פעיל?]]&gt;0,I620=1),0,1),0),"")</f>
        <v/>
      </c>
      <c r="N619" s="1" t="str">
        <f t="shared" si="60"/>
        <v/>
      </c>
      <c r="O619" s="1" t="str">
        <f>IF(AND(טבלה1013[[#This Row],[חיזוי - שבוע]]=1,J620=1),1,"")</f>
        <v/>
      </c>
      <c r="P619" s="1" t="str">
        <f>IF(AND(טבלה1013[[#This Row],[חיזוי טוב עם הפלגה?]]=1,טבלה1013[[#This Row],[וסת קבוע אחרון]]&lt;&gt;28,X618=1),1,"")</f>
        <v/>
      </c>
      <c r="Q619" s="1" t="str">
        <f>IF(AND(טבלה1013[[#This Row],[וסת השבוע פעיל?]]&lt;3,OR(טבלה1013[[#This Row],[CycleNumber]]&gt;B620,B620="")),1,"")</f>
        <v/>
      </c>
      <c r="R619" s="1" t="str">
        <f>IF(טבלה1013[[#This Row],[האישה קבעה וסת שבוע?]]=1,IF(טבלה1013[[#This Row],[וסת השבוע פעיל?]]&lt;3,1,0),"")</f>
        <v/>
      </c>
      <c r="S6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19" s="1">
        <f t="shared" si="61"/>
        <v>0</v>
      </c>
      <c r="U619" s="1">
        <f t="shared" si="62"/>
        <v>0</v>
      </c>
      <c r="V619" s="1">
        <f t="shared" si="63"/>
        <v>0</v>
      </c>
      <c r="W619" s="1" t="str">
        <f>IF(טבלה1013[[#This Row],[3 הפלגות זהות]]="","",IF(טבלה1013[[#This Row],[3 הפלגות זהות]]=1,טבלה1013[[#This Row],[LengthofCycle]],W618))</f>
        <v/>
      </c>
      <c r="Y619" s="1" t="str">
        <f>IF(OR(טבלה1013[[#This Row],[הווסת פעיל?]]=0,טבלה1013[[#This Row],[הווסת פעיל?]]=""),"",SUM(Y618,טבלה1013[[#This Row],[הווסת פעיל?]]))</f>
        <v/>
      </c>
      <c r="Z619" s="1" t="str">
        <f>IF(AND(טבלה1013[[#This Row],[כמה מחזורים עד עקירה]]&lt;&gt;"",Y620=""),טבלה1013[[#This Row],[כמה מחזורים עד עקירה]],"")</f>
        <v/>
      </c>
      <c r="AA619" s="1" t="str">
        <f>IF(AND(טבלה1013[[#This Row],[הווסת פעיל?]]=1,טבלה1013[[#This Row],[וסת קבוע אחרון]]&lt;&gt;W618),טבלה1013[[#This Row],[וסת קבוע אחרון]],"")</f>
        <v/>
      </c>
      <c r="AB619" s="1" t="str">
        <f>IF(AND(טבלה1013[[#This Row],[הווסת פעיל?]]=1,X618=0,טבלה1013[[#This Row],[וסת קבוע אחרון]]=W618),טבלה1013[[#This Row],[וסת קבוע אחרון]],"")</f>
        <v/>
      </c>
      <c r="AC619" s="1" t="str">
        <f>IF(AND(טבלה1013[[#This Row],[הווסת פעיל?]]=1,X618=0,טבלה1013[[#This Row],[וסת קבוע אחרון]]&lt;&gt;W618),1,"")</f>
        <v/>
      </c>
      <c r="AD619" s="1" t="str">
        <f>IF(AND(טבלה1013[[#This Row],[הווסת פעיל?]]&lt;&gt;"",B620=1),טבלה1013[[#This Row],[CycleNumber]],"")</f>
        <v/>
      </c>
      <c r="AE619" s="1" t="str">
        <f>IF(AND(טבלה1013[[#This Row],[הווסת פעיל?]]&lt;&gt;"",X618=""),טבלה1013[[#This Row],[CycleNumber]],"")</f>
        <v/>
      </c>
      <c r="AF619" s="1" t="str">
        <f>IF(B620=1,"",IF(טבלה1013[[#This Row],[הווסת פעיל?]]=1,IF(טבלה1013[[#This Row],[וסת קבוע אחרון]]=F620,1,0),""))</f>
        <v/>
      </c>
      <c r="AG619" s="1" t="str">
        <f>IF(B620=1,"",IF(טבלה1013[[#This Row],[הווסת פעיל?]]=1,IF(OR(טבלה1013[[#This Row],[וסת קבוע אחרון]]=F620,F620=טבלה1013[[#This Row],[LengthofCycle]]),1,0),""))</f>
        <v/>
      </c>
      <c r="AH619" s="1" t="str">
        <f>IF(B620=1,"",IF(טבלה1013[[#This Row],[הווסת פעיל?]]=1,IF(OR(טבלה1013[[#This Row],[וסת קבוע אחרון]]=F620,F620=טבלה1013[[#This Row],[LengthofCycle]],AND(טבלה1013[[#This Row],[LengthofCycle]]&lt;&gt;טבלה1013[[#This Row],[וסת קבוע אחרון]],OR(F620=28,F620=29))),1,0),""))</f>
        <v/>
      </c>
      <c r="AI619" s="1" t="str">
        <f>IF(AND(טבלה1013[[#This Row],[הווסת פעיל?]]=1,B620=1),1,"")</f>
        <v/>
      </c>
      <c r="AJ619" s="4">
        <f>IF(AND(טבלה1013[[#This Row],[הווסת פעיל?]]&lt;&gt;1,B620&lt;&gt;1,B620&lt;&gt;""),IF(טבלה1013[[#This Row],[LengthofCycle]]=F620,1,0),"")</f>
        <v>0</v>
      </c>
      <c r="AK619" s="4">
        <f>IF(AND(טבלה1013[[#This Row],[הווסת פעיל?]]&lt;&gt;1,B620&lt;&gt;1,B620&lt;&gt;""),IF(OR(טבלה1013[[#This Row],[LengthofCycle]]=F620,F620=29),1,0),"")</f>
        <v>0</v>
      </c>
      <c r="AL619" s="4">
        <f>IF(AND(טבלה1013[[#This Row],[הווסת פעיל?]]&lt;&gt;1,B620&lt;&gt;1,B620&lt;&gt;""),IF(OR(טבלה1013[[#This Row],[LengthofCycle]]=F620,F620=29,F620=28),1,0),"")</f>
        <v>0</v>
      </c>
    </row>
    <row r="620" spans="1:38" x14ac:dyDescent="0.25">
      <c r="A620" s="1" t="s">
        <v>109</v>
      </c>
      <c r="B620" s="1">
        <v>8</v>
      </c>
      <c r="C620" s="1">
        <v>1</v>
      </c>
      <c r="D620" s="1">
        <v>1</v>
      </c>
      <c r="E620" s="1">
        <v>0</v>
      </c>
      <c r="F620" s="1">
        <v>26</v>
      </c>
      <c r="G620" s="1">
        <f>טבלה1013[[#This Row],[LengthofCycle]]+1</f>
        <v>27</v>
      </c>
      <c r="H620" s="1" t="str">
        <f>IF(IFERROR(LOOKUP(טבלה1013[[#This Row],[ClientID]],קביעויות[השבוע]),FALSE)=טבלה1013[[#This Row],[ClientID]],1,"")</f>
        <v/>
      </c>
      <c r="I620" s="1" t="str">
        <f>IF(AND(טבלה1013[[#This Row],[CycleNumber]]&gt;1,OR(B621="",טבלה1013[[#This Row],[CycleNumber]]&gt;B619)),IF(OR(AND(טבלה1013[[#This Row],[LengthofCycle]]=28,F619=28),AND(טבלה1013[[#This Row],[LengthofCycle]]=35,F619=35)),1,""),"")</f>
        <v/>
      </c>
      <c r="J620" s="1" t="str">
        <f>IF(AND(טבלה1013[[#This Row],[וסת השבוע]]=1,I619=1,טבלה1013[[#This Row],[CycleNumber]]&gt;B619),1,"")</f>
        <v/>
      </c>
      <c r="K620" s="1" t="str">
        <f>IF(טבלה1013[[#This Row],[CycleNumber]]=1,"",IF(טבלה1013[[#This Row],[וסת השבוע]]=1,0,IF(K619="","",IF(K619=0,IF(טבלה1013[[#This Row],[LengthofCycle]]=28,0,1),IF(K619=1,IF(טבלה1013[[#This Row],[LengthofCycle]]+F619=28*2,0,2),IF(K619=2,IF(טבלה1013[[#This Row],[LengthofCycle]]+F619+F618=28*3,0,3),""))))))</f>
        <v/>
      </c>
      <c r="L620" s="1" t="str">
        <f>IF(טבלה1013[[#This Row],[וסת השבוע]]=1,IF(טבלה1013[[#This Row],[וסת השבוע וההפלגה ביחד]]=1,L619+1,0),IF(AND(טבלה1013[[#This Row],[CycleNumber]]&gt;B619,טבלה1013[[#This Row],[CycleNumber]]&gt;1),IF(טבלה1013[[#This Row],[וסת השבוע פעיל?]]&lt;&gt;"",L619+1,""),""))</f>
        <v/>
      </c>
      <c r="M620" s="1" t="str">
        <f>IF(AND(טבלה1013[[#This Row],[וסת השבוע פעיל?]]&lt;&gt;"",טבלה1013[[#This Row],[CycleNumber]]&lt;B621,B621&lt;&gt;"",טבלה1013[[#This Row],[וסת השבוע פעיל?]]&lt;3),IF(K621=0,IF(AND(טבלה1013[[#This Row],[וסת השבוע פעיל?]]&gt;0,I621=1),0,1),0),"")</f>
        <v/>
      </c>
      <c r="N620" s="1" t="str">
        <f t="shared" si="60"/>
        <v/>
      </c>
      <c r="O620" s="1" t="str">
        <f>IF(AND(טבלה1013[[#This Row],[חיזוי - שבוע]]=1,J621=1),1,"")</f>
        <v/>
      </c>
      <c r="P620" s="1" t="str">
        <f>IF(AND(טבלה1013[[#This Row],[חיזוי טוב עם הפלגה?]]=1,טבלה1013[[#This Row],[וסת קבוע אחרון]]&lt;&gt;28,X619=1),1,"")</f>
        <v/>
      </c>
      <c r="Q620" s="1" t="str">
        <f>IF(AND(טבלה1013[[#This Row],[וסת השבוע פעיל?]]&lt;3,OR(טבלה1013[[#This Row],[CycleNumber]]&gt;B621,B621="")),1,"")</f>
        <v/>
      </c>
      <c r="R620" s="1" t="str">
        <f>IF(טבלה1013[[#This Row],[האישה קבעה וסת שבוע?]]=1,IF(טבלה1013[[#This Row],[וסת השבוע פעיל?]]&lt;3,1,0),"")</f>
        <v/>
      </c>
      <c r="S6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0" s="1">
        <f t="shared" si="61"/>
        <v>0</v>
      </c>
      <c r="U620" s="1">
        <f t="shared" si="62"/>
        <v>0</v>
      </c>
      <c r="V620" s="1">
        <f t="shared" si="63"/>
        <v>0</v>
      </c>
      <c r="W620" s="1" t="str">
        <f>IF(טבלה1013[[#This Row],[3 הפלגות זהות]]="","",IF(טבלה1013[[#This Row],[3 הפלגות זהות]]=1,טבלה1013[[#This Row],[LengthofCycle]],W619))</f>
        <v/>
      </c>
      <c r="Y620" s="1" t="str">
        <f>IF(OR(טבלה1013[[#This Row],[הווסת פעיל?]]=0,טבלה1013[[#This Row],[הווסת פעיל?]]=""),"",SUM(Y619,טבלה1013[[#This Row],[הווסת פעיל?]]))</f>
        <v/>
      </c>
      <c r="Z620" s="1" t="str">
        <f>IF(AND(טבלה1013[[#This Row],[כמה מחזורים עד עקירה]]&lt;&gt;"",Y621=""),טבלה1013[[#This Row],[כמה מחזורים עד עקירה]],"")</f>
        <v/>
      </c>
      <c r="AA620" s="1" t="str">
        <f>IF(AND(טבלה1013[[#This Row],[הווסת פעיל?]]=1,טבלה1013[[#This Row],[וסת קבוע אחרון]]&lt;&gt;W619),טבלה1013[[#This Row],[וסת קבוע אחרון]],"")</f>
        <v/>
      </c>
      <c r="AB620" s="1" t="str">
        <f>IF(AND(טבלה1013[[#This Row],[הווסת פעיל?]]=1,X619=0,טבלה1013[[#This Row],[וסת קבוע אחרון]]=W619),טבלה1013[[#This Row],[וסת קבוע אחרון]],"")</f>
        <v/>
      </c>
      <c r="AC620" s="1" t="str">
        <f>IF(AND(טבלה1013[[#This Row],[הווסת פעיל?]]=1,X619=0,טבלה1013[[#This Row],[וסת קבוע אחרון]]&lt;&gt;W619),1,"")</f>
        <v/>
      </c>
      <c r="AD620" s="1" t="str">
        <f>IF(AND(טבלה1013[[#This Row],[הווסת פעיל?]]&lt;&gt;"",B621=1),טבלה1013[[#This Row],[CycleNumber]],"")</f>
        <v/>
      </c>
      <c r="AE620" s="1" t="str">
        <f>IF(AND(טבלה1013[[#This Row],[הווסת פעיל?]]&lt;&gt;"",X619=""),טבלה1013[[#This Row],[CycleNumber]],"")</f>
        <v/>
      </c>
      <c r="AF620" s="1" t="str">
        <f>IF(B621=1,"",IF(טבלה1013[[#This Row],[הווסת פעיל?]]=1,IF(טבלה1013[[#This Row],[וסת קבוע אחרון]]=F621,1,0),""))</f>
        <v/>
      </c>
      <c r="AG620" s="1" t="str">
        <f>IF(B621=1,"",IF(טבלה1013[[#This Row],[הווסת פעיל?]]=1,IF(OR(טבלה1013[[#This Row],[וסת קבוע אחרון]]=F621,F621=טבלה1013[[#This Row],[LengthofCycle]]),1,0),""))</f>
        <v/>
      </c>
      <c r="AH620" s="1" t="str">
        <f>IF(B621=1,"",IF(טבלה1013[[#This Row],[הווסת פעיל?]]=1,IF(OR(טבלה1013[[#This Row],[וסת קבוע אחרון]]=F621,F621=טבלה1013[[#This Row],[LengthofCycle]],AND(טבלה1013[[#This Row],[LengthofCycle]]&lt;&gt;טבלה1013[[#This Row],[וסת קבוע אחרון]],OR(F621=28,F621=29))),1,0),""))</f>
        <v/>
      </c>
      <c r="AI620" s="1" t="str">
        <f>IF(AND(טבלה1013[[#This Row],[הווסת פעיל?]]=1,B621=1),1,"")</f>
        <v/>
      </c>
      <c r="AJ620" s="4">
        <f>IF(AND(טבלה1013[[#This Row],[הווסת פעיל?]]&lt;&gt;1,B621&lt;&gt;1,B621&lt;&gt;""),IF(טבלה1013[[#This Row],[LengthofCycle]]=F621,1,0),"")</f>
        <v>0</v>
      </c>
      <c r="AK620" s="4">
        <f>IF(AND(טבלה1013[[#This Row],[הווסת פעיל?]]&lt;&gt;1,B621&lt;&gt;1,B621&lt;&gt;""),IF(OR(טבלה1013[[#This Row],[LengthofCycle]]=F621,F621=29),1,0),"")</f>
        <v>0</v>
      </c>
      <c r="AL620" s="4">
        <f>IF(AND(טבלה1013[[#This Row],[הווסת פעיל?]]&lt;&gt;1,B621&lt;&gt;1,B621&lt;&gt;""),IF(OR(טבלה1013[[#This Row],[LengthofCycle]]=F621,F621=29,F621=28),1,0),"")</f>
        <v>0</v>
      </c>
    </row>
    <row r="621" spans="1:38" x14ac:dyDescent="0.25">
      <c r="A621" s="1" t="s">
        <v>109</v>
      </c>
      <c r="B621" s="1">
        <v>9</v>
      </c>
      <c r="C621" s="1">
        <v>1</v>
      </c>
      <c r="D621" s="1">
        <v>1</v>
      </c>
      <c r="E621" s="1">
        <v>0</v>
      </c>
      <c r="F621" s="1">
        <v>25</v>
      </c>
      <c r="G621" s="1">
        <f>טבלה1013[[#This Row],[LengthofCycle]]+1</f>
        <v>26</v>
      </c>
      <c r="H621" s="1" t="str">
        <f>IF(IFERROR(LOOKUP(טבלה1013[[#This Row],[ClientID]],קביעויות[השבוע]),FALSE)=טבלה1013[[#This Row],[ClientID]],1,"")</f>
        <v/>
      </c>
      <c r="I621" s="1" t="str">
        <f>IF(AND(טבלה1013[[#This Row],[CycleNumber]]&gt;1,OR(B622="",טבלה1013[[#This Row],[CycleNumber]]&gt;B620)),IF(OR(AND(טבלה1013[[#This Row],[LengthofCycle]]=28,F620=28),AND(טבלה1013[[#This Row],[LengthofCycle]]=35,F620=35)),1,""),"")</f>
        <v/>
      </c>
      <c r="J621" s="1" t="str">
        <f>IF(AND(טבלה1013[[#This Row],[וסת השבוע]]=1,I620=1,טבלה1013[[#This Row],[CycleNumber]]&gt;B620),1,"")</f>
        <v/>
      </c>
      <c r="K621" s="1" t="str">
        <f>IF(טבלה1013[[#This Row],[CycleNumber]]=1,"",IF(טבלה1013[[#This Row],[וסת השבוע]]=1,0,IF(K620="","",IF(K620=0,IF(טבלה1013[[#This Row],[LengthofCycle]]=28,0,1),IF(K620=1,IF(טבלה1013[[#This Row],[LengthofCycle]]+F620=28*2,0,2),IF(K620=2,IF(טבלה1013[[#This Row],[LengthofCycle]]+F620+F619=28*3,0,3),""))))))</f>
        <v/>
      </c>
      <c r="L621" s="1" t="str">
        <f>IF(טבלה1013[[#This Row],[וסת השבוע]]=1,IF(טבלה1013[[#This Row],[וסת השבוע וההפלגה ביחד]]=1,L620+1,0),IF(AND(טבלה1013[[#This Row],[CycleNumber]]&gt;B620,טבלה1013[[#This Row],[CycleNumber]]&gt;1),IF(טבלה1013[[#This Row],[וסת השבוע פעיל?]]&lt;&gt;"",L620+1,""),""))</f>
        <v/>
      </c>
      <c r="M621" s="1" t="str">
        <f>IF(AND(טבלה1013[[#This Row],[וסת השבוע פעיל?]]&lt;&gt;"",טבלה1013[[#This Row],[CycleNumber]]&lt;B622,B622&lt;&gt;"",טבלה1013[[#This Row],[וסת השבוע פעיל?]]&lt;3),IF(K622=0,IF(AND(טבלה1013[[#This Row],[וסת השבוע פעיל?]]&gt;0,I622=1),0,1),0),"")</f>
        <v/>
      </c>
      <c r="N621" s="1" t="str">
        <f t="shared" si="60"/>
        <v/>
      </c>
      <c r="O621" s="1" t="str">
        <f>IF(AND(טבלה1013[[#This Row],[חיזוי - שבוע]]=1,J622=1),1,"")</f>
        <v/>
      </c>
      <c r="P621" s="1" t="str">
        <f>IF(AND(טבלה1013[[#This Row],[חיזוי טוב עם הפלגה?]]=1,טבלה1013[[#This Row],[וסת קבוע אחרון]]&lt;&gt;28,X620=1),1,"")</f>
        <v/>
      </c>
      <c r="Q621" s="1" t="str">
        <f>IF(AND(טבלה1013[[#This Row],[וסת השבוע פעיל?]]&lt;3,OR(טבלה1013[[#This Row],[CycleNumber]]&gt;B622,B622="")),1,"")</f>
        <v/>
      </c>
      <c r="R621" s="1" t="str">
        <f>IF(טבלה1013[[#This Row],[האישה קבעה וסת שבוע?]]=1,IF(טבלה1013[[#This Row],[וסת השבוע פעיל?]]&lt;3,1,0),"")</f>
        <v/>
      </c>
      <c r="S6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1" s="1">
        <f t="shared" si="61"/>
        <v>0</v>
      </c>
      <c r="U621" s="1">
        <f t="shared" si="62"/>
        <v>0</v>
      </c>
      <c r="V621" s="1">
        <f t="shared" si="63"/>
        <v>0</v>
      </c>
      <c r="W621" s="1" t="str">
        <f>IF(טבלה1013[[#This Row],[3 הפלגות זהות]]="","",IF(טבלה1013[[#This Row],[3 הפלגות זהות]]=1,טבלה1013[[#This Row],[LengthofCycle]],W620))</f>
        <v/>
      </c>
      <c r="Y621" s="1" t="str">
        <f>IF(OR(טבלה1013[[#This Row],[הווסת פעיל?]]=0,טבלה1013[[#This Row],[הווסת פעיל?]]=""),"",SUM(Y620,טבלה1013[[#This Row],[הווסת פעיל?]]))</f>
        <v/>
      </c>
      <c r="Z621" s="1" t="str">
        <f>IF(AND(טבלה1013[[#This Row],[כמה מחזורים עד עקירה]]&lt;&gt;"",Y622=""),טבלה1013[[#This Row],[כמה מחזורים עד עקירה]],"")</f>
        <v/>
      </c>
      <c r="AA621" s="1" t="str">
        <f>IF(AND(טבלה1013[[#This Row],[הווסת פעיל?]]=1,טבלה1013[[#This Row],[וסת קבוע אחרון]]&lt;&gt;W620),טבלה1013[[#This Row],[וסת קבוע אחרון]],"")</f>
        <v/>
      </c>
      <c r="AB621" s="1" t="str">
        <f>IF(AND(טבלה1013[[#This Row],[הווסת פעיל?]]=1,X620=0,טבלה1013[[#This Row],[וסת קבוע אחרון]]=W620),טבלה1013[[#This Row],[וסת קבוע אחרון]],"")</f>
        <v/>
      </c>
      <c r="AC621" s="1" t="str">
        <f>IF(AND(טבלה1013[[#This Row],[הווסת פעיל?]]=1,X620=0,טבלה1013[[#This Row],[וסת קבוע אחרון]]&lt;&gt;W620),1,"")</f>
        <v/>
      </c>
      <c r="AD621" s="1" t="str">
        <f>IF(AND(טבלה1013[[#This Row],[הווסת פעיל?]]&lt;&gt;"",B622=1),טבלה1013[[#This Row],[CycleNumber]],"")</f>
        <v/>
      </c>
      <c r="AE621" s="1" t="str">
        <f>IF(AND(טבלה1013[[#This Row],[הווסת פעיל?]]&lt;&gt;"",X620=""),טבלה1013[[#This Row],[CycleNumber]],"")</f>
        <v/>
      </c>
      <c r="AF621" s="1" t="str">
        <f>IF(B622=1,"",IF(טבלה1013[[#This Row],[הווסת פעיל?]]=1,IF(טבלה1013[[#This Row],[וסת קבוע אחרון]]=F622,1,0),""))</f>
        <v/>
      </c>
      <c r="AG621" s="1" t="str">
        <f>IF(B622=1,"",IF(טבלה1013[[#This Row],[הווסת פעיל?]]=1,IF(OR(טבלה1013[[#This Row],[וסת קבוע אחרון]]=F622,F622=טבלה1013[[#This Row],[LengthofCycle]]),1,0),""))</f>
        <v/>
      </c>
      <c r="AH621" s="1" t="str">
        <f>IF(B622=1,"",IF(טבלה1013[[#This Row],[הווסת פעיל?]]=1,IF(OR(טבלה1013[[#This Row],[וסת קבוע אחרון]]=F622,F622=טבלה1013[[#This Row],[LengthofCycle]],AND(טבלה1013[[#This Row],[LengthofCycle]]&lt;&gt;טבלה1013[[#This Row],[וסת קבוע אחרון]],OR(F622=28,F622=29))),1,0),""))</f>
        <v/>
      </c>
      <c r="AI621" s="1" t="str">
        <f>IF(AND(טבלה1013[[#This Row],[הווסת פעיל?]]=1,B622=1),1,"")</f>
        <v/>
      </c>
      <c r="AJ621" s="4">
        <f>IF(AND(טבלה1013[[#This Row],[הווסת פעיל?]]&lt;&gt;1,B622&lt;&gt;1,B622&lt;&gt;""),IF(טבלה1013[[#This Row],[LengthofCycle]]=F622,1,0),"")</f>
        <v>1</v>
      </c>
      <c r="AK621" s="4">
        <f>IF(AND(טבלה1013[[#This Row],[הווסת פעיל?]]&lt;&gt;1,B622&lt;&gt;1,B622&lt;&gt;""),IF(OR(טבלה1013[[#This Row],[LengthofCycle]]=F622,F622=29),1,0),"")</f>
        <v>1</v>
      </c>
      <c r="AL621" s="4">
        <f>IF(AND(טבלה1013[[#This Row],[הווסת פעיל?]]&lt;&gt;1,B622&lt;&gt;1,B622&lt;&gt;""),IF(OR(טבלה1013[[#This Row],[LengthofCycle]]=F622,F622=29,F622=28),1,0),"")</f>
        <v>1</v>
      </c>
    </row>
    <row r="622" spans="1:38" x14ac:dyDescent="0.25">
      <c r="A622" s="1" t="s">
        <v>109</v>
      </c>
      <c r="B622" s="1">
        <v>10</v>
      </c>
      <c r="C622" s="1">
        <v>1</v>
      </c>
      <c r="D622" s="1">
        <v>1</v>
      </c>
      <c r="E622" s="1">
        <v>0</v>
      </c>
      <c r="F622" s="1">
        <v>25</v>
      </c>
      <c r="G622" s="1">
        <f>טבלה1013[[#This Row],[LengthofCycle]]+1</f>
        <v>26</v>
      </c>
      <c r="H622" s="1" t="str">
        <f>IF(IFERROR(LOOKUP(טבלה1013[[#This Row],[ClientID]],קביעויות[השבוע]),FALSE)=טבלה1013[[#This Row],[ClientID]],1,"")</f>
        <v/>
      </c>
      <c r="I622" s="1" t="str">
        <f>IF(AND(טבלה1013[[#This Row],[CycleNumber]]&gt;1,OR(B623="",טבלה1013[[#This Row],[CycleNumber]]&gt;B621)),IF(OR(AND(טבלה1013[[#This Row],[LengthofCycle]]=28,F621=28),AND(טבלה1013[[#This Row],[LengthofCycle]]=35,F621=35)),1,""),"")</f>
        <v/>
      </c>
      <c r="J622" s="1" t="str">
        <f>IF(AND(טבלה1013[[#This Row],[וסת השבוע]]=1,I621=1,טבלה1013[[#This Row],[CycleNumber]]&gt;B621),1,"")</f>
        <v/>
      </c>
      <c r="K622" s="1" t="str">
        <f>IF(טבלה1013[[#This Row],[CycleNumber]]=1,"",IF(טבלה1013[[#This Row],[וסת השבוע]]=1,0,IF(K621="","",IF(K621=0,IF(טבלה1013[[#This Row],[LengthofCycle]]=28,0,1),IF(K621=1,IF(טבלה1013[[#This Row],[LengthofCycle]]+F621=28*2,0,2),IF(K621=2,IF(טבלה1013[[#This Row],[LengthofCycle]]+F621+F620=28*3,0,3),""))))))</f>
        <v/>
      </c>
      <c r="L622" s="1" t="str">
        <f>IF(טבלה1013[[#This Row],[וסת השבוע]]=1,IF(טבלה1013[[#This Row],[וסת השבוע וההפלגה ביחד]]=1,L621+1,0),IF(AND(טבלה1013[[#This Row],[CycleNumber]]&gt;B621,טבלה1013[[#This Row],[CycleNumber]]&gt;1),IF(טבלה1013[[#This Row],[וסת השבוע פעיל?]]&lt;&gt;"",L621+1,""),""))</f>
        <v/>
      </c>
      <c r="M622" s="1" t="str">
        <f>IF(AND(טבלה1013[[#This Row],[וסת השבוע פעיל?]]&lt;&gt;"",טבלה1013[[#This Row],[CycleNumber]]&lt;B623,B623&lt;&gt;"",טבלה1013[[#This Row],[וסת השבוע פעיל?]]&lt;3),IF(K623=0,IF(AND(טבלה1013[[#This Row],[וסת השבוע פעיל?]]&gt;0,I623=1),0,1),0),"")</f>
        <v/>
      </c>
      <c r="N622" s="1" t="str">
        <f t="shared" si="60"/>
        <v/>
      </c>
      <c r="O622" s="1" t="str">
        <f>IF(AND(טבלה1013[[#This Row],[חיזוי - שבוע]]=1,J623=1),1,"")</f>
        <v/>
      </c>
      <c r="P622" s="1" t="str">
        <f>IF(AND(טבלה1013[[#This Row],[חיזוי טוב עם הפלגה?]]=1,טבלה1013[[#This Row],[וסת קבוע אחרון]]&lt;&gt;28,X621=1),1,"")</f>
        <v/>
      </c>
      <c r="Q622" s="1" t="str">
        <f>IF(AND(טבלה1013[[#This Row],[וסת השבוע פעיל?]]&lt;3,OR(טבלה1013[[#This Row],[CycleNumber]]&gt;B623,B623="")),1,"")</f>
        <v/>
      </c>
      <c r="R622" s="1" t="str">
        <f>IF(טבלה1013[[#This Row],[האישה קבעה וסת שבוע?]]=1,IF(טבלה1013[[#This Row],[וסת השבוע פעיל?]]&lt;3,1,0),"")</f>
        <v/>
      </c>
      <c r="S6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2" s="1">
        <f t="shared" si="61"/>
        <v>0</v>
      </c>
      <c r="U622" s="1">
        <f t="shared" si="62"/>
        <v>0</v>
      </c>
      <c r="V622" s="1">
        <f t="shared" si="63"/>
        <v>0</v>
      </c>
      <c r="W622" s="1" t="str">
        <f>IF(טבלה1013[[#This Row],[3 הפלגות זהות]]="","",IF(טבלה1013[[#This Row],[3 הפלגות זהות]]=1,טבלה1013[[#This Row],[LengthofCycle]],W621))</f>
        <v/>
      </c>
      <c r="Y622" s="1" t="str">
        <f>IF(OR(טבלה1013[[#This Row],[הווסת פעיל?]]=0,טבלה1013[[#This Row],[הווסת פעיל?]]=""),"",SUM(Y621,טבלה1013[[#This Row],[הווסת פעיל?]]))</f>
        <v/>
      </c>
      <c r="Z622" s="1" t="str">
        <f>IF(AND(טבלה1013[[#This Row],[כמה מחזורים עד עקירה]]&lt;&gt;"",Y623=""),טבלה1013[[#This Row],[כמה מחזורים עד עקירה]],"")</f>
        <v/>
      </c>
      <c r="AA622" s="1" t="str">
        <f>IF(AND(טבלה1013[[#This Row],[הווסת פעיל?]]=1,טבלה1013[[#This Row],[וסת קבוע אחרון]]&lt;&gt;W621),טבלה1013[[#This Row],[וסת קבוע אחרון]],"")</f>
        <v/>
      </c>
      <c r="AB622" s="1" t="str">
        <f>IF(AND(טבלה1013[[#This Row],[הווסת פעיל?]]=1,X621=0,טבלה1013[[#This Row],[וסת קבוע אחרון]]=W621),טבלה1013[[#This Row],[וסת קבוע אחרון]],"")</f>
        <v/>
      </c>
      <c r="AC622" s="1" t="str">
        <f>IF(AND(טבלה1013[[#This Row],[הווסת פעיל?]]=1,X621=0,טבלה1013[[#This Row],[וסת קבוע אחרון]]&lt;&gt;W621),1,"")</f>
        <v/>
      </c>
      <c r="AD622" s="1" t="str">
        <f>IF(AND(טבלה1013[[#This Row],[הווסת פעיל?]]&lt;&gt;"",B623=1),טבלה1013[[#This Row],[CycleNumber]],"")</f>
        <v/>
      </c>
      <c r="AE622" s="1" t="str">
        <f>IF(AND(טבלה1013[[#This Row],[הווסת פעיל?]]&lt;&gt;"",X621=""),טבלה1013[[#This Row],[CycleNumber]],"")</f>
        <v/>
      </c>
      <c r="AF622" s="1" t="str">
        <f>IF(B623=1,"",IF(טבלה1013[[#This Row],[הווסת פעיל?]]=1,IF(טבלה1013[[#This Row],[וסת קבוע אחרון]]=F623,1,0),""))</f>
        <v/>
      </c>
      <c r="AG622" s="1" t="str">
        <f>IF(B623=1,"",IF(טבלה1013[[#This Row],[הווסת פעיל?]]=1,IF(OR(טבלה1013[[#This Row],[וסת קבוע אחרון]]=F623,F623=טבלה1013[[#This Row],[LengthofCycle]]),1,0),""))</f>
        <v/>
      </c>
      <c r="AH622" s="1" t="str">
        <f>IF(B623=1,"",IF(טבלה1013[[#This Row],[הווסת פעיל?]]=1,IF(OR(טבלה1013[[#This Row],[וסת קבוע אחרון]]=F623,F623=טבלה1013[[#This Row],[LengthofCycle]],AND(טבלה1013[[#This Row],[LengthofCycle]]&lt;&gt;טבלה1013[[#This Row],[וסת קבוע אחרון]],OR(F623=28,F623=29))),1,0),""))</f>
        <v/>
      </c>
      <c r="AI622" s="1" t="str">
        <f>IF(AND(טבלה1013[[#This Row],[הווסת פעיל?]]=1,B623=1),1,"")</f>
        <v/>
      </c>
      <c r="AJ622" s="4">
        <f>IF(AND(טבלה1013[[#This Row],[הווסת פעיל?]]&lt;&gt;1,B623&lt;&gt;1,B623&lt;&gt;""),IF(טבלה1013[[#This Row],[LengthofCycle]]=F623,1,0),"")</f>
        <v>0</v>
      </c>
      <c r="AK622" s="4">
        <f>IF(AND(טבלה1013[[#This Row],[הווסת פעיל?]]&lt;&gt;1,B623&lt;&gt;1,B623&lt;&gt;""),IF(OR(טבלה1013[[#This Row],[LengthofCycle]]=F623,F623=29),1,0),"")</f>
        <v>0</v>
      </c>
      <c r="AL622" s="4">
        <f>IF(AND(טבלה1013[[#This Row],[הווסת פעיל?]]&lt;&gt;1,B623&lt;&gt;1,B623&lt;&gt;""),IF(OR(טבלה1013[[#This Row],[LengthofCycle]]=F623,F623=29,F623=28),1,0),"")</f>
        <v>0</v>
      </c>
    </row>
    <row r="623" spans="1:38" x14ac:dyDescent="0.25">
      <c r="A623" s="1" t="s">
        <v>109</v>
      </c>
      <c r="B623" s="1">
        <v>11</v>
      </c>
      <c r="C623" s="1">
        <v>1</v>
      </c>
      <c r="D623" s="1">
        <v>1</v>
      </c>
      <c r="E623" s="1">
        <v>0</v>
      </c>
      <c r="F623" s="1">
        <v>26</v>
      </c>
      <c r="G623" s="1">
        <f>טבלה1013[[#This Row],[LengthofCycle]]+1</f>
        <v>27</v>
      </c>
      <c r="H623" s="1" t="str">
        <f>IF(IFERROR(LOOKUP(טבלה1013[[#This Row],[ClientID]],קביעויות[השבוע]),FALSE)=טבלה1013[[#This Row],[ClientID]],1,"")</f>
        <v/>
      </c>
      <c r="I623" s="1" t="str">
        <f>IF(AND(טבלה1013[[#This Row],[CycleNumber]]&gt;1,OR(B624="",טבלה1013[[#This Row],[CycleNumber]]&gt;B622)),IF(OR(AND(טבלה1013[[#This Row],[LengthofCycle]]=28,F622=28),AND(טבלה1013[[#This Row],[LengthofCycle]]=35,F622=35)),1,""),"")</f>
        <v/>
      </c>
      <c r="J623" s="1" t="str">
        <f>IF(AND(טבלה1013[[#This Row],[וסת השבוע]]=1,I622=1,טבלה1013[[#This Row],[CycleNumber]]&gt;B622),1,"")</f>
        <v/>
      </c>
      <c r="K623" s="1" t="str">
        <f>IF(טבלה1013[[#This Row],[CycleNumber]]=1,"",IF(טבלה1013[[#This Row],[וסת השבוע]]=1,0,IF(K622="","",IF(K622=0,IF(טבלה1013[[#This Row],[LengthofCycle]]=28,0,1),IF(K622=1,IF(טבלה1013[[#This Row],[LengthofCycle]]+F622=28*2,0,2),IF(K622=2,IF(טבלה1013[[#This Row],[LengthofCycle]]+F622+F621=28*3,0,3),""))))))</f>
        <v/>
      </c>
      <c r="L623" s="1" t="str">
        <f>IF(טבלה1013[[#This Row],[וסת השבוע]]=1,IF(טבלה1013[[#This Row],[וסת השבוע וההפלגה ביחד]]=1,L622+1,0),IF(AND(טבלה1013[[#This Row],[CycleNumber]]&gt;B622,טבלה1013[[#This Row],[CycleNumber]]&gt;1),IF(טבלה1013[[#This Row],[וסת השבוע פעיל?]]&lt;&gt;"",L622+1,""),""))</f>
        <v/>
      </c>
      <c r="M623" s="1" t="str">
        <f>IF(AND(טבלה1013[[#This Row],[וסת השבוע פעיל?]]&lt;&gt;"",טבלה1013[[#This Row],[CycleNumber]]&lt;B624,B624&lt;&gt;"",טבלה1013[[#This Row],[וסת השבוע פעיל?]]&lt;3),IF(K624=0,IF(AND(טבלה1013[[#This Row],[וסת השבוע פעיל?]]&gt;0,I624=1),0,1),0),"")</f>
        <v/>
      </c>
      <c r="N623" s="1" t="str">
        <f t="shared" si="60"/>
        <v/>
      </c>
      <c r="O623" s="1" t="str">
        <f>IF(AND(טבלה1013[[#This Row],[חיזוי - שבוע]]=1,J624=1),1,"")</f>
        <v/>
      </c>
      <c r="P623" s="1" t="str">
        <f>IF(AND(טבלה1013[[#This Row],[חיזוי טוב עם הפלגה?]]=1,טבלה1013[[#This Row],[וסת קבוע אחרון]]&lt;&gt;28,X622=1),1,"")</f>
        <v/>
      </c>
      <c r="Q623" s="1" t="str">
        <f>IF(AND(טבלה1013[[#This Row],[וסת השבוע פעיל?]]&lt;3,OR(טבלה1013[[#This Row],[CycleNumber]]&gt;B624,B624="")),1,"")</f>
        <v/>
      </c>
      <c r="R623" s="1" t="str">
        <f>IF(טבלה1013[[#This Row],[האישה קבעה וסת שבוע?]]=1,IF(טבלה1013[[#This Row],[וסת השבוע פעיל?]]&lt;3,1,0),"")</f>
        <v/>
      </c>
      <c r="S6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3" s="1">
        <f t="shared" si="61"/>
        <v>0</v>
      </c>
      <c r="U623" s="1">
        <f t="shared" si="62"/>
        <v>0</v>
      </c>
      <c r="V623" s="1">
        <f t="shared" si="63"/>
        <v>0</v>
      </c>
      <c r="W623" s="1" t="str">
        <f>IF(טבלה1013[[#This Row],[3 הפלגות זהות]]="","",IF(טבלה1013[[#This Row],[3 הפלגות זהות]]=1,טבלה1013[[#This Row],[LengthofCycle]],W622))</f>
        <v/>
      </c>
      <c r="Y623" s="1" t="str">
        <f>IF(OR(טבלה1013[[#This Row],[הווסת פעיל?]]=0,טבלה1013[[#This Row],[הווסת פעיל?]]=""),"",SUM(Y622,טבלה1013[[#This Row],[הווסת פעיל?]]))</f>
        <v/>
      </c>
      <c r="Z623" s="1" t="str">
        <f>IF(AND(טבלה1013[[#This Row],[כמה מחזורים עד עקירה]]&lt;&gt;"",Y624=""),טבלה1013[[#This Row],[כמה מחזורים עד עקירה]],"")</f>
        <v/>
      </c>
      <c r="AA623" s="1" t="str">
        <f>IF(AND(טבלה1013[[#This Row],[הווסת פעיל?]]=1,טבלה1013[[#This Row],[וסת קבוע אחרון]]&lt;&gt;W622),טבלה1013[[#This Row],[וסת קבוע אחרון]],"")</f>
        <v/>
      </c>
      <c r="AB623" s="1" t="str">
        <f>IF(AND(טבלה1013[[#This Row],[הווסת פעיל?]]=1,X622=0,טבלה1013[[#This Row],[וסת קבוע אחרון]]=W622),טבלה1013[[#This Row],[וסת קבוע אחרון]],"")</f>
        <v/>
      </c>
      <c r="AC623" s="1" t="str">
        <f>IF(AND(טבלה1013[[#This Row],[הווסת פעיל?]]=1,X622=0,טבלה1013[[#This Row],[וסת קבוע אחרון]]&lt;&gt;W622),1,"")</f>
        <v/>
      </c>
      <c r="AD623" s="1" t="str">
        <f>IF(AND(טבלה1013[[#This Row],[הווסת פעיל?]]&lt;&gt;"",B624=1),טבלה1013[[#This Row],[CycleNumber]],"")</f>
        <v/>
      </c>
      <c r="AE623" s="1" t="str">
        <f>IF(AND(טבלה1013[[#This Row],[הווסת פעיל?]]&lt;&gt;"",X622=""),טבלה1013[[#This Row],[CycleNumber]],"")</f>
        <v/>
      </c>
      <c r="AF623" s="1" t="str">
        <f>IF(B624=1,"",IF(טבלה1013[[#This Row],[הווסת פעיל?]]=1,IF(טבלה1013[[#This Row],[וסת קבוע אחרון]]=F624,1,0),""))</f>
        <v/>
      </c>
      <c r="AG623" s="1" t="str">
        <f>IF(B624=1,"",IF(טבלה1013[[#This Row],[הווסת פעיל?]]=1,IF(OR(טבלה1013[[#This Row],[וסת קבוע אחרון]]=F624,F624=טבלה1013[[#This Row],[LengthofCycle]]),1,0),""))</f>
        <v/>
      </c>
      <c r="AH623" s="1" t="str">
        <f>IF(B624=1,"",IF(טבלה1013[[#This Row],[הווסת פעיל?]]=1,IF(OR(טבלה1013[[#This Row],[וסת קבוע אחרון]]=F624,F624=טבלה1013[[#This Row],[LengthofCycle]],AND(טבלה1013[[#This Row],[LengthofCycle]]&lt;&gt;טבלה1013[[#This Row],[וסת קבוע אחרון]],OR(F624=28,F624=29))),1,0),""))</f>
        <v/>
      </c>
      <c r="AI623" s="1" t="str">
        <f>IF(AND(טבלה1013[[#This Row],[הווסת פעיל?]]=1,B624=1),1,"")</f>
        <v/>
      </c>
      <c r="AJ623" s="4">
        <f>IF(AND(טבלה1013[[#This Row],[הווסת פעיל?]]&lt;&gt;1,B624&lt;&gt;1,B624&lt;&gt;""),IF(טבלה1013[[#This Row],[LengthofCycle]]=F624,1,0),"")</f>
        <v>0</v>
      </c>
      <c r="AK623" s="4">
        <f>IF(AND(טבלה1013[[#This Row],[הווסת פעיל?]]&lt;&gt;1,B624&lt;&gt;1,B624&lt;&gt;""),IF(OR(טבלה1013[[#This Row],[LengthofCycle]]=F624,F624=29),1,0),"")</f>
        <v>0</v>
      </c>
      <c r="AL623" s="4">
        <f>IF(AND(טבלה1013[[#This Row],[הווסת פעיל?]]&lt;&gt;1,B624&lt;&gt;1,B624&lt;&gt;""),IF(OR(טבלה1013[[#This Row],[LengthofCycle]]=F624,F624=29,F624=28),1,0),"")</f>
        <v>0</v>
      </c>
    </row>
    <row r="624" spans="1:38" x14ac:dyDescent="0.25">
      <c r="A624" s="1" t="s">
        <v>109</v>
      </c>
      <c r="B624" s="1">
        <v>12</v>
      </c>
      <c r="C624" s="1">
        <v>1</v>
      </c>
      <c r="D624" s="1">
        <v>1</v>
      </c>
      <c r="E624" s="1">
        <v>0</v>
      </c>
      <c r="F624" s="1">
        <v>24</v>
      </c>
      <c r="G624" s="1">
        <f>טבלה1013[[#This Row],[LengthofCycle]]+1</f>
        <v>25</v>
      </c>
      <c r="H624" s="1" t="str">
        <f>IF(IFERROR(LOOKUP(טבלה1013[[#This Row],[ClientID]],קביעויות[השבוע]),FALSE)=טבלה1013[[#This Row],[ClientID]],1,"")</f>
        <v/>
      </c>
      <c r="I624" s="1" t="str">
        <f>IF(AND(טבלה1013[[#This Row],[CycleNumber]]&gt;1,OR(B625="",טבלה1013[[#This Row],[CycleNumber]]&gt;B623)),IF(OR(AND(טבלה1013[[#This Row],[LengthofCycle]]=28,F623=28),AND(טבלה1013[[#This Row],[LengthofCycle]]=35,F623=35)),1,""),"")</f>
        <v/>
      </c>
      <c r="J624" s="1" t="str">
        <f>IF(AND(טבלה1013[[#This Row],[וסת השבוע]]=1,I623=1,טבלה1013[[#This Row],[CycleNumber]]&gt;B623),1,"")</f>
        <v/>
      </c>
      <c r="K624" s="1" t="str">
        <f>IF(טבלה1013[[#This Row],[CycleNumber]]=1,"",IF(טבלה1013[[#This Row],[וסת השבוע]]=1,0,IF(K623="","",IF(K623=0,IF(טבלה1013[[#This Row],[LengthofCycle]]=28,0,1),IF(K623=1,IF(טבלה1013[[#This Row],[LengthofCycle]]+F623=28*2,0,2),IF(K623=2,IF(טבלה1013[[#This Row],[LengthofCycle]]+F623+F622=28*3,0,3),""))))))</f>
        <v/>
      </c>
      <c r="L624" s="1" t="str">
        <f>IF(טבלה1013[[#This Row],[וסת השבוע]]=1,IF(טבלה1013[[#This Row],[וסת השבוע וההפלגה ביחד]]=1,L623+1,0),IF(AND(טבלה1013[[#This Row],[CycleNumber]]&gt;B623,טבלה1013[[#This Row],[CycleNumber]]&gt;1),IF(טבלה1013[[#This Row],[וסת השבוע פעיל?]]&lt;&gt;"",L623+1,""),""))</f>
        <v/>
      </c>
      <c r="M624" s="1" t="str">
        <f>IF(AND(טבלה1013[[#This Row],[וסת השבוע פעיל?]]&lt;&gt;"",טבלה1013[[#This Row],[CycleNumber]]&lt;B625,B625&lt;&gt;"",טבלה1013[[#This Row],[וסת השבוע פעיל?]]&lt;3),IF(K625=0,IF(AND(טבלה1013[[#This Row],[וסת השבוע פעיל?]]&gt;0,I625=1),0,1),0),"")</f>
        <v/>
      </c>
      <c r="N624" s="1" t="str">
        <f t="shared" si="60"/>
        <v/>
      </c>
      <c r="O624" s="1" t="str">
        <f>IF(AND(טבלה1013[[#This Row],[חיזוי - שבוע]]=1,J625=1),1,"")</f>
        <v/>
      </c>
      <c r="P624" s="1" t="str">
        <f>IF(AND(טבלה1013[[#This Row],[חיזוי טוב עם הפלגה?]]=1,טבלה1013[[#This Row],[וסת קבוע אחרון]]&lt;&gt;28,X623=1),1,"")</f>
        <v/>
      </c>
      <c r="Q624" s="1" t="str">
        <f>IF(AND(טבלה1013[[#This Row],[וסת השבוע פעיל?]]&lt;3,OR(טבלה1013[[#This Row],[CycleNumber]]&gt;B625,B625="")),1,"")</f>
        <v/>
      </c>
      <c r="R624" s="1" t="str">
        <f>IF(טבלה1013[[#This Row],[האישה קבעה וסת שבוע?]]=1,IF(טבלה1013[[#This Row],[וסת השבוע פעיל?]]&lt;3,1,0),"")</f>
        <v/>
      </c>
      <c r="S6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4" s="1">
        <f t="shared" si="61"/>
        <v>0</v>
      </c>
      <c r="U624" s="1">
        <f t="shared" si="62"/>
        <v>0</v>
      </c>
      <c r="V624" s="1">
        <f t="shared" si="63"/>
        <v>0</v>
      </c>
      <c r="W624" s="1" t="str">
        <f>IF(טבלה1013[[#This Row],[3 הפלגות זהות]]="","",IF(טבלה1013[[#This Row],[3 הפלגות זהות]]=1,טבלה1013[[#This Row],[LengthofCycle]],W623))</f>
        <v/>
      </c>
      <c r="Y624" s="1" t="str">
        <f>IF(OR(טבלה1013[[#This Row],[הווסת פעיל?]]=0,טבלה1013[[#This Row],[הווסת פעיל?]]=""),"",SUM(Y623,טבלה1013[[#This Row],[הווסת פעיל?]]))</f>
        <v/>
      </c>
      <c r="Z624" s="1" t="str">
        <f>IF(AND(טבלה1013[[#This Row],[כמה מחזורים עד עקירה]]&lt;&gt;"",Y625=""),טבלה1013[[#This Row],[כמה מחזורים עד עקירה]],"")</f>
        <v/>
      </c>
      <c r="AA624" s="1" t="str">
        <f>IF(AND(טבלה1013[[#This Row],[הווסת פעיל?]]=1,טבלה1013[[#This Row],[וסת קבוע אחרון]]&lt;&gt;W623),טבלה1013[[#This Row],[וסת קבוע אחרון]],"")</f>
        <v/>
      </c>
      <c r="AB624" s="1" t="str">
        <f>IF(AND(טבלה1013[[#This Row],[הווסת פעיל?]]=1,X623=0,טבלה1013[[#This Row],[וסת קבוע אחרון]]=W623),טבלה1013[[#This Row],[וסת קבוע אחרון]],"")</f>
        <v/>
      </c>
      <c r="AC624" s="1" t="str">
        <f>IF(AND(טבלה1013[[#This Row],[הווסת פעיל?]]=1,X623=0,טבלה1013[[#This Row],[וסת קבוע אחרון]]&lt;&gt;W623),1,"")</f>
        <v/>
      </c>
      <c r="AD624" s="1" t="str">
        <f>IF(AND(טבלה1013[[#This Row],[הווסת פעיל?]]&lt;&gt;"",B625=1),טבלה1013[[#This Row],[CycleNumber]],"")</f>
        <v/>
      </c>
      <c r="AE624" s="1" t="str">
        <f>IF(AND(טבלה1013[[#This Row],[הווסת פעיל?]]&lt;&gt;"",X623=""),טבלה1013[[#This Row],[CycleNumber]],"")</f>
        <v/>
      </c>
      <c r="AF624" s="1" t="str">
        <f>IF(B625=1,"",IF(טבלה1013[[#This Row],[הווסת פעיל?]]=1,IF(טבלה1013[[#This Row],[וסת קבוע אחרון]]=F625,1,0),""))</f>
        <v/>
      </c>
      <c r="AG624" s="1" t="str">
        <f>IF(B625=1,"",IF(טבלה1013[[#This Row],[הווסת פעיל?]]=1,IF(OR(טבלה1013[[#This Row],[וסת קבוע אחרון]]=F625,F625=טבלה1013[[#This Row],[LengthofCycle]]),1,0),""))</f>
        <v/>
      </c>
      <c r="AH624" s="1" t="str">
        <f>IF(B625=1,"",IF(טבלה1013[[#This Row],[הווסת פעיל?]]=1,IF(OR(טבלה1013[[#This Row],[וסת קבוע אחרון]]=F625,F625=טבלה1013[[#This Row],[LengthofCycle]],AND(טבלה1013[[#This Row],[LengthofCycle]]&lt;&gt;טבלה1013[[#This Row],[וסת קבוע אחרון]],OR(F625=28,F625=29))),1,0),""))</f>
        <v/>
      </c>
      <c r="AI624" s="1" t="str">
        <f>IF(AND(טבלה1013[[#This Row],[הווסת פעיל?]]=1,B625=1),1,"")</f>
        <v/>
      </c>
      <c r="AJ624" s="4">
        <f>IF(AND(טבלה1013[[#This Row],[הווסת פעיל?]]&lt;&gt;1,B625&lt;&gt;1,B625&lt;&gt;""),IF(טבלה1013[[#This Row],[LengthofCycle]]=F625,1,0),"")</f>
        <v>0</v>
      </c>
      <c r="AK624" s="4">
        <f>IF(AND(טבלה1013[[#This Row],[הווסת פעיל?]]&lt;&gt;1,B625&lt;&gt;1,B625&lt;&gt;""),IF(OR(טבלה1013[[#This Row],[LengthofCycle]]=F625,F625=29),1,0),"")</f>
        <v>0</v>
      </c>
      <c r="AL624" s="4">
        <f>IF(AND(טבלה1013[[#This Row],[הווסת פעיל?]]&lt;&gt;1,B625&lt;&gt;1,B625&lt;&gt;""),IF(OR(טבלה1013[[#This Row],[LengthofCycle]]=F625,F625=29,F625=28),1,0),"")</f>
        <v>0</v>
      </c>
    </row>
    <row r="625" spans="1:38" x14ac:dyDescent="0.25">
      <c r="A625" s="1" t="s">
        <v>109</v>
      </c>
      <c r="B625" s="1">
        <v>13</v>
      </c>
      <c r="C625" s="1">
        <v>1</v>
      </c>
      <c r="D625" s="1">
        <v>1</v>
      </c>
      <c r="E625" s="1">
        <v>0</v>
      </c>
      <c r="F625" s="1">
        <v>26</v>
      </c>
      <c r="G625" s="1">
        <f>טבלה1013[[#This Row],[LengthofCycle]]+1</f>
        <v>27</v>
      </c>
      <c r="H625" s="1" t="str">
        <f>IF(IFERROR(LOOKUP(טבלה1013[[#This Row],[ClientID]],קביעויות[השבוע]),FALSE)=טבלה1013[[#This Row],[ClientID]],1,"")</f>
        <v/>
      </c>
      <c r="I625" s="1" t="str">
        <f>IF(AND(טבלה1013[[#This Row],[CycleNumber]]&gt;1,OR(B626="",טבלה1013[[#This Row],[CycleNumber]]&gt;B624)),IF(OR(AND(טבלה1013[[#This Row],[LengthofCycle]]=28,F624=28),AND(טבלה1013[[#This Row],[LengthofCycle]]=35,F624=35)),1,""),"")</f>
        <v/>
      </c>
      <c r="J625" s="1" t="str">
        <f>IF(AND(טבלה1013[[#This Row],[וסת השבוע]]=1,I624=1,טבלה1013[[#This Row],[CycleNumber]]&gt;B624),1,"")</f>
        <v/>
      </c>
      <c r="K625" s="1" t="str">
        <f>IF(טבלה1013[[#This Row],[CycleNumber]]=1,"",IF(טבלה1013[[#This Row],[וסת השבוע]]=1,0,IF(K624="","",IF(K624=0,IF(טבלה1013[[#This Row],[LengthofCycle]]=28,0,1),IF(K624=1,IF(טבלה1013[[#This Row],[LengthofCycle]]+F624=28*2,0,2),IF(K624=2,IF(טבלה1013[[#This Row],[LengthofCycle]]+F624+F623=28*3,0,3),""))))))</f>
        <v/>
      </c>
      <c r="L625" s="1" t="str">
        <f>IF(טבלה1013[[#This Row],[וסת השבוע]]=1,IF(טבלה1013[[#This Row],[וסת השבוע וההפלגה ביחד]]=1,L624+1,0),IF(AND(טבלה1013[[#This Row],[CycleNumber]]&gt;B624,טבלה1013[[#This Row],[CycleNumber]]&gt;1),IF(טבלה1013[[#This Row],[וסת השבוע פעיל?]]&lt;&gt;"",L624+1,""),""))</f>
        <v/>
      </c>
      <c r="M625" s="1" t="str">
        <f>IF(AND(טבלה1013[[#This Row],[וסת השבוע פעיל?]]&lt;&gt;"",טבלה1013[[#This Row],[CycleNumber]]&lt;B626,B626&lt;&gt;"",טבלה1013[[#This Row],[וסת השבוע פעיל?]]&lt;3),IF(K626=0,IF(AND(טבלה1013[[#This Row],[וסת השבוע פעיל?]]&gt;0,I626=1),0,1),0),"")</f>
        <v/>
      </c>
      <c r="N625" s="1" t="str">
        <f t="shared" si="60"/>
        <v/>
      </c>
      <c r="O625" s="1" t="str">
        <f>IF(AND(טבלה1013[[#This Row],[חיזוי - שבוע]]=1,J626=1),1,"")</f>
        <v/>
      </c>
      <c r="P625" s="1" t="str">
        <f>IF(AND(טבלה1013[[#This Row],[חיזוי טוב עם הפלגה?]]=1,טבלה1013[[#This Row],[וסת קבוע אחרון]]&lt;&gt;28,X624=1),1,"")</f>
        <v/>
      </c>
      <c r="Q625" s="1" t="str">
        <f>IF(AND(טבלה1013[[#This Row],[וסת השבוע פעיל?]]&lt;3,OR(טבלה1013[[#This Row],[CycleNumber]]&gt;B626,B626="")),1,"")</f>
        <v/>
      </c>
      <c r="R625" s="1" t="str">
        <f>IF(טבלה1013[[#This Row],[האישה קבעה וסת שבוע?]]=1,IF(טבלה1013[[#This Row],[וסת השבוע פעיל?]]&lt;3,1,0),"")</f>
        <v/>
      </c>
      <c r="S6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5" s="1">
        <f t="shared" si="61"/>
        <v>0</v>
      </c>
      <c r="U625" s="1">
        <f t="shared" si="62"/>
        <v>0</v>
      </c>
      <c r="V625" s="1">
        <f t="shared" si="63"/>
        <v>0</v>
      </c>
      <c r="W625" s="1" t="str">
        <f>IF(טבלה1013[[#This Row],[3 הפלגות זהות]]="","",IF(טבלה1013[[#This Row],[3 הפלגות זהות]]=1,טבלה1013[[#This Row],[LengthofCycle]],W624))</f>
        <v/>
      </c>
      <c r="Y625" s="1" t="str">
        <f>IF(OR(טבלה1013[[#This Row],[הווסת פעיל?]]=0,טבלה1013[[#This Row],[הווסת פעיל?]]=""),"",SUM(Y624,טבלה1013[[#This Row],[הווסת פעיל?]]))</f>
        <v/>
      </c>
      <c r="Z625" s="1" t="str">
        <f>IF(AND(טבלה1013[[#This Row],[כמה מחזורים עד עקירה]]&lt;&gt;"",Y626=""),טבלה1013[[#This Row],[כמה מחזורים עד עקירה]],"")</f>
        <v/>
      </c>
      <c r="AA625" s="1" t="str">
        <f>IF(AND(טבלה1013[[#This Row],[הווסת פעיל?]]=1,טבלה1013[[#This Row],[וסת קבוע אחרון]]&lt;&gt;W624),טבלה1013[[#This Row],[וסת קבוע אחרון]],"")</f>
        <v/>
      </c>
      <c r="AB625" s="1" t="str">
        <f>IF(AND(טבלה1013[[#This Row],[הווסת פעיל?]]=1,X624=0,טבלה1013[[#This Row],[וסת קבוע אחרון]]=W624),טבלה1013[[#This Row],[וסת קבוע אחרון]],"")</f>
        <v/>
      </c>
      <c r="AC625" s="1" t="str">
        <f>IF(AND(טבלה1013[[#This Row],[הווסת פעיל?]]=1,X624=0,טבלה1013[[#This Row],[וסת קבוע אחרון]]&lt;&gt;W624),1,"")</f>
        <v/>
      </c>
      <c r="AD625" s="1" t="str">
        <f>IF(AND(טבלה1013[[#This Row],[הווסת פעיל?]]&lt;&gt;"",B626=1),טבלה1013[[#This Row],[CycleNumber]],"")</f>
        <v/>
      </c>
      <c r="AE625" s="1" t="str">
        <f>IF(AND(טבלה1013[[#This Row],[הווסת פעיל?]]&lt;&gt;"",X624=""),טבלה1013[[#This Row],[CycleNumber]],"")</f>
        <v/>
      </c>
      <c r="AF625" s="1" t="str">
        <f>IF(B626=1,"",IF(טבלה1013[[#This Row],[הווסת פעיל?]]=1,IF(טבלה1013[[#This Row],[וסת קבוע אחרון]]=F626,1,0),""))</f>
        <v/>
      </c>
      <c r="AG625" s="1" t="str">
        <f>IF(B626=1,"",IF(טבלה1013[[#This Row],[הווסת פעיל?]]=1,IF(OR(טבלה1013[[#This Row],[וסת קבוע אחרון]]=F626,F626=טבלה1013[[#This Row],[LengthofCycle]]),1,0),""))</f>
        <v/>
      </c>
      <c r="AH625" s="1" t="str">
        <f>IF(B626=1,"",IF(טבלה1013[[#This Row],[הווסת פעיל?]]=1,IF(OR(טבלה1013[[#This Row],[וסת קבוע אחרון]]=F626,F626=טבלה1013[[#This Row],[LengthofCycle]],AND(טבלה1013[[#This Row],[LengthofCycle]]&lt;&gt;טבלה1013[[#This Row],[וסת קבוע אחרון]],OR(F626=28,F626=29))),1,0),""))</f>
        <v/>
      </c>
      <c r="AI625" s="1" t="str">
        <f>IF(AND(טבלה1013[[#This Row],[הווסת פעיל?]]=1,B626=1),1,"")</f>
        <v/>
      </c>
      <c r="AJ625" s="4">
        <f>IF(AND(טבלה1013[[#This Row],[הווסת פעיל?]]&lt;&gt;1,B626&lt;&gt;1,B626&lt;&gt;""),IF(טבלה1013[[#This Row],[LengthofCycle]]=F626,1,0),"")</f>
        <v>0</v>
      </c>
      <c r="AK625" s="4">
        <f>IF(AND(טבלה1013[[#This Row],[הווסת פעיל?]]&lt;&gt;1,B626&lt;&gt;1,B626&lt;&gt;""),IF(OR(טבלה1013[[#This Row],[LengthofCycle]]=F626,F626=29),1,0),"")</f>
        <v>1</v>
      </c>
      <c r="AL625" s="4">
        <f>IF(AND(טבלה1013[[#This Row],[הווסת פעיל?]]&lt;&gt;1,B626&lt;&gt;1,B626&lt;&gt;""),IF(OR(טבלה1013[[#This Row],[LengthofCycle]]=F626,F626=29,F626=28),1,0),"")</f>
        <v>1</v>
      </c>
    </row>
    <row r="626" spans="1:38" x14ac:dyDescent="0.25">
      <c r="A626" s="1" t="s">
        <v>109</v>
      </c>
      <c r="B626" s="1">
        <v>14</v>
      </c>
      <c r="C626" s="1">
        <v>1</v>
      </c>
      <c r="D626" s="1">
        <v>1</v>
      </c>
      <c r="E626" s="1">
        <v>0</v>
      </c>
      <c r="F626" s="1">
        <v>29</v>
      </c>
      <c r="G626" s="1">
        <f>טבלה1013[[#This Row],[LengthofCycle]]+1</f>
        <v>30</v>
      </c>
      <c r="H626" s="1" t="str">
        <f>IF(IFERROR(LOOKUP(טבלה1013[[#This Row],[ClientID]],קביעויות[השבוע]),FALSE)=טבלה1013[[#This Row],[ClientID]],1,"")</f>
        <v/>
      </c>
      <c r="I626" s="1" t="str">
        <f>IF(AND(טבלה1013[[#This Row],[CycleNumber]]&gt;1,OR(B627="",טבלה1013[[#This Row],[CycleNumber]]&gt;B625)),IF(OR(AND(טבלה1013[[#This Row],[LengthofCycle]]=28,F625=28),AND(טבלה1013[[#This Row],[LengthofCycle]]=35,F625=35)),1,""),"")</f>
        <v/>
      </c>
      <c r="J626" s="1" t="str">
        <f>IF(AND(טבלה1013[[#This Row],[וסת השבוע]]=1,I625=1,טבלה1013[[#This Row],[CycleNumber]]&gt;B625),1,"")</f>
        <v/>
      </c>
      <c r="K626" s="1" t="str">
        <f>IF(טבלה1013[[#This Row],[CycleNumber]]=1,"",IF(טבלה1013[[#This Row],[וסת השבוע]]=1,0,IF(K625="","",IF(K625=0,IF(טבלה1013[[#This Row],[LengthofCycle]]=28,0,1),IF(K625=1,IF(טבלה1013[[#This Row],[LengthofCycle]]+F625=28*2,0,2),IF(K625=2,IF(טבלה1013[[#This Row],[LengthofCycle]]+F625+F624=28*3,0,3),""))))))</f>
        <v/>
      </c>
      <c r="L626" s="1" t="str">
        <f>IF(טבלה1013[[#This Row],[וסת השבוע]]=1,IF(טבלה1013[[#This Row],[וסת השבוע וההפלגה ביחד]]=1,L625+1,0),IF(AND(טבלה1013[[#This Row],[CycleNumber]]&gt;B625,טבלה1013[[#This Row],[CycleNumber]]&gt;1),IF(טבלה1013[[#This Row],[וסת השבוע פעיל?]]&lt;&gt;"",L625+1,""),""))</f>
        <v/>
      </c>
      <c r="M626" s="1" t="str">
        <f>IF(AND(טבלה1013[[#This Row],[וסת השבוע פעיל?]]&lt;&gt;"",טבלה1013[[#This Row],[CycleNumber]]&lt;B627,B627&lt;&gt;"",טבלה1013[[#This Row],[וסת השבוע פעיל?]]&lt;3),IF(K627=0,IF(AND(טבלה1013[[#This Row],[וסת השבוע פעיל?]]&gt;0,I627=1),0,1),0),"")</f>
        <v/>
      </c>
      <c r="N626" s="1" t="str">
        <f t="shared" si="60"/>
        <v/>
      </c>
      <c r="O626" s="1" t="str">
        <f>IF(AND(טבלה1013[[#This Row],[חיזוי - שבוע]]=1,J627=1),1,"")</f>
        <v/>
      </c>
      <c r="P626" s="1" t="str">
        <f>IF(AND(טבלה1013[[#This Row],[חיזוי טוב עם הפלגה?]]=1,טבלה1013[[#This Row],[וסת קבוע אחרון]]&lt;&gt;28,X625=1),1,"")</f>
        <v/>
      </c>
      <c r="Q626" s="1" t="str">
        <f>IF(AND(טבלה1013[[#This Row],[וסת השבוע פעיל?]]&lt;3,OR(טבלה1013[[#This Row],[CycleNumber]]&gt;B627,B627="")),1,"")</f>
        <v/>
      </c>
      <c r="R626" s="1" t="str">
        <f>IF(טבלה1013[[#This Row],[האישה קבעה וסת שבוע?]]=1,IF(טבלה1013[[#This Row],[וסת השבוע פעיל?]]&lt;3,1,0),"")</f>
        <v/>
      </c>
      <c r="S6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6" s="1">
        <f t="shared" si="61"/>
        <v>0</v>
      </c>
      <c r="U626" s="1">
        <f t="shared" si="62"/>
        <v>0</v>
      </c>
      <c r="V626" s="1">
        <f t="shared" si="63"/>
        <v>0</v>
      </c>
      <c r="W626" s="1" t="str">
        <f>IF(טבלה1013[[#This Row],[3 הפלגות זהות]]="","",IF(טבלה1013[[#This Row],[3 הפלגות זהות]]=1,טבלה1013[[#This Row],[LengthofCycle]],W625))</f>
        <v/>
      </c>
      <c r="Y626" s="1" t="str">
        <f>IF(OR(טבלה1013[[#This Row],[הווסת פעיל?]]=0,טבלה1013[[#This Row],[הווסת פעיל?]]=""),"",SUM(Y625,טבלה1013[[#This Row],[הווסת פעיל?]]))</f>
        <v/>
      </c>
      <c r="Z626" s="1" t="str">
        <f>IF(AND(טבלה1013[[#This Row],[כמה מחזורים עד עקירה]]&lt;&gt;"",Y627=""),טבלה1013[[#This Row],[כמה מחזורים עד עקירה]],"")</f>
        <v/>
      </c>
      <c r="AA626" s="1" t="str">
        <f>IF(AND(טבלה1013[[#This Row],[הווסת פעיל?]]=1,טבלה1013[[#This Row],[וסת קבוע אחרון]]&lt;&gt;W625),טבלה1013[[#This Row],[וסת קבוע אחרון]],"")</f>
        <v/>
      </c>
      <c r="AB626" s="1" t="str">
        <f>IF(AND(טבלה1013[[#This Row],[הווסת פעיל?]]=1,X625=0,טבלה1013[[#This Row],[וסת קבוע אחרון]]=W625),טבלה1013[[#This Row],[וסת קבוע אחרון]],"")</f>
        <v/>
      </c>
      <c r="AC626" s="1" t="str">
        <f>IF(AND(טבלה1013[[#This Row],[הווסת פעיל?]]=1,X625=0,טבלה1013[[#This Row],[וסת קבוע אחרון]]&lt;&gt;W625),1,"")</f>
        <v/>
      </c>
      <c r="AD626" s="1" t="str">
        <f>IF(AND(טבלה1013[[#This Row],[הווסת פעיל?]]&lt;&gt;"",B627=1),טבלה1013[[#This Row],[CycleNumber]],"")</f>
        <v/>
      </c>
      <c r="AE626" s="1" t="str">
        <f>IF(AND(טבלה1013[[#This Row],[הווסת פעיל?]]&lt;&gt;"",X625=""),טבלה1013[[#This Row],[CycleNumber]],"")</f>
        <v/>
      </c>
      <c r="AF626" s="1" t="str">
        <f>IF(B627=1,"",IF(טבלה1013[[#This Row],[הווסת פעיל?]]=1,IF(טבלה1013[[#This Row],[וסת קבוע אחרון]]=F627,1,0),""))</f>
        <v/>
      </c>
      <c r="AG626" s="1" t="str">
        <f>IF(B627=1,"",IF(טבלה1013[[#This Row],[הווסת פעיל?]]=1,IF(OR(טבלה1013[[#This Row],[וסת קבוע אחרון]]=F627,F627=טבלה1013[[#This Row],[LengthofCycle]]),1,0),""))</f>
        <v/>
      </c>
      <c r="AH626" s="1" t="str">
        <f>IF(B627=1,"",IF(טבלה1013[[#This Row],[הווסת פעיל?]]=1,IF(OR(טבלה1013[[#This Row],[וסת קבוע אחרון]]=F627,F627=טבלה1013[[#This Row],[LengthofCycle]],AND(טבלה1013[[#This Row],[LengthofCycle]]&lt;&gt;טבלה1013[[#This Row],[וסת קבוע אחרון]],OR(F627=28,F627=29))),1,0),""))</f>
        <v/>
      </c>
      <c r="AI626" s="1" t="str">
        <f>IF(AND(טבלה1013[[#This Row],[הווסת פעיל?]]=1,B627=1),1,"")</f>
        <v/>
      </c>
      <c r="AJ626" s="4" t="str">
        <f>IF(AND(טבלה1013[[#This Row],[הווסת פעיל?]]&lt;&gt;1,B627&lt;&gt;1,B627&lt;&gt;""),IF(טבלה1013[[#This Row],[LengthofCycle]]=F627,1,0),"")</f>
        <v/>
      </c>
      <c r="AK626" s="4" t="str">
        <f>IF(AND(טבלה1013[[#This Row],[הווסת פעיל?]]&lt;&gt;1,B627&lt;&gt;1,B627&lt;&gt;""),IF(OR(טבלה1013[[#This Row],[LengthofCycle]]=F627,F627=29),1,0),"")</f>
        <v/>
      </c>
      <c r="AL626" s="4" t="str">
        <f>IF(AND(טבלה1013[[#This Row],[הווסת פעיל?]]&lt;&gt;1,B627&lt;&gt;1,B627&lt;&gt;""),IF(OR(טבלה1013[[#This Row],[LengthofCycle]]=F627,F627=29,F627=28),1,0),"")</f>
        <v/>
      </c>
    </row>
    <row r="627" spans="1:38" x14ac:dyDescent="0.25">
      <c r="A627" s="1" t="s">
        <v>110</v>
      </c>
      <c r="B627" s="1">
        <v>1</v>
      </c>
      <c r="C627" s="1">
        <v>1</v>
      </c>
      <c r="D627" s="1">
        <v>1</v>
      </c>
      <c r="E627" s="1">
        <v>0</v>
      </c>
      <c r="F627" s="1">
        <v>27</v>
      </c>
      <c r="G627" s="1">
        <f>טבלה1013[[#This Row],[LengthofCycle]]+1</f>
        <v>28</v>
      </c>
      <c r="H627" s="1" t="str">
        <f>IF(IFERROR(LOOKUP(טבלה1013[[#This Row],[ClientID]],קביעויות[השבוע]),FALSE)=טבלה1013[[#This Row],[ClientID]],1,"")</f>
        <v/>
      </c>
      <c r="I627" s="1" t="str">
        <f>IF(AND(טבלה1013[[#This Row],[CycleNumber]]&gt;1,OR(B628="",טבלה1013[[#This Row],[CycleNumber]]&gt;B626)),IF(OR(AND(טבלה1013[[#This Row],[LengthofCycle]]=28,F626=28),AND(טבלה1013[[#This Row],[LengthofCycle]]=35,F626=35)),1,""),"")</f>
        <v/>
      </c>
      <c r="J627" s="1" t="str">
        <f>IF(AND(טבלה1013[[#This Row],[וסת השבוע]]=1,I626=1,טבלה1013[[#This Row],[CycleNumber]]&gt;B626),1,"")</f>
        <v/>
      </c>
      <c r="K627" s="1" t="str">
        <f>IF(טבלה1013[[#This Row],[CycleNumber]]=1,"",IF(טבלה1013[[#This Row],[וסת השבוע]]=1,0,IF(K626="","",IF(K626=0,IF(טבלה1013[[#This Row],[LengthofCycle]]=28,0,1),IF(K626=1,IF(טבלה1013[[#This Row],[LengthofCycle]]+F626=28*2,0,2),IF(K626=2,IF(טבלה1013[[#This Row],[LengthofCycle]]+F626+F625=28*3,0,3),""))))))</f>
        <v/>
      </c>
      <c r="L627" s="1" t="str">
        <f>IF(טבלה1013[[#This Row],[וסת השבוע]]=1,IF(טבלה1013[[#This Row],[וסת השבוע וההפלגה ביחד]]=1,L626+1,0),IF(AND(טבלה1013[[#This Row],[CycleNumber]]&gt;B626,טבלה1013[[#This Row],[CycleNumber]]&gt;1),IF(טבלה1013[[#This Row],[וסת השבוע פעיל?]]&lt;&gt;"",L626+1,""),""))</f>
        <v/>
      </c>
      <c r="M627" s="1" t="str">
        <f>IF(AND(טבלה1013[[#This Row],[וסת השבוע פעיל?]]&lt;&gt;"",טבלה1013[[#This Row],[CycleNumber]]&lt;B628,B628&lt;&gt;"",טבלה1013[[#This Row],[וסת השבוע פעיל?]]&lt;3),IF(K628=0,IF(AND(טבלה1013[[#This Row],[וסת השבוע פעיל?]]&gt;0,I628=1),0,1),0),"")</f>
        <v/>
      </c>
      <c r="N627" s="1" t="str">
        <f t="shared" si="60"/>
        <v/>
      </c>
      <c r="O627" s="1" t="str">
        <f>IF(AND(טבלה1013[[#This Row],[חיזוי - שבוע]]=1,J628=1),1,"")</f>
        <v/>
      </c>
      <c r="P627" s="1" t="str">
        <f>IF(AND(טבלה1013[[#This Row],[חיזוי טוב עם הפלגה?]]=1,טבלה1013[[#This Row],[וסת קבוע אחרון]]&lt;&gt;28,X626=1),1,"")</f>
        <v/>
      </c>
      <c r="Q627" s="1" t="str">
        <f>IF(AND(טבלה1013[[#This Row],[וסת השבוע פעיל?]]&lt;3,OR(טבלה1013[[#This Row],[CycleNumber]]&gt;B628,B628="")),1,"")</f>
        <v/>
      </c>
      <c r="R627" s="1" t="str">
        <f>IF(טבלה1013[[#This Row],[האישה קבעה וסת שבוע?]]=1,IF(טבלה1013[[#This Row],[וסת השבוע פעיל?]]&lt;3,1,0),"")</f>
        <v/>
      </c>
      <c r="S6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7" s="1" t="str">
        <f t="shared" si="61"/>
        <v/>
      </c>
      <c r="U627" s="1" t="str">
        <f t="shared" si="62"/>
        <v/>
      </c>
      <c r="V627" s="1" t="str">
        <f t="shared" si="63"/>
        <v/>
      </c>
      <c r="W627" s="1" t="str">
        <f>IF(טבלה1013[[#This Row],[3 הפלגות זהות]]="","",IF(טבלה1013[[#This Row],[3 הפלגות זהות]]=1,טבלה1013[[#This Row],[LengthofCycle]],W626))</f>
        <v/>
      </c>
      <c r="Y627" s="1" t="str">
        <f>IF(OR(טבלה1013[[#This Row],[הווסת פעיל?]]=0,טבלה1013[[#This Row],[הווסת פעיל?]]=""),"",SUM(Y626,טבלה1013[[#This Row],[הווסת פעיל?]]))</f>
        <v/>
      </c>
      <c r="Z627" s="1" t="str">
        <f>IF(AND(טבלה1013[[#This Row],[כמה מחזורים עד עקירה]]&lt;&gt;"",Y628=""),טבלה1013[[#This Row],[כמה מחזורים עד עקירה]],"")</f>
        <v/>
      </c>
      <c r="AA627" s="1" t="str">
        <f>IF(AND(טבלה1013[[#This Row],[הווסת פעיל?]]=1,טבלה1013[[#This Row],[וסת קבוע אחרון]]&lt;&gt;W626),טבלה1013[[#This Row],[וסת קבוע אחרון]],"")</f>
        <v/>
      </c>
      <c r="AB627" s="1" t="str">
        <f>IF(AND(טבלה1013[[#This Row],[הווסת פעיל?]]=1,X626=0,טבלה1013[[#This Row],[וסת קבוע אחרון]]=W626),טבלה1013[[#This Row],[וסת קבוע אחרון]],"")</f>
        <v/>
      </c>
      <c r="AC627" s="1" t="str">
        <f>IF(AND(טבלה1013[[#This Row],[הווסת פעיל?]]=1,X626=0,טבלה1013[[#This Row],[וסת קבוע אחרון]]&lt;&gt;W626),1,"")</f>
        <v/>
      </c>
      <c r="AD627" s="1" t="str">
        <f>IF(AND(טבלה1013[[#This Row],[הווסת פעיל?]]&lt;&gt;"",B628=1),טבלה1013[[#This Row],[CycleNumber]],"")</f>
        <v/>
      </c>
      <c r="AE627" s="1" t="str">
        <f>IF(AND(טבלה1013[[#This Row],[הווסת פעיל?]]&lt;&gt;"",X626=""),טבלה1013[[#This Row],[CycleNumber]],"")</f>
        <v/>
      </c>
      <c r="AF627" s="1" t="str">
        <f>IF(B628=1,"",IF(טבלה1013[[#This Row],[הווסת פעיל?]]=1,IF(טבלה1013[[#This Row],[וסת קבוע אחרון]]=F628,1,0),""))</f>
        <v/>
      </c>
      <c r="AG627" s="1" t="str">
        <f>IF(B628=1,"",IF(טבלה1013[[#This Row],[הווסת פעיל?]]=1,IF(OR(טבלה1013[[#This Row],[וסת קבוע אחרון]]=F628,F628=טבלה1013[[#This Row],[LengthofCycle]]),1,0),""))</f>
        <v/>
      </c>
      <c r="AH627" s="1" t="str">
        <f>IF(B628=1,"",IF(טבלה1013[[#This Row],[הווסת פעיל?]]=1,IF(OR(טבלה1013[[#This Row],[וסת קבוע אחרון]]=F628,F628=טבלה1013[[#This Row],[LengthofCycle]],AND(טבלה1013[[#This Row],[LengthofCycle]]&lt;&gt;טבלה1013[[#This Row],[וסת קבוע אחרון]],OR(F628=28,F628=29))),1,0),""))</f>
        <v/>
      </c>
      <c r="AI627" s="1" t="str">
        <f>IF(AND(טבלה1013[[#This Row],[הווסת פעיל?]]=1,B628=1),1,"")</f>
        <v/>
      </c>
      <c r="AJ627" s="4">
        <f>IF(AND(טבלה1013[[#This Row],[הווסת פעיל?]]&lt;&gt;1,B628&lt;&gt;1,B628&lt;&gt;""),IF(טבלה1013[[#This Row],[LengthofCycle]]=F628,1,0),"")</f>
        <v>0</v>
      </c>
      <c r="AK627" s="4">
        <f>IF(AND(טבלה1013[[#This Row],[הווסת פעיל?]]&lt;&gt;1,B628&lt;&gt;1,B628&lt;&gt;""),IF(OR(טבלה1013[[#This Row],[LengthofCycle]]=F628,F628=29),1,0),"")</f>
        <v>0</v>
      </c>
      <c r="AL627" s="4">
        <f>IF(AND(טבלה1013[[#This Row],[הווסת פעיל?]]&lt;&gt;1,B628&lt;&gt;1,B628&lt;&gt;""),IF(OR(טבלה1013[[#This Row],[LengthofCycle]]=F628,F628=29,F628=28),1,0),"")</f>
        <v>0</v>
      </c>
    </row>
    <row r="628" spans="1:38" x14ac:dyDescent="0.25">
      <c r="A628" s="1" t="s">
        <v>110</v>
      </c>
      <c r="B628" s="1">
        <v>2</v>
      </c>
      <c r="C628" s="1">
        <v>1</v>
      </c>
      <c r="D628" s="1">
        <v>1</v>
      </c>
      <c r="E628" s="1">
        <v>0</v>
      </c>
      <c r="F628" s="1">
        <v>26</v>
      </c>
      <c r="G628" s="1">
        <f>טבלה1013[[#This Row],[LengthofCycle]]+1</f>
        <v>27</v>
      </c>
      <c r="H628" s="1" t="str">
        <f>IF(IFERROR(LOOKUP(טבלה1013[[#This Row],[ClientID]],קביעויות[השבוע]),FALSE)=טבלה1013[[#This Row],[ClientID]],1,"")</f>
        <v/>
      </c>
      <c r="I628" s="1" t="str">
        <f>IF(AND(טבלה1013[[#This Row],[CycleNumber]]&gt;1,OR(B629="",טבלה1013[[#This Row],[CycleNumber]]&gt;B627)),IF(OR(AND(טבלה1013[[#This Row],[LengthofCycle]]=28,F627=28),AND(טבלה1013[[#This Row],[LengthofCycle]]=35,F627=35)),1,""),"")</f>
        <v/>
      </c>
      <c r="J628" s="1" t="str">
        <f>IF(AND(טבלה1013[[#This Row],[וסת השבוע]]=1,I627=1,טבלה1013[[#This Row],[CycleNumber]]&gt;B627),1,"")</f>
        <v/>
      </c>
      <c r="K628" s="1" t="str">
        <f>IF(טבלה1013[[#This Row],[CycleNumber]]=1,"",IF(טבלה1013[[#This Row],[וסת השבוע]]=1,0,IF(K627="","",IF(K627=0,IF(טבלה1013[[#This Row],[LengthofCycle]]=28,0,1),IF(K627=1,IF(טבלה1013[[#This Row],[LengthofCycle]]+F627=28*2,0,2),IF(K627=2,IF(טבלה1013[[#This Row],[LengthofCycle]]+F627+F626=28*3,0,3),""))))))</f>
        <v/>
      </c>
      <c r="L628" s="1" t="str">
        <f>IF(טבלה1013[[#This Row],[וסת השבוע]]=1,IF(טבלה1013[[#This Row],[וסת השבוע וההפלגה ביחד]]=1,L627+1,0),IF(AND(טבלה1013[[#This Row],[CycleNumber]]&gt;B627,טבלה1013[[#This Row],[CycleNumber]]&gt;1),IF(טבלה1013[[#This Row],[וסת השבוע פעיל?]]&lt;&gt;"",L627+1,""),""))</f>
        <v/>
      </c>
      <c r="M628" s="1" t="str">
        <f>IF(AND(טבלה1013[[#This Row],[וסת השבוע פעיל?]]&lt;&gt;"",טבלה1013[[#This Row],[CycleNumber]]&lt;B629,B629&lt;&gt;"",טבלה1013[[#This Row],[וסת השבוע פעיל?]]&lt;3),IF(K629=0,IF(AND(טבלה1013[[#This Row],[וסת השבוע פעיל?]]&gt;0,I629=1),0,1),0),"")</f>
        <v/>
      </c>
      <c r="N628" s="1" t="str">
        <f t="shared" si="60"/>
        <v/>
      </c>
      <c r="O628" s="1" t="str">
        <f>IF(AND(טבלה1013[[#This Row],[חיזוי - שבוע]]=1,J629=1),1,"")</f>
        <v/>
      </c>
      <c r="P628" s="1" t="str">
        <f>IF(AND(טבלה1013[[#This Row],[חיזוי טוב עם הפלגה?]]=1,טבלה1013[[#This Row],[וסת קבוע אחרון]]&lt;&gt;28,X627=1),1,"")</f>
        <v/>
      </c>
      <c r="Q628" s="1" t="str">
        <f>IF(AND(טבלה1013[[#This Row],[וסת השבוע פעיל?]]&lt;3,OR(טבלה1013[[#This Row],[CycleNumber]]&gt;B629,B629="")),1,"")</f>
        <v/>
      </c>
      <c r="R628" s="1" t="str">
        <f>IF(טבלה1013[[#This Row],[האישה קבעה וסת שבוע?]]=1,IF(טבלה1013[[#This Row],[וסת השבוע פעיל?]]&lt;3,1,0),"")</f>
        <v/>
      </c>
      <c r="S6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8" s="1" t="str">
        <f t="shared" si="61"/>
        <v/>
      </c>
      <c r="U628" s="1" t="str">
        <f t="shared" si="62"/>
        <v/>
      </c>
      <c r="V628" s="1" t="str">
        <f t="shared" si="63"/>
        <v/>
      </c>
      <c r="W628" s="1" t="str">
        <f>IF(טבלה1013[[#This Row],[3 הפלגות זהות]]="","",IF(טבלה1013[[#This Row],[3 הפלגות זהות]]=1,טבלה1013[[#This Row],[LengthofCycle]],W627))</f>
        <v/>
      </c>
      <c r="Y628" s="1" t="str">
        <f>IF(OR(טבלה1013[[#This Row],[הווסת פעיל?]]=0,טבלה1013[[#This Row],[הווסת פעיל?]]=""),"",SUM(Y627,טבלה1013[[#This Row],[הווסת פעיל?]]))</f>
        <v/>
      </c>
      <c r="Z628" s="1" t="str">
        <f>IF(AND(טבלה1013[[#This Row],[כמה מחזורים עד עקירה]]&lt;&gt;"",Y629=""),טבלה1013[[#This Row],[כמה מחזורים עד עקירה]],"")</f>
        <v/>
      </c>
      <c r="AA628" s="1" t="str">
        <f>IF(AND(טבלה1013[[#This Row],[הווסת פעיל?]]=1,טבלה1013[[#This Row],[וסת קבוע אחרון]]&lt;&gt;W627),טבלה1013[[#This Row],[וסת קבוע אחרון]],"")</f>
        <v/>
      </c>
      <c r="AB628" s="1" t="str">
        <f>IF(AND(טבלה1013[[#This Row],[הווסת פעיל?]]=1,X627=0,טבלה1013[[#This Row],[וסת קבוע אחרון]]=W627),טבלה1013[[#This Row],[וסת קבוע אחרון]],"")</f>
        <v/>
      </c>
      <c r="AC628" s="1" t="str">
        <f>IF(AND(טבלה1013[[#This Row],[הווסת פעיל?]]=1,X627=0,טבלה1013[[#This Row],[וסת קבוע אחרון]]&lt;&gt;W627),1,"")</f>
        <v/>
      </c>
      <c r="AD628" s="1" t="str">
        <f>IF(AND(טבלה1013[[#This Row],[הווסת פעיל?]]&lt;&gt;"",B629=1),טבלה1013[[#This Row],[CycleNumber]],"")</f>
        <v/>
      </c>
      <c r="AE628" s="1" t="str">
        <f>IF(AND(טבלה1013[[#This Row],[הווסת פעיל?]]&lt;&gt;"",X627=""),טבלה1013[[#This Row],[CycleNumber]],"")</f>
        <v/>
      </c>
      <c r="AF628" s="1" t="str">
        <f>IF(B629=1,"",IF(טבלה1013[[#This Row],[הווסת פעיל?]]=1,IF(טבלה1013[[#This Row],[וסת קבוע אחרון]]=F629,1,0),""))</f>
        <v/>
      </c>
      <c r="AG628" s="1" t="str">
        <f>IF(B629=1,"",IF(טבלה1013[[#This Row],[הווסת פעיל?]]=1,IF(OR(טבלה1013[[#This Row],[וסת קבוע אחרון]]=F629,F629=טבלה1013[[#This Row],[LengthofCycle]]),1,0),""))</f>
        <v/>
      </c>
      <c r="AH628" s="1" t="str">
        <f>IF(B629=1,"",IF(טבלה1013[[#This Row],[הווסת פעיל?]]=1,IF(OR(טבלה1013[[#This Row],[וסת קבוע אחרון]]=F629,F629=טבלה1013[[#This Row],[LengthofCycle]],AND(טבלה1013[[#This Row],[LengthofCycle]]&lt;&gt;טבלה1013[[#This Row],[וסת קבוע אחרון]],OR(F629=28,F629=29))),1,0),""))</f>
        <v/>
      </c>
      <c r="AI628" s="1" t="str">
        <f>IF(AND(טבלה1013[[#This Row],[הווסת פעיל?]]=1,B629=1),1,"")</f>
        <v/>
      </c>
      <c r="AJ628" s="4">
        <f>IF(AND(טבלה1013[[#This Row],[הווסת פעיל?]]&lt;&gt;1,B629&lt;&gt;1,B629&lt;&gt;""),IF(טבלה1013[[#This Row],[LengthofCycle]]=F629,1,0),"")</f>
        <v>0</v>
      </c>
      <c r="AK628" s="4">
        <f>IF(AND(טבלה1013[[#This Row],[הווסת פעיל?]]&lt;&gt;1,B629&lt;&gt;1,B629&lt;&gt;""),IF(OR(טבלה1013[[#This Row],[LengthofCycle]]=F629,F629=29),1,0),"")</f>
        <v>0</v>
      </c>
      <c r="AL628" s="4">
        <f>IF(AND(טבלה1013[[#This Row],[הווסת פעיל?]]&lt;&gt;1,B629&lt;&gt;1,B629&lt;&gt;""),IF(OR(טבלה1013[[#This Row],[LengthofCycle]]=F629,F629=29,F629=28),1,0),"")</f>
        <v>0</v>
      </c>
    </row>
    <row r="629" spans="1:38" x14ac:dyDescent="0.25">
      <c r="A629" s="1" t="s">
        <v>110</v>
      </c>
      <c r="B629" s="1">
        <v>3</v>
      </c>
      <c r="C629" s="1">
        <v>1</v>
      </c>
      <c r="D629" s="1">
        <v>1</v>
      </c>
      <c r="E629" s="1">
        <v>0</v>
      </c>
      <c r="F629" s="1">
        <v>23</v>
      </c>
      <c r="G629" s="1">
        <f>טבלה1013[[#This Row],[LengthofCycle]]+1</f>
        <v>24</v>
      </c>
      <c r="H629" s="1" t="str">
        <f>IF(IFERROR(LOOKUP(טבלה1013[[#This Row],[ClientID]],קביעויות[השבוע]),FALSE)=טבלה1013[[#This Row],[ClientID]],1,"")</f>
        <v/>
      </c>
      <c r="I629" s="1" t="str">
        <f>IF(AND(טבלה1013[[#This Row],[CycleNumber]]&gt;1,OR(B630="",טבלה1013[[#This Row],[CycleNumber]]&gt;B628)),IF(OR(AND(טבלה1013[[#This Row],[LengthofCycle]]=28,F628=28),AND(טבלה1013[[#This Row],[LengthofCycle]]=35,F628=35)),1,""),"")</f>
        <v/>
      </c>
      <c r="J629" s="1" t="str">
        <f>IF(AND(טבלה1013[[#This Row],[וסת השבוע]]=1,I628=1,טבלה1013[[#This Row],[CycleNumber]]&gt;B628),1,"")</f>
        <v/>
      </c>
      <c r="K629" s="1" t="str">
        <f>IF(טבלה1013[[#This Row],[CycleNumber]]=1,"",IF(טבלה1013[[#This Row],[וסת השבוע]]=1,0,IF(K628="","",IF(K628=0,IF(טבלה1013[[#This Row],[LengthofCycle]]=28,0,1),IF(K628=1,IF(טבלה1013[[#This Row],[LengthofCycle]]+F628=28*2,0,2),IF(K628=2,IF(טבלה1013[[#This Row],[LengthofCycle]]+F628+F627=28*3,0,3),""))))))</f>
        <v/>
      </c>
      <c r="L629" s="1" t="str">
        <f>IF(טבלה1013[[#This Row],[וסת השבוע]]=1,IF(טבלה1013[[#This Row],[וסת השבוע וההפלגה ביחד]]=1,L628+1,0),IF(AND(טבלה1013[[#This Row],[CycleNumber]]&gt;B628,טבלה1013[[#This Row],[CycleNumber]]&gt;1),IF(טבלה1013[[#This Row],[וסת השבוע פעיל?]]&lt;&gt;"",L628+1,""),""))</f>
        <v/>
      </c>
      <c r="M629" s="1" t="str">
        <f>IF(AND(טבלה1013[[#This Row],[וסת השבוע פעיל?]]&lt;&gt;"",טבלה1013[[#This Row],[CycleNumber]]&lt;B630,B630&lt;&gt;"",טבלה1013[[#This Row],[וסת השבוע פעיל?]]&lt;3),IF(K630=0,IF(AND(טבלה1013[[#This Row],[וסת השבוע פעיל?]]&gt;0,I630=1),0,1),0),"")</f>
        <v/>
      </c>
      <c r="N629" s="1" t="str">
        <f t="shared" si="60"/>
        <v/>
      </c>
      <c r="O629" s="1" t="str">
        <f>IF(AND(טבלה1013[[#This Row],[חיזוי - שבוע]]=1,J630=1),1,"")</f>
        <v/>
      </c>
      <c r="P629" s="1" t="str">
        <f>IF(AND(טבלה1013[[#This Row],[חיזוי טוב עם הפלגה?]]=1,טבלה1013[[#This Row],[וסת קבוע אחרון]]&lt;&gt;28,X628=1),1,"")</f>
        <v/>
      </c>
      <c r="Q629" s="1" t="str">
        <f>IF(AND(טבלה1013[[#This Row],[וסת השבוע פעיל?]]&lt;3,OR(טבלה1013[[#This Row],[CycleNumber]]&gt;B630,B630="")),1,"")</f>
        <v/>
      </c>
      <c r="R629" s="1" t="str">
        <f>IF(טבלה1013[[#This Row],[האישה קבעה וסת שבוע?]]=1,IF(טבלה1013[[#This Row],[וסת השבוע פעיל?]]&lt;3,1,0),"")</f>
        <v/>
      </c>
      <c r="S6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29" s="1">
        <f t="shared" si="61"/>
        <v>0</v>
      </c>
      <c r="U629" s="1" t="str">
        <f t="shared" si="62"/>
        <v/>
      </c>
      <c r="V629" s="1" t="str">
        <f t="shared" si="63"/>
        <v/>
      </c>
      <c r="W629" s="1" t="str">
        <f>IF(טבלה1013[[#This Row],[3 הפלגות זהות]]="","",IF(טבלה1013[[#This Row],[3 הפלגות זהות]]=1,טבלה1013[[#This Row],[LengthofCycle]],W628))</f>
        <v/>
      </c>
      <c r="Y629" s="1" t="str">
        <f>IF(OR(טבלה1013[[#This Row],[הווסת פעיל?]]=0,טבלה1013[[#This Row],[הווסת פעיל?]]=""),"",SUM(Y628,טבלה1013[[#This Row],[הווסת פעיל?]]))</f>
        <v/>
      </c>
      <c r="Z629" s="1" t="str">
        <f>IF(AND(טבלה1013[[#This Row],[כמה מחזורים עד עקירה]]&lt;&gt;"",Y630=""),טבלה1013[[#This Row],[כמה מחזורים עד עקירה]],"")</f>
        <v/>
      </c>
      <c r="AA629" s="1" t="str">
        <f>IF(AND(טבלה1013[[#This Row],[הווסת פעיל?]]=1,טבלה1013[[#This Row],[וסת קבוע אחרון]]&lt;&gt;W628),טבלה1013[[#This Row],[וסת קבוע אחרון]],"")</f>
        <v/>
      </c>
      <c r="AB629" s="1" t="str">
        <f>IF(AND(טבלה1013[[#This Row],[הווסת פעיל?]]=1,X628=0,טבלה1013[[#This Row],[וסת קבוע אחרון]]=W628),טבלה1013[[#This Row],[וסת קבוע אחרון]],"")</f>
        <v/>
      </c>
      <c r="AC629" s="1" t="str">
        <f>IF(AND(טבלה1013[[#This Row],[הווסת פעיל?]]=1,X628=0,טבלה1013[[#This Row],[וסת קבוע אחרון]]&lt;&gt;W628),1,"")</f>
        <v/>
      </c>
      <c r="AD629" s="1" t="str">
        <f>IF(AND(טבלה1013[[#This Row],[הווסת פעיל?]]&lt;&gt;"",B630=1),טבלה1013[[#This Row],[CycleNumber]],"")</f>
        <v/>
      </c>
      <c r="AE629" s="1" t="str">
        <f>IF(AND(טבלה1013[[#This Row],[הווסת פעיל?]]&lt;&gt;"",X628=""),טבלה1013[[#This Row],[CycleNumber]],"")</f>
        <v/>
      </c>
      <c r="AF629" s="1" t="str">
        <f>IF(B630=1,"",IF(טבלה1013[[#This Row],[הווסת פעיל?]]=1,IF(טבלה1013[[#This Row],[וסת קבוע אחרון]]=F630,1,0),""))</f>
        <v/>
      </c>
      <c r="AG629" s="1" t="str">
        <f>IF(B630=1,"",IF(טבלה1013[[#This Row],[הווסת פעיל?]]=1,IF(OR(טבלה1013[[#This Row],[וסת קבוע אחרון]]=F630,F630=טבלה1013[[#This Row],[LengthofCycle]]),1,0),""))</f>
        <v/>
      </c>
      <c r="AH629" s="1" t="str">
        <f>IF(B630=1,"",IF(טבלה1013[[#This Row],[הווסת פעיל?]]=1,IF(OR(טבלה1013[[#This Row],[וסת קבוע אחרון]]=F630,F630=טבלה1013[[#This Row],[LengthofCycle]],AND(טבלה1013[[#This Row],[LengthofCycle]]&lt;&gt;טבלה1013[[#This Row],[וסת קבוע אחרון]],OR(F630=28,F630=29))),1,0),""))</f>
        <v/>
      </c>
      <c r="AI629" s="1" t="str">
        <f>IF(AND(טבלה1013[[#This Row],[הווסת פעיל?]]=1,B630=1),1,"")</f>
        <v/>
      </c>
      <c r="AJ629" s="4">
        <f>IF(AND(טבלה1013[[#This Row],[הווסת פעיל?]]&lt;&gt;1,B630&lt;&gt;1,B630&lt;&gt;""),IF(טבלה1013[[#This Row],[LengthofCycle]]=F630,1,0),"")</f>
        <v>0</v>
      </c>
      <c r="AK629" s="4">
        <f>IF(AND(טבלה1013[[#This Row],[הווסת פעיל?]]&lt;&gt;1,B630&lt;&gt;1,B630&lt;&gt;""),IF(OR(טבלה1013[[#This Row],[LengthofCycle]]=F630,F630=29),1,0),"")</f>
        <v>0</v>
      </c>
      <c r="AL629" s="4">
        <f>IF(AND(טבלה1013[[#This Row],[הווסת פעיל?]]&lt;&gt;1,B630&lt;&gt;1,B630&lt;&gt;""),IF(OR(טבלה1013[[#This Row],[LengthofCycle]]=F630,F630=29,F630=28),1,0),"")</f>
        <v>0</v>
      </c>
    </row>
    <row r="630" spans="1:38" x14ac:dyDescent="0.25">
      <c r="A630" s="1" t="s">
        <v>110</v>
      </c>
      <c r="B630" s="1">
        <v>4</v>
      </c>
      <c r="C630" s="1">
        <v>1</v>
      </c>
      <c r="D630" s="1">
        <v>1</v>
      </c>
      <c r="E630" s="1">
        <v>0</v>
      </c>
      <c r="F630" s="1">
        <v>27</v>
      </c>
      <c r="G630" s="1">
        <f>טבלה1013[[#This Row],[LengthofCycle]]+1</f>
        <v>28</v>
      </c>
      <c r="H630" s="1" t="str">
        <f>IF(IFERROR(LOOKUP(טבלה1013[[#This Row],[ClientID]],קביעויות[השבוע]),FALSE)=טבלה1013[[#This Row],[ClientID]],1,"")</f>
        <v/>
      </c>
      <c r="I630" s="1" t="str">
        <f>IF(AND(טבלה1013[[#This Row],[CycleNumber]]&gt;1,OR(B631="",טבלה1013[[#This Row],[CycleNumber]]&gt;B629)),IF(OR(AND(טבלה1013[[#This Row],[LengthofCycle]]=28,F629=28),AND(טבלה1013[[#This Row],[LengthofCycle]]=35,F629=35)),1,""),"")</f>
        <v/>
      </c>
      <c r="J630" s="1" t="str">
        <f>IF(AND(טבלה1013[[#This Row],[וסת השבוע]]=1,I629=1,טבלה1013[[#This Row],[CycleNumber]]&gt;B629),1,"")</f>
        <v/>
      </c>
      <c r="K630" s="1" t="str">
        <f>IF(טבלה1013[[#This Row],[CycleNumber]]=1,"",IF(טבלה1013[[#This Row],[וסת השבוע]]=1,0,IF(K629="","",IF(K629=0,IF(טבלה1013[[#This Row],[LengthofCycle]]=28,0,1),IF(K629=1,IF(טבלה1013[[#This Row],[LengthofCycle]]+F629=28*2,0,2),IF(K629=2,IF(טבלה1013[[#This Row],[LengthofCycle]]+F629+F628=28*3,0,3),""))))))</f>
        <v/>
      </c>
      <c r="L630" s="1" t="str">
        <f>IF(טבלה1013[[#This Row],[וסת השבוע]]=1,IF(טבלה1013[[#This Row],[וסת השבוע וההפלגה ביחד]]=1,L629+1,0),IF(AND(טבלה1013[[#This Row],[CycleNumber]]&gt;B629,טבלה1013[[#This Row],[CycleNumber]]&gt;1),IF(טבלה1013[[#This Row],[וסת השבוע פעיל?]]&lt;&gt;"",L629+1,""),""))</f>
        <v/>
      </c>
      <c r="M630" s="1" t="str">
        <f>IF(AND(טבלה1013[[#This Row],[וסת השבוע פעיל?]]&lt;&gt;"",טבלה1013[[#This Row],[CycleNumber]]&lt;B631,B631&lt;&gt;"",טבלה1013[[#This Row],[וסת השבוע פעיל?]]&lt;3),IF(K631=0,IF(AND(טבלה1013[[#This Row],[וסת השבוע פעיל?]]&gt;0,I631=1),0,1),0),"")</f>
        <v/>
      </c>
      <c r="N630" s="1" t="str">
        <f t="shared" si="60"/>
        <v/>
      </c>
      <c r="O630" s="1" t="str">
        <f>IF(AND(טבלה1013[[#This Row],[חיזוי - שבוע]]=1,J631=1),1,"")</f>
        <v/>
      </c>
      <c r="P630" s="1" t="str">
        <f>IF(AND(טבלה1013[[#This Row],[חיזוי טוב עם הפלגה?]]=1,טבלה1013[[#This Row],[וסת קבוע אחרון]]&lt;&gt;28,X629=1),1,"")</f>
        <v/>
      </c>
      <c r="Q630" s="1" t="str">
        <f>IF(AND(טבלה1013[[#This Row],[וסת השבוע פעיל?]]&lt;3,OR(טבלה1013[[#This Row],[CycleNumber]]&gt;B631,B631="")),1,"")</f>
        <v/>
      </c>
      <c r="R630" s="1" t="str">
        <f>IF(טבלה1013[[#This Row],[האישה קבעה וסת שבוע?]]=1,IF(טבלה1013[[#This Row],[וסת השבוע פעיל?]]&lt;3,1,0),"")</f>
        <v/>
      </c>
      <c r="S6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0" s="1">
        <f t="shared" si="61"/>
        <v>0</v>
      </c>
      <c r="U630" s="1">
        <f t="shared" si="62"/>
        <v>0</v>
      </c>
      <c r="V630" s="1" t="str">
        <f t="shared" si="63"/>
        <v/>
      </c>
      <c r="W630" s="1" t="str">
        <f>IF(טבלה1013[[#This Row],[3 הפלגות זהות]]="","",IF(טבלה1013[[#This Row],[3 הפלגות זהות]]=1,טבלה1013[[#This Row],[LengthofCycle]],W629))</f>
        <v/>
      </c>
      <c r="Y630" s="1" t="str">
        <f>IF(OR(טבלה1013[[#This Row],[הווסת פעיל?]]=0,טבלה1013[[#This Row],[הווסת פעיל?]]=""),"",SUM(Y629,טבלה1013[[#This Row],[הווסת פעיל?]]))</f>
        <v/>
      </c>
      <c r="Z630" s="1" t="str">
        <f>IF(AND(טבלה1013[[#This Row],[כמה מחזורים עד עקירה]]&lt;&gt;"",Y631=""),טבלה1013[[#This Row],[כמה מחזורים עד עקירה]],"")</f>
        <v/>
      </c>
      <c r="AA630" s="1" t="str">
        <f>IF(AND(טבלה1013[[#This Row],[הווסת פעיל?]]=1,טבלה1013[[#This Row],[וסת קבוע אחרון]]&lt;&gt;W629),טבלה1013[[#This Row],[וסת קבוע אחרון]],"")</f>
        <v/>
      </c>
      <c r="AB630" s="1" t="str">
        <f>IF(AND(טבלה1013[[#This Row],[הווסת פעיל?]]=1,X629=0,טבלה1013[[#This Row],[וסת קבוע אחרון]]=W629),טבלה1013[[#This Row],[וסת קבוע אחרון]],"")</f>
        <v/>
      </c>
      <c r="AC630" s="1" t="str">
        <f>IF(AND(טבלה1013[[#This Row],[הווסת פעיל?]]=1,X629=0,טבלה1013[[#This Row],[וסת קבוע אחרון]]&lt;&gt;W629),1,"")</f>
        <v/>
      </c>
      <c r="AD630" s="1" t="str">
        <f>IF(AND(טבלה1013[[#This Row],[הווסת פעיל?]]&lt;&gt;"",B631=1),טבלה1013[[#This Row],[CycleNumber]],"")</f>
        <v/>
      </c>
      <c r="AE630" s="1" t="str">
        <f>IF(AND(טבלה1013[[#This Row],[הווסת פעיל?]]&lt;&gt;"",X629=""),טבלה1013[[#This Row],[CycleNumber]],"")</f>
        <v/>
      </c>
      <c r="AF630" s="1" t="str">
        <f>IF(B631=1,"",IF(טבלה1013[[#This Row],[הווסת פעיל?]]=1,IF(טבלה1013[[#This Row],[וסת קבוע אחרון]]=F631,1,0),""))</f>
        <v/>
      </c>
      <c r="AG630" s="1" t="str">
        <f>IF(B631=1,"",IF(טבלה1013[[#This Row],[הווסת פעיל?]]=1,IF(OR(טבלה1013[[#This Row],[וסת קבוע אחרון]]=F631,F631=טבלה1013[[#This Row],[LengthofCycle]]),1,0),""))</f>
        <v/>
      </c>
      <c r="AH630" s="1" t="str">
        <f>IF(B631=1,"",IF(טבלה1013[[#This Row],[הווסת פעיל?]]=1,IF(OR(טבלה1013[[#This Row],[וסת קבוע אחרון]]=F631,F631=טבלה1013[[#This Row],[LengthofCycle]],AND(טבלה1013[[#This Row],[LengthofCycle]]&lt;&gt;טבלה1013[[#This Row],[וסת קבוע אחרון]],OR(F631=28,F631=29))),1,0),""))</f>
        <v/>
      </c>
      <c r="AI630" s="1" t="str">
        <f>IF(AND(טבלה1013[[#This Row],[הווסת פעיל?]]=1,B631=1),1,"")</f>
        <v/>
      </c>
      <c r="AJ630" s="4">
        <f>IF(AND(טבלה1013[[#This Row],[הווסת פעיל?]]&lt;&gt;1,B631&lt;&gt;1,B631&lt;&gt;""),IF(טבלה1013[[#This Row],[LengthofCycle]]=F631,1,0),"")</f>
        <v>0</v>
      </c>
      <c r="AK630" s="4">
        <f>IF(AND(טבלה1013[[#This Row],[הווסת פעיל?]]&lt;&gt;1,B631&lt;&gt;1,B631&lt;&gt;""),IF(OR(טבלה1013[[#This Row],[LengthofCycle]]=F631,F631=29),1,0),"")</f>
        <v>0</v>
      </c>
      <c r="AL630" s="4">
        <f>IF(AND(טבלה1013[[#This Row],[הווסת פעיל?]]&lt;&gt;1,B631&lt;&gt;1,B631&lt;&gt;""),IF(OR(טבלה1013[[#This Row],[LengthofCycle]]=F631,F631=29,F631=28),1,0),"")</f>
        <v>0</v>
      </c>
    </row>
    <row r="631" spans="1:38" x14ac:dyDescent="0.25">
      <c r="A631" s="1" t="s">
        <v>110</v>
      </c>
      <c r="B631" s="1">
        <v>5</v>
      </c>
      <c r="C631" s="1">
        <v>1</v>
      </c>
      <c r="D631" s="1">
        <v>1</v>
      </c>
      <c r="E631" s="1">
        <v>0</v>
      </c>
      <c r="F631" s="1">
        <v>22</v>
      </c>
      <c r="G631" s="1">
        <f>טבלה1013[[#This Row],[LengthofCycle]]+1</f>
        <v>23</v>
      </c>
      <c r="H631" s="1" t="str">
        <f>IF(IFERROR(LOOKUP(טבלה1013[[#This Row],[ClientID]],קביעויות[השבוע]),FALSE)=טבלה1013[[#This Row],[ClientID]],1,"")</f>
        <v/>
      </c>
      <c r="I631" s="1" t="str">
        <f>IF(AND(טבלה1013[[#This Row],[CycleNumber]]&gt;1,OR(B632="",טבלה1013[[#This Row],[CycleNumber]]&gt;B630)),IF(OR(AND(טבלה1013[[#This Row],[LengthofCycle]]=28,F630=28),AND(טבלה1013[[#This Row],[LengthofCycle]]=35,F630=35)),1,""),"")</f>
        <v/>
      </c>
      <c r="J631" s="1" t="str">
        <f>IF(AND(טבלה1013[[#This Row],[וסת השבוע]]=1,I630=1,טבלה1013[[#This Row],[CycleNumber]]&gt;B630),1,"")</f>
        <v/>
      </c>
      <c r="K631" s="1" t="str">
        <f>IF(טבלה1013[[#This Row],[CycleNumber]]=1,"",IF(טבלה1013[[#This Row],[וסת השבוע]]=1,0,IF(K630="","",IF(K630=0,IF(טבלה1013[[#This Row],[LengthofCycle]]=28,0,1),IF(K630=1,IF(טבלה1013[[#This Row],[LengthofCycle]]+F630=28*2,0,2),IF(K630=2,IF(טבלה1013[[#This Row],[LengthofCycle]]+F630+F629=28*3,0,3),""))))))</f>
        <v/>
      </c>
      <c r="L631" s="1" t="str">
        <f>IF(טבלה1013[[#This Row],[וסת השבוע]]=1,IF(טבלה1013[[#This Row],[וסת השבוע וההפלגה ביחד]]=1,L630+1,0),IF(AND(טבלה1013[[#This Row],[CycleNumber]]&gt;B630,טבלה1013[[#This Row],[CycleNumber]]&gt;1),IF(טבלה1013[[#This Row],[וסת השבוע פעיל?]]&lt;&gt;"",L630+1,""),""))</f>
        <v/>
      </c>
      <c r="M631" s="1" t="str">
        <f>IF(AND(טבלה1013[[#This Row],[וסת השבוע פעיל?]]&lt;&gt;"",טבלה1013[[#This Row],[CycleNumber]]&lt;B632,B632&lt;&gt;"",טבלה1013[[#This Row],[וסת השבוע פעיל?]]&lt;3),IF(K632=0,IF(AND(טבלה1013[[#This Row],[וסת השבוע פעיל?]]&gt;0,I632=1),0,1),0),"")</f>
        <v/>
      </c>
      <c r="N631" s="1" t="str">
        <f t="shared" si="60"/>
        <v/>
      </c>
      <c r="O631" s="1" t="str">
        <f>IF(AND(טבלה1013[[#This Row],[חיזוי - שבוע]]=1,J632=1),1,"")</f>
        <v/>
      </c>
      <c r="P631" s="1" t="str">
        <f>IF(AND(טבלה1013[[#This Row],[חיזוי טוב עם הפלגה?]]=1,טבלה1013[[#This Row],[וסת קבוע אחרון]]&lt;&gt;28,X630=1),1,"")</f>
        <v/>
      </c>
      <c r="Q631" s="1" t="str">
        <f>IF(AND(טבלה1013[[#This Row],[וסת השבוע פעיל?]]&lt;3,OR(טבלה1013[[#This Row],[CycleNumber]]&gt;B632,B632="")),1,"")</f>
        <v/>
      </c>
      <c r="R631" s="1" t="str">
        <f>IF(טבלה1013[[#This Row],[האישה קבעה וסת שבוע?]]=1,IF(טבלה1013[[#This Row],[וסת השבוע פעיל?]]&lt;3,1,0),"")</f>
        <v/>
      </c>
      <c r="S6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1" s="1">
        <f t="shared" si="61"/>
        <v>0</v>
      </c>
      <c r="U631" s="1">
        <f t="shared" si="62"/>
        <v>0</v>
      </c>
      <c r="V631" s="1">
        <f t="shared" si="63"/>
        <v>0</v>
      </c>
      <c r="W631" s="1" t="str">
        <f>IF(טבלה1013[[#This Row],[3 הפלגות זהות]]="","",IF(טבלה1013[[#This Row],[3 הפלגות זהות]]=1,טבלה1013[[#This Row],[LengthofCycle]],W630))</f>
        <v/>
      </c>
      <c r="Y631" s="1" t="str">
        <f>IF(OR(טבלה1013[[#This Row],[הווסת פעיל?]]=0,טבלה1013[[#This Row],[הווסת פעיל?]]=""),"",SUM(Y630,טבלה1013[[#This Row],[הווסת פעיל?]]))</f>
        <v/>
      </c>
      <c r="Z631" s="1" t="str">
        <f>IF(AND(טבלה1013[[#This Row],[כמה מחזורים עד עקירה]]&lt;&gt;"",Y632=""),טבלה1013[[#This Row],[כמה מחזורים עד עקירה]],"")</f>
        <v/>
      </c>
      <c r="AA631" s="1" t="str">
        <f>IF(AND(טבלה1013[[#This Row],[הווסת פעיל?]]=1,טבלה1013[[#This Row],[וסת קבוע אחרון]]&lt;&gt;W630),טבלה1013[[#This Row],[וסת קבוע אחרון]],"")</f>
        <v/>
      </c>
      <c r="AB631" s="1" t="str">
        <f>IF(AND(טבלה1013[[#This Row],[הווסת פעיל?]]=1,X630=0,טבלה1013[[#This Row],[וסת קבוע אחרון]]=W630),טבלה1013[[#This Row],[וסת קבוע אחרון]],"")</f>
        <v/>
      </c>
      <c r="AC631" s="1" t="str">
        <f>IF(AND(טבלה1013[[#This Row],[הווסת פעיל?]]=1,X630=0,טבלה1013[[#This Row],[וסת קבוע אחרון]]&lt;&gt;W630),1,"")</f>
        <v/>
      </c>
      <c r="AD631" s="1" t="str">
        <f>IF(AND(טבלה1013[[#This Row],[הווסת פעיל?]]&lt;&gt;"",B632=1),טבלה1013[[#This Row],[CycleNumber]],"")</f>
        <v/>
      </c>
      <c r="AE631" s="1" t="str">
        <f>IF(AND(טבלה1013[[#This Row],[הווסת פעיל?]]&lt;&gt;"",X630=""),טבלה1013[[#This Row],[CycleNumber]],"")</f>
        <v/>
      </c>
      <c r="AF631" s="1" t="str">
        <f>IF(B632=1,"",IF(טבלה1013[[#This Row],[הווסת פעיל?]]=1,IF(טבלה1013[[#This Row],[וסת קבוע אחרון]]=F632,1,0),""))</f>
        <v/>
      </c>
      <c r="AG631" s="1" t="str">
        <f>IF(B632=1,"",IF(טבלה1013[[#This Row],[הווסת פעיל?]]=1,IF(OR(טבלה1013[[#This Row],[וסת קבוע אחרון]]=F632,F632=טבלה1013[[#This Row],[LengthofCycle]]),1,0),""))</f>
        <v/>
      </c>
      <c r="AH631" s="1" t="str">
        <f>IF(B632=1,"",IF(טבלה1013[[#This Row],[הווסת פעיל?]]=1,IF(OR(טבלה1013[[#This Row],[וסת קבוע אחרון]]=F632,F632=טבלה1013[[#This Row],[LengthofCycle]],AND(טבלה1013[[#This Row],[LengthofCycle]]&lt;&gt;טבלה1013[[#This Row],[וסת קבוע אחרון]],OR(F632=28,F632=29))),1,0),""))</f>
        <v/>
      </c>
      <c r="AI631" s="1" t="str">
        <f>IF(AND(טבלה1013[[#This Row],[הווסת פעיל?]]=1,B632=1),1,"")</f>
        <v/>
      </c>
      <c r="AJ631" s="4">
        <f>IF(AND(טבלה1013[[#This Row],[הווסת פעיל?]]&lt;&gt;1,B632&lt;&gt;1,B632&lt;&gt;""),IF(טבלה1013[[#This Row],[LengthofCycle]]=F632,1,0),"")</f>
        <v>0</v>
      </c>
      <c r="AK631" s="4">
        <f>IF(AND(טבלה1013[[#This Row],[הווסת פעיל?]]&lt;&gt;1,B632&lt;&gt;1,B632&lt;&gt;""),IF(OR(טבלה1013[[#This Row],[LengthofCycle]]=F632,F632=29),1,0),"")</f>
        <v>0</v>
      </c>
      <c r="AL631" s="4">
        <f>IF(AND(טבלה1013[[#This Row],[הווסת פעיל?]]&lt;&gt;1,B632&lt;&gt;1,B632&lt;&gt;""),IF(OR(טבלה1013[[#This Row],[LengthofCycle]]=F632,F632=29,F632=28),1,0),"")</f>
        <v>0</v>
      </c>
    </row>
    <row r="632" spans="1:38" x14ac:dyDescent="0.25">
      <c r="A632" s="1" t="s">
        <v>110</v>
      </c>
      <c r="B632" s="1">
        <v>6</v>
      </c>
      <c r="C632" s="1">
        <v>1</v>
      </c>
      <c r="D632" s="1">
        <v>1</v>
      </c>
      <c r="E632" s="1">
        <v>0</v>
      </c>
      <c r="F632" s="1">
        <v>25</v>
      </c>
      <c r="G632" s="1">
        <f>טבלה1013[[#This Row],[LengthofCycle]]+1</f>
        <v>26</v>
      </c>
      <c r="H632" s="1" t="str">
        <f>IF(IFERROR(LOOKUP(טבלה1013[[#This Row],[ClientID]],קביעויות[השבוע]),FALSE)=טבלה1013[[#This Row],[ClientID]],1,"")</f>
        <v/>
      </c>
      <c r="I632" s="1" t="str">
        <f>IF(AND(טבלה1013[[#This Row],[CycleNumber]]&gt;1,OR(B633="",טבלה1013[[#This Row],[CycleNumber]]&gt;B631)),IF(OR(AND(טבלה1013[[#This Row],[LengthofCycle]]=28,F631=28),AND(טבלה1013[[#This Row],[LengthofCycle]]=35,F631=35)),1,""),"")</f>
        <v/>
      </c>
      <c r="J632" s="1" t="str">
        <f>IF(AND(טבלה1013[[#This Row],[וסת השבוע]]=1,I631=1,טבלה1013[[#This Row],[CycleNumber]]&gt;B631),1,"")</f>
        <v/>
      </c>
      <c r="K632" s="1" t="str">
        <f>IF(טבלה1013[[#This Row],[CycleNumber]]=1,"",IF(טבלה1013[[#This Row],[וסת השבוע]]=1,0,IF(K631="","",IF(K631=0,IF(טבלה1013[[#This Row],[LengthofCycle]]=28,0,1),IF(K631=1,IF(טבלה1013[[#This Row],[LengthofCycle]]+F631=28*2,0,2),IF(K631=2,IF(טבלה1013[[#This Row],[LengthofCycle]]+F631+F630=28*3,0,3),""))))))</f>
        <v/>
      </c>
      <c r="L632" s="1" t="str">
        <f>IF(טבלה1013[[#This Row],[וסת השבוע]]=1,IF(טבלה1013[[#This Row],[וסת השבוע וההפלגה ביחד]]=1,L631+1,0),IF(AND(טבלה1013[[#This Row],[CycleNumber]]&gt;B631,טבלה1013[[#This Row],[CycleNumber]]&gt;1),IF(טבלה1013[[#This Row],[וסת השבוע פעיל?]]&lt;&gt;"",L631+1,""),""))</f>
        <v/>
      </c>
      <c r="M632" s="1" t="str">
        <f>IF(AND(טבלה1013[[#This Row],[וסת השבוע פעיל?]]&lt;&gt;"",טבלה1013[[#This Row],[CycleNumber]]&lt;B633,B633&lt;&gt;"",טבלה1013[[#This Row],[וסת השבוע פעיל?]]&lt;3),IF(K633=0,IF(AND(טבלה1013[[#This Row],[וסת השבוע פעיל?]]&gt;0,I633=1),0,1),0),"")</f>
        <v/>
      </c>
      <c r="N632" s="1" t="str">
        <f t="shared" si="60"/>
        <v/>
      </c>
      <c r="O632" s="1" t="str">
        <f>IF(AND(טבלה1013[[#This Row],[חיזוי - שבוע]]=1,J633=1),1,"")</f>
        <v/>
      </c>
      <c r="P632" s="1" t="str">
        <f>IF(AND(טבלה1013[[#This Row],[חיזוי טוב עם הפלגה?]]=1,טבלה1013[[#This Row],[וסת קבוע אחרון]]&lt;&gt;28,X631=1),1,"")</f>
        <v/>
      </c>
      <c r="Q632" s="1" t="str">
        <f>IF(AND(טבלה1013[[#This Row],[וסת השבוע פעיל?]]&lt;3,OR(טבלה1013[[#This Row],[CycleNumber]]&gt;B633,B633="")),1,"")</f>
        <v/>
      </c>
      <c r="R632" s="1" t="str">
        <f>IF(טבלה1013[[#This Row],[האישה קבעה וסת שבוע?]]=1,IF(טבלה1013[[#This Row],[וסת השבוע פעיל?]]&lt;3,1,0),"")</f>
        <v/>
      </c>
      <c r="S6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2" s="1">
        <f t="shared" si="61"/>
        <v>0</v>
      </c>
      <c r="U632" s="1">
        <f t="shared" si="62"/>
        <v>0</v>
      </c>
      <c r="V632" s="1">
        <f t="shared" si="63"/>
        <v>0</v>
      </c>
      <c r="W632" s="1" t="str">
        <f>IF(טבלה1013[[#This Row],[3 הפלגות זהות]]="","",IF(טבלה1013[[#This Row],[3 הפלגות זהות]]=1,טבלה1013[[#This Row],[LengthofCycle]],W631))</f>
        <v/>
      </c>
      <c r="Y632" s="1" t="str">
        <f>IF(OR(טבלה1013[[#This Row],[הווסת פעיל?]]=0,טבלה1013[[#This Row],[הווסת פעיל?]]=""),"",SUM(Y631,טבלה1013[[#This Row],[הווסת פעיל?]]))</f>
        <v/>
      </c>
      <c r="Z632" s="1" t="str">
        <f>IF(AND(טבלה1013[[#This Row],[כמה מחזורים עד עקירה]]&lt;&gt;"",Y633=""),טבלה1013[[#This Row],[כמה מחזורים עד עקירה]],"")</f>
        <v/>
      </c>
      <c r="AA632" s="1" t="str">
        <f>IF(AND(טבלה1013[[#This Row],[הווסת פעיל?]]=1,טבלה1013[[#This Row],[וסת קבוע אחרון]]&lt;&gt;W631),טבלה1013[[#This Row],[וסת קבוע אחרון]],"")</f>
        <v/>
      </c>
      <c r="AB632" s="1" t="str">
        <f>IF(AND(טבלה1013[[#This Row],[הווסת פעיל?]]=1,X631=0,טבלה1013[[#This Row],[וסת קבוע אחרון]]=W631),טבלה1013[[#This Row],[וסת קבוע אחרון]],"")</f>
        <v/>
      </c>
      <c r="AC632" s="1" t="str">
        <f>IF(AND(טבלה1013[[#This Row],[הווסת פעיל?]]=1,X631=0,טבלה1013[[#This Row],[וסת קבוע אחרון]]&lt;&gt;W631),1,"")</f>
        <v/>
      </c>
      <c r="AD632" s="1" t="str">
        <f>IF(AND(טבלה1013[[#This Row],[הווסת פעיל?]]&lt;&gt;"",B633=1),טבלה1013[[#This Row],[CycleNumber]],"")</f>
        <v/>
      </c>
      <c r="AE632" s="1" t="str">
        <f>IF(AND(טבלה1013[[#This Row],[הווסת פעיל?]]&lt;&gt;"",X631=""),טבלה1013[[#This Row],[CycleNumber]],"")</f>
        <v/>
      </c>
      <c r="AF632" s="1" t="str">
        <f>IF(B633=1,"",IF(טבלה1013[[#This Row],[הווסת פעיל?]]=1,IF(טבלה1013[[#This Row],[וסת קבוע אחרון]]=F633,1,0),""))</f>
        <v/>
      </c>
      <c r="AG632" s="1" t="str">
        <f>IF(B633=1,"",IF(טבלה1013[[#This Row],[הווסת פעיל?]]=1,IF(OR(טבלה1013[[#This Row],[וסת קבוע אחרון]]=F633,F633=טבלה1013[[#This Row],[LengthofCycle]]),1,0),""))</f>
        <v/>
      </c>
      <c r="AH632" s="1" t="str">
        <f>IF(B633=1,"",IF(טבלה1013[[#This Row],[הווסת פעיל?]]=1,IF(OR(טבלה1013[[#This Row],[וסת קבוע אחרון]]=F633,F633=טבלה1013[[#This Row],[LengthofCycle]],AND(טבלה1013[[#This Row],[LengthofCycle]]&lt;&gt;טבלה1013[[#This Row],[וסת קבוע אחרון]],OR(F633=28,F633=29))),1,0),""))</f>
        <v/>
      </c>
      <c r="AI632" s="1" t="str">
        <f>IF(AND(טבלה1013[[#This Row],[הווסת פעיל?]]=1,B633=1),1,"")</f>
        <v/>
      </c>
      <c r="AJ632" s="4">
        <f>IF(AND(טבלה1013[[#This Row],[הווסת פעיל?]]&lt;&gt;1,B633&lt;&gt;1,B633&lt;&gt;""),IF(טבלה1013[[#This Row],[LengthofCycle]]=F633,1,0),"")</f>
        <v>1</v>
      </c>
      <c r="AK632" s="4">
        <f>IF(AND(טבלה1013[[#This Row],[הווסת פעיל?]]&lt;&gt;1,B633&lt;&gt;1,B633&lt;&gt;""),IF(OR(טבלה1013[[#This Row],[LengthofCycle]]=F633,F633=29),1,0),"")</f>
        <v>1</v>
      </c>
      <c r="AL632" s="4">
        <f>IF(AND(טבלה1013[[#This Row],[הווסת פעיל?]]&lt;&gt;1,B633&lt;&gt;1,B633&lt;&gt;""),IF(OR(טבלה1013[[#This Row],[LengthofCycle]]=F633,F633=29,F633=28),1,0),"")</f>
        <v>1</v>
      </c>
    </row>
    <row r="633" spans="1:38" x14ac:dyDescent="0.25">
      <c r="A633" s="1" t="s">
        <v>110</v>
      </c>
      <c r="B633" s="1">
        <v>7</v>
      </c>
      <c r="C633" s="1">
        <v>1</v>
      </c>
      <c r="D633" s="1">
        <v>1</v>
      </c>
      <c r="E633" s="1">
        <v>0</v>
      </c>
      <c r="F633" s="1">
        <v>25</v>
      </c>
      <c r="G633" s="1">
        <f>טבלה1013[[#This Row],[LengthofCycle]]+1</f>
        <v>26</v>
      </c>
      <c r="H633" s="1" t="str">
        <f>IF(IFERROR(LOOKUP(טבלה1013[[#This Row],[ClientID]],קביעויות[השבוע]),FALSE)=טבלה1013[[#This Row],[ClientID]],1,"")</f>
        <v/>
      </c>
      <c r="I633" s="1" t="str">
        <f>IF(AND(טבלה1013[[#This Row],[CycleNumber]]&gt;1,OR(B634="",טבלה1013[[#This Row],[CycleNumber]]&gt;B632)),IF(OR(AND(טבלה1013[[#This Row],[LengthofCycle]]=28,F632=28),AND(טבלה1013[[#This Row],[LengthofCycle]]=35,F632=35)),1,""),"")</f>
        <v/>
      </c>
      <c r="J633" s="1" t="str">
        <f>IF(AND(טבלה1013[[#This Row],[וסת השבוע]]=1,I632=1,טבלה1013[[#This Row],[CycleNumber]]&gt;B632),1,"")</f>
        <v/>
      </c>
      <c r="K633" s="1" t="str">
        <f>IF(טבלה1013[[#This Row],[CycleNumber]]=1,"",IF(טבלה1013[[#This Row],[וסת השבוע]]=1,0,IF(K632="","",IF(K632=0,IF(טבלה1013[[#This Row],[LengthofCycle]]=28,0,1),IF(K632=1,IF(טבלה1013[[#This Row],[LengthofCycle]]+F632=28*2,0,2),IF(K632=2,IF(טבלה1013[[#This Row],[LengthofCycle]]+F632+F631=28*3,0,3),""))))))</f>
        <v/>
      </c>
      <c r="L633" s="1" t="str">
        <f>IF(טבלה1013[[#This Row],[וסת השבוע]]=1,IF(טבלה1013[[#This Row],[וסת השבוע וההפלגה ביחד]]=1,L632+1,0),IF(AND(טבלה1013[[#This Row],[CycleNumber]]&gt;B632,טבלה1013[[#This Row],[CycleNumber]]&gt;1),IF(טבלה1013[[#This Row],[וסת השבוע פעיל?]]&lt;&gt;"",L632+1,""),""))</f>
        <v/>
      </c>
      <c r="M633" s="1" t="str">
        <f>IF(AND(טבלה1013[[#This Row],[וסת השבוע פעיל?]]&lt;&gt;"",טבלה1013[[#This Row],[CycleNumber]]&lt;B634,B634&lt;&gt;"",טבלה1013[[#This Row],[וסת השבוע פעיל?]]&lt;3),IF(K634=0,IF(AND(טבלה1013[[#This Row],[וסת השבוע פעיל?]]&gt;0,I634=1),0,1),0),"")</f>
        <v/>
      </c>
      <c r="N633" s="1" t="str">
        <f t="shared" si="60"/>
        <v/>
      </c>
      <c r="O633" s="1" t="str">
        <f>IF(AND(טבלה1013[[#This Row],[חיזוי - שבוע]]=1,J634=1),1,"")</f>
        <v/>
      </c>
      <c r="P633" s="1" t="str">
        <f>IF(AND(טבלה1013[[#This Row],[חיזוי טוב עם הפלגה?]]=1,טבלה1013[[#This Row],[וסת קבוע אחרון]]&lt;&gt;28,X632=1),1,"")</f>
        <v/>
      </c>
      <c r="Q633" s="1" t="str">
        <f>IF(AND(טבלה1013[[#This Row],[וסת השבוע פעיל?]]&lt;3,OR(טבלה1013[[#This Row],[CycleNumber]]&gt;B634,B634="")),1,"")</f>
        <v/>
      </c>
      <c r="R633" s="1" t="str">
        <f>IF(טבלה1013[[#This Row],[האישה קבעה וסת שבוע?]]=1,IF(טבלה1013[[#This Row],[וסת השבוע פעיל?]]&lt;3,1,0),"")</f>
        <v/>
      </c>
      <c r="S6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3" s="1">
        <f t="shared" si="61"/>
        <v>0</v>
      </c>
      <c r="U633" s="1">
        <f t="shared" si="62"/>
        <v>0</v>
      </c>
      <c r="V633" s="1">
        <f t="shared" si="63"/>
        <v>0</v>
      </c>
      <c r="W633" s="1" t="str">
        <f>IF(טבלה1013[[#This Row],[3 הפלגות זהות]]="","",IF(טבלה1013[[#This Row],[3 הפלגות זהות]]=1,טבלה1013[[#This Row],[LengthofCycle]],W632))</f>
        <v/>
      </c>
      <c r="Y633" s="1" t="str">
        <f>IF(OR(טבלה1013[[#This Row],[הווסת פעיל?]]=0,טבלה1013[[#This Row],[הווסת פעיל?]]=""),"",SUM(Y632,טבלה1013[[#This Row],[הווסת פעיל?]]))</f>
        <v/>
      </c>
      <c r="Z633" s="1" t="str">
        <f>IF(AND(טבלה1013[[#This Row],[כמה מחזורים עד עקירה]]&lt;&gt;"",Y634=""),טבלה1013[[#This Row],[כמה מחזורים עד עקירה]],"")</f>
        <v/>
      </c>
      <c r="AA633" s="1" t="str">
        <f>IF(AND(טבלה1013[[#This Row],[הווסת פעיל?]]=1,טבלה1013[[#This Row],[וסת קבוע אחרון]]&lt;&gt;W632),טבלה1013[[#This Row],[וסת קבוע אחרון]],"")</f>
        <v/>
      </c>
      <c r="AB633" s="1" t="str">
        <f>IF(AND(טבלה1013[[#This Row],[הווסת פעיל?]]=1,X632=0,טבלה1013[[#This Row],[וסת קבוע אחרון]]=W632),טבלה1013[[#This Row],[וסת קבוע אחרון]],"")</f>
        <v/>
      </c>
      <c r="AC633" s="1" t="str">
        <f>IF(AND(טבלה1013[[#This Row],[הווסת פעיל?]]=1,X632=0,טבלה1013[[#This Row],[וסת קבוע אחרון]]&lt;&gt;W632),1,"")</f>
        <v/>
      </c>
      <c r="AD633" s="1" t="str">
        <f>IF(AND(טבלה1013[[#This Row],[הווסת פעיל?]]&lt;&gt;"",B634=1),טבלה1013[[#This Row],[CycleNumber]],"")</f>
        <v/>
      </c>
      <c r="AE633" s="1" t="str">
        <f>IF(AND(טבלה1013[[#This Row],[הווסת פעיל?]]&lt;&gt;"",X632=""),טבלה1013[[#This Row],[CycleNumber]],"")</f>
        <v/>
      </c>
      <c r="AF633" s="1" t="str">
        <f>IF(B634=1,"",IF(טבלה1013[[#This Row],[הווסת פעיל?]]=1,IF(טבלה1013[[#This Row],[וסת קבוע אחרון]]=F634,1,0),""))</f>
        <v/>
      </c>
      <c r="AG633" s="1" t="str">
        <f>IF(B634=1,"",IF(טבלה1013[[#This Row],[הווסת פעיל?]]=1,IF(OR(טבלה1013[[#This Row],[וסת קבוע אחרון]]=F634,F634=טבלה1013[[#This Row],[LengthofCycle]]),1,0),""))</f>
        <v/>
      </c>
      <c r="AH633" s="1" t="str">
        <f>IF(B634=1,"",IF(טבלה1013[[#This Row],[הווסת פעיל?]]=1,IF(OR(טבלה1013[[#This Row],[וסת קבוע אחרון]]=F634,F634=טבלה1013[[#This Row],[LengthofCycle]],AND(טבלה1013[[#This Row],[LengthofCycle]]&lt;&gt;טבלה1013[[#This Row],[וסת קבוע אחרון]],OR(F634=28,F634=29))),1,0),""))</f>
        <v/>
      </c>
      <c r="AI633" s="1" t="str">
        <f>IF(AND(טבלה1013[[#This Row],[הווסת פעיל?]]=1,B634=1),1,"")</f>
        <v/>
      </c>
      <c r="AJ633" s="4">
        <f>IF(AND(טבלה1013[[#This Row],[הווסת פעיל?]]&lt;&gt;1,B634&lt;&gt;1,B634&lt;&gt;""),IF(טבלה1013[[#This Row],[LengthofCycle]]=F634,1,0),"")</f>
        <v>0</v>
      </c>
      <c r="AK633" s="4">
        <f>IF(AND(טבלה1013[[#This Row],[הווסת פעיל?]]&lt;&gt;1,B634&lt;&gt;1,B634&lt;&gt;""),IF(OR(טבלה1013[[#This Row],[LengthofCycle]]=F634,F634=29),1,0),"")</f>
        <v>0</v>
      </c>
      <c r="AL633" s="4">
        <f>IF(AND(טבלה1013[[#This Row],[הווסת פעיל?]]&lt;&gt;1,B634&lt;&gt;1,B634&lt;&gt;""),IF(OR(טבלה1013[[#This Row],[LengthofCycle]]=F634,F634=29,F634=28),1,0),"")</f>
        <v>0</v>
      </c>
    </row>
    <row r="634" spans="1:38" x14ac:dyDescent="0.25">
      <c r="A634" s="1" t="s">
        <v>110</v>
      </c>
      <c r="B634" s="1">
        <v>8</v>
      </c>
      <c r="C634" s="1">
        <v>1</v>
      </c>
      <c r="D634" s="1">
        <v>1</v>
      </c>
      <c r="E634" s="1">
        <v>0</v>
      </c>
      <c r="F634" s="1">
        <v>26</v>
      </c>
      <c r="G634" s="1">
        <f>טבלה1013[[#This Row],[LengthofCycle]]+1</f>
        <v>27</v>
      </c>
      <c r="H634" s="1" t="str">
        <f>IF(IFERROR(LOOKUP(טבלה1013[[#This Row],[ClientID]],קביעויות[השבוע]),FALSE)=טבלה1013[[#This Row],[ClientID]],1,"")</f>
        <v/>
      </c>
      <c r="I634" s="1" t="str">
        <f>IF(AND(טבלה1013[[#This Row],[CycleNumber]]&gt;1,OR(B635="",טבלה1013[[#This Row],[CycleNumber]]&gt;B633)),IF(OR(AND(טבלה1013[[#This Row],[LengthofCycle]]=28,F633=28),AND(טבלה1013[[#This Row],[LengthofCycle]]=35,F633=35)),1,""),"")</f>
        <v/>
      </c>
      <c r="J634" s="1" t="str">
        <f>IF(AND(טבלה1013[[#This Row],[וסת השבוע]]=1,I633=1,טבלה1013[[#This Row],[CycleNumber]]&gt;B633),1,"")</f>
        <v/>
      </c>
      <c r="K634" s="1" t="str">
        <f>IF(טבלה1013[[#This Row],[CycleNumber]]=1,"",IF(טבלה1013[[#This Row],[וסת השבוע]]=1,0,IF(K633="","",IF(K633=0,IF(טבלה1013[[#This Row],[LengthofCycle]]=28,0,1),IF(K633=1,IF(טבלה1013[[#This Row],[LengthofCycle]]+F633=28*2,0,2),IF(K633=2,IF(טבלה1013[[#This Row],[LengthofCycle]]+F633+F632=28*3,0,3),""))))))</f>
        <v/>
      </c>
      <c r="L634" s="1" t="str">
        <f>IF(טבלה1013[[#This Row],[וסת השבוע]]=1,IF(טבלה1013[[#This Row],[וסת השבוע וההפלגה ביחד]]=1,L633+1,0),IF(AND(טבלה1013[[#This Row],[CycleNumber]]&gt;B633,טבלה1013[[#This Row],[CycleNumber]]&gt;1),IF(טבלה1013[[#This Row],[וסת השבוע פעיל?]]&lt;&gt;"",L633+1,""),""))</f>
        <v/>
      </c>
      <c r="M634" s="1" t="str">
        <f>IF(AND(טבלה1013[[#This Row],[וסת השבוע פעיל?]]&lt;&gt;"",טבלה1013[[#This Row],[CycleNumber]]&lt;B635,B635&lt;&gt;"",טבלה1013[[#This Row],[וסת השבוע פעיל?]]&lt;3),IF(K635=0,IF(AND(טבלה1013[[#This Row],[וסת השבוע פעיל?]]&gt;0,I635=1),0,1),0),"")</f>
        <v/>
      </c>
      <c r="N634" s="1" t="str">
        <f t="shared" si="60"/>
        <v/>
      </c>
      <c r="O634" s="1" t="str">
        <f>IF(AND(טבלה1013[[#This Row],[חיזוי - שבוע]]=1,J635=1),1,"")</f>
        <v/>
      </c>
      <c r="P634" s="1" t="str">
        <f>IF(AND(טבלה1013[[#This Row],[חיזוי טוב עם הפלגה?]]=1,טבלה1013[[#This Row],[וסת קבוע אחרון]]&lt;&gt;28,X633=1),1,"")</f>
        <v/>
      </c>
      <c r="Q634" s="1" t="str">
        <f>IF(AND(טבלה1013[[#This Row],[וסת השבוע פעיל?]]&lt;3,OR(טבלה1013[[#This Row],[CycleNumber]]&gt;B635,B635="")),1,"")</f>
        <v/>
      </c>
      <c r="R634" s="1" t="str">
        <f>IF(טבלה1013[[#This Row],[האישה קבעה וסת שבוע?]]=1,IF(טבלה1013[[#This Row],[וסת השבוע פעיל?]]&lt;3,1,0),"")</f>
        <v/>
      </c>
      <c r="S6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4" s="1">
        <f t="shared" si="61"/>
        <v>0</v>
      </c>
      <c r="U634" s="1">
        <f t="shared" si="62"/>
        <v>0</v>
      </c>
      <c r="V634" s="1">
        <f t="shared" si="63"/>
        <v>0</v>
      </c>
      <c r="W634" s="1" t="str">
        <f>IF(טבלה1013[[#This Row],[3 הפלגות זהות]]="","",IF(טבלה1013[[#This Row],[3 הפלגות זהות]]=1,טבלה1013[[#This Row],[LengthofCycle]],W633))</f>
        <v/>
      </c>
      <c r="Y634" s="1" t="str">
        <f>IF(OR(טבלה1013[[#This Row],[הווסת פעיל?]]=0,טבלה1013[[#This Row],[הווסת פעיל?]]=""),"",SUM(Y633,טבלה1013[[#This Row],[הווסת פעיל?]]))</f>
        <v/>
      </c>
      <c r="Z634" s="1" t="str">
        <f>IF(AND(טבלה1013[[#This Row],[כמה מחזורים עד עקירה]]&lt;&gt;"",Y635=""),טבלה1013[[#This Row],[כמה מחזורים עד עקירה]],"")</f>
        <v/>
      </c>
      <c r="AA634" s="1" t="str">
        <f>IF(AND(טבלה1013[[#This Row],[הווסת פעיל?]]=1,טבלה1013[[#This Row],[וסת קבוע אחרון]]&lt;&gt;W633),טבלה1013[[#This Row],[וסת קבוע אחרון]],"")</f>
        <v/>
      </c>
      <c r="AB634" s="1" t="str">
        <f>IF(AND(טבלה1013[[#This Row],[הווסת פעיל?]]=1,X633=0,טבלה1013[[#This Row],[וסת קבוע אחרון]]=W633),טבלה1013[[#This Row],[וסת קבוע אחרון]],"")</f>
        <v/>
      </c>
      <c r="AC634" s="1" t="str">
        <f>IF(AND(טבלה1013[[#This Row],[הווסת פעיל?]]=1,X633=0,טבלה1013[[#This Row],[וסת קבוע אחרון]]&lt;&gt;W633),1,"")</f>
        <v/>
      </c>
      <c r="AD634" s="1" t="str">
        <f>IF(AND(טבלה1013[[#This Row],[הווסת פעיל?]]&lt;&gt;"",B635=1),טבלה1013[[#This Row],[CycleNumber]],"")</f>
        <v/>
      </c>
      <c r="AE634" s="1" t="str">
        <f>IF(AND(טבלה1013[[#This Row],[הווסת פעיל?]]&lt;&gt;"",X633=""),טבלה1013[[#This Row],[CycleNumber]],"")</f>
        <v/>
      </c>
      <c r="AF634" s="1" t="str">
        <f>IF(B635=1,"",IF(טבלה1013[[#This Row],[הווסת פעיל?]]=1,IF(טבלה1013[[#This Row],[וסת קבוע אחרון]]=F635,1,0),""))</f>
        <v/>
      </c>
      <c r="AG634" s="1" t="str">
        <f>IF(B635=1,"",IF(טבלה1013[[#This Row],[הווסת פעיל?]]=1,IF(OR(טבלה1013[[#This Row],[וסת קבוע אחרון]]=F635,F635=טבלה1013[[#This Row],[LengthofCycle]]),1,0),""))</f>
        <v/>
      </c>
      <c r="AH634" s="1" t="str">
        <f>IF(B635=1,"",IF(טבלה1013[[#This Row],[הווסת פעיל?]]=1,IF(OR(טבלה1013[[#This Row],[וסת קבוע אחרון]]=F635,F635=טבלה1013[[#This Row],[LengthofCycle]],AND(טבלה1013[[#This Row],[LengthofCycle]]&lt;&gt;טבלה1013[[#This Row],[וסת קבוע אחרון]],OR(F635=28,F635=29))),1,0),""))</f>
        <v/>
      </c>
      <c r="AI634" s="1" t="str">
        <f>IF(AND(טבלה1013[[#This Row],[הווסת פעיל?]]=1,B635=1),1,"")</f>
        <v/>
      </c>
      <c r="AJ634" s="4">
        <f>IF(AND(טבלה1013[[#This Row],[הווסת פעיל?]]&lt;&gt;1,B635&lt;&gt;1,B635&lt;&gt;""),IF(טבלה1013[[#This Row],[LengthofCycle]]=F635,1,0),"")</f>
        <v>1</v>
      </c>
      <c r="AK634" s="4">
        <f>IF(AND(טבלה1013[[#This Row],[הווסת פעיל?]]&lt;&gt;1,B635&lt;&gt;1,B635&lt;&gt;""),IF(OR(טבלה1013[[#This Row],[LengthofCycle]]=F635,F635=29),1,0),"")</f>
        <v>1</v>
      </c>
      <c r="AL634" s="4">
        <f>IF(AND(טבלה1013[[#This Row],[הווסת פעיל?]]&lt;&gt;1,B635&lt;&gt;1,B635&lt;&gt;""),IF(OR(טבלה1013[[#This Row],[LengthofCycle]]=F635,F635=29,F635=28),1,0),"")</f>
        <v>1</v>
      </c>
    </row>
    <row r="635" spans="1:38" x14ac:dyDescent="0.25">
      <c r="A635" s="1" t="s">
        <v>110</v>
      </c>
      <c r="B635" s="1">
        <v>9</v>
      </c>
      <c r="C635" s="1">
        <v>1</v>
      </c>
      <c r="D635" s="1">
        <v>1</v>
      </c>
      <c r="E635" s="1">
        <v>0</v>
      </c>
      <c r="F635" s="1">
        <v>26</v>
      </c>
      <c r="G635" s="1">
        <f>טבלה1013[[#This Row],[LengthofCycle]]+1</f>
        <v>27</v>
      </c>
      <c r="H635" s="1" t="str">
        <f>IF(IFERROR(LOOKUP(טבלה1013[[#This Row],[ClientID]],קביעויות[השבוע]),FALSE)=טבלה1013[[#This Row],[ClientID]],1,"")</f>
        <v/>
      </c>
      <c r="I635" s="1" t="str">
        <f>IF(AND(טבלה1013[[#This Row],[CycleNumber]]&gt;1,OR(B636="",טבלה1013[[#This Row],[CycleNumber]]&gt;B634)),IF(OR(AND(טבלה1013[[#This Row],[LengthofCycle]]=28,F634=28),AND(טבלה1013[[#This Row],[LengthofCycle]]=35,F634=35)),1,""),"")</f>
        <v/>
      </c>
      <c r="J635" s="1" t="str">
        <f>IF(AND(טבלה1013[[#This Row],[וסת השבוע]]=1,I634=1,טבלה1013[[#This Row],[CycleNumber]]&gt;B634),1,"")</f>
        <v/>
      </c>
      <c r="K635" s="1" t="str">
        <f>IF(טבלה1013[[#This Row],[CycleNumber]]=1,"",IF(טבלה1013[[#This Row],[וסת השבוע]]=1,0,IF(K634="","",IF(K634=0,IF(טבלה1013[[#This Row],[LengthofCycle]]=28,0,1),IF(K634=1,IF(טבלה1013[[#This Row],[LengthofCycle]]+F634=28*2,0,2),IF(K634=2,IF(טבלה1013[[#This Row],[LengthofCycle]]+F634+F633=28*3,0,3),""))))))</f>
        <v/>
      </c>
      <c r="L635" s="1" t="str">
        <f>IF(טבלה1013[[#This Row],[וסת השבוע]]=1,IF(טבלה1013[[#This Row],[וסת השבוע וההפלגה ביחד]]=1,L634+1,0),IF(AND(טבלה1013[[#This Row],[CycleNumber]]&gt;B634,טבלה1013[[#This Row],[CycleNumber]]&gt;1),IF(טבלה1013[[#This Row],[וסת השבוע פעיל?]]&lt;&gt;"",L634+1,""),""))</f>
        <v/>
      </c>
      <c r="M635" s="1" t="str">
        <f>IF(AND(טבלה1013[[#This Row],[וסת השבוע פעיל?]]&lt;&gt;"",טבלה1013[[#This Row],[CycleNumber]]&lt;B636,B636&lt;&gt;"",טבלה1013[[#This Row],[וסת השבוע פעיל?]]&lt;3),IF(K636=0,IF(AND(טבלה1013[[#This Row],[וסת השבוע פעיל?]]&gt;0,I636=1),0,1),0),"")</f>
        <v/>
      </c>
      <c r="N635" s="1" t="str">
        <f t="shared" si="60"/>
        <v/>
      </c>
      <c r="O635" s="1" t="str">
        <f>IF(AND(טבלה1013[[#This Row],[חיזוי - שבוע]]=1,J636=1),1,"")</f>
        <v/>
      </c>
      <c r="P635" s="1" t="str">
        <f>IF(AND(טבלה1013[[#This Row],[חיזוי טוב עם הפלגה?]]=1,טבלה1013[[#This Row],[וסת קבוע אחרון]]&lt;&gt;28,X634=1),1,"")</f>
        <v/>
      </c>
      <c r="Q635" s="1" t="str">
        <f>IF(AND(טבלה1013[[#This Row],[וסת השבוע פעיל?]]&lt;3,OR(טבלה1013[[#This Row],[CycleNumber]]&gt;B636,B636="")),1,"")</f>
        <v/>
      </c>
      <c r="R635" s="1" t="str">
        <f>IF(טבלה1013[[#This Row],[האישה קבעה וסת שבוע?]]=1,IF(טבלה1013[[#This Row],[וסת השבוע פעיל?]]&lt;3,1,0),"")</f>
        <v/>
      </c>
      <c r="S6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5" s="1">
        <f t="shared" si="61"/>
        <v>0</v>
      </c>
      <c r="U635" s="1">
        <f t="shared" si="62"/>
        <v>0</v>
      </c>
      <c r="V635" s="1">
        <f t="shared" si="63"/>
        <v>0</v>
      </c>
      <c r="W635" s="1" t="str">
        <f>IF(טבלה1013[[#This Row],[3 הפלגות זהות]]="","",IF(טבלה1013[[#This Row],[3 הפלגות זהות]]=1,טבלה1013[[#This Row],[LengthofCycle]],W634))</f>
        <v/>
      </c>
      <c r="Y635" s="1" t="str">
        <f>IF(OR(טבלה1013[[#This Row],[הווסת פעיל?]]=0,טבלה1013[[#This Row],[הווסת פעיל?]]=""),"",SUM(Y634,טבלה1013[[#This Row],[הווסת פעיל?]]))</f>
        <v/>
      </c>
      <c r="Z635" s="1" t="str">
        <f>IF(AND(טבלה1013[[#This Row],[כמה מחזורים עד עקירה]]&lt;&gt;"",Y636=""),טבלה1013[[#This Row],[כמה מחזורים עד עקירה]],"")</f>
        <v/>
      </c>
      <c r="AA635" s="1" t="str">
        <f>IF(AND(טבלה1013[[#This Row],[הווסת פעיל?]]=1,טבלה1013[[#This Row],[וסת קבוע אחרון]]&lt;&gt;W634),טבלה1013[[#This Row],[וסת קבוע אחרון]],"")</f>
        <v/>
      </c>
      <c r="AB635" s="1" t="str">
        <f>IF(AND(טבלה1013[[#This Row],[הווסת פעיל?]]=1,X634=0,טבלה1013[[#This Row],[וסת קבוע אחרון]]=W634),טבלה1013[[#This Row],[וסת קבוע אחרון]],"")</f>
        <v/>
      </c>
      <c r="AC635" s="1" t="str">
        <f>IF(AND(טבלה1013[[#This Row],[הווסת פעיל?]]=1,X634=0,טבלה1013[[#This Row],[וסת קבוע אחרון]]&lt;&gt;W634),1,"")</f>
        <v/>
      </c>
      <c r="AD635" s="1" t="str">
        <f>IF(AND(טבלה1013[[#This Row],[הווסת פעיל?]]&lt;&gt;"",B636=1),טבלה1013[[#This Row],[CycleNumber]],"")</f>
        <v/>
      </c>
      <c r="AE635" s="1" t="str">
        <f>IF(AND(טבלה1013[[#This Row],[הווסת פעיל?]]&lt;&gt;"",X634=""),טבלה1013[[#This Row],[CycleNumber]],"")</f>
        <v/>
      </c>
      <c r="AF635" s="1" t="str">
        <f>IF(B636=1,"",IF(טבלה1013[[#This Row],[הווסת פעיל?]]=1,IF(טבלה1013[[#This Row],[וסת קבוע אחרון]]=F636,1,0),""))</f>
        <v/>
      </c>
      <c r="AG635" s="1" t="str">
        <f>IF(B636=1,"",IF(טבלה1013[[#This Row],[הווסת פעיל?]]=1,IF(OR(טבלה1013[[#This Row],[וסת קבוע אחרון]]=F636,F636=טבלה1013[[#This Row],[LengthofCycle]]),1,0),""))</f>
        <v/>
      </c>
      <c r="AH635" s="1" t="str">
        <f>IF(B636=1,"",IF(טבלה1013[[#This Row],[הווסת פעיל?]]=1,IF(OR(טבלה1013[[#This Row],[וסת קבוע אחרון]]=F636,F636=טבלה1013[[#This Row],[LengthofCycle]],AND(טבלה1013[[#This Row],[LengthofCycle]]&lt;&gt;טבלה1013[[#This Row],[וסת קבוע אחרון]],OR(F636=28,F636=29))),1,0),""))</f>
        <v/>
      </c>
      <c r="AI635" s="1" t="str">
        <f>IF(AND(טבלה1013[[#This Row],[הווסת פעיל?]]=1,B636=1),1,"")</f>
        <v/>
      </c>
      <c r="AJ635" s="4">
        <f>IF(AND(טבלה1013[[#This Row],[הווסת פעיל?]]&lt;&gt;1,B636&lt;&gt;1,B636&lt;&gt;""),IF(טבלה1013[[#This Row],[LengthofCycle]]=F636,1,0),"")</f>
        <v>0</v>
      </c>
      <c r="AK635" s="4">
        <f>IF(AND(טבלה1013[[#This Row],[הווסת פעיל?]]&lt;&gt;1,B636&lt;&gt;1,B636&lt;&gt;""),IF(OR(טבלה1013[[#This Row],[LengthofCycle]]=F636,F636=29),1,0),"")</f>
        <v>0</v>
      </c>
      <c r="AL635" s="4">
        <f>IF(AND(טבלה1013[[#This Row],[הווסת פעיל?]]&lt;&gt;1,B636&lt;&gt;1,B636&lt;&gt;""),IF(OR(טבלה1013[[#This Row],[LengthofCycle]]=F636,F636=29,F636=28),1,0),"")</f>
        <v>0</v>
      </c>
    </row>
    <row r="636" spans="1:38" x14ac:dyDescent="0.25">
      <c r="A636" s="1" t="s">
        <v>110</v>
      </c>
      <c r="B636" s="1">
        <v>10</v>
      </c>
      <c r="C636" s="1">
        <v>1</v>
      </c>
      <c r="D636" s="1">
        <v>1</v>
      </c>
      <c r="E636" s="1">
        <v>0</v>
      </c>
      <c r="F636" s="1">
        <v>27</v>
      </c>
      <c r="G636" s="1">
        <f>טבלה1013[[#This Row],[LengthofCycle]]+1</f>
        <v>28</v>
      </c>
      <c r="H636" s="1" t="str">
        <f>IF(IFERROR(LOOKUP(טבלה1013[[#This Row],[ClientID]],קביעויות[השבוע]),FALSE)=טבלה1013[[#This Row],[ClientID]],1,"")</f>
        <v/>
      </c>
      <c r="I636" s="1" t="str">
        <f>IF(AND(טבלה1013[[#This Row],[CycleNumber]]&gt;1,OR(B637="",טבלה1013[[#This Row],[CycleNumber]]&gt;B635)),IF(OR(AND(טבלה1013[[#This Row],[LengthofCycle]]=28,F635=28),AND(טבלה1013[[#This Row],[LengthofCycle]]=35,F635=35)),1,""),"")</f>
        <v/>
      </c>
      <c r="J636" s="1" t="str">
        <f>IF(AND(טבלה1013[[#This Row],[וסת השבוע]]=1,I635=1,טבלה1013[[#This Row],[CycleNumber]]&gt;B635),1,"")</f>
        <v/>
      </c>
      <c r="K636" s="1" t="str">
        <f>IF(טבלה1013[[#This Row],[CycleNumber]]=1,"",IF(טבלה1013[[#This Row],[וסת השבוע]]=1,0,IF(K635="","",IF(K635=0,IF(טבלה1013[[#This Row],[LengthofCycle]]=28,0,1),IF(K635=1,IF(טבלה1013[[#This Row],[LengthofCycle]]+F635=28*2,0,2),IF(K635=2,IF(טבלה1013[[#This Row],[LengthofCycle]]+F635+F634=28*3,0,3),""))))))</f>
        <v/>
      </c>
      <c r="L636" s="1" t="str">
        <f>IF(טבלה1013[[#This Row],[וסת השבוע]]=1,IF(טבלה1013[[#This Row],[וסת השבוע וההפלגה ביחד]]=1,L635+1,0),IF(AND(טבלה1013[[#This Row],[CycleNumber]]&gt;B635,טבלה1013[[#This Row],[CycleNumber]]&gt;1),IF(טבלה1013[[#This Row],[וסת השבוע פעיל?]]&lt;&gt;"",L635+1,""),""))</f>
        <v/>
      </c>
      <c r="M636" s="1" t="str">
        <f>IF(AND(טבלה1013[[#This Row],[וסת השבוע פעיל?]]&lt;&gt;"",טבלה1013[[#This Row],[CycleNumber]]&lt;B637,B637&lt;&gt;"",טבלה1013[[#This Row],[וסת השבוע פעיל?]]&lt;3),IF(K637=0,IF(AND(טבלה1013[[#This Row],[וסת השבוע פעיל?]]&gt;0,I637=1),0,1),0),"")</f>
        <v/>
      </c>
      <c r="N636" s="1" t="str">
        <f t="shared" si="60"/>
        <v/>
      </c>
      <c r="O636" s="1" t="str">
        <f>IF(AND(טבלה1013[[#This Row],[חיזוי - שבוע]]=1,J637=1),1,"")</f>
        <v/>
      </c>
      <c r="P636" s="1" t="str">
        <f>IF(AND(טבלה1013[[#This Row],[חיזוי טוב עם הפלגה?]]=1,טבלה1013[[#This Row],[וסת קבוע אחרון]]&lt;&gt;28,X635=1),1,"")</f>
        <v/>
      </c>
      <c r="Q636" s="1" t="str">
        <f>IF(AND(טבלה1013[[#This Row],[וסת השבוע פעיל?]]&lt;3,OR(טבלה1013[[#This Row],[CycleNumber]]&gt;B637,B637="")),1,"")</f>
        <v/>
      </c>
      <c r="R636" s="1" t="str">
        <f>IF(טבלה1013[[#This Row],[האישה קבעה וסת שבוע?]]=1,IF(טבלה1013[[#This Row],[וסת השבוע פעיל?]]&lt;3,1,0),"")</f>
        <v/>
      </c>
      <c r="S6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6" s="1">
        <f t="shared" si="61"/>
        <v>0</v>
      </c>
      <c r="U636" s="1">
        <f t="shared" si="62"/>
        <v>0</v>
      </c>
      <c r="V636" s="1">
        <f t="shared" si="63"/>
        <v>0</v>
      </c>
      <c r="W636" s="1" t="str">
        <f>IF(טבלה1013[[#This Row],[3 הפלגות זהות]]="","",IF(טבלה1013[[#This Row],[3 הפלגות זהות]]=1,טבלה1013[[#This Row],[LengthofCycle]],W635))</f>
        <v/>
      </c>
      <c r="Y636" s="1" t="str">
        <f>IF(OR(טבלה1013[[#This Row],[הווסת פעיל?]]=0,טבלה1013[[#This Row],[הווסת פעיל?]]=""),"",SUM(Y635,טבלה1013[[#This Row],[הווסת פעיל?]]))</f>
        <v/>
      </c>
      <c r="Z636" s="1" t="str">
        <f>IF(AND(טבלה1013[[#This Row],[כמה מחזורים עד עקירה]]&lt;&gt;"",Y637=""),טבלה1013[[#This Row],[כמה מחזורים עד עקירה]],"")</f>
        <v/>
      </c>
      <c r="AA636" s="1" t="str">
        <f>IF(AND(טבלה1013[[#This Row],[הווסת פעיל?]]=1,טבלה1013[[#This Row],[וסת קבוע אחרון]]&lt;&gt;W635),טבלה1013[[#This Row],[וסת קבוע אחרון]],"")</f>
        <v/>
      </c>
      <c r="AB636" s="1" t="str">
        <f>IF(AND(טבלה1013[[#This Row],[הווסת פעיל?]]=1,X635=0,טבלה1013[[#This Row],[וסת קבוע אחרון]]=W635),טבלה1013[[#This Row],[וסת קבוע אחרון]],"")</f>
        <v/>
      </c>
      <c r="AC636" s="1" t="str">
        <f>IF(AND(טבלה1013[[#This Row],[הווסת פעיל?]]=1,X635=0,טבלה1013[[#This Row],[וסת קבוע אחרון]]&lt;&gt;W635),1,"")</f>
        <v/>
      </c>
      <c r="AD636" s="1" t="str">
        <f>IF(AND(טבלה1013[[#This Row],[הווסת פעיל?]]&lt;&gt;"",B637=1),טבלה1013[[#This Row],[CycleNumber]],"")</f>
        <v/>
      </c>
      <c r="AE636" s="1" t="str">
        <f>IF(AND(טבלה1013[[#This Row],[הווסת פעיל?]]&lt;&gt;"",X635=""),טבלה1013[[#This Row],[CycleNumber]],"")</f>
        <v/>
      </c>
      <c r="AF636" s="1" t="str">
        <f>IF(B637=1,"",IF(טבלה1013[[#This Row],[הווסת פעיל?]]=1,IF(טבלה1013[[#This Row],[וסת קבוע אחרון]]=F637,1,0),""))</f>
        <v/>
      </c>
      <c r="AG636" s="1" t="str">
        <f>IF(B637=1,"",IF(טבלה1013[[#This Row],[הווסת פעיל?]]=1,IF(OR(טבלה1013[[#This Row],[וסת קבוע אחרון]]=F637,F637=טבלה1013[[#This Row],[LengthofCycle]]),1,0),""))</f>
        <v/>
      </c>
      <c r="AH636" s="1" t="str">
        <f>IF(B637=1,"",IF(טבלה1013[[#This Row],[הווסת פעיל?]]=1,IF(OR(טבלה1013[[#This Row],[וסת קבוע אחרון]]=F637,F637=טבלה1013[[#This Row],[LengthofCycle]],AND(טבלה1013[[#This Row],[LengthofCycle]]&lt;&gt;טבלה1013[[#This Row],[וסת קבוע אחרון]],OR(F637=28,F637=29))),1,0),""))</f>
        <v/>
      </c>
      <c r="AI636" s="1" t="str">
        <f>IF(AND(טבלה1013[[#This Row],[הווסת פעיל?]]=1,B637=1),1,"")</f>
        <v/>
      </c>
      <c r="AJ636" s="4">
        <f>IF(AND(טבלה1013[[#This Row],[הווסת פעיל?]]&lt;&gt;1,B637&lt;&gt;1,B637&lt;&gt;""),IF(טבלה1013[[#This Row],[LengthofCycle]]=F637,1,0),"")</f>
        <v>1</v>
      </c>
      <c r="AK636" s="4">
        <f>IF(AND(טבלה1013[[#This Row],[הווסת פעיל?]]&lt;&gt;1,B637&lt;&gt;1,B637&lt;&gt;""),IF(OR(טבלה1013[[#This Row],[LengthofCycle]]=F637,F637=29),1,0),"")</f>
        <v>1</v>
      </c>
      <c r="AL636" s="4">
        <f>IF(AND(טבלה1013[[#This Row],[הווסת פעיל?]]&lt;&gt;1,B637&lt;&gt;1,B637&lt;&gt;""),IF(OR(טבלה1013[[#This Row],[LengthofCycle]]=F637,F637=29,F637=28),1,0),"")</f>
        <v>1</v>
      </c>
    </row>
    <row r="637" spans="1:38" x14ac:dyDescent="0.25">
      <c r="A637" s="1" t="s">
        <v>110</v>
      </c>
      <c r="B637" s="1">
        <v>11</v>
      </c>
      <c r="C637" s="1">
        <v>1</v>
      </c>
      <c r="D637" s="1">
        <v>1</v>
      </c>
      <c r="E637" s="1">
        <v>0</v>
      </c>
      <c r="F637" s="1">
        <v>27</v>
      </c>
      <c r="G637" s="1">
        <f>טבלה1013[[#This Row],[LengthofCycle]]+1</f>
        <v>28</v>
      </c>
      <c r="H637" s="1" t="str">
        <f>IF(IFERROR(LOOKUP(טבלה1013[[#This Row],[ClientID]],קביעויות[השבוע]),FALSE)=טבלה1013[[#This Row],[ClientID]],1,"")</f>
        <v/>
      </c>
      <c r="I637" s="1" t="str">
        <f>IF(AND(טבלה1013[[#This Row],[CycleNumber]]&gt;1,OR(B638="",טבלה1013[[#This Row],[CycleNumber]]&gt;B636)),IF(OR(AND(טבלה1013[[#This Row],[LengthofCycle]]=28,F636=28),AND(טבלה1013[[#This Row],[LengthofCycle]]=35,F636=35)),1,""),"")</f>
        <v/>
      </c>
      <c r="J637" s="1" t="str">
        <f>IF(AND(טבלה1013[[#This Row],[וסת השבוע]]=1,I636=1,טבלה1013[[#This Row],[CycleNumber]]&gt;B636),1,"")</f>
        <v/>
      </c>
      <c r="K637" s="1" t="str">
        <f>IF(טבלה1013[[#This Row],[CycleNumber]]=1,"",IF(טבלה1013[[#This Row],[וסת השבוע]]=1,0,IF(K636="","",IF(K636=0,IF(טבלה1013[[#This Row],[LengthofCycle]]=28,0,1),IF(K636=1,IF(טבלה1013[[#This Row],[LengthofCycle]]+F636=28*2,0,2),IF(K636=2,IF(טבלה1013[[#This Row],[LengthofCycle]]+F636+F635=28*3,0,3),""))))))</f>
        <v/>
      </c>
      <c r="L637" s="1" t="str">
        <f>IF(טבלה1013[[#This Row],[וסת השבוע]]=1,IF(טבלה1013[[#This Row],[וסת השבוע וההפלגה ביחד]]=1,L636+1,0),IF(AND(טבלה1013[[#This Row],[CycleNumber]]&gt;B636,טבלה1013[[#This Row],[CycleNumber]]&gt;1),IF(טבלה1013[[#This Row],[וסת השבוע פעיל?]]&lt;&gt;"",L636+1,""),""))</f>
        <v/>
      </c>
      <c r="M637" s="1" t="str">
        <f>IF(AND(טבלה1013[[#This Row],[וסת השבוע פעיל?]]&lt;&gt;"",טבלה1013[[#This Row],[CycleNumber]]&lt;B638,B638&lt;&gt;"",טבלה1013[[#This Row],[וסת השבוע פעיל?]]&lt;3),IF(K638=0,IF(AND(טבלה1013[[#This Row],[וסת השבוע פעיל?]]&gt;0,I638=1),0,1),0),"")</f>
        <v/>
      </c>
      <c r="N637" s="1" t="str">
        <f t="shared" si="60"/>
        <v/>
      </c>
      <c r="O637" s="1" t="str">
        <f>IF(AND(טבלה1013[[#This Row],[חיזוי - שבוע]]=1,J638=1),1,"")</f>
        <v/>
      </c>
      <c r="P637" s="1" t="str">
        <f>IF(AND(טבלה1013[[#This Row],[חיזוי טוב עם הפלגה?]]=1,טבלה1013[[#This Row],[וסת קבוע אחרון]]&lt;&gt;28,X636=1),1,"")</f>
        <v/>
      </c>
      <c r="Q637" s="1" t="str">
        <f>IF(AND(טבלה1013[[#This Row],[וסת השבוע פעיל?]]&lt;3,OR(טבלה1013[[#This Row],[CycleNumber]]&gt;B638,B638="")),1,"")</f>
        <v/>
      </c>
      <c r="R637" s="1" t="str">
        <f>IF(טבלה1013[[#This Row],[האישה קבעה וסת שבוע?]]=1,IF(טבלה1013[[#This Row],[וסת השבוע פעיל?]]&lt;3,1,0),"")</f>
        <v/>
      </c>
      <c r="S6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7" s="1">
        <f t="shared" si="61"/>
        <v>0</v>
      </c>
      <c r="U637" s="1">
        <f t="shared" si="62"/>
        <v>0</v>
      </c>
      <c r="V637" s="1">
        <f t="shared" si="63"/>
        <v>0</v>
      </c>
      <c r="W637" s="1" t="str">
        <f>IF(טבלה1013[[#This Row],[3 הפלגות זהות]]="","",IF(טבלה1013[[#This Row],[3 הפלגות זהות]]=1,טבלה1013[[#This Row],[LengthofCycle]],W636))</f>
        <v/>
      </c>
      <c r="Y637" s="1" t="str">
        <f>IF(OR(טבלה1013[[#This Row],[הווסת פעיל?]]=0,טבלה1013[[#This Row],[הווסת פעיל?]]=""),"",SUM(Y636,טבלה1013[[#This Row],[הווסת פעיל?]]))</f>
        <v/>
      </c>
      <c r="Z637" s="1" t="str">
        <f>IF(AND(טבלה1013[[#This Row],[כמה מחזורים עד עקירה]]&lt;&gt;"",Y638=""),טבלה1013[[#This Row],[כמה מחזורים עד עקירה]],"")</f>
        <v/>
      </c>
      <c r="AA637" s="1" t="str">
        <f>IF(AND(טבלה1013[[#This Row],[הווסת פעיל?]]=1,טבלה1013[[#This Row],[וסת קבוע אחרון]]&lt;&gt;W636),טבלה1013[[#This Row],[וסת קבוע אחרון]],"")</f>
        <v/>
      </c>
      <c r="AB637" s="1" t="str">
        <f>IF(AND(טבלה1013[[#This Row],[הווסת פעיל?]]=1,X636=0,טבלה1013[[#This Row],[וסת קבוע אחרון]]=W636),טבלה1013[[#This Row],[וסת קבוע אחרון]],"")</f>
        <v/>
      </c>
      <c r="AC637" s="1" t="str">
        <f>IF(AND(טבלה1013[[#This Row],[הווסת פעיל?]]=1,X636=0,טבלה1013[[#This Row],[וסת קבוע אחרון]]&lt;&gt;W636),1,"")</f>
        <v/>
      </c>
      <c r="AD637" s="1" t="str">
        <f>IF(AND(טבלה1013[[#This Row],[הווסת פעיל?]]&lt;&gt;"",B638=1),טבלה1013[[#This Row],[CycleNumber]],"")</f>
        <v/>
      </c>
      <c r="AE637" s="1" t="str">
        <f>IF(AND(טבלה1013[[#This Row],[הווסת פעיל?]]&lt;&gt;"",X636=""),טבלה1013[[#This Row],[CycleNumber]],"")</f>
        <v/>
      </c>
      <c r="AF637" s="1" t="str">
        <f>IF(B638=1,"",IF(טבלה1013[[#This Row],[הווסת פעיל?]]=1,IF(טבלה1013[[#This Row],[וסת קבוע אחרון]]=F638,1,0),""))</f>
        <v/>
      </c>
      <c r="AG637" s="1" t="str">
        <f>IF(B638=1,"",IF(טבלה1013[[#This Row],[הווסת פעיל?]]=1,IF(OR(טבלה1013[[#This Row],[וסת קבוע אחרון]]=F638,F638=טבלה1013[[#This Row],[LengthofCycle]]),1,0),""))</f>
        <v/>
      </c>
      <c r="AH637" s="1" t="str">
        <f>IF(B638=1,"",IF(טבלה1013[[#This Row],[הווסת פעיל?]]=1,IF(OR(טבלה1013[[#This Row],[וסת קבוע אחרון]]=F638,F638=טבלה1013[[#This Row],[LengthofCycle]],AND(טבלה1013[[#This Row],[LengthofCycle]]&lt;&gt;טבלה1013[[#This Row],[וסת קבוע אחרון]],OR(F638=28,F638=29))),1,0),""))</f>
        <v/>
      </c>
      <c r="AI637" s="1" t="str">
        <f>IF(AND(טבלה1013[[#This Row],[הווסת פעיל?]]=1,B638=1),1,"")</f>
        <v/>
      </c>
      <c r="AJ637" s="4">
        <f>IF(AND(טבלה1013[[#This Row],[הווסת פעיל?]]&lt;&gt;1,B638&lt;&gt;1,B638&lt;&gt;""),IF(טבלה1013[[#This Row],[LengthofCycle]]=F638,1,0),"")</f>
        <v>0</v>
      </c>
      <c r="AK637" s="4">
        <f>IF(AND(טבלה1013[[#This Row],[הווסת פעיל?]]&lt;&gt;1,B638&lt;&gt;1,B638&lt;&gt;""),IF(OR(טבלה1013[[#This Row],[LengthofCycle]]=F638,F638=29),1,0),"")</f>
        <v>0</v>
      </c>
      <c r="AL637" s="4">
        <f>IF(AND(טבלה1013[[#This Row],[הווסת פעיל?]]&lt;&gt;1,B638&lt;&gt;1,B638&lt;&gt;""),IF(OR(טבלה1013[[#This Row],[LengthofCycle]]=F638,F638=29,F638=28),1,0),"")</f>
        <v>0</v>
      </c>
    </row>
    <row r="638" spans="1:38" x14ac:dyDescent="0.25">
      <c r="A638" s="1" t="s">
        <v>110</v>
      </c>
      <c r="B638" s="1">
        <v>12</v>
      </c>
      <c r="C638" s="1">
        <v>1</v>
      </c>
      <c r="D638" s="1">
        <v>1</v>
      </c>
      <c r="E638" s="1">
        <v>0</v>
      </c>
      <c r="F638" s="1">
        <v>24</v>
      </c>
      <c r="G638" s="1">
        <f>טבלה1013[[#This Row],[LengthofCycle]]+1</f>
        <v>25</v>
      </c>
      <c r="H638" s="1" t="str">
        <f>IF(IFERROR(LOOKUP(טבלה1013[[#This Row],[ClientID]],קביעויות[השבוע]),FALSE)=טבלה1013[[#This Row],[ClientID]],1,"")</f>
        <v/>
      </c>
      <c r="I638" s="1" t="str">
        <f>IF(AND(טבלה1013[[#This Row],[CycleNumber]]&gt;1,OR(B639="",טבלה1013[[#This Row],[CycleNumber]]&gt;B637)),IF(OR(AND(טבלה1013[[#This Row],[LengthofCycle]]=28,F637=28),AND(טבלה1013[[#This Row],[LengthofCycle]]=35,F637=35)),1,""),"")</f>
        <v/>
      </c>
      <c r="J638" s="1" t="str">
        <f>IF(AND(טבלה1013[[#This Row],[וסת השבוע]]=1,I637=1,טבלה1013[[#This Row],[CycleNumber]]&gt;B637),1,"")</f>
        <v/>
      </c>
      <c r="K638" s="1" t="str">
        <f>IF(טבלה1013[[#This Row],[CycleNumber]]=1,"",IF(טבלה1013[[#This Row],[וסת השבוע]]=1,0,IF(K637="","",IF(K637=0,IF(טבלה1013[[#This Row],[LengthofCycle]]=28,0,1),IF(K637=1,IF(טבלה1013[[#This Row],[LengthofCycle]]+F637=28*2,0,2),IF(K637=2,IF(טבלה1013[[#This Row],[LengthofCycle]]+F637+F636=28*3,0,3),""))))))</f>
        <v/>
      </c>
      <c r="L638" s="1" t="str">
        <f>IF(טבלה1013[[#This Row],[וסת השבוע]]=1,IF(טבלה1013[[#This Row],[וסת השבוע וההפלגה ביחד]]=1,L637+1,0),IF(AND(טבלה1013[[#This Row],[CycleNumber]]&gt;B637,טבלה1013[[#This Row],[CycleNumber]]&gt;1),IF(טבלה1013[[#This Row],[וסת השבוע פעיל?]]&lt;&gt;"",L637+1,""),""))</f>
        <v/>
      </c>
      <c r="M638" s="1" t="str">
        <f>IF(AND(טבלה1013[[#This Row],[וסת השבוע פעיל?]]&lt;&gt;"",טבלה1013[[#This Row],[CycleNumber]]&lt;B639,B639&lt;&gt;"",טבלה1013[[#This Row],[וסת השבוע פעיל?]]&lt;3),IF(K639=0,IF(AND(טבלה1013[[#This Row],[וסת השבוע פעיל?]]&gt;0,I639=1),0,1),0),"")</f>
        <v/>
      </c>
      <c r="N638" s="1" t="str">
        <f t="shared" si="60"/>
        <v/>
      </c>
      <c r="O638" s="1" t="str">
        <f>IF(AND(טבלה1013[[#This Row],[חיזוי - שבוע]]=1,J639=1),1,"")</f>
        <v/>
      </c>
      <c r="P638" s="1" t="str">
        <f>IF(AND(טבלה1013[[#This Row],[חיזוי טוב עם הפלגה?]]=1,טבלה1013[[#This Row],[וסת קבוע אחרון]]&lt;&gt;28,X637=1),1,"")</f>
        <v/>
      </c>
      <c r="Q638" s="1" t="str">
        <f>IF(AND(טבלה1013[[#This Row],[וסת השבוע פעיל?]]&lt;3,OR(טבלה1013[[#This Row],[CycleNumber]]&gt;B639,B639="")),1,"")</f>
        <v/>
      </c>
      <c r="R638" s="1" t="str">
        <f>IF(טבלה1013[[#This Row],[האישה קבעה וסת שבוע?]]=1,IF(טבלה1013[[#This Row],[וסת השבוע פעיל?]]&lt;3,1,0),"")</f>
        <v/>
      </c>
      <c r="S6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8" s="1">
        <f t="shared" si="61"/>
        <v>0</v>
      </c>
      <c r="U638" s="1">
        <f t="shared" si="62"/>
        <v>0</v>
      </c>
      <c r="V638" s="1">
        <f t="shared" si="63"/>
        <v>0</v>
      </c>
      <c r="W638" s="1" t="str">
        <f>IF(טבלה1013[[#This Row],[3 הפלגות זהות]]="","",IF(טבלה1013[[#This Row],[3 הפלגות זהות]]=1,טבלה1013[[#This Row],[LengthofCycle]],W637))</f>
        <v/>
      </c>
      <c r="Y638" s="1" t="str">
        <f>IF(OR(טבלה1013[[#This Row],[הווסת פעיל?]]=0,טבלה1013[[#This Row],[הווסת פעיל?]]=""),"",SUM(Y637,טבלה1013[[#This Row],[הווסת פעיל?]]))</f>
        <v/>
      </c>
      <c r="Z638" s="1" t="str">
        <f>IF(AND(טבלה1013[[#This Row],[כמה מחזורים עד עקירה]]&lt;&gt;"",Y639=""),טבלה1013[[#This Row],[כמה מחזורים עד עקירה]],"")</f>
        <v/>
      </c>
      <c r="AA638" s="1" t="str">
        <f>IF(AND(טבלה1013[[#This Row],[הווסת פעיל?]]=1,טבלה1013[[#This Row],[וסת קבוע אחרון]]&lt;&gt;W637),טבלה1013[[#This Row],[וסת קבוע אחרון]],"")</f>
        <v/>
      </c>
      <c r="AB638" s="1" t="str">
        <f>IF(AND(טבלה1013[[#This Row],[הווסת פעיל?]]=1,X637=0,טבלה1013[[#This Row],[וסת קבוע אחרון]]=W637),טבלה1013[[#This Row],[וסת קבוע אחרון]],"")</f>
        <v/>
      </c>
      <c r="AC638" s="1" t="str">
        <f>IF(AND(טבלה1013[[#This Row],[הווסת פעיל?]]=1,X637=0,טבלה1013[[#This Row],[וסת קבוע אחרון]]&lt;&gt;W637),1,"")</f>
        <v/>
      </c>
      <c r="AD638" s="1" t="str">
        <f>IF(AND(טבלה1013[[#This Row],[הווסת פעיל?]]&lt;&gt;"",B639=1),טבלה1013[[#This Row],[CycleNumber]],"")</f>
        <v/>
      </c>
      <c r="AE638" s="1" t="str">
        <f>IF(AND(טבלה1013[[#This Row],[הווסת פעיל?]]&lt;&gt;"",X637=""),טבלה1013[[#This Row],[CycleNumber]],"")</f>
        <v/>
      </c>
      <c r="AF638" s="1" t="str">
        <f>IF(B639=1,"",IF(טבלה1013[[#This Row],[הווסת פעיל?]]=1,IF(טבלה1013[[#This Row],[וסת קבוע אחרון]]=F639,1,0),""))</f>
        <v/>
      </c>
      <c r="AG638" s="1" t="str">
        <f>IF(B639=1,"",IF(טבלה1013[[#This Row],[הווסת פעיל?]]=1,IF(OR(טבלה1013[[#This Row],[וסת קבוע אחרון]]=F639,F639=טבלה1013[[#This Row],[LengthofCycle]]),1,0),""))</f>
        <v/>
      </c>
      <c r="AH638" s="1" t="str">
        <f>IF(B639=1,"",IF(טבלה1013[[#This Row],[הווסת פעיל?]]=1,IF(OR(טבלה1013[[#This Row],[וסת קבוע אחרון]]=F639,F639=טבלה1013[[#This Row],[LengthofCycle]],AND(טבלה1013[[#This Row],[LengthofCycle]]&lt;&gt;טבלה1013[[#This Row],[וסת קבוע אחרון]],OR(F639=28,F639=29))),1,0),""))</f>
        <v/>
      </c>
      <c r="AI638" s="1" t="str">
        <f>IF(AND(טבלה1013[[#This Row],[הווסת פעיל?]]=1,B639=1),1,"")</f>
        <v/>
      </c>
      <c r="AJ638" s="4">
        <f>IF(AND(טבלה1013[[#This Row],[הווסת פעיל?]]&lt;&gt;1,B639&lt;&gt;1,B639&lt;&gt;""),IF(טבלה1013[[#This Row],[LengthofCycle]]=F639,1,0),"")</f>
        <v>0</v>
      </c>
      <c r="AK638" s="4">
        <f>IF(AND(טבלה1013[[#This Row],[הווסת פעיל?]]&lt;&gt;1,B639&lt;&gt;1,B639&lt;&gt;""),IF(OR(טבלה1013[[#This Row],[LengthofCycle]]=F639,F639=29),1,0),"")</f>
        <v>0</v>
      </c>
      <c r="AL638" s="4">
        <f>IF(AND(טבלה1013[[#This Row],[הווסת פעיל?]]&lt;&gt;1,B639&lt;&gt;1,B639&lt;&gt;""),IF(OR(טבלה1013[[#This Row],[LengthofCycle]]=F639,F639=29,F639=28),1,0),"")</f>
        <v>0</v>
      </c>
    </row>
    <row r="639" spans="1:38" x14ac:dyDescent="0.25">
      <c r="A639" s="1" t="s">
        <v>110</v>
      </c>
      <c r="B639" s="1">
        <v>13</v>
      </c>
      <c r="C639" s="1">
        <v>1</v>
      </c>
      <c r="D639" s="1">
        <v>1</v>
      </c>
      <c r="E639" s="1">
        <v>0</v>
      </c>
      <c r="F639" s="1">
        <v>25</v>
      </c>
      <c r="G639" s="1">
        <f>טבלה1013[[#This Row],[LengthofCycle]]+1</f>
        <v>26</v>
      </c>
      <c r="H639" s="1" t="str">
        <f>IF(IFERROR(LOOKUP(טבלה1013[[#This Row],[ClientID]],קביעויות[השבוע]),FALSE)=טבלה1013[[#This Row],[ClientID]],1,"")</f>
        <v/>
      </c>
      <c r="I639" s="1" t="str">
        <f>IF(AND(טבלה1013[[#This Row],[CycleNumber]]&gt;1,OR(B640="",טבלה1013[[#This Row],[CycleNumber]]&gt;B638)),IF(OR(AND(טבלה1013[[#This Row],[LengthofCycle]]=28,F638=28),AND(טבלה1013[[#This Row],[LengthofCycle]]=35,F638=35)),1,""),"")</f>
        <v/>
      </c>
      <c r="J639" s="1" t="str">
        <f>IF(AND(טבלה1013[[#This Row],[וסת השבוע]]=1,I638=1,טבלה1013[[#This Row],[CycleNumber]]&gt;B638),1,"")</f>
        <v/>
      </c>
      <c r="K639" s="1" t="str">
        <f>IF(טבלה1013[[#This Row],[CycleNumber]]=1,"",IF(טבלה1013[[#This Row],[וסת השבוע]]=1,0,IF(K638="","",IF(K638=0,IF(טבלה1013[[#This Row],[LengthofCycle]]=28,0,1),IF(K638=1,IF(טבלה1013[[#This Row],[LengthofCycle]]+F638=28*2,0,2),IF(K638=2,IF(טבלה1013[[#This Row],[LengthofCycle]]+F638+F637=28*3,0,3),""))))))</f>
        <v/>
      </c>
      <c r="L639" s="1" t="str">
        <f>IF(טבלה1013[[#This Row],[וסת השבוע]]=1,IF(טבלה1013[[#This Row],[וסת השבוע וההפלגה ביחד]]=1,L638+1,0),IF(AND(טבלה1013[[#This Row],[CycleNumber]]&gt;B638,טבלה1013[[#This Row],[CycleNumber]]&gt;1),IF(טבלה1013[[#This Row],[וסת השבוע פעיל?]]&lt;&gt;"",L638+1,""),""))</f>
        <v/>
      </c>
      <c r="M639" s="1" t="str">
        <f>IF(AND(טבלה1013[[#This Row],[וסת השבוע פעיל?]]&lt;&gt;"",טבלה1013[[#This Row],[CycleNumber]]&lt;B640,B640&lt;&gt;"",טבלה1013[[#This Row],[וסת השבוע פעיל?]]&lt;3),IF(K640=0,IF(AND(טבלה1013[[#This Row],[וסת השבוע פעיל?]]&gt;0,I640=1),0,1),0),"")</f>
        <v/>
      </c>
      <c r="N639" s="1" t="str">
        <f t="shared" si="60"/>
        <v/>
      </c>
      <c r="O639" s="1" t="str">
        <f>IF(AND(טבלה1013[[#This Row],[חיזוי - שבוע]]=1,J640=1),1,"")</f>
        <v/>
      </c>
      <c r="P639" s="1" t="str">
        <f>IF(AND(טבלה1013[[#This Row],[חיזוי טוב עם הפלגה?]]=1,טבלה1013[[#This Row],[וסת קבוע אחרון]]&lt;&gt;28,X638=1),1,"")</f>
        <v/>
      </c>
      <c r="Q639" s="1" t="str">
        <f>IF(AND(טבלה1013[[#This Row],[וסת השבוע פעיל?]]&lt;3,OR(טבלה1013[[#This Row],[CycleNumber]]&gt;B640,B640="")),1,"")</f>
        <v/>
      </c>
      <c r="R639" s="1" t="str">
        <f>IF(טבלה1013[[#This Row],[האישה קבעה וסת שבוע?]]=1,IF(טבלה1013[[#This Row],[וסת השבוע פעיל?]]&lt;3,1,0),"")</f>
        <v/>
      </c>
      <c r="S6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39" s="1">
        <f t="shared" si="61"/>
        <v>0</v>
      </c>
      <c r="U639" s="1">
        <f t="shared" si="62"/>
        <v>0</v>
      </c>
      <c r="V639" s="1">
        <f t="shared" si="63"/>
        <v>0</v>
      </c>
      <c r="W639" s="1" t="str">
        <f>IF(טבלה1013[[#This Row],[3 הפלגות זהות]]="","",IF(טבלה1013[[#This Row],[3 הפלגות זהות]]=1,טבלה1013[[#This Row],[LengthofCycle]],W638))</f>
        <v/>
      </c>
      <c r="Y639" s="1" t="str">
        <f>IF(OR(טבלה1013[[#This Row],[הווסת פעיל?]]=0,טבלה1013[[#This Row],[הווסת פעיל?]]=""),"",SUM(Y638,טבלה1013[[#This Row],[הווסת פעיל?]]))</f>
        <v/>
      </c>
      <c r="Z639" s="1" t="str">
        <f>IF(AND(טבלה1013[[#This Row],[כמה מחזורים עד עקירה]]&lt;&gt;"",Y640=""),טבלה1013[[#This Row],[כמה מחזורים עד עקירה]],"")</f>
        <v/>
      </c>
      <c r="AA639" s="1" t="str">
        <f>IF(AND(טבלה1013[[#This Row],[הווסת פעיל?]]=1,טבלה1013[[#This Row],[וסת קבוע אחרון]]&lt;&gt;W638),טבלה1013[[#This Row],[וסת קבוע אחרון]],"")</f>
        <v/>
      </c>
      <c r="AB639" s="1" t="str">
        <f>IF(AND(טבלה1013[[#This Row],[הווסת פעיל?]]=1,X638=0,טבלה1013[[#This Row],[וסת קבוע אחרון]]=W638),טבלה1013[[#This Row],[וסת קבוע אחרון]],"")</f>
        <v/>
      </c>
      <c r="AC639" s="1" t="str">
        <f>IF(AND(טבלה1013[[#This Row],[הווסת פעיל?]]=1,X638=0,טבלה1013[[#This Row],[וסת קבוע אחרון]]&lt;&gt;W638),1,"")</f>
        <v/>
      </c>
      <c r="AD639" s="1" t="str">
        <f>IF(AND(טבלה1013[[#This Row],[הווסת פעיל?]]&lt;&gt;"",B640=1),טבלה1013[[#This Row],[CycleNumber]],"")</f>
        <v/>
      </c>
      <c r="AE639" s="1" t="str">
        <f>IF(AND(טבלה1013[[#This Row],[הווסת פעיל?]]&lt;&gt;"",X638=""),טבלה1013[[#This Row],[CycleNumber]],"")</f>
        <v/>
      </c>
      <c r="AF639" s="1" t="str">
        <f>IF(B640=1,"",IF(טבלה1013[[#This Row],[הווסת פעיל?]]=1,IF(טבלה1013[[#This Row],[וסת קבוע אחרון]]=F640,1,0),""))</f>
        <v/>
      </c>
      <c r="AG639" s="1" t="str">
        <f>IF(B640=1,"",IF(טבלה1013[[#This Row],[הווסת פעיל?]]=1,IF(OR(טבלה1013[[#This Row],[וסת קבוע אחרון]]=F640,F640=טבלה1013[[#This Row],[LengthofCycle]]),1,0),""))</f>
        <v/>
      </c>
      <c r="AH639" s="1" t="str">
        <f>IF(B640=1,"",IF(טבלה1013[[#This Row],[הווסת פעיל?]]=1,IF(OR(טבלה1013[[#This Row],[וסת קבוע אחרון]]=F640,F640=טבלה1013[[#This Row],[LengthofCycle]],AND(טבלה1013[[#This Row],[LengthofCycle]]&lt;&gt;טבלה1013[[#This Row],[וסת קבוע אחרון]],OR(F640=28,F640=29))),1,0),""))</f>
        <v/>
      </c>
      <c r="AI639" s="1" t="str">
        <f>IF(AND(טבלה1013[[#This Row],[הווסת פעיל?]]=1,B640=1),1,"")</f>
        <v/>
      </c>
      <c r="AJ639" s="4">
        <f>IF(AND(טבלה1013[[#This Row],[הווסת פעיל?]]&lt;&gt;1,B640&lt;&gt;1,B640&lt;&gt;""),IF(טבלה1013[[#This Row],[LengthofCycle]]=F640,1,0),"")</f>
        <v>0</v>
      </c>
      <c r="AK639" s="4">
        <f>IF(AND(טבלה1013[[#This Row],[הווסת פעיל?]]&lt;&gt;1,B640&lt;&gt;1,B640&lt;&gt;""),IF(OR(טבלה1013[[#This Row],[LengthofCycle]]=F640,F640=29),1,0),"")</f>
        <v>0</v>
      </c>
      <c r="AL639" s="4">
        <f>IF(AND(טבלה1013[[#This Row],[הווסת פעיל?]]&lt;&gt;1,B640&lt;&gt;1,B640&lt;&gt;""),IF(OR(טבלה1013[[#This Row],[LengthofCycle]]=F640,F640=29,F640=28),1,0),"")</f>
        <v>0</v>
      </c>
    </row>
    <row r="640" spans="1:38" x14ac:dyDescent="0.25">
      <c r="A640" s="1" t="s">
        <v>110</v>
      </c>
      <c r="B640" s="1">
        <v>14</v>
      </c>
      <c r="C640" s="1">
        <v>1</v>
      </c>
      <c r="D640" s="1">
        <v>1</v>
      </c>
      <c r="E640" s="1">
        <v>0</v>
      </c>
      <c r="F640" s="1">
        <v>27</v>
      </c>
      <c r="G640" s="1">
        <f>טבלה1013[[#This Row],[LengthofCycle]]+1</f>
        <v>28</v>
      </c>
      <c r="H640" s="1" t="str">
        <f>IF(IFERROR(LOOKUP(טבלה1013[[#This Row],[ClientID]],קביעויות[השבוע]),FALSE)=טבלה1013[[#This Row],[ClientID]],1,"")</f>
        <v/>
      </c>
      <c r="I640" s="1" t="str">
        <f>IF(AND(טבלה1013[[#This Row],[CycleNumber]]&gt;1,OR(B641="",טבלה1013[[#This Row],[CycleNumber]]&gt;B639)),IF(OR(AND(טבלה1013[[#This Row],[LengthofCycle]]=28,F639=28),AND(טבלה1013[[#This Row],[LengthofCycle]]=35,F639=35)),1,""),"")</f>
        <v/>
      </c>
      <c r="J640" s="1" t="str">
        <f>IF(AND(טבלה1013[[#This Row],[וסת השבוע]]=1,I639=1,טבלה1013[[#This Row],[CycleNumber]]&gt;B639),1,"")</f>
        <v/>
      </c>
      <c r="K640" s="1" t="str">
        <f>IF(טבלה1013[[#This Row],[CycleNumber]]=1,"",IF(טבלה1013[[#This Row],[וסת השבוע]]=1,0,IF(K639="","",IF(K639=0,IF(טבלה1013[[#This Row],[LengthofCycle]]=28,0,1),IF(K639=1,IF(טבלה1013[[#This Row],[LengthofCycle]]+F639=28*2,0,2),IF(K639=2,IF(טבלה1013[[#This Row],[LengthofCycle]]+F639+F638=28*3,0,3),""))))))</f>
        <v/>
      </c>
      <c r="L640" s="1" t="str">
        <f>IF(טבלה1013[[#This Row],[וסת השבוע]]=1,IF(טבלה1013[[#This Row],[וסת השבוע וההפלגה ביחד]]=1,L639+1,0),IF(AND(טבלה1013[[#This Row],[CycleNumber]]&gt;B639,טבלה1013[[#This Row],[CycleNumber]]&gt;1),IF(טבלה1013[[#This Row],[וסת השבוע פעיל?]]&lt;&gt;"",L639+1,""),""))</f>
        <v/>
      </c>
      <c r="M640" s="1" t="str">
        <f>IF(AND(טבלה1013[[#This Row],[וסת השבוע פעיל?]]&lt;&gt;"",טבלה1013[[#This Row],[CycleNumber]]&lt;B641,B641&lt;&gt;"",טבלה1013[[#This Row],[וסת השבוע פעיל?]]&lt;3),IF(K641=0,IF(AND(טבלה1013[[#This Row],[וסת השבוע פעיל?]]&gt;0,I641=1),0,1),0),"")</f>
        <v/>
      </c>
      <c r="N640" s="1" t="str">
        <f t="shared" si="60"/>
        <v/>
      </c>
      <c r="O640" s="1" t="str">
        <f>IF(AND(טבלה1013[[#This Row],[חיזוי - שבוע]]=1,J641=1),1,"")</f>
        <v/>
      </c>
      <c r="P640" s="1" t="str">
        <f>IF(AND(טבלה1013[[#This Row],[חיזוי טוב עם הפלגה?]]=1,טבלה1013[[#This Row],[וסת קבוע אחרון]]&lt;&gt;28,X639=1),1,"")</f>
        <v/>
      </c>
      <c r="Q640" s="1" t="str">
        <f>IF(AND(טבלה1013[[#This Row],[וסת השבוע פעיל?]]&lt;3,OR(טבלה1013[[#This Row],[CycleNumber]]&gt;B641,B641="")),1,"")</f>
        <v/>
      </c>
      <c r="R640" s="1" t="str">
        <f>IF(טבלה1013[[#This Row],[האישה קבעה וסת שבוע?]]=1,IF(טבלה1013[[#This Row],[וסת השבוע פעיל?]]&lt;3,1,0),"")</f>
        <v/>
      </c>
      <c r="S6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0" s="1">
        <f t="shared" si="61"/>
        <v>0</v>
      </c>
      <c r="U640" s="1">
        <f t="shared" si="62"/>
        <v>0</v>
      </c>
      <c r="V640" s="1">
        <f t="shared" si="63"/>
        <v>0</v>
      </c>
      <c r="W640" s="1" t="str">
        <f>IF(טבלה1013[[#This Row],[3 הפלגות זהות]]="","",IF(טבלה1013[[#This Row],[3 הפלגות זהות]]=1,טבלה1013[[#This Row],[LengthofCycle]],W639))</f>
        <v/>
      </c>
      <c r="Y640" s="1" t="str">
        <f>IF(OR(טבלה1013[[#This Row],[הווסת פעיל?]]=0,טבלה1013[[#This Row],[הווסת פעיל?]]=""),"",SUM(Y639,טבלה1013[[#This Row],[הווסת פעיל?]]))</f>
        <v/>
      </c>
      <c r="Z640" s="1" t="str">
        <f>IF(AND(טבלה1013[[#This Row],[כמה מחזורים עד עקירה]]&lt;&gt;"",Y641=""),טבלה1013[[#This Row],[כמה מחזורים עד עקירה]],"")</f>
        <v/>
      </c>
      <c r="AA640" s="1" t="str">
        <f>IF(AND(טבלה1013[[#This Row],[הווסת פעיל?]]=1,טבלה1013[[#This Row],[וסת קבוע אחרון]]&lt;&gt;W639),טבלה1013[[#This Row],[וסת קבוע אחרון]],"")</f>
        <v/>
      </c>
      <c r="AB640" s="1" t="str">
        <f>IF(AND(טבלה1013[[#This Row],[הווסת פעיל?]]=1,X639=0,טבלה1013[[#This Row],[וסת קבוע אחרון]]=W639),טבלה1013[[#This Row],[וסת קבוע אחרון]],"")</f>
        <v/>
      </c>
      <c r="AC640" s="1" t="str">
        <f>IF(AND(טבלה1013[[#This Row],[הווסת פעיל?]]=1,X639=0,טבלה1013[[#This Row],[וסת קבוע אחרון]]&lt;&gt;W639),1,"")</f>
        <v/>
      </c>
      <c r="AD640" s="1" t="str">
        <f>IF(AND(טבלה1013[[#This Row],[הווסת פעיל?]]&lt;&gt;"",B641=1),טבלה1013[[#This Row],[CycleNumber]],"")</f>
        <v/>
      </c>
      <c r="AE640" s="1" t="str">
        <f>IF(AND(טבלה1013[[#This Row],[הווסת פעיל?]]&lt;&gt;"",X639=""),טבלה1013[[#This Row],[CycleNumber]],"")</f>
        <v/>
      </c>
      <c r="AF640" s="1" t="str">
        <f>IF(B641=1,"",IF(טבלה1013[[#This Row],[הווסת פעיל?]]=1,IF(טבלה1013[[#This Row],[וסת קבוע אחרון]]=F641,1,0),""))</f>
        <v/>
      </c>
      <c r="AG640" s="1" t="str">
        <f>IF(B641=1,"",IF(טבלה1013[[#This Row],[הווסת פעיל?]]=1,IF(OR(טבלה1013[[#This Row],[וסת קבוע אחרון]]=F641,F641=טבלה1013[[#This Row],[LengthofCycle]]),1,0),""))</f>
        <v/>
      </c>
      <c r="AH640" s="1" t="str">
        <f>IF(B641=1,"",IF(טבלה1013[[#This Row],[הווסת פעיל?]]=1,IF(OR(טבלה1013[[#This Row],[וסת קבוע אחרון]]=F641,F641=טבלה1013[[#This Row],[LengthofCycle]],AND(טבלה1013[[#This Row],[LengthofCycle]]&lt;&gt;טבלה1013[[#This Row],[וסת קבוע אחרון]],OR(F641=28,F641=29))),1,0),""))</f>
        <v/>
      </c>
      <c r="AI640" s="1" t="str">
        <f>IF(AND(טבלה1013[[#This Row],[הווסת פעיל?]]=1,B641=1),1,"")</f>
        <v/>
      </c>
      <c r="AJ640" s="4">
        <f>IF(AND(טבלה1013[[#This Row],[הווסת פעיל?]]&lt;&gt;1,B641&lt;&gt;1,B641&lt;&gt;""),IF(טבלה1013[[#This Row],[LengthofCycle]]=F641,1,0),"")</f>
        <v>0</v>
      </c>
      <c r="AK640" s="4">
        <f>IF(AND(טבלה1013[[#This Row],[הווסת פעיל?]]&lt;&gt;1,B641&lt;&gt;1,B641&lt;&gt;""),IF(OR(טבלה1013[[#This Row],[LengthofCycle]]=F641,F641=29),1,0),"")</f>
        <v>0</v>
      </c>
      <c r="AL640" s="4">
        <f>IF(AND(טבלה1013[[#This Row],[הווסת פעיל?]]&lt;&gt;1,B641&lt;&gt;1,B641&lt;&gt;""),IF(OR(טבלה1013[[#This Row],[LengthofCycle]]=F641,F641=29,F641=28),1,0),"")</f>
        <v>0</v>
      </c>
    </row>
    <row r="641" spans="1:38" x14ac:dyDescent="0.25">
      <c r="A641" s="1" t="s">
        <v>110</v>
      </c>
      <c r="B641" s="1">
        <v>15</v>
      </c>
      <c r="C641" s="1">
        <v>1</v>
      </c>
      <c r="D641" s="1">
        <v>1</v>
      </c>
      <c r="E641" s="1">
        <v>0</v>
      </c>
      <c r="F641" s="1">
        <v>26</v>
      </c>
      <c r="G641" s="1">
        <f>טבלה1013[[#This Row],[LengthofCycle]]+1</f>
        <v>27</v>
      </c>
      <c r="H641" s="1" t="str">
        <f>IF(IFERROR(LOOKUP(טבלה1013[[#This Row],[ClientID]],קביעויות[השבוע]),FALSE)=טבלה1013[[#This Row],[ClientID]],1,"")</f>
        <v/>
      </c>
      <c r="I641" s="1" t="str">
        <f>IF(AND(טבלה1013[[#This Row],[CycleNumber]]&gt;1,OR(B642="",טבלה1013[[#This Row],[CycleNumber]]&gt;B640)),IF(OR(AND(טבלה1013[[#This Row],[LengthofCycle]]=28,F640=28),AND(טבלה1013[[#This Row],[LengthofCycle]]=35,F640=35)),1,""),"")</f>
        <v/>
      </c>
      <c r="J641" s="1" t="str">
        <f>IF(AND(טבלה1013[[#This Row],[וסת השבוע]]=1,I640=1,טבלה1013[[#This Row],[CycleNumber]]&gt;B640),1,"")</f>
        <v/>
      </c>
      <c r="K641" s="1" t="str">
        <f>IF(טבלה1013[[#This Row],[CycleNumber]]=1,"",IF(טבלה1013[[#This Row],[וסת השבוע]]=1,0,IF(K640="","",IF(K640=0,IF(טבלה1013[[#This Row],[LengthofCycle]]=28,0,1),IF(K640=1,IF(טבלה1013[[#This Row],[LengthofCycle]]+F640=28*2,0,2),IF(K640=2,IF(טבלה1013[[#This Row],[LengthofCycle]]+F640+F639=28*3,0,3),""))))))</f>
        <v/>
      </c>
      <c r="L641" s="1" t="str">
        <f>IF(טבלה1013[[#This Row],[וסת השבוע]]=1,IF(טבלה1013[[#This Row],[וסת השבוע וההפלגה ביחד]]=1,L640+1,0),IF(AND(טבלה1013[[#This Row],[CycleNumber]]&gt;B640,טבלה1013[[#This Row],[CycleNumber]]&gt;1),IF(טבלה1013[[#This Row],[וסת השבוע פעיל?]]&lt;&gt;"",L640+1,""),""))</f>
        <v/>
      </c>
      <c r="M641" s="1" t="str">
        <f>IF(AND(טבלה1013[[#This Row],[וסת השבוע פעיל?]]&lt;&gt;"",טבלה1013[[#This Row],[CycleNumber]]&lt;B642,B642&lt;&gt;"",טבלה1013[[#This Row],[וסת השבוע פעיל?]]&lt;3),IF(K642=0,IF(AND(טבלה1013[[#This Row],[וסת השבוע פעיל?]]&gt;0,I642=1),0,1),0),"")</f>
        <v/>
      </c>
      <c r="N641" s="1" t="str">
        <f t="shared" si="60"/>
        <v/>
      </c>
      <c r="O641" s="1" t="str">
        <f>IF(AND(טבלה1013[[#This Row],[חיזוי - שבוע]]=1,J642=1),1,"")</f>
        <v/>
      </c>
      <c r="P641" s="1" t="str">
        <f>IF(AND(טבלה1013[[#This Row],[חיזוי טוב עם הפלגה?]]=1,טבלה1013[[#This Row],[וסת קבוע אחרון]]&lt;&gt;28,X640=1),1,"")</f>
        <v/>
      </c>
      <c r="Q641" s="1" t="str">
        <f>IF(AND(טבלה1013[[#This Row],[וסת השבוע פעיל?]]&lt;3,OR(טבלה1013[[#This Row],[CycleNumber]]&gt;B642,B642="")),1,"")</f>
        <v/>
      </c>
      <c r="R641" s="1" t="str">
        <f>IF(טבלה1013[[#This Row],[האישה קבעה וסת שבוע?]]=1,IF(טבלה1013[[#This Row],[וסת השבוע פעיל?]]&lt;3,1,0),"")</f>
        <v/>
      </c>
      <c r="S6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1" s="1">
        <f t="shared" si="61"/>
        <v>0</v>
      </c>
      <c r="U641" s="1">
        <f t="shared" si="62"/>
        <v>0</v>
      </c>
      <c r="V641" s="1">
        <f t="shared" si="63"/>
        <v>0</v>
      </c>
      <c r="W641" s="1" t="str">
        <f>IF(טבלה1013[[#This Row],[3 הפלגות זהות]]="","",IF(טבלה1013[[#This Row],[3 הפלגות זהות]]=1,טבלה1013[[#This Row],[LengthofCycle]],W640))</f>
        <v/>
      </c>
      <c r="Y641" s="1" t="str">
        <f>IF(OR(טבלה1013[[#This Row],[הווסת פעיל?]]=0,טבלה1013[[#This Row],[הווסת פעיל?]]=""),"",SUM(Y640,טבלה1013[[#This Row],[הווסת פעיל?]]))</f>
        <v/>
      </c>
      <c r="Z641" s="1" t="str">
        <f>IF(AND(טבלה1013[[#This Row],[כמה מחזורים עד עקירה]]&lt;&gt;"",Y642=""),טבלה1013[[#This Row],[כמה מחזורים עד עקירה]],"")</f>
        <v/>
      </c>
      <c r="AA641" s="1" t="str">
        <f>IF(AND(טבלה1013[[#This Row],[הווסת פעיל?]]=1,טבלה1013[[#This Row],[וסת קבוע אחרון]]&lt;&gt;W640),טבלה1013[[#This Row],[וסת קבוע אחרון]],"")</f>
        <v/>
      </c>
      <c r="AB641" s="1" t="str">
        <f>IF(AND(טבלה1013[[#This Row],[הווסת פעיל?]]=1,X640=0,טבלה1013[[#This Row],[וסת קבוע אחרון]]=W640),טבלה1013[[#This Row],[וסת קבוע אחרון]],"")</f>
        <v/>
      </c>
      <c r="AC641" s="1" t="str">
        <f>IF(AND(טבלה1013[[#This Row],[הווסת פעיל?]]=1,X640=0,טבלה1013[[#This Row],[וסת קבוע אחרון]]&lt;&gt;W640),1,"")</f>
        <v/>
      </c>
      <c r="AD641" s="1" t="str">
        <f>IF(AND(טבלה1013[[#This Row],[הווסת פעיל?]]&lt;&gt;"",B642=1),טבלה1013[[#This Row],[CycleNumber]],"")</f>
        <v/>
      </c>
      <c r="AE641" s="1" t="str">
        <f>IF(AND(טבלה1013[[#This Row],[הווסת פעיל?]]&lt;&gt;"",X640=""),טבלה1013[[#This Row],[CycleNumber]],"")</f>
        <v/>
      </c>
      <c r="AF641" s="1" t="str">
        <f>IF(B642=1,"",IF(טבלה1013[[#This Row],[הווסת פעיל?]]=1,IF(טבלה1013[[#This Row],[וסת קבוע אחרון]]=F642,1,0),""))</f>
        <v/>
      </c>
      <c r="AG641" s="1" t="str">
        <f>IF(B642=1,"",IF(טבלה1013[[#This Row],[הווסת פעיל?]]=1,IF(OR(טבלה1013[[#This Row],[וסת קבוע אחרון]]=F642,F642=טבלה1013[[#This Row],[LengthofCycle]]),1,0),""))</f>
        <v/>
      </c>
      <c r="AH641" s="1" t="str">
        <f>IF(B642=1,"",IF(טבלה1013[[#This Row],[הווסת פעיל?]]=1,IF(OR(טבלה1013[[#This Row],[וסת קבוע אחרון]]=F642,F642=טבלה1013[[#This Row],[LengthofCycle]],AND(טבלה1013[[#This Row],[LengthofCycle]]&lt;&gt;טבלה1013[[#This Row],[וסת קבוע אחרון]],OR(F642=28,F642=29))),1,0),""))</f>
        <v/>
      </c>
      <c r="AI641" s="1" t="str">
        <f>IF(AND(טבלה1013[[#This Row],[הווסת פעיל?]]=1,B642=1),1,"")</f>
        <v/>
      </c>
      <c r="AJ641" s="4">
        <f>IF(AND(טבלה1013[[#This Row],[הווסת פעיל?]]&lt;&gt;1,B642&lt;&gt;1,B642&lt;&gt;""),IF(טבלה1013[[#This Row],[LengthofCycle]]=F642,1,0),"")</f>
        <v>1</v>
      </c>
      <c r="AK641" s="4">
        <f>IF(AND(טבלה1013[[#This Row],[הווסת פעיל?]]&lt;&gt;1,B642&lt;&gt;1,B642&lt;&gt;""),IF(OR(טבלה1013[[#This Row],[LengthofCycle]]=F642,F642=29),1,0),"")</f>
        <v>1</v>
      </c>
      <c r="AL641" s="4">
        <f>IF(AND(טבלה1013[[#This Row],[הווסת פעיל?]]&lt;&gt;1,B642&lt;&gt;1,B642&lt;&gt;""),IF(OR(טבלה1013[[#This Row],[LengthofCycle]]=F642,F642=29,F642=28),1,0),"")</f>
        <v>1</v>
      </c>
    </row>
    <row r="642" spans="1:38" x14ac:dyDescent="0.25">
      <c r="A642" s="1" t="s">
        <v>110</v>
      </c>
      <c r="B642" s="1">
        <v>16</v>
      </c>
      <c r="C642" s="1">
        <v>1</v>
      </c>
      <c r="D642" s="1">
        <v>1</v>
      </c>
      <c r="E642" s="1">
        <v>0</v>
      </c>
      <c r="F642" s="1">
        <v>26</v>
      </c>
      <c r="G642" s="1">
        <f>טבלה1013[[#This Row],[LengthofCycle]]+1</f>
        <v>27</v>
      </c>
      <c r="H642" s="1" t="str">
        <f>IF(IFERROR(LOOKUP(טבלה1013[[#This Row],[ClientID]],קביעויות[השבוע]),FALSE)=טבלה1013[[#This Row],[ClientID]],1,"")</f>
        <v/>
      </c>
      <c r="I642" s="1" t="str">
        <f>IF(AND(טבלה1013[[#This Row],[CycleNumber]]&gt;1,OR(B643="",טבלה1013[[#This Row],[CycleNumber]]&gt;B641)),IF(OR(AND(טבלה1013[[#This Row],[LengthofCycle]]=28,F641=28),AND(טבלה1013[[#This Row],[LengthofCycle]]=35,F641=35)),1,""),"")</f>
        <v/>
      </c>
      <c r="J642" s="1" t="str">
        <f>IF(AND(טבלה1013[[#This Row],[וסת השבוע]]=1,I641=1,טבלה1013[[#This Row],[CycleNumber]]&gt;B641),1,"")</f>
        <v/>
      </c>
      <c r="K642" s="1" t="str">
        <f>IF(טבלה1013[[#This Row],[CycleNumber]]=1,"",IF(טבלה1013[[#This Row],[וסת השבוע]]=1,0,IF(K641="","",IF(K641=0,IF(טבלה1013[[#This Row],[LengthofCycle]]=28,0,1),IF(K641=1,IF(טבלה1013[[#This Row],[LengthofCycle]]+F641=28*2,0,2),IF(K641=2,IF(טבלה1013[[#This Row],[LengthofCycle]]+F641+F640=28*3,0,3),""))))))</f>
        <v/>
      </c>
      <c r="L642" s="1" t="str">
        <f>IF(טבלה1013[[#This Row],[וסת השבוע]]=1,IF(טבלה1013[[#This Row],[וסת השבוע וההפלגה ביחד]]=1,L641+1,0),IF(AND(טבלה1013[[#This Row],[CycleNumber]]&gt;B641,טבלה1013[[#This Row],[CycleNumber]]&gt;1),IF(טבלה1013[[#This Row],[וסת השבוע פעיל?]]&lt;&gt;"",L641+1,""),""))</f>
        <v/>
      </c>
      <c r="M642" s="1" t="str">
        <f>IF(AND(טבלה1013[[#This Row],[וסת השבוע פעיל?]]&lt;&gt;"",טבלה1013[[#This Row],[CycleNumber]]&lt;B643,B643&lt;&gt;"",טבלה1013[[#This Row],[וסת השבוע פעיל?]]&lt;3),IF(K643=0,IF(AND(טבלה1013[[#This Row],[וסת השבוע פעיל?]]&gt;0,I643=1),0,1),0),"")</f>
        <v/>
      </c>
      <c r="N642" s="1" t="str">
        <f t="shared" si="60"/>
        <v/>
      </c>
      <c r="O642" s="1" t="str">
        <f>IF(AND(טבלה1013[[#This Row],[חיזוי - שבוע]]=1,J643=1),1,"")</f>
        <v/>
      </c>
      <c r="P642" s="1" t="str">
        <f>IF(AND(טבלה1013[[#This Row],[חיזוי טוב עם הפלגה?]]=1,טבלה1013[[#This Row],[וסת קבוע אחרון]]&lt;&gt;28,X641=1),1,"")</f>
        <v/>
      </c>
      <c r="Q642" s="1" t="str">
        <f>IF(AND(טבלה1013[[#This Row],[וסת השבוע פעיל?]]&lt;3,OR(טבלה1013[[#This Row],[CycleNumber]]&gt;B643,B643="")),1,"")</f>
        <v/>
      </c>
      <c r="R642" s="1" t="str">
        <f>IF(טבלה1013[[#This Row],[האישה קבעה וסת שבוע?]]=1,IF(טבלה1013[[#This Row],[וסת השבוע פעיל?]]&lt;3,1,0),"")</f>
        <v/>
      </c>
      <c r="S6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2" s="1">
        <f t="shared" si="61"/>
        <v>0</v>
      </c>
      <c r="U642" s="1">
        <f t="shared" si="62"/>
        <v>0</v>
      </c>
      <c r="V642" s="1">
        <f t="shared" si="63"/>
        <v>0</v>
      </c>
      <c r="W642" s="1" t="str">
        <f>IF(טבלה1013[[#This Row],[3 הפלגות זהות]]="","",IF(טבלה1013[[#This Row],[3 הפלגות זהות]]=1,טבלה1013[[#This Row],[LengthofCycle]],W641))</f>
        <v/>
      </c>
      <c r="Y642" s="1" t="str">
        <f>IF(OR(טבלה1013[[#This Row],[הווסת פעיל?]]=0,טבלה1013[[#This Row],[הווסת פעיל?]]=""),"",SUM(Y641,טבלה1013[[#This Row],[הווסת פעיל?]]))</f>
        <v/>
      </c>
      <c r="Z642" s="1" t="str">
        <f>IF(AND(טבלה1013[[#This Row],[כמה מחזורים עד עקירה]]&lt;&gt;"",Y643=""),טבלה1013[[#This Row],[כמה מחזורים עד עקירה]],"")</f>
        <v/>
      </c>
      <c r="AA642" s="1" t="str">
        <f>IF(AND(טבלה1013[[#This Row],[הווסת פעיל?]]=1,טבלה1013[[#This Row],[וסת קבוע אחרון]]&lt;&gt;W641),טבלה1013[[#This Row],[וסת קבוע אחרון]],"")</f>
        <v/>
      </c>
      <c r="AB642" s="1" t="str">
        <f>IF(AND(טבלה1013[[#This Row],[הווסת פעיל?]]=1,X641=0,טבלה1013[[#This Row],[וסת קבוע אחרון]]=W641),טבלה1013[[#This Row],[וסת קבוע אחרון]],"")</f>
        <v/>
      </c>
      <c r="AC642" s="1" t="str">
        <f>IF(AND(טבלה1013[[#This Row],[הווסת פעיל?]]=1,X641=0,טבלה1013[[#This Row],[וסת קבוע אחרון]]&lt;&gt;W641),1,"")</f>
        <v/>
      </c>
      <c r="AD642" s="1" t="str">
        <f>IF(AND(טבלה1013[[#This Row],[הווסת פעיל?]]&lt;&gt;"",B643=1),טבלה1013[[#This Row],[CycleNumber]],"")</f>
        <v/>
      </c>
      <c r="AE642" s="1" t="str">
        <f>IF(AND(טבלה1013[[#This Row],[הווסת פעיל?]]&lt;&gt;"",X641=""),טבלה1013[[#This Row],[CycleNumber]],"")</f>
        <v/>
      </c>
      <c r="AF642" s="1" t="str">
        <f>IF(B643=1,"",IF(טבלה1013[[#This Row],[הווסת פעיל?]]=1,IF(טבלה1013[[#This Row],[וסת קבוע אחרון]]=F643,1,0),""))</f>
        <v/>
      </c>
      <c r="AG642" s="1" t="str">
        <f>IF(B643=1,"",IF(טבלה1013[[#This Row],[הווסת פעיל?]]=1,IF(OR(טבלה1013[[#This Row],[וסת קבוע אחרון]]=F643,F643=טבלה1013[[#This Row],[LengthofCycle]]),1,0),""))</f>
        <v/>
      </c>
      <c r="AH642" s="1" t="str">
        <f>IF(B643=1,"",IF(טבלה1013[[#This Row],[הווסת פעיל?]]=1,IF(OR(טבלה1013[[#This Row],[וסת קבוע אחרון]]=F643,F643=טבלה1013[[#This Row],[LengthofCycle]],AND(טבלה1013[[#This Row],[LengthofCycle]]&lt;&gt;טבלה1013[[#This Row],[וסת קבוע אחרון]],OR(F643=28,F643=29))),1,0),""))</f>
        <v/>
      </c>
      <c r="AI642" s="1" t="str">
        <f>IF(AND(טבלה1013[[#This Row],[הווסת פעיל?]]=1,B643=1),1,"")</f>
        <v/>
      </c>
      <c r="AJ642" s="4">
        <f>IF(AND(טבלה1013[[#This Row],[הווסת פעיל?]]&lt;&gt;1,B643&lt;&gt;1,B643&lt;&gt;""),IF(טבלה1013[[#This Row],[LengthofCycle]]=F643,1,0),"")</f>
        <v>0</v>
      </c>
      <c r="AK642" s="4">
        <f>IF(AND(טבלה1013[[#This Row],[הווסת פעיל?]]&lt;&gt;1,B643&lt;&gt;1,B643&lt;&gt;""),IF(OR(טבלה1013[[#This Row],[LengthofCycle]]=F643,F643=29),1,0),"")</f>
        <v>1</v>
      </c>
      <c r="AL642" s="4">
        <f>IF(AND(טבלה1013[[#This Row],[הווסת פעיל?]]&lt;&gt;1,B643&lt;&gt;1,B643&lt;&gt;""),IF(OR(טבלה1013[[#This Row],[LengthofCycle]]=F643,F643=29,F643=28),1,0),"")</f>
        <v>1</v>
      </c>
    </row>
    <row r="643" spans="1:38" x14ac:dyDescent="0.25">
      <c r="A643" s="1" t="s">
        <v>110</v>
      </c>
      <c r="B643" s="1">
        <v>17</v>
      </c>
      <c r="C643" s="1">
        <v>1</v>
      </c>
      <c r="D643" s="1">
        <v>1</v>
      </c>
      <c r="E643" s="1">
        <v>0</v>
      </c>
      <c r="F643" s="1">
        <v>29</v>
      </c>
      <c r="G643" s="1">
        <f>טבלה1013[[#This Row],[LengthofCycle]]+1</f>
        <v>30</v>
      </c>
      <c r="H643" s="1" t="str">
        <f>IF(IFERROR(LOOKUP(טבלה1013[[#This Row],[ClientID]],קביעויות[השבוע]),FALSE)=טבלה1013[[#This Row],[ClientID]],1,"")</f>
        <v/>
      </c>
      <c r="I643" s="1" t="str">
        <f>IF(AND(טבלה1013[[#This Row],[CycleNumber]]&gt;1,OR(B644="",טבלה1013[[#This Row],[CycleNumber]]&gt;B642)),IF(OR(AND(טבלה1013[[#This Row],[LengthofCycle]]=28,F642=28),AND(טבלה1013[[#This Row],[LengthofCycle]]=35,F642=35)),1,""),"")</f>
        <v/>
      </c>
      <c r="J643" s="1" t="str">
        <f>IF(AND(טבלה1013[[#This Row],[וסת השבוע]]=1,I642=1,טבלה1013[[#This Row],[CycleNumber]]&gt;B642),1,"")</f>
        <v/>
      </c>
      <c r="K643" s="1" t="str">
        <f>IF(טבלה1013[[#This Row],[CycleNumber]]=1,"",IF(טבלה1013[[#This Row],[וסת השבוע]]=1,0,IF(K642="","",IF(K642=0,IF(טבלה1013[[#This Row],[LengthofCycle]]=28,0,1),IF(K642=1,IF(טבלה1013[[#This Row],[LengthofCycle]]+F642=28*2,0,2),IF(K642=2,IF(טבלה1013[[#This Row],[LengthofCycle]]+F642+F641=28*3,0,3),""))))))</f>
        <v/>
      </c>
      <c r="L643" s="1" t="str">
        <f>IF(טבלה1013[[#This Row],[וסת השבוע]]=1,IF(טבלה1013[[#This Row],[וסת השבוע וההפלגה ביחד]]=1,L642+1,0),IF(AND(טבלה1013[[#This Row],[CycleNumber]]&gt;B642,טבלה1013[[#This Row],[CycleNumber]]&gt;1),IF(טבלה1013[[#This Row],[וסת השבוע פעיל?]]&lt;&gt;"",L642+1,""),""))</f>
        <v/>
      </c>
      <c r="M643" s="1" t="str">
        <f>IF(AND(טבלה1013[[#This Row],[וסת השבוע פעיל?]]&lt;&gt;"",טבלה1013[[#This Row],[CycleNumber]]&lt;B644,B644&lt;&gt;"",טבלה1013[[#This Row],[וסת השבוע פעיל?]]&lt;3),IF(K644=0,IF(AND(טבלה1013[[#This Row],[וסת השבוע פעיל?]]&gt;0,I644=1),0,1),0),"")</f>
        <v/>
      </c>
      <c r="N643" s="1" t="str">
        <f t="shared" si="60"/>
        <v/>
      </c>
      <c r="O643" s="1" t="str">
        <f>IF(AND(טבלה1013[[#This Row],[חיזוי - שבוע]]=1,J644=1),1,"")</f>
        <v/>
      </c>
      <c r="P643" s="1" t="str">
        <f>IF(AND(טבלה1013[[#This Row],[חיזוי טוב עם הפלגה?]]=1,טבלה1013[[#This Row],[וסת קבוע אחרון]]&lt;&gt;28,X642=1),1,"")</f>
        <v/>
      </c>
      <c r="Q643" s="1" t="str">
        <f>IF(AND(טבלה1013[[#This Row],[וסת השבוע פעיל?]]&lt;3,OR(טבלה1013[[#This Row],[CycleNumber]]&gt;B644,B644="")),1,"")</f>
        <v/>
      </c>
      <c r="R643" s="1" t="str">
        <f>IF(טבלה1013[[#This Row],[האישה קבעה וסת שבוע?]]=1,IF(טבלה1013[[#This Row],[וסת השבוע פעיל?]]&lt;3,1,0),"")</f>
        <v/>
      </c>
      <c r="S6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3" s="1">
        <f t="shared" si="61"/>
        <v>0</v>
      </c>
      <c r="U643" s="1">
        <f t="shared" si="62"/>
        <v>0</v>
      </c>
      <c r="V643" s="1">
        <f t="shared" si="63"/>
        <v>0</v>
      </c>
      <c r="W643" s="1" t="str">
        <f>IF(טבלה1013[[#This Row],[3 הפלגות זהות]]="","",IF(טבלה1013[[#This Row],[3 הפלגות זהות]]=1,טבלה1013[[#This Row],[LengthofCycle]],W642))</f>
        <v/>
      </c>
      <c r="Y643" s="1" t="str">
        <f>IF(OR(טבלה1013[[#This Row],[הווסת פעיל?]]=0,טבלה1013[[#This Row],[הווסת פעיל?]]=""),"",SUM(Y642,טבלה1013[[#This Row],[הווסת פעיל?]]))</f>
        <v/>
      </c>
      <c r="Z643" s="1" t="str">
        <f>IF(AND(טבלה1013[[#This Row],[כמה מחזורים עד עקירה]]&lt;&gt;"",Y644=""),טבלה1013[[#This Row],[כמה מחזורים עד עקירה]],"")</f>
        <v/>
      </c>
      <c r="AA643" s="1" t="str">
        <f>IF(AND(טבלה1013[[#This Row],[הווסת פעיל?]]=1,טבלה1013[[#This Row],[וסת קבוע אחרון]]&lt;&gt;W642),טבלה1013[[#This Row],[וסת קבוע אחרון]],"")</f>
        <v/>
      </c>
      <c r="AB643" s="1" t="str">
        <f>IF(AND(טבלה1013[[#This Row],[הווסת פעיל?]]=1,X642=0,טבלה1013[[#This Row],[וסת קבוע אחרון]]=W642),טבלה1013[[#This Row],[וסת קבוע אחרון]],"")</f>
        <v/>
      </c>
      <c r="AC643" s="1" t="str">
        <f>IF(AND(טבלה1013[[#This Row],[הווסת פעיל?]]=1,X642=0,טבלה1013[[#This Row],[וסת קבוע אחרון]]&lt;&gt;W642),1,"")</f>
        <v/>
      </c>
      <c r="AD643" s="1" t="str">
        <f>IF(AND(טבלה1013[[#This Row],[הווסת פעיל?]]&lt;&gt;"",B644=1),טבלה1013[[#This Row],[CycleNumber]],"")</f>
        <v/>
      </c>
      <c r="AE643" s="1" t="str">
        <f>IF(AND(טבלה1013[[#This Row],[הווסת פעיל?]]&lt;&gt;"",X642=""),טבלה1013[[#This Row],[CycleNumber]],"")</f>
        <v/>
      </c>
      <c r="AF643" s="1" t="str">
        <f>IF(B644=1,"",IF(טבלה1013[[#This Row],[הווסת פעיל?]]=1,IF(טבלה1013[[#This Row],[וסת קבוע אחרון]]=F644,1,0),""))</f>
        <v/>
      </c>
      <c r="AG643" s="1" t="str">
        <f>IF(B644=1,"",IF(טבלה1013[[#This Row],[הווסת פעיל?]]=1,IF(OR(טבלה1013[[#This Row],[וסת קבוע אחרון]]=F644,F644=טבלה1013[[#This Row],[LengthofCycle]]),1,0),""))</f>
        <v/>
      </c>
      <c r="AH643" s="1" t="str">
        <f>IF(B644=1,"",IF(טבלה1013[[#This Row],[הווסת פעיל?]]=1,IF(OR(טבלה1013[[#This Row],[וסת קבוע אחרון]]=F644,F644=טבלה1013[[#This Row],[LengthofCycle]],AND(טבלה1013[[#This Row],[LengthofCycle]]&lt;&gt;טבלה1013[[#This Row],[וסת קבוע אחרון]],OR(F644=28,F644=29))),1,0),""))</f>
        <v/>
      </c>
      <c r="AI643" s="1" t="str">
        <f>IF(AND(טבלה1013[[#This Row],[הווסת פעיל?]]=1,B644=1),1,"")</f>
        <v/>
      </c>
      <c r="AJ643" s="4">
        <f>IF(AND(טבלה1013[[#This Row],[הווסת פעיל?]]&lt;&gt;1,B644&lt;&gt;1,B644&lt;&gt;""),IF(טבלה1013[[#This Row],[LengthofCycle]]=F644,1,0),"")</f>
        <v>0</v>
      </c>
      <c r="AK643" s="4">
        <f>IF(AND(טבלה1013[[#This Row],[הווסת פעיל?]]&lt;&gt;1,B644&lt;&gt;1,B644&lt;&gt;""),IF(OR(טבלה1013[[#This Row],[LengthofCycle]]=F644,F644=29),1,0),"")</f>
        <v>0</v>
      </c>
      <c r="AL643" s="4">
        <f>IF(AND(טבלה1013[[#This Row],[הווסת פעיל?]]&lt;&gt;1,B644&lt;&gt;1,B644&lt;&gt;""),IF(OR(טבלה1013[[#This Row],[LengthofCycle]]=F644,F644=29,F644=28),1,0),"")</f>
        <v>0</v>
      </c>
    </row>
    <row r="644" spans="1:38" x14ac:dyDescent="0.25">
      <c r="A644" s="1" t="s">
        <v>110</v>
      </c>
      <c r="B644" s="1">
        <v>18</v>
      </c>
      <c r="C644" s="1">
        <v>1</v>
      </c>
      <c r="D644" s="1">
        <v>1</v>
      </c>
      <c r="E644" s="1">
        <v>0</v>
      </c>
      <c r="F644" s="1">
        <v>26</v>
      </c>
      <c r="G644" s="1">
        <f>טבלה1013[[#This Row],[LengthofCycle]]+1</f>
        <v>27</v>
      </c>
      <c r="H644" s="1" t="str">
        <f>IF(IFERROR(LOOKUP(טבלה1013[[#This Row],[ClientID]],קביעויות[השבוע]),FALSE)=טבלה1013[[#This Row],[ClientID]],1,"")</f>
        <v/>
      </c>
      <c r="I644" s="1" t="str">
        <f>IF(AND(טבלה1013[[#This Row],[CycleNumber]]&gt;1,OR(B645="",טבלה1013[[#This Row],[CycleNumber]]&gt;B643)),IF(OR(AND(טבלה1013[[#This Row],[LengthofCycle]]=28,F643=28),AND(טבלה1013[[#This Row],[LengthofCycle]]=35,F643=35)),1,""),"")</f>
        <v/>
      </c>
      <c r="J644" s="1" t="str">
        <f>IF(AND(טבלה1013[[#This Row],[וסת השבוע]]=1,I643=1,טבלה1013[[#This Row],[CycleNumber]]&gt;B643),1,"")</f>
        <v/>
      </c>
      <c r="K644" s="1" t="str">
        <f>IF(טבלה1013[[#This Row],[CycleNumber]]=1,"",IF(טבלה1013[[#This Row],[וסת השבוע]]=1,0,IF(K643="","",IF(K643=0,IF(טבלה1013[[#This Row],[LengthofCycle]]=28,0,1),IF(K643=1,IF(טבלה1013[[#This Row],[LengthofCycle]]+F643=28*2,0,2),IF(K643=2,IF(טבלה1013[[#This Row],[LengthofCycle]]+F643+F642=28*3,0,3),""))))))</f>
        <v/>
      </c>
      <c r="L644" s="1" t="str">
        <f>IF(טבלה1013[[#This Row],[וסת השבוע]]=1,IF(טבלה1013[[#This Row],[וסת השבוע וההפלגה ביחד]]=1,L643+1,0),IF(AND(טבלה1013[[#This Row],[CycleNumber]]&gt;B643,טבלה1013[[#This Row],[CycleNumber]]&gt;1),IF(טבלה1013[[#This Row],[וסת השבוע פעיל?]]&lt;&gt;"",L643+1,""),""))</f>
        <v/>
      </c>
      <c r="M644" s="1" t="str">
        <f>IF(AND(טבלה1013[[#This Row],[וסת השבוע פעיל?]]&lt;&gt;"",טבלה1013[[#This Row],[CycleNumber]]&lt;B645,B645&lt;&gt;"",טבלה1013[[#This Row],[וסת השבוע פעיל?]]&lt;3),IF(K645=0,IF(AND(טבלה1013[[#This Row],[וסת השבוע פעיל?]]&gt;0,I645=1),0,1),0),"")</f>
        <v/>
      </c>
      <c r="N644" s="1" t="str">
        <f t="shared" si="60"/>
        <v/>
      </c>
      <c r="O644" s="1" t="str">
        <f>IF(AND(טבלה1013[[#This Row],[חיזוי - שבוע]]=1,J645=1),1,"")</f>
        <v/>
      </c>
      <c r="P644" s="1" t="str">
        <f>IF(AND(טבלה1013[[#This Row],[חיזוי טוב עם הפלגה?]]=1,טבלה1013[[#This Row],[וסת קבוע אחרון]]&lt;&gt;28,X643=1),1,"")</f>
        <v/>
      </c>
      <c r="Q644" s="1" t="str">
        <f>IF(AND(טבלה1013[[#This Row],[וסת השבוע פעיל?]]&lt;3,OR(טבלה1013[[#This Row],[CycleNumber]]&gt;B645,B645="")),1,"")</f>
        <v/>
      </c>
      <c r="R644" s="1" t="str">
        <f>IF(טבלה1013[[#This Row],[האישה קבעה וסת שבוע?]]=1,IF(טבלה1013[[#This Row],[וסת השבוע פעיל?]]&lt;3,1,0),"")</f>
        <v/>
      </c>
      <c r="S6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4" s="1">
        <f t="shared" si="61"/>
        <v>0</v>
      </c>
      <c r="U644" s="1">
        <f t="shared" si="62"/>
        <v>0</v>
      </c>
      <c r="V644" s="1">
        <f t="shared" si="63"/>
        <v>0</v>
      </c>
      <c r="W644" s="1" t="str">
        <f>IF(טבלה1013[[#This Row],[3 הפלגות זהות]]="","",IF(טבלה1013[[#This Row],[3 הפלגות זהות]]=1,טבלה1013[[#This Row],[LengthofCycle]],W643))</f>
        <v/>
      </c>
      <c r="Y644" s="1" t="str">
        <f>IF(OR(טבלה1013[[#This Row],[הווסת פעיל?]]=0,טבלה1013[[#This Row],[הווסת פעיל?]]=""),"",SUM(Y643,טבלה1013[[#This Row],[הווסת פעיל?]]))</f>
        <v/>
      </c>
      <c r="Z644" s="1" t="str">
        <f>IF(AND(טבלה1013[[#This Row],[כמה מחזורים עד עקירה]]&lt;&gt;"",Y645=""),טבלה1013[[#This Row],[כמה מחזורים עד עקירה]],"")</f>
        <v/>
      </c>
      <c r="AA644" s="1" t="str">
        <f>IF(AND(טבלה1013[[#This Row],[הווסת פעיל?]]=1,טבלה1013[[#This Row],[וסת קבוע אחרון]]&lt;&gt;W643),טבלה1013[[#This Row],[וסת קבוע אחרון]],"")</f>
        <v/>
      </c>
      <c r="AB644" s="1" t="str">
        <f>IF(AND(טבלה1013[[#This Row],[הווסת פעיל?]]=1,X643=0,טבלה1013[[#This Row],[וסת קבוע אחרון]]=W643),טבלה1013[[#This Row],[וסת קבוע אחרון]],"")</f>
        <v/>
      </c>
      <c r="AC644" s="1" t="str">
        <f>IF(AND(טבלה1013[[#This Row],[הווסת פעיל?]]=1,X643=0,טבלה1013[[#This Row],[וסת קבוע אחרון]]&lt;&gt;W643),1,"")</f>
        <v/>
      </c>
      <c r="AD644" s="1" t="str">
        <f>IF(AND(טבלה1013[[#This Row],[הווסת פעיל?]]&lt;&gt;"",B645=1),טבלה1013[[#This Row],[CycleNumber]],"")</f>
        <v/>
      </c>
      <c r="AE644" s="1" t="str">
        <f>IF(AND(טבלה1013[[#This Row],[הווסת פעיל?]]&lt;&gt;"",X643=""),טבלה1013[[#This Row],[CycleNumber]],"")</f>
        <v/>
      </c>
      <c r="AF644" s="1" t="str">
        <f>IF(B645=1,"",IF(טבלה1013[[#This Row],[הווסת פעיל?]]=1,IF(טבלה1013[[#This Row],[וסת קבוע אחרון]]=F645,1,0),""))</f>
        <v/>
      </c>
      <c r="AG644" s="1" t="str">
        <f>IF(B645=1,"",IF(טבלה1013[[#This Row],[הווסת פעיל?]]=1,IF(OR(טבלה1013[[#This Row],[וסת קבוע אחרון]]=F645,F645=טבלה1013[[#This Row],[LengthofCycle]]),1,0),""))</f>
        <v/>
      </c>
      <c r="AH644" s="1" t="str">
        <f>IF(B645=1,"",IF(טבלה1013[[#This Row],[הווסת פעיל?]]=1,IF(OR(טבלה1013[[#This Row],[וסת קבוע אחרון]]=F645,F645=טבלה1013[[#This Row],[LengthofCycle]],AND(טבלה1013[[#This Row],[LengthofCycle]]&lt;&gt;טבלה1013[[#This Row],[וסת קבוע אחרון]],OR(F645=28,F645=29))),1,0),""))</f>
        <v/>
      </c>
      <c r="AI644" s="1" t="str">
        <f>IF(AND(טבלה1013[[#This Row],[הווסת פעיל?]]=1,B645=1),1,"")</f>
        <v/>
      </c>
      <c r="AJ644" s="4">
        <f>IF(AND(טבלה1013[[#This Row],[הווסת פעיל?]]&lt;&gt;1,B645&lt;&gt;1,B645&lt;&gt;""),IF(טבלה1013[[#This Row],[LengthofCycle]]=F645,1,0),"")</f>
        <v>0</v>
      </c>
      <c r="AK644" s="4">
        <f>IF(AND(טבלה1013[[#This Row],[הווסת פעיל?]]&lt;&gt;1,B645&lt;&gt;1,B645&lt;&gt;""),IF(OR(טבלה1013[[#This Row],[LengthofCycle]]=F645,F645=29),1,0),"")</f>
        <v>0</v>
      </c>
      <c r="AL644" s="4">
        <f>IF(AND(טבלה1013[[#This Row],[הווסת פעיל?]]&lt;&gt;1,B645&lt;&gt;1,B645&lt;&gt;""),IF(OR(טבלה1013[[#This Row],[LengthofCycle]]=F645,F645=29,F645=28),1,0),"")</f>
        <v>0</v>
      </c>
    </row>
    <row r="645" spans="1:38" x14ac:dyDescent="0.25">
      <c r="A645" s="1" t="s">
        <v>110</v>
      </c>
      <c r="B645" s="1">
        <v>19</v>
      </c>
      <c r="C645" s="1">
        <v>1</v>
      </c>
      <c r="D645" s="1">
        <v>1</v>
      </c>
      <c r="E645" s="1">
        <v>0</v>
      </c>
      <c r="F645" s="1">
        <v>25</v>
      </c>
      <c r="G645" s="1">
        <f>טבלה1013[[#This Row],[LengthofCycle]]+1</f>
        <v>26</v>
      </c>
      <c r="H645" s="1" t="str">
        <f>IF(IFERROR(LOOKUP(טבלה1013[[#This Row],[ClientID]],קביעויות[השבוע]),FALSE)=טבלה1013[[#This Row],[ClientID]],1,"")</f>
        <v/>
      </c>
      <c r="I645" s="1" t="str">
        <f>IF(AND(טבלה1013[[#This Row],[CycleNumber]]&gt;1,OR(B646="",טבלה1013[[#This Row],[CycleNumber]]&gt;B644)),IF(OR(AND(טבלה1013[[#This Row],[LengthofCycle]]=28,F644=28),AND(טבלה1013[[#This Row],[LengthofCycle]]=35,F644=35)),1,""),"")</f>
        <v/>
      </c>
      <c r="J645" s="1" t="str">
        <f>IF(AND(טבלה1013[[#This Row],[וסת השבוע]]=1,I644=1,טבלה1013[[#This Row],[CycleNumber]]&gt;B644),1,"")</f>
        <v/>
      </c>
      <c r="K645" s="1" t="str">
        <f>IF(טבלה1013[[#This Row],[CycleNumber]]=1,"",IF(טבלה1013[[#This Row],[וסת השבוע]]=1,0,IF(K644="","",IF(K644=0,IF(טבלה1013[[#This Row],[LengthofCycle]]=28,0,1),IF(K644=1,IF(טבלה1013[[#This Row],[LengthofCycle]]+F644=28*2,0,2),IF(K644=2,IF(טבלה1013[[#This Row],[LengthofCycle]]+F644+F643=28*3,0,3),""))))))</f>
        <v/>
      </c>
      <c r="L645" s="1" t="str">
        <f>IF(טבלה1013[[#This Row],[וסת השבוע]]=1,IF(טבלה1013[[#This Row],[וסת השבוע וההפלגה ביחד]]=1,L644+1,0),IF(AND(טבלה1013[[#This Row],[CycleNumber]]&gt;B644,טבלה1013[[#This Row],[CycleNumber]]&gt;1),IF(טבלה1013[[#This Row],[וסת השבוע פעיל?]]&lt;&gt;"",L644+1,""),""))</f>
        <v/>
      </c>
      <c r="M645" s="1" t="str">
        <f>IF(AND(טבלה1013[[#This Row],[וסת השבוע פעיל?]]&lt;&gt;"",טבלה1013[[#This Row],[CycleNumber]]&lt;B646,B646&lt;&gt;"",טבלה1013[[#This Row],[וסת השבוע פעיל?]]&lt;3),IF(K646=0,IF(AND(טבלה1013[[#This Row],[וסת השבוע פעיל?]]&gt;0,I646=1),0,1),0),"")</f>
        <v/>
      </c>
      <c r="N645" s="1" t="str">
        <f t="shared" si="60"/>
        <v/>
      </c>
      <c r="O645" s="1" t="str">
        <f>IF(AND(טבלה1013[[#This Row],[חיזוי - שבוע]]=1,J646=1),1,"")</f>
        <v/>
      </c>
      <c r="P645" s="1" t="str">
        <f>IF(AND(טבלה1013[[#This Row],[חיזוי טוב עם הפלגה?]]=1,טבלה1013[[#This Row],[וסת קבוע אחרון]]&lt;&gt;28,X644=1),1,"")</f>
        <v/>
      </c>
      <c r="Q645" s="1" t="str">
        <f>IF(AND(טבלה1013[[#This Row],[וסת השבוע פעיל?]]&lt;3,OR(טבלה1013[[#This Row],[CycleNumber]]&gt;B646,B646="")),1,"")</f>
        <v/>
      </c>
      <c r="R645" s="1" t="str">
        <f>IF(טבלה1013[[#This Row],[האישה קבעה וסת שבוע?]]=1,IF(טבלה1013[[#This Row],[וסת השבוע פעיל?]]&lt;3,1,0),"")</f>
        <v/>
      </c>
      <c r="S6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5" s="1">
        <f t="shared" si="61"/>
        <v>0</v>
      </c>
      <c r="U645" s="1">
        <f t="shared" si="62"/>
        <v>0</v>
      </c>
      <c r="V645" s="1">
        <f t="shared" si="63"/>
        <v>0</v>
      </c>
      <c r="W645" s="1" t="str">
        <f>IF(טבלה1013[[#This Row],[3 הפלגות זהות]]="","",IF(טבלה1013[[#This Row],[3 הפלגות זהות]]=1,טבלה1013[[#This Row],[LengthofCycle]],W644))</f>
        <v/>
      </c>
      <c r="Y645" s="1" t="str">
        <f>IF(OR(טבלה1013[[#This Row],[הווסת פעיל?]]=0,טבלה1013[[#This Row],[הווסת פעיל?]]=""),"",SUM(Y644,טבלה1013[[#This Row],[הווסת פעיל?]]))</f>
        <v/>
      </c>
      <c r="Z645" s="1" t="str">
        <f>IF(AND(טבלה1013[[#This Row],[כמה מחזורים עד עקירה]]&lt;&gt;"",Y646=""),טבלה1013[[#This Row],[כמה מחזורים עד עקירה]],"")</f>
        <v/>
      </c>
      <c r="AA645" s="1" t="str">
        <f>IF(AND(טבלה1013[[#This Row],[הווסת פעיל?]]=1,טבלה1013[[#This Row],[וסת קבוע אחרון]]&lt;&gt;W644),טבלה1013[[#This Row],[וסת קבוע אחרון]],"")</f>
        <v/>
      </c>
      <c r="AB645" s="1" t="str">
        <f>IF(AND(טבלה1013[[#This Row],[הווסת פעיל?]]=1,X644=0,טבלה1013[[#This Row],[וסת קבוע אחרון]]=W644),טבלה1013[[#This Row],[וסת קבוע אחרון]],"")</f>
        <v/>
      </c>
      <c r="AC645" s="1" t="str">
        <f>IF(AND(טבלה1013[[#This Row],[הווסת פעיל?]]=1,X644=0,טבלה1013[[#This Row],[וסת קבוע אחרון]]&lt;&gt;W644),1,"")</f>
        <v/>
      </c>
      <c r="AD645" s="1" t="str">
        <f>IF(AND(טבלה1013[[#This Row],[הווסת פעיל?]]&lt;&gt;"",B646=1),טבלה1013[[#This Row],[CycleNumber]],"")</f>
        <v/>
      </c>
      <c r="AE645" s="1" t="str">
        <f>IF(AND(טבלה1013[[#This Row],[הווסת פעיל?]]&lt;&gt;"",X644=""),טבלה1013[[#This Row],[CycleNumber]],"")</f>
        <v/>
      </c>
      <c r="AF645" s="1" t="str">
        <f>IF(B646=1,"",IF(טבלה1013[[#This Row],[הווסת פעיל?]]=1,IF(טבלה1013[[#This Row],[וסת קבוע אחרון]]=F646,1,0),""))</f>
        <v/>
      </c>
      <c r="AG645" s="1" t="str">
        <f>IF(B646=1,"",IF(טבלה1013[[#This Row],[הווסת פעיל?]]=1,IF(OR(טבלה1013[[#This Row],[וסת קבוע אחרון]]=F646,F646=טבלה1013[[#This Row],[LengthofCycle]]),1,0),""))</f>
        <v/>
      </c>
      <c r="AH645" s="1" t="str">
        <f>IF(B646=1,"",IF(טבלה1013[[#This Row],[הווסת פעיל?]]=1,IF(OR(טבלה1013[[#This Row],[וסת קבוע אחרון]]=F646,F646=טבלה1013[[#This Row],[LengthofCycle]],AND(טבלה1013[[#This Row],[LengthofCycle]]&lt;&gt;טבלה1013[[#This Row],[וסת קבוע אחרון]],OR(F646=28,F646=29))),1,0),""))</f>
        <v/>
      </c>
      <c r="AI645" s="1" t="str">
        <f>IF(AND(טבלה1013[[#This Row],[הווסת פעיל?]]=1,B646=1),1,"")</f>
        <v/>
      </c>
      <c r="AJ645" s="4">
        <f>IF(AND(טבלה1013[[#This Row],[הווסת פעיל?]]&lt;&gt;1,B646&lt;&gt;1,B646&lt;&gt;""),IF(טבלה1013[[#This Row],[LengthofCycle]]=F646,1,0),"")</f>
        <v>1</v>
      </c>
      <c r="AK645" s="4">
        <f>IF(AND(טבלה1013[[#This Row],[הווסת פעיל?]]&lt;&gt;1,B646&lt;&gt;1,B646&lt;&gt;""),IF(OR(טבלה1013[[#This Row],[LengthofCycle]]=F646,F646=29),1,0),"")</f>
        <v>1</v>
      </c>
      <c r="AL645" s="4">
        <f>IF(AND(טבלה1013[[#This Row],[הווסת פעיל?]]&lt;&gt;1,B646&lt;&gt;1,B646&lt;&gt;""),IF(OR(טבלה1013[[#This Row],[LengthofCycle]]=F646,F646=29,F646=28),1,0),"")</f>
        <v>1</v>
      </c>
    </row>
    <row r="646" spans="1:38" x14ac:dyDescent="0.25">
      <c r="A646" s="1" t="s">
        <v>110</v>
      </c>
      <c r="B646" s="1">
        <v>20</v>
      </c>
      <c r="C646" s="1">
        <v>1</v>
      </c>
      <c r="D646" s="1">
        <v>0</v>
      </c>
      <c r="E646" s="1">
        <v>0</v>
      </c>
      <c r="F646" s="1">
        <v>25</v>
      </c>
      <c r="G646" s="1">
        <f>טבלה1013[[#This Row],[LengthofCycle]]+1</f>
        <v>26</v>
      </c>
      <c r="H646" s="1" t="str">
        <f>IF(IFERROR(LOOKUP(טבלה1013[[#This Row],[ClientID]],קביעויות[השבוע]),FALSE)=טבלה1013[[#This Row],[ClientID]],1,"")</f>
        <v/>
      </c>
      <c r="I646" s="1" t="str">
        <f>IF(AND(טבלה1013[[#This Row],[CycleNumber]]&gt;1,OR(B647="",טבלה1013[[#This Row],[CycleNumber]]&gt;B645)),IF(OR(AND(טבלה1013[[#This Row],[LengthofCycle]]=28,F645=28),AND(טבלה1013[[#This Row],[LengthofCycle]]=35,F645=35)),1,""),"")</f>
        <v/>
      </c>
      <c r="J646" s="1" t="str">
        <f>IF(AND(טבלה1013[[#This Row],[וסת השבוע]]=1,I645=1,טבלה1013[[#This Row],[CycleNumber]]&gt;B645),1,"")</f>
        <v/>
      </c>
      <c r="K646" s="1" t="str">
        <f>IF(טבלה1013[[#This Row],[CycleNumber]]=1,"",IF(טבלה1013[[#This Row],[וסת השבוע]]=1,0,IF(K645="","",IF(K645=0,IF(טבלה1013[[#This Row],[LengthofCycle]]=28,0,1),IF(K645=1,IF(טבלה1013[[#This Row],[LengthofCycle]]+F645=28*2,0,2),IF(K645=2,IF(טבלה1013[[#This Row],[LengthofCycle]]+F645+F644=28*3,0,3),""))))))</f>
        <v/>
      </c>
      <c r="L646" s="1" t="str">
        <f>IF(טבלה1013[[#This Row],[וסת השבוע]]=1,IF(טבלה1013[[#This Row],[וסת השבוע וההפלגה ביחד]]=1,L645+1,0),IF(AND(טבלה1013[[#This Row],[CycleNumber]]&gt;B645,טבלה1013[[#This Row],[CycleNumber]]&gt;1),IF(טבלה1013[[#This Row],[וסת השבוע פעיל?]]&lt;&gt;"",L645+1,""),""))</f>
        <v/>
      </c>
      <c r="M646" s="1" t="str">
        <f>IF(AND(טבלה1013[[#This Row],[וסת השבוע פעיל?]]&lt;&gt;"",טבלה1013[[#This Row],[CycleNumber]]&lt;B647,B647&lt;&gt;"",טבלה1013[[#This Row],[וסת השבוע פעיל?]]&lt;3),IF(K647=0,IF(AND(טבלה1013[[#This Row],[וסת השבוע פעיל?]]&gt;0,I647=1),0,1),0),"")</f>
        <v/>
      </c>
      <c r="N646" s="1" t="str">
        <f t="shared" si="60"/>
        <v/>
      </c>
      <c r="O646" s="1" t="str">
        <f>IF(AND(טבלה1013[[#This Row],[חיזוי - שבוע]]=1,J647=1),1,"")</f>
        <v/>
      </c>
      <c r="P646" s="1" t="str">
        <f>IF(AND(טבלה1013[[#This Row],[חיזוי טוב עם הפלגה?]]=1,טבלה1013[[#This Row],[וסת קבוע אחרון]]&lt;&gt;28,X645=1),1,"")</f>
        <v/>
      </c>
      <c r="Q646" s="1" t="str">
        <f>IF(AND(טבלה1013[[#This Row],[וסת השבוע פעיל?]]&lt;3,OR(טבלה1013[[#This Row],[CycleNumber]]&gt;B647,B647="")),1,"")</f>
        <v/>
      </c>
      <c r="R646" s="1" t="str">
        <f>IF(טבלה1013[[#This Row],[האישה קבעה וסת שבוע?]]=1,IF(טבלה1013[[#This Row],[וסת השבוע פעיל?]]&lt;3,1,0),"")</f>
        <v/>
      </c>
      <c r="S6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6" s="1">
        <f t="shared" si="61"/>
        <v>0</v>
      </c>
      <c r="U646" s="1">
        <f t="shared" si="62"/>
        <v>0</v>
      </c>
      <c r="V646" s="1">
        <f t="shared" si="63"/>
        <v>0</v>
      </c>
      <c r="W646" s="1" t="str">
        <f>IF(טבלה1013[[#This Row],[3 הפלגות זהות]]="","",IF(טבלה1013[[#This Row],[3 הפלגות זהות]]=1,טבלה1013[[#This Row],[LengthofCycle]],W645))</f>
        <v/>
      </c>
      <c r="Y646" s="1" t="str">
        <f>IF(OR(טבלה1013[[#This Row],[הווסת פעיל?]]=0,טבלה1013[[#This Row],[הווסת פעיל?]]=""),"",SUM(Y645,טבלה1013[[#This Row],[הווסת פעיל?]]))</f>
        <v/>
      </c>
      <c r="Z646" s="1" t="str">
        <f>IF(AND(טבלה1013[[#This Row],[כמה מחזורים עד עקירה]]&lt;&gt;"",Y647=""),טבלה1013[[#This Row],[כמה מחזורים עד עקירה]],"")</f>
        <v/>
      </c>
      <c r="AA646" s="1" t="str">
        <f>IF(AND(טבלה1013[[#This Row],[הווסת פעיל?]]=1,טבלה1013[[#This Row],[וסת קבוע אחרון]]&lt;&gt;W645),טבלה1013[[#This Row],[וסת קבוע אחרון]],"")</f>
        <v/>
      </c>
      <c r="AB646" s="1" t="str">
        <f>IF(AND(טבלה1013[[#This Row],[הווסת פעיל?]]=1,X645=0,טבלה1013[[#This Row],[וסת קבוע אחרון]]=W645),טבלה1013[[#This Row],[וסת קבוע אחרון]],"")</f>
        <v/>
      </c>
      <c r="AC646" s="1" t="str">
        <f>IF(AND(טבלה1013[[#This Row],[הווסת פעיל?]]=1,X645=0,טבלה1013[[#This Row],[וסת קבוע אחרון]]&lt;&gt;W645),1,"")</f>
        <v/>
      </c>
      <c r="AD646" s="1" t="str">
        <f>IF(AND(טבלה1013[[#This Row],[הווסת פעיל?]]&lt;&gt;"",B647=1),טבלה1013[[#This Row],[CycleNumber]],"")</f>
        <v/>
      </c>
      <c r="AE646" s="1" t="str">
        <f>IF(AND(טבלה1013[[#This Row],[הווסת פעיל?]]&lt;&gt;"",X645=""),טבלה1013[[#This Row],[CycleNumber]],"")</f>
        <v/>
      </c>
      <c r="AF646" s="1" t="str">
        <f>IF(B647=1,"",IF(טבלה1013[[#This Row],[הווסת פעיל?]]=1,IF(טבלה1013[[#This Row],[וסת קבוע אחרון]]=F647,1,0),""))</f>
        <v/>
      </c>
      <c r="AG646" s="1" t="str">
        <f>IF(B647=1,"",IF(טבלה1013[[#This Row],[הווסת פעיל?]]=1,IF(OR(טבלה1013[[#This Row],[וסת קבוע אחרון]]=F647,F647=טבלה1013[[#This Row],[LengthofCycle]]),1,0),""))</f>
        <v/>
      </c>
      <c r="AH646" s="1" t="str">
        <f>IF(B647=1,"",IF(טבלה1013[[#This Row],[הווסת פעיל?]]=1,IF(OR(טבלה1013[[#This Row],[וסת קבוע אחרון]]=F647,F647=טבלה1013[[#This Row],[LengthofCycle]],AND(טבלה1013[[#This Row],[LengthofCycle]]&lt;&gt;טבלה1013[[#This Row],[וסת קבוע אחרון]],OR(F647=28,F647=29))),1,0),""))</f>
        <v/>
      </c>
      <c r="AI646" s="1" t="str">
        <f>IF(AND(טבלה1013[[#This Row],[הווסת פעיל?]]=1,B647=1),1,"")</f>
        <v/>
      </c>
      <c r="AJ646" s="4">
        <f>IF(AND(טבלה1013[[#This Row],[הווסת פעיל?]]&lt;&gt;1,B647&lt;&gt;1,B647&lt;&gt;""),IF(טבלה1013[[#This Row],[LengthofCycle]]=F647,1,0),"")</f>
        <v>0</v>
      </c>
      <c r="AK646" s="4">
        <f>IF(AND(טבלה1013[[#This Row],[הווסת פעיל?]]&lt;&gt;1,B647&lt;&gt;1,B647&lt;&gt;""),IF(OR(טבלה1013[[#This Row],[LengthofCycle]]=F647,F647=29),1,0),"")</f>
        <v>0</v>
      </c>
      <c r="AL646" s="4">
        <f>IF(AND(טבלה1013[[#This Row],[הווסת פעיל?]]&lt;&gt;1,B647&lt;&gt;1,B647&lt;&gt;""),IF(OR(טבלה1013[[#This Row],[LengthofCycle]]=F647,F647=29,F647=28),1,0),"")</f>
        <v>0</v>
      </c>
    </row>
    <row r="647" spans="1:38" x14ac:dyDescent="0.25">
      <c r="A647" s="1" t="s">
        <v>110</v>
      </c>
      <c r="B647" s="1">
        <v>21</v>
      </c>
      <c r="C647" s="1">
        <v>1</v>
      </c>
      <c r="D647" s="1">
        <v>1</v>
      </c>
      <c r="E647" s="1">
        <v>0</v>
      </c>
      <c r="F647" s="1">
        <v>23</v>
      </c>
      <c r="G647" s="1">
        <f>טבלה1013[[#This Row],[LengthofCycle]]+1</f>
        <v>24</v>
      </c>
      <c r="H647" s="1" t="str">
        <f>IF(IFERROR(LOOKUP(טבלה1013[[#This Row],[ClientID]],קביעויות[השבוע]),FALSE)=טבלה1013[[#This Row],[ClientID]],1,"")</f>
        <v/>
      </c>
      <c r="I647" s="1" t="str">
        <f>IF(AND(טבלה1013[[#This Row],[CycleNumber]]&gt;1,OR(B648="",טבלה1013[[#This Row],[CycleNumber]]&gt;B646)),IF(OR(AND(טבלה1013[[#This Row],[LengthofCycle]]=28,F646=28),AND(טבלה1013[[#This Row],[LengthofCycle]]=35,F646=35)),1,""),"")</f>
        <v/>
      </c>
      <c r="J647" s="1" t="str">
        <f>IF(AND(טבלה1013[[#This Row],[וסת השבוע]]=1,I646=1,טבלה1013[[#This Row],[CycleNumber]]&gt;B646),1,"")</f>
        <v/>
      </c>
      <c r="K647" s="1" t="str">
        <f>IF(טבלה1013[[#This Row],[CycleNumber]]=1,"",IF(טבלה1013[[#This Row],[וסת השבוע]]=1,0,IF(K646="","",IF(K646=0,IF(טבלה1013[[#This Row],[LengthofCycle]]=28,0,1),IF(K646=1,IF(טבלה1013[[#This Row],[LengthofCycle]]+F646=28*2,0,2),IF(K646=2,IF(טבלה1013[[#This Row],[LengthofCycle]]+F646+F645=28*3,0,3),""))))))</f>
        <v/>
      </c>
      <c r="L647" s="1" t="str">
        <f>IF(טבלה1013[[#This Row],[וסת השבוע]]=1,IF(טבלה1013[[#This Row],[וסת השבוע וההפלגה ביחד]]=1,L646+1,0),IF(AND(טבלה1013[[#This Row],[CycleNumber]]&gt;B646,טבלה1013[[#This Row],[CycleNumber]]&gt;1),IF(טבלה1013[[#This Row],[וסת השבוע פעיל?]]&lt;&gt;"",L646+1,""),""))</f>
        <v/>
      </c>
      <c r="M647" s="1" t="str">
        <f>IF(AND(טבלה1013[[#This Row],[וסת השבוע פעיל?]]&lt;&gt;"",טבלה1013[[#This Row],[CycleNumber]]&lt;B648,B648&lt;&gt;"",טבלה1013[[#This Row],[וסת השבוע פעיל?]]&lt;3),IF(K648=0,IF(AND(טבלה1013[[#This Row],[וסת השבוע פעיל?]]&gt;0,I648=1),0,1),0),"")</f>
        <v/>
      </c>
      <c r="N647" s="1" t="str">
        <f t="shared" si="60"/>
        <v/>
      </c>
      <c r="O647" s="1" t="str">
        <f>IF(AND(טבלה1013[[#This Row],[חיזוי - שבוע]]=1,J648=1),1,"")</f>
        <v/>
      </c>
      <c r="P647" s="1" t="str">
        <f>IF(AND(טבלה1013[[#This Row],[חיזוי טוב עם הפלגה?]]=1,טבלה1013[[#This Row],[וסת קבוע אחרון]]&lt;&gt;28,X646=1),1,"")</f>
        <v/>
      </c>
      <c r="Q647" s="1" t="str">
        <f>IF(AND(טבלה1013[[#This Row],[וסת השבוע פעיל?]]&lt;3,OR(טבלה1013[[#This Row],[CycleNumber]]&gt;B648,B648="")),1,"")</f>
        <v/>
      </c>
      <c r="R647" s="1" t="str">
        <f>IF(טבלה1013[[#This Row],[האישה קבעה וסת שבוע?]]=1,IF(טבלה1013[[#This Row],[וסת השבוע פעיל?]]&lt;3,1,0),"")</f>
        <v/>
      </c>
      <c r="S6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7" s="1">
        <f t="shared" si="61"/>
        <v>0</v>
      </c>
      <c r="U647" s="1">
        <f t="shared" si="62"/>
        <v>0</v>
      </c>
      <c r="V647" s="1">
        <f t="shared" si="63"/>
        <v>0</v>
      </c>
      <c r="W647" s="1" t="str">
        <f>IF(טבלה1013[[#This Row],[3 הפלגות זהות]]="","",IF(טבלה1013[[#This Row],[3 הפלגות זהות]]=1,טבלה1013[[#This Row],[LengthofCycle]],W646))</f>
        <v/>
      </c>
      <c r="Y647" s="1" t="str">
        <f>IF(OR(טבלה1013[[#This Row],[הווסת פעיל?]]=0,טבלה1013[[#This Row],[הווסת פעיל?]]=""),"",SUM(Y646,טבלה1013[[#This Row],[הווסת פעיל?]]))</f>
        <v/>
      </c>
      <c r="Z647" s="1" t="str">
        <f>IF(AND(טבלה1013[[#This Row],[כמה מחזורים עד עקירה]]&lt;&gt;"",Y648=""),טבלה1013[[#This Row],[כמה מחזורים עד עקירה]],"")</f>
        <v/>
      </c>
      <c r="AA647" s="1" t="str">
        <f>IF(AND(טבלה1013[[#This Row],[הווסת פעיל?]]=1,טבלה1013[[#This Row],[וסת קבוע אחרון]]&lt;&gt;W646),טבלה1013[[#This Row],[וסת קבוע אחרון]],"")</f>
        <v/>
      </c>
      <c r="AB647" s="1" t="str">
        <f>IF(AND(טבלה1013[[#This Row],[הווסת פעיל?]]=1,X646=0,טבלה1013[[#This Row],[וסת קבוע אחרון]]=W646),טבלה1013[[#This Row],[וסת קבוע אחרון]],"")</f>
        <v/>
      </c>
      <c r="AC647" s="1" t="str">
        <f>IF(AND(טבלה1013[[#This Row],[הווסת פעיל?]]=1,X646=0,טבלה1013[[#This Row],[וסת קבוע אחרון]]&lt;&gt;W646),1,"")</f>
        <v/>
      </c>
      <c r="AD647" s="1" t="str">
        <f>IF(AND(טבלה1013[[#This Row],[הווסת פעיל?]]&lt;&gt;"",B648=1),טבלה1013[[#This Row],[CycleNumber]],"")</f>
        <v/>
      </c>
      <c r="AE647" s="1" t="str">
        <f>IF(AND(טבלה1013[[#This Row],[הווסת פעיל?]]&lt;&gt;"",X646=""),טבלה1013[[#This Row],[CycleNumber]],"")</f>
        <v/>
      </c>
      <c r="AF647" s="1" t="str">
        <f>IF(B648=1,"",IF(טבלה1013[[#This Row],[הווסת פעיל?]]=1,IF(טבלה1013[[#This Row],[וסת קבוע אחרון]]=F648,1,0),""))</f>
        <v/>
      </c>
      <c r="AG647" s="1" t="str">
        <f>IF(B648=1,"",IF(טבלה1013[[#This Row],[הווסת פעיל?]]=1,IF(OR(טבלה1013[[#This Row],[וסת קבוע אחרון]]=F648,F648=טבלה1013[[#This Row],[LengthofCycle]]),1,0),""))</f>
        <v/>
      </c>
      <c r="AH647" s="1" t="str">
        <f>IF(B648=1,"",IF(טבלה1013[[#This Row],[הווסת פעיל?]]=1,IF(OR(טבלה1013[[#This Row],[וסת קבוע אחרון]]=F648,F648=טבלה1013[[#This Row],[LengthofCycle]],AND(טבלה1013[[#This Row],[LengthofCycle]]&lt;&gt;טבלה1013[[#This Row],[וסת קבוע אחרון]],OR(F648=28,F648=29))),1,0),""))</f>
        <v/>
      </c>
      <c r="AI647" s="1" t="str">
        <f>IF(AND(טבלה1013[[#This Row],[הווסת פעיל?]]=1,B648=1),1,"")</f>
        <v/>
      </c>
      <c r="AJ647" s="4">
        <f>IF(AND(טבלה1013[[#This Row],[הווסת פעיל?]]&lt;&gt;1,B648&lt;&gt;1,B648&lt;&gt;""),IF(טבלה1013[[#This Row],[LengthofCycle]]=F648,1,0),"")</f>
        <v>0</v>
      </c>
      <c r="AK647" s="4">
        <f>IF(AND(טבלה1013[[#This Row],[הווסת פעיל?]]&lt;&gt;1,B648&lt;&gt;1,B648&lt;&gt;""),IF(OR(טבלה1013[[#This Row],[LengthofCycle]]=F648,F648=29),1,0),"")</f>
        <v>0</v>
      </c>
      <c r="AL647" s="4">
        <f>IF(AND(טבלה1013[[#This Row],[הווסת פעיל?]]&lt;&gt;1,B648&lt;&gt;1,B648&lt;&gt;""),IF(OR(טבלה1013[[#This Row],[LengthofCycle]]=F648,F648=29,F648=28),1,0),"")</f>
        <v>0</v>
      </c>
    </row>
    <row r="648" spans="1:38" x14ac:dyDescent="0.25">
      <c r="A648" s="1" t="s">
        <v>110</v>
      </c>
      <c r="B648" s="1">
        <v>22</v>
      </c>
      <c r="C648" s="1">
        <v>1</v>
      </c>
      <c r="D648" s="1">
        <v>1</v>
      </c>
      <c r="E648" s="1">
        <v>0</v>
      </c>
      <c r="F648" s="1">
        <v>26</v>
      </c>
      <c r="G648" s="1">
        <f>טבלה1013[[#This Row],[LengthofCycle]]+1</f>
        <v>27</v>
      </c>
      <c r="H648" s="1" t="str">
        <f>IF(IFERROR(LOOKUP(טבלה1013[[#This Row],[ClientID]],קביעויות[השבוע]),FALSE)=טבלה1013[[#This Row],[ClientID]],1,"")</f>
        <v/>
      </c>
      <c r="I648" s="1" t="str">
        <f>IF(AND(טבלה1013[[#This Row],[CycleNumber]]&gt;1,OR(B649="",טבלה1013[[#This Row],[CycleNumber]]&gt;B647)),IF(OR(AND(טבלה1013[[#This Row],[LengthofCycle]]=28,F647=28),AND(טבלה1013[[#This Row],[LengthofCycle]]=35,F647=35)),1,""),"")</f>
        <v/>
      </c>
      <c r="J648" s="1" t="str">
        <f>IF(AND(טבלה1013[[#This Row],[וסת השבוע]]=1,I647=1,טבלה1013[[#This Row],[CycleNumber]]&gt;B647),1,"")</f>
        <v/>
      </c>
      <c r="K648" s="1" t="str">
        <f>IF(טבלה1013[[#This Row],[CycleNumber]]=1,"",IF(טבלה1013[[#This Row],[וסת השבוע]]=1,0,IF(K647="","",IF(K647=0,IF(טבלה1013[[#This Row],[LengthofCycle]]=28,0,1),IF(K647=1,IF(טבלה1013[[#This Row],[LengthofCycle]]+F647=28*2,0,2),IF(K647=2,IF(טבלה1013[[#This Row],[LengthofCycle]]+F647+F646=28*3,0,3),""))))))</f>
        <v/>
      </c>
      <c r="L648" s="1" t="str">
        <f>IF(טבלה1013[[#This Row],[וסת השבוע]]=1,IF(טבלה1013[[#This Row],[וסת השבוע וההפלגה ביחד]]=1,L647+1,0),IF(AND(טבלה1013[[#This Row],[CycleNumber]]&gt;B647,טבלה1013[[#This Row],[CycleNumber]]&gt;1),IF(טבלה1013[[#This Row],[וסת השבוע פעיל?]]&lt;&gt;"",L647+1,""),""))</f>
        <v/>
      </c>
      <c r="M648" s="1" t="str">
        <f>IF(AND(טבלה1013[[#This Row],[וסת השבוע פעיל?]]&lt;&gt;"",טבלה1013[[#This Row],[CycleNumber]]&lt;B649,B649&lt;&gt;"",טבלה1013[[#This Row],[וסת השבוע פעיל?]]&lt;3),IF(K649=0,IF(AND(טבלה1013[[#This Row],[וסת השבוע פעיל?]]&gt;0,I649=1),0,1),0),"")</f>
        <v/>
      </c>
      <c r="N648" s="1" t="str">
        <f t="shared" si="60"/>
        <v/>
      </c>
      <c r="O648" s="1" t="str">
        <f>IF(AND(טבלה1013[[#This Row],[חיזוי - שבוע]]=1,J649=1),1,"")</f>
        <v/>
      </c>
      <c r="P648" s="1" t="str">
        <f>IF(AND(טבלה1013[[#This Row],[חיזוי טוב עם הפלגה?]]=1,טבלה1013[[#This Row],[וסת קבוע אחרון]]&lt;&gt;28,X647=1),1,"")</f>
        <v/>
      </c>
      <c r="Q648" s="1" t="str">
        <f>IF(AND(טבלה1013[[#This Row],[וסת השבוע פעיל?]]&lt;3,OR(טבלה1013[[#This Row],[CycleNumber]]&gt;B649,B649="")),1,"")</f>
        <v/>
      </c>
      <c r="R648" s="1" t="str">
        <f>IF(טבלה1013[[#This Row],[האישה קבעה וסת שבוע?]]=1,IF(טבלה1013[[#This Row],[וסת השבוע פעיל?]]&lt;3,1,0),"")</f>
        <v/>
      </c>
      <c r="S6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8" s="1">
        <f t="shared" si="61"/>
        <v>0</v>
      </c>
      <c r="U648" s="1">
        <f t="shared" si="62"/>
        <v>0</v>
      </c>
      <c r="V648" s="1">
        <f t="shared" si="63"/>
        <v>0</v>
      </c>
      <c r="W648" s="1" t="str">
        <f>IF(טבלה1013[[#This Row],[3 הפלגות זהות]]="","",IF(טבלה1013[[#This Row],[3 הפלגות זהות]]=1,טבלה1013[[#This Row],[LengthofCycle]],W647))</f>
        <v/>
      </c>
      <c r="Y648" s="1" t="str">
        <f>IF(OR(טבלה1013[[#This Row],[הווסת פעיל?]]=0,טבלה1013[[#This Row],[הווסת פעיל?]]=""),"",SUM(Y647,טבלה1013[[#This Row],[הווסת פעיל?]]))</f>
        <v/>
      </c>
      <c r="Z648" s="1" t="str">
        <f>IF(AND(טבלה1013[[#This Row],[כמה מחזורים עד עקירה]]&lt;&gt;"",Y649=""),טבלה1013[[#This Row],[כמה מחזורים עד עקירה]],"")</f>
        <v/>
      </c>
      <c r="AA648" s="1" t="str">
        <f>IF(AND(טבלה1013[[#This Row],[הווסת פעיל?]]=1,טבלה1013[[#This Row],[וסת קבוע אחרון]]&lt;&gt;W647),טבלה1013[[#This Row],[וסת קבוע אחרון]],"")</f>
        <v/>
      </c>
      <c r="AB648" s="1" t="str">
        <f>IF(AND(טבלה1013[[#This Row],[הווסת פעיל?]]=1,X647=0,טבלה1013[[#This Row],[וסת קבוע אחרון]]=W647),טבלה1013[[#This Row],[וסת קבוע אחרון]],"")</f>
        <v/>
      </c>
      <c r="AC648" s="1" t="str">
        <f>IF(AND(טבלה1013[[#This Row],[הווסת פעיל?]]=1,X647=0,טבלה1013[[#This Row],[וסת קבוע אחרון]]&lt;&gt;W647),1,"")</f>
        <v/>
      </c>
      <c r="AD648" s="1" t="str">
        <f>IF(AND(טבלה1013[[#This Row],[הווסת פעיל?]]&lt;&gt;"",B649=1),טבלה1013[[#This Row],[CycleNumber]],"")</f>
        <v/>
      </c>
      <c r="AE648" s="1" t="str">
        <f>IF(AND(טבלה1013[[#This Row],[הווסת פעיל?]]&lt;&gt;"",X647=""),טבלה1013[[#This Row],[CycleNumber]],"")</f>
        <v/>
      </c>
      <c r="AF648" s="1" t="str">
        <f>IF(B649=1,"",IF(טבלה1013[[#This Row],[הווסת פעיל?]]=1,IF(טבלה1013[[#This Row],[וסת קבוע אחרון]]=F649,1,0),""))</f>
        <v/>
      </c>
      <c r="AG648" s="1" t="str">
        <f>IF(B649=1,"",IF(טבלה1013[[#This Row],[הווסת פעיל?]]=1,IF(OR(טבלה1013[[#This Row],[וסת קבוע אחרון]]=F649,F649=טבלה1013[[#This Row],[LengthofCycle]]),1,0),""))</f>
        <v/>
      </c>
      <c r="AH648" s="1" t="str">
        <f>IF(B649=1,"",IF(טבלה1013[[#This Row],[הווסת פעיל?]]=1,IF(OR(טבלה1013[[#This Row],[וסת קבוע אחרון]]=F649,F649=טבלה1013[[#This Row],[LengthofCycle]],AND(טבלה1013[[#This Row],[LengthofCycle]]&lt;&gt;טבלה1013[[#This Row],[וסת קבוע אחרון]],OR(F649=28,F649=29))),1,0),""))</f>
        <v/>
      </c>
      <c r="AI648" s="1" t="str">
        <f>IF(AND(טבלה1013[[#This Row],[הווסת פעיל?]]=1,B649=1),1,"")</f>
        <v/>
      </c>
      <c r="AJ648" s="4">
        <f>IF(AND(טבלה1013[[#This Row],[הווסת פעיל?]]&lt;&gt;1,B649&lt;&gt;1,B649&lt;&gt;""),IF(טבלה1013[[#This Row],[LengthofCycle]]=F649,1,0),"")</f>
        <v>1</v>
      </c>
      <c r="AK648" s="4">
        <f>IF(AND(טבלה1013[[#This Row],[הווסת פעיל?]]&lt;&gt;1,B649&lt;&gt;1,B649&lt;&gt;""),IF(OR(טבלה1013[[#This Row],[LengthofCycle]]=F649,F649=29),1,0),"")</f>
        <v>1</v>
      </c>
      <c r="AL648" s="4">
        <f>IF(AND(טבלה1013[[#This Row],[הווסת פעיל?]]&lt;&gt;1,B649&lt;&gt;1,B649&lt;&gt;""),IF(OR(טבלה1013[[#This Row],[LengthofCycle]]=F649,F649=29,F649=28),1,0),"")</f>
        <v>1</v>
      </c>
    </row>
    <row r="649" spans="1:38" x14ac:dyDescent="0.25">
      <c r="A649" s="1" t="s">
        <v>110</v>
      </c>
      <c r="B649" s="1">
        <v>23</v>
      </c>
      <c r="C649" s="1">
        <v>1</v>
      </c>
      <c r="D649" s="1">
        <v>1</v>
      </c>
      <c r="E649" s="1">
        <v>0</v>
      </c>
      <c r="F649" s="1">
        <v>26</v>
      </c>
      <c r="G649" s="1">
        <f>טבלה1013[[#This Row],[LengthofCycle]]+1</f>
        <v>27</v>
      </c>
      <c r="H649" s="1" t="str">
        <f>IF(IFERROR(LOOKUP(טבלה1013[[#This Row],[ClientID]],קביעויות[השבוע]),FALSE)=טבלה1013[[#This Row],[ClientID]],1,"")</f>
        <v/>
      </c>
      <c r="I649" s="1" t="str">
        <f>IF(AND(טבלה1013[[#This Row],[CycleNumber]]&gt;1,OR(B650="",טבלה1013[[#This Row],[CycleNumber]]&gt;B648)),IF(OR(AND(טבלה1013[[#This Row],[LengthofCycle]]=28,F648=28),AND(טבלה1013[[#This Row],[LengthofCycle]]=35,F648=35)),1,""),"")</f>
        <v/>
      </c>
      <c r="J649" s="1" t="str">
        <f>IF(AND(טבלה1013[[#This Row],[וסת השבוע]]=1,I648=1,טבלה1013[[#This Row],[CycleNumber]]&gt;B648),1,"")</f>
        <v/>
      </c>
      <c r="K649" s="1" t="str">
        <f>IF(טבלה1013[[#This Row],[CycleNumber]]=1,"",IF(טבלה1013[[#This Row],[וסת השבוע]]=1,0,IF(K648="","",IF(K648=0,IF(טבלה1013[[#This Row],[LengthofCycle]]=28,0,1),IF(K648=1,IF(טבלה1013[[#This Row],[LengthofCycle]]+F648=28*2,0,2),IF(K648=2,IF(טבלה1013[[#This Row],[LengthofCycle]]+F648+F647=28*3,0,3),""))))))</f>
        <v/>
      </c>
      <c r="L649" s="1" t="str">
        <f>IF(טבלה1013[[#This Row],[וסת השבוע]]=1,IF(טבלה1013[[#This Row],[וסת השבוע וההפלגה ביחד]]=1,L648+1,0),IF(AND(טבלה1013[[#This Row],[CycleNumber]]&gt;B648,טבלה1013[[#This Row],[CycleNumber]]&gt;1),IF(טבלה1013[[#This Row],[וסת השבוע פעיל?]]&lt;&gt;"",L648+1,""),""))</f>
        <v/>
      </c>
      <c r="M649" s="1" t="str">
        <f>IF(AND(טבלה1013[[#This Row],[וסת השבוע פעיל?]]&lt;&gt;"",טבלה1013[[#This Row],[CycleNumber]]&lt;B650,B650&lt;&gt;"",טבלה1013[[#This Row],[וסת השבוע פעיל?]]&lt;3),IF(K650=0,IF(AND(טבלה1013[[#This Row],[וסת השבוע פעיל?]]&gt;0,I650=1),0,1),0),"")</f>
        <v/>
      </c>
      <c r="N649" s="1" t="str">
        <f t="shared" si="60"/>
        <v/>
      </c>
      <c r="O649" s="1" t="str">
        <f>IF(AND(טבלה1013[[#This Row],[חיזוי - שבוע]]=1,J650=1),1,"")</f>
        <v/>
      </c>
      <c r="P649" s="1" t="str">
        <f>IF(AND(טבלה1013[[#This Row],[חיזוי טוב עם הפלגה?]]=1,טבלה1013[[#This Row],[וסת קבוע אחרון]]&lt;&gt;28,X648=1),1,"")</f>
        <v/>
      </c>
      <c r="Q649" s="1" t="str">
        <f>IF(AND(טבלה1013[[#This Row],[וסת השבוע פעיל?]]&lt;3,OR(טבלה1013[[#This Row],[CycleNumber]]&gt;B650,B650="")),1,"")</f>
        <v/>
      </c>
      <c r="R649" s="1" t="str">
        <f>IF(טבלה1013[[#This Row],[האישה קבעה וסת שבוע?]]=1,IF(טבלה1013[[#This Row],[וסת השבוע פעיל?]]&lt;3,1,0),"")</f>
        <v/>
      </c>
      <c r="S6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49" s="1">
        <f t="shared" si="61"/>
        <v>0</v>
      </c>
      <c r="U649" s="1">
        <f t="shared" si="62"/>
        <v>0</v>
      </c>
      <c r="V649" s="1">
        <f t="shared" si="63"/>
        <v>0</v>
      </c>
      <c r="W649" s="1" t="str">
        <f>IF(טבלה1013[[#This Row],[3 הפלגות זהות]]="","",IF(טבלה1013[[#This Row],[3 הפלגות זהות]]=1,טבלה1013[[#This Row],[LengthofCycle]],W648))</f>
        <v/>
      </c>
      <c r="Y649" s="1" t="str">
        <f>IF(OR(טבלה1013[[#This Row],[הווסת פעיל?]]=0,טבלה1013[[#This Row],[הווסת פעיל?]]=""),"",SUM(Y648,טבלה1013[[#This Row],[הווסת פעיל?]]))</f>
        <v/>
      </c>
      <c r="Z649" s="1" t="str">
        <f>IF(AND(טבלה1013[[#This Row],[כמה מחזורים עד עקירה]]&lt;&gt;"",Y650=""),טבלה1013[[#This Row],[כמה מחזורים עד עקירה]],"")</f>
        <v/>
      </c>
      <c r="AA649" s="1" t="str">
        <f>IF(AND(טבלה1013[[#This Row],[הווסת פעיל?]]=1,טבלה1013[[#This Row],[וסת קבוע אחרון]]&lt;&gt;W648),טבלה1013[[#This Row],[וסת קבוע אחרון]],"")</f>
        <v/>
      </c>
      <c r="AB649" s="1" t="str">
        <f>IF(AND(טבלה1013[[#This Row],[הווסת פעיל?]]=1,X648=0,טבלה1013[[#This Row],[וסת קבוע אחרון]]=W648),טבלה1013[[#This Row],[וסת קבוע אחרון]],"")</f>
        <v/>
      </c>
      <c r="AC649" s="1" t="str">
        <f>IF(AND(טבלה1013[[#This Row],[הווסת פעיל?]]=1,X648=0,טבלה1013[[#This Row],[וסת קבוע אחרון]]&lt;&gt;W648),1,"")</f>
        <v/>
      </c>
      <c r="AD649" s="1" t="str">
        <f>IF(AND(טבלה1013[[#This Row],[הווסת פעיל?]]&lt;&gt;"",B650=1),טבלה1013[[#This Row],[CycleNumber]],"")</f>
        <v/>
      </c>
      <c r="AE649" s="1" t="str">
        <f>IF(AND(טבלה1013[[#This Row],[הווסת פעיל?]]&lt;&gt;"",X648=""),טבלה1013[[#This Row],[CycleNumber]],"")</f>
        <v/>
      </c>
      <c r="AF649" s="1" t="str">
        <f>IF(B650=1,"",IF(טבלה1013[[#This Row],[הווסת פעיל?]]=1,IF(טבלה1013[[#This Row],[וסת קבוע אחרון]]=F650,1,0),""))</f>
        <v/>
      </c>
      <c r="AG649" s="1" t="str">
        <f>IF(B650=1,"",IF(טבלה1013[[#This Row],[הווסת פעיל?]]=1,IF(OR(טבלה1013[[#This Row],[וסת קבוע אחרון]]=F650,F650=טבלה1013[[#This Row],[LengthofCycle]]),1,0),""))</f>
        <v/>
      </c>
      <c r="AH649" s="1" t="str">
        <f>IF(B650=1,"",IF(טבלה1013[[#This Row],[הווסת פעיל?]]=1,IF(OR(טבלה1013[[#This Row],[וסת קבוע אחרון]]=F650,F650=טבלה1013[[#This Row],[LengthofCycle]],AND(טבלה1013[[#This Row],[LengthofCycle]]&lt;&gt;טבלה1013[[#This Row],[וסת קבוע אחרון]],OR(F650=28,F650=29))),1,0),""))</f>
        <v/>
      </c>
      <c r="AI649" s="1" t="str">
        <f>IF(AND(טבלה1013[[#This Row],[הווסת פעיל?]]=1,B650=1),1,"")</f>
        <v/>
      </c>
      <c r="AJ649" s="4">
        <f>IF(AND(טבלה1013[[#This Row],[הווסת פעיל?]]&lt;&gt;1,B650&lt;&gt;1,B650&lt;&gt;""),IF(טבלה1013[[#This Row],[LengthofCycle]]=F650,1,0),"")</f>
        <v>0</v>
      </c>
      <c r="AK649" s="4">
        <f>IF(AND(טבלה1013[[#This Row],[הווסת פעיל?]]&lt;&gt;1,B650&lt;&gt;1,B650&lt;&gt;""),IF(OR(טבלה1013[[#This Row],[LengthofCycle]]=F650,F650=29),1,0),"")</f>
        <v>1</v>
      </c>
      <c r="AL649" s="4">
        <f>IF(AND(טבלה1013[[#This Row],[הווסת פעיל?]]&lt;&gt;1,B650&lt;&gt;1,B650&lt;&gt;""),IF(OR(טבלה1013[[#This Row],[LengthofCycle]]=F650,F650=29,F650=28),1,0),"")</f>
        <v>1</v>
      </c>
    </row>
    <row r="650" spans="1:38" x14ac:dyDescent="0.25">
      <c r="A650" s="1" t="s">
        <v>110</v>
      </c>
      <c r="B650" s="1">
        <v>24</v>
      </c>
      <c r="C650" s="1">
        <v>1</v>
      </c>
      <c r="D650" s="1">
        <v>1</v>
      </c>
      <c r="E650" s="1">
        <v>0</v>
      </c>
      <c r="F650" s="1">
        <v>29</v>
      </c>
      <c r="G650" s="1">
        <f>טבלה1013[[#This Row],[LengthofCycle]]+1</f>
        <v>30</v>
      </c>
      <c r="H650" s="1" t="str">
        <f>IF(IFERROR(LOOKUP(טבלה1013[[#This Row],[ClientID]],קביעויות[השבוע]),FALSE)=טבלה1013[[#This Row],[ClientID]],1,"")</f>
        <v/>
      </c>
      <c r="I650" s="1" t="str">
        <f>IF(AND(טבלה1013[[#This Row],[CycleNumber]]&gt;1,OR(B651="",טבלה1013[[#This Row],[CycleNumber]]&gt;B649)),IF(OR(AND(טבלה1013[[#This Row],[LengthofCycle]]=28,F649=28),AND(טבלה1013[[#This Row],[LengthofCycle]]=35,F649=35)),1,""),"")</f>
        <v/>
      </c>
      <c r="J650" s="1" t="str">
        <f>IF(AND(טבלה1013[[#This Row],[וסת השבוע]]=1,I649=1,טבלה1013[[#This Row],[CycleNumber]]&gt;B649),1,"")</f>
        <v/>
      </c>
      <c r="K650" s="1" t="str">
        <f>IF(טבלה1013[[#This Row],[CycleNumber]]=1,"",IF(טבלה1013[[#This Row],[וסת השבוע]]=1,0,IF(K649="","",IF(K649=0,IF(טבלה1013[[#This Row],[LengthofCycle]]=28,0,1),IF(K649=1,IF(טבלה1013[[#This Row],[LengthofCycle]]+F649=28*2,0,2),IF(K649=2,IF(טבלה1013[[#This Row],[LengthofCycle]]+F649+F648=28*3,0,3),""))))))</f>
        <v/>
      </c>
      <c r="L650" s="1" t="str">
        <f>IF(טבלה1013[[#This Row],[וסת השבוע]]=1,IF(טבלה1013[[#This Row],[וסת השבוע וההפלגה ביחד]]=1,L649+1,0),IF(AND(טבלה1013[[#This Row],[CycleNumber]]&gt;B649,טבלה1013[[#This Row],[CycleNumber]]&gt;1),IF(טבלה1013[[#This Row],[וסת השבוע פעיל?]]&lt;&gt;"",L649+1,""),""))</f>
        <v/>
      </c>
      <c r="M650" s="1" t="str">
        <f>IF(AND(טבלה1013[[#This Row],[וסת השבוע פעיל?]]&lt;&gt;"",טבלה1013[[#This Row],[CycleNumber]]&lt;B651,B651&lt;&gt;"",טבלה1013[[#This Row],[וסת השבוע פעיל?]]&lt;3),IF(K651=0,IF(AND(טבלה1013[[#This Row],[וסת השבוע פעיל?]]&gt;0,I651=1),0,1),0),"")</f>
        <v/>
      </c>
      <c r="N650" s="1" t="str">
        <f t="shared" si="60"/>
        <v/>
      </c>
      <c r="O650" s="1" t="str">
        <f>IF(AND(טבלה1013[[#This Row],[חיזוי - שבוע]]=1,J651=1),1,"")</f>
        <v/>
      </c>
      <c r="P650" s="1" t="str">
        <f>IF(AND(טבלה1013[[#This Row],[חיזוי טוב עם הפלגה?]]=1,טבלה1013[[#This Row],[וסת קבוע אחרון]]&lt;&gt;28,X649=1),1,"")</f>
        <v/>
      </c>
      <c r="Q650" s="1" t="str">
        <f>IF(AND(טבלה1013[[#This Row],[וסת השבוע פעיל?]]&lt;3,OR(טבלה1013[[#This Row],[CycleNumber]]&gt;B651,B651="")),1,"")</f>
        <v/>
      </c>
      <c r="R650" s="1" t="str">
        <f>IF(טבלה1013[[#This Row],[האישה קבעה וסת שבוע?]]=1,IF(טבלה1013[[#This Row],[וסת השבוע פעיל?]]&lt;3,1,0),"")</f>
        <v/>
      </c>
      <c r="S6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0" s="1">
        <f t="shared" si="61"/>
        <v>0</v>
      </c>
      <c r="U650" s="1">
        <f t="shared" si="62"/>
        <v>0</v>
      </c>
      <c r="V650" s="1">
        <f t="shared" si="63"/>
        <v>0</v>
      </c>
      <c r="W650" s="1" t="str">
        <f>IF(טבלה1013[[#This Row],[3 הפלגות זהות]]="","",IF(טבלה1013[[#This Row],[3 הפלגות זהות]]=1,טבלה1013[[#This Row],[LengthofCycle]],W649))</f>
        <v/>
      </c>
      <c r="Y650" s="1" t="str">
        <f>IF(OR(טבלה1013[[#This Row],[הווסת פעיל?]]=0,טבלה1013[[#This Row],[הווסת פעיל?]]=""),"",SUM(Y649,טבלה1013[[#This Row],[הווסת פעיל?]]))</f>
        <v/>
      </c>
      <c r="Z650" s="1" t="str">
        <f>IF(AND(טבלה1013[[#This Row],[כמה מחזורים עד עקירה]]&lt;&gt;"",Y651=""),טבלה1013[[#This Row],[כמה מחזורים עד עקירה]],"")</f>
        <v/>
      </c>
      <c r="AA650" s="1" t="str">
        <f>IF(AND(טבלה1013[[#This Row],[הווסת פעיל?]]=1,טבלה1013[[#This Row],[וסת קבוע אחרון]]&lt;&gt;W649),טבלה1013[[#This Row],[וסת קבוע אחרון]],"")</f>
        <v/>
      </c>
      <c r="AB650" s="1" t="str">
        <f>IF(AND(טבלה1013[[#This Row],[הווסת פעיל?]]=1,X649=0,טבלה1013[[#This Row],[וסת קבוע אחרון]]=W649),טבלה1013[[#This Row],[וסת קבוע אחרון]],"")</f>
        <v/>
      </c>
      <c r="AC650" s="1" t="str">
        <f>IF(AND(טבלה1013[[#This Row],[הווסת פעיל?]]=1,X649=0,טבלה1013[[#This Row],[וסת קבוע אחרון]]&lt;&gt;W649),1,"")</f>
        <v/>
      </c>
      <c r="AD650" s="1" t="str">
        <f>IF(AND(טבלה1013[[#This Row],[הווסת פעיל?]]&lt;&gt;"",B651=1),טבלה1013[[#This Row],[CycleNumber]],"")</f>
        <v/>
      </c>
      <c r="AE650" s="1" t="str">
        <f>IF(AND(טבלה1013[[#This Row],[הווסת פעיל?]]&lt;&gt;"",X649=""),טבלה1013[[#This Row],[CycleNumber]],"")</f>
        <v/>
      </c>
      <c r="AF650" s="1" t="str">
        <f>IF(B651=1,"",IF(טבלה1013[[#This Row],[הווסת פעיל?]]=1,IF(טבלה1013[[#This Row],[וסת קבוע אחרון]]=F651,1,0),""))</f>
        <v/>
      </c>
      <c r="AG650" s="1" t="str">
        <f>IF(B651=1,"",IF(טבלה1013[[#This Row],[הווסת פעיל?]]=1,IF(OR(טבלה1013[[#This Row],[וסת קבוע אחרון]]=F651,F651=טבלה1013[[#This Row],[LengthofCycle]]),1,0),""))</f>
        <v/>
      </c>
      <c r="AH650" s="1" t="str">
        <f>IF(B651=1,"",IF(טבלה1013[[#This Row],[הווסת פעיל?]]=1,IF(OR(טבלה1013[[#This Row],[וסת קבוע אחרון]]=F651,F651=טבלה1013[[#This Row],[LengthofCycle]],AND(טבלה1013[[#This Row],[LengthofCycle]]&lt;&gt;טבלה1013[[#This Row],[וסת קבוע אחרון]],OR(F651=28,F651=29))),1,0),""))</f>
        <v/>
      </c>
      <c r="AI650" s="1" t="str">
        <f>IF(AND(טבלה1013[[#This Row],[הווסת פעיל?]]=1,B651=1),1,"")</f>
        <v/>
      </c>
      <c r="AJ650" s="4">
        <f>IF(AND(טבלה1013[[#This Row],[הווסת פעיל?]]&lt;&gt;1,B651&lt;&gt;1,B651&lt;&gt;""),IF(טבלה1013[[#This Row],[LengthofCycle]]=F651,1,0),"")</f>
        <v>0</v>
      </c>
      <c r="AK650" s="4">
        <f>IF(AND(טבלה1013[[#This Row],[הווסת פעיל?]]&lt;&gt;1,B651&lt;&gt;1,B651&lt;&gt;""),IF(OR(טבלה1013[[#This Row],[LengthofCycle]]=F651,F651=29),1,0),"")</f>
        <v>0</v>
      </c>
      <c r="AL650" s="4">
        <f>IF(AND(טבלה1013[[#This Row],[הווסת פעיל?]]&lt;&gt;1,B651&lt;&gt;1,B651&lt;&gt;""),IF(OR(טבלה1013[[#This Row],[LengthofCycle]]=F651,F651=29,F651=28),1,0),"")</f>
        <v>0</v>
      </c>
    </row>
    <row r="651" spans="1:38" x14ac:dyDescent="0.25">
      <c r="A651" s="1" t="s">
        <v>110</v>
      </c>
      <c r="B651" s="1">
        <v>25</v>
      </c>
      <c r="C651" s="1">
        <v>1</v>
      </c>
      <c r="D651" s="1">
        <v>1</v>
      </c>
      <c r="E651" s="1">
        <v>0</v>
      </c>
      <c r="F651" s="1">
        <v>25</v>
      </c>
      <c r="G651" s="1">
        <f>טבלה1013[[#This Row],[LengthofCycle]]+1</f>
        <v>26</v>
      </c>
      <c r="H651" s="1" t="str">
        <f>IF(IFERROR(LOOKUP(טבלה1013[[#This Row],[ClientID]],קביעויות[השבוע]),FALSE)=טבלה1013[[#This Row],[ClientID]],1,"")</f>
        <v/>
      </c>
      <c r="I651" s="1" t="str">
        <f>IF(AND(טבלה1013[[#This Row],[CycleNumber]]&gt;1,OR(B652="",טבלה1013[[#This Row],[CycleNumber]]&gt;B650)),IF(OR(AND(טבלה1013[[#This Row],[LengthofCycle]]=28,F650=28),AND(טבלה1013[[#This Row],[LengthofCycle]]=35,F650=35)),1,""),"")</f>
        <v/>
      </c>
      <c r="J651" s="1" t="str">
        <f>IF(AND(טבלה1013[[#This Row],[וסת השבוע]]=1,I650=1,טבלה1013[[#This Row],[CycleNumber]]&gt;B650),1,"")</f>
        <v/>
      </c>
      <c r="K651" s="1" t="str">
        <f>IF(טבלה1013[[#This Row],[CycleNumber]]=1,"",IF(טבלה1013[[#This Row],[וסת השבוע]]=1,0,IF(K650="","",IF(K650=0,IF(טבלה1013[[#This Row],[LengthofCycle]]=28,0,1),IF(K650=1,IF(טבלה1013[[#This Row],[LengthofCycle]]+F650=28*2,0,2),IF(K650=2,IF(טבלה1013[[#This Row],[LengthofCycle]]+F650+F649=28*3,0,3),""))))))</f>
        <v/>
      </c>
      <c r="L651" s="1" t="str">
        <f>IF(טבלה1013[[#This Row],[וסת השבוע]]=1,IF(טבלה1013[[#This Row],[וסת השבוע וההפלגה ביחד]]=1,L650+1,0),IF(AND(טבלה1013[[#This Row],[CycleNumber]]&gt;B650,טבלה1013[[#This Row],[CycleNumber]]&gt;1),IF(טבלה1013[[#This Row],[וסת השבוע פעיל?]]&lt;&gt;"",L650+1,""),""))</f>
        <v/>
      </c>
      <c r="M651" s="1" t="str">
        <f>IF(AND(טבלה1013[[#This Row],[וסת השבוע פעיל?]]&lt;&gt;"",טבלה1013[[#This Row],[CycleNumber]]&lt;B652,B652&lt;&gt;"",טבלה1013[[#This Row],[וסת השבוע פעיל?]]&lt;3),IF(K652=0,IF(AND(טבלה1013[[#This Row],[וסת השבוע פעיל?]]&gt;0,I652=1),0,1),0),"")</f>
        <v/>
      </c>
      <c r="N651" s="1" t="str">
        <f t="shared" si="60"/>
        <v/>
      </c>
      <c r="O651" s="1" t="str">
        <f>IF(AND(טבלה1013[[#This Row],[חיזוי - שבוע]]=1,J652=1),1,"")</f>
        <v/>
      </c>
      <c r="P651" s="1" t="str">
        <f>IF(AND(טבלה1013[[#This Row],[חיזוי טוב עם הפלגה?]]=1,טבלה1013[[#This Row],[וסת קבוע אחרון]]&lt;&gt;28,X650=1),1,"")</f>
        <v/>
      </c>
      <c r="Q651" s="1" t="str">
        <f>IF(AND(טבלה1013[[#This Row],[וסת השבוע פעיל?]]&lt;3,OR(טבלה1013[[#This Row],[CycleNumber]]&gt;B652,B652="")),1,"")</f>
        <v/>
      </c>
      <c r="R651" s="1" t="str">
        <f>IF(טבלה1013[[#This Row],[האישה קבעה וסת שבוע?]]=1,IF(טבלה1013[[#This Row],[וסת השבוע פעיל?]]&lt;3,1,0),"")</f>
        <v/>
      </c>
      <c r="S6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1" s="1">
        <f t="shared" si="61"/>
        <v>0</v>
      </c>
      <c r="U651" s="1">
        <f t="shared" si="62"/>
        <v>0</v>
      </c>
      <c r="V651" s="1">
        <f t="shared" si="63"/>
        <v>0</v>
      </c>
      <c r="W651" s="1" t="str">
        <f>IF(טבלה1013[[#This Row],[3 הפלגות זהות]]="","",IF(טבלה1013[[#This Row],[3 הפלגות זהות]]=1,טבלה1013[[#This Row],[LengthofCycle]],W650))</f>
        <v/>
      </c>
      <c r="Y651" s="1" t="str">
        <f>IF(OR(טבלה1013[[#This Row],[הווסת פעיל?]]=0,טבלה1013[[#This Row],[הווסת פעיל?]]=""),"",SUM(Y650,טבלה1013[[#This Row],[הווסת פעיל?]]))</f>
        <v/>
      </c>
      <c r="Z651" s="1" t="str">
        <f>IF(AND(טבלה1013[[#This Row],[כמה מחזורים עד עקירה]]&lt;&gt;"",Y652=""),טבלה1013[[#This Row],[כמה מחזורים עד עקירה]],"")</f>
        <v/>
      </c>
      <c r="AA651" s="1" t="str">
        <f>IF(AND(טבלה1013[[#This Row],[הווסת פעיל?]]=1,טבלה1013[[#This Row],[וסת קבוע אחרון]]&lt;&gt;W650),טבלה1013[[#This Row],[וסת קבוע אחרון]],"")</f>
        <v/>
      </c>
      <c r="AB651" s="1" t="str">
        <f>IF(AND(טבלה1013[[#This Row],[הווסת פעיל?]]=1,X650=0,טבלה1013[[#This Row],[וסת קבוע אחרון]]=W650),טבלה1013[[#This Row],[וסת קבוע אחרון]],"")</f>
        <v/>
      </c>
      <c r="AC651" s="1" t="str">
        <f>IF(AND(טבלה1013[[#This Row],[הווסת פעיל?]]=1,X650=0,טבלה1013[[#This Row],[וסת קבוע אחרון]]&lt;&gt;W650),1,"")</f>
        <v/>
      </c>
      <c r="AD651" s="1" t="str">
        <f>IF(AND(טבלה1013[[#This Row],[הווסת פעיל?]]&lt;&gt;"",B652=1),טבלה1013[[#This Row],[CycleNumber]],"")</f>
        <v/>
      </c>
      <c r="AE651" s="1" t="str">
        <f>IF(AND(טבלה1013[[#This Row],[הווסת פעיל?]]&lt;&gt;"",X650=""),טבלה1013[[#This Row],[CycleNumber]],"")</f>
        <v/>
      </c>
      <c r="AF651" s="1" t="str">
        <f>IF(B652=1,"",IF(טבלה1013[[#This Row],[הווסת פעיל?]]=1,IF(טבלה1013[[#This Row],[וסת קבוע אחרון]]=F652,1,0),""))</f>
        <v/>
      </c>
      <c r="AG651" s="1" t="str">
        <f>IF(B652=1,"",IF(טבלה1013[[#This Row],[הווסת פעיל?]]=1,IF(OR(טבלה1013[[#This Row],[וסת קבוע אחרון]]=F652,F652=טבלה1013[[#This Row],[LengthofCycle]]),1,0),""))</f>
        <v/>
      </c>
      <c r="AH651" s="1" t="str">
        <f>IF(B652=1,"",IF(טבלה1013[[#This Row],[הווסת פעיל?]]=1,IF(OR(טבלה1013[[#This Row],[וסת קבוע אחרון]]=F652,F652=טבלה1013[[#This Row],[LengthofCycle]],AND(טבלה1013[[#This Row],[LengthofCycle]]&lt;&gt;טבלה1013[[#This Row],[וסת קבוע אחרון]],OR(F652=28,F652=29))),1,0),""))</f>
        <v/>
      </c>
      <c r="AI651" s="1" t="str">
        <f>IF(AND(טבלה1013[[#This Row],[הווסת פעיל?]]=1,B652=1),1,"")</f>
        <v/>
      </c>
      <c r="AJ651" s="4">
        <f>IF(AND(טבלה1013[[#This Row],[הווסת פעיל?]]&lt;&gt;1,B652&lt;&gt;1,B652&lt;&gt;""),IF(טבלה1013[[#This Row],[LengthofCycle]]=F652,1,0),"")</f>
        <v>0</v>
      </c>
      <c r="AK651" s="4">
        <f>IF(AND(טבלה1013[[#This Row],[הווסת פעיל?]]&lt;&gt;1,B652&lt;&gt;1,B652&lt;&gt;""),IF(OR(טבלה1013[[#This Row],[LengthofCycle]]=F652,F652=29),1,0),"")</f>
        <v>0</v>
      </c>
      <c r="AL651" s="4">
        <f>IF(AND(טבלה1013[[#This Row],[הווסת פעיל?]]&lt;&gt;1,B652&lt;&gt;1,B652&lt;&gt;""),IF(OR(טבלה1013[[#This Row],[LengthofCycle]]=F652,F652=29,F652=28),1,0),"")</f>
        <v>0</v>
      </c>
    </row>
    <row r="652" spans="1:38" x14ac:dyDescent="0.25">
      <c r="A652" s="1" t="s">
        <v>110</v>
      </c>
      <c r="B652" s="1">
        <v>26</v>
      </c>
      <c r="C652" s="1">
        <v>1</v>
      </c>
      <c r="D652" s="1">
        <v>1</v>
      </c>
      <c r="E652" s="1">
        <v>0</v>
      </c>
      <c r="F652" s="1">
        <v>24</v>
      </c>
      <c r="G652" s="1">
        <f>טבלה1013[[#This Row],[LengthofCycle]]+1</f>
        <v>25</v>
      </c>
      <c r="H652" s="1" t="str">
        <f>IF(IFERROR(LOOKUP(טבלה1013[[#This Row],[ClientID]],קביעויות[השבוע]),FALSE)=טבלה1013[[#This Row],[ClientID]],1,"")</f>
        <v/>
      </c>
      <c r="I652" s="1" t="str">
        <f>IF(AND(טבלה1013[[#This Row],[CycleNumber]]&gt;1,OR(B653="",טבלה1013[[#This Row],[CycleNumber]]&gt;B651)),IF(OR(AND(טבלה1013[[#This Row],[LengthofCycle]]=28,F651=28),AND(טבלה1013[[#This Row],[LengthofCycle]]=35,F651=35)),1,""),"")</f>
        <v/>
      </c>
      <c r="J652" s="1" t="str">
        <f>IF(AND(טבלה1013[[#This Row],[וסת השבוע]]=1,I651=1,טבלה1013[[#This Row],[CycleNumber]]&gt;B651),1,"")</f>
        <v/>
      </c>
      <c r="K652" s="1" t="str">
        <f>IF(טבלה1013[[#This Row],[CycleNumber]]=1,"",IF(טבלה1013[[#This Row],[וסת השבוע]]=1,0,IF(K651="","",IF(K651=0,IF(טבלה1013[[#This Row],[LengthofCycle]]=28,0,1),IF(K651=1,IF(טבלה1013[[#This Row],[LengthofCycle]]+F651=28*2,0,2),IF(K651=2,IF(טבלה1013[[#This Row],[LengthofCycle]]+F651+F650=28*3,0,3),""))))))</f>
        <v/>
      </c>
      <c r="L652" s="1" t="str">
        <f>IF(טבלה1013[[#This Row],[וסת השבוע]]=1,IF(טבלה1013[[#This Row],[וסת השבוע וההפלגה ביחד]]=1,L651+1,0),IF(AND(טבלה1013[[#This Row],[CycleNumber]]&gt;B651,טבלה1013[[#This Row],[CycleNumber]]&gt;1),IF(טבלה1013[[#This Row],[וסת השבוע פעיל?]]&lt;&gt;"",L651+1,""),""))</f>
        <v/>
      </c>
      <c r="M652" s="1" t="str">
        <f>IF(AND(טבלה1013[[#This Row],[וסת השבוע פעיל?]]&lt;&gt;"",טבלה1013[[#This Row],[CycleNumber]]&lt;B653,B653&lt;&gt;"",טבלה1013[[#This Row],[וסת השבוע פעיל?]]&lt;3),IF(K653=0,IF(AND(טבלה1013[[#This Row],[וסת השבוע פעיל?]]&gt;0,I653=1),0,1),0),"")</f>
        <v/>
      </c>
      <c r="N652" s="1" t="str">
        <f t="shared" si="60"/>
        <v/>
      </c>
      <c r="O652" s="1" t="str">
        <f>IF(AND(טבלה1013[[#This Row],[חיזוי - שבוע]]=1,J653=1),1,"")</f>
        <v/>
      </c>
      <c r="P652" s="1" t="str">
        <f>IF(AND(טבלה1013[[#This Row],[חיזוי טוב עם הפלגה?]]=1,טבלה1013[[#This Row],[וסת קבוע אחרון]]&lt;&gt;28,X651=1),1,"")</f>
        <v/>
      </c>
      <c r="Q652" s="1" t="str">
        <f>IF(AND(טבלה1013[[#This Row],[וסת השבוע פעיל?]]&lt;3,OR(טבלה1013[[#This Row],[CycleNumber]]&gt;B653,B653="")),1,"")</f>
        <v/>
      </c>
      <c r="R652" s="1" t="str">
        <f>IF(טבלה1013[[#This Row],[האישה קבעה וסת שבוע?]]=1,IF(טבלה1013[[#This Row],[וסת השבוע פעיל?]]&lt;3,1,0),"")</f>
        <v/>
      </c>
      <c r="S6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2" s="1">
        <f t="shared" si="61"/>
        <v>0</v>
      </c>
      <c r="U652" s="1">
        <f t="shared" si="62"/>
        <v>0</v>
      </c>
      <c r="V652" s="1">
        <f t="shared" si="63"/>
        <v>0</v>
      </c>
      <c r="W652" s="1" t="str">
        <f>IF(טבלה1013[[#This Row],[3 הפלגות זהות]]="","",IF(טבלה1013[[#This Row],[3 הפלגות זהות]]=1,טבלה1013[[#This Row],[LengthofCycle]],W651))</f>
        <v/>
      </c>
      <c r="Y652" s="1" t="str">
        <f>IF(OR(טבלה1013[[#This Row],[הווסת פעיל?]]=0,טבלה1013[[#This Row],[הווסת פעיל?]]=""),"",SUM(Y651,טבלה1013[[#This Row],[הווסת פעיל?]]))</f>
        <v/>
      </c>
      <c r="Z652" s="1" t="str">
        <f>IF(AND(טבלה1013[[#This Row],[כמה מחזורים עד עקירה]]&lt;&gt;"",Y653=""),טבלה1013[[#This Row],[כמה מחזורים עד עקירה]],"")</f>
        <v/>
      </c>
      <c r="AA652" s="1" t="str">
        <f>IF(AND(טבלה1013[[#This Row],[הווסת פעיל?]]=1,טבלה1013[[#This Row],[וסת קבוע אחרון]]&lt;&gt;W651),טבלה1013[[#This Row],[וסת קבוע אחרון]],"")</f>
        <v/>
      </c>
      <c r="AB652" s="1" t="str">
        <f>IF(AND(טבלה1013[[#This Row],[הווסת פעיל?]]=1,X651=0,טבלה1013[[#This Row],[וסת קבוע אחרון]]=W651),טבלה1013[[#This Row],[וסת קבוע אחרון]],"")</f>
        <v/>
      </c>
      <c r="AC652" s="1" t="str">
        <f>IF(AND(טבלה1013[[#This Row],[הווסת פעיל?]]=1,X651=0,טבלה1013[[#This Row],[וסת קבוע אחרון]]&lt;&gt;W651),1,"")</f>
        <v/>
      </c>
      <c r="AD652" s="1" t="str">
        <f>IF(AND(טבלה1013[[#This Row],[הווסת פעיל?]]&lt;&gt;"",B653=1),טבלה1013[[#This Row],[CycleNumber]],"")</f>
        <v/>
      </c>
      <c r="AE652" s="1" t="str">
        <f>IF(AND(טבלה1013[[#This Row],[הווסת פעיל?]]&lt;&gt;"",X651=""),טבלה1013[[#This Row],[CycleNumber]],"")</f>
        <v/>
      </c>
      <c r="AF652" s="1" t="str">
        <f>IF(B653=1,"",IF(טבלה1013[[#This Row],[הווסת פעיל?]]=1,IF(טבלה1013[[#This Row],[וסת קבוע אחרון]]=F653,1,0),""))</f>
        <v/>
      </c>
      <c r="AG652" s="1" t="str">
        <f>IF(B653=1,"",IF(טבלה1013[[#This Row],[הווסת פעיל?]]=1,IF(OR(טבלה1013[[#This Row],[וסת קבוע אחרון]]=F653,F653=טבלה1013[[#This Row],[LengthofCycle]]),1,0),""))</f>
        <v/>
      </c>
      <c r="AH652" s="1" t="str">
        <f>IF(B653=1,"",IF(טבלה1013[[#This Row],[הווסת פעיל?]]=1,IF(OR(טבלה1013[[#This Row],[וסת קבוע אחרון]]=F653,F653=טבלה1013[[#This Row],[LengthofCycle]],AND(טבלה1013[[#This Row],[LengthofCycle]]&lt;&gt;טבלה1013[[#This Row],[וסת קבוע אחרון]],OR(F653=28,F653=29))),1,0),""))</f>
        <v/>
      </c>
      <c r="AI652" s="1" t="str">
        <f>IF(AND(טבלה1013[[#This Row],[הווסת פעיל?]]=1,B653=1),1,"")</f>
        <v/>
      </c>
      <c r="AJ652" s="4">
        <f>IF(AND(טבלה1013[[#This Row],[הווסת פעיל?]]&lt;&gt;1,B653&lt;&gt;1,B653&lt;&gt;""),IF(טבלה1013[[#This Row],[LengthofCycle]]=F653,1,0),"")</f>
        <v>0</v>
      </c>
      <c r="AK652" s="4">
        <f>IF(AND(טבלה1013[[#This Row],[הווסת פעיל?]]&lt;&gt;1,B653&lt;&gt;1,B653&lt;&gt;""),IF(OR(טבלה1013[[#This Row],[LengthofCycle]]=F653,F653=29),1,0),"")</f>
        <v>0</v>
      </c>
      <c r="AL652" s="4">
        <f>IF(AND(טבלה1013[[#This Row],[הווסת פעיל?]]&lt;&gt;1,B653&lt;&gt;1,B653&lt;&gt;""),IF(OR(טבלה1013[[#This Row],[LengthofCycle]]=F653,F653=29,F653=28),1,0),"")</f>
        <v>0</v>
      </c>
    </row>
    <row r="653" spans="1:38" x14ac:dyDescent="0.25">
      <c r="A653" s="1" t="s">
        <v>110</v>
      </c>
      <c r="B653" s="1">
        <v>27</v>
      </c>
      <c r="C653" s="1">
        <v>1</v>
      </c>
      <c r="D653" s="1">
        <v>1</v>
      </c>
      <c r="E653" s="1">
        <v>0</v>
      </c>
      <c r="F653" s="1">
        <v>27</v>
      </c>
      <c r="G653" s="1">
        <f>טבלה1013[[#This Row],[LengthofCycle]]+1</f>
        <v>28</v>
      </c>
      <c r="H653" s="1" t="str">
        <f>IF(IFERROR(LOOKUP(טבלה1013[[#This Row],[ClientID]],קביעויות[השבוע]),FALSE)=טבלה1013[[#This Row],[ClientID]],1,"")</f>
        <v/>
      </c>
      <c r="I653" s="1" t="str">
        <f>IF(AND(טבלה1013[[#This Row],[CycleNumber]]&gt;1,OR(B654="",טבלה1013[[#This Row],[CycleNumber]]&gt;B652)),IF(OR(AND(טבלה1013[[#This Row],[LengthofCycle]]=28,F652=28),AND(טבלה1013[[#This Row],[LengthofCycle]]=35,F652=35)),1,""),"")</f>
        <v/>
      </c>
      <c r="J653" s="1" t="str">
        <f>IF(AND(טבלה1013[[#This Row],[וסת השבוע]]=1,I652=1,טבלה1013[[#This Row],[CycleNumber]]&gt;B652),1,"")</f>
        <v/>
      </c>
      <c r="K653" s="1" t="str">
        <f>IF(טבלה1013[[#This Row],[CycleNumber]]=1,"",IF(טבלה1013[[#This Row],[וסת השבוע]]=1,0,IF(K652="","",IF(K652=0,IF(טבלה1013[[#This Row],[LengthofCycle]]=28,0,1),IF(K652=1,IF(טבלה1013[[#This Row],[LengthofCycle]]+F652=28*2,0,2),IF(K652=2,IF(טבלה1013[[#This Row],[LengthofCycle]]+F652+F651=28*3,0,3),""))))))</f>
        <v/>
      </c>
      <c r="L653" s="1" t="str">
        <f>IF(טבלה1013[[#This Row],[וסת השבוע]]=1,IF(טבלה1013[[#This Row],[וסת השבוע וההפלגה ביחד]]=1,L652+1,0),IF(AND(טבלה1013[[#This Row],[CycleNumber]]&gt;B652,טבלה1013[[#This Row],[CycleNumber]]&gt;1),IF(טבלה1013[[#This Row],[וסת השבוע פעיל?]]&lt;&gt;"",L652+1,""),""))</f>
        <v/>
      </c>
      <c r="M653" s="1" t="str">
        <f>IF(AND(טבלה1013[[#This Row],[וסת השבוע פעיל?]]&lt;&gt;"",טבלה1013[[#This Row],[CycleNumber]]&lt;B654,B654&lt;&gt;"",טבלה1013[[#This Row],[וסת השבוע פעיל?]]&lt;3),IF(K654=0,IF(AND(טבלה1013[[#This Row],[וסת השבוע פעיל?]]&gt;0,I654=1),0,1),0),"")</f>
        <v/>
      </c>
      <c r="N653" s="1" t="str">
        <f t="shared" ref="N653:N716" si="64">IF(M652&lt;&gt;"",IF(K652=0,28+1,IF(K652=1,2*28-F652+1,IF(K652=2,3*28-F652-F651+1,""))),"")</f>
        <v/>
      </c>
      <c r="O653" s="1" t="str">
        <f>IF(AND(טבלה1013[[#This Row],[חיזוי - שבוע]]=1,J654=1),1,"")</f>
        <v/>
      </c>
      <c r="P653" s="1" t="str">
        <f>IF(AND(טבלה1013[[#This Row],[חיזוי טוב עם הפלגה?]]=1,טבלה1013[[#This Row],[וסת קבוע אחרון]]&lt;&gt;28,X652=1),1,"")</f>
        <v/>
      </c>
      <c r="Q653" s="1" t="str">
        <f>IF(AND(טבלה1013[[#This Row],[וסת השבוע פעיל?]]&lt;3,OR(טבלה1013[[#This Row],[CycleNumber]]&gt;B654,B654="")),1,"")</f>
        <v/>
      </c>
      <c r="R653" s="1" t="str">
        <f>IF(טבלה1013[[#This Row],[האישה קבעה וסת שבוע?]]=1,IF(טבלה1013[[#This Row],[וסת השבוע פעיל?]]&lt;3,1,0),"")</f>
        <v/>
      </c>
      <c r="S6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3" s="1">
        <f t="shared" si="61"/>
        <v>0</v>
      </c>
      <c r="U653" s="1">
        <f t="shared" si="62"/>
        <v>0</v>
      </c>
      <c r="V653" s="1">
        <f t="shared" si="63"/>
        <v>0</v>
      </c>
      <c r="W653" s="1" t="str">
        <f>IF(טבלה1013[[#This Row],[3 הפלגות זהות]]="","",IF(טבלה1013[[#This Row],[3 הפלגות זהות]]=1,טבלה1013[[#This Row],[LengthofCycle]],W652))</f>
        <v/>
      </c>
      <c r="Y653" s="1" t="str">
        <f>IF(OR(טבלה1013[[#This Row],[הווסת פעיל?]]=0,טבלה1013[[#This Row],[הווסת פעיל?]]=""),"",SUM(Y652,טבלה1013[[#This Row],[הווסת פעיל?]]))</f>
        <v/>
      </c>
      <c r="Z653" s="1" t="str">
        <f>IF(AND(טבלה1013[[#This Row],[כמה מחזורים עד עקירה]]&lt;&gt;"",Y654=""),טבלה1013[[#This Row],[כמה מחזורים עד עקירה]],"")</f>
        <v/>
      </c>
      <c r="AA653" s="1" t="str">
        <f>IF(AND(טבלה1013[[#This Row],[הווסת פעיל?]]=1,טבלה1013[[#This Row],[וסת קבוע אחרון]]&lt;&gt;W652),טבלה1013[[#This Row],[וסת קבוע אחרון]],"")</f>
        <v/>
      </c>
      <c r="AB653" s="1" t="str">
        <f>IF(AND(טבלה1013[[#This Row],[הווסת פעיל?]]=1,X652=0,טבלה1013[[#This Row],[וסת קבוע אחרון]]=W652),טבלה1013[[#This Row],[וסת קבוע אחרון]],"")</f>
        <v/>
      </c>
      <c r="AC653" s="1" t="str">
        <f>IF(AND(טבלה1013[[#This Row],[הווסת פעיל?]]=1,X652=0,טבלה1013[[#This Row],[וסת קבוע אחרון]]&lt;&gt;W652),1,"")</f>
        <v/>
      </c>
      <c r="AD653" s="1" t="str">
        <f>IF(AND(טבלה1013[[#This Row],[הווסת פעיל?]]&lt;&gt;"",B654=1),טבלה1013[[#This Row],[CycleNumber]],"")</f>
        <v/>
      </c>
      <c r="AE653" s="1" t="str">
        <f>IF(AND(טבלה1013[[#This Row],[הווסת פעיל?]]&lt;&gt;"",X652=""),טבלה1013[[#This Row],[CycleNumber]],"")</f>
        <v/>
      </c>
      <c r="AF653" s="1" t="str">
        <f>IF(B654=1,"",IF(טבלה1013[[#This Row],[הווסת פעיל?]]=1,IF(טבלה1013[[#This Row],[וסת קבוע אחרון]]=F654,1,0),""))</f>
        <v/>
      </c>
      <c r="AG653" s="1" t="str">
        <f>IF(B654=1,"",IF(טבלה1013[[#This Row],[הווסת פעיל?]]=1,IF(OR(טבלה1013[[#This Row],[וסת קבוע אחרון]]=F654,F654=טבלה1013[[#This Row],[LengthofCycle]]),1,0),""))</f>
        <v/>
      </c>
      <c r="AH653" s="1" t="str">
        <f>IF(B654=1,"",IF(טבלה1013[[#This Row],[הווסת פעיל?]]=1,IF(OR(טבלה1013[[#This Row],[וסת קבוע אחרון]]=F654,F654=טבלה1013[[#This Row],[LengthofCycle]],AND(טבלה1013[[#This Row],[LengthofCycle]]&lt;&gt;טבלה1013[[#This Row],[וסת קבוע אחרון]],OR(F654=28,F654=29))),1,0),""))</f>
        <v/>
      </c>
      <c r="AI653" s="1" t="str">
        <f>IF(AND(טבלה1013[[#This Row],[הווסת פעיל?]]=1,B654=1),1,"")</f>
        <v/>
      </c>
      <c r="AJ653" s="4" t="str">
        <f>IF(AND(טבלה1013[[#This Row],[הווסת פעיל?]]&lt;&gt;1,B654&lt;&gt;1,B654&lt;&gt;""),IF(טבלה1013[[#This Row],[LengthofCycle]]=F654,1,0),"")</f>
        <v/>
      </c>
      <c r="AK653" s="4" t="str">
        <f>IF(AND(טבלה1013[[#This Row],[הווסת פעיל?]]&lt;&gt;1,B654&lt;&gt;1,B654&lt;&gt;""),IF(OR(טבלה1013[[#This Row],[LengthofCycle]]=F654,F654=29),1,0),"")</f>
        <v/>
      </c>
      <c r="AL653" s="4" t="str">
        <f>IF(AND(טבלה1013[[#This Row],[הווסת פעיל?]]&lt;&gt;1,B654&lt;&gt;1,B654&lt;&gt;""),IF(OR(טבלה1013[[#This Row],[LengthofCycle]]=F654,F654=29,F654=28),1,0),"")</f>
        <v/>
      </c>
    </row>
    <row r="654" spans="1:38" x14ac:dyDescent="0.25">
      <c r="A654" s="1" t="s">
        <v>111</v>
      </c>
      <c r="B654" s="1">
        <v>1</v>
      </c>
      <c r="C654" s="1">
        <v>0</v>
      </c>
      <c r="D654" s="1">
        <v>1</v>
      </c>
      <c r="E654" s="1">
        <v>0</v>
      </c>
      <c r="F654" s="1">
        <v>29</v>
      </c>
      <c r="G654" s="1">
        <f>טבלה1013[[#This Row],[LengthofCycle]]+1</f>
        <v>30</v>
      </c>
      <c r="H654" s="1" t="str">
        <f>IF(IFERROR(LOOKUP(טבלה1013[[#This Row],[ClientID]],קביעויות[השבוע]),FALSE)=טבלה1013[[#This Row],[ClientID]],1,"")</f>
        <v/>
      </c>
      <c r="I654" s="1" t="str">
        <f>IF(AND(טבלה1013[[#This Row],[CycleNumber]]&gt;1,OR(B655="",טבלה1013[[#This Row],[CycleNumber]]&gt;B653)),IF(OR(AND(טבלה1013[[#This Row],[LengthofCycle]]=28,F653=28),AND(טבלה1013[[#This Row],[LengthofCycle]]=35,F653=35)),1,""),"")</f>
        <v/>
      </c>
      <c r="J654" s="1" t="str">
        <f>IF(AND(טבלה1013[[#This Row],[וסת השבוע]]=1,I653=1,טבלה1013[[#This Row],[CycleNumber]]&gt;B653),1,"")</f>
        <v/>
      </c>
      <c r="K654" s="1" t="str">
        <f>IF(טבלה1013[[#This Row],[CycleNumber]]=1,"",IF(טבלה1013[[#This Row],[וסת השבוע]]=1,0,IF(K653="","",IF(K653=0,IF(טבלה1013[[#This Row],[LengthofCycle]]=28,0,1),IF(K653=1,IF(טבלה1013[[#This Row],[LengthofCycle]]+F653=28*2,0,2),IF(K653=2,IF(טבלה1013[[#This Row],[LengthofCycle]]+F653+F652=28*3,0,3),""))))))</f>
        <v/>
      </c>
      <c r="L654" s="1" t="str">
        <f>IF(טבלה1013[[#This Row],[וסת השבוע]]=1,IF(טבלה1013[[#This Row],[וסת השבוע וההפלגה ביחד]]=1,L653+1,0),IF(AND(טבלה1013[[#This Row],[CycleNumber]]&gt;B653,טבלה1013[[#This Row],[CycleNumber]]&gt;1),IF(טבלה1013[[#This Row],[וסת השבוע פעיל?]]&lt;&gt;"",L653+1,""),""))</f>
        <v/>
      </c>
      <c r="M654" s="1" t="str">
        <f>IF(AND(טבלה1013[[#This Row],[וסת השבוע פעיל?]]&lt;&gt;"",טבלה1013[[#This Row],[CycleNumber]]&lt;B655,B655&lt;&gt;"",טבלה1013[[#This Row],[וסת השבוע פעיל?]]&lt;3),IF(K655=0,IF(AND(טבלה1013[[#This Row],[וסת השבוע פעיל?]]&gt;0,I655=1),0,1),0),"")</f>
        <v/>
      </c>
      <c r="N654" s="1" t="str">
        <f t="shared" si="64"/>
        <v/>
      </c>
      <c r="O654" s="1" t="str">
        <f>IF(AND(טבלה1013[[#This Row],[חיזוי - שבוע]]=1,J655=1),1,"")</f>
        <v/>
      </c>
      <c r="P654" s="1" t="str">
        <f>IF(AND(טבלה1013[[#This Row],[חיזוי טוב עם הפלגה?]]=1,טבלה1013[[#This Row],[וסת קבוע אחרון]]&lt;&gt;28,X653=1),1,"")</f>
        <v/>
      </c>
      <c r="Q654" s="1" t="str">
        <f>IF(AND(טבלה1013[[#This Row],[וסת השבוע פעיל?]]&lt;3,OR(טבלה1013[[#This Row],[CycleNumber]]&gt;B655,B655="")),1,"")</f>
        <v/>
      </c>
      <c r="R654" s="1" t="str">
        <f>IF(טבלה1013[[#This Row],[האישה קבעה וסת שבוע?]]=1,IF(טבלה1013[[#This Row],[וסת השבוע פעיל?]]&lt;3,1,0),"")</f>
        <v/>
      </c>
      <c r="S6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4" s="1" t="str">
        <f t="shared" si="61"/>
        <v/>
      </c>
      <c r="U654" s="1" t="str">
        <f t="shared" si="62"/>
        <v/>
      </c>
      <c r="V654" s="1" t="str">
        <f t="shared" si="63"/>
        <v/>
      </c>
      <c r="W654" s="1" t="str">
        <f>IF(טבלה1013[[#This Row],[3 הפלגות זהות]]="","",IF(טבלה1013[[#This Row],[3 הפלגות זהות]]=1,טבלה1013[[#This Row],[LengthofCycle]],W653))</f>
        <v/>
      </c>
      <c r="Y654" s="1" t="str">
        <f>IF(OR(טבלה1013[[#This Row],[הווסת פעיל?]]=0,טבלה1013[[#This Row],[הווסת פעיל?]]=""),"",SUM(Y653,טבלה1013[[#This Row],[הווסת פעיל?]]))</f>
        <v/>
      </c>
      <c r="Z654" s="1" t="str">
        <f>IF(AND(טבלה1013[[#This Row],[כמה מחזורים עד עקירה]]&lt;&gt;"",Y655=""),טבלה1013[[#This Row],[כמה מחזורים עד עקירה]],"")</f>
        <v/>
      </c>
      <c r="AA654" s="1" t="str">
        <f>IF(AND(טבלה1013[[#This Row],[הווסת פעיל?]]=1,טבלה1013[[#This Row],[וסת קבוע אחרון]]&lt;&gt;W653),טבלה1013[[#This Row],[וסת קבוע אחרון]],"")</f>
        <v/>
      </c>
      <c r="AB654" s="1" t="str">
        <f>IF(AND(טבלה1013[[#This Row],[הווסת פעיל?]]=1,X653=0,טבלה1013[[#This Row],[וסת קבוע אחרון]]=W653),טבלה1013[[#This Row],[וסת קבוע אחרון]],"")</f>
        <v/>
      </c>
      <c r="AC654" s="1" t="str">
        <f>IF(AND(טבלה1013[[#This Row],[הווסת פעיל?]]=1,X653=0,טבלה1013[[#This Row],[וסת קבוע אחרון]]&lt;&gt;W653),1,"")</f>
        <v/>
      </c>
      <c r="AD654" s="1" t="str">
        <f>IF(AND(טבלה1013[[#This Row],[הווסת פעיל?]]&lt;&gt;"",B655=1),טבלה1013[[#This Row],[CycleNumber]],"")</f>
        <v/>
      </c>
      <c r="AE654" s="1" t="str">
        <f>IF(AND(טבלה1013[[#This Row],[הווסת פעיל?]]&lt;&gt;"",X653=""),טבלה1013[[#This Row],[CycleNumber]],"")</f>
        <v/>
      </c>
      <c r="AF654" s="1" t="str">
        <f>IF(B655=1,"",IF(טבלה1013[[#This Row],[הווסת פעיל?]]=1,IF(טבלה1013[[#This Row],[וסת קבוע אחרון]]=F655,1,0),""))</f>
        <v/>
      </c>
      <c r="AG654" s="1" t="str">
        <f>IF(B655=1,"",IF(טבלה1013[[#This Row],[הווסת פעיל?]]=1,IF(OR(טבלה1013[[#This Row],[וסת קבוע אחרון]]=F655,F655=טבלה1013[[#This Row],[LengthofCycle]]),1,0),""))</f>
        <v/>
      </c>
      <c r="AH654" s="1" t="str">
        <f>IF(B655=1,"",IF(טבלה1013[[#This Row],[הווסת פעיל?]]=1,IF(OR(טבלה1013[[#This Row],[וסת קבוע אחרון]]=F655,F655=טבלה1013[[#This Row],[LengthofCycle]],AND(טבלה1013[[#This Row],[LengthofCycle]]&lt;&gt;טבלה1013[[#This Row],[וסת קבוע אחרון]],OR(F655=28,F655=29))),1,0),""))</f>
        <v/>
      </c>
      <c r="AI654" s="1" t="str">
        <f>IF(AND(טבלה1013[[#This Row],[הווסת פעיל?]]=1,B655=1),1,"")</f>
        <v/>
      </c>
      <c r="AJ654" s="4">
        <f>IF(AND(טבלה1013[[#This Row],[הווסת פעיל?]]&lt;&gt;1,B655&lt;&gt;1,B655&lt;&gt;""),IF(טבלה1013[[#This Row],[LengthofCycle]]=F655,1,0),"")</f>
        <v>0</v>
      </c>
      <c r="AK654" s="4">
        <f>IF(AND(טבלה1013[[#This Row],[הווסת פעיל?]]&lt;&gt;1,B655&lt;&gt;1,B655&lt;&gt;""),IF(OR(טבלה1013[[#This Row],[LengthofCycle]]=F655,F655=29),1,0),"")</f>
        <v>0</v>
      </c>
      <c r="AL654" s="4">
        <f>IF(AND(טבלה1013[[#This Row],[הווסת פעיל?]]&lt;&gt;1,B655&lt;&gt;1,B655&lt;&gt;""),IF(OR(טבלה1013[[#This Row],[LengthofCycle]]=F655,F655=29,F655=28),1,0),"")</f>
        <v>0</v>
      </c>
    </row>
    <row r="655" spans="1:38" x14ac:dyDescent="0.25">
      <c r="A655" s="1" t="s">
        <v>111</v>
      </c>
      <c r="B655" s="1">
        <v>2</v>
      </c>
      <c r="C655" s="1">
        <v>0</v>
      </c>
      <c r="D655" s="1">
        <v>1</v>
      </c>
      <c r="E655" s="1">
        <v>0</v>
      </c>
      <c r="F655" s="1">
        <v>37</v>
      </c>
      <c r="G655" s="1">
        <f>טבלה1013[[#This Row],[LengthofCycle]]+1</f>
        <v>38</v>
      </c>
      <c r="H655" s="1" t="str">
        <f>IF(IFERROR(LOOKUP(טבלה1013[[#This Row],[ClientID]],קביעויות[השבוע]),FALSE)=טבלה1013[[#This Row],[ClientID]],1,"")</f>
        <v/>
      </c>
      <c r="I655" s="1" t="str">
        <f>IF(AND(טבלה1013[[#This Row],[CycleNumber]]&gt;1,OR(B656="",טבלה1013[[#This Row],[CycleNumber]]&gt;B654)),IF(OR(AND(טבלה1013[[#This Row],[LengthofCycle]]=28,F654=28),AND(טבלה1013[[#This Row],[LengthofCycle]]=35,F654=35)),1,""),"")</f>
        <v/>
      </c>
      <c r="J655" s="1" t="str">
        <f>IF(AND(טבלה1013[[#This Row],[וסת השבוע]]=1,I654=1,טבלה1013[[#This Row],[CycleNumber]]&gt;B654),1,"")</f>
        <v/>
      </c>
      <c r="K655" s="1" t="str">
        <f>IF(טבלה1013[[#This Row],[CycleNumber]]=1,"",IF(טבלה1013[[#This Row],[וסת השבוע]]=1,0,IF(K654="","",IF(K654=0,IF(טבלה1013[[#This Row],[LengthofCycle]]=28,0,1),IF(K654=1,IF(טבלה1013[[#This Row],[LengthofCycle]]+F654=28*2,0,2),IF(K654=2,IF(טבלה1013[[#This Row],[LengthofCycle]]+F654+F653=28*3,0,3),""))))))</f>
        <v/>
      </c>
      <c r="L655" s="1" t="str">
        <f>IF(טבלה1013[[#This Row],[וסת השבוע]]=1,IF(טבלה1013[[#This Row],[וסת השבוע וההפלגה ביחד]]=1,L654+1,0),IF(AND(טבלה1013[[#This Row],[CycleNumber]]&gt;B654,טבלה1013[[#This Row],[CycleNumber]]&gt;1),IF(טבלה1013[[#This Row],[וסת השבוע פעיל?]]&lt;&gt;"",L654+1,""),""))</f>
        <v/>
      </c>
      <c r="M655" s="1" t="str">
        <f>IF(AND(טבלה1013[[#This Row],[וסת השבוע פעיל?]]&lt;&gt;"",טבלה1013[[#This Row],[CycleNumber]]&lt;B656,B656&lt;&gt;"",טבלה1013[[#This Row],[וסת השבוע פעיל?]]&lt;3),IF(K656=0,IF(AND(טבלה1013[[#This Row],[וסת השבוע פעיל?]]&gt;0,I656=1),0,1),0),"")</f>
        <v/>
      </c>
      <c r="N655" s="1" t="str">
        <f t="shared" si="64"/>
        <v/>
      </c>
      <c r="O655" s="1" t="str">
        <f>IF(AND(טבלה1013[[#This Row],[חיזוי - שבוע]]=1,J656=1),1,"")</f>
        <v/>
      </c>
      <c r="P655" s="1" t="str">
        <f>IF(AND(טבלה1013[[#This Row],[חיזוי טוב עם הפלגה?]]=1,טבלה1013[[#This Row],[וסת קבוע אחרון]]&lt;&gt;28,X654=1),1,"")</f>
        <v/>
      </c>
      <c r="Q655" s="1" t="str">
        <f>IF(AND(טבלה1013[[#This Row],[וסת השבוע פעיל?]]&lt;3,OR(טבלה1013[[#This Row],[CycleNumber]]&gt;B656,B656="")),1,"")</f>
        <v/>
      </c>
      <c r="R655" s="1" t="str">
        <f>IF(טבלה1013[[#This Row],[האישה קבעה וסת שבוע?]]=1,IF(טבלה1013[[#This Row],[וסת השבוע פעיל?]]&lt;3,1,0),"")</f>
        <v/>
      </c>
      <c r="S6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5" s="1" t="str">
        <f t="shared" si="61"/>
        <v/>
      </c>
      <c r="U655" s="1" t="str">
        <f t="shared" si="62"/>
        <v/>
      </c>
      <c r="V655" s="1" t="str">
        <f t="shared" si="63"/>
        <v/>
      </c>
      <c r="W655" s="1" t="str">
        <f>IF(טבלה1013[[#This Row],[3 הפלגות זהות]]="","",IF(טבלה1013[[#This Row],[3 הפלגות זהות]]=1,טבלה1013[[#This Row],[LengthofCycle]],W654))</f>
        <v/>
      </c>
      <c r="Y655" s="1" t="str">
        <f>IF(OR(טבלה1013[[#This Row],[הווסת פעיל?]]=0,טבלה1013[[#This Row],[הווסת פעיל?]]=""),"",SUM(Y654,טבלה1013[[#This Row],[הווסת פעיל?]]))</f>
        <v/>
      </c>
      <c r="Z655" s="1" t="str">
        <f>IF(AND(טבלה1013[[#This Row],[כמה מחזורים עד עקירה]]&lt;&gt;"",Y656=""),טבלה1013[[#This Row],[כמה מחזורים עד עקירה]],"")</f>
        <v/>
      </c>
      <c r="AA655" s="1" t="str">
        <f>IF(AND(טבלה1013[[#This Row],[הווסת פעיל?]]=1,טבלה1013[[#This Row],[וסת קבוע אחרון]]&lt;&gt;W654),טבלה1013[[#This Row],[וסת קבוע אחרון]],"")</f>
        <v/>
      </c>
      <c r="AB655" s="1" t="str">
        <f>IF(AND(טבלה1013[[#This Row],[הווסת פעיל?]]=1,X654=0,טבלה1013[[#This Row],[וסת קבוע אחרון]]=W654),טבלה1013[[#This Row],[וסת קבוע אחרון]],"")</f>
        <v/>
      </c>
      <c r="AC655" s="1" t="str">
        <f>IF(AND(טבלה1013[[#This Row],[הווסת פעיל?]]=1,X654=0,טבלה1013[[#This Row],[וסת קבוע אחרון]]&lt;&gt;W654),1,"")</f>
        <v/>
      </c>
      <c r="AD655" s="1" t="str">
        <f>IF(AND(טבלה1013[[#This Row],[הווסת פעיל?]]&lt;&gt;"",B656=1),טבלה1013[[#This Row],[CycleNumber]],"")</f>
        <v/>
      </c>
      <c r="AE655" s="1" t="str">
        <f>IF(AND(טבלה1013[[#This Row],[הווסת פעיל?]]&lt;&gt;"",X654=""),טבלה1013[[#This Row],[CycleNumber]],"")</f>
        <v/>
      </c>
      <c r="AF655" s="1" t="str">
        <f>IF(B656=1,"",IF(טבלה1013[[#This Row],[הווסת פעיל?]]=1,IF(טבלה1013[[#This Row],[וסת קבוע אחרון]]=F656,1,0),""))</f>
        <v/>
      </c>
      <c r="AG655" s="1" t="str">
        <f>IF(B656=1,"",IF(טבלה1013[[#This Row],[הווסת פעיל?]]=1,IF(OR(טבלה1013[[#This Row],[וסת קבוע אחרון]]=F656,F656=טבלה1013[[#This Row],[LengthofCycle]]),1,0),""))</f>
        <v/>
      </c>
      <c r="AH655" s="1" t="str">
        <f>IF(B656=1,"",IF(טבלה1013[[#This Row],[הווסת פעיל?]]=1,IF(OR(טבלה1013[[#This Row],[וסת קבוע אחרון]]=F656,F656=טבלה1013[[#This Row],[LengthofCycle]],AND(טבלה1013[[#This Row],[LengthofCycle]]&lt;&gt;טבלה1013[[#This Row],[וסת קבוע אחרון]],OR(F656=28,F656=29))),1,0),""))</f>
        <v/>
      </c>
      <c r="AI655" s="1" t="str">
        <f>IF(AND(טבלה1013[[#This Row],[הווסת פעיל?]]=1,B656=1),1,"")</f>
        <v/>
      </c>
      <c r="AJ655" s="4">
        <f>IF(AND(טבלה1013[[#This Row],[הווסת פעיל?]]&lt;&gt;1,B656&lt;&gt;1,B656&lt;&gt;""),IF(טבלה1013[[#This Row],[LengthofCycle]]=F656,1,0),"")</f>
        <v>0</v>
      </c>
      <c r="AK655" s="4">
        <f>IF(AND(טבלה1013[[#This Row],[הווסת פעיל?]]&lt;&gt;1,B656&lt;&gt;1,B656&lt;&gt;""),IF(OR(טבלה1013[[#This Row],[LengthofCycle]]=F656,F656=29),1,0),"")</f>
        <v>0</v>
      </c>
      <c r="AL655" s="4">
        <f>IF(AND(טבלה1013[[#This Row],[הווסת פעיל?]]&lt;&gt;1,B656&lt;&gt;1,B656&lt;&gt;""),IF(OR(טבלה1013[[#This Row],[LengthofCycle]]=F656,F656=29,F656=28),1,0),"")</f>
        <v>0</v>
      </c>
    </row>
    <row r="656" spans="1:38" x14ac:dyDescent="0.25">
      <c r="A656" s="1" t="s">
        <v>111</v>
      </c>
      <c r="B656" s="1">
        <v>3</v>
      </c>
      <c r="C656" s="1">
        <v>0</v>
      </c>
      <c r="D656" s="1">
        <v>1</v>
      </c>
      <c r="E656" s="1">
        <v>0</v>
      </c>
      <c r="F656" s="1">
        <v>32</v>
      </c>
      <c r="G656" s="1">
        <f>טבלה1013[[#This Row],[LengthofCycle]]+1</f>
        <v>33</v>
      </c>
      <c r="H656" s="1" t="str">
        <f>IF(IFERROR(LOOKUP(טבלה1013[[#This Row],[ClientID]],קביעויות[השבוע]),FALSE)=טבלה1013[[#This Row],[ClientID]],1,"")</f>
        <v/>
      </c>
      <c r="I656" s="1" t="str">
        <f>IF(AND(טבלה1013[[#This Row],[CycleNumber]]&gt;1,OR(B657="",טבלה1013[[#This Row],[CycleNumber]]&gt;B655)),IF(OR(AND(טבלה1013[[#This Row],[LengthofCycle]]=28,F655=28),AND(טבלה1013[[#This Row],[LengthofCycle]]=35,F655=35)),1,""),"")</f>
        <v/>
      </c>
      <c r="J656" s="1" t="str">
        <f>IF(AND(טבלה1013[[#This Row],[וסת השבוע]]=1,I655=1,טבלה1013[[#This Row],[CycleNumber]]&gt;B655),1,"")</f>
        <v/>
      </c>
      <c r="K656" s="1" t="str">
        <f>IF(טבלה1013[[#This Row],[CycleNumber]]=1,"",IF(טבלה1013[[#This Row],[וסת השבוע]]=1,0,IF(K655="","",IF(K655=0,IF(טבלה1013[[#This Row],[LengthofCycle]]=28,0,1),IF(K655=1,IF(טבלה1013[[#This Row],[LengthofCycle]]+F655=28*2,0,2),IF(K655=2,IF(טבלה1013[[#This Row],[LengthofCycle]]+F655+F654=28*3,0,3),""))))))</f>
        <v/>
      </c>
      <c r="L656" s="1" t="str">
        <f>IF(טבלה1013[[#This Row],[וסת השבוע]]=1,IF(טבלה1013[[#This Row],[וסת השבוע וההפלגה ביחד]]=1,L655+1,0),IF(AND(טבלה1013[[#This Row],[CycleNumber]]&gt;B655,טבלה1013[[#This Row],[CycleNumber]]&gt;1),IF(טבלה1013[[#This Row],[וסת השבוע פעיל?]]&lt;&gt;"",L655+1,""),""))</f>
        <v/>
      </c>
      <c r="M656" s="1" t="str">
        <f>IF(AND(טבלה1013[[#This Row],[וסת השבוע פעיל?]]&lt;&gt;"",טבלה1013[[#This Row],[CycleNumber]]&lt;B657,B657&lt;&gt;"",טבלה1013[[#This Row],[וסת השבוע פעיל?]]&lt;3),IF(K657=0,IF(AND(טבלה1013[[#This Row],[וסת השבוע פעיל?]]&gt;0,I657=1),0,1),0),"")</f>
        <v/>
      </c>
      <c r="N656" s="1" t="str">
        <f t="shared" si="64"/>
        <v/>
      </c>
      <c r="O656" s="1" t="str">
        <f>IF(AND(טבלה1013[[#This Row],[חיזוי - שבוע]]=1,J657=1),1,"")</f>
        <v/>
      </c>
      <c r="P656" s="1" t="str">
        <f>IF(AND(טבלה1013[[#This Row],[חיזוי טוב עם הפלגה?]]=1,טבלה1013[[#This Row],[וסת קבוע אחרון]]&lt;&gt;28,X655=1),1,"")</f>
        <v/>
      </c>
      <c r="Q656" s="1" t="str">
        <f>IF(AND(טבלה1013[[#This Row],[וסת השבוע פעיל?]]&lt;3,OR(טבלה1013[[#This Row],[CycleNumber]]&gt;B657,B657="")),1,"")</f>
        <v/>
      </c>
      <c r="R656" s="1" t="str">
        <f>IF(טבלה1013[[#This Row],[האישה קבעה וסת שבוע?]]=1,IF(טבלה1013[[#This Row],[וסת השבוע פעיל?]]&lt;3,1,0),"")</f>
        <v/>
      </c>
      <c r="S6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6" s="1">
        <f t="shared" si="61"/>
        <v>0</v>
      </c>
      <c r="U656" s="1" t="str">
        <f t="shared" si="62"/>
        <v/>
      </c>
      <c r="V656" s="1" t="str">
        <f t="shared" si="63"/>
        <v/>
      </c>
      <c r="W656" s="1" t="str">
        <f>IF(טבלה1013[[#This Row],[3 הפלגות זהות]]="","",IF(טבלה1013[[#This Row],[3 הפלגות זהות]]=1,טבלה1013[[#This Row],[LengthofCycle]],W655))</f>
        <v/>
      </c>
      <c r="Y656" s="1" t="str">
        <f>IF(OR(טבלה1013[[#This Row],[הווסת פעיל?]]=0,טבלה1013[[#This Row],[הווסת פעיל?]]=""),"",SUM(Y655,טבלה1013[[#This Row],[הווסת פעיל?]]))</f>
        <v/>
      </c>
      <c r="Z656" s="1" t="str">
        <f>IF(AND(טבלה1013[[#This Row],[כמה מחזורים עד עקירה]]&lt;&gt;"",Y657=""),טבלה1013[[#This Row],[כמה מחזורים עד עקירה]],"")</f>
        <v/>
      </c>
      <c r="AA656" s="1" t="str">
        <f>IF(AND(טבלה1013[[#This Row],[הווסת פעיל?]]=1,טבלה1013[[#This Row],[וסת קבוע אחרון]]&lt;&gt;W655),טבלה1013[[#This Row],[וסת קבוע אחרון]],"")</f>
        <v/>
      </c>
      <c r="AB656" s="1" t="str">
        <f>IF(AND(טבלה1013[[#This Row],[הווסת פעיל?]]=1,X655=0,טבלה1013[[#This Row],[וסת קבוע אחרון]]=W655),טבלה1013[[#This Row],[וסת קבוע אחרון]],"")</f>
        <v/>
      </c>
      <c r="AC656" s="1" t="str">
        <f>IF(AND(טבלה1013[[#This Row],[הווסת פעיל?]]=1,X655=0,טבלה1013[[#This Row],[וסת קבוע אחרון]]&lt;&gt;W655),1,"")</f>
        <v/>
      </c>
      <c r="AD656" s="1" t="str">
        <f>IF(AND(טבלה1013[[#This Row],[הווסת פעיל?]]&lt;&gt;"",B657=1),טבלה1013[[#This Row],[CycleNumber]],"")</f>
        <v/>
      </c>
      <c r="AE656" s="1" t="str">
        <f>IF(AND(טבלה1013[[#This Row],[הווסת פעיל?]]&lt;&gt;"",X655=""),טבלה1013[[#This Row],[CycleNumber]],"")</f>
        <v/>
      </c>
      <c r="AF656" s="1" t="str">
        <f>IF(B657=1,"",IF(טבלה1013[[#This Row],[הווסת פעיל?]]=1,IF(טבלה1013[[#This Row],[וסת קבוע אחרון]]=F657,1,0),""))</f>
        <v/>
      </c>
      <c r="AG656" s="1" t="str">
        <f>IF(B657=1,"",IF(טבלה1013[[#This Row],[הווסת פעיל?]]=1,IF(OR(טבלה1013[[#This Row],[וסת קבוע אחרון]]=F657,F657=טבלה1013[[#This Row],[LengthofCycle]]),1,0),""))</f>
        <v/>
      </c>
      <c r="AH656" s="1" t="str">
        <f>IF(B657=1,"",IF(טבלה1013[[#This Row],[הווסת פעיל?]]=1,IF(OR(טבלה1013[[#This Row],[וסת קבוע אחרון]]=F657,F657=טבלה1013[[#This Row],[LengthofCycle]],AND(טבלה1013[[#This Row],[LengthofCycle]]&lt;&gt;טבלה1013[[#This Row],[וסת קבוע אחרון]],OR(F657=28,F657=29))),1,0),""))</f>
        <v/>
      </c>
      <c r="AI656" s="1" t="str">
        <f>IF(AND(טבלה1013[[#This Row],[הווסת פעיל?]]=1,B657=1),1,"")</f>
        <v/>
      </c>
      <c r="AJ656" s="4">
        <f>IF(AND(טבלה1013[[#This Row],[הווסת פעיל?]]&lt;&gt;1,B657&lt;&gt;1,B657&lt;&gt;""),IF(טבלה1013[[#This Row],[LengthofCycle]]=F657,1,0),"")</f>
        <v>1</v>
      </c>
      <c r="AK656" s="4">
        <f>IF(AND(טבלה1013[[#This Row],[הווסת פעיל?]]&lt;&gt;1,B657&lt;&gt;1,B657&lt;&gt;""),IF(OR(טבלה1013[[#This Row],[LengthofCycle]]=F657,F657=29),1,0),"")</f>
        <v>1</v>
      </c>
      <c r="AL656" s="4">
        <f>IF(AND(טבלה1013[[#This Row],[הווסת פעיל?]]&lt;&gt;1,B657&lt;&gt;1,B657&lt;&gt;""),IF(OR(טבלה1013[[#This Row],[LengthofCycle]]=F657,F657=29,F657=28),1,0),"")</f>
        <v>1</v>
      </c>
    </row>
    <row r="657" spans="1:38" x14ac:dyDescent="0.25">
      <c r="A657" s="1" t="s">
        <v>111</v>
      </c>
      <c r="B657" s="1">
        <v>4</v>
      </c>
      <c r="C657" s="1">
        <v>0</v>
      </c>
      <c r="D657" s="1">
        <v>1</v>
      </c>
      <c r="E657" s="1">
        <v>0</v>
      </c>
      <c r="F657" s="1">
        <v>32</v>
      </c>
      <c r="G657" s="1">
        <f>טבלה1013[[#This Row],[LengthofCycle]]+1</f>
        <v>33</v>
      </c>
      <c r="H657" s="1" t="str">
        <f>IF(IFERROR(LOOKUP(טבלה1013[[#This Row],[ClientID]],קביעויות[השבוע]),FALSE)=טבלה1013[[#This Row],[ClientID]],1,"")</f>
        <v/>
      </c>
      <c r="I657" s="1" t="str">
        <f>IF(AND(טבלה1013[[#This Row],[CycleNumber]]&gt;1,OR(B658="",טבלה1013[[#This Row],[CycleNumber]]&gt;B656)),IF(OR(AND(טבלה1013[[#This Row],[LengthofCycle]]=28,F656=28),AND(טבלה1013[[#This Row],[LengthofCycle]]=35,F656=35)),1,""),"")</f>
        <v/>
      </c>
      <c r="J657" s="1" t="str">
        <f>IF(AND(טבלה1013[[#This Row],[וסת השבוע]]=1,I656=1,טבלה1013[[#This Row],[CycleNumber]]&gt;B656),1,"")</f>
        <v/>
      </c>
      <c r="K657" s="1" t="str">
        <f>IF(טבלה1013[[#This Row],[CycleNumber]]=1,"",IF(טבלה1013[[#This Row],[וסת השבוע]]=1,0,IF(K656="","",IF(K656=0,IF(טבלה1013[[#This Row],[LengthofCycle]]=28,0,1),IF(K656=1,IF(טבלה1013[[#This Row],[LengthofCycle]]+F656=28*2,0,2),IF(K656=2,IF(טבלה1013[[#This Row],[LengthofCycle]]+F656+F655=28*3,0,3),""))))))</f>
        <v/>
      </c>
      <c r="L657" s="1" t="str">
        <f>IF(טבלה1013[[#This Row],[וסת השבוע]]=1,IF(טבלה1013[[#This Row],[וסת השבוע וההפלגה ביחד]]=1,L656+1,0),IF(AND(טבלה1013[[#This Row],[CycleNumber]]&gt;B656,טבלה1013[[#This Row],[CycleNumber]]&gt;1),IF(טבלה1013[[#This Row],[וסת השבוע פעיל?]]&lt;&gt;"",L656+1,""),""))</f>
        <v/>
      </c>
      <c r="M657" s="1" t="str">
        <f>IF(AND(טבלה1013[[#This Row],[וסת השבוע פעיל?]]&lt;&gt;"",טבלה1013[[#This Row],[CycleNumber]]&lt;B658,B658&lt;&gt;"",טבלה1013[[#This Row],[וסת השבוע פעיל?]]&lt;3),IF(K658=0,IF(AND(טבלה1013[[#This Row],[וסת השבוע פעיל?]]&gt;0,I658=1),0,1),0),"")</f>
        <v/>
      </c>
      <c r="N657" s="1" t="str">
        <f t="shared" si="64"/>
        <v/>
      </c>
      <c r="O657" s="1" t="str">
        <f>IF(AND(טבלה1013[[#This Row],[חיזוי - שבוע]]=1,J658=1),1,"")</f>
        <v/>
      </c>
      <c r="P657" s="1" t="str">
        <f>IF(AND(טבלה1013[[#This Row],[חיזוי טוב עם הפלגה?]]=1,טבלה1013[[#This Row],[וסת קבוע אחרון]]&lt;&gt;28,X656=1),1,"")</f>
        <v/>
      </c>
      <c r="Q657" s="1" t="str">
        <f>IF(AND(טבלה1013[[#This Row],[וסת השבוע פעיל?]]&lt;3,OR(טבלה1013[[#This Row],[CycleNumber]]&gt;B658,B658="")),1,"")</f>
        <v/>
      </c>
      <c r="R657" s="1" t="str">
        <f>IF(טבלה1013[[#This Row],[האישה קבעה וסת שבוע?]]=1,IF(טבלה1013[[#This Row],[וסת השבוע פעיל?]]&lt;3,1,0),"")</f>
        <v/>
      </c>
      <c r="S6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7" s="1">
        <f t="shared" si="61"/>
        <v>0</v>
      </c>
      <c r="U657" s="1">
        <f t="shared" si="62"/>
        <v>0</v>
      </c>
      <c r="V657" s="1" t="str">
        <f t="shared" si="63"/>
        <v/>
      </c>
      <c r="W657" s="1" t="str">
        <f>IF(טבלה1013[[#This Row],[3 הפלגות זהות]]="","",IF(טבלה1013[[#This Row],[3 הפלגות זהות]]=1,טבלה1013[[#This Row],[LengthofCycle]],W656))</f>
        <v/>
      </c>
      <c r="Y657" s="1" t="str">
        <f>IF(OR(טבלה1013[[#This Row],[הווסת פעיל?]]=0,טבלה1013[[#This Row],[הווסת פעיל?]]=""),"",SUM(Y656,טבלה1013[[#This Row],[הווסת פעיל?]]))</f>
        <v/>
      </c>
      <c r="Z657" s="1" t="str">
        <f>IF(AND(טבלה1013[[#This Row],[כמה מחזורים עד עקירה]]&lt;&gt;"",Y658=""),טבלה1013[[#This Row],[כמה מחזורים עד עקירה]],"")</f>
        <v/>
      </c>
      <c r="AA657" s="1" t="str">
        <f>IF(AND(טבלה1013[[#This Row],[הווסת פעיל?]]=1,טבלה1013[[#This Row],[וסת קבוע אחרון]]&lt;&gt;W656),טבלה1013[[#This Row],[וסת קבוע אחרון]],"")</f>
        <v/>
      </c>
      <c r="AB657" s="1" t="str">
        <f>IF(AND(טבלה1013[[#This Row],[הווסת פעיל?]]=1,X656=0,טבלה1013[[#This Row],[וסת קבוע אחרון]]=W656),טבלה1013[[#This Row],[וסת קבוע אחרון]],"")</f>
        <v/>
      </c>
      <c r="AC657" s="1" t="str">
        <f>IF(AND(טבלה1013[[#This Row],[הווסת פעיל?]]=1,X656=0,טבלה1013[[#This Row],[וסת קבוע אחרון]]&lt;&gt;W656),1,"")</f>
        <v/>
      </c>
      <c r="AD657" s="1" t="str">
        <f>IF(AND(טבלה1013[[#This Row],[הווסת פעיל?]]&lt;&gt;"",B658=1),טבלה1013[[#This Row],[CycleNumber]],"")</f>
        <v/>
      </c>
      <c r="AE657" s="1" t="str">
        <f>IF(AND(טבלה1013[[#This Row],[הווסת פעיל?]]&lt;&gt;"",X656=""),טבלה1013[[#This Row],[CycleNumber]],"")</f>
        <v/>
      </c>
      <c r="AF657" s="1" t="str">
        <f>IF(B658=1,"",IF(טבלה1013[[#This Row],[הווסת פעיל?]]=1,IF(טבלה1013[[#This Row],[וסת קבוע אחרון]]=F658,1,0),""))</f>
        <v/>
      </c>
      <c r="AG657" s="1" t="str">
        <f>IF(B658=1,"",IF(טבלה1013[[#This Row],[הווסת פעיל?]]=1,IF(OR(טבלה1013[[#This Row],[וסת קבוע אחרון]]=F658,F658=טבלה1013[[#This Row],[LengthofCycle]]),1,0),""))</f>
        <v/>
      </c>
      <c r="AH657" s="1" t="str">
        <f>IF(B658=1,"",IF(טבלה1013[[#This Row],[הווסת פעיל?]]=1,IF(OR(טבלה1013[[#This Row],[וסת קבוע אחרון]]=F658,F658=טבלה1013[[#This Row],[LengthofCycle]],AND(טבלה1013[[#This Row],[LengthofCycle]]&lt;&gt;טבלה1013[[#This Row],[וסת קבוע אחרון]],OR(F658=28,F658=29))),1,0),""))</f>
        <v/>
      </c>
      <c r="AI657" s="1" t="str">
        <f>IF(AND(טבלה1013[[#This Row],[הווסת פעיל?]]=1,B658=1),1,"")</f>
        <v/>
      </c>
      <c r="AJ657" s="4">
        <f>IF(AND(טבלה1013[[#This Row],[הווסת פעיל?]]&lt;&gt;1,B658&lt;&gt;1,B658&lt;&gt;""),IF(טבלה1013[[#This Row],[LengthofCycle]]=F658,1,0),"")</f>
        <v>0</v>
      </c>
      <c r="AK657" s="4">
        <f>IF(AND(טבלה1013[[#This Row],[הווסת פעיל?]]&lt;&gt;1,B658&lt;&gt;1,B658&lt;&gt;""),IF(OR(טבלה1013[[#This Row],[LengthofCycle]]=F658,F658=29),1,0),"")</f>
        <v>0</v>
      </c>
      <c r="AL657" s="4">
        <f>IF(AND(טבלה1013[[#This Row],[הווסת פעיל?]]&lt;&gt;1,B658&lt;&gt;1,B658&lt;&gt;""),IF(OR(טבלה1013[[#This Row],[LengthofCycle]]=F658,F658=29,F658=28),1,0),"")</f>
        <v>0</v>
      </c>
    </row>
    <row r="658" spans="1:38" x14ac:dyDescent="0.25">
      <c r="A658" s="1" t="s">
        <v>111</v>
      </c>
      <c r="B658" s="1">
        <v>5</v>
      </c>
      <c r="C658" s="1">
        <v>0</v>
      </c>
      <c r="D658" s="1">
        <v>1</v>
      </c>
      <c r="E658" s="1">
        <v>0</v>
      </c>
      <c r="F658" s="1">
        <v>30</v>
      </c>
      <c r="G658" s="1">
        <f>טבלה1013[[#This Row],[LengthofCycle]]+1</f>
        <v>31</v>
      </c>
      <c r="H658" s="1" t="str">
        <f>IF(IFERROR(LOOKUP(טבלה1013[[#This Row],[ClientID]],קביעויות[השבוע]),FALSE)=טבלה1013[[#This Row],[ClientID]],1,"")</f>
        <v/>
      </c>
      <c r="I658" s="1" t="str">
        <f>IF(AND(טבלה1013[[#This Row],[CycleNumber]]&gt;1,OR(B659="",טבלה1013[[#This Row],[CycleNumber]]&gt;B657)),IF(OR(AND(טבלה1013[[#This Row],[LengthofCycle]]=28,F657=28),AND(טבלה1013[[#This Row],[LengthofCycle]]=35,F657=35)),1,""),"")</f>
        <v/>
      </c>
      <c r="J658" s="1" t="str">
        <f>IF(AND(טבלה1013[[#This Row],[וסת השבוע]]=1,I657=1,טבלה1013[[#This Row],[CycleNumber]]&gt;B657),1,"")</f>
        <v/>
      </c>
      <c r="K658" s="1" t="str">
        <f>IF(טבלה1013[[#This Row],[CycleNumber]]=1,"",IF(טבלה1013[[#This Row],[וסת השבוע]]=1,0,IF(K657="","",IF(K657=0,IF(טבלה1013[[#This Row],[LengthofCycle]]=28,0,1),IF(K657=1,IF(טבלה1013[[#This Row],[LengthofCycle]]+F657=28*2,0,2),IF(K657=2,IF(טבלה1013[[#This Row],[LengthofCycle]]+F657+F656=28*3,0,3),""))))))</f>
        <v/>
      </c>
      <c r="L658" s="1" t="str">
        <f>IF(טבלה1013[[#This Row],[וסת השבוע]]=1,IF(טבלה1013[[#This Row],[וסת השבוע וההפלגה ביחד]]=1,L657+1,0),IF(AND(טבלה1013[[#This Row],[CycleNumber]]&gt;B657,טבלה1013[[#This Row],[CycleNumber]]&gt;1),IF(טבלה1013[[#This Row],[וסת השבוע פעיל?]]&lt;&gt;"",L657+1,""),""))</f>
        <v/>
      </c>
      <c r="M658" s="1" t="str">
        <f>IF(AND(טבלה1013[[#This Row],[וסת השבוע פעיל?]]&lt;&gt;"",טבלה1013[[#This Row],[CycleNumber]]&lt;B659,B659&lt;&gt;"",טבלה1013[[#This Row],[וסת השבוע פעיל?]]&lt;3),IF(K659=0,IF(AND(טבלה1013[[#This Row],[וסת השבוע פעיל?]]&gt;0,I659=1),0,1),0),"")</f>
        <v/>
      </c>
      <c r="N658" s="1" t="str">
        <f t="shared" si="64"/>
        <v/>
      </c>
      <c r="O658" s="1" t="str">
        <f>IF(AND(טבלה1013[[#This Row],[חיזוי - שבוע]]=1,J659=1),1,"")</f>
        <v/>
      </c>
      <c r="P658" s="1" t="str">
        <f>IF(AND(טבלה1013[[#This Row],[חיזוי טוב עם הפלגה?]]=1,טבלה1013[[#This Row],[וסת קבוע אחרון]]&lt;&gt;28,X657=1),1,"")</f>
        <v/>
      </c>
      <c r="Q658" s="1" t="str">
        <f>IF(AND(טבלה1013[[#This Row],[וסת השבוע פעיל?]]&lt;3,OR(טבלה1013[[#This Row],[CycleNumber]]&gt;B659,B659="")),1,"")</f>
        <v/>
      </c>
      <c r="R658" s="1" t="str">
        <f>IF(טבלה1013[[#This Row],[האישה קבעה וסת שבוע?]]=1,IF(טבלה1013[[#This Row],[וסת השבוע פעיל?]]&lt;3,1,0),"")</f>
        <v/>
      </c>
      <c r="S6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8" s="1">
        <f t="shared" si="61"/>
        <v>0</v>
      </c>
      <c r="U658" s="1">
        <f t="shared" si="62"/>
        <v>0</v>
      </c>
      <c r="V658" s="1">
        <f t="shared" si="63"/>
        <v>0</v>
      </c>
      <c r="W658" s="1" t="str">
        <f>IF(טבלה1013[[#This Row],[3 הפלגות זהות]]="","",IF(טבלה1013[[#This Row],[3 הפלגות זהות]]=1,טבלה1013[[#This Row],[LengthofCycle]],W657))</f>
        <v/>
      </c>
      <c r="Y658" s="1" t="str">
        <f>IF(OR(טבלה1013[[#This Row],[הווסת פעיל?]]=0,טבלה1013[[#This Row],[הווסת פעיל?]]=""),"",SUM(Y657,טבלה1013[[#This Row],[הווסת פעיל?]]))</f>
        <v/>
      </c>
      <c r="Z658" s="1" t="str">
        <f>IF(AND(טבלה1013[[#This Row],[כמה מחזורים עד עקירה]]&lt;&gt;"",Y659=""),טבלה1013[[#This Row],[כמה מחזורים עד עקירה]],"")</f>
        <v/>
      </c>
      <c r="AA658" s="1" t="str">
        <f>IF(AND(טבלה1013[[#This Row],[הווסת פעיל?]]=1,טבלה1013[[#This Row],[וסת קבוע אחרון]]&lt;&gt;W657),טבלה1013[[#This Row],[וסת קבוע אחרון]],"")</f>
        <v/>
      </c>
      <c r="AB658" s="1" t="str">
        <f>IF(AND(טבלה1013[[#This Row],[הווסת פעיל?]]=1,X657=0,טבלה1013[[#This Row],[וסת קבוע אחרון]]=W657),טבלה1013[[#This Row],[וסת קבוע אחרון]],"")</f>
        <v/>
      </c>
      <c r="AC658" s="1" t="str">
        <f>IF(AND(טבלה1013[[#This Row],[הווסת פעיל?]]=1,X657=0,טבלה1013[[#This Row],[וסת קבוע אחרון]]&lt;&gt;W657),1,"")</f>
        <v/>
      </c>
      <c r="AD658" s="1" t="str">
        <f>IF(AND(טבלה1013[[#This Row],[הווסת פעיל?]]&lt;&gt;"",B659=1),טבלה1013[[#This Row],[CycleNumber]],"")</f>
        <v/>
      </c>
      <c r="AE658" s="1" t="str">
        <f>IF(AND(טבלה1013[[#This Row],[הווסת פעיל?]]&lt;&gt;"",X657=""),טבלה1013[[#This Row],[CycleNumber]],"")</f>
        <v/>
      </c>
      <c r="AF658" s="1" t="str">
        <f>IF(B659=1,"",IF(טבלה1013[[#This Row],[הווסת פעיל?]]=1,IF(טבלה1013[[#This Row],[וסת קבוע אחרון]]=F659,1,0),""))</f>
        <v/>
      </c>
      <c r="AG658" s="1" t="str">
        <f>IF(B659=1,"",IF(טבלה1013[[#This Row],[הווסת פעיל?]]=1,IF(OR(טבלה1013[[#This Row],[וסת קבוע אחרון]]=F659,F659=טבלה1013[[#This Row],[LengthofCycle]]),1,0),""))</f>
        <v/>
      </c>
      <c r="AH658" s="1" t="str">
        <f>IF(B659=1,"",IF(טבלה1013[[#This Row],[הווסת פעיל?]]=1,IF(OR(טבלה1013[[#This Row],[וסת קבוע אחרון]]=F659,F659=טבלה1013[[#This Row],[LengthofCycle]],AND(טבלה1013[[#This Row],[LengthofCycle]]&lt;&gt;טבלה1013[[#This Row],[וסת קבוע אחרון]],OR(F659=28,F659=29))),1,0),""))</f>
        <v/>
      </c>
      <c r="AI658" s="1" t="str">
        <f>IF(AND(טבלה1013[[#This Row],[הווסת פעיל?]]=1,B659=1),1,"")</f>
        <v/>
      </c>
      <c r="AJ658" s="4">
        <f>IF(AND(טבלה1013[[#This Row],[הווסת פעיל?]]&lt;&gt;1,B659&lt;&gt;1,B659&lt;&gt;""),IF(טבלה1013[[#This Row],[LengthofCycle]]=F659,1,0),"")</f>
        <v>0</v>
      </c>
      <c r="AK658" s="4">
        <f>IF(AND(טבלה1013[[#This Row],[הווסת פעיל?]]&lt;&gt;1,B659&lt;&gt;1,B659&lt;&gt;""),IF(OR(טבלה1013[[#This Row],[LengthofCycle]]=F659,F659=29),1,0),"")</f>
        <v>1</v>
      </c>
      <c r="AL658" s="4">
        <f>IF(AND(טבלה1013[[#This Row],[הווסת פעיל?]]&lt;&gt;1,B659&lt;&gt;1,B659&lt;&gt;""),IF(OR(טבלה1013[[#This Row],[LengthofCycle]]=F659,F659=29,F659=28),1,0),"")</f>
        <v>1</v>
      </c>
    </row>
    <row r="659" spans="1:38" x14ac:dyDescent="0.25">
      <c r="A659" s="1" t="s">
        <v>111</v>
      </c>
      <c r="B659" s="1">
        <v>6</v>
      </c>
      <c r="C659" s="1">
        <v>0</v>
      </c>
      <c r="D659" s="1">
        <v>1</v>
      </c>
      <c r="E659" s="1">
        <v>0</v>
      </c>
      <c r="F659" s="1">
        <v>29</v>
      </c>
      <c r="G659" s="1">
        <f>טבלה1013[[#This Row],[LengthofCycle]]+1</f>
        <v>30</v>
      </c>
      <c r="H659" s="1" t="str">
        <f>IF(IFERROR(LOOKUP(טבלה1013[[#This Row],[ClientID]],קביעויות[השבוע]),FALSE)=טבלה1013[[#This Row],[ClientID]],1,"")</f>
        <v/>
      </c>
      <c r="I659" s="1" t="str">
        <f>IF(AND(טבלה1013[[#This Row],[CycleNumber]]&gt;1,OR(B660="",טבלה1013[[#This Row],[CycleNumber]]&gt;B658)),IF(OR(AND(טבלה1013[[#This Row],[LengthofCycle]]=28,F658=28),AND(טבלה1013[[#This Row],[LengthofCycle]]=35,F658=35)),1,""),"")</f>
        <v/>
      </c>
      <c r="J659" s="1" t="str">
        <f>IF(AND(טבלה1013[[#This Row],[וסת השבוע]]=1,I658=1,טבלה1013[[#This Row],[CycleNumber]]&gt;B658),1,"")</f>
        <v/>
      </c>
      <c r="K659" s="1" t="str">
        <f>IF(טבלה1013[[#This Row],[CycleNumber]]=1,"",IF(טבלה1013[[#This Row],[וסת השבוע]]=1,0,IF(K658="","",IF(K658=0,IF(טבלה1013[[#This Row],[LengthofCycle]]=28,0,1),IF(K658=1,IF(טבלה1013[[#This Row],[LengthofCycle]]+F658=28*2,0,2),IF(K658=2,IF(טבלה1013[[#This Row],[LengthofCycle]]+F658+F657=28*3,0,3),""))))))</f>
        <v/>
      </c>
      <c r="L659" s="1" t="str">
        <f>IF(טבלה1013[[#This Row],[וסת השבוע]]=1,IF(טבלה1013[[#This Row],[וסת השבוע וההפלגה ביחד]]=1,L658+1,0),IF(AND(טבלה1013[[#This Row],[CycleNumber]]&gt;B658,טבלה1013[[#This Row],[CycleNumber]]&gt;1),IF(טבלה1013[[#This Row],[וסת השבוע פעיל?]]&lt;&gt;"",L658+1,""),""))</f>
        <v/>
      </c>
      <c r="M659" s="1" t="str">
        <f>IF(AND(טבלה1013[[#This Row],[וסת השבוע פעיל?]]&lt;&gt;"",טבלה1013[[#This Row],[CycleNumber]]&lt;B660,B660&lt;&gt;"",טבלה1013[[#This Row],[וסת השבוע פעיל?]]&lt;3),IF(K660=0,IF(AND(טבלה1013[[#This Row],[וסת השבוע פעיל?]]&gt;0,I660=1),0,1),0),"")</f>
        <v/>
      </c>
      <c r="N659" s="1" t="str">
        <f t="shared" si="64"/>
        <v/>
      </c>
      <c r="O659" s="1" t="str">
        <f>IF(AND(טבלה1013[[#This Row],[חיזוי - שבוע]]=1,J660=1),1,"")</f>
        <v/>
      </c>
      <c r="P659" s="1" t="str">
        <f>IF(AND(טבלה1013[[#This Row],[חיזוי טוב עם הפלגה?]]=1,טבלה1013[[#This Row],[וסת קבוע אחרון]]&lt;&gt;28,X658=1),1,"")</f>
        <v/>
      </c>
      <c r="Q659" s="1" t="str">
        <f>IF(AND(טבלה1013[[#This Row],[וסת השבוע פעיל?]]&lt;3,OR(טבלה1013[[#This Row],[CycleNumber]]&gt;B660,B660="")),1,"")</f>
        <v/>
      </c>
      <c r="R659" s="1" t="str">
        <f>IF(טבלה1013[[#This Row],[האישה קבעה וסת שבוע?]]=1,IF(טבלה1013[[#This Row],[וסת השבוע פעיל?]]&lt;3,1,0),"")</f>
        <v/>
      </c>
      <c r="S6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59" s="1">
        <f t="shared" si="61"/>
        <v>0</v>
      </c>
      <c r="U659" s="1">
        <f t="shared" si="62"/>
        <v>0</v>
      </c>
      <c r="V659" s="1">
        <f t="shared" si="63"/>
        <v>0</v>
      </c>
      <c r="W659" s="1" t="str">
        <f>IF(טבלה1013[[#This Row],[3 הפלגות זהות]]="","",IF(טבלה1013[[#This Row],[3 הפלגות זהות]]=1,טבלה1013[[#This Row],[LengthofCycle]],W658))</f>
        <v/>
      </c>
      <c r="Y659" s="1" t="str">
        <f>IF(OR(טבלה1013[[#This Row],[הווסת פעיל?]]=0,טבלה1013[[#This Row],[הווסת פעיל?]]=""),"",SUM(Y658,טבלה1013[[#This Row],[הווסת פעיל?]]))</f>
        <v/>
      </c>
      <c r="Z659" s="1" t="str">
        <f>IF(AND(טבלה1013[[#This Row],[כמה מחזורים עד עקירה]]&lt;&gt;"",Y660=""),טבלה1013[[#This Row],[כמה מחזורים עד עקירה]],"")</f>
        <v/>
      </c>
      <c r="AA659" s="1" t="str">
        <f>IF(AND(טבלה1013[[#This Row],[הווסת פעיל?]]=1,טבלה1013[[#This Row],[וסת קבוע אחרון]]&lt;&gt;W658),טבלה1013[[#This Row],[וסת קבוע אחרון]],"")</f>
        <v/>
      </c>
      <c r="AB659" s="1" t="str">
        <f>IF(AND(טבלה1013[[#This Row],[הווסת פעיל?]]=1,X658=0,טבלה1013[[#This Row],[וסת קבוע אחרון]]=W658),טבלה1013[[#This Row],[וסת קבוע אחרון]],"")</f>
        <v/>
      </c>
      <c r="AC659" s="1" t="str">
        <f>IF(AND(טבלה1013[[#This Row],[הווסת פעיל?]]=1,X658=0,טבלה1013[[#This Row],[וסת קבוע אחרון]]&lt;&gt;W658),1,"")</f>
        <v/>
      </c>
      <c r="AD659" s="1" t="str">
        <f>IF(AND(טבלה1013[[#This Row],[הווסת פעיל?]]&lt;&gt;"",B660=1),טבלה1013[[#This Row],[CycleNumber]],"")</f>
        <v/>
      </c>
      <c r="AE659" s="1" t="str">
        <f>IF(AND(טבלה1013[[#This Row],[הווסת פעיל?]]&lt;&gt;"",X658=""),טבלה1013[[#This Row],[CycleNumber]],"")</f>
        <v/>
      </c>
      <c r="AF659" s="1" t="str">
        <f>IF(B660=1,"",IF(טבלה1013[[#This Row],[הווסת פעיל?]]=1,IF(טבלה1013[[#This Row],[וסת קבוע אחרון]]=F660,1,0),""))</f>
        <v/>
      </c>
      <c r="AG659" s="1" t="str">
        <f>IF(B660=1,"",IF(טבלה1013[[#This Row],[הווסת פעיל?]]=1,IF(OR(טבלה1013[[#This Row],[וסת קבוע אחרון]]=F660,F660=טבלה1013[[#This Row],[LengthofCycle]]),1,0),""))</f>
        <v/>
      </c>
      <c r="AH659" s="1" t="str">
        <f>IF(B660=1,"",IF(טבלה1013[[#This Row],[הווסת פעיל?]]=1,IF(OR(טבלה1013[[#This Row],[וסת קבוע אחרון]]=F660,F660=טבלה1013[[#This Row],[LengthofCycle]],AND(טבלה1013[[#This Row],[LengthofCycle]]&lt;&gt;טבלה1013[[#This Row],[וסת קבוע אחרון]],OR(F660=28,F660=29))),1,0),""))</f>
        <v/>
      </c>
      <c r="AI659" s="1" t="str">
        <f>IF(AND(טבלה1013[[#This Row],[הווסת פעיל?]]=1,B660=1),1,"")</f>
        <v/>
      </c>
      <c r="AJ659" s="4">
        <f>IF(AND(טבלה1013[[#This Row],[הווסת פעיל?]]&lt;&gt;1,B660&lt;&gt;1,B660&lt;&gt;""),IF(טבלה1013[[#This Row],[LengthofCycle]]=F660,1,0),"")</f>
        <v>0</v>
      </c>
      <c r="AK659" s="4">
        <f>IF(AND(טבלה1013[[#This Row],[הווסת פעיל?]]&lt;&gt;1,B660&lt;&gt;1,B660&lt;&gt;""),IF(OR(טבלה1013[[#This Row],[LengthofCycle]]=F660,F660=29),1,0),"")</f>
        <v>0</v>
      </c>
      <c r="AL659" s="4">
        <f>IF(AND(טבלה1013[[#This Row],[הווסת פעיל?]]&lt;&gt;1,B660&lt;&gt;1,B660&lt;&gt;""),IF(OR(טבלה1013[[#This Row],[LengthofCycle]]=F660,F660=29,F660=28),1,0),"")</f>
        <v>0</v>
      </c>
    </row>
    <row r="660" spans="1:38" x14ac:dyDescent="0.25">
      <c r="A660" s="1" t="s">
        <v>111</v>
      </c>
      <c r="B660" s="1">
        <v>7</v>
      </c>
      <c r="C660" s="1">
        <v>0</v>
      </c>
      <c r="D660" s="1">
        <v>1</v>
      </c>
      <c r="E660" s="1">
        <v>0</v>
      </c>
      <c r="F660" s="1">
        <v>30</v>
      </c>
      <c r="G660" s="1">
        <f>טבלה1013[[#This Row],[LengthofCycle]]+1</f>
        <v>31</v>
      </c>
      <c r="H660" s="1" t="str">
        <f>IF(IFERROR(LOOKUP(טבלה1013[[#This Row],[ClientID]],קביעויות[השבוע]),FALSE)=טבלה1013[[#This Row],[ClientID]],1,"")</f>
        <v/>
      </c>
      <c r="I660" s="1" t="str">
        <f>IF(AND(טבלה1013[[#This Row],[CycleNumber]]&gt;1,OR(B661="",טבלה1013[[#This Row],[CycleNumber]]&gt;B659)),IF(OR(AND(טבלה1013[[#This Row],[LengthofCycle]]=28,F659=28),AND(טבלה1013[[#This Row],[LengthofCycle]]=35,F659=35)),1,""),"")</f>
        <v/>
      </c>
      <c r="J660" s="1" t="str">
        <f>IF(AND(טבלה1013[[#This Row],[וסת השבוע]]=1,I659=1,טבלה1013[[#This Row],[CycleNumber]]&gt;B659),1,"")</f>
        <v/>
      </c>
      <c r="K660" s="1" t="str">
        <f>IF(טבלה1013[[#This Row],[CycleNumber]]=1,"",IF(טבלה1013[[#This Row],[וסת השבוע]]=1,0,IF(K659="","",IF(K659=0,IF(טבלה1013[[#This Row],[LengthofCycle]]=28,0,1),IF(K659=1,IF(טבלה1013[[#This Row],[LengthofCycle]]+F659=28*2,0,2),IF(K659=2,IF(טבלה1013[[#This Row],[LengthofCycle]]+F659+F658=28*3,0,3),""))))))</f>
        <v/>
      </c>
      <c r="L660" s="1" t="str">
        <f>IF(טבלה1013[[#This Row],[וסת השבוע]]=1,IF(טבלה1013[[#This Row],[וסת השבוע וההפלגה ביחד]]=1,L659+1,0),IF(AND(טבלה1013[[#This Row],[CycleNumber]]&gt;B659,טבלה1013[[#This Row],[CycleNumber]]&gt;1),IF(טבלה1013[[#This Row],[וסת השבוע פעיל?]]&lt;&gt;"",L659+1,""),""))</f>
        <v/>
      </c>
      <c r="M660" s="1" t="str">
        <f>IF(AND(טבלה1013[[#This Row],[וסת השבוע פעיל?]]&lt;&gt;"",טבלה1013[[#This Row],[CycleNumber]]&lt;B661,B661&lt;&gt;"",טבלה1013[[#This Row],[וסת השבוע פעיל?]]&lt;3),IF(K661=0,IF(AND(טבלה1013[[#This Row],[וסת השבוע פעיל?]]&gt;0,I661=1),0,1),0),"")</f>
        <v/>
      </c>
      <c r="N660" s="1" t="str">
        <f t="shared" si="64"/>
        <v/>
      </c>
      <c r="O660" s="1" t="str">
        <f>IF(AND(טבלה1013[[#This Row],[חיזוי - שבוע]]=1,J661=1),1,"")</f>
        <v/>
      </c>
      <c r="P660" s="1" t="str">
        <f>IF(AND(טבלה1013[[#This Row],[חיזוי טוב עם הפלגה?]]=1,טבלה1013[[#This Row],[וסת קבוע אחרון]]&lt;&gt;28,X659=1),1,"")</f>
        <v/>
      </c>
      <c r="Q660" s="1" t="str">
        <f>IF(AND(טבלה1013[[#This Row],[וסת השבוע פעיל?]]&lt;3,OR(טבלה1013[[#This Row],[CycleNumber]]&gt;B661,B661="")),1,"")</f>
        <v/>
      </c>
      <c r="R660" s="1" t="str">
        <f>IF(טבלה1013[[#This Row],[האישה קבעה וסת שבוע?]]=1,IF(טבלה1013[[#This Row],[וסת השבוע פעיל?]]&lt;3,1,0),"")</f>
        <v/>
      </c>
      <c r="S6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0" s="1">
        <f t="shared" si="61"/>
        <v>0</v>
      </c>
      <c r="U660" s="1">
        <f t="shared" si="62"/>
        <v>0</v>
      </c>
      <c r="V660" s="1">
        <f t="shared" si="63"/>
        <v>0</v>
      </c>
      <c r="W660" s="1" t="str">
        <f>IF(טבלה1013[[#This Row],[3 הפלגות זהות]]="","",IF(טבלה1013[[#This Row],[3 הפלגות זהות]]=1,טבלה1013[[#This Row],[LengthofCycle]],W659))</f>
        <v/>
      </c>
      <c r="Y660" s="1" t="str">
        <f>IF(OR(טבלה1013[[#This Row],[הווסת פעיל?]]=0,טבלה1013[[#This Row],[הווסת פעיל?]]=""),"",SUM(Y659,טבלה1013[[#This Row],[הווסת פעיל?]]))</f>
        <v/>
      </c>
      <c r="Z660" s="1" t="str">
        <f>IF(AND(טבלה1013[[#This Row],[כמה מחזורים עד עקירה]]&lt;&gt;"",Y661=""),טבלה1013[[#This Row],[כמה מחזורים עד עקירה]],"")</f>
        <v/>
      </c>
      <c r="AA660" s="1" t="str">
        <f>IF(AND(טבלה1013[[#This Row],[הווסת פעיל?]]=1,טבלה1013[[#This Row],[וסת קבוע אחרון]]&lt;&gt;W659),טבלה1013[[#This Row],[וסת קבוע אחרון]],"")</f>
        <v/>
      </c>
      <c r="AB660" s="1" t="str">
        <f>IF(AND(טבלה1013[[#This Row],[הווסת פעיל?]]=1,X659=0,טבלה1013[[#This Row],[וסת קבוע אחרון]]=W659),טבלה1013[[#This Row],[וסת קבוע אחרון]],"")</f>
        <v/>
      </c>
      <c r="AC660" s="1" t="str">
        <f>IF(AND(טבלה1013[[#This Row],[הווסת פעיל?]]=1,X659=0,טבלה1013[[#This Row],[וסת קבוע אחרון]]&lt;&gt;W659),1,"")</f>
        <v/>
      </c>
      <c r="AD660" s="1" t="str">
        <f>IF(AND(טבלה1013[[#This Row],[הווסת פעיל?]]&lt;&gt;"",B661=1),טבלה1013[[#This Row],[CycleNumber]],"")</f>
        <v/>
      </c>
      <c r="AE660" s="1" t="str">
        <f>IF(AND(טבלה1013[[#This Row],[הווסת פעיל?]]&lt;&gt;"",X659=""),טבלה1013[[#This Row],[CycleNumber]],"")</f>
        <v/>
      </c>
      <c r="AF660" s="1" t="str">
        <f>IF(B661=1,"",IF(טבלה1013[[#This Row],[הווסת פעיל?]]=1,IF(טבלה1013[[#This Row],[וסת קבוע אחרון]]=F661,1,0),""))</f>
        <v/>
      </c>
      <c r="AG660" s="1" t="str">
        <f>IF(B661=1,"",IF(טבלה1013[[#This Row],[הווסת פעיל?]]=1,IF(OR(טבלה1013[[#This Row],[וסת קבוע אחרון]]=F661,F661=טבלה1013[[#This Row],[LengthofCycle]]),1,0),""))</f>
        <v/>
      </c>
      <c r="AH660" s="1" t="str">
        <f>IF(B661=1,"",IF(טבלה1013[[#This Row],[הווסת פעיל?]]=1,IF(OR(טבלה1013[[#This Row],[וסת קבוע אחרון]]=F661,F661=טבלה1013[[#This Row],[LengthofCycle]],AND(טבלה1013[[#This Row],[LengthofCycle]]&lt;&gt;טבלה1013[[#This Row],[וסת קבוע אחרון]],OR(F661=28,F661=29))),1,0),""))</f>
        <v/>
      </c>
      <c r="AI660" s="1" t="str">
        <f>IF(AND(טבלה1013[[#This Row],[הווסת פעיל?]]=1,B661=1),1,"")</f>
        <v/>
      </c>
      <c r="AJ660" s="4">
        <f>IF(AND(טבלה1013[[#This Row],[הווסת פעיל?]]&lt;&gt;1,B661&lt;&gt;1,B661&lt;&gt;""),IF(טבלה1013[[#This Row],[LengthofCycle]]=F661,1,0),"")</f>
        <v>0</v>
      </c>
      <c r="AK660" s="4">
        <f>IF(AND(טבלה1013[[#This Row],[הווסת פעיל?]]&lt;&gt;1,B661&lt;&gt;1,B661&lt;&gt;""),IF(OR(טבלה1013[[#This Row],[LengthofCycle]]=F661,F661=29),1,0),"")</f>
        <v>0</v>
      </c>
      <c r="AL660" s="4">
        <f>IF(AND(טבלה1013[[#This Row],[הווסת פעיל?]]&lt;&gt;1,B661&lt;&gt;1,B661&lt;&gt;""),IF(OR(טבלה1013[[#This Row],[LengthofCycle]]=F661,F661=29,F661=28),1,0),"")</f>
        <v>0</v>
      </c>
    </row>
    <row r="661" spans="1:38" x14ac:dyDescent="0.25">
      <c r="A661" s="1" t="s">
        <v>111</v>
      </c>
      <c r="B661" s="1">
        <v>8</v>
      </c>
      <c r="C661" s="1">
        <v>0</v>
      </c>
      <c r="D661" s="1">
        <v>1</v>
      </c>
      <c r="E661" s="1">
        <v>0</v>
      </c>
      <c r="F661" s="1">
        <v>32</v>
      </c>
      <c r="G661" s="1">
        <f>טבלה1013[[#This Row],[LengthofCycle]]+1</f>
        <v>33</v>
      </c>
      <c r="H661" s="1" t="str">
        <f>IF(IFERROR(LOOKUP(טבלה1013[[#This Row],[ClientID]],קביעויות[השבוע]),FALSE)=טבלה1013[[#This Row],[ClientID]],1,"")</f>
        <v/>
      </c>
      <c r="I661" s="1" t="str">
        <f>IF(AND(טבלה1013[[#This Row],[CycleNumber]]&gt;1,OR(B662="",טבלה1013[[#This Row],[CycleNumber]]&gt;B660)),IF(OR(AND(טבלה1013[[#This Row],[LengthofCycle]]=28,F660=28),AND(טבלה1013[[#This Row],[LengthofCycle]]=35,F660=35)),1,""),"")</f>
        <v/>
      </c>
      <c r="J661" s="1" t="str">
        <f>IF(AND(טבלה1013[[#This Row],[וסת השבוע]]=1,I660=1,טבלה1013[[#This Row],[CycleNumber]]&gt;B660),1,"")</f>
        <v/>
      </c>
      <c r="K661" s="1" t="str">
        <f>IF(טבלה1013[[#This Row],[CycleNumber]]=1,"",IF(טבלה1013[[#This Row],[וסת השבוע]]=1,0,IF(K660="","",IF(K660=0,IF(טבלה1013[[#This Row],[LengthofCycle]]=28,0,1),IF(K660=1,IF(טבלה1013[[#This Row],[LengthofCycle]]+F660=28*2,0,2),IF(K660=2,IF(טבלה1013[[#This Row],[LengthofCycle]]+F660+F659=28*3,0,3),""))))))</f>
        <v/>
      </c>
      <c r="L661" s="1" t="str">
        <f>IF(טבלה1013[[#This Row],[וסת השבוע]]=1,IF(טבלה1013[[#This Row],[וסת השבוע וההפלגה ביחד]]=1,L660+1,0),IF(AND(טבלה1013[[#This Row],[CycleNumber]]&gt;B660,טבלה1013[[#This Row],[CycleNumber]]&gt;1),IF(טבלה1013[[#This Row],[וסת השבוע פעיל?]]&lt;&gt;"",L660+1,""),""))</f>
        <v/>
      </c>
      <c r="M661" s="1" t="str">
        <f>IF(AND(טבלה1013[[#This Row],[וסת השבוע פעיל?]]&lt;&gt;"",טבלה1013[[#This Row],[CycleNumber]]&lt;B662,B662&lt;&gt;"",טבלה1013[[#This Row],[וסת השבוע פעיל?]]&lt;3),IF(K662=0,IF(AND(טבלה1013[[#This Row],[וסת השבוע פעיל?]]&gt;0,I662=1),0,1),0),"")</f>
        <v/>
      </c>
      <c r="N661" s="1" t="str">
        <f t="shared" si="64"/>
        <v/>
      </c>
      <c r="O661" s="1" t="str">
        <f>IF(AND(טבלה1013[[#This Row],[חיזוי - שבוע]]=1,J662=1),1,"")</f>
        <v/>
      </c>
      <c r="P661" s="1" t="str">
        <f>IF(AND(טבלה1013[[#This Row],[חיזוי טוב עם הפלגה?]]=1,טבלה1013[[#This Row],[וסת קבוע אחרון]]&lt;&gt;28,X660=1),1,"")</f>
        <v/>
      </c>
      <c r="Q661" s="1" t="str">
        <f>IF(AND(טבלה1013[[#This Row],[וסת השבוע פעיל?]]&lt;3,OR(טבלה1013[[#This Row],[CycleNumber]]&gt;B662,B662="")),1,"")</f>
        <v/>
      </c>
      <c r="R661" s="1" t="str">
        <f>IF(טבלה1013[[#This Row],[האישה קבעה וסת שבוע?]]=1,IF(טבלה1013[[#This Row],[וסת השבוע פעיל?]]&lt;3,1,0),"")</f>
        <v/>
      </c>
      <c r="S6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1" s="1">
        <f t="shared" si="61"/>
        <v>0</v>
      </c>
      <c r="U661" s="1">
        <f t="shared" si="62"/>
        <v>0</v>
      </c>
      <c r="V661" s="1">
        <f t="shared" si="63"/>
        <v>0</v>
      </c>
      <c r="W661" s="1" t="str">
        <f>IF(טבלה1013[[#This Row],[3 הפלגות זהות]]="","",IF(טבלה1013[[#This Row],[3 הפלגות זהות]]=1,טבלה1013[[#This Row],[LengthofCycle]],W660))</f>
        <v/>
      </c>
      <c r="Y661" s="1" t="str">
        <f>IF(OR(טבלה1013[[#This Row],[הווסת פעיל?]]=0,טבלה1013[[#This Row],[הווסת פעיל?]]=""),"",SUM(Y660,טבלה1013[[#This Row],[הווסת פעיל?]]))</f>
        <v/>
      </c>
      <c r="Z661" s="1" t="str">
        <f>IF(AND(טבלה1013[[#This Row],[כמה מחזורים עד עקירה]]&lt;&gt;"",Y662=""),טבלה1013[[#This Row],[כמה מחזורים עד עקירה]],"")</f>
        <v/>
      </c>
      <c r="AA661" s="1" t="str">
        <f>IF(AND(טבלה1013[[#This Row],[הווסת פעיל?]]=1,טבלה1013[[#This Row],[וסת קבוע אחרון]]&lt;&gt;W660),טבלה1013[[#This Row],[וסת קבוע אחרון]],"")</f>
        <v/>
      </c>
      <c r="AB661" s="1" t="str">
        <f>IF(AND(טבלה1013[[#This Row],[הווסת פעיל?]]=1,X660=0,טבלה1013[[#This Row],[וסת קבוע אחרון]]=W660),טבלה1013[[#This Row],[וסת קבוע אחרון]],"")</f>
        <v/>
      </c>
      <c r="AC661" s="1" t="str">
        <f>IF(AND(טבלה1013[[#This Row],[הווסת פעיל?]]=1,X660=0,טבלה1013[[#This Row],[וסת קבוע אחרון]]&lt;&gt;W660),1,"")</f>
        <v/>
      </c>
      <c r="AD661" s="1" t="str">
        <f>IF(AND(טבלה1013[[#This Row],[הווסת פעיל?]]&lt;&gt;"",B662=1),טבלה1013[[#This Row],[CycleNumber]],"")</f>
        <v/>
      </c>
      <c r="AE661" s="1" t="str">
        <f>IF(AND(טבלה1013[[#This Row],[הווסת פעיל?]]&lt;&gt;"",X660=""),טבלה1013[[#This Row],[CycleNumber]],"")</f>
        <v/>
      </c>
      <c r="AF661" s="1" t="str">
        <f>IF(B662=1,"",IF(טבלה1013[[#This Row],[הווסת פעיל?]]=1,IF(טבלה1013[[#This Row],[וסת קבוע אחרון]]=F662,1,0),""))</f>
        <v/>
      </c>
      <c r="AG661" s="1" t="str">
        <f>IF(B662=1,"",IF(טבלה1013[[#This Row],[הווסת פעיל?]]=1,IF(OR(טבלה1013[[#This Row],[וסת קבוע אחרון]]=F662,F662=טבלה1013[[#This Row],[LengthofCycle]]),1,0),""))</f>
        <v/>
      </c>
      <c r="AH661" s="1" t="str">
        <f>IF(B662=1,"",IF(טבלה1013[[#This Row],[הווסת פעיל?]]=1,IF(OR(טבלה1013[[#This Row],[וסת קבוע אחרון]]=F662,F662=טבלה1013[[#This Row],[LengthofCycle]],AND(טבלה1013[[#This Row],[LengthofCycle]]&lt;&gt;טבלה1013[[#This Row],[וסת קבוע אחרון]],OR(F662=28,F662=29))),1,0),""))</f>
        <v/>
      </c>
      <c r="AI661" s="1" t="str">
        <f>IF(AND(טבלה1013[[#This Row],[הווסת פעיל?]]=1,B662=1),1,"")</f>
        <v/>
      </c>
      <c r="AJ661" s="4">
        <f>IF(AND(טבלה1013[[#This Row],[הווסת פעיל?]]&lt;&gt;1,B662&lt;&gt;1,B662&lt;&gt;""),IF(טבלה1013[[#This Row],[LengthofCycle]]=F662,1,0),"")</f>
        <v>0</v>
      </c>
      <c r="AK661" s="4">
        <f>IF(AND(טבלה1013[[#This Row],[הווסת פעיל?]]&lt;&gt;1,B662&lt;&gt;1,B662&lt;&gt;""),IF(OR(טבלה1013[[#This Row],[LengthofCycle]]=F662,F662=29),1,0),"")</f>
        <v>0</v>
      </c>
      <c r="AL661" s="4">
        <f>IF(AND(טבלה1013[[#This Row],[הווסת פעיל?]]&lt;&gt;1,B662&lt;&gt;1,B662&lt;&gt;""),IF(OR(טבלה1013[[#This Row],[LengthofCycle]]=F662,F662=29,F662=28),1,0),"")</f>
        <v>0</v>
      </c>
    </row>
    <row r="662" spans="1:38" x14ac:dyDescent="0.25">
      <c r="A662" s="1" t="s">
        <v>111</v>
      </c>
      <c r="B662" s="1">
        <v>9</v>
      </c>
      <c r="C662" s="1">
        <v>0</v>
      </c>
      <c r="D662" s="1">
        <v>1</v>
      </c>
      <c r="E662" s="1">
        <v>0</v>
      </c>
      <c r="F662" s="1">
        <v>31</v>
      </c>
      <c r="G662" s="1">
        <f>טבלה1013[[#This Row],[LengthofCycle]]+1</f>
        <v>32</v>
      </c>
      <c r="H662" s="1" t="str">
        <f>IF(IFERROR(LOOKUP(טבלה1013[[#This Row],[ClientID]],קביעויות[השבוע]),FALSE)=טבלה1013[[#This Row],[ClientID]],1,"")</f>
        <v/>
      </c>
      <c r="I662" s="1" t="str">
        <f>IF(AND(טבלה1013[[#This Row],[CycleNumber]]&gt;1,OR(B663="",טבלה1013[[#This Row],[CycleNumber]]&gt;B661)),IF(OR(AND(טבלה1013[[#This Row],[LengthofCycle]]=28,F661=28),AND(טבלה1013[[#This Row],[LengthofCycle]]=35,F661=35)),1,""),"")</f>
        <v/>
      </c>
      <c r="J662" s="1" t="str">
        <f>IF(AND(טבלה1013[[#This Row],[וסת השבוע]]=1,I661=1,טבלה1013[[#This Row],[CycleNumber]]&gt;B661),1,"")</f>
        <v/>
      </c>
      <c r="K662" s="1" t="str">
        <f>IF(טבלה1013[[#This Row],[CycleNumber]]=1,"",IF(טבלה1013[[#This Row],[וסת השבוע]]=1,0,IF(K661="","",IF(K661=0,IF(טבלה1013[[#This Row],[LengthofCycle]]=28,0,1),IF(K661=1,IF(טבלה1013[[#This Row],[LengthofCycle]]+F661=28*2,0,2),IF(K661=2,IF(טבלה1013[[#This Row],[LengthofCycle]]+F661+F660=28*3,0,3),""))))))</f>
        <v/>
      </c>
      <c r="L662" s="1" t="str">
        <f>IF(טבלה1013[[#This Row],[וסת השבוע]]=1,IF(טבלה1013[[#This Row],[וסת השבוע וההפלגה ביחד]]=1,L661+1,0),IF(AND(טבלה1013[[#This Row],[CycleNumber]]&gt;B661,טבלה1013[[#This Row],[CycleNumber]]&gt;1),IF(טבלה1013[[#This Row],[וסת השבוע פעיל?]]&lt;&gt;"",L661+1,""),""))</f>
        <v/>
      </c>
      <c r="M662" s="1" t="str">
        <f>IF(AND(טבלה1013[[#This Row],[וסת השבוע פעיל?]]&lt;&gt;"",טבלה1013[[#This Row],[CycleNumber]]&lt;B663,B663&lt;&gt;"",טבלה1013[[#This Row],[וסת השבוע פעיל?]]&lt;3),IF(K663=0,IF(AND(טבלה1013[[#This Row],[וסת השבוע פעיל?]]&gt;0,I663=1),0,1),0),"")</f>
        <v/>
      </c>
      <c r="N662" s="1" t="str">
        <f t="shared" si="64"/>
        <v/>
      </c>
      <c r="O662" s="1" t="str">
        <f>IF(AND(טבלה1013[[#This Row],[חיזוי - שבוע]]=1,J663=1),1,"")</f>
        <v/>
      </c>
      <c r="P662" s="1" t="str">
        <f>IF(AND(טבלה1013[[#This Row],[חיזוי טוב עם הפלגה?]]=1,טבלה1013[[#This Row],[וסת קבוע אחרון]]&lt;&gt;28,X661=1),1,"")</f>
        <v/>
      </c>
      <c r="Q662" s="1" t="str">
        <f>IF(AND(טבלה1013[[#This Row],[וסת השבוע פעיל?]]&lt;3,OR(טבלה1013[[#This Row],[CycleNumber]]&gt;B663,B663="")),1,"")</f>
        <v/>
      </c>
      <c r="R662" s="1" t="str">
        <f>IF(טבלה1013[[#This Row],[האישה קבעה וסת שבוע?]]=1,IF(טבלה1013[[#This Row],[וסת השבוע פעיל?]]&lt;3,1,0),"")</f>
        <v/>
      </c>
      <c r="S6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2" s="1">
        <f t="shared" ref="T662:T725" si="65">IF(B662&gt;2,IF(AND(F662=F661,F661=F660),1,0),"")</f>
        <v>0</v>
      </c>
      <c r="U662" s="1">
        <f t="shared" si="62"/>
        <v>0</v>
      </c>
      <c r="V662" s="1">
        <f t="shared" si="63"/>
        <v>0</v>
      </c>
      <c r="W662" s="1" t="str">
        <f>IF(טבלה1013[[#This Row],[3 הפלגות זהות]]="","",IF(טבלה1013[[#This Row],[3 הפלגות זהות]]=1,טבלה1013[[#This Row],[LengthofCycle]],W661))</f>
        <v/>
      </c>
      <c r="Y662" s="1" t="str">
        <f>IF(OR(טבלה1013[[#This Row],[הווסת פעיל?]]=0,טבלה1013[[#This Row],[הווסת פעיל?]]=""),"",SUM(Y661,טבלה1013[[#This Row],[הווסת פעיל?]]))</f>
        <v/>
      </c>
      <c r="Z662" s="1" t="str">
        <f>IF(AND(טבלה1013[[#This Row],[כמה מחזורים עד עקירה]]&lt;&gt;"",Y663=""),טבלה1013[[#This Row],[כמה מחזורים עד עקירה]],"")</f>
        <v/>
      </c>
      <c r="AA662" s="1" t="str">
        <f>IF(AND(טבלה1013[[#This Row],[הווסת פעיל?]]=1,טבלה1013[[#This Row],[וסת קבוע אחרון]]&lt;&gt;W661),טבלה1013[[#This Row],[וסת קבוע אחרון]],"")</f>
        <v/>
      </c>
      <c r="AB662" s="1" t="str">
        <f>IF(AND(טבלה1013[[#This Row],[הווסת פעיל?]]=1,X661=0,טבלה1013[[#This Row],[וסת קבוע אחרון]]=W661),טבלה1013[[#This Row],[וסת קבוע אחרון]],"")</f>
        <v/>
      </c>
      <c r="AC662" s="1" t="str">
        <f>IF(AND(טבלה1013[[#This Row],[הווסת פעיל?]]=1,X661=0,טבלה1013[[#This Row],[וסת קבוע אחרון]]&lt;&gt;W661),1,"")</f>
        <v/>
      </c>
      <c r="AD662" s="1" t="str">
        <f>IF(AND(טבלה1013[[#This Row],[הווסת פעיל?]]&lt;&gt;"",B663=1),טבלה1013[[#This Row],[CycleNumber]],"")</f>
        <v/>
      </c>
      <c r="AE662" s="1" t="str">
        <f>IF(AND(טבלה1013[[#This Row],[הווסת פעיל?]]&lt;&gt;"",X661=""),טבלה1013[[#This Row],[CycleNumber]],"")</f>
        <v/>
      </c>
      <c r="AF662" s="1" t="str">
        <f>IF(B663=1,"",IF(טבלה1013[[#This Row],[הווסת פעיל?]]=1,IF(טבלה1013[[#This Row],[וסת קבוע אחרון]]=F663,1,0),""))</f>
        <v/>
      </c>
      <c r="AG662" s="1" t="str">
        <f>IF(B663=1,"",IF(טבלה1013[[#This Row],[הווסת פעיל?]]=1,IF(OR(טבלה1013[[#This Row],[וסת קבוע אחרון]]=F663,F663=טבלה1013[[#This Row],[LengthofCycle]]),1,0),""))</f>
        <v/>
      </c>
      <c r="AH662" s="1" t="str">
        <f>IF(B663=1,"",IF(טבלה1013[[#This Row],[הווסת פעיל?]]=1,IF(OR(טבלה1013[[#This Row],[וסת קבוע אחרון]]=F663,F663=טבלה1013[[#This Row],[LengthofCycle]],AND(טבלה1013[[#This Row],[LengthofCycle]]&lt;&gt;טבלה1013[[#This Row],[וסת קבוע אחרון]],OR(F663=28,F663=29))),1,0),""))</f>
        <v/>
      </c>
      <c r="AI662" s="1" t="str">
        <f>IF(AND(טבלה1013[[#This Row],[הווסת פעיל?]]=1,B663=1),1,"")</f>
        <v/>
      </c>
      <c r="AJ662" s="4">
        <f>IF(AND(טבלה1013[[#This Row],[הווסת פעיל?]]&lt;&gt;1,B663&lt;&gt;1,B663&lt;&gt;""),IF(טבלה1013[[#This Row],[LengthofCycle]]=F663,1,0),"")</f>
        <v>0</v>
      </c>
      <c r="AK662" s="4">
        <f>IF(AND(טבלה1013[[#This Row],[הווסת פעיל?]]&lt;&gt;1,B663&lt;&gt;1,B663&lt;&gt;""),IF(OR(טבלה1013[[#This Row],[LengthofCycle]]=F663,F663=29),1,0),"")</f>
        <v>0</v>
      </c>
      <c r="AL662" s="4">
        <f>IF(AND(טבלה1013[[#This Row],[הווסת פעיל?]]&lt;&gt;1,B663&lt;&gt;1,B663&lt;&gt;""),IF(OR(טבלה1013[[#This Row],[LengthofCycle]]=F663,F663=29,F663=28),1,0),"")</f>
        <v>0</v>
      </c>
    </row>
    <row r="663" spans="1:38" x14ac:dyDescent="0.25">
      <c r="A663" s="1" t="s">
        <v>111</v>
      </c>
      <c r="B663" s="1">
        <v>10</v>
      </c>
      <c r="C663" s="1">
        <v>0</v>
      </c>
      <c r="D663" s="1">
        <v>1</v>
      </c>
      <c r="E663" s="1">
        <v>0</v>
      </c>
      <c r="F663" s="1">
        <v>30</v>
      </c>
      <c r="G663" s="1">
        <f>טבלה1013[[#This Row],[LengthofCycle]]+1</f>
        <v>31</v>
      </c>
      <c r="H663" s="1" t="str">
        <f>IF(IFERROR(LOOKUP(טבלה1013[[#This Row],[ClientID]],קביעויות[השבוע]),FALSE)=טבלה1013[[#This Row],[ClientID]],1,"")</f>
        <v/>
      </c>
      <c r="I663" s="1" t="str">
        <f>IF(AND(טבלה1013[[#This Row],[CycleNumber]]&gt;1,OR(B664="",טבלה1013[[#This Row],[CycleNumber]]&gt;B662)),IF(OR(AND(טבלה1013[[#This Row],[LengthofCycle]]=28,F662=28),AND(טבלה1013[[#This Row],[LengthofCycle]]=35,F662=35)),1,""),"")</f>
        <v/>
      </c>
      <c r="J663" s="1" t="str">
        <f>IF(AND(טבלה1013[[#This Row],[וסת השבוע]]=1,I662=1,טבלה1013[[#This Row],[CycleNumber]]&gt;B662),1,"")</f>
        <v/>
      </c>
      <c r="K663" s="1" t="str">
        <f>IF(טבלה1013[[#This Row],[CycleNumber]]=1,"",IF(טבלה1013[[#This Row],[וסת השבוע]]=1,0,IF(K662="","",IF(K662=0,IF(טבלה1013[[#This Row],[LengthofCycle]]=28,0,1),IF(K662=1,IF(טבלה1013[[#This Row],[LengthofCycle]]+F662=28*2,0,2),IF(K662=2,IF(טבלה1013[[#This Row],[LengthofCycle]]+F662+F661=28*3,0,3),""))))))</f>
        <v/>
      </c>
      <c r="L663" s="1" t="str">
        <f>IF(טבלה1013[[#This Row],[וסת השבוע]]=1,IF(טבלה1013[[#This Row],[וסת השבוע וההפלגה ביחד]]=1,L662+1,0),IF(AND(טבלה1013[[#This Row],[CycleNumber]]&gt;B662,טבלה1013[[#This Row],[CycleNumber]]&gt;1),IF(טבלה1013[[#This Row],[וסת השבוע פעיל?]]&lt;&gt;"",L662+1,""),""))</f>
        <v/>
      </c>
      <c r="M663" s="1" t="str">
        <f>IF(AND(טבלה1013[[#This Row],[וסת השבוע פעיל?]]&lt;&gt;"",טבלה1013[[#This Row],[CycleNumber]]&lt;B664,B664&lt;&gt;"",טבלה1013[[#This Row],[וסת השבוע פעיל?]]&lt;3),IF(K664=0,IF(AND(טבלה1013[[#This Row],[וסת השבוע פעיל?]]&gt;0,I664=1),0,1),0),"")</f>
        <v/>
      </c>
      <c r="N663" s="1" t="str">
        <f t="shared" si="64"/>
        <v/>
      </c>
      <c r="O663" s="1" t="str">
        <f>IF(AND(טבלה1013[[#This Row],[חיזוי - שבוע]]=1,J664=1),1,"")</f>
        <v/>
      </c>
      <c r="P663" s="1" t="str">
        <f>IF(AND(טבלה1013[[#This Row],[חיזוי טוב עם הפלגה?]]=1,טבלה1013[[#This Row],[וסת קבוע אחרון]]&lt;&gt;28,X662=1),1,"")</f>
        <v/>
      </c>
      <c r="Q663" s="1" t="str">
        <f>IF(AND(טבלה1013[[#This Row],[וסת השבוע פעיל?]]&lt;3,OR(טבלה1013[[#This Row],[CycleNumber]]&gt;B664,B664="")),1,"")</f>
        <v/>
      </c>
      <c r="R663" s="1" t="str">
        <f>IF(טבלה1013[[#This Row],[האישה קבעה וסת שבוע?]]=1,IF(טבלה1013[[#This Row],[וסת השבוע פעיל?]]&lt;3,1,0),"")</f>
        <v/>
      </c>
      <c r="S6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3" s="1">
        <f t="shared" si="65"/>
        <v>0</v>
      </c>
      <c r="U663" s="1">
        <f t="shared" ref="U663:U726" si="66">IF(B663&gt;3,IF(AND(F663=F662,F662=F661,F661=F660),1,0),"")</f>
        <v>0</v>
      </c>
      <c r="V663" s="1">
        <f t="shared" si="63"/>
        <v>0</v>
      </c>
      <c r="W663" s="1" t="str">
        <f>IF(טבלה1013[[#This Row],[3 הפלגות זהות]]="","",IF(טבלה1013[[#This Row],[3 הפלגות זהות]]=1,טבלה1013[[#This Row],[LengthofCycle]],W662))</f>
        <v/>
      </c>
      <c r="Y663" s="1" t="str">
        <f>IF(OR(טבלה1013[[#This Row],[הווסת פעיל?]]=0,טבלה1013[[#This Row],[הווסת פעיל?]]=""),"",SUM(Y662,טבלה1013[[#This Row],[הווסת פעיל?]]))</f>
        <v/>
      </c>
      <c r="Z663" s="1" t="str">
        <f>IF(AND(טבלה1013[[#This Row],[כמה מחזורים עד עקירה]]&lt;&gt;"",Y664=""),טבלה1013[[#This Row],[כמה מחזורים עד עקירה]],"")</f>
        <v/>
      </c>
      <c r="AA663" s="1" t="str">
        <f>IF(AND(טבלה1013[[#This Row],[הווסת פעיל?]]=1,טבלה1013[[#This Row],[וסת קבוע אחרון]]&lt;&gt;W662),טבלה1013[[#This Row],[וסת קבוע אחרון]],"")</f>
        <v/>
      </c>
      <c r="AB663" s="1" t="str">
        <f>IF(AND(טבלה1013[[#This Row],[הווסת פעיל?]]=1,X662=0,טבלה1013[[#This Row],[וסת קבוע אחרון]]=W662),טבלה1013[[#This Row],[וסת קבוע אחרון]],"")</f>
        <v/>
      </c>
      <c r="AC663" s="1" t="str">
        <f>IF(AND(טבלה1013[[#This Row],[הווסת פעיל?]]=1,X662=0,טבלה1013[[#This Row],[וסת קבוע אחרון]]&lt;&gt;W662),1,"")</f>
        <v/>
      </c>
      <c r="AD663" s="1" t="str">
        <f>IF(AND(טבלה1013[[#This Row],[הווסת פעיל?]]&lt;&gt;"",B664=1),טבלה1013[[#This Row],[CycleNumber]],"")</f>
        <v/>
      </c>
      <c r="AE663" s="1" t="str">
        <f>IF(AND(טבלה1013[[#This Row],[הווסת פעיל?]]&lt;&gt;"",X662=""),טבלה1013[[#This Row],[CycleNumber]],"")</f>
        <v/>
      </c>
      <c r="AF663" s="1" t="str">
        <f>IF(B664=1,"",IF(טבלה1013[[#This Row],[הווסת פעיל?]]=1,IF(טבלה1013[[#This Row],[וסת קבוע אחרון]]=F664,1,0),""))</f>
        <v/>
      </c>
      <c r="AG663" s="1" t="str">
        <f>IF(B664=1,"",IF(טבלה1013[[#This Row],[הווסת פעיל?]]=1,IF(OR(טבלה1013[[#This Row],[וסת קבוע אחרון]]=F664,F664=טבלה1013[[#This Row],[LengthofCycle]]),1,0),""))</f>
        <v/>
      </c>
      <c r="AH663" s="1" t="str">
        <f>IF(B664=1,"",IF(טבלה1013[[#This Row],[הווסת פעיל?]]=1,IF(OR(טבלה1013[[#This Row],[וסת קבוע אחרון]]=F664,F664=טבלה1013[[#This Row],[LengthofCycle]],AND(טבלה1013[[#This Row],[LengthofCycle]]&lt;&gt;טבלה1013[[#This Row],[וסת קבוע אחרון]],OR(F664=28,F664=29))),1,0),""))</f>
        <v/>
      </c>
      <c r="AI663" s="1" t="str">
        <f>IF(AND(טבלה1013[[#This Row],[הווסת פעיל?]]=1,B664=1),1,"")</f>
        <v/>
      </c>
      <c r="AJ663" s="4">
        <f>IF(AND(טבלה1013[[#This Row],[הווסת פעיל?]]&lt;&gt;1,B664&lt;&gt;1,B664&lt;&gt;""),IF(טבלה1013[[#This Row],[LengthofCycle]]=F664,1,0),"")</f>
        <v>0</v>
      </c>
      <c r="AK663" s="4">
        <f>IF(AND(טבלה1013[[#This Row],[הווסת פעיל?]]&lt;&gt;1,B664&lt;&gt;1,B664&lt;&gt;""),IF(OR(טבלה1013[[#This Row],[LengthofCycle]]=F664,F664=29),1,0),"")</f>
        <v>0</v>
      </c>
      <c r="AL663" s="4">
        <f>IF(AND(טבלה1013[[#This Row],[הווסת פעיל?]]&lt;&gt;1,B664&lt;&gt;1,B664&lt;&gt;""),IF(OR(טבלה1013[[#This Row],[LengthofCycle]]=F664,F664=29,F664=28),1,0),"")</f>
        <v>0</v>
      </c>
    </row>
    <row r="664" spans="1:38" x14ac:dyDescent="0.25">
      <c r="A664" s="1" t="s">
        <v>111</v>
      </c>
      <c r="B664" s="1">
        <v>11</v>
      </c>
      <c r="C664" s="1">
        <v>0</v>
      </c>
      <c r="D664" s="1">
        <v>1</v>
      </c>
      <c r="E664" s="1">
        <v>0</v>
      </c>
      <c r="F664" s="1">
        <v>35</v>
      </c>
      <c r="G664" s="1">
        <f>טבלה1013[[#This Row],[LengthofCycle]]+1</f>
        <v>36</v>
      </c>
      <c r="H664" s="1" t="str">
        <f>IF(IFERROR(LOOKUP(טבלה1013[[#This Row],[ClientID]],קביעויות[השבוע]),FALSE)=טבלה1013[[#This Row],[ClientID]],1,"")</f>
        <v/>
      </c>
      <c r="I664" s="1" t="str">
        <f>IF(AND(טבלה1013[[#This Row],[CycleNumber]]&gt;1,OR(B665="",טבלה1013[[#This Row],[CycleNumber]]&gt;B663)),IF(OR(AND(טבלה1013[[#This Row],[LengthofCycle]]=28,F663=28),AND(טבלה1013[[#This Row],[LengthofCycle]]=35,F663=35)),1,""),"")</f>
        <v/>
      </c>
      <c r="J664" s="1" t="str">
        <f>IF(AND(טבלה1013[[#This Row],[וסת השבוע]]=1,I663=1,טבלה1013[[#This Row],[CycleNumber]]&gt;B663),1,"")</f>
        <v/>
      </c>
      <c r="K664" s="1" t="str">
        <f>IF(טבלה1013[[#This Row],[CycleNumber]]=1,"",IF(טבלה1013[[#This Row],[וסת השבוע]]=1,0,IF(K663="","",IF(K663=0,IF(טבלה1013[[#This Row],[LengthofCycle]]=28,0,1),IF(K663=1,IF(טבלה1013[[#This Row],[LengthofCycle]]+F663=28*2,0,2),IF(K663=2,IF(טבלה1013[[#This Row],[LengthofCycle]]+F663+F662=28*3,0,3),""))))))</f>
        <v/>
      </c>
      <c r="L664" s="1" t="str">
        <f>IF(טבלה1013[[#This Row],[וסת השבוע]]=1,IF(טבלה1013[[#This Row],[וסת השבוע וההפלגה ביחד]]=1,L663+1,0),IF(AND(טבלה1013[[#This Row],[CycleNumber]]&gt;B663,טבלה1013[[#This Row],[CycleNumber]]&gt;1),IF(טבלה1013[[#This Row],[וסת השבוע פעיל?]]&lt;&gt;"",L663+1,""),""))</f>
        <v/>
      </c>
      <c r="M664" s="1" t="str">
        <f>IF(AND(טבלה1013[[#This Row],[וסת השבוע פעיל?]]&lt;&gt;"",טבלה1013[[#This Row],[CycleNumber]]&lt;B665,B665&lt;&gt;"",טבלה1013[[#This Row],[וסת השבוע פעיל?]]&lt;3),IF(K665=0,IF(AND(טבלה1013[[#This Row],[וסת השבוע פעיל?]]&gt;0,I665=1),0,1),0),"")</f>
        <v/>
      </c>
      <c r="N664" s="1" t="str">
        <f t="shared" si="64"/>
        <v/>
      </c>
      <c r="O664" s="1" t="str">
        <f>IF(AND(טבלה1013[[#This Row],[חיזוי - שבוע]]=1,J665=1),1,"")</f>
        <v/>
      </c>
      <c r="P664" s="1" t="str">
        <f>IF(AND(טבלה1013[[#This Row],[חיזוי טוב עם הפלגה?]]=1,טבלה1013[[#This Row],[וסת קבוע אחרון]]&lt;&gt;28,X663=1),1,"")</f>
        <v/>
      </c>
      <c r="Q664" s="1" t="str">
        <f>IF(AND(טבלה1013[[#This Row],[וסת השבוע פעיל?]]&lt;3,OR(טבלה1013[[#This Row],[CycleNumber]]&gt;B665,B665="")),1,"")</f>
        <v/>
      </c>
      <c r="R664" s="1" t="str">
        <f>IF(טבלה1013[[#This Row],[האישה קבעה וסת שבוע?]]=1,IF(טבלה1013[[#This Row],[וסת השבוע פעיל?]]&lt;3,1,0),"")</f>
        <v/>
      </c>
      <c r="S6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4" s="1">
        <f t="shared" si="65"/>
        <v>0</v>
      </c>
      <c r="U664" s="1">
        <f t="shared" si="66"/>
        <v>0</v>
      </c>
      <c r="V664" s="1">
        <f t="shared" ref="V664:V727" si="67">IF(B664&gt;4,IF(AND(F664=F663,F663=F662,F662=F661,F661=F660),1,0),"")</f>
        <v>0</v>
      </c>
      <c r="W664" s="1" t="str">
        <f>IF(טבלה1013[[#This Row],[3 הפלגות זהות]]="","",IF(טבלה1013[[#This Row],[3 הפלגות זהות]]=1,טבלה1013[[#This Row],[LengthofCycle]],W663))</f>
        <v/>
      </c>
      <c r="Y664" s="1" t="str">
        <f>IF(OR(טבלה1013[[#This Row],[הווסת פעיל?]]=0,טבלה1013[[#This Row],[הווסת פעיל?]]=""),"",SUM(Y663,טבלה1013[[#This Row],[הווסת פעיל?]]))</f>
        <v/>
      </c>
      <c r="Z664" s="1" t="str">
        <f>IF(AND(טבלה1013[[#This Row],[כמה מחזורים עד עקירה]]&lt;&gt;"",Y665=""),טבלה1013[[#This Row],[כמה מחזורים עד עקירה]],"")</f>
        <v/>
      </c>
      <c r="AA664" s="1" t="str">
        <f>IF(AND(טבלה1013[[#This Row],[הווסת פעיל?]]=1,טבלה1013[[#This Row],[וסת קבוע אחרון]]&lt;&gt;W663),טבלה1013[[#This Row],[וסת קבוע אחרון]],"")</f>
        <v/>
      </c>
      <c r="AB664" s="1" t="str">
        <f>IF(AND(טבלה1013[[#This Row],[הווסת פעיל?]]=1,X663=0,טבלה1013[[#This Row],[וסת קבוע אחרון]]=W663),טבלה1013[[#This Row],[וסת קבוע אחרון]],"")</f>
        <v/>
      </c>
      <c r="AC664" s="1" t="str">
        <f>IF(AND(טבלה1013[[#This Row],[הווסת פעיל?]]=1,X663=0,טבלה1013[[#This Row],[וסת קבוע אחרון]]&lt;&gt;W663),1,"")</f>
        <v/>
      </c>
      <c r="AD664" s="1" t="str">
        <f>IF(AND(טבלה1013[[#This Row],[הווסת פעיל?]]&lt;&gt;"",B665=1),טבלה1013[[#This Row],[CycleNumber]],"")</f>
        <v/>
      </c>
      <c r="AE664" s="1" t="str">
        <f>IF(AND(טבלה1013[[#This Row],[הווסת פעיל?]]&lt;&gt;"",X663=""),טבלה1013[[#This Row],[CycleNumber]],"")</f>
        <v/>
      </c>
      <c r="AF664" s="1" t="str">
        <f>IF(B665=1,"",IF(טבלה1013[[#This Row],[הווסת פעיל?]]=1,IF(טבלה1013[[#This Row],[וסת קבוע אחרון]]=F665,1,0),""))</f>
        <v/>
      </c>
      <c r="AG664" s="1" t="str">
        <f>IF(B665=1,"",IF(טבלה1013[[#This Row],[הווסת פעיל?]]=1,IF(OR(טבלה1013[[#This Row],[וסת קבוע אחרון]]=F665,F665=טבלה1013[[#This Row],[LengthofCycle]]),1,0),""))</f>
        <v/>
      </c>
      <c r="AH664" s="1" t="str">
        <f>IF(B665=1,"",IF(טבלה1013[[#This Row],[הווסת פעיל?]]=1,IF(OR(טבלה1013[[#This Row],[וסת קבוע אחרון]]=F665,F665=טבלה1013[[#This Row],[LengthofCycle]],AND(טבלה1013[[#This Row],[LengthofCycle]]&lt;&gt;טבלה1013[[#This Row],[וסת קבוע אחרון]],OR(F665=28,F665=29))),1,0),""))</f>
        <v/>
      </c>
      <c r="AI664" s="1" t="str">
        <f>IF(AND(טבלה1013[[#This Row],[הווסת פעיל?]]=1,B665=1),1,"")</f>
        <v/>
      </c>
      <c r="AJ664" s="4" t="str">
        <f>IF(AND(טבלה1013[[#This Row],[הווסת פעיל?]]&lt;&gt;1,B665&lt;&gt;1,B665&lt;&gt;""),IF(טבלה1013[[#This Row],[LengthofCycle]]=F665,1,0),"")</f>
        <v/>
      </c>
      <c r="AK664" s="4" t="str">
        <f>IF(AND(טבלה1013[[#This Row],[הווסת פעיל?]]&lt;&gt;1,B665&lt;&gt;1,B665&lt;&gt;""),IF(OR(טבלה1013[[#This Row],[LengthofCycle]]=F665,F665=29),1,0),"")</f>
        <v/>
      </c>
      <c r="AL664" s="4" t="str">
        <f>IF(AND(טבלה1013[[#This Row],[הווסת פעיל?]]&lt;&gt;1,B665&lt;&gt;1,B665&lt;&gt;""),IF(OR(טבלה1013[[#This Row],[LengthofCycle]]=F665,F665=29,F665=28),1,0),"")</f>
        <v/>
      </c>
    </row>
    <row r="665" spans="1:38" x14ac:dyDescent="0.25">
      <c r="A665" s="1" t="s">
        <v>112</v>
      </c>
      <c r="B665" s="1">
        <v>1</v>
      </c>
      <c r="C665" s="1">
        <v>1</v>
      </c>
      <c r="D665" s="1">
        <v>1</v>
      </c>
      <c r="E665" s="1">
        <v>0</v>
      </c>
      <c r="F665" s="1">
        <v>38</v>
      </c>
      <c r="G665" s="1">
        <f>טבלה1013[[#This Row],[LengthofCycle]]+1</f>
        <v>39</v>
      </c>
      <c r="H665" s="1" t="str">
        <f>IF(IFERROR(LOOKUP(טבלה1013[[#This Row],[ClientID]],קביעויות[השבוע]),FALSE)=טבלה1013[[#This Row],[ClientID]],1,"")</f>
        <v/>
      </c>
      <c r="I665" s="1" t="str">
        <f>IF(AND(טבלה1013[[#This Row],[CycleNumber]]&gt;1,OR(B666="",טבלה1013[[#This Row],[CycleNumber]]&gt;B664)),IF(OR(AND(טבלה1013[[#This Row],[LengthofCycle]]=28,F664=28),AND(טבלה1013[[#This Row],[LengthofCycle]]=35,F664=35)),1,""),"")</f>
        <v/>
      </c>
      <c r="J665" s="1" t="str">
        <f>IF(AND(טבלה1013[[#This Row],[וסת השבוע]]=1,I664=1,טבלה1013[[#This Row],[CycleNumber]]&gt;B664),1,"")</f>
        <v/>
      </c>
      <c r="K665" s="1" t="str">
        <f>IF(טבלה1013[[#This Row],[CycleNumber]]=1,"",IF(טבלה1013[[#This Row],[וסת השבוע]]=1,0,IF(K664="","",IF(K664=0,IF(טבלה1013[[#This Row],[LengthofCycle]]=28,0,1),IF(K664=1,IF(טבלה1013[[#This Row],[LengthofCycle]]+F664=28*2,0,2),IF(K664=2,IF(טבלה1013[[#This Row],[LengthofCycle]]+F664+F663=28*3,0,3),""))))))</f>
        <v/>
      </c>
      <c r="L665" s="1" t="str">
        <f>IF(טבלה1013[[#This Row],[וסת השבוע]]=1,IF(טבלה1013[[#This Row],[וסת השבוע וההפלגה ביחד]]=1,L664+1,0),IF(AND(טבלה1013[[#This Row],[CycleNumber]]&gt;B664,טבלה1013[[#This Row],[CycleNumber]]&gt;1),IF(טבלה1013[[#This Row],[וסת השבוע פעיל?]]&lt;&gt;"",L664+1,""),""))</f>
        <v/>
      </c>
      <c r="M665" s="1" t="str">
        <f>IF(AND(טבלה1013[[#This Row],[וסת השבוע פעיל?]]&lt;&gt;"",טבלה1013[[#This Row],[CycleNumber]]&lt;B666,B666&lt;&gt;"",טבלה1013[[#This Row],[וסת השבוע פעיל?]]&lt;3),IF(K666=0,IF(AND(טבלה1013[[#This Row],[וסת השבוע פעיל?]]&gt;0,I666=1),0,1),0),"")</f>
        <v/>
      </c>
      <c r="N665" s="1" t="str">
        <f t="shared" si="64"/>
        <v/>
      </c>
      <c r="O665" s="1" t="str">
        <f>IF(AND(טבלה1013[[#This Row],[חיזוי - שבוע]]=1,J666=1),1,"")</f>
        <v/>
      </c>
      <c r="P665" s="1" t="str">
        <f>IF(AND(טבלה1013[[#This Row],[חיזוי טוב עם הפלגה?]]=1,טבלה1013[[#This Row],[וסת קבוע אחרון]]&lt;&gt;28,X664=1),1,"")</f>
        <v/>
      </c>
      <c r="Q665" s="1" t="str">
        <f>IF(AND(טבלה1013[[#This Row],[וסת השבוע פעיל?]]&lt;3,OR(טבלה1013[[#This Row],[CycleNumber]]&gt;B666,B666="")),1,"")</f>
        <v/>
      </c>
      <c r="R665" s="1" t="str">
        <f>IF(טבלה1013[[#This Row],[האישה קבעה וסת שבוע?]]=1,IF(טבלה1013[[#This Row],[וסת השבוע פעיל?]]&lt;3,1,0),"")</f>
        <v/>
      </c>
      <c r="S6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5" s="1" t="str">
        <f t="shared" si="65"/>
        <v/>
      </c>
      <c r="U665" s="1" t="str">
        <f t="shared" si="66"/>
        <v/>
      </c>
      <c r="V665" s="1" t="str">
        <f t="shared" si="67"/>
        <v/>
      </c>
      <c r="W665" s="1" t="str">
        <f>IF(טבלה1013[[#This Row],[3 הפלגות זהות]]="","",IF(טבלה1013[[#This Row],[3 הפלגות זהות]]=1,טבלה1013[[#This Row],[LengthofCycle]],W664))</f>
        <v/>
      </c>
      <c r="Y665" s="1" t="str">
        <f>IF(OR(טבלה1013[[#This Row],[הווסת פעיל?]]=0,טבלה1013[[#This Row],[הווסת פעיל?]]=""),"",SUM(Y664,טבלה1013[[#This Row],[הווסת פעיל?]]))</f>
        <v/>
      </c>
      <c r="Z665" s="1" t="str">
        <f>IF(AND(טבלה1013[[#This Row],[כמה מחזורים עד עקירה]]&lt;&gt;"",Y666=""),טבלה1013[[#This Row],[כמה מחזורים עד עקירה]],"")</f>
        <v/>
      </c>
      <c r="AA665" s="1" t="str">
        <f>IF(AND(טבלה1013[[#This Row],[הווסת פעיל?]]=1,טבלה1013[[#This Row],[וסת קבוע אחרון]]&lt;&gt;W664),טבלה1013[[#This Row],[וסת קבוע אחרון]],"")</f>
        <v/>
      </c>
      <c r="AB665" s="1" t="str">
        <f>IF(AND(טבלה1013[[#This Row],[הווסת פעיל?]]=1,X664=0,טבלה1013[[#This Row],[וסת קבוע אחרון]]=W664),טבלה1013[[#This Row],[וסת קבוע אחרון]],"")</f>
        <v/>
      </c>
      <c r="AC665" s="1" t="str">
        <f>IF(AND(טבלה1013[[#This Row],[הווסת פעיל?]]=1,X664=0,טבלה1013[[#This Row],[וסת קבוע אחרון]]&lt;&gt;W664),1,"")</f>
        <v/>
      </c>
      <c r="AD665" s="1" t="str">
        <f>IF(AND(טבלה1013[[#This Row],[הווסת פעיל?]]&lt;&gt;"",B666=1),טבלה1013[[#This Row],[CycleNumber]],"")</f>
        <v/>
      </c>
      <c r="AE665" s="1" t="str">
        <f>IF(AND(טבלה1013[[#This Row],[הווסת פעיל?]]&lt;&gt;"",X664=""),טבלה1013[[#This Row],[CycleNumber]],"")</f>
        <v/>
      </c>
      <c r="AF665" s="1" t="str">
        <f>IF(B666=1,"",IF(טבלה1013[[#This Row],[הווסת פעיל?]]=1,IF(טבלה1013[[#This Row],[וסת קבוע אחרון]]=F666,1,0),""))</f>
        <v/>
      </c>
      <c r="AG665" s="1" t="str">
        <f>IF(B666=1,"",IF(טבלה1013[[#This Row],[הווסת פעיל?]]=1,IF(OR(טבלה1013[[#This Row],[וסת קבוע אחרון]]=F666,F666=טבלה1013[[#This Row],[LengthofCycle]]),1,0),""))</f>
        <v/>
      </c>
      <c r="AH665" s="1" t="str">
        <f>IF(B666=1,"",IF(טבלה1013[[#This Row],[הווסת פעיל?]]=1,IF(OR(טבלה1013[[#This Row],[וסת קבוע אחרון]]=F666,F666=טבלה1013[[#This Row],[LengthofCycle]],AND(טבלה1013[[#This Row],[LengthofCycle]]&lt;&gt;טבלה1013[[#This Row],[וסת קבוע אחרון]],OR(F666=28,F666=29))),1,0),""))</f>
        <v/>
      </c>
      <c r="AI665" s="1" t="str">
        <f>IF(AND(טבלה1013[[#This Row],[הווסת פעיל?]]=1,B666=1),1,"")</f>
        <v/>
      </c>
      <c r="AJ665" s="4">
        <f>IF(AND(טבלה1013[[#This Row],[הווסת פעיל?]]&lt;&gt;1,B666&lt;&gt;1,B666&lt;&gt;""),IF(טבלה1013[[#This Row],[LengthofCycle]]=F666,1,0),"")</f>
        <v>1</v>
      </c>
      <c r="AK665" s="4">
        <f>IF(AND(טבלה1013[[#This Row],[הווסת פעיל?]]&lt;&gt;1,B666&lt;&gt;1,B666&lt;&gt;""),IF(OR(טבלה1013[[#This Row],[LengthofCycle]]=F666,F666=29),1,0),"")</f>
        <v>1</v>
      </c>
      <c r="AL665" s="4">
        <f>IF(AND(טבלה1013[[#This Row],[הווסת פעיל?]]&lt;&gt;1,B666&lt;&gt;1,B666&lt;&gt;""),IF(OR(טבלה1013[[#This Row],[LengthofCycle]]=F666,F666=29,F666=28),1,0),"")</f>
        <v>1</v>
      </c>
    </row>
    <row r="666" spans="1:38" x14ac:dyDescent="0.25">
      <c r="A666" s="1" t="s">
        <v>112</v>
      </c>
      <c r="B666" s="1">
        <v>2</v>
      </c>
      <c r="C666" s="1">
        <v>1</v>
      </c>
      <c r="D666" s="1">
        <v>1</v>
      </c>
      <c r="E666" s="1">
        <v>0</v>
      </c>
      <c r="F666" s="1">
        <v>38</v>
      </c>
      <c r="G666" s="1">
        <f>טבלה1013[[#This Row],[LengthofCycle]]+1</f>
        <v>39</v>
      </c>
      <c r="H666" s="1" t="str">
        <f>IF(IFERROR(LOOKUP(טבלה1013[[#This Row],[ClientID]],קביעויות[השבוע]),FALSE)=טבלה1013[[#This Row],[ClientID]],1,"")</f>
        <v/>
      </c>
      <c r="I666" s="1" t="str">
        <f>IF(AND(טבלה1013[[#This Row],[CycleNumber]]&gt;1,OR(B667="",טבלה1013[[#This Row],[CycleNumber]]&gt;B665)),IF(OR(AND(טבלה1013[[#This Row],[LengthofCycle]]=28,F665=28),AND(טבלה1013[[#This Row],[LengthofCycle]]=35,F665=35)),1,""),"")</f>
        <v/>
      </c>
      <c r="J666" s="1" t="str">
        <f>IF(AND(טבלה1013[[#This Row],[וסת השבוע]]=1,I665=1,טבלה1013[[#This Row],[CycleNumber]]&gt;B665),1,"")</f>
        <v/>
      </c>
      <c r="K666" s="1" t="str">
        <f>IF(טבלה1013[[#This Row],[CycleNumber]]=1,"",IF(טבלה1013[[#This Row],[וסת השבוע]]=1,0,IF(K665="","",IF(K665=0,IF(טבלה1013[[#This Row],[LengthofCycle]]=28,0,1),IF(K665=1,IF(טבלה1013[[#This Row],[LengthofCycle]]+F665=28*2,0,2),IF(K665=2,IF(טבלה1013[[#This Row],[LengthofCycle]]+F665+F664=28*3,0,3),""))))))</f>
        <v/>
      </c>
      <c r="L666" s="1" t="str">
        <f>IF(טבלה1013[[#This Row],[וסת השבוע]]=1,IF(טבלה1013[[#This Row],[וסת השבוע וההפלגה ביחד]]=1,L665+1,0),IF(AND(טבלה1013[[#This Row],[CycleNumber]]&gt;B665,טבלה1013[[#This Row],[CycleNumber]]&gt;1),IF(טבלה1013[[#This Row],[וסת השבוע פעיל?]]&lt;&gt;"",L665+1,""),""))</f>
        <v/>
      </c>
      <c r="M666" s="1" t="str">
        <f>IF(AND(טבלה1013[[#This Row],[וסת השבוע פעיל?]]&lt;&gt;"",טבלה1013[[#This Row],[CycleNumber]]&lt;B667,B667&lt;&gt;"",טבלה1013[[#This Row],[וסת השבוע פעיל?]]&lt;3),IF(K667=0,IF(AND(טבלה1013[[#This Row],[וסת השבוע פעיל?]]&gt;0,I667=1),0,1),0),"")</f>
        <v/>
      </c>
      <c r="N666" s="1" t="str">
        <f t="shared" si="64"/>
        <v/>
      </c>
      <c r="O666" s="1" t="str">
        <f>IF(AND(טבלה1013[[#This Row],[חיזוי - שבוע]]=1,J667=1),1,"")</f>
        <v/>
      </c>
      <c r="P666" s="1" t="str">
        <f>IF(AND(טבלה1013[[#This Row],[חיזוי טוב עם הפלגה?]]=1,טבלה1013[[#This Row],[וסת קבוע אחרון]]&lt;&gt;28,X665=1),1,"")</f>
        <v/>
      </c>
      <c r="Q666" s="1" t="str">
        <f>IF(AND(טבלה1013[[#This Row],[וסת השבוע פעיל?]]&lt;3,OR(טבלה1013[[#This Row],[CycleNumber]]&gt;B667,B667="")),1,"")</f>
        <v/>
      </c>
      <c r="R666" s="1" t="str">
        <f>IF(טבלה1013[[#This Row],[האישה קבעה וסת שבוע?]]=1,IF(טבלה1013[[#This Row],[וסת השבוע פעיל?]]&lt;3,1,0),"")</f>
        <v/>
      </c>
      <c r="S6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6" s="1" t="str">
        <f t="shared" si="65"/>
        <v/>
      </c>
      <c r="U666" s="1" t="str">
        <f t="shared" si="66"/>
        <v/>
      </c>
      <c r="V666" s="1" t="str">
        <f t="shared" si="67"/>
        <v/>
      </c>
      <c r="W666" s="1" t="str">
        <f>IF(טבלה1013[[#This Row],[3 הפלגות זהות]]="","",IF(טבלה1013[[#This Row],[3 הפלגות זהות]]=1,טבלה1013[[#This Row],[LengthofCycle]],W665))</f>
        <v/>
      </c>
      <c r="Y666" s="1" t="str">
        <f>IF(OR(טבלה1013[[#This Row],[הווסת פעיל?]]=0,טבלה1013[[#This Row],[הווסת פעיל?]]=""),"",SUM(Y665,טבלה1013[[#This Row],[הווסת פעיל?]]))</f>
        <v/>
      </c>
      <c r="Z666" s="1" t="str">
        <f>IF(AND(טבלה1013[[#This Row],[כמה מחזורים עד עקירה]]&lt;&gt;"",Y667=""),טבלה1013[[#This Row],[כמה מחזורים עד עקירה]],"")</f>
        <v/>
      </c>
      <c r="AA666" s="1" t="str">
        <f>IF(AND(טבלה1013[[#This Row],[הווסת פעיל?]]=1,טבלה1013[[#This Row],[וסת קבוע אחרון]]&lt;&gt;W665),טבלה1013[[#This Row],[וסת קבוע אחרון]],"")</f>
        <v/>
      </c>
      <c r="AB666" s="1" t="str">
        <f>IF(AND(טבלה1013[[#This Row],[הווסת פעיל?]]=1,X665=0,טבלה1013[[#This Row],[וסת קבוע אחרון]]=W665),טבלה1013[[#This Row],[וסת קבוע אחרון]],"")</f>
        <v/>
      </c>
      <c r="AC666" s="1" t="str">
        <f>IF(AND(טבלה1013[[#This Row],[הווסת פעיל?]]=1,X665=0,טבלה1013[[#This Row],[וסת קבוע אחרון]]&lt;&gt;W665),1,"")</f>
        <v/>
      </c>
      <c r="AD666" s="1" t="str">
        <f>IF(AND(טבלה1013[[#This Row],[הווסת פעיל?]]&lt;&gt;"",B667=1),טבלה1013[[#This Row],[CycleNumber]],"")</f>
        <v/>
      </c>
      <c r="AE666" s="1" t="str">
        <f>IF(AND(טבלה1013[[#This Row],[הווסת פעיל?]]&lt;&gt;"",X665=""),טבלה1013[[#This Row],[CycleNumber]],"")</f>
        <v/>
      </c>
      <c r="AF666" s="1" t="str">
        <f>IF(B667=1,"",IF(טבלה1013[[#This Row],[הווסת פעיל?]]=1,IF(טבלה1013[[#This Row],[וסת קבוע אחרון]]=F667,1,0),""))</f>
        <v/>
      </c>
      <c r="AG666" s="1" t="str">
        <f>IF(B667=1,"",IF(טבלה1013[[#This Row],[הווסת פעיל?]]=1,IF(OR(טבלה1013[[#This Row],[וסת קבוע אחרון]]=F667,F667=טבלה1013[[#This Row],[LengthofCycle]]),1,0),""))</f>
        <v/>
      </c>
      <c r="AH666" s="1" t="str">
        <f>IF(B667=1,"",IF(טבלה1013[[#This Row],[הווסת פעיל?]]=1,IF(OR(טבלה1013[[#This Row],[וסת קבוע אחרון]]=F667,F667=טבלה1013[[#This Row],[LengthofCycle]],AND(טבלה1013[[#This Row],[LengthofCycle]]&lt;&gt;טבלה1013[[#This Row],[וסת קבוע אחרון]],OR(F667=28,F667=29))),1,0),""))</f>
        <v/>
      </c>
      <c r="AI666" s="1" t="str">
        <f>IF(AND(טבלה1013[[#This Row],[הווסת פעיל?]]=1,B667=1),1,"")</f>
        <v/>
      </c>
      <c r="AJ666" s="4">
        <f>IF(AND(טבלה1013[[#This Row],[הווסת פעיל?]]&lt;&gt;1,B667&lt;&gt;1,B667&lt;&gt;""),IF(טבלה1013[[#This Row],[LengthofCycle]]=F667,1,0),"")</f>
        <v>0</v>
      </c>
      <c r="AK666" s="4">
        <f>IF(AND(טבלה1013[[#This Row],[הווסת פעיל?]]&lt;&gt;1,B667&lt;&gt;1,B667&lt;&gt;""),IF(OR(טבלה1013[[#This Row],[LengthofCycle]]=F667,F667=29),1,0),"")</f>
        <v>0</v>
      </c>
      <c r="AL666" s="4">
        <f>IF(AND(טבלה1013[[#This Row],[הווסת פעיל?]]&lt;&gt;1,B667&lt;&gt;1,B667&lt;&gt;""),IF(OR(טבלה1013[[#This Row],[LengthofCycle]]=F667,F667=29,F667=28),1,0),"")</f>
        <v>0</v>
      </c>
    </row>
    <row r="667" spans="1:38" x14ac:dyDescent="0.25">
      <c r="A667" s="1" t="s">
        <v>112</v>
      </c>
      <c r="B667" s="1">
        <v>3</v>
      </c>
      <c r="C667" s="1">
        <v>1</v>
      </c>
      <c r="D667" s="1">
        <v>1</v>
      </c>
      <c r="E667" s="1">
        <v>0</v>
      </c>
      <c r="F667" s="1">
        <v>42</v>
      </c>
      <c r="G667" s="1">
        <f>טבלה1013[[#This Row],[LengthofCycle]]+1</f>
        <v>43</v>
      </c>
      <c r="H667" s="1" t="str">
        <f>IF(IFERROR(LOOKUP(טבלה1013[[#This Row],[ClientID]],קביעויות[השבוע]),FALSE)=טבלה1013[[#This Row],[ClientID]],1,"")</f>
        <v/>
      </c>
      <c r="I667" s="1" t="str">
        <f>IF(AND(טבלה1013[[#This Row],[CycleNumber]]&gt;1,OR(B668="",טבלה1013[[#This Row],[CycleNumber]]&gt;B666)),IF(OR(AND(טבלה1013[[#This Row],[LengthofCycle]]=28,F666=28),AND(טבלה1013[[#This Row],[LengthofCycle]]=35,F666=35)),1,""),"")</f>
        <v/>
      </c>
      <c r="J667" s="1" t="str">
        <f>IF(AND(טבלה1013[[#This Row],[וסת השבוע]]=1,I666=1,טבלה1013[[#This Row],[CycleNumber]]&gt;B666),1,"")</f>
        <v/>
      </c>
      <c r="K667" s="1" t="str">
        <f>IF(טבלה1013[[#This Row],[CycleNumber]]=1,"",IF(טבלה1013[[#This Row],[וסת השבוע]]=1,0,IF(K666="","",IF(K666=0,IF(טבלה1013[[#This Row],[LengthofCycle]]=28,0,1),IF(K666=1,IF(טבלה1013[[#This Row],[LengthofCycle]]+F666=28*2,0,2),IF(K666=2,IF(טבלה1013[[#This Row],[LengthofCycle]]+F666+F665=28*3,0,3),""))))))</f>
        <v/>
      </c>
      <c r="L667" s="1" t="str">
        <f>IF(טבלה1013[[#This Row],[וסת השבוע]]=1,IF(טבלה1013[[#This Row],[וסת השבוע וההפלגה ביחד]]=1,L666+1,0),IF(AND(טבלה1013[[#This Row],[CycleNumber]]&gt;B666,טבלה1013[[#This Row],[CycleNumber]]&gt;1),IF(טבלה1013[[#This Row],[וסת השבוע פעיל?]]&lt;&gt;"",L666+1,""),""))</f>
        <v/>
      </c>
      <c r="M667" s="1" t="str">
        <f>IF(AND(טבלה1013[[#This Row],[וסת השבוע פעיל?]]&lt;&gt;"",טבלה1013[[#This Row],[CycleNumber]]&lt;B668,B668&lt;&gt;"",טבלה1013[[#This Row],[וסת השבוע פעיל?]]&lt;3),IF(K668=0,IF(AND(טבלה1013[[#This Row],[וסת השבוע פעיל?]]&gt;0,I668=1),0,1),0),"")</f>
        <v/>
      </c>
      <c r="N667" s="1" t="str">
        <f t="shared" si="64"/>
        <v/>
      </c>
      <c r="O667" s="1" t="str">
        <f>IF(AND(טבלה1013[[#This Row],[חיזוי - שבוע]]=1,J668=1),1,"")</f>
        <v/>
      </c>
      <c r="P667" s="1" t="str">
        <f>IF(AND(טבלה1013[[#This Row],[חיזוי טוב עם הפלגה?]]=1,טבלה1013[[#This Row],[וסת קבוע אחרון]]&lt;&gt;28,X666=1),1,"")</f>
        <v/>
      </c>
      <c r="Q667" s="1" t="str">
        <f>IF(AND(טבלה1013[[#This Row],[וסת השבוע פעיל?]]&lt;3,OR(טבלה1013[[#This Row],[CycleNumber]]&gt;B668,B668="")),1,"")</f>
        <v/>
      </c>
      <c r="R667" s="1" t="str">
        <f>IF(טבלה1013[[#This Row],[האישה קבעה וסת שבוע?]]=1,IF(טבלה1013[[#This Row],[וסת השבוע פעיל?]]&lt;3,1,0),"")</f>
        <v/>
      </c>
      <c r="S6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7" s="1">
        <f t="shared" si="65"/>
        <v>0</v>
      </c>
      <c r="U667" s="1" t="str">
        <f t="shared" si="66"/>
        <v/>
      </c>
      <c r="V667" s="1" t="str">
        <f t="shared" si="67"/>
        <v/>
      </c>
      <c r="W667" s="1" t="str">
        <f>IF(טבלה1013[[#This Row],[3 הפלגות זהות]]="","",IF(טבלה1013[[#This Row],[3 הפלגות זהות]]=1,טבלה1013[[#This Row],[LengthofCycle]],W666))</f>
        <v/>
      </c>
      <c r="Y667" s="1" t="str">
        <f>IF(OR(טבלה1013[[#This Row],[הווסת פעיל?]]=0,טבלה1013[[#This Row],[הווסת פעיל?]]=""),"",SUM(Y666,טבלה1013[[#This Row],[הווסת פעיל?]]))</f>
        <v/>
      </c>
      <c r="Z667" s="1" t="str">
        <f>IF(AND(טבלה1013[[#This Row],[כמה מחזורים עד עקירה]]&lt;&gt;"",Y668=""),טבלה1013[[#This Row],[כמה מחזורים עד עקירה]],"")</f>
        <v/>
      </c>
      <c r="AA667" s="1" t="str">
        <f>IF(AND(טבלה1013[[#This Row],[הווסת פעיל?]]=1,טבלה1013[[#This Row],[וסת קבוע אחרון]]&lt;&gt;W666),טבלה1013[[#This Row],[וסת קבוע אחרון]],"")</f>
        <v/>
      </c>
      <c r="AB667" s="1" t="str">
        <f>IF(AND(טבלה1013[[#This Row],[הווסת פעיל?]]=1,X666=0,טבלה1013[[#This Row],[וסת קבוע אחרון]]=W666),טבלה1013[[#This Row],[וסת קבוע אחרון]],"")</f>
        <v/>
      </c>
      <c r="AC667" s="1" t="str">
        <f>IF(AND(טבלה1013[[#This Row],[הווסת פעיל?]]=1,X666=0,טבלה1013[[#This Row],[וסת קבוע אחרון]]&lt;&gt;W666),1,"")</f>
        <v/>
      </c>
      <c r="AD667" s="1" t="str">
        <f>IF(AND(טבלה1013[[#This Row],[הווסת פעיל?]]&lt;&gt;"",B668=1),טבלה1013[[#This Row],[CycleNumber]],"")</f>
        <v/>
      </c>
      <c r="AE667" s="1" t="str">
        <f>IF(AND(טבלה1013[[#This Row],[הווסת פעיל?]]&lt;&gt;"",X666=""),טבלה1013[[#This Row],[CycleNumber]],"")</f>
        <v/>
      </c>
      <c r="AF667" s="1" t="str">
        <f>IF(B668=1,"",IF(טבלה1013[[#This Row],[הווסת פעיל?]]=1,IF(טבלה1013[[#This Row],[וסת קבוע אחרון]]=F668,1,0),""))</f>
        <v/>
      </c>
      <c r="AG667" s="1" t="str">
        <f>IF(B668=1,"",IF(טבלה1013[[#This Row],[הווסת פעיל?]]=1,IF(OR(טבלה1013[[#This Row],[וסת קבוע אחרון]]=F668,F668=טבלה1013[[#This Row],[LengthofCycle]]),1,0),""))</f>
        <v/>
      </c>
      <c r="AH667" s="1" t="str">
        <f>IF(B668=1,"",IF(טבלה1013[[#This Row],[הווסת פעיל?]]=1,IF(OR(טבלה1013[[#This Row],[וסת קבוע אחרון]]=F668,F668=טבלה1013[[#This Row],[LengthofCycle]],AND(טבלה1013[[#This Row],[LengthofCycle]]&lt;&gt;טבלה1013[[#This Row],[וסת קבוע אחרון]],OR(F668=28,F668=29))),1,0),""))</f>
        <v/>
      </c>
      <c r="AI667" s="1" t="str">
        <f>IF(AND(טבלה1013[[#This Row],[הווסת פעיל?]]=1,B668=1),1,"")</f>
        <v/>
      </c>
      <c r="AJ667" s="4">
        <f>IF(AND(טבלה1013[[#This Row],[הווסת פעיל?]]&lt;&gt;1,B668&lt;&gt;1,B668&lt;&gt;""),IF(טבלה1013[[#This Row],[LengthofCycle]]=F668,1,0),"")</f>
        <v>0</v>
      </c>
      <c r="AK667" s="4">
        <f>IF(AND(טבלה1013[[#This Row],[הווסת פעיל?]]&lt;&gt;1,B668&lt;&gt;1,B668&lt;&gt;""),IF(OR(טבלה1013[[#This Row],[LengthofCycle]]=F668,F668=29),1,0),"")</f>
        <v>0</v>
      </c>
      <c r="AL667" s="4">
        <f>IF(AND(טבלה1013[[#This Row],[הווסת פעיל?]]&lt;&gt;1,B668&lt;&gt;1,B668&lt;&gt;""),IF(OR(טבלה1013[[#This Row],[LengthofCycle]]=F668,F668=29,F668=28),1,0),"")</f>
        <v>0</v>
      </c>
    </row>
    <row r="668" spans="1:38" x14ac:dyDescent="0.25">
      <c r="A668" s="1" t="s">
        <v>112</v>
      </c>
      <c r="B668" s="1">
        <v>4</v>
      </c>
      <c r="C668" s="1">
        <v>1</v>
      </c>
      <c r="D668" s="1">
        <v>1</v>
      </c>
      <c r="E668" s="1">
        <v>0</v>
      </c>
      <c r="F668" s="1">
        <v>37</v>
      </c>
      <c r="G668" s="1">
        <f>טבלה1013[[#This Row],[LengthofCycle]]+1</f>
        <v>38</v>
      </c>
      <c r="H668" s="1" t="str">
        <f>IF(IFERROR(LOOKUP(טבלה1013[[#This Row],[ClientID]],קביעויות[השבוע]),FALSE)=טבלה1013[[#This Row],[ClientID]],1,"")</f>
        <v/>
      </c>
      <c r="I668" s="1" t="str">
        <f>IF(AND(טבלה1013[[#This Row],[CycleNumber]]&gt;1,OR(B669="",טבלה1013[[#This Row],[CycleNumber]]&gt;B667)),IF(OR(AND(טבלה1013[[#This Row],[LengthofCycle]]=28,F667=28),AND(טבלה1013[[#This Row],[LengthofCycle]]=35,F667=35)),1,""),"")</f>
        <v/>
      </c>
      <c r="J668" s="1" t="str">
        <f>IF(AND(טבלה1013[[#This Row],[וסת השבוע]]=1,I667=1,טבלה1013[[#This Row],[CycleNumber]]&gt;B667),1,"")</f>
        <v/>
      </c>
      <c r="K668" s="1" t="str">
        <f>IF(טבלה1013[[#This Row],[CycleNumber]]=1,"",IF(טבלה1013[[#This Row],[וסת השבוע]]=1,0,IF(K667="","",IF(K667=0,IF(טבלה1013[[#This Row],[LengthofCycle]]=28,0,1),IF(K667=1,IF(טבלה1013[[#This Row],[LengthofCycle]]+F667=28*2,0,2),IF(K667=2,IF(טבלה1013[[#This Row],[LengthofCycle]]+F667+F666=28*3,0,3),""))))))</f>
        <v/>
      </c>
      <c r="L668" s="1" t="str">
        <f>IF(טבלה1013[[#This Row],[וסת השבוע]]=1,IF(טבלה1013[[#This Row],[וסת השבוע וההפלגה ביחד]]=1,L667+1,0),IF(AND(טבלה1013[[#This Row],[CycleNumber]]&gt;B667,טבלה1013[[#This Row],[CycleNumber]]&gt;1),IF(טבלה1013[[#This Row],[וסת השבוע פעיל?]]&lt;&gt;"",L667+1,""),""))</f>
        <v/>
      </c>
      <c r="M668" s="1" t="str">
        <f>IF(AND(טבלה1013[[#This Row],[וסת השבוע פעיל?]]&lt;&gt;"",טבלה1013[[#This Row],[CycleNumber]]&lt;B669,B669&lt;&gt;"",טבלה1013[[#This Row],[וסת השבוע פעיל?]]&lt;3),IF(K669=0,IF(AND(טבלה1013[[#This Row],[וסת השבוע פעיל?]]&gt;0,I669=1),0,1),0),"")</f>
        <v/>
      </c>
      <c r="N668" s="1" t="str">
        <f t="shared" si="64"/>
        <v/>
      </c>
      <c r="O668" s="1" t="str">
        <f>IF(AND(טבלה1013[[#This Row],[חיזוי - שבוע]]=1,J669=1),1,"")</f>
        <v/>
      </c>
      <c r="P668" s="1" t="str">
        <f>IF(AND(טבלה1013[[#This Row],[חיזוי טוב עם הפלגה?]]=1,טבלה1013[[#This Row],[וסת קבוע אחרון]]&lt;&gt;28,X667=1),1,"")</f>
        <v/>
      </c>
      <c r="Q668" s="1" t="str">
        <f>IF(AND(טבלה1013[[#This Row],[וסת השבוע פעיל?]]&lt;3,OR(טבלה1013[[#This Row],[CycleNumber]]&gt;B669,B669="")),1,"")</f>
        <v/>
      </c>
      <c r="R668" s="1" t="str">
        <f>IF(טבלה1013[[#This Row],[האישה קבעה וסת שבוע?]]=1,IF(טבלה1013[[#This Row],[וסת השבוע פעיל?]]&lt;3,1,0),"")</f>
        <v/>
      </c>
      <c r="S6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8" s="1">
        <f t="shared" si="65"/>
        <v>0</v>
      </c>
      <c r="U668" s="1">
        <f t="shared" si="66"/>
        <v>0</v>
      </c>
      <c r="V668" s="1" t="str">
        <f t="shared" si="67"/>
        <v/>
      </c>
      <c r="W668" s="1" t="str">
        <f>IF(טבלה1013[[#This Row],[3 הפלגות זהות]]="","",IF(טבלה1013[[#This Row],[3 הפלגות זהות]]=1,טבלה1013[[#This Row],[LengthofCycle]],W667))</f>
        <v/>
      </c>
      <c r="Y668" s="1" t="str">
        <f>IF(OR(טבלה1013[[#This Row],[הווסת פעיל?]]=0,טבלה1013[[#This Row],[הווסת פעיל?]]=""),"",SUM(Y667,טבלה1013[[#This Row],[הווסת פעיל?]]))</f>
        <v/>
      </c>
      <c r="Z668" s="1" t="str">
        <f>IF(AND(טבלה1013[[#This Row],[כמה מחזורים עד עקירה]]&lt;&gt;"",Y669=""),טבלה1013[[#This Row],[כמה מחזורים עד עקירה]],"")</f>
        <v/>
      </c>
      <c r="AA668" s="1" t="str">
        <f>IF(AND(טבלה1013[[#This Row],[הווסת פעיל?]]=1,טבלה1013[[#This Row],[וסת קבוע אחרון]]&lt;&gt;W667),טבלה1013[[#This Row],[וסת קבוע אחרון]],"")</f>
        <v/>
      </c>
      <c r="AB668" s="1" t="str">
        <f>IF(AND(טבלה1013[[#This Row],[הווסת פעיל?]]=1,X667=0,טבלה1013[[#This Row],[וסת קבוע אחרון]]=W667),טבלה1013[[#This Row],[וסת קבוע אחרון]],"")</f>
        <v/>
      </c>
      <c r="AC668" s="1" t="str">
        <f>IF(AND(טבלה1013[[#This Row],[הווסת פעיל?]]=1,X667=0,טבלה1013[[#This Row],[וסת קבוע אחרון]]&lt;&gt;W667),1,"")</f>
        <v/>
      </c>
      <c r="AD668" s="1" t="str">
        <f>IF(AND(טבלה1013[[#This Row],[הווסת פעיל?]]&lt;&gt;"",B669=1),טבלה1013[[#This Row],[CycleNumber]],"")</f>
        <v/>
      </c>
      <c r="AE668" s="1" t="str">
        <f>IF(AND(טבלה1013[[#This Row],[הווסת פעיל?]]&lt;&gt;"",X667=""),טבלה1013[[#This Row],[CycleNumber]],"")</f>
        <v/>
      </c>
      <c r="AF668" s="1" t="str">
        <f>IF(B669=1,"",IF(טבלה1013[[#This Row],[הווסת פעיל?]]=1,IF(טבלה1013[[#This Row],[וסת קבוע אחרון]]=F669,1,0),""))</f>
        <v/>
      </c>
      <c r="AG668" s="1" t="str">
        <f>IF(B669=1,"",IF(טבלה1013[[#This Row],[הווסת פעיל?]]=1,IF(OR(טבלה1013[[#This Row],[וסת קבוע אחרון]]=F669,F669=טבלה1013[[#This Row],[LengthofCycle]]),1,0),""))</f>
        <v/>
      </c>
      <c r="AH668" s="1" t="str">
        <f>IF(B669=1,"",IF(טבלה1013[[#This Row],[הווסת פעיל?]]=1,IF(OR(טבלה1013[[#This Row],[וסת קבוע אחרון]]=F669,F669=טבלה1013[[#This Row],[LengthofCycle]],AND(טבלה1013[[#This Row],[LengthofCycle]]&lt;&gt;טבלה1013[[#This Row],[וסת קבוע אחרון]],OR(F669=28,F669=29))),1,0),""))</f>
        <v/>
      </c>
      <c r="AI668" s="1" t="str">
        <f>IF(AND(טבלה1013[[#This Row],[הווסת פעיל?]]=1,B669=1),1,"")</f>
        <v/>
      </c>
      <c r="AJ668" s="4">
        <f>IF(AND(טבלה1013[[#This Row],[הווסת פעיל?]]&lt;&gt;1,B669&lt;&gt;1,B669&lt;&gt;""),IF(טבלה1013[[#This Row],[LengthofCycle]]=F669,1,0),"")</f>
        <v>0</v>
      </c>
      <c r="AK668" s="4">
        <f>IF(AND(טבלה1013[[#This Row],[הווסת פעיל?]]&lt;&gt;1,B669&lt;&gt;1,B669&lt;&gt;""),IF(OR(טבלה1013[[#This Row],[LengthofCycle]]=F669,F669=29),1,0),"")</f>
        <v>0</v>
      </c>
      <c r="AL668" s="4">
        <f>IF(AND(טבלה1013[[#This Row],[הווסת פעיל?]]&lt;&gt;1,B669&lt;&gt;1,B669&lt;&gt;""),IF(OR(טבלה1013[[#This Row],[LengthofCycle]]=F669,F669=29,F669=28),1,0),"")</f>
        <v>0</v>
      </c>
    </row>
    <row r="669" spans="1:38" x14ac:dyDescent="0.25">
      <c r="A669" s="1" t="s">
        <v>112</v>
      </c>
      <c r="B669" s="1">
        <v>5</v>
      </c>
      <c r="C669" s="1">
        <v>1</v>
      </c>
      <c r="D669" s="1">
        <v>1</v>
      </c>
      <c r="E669" s="1">
        <v>0</v>
      </c>
      <c r="F669" s="1">
        <v>30</v>
      </c>
      <c r="G669" s="1">
        <f>טבלה1013[[#This Row],[LengthofCycle]]+1</f>
        <v>31</v>
      </c>
      <c r="H669" s="1" t="str">
        <f>IF(IFERROR(LOOKUP(טבלה1013[[#This Row],[ClientID]],קביעויות[השבוע]),FALSE)=טבלה1013[[#This Row],[ClientID]],1,"")</f>
        <v/>
      </c>
      <c r="I669" s="1" t="str">
        <f>IF(AND(טבלה1013[[#This Row],[CycleNumber]]&gt;1,OR(B670="",טבלה1013[[#This Row],[CycleNumber]]&gt;B668)),IF(OR(AND(טבלה1013[[#This Row],[LengthofCycle]]=28,F668=28),AND(טבלה1013[[#This Row],[LengthofCycle]]=35,F668=35)),1,""),"")</f>
        <v/>
      </c>
      <c r="J669" s="1" t="str">
        <f>IF(AND(טבלה1013[[#This Row],[וסת השבוע]]=1,I668=1,טבלה1013[[#This Row],[CycleNumber]]&gt;B668),1,"")</f>
        <v/>
      </c>
      <c r="K669" s="1" t="str">
        <f>IF(טבלה1013[[#This Row],[CycleNumber]]=1,"",IF(טבלה1013[[#This Row],[וסת השבוע]]=1,0,IF(K668="","",IF(K668=0,IF(טבלה1013[[#This Row],[LengthofCycle]]=28,0,1),IF(K668=1,IF(טבלה1013[[#This Row],[LengthofCycle]]+F668=28*2,0,2),IF(K668=2,IF(טבלה1013[[#This Row],[LengthofCycle]]+F668+F667=28*3,0,3),""))))))</f>
        <v/>
      </c>
      <c r="L669" s="1" t="str">
        <f>IF(טבלה1013[[#This Row],[וסת השבוע]]=1,IF(טבלה1013[[#This Row],[וסת השבוע וההפלגה ביחד]]=1,L668+1,0),IF(AND(טבלה1013[[#This Row],[CycleNumber]]&gt;B668,טבלה1013[[#This Row],[CycleNumber]]&gt;1),IF(טבלה1013[[#This Row],[וסת השבוע פעיל?]]&lt;&gt;"",L668+1,""),""))</f>
        <v/>
      </c>
      <c r="M669" s="1" t="str">
        <f>IF(AND(טבלה1013[[#This Row],[וסת השבוע פעיל?]]&lt;&gt;"",טבלה1013[[#This Row],[CycleNumber]]&lt;B670,B670&lt;&gt;"",טבלה1013[[#This Row],[וסת השבוע פעיל?]]&lt;3),IF(K670=0,IF(AND(טבלה1013[[#This Row],[וסת השבוע פעיל?]]&gt;0,I670=1),0,1),0),"")</f>
        <v/>
      </c>
      <c r="N669" s="1" t="str">
        <f t="shared" si="64"/>
        <v/>
      </c>
      <c r="O669" s="1" t="str">
        <f>IF(AND(טבלה1013[[#This Row],[חיזוי - שבוע]]=1,J670=1),1,"")</f>
        <v/>
      </c>
      <c r="P669" s="1" t="str">
        <f>IF(AND(טבלה1013[[#This Row],[חיזוי טוב עם הפלגה?]]=1,טבלה1013[[#This Row],[וסת קבוע אחרון]]&lt;&gt;28,X668=1),1,"")</f>
        <v/>
      </c>
      <c r="Q669" s="1" t="str">
        <f>IF(AND(טבלה1013[[#This Row],[וסת השבוע פעיל?]]&lt;3,OR(טבלה1013[[#This Row],[CycleNumber]]&gt;B670,B670="")),1,"")</f>
        <v/>
      </c>
      <c r="R669" s="1" t="str">
        <f>IF(טבלה1013[[#This Row],[האישה קבעה וסת שבוע?]]=1,IF(טבלה1013[[#This Row],[וסת השבוע פעיל?]]&lt;3,1,0),"")</f>
        <v/>
      </c>
      <c r="S6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69" s="1">
        <f t="shared" si="65"/>
        <v>0</v>
      </c>
      <c r="U669" s="1">
        <f t="shared" si="66"/>
        <v>0</v>
      </c>
      <c r="V669" s="1">
        <f t="shared" si="67"/>
        <v>0</v>
      </c>
      <c r="W669" s="1" t="str">
        <f>IF(טבלה1013[[#This Row],[3 הפלגות זהות]]="","",IF(טבלה1013[[#This Row],[3 הפלגות זהות]]=1,טבלה1013[[#This Row],[LengthofCycle]],W668))</f>
        <v/>
      </c>
      <c r="Y669" s="1" t="str">
        <f>IF(OR(טבלה1013[[#This Row],[הווסת פעיל?]]=0,טבלה1013[[#This Row],[הווסת פעיל?]]=""),"",SUM(Y668,טבלה1013[[#This Row],[הווסת פעיל?]]))</f>
        <v/>
      </c>
      <c r="Z669" s="1" t="str">
        <f>IF(AND(טבלה1013[[#This Row],[כמה מחזורים עד עקירה]]&lt;&gt;"",Y670=""),טבלה1013[[#This Row],[כמה מחזורים עד עקירה]],"")</f>
        <v/>
      </c>
      <c r="AA669" s="1" t="str">
        <f>IF(AND(טבלה1013[[#This Row],[הווסת פעיל?]]=1,טבלה1013[[#This Row],[וסת קבוע אחרון]]&lt;&gt;W668),טבלה1013[[#This Row],[וסת קבוע אחרון]],"")</f>
        <v/>
      </c>
      <c r="AB669" s="1" t="str">
        <f>IF(AND(טבלה1013[[#This Row],[הווסת פעיל?]]=1,X668=0,טבלה1013[[#This Row],[וסת קבוע אחרון]]=W668),טבלה1013[[#This Row],[וסת קבוע אחרון]],"")</f>
        <v/>
      </c>
      <c r="AC669" s="1" t="str">
        <f>IF(AND(טבלה1013[[#This Row],[הווסת פעיל?]]=1,X668=0,טבלה1013[[#This Row],[וסת קבוע אחרון]]&lt;&gt;W668),1,"")</f>
        <v/>
      </c>
      <c r="AD669" s="1" t="str">
        <f>IF(AND(טבלה1013[[#This Row],[הווסת פעיל?]]&lt;&gt;"",B670=1),טבלה1013[[#This Row],[CycleNumber]],"")</f>
        <v/>
      </c>
      <c r="AE669" s="1" t="str">
        <f>IF(AND(טבלה1013[[#This Row],[הווסת פעיל?]]&lt;&gt;"",X668=""),טבלה1013[[#This Row],[CycleNumber]],"")</f>
        <v/>
      </c>
      <c r="AF669" s="1" t="str">
        <f>IF(B670=1,"",IF(טבלה1013[[#This Row],[הווסת פעיל?]]=1,IF(טבלה1013[[#This Row],[וסת קבוע אחרון]]=F670,1,0),""))</f>
        <v/>
      </c>
      <c r="AG669" s="1" t="str">
        <f>IF(B670=1,"",IF(טבלה1013[[#This Row],[הווסת פעיל?]]=1,IF(OR(טבלה1013[[#This Row],[וסת קבוע אחרון]]=F670,F670=טבלה1013[[#This Row],[LengthofCycle]]),1,0),""))</f>
        <v/>
      </c>
      <c r="AH669" s="1" t="str">
        <f>IF(B670=1,"",IF(טבלה1013[[#This Row],[הווסת פעיל?]]=1,IF(OR(טבלה1013[[#This Row],[וסת קבוע אחרון]]=F670,F670=טבלה1013[[#This Row],[LengthofCycle]],AND(טבלה1013[[#This Row],[LengthofCycle]]&lt;&gt;טבלה1013[[#This Row],[וסת קבוע אחרון]],OR(F670=28,F670=29))),1,0),""))</f>
        <v/>
      </c>
      <c r="AI669" s="1" t="str">
        <f>IF(AND(טבלה1013[[#This Row],[הווסת פעיל?]]=1,B670=1),1,"")</f>
        <v/>
      </c>
      <c r="AJ669" s="4">
        <f>IF(AND(טבלה1013[[#This Row],[הווסת פעיל?]]&lt;&gt;1,B670&lt;&gt;1,B670&lt;&gt;""),IF(טבלה1013[[#This Row],[LengthofCycle]]=F670,1,0),"")</f>
        <v>0</v>
      </c>
      <c r="AK669" s="4">
        <f>IF(AND(טבלה1013[[#This Row],[הווסת פעיל?]]&lt;&gt;1,B670&lt;&gt;1,B670&lt;&gt;""),IF(OR(טבלה1013[[#This Row],[LengthofCycle]]=F670,F670=29),1,0),"")</f>
        <v>0</v>
      </c>
      <c r="AL669" s="4">
        <f>IF(AND(טבלה1013[[#This Row],[הווסת פעיל?]]&lt;&gt;1,B670&lt;&gt;1,B670&lt;&gt;""),IF(OR(טבלה1013[[#This Row],[LengthofCycle]]=F670,F670=29,F670=28),1,0),"")</f>
        <v>0</v>
      </c>
    </row>
    <row r="670" spans="1:38" x14ac:dyDescent="0.25">
      <c r="A670" s="1" t="s">
        <v>112</v>
      </c>
      <c r="B670" s="1">
        <v>6</v>
      </c>
      <c r="C670" s="1">
        <v>1</v>
      </c>
      <c r="D670" s="1">
        <v>1</v>
      </c>
      <c r="E670" s="1">
        <v>0</v>
      </c>
      <c r="F670" s="1">
        <v>38</v>
      </c>
      <c r="G670" s="1">
        <f>טבלה1013[[#This Row],[LengthofCycle]]+1</f>
        <v>39</v>
      </c>
      <c r="H670" s="1" t="str">
        <f>IF(IFERROR(LOOKUP(טבלה1013[[#This Row],[ClientID]],קביעויות[השבוע]),FALSE)=טבלה1013[[#This Row],[ClientID]],1,"")</f>
        <v/>
      </c>
      <c r="I670" s="1" t="str">
        <f>IF(AND(טבלה1013[[#This Row],[CycleNumber]]&gt;1,OR(B671="",טבלה1013[[#This Row],[CycleNumber]]&gt;B669)),IF(OR(AND(טבלה1013[[#This Row],[LengthofCycle]]=28,F669=28),AND(טבלה1013[[#This Row],[LengthofCycle]]=35,F669=35)),1,""),"")</f>
        <v/>
      </c>
      <c r="J670" s="1" t="str">
        <f>IF(AND(טבלה1013[[#This Row],[וסת השבוע]]=1,I669=1,טבלה1013[[#This Row],[CycleNumber]]&gt;B669),1,"")</f>
        <v/>
      </c>
      <c r="K670" s="1" t="str">
        <f>IF(טבלה1013[[#This Row],[CycleNumber]]=1,"",IF(טבלה1013[[#This Row],[וסת השבוע]]=1,0,IF(K669="","",IF(K669=0,IF(טבלה1013[[#This Row],[LengthofCycle]]=28,0,1),IF(K669=1,IF(טבלה1013[[#This Row],[LengthofCycle]]+F669=28*2,0,2),IF(K669=2,IF(טבלה1013[[#This Row],[LengthofCycle]]+F669+F668=28*3,0,3),""))))))</f>
        <v/>
      </c>
      <c r="L670" s="1" t="str">
        <f>IF(טבלה1013[[#This Row],[וסת השבוע]]=1,IF(טבלה1013[[#This Row],[וסת השבוע וההפלגה ביחד]]=1,L669+1,0),IF(AND(טבלה1013[[#This Row],[CycleNumber]]&gt;B669,טבלה1013[[#This Row],[CycleNumber]]&gt;1),IF(טבלה1013[[#This Row],[וסת השבוע פעיל?]]&lt;&gt;"",L669+1,""),""))</f>
        <v/>
      </c>
      <c r="M670" s="1" t="str">
        <f>IF(AND(טבלה1013[[#This Row],[וסת השבוע פעיל?]]&lt;&gt;"",טבלה1013[[#This Row],[CycleNumber]]&lt;B671,B671&lt;&gt;"",טבלה1013[[#This Row],[וסת השבוע פעיל?]]&lt;3),IF(K671=0,IF(AND(טבלה1013[[#This Row],[וסת השבוע פעיל?]]&gt;0,I671=1),0,1),0),"")</f>
        <v/>
      </c>
      <c r="N670" s="1" t="str">
        <f t="shared" si="64"/>
        <v/>
      </c>
      <c r="O670" s="1" t="str">
        <f>IF(AND(טבלה1013[[#This Row],[חיזוי - שבוע]]=1,J671=1),1,"")</f>
        <v/>
      </c>
      <c r="P670" s="1" t="str">
        <f>IF(AND(טבלה1013[[#This Row],[חיזוי טוב עם הפלגה?]]=1,טבלה1013[[#This Row],[וסת קבוע אחרון]]&lt;&gt;28,X669=1),1,"")</f>
        <v/>
      </c>
      <c r="Q670" s="1" t="str">
        <f>IF(AND(טבלה1013[[#This Row],[וסת השבוע פעיל?]]&lt;3,OR(טבלה1013[[#This Row],[CycleNumber]]&gt;B671,B671="")),1,"")</f>
        <v/>
      </c>
      <c r="R670" s="1" t="str">
        <f>IF(טבלה1013[[#This Row],[האישה קבעה וסת שבוע?]]=1,IF(טבלה1013[[#This Row],[וסת השבוע פעיל?]]&lt;3,1,0),"")</f>
        <v/>
      </c>
      <c r="S6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0" s="1">
        <f t="shared" si="65"/>
        <v>0</v>
      </c>
      <c r="U670" s="1">
        <f t="shared" si="66"/>
        <v>0</v>
      </c>
      <c r="V670" s="1">
        <f t="shared" si="67"/>
        <v>0</v>
      </c>
      <c r="W670" s="1" t="str">
        <f>IF(טבלה1013[[#This Row],[3 הפלגות זהות]]="","",IF(טבלה1013[[#This Row],[3 הפלגות זהות]]=1,טבלה1013[[#This Row],[LengthofCycle]],W669))</f>
        <v/>
      </c>
      <c r="Y670" s="1" t="str">
        <f>IF(OR(טבלה1013[[#This Row],[הווסת פעיל?]]=0,טבלה1013[[#This Row],[הווסת פעיל?]]=""),"",SUM(Y669,טבלה1013[[#This Row],[הווסת פעיל?]]))</f>
        <v/>
      </c>
      <c r="Z670" s="1" t="str">
        <f>IF(AND(טבלה1013[[#This Row],[כמה מחזורים עד עקירה]]&lt;&gt;"",Y671=""),טבלה1013[[#This Row],[כמה מחזורים עד עקירה]],"")</f>
        <v/>
      </c>
      <c r="AA670" s="1" t="str">
        <f>IF(AND(טבלה1013[[#This Row],[הווסת פעיל?]]=1,טבלה1013[[#This Row],[וסת קבוע אחרון]]&lt;&gt;W669),טבלה1013[[#This Row],[וסת קבוע אחרון]],"")</f>
        <v/>
      </c>
      <c r="AB670" s="1" t="str">
        <f>IF(AND(טבלה1013[[#This Row],[הווסת פעיל?]]=1,X669=0,טבלה1013[[#This Row],[וסת קבוע אחרון]]=W669),טבלה1013[[#This Row],[וסת קבוע אחרון]],"")</f>
        <v/>
      </c>
      <c r="AC670" s="1" t="str">
        <f>IF(AND(טבלה1013[[#This Row],[הווסת פעיל?]]=1,X669=0,טבלה1013[[#This Row],[וסת קבוע אחרון]]&lt;&gt;W669),1,"")</f>
        <v/>
      </c>
      <c r="AD670" s="1" t="str">
        <f>IF(AND(טבלה1013[[#This Row],[הווסת פעיל?]]&lt;&gt;"",B671=1),טבלה1013[[#This Row],[CycleNumber]],"")</f>
        <v/>
      </c>
      <c r="AE670" s="1" t="str">
        <f>IF(AND(טבלה1013[[#This Row],[הווסת פעיל?]]&lt;&gt;"",X669=""),טבלה1013[[#This Row],[CycleNumber]],"")</f>
        <v/>
      </c>
      <c r="AF670" s="1" t="str">
        <f>IF(B671=1,"",IF(טבלה1013[[#This Row],[הווסת פעיל?]]=1,IF(טבלה1013[[#This Row],[וסת קבוע אחרון]]=F671,1,0),""))</f>
        <v/>
      </c>
      <c r="AG670" s="1" t="str">
        <f>IF(B671=1,"",IF(טבלה1013[[#This Row],[הווסת פעיל?]]=1,IF(OR(טבלה1013[[#This Row],[וסת קבוע אחרון]]=F671,F671=טבלה1013[[#This Row],[LengthofCycle]]),1,0),""))</f>
        <v/>
      </c>
      <c r="AH670" s="1" t="str">
        <f>IF(B671=1,"",IF(טבלה1013[[#This Row],[הווסת פעיל?]]=1,IF(OR(טבלה1013[[#This Row],[וסת קבוע אחרון]]=F671,F671=טבלה1013[[#This Row],[LengthofCycle]],AND(טבלה1013[[#This Row],[LengthofCycle]]&lt;&gt;טבלה1013[[#This Row],[וסת קבוע אחרון]],OR(F671=28,F671=29))),1,0),""))</f>
        <v/>
      </c>
      <c r="AI670" s="1" t="str">
        <f>IF(AND(טבלה1013[[#This Row],[הווסת פעיל?]]=1,B671=1),1,"")</f>
        <v/>
      </c>
      <c r="AJ670" s="4" t="str">
        <f>IF(AND(טבלה1013[[#This Row],[הווסת פעיל?]]&lt;&gt;1,B671&lt;&gt;1,B671&lt;&gt;""),IF(טבלה1013[[#This Row],[LengthofCycle]]=F671,1,0),"")</f>
        <v/>
      </c>
      <c r="AK670" s="4" t="str">
        <f>IF(AND(טבלה1013[[#This Row],[הווסת פעיל?]]&lt;&gt;1,B671&lt;&gt;1,B671&lt;&gt;""),IF(OR(טבלה1013[[#This Row],[LengthofCycle]]=F671,F671=29),1,0),"")</f>
        <v/>
      </c>
      <c r="AL670" s="4" t="str">
        <f>IF(AND(טבלה1013[[#This Row],[הווסת פעיל?]]&lt;&gt;1,B671&lt;&gt;1,B671&lt;&gt;""),IF(OR(טבלה1013[[#This Row],[LengthofCycle]]=F671,F671=29,F671=28),1,0),"")</f>
        <v/>
      </c>
    </row>
    <row r="671" spans="1:38" x14ac:dyDescent="0.25">
      <c r="A671" s="1" t="s">
        <v>113</v>
      </c>
      <c r="B671" s="1">
        <v>1</v>
      </c>
      <c r="C671" s="1">
        <v>0</v>
      </c>
      <c r="D671" s="1">
        <v>1</v>
      </c>
      <c r="E671" s="1">
        <v>0</v>
      </c>
      <c r="F671" s="1">
        <v>32</v>
      </c>
      <c r="G671" s="1">
        <f>טבלה1013[[#This Row],[LengthofCycle]]+1</f>
        <v>33</v>
      </c>
      <c r="H671" s="1" t="str">
        <f>IF(IFERROR(LOOKUP(טבלה1013[[#This Row],[ClientID]],קביעויות[השבוע]),FALSE)=טבלה1013[[#This Row],[ClientID]],1,"")</f>
        <v/>
      </c>
      <c r="I671" s="1" t="str">
        <f>IF(AND(טבלה1013[[#This Row],[CycleNumber]]&gt;1,OR(B672="",טבלה1013[[#This Row],[CycleNumber]]&gt;B670)),IF(OR(AND(טבלה1013[[#This Row],[LengthofCycle]]=28,F670=28),AND(טבלה1013[[#This Row],[LengthofCycle]]=35,F670=35)),1,""),"")</f>
        <v/>
      </c>
      <c r="J671" s="1" t="str">
        <f>IF(AND(טבלה1013[[#This Row],[וסת השבוע]]=1,I670=1,טבלה1013[[#This Row],[CycleNumber]]&gt;B670),1,"")</f>
        <v/>
      </c>
      <c r="K671" s="1" t="str">
        <f>IF(טבלה1013[[#This Row],[CycleNumber]]=1,"",IF(טבלה1013[[#This Row],[וסת השבוע]]=1,0,IF(K670="","",IF(K670=0,IF(טבלה1013[[#This Row],[LengthofCycle]]=28,0,1),IF(K670=1,IF(טבלה1013[[#This Row],[LengthofCycle]]+F670=28*2,0,2),IF(K670=2,IF(טבלה1013[[#This Row],[LengthofCycle]]+F670+F669=28*3,0,3),""))))))</f>
        <v/>
      </c>
      <c r="L671" s="1" t="str">
        <f>IF(טבלה1013[[#This Row],[וסת השבוע]]=1,IF(טבלה1013[[#This Row],[וסת השבוע וההפלגה ביחד]]=1,L670+1,0),IF(AND(טבלה1013[[#This Row],[CycleNumber]]&gt;B670,טבלה1013[[#This Row],[CycleNumber]]&gt;1),IF(טבלה1013[[#This Row],[וסת השבוע פעיל?]]&lt;&gt;"",L670+1,""),""))</f>
        <v/>
      </c>
      <c r="M671" s="1" t="str">
        <f>IF(AND(טבלה1013[[#This Row],[וסת השבוע פעיל?]]&lt;&gt;"",טבלה1013[[#This Row],[CycleNumber]]&lt;B672,B672&lt;&gt;"",טבלה1013[[#This Row],[וסת השבוע פעיל?]]&lt;3),IF(K672=0,IF(AND(טבלה1013[[#This Row],[וסת השבוע פעיל?]]&gt;0,I672=1),0,1),0),"")</f>
        <v/>
      </c>
      <c r="N671" s="1" t="str">
        <f t="shared" si="64"/>
        <v/>
      </c>
      <c r="O671" s="1" t="str">
        <f>IF(AND(טבלה1013[[#This Row],[חיזוי - שבוע]]=1,J672=1),1,"")</f>
        <v/>
      </c>
      <c r="P671" s="1" t="str">
        <f>IF(AND(טבלה1013[[#This Row],[חיזוי טוב עם הפלגה?]]=1,טבלה1013[[#This Row],[וסת קבוע אחרון]]&lt;&gt;28,X670=1),1,"")</f>
        <v/>
      </c>
      <c r="Q671" s="1" t="str">
        <f>IF(AND(טבלה1013[[#This Row],[וסת השבוע פעיל?]]&lt;3,OR(טבלה1013[[#This Row],[CycleNumber]]&gt;B672,B672="")),1,"")</f>
        <v/>
      </c>
      <c r="R671" s="1" t="str">
        <f>IF(טבלה1013[[#This Row],[האישה קבעה וסת שבוע?]]=1,IF(טבלה1013[[#This Row],[וסת השבוע פעיל?]]&lt;3,1,0),"")</f>
        <v/>
      </c>
      <c r="S6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1" s="1" t="str">
        <f t="shared" si="65"/>
        <v/>
      </c>
      <c r="U671" s="1" t="str">
        <f t="shared" si="66"/>
        <v/>
      </c>
      <c r="V671" s="1" t="str">
        <f t="shared" si="67"/>
        <v/>
      </c>
      <c r="W671" s="1" t="str">
        <f>IF(טבלה1013[[#This Row],[3 הפלגות זהות]]="","",IF(טבלה1013[[#This Row],[3 הפלגות זהות]]=1,טבלה1013[[#This Row],[LengthofCycle]],W670))</f>
        <v/>
      </c>
      <c r="Y671" s="1" t="str">
        <f>IF(OR(טבלה1013[[#This Row],[הווסת פעיל?]]=0,טבלה1013[[#This Row],[הווסת פעיל?]]=""),"",SUM(Y670,טבלה1013[[#This Row],[הווסת פעיל?]]))</f>
        <v/>
      </c>
      <c r="Z671" s="1" t="str">
        <f>IF(AND(טבלה1013[[#This Row],[כמה מחזורים עד עקירה]]&lt;&gt;"",Y672=""),טבלה1013[[#This Row],[כמה מחזורים עד עקירה]],"")</f>
        <v/>
      </c>
      <c r="AA671" s="1" t="str">
        <f>IF(AND(טבלה1013[[#This Row],[הווסת פעיל?]]=1,טבלה1013[[#This Row],[וסת קבוע אחרון]]&lt;&gt;W670),טבלה1013[[#This Row],[וסת קבוע אחרון]],"")</f>
        <v/>
      </c>
      <c r="AB671" s="1" t="str">
        <f>IF(AND(טבלה1013[[#This Row],[הווסת פעיל?]]=1,X670=0,טבלה1013[[#This Row],[וסת קבוע אחרון]]=W670),טבלה1013[[#This Row],[וסת קבוע אחרון]],"")</f>
        <v/>
      </c>
      <c r="AC671" s="1" t="str">
        <f>IF(AND(טבלה1013[[#This Row],[הווסת פעיל?]]=1,X670=0,טבלה1013[[#This Row],[וסת קבוע אחרון]]&lt;&gt;W670),1,"")</f>
        <v/>
      </c>
      <c r="AD671" s="1" t="str">
        <f>IF(AND(טבלה1013[[#This Row],[הווסת פעיל?]]&lt;&gt;"",B672=1),טבלה1013[[#This Row],[CycleNumber]],"")</f>
        <v/>
      </c>
      <c r="AE671" s="1" t="str">
        <f>IF(AND(טבלה1013[[#This Row],[הווסת פעיל?]]&lt;&gt;"",X670=""),טבלה1013[[#This Row],[CycleNumber]],"")</f>
        <v/>
      </c>
      <c r="AF671" s="1" t="str">
        <f>IF(B672=1,"",IF(טבלה1013[[#This Row],[הווסת פעיל?]]=1,IF(טבלה1013[[#This Row],[וסת קבוע אחרון]]=F672,1,0),""))</f>
        <v/>
      </c>
      <c r="AG671" s="1" t="str">
        <f>IF(B672=1,"",IF(טבלה1013[[#This Row],[הווסת פעיל?]]=1,IF(OR(טבלה1013[[#This Row],[וסת קבוע אחרון]]=F672,F672=טבלה1013[[#This Row],[LengthofCycle]]),1,0),""))</f>
        <v/>
      </c>
      <c r="AH671" s="1" t="str">
        <f>IF(B672=1,"",IF(טבלה1013[[#This Row],[הווסת פעיל?]]=1,IF(OR(טבלה1013[[#This Row],[וסת קבוע אחרון]]=F672,F672=טבלה1013[[#This Row],[LengthofCycle]],AND(טבלה1013[[#This Row],[LengthofCycle]]&lt;&gt;טבלה1013[[#This Row],[וסת קבוע אחרון]],OR(F672=28,F672=29))),1,0),""))</f>
        <v/>
      </c>
      <c r="AI671" s="1" t="str">
        <f>IF(AND(טבלה1013[[#This Row],[הווסת פעיל?]]=1,B672=1),1,"")</f>
        <v/>
      </c>
      <c r="AJ671" s="4">
        <f>IF(AND(טבלה1013[[#This Row],[הווסת פעיל?]]&lt;&gt;1,B672&lt;&gt;1,B672&lt;&gt;""),IF(טבלה1013[[#This Row],[LengthofCycle]]=F672,1,0),"")</f>
        <v>0</v>
      </c>
      <c r="AK671" s="4">
        <f>IF(AND(טבלה1013[[#This Row],[הווסת פעיל?]]&lt;&gt;1,B672&lt;&gt;1,B672&lt;&gt;""),IF(OR(טבלה1013[[#This Row],[LengthofCycle]]=F672,F672=29),1,0),"")</f>
        <v>0</v>
      </c>
      <c r="AL671" s="4">
        <f>IF(AND(טבלה1013[[#This Row],[הווסת פעיל?]]&lt;&gt;1,B672&lt;&gt;1,B672&lt;&gt;""),IF(OR(טבלה1013[[#This Row],[LengthofCycle]]=F672,F672=29,F672=28),1,0),"")</f>
        <v>0</v>
      </c>
    </row>
    <row r="672" spans="1:38" x14ac:dyDescent="0.25">
      <c r="A672" s="1" t="s">
        <v>113</v>
      </c>
      <c r="B672" s="1">
        <v>2</v>
      </c>
      <c r="C672" s="1">
        <v>0</v>
      </c>
      <c r="D672" s="1">
        <v>1</v>
      </c>
      <c r="E672" s="1">
        <v>0</v>
      </c>
      <c r="F672" s="1">
        <v>33</v>
      </c>
      <c r="G672" s="1">
        <f>טבלה1013[[#This Row],[LengthofCycle]]+1</f>
        <v>34</v>
      </c>
      <c r="H672" s="1" t="str">
        <f>IF(IFERROR(LOOKUP(טבלה1013[[#This Row],[ClientID]],קביעויות[השבוע]),FALSE)=טבלה1013[[#This Row],[ClientID]],1,"")</f>
        <v/>
      </c>
      <c r="I672" s="1" t="str">
        <f>IF(AND(טבלה1013[[#This Row],[CycleNumber]]&gt;1,OR(B673="",טבלה1013[[#This Row],[CycleNumber]]&gt;B671)),IF(OR(AND(טבלה1013[[#This Row],[LengthofCycle]]=28,F671=28),AND(טבלה1013[[#This Row],[LengthofCycle]]=35,F671=35)),1,""),"")</f>
        <v/>
      </c>
      <c r="J672" s="1" t="str">
        <f>IF(AND(טבלה1013[[#This Row],[וסת השבוע]]=1,I671=1,טבלה1013[[#This Row],[CycleNumber]]&gt;B671),1,"")</f>
        <v/>
      </c>
      <c r="K672" s="1" t="str">
        <f>IF(טבלה1013[[#This Row],[CycleNumber]]=1,"",IF(טבלה1013[[#This Row],[וסת השבוע]]=1,0,IF(K671="","",IF(K671=0,IF(טבלה1013[[#This Row],[LengthofCycle]]=28,0,1),IF(K671=1,IF(טבלה1013[[#This Row],[LengthofCycle]]+F671=28*2,0,2),IF(K671=2,IF(טבלה1013[[#This Row],[LengthofCycle]]+F671+F670=28*3,0,3),""))))))</f>
        <v/>
      </c>
      <c r="L672" s="1" t="str">
        <f>IF(טבלה1013[[#This Row],[וסת השבוע]]=1,IF(טבלה1013[[#This Row],[וסת השבוע וההפלגה ביחד]]=1,L671+1,0),IF(AND(טבלה1013[[#This Row],[CycleNumber]]&gt;B671,טבלה1013[[#This Row],[CycleNumber]]&gt;1),IF(טבלה1013[[#This Row],[וסת השבוע פעיל?]]&lt;&gt;"",L671+1,""),""))</f>
        <v/>
      </c>
      <c r="M672" s="1" t="str">
        <f>IF(AND(טבלה1013[[#This Row],[וסת השבוע פעיל?]]&lt;&gt;"",טבלה1013[[#This Row],[CycleNumber]]&lt;B673,B673&lt;&gt;"",טבלה1013[[#This Row],[וסת השבוע פעיל?]]&lt;3),IF(K673=0,IF(AND(טבלה1013[[#This Row],[וסת השבוע פעיל?]]&gt;0,I673=1),0,1),0),"")</f>
        <v/>
      </c>
      <c r="N672" s="1" t="str">
        <f t="shared" si="64"/>
        <v/>
      </c>
      <c r="O672" s="1" t="str">
        <f>IF(AND(טבלה1013[[#This Row],[חיזוי - שבוע]]=1,J673=1),1,"")</f>
        <v/>
      </c>
      <c r="P672" s="1" t="str">
        <f>IF(AND(טבלה1013[[#This Row],[חיזוי טוב עם הפלגה?]]=1,טבלה1013[[#This Row],[וסת קבוע אחרון]]&lt;&gt;28,X671=1),1,"")</f>
        <v/>
      </c>
      <c r="Q672" s="1" t="str">
        <f>IF(AND(טבלה1013[[#This Row],[וסת השבוע פעיל?]]&lt;3,OR(טבלה1013[[#This Row],[CycleNumber]]&gt;B673,B673="")),1,"")</f>
        <v/>
      </c>
      <c r="R672" s="1" t="str">
        <f>IF(טבלה1013[[#This Row],[האישה קבעה וסת שבוע?]]=1,IF(טבלה1013[[#This Row],[וסת השבוע פעיל?]]&lt;3,1,0),"")</f>
        <v/>
      </c>
      <c r="S6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2" s="1" t="str">
        <f t="shared" si="65"/>
        <v/>
      </c>
      <c r="U672" s="1" t="str">
        <f t="shared" si="66"/>
        <v/>
      </c>
      <c r="V672" s="1" t="str">
        <f t="shared" si="67"/>
        <v/>
      </c>
      <c r="W672" s="1" t="str">
        <f>IF(טבלה1013[[#This Row],[3 הפלגות זהות]]="","",IF(טבלה1013[[#This Row],[3 הפלגות זהות]]=1,טבלה1013[[#This Row],[LengthofCycle]],W671))</f>
        <v/>
      </c>
      <c r="Y672" s="1" t="str">
        <f>IF(OR(טבלה1013[[#This Row],[הווסת פעיל?]]=0,טבלה1013[[#This Row],[הווסת פעיל?]]=""),"",SUM(Y671,טבלה1013[[#This Row],[הווסת פעיל?]]))</f>
        <v/>
      </c>
      <c r="Z672" s="1" t="str">
        <f>IF(AND(טבלה1013[[#This Row],[כמה מחזורים עד עקירה]]&lt;&gt;"",Y673=""),טבלה1013[[#This Row],[כמה מחזורים עד עקירה]],"")</f>
        <v/>
      </c>
      <c r="AA672" s="1" t="str">
        <f>IF(AND(טבלה1013[[#This Row],[הווסת פעיל?]]=1,טבלה1013[[#This Row],[וסת קבוע אחרון]]&lt;&gt;W671),טבלה1013[[#This Row],[וסת קבוע אחרון]],"")</f>
        <v/>
      </c>
      <c r="AB672" s="1" t="str">
        <f>IF(AND(טבלה1013[[#This Row],[הווסת פעיל?]]=1,X671=0,טבלה1013[[#This Row],[וסת קבוע אחרון]]=W671),טבלה1013[[#This Row],[וסת קבוע אחרון]],"")</f>
        <v/>
      </c>
      <c r="AC672" s="1" t="str">
        <f>IF(AND(טבלה1013[[#This Row],[הווסת פעיל?]]=1,X671=0,טבלה1013[[#This Row],[וסת קבוע אחרון]]&lt;&gt;W671),1,"")</f>
        <v/>
      </c>
      <c r="AD672" s="1" t="str">
        <f>IF(AND(טבלה1013[[#This Row],[הווסת פעיל?]]&lt;&gt;"",B673=1),טבלה1013[[#This Row],[CycleNumber]],"")</f>
        <v/>
      </c>
      <c r="AE672" s="1" t="str">
        <f>IF(AND(טבלה1013[[#This Row],[הווסת פעיל?]]&lt;&gt;"",X671=""),טבלה1013[[#This Row],[CycleNumber]],"")</f>
        <v/>
      </c>
      <c r="AF672" s="1" t="str">
        <f>IF(B673=1,"",IF(טבלה1013[[#This Row],[הווסת פעיל?]]=1,IF(טבלה1013[[#This Row],[וסת קבוע אחרון]]=F673,1,0),""))</f>
        <v/>
      </c>
      <c r="AG672" s="1" t="str">
        <f>IF(B673=1,"",IF(טבלה1013[[#This Row],[הווסת פעיל?]]=1,IF(OR(טבלה1013[[#This Row],[וסת קבוע אחרון]]=F673,F673=טבלה1013[[#This Row],[LengthofCycle]]),1,0),""))</f>
        <v/>
      </c>
      <c r="AH672" s="1" t="str">
        <f>IF(B673=1,"",IF(טבלה1013[[#This Row],[הווסת פעיל?]]=1,IF(OR(טבלה1013[[#This Row],[וסת קבוע אחרון]]=F673,F673=טבלה1013[[#This Row],[LengthofCycle]],AND(טבלה1013[[#This Row],[LengthofCycle]]&lt;&gt;טבלה1013[[#This Row],[וסת קבוע אחרון]],OR(F673=28,F673=29))),1,0),""))</f>
        <v/>
      </c>
      <c r="AI672" s="1" t="str">
        <f>IF(AND(טבלה1013[[#This Row],[הווסת פעיל?]]=1,B673=1),1,"")</f>
        <v/>
      </c>
      <c r="AJ672" s="4">
        <f>IF(AND(טבלה1013[[#This Row],[הווסת פעיל?]]&lt;&gt;1,B673&lt;&gt;1,B673&lt;&gt;""),IF(טבלה1013[[#This Row],[LengthofCycle]]=F673,1,0),"")</f>
        <v>0</v>
      </c>
      <c r="AK672" s="4">
        <f>IF(AND(טבלה1013[[#This Row],[הווסת פעיל?]]&lt;&gt;1,B673&lt;&gt;1,B673&lt;&gt;""),IF(OR(טבלה1013[[#This Row],[LengthofCycle]]=F673,F673=29),1,0),"")</f>
        <v>0</v>
      </c>
      <c r="AL672" s="4">
        <f>IF(AND(טבלה1013[[#This Row],[הווסת פעיל?]]&lt;&gt;1,B673&lt;&gt;1,B673&lt;&gt;""),IF(OR(טבלה1013[[#This Row],[LengthofCycle]]=F673,F673=29,F673=28),1,0),"")</f>
        <v>0</v>
      </c>
    </row>
    <row r="673" spans="1:38" x14ac:dyDescent="0.25">
      <c r="A673" s="1" t="s">
        <v>113</v>
      </c>
      <c r="B673" s="1">
        <v>3</v>
      </c>
      <c r="C673" s="1">
        <v>0</v>
      </c>
      <c r="D673" s="1">
        <v>1</v>
      </c>
      <c r="E673" s="1">
        <v>0</v>
      </c>
      <c r="F673" s="1">
        <v>32</v>
      </c>
      <c r="G673" s="1">
        <f>טבלה1013[[#This Row],[LengthofCycle]]+1</f>
        <v>33</v>
      </c>
      <c r="H673" s="1" t="str">
        <f>IF(IFERROR(LOOKUP(טבלה1013[[#This Row],[ClientID]],קביעויות[השבוע]),FALSE)=טבלה1013[[#This Row],[ClientID]],1,"")</f>
        <v/>
      </c>
      <c r="I673" s="1" t="str">
        <f>IF(AND(טבלה1013[[#This Row],[CycleNumber]]&gt;1,OR(B674="",טבלה1013[[#This Row],[CycleNumber]]&gt;B672)),IF(OR(AND(טבלה1013[[#This Row],[LengthofCycle]]=28,F672=28),AND(טבלה1013[[#This Row],[LengthofCycle]]=35,F672=35)),1,""),"")</f>
        <v/>
      </c>
      <c r="J673" s="1" t="str">
        <f>IF(AND(טבלה1013[[#This Row],[וסת השבוע]]=1,I672=1,טבלה1013[[#This Row],[CycleNumber]]&gt;B672),1,"")</f>
        <v/>
      </c>
      <c r="K673" s="1" t="str">
        <f>IF(טבלה1013[[#This Row],[CycleNumber]]=1,"",IF(טבלה1013[[#This Row],[וסת השבוע]]=1,0,IF(K672="","",IF(K672=0,IF(טבלה1013[[#This Row],[LengthofCycle]]=28,0,1),IF(K672=1,IF(טבלה1013[[#This Row],[LengthofCycle]]+F672=28*2,0,2),IF(K672=2,IF(טבלה1013[[#This Row],[LengthofCycle]]+F672+F671=28*3,0,3),""))))))</f>
        <v/>
      </c>
      <c r="L673" s="1" t="str">
        <f>IF(טבלה1013[[#This Row],[וסת השבוע]]=1,IF(טבלה1013[[#This Row],[וסת השבוע וההפלגה ביחד]]=1,L672+1,0),IF(AND(טבלה1013[[#This Row],[CycleNumber]]&gt;B672,טבלה1013[[#This Row],[CycleNumber]]&gt;1),IF(טבלה1013[[#This Row],[וסת השבוע פעיל?]]&lt;&gt;"",L672+1,""),""))</f>
        <v/>
      </c>
      <c r="M673" s="1" t="str">
        <f>IF(AND(טבלה1013[[#This Row],[וסת השבוע פעיל?]]&lt;&gt;"",טבלה1013[[#This Row],[CycleNumber]]&lt;B674,B674&lt;&gt;"",טבלה1013[[#This Row],[וסת השבוע פעיל?]]&lt;3),IF(K674=0,IF(AND(טבלה1013[[#This Row],[וסת השבוע פעיל?]]&gt;0,I674=1),0,1),0),"")</f>
        <v/>
      </c>
      <c r="N673" s="1" t="str">
        <f t="shared" si="64"/>
        <v/>
      </c>
      <c r="O673" s="1" t="str">
        <f>IF(AND(טבלה1013[[#This Row],[חיזוי - שבוע]]=1,J674=1),1,"")</f>
        <v/>
      </c>
      <c r="P673" s="1" t="str">
        <f>IF(AND(טבלה1013[[#This Row],[חיזוי טוב עם הפלגה?]]=1,טבלה1013[[#This Row],[וסת קבוע אחרון]]&lt;&gt;28,X672=1),1,"")</f>
        <v/>
      </c>
      <c r="Q673" s="1" t="str">
        <f>IF(AND(טבלה1013[[#This Row],[וסת השבוע פעיל?]]&lt;3,OR(טבלה1013[[#This Row],[CycleNumber]]&gt;B674,B674="")),1,"")</f>
        <v/>
      </c>
      <c r="R673" s="1" t="str">
        <f>IF(טבלה1013[[#This Row],[האישה קבעה וסת שבוע?]]=1,IF(טבלה1013[[#This Row],[וסת השבוע פעיל?]]&lt;3,1,0),"")</f>
        <v/>
      </c>
      <c r="S6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3" s="1">
        <f t="shared" si="65"/>
        <v>0</v>
      </c>
      <c r="U673" s="1" t="str">
        <f t="shared" si="66"/>
        <v/>
      </c>
      <c r="V673" s="1" t="str">
        <f t="shared" si="67"/>
        <v/>
      </c>
      <c r="W673" s="1" t="str">
        <f>IF(טבלה1013[[#This Row],[3 הפלגות זהות]]="","",IF(טבלה1013[[#This Row],[3 הפלגות זהות]]=1,טבלה1013[[#This Row],[LengthofCycle]],W672))</f>
        <v/>
      </c>
      <c r="Y673" s="1" t="str">
        <f>IF(OR(טבלה1013[[#This Row],[הווסת פעיל?]]=0,טבלה1013[[#This Row],[הווסת פעיל?]]=""),"",SUM(Y672,טבלה1013[[#This Row],[הווסת פעיל?]]))</f>
        <v/>
      </c>
      <c r="Z673" s="1" t="str">
        <f>IF(AND(טבלה1013[[#This Row],[כמה מחזורים עד עקירה]]&lt;&gt;"",Y674=""),טבלה1013[[#This Row],[כמה מחזורים עד עקירה]],"")</f>
        <v/>
      </c>
      <c r="AA673" s="1" t="str">
        <f>IF(AND(טבלה1013[[#This Row],[הווסת פעיל?]]=1,טבלה1013[[#This Row],[וסת קבוע אחרון]]&lt;&gt;W672),טבלה1013[[#This Row],[וסת קבוע אחרון]],"")</f>
        <v/>
      </c>
      <c r="AB673" s="1" t="str">
        <f>IF(AND(טבלה1013[[#This Row],[הווסת פעיל?]]=1,X672=0,טבלה1013[[#This Row],[וסת קבוע אחרון]]=W672),טבלה1013[[#This Row],[וסת קבוע אחרון]],"")</f>
        <v/>
      </c>
      <c r="AC673" s="1" t="str">
        <f>IF(AND(טבלה1013[[#This Row],[הווסת פעיל?]]=1,X672=0,טבלה1013[[#This Row],[וסת קבוע אחרון]]&lt;&gt;W672),1,"")</f>
        <v/>
      </c>
      <c r="AD673" s="1" t="str">
        <f>IF(AND(טבלה1013[[#This Row],[הווסת פעיל?]]&lt;&gt;"",B674=1),טבלה1013[[#This Row],[CycleNumber]],"")</f>
        <v/>
      </c>
      <c r="AE673" s="1" t="str">
        <f>IF(AND(טבלה1013[[#This Row],[הווסת פעיל?]]&lt;&gt;"",X672=""),טבלה1013[[#This Row],[CycleNumber]],"")</f>
        <v/>
      </c>
      <c r="AF673" s="1" t="str">
        <f>IF(B674=1,"",IF(טבלה1013[[#This Row],[הווסת פעיל?]]=1,IF(טבלה1013[[#This Row],[וסת קבוע אחרון]]=F674,1,0),""))</f>
        <v/>
      </c>
      <c r="AG673" s="1" t="str">
        <f>IF(B674=1,"",IF(טבלה1013[[#This Row],[הווסת פעיל?]]=1,IF(OR(טבלה1013[[#This Row],[וסת קבוע אחרון]]=F674,F674=טבלה1013[[#This Row],[LengthofCycle]]),1,0),""))</f>
        <v/>
      </c>
      <c r="AH673" s="1" t="str">
        <f>IF(B674=1,"",IF(טבלה1013[[#This Row],[הווסת פעיל?]]=1,IF(OR(טבלה1013[[#This Row],[וסת קבוע אחרון]]=F674,F674=טבלה1013[[#This Row],[LengthofCycle]],AND(טבלה1013[[#This Row],[LengthofCycle]]&lt;&gt;טבלה1013[[#This Row],[וסת קבוע אחרון]],OR(F674=28,F674=29))),1,0),""))</f>
        <v/>
      </c>
      <c r="AI673" s="1" t="str">
        <f>IF(AND(טבלה1013[[#This Row],[הווסת פעיל?]]=1,B674=1),1,"")</f>
        <v/>
      </c>
      <c r="AJ673" s="4">
        <f>IF(AND(טבלה1013[[#This Row],[הווסת פעיל?]]&lt;&gt;1,B674&lt;&gt;1,B674&lt;&gt;""),IF(טבלה1013[[#This Row],[LengthofCycle]]=F674,1,0),"")</f>
        <v>0</v>
      </c>
      <c r="AK673" s="4">
        <f>IF(AND(טבלה1013[[#This Row],[הווסת פעיל?]]&lt;&gt;1,B674&lt;&gt;1,B674&lt;&gt;""),IF(OR(טבלה1013[[#This Row],[LengthofCycle]]=F674,F674=29),1,0),"")</f>
        <v>0</v>
      </c>
      <c r="AL673" s="4">
        <f>IF(AND(טבלה1013[[#This Row],[הווסת פעיל?]]&lt;&gt;1,B674&lt;&gt;1,B674&lt;&gt;""),IF(OR(טבלה1013[[#This Row],[LengthofCycle]]=F674,F674=29,F674=28),1,0),"")</f>
        <v>0</v>
      </c>
    </row>
    <row r="674" spans="1:38" x14ac:dyDescent="0.25">
      <c r="A674" s="1" t="s">
        <v>113</v>
      </c>
      <c r="B674" s="1">
        <v>4</v>
      </c>
      <c r="C674" s="1">
        <v>0</v>
      </c>
      <c r="D674" s="1">
        <v>1</v>
      </c>
      <c r="E674" s="1">
        <v>0</v>
      </c>
      <c r="F674" s="1">
        <v>30</v>
      </c>
      <c r="G674" s="1">
        <f>טבלה1013[[#This Row],[LengthofCycle]]+1</f>
        <v>31</v>
      </c>
      <c r="H674" s="1" t="str">
        <f>IF(IFERROR(LOOKUP(טבלה1013[[#This Row],[ClientID]],קביעויות[השבוע]),FALSE)=טבלה1013[[#This Row],[ClientID]],1,"")</f>
        <v/>
      </c>
      <c r="I674" s="1" t="str">
        <f>IF(AND(טבלה1013[[#This Row],[CycleNumber]]&gt;1,OR(B675="",טבלה1013[[#This Row],[CycleNumber]]&gt;B673)),IF(OR(AND(טבלה1013[[#This Row],[LengthofCycle]]=28,F673=28),AND(טבלה1013[[#This Row],[LengthofCycle]]=35,F673=35)),1,""),"")</f>
        <v/>
      </c>
      <c r="J674" s="1" t="str">
        <f>IF(AND(טבלה1013[[#This Row],[וסת השבוע]]=1,I673=1,טבלה1013[[#This Row],[CycleNumber]]&gt;B673),1,"")</f>
        <v/>
      </c>
      <c r="K674" s="1" t="str">
        <f>IF(טבלה1013[[#This Row],[CycleNumber]]=1,"",IF(טבלה1013[[#This Row],[וסת השבוע]]=1,0,IF(K673="","",IF(K673=0,IF(טבלה1013[[#This Row],[LengthofCycle]]=28,0,1),IF(K673=1,IF(טבלה1013[[#This Row],[LengthofCycle]]+F673=28*2,0,2),IF(K673=2,IF(טבלה1013[[#This Row],[LengthofCycle]]+F673+F672=28*3,0,3),""))))))</f>
        <v/>
      </c>
      <c r="L674" s="1" t="str">
        <f>IF(טבלה1013[[#This Row],[וסת השבוע]]=1,IF(טבלה1013[[#This Row],[וסת השבוע וההפלגה ביחד]]=1,L673+1,0),IF(AND(טבלה1013[[#This Row],[CycleNumber]]&gt;B673,טבלה1013[[#This Row],[CycleNumber]]&gt;1),IF(טבלה1013[[#This Row],[וסת השבוע פעיל?]]&lt;&gt;"",L673+1,""),""))</f>
        <v/>
      </c>
      <c r="M674" s="1" t="str">
        <f>IF(AND(טבלה1013[[#This Row],[וסת השבוע פעיל?]]&lt;&gt;"",טבלה1013[[#This Row],[CycleNumber]]&lt;B675,B675&lt;&gt;"",טבלה1013[[#This Row],[וסת השבוע פעיל?]]&lt;3),IF(K675=0,IF(AND(טבלה1013[[#This Row],[וסת השבוע פעיל?]]&gt;0,I675=1),0,1),0),"")</f>
        <v/>
      </c>
      <c r="N674" s="1" t="str">
        <f t="shared" si="64"/>
        <v/>
      </c>
      <c r="O674" s="1" t="str">
        <f>IF(AND(טבלה1013[[#This Row],[חיזוי - שבוע]]=1,J675=1),1,"")</f>
        <v/>
      </c>
      <c r="P674" s="1" t="str">
        <f>IF(AND(טבלה1013[[#This Row],[חיזוי טוב עם הפלגה?]]=1,טבלה1013[[#This Row],[וסת קבוע אחרון]]&lt;&gt;28,X673=1),1,"")</f>
        <v/>
      </c>
      <c r="Q674" s="1" t="str">
        <f>IF(AND(טבלה1013[[#This Row],[וסת השבוע פעיל?]]&lt;3,OR(טבלה1013[[#This Row],[CycleNumber]]&gt;B675,B675="")),1,"")</f>
        <v/>
      </c>
      <c r="R674" s="1" t="str">
        <f>IF(טבלה1013[[#This Row],[האישה קבעה וסת שבוע?]]=1,IF(טבלה1013[[#This Row],[וסת השבוע פעיל?]]&lt;3,1,0),"")</f>
        <v/>
      </c>
      <c r="S6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4" s="1">
        <f t="shared" si="65"/>
        <v>0</v>
      </c>
      <c r="U674" s="1">
        <f t="shared" si="66"/>
        <v>0</v>
      </c>
      <c r="V674" s="1" t="str">
        <f t="shared" si="67"/>
        <v/>
      </c>
      <c r="W674" s="1" t="str">
        <f>IF(טבלה1013[[#This Row],[3 הפלגות זהות]]="","",IF(טבלה1013[[#This Row],[3 הפלגות זהות]]=1,טבלה1013[[#This Row],[LengthofCycle]],W673))</f>
        <v/>
      </c>
      <c r="Y674" s="1" t="str">
        <f>IF(OR(טבלה1013[[#This Row],[הווסת פעיל?]]=0,טבלה1013[[#This Row],[הווסת פעיל?]]=""),"",SUM(Y673,טבלה1013[[#This Row],[הווסת פעיל?]]))</f>
        <v/>
      </c>
      <c r="Z674" s="1" t="str">
        <f>IF(AND(טבלה1013[[#This Row],[כמה מחזורים עד עקירה]]&lt;&gt;"",Y675=""),טבלה1013[[#This Row],[כמה מחזורים עד עקירה]],"")</f>
        <v/>
      </c>
      <c r="AA674" s="1" t="str">
        <f>IF(AND(טבלה1013[[#This Row],[הווסת פעיל?]]=1,טבלה1013[[#This Row],[וסת קבוע אחרון]]&lt;&gt;W673),טבלה1013[[#This Row],[וסת קבוע אחרון]],"")</f>
        <v/>
      </c>
      <c r="AB674" s="1" t="str">
        <f>IF(AND(טבלה1013[[#This Row],[הווסת פעיל?]]=1,X673=0,טבלה1013[[#This Row],[וסת קבוע אחרון]]=W673),טבלה1013[[#This Row],[וסת קבוע אחרון]],"")</f>
        <v/>
      </c>
      <c r="AC674" s="1" t="str">
        <f>IF(AND(טבלה1013[[#This Row],[הווסת פעיל?]]=1,X673=0,טבלה1013[[#This Row],[וסת קבוע אחרון]]&lt;&gt;W673),1,"")</f>
        <v/>
      </c>
      <c r="AD674" s="1" t="str">
        <f>IF(AND(טבלה1013[[#This Row],[הווסת פעיל?]]&lt;&gt;"",B675=1),טבלה1013[[#This Row],[CycleNumber]],"")</f>
        <v/>
      </c>
      <c r="AE674" s="1" t="str">
        <f>IF(AND(טבלה1013[[#This Row],[הווסת פעיל?]]&lt;&gt;"",X673=""),טבלה1013[[#This Row],[CycleNumber]],"")</f>
        <v/>
      </c>
      <c r="AF674" s="1" t="str">
        <f>IF(B675=1,"",IF(טבלה1013[[#This Row],[הווסת פעיל?]]=1,IF(טבלה1013[[#This Row],[וסת קבוע אחרון]]=F675,1,0),""))</f>
        <v/>
      </c>
      <c r="AG674" s="1" t="str">
        <f>IF(B675=1,"",IF(טבלה1013[[#This Row],[הווסת פעיל?]]=1,IF(OR(טבלה1013[[#This Row],[וסת קבוע אחרון]]=F675,F675=טבלה1013[[#This Row],[LengthofCycle]]),1,0),""))</f>
        <v/>
      </c>
      <c r="AH674" s="1" t="str">
        <f>IF(B675=1,"",IF(טבלה1013[[#This Row],[הווסת פעיל?]]=1,IF(OR(טבלה1013[[#This Row],[וסת קבוע אחרון]]=F675,F675=טבלה1013[[#This Row],[LengthofCycle]],AND(טבלה1013[[#This Row],[LengthofCycle]]&lt;&gt;טבלה1013[[#This Row],[וסת קבוע אחרון]],OR(F675=28,F675=29))),1,0),""))</f>
        <v/>
      </c>
      <c r="AI674" s="1" t="str">
        <f>IF(AND(טבלה1013[[#This Row],[הווסת פעיל?]]=1,B675=1),1,"")</f>
        <v/>
      </c>
      <c r="AJ674" s="4">
        <f>IF(AND(טבלה1013[[#This Row],[הווסת פעיל?]]&lt;&gt;1,B675&lt;&gt;1,B675&lt;&gt;""),IF(טבלה1013[[#This Row],[LengthofCycle]]=F675,1,0),"")</f>
        <v>0</v>
      </c>
      <c r="AK674" s="4">
        <f>IF(AND(טבלה1013[[#This Row],[הווסת פעיל?]]&lt;&gt;1,B675&lt;&gt;1,B675&lt;&gt;""),IF(OR(טבלה1013[[#This Row],[LengthofCycle]]=F675,F675=29),1,0),"")</f>
        <v>0</v>
      </c>
      <c r="AL674" s="4">
        <f>IF(AND(טבלה1013[[#This Row],[הווסת פעיל?]]&lt;&gt;1,B675&lt;&gt;1,B675&lt;&gt;""),IF(OR(טבלה1013[[#This Row],[LengthofCycle]]=F675,F675=29,F675=28),1,0),"")</f>
        <v>0</v>
      </c>
    </row>
    <row r="675" spans="1:38" x14ac:dyDescent="0.25">
      <c r="A675" s="1" t="s">
        <v>113</v>
      </c>
      <c r="B675" s="1">
        <v>5</v>
      </c>
      <c r="C675" s="1">
        <v>0</v>
      </c>
      <c r="D675" s="1">
        <v>1</v>
      </c>
      <c r="E675" s="1">
        <v>0</v>
      </c>
      <c r="F675" s="1">
        <v>26</v>
      </c>
      <c r="G675" s="1">
        <f>טבלה1013[[#This Row],[LengthofCycle]]+1</f>
        <v>27</v>
      </c>
      <c r="H675" s="1" t="str">
        <f>IF(IFERROR(LOOKUP(טבלה1013[[#This Row],[ClientID]],קביעויות[השבוע]),FALSE)=טבלה1013[[#This Row],[ClientID]],1,"")</f>
        <v/>
      </c>
      <c r="I675" s="1" t="str">
        <f>IF(AND(טבלה1013[[#This Row],[CycleNumber]]&gt;1,OR(B676="",טבלה1013[[#This Row],[CycleNumber]]&gt;B674)),IF(OR(AND(טבלה1013[[#This Row],[LengthofCycle]]=28,F674=28),AND(טבלה1013[[#This Row],[LengthofCycle]]=35,F674=35)),1,""),"")</f>
        <v/>
      </c>
      <c r="J675" s="1" t="str">
        <f>IF(AND(טבלה1013[[#This Row],[וסת השבוע]]=1,I674=1,טבלה1013[[#This Row],[CycleNumber]]&gt;B674),1,"")</f>
        <v/>
      </c>
      <c r="K675" s="1" t="str">
        <f>IF(טבלה1013[[#This Row],[CycleNumber]]=1,"",IF(טבלה1013[[#This Row],[וסת השבוע]]=1,0,IF(K674="","",IF(K674=0,IF(טבלה1013[[#This Row],[LengthofCycle]]=28,0,1),IF(K674=1,IF(טבלה1013[[#This Row],[LengthofCycle]]+F674=28*2,0,2),IF(K674=2,IF(טבלה1013[[#This Row],[LengthofCycle]]+F674+F673=28*3,0,3),""))))))</f>
        <v/>
      </c>
      <c r="L675" s="1" t="str">
        <f>IF(טבלה1013[[#This Row],[וסת השבוע]]=1,IF(טבלה1013[[#This Row],[וסת השבוע וההפלגה ביחד]]=1,L674+1,0),IF(AND(טבלה1013[[#This Row],[CycleNumber]]&gt;B674,טבלה1013[[#This Row],[CycleNumber]]&gt;1),IF(טבלה1013[[#This Row],[וסת השבוע פעיל?]]&lt;&gt;"",L674+1,""),""))</f>
        <v/>
      </c>
      <c r="M675" s="1" t="str">
        <f>IF(AND(טבלה1013[[#This Row],[וסת השבוע פעיל?]]&lt;&gt;"",טבלה1013[[#This Row],[CycleNumber]]&lt;B676,B676&lt;&gt;"",טבלה1013[[#This Row],[וסת השבוע פעיל?]]&lt;3),IF(K676=0,IF(AND(טבלה1013[[#This Row],[וסת השבוע פעיל?]]&gt;0,I676=1),0,1),0),"")</f>
        <v/>
      </c>
      <c r="N675" s="1" t="str">
        <f t="shared" si="64"/>
        <v/>
      </c>
      <c r="O675" s="1" t="str">
        <f>IF(AND(טבלה1013[[#This Row],[חיזוי - שבוע]]=1,J676=1),1,"")</f>
        <v/>
      </c>
      <c r="P675" s="1" t="str">
        <f>IF(AND(טבלה1013[[#This Row],[חיזוי טוב עם הפלגה?]]=1,טבלה1013[[#This Row],[וסת קבוע אחרון]]&lt;&gt;28,X674=1),1,"")</f>
        <v/>
      </c>
      <c r="Q675" s="1" t="str">
        <f>IF(AND(טבלה1013[[#This Row],[וסת השבוע פעיל?]]&lt;3,OR(טבלה1013[[#This Row],[CycleNumber]]&gt;B676,B676="")),1,"")</f>
        <v/>
      </c>
      <c r="R675" s="1" t="str">
        <f>IF(טבלה1013[[#This Row],[האישה קבעה וסת שבוע?]]=1,IF(טבלה1013[[#This Row],[וסת השבוע פעיל?]]&lt;3,1,0),"")</f>
        <v/>
      </c>
      <c r="S6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5" s="1">
        <f t="shared" si="65"/>
        <v>0</v>
      </c>
      <c r="U675" s="1">
        <f t="shared" si="66"/>
        <v>0</v>
      </c>
      <c r="V675" s="1">
        <f t="shared" si="67"/>
        <v>0</v>
      </c>
      <c r="W675" s="1" t="str">
        <f>IF(טבלה1013[[#This Row],[3 הפלגות זהות]]="","",IF(טבלה1013[[#This Row],[3 הפלגות זהות]]=1,טבלה1013[[#This Row],[LengthofCycle]],W674))</f>
        <v/>
      </c>
      <c r="Y675" s="1" t="str">
        <f>IF(OR(טבלה1013[[#This Row],[הווסת פעיל?]]=0,טבלה1013[[#This Row],[הווסת פעיל?]]=""),"",SUM(Y674,טבלה1013[[#This Row],[הווסת פעיל?]]))</f>
        <v/>
      </c>
      <c r="Z675" s="1" t="str">
        <f>IF(AND(טבלה1013[[#This Row],[כמה מחזורים עד עקירה]]&lt;&gt;"",Y676=""),טבלה1013[[#This Row],[כמה מחזורים עד עקירה]],"")</f>
        <v/>
      </c>
      <c r="AA675" s="1" t="str">
        <f>IF(AND(טבלה1013[[#This Row],[הווסת פעיל?]]=1,טבלה1013[[#This Row],[וסת קבוע אחרון]]&lt;&gt;W674),טבלה1013[[#This Row],[וסת קבוע אחרון]],"")</f>
        <v/>
      </c>
      <c r="AB675" s="1" t="str">
        <f>IF(AND(טבלה1013[[#This Row],[הווסת פעיל?]]=1,X674=0,טבלה1013[[#This Row],[וסת קבוע אחרון]]=W674),טבלה1013[[#This Row],[וסת קבוע אחרון]],"")</f>
        <v/>
      </c>
      <c r="AC675" s="1" t="str">
        <f>IF(AND(טבלה1013[[#This Row],[הווסת פעיל?]]=1,X674=0,טבלה1013[[#This Row],[וסת קבוע אחרון]]&lt;&gt;W674),1,"")</f>
        <v/>
      </c>
      <c r="AD675" s="1" t="str">
        <f>IF(AND(טבלה1013[[#This Row],[הווסת פעיל?]]&lt;&gt;"",B676=1),טבלה1013[[#This Row],[CycleNumber]],"")</f>
        <v/>
      </c>
      <c r="AE675" s="1" t="str">
        <f>IF(AND(טבלה1013[[#This Row],[הווסת פעיל?]]&lt;&gt;"",X674=""),טבלה1013[[#This Row],[CycleNumber]],"")</f>
        <v/>
      </c>
      <c r="AF675" s="1" t="str">
        <f>IF(B676=1,"",IF(טבלה1013[[#This Row],[הווסת פעיל?]]=1,IF(טבלה1013[[#This Row],[וסת קבוע אחרון]]=F676,1,0),""))</f>
        <v/>
      </c>
      <c r="AG675" s="1" t="str">
        <f>IF(B676=1,"",IF(טבלה1013[[#This Row],[הווסת פעיל?]]=1,IF(OR(טבלה1013[[#This Row],[וסת קבוע אחרון]]=F676,F676=טבלה1013[[#This Row],[LengthofCycle]]),1,0),""))</f>
        <v/>
      </c>
      <c r="AH675" s="1" t="str">
        <f>IF(B676=1,"",IF(טבלה1013[[#This Row],[הווסת פעיל?]]=1,IF(OR(טבלה1013[[#This Row],[וסת קבוע אחרון]]=F676,F676=טבלה1013[[#This Row],[LengthofCycle]],AND(טבלה1013[[#This Row],[LengthofCycle]]&lt;&gt;טבלה1013[[#This Row],[וסת קבוע אחרון]],OR(F676=28,F676=29))),1,0),""))</f>
        <v/>
      </c>
      <c r="AI675" s="1" t="str">
        <f>IF(AND(טבלה1013[[#This Row],[הווסת פעיל?]]=1,B676=1),1,"")</f>
        <v/>
      </c>
      <c r="AJ675" s="4">
        <f>IF(AND(טבלה1013[[#This Row],[הווסת פעיל?]]&lt;&gt;1,B676&lt;&gt;1,B676&lt;&gt;""),IF(טבלה1013[[#This Row],[LengthofCycle]]=F676,1,0),"")</f>
        <v>0</v>
      </c>
      <c r="AK675" s="4">
        <f>IF(AND(טבלה1013[[#This Row],[הווסת פעיל?]]&lt;&gt;1,B676&lt;&gt;1,B676&lt;&gt;""),IF(OR(טבלה1013[[#This Row],[LengthofCycle]]=F676,F676=29),1,0),"")</f>
        <v>0</v>
      </c>
      <c r="AL675" s="4">
        <f>IF(AND(טבלה1013[[#This Row],[הווסת פעיל?]]&lt;&gt;1,B676&lt;&gt;1,B676&lt;&gt;""),IF(OR(טבלה1013[[#This Row],[LengthofCycle]]=F676,F676=29,F676=28),1,0),"")</f>
        <v>0</v>
      </c>
    </row>
    <row r="676" spans="1:38" x14ac:dyDescent="0.25">
      <c r="A676" s="1" t="s">
        <v>113</v>
      </c>
      <c r="B676" s="1">
        <v>6</v>
      </c>
      <c r="C676" s="1">
        <v>0</v>
      </c>
      <c r="D676" s="1">
        <v>1</v>
      </c>
      <c r="E676" s="1">
        <v>0</v>
      </c>
      <c r="F676" s="1">
        <v>30</v>
      </c>
      <c r="G676" s="1">
        <f>טבלה1013[[#This Row],[LengthofCycle]]+1</f>
        <v>31</v>
      </c>
      <c r="H676" s="1" t="str">
        <f>IF(IFERROR(LOOKUP(טבלה1013[[#This Row],[ClientID]],קביעויות[השבוע]),FALSE)=טבלה1013[[#This Row],[ClientID]],1,"")</f>
        <v/>
      </c>
      <c r="I676" s="1" t="str">
        <f>IF(AND(טבלה1013[[#This Row],[CycleNumber]]&gt;1,OR(B677="",טבלה1013[[#This Row],[CycleNumber]]&gt;B675)),IF(OR(AND(טבלה1013[[#This Row],[LengthofCycle]]=28,F675=28),AND(טבלה1013[[#This Row],[LengthofCycle]]=35,F675=35)),1,""),"")</f>
        <v/>
      </c>
      <c r="J676" s="1" t="str">
        <f>IF(AND(טבלה1013[[#This Row],[וסת השבוע]]=1,I675=1,טבלה1013[[#This Row],[CycleNumber]]&gt;B675),1,"")</f>
        <v/>
      </c>
      <c r="K676" s="1" t="str">
        <f>IF(טבלה1013[[#This Row],[CycleNumber]]=1,"",IF(טבלה1013[[#This Row],[וסת השבוע]]=1,0,IF(K675="","",IF(K675=0,IF(טבלה1013[[#This Row],[LengthofCycle]]=28,0,1),IF(K675=1,IF(טבלה1013[[#This Row],[LengthofCycle]]+F675=28*2,0,2),IF(K675=2,IF(טבלה1013[[#This Row],[LengthofCycle]]+F675+F674=28*3,0,3),""))))))</f>
        <v/>
      </c>
      <c r="L676" s="1" t="str">
        <f>IF(טבלה1013[[#This Row],[וסת השבוע]]=1,IF(טבלה1013[[#This Row],[וסת השבוע וההפלגה ביחד]]=1,L675+1,0),IF(AND(טבלה1013[[#This Row],[CycleNumber]]&gt;B675,טבלה1013[[#This Row],[CycleNumber]]&gt;1),IF(טבלה1013[[#This Row],[וסת השבוע פעיל?]]&lt;&gt;"",L675+1,""),""))</f>
        <v/>
      </c>
      <c r="M676" s="1" t="str">
        <f>IF(AND(טבלה1013[[#This Row],[וסת השבוע פעיל?]]&lt;&gt;"",טבלה1013[[#This Row],[CycleNumber]]&lt;B677,B677&lt;&gt;"",טבלה1013[[#This Row],[וסת השבוע פעיל?]]&lt;3),IF(K677=0,IF(AND(טבלה1013[[#This Row],[וסת השבוע פעיל?]]&gt;0,I677=1),0,1),0),"")</f>
        <v/>
      </c>
      <c r="N676" s="1" t="str">
        <f t="shared" si="64"/>
        <v/>
      </c>
      <c r="O676" s="1" t="str">
        <f>IF(AND(טבלה1013[[#This Row],[חיזוי - שבוע]]=1,J677=1),1,"")</f>
        <v/>
      </c>
      <c r="P676" s="1" t="str">
        <f>IF(AND(טבלה1013[[#This Row],[חיזוי טוב עם הפלגה?]]=1,טבלה1013[[#This Row],[וסת קבוע אחרון]]&lt;&gt;28,X675=1),1,"")</f>
        <v/>
      </c>
      <c r="Q676" s="1" t="str">
        <f>IF(AND(טבלה1013[[#This Row],[וסת השבוע פעיל?]]&lt;3,OR(טבלה1013[[#This Row],[CycleNumber]]&gt;B677,B677="")),1,"")</f>
        <v/>
      </c>
      <c r="R676" s="1" t="str">
        <f>IF(טבלה1013[[#This Row],[האישה קבעה וסת שבוע?]]=1,IF(טבלה1013[[#This Row],[וסת השבוע פעיל?]]&lt;3,1,0),"")</f>
        <v/>
      </c>
      <c r="S6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6" s="1">
        <f t="shared" si="65"/>
        <v>0</v>
      </c>
      <c r="U676" s="1">
        <f t="shared" si="66"/>
        <v>0</v>
      </c>
      <c r="V676" s="1">
        <f t="shared" si="67"/>
        <v>0</v>
      </c>
      <c r="W676" s="1" t="str">
        <f>IF(טבלה1013[[#This Row],[3 הפלגות זהות]]="","",IF(טבלה1013[[#This Row],[3 הפלגות זהות]]=1,טבלה1013[[#This Row],[LengthofCycle]],W675))</f>
        <v/>
      </c>
      <c r="Y676" s="1" t="str">
        <f>IF(OR(טבלה1013[[#This Row],[הווסת פעיל?]]=0,טבלה1013[[#This Row],[הווסת פעיל?]]=""),"",SUM(Y675,טבלה1013[[#This Row],[הווסת פעיל?]]))</f>
        <v/>
      </c>
      <c r="Z676" s="1" t="str">
        <f>IF(AND(טבלה1013[[#This Row],[כמה מחזורים עד עקירה]]&lt;&gt;"",Y677=""),טבלה1013[[#This Row],[כמה מחזורים עד עקירה]],"")</f>
        <v/>
      </c>
      <c r="AA676" s="1" t="str">
        <f>IF(AND(טבלה1013[[#This Row],[הווסת פעיל?]]=1,טבלה1013[[#This Row],[וסת קבוע אחרון]]&lt;&gt;W675),טבלה1013[[#This Row],[וסת קבוע אחרון]],"")</f>
        <v/>
      </c>
      <c r="AB676" s="1" t="str">
        <f>IF(AND(טבלה1013[[#This Row],[הווסת פעיל?]]=1,X675=0,טבלה1013[[#This Row],[וסת קבוע אחרון]]=W675),טבלה1013[[#This Row],[וסת קבוע אחרון]],"")</f>
        <v/>
      </c>
      <c r="AC676" s="1" t="str">
        <f>IF(AND(טבלה1013[[#This Row],[הווסת פעיל?]]=1,X675=0,טבלה1013[[#This Row],[וסת קבוע אחרון]]&lt;&gt;W675),1,"")</f>
        <v/>
      </c>
      <c r="AD676" s="1" t="str">
        <f>IF(AND(טבלה1013[[#This Row],[הווסת פעיל?]]&lt;&gt;"",B677=1),טבלה1013[[#This Row],[CycleNumber]],"")</f>
        <v/>
      </c>
      <c r="AE676" s="1" t="str">
        <f>IF(AND(טבלה1013[[#This Row],[הווסת פעיל?]]&lt;&gt;"",X675=""),טבלה1013[[#This Row],[CycleNumber]],"")</f>
        <v/>
      </c>
      <c r="AF676" s="1" t="str">
        <f>IF(B677=1,"",IF(טבלה1013[[#This Row],[הווסת פעיל?]]=1,IF(טבלה1013[[#This Row],[וסת קבוע אחרון]]=F677,1,0),""))</f>
        <v/>
      </c>
      <c r="AG676" s="1" t="str">
        <f>IF(B677=1,"",IF(טבלה1013[[#This Row],[הווסת פעיל?]]=1,IF(OR(טבלה1013[[#This Row],[וסת קבוע אחרון]]=F677,F677=טבלה1013[[#This Row],[LengthofCycle]]),1,0),""))</f>
        <v/>
      </c>
      <c r="AH676" s="1" t="str">
        <f>IF(B677=1,"",IF(טבלה1013[[#This Row],[הווסת פעיל?]]=1,IF(OR(טבלה1013[[#This Row],[וסת קבוע אחרון]]=F677,F677=טבלה1013[[#This Row],[LengthofCycle]],AND(טבלה1013[[#This Row],[LengthofCycle]]&lt;&gt;טבלה1013[[#This Row],[וסת קבוע אחרון]],OR(F677=28,F677=29))),1,0),""))</f>
        <v/>
      </c>
      <c r="AI676" s="1" t="str">
        <f>IF(AND(טבלה1013[[#This Row],[הווסת פעיל?]]=1,B677=1),1,"")</f>
        <v/>
      </c>
      <c r="AJ676" s="4">
        <f>IF(AND(טבלה1013[[#This Row],[הווסת פעיל?]]&lt;&gt;1,B677&lt;&gt;1,B677&lt;&gt;""),IF(טבלה1013[[#This Row],[LengthofCycle]]=F677,1,0),"")</f>
        <v>0</v>
      </c>
      <c r="AK676" s="4">
        <f>IF(AND(טבלה1013[[#This Row],[הווסת פעיל?]]&lt;&gt;1,B677&lt;&gt;1,B677&lt;&gt;""),IF(OR(טבלה1013[[#This Row],[LengthofCycle]]=F677,F677=29),1,0),"")</f>
        <v>1</v>
      </c>
      <c r="AL676" s="4">
        <f>IF(AND(טבלה1013[[#This Row],[הווסת פעיל?]]&lt;&gt;1,B677&lt;&gt;1,B677&lt;&gt;""),IF(OR(טבלה1013[[#This Row],[LengthofCycle]]=F677,F677=29,F677=28),1,0),"")</f>
        <v>1</v>
      </c>
    </row>
    <row r="677" spans="1:38" x14ac:dyDescent="0.25">
      <c r="A677" s="1" t="s">
        <v>113</v>
      </c>
      <c r="B677" s="1">
        <v>7</v>
      </c>
      <c r="C677" s="1">
        <v>0</v>
      </c>
      <c r="D677" s="1">
        <v>1</v>
      </c>
      <c r="E677" s="1">
        <v>0</v>
      </c>
      <c r="F677" s="1">
        <v>29</v>
      </c>
      <c r="G677" s="1">
        <f>טבלה1013[[#This Row],[LengthofCycle]]+1</f>
        <v>30</v>
      </c>
      <c r="H677" s="1" t="str">
        <f>IF(IFERROR(LOOKUP(טבלה1013[[#This Row],[ClientID]],קביעויות[השבוע]),FALSE)=טבלה1013[[#This Row],[ClientID]],1,"")</f>
        <v/>
      </c>
      <c r="I677" s="1" t="str">
        <f>IF(AND(טבלה1013[[#This Row],[CycleNumber]]&gt;1,OR(B678="",טבלה1013[[#This Row],[CycleNumber]]&gt;B676)),IF(OR(AND(טבלה1013[[#This Row],[LengthofCycle]]=28,F676=28),AND(טבלה1013[[#This Row],[LengthofCycle]]=35,F676=35)),1,""),"")</f>
        <v/>
      </c>
      <c r="J677" s="1" t="str">
        <f>IF(AND(טבלה1013[[#This Row],[וסת השבוע]]=1,I676=1,טבלה1013[[#This Row],[CycleNumber]]&gt;B676),1,"")</f>
        <v/>
      </c>
      <c r="K677" s="1" t="str">
        <f>IF(טבלה1013[[#This Row],[CycleNumber]]=1,"",IF(טבלה1013[[#This Row],[וסת השבוע]]=1,0,IF(K676="","",IF(K676=0,IF(טבלה1013[[#This Row],[LengthofCycle]]=28,0,1),IF(K676=1,IF(טבלה1013[[#This Row],[LengthofCycle]]+F676=28*2,0,2),IF(K676=2,IF(טבלה1013[[#This Row],[LengthofCycle]]+F676+F675=28*3,0,3),""))))))</f>
        <v/>
      </c>
      <c r="L677" s="1" t="str">
        <f>IF(טבלה1013[[#This Row],[וסת השבוע]]=1,IF(טבלה1013[[#This Row],[וסת השבוע וההפלגה ביחד]]=1,L676+1,0),IF(AND(טבלה1013[[#This Row],[CycleNumber]]&gt;B676,טבלה1013[[#This Row],[CycleNumber]]&gt;1),IF(טבלה1013[[#This Row],[וסת השבוע פעיל?]]&lt;&gt;"",L676+1,""),""))</f>
        <v/>
      </c>
      <c r="M677" s="1" t="str">
        <f>IF(AND(טבלה1013[[#This Row],[וסת השבוע פעיל?]]&lt;&gt;"",טבלה1013[[#This Row],[CycleNumber]]&lt;B678,B678&lt;&gt;"",טבלה1013[[#This Row],[וסת השבוע פעיל?]]&lt;3),IF(K678=0,IF(AND(טבלה1013[[#This Row],[וסת השבוע פעיל?]]&gt;0,I678=1),0,1),0),"")</f>
        <v/>
      </c>
      <c r="N677" s="1" t="str">
        <f t="shared" si="64"/>
        <v/>
      </c>
      <c r="O677" s="1" t="str">
        <f>IF(AND(טבלה1013[[#This Row],[חיזוי - שבוע]]=1,J678=1),1,"")</f>
        <v/>
      </c>
      <c r="P677" s="1" t="str">
        <f>IF(AND(טבלה1013[[#This Row],[חיזוי טוב עם הפלגה?]]=1,טבלה1013[[#This Row],[וסת קבוע אחרון]]&lt;&gt;28,X676=1),1,"")</f>
        <v/>
      </c>
      <c r="Q677" s="1" t="str">
        <f>IF(AND(טבלה1013[[#This Row],[וסת השבוע פעיל?]]&lt;3,OR(טבלה1013[[#This Row],[CycleNumber]]&gt;B678,B678="")),1,"")</f>
        <v/>
      </c>
      <c r="R677" s="1" t="str">
        <f>IF(טבלה1013[[#This Row],[האישה קבעה וסת שבוע?]]=1,IF(טבלה1013[[#This Row],[וסת השבוע פעיל?]]&lt;3,1,0),"")</f>
        <v/>
      </c>
      <c r="S6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7" s="1">
        <f t="shared" si="65"/>
        <v>0</v>
      </c>
      <c r="U677" s="1">
        <f t="shared" si="66"/>
        <v>0</v>
      </c>
      <c r="V677" s="1">
        <f t="shared" si="67"/>
        <v>0</v>
      </c>
      <c r="W677" s="1" t="str">
        <f>IF(טבלה1013[[#This Row],[3 הפלגות זהות]]="","",IF(טבלה1013[[#This Row],[3 הפלגות זהות]]=1,טבלה1013[[#This Row],[LengthofCycle]],W676))</f>
        <v/>
      </c>
      <c r="Y677" s="1" t="str">
        <f>IF(OR(טבלה1013[[#This Row],[הווסת פעיל?]]=0,טבלה1013[[#This Row],[הווסת פעיל?]]=""),"",SUM(Y676,טבלה1013[[#This Row],[הווסת פעיל?]]))</f>
        <v/>
      </c>
      <c r="Z677" s="1" t="str">
        <f>IF(AND(טבלה1013[[#This Row],[כמה מחזורים עד עקירה]]&lt;&gt;"",Y678=""),טבלה1013[[#This Row],[כמה מחזורים עד עקירה]],"")</f>
        <v/>
      </c>
      <c r="AA677" s="1" t="str">
        <f>IF(AND(טבלה1013[[#This Row],[הווסת פעיל?]]=1,טבלה1013[[#This Row],[וסת קבוע אחרון]]&lt;&gt;W676),טבלה1013[[#This Row],[וסת קבוע אחרון]],"")</f>
        <v/>
      </c>
      <c r="AB677" s="1" t="str">
        <f>IF(AND(טבלה1013[[#This Row],[הווסת פעיל?]]=1,X676=0,טבלה1013[[#This Row],[וסת קבוע אחרון]]=W676),טבלה1013[[#This Row],[וסת קבוע אחרון]],"")</f>
        <v/>
      </c>
      <c r="AC677" s="1" t="str">
        <f>IF(AND(טבלה1013[[#This Row],[הווסת פעיל?]]=1,X676=0,טבלה1013[[#This Row],[וסת קבוע אחרון]]&lt;&gt;W676),1,"")</f>
        <v/>
      </c>
      <c r="AD677" s="1" t="str">
        <f>IF(AND(טבלה1013[[#This Row],[הווסת פעיל?]]&lt;&gt;"",B678=1),טבלה1013[[#This Row],[CycleNumber]],"")</f>
        <v/>
      </c>
      <c r="AE677" s="1" t="str">
        <f>IF(AND(טבלה1013[[#This Row],[הווסת פעיל?]]&lt;&gt;"",X676=""),טבלה1013[[#This Row],[CycleNumber]],"")</f>
        <v/>
      </c>
      <c r="AF677" s="1" t="str">
        <f>IF(B678=1,"",IF(טבלה1013[[#This Row],[הווסת פעיל?]]=1,IF(טבלה1013[[#This Row],[וסת קבוע אחרון]]=F678,1,0),""))</f>
        <v/>
      </c>
      <c r="AG677" s="1" t="str">
        <f>IF(B678=1,"",IF(טבלה1013[[#This Row],[הווסת פעיל?]]=1,IF(OR(טבלה1013[[#This Row],[וסת קבוע אחרון]]=F678,F678=טבלה1013[[#This Row],[LengthofCycle]]),1,0),""))</f>
        <v/>
      </c>
      <c r="AH677" s="1" t="str">
        <f>IF(B678=1,"",IF(טבלה1013[[#This Row],[הווסת פעיל?]]=1,IF(OR(טבלה1013[[#This Row],[וסת קבוע אחרון]]=F678,F678=טבלה1013[[#This Row],[LengthofCycle]],AND(טבלה1013[[#This Row],[LengthofCycle]]&lt;&gt;טבלה1013[[#This Row],[וסת קבוע אחרון]],OR(F678=28,F678=29))),1,0),""))</f>
        <v/>
      </c>
      <c r="AI677" s="1" t="str">
        <f>IF(AND(טבלה1013[[#This Row],[הווסת פעיל?]]=1,B678=1),1,"")</f>
        <v/>
      </c>
      <c r="AJ677" s="4">
        <f>IF(AND(טבלה1013[[#This Row],[הווסת פעיל?]]&lt;&gt;1,B678&lt;&gt;1,B678&lt;&gt;""),IF(טבלה1013[[#This Row],[LengthofCycle]]=F678,1,0),"")</f>
        <v>0</v>
      </c>
      <c r="AK677" s="4">
        <f>IF(AND(טבלה1013[[#This Row],[הווסת פעיל?]]&lt;&gt;1,B678&lt;&gt;1,B678&lt;&gt;""),IF(OR(טבלה1013[[#This Row],[LengthofCycle]]=F678,F678=29),1,0),"")</f>
        <v>0</v>
      </c>
      <c r="AL677" s="4">
        <f>IF(AND(טבלה1013[[#This Row],[הווסת פעיל?]]&lt;&gt;1,B678&lt;&gt;1,B678&lt;&gt;""),IF(OR(טבלה1013[[#This Row],[LengthofCycle]]=F678,F678=29,F678=28),1,0),"")</f>
        <v>0</v>
      </c>
    </row>
    <row r="678" spans="1:38" x14ac:dyDescent="0.25">
      <c r="A678" s="1" t="s">
        <v>113</v>
      </c>
      <c r="B678" s="1">
        <v>8</v>
      </c>
      <c r="C678" s="1">
        <v>0</v>
      </c>
      <c r="D678" s="1">
        <v>1</v>
      </c>
      <c r="E678" s="1">
        <v>0</v>
      </c>
      <c r="F678" s="1">
        <v>32</v>
      </c>
      <c r="G678" s="1">
        <f>טבלה1013[[#This Row],[LengthofCycle]]+1</f>
        <v>33</v>
      </c>
      <c r="H678" s="1" t="str">
        <f>IF(IFERROR(LOOKUP(טבלה1013[[#This Row],[ClientID]],קביעויות[השבוע]),FALSE)=טבלה1013[[#This Row],[ClientID]],1,"")</f>
        <v/>
      </c>
      <c r="I678" s="1" t="str">
        <f>IF(AND(טבלה1013[[#This Row],[CycleNumber]]&gt;1,OR(B679="",טבלה1013[[#This Row],[CycleNumber]]&gt;B677)),IF(OR(AND(טבלה1013[[#This Row],[LengthofCycle]]=28,F677=28),AND(טבלה1013[[#This Row],[LengthofCycle]]=35,F677=35)),1,""),"")</f>
        <v/>
      </c>
      <c r="J678" s="1" t="str">
        <f>IF(AND(טבלה1013[[#This Row],[וסת השבוע]]=1,I677=1,טבלה1013[[#This Row],[CycleNumber]]&gt;B677),1,"")</f>
        <v/>
      </c>
      <c r="K678" s="1" t="str">
        <f>IF(טבלה1013[[#This Row],[CycleNumber]]=1,"",IF(טבלה1013[[#This Row],[וסת השבוע]]=1,0,IF(K677="","",IF(K677=0,IF(טבלה1013[[#This Row],[LengthofCycle]]=28,0,1),IF(K677=1,IF(טבלה1013[[#This Row],[LengthofCycle]]+F677=28*2,0,2),IF(K677=2,IF(טבלה1013[[#This Row],[LengthofCycle]]+F677+F676=28*3,0,3),""))))))</f>
        <v/>
      </c>
      <c r="L678" s="1" t="str">
        <f>IF(טבלה1013[[#This Row],[וסת השבוע]]=1,IF(טבלה1013[[#This Row],[וסת השבוע וההפלגה ביחד]]=1,L677+1,0),IF(AND(טבלה1013[[#This Row],[CycleNumber]]&gt;B677,טבלה1013[[#This Row],[CycleNumber]]&gt;1),IF(טבלה1013[[#This Row],[וסת השבוע פעיל?]]&lt;&gt;"",L677+1,""),""))</f>
        <v/>
      </c>
      <c r="M678" s="1" t="str">
        <f>IF(AND(טבלה1013[[#This Row],[וסת השבוע פעיל?]]&lt;&gt;"",טבלה1013[[#This Row],[CycleNumber]]&lt;B679,B679&lt;&gt;"",טבלה1013[[#This Row],[וסת השבוע פעיל?]]&lt;3),IF(K679=0,IF(AND(טבלה1013[[#This Row],[וסת השבוע פעיל?]]&gt;0,I679=1),0,1),0),"")</f>
        <v/>
      </c>
      <c r="N678" s="1" t="str">
        <f t="shared" si="64"/>
        <v/>
      </c>
      <c r="O678" s="1" t="str">
        <f>IF(AND(טבלה1013[[#This Row],[חיזוי - שבוע]]=1,J679=1),1,"")</f>
        <v/>
      </c>
      <c r="P678" s="1" t="str">
        <f>IF(AND(טבלה1013[[#This Row],[חיזוי טוב עם הפלגה?]]=1,טבלה1013[[#This Row],[וסת קבוע אחרון]]&lt;&gt;28,X677=1),1,"")</f>
        <v/>
      </c>
      <c r="Q678" s="1" t="str">
        <f>IF(AND(טבלה1013[[#This Row],[וסת השבוע פעיל?]]&lt;3,OR(טבלה1013[[#This Row],[CycleNumber]]&gt;B679,B679="")),1,"")</f>
        <v/>
      </c>
      <c r="R678" s="1" t="str">
        <f>IF(טבלה1013[[#This Row],[האישה קבעה וסת שבוע?]]=1,IF(טבלה1013[[#This Row],[וסת השבוע פעיל?]]&lt;3,1,0),"")</f>
        <v/>
      </c>
      <c r="S6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8" s="1">
        <f t="shared" si="65"/>
        <v>0</v>
      </c>
      <c r="U678" s="1">
        <f t="shared" si="66"/>
        <v>0</v>
      </c>
      <c r="V678" s="1">
        <f t="shared" si="67"/>
        <v>0</v>
      </c>
      <c r="W678" s="1" t="str">
        <f>IF(טבלה1013[[#This Row],[3 הפלגות זהות]]="","",IF(טבלה1013[[#This Row],[3 הפלגות זהות]]=1,טבלה1013[[#This Row],[LengthofCycle]],W677))</f>
        <v/>
      </c>
      <c r="Y678" s="1" t="str">
        <f>IF(OR(טבלה1013[[#This Row],[הווסת פעיל?]]=0,טבלה1013[[#This Row],[הווסת פעיל?]]=""),"",SUM(Y677,טבלה1013[[#This Row],[הווסת פעיל?]]))</f>
        <v/>
      </c>
      <c r="Z678" s="1" t="str">
        <f>IF(AND(טבלה1013[[#This Row],[כמה מחזורים עד עקירה]]&lt;&gt;"",Y679=""),טבלה1013[[#This Row],[כמה מחזורים עד עקירה]],"")</f>
        <v/>
      </c>
      <c r="AA678" s="1" t="str">
        <f>IF(AND(טבלה1013[[#This Row],[הווסת פעיל?]]=1,טבלה1013[[#This Row],[וסת קבוע אחרון]]&lt;&gt;W677),טבלה1013[[#This Row],[וסת קבוע אחרון]],"")</f>
        <v/>
      </c>
      <c r="AB678" s="1" t="str">
        <f>IF(AND(טבלה1013[[#This Row],[הווסת פעיל?]]=1,X677=0,טבלה1013[[#This Row],[וסת קבוע אחרון]]=W677),טבלה1013[[#This Row],[וסת קבוע אחרון]],"")</f>
        <v/>
      </c>
      <c r="AC678" s="1" t="str">
        <f>IF(AND(טבלה1013[[#This Row],[הווסת פעיל?]]=1,X677=0,טבלה1013[[#This Row],[וסת קבוע אחרון]]&lt;&gt;W677),1,"")</f>
        <v/>
      </c>
      <c r="AD678" s="1" t="str">
        <f>IF(AND(טבלה1013[[#This Row],[הווסת פעיל?]]&lt;&gt;"",B679=1),טבלה1013[[#This Row],[CycleNumber]],"")</f>
        <v/>
      </c>
      <c r="AE678" s="1" t="str">
        <f>IF(AND(טבלה1013[[#This Row],[הווסת פעיל?]]&lt;&gt;"",X677=""),טבלה1013[[#This Row],[CycleNumber]],"")</f>
        <v/>
      </c>
      <c r="AF678" s="1" t="str">
        <f>IF(B679=1,"",IF(טבלה1013[[#This Row],[הווסת פעיל?]]=1,IF(טבלה1013[[#This Row],[וסת קבוע אחרון]]=F679,1,0),""))</f>
        <v/>
      </c>
      <c r="AG678" s="1" t="str">
        <f>IF(B679=1,"",IF(טבלה1013[[#This Row],[הווסת פעיל?]]=1,IF(OR(טבלה1013[[#This Row],[וסת קבוע אחרון]]=F679,F679=טבלה1013[[#This Row],[LengthofCycle]]),1,0),""))</f>
        <v/>
      </c>
      <c r="AH678" s="1" t="str">
        <f>IF(B679=1,"",IF(טבלה1013[[#This Row],[הווסת פעיל?]]=1,IF(OR(טבלה1013[[#This Row],[וסת קבוע אחרון]]=F679,F679=טבלה1013[[#This Row],[LengthofCycle]],AND(טבלה1013[[#This Row],[LengthofCycle]]&lt;&gt;טבלה1013[[#This Row],[וסת קבוע אחרון]],OR(F679=28,F679=29))),1,0),""))</f>
        <v/>
      </c>
      <c r="AI678" s="1" t="str">
        <f>IF(AND(טבלה1013[[#This Row],[הווסת פעיל?]]=1,B679=1),1,"")</f>
        <v/>
      </c>
      <c r="AJ678" s="4">
        <f>IF(AND(טבלה1013[[#This Row],[הווסת פעיל?]]&lt;&gt;1,B679&lt;&gt;1,B679&lt;&gt;""),IF(טבלה1013[[#This Row],[LengthofCycle]]=F679,1,0),"")</f>
        <v>0</v>
      </c>
      <c r="AK678" s="4">
        <f>IF(AND(טבלה1013[[#This Row],[הווסת פעיל?]]&lt;&gt;1,B679&lt;&gt;1,B679&lt;&gt;""),IF(OR(טבלה1013[[#This Row],[LengthofCycle]]=F679,F679=29),1,0),"")</f>
        <v>0</v>
      </c>
      <c r="AL678" s="4">
        <f>IF(AND(טבלה1013[[#This Row],[הווסת פעיל?]]&lt;&gt;1,B679&lt;&gt;1,B679&lt;&gt;""),IF(OR(טבלה1013[[#This Row],[LengthofCycle]]=F679,F679=29,F679=28),1,0),"")</f>
        <v>0</v>
      </c>
    </row>
    <row r="679" spans="1:38" x14ac:dyDescent="0.25">
      <c r="A679" s="1" t="s">
        <v>113</v>
      </c>
      <c r="B679" s="1">
        <v>9</v>
      </c>
      <c r="C679" s="1">
        <v>0</v>
      </c>
      <c r="D679" s="1">
        <v>1</v>
      </c>
      <c r="E679" s="1">
        <v>0</v>
      </c>
      <c r="F679" s="1">
        <v>31</v>
      </c>
      <c r="G679" s="1">
        <f>טבלה1013[[#This Row],[LengthofCycle]]+1</f>
        <v>32</v>
      </c>
      <c r="H679" s="1" t="str">
        <f>IF(IFERROR(LOOKUP(טבלה1013[[#This Row],[ClientID]],קביעויות[השבוע]),FALSE)=טבלה1013[[#This Row],[ClientID]],1,"")</f>
        <v/>
      </c>
      <c r="I679" s="1" t="str">
        <f>IF(AND(טבלה1013[[#This Row],[CycleNumber]]&gt;1,OR(B680="",טבלה1013[[#This Row],[CycleNumber]]&gt;B678)),IF(OR(AND(טבלה1013[[#This Row],[LengthofCycle]]=28,F678=28),AND(טבלה1013[[#This Row],[LengthofCycle]]=35,F678=35)),1,""),"")</f>
        <v/>
      </c>
      <c r="J679" s="1" t="str">
        <f>IF(AND(טבלה1013[[#This Row],[וסת השבוע]]=1,I678=1,טבלה1013[[#This Row],[CycleNumber]]&gt;B678),1,"")</f>
        <v/>
      </c>
      <c r="K679" s="1" t="str">
        <f>IF(טבלה1013[[#This Row],[CycleNumber]]=1,"",IF(טבלה1013[[#This Row],[וסת השבוע]]=1,0,IF(K678="","",IF(K678=0,IF(טבלה1013[[#This Row],[LengthofCycle]]=28,0,1),IF(K678=1,IF(טבלה1013[[#This Row],[LengthofCycle]]+F678=28*2,0,2),IF(K678=2,IF(טבלה1013[[#This Row],[LengthofCycle]]+F678+F677=28*3,0,3),""))))))</f>
        <v/>
      </c>
      <c r="L679" s="1" t="str">
        <f>IF(טבלה1013[[#This Row],[וסת השבוע]]=1,IF(טבלה1013[[#This Row],[וסת השבוע וההפלגה ביחד]]=1,L678+1,0),IF(AND(טבלה1013[[#This Row],[CycleNumber]]&gt;B678,טבלה1013[[#This Row],[CycleNumber]]&gt;1),IF(טבלה1013[[#This Row],[וסת השבוע פעיל?]]&lt;&gt;"",L678+1,""),""))</f>
        <v/>
      </c>
      <c r="M679" s="1" t="str">
        <f>IF(AND(טבלה1013[[#This Row],[וסת השבוע פעיל?]]&lt;&gt;"",טבלה1013[[#This Row],[CycleNumber]]&lt;B680,B680&lt;&gt;"",טבלה1013[[#This Row],[וסת השבוע פעיל?]]&lt;3),IF(K680=0,IF(AND(טבלה1013[[#This Row],[וסת השבוע פעיל?]]&gt;0,I680=1),0,1),0),"")</f>
        <v/>
      </c>
      <c r="N679" s="1" t="str">
        <f t="shared" si="64"/>
        <v/>
      </c>
      <c r="O679" s="1" t="str">
        <f>IF(AND(טבלה1013[[#This Row],[חיזוי - שבוע]]=1,J680=1),1,"")</f>
        <v/>
      </c>
      <c r="P679" s="1" t="str">
        <f>IF(AND(טבלה1013[[#This Row],[חיזוי טוב עם הפלגה?]]=1,טבלה1013[[#This Row],[וסת קבוע אחרון]]&lt;&gt;28,X678=1),1,"")</f>
        <v/>
      </c>
      <c r="Q679" s="1" t="str">
        <f>IF(AND(טבלה1013[[#This Row],[וסת השבוע פעיל?]]&lt;3,OR(טבלה1013[[#This Row],[CycleNumber]]&gt;B680,B680="")),1,"")</f>
        <v/>
      </c>
      <c r="R679" s="1" t="str">
        <f>IF(טבלה1013[[#This Row],[האישה קבעה וסת שבוע?]]=1,IF(טבלה1013[[#This Row],[וסת השבוע פעיל?]]&lt;3,1,0),"")</f>
        <v/>
      </c>
      <c r="S6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79" s="1">
        <f t="shared" si="65"/>
        <v>0</v>
      </c>
      <c r="U679" s="1">
        <f t="shared" si="66"/>
        <v>0</v>
      </c>
      <c r="V679" s="1">
        <f t="shared" si="67"/>
        <v>0</v>
      </c>
      <c r="W679" s="1" t="str">
        <f>IF(טבלה1013[[#This Row],[3 הפלגות זהות]]="","",IF(טבלה1013[[#This Row],[3 הפלגות זהות]]=1,טבלה1013[[#This Row],[LengthofCycle]],W678))</f>
        <v/>
      </c>
      <c r="Y679" s="1" t="str">
        <f>IF(OR(טבלה1013[[#This Row],[הווסת פעיל?]]=0,טבלה1013[[#This Row],[הווסת פעיל?]]=""),"",SUM(Y678,טבלה1013[[#This Row],[הווסת פעיל?]]))</f>
        <v/>
      </c>
      <c r="Z679" s="1" t="str">
        <f>IF(AND(טבלה1013[[#This Row],[כמה מחזורים עד עקירה]]&lt;&gt;"",Y680=""),טבלה1013[[#This Row],[כמה מחזורים עד עקירה]],"")</f>
        <v/>
      </c>
      <c r="AA679" s="1" t="str">
        <f>IF(AND(טבלה1013[[#This Row],[הווסת פעיל?]]=1,טבלה1013[[#This Row],[וסת קבוע אחרון]]&lt;&gt;W678),טבלה1013[[#This Row],[וסת קבוע אחרון]],"")</f>
        <v/>
      </c>
      <c r="AB679" s="1" t="str">
        <f>IF(AND(טבלה1013[[#This Row],[הווסת פעיל?]]=1,X678=0,טבלה1013[[#This Row],[וסת קבוע אחרון]]=W678),טבלה1013[[#This Row],[וסת קבוע אחרון]],"")</f>
        <v/>
      </c>
      <c r="AC679" s="1" t="str">
        <f>IF(AND(טבלה1013[[#This Row],[הווסת פעיל?]]=1,X678=0,טבלה1013[[#This Row],[וסת קבוע אחרון]]&lt;&gt;W678),1,"")</f>
        <v/>
      </c>
      <c r="AD679" s="1" t="str">
        <f>IF(AND(טבלה1013[[#This Row],[הווסת פעיל?]]&lt;&gt;"",B680=1),טבלה1013[[#This Row],[CycleNumber]],"")</f>
        <v/>
      </c>
      <c r="AE679" s="1" t="str">
        <f>IF(AND(טבלה1013[[#This Row],[הווסת פעיל?]]&lt;&gt;"",X678=""),טבלה1013[[#This Row],[CycleNumber]],"")</f>
        <v/>
      </c>
      <c r="AF679" s="1" t="str">
        <f>IF(B680=1,"",IF(טבלה1013[[#This Row],[הווסת פעיל?]]=1,IF(טבלה1013[[#This Row],[וסת קבוע אחרון]]=F680,1,0),""))</f>
        <v/>
      </c>
      <c r="AG679" s="1" t="str">
        <f>IF(B680=1,"",IF(טבלה1013[[#This Row],[הווסת פעיל?]]=1,IF(OR(טבלה1013[[#This Row],[וסת קבוע אחרון]]=F680,F680=טבלה1013[[#This Row],[LengthofCycle]]),1,0),""))</f>
        <v/>
      </c>
      <c r="AH679" s="1" t="str">
        <f>IF(B680=1,"",IF(טבלה1013[[#This Row],[הווסת פעיל?]]=1,IF(OR(טבלה1013[[#This Row],[וסת קבוע אחרון]]=F680,F680=טבלה1013[[#This Row],[LengthofCycle]],AND(טבלה1013[[#This Row],[LengthofCycle]]&lt;&gt;טבלה1013[[#This Row],[וסת קבוע אחרון]],OR(F680=28,F680=29))),1,0),""))</f>
        <v/>
      </c>
      <c r="AI679" s="1" t="str">
        <f>IF(AND(טבלה1013[[#This Row],[הווסת פעיל?]]=1,B680=1),1,"")</f>
        <v/>
      </c>
      <c r="AJ679" s="4">
        <f>IF(AND(טבלה1013[[#This Row],[הווסת פעיל?]]&lt;&gt;1,B680&lt;&gt;1,B680&lt;&gt;""),IF(טבלה1013[[#This Row],[LengthofCycle]]=F680,1,0),"")</f>
        <v>0</v>
      </c>
      <c r="AK679" s="4">
        <f>IF(AND(טבלה1013[[#This Row],[הווסת פעיל?]]&lt;&gt;1,B680&lt;&gt;1,B680&lt;&gt;""),IF(OR(טבלה1013[[#This Row],[LengthofCycle]]=F680,F680=29),1,0),"")</f>
        <v>0</v>
      </c>
      <c r="AL679" s="4">
        <f>IF(AND(טבלה1013[[#This Row],[הווסת פעיל?]]&lt;&gt;1,B680&lt;&gt;1,B680&lt;&gt;""),IF(OR(טבלה1013[[#This Row],[LengthofCycle]]=F680,F680=29,F680=28),1,0),"")</f>
        <v>0</v>
      </c>
    </row>
    <row r="680" spans="1:38" x14ac:dyDescent="0.25">
      <c r="A680" s="1" t="s">
        <v>113</v>
      </c>
      <c r="B680" s="1">
        <v>10</v>
      </c>
      <c r="C680" s="1">
        <v>0</v>
      </c>
      <c r="D680" s="1">
        <v>1</v>
      </c>
      <c r="E680" s="1">
        <v>0</v>
      </c>
      <c r="F680" s="1">
        <v>34</v>
      </c>
      <c r="G680" s="1">
        <f>טבלה1013[[#This Row],[LengthofCycle]]+1</f>
        <v>35</v>
      </c>
      <c r="H680" s="1" t="str">
        <f>IF(IFERROR(LOOKUP(טבלה1013[[#This Row],[ClientID]],קביעויות[השבוע]),FALSE)=טבלה1013[[#This Row],[ClientID]],1,"")</f>
        <v/>
      </c>
      <c r="I680" s="1" t="str">
        <f>IF(AND(טבלה1013[[#This Row],[CycleNumber]]&gt;1,OR(B681="",טבלה1013[[#This Row],[CycleNumber]]&gt;B679)),IF(OR(AND(טבלה1013[[#This Row],[LengthofCycle]]=28,F679=28),AND(טבלה1013[[#This Row],[LengthofCycle]]=35,F679=35)),1,""),"")</f>
        <v/>
      </c>
      <c r="J680" s="1" t="str">
        <f>IF(AND(טבלה1013[[#This Row],[וסת השבוע]]=1,I679=1,טבלה1013[[#This Row],[CycleNumber]]&gt;B679),1,"")</f>
        <v/>
      </c>
      <c r="K680" s="1" t="str">
        <f>IF(טבלה1013[[#This Row],[CycleNumber]]=1,"",IF(טבלה1013[[#This Row],[וסת השבוע]]=1,0,IF(K679="","",IF(K679=0,IF(טבלה1013[[#This Row],[LengthofCycle]]=28,0,1),IF(K679=1,IF(טבלה1013[[#This Row],[LengthofCycle]]+F679=28*2,0,2),IF(K679=2,IF(טבלה1013[[#This Row],[LengthofCycle]]+F679+F678=28*3,0,3),""))))))</f>
        <v/>
      </c>
      <c r="L680" s="1" t="str">
        <f>IF(טבלה1013[[#This Row],[וסת השבוע]]=1,IF(טבלה1013[[#This Row],[וסת השבוע וההפלגה ביחד]]=1,L679+1,0),IF(AND(טבלה1013[[#This Row],[CycleNumber]]&gt;B679,טבלה1013[[#This Row],[CycleNumber]]&gt;1),IF(טבלה1013[[#This Row],[וסת השבוע פעיל?]]&lt;&gt;"",L679+1,""),""))</f>
        <v/>
      </c>
      <c r="M680" s="1" t="str">
        <f>IF(AND(טבלה1013[[#This Row],[וסת השבוע פעיל?]]&lt;&gt;"",טבלה1013[[#This Row],[CycleNumber]]&lt;B681,B681&lt;&gt;"",טבלה1013[[#This Row],[וסת השבוע פעיל?]]&lt;3),IF(K681=0,IF(AND(טבלה1013[[#This Row],[וסת השבוע פעיל?]]&gt;0,I681=1),0,1),0),"")</f>
        <v/>
      </c>
      <c r="N680" s="1" t="str">
        <f t="shared" si="64"/>
        <v/>
      </c>
      <c r="O680" s="1" t="str">
        <f>IF(AND(טבלה1013[[#This Row],[חיזוי - שבוע]]=1,J681=1),1,"")</f>
        <v/>
      </c>
      <c r="P680" s="1" t="str">
        <f>IF(AND(טבלה1013[[#This Row],[חיזוי טוב עם הפלגה?]]=1,טבלה1013[[#This Row],[וסת קבוע אחרון]]&lt;&gt;28,X679=1),1,"")</f>
        <v/>
      </c>
      <c r="Q680" s="1" t="str">
        <f>IF(AND(טבלה1013[[#This Row],[וסת השבוע פעיל?]]&lt;3,OR(טבלה1013[[#This Row],[CycleNumber]]&gt;B681,B681="")),1,"")</f>
        <v/>
      </c>
      <c r="R680" s="1" t="str">
        <f>IF(טבלה1013[[#This Row],[האישה קבעה וסת שבוע?]]=1,IF(טבלה1013[[#This Row],[וסת השבוע פעיל?]]&lt;3,1,0),"")</f>
        <v/>
      </c>
      <c r="S6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0" s="1">
        <f t="shared" si="65"/>
        <v>0</v>
      </c>
      <c r="U680" s="1">
        <f t="shared" si="66"/>
        <v>0</v>
      </c>
      <c r="V680" s="1">
        <f t="shared" si="67"/>
        <v>0</v>
      </c>
      <c r="W680" s="1" t="str">
        <f>IF(טבלה1013[[#This Row],[3 הפלגות זהות]]="","",IF(טבלה1013[[#This Row],[3 הפלגות זהות]]=1,טבלה1013[[#This Row],[LengthofCycle]],W679))</f>
        <v/>
      </c>
      <c r="Y680" s="1" t="str">
        <f>IF(OR(טבלה1013[[#This Row],[הווסת פעיל?]]=0,טבלה1013[[#This Row],[הווסת פעיל?]]=""),"",SUM(Y679,טבלה1013[[#This Row],[הווסת פעיל?]]))</f>
        <v/>
      </c>
      <c r="Z680" s="1" t="str">
        <f>IF(AND(טבלה1013[[#This Row],[כמה מחזורים עד עקירה]]&lt;&gt;"",Y681=""),טבלה1013[[#This Row],[כמה מחזורים עד עקירה]],"")</f>
        <v/>
      </c>
      <c r="AA680" s="1" t="str">
        <f>IF(AND(טבלה1013[[#This Row],[הווסת פעיל?]]=1,טבלה1013[[#This Row],[וסת קבוע אחרון]]&lt;&gt;W679),טבלה1013[[#This Row],[וסת קבוע אחרון]],"")</f>
        <v/>
      </c>
      <c r="AB680" s="1" t="str">
        <f>IF(AND(טבלה1013[[#This Row],[הווסת פעיל?]]=1,X679=0,טבלה1013[[#This Row],[וסת קבוע אחרון]]=W679),טבלה1013[[#This Row],[וסת קבוע אחרון]],"")</f>
        <v/>
      </c>
      <c r="AC680" s="1" t="str">
        <f>IF(AND(טבלה1013[[#This Row],[הווסת פעיל?]]=1,X679=0,טבלה1013[[#This Row],[וסת קבוע אחרון]]&lt;&gt;W679),1,"")</f>
        <v/>
      </c>
      <c r="AD680" s="1" t="str">
        <f>IF(AND(טבלה1013[[#This Row],[הווסת פעיל?]]&lt;&gt;"",B681=1),טבלה1013[[#This Row],[CycleNumber]],"")</f>
        <v/>
      </c>
      <c r="AE680" s="1" t="str">
        <f>IF(AND(טבלה1013[[#This Row],[הווסת פעיל?]]&lt;&gt;"",X679=""),טבלה1013[[#This Row],[CycleNumber]],"")</f>
        <v/>
      </c>
      <c r="AF680" s="1" t="str">
        <f>IF(B681=1,"",IF(טבלה1013[[#This Row],[הווסת פעיל?]]=1,IF(טבלה1013[[#This Row],[וסת קבוע אחרון]]=F681,1,0),""))</f>
        <v/>
      </c>
      <c r="AG680" s="1" t="str">
        <f>IF(B681=1,"",IF(טבלה1013[[#This Row],[הווסת פעיל?]]=1,IF(OR(טבלה1013[[#This Row],[וסת קבוע אחרון]]=F681,F681=טבלה1013[[#This Row],[LengthofCycle]]),1,0),""))</f>
        <v/>
      </c>
      <c r="AH680" s="1" t="str">
        <f>IF(B681=1,"",IF(טבלה1013[[#This Row],[הווסת פעיל?]]=1,IF(OR(טבלה1013[[#This Row],[וסת קבוע אחרון]]=F681,F681=טבלה1013[[#This Row],[LengthofCycle]],AND(טבלה1013[[#This Row],[LengthofCycle]]&lt;&gt;טבלה1013[[#This Row],[וסת קבוע אחרון]],OR(F681=28,F681=29))),1,0),""))</f>
        <v/>
      </c>
      <c r="AI680" s="1" t="str">
        <f>IF(AND(טבלה1013[[#This Row],[הווסת פעיל?]]=1,B681=1),1,"")</f>
        <v/>
      </c>
      <c r="AJ680" s="4">
        <f>IF(AND(טבלה1013[[#This Row],[הווסת פעיל?]]&lt;&gt;1,B681&lt;&gt;1,B681&lt;&gt;""),IF(טבלה1013[[#This Row],[LengthofCycle]]=F681,1,0),"")</f>
        <v>0</v>
      </c>
      <c r="AK680" s="4">
        <f>IF(AND(טבלה1013[[#This Row],[הווסת פעיל?]]&lt;&gt;1,B681&lt;&gt;1,B681&lt;&gt;""),IF(OR(טבלה1013[[#This Row],[LengthofCycle]]=F681,F681=29),1,0),"")</f>
        <v>1</v>
      </c>
      <c r="AL680" s="4">
        <f>IF(AND(טבלה1013[[#This Row],[הווסת פעיל?]]&lt;&gt;1,B681&lt;&gt;1,B681&lt;&gt;""),IF(OR(טבלה1013[[#This Row],[LengthofCycle]]=F681,F681=29,F681=28),1,0),"")</f>
        <v>1</v>
      </c>
    </row>
    <row r="681" spans="1:38" x14ac:dyDescent="0.25">
      <c r="A681" s="1" t="s">
        <v>113</v>
      </c>
      <c r="B681" s="1">
        <v>11</v>
      </c>
      <c r="C681" s="1">
        <v>0</v>
      </c>
      <c r="D681" s="1">
        <v>1</v>
      </c>
      <c r="E681" s="1">
        <v>0</v>
      </c>
      <c r="F681" s="1">
        <v>29</v>
      </c>
      <c r="G681" s="1">
        <f>טבלה1013[[#This Row],[LengthofCycle]]+1</f>
        <v>30</v>
      </c>
      <c r="H681" s="1" t="str">
        <f>IF(IFERROR(LOOKUP(טבלה1013[[#This Row],[ClientID]],קביעויות[השבוע]),FALSE)=טבלה1013[[#This Row],[ClientID]],1,"")</f>
        <v/>
      </c>
      <c r="I681" s="1" t="str">
        <f>IF(AND(טבלה1013[[#This Row],[CycleNumber]]&gt;1,OR(B682="",טבלה1013[[#This Row],[CycleNumber]]&gt;B680)),IF(OR(AND(טבלה1013[[#This Row],[LengthofCycle]]=28,F680=28),AND(טבלה1013[[#This Row],[LengthofCycle]]=35,F680=35)),1,""),"")</f>
        <v/>
      </c>
      <c r="J681" s="1" t="str">
        <f>IF(AND(טבלה1013[[#This Row],[וסת השבוע]]=1,I680=1,טבלה1013[[#This Row],[CycleNumber]]&gt;B680),1,"")</f>
        <v/>
      </c>
      <c r="K681" s="1" t="str">
        <f>IF(טבלה1013[[#This Row],[CycleNumber]]=1,"",IF(טבלה1013[[#This Row],[וסת השבוע]]=1,0,IF(K680="","",IF(K680=0,IF(טבלה1013[[#This Row],[LengthofCycle]]=28,0,1),IF(K680=1,IF(טבלה1013[[#This Row],[LengthofCycle]]+F680=28*2,0,2),IF(K680=2,IF(טבלה1013[[#This Row],[LengthofCycle]]+F680+F679=28*3,0,3),""))))))</f>
        <v/>
      </c>
      <c r="L681" s="1" t="str">
        <f>IF(טבלה1013[[#This Row],[וסת השבוע]]=1,IF(טבלה1013[[#This Row],[וסת השבוע וההפלגה ביחד]]=1,L680+1,0),IF(AND(טבלה1013[[#This Row],[CycleNumber]]&gt;B680,טבלה1013[[#This Row],[CycleNumber]]&gt;1),IF(טבלה1013[[#This Row],[וסת השבוע פעיל?]]&lt;&gt;"",L680+1,""),""))</f>
        <v/>
      </c>
      <c r="M681" s="1" t="str">
        <f>IF(AND(טבלה1013[[#This Row],[וסת השבוע פעיל?]]&lt;&gt;"",טבלה1013[[#This Row],[CycleNumber]]&lt;B682,B682&lt;&gt;"",טבלה1013[[#This Row],[וסת השבוע פעיל?]]&lt;3),IF(K682=0,IF(AND(טבלה1013[[#This Row],[וסת השבוע פעיל?]]&gt;0,I682=1),0,1),0),"")</f>
        <v/>
      </c>
      <c r="N681" s="1" t="str">
        <f t="shared" si="64"/>
        <v/>
      </c>
      <c r="O681" s="1" t="str">
        <f>IF(AND(טבלה1013[[#This Row],[חיזוי - שבוע]]=1,J682=1),1,"")</f>
        <v/>
      </c>
      <c r="P681" s="1" t="str">
        <f>IF(AND(טבלה1013[[#This Row],[חיזוי טוב עם הפלגה?]]=1,טבלה1013[[#This Row],[וסת קבוע אחרון]]&lt;&gt;28,X680=1),1,"")</f>
        <v/>
      </c>
      <c r="Q681" s="1" t="str">
        <f>IF(AND(טבלה1013[[#This Row],[וסת השבוע פעיל?]]&lt;3,OR(טבלה1013[[#This Row],[CycleNumber]]&gt;B682,B682="")),1,"")</f>
        <v/>
      </c>
      <c r="R681" s="1" t="str">
        <f>IF(טבלה1013[[#This Row],[האישה קבעה וסת שבוע?]]=1,IF(טבלה1013[[#This Row],[וסת השבוע פעיל?]]&lt;3,1,0),"")</f>
        <v/>
      </c>
      <c r="S6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1" s="1">
        <f t="shared" si="65"/>
        <v>0</v>
      </c>
      <c r="U681" s="1">
        <f t="shared" si="66"/>
        <v>0</v>
      </c>
      <c r="V681" s="1">
        <f t="shared" si="67"/>
        <v>0</v>
      </c>
      <c r="W681" s="1" t="str">
        <f>IF(טבלה1013[[#This Row],[3 הפלגות זהות]]="","",IF(טבלה1013[[#This Row],[3 הפלגות זהות]]=1,טבלה1013[[#This Row],[LengthofCycle]],W680))</f>
        <v/>
      </c>
      <c r="Y681" s="1" t="str">
        <f>IF(OR(טבלה1013[[#This Row],[הווסת פעיל?]]=0,טבלה1013[[#This Row],[הווסת פעיל?]]=""),"",SUM(Y680,טבלה1013[[#This Row],[הווסת פעיל?]]))</f>
        <v/>
      </c>
      <c r="Z681" s="1" t="str">
        <f>IF(AND(טבלה1013[[#This Row],[כמה מחזורים עד עקירה]]&lt;&gt;"",Y682=""),טבלה1013[[#This Row],[כמה מחזורים עד עקירה]],"")</f>
        <v/>
      </c>
      <c r="AA681" s="1" t="str">
        <f>IF(AND(טבלה1013[[#This Row],[הווסת פעיל?]]=1,טבלה1013[[#This Row],[וסת קבוע אחרון]]&lt;&gt;W680),טבלה1013[[#This Row],[וסת קבוע אחרון]],"")</f>
        <v/>
      </c>
      <c r="AB681" s="1" t="str">
        <f>IF(AND(טבלה1013[[#This Row],[הווסת פעיל?]]=1,X680=0,טבלה1013[[#This Row],[וסת קבוע אחרון]]=W680),טבלה1013[[#This Row],[וסת קבוע אחרון]],"")</f>
        <v/>
      </c>
      <c r="AC681" s="1" t="str">
        <f>IF(AND(טבלה1013[[#This Row],[הווסת פעיל?]]=1,X680=0,טבלה1013[[#This Row],[וסת קבוע אחרון]]&lt;&gt;W680),1,"")</f>
        <v/>
      </c>
      <c r="AD681" s="1" t="str">
        <f>IF(AND(טבלה1013[[#This Row],[הווסת פעיל?]]&lt;&gt;"",B682=1),טבלה1013[[#This Row],[CycleNumber]],"")</f>
        <v/>
      </c>
      <c r="AE681" s="1" t="str">
        <f>IF(AND(טבלה1013[[#This Row],[הווסת פעיל?]]&lt;&gt;"",X680=""),טבלה1013[[#This Row],[CycleNumber]],"")</f>
        <v/>
      </c>
      <c r="AF681" s="1" t="str">
        <f>IF(B682=1,"",IF(טבלה1013[[#This Row],[הווסת פעיל?]]=1,IF(טבלה1013[[#This Row],[וסת קבוע אחרון]]=F682,1,0),""))</f>
        <v/>
      </c>
      <c r="AG681" s="1" t="str">
        <f>IF(B682=1,"",IF(טבלה1013[[#This Row],[הווסת פעיל?]]=1,IF(OR(טבלה1013[[#This Row],[וסת קבוע אחרון]]=F682,F682=טבלה1013[[#This Row],[LengthofCycle]]),1,0),""))</f>
        <v/>
      </c>
      <c r="AH681" s="1" t="str">
        <f>IF(B682=1,"",IF(טבלה1013[[#This Row],[הווסת פעיל?]]=1,IF(OR(טבלה1013[[#This Row],[וסת קבוע אחרון]]=F682,F682=טבלה1013[[#This Row],[LengthofCycle]],AND(טבלה1013[[#This Row],[LengthofCycle]]&lt;&gt;טבלה1013[[#This Row],[וסת קבוע אחרון]],OR(F682=28,F682=29))),1,0),""))</f>
        <v/>
      </c>
      <c r="AI681" s="1" t="str">
        <f>IF(AND(טבלה1013[[#This Row],[הווסת פעיל?]]=1,B682=1),1,"")</f>
        <v/>
      </c>
      <c r="AJ681" s="4">
        <f>IF(AND(טבלה1013[[#This Row],[הווסת פעיל?]]&lt;&gt;1,B682&lt;&gt;1,B682&lt;&gt;""),IF(טבלה1013[[#This Row],[LengthofCycle]]=F682,1,0),"")</f>
        <v>0</v>
      </c>
      <c r="AK681" s="4">
        <f>IF(AND(טבלה1013[[#This Row],[הווסת פעיל?]]&lt;&gt;1,B682&lt;&gt;1,B682&lt;&gt;""),IF(OR(טבלה1013[[#This Row],[LengthofCycle]]=F682,F682=29),1,0),"")</f>
        <v>0</v>
      </c>
      <c r="AL681" s="4">
        <f>IF(AND(טבלה1013[[#This Row],[הווסת פעיל?]]&lt;&gt;1,B682&lt;&gt;1,B682&lt;&gt;""),IF(OR(טבלה1013[[#This Row],[LengthofCycle]]=F682,F682=29,F682=28),1,0),"")</f>
        <v>0</v>
      </c>
    </row>
    <row r="682" spans="1:38" x14ac:dyDescent="0.25">
      <c r="A682" s="1" t="s">
        <v>113</v>
      </c>
      <c r="B682" s="1">
        <v>12</v>
      </c>
      <c r="C682" s="1">
        <v>0</v>
      </c>
      <c r="D682" s="1">
        <v>1</v>
      </c>
      <c r="E682" s="1">
        <v>0</v>
      </c>
      <c r="F682" s="1">
        <v>32</v>
      </c>
      <c r="G682" s="1">
        <f>טבלה1013[[#This Row],[LengthofCycle]]+1</f>
        <v>33</v>
      </c>
      <c r="H682" s="1" t="str">
        <f>IF(IFERROR(LOOKUP(טבלה1013[[#This Row],[ClientID]],קביעויות[השבוע]),FALSE)=טבלה1013[[#This Row],[ClientID]],1,"")</f>
        <v/>
      </c>
      <c r="I682" s="1" t="str">
        <f>IF(AND(טבלה1013[[#This Row],[CycleNumber]]&gt;1,OR(B683="",טבלה1013[[#This Row],[CycleNumber]]&gt;B681)),IF(OR(AND(טבלה1013[[#This Row],[LengthofCycle]]=28,F681=28),AND(טבלה1013[[#This Row],[LengthofCycle]]=35,F681=35)),1,""),"")</f>
        <v/>
      </c>
      <c r="J682" s="1" t="str">
        <f>IF(AND(טבלה1013[[#This Row],[וסת השבוע]]=1,I681=1,טבלה1013[[#This Row],[CycleNumber]]&gt;B681),1,"")</f>
        <v/>
      </c>
      <c r="K682" s="1" t="str">
        <f>IF(טבלה1013[[#This Row],[CycleNumber]]=1,"",IF(טבלה1013[[#This Row],[וסת השבוע]]=1,0,IF(K681="","",IF(K681=0,IF(טבלה1013[[#This Row],[LengthofCycle]]=28,0,1),IF(K681=1,IF(טבלה1013[[#This Row],[LengthofCycle]]+F681=28*2,0,2),IF(K681=2,IF(טבלה1013[[#This Row],[LengthofCycle]]+F681+F680=28*3,0,3),""))))))</f>
        <v/>
      </c>
      <c r="L682" s="1" t="str">
        <f>IF(טבלה1013[[#This Row],[וסת השבוע]]=1,IF(טבלה1013[[#This Row],[וסת השבוע וההפלגה ביחד]]=1,L681+1,0),IF(AND(טבלה1013[[#This Row],[CycleNumber]]&gt;B681,טבלה1013[[#This Row],[CycleNumber]]&gt;1),IF(טבלה1013[[#This Row],[וסת השבוע פעיל?]]&lt;&gt;"",L681+1,""),""))</f>
        <v/>
      </c>
      <c r="M682" s="1" t="str">
        <f>IF(AND(טבלה1013[[#This Row],[וסת השבוע פעיל?]]&lt;&gt;"",טבלה1013[[#This Row],[CycleNumber]]&lt;B683,B683&lt;&gt;"",טבלה1013[[#This Row],[וסת השבוע פעיל?]]&lt;3),IF(K683=0,IF(AND(טבלה1013[[#This Row],[וסת השבוע פעיל?]]&gt;0,I683=1),0,1),0),"")</f>
        <v/>
      </c>
      <c r="N682" s="1" t="str">
        <f t="shared" si="64"/>
        <v/>
      </c>
      <c r="O682" s="1" t="str">
        <f>IF(AND(טבלה1013[[#This Row],[חיזוי - שבוע]]=1,J683=1),1,"")</f>
        <v/>
      </c>
      <c r="P682" s="1" t="str">
        <f>IF(AND(טבלה1013[[#This Row],[חיזוי טוב עם הפלגה?]]=1,טבלה1013[[#This Row],[וסת קבוע אחרון]]&lt;&gt;28,X681=1),1,"")</f>
        <v/>
      </c>
      <c r="Q682" s="1" t="str">
        <f>IF(AND(טבלה1013[[#This Row],[וסת השבוע פעיל?]]&lt;3,OR(טבלה1013[[#This Row],[CycleNumber]]&gt;B683,B683="")),1,"")</f>
        <v/>
      </c>
      <c r="R682" s="1" t="str">
        <f>IF(טבלה1013[[#This Row],[האישה קבעה וסת שבוע?]]=1,IF(טבלה1013[[#This Row],[וסת השבוע פעיל?]]&lt;3,1,0),"")</f>
        <v/>
      </c>
      <c r="S6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2" s="1">
        <f t="shared" si="65"/>
        <v>0</v>
      </c>
      <c r="U682" s="1">
        <f t="shared" si="66"/>
        <v>0</v>
      </c>
      <c r="V682" s="1">
        <f t="shared" si="67"/>
        <v>0</v>
      </c>
      <c r="W682" s="1" t="str">
        <f>IF(טבלה1013[[#This Row],[3 הפלגות זהות]]="","",IF(טבלה1013[[#This Row],[3 הפלגות זהות]]=1,טבלה1013[[#This Row],[LengthofCycle]],W681))</f>
        <v/>
      </c>
      <c r="Y682" s="1" t="str">
        <f>IF(OR(טבלה1013[[#This Row],[הווסת פעיל?]]=0,טבלה1013[[#This Row],[הווסת פעיל?]]=""),"",SUM(Y681,טבלה1013[[#This Row],[הווסת פעיל?]]))</f>
        <v/>
      </c>
      <c r="Z682" s="1" t="str">
        <f>IF(AND(טבלה1013[[#This Row],[כמה מחזורים עד עקירה]]&lt;&gt;"",Y683=""),טבלה1013[[#This Row],[כמה מחזורים עד עקירה]],"")</f>
        <v/>
      </c>
      <c r="AA682" s="1" t="str">
        <f>IF(AND(טבלה1013[[#This Row],[הווסת פעיל?]]=1,טבלה1013[[#This Row],[וסת קבוע אחרון]]&lt;&gt;W681),טבלה1013[[#This Row],[וסת קבוע אחרון]],"")</f>
        <v/>
      </c>
      <c r="AB682" s="1" t="str">
        <f>IF(AND(טבלה1013[[#This Row],[הווסת פעיל?]]=1,X681=0,טבלה1013[[#This Row],[וסת קבוע אחרון]]=W681),טבלה1013[[#This Row],[וסת קבוע אחרון]],"")</f>
        <v/>
      </c>
      <c r="AC682" s="1" t="str">
        <f>IF(AND(טבלה1013[[#This Row],[הווסת פעיל?]]=1,X681=0,טבלה1013[[#This Row],[וסת קבוע אחרון]]&lt;&gt;W681),1,"")</f>
        <v/>
      </c>
      <c r="AD682" s="1" t="str">
        <f>IF(AND(טבלה1013[[#This Row],[הווסת פעיל?]]&lt;&gt;"",B683=1),טבלה1013[[#This Row],[CycleNumber]],"")</f>
        <v/>
      </c>
      <c r="AE682" s="1" t="str">
        <f>IF(AND(טבלה1013[[#This Row],[הווסת פעיל?]]&lt;&gt;"",X681=""),טבלה1013[[#This Row],[CycleNumber]],"")</f>
        <v/>
      </c>
      <c r="AF682" s="1" t="str">
        <f>IF(B683=1,"",IF(טבלה1013[[#This Row],[הווסת פעיל?]]=1,IF(טבלה1013[[#This Row],[וסת קבוע אחרון]]=F683,1,0),""))</f>
        <v/>
      </c>
      <c r="AG682" s="1" t="str">
        <f>IF(B683=1,"",IF(טבלה1013[[#This Row],[הווסת פעיל?]]=1,IF(OR(טבלה1013[[#This Row],[וסת קבוע אחרון]]=F683,F683=טבלה1013[[#This Row],[LengthofCycle]]),1,0),""))</f>
        <v/>
      </c>
      <c r="AH682" s="1" t="str">
        <f>IF(B683=1,"",IF(טבלה1013[[#This Row],[הווסת פעיל?]]=1,IF(OR(טבלה1013[[#This Row],[וסת קבוע אחרון]]=F683,F683=טבלה1013[[#This Row],[LengthofCycle]],AND(טבלה1013[[#This Row],[LengthofCycle]]&lt;&gt;טבלה1013[[#This Row],[וסת קבוע אחרון]],OR(F683=28,F683=29))),1,0),""))</f>
        <v/>
      </c>
      <c r="AI682" s="1" t="str">
        <f>IF(AND(טבלה1013[[#This Row],[הווסת פעיל?]]=1,B683=1),1,"")</f>
        <v/>
      </c>
      <c r="AJ682" s="4" t="str">
        <f>IF(AND(טבלה1013[[#This Row],[הווסת פעיל?]]&lt;&gt;1,B683&lt;&gt;1,B683&lt;&gt;""),IF(טבלה1013[[#This Row],[LengthofCycle]]=F683,1,0),"")</f>
        <v/>
      </c>
      <c r="AK682" s="4" t="str">
        <f>IF(AND(טבלה1013[[#This Row],[הווסת פעיל?]]&lt;&gt;1,B683&lt;&gt;1,B683&lt;&gt;""),IF(OR(טבלה1013[[#This Row],[LengthofCycle]]=F683,F683=29),1,0),"")</f>
        <v/>
      </c>
      <c r="AL682" s="4" t="str">
        <f>IF(AND(טבלה1013[[#This Row],[הווסת פעיל?]]&lt;&gt;1,B683&lt;&gt;1,B683&lt;&gt;""),IF(OR(טבלה1013[[#This Row],[LengthofCycle]]=F683,F683=29,F683=28),1,0),"")</f>
        <v/>
      </c>
    </row>
    <row r="683" spans="1:38" x14ac:dyDescent="0.25">
      <c r="A683" s="1" t="s">
        <v>114</v>
      </c>
      <c r="B683" s="1">
        <v>1</v>
      </c>
      <c r="C683" s="1">
        <v>0</v>
      </c>
      <c r="D683" s="1">
        <v>1</v>
      </c>
      <c r="E683" s="1">
        <v>0</v>
      </c>
      <c r="F683" s="1">
        <v>35</v>
      </c>
      <c r="G683" s="1">
        <f>טבלה1013[[#This Row],[LengthofCycle]]+1</f>
        <v>36</v>
      </c>
      <c r="H683" s="1">
        <f>IF(IFERROR(LOOKUP(טבלה1013[[#This Row],[ClientID]],קביעויות[השבוע]),FALSE)=טבלה1013[[#This Row],[ClientID]],1,"")</f>
        <v>1</v>
      </c>
      <c r="I683" s="1" t="str">
        <f>IF(AND(טבלה1013[[#This Row],[CycleNumber]]&gt;1,OR(B684="",טבלה1013[[#This Row],[CycleNumber]]&gt;B682)),IF(OR(AND(טבלה1013[[#This Row],[LengthofCycle]]=28,F682=28),AND(טבלה1013[[#This Row],[LengthofCycle]]=35,F682=35)),1,""),"")</f>
        <v/>
      </c>
      <c r="J683" s="1" t="str">
        <f>IF(AND(טבלה1013[[#This Row],[וסת השבוע]]=1,I682=1,טבלה1013[[#This Row],[CycleNumber]]&gt;B682),1,"")</f>
        <v/>
      </c>
      <c r="K683" s="1" t="str">
        <f>IF(טבלה1013[[#This Row],[CycleNumber]]=1,"",IF(טבלה1013[[#This Row],[וסת השבוע]]=1,0,IF(K682="","",IF(K682=0,IF(טבלה1013[[#This Row],[LengthofCycle]]=28,0,1),IF(K682=1,IF(טבלה1013[[#This Row],[LengthofCycle]]+F682=28*2,0,2),IF(K682=2,IF(טבלה1013[[#This Row],[LengthofCycle]]+F682+F681=28*3,0,3),""))))))</f>
        <v/>
      </c>
      <c r="L683" s="1" t="str">
        <f>IF(טבלה1013[[#This Row],[וסת השבוע]]=1,IF(טבלה1013[[#This Row],[וסת השבוע וההפלגה ביחד]]=1,L682+1,0),IF(AND(טבלה1013[[#This Row],[CycleNumber]]&gt;B682,טבלה1013[[#This Row],[CycleNumber]]&gt;1),IF(טבלה1013[[#This Row],[וסת השבוע פעיל?]]&lt;&gt;"",L682+1,""),""))</f>
        <v/>
      </c>
      <c r="M683" s="1" t="str">
        <f>IF(AND(טבלה1013[[#This Row],[וסת השבוע פעיל?]]&lt;&gt;"",טבלה1013[[#This Row],[CycleNumber]]&lt;B684,B684&lt;&gt;"",טבלה1013[[#This Row],[וסת השבוע פעיל?]]&lt;3),IF(K684=0,IF(AND(טבלה1013[[#This Row],[וסת השבוע פעיל?]]&gt;0,I684=1),0,1),0),"")</f>
        <v/>
      </c>
      <c r="N683" s="1" t="str">
        <f t="shared" si="64"/>
        <v/>
      </c>
      <c r="O683" s="1" t="str">
        <f>IF(AND(טבלה1013[[#This Row],[חיזוי - שבוע]]=1,J684=1),1,"")</f>
        <v/>
      </c>
      <c r="P683" s="1" t="str">
        <f>IF(AND(טבלה1013[[#This Row],[חיזוי טוב עם הפלגה?]]=1,טבלה1013[[#This Row],[וסת קבוע אחרון]]&lt;&gt;28,X682=1),1,"")</f>
        <v/>
      </c>
      <c r="Q683" s="1" t="str">
        <f>IF(AND(טבלה1013[[#This Row],[וסת השבוע פעיל?]]&lt;3,OR(טבלה1013[[#This Row],[CycleNumber]]&gt;B684,B684="")),1,"")</f>
        <v/>
      </c>
      <c r="R683" s="1">
        <f>IF(טבלה1013[[#This Row],[האישה קבעה וסת שבוע?]]=1,IF(טבלה1013[[#This Row],[וסת השבוע פעיל?]]&lt;3,1,0),"")</f>
        <v>0</v>
      </c>
      <c r="S6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3" s="1" t="str">
        <f t="shared" si="65"/>
        <v/>
      </c>
      <c r="U683" s="1" t="str">
        <f t="shared" si="66"/>
        <v/>
      </c>
      <c r="V683" s="1" t="str">
        <f t="shared" si="67"/>
        <v/>
      </c>
      <c r="W683" s="1" t="str">
        <f>IF(טבלה1013[[#This Row],[3 הפלגות זהות]]="","",IF(טבלה1013[[#This Row],[3 הפלגות זהות]]=1,טבלה1013[[#This Row],[LengthofCycle]],W682))</f>
        <v/>
      </c>
      <c r="Y683" s="1" t="str">
        <f>IF(OR(טבלה1013[[#This Row],[הווסת פעיל?]]=0,טבלה1013[[#This Row],[הווסת פעיל?]]=""),"",SUM(Y682,טבלה1013[[#This Row],[הווסת פעיל?]]))</f>
        <v/>
      </c>
      <c r="Z683" s="1" t="str">
        <f>IF(AND(טבלה1013[[#This Row],[כמה מחזורים עד עקירה]]&lt;&gt;"",Y684=""),טבלה1013[[#This Row],[כמה מחזורים עד עקירה]],"")</f>
        <v/>
      </c>
      <c r="AA683" s="1" t="str">
        <f>IF(AND(טבלה1013[[#This Row],[הווסת פעיל?]]=1,טבלה1013[[#This Row],[וסת קבוע אחרון]]&lt;&gt;W682),טבלה1013[[#This Row],[וסת קבוע אחרון]],"")</f>
        <v/>
      </c>
      <c r="AB683" s="1" t="str">
        <f>IF(AND(טבלה1013[[#This Row],[הווסת פעיל?]]=1,X682=0,טבלה1013[[#This Row],[וסת קבוע אחרון]]=W682),טבלה1013[[#This Row],[וסת קבוע אחרון]],"")</f>
        <v/>
      </c>
      <c r="AC683" s="1" t="str">
        <f>IF(AND(טבלה1013[[#This Row],[הווסת פעיל?]]=1,X682=0,טבלה1013[[#This Row],[וסת קבוע אחרון]]&lt;&gt;W682),1,"")</f>
        <v/>
      </c>
      <c r="AD683" s="1" t="str">
        <f>IF(AND(טבלה1013[[#This Row],[הווסת פעיל?]]&lt;&gt;"",B684=1),טבלה1013[[#This Row],[CycleNumber]],"")</f>
        <v/>
      </c>
      <c r="AE683" s="1" t="str">
        <f>IF(AND(טבלה1013[[#This Row],[הווסת פעיל?]]&lt;&gt;"",X682=""),טבלה1013[[#This Row],[CycleNumber]],"")</f>
        <v/>
      </c>
      <c r="AF683" s="1" t="str">
        <f>IF(B684=1,"",IF(טבלה1013[[#This Row],[הווסת פעיל?]]=1,IF(טבלה1013[[#This Row],[וסת קבוע אחרון]]=F684,1,0),""))</f>
        <v/>
      </c>
      <c r="AG683" s="1" t="str">
        <f>IF(B684=1,"",IF(טבלה1013[[#This Row],[הווסת פעיל?]]=1,IF(OR(טבלה1013[[#This Row],[וסת קבוע אחרון]]=F684,F684=טבלה1013[[#This Row],[LengthofCycle]]),1,0),""))</f>
        <v/>
      </c>
      <c r="AH683" s="1" t="str">
        <f>IF(B684=1,"",IF(טבלה1013[[#This Row],[הווסת פעיל?]]=1,IF(OR(טבלה1013[[#This Row],[וסת קבוע אחרון]]=F684,F684=טבלה1013[[#This Row],[LengthofCycle]],AND(טבלה1013[[#This Row],[LengthofCycle]]&lt;&gt;טבלה1013[[#This Row],[וסת קבוע אחרון]],OR(F684=28,F684=29))),1,0),""))</f>
        <v/>
      </c>
      <c r="AI683" s="1" t="str">
        <f>IF(AND(טבלה1013[[#This Row],[הווסת פעיל?]]=1,B684=1),1,"")</f>
        <v/>
      </c>
      <c r="AJ683" s="4">
        <f>IF(AND(טבלה1013[[#This Row],[הווסת פעיל?]]&lt;&gt;1,B684&lt;&gt;1,B684&lt;&gt;""),IF(טבלה1013[[#This Row],[LengthofCycle]]=F684,1,0),"")</f>
        <v>0</v>
      </c>
      <c r="AK683" s="4">
        <f>IF(AND(טבלה1013[[#This Row],[הווסת פעיל?]]&lt;&gt;1,B684&lt;&gt;1,B684&lt;&gt;""),IF(OR(טבלה1013[[#This Row],[LengthofCycle]]=F684,F684=29),1,0),"")</f>
        <v>0</v>
      </c>
      <c r="AL683" s="4">
        <f>IF(AND(טבלה1013[[#This Row],[הווסת פעיל?]]&lt;&gt;1,B684&lt;&gt;1,B684&lt;&gt;""),IF(OR(טבלה1013[[#This Row],[LengthofCycle]]=F684,F684=29,F684=28),1,0),"")</f>
        <v>0</v>
      </c>
    </row>
    <row r="684" spans="1:38" x14ac:dyDescent="0.25">
      <c r="A684" s="1" t="s">
        <v>114</v>
      </c>
      <c r="B684" s="1">
        <v>2</v>
      </c>
      <c r="C684" s="1">
        <v>0</v>
      </c>
      <c r="D684" s="1">
        <v>1</v>
      </c>
      <c r="E684" s="1">
        <v>0</v>
      </c>
      <c r="F684" s="1">
        <v>37</v>
      </c>
      <c r="G684" s="1">
        <f>טבלה1013[[#This Row],[LengthofCycle]]+1</f>
        <v>38</v>
      </c>
      <c r="H684" s="1">
        <f>IF(IFERROR(LOOKUP(טבלה1013[[#This Row],[ClientID]],קביעויות[השבוע]),FALSE)=טבלה1013[[#This Row],[ClientID]],1,"")</f>
        <v>1</v>
      </c>
      <c r="I684" s="1" t="str">
        <f>IF(AND(טבלה1013[[#This Row],[CycleNumber]]&gt;1,OR(B685="",טבלה1013[[#This Row],[CycleNumber]]&gt;B683)),IF(OR(AND(טבלה1013[[#This Row],[LengthofCycle]]=28,F683=28),AND(טבלה1013[[#This Row],[LengthofCycle]]=35,F683=35)),1,""),"")</f>
        <v/>
      </c>
      <c r="J684" s="1" t="str">
        <f>IF(AND(טבלה1013[[#This Row],[וסת השבוע]]=1,I683=1,טבלה1013[[#This Row],[CycleNumber]]&gt;B683),1,"")</f>
        <v/>
      </c>
      <c r="K684" s="1" t="str">
        <f>IF(טבלה1013[[#This Row],[CycleNumber]]=1,"",IF(טבלה1013[[#This Row],[וסת השבוע]]=1,0,IF(K683="","",IF(K683=0,IF(טבלה1013[[#This Row],[LengthofCycle]]=28,0,1),IF(K683=1,IF(טבלה1013[[#This Row],[LengthofCycle]]+F683=28*2,0,2),IF(K683=2,IF(טבלה1013[[#This Row],[LengthofCycle]]+F683+F682=28*3,0,3),""))))))</f>
        <v/>
      </c>
      <c r="L684" s="1" t="str">
        <f>IF(טבלה1013[[#This Row],[וסת השבוע]]=1,IF(טבלה1013[[#This Row],[וסת השבוע וההפלגה ביחד]]=1,L683+1,0),IF(AND(טבלה1013[[#This Row],[CycleNumber]]&gt;B683,טבלה1013[[#This Row],[CycleNumber]]&gt;1),IF(טבלה1013[[#This Row],[וסת השבוע פעיל?]]&lt;&gt;"",L683+1,""),""))</f>
        <v/>
      </c>
      <c r="M684" s="1" t="str">
        <f>IF(AND(טבלה1013[[#This Row],[וסת השבוע פעיל?]]&lt;&gt;"",טבלה1013[[#This Row],[CycleNumber]]&lt;B685,B685&lt;&gt;"",טבלה1013[[#This Row],[וסת השבוע פעיל?]]&lt;3),IF(K685=0,IF(AND(טבלה1013[[#This Row],[וסת השבוע פעיל?]]&gt;0,I685=1),0,1),0),"")</f>
        <v/>
      </c>
      <c r="N684" s="1" t="str">
        <f t="shared" si="64"/>
        <v/>
      </c>
      <c r="O684" s="1" t="str">
        <f>IF(AND(טבלה1013[[#This Row],[חיזוי - שבוע]]=1,J685=1),1,"")</f>
        <v/>
      </c>
      <c r="P684" s="1" t="str">
        <f>IF(AND(טבלה1013[[#This Row],[חיזוי טוב עם הפלגה?]]=1,טבלה1013[[#This Row],[וסת קבוע אחרון]]&lt;&gt;28,X683=1),1,"")</f>
        <v/>
      </c>
      <c r="Q684" s="1" t="str">
        <f>IF(AND(טבלה1013[[#This Row],[וסת השבוע פעיל?]]&lt;3,OR(טבלה1013[[#This Row],[CycleNumber]]&gt;B685,B685="")),1,"")</f>
        <v/>
      </c>
      <c r="R684" s="1">
        <f>IF(טבלה1013[[#This Row],[האישה קבעה וסת שבוע?]]=1,IF(טבלה1013[[#This Row],[וסת השבוע פעיל?]]&lt;3,1,0),"")</f>
        <v>0</v>
      </c>
      <c r="S6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4" s="1" t="str">
        <f t="shared" si="65"/>
        <v/>
      </c>
      <c r="U684" s="1" t="str">
        <f t="shared" si="66"/>
        <v/>
      </c>
      <c r="V684" s="1" t="str">
        <f t="shared" si="67"/>
        <v/>
      </c>
      <c r="W684" s="1" t="str">
        <f>IF(טבלה1013[[#This Row],[3 הפלגות זהות]]="","",IF(טבלה1013[[#This Row],[3 הפלגות זהות]]=1,טבלה1013[[#This Row],[LengthofCycle]],W683))</f>
        <v/>
      </c>
      <c r="Y684" s="1" t="str">
        <f>IF(OR(טבלה1013[[#This Row],[הווסת פעיל?]]=0,טבלה1013[[#This Row],[הווסת פעיל?]]=""),"",SUM(Y683,טבלה1013[[#This Row],[הווסת פעיל?]]))</f>
        <v/>
      </c>
      <c r="Z684" s="1" t="str">
        <f>IF(AND(טבלה1013[[#This Row],[כמה מחזורים עד עקירה]]&lt;&gt;"",Y685=""),טבלה1013[[#This Row],[כמה מחזורים עד עקירה]],"")</f>
        <v/>
      </c>
      <c r="AA684" s="1" t="str">
        <f>IF(AND(טבלה1013[[#This Row],[הווסת פעיל?]]=1,טבלה1013[[#This Row],[וסת קבוע אחרון]]&lt;&gt;W683),טבלה1013[[#This Row],[וסת קבוע אחרון]],"")</f>
        <v/>
      </c>
      <c r="AB684" s="1" t="str">
        <f>IF(AND(טבלה1013[[#This Row],[הווסת פעיל?]]=1,X683=0,טבלה1013[[#This Row],[וסת קבוע אחרון]]=W683),טבלה1013[[#This Row],[וסת קבוע אחרון]],"")</f>
        <v/>
      </c>
      <c r="AC684" s="1" t="str">
        <f>IF(AND(טבלה1013[[#This Row],[הווסת פעיל?]]=1,X683=0,טבלה1013[[#This Row],[וסת קבוע אחרון]]&lt;&gt;W683),1,"")</f>
        <v/>
      </c>
      <c r="AD684" s="1" t="str">
        <f>IF(AND(טבלה1013[[#This Row],[הווסת פעיל?]]&lt;&gt;"",B685=1),טבלה1013[[#This Row],[CycleNumber]],"")</f>
        <v/>
      </c>
      <c r="AE684" s="1" t="str">
        <f>IF(AND(טבלה1013[[#This Row],[הווסת פעיל?]]&lt;&gt;"",X683=""),טבלה1013[[#This Row],[CycleNumber]],"")</f>
        <v/>
      </c>
      <c r="AF684" s="1" t="str">
        <f>IF(B685=1,"",IF(טבלה1013[[#This Row],[הווסת פעיל?]]=1,IF(טבלה1013[[#This Row],[וסת קבוע אחרון]]=F685,1,0),""))</f>
        <v/>
      </c>
      <c r="AG684" s="1" t="str">
        <f>IF(B685=1,"",IF(טבלה1013[[#This Row],[הווסת פעיל?]]=1,IF(OR(טבלה1013[[#This Row],[וסת קבוע אחרון]]=F685,F685=טבלה1013[[#This Row],[LengthofCycle]]),1,0),""))</f>
        <v/>
      </c>
      <c r="AH684" s="1" t="str">
        <f>IF(B685=1,"",IF(טבלה1013[[#This Row],[הווסת פעיל?]]=1,IF(OR(טבלה1013[[#This Row],[וסת קבוע אחרון]]=F685,F685=טבלה1013[[#This Row],[LengthofCycle]],AND(טבלה1013[[#This Row],[LengthofCycle]]&lt;&gt;טבלה1013[[#This Row],[וסת קבוע אחרון]],OR(F685=28,F685=29))),1,0),""))</f>
        <v/>
      </c>
      <c r="AI684" s="1" t="str">
        <f>IF(AND(טבלה1013[[#This Row],[הווסת פעיל?]]=1,B685=1),1,"")</f>
        <v/>
      </c>
      <c r="AJ684" s="4">
        <f>IF(AND(טבלה1013[[#This Row],[הווסת פעיל?]]&lt;&gt;1,B685&lt;&gt;1,B685&lt;&gt;""),IF(טבלה1013[[#This Row],[LengthofCycle]]=F685,1,0),"")</f>
        <v>0</v>
      </c>
      <c r="AK684" s="4">
        <f>IF(AND(טבלה1013[[#This Row],[הווסת פעיל?]]&lt;&gt;1,B685&lt;&gt;1,B685&lt;&gt;""),IF(OR(טבלה1013[[#This Row],[LengthofCycle]]=F685,F685=29),1,0),"")</f>
        <v>0</v>
      </c>
      <c r="AL684" s="4">
        <f>IF(AND(טבלה1013[[#This Row],[הווסת פעיל?]]&lt;&gt;1,B685&lt;&gt;1,B685&lt;&gt;""),IF(OR(טבלה1013[[#This Row],[LengthofCycle]]=F685,F685=29,F685=28),1,0),"")</f>
        <v>0</v>
      </c>
    </row>
    <row r="685" spans="1:38" x14ac:dyDescent="0.25">
      <c r="A685" s="1" t="s">
        <v>114</v>
      </c>
      <c r="B685" s="1">
        <v>3</v>
      </c>
      <c r="C685" s="1">
        <v>0</v>
      </c>
      <c r="D685" s="1">
        <v>1</v>
      </c>
      <c r="E685" s="1">
        <v>0</v>
      </c>
      <c r="F685" s="1">
        <v>33</v>
      </c>
      <c r="G685" s="1">
        <f>טבלה1013[[#This Row],[LengthofCycle]]+1</f>
        <v>34</v>
      </c>
      <c r="H685" s="1">
        <f>IF(IFERROR(LOOKUP(טבלה1013[[#This Row],[ClientID]],קביעויות[השבוע]),FALSE)=טבלה1013[[#This Row],[ClientID]],1,"")</f>
        <v>1</v>
      </c>
      <c r="I685" s="1" t="str">
        <f>IF(AND(טבלה1013[[#This Row],[CycleNumber]]&gt;1,OR(B686="",טבלה1013[[#This Row],[CycleNumber]]&gt;B684)),IF(OR(AND(טבלה1013[[#This Row],[LengthofCycle]]=28,F684=28),AND(טבלה1013[[#This Row],[LengthofCycle]]=35,F684=35)),1,""),"")</f>
        <v/>
      </c>
      <c r="J685" s="1" t="str">
        <f>IF(AND(טבלה1013[[#This Row],[וסת השבוע]]=1,I684=1,טבלה1013[[#This Row],[CycleNumber]]&gt;B684),1,"")</f>
        <v/>
      </c>
      <c r="K685" s="1" t="str">
        <f>IF(טבלה1013[[#This Row],[CycleNumber]]=1,"",IF(טבלה1013[[#This Row],[וסת השבוע]]=1,0,IF(K684="","",IF(K684=0,IF(טבלה1013[[#This Row],[LengthofCycle]]=28,0,1),IF(K684=1,IF(טבלה1013[[#This Row],[LengthofCycle]]+F684=28*2,0,2),IF(K684=2,IF(טבלה1013[[#This Row],[LengthofCycle]]+F684+F683=28*3,0,3),""))))))</f>
        <v/>
      </c>
      <c r="L685" s="1" t="str">
        <f>IF(טבלה1013[[#This Row],[וסת השבוע]]=1,IF(טבלה1013[[#This Row],[וסת השבוע וההפלגה ביחד]]=1,L684+1,0),IF(AND(טבלה1013[[#This Row],[CycleNumber]]&gt;B684,טבלה1013[[#This Row],[CycleNumber]]&gt;1),IF(טבלה1013[[#This Row],[וסת השבוע פעיל?]]&lt;&gt;"",L684+1,""),""))</f>
        <v/>
      </c>
      <c r="M685" s="1" t="str">
        <f>IF(AND(טבלה1013[[#This Row],[וסת השבוע פעיל?]]&lt;&gt;"",טבלה1013[[#This Row],[CycleNumber]]&lt;B686,B686&lt;&gt;"",טבלה1013[[#This Row],[וסת השבוע פעיל?]]&lt;3),IF(K686=0,IF(AND(טבלה1013[[#This Row],[וסת השבוע פעיל?]]&gt;0,I686=1),0,1),0),"")</f>
        <v/>
      </c>
      <c r="N685" s="1" t="str">
        <f t="shared" si="64"/>
        <v/>
      </c>
      <c r="O685" s="1" t="str">
        <f>IF(AND(טבלה1013[[#This Row],[חיזוי - שבוע]]=1,J686=1),1,"")</f>
        <v/>
      </c>
      <c r="P685" s="1" t="str">
        <f>IF(AND(טבלה1013[[#This Row],[חיזוי טוב עם הפלגה?]]=1,טבלה1013[[#This Row],[וסת קבוע אחרון]]&lt;&gt;28,X684=1),1,"")</f>
        <v/>
      </c>
      <c r="Q685" s="1" t="str">
        <f>IF(AND(טבלה1013[[#This Row],[וסת השבוע פעיל?]]&lt;3,OR(טבלה1013[[#This Row],[CycleNumber]]&gt;B686,B686="")),1,"")</f>
        <v/>
      </c>
      <c r="R685" s="1">
        <f>IF(טבלה1013[[#This Row],[האישה קבעה וסת שבוע?]]=1,IF(טבלה1013[[#This Row],[וסת השבוע פעיל?]]&lt;3,1,0),"")</f>
        <v>0</v>
      </c>
      <c r="S6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5" s="1">
        <f t="shared" si="65"/>
        <v>0</v>
      </c>
      <c r="U685" s="1" t="str">
        <f t="shared" si="66"/>
        <v/>
      </c>
      <c r="V685" s="1" t="str">
        <f t="shared" si="67"/>
        <v/>
      </c>
      <c r="W685" s="1" t="str">
        <f>IF(טבלה1013[[#This Row],[3 הפלגות זהות]]="","",IF(טבלה1013[[#This Row],[3 הפלגות זהות]]=1,טבלה1013[[#This Row],[LengthofCycle]],W684))</f>
        <v/>
      </c>
      <c r="Y685" s="1" t="str">
        <f>IF(OR(טבלה1013[[#This Row],[הווסת פעיל?]]=0,טבלה1013[[#This Row],[הווסת פעיל?]]=""),"",SUM(Y684,טבלה1013[[#This Row],[הווסת פעיל?]]))</f>
        <v/>
      </c>
      <c r="Z685" s="1" t="str">
        <f>IF(AND(טבלה1013[[#This Row],[כמה מחזורים עד עקירה]]&lt;&gt;"",Y686=""),טבלה1013[[#This Row],[כמה מחזורים עד עקירה]],"")</f>
        <v/>
      </c>
      <c r="AA685" s="1" t="str">
        <f>IF(AND(טבלה1013[[#This Row],[הווסת פעיל?]]=1,טבלה1013[[#This Row],[וסת קבוע אחרון]]&lt;&gt;W684),טבלה1013[[#This Row],[וסת קבוע אחרון]],"")</f>
        <v/>
      </c>
      <c r="AB685" s="1" t="str">
        <f>IF(AND(טבלה1013[[#This Row],[הווסת פעיל?]]=1,X684=0,טבלה1013[[#This Row],[וסת קבוע אחרון]]=W684),טבלה1013[[#This Row],[וסת קבוע אחרון]],"")</f>
        <v/>
      </c>
      <c r="AC685" s="1" t="str">
        <f>IF(AND(טבלה1013[[#This Row],[הווסת פעיל?]]=1,X684=0,טבלה1013[[#This Row],[וסת קבוע אחרון]]&lt;&gt;W684),1,"")</f>
        <v/>
      </c>
      <c r="AD685" s="1" t="str">
        <f>IF(AND(טבלה1013[[#This Row],[הווסת פעיל?]]&lt;&gt;"",B686=1),טבלה1013[[#This Row],[CycleNumber]],"")</f>
        <v/>
      </c>
      <c r="AE685" s="1" t="str">
        <f>IF(AND(טבלה1013[[#This Row],[הווסת פעיל?]]&lt;&gt;"",X684=""),טבלה1013[[#This Row],[CycleNumber]],"")</f>
        <v/>
      </c>
      <c r="AF685" s="1" t="str">
        <f>IF(B686=1,"",IF(טבלה1013[[#This Row],[הווסת פעיל?]]=1,IF(טבלה1013[[#This Row],[וסת קבוע אחרון]]=F686,1,0),""))</f>
        <v/>
      </c>
      <c r="AG685" s="1" t="str">
        <f>IF(B686=1,"",IF(טבלה1013[[#This Row],[הווסת פעיל?]]=1,IF(OR(טבלה1013[[#This Row],[וסת קבוע אחרון]]=F686,F686=טבלה1013[[#This Row],[LengthofCycle]]),1,0),""))</f>
        <v/>
      </c>
      <c r="AH685" s="1" t="str">
        <f>IF(B686=1,"",IF(טבלה1013[[#This Row],[הווסת פעיל?]]=1,IF(OR(טבלה1013[[#This Row],[וסת קבוע אחרון]]=F686,F686=טבלה1013[[#This Row],[LengthofCycle]],AND(טבלה1013[[#This Row],[LengthofCycle]]&lt;&gt;טבלה1013[[#This Row],[וסת קבוע אחרון]],OR(F686=28,F686=29))),1,0),""))</f>
        <v/>
      </c>
      <c r="AI685" s="1" t="str">
        <f>IF(AND(טבלה1013[[#This Row],[הווסת פעיל?]]=1,B686=1),1,"")</f>
        <v/>
      </c>
      <c r="AJ685" s="4">
        <f>IF(AND(טבלה1013[[#This Row],[הווסת פעיל?]]&lt;&gt;1,B686&lt;&gt;1,B686&lt;&gt;""),IF(טבלה1013[[#This Row],[LengthofCycle]]=F686,1,0),"")</f>
        <v>0</v>
      </c>
      <c r="AK685" s="4">
        <f>IF(AND(טבלה1013[[#This Row],[הווסת פעיל?]]&lt;&gt;1,B686&lt;&gt;1,B686&lt;&gt;""),IF(OR(טבלה1013[[#This Row],[LengthofCycle]]=F686,F686=29),1,0),"")</f>
        <v>0</v>
      </c>
      <c r="AL685" s="4">
        <f>IF(AND(טבלה1013[[#This Row],[הווסת פעיל?]]&lt;&gt;1,B686&lt;&gt;1,B686&lt;&gt;""),IF(OR(טבלה1013[[#This Row],[LengthofCycle]]=F686,F686=29,F686=28),1,0),"")</f>
        <v>0</v>
      </c>
    </row>
    <row r="686" spans="1:38" x14ac:dyDescent="0.25">
      <c r="A686" s="1" t="s">
        <v>114</v>
      </c>
      <c r="B686" s="1">
        <v>4</v>
      </c>
      <c r="C686" s="1">
        <v>0</v>
      </c>
      <c r="D686" s="1">
        <v>1</v>
      </c>
      <c r="E686" s="1">
        <v>0</v>
      </c>
      <c r="F686" s="1">
        <v>39</v>
      </c>
      <c r="G686" s="1">
        <f>טבלה1013[[#This Row],[LengthofCycle]]+1</f>
        <v>40</v>
      </c>
      <c r="H686" s="1">
        <f>IF(IFERROR(LOOKUP(טבלה1013[[#This Row],[ClientID]],קביעויות[השבוע]),FALSE)=טבלה1013[[#This Row],[ClientID]],1,"")</f>
        <v>1</v>
      </c>
      <c r="I686" s="1" t="str">
        <f>IF(AND(טבלה1013[[#This Row],[CycleNumber]]&gt;1,OR(B687="",טבלה1013[[#This Row],[CycleNumber]]&gt;B685)),IF(OR(AND(טבלה1013[[#This Row],[LengthofCycle]]=28,F685=28),AND(טבלה1013[[#This Row],[LengthofCycle]]=35,F685=35)),1,""),"")</f>
        <v/>
      </c>
      <c r="J686" s="1" t="str">
        <f>IF(AND(טבלה1013[[#This Row],[וסת השבוע]]=1,I685=1,טבלה1013[[#This Row],[CycleNumber]]&gt;B685),1,"")</f>
        <v/>
      </c>
      <c r="K686" s="1" t="str">
        <f>IF(טבלה1013[[#This Row],[CycleNumber]]=1,"",IF(טבלה1013[[#This Row],[וסת השבוע]]=1,0,IF(K685="","",IF(K685=0,IF(טבלה1013[[#This Row],[LengthofCycle]]=28,0,1),IF(K685=1,IF(טבלה1013[[#This Row],[LengthofCycle]]+F685=28*2,0,2),IF(K685=2,IF(טבלה1013[[#This Row],[LengthofCycle]]+F685+F684=28*3,0,3),""))))))</f>
        <v/>
      </c>
      <c r="L686" s="1" t="str">
        <f>IF(טבלה1013[[#This Row],[וסת השבוע]]=1,IF(טבלה1013[[#This Row],[וסת השבוע וההפלגה ביחד]]=1,L685+1,0),IF(AND(טבלה1013[[#This Row],[CycleNumber]]&gt;B685,טבלה1013[[#This Row],[CycleNumber]]&gt;1),IF(טבלה1013[[#This Row],[וסת השבוע פעיל?]]&lt;&gt;"",L685+1,""),""))</f>
        <v/>
      </c>
      <c r="M686" s="1" t="str">
        <f>IF(AND(טבלה1013[[#This Row],[וסת השבוע פעיל?]]&lt;&gt;"",טבלה1013[[#This Row],[CycleNumber]]&lt;B687,B687&lt;&gt;"",טבלה1013[[#This Row],[וסת השבוע פעיל?]]&lt;3),IF(K687=0,IF(AND(טבלה1013[[#This Row],[וסת השבוע פעיל?]]&gt;0,I687=1),0,1),0),"")</f>
        <v/>
      </c>
      <c r="N686" s="1" t="str">
        <f t="shared" si="64"/>
        <v/>
      </c>
      <c r="O686" s="1" t="str">
        <f>IF(AND(טבלה1013[[#This Row],[חיזוי - שבוע]]=1,J687=1),1,"")</f>
        <v/>
      </c>
      <c r="P686" s="1" t="str">
        <f>IF(AND(טבלה1013[[#This Row],[חיזוי טוב עם הפלגה?]]=1,טבלה1013[[#This Row],[וסת קבוע אחרון]]&lt;&gt;28,X685=1),1,"")</f>
        <v/>
      </c>
      <c r="Q686" s="1" t="str">
        <f>IF(AND(טבלה1013[[#This Row],[וסת השבוע פעיל?]]&lt;3,OR(טבלה1013[[#This Row],[CycleNumber]]&gt;B687,B687="")),1,"")</f>
        <v/>
      </c>
      <c r="R686" s="1">
        <f>IF(טבלה1013[[#This Row],[האישה קבעה וסת שבוע?]]=1,IF(טבלה1013[[#This Row],[וסת השבוע פעיל?]]&lt;3,1,0),"")</f>
        <v>0</v>
      </c>
      <c r="S6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6" s="1">
        <f t="shared" si="65"/>
        <v>0</v>
      </c>
      <c r="U686" s="1">
        <f t="shared" si="66"/>
        <v>0</v>
      </c>
      <c r="V686" s="1" t="str">
        <f t="shared" si="67"/>
        <v/>
      </c>
      <c r="W686" s="1" t="str">
        <f>IF(טבלה1013[[#This Row],[3 הפלגות זהות]]="","",IF(טבלה1013[[#This Row],[3 הפלגות זהות]]=1,טבלה1013[[#This Row],[LengthofCycle]],W685))</f>
        <v/>
      </c>
      <c r="Y686" s="1" t="str">
        <f>IF(OR(טבלה1013[[#This Row],[הווסת פעיל?]]=0,טבלה1013[[#This Row],[הווסת פעיל?]]=""),"",SUM(Y685,טבלה1013[[#This Row],[הווסת פעיל?]]))</f>
        <v/>
      </c>
      <c r="Z686" s="1" t="str">
        <f>IF(AND(טבלה1013[[#This Row],[כמה מחזורים עד עקירה]]&lt;&gt;"",Y687=""),טבלה1013[[#This Row],[כמה מחזורים עד עקירה]],"")</f>
        <v/>
      </c>
      <c r="AA686" s="1" t="str">
        <f>IF(AND(טבלה1013[[#This Row],[הווסת פעיל?]]=1,טבלה1013[[#This Row],[וסת קבוע אחרון]]&lt;&gt;W685),טבלה1013[[#This Row],[וסת קבוע אחרון]],"")</f>
        <v/>
      </c>
      <c r="AB686" s="1" t="str">
        <f>IF(AND(טבלה1013[[#This Row],[הווסת פעיל?]]=1,X685=0,טבלה1013[[#This Row],[וסת קבוע אחרון]]=W685),טבלה1013[[#This Row],[וסת קבוע אחרון]],"")</f>
        <v/>
      </c>
      <c r="AC686" s="1" t="str">
        <f>IF(AND(טבלה1013[[#This Row],[הווסת פעיל?]]=1,X685=0,טבלה1013[[#This Row],[וסת קבוע אחרון]]&lt;&gt;W685),1,"")</f>
        <v/>
      </c>
      <c r="AD686" s="1" t="str">
        <f>IF(AND(טבלה1013[[#This Row],[הווסת פעיל?]]&lt;&gt;"",B687=1),טבלה1013[[#This Row],[CycleNumber]],"")</f>
        <v/>
      </c>
      <c r="AE686" s="1" t="str">
        <f>IF(AND(טבלה1013[[#This Row],[הווסת פעיל?]]&lt;&gt;"",X685=""),טבלה1013[[#This Row],[CycleNumber]],"")</f>
        <v/>
      </c>
      <c r="AF686" s="1" t="str">
        <f>IF(B687=1,"",IF(טבלה1013[[#This Row],[הווסת פעיל?]]=1,IF(טבלה1013[[#This Row],[וסת קבוע אחרון]]=F687,1,0),""))</f>
        <v/>
      </c>
      <c r="AG686" s="1" t="str">
        <f>IF(B687=1,"",IF(טבלה1013[[#This Row],[הווסת פעיל?]]=1,IF(OR(טבלה1013[[#This Row],[וסת קבוע אחרון]]=F687,F687=טבלה1013[[#This Row],[LengthofCycle]]),1,0),""))</f>
        <v/>
      </c>
      <c r="AH686" s="1" t="str">
        <f>IF(B687=1,"",IF(טבלה1013[[#This Row],[הווסת פעיל?]]=1,IF(OR(טבלה1013[[#This Row],[וסת קבוע אחרון]]=F687,F687=טבלה1013[[#This Row],[LengthofCycle]],AND(טבלה1013[[#This Row],[LengthofCycle]]&lt;&gt;טבלה1013[[#This Row],[וסת קבוע אחרון]],OR(F687=28,F687=29))),1,0),""))</f>
        <v/>
      </c>
      <c r="AI686" s="1" t="str">
        <f>IF(AND(טבלה1013[[#This Row],[הווסת פעיל?]]=1,B687=1),1,"")</f>
        <v/>
      </c>
      <c r="AJ686" s="4">
        <f>IF(AND(טבלה1013[[#This Row],[הווסת פעיל?]]&lt;&gt;1,B687&lt;&gt;1,B687&lt;&gt;""),IF(טבלה1013[[#This Row],[LengthofCycle]]=F687,1,0),"")</f>
        <v>0</v>
      </c>
      <c r="AK686" s="4">
        <f>IF(AND(טבלה1013[[#This Row],[הווסת פעיל?]]&lt;&gt;1,B687&lt;&gt;1,B687&lt;&gt;""),IF(OR(טבלה1013[[#This Row],[LengthofCycle]]=F687,F687=29),1,0),"")</f>
        <v>0</v>
      </c>
      <c r="AL686" s="4">
        <f>IF(AND(טבלה1013[[#This Row],[הווסת פעיל?]]&lt;&gt;1,B687&lt;&gt;1,B687&lt;&gt;""),IF(OR(טבלה1013[[#This Row],[LengthofCycle]]=F687,F687=29,F687=28),1,0),"")</f>
        <v>1</v>
      </c>
    </row>
    <row r="687" spans="1:38" x14ac:dyDescent="0.25">
      <c r="A687" s="1" t="s">
        <v>114</v>
      </c>
      <c r="B687" s="1">
        <v>5</v>
      </c>
      <c r="C687" s="1">
        <v>0</v>
      </c>
      <c r="D687" s="1">
        <v>1</v>
      </c>
      <c r="E687" s="1">
        <v>0</v>
      </c>
      <c r="F687" s="1">
        <v>28</v>
      </c>
      <c r="G687" s="1">
        <f>טבלה1013[[#This Row],[LengthofCycle]]+1</f>
        <v>29</v>
      </c>
      <c r="H687" s="1">
        <f>IF(IFERROR(LOOKUP(טבלה1013[[#This Row],[ClientID]],קביעויות[השבוע]),FALSE)=טבלה1013[[#This Row],[ClientID]],1,"")</f>
        <v>1</v>
      </c>
      <c r="I687" s="1" t="str">
        <f>IF(AND(טבלה1013[[#This Row],[CycleNumber]]&gt;1,OR(B688="",טבלה1013[[#This Row],[CycleNumber]]&gt;B686)),IF(OR(AND(טבלה1013[[#This Row],[LengthofCycle]]=28,F686=28),AND(טבלה1013[[#This Row],[LengthofCycle]]=35,F686=35)),1,""),"")</f>
        <v/>
      </c>
      <c r="J687" s="1" t="str">
        <f>IF(AND(טבלה1013[[#This Row],[וסת השבוע]]=1,I686=1,טבלה1013[[#This Row],[CycleNumber]]&gt;B686),1,"")</f>
        <v/>
      </c>
      <c r="K687" s="1" t="str">
        <f>IF(טבלה1013[[#This Row],[CycleNumber]]=1,"",IF(טבלה1013[[#This Row],[וסת השבוע]]=1,0,IF(K686="","",IF(K686=0,IF(טבלה1013[[#This Row],[LengthofCycle]]=28,0,1),IF(K686=1,IF(טבלה1013[[#This Row],[LengthofCycle]]+F686=28*2,0,2),IF(K686=2,IF(טבלה1013[[#This Row],[LengthofCycle]]+F686+F685=28*3,0,3),""))))))</f>
        <v/>
      </c>
      <c r="L687" s="1" t="str">
        <f>IF(טבלה1013[[#This Row],[וסת השבוע]]=1,IF(טבלה1013[[#This Row],[וסת השבוע וההפלגה ביחד]]=1,L686+1,0),IF(AND(טבלה1013[[#This Row],[CycleNumber]]&gt;B686,טבלה1013[[#This Row],[CycleNumber]]&gt;1),IF(טבלה1013[[#This Row],[וסת השבוע פעיל?]]&lt;&gt;"",L686+1,""),""))</f>
        <v/>
      </c>
      <c r="M687" s="1" t="str">
        <f>IF(AND(טבלה1013[[#This Row],[וסת השבוע פעיל?]]&lt;&gt;"",טבלה1013[[#This Row],[CycleNumber]]&lt;B688,B688&lt;&gt;"",טבלה1013[[#This Row],[וסת השבוע פעיל?]]&lt;3),IF(K688=0,IF(AND(טבלה1013[[#This Row],[וסת השבוע פעיל?]]&gt;0,I688=1),0,1),0),"")</f>
        <v/>
      </c>
      <c r="N687" s="1" t="str">
        <f t="shared" si="64"/>
        <v/>
      </c>
      <c r="O687" s="1" t="str">
        <f>IF(AND(טבלה1013[[#This Row],[חיזוי - שבוע]]=1,J688=1),1,"")</f>
        <v/>
      </c>
      <c r="P687" s="1" t="str">
        <f>IF(AND(טבלה1013[[#This Row],[חיזוי טוב עם הפלגה?]]=1,טבלה1013[[#This Row],[וסת קבוע אחרון]]&lt;&gt;28,X686=1),1,"")</f>
        <v/>
      </c>
      <c r="Q687" s="1" t="str">
        <f>IF(AND(טבלה1013[[#This Row],[וסת השבוע פעיל?]]&lt;3,OR(טבלה1013[[#This Row],[CycleNumber]]&gt;B688,B688="")),1,"")</f>
        <v/>
      </c>
      <c r="R687" s="1">
        <f>IF(טבלה1013[[#This Row],[האישה קבעה וסת שבוע?]]=1,IF(טבלה1013[[#This Row],[וסת השבוע פעיל?]]&lt;3,1,0),"")</f>
        <v>0</v>
      </c>
      <c r="S6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7" s="1">
        <f t="shared" si="65"/>
        <v>0</v>
      </c>
      <c r="U687" s="1">
        <f t="shared" si="66"/>
        <v>0</v>
      </c>
      <c r="V687" s="1">
        <f t="shared" si="67"/>
        <v>0</v>
      </c>
      <c r="W687" s="1" t="str">
        <f>IF(טבלה1013[[#This Row],[3 הפלגות זהות]]="","",IF(טבלה1013[[#This Row],[3 הפלגות זהות]]=1,טבלה1013[[#This Row],[LengthofCycle]],W686))</f>
        <v/>
      </c>
      <c r="Y687" s="1" t="str">
        <f>IF(OR(טבלה1013[[#This Row],[הווסת פעיל?]]=0,טבלה1013[[#This Row],[הווסת פעיל?]]=""),"",SUM(Y686,טבלה1013[[#This Row],[הווסת פעיל?]]))</f>
        <v/>
      </c>
      <c r="Z687" s="1" t="str">
        <f>IF(AND(טבלה1013[[#This Row],[כמה מחזורים עד עקירה]]&lt;&gt;"",Y688=""),טבלה1013[[#This Row],[כמה מחזורים עד עקירה]],"")</f>
        <v/>
      </c>
      <c r="AA687" s="1" t="str">
        <f>IF(AND(טבלה1013[[#This Row],[הווסת פעיל?]]=1,טבלה1013[[#This Row],[וסת קבוע אחרון]]&lt;&gt;W686),טבלה1013[[#This Row],[וסת קבוע אחרון]],"")</f>
        <v/>
      </c>
      <c r="AB687" s="1" t="str">
        <f>IF(AND(טבלה1013[[#This Row],[הווסת פעיל?]]=1,X686=0,טבלה1013[[#This Row],[וסת קבוע אחרון]]=W686),טבלה1013[[#This Row],[וסת קבוע אחרון]],"")</f>
        <v/>
      </c>
      <c r="AC687" s="1" t="str">
        <f>IF(AND(טבלה1013[[#This Row],[הווסת פעיל?]]=1,X686=0,טבלה1013[[#This Row],[וסת קבוע אחרון]]&lt;&gt;W686),1,"")</f>
        <v/>
      </c>
      <c r="AD687" s="1" t="str">
        <f>IF(AND(טבלה1013[[#This Row],[הווסת פעיל?]]&lt;&gt;"",B688=1),טבלה1013[[#This Row],[CycleNumber]],"")</f>
        <v/>
      </c>
      <c r="AE687" s="1" t="str">
        <f>IF(AND(טבלה1013[[#This Row],[הווסת פעיל?]]&lt;&gt;"",X686=""),טבלה1013[[#This Row],[CycleNumber]],"")</f>
        <v/>
      </c>
      <c r="AF687" s="1" t="str">
        <f>IF(B688=1,"",IF(טבלה1013[[#This Row],[הווסת פעיל?]]=1,IF(טבלה1013[[#This Row],[וסת קבוע אחרון]]=F688,1,0),""))</f>
        <v/>
      </c>
      <c r="AG687" s="1" t="str">
        <f>IF(B688=1,"",IF(טבלה1013[[#This Row],[הווסת פעיל?]]=1,IF(OR(טבלה1013[[#This Row],[וסת קבוע אחרון]]=F688,F688=טבלה1013[[#This Row],[LengthofCycle]]),1,0),""))</f>
        <v/>
      </c>
      <c r="AH687" s="1" t="str">
        <f>IF(B688=1,"",IF(טבלה1013[[#This Row],[הווסת פעיל?]]=1,IF(OR(טבלה1013[[#This Row],[וסת קבוע אחרון]]=F688,F688=טבלה1013[[#This Row],[LengthofCycle]],AND(טבלה1013[[#This Row],[LengthofCycle]]&lt;&gt;טבלה1013[[#This Row],[וסת קבוע אחרון]],OR(F688=28,F688=29))),1,0),""))</f>
        <v/>
      </c>
      <c r="AI687" s="1" t="str">
        <f>IF(AND(טבלה1013[[#This Row],[הווסת פעיל?]]=1,B688=1),1,"")</f>
        <v/>
      </c>
      <c r="AJ687" s="4">
        <f>IF(AND(טבלה1013[[#This Row],[הווסת פעיל?]]&lt;&gt;1,B688&lt;&gt;1,B688&lt;&gt;""),IF(טבלה1013[[#This Row],[LengthofCycle]]=F688,1,0),"")</f>
        <v>0</v>
      </c>
      <c r="AK687" s="4">
        <f>IF(AND(טבלה1013[[#This Row],[הווסת פעיל?]]&lt;&gt;1,B688&lt;&gt;1,B688&lt;&gt;""),IF(OR(טבלה1013[[#This Row],[LengthofCycle]]=F688,F688=29),1,0),"")</f>
        <v>0</v>
      </c>
      <c r="AL687" s="4">
        <f>IF(AND(טבלה1013[[#This Row],[הווסת פעיל?]]&lt;&gt;1,B688&lt;&gt;1,B688&lt;&gt;""),IF(OR(טבלה1013[[#This Row],[LengthofCycle]]=F688,F688=29,F688=28),1,0),"")</f>
        <v>0</v>
      </c>
    </row>
    <row r="688" spans="1:38" x14ac:dyDescent="0.25">
      <c r="A688" s="1" t="s">
        <v>114</v>
      </c>
      <c r="B688" s="1">
        <v>6</v>
      </c>
      <c r="C688" s="1">
        <v>0</v>
      </c>
      <c r="D688" s="1">
        <v>1</v>
      </c>
      <c r="E688" s="1">
        <v>0</v>
      </c>
      <c r="F688" s="1">
        <v>31</v>
      </c>
      <c r="G688" s="1">
        <f>טבלה1013[[#This Row],[LengthofCycle]]+1</f>
        <v>32</v>
      </c>
      <c r="H688" s="1">
        <f>IF(IFERROR(LOOKUP(טבלה1013[[#This Row],[ClientID]],קביעויות[השבוע]),FALSE)=טבלה1013[[#This Row],[ClientID]],1,"")</f>
        <v>1</v>
      </c>
      <c r="I688" s="1" t="str">
        <f>IF(AND(טבלה1013[[#This Row],[CycleNumber]]&gt;1,OR(B689="",טבלה1013[[#This Row],[CycleNumber]]&gt;B687)),IF(OR(AND(טבלה1013[[#This Row],[LengthofCycle]]=28,F687=28),AND(טבלה1013[[#This Row],[LengthofCycle]]=35,F687=35)),1,""),"")</f>
        <v/>
      </c>
      <c r="J688" s="1" t="str">
        <f>IF(AND(טבלה1013[[#This Row],[וסת השבוע]]=1,I687=1,טבלה1013[[#This Row],[CycleNumber]]&gt;B687),1,"")</f>
        <v/>
      </c>
      <c r="K688" s="1" t="str">
        <f>IF(טבלה1013[[#This Row],[CycleNumber]]=1,"",IF(טבלה1013[[#This Row],[וסת השבוע]]=1,0,IF(K687="","",IF(K687=0,IF(טבלה1013[[#This Row],[LengthofCycle]]=28,0,1),IF(K687=1,IF(טבלה1013[[#This Row],[LengthofCycle]]+F687=28*2,0,2),IF(K687=2,IF(טבלה1013[[#This Row],[LengthofCycle]]+F687+F686=28*3,0,3),""))))))</f>
        <v/>
      </c>
      <c r="L688" s="1" t="str">
        <f>IF(טבלה1013[[#This Row],[וסת השבוע]]=1,IF(טבלה1013[[#This Row],[וסת השבוע וההפלגה ביחד]]=1,L687+1,0),IF(AND(טבלה1013[[#This Row],[CycleNumber]]&gt;B687,טבלה1013[[#This Row],[CycleNumber]]&gt;1),IF(טבלה1013[[#This Row],[וסת השבוע פעיל?]]&lt;&gt;"",L687+1,""),""))</f>
        <v/>
      </c>
      <c r="M688" s="1" t="str">
        <f>IF(AND(טבלה1013[[#This Row],[וסת השבוע פעיל?]]&lt;&gt;"",טבלה1013[[#This Row],[CycleNumber]]&lt;B689,B689&lt;&gt;"",טבלה1013[[#This Row],[וסת השבוע פעיל?]]&lt;3),IF(K689=0,IF(AND(טבלה1013[[#This Row],[וסת השבוע פעיל?]]&gt;0,I689=1),0,1),0),"")</f>
        <v/>
      </c>
      <c r="N688" s="1" t="str">
        <f t="shared" si="64"/>
        <v/>
      </c>
      <c r="O688" s="1" t="str">
        <f>IF(AND(טבלה1013[[#This Row],[חיזוי - שבוע]]=1,J689=1),1,"")</f>
        <v/>
      </c>
      <c r="P688" s="1" t="str">
        <f>IF(AND(טבלה1013[[#This Row],[חיזוי טוב עם הפלגה?]]=1,טבלה1013[[#This Row],[וסת קבוע אחרון]]&lt;&gt;28,X687=1),1,"")</f>
        <v/>
      </c>
      <c r="Q688" s="1" t="str">
        <f>IF(AND(טבלה1013[[#This Row],[וסת השבוע פעיל?]]&lt;3,OR(טבלה1013[[#This Row],[CycleNumber]]&gt;B689,B689="")),1,"")</f>
        <v/>
      </c>
      <c r="R688" s="1">
        <f>IF(טבלה1013[[#This Row],[האישה קבעה וסת שבוע?]]=1,IF(טבלה1013[[#This Row],[וסת השבוע פעיל?]]&lt;3,1,0),"")</f>
        <v>0</v>
      </c>
      <c r="S6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8" s="1">
        <f t="shared" si="65"/>
        <v>0</v>
      </c>
      <c r="U688" s="1">
        <f t="shared" si="66"/>
        <v>0</v>
      </c>
      <c r="V688" s="1">
        <f t="shared" si="67"/>
        <v>0</v>
      </c>
      <c r="W688" s="1" t="str">
        <f>IF(טבלה1013[[#This Row],[3 הפלגות זהות]]="","",IF(טבלה1013[[#This Row],[3 הפלגות זהות]]=1,טבלה1013[[#This Row],[LengthofCycle]],W687))</f>
        <v/>
      </c>
      <c r="Y688" s="1" t="str">
        <f>IF(OR(טבלה1013[[#This Row],[הווסת פעיל?]]=0,טבלה1013[[#This Row],[הווסת פעיל?]]=""),"",SUM(Y687,טבלה1013[[#This Row],[הווסת פעיל?]]))</f>
        <v/>
      </c>
      <c r="Z688" s="1" t="str">
        <f>IF(AND(טבלה1013[[#This Row],[כמה מחזורים עד עקירה]]&lt;&gt;"",Y689=""),טבלה1013[[#This Row],[כמה מחזורים עד עקירה]],"")</f>
        <v/>
      </c>
      <c r="AA688" s="1" t="str">
        <f>IF(AND(טבלה1013[[#This Row],[הווסת פעיל?]]=1,טבלה1013[[#This Row],[וסת קבוע אחרון]]&lt;&gt;W687),טבלה1013[[#This Row],[וסת קבוע אחרון]],"")</f>
        <v/>
      </c>
      <c r="AB688" s="1" t="str">
        <f>IF(AND(טבלה1013[[#This Row],[הווסת פעיל?]]=1,X687=0,טבלה1013[[#This Row],[וסת קבוע אחרון]]=W687),טבלה1013[[#This Row],[וסת קבוע אחרון]],"")</f>
        <v/>
      </c>
      <c r="AC688" s="1" t="str">
        <f>IF(AND(טבלה1013[[#This Row],[הווסת פעיל?]]=1,X687=0,טבלה1013[[#This Row],[וסת קבוע אחרון]]&lt;&gt;W687),1,"")</f>
        <v/>
      </c>
      <c r="AD688" s="1" t="str">
        <f>IF(AND(טבלה1013[[#This Row],[הווסת פעיל?]]&lt;&gt;"",B689=1),טבלה1013[[#This Row],[CycleNumber]],"")</f>
        <v/>
      </c>
      <c r="AE688" s="1" t="str">
        <f>IF(AND(טבלה1013[[#This Row],[הווסת פעיל?]]&lt;&gt;"",X687=""),טבלה1013[[#This Row],[CycleNumber]],"")</f>
        <v/>
      </c>
      <c r="AF688" s="1" t="str">
        <f>IF(B689=1,"",IF(טבלה1013[[#This Row],[הווסת פעיל?]]=1,IF(טבלה1013[[#This Row],[וסת קבוע אחרון]]=F689,1,0),""))</f>
        <v/>
      </c>
      <c r="AG688" s="1" t="str">
        <f>IF(B689=1,"",IF(טבלה1013[[#This Row],[הווסת פעיל?]]=1,IF(OR(טבלה1013[[#This Row],[וסת קבוע אחרון]]=F689,F689=טבלה1013[[#This Row],[LengthofCycle]]),1,0),""))</f>
        <v/>
      </c>
      <c r="AH688" s="1" t="str">
        <f>IF(B689=1,"",IF(טבלה1013[[#This Row],[הווסת פעיל?]]=1,IF(OR(טבלה1013[[#This Row],[וסת קבוע אחרון]]=F689,F689=טבלה1013[[#This Row],[LengthofCycle]],AND(טבלה1013[[#This Row],[LengthofCycle]]&lt;&gt;טבלה1013[[#This Row],[וסת קבוע אחרון]],OR(F689=28,F689=29))),1,0),""))</f>
        <v/>
      </c>
      <c r="AI688" s="1" t="str">
        <f>IF(AND(טבלה1013[[#This Row],[הווסת פעיל?]]=1,B689=1),1,"")</f>
        <v/>
      </c>
      <c r="AJ688" s="4">
        <f>IF(AND(טבלה1013[[#This Row],[הווסת פעיל?]]&lt;&gt;1,B689&lt;&gt;1,B689&lt;&gt;""),IF(טבלה1013[[#This Row],[LengthofCycle]]=F689,1,0),"")</f>
        <v>0</v>
      </c>
      <c r="AK688" s="4">
        <f>IF(AND(טבלה1013[[#This Row],[הווסת פעיל?]]&lt;&gt;1,B689&lt;&gt;1,B689&lt;&gt;""),IF(OR(טבלה1013[[#This Row],[LengthofCycle]]=F689,F689=29),1,0),"")</f>
        <v>0</v>
      </c>
      <c r="AL688" s="4">
        <f>IF(AND(טבלה1013[[#This Row],[הווסת פעיל?]]&lt;&gt;1,B689&lt;&gt;1,B689&lt;&gt;""),IF(OR(טבלה1013[[#This Row],[LengthofCycle]]=F689,F689=29,F689=28),1,0),"")</f>
        <v>0</v>
      </c>
    </row>
    <row r="689" spans="1:38" x14ac:dyDescent="0.25">
      <c r="A689" s="1" t="s">
        <v>114</v>
      </c>
      <c r="B689" s="1">
        <v>7</v>
      </c>
      <c r="C689" s="1">
        <v>0</v>
      </c>
      <c r="D689" s="1">
        <v>1</v>
      </c>
      <c r="E689" s="1">
        <v>0</v>
      </c>
      <c r="F689" s="1">
        <v>27</v>
      </c>
      <c r="G689" s="1">
        <f>טבלה1013[[#This Row],[LengthofCycle]]+1</f>
        <v>28</v>
      </c>
      <c r="H689" s="1">
        <f>IF(IFERROR(LOOKUP(טבלה1013[[#This Row],[ClientID]],קביעויות[השבוע]),FALSE)=טבלה1013[[#This Row],[ClientID]],1,"")</f>
        <v>1</v>
      </c>
      <c r="I689" s="1" t="str">
        <f>IF(AND(טבלה1013[[#This Row],[CycleNumber]]&gt;1,OR(B690="",טבלה1013[[#This Row],[CycleNumber]]&gt;B688)),IF(OR(AND(טבלה1013[[#This Row],[LengthofCycle]]=28,F688=28),AND(טבלה1013[[#This Row],[LengthofCycle]]=35,F688=35)),1,""),"")</f>
        <v/>
      </c>
      <c r="J689" s="1" t="str">
        <f>IF(AND(טבלה1013[[#This Row],[וסת השבוע]]=1,I688=1,טבלה1013[[#This Row],[CycleNumber]]&gt;B688),1,"")</f>
        <v/>
      </c>
      <c r="K689" s="1" t="str">
        <f>IF(טבלה1013[[#This Row],[CycleNumber]]=1,"",IF(טבלה1013[[#This Row],[וסת השבוע]]=1,0,IF(K688="","",IF(K688=0,IF(טבלה1013[[#This Row],[LengthofCycle]]=28,0,1),IF(K688=1,IF(טבלה1013[[#This Row],[LengthofCycle]]+F688=28*2,0,2),IF(K688=2,IF(טבלה1013[[#This Row],[LengthofCycle]]+F688+F687=28*3,0,3),""))))))</f>
        <v/>
      </c>
      <c r="L689" s="1" t="str">
        <f>IF(טבלה1013[[#This Row],[וסת השבוע]]=1,IF(טבלה1013[[#This Row],[וסת השבוע וההפלגה ביחד]]=1,L688+1,0),IF(AND(טבלה1013[[#This Row],[CycleNumber]]&gt;B688,טבלה1013[[#This Row],[CycleNumber]]&gt;1),IF(טבלה1013[[#This Row],[וסת השבוע פעיל?]]&lt;&gt;"",L688+1,""),""))</f>
        <v/>
      </c>
      <c r="M689" s="1" t="str">
        <f>IF(AND(טבלה1013[[#This Row],[וסת השבוע פעיל?]]&lt;&gt;"",טבלה1013[[#This Row],[CycleNumber]]&lt;B690,B690&lt;&gt;"",טבלה1013[[#This Row],[וסת השבוע פעיל?]]&lt;3),IF(K690=0,IF(AND(טבלה1013[[#This Row],[וסת השבוע פעיל?]]&gt;0,I690=1),0,1),0),"")</f>
        <v/>
      </c>
      <c r="N689" s="1" t="str">
        <f t="shared" si="64"/>
        <v/>
      </c>
      <c r="O689" s="1" t="str">
        <f>IF(AND(טבלה1013[[#This Row],[חיזוי - שבוע]]=1,J690=1),1,"")</f>
        <v/>
      </c>
      <c r="P689" s="1" t="str">
        <f>IF(AND(טבלה1013[[#This Row],[חיזוי טוב עם הפלגה?]]=1,טבלה1013[[#This Row],[וסת קבוע אחרון]]&lt;&gt;28,X688=1),1,"")</f>
        <v/>
      </c>
      <c r="Q689" s="1" t="str">
        <f>IF(AND(טבלה1013[[#This Row],[וסת השבוע פעיל?]]&lt;3,OR(טבלה1013[[#This Row],[CycleNumber]]&gt;B690,B690="")),1,"")</f>
        <v/>
      </c>
      <c r="R689" s="1">
        <f>IF(טבלה1013[[#This Row],[האישה קבעה וסת שבוע?]]=1,IF(טבלה1013[[#This Row],[וסת השבוע פעיל?]]&lt;3,1,0),"")</f>
        <v>0</v>
      </c>
      <c r="S6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89" s="1">
        <f t="shared" si="65"/>
        <v>0</v>
      </c>
      <c r="U689" s="1">
        <f t="shared" si="66"/>
        <v>0</v>
      </c>
      <c r="V689" s="1">
        <f t="shared" si="67"/>
        <v>0</v>
      </c>
      <c r="W689" s="1" t="str">
        <f>IF(טבלה1013[[#This Row],[3 הפלגות זהות]]="","",IF(טבלה1013[[#This Row],[3 הפלגות זהות]]=1,טבלה1013[[#This Row],[LengthofCycle]],W688))</f>
        <v/>
      </c>
      <c r="Y689" s="1" t="str">
        <f>IF(OR(טבלה1013[[#This Row],[הווסת פעיל?]]=0,טבלה1013[[#This Row],[הווסת פעיל?]]=""),"",SUM(Y688,טבלה1013[[#This Row],[הווסת פעיל?]]))</f>
        <v/>
      </c>
      <c r="Z689" s="1" t="str">
        <f>IF(AND(טבלה1013[[#This Row],[כמה מחזורים עד עקירה]]&lt;&gt;"",Y690=""),טבלה1013[[#This Row],[כמה מחזורים עד עקירה]],"")</f>
        <v/>
      </c>
      <c r="AA689" s="1" t="str">
        <f>IF(AND(טבלה1013[[#This Row],[הווסת פעיל?]]=1,טבלה1013[[#This Row],[וסת קבוע אחרון]]&lt;&gt;W688),טבלה1013[[#This Row],[וסת קבוע אחרון]],"")</f>
        <v/>
      </c>
      <c r="AB689" s="1" t="str">
        <f>IF(AND(טבלה1013[[#This Row],[הווסת פעיל?]]=1,X688=0,טבלה1013[[#This Row],[וסת קבוע אחרון]]=W688),טבלה1013[[#This Row],[וסת קבוע אחרון]],"")</f>
        <v/>
      </c>
      <c r="AC689" s="1" t="str">
        <f>IF(AND(טבלה1013[[#This Row],[הווסת פעיל?]]=1,X688=0,טבלה1013[[#This Row],[וסת קבוע אחרון]]&lt;&gt;W688),1,"")</f>
        <v/>
      </c>
      <c r="AD689" s="1" t="str">
        <f>IF(AND(טבלה1013[[#This Row],[הווסת פעיל?]]&lt;&gt;"",B690=1),טבלה1013[[#This Row],[CycleNumber]],"")</f>
        <v/>
      </c>
      <c r="AE689" s="1" t="str">
        <f>IF(AND(טבלה1013[[#This Row],[הווסת פעיל?]]&lt;&gt;"",X688=""),טבלה1013[[#This Row],[CycleNumber]],"")</f>
        <v/>
      </c>
      <c r="AF689" s="1" t="str">
        <f>IF(B690=1,"",IF(טבלה1013[[#This Row],[הווסת פעיל?]]=1,IF(טבלה1013[[#This Row],[וסת קבוע אחרון]]=F690,1,0),""))</f>
        <v/>
      </c>
      <c r="AG689" s="1" t="str">
        <f>IF(B690=1,"",IF(טבלה1013[[#This Row],[הווסת פעיל?]]=1,IF(OR(טבלה1013[[#This Row],[וסת קבוע אחרון]]=F690,F690=טבלה1013[[#This Row],[LengthofCycle]]),1,0),""))</f>
        <v/>
      </c>
      <c r="AH689" s="1" t="str">
        <f>IF(B690=1,"",IF(טבלה1013[[#This Row],[הווסת פעיל?]]=1,IF(OR(טבלה1013[[#This Row],[וסת קבוע אחרון]]=F690,F690=טבלה1013[[#This Row],[LengthofCycle]],AND(טבלה1013[[#This Row],[LengthofCycle]]&lt;&gt;טבלה1013[[#This Row],[וסת קבוע אחרון]],OR(F690=28,F690=29))),1,0),""))</f>
        <v/>
      </c>
      <c r="AI689" s="1" t="str">
        <f>IF(AND(טבלה1013[[#This Row],[הווסת פעיל?]]=1,B690=1),1,"")</f>
        <v/>
      </c>
      <c r="AJ689" s="4">
        <f>IF(AND(טבלה1013[[#This Row],[הווסת פעיל?]]&lt;&gt;1,B690&lt;&gt;1,B690&lt;&gt;""),IF(טבלה1013[[#This Row],[LengthofCycle]]=F690,1,0),"")</f>
        <v>0</v>
      </c>
      <c r="AK689" s="4">
        <f>IF(AND(טבלה1013[[#This Row],[הווסת פעיל?]]&lt;&gt;1,B690&lt;&gt;1,B690&lt;&gt;""),IF(OR(טבלה1013[[#This Row],[LengthofCycle]]=F690,F690=29),1,0),"")</f>
        <v>0</v>
      </c>
      <c r="AL689" s="4">
        <f>IF(AND(טבלה1013[[#This Row],[הווסת פעיל?]]&lt;&gt;1,B690&lt;&gt;1,B690&lt;&gt;""),IF(OR(טבלה1013[[#This Row],[LengthofCycle]]=F690,F690=29,F690=28),1,0),"")</f>
        <v>0</v>
      </c>
    </row>
    <row r="690" spans="1:38" x14ac:dyDescent="0.25">
      <c r="A690" s="1" t="s">
        <v>114</v>
      </c>
      <c r="B690" s="1">
        <v>8</v>
      </c>
      <c r="C690" s="1">
        <v>0</v>
      </c>
      <c r="D690" s="1">
        <v>1</v>
      </c>
      <c r="E690" s="1">
        <v>0</v>
      </c>
      <c r="F690" s="1">
        <v>31</v>
      </c>
      <c r="G690" s="1">
        <f>טבלה1013[[#This Row],[LengthofCycle]]+1</f>
        <v>32</v>
      </c>
      <c r="H690" s="1">
        <f>IF(IFERROR(LOOKUP(טבלה1013[[#This Row],[ClientID]],קביעויות[השבוע]),FALSE)=טבלה1013[[#This Row],[ClientID]],1,"")</f>
        <v>1</v>
      </c>
      <c r="I690" s="1" t="str">
        <f>IF(AND(טבלה1013[[#This Row],[CycleNumber]]&gt;1,OR(B691="",טבלה1013[[#This Row],[CycleNumber]]&gt;B689)),IF(OR(AND(טבלה1013[[#This Row],[LengthofCycle]]=28,F689=28),AND(טבלה1013[[#This Row],[LengthofCycle]]=35,F689=35)),1,""),"")</f>
        <v/>
      </c>
      <c r="J690" s="1" t="str">
        <f>IF(AND(טבלה1013[[#This Row],[וסת השבוע]]=1,I689=1,טבלה1013[[#This Row],[CycleNumber]]&gt;B689),1,"")</f>
        <v/>
      </c>
      <c r="K690" s="1" t="str">
        <f>IF(טבלה1013[[#This Row],[CycleNumber]]=1,"",IF(טבלה1013[[#This Row],[וסת השבוע]]=1,0,IF(K689="","",IF(K689=0,IF(טבלה1013[[#This Row],[LengthofCycle]]=28,0,1),IF(K689=1,IF(טבלה1013[[#This Row],[LengthofCycle]]+F689=28*2,0,2),IF(K689=2,IF(טבלה1013[[#This Row],[LengthofCycle]]+F689+F688=28*3,0,3),""))))))</f>
        <v/>
      </c>
      <c r="L690" s="1" t="str">
        <f>IF(טבלה1013[[#This Row],[וסת השבוע]]=1,IF(טבלה1013[[#This Row],[וסת השבוע וההפלגה ביחד]]=1,L689+1,0),IF(AND(טבלה1013[[#This Row],[CycleNumber]]&gt;B689,טבלה1013[[#This Row],[CycleNumber]]&gt;1),IF(טבלה1013[[#This Row],[וסת השבוע פעיל?]]&lt;&gt;"",L689+1,""),""))</f>
        <v/>
      </c>
      <c r="M690" s="1" t="str">
        <f>IF(AND(טבלה1013[[#This Row],[וסת השבוע פעיל?]]&lt;&gt;"",טבלה1013[[#This Row],[CycleNumber]]&lt;B691,B691&lt;&gt;"",טבלה1013[[#This Row],[וסת השבוע פעיל?]]&lt;3),IF(K691=0,IF(AND(טבלה1013[[#This Row],[וסת השבוע פעיל?]]&gt;0,I691=1),0,1),0),"")</f>
        <v/>
      </c>
      <c r="N690" s="1" t="str">
        <f t="shared" si="64"/>
        <v/>
      </c>
      <c r="O690" s="1" t="str">
        <f>IF(AND(טבלה1013[[#This Row],[חיזוי - שבוע]]=1,J691=1),1,"")</f>
        <v/>
      </c>
      <c r="P690" s="1" t="str">
        <f>IF(AND(טבלה1013[[#This Row],[חיזוי טוב עם הפלגה?]]=1,טבלה1013[[#This Row],[וסת קבוע אחרון]]&lt;&gt;28,X689=1),1,"")</f>
        <v/>
      </c>
      <c r="Q690" s="1" t="str">
        <f>IF(AND(טבלה1013[[#This Row],[וסת השבוע פעיל?]]&lt;3,OR(טבלה1013[[#This Row],[CycleNumber]]&gt;B691,B691="")),1,"")</f>
        <v/>
      </c>
      <c r="R690" s="1">
        <f>IF(טבלה1013[[#This Row],[האישה קבעה וסת שבוע?]]=1,IF(טבלה1013[[#This Row],[וסת השבוע פעיל?]]&lt;3,1,0),"")</f>
        <v>0</v>
      </c>
      <c r="S6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0" s="1">
        <f t="shared" si="65"/>
        <v>0</v>
      </c>
      <c r="U690" s="1">
        <f t="shared" si="66"/>
        <v>0</v>
      </c>
      <c r="V690" s="1">
        <f t="shared" si="67"/>
        <v>0</v>
      </c>
      <c r="W690" s="1" t="str">
        <f>IF(טבלה1013[[#This Row],[3 הפלגות זהות]]="","",IF(טבלה1013[[#This Row],[3 הפלגות זהות]]=1,טבלה1013[[#This Row],[LengthofCycle]],W689))</f>
        <v/>
      </c>
      <c r="Y690" s="1" t="str">
        <f>IF(OR(טבלה1013[[#This Row],[הווסת פעיל?]]=0,טבלה1013[[#This Row],[הווסת פעיל?]]=""),"",SUM(Y689,טבלה1013[[#This Row],[הווסת פעיל?]]))</f>
        <v/>
      </c>
      <c r="Z690" s="1" t="str">
        <f>IF(AND(טבלה1013[[#This Row],[כמה מחזורים עד עקירה]]&lt;&gt;"",Y691=""),טבלה1013[[#This Row],[כמה מחזורים עד עקירה]],"")</f>
        <v/>
      </c>
      <c r="AA690" s="1" t="str">
        <f>IF(AND(טבלה1013[[#This Row],[הווסת פעיל?]]=1,טבלה1013[[#This Row],[וסת קבוע אחרון]]&lt;&gt;W689),טבלה1013[[#This Row],[וסת קבוע אחרון]],"")</f>
        <v/>
      </c>
      <c r="AB690" s="1" t="str">
        <f>IF(AND(טבלה1013[[#This Row],[הווסת פעיל?]]=1,X689=0,טבלה1013[[#This Row],[וסת קבוע אחרון]]=W689),טבלה1013[[#This Row],[וסת קבוע אחרון]],"")</f>
        <v/>
      </c>
      <c r="AC690" s="1" t="str">
        <f>IF(AND(טבלה1013[[#This Row],[הווסת פעיל?]]=1,X689=0,טבלה1013[[#This Row],[וסת קבוע אחרון]]&lt;&gt;W689),1,"")</f>
        <v/>
      </c>
      <c r="AD690" s="1" t="str">
        <f>IF(AND(טבלה1013[[#This Row],[הווסת פעיל?]]&lt;&gt;"",B691=1),טבלה1013[[#This Row],[CycleNumber]],"")</f>
        <v/>
      </c>
      <c r="AE690" s="1" t="str">
        <f>IF(AND(טבלה1013[[#This Row],[הווסת פעיל?]]&lt;&gt;"",X689=""),טבלה1013[[#This Row],[CycleNumber]],"")</f>
        <v/>
      </c>
      <c r="AF690" s="1" t="str">
        <f>IF(B691=1,"",IF(טבלה1013[[#This Row],[הווסת פעיל?]]=1,IF(טבלה1013[[#This Row],[וסת קבוע אחרון]]=F691,1,0),""))</f>
        <v/>
      </c>
      <c r="AG690" s="1" t="str">
        <f>IF(B691=1,"",IF(טבלה1013[[#This Row],[הווסת פעיל?]]=1,IF(OR(טבלה1013[[#This Row],[וסת קבוע אחרון]]=F691,F691=טבלה1013[[#This Row],[LengthofCycle]]),1,0),""))</f>
        <v/>
      </c>
      <c r="AH690" s="1" t="str">
        <f>IF(B691=1,"",IF(טבלה1013[[#This Row],[הווסת פעיל?]]=1,IF(OR(טבלה1013[[#This Row],[וסת קבוע אחרון]]=F691,F691=טבלה1013[[#This Row],[LengthofCycle]],AND(טבלה1013[[#This Row],[LengthofCycle]]&lt;&gt;טבלה1013[[#This Row],[וסת קבוע אחרון]],OR(F691=28,F691=29))),1,0),""))</f>
        <v/>
      </c>
      <c r="AI690" s="1" t="str">
        <f>IF(AND(טבלה1013[[#This Row],[הווסת פעיל?]]=1,B691=1),1,"")</f>
        <v/>
      </c>
      <c r="AJ690" s="4">
        <f>IF(AND(טבלה1013[[#This Row],[הווסת פעיל?]]&lt;&gt;1,B691&lt;&gt;1,B691&lt;&gt;""),IF(טבלה1013[[#This Row],[LengthofCycle]]=F691,1,0),"")</f>
        <v>0</v>
      </c>
      <c r="AK690" s="4">
        <f>IF(AND(טבלה1013[[#This Row],[הווסת פעיל?]]&lt;&gt;1,B691&lt;&gt;1,B691&lt;&gt;""),IF(OR(טבלה1013[[#This Row],[LengthofCycle]]=F691,F691=29),1,0),"")</f>
        <v>0</v>
      </c>
      <c r="AL690" s="4">
        <f>IF(AND(טבלה1013[[#This Row],[הווסת פעיל?]]&lt;&gt;1,B691&lt;&gt;1,B691&lt;&gt;""),IF(OR(טבלה1013[[#This Row],[LengthofCycle]]=F691,F691=29,F691=28),1,0),"")</f>
        <v>0</v>
      </c>
    </row>
    <row r="691" spans="1:38" x14ac:dyDescent="0.25">
      <c r="A691" s="1" t="s">
        <v>114</v>
      </c>
      <c r="B691" s="1">
        <v>9</v>
      </c>
      <c r="C691" s="1">
        <v>0</v>
      </c>
      <c r="D691" s="1">
        <v>1</v>
      </c>
      <c r="E691" s="1">
        <v>0</v>
      </c>
      <c r="F691" s="1">
        <v>27</v>
      </c>
      <c r="G691" s="1">
        <f>טבלה1013[[#This Row],[LengthofCycle]]+1</f>
        <v>28</v>
      </c>
      <c r="H691" s="1">
        <f>IF(IFERROR(LOOKUP(טבלה1013[[#This Row],[ClientID]],קביעויות[השבוע]),FALSE)=טבלה1013[[#This Row],[ClientID]],1,"")</f>
        <v>1</v>
      </c>
      <c r="I691" s="1" t="str">
        <f>IF(AND(טבלה1013[[#This Row],[CycleNumber]]&gt;1,OR(B692="",טבלה1013[[#This Row],[CycleNumber]]&gt;B690)),IF(OR(AND(טבלה1013[[#This Row],[LengthofCycle]]=28,F690=28),AND(טבלה1013[[#This Row],[LengthofCycle]]=35,F690=35)),1,""),"")</f>
        <v/>
      </c>
      <c r="J691" s="1" t="str">
        <f>IF(AND(טבלה1013[[#This Row],[וסת השבוע]]=1,I690=1,טבלה1013[[#This Row],[CycleNumber]]&gt;B690),1,"")</f>
        <v/>
      </c>
      <c r="K691" s="1" t="str">
        <f>IF(טבלה1013[[#This Row],[CycleNumber]]=1,"",IF(טבלה1013[[#This Row],[וסת השבוע]]=1,0,IF(K690="","",IF(K690=0,IF(טבלה1013[[#This Row],[LengthofCycle]]=28,0,1),IF(K690=1,IF(טבלה1013[[#This Row],[LengthofCycle]]+F690=28*2,0,2),IF(K690=2,IF(טבלה1013[[#This Row],[LengthofCycle]]+F690+F689=28*3,0,3),""))))))</f>
        <v/>
      </c>
      <c r="L691" s="1" t="str">
        <f>IF(טבלה1013[[#This Row],[וסת השבוע]]=1,IF(טבלה1013[[#This Row],[וסת השבוע וההפלגה ביחד]]=1,L690+1,0),IF(AND(טבלה1013[[#This Row],[CycleNumber]]&gt;B690,טבלה1013[[#This Row],[CycleNumber]]&gt;1),IF(טבלה1013[[#This Row],[וסת השבוע פעיל?]]&lt;&gt;"",L690+1,""),""))</f>
        <v/>
      </c>
      <c r="M691" s="1" t="str">
        <f>IF(AND(טבלה1013[[#This Row],[וסת השבוע פעיל?]]&lt;&gt;"",טבלה1013[[#This Row],[CycleNumber]]&lt;B692,B692&lt;&gt;"",טבלה1013[[#This Row],[וסת השבוע פעיל?]]&lt;3),IF(K692=0,IF(AND(טבלה1013[[#This Row],[וסת השבוע פעיל?]]&gt;0,I692=1),0,1),0),"")</f>
        <v/>
      </c>
      <c r="N691" s="1" t="str">
        <f t="shared" si="64"/>
        <v/>
      </c>
      <c r="O691" s="1" t="str">
        <f>IF(AND(טבלה1013[[#This Row],[חיזוי - שבוע]]=1,J692=1),1,"")</f>
        <v/>
      </c>
      <c r="P691" s="1" t="str">
        <f>IF(AND(טבלה1013[[#This Row],[חיזוי טוב עם הפלגה?]]=1,טבלה1013[[#This Row],[וסת קבוע אחרון]]&lt;&gt;28,X690=1),1,"")</f>
        <v/>
      </c>
      <c r="Q691" s="1" t="str">
        <f>IF(AND(טבלה1013[[#This Row],[וסת השבוע פעיל?]]&lt;3,OR(טבלה1013[[#This Row],[CycleNumber]]&gt;B692,B692="")),1,"")</f>
        <v/>
      </c>
      <c r="R691" s="1">
        <f>IF(טבלה1013[[#This Row],[האישה קבעה וסת שבוע?]]=1,IF(טבלה1013[[#This Row],[וסת השבוע פעיל?]]&lt;3,1,0),"")</f>
        <v>0</v>
      </c>
      <c r="S6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1" s="1">
        <f t="shared" si="65"/>
        <v>0</v>
      </c>
      <c r="U691" s="1">
        <f t="shared" si="66"/>
        <v>0</v>
      </c>
      <c r="V691" s="1">
        <f t="shared" si="67"/>
        <v>0</v>
      </c>
      <c r="W691" s="1" t="str">
        <f>IF(טבלה1013[[#This Row],[3 הפלגות זהות]]="","",IF(טבלה1013[[#This Row],[3 הפלגות זהות]]=1,טבלה1013[[#This Row],[LengthofCycle]],W690))</f>
        <v/>
      </c>
      <c r="Y691" s="1" t="str">
        <f>IF(OR(טבלה1013[[#This Row],[הווסת פעיל?]]=0,טבלה1013[[#This Row],[הווסת פעיל?]]=""),"",SUM(Y690,טבלה1013[[#This Row],[הווסת פעיל?]]))</f>
        <v/>
      </c>
      <c r="Z691" s="1" t="str">
        <f>IF(AND(טבלה1013[[#This Row],[כמה מחזורים עד עקירה]]&lt;&gt;"",Y692=""),טבלה1013[[#This Row],[כמה מחזורים עד עקירה]],"")</f>
        <v/>
      </c>
      <c r="AA691" s="1" t="str">
        <f>IF(AND(טבלה1013[[#This Row],[הווסת פעיל?]]=1,טבלה1013[[#This Row],[וסת קבוע אחרון]]&lt;&gt;W690),טבלה1013[[#This Row],[וסת קבוע אחרון]],"")</f>
        <v/>
      </c>
      <c r="AB691" s="1" t="str">
        <f>IF(AND(טבלה1013[[#This Row],[הווסת פעיל?]]=1,X690=0,טבלה1013[[#This Row],[וסת קבוע אחרון]]=W690),טבלה1013[[#This Row],[וסת קבוע אחרון]],"")</f>
        <v/>
      </c>
      <c r="AC691" s="1" t="str">
        <f>IF(AND(טבלה1013[[#This Row],[הווסת פעיל?]]=1,X690=0,טבלה1013[[#This Row],[וסת קבוע אחרון]]&lt;&gt;W690),1,"")</f>
        <v/>
      </c>
      <c r="AD691" s="1" t="str">
        <f>IF(AND(טבלה1013[[#This Row],[הווסת פעיל?]]&lt;&gt;"",B692=1),טבלה1013[[#This Row],[CycleNumber]],"")</f>
        <v/>
      </c>
      <c r="AE691" s="1" t="str">
        <f>IF(AND(טבלה1013[[#This Row],[הווסת פעיל?]]&lt;&gt;"",X690=""),טבלה1013[[#This Row],[CycleNumber]],"")</f>
        <v/>
      </c>
      <c r="AF691" s="1" t="str">
        <f>IF(B692=1,"",IF(טבלה1013[[#This Row],[הווסת פעיל?]]=1,IF(טבלה1013[[#This Row],[וסת קבוע אחרון]]=F692,1,0),""))</f>
        <v/>
      </c>
      <c r="AG691" s="1" t="str">
        <f>IF(B692=1,"",IF(טבלה1013[[#This Row],[הווסת פעיל?]]=1,IF(OR(טבלה1013[[#This Row],[וסת קבוע אחרון]]=F692,F692=טבלה1013[[#This Row],[LengthofCycle]]),1,0),""))</f>
        <v/>
      </c>
      <c r="AH691" s="1" t="str">
        <f>IF(B692=1,"",IF(טבלה1013[[#This Row],[הווסת פעיל?]]=1,IF(OR(טבלה1013[[#This Row],[וסת קבוע אחרון]]=F692,F692=טבלה1013[[#This Row],[LengthofCycle]],AND(טבלה1013[[#This Row],[LengthofCycle]]&lt;&gt;טבלה1013[[#This Row],[וסת קבוע אחרון]],OR(F692=28,F692=29))),1,0),""))</f>
        <v/>
      </c>
      <c r="AI691" s="1" t="str">
        <f>IF(AND(טבלה1013[[#This Row],[הווסת פעיל?]]=1,B692=1),1,"")</f>
        <v/>
      </c>
      <c r="AJ691" s="4">
        <f>IF(AND(טבלה1013[[#This Row],[הווסת פעיל?]]&lt;&gt;1,B692&lt;&gt;1,B692&lt;&gt;""),IF(טבלה1013[[#This Row],[LengthofCycle]]=F692,1,0),"")</f>
        <v>0</v>
      </c>
      <c r="AK691" s="4">
        <f>IF(AND(טבלה1013[[#This Row],[הווסת פעיל?]]&lt;&gt;1,B692&lt;&gt;1,B692&lt;&gt;""),IF(OR(טבלה1013[[#This Row],[LengthofCycle]]=F692,F692=29),1,0),"")</f>
        <v>0</v>
      </c>
      <c r="AL691" s="4">
        <f>IF(AND(טבלה1013[[#This Row],[הווסת פעיל?]]&lt;&gt;1,B692&lt;&gt;1,B692&lt;&gt;""),IF(OR(טבלה1013[[#This Row],[LengthofCycle]]=F692,F692=29,F692=28),1,0),"")</f>
        <v>0</v>
      </c>
    </row>
    <row r="692" spans="1:38" x14ac:dyDescent="0.25">
      <c r="A692" s="1" t="s">
        <v>114</v>
      </c>
      <c r="B692" s="1">
        <v>10</v>
      </c>
      <c r="C692" s="1">
        <v>0</v>
      </c>
      <c r="D692" s="1">
        <v>1</v>
      </c>
      <c r="E692" s="1">
        <v>0</v>
      </c>
      <c r="F692" s="1">
        <v>30</v>
      </c>
      <c r="G692" s="1">
        <f>טבלה1013[[#This Row],[LengthofCycle]]+1</f>
        <v>31</v>
      </c>
      <c r="H692" s="1">
        <f>IF(IFERROR(LOOKUP(טבלה1013[[#This Row],[ClientID]],קביעויות[השבוע]),FALSE)=טבלה1013[[#This Row],[ClientID]],1,"")</f>
        <v>1</v>
      </c>
      <c r="I692" s="1" t="str">
        <f>IF(AND(טבלה1013[[#This Row],[CycleNumber]]&gt;1,OR(B693="",טבלה1013[[#This Row],[CycleNumber]]&gt;B691)),IF(OR(AND(טבלה1013[[#This Row],[LengthofCycle]]=28,F691=28),AND(טבלה1013[[#This Row],[LengthofCycle]]=35,F691=35)),1,""),"")</f>
        <v/>
      </c>
      <c r="J692" s="1" t="str">
        <f>IF(AND(טבלה1013[[#This Row],[וסת השבוע]]=1,I691=1,טבלה1013[[#This Row],[CycleNumber]]&gt;B691),1,"")</f>
        <v/>
      </c>
      <c r="K692" s="1" t="str">
        <f>IF(טבלה1013[[#This Row],[CycleNumber]]=1,"",IF(טבלה1013[[#This Row],[וסת השבוע]]=1,0,IF(K691="","",IF(K691=0,IF(טבלה1013[[#This Row],[LengthofCycle]]=28,0,1),IF(K691=1,IF(טבלה1013[[#This Row],[LengthofCycle]]+F691=28*2,0,2),IF(K691=2,IF(טבלה1013[[#This Row],[LengthofCycle]]+F691+F690=28*3,0,3),""))))))</f>
        <v/>
      </c>
      <c r="L692" s="1" t="str">
        <f>IF(טבלה1013[[#This Row],[וסת השבוע]]=1,IF(טבלה1013[[#This Row],[וסת השבוע וההפלגה ביחד]]=1,L691+1,0),IF(AND(טבלה1013[[#This Row],[CycleNumber]]&gt;B691,טבלה1013[[#This Row],[CycleNumber]]&gt;1),IF(טבלה1013[[#This Row],[וסת השבוע פעיל?]]&lt;&gt;"",L691+1,""),""))</f>
        <v/>
      </c>
      <c r="M692" s="1" t="str">
        <f>IF(AND(טבלה1013[[#This Row],[וסת השבוע פעיל?]]&lt;&gt;"",טבלה1013[[#This Row],[CycleNumber]]&lt;B693,B693&lt;&gt;"",טבלה1013[[#This Row],[וסת השבוע פעיל?]]&lt;3),IF(K693=0,IF(AND(טבלה1013[[#This Row],[וסת השבוע פעיל?]]&gt;0,I693=1),0,1),0),"")</f>
        <v/>
      </c>
      <c r="N692" s="1" t="str">
        <f t="shared" si="64"/>
        <v/>
      </c>
      <c r="O692" s="1" t="str">
        <f>IF(AND(טבלה1013[[#This Row],[חיזוי - שבוע]]=1,J693=1),1,"")</f>
        <v/>
      </c>
      <c r="P692" s="1" t="str">
        <f>IF(AND(טבלה1013[[#This Row],[חיזוי טוב עם הפלגה?]]=1,טבלה1013[[#This Row],[וסת קבוע אחרון]]&lt;&gt;28,X691=1),1,"")</f>
        <v/>
      </c>
      <c r="Q692" s="1" t="str">
        <f>IF(AND(טבלה1013[[#This Row],[וסת השבוע פעיל?]]&lt;3,OR(טבלה1013[[#This Row],[CycleNumber]]&gt;B693,B693="")),1,"")</f>
        <v/>
      </c>
      <c r="R692" s="1">
        <f>IF(טבלה1013[[#This Row],[האישה קבעה וסת שבוע?]]=1,IF(טבלה1013[[#This Row],[וסת השבוע פעיל?]]&lt;3,1,0),"")</f>
        <v>0</v>
      </c>
      <c r="S6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2" s="1">
        <f t="shared" si="65"/>
        <v>0</v>
      </c>
      <c r="U692" s="1">
        <f t="shared" si="66"/>
        <v>0</v>
      </c>
      <c r="V692" s="1">
        <f t="shared" si="67"/>
        <v>0</v>
      </c>
      <c r="W692" s="1" t="str">
        <f>IF(טבלה1013[[#This Row],[3 הפלגות זהות]]="","",IF(טבלה1013[[#This Row],[3 הפלגות זהות]]=1,טבלה1013[[#This Row],[LengthofCycle]],W691))</f>
        <v/>
      </c>
      <c r="Y692" s="1" t="str">
        <f>IF(OR(טבלה1013[[#This Row],[הווסת פעיל?]]=0,טבלה1013[[#This Row],[הווסת פעיל?]]=""),"",SUM(Y691,טבלה1013[[#This Row],[הווסת פעיל?]]))</f>
        <v/>
      </c>
      <c r="Z692" s="1" t="str">
        <f>IF(AND(טבלה1013[[#This Row],[כמה מחזורים עד עקירה]]&lt;&gt;"",Y693=""),טבלה1013[[#This Row],[כמה מחזורים עד עקירה]],"")</f>
        <v/>
      </c>
      <c r="AA692" s="1" t="str">
        <f>IF(AND(טבלה1013[[#This Row],[הווסת פעיל?]]=1,טבלה1013[[#This Row],[וסת קבוע אחרון]]&lt;&gt;W691),טבלה1013[[#This Row],[וסת קבוע אחרון]],"")</f>
        <v/>
      </c>
      <c r="AB692" s="1" t="str">
        <f>IF(AND(טבלה1013[[#This Row],[הווסת פעיל?]]=1,X691=0,טבלה1013[[#This Row],[וסת קבוע אחרון]]=W691),טבלה1013[[#This Row],[וסת קבוע אחרון]],"")</f>
        <v/>
      </c>
      <c r="AC692" s="1" t="str">
        <f>IF(AND(טבלה1013[[#This Row],[הווסת פעיל?]]=1,X691=0,טבלה1013[[#This Row],[וסת קבוע אחרון]]&lt;&gt;W691),1,"")</f>
        <v/>
      </c>
      <c r="AD692" s="1" t="str">
        <f>IF(AND(טבלה1013[[#This Row],[הווסת פעיל?]]&lt;&gt;"",B693=1),טבלה1013[[#This Row],[CycleNumber]],"")</f>
        <v/>
      </c>
      <c r="AE692" s="1" t="str">
        <f>IF(AND(טבלה1013[[#This Row],[הווסת פעיל?]]&lt;&gt;"",X691=""),טבלה1013[[#This Row],[CycleNumber]],"")</f>
        <v/>
      </c>
      <c r="AF692" s="1" t="str">
        <f>IF(B693=1,"",IF(טבלה1013[[#This Row],[הווסת פעיל?]]=1,IF(טבלה1013[[#This Row],[וסת קבוע אחרון]]=F693,1,0),""))</f>
        <v/>
      </c>
      <c r="AG692" s="1" t="str">
        <f>IF(B693=1,"",IF(טבלה1013[[#This Row],[הווסת פעיל?]]=1,IF(OR(טבלה1013[[#This Row],[וסת קבוע אחרון]]=F693,F693=טבלה1013[[#This Row],[LengthofCycle]]),1,0),""))</f>
        <v/>
      </c>
      <c r="AH692" s="1" t="str">
        <f>IF(B693=1,"",IF(טבלה1013[[#This Row],[הווסת פעיל?]]=1,IF(OR(טבלה1013[[#This Row],[וסת קבוע אחרון]]=F693,F693=טבלה1013[[#This Row],[LengthofCycle]],AND(טבלה1013[[#This Row],[LengthofCycle]]&lt;&gt;טבלה1013[[#This Row],[וסת קבוע אחרון]],OR(F693=28,F693=29))),1,0),""))</f>
        <v/>
      </c>
      <c r="AI692" s="1" t="str">
        <f>IF(AND(טבלה1013[[#This Row],[הווסת פעיל?]]=1,B693=1),1,"")</f>
        <v/>
      </c>
      <c r="AJ692" s="4">
        <f>IF(AND(טבלה1013[[#This Row],[הווסת פעיל?]]&lt;&gt;1,B693&lt;&gt;1,B693&lt;&gt;""),IF(טבלה1013[[#This Row],[LengthofCycle]]=F693,1,0),"")</f>
        <v>0</v>
      </c>
      <c r="AK692" s="4">
        <f>IF(AND(טבלה1013[[#This Row],[הווסת פעיל?]]&lt;&gt;1,B693&lt;&gt;1,B693&lt;&gt;""),IF(OR(טבלה1013[[#This Row],[LengthofCycle]]=F693,F693=29),1,0),"")</f>
        <v>0</v>
      </c>
      <c r="AL692" s="4">
        <f>IF(AND(טבלה1013[[#This Row],[הווסת פעיל?]]&lt;&gt;1,B693&lt;&gt;1,B693&lt;&gt;""),IF(OR(טבלה1013[[#This Row],[LengthofCycle]]=F693,F693=29,F693=28),1,0),"")</f>
        <v>1</v>
      </c>
    </row>
    <row r="693" spans="1:38" x14ac:dyDescent="0.25">
      <c r="A693" s="1" t="s">
        <v>114</v>
      </c>
      <c r="B693" s="1">
        <v>11</v>
      </c>
      <c r="C693" s="1">
        <v>0</v>
      </c>
      <c r="D693" s="1">
        <v>1</v>
      </c>
      <c r="E693" s="1">
        <v>0</v>
      </c>
      <c r="F693" s="1">
        <v>28</v>
      </c>
      <c r="G693" s="1">
        <f>טבלה1013[[#This Row],[LengthofCycle]]+1</f>
        <v>29</v>
      </c>
      <c r="H693" s="1">
        <f>IF(IFERROR(LOOKUP(טבלה1013[[#This Row],[ClientID]],קביעויות[השבוע]),FALSE)=טבלה1013[[#This Row],[ClientID]],1,"")</f>
        <v>1</v>
      </c>
      <c r="I693" s="1" t="str">
        <f>IF(AND(טבלה1013[[#This Row],[CycleNumber]]&gt;1,OR(B694="",טבלה1013[[#This Row],[CycleNumber]]&gt;B692)),IF(OR(AND(טבלה1013[[#This Row],[LengthofCycle]]=28,F692=28),AND(טבלה1013[[#This Row],[LengthofCycle]]=35,F692=35)),1,""),"")</f>
        <v/>
      </c>
      <c r="J693" s="1" t="str">
        <f>IF(AND(טבלה1013[[#This Row],[וסת השבוע]]=1,I692=1,טבלה1013[[#This Row],[CycleNumber]]&gt;B692),1,"")</f>
        <v/>
      </c>
      <c r="K693" s="1" t="str">
        <f>IF(טבלה1013[[#This Row],[CycleNumber]]=1,"",IF(טבלה1013[[#This Row],[וסת השבוע]]=1,0,IF(K692="","",IF(K692=0,IF(טבלה1013[[#This Row],[LengthofCycle]]=28,0,1),IF(K692=1,IF(טבלה1013[[#This Row],[LengthofCycle]]+F692=28*2,0,2),IF(K692=2,IF(טבלה1013[[#This Row],[LengthofCycle]]+F692+F691=28*3,0,3),""))))))</f>
        <v/>
      </c>
      <c r="L693" s="1" t="str">
        <f>IF(טבלה1013[[#This Row],[וסת השבוע]]=1,IF(טבלה1013[[#This Row],[וסת השבוע וההפלגה ביחד]]=1,L692+1,0),IF(AND(טבלה1013[[#This Row],[CycleNumber]]&gt;B692,טבלה1013[[#This Row],[CycleNumber]]&gt;1),IF(טבלה1013[[#This Row],[וסת השבוע פעיל?]]&lt;&gt;"",L692+1,""),""))</f>
        <v/>
      </c>
      <c r="M693" s="1" t="str">
        <f>IF(AND(טבלה1013[[#This Row],[וסת השבוע פעיל?]]&lt;&gt;"",טבלה1013[[#This Row],[CycleNumber]]&lt;B694,B694&lt;&gt;"",טבלה1013[[#This Row],[וסת השבוע פעיל?]]&lt;3),IF(K694=0,IF(AND(טבלה1013[[#This Row],[וסת השבוע פעיל?]]&gt;0,I694=1),0,1),0),"")</f>
        <v/>
      </c>
      <c r="N693" s="1" t="str">
        <f t="shared" si="64"/>
        <v/>
      </c>
      <c r="O693" s="1" t="str">
        <f>IF(AND(טבלה1013[[#This Row],[חיזוי - שבוע]]=1,J694=1),1,"")</f>
        <v/>
      </c>
      <c r="P693" s="1" t="str">
        <f>IF(AND(טבלה1013[[#This Row],[חיזוי טוב עם הפלגה?]]=1,טבלה1013[[#This Row],[וסת קבוע אחרון]]&lt;&gt;28,X692=1),1,"")</f>
        <v/>
      </c>
      <c r="Q693" s="1" t="str">
        <f>IF(AND(טבלה1013[[#This Row],[וסת השבוע פעיל?]]&lt;3,OR(טבלה1013[[#This Row],[CycleNumber]]&gt;B694,B694="")),1,"")</f>
        <v/>
      </c>
      <c r="R693" s="1">
        <f>IF(טבלה1013[[#This Row],[האישה קבעה וסת שבוע?]]=1,IF(טבלה1013[[#This Row],[וסת השבוע פעיל?]]&lt;3,1,0),"")</f>
        <v>0</v>
      </c>
      <c r="S6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3" s="1">
        <f t="shared" si="65"/>
        <v>0</v>
      </c>
      <c r="U693" s="1">
        <f t="shared" si="66"/>
        <v>0</v>
      </c>
      <c r="V693" s="1">
        <f t="shared" si="67"/>
        <v>0</v>
      </c>
      <c r="W693" s="1" t="str">
        <f>IF(טבלה1013[[#This Row],[3 הפלגות זהות]]="","",IF(טבלה1013[[#This Row],[3 הפלגות זהות]]=1,טבלה1013[[#This Row],[LengthofCycle]],W692))</f>
        <v/>
      </c>
      <c r="Y693" s="1" t="str">
        <f>IF(OR(טבלה1013[[#This Row],[הווסת פעיל?]]=0,טבלה1013[[#This Row],[הווסת פעיל?]]=""),"",SUM(Y692,טבלה1013[[#This Row],[הווסת פעיל?]]))</f>
        <v/>
      </c>
      <c r="Z693" s="1" t="str">
        <f>IF(AND(טבלה1013[[#This Row],[כמה מחזורים עד עקירה]]&lt;&gt;"",Y694=""),טבלה1013[[#This Row],[כמה מחזורים עד עקירה]],"")</f>
        <v/>
      </c>
      <c r="AA693" s="1" t="str">
        <f>IF(AND(טבלה1013[[#This Row],[הווסת פעיל?]]=1,טבלה1013[[#This Row],[וסת קבוע אחרון]]&lt;&gt;W692),טבלה1013[[#This Row],[וסת קבוע אחרון]],"")</f>
        <v/>
      </c>
      <c r="AB693" s="1" t="str">
        <f>IF(AND(טבלה1013[[#This Row],[הווסת פעיל?]]=1,X692=0,טבלה1013[[#This Row],[וסת קבוע אחרון]]=W692),טבלה1013[[#This Row],[וסת קבוע אחרון]],"")</f>
        <v/>
      </c>
      <c r="AC693" s="1" t="str">
        <f>IF(AND(טבלה1013[[#This Row],[הווסת פעיל?]]=1,X692=0,טבלה1013[[#This Row],[וסת קבוע אחרון]]&lt;&gt;W692),1,"")</f>
        <v/>
      </c>
      <c r="AD693" s="1" t="str">
        <f>IF(AND(טבלה1013[[#This Row],[הווסת פעיל?]]&lt;&gt;"",B694=1),טבלה1013[[#This Row],[CycleNumber]],"")</f>
        <v/>
      </c>
      <c r="AE693" s="1" t="str">
        <f>IF(AND(טבלה1013[[#This Row],[הווסת פעיל?]]&lt;&gt;"",X692=""),טבלה1013[[#This Row],[CycleNumber]],"")</f>
        <v/>
      </c>
      <c r="AF693" s="1" t="str">
        <f>IF(B694=1,"",IF(טבלה1013[[#This Row],[הווסת פעיל?]]=1,IF(טבלה1013[[#This Row],[וסת קבוע אחרון]]=F694,1,0),""))</f>
        <v/>
      </c>
      <c r="AG693" s="1" t="str">
        <f>IF(B694=1,"",IF(טבלה1013[[#This Row],[הווסת פעיל?]]=1,IF(OR(טבלה1013[[#This Row],[וסת קבוע אחרון]]=F694,F694=טבלה1013[[#This Row],[LengthofCycle]]),1,0),""))</f>
        <v/>
      </c>
      <c r="AH693" s="1" t="str">
        <f>IF(B694=1,"",IF(טבלה1013[[#This Row],[הווסת פעיל?]]=1,IF(OR(טבלה1013[[#This Row],[וסת קבוע אחרון]]=F694,F694=טבלה1013[[#This Row],[LengthofCycle]],AND(טבלה1013[[#This Row],[LengthofCycle]]&lt;&gt;טבלה1013[[#This Row],[וסת קבוע אחרון]],OR(F694=28,F694=29))),1,0),""))</f>
        <v/>
      </c>
      <c r="AI693" s="1" t="str">
        <f>IF(AND(טבלה1013[[#This Row],[הווסת פעיל?]]=1,B694=1),1,"")</f>
        <v/>
      </c>
      <c r="AJ693" s="4">
        <f>IF(AND(טבלה1013[[#This Row],[הווסת פעיל?]]&lt;&gt;1,B694&lt;&gt;1,B694&lt;&gt;""),IF(טבלה1013[[#This Row],[LengthofCycle]]=F694,1,0),"")</f>
        <v>1</v>
      </c>
      <c r="AK693" s="4">
        <f>IF(AND(טבלה1013[[#This Row],[הווסת פעיל?]]&lt;&gt;1,B694&lt;&gt;1,B694&lt;&gt;""),IF(OR(טבלה1013[[#This Row],[LengthofCycle]]=F694,F694=29),1,0),"")</f>
        <v>1</v>
      </c>
      <c r="AL693" s="4">
        <f>IF(AND(טבלה1013[[#This Row],[הווסת פעיל?]]&lt;&gt;1,B694&lt;&gt;1,B694&lt;&gt;""),IF(OR(טבלה1013[[#This Row],[LengthofCycle]]=F694,F694=29,F694=28),1,0),"")</f>
        <v>1</v>
      </c>
    </row>
    <row r="694" spans="1:38" x14ac:dyDescent="0.25">
      <c r="A694" s="1" t="s">
        <v>114</v>
      </c>
      <c r="B694" s="1">
        <v>12</v>
      </c>
      <c r="C694" s="1">
        <v>0</v>
      </c>
      <c r="D694" s="1">
        <v>0</v>
      </c>
      <c r="E694" s="1">
        <v>0</v>
      </c>
      <c r="F694" s="1">
        <v>28</v>
      </c>
      <c r="G694" s="1">
        <f>טבלה1013[[#This Row],[LengthofCycle]]+1</f>
        <v>29</v>
      </c>
      <c r="H694" s="1">
        <f>IF(IFERROR(LOOKUP(טבלה1013[[#This Row],[ClientID]],קביעויות[השבוע]),FALSE)=טבלה1013[[#This Row],[ClientID]],1,"")</f>
        <v>1</v>
      </c>
      <c r="I694" s="1">
        <f>IF(AND(טבלה1013[[#This Row],[CycleNumber]]&gt;1,OR(B695="",טבלה1013[[#This Row],[CycleNumber]]&gt;B693)),IF(OR(AND(טבלה1013[[#This Row],[LengthofCycle]]=28,F693=28),AND(טבלה1013[[#This Row],[LengthofCycle]]=35,F693=35)),1,""),"")</f>
        <v>1</v>
      </c>
      <c r="J694" s="1" t="str">
        <f>IF(AND(טבלה1013[[#This Row],[וסת השבוע]]=1,I693=1,טבלה1013[[#This Row],[CycleNumber]]&gt;B693),1,"")</f>
        <v/>
      </c>
      <c r="K694" s="1">
        <f>IF(טבלה1013[[#This Row],[CycleNumber]]=1,"",IF(טבלה1013[[#This Row],[וסת השבוע]]=1,0,IF(K693="","",IF(K693=0,IF(טבלה1013[[#This Row],[LengthofCycle]]=28,0,1),IF(K693=1,IF(טבלה1013[[#This Row],[LengthofCycle]]+F693=28*2,0,2),IF(K693=2,IF(טבלה1013[[#This Row],[LengthofCycle]]+F693+F692=28*3,0,3),""))))))</f>
        <v>0</v>
      </c>
      <c r="L694" s="1">
        <f>IF(טבלה1013[[#This Row],[וסת השבוע]]=1,IF(טבלה1013[[#This Row],[וסת השבוע וההפלגה ביחד]]=1,L693+1,0),IF(AND(טבלה1013[[#This Row],[CycleNumber]]&gt;B693,טבלה1013[[#This Row],[CycleNumber]]&gt;1),IF(טבלה1013[[#This Row],[וסת השבוע פעיל?]]&lt;&gt;"",L693+1,""),""))</f>
        <v>0</v>
      </c>
      <c r="M694" s="1" t="str">
        <f>IF(AND(טבלה1013[[#This Row],[וסת השבוע פעיל?]]&lt;&gt;"",טבלה1013[[#This Row],[CycleNumber]]&lt;B695,B695&lt;&gt;"",טבלה1013[[#This Row],[וסת השבוע פעיל?]]&lt;3),IF(K695=0,IF(AND(טבלה1013[[#This Row],[וסת השבוע פעיל?]]&gt;0,I695=1),0,1),0),"")</f>
        <v/>
      </c>
      <c r="N694" s="1" t="str">
        <f t="shared" si="64"/>
        <v/>
      </c>
      <c r="O694" s="1" t="str">
        <f>IF(AND(טבלה1013[[#This Row],[חיזוי - שבוע]]=1,J695=1),1,"")</f>
        <v/>
      </c>
      <c r="P694" s="1" t="str">
        <f>IF(AND(טבלה1013[[#This Row],[חיזוי טוב עם הפלגה?]]=1,טבלה1013[[#This Row],[וסת קבוע אחרון]]&lt;&gt;28,X693=1),1,"")</f>
        <v/>
      </c>
      <c r="Q694" s="1">
        <f>IF(AND(טבלה1013[[#This Row],[וסת השבוע פעיל?]]&lt;3,OR(טבלה1013[[#This Row],[CycleNumber]]&gt;B695,B695="")),1,"")</f>
        <v>1</v>
      </c>
      <c r="R694" s="1">
        <f>IF(טבלה1013[[#This Row],[האישה קבעה וסת שבוע?]]=1,IF(טבלה1013[[#This Row],[וסת השבוע פעיל?]]&lt;3,1,0),"")</f>
        <v>1</v>
      </c>
      <c r="S6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4" s="1">
        <f t="shared" si="65"/>
        <v>0</v>
      </c>
      <c r="U694" s="1">
        <f t="shared" si="66"/>
        <v>0</v>
      </c>
      <c r="V694" s="1">
        <f t="shared" si="67"/>
        <v>0</v>
      </c>
      <c r="W694" s="1" t="str">
        <f>IF(טבלה1013[[#This Row],[3 הפלגות זהות]]="","",IF(טבלה1013[[#This Row],[3 הפלגות זהות]]=1,טבלה1013[[#This Row],[LengthofCycle]],W693))</f>
        <v/>
      </c>
      <c r="Y694" s="1" t="str">
        <f>IF(OR(טבלה1013[[#This Row],[הווסת פעיל?]]=0,טבלה1013[[#This Row],[הווסת פעיל?]]=""),"",SUM(Y693,טבלה1013[[#This Row],[הווסת פעיל?]]))</f>
        <v/>
      </c>
      <c r="Z694" s="1" t="str">
        <f>IF(AND(טבלה1013[[#This Row],[כמה מחזורים עד עקירה]]&lt;&gt;"",Y695=""),טבלה1013[[#This Row],[כמה מחזורים עד עקירה]],"")</f>
        <v/>
      </c>
      <c r="AA694" s="1" t="str">
        <f>IF(AND(טבלה1013[[#This Row],[הווסת פעיל?]]=1,טבלה1013[[#This Row],[וסת קבוע אחרון]]&lt;&gt;W693),טבלה1013[[#This Row],[וסת קבוע אחרון]],"")</f>
        <v/>
      </c>
      <c r="AB694" s="1" t="str">
        <f>IF(AND(טבלה1013[[#This Row],[הווסת פעיל?]]=1,X693=0,טבלה1013[[#This Row],[וסת קבוע אחרון]]=W693),טבלה1013[[#This Row],[וסת קבוע אחרון]],"")</f>
        <v/>
      </c>
      <c r="AC694" s="1" t="str">
        <f>IF(AND(טבלה1013[[#This Row],[הווסת פעיל?]]=1,X693=0,טבלה1013[[#This Row],[וסת קבוע אחרון]]&lt;&gt;W693),1,"")</f>
        <v/>
      </c>
      <c r="AD694" s="1" t="str">
        <f>IF(AND(טבלה1013[[#This Row],[הווסת פעיל?]]&lt;&gt;"",B695=1),טבלה1013[[#This Row],[CycleNumber]],"")</f>
        <v/>
      </c>
      <c r="AE694" s="1" t="str">
        <f>IF(AND(טבלה1013[[#This Row],[הווסת פעיל?]]&lt;&gt;"",X693=""),טבלה1013[[#This Row],[CycleNumber]],"")</f>
        <v/>
      </c>
      <c r="AF694" s="1" t="str">
        <f>IF(B695=1,"",IF(טבלה1013[[#This Row],[הווסת פעיל?]]=1,IF(טבלה1013[[#This Row],[וסת קבוע אחרון]]=F695,1,0),""))</f>
        <v/>
      </c>
      <c r="AG694" s="1" t="str">
        <f>IF(B695=1,"",IF(טבלה1013[[#This Row],[הווסת פעיל?]]=1,IF(OR(טבלה1013[[#This Row],[וסת קבוע אחרון]]=F695,F695=טבלה1013[[#This Row],[LengthofCycle]]),1,0),""))</f>
        <v/>
      </c>
      <c r="AH694" s="1" t="str">
        <f>IF(B695=1,"",IF(טבלה1013[[#This Row],[הווסת פעיל?]]=1,IF(OR(טבלה1013[[#This Row],[וסת קבוע אחרון]]=F695,F695=טבלה1013[[#This Row],[LengthofCycle]],AND(טבלה1013[[#This Row],[LengthofCycle]]&lt;&gt;טבלה1013[[#This Row],[וסת קבוע אחרון]],OR(F695=28,F695=29))),1,0),""))</f>
        <v/>
      </c>
      <c r="AI694" s="1" t="str">
        <f>IF(AND(טבלה1013[[#This Row],[הווסת פעיל?]]=1,B695=1),1,"")</f>
        <v/>
      </c>
      <c r="AJ694" s="4" t="str">
        <f>IF(AND(טבלה1013[[#This Row],[הווסת פעיל?]]&lt;&gt;1,B695&lt;&gt;1,B695&lt;&gt;""),IF(טבלה1013[[#This Row],[LengthofCycle]]=F695,1,0),"")</f>
        <v/>
      </c>
      <c r="AK694" s="4" t="str">
        <f>IF(AND(טבלה1013[[#This Row],[הווסת פעיל?]]&lt;&gt;1,B695&lt;&gt;1,B695&lt;&gt;""),IF(OR(טבלה1013[[#This Row],[LengthofCycle]]=F695,F695=29),1,0),"")</f>
        <v/>
      </c>
      <c r="AL694" s="4" t="str">
        <f>IF(AND(טבלה1013[[#This Row],[הווסת פעיל?]]&lt;&gt;1,B695&lt;&gt;1,B695&lt;&gt;""),IF(OR(טבלה1013[[#This Row],[LengthofCycle]]=F695,F695=29,F695=28),1,0),"")</f>
        <v/>
      </c>
    </row>
    <row r="695" spans="1:38" x14ac:dyDescent="0.25">
      <c r="A695" s="1" t="s">
        <v>115</v>
      </c>
      <c r="B695" s="1">
        <v>1</v>
      </c>
      <c r="C695" s="1">
        <v>1</v>
      </c>
      <c r="D695" s="1">
        <v>1</v>
      </c>
      <c r="E695" s="1">
        <v>0</v>
      </c>
      <c r="F695" s="1">
        <v>28</v>
      </c>
      <c r="G695" s="1">
        <f>טבלה1013[[#This Row],[LengthofCycle]]+1</f>
        <v>29</v>
      </c>
      <c r="H695" s="1" t="str">
        <f>IF(IFERROR(LOOKUP(טבלה1013[[#This Row],[ClientID]],קביעויות[השבוע]),FALSE)=טבלה1013[[#This Row],[ClientID]],1,"")</f>
        <v/>
      </c>
      <c r="I695" s="1" t="str">
        <f>IF(AND(טבלה1013[[#This Row],[CycleNumber]]&gt;1,OR(B696="",טבלה1013[[#This Row],[CycleNumber]]&gt;B694)),IF(OR(AND(טבלה1013[[#This Row],[LengthofCycle]]=28,F694=28),AND(טבלה1013[[#This Row],[LengthofCycle]]=35,F694=35)),1,""),"")</f>
        <v/>
      </c>
      <c r="J695" s="1" t="str">
        <f>IF(AND(טבלה1013[[#This Row],[וסת השבוע]]=1,I694=1,טבלה1013[[#This Row],[CycleNumber]]&gt;B694),1,"")</f>
        <v/>
      </c>
      <c r="K695" s="1" t="str">
        <f>IF(טבלה1013[[#This Row],[CycleNumber]]=1,"",IF(טבלה1013[[#This Row],[וסת השבוע]]=1,0,IF(K694="","",IF(K694=0,IF(טבלה1013[[#This Row],[LengthofCycle]]=28,0,1),IF(K694=1,IF(טבלה1013[[#This Row],[LengthofCycle]]+F694=28*2,0,2),IF(K694=2,IF(טבלה1013[[#This Row],[LengthofCycle]]+F694+F693=28*3,0,3),""))))))</f>
        <v/>
      </c>
      <c r="L695" s="1" t="str">
        <f>IF(טבלה1013[[#This Row],[וסת השבוע]]=1,IF(טבלה1013[[#This Row],[וסת השבוע וההפלגה ביחד]]=1,L694+1,0),IF(AND(טבלה1013[[#This Row],[CycleNumber]]&gt;B694,טבלה1013[[#This Row],[CycleNumber]]&gt;1),IF(טבלה1013[[#This Row],[וסת השבוע פעיל?]]&lt;&gt;"",L694+1,""),""))</f>
        <v/>
      </c>
      <c r="M695" s="1" t="str">
        <f>IF(AND(טבלה1013[[#This Row],[וסת השבוע פעיל?]]&lt;&gt;"",טבלה1013[[#This Row],[CycleNumber]]&lt;B696,B696&lt;&gt;"",טבלה1013[[#This Row],[וסת השבוע פעיל?]]&lt;3),IF(K696=0,IF(AND(טבלה1013[[#This Row],[וסת השבוע פעיל?]]&gt;0,I696=1),0,1),0),"")</f>
        <v/>
      </c>
      <c r="N695" s="1" t="str">
        <f t="shared" si="64"/>
        <v/>
      </c>
      <c r="O695" s="1" t="str">
        <f>IF(AND(טבלה1013[[#This Row],[חיזוי - שבוע]]=1,J696=1),1,"")</f>
        <v/>
      </c>
      <c r="P695" s="1" t="str">
        <f>IF(AND(טבלה1013[[#This Row],[חיזוי טוב עם הפלגה?]]=1,טבלה1013[[#This Row],[וסת קבוע אחרון]]&lt;&gt;28,X694=1),1,"")</f>
        <v/>
      </c>
      <c r="Q695" s="1" t="str">
        <f>IF(AND(טבלה1013[[#This Row],[וסת השבוע פעיל?]]&lt;3,OR(טבלה1013[[#This Row],[CycleNumber]]&gt;B696,B696="")),1,"")</f>
        <v/>
      </c>
      <c r="R695" s="1" t="str">
        <f>IF(טבלה1013[[#This Row],[האישה קבעה וסת שבוע?]]=1,IF(טבלה1013[[#This Row],[וסת השבוע פעיל?]]&lt;3,1,0),"")</f>
        <v/>
      </c>
      <c r="S6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5" s="1" t="str">
        <f t="shared" si="65"/>
        <v/>
      </c>
      <c r="U695" s="1" t="str">
        <f t="shared" si="66"/>
        <v/>
      </c>
      <c r="V695" s="1" t="str">
        <f t="shared" si="67"/>
        <v/>
      </c>
      <c r="W695" s="1" t="str">
        <f>IF(טבלה1013[[#This Row],[3 הפלגות זהות]]="","",IF(טבלה1013[[#This Row],[3 הפלגות זהות]]=1,טבלה1013[[#This Row],[LengthofCycle]],W694))</f>
        <v/>
      </c>
      <c r="Y695" s="1" t="str">
        <f>IF(OR(טבלה1013[[#This Row],[הווסת פעיל?]]=0,טבלה1013[[#This Row],[הווסת פעיל?]]=""),"",SUM(Y694,טבלה1013[[#This Row],[הווסת פעיל?]]))</f>
        <v/>
      </c>
      <c r="Z695" s="1" t="str">
        <f>IF(AND(טבלה1013[[#This Row],[כמה מחזורים עד עקירה]]&lt;&gt;"",Y696=""),טבלה1013[[#This Row],[כמה מחזורים עד עקירה]],"")</f>
        <v/>
      </c>
      <c r="AA695" s="1" t="str">
        <f>IF(AND(טבלה1013[[#This Row],[הווסת פעיל?]]=1,טבלה1013[[#This Row],[וסת קבוע אחרון]]&lt;&gt;W694),טבלה1013[[#This Row],[וסת קבוע אחרון]],"")</f>
        <v/>
      </c>
      <c r="AB695" s="1" t="str">
        <f>IF(AND(טבלה1013[[#This Row],[הווסת פעיל?]]=1,X694=0,טבלה1013[[#This Row],[וסת קבוע אחרון]]=W694),טבלה1013[[#This Row],[וסת קבוע אחרון]],"")</f>
        <v/>
      </c>
      <c r="AC695" s="1" t="str">
        <f>IF(AND(טבלה1013[[#This Row],[הווסת פעיל?]]=1,X694=0,טבלה1013[[#This Row],[וסת קבוע אחרון]]&lt;&gt;W694),1,"")</f>
        <v/>
      </c>
      <c r="AD695" s="1" t="str">
        <f>IF(AND(טבלה1013[[#This Row],[הווסת פעיל?]]&lt;&gt;"",B696=1),טבלה1013[[#This Row],[CycleNumber]],"")</f>
        <v/>
      </c>
      <c r="AE695" s="1" t="str">
        <f>IF(AND(טבלה1013[[#This Row],[הווסת פעיל?]]&lt;&gt;"",X694=""),טבלה1013[[#This Row],[CycleNumber]],"")</f>
        <v/>
      </c>
      <c r="AF695" s="1" t="str">
        <f>IF(B696=1,"",IF(טבלה1013[[#This Row],[הווסת פעיל?]]=1,IF(טבלה1013[[#This Row],[וסת קבוע אחרון]]=F696,1,0),""))</f>
        <v/>
      </c>
      <c r="AG695" s="1" t="str">
        <f>IF(B696=1,"",IF(טבלה1013[[#This Row],[הווסת פעיל?]]=1,IF(OR(טבלה1013[[#This Row],[וסת קבוע אחרון]]=F696,F696=טבלה1013[[#This Row],[LengthofCycle]]),1,0),""))</f>
        <v/>
      </c>
      <c r="AH695" s="1" t="str">
        <f>IF(B696=1,"",IF(טבלה1013[[#This Row],[הווסת פעיל?]]=1,IF(OR(טבלה1013[[#This Row],[וסת קבוע אחרון]]=F696,F696=טבלה1013[[#This Row],[LengthofCycle]],AND(טבלה1013[[#This Row],[LengthofCycle]]&lt;&gt;טבלה1013[[#This Row],[וסת קבוע אחרון]],OR(F696=28,F696=29))),1,0),""))</f>
        <v/>
      </c>
      <c r="AI695" s="1" t="str">
        <f>IF(AND(טבלה1013[[#This Row],[הווסת פעיל?]]=1,B696=1),1,"")</f>
        <v/>
      </c>
      <c r="AJ695" s="4">
        <f>IF(AND(טבלה1013[[#This Row],[הווסת פעיל?]]&lt;&gt;1,B696&lt;&gt;1,B696&lt;&gt;""),IF(טבלה1013[[#This Row],[LengthofCycle]]=F696,1,0),"")</f>
        <v>0</v>
      </c>
      <c r="AK695" s="4">
        <f>IF(AND(טבלה1013[[#This Row],[הווסת פעיל?]]&lt;&gt;1,B696&lt;&gt;1,B696&lt;&gt;""),IF(OR(טבלה1013[[#This Row],[LengthofCycle]]=F696,F696=29),1,0),"")</f>
        <v>0</v>
      </c>
      <c r="AL695" s="4">
        <f>IF(AND(טבלה1013[[#This Row],[הווסת פעיל?]]&lt;&gt;1,B696&lt;&gt;1,B696&lt;&gt;""),IF(OR(טבלה1013[[#This Row],[LengthofCycle]]=F696,F696=29,F696=28),1,0),"")</f>
        <v>0</v>
      </c>
    </row>
    <row r="696" spans="1:38" x14ac:dyDescent="0.25">
      <c r="A696" s="1" t="s">
        <v>115</v>
      </c>
      <c r="B696" s="1">
        <v>2</v>
      </c>
      <c r="C696" s="1">
        <v>1</v>
      </c>
      <c r="D696" s="1">
        <v>1</v>
      </c>
      <c r="E696" s="1">
        <v>0</v>
      </c>
      <c r="F696" s="1">
        <v>27</v>
      </c>
      <c r="G696" s="1">
        <f>טבלה1013[[#This Row],[LengthofCycle]]+1</f>
        <v>28</v>
      </c>
      <c r="H696" s="1" t="str">
        <f>IF(IFERROR(LOOKUP(טבלה1013[[#This Row],[ClientID]],קביעויות[השבוע]),FALSE)=טבלה1013[[#This Row],[ClientID]],1,"")</f>
        <v/>
      </c>
      <c r="I696" s="1" t="str">
        <f>IF(AND(טבלה1013[[#This Row],[CycleNumber]]&gt;1,OR(B697="",טבלה1013[[#This Row],[CycleNumber]]&gt;B695)),IF(OR(AND(טבלה1013[[#This Row],[LengthofCycle]]=28,F695=28),AND(טבלה1013[[#This Row],[LengthofCycle]]=35,F695=35)),1,""),"")</f>
        <v/>
      </c>
      <c r="J696" s="1" t="str">
        <f>IF(AND(טבלה1013[[#This Row],[וסת השבוע]]=1,I695=1,טבלה1013[[#This Row],[CycleNumber]]&gt;B695),1,"")</f>
        <v/>
      </c>
      <c r="K696" s="1" t="str">
        <f>IF(טבלה1013[[#This Row],[CycleNumber]]=1,"",IF(טבלה1013[[#This Row],[וסת השבוע]]=1,0,IF(K695="","",IF(K695=0,IF(טבלה1013[[#This Row],[LengthofCycle]]=28,0,1),IF(K695=1,IF(טבלה1013[[#This Row],[LengthofCycle]]+F695=28*2,0,2),IF(K695=2,IF(טבלה1013[[#This Row],[LengthofCycle]]+F695+F694=28*3,0,3),""))))))</f>
        <v/>
      </c>
      <c r="L696" s="1" t="str">
        <f>IF(טבלה1013[[#This Row],[וסת השבוע]]=1,IF(טבלה1013[[#This Row],[וסת השבוע וההפלגה ביחד]]=1,L695+1,0),IF(AND(טבלה1013[[#This Row],[CycleNumber]]&gt;B695,טבלה1013[[#This Row],[CycleNumber]]&gt;1),IF(טבלה1013[[#This Row],[וסת השבוע פעיל?]]&lt;&gt;"",L695+1,""),""))</f>
        <v/>
      </c>
      <c r="M696" s="1" t="str">
        <f>IF(AND(טבלה1013[[#This Row],[וסת השבוע פעיל?]]&lt;&gt;"",טבלה1013[[#This Row],[CycleNumber]]&lt;B697,B697&lt;&gt;"",טבלה1013[[#This Row],[וסת השבוע פעיל?]]&lt;3),IF(K697=0,IF(AND(טבלה1013[[#This Row],[וסת השבוע פעיל?]]&gt;0,I697=1),0,1),0),"")</f>
        <v/>
      </c>
      <c r="N696" s="1" t="str">
        <f t="shared" si="64"/>
        <v/>
      </c>
      <c r="O696" s="1" t="str">
        <f>IF(AND(טבלה1013[[#This Row],[חיזוי - שבוע]]=1,J697=1),1,"")</f>
        <v/>
      </c>
      <c r="P696" s="1" t="str">
        <f>IF(AND(טבלה1013[[#This Row],[חיזוי טוב עם הפלגה?]]=1,טבלה1013[[#This Row],[וסת קבוע אחרון]]&lt;&gt;28,X695=1),1,"")</f>
        <v/>
      </c>
      <c r="Q696" s="1" t="str">
        <f>IF(AND(טבלה1013[[#This Row],[וסת השבוע פעיל?]]&lt;3,OR(טבלה1013[[#This Row],[CycleNumber]]&gt;B697,B697="")),1,"")</f>
        <v/>
      </c>
      <c r="R696" s="1" t="str">
        <f>IF(טבלה1013[[#This Row],[האישה קבעה וסת שבוע?]]=1,IF(טבלה1013[[#This Row],[וסת השבוע פעיל?]]&lt;3,1,0),"")</f>
        <v/>
      </c>
      <c r="S6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6" s="1" t="str">
        <f t="shared" si="65"/>
        <v/>
      </c>
      <c r="U696" s="1" t="str">
        <f t="shared" si="66"/>
        <v/>
      </c>
      <c r="V696" s="1" t="str">
        <f t="shared" si="67"/>
        <v/>
      </c>
      <c r="W696" s="1" t="str">
        <f>IF(טבלה1013[[#This Row],[3 הפלגות זהות]]="","",IF(טבלה1013[[#This Row],[3 הפלגות זהות]]=1,טבלה1013[[#This Row],[LengthofCycle]],W695))</f>
        <v/>
      </c>
      <c r="Y696" s="1" t="str">
        <f>IF(OR(טבלה1013[[#This Row],[הווסת פעיל?]]=0,טבלה1013[[#This Row],[הווסת פעיל?]]=""),"",SUM(Y695,טבלה1013[[#This Row],[הווסת פעיל?]]))</f>
        <v/>
      </c>
      <c r="Z696" s="1" t="str">
        <f>IF(AND(טבלה1013[[#This Row],[כמה מחזורים עד עקירה]]&lt;&gt;"",Y697=""),טבלה1013[[#This Row],[כמה מחזורים עד עקירה]],"")</f>
        <v/>
      </c>
      <c r="AA696" s="1" t="str">
        <f>IF(AND(טבלה1013[[#This Row],[הווסת פעיל?]]=1,טבלה1013[[#This Row],[וסת קבוע אחרון]]&lt;&gt;W695),טבלה1013[[#This Row],[וסת קבוע אחרון]],"")</f>
        <v/>
      </c>
      <c r="AB696" s="1" t="str">
        <f>IF(AND(טבלה1013[[#This Row],[הווסת פעיל?]]=1,X695=0,טבלה1013[[#This Row],[וסת קבוע אחרון]]=W695),טבלה1013[[#This Row],[וסת קבוע אחרון]],"")</f>
        <v/>
      </c>
      <c r="AC696" s="1" t="str">
        <f>IF(AND(טבלה1013[[#This Row],[הווסת פעיל?]]=1,X695=0,טבלה1013[[#This Row],[וסת קבוע אחרון]]&lt;&gt;W695),1,"")</f>
        <v/>
      </c>
      <c r="AD696" s="1" t="str">
        <f>IF(AND(טבלה1013[[#This Row],[הווסת פעיל?]]&lt;&gt;"",B697=1),טבלה1013[[#This Row],[CycleNumber]],"")</f>
        <v/>
      </c>
      <c r="AE696" s="1" t="str">
        <f>IF(AND(טבלה1013[[#This Row],[הווסת פעיל?]]&lt;&gt;"",X695=""),טבלה1013[[#This Row],[CycleNumber]],"")</f>
        <v/>
      </c>
      <c r="AF696" s="1" t="str">
        <f>IF(B697=1,"",IF(טבלה1013[[#This Row],[הווסת פעיל?]]=1,IF(טבלה1013[[#This Row],[וסת קבוע אחרון]]=F697,1,0),""))</f>
        <v/>
      </c>
      <c r="AG696" s="1" t="str">
        <f>IF(B697=1,"",IF(טבלה1013[[#This Row],[הווסת פעיל?]]=1,IF(OR(טבלה1013[[#This Row],[וסת קבוע אחרון]]=F697,F697=טבלה1013[[#This Row],[LengthofCycle]]),1,0),""))</f>
        <v/>
      </c>
      <c r="AH696" s="1" t="str">
        <f>IF(B697=1,"",IF(טבלה1013[[#This Row],[הווסת פעיל?]]=1,IF(OR(טבלה1013[[#This Row],[וסת קבוע אחרון]]=F697,F697=טבלה1013[[#This Row],[LengthofCycle]],AND(טבלה1013[[#This Row],[LengthofCycle]]&lt;&gt;טבלה1013[[#This Row],[וסת קבוע אחרון]],OR(F697=28,F697=29))),1,0),""))</f>
        <v/>
      </c>
      <c r="AI696" s="1" t="str">
        <f>IF(AND(טבלה1013[[#This Row],[הווסת פעיל?]]=1,B697=1),1,"")</f>
        <v/>
      </c>
      <c r="AJ696" s="4">
        <f>IF(AND(טבלה1013[[#This Row],[הווסת פעיל?]]&lt;&gt;1,B697&lt;&gt;1,B697&lt;&gt;""),IF(טבלה1013[[#This Row],[LengthofCycle]]=F697,1,0),"")</f>
        <v>0</v>
      </c>
      <c r="AK696" s="4">
        <f>IF(AND(טבלה1013[[#This Row],[הווסת פעיל?]]&lt;&gt;1,B697&lt;&gt;1,B697&lt;&gt;""),IF(OR(טבלה1013[[#This Row],[LengthofCycle]]=F697,F697=29),1,0),"")</f>
        <v>0</v>
      </c>
      <c r="AL696" s="4">
        <f>IF(AND(טבלה1013[[#This Row],[הווסת פעיל?]]&lt;&gt;1,B697&lt;&gt;1,B697&lt;&gt;""),IF(OR(טבלה1013[[#This Row],[LengthofCycle]]=F697,F697=29,F697=28),1,0),"")</f>
        <v>0</v>
      </c>
    </row>
    <row r="697" spans="1:38" x14ac:dyDescent="0.25">
      <c r="A697" s="1" t="s">
        <v>115</v>
      </c>
      <c r="B697" s="1">
        <v>3</v>
      </c>
      <c r="C697" s="1">
        <v>1</v>
      </c>
      <c r="D697" s="1">
        <v>1</v>
      </c>
      <c r="E697" s="1">
        <v>0</v>
      </c>
      <c r="F697" s="1">
        <v>26</v>
      </c>
      <c r="G697" s="1">
        <f>טבלה1013[[#This Row],[LengthofCycle]]+1</f>
        <v>27</v>
      </c>
      <c r="H697" s="1" t="str">
        <f>IF(IFERROR(LOOKUP(טבלה1013[[#This Row],[ClientID]],קביעויות[השבוע]),FALSE)=טבלה1013[[#This Row],[ClientID]],1,"")</f>
        <v/>
      </c>
      <c r="I697" s="1" t="str">
        <f>IF(AND(טבלה1013[[#This Row],[CycleNumber]]&gt;1,OR(B698="",טבלה1013[[#This Row],[CycleNumber]]&gt;B696)),IF(OR(AND(טבלה1013[[#This Row],[LengthofCycle]]=28,F696=28),AND(טבלה1013[[#This Row],[LengthofCycle]]=35,F696=35)),1,""),"")</f>
        <v/>
      </c>
      <c r="J697" s="1" t="str">
        <f>IF(AND(טבלה1013[[#This Row],[וסת השבוע]]=1,I696=1,טבלה1013[[#This Row],[CycleNumber]]&gt;B696),1,"")</f>
        <v/>
      </c>
      <c r="K697" s="1" t="str">
        <f>IF(טבלה1013[[#This Row],[CycleNumber]]=1,"",IF(טבלה1013[[#This Row],[וסת השבוע]]=1,0,IF(K696="","",IF(K696=0,IF(טבלה1013[[#This Row],[LengthofCycle]]=28,0,1),IF(K696=1,IF(טבלה1013[[#This Row],[LengthofCycle]]+F696=28*2,0,2),IF(K696=2,IF(טבלה1013[[#This Row],[LengthofCycle]]+F696+F695=28*3,0,3),""))))))</f>
        <v/>
      </c>
      <c r="L697" s="1" t="str">
        <f>IF(טבלה1013[[#This Row],[וסת השבוע]]=1,IF(טבלה1013[[#This Row],[וסת השבוע וההפלגה ביחד]]=1,L696+1,0),IF(AND(טבלה1013[[#This Row],[CycleNumber]]&gt;B696,טבלה1013[[#This Row],[CycleNumber]]&gt;1),IF(טבלה1013[[#This Row],[וסת השבוע פעיל?]]&lt;&gt;"",L696+1,""),""))</f>
        <v/>
      </c>
      <c r="M697" s="1" t="str">
        <f>IF(AND(טבלה1013[[#This Row],[וסת השבוע פעיל?]]&lt;&gt;"",טבלה1013[[#This Row],[CycleNumber]]&lt;B698,B698&lt;&gt;"",טבלה1013[[#This Row],[וסת השבוע פעיל?]]&lt;3),IF(K698=0,IF(AND(טבלה1013[[#This Row],[וסת השבוע פעיל?]]&gt;0,I698=1),0,1),0),"")</f>
        <v/>
      </c>
      <c r="N697" s="1" t="str">
        <f t="shared" si="64"/>
        <v/>
      </c>
      <c r="O697" s="1" t="str">
        <f>IF(AND(טבלה1013[[#This Row],[חיזוי - שבוע]]=1,J698=1),1,"")</f>
        <v/>
      </c>
      <c r="P697" s="1" t="str">
        <f>IF(AND(טבלה1013[[#This Row],[חיזוי טוב עם הפלגה?]]=1,טבלה1013[[#This Row],[וסת קבוע אחרון]]&lt;&gt;28,X696=1),1,"")</f>
        <v/>
      </c>
      <c r="Q697" s="1" t="str">
        <f>IF(AND(טבלה1013[[#This Row],[וסת השבוע פעיל?]]&lt;3,OR(טבלה1013[[#This Row],[CycleNumber]]&gt;B698,B698="")),1,"")</f>
        <v/>
      </c>
      <c r="R697" s="1" t="str">
        <f>IF(טבלה1013[[#This Row],[האישה קבעה וסת שבוע?]]=1,IF(טבלה1013[[#This Row],[וסת השבוע פעיל?]]&lt;3,1,0),"")</f>
        <v/>
      </c>
      <c r="S6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7" s="1">
        <f t="shared" si="65"/>
        <v>0</v>
      </c>
      <c r="U697" s="1" t="str">
        <f t="shared" si="66"/>
        <v/>
      </c>
      <c r="V697" s="1" t="str">
        <f t="shared" si="67"/>
        <v/>
      </c>
      <c r="W697" s="1" t="str">
        <f>IF(טבלה1013[[#This Row],[3 הפלגות זהות]]="","",IF(טבלה1013[[#This Row],[3 הפלגות זהות]]=1,טבלה1013[[#This Row],[LengthofCycle]],W696))</f>
        <v/>
      </c>
      <c r="Y697" s="1" t="str">
        <f>IF(OR(טבלה1013[[#This Row],[הווסת פעיל?]]=0,טבלה1013[[#This Row],[הווסת פעיל?]]=""),"",SUM(Y696,טבלה1013[[#This Row],[הווסת פעיל?]]))</f>
        <v/>
      </c>
      <c r="Z697" s="1" t="str">
        <f>IF(AND(טבלה1013[[#This Row],[כמה מחזורים עד עקירה]]&lt;&gt;"",Y698=""),טבלה1013[[#This Row],[כמה מחזורים עד עקירה]],"")</f>
        <v/>
      </c>
      <c r="AA697" s="1" t="str">
        <f>IF(AND(טבלה1013[[#This Row],[הווסת פעיל?]]=1,טבלה1013[[#This Row],[וסת קבוע אחרון]]&lt;&gt;W696),טבלה1013[[#This Row],[וסת קבוע אחרון]],"")</f>
        <v/>
      </c>
      <c r="AB697" s="1" t="str">
        <f>IF(AND(טבלה1013[[#This Row],[הווסת פעיל?]]=1,X696=0,טבלה1013[[#This Row],[וסת קבוע אחרון]]=W696),טבלה1013[[#This Row],[וסת קבוע אחרון]],"")</f>
        <v/>
      </c>
      <c r="AC697" s="1" t="str">
        <f>IF(AND(טבלה1013[[#This Row],[הווסת פעיל?]]=1,X696=0,טבלה1013[[#This Row],[וסת קבוע אחרון]]&lt;&gt;W696),1,"")</f>
        <v/>
      </c>
      <c r="AD697" s="1" t="str">
        <f>IF(AND(טבלה1013[[#This Row],[הווסת פעיל?]]&lt;&gt;"",B698=1),טבלה1013[[#This Row],[CycleNumber]],"")</f>
        <v/>
      </c>
      <c r="AE697" s="1" t="str">
        <f>IF(AND(טבלה1013[[#This Row],[הווסת פעיל?]]&lt;&gt;"",X696=""),טבלה1013[[#This Row],[CycleNumber]],"")</f>
        <v/>
      </c>
      <c r="AF697" s="1" t="str">
        <f>IF(B698=1,"",IF(טבלה1013[[#This Row],[הווסת פעיל?]]=1,IF(טבלה1013[[#This Row],[וסת קבוע אחרון]]=F698,1,0),""))</f>
        <v/>
      </c>
      <c r="AG697" s="1" t="str">
        <f>IF(B698=1,"",IF(טבלה1013[[#This Row],[הווסת פעיל?]]=1,IF(OR(טבלה1013[[#This Row],[וסת קבוע אחרון]]=F698,F698=טבלה1013[[#This Row],[LengthofCycle]]),1,0),""))</f>
        <v/>
      </c>
      <c r="AH697" s="1" t="str">
        <f>IF(B698=1,"",IF(טבלה1013[[#This Row],[הווסת פעיל?]]=1,IF(OR(טבלה1013[[#This Row],[וסת קבוע אחרון]]=F698,F698=טבלה1013[[#This Row],[LengthofCycle]],AND(טבלה1013[[#This Row],[LengthofCycle]]&lt;&gt;טבלה1013[[#This Row],[וסת קבוע אחרון]],OR(F698=28,F698=29))),1,0),""))</f>
        <v/>
      </c>
      <c r="AI697" s="1" t="str">
        <f>IF(AND(טבלה1013[[#This Row],[הווסת פעיל?]]=1,B698=1),1,"")</f>
        <v/>
      </c>
      <c r="AJ697" s="4">
        <f>IF(AND(טבלה1013[[#This Row],[הווסת פעיל?]]&lt;&gt;1,B698&lt;&gt;1,B698&lt;&gt;""),IF(טבלה1013[[#This Row],[LengthofCycle]]=F698,1,0),"")</f>
        <v>0</v>
      </c>
      <c r="AK697" s="4">
        <f>IF(AND(טבלה1013[[#This Row],[הווסת פעיל?]]&lt;&gt;1,B698&lt;&gt;1,B698&lt;&gt;""),IF(OR(טבלה1013[[#This Row],[LengthofCycle]]=F698,F698=29),1,0),"")</f>
        <v>0</v>
      </c>
      <c r="AL697" s="4">
        <f>IF(AND(טבלה1013[[#This Row],[הווסת פעיל?]]&lt;&gt;1,B698&lt;&gt;1,B698&lt;&gt;""),IF(OR(טבלה1013[[#This Row],[LengthofCycle]]=F698,F698=29,F698=28),1,0),"")</f>
        <v>0</v>
      </c>
    </row>
    <row r="698" spans="1:38" x14ac:dyDescent="0.25">
      <c r="A698" s="1" t="s">
        <v>115</v>
      </c>
      <c r="B698" s="1">
        <v>4</v>
      </c>
      <c r="C698" s="1">
        <v>1</v>
      </c>
      <c r="D698" s="1">
        <v>0</v>
      </c>
      <c r="E698" s="1">
        <v>0</v>
      </c>
      <c r="F698" s="1">
        <v>20</v>
      </c>
      <c r="G698" s="1">
        <f>טבלה1013[[#This Row],[LengthofCycle]]+1</f>
        <v>21</v>
      </c>
      <c r="H698" s="1" t="str">
        <f>IF(IFERROR(LOOKUP(טבלה1013[[#This Row],[ClientID]],קביעויות[השבוע]),FALSE)=טבלה1013[[#This Row],[ClientID]],1,"")</f>
        <v/>
      </c>
      <c r="I698" s="1" t="str">
        <f>IF(AND(טבלה1013[[#This Row],[CycleNumber]]&gt;1,OR(B699="",טבלה1013[[#This Row],[CycleNumber]]&gt;B697)),IF(OR(AND(טבלה1013[[#This Row],[LengthofCycle]]=28,F697=28),AND(טבלה1013[[#This Row],[LengthofCycle]]=35,F697=35)),1,""),"")</f>
        <v/>
      </c>
      <c r="J698" s="1" t="str">
        <f>IF(AND(טבלה1013[[#This Row],[וסת השבוע]]=1,I697=1,טבלה1013[[#This Row],[CycleNumber]]&gt;B697),1,"")</f>
        <v/>
      </c>
      <c r="K698" s="1" t="str">
        <f>IF(טבלה1013[[#This Row],[CycleNumber]]=1,"",IF(טבלה1013[[#This Row],[וסת השבוע]]=1,0,IF(K697="","",IF(K697=0,IF(טבלה1013[[#This Row],[LengthofCycle]]=28,0,1),IF(K697=1,IF(טבלה1013[[#This Row],[LengthofCycle]]+F697=28*2,0,2),IF(K697=2,IF(טבלה1013[[#This Row],[LengthofCycle]]+F697+F696=28*3,0,3),""))))))</f>
        <v/>
      </c>
      <c r="L698" s="1" t="str">
        <f>IF(טבלה1013[[#This Row],[וסת השבוע]]=1,IF(טבלה1013[[#This Row],[וסת השבוע וההפלגה ביחד]]=1,L697+1,0),IF(AND(טבלה1013[[#This Row],[CycleNumber]]&gt;B697,טבלה1013[[#This Row],[CycleNumber]]&gt;1),IF(טבלה1013[[#This Row],[וסת השבוע פעיל?]]&lt;&gt;"",L697+1,""),""))</f>
        <v/>
      </c>
      <c r="M698" s="1" t="str">
        <f>IF(AND(טבלה1013[[#This Row],[וסת השבוע פעיל?]]&lt;&gt;"",טבלה1013[[#This Row],[CycleNumber]]&lt;B699,B699&lt;&gt;"",טבלה1013[[#This Row],[וסת השבוע פעיל?]]&lt;3),IF(K699=0,IF(AND(טבלה1013[[#This Row],[וסת השבוע פעיל?]]&gt;0,I699=1),0,1),0),"")</f>
        <v/>
      </c>
      <c r="N698" s="1" t="str">
        <f t="shared" si="64"/>
        <v/>
      </c>
      <c r="O698" s="1" t="str">
        <f>IF(AND(טבלה1013[[#This Row],[חיזוי - שבוע]]=1,J699=1),1,"")</f>
        <v/>
      </c>
      <c r="P698" s="1" t="str">
        <f>IF(AND(טבלה1013[[#This Row],[חיזוי טוב עם הפלגה?]]=1,טבלה1013[[#This Row],[וסת קבוע אחרון]]&lt;&gt;28,X697=1),1,"")</f>
        <v/>
      </c>
      <c r="Q698" s="1" t="str">
        <f>IF(AND(טבלה1013[[#This Row],[וסת השבוע פעיל?]]&lt;3,OR(טבלה1013[[#This Row],[CycleNumber]]&gt;B699,B699="")),1,"")</f>
        <v/>
      </c>
      <c r="R698" s="1" t="str">
        <f>IF(טבלה1013[[#This Row],[האישה קבעה וסת שבוע?]]=1,IF(טבלה1013[[#This Row],[וסת השבוע פעיל?]]&lt;3,1,0),"")</f>
        <v/>
      </c>
      <c r="S6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8" s="1">
        <f t="shared" si="65"/>
        <v>0</v>
      </c>
      <c r="U698" s="1">
        <f t="shared" si="66"/>
        <v>0</v>
      </c>
      <c r="V698" s="1" t="str">
        <f t="shared" si="67"/>
        <v/>
      </c>
      <c r="W698" s="1" t="str">
        <f>IF(טבלה1013[[#This Row],[3 הפלגות זהות]]="","",IF(טבלה1013[[#This Row],[3 הפלגות זהות]]=1,טבלה1013[[#This Row],[LengthofCycle]],W697))</f>
        <v/>
      </c>
      <c r="Y698" s="1" t="str">
        <f>IF(OR(טבלה1013[[#This Row],[הווסת פעיל?]]=0,טבלה1013[[#This Row],[הווסת פעיל?]]=""),"",SUM(Y697,טבלה1013[[#This Row],[הווסת פעיל?]]))</f>
        <v/>
      </c>
      <c r="Z698" s="1" t="str">
        <f>IF(AND(טבלה1013[[#This Row],[כמה מחזורים עד עקירה]]&lt;&gt;"",Y699=""),טבלה1013[[#This Row],[כמה מחזורים עד עקירה]],"")</f>
        <v/>
      </c>
      <c r="AA698" s="1" t="str">
        <f>IF(AND(טבלה1013[[#This Row],[הווסת פעיל?]]=1,טבלה1013[[#This Row],[וסת קבוע אחרון]]&lt;&gt;W697),טבלה1013[[#This Row],[וסת קבוע אחרון]],"")</f>
        <v/>
      </c>
      <c r="AB698" s="1" t="str">
        <f>IF(AND(טבלה1013[[#This Row],[הווסת פעיל?]]=1,X697=0,טבלה1013[[#This Row],[וסת קבוע אחרון]]=W697),טבלה1013[[#This Row],[וסת קבוע אחרון]],"")</f>
        <v/>
      </c>
      <c r="AC698" s="1" t="str">
        <f>IF(AND(טבלה1013[[#This Row],[הווסת פעיל?]]=1,X697=0,טבלה1013[[#This Row],[וסת קבוע אחרון]]&lt;&gt;W697),1,"")</f>
        <v/>
      </c>
      <c r="AD698" s="1" t="str">
        <f>IF(AND(טבלה1013[[#This Row],[הווסת פעיל?]]&lt;&gt;"",B699=1),טבלה1013[[#This Row],[CycleNumber]],"")</f>
        <v/>
      </c>
      <c r="AE698" s="1" t="str">
        <f>IF(AND(טבלה1013[[#This Row],[הווסת פעיל?]]&lt;&gt;"",X697=""),טבלה1013[[#This Row],[CycleNumber]],"")</f>
        <v/>
      </c>
      <c r="AF698" s="1" t="str">
        <f>IF(B699=1,"",IF(טבלה1013[[#This Row],[הווסת פעיל?]]=1,IF(טבלה1013[[#This Row],[וסת קבוע אחרון]]=F699,1,0),""))</f>
        <v/>
      </c>
      <c r="AG698" s="1" t="str">
        <f>IF(B699=1,"",IF(טבלה1013[[#This Row],[הווסת פעיל?]]=1,IF(OR(טבלה1013[[#This Row],[וסת קבוע אחרון]]=F699,F699=טבלה1013[[#This Row],[LengthofCycle]]),1,0),""))</f>
        <v/>
      </c>
      <c r="AH698" s="1" t="str">
        <f>IF(B699=1,"",IF(טבלה1013[[#This Row],[הווסת פעיל?]]=1,IF(OR(טבלה1013[[#This Row],[וסת קבוע אחרון]]=F699,F699=טבלה1013[[#This Row],[LengthofCycle]],AND(טבלה1013[[#This Row],[LengthofCycle]]&lt;&gt;טבלה1013[[#This Row],[וסת קבוע אחרון]],OR(F699=28,F699=29))),1,0),""))</f>
        <v/>
      </c>
      <c r="AI698" s="1" t="str">
        <f>IF(AND(טבלה1013[[#This Row],[הווסת פעיל?]]=1,B699=1),1,"")</f>
        <v/>
      </c>
      <c r="AJ698" s="4">
        <f>IF(AND(טבלה1013[[#This Row],[הווסת פעיל?]]&lt;&gt;1,B699&lt;&gt;1,B699&lt;&gt;""),IF(טבלה1013[[#This Row],[LengthofCycle]]=F699,1,0),"")</f>
        <v>0</v>
      </c>
      <c r="AK698" s="4">
        <f>IF(AND(טבלה1013[[#This Row],[הווסת פעיל?]]&lt;&gt;1,B699&lt;&gt;1,B699&lt;&gt;""),IF(OR(טבלה1013[[#This Row],[LengthofCycle]]=F699,F699=29),1,0),"")</f>
        <v>0</v>
      </c>
      <c r="AL698" s="4">
        <f>IF(AND(טבלה1013[[#This Row],[הווסת פעיל?]]&lt;&gt;1,B699&lt;&gt;1,B699&lt;&gt;""),IF(OR(טבלה1013[[#This Row],[LengthofCycle]]=F699,F699=29,F699=28),1,0),"")</f>
        <v>1</v>
      </c>
    </row>
    <row r="699" spans="1:38" x14ac:dyDescent="0.25">
      <c r="A699" s="1" t="s">
        <v>115</v>
      </c>
      <c r="B699" s="1">
        <v>5</v>
      </c>
      <c r="C699" s="1">
        <v>1</v>
      </c>
      <c r="D699" s="1">
        <v>1</v>
      </c>
      <c r="E699" s="1">
        <v>0</v>
      </c>
      <c r="F699" s="1">
        <v>28</v>
      </c>
      <c r="G699" s="1">
        <f>טבלה1013[[#This Row],[LengthofCycle]]+1</f>
        <v>29</v>
      </c>
      <c r="H699" s="1" t="str">
        <f>IF(IFERROR(LOOKUP(טבלה1013[[#This Row],[ClientID]],קביעויות[השבוע]),FALSE)=טבלה1013[[#This Row],[ClientID]],1,"")</f>
        <v/>
      </c>
      <c r="I699" s="1" t="str">
        <f>IF(AND(טבלה1013[[#This Row],[CycleNumber]]&gt;1,OR(B700="",טבלה1013[[#This Row],[CycleNumber]]&gt;B698)),IF(OR(AND(טבלה1013[[#This Row],[LengthofCycle]]=28,F698=28),AND(טבלה1013[[#This Row],[LengthofCycle]]=35,F698=35)),1,""),"")</f>
        <v/>
      </c>
      <c r="J699" s="1" t="str">
        <f>IF(AND(טבלה1013[[#This Row],[וסת השבוע]]=1,I698=1,טבלה1013[[#This Row],[CycleNumber]]&gt;B698),1,"")</f>
        <v/>
      </c>
      <c r="K699" s="1" t="str">
        <f>IF(טבלה1013[[#This Row],[CycleNumber]]=1,"",IF(טבלה1013[[#This Row],[וסת השבוע]]=1,0,IF(K698="","",IF(K698=0,IF(טבלה1013[[#This Row],[LengthofCycle]]=28,0,1),IF(K698=1,IF(טבלה1013[[#This Row],[LengthofCycle]]+F698=28*2,0,2),IF(K698=2,IF(טבלה1013[[#This Row],[LengthofCycle]]+F698+F697=28*3,0,3),""))))))</f>
        <v/>
      </c>
      <c r="L699" s="1" t="str">
        <f>IF(טבלה1013[[#This Row],[וסת השבוע]]=1,IF(טבלה1013[[#This Row],[וסת השבוע וההפלגה ביחד]]=1,L698+1,0),IF(AND(טבלה1013[[#This Row],[CycleNumber]]&gt;B698,טבלה1013[[#This Row],[CycleNumber]]&gt;1),IF(טבלה1013[[#This Row],[וסת השבוע פעיל?]]&lt;&gt;"",L698+1,""),""))</f>
        <v/>
      </c>
      <c r="M699" s="1" t="str">
        <f>IF(AND(טבלה1013[[#This Row],[וסת השבוע פעיל?]]&lt;&gt;"",טבלה1013[[#This Row],[CycleNumber]]&lt;B700,B700&lt;&gt;"",טבלה1013[[#This Row],[וסת השבוע פעיל?]]&lt;3),IF(K700=0,IF(AND(טבלה1013[[#This Row],[וסת השבוע פעיל?]]&gt;0,I700=1),0,1),0),"")</f>
        <v/>
      </c>
      <c r="N699" s="1" t="str">
        <f t="shared" si="64"/>
        <v/>
      </c>
      <c r="O699" s="1" t="str">
        <f>IF(AND(טבלה1013[[#This Row],[חיזוי - שבוע]]=1,J700=1),1,"")</f>
        <v/>
      </c>
      <c r="P699" s="1" t="str">
        <f>IF(AND(טבלה1013[[#This Row],[חיזוי טוב עם הפלגה?]]=1,טבלה1013[[#This Row],[וסת קבוע אחרון]]&lt;&gt;28,X698=1),1,"")</f>
        <v/>
      </c>
      <c r="Q699" s="1" t="str">
        <f>IF(AND(טבלה1013[[#This Row],[וסת השבוע פעיל?]]&lt;3,OR(טבלה1013[[#This Row],[CycleNumber]]&gt;B700,B700="")),1,"")</f>
        <v/>
      </c>
      <c r="R699" s="1" t="str">
        <f>IF(טבלה1013[[#This Row],[האישה קבעה וסת שבוע?]]=1,IF(טבלה1013[[#This Row],[וסת השבוע פעיל?]]&lt;3,1,0),"")</f>
        <v/>
      </c>
      <c r="S6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699" s="1">
        <f t="shared" si="65"/>
        <v>0</v>
      </c>
      <c r="U699" s="1">
        <f t="shared" si="66"/>
        <v>0</v>
      </c>
      <c r="V699" s="1">
        <f t="shared" si="67"/>
        <v>0</v>
      </c>
      <c r="W699" s="1" t="str">
        <f>IF(טבלה1013[[#This Row],[3 הפלגות זהות]]="","",IF(טבלה1013[[#This Row],[3 הפלגות זהות]]=1,טבלה1013[[#This Row],[LengthofCycle]],W698))</f>
        <v/>
      </c>
      <c r="Y699" s="1" t="str">
        <f>IF(OR(טבלה1013[[#This Row],[הווסת פעיל?]]=0,טבלה1013[[#This Row],[הווסת פעיל?]]=""),"",SUM(Y698,טבלה1013[[#This Row],[הווסת פעיל?]]))</f>
        <v/>
      </c>
      <c r="Z699" s="1" t="str">
        <f>IF(AND(טבלה1013[[#This Row],[כמה מחזורים עד עקירה]]&lt;&gt;"",Y700=""),טבלה1013[[#This Row],[כמה מחזורים עד עקירה]],"")</f>
        <v/>
      </c>
      <c r="AA699" s="1" t="str">
        <f>IF(AND(טבלה1013[[#This Row],[הווסת פעיל?]]=1,טבלה1013[[#This Row],[וסת קבוע אחרון]]&lt;&gt;W698),טבלה1013[[#This Row],[וסת קבוע אחרון]],"")</f>
        <v/>
      </c>
      <c r="AB699" s="1" t="str">
        <f>IF(AND(טבלה1013[[#This Row],[הווסת פעיל?]]=1,X698=0,טבלה1013[[#This Row],[וסת קבוע אחרון]]=W698),טבלה1013[[#This Row],[וסת קבוע אחרון]],"")</f>
        <v/>
      </c>
      <c r="AC699" s="1" t="str">
        <f>IF(AND(טבלה1013[[#This Row],[הווסת פעיל?]]=1,X698=0,טבלה1013[[#This Row],[וסת קבוע אחרון]]&lt;&gt;W698),1,"")</f>
        <v/>
      </c>
      <c r="AD699" s="1" t="str">
        <f>IF(AND(טבלה1013[[#This Row],[הווסת פעיל?]]&lt;&gt;"",B700=1),טבלה1013[[#This Row],[CycleNumber]],"")</f>
        <v/>
      </c>
      <c r="AE699" s="1" t="str">
        <f>IF(AND(טבלה1013[[#This Row],[הווסת פעיל?]]&lt;&gt;"",X698=""),טבלה1013[[#This Row],[CycleNumber]],"")</f>
        <v/>
      </c>
      <c r="AF699" s="1" t="str">
        <f>IF(B700=1,"",IF(טבלה1013[[#This Row],[הווסת פעיל?]]=1,IF(טבלה1013[[#This Row],[וסת קבוע אחרון]]=F700,1,0),""))</f>
        <v/>
      </c>
      <c r="AG699" s="1" t="str">
        <f>IF(B700=1,"",IF(טבלה1013[[#This Row],[הווסת פעיל?]]=1,IF(OR(טבלה1013[[#This Row],[וסת קבוע אחרון]]=F700,F700=טבלה1013[[#This Row],[LengthofCycle]]),1,0),""))</f>
        <v/>
      </c>
      <c r="AH699" s="1" t="str">
        <f>IF(B700=1,"",IF(טבלה1013[[#This Row],[הווסת פעיל?]]=1,IF(OR(טבלה1013[[#This Row],[וסת קבוע אחרון]]=F700,F700=טבלה1013[[#This Row],[LengthofCycle]],AND(טבלה1013[[#This Row],[LengthofCycle]]&lt;&gt;טבלה1013[[#This Row],[וסת קבוע אחרון]],OR(F700=28,F700=29))),1,0),""))</f>
        <v/>
      </c>
      <c r="AI699" s="1" t="str">
        <f>IF(AND(טבלה1013[[#This Row],[הווסת פעיל?]]=1,B700=1),1,"")</f>
        <v/>
      </c>
      <c r="AJ699" s="4">
        <f>IF(AND(טבלה1013[[#This Row],[הווסת פעיל?]]&lt;&gt;1,B700&lt;&gt;1,B700&lt;&gt;""),IF(טבלה1013[[#This Row],[LengthofCycle]]=F700,1,0),"")</f>
        <v>0</v>
      </c>
      <c r="AK699" s="4">
        <f>IF(AND(טבלה1013[[#This Row],[הווסת פעיל?]]&lt;&gt;1,B700&lt;&gt;1,B700&lt;&gt;""),IF(OR(טבלה1013[[#This Row],[LengthofCycle]]=F700,F700=29),1,0),"")</f>
        <v>0</v>
      </c>
      <c r="AL699" s="4">
        <f>IF(AND(טבלה1013[[#This Row],[הווסת פעיל?]]&lt;&gt;1,B700&lt;&gt;1,B700&lt;&gt;""),IF(OR(טבלה1013[[#This Row],[LengthofCycle]]=F700,F700=29,F700=28),1,0),"")</f>
        <v>0</v>
      </c>
    </row>
    <row r="700" spans="1:38" x14ac:dyDescent="0.25">
      <c r="A700" s="1" t="s">
        <v>115</v>
      </c>
      <c r="B700" s="1">
        <v>6</v>
      </c>
      <c r="C700" s="1">
        <v>1</v>
      </c>
      <c r="D700" s="1">
        <v>1</v>
      </c>
      <c r="E700" s="1">
        <v>0</v>
      </c>
      <c r="F700" s="1">
        <v>30</v>
      </c>
      <c r="G700" s="1">
        <f>טבלה1013[[#This Row],[LengthofCycle]]+1</f>
        <v>31</v>
      </c>
      <c r="H700" s="1" t="str">
        <f>IF(IFERROR(LOOKUP(טבלה1013[[#This Row],[ClientID]],קביעויות[השבוע]),FALSE)=טבלה1013[[#This Row],[ClientID]],1,"")</f>
        <v/>
      </c>
      <c r="I700" s="1" t="str">
        <f>IF(AND(טבלה1013[[#This Row],[CycleNumber]]&gt;1,OR(B701="",טבלה1013[[#This Row],[CycleNumber]]&gt;B699)),IF(OR(AND(טבלה1013[[#This Row],[LengthofCycle]]=28,F699=28),AND(טבלה1013[[#This Row],[LengthofCycle]]=35,F699=35)),1,""),"")</f>
        <v/>
      </c>
      <c r="J700" s="1" t="str">
        <f>IF(AND(טבלה1013[[#This Row],[וסת השבוע]]=1,I699=1,טבלה1013[[#This Row],[CycleNumber]]&gt;B699),1,"")</f>
        <v/>
      </c>
      <c r="K700" s="1" t="str">
        <f>IF(טבלה1013[[#This Row],[CycleNumber]]=1,"",IF(טבלה1013[[#This Row],[וסת השבוע]]=1,0,IF(K699="","",IF(K699=0,IF(טבלה1013[[#This Row],[LengthofCycle]]=28,0,1),IF(K699=1,IF(טבלה1013[[#This Row],[LengthofCycle]]+F699=28*2,0,2),IF(K699=2,IF(טבלה1013[[#This Row],[LengthofCycle]]+F699+F698=28*3,0,3),""))))))</f>
        <v/>
      </c>
      <c r="L700" s="1" t="str">
        <f>IF(טבלה1013[[#This Row],[וסת השבוע]]=1,IF(טבלה1013[[#This Row],[וסת השבוע וההפלגה ביחד]]=1,L699+1,0),IF(AND(טבלה1013[[#This Row],[CycleNumber]]&gt;B699,טבלה1013[[#This Row],[CycleNumber]]&gt;1),IF(טבלה1013[[#This Row],[וסת השבוע פעיל?]]&lt;&gt;"",L699+1,""),""))</f>
        <v/>
      </c>
      <c r="M700" s="1" t="str">
        <f>IF(AND(טבלה1013[[#This Row],[וסת השבוע פעיל?]]&lt;&gt;"",טבלה1013[[#This Row],[CycleNumber]]&lt;B701,B701&lt;&gt;"",טבלה1013[[#This Row],[וסת השבוע פעיל?]]&lt;3),IF(K701=0,IF(AND(טבלה1013[[#This Row],[וסת השבוע פעיל?]]&gt;0,I701=1),0,1),0),"")</f>
        <v/>
      </c>
      <c r="N700" s="1" t="str">
        <f t="shared" si="64"/>
        <v/>
      </c>
      <c r="O700" s="1" t="str">
        <f>IF(AND(טבלה1013[[#This Row],[חיזוי - שבוע]]=1,J701=1),1,"")</f>
        <v/>
      </c>
      <c r="P700" s="1" t="str">
        <f>IF(AND(טבלה1013[[#This Row],[חיזוי טוב עם הפלגה?]]=1,טבלה1013[[#This Row],[וסת קבוע אחרון]]&lt;&gt;28,X699=1),1,"")</f>
        <v/>
      </c>
      <c r="Q700" s="1" t="str">
        <f>IF(AND(טבלה1013[[#This Row],[וסת השבוע פעיל?]]&lt;3,OR(טבלה1013[[#This Row],[CycleNumber]]&gt;B701,B701="")),1,"")</f>
        <v/>
      </c>
      <c r="R700" s="1" t="str">
        <f>IF(טבלה1013[[#This Row],[האישה קבעה וסת שבוע?]]=1,IF(טבלה1013[[#This Row],[וסת השבוע פעיל?]]&lt;3,1,0),"")</f>
        <v/>
      </c>
      <c r="S7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0" s="1">
        <f t="shared" si="65"/>
        <v>0</v>
      </c>
      <c r="U700" s="1">
        <f t="shared" si="66"/>
        <v>0</v>
      </c>
      <c r="V700" s="1">
        <f t="shared" si="67"/>
        <v>0</v>
      </c>
      <c r="W700" s="1" t="str">
        <f>IF(טבלה1013[[#This Row],[3 הפלגות זהות]]="","",IF(טבלה1013[[#This Row],[3 הפלגות זהות]]=1,טבלה1013[[#This Row],[LengthofCycle]],W699))</f>
        <v/>
      </c>
      <c r="Y700" s="1" t="str">
        <f>IF(OR(טבלה1013[[#This Row],[הווסת פעיל?]]=0,טבלה1013[[#This Row],[הווסת פעיל?]]=""),"",SUM(Y699,טבלה1013[[#This Row],[הווסת פעיל?]]))</f>
        <v/>
      </c>
      <c r="Z700" s="1" t="str">
        <f>IF(AND(טבלה1013[[#This Row],[כמה מחזורים עד עקירה]]&lt;&gt;"",Y701=""),טבלה1013[[#This Row],[כמה מחזורים עד עקירה]],"")</f>
        <v/>
      </c>
      <c r="AA700" s="1" t="str">
        <f>IF(AND(טבלה1013[[#This Row],[הווסת פעיל?]]=1,טבלה1013[[#This Row],[וסת קבוע אחרון]]&lt;&gt;W699),טבלה1013[[#This Row],[וסת קבוע אחרון]],"")</f>
        <v/>
      </c>
      <c r="AB700" s="1" t="str">
        <f>IF(AND(טבלה1013[[#This Row],[הווסת פעיל?]]=1,X699=0,טבלה1013[[#This Row],[וסת קבוע אחרון]]=W699),טבלה1013[[#This Row],[וסת קבוע אחרון]],"")</f>
        <v/>
      </c>
      <c r="AC700" s="1" t="str">
        <f>IF(AND(טבלה1013[[#This Row],[הווסת פעיל?]]=1,X699=0,טבלה1013[[#This Row],[וסת קבוע אחרון]]&lt;&gt;W699),1,"")</f>
        <v/>
      </c>
      <c r="AD700" s="1" t="str">
        <f>IF(AND(טבלה1013[[#This Row],[הווסת פעיל?]]&lt;&gt;"",B701=1),טבלה1013[[#This Row],[CycleNumber]],"")</f>
        <v/>
      </c>
      <c r="AE700" s="1" t="str">
        <f>IF(AND(טבלה1013[[#This Row],[הווסת פעיל?]]&lt;&gt;"",X699=""),טבלה1013[[#This Row],[CycleNumber]],"")</f>
        <v/>
      </c>
      <c r="AF700" s="1" t="str">
        <f>IF(B701=1,"",IF(טבלה1013[[#This Row],[הווסת פעיל?]]=1,IF(טבלה1013[[#This Row],[וסת קבוע אחרון]]=F701,1,0),""))</f>
        <v/>
      </c>
      <c r="AG700" s="1" t="str">
        <f>IF(B701=1,"",IF(טבלה1013[[#This Row],[הווסת פעיל?]]=1,IF(OR(טבלה1013[[#This Row],[וסת קבוע אחרון]]=F701,F701=טבלה1013[[#This Row],[LengthofCycle]]),1,0),""))</f>
        <v/>
      </c>
      <c r="AH700" s="1" t="str">
        <f>IF(B701=1,"",IF(טבלה1013[[#This Row],[הווסת פעיל?]]=1,IF(OR(טבלה1013[[#This Row],[וסת קבוע אחרון]]=F701,F701=טבלה1013[[#This Row],[LengthofCycle]],AND(טבלה1013[[#This Row],[LengthofCycle]]&lt;&gt;טבלה1013[[#This Row],[וסת קבוע אחרון]],OR(F701=28,F701=29))),1,0),""))</f>
        <v/>
      </c>
      <c r="AI700" s="1" t="str">
        <f>IF(AND(טבלה1013[[#This Row],[הווסת פעיל?]]=1,B701=1),1,"")</f>
        <v/>
      </c>
      <c r="AJ700" s="4">
        <f>IF(AND(טבלה1013[[#This Row],[הווסת פעיל?]]&lt;&gt;1,B701&lt;&gt;1,B701&lt;&gt;""),IF(טבלה1013[[#This Row],[LengthofCycle]]=F701,1,0),"")</f>
        <v>0</v>
      </c>
      <c r="AK700" s="4">
        <f>IF(AND(טבלה1013[[#This Row],[הווסת פעיל?]]&lt;&gt;1,B701&lt;&gt;1,B701&lt;&gt;""),IF(OR(טבלה1013[[#This Row],[LengthofCycle]]=F701,F701=29),1,0),"")</f>
        <v>0</v>
      </c>
      <c r="AL700" s="4">
        <f>IF(AND(טבלה1013[[#This Row],[הווסת פעיל?]]&lt;&gt;1,B701&lt;&gt;1,B701&lt;&gt;""),IF(OR(טבלה1013[[#This Row],[LengthofCycle]]=F701,F701=29,F701=28),1,0),"")</f>
        <v>1</v>
      </c>
    </row>
    <row r="701" spans="1:38" x14ac:dyDescent="0.25">
      <c r="A701" s="1" t="s">
        <v>115</v>
      </c>
      <c r="B701" s="1">
        <v>7</v>
      </c>
      <c r="C701" s="1">
        <v>1</v>
      </c>
      <c r="D701" s="1">
        <v>1</v>
      </c>
      <c r="E701" s="1">
        <v>0</v>
      </c>
      <c r="F701" s="1">
        <v>28</v>
      </c>
      <c r="G701" s="1">
        <f>טבלה1013[[#This Row],[LengthofCycle]]+1</f>
        <v>29</v>
      </c>
      <c r="H701" s="1" t="str">
        <f>IF(IFERROR(LOOKUP(טבלה1013[[#This Row],[ClientID]],קביעויות[השבוע]),FALSE)=טבלה1013[[#This Row],[ClientID]],1,"")</f>
        <v/>
      </c>
      <c r="I701" s="1" t="str">
        <f>IF(AND(טבלה1013[[#This Row],[CycleNumber]]&gt;1,OR(B702="",טבלה1013[[#This Row],[CycleNumber]]&gt;B700)),IF(OR(AND(טבלה1013[[#This Row],[LengthofCycle]]=28,F700=28),AND(טבלה1013[[#This Row],[LengthofCycle]]=35,F700=35)),1,""),"")</f>
        <v/>
      </c>
      <c r="J701" s="1" t="str">
        <f>IF(AND(טבלה1013[[#This Row],[וסת השבוע]]=1,I700=1,טבלה1013[[#This Row],[CycleNumber]]&gt;B700),1,"")</f>
        <v/>
      </c>
      <c r="K701" s="1" t="str">
        <f>IF(טבלה1013[[#This Row],[CycleNumber]]=1,"",IF(טבלה1013[[#This Row],[וסת השבוע]]=1,0,IF(K700="","",IF(K700=0,IF(טבלה1013[[#This Row],[LengthofCycle]]=28,0,1),IF(K700=1,IF(טבלה1013[[#This Row],[LengthofCycle]]+F700=28*2,0,2),IF(K700=2,IF(טבלה1013[[#This Row],[LengthofCycle]]+F700+F699=28*3,0,3),""))))))</f>
        <v/>
      </c>
      <c r="L701" s="1" t="str">
        <f>IF(טבלה1013[[#This Row],[וסת השבוע]]=1,IF(טבלה1013[[#This Row],[וסת השבוע וההפלגה ביחד]]=1,L700+1,0),IF(AND(טבלה1013[[#This Row],[CycleNumber]]&gt;B700,טבלה1013[[#This Row],[CycleNumber]]&gt;1),IF(טבלה1013[[#This Row],[וסת השבוע פעיל?]]&lt;&gt;"",L700+1,""),""))</f>
        <v/>
      </c>
      <c r="M701" s="1" t="str">
        <f>IF(AND(טבלה1013[[#This Row],[וסת השבוע פעיל?]]&lt;&gt;"",טבלה1013[[#This Row],[CycleNumber]]&lt;B702,B702&lt;&gt;"",טבלה1013[[#This Row],[וסת השבוע פעיל?]]&lt;3),IF(K702=0,IF(AND(טבלה1013[[#This Row],[וסת השבוע פעיל?]]&gt;0,I702=1),0,1),0),"")</f>
        <v/>
      </c>
      <c r="N701" s="1" t="str">
        <f t="shared" si="64"/>
        <v/>
      </c>
      <c r="O701" s="1" t="str">
        <f>IF(AND(טבלה1013[[#This Row],[חיזוי - שבוע]]=1,J702=1),1,"")</f>
        <v/>
      </c>
      <c r="P701" s="1" t="str">
        <f>IF(AND(טבלה1013[[#This Row],[חיזוי טוב עם הפלגה?]]=1,טבלה1013[[#This Row],[וסת קבוע אחרון]]&lt;&gt;28,X700=1),1,"")</f>
        <v/>
      </c>
      <c r="Q701" s="1" t="str">
        <f>IF(AND(טבלה1013[[#This Row],[וסת השבוע פעיל?]]&lt;3,OR(טבלה1013[[#This Row],[CycleNumber]]&gt;B702,B702="")),1,"")</f>
        <v/>
      </c>
      <c r="R701" s="1" t="str">
        <f>IF(טבלה1013[[#This Row],[האישה קבעה וסת שבוע?]]=1,IF(טבלה1013[[#This Row],[וסת השבוע פעיל?]]&lt;3,1,0),"")</f>
        <v/>
      </c>
      <c r="S7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1" s="1">
        <f t="shared" si="65"/>
        <v>0</v>
      </c>
      <c r="U701" s="1">
        <f t="shared" si="66"/>
        <v>0</v>
      </c>
      <c r="V701" s="1">
        <f t="shared" si="67"/>
        <v>0</v>
      </c>
      <c r="W701" s="1" t="str">
        <f>IF(טבלה1013[[#This Row],[3 הפלגות זהות]]="","",IF(טבלה1013[[#This Row],[3 הפלגות זהות]]=1,טבלה1013[[#This Row],[LengthofCycle]],W700))</f>
        <v/>
      </c>
      <c r="Y701" s="1" t="str">
        <f>IF(OR(טבלה1013[[#This Row],[הווסת פעיל?]]=0,טבלה1013[[#This Row],[הווסת פעיל?]]=""),"",SUM(Y700,טבלה1013[[#This Row],[הווסת פעיל?]]))</f>
        <v/>
      </c>
      <c r="Z701" s="1" t="str">
        <f>IF(AND(טבלה1013[[#This Row],[כמה מחזורים עד עקירה]]&lt;&gt;"",Y702=""),טבלה1013[[#This Row],[כמה מחזורים עד עקירה]],"")</f>
        <v/>
      </c>
      <c r="AA701" s="1" t="str">
        <f>IF(AND(טבלה1013[[#This Row],[הווסת פעיל?]]=1,טבלה1013[[#This Row],[וסת קבוע אחרון]]&lt;&gt;W700),טבלה1013[[#This Row],[וסת קבוע אחרון]],"")</f>
        <v/>
      </c>
      <c r="AB701" s="1" t="str">
        <f>IF(AND(טבלה1013[[#This Row],[הווסת פעיל?]]=1,X700=0,טבלה1013[[#This Row],[וסת קבוע אחרון]]=W700),טבלה1013[[#This Row],[וסת קבוע אחרון]],"")</f>
        <v/>
      </c>
      <c r="AC701" s="1" t="str">
        <f>IF(AND(טבלה1013[[#This Row],[הווסת פעיל?]]=1,X700=0,טבלה1013[[#This Row],[וסת קבוע אחרון]]&lt;&gt;W700),1,"")</f>
        <v/>
      </c>
      <c r="AD701" s="1" t="str">
        <f>IF(AND(טבלה1013[[#This Row],[הווסת פעיל?]]&lt;&gt;"",B702=1),טבלה1013[[#This Row],[CycleNumber]],"")</f>
        <v/>
      </c>
      <c r="AE701" s="1" t="str">
        <f>IF(AND(טבלה1013[[#This Row],[הווסת פעיל?]]&lt;&gt;"",X700=""),טבלה1013[[#This Row],[CycleNumber]],"")</f>
        <v/>
      </c>
      <c r="AF701" s="1" t="str">
        <f>IF(B702=1,"",IF(טבלה1013[[#This Row],[הווסת פעיל?]]=1,IF(טבלה1013[[#This Row],[וסת קבוע אחרון]]=F702,1,0),""))</f>
        <v/>
      </c>
      <c r="AG701" s="1" t="str">
        <f>IF(B702=1,"",IF(טבלה1013[[#This Row],[הווסת פעיל?]]=1,IF(OR(טבלה1013[[#This Row],[וסת קבוע אחרון]]=F702,F702=טבלה1013[[#This Row],[LengthofCycle]]),1,0),""))</f>
        <v/>
      </c>
      <c r="AH701" s="1" t="str">
        <f>IF(B702=1,"",IF(טבלה1013[[#This Row],[הווסת פעיל?]]=1,IF(OR(טבלה1013[[#This Row],[וסת קבוע אחרון]]=F702,F702=טבלה1013[[#This Row],[LengthofCycle]],AND(טבלה1013[[#This Row],[LengthofCycle]]&lt;&gt;טבלה1013[[#This Row],[וסת קבוע אחרון]],OR(F702=28,F702=29))),1,0),""))</f>
        <v/>
      </c>
      <c r="AI701" s="1" t="str">
        <f>IF(AND(טבלה1013[[#This Row],[הווסת פעיל?]]=1,B702=1),1,"")</f>
        <v/>
      </c>
      <c r="AJ701" s="4">
        <f>IF(AND(טבלה1013[[#This Row],[הווסת פעיל?]]&lt;&gt;1,B702&lt;&gt;1,B702&lt;&gt;""),IF(טבלה1013[[#This Row],[LengthofCycle]]=F702,1,0),"")</f>
        <v>0</v>
      </c>
      <c r="AK701" s="4">
        <f>IF(AND(טבלה1013[[#This Row],[הווסת פעיל?]]&lt;&gt;1,B702&lt;&gt;1,B702&lt;&gt;""),IF(OR(טבלה1013[[#This Row],[LengthofCycle]]=F702,F702=29),1,0),"")</f>
        <v>0</v>
      </c>
      <c r="AL701" s="4">
        <f>IF(AND(טבלה1013[[#This Row],[הווסת פעיל?]]&lt;&gt;1,B702&lt;&gt;1,B702&lt;&gt;""),IF(OR(טבלה1013[[#This Row],[LengthofCycle]]=F702,F702=29,F702=28),1,0),"")</f>
        <v>0</v>
      </c>
    </row>
    <row r="702" spans="1:38" x14ac:dyDescent="0.25">
      <c r="A702" s="1" t="s">
        <v>115</v>
      </c>
      <c r="B702" s="1">
        <v>8</v>
      </c>
      <c r="C702" s="1">
        <v>1</v>
      </c>
      <c r="D702" s="1">
        <v>1</v>
      </c>
      <c r="E702" s="1">
        <v>0</v>
      </c>
      <c r="F702" s="1">
        <v>25</v>
      </c>
      <c r="G702" s="1">
        <f>טבלה1013[[#This Row],[LengthofCycle]]+1</f>
        <v>26</v>
      </c>
      <c r="H702" s="1" t="str">
        <f>IF(IFERROR(LOOKUP(טבלה1013[[#This Row],[ClientID]],קביעויות[השבוע]),FALSE)=טבלה1013[[#This Row],[ClientID]],1,"")</f>
        <v/>
      </c>
      <c r="I702" s="1" t="str">
        <f>IF(AND(טבלה1013[[#This Row],[CycleNumber]]&gt;1,OR(B703="",טבלה1013[[#This Row],[CycleNumber]]&gt;B701)),IF(OR(AND(טבלה1013[[#This Row],[LengthofCycle]]=28,F701=28),AND(טבלה1013[[#This Row],[LengthofCycle]]=35,F701=35)),1,""),"")</f>
        <v/>
      </c>
      <c r="J702" s="1" t="str">
        <f>IF(AND(טבלה1013[[#This Row],[וסת השבוע]]=1,I701=1,טבלה1013[[#This Row],[CycleNumber]]&gt;B701),1,"")</f>
        <v/>
      </c>
      <c r="K702" s="1" t="str">
        <f>IF(טבלה1013[[#This Row],[CycleNumber]]=1,"",IF(טבלה1013[[#This Row],[וסת השבוע]]=1,0,IF(K701="","",IF(K701=0,IF(טבלה1013[[#This Row],[LengthofCycle]]=28,0,1),IF(K701=1,IF(טבלה1013[[#This Row],[LengthofCycle]]+F701=28*2,0,2),IF(K701=2,IF(טבלה1013[[#This Row],[LengthofCycle]]+F701+F700=28*3,0,3),""))))))</f>
        <v/>
      </c>
      <c r="L702" s="1" t="str">
        <f>IF(טבלה1013[[#This Row],[וסת השבוע]]=1,IF(טבלה1013[[#This Row],[וסת השבוע וההפלגה ביחד]]=1,L701+1,0),IF(AND(טבלה1013[[#This Row],[CycleNumber]]&gt;B701,טבלה1013[[#This Row],[CycleNumber]]&gt;1),IF(טבלה1013[[#This Row],[וסת השבוע פעיל?]]&lt;&gt;"",L701+1,""),""))</f>
        <v/>
      </c>
      <c r="M702" s="1" t="str">
        <f>IF(AND(טבלה1013[[#This Row],[וסת השבוע פעיל?]]&lt;&gt;"",טבלה1013[[#This Row],[CycleNumber]]&lt;B703,B703&lt;&gt;"",טבלה1013[[#This Row],[וסת השבוע פעיל?]]&lt;3),IF(K703=0,IF(AND(טבלה1013[[#This Row],[וסת השבוע פעיל?]]&gt;0,I703=1),0,1),0),"")</f>
        <v/>
      </c>
      <c r="N702" s="1" t="str">
        <f t="shared" si="64"/>
        <v/>
      </c>
      <c r="O702" s="1" t="str">
        <f>IF(AND(טבלה1013[[#This Row],[חיזוי - שבוע]]=1,J703=1),1,"")</f>
        <v/>
      </c>
      <c r="P702" s="1" t="str">
        <f>IF(AND(טבלה1013[[#This Row],[חיזוי טוב עם הפלגה?]]=1,טבלה1013[[#This Row],[וסת קבוע אחרון]]&lt;&gt;28,X701=1),1,"")</f>
        <v/>
      </c>
      <c r="Q702" s="1" t="str">
        <f>IF(AND(טבלה1013[[#This Row],[וסת השבוע פעיל?]]&lt;3,OR(טבלה1013[[#This Row],[CycleNumber]]&gt;B703,B703="")),1,"")</f>
        <v/>
      </c>
      <c r="R702" s="1" t="str">
        <f>IF(טבלה1013[[#This Row],[האישה קבעה וסת שבוע?]]=1,IF(טבלה1013[[#This Row],[וסת השבוע פעיל?]]&lt;3,1,0),"")</f>
        <v/>
      </c>
      <c r="S7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2" s="1">
        <f t="shared" si="65"/>
        <v>0</v>
      </c>
      <c r="U702" s="1">
        <f t="shared" si="66"/>
        <v>0</v>
      </c>
      <c r="V702" s="1">
        <f t="shared" si="67"/>
        <v>0</v>
      </c>
      <c r="W702" s="1" t="str">
        <f>IF(טבלה1013[[#This Row],[3 הפלגות זהות]]="","",IF(טבלה1013[[#This Row],[3 הפלגות זהות]]=1,טבלה1013[[#This Row],[LengthofCycle]],W701))</f>
        <v/>
      </c>
      <c r="Y702" s="1" t="str">
        <f>IF(OR(טבלה1013[[#This Row],[הווסת פעיל?]]=0,טבלה1013[[#This Row],[הווסת פעיל?]]=""),"",SUM(Y701,טבלה1013[[#This Row],[הווסת פעיל?]]))</f>
        <v/>
      </c>
      <c r="Z702" s="1" t="str">
        <f>IF(AND(טבלה1013[[#This Row],[כמה מחזורים עד עקירה]]&lt;&gt;"",Y703=""),טבלה1013[[#This Row],[כמה מחזורים עד עקירה]],"")</f>
        <v/>
      </c>
      <c r="AA702" s="1" t="str">
        <f>IF(AND(טבלה1013[[#This Row],[הווסת פעיל?]]=1,טבלה1013[[#This Row],[וסת קבוע אחרון]]&lt;&gt;W701),טבלה1013[[#This Row],[וסת קבוע אחרון]],"")</f>
        <v/>
      </c>
      <c r="AB702" s="1" t="str">
        <f>IF(AND(טבלה1013[[#This Row],[הווסת פעיל?]]=1,X701=0,טבלה1013[[#This Row],[וסת קבוע אחרון]]=W701),טבלה1013[[#This Row],[וסת קבוע אחרון]],"")</f>
        <v/>
      </c>
      <c r="AC702" s="1" t="str">
        <f>IF(AND(טבלה1013[[#This Row],[הווסת פעיל?]]=1,X701=0,טבלה1013[[#This Row],[וסת קבוע אחרון]]&lt;&gt;W701),1,"")</f>
        <v/>
      </c>
      <c r="AD702" s="1" t="str">
        <f>IF(AND(טבלה1013[[#This Row],[הווסת פעיל?]]&lt;&gt;"",B703=1),טבלה1013[[#This Row],[CycleNumber]],"")</f>
        <v/>
      </c>
      <c r="AE702" s="1" t="str">
        <f>IF(AND(טבלה1013[[#This Row],[הווסת פעיל?]]&lt;&gt;"",X701=""),טבלה1013[[#This Row],[CycleNumber]],"")</f>
        <v/>
      </c>
      <c r="AF702" s="1" t="str">
        <f>IF(B703=1,"",IF(טבלה1013[[#This Row],[הווסת פעיל?]]=1,IF(טבלה1013[[#This Row],[וסת קבוע אחרון]]=F703,1,0),""))</f>
        <v/>
      </c>
      <c r="AG702" s="1" t="str">
        <f>IF(B703=1,"",IF(טבלה1013[[#This Row],[הווסת פעיל?]]=1,IF(OR(טבלה1013[[#This Row],[וסת קבוע אחרון]]=F703,F703=טבלה1013[[#This Row],[LengthofCycle]]),1,0),""))</f>
        <v/>
      </c>
      <c r="AH702" s="1" t="str">
        <f>IF(B703=1,"",IF(טבלה1013[[#This Row],[הווסת פעיל?]]=1,IF(OR(טבלה1013[[#This Row],[וסת קבוע אחרון]]=F703,F703=טבלה1013[[#This Row],[LengthofCycle]],AND(טבלה1013[[#This Row],[LengthofCycle]]&lt;&gt;טבלה1013[[#This Row],[וסת קבוע אחרון]],OR(F703=28,F703=29))),1,0),""))</f>
        <v/>
      </c>
      <c r="AI702" s="1" t="str">
        <f>IF(AND(טבלה1013[[#This Row],[הווסת פעיל?]]=1,B703=1),1,"")</f>
        <v/>
      </c>
      <c r="AJ702" s="4">
        <f>IF(AND(טבלה1013[[#This Row],[הווסת פעיל?]]&lt;&gt;1,B703&lt;&gt;1,B703&lt;&gt;""),IF(טבלה1013[[#This Row],[LengthofCycle]]=F703,1,0),"")</f>
        <v>0</v>
      </c>
      <c r="AK702" s="4">
        <f>IF(AND(טבלה1013[[#This Row],[הווסת פעיל?]]&lt;&gt;1,B703&lt;&gt;1,B703&lt;&gt;""),IF(OR(טבלה1013[[#This Row],[LengthofCycle]]=F703,F703=29),1,0),"")</f>
        <v>0</v>
      </c>
      <c r="AL702" s="4">
        <f>IF(AND(טבלה1013[[#This Row],[הווסת פעיל?]]&lt;&gt;1,B703&lt;&gt;1,B703&lt;&gt;""),IF(OR(טבלה1013[[#This Row],[LengthofCycle]]=F703,F703=29,F703=28),1,0),"")</f>
        <v>0</v>
      </c>
    </row>
    <row r="703" spans="1:38" x14ac:dyDescent="0.25">
      <c r="A703" s="1" t="s">
        <v>115</v>
      </c>
      <c r="B703" s="1">
        <v>9</v>
      </c>
      <c r="C703" s="1">
        <v>1</v>
      </c>
      <c r="D703" s="1">
        <v>1</v>
      </c>
      <c r="E703" s="1">
        <v>0</v>
      </c>
      <c r="F703" s="1">
        <v>30</v>
      </c>
      <c r="G703" s="1">
        <f>טבלה1013[[#This Row],[LengthofCycle]]+1</f>
        <v>31</v>
      </c>
      <c r="H703" s="1" t="str">
        <f>IF(IFERROR(LOOKUP(טבלה1013[[#This Row],[ClientID]],קביעויות[השבוע]),FALSE)=טבלה1013[[#This Row],[ClientID]],1,"")</f>
        <v/>
      </c>
      <c r="I703" s="1" t="str">
        <f>IF(AND(טבלה1013[[#This Row],[CycleNumber]]&gt;1,OR(B704="",טבלה1013[[#This Row],[CycleNumber]]&gt;B702)),IF(OR(AND(טבלה1013[[#This Row],[LengthofCycle]]=28,F702=28),AND(טבלה1013[[#This Row],[LengthofCycle]]=35,F702=35)),1,""),"")</f>
        <v/>
      </c>
      <c r="J703" s="1" t="str">
        <f>IF(AND(טבלה1013[[#This Row],[וסת השבוע]]=1,I702=1,טבלה1013[[#This Row],[CycleNumber]]&gt;B702),1,"")</f>
        <v/>
      </c>
      <c r="K703" s="1" t="str">
        <f>IF(טבלה1013[[#This Row],[CycleNumber]]=1,"",IF(טבלה1013[[#This Row],[וסת השבוע]]=1,0,IF(K702="","",IF(K702=0,IF(טבלה1013[[#This Row],[LengthofCycle]]=28,0,1),IF(K702=1,IF(טבלה1013[[#This Row],[LengthofCycle]]+F702=28*2,0,2),IF(K702=2,IF(טבלה1013[[#This Row],[LengthofCycle]]+F702+F701=28*3,0,3),""))))))</f>
        <v/>
      </c>
      <c r="L703" s="1" t="str">
        <f>IF(טבלה1013[[#This Row],[וסת השבוע]]=1,IF(טבלה1013[[#This Row],[וסת השבוע וההפלגה ביחד]]=1,L702+1,0),IF(AND(טבלה1013[[#This Row],[CycleNumber]]&gt;B702,טבלה1013[[#This Row],[CycleNumber]]&gt;1),IF(טבלה1013[[#This Row],[וסת השבוע פעיל?]]&lt;&gt;"",L702+1,""),""))</f>
        <v/>
      </c>
      <c r="M703" s="1" t="str">
        <f>IF(AND(טבלה1013[[#This Row],[וסת השבוע פעיל?]]&lt;&gt;"",טבלה1013[[#This Row],[CycleNumber]]&lt;B704,B704&lt;&gt;"",טבלה1013[[#This Row],[וסת השבוע פעיל?]]&lt;3),IF(K704=0,IF(AND(טבלה1013[[#This Row],[וסת השבוע פעיל?]]&gt;0,I704=1),0,1),0),"")</f>
        <v/>
      </c>
      <c r="N703" s="1" t="str">
        <f t="shared" si="64"/>
        <v/>
      </c>
      <c r="O703" s="1" t="str">
        <f>IF(AND(טבלה1013[[#This Row],[חיזוי - שבוע]]=1,J704=1),1,"")</f>
        <v/>
      </c>
      <c r="P703" s="1" t="str">
        <f>IF(AND(טבלה1013[[#This Row],[חיזוי טוב עם הפלגה?]]=1,טבלה1013[[#This Row],[וסת קבוע אחרון]]&lt;&gt;28,X702=1),1,"")</f>
        <v/>
      </c>
      <c r="Q703" s="1" t="str">
        <f>IF(AND(טבלה1013[[#This Row],[וסת השבוע פעיל?]]&lt;3,OR(טבלה1013[[#This Row],[CycleNumber]]&gt;B704,B704="")),1,"")</f>
        <v/>
      </c>
      <c r="R703" s="1" t="str">
        <f>IF(טבלה1013[[#This Row],[האישה קבעה וסת שבוע?]]=1,IF(טבלה1013[[#This Row],[וסת השבוע פעיל?]]&lt;3,1,0),"")</f>
        <v/>
      </c>
      <c r="S7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3" s="1">
        <f t="shared" si="65"/>
        <v>0</v>
      </c>
      <c r="U703" s="1">
        <f t="shared" si="66"/>
        <v>0</v>
      </c>
      <c r="V703" s="1">
        <f t="shared" si="67"/>
        <v>0</v>
      </c>
      <c r="W703" s="1" t="str">
        <f>IF(טבלה1013[[#This Row],[3 הפלגות זהות]]="","",IF(טבלה1013[[#This Row],[3 הפלגות זהות]]=1,טבלה1013[[#This Row],[LengthofCycle]],W702))</f>
        <v/>
      </c>
      <c r="Y703" s="1" t="str">
        <f>IF(OR(טבלה1013[[#This Row],[הווסת פעיל?]]=0,טבלה1013[[#This Row],[הווסת פעיל?]]=""),"",SUM(Y702,טבלה1013[[#This Row],[הווסת פעיל?]]))</f>
        <v/>
      </c>
      <c r="Z703" s="1" t="str">
        <f>IF(AND(טבלה1013[[#This Row],[כמה מחזורים עד עקירה]]&lt;&gt;"",Y704=""),טבלה1013[[#This Row],[כמה מחזורים עד עקירה]],"")</f>
        <v/>
      </c>
      <c r="AA703" s="1" t="str">
        <f>IF(AND(טבלה1013[[#This Row],[הווסת פעיל?]]=1,טבלה1013[[#This Row],[וסת קבוע אחרון]]&lt;&gt;W702),טבלה1013[[#This Row],[וסת קבוע אחרון]],"")</f>
        <v/>
      </c>
      <c r="AB703" s="1" t="str">
        <f>IF(AND(טבלה1013[[#This Row],[הווסת פעיל?]]=1,X702=0,טבלה1013[[#This Row],[וסת קבוע אחרון]]=W702),טבלה1013[[#This Row],[וסת קבוע אחרון]],"")</f>
        <v/>
      </c>
      <c r="AC703" s="1" t="str">
        <f>IF(AND(טבלה1013[[#This Row],[הווסת פעיל?]]=1,X702=0,טבלה1013[[#This Row],[וסת קבוע אחרון]]&lt;&gt;W702),1,"")</f>
        <v/>
      </c>
      <c r="AD703" s="1" t="str">
        <f>IF(AND(טבלה1013[[#This Row],[הווסת פעיל?]]&lt;&gt;"",B704=1),טבלה1013[[#This Row],[CycleNumber]],"")</f>
        <v/>
      </c>
      <c r="AE703" s="1" t="str">
        <f>IF(AND(טבלה1013[[#This Row],[הווסת פעיל?]]&lt;&gt;"",X702=""),טבלה1013[[#This Row],[CycleNumber]],"")</f>
        <v/>
      </c>
      <c r="AF703" s="1" t="str">
        <f>IF(B704=1,"",IF(טבלה1013[[#This Row],[הווסת פעיל?]]=1,IF(טבלה1013[[#This Row],[וסת קבוע אחרון]]=F704,1,0),""))</f>
        <v/>
      </c>
      <c r="AG703" s="1" t="str">
        <f>IF(B704=1,"",IF(טבלה1013[[#This Row],[הווסת פעיל?]]=1,IF(OR(טבלה1013[[#This Row],[וסת קבוע אחרון]]=F704,F704=טבלה1013[[#This Row],[LengthofCycle]]),1,0),""))</f>
        <v/>
      </c>
      <c r="AH703" s="1" t="str">
        <f>IF(B704=1,"",IF(טבלה1013[[#This Row],[הווסת פעיל?]]=1,IF(OR(טבלה1013[[#This Row],[וסת קבוע אחרון]]=F704,F704=טבלה1013[[#This Row],[LengthofCycle]],AND(טבלה1013[[#This Row],[LengthofCycle]]&lt;&gt;טבלה1013[[#This Row],[וסת קבוע אחרון]],OR(F704=28,F704=29))),1,0),""))</f>
        <v/>
      </c>
      <c r="AI703" s="1" t="str">
        <f>IF(AND(טבלה1013[[#This Row],[הווסת פעיל?]]=1,B704=1),1,"")</f>
        <v/>
      </c>
      <c r="AJ703" s="4">
        <f>IF(AND(טבלה1013[[#This Row],[הווסת פעיל?]]&lt;&gt;1,B704&lt;&gt;1,B704&lt;&gt;""),IF(טבלה1013[[#This Row],[LengthofCycle]]=F704,1,0),"")</f>
        <v>0</v>
      </c>
      <c r="AK703" s="4">
        <f>IF(AND(טבלה1013[[#This Row],[הווסת פעיל?]]&lt;&gt;1,B704&lt;&gt;1,B704&lt;&gt;""),IF(OR(טבלה1013[[#This Row],[LengthofCycle]]=F704,F704=29),1,0),"")</f>
        <v>0</v>
      </c>
      <c r="AL703" s="4">
        <f>IF(AND(טבלה1013[[#This Row],[הווסת פעיל?]]&lt;&gt;1,B704&lt;&gt;1,B704&lt;&gt;""),IF(OR(טבלה1013[[#This Row],[LengthofCycle]]=F704,F704=29,F704=28),1,0),"")</f>
        <v>0</v>
      </c>
    </row>
    <row r="704" spans="1:38" x14ac:dyDescent="0.25">
      <c r="A704" s="1" t="s">
        <v>115</v>
      </c>
      <c r="B704" s="1">
        <v>10</v>
      </c>
      <c r="C704" s="1">
        <v>1</v>
      </c>
      <c r="D704" s="1">
        <v>1</v>
      </c>
      <c r="E704" s="1">
        <v>0</v>
      </c>
      <c r="F704" s="1">
        <v>23</v>
      </c>
      <c r="G704" s="1">
        <f>טבלה1013[[#This Row],[LengthofCycle]]+1</f>
        <v>24</v>
      </c>
      <c r="H704" s="1" t="str">
        <f>IF(IFERROR(LOOKUP(טבלה1013[[#This Row],[ClientID]],קביעויות[השבוע]),FALSE)=טבלה1013[[#This Row],[ClientID]],1,"")</f>
        <v/>
      </c>
      <c r="I704" s="1" t="str">
        <f>IF(AND(טבלה1013[[#This Row],[CycleNumber]]&gt;1,OR(B705="",טבלה1013[[#This Row],[CycleNumber]]&gt;B703)),IF(OR(AND(טבלה1013[[#This Row],[LengthofCycle]]=28,F703=28),AND(טבלה1013[[#This Row],[LengthofCycle]]=35,F703=35)),1,""),"")</f>
        <v/>
      </c>
      <c r="J704" s="1" t="str">
        <f>IF(AND(טבלה1013[[#This Row],[וסת השבוע]]=1,I703=1,טבלה1013[[#This Row],[CycleNumber]]&gt;B703),1,"")</f>
        <v/>
      </c>
      <c r="K704" s="1" t="str">
        <f>IF(טבלה1013[[#This Row],[CycleNumber]]=1,"",IF(טבלה1013[[#This Row],[וסת השבוע]]=1,0,IF(K703="","",IF(K703=0,IF(טבלה1013[[#This Row],[LengthofCycle]]=28,0,1),IF(K703=1,IF(טבלה1013[[#This Row],[LengthofCycle]]+F703=28*2,0,2),IF(K703=2,IF(טבלה1013[[#This Row],[LengthofCycle]]+F703+F702=28*3,0,3),""))))))</f>
        <v/>
      </c>
      <c r="L704" s="1" t="str">
        <f>IF(טבלה1013[[#This Row],[וסת השבוע]]=1,IF(טבלה1013[[#This Row],[וסת השבוע וההפלגה ביחד]]=1,L703+1,0),IF(AND(טבלה1013[[#This Row],[CycleNumber]]&gt;B703,טבלה1013[[#This Row],[CycleNumber]]&gt;1),IF(טבלה1013[[#This Row],[וסת השבוע פעיל?]]&lt;&gt;"",L703+1,""),""))</f>
        <v/>
      </c>
      <c r="M704" s="1" t="str">
        <f>IF(AND(טבלה1013[[#This Row],[וסת השבוע פעיל?]]&lt;&gt;"",טבלה1013[[#This Row],[CycleNumber]]&lt;B705,B705&lt;&gt;"",טבלה1013[[#This Row],[וסת השבוע פעיל?]]&lt;3),IF(K705=0,IF(AND(טבלה1013[[#This Row],[וסת השבוע פעיל?]]&gt;0,I705=1),0,1),0),"")</f>
        <v/>
      </c>
      <c r="N704" s="1" t="str">
        <f t="shared" si="64"/>
        <v/>
      </c>
      <c r="O704" s="1" t="str">
        <f>IF(AND(טבלה1013[[#This Row],[חיזוי - שבוע]]=1,J705=1),1,"")</f>
        <v/>
      </c>
      <c r="P704" s="1" t="str">
        <f>IF(AND(טבלה1013[[#This Row],[חיזוי טוב עם הפלגה?]]=1,טבלה1013[[#This Row],[וסת קבוע אחרון]]&lt;&gt;28,X703=1),1,"")</f>
        <v/>
      </c>
      <c r="Q704" s="1" t="str">
        <f>IF(AND(טבלה1013[[#This Row],[וסת השבוע פעיל?]]&lt;3,OR(טבלה1013[[#This Row],[CycleNumber]]&gt;B705,B705="")),1,"")</f>
        <v/>
      </c>
      <c r="R704" s="1" t="str">
        <f>IF(טבלה1013[[#This Row],[האישה קבעה וסת שבוע?]]=1,IF(טבלה1013[[#This Row],[וסת השבוע פעיל?]]&lt;3,1,0),"")</f>
        <v/>
      </c>
      <c r="S7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4" s="1">
        <f t="shared" si="65"/>
        <v>0</v>
      </c>
      <c r="U704" s="1">
        <f t="shared" si="66"/>
        <v>0</v>
      </c>
      <c r="V704" s="1">
        <f t="shared" si="67"/>
        <v>0</v>
      </c>
      <c r="W704" s="1" t="str">
        <f>IF(טבלה1013[[#This Row],[3 הפלגות זהות]]="","",IF(טבלה1013[[#This Row],[3 הפלגות זהות]]=1,טבלה1013[[#This Row],[LengthofCycle]],W703))</f>
        <v/>
      </c>
      <c r="Y704" s="1" t="str">
        <f>IF(OR(טבלה1013[[#This Row],[הווסת פעיל?]]=0,טבלה1013[[#This Row],[הווסת פעיל?]]=""),"",SUM(Y703,טבלה1013[[#This Row],[הווסת פעיל?]]))</f>
        <v/>
      </c>
      <c r="Z704" s="1" t="str">
        <f>IF(AND(טבלה1013[[#This Row],[כמה מחזורים עד עקירה]]&lt;&gt;"",Y705=""),טבלה1013[[#This Row],[כמה מחזורים עד עקירה]],"")</f>
        <v/>
      </c>
      <c r="AA704" s="1" t="str">
        <f>IF(AND(טבלה1013[[#This Row],[הווסת פעיל?]]=1,טבלה1013[[#This Row],[וסת קבוע אחרון]]&lt;&gt;W703),טבלה1013[[#This Row],[וסת קבוע אחרון]],"")</f>
        <v/>
      </c>
      <c r="AB704" s="1" t="str">
        <f>IF(AND(טבלה1013[[#This Row],[הווסת פעיל?]]=1,X703=0,טבלה1013[[#This Row],[וסת קבוע אחרון]]=W703),טבלה1013[[#This Row],[וסת קבוע אחרון]],"")</f>
        <v/>
      </c>
      <c r="AC704" s="1" t="str">
        <f>IF(AND(טבלה1013[[#This Row],[הווסת פעיל?]]=1,X703=0,טבלה1013[[#This Row],[וסת קבוע אחרון]]&lt;&gt;W703),1,"")</f>
        <v/>
      </c>
      <c r="AD704" s="1" t="str">
        <f>IF(AND(טבלה1013[[#This Row],[הווסת פעיל?]]&lt;&gt;"",B705=1),טבלה1013[[#This Row],[CycleNumber]],"")</f>
        <v/>
      </c>
      <c r="AE704" s="1" t="str">
        <f>IF(AND(טבלה1013[[#This Row],[הווסת פעיל?]]&lt;&gt;"",X703=""),טבלה1013[[#This Row],[CycleNumber]],"")</f>
        <v/>
      </c>
      <c r="AF704" s="1" t="str">
        <f>IF(B705=1,"",IF(טבלה1013[[#This Row],[הווסת פעיל?]]=1,IF(טבלה1013[[#This Row],[וסת קבוע אחרון]]=F705,1,0),""))</f>
        <v/>
      </c>
      <c r="AG704" s="1" t="str">
        <f>IF(B705=1,"",IF(טבלה1013[[#This Row],[הווסת פעיל?]]=1,IF(OR(טבלה1013[[#This Row],[וסת קבוע אחרון]]=F705,F705=טבלה1013[[#This Row],[LengthofCycle]]),1,0),""))</f>
        <v/>
      </c>
      <c r="AH704" s="1" t="str">
        <f>IF(B705=1,"",IF(טבלה1013[[#This Row],[הווסת פעיל?]]=1,IF(OR(טבלה1013[[#This Row],[וסת קבוע אחרון]]=F705,F705=טבלה1013[[#This Row],[LengthofCycle]],AND(טבלה1013[[#This Row],[LengthofCycle]]&lt;&gt;טבלה1013[[#This Row],[וסת קבוע אחרון]],OR(F705=28,F705=29))),1,0),""))</f>
        <v/>
      </c>
      <c r="AI704" s="1" t="str">
        <f>IF(AND(טבלה1013[[#This Row],[הווסת פעיל?]]=1,B705=1),1,"")</f>
        <v/>
      </c>
      <c r="AJ704" s="4">
        <f>IF(AND(טבלה1013[[#This Row],[הווסת פעיל?]]&lt;&gt;1,B705&lt;&gt;1,B705&lt;&gt;""),IF(טבלה1013[[#This Row],[LengthofCycle]]=F705,1,0),"")</f>
        <v>0</v>
      </c>
      <c r="AK704" s="4">
        <f>IF(AND(טבלה1013[[#This Row],[הווסת פעיל?]]&lt;&gt;1,B705&lt;&gt;1,B705&lt;&gt;""),IF(OR(טבלה1013[[#This Row],[LengthofCycle]]=F705,F705=29),1,0),"")</f>
        <v>0</v>
      </c>
      <c r="AL704" s="4">
        <f>IF(AND(טבלה1013[[#This Row],[הווסת פעיל?]]&lt;&gt;1,B705&lt;&gt;1,B705&lt;&gt;""),IF(OR(טבלה1013[[#This Row],[LengthofCycle]]=F705,F705=29,F705=28),1,0),"")</f>
        <v>0</v>
      </c>
    </row>
    <row r="705" spans="1:38" x14ac:dyDescent="0.25">
      <c r="A705" s="1" t="s">
        <v>115</v>
      </c>
      <c r="B705" s="1">
        <v>11</v>
      </c>
      <c r="C705" s="1">
        <v>1</v>
      </c>
      <c r="D705" s="1">
        <v>0</v>
      </c>
      <c r="E705" s="1">
        <v>0</v>
      </c>
      <c r="F705" s="1">
        <v>30</v>
      </c>
      <c r="G705" s="1">
        <f>טבלה1013[[#This Row],[LengthofCycle]]+1</f>
        <v>31</v>
      </c>
      <c r="H705" s="1" t="str">
        <f>IF(IFERROR(LOOKUP(טבלה1013[[#This Row],[ClientID]],קביעויות[השבוע]),FALSE)=טבלה1013[[#This Row],[ClientID]],1,"")</f>
        <v/>
      </c>
      <c r="I705" s="1" t="str">
        <f>IF(AND(טבלה1013[[#This Row],[CycleNumber]]&gt;1,OR(B706="",טבלה1013[[#This Row],[CycleNumber]]&gt;B704)),IF(OR(AND(טבלה1013[[#This Row],[LengthofCycle]]=28,F704=28),AND(טבלה1013[[#This Row],[LengthofCycle]]=35,F704=35)),1,""),"")</f>
        <v/>
      </c>
      <c r="J705" s="1" t="str">
        <f>IF(AND(טבלה1013[[#This Row],[וסת השבוע]]=1,I704=1,טבלה1013[[#This Row],[CycleNumber]]&gt;B704),1,"")</f>
        <v/>
      </c>
      <c r="K705" s="1" t="str">
        <f>IF(טבלה1013[[#This Row],[CycleNumber]]=1,"",IF(טבלה1013[[#This Row],[וסת השבוע]]=1,0,IF(K704="","",IF(K704=0,IF(טבלה1013[[#This Row],[LengthofCycle]]=28,0,1),IF(K704=1,IF(טבלה1013[[#This Row],[LengthofCycle]]+F704=28*2,0,2),IF(K704=2,IF(טבלה1013[[#This Row],[LengthofCycle]]+F704+F703=28*3,0,3),""))))))</f>
        <v/>
      </c>
      <c r="L705" s="1" t="str">
        <f>IF(טבלה1013[[#This Row],[וסת השבוע]]=1,IF(טבלה1013[[#This Row],[וסת השבוע וההפלגה ביחד]]=1,L704+1,0),IF(AND(טבלה1013[[#This Row],[CycleNumber]]&gt;B704,טבלה1013[[#This Row],[CycleNumber]]&gt;1),IF(טבלה1013[[#This Row],[וסת השבוע פעיל?]]&lt;&gt;"",L704+1,""),""))</f>
        <v/>
      </c>
      <c r="M705" s="1" t="str">
        <f>IF(AND(טבלה1013[[#This Row],[וסת השבוע פעיל?]]&lt;&gt;"",טבלה1013[[#This Row],[CycleNumber]]&lt;B706,B706&lt;&gt;"",טבלה1013[[#This Row],[וסת השבוע פעיל?]]&lt;3),IF(K706=0,IF(AND(טבלה1013[[#This Row],[וסת השבוע פעיל?]]&gt;0,I706=1),0,1),0),"")</f>
        <v/>
      </c>
      <c r="N705" s="1" t="str">
        <f t="shared" si="64"/>
        <v/>
      </c>
      <c r="O705" s="1" t="str">
        <f>IF(AND(טבלה1013[[#This Row],[חיזוי - שבוע]]=1,J706=1),1,"")</f>
        <v/>
      </c>
      <c r="P705" s="1" t="str">
        <f>IF(AND(טבלה1013[[#This Row],[חיזוי טוב עם הפלגה?]]=1,טבלה1013[[#This Row],[וסת קבוע אחרון]]&lt;&gt;28,X704=1),1,"")</f>
        <v/>
      </c>
      <c r="Q705" s="1" t="str">
        <f>IF(AND(טבלה1013[[#This Row],[וסת השבוע פעיל?]]&lt;3,OR(טבלה1013[[#This Row],[CycleNumber]]&gt;B706,B706="")),1,"")</f>
        <v/>
      </c>
      <c r="R705" s="1" t="str">
        <f>IF(טבלה1013[[#This Row],[האישה קבעה וסת שבוע?]]=1,IF(טבלה1013[[#This Row],[וסת השבוע פעיל?]]&lt;3,1,0),"")</f>
        <v/>
      </c>
      <c r="S7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5" s="1">
        <f t="shared" si="65"/>
        <v>0</v>
      </c>
      <c r="U705" s="1">
        <f t="shared" si="66"/>
        <v>0</v>
      </c>
      <c r="V705" s="1">
        <f t="shared" si="67"/>
        <v>0</v>
      </c>
      <c r="W705" s="1" t="str">
        <f>IF(טבלה1013[[#This Row],[3 הפלגות זהות]]="","",IF(טבלה1013[[#This Row],[3 הפלגות זהות]]=1,טבלה1013[[#This Row],[LengthofCycle]],W704))</f>
        <v/>
      </c>
      <c r="Y705" s="1" t="str">
        <f>IF(OR(טבלה1013[[#This Row],[הווסת פעיל?]]=0,טבלה1013[[#This Row],[הווסת פעיל?]]=""),"",SUM(Y704,טבלה1013[[#This Row],[הווסת פעיל?]]))</f>
        <v/>
      </c>
      <c r="Z705" s="1" t="str">
        <f>IF(AND(טבלה1013[[#This Row],[כמה מחזורים עד עקירה]]&lt;&gt;"",Y706=""),טבלה1013[[#This Row],[כמה מחזורים עד עקירה]],"")</f>
        <v/>
      </c>
      <c r="AA705" s="1" t="str">
        <f>IF(AND(טבלה1013[[#This Row],[הווסת פעיל?]]=1,טבלה1013[[#This Row],[וסת קבוע אחרון]]&lt;&gt;W704),טבלה1013[[#This Row],[וסת קבוע אחרון]],"")</f>
        <v/>
      </c>
      <c r="AB705" s="1" t="str">
        <f>IF(AND(טבלה1013[[#This Row],[הווסת פעיל?]]=1,X704=0,טבלה1013[[#This Row],[וסת קבוע אחרון]]=W704),טבלה1013[[#This Row],[וסת קבוע אחרון]],"")</f>
        <v/>
      </c>
      <c r="AC705" s="1" t="str">
        <f>IF(AND(טבלה1013[[#This Row],[הווסת פעיל?]]=1,X704=0,טבלה1013[[#This Row],[וסת קבוע אחרון]]&lt;&gt;W704),1,"")</f>
        <v/>
      </c>
      <c r="AD705" s="1" t="str">
        <f>IF(AND(טבלה1013[[#This Row],[הווסת פעיל?]]&lt;&gt;"",B706=1),טבלה1013[[#This Row],[CycleNumber]],"")</f>
        <v/>
      </c>
      <c r="AE705" s="1" t="str">
        <f>IF(AND(טבלה1013[[#This Row],[הווסת פעיל?]]&lt;&gt;"",X704=""),טבלה1013[[#This Row],[CycleNumber]],"")</f>
        <v/>
      </c>
      <c r="AF705" s="1" t="str">
        <f>IF(B706=1,"",IF(טבלה1013[[#This Row],[הווסת פעיל?]]=1,IF(טבלה1013[[#This Row],[וסת קבוע אחרון]]=F706,1,0),""))</f>
        <v/>
      </c>
      <c r="AG705" s="1" t="str">
        <f>IF(B706=1,"",IF(טבלה1013[[#This Row],[הווסת פעיל?]]=1,IF(OR(טבלה1013[[#This Row],[וסת קבוע אחרון]]=F706,F706=טבלה1013[[#This Row],[LengthofCycle]]),1,0),""))</f>
        <v/>
      </c>
      <c r="AH705" s="1" t="str">
        <f>IF(B706=1,"",IF(טבלה1013[[#This Row],[הווסת פעיל?]]=1,IF(OR(טבלה1013[[#This Row],[וסת קבוע אחרון]]=F706,F706=טבלה1013[[#This Row],[LengthofCycle]],AND(טבלה1013[[#This Row],[LengthofCycle]]&lt;&gt;טבלה1013[[#This Row],[וסת קבוע אחרון]],OR(F706=28,F706=29))),1,0),""))</f>
        <v/>
      </c>
      <c r="AI705" s="1" t="str">
        <f>IF(AND(טבלה1013[[#This Row],[הווסת פעיל?]]=1,B706=1),1,"")</f>
        <v/>
      </c>
      <c r="AJ705" s="4">
        <f>IF(AND(טבלה1013[[#This Row],[הווסת פעיל?]]&lt;&gt;1,B706&lt;&gt;1,B706&lt;&gt;""),IF(טבלה1013[[#This Row],[LengthofCycle]]=F706,1,0),"")</f>
        <v>0</v>
      </c>
      <c r="AK705" s="4">
        <f>IF(AND(טבלה1013[[#This Row],[הווסת פעיל?]]&lt;&gt;1,B706&lt;&gt;1,B706&lt;&gt;""),IF(OR(טבלה1013[[#This Row],[LengthofCycle]]=F706,F706=29),1,0),"")</f>
        <v>0</v>
      </c>
      <c r="AL705" s="4">
        <f>IF(AND(טבלה1013[[#This Row],[הווסת פעיל?]]&lt;&gt;1,B706&lt;&gt;1,B706&lt;&gt;""),IF(OR(טבלה1013[[#This Row],[LengthofCycle]]=F706,F706=29,F706=28),1,0),"")</f>
        <v>0</v>
      </c>
    </row>
    <row r="706" spans="1:38" x14ac:dyDescent="0.25">
      <c r="A706" s="1" t="s">
        <v>115</v>
      </c>
      <c r="B706" s="1">
        <v>12</v>
      </c>
      <c r="C706" s="1">
        <v>1</v>
      </c>
      <c r="D706" s="1">
        <v>1</v>
      </c>
      <c r="E706" s="1">
        <v>0</v>
      </c>
      <c r="F706" s="1">
        <v>32</v>
      </c>
      <c r="G706" s="1">
        <f>טבלה1013[[#This Row],[LengthofCycle]]+1</f>
        <v>33</v>
      </c>
      <c r="H706" s="1" t="str">
        <f>IF(IFERROR(LOOKUP(טבלה1013[[#This Row],[ClientID]],קביעויות[השבוע]),FALSE)=טבלה1013[[#This Row],[ClientID]],1,"")</f>
        <v/>
      </c>
      <c r="I706" s="1" t="str">
        <f>IF(AND(טבלה1013[[#This Row],[CycleNumber]]&gt;1,OR(B707="",טבלה1013[[#This Row],[CycleNumber]]&gt;B705)),IF(OR(AND(טבלה1013[[#This Row],[LengthofCycle]]=28,F705=28),AND(טבלה1013[[#This Row],[LengthofCycle]]=35,F705=35)),1,""),"")</f>
        <v/>
      </c>
      <c r="J706" s="1" t="str">
        <f>IF(AND(טבלה1013[[#This Row],[וסת השבוע]]=1,I705=1,טבלה1013[[#This Row],[CycleNumber]]&gt;B705),1,"")</f>
        <v/>
      </c>
      <c r="K706" s="1" t="str">
        <f>IF(טבלה1013[[#This Row],[CycleNumber]]=1,"",IF(טבלה1013[[#This Row],[וסת השבוע]]=1,0,IF(K705="","",IF(K705=0,IF(טבלה1013[[#This Row],[LengthofCycle]]=28,0,1),IF(K705=1,IF(טבלה1013[[#This Row],[LengthofCycle]]+F705=28*2,0,2),IF(K705=2,IF(טבלה1013[[#This Row],[LengthofCycle]]+F705+F704=28*3,0,3),""))))))</f>
        <v/>
      </c>
      <c r="L706" s="1" t="str">
        <f>IF(טבלה1013[[#This Row],[וסת השבוע]]=1,IF(טבלה1013[[#This Row],[וסת השבוע וההפלגה ביחד]]=1,L705+1,0),IF(AND(טבלה1013[[#This Row],[CycleNumber]]&gt;B705,טבלה1013[[#This Row],[CycleNumber]]&gt;1),IF(טבלה1013[[#This Row],[וסת השבוע פעיל?]]&lt;&gt;"",L705+1,""),""))</f>
        <v/>
      </c>
      <c r="M706" s="1" t="str">
        <f>IF(AND(טבלה1013[[#This Row],[וסת השבוע פעיל?]]&lt;&gt;"",טבלה1013[[#This Row],[CycleNumber]]&lt;B707,B707&lt;&gt;"",טבלה1013[[#This Row],[וסת השבוע פעיל?]]&lt;3),IF(K707=0,IF(AND(טבלה1013[[#This Row],[וסת השבוע פעיל?]]&gt;0,I707=1),0,1),0),"")</f>
        <v/>
      </c>
      <c r="N706" s="1" t="str">
        <f t="shared" si="64"/>
        <v/>
      </c>
      <c r="O706" s="1" t="str">
        <f>IF(AND(טבלה1013[[#This Row],[חיזוי - שבוע]]=1,J707=1),1,"")</f>
        <v/>
      </c>
      <c r="P706" s="1" t="str">
        <f>IF(AND(טבלה1013[[#This Row],[חיזוי טוב עם הפלגה?]]=1,טבלה1013[[#This Row],[וסת קבוע אחרון]]&lt;&gt;28,X705=1),1,"")</f>
        <v/>
      </c>
      <c r="Q706" s="1" t="str">
        <f>IF(AND(טבלה1013[[#This Row],[וסת השבוע פעיל?]]&lt;3,OR(טבלה1013[[#This Row],[CycleNumber]]&gt;B707,B707="")),1,"")</f>
        <v/>
      </c>
      <c r="R706" s="1" t="str">
        <f>IF(טבלה1013[[#This Row],[האישה קבעה וסת שבוע?]]=1,IF(טבלה1013[[#This Row],[וסת השבוע פעיל?]]&lt;3,1,0),"")</f>
        <v/>
      </c>
      <c r="S7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6" s="1">
        <f t="shared" si="65"/>
        <v>0</v>
      </c>
      <c r="U706" s="1">
        <f t="shared" si="66"/>
        <v>0</v>
      </c>
      <c r="V706" s="1">
        <f t="shared" si="67"/>
        <v>0</v>
      </c>
      <c r="W706" s="1" t="str">
        <f>IF(טבלה1013[[#This Row],[3 הפלגות זהות]]="","",IF(טבלה1013[[#This Row],[3 הפלגות זהות]]=1,טבלה1013[[#This Row],[LengthofCycle]],W705))</f>
        <v/>
      </c>
      <c r="Y706" s="1" t="str">
        <f>IF(OR(טבלה1013[[#This Row],[הווסת פעיל?]]=0,טבלה1013[[#This Row],[הווסת פעיל?]]=""),"",SUM(Y705,טבלה1013[[#This Row],[הווסת פעיל?]]))</f>
        <v/>
      </c>
      <c r="Z706" s="1" t="str">
        <f>IF(AND(טבלה1013[[#This Row],[כמה מחזורים עד עקירה]]&lt;&gt;"",Y707=""),טבלה1013[[#This Row],[כמה מחזורים עד עקירה]],"")</f>
        <v/>
      </c>
      <c r="AA706" s="1" t="str">
        <f>IF(AND(טבלה1013[[#This Row],[הווסת פעיל?]]=1,טבלה1013[[#This Row],[וסת קבוע אחרון]]&lt;&gt;W705),טבלה1013[[#This Row],[וסת קבוע אחרון]],"")</f>
        <v/>
      </c>
      <c r="AB706" s="1" t="str">
        <f>IF(AND(טבלה1013[[#This Row],[הווסת פעיל?]]=1,X705=0,טבלה1013[[#This Row],[וסת קבוע אחרון]]=W705),טבלה1013[[#This Row],[וסת קבוע אחרון]],"")</f>
        <v/>
      </c>
      <c r="AC706" s="1" t="str">
        <f>IF(AND(טבלה1013[[#This Row],[הווסת פעיל?]]=1,X705=0,טבלה1013[[#This Row],[וסת קבוע אחרון]]&lt;&gt;W705),1,"")</f>
        <v/>
      </c>
      <c r="AD706" s="1" t="str">
        <f>IF(AND(טבלה1013[[#This Row],[הווסת פעיל?]]&lt;&gt;"",B707=1),טבלה1013[[#This Row],[CycleNumber]],"")</f>
        <v/>
      </c>
      <c r="AE706" s="1" t="str">
        <f>IF(AND(טבלה1013[[#This Row],[הווסת פעיל?]]&lt;&gt;"",X705=""),טבלה1013[[#This Row],[CycleNumber]],"")</f>
        <v/>
      </c>
      <c r="AF706" s="1" t="str">
        <f>IF(B707=1,"",IF(טבלה1013[[#This Row],[הווסת פעיל?]]=1,IF(טבלה1013[[#This Row],[וסת קבוע אחרון]]=F707,1,0),""))</f>
        <v/>
      </c>
      <c r="AG706" s="1" t="str">
        <f>IF(B707=1,"",IF(טבלה1013[[#This Row],[הווסת פעיל?]]=1,IF(OR(טבלה1013[[#This Row],[וסת קבוע אחרון]]=F707,F707=טבלה1013[[#This Row],[LengthofCycle]]),1,0),""))</f>
        <v/>
      </c>
      <c r="AH706" s="1" t="str">
        <f>IF(B707=1,"",IF(טבלה1013[[#This Row],[הווסת פעיל?]]=1,IF(OR(טבלה1013[[#This Row],[וסת קבוע אחרון]]=F707,F707=טבלה1013[[#This Row],[LengthofCycle]],AND(טבלה1013[[#This Row],[LengthofCycle]]&lt;&gt;טבלה1013[[#This Row],[וסת קבוע אחרון]],OR(F707=28,F707=29))),1,0),""))</f>
        <v/>
      </c>
      <c r="AI706" s="1" t="str">
        <f>IF(AND(טבלה1013[[#This Row],[הווסת פעיל?]]=1,B707=1),1,"")</f>
        <v/>
      </c>
      <c r="AJ706" s="4">
        <f>IF(AND(טבלה1013[[#This Row],[הווסת פעיל?]]&lt;&gt;1,B707&lt;&gt;1,B707&lt;&gt;""),IF(טבלה1013[[#This Row],[LengthofCycle]]=F707,1,0),"")</f>
        <v>0</v>
      </c>
      <c r="AK706" s="4">
        <f>IF(AND(טבלה1013[[#This Row],[הווסת פעיל?]]&lt;&gt;1,B707&lt;&gt;1,B707&lt;&gt;""),IF(OR(טבלה1013[[#This Row],[LengthofCycle]]=F707,F707=29),1,0),"")</f>
        <v>0</v>
      </c>
      <c r="AL706" s="4">
        <f>IF(AND(טבלה1013[[#This Row],[הווסת פעיל?]]&lt;&gt;1,B707&lt;&gt;1,B707&lt;&gt;""),IF(OR(טבלה1013[[#This Row],[LengthofCycle]]=F707,F707=29,F707=28),1,0),"")</f>
        <v>0</v>
      </c>
    </row>
    <row r="707" spans="1:38" x14ac:dyDescent="0.25">
      <c r="A707" s="1" t="s">
        <v>115</v>
      </c>
      <c r="B707" s="1">
        <v>13</v>
      </c>
      <c r="C707" s="1">
        <v>1</v>
      </c>
      <c r="D707" s="1">
        <v>0</v>
      </c>
      <c r="E707" s="1">
        <v>0</v>
      </c>
      <c r="F707" s="1">
        <v>26</v>
      </c>
      <c r="G707" s="1">
        <f>טבלה1013[[#This Row],[LengthofCycle]]+1</f>
        <v>27</v>
      </c>
      <c r="H707" s="1" t="str">
        <f>IF(IFERROR(LOOKUP(טבלה1013[[#This Row],[ClientID]],קביעויות[השבוע]),FALSE)=טבלה1013[[#This Row],[ClientID]],1,"")</f>
        <v/>
      </c>
      <c r="I707" s="1" t="str">
        <f>IF(AND(טבלה1013[[#This Row],[CycleNumber]]&gt;1,OR(B708="",טבלה1013[[#This Row],[CycleNumber]]&gt;B706)),IF(OR(AND(טבלה1013[[#This Row],[LengthofCycle]]=28,F706=28),AND(טבלה1013[[#This Row],[LengthofCycle]]=35,F706=35)),1,""),"")</f>
        <v/>
      </c>
      <c r="J707" s="1" t="str">
        <f>IF(AND(טבלה1013[[#This Row],[וסת השבוע]]=1,I706=1,טבלה1013[[#This Row],[CycleNumber]]&gt;B706),1,"")</f>
        <v/>
      </c>
      <c r="K707" s="1" t="str">
        <f>IF(טבלה1013[[#This Row],[CycleNumber]]=1,"",IF(טבלה1013[[#This Row],[וסת השבוע]]=1,0,IF(K706="","",IF(K706=0,IF(טבלה1013[[#This Row],[LengthofCycle]]=28,0,1),IF(K706=1,IF(טבלה1013[[#This Row],[LengthofCycle]]+F706=28*2,0,2),IF(K706=2,IF(טבלה1013[[#This Row],[LengthofCycle]]+F706+F705=28*3,0,3),""))))))</f>
        <v/>
      </c>
      <c r="L707" s="1" t="str">
        <f>IF(טבלה1013[[#This Row],[וסת השבוע]]=1,IF(טבלה1013[[#This Row],[וסת השבוע וההפלגה ביחד]]=1,L706+1,0),IF(AND(טבלה1013[[#This Row],[CycleNumber]]&gt;B706,טבלה1013[[#This Row],[CycleNumber]]&gt;1),IF(טבלה1013[[#This Row],[וסת השבוע פעיל?]]&lt;&gt;"",L706+1,""),""))</f>
        <v/>
      </c>
      <c r="M707" s="1" t="str">
        <f>IF(AND(טבלה1013[[#This Row],[וסת השבוע פעיל?]]&lt;&gt;"",טבלה1013[[#This Row],[CycleNumber]]&lt;B708,B708&lt;&gt;"",טבלה1013[[#This Row],[וסת השבוע פעיל?]]&lt;3),IF(K708=0,IF(AND(טבלה1013[[#This Row],[וסת השבוע פעיל?]]&gt;0,I708=1),0,1),0),"")</f>
        <v/>
      </c>
      <c r="N707" s="1" t="str">
        <f t="shared" si="64"/>
        <v/>
      </c>
      <c r="O707" s="1" t="str">
        <f>IF(AND(טבלה1013[[#This Row],[חיזוי - שבוע]]=1,J708=1),1,"")</f>
        <v/>
      </c>
      <c r="P707" s="1" t="str">
        <f>IF(AND(טבלה1013[[#This Row],[חיזוי טוב עם הפלגה?]]=1,טבלה1013[[#This Row],[וסת קבוע אחרון]]&lt;&gt;28,X706=1),1,"")</f>
        <v/>
      </c>
      <c r="Q707" s="1" t="str">
        <f>IF(AND(טבלה1013[[#This Row],[וסת השבוע פעיל?]]&lt;3,OR(טבלה1013[[#This Row],[CycleNumber]]&gt;B708,B708="")),1,"")</f>
        <v/>
      </c>
      <c r="R707" s="1" t="str">
        <f>IF(טבלה1013[[#This Row],[האישה קבעה וסת שבוע?]]=1,IF(טבלה1013[[#This Row],[וסת השבוע פעיל?]]&lt;3,1,0),"")</f>
        <v/>
      </c>
      <c r="S7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7" s="1">
        <f t="shared" si="65"/>
        <v>0</v>
      </c>
      <c r="U707" s="1">
        <f t="shared" si="66"/>
        <v>0</v>
      </c>
      <c r="V707" s="1">
        <f t="shared" si="67"/>
        <v>0</v>
      </c>
      <c r="W707" s="1" t="str">
        <f>IF(טבלה1013[[#This Row],[3 הפלגות זהות]]="","",IF(טבלה1013[[#This Row],[3 הפלגות זהות]]=1,טבלה1013[[#This Row],[LengthofCycle]],W706))</f>
        <v/>
      </c>
      <c r="Y707" s="1" t="str">
        <f>IF(OR(טבלה1013[[#This Row],[הווסת פעיל?]]=0,טבלה1013[[#This Row],[הווסת פעיל?]]=""),"",SUM(Y706,טבלה1013[[#This Row],[הווסת פעיל?]]))</f>
        <v/>
      </c>
      <c r="Z707" s="1" t="str">
        <f>IF(AND(טבלה1013[[#This Row],[כמה מחזורים עד עקירה]]&lt;&gt;"",Y708=""),טבלה1013[[#This Row],[כמה מחזורים עד עקירה]],"")</f>
        <v/>
      </c>
      <c r="AA707" s="1" t="str">
        <f>IF(AND(טבלה1013[[#This Row],[הווסת פעיל?]]=1,טבלה1013[[#This Row],[וסת קבוע אחרון]]&lt;&gt;W706),טבלה1013[[#This Row],[וסת קבוע אחרון]],"")</f>
        <v/>
      </c>
      <c r="AB707" s="1" t="str">
        <f>IF(AND(טבלה1013[[#This Row],[הווסת פעיל?]]=1,X706=0,טבלה1013[[#This Row],[וסת קבוע אחרון]]=W706),טבלה1013[[#This Row],[וסת קבוע אחרון]],"")</f>
        <v/>
      </c>
      <c r="AC707" s="1" t="str">
        <f>IF(AND(טבלה1013[[#This Row],[הווסת פעיל?]]=1,X706=0,טבלה1013[[#This Row],[וסת קבוע אחרון]]&lt;&gt;W706),1,"")</f>
        <v/>
      </c>
      <c r="AD707" s="1" t="str">
        <f>IF(AND(טבלה1013[[#This Row],[הווסת פעיל?]]&lt;&gt;"",B708=1),טבלה1013[[#This Row],[CycleNumber]],"")</f>
        <v/>
      </c>
      <c r="AE707" s="1" t="str">
        <f>IF(AND(טבלה1013[[#This Row],[הווסת פעיל?]]&lt;&gt;"",X706=""),טבלה1013[[#This Row],[CycleNumber]],"")</f>
        <v/>
      </c>
      <c r="AF707" s="1" t="str">
        <f>IF(B708=1,"",IF(טבלה1013[[#This Row],[הווסת פעיל?]]=1,IF(טבלה1013[[#This Row],[וסת קבוע אחרון]]=F708,1,0),""))</f>
        <v/>
      </c>
      <c r="AG707" s="1" t="str">
        <f>IF(B708=1,"",IF(טבלה1013[[#This Row],[הווסת פעיל?]]=1,IF(OR(טבלה1013[[#This Row],[וסת קבוע אחרון]]=F708,F708=טבלה1013[[#This Row],[LengthofCycle]]),1,0),""))</f>
        <v/>
      </c>
      <c r="AH707" s="1" t="str">
        <f>IF(B708=1,"",IF(טבלה1013[[#This Row],[הווסת פעיל?]]=1,IF(OR(טבלה1013[[#This Row],[וסת קבוע אחרון]]=F708,F708=טבלה1013[[#This Row],[LengthofCycle]],AND(טבלה1013[[#This Row],[LengthofCycle]]&lt;&gt;טבלה1013[[#This Row],[וסת קבוע אחרון]],OR(F708=28,F708=29))),1,0),""))</f>
        <v/>
      </c>
      <c r="AI707" s="1" t="str">
        <f>IF(AND(טבלה1013[[#This Row],[הווסת פעיל?]]=1,B708=1),1,"")</f>
        <v/>
      </c>
      <c r="AJ707" s="4" t="str">
        <f>IF(AND(טבלה1013[[#This Row],[הווסת פעיל?]]&lt;&gt;1,B708&lt;&gt;1,B708&lt;&gt;""),IF(טבלה1013[[#This Row],[LengthofCycle]]=F708,1,0),"")</f>
        <v/>
      </c>
      <c r="AK707" s="4" t="str">
        <f>IF(AND(טבלה1013[[#This Row],[הווסת פעיל?]]&lt;&gt;1,B708&lt;&gt;1,B708&lt;&gt;""),IF(OR(טבלה1013[[#This Row],[LengthofCycle]]=F708,F708=29),1,0),"")</f>
        <v/>
      </c>
      <c r="AL707" s="4" t="str">
        <f>IF(AND(טבלה1013[[#This Row],[הווסת פעיל?]]&lt;&gt;1,B708&lt;&gt;1,B708&lt;&gt;""),IF(OR(טבלה1013[[#This Row],[LengthofCycle]]=F708,F708=29,F708=28),1,0),"")</f>
        <v/>
      </c>
    </row>
    <row r="708" spans="1:38" x14ac:dyDescent="0.25">
      <c r="A708" s="1" t="s">
        <v>116</v>
      </c>
      <c r="B708" s="1">
        <v>1</v>
      </c>
      <c r="C708" s="1">
        <v>0</v>
      </c>
      <c r="D708" s="1">
        <v>1</v>
      </c>
      <c r="E708" s="1">
        <v>0</v>
      </c>
      <c r="F708" s="1">
        <v>34</v>
      </c>
      <c r="G708" s="1">
        <f>טבלה1013[[#This Row],[LengthofCycle]]+1</f>
        <v>35</v>
      </c>
      <c r="H708" s="1" t="str">
        <f>IF(IFERROR(LOOKUP(טבלה1013[[#This Row],[ClientID]],קביעויות[השבוע]),FALSE)=טבלה1013[[#This Row],[ClientID]],1,"")</f>
        <v/>
      </c>
      <c r="I708" s="1" t="str">
        <f>IF(AND(טבלה1013[[#This Row],[CycleNumber]]&gt;1,OR(B709="",טבלה1013[[#This Row],[CycleNumber]]&gt;B707)),IF(OR(AND(טבלה1013[[#This Row],[LengthofCycle]]=28,F707=28),AND(טבלה1013[[#This Row],[LengthofCycle]]=35,F707=35)),1,""),"")</f>
        <v/>
      </c>
      <c r="J708" s="1" t="str">
        <f>IF(AND(טבלה1013[[#This Row],[וסת השבוע]]=1,I707=1,טבלה1013[[#This Row],[CycleNumber]]&gt;B707),1,"")</f>
        <v/>
      </c>
      <c r="K708" s="1" t="str">
        <f>IF(טבלה1013[[#This Row],[CycleNumber]]=1,"",IF(טבלה1013[[#This Row],[וסת השבוע]]=1,0,IF(K707="","",IF(K707=0,IF(טבלה1013[[#This Row],[LengthofCycle]]=28,0,1),IF(K707=1,IF(טבלה1013[[#This Row],[LengthofCycle]]+F707=28*2,0,2),IF(K707=2,IF(טבלה1013[[#This Row],[LengthofCycle]]+F707+F706=28*3,0,3),""))))))</f>
        <v/>
      </c>
      <c r="L708" s="1" t="str">
        <f>IF(טבלה1013[[#This Row],[וסת השבוע]]=1,IF(טבלה1013[[#This Row],[וסת השבוע וההפלגה ביחד]]=1,L707+1,0),IF(AND(טבלה1013[[#This Row],[CycleNumber]]&gt;B707,טבלה1013[[#This Row],[CycleNumber]]&gt;1),IF(טבלה1013[[#This Row],[וסת השבוע פעיל?]]&lt;&gt;"",L707+1,""),""))</f>
        <v/>
      </c>
      <c r="M708" s="1" t="str">
        <f>IF(AND(טבלה1013[[#This Row],[וסת השבוע פעיל?]]&lt;&gt;"",טבלה1013[[#This Row],[CycleNumber]]&lt;B709,B709&lt;&gt;"",טבלה1013[[#This Row],[וסת השבוע פעיל?]]&lt;3),IF(K709=0,IF(AND(טבלה1013[[#This Row],[וסת השבוע פעיל?]]&gt;0,I709=1),0,1),0),"")</f>
        <v/>
      </c>
      <c r="N708" s="1" t="str">
        <f t="shared" si="64"/>
        <v/>
      </c>
      <c r="O708" s="1" t="str">
        <f>IF(AND(טבלה1013[[#This Row],[חיזוי - שבוע]]=1,J709=1),1,"")</f>
        <v/>
      </c>
      <c r="P708" s="1" t="str">
        <f>IF(AND(טבלה1013[[#This Row],[חיזוי טוב עם הפלגה?]]=1,טבלה1013[[#This Row],[וסת קבוע אחרון]]&lt;&gt;28,X707=1),1,"")</f>
        <v/>
      </c>
      <c r="Q708" s="1" t="str">
        <f>IF(AND(טבלה1013[[#This Row],[וסת השבוע פעיל?]]&lt;3,OR(טבלה1013[[#This Row],[CycleNumber]]&gt;B709,B709="")),1,"")</f>
        <v/>
      </c>
      <c r="R708" s="1" t="str">
        <f>IF(טבלה1013[[#This Row],[האישה קבעה וסת שבוע?]]=1,IF(טבלה1013[[#This Row],[וסת השבוע פעיל?]]&lt;3,1,0),"")</f>
        <v/>
      </c>
      <c r="S7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8" s="1" t="str">
        <f t="shared" si="65"/>
        <v/>
      </c>
      <c r="U708" s="1" t="str">
        <f t="shared" si="66"/>
        <v/>
      </c>
      <c r="V708" s="1" t="str">
        <f t="shared" si="67"/>
        <v/>
      </c>
      <c r="W708" s="1" t="str">
        <f>IF(טבלה1013[[#This Row],[3 הפלגות זהות]]="","",IF(טבלה1013[[#This Row],[3 הפלגות זהות]]=1,טבלה1013[[#This Row],[LengthofCycle]],W707))</f>
        <v/>
      </c>
      <c r="Y708" s="1" t="str">
        <f>IF(OR(טבלה1013[[#This Row],[הווסת פעיל?]]=0,טבלה1013[[#This Row],[הווסת פעיל?]]=""),"",SUM(Y707,טבלה1013[[#This Row],[הווסת פעיל?]]))</f>
        <v/>
      </c>
      <c r="Z708" s="1" t="str">
        <f>IF(AND(טבלה1013[[#This Row],[כמה מחזורים עד עקירה]]&lt;&gt;"",Y709=""),טבלה1013[[#This Row],[כמה מחזורים עד עקירה]],"")</f>
        <v/>
      </c>
      <c r="AA708" s="1" t="str">
        <f>IF(AND(טבלה1013[[#This Row],[הווסת פעיל?]]=1,טבלה1013[[#This Row],[וסת קבוע אחרון]]&lt;&gt;W707),טבלה1013[[#This Row],[וסת קבוע אחרון]],"")</f>
        <v/>
      </c>
      <c r="AB708" s="1" t="str">
        <f>IF(AND(טבלה1013[[#This Row],[הווסת פעיל?]]=1,X707=0,טבלה1013[[#This Row],[וסת קבוע אחרון]]=W707),טבלה1013[[#This Row],[וסת קבוע אחרון]],"")</f>
        <v/>
      </c>
      <c r="AC708" s="1" t="str">
        <f>IF(AND(טבלה1013[[#This Row],[הווסת פעיל?]]=1,X707=0,טבלה1013[[#This Row],[וסת קבוע אחרון]]&lt;&gt;W707),1,"")</f>
        <v/>
      </c>
      <c r="AD708" s="1" t="str">
        <f>IF(AND(טבלה1013[[#This Row],[הווסת פעיל?]]&lt;&gt;"",B709=1),טבלה1013[[#This Row],[CycleNumber]],"")</f>
        <v/>
      </c>
      <c r="AE708" s="1" t="str">
        <f>IF(AND(טבלה1013[[#This Row],[הווסת פעיל?]]&lt;&gt;"",X707=""),טבלה1013[[#This Row],[CycleNumber]],"")</f>
        <v/>
      </c>
      <c r="AF708" s="1" t="str">
        <f>IF(B709=1,"",IF(טבלה1013[[#This Row],[הווסת פעיל?]]=1,IF(טבלה1013[[#This Row],[וסת קבוע אחרון]]=F709,1,0),""))</f>
        <v/>
      </c>
      <c r="AG708" s="1" t="str">
        <f>IF(B709=1,"",IF(טבלה1013[[#This Row],[הווסת פעיל?]]=1,IF(OR(טבלה1013[[#This Row],[וסת קבוע אחרון]]=F709,F709=טבלה1013[[#This Row],[LengthofCycle]]),1,0),""))</f>
        <v/>
      </c>
      <c r="AH708" s="1" t="str">
        <f>IF(B709=1,"",IF(טבלה1013[[#This Row],[הווסת פעיל?]]=1,IF(OR(טבלה1013[[#This Row],[וסת קבוע אחרון]]=F709,F709=טבלה1013[[#This Row],[LengthofCycle]],AND(טבלה1013[[#This Row],[LengthofCycle]]&lt;&gt;טבלה1013[[#This Row],[וסת קבוע אחרון]],OR(F709=28,F709=29))),1,0),""))</f>
        <v/>
      </c>
      <c r="AI708" s="1" t="str">
        <f>IF(AND(טבלה1013[[#This Row],[הווסת פעיל?]]=1,B709=1),1,"")</f>
        <v/>
      </c>
      <c r="AJ708" s="4">
        <f>IF(AND(טבלה1013[[#This Row],[הווסת פעיל?]]&lt;&gt;1,B709&lt;&gt;1,B709&lt;&gt;""),IF(טבלה1013[[#This Row],[LengthofCycle]]=F709,1,0),"")</f>
        <v>0</v>
      </c>
      <c r="AK708" s="4">
        <f>IF(AND(טבלה1013[[#This Row],[הווסת פעיל?]]&lt;&gt;1,B709&lt;&gt;1,B709&lt;&gt;""),IF(OR(טבלה1013[[#This Row],[LengthofCycle]]=F709,F709=29),1,0),"")</f>
        <v>0</v>
      </c>
      <c r="AL708" s="4">
        <f>IF(AND(טבלה1013[[#This Row],[הווסת פעיל?]]&lt;&gt;1,B709&lt;&gt;1,B709&lt;&gt;""),IF(OR(טבלה1013[[#This Row],[LengthofCycle]]=F709,F709=29,F709=28),1,0),"")</f>
        <v>0</v>
      </c>
    </row>
    <row r="709" spans="1:38" x14ac:dyDescent="0.25">
      <c r="A709" s="1" t="s">
        <v>116</v>
      </c>
      <c r="B709" s="1">
        <v>2</v>
      </c>
      <c r="C709" s="1">
        <v>0</v>
      </c>
      <c r="D709" s="1">
        <v>0</v>
      </c>
      <c r="E709" s="1">
        <v>0</v>
      </c>
      <c r="F709" s="1">
        <v>30</v>
      </c>
      <c r="G709" s="1">
        <f>טבלה1013[[#This Row],[LengthofCycle]]+1</f>
        <v>31</v>
      </c>
      <c r="H709" s="1" t="str">
        <f>IF(IFERROR(LOOKUP(טבלה1013[[#This Row],[ClientID]],קביעויות[השבוע]),FALSE)=טבלה1013[[#This Row],[ClientID]],1,"")</f>
        <v/>
      </c>
      <c r="I709" s="1" t="str">
        <f>IF(AND(טבלה1013[[#This Row],[CycleNumber]]&gt;1,OR(B710="",טבלה1013[[#This Row],[CycleNumber]]&gt;B708)),IF(OR(AND(טבלה1013[[#This Row],[LengthofCycle]]=28,F708=28),AND(טבלה1013[[#This Row],[LengthofCycle]]=35,F708=35)),1,""),"")</f>
        <v/>
      </c>
      <c r="J709" s="1" t="str">
        <f>IF(AND(טבלה1013[[#This Row],[וסת השבוע]]=1,I708=1,טבלה1013[[#This Row],[CycleNumber]]&gt;B708),1,"")</f>
        <v/>
      </c>
      <c r="K709" s="1" t="str">
        <f>IF(טבלה1013[[#This Row],[CycleNumber]]=1,"",IF(טבלה1013[[#This Row],[וסת השבוע]]=1,0,IF(K708="","",IF(K708=0,IF(טבלה1013[[#This Row],[LengthofCycle]]=28,0,1),IF(K708=1,IF(טבלה1013[[#This Row],[LengthofCycle]]+F708=28*2,0,2),IF(K708=2,IF(טבלה1013[[#This Row],[LengthofCycle]]+F708+F707=28*3,0,3),""))))))</f>
        <v/>
      </c>
      <c r="L709" s="1" t="str">
        <f>IF(טבלה1013[[#This Row],[וסת השבוע]]=1,IF(טבלה1013[[#This Row],[וסת השבוע וההפלגה ביחד]]=1,L708+1,0),IF(AND(טבלה1013[[#This Row],[CycleNumber]]&gt;B708,טבלה1013[[#This Row],[CycleNumber]]&gt;1),IF(טבלה1013[[#This Row],[וסת השבוע פעיל?]]&lt;&gt;"",L708+1,""),""))</f>
        <v/>
      </c>
      <c r="M709" s="1" t="str">
        <f>IF(AND(טבלה1013[[#This Row],[וסת השבוע פעיל?]]&lt;&gt;"",טבלה1013[[#This Row],[CycleNumber]]&lt;B710,B710&lt;&gt;"",טבלה1013[[#This Row],[וסת השבוע פעיל?]]&lt;3),IF(K710=0,IF(AND(טבלה1013[[#This Row],[וסת השבוע פעיל?]]&gt;0,I710=1),0,1),0),"")</f>
        <v/>
      </c>
      <c r="N709" s="1" t="str">
        <f t="shared" si="64"/>
        <v/>
      </c>
      <c r="O709" s="1" t="str">
        <f>IF(AND(טבלה1013[[#This Row],[חיזוי - שבוע]]=1,J710=1),1,"")</f>
        <v/>
      </c>
      <c r="P709" s="1" t="str">
        <f>IF(AND(טבלה1013[[#This Row],[חיזוי טוב עם הפלגה?]]=1,טבלה1013[[#This Row],[וסת קבוע אחרון]]&lt;&gt;28,X708=1),1,"")</f>
        <v/>
      </c>
      <c r="Q709" s="1" t="str">
        <f>IF(AND(טבלה1013[[#This Row],[וסת השבוע פעיל?]]&lt;3,OR(טבלה1013[[#This Row],[CycleNumber]]&gt;B710,B710="")),1,"")</f>
        <v/>
      </c>
      <c r="R709" s="1" t="str">
        <f>IF(טבלה1013[[#This Row],[האישה קבעה וסת שבוע?]]=1,IF(טבלה1013[[#This Row],[וסת השבוע פעיל?]]&lt;3,1,0),"")</f>
        <v/>
      </c>
      <c r="S7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09" s="1" t="str">
        <f t="shared" si="65"/>
        <v/>
      </c>
      <c r="U709" s="1" t="str">
        <f t="shared" si="66"/>
        <v/>
      </c>
      <c r="V709" s="1" t="str">
        <f t="shared" si="67"/>
        <v/>
      </c>
      <c r="W709" s="1" t="str">
        <f>IF(טבלה1013[[#This Row],[3 הפלגות זהות]]="","",IF(טבלה1013[[#This Row],[3 הפלגות זהות]]=1,טבלה1013[[#This Row],[LengthofCycle]],W708))</f>
        <v/>
      </c>
      <c r="Y709" s="1" t="str">
        <f>IF(OR(טבלה1013[[#This Row],[הווסת פעיל?]]=0,טבלה1013[[#This Row],[הווסת פעיל?]]=""),"",SUM(Y708,טבלה1013[[#This Row],[הווסת פעיל?]]))</f>
        <v/>
      </c>
      <c r="Z709" s="1" t="str">
        <f>IF(AND(טבלה1013[[#This Row],[כמה מחזורים עד עקירה]]&lt;&gt;"",Y710=""),טבלה1013[[#This Row],[כמה מחזורים עד עקירה]],"")</f>
        <v/>
      </c>
      <c r="AA709" s="1" t="str">
        <f>IF(AND(טבלה1013[[#This Row],[הווסת פעיל?]]=1,טבלה1013[[#This Row],[וסת קבוע אחרון]]&lt;&gt;W708),טבלה1013[[#This Row],[וסת קבוע אחרון]],"")</f>
        <v/>
      </c>
      <c r="AB709" s="1" t="str">
        <f>IF(AND(טבלה1013[[#This Row],[הווסת פעיל?]]=1,X708=0,טבלה1013[[#This Row],[וסת קבוע אחרון]]=W708),טבלה1013[[#This Row],[וסת קבוע אחרון]],"")</f>
        <v/>
      </c>
      <c r="AC709" s="1" t="str">
        <f>IF(AND(טבלה1013[[#This Row],[הווסת פעיל?]]=1,X708=0,טבלה1013[[#This Row],[וסת קבוע אחרון]]&lt;&gt;W708),1,"")</f>
        <v/>
      </c>
      <c r="AD709" s="1" t="str">
        <f>IF(AND(טבלה1013[[#This Row],[הווסת פעיל?]]&lt;&gt;"",B710=1),טבלה1013[[#This Row],[CycleNumber]],"")</f>
        <v/>
      </c>
      <c r="AE709" s="1" t="str">
        <f>IF(AND(טבלה1013[[#This Row],[הווסת פעיל?]]&lt;&gt;"",X708=""),טבלה1013[[#This Row],[CycleNumber]],"")</f>
        <v/>
      </c>
      <c r="AF709" s="1" t="str">
        <f>IF(B710=1,"",IF(טבלה1013[[#This Row],[הווסת פעיל?]]=1,IF(טבלה1013[[#This Row],[וסת קבוע אחרון]]=F710,1,0),""))</f>
        <v/>
      </c>
      <c r="AG709" s="1" t="str">
        <f>IF(B710=1,"",IF(טבלה1013[[#This Row],[הווסת פעיל?]]=1,IF(OR(טבלה1013[[#This Row],[וסת קבוע אחרון]]=F710,F710=טבלה1013[[#This Row],[LengthofCycle]]),1,0),""))</f>
        <v/>
      </c>
      <c r="AH709" s="1" t="str">
        <f>IF(B710=1,"",IF(טבלה1013[[#This Row],[הווסת פעיל?]]=1,IF(OR(טבלה1013[[#This Row],[וסת קבוע אחרון]]=F710,F710=טבלה1013[[#This Row],[LengthofCycle]],AND(טבלה1013[[#This Row],[LengthofCycle]]&lt;&gt;טבלה1013[[#This Row],[וסת קבוע אחרון]],OR(F710=28,F710=29))),1,0),""))</f>
        <v/>
      </c>
      <c r="AI709" s="1" t="str">
        <f>IF(AND(טבלה1013[[#This Row],[הווסת פעיל?]]=1,B710=1),1,"")</f>
        <v/>
      </c>
      <c r="AJ709" s="4">
        <f>IF(AND(טבלה1013[[#This Row],[הווסת פעיל?]]&lt;&gt;1,B710&lt;&gt;1,B710&lt;&gt;""),IF(טבלה1013[[#This Row],[LengthofCycle]]=F710,1,0),"")</f>
        <v>0</v>
      </c>
      <c r="AK709" s="4">
        <f>IF(AND(טבלה1013[[#This Row],[הווסת פעיל?]]&lt;&gt;1,B710&lt;&gt;1,B710&lt;&gt;""),IF(OR(טבלה1013[[#This Row],[LengthofCycle]]=F710,F710=29),1,0),"")</f>
        <v>0</v>
      </c>
      <c r="AL709" s="4">
        <f>IF(AND(טבלה1013[[#This Row],[הווסת פעיל?]]&lt;&gt;1,B710&lt;&gt;1,B710&lt;&gt;""),IF(OR(טבלה1013[[#This Row],[LengthofCycle]]=F710,F710=29,F710=28),1,0),"")</f>
        <v>1</v>
      </c>
    </row>
    <row r="710" spans="1:38" x14ac:dyDescent="0.25">
      <c r="A710" s="1" t="s">
        <v>116</v>
      </c>
      <c r="B710" s="1">
        <v>3</v>
      </c>
      <c r="C710" s="1">
        <v>0</v>
      </c>
      <c r="D710" s="1">
        <v>1</v>
      </c>
      <c r="E710" s="1">
        <v>0</v>
      </c>
      <c r="F710" s="1">
        <v>28</v>
      </c>
      <c r="G710" s="1">
        <f>טבלה1013[[#This Row],[LengthofCycle]]+1</f>
        <v>29</v>
      </c>
      <c r="H710" s="1" t="str">
        <f>IF(IFERROR(LOOKUP(טבלה1013[[#This Row],[ClientID]],קביעויות[השבוע]),FALSE)=טבלה1013[[#This Row],[ClientID]],1,"")</f>
        <v/>
      </c>
      <c r="I710" s="1" t="str">
        <f>IF(AND(טבלה1013[[#This Row],[CycleNumber]]&gt;1,OR(B711="",טבלה1013[[#This Row],[CycleNumber]]&gt;B709)),IF(OR(AND(טבלה1013[[#This Row],[LengthofCycle]]=28,F709=28),AND(טבלה1013[[#This Row],[LengthofCycle]]=35,F709=35)),1,""),"")</f>
        <v/>
      </c>
      <c r="J710" s="1" t="str">
        <f>IF(AND(טבלה1013[[#This Row],[וסת השבוע]]=1,I709=1,טבלה1013[[#This Row],[CycleNumber]]&gt;B709),1,"")</f>
        <v/>
      </c>
      <c r="K710" s="1" t="str">
        <f>IF(טבלה1013[[#This Row],[CycleNumber]]=1,"",IF(טבלה1013[[#This Row],[וסת השבוע]]=1,0,IF(K709="","",IF(K709=0,IF(טבלה1013[[#This Row],[LengthofCycle]]=28,0,1),IF(K709=1,IF(טבלה1013[[#This Row],[LengthofCycle]]+F709=28*2,0,2),IF(K709=2,IF(טבלה1013[[#This Row],[LengthofCycle]]+F709+F708=28*3,0,3),""))))))</f>
        <v/>
      </c>
      <c r="L710" s="1" t="str">
        <f>IF(טבלה1013[[#This Row],[וסת השבוע]]=1,IF(טבלה1013[[#This Row],[וסת השבוע וההפלגה ביחד]]=1,L709+1,0),IF(AND(טבלה1013[[#This Row],[CycleNumber]]&gt;B709,טבלה1013[[#This Row],[CycleNumber]]&gt;1),IF(טבלה1013[[#This Row],[וסת השבוע פעיל?]]&lt;&gt;"",L709+1,""),""))</f>
        <v/>
      </c>
      <c r="M710" s="1" t="str">
        <f>IF(AND(טבלה1013[[#This Row],[וסת השבוע פעיל?]]&lt;&gt;"",טבלה1013[[#This Row],[CycleNumber]]&lt;B711,B711&lt;&gt;"",טבלה1013[[#This Row],[וסת השבוע פעיל?]]&lt;3),IF(K711=0,IF(AND(טבלה1013[[#This Row],[וסת השבוע פעיל?]]&gt;0,I711=1),0,1),0),"")</f>
        <v/>
      </c>
      <c r="N710" s="1" t="str">
        <f t="shared" si="64"/>
        <v/>
      </c>
      <c r="O710" s="1" t="str">
        <f>IF(AND(טבלה1013[[#This Row],[חיזוי - שבוע]]=1,J711=1),1,"")</f>
        <v/>
      </c>
      <c r="P710" s="1" t="str">
        <f>IF(AND(טבלה1013[[#This Row],[חיזוי טוב עם הפלגה?]]=1,טבלה1013[[#This Row],[וסת קבוע אחרון]]&lt;&gt;28,X709=1),1,"")</f>
        <v/>
      </c>
      <c r="Q710" s="1" t="str">
        <f>IF(AND(טבלה1013[[#This Row],[וסת השבוע פעיל?]]&lt;3,OR(טבלה1013[[#This Row],[CycleNumber]]&gt;B711,B711="")),1,"")</f>
        <v/>
      </c>
      <c r="R710" s="1" t="str">
        <f>IF(טבלה1013[[#This Row],[האישה קבעה וסת שבוע?]]=1,IF(טבלה1013[[#This Row],[וסת השבוע פעיל?]]&lt;3,1,0),"")</f>
        <v/>
      </c>
      <c r="S7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0" s="1">
        <f t="shared" si="65"/>
        <v>0</v>
      </c>
      <c r="U710" s="1" t="str">
        <f t="shared" si="66"/>
        <v/>
      </c>
      <c r="V710" s="1" t="str">
        <f t="shared" si="67"/>
        <v/>
      </c>
      <c r="W710" s="1" t="str">
        <f>IF(טבלה1013[[#This Row],[3 הפלגות זהות]]="","",IF(טבלה1013[[#This Row],[3 הפלגות זהות]]=1,טבלה1013[[#This Row],[LengthofCycle]],W709))</f>
        <v/>
      </c>
      <c r="Y710" s="1" t="str">
        <f>IF(OR(טבלה1013[[#This Row],[הווסת פעיל?]]=0,טבלה1013[[#This Row],[הווסת פעיל?]]=""),"",SUM(Y709,טבלה1013[[#This Row],[הווסת פעיל?]]))</f>
        <v/>
      </c>
      <c r="Z710" s="1" t="str">
        <f>IF(AND(טבלה1013[[#This Row],[כמה מחזורים עד עקירה]]&lt;&gt;"",Y711=""),טבלה1013[[#This Row],[כמה מחזורים עד עקירה]],"")</f>
        <v/>
      </c>
      <c r="AA710" s="1" t="str">
        <f>IF(AND(טבלה1013[[#This Row],[הווסת פעיל?]]=1,טבלה1013[[#This Row],[וסת קבוע אחרון]]&lt;&gt;W709),טבלה1013[[#This Row],[וסת קבוע אחרון]],"")</f>
        <v/>
      </c>
      <c r="AB710" s="1" t="str">
        <f>IF(AND(טבלה1013[[#This Row],[הווסת פעיל?]]=1,X709=0,טבלה1013[[#This Row],[וסת קבוע אחרון]]=W709),טבלה1013[[#This Row],[וסת קבוע אחרון]],"")</f>
        <v/>
      </c>
      <c r="AC710" s="1" t="str">
        <f>IF(AND(טבלה1013[[#This Row],[הווסת פעיל?]]=1,X709=0,טבלה1013[[#This Row],[וסת קבוע אחרון]]&lt;&gt;W709),1,"")</f>
        <v/>
      </c>
      <c r="AD710" s="1" t="str">
        <f>IF(AND(טבלה1013[[#This Row],[הווסת פעיל?]]&lt;&gt;"",B711=1),טבלה1013[[#This Row],[CycleNumber]],"")</f>
        <v/>
      </c>
      <c r="AE710" s="1" t="str">
        <f>IF(AND(טבלה1013[[#This Row],[הווסת פעיל?]]&lt;&gt;"",X709=""),טבלה1013[[#This Row],[CycleNumber]],"")</f>
        <v/>
      </c>
      <c r="AF710" s="1" t="str">
        <f>IF(B711=1,"",IF(טבלה1013[[#This Row],[הווסת פעיל?]]=1,IF(טבלה1013[[#This Row],[וסת קבוע אחרון]]=F711,1,0),""))</f>
        <v/>
      </c>
      <c r="AG710" s="1" t="str">
        <f>IF(B711=1,"",IF(טבלה1013[[#This Row],[הווסת פעיל?]]=1,IF(OR(טבלה1013[[#This Row],[וסת קבוע אחרון]]=F711,F711=טבלה1013[[#This Row],[LengthofCycle]]),1,0),""))</f>
        <v/>
      </c>
      <c r="AH710" s="1" t="str">
        <f>IF(B711=1,"",IF(טבלה1013[[#This Row],[הווסת פעיל?]]=1,IF(OR(טבלה1013[[#This Row],[וסת קבוע אחרון]]=F711,F711=טבלה1013[[#This Row],[LengthofCycle]],AND(טבלה1013[[#This Row],[LengthofCycle]]&lt;&gt;טבלה1013[[#This Row],[וסת קבוע אחרון]],OR(F711=28,F711=29))),1,0),""))</f>
        <v/>
      </c>
      <c r="AI710" s="1" t="str">
        <f>IF(AND(טבלה1013[[#This Row],[הווסת פעיל?]]=1,B711=1),1,"")</f>
        <v/>
      </c>
      <c r="AJ710" s="4">
        <f>IF(AND(טבלה1013[[#This Row],[הווסת פעיל?]]&lt;&gt;1,B711&lt;&gt;1,B711&lt;&gt;""),IF(טבלה1013[[#This Row],[LengthofCycle]]=F711,1,0),"")</f>
        <v>0</v>
      </c>
      <c r="AK710" s="4">
        <f>IF(AND(טבלה1013[[#This Row],[הווסת פעיל?]]&lt;&gt;1,B711&lt;&gt;1,B711&lt;&gt;""),IF(OR(טבלה1013[[#This Row],[LengthofCycle]]=F711,F711=29),1,0),"")</f>
        <v>1</v>
      </c>
      <c r="AL710" s="4">
        <f>IF(AND(טבלה1013[[#This Row],[הווסת פעיל?]]&lt;&gt;1,B711&lt;&gt;1,B711&lt;&gt;""),IF(OR(טבלה1013[[#This Row],[LengthofCycle]]=F711,F711=29,F711=28),1,0),"")</f>
        <v>1</v>
      </c>
    </row>
    <row r="711" spans="1:38" x14ac:dyDescent="0.25">
      <c r="A711" s="1" t="s">
        <v>116</v>
      </c>
      <c r="B711" s="1">
        <v>4</v>
      </c>
      <c r="C711" s="1">
        <v>0</v>
      </c>
      <c r="D711" s="1">
        <v>1</v>
      </c>
      <c r="E711" s="1">
        <v>0</v>
      </c>
      <c r="F711" s="1">
        <v>29</v>
      </c>
      <c r="G711" s="1">
        <f>טבלה1013[[#This Row],[LengthofCycle]]+1</f>
        <v>30</v>
      </c>
      <c r="H711" s="1" t="str">
        <f>IF(IFERROR(LOOKUP(טבלה1013[[#This Row],[ClientID]],קביעויות[השבוע]),FALSE)=טבלה1013[[#This Row],[ClientID]],1,"")</f>
        <v/>
      </c>
      <c r="I711" s="1" t="str">
        <f>IF(AND(טבלה1013[[#This Row],[CycleNumber]]&gt;1,OR(B712="",טבלה1013[[#This Row],[CycleNumber]]&gt;B710)),IF(OR(AND(טבלה1013[[#This Row],[LengthofCycle]]=28,F710=28),AND(טבלה1013[[#This Row],[LengthofCycle]]=35,F710=35)),1,""),"")</f>
        <v/>
      </c>
      <c r="J711" s="1" t="str">
        <f>IF(AND(טבלה1013[[#This Row],[וסת השבוע]]=1,I710=1,טבלה1013[[#This Row],[CycleNumber]]&gt;B710),1,"")</f>
        <v/>
      </c>
      <c r="K711" s="1" t="str">
        <f>IF(טבלה1013[[#This Row],[CycleNumber]]=1,"",IF(טבלה1013[[#This Row],[וסת השבוע]]=1,0,IF(K710="","",IF(K710=0,IF(טבלה1013[[#This Row],[LengthofCycle]]=28,0,1),IF(K710=1,IF(טבלה1013[[#This Row],[LengthofCycle]]+F710=28*2,0,2),IF(K710=2,IF(טבלה1013[[#This Row],[LengthofCycle]]+F710+F709=28*3,0,3),""))))))</f>
        <v/>
      </c>
      <c r="L711" s="1" t="str">
        <f>IF(טבלה1013[[#This Row],[וסת השבוע]]=1,IF(טבלה1013[[#This Row],[וסת השבוע וההפלגה ביחד]]=1,L710+1,0),IF(AND(טבלה1013[[#This Row],[CycleNumber]]&gt;B710,טבלה1013[[#This Row],[CycleNumber]]&gt;1),IF(טבלה1013[[#This Row],[וסת השבוע פעיל?]]&lt;&gt;"",L710+1,""),""))</f>
        <v/>
      </c>
      <c r="M711" s="1" t="str">
        <f>IF(AND(טבלה1013[[#This Row],[וסת השבוע פעיל?]]&lt;&gt;"",טבלה1013[[#This Row],[CycleNumber]]&lt;B712,B712&lt;&gt;"",טבלה1013[[#This Row],[וסת השבוע פעיל?]]&lt;3),IF(K712=0,IF(AND(טבלה1013[[#This Row],[וסת השבוע פעיל?]]&gt;0,I712=1),0,1),0),"")</f>
        <v/>
      </c>
      <c r="N711" s="1" t="str">
        <f t="shared" si="64"/>
        <v/>
      </c>
      <c r="O711" s="1" t="str">
        <f>IF(AND(טבלה1013[[#This Row],[חיזוי - שבוע]]=1,J712=1),1,"")</f>
        <v/>
      </c>
      <c r="P711" s="1" t="str">
        <f>IF(AND(טבלה1013[[#This Row],[חיזוי טוב עם הפלגה?]]=1,טבלה1013[[#This Row],[וסת קבוע אחרון]]&lt;&gt;28,X710=1),1,"")</f>
        <v/>
      </c>
      <c r="Q711" s="1" t="str">
        <f>IF(AND(טבלה1013[[#This Row],[וסת השבוע פעיל?]]&lt;3,OR(טבלה1013[[#This Row],[CycleNumber]]&gt;B712,B712="")),1,"")</f>
        <v/>
      </c>
      <c r="R711" s="1" t="str">
        <f>IF(טבלה1013[[#This Row],[האישה קבעה וסת שבוע?]]=1,IF(טבלה1013[[#This Row],[וסת השבוע פעיל?]]&lt;3,1,0),"")</f>
        <v/>
      </c>
      <c r="S7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1" s="1">
        <f t="shared" si="65"/>
        <v>0</v>
      </c>
      <c r="U711" s="1">
        <f t="shared" si="66"/>
        <v>0</v>
      </c>
      <c r="V711" s="1" t="str">
        <f t="shared" si="67"/>
        <v/>
      </c>
      <c r="W711" s="1" t="str">
        <f>IF(טבלה1013[[#This Row],[3 הפלגות זהות]]="","",IF(טבלה1013[[#This Row],[3 הפלגות זהות]]=1,טבלה1013[[#This Row],[LengthofCycle]],W710))</f>
        <v/>
      </c>
      <c r="Y711" s="1" t="str">
        <f>IF(OR(טבלה1013[[#This Row],[הווסת פעיל?]]=0,טבלה1013[[#This Row],[הווסת פעיל?]]=""),"",SUM(Y710,טבלה1013[[#This Row],[הווסת פעיל?]]))</f>
        <v/>
      </c>
      <c r="Z711" s="1" t="str">
        <f>IF(AND(טבלה1013[[#This Row],[כמה מחזורים עד עקירה]]&lt;&gt;"",Y712=""),טבלה1013[[#This Row],[כמה מחזורים עד עקירה]],"")</f>
        <v/>
      </c>
      <c r="AA711" s="1" t="str">
        <f>IF(AND(טבלה1013[[#This Row],[הווסת פעיל?]]=1,טבלה1013[[#This Row],[וסת קבוע אחרון]]&lt;&gt;W710),טבלה1013[[#This Row],[וסת קבוע אחרון]],"")</f>
        <v/>
      </c>
      <c r="AB711" s="1" t="str">
        <f>IF(AND(טבלה1013[[#This Row],[הווסת פעיל?]]=1,X710=0,טבלה1013[[#This Row],[וסת קבוע אחרון]]=W710),טבלה1013[[#This Row],[וסת קבוע אחרון]],"")</f>
        <v/>
      </c>
      <c r="AC711" s="1" t="str">
        <f>IF(AND(טבלה1013[[#This Row],[הווסת פעיל?]]=1,X710=0,טבלה1013[[#This Row],[וסת קבוע אחרון]]&lt;&gt;W710),1,"")</f>
        <v/>
      </c>
      <c r="AD711" s="1" t="str">
        <f>IF(AND(טבלה1013[[#This Row],[הווסת פעיל?]]&lt;&gt;"",B712=1),טבלה1013[[#This Row],[CycleNumber]],"")</f>
        <v/>
      </c>
      <c r="AE711" s="1" t="str">
        <f>IF(AND(טבלה1013[[#This Row],[הווסת פעיל?]]&lt;&gt;"",X710=""),טבלה1013[[#This Row],[CycleNumber]],"")</f>
        <v/>
      </c>
      <c r="AF711" s="1" t="str">
        <f>IF(B712=1,"",IF(טבלה1013[[#This Row],[הווסת פעיל?]]=1,IF(טבלה1013[[#This Row],[וסת קבוע אחרון]]=F712,1,0),""))</f>
        <v/>
      </c>
      <c r="AG711" s="1" t="str">
        <f>IF(B712=1,"",IF(טבלה1013[[#This Row],[הווסת פעיל?]]=1,IF(OR(טבלה1013[[#This Row],[וסת קבוע אחרון]]=F712,F712=טבלה1013[[#This Row],[LengthofCycle]]),1,0),""))</f>
        <v/>
      </c>
      <c r="AH711" s="1" t="str">
        <f>IF(B712=1,"",IF(טבלה1013[[#This Row],[הווסת פעיל?]]=1,IF(OR(טבלה1013[[#This Row],[וסת קבוע אחרון]]=F712,F712=טבלה1013[[#This Row],[LengthofCycle]],AND(טבלה1013[[#This Row],[LengthofCycle]]&lt;&gt;טבלה1013[[#This Row],[וסת קבוע אחרון]],OR(F712=28,F712=29))),1,0),""))</f>
        <v/>
      </c>
      <c r="AI711" s="1" t="str">
        <f>IF(AND(טבלה1013[[#This Row],[הווסת פעיל?]]=1,B712=1),1,"")</f>
        <v/>
      </c>
      <c r="AJ711" s="4">
        <f>IF(AND(טבלה1013[[#This Row],[הווסת פעיל?]]&lt;&gt;1,B712&lt;&gt;1,B712&lt;&gt;""),IF(טבלה1013[[#This Row],[LengthofCycle]]=F712,1,0),"")</f>
        <v>0</v>
      </c>
      <c r="AK711" s="4">
        <f>IF(AND(טבלה1013[[#This Row],[הווסת פעיל?]]&lt;&gt;1,B712&lt;&gt;1,B712&lt;&gt;""),IF(OR(טבלה1013[[#This Row],[LengthofCycle]]=F712,F712=29),1,0),"")</f>
        <v>0</v>
      </c>
      <c r="AL711" s="4">
        <f>IF(AND(טבלה1013[[#This Row],[הווסת פעיל?]]&lt;&gt;1,B712&lt;&gt;1,B712&lt;&gt;""),IF(OR(טבלה1013[[#This Row],[LengthofCycle]]=F712,F712=29,F712=28),1,0),"")</f>
        <v>0</v>
      </c>
    </row>
    <row r="712" spans="1:38" x14ac:dyDescent="0.25">
      <c r="A712" s="1" t="s">
        <v>116</v>
      </c>
      <c r="B712" s="1">
        <v>5</v>
      </c>
      <c r="C712" s="1">
        <v>0</v>
      </c>
      <c r="D712" s="1">
        <v>1</v>
      </c>
      <c r="E712" s="1">
        <v>0</v>
      </c>
      <c r="F712" s="1">
        <v>24</v>
      </c>
      <c r="G712" s="1">
        <f>טבלה1013[[#This Row],[LengthofCycle]]+1</f>
        <v>25</v>
      </c>
      <c r="H712" s="1" t="str">
        <f>IF(IFERROR(LOOKUP(טבלה1013[[#This Row],[ClientID]],קביעויות[השבוע]),FALSE)=טבלה1013[[#This Row],[ClientID]],1,"")</f>
        <v/>
      </c>
      <c r="I712" s="1" t="str">
        <f>IF(AND(טבלה1013[[#This Row],[CycleNumber]]&gt;1,OR(B713="",טבלה1013[[#This Row],[CycleNumber]]&gt;B711)),IF(OR(AND(טבלה1013[[#This Row],[LengthofCycle]]=28,F711=28),AND(טבלה1013[[#This Row],[LengthofCycle]]=35,F711=35)),1,""),"")</f>
        <v/>
      </c>
      <c r="J712" s="1" t="str">
        <f>IF(AND(טבלה1013[[#This Row],[וסת השבוע]]=1,I711=1,טבלה1013[[#This Row],[CycleNumber]]&gt;B711),1,"")</f>
        <v/>
      </c>
      <c r="K712" s="1" t="str">
        <f>IF(טבלה1013[[#This Row],[CycleNumber]]=1,"",IF(טבלה1013[[#This Row],[וסת השבוע]]=1,0,IF(K711="","",IF(K711=0,IF(טבלה1013[[#This Row],[LengthofCycle]]=28,0,1),IF(K711=1,IF(טבלה1013[[#This Row],[LengthofCycle]]+F711=28*2,0,2),IF(K711=2,IF(טבלה1013[[#This Row],[LengthofCycle]]+F711+F710=28*3,0,3),""))))))</f>
        <v/>
      </c>
      <c r="L712" s="1" t="str">
        <f>IF(טבלה1013[[#This Row],[וסת השבוע]]=1,IF(טבלה1013[[#This Row],[וסת השבוע וההפלגה ביחד]]=1,L711+1,0),IF(AND(טבלה1013[[#This Row],[CycleNumber]]&gt;B711,טבלה1013[[#This Row],[CycleNumber]]&gt;1),IF(טבלה1013[[#This Row],[וסת השבוע פעיל?]]&lt;&gt;"",L711+1,""),""))</f>
        <v/>
      </c>
      <c r="M712" s="1" t="str">
        <f>IF(AND(טבלה1013[[#This Row],[וסת השבוע פעיל?]]&lt;&gt;"",טבלה1013[[#This Row],[CycleNumber]]&lt;B713,B713&lt;&gt;"",טבלה1013[[#This Row],[וסת השבוע פעיל?]]&lt;3),IF(K713=0,IF(AND(טבלה1013[[#This Row],[וסת השבוע פעיל?]]&gt;0,I713=1),0,1),0),"")</f>
        <v/>
      </c>
      <c r="N712" s="1" t="str">
        <f t="shared" si="64"/>
        <v/>
      </c>
      <c r="O712" s="1" t="str">
        <f>IF(AND(טבלה1013[[#This Row],[חיזוי - שבוע]]=1,J713=1),1,"")</f>
        <v/>
      </c>
      <c r="P712" s="1" t="str">
        <f>IF(AND(טבלה1013[[#This Row],[חיזוי טוב עם הפלגה?]]=1,טבלה1013[[#This Row],[וסת קבוע אחרון]]&lt;&gt;28,X711=1),1,"")</f>
        <v/>
      </c>
      <c r="Q712" s="1" t="str">
        <f>IF(AND(טבלה1013[[#This Row],[וסת השבוע פעיל?]]&lt;3,OR(טבלה1013[[#This Row],[CycleNumber]]&gt;B713,B713="")),1,"")</f>
        <v/>
      </c>
      <c r="R712" s="1" t="str">
        <f>IF(טבלה1013[[#This Row],[האישה קבעה וסת שבוע?]]=1,IF(טבלה1013[[#This Row],[וסת השבוע פעיל?]]&lt;3,1,0),"")</f>
        <v/>
      </c>
      <c r="S7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2" s="1">
        <f t="shared" si="65"/>
        <v>0</v>
      </c>
      <c r="U712" s="1">
        <f t="shared" si="66"/>
        <v>0</v>
      </c>
      <c r="V712" s="1">
        <f t="shared" si="67"/>
        <v>0</v>
      </c>
      <c r="W712" s="1" t="str">
        <f>IF(טבלה1013[[#This Row],[3 הפלגות זהות]]="","",IF(טבלה1013[[#This Row],[3 הפלגות זהות]]=1,טבלה1013[[#This Row],[LengthofCycle]],W711))</f>
        <v/>
      </c>
      <c r="Y712" s="1" t="str">
        <f>IF(OR(טבלה1013[[#This Row],[הווסת פעיל?]]=0,טבלה1013[[#This Row],[הווסת פעיל?]]=""),"",SUM(Y711,טבלה1013[[#This Row],[הווסת פעיל?]]))</f>
        <v/>
      </c>
      <c r="Z712" s="1" t="str">
        <f>IF(AND(טבלה1013[[#This Row],[כמה מחזורים עד עקירה]]&lt;&gt;"",Y713=""),טבלה1013[[#This Row],[כמה מחזורים עד עקירה]],"")</f>
        <v/>
      </c>
      <c r="AA712" s="1" t="str">
        <f>IF(AND(טבלה1013[[#This Row],[הווסת פעיל?]]=1,טבלה1013[[#This Row],[וסת קבוע אחרון]]&lt;&gt;W711),טבלה1013[[#This Row],[וסת קבוע אחרון]],"")</f>
        <v/>
      </c>
      <c r="AB712" s="1" t="str">
        <f>IF(AND(טבלה1013[[#This Row],[הווסת פעיל?]]=1,X711=0,טבלה1013[[#This Row],[וסת קבוע אחרון]]=W711),טבלה1013[[#This Row],[וסת קבוע אחרון]],"")</f>
        <v/>
      </c>
      <c r="AC712" s="1" t="str">
        <f>IF(AND(טבלה1013[[#This Row],[הווסת פעיל?]]=1,X711=0,טבלה1013[[#This Row],[וסת קבוע אחרון]]&lt;&gt;W711),1,"")</f>
        <v/>
      </c>
      <c r="AD712" s="1" t="str">
        <f>IF(AND(טבלה1013[[#This Row],[הווסת פעיל?]]&lt;&gt;"",B713=1),טבלה1013[[#This Row],[CycleNumber]],"")</f>
        <v/>
      </c>
      <c r="AE712" s="1" t="str">
        <f>IF(AND(טבלה1013[[#This Row],[הווסת פעיל?]]&lt;&gt;"",X711=""),טבלה1013[[#This Row],[CycleNumber]],"")</f>
        <v/>
      </c>
      <c r="AF712" s="1" t="str">
        <f>IF(B713=1,"",IF(טבלה1013[[#This Row],[הווסת פעיל?]]=1,IF(טבלה1013[[#This Row],[וסת קבוע אחרון]]=F713,1,0),""))</f>
        <v/>
      </c>
      <c r="AG712" s="1" t="str">
        <f>IF(B713=1,"",IF(טבלה1013[[#This Row],[הווסת פעיל?]]=1,IF(OR(טבלה1013[[#This Row],[וסת קבוע אחרון]]=F713,F713=טבלה1013[[#This Row],[LengthofCycle]]),1,0),""))</f>
        <v/>
      </c>
      <c r="AH712" s="1" t="str">
        <f>IF(B713=1,"",IF(טבלה1013[[#This Row],[הווסת פעיל?]]=1,IF(OR(טבלה1013[[#This Row],[וסת קבוע אחרון]]=F713,F713=טבלה1013[[#This Row],[LengthofCycle]],AND(טבלה1013[[#This Row],[LengthofCycle]]&lt;&gt;טבלה1013[[#This Row],[וסת קבוע אחרון]],OR(F713=28,F713=29))),1,0),""))</f>
        <v/>
      </c>
      <c r="AI712" s="1" t="str">
        <f>IF(AND(טבלה1013[[#This Row],[הווסת פעיל?]]=1,B713=1),1,"")</f>
        <v/>
      </c>
      <c r="AJ712" s="4">
        <f>IF(AND(טבלה1013[[#This Row],[הווסת פעיל?]]&lt;&gt;1,B713&lt;&gt;1,B713&lt;&gt;""),IF(טבלה1013[[#This Row],[LengthofCycle]]=F713,1,0),"")</f>
        <v>0</v>
      </c>
      <c r="AK712" s="4">
        <f>IF(AND(טבלה1013[[#This Row],[הווסת פעיל?]]&lt;&gt;1,B713&lt;&gt;1,B713&lt;&gt;""),IF(OR(טבלה1013[[#This Row],[LengthofCycle]]=F713,F713=29),1,0),"")</f>
        <v>0</v>
      </c>
      <c r="AL712" s="4">
        <f>IF(AND(טבלה1013[[#This Row],[הווסת פעיל?]]&lt;&gt;1,B713&lt;&gt;1,B713&lt;&gt;""),IF(OR(טבלה1013[[#This Row],[LengthofCycle]]=F713,F713=29,F713=28),1,0),"")</f>
        <v>0</v>
      </c>
    </row>
    <row r="713" spans="1:38" x14ac:dyDescent="0.25">
      <c r="A713" s="1" t="s">
        <v>116</v>
      </c>
      <c r="B713" s="1">
        <v>6</v>
      </c>
      <c r="C713" s="1">
        <v>0</v>
      </c>
      <c r="D713" s="1">
        <v>1</v>
      </c>
      <c r="E713" s="1">
        <v>0</v>
      </c>
      <c r="F713" s="1">
        <v>26</v>
      </c>
      <c r="G713" s="1">
        <f>טבלה1013[[#This Row],[LengthofCycle]]+1</f>
        <v>27</v>
      </c>
      <c r="H713" s="1" t="str">
        <f>IF(IFERROR(LOOKUP(טבלה1013[[#This Row],[ClientID]],קביעויות[השבוע]),FALSE)=טבלה1013[[#This Row],[ClientID]],1,"")</f>
        <v/>
      </c>
      <c r="I713" s="1" t="str">
        <f>IF(AND(טבלה1013[[#This Row],[CycleNumber]]&gt;1,OR(B714="",טבלה1013[[#This Row],[CycleNumber]]&gt;B712)),IF(OR(AND(טבלה1013[[#This Row],[LengthofCycle]]=28,F712=28),AND(טבלה1013[[#This Row],[LengthofCycle]]=35,F712=35)),1,""),"")</f>
        <v/>
      </c>
      <c r="J713" s="1" t="str">
        <f>IF(AND(טבלה1013[[#This Row],[וסת השבוע]]=1,I712=1,טבלה1013[[#This Row],[CycleNumber]]&gt;B712),1,"")</f>
        <v/>
      </c>
      <c r="K713" s="1" t="str">
        <f>IF(טבלה1013[[#This Row],[CycleNumber]]=1,"",IF(טבלה1013[[#This Row],[וסת השבוע]]=1,0,IF(K712="","",IF(K712=0,IF(טבלה1013[[#This Row],[LengthofCycle]]=28,0,1),IF(K712=1,IF(טבלה1013[[#This Row],[LengthofCycle]]+F712=28*2,0,2),IF(K712=2,IF(טבלה1013[[#This Row],[LengthofCycle]]+F712+F711=28*3,0,3),""))))))</f>
        <v/>
      </c>
      <c r="L713" s="1" t="str">
        <f>IF(טבלה1013[[#This Row],[וסת השבוע]]=1,IF(טבלה1013[[#This Row],[וסת השבוע וההפלגה ביחד]]=1,L712+1,0),IF(AND(טבלה1013[[#This Row],[CycleNumber]]&gt;B712,טבלה1013[[#This Row],[CycleNumber]]&gt;1),IF(טבלה1013[[#This Row],[וסת השבוע פעיל?]]&lt;&gt;"",L712+1,""),""))</f>
        <v/>
      </c>
      <c r="M713" s="1" t="str">
        <f>IF(AND(טבלה1013[[#This Row],[וסת השבוע פעיל?]]&lt;&gt;"",טבלה1013[[#This Row],[CycleNumber]]&lt;B714,B714&lt;&gt;"",טבלה1013[[#This Row],[וסת השבוע פעיל?]]&lt;3),IF(K714=0,IF(AND(טבלה1013[[#This Row],[וסת השבוע פעיל?]]&gt;0,I714=1),0,1),0),"")</f>
        <v/>
      </c>
      <c r="N713" s="1" t="str">
        <f t="shared" si="64"/>
        <v/>
      </c>
      <c r="O713" s="1" t="str">
        <f>IF(AND(טבלה1013[[#This Row],[חיזוי - שבוע]]=1,J714=1),1,"")</f>
        <v/>
      </c>
      <c r="P713" s="1" t="str">
        <f>IF(AND(טבלה1013[[#This Row],[חיזוי טוב עם הפלגה?]]=1,טבלה1013[[#This Row],[וסת קבוע אחרון]]&lt;&gt;28,X712=1),1,"")</f>
        <v/>
      </c>
      <c r="Q713" s="1" t="str">
        <f>IF(AND(טבלה1013[[#This Row],[וסת השבוע פעיל?]]&lt;3,OR(טבלה1013[[#This Row],[CycleNumber]]&gt;B714,B714="")),1,"")</f>
        <v/>
      </c>
      <c r="R713" s="1" t="str">
        <f>IF(טבלה1013[[#This Row],[האישה קבעה וסת שבוע?]]=1,IF(טבלה1013[[#This Row],[וסת השבוע פעיל?]]&lt;3,1,0),"")</f>
        <v/>
      </c>
      <c r="S7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3" s="1">
        <f t="shared" si="65"/>
        <v>0</v>
      </c>
      <c r="U713" s="1">
        <f t="shared" si="66"/>
        <v>0</v>
      </c>
      <c r="V713" s="1">
        <f t="shared" si="67"/>
        <v>0</v>
      </c>
      <c r="W713" s="1" t="str">
        <f>IF(טבלה1013[[#This Row],[3 הפלגות זהות]]="","",IF(טבלה1013[[#This Row],[3 הפלגות זהות]]=1,טבלה1013[[#This Row],[LengthofCycle]],W712))</f>
        <v/>
      </c>
      <c r="Y713" s="1" t="str">
        <f>IF(OR(טבלה1013[[#This Row],[הווסת פעיל?]]=0,טבלה1013[[#This Row],[הווסת פעיל?]]=""),"",SUM(Y712,טבלה1013[[#This Row],[הווסת פעיל?]]))</f>
        <v/>
      </c>
      <c r="Z713" s="1" t="str">
        <f>IF(AND(טבלה1013[[#This Row],[כמה מחזורים עד עקירה]]&lt;&gt;"",Y714=""),טבלה1013[[#This Row],[כמה מחזורים עד עקירה]],"")</f>
        <v/>
      </c>
      <c r="AA713" s="1" t="str">
        <f>IF(AND(טבלה1013[[#This Row],[הווסת פעיל?]]=1,טבלה1013[[#This Row],[וסת קבוע אחרון]]&lt;&gt;W712),טבלה1013[[#This Row],[וסת קבוע אחרון]],"")</f>
        <v/>
      </c>
      <c r="AB713" s="1" t="str">
        <f>IF(AND(טבלה1013[[#This Row],[הווסת פעיל?]]=1,X712=0,טבלה1013[[#This Row],[וסת קבוע אחרון]]=W712),טבלה1013[[#This Row],[וסת קבוע אחרון]],"")</f>
        <v/>
      </c>
      <c r="AC713" s="1" t="str">
        <f>IF(AND(טבלה1013[[#This Row],[הווסת פעיל?]]=1,X712=0,טבלה1013[[#This Row],[וסת קבוע אחרון]]&lt;&gt;W712),1,"")</f>
        <v/>
      </c>
      <c r="AD713" s="1" t="str">
        <f>IF(AND(טבלה1013[[#This Row],[הווסת פעיל?]]&lt;&gt;"",B714=1),טבלה1013[[#This Row],[CycleNumber]],"")</f>
        <v/>
      </c>
      <c r="AE713" s="1" t="str">
        <f>IF(AND(טבלה1013[[#This Row],[הווסת פעיל?]]&lt;&gt;"",X712=""),טבלה1013[[#This Row],[CycleNumber]],"")</f>
        <v/>
      </c>
      <c r="AF713" s="1" t="str">
        <f>IF(B714=1,"",IF(טבלה1013[[#This Row],[הווסת פעיל?]]=1,IF(טבלה1013[[#This Row],[וסת קבוע אחרון]]=F714,1,0),""))</f>
        <v/>
      </c>
      <c r="AG713" s="1" t="str">
        <f>IF(B714=1,"",IF(טבלה1013[[#This Row],[הווסת פעיל?]]=1,IF(OR(טבלה1013[[#This Row],[וסת קבוע אחרון]]=F714,F714=טבלה1013[[#This Row],[LengthofCycle]]),1,0),""))</f>
        <v/>
      </c>
      <c r="AH713" s="1" t="str">
        <f>IF(B714=1,"",IF(טבלה1013[[#This Row],[הווסת פעיל?]]=1,IF(OR(טבלה1013[[#This Row],[וסת קבוע אחרון]]=F714,F714=טבלה1013[[#This Row],[LengthofCycle]],AND(טבלה1013[[#This Row],[LengthofCycle]]&lt;&gt;טבלה1013[[#This Row],[וסת קבוע אחרון]],OR(F714=28,F714=29))),1,0),""))</f>
        <v/>
      </c>
      <c r="AI713" s="1" t="str">
        <f>IF(AND(טבלה1013[[#This Row],[הווסת פעיל?]]=1,B714=1),1,"")</f>
        <v/>
      </c>
      <c r="AJ713" s="4">
        <f>IF(AND(טבלה1013[[#This Row],[הווסת פעיל?]]&lt;&gt;1,B714&lt;&gt;1,B714&lt;&gt;""),IF(טבלה1013[[#This Row],[LengthofCycle]]=F714,1,0),"")</f>
        <v>0</v>
      </c>
      <c r="AK713" s="4">
        <f>IF(AND(טבלה1013[[#This Row],[הווסת פעיל?]]&lt;&gt;1,B714&lt;&gt;1,B714&lt;&gt;""),IF(OR(טבלה1013[[#This Row],[LengthofCycle]]=F714,F714=29),1,0),"")</f>
        <v>0</v>
      </c>
      <c r="AL713" s="4">
        <f>IF(AND(טבלה1013[[#This Row],[הווסת פעיל?]]&lt;&gt;1,B714&lt;&gt;1,B714&lt;&gt;""),IF(OR(טבלה1013[[#This Row],[LengthofCycle]]=F714,F714=29,F714=28),1,0),"")</f>
        <v>0</v>
      </c>
    </row>
    <row r="714" spans="1:38" x14ac:dyDescent="0.25">
      <c r="A714" s="1" t="s">
        <v>116</v>
      </c>
      <c r="B714" s="1">
        <v>7</v>
      </c>
      <c r="C714" s="1">
        <v>0</v>
      </c>
      <c r="D714" s="1">
        <v>1</v>
      </c>
      <c r="E714" s="1">
        <v>0</v>
      </c>
      <c r="F714" s="1">
        <v>24</v>
      </c>
      <c r="G714" s="1">
        <f>טבלה1013[[#This Row],[LengthofCycle]]+1</f>
        <v>25</v>
      </c>
      <c r="H714" s="1" t="str">
        <f>IF(IFERROR(LOOKUP(טבלה1013[[#This Row],[ClientID]],קביעויות[השבוע]),FALSE)=טבלה1013[[#This Row],[ClientID]],1,"")</f>
        <v/>
      </c>
      <c r="I714" s="1" t="str">
        <f>IF(AND(טבלה1013[[#This Row],[CycleNumber]]&gt;1,OR(B715="",טבלה1013[[#This Row],[CycleNumber]]&gt;B713)),IF(OR(AND(טבלה1013[[#This Row],[LengthofCycle]]=28,F713=28),AND(טבלה1013[[#This Row],[LengthofCycle]]=35,F713=35)),1,""),"")</f>
        <v/>
      </c>
      <c r="J714" s="1" t="str">
        <f>IF(AND(טבלה1013[[#This Row],[וסת השבוע]]=1,I713=1,טבלה1013[[#This Row],[CycleNumber]]&gt;B713),1,"")</f>
        <v/>
      </c>
      <c r="K714" s="1" t="str">
        <f>IF(טבלה1013[[#This Row],[CycleNumber]]=1,"",IF(טבלה1013[[#This Row],[וסת השבוע]]=1,0,IF(K713="","",IF(K713=0,IF(טבלה1013[[#This Row],[LengthofCycle]]=28,0,1),IF(K713=1,IF(טבלה1013[[#This Row],[LengthofCycle]]+F713=28*2,0,2),IF(K713=2,IF(טבלה1013[[#This Row],[LengthofCycle]]+F713+F712=28*3,0,3),""))))))</f>
        <v/>
      </c>
      <c r="L714" s="1" t="str">
        <f>IF(טבלה1013[[#This Row],[וסת השבוע]]=1,IF(טבלה1013[[#This Row],[וסת השבוע וההפלגה ביחד]]=1,L713+1,0),IF(AND(טבלה1013[[#This Row],[CycleNumber]]&gt;B713,טבלה1013[[#This Row],[CycleNumber]]&gt;1),IF(טבלה1013[[#This Row],[וסת השבוע פעיל?]]&lt;&gt;"",L713+1,""),""))</f>
        <v/>
      </c>
      <c r="M714" s="1" t="str">
        <f>IF(AND(טבלה1013[[#This Row],[וסת השבוע פעיל?]]&lt;&gt;"",טבלה1013[[#This Row],[CycleNumber]]&lt;B715,B715&lt;&gt;"",טבלה1013[[#This Row],[וסת השבוע פעיל?]]&lt;3),IF(K715=0,IF(AND(טבלה1013[[#This Row],[וסת השבוע פעיל?]]&gt;0,I715=1),0,1),0),"")</f>
        <v/>
      </c>
      <c r="N714" s="1" t="str">
        <f t="shared" si="64"/>
        <v/>
      </c>
      <c r="O714" s="1" t="str">
        <f>IF(AND(טבלה1013[[#This Row],[חיזוי - שבוע]]=1,J715=1),1,"")</f>
        <v/>
      </c>
      <c r="P714" s="1" t="str">
        <f>IF(AND(טבלה1013[[#This Row],[חיזוי טוב עם הפלגה?]]=1,טבלה1013[[#This Row],[וסת קבוע אחרון]]&lt;&gt;28,X713=1),1,"")</f>
        <v/>
      </c>
      <c r="Q714" s="1" t="str">
        <f>IF(AND(טבלה1013[[#This Row],[וסת השבוע פעיל?]]&lt;3,OR(טבלה1013[[#This Row],[CycleNumber]]&gt;B715,B715="")),1,"")</f>
        <v/>
      </c>
      <c r="R714" s="1" t="str">
        <f>IF(טבלה1013[[#This Row],[האישה קבעה וסת שבוע?]]=1,IF(טבלה1013[[#This Row],[וסת השבוע פעיל?]]&lt;3,1,0),"")</f>
        <v/>
      </c>
      <c r="S7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4" s="1">
        <f t="shared" si="65"/>
        <v>0</v>
      </c>
      <c r="U714" s="1">
        <f t="shared" si="66"/>
        <v>0</v>
      </c>
      <c r="V714" s="1">
        <f t="shared" si="67"/>
        <v>0</v>
      </c>
      <c r="W714" s="1" t="str">
        <f>IF(טבלה1013[[#This Row],[3 הפלגות זהות]]="","",IF(טבלה1013[[#This Row],[3 הפלגות זהות]]=1,טבלה1013[[#This Row],[LengthofCycle]],W713))</f>
        <v/>
      </c>
      <c r="Y714" s="1" t="str">
        <f>IF(OR(טבלה1013[[#This Row],[הווסת פעיל?]]=0,טבלה1013[[#This Row],[הווסת פעיל?]]=""),"",SUM(Y713,טבלה1013[[#This Row],[הווסת פעיל?]]))</f>
        <v/>
      </c>
      <c r="Z714" s="1" t="str">
        <f>IF(AND(טבלה1013[[#This Row],[כמה מחזורים עד עקירה]]&lt;&gt;"",Y715=""),טבלה1013[[#This Row],[כמה מחזורים עד עקירה]],"")</f>
        <v/>
      </c>
      <c r="AA714" s="1" t="str">
        <f>IF(AND(טבלה1013[[#This Row],[הווסת פעיל?]]=1,טבלה1013[[#This Row],[וסת קבוע אחרון]]&lt;&gt;W713),טבלה1013[[#This Row],[וסת קבוע אחרון]],"")</f>
        <v/>
      </c>
      <c r="AB714" s="1" t="str">
        <f>IF(AND(טבלה1013[[#This Row],[הווסת פעיל?]]=1,X713=0,טבלה1013[[#This Row],[וסת קבוע אחרון]]=W713),טבלה1013[[#This Row],[וסת קבוע אחרון]],"")</f>
        <v/>
      </c>
      <c r="AC714" s="1" t="str">
        <f>IF(AND(טבלה1013[[#This Row],[הווסת פעיל?]]=1,X713=0,טבלה1013[[#This Row],[וסת קבוע אחרון]]&lt;&gt;W713),1,"")</f>
        <v/>
      </c>
      <c r="AD714" s="1" t="str">
        <f>IF(AND(טבלה1013[[#This Row],[הווסת פעיל?]]&lt;&gt;"",B715=1),טבלה1013[[#This Row],[CycleNumber]],"")</f>
        <v/>
      </c>
      <c r="AE714" s="1" t="str">
        <f>IF(AND(טבלה1013[[#This Row],[הווסת פעיל?]]&lt;&gt;"",X713=""),טבלה1013[[#This Row],[CycleNumber]],"")</f>
        <v/>
      </c>
      <c r="AF714" s="1" t="str">
        <f>IF(B715=1,"",IF(טבלה1013[[#This Row],[הווסת פעיל?]]=1,IF(טבלה1013[[#This Row],[וסת קבוע אחרון]]=F715,1,0),""))</f>
        <v/>
      </c>
      <c r="AG714" s="1" t="str">
        <f>IF(B715=1,"",IF(טבלה1013[[#This Row],[הווסת פעיל?]]=1,IF(OR(טבלה1013[[#This Row],[וסת קבוע אחרון]]=F715,F715=טבלה1013[[#This Row],[LengthofCycle]]),1,0),""))</f>
        <v/>
      </c>
      <c r="AH714" s="1" t="str">
        <f>IF(B715=1,"",IF(טבלה1013[[#This Row],[הווסת פעיל?]]=1,IF(OR(טבלה1013[[#This Row],[וסת קבוע אחרון]]=F715,F715=טבלה1013[[#This Row],[LengthofCycle]],AND(טבלה1013[[#This Row],[LengthofCycle]]&lt;&gt;טבלה1013[[#This Row],[וסת קבוע אחרון]],OR(F715=28,F715=29))),1,0),""))</f>
        <v/>
      </c>
      <c r="AI714" s="1" t="str">
        <f>IF(AND(טבלה1013[[#This Row],[הווסת פעיל?]]=1,B715=1),1,"")</f>
        <v/>
      </c>
      <c r="AJ714" s="4">
        <f>IF(AND(טבלה1013[[#This Row],[הווסת פעיל?]]&lt;&gt;1,B715&lt;&gt;1,B715&lt;&gt;""),IF(טבלה1013[[#This Row],[LengthofCycle]]=F715,1,0),"")</f>
        <v>0</v>
      </c>
      <c r="AK714" s="4">
        <f>IF(AND(טבלה1013[[#This Row],[הווסת פעיל?]]&lt;&gt;1,B715&lt;&gt;1,B715&lt;&gt;""),IF(OR(טבלה1013[[#This Row],[LengthofCycle]]=F715,F715=29),1,0),"")</f>
        <v>0</v>
      </c>
      <c r="AL714" s="4">
        <f>IF(AND(טבלה1013[[#This Row],[הווסת פעיל?]]&lt;&gt;1,B715&lt;&gt;1,B715&lt;&gt;""),IF(OR(טבלה1013[[#This Row],[LengthofCycle]]=F715,F715=29,F715=28),1,0),"")</f>
        <v>0</v>
      </c>
    </row>
    <row r="715" spans="1:38" x14ac:dyDescent="0.25">
      <c r="A715" s="1" t="s">
        <v>116</v>
      </c>
      <c r="B715" s="1">
        <v>8</v>
      </c>
      <c r="C715" s="1">
        <v>0</v>
      </c>
      <c r="D715" s="1">
        <v>1</v>
      </c>
      <c r="E715" s="1">
        <v>0</v>
      </c>
      <c r="F715" s="1">
        <v>25</v>
      </c>
      <c r="G715" s="1">
        <f>טבלה1013[[#This Row],[LengthofCycle]]+1</f>
        <v>26</v>
      </c>
      <c r="H715" s="1" t="str">
        <f>IF(IFERROR(LOOKUP(טבלה1013[[#This Row],[ClientID]],קביעויות[השבוע]),FALSE)=טבלה1013[[#This Row],[ClientID]],1,"")</f>
        <v/>
      </c>
      <c r="I715" s="1" t="str">
        <f>IF(AND(טבלה1013[[#This Row],[CycleNumber]]&gt;1,OR(B716="",טבלה1013[[#This Row],[CycleNumber]]&gt;B714)),IF(OR(AND(טבלה1013[[#This Row],[LengthofCycle]]=28,F714=28),AND(טבלה1013[[#This Row],[LengthofCycle]]=35,F714=35)),1,""),"")</f>
        <v/>
      </c>
      <c r="J715" s="1" t="str">
        <f>IF(AND(טבלה1013[[#This Row],[וסת השבוע]]=1,I714=1,טבלה1013[[#This Row],[CycleNumber]]&gt;B714),1,"")</f>
        <v/>
      </c>
      <c r="K715" s="1" t="str">
        <f>IF(טבלה1013[[#This Row],[CycleNumber]]=1,"",IF(טבלה1013[[#This Row],[וסת השבוע]]=1,0,IF(K714="","",IF(K714=0,IF(טבלה1013[[#This Row],[LengthofCycle]]=28,0,1),IF(K714=1,IF(טבלה1013[[#This Row],[LengthofCycle]]+F714=28*2,0,2),IF(K714=2,IF(טבלה1013[[#This Row],[LengthofCycle]]+F714+F713=28*3,0,3),""))))))</f>
        <v/>
      </c>
      <c r="L715" s="1" t="str">
        <f>IF(טבלה1013[[#This Row],[וסת השבוע]]=1,IF(טבלה1013[[#This Row],[וסת השבוע וההפלגה ביחד]]=1,L714+1,0),IF(AND(טבלה1013[[#This Row],[CycleNumber]]&gt;B714,טבלה1013[[#This Row],[CycleNumber]]&gt;1),IF(טבלה1013[[#This Row],[וסת השבוע פעיל?]]&lt;&gt;"",L714+1,""),""))</f>
        <v/>
      </c>
      <c r="M715" s="1" t="str">
        <f>IF(AND(טבלה1013[[#This Row],[וסת השבוע פעיל?]]&lt;&gt;"",טבלה1013[[#This Row],[CycleNumber]]&lt;B716,B716&lt;&gt;"",טבלה1013[[#This Row],[וסת השבוע פעיל?]]&lt;3),IF(K716=0,IF(AND(טבלה1013[[#This Row],[וסת השבוע פעיל?]]&gt;0,I716=1),0,1),0),"")</f>
        <v/>
      </c>
      <c r="N715" s="1" t="str">
        <f t="shared" si="64"/>
        <v/>
      </c>
      <c r="O715" s="1" t="str">
        <f>IF(AND(טבלה1013[[#This Row],[חיזוי - שבוע]]=1,J716=1),1,"")</f>
        <v/>
      </c>
      <c r="P715" s="1" t="str">
        <f>IF(AND(טבלה1013[[#This Row],[חיזוי טוב עם הפלגה?]]=1,טבלה1013[[#This Row],[וסת קבוע אחרון]]&lt;&gt;28,X714=1),1,"")</f>
        <v/>
      </c>
      <c r="Q715" s="1" t="str">
        <f>IF(AND(טבלה1013[[#This Row],[וסת השבוע פעיל?]]&lt;3,OR(טבלה1013[[#This Row],[CycleNumber]]&gt;B716,B716="")),1,"")</f>
        <v/>
      </c>
      <c r="R715" s="1" t="str">
        <f>IF(טבלה1013[[#This Row],[האישה קבעה וסת שבוע?]]=1,IF(טבלה1013[[#This Row],[וסת השבוע פעיל?]]&lt;3,1,0),"")</f>
        <v/>
      </c>
      <c r="S7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5" s="1">
        <f t="shared" si="65"/>
        <v>0</v>
      </c>
      <c r="U715" s="1">
        <f t="shared" si="66"/>
        <v>0</v>
      </c>
      <c r="V715" s="1">
        <f t="shared" si="67"/>
        <v>0</v>
      </c>
      <c r="W715" s="1" t="str">
        <f>IF(טבלה1013[[#This Row],[3 הפלגות זהות]]="","",IF(טבלה1013[[#This Row],[3 הפלגות זהות]]=1,טבלה1013[[#This Row],[LengthofCycle]],W714))</f>
        <v/>
      </c>
      <c r="Y715" s="1" t="str">
        <f>IF(OR(טבלה1013[[#This Row],[הווסת פעיל?]]=0,טבלה1013[[#This Row],[הווסת פעיל?]]=""),"",SUM(Y714,טבלה1013[[#This Row],[הווסת פעיל?]]))</f>
        <v/>
      </c>
      <c r="Z715" s="1" t="str">
        <f>IF(AND(טבלה1013[[#This Row],[כמה מחזורים עד עקירה]]&lt;&gt;"",Y716=""),טבלה1013[[#This Row],[כמה מחזורים עד עקירה]],"")</f>
        <v/>
      </c>
      <c r="AA715" s="1" t="str">
        <f>IF(AND(טבלה1013[[#This Row],[הווסת פעיל?]]=1,טבלה1013[[#This Row],[וסת קבוע אחרון]]&lt;&gt;W714),טבלה1013[[#This Row],[וסת קבוע אחרון]],"")</f>
        <v/>
      </c>
      <c r="AB715" s="1" t="str">
        <f>IF(AND(טבלה1013[[#This Row],[הווסת פעיל?]]=1,X714=0,טבלה1013[[#This Row],[וסת קבוע אחרון]]=W714),טבלה1013[[#This Row],[וסת קבוע אחרון]],"")</f>
        <v/>
      </c>
      <c r="AC715" s="1" t="str">
        <f>IF(AND(טבלה1013[[#This Row],[הווסת פעיל?]]=1,X714=0,טבלה1013[[#This Row],[וסת קבוע אחרון]]&lt;&gt;W714),1,"")</f>
        <v/>
      </c>
      <c r="AD715" s="1" t="str">
        <f>IF(AND(טבלה1013[[#This Row],[הווסת פעיל?]]&lt;&gt;"",B716=1),טבלה1013[[#This Row],[CycleNumber]],"")</f>
        <v/>
      </c>
      <c r="AE715" s="1" t="str">
        <f>IF(AND(טבלה1013[[#This Row],[הווסת פעיל?]]&lt;&gt;"",X714=""),טבלה1013[[#This Row],[CycleNumber]],"")</f>
        <v/>
      </c>
      <c r="AF715" s="1" t="str">
        <f>IF(B716=1,"",IF(טבלה1013[[#This Row],[הווסת פעיל?]]=1,IF(טבלה1013[[#This Row],[וסת קבוע אחרון]]=F716,1,0),""))</f>
        <v/>
      </c>
      <c r="AG715" s="1" t="str">
        <f>IF(B716=1,"",IF(טבלה1013[[#This Row],[הווסת פעיל?]]=1,IF(OR(טבלה1013[[#This Row],[וסת קבוע אחרון]]=F716,F716=טבלה1013[[#This Row],[LengthofCycle]]),1,0),""))</f>
        <v/>
      </c>
      <c r="AH715" s="1" t="str">
        <f>IF(B716=1,"",IF(טבלה1013[[#This Row],[הווסת פעיל?]]=1,IF(OR(טבלה1013[[#This Row],[וסת קבוע אחרון]]=F716,F716=טבלה1013[[#This Row],[LengthofCycle]],AND(טבלה1013[[#This Row],[LengthofCycle]]&lt;&gt;טבלה1013[[#This Row],[וסת קבוע אחרון]],OR(F716=28,F716=29))),1,0),""))</f>
        <v/>
      </c>
      <c r="AI715" s="1" t="str">
        <f>IF(AND(טבלה1013[[#This Row],[הווסת פעיל?]]=1,B716=1),1,"")</f>
        <v/>
      </c>
      <c r="AJ715" s="4">
        <f>IF(AND(טבלה1013[[#This Row],[הווסת פעיל?]]&lt;&gt;1,B716&lt;&gt;1,B716&lt;&gt;""),IF(טבלה1013[[#This Row],[LengthofCycle]]=F716,1,0),"")</f>
        <v>0</v>
      </c>
      <c r="AK715" s="4">
        <f>IF(AND(טבלה1013[[#This Row],[הווסת פעיל?]]&lt;&gt;1,B716&lt;&gt;1,B716&lt;&gt;""),IF(OR(טבלה1013[[#This Row],[LengthofCycle]]=F716,F716=29),1,0),"")</f>
        <v>1</v>
      </c>
      <c r="AL715" s="4">
        <f>IF(AND(טבלה1013[[#This Row],[הווסת פעיל?]]&lt;&gt;1,B716&lt;&gt;1,B716&lt;&gt;""),IF(OR(טבלה1013[[#This Row],[LengthofCycle]]=F716,F716=29,F716=28),1,0),"")</f>
        <v>1</v>
      </c>
    </row>
    <row r="716" spans="1:38" x14ac:dyDescent="0.25">
      <c r="A716" s="1" t="s">
        <v>116</v>
      </c>
      <c r="B716" s="1">
        <v>9</v>
      </c>
      <c r="C716" s="1">
        <v>0</v>
      </c>
      <c r="D716" s="1">
        <v>1</v>
      </c>
      <c r="E716" s="1">
        <v>0</v>
      </c>
      <c r="F716" s="1">
        <v>29</v>
      </c>
      <c r="G716" s="1">
        <f>טבלה1013[[#This Row],[LengthofCycle]]+1</f>
        <v>30</v>
      </c>
      <c r="H716" s="1" t="str">
        <f>IF(IFERROR(LOOKUP(טבלה1013[[#This Row],[ClientID]],קביעויות[השבוע]),FALSE)=טבלה1013[[#This Row],[ClientID]],1,"")</f>
        <v/>
      </c>
      <c r="I716" s="1" t="str">
        <f>IF(AND(טבלה1013[[#This Row],[CycleNumber]]&gt;1,OR(B717="",טבלה1013[[#This Row],[CycleNumber]]&gt;B715)),IF(OR(AND(טבלה1013[[#This Row],[LengthofCycle]]=28,F715=28),AND(טבלה1013[[#This Row],[LengthofCycle]]=35,F715=35)),1,""),"")</f>
        <v/>
      </c>
      <c r="J716" s="1" t="str">
        <f>IF(AND(טבלה1013[[#This Row],[וסת השבוע]]=1,I715=1,טבלה1013[[#This Row],[CycleNumber]]&gt;B715),1,"")</f>
        <v/>
      </c>
      <c r="K716" s="1" t="str">
        <f>IF(טבלה1013[[#This Row],[CycleNumber]]=1,"",IF(טבלה1013[[#This Row],[וסת השבוע]]=1,0,IF(K715="","",IF(K715=0,IF(טבלה1013[[#This Row],[LengthofCycle]]=28,0,1),IF(K715=1,IF(טבלה1013[[#This Row],[LengthofCycle]]+F715=28*2,0,2),IF(K715=2,IF(טבלה1013[[#This Row],[LengthofCycle]]+F715+F714=28*3,0,3),""))))))</f>
        <v/>
      </c>
      <c r="L716" s="1" t="str">
        <f>IF(טבלה1013[[#This Row],[וסת השבוע]]=1,IF(טבלה1013[[#This Row],[וסת השבוע וההפלגה ביחד]]=1,L715+1,0),IF(AND(טבלה1013[[#This Row],[CycleNumber]]&gt;B715,טבלה1013[[#This Row],[CycleNumber]]&gt;1),IF(טבלה1013[[#This Row],[וסת השבוע פעיל?]]&lt;&gt;"",L715+1,""),""))</f>
        <v/>
      </c>
      <c r="M716" s="1" t="str">
        <f>IF(AND(טבלה1013[[#This Row],[וסת השבוע פעיל?]]&lt;&gt;"",טבלה1013[[#This Row],[CycleNumber]]&lt;B717,B717&lt;&gt;"",טבלה1013[[#This Row],[וסת השבוע פעיל?]]&lt;3),IF(K717=0,IF(AND(טבלה1013[[#This Row],[וסת השבוע פעיל?]]&gt;0,I717=1),0,1),0),"")</f>
        <v/>
      </c>
      <c r="N716" s="1" t="str">
        <f t="shared" si="64"/>
        <v/>
      </c>
      <c r="O716" s="1" t="str">
        <f>IF(AND(טבלה1013[[#This Row],[חיזוי - שבוע]]=1,J717=1),1,"")</f>
        <v/>
      </c>
      <c r="P716" s="1" t="str">
        <f>IF(AND(טבלה1013[[#This Row],[חיזוי טוב עם הפלגה?]]=1,טבלה1013[[#This Row],[וסת קבוע אחרון]]&lt;&gt;28,X715=1),1,"")</f>
        <v/>
      </c>
      <c r="Q716" s="1" t="str">
        <f>IF(AND(טבלה1013[[#This Row],[וסת השבוע פעיל?]]&lt;3,OR(טבלה1013[[#This Row],[CycleNumber]]&gt;B717,B717="")),1,"")</f>
        <v/>
      </c>
      <c r="R716" s="1" t="str">
        <f>IF(טבלה1013[[#This Row],[האישה קבעה וסת שבוע?]]=1,IF(טבלה1013[[#This Row],[וסת השבוע פעיל?]]&lt;3,1,0),"")</f>
        <v/>
      </c>
      <c r="S7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6" s="1">
        <f t="shared" si="65"/>
        <v>0</v>
      </c>
      <c r="U716" s="1">
        <f t="shared" si="66"/>
        <v>0</v>
      </c>
      <c r="V716" s="1">
        <f t="shared" si="67"/>
        <v>0</v>
      </c>
      <c r="W716" s="1" t="str">
        <f>IF(טבלה1013[[#This Row],[3 הפלגות זהות]]="","",IF(טבלה1013[[#This Row],[3 הפלגות זהות]]=1,טבלה1013[[#This Row],[LengthofCycle]],W715))</f>
        <v/>
      </c>
      <c r="Y716" s="1" t="str">
        <f>IF(OR(טבלה1013[[#This Row],[הווסת פעיל?]]=0,טבלה1013[[#This Row],[הווסת פעיל?]]=""),"",SUM(Y715,טבלה1013[[#This Row],[הווסת פעיל?]]))</f>
        <v/>
      </c>
      <c r="Z716" s="1" t="str">
        <f>IF(AND(טבלה1013[[#This Row],[כמה מחזורים עד עקירה]]&lt;&gt;"",Y717=""),טבלה1013[[#This Row],[כמה מחזורים עד עקירה]],"")</f>
        <v/>
      </c>
      <c r="AA716" s="1" t="str">
        <f>IF(AND(טבלה1013[[#This Row],[הווסת פעיל?]]=1,טבלה1013[[#This Row],[וסת קבוע אחרון]]&lt;&gt;W715),טבלה1013[[#This Row],[וסת קבוע אחרון]],"")</f>
        <v/>
      </c>
      <c r="AB716" s="1" t="str">
        <f>IF(AND(טבלה1013[[#This Row],[הווסת פעיל?]]=1,X715=0,טבלה1013[[#This Row],[וסת קבוע אחרון]]=W715),טבלה1013[[#This Row],[וסת קבוע אחרון]],"")</f>
        <v/>
      </c>
      <c r="AC716" s="1" t="str">
        <f>IF(AND(טבלה1013[[#This Row],[הווסת פעיל?]]=1,X715=0,טבלה1013[[#This Row],[וסת קבוע אחרון]]&lt;&gt;W715),1,"")</f>
        <v/>
      </c>
      <c r="AD716" s="1" t="str">
        <f>IF(AND(טבלה1013[[#This Row],[הווסת פעיל?]]&lt;&gt;"",B717=1),טבלה1013[[#This Row],[CycleNumber]],"")</f>
        <v/>
      </c>
      <c r="AE716" s="1" t="str">
        <f>IF(AND(טבלה1013[[#This Row],[הווסת פעיל?]]&lt;&gt;"",X715=""),טבלה1013[[#This Row],[CycleNumber]],"")</f>
        <v/>
      </c>
      <c r="AF716" s="1" t="str">
        <f>IF(B717=1,"",IF(טבלה1013[[#This Row],[הווסת פעיל?]]=1,IF(טבלה1013[[#This Row],[וסת קבוע אחרון]]=F717,1,0),""))</f>
        <v/>
      </c>
      <c r="AG716" s="1" t="str">
        <f>IF(B717=1,"",IF(טבלה1013[[#This Row],[הווסת פעיל?]]=1,IF(OR(טבלה1013[[#This Row],[וסת קבוע אחרון]]=F717,F717=טבלה1013[[#This Row],[LengthofCycle]]),1,0),""))</f>
        <v/>
      </c>
      <c r="AH716" s="1" t="str">
        <f>IF(B717=1,"",IF(טבלה1013[[#This Row],[הווסת פעיל?]]=1,IF(OR(טבלה1013[[#This Row],[וסת קבוע אחרון]]=F717,F717=טבלה1013[[#This Row],[LengthofCycle]],AND(טבלה1013[[#This Row],[LengthofCycle]]&lt;&gt;טבלה1013[[#This Row],[וסת קבוע אחרון]],OR(F717=28,F717=29))),1,0),""))</f>
        <v/>
      </c>
      <c r="AI716" s="1" t="str">
        <f>IF(AND(טבלה1013[[#This Row],[הווסת פעיל?]]=1,B717=1),1,"")</f>
        <v/>
      </c>
      <c r="AJ716" s="4">
        <f>IF(AND(טבלה1013[[#This Row],[הווסת פעיל?]]&lt;&gt;1,B717&lt;&gt;1,B717&lt;&gt;""),IF(טבלה1013[[#This Row],[LengthofCycle]]=F717,1,0),"")</f>
        <v>0</v>
      </c>
      <c r="AK716" s="4">
        <f>IF(AND(טבלה1013[[#This Row],[הווסת פעיל?]]&lt;&gt;1,B717&lt;&gt;1,B717&lt;&gt;""),IF(OR(טבלה1013[[#This Row],[LengthofCycle]]=F717,F717=29),1,0),"")</f>
        <v>0</v>
      </c>
      <c r="AL716" s="4">
        <f>IF(AND(טבלה1013[[#This Row],[הווסת פעיל?]]&lt;&gt;1,B717&lt;&gt;1,B717&lt;&gt;""),IF(OR(טבלה1013[[#This Row],[LengthofCycle]]=F717,F717=29,F717=28),1,0),"")</f>
        <v>0</v>
      </c>
    </row>
    <row r="717" spans="1:38" x14ac:dyDescent="0.25">
      <c r="A717" s="1" t="s">
        <v>116</v>
      </c>
      <c r="B717" s="1">
        <v>10</v>
      </c>
      <c r="C717" s="1">
        <v>0</v>
      </c>
      <c r="D717" s="1">
        <v>1</v>
      </c>
      <c r="E717" s="1">
        <v>0</v>
      </c>
      <c r="F717" s="1">
        <v>25</v>
      </c>
      <c r="G717" s="1">
        <f>טבלה1013[[#This Row],[LengthofCycle]]+1</f>
        <v>26</v>
      </c>
      <c r="H717" s="1" t="str">
        <f>IF(IFERROR(LOOKUP(טבלה1013[[#This Row],[ClientID]],קביעויות[השבוע]),FALSE)=טבלה1013[[#This Row],[ClientID]],1,"")</f>
        <v/>
      </c>
      <c r="I717" s="1" t="str">
        <f>IF(AND(טבלה1013[[#This Row],[CycleNumber]]&gt;1,OR(B718="",טבלה1013[[#This Row],[CycleNumber]]&gt;B716)),IF(OR(AND(טבלה1013[[#This Row],[LengthofCycle]]=28,F716=28),AND(טבלה1013[[#This Row],[LengthofCycle]]=35,F716=35)),1,""),"")</f>
        <v/>
      </c>
      <c r="J717" s="1" t="str">
        <f>IF(AND(טבלה1013[[#This Row],[וסת השבוע]]=1,I716=1,טבלה1013[[#This Row],[CycleNumber]]&gt;B716),1,"")</f>
        <v/>
      </c>
      <c r="K717" s="1" t="str">
        <f>IF(טבלה1013[[#This Row],[CycleNumber]]=1,"",IF(טבלה1013[[#This Row],[וסת השבוע]]=1,0,IF(K716="","",IF(K716=0,IF(טבלה1013[[#This Row],[LengthofCycle]]=28,0,1),IF(K716=1,IF(טבלה1013[[#This Row],[LengthofCycle]]+F716=28*2,0,2),IF(K716=2,IF(טבלה1013[[#This Row],[LengthofCycle]]+F716+F715=28*3,0,3),""))))))</f>
        <v/>
      </c>
      <c r="L717" s="1" t="str">
        <f>IF(טבלה1013[[#This Row],[וסת השבוע]]=1,IF(טבלה1013[[#This Row],[וסת השבוע וההפלגה ביחד]]=1,L716+1,0),IF(AND(טבלה1013[[#This Row],[CycleNumber]]&gt;B716,טבלה1013[[#This Row],[CycleNumber]]&gt;1),IF(טבלה1013[[#This Row],[וסת השבוע פעיל?]]&lt;&gt;"",L716+1,""),""))</f>
        <v/>
      </c>
      <c r="M717" s="1" t="str">
        <f>IF(AND(טבלה1013[[#This Row],[וסת השבוע פעיל?]]&lt;&gt;"",טבלה1013[[#This Row],[CycleNumber]]&lt;B718,B718&lt;&gt;"",טבלה1013[[#This Row],[וסת השבוע פעיל?]]&lt;3),IF(K718=0,IF(AND(טבלה1013[[#This Row],[וסת השבוע פעיל?]]&gt;0,I718=1),0,1),0),"")</f>
        <v/>
      </c>
      <c r="N717" s="1" t="str">
        <f t="shared" ref="N717:N780" si="68">IF(M716&lt;&gt;"",IF(K716=0,28+1,IF(K716=1,2*28-F716+1,IF(K716=2,3*28-F716-F715+1,""))),"")</f>
        <v/>
      </c>
      <c r="O717" s="1" t="str">
        <f>IF(AND(טבלה1013[[#This Row],[חיזוי - שבוע]]=1,J718=1),1,"")</f>
        <v/>
      </c>
      <c r="P717" s="1" t="str">
        <f>IF(AND(טבלה1013[[#This Row],[חיזוי טוב עם הפלגה?]]=1,טבלה1013[[#This Row],[וסת קבוע אחרון]]&lt;&gt;28,X716=1),1,"")</f>
        <v/>
      </c>
      <c r="Q717" s="1" t="str">
        <f>IF(AND(טבלה1013[[#This Row],[וסת השבוע פעיל?]]&lt;3,OR(טבלה1013[[#This Row],[CycleNumber]]&gt;B718,B718="")),1,"")</f>
        <v/>
      </c>
      <c r="R717" s="1" t="str">
        <f>IF(טבלה1013[[#This Row],[האישה קבעה וסת שבוע?]]=1,IF(טבלה1013[[#This Row],[וסת השבוע פעיל?]]&lt;3,1,0),"")</f>
        <v/>
      </c>
      <c r="S7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7" s="1">
        <f t="shared" si="65"/>
        <v>0</v>
      </c>
      <c r="U717" s="1">
        <f t="shared" si="66"/>
        <v>0</v>
      </c>
      <c r="V717" s="1">
        <f t="shared" si="67"/>
        <v>0</v>
      </c>
      <c r="W717" s="1" t="str">
        <f>IF(טבלה1013[[#This Row],[3 הפלגות זהות]]="","",IF(טבלה1013[[#This Row],[3 הפלגות זהות]]=1,טבלה1013[[#This Row],[LengthofCycle]],W716))</f>
        <v/>
      </c>
      <c r="Y717" s="1" t="str">
        <f>IF(OR(טבלה1013[[#This Row],[הווסת פעיל?]]=0,טבלה1013[[#This Row],[הווסת פעיל?]]=""),"",SUM(Y716,טבלה1013[[#This Row],[הווסת פעיל?]]))</f>
        <v/>
      </c>
      <c r="Z717" s="1" t="str">
        <f>IF(AND(טבלה1013[[#This Row],[כמה מחזורים עד עקירה]]&lt;&gt;"",Y718=""),טבלה1013[[#This Row],[כמה מחזורים עד עקירה]],"")</f>
        <v/>
      </c>
      <c r="AA717" s="1" t="str">
        <f>IF(AND(טבלה1013[[#This Row],[הווסת פעיל?]]=1,טבלה1013[[#This Row],[וסת קבוע אחרון]]&lt;&gt;W716),טבלה1013[[#This Row],[וסת קבוע אחרון]],"")</f>
        <v/>
      </c>
      <c r="AB717" s="1" t="str">
        <f>IF(AND(טבלה1013[[#This Row],[הווסת פעיל?]]=1,X716=0,טבלה1013[[#This Row],[וסת קבוע אחרון]]=W716),טבלה1013[[#This Row],[וסת קבוע אחרון]],"")</f>
        <v/>
      </c>
      <c r="AC717" s="1" t="str">
        <f>IF(AND(טבלה1013[[#This Row],[הווסת פעיל?]]=1,X716=0,טבלה1013[[#This Row],[וסת קבוע אחרון]]&lt;&gt;W716),1,"")</f>
        <v/>
      </c>
      <c r="AD717" s="1" t="str">
        <f>IF(AND(טבלה1013[[#This Row],[הווסת פעיל?]]&lt;&gt;"",B718=1),טבלה1013[[#This Row],[CycleNumber]],"")</f>
        <v/>
      </c>
      <c r="AE717" s="1" t="str">
        <f>IF(AND(טבלה1013[[#This Row],[הווסת פעיל?]]&lt;&gt;"",X716=""),טבלה1013[[#This Row],[CycleNumber]],"")</f>
        <v/>
      </c>
      <c r="AF717" s="1" t="str">
        <f>IF(B718=1,"",IF(טבלה1013[[#This Row],[הווסת פעיל?]]=1,IF(טבלה1013[[#This Row],[וסת קבוע אחרון]]=F718,1,0),""))</f>
        <v/>
      </c>
      <c r="AG717" s="1" t="str">
        <f>IF(B718=1,"",IF(טבלה1013[[#This Row],[הווסת פעיל?]]=1,IF(OR(טבלה1013[[#This Row],[וסת קבוע אחרון]]=F718,F718=טבלה1013[[#This Row],[LengthofCycle]]),1,0),""))</f>
        <v/>
      </c>
      <c r="AH717" s="1" t="str">
        <f>IF(B718=1,"",IF(טבלה1013[[#This Row],[הווסת פעיל?]]=1,IF(OR(טבלה1013[[#This Row],[וסת קבוע אחרון]]=F718,F718=טבלה1013[[#This Row],[LengthofCycle]],AND(טבלה1013[[#This Row],[LengthofCycle]]&lt;&gt;טבלה1013[[#This Row],[וסת קבוע אחרון]],OR(F718=28,F718=29))),1,0),""))</f>
        <v/>
      </c>
      <c r="AI717" s="1" t="str">
        <f>IF(AND(טבלה1013[[#This Row],[הווסת פעיל?]]=1,B718=1),1,"")</f>
        <v/>
      </c>
      <c r="AJ717" s="4" t="str">
        <f>IF(AND(טבלה1013[[#This Row],[הווסת פעיל?]]&lt;&gt;1,B718&lt;&gt;1,B718&lt;&gt;""),IF(טבלה1013[[#This Row],[LengthofCycle]]=F718,1,0),"")</f>
        <v/>
      </c>
      <c r="AK717" s="4" t="str">
        <f>IF(AND(טבלה1013[[#This Row],[הווסת פעיל?]]&lt;&gt;1,B718&lt;&gt;1,B718&lt;&gt;""),IF(OR(טבלה1013[[#This Row],[LengthofCycle]]=F718,F718=29),1,0),"")</f>
        <v/>
      </c>
      <c r="AL717" s="4" t="str">
        <f>IF(AND(טבלה1013[[#This Row],[הווסת פעיל?]]&lt;&gt;1,B718&lt;&gt;1,B718&lt;&gt;""),IF(OR(טבלה1013[[#This Row],[LengthofCycle]]=F718,F718=29,F718=28),1,0),"")</f>
        <v/>
      </c>
    </row>
    <row r="718" spans="1:38" x14ac:dyDescent="0.25">
      <c r="A718" s="1" t="s">
        <v>117</v>
      </c>
      <c r="B718" s="1">
        <v>1</v>
      </c>
      <c r="C718" s="1">
        <v>0</v>
      </c>
      <c r="D718" s="1">
        <v>1</v>
      </c>
      <c r="E718" s="1">
        <v>0</v>
      </c>
      <c r="F718" s="1">
        <v>42</v>
      </c>
      <c r="G718" s="1">
        <f>טבלה1013[[#This Row],[LengthofCycle]]+1</f>
        <v>43</v>
      </c>
      <c r="H718" s="1" t="str">
        <f>IF(IFERROR(LOOKUP(טבלה1013[[#This Row],[ClientID]],קביעויות[השבוע]),FALSE)=טבלה1013[[#This Row],[ClientID]],1,"")</f>
        <v/>
      </c>
      <c r="I718" s="1" t="str">
        <f>IF(AND(טבלה1013[[#This Row],[CycleNumber]]&gt;1,OR(B719="",טבלה1013[[#This Row],[CycleNumber]]&gt;B717)),IF(OR(AND(טבלה1013[[#This Row],[LengthofCycle]]=28,F717=28),AND(טבלה1013[[#This Row],[LengthofCycle]]=35,F717=35)),1,""),"")</f>
        <v/>
      </c>
      <c r="J718" s="1" t="str">
        <f>IF(AND(טבלה1013[[#This Row],[וסת השבוע]]=1,I717=1,טבלה1013[[#This Row],[CycleNumber]]&gt;B717),1,"")</f>
        <v/>
      </c>
      <c r="K718" s="1" t="str">
        <f>IF(טבלה1013[[#This Row],[CycleNumber]]=1,"",IF(טבלה1013[[#This Row],[וסת השבוע]]=1,0,IF(K717="","",IF(K717=0,IF(טבלה1013[[#This Row],[LengthofCycle]]=28,0,1),IF(K717=1,IF(טבלה1013[[#This Row],[LengthofCycle]]+F717=28*2,0,2),IF(K717=2,IF(טבלה1013[[#This Row],[LengthofCycle]]+F717+F716=28*3,0,3),""))))))</f>
        <v/>
      </c>
      <c r="L718" s="1" t="str">
        <f>IF(טבלה1013[[#This Row],[וסת השבוע]]=1,IF(טבלה1013[[#This Row],[וסת השבוע וההפלגה ביחד]]=1,L717+1,0),IF(AND(טבלה1013[[#This Row],[CycleNumber]]&gt;B717,טבלה1013[[#This Row],[CycleNumber]]&gt;1),IF(טבלה1013[[#This Row],[וסת השבוע פעיל?]]&lt;&gt;"",L717+1,""),""))</f>
        <v/>
      </c>
      <c r="M718" s="1" t="str">
        <f>IF(AND(טבלה1013[[#This Row],[וסת השבוע פעיל?]]&lt;&gt;"",טבלה1013[[#This Row],[CycleNumber]]&lt;B719,B719&lt;&gt;"",טבלה1013[[#This Row],[וסת השבוע פעיל?]]&lt;3),IF(K719=0,IF(AND(טבלה1013[[#This Row],[וסת השבוע פעיל?]]&gt;0,I719=1),0,1),0),"")</f>
        <v/>
      </c>
      <c r="N718" s="1" t="str">
        <f t="shared" si="68"/>
        <v/>
      </c>
      <c r="O718" s="1" t="str">
        <f>IF(AND(טבלה1013[[#This Row],[חיזוי - שבוע]]=1,J719=1),1,"")</f>
        <v/>
      </c>
      <c r="P718" s="1" t="str">
        <f>IF(AND(טבלה1013[[#This Row],[חיזוי טוב עם הפלגה?]]=1,טבלה1013[[#This Row],[וסת קבוע אחרון]]&lt;&gt;28,X717=1),1,"")</f>
        <v/>
      </c>
      <c r="Q718" s="1" t="str">
        <f>IF(AND(טבלה1013[[#This Row],[וסת השבוע פעיל?]]&lt;3,OR(טבלה1013[[#This Row],[CycleNumber]]&gt;B719,B719="")),1,"")</f>
        <v/>
      </c>
      <c r="R718" s="1" t="str">
        <f>IF(טבלה1013[[#This Row],[האישה קבעה וסת שבוע?]]=1,IF(טבלה1013[[#This Row],[וסת השבוע פעיל?]]&lt;3,1,0),"")</f>
        <v/>
      </c>
      <c r="S7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8" s="1" t="str">
        <f t="shared" si="65"/>
        <v/>
      </c>
      <c r="U718" s="1" t="str">
        <f t="shared" si="66"/>
        <v/>
      </c>
      <c r="V718" s="1" t="str">
        <f t="shared" si="67"/>
        <v/>
      </c>
      <c r="W718" s="1" t="str">
        <f>IF(טבלה1013[[#This Row],[3 הפלגות זהות]]="","",IF(טבלה1013[[#This Row],[3 הפלגות זהות]]=1,טבלה1013[[#This Row],[LengthofCycle]],W717))</f>
        <v/>
      </c>
      <c r="Y718" s="1" t="str">
        <f>IF(OR(טבלה1013[[#This Row],[הווסת פעיל?]]=0,טבלה1013[[#This Row],[הווסת פעיל?]]=""),"",SUM(Y717,טבלה1013[[#This Row],[הווסת פעיל?]]))</f>
        <v/>
      </c>
      <c r="Z718" s="1" t="str">
        <f>IF(AND(טבלה1013[[#This Row],[כמה מחזורים עד עקירה]]&lt;&gt;"",Y719=""),טבלה1013[[#This Row],[כמה מחזורים עד עקירה]],"")</f>
        <v/>
      </c>
      <c r="AA718" s="1" t="str">
        <f>IF(AND(טבלה1013[[#This Row],[הווסת פעיל?]]=1,טבלה1013[[#This Row],[וסת קבוע אחרון]]&lt;&gt;W717),טבלה1013[[#This Row],[וסת קבוע אחרון]],"")</f>
        <v/>
      </c>
      <c r="AB718" s="1" t="str">
        <f>IF(AND(טבלה1013[[#This Row],[הווסת פעיל?]]=1,X717=0,טבלה1013[[#This Row],[וסת קבוע אחרון]]=W717),טבלה1013[[#This Row],[וסת קבוע אחרון]],"")</f>
        <v/>
      </c>
      <c r="AC718" s="1" t="str">
        <f>IF(AND(טבלה1013[[#This Row],[הווסת פעיל?]]=1,X717=0,טבלה1013[[#This Row],[וסת קבוע אחרון]]&lt;&gt;W717),1,"")</f>
        <v/>
      </c>
      <c r="AD718" s="1" t="str">
        <f>IF(AND(טבלה1013[[#This Row],[הווסת פעיל?]]&lt;&gt;"",B719=1),טבלה1013[[#This Row],[CycleNumber]],"")</f>
        <v/>
      </c>
      <c r="AE718" s="1" t="str">
        <f>IF(AND(טבלה1013[[#This Row],[הווסת פעיל?]]&lt;&gt;"",X717=""),טבלה1013[[#This Row],[CycleNumber]],"")</f>
        <v/>
      </c>
      <c r="AF718" s="1" t="str">
        <f>IF(B719=1,"",IF(טבלה1013[[#This Row],[הווסת פעיל?]]=1,IF(טבלה1013[[#This Row],[וסת קבוע אחרון]]=F719,1,0),""))</f>
        <v/>
      </c>
      <c r="AG718" s="1" t="str">
        <f>IF(B719=1,"",IF(טבלה1013[[#This Row],[הווסת פעיל?]]=1,IF(OR(טבלה1013[[#This Row],[וסת קבוע אחרון]]=F719,F719=טבלה1013[[#This Row],[LengthofCycle]]),1,0),""))</f>
        <v/>
      </c>
      <c r="AH718" s="1" t="str">
        <f>IF(B719=1,"",IF(טבלה1013[[#This Row],[הווסת פעיל?]]=1,IF(OR(טבלה1013[[#This Row],[וסת קבוע אחרון]]=F719,F719=טבלה1013[[#This Row],[LengthofCycle]],AND(טבלה1013[[#This Row],[LengthofCycle]]&lt;&gt;טבלה1013[[#This Row],[וסת קבוע אחרון]],OR(F719=28,F719=29))),1,0),""))</f>
        <v/>
      </c>
      <c r="AI718" s="1" t="str">
        <f>IF(AND(טבלה1013[[#This Row],[הווסת פעיל?]]=1,B719=1),1,"")</f>
        <v/>
      </c>
      <c r="AJ718" s="4">
        <f>IF(AND(טבלה1013[[#This Row],[הווסת פעיל?]]&lt;&gt;1,B719&lt;&gt;1,B719&lt;&gt;""),IF(טבלה1013[[#This Row],[LengthofCycle]]=F719,1,0),"")</f>
        <v>0</v>
      </c>
      <c r="AK718" s="4">
        <f>IF(AND(טבלה1013[[#This Row],[הווסת פעיל?]]&lt;&gt;1,B719&lt;&gt;1,B719&lt;&gt;""),IF(OR(טבלה1013[[#This Row],[LengthofCycle]]=F719,F719=29),1,0),"")</f>
        <v>0</v>
      </c>
      <c r="AL718" s="4">
        <f>IF(AND(טבלה1013[[#This Row],[הווסת פעיל?]]&lt;&gt;1,B719&lt;&gt;1,B719&lt;&gt;""),IF(OR(טבלה1013[[#This Row],[LengthofCycle]]=F719,F719=29,F719=28),1,0),"")</f>
        <v>0</v>
      </c>
    </row>
    <row r="719" spans="1:38" x14ac:dyDescent="0.25">
      <c r="A719" s="1" t="s">
        <v>117</v>
      </c>
      <c r="B719" s="1">
        <v>2</v>
      </c>
      <c r="C719" s="1">
        <v>0</v>
      </c>
      <c r="D719" s="1">
        <v>0</v>
      </c>
      <c r="E719" s="1">
        <v>0</v>
      </c>
      <c r="F719" s="1">
        <v>41</v>
      </c>
      <c r="G719" s="1">
        <f>טבלה1013[[#This Row],[LengthofCycle]]+1</f>
        <v>42</v>
      </c>
      <c r="H719" s="1" t="str">
        <f>IF(IFERROR(LOOKUP(טבלה1013[[#This Row],[ClientID]],קביעויות[השבוע]),FALSE)=טבלה1013[[#This Row],[ClientID]],1,"")</f>
        <v/>
      </c>
      <c r="I719" s="1" t="str">
        <f>IF(AND(טבלה1013[[#This Row],[CycleNumber]]&gt;1,OR(B720="",טבלה1013[[#This Row],[CycleNumber]]&gt;B718)),IF(OR(AND(טבלה1013[[#This Row],[LengthofCycle]]=28,F718=28),AND(טבלה1013[[#This Row],[LengthofCycle]]=35,F718=35)),1,""),"")</f>
        <v/>
      </c>
      <c r="J719" s="1" t="str">
        <f>IF(AND(טבלה1013[[#This Row],[וסת השבוע]]=1,I718=1,טבלה1013[[#This Row],[CycleNumber]]&gt;B718),1,"")</f>
        <v/>
      </c>
      <c r="K719" s="1" t="str">
        <f>IF(טבלה1013[[#This Row],[CycleNumber]]=1,"",IF(טבלה1013[[#This Row],[וסת השבוע]]=1,0,IF(K718="","",IF(K718=0,IF(טבלה1013[[#This Row],[LengthofCycle]]=28,0,1),IF(K718=1,IF(טבלה1013[[#This Row],[LengthofCycle]]+F718=28*2,0,2),IF(K718=2,IF(טבלה1013[[#This Row],[LengthofCycle]]+F718+F717=28*3,0,3),""))))))</f>
        <v/>
      </c>
      <c r="L719" s="1" t="str">
        <f>IF(טבלה1013[[#This Row],[וסת השבוע]]=1,IF(טבלה1013[[#This Row],[וסת השבוע וההפלגה ביחד]]=1,L718+1,0),IF(AND(טבלה1013[[#This Row],[CycleNumber]]&gt;B718,טבלה1013[[#This Row],[CycleNumber]]&gt;1),IF(טבלה1013[[#This Row],[וסת השבוע פעיל?]]&lt;&gt;"",L718+1,""),""))</f>
        <v/>
      </c>
      <c r="M719" s="1" t="str">
        <f>IF(AND(טבלה1013[[#This Row],[וסת השבוע פעיל?]]&lt;&gt;"",טבלה1013[[#This Row],[CycleNumber]]&lt;B720,B720&lt;&gt;"",טבלה1013[[#This Row],[וסת השבוע פעיל?]]&lt;3),IF(K720=0,IF(AND(טבלה1013[[#This Row],[וסת השבוע פעיל?]]&gt;0,I720=1),0,1),0),"")</f>
        <v/>
      </c>
      <c r="N719" s="1" t="str">
        <f t="shared" si="68"/>
        <v/>
      </c>
      <c r="O719" s="1" t="str">
        <f>IF(AND(טבלה1013[[#This Row],[חיזוי - שבוע]]=1,J720=1),1,"")</f>
        <v/>
      </c>
      <c r="P719" s="1" t="str">
        <f>IF(AND(טבלה1013[[#This Row],[חיזוי טוב עם הפלגה?]]=1,טבלה1013[[#This Row],[וסת קבוע אחרון]]&lt;&gt;28,X718=1),1,"")</f>
        <v/>
      </c>
      <c r="Q719" s="1" t="str">
        <f>IF(AND(טבלה1013[[#This Row],[וסת השבוע פעיל?]]&lt;3,OR(טבלה1013[[#This Row],[CycleNumber]]&gt;B720,B720="")),1,"")</f>
        <v/>
      </c>
      <c r="R719" s="1" t="str">
        <f>IF(טבלה1013[[#This Row],[האישה קבעה וסת שבוע?]]=1,IF(טבלה1013[[#This Row],[וסת השבוע פעיל?]]&lt;3,1,0),"")</f>
        <v/>
      </c>
      <c r="S7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19" s="1" t="str">
        <f t="shared" si="65"/>
        <v/>
      </c>
      <c r="U719" s="1" t="str">
        <f t="shared" si="66"/>
        <v/>
      </c>
      <c r="V719" s="1" t="str">
        <f t="shared" si="67"/>
        <v/>
      </c>
      <c r="W719" s="1" t="str">
        <f>IF(טבלה1013[[#This Row],[3 הפלגות זהות]]="","",IF(טבלה1013[[#This Row],[3 הפלגות זהות]]=1,טבלה1013[[#This Row],[LengthofCycle]],W718))</f>
        <v/>
      </c>
      <c r="Y719" s="1" t="str">
        <f>IF(OR(טבלה1013[[#This Row],[הווסת פעיל?]]=0,טבלה1013[[#This Row],[הווסת פעיל?]]=""),"",SUM(Y718,טבלה1013[[#This Row],[הווסת פעיל?]]))</f>
        <v/>
      </c>
      <c r="Z719" s="1" t="str">
        <f>IF(AND(טבלה1013[[#This Row],[כמה מחזורים עד עקירה]]&lt;&gt;"",Y720=""),טבלה1013[[#This Row],[כמה מחזורים עד עקירה]],"")</f>
        <v/>
      </c>
      <c r="AA719" s="1" t="str">
        <f>IF(AND(טבלה1013[[#This Row],[הווסת פעיל?]]=1,טבלה1013[[#This Row],[וסת קבוע אחרון]]&lt;&gt;W718),טבלה1013[[#This Row],[וסת קבוע אחרון]],"")</f>
        <v/>
      </c>
      <c r="AB719" s="1" t="str">
        <f>IF(AND(טבלה1013[[#This Row],[הווסת פעיל?]]=1,X718=0,טבלה1013[[#This Row],[וסת קבוע אחרון]]=W718),טבלה1013[[#This Row],[וסת קבוע אחרון]],"")</f>
        <v/>
      </c>
      <c r="AC719" s="1" t="str">
        <f>IF(AND(טבלה1013[[#This Row],[הווסת פעיל?]]=1,X718=0,טבלה1013[[#This Row],[וסת קבוע אחרון]]&lt;&gt;W718),1,"")</f>
        <v/>
      </c>
      <c r="AD719" s="1" t="str">
        <f>IF(AND(טבלה1013[[#This Row],[הווסת פעיל?]]&lt;&gt;"",B720=1),טבלה1013[[#This Row],[CycleNumber]],"")</f>
        <v/>
      </c>
      <c r="AE719" s="1" t="str">
        <f>IF(AND(טבלה1013[[#This Row],[הווסת פעיל?]]&lt;&gt;"",X718=""),טבלה1013[[#This Row],[CycleNumber]],"")</f>
        <v/>
      </c>
      <c r="AF719" s="1" t="str">
        <f>IF(B720=1,"",IF(טבלה1013[[#This Row],[הווסת פעיל?]]=1,IF(טבלה1013[[#This Row],[וסת קבוע אחרון]]=F720,1,0),""))</f>
        <v/>
      </c>
      <c r="AG719" s="1" t="str">
        <f>IF(B720=1,"",IF(טבלה1013[[#This Row],[הווסת פעיל?]]=1,IF(OR(טבלה1013[[#This Row],[וסת קבוע אחרון]]=F720,F720=טבלה1013[[#This Row],[LengthofCycle]]),1,0),""))</f>
        <v/>
      </c>
      <c r="AH719" s="1" t="str">
        <f>IF(B720=1,"",IF(טבלה1013[[#This Row],[הווסת פעיל?]]=1,IF(OR(טבלה1013[[#This Row],[וסת קבוע אחרון]]=F720,F720=טבלה1013[[#This Row],[LengthofCycle]],AND(טבלה1013[[#This Row],[LengthofCycle]]&lt;&gt;טבלה1013[[#This Row],[וסת קבוע אחרון]],OR(F720=28,F720=29))),1,0),""))</f>
        <v/>
      </c>
      <c r="AI719" s="1" t="str">
        <f>IF(AND(טבלה1013[[#This Row],[הווסת פעיל?]]=1,B720=1),1,"")</f>
        <v/>
      </c>
      <c r="AJ719" s="4">
        <f>IF(AND(טבלה1013[[#This Row],[הווסת פעיל?]]&lt;&gt;1,B720&lt;&gt;1,B720&lt;&gt;""),IF(טבלה1013[[#This Row],[LengthofCycle]]=F720,1,0),"")</f>
        <v>0</v>
      </c>
      <c r="AK719" s="4">
        <f>IF(AND(טבלה1013[[#This Row],[הווסת פעיל?]]&lt;&gt;1,B720&lt;&gt;1,B720&lt;&gt;""),IF(OR(טבלה1013[[#This Row],[LengthofCycle]]=F720,F720=29),1,0),"")</f>
        <v>0</v>
      </c>
      <c r="AL719" s="4">
        <f>IF(AND(טבלה1013[[#This Row],[הווסת פעיל?]]&lt;&gt;1,B720&lt;&gt;1,B720&lt;&gt;""),IF(OR(טבלה1013[[#This Row],[LengthofCycle]]=F720,F720=29,F720=28),1,0),"")</f>
        <v>0</v>
      </c>
    </row>
    <row r="720" spans="1:38" x14ac:dyDescent="0.25">
      <c r="A720" s="1" t="s">
        <v>117</v>
      </c>
      <c r="B720" s="1">
        <v>3</v>
      </c>
      <c r="C720" s="1">
        <v>0</v>
      </c>
      <c r="D720" s="1">
        <v>0</v>
      </c>
      <c r="E720" s="1">
        <v>0</v>
      </c>
      <c r="F720" s="1">
        <v>33</v>
      </c>
      <c r="G720" s="1">
        <f>טבלה1013[[#This Row],[LengthofCycle]]+1</f>
        <v>34</v>
      </c>
      <c r="H720" s="1" t="str">
        <f>IF(IFERROR(LOOKUP(טבלה1013[[#This Row],[ClientID]],קביעויות[השבוע]),FALSE)=טבלה1013[[#This Row],[ClientID]],1,"")</f>
        <v/>
      </c>
      <c r="I720" s="1" t="str">
        <f>IF(AND(טבלה1013[[#This Row],[CycleNumber]]&gt;1,OR(B721="",טבלה1013[[#This Row],[CycleNumber]]&gt;B719)),IF(OR(AND(טבלה1013[[#This Row],[LengthofCycle]]=28,F719=28),AND(טבלה1013[[#This Row],[LengthofCycle]]=35,F719=35)),1,""),"")</f>
        <v/>
      </c>
      <c r="J720" s="1" t="str">
        <f>IF(AND(טבלה1013[[#This Row],[וסת השבוע]]=1,I719=1,טבלה1013[[#This Row],[CycleNumber]]&gt;B719),1,"")</f>
        <v/>
      </c>
      <c r="K720" s="1" t="str">
        <f>IF(טבלה1013[[#This Row],[CycleNumber]]=1,"",IF(טבלה1013[[#This Row],[וסת השבוע]]=1,0,IF(K719="","",IF(K719=0,IF(טבלה1013[[#This Row],[LengthofCycle]]=28,0,1),IF(K719=1,IF(טבלה1013[[#This Row],[LengthofCycle]]+F719=28*2,0,2),IF(K719=2,IF(טבלה1013[[#This Row],[LengthofCycle]]+F719+F718=28*3,0,3),""))))))</f>
        <v/>
      </c>
      <c r="L720" s="1" t="str">
        <f>IF(טבלה1013[[#This Row],[וסת השבוע]]=1,IF(טבלה1013[[#This Row],[וסת השבוע וההפלגה ביחד]]=1,L719+1,0),IF(AND(טבלה1013[[#This Row],[CycleNumber]]&gt;B719,טבלה1013[[#This Row],[CycleNumber]]&gt;1),IF(טבלה1013[[#This Row],[וסת השבוע פעיל?]]&lt;&gt;"",L719+1,""),""))</f>
        <v/>
      </c>
      <c r="M720" s="1" t="str">
        <f>IF(AND(טבלה1013[[#This Row],[וסת השבוע פעיל?]]&lt;&gt;"",טבלה1013[[#This Row],[CycleNumber]]&lt;B721,B721&lt;&gt;"",טבלה1013[[#This Row],[וסת השבוע פעיל?]]&lt;3),IF(K721=0,IF(AND(טבלה1013[[#This Row],[וסת השבוע פעיל?]]&gt;0,I721=1),0,1),0),"")</f>
        <v/>
      </c>
      <c r="N720" s="1" t="str">
        <f t="shared" si="68"/>
        <v/>
      </c>
      <c r="O720" s="1" t="str">
        <f>IF(AND(טבלה1013[[#This Row],[חיזוי - שבוע]]=1,J721=1),1,"")</f>
        <v/>
      </c>
      <c r="P720" s="1" t="str">
        <f>IF(AND(טבלה1013[[#This Row],[חיזוי טוב עם הפלגה?]]=1,טבלה1013[[#This Row],[וסת קבוע אחרון]]&lt;&gt;28,X719=1),1,"")</f>
        <v/>
      </c>
      <c r="Q720" s="1" t="str">
        <f>IF(AND(טבלה1013[[#This Row],[וסת השבוע פעיל?]]&lt;3,OR(טבלה1013[[#This Row],[CycleNumber]]&gt;B721,B721="")),1,"")</f>
        <v/>
      </c>
      <c r="R720" s="1" t="str">
        <f>IF(טבלה1013[[#This Row],[האישה קבעה וסת שבוע?]]=1,IF(טבלה1013[[#This Row],[וסת השבוע פעיל?]]&lt;3,1,0),"")</f>
        <v/>
      </c>
      <c r="S7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0" s="1">
        <f t="shared" si="65"/>
        <v>0</v>
      </c>
      <c r="U720" s="1" t="str">
        <f t="shared" si="66"/>
        <v/>
      </c>
      <c r="V720" s="1" t="str">
        <f t="shared" si="67"/>
        <v/>
      </c>
      <c r="W720" s="1" t="str">
        <f>IF(טבלה1013[[#This Row],[3 הפלגות זהות]]="","",IF(טבלה1013[[#This Row],[3 הפלגות זהות]]=1,טבלה1013[[#This Row],[LengthofCycle]],W719))</f>
        <v/>
      </c>
      <c r="Y720" s="1" t="str">
        <f>IF(OR(טבלה1013[[#This Row],[הווסת פעיל?]]=0,טבלה1013[[#This Row],[הווסת פעיל?]]=""),"",SUM(Y719,טבלה1013[[#This Row],[הווסת פעיל?]]))</f>
        <v/>
      </c>
      <c r="Z720" s="1" t="str">
        <f>IF(AND(טבלה1013[[#This Row],[כמה מחזורים עד עקירה]]&lt;&gt;"",Y721=""),טבלה1013[[#This Row],[כמה מחזורים עד עקירה]],"")</f>
        <v/>
      </c>
      <c r="AA720" s="1" t="str">
        <f>IF(AND(טבלה1013[[#This Row],[הווסת פעיל?]]=1,טבלה1013[[#This Row],[וסת קבוע אחרון]]&lt;&gt;W719),טבלה1013[[#This Row],[וסת קבוע אחרון]],"")</f>
        <v/>
      </c>
      <c r="AB720" s="1" t="str">
        <f>IF(AND(טבלה1013[[#This Row],[הווסת פעיל?]]=1,X719=0,טבלה1013[[#This Row],[וסת קבוע אחרון]]=W719),טבלה1013[[#This Row],[וסת קבוע אחרון]],"")</f>
        <v/>
      </c>
      <c r="AC720" s="1" t="str">
        <f>IF(AND(טבלה1013[[#This Row],[הווסת פעיל?]]=1,X719=0,טבלה1013[[#This Row],[וסת קבוע אחרון]]&lt;&gt;W719),1,"")</f>
        <v/>
      </c>
      <c r="AD720" s="1" t="str">
        <f>IF(AND(טבלה1013[[#This Row],[הווסת פעיל?]]&lt;&gt;"",B721=1),טבלה1013[[#This Row],[CycleNumber]],"")</f>
        <v/>
      </c>
      <c r="AE720" s="1" t="str">
        <f>IF(AND(טבלה1013[[#This Row],[הווסת פעיל?]]&lt;&gt;"",X719=""),טבלה1013[[#This Row],[CycleNumber]],"")</f>
        <v/>
      </c>
      <c r="AF720" s="1" t="str">
        <f>IF(B721=1,"",IF(טבלה1013[[#This Row],[הווסת פעיל?]]=1,IF(טבלה1013[[#This Row],[וסת קבוע אחרון]]=F721,1,0),""))</f>
        <v/>
      </c>
      <c r="AG720" s="1" t="str">
        <f>IF(B721=1,"",IF(טבלה1013[[#This Row],[הווסת פעיל?]]=1,IF(OR(טבלה1013[[#This Row],[וסת קבוע אחרון]]=F721,F721=טבלה1013[[#This Row],[LengthofCycle]]),1,0),""))</f>
        <v/>
      </c>
      <c r="AH720" s="1" t="str">
        <f>IF(B721=1,"",IF(טבלה1013[[#This Row],[הווסת פעיל?]]=1,IF(OR(טבלה1013[[#This Row],[וסת קבוע אחרון]]=F721,F721=טבלה1013[[#This Row],[LengthofCycle]],AND(טבלה1013[[#This Row],[LengthofCycle]]&lt;&gt;טבלה1013[[#This Row],[וסת קבוע אחרון]],OR(F721=28,F721=29))),1,0),""))</f>
        <v/>
      </c>
      <c r="AI720" s="1" t="str">
        <f>IF(AND(טבלה1013[[#This Row],[הווסת פעיל?]]=1,B721=1),1,"")</f>
        <v/>
      </c>
      <c r="AJ720" s="4">
        <f>IF(AND(טבלה1013[[#This Row],[הווסת פעיל?]]&lt;&gt;1,B721&lt;&gt;1,B721&lt;&gt;""),IF(טבלה1013[[#This Row],[LengthofCycle]]=F721,1,0),"")</f>
        <v>0</v>
      </c>
      <c r="AK720" s="4">
        <f>IF(AND(טבלה1013[[#This Row],[הווסת פעיל?]]&lt;&gt;1,B721&lt;&gt;1,B721&lt;&gt;""),IF(OR(טבלה1013[[#This Row],[LengthofCycle]]=F721,F721=29),1,0),"")</f>
        <v>0</v>
      </c>
      <c r="AL720" s="4">
        <f>IF(AND(טבלה1013[[#This Row],[הווסת פעיל?]]&lt;&gt;1,B721&lt;&gt;1,B721&lt;&gt;""),IF(OR(טבלה1013[[#This Row],[LengthofCycle]]=F721,F721=29,F721=28),1,0),"")</f>
        <v>0</v>
      </c>
    </row>
    <row r="721" spans="1:38" x14ac:dyDescent="0.25">
      <c r="A721" s="1" t="s">
        <v>117</v>
      </c>
      <c r="B721" s="1">
        <v>4</v>
      </c>
      <c r="C721" s="1">
        <v>0</v>
      </c>
      <c r="D721" s="1">
        <v>1</v>
      </c>
      <c r="E721" s="1">
        <v>0</v>
      </c>
      <c r="F721" s="1">
        <v>24</v>
      </c>
      <c r="G721" s="1">
        <f>טבלה1013[[#This Row],[LengthofCycle]]+1</f>
        <v>25</v>
      </c>
      <c r="H721" s="1" t="str">
        <f>IF(IFERROR(LOOKUP(טבלה1013[[#This Row],[ClientID]],קביעויות[השבוע]),FALSE)=טבלה1013[[#This Row],[ClientID]],1,"")</f>
        <v/>
      </c>
      <c r="I721" s="1" t="str">
        <f>IF(AND(טבלה1013[[#This Row],[CycleNumber]]&gt;1,OR(B722="",טבלה1013[[#This Row],[CycleNumber]]&gt;B720)),IF(OR(AND(טבלה1013[[#This Row],[LengthofCycle]]=28,F720=28),AND(טבלה1013[[#This Row],[LengthofCycle]]=35,F720=35)),1,""),"")</f>
        <v/>
      </c>
      <c r="J721" s="1" t="str">
        <f>IF(AND(טבלה1013[[#This Row],[וסת השבוע]]=1,I720=1,טבלה1013[[#This Row],[CycleNumber]]&gt;B720),1,"")</f>
        <v/>
      </c>
      <c r="K721" s="1" t="str">
        <f>IF(טבלה1013[[#This Row],[CycleNumber]]=1,"",IF(טבלה1013[[#This Row],[וסת השבוע]]=1,0,IF(K720="","",IF(K720=0,IF(טבלה1013[[#This Row],[LengthofCycle]]=28,0,1),IF(K720=1,IF(טבלה1013[[#This Row],[LengthofCycle]]+F720=28*2,0,2),IF(K720=2,IF(טבלה1013[[#This Row],[LengthofCycle]]+F720+F719=28*3,0,3),""))))))</f>
        <v/>
      </c>
      <c r="L721" s="1" t="str">
        <f>IF(טבלה1013[[#This Row],[וסת השבוע]]=1,IF(טבלה1013[[#This Row],[וסת השבוע וההפלגה ביחד]]=1,L720+1,0),IF(AND(טבלה1013[[#This Row],[CycleNumber]]&gt;B720,טבלה1013[[#This Row],[CycleNumber]]&gt;1),IF(טבלה1013[[#This Row],[וסת השבוע פעיל?]]&lt;&gt;"",L720+1,""),""))</f>
        <v/>
      </c>
      <c r="M721" s="1" t="str">
        <f>IF(AND(טבלה1013[[#This Row],[וסת השבוע פעיל?]]&lt;&gt;"",טבלה1013[[#This Row],[CycleNumber]]&lt;B722,B722&lt;&gt;"",טבלה1013[[#This Row],[וסת השבוע פעיל?]]&lt;3),IF(K722=0,IF(AND(טבלה1013[[#This Row],[וסת השבוע פעיל?]]&gt;0,I722=1),0,1),0),"")</f>
        <v/>
      </c>
      <c r="N721" s="1" t="str">
        <f t="shared" si="68"/>
        <v/>
      </c>
      <c r="O721" s="1" t="str">
        <f>IF(AND(טבלה1013[[#This Row],[חיזוי - שבוע]]=1,J722=1),1,"")</f>
        <v/>
      </c>
      <c r="P721" s="1" t="str">
        <f>IF(AND(טבלה1013[[#This Row],[חיזוי טוב עם הפלגה?]]=1,טבלה1013[[#This Row],[וסת קבוע אחרון]]&lt;&gt;28,X720=1),1,"")</f>
        <v/>
      </c>
      <c r="Q721" s="1" t="str">
        <f>IF(AND(טבלה1013[[#This Row],[וסת השבוע פעיל?]]&lt;3,OR(טבלה1013[[#This Row],[CycleNumber]]&gt;B722,B722="")),1,"")</f>
        <v/>
      </c>
      <c r="R721" s="1" t="str">
        <f>IF(טבלה1013[[#This Row],[האישה קבעה וסת שבוע?]]=1,IF(טבלה1013[[#This Row],[וסת השבוע פעיל?]]&lt;3,1,0),"")</f>
        <v/>
      </c>
      <c r="S7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1" s="1">
        <f t="shared" si="65"/>
        <v>0</v>
      </c>
      <c r="U721" s="1">
        <f t="shared" si="66"/>
        <v>0</v>
      </c>
      <c r="V721" s="1" t="str">
        <f t="shared" si="67"/>
        <v/>
      </c>
      <c r="W721" s="1" t="str">
        <f>IF(טבלה1013[[#This Row],[3 הפלגות זהות]]="","",IF(טבלה1013[[#This Row],[3 הפלגות זהות]]=1,טבלה1013[[#This Row],[LengthofCycle]],W720))</f>
        <v/>
      </c>
      <c r="Y721" s="1" t="str">
        <f>IF(OR(טבלה1013[[#This Row],[הווסת פעיל?]]=0,טבלה1013[[#This Row],[הווסת פעיל?]]=""),"",SUM(Y720,טבלה1013[[#This Row],[הווסת פעיל?]]))</f>
        <v/>
      </c>
      <c r="Z721" s="1" t="str">
        <f>IF(AND(טבלה1013[[#This Row],[כמה מחזורים עד עקירה]]&lt;&gt;"",Y722=""),טבלה1013[[#This Row],[כמה מחזורים עד עקירה]],"")</f>
        <v/>
      </c>
      <c r="AA721" s="1" t="str">
        <f>IF(AND(טבלה1013[[#This Row],[הווסת פעיל?]]=1,טבלה1013[[#This Row],[וסת קבוע אחרון]]&lt;&gt;W720),טבלה1013[[#This Row],[וסת קבוע אחרון]],"")</f>
        <v/>
      </c>
      <c r="AB721" s="1" t="str">
        <f>IF(AND(טבלה1013[[#This Row],[הווסת פעיל?]]=1,X720=0,טבלה1013[[#This Row],[וסת קבוע אחרון]]=W720),טבלה1013[[#This Row],[וסת קבוע אחרון]],"")</f>
        <v/>
      </c>
      <c r="AC721" s="1" t="str">
        <f>IF(AND(טבלה1013[[#This Row],[הווסת פעיל?]]=1,X720=0,טבלה1013[[#This Row],[וסת קבוע אחרון]]&lt;&gt;W720),1,"")</f>
        <v/>
      </c>
      <c r="AD721" s="1" t="str">
        <f>IF(AND(טבלה1013[[#This Row],[הווסת פעיל?]]&lt;&gt;"",B722=1),טבלה1013[[#This Row],[CycleNumber]],"")</f>
        <v/>
      </c>
      <c r="AE721" s="1" t="str">
        <f>IF(AND(טבלה1013[[#This Row],[הווסת פעיל?]]&lt;&gt;"",X720=""),טבלה1013[[#This Row],[CycleNumber]],"")</f>
        <v/>
      </c>
      <c r="AF721" s="1" t="str">
        <f>IF(B722=1,"",IF(טבלה1013[[#This Row],[הווסת פעיל?]]=1,IF(טבלה1013[[#This Row],[וסת קבוע אחרון]]=F722,1,0),""))</f>
        <v/>
      </c>
      <c r="AG721" s="1" t="str">
        <f>IF(B722=1,"",IF(טבלה1013[[#This Row],[הווסת פעיל?]]=1,IF(OR(טבלה1013[[#This Row],[וסת קבוע אחרון]]=F722,F722=טבלה1013[[#This Row],[LengthofCycle]]),1,0),""))</f>
        <v/>
      </c>
      <c r="AH721" s="1" t="str">
        <f>IF(B722=1,"",IF(טבלה1013[[#This Row],[הווסת פעיל?]]=1,IF(OR(טבלה1013[[#This Row],[וסת קבוע אחרון]]=F722,F722=טבלה1013[[#This Row],[LengthofCycle]],AND(טבלה1013[[#This Row],[LengthofCycle]]&lt;&gt;טבלה1013[[#This Row],[וסת קבוע אחרון]],OR(F722=28,F722=29))),1,0),""))</f>
        <v/>
      </c>
      <c r="AI721" s="1" t="str">
        <f>IF(AND(טבלה1013[[#This Row],[הווסת פעיל?]]=1,B722=1),1,"")</f>
        <v/>
      </c>
      <c r="AJ721" s="4">
        <f>IF(AND(טבלה1013[[#This Row],[הווסת פעיל?]]&lt;&gt;1,B722&lt;&gt;1,B722&lt;&gt;""),IF(טבלה1013[[#This Row],[LengthofCycle]]=F722,1,0),"")</f>
        <v>0</v>
      </c>
      <c r="AK721" s="4">
        <f>IF(AND(טבלה1013[[#This Row],[הווסת פעיל?]]&lt;&gt;1,B722&lt;&gt;1,B722&lt;&gt;""),IF(OR(טבלה1013[[#This Row],[LengthofCycle]]=F722,F722=29),1,0),"")</f>
        <v>0</v>
      </c>
      <c r="AL721" s="4">
        <f>IF(AND(טבלה1013[[#This Row],[הווסת פעיל?]]&lt;&gt;1,B722&lt;&gt;1,B722&lt;&gt;""),IF(OR(טבלה1013[[#This Row],[LengthofCycle]]=F722,F722=29,F722=28),1,0),"")</f>
        <v>0</v>
      </c>
    </row>
    <row r="722" spans="1:38" x14ac:dyDescent="0.25">
      <c r="A722" s="1" t="s">
        <v>117</v>
      </c>
      <c r="B722" s="1">
        <v>5</v>
      </c>
      <c r="C722" s="1">
        <v>0</v>
      </c>
      <c r="D722" s="1">
        <v>1</v>
      </c>
      <c r="E722" s="1">
        <v>0</v>
      </c>
      <c r="F722" s="1">
        <v>37</v>
      </c>
      <c r="G722" s="1">
        <f>טבלה1013[[#This Row],[LengthofCycle]]+1</f>
        <v>38</v>
      </c>
      <c r="H722" s="1" t="str">
        <f>IF(IFERROR(LOOKUP(טבלה1013[[#This Row],[ClientID]],קביעויות[השבוע]),FALSE)=טבלה1013[[#This Row],[ClientID]],1,"")</f>
        <v/>
      </c>
      <c r="I722" s="1" t="str">
        <f>IF(AND(טבלה1013[[#This Row],[CycleNumber]]&gt;1,OR(B723="",טבלה1013[[#This Row],[CycleNumber]]&gt;B721)),IF(OR(AND(טבלה1013[[#This Row],[LengthofCycle]]=28,F721=28),AND(טבלה1013[[#This Row],[LengthofCycle]]=35,F721=35)),1,""),"")</f>
        <v/>
      </c>
      <c r="J722" s="1" t="str">
        <f>IF(AND(טבלה1013[[#This Row],[וסת השבוע]]=1,I721=1,טבלה1013[[#This Row],[CycleNumber]]&gt;B721),1,"")</f>
        <v/>
      </c>
      <c r="K722" s="1" t="str">
        <f>IF(טבלה1013[[#This Row],[CycleNumber]]=1,"",IF(טבלה1013[[#This Row],[וסת השבוע]]=1,0,IF(K721="","",IF(K721=0,IF(טבלה1013[[#This Row],[LengthofCycle]]=28,0,1),IF(K721=1,IF(טבלה1013[[#This Row],[LengthofCycle]]+F721=28*2,0,2),IF(K721=2,IF(טבלה1013[[#This Row],[LengthofCycle]]+F721+F720=28*3,0,3),""))))))</f>
        <v/>
      </c>
      <c r="L722" s="1" t="str">
        <f>IF(טבלה1013[[#This Row],[וסת השבוע]]=1,IF(טבלה1013[[#This Row],[וסת השבוע וההפלגה ביחד]]=1,L721+1,0),IF(AND(טבלה1013[[#This Row],[CycleNumber]]&gt;B721,טבלה1013[[#This Row],[CycleNumber]]&gt;1),IF(טבלה1013[[#This Row],[וסת השבוע פעיל?]]&lt;&gt;"",L721+1,""),""))</f>
        <v/>
      </c>
      <c r="M722" s="1" t="str">
        <f>IF(AND(טבלה1013[[#This Row],[וסת השבוע פעיל?]]&lt;&gt;"",טבלה1013[[#This Row],[CycleNumber]]&lt;B723,B723&lt;&gt;"",טבלה1013[[#This Row],[וסת השבוע פעיל?]]&lt;3),IF(K723=0,IF(AND(טבלה1013[[#This Row],[וסת השבוע פעיל?]]&gt;0,I723=1),0,1),0),"")</f>
        <v/>
      </c>
      <c r="N722" s="1" t="str">
        <f t="shared" si="68"/>
        <v/>
      </c>
      <c r="O722" s="1" t="str">
        <f>IF(AND(טבלה1013[[#This Row],[חיזוי - שבוע]]=1,J723=1),1,"")</f>
        <v/>
      </c>
      <c r="P722" s="1" t="str">
        <f>IF(AND(טבלה1013[[#This Row],[חיזוי טוב עם הפלגה?]]=1,טבלה1013[[#This Row],[וסת קבוע אחרון]]&lt;&gt;28,X721=1),1,"")</f>
        <v/>
      </c>
      <c r="Q722" s="1" t="str">
        <f>IF(AND(טבלה1013[[#This Row],[וסת השבוע פעיל?]]&lt;3,OR(טבלה1013[[#This Row],[CycleNumber]]&gt;B723,B723="")),1,"")</f>
        <v/>
      </c>
      <c r="R722" s="1" t="str">
        <f>IF(טבלה1013[[#This Row],[האישה קבעה וסת שבוע?]]=1,IF(טבלה1013[[#This Row],[וסת השבוע פעיל?]]&lt;3,1,0),"")</f>
        <v/>
      </c>
      <c r="S7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2" s="1">
        <f t="shared" si="65"/>
        <v>0</v>
      </c>
      <c r="U722" s="1">
        <f t="shared" si="66"/>
        <v>0</v>
      </c>
      <c r="V722" s="1">
        <f t="shared" si="67"/>
        <v>0</v>
      </c>
      <c r="W722" s="1" t="str">
        <f>IF(טבלה1013[[#This Row],[3 הפלגות זהות]]="","",IF(טבלה1013[[#This Row],[3 הפלגות זהות]]=1,טבלה1013[[#This Row],[LengthofCycle]],W721))</f>
        <v/>
      </c>
      <c r="Y722" s="1" t="str">
        <f>IF(OR(טבלה1013[[#This Row],[הווסת פעיל?]]=0,טבלה1013[[#This Row],[הווסת פעיל?]]=""),"",SUM(Y721,טבלה1013[[#This Row],[הווסת פעיל?]]))</f>
        <v/>
      </c>
      <c r="Z722" s="1" t="str">
        <f>IF(AND(טבלה1013[[#This Row],[כמה מחזורים עד עקירה]]&lt;&gt;"",Y723=""),טבלה1013[[#This Row],[כמה מחזורים עד עקירה]],"")</f>
        <v/>
      </c>
      <c r="AA722" s="1" t="str">
        <f>IF(AND(טבלה1013[[#This Row],[הווסת פעיל?]]=1,טבלה1013[[#This Row],[וסת קבוע אחרון]]&lt;&gt;W721),טבלה1013[[#This Row],[וסת קבוע אחרון]],"")</f>
        <v/>
      </c>
      <c r="AB722" s="1" t="str">
        <f>IF(AND(טבלה1013[[#This Row],[הווסת פעיל?]]=1,X721=0,טבלה1013[[#This Row],[וסת קבוע אחרון]]=W721),טבלה1013[[#This Row],[וסת קבוע אחרון]],"")</f>
        <v/>
      </c>
      <c r="AC722" s="1" t="str">
        <f>IF(AND(טבלה1013[[#This Row],[הווסת פעיל?]]=1,X721=0,טבלה1013[[#This Row],[וסת קבוע אחרון]]&lt;&gt;W721),1,"")</f>
        <v/>
      </c>
      <c r="AD722" s="1" t="str">
        <f>IF(AND(טבלה1013[[#This Row],[הווסת פעיל?]]&lt;&gt;"",B723=1),טבלה1013[[#This Row],[CycleNumber]],"")</f>
        <v/>
      </c>
      <c r="AE722" s="1" t="str">
        <f>IF(AND(טבלה1013[[#This Row],[הווסת פעיל?]]&lt;&gt;"",X721=""),טבלה1013[[#This Row],[CycleNumber]],"")</f>
        <v/>
      </c>
      <c r="AF722" s="1" t="str">
        <f>IF(B723=1,"",IF(טבלה1013[[#This Row],[הווסת פעיל?]]=1,IF(טבלה1013[[#This Row],[וסת קבוע אחרון]]=F723,1,0),""))</f>
        <v/>
      </c>
      <c r="AG722" s="1" t="str">
        <f>IF(B723=1,"",IF(טבלה1013[[#This Row],[הווסת פעיל?]]=1,IF(OR(טבלה1013[[#This Row],[וסת קבוע אחרון]]=F723,F723=טבלה1013[[#This Row],[LengthofCycle]]),1,0),""))</f>
        <v/>
      </c>
      <c r="AH722" s="1" t="str">
        <f>IF(B723=1,"",IF(טבלה1013[[#This Row],[הווסת פעיל?]]=1,IF(OR(טבלה1013[[#This Row],[וסת קבוע אחרון]]=F723,F723=טבלה1013[[#This Row],[LengthofCycle]],AND(טבלה1013[[#This Row],[LengthofCycle]]&lt;&gt;טבלה1013[[#This Row],[וסת קבוע אחרון]],OR(F723=28,F723=29))),1,0),""))</f>
        <v/>
      </c>
      <c r="AI722" s="1" t="str">
        <f>IF(AND(טבלה1013[[#This Row],[הווסת פעיל?]]=1,B723=1),1,"")</f>
        <v/>
      </c>
      <c r="AJ722" s="4">
        <f>IF(AND(טבלה1013[[#This Row],[הווסת פעיל?]]&lt;&gt;1,B723&lt;&gt;1,B723&lt;&gt;""),IF(טבלה1013[[#This Row],[LengthofCycle]]=F723,1,0),"")</f>
        <v>0</v>
      </c>
      <c r="AK722" s="4">
        <f>IF(AND(טבלה1013[[#This Row],[הווסת פעיל?]]&lt;&gt;1,B723&lt;&gt;1,B723&lt;&gt;""),IF(OR(טבלה1013[[#This Row],[LengthofCycle]]=F723,F723=29),1,0),"")</f>
        <v>0</v>
      </c>
      <c r="AL722" s="4">
        <f>IF(AND(טבלה1013[[#This Row],[הווסת פעיל?]]&lt;&gt;1,B723&lt;&gt;1,B723&lt;&gt;""),IF(OR(טבלה1013[[#This Row],[LengthofCycle]]=F723,F723=29,F723=28),1,0),"")</f>
        <v>0</v>
      </c>
    </row>
    <row r="723" spans="1:38" x14ac:dyDescent="0.25">
      <c r="A723" s="1" t="s">
        <v>117</v>
      </c>
      <c r="B723" s="1">
        <v>6</v>
      </c>
      <c r="C723" s="1">
        <v>0</v>
      </c>
      <c r="D723" s="1">
        <v>1</v>
      </c>
      <c r="E723" s="1">
        <v>0</v>
      </c>
      <c r="F723" s="1">
        <v>40</v>
      </c>
      <c r="G723" s="1">
        <f>טבלה1013[[#This Row],[LengthofCycle]]+1</f>
        <v>41</v>
      </c>
      <c r="H723" s="1" t="str">
        <f>IF(IFERROR(LOOKUP(טבלה1013[[#This Row],[ClientID]],קביעויות[השבוע]),FALSE)=טבלה1013[[#This Row],[ClientID]],1,"")</f>
        <v/>
      </c>
      <c r="I723" s="1" t="str">
        <f>IF(AND(טבלה1013[[#This Row],[CycleNumber]]&gt;1,OR(B724="",טבלה1013[[#This Row],[CycleNumber]]&gt;B722)),IF(OR(AND(טבלה1013[[#This Row],[LengthofCycle]]=28,F722=28),AND(טבלה1013[[#This Row],[LengthofCycle]]=35,F722=35)),1,""),"")</f>
        <v/>
      </c>
      <c r="J723" s="1" t="str">
        <f>IF(AND(טבלה1013[[#This Row],[וסת השבוע]]=1,I722=1,טבלה1013[[#This Row],[CycleNumber]]&gt;B722),1,"")</f>
        <v/>
      </c>
      <c r="K723" s="1" t="str">
        <f>IF(טבלה1013[[#This Row],[CycleNumber]]=1,"",IF(טבלה1013[[#This Row],[וסת השבוע]]=1,0,IF(K722="","",IF(K722=0,IF(טבלה1013[[#This Row],[LengthofCycle]]=28,0,1),IF(K722=1,IF(טבלה1013[[#This Row],[LengthofCycle]]+F722=28*2,0,2),IF(K722=2,IF(טבלה1013[[#This Row],[LengthofCycle]]+F722+F721=28*3,0,3),""))))))</f>
        <v/>
      </c>
      <c r="L723" s="1" t="str">
        <f>IF(טבלה1013[[#This Row],[וסת השבוע]]=1,IF(טבלה1013[[#This Row],[וסת השבוע וההפלגה ביחד]]=1,L722+1,0),IF(AND(טבלה1013[[#This Row],[CycleNumber]]&gt;B722,טבלה1013[[#This Row],[CycleNumber]]&gt;1),IF(טבלה1013[[#This Row],[וסת השבוע פעיל?]]&lt;&gt;"",L722+1,""),""))</f>
        <v/>
      </c>
      <c r="M723" s="1" t="str">
        <f>IF(AND(טבלה1013[[#This Row],[וסת השבוע פעיל?]]&lt;&gt;"",טבלה1013[[#This Row],[CycleNumber]]&lt;B724,B724&lt;&gt;"",טבלה1013[[#This Row],[וסת השבוע פעיל?]]&lt;3),IF(K724=0,IF(AND(טבלה1013[[#This Row],[וסת השבוע פעיל?]]&gt;0,I724=1),0,1),0),"")</f>
        <v/>
      </c>
      <c r="N723" s="1" t="str">
        <f t="shared" si="68"/>
        <v/>
      </c>
      <c r="O723" s="1" t="str">
        <f>IF(AND(טבלה1013[[#This Row],[חיזוי - שבוע]]=1,J724=1),1,"")</f>
        <v/>
      </c>
      <c r="P723" s="1" t="str">
        <f>IF(AND(טבלה1013[[#This Row],[חיזוי טוב עם הפלגה?]]=1,טבלה1013[[#This Row],[וסת קבוע אחרון]]&lt;&gt;28,X722=1),1,"")</f>
        <v/>
      </c>
      <c r="Q723" s="1" t="str">
        <f>IF(AND(טבלה1013[[#This Row],[וסת השבוע פעיל?]]&lt;3,OR(טבלה1013[[#This Row],[CycleNumber]]&gt;B724,B724="")),1,"")</f>
        <v/>
      </c>
      <c r="R723" s="1" t="str">
        <f>IF(טבלה1013[[#This Row],[האישה קבעה וסת שבוע?]]=1,IF(טבלה1013[[#This Row],[וסת השבוע פעיל?]]&lt;3,1,0),"")</f>
        <v/>
      </c>
      <c r="S7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3" s="1">
        <f t="shared" si="65"/>
        <v>0</v>
      </c>
      <c r="U723" s="1">
        <f t="shared" si="66"/>
        <v>0</v>
      </c>
      <c r="V723" s="1">
        <f t="shared" si="67"/>
        <v>0</v>
      </c>
      <c r="W723" s="1" t="str">
        <f>IF(טבלה1013[[#This Row],[3 הפלגות זהות]]="","",IF(טבלה1013[[#This Row],[3 הפלגות זהות]]=1,טבלה1013[[#This Row],[LengthofCycle]],W722))</f>
        <v/>
      </c>
      <c r="Y723" s="1" t="str">
        <f>IF(OR(טבלה1013[[#This Row],[הווסת פעיל?]]=0,טבלה1013[[#This Row],[הווסת פעיל?]]=""),"",SUM(Y722,טבלה1013[[#This Row],[הווסת פעיל?]]))</f>
        <v/>
      </c>
      <c r="Z723" s="1" t="str">
        <f>IF(AND(טבלה1013[[#This Row],[כמה מחזורים עד עקירה]]&lt;&gt;"",Y724=""),טבלה1013[[#This Row],[כמה מחזורים עד עקירה]],"")</f>
        <v/>
      </c>
      <c r="AA723" s="1" t="str">
        <f>IF(AND(טבלה1013[[#This Row],[הווסת פעיל?]]=1,טבלה1013[[#This Row],[וסת קבוע אחרון]]&lt;&gt;W722),טבלה1013[[#This Row],[וסת קבוע אחרון]],"")</f>
        <v/>
      </c>
      <c r="AB723" s="1" t="str">
        <f>IF(AND(טבלה1013[[#This Row],[הווסת פעיל?]]=1,X722=0,טבלה1013[[#This Row],[וסת קבוע אחרון]]=W722),טבלה1013[[#This Row],[וסת קבוע אחרון]],"")</f>
        <v/>
      </c>
      <c r="AC723" s="1" t="str">
        <f>IF(AND(טבלה1013[[#This Row],[הווסת פעיל?]]=1,X722=0,טבלה1013[[#This Row],[וסת קבוע אחרון]]&lt;&gt;W722),1,"")</f>
        <v/>
      </c>
      <c r="AD723" s="1" t="str">
        <f>IF(AND(טבלה1013[[#This Row],[הווסת פעיל?]]&lt;&gt;"",B724=1),טבלה1013[[#This Row],[CycleNumber]],"")</f>
        <v/>
      </c>
      <c r="AE723" s="1" t="str">
        <f>IF(AND(טבלה1013[[#This Row],[הווסת פעיל?]]&lt;&gt;"",X722=""),טבלה1013[[#This Row],[CycleNumber]],"")</f>
        <v/>
      </c>
      <c r="AF723" s="1" t="str">
        <f>IF(B724=1,"",IF(טבלה1013[[#This Row],[הווסת פעיל?]]=1,IF(טבלה1013[[#This Row],[וסת קבוע אחרון]]=F724,1,0),""))</f>
        <v/>
      </c>
      <c r="AG723" s="1" t="str">
        <f>IF(B724=1,"",IF(טבלה1013[[#This Row],[הווסת פעיל?]]=1,IF(OR(טבלה1013[[#This Row],[וסת קבוע אחרון]]=F724,F724=טבלה1013[[#This Row],[LengthofCycle]]),1,0),""))</f>
        <v/>
      </c>
      <c r="AH723" s="1" t="str">
        <f>IF(B724=1,"",IF(טבלה1013[[#This Row],[הווסת פעיל?]]=1,IF(OR(טבלה1013[[#This Row],[וסת קבוע אחרון]]=F724,F724=טבלה1013[[#This Row],[LengthofCycle]],AND(טבלה1013[[#This Row],[LengthofCycle]]&lt;&gt;טבלה1013[[#This Row],[וסת קבוע אחרון]],OR(F724=28,F724=29))),1,0),""))</f>
        <v/>
      </c>
      <c r="AI723" s="1" t="str">
        <f>IF(AND(טבלה1013[[#This Row],[הווסת פעיל?]]=1,B724=1),1,"")</f>
        <v/>
      </c>
      <c r="AJ723" s="4">
        <f>IF(AND(טבלה1013[[#This Row],[הווסת פעיל?]]&lt;&gt;1,B724&lt;&gt;1,B724&lt;&gt;""),IF(טבלה1013[[#This Row],[LengthofCycle]]=F724,1,0),"")</f>
        <v>0</v>
      </c>
      <c r="AK723" s="4">
        <f>IF(AND(טבלה1013[[#This Row],[הווסת פעיל?]]&lt;&gt;1,B724&lt;&gt;1,B724&lt;&gt;""),IF(OR(טבלה1013[[#This Row],[LengthofCycle]]=F724,F724=29),1,0),"")</f>
        <v>0</v>
      </c>
      <c r="AL723" s="4">
        <f>IF(AND(טבלה1013[[#This Row],[הווסת פעיל?]]&lt;&gt;1,B724&lt;&gt;1,B724&lt;&gt;""),IF(OR(טבלה1013[[#This Row],[LengthofCycle]]=F724,F724=29,F724=28),1,0),"")</f>
        <v>0</v>
      </c>
    </row>
    <row r="724" spans="1:38" x14ac:dyDescent="0.25">
      <c r="A724" s="1" t="s">
        <v>117</v>
      </c>
      <c r="B724" s="1">
        <v>7</v>
      </c>
      <c r="C724" s="1">
        <v>0</v>
      </c>
      <c r="D724" s="1">
        <v>1</v>
      </c>
      <c r="E724" s="1">
        <v>0</v>
      </c>
      <c r="F724" s="1">
        <v>34</v>
      </c>
      <c r="G724" s="1">
        <f>טבלה1013[[#This Row],[LengthofCycle]]+1</f>
        <v>35</v>
      </c>
      <c r="H724" s="1" t="str">
        <f>IF(IFERROR(LOOKUP(טבלה1013[[#This Row],[ClientID]],קביעויות[השבוע]),FALSE)=טבלה1013[[#This Row],[ClientID]],1,"")</f>
        <v/>
      </c>
      <c r="I724" s="1" t="str">
        <f>IF(AND(טבלה1013[[#This Row],[CycleNumber]]&gt;1,OR(B725="",טבלה1013[[#This Row],[CycleNumber]]&gt;B723)),IF(OR(AND(טבלה1013[[#This Row],[LengthofCycle]]=28,F723=28),AND(טבלה1013[[#This Row],[LengthofCycle]]=35,F723=35)),1,""),"")</f>
        <v/>
      </c>
      <c r="J724" s="1" t="str">
        <f>IF(AND(טבלה1013[[#This Row],[וסת השבוע]]=1,I723=1,טבלה1013[[#This Row],[CycleNumber]]&gt;B723),1,"")</f>
        <v/>
      </c>
      <c r="K724" s="1" t="str">
        <f>IF(טבלה1013[[#This Row],[CycleNumber]]=1,"",IF(טבלה1013[[#This Row],[וסת השבוע]]=1,0,IF(K723="","",IF(K723=0,IF(טבלה1013[[#This Row],[LengthofCycle]]=28,0,1),IF(K723=1,IF(טבלה1013[[#This Row],[LengthofCycle]]+F723=28*2,0,2),IF(K723=2,IF(טבלה1013[[#This Row],[LengthofCycle]]+F723+F722=28*3,0,3),""))))))</f>
        <v/>
      </c>
      <c r="L724" s="1" t="str">
        <f>IF(טבלה1013[[#This Row],[וסת השבוע]]=1,IF(טבלה1013[[#This Row],[וסת השבוע וההפלגה ביחד]]=1,L723+1,0),IF(AND(טבלה1013[[#This Row],[CycleNumber]]&gt;B723,טבלה1013[[#This Row],[CycleNumber]]&gt;1),IF(טבלה1013[[#This Row],[וסת השבוע פעיל?]]&lt;&gt;"",L723+1,""),""))</f>
        <v/>
      </c>
      <c r="M724" s="1" t="str">
        <f>IF(AND(טבלה1013[[#This Row],[וסת השבוע פעיל?]]&lt;&gt;"",טבלה1013[[#This Row],[CycleNumber]]&lt;B725,B725&lt;&gt;"",טבלה1013[[#This Row],[וסת השבוע פעיל?]]&lt;3),IF(K725=0,IF(AND(טבלה1013[[#This Row],[וסת השבוע פעיל?]]&gt;0,I725=1),0,1),0),"")</f>
        <v/>
      </c>
      <c r="N724" s="1" t="str">
        <f t="shared" si="68"/>
        <v/>
      </c>
      <c r="O724" s="1" t="str">
        <f>IF(AND(טבלה1013[[#This Row],[חיזוי - שבוע]]=1,J725=1),1,"")</f>
        <v/>
      </c>
      <c r="P724" s="1" t="str">
        <f>IF(AND(טבלה1013[[#This Row],[חיזוי טוב עם הפלגה?]]=1,טבלה1013[[#This Row],[וסת קבוע אחרון]]&lt;&gt;28,X723=1),1,"")</f>
        <v/>
      </c>
      <c r="Q724" s="1" t="str">
        <f>IF(AND(טבלה1013[[#This Row],[וסת השבוע פעיל?]]&lt;3,OR(טבלה1013[[#This Row],[CycleNumber]]&gt;B725,B725="")),1,"")</f>
        <v/>
      </c>
      <c r="R724" s="1" t="str">
        <f>IF(טבלה1013[[#This Row],[האישה קבעה וסת שבוע?]]=1,IF(טבלה1013[[#This Row],[וסת השבוע פעיל?]]&lt;3,1,0),"")</f>
        <v/>
      </c>
      <c r="S7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4" s="1">
        <f t="shared" si="65"/>
        <v>0</v>
      </c>
      <c r="U724" s="1">
        <f t="shared" si="66"/>
        <v>0</v>
      </c>
      <c r="V724" s="1">
        <f t="shared" si="67"/>
        <v>0</v>
      </c>
      <c r="W724" s="1" t="str">
        <f>IF(טבלה1013[[#This Row],[3 הפלגות זהות]]="","",IF(טבלה1013[[#This Row],[3 הפלגות זהות]]=1,טבלה1013[[#This Row],[LengthofCycle]],W723))</f>
        <v/>
      </c>
      <c r="Y724" s="1" t="str">
        <f>IF(OR(טבלה1013[[#This Row],[הווסת פעיל?]]=0,טבלה1013[[#This Row],[הווסת פעיל?]]=""),"",SUM(Y723,טבלה1013[[#This Row],[הווסת פעיל?]]))</f>
        <v/>
      </c>
      <c r="Z724" s="1" t="str">
        <f>IF(AND(טבלה1013[[#This Row],[כמה מחזורים עד עקירה]]&lt;&gt;"",Y725=""),טבלה1013[[#This Row],[כמה מחזורים עד עקירה]],"")</f>
        <v/>
      </c>
      <c r="AA724" s="1" t="str">
        <f>IF(AND(טבלה1013[[#This Row],[הווסת פעיל?]]=1,טבלה1013[[#This Row],[וסת קבוע אחרון]]&lt;&gt;W723),טבלה1013[[#This Row],[וסת קבוע אחרון]],"")</f>
        <v/>
      </c>
      <c r="AB724" s="1" t="str">
        <f>IF(AND(טבלה1013[[#This Row],[הווסת פעיל?]]=1,X723=0,טבלה1013[[#This Row],[וסת קבוע אחרון]]=W723),טבלה1013[[#This Row],[וסת קבוע אחרון]],"")</f>
        <v/>
      </c>
      <c r="AC724" s="1" t="str">
        <f>IF(AND(טבלה1013[[#This Row],[הווסת פעיל?]]=1,X723=0,טבלה1013[[#This Row],[וסת קבוע אחרון]]&lt;&gt;W723),1,"")</f>
        <v/>
      </c>
      <c r="AD724" s="1" t="str">
        <f>IF(AND(טבלה1013[[#This Row],[הווסת פעיל?]]&lt;&gt;"",B725=1),טבלה1013[[#This Row],[CycleNumber]],"")</f>
        <v/>
      </c>
      <c r="AE724" s="1" t="str">
        <f>IF(AND(טבלה1013[[#This Row],[הווסת פעיל?]]&lt;&gt;"",X723=""),טבלה1013[[#This Row],[CycleNumber]],"")</f>
        <v/>
      </c>
      <c r="AF724" s="1" t="str">
        <f>IF(B725=1,"",IF(טבלה1013[[#This Row],[הווסת פעיל?]]=1,IF(טבלה1013[[#This Row],[וסת קבוע אחרון]]=F725,1,0),""))</f>
        <v/>
      </c>
      <c r="AG724" s="1" t="str">
        <f>IF(B725=1,"",IF(טבלה1013[[#This Row],[הווסת פעיל?]]=1,IF(OR(טבלה1013[[#This Row],[וסת קבוע אחרון]]=F725,F725=טבלה1013[[#This Row],[LengthofCycle]]),1,0),""))</f>
        <v/>
      </c>
      <c r="AH724" s="1" t="str">
        <f>IF(B725=1,"",IF(טבלה1013[[#This Row],[הווסת פעיל?]]=1,IF(OR(טבלה1013[[#This Row],[וסת קבוע אחרון]]=F725,F725=טבלה1013[[#This Row],[LengthofCycle]],AND(טבלה1013[[#This Row],[LengthofCycle]]&lt;&gt;טבלה1013[[#This Row],[וסת קבוע אחרון]],OR(F725=28,F725=29))),1,0),""))</f>
        <v/>
      </c>
      <c r="AI724" s="1" t="str">
        <f>IF(AND(טבלה1013[[#This Row],[הווסת פעיל?]]=1,B725=1),1,"")</f>
        <v/>
      </c>
      <c r="AJ724" s="4">
        <f>IF(AND(טבלה1013[[#This Row],[הווסת פעיל?]]&lt;&gt;1,B725&lt;&gt;1,B725&lt;&gt;""),IF(טבלה1013[[#This Row],[LengthofCycle]]=F725,1,0),"")</f>
        <v>0</v>
      </c>
      <c r="AK724" s="4">
        <f>IF(AND(טבלה1013[[#This Row],[הווסת פעיל?]]&lt;&gt;1,B725&lt;&gt;1,B725&lt;&gt;""),IF(OR(טבלה1013[[#This Row],[LengthofCycle]]=F725,F725=29),1,0),"")</f>
        <v>0</v>
      </c>
      <c r="AL724" s="4">
        <f>IF(AND(טבלה1013[[#This Row],[הווסת פעיל?]]&lt;&gt;1,B725&lt;&gt;1,B725&lt;&gt;""),IF(OR(טבלה1013[[#This Row],[LengthofCycle]]=F725,F725=29,F725=28),1,0),"")</f>
        <v>0</v>
      </c>
    </row>
    <row r="725" spans="1:38" x14ac:dyDescent="0.25">
      <c r="A725" s="1" t="s">
        <v>117</v>
      </c>
      <c r="B725" s="1">
        <v>8</v>
      </c>
      <c r="C725" s="1">
        <v>0</v>
      </c>
      <c r="D725" s="1">
        <v>0</v>
      </c>
      <c r="E725" s="1">
        <v>0</v>
      </c>
      <c r="F725" s="1">
        <v>33</v>
      </c>
      <c r="G725" s="1">
        <f>טבלה1013[[#This Row],[LengthofCycle]]+1</f>
        <v>34</v>
      </c>
      <c r="H725" s="1" t="str">
        <f>IF(IFERROR(LOOKUP(טבלה1013[[#This Row],[ClientID]],קביעויות[השבוע]),FALSE)=טבלה1013[[#This Row],[ClientID]],1,"")</f>
        <v/>
      </c>
      <c r="I725" s="1" t="str">
        <f>IF(AND(טבלה1013[[#This Row],[CycleNumber]]&gt;1,OR(B726="",טבלה1013[[#This Row],[CycleNumber]]&gt;B724)),IF(OR(AND(טבלה1013[[#This Row],[LengthofCycle]]=28,F724=28),AND(טבלה1013[[#This Row],[LengthofCycle]]=35,F724=35)),1,""),"")</f>
        <v/>
      </c>
      <c r="J725" s="1" t="str">
        <f>IF(AND(טבלה1013[[#This Row],[וסת השבוע]]=1,I724=1,טבלה1013[[#This Row],[CycleNumber]]&gt;B724),1,"")</f>
        <v/>
      </c>
      <c r="K725" s="1" t="str">
        <f>IF(טבלה1013[[#This Row],[CycleNumber]]=1,"",IF(טבלה1013[[#This Row],[וסת השבוע]]=1,0,IF(K724="","",IF(K724=0,IF(טבלה1013[[#This Row],[LengthofCycle]]=28,0,1),IF(K724=1,IF(טבלה1013[[#This Row],[LengthofCycle]]+F724=28*2,0,2),IF(K724=2,IF(טבלה1013[[#This Row],[LengthofCycle]]+F724+F723=28*3,0,3),""))))))</f>
        <v/>
      </c>
      <c r="L725" s="1" t="str">
        <f>IF(טבלה1013[[#This Row],[וסת השבוע]]=1,IF(טבלה1013[[#This Row],[וסת השבוע וההפלגה ביחד]]=1,L724+1,0),IF(AND(טבלה1013[[#This Row],[CycleNumber]]&gt;B724,טבלה1013[[#This Row],[CycleNumber]]&gt;1),IF(טבלה1013[[#This Row],[וסת השבוע פעיל?]]&lt;&gt;"",L724+1,""),""))</f>
        <v/>
      </c>
      <c r="M725" s="1" t="str">
        <f>IF(AND(טבלה1013[[#This Row],[וסת השבוע פעיל?]]&lt;&gt;"",טבלה1013[[#This Row],[CycleNumber]]&lt;B726,B726&lt;&gt;"",טבלה1013[[#This Row],[וסת השבוע פעיל?]]&lt;3),IF(K726=0,IF(AND(טבלה1013[[#This Row],[וסת השבוע פעיל?]]&gt;0,I726=1),0,1),0),"")</f>
        <v/>
      </c>
      <c r="N725" s="1" t="str">
        <f t="shared" si="68"/>
        <v/>
      </c>
      <c r="O725" s="1" t="str">
        <f>IF(AND(טבלה1013[[#This Row],[חיזוי - שבוע]]=1,J726=1),1,"")</f>
        <v/>
      </c>
      <c r="P725" s="1" t="str">
        <f>IF(AND(טבלה1013[[#This Row],[חיזוי טוב עם הפלגה?]]=1,טבלה1013[[#This Row],[וסת קבוע אחרון]]&lt;&gt;28,X724=1),1,"")</f>
        <v/>
      </c>
      <c r="Q725" s="1" t="str">
        <f>IF(AND(טבלה1013[[#This Row],[וסת השבוע פעיל?]]&lt;3,OR(טבלה1013[[#This Row],[CycleNumber]]&gt;B726,B726="")),1,"")</f>
        <v/>
      </c>
      <c r="R725" s="1" t="str">
        <f>IF(טבלה1013[[#This Row],[האישה קבעה וסת שבוע?]]=1,IF(טבלה1013[[#This Row],[וסת השבוע פעיל?]]&lt;3,1,0),"")</f>
        <v/>
      </c>
      <c r="S7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5" s="1">
        <f t="shared" si="65"/>
        <v>0</v>
      </c>
      <c r="U725" s="1">
        <f t="shared" si="66"/>
        <v>0</v>
      </c>
      <c r="V725" s="1">
        <f t="shared" si="67"/>
        <v>0</v>
      </c>
      <c r="W725" s="1" t="str">
        <f>IF(טבלה1013[[#This Row],[3 הפלגות זהות]]="","",IF(טבלה1013[[#This Row],[3 הפלגות זהות]]=1,טבלה1013[[#This Row],[LengthofCycle]],W724))</f>
        <v/>
      </c>
      <c r="Y725" s="1" t="str">
        <f>IF(OR(טבלה1013[[#This Row],[הווסת פעיל?]]=0,טבלה1013[[#This Row],[הווסת פעיל?]]=""),"",SUM(Y724,טבלה1013[[#This Row],[הווסת פעיל?]]))</f>
        <v/>
      </c>
      <c r="Z725" s="1" t="str">
        <f>IF(AND(טבלה1013[[#This Row],[כמה מחזורים עד עקירה]]&lt;&gt;"",Y726=""),טבלה1013[[#This Row],[כמה מחזורים עד עקירה]],"")</f>
        <v/>
      </c>
      <c r="AA725" s="1" t="str">
        <f>IF(AND(טבלה1013[[#This Row],[הווסת פעיל?]]=1,טבלה1013[[#This Row],[וסת קבוע אחרון]]&lt;&gt;W724),טבלה1013[[#This Row],[וסת קבוע אחרון]],"")</f>
        <v/>
      </c>
      <c r="AB725" s="1" t="str">
        <f>IF(AND(טבלה1013[[#This Row],[הווסת פעיל?]]=1,X724=0,טבלה1013[[#This Row],[וסת קבוע אחרון]]=W724),טבלה1013[[#This Row],[וסת קבוע אחרון]],"")</f>
        <v/>
      </c>
      <c r="AC725" s="1" t="str">
        <f>IF(AND(טבלה1013[[#This Row],[הווסת פעיל?]]=1,X724=0,טבלה1013[[#This Row],[וסת קבוע אחרון]]&lt;&gt;W724),1,"")</f>
        <v/>
      </c>
      <c r="AD725" s="1" t="str">
        <f>IF(AND(טבלה1013[[#This Row],[הווסת פעיל?]]&lt;&gt;"",B726=1),טבלה1013[[#This Row],[CycleNumber]],"")</f>
        <v/>
      </c>
      <c r="AE725" s="1" t="str">
        <f>IF(AND(טבלה1013[[#This Row],[הווסת פעיל?]]&lt;&gt;"",X724=""),טבלה1013[[#This Row],[CycleNumber]],"")</f>
        <v/>
      </c>
      <c r="AF725" s="1" t="str">
        <f>IF(B726=1,"",IF(טבלה1013[[#This Row],[הווסת פעיל?]]=1,IF(טבלה1013[[#This Row],[וסת קבוע אחרון]]=F726,1,0),""))</f>
        <v/>
      </c>
      <c r="AG725" s="1" t="str">
        <f>IF(B726=1,"",IF(טבלה1013[[#This Row],[הווסת פעיל?]]=1,IF(OR(טבלה1013[[#This Row],[וסת קבוע אחרון]]=F726,F726=טבלה1013[[#This Row],[LengthofCycle]]),1,0),""))</f>
        <v/>
      </c>
      <c r="AH725" s="1" t="str">
        <f>IF(B726=1,"",IF(טבלה1013[[#This Row],[הווסת פעיל?]]=1,IF(OR(טבלה1013[[#This Row],[וסת קבוע אחרון]]=F726,F726=טבלה1013[[#This Row],[LengthofCycle]],AND(טבלה1013[[#This Row],[LengthofCycle]]&lt;&gt;טבלה1013[[#This Row],[וסת קבוע אחרון]],OR(F726=28,F726=29))),1,0),""))</f>
        <v/>
      </c>
      <c r="AI725" s="1" t="str">
        <f>IF(AND(טבלה1013[[#This Row],[הווסת פעיל?]]=1,B726=1),1,"")</f>
        <v/>
      </c>
      <c r="AJ725" s="4">
        <f>IF(AND(טבלה1013[[#This Row],[הווסת פעיל?]]&lt;&gt;1,B726&lt;&gt;1,B726&lt;&gt;""),IF(טבלה1013[[#This Row],[LengthofCycle]]=F726,1,0),"")</f>
        <v>0</v>
      </c>
      <c r="AK725" s="4">
        <f>IF(AND(טבלה1013[[#This Row],[הווסת פעיל?]]&lt;&gt;1,B726&lt;&gt;1,B726&lt;&gt;""),IF(OR(טבלה1013[[#This Row],[LengthofCycle]]=F726,F726=29),1,0),"")</f>
        <v>0</v>
      </c>
      <c r="AL725" s="4">
        <f>IF(AND(טבלה1013[[#This Row],[הווסת פעיל?]]&lt;&gt;1,B726&lt;&gt;1,B726&lt;&gt;""),IF(OR(טבלה1013[[#This Row],[LengthofCycle]]=F726,F726=29,F726=28),1,0),"")</f>
        <v>0</v>
      </c>
    </row>
    <row r="726" spans="1:38" x14ac:dyDescent="0.25">
      <c r="A726" s="1" t="s">
        <v>117</v>
      </c>
      <c r="B726" s="1">
        <v>9</v>
      </c>
      <c r="C726" s="1">
        <v>0</v>
      </c>
      <c r="D726" s="1">
        <v>0</v>
      </c>
      <c r="E726" s="1">
        <v>0</v>
      </c>
      <c r="F726" s="1">
        <v>31</v>
      </c>
      <c r="G726" s="1">
        <f>טבלה1013[[#This Row],[LengthofCycle]]+1</f>
        <v>32</v>
      </c>
      <c r="H726" s="1" t="str">
        <f>IF(IFERROR(LOOKUP(טבלה1013[[#This Row],[ClientID]],קביעויות[השבוע]),FALSE)=טבלה1013[[#This Row],[ClientID]],1,"")</f>
        <v/>
      </c>
      <c r="I726" s="1" t="str">
        <f>IF(AND(טבלה1013[[#This Row],[CycleNumber]]&gt;1,OR(B727="",טבלה1013[[#This Row],[CycleNumber]]&gt;B725)),IF(OR(AND(טבלה1013[[#This Row],[LengthofCycle]]=28,F725=28),AND(טבלה1013[[#This Row],[LengthofCycle]]=35,F725=35)),1,""),"")</f>
        <v/>
      </c>
      <c r="J726" s="1" t="str">
        <f>IF(AND(טבלה1013[[#This Row],[וסת השבוע]]=1,I725=1,טבלה1013[[#This Row],[CycleNumber]]&gt;B725),1,"")</f>
        <v/>
      </c>
      <c r="K726" s="1" t="str">
        <f>IF(טבלה1013[[#This Row],[CycleNumber]]=1,"",IF(טבלה1013[[#This Row],[וסת השבוע]]=1,0,IF(K725="","",IF(K725=0,IF(טבלה1013[[#This Row],[LengthofCycle]]=28,0,1),IF(K725=1,IF(טבלה1013[[#This Row],[LengthofCycle]]+F725=28*2,0,2),IF(K725=2,IF(טבלה1013[[#This Row],[LengthofCycle]]+F725+F724=28*3,0,3),""))))))</f>
        <v/>
      </c>
      <c r="L726" s="1" t="str">
        <f>IF(טבלה1013[[#This Row],[וסת השבוע]]=1,IF(טבלה1013[[#This Row],[וסת השבוע וההפלגה ביחד]]=1,L725+1,0),IF(AND(טבלה1013[[#This Row],[CycleNumber]]&gt;B725,טבלה1013[[#This Row],[CycleNumber]]&gt;1),IF(טבלה1013[[#This Row],[וסת השבוע פעיל?]]&lt;&gt;"",L725+1,""),""))</f>
        <v/>
      </c>
      <c r="M726" s="1" t="str">
        <f>IF(AND(טבלה1013[[#This Row],[וסת השבוע פעיל?]]&lt;&gt;"",טבלה1013[[#This Row],[CycleNumber]]&lt;B727,B727&lt;&gt;"",טבלה1013[[#This Row],[וסת השבוע פעיל?]]&lt;3),IF(K727=0,IF(AND(טבלה1013[[#This Row],[וסת השבוע פעיל?]]&gt;0,I727=1),0,1),0),"")</f>
        <v/>
      </c>
      <c r="N726" s="1" t="str">
        <f t="shared" si="68"/>
        <v/>
      </c>
      <c r="O726" s="1" t="str">
        <f>IF(AND(טבלה1013[[#This Row],[חיזוי - שבוע]]=1,J727=1),1,"")</f>
        <v/>
      </c>
      <c r="P726" s="1" t="str">
        <f>IF(AND(טבלה1013[[#This Row],[חיזוי טוב עם הפלגה?]]=1,טבלה1013[[#This Row],[וסת קבוע אחרון]]&lt;&gt;28,X725=1),1,"")</f>
        <v/>
      </c>
      <c r="Q726" s="1" t="str">
        <f>IF(AND(טבלה1013[[#This Row],[וסת השבוע פעיל?]]&lt;3,OR(טבלה1013[[#This Row],[CycleNumber]]&gt;B727,B727="")),1,"")</f>
        <v/>
      </c>
      <c r="R726" s="1" t="str">
        <f>IF(טבלה1013[[#This Row],[האישה קבעה וסת שבוע?]]=1,IF(טבלה1013[[#This Row],[וסת השבוע פעיל?]]&lt;3,1,0),"")</f>
        <v/>
      </c>
      <c r="S7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6" s="1">
        <f t="shared" ref="T726:T789" si="69">IF(B726&gt;2,IF(AND(F726=F725,F725=F724),1,0),"")</f>
        <v>0</v>
      </c>
      <c r="U726" s="1">
        <f t="shared" si="66"/>
        <v>0</v>
      </c>
      <c r="V726" s="1">
        <f t="shared" si="67"/>
        <v>0</v>
      </c>
      <c r="W726" s="1" t="str">
        <f>IF(טבלה1013[[#This Row],[3 הפלגות זהות]]="","",IF(טבלה1013[[#This Row],[3 הפלגות זהות]]=1,טבלה1013[[#This Row],[LengthofCycle]],W725))</f>
        <v/>
      </c>
      <c r="Y726" s="1" t="str">
        <f>IF(OR(טבלה1013[[#This Row],[הווסת פעיל?]]=0,טבלה1013[[#This Row],[הווסת פעיל?]]=""),"",SUM(Y725,טבלה1013[[#This Row],[הווסת פעיל?]]))</f>
        <v/>
      </c>
      <c r="Z726" s="1" t="str">
        <f>IF(AND(טבלה1013[[#This Row],[כמה מחזורים עד עקירה]]&lt;&gt;"",Y727=""),טבלה1013[[#This Row],[כמה מחזורים עד עקירה]],"")</f>
        <v/>
      </c>
      <c r="AA726" s="1" t="str">
        <f>IF(AND(טבלה1013[[#This Row],[הווסת פעיל?]]=1,טבלה1013[[#This Row],[וסת קבוע אחרון]]&lt;&gt;W725),טבלה1013[[#This Row],[וסת קבוע אחרון]],"")</f>
        <v/>
      </c>
      <c r="AB726" s="1" t="str">
        <f>IF(AND(טבלה1013[[#This Row],[הווסת פעיל?]]=1,X725=0,טבלה1013[[#This Row],[וסת קבוע אחרון]]=W725),טבלה1013[[#This Row],[וסת קבוע אחרון]],"")</f>
        <v/>
      </c>
      <c r="AC726" s="1" t="str">
        <f>IF(AND(טבלה1013[[#This Row],[הווסת פעיל?]]=1,X725=0,טבלה1013[[#This Row],[וסת קבוע אחרון]]&lt;&gt;W725),1,"")</f>
        <v/>
      </c>
      <c r="AD726" s="1" t="str">
        <f>IF(AND(טבלה1013[[#This Row],[הווסת פעיל?]]&lt;&gt;"",B727=1),טבלה1013[[#This Row],[CycleNumber]],"")</f>
        <v/>
      </c>
      <c r="AE726" s="1" t="str">
        <f>IF(AND(טבלה1013[[#This Row],[הווסת פעיל?]]&lt;&gt;"",X725=""),טבלה1013[[#This Row],[CycleNumber]],"")</f>
        <v/>
      </c>
      <c r="AF726" s="1" t="str">
        <f>IF(B727=1,"",IF(טבלה1013[[#This Row],[הווסת פעיל?]]=1,IF(טבלה1013[[#This Row],[וסת קבוע אחרון]]=F727,1,0),""))</f>
        <v/>
      </c>
      <c r="AG726" s="1" t="str">
        <f>IF(B727=1,"",IF(טבלה1013[[#This Row],[הווסת פעיל?]]=1,IF(OR(טבלה1013[[#This Row],[וסת קבוע אחרון]]=F727,F727=טבלה1013[[#This Row],[LengthofCycle]]),1,0),""))</f>
        <v/>
      </c>
      <c r="AH726" s="1" t="str">
        <f>IF(B727=1,"",IF(טבלה1013[[#This Row],[הווסת פעיל?]]=1,IF(OR(טבלה1013[[#This Row],[וסת קבוע אחרון]]=F727,F727=טבלה1013[[#This Row],[LengthofCycle]],AND(טבלה1013[[#This Row],[LengthofCycle]]&lt;&gt;טבלה1013[[#This Row],[וסת קבוע אחרון]],OR(F727=28,F727=29))),1,0),""))</f>
        <v/>
      </c>
      <c r="AI726" s="1" t="str">
        <f>IF(AND(טבלה1013[[#This Row],[הווסת פעיל?]]=1,B727=1),1,"")</f>
        <v/>
      </c>
      <c r="AJ726" s="4">
        <f>IF(AND(טבלה1013[[#This Row],[הווסת פעיל?]]&lt;&gt;1,B727&lt;&gt;1,B727&lt;&gt;""),IF(טבלה1013[[#This Row],[LengthofCycle]]=F727,1,0),"")</f>
        <v>0</v>
      </c>
      <c r="AK726" s="4">
        <f>IF(AND(טבלה1013[[#This Row],[הווסת פעיל?]]&lt;&gt;1,B727&lt;&gt;1,B727&lt;&gt;""),IF(OR(טבלה1013[[#This Row],[LengthofCycle]]=F727,F727=29),1,0),"")</f>
        <v>0</v>
      </c>
      <c r="AL726" s="4">
        <f>IF(AND(טבלה1013[[#This Row],[הווסת פעיל?]]&lt;&gt;1,B727&lt;&gt;1,B727&lt;&gt;""),IF(OR(טבלה1013[[#This Row],[LengthofCycle]]=F727,F727=29,F727=28),1,0),"")</f>
        <v>0</v>
      </c>
    </row>
    <row r="727" spans="1:38" x14ac:dyDescent="0.25">
      <c r="A727" s="1" t="s">
        <v>117</v>
      </c>
      <c r="B727" s="1">
        <v>10</v>
      </c>
      <c r="C727" s="1">
        <v>0</v>
      </c>
      <c r="D727" s="1">
        <v>1</v>
      </c>
      <c r="E727" s="1">
        <v>0</v>
      </c>
      <c r="F727" s="1">
        <v>33</v>
      </c>
      <c r="G727" s="1">
        <f>טבלה1013[[#This Row],[LengthofCycle]]+1</f>
        <v>34</v>
      </c>
      <c r="H727" s="1" t="str">
        <f>IF(IFERROR(LOOKUP(טבלה1013[[#This Row],[ClientID]],קביעויות[השבוע]),FALSE)=טבלה1013[[#This Row],[ClientID]],1,"")</f>
        <v/>
      </c>
      <c r="I727" s="1" t="str">
        <f>IF(AND(טבלה1013[[#This Row],[CycleNumber]]&gt;1,OR(B728="",טבלה1013[[#This Row],[CycleNumber]]&gt;B726)),IF(OR(AND(טבלה1013[[#This Row],[LengthofCycle]]=28,F726=28),AND(טבלה1013[[#This Row],[LengthofCycle]]=35,F726=35)),1,""),"")</f>
        <v/>
      </c>
      <c r="J727" s="1" t="str">
        <f>IF(AND(טבלה1013[[#This Row],[וסת השבוע]]=1,I726=1,טבלה1013[[#This Row],[CycleNumber]]&gt;B726),1,"")</f>
        <v/>
      </c>
      <c r="K727" s="1" t="str">
        <f>IF(טבלה1013[[#This Row],[CycleNumber]]=1,"",IF(טבלה1013[[#This Row],[וסת השבוע]]=1,0,IF(K726="","",IF(K726=0,IF(טבלה1013[[#This Row],[LengthofCycle]]=28,0,1),IF(K726=1,IF(טבלה1013[[#This Row],[LengthofCycle]]+F726=28*2,0,2),IF(K726=2,IF(טבלה1013[[#This Row],[LengthofCycle]]+F726+F725=28*3,0,3),""))))))</f>
        <v/>
      </c>
      <c r="L727" s="1" t="str">
        <f>IF(טבלה1013[[#This Row],[וסת השבוע]]=1,IF(טבלה1013[[#This Row],[וסת השבוע וההפלגה ביחד]]=1,L726+1,0),IF(AND(טבלה1013[[#This Row],[CycleNumber]]&gt;B726,טבלה1013[[#This Row],[CycleNumber]]&gt;1),IF(טבלה1013[[#This Row],[וסת השבוע פעיל?]]&lt;&gt;"",L726+1,""),""))</f>
        <v/>
      </c>
      <c r="M727" s="1" t="str">
        <f>IF(AND(טבלה1013[[#This Row],[וסת השבוע פעיל?]]&lt;&gt;"",טבלה1013[[#This Row],[CycleNumber]]&lt;B728,B728&lt;&gt;"",טבלה1013[[#This Row],[וסת השבוע פעיל?]]&lt;3),IF(K728=0,IF(AND(טבלה1013[[#This Row],[וסת השבוע פעיל?]]&gt;0,I728=1),0,1),0),"")</f>
        <v/>
      </c>
      <c r="N727" s="1" t="str">
        <f t="shared" si="68"/>
        <v/>
      </c>
      <c r="O727" s="1" t="str">
        <f>IF(AND(טבלה1013[[#This Row],[חיזוי - שבוע]]=1,J728=1),1,"")</f>
        <v/>
      </c>
      <c r="P727" s="1" t="str">
        <f>IF(AND(טבלה1013[[#This Row],[חיזוי טוב עם הפלגה?]]=1,טבלה1013[[#This Row],[וסת קבוע אחרון]]&lt;&gt;28,X726=1),1,"")</f>
        <v/>
      </c>
      <c r="Q727" s="1" t="str">
        <f>IF(AND(טבלה1013[[#This Row],[וסת השבוע פעיל?]]&lt;3,OR(טבלה1013[[#This Row],[CycleNumber]]&gt;B728,B728="")),1,"")</f>
        <v/>
      </c>
      <c r="R727" s="1" t="str">
        <f>IF(טבלה1013[[#This Row],[האישה קבעה וסת שבוע?]]=1,IF(טבלה1013[[#This Row],[וסת השבוע פעיל?]]&lt;3,1,0),"")</f>
        <v/>
      </c>
      <c r="S7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7" s="1">
        <f t="shared" si="69"/>
        <v>0</v>
      </c>
      <c r="U727" s="1">
        <f t="shared" ref="U727:U790" si="70">IF(B727&gt;3,IF(AND(F727=F726,F726=F725,F725=F724),1,0),"")</f>
        <v>0</v>
      </c>
      <c r="V727" s="1">
        <f t="shared" si="67"/>
        <v>0</v>
      </c>
      <c r="W727" s="1" t="str">
        <f>IF(טבלה1013[[#This Row],[3 הפלגות זהות]]="","",IF(טבלה1013[[#This Row],[3 הפלגות זהות]]=1,טבלה1013[[#This Row],[LengthofCycle]],W726))</f>
        <v/>
      </c>
      <c r="Y727" s="1" t="str">
        <f>IF(OR(טבלה1013[[#This Row],[הווסת פעיל?]]=0,טבלה1013[[#This Row],[הווסת פעיל?]]=""),"",SUM(Y726,טבלה1013[[#This Row],[הווסת פעיל?]]))</f>
        <v/>
      </c>
      <c r="Z727" s="1" t="str">
        <f>IF(AND(טבלה1013[[#This Row],[כמה מחזורים עד עקירה]]&lt;&gt;"",Y728=""),טבלה1013[[#This Row],[כמה מחזורים עד עקירה]],"")</f>
        <v/>
      </c>
      <c r="AA727" s="1" t="str">
        <f>IF(AND(טבלה1013[[#This Row],[הווסת פעיל?]]=1,טבלה1013[[#This Row],[וסת קבוע אחרון]]&lt;&gt;W726),טבלה1013[[#This Row],[וסת קבוע אחרון]],"")</f>
        <v/>
      </c>
      <c r="AB727" s="1" t="str">
        <f>IF(AND(טבלה1013[[#This Row],[הווסת פעיל?]]=1,X726=0,טבלה1013[[#This Row],[וסת קבוע אחרון]]=W726),טבלה1013[[#This Row],[וסת קבוע אחרון]],"")</f>
        <v/>
      </c>
      <c r="AC727" s="1" t="str">
        <f>IF(AND(טבלה1013[[#This Row],[הווסת פעיל?]]=1,X726=0,טבלה1013[[#This Row],[וסת קבוע אחרון]]&lt;&gt;W726),1,"")</f>
        <v/>
      </c>
      <c r="AD727" s="1" t="str">
        <f>IF(AND(טבלה1013[[#This Row],[הווסת פעיל?]]&lt;&gt;"",B728=1),טבלה1013[[#This Row],[CycleNumber]],"")</f>
        <v/>
      </c>
      <c r="AE727" s="1" t="str">
        <f>IF(AND(טבלה1013[[#This Row],[הווסת פעיל?]]&lt;&gt;"",X726=""),טבלה1013[[#This Row],[CycleNumber]],"")</f>
        <v/>
      </c>
      <c r="AF727" s="1" t="str">
        <f>IF(B728=1,"",IF(טבלה1013[[#This Row],[הווסת פעיל?]]=1,IF(טבלה1013[[#This Row],[וסת קבוע אחרון]]=F728,1,0),""))</f>
        <v/>
      </c>
      <c r="AG727" s="1" t="str">
        <f>IF(B728=1,"",IF(טבלה1013[[#This Row],[הווסת פעיל?]]=1,IF(OR(טבלה1013[[#This Row],[וסת קבוע אחרון]]=F728,F728=טבלה1013[[#This Row],[LengthofCycle]]),1,0),""))</f>
        <v/>
      </c>
      <c r="AH727" s="1" t="str">
        <f>IF(B728=1,"",IF(טבלה1013[[#This Row],[הווסת פעיל?]]=1,IF(OR(טבלה1013[[#This Row],[וסת קבוע אחרון]]=F728,F728=טבלה1013[[#This Row],[LengthofCycle]],AND(טבלה1013[[#This Row],[LengthofCycle]]&lt;&gt;טבלה1013[[#This Row],[וסת קבוע אחרון]],OR(F728=28,F728=29))),1,0),""))</f>
        <v/>
      </c>
      <c r="AI727" s="1" t="str">
        <f>IF(AND(טבלה1013[[#This Row],[הווסת פעיל?]]=1,B728=1),1,"")</f>
        <v/>
      </c>
      <c r="AJ727" s="4">
        <f>IF(AND(טבלה1013[[#This Row],[הווסת פעיל?]]&lt;&gt;1,B728&lt;&gt;1,B728&lt;&gt;""),IF(טבלה1013[[#This Row],[LengthofCycle]]=F728,1,0),"")</f>
        <v>0</v>
      </c>
      <c r="AK727" s="4">
        <f>IF(AND(טבלה1013[[#This Row],[הווסת פעיל?]]&lt;&gt;1,B728&lt;&gt;1,B728&lt;&gt;""),IF(OR(טבלה1013[[#This Row],[LengthofCycle]]=F728,F728=29),1,0),"")</f>
        <v>0</v>
      </c>
      <c r="AL727" s="4">
        <f>IF(AND(טבלה1013[[#This Row],[הווסת פעיל?]]&lt;&gt;1,B728&lt;&gt;1,B728&lt;&gt;""),IF(OR(טבלה1013[[#This Row],[LengthofCycle]]=F728,F728=29,F728=28),1,0),"")</f>
        <v>0</v>
      </c>
    </row>
    <row r="728" spans="1:38" x14ac:dyDescent="0.25">
      <c r="A728" s="1" t="s">
        <v>117</v>
      </c>
      <c r="B728" s="1">
        <v>11</v>
      </c>
      <c r="C728" s="1">
        <v>0</v>
      </c>
      <c r="D728" s="1">
        <v>1</v>
      </c>
      <c r="E728" s="1">
        <v>0</v>
      </c>
      <c r="F728" s="1">
        <v>34</v>
      </c>
      <c r="G728" s="1">
        <f>טבלה1013[[#This Row],[LengthofCycle]]+1</f>
        <v>35</v>
      </c>
      <c r="H728" s="1" t="str">
        <f>IF(IFERROR(LOOKUP(טבלה1013[[#This Row],[ClientID]],קביעויות[השבוע]),FALSE)=טבלה1013[[#This Row],[ClientID]],1,"")</f>
        <v/>
      </c>
      <c r="I728" s="1" t="str">
        <f>IF(AND(טבלה1013[[#This Row],[CycleNumber]]&gt;1,OR(B729="",טבלה1013[[#This Row],[CycleNumber]]&gt;B727)),IF(OR(AND(טבלה1013[[#This Row],[LengthofCycle]]=28,F727=28),AND(טבלה1013[[#This Row],[LengthofCycle]]=35,F727=35)),1,""),"")</f>
        <v/>
      </c>
      <c r="J728" s="1" t="str">
        <f>IF(AND(טבלה1013[[#This Row],[וסת השבוע]]=1,I727=1,טבלה1013[[#This Row],[CycleNumber]]&gt;B727),1,"")</f>
        <v/>
      </c>
      <c r="K728" s="1" t="str">
        <f>IF(טבלה1013[[#This Row],[CycleNumber]]=1,"",IF(טבלה1013[[#This Row],[וסת השבוע]]=1,0,IF(K727="","",IF(K727=0,IF(טבלה1013[[#This Row],[LengthofCycle]]=28,0,1),IF(K727=1,IF(טבלה1013[[#This Row],[LengthofCycle]]+F727=28*2,0,2),IF(K727=2,IF(טבלה1013[[#This Row],[LengthofCycle]]+F727+F726=28*3,0,3),""))))))</f>
        <v/>
      </c>
      <c r="L728" s="1" t="str">
        <f>IF(טבלה1013[[#This Row],[וסת השבוע]]=1,IF(טבלה1013[[#This Row],[וסת השבוע וההפלגה ביחד]]=1,L727+1,0),IF(AND(טבלה1013[[#This Row],[CycleNumber]]&gt;B727,טבלה1013[[#This Row],[CycleNumber]]&gt;1),IF(טבלה1013[[#This Row],[וסת השבוע פעיל?]]&lt;&gt;"",L727+1,""),""))</f>
        <v/>
      </c>
      <c r="M728" s="1" t="str">
        <f>IF(AND(טבלה1013[[#This Row],[וסת השבוע פעיל?]]&lt;&gt;"",טבלה1013[[#This Row],[CycleNumber]]&lt;B729,B729&lt;&gt;"",טבלה1013[[#This Row],[וסת השבוע פעיל?]]&lt;3),IF(K729=0,IF(AND(טבלה1013[[#This Row],[וסת השבוע פעיל?]]&gt;0,I729=1),0,1),0),"")</f>
        <v/>
      </c>
      <c r="N728" s="1" t="str">
        <f t="shared" si="68"/>
        <v/>
      </c>
      <c r="O728" s="1" t="str">
        <f>IF(AND(טבלה1013[[#This Row],[חיזוי - שבוע]]=1,J729=1),1,"")</f>
        <v/>
      </c>
      <c r="P728" s="1" t="str">
        <f>IF(AND(טבלה1013[[#This Row],[חיזוי טוב עם הפלגה?]]=1,טבלה1013[[#This Row],[וסת קבוע אחרון]]&lt;&gt;28,X727=1),1,"")</f>
        <v/>
      </c>
      <c r="Q728" s="1" t="str">
        <f>IF(AND(טבלה1013[[#This Row],[וסת השבוע פעיל?]]&lt;3,OR(טבלה1013[[#This Row],[CycleNumber]]&gt;B729,B729="")),1,"")</f>
        <v/>
      </c>
      <c r="R728" s="1" t="str">
        <f>IF(טבלה1013[[#This Row],[האישה קבעה וסת שבוע?]]=1,IF(טבלה1013[[#This Row],[וסת השבוע פעיל?]]&lt;3,1,0),"")</f>
        <v/>
      </c>
      <c r="S7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8" s="1">
        <f t="shared" si="69"/>
        <v>0</v>
      </c>
      <c r="U728" s="1">
        <f t="shared" si="70"/>
        <v>0</v>
      </c>
      <c r="V728" s="1">
        <f t="shared" ref="V728:V791" si="71">IF(B728&gt;4,IF(AND(F728=F727,F727=F726,F726=F725,F725=F724),1,0),"")</f>
        <v>0</v>
      </c>
      <c r="W728" s="1" t="str">
        <f>IF(טבלה1013[[#This Row],[3 הפלגות זהות]]="","",IF(טבלה1013[[#This Row],[3 הפלגות זהות]]=1,טבלה1013[[#This Row],[LengthofCycle]],W727))</f>
        <v/>
      </c>
      <c r="Y728" s="1" t="str">
        <f>IF(OR(טבלה1013[[#This Row],[הווסת פעיל?]]=0,טבלה1013[[#This Row],[הווסת פעיל?]]=""),"",SUM(Y727,טבלה1013[[#This Row],[הווסת פעיל?]]))</f>
        <v/>
      </c>
      <c r="Z728" s="1" t="str">
        <f>IF(AND(טבלה1013[[#This Row],[כמה מחזורים עד עקירה]]&lt;&gt;"",Y729=""),טבלה1013[[#This Row],[כמה מחזורים עד עקירה]],"")</f>
        <v/>
      </c>
      <c r="AA728" s="1" t="str">
        <f>IF(AND(טבלה1013[[#This Row],[הווסת פעיל?]]=1,טבלה1013[[#This Row],[וסת קבוע אחרון]]&lt;&gt;W727),טבלה1013[[#This Row],[וסת קבוע אחרון]],"")</f>
        <v/>
      </c>
      <c r="AB728" s="1" t="str">
        <f>IF(AND(טבלה1013[[#This Row],[הווסת פעיל?]]=1,X727=0,טבלה1013[[#This Row],[וסת קבוע אחרון]]=W727),טבלה1013[[#This Row],[וסת קבוע אחרון]],"")</f>
        <v/>
      </c>
      <c r="AC728" s="1" t="str">
        <f>IF(AND(טבלה1013[[#This Row],[הווסת פעיל?]]=1,X727=0,טבלה1013[[#This Row],[וסת קבוע אחרון]]&lt;&gt;W727),1,"")</f>
        <v/>
      </c>
      <c r="AD728" s="1" t="str">
        <f>IF(AND(טבלה1013[[#This Row],[הווסת פעיל?]]&lt;&gt;"",B729=1),טבלה1013[[#This Row],[CycleNumber]],"")</f>
        <v/>
      </c>
      <c r="AE728" s="1" t="str">
        <f>IF(AND(טבלה1013[[#This Row],[הווסת פעיל?]]&lt;&gt;"",X727=""),טבלה1013[[#This Row],[CycleNumber]],"")</f>
        <v/>
      </c>
      <c r="AF728" s="1" t="str">
        <f>IF(B729=1,"",IF(טבלה1013[[#This Row],[הווסת פעיל?]]=1,IF(טבלה1013[[#This Row],[וסת קבוע אחרון]]=F729,1,0),""))</f>
        <v/>
      </c>
      <c r="AG728" s="1" t="str">
        <f>IF(B729=1,"",IF(טבלה1013[[#This Row],[הווסת פעיל?]]=1,IF(OR(טבלה1013[[#This Row],[וסת קבוע אחרון]]=F729,F729=טבלה1013[[#This Row],[LengthofCycle]]),1,0),""))</f>
        <v/>
      </c>
      <c r="AH728" s="1" t="str">
        <f>IF(B729=1,"",IF(טבלה1013[[#This Row],[הווסת פעיל?]]=1,IF(OR(טבלה1013[[#This Row],[וסת קבוע אחרון]]=F729,F729=טבלה1013[[#This Row],[LengthofCycle]],AND(טבלה1013[[#This Row],[LengthofCycle]]&lt;&gt;טבלה1013[[#This Row],[וסת קבוע אחרון]],OR(F729=28,F729=29))),1,0),""))</f>
        <v/>
      </c>
      <c r="AI728" s="1" t="str">
        <f>IF(AND(טבלה1013[[#This Row],[הווסת פעיל?]]=1,B729=1),1,"")</f>
        <v/>
      </c>
      <c r="AJ728" s="4">
        <f>IF(AND(טבלה1013[[#This Row],[הווסת פעיל?]]&lt;&gt;1,B729&lt;&gt;1,B729&lt;&gt;""),IF(טבלה1013[[#This Row],[LengthofCycle]]=F729,1,0),"")</f>
        <v>0</v>
      </c>
      <c r="AK728" s="4">
        <f>IF(AND(טבלה1013[[#This Row],[הווסת פעיל?]]&lt;&gt;1,B729&lt;&gt;1,B729&lt;&gt;""),IF(OR(טבלה1013[[#This Row],[LengthofCycle]]=F729,F729=29),1,0),"")</f>
        <v>0</v>
      </c>
      <c r="AL728" s="4">
        <f>IF(AND(טבלה1013[[#This Row],[הווסת פעיל?]]&lt;&gt;1,B729&lt;&gt;1,B729&lt;&gt;""),IF(OR(טבלה1013[[#This Row],[LengthofCycle]]=F729,F729=29,F729=28),1,0),"")</f>
        <v>0</v>
      </c>
    </row>
    <row r="729" spans="1:38" x14ac:dyDescent="0.25">
      <c r="A729" s="1" t="s">
        <v>117</v>
      </c>
      <c r="B729" s="1">
        <v>12</v>
      </c>
      <c r="C729" s="1">
        <v>0</v>
      </c>
      <c r="D729" s="1">
        <v>1</v>
      </c>
      <c r="E729" s="1">
        <v>0</v>
      </c>
      <c r="F729" s="1">
        <v>38</v>
      </c>
      <c r="G729" s="1">
        <f>טבלה1013[[#This Row],[LengthofCycle]]+1</f>
        <v>39</v>
      </c>
      <c r="H729" s="1" t="str">
        <f>IF(IFERROR(LOOKUP(טבלה1013[[#This Row],[ClientID]],קביעויות[השבוע]),FALSE)=טבלה1013[[#This Row],[ClientID]],1,"")</f>
        <v/>
      </c>
      <c r="I729" s="1" t="str">
        <f>IF(AND(טבלה1013[[#This Row],[CycleNumber]]&gt;1,OR(B730="",טבלה1013[[#This Row],[CycleNumber]]&gt;B728)),IF(OR(AND(טבלה1013[[#This Row],[LengthofCycle]]=28,F728=28),AND(טבלה1013[[#This Row],[LengthofCycle]]=35,F728=35)),1,""),"")</f>
        <v/>
      </c>
      <c r="J729" s="1" t="str">
        <f>IF(AND(טבלה1013[[#This Row],[וסת השבוע]]=1,I728=1,טבלה1013[[#This Row],[CycleNumber]]&gt;B728),1,"")</f>
        <v/>
      </c>
      <c r="K729" s="1" t="str">
        <f>IF(טבלה1013[[#This Row],[CycleNumber]]=1,"",IF(טבלה1013[[#This Row],[וסת השבוע]]=1,0,IF(K728="","",IF(K728=0,IF(טבלה1013[[#This Row],[LengthofCycle]]=28,0,1),IF(K728=1,IF(טבלה1013[[#This Row],[LengthofCycle]]+F728=28*2,0,2),IF(K728=2,IF(טבלה1013[[#This Row],[LengthofCycle]]+F728+F727=28*3,0,3),""))))))</f>
        <v/>
      </c>
      <c r="L729" s="1" t="str">
        <f>IF(טבלה1013[[#This Row],[וסת השבוע]]=1,IF(טבלה1013[[#This Row],[וסת השבוע וההפלגה ביחד]]=1,L728+1,0),IF(AND(טבלה1013[[#This Row],[CycleNumber]]&gt;B728,טבלה1013[[#This Row],[CycleNumber]]&gt;1),IF(טבלה1013[[#This Row],[וסת השבוע פעיל?]]&lt;&gt;"",L728+1,""),""))</f>
        <v/>
      </c>
      <c r="M729" s="1" t="str">
        <f>IF(AND(טבלה1013[[#This Row],[וסת השבוע פעיל?]]&lt;&gt;"",טבלה1013[[#This Row],[CycleNumber]]&lt;B730,B730&lt;&gt;"",טבלה1013[[#This Row],[וסת השבוע פעיל?]]&lt;3),IF(K730=0,IF(AND(טבלה1013[[#This Row],[וסת השבוע פעיל?]]&gt;0,I730=1),0,1),0),"")</f>
        <v/>
      </c>
      <c r="N729" s="1" t="str">
        <f t="shared" si="68"/>
        <v/>
      </c>
      <c r="O729" s="1" t="str">
        <f>IF(AND(טבלה1013[[#This Row],[חיזוי - שבוע]]=1,J730=1),1,"")</f>
        <v/>
      </c>
      <c r="P729" s="1" t="str">
        <f>IF(AND(טבלה1013[[#This Row],[חיזוי טוב עם הפלגה?]]=1,טבלה1013[[#This Row],[וסת קבוע אחרון]]&lt;&gt;28,X728=1),1,"")</f>
        <v/>
      </c>
      <c r="Q729" s="1" t="str">
        <f>IF(AND(טבלה1013[[#This Row],[וסת השבוע פעיל?]]&lt;3,OR(טבלה1013[[#This Row],[CycleNumber]]&gt;B730,B730="")),1,"")</f>
        <v/>
      </c>
      <c r="R729" s="1" t="str">
        <f>IF(טבלה1013[[#This Row],[האישה קבעה וסת שבוע?]]=1,IF(טבלה1013[[#This Row],[וסת השבוע פעיל?]]&lt;3,1,0),"")</f>
        <v/>
      </c>
      <c r="S7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29" s="1">
        <f t="shared" si="69"/>
        <v>0</v>
      </c>
      <c r="U729" s="1">
        <f t="shared" si="70"/>
        <v>0</v>
      </c>
      <c r="V729" s="1">
        <f t="shared" si="71"/>
        <v>0</v>
      </c>
      <c r="W729" s="1" t="str">
        <f>IF(טבלה1013[[#This Row],[3 הפלגות זהות]]="","",IF(טבלה1013[[#This Row],[3 הפלגות זהות]]=1,טבלה1013[[#This Row],[LengthofCycle]],W728))</f>
        <v/>
      </c>
      <c r="Y729" s="1" t="str">
        <f>IF(OR(טבלה1013[[#This Row],[הווסת פעיל?]]=0,טבלה1013[[#This Row],[הווסת פעיל?]]=""),"",SUM(Y728,טבלה1013[[#This Row],[הווסת פעיל?]]))</f>
        <v/>
      </c>
      <c r="Z729" s="1" t="str">
        <f>IF(AND(טבלה1013[[#This Row],[כמה מחזורים עד עקירה]]&lt;&gt;"",Y730=""),טבלה1013[[#This Row],[כמה מחזורים עד עקירה]],"")</f>
        <v/>
      </c>
      <c r="AA729" s="1" t="str">
        <f>IF(AND(טבלה1013[[#This Row],[הווסת פעיל?]]=1,טבלה1013[[#This Row],[וסת קבוע אחרון]]&lt;&gt;W728),טבלה1013[[#This Row],[וסת קבוע אחרון]],"")</f>
        <v/>
      </c>
      <c r="AB729" s="1" t="str">
        <f>IF(AND(טבלה1013[[#This Row],[הווסת פעיל?]]=1,X728=0,טבלה1013[[#This Row],[וסת קבוע אחרון]]=W728),טבלה1013[[#This Row],[וסת קבוע אחרון]],"")</f>
        <v/>
      </c>
      <c r="AC729" s="1" t="str">
        <f>IF(AND(טבלה1013[[#This Row],[הווסת פעיל?]]=1,X728=0,טבלה1013[[#This Row],[וסת קבוע אחרון]]&lt;&gt;W728),1,"")</f>
        <v/>
      </c>
      <c r="AD729" s="1" t="str">
        <f>IF(AND(טבלה1013[[#This Row],[הווסת פעיל?]]&lt;&gt;"",B730=1),טבלה1013[[#This Row],[CycleNumber]],"")</f>
        <v/>
      </c>
      <c r="AE729" s="1" t="str">
        <f>IF(AND(טבלה1013[[#This Row],[הווסת פעיל?]]&lt;&gt;"",X728=""),טבלה1013[[#This Row],[CycleNumber]],"")</f>
        <v/>
      </c>
      <c r="AF729" s="1" t="str">
        <f>IF(B730=1,"",IF(טבלה1013[[#This Row],[הווסת פעיל?]]=1,IF(טבלה1013[[#This Row],[וסת קבוע אחרון]]=F730,1,0),""))</f>
        <v/>
      </c>
      <c r="AG729" s="1" t="str">
        <f>IF(B730=1,"",IF(טבלה1013[[#This Row],[הווסת פעיל?]]=1,IF(OR(טבלה1013[[#This Row],[וסת קבוע אחרון]]=F730,F730=טבלה1013[[#This Row],[LengthofCycle]]),1,0),""))</f>
        <v/>
      </c>
      <c r="AH729" s="1" t="str">
        <f>IF(B730=1,"",IF(טבלה1013[[#This Row],[הווסת פעיל?]]=1,IF(OR(טבלה1013[[#This Row],[וסת קבוע אחרון]]=F730,F730=טבלה1013[[#This Row],[LengthofCycle]],AND(טבלה1013[[#This Row],[LengthofCycle]]&lt;&gt;טבלה1013[[#This Row],[וסת קבוע אחרון]],OR(F730=28,F730=29))),1,0),""))</f>
        <v/>
      </c>
      <c r="AI729" s="1" t="str">
        <f>IF(AND(טבלה1013[[#This Row],[הווסת פעיל?]]=1,B730=1),1,"")</f>
        <v/>
      </c>
      <c r="AJ729" s="4">
        <f>IF(AND(טבלה1013[[#This Row],[הווסת פעיל?]]&lt;&gt;1,B730&lt;&gt;1,B730&lt;&gt;""),IF(טבלה1013[[#This Row],[LengthofCycle]]=F730,1,0),"")</f>
        <v>1</v>
      </c>
      <c r="AK729" s="4">
        <f>IF(AND(טבלה1013[[#This Row],[הווסת פעיל?]]&lt;&gt;1,B730&lt;&gt;1,B730&lt;&gt;""),IF(OR(טבלה1013[[#This Row],[LengthofCycle]]=F730,F730=29),1,0),"")</f>
        <v>1</v>
      </c>
      <c r="AL729" s="4">
        <f>IF(AND(טבלה1013[[#This Row],[הווסת פעיל?]]&lt;&gt;1,B730&lt;&gt;1,B730&lt;&gt;""),IF(OR(טבלה1013[[#This Row],[LengthofCycle]]=F730,F730=29,F730=28),1,0),"")</f>
        <v>1</v>
      </c>
    </row>
    <row r="730" spans="1:38" x14ac:dyDescent="0.25">
      <c r="A730" s="1" t="s">
        <v>117</v>
      </c>
      <c r="B730" s="1">
        <v>13</v>
      </c>
      <c r="C730" s="1">
        <v>0</v>
      </c>
      <c r="D730" s="1">
        <v>1</v>
      </c>
      <c r="E730" s="1">
        <v>0</v>
      </c>
      <c r="F730" s="1">
        <v>38</v>
      </c>
      <c r="G730" s="1">
        <f>טבלה1013[[#This Row],[LengthofCycle]]+1</f>
        <v>39</v>
      </c>
      <c r="H730" s="1" t="str">
        <f>IF(IFERROR(LOOKUP(טבלה1013[[#This Row],[ClientID]],קביעויות[השבוע]),FALSE)=טבלה1013[[#This Row],[ClientID]],1,"")</f>
        <v/>
      </c>
      <c r="I730" s="1" t="str">
        <f>IF(AND(טבלה1013[[#This Row],[CycleNumber]]&gt;1,OR(B731="",טבלה1013[[#This Row],[CycleNumber]]&gt;B729)),IF(OR(AND(טבלה1013[[#This Row],[LengthofCycle]]=28,F729=28),AND(טבלה1013[[#This Row],[LengthofCycle]]=35,F729=35)),1,""),"")</f>
        <v/>
      </c>
      <c r="J730" s="1" t="str">
        <f>IF(AND(טבלה1013[[#This Row],[וסת השבוע]]=1,I729=1,טבלה1013[[#This Row],[CycleNumber]]&gt;B729),1,"")</f>
        <v/>
      </c>
      <c r="K730" s="1" t="str">
        <f>IF(טבלה1013[[#This Row],[CycleNumber]]=1,"",IF(טבלה1013[[#This Row],[וסת השבוע]]=1,0,IF(K729="","",IF(K729=0,IF(טבלה1013[[#This Row],[LengthofCycle]]=28,0,1),IF(K729=1,IF(טבלה1013[[#This Row],[LengthofCycle]]+F729=28*2,0,2),IF(K729=2,IF(טבלה1013[[#This Row],[LengthofCycle]]+F729+F728=28*3,0,3),""))))))</f>
        <v/>
      </c>
      <c r="L730" s="1" t="str">
        <f>IF(טבלה1013[[#This Row],[וסת השבוע]]=1,IF(טבלה1013[[#This Row],[וסת השבוע וההפלגה ביחד]]=1,L729+1,0),IF(AND(טבלה1013[[#This Row],[CycleNumber]]&gt;B729,טבלה1013[[#This Row],[CycleNumber]]&gt;1),IF(טבלה1013[[#This Row],[וסת השבוע פעיל?]]&lt;&gt;"",L729+1,""),""))</f>
        <v/>
      </c>
      <c r="M730" s="1" t="str">
        <f>IF(AND(טבלה1013[[#This Row],[וסת השבוע פעיל?]]&lt;&gt;"",טבלה1013[[#This Row],[CycleNumber]]&lt;B731,B731&lt;&gt;"",טבלה1013[[#This Row],[וסת השבוע פעיל?]]&lt;3),IF(K731=0,IF(AND(טבלה1013[[#This Row],[וסת השבוע פעיל?]]&gt;0,I731=1),0,1),0),"")</f>
        <v/>
      </c>
      <c r="N730" s="1" t="str">
        <f t="shared" si="68"/>
        <v/>
      </c>
      <c r="O730" s="1" t="str">
        <f>IF(AND(טבלה1013[[#This Row],[חיזוי - שבוע]]=1,J731=1),1,"")</f>
        <v/>
      </c>
      <c r="P730" s="1" t="str">
        <f>IF(AND(טבלה1013[[#This Row],[חיזוי טוב עם הפלגה?]]=1,טבלה1013[[#This Row],[וסת קבוע אחרון]]&lt;&gt;28,X729=1),1,"")</f>
        <v/>
      </c>
      <c r="Q730" s="1" t="str">
        <f>IF(AND(טבלה1013[[#This Row],[וסת השבוע פעיל?]]&lt;3,OR(טבלה1013[[#This Row],[CycleNumber]]&gt;B731,B731="")),1,"")</f>
        <v/>
      </c>
      <c r="R730" s="1" t="str">
        <f>IF(טבלה1013[[#This Row],[האישה קבעה וסת שבוע?]]=1,IF(טבלה1013[[#This Row],[וסת השבוע פעיל?]]&lt;3,1,0),"")</f>
        <v/>
      </c>
      <c r="S7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0" s="1">
        <f t="shared" si="69"/>
        <v>0</v>
      </c>
      <c r="U730" s="1">
        <f t="shared" si="70"/>
        <v>0</v>
      </c>
      <c r="V730" s="1">
        <f t="shared" si="71"/>
        <v>0</v>
      </c>
      <c r="W730" s="1" t="str">
        <f>IF(טבלה1013[[#This Row],[3 הפלגות זהות]]="","",IF(טבלה1013[[#This Row],[3 הפלגות זהות]]=1,טבלה1013[[#This Row],[LengthofCycle]],W729))</f>
        <v/>
      </c>
      <c r="Y730" s="1" t="str">
        <f>IF(OR(טבלה1013[[#This Row],[הווסת פעיל?]]=0,טבלה1013[[#This Row],[הווסת פעיל?]]=""),"",SUM(Y729,טבלה1013[[#This Row],[הווסת פעיל?]]))</f>
        <v/>
      </c>
      <c r="Z730" s="1" t="str">
        <f>IF(AND(טבלה1013[[#This Row],[כמה מחזורים עד עקירה]]&lt;&gt;"",Y731=""),טבלה1013[[#This Row],[כמה מחזורים עד עקירה]],"")</f>
        <v/>
      </c>
      <c r="AA730" s="1" t="str">
        <f>IF(AND(טבלה1013[[#This Row],[הווסת פעיל?]]=1,טבלה1013[[#This Row],[וסת קבוע אחרון]]&lt;&gt;W729),טבלה1013[[#This Row],[וסת קבוע אחרון]],"")</f>
        <v/>
      </c>
      <c r="AB730" s="1" t="str">
        <f>IF(AND(טבלה1013[[#This Row],[הווסת פעיל?]]=1,X729=0,טבלה1013[[#This Row],[וסת קבוע אחרון]]=W729),טבלה1013[[#This Row],[וסת קבוע אחרון]],"")</f>
        <v/>
      </c>
      <c r="AC730" s="1" t="str">
        <f>IF(AND(טבלה1013[[#This Row],[הווסת פעיל?]]=1,X729=0,טבלה1013[[#This Row],[וסת קבוע אחרון]]&lt;&gt;W729),1,"")</f>
        <v/>
      </c>
      <c r="AD730" s="1" t="str">
        <f>IF(AND(טבלה1013[[#This Row],[הווסת פעיל?]]&lt;&gt;"",B731=1),טבלה1013[[#This Row],[CycleNumber]],"")</f>
        <v/>
      </c>
      <c r="AE730" s="1" t="str">
        <f>IF(AND(טבלה1013[[#This Row],[הווסת פעיל?]]&lt;&gt;"",X729=""),טבלה1013[[#This Row],[CycleNumber]],"")</f>
        <v/>
      </c>
      <c r="AF730" s="1" t="str">
        <f>IF(B731=1,"",IF(טבלה1013[[#This Row],[הווסת פעיל?]]=1,IF(טבלה1013[[#This Row],[וסת קבוע אחרון]]=F731,1,0),""))</f>
        <v/>
      </c>
      <c r="AG730" s="1" t="str">
        <f>IF(B731=1,"",IF(טבלה1013[[#This Row],[הווסת פעיל?]]=1,IF(OR(טבלה1013[[#This Row],[וסת קבוע אחרון]]=F731,F731=טבלה1013[[#This Row],[LengthofCycle]]),1,0),""))</f>
        <v/>
      </c>
      <c r="AH730" s="1" t="str">
        <f>IF(B731=1,"",IF(טבלה1013[[#This Row],[הווסת פעיל?]]=1,IF(OR(טבלה1013[[#This Row],[וסת קבוע אחרון]]=F731,F731=טבלה1013[[#This Row],[LengthofCycle]],AND(טבלה1013[[#This Row],[LengthofCycle]]&lt;&gt;טבלה1013[[#This Row],[וסת קבוע אחרון]],OR(F731=28,F731=29))),1,0),""))</f>
        <v/>
      </c>
      <c r="AI730" s="1" t="str">
        <f>IF(AND(טבלה1013[[#This Row],[הווסת פעיל?]]=1,B731=1),1,"")</f>
        <v/>
      </c>
      <c r="AJ730" s="4">
        <f>IF(AND(טבלה1013[[#This Row],[הווסת פעיל?]]&lt;&gt;1,B731&lt;&gt;1,B731&lt;&gt;""),IF(טבלה1013[[#This Row],[LengthofCycle]]=F731,1,0),"")</f>
        <v>0</v>
      </c>
      <c r="AK730" s="4">
        <f>IF(AND(טבלה1013[[#This Row],[הווסת פעיל?]]&lt;&gt;1,B731&lt;&gt;1,B731&lt;&gt;""),IF(OR(טבלה1013[[#This Row],[LengthofCycle]]=F731,F731=29),1,0),"")</f>
        <v>0</v>
      </c>
      <c r="AL730" s="4">
        <f>IF(AND(טבלה1013[[#This Row],[הווסת פעיל?]]&lt;&gt;1,B731&lt;&gt;1,B731&lt;&gt;""),IF(OR(טבלה1013[[#This Row],[LengthofCycle]]=F731,F731=29,F731=28),1,0),"")</f>
        <v>0</v>
      </c>
    </row>
    <row r="731" spans="1:38" x14ac:dyDescent="0.25">
      <c r="A731" s="1" t="s">
        <v>117</v>
      </c>
      <c r="B731" s="1">
        <v>14</v>
      </c>
      <c r="C731" s="1">
        <v>0</v>
      </c>
      <c r="D731" s="1">
        <v>1</v>
      </c>
      <c r="E731" s="1">
        <v>0</v>
      </c>
      <c r="F731" s="1">
        <v>42</v>
      </c>
      <c r="G731" s="1">
        <f>טבלה1013[[#This Row],[LengthofCycle]]+1</f>
        <v>43</v>
      </c>
      <c r="H731" s="1" t="str">
        <f>IF(IFERROR(LOOKUP(טבלה1013[[#This Row],[ClientID]],קביעויות[השבוע]),FALSE)=טבלה1013[[#This Row],[ClientID]],1,"")</f>
        <v/>
      </c>
      <c r="I731" s="1" t="str">
        <f>IF(AND(טבלה1013[[#This Row],[CycleNumber]]&gt;1,OR(B732="",טבלה1013[[#This Row],[CycleNumber]]&gt;B730)),IF(OR(AND(טבלה1013[[#This Row],[LengthofCycle]]=28,F730=28),AND(טבלה1013[[#This Row],[LengthofCycle]]=35,F730=35)),1,""),"")</f>
        <v/>
      </c>
      <c r="J731" s="1" t="str">
        <f>IF(AND(טבלה1013[[#This Row],[וסת השבוע]]=1,I730=1,טבלה1013[[#This Row],[CycleNumber]]&gt;B730),1,"")</f>
        <v/>
      </c>
      <c r="K731" s="1" t="str">
        <f>IF(טבלה1013[[#This Row],[CycleNumber]]=1,"",IF(טבלה1013[[#This Row],[וסת השבוע]]=1,0,IF(K730="","",IF(K730=0,IF(טבלה1013[[#This Row],[LengthofCycle]]=28,0,1),IF(K730=1,IF(טבלה1013[[#This Row],[LengthofCycle]]+F730=28*2,0,2),IF(K730=2,IF(טבלה1013[[#This Row],[LengthofCycle]]+F730+F729=28*3,0,3),""))))))</f>
        <v/>
      </c>
      <c r="L731" s="1" t="str">
        <f>IF(טבלה1013[[#This Row],[וסת השבוע]]=1,IF(טבלה1013[[#This Row],[וסת השבוע וההפלגה ביחד]]=1,L730+1,0),IF(AND(טבלה1013[[#This Row],[CycleNumber]]&gt;B730,טבלה1013[[#This Row],[CycleNumber]]&gt;1),IF(טבלה1013[[#This Row],[וסת השבוע פעיל?]]&lt;&gt;"",L730+1,""),""))</f>
        <v/>
      </c>
      <c r="M731" s="1" t="str">
        <f>IF(AND(טבלה1013[[#This Row],[וסת השבוע פעיל?]]&lt;&gt;"",טבלה1013[[#This Row],[CycleNumber]]&lt;B732,B732&lt;&gt;"",טבלה1013[[#This Row],[וסת השבוע פעיל?]]&lt;3),IF(K732=0,IF(AND(טבלה1013[[#This Row],[וסת השבוע פעיל?]]&gt;0,I732=1),0,1),0),"")</f>
        <v/>
      </c>
      <c r="N731" s="1" t="str">
        <f t="shared" si="68"/>
        <v/>
      </c>
      <c r="O731" s="1" t="str">
        <f>IF(AND(טבלה1013[[#This Row],[חיזוי - שבוע]]=1,J732=1),1,"")</f>
        <v/>
      </c>
      <c r="P731" s="1" t="str">
        <f>IF(AND(טבלה1013[[#This Row],[חיזוי טוב עם הפלגה?]]=1,טבלה1013[[#This Row],[וסת קבוע אחרון]]&lt;&gt;28,X730=1),1,"")</f>
        <v/>
      </c>
      <c r="Q731" s="1" t="str">
        <f>IF(AND(טבלה1013[[#This Row],[וסת השבוע פעיל?]]&lt;3,OR(טבלה1013[[#This Row],[CycleNumber]]&gt;B732,B732="")),1,"")</f>
        <v/>
      </c>
      <c r="R731" s="1" t="str">
        <f>IF(טבלה1013[[#This Row],[האישה קבעה וסת שבוע?]]=1,IF(טבלה1013[[#This Row],[וסת השבוע פעיל?]]&lt;3,1,0),"")</f>
        <v/>
      </c>
      <c r="S7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1" s="1">
        <f t="shared" si="69"/>
        <v>0</v>
      </c>
      <c r="U731" s="1">
        <f t="shared" si="70"/>
        <v>0</v>
      </c>
      <c r="V731" s="1">
        <f t="shared" si="71"/>
        <v>0</v>
      </c>
      <c r="W731" s="1" t="str">
        <f>IF(טבלה1013[[#This Row],[3 הפלגות זהות]]="","",IF(טבלה1013[[#This Row],[3 הפלגות זהות]]=1,טבלה1013[[#This Row],[LengthofCycle]],W730))</f>
        <v/>
      </c>
      <c r="Y731" s="1" t="str">
        <f>IF(OR(טבלה1013[[#This Row],[הווסת פעיל?]]=0,טבלה1013[[#This Row],[הווסת פעיל?]]=""),"",SUM(Y730,טבלה1013[[#This Row],[הווסת פעיל?]]))</f>
        <v/>
      </c>
      <c r="Z731" s="1" t="str">
        <f>IF(AND(טבלה1013[[#This Row],[כמה מחזורים עד עקירה]]&lt;&gt;"",Y732=""),טבלה1013[[#This Row],[כמה מחזורים עד עקירה]],"")</f>
        <v/>
      </c>
      <c r="AA731" s="1" t="str">
        <f>IF(AND(טבלה1013[[#This Row],[הווסת פעיל?]]=1,טבלה1013[[#This Row],[וסת קבוע אחרון]]&lt;&gt;W730),טבלה1013[[#This Row],[וסת קבוע אחרון]],"")</f>
        <v/>
      </c>
      <c r="AB731" s="1" t="str">
        <f>IF(AND(טבלה1013[[#This Row],[הווסת פעיל?]]=1,X730=0,טבלה1013[[#This Row],[וסת קבוע אחרון]]=W730),טבלה1013[[#This Row],[וסת קבוע אחרון]],"")</f>
        <v/>
      </c>
      <c r="AC731" s="1" t="str">
        <f>IF(AND(טבלה1013[[#This Row],[הווסת פעיל?]]=1,X730=0,טבלה1013[[#This Row],[וסת קבוע אחרון]]&lt;&gt;W730),1,"")</f>
        <v/>
      </c>
      <c r="AD731" s="1" t="str">
        <f>IF(AND(טבלה1013[[#This Row],[הווסת פעיל?]]&lt;&gt;"",B732=1),טבלה1013[[#This Row],[CycleNumber]],"")</f>
        <v/>
      </c>
      <c r="AE731" s="1" t="str">
        <f>IF(AND(טבלה1013[[#This Row],[הווסת פעיל?]]&lt;&gt;"",X730=""),טבלה1013[[#This Row],[CycleNumber]],"")</f>
        <v/>
      </c>
      <c r="AF731" s="1" t="str">
        <f>IF(B732=1,"",IF(טבלה1013[[#This Row],[הווסת פעיל?]]=1,IF(טבלה1013[[#This Row],[וסת קבוע אחרון]]=F732,1,0),""))</f>
        <v/>
      </c>
      <c r="AG731" s="1" t="str">
        <f>IF(B732=1,"",IF(טבלה1013[[#This Row],[הווסת פעיל?]]=1,IF(OR(טבלה1013[[#This Row],[וסת קבוע אחרון]]=F732,F732=טבלה1013[[#This Row],[LengthofCycle]]),1,0),""))</f>
        <v/>
      </c>
      <c r="AH731" s="1" t="str">
        <f>IF(B732=1,"",IF(טבלה1013[[#This Row],[הווסת פעיל?]]=1,IF(OR(טבלה1013[[#This Row],[וסת קבוע אחרון]]=F732,F732=טבלה1013[[#This Row],[LengthofCycle]],AND(טבלה1013[[#This Row],[LengthofCycle]]&lt;&gt;טבלה1013[[#This Row],[וסת קבוע אחרון]],OR(F732=28,F732=29))),1,0),""))</f>
        <v/>
      </c>
      <c r="AI731" s="1" t="str">
        <f>IF(AND(טבלה1013[[#This Row],[הווסת פעיל?]]=1,B732=1),1,"")</f>
        <v/>
      </c>
      <c r="AJ731" s="4">
        <f>IF(AND(טבלה1013[[#This Row],[הווסת פעיל?]]&lt;&gt;1,B732&lt;&gt;1,B732&lt;&gt;""),IF(טבלה1013[[#This Row],[LengthofCycle]]=F732,1,0),"")</f>
        <v>0</v>
      </c>
      <c r="AK731" s="4">
        <f>IF(AND(טבלה1013[[#This Row],[הווסת פעיל?]]&lt;&gt;1,B732&lt;&gt;1,B732&lt;&gt;""),IF(OR(טבלה1013[[#This Row],[LengthofCycle]]=F732,F732=29),1,0),"")</f>
        <v>0</v>
      </c>
      <c r="AL731" s="4">
        <f>IF(AND(טבלה1013[[#This Row],[הווסת פעיל?]]&lt;&gt;1,B732&lt;&gt;1,B732&lt;&gt;""),IF(OR(טבלה1013[[#This Row],[LengthofCycle]]=F732,F732=29,F732=28),1,0),"")</f>
        <v>0</v>
      </c>
    </row>
    <row r="732" spans="1:38" x14ac:dyDescent="0.25">
      <c r="A732" s="1" t="s">
        <v>117</v>
      </c>
      <c r="B732" s="1">
        <v>15</v>
      </c>
      <c r="C732" s="1">
        <v>0</v>
      </c>
      <c r="D732" s="1">
        <v>1</v>
      </c>
      <c r="E732" s="1">
        <v>0</v>
      </c>
      <c r="F732" s="1">
        <v>43</v>
      </c>
      <c r="G732" s="1">
        <f>טבלה1013[[#This Row],[LengthofCycle]]+1</f>
        <v>44</v>
      </c>
      <c r="H732" s="1" t="str">
        <f>IF(IFERROR(LOOKUP(טבלה1013[[#This Row],[ClientID]],קביעויות[השבוע]),FALSE)=טבלה1013[[#This Row],[ClientID]],1,"")</f>
        <v/>
      </c>
      <c r="I732" s="1" t="str">
        <f>IF(AND(טבלה1013[[#This Row],[CycleNumber]]&gt;1,OR(B733="",טבלה1013[[#This Row],[CycleNumber]]&gt;B731)),IF(OR(AND(טבלה1013[[#This Row],[LengthofCycle]]=28,F731=28),AND(טבלה1013[[#This Row],[LengthofCycle]]=35,F731=35)),1,""),"")</f>
        <v/>
      </c>
      <c r="J732" s="1" t="str">
        <f>IF(AND(טבלה1013[[#This Row],[וסת השבוע]]=1,I731=1,טבלה1013[[#This Row],[CycleNumber]]&gt;B731),1,"")</f>
        <v/>
      </c>
      <c r="K732" s="1" t="str">
        <f>IF(טבלה1013[[#This Row],[CycleNumber]]=1,"",IF(טבלה1013[[#This Row],[וסת השבוע]]=1,0,IF(K731="","",IF(K731=0,IF(טבלה1013[[#This Row],[LengthofCycle]]=28,0,1),IF(K731=1,IF(טבלה1013[[#This Row],[LengthofCycle]]+F731=28*2,0,2),IF(K731=2,IF(טבלה1013[[#This Row],[LengthofCycle]]+F731+F730=28*3,0,3),""))))))</f>
        <v/>
      </c>
      <c r="L732" s="1" t="str">
        <f>IF(טבלה1013[[#This Row],[וסת השבוע]]=1,IF(טבלה1013[[#This Row],[וסת השבוע וההפלגה ביחד]]=1,L731+1,0),IF(AND(טבלה1013[[#This Row],[CycleNumber]]&gt;B731,טבלה1013[[#This Row],[CycleNumber]]&gt;1),IF(טבלה1013[[#This Row],[וסת השבוע פעיל?]]&lt;&gt;"",L731+1,""),""))</f>
        <v/>
      </c>
      <c r="M732" s="1" t="str">
        <f>IF(AND(טבלה1013[[#This Row],[וסת השבוע פעיל?]]&lt;&gt;"",טבלה1013[[#This Row],[CycleNumber]]&lt;B733,B733&lt;&gt;"",טבלה1013[[#This Row],[וסת השבוע פעיל?]]&lt;3),IF(K733=0,IF(AND(טבלה1013[[#This Row],[וסת השבוע פעיל?]]&gt;0,I733=1),0,1),0),"")</f>
        <v/>
      </c>
      <c r="N732" s="1" t="str">
        <f t="shared" si="68"/>
        <v/>
      </c>
      <c r="O732" s="1" t="str">
        <f>IF(AND(טבלה1013[[#This Row],[חיזוי - שבוע]]=1,J733=1),1,"")</f>
        <v/>
      </c>
      <c r="P732" s="1" t="str">
        <f>IF(AND(טבלה1013[[#This Row],[חיזוי טוב עם הפלגה?]]=1,טבלה1013[[#This Row],[וסת קבוע אחרון]]&lt;&gt;28,X731=1),1,"")</f>
        <v/>
      </c>
      <c r="Q732" s="1" t="str">
        <f>IF(AND(טבלה1013[[#This Row],[וסת השבוע פעיל?]]&lt;3,OR(טבלה1013[[#This Row],[CycleNumber]]&gt;B733,B733="")),1,"")</f>
        <v/>
      </c>
      <c r="R732" s="1" t="str">
        <f>IF(טבלה1013[[#This Row],[האישה קבעה וסת שבוע?]]=1,IF(טבלה1013[[#This Row],[וסת השבוע פעיל?]]&lt;3,1,0),"")</f>
        <v/>
      </c>
      <c r="S7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2" s="1">
        <f t="shared" si="69"/>
        <v>0</v>
      </c>
      <c r="U732" s="1">
        <f t="shared" si="70"/>
        <v>0</v>
      </c>
      <c r="V732" s="1">
        <f t="shared" si="71"/>
        <v>0</v>
      </c>
      <c r="W732" s="1" t="str">
        <f>IF(טבלה1013[[#This Row],[3 הפלגות זהות]]="","",IF(טבלה1013[[#This Row],[3 הפלגות זהות]]=1,טבלה1013[[#This Row],[LengthofCycle]],W731))</f>
        <v/>
      </c>
      <c r="Y732" s="1" t="str">
        <f>IF(OR(טבלה1013[[#This Row],[הווסת פעיל?]]=0,טבלה1013[[#This Row],[הווסת פעיל?]]=""),"",SUM(Y731,טבלה1013[[#This Row],[הווסת פעיל?]]))</f>
        <v/>
      </c>
      <c r="Z732" s="1" t="str">
        <f>IF(AND(טבלה1013[[#This Row],[כמה מחזורים עד עקירה]]&lt;&gt;"",Y733=""),טבלה1013[[#This Row],[כמה מחזורים עד עקירה]],"")</f>
        <v/>
      </c>
      <c r="AA732" s="1" t="str">
        <f>IF(AND(טבלה1013[[#This Row],[הווסת פעיל?]]=1,טבלה1013[[#This Row],[וסת קבוע אחרון]]&lt;&gt;W731),טבלה1013[[#This Row],[וסת קבוע אחרון]],"")</f>
        <v/>
      </c>
      <c r="AB732" s="1" t="str">
        <f>IF(AND(טבלה1013[[#This Row],[הווסת פעיל?]]=1,X731=0,טבלה1013[[#This Row],[וסת קבוע אחרון]]=W731),טבלה1013[[#This Row],[וסת קבוע אחרון]],"")</f>
        <v/>
      </c>
      <c r="AC732" s="1" t="str">
        <f>IF(AND(טבלה1013[[#This Row],[הווסת פעיל?]]=1,X731=0,טבלה1013[[#This Row],[וסת קבוע אחרון]]&lt;&gt;W731),1,"")</f>
        <v/>
      </c>
      <c r="AD732" s="1" t="str">
        <f>IF(AND(טבלה1013[[#This Row],[הווסת פעיל?]]&lt;&gt;"",B733=1),טבלה1013[[#This Row],[CycleNumber]],"")</f>
        <v/>
      </c>
      <c r="AE732" s="1" t="str">
        <f>IF(AND(טבלה1013[[#This Row],[הווסת פעיל?]]&lt;&gt;"",X731=""),טבלה1013[[#This Row],[CycleNumber]],"")</f>
        <v/>
      </c>
      <c r="AF732" s="1" t="str">
        <f>IF(B733=1,"",IF(טבלה1013[[#This Row],[הווסת פעיל?]]=1,IF(טבלה1013[[#This Row],[וסת קבוע אחרון]]=F733,1,0),""))</f>
        <v/>
      </c>
      <c r="AG732" s="1" t="str">
        <f>IF(B733=1,"",IF(טבלה1013[[#This Row],[הווסת פעיל?]]=1,IF(OR(טבלה1013[[#This Row],[וסת קבוע אחרון]]=F733,F733=טבלה1013[[#This Row],[LengthofCycle]]),1,0),""))</f>
        <v/>
      </c>
      <c r="AH732" s="1" t="str">
        <f>IF(B733=1,"",IF(טבלה1013[[#This Row],[הווסת פעיל?]]=1,IF(OR(טבלה1013[[#This Row],[וסת קבוע אחרון]]=F733,F733=טבלה1013[[#This Row],[LengthofCycle]],AND(טבלה1013[[#This Row],[LengthofCycle]]&lt;&gt;טבלה1013[[#This Row],[וסת קבוע אחרון]],OR(F733=28,F733=29))),1,0),""))</f>
        <v/>
      </c>
      <c r="AI732" s="1" t="str">
        <f>IF(AND(טבלה1013[[#This Row],[הווסת פעיל?]]=1,B733=1),1,"")</f>
        <v/>
      </c>
      <c r="AJ732" s="4">
        <f>IF(AND(טבלה1013[[#This Row],[הווסת פעיל?]]&lt;&gt;1,B733&lt;&gt;1,B733&lt;&gt;""),IF(טבלה1013[[#This Row],[LengthofCycle]]=F733,1,0),"")</f>
        <v>0</v>
      </c>
      <c r="AK732" s="4">
        <f>IF(AND(טבלה1013[[#This Row],[הווסת פעיל?]]&lt;&gt;1,B733&lt;&gt;1,B733&lt;&gt;""),IF(OR(טבלה1013[[#This Row],[LengthofCycle]]=F733,F733=29),1,0),"")</f>
        <v>0</v>
      </c>
      <c r="AL732" s="4">
        <f>IF(AND(טבלה1013[[#This Row],[הווסת פעיל?]]&lt;&gt;1,B733&lt;&gt;1,B733&lt;&gt;""),IF(OR(טבלה1013[[#This Row],[LengthofCycle]]=F733,F733=29,F733=28),1,0),"")</f>
        <v>0</v>
      </c>
    </row>
    <row r="733" spans="1:38" x14ac:dyDescent="0.25">
      <c r="A733" s="1" t="s">
        <v>117</v>
      </c>
      <c r="B733" s="1">
        <v>16</v>
      </c>
      <c r="C733" s="1">
        <v>0</v>
      </c>
      <c r="D733" s="1">
        <v>1</v>
      </c>
      <c r="E733" s="1">
        <v>0</v>
      </c>
      <c r="F733" s="1">
        <v>31</v>
      </c>
      <c r="G733" s="1">
        <f>טבלה1013[[#This Row],[LengthofCycle]]+1</f>
        <v>32</v>
      </c>
      <c r="H733" s="1" t="str">
        <f>IF(IFERROR(LOOKUP(טבלה1013[[#This Row],[ClientID]],קביעויות[השבוע]),FALSE)=טבלה1013[[#This Row],[ClientID]],1,"")</f>
        <v/>
      </c>
      <c r="I733" s="1" t="str">
        <f>IF(AND(טבלה1013[[#This Row],[CycleNumber]]&gt;1,OR(B734="",טבלה1013[[#This Row],[CycleNumber]]&gt;B732)),IF(OR(AND(טבלה1013[[#This Row],[LengthofCycle]]=28,F732=28),AND(טבלה1013[[#This Row],[LengthofCycle]]=35,F732=35)),1,""),"")</f>
        <v/>
      </c>
      <c r="J733" s="1" t="str">
        <f>IF(AND(טבלה1013[[#This Row],[וסת השבוע]]=1,I732=1,טבלה1013[[#This Row],[CycleNumber]]&gt;B732),1,"")</f>
        <v/>
      </c>
      <c r="K733" s="1" t="str">
        <f>IF(טבלה1013[[#This Row],[CycleNumber]]=1,"",IF(טבלה1013[[#This Row],[וסת השבוע]]=1,0,IF(K732="","",IF(K732=0,IF(טבלה1013[[#This Row],[LengthofCycle]]=28,0,1),IF(K732=1,IF(טבלה1013[[#This Row],[LengthofCycle]]+F732=28*2,0,2),IF(K732=2,IF(טבלה1013[[#This Row],[LengthofCycle]]+F732+F731=28*3,0,3),""))))))</f>
        <v/>
      </c>
      <c r="L733" s="1" t="str">
        <f>IF(טבלה1013[[#This Row],[וסת השבוע]]=1,IF(טבלה1013[[#This Row],[וסת השבוע וההפלגה ביחד]]=1,L732+1,0),IF(AND(טבלה1013[[#This Row],[CycleNumber]]&gt;B732,טבלה1013[[#This Row],[CycleNumber]]&gt;1),IF(טבלה1013[[#This Row],[וסת השבוע פעיל?]]&lt;&gt;"",L732+1,""),""))</f>
        <v/>
      </c>
      <c r="M733" s="1" t="str">
        <f>IF(AND(טבלה1013[[#This Row],[וסת השבוע פעיל?]]&lt;&gt;"",טבלה1013[[#This Row],[CycleNumber]]&lt;B734,B734&lt;&gt;"",טבלה1013[[#This Row],[וסת השבוע פעיל?]]&lt;3),IF(K734=0,IF(AND(טבלה1013[[#This Row],[וסת השבוע פעיל?]]&gt;0,I734=1),0,1),0),"")</f>
        <v/>
      </c>
      <c r="N733" s="1" t="str">
        <f t="shared" si="68"/>
        <v/>
      </c>
      <c r="O733" s="1" t="str">
        <f>IF(AND(טבלה1013[[#This Row],[חיזוי - שבוע]]=1,J734=1),1,"")</f>
        <v/>
      </c>
      <c r="P733" s="1" t="str">
        <f>IF(AND(טבלה1013[[#This Row],[חיזוי טוב עם הפלגה?]]=1,טבלה1013[[#This Row],[וסת קבוע אחרון]]&lt;&gt;28,X732=1),1,"")</f>
        <v/>
      </c>
      <c r="Q733" s="1" t="str">
        <f>IF(AND(טבלה1013[[#This Row],[וסת השבוע פעיל?]]&lt;3,OR(טבלה1013[[#This Row],[CycleNumber]]&gt;B734,B734="")),1,"")</f>
        <v/>
      </c>
      <c r="R733" s="1" t="str">
        <f>IF(טבלה1013[[#This Row],[האישה קבעה וסת שבוע?]]=1,IF(טבלה1013[[#This Row],[וסת השבוע פעיל?]]&lt;3,1,0),"")</f>
        <v/>
      </c>
      <c r="S7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3" s="1">
        <f t="shared" si="69"/>
        <v>0</v>
      </c>
      <c r="U733" s="1">
        <f t="shared" si="70"/>
        <v>0</v>
      </c>
      <c r="V733" s="1">
        <f t="shared" si="71"/>
        <v>0</v>
      </c>
      <c r="W733" s="1" t="str">
        <f>IF(טבלה1013[[#This Row],[3 הפלגות זהות]]="","",IF(טבלה1013[[#This Row],[3 הפלגות זהות]]=1,טבלה1013[[#This Row],[LengthofCycle]],W732))</f>
        <v/>
      </c>
      <c r="Y733" s="1" t="str">
        <f>IF(OR(טבלה1013[[#This Row],[הווסת פעיל?]]=0,טבלה1013[[#This Row],[הווסת פעיל?]]=""),"",SUM(Y732,טבלה1013[[#This Row],[הווסת פעיל?]]))</f>
        <v/>
      </c>
      <c r="Z733" s="1" t="str">
        <f>IF(AND(טבלה1013[[#This Row],[כמה מחזורים עד עקירה]]&lt;&gt;"",Y734=""),טבלה1013[[#This Row],[כמה מחזורים עד עקירה]],"")</f>
        <v/>
      </c>
      <c r="AA733" s="1" t="str">
        <f>IF(AND(טבלה1013[[#This Row],[הווסת פעיל?]]=1,טבלה1013[[#This Row],[וסת קבוע אחרון]]&lt;&gt;W732),טבלה1013[[#This Row],[וסת קבוע אחרון]],"")</f>
        <v/>
      </c>
      <c r="AB733" s="1" t="str">
        <f>IF(AND(טבלה1013[[#This Row],[הווסת פעיל?]]=1,X732=0,טבלה1013[[#This Row],[וסת קבוע אחרון]]=W732),טבלה1013[[#This Row],[וסת קבוע אחרון]],"")</f>
        <v/>
      </c>
      <c r="AC733" s="1" t="str">
        <f>IF(AND(טבלה1013[[#This Row],[הווסת פעיל?]]=1,X732=0,טבלה1013[[#This Row],[וסת קבוע אחרון]]&lt;&gt;W732),1,"")</f>
        <v/>
      </c>
      <c r="AD733" s="1" t="str">
        <f>IF(AND(טבלה1013[[#This Row],[הווסת פעיל?]]&lt;&gt;"",B734=1),טבלה1013[[#This Row],[CycleNumber]],"")</f>
        <v/>
      </c>
      <c r="AE733" s="1" t="str">
        <f>IF(AND(טבלה1013[[#This Row],[הווסת פעיל?]]&lt;&gt;"",X732=""),טבלה1013[[#This Row],[CycleNumber]],"")</f>
        <v/>
      </c>
      <c r="AF733" s="1" t="str">
        <f>IF(B734=1,"",IF(טבלה1013[[#This Row],[הווסת פעיל?]]=1,IF(טבלה1013[[#This Row],[וסת קבוע אחרון]]=F734,1,0),""))</f>
        <v/>
      </c>
      <c r="AG733" s="1" t="str">
        <f>IF(B734=1,"",IF(טבלה1013[[#This Row],[הווסת פעיל?]]=1,IF(OR(טבלה1013[[#This Row],[וסת קבוע אחרון]]=F734,F734=טבלה1013[[#This Row],[LengthofCycle]]),1,0),""))</f>
        <v/>
      </c>
      <c r="AH733" s="1" t="str">
        <f>IF(B734=1,"",IF(טבלה1013[[#This Row],[הווסת פעיל?]]=1,IF(OR(טבלה1013[[#This Row],[וסת קבוע אחרון]]=F734,F734=טבלה1013[[#This Row],[LengthofCycle]],AND(טבלה1013[[#This Row],[LengthofCycle]]&lt;&gt;טבלה1013[[#This Row],[וסת קבוע אחרון]],OR(F734=28,F734=29))),1,0),""))</f>
        <v/>
      </c>
      <c r="AI733" s="1" t="str">
        <f>IF(AND(טבלה1013[[#This Row],[הווסת פעיל?]]=1,B734=1),1,"")</f>
        <v/>
      </c>
      <c r="AJ733" s="4">
        <f>IF(AND(טבלה1013[[#This Row],[הווסת פעיל?]]&lt;&gt;1,B734&lt;&gt;1,B734&lt;&gt;""),IF(טבלה1013[[#This Row],[LengthofCycle]]=F734,1,0),"")</f>
        <v>0</v>
      </c>
      <c r="AK733" s="4">
        <f>IF(AND(טבלה1013[[#This Row],[הווסת פעיל?]]&lt;&gt;1,B734&lt;&gt;1,B734&lt;&gt;""),IF(OR(טבלה1013[[#This Row],[LengthofCycle]]=F734,F734=29),1,0),"")</f>
        <v>0</v>
      </c>
      <c r="AL733" s="4">
        <f>IF(AND(טבלה1013[[#This Row],[הווסת פעיל?]]&lt;&gt;1,B734&lt;&gt;1,B734&lt;&gt;""),IF(OR(טבלה1013[[#This Row],[LengthofCycle]]=F734,F734=29,F734=28),1,0),"")</f>
        <v>0</v>
      </c>
    </row>
    <row r="734" spans="1:38" x14ac:dyDescent="0.25">
      <c r="A734" s="1" t="s">
        <v>117</v>
      </c>
      <c r="B734" s="1">
        <v>17</v>
      </c>
      <c r="C734" s="1">
        <v>0</v>
      </c>
      <c r="D734" s="1">
        <v>0</v>
      </c>
      <c r="E734" s="1">
        <v>0</v>
      </c>
      <c r="F734" s="1">
        <v>33</v>
      </c>
      <c r="G734" s="1">
        <f>טבלה1013[[#This Row],[LengthofCycle]]+1</f>
        <v>34</v>
      </c>
      <c r="H734" s="1" t="str">
        <f>IF(IFERROR(LOOKUP(טבלה1013[[#This Row],[ClientID]],קביעויות[השבוע]),FALSE)=טבלה1013[[#This Row],[ClientID]],1,"")</f>
        <v/>
      </c>
      <c r="I734" s="1" t="str">
        <f>IF(AND(טבלה1013[[#This Row],[CycleNumber]]&gt;1,OR(B735="",טבלה1013[[#This Row],[CycleNumber]]&gt;B733)),IF(OR(AND(טבלה1013[[#This Row],[LengthofCycle]]=28,F733=28),AND(טבלה1013[[#This Row],[LengthofCycle]]=35,F733=35)),1,""),"")</f>
        <v/>
      </c>
      <c r="J734" s="1" t="str">
        <f>IF(AND(טבלה1013[[#This Row],[וסת השבוע]]=1,I733=1,טבלה1013[[#This Row],[CycleNumber]]&gt;B733),1,"")</f>
        <v/>
      </c>
      <c r="K734" s="1" t="str">
        <f>IF(טבלה1013[[#This Row],[CycleNumber]]=1,"",IF(טבלה1013[[#This Row],[וסת השבוע]]=1,0,IF(K733="","",IF(K733=0,IF(טבלה1013[[#This Row],[LengthofCycle]]=28,0,1),IF(K733=1,IF(טבלה1013[[#This Row],[LengthofCycle]]+F733=28*2,0,2),IF(K733=2,IF(טבלה1013[[#This Row],[LengthofCycle]]+F733+F732=28*3,0,3),""))))))</f>
        <v/>
      </c>
      <c r="L734" s="1" t="str">
        <f>IF(טבלה1013[[#This Row],[וסת השבוע]]=1,IF(טבלה1013[[#This Row],[וסת השבוע וההפלגה ביחד]]=1,L733+1,0),IF(AND(טבלה1013[[#This Row],[CycleNumber]]&gt;B733,טבלה1013[[#This Row],[CycleNumber]]&gt;1),IF(טבלה1013[[#This Row],[וסת השבוע פעיל?]]&lt;&gt;"",L733+1,""),""))</f>
        <v/>
      </c>
      <c r="M734" s="1" t="str">
        <f>IF(AND(טבלה1013[[#This Row],[וסת השבוע פעיל?]]&lt;&gt;"",טבלה1013[[#This Row],[CycleNumber]]&lt;B735,B735&lt;&gt;"",טבלה1013[[#This Row],[וסת השבוע פעיל?]]&lt;3),IF(K735=0,IF(AND(טבלה1013[[#This Row],[וסת השבוע פעיל?]]&gt;0,I735=1),0,1),0),"")</f>
        <v/>
      </c>
      <c r="N734" s="1" t="str">
        <f t="shared" si="68"/>
        <v/>
      </c>
      <c r="O734" s="1" t="str">
        <f>IF(AND(טבלה1013[[#This Row],[חיזוי - שבוע]]=1,J735=1),1,"")</f>
        <v/>
      </c>
      <c r="P734" s="1" t="str">
        <f>IF(AND(טבלה1013[[#This Row],[חיזוי טוב עם הפלגה?]]=1,טבלה1013[[#This Row],[וסת קבוע אחרון]]&lt;&gt;28,X733=1),1,"")</f>
        <v/>
      </c>
      <c r="Q734" s="1" t="str">
        <f>IF(AND(טבלה1013[[#This Row],[וסת השבוע פעיל?]]&lt;3,OR(טבלה1013[[#This Row],[CycleNumber]]&gt;B735,B735="")),1,"")</f>
        <v/>
      </c>
      <c r="R734" s="1" t="str">
        <f>IF(טבלה1013[[#This Row],[האישה קבעה וסת שבוע?]]=1,IF(טבלה1013[[#This Row],[וסת השבוע פעיל?]]&lt;3,1,0),"")</f>
        <v/>
      </c>
      <c r="S7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4" s="1">
        <f t="shared" si="69"/>
        <v>0</v>
      </c>
      <c r="U734" s="1">
        <f t="shared" si="70"/>
        <v>0</v>
      </c>
      <c r="V734" s="1">
        <f t="shared" si="71"/>
        <v>0</v>
      </c>
      <c r="W734" s="1" t="str">
        <f>IF(טבלה1013[[#This Row],[3 הפלגות זהות]]="","",IF(טבלה1013[[#This Row],[3 הפלגות זהות]]=1,טבלה1013[[#This Row],[LengthofCycle]],W733))</f>
        <v/>
      </c>
      <c r="Y734" s="1" t="str">
        <f>IF(OR(טבלה1013[[#This Row],[הווסת פעיל?]]=0,טבלה1013[[#This Row],[הווסת פעיל?]]=""),"",SUM(Y733,טבלה1013[[#This Row],[הווסת פעיל?]]))</f>
        <v/>
      </c>
      <c r="Z734" s="1" t="str">
        <f>IF(AND(טבלה1013[[#This Row],[כמה מחזורים עד עקירה]]&lt;&gt;"",Y735=""),טבלה1013[[#This Row],[כמה מחזורים עד עקירה]],"")</f>
        <v/>
      </c>
      <c r="AA734" s="1" t="str">
        <f>IF(AND(טבלה1013[[#This Row],[הווסת פעיל?]]=1,טבלה1013[[#This Row],[וסת קבוע אחרון]]&lt;&gt;W733),טבלה1013[[#This Row],[וסת קבוע אחרון]],"")</f>
        <v/>
      </c>
      <c r="AB734" s="1" t="str">
        <f>IF(AND(טבלה1013[[#This Row],[הווסת פעיל?]]=1,X733=0,טבלה1013[[#This Row],[וסת קבוע אחרון]]=W733),טבלה1013[[#This Row],[וסת קבוע אחרון]],"")</f>
        <v/>
      </c>
      <c r="AC734" s="1" t="str">
        <f>IF(AND(טבלה1013[[#This Row],[הווסת פעיל?]]=1,X733=0,טבלה1013[[#This Row],[וסת קבוע אחרון]]&lt;&gt;W733),1,"")</f>
        <v/>
      </c>
      <c r="AD734" s="1" t="str">
        <f>IF(AND(טבלה1013[[#This Row],[הווסת פעיל?]]&lt;&gt;"",B735=1),טבלה1013[[#This Row],[CycleNumber]],"")</f>
        <v/>
      </c>
      <c r="AE734" s="1" t="str">
        <f>IF(AND(טבלה1013[[#This Row],[הווסת פעיל?]]&lt;&gt;"",X733=""),טבלה1013[[#This Row],[CycleNumber]],"")</f>
        <v/>
      </c>
      <c r="AF734" s="1" t="str">
        <f>IF(B735=1,"",IF(טבלה1013[[#This Row],[הווסת פעיל?]]=1,IF(טבלה1013[[#This Row],[וסת קבוע אחרון]]=F735,1,0),""))</f>
        <v/>
      </c>
      <c r="AG734" s="1" t="str">
        <f>IF(B735=1,"",IF(טבלה1013[[#This Row],[הווסת פעיל?]]=1,IF(OR(טבלה1013[[#This Row],[וסת קבוע אחרון]]=F735,F735=טבלה1013[[#This Row],[LengthofCycle]]),1,0),""))</f>
        <v/>
      </c>
      <c r="AH734" s="1" t="str">
        <f>IF(B735=1,"",IF(טבלה1013[[#This Row],[הווסת פעיל?]]=1,IF(OR(טבלה1013[[#This Row],[וסת קבוע אחרון]]=F735,F735=טבלה1013[[#This Row],[LengthofCycle]],AND(טבלה1013[[#This Row],[LengthofCycle]]&lt;&gt;טבלה1013[[#This Row],[וסת קבוע אחרון]],OR(F735=28,F735=29))),1,0),""))</f>
        <v/>
      </c>
      <c r="AI734" s="1" t="str">
        <f>IF(AND(טבלה1013[[#This Row],[הווסת פעיל?]]=1,B735=1),1,"")</f>
        <v/>
      </c>
      <c r="AJ734" s="4">
        <f>IF(AND(טבלה1013[[#This Row],[הווסת פעיל?]]&lt;&gt;1,B735&lt;&gt;1,B735&lt;&gt;""),IF(טבלה1013[[#This Row],[LengthofCycle]]=F735,1,0),"")</f>
        <v>0</v>
      </c>
      <c r="AK734" s="4">
        <f>IF(AND(טבלה1013[[#This Row],[הווסת פעיל?]]&lt;&gt;1,B735&lt;&gt;1,B735&lt;&gt;""),IF(OR(טבלה1013[[#This Row],[LengthofCycle]]=F735,F735=29),1,0),"")</f>
        <v>0</v>
      </c>
      <c r="AL734" s="4">
        <f>IF(AND(טבלה1013[[#This Row],[הווסת פעיל?]]&lt;&gt;1,B735&lt;&gt;1,B735&lt;&gt;""),IF(OR(טבלה1013[[#This Row],[LengthofCycle]]=F735,F735=29,F735=28),1,0),"")</f>
        <v>0</v>
      </c>
    </row>
    <row r="735" spans="1:38" x14ac:dyDescent="0.25">
      <c r="A735" s="1" t="s">
        <v>117</v>
      </c>
      <c r="B735" s="1">
        <v>18</v>
      </c>
      <c r="C735" s="1">
        <v>0</v>
      </c>
      <c r="D735" s="1">
        <v>0</v>
      </c>
      <c r="E735" s="1">
        <v>0</v>
      </c>
      <c r="F735" s="1">
        <v>40</v>
      </c>
      <c r="G735" s="1">
        <f>טבלה1013[[#This Row],[LengthofCycle]]+1</f>
        <v>41</v>
      </c>
      <c r="H735" s="1" t="str">
        <f>IF(IFERROR(LOOKUP(טבלה1013[[#This Row],[ClientID]],קביעויות[השבוע]),FALSE)=טבלה1013[[#This Row],[ClientID]],1,"")</f>
        <v/>
      </c>
      <c r="I735" s="1" t="str">
        <f>IF(AND(טבלה1013[[#This Row],[CycleNumber]]&gt;1,OR(B736="",טבלה1013[[#This Row],[CycleNumber]]&gt;B734)),IF(OR(AND(טבלה1013[[#This Row],[LengthofCycle]]=28,F734=28),AND(טבלה1013[[#This Row],[LengthofCycle]]=35,F734=35)),1,""),"")</f>
        <v/>
      </c>
      <c r="J735" s="1" t="str">
        <f>IF(AND(טבלה1013[[#This Row],[וסת השבוע]]=1,I734=1,טבלה1013[[#This Row],[CycleNumber]]&gt;B734),1,"")</f>
        <v/>
      </c>
      <c r="K735" s="1" t="str">
        <f>IF(טבלה1013[[#This Row],[CycleNumber]]=1,"",IF(טבלה1013[[#This Row],[וסת השבוע]]=1,0,IF(K734="","",IF(K734=0,IF(טבלה1013[[#This Row],[LengthofCycle]]=28,0,1),IF(K734=1,IF(טבלה1013[[#This Row],[LengthofCycle]]+F734=28*2,0,2),IF(K734=2,IF(טבלה1013[[#This Row],[LengthofCycle]]+F734+F733=28*3,0,3),""))))))</f>
        <v/>
      </c>
      <c r="L735" s="1" t="str">
        <f>IF(טבלה1013[[#This Row],[וסת השבוע]]=1,IF(טבלה1013[[#This Row],[וסת השבוע וההפלגה ביחד]]=1,L734+1,0),IF(AND(טבלה1013[[#This Row],[CycleNumber]]&gt;B734,טבלה1013[[#This Row],[CycleNumber]]&gt;1),IF(טבלה1013[[#This Row],[וסת השבוע פעיל?]]&lt;&gt;"",L734+1,""),""))</f>
        <v/>
      </c>
      <c r="M735" s="1" t="str">
        <f>IF(AND(טבלה1013[[#This Row],[וסת השבוע פעיל?]]&lt;&gt;"",טבלה1013[[#This Row],[CycleNumber]]&lt;B736,B736&lt;&gt;"",טבלה1013[[#This Row],[וסת השבוע פעיל?]]&lt;3),IF(K736=0,IF(AND(טבלה1013[[#This Row],[וסת השבוע פעיל?]]&gt;0,I736=1),0,1),0),"")</f>
        <v/>
      </c>
      <c r="N735" s="1" t="str">
        <f t="shared" si="68"/>
        <v/>
      </c>
      <c r="O735" s="1" t="str">
        <f>IF(AND(טבלה1013[[#This Row],[חיזוי - שבוע]]=1,J736=1),1,"")</f>
        <v/>
      </c>
      <c r="P735" s="1" t="str">
        <f>IF(AND(טבלה1013[[#This Row],[חיזוי טוב עם הפלגה?]]=1,טבלה1013[[#This Row],[וסת קבוע אחרון]]&lt;&gt;28,X734=1),1,"")</f>
        <v/>
      </c>
      <c r="Q735" s="1" t="str">
        <f>IF(AND(טבלה1013[[#This Row],[וסת השבוע פעיל?]]&lt;3,OR(טבלה1013[[#This Row],[CycleNumber]]&gt;B736,B736="")),1,"")</f>
        <v/>
      </c>
      <c r="R735" s="1" t="str">
        <f>IF(טבלה1013[[#This Row],[האישה קבעה וסת שבוע?]]=1,IF(טבלה1013[[#This Row],[וסת השבוע פעיל?]]&lt;3,1,0),"")</f>
        <v/>
      </c>
      <c r="S7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5" s="1">
        <f t="shared" si="69"/>
        <v>0</v>
      </c>
      <c r="U735" s="1">
        <f t="shared" si="70"/>
        <v>0</v>
      </c>
      <c r="V735" s="1">
        <f t="shared" si="71"/>
        <v>0</v>
      </c>
      <c r="W735" s="1" t="str">
        <f>IF(טבלה1013[[#This Row],[3 הפלגות זהות]]="","",IF(טבלה1013[[#This Row],[3 הפלגות זהות]]=1,טבלה1013[[#This Row],[LengthofCycle]],W734))</f>
        <v/>
      </c>
      <c r="Y735" s="1" t="str">
        <f>IF(OR(טבלה1013[[#This Row],[הווסת פעיל?]]=0,טבלה1013[[#This Row],[הווסת פעיל?]]=""),"",SUM(Y734,טבלה1013[[#This Row],[הווסת פעיל?]]))</f>
        <v/>
      </c>
      <c r="Z735" s="1" t="str">
        <f>IF(AND(טבלה1013[[#This Row],[כמה מחזורים עד עקירה]]&lt;&gt;"",Y736=""),טבלה1013[[#This Row],[כמה מחזורים עד עקירה]],"")</f>
        <v/>
      </c>
      <c r="AA735" s="1" t="str">
        <f>IF(AND(טבלה1013[[#This Row],[הווסת פעיל?]]=1,טבלה1013[[#This Row],[וסת קבוע אחרון]]&lt;&gt;W734),טבלה1013[[#This Row],[וסת קבוע אחרון]],"")</f>
        <v/>
      </c>
      <c r="AB735" s="1" t="str">
        <f>IF(AND(טבלה1013[[#This Row],[הווסת פעיל?]]=1,X734=0,טבלה1013[[#This Row],[וסת קבוע אחרון]]=W734),טבלה1013[[#This Row],[וסת קבוע אחרון]],"")</f>
        <v/>
      </c>
      <c r="AC735" s="1" t="str">
        <f>IF(AND(טבלה1013[[#This Row],[הווסת פעיל?]]=1,X734=0,טבלה1013[[#This Row],[וסת קבוע אחרון]]&lt;&gt;W734),1,"")</f>
        <v/>
      </c>
      <c r="AD735" s="1" t="str">
        <f>IF(AND(טבלה1013[[#This Row],[הווסת פעיל?]]&lt;&gt;"",B736=1),טבלה1013[[#This Row],[CycleNumber]],"")</f>
        <v/>
      </c>
      <c r="AE735" s="1" t="str">
        <f>IF(AND(טבלה1013[[#This Row],[הווסת פעיל?]]&lt;&gt;"",X734=""),טבלה1013[[#This Row],[CycleNumber]],"")</f>
        <v/>
      </c>
      <c r="AF735" s="1" t="str">
        <f>IF(B736=1,"",IF(טבלה1013[[#This Row],[הווסת פעיל?]]=1,IF(טבלה1013[[#This Row],[וסת קבוע אחרון]]=F736,1,0),""))</f>
        <v/>
      </c>
      <c r="AG735" s="1" t="str">
        <f>IF(B736=1,"",IF(טבלה1013[[#This Row],[הווסת פעיל?]]=1,IF(OR(טבלה1013[[#This Row],[וסת קבוע אחרון]]=F736,F736=טבלה1013[[#This Row],[LengthofCycle]]),1,0),""))</f>
        <v/>
      </c>
      <c r="AH735" s="1" t="str">
        <f>IF(B736=1,"",IF(טבלה1013[[#This Row],[הווסת פעיל?]]=1,IF(OR(טבלה1013[[#This Row],[וסת קבוע אחרון]]=F736,F736=טבלה1013[[#This Row],[LengthofCycle]],AND(טבלה1013[[#This Row],[LengthofCycle]]&lt;&gt;טבלה1013[[#This Row],[וסת קבוע אחרון]],OR(F736=28,F736=29))),1,0),""))</f>
        <v/>
      </c>
      <c r="AI735" s="1" t="str">
        <f>IF(AND(טבלה1013[[#This Row],[הווסת פעיל?]]=1,B736=1),1,"")</f>
        <v/>
      </c>
      <c r="AJ735" s="4">
        <f>IF(AND(טבלה1013[[#This Row],[הווסת פעיל?]]&lt;&gt;1,B736&lt;&gt;1,B736&lt;&gt;""),IF(טבלה1013[[#This Row],[LengthofCycle]]=F736,1,0),"")</f>
        <v>0</v>
      </c>
      <c r="AK735" s="4">
        <f>IF(AND(טבלה1013[[#This Row],[הווסת פעיל?]]&lt;&gt;1,B736&lt;&gt;1,B736&lt;&gt;""),IF(OR(טבלה1013[[#This Row],[LengthofCycle]]=F736,F736=29),1,0),"")</f>
        <v>0</v>
      </c>
      <c r="AL735" s="4">
        <f>IF(AND(טבלה1013[[#This Row],[הווסת פעיל?]]&lt;&gt;1,B736&lt;&gt;1,B736&lt;&gt;""),IF(OR(טבלה1013[[#This Row],[LengthofCycle]]=F736,F736=29,F736=28),1,0),"")</f>
        <v>0</v>
      </c>
    </row>
    <row r="736" spans="1:38" x14ac:dyDescent="0.25">
      <c r="A736" s="1" t="s">
        <v>117</v>
      </c>
      <c r="B736" s="1">
        <v>19</v>
      </c>
      <c r="C736" s="1">
        <v>0</v>
      </c>
      <c r="D736" s="1">
        <v>1</v>
      </c>
      <c r="E736" s="1">
        <v>0</v>
      </c>
      <c r="F736" s="1">
        <v>32</v>
      </c>
      <c r="G736" s="1">
        <f>טבלה1013[[#This Row],[LengthofCycle]]+1</f>
        <v>33</v>
      </c>
      <c r="H736" s="1" t="str">
        <f>IF(IFERROR(LOOKUP(טבלה1013[[#This Row],[ClientID]],קביעויות[השבוע]),FALSE)=טבלה1013[[#This Row],[ClientID]],1,"")</f>
        <v/>
      </c>
      <c r="I736" s="1" t="str">
        <f>IF(AND(טבלה1013[[#This Row],[CycleNumber]]&gt;1,OR(B737="",טבלה1013[[#This Row],[CycleNumber]]&gt;B735)),IF(OR(AND(טבלה1013[[#This Row],[LengthofCycle]]=28,F735=28),AND(טבלה1013[[#This Row],[LengthofCycle]]=35,F735=35)),1,""),"")</f>
        <v/>
      </c>
      <c r="J736" s="1" t="str">
        <f>IF(AND(טבלה1013[[#This Row],[וסת השבוע]]=1,I735=1,טבלה1013[[#This Row],[CycleNumber]]&gt;B735),1,"")</f>
        <v/>
      </c>
      <c r="K736" s="1" t="str">
        <f>IF(טבלה1013[[#This Row],[CycleNumber]]=1,"",IF(טבלה1013[[#This Row],[וסת השבוע]]=1,0,IF(K735="","",IF(K735=0,IF(טבלה1013[[#This Row],[LengthofCycle]]=28,0,1),IF(K735=1,IF(טבלה1013[[#This Row],[LengthofCycle]]+F735=28*2,0,2),IF(K735=2,IF(טבלה1013[[#This Row],[LengthofCycle]]+F735+F734=28*3,0,3),""))))))</f>
        <v/>
      </c>
      <c r="L736" s="1" t="str">
        <f>IF(טבלה1013[[#This Row],[וסת השבוע]]=1,IF(טבלה1013[[#This Row],[וסת השבוע וההפלגה ביחד]]=1,L735+1,0),IF(AND(טבלה1013[[#This Row],[CycleNumber]]&gt;B735,טבלה1013[[#This Row],[CycleNumber]]&gt;1),IF(טבלה1013[[#This Row],[וסת השבוע פעיל?]]&lt;&gt;"",L735+1,""),""))</f>
        <v/>
      </c>
      <c r="M736" s="1" t="str">
        <f>IF(AND(טבלה1013[[#This Row],[וסת השבוע פעיל?]]&lt;&gt;"",טבלה1013[[#This Row],[CycleNumber]]&lt;B737,B737&lt;&gt;"",טבלה1013[[#This Row],[וסת השבוע פעיל?]]&lt;3),IF(K737=0,IF(AND(טבלה1013[[#This Row],[וסת השבוע פעיל?]]&gt;0,I737=1),0,1),0),"")</f>
        <v/>
      </c>
      <c r="N736" s="1" t="str">
        <f t="shared" si="68"/>
        <v/>
      </c>
      <c r="O736" s="1" t="str">
        <f>IF(AND(טבלה1013[[#This Row],[חיזוי - שבוע]]=1,J737=1),1,"")</f>
        <v/>
      </c>
      <c r="P736" s="1" t="str">
        <f>IF(AND(טבלה1013[[#This Row],[חיזוי טוב עם הפלגה?]]=1,טבלה1013[[#This Row],[וסת קבוע אחרון]]&lt;&gt;28,X735=1),1,"")</f>
        <v/>
      </c>
      <c r="Q736" s="1" t="str">
        <f>IF(AND(טבלה1013[[#This Row],[וסת השבוע פעיל?]]&lt;3,OR(טבלה1013[[#This Row],[CycleNumber]]&gt;B737,B737="")),1,"")</f>
        <v/>
      </c>
      <c r="R736" s="1" t="str">
        <f>IF(טבלה1013[[#This Row],[האישה קבעה וסת שבוע?]]=1,IF(טבלה1013[[#This Row],[וסת השבוע פעיל?]]&lt;3,1,0),"")</f>
        <v/>
      </c>
      <c r="S7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6" s="1">
        <f t="shared" si="69"/>
        <v>0</v>
      </c>
      <c r="U736" s="1">
        <f t="shared" si="70"/>
        <v>0</v>
      </c>
      <c r="V736" s="1">
        <f t="shared" si="71"/>
        <v>0</v>
      </c>
      <c r="W736" s="1" t="str">
        <f>IF(טבלה1013[[#This Row],[3 הפלגות זהות]]="","",IF(טבלה1013[[#This Row],[3 הפלגות זהות]]=1,טבלה1013[[#This Row],[LengthofCycle]],W735))</f>
        <v/>
      </c>
      <c r="Y736" s="1" t="str">
        <f>IF(OR(טבלה1013[[#This Row],[הווסת פעיל?]]=0,טבלה1013[[#This Row],[הווסת פעיל?]]=""),"",SUM(Y735,טבלה1013[[#This Row],[הווסת פעיל?]]))</f>
        <v/>
      </c>
      <c r="Z736" s="1" t="str">
        <f>IF(AND(טבלה1013[[#This Row],[כמה מחזורים עד עקירה]]&lt;&gt;"",Y737=""),טבלה1013[[#This Row],[כמה מחזורים עד עקירה]],"")</f>
        <v/>
      </c>
      <c r="AA736" s="1" t="str">
        <f>IF(AND(טבלה1013[[#This Row],[הווסת פעיל?]]=1,טבלה1013[[#This Row],[וסת קבוע אחרון]]&lt;&gt;W735),טבלה1013[[#This Row],[וסת קבוע אחרון]],"")</f>
        <v/>
      </c>
      <c r="AB736" s="1" t="str">
        <f>IF(AND(טבלה1013[[#This Row],[הווסת פעיל?]]=1,X735=0,טבלה1013[[#This Row],[וסת קבוע אחרון]]=W735),טבלה1013[[#This Row],[וסת קבוע אחרון]],"")</f>
        <v/>
      </c>
      <c r="AC736" s="1" t="str">
        <f>IF(AND(טבלה1013[[#This Row],[הווסת פעיל?]]=1,X735=0,טבלה1013[[#This Row],[וסת קבוע אחרון]]&lt;&gt;W735),1,"")</f>
        <v/>
      </c>
      <c r="AD736" s="1" t="str">
        <f>IF(AND(טבלה1013[[#This Row],[הווסת פעיל?]]&lt;&gt;"",B737=1),טבלה1013[[#This Row],[CycleNumber]],"")</f>
        <v/>
      </c>
      <c r="AE736" s="1" t="str">
        <f>IF(AND(טבלה1013[[#This Row],[הווסת פעיל?]]&lt;&gt;"",X735=""),טבלה1013[[#This Row],[CycleNumber]],"")</f>
        <v/>
      </c>
      <c r="AF736" s="1" t="str">
        <f>IF(B737=1,"",IF(טבלה1013[[#This Row],[הווסת פעיל?]]=1,IF(טבלה1013[[#This Row],[וסת קבוע אחרון]]=F737,1,0),""))</f>
        <v/>
      </c>
      <c r="AG736" s="1" t="str">
        <f>IF(B737=1,"",IF(טבלה1013[[#This Row],[הווסת פעיל?]]=1,IF(OR(טבלה1013[[#This Row],[וסת קבוע אחרון]]=F737,F737=טבלה1013[[#This Row],[LengthofCycle]]),1,0),""))</f>
        <v/>
      </c>
      <c r="AH736" s="1" t="str">
        <f>IF(B737=1,"",IF(טבלה1013[[#This Row],[הווסת פעיל?]]=1,IF(OR(טבלה1013[[#This Row],[וסת קבוע אחרון]]=F737,F737=טבלה1013[[#This Row],[LengthofCycle]],AND(טבלה1013[[#This Row],[LengthofCycle]]&lt;&gt;טבלה1013[[#This Row],[וסת קבוע אחרון]],OR(F737=28,F737=29))),1,0),""))</f>
        <v/>
      </c>
      <c r="AI736" s="1" t="str">
        <f>IF(AND(טבלה1013[[#This Row],[הווסת פעיל?]]=1,B737=1),1,"")</f>
        <v/>
      </c>
      <c r="AJ736" s="4">
        <f>IF(AND(טבלה1013[[#This Row],[הווסת פעיל?]]&lt;&gt;1,B737&lt;&gt;1,B737&lt;&gt;""),IF(טבלה1013[[#This Row],[LengthofCycle]]=F737,1,0),"")</f>
        <v>0</v>
      </c>
      <c r="AK736" s="4">
        <f>IF(AND(טבלה1013[[#This Row],[הווסת פעיל?]]&lt;&gt;1,B737&lt;&gt;1,B737&lt;&gt;""),IF(OR(טבלה1013[[#This Row],[LengthofCycle]]=F737,F737=29),1,0),"")</f>
        <v>0</v>
      </c>
      <c r="AL736" s="4">
        <f>IF(AND(טבלה1013[[#This Row],[הווסת פעיל?]]&lt;&gt;1,B737&lt;&gt;1,B737&lt;&gt;""),IF(OR(טבלה1013[[#This Row],[LengthofCycle]]=F737,F737=29,F737=28),1,0),"")</f>
        <v>0</v>
      </c>
    </row>
    <row r="737" spans="1:38" x14ac:dyDescent="0.25">
      <c r="A737" s="1" t="s">
        <v>117</v>
      </c>
      <c r="B737" s="1">
        <v>20</v>
      </c>
      <c r="C737" s="1">
        <v>0</v>
      </c>
      <c r="D737" s="1">
        <v>1</v>
      </c>
      <c r="E737" s="1">
        <v>0</v>
      </c>
      <c r="F737" s="1">
        <v>40</v>
      </c>
      <c r="G737" s="1">
        <f>טבלה1013[[#This Row],[LengthofCycle]]+1</f>
        <v>41</v>
      </c>
      <c r="H737" s="1" t="str">
        <f>IF(IFERROR(LOOKUP(טבלה1013[[#This Row],[ClientID]],קביעויות[השבוע]),FALSE)=טבלה1013[[#This Row],[ClientID]],1,"")</f>
        <v/>
      </c>
      <c r="I737" s="1" t="str">
        <f>IF(AND(טבלה1013[[#This Row],[CycleNumber]]&gt;1,OR(B738="",טבלה1013[[#This Row],[CycleNumber]]&gt;B736)),IF(OR(AND(טבלה1013[[#This Row],[LengthofCycle]]=28,F736=28),AND(טבלה1013[[#This Row],[LengthofCycle]]=35,F736=35)),1,""),"")</f>
        <v/>
      </c>
      <c r="J737" s="1" t="str">
        <f>IF(AND(טבלה1013[[#This Row],[וסת השבוע]]=1,I736=1,טבלה1013[[#This Row],[CycleNumber]]&gt;B736),1,"")</f>
        <v/>
      </c>
      <c r="K737" s="1" t="str">
        <f>IF(טבלה1013[[#This Row],[CycleNumber]]=1,"",IF(טבלה1013[[#This Row],[וסת השבוע]]=1,0,IF(K736="","",IF(K736=0,IF(טבלה1013[[#This Row],[LengthofCycle]]=28,0,1),IF(K736=1,IF(טבלה1013[[#This Row],[LengthofCycle]]+F736=28*2,0,2),IF(K736=2,IF(טבלה1013[[#This Row],[LengthofCycle]]+F736+F735=28*3,0,3),""))))))</f>
        <v/>
      </c>
      <c r="L737" s="1" t="str">
        <f>IF(טבלה1013[[#This Row],[וסת השבוע]]=1,IF(טבלה1013[[#This Row],[וסת השבוע וההפלגה ביחד]]=1,L736+1,0),IF(AND(טבלה1013[[#This Row],[CycleNumber]]&gt;B736,טבלה1013[[#This Row],[CycleNumber]]&gt;1),IF(טבלה1013[[#This Row],[וסת השבוע פעיל?]]&lt;&gt;"",L736+1,""),""))</f>
        <v/>
      </c>
      <c r="M737" s="1" t="str">
        <f>IF(AND(טבלה1013[[#This Row],[וסת השבוע פעיל?]]&lt;&gt;"",טבלה1013[[#This Row],[CycleNumber]]&lt;B738,B738&lt;&gt;"",טבלה1013[[#This Row],[וסת השבוע פעיל?]]&lt;3),IF(K738=0,IF(AND(טבלה1013[[#This Row],[וסת השבוע פעיל?]]&gt;0,I738=1),0,1),0),"")</f>
        <v/>
      </c>
      <c r="N737" s="1" t="str">
        <f t="shared" si="68"/>
        <v/>
      </c>
      <c r="O737" s="1" t="str">
        <f>IF(AND(טבלה1013[[#This Row],[חיזוי - שבוע]]=1,J738=1),1,"")</f>
        <v/>
      </c>
      <c r="P737" s="1" t="str">
        <f>IF(AND(טבלה1013[[#This Row],[חיזוי טוב עם הפלגה?]]=1,טבלה1013[[#This Row],[וסת קבוע אחרון]]&lt;&gt;28,X736=1),1,"")</f>
        <v/>
      </c>
      <c r="Q737" s="1" t="str">
        <f>IF(AND(טבלה1013[[#This Row],[וסת השבוע פעיל?]]&lt;3,OR(טבלה1013[[#This Row],[CycleNumber]]&gt;B738,B738="")),1,"")</f>
        <v/>
      </c>
      <c r="R737" s="1" t="str">
        <f>IF(טבלה1013[[#This Row],[האישה קבעה וסת שבוע?]]=1,IF(טבלה1013[[#This Row],[וסת השבוע פעיל?]]&lt;3,1,0),"")</f>
        <v/>
      </c>
      <c r="S7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7" s="1">
        <f t="shared" si="69"/>
        <v>0</v>
      </c>
      <c r="U737" s="1">
        <f t="shared" si="70"/>
        <v>0</v>
      </c>
      <c r="V737" s="1">
        <f t="shared" si="71"/>
        <v>0</v>
      </c>
      <c r="W737" s="1" t="str">
        <f>IF(טבלה1013[[#This Row],[3 הפלגות זהות]]="","",IF(טבלה1013[[#This Row],[3 הפלגות זהות]]=1,טבלה1013[[#This Row],[LengthofCycle]],W736))</f>
        <v/>
      </c>
      <c r="Y737" s="1" t="str">
        <f>IF(OR(טבלה1013[[#This Row],[הווסת פעיל?]]=0,טבלה1013[[#This Row],[הווסת פעיל?]]=""),"",SUM(Y736,טבלה1013[[#This Row],[הווסת פעיל?]]))</f>
        <v/>
      </c>
      <c r="Z737" s="1" t="str">
        <f>IF(AND(טבלה1013[[#This Row],[כמה מחזורים עד עקירה]]&lt;&gt;"",Y738=""),טבלה1013[[#This Row],[כמה מחזורים עד עקירה]],"")</f>
        <v/>
      </c>
      <c r="AA737" s="1" t="str">
        <f>IF(AND(טבלה1013[[#This Row],[הווסת פעיל?]]=1,טבלה1013[[#This Row],[וסת קבוע אחרון]]&lt;&gt;W736),טבלה1013[[#This Row],[וסת קבוע אחרון]],"")</f>
        <v/>
      </c>
      <c r="AB737" s="1" t="str">
        <f>IF(AND(טבלה1013[[#This Row],[הווסת פעיל?]]=1,X736=0,טבלה1013[[#This Row],[וסת קבוע אחרון]]=W736),טבלה1013[[#This Row],[וסת קבוע אחרון]],"")</f>
        <v/>
      </c>
      <c r="AC737" s="1" t="str">
        <f>IF(AND(טבלה1013[[#This Row],[הווסת פעיל?]]=1,X736=0,טבלה1013[[#This Row],[וסת קבוע אחרון]]&lt;&gt;W736),1,"")</f>
        <v/>
      </c>
      <c r="AD737" s="1" t="str">
        <f>IF(AND(טבלה1013[[#This Row],[הווסת פעיל?]]&lt;&gt;"",B738=1),טבלה1013[[#This Row],[CycleNumber]],"")</f>
        <v/>
      </c>
      <c r="AE737" s="1" t="str">
        <f>IF(AND(טבלה1013[[#This Row],[הווסת פעיל?]]&lt;&gt;"",X736=""),טבלה1013[[#This Row],[CycleNumber]],"")</f>
        <v/>
      </c>
      <c r="AF737" s="1" t="str">
        <f>IF(B738=1,"",IF(טבלה1013[[#This Row],[הווסת פעיל?]]=1,IF(טבלה1013[[#This Row],[וסת קבוע אחרון]]=F738,1,0),""))</f>
        <v/>
      </c>
      <c r="AG737" s="1" t="str">
        <f>IF(B738=1,"",IF(טבלה1013[[#This Row],[הווסת פעיל?]]=1,IF(OR(טבלה1013[[#This Row],[וסת קבוע אחרון]]=F738,F738=טבלה1013[[#This Row],[LengthofCycle]]),1,0),""))</f>
        <v/>
      </c>
      <c r="AH737" s="1" t="str">
        <f>IF(B738=1,"",IF(טבלה1013[[#This Row],[הווסת פעיל?]]=1,IF(OR(טבלה1013[[#This Row],[וסת קבוע אחרון]]=F738,F738=טבלה1013[[#This Row],[LengthofCycle]],AND(טבלה1013[[#This Row],[LengthofCycle]]&lt;&gt;טבלה1013[[#This Row],[וסת קבוע אחרון]],OR(F738=28,F738=29))),1,0),""))</f>
        <v/>
      </c>
      <c r="AI737" s="1" t="str">
        <f>IF(AND(טבלה1013[[#This Row],[הווסת פעיל?]]=1,B738=1),1,"")</f>
        <v/>
      </c>
      <c r="AJ737" s="4" t="str">
        <f>IF(AND(טבלה1013[[#This Row],[הווסת פעיל?]]&lt;&gt;1,B738&lt;&gt;1,B738&lt;&gt;""),IF(טבלה1013[[#This Row],[LengthofCycle]]=F738,1,0),"")</f>
        <v/>
      </c>
      <c r="AK737" s="4" t="str">
        <f>IF(AND(טבלה1013[[#This Row],[הווסת פעיל?]]&lt;&gt;1,B738&lt;&gt;1,B738&lt;&gt;""),IF(OR(טבלה1013[[#This Row],[LengthofCycle]]=F738,F738=29),1,0),"")</f>
        <v/>
      </c>
      <c r="AL737" s="4" t="str">
        <f>IF(AND(טבלה1013[[#This Row],[הווסת פעיל?]]&lt;&gt;1,B738&lt;&gt;1,B738&lt;&gt;""),IF(OR(טבלה1013[[#This Row],[LengthofCycle]]=F738,F738=29,F738=28),1,0),"")</f>
        <v/>
      </c>
    </row>
    <row r="738" spans="1:38" x14ac:dyDescent="0.25">
      <c r="A738" s="1" t="s">
        <v>118</v>
      </c>
      <c r="B738" s="1">
        <v>1</v>
      </c>
      <c r="C738" s="1">
        <v>0</v>
      </c>
      <c r="D738" s="1">
        <v>1</v>
      </c>
      <c r="E738" s="1">
        <v>0</v>
      </c>
      <c r="F738" s="1">
        <v>35</v>
      </c>
      <c r="G738" s="1">
        <f>טבלה1013[[#This Row],[LengthofCycle]]+1</f>
        <v>36</v>
      </c>
      <c r="H738" s="1" t="str">
        <f>IF(IFERROR(LOOKUP(טבלה1013[[#This Row],[ClientID]],קביעויות[השבוע]),FALSE)=טבלה1013[[#This Row],[ClientID]],1,"")</f>
        <v/>
      </c>
      <c r="I738" s="1" t="str">
        <f>IF(AND(טבלה1013[[#This Row],[CycleNumber]]&gt;1,OR(B739="",טבלה1013[[#This Row],[CycleNumber]]&gt;B737)),IF(OR(AND(טבלה1013[[#This Row],[LengthofCycle]]=28,F737=28),AND(טבלה1013[[#This Row],[LengthofCycle]]=35,F737=35)),1,""),"")</f>
        <v/>
      </c>
      <c r="J738" s="1" t="str">
        <f>IF(AND(טבלה1013[[#This Row],[וסת השבוע]]=1,I737=1,טבלה1013[[#This Row],[CycleNumber]]&gt;B737),1,"")</f>
        <v/>
      </c>
      <c r="K738" s="1" t="str">
        <f>IF(טבלה1013[[#This Row],[CycleNumber]]=1,"",IF(טבלה1013[[#This Row],[וסת השבוע]]=1,0,IF(K737="","",IF(K737=0,IF(טבלה1013[[#This Row],[LengthofCycle]]=28,0,1),IF(K737=1,IF(טבלה1013[[#This Row],[LengthofCycle]]+F737=28*2,0,2),IF(K737=2,IF(טבלה1013[[#This Row],[LengthofCycle]]+F737+F736=28*3,0,3),""))))))</f>
        <v/>
      </c>
      <c r="L738" s="1" t="str">
        <f>IF(טבלה1013[[#This Row],[וסת השבוע]]=1,IF(טבלה1013[[#This Row],[וסת השבוע וההפלגה ביחד]]=1,L737+1,0),IF(AND(טבלה1013[[#This Row],[CycleNumber]]&gt;B737,טבלה1013[[#This Row],[CycleNumber]]&gt;1),IF(טבלה1013[[#This Row],[וסת השבוע פעיל?]]&lt;&gt;"",L737+1,""),""))</f>
        <v/>
      </c>
      <c r="M738" s="1" t="str">
        <f>IF(AND(טבלה1013[[#This Row],[וסת השבוע פעיל?]]&lt;&gt;"",טבלה1013[[#This Row],[CycleNumber]]&lt;B739,B739&lt;&gt;"",טבלה1013[[#This Row],[וסת השבוע פעיל?]]&lt;3),IF(K739=0,IF(AND(טבלה1013[[#This Row],[וסת השבוע פעיל?]]&gt;0,I739=1),0,1),0),"")</f>
        <v/>
      </c>
      <c r="N738" s="1" t="str">
        <f t="shared" si="68"/>
        <v/>
      </c>
      <c r="O738" s="1" t="str">
        <f>IF(AND(טבלה1013[[#This Row],[חיזוי - שבוע]]=1,J739=1),1,"")</f>
        <v/>
      </c>
      <c r="P738" s="1" t="str">
        <f>IF(AND(טבלה1013[[#This Row],[חיזוי טוב עם הפלגה?]]=1,טבלה1013[[#This Row],[וסת קבוע אחרון]]&lt;&gt;28,X737=1),1,"")</f>
        <v/>
      </c>
      <c r="Q738" s="1" t="str">
        <f>IF(AND(טבלה1013[[#This Row],[וסת השבוע פעיל?]]&lt;3,OR(טבלה1013[[#This Row],[CycleNumber]]&gt;B739,B739="")),1,"")</f>
        <v/>
      </c>
      <c r="R738" s="1" t="str">
        <f>IF(טבלה1013[[#This Row],[האישה קבעה וסת שבוע?]]=1,IF(טבלה1013[[#This Row],[וסת השבוע פעיל?]]&lt;3,1,0),"")</f>
        <v/>
      </c>
      <c r="S7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8" s="1" t="str">
        <f t="shared" si="69"/>
        <v/>
      </c>
      <c r="U738" s="1" t="str">
        <f t="shared" si="70"/>
        <v/>
      </c>
      <c r="V738" s="1" t="str">
        <f t="shared" si="71"/>
        <v/>
      </c>
      <c r="W738" s="1" t="str">
        <f>IF(טבלה1013[[#This Row],[3 הפלגות זהות]]="","",IF(טבלה1013[[#This Row],[3 הפלגות זהות]]=1,טבלה1013[[#This Row],[LengthofCycle]],W737))</f>
        <v/>
      </c>
      <c r="Y738" s="1" t="str">
        <f>IF(OR(טבלה1013[[#This Row],[הווסת פעיל?]]=0,טבלה1013[[#This Row],[הווסת פעיל?]]=""),"",SUM(Y737,טבלה1013[[#This Row],[הווסת פעיל?]]))</f>
        <v/>
      </c>
      <c r="Z738" s="1" t="str">
        <f>IF(AND(טבלה1013[[#This Row],[כמה מחזורים עד עקירה]]&lt;&gt;"",Y739=""),טבלה1013[[#This Row],[כמה מחזורים עד עקירה]],"")</f>
        <v/>
      </c>
      <c r="AA738" s="1" t="str">
        <f>IF(AND(טבלה1013[[#This Row],[הווסת פעיל?]]=1,טבלה1013[[#This Row],[וסת קבוע אחרון]]&lt;&gt;W737),טבלה1013[[#This Row],[וסת קבוע אחרון]],"")</f>
        <v/>
      </c>
      <c r="AB738" s="1" t="str">
        <f>IF(AND(טבלה1013[[#This Row],[הווסת פעיל?]]=1,X737=0,טבלה1013[[#This Row],[וסת קבוע אחרון]]=W737),טבלה1013[[#This Row],[וסת קבוע אחרון]],"")</f>
        <v/>
      </c>
      <c r="AC738" s="1" t="str">
        <f>IF(AND(טבלה1013[[#This Row],[הווסת פעיל?]]=1,X737=0,טבלה1013[[#This Row],[וסת קבוע אחרון]]&lt;&gt;W737),1,"")</f>
        <v/>
      </c>
      <c r="AD738" s="1" t="str">
        <f>IF(AND(טבלה1013[[#This Row],[הווסת פעיל?]]&lt;&gt;"",B739=1),טבלה1013[[#This Row],[CycleNumber]],"")</f>
        <v/>
      </c>
      <c r="AE738" s="1" t="str">
        <f>IF(AND(טבלה1013[[#This Row],[הווסת פעיל?]]&lt;&gt;"",X737=""),טבלה1013[[#This Row],[CycleNumber]],"")</f>
        <v/>
      </c>
      <c r="AF738" s="1" t="str">
        <f>IF(B739=1,"",IF(טבלה1013[[#This Row],[הווסת פעיל?]]=1,IF(טבלה1013[[#This Row],[וסת קבוע אחרון]]=F739,1,0),""))</f>
        <v/>
      </c>
      <c r="AG738" s="1" t="str">
        <f>IF(B739=1,"",IF(טבלה1013[[#This Row],[הווסת פעיל?]]=1,IF(OR(טבלה1013[[#This Row],[וסת קבוע אחרון]]=F739,F739=טבלה1013[[#This Row],[LengthofCycle]]),1,0),""))</f>
        <v/>
      </c>
      <c r="AH738" s="1" t="str">
        <f>IF(B739=1,"",IF(טבלה1013[[#This Row],[הווסת פעיל?]]=1,IF(OR(טבלה1013[[#This Row],[וסת קבוע אחרון]]=F739,F739=טבלה1013[[#This Row],[LengthofCycle]],AND(טבלה1013[[#This Row],[LengthofCycle]]&lt;&gt;טבלה1013[[#This Row],[וסת קבוע אחרון]],OR(F739=28,F739=29))),1,0),""))</f>
        <v/>
      </c>
      <c r="AI738" s="1" t="str">
        <f>IF(AND(טבלה1013[[#This Row],[הווסת פעיל?]]=1,B739=1),1,"")</f>
        <v/>
      </c>
      <c r="AJ738" s="4">
        <f>IF(AND(טבלה1013[[#This Row],[הווסת פעיל?]]&lt;&gt;1,B739&lt;&gt;1,B739&lt;&gt;""),IF(טבלה1013[[#This Row],[LengthofCycle]]=F739,1,0),"")</f>
        <v>0</v>
      </c>
      <c r="AK738" s="4">
        <f>IF(AND(טבלה1013[[#This Row],[הווסת פעיל?]]&lt;&gt;1,B739&lt;&gt;1,B739&lt;&gt;""),IF(OR(טבלה1013[[#This Row],[LengthofCycle]]=F739,F739=29),1,0),"")</f>
        <v>1</v>
      </c>
      <c r="AL738" s="4">
        <f>IF(AND(טבלה1013[[#This Row],[הווסת פעיל?]]&lt;&gt;1,B739&lt;&gt;1,B739&lt;&gt;""),IF(OR(טבלה1013[[#This Row],[LengthofCycle]]=F739,F739=29,F739=28),1,0),"")</f>
        <v>1</v>
      </c>
    </row>
    <row r="739" spans="1:38" x14ac:dyDescent="0.25">
      <c r="A739" s="1" t="s">
        <v>118</v>
      </c>
      <c r="B739" s="1">
        <v>2</v>
      </c>
      <c r="C739" s="1">
        <v>0</v>
      </c>
      <c r="D739" s="1">
        <v>1</v>
      </c>
      <c r="E739" s="1">
        <v>0</v>
      </c>
      <c r="F739" s="1">
        <v>29</v>
      </c>
      <c r="G739" s="1">
        <f>טבלה1013[[#This Row],[LengthofCycle]]+1</f>
        <v>30</v>
      </c>
      <c r="H739" s="1" t="str">
        <f>IF(IFERROR(LOOKUP(טבלה1013[[#This Row],[ClientID]],קביעויות[השבוע]),FALSE)=טבלה1013[[#This Row],[ClientID]],1,"")</f>
        <v/>
      </c>
      <c r="I739" s="1" t="str">
        <f>IF(AND(טבלה1013[[#This Row],[CycleNumber]]&gt;1,OR(B740="",טבלה1013[[#This Row],[CycleNumber]]&gt;B738)),IF(OR(AND(טבלה1013[[#This Row],[LengthofCycle]]=28,F738=28),AND(טבלה1013[[#This Row],[LengthofCycle]]=35,F738=35)),1,""),"")</f>
        <v/>
      </c>
      <c r="J739" s="1" t="str">
        <f>IF(AND(טבלה1013[[#This Row],[וסת השבוע]]=1,I738=1,טבלה1013[[#This Row],[CycleNumber]]&gt;B738),1,"")</f>
        <v/>
      </c>
      <c r="K739" s="1" t="str">
        <f>IF(טבלה1013[[#This Row],[CycleNumber]]=1,"",IF(טבלה1013[[#This Row],[וסת השבוע]]=1,0,IF(K738="","",IF(K738=0,IF(טבלה1013[[#This Row],[LengthofCycle]]=28,0,1),IF(K738=1,IF(טבלה1013[[#This Row],[LengthofCycle]]+F738=28*2,0,2),IF(K738=2,IF(טבלה1013[[#This Row],[LengthofCycle]]+F738+F737=28*3,0,3),""))))))</f>
        <v/>
      </c>
      <c r="L739" s="1" t="str">
        <f>IF(טבלה1013[[#This Row],[וסת השבוע]]=1,IF(טבלה1013[[#This Row],[וסת השבוע וההפלגה ביחד]]=1,L738+1,0),IF(AND(טבלה1013[[#This Row],[CycleNumber]]&gt;B738,טבלה1013[[#This Row],[CycleNumber]]&gt;1),IF(טבלה1013[[#This Row],[וסת השבוע פעיל?]]&lt;&gt;"",L738+1,""),""))</f>
        <v/>
      </c>
      <c r="M739" s="1" t="str">
        <f>IF(AND(טבלה1013[[#This Row],[וסת השבוע פעיל?]]&lt;&gt;"",טבלה1013[[#This Row],[CycleNumber]]&lt;B740,B740&lt;&gt;"",טבלה1013[[#This Row],[וסת השבוע פעיל?]]&lt;3),IF(K740=0,IF(AND(טבלה1013[[#This Row],[וסת השבוע פעיל?]]&gt;0,I740=1),0,1),0),"")</f>
        <v/>
      </c>
      <c r="N739" s="1" t="str">
        <f t="shared" si="68"/>
        <v/>
      </c>
      <c r="O739" s="1" t="str">
        <f>IF(AND(טבלה1013[[#This Row],[חיזוי - שבוע]]=1,J740=1),1,"")</f>
        <v/>
      </c>
      <c r="P739" s="1" t="str">
        <f>IF(AND(טבלה1013[[#This Row],[חיזוי טוב עם הפלגה?]]=1,טבלה1013[[#This Row],[וסת קבוע אחרון]]&lt;&gt;28,X738=1),1,"")</f>
        <v/>
      </c>
      <c r="Q739" s="1" t="str">
        <f>IF(AND(טבלה1013[[#This Row],[וסת השבוע פעיל?]]&lt;3,OR(טבלה1013[[#This Row],[CycleNumber]]&gt;B740,B740="")),1,"")</f>
        <v/>
      </c>
      <c r="R739" s="1" t="str">
        <f>IF(טבלה1013[[#This Row],[האישה קבעה וסת שבוע?]]=1,IF(טבלה1013[[#This Row],[וסת השבוע פעיל?]]&lt;3,1,0),"")</f>
        <v/>
      </c>
      <c r="S7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39" s="1" t="str">
        <f t="shared" si="69"/>
        <v/>
      </c>
      <c r="U739" s="1" t="str">
        <f t="shared" si="70"/>
        <v/>
      </c>
      <c r="V739" s="1" t="str">
        <f t="shared" si="71"/>
        <v/>
      </c>
      <c r="W739" s="1" t="str">
        <f>IF(טבלה1013[[#This Row],[3 הפלגות זהות]]="","",IF(טבלה1013[[#This Row],[3 הפלגות זהות]]=1,טבלה1013[[#This Row],[LengthofCycle]],W738))</f>
        <v/>
      </c>
      <c r="Y739" s="1" t="str">
        <f>IF(OR(טבלה1013[[#This Row],[הווסת פעיל?]]=0,טבלה1013[[#This Row],[הווסת פעיל?]]=""),"",SUM(Y738,טבלה1013[[#This Row],[הווסת פעיל?]]))</f>
        <v/>
      </c>
      <c r="Z739" s="1" t="str">
        <f>IF(AND(טבלה1013[[#This Row],[כמה מחזורים עד עקירה]]&lt;&gt;"",Y740=""),טבלה1013[[#This Row],[כמה מחזורים עד עקירה]],"")</f>
        <v/>
      </c>
      <c r="AA739" s="1" t="str">
        <f>IF(AND(טבלה1013[[#This Row],[הווסת פעיל?]]=1,טבלה1013[[#This Row],[וסת קבוע אחרון]]&lt;&gt;W738),טבלה1013[[#This Row],[וסת קבוע אחרון]],"")</f>
        <v/>
      </c>
      <c r="AB739" s="1" t="str">
        <f>IF(AND(טבלה1013[[#This Row],[הווסת פעיל?]]=1,X738=0,טבלה1013[[#This Row],[וסת קבוע אחרון]]=W738),טבלה1013[[#This Row],[וסת קבוע אחרון]],"")</f>
        <v/>
      </c>
      <c r="AC739" s="1" t="str">
        <f>IF(AND(טבלה1013[[#This Row],[הווסת פעיל?]]=1,X738=0,טבלה1013[[#This Row],[וסת קבוע אחרון]]&lt;&gt;W738),1,"")</f>
        <v/>
      </c>
      <c r="AD739" s="1" t="str">
        <f>IF(AND(טבלה1013[[#This Row],[הווסת פעיל?]]&lt;&gt;"",B740=1),טבלה1013[[#This Row],[CycleNumber]],"")</f>
        <v/>
      </c>
      <c r="AE739" s="1" t="str">
        <f>IF(AND(טבלה1013[[#This Row],[הווסת פעיל?]]&lt;&gt;"",X738=""),טבלה1013[[#This Row],[CycleNumber]],"")</f>
        <v/>
      </c>
      <c r="AF739" s="1" t="str">
        <f>IF(B740=1,"",IF(טבלה1013[[#This Row],[הווסת פעיל?]]=1,IF(טבלה1013[[#This Row],[וסת קבוע אחרון]]=F740,1,0),""))</f>
        <v/>
      </c>
      <c r="AG739" s="1" t="str">
        <f>IF(B740=1,"",IF(טבלה1013[[#This Row],[הווסת פעיל?]]=1,IF(OR(טבלה1013[[#This Row],[וסת קבוע אחרון]]=F740,F740=טבלה1013[[#This Row],[LengthofCycle]]),1,0),""))</f>
        <v/>
      </c>
      <c r="AH739" s="1" t="str">
        <f>IF(B740=1,"",IF(טבלה1013[[#This Row],[הווסת פעיל?]]=1,IF(OR(טבלה1013[[#This Row],[וסת קבוע אחרון]]=F740,F740=טבלה1013[[#This Row],[LengthofCycle]],AND(טבלה1013[[#This Row],[LengthofCycle]]&lt;&gt;טבלה1013[[#This Row],[וסת קבוע אחרון]],OR(F740=28,F740=29))),1,0),""))</f>
        <v/>
      </c>
      <c r="AI739" s="1" t="str">
        <f>IF(AND(טבלה1013[[#This Row],[הווסת פעיל?]]=1,B740=1),1,"")</f>
        <v/>
      </c>
      <c r="AJ739" s="4">
        <f>IF(AND(טבלה1013[[#This Row],[הווסת פעיל?]]&lt;&gt;1,B740&lt;&gt;1,B740&lt;&gt;""),IF(טבלה1013[[#This Row],[LengthofCycle]]=F740,1,0),"")</f>
        <v>0</v>
      </c>
      <c r="AK739" s="4">
        <f>IF(AND(טבלה1013[[#This Row],[הווסת פעיל?]]&lt;&gt;1,B740&lt;&gt;1,B740&lt;&gt;""),IF(OR(טבלה1013[[#This Row],[LengthofCycle]]=F740,F740=29),1,0),"")</f>
        <v>0</v>
      </c>
      <c r="AL739" s="4">
        <f>IF(AND(טבלה1013[[#This Row],[הווסת פעיל?]]&lt;&gt;1,B740&lt;&gt;1,B740&lt;&gt;""),IF(OR(טבלה1013[[#This Row],[LengthofCycle]]=F740,F740=29,F740=28),1,0),"")</f>
        <v>0</v>
      </c>
    </row>
    <row r="740" spans="1:38" x14ac:dyDescent="0.25">
      <c r="A740" s="1" t="s">
        <v>118</v>
      </c>
      <c r="B740" s="1">
        <v>3</v>
      </c>
      <c r="C740" s="1">
        <v>0</v>
      </c>
      <c r="D740" s="1">
        <v>1</v>
      </c>
      <c r="E740" s="1">
        <v>0</v>
      </c>
      <c r="F740" s="1">
        <v>32</v>
      </c>
      <c r="G740" s="1">
        <f>טבלה1013[[#This Row],[LengthofCycle]]+1</f>
        <v>33</v>
      </c>
      <c r="H740" s="1" t="str">
        <f>IF(IFERROR(LOOKUP(טבלה1013[[#This Row],[ClientID]],קביעויות[השבוע]),FALSE)=טבלה1013[[#This Row],[ClientID]],1,"")</f>
        <v/>
      </c>
      <c r="I740" s="1" t="str">
        <f>IF(AND(טבלה1013[[#This Row],[CycleNumber]]&gt;1,OR(B741="",טבלה1013[[#This Row],[CycleNumber]]&gt;B739)),IF(OR(AND(טבלה1013[[#This Row],[LengthofCycle]]=28,F739=28),AND(טבלה1013[[#This Row],[LengthofCycle]]=35,F739=35)),1,""),"")</f>
        <v/>
      </c>
      <c r="J740" s="1" t="str">
        <f>IF(AND(טבלה1013[[#This Row],[וסת השבוע]]=1,I739=1,טבלה1013[[#This Row],[CycleNumber]]&gt;B739),1,"")</f>
        <v/>
      </c>
      <c r="K740" s="1" t="str">
        <f>IF(טבלה1013[[#This Row],[CycleNumber]]=1,"",IF(טבלה1013[[#This Row],[וסת השבוע]]=1,0,IF(K739="","",IF(K739=0,IF(טבלה1013[[#This Row],[LengthofCycle]]=28,0,1),IF(K739=1,IF(טבלה1013[[#This Row],[LengthofCycle]]+F739=28*2,0,2),IF(K739=2,IF(טבלה1013[[#This Row],[LengthofCycle]]+F739+F738=28*3,0,3),""))))))</f>
        <v/>
      </c>
      <c r="L740" s="1" t="str">
        <f>IF(טבלה1013[[#This Row],[וסת השבוע]]=1,IF(טבלה1013[[#This Row],[וסת השבוע וההפלגה ביחד]]=1,L739+1,0),IF(AND(טבלה1013[[#This Row],[CycleNumber]]&gt;B739,טבלה1013[[#This Row],[CycleNumber]]&gt;1),IF(טבלה1013[[#This Row],[וסת השבוע פעיל?]]&lt;&gt;"",L739+1,""),""))</f>
        <v/>
      </c>
      <c r="M740" s="1" t="str">
        <f>IF(AND(טבלה1013[[#This Row],[וסת השבוע פעיל?]]&lt;&gt;"",טבלה1013[[#This Row],[CycleNumber]]&lt;B741,B741&lt;&gt;"",טבלה1013[[#This Row],[וסת השבוע פעיל?]]&lt;3),IF(K741=0,IF(AND(טבלה1013[[#This Row],[וסת השבוע פעיל?]]&gt;0,I741=1),0,1),0),"")</f>
        <v/>
      </c>
      <c r="N740" s="1" t="str">
        <f t="shared" si="68"/>
        <v/>
      </c>
      <c r="O740" s="1" t="str">
        <f>IF(AND(טבלה1013[[#This Row],[חיזוי - שבוע]]=1,J741=1),1,"")</f>
        <v/>
      </c>
      <c r="P740" s="1" t="str">
        <f>IF(AND(טבלה1013[[#This Row],[חיזוי טוב עם הפלגה?]]=1,טבלה1013[[#This Row],[וסת קבוע אחרון]]&lt;&gt;28,X739=1),1,"")</f>
        <v/>
      </c>
      <c r="Q740" s="1" t="str">
        <f>IF(AND(טבלה1013[[#This Row],[וסת השבוע פעיל?]]&lt;3,OR(טבלה1013[[#This Row],[CycleNumber]]&gt;B741,B741="")),1,"")</f>
        <v/>
      </c>
      <c r="R740" s="1" t="str">
        <f>IF(טבלה1013[[#This Row],[האישה קבעה וסת שבוע?]]=1,IF(טבלה1013[[#This Row],[וסת השבוע פעיל?]]&lt;3,1,0),"")</f>
        <v/>
      </c>
      <c r="S7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0" s="1">
        <f t="shared" si="69"/>
        <v>0</v>
      </c>
      <c r="U740" s="1" t="str">
        <f t="shared" si="70"/>
        <v/>
      </c>
      <c r="V740" s="1" t="str">
        <f t="shared" si="71"/>
        <v/>
      </c>
      <c r="W740" s="1" t="str">
        <f>IF(טבלה1013[[#This Row],[3 הפלגות זהות]]="","",IF(טבלה1013[[#This Row],[3 הפלגות זהות]]=1,טבלה1013[[#This Row],[LengthofCycle]],W739))</f>
        <v/>
      </c>
      <c r="Y740" s="1" t="str">
        <f>IF(OR(טבלה1013[[#This Row],[הווסת פעיל?]]=0,טבלה1013[[#This Row],[הווסת פעיל?]]=""),"",SUM(Y739,טבלה1013[[#This Row],[הווסת פעיל?]]))</f>
        <v/>
      </c>
      <c r="Z740" s="1" t="str">
        <f>IF(AND(טבלה1013[[#This Row],[כמה מחזורים עד עקירה]]&lt;&gt;"",Y741=""),טבלה1013[[#This Row],[כמה מחזורים עד עקירה]],"")</f>
        <v/>
      </c>
      <c r="AA740" s="1" t="str">
        <f>IF(AND(טבלה1013[[#This Row],[הווסת פעיל?]]=1,טבלה1013[[#This Row],[וסת קבוע אחרון]]&lt;&gt;W739),טבלה1013[[#This Row],[וסת קבוע אחרון]],"")</f>
        <v/>
      </c>
      <c r="AB740" s="1" t="str">
        <f>IF(AND(טבלה1013[[#This Row],[הווסת פעיל?]]=1,X739=0,טבלה1013[[#This Row],[וסת קבוע אחרון]]=W739),טבלה1013[[#This Row],[וסת קבוע אחרון]],"")</f>
        <v/>
      </c>
      <c r="AC740" s="1" t="str">
        <f>IF(AND(טבלה1013[[#This Row],[הווסת פעיל?]]=1,X739=0,טבלה1013[[#This Row],[וסת קבוע אחרון]]&lt;&gt;W739),1,"")</f>
        <v/>
      </c>
      <c r="AD740" s="1" t="str">
        <f>IF(AND(טבלה1013[[#This Row],[הווסת פעיל?]]&lt;&gt;"",B741=1),טבלה1013[[#This Row],[CycleNumber]],"")</f>
        <v/>
      </c>
      <c r="AE740" s="1" t="str">
        <f>IF(AND(טבלה1013[[#This Row],[הווסת פעיל?]]&lt;&gt;"",X739=""),טבלה1013[[#This Row],[CycleNumber]],"")</f>
        <v/>
      </c>
      <c r="AF740" s="1" t="str">
        <f>IF(B741=1,"",IF(טבלה1013[[#This Row],[הווסת פעיל?]]=1,IF(טבלה1013[[#This Row],[וסת קבוע אחרון]]=F741,1,0),""))</f>
        <v/>
      </c>
      <c r="AG740" s="1" t="str">
        <f>IF(B741=1,"",IF(טבלה1013[[#This Row],[הווסת פעיל?]]=1,IF(OR(טבלה1013[[#This Row],[וסת קבוע אחרון]]=F741,F741=טבלה1013[[#This Row],[LengthofCycle]]),1,0),""))</f>
        <v/>
      </c>
      <c r="AH740" s="1" t="str">
        <f>IF(B741=1,"",IF(טבלה1013[[#This Row],[הווסת פעיל?]]=1,IF(OR(טבלה1013[[#This Row],[וסת קבוע אחרון]]=F741,F741=טבלה1013[[#This Row],[LengthofCycle]],AND(טבלה1013[[#This Row],[LengthofCycle]]&lt;&gt;טבלה1013[[#This Row],[וסת קבוע אחרון]],OR(F741=28,F741=29))),1,0),""))</f>
        <v/>
      </c>
      <c r="AI740" s="1" t="str">
        <f>IF(AND(טבלה1013[[#This Row],[הווסת פעיל?]]=1,B741=1),1,"")</f>
        <v/>
      </c>
      <c r="AJ740" s="4">
        <f>IF(AND(טבלה1013[[#This Row],[הווסת פעיל?]]&lt;&gt;1,B741&lt;&gt;1,B741&lt;&gt;""),IF(טבלה1013[[#This Row],[LengthofCycle]]=F741,1,0),"")</f>
        <v>0</v>
      </c>
      <c r="AK740" s="4">
        <f>IF(AND(טבלה1013[[#This Row],[הווסת פעיל?]]&lt;&gt;1,B741&lt;&gt;1,B741&lt;&gt;""),IF(OR(טבלה1013[[#This Row],[LengthofCycle]]=F741,F741=29),1,0),"")</f>
        <v>0</v>
      </c>
      <c r="AL740" s="4">
        <f>IF(AND(טבלה1013[[#This Row],[הווסת פעיל?]]&lt;&gt;1,B741&lt;&gt;1,B741&lt;&gt;""),IF(OR(טבלה1013[[#This Row],[LengthofCycle]]=F741,F741=29,F741=28),1,0),"")</f>
        <v>0</v>
      </c>
    </row>
    <row r="741" spans="1:38" x14ac:dyDescent="0.25">
      <c r="A741" s="1" t="s">
        <v>118</v>
      </c>
      <c r="B741" s="1">
        <v>4</v>
      </c>
      <c r="C741" s="1">
        <v>0</v>
      </c>
      <c r="D741" s="1">
        <v>1</v>
      </c>
      <c r="E741" s="1">
        <v>0</v>
      </c>
      <c r="F741" s="1">
        <v>30</v>
      </c>
      <c r="G741" s="1">
        <f>טבלה1013[[#This Row],[LengthofCycle]]+1</f>
        <v>31</v>
      </c>
      <c r="H741" s="1" t="str">
        <f>IF(IFERROR(LOOKUP(טבלה1013[[#This Row],[ClientID]],קביעויות[השבוע]),FALSE)=טבלה1013[[#This Row],[ClientID]],1,"")</f>
        <v/>
      </c>
      <c r="I741" s="1" t="str">
        <f>IF(AND(טבלה1013[[#This Row],[CycleNumber]]&gt;1,OR(B742="",טבלה1013[[#This Row],[CycleNumber]]&gt;B740)),IF(OR(AND(טבלה1013[[#This Row],[LengthofCycle]]=28,F740=28),AND(טבלה1013[[#This Row],[LengthofCycle]]=35,F740=35)),1,""),"")</f>
        <v/>
      </c>
      <c r="J741" s="1" t="str">
        <f>IF(AND(טבלה1013[[#This Row],[וסת השבוע]]=1,I740=1,טבלה1013[[#This Row],[CycleNumber]]&gt;B740),1,"")</f>
        <v/>
      </c>
      <c r="K741" s="1" t="str">
        <f>IF(טבלה1013[[#This Row],[CycleNumber]]=1,"",IF(טבלה1013[[#This Row],[וסת השבוע]]=1,0,IF(K740="","",IF(K740=0,IF(טבלה1013[[#This Row],[LengthofCycle]]=28,0,1),IF(K740=1,IF(טבלה1013[[#This Row],[LengthofCycle]]+F740=28*2,0,2),IF(K740=2,IF(טבלה1013[[#This Row],[LengthofCycle]]+F740+F739=28*3,0,3),""))))))</f>
        <v/>
      </c>
      <c r="L741" s="1" t="str">
        <f>IF(טבלה1013[[#This Row],[וסת השבוע]]=1,IF(טבלה1013[[#This Row],[וסת השבוע וההפלגה ביחד]]=1,L740+1,0),IF(AND(טבלה1013[[#This Row],[CycleNumber]]&gt;B740,טבלה1013[[#This Row],[CycleNumber]]&gt;1),IF(טבלה1013[[#This Row],[וסת השבוע פעיל?]]&lt;&gt;"",L740+1,""),""))</f>
        <v/>
      </c>
      <c r="M741" s="1" t="str">
        <f>IF(AND(טבלה1013[[#This Row],[וסת השבוע פעיל?]]&lt;&gt;"",טבלה1013[[#This Row],[CycleNumber]]&lt;B742,B742&lt;&gt;"",טבלה1013[[#This Row],[וסת השבוע פעיל?]]&lt;3),IF(K742=0,IF(AND(טבלה1013[[#This Row],[וסת השבוע פעיל?]]&gt;0,I742=1),0,1),0),"")</f>
        <v/>
      </c>
      <c r="N741" s="1" t="str">
        <f t="shared" si="68"/>
        <v/>
      </c>
      <c r="O741" s="1" t="str">
        <f>IF(AND(טבלה1013[[#This Row],[חיזוי - שבוע]]=1,J742=1),1,"")</f>
        <v/>
      </c>
      <c r="P741" s="1" t="str">
        <f>IF(AND(טבלה1013[[#This Row],[חיזוי טוב עם הפלגה?]]=1,טבלה1013[[#This Row],[וסת קבוע אחרון]]&lt;&gt;28,X740=1),1,"")</f>
        <v/>
      </c>
      <c r="Q741" s="1" t="str">
        <f>IF(AND(טבלה1013[[#This Row],[וסת השבוע פעיל?]]&lt;3,OR(טבלה1013[[#This Row],[CycleNumber]]&gt;B742,B742="")),1,"")</f>
        <v/>
      </c>
      <c r="R741" s="1" t="str">
        <f>IF(טבלה1013[[#This Row],[האישה קבעה וסת שבוע?]]=1,IF(טבלה1013[[#This Row],[וסת השבוע פעיל?]]&lt;3,1,0),"")</f>
        <v/>
      </c>
      <c r="S7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1" s="1">
        <f t="shared" si="69"/>
        <v>0</v>
      </c>
      <c r="U741" s="1">
        <f t="shared" si="70"/>
        <v>0</v>
      </c>
      <c r="V741" s="1" t="str">
        <f t="shared" si="71"/>
        <v/>
      </c>
      <c r="W741" s="1" t="str">
        <f>IF(טבלה1013[[#This Row],[3 הפלגות זהות]]="","",IF(טבלה1013[[#This Row],[3 הפלגות זהות]]=1,טבלה1013[[#This Row],[LengthofCycle]],W740))</f>
        <v/>
      </c>
      <c r="Y741" s="1" t="str">
        <f>IF(OR(טבלה1013[[#This Row],[הווסת פעיל?]]=0,טבלה1013[[#This Row],[הווסת פעיל?]]=""),"",SUM(Y740,טבלה1013[[#This Row],[הווסת פעיל?]]))</f>
        <v/>
      </c>
      <c r="Z741" s="1" t="str">
        <f>IF(AND(טבלה1013[[#This Row],[כמה מחזורים עד עקירה]]&lt;&gt;"",Y742=""),טבלה1013[[#This Row],[כמה מחזורים עד עקירה]],"")</f>
        <v/>
      </c>
      <c r="AA741" s="1" t="str">
        <f>IF(AND(טבלה1013[[#This Row],[הווסת פעיל?]]=1,טבלה1013[[#This Row],[וסת קבוע אחרון]]&lt;&gt;W740),טבלה1013[[#This Row],[וסת קבוע אחרון]],"")</f>
        <v/>
      </c>
      <c r="AB741" s="1" t="str">
        <f>IF(AND(טבלה1013[[#This Row],[הווסת פעיל?]]=1,X740=0,טבלה1013[[#This Row],[וסת קבוע אחרון]]=W740),טבלה1013[[#This Row],[וסת קבוע אחרון]],"")</f>
        <v/>
      </c>
      <c r="AC741" s="1" t="str">
        <f>IF(AND(טבלה1013[[#This Row],[הווסת פעיל?]]=1,X740=0,טבלה1013[[#This Row],[וסת קבוע אחרון]]&lt;&gt;W740),1,"")</f>
        <v/>
      </c>
      <c r="AD741" s="1" t="str">
        <f>IF(AND(טבלה1013[[#This Row],[הווסת פעיל?]]&lt;&gt;"",B742=1),טבלה1013[[#This Row],[CycleNumber]],"")</f>
        <v/>
      </c>
      <c r="AE741" s="1" t="str">
        <f>IF(AND(טבלה1013[[#This Row],[הווסת פעיל?]]&lt;&gt;"",X740=""),טבלה1013[[#This Row],[CycleNumber]],"")</f>
        <v/>
      </c>
      <c r="AF741" s="1" t="str">
        <f>IF(B742=1,"",IF(טבלה1013[[#This Row],[הווסת פעיל?]]=1,IF(טבלה1013[[#This Row],[וסת קבוע אחרון]]=F742,1,0),""))</f>
        <v/>
      </c>
      <c r="AG741" s="1" t="str">
        <f>IF(B742=1,"",IF(טבלה1013[[#This Row],[הווסת פעיל?]]=1,IF(OR(טבלה1013[[#This Row],[וסת קבוע אחרון]]=F742,F742=טבלה1013[[#This Row],[LengthofCycle]]),1,0),""))</f>
        <v/>
      </c>
      <c r="AH741" s="1" t="str">
        <f>IF(B742=1,"",IF(טבלה1013[[#This Row],[הווסת פעיל?]]=1,IF(OR(טבלה1013[[#This Row],[וסת קבוע אחרון]]=F742,F742=טבלה1013[[#This Row],[LengthofCycle]],AND(טבלה1013[[#This Row],[LengthofCycle]]&lt;&gt;טבלה1013[[#This Row],[וסת קבוע אחרון]],OR(F742=28,F742=29))),1,0),""))</f>
        <v/>
      </c>
      <c r="AI741" s="1" t="str">
        <f>IF(AND(טבלה1013[[#This Row],[הווסת פעיל?]]=1,B742=1),1,"")</f>
        <v/>
      </c>
      <c r="AJ741" s="4">
        <f>IF(AND(טבלה1013[[#This Row],[הווסת פעיל?]]&lt;&gt;1,B742&lt;&gt;1,B742&lt;&gt;""),IF(טבלה1013[[#This Row],[LengthofCycle]]=F742,1,0),"")</f>
        <v>0</v>
      </c>
      <c r="AK741" s="4">
        <f>IF(AND(טבלה1013[[#This Row],[הווסת פעיל?]]&lt;&gt;1,B742&lt;&gt;1,B742&lt;&gt;""),IF(OR(טבלה1013[[#This Row],[LengthofCycle]]=F742,F742=29),1,0),"")</f>
        <v>0</v>
      </c>
      <c r="AL741" s="4">
        <f>IF(AND(טבלה1013[[#This Row],[הווסת פעיל?]]&lt;&gt;1,B742&lt;&gt;1,B742&lt;&gt;""),IF(OR(טבלה1013[[#This Row],[LengthofCycle]]=F742,F742=29,F742=28),1,0),"")</f>
        <v>0</v>
      </c>
    </row>
    <row r="742" spans="1:38" x14ac:dyDescent="0.25">
      <c r="A742" s="1" t="s">
        <v>118</v>
      </c>
      <c r="B742" s="1">
        <v>5</v>
      </c>
      <c r="C742" s="1">
        <v>0</v>
      </c>
      <c r="D742" s="1">
        <v>1</v>
      </c>
      <c r="E742" s="1">
        <v>0</v>
      </c>
      <c r="F742" s="1">
        <v>32</v>
      </c>
      <c r="G742" s="1">
        <f>טבלה1013[[#This Row],[LengthofCycle]]+1</f>
        <v>33</v>
      </c>
      <c r="H742" s="1" t="str">
        <f>IF(IFERROR(LOOKUP(טבלה1013[[#This Row],[ClientID]],קביעויות[השבוע]),FALSE)=טבלה1013[[#This Row],[ClientID]],1,"")</f>
        <v/>
      </c>
      <c r="I742" s="1" t="str">
        <f>IF(AND(טבלה1013[[#This Row],[CycleNumber]]&gt;1,OR(B743="",טבלה1013[[#This Row],[CycleNumber]]&gt;B741)),IF(OR(AND(טבלה1013[[#This Row],[LengthofCycle]]=28,F741=28),AND(טבלה1013[[#This Row],[LengthofCycle]]=35,F741=35)),1,""),"")</f>
        <v/>
      </c>
      <c r="J742" s="1" t="str">
        <f>IF(AND(טבלה1013[[#This Row],[וסת השבוע]]=1,I741=1,טבלה1013[[#This Row],[CycleNumber]]&gt;B741),1,"")</f>
        <v/>
      </c>
      <c r="K742" s="1" t="str">
        <f>IF(טבלה1013[[#This Row],[CycleNumber]]=1,"",IF(טבלה1013[[#This Row],[וסת השבוע]]=1,0,IF(K741="","",IF(K741=0,IF(טבלה1013[[#This Row],[LengthofCycle]]=28,0,1),IF(K741=1,IF(טבלה1013[[#This Row],[LengthofCycle]]+F741=28*2,0,2),IF(K741=2,IF(טבלה1013[[#This Row],[LengthofCycle]]+F741+F740=28*3,0,3),""))))))</f>
        <v/>
      </c>
      <c r="L742" s="1" t="str">
        <f>IF(טבלה1013[[#This Row],[וסת השבוע]]=1,IF(טבלה1013[[#This Row],[וסת השבוע וההפלגה ביחד]]=1,L741+1,0),IF(AND(טבלה1013[[#This Row],[CycleNumber]]&gt;B741,טבלה1013[[#This Row],[CycleNumber]]&gt;1),IF(טבלה1013[[#This Row],[וסת השבוע פעיל?]]&lt;&gt;"",L741+1,""),""))</f>
        <v/>
      </c>
      <c r="M742" s="1" t="str">
        <f>IF(AND(טבלה1013[[#This Row],[וסת השבוע פעיל?]]&lt;&gt;"",טבלה1013[[#This Row],[CycleNumber]]&lt;B743,B743&lt;&gt;"",טבלה1013[[#This Row],[וסת השבוע פעיל?]]&lt;3),IF(K743=0,IF(AND(טבלה1013[[#This Row],[וסת השבוע פעיל?]]&gt;0,I743=1),0,1),0),"")</f>
        <v/>
      </c>
      <c r="N742" s="1" t="str">
        <f t="shared" si="68"/>
        <v/>
      </c>
      <c r="O742" s="1" t="str">
        <f>IF(AND(טבלה1013[[#This Row],[חיזוי - שבוע]]=1,J743=1),1,"")</f>
        <v/>
      </c>
      <c r="P742" s="1" t="str">
        <f>IF(AND(טבלה1013[[#This Row],[חיזוי טוב עם הפלגה?]]=1,טבלה1013[[#This Row],[וסת קבוע אחרון]]&lt;&gt;28,X741=1),1,"")</f>
        <v/>
      </c>
      <c r="Q742" s="1" t="str">
        <f>IF(AND(טבלה1013[[#This Row],[וסת השבוע פעיל?]]&lt;3,OR(טבלה1013[[#This Row],[CycleNumber]]&gt;B743,B743="")),1,"")</f>
        <v/>
      </c>
      <c r="R742" s="1" t="str">
        <f>IF(טבלה1013[[#This Row],[האישה קבעה וסת שבוע?]]=1,IF(טבלה1013[[#This Row],[וסת השבוע פעיל?]]&lt;3,1,0),"")</f>
        <v/>
      </c>
      <c r="S7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2" s="1">
        <f t="shared" si="69"/>
        <v>0</v>
      </c>
      <c r="U742" s="1">
        <f t="shared" si="70"/>
        <v>0</v>
      </c>
      <c r="V742" s="1">
        <f t="shared" si="71"/>
        <v>0</v>
      </c>
      <c r="W742" s="1" t="str">
        <f>IF(טבלה1013[[#This Row],[3 הפלגות זהות]]="","",IF(טבלה1013[[#This Row],[3 הפלגות זהות]]=1,טבלה1013[[#This Row],[LengthofCycle]],W741))</f>
        <v/>
      </c>
      <c r="Y742" s="1" t="str">
        <f>IF(OR(טבלה1013[[#This Row],[הווסת פעיל?]]=0,טבלה1013[[#This Row],[הווסת פעיל?]]=""),"",SUM(Y741,טבלה1013[[#This Row],[הווסת פעיל?]]))</f>
        <v/>
      </c>
      <c r="Z742" s="1" t="str">
        <f>IF(AND(טבלה1013[[#This Row],[כמה מחזורים עד עקירה]]&lt;&gt;"",Y743=""),טבלה1013[[#This Row],[כמה מחזורים עד עקירה]],"")</f>
        <v/>
      </c>
      <c r="AA742" s="1" t="str">
        <f>IF(AND(טבלה1013[[#This Row],[הווסת פעיל?]]=1,טבלה1013[[#This Row],[וסת קבוע אחרון]]&lt;&gt;W741),טבלה1013[[#This Row],[וסת קבוע אחרון]],"")</f>
        <v/>
      </c>
      <c r="AB742" s="1" t="str">
        <f>IF(AND(טבלה1013[[#This Row],[הווסת פעיל?]]=1,X741=0,טבלה1013[[#This Row],[וסת קבוע אחרון]]=W741),טבלה1013[[#This Row],[וסת קבוע אחרון]],"")</f>
        <v/>
      </c>
      <c r="AC742" s="1" t="str">
        <f>IF(AND(טבלה1013[[#This Row],[הווסת פעיל?]]=1,X741=0,טבלה1013[[#This Row],[וסת קבוע אחרון]]&lt;&gt;W741),1,"")</f>
        <v/>
      </c>
      <c r="AD742" s="1" t="str">
        <f>IF(AND(טבלה1013[[#This Row],[הווסת פעיל?]]&lt;&gt;"",B743=1),טבלה1013[[#This Row],[CycleNumber]],"")</f>
        <v/>
      </c>
      <c r="AE742" s="1" t="str">
        <f>IF(AND(טבלה1013[[#This Row],[הווסת פעיל?]]&lt;&gt;"",X741=""),טבלה1013[[#This Row],[CycleNumber]],"")</f>
        <v/>
      </c>
      <c r="AF742" s="1" t="str">
        <f>IF(B743=1,"",IF(טבלה1013[[#This Row],[הווסת פעיל?]]=1,IF(טבלה1013[[#This Row],[וסת קבוע אחרון]]=F743,1,0),""))</f>
        <v/>
      </c>
      <c r="AG742" s="1" t="str">
        <f>IF(B743=1,"",IF(טבלה1013[[#This Row],[הווסת פעיל?]]=1,IF(OR(טבלה1013[[#This Row],[וסת קבוע אחרון]]=F743,F743=טבלה1013[[#This Row],[LengthofCycle]]),1,0),""))</f>
        <v/>
      </c>
      <c r="AH742" s="1" t="str">
        <f>IF(B743=1,"",IF(טבלה1013[[#This Row],[הווסת פעיל?]]=1,IF(OR(טבלה1013[[#This Row],[וסת קבוע אחרון]]=F743,F743=טבלה1013[[#This Row],[LengthofCycle]],AND(טבלה1013[[#This Row],[LengthofCycle]]&lt;&gt;טבלה1013[[#This Row],[וסת קבוע אחרון]],OR(F743=28,F743=29))),1,0),""))</f>
        <v/>
      </c>
      <c r="AI742" s="1" t="str">
        <f>IF(AND(טבלה1013[[#This Row],[הווסת פעיל?]]=1,B743=1),1,"")</f>
        <v/>
      </c>
      <c r="AJ742" s="4">
        <f>IF(AND(טבלה1013[[#This Row],[הווסת פעיל?]]&lt;&gt;1,B743&lt;&gt;1,B743&lt;&gt;""),IF(טבלה1013[[#This Row],[LengthofCycle]]=F743,1,0),"")</f>
        <v>0</v>
      </c>
      <c r="AK742" s="4">
        <f>IF(AND(טבלה1013[[#This Row],[הווסת פעיל?]]&lt;&gt;1,B743&lt;&gt;1,B743&lt;&gt;""),IF(OR(טבלה1013[[#This Row],[LengthofCycle]]=F743,F743=29),1,0),"")</f>
        <v>0</v>
      </c>
      <c r="AL742" s="4">
        <f>IF(AND(טבלה1013[[#This Row],[הווסת פעיל?]]&lt;&gt;1,B743&lt;&gt;1,B743&lt;&gt;""),IF(OR(טבלה1013[[#This Row],[LengthofCycle]]=F743,F743=29,F743=28),1,0),"")</f>
        <v>0</v>
      </c>
    </row>
    <row r="743" spans="1:38" x14ac:dyDescent="0.25">
      <c r="A743" s="1" t="s">
        <v>118</v>
      </c>
      <c r="B743" s="1">
        <v>6</v>
      </c>
      <c r="C743" s="1">
        <v>0</v>
      </c>
      <c r="D743" s="1">
        <v>1</v>
      </c>
      <c r="E743" s="1">
        <v>0</v>
      </c>
      <c r="F743" s="1">
        <v>31</v>
      </c>
      <c r="G743" s="1">
        <f>טבלה1013[[#This Row],[LengthofCycle]]+1</f>
        <v>32</v>
      </c>
      <c r="H743" s="1" t="str">
        <f>IF(IFERROR(LOOKUP(טבלה1013[[#This Row],[ClientID]],קביעויות[השבוע]),FALSE)=טבלה1013[[#This Row],[ClientID]],1,"")</f>
        <v/>
      </c>
      <c r="I743" s="1" t="str">
        <f>IF(AND(טבלה1013[[#This Row],[CycleNumber]]&gt;1,OR(B744="",טבלה1013[[#This Row],[CycleNumber]]&gt;B742)),IF(OR(AND(טבלה1013[[#This Row],[LengthofCycle]]=28,F742=28),AND(טבלה1013[[#This Row],[LengthofCycle]]=35,F742=35)),1,""),"")</f>
        <v/>
      </c>
      <c r="J743" s="1" t="str">
        <f>IF(AND(טבלה1013[[#This Row],[וסת השבוע]]=1,I742=1,טבלה1013[[#This Row],[CycleNumber]]&gt;B742),1,"")</f>
        <v/>
      </c>
      <c r="K743" s="1" t="str">
        <f>IF(טבלה1013[[#This Row],[CycleNumber]]=1,"",IF(טבלה1013[[#This Row],[וסת השבוע]]=1,0,IF(K742="","",IF(K742=0,IF(טבלה1013[[#This Row],[LengthofCycle]]=28,0,1),IF(K742=1,IF(טבלה1013[[#This Row],[LengthofCycle]]+F742=28*2,0,2),IF(K742=2,IF(טבלה1013[[#This Row],[LengthofCycle]]+F742+F741=28*3,0,3),""))))))</f>
        <v/>
      </c>
      <c r="L743" s="1" t="str">
        <f>IF(טבלה1013[[#This Row],[וסת השבוע]]=1,IF(טבלה1013[[#This Row],[וסת השבוע וההפלגה ביחד]]=1,L742+1,0),IF(AND(טבלה1013[[#This Row],[CycleNumber]]&gt;B742,טבלה1013[[#This Row],[CycleNumber]]&gt;1),IF(טבלה1013[[#This Row],[וסת השבוע פעיל?]]&lt;&gt;"",L742+1,""),""))</f>
        <v/>
      </c>
      <c r="M743" s="1" t="str">
        <f>IF(AND(טבלה1013[[#This Row],[וסת השבוע פעיל?]]&lt;&gt;"",טבלה1013[[#This Row],[CycleNumber]]&lt;B744,B744&lt;&gt;"",טבלה1013[[#This Row],[וסת השבוע פעיל?]]&lt;3),IF(K744=0,IF(AND(טבלה1013[[#This Row],[וסת השבוע פעיל?]]&gt;0,I744=1),0,1),0),"")</f>
        <v/>
      </c>
      <c r="N743" s="1" t="str">
        <f t="shared" si="68"/>
        <v/>
      </c>
      <c r="O743" s="1" t="str">
        <f>IF(AND(טבלה1013[[#This Row],[חיזוי - שבוע]]=1,J744=1),1,"")</f>
        <v/>
      </c>
      <c r="P743" s="1" t="str">
        <f>IF(AND(טבלה1013[[#This Row],[חיזוי טוב עם הפלגה?]]=1,טבלה1013[[#This Row],[וסת קבוע אחרון]]&lt;&gt;28,X742=1),1,"")</f>
        <v/>
      </c>
      <c r="Q743" s="1" t="str">
        <f>IF(AND(טבלה1013[[#This Row],[וסת השבוע פעיל?]]&lt;3,OR(טבלה1013[[#This Row],[CycleNumber]]&gt;B744,B744="")),1,"")</f>
        <v/>
      </c>
      <c r="R743" s="1" t="str">
        <f>IF(טבלה1013[[#This Row],[האישה קבעה וסת שבוע?]]=1,IF(טבלה1013[[#This Row],[וסת השבוע פעיל?]]&lt;3,1,0),"")</f>
        <v/>
      </c>
      <c r="S7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3" s="1">
        <f t="shared" si="69"/>
        <v>0</v>
      </c>
      <c r="U743" s="1">
        <f t="shared" si="70"/>
        <v>0</v>
      </c>
      <c r="V743" s="1">
        <f t="shared" si="71"/>
        <v>0</v>
      </c>
      <c r="W743" s="1" t="str">
        <f>IF(טבלה1013[[#This Row],[3 הפלגות זהות]]="","",IF(טבלה1013[[#This Row],[3 הפלגות זהות]]=1,טבלה1013[[#This Row],[LengthofCycle]],W742))</f>
        <v/>
      </c>
      <c r="Y743" s="1" t="str">
        <f>IF(OR(טבלה1013[[#This Row],[הווסת פעיל?]]=0,טבלה1013[[#This Row],[הווסת פעיל?]]=""),"",SUM(Y742,טבלה1013[[#This Row],[הווסת פעיל?]]))</f>
        <v/>
      </c>
      <c r="Z743" s="1" t="str">
        <f>IF(AND(טבלה1013[[#This Row],[כמה מחזורים עד עקירה]]&lt;&gt;"",Y744=""),טבלה1013[[#This Row],[כמה מחזורים עד עקירה]],"")</f>
        <v/>
      </c>
      <c r="AA743" s="1" t="str">
        <f>IF(AND(טבלה1013[[#This Row],[הווסת פעיל?]]=1,טבלה1013[[#This Row],[וסת קבוע אחרון]]&lt;&gt;W742),טבלה1013[[#This Row],[וסת קבוע אחרון]],"")</f>
        <v/>
      </c>
      <c r="AB743" s="1" t="str">
        <f>IF(AND(טבלה1013[[#This Row],[הווסת פעיל?]]=1,X742=0,טבלה1013[[#This Row],[וסת קבוע אחרון]]=W742),טבלה1013[[#This Row],[וסת קבוע אחרון]],"")</f>
        <v/>
      </c>
      <c r="AC743" s="1" t="str">
        <f>IF(AND(טבלה1013[[#This Row],[הווסת פעיל?]]=1,X742=0,טבלה1013[[#This Row],[וסת קבוע אחרון]]&lt;&gt;W742),1,"")</f>
        <v/>
      </c>
      <c r="AD743" s="1" t="str">
        <f>IF(AND(טבלה1013[[#This Row],[הווסת פעיל?]]&lt;&gt;"",B744=1),טבלה1013[[#This Row],[CycleNumber]],"")</f>
        <v/>
      </c>
      <c r="AE743" s="1" t="str">
        <f>IF(AND(טבלה1013[[#This Row],[הווסת פעיל?]]&lt;&gt;"",X742=""),טבלה1013[[#This Row],[CycleNumber]],"")</f>
        <v/>
      </c>
      <c r="AF743" s="1" t="str">
        <f>IF(B744=1,"",IF(טבלה1013[[#This Row],[הווסת פעיל?]]=1,IF(טבלה1013[[#This Row],[וסת קבוע אחרון]]=F744,1,0),""))</f>
        <v/>
      </c>
      <c r="AG743" s="1" t="str">
        <f>IF(B744=1,"",IF(טבלה1013[[#This Row],[הווסת פעיל?]]=1,IF(OR(טבלה1013[[#This Row],[וסת קבוע אחרון]]=F744,F744=טבלה1013[[#This Row],[LengthofCycle]]),1,0),""))</f>
        <v/>
      </c>
      <c r="AH743" s="1" t="str">
        <f>IF(B744=1,"",IF(טבלה1013[[#This Row],[הווסת פעיל?]]=1,IF(OR(טבלה1013[[#This Row],[וסת קבוע אחרון]]=F744,F744=טבלה1013[[#This Row],[LengthofCycle]],AND(טבלה1013[[#This Row],[LengthofCycle]]&lt;&gt;טבלה1013[[#This Row],[וסת קבוע אחרון]],OR(F744=28,F744=29))),1,0),""))</f>
        <v/>
      </c>
      <c r="AI743" s="1" t="str">
        <f>IF(AND(טבלה1013[[#This Row],[הווסת פעיל?]]=1,B744=1),1,"")</f>
        <v/>
      </c>
      <c r="AJ743" s="4">
        <f>IF(AND(טבלה1013[[#This Row],[הווסת פעיל?]]&lt;&gt;1,B744&lt;&gt;1,B744&lt;&gt;""),IF(טבלה1013[[#This Row],[LengthofCycle]]=F744,1,0),"")</f>
        <v>1</v>
      </c>
      <c r="AK743" s="4">
        <f>IF(AND(טבלה1013[[#This Row],[הווסת פעיל?]]&lt;&gt;1,B744&lt;&gt;1,B744&lt;&gt;""),IF(OR(טבלה1013[[#This Row],[LengthofCycle]]=F744,F744=29),1,0),"")</f>
        <v>1</v>
      </c>
      <c r="AL743" s="4">
        <f>IF(AND(טבלה1013[[#This Row],[הווסת פעיל?]]&lt;&gt;1,B744&lt;&gt;1,B744&lt;&gt;""),IF(OR(טבלה1013[[#This Row],[LengthofCycle]]=F744,F744=29,F744=28),1,0),"")</f>
        <v>1</v>
      </c>
    </row>
    <row r="744" spans="1:38" x14ac:dyDescent="0.25">
      <c r="A744" s="1" t="s">
        <v>118</v>
      </c>
      <c r="B744" s="1">
        <v>7</v>
      </c>
      <c r="C744" s="1">
        <v>0</v>
      </c>
      <c r="D744" s="1">
        <v>1</v>
      </c>
      <c r="E744" s="1">
        <v>0</v>
      </c>
      <c r="F744" s="1">
        <v>31</v>
      </c>
      <c r="G744" s="1">
        <f>טבלה1013[[#This Row],[LengthofCycle]]+1</f>
        <v>32</v>
      </c>
      <c r="H744" s="1" t="str">
        <f>IF(IFERROR(LOOKUP(טבלה1013[[#This Row],[ClientID]],קביעויות[השבוע]),FALSE)=טבלה1013[[#This Row],[ClientID]],1,"")</f>
        <v/>
      </c>
      <c r="I744" s="1" t="str">
        <f>IF(AND(טבלה1013[[#This Row],[CycleNumber]]&gt;1,OR(B745="",טבלה1013[[#This Row],[CycleNumber]]&gt;B743)),IF(OR(AND(טבלה1013[[#This Row],[LengthofCycle]]=28,F743=28),AND(טבלה1013[[#This Row],[LengthofCycle]]=35,F743=35)),1,""),"")</f>
        <v/>
      </c>
      <c r="J744" s="1" t="str">
        <f>IF(AND(טבלה1013[[#This Row],[וסת השבוע]]=1,I743=1,טבלה1013[[#This Row],[CycleNumber]]&gt;B743),1,"")</f>
        <v/>
      </c>
      <c r="K744" s="1" t="str">
        <f>IF(טבלה1013[[#This Row],[CycleNumber]]=1,"",IF(טבלה1013[[#This Row],[וסת השבוע]]=1,0,IF(K743="","",IF(K743=0,IF(טבלה1013[[#This Row],[LengthofCycle]]=28,0,1),IF(K743=1,IF(טבלה1013[[#This Row],[LengthofCycle]]+F743=28*2,0,2),IF(K743=2,IF(טבלה1013[[#This Row],[LengthofCycle]]+F743+F742=28*3,0,3),""))))))</f>
        <v/>
      </c>
      <c r="L744" s="1" t="str">
        <f>IF(טבלה1013[[#This Row],[וסת השבוע]]=1,IF(טבלה1013[[#This Row],[וסת השבוע וההפלגה ביחד]]=1,L743+1,0),IF(AND(טבלה1013[[#This Row],[CycleNumber]]&gt;B743,טבלה1013[[#This Row],[CycleNumber]]&gt;1),IF(טבלה1013[[#This Row],[וסת השבוע פעיל?]]&lt;&gt;"",L743+1,""),""))</f>
        <v/>
      </c>
      <c r="M744" s="1" t="str">
        <f>IF(AND(טבלה1013[[#This Row],[וסת השבוע פעיל?]]&lt;&gt;"",טבלה1013[[#This Row],[CycleNumber]]&lt;B745,B745&lt;&gt;"",טבלה1013[[#This Row],[וסת השבוע פעיל?]]&lt;3),IF(K745=0,IF(AND(טבלה1013[[#This Row],[וסת השבוע פעיל?]]&gt;0,I745=1),0,1),0),"")</f>
        <v/>
      </c>
      <c r="N744" s="1" t="str">
        <f t="shared" si="68"/>
        <v/>
      </c>
      <c r="O744" s="1" t="str">
        <f>IF(AND(טבלה1013[[#This Row],[חיזוי - שבוע]]=1,J745=1),1,"")</f>
        <v/>
      </c>
      <c r="P744" s="1" t="str">
        <f>IF(AND(טבלה1013[[#This Row],[חיזוי טוב עם הפלגה?]]=1,טבלה1013[[#This Row],[וסת קבוע אחרון]]&lt;&gt;28,X743=1),1,"")</f>
        <v/>
      </c>
      <c r="Q744" s="1" t="str">
        <f>IF(AND(טבלה1013[[#This Row],[וסת השבוע פעיל?]]&lt;3,OR(טבלה1013[[#This Row],[CycleNumber]]&gt;B745,B745="")),1,"")</f>
        <v/>
      </c>
      <c r="R744" s="1" t="str">
        <f>IF(טבלה1013[[#This Row],[האישה קבעה וסת שבוע?]]=1,IF(טבלה1013[[#This Row],[וסת השבוע פעיל?]]&lt;3,1,0),"")</f>
        <v/>
      </c>
      <c r="S7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4" s="1">
        <f t="shared" si="69"/>
        <v>0</v>
      </c>
      <c r="U744" s="1">
        <f t="shared" si="70"/>
        <v>0</v>
      </c>
      <c r="V744" s="1">
        <f t="shared" si="71"/>
        <v>0</v>
      </c>
      <c r="W744" s="1" t="str">
        <f>IF(טבלה1013[[#This Row],[3 הפלגות זהות]]="","",IF(טבלה1013[[#This Row],[3 הפלגות זהות]]=1,טבלה1013[[#This Row],[LengthofCycle]],W743))</f>
        <v/>
      </c>
      <c r="Y744" s="1" t="str">
        <f>IF(OR(טבלה1013[[#This Row],[הווסת פעיל?]]=0,טבלה1013[[#This Row],[הווסת פעיל?]]=""),"",SUM(Y743,טבלה1013[[#This Row],[הווסת פעיל?]]))</f>
        <v/>
      </c>
      <c r="Z744" s="1" t="str">
        <f>IF(AND(טבלה1013[[#This Row],[כמה מחזורים עד עקירה]]&lt;&gt;"",Y745=""),טבלה1013[[#This Row],[כמה מחזורים עד עקירה]],"")</f>
        <v/>
      </c>
      <c r="AA744" s="1" t="str">
        <f>IF(AND(טבלה1013[[#This Row],[הווסת פעיל?]]=1,טבלה1013[[#This Row],[וסת קבוע אחרון]]&lt;&gt;W743),טבלה1013[[#This Row],[וסת קבוע אחרון]],"")</f>
        <v/>
      </c>
      <c r="AB744" s="1" t="str">
        <f>IF(AND(טבלה1013[[#This Row],[הווסת פעיל?]]=1,X743=0,טבלה1013[[#This Row],[וסת קבוע אחרון]]=W743),טבלה1013[[#This Row],[וסת קבוע אחרון]],"")</f>
        <v/>
      </c>
      <c r="AC744" s="1" t="str">
        <f>IF(AND(טבלה1013[[#This Row],[הווסת פעיל?]]=1,X743=0,טבלה1013[[#This Row],[וסת קבוע אחרון]]&lt;&gt;W743),1,"")</f>
        <v/>
      </c>
      <c r="AD744" s="1" t="str">
        <f>IF(AND(טבלה1013[[#This Row],[הווסת פעיל?]]&lt;&gt;"",B745=1),טבלה1013[[#This Row],[CycleNumber]],"")</f>
        <v/>
      </c>
      <c r="AE744" s="1" t="str">
        <f>IF(AND(טבלה1013[[#This Row],[הווסת פעיל?]]&lt;&gt;"",X743=""),טבלה1013[[#This Row],[CycleNumber]],"")</f>
        <v/>
      </c>
      <c r="AF744" s="1" t="str">
        <f>IF(B745=1,"",IF(טבלה1013[[#This Row],[הווסת פעיל?]]=1,IF(טבלה1013[[#This Row],[וסת קבוע אחרון]]=F745,1,0),""))</f>
        <v/>
      </c>
      <c r="AG744" s="1" t="str">
        <f>IF(B745=1,"",IF(טבלה1013[[#This Row],[הווסת פעיל?]]=1,IF(OR(טבלה1013[[#This Row],[וסת קבוע אחרון]]=F745,F745=טבלה1013[[#This Row],[LengthofCycle]]),1,0),""))</f>
        <v/>
      </c>
      <c r="AH744" s="1" t="str">
        <f>IF(B745=1,"",IF(טבלה1013[[#This Row],[הווסת פעיל?]]=1,IF(OR(טבלה1013[[#This Row],[וסת קבוע אחרון]]=F745,F745=טבלה1013[[#This Row],[LengthofCycle]],AND(טבלה1013[[#This Row],[LengthofCycle]]&lt;&gt;טבלה1013[[#This Row],[וסת קבוע אחרון]],OR(F745=28,F745=29))),1,0),""))</f>
        <v/>
      </c>
      <c r="AI744" s="1" t="str">
        <f>IF(AND(טבלה1013[[#This Row],[הווסת פעיל?]]=1,B745=1),1,"")</f>
        <v/>
      </c>
      <c r="AJ744" s="4">
        <f>IF(AND(טבלה1013[[#This Row],[הווסת פעיל?]]&lt;&gt;1,B745&lt;&gt;1,B745&lt;&gt;""),IF(טבלה1013[[#This Row],[LengthofCycle]]=F745,1,0),"")</f>
        <v>0</v>
      </c>
      <c r="AK744" s="4">
        <f>IF(AND(טבלה1013[[#This Row],[הווסת פעיל?]]&lt;&gt;1,B745&lt;&gt;1,B745&lt;&gt;""),IF(OR(טבלה1013[[#This Row],[LengthofCycle]]=F745,F745=29),1,0),"")</f>
        <v>0</v>
      </c>
      <c r="AL744" s="4">
        <f>IF(AND(טבלה1013[[#This Row],[הווסת פעיל?]]&lt;&gt;1,B745&lt;&gt;1,B745&lt;&gt;""),IF(OR(טבלה1013[[#This Row],[LengthofCycle]]=F745,F745=29,F745=28),1,0),"")</f>
        <v>0</v>
      </c>
    </row>
    <row r="745" spans="1:38" x14ac:dyDescent="0.25">
      <c r="A745" s="1" t="s">
        <v>118</v>
      </c>
      <c r="B745" s="1">
        <v>8</v>
      </c>
      <c r="C745" s="1">
        <v>0</v>
      </c>
      <c r="D745" s="1">
        <v>1</v>
      </c>
      <c r="E745" s="1">
        <v>0</v>
      </c>
      <c r="F745" s="1">
        <v>30</v>
      </c>
      <c r="G745" s="1">
        <f>טבלה1013[[#This Row],[LengthofCycle]]+1</f>
        <v>31</v>
      </c>
      <c r="H745" s="1" t="str">
        <f>IF(IFERROR(LOOKUP(טבלה1013[[#This Row],[ClientID]],קביעויות[השבוע]),FALSE)=טבלה1013[[#This Row],[ClientID]],1,"")</f>
        <v/>
      </c>
      <c r="I745" s="1" t="str">
        <f>IF(AND(טבלה1013[[#This Row],[CycleNumber]]&gt;1,OR(B746="",טבלה1013[[#This Row],[CycleNumber]]&gt;B744)),IF(OR(AND(טבלה1013[[#This Row],[LengthofCycle]]=28,F744=28),AND(טבלה1013[[#This Row],[LengthofCycle]]=35,F744=35)),1,""),"")</f>
        <v/>
      </c>
      <c r="J745" s="1" t="str">
        <f>IF(AND(טבלה1013[[#This Row],[וסת השבוע]]=1,I744=1,טבלה1013[[#This Row],[CycleNumber]]&gt;B744),1,"")</f>
        <v/>
      </c>
      <c r="K745" s="1" t="str">
        <f>IF(טבלה1013[[#This Row],[CycleNumber]]=1,"",IF(טבלה1013[[#This Row],[וסת השבוע]]=1,0,IF(K744="","",IF(K744=0,IF(טבלה1013[[#This Row],[LengthofCycle]]=28,0,1),IF(K744=1,IF(טבלה1013[[#This Row],[LengthofCycle]]+F744=28*2,0,2),IF(K744=2,IF(טבלה1013[[#This Row],[LengthofCycle]]+F744+F743=28*3,0,3),""))))))</f>
        <v/>
      </c>
      <c r="L745" s="1" t="str">
        <f>IF(טבלה1013[[#This Row],[וסת השבוע]]=1,IF(טבלה1013[[#This Row],[וסת השבוע וההפלגה ביחד]]=1,L744+1,0),IF(AND(טבלה1013[[#This Row],[CycleNumber]]&gt;B744,טבלה1013[[#This Row],[CycleNumber]]&gt;1),IF(טבלה1013[[#This Row],[וסת השבוע פעיל?]]&lt;&gt;"",L744+1,""),""))</f>
        <v/>
      </c>
      <c r="M745" s="1" t="str">
        <f>IF(AND(טבלה1013[[#This Row],[וסת השבוע פעיל?]]&lt;&gt;"",טבלה1013[[#This Row],[CycleNumber]]&lt;B746,B746&lt;&gt;"",טבלה1013[[#This Row],[וסת השבוע פעיל?]]&lt;3),IF(K746=0,IF(AND(טבלה1013[[#This Row],[וסת השבוע פעיל?]]&gt;0,I746=1),0,1),0),"")</f>
        <v/>
      </c>
      <c r="N745" s="1" t="str">
        <f t="shared" si="68"/>
        <v/>
      </c>
      <c r="O745" s="1" t="str">
        <f>IF(AND(טבלה1013[[#This Row],[חיזוי - שבוע]]=1,J746=1),1,"")</f>
        <v/>
      </c>
      <c r="P745" s="1" t="str">
        <f>IF(AND(טבלה1013[[#This Row],[חיזוי טוב עם הפלגה?]]=1,טבלה1013[[#This Row],[וסת קבוע אחרון]]&lt;&gt;28,X744=1),1,"")</f>
        <v/>
      </c>
      <c r="Q745" s="1" t="str">
        <f>IF(AND(טבלה1013[[#This Row],[וסת השבוע פעיל?]]&lt;3,OR(טבלה1013[[#This Row],[CycleNumber]]&gt;B746,B746="")),1,"")</f>
        <v/>
      </c>
      <c r="R745" s="1" t="str">
        <f>IF(טבלה1013[[#This Row],[האישה קבעה וסת שבוע?]]=1,IF(טבלה1013[[#This Row],[וסת השבוע פעיל?]]&lt;3,1,0),"")</f>
        <v/>
      </c>
      <c r="S7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5" s="1">
        <f t="shared" si="69"/>
        <v>0</v>
      </c>
      <c r="U745" s="1">
        <f t="shared" si="70"/>
        <v>0</v>
      </c>
      <c r="V745" s="1">
        <f t="shared" si="71"/>
        <v>0</v>
      </c>
      <c r="W745" s="1" t="str">
        <f>IF(טבלה1013[[#This Row],[3 הפלגות זהות]]="","",IF(טבלה1013[[#This Row],[3 הפלגות זהות]]=1,טבלה1013[[#This Row],[LengthofCycle]],W744))</f>
        <v/>
      </c>
      <c r="Y745" s="1" t="str">
        <f>IF(OR(טבלה1013[[#This Row],[הווסת פעיל?]]=0,טבלה1013[[#This Row],[הווסת פעיל?]]=""),"",SUM(Y744,טבלה1013[[#This Row],[הווסת פעיל?]]))</f>
        <v/>
      </c>
      <c r="Z745" s="1" t="str">
        <f>IF(AND(טבלה1013[[#This Row],[כמה מחזורים עד עקירה]]&lt;&gt;"",Y746=""),טבלה1013[[#This Row],[כמה מחזורים עד עקירה]],"")</f>
        <v/>
      </c>
      <c r="AA745" s="1" t="str">
        <f>IF(AND(טבלה1013[[#This Row],[הווסת פעיל?]]=1,טבלה1013[[#This Row],[וסת קבוע אחרון]]&lt;&gt;W744),טבלה1013[[#This Row],[וסת קבוע אחרון]],"")</f>
        <v/>
      </c>
      <c r="AB745" s="1" t="str">
        <f>IF(AND(טבלה1013[[#This Row],[הווסת פעיל?]]=1,X744=0,טבלה1013[[#This Row],[וסת קבוע אחרון]]=W744),טבלה1013[[#This Row],[וסת קבוע אחרון]],"")</f>
        <v/>
      </c>
      <c r="AC745" s="1" t="str">
        <f>IF(AND(טבלה1013[[#This Row],[הווסת פעיל?]]=1,X744=0,טבלה1013[[#This Row],[וסת קבוע אחרון]]&lt;&gt;W744),1,"")</f>
        <v/>
      </c>
      <c r="AD745" s="1" t="str">
        <f>IF(AND(טבלה1013[[#This Row],[הווסת פעיל?]]&lt;&gt;"",B746=1),טבלה1013[[#This Row],[CycleNumber]],"")</f>
        <v/>
      </c>
      <c r="AE745" s="1" t="str">
        <f>IF(AND(טבלה1013[[#This Row],[הווסת פעיל?]]&lt;&gt;"",X744=""),טבלה1013[[#This Row],[CycleNumber]],"")</f>
        <v/>
      </c>
      <c r="AF745" s="1" t="str">
        <f>IF(B746=1,"",IF(טבלה1013[[#This Row],[הווסת פעיל?]]=1,IF(טבלה1013[[#This Row],[וסת קבוע אחרון]]=F746,1,0),""))</f>
        <v/>
      </c>
      <c r="AG745" s="1" t="str">
        <f>IF(B746=1,"",IF(טבלה1013[[#This Row],[הווסת פעיל?]]=1,IF(OR(טבלה1013[[#This Row],[וסת קבוע אחרון]]=F746,F746=טבלה1013[[#This Row],[LengthofCycle]]),1,0),""))</f>
        <v/>
      </c>
      <c r="AH745" s="1" t="str">
        <f>IF(B746=1,"",IF(טבלה1013[[#This Row],[הווסת פעיל?]]=1,IF(OR(טבלה1013[[#This Row],[וסת קבוע אחרון]]=F746,F746=טבלה1013[[#This Row],[LengthofCycle]],AND(טבלה1013[[#This Row],[LengthofCycle]]&lt;&gt;טבלה1013[[#This Row],[וסת קבוע אחרון]],OR(F746=28,F746=29))),1,0),""))</f>
        <v/>
      </c>
      <c r="AI745" s="1" t="str">
        <f>IF(AND(טבלה1013[[#This Row],[הווסת פעיל?]]=1,B746=1),1,"")</f>
        <v/>
      </c>
      <c r="AJ745" s="4">
        <f>IF(AND(טבלה1013[[#This Row],[הווסת פעיל?]]&lt;&gt;1,B746&lt;&gt;1,B746&lt;&gt;""),IF(טבלה1013[[#This Row],[LengthofCycle]]=F746,1,0),"")</f>
        <v>1</v>
      </c>
      <c r="AK745" s="4">
        <f>IF(AND(טבלה1013[[#This Row],[הווסת פעיל?]]&lt;&gt;1,B746&lt;&gt;1,B746&lt;&gt;""),IF(OR(טבלה1013[[#This Row],[LengthofCycle]]=F746,F746=29),1,0),"")</f>
        <v>1</v>
      </c>
      <c r="AL745" s="4">
        <f>IF(AND(טבלה1013[[#This Row],[הווסת פעיל?]]&lt;&gt;1,B746&lt;&gt;1,B746&lt;&gt;""),IF(OR(טבלה1013[[#This Row],[LengthofCycle]]=F746,F746=29,F746=28),1,0),"")</f>
        <v>1</v>
      </c>
    </row>
    <row r="746" spans="1:38" x14ac:dyDescent="0.25">
      <c r="A746" s="1" t="s">
        <v>118</v>
      </c>
      <c r="B746" s="1">
        <v>9</v>
      </c>
      <c r="C746" s="1">
        <v>0</v>
      </c>
      <c r="D746" s="1">
        <v>1</v>
      </c>
      <c r="E746" s="1">
        <v>0</v>
      </c>
      <c r="F746" s="1">
        <v>30</v>
      </c>
      <c r="G746" s="1">
        <f>טבלה1013[[#This Row],[LengthofCycle]]+1</f>
        <v>31</v>
      </c>
      <c r="H746" s="1" t="str">
        <f>IF(IFERROR(LOOKUP(טבלה1013[[#This Row],[ClientID]],קביעויות[השבוע]),FALSE)=טבלה1013[[#This Row],[ClientID]],1,"")</f>
        <v/>
      </c>
      <c r="I746" s="1" t="str">
        <f>IF(AND(טבלה1013[[#This Row],[CycleNumber]]&gt;1,OR(B747="",טבלה1013[[#This Row],[CycleNumber]]&gt;B745)),IF(OR(AND(טבלה1013[[#This Row],[LengthofCycle]]=28,F745=28),AND(טבלה1013[[#This Row],[LengthofCycle]]=35,F745=35)),1,""),"")</f>
        <v/>
      </c>
      <c r="J746" s="1" t="str">
        <f>IF(AND(טבלה1013[[#This Row],[וסת השבוע]]=1,I745=1,טבלה1013[[#This Row],[CycleNumber]]&gt;B745),1,"")</f>
        <v/>
      </c>
      <c r="K746" s="1" t="str">
        <f>IF(טבלה1013[[#This Row],[CycleNumber]]=1,"",IF(טבלה1013[[#This Row],[וסת השבוע]]=1,0,IF(K745="","",IF(K745=0,IF(טבלה1013[[#This Row],[LengthofCycle]]=28,0,1),IF(K745=1,IF(טבלה1013[[#This Row],[LengthofCycle]]+F745=28*2,0,2),IF(K745=2,IF(טבלה1013[[#This Row],[LengthofCycle]]+F745+F744=28*3,0,3),""))))))</f>
        <v/>
      </c>
      <c r="L746" s="1" t="str">
        <f>IF(טבלה1013[[#This Row],[וסת השבוע]]=1,IF(טבלה1013[[#This Row],[וסת השבוע וההפלגה ביחד]]=1,L745+1,0),IF(AND(טבלה1013[[#This Row],[CycleNumber]]&gt;B745,טבלה1013[[#This Row],[CycleNumber]]&gt;1),IF(טבלה1013[[#This Row],[וסת השבוע פעיל?]]&lt;&gt;"",L745+1,""),""))</f>
        <v/>
      </c>
      <c r="M746" s="1" t="str">
        <f>IF(AND(טבלה1013[[#This Row],[וסת השבוע פעיל?]]&lt;&gt;"",טבלה1013[[#This Row],[CycleNumber]]&lt;B747,B747&lt;&gt;"",טבלה1013[[#This Row],[וסת השבוע פעיל?]]&lt;3),IF(K747=0,IF(AND(טבלה1013[[#This Row],[וסת השבוע פעיל?]]&gt;0,I747=1),0,1),0),"")</f>
        <v/>
      </c>
      <c r="N746" s="1" t="str">
        <f t="shared" si="68"/>
        <v/>
      </c>
      <c r="O746" s="1" t="str">
        <f>IF(AND(טבלה1013[[#This Row],[חיזוי - שבוע]]=1,J747=1),1,"")</f>
        <v/>
      </c>
      <c r="P746" s="1" t="str">
        <f>IF(AND(טבלה1013[[#This Row],[חיזוי טוב עם הפלגה?]]=1,טבלה1013[[#This Row],[וסת קבוע אחרון]]&lt;&gt;28,X745=1),1,"")</f>
        <v/>
      </c>
      <c r="Q746" s="1" t="str">
        <f>IF(AND(טבלה1013[[#This Row],[וסת השבוע פעיל?]]&lt;3,OR(טבלה1013[[#This Row],[CycleNumber]]&gt;B747,B747="")),1,"")</f>
        <v/>
      </c>
      <c r="R746" s="1" t="str">
        <f>IF(טבלה1013[[#This Row],[האישה קבעה וסת שבוע?]]=1,IF(טבלה1013[[#This Row],[וסת השבוע פעיל?]]&lt;3,1,0),"")</f>
        <v/>
      </c>
      <c r="S7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6" s="1">
        <f t="shared" si="69"/>
        <v>0</v>
      </c>
      <c r="U746" s="1">
        <f t="shared" si="70"/>
        <v>0</v>
      </c>
      <c r="V746" s="1">
        <f t="shared" si="71"/>
        <v>0</v>
      </c>
      <c r="W746" s="1" t="str">
        <f>IF(טבלה1013[[#This Row],[3 הפלגות זהות]]="","",IF(טבלה1013[[#This Row],[3 הפלגות זהות]]=1,טבלה1013[[#This Row],[LengthofCycle]],W745))</f>
        <v/>
      </c>
      <c r="Y746" s="1" t="str">
        <f>IF(OR(טבלה1013[[#This Row],[הווסת פעיל?]]=0,טבלה1013[[#This Row],[הווסת פעיל?]]=""),"",SUM(Y745,טבלה1013[[#This Row],[הווסת פעיל?]]))</f>
        <v/>
      </c>
      <c r="Z746" s="1" t="str">
        <f>IF(AND(טבלה1013[[#This Row],[כמה מחזורים עד עקירה]]&lt;&gt;"",Y747=""),טבלה1013[[#This Row],[כמה מחזורים עד עקירה]],"")</f>
        <v/>
      </c>
      <c r="AA746" s="1" t="str">
        <f>IF(AND(טבלה1013[[#This Row],[הווסת פעיל?]]=1,טבלה1013[[#This Row],[וסת קבוע אחרון]]&lt;&gt;W745),טבלה1013[[#This Row],[וסת קבוע אחרון]],"")</f>
        <v/>
      </c>
      <c r="AB746" s="1" t="str">
        <f>IF(AND(טבלה1013[[#This Row],[הווסת פעיל?]]=1,X745=0,טבלה1013[[#This Row],[וסת קבוע אחרון]]=W745),טבלה1013[[#This Row],[וסת קבוע אחרון]],"")</f>
        <v/>
      </c>
      <c r="AC746" s="1" t="str">
        <f>IF(AND(טבלה1013[[#This Row],[הווסת פעיל?]]=1,X745=0,טבלה1013[[#This Row],[וסת קבוע אחרון]]&lt;&gt;W745),1,"")</f>
        <v/>
      </c>
      <c r="AD746" s="1" t="str">
        <f>IF(AND(טבלה1013[[#This Row],[הווסת פעיל?]]&lt;&gt;"",B747=1),טבלה1013[[#This Row],[CycleNumber]],"")</f>
        <v/>
      </c>
      <c r="AE746" s="1" t="str">
        <f>IF(AND(טבלה1013[[#This Row],[הווסת פעיל?]]&lt;&gt;"",X745=""),טבלה1013[[#This Row],[CycleNumber]],"")</f>
        <v/>
      </c>
      <c r="AF746" s="1" t="str">
        <f>IF(B747=1,"",IF(טבלה1013[[#This Row],[הווסת פעיל?]]=1,IF(טבלה1013[[#This Row],[וסת קבוע אחרון]]=F747,1,0),""))</f>
        <v/>
      </c>
      <c r="AG746" s="1" t="str">
        <f>IF(B747=1,"",IF(טבלה1013[[#This Row],[הווסת פעיל?]]=1,IF(OR(טבלה1013[[#This Row],[וסת קבוע אחרון]]=F747,F747=טבלה1013[[#This Row],[LengthofCycle]]),1,0),""))</f>
        <v/>
      </c>
      <c r="AH746" s="1" t="str">
        <f>IF(B747=1,"",IF(טבלה1013[[#This Row],[הווסת פעיל?]]=1,IF(OR(טבלה1013[[#This Row],[וסת קבוע אחרון]]=F747,F747=טבלה1013[[#This Row],[LengthofCycle]],AND(טבלה1013[[#This Row],[LengthofCycle]]&lt;&gt;טבלה1013[[#This Row],[וסת קבוע אחרון]],OR(F747=28,F747=29))),1,0),""))</f>
        <v/>
      </c>
      <c r="AI746" s="1" t="str">
        <f>IF(AND(טבלה1013[[#This Row],[הווסת פעיל?]]=1,B747=1),1,"")</f>
        <v/>
      </c>
      <c r="AJ746" s="4">
        <f>IF(AND(טבלה1013[[#This Row],[הווסת פעיל?]]&lt;&gt;1,B747&lt;&gt;1,B747&lt;&gt;""),IF(טבלה1013[[#This Row],[LengthofCycle]]=F747,1,0),"")</f>
        <v>0</v>
      </c>
      <c r="AK746" s="4">
        <f>IF(AND(טבלה1013[[#This Row],[הווסת פעיל?]]&lt;&gt;1,B747&lt;&gt;1,B747&lt;&gt;""),IF(OR(טבלה1013[[#This Row],[LengthofCycle]]=F747,F747=29),1,0),"")</f>
        <v>0</v>
      </c>
      <c r="AL746" s="4">
        <f>IF(AND(טבלה1013[[#This Row],[הווסת פעיל?]]&lt;&gt;1,B747&lt;&gt;1,B747&lt;&gt;""),IF(OR(טבלה1013[[#This Row],[LengthofCycle]]=F747,F747=29,F747=28),1,0),"")</f>
        <v>0</v>
      </c>
    </row>
    <row r="747" spans="1:38" x14ac:dyDescent="0.25">
      <c r="A747" s="1" t="s">
        <v>118</v>
      </c>
      <c r="B747" s="1">
        <v>10</v>
      </c>
      <c r="C747" s="1">
        <v>0</v>
      </c>
      <c r="D747" s="1">
        <v>1</v>
      </c>
      <c r="E747" s="1">
        <v>0</v>
      </c>
      <c r="F747" s="1">
        <v>31</v>
      </c>
      <c r="G747" s="1">
        <f>טבלה1013[[#This Row],[LengthofCycle]]+1</f>
        <v>32</v>
      </c>
      <c r="H747" s="1" t="str">
        <f>IF(IFERROR(LOOKUP(טבלה1013[[#This Row],[ClientID]],קביעויות[השבוע]),FALSE)=טבלה1013[[#This Row],[ClientID]],1,"")</f>
        <v/>
      </c>
      <c r="I747" s="1" t="str">
        <f>IF(AND(טבלה1013[[#This Row],[CycleNumber]]&gt;1,OR(B748="",טבלה1013[[#This Row],[CycleNumber]]&gt;B746)),IF(OR(AND(טבלה1013[[#This Row],[LengthofCycle]]=28,F746=28),AND(טבלה1013[[#This Row],[LengthofCycle]]=35,F746=35)),1,""),"")</f>
        <v/>
      </c>
      <c r="J747" s="1" t="str">
        <f>IF(AND(טבלה1013[[#This Row],[וסת השבוע]]=1,I746=1,טבלה1013[[#This Row],[CycleNumber]]&gt;B746),1,"")</f>
        <v/>
      </c>
      <c r="K747" s="1" t="str">
        <f>IF(טבלה1013[[#This Row],[CycleNumber]]=1,"",IF(טבלה1013[[#This Row],[וסת השבוע]]=1,0,IF(K746="","",IF(K746=0,IF(טבלה1013[[#This Row],[LengthofCycle]]=28,0,1),IF(K746=1,IF(טבלה1013[[#This Row],[LengthofCycle]]+F746=28*2,0,2),IF(K746=2,IF(טבלה1013[[#This Row],[LengthofCycle]]+F746+F745=28*3,0,3),""))))))</f>
        <v/>
      </c>
      <c r="L747" s="1" t="str">
        <f>IF(טבלה1013[[#This Row],[וסת השבוע]]=1,IF(טבלה1013[[#This Row],[וסת השבוע וההפלגה ביחד]]=1,L746+1,0),IF(AND(טבלה1013[[#This Row],[CycleNumber]]&gt;B746,טבלה1013[[#This Row],[CycleNumber]]&gt;1),IF(טבלה1013[[#This Row],[וסת השבוע פעיל?]]&lt;&gt;"",L746+1,""),""))</f>
        <v/>
      </c>
      <c r="M747" s="1" t="str">
        <f>IF(AND(טבלה1013[[#This Row],[וסת השבוע פעיל?]]&lt;&gt;"",טבלה1013[[#This Row],[CycleNumber]]&lt;B748,B748&lt;&gt;"",טבלה1013[[#This Row],[וסת השבוע פעיל?]]&lt;3),IF(K748=0,IF(AND(טבלה1013[[#This Row],[וסת השבוע פעיל?]]&gt;0,I748=1),0,1),0),"")</f>
        <v/>
      </c>
      <c r="N747" s="1" t="str">
        <f t="shared" si="68"/>
        <v/>
      </c>
      <c r="O747" s="1" t="str">
        <f>IF(AND(טבלה1013[[#This Row],[חיזוי - שבוע]]=1,J748=1),1,"")</f>
        <v/>
      </c>
      <c r="P747" s="1" t="str">
        <f>IF(AND(טבלה1013[[#This Row],[חיזוי טוב עם הפלגה?]]=1,טבלה1013[[#This Row],[וסת קבוע אחרון]]&lt;&gt;28,X746=1),1,"")</f>
        <v/>
      </c>
      <c r="Q747" s="1" t="str">
        <f>IF(AND(טבלה1013[[#This Row],[וסת השבוע פעיל?]]&lt;3,OR(טבלה1013[[#This Row],[CycleNumber]]&gt;B748,B748="")),1,"")</f>
        <v/>
      </c>
      <c r="R747" s="1" t="str">
        <f>IF(טבלה1013[[#This Row],[האישה קבעה וסת שבוע?]]=1,IF(טבלה1013[[#This Row],[וסת השבוע פעיל?]]&lt;3,1,0),"")</f>
        <v/>
      </c>
      <c r="S7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7" s="1">
        <f t="shared" si="69"/>
        <v>0</v>
      </c>
      <c r="U747" s="1">
        <f t="shared" si="70"/>
        <v>0</v>
      </c>
      <c r="V747" s="1">
        <f t="shared" si="71"/>
        <v>0</v>
      </c>
      <c r="W747" s="1" t="str">
        <f>IF(טבלה1013[[#This Row],[3 הפלגות זהות]]="","",IF(טבלה1013[[#This Row],[3 הפלגות זהות]]=1,טבלה1013[[#This Row],[LengthofCycle]],W746))</f>
        <v/>
      </c>
      <c r="Y747" s="1" t="str">
        <f>IF(OR(טבלה1013[[#This Row],[הווסת פעיל?]]=0,טבלה1013[[#This Row],[הווסת פעיל?]]=""),"",SUM(Y746,טבלה1013[[#This Row],[הווסת פעיל?]]))</f>
        <v/>
      </c>
      <c r="Z747" s="1" t="str">
        <f>IF(AND(טבלה1013[[#This Row],[כמה מחזורים עד עקירה]]&lt;&gt;"",Y748=""),טבלה1013[[#This Row],[כמה מחזורים עד עקירה]],"")</f>
        <v/>
      </c>
      <c r="AA747" s="1" t="str">
        <f>IF(AND(טבלה1013[[#This Row],[הווסת פעיל?]]=1,טבלה1013[[#This Row],[וסת קבוע אחרון]]&lt;&gt;W746),טבלה1013[[#This Row],[וסת קבוע אחרון]],"")</f>
        <v/>
      </c>
      <c r="AB747" s="1" t="str">
        <f>IF(AND(טבלה1013[[#This Row],[הווסת פעיל?]]=1,X746=0,טבלה1013[[#This Row],[וסת קבוע אחרון]]=W746),טבלה1013[[#This Row],[וסת קבוע אחרון]],"")</f>
        <v/>
      </c>
      <c r="AC747" s="1" t="str">
        <f>IF(AND(טבלה1013[[#This Row],[הווסת פעיל?]]=1,X746=0,טבלה1013[[#This Row],[וסת קבוע אחרון]]&lt;&gt;W746),1,"")</f>
        <v/>
      </c>
      <c r="AD747" s="1" t="str">
        <f>IF(AND(טבלה1013[[#This Row],[הווסת פעיל?]]&lt;&gt;"",B748=1),טבלה1013[[#This Row],[CycleNumber]],"")</f>
        <v/>
      </c>
      <c r="AE747" s="1" t="str">
        <f>IF(AND(טבלה1013[[#This Row],[הווסת פעיל?]]&lt;&gt;"",X746=""),טבלה1013[[#This Row],[CycleNumber]],"")</f>
        <v/>
      </c>
      <c r="AF747" s="1" t="str">
        <f>IF(B748=1,"",IF(טבלה1013[[#This Row],[הווסת פעיל?]]=1,IF(טבלה1013[[#This Row],[וסת קבוע אחרון]]=F748,1,0),""))</f>
        <v/>
      </c>
      <c r="AG747" s="1" t="str">
        <f>IF(B748=1,"",IF(טבלה1013[[#This Row],[הווסת פעיל?]]=1,IF(OR(טבלה1013[[#This Row],[וסת קבוע אחרון]]=F748,F748=טבלה1013[[#This Row],[LengthofCycle]]),1,0),""))</f>
        <v/>
      </c>
      <c r="AH747" s="1" t="str">
        <f>IF(B748=1,"",IF(טבלה1013[[#This Row],[הווסת פעיל?]]=1,IF(OR(טבלה1013[[#This Row],[וסת קבוע אחרון]]=F748,F748=טבלה1013[[#This Row],[LengthofCycle]],AND(טבלה1013[[#This Row],[LengthofCycle]]&lt;&gt;טבלה1013[[#This Row],[וסת קבוע אחרון]],OR(F748=28,F748=29))),1,0),""))</f>
        <v/>
      </c>
      <c r="AI747" s="1" t="str">
        <f>IF(AND(טבלה1013[[#This Row],[הווסת פעיל?]]=1,B748=1),1,"")</f>
        <v/>
      </c>
      <c r="AJ747" s="4">
        <f>IF(AND(טבלה1013[[#This Row],[הווסת פעיל?]]&lt;&gt;1,B748&lt;&gt;1,B748&lt;&gt;""),IF(טבלה1013[[#This Row],[LengthofCycle]]=F748,1,0),"")</f>
        <v>0</v>
      </c>
      <c r="AK747" s="4">
        <f>IF(AND(טבלה1013[[#This Row],[הווסת פעיל?]]&lt;&gt;1,B748&lt;&gt;1,B748&lt;&gt;""),IF(OR(טבלה1013[[#This Row],[LengthofCycle]]=F748,F748=29),1,0),"")</f>
        <v>0</v>
      </c>
      <c r="AL747" s="4">
        <f>IF(AND(טבלה1013[[#This Row],[הווסת פעיל?]]&lt;&gt;1,B748&lt;&gt;1,B748&lt;&gt;""),IF(OR(טבלה1013[[#This Row],[LengthofCycle]]=F748,F748=29,F748=28),1,0),"")</f>
        <v>0</v>
      </c>
    </row>
    <row r="748" spans="1:38" x14ac:dyDescent="0.25">
      <c r="A748" s="1" t="s">
        <v>118</v>
      </c>
      <c r="B748" s="1">
        <v>11</v>
      </c>
      <c r="C748" s="1">
        <v>0</v>
      </c>
      <c r="D748" s="1">
        <v>1</v>
      </c>
      <c r="E748" s="1">
        <v>0</v>
      </c>
      <c r="F748" s="1">
        <v>35</v>
      </c>
      <c r="G748" s="1">
        <f>טבלה1013[[#This Row],[LengthofCycle]]+1</f>
        <v>36</v>
      </c>
      <c r="H748" s="1" t="str">
        <f>IF(IFERROR(LOOKUP(טבלה1013[[#This Row],[ClientID]],קביעויות[השבוע]),FALSE)=טבלה1013[[#This Row],[ClientID]],1,"")</f>
        <v/>
      </c>
      <c r="I748" s="1" t="str">
        <f>IF(AND(טבלה1013[[#This Row],[CycleNumber]]&gt;1,OR(B749="",טבלה1013[[#This Row],[CycleNumber]]&gt;B747)),IF(OR(AND(טבלה1013[[#This Row],[LengthofCycle]]=28,F747=28),AND(טבלה1013[[#This Row],[LengthofCycle]]=35,F747=35)),1,""),"")</f>
        <v/>
      </c>
      <c r="J748" s="1" t="str">
        <f>IF(AND(טבלה1013[[#This Row],[וסת השבוע]]=1,I747=1,טבלה1013[[#This Row],[CycleNumber]]&gt;B747),1,"")</f>
        <v/>
      </c>
      <c r="K748" s="1" t="str">
        <f>IF(טבלה1013[[#This Row],[CycleNumber]]=1,"",IF(טבלה1013[[#This Row],[וסת השבוע]]=1,0,IF(K747="","",IF(K747=0,IF(טבלה1013[[#This Row],[LengthofCycle]]=28,0,1),IF(K747=1,IF(טבלה1013[[#This Row],[LengthofCycle]]+F747=28*2,0,2),IF(K747=2,IF(טבלה1013[[#This Row],[LengthofCycle]]+F747+F746=28*3,0,3),""))))))</f>
        <v/>
      </c>
      <c r="L748" s="1" t="str">
        <f>IF(טבלה1013[[#This Row],[וסת השבוע]]=1,IF(טבלה1013[[#This Row],[וסת השבוע וההפלגה ביחד]]=1,L747+1,0),IF(AND(טבלה1013[[#This Row],[CycleNumber]]&gt;B747,טבלה1013[[#This Row],[CycleNumber]]&gt;1),IF(טבלה1013[[#This Row],[וסת השבוע פעיל?]]&lt;&gt;"",L747+1,""),""))</f>
        <v/>
      </c>
      <c r="M748" s="1" t="str">
        <f>IF(AND(טבלה1013[[#This Row],[וסת השבוע פעיל?]]&lt;&gt;"",טבלה1013[[#This Row],[CycleNumber]]&lt;B749,B749&lt;&gt;"",טבלה1013[[#This Row],[וסת השבוע פעיל?]]&lt;3),IF(K749=0,IF(AND(טבלה1013[[#This Row],[וסת השבוע פעיל?]]&gt;0,I749=1),0,1),0),"")</f>
        <v/>
      </c>
      <c r="N748" s="1" t="str">
        <f t="shared" si="68"/>
        <v/>
      </c>
      <c r="O748" s="1" t="str">
        <f>IF(AND(טבלה1013[[#This Row],[חיזוי - שבוע]]=1,J749=1),1,"")</f>
        <v/>
      </c>
      <c r="P748" s="1" t="str">
        <f>IF(AND(טבלה1013[[#This Row],[חיזוי טוב עם הפלגה?]]=1,טבלה1013[[#This Row],[וסת קבוע אחרון]]&lt;&gt;28,X747=1),1,"")</f>
        <v/>
      </c>
      <c r="Q748" s="1" t="str">
        <f>IF(AND(טבלה1013[[#This Row],[וסת השבוע פעיל?]]&lt;3,OR(טבלה1013[[#This Row],[CycleNumber]]&gt;B749,B749="")),1,"")</f>
        <v/>
      </c>
      <c r="R748" s="1" t="str">
        <f>IF(טבלה1013[[#This Row],[האישה קבעה וסת שבוע?]]=1,IF(טבלה1013[[#This Row],[וסת השבוע פעיל?]]&lt;3,1,0),"")</f>
        <v/>
      </c>
      <c r="S7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8" s="1">
        <f t="shared" si="69"/>
        <v>0</v>
      </c>
      <c r="U748" s="1">
        <f t="shared" si="70"/>
        <v>0</v>
      </c>
      <c r="V748" s="1">
        <f t="shared" si="71"/>
        <v>0</v>
      </c>
      <c r="W748" s="1" t="str">
        <f>IF(טבלה1013[[#This Row],[3 הפלגות זהות]]="","",IF(טבלה1013[[#This Row],[3 הפלגות זהות]]=1,טבלה1013[[#This Row],[LengthofCycle]],W747))</f>
        <v/>
      </c>
      <c r="Y748" s="1" t="str">
        <f>IF(OR(טבלה1013[[#This Row],[הווסת פעיל?]]=0,טבלה1013[[#This Row],[הווסת פעיל?]]=""),"",SUM(Y747,טבלה1013[[#This Row],[הווסת פעיל?]]))</f>
        <v/>
      </c>
      <c r="Z748" s="1" t="str">
        <f>IF(AND(טבלה1013[[#This Row],[כמה מחזורים עד עקירה]]&lt;&gt;"",Y749=""),טבלה1013[[#This Row],[כמה מחזורים עד עקירה]],"")</f>
        <v/>
      </c>
      <c r="AA748" s="1" t="str">
        <f>IF(AND(טבלה1013[[#This Row],[הווסת פעיל?]]=1,טבלה1013[[#This Row],[וסת קבוע אחרון]]&lt;&gt;W747),טבלה1013[[#This Row],[וסת קבוע אחרון]],"")</f>
        <v/>
      </c>
      <c r="AB748" s="1" t="str">
        <f>IF(AND(טבלה1013[[#This Row],[הווסת פעיל?]]=1,X747=0,טבלה1013[[#This Row],[וסת קבוע אחרון]]=W747),טבלה1013[[#This Row],[וסת קבוע אחרון]],"")</f>
        <v/>
      </c>
      <c r="AC748" s="1" t="str">
        <f>IF(AND(טבלה1013[[#This Row],[הווסת פעיל?]]=1,X747=0,טבלה1013[[#This Row],[וסת קבוע אחרון]]&lt;&gt;W747),1,"")</f>
        <v/>
      </c>
      <c r="AD748" s="1" t="str">
        <f>IF(AND(טבלה1013[[#This Row],[הווסת פעיל?]]&lt;&gt;"",B749=1),טבלה1013[[#This Row],[CycleNumber]],"")</f>
        <v/>
      </c>
      <c r="AE748" s="1" t="str">
        <f>IF(AND(טבלה1013[[#This Row],[הווסת פעיל?]]&lt;&gt;"",X747=""),טבלה1013[[#This Row],[CycleNumber]],"")</f>
        <v/>
      </c>
      <c r="AF748" s="1" t="str">
        <f>IF(B749=1,"",IF(טבלה1013[[#This Row],[הווסת פעיל?]]=1,IF(טבלה1013[[#This Row],[וסת קבוע אחרון]]=F749,1,0),""))</f>
        <v/>
      </c>
      <c r="AG748" s="1" t="str">
        <f>IF(B749=1,"",IF(טבלה1013[[#This Row],[הווסת פעיל?]]=1,IF(OR(טבלה1013[[#This Row],[וסת קבוע אחרון]]=F749,F749=טבלה1013[[#This Row],[LengthofCycle]]),1,0),""))</f>
        <v/>
      </c>
      <c r="AH748" s="1" t="str">
        <f>IF(B749=1,"",IF(טבלה1013[[#This Row],[הווסת פעיל?]]=1,IF(OR(טבלה1013[[#This Row],[וסת קבוע אחרון]]=F749,F749=טבלה1013[[#This Row],[LengthofCycle]],AND(טבלה1013[[#This Row],[LengthofCycle]]&lt;&gt;טבלה1013[[#This Row],[וסת קבוע אחרון]],OR(F749=28,F749=29))),1,0),""))</f>
        <v/>
      </c>
      <c r="AI748" s="1" t="str">
        <f>IF(AND(טבלה1013[[#This Row],[הווסת פעיל?]]=1,B749=1),1,"")</f>
        <v/>
      </c>
      <c r="AJ748" s="4">
        <f>IF(AND(טבלה1013[[#This Row],[הווסת פעיל?]]&lt;&gt;1,B749&lt;&gt;1,B749&lt;&gt;""),IF(טבלה1013[[#This Row],[LengthofCycle]]=F749,1,0),"")</f>
        <v>0</v>
      </c>
      <c r="AK748" s="4">
        <f>IF(AND(טבלה1013[[#This Row],[הווסת פעיל?]]&lt;&gt;1,B749&lt;&gt;1,B749&lt;&gt;""),IF(OR(טבלה1013[[#This Row],[LengthofCycle]]=F749,F749=29),1,0),"")</f>
        <v>0</v>
      </c>
      <c r="AL748" s="4">
        <f>IF(AND(טבלה1013[[#This Row],[הווסת פעיל?]]&lt;&gt;1,B749&lt;&gt;1,B749&lt;&gt;""),IF(OR(טבלה1013[[#This Row],[LengthofCycle]]=F749,F749=29,F749=28),1,0),"")</f>
        <v>0</v>
      </c>
    </row>
    <row r="749" spans="1:38" x14ac:dyDescent="0.25">
      <c r="A749" s="1" t="s">
        <v>118</v>
      </c>
      <c r="B749" s="1">
        <v>12</v>
      </c>
      <c r="C749" s="1">
        <v>0</v>
      </c>
      <c r="D749" s="1">
        <v>1</v>
      </c>
      <c r="E749" s="1">
        <v>0</v>
      </c>
      <c r="F749" s="1">
        <v>30</v>
      </c>
      <c r="G749" s="1">
        <f>טבלה1013[[#This Row],[LengthofCycle]]+1</f>
        <v>31</v>
      </c>
      <c r="H749" s="1" t="str">
        <f>IF(IFERROR(LOOKUP(טבלה1013[[#This Row],[ClientID]],קביעויות[השבוע]),FALSE)=טבלה1013[[#This Row],[ClientID]],1,"")</f>
        <v/>
      </c>
      <c r="I749" s="1" t="str">
        <f>IF(AND(טבלה1013[[#This Row],[CycleNumber]]&gt;1,OR(B750="",טבלה1013[[#This Row],[CycleNumber]]&gt;B748)),IF(OR(AND(טבלה1013[[#This Row],[LengthofCycle]]=28,F748=28),AND(טבלה1013[[#This Row],[LengthofCycle]]=35,F748=35)),1,""),"")</f>
        <v/>
      </c>
      <c r="J749" s="1" t="str">
        <f>IF(AND(טבלה1013[[#This Row],[וסת השבוע]]=1,I748=1,טבלה1013[[#This Row],[CycleNumber]]&gt;B748),1,"")</f>
        <v/>
      </c>
      <c r="K749" s="1" t="str">
        <f>IF(טבלה1013[[#This Row],[CycleNumber]]=1,"",IF(טבלה1013[[#This Row],[וסת השבוע]]=1,0,IF(K748="","",IF(K748=0,IF(טבלה1013[[#This Row],[LengthofCycle]]=28,0,1),IF(K748=1,IF(טבלה1013[[#This Row],[LengthofCycle]]+F748=28*2,0,2),IF(K748=2,IF(טבלה1013[[#This Row],[LengthofCycle]]+F748+F747=28*3,0,3),""))))))</f>
        <v/>
      </c>
      <c r="L749" s="1" t="str">
        <f>IF(טבלה1013[[#This Row],[וסת השבוע]]=1,IF(טבלה1013[[#This Row],[וסת השבוע וההפלגה ביחד]]=1,L748+1,0),IF(AND(טבלה1013[[#This Row],[CycleNumber]]&gt;B748,טבלה1013[[#This Row],[CycleNumber]]&gt;1),IF(טבלה1013[[#This Row],[וסת השבוע פעיל?]]&lt;&gt;"",L748+1,""),""))</f>
        <v/>
      </c>
      <c r="M749" s="1" t="str">
        <f>IF(AND(טבלה1013[[#This Row],[וסת השבוע פעיל?]]&lt;&gt;"",טבלה1013[[#This Row],[CycleNumber]]&lt;B750,B750&lt;&gt;"",טבלה1013[[#This Row],[וסת השבוע פעיל?]]&lt;3),IF(K750=0,IF(AND(טבלה1013[[#This Row],[וסת השבוע פעיל?]]&gt;0,I750=1),0,1),0),"")</f>
        <v/>
      </c>
      <c r="N749" s="1" t="str">
        <f t="shared" si="68"/>
        <v/>
      </c>
      <c r="O749" s="1" t="str">
        <f>IF(AND(טבלה1013[[#This Row],[חיזוי - שבוע]]=1,J750=1),1,"")</f>
        <v/>
      </c>
      <c r="P749" s="1" t="str">
        <f>IF(AND(טבלה1013[[#This Row],[חיזוי טוב עם הפלגה?]]=1,טבלה1013[[#This Row],[וסת קבוע אחרון]]&lt;&gt;28,X748=1),1,"")</f>
        <v/>
      </c>
      <c r="Q749" s="1" t="str">
        <f>IF(AND(טבלה1013[[#This Row],[וסת השבוע פעיל?]]&lt;3,OR(טבלה1013[[#This Row],[CycleNumber]]&gt;B750,B750="")),1,"")</f>
        <v/>
      </c>
      <c r="R749" s="1" t="str">
        <f>IF(טבלה1013[[#This Row],[האישה קבעה וסת שבוע?]]=1,IF(טבלה1013[[#This Row],[וסת השבוע פעיל?]]&lt;3,1,0),"")</f>
        <v/>
      </c>
      <c r="S7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49" s="1">
        <f t="shared" si="69"/>
        <v>0</v>
      </c>
      <c r="U749" s="1">
        <f t="shared" si="70"/>
        <v>0</v>
      </c>
      <c r="V749" s="1">
        <f t="shared" si="71"/>
        <v>0</v>
      </c>
      <c r="W749" s="1" t="str">
        <f>IF(טבלה1013[[#This Row],[3 הפלגות זהות]]="","",IF(טבלה1013[[#This Row],[3 הפלגות זהות]]=1,טבלה1013[[#This Row],[LengthofCycle]],W748))</f>
        <v/>
      </c>
      <c r="Y749" s="1" t="str">
        <f>IF(OR(טבלה1013[[#This Row],[הווסת פעיל?]]=0,טבלה1013[[#This Row],[הווסת פעיל?]]=""),"",SUM(Y748,טבלה1013[[#This Row],[הווסת פעיל?]]))</f>
        <v/>
      </c>
      <c r="Z749" s="1" t="str">
        <f>IF(AND(טבלה1013[[#This Row],[כמה מחזורים עד עקירה]]&lt;&gt;"",Y750=""),טבלה1013[[#This Row],[כמה מחזורים עד עקירה]],"")</f>
        <v/>
      </c>
      <c r="AA749" s="1" t="str">
        <f>IF(AND(טבלה1013[[#This Row],[הווסת פעיל?]]=1,טבלה1013[[#This Row],[וסת קבוע אחרון]]&lt;&gt;W748),טבלה1013[[#This Row],[וסת קבוע אחרון]],"")</f>
        <v/>
      </c>
      <c r="AB749" s="1" t="str">
        <f>IF(AND(טבלה1013[[#This Row],[הווסת פעיל?]]=1,X748=0,טבלה1013[[#This Row],[וסת קבוע אחרון]]=W748),טבלה1013[[#This Row],[וסת קבוע אחרון]],"")</f>
        <v/>
      </c>
      <c r="AC749" s="1" t="str">
        <f>IF(AND(טבלה1013[[#This Row],[הווסת פעיל?]]=1,X748=0,טבלה1013[[#This Row],[וסת קבוע אחרון]]&lt;&gt;W748),1,"")</f>
        <v/>
      </c>
      <c r="AD749" s="1" t="str">
        <f>IF(AND(טבלה1013[[#This Row],[הווסת פעיל?]]&lt;&gt;"",B750=1),טבלה1013[[#This Row],[CycleNumber]],"")</f>
        <v/>
      </c>
      <c r="AE749" s="1" t="str">
        <f>IF(AND(טבלה1013[[#This Row],[הווסת פעיל?]]&lt;&gt;"",X748=""),טבלה1013[[#This Row],[CycleNumber]],"")</f>
        <v/>
      </c>
      <c r="AF749" s="1" t="str">
        <f>IF(B750=1,"",IF(טבלה1013[[#This Row],[הווסת פעיל?]]=1,IF(טבלה1013[[#This Row],[וסת קבוע אחרון]]=F750,1,0),""))</f>
        <v/>
      </c>
      <c r="AG749" s="1" t="str">
        <f>IF(B750=1,"",IF(טבלה1013[[#This Row],[הווסת פעיל?]]=1,IF(OR(טבלה1013[[#This Row],[וסת קבוע אחרון]]=F750,F750=טבלה1013[[#This Row],[LengthofCycle]]),1,0),""))</f>
        <v/>
      </c>
      <c r="AH749" s="1" t="str">
        <f>IF(B750=1,"",IF(טבלה1013[[#This Row],[הווסת פעיל?]]=1,IF(OR(טבלה1013[[#This Row],[וסת קבוע אחרון]]=F750,F750=טבלה1013[[#This Row],[LengthofCycle]],AND(טבלה1013[[#This Row],[LengthofCycle]]&lt;&gt;טבלה1013[[#This Row],[וסת קבוע אחרון]],OR(F750=28,F750=29))),1,0),""))</f>
        <v/>
      </c>
      <c r="AI749" s="1" t="str">
        <f>IF(AND(טבלה1013[[#This Row],[הווסת פעיל?]]=1,B750=1),1,"")</f>
        <v/>
      </c>
      <c r="AJ749" s="4">
        <f>IF(AND(טבלה1013[[#This Row],[הווסת פעיל?]]&lt;&gt;1,B750&lt;&gt;1,B750&lt;&gt;""),IF(טבלה1013[[#This Row],[LengthofCycle]]=F750,1,0),"")</f>
        <v>0</v>
      </c>
      <c r="AK749" s="4">
        <f>IF(AND(טבלה1013[[#This Row],[הווסת פעיל?]]&lt;&gt;1,B750&lt;&gt;1,B750&lt;&gt;""),IF(OR(טבלה1013[[#This Row],[LengthofCycle]]=F750,F750=29),1,0),"")</f>
        <v>0</v>
      </c>
      <c r="AL749" s="4">
        <f>IF(AND(טבלה1013[[#This Row],[הווסת פעיל?]]&lt;&gt;1,B750&lt;&gt;1,B750&lt;&gt;""),IF(OR(טבלה1013[[#This Row],[LengthofCycle]]=F750,F750=29,F750=28),1,0),"")</f>
        <v>0</v>
      </c>
    </row>
    <row r="750" spans="1:38" x14ac:dyDescent="0.25">
      <c r="A750" s="1" t="s">
        <v>118</v>
      </c>
      <c r="B750" s="1">
        <v>13</v>
      </c>
      <c r="C750" s="1">
        <v>0</v>
      </c>
      <c r="D750" s="1">
        <v>1</v>
      </c>
      <c r="E750" s="1">
        <v>0</v>
      </c>
      <c r="F750" s="1">
        <v>38</v>
      </c>
      <c r="G750" s="1">
        <f>טבלה1013[[#This Row],[LengthofCycle]]+1</f>
        <v>39</v>
      </c>
      <c r="H750" s="1" t="str">
        <f>IF(IFERROR(LOOKUP(טבלה1013[[#This Row],[ClientID]],קביעויות[השבוע]),FALSE)=טבלה1013[[#This Row],[ClientID]],1,"")</f>
        <v/>
      </c>
      <c r="I750" s="1" t="str">
        <f>IF(AND(טבלה1013[[#This Row],[CycleNumber]]&gt;1,OR(B751="",טבלה1013[[#This Row],[CycleNumber]]&gt;B749)),IF(OR(AND(טבלה1013[[#This Row],[LengthofCycle]]=28,F749=28),AND(טבלה1013[[#This Row],[LengthofCycle]]=35,F749=35)),1,""),"")</f>
        <v/>
      </c>
      <c r="J750" s="1" t="str">
        <f>IF(AND(טבלה1013[[#This Row],[וסת השבוע]]=1,I749=1,טבלה1013[[#This Row],[CycleNumber]]&gt;B749),1,"")</f>
        <v/>
      </c>
      <c r="K750" s="1" t="str">
        <f>IF(טבלה1013[[#This Row],[CycleNumber]]=1,"",IF(טבלה1013[[#This Row],[וסת השבוע]]=1,0,IF(K749="","",IF(K749=0,IF(טבלה1013[[#This Row],[LengthofCycle]]=28,0,1),IF(K749=1,IF(טבלה1013[[#This Row],[LengthofCycle]]+F749=28*2,0,2),IF(K749=2,IF(טבלה1013[[#This Row],[LengthofCycle]]+F749+F748=28*3,0,3),""))))))</f>
        <v/>
      </c>
      <c r="L750" s="1" t="str">
        <f>IF(טבלה1013[[#This Row],[וסת השבוע]]=1,IF(טבלה1013[[#This Row],[וסת השבוע וההפלגה ביחד]]=1,L749+1,0),IF(AND(טבלה1013[[#This Row],[CycleNumber]]&gt;B749,טבלה1013[[#This Row],[CycleNumber]]&gt;1),IF(טבלה1013[[#This Row],[וסת השבוע פעיל?]]&lt;&gt;"",L749+1,""),""))</f>
        <v/>
      </c>
      <c r="M750" s="1" t="str">
        <f>IF(AND(טבלה1013[[#This Row],[וסת השבוע פעיל?]]&lt;&gt;"",טבלה1013[[#This Row],[CycleNumber]]&lt;B751,B751&lt;&gt;"",טבלה1013[[#This Row],[וסת השבוע פעיל?]]&lt;3),IF(K751=0,IF(AND(טבלה1013[[#This Row],[וסת השבוע פעיל?]]&gt;0,I751=1),0,1),0),"")</f>
        <v/>
      </c>
      <c r="N750" s="1" t="str">
        <f t="shared" si="68"/>
        <v/>
      </c>
      <c r="O750" s="1" t="str">
        <f>IF(AND(טבלה1013[[#This Row],[חיזוי - שבוע]]=1,J751=1),1,"")</f>
        <v/>
      </c>
      <c r="P750" s="1" t="str">
        <f>IF(AND(טבלה1013[[#This Row],[חיזוי טוב עם הפלגה?]]=1,טבלה1013[[#This Row],[וסת קבוע אחרון]]&lt;&gt;28,X749=1),1,"")</f>
        <v/>
      </c>
      <c r="Q750" s="1" t="str">
        <f>IF(AND(טבלה1013[[#This Row],[וסת השבוע פעיל?]]&lt;3,OR(טבלה1013[[#This Row],[CycleNumber]]&gt;B751,B751="")),1,"")</f>
        <v/>
      </c>
      <c r="R750" s="1" t="str">
        <f>IF(טבלה1013[[#This Row],[האישה קבעה וסת שבוע?]]=1,IF(טבלה1013[[#This Row],[וסת השבוע פעיל?]]&lt;3,1,0),"")</f>
        <v/>
      </c>
      <c r="S7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0" s="1">
        <f t="shared" si="69"/>
        <v>0</v>
      </c>
      <c r="U750" s="1">
        <f t="shared" si="70"/>
        <v>0</v>
      </c>
      <c r="V750" s="1">
        <f t="shared" si="71"/>
        <v>0</v>
      </c>
      <c r="W750" s="1" t="str">
        <f>IF(טבלה1013[[#This Row],[3 הפלגות זהות]]="","",IF(טבלה1013[[#This Row],[3 הפלגות זהות]]=1,טבלה1013[[#This Row],[LengthofCycle]],W749))</f>
        <v/>
      </c>
      <c r="Y750" s="1" t="str">
        <f>IF(OR(טבלה1013[[#This Row],[הווסת פעיל?]]=0,טבלה1013[[#This Row],[הווסת פעיל?]]=""),"",SUM(Y749,טבלה1013[[#This Row],[הווסת פעיל?]]))</f>
        <v/>
      </c>
      <c r="Z750" s="1" t="str">
        <f>IF(AND(טבלה1013[[#This Row],[כמה מחזורים עד עקירה]]&lt;&gt;"",Y751=""),טבלה1013[[#This Row],[כמה מחזורים עד עקירה]],"")</f>
        <v/>
      </c>
      <c r="AA750" s="1" t="str">
        <f>IF(AND(טבלה1013[[#This Row],[הווסת פעיל?]]=1,טבלה1013[[#This Row],[וסת קבוע אחרון]]&lt;&gt;W749),טבלה1013[[#This Row],[וסת קבוע אחרון]],"")</f>
        <v/>
      </c>
      <c r="AB750" s="1" t="str">
        <f>IF(AND(טבלה1013[[#This Row],[הווסת פעיל?]]=1,X749=0,טבלה1013[[#This Row],[וסת קבוע אחרון]]=W749),טבלה1013[[#This Row],[וסת קבוע אחרון]],"")</f>
        <v/>
      </c>
      <c r="AC750" s="1" t="str">
        <f>IF(AND(טבלה1013[[#This Row],[הווסת פעיל?]]=1,X749=0,טבלה1013[[#This Row],[וסת קבוע אחרון]]&lt;&gt;W749),1,"")</f>
        <v/>
      </c>
      <c r="AD750" s="1" t="str">
        <f>IF(AND(טבלה1013[[#This Row],[הווסת פעיל?]]&lt;&gt;"",B751=1),טבלה1013[[#This Row],[CycleNumber]],"")</f>
        <v/>
      </c>
      <c r="AE750" s="1" t="str">
        <f>IF(AND(טבלה1013[[#This Row],[הווסת פעיל?]]&lt;&gt;"",X749=""),טבלה1013[[#This Row],[CycleNumber]],"")</f>
        <v/>
      </c>
      <c r="AF750" s="1" t="str">
        <f>IF(B751=1,"",IF(טבלה1013[[#This Row],[הווסת פעיל?]]=1,IF(טבלה1013[[#This Row],[וסת קבוע אחרון]]=F751,1,0),""))</f>
        <v/>
      </c>
      <c r="AG750" s="1" t="str">
        <f>IF(B751=1,"",IF(טבלה1013[[#This Row],[הווסת פעיל?]]=1,IF(OR(טבלה1013[[#This Row],[וסת קבוע אחרון]]=F751,F751=טבלה1013[[#This Row],[LengthofCycle]]),1,0),""))</f>
        <v/>
      </c>
      <c r="AH750" s="1" t="str">
        <f>IF(B751=1,"",IF(טבלה1013[[#This Row],[הווסת פעיל?]]=1,IF(OR(טבלה1013[[#This Row],[וסת קבוע אחרון]]=F751,F751=טבלה1013[[#This Row],[LengthofCycle]],AND(טבלה1013[[#This Row],[LengthofCycle]]&lt;&gt;טבלה1013[[#This Row],[וסת קבוע אחרון]],OR(F751=28,F751=29))),1,0),""))</f>
        <v/>
      </c>
      <c r="AI750" s="1" t="str">
        <f>IF(AND(טבלה1013[[#This Row],[הווסת פעיל?]]=1,B751=1),1,"")</f>
        <v/>
      </c>
      <c r="AJ750" s="4">
        <f>IF(AND(טבלה1013[[#This Row],[הווסת פעיל?]]&lt;&gt;1,B751&lt;&gt;1,B751&lt;&gt;""),IF(טבלה1013[[#This Row],[LengthofCycle]]=F751,1,0),"")</f>
        <v>0</v>
      </c>
      <c r="AK750" s="4">
        <f>IF(AND(טבלה1013[[#This Row],[הווסת פעיל?]]&lt;&gt;1,B751&lt;&gt;1,B751&lt;&gt;""),IF(OR(טבלה1013[[#This Row],[LengthofCycle]]=F751,F751=29),1,0),"")</f>
        <v>0</v>
      </c>
      <c r="AL750" s="4">
        <f>IF(AND(טבלה1013[[#This Row],[הווסת פעיל?]]&lt;&gt;1,B751&lt;&gt;1,B751&lt;&gt;""),IF(OR(טבלה1013[[#This Row],[LengthofCycle]]=F751,F751=29,F751=28),1,0),"")</f>
        <v>0</v>
      </c>
    </row>
    <row r="751" spans="1:38" x14ac:dyDescent="0.25">
      <c r="A751" s="1" t="s">
        <v>118</v>
      </c>
      <c r="B751" s="1">
        <v>14</v>
      </c>
      <c r="C751" s="1">
        <v>0</v>
      </c>
      <c r="D751" s="1">
        <v>1</v>
      </c>
      <c r="E751" s="1">
        <v>0</v>
      </c>
      <c r="F751" s="1">
        <v>30</v>
      </c>
      <c r="G751" s="1">
        <f>טבלה1013[[#This Row],[LengthofCycle]]+1</f>
        <v>31</v>
      </c>
      <c r="H751" s="1" t="str">
        <f>IF(IFERROR(LOOKUP(טבלה1013[[#This Row],[ClientID]],קביעויות[השבוע]),FALSE)=טבלה1013[[#This Row],[ClientID]],1,"")</f>
        <v/>
      </c>
      <c r="I751" s="1" t="str">
        <f>IF(AND(טבלה1013[[#This Row],[CycleNumber]]&gt;1,OR(B752="",טבלה1013[[#This Row],[CycleNumber]]&gt;B750)),IF(OR(AND(טבלה1013[[#This Row],[LengthofCycle]]=28,F750=28),AND(טבלה1013[[#This Row],[LengthofCycle]]=35,F750=35)),1,""),"")</f>
        <v/>
      </c>
      <c r="J751" s="1" t="str">
        <f>IF(AND(טבלה1013[[#This Row],[וסת השבוע]]=1,I750=1,טבלה1013[[#This Row],[CycleNumber]]&gt;B750),1,"")</f>
        <v/>
      </c>
      <c r="K751" s="1" t="str">
        <f>IF(טבלה1013[[#This Row],[CycleNumber]]=1,"",IF(טבלה1013[[#This Row],[וסת השבוע]]=1,0,IF(K750="","",IF(K750=0,IF(טבלה1013[[#This Row],[LengthofCycle]]=28,0,1),IF(K750=1,IF(טבלה1013[[#This Row],[LengthofCycle]]+F750=28*2,0,2),IF(K750=2,IF(טבלה1013[[#This Row],[LengthofCycle]]+F750+F749=28*3,0,3),""))))))</f>
        <v/>
      </c>
      <c r="L751" s="1" t="str">
        <f>IF(טבלה1013[[#This Row],[וסת השבוע]]=1,IF(טבלה1013[[#This Row],[וסת השבוע וההפלגה ביחד]]=1,L750+1,0),IF(AND(טבלה1013[[#This Row],[CycleNumber]]&gt;B750,טבלה1013[[#This Row],[CycleNumber]]&gt;1),IF(טבלה1013[[#This Row],[וסת השבוע פעיל?]]&lt;&gt;"",L750+1,""),""))</f>
        <v/>
      </c>
      <c r="M751" s="1" t="str">
        <f>IF(AND(טבלה1013[[#This Row],[וסת השבוע פעיל?]]&lt;&gt;"",טבלה1013[[#This Row],[CycleNumber]]&lt;B752,B752&lt;&gt;"",טבלה1013[[#This Row],[וסת השבוע פעיל?]]&lt;3),IF(K752=0,IF(AND(טבלה1013[[#This Row],[וסת השבוע פעיל?]]&gt;0,I752=1),0,1),0),"")</f>
        <v/>
      </c>
      <c r="N751" s="1" t="str">
        <f t="shared" si="68"/>
        <v/>
      </c>
      <c r="O751" s="1" t="str">
        <f>IF(AND(טבלה1013[[#This Row],[חיזוי - שבוע]]=1,J752=1),1,"")</f>
        <v/>
      </c>
      <c r="P751" s="1" t="str">
        <f>IF(AND(טבלה1013[[#This Row],[חיזוי טוב עם הפלגה?]]=1,טבלה1013[[#This Row],[וסת קבוע אחרון]]&lt;&gt;28,X750=1),1,"")</f>
        <v/>
      </c>
      <c r="Q751" s="1" t="str">
        <f>IF(AND(טבלה1013[[#This Row],[וסת השבוע פעיל?]]&lt;3,OR(טבלה1013[[#This Row],[CycleNumber]]&gt;B752,B752="")),1,"")</f>
        <v/>
      </c>
      <c r="R751" s="1" t="str">
        <f>IF(טבלה1013[[#This Row],[האישה קבעה וסת שבוע?]]=1,IF(טבלה1013[[#This Row],[וסת השבוע פעיל?]]&lt;3,1,0),"")</f>
        <v/>
      </c>
      <c r="S7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1" s="1">
        <f t="shared" si="69"/>
        <v>0</v>
      </c>
      <c r="U751" s="1">
        <f t="shared" si="70"/>
        <v>0</v>
      </c>
      <c r="V751" s="1">
        <f t="shared" si="71"/>
        <v>0</v>
      </c>
      <c r="W751" s="1" t="str">
        <f>IF(טבלה1013[[#This Row],[3 הפלגות זהות]]="","",IF(טבלה1013[[#This Row],[3 הפלגות זהות]]=1,טבלה1013[[#This Row],[LengthofCycle]],W750))</f>
        <v/>
      </c>
      <c r="Y751" s="1" t="str">
        <f>IF(OR(טבלה1013[[#This Row],[הווסת פעיל?]]=0,טבלה1013[[#This Row],[הווסת פעיל?]]=""),"",SUM(Y750,טבלה1013[[#This Row],[הווסת פעיל?]]))</f>
        <v/>
      </c>
      <c r="Z751" s="1" t="str">
        <f>IF(AND(טבלה1013[[#This Row],[כמה מחזורים עד עקירה]]&lt;&gt;"",Y752=""),טבלה1013[[#This Row],[כמה מחזורים עד עקירה]],"")</f>
        <v/>
      </c>
      <c r="AA751" s="1" t="str">
        <f>IF(AND(טבלה1013[[#This Row],[הווסת פעיל?]]=1,טבלה1013[[#This Row],[וסת קבוע אחרון]]&lt;&gt;W750),טבלה1013[[#This Row],[וסת קבוע אחרון]],"")</f>
        <v/>
      </c>
      <c r="AB751" s="1" t="str">
        <f>IF(AND(טבלה1013[[#This Row],[הווסת פעיל?]]=1,X750=0,טבלה1013[[#This Row],[וסת קבוע אחרון]]=W750),טבלה1013[[#This Row],[וסת קבוע אחרון]],"")</f>
        <v/>
      </c>
      <c r="AC751" s="1" t="str">
        <f>IF(AND(טבלה1013[[#This Row],[הווסת פעיל?]]=1,X750=0,טבלה1013[[#This Row],[וסת קבוע אחרון]]&lt;&gt;W750),1,"")</f>
        <v/>
      </c>
      <c r="AD751" s="1" t="str">
        <f>IF(AND(טבלה1013[[#This Row],[הווסת פעיל?]]&lt;&gt;"",B752=1),טבלה1013[[#This Row],[CycleNumber]],"")</f>
        <v/>
      </c>
      <c r="AE751" s="1" t="str">
        <f>IF(AND(טבלה1013[[#This Row],[הווסת פעיל?]]&lt;&gt;"",X750=""),טבלה1013[[#This Row],[CycleNumber]],"")</f>
        <v/>
      </c>
      <c r="AF751" s="1" t="str">
        <f>IF(B752=1,"",IF(טבלה1013[[#This Row],[הווסת פעיל?]]=1,IF(טבלה1013[[#This Row],[וסת קבוע אחרון]]=F752,1,0),""))</f>
        <v/>
      </c>
      <c r="AG751" s="1" t="str">
        <f>IF(B752=1,"",IF(טבלה1013[[#This Row],[הווסת פעיל?]]=1,IF(OR(טבלה1013[[#This Row],[וסת קבוע אחרון]]=F752,F752=טבלה1013[[#This Row],[LengthofCycle]]),1,0),""))</f>
        <v/>
      </c>
      <c r="AH751" s="1" t="str">
        <f>IF(B752=1,"",IF(טבלה1013[[#This Row],[הווסת פעיל?]]=1,IF(OR(טבלה1013[[#This Row],[וסת קבוע אחרון]]=F752,F752=טבלה1013[[#This Row],[LengthofCycle]],AND(טבלה1013[[#This Row],[LengthofCycle]]&lt;&gt;טבלה1013[[#This Row],[וסת קבוע אחרון]],OR(F752=28,F752=29))),1,0),""))</f>
        <v/>
      </c>
      <c r="AI751" s="1" t="str">
        <f>IF(AND(טבלה1013[[#This Row],[הווסת פעיל?]]=1,B752=1),1,"")</f>
        <v/>
      </c>
      <c r="AJ751" s="4">
        <f>IF(AND(טבלה1013[[#This Row],[הווסת פעיל?]]&lt;&gt;1,B752&lt;&gt;1,B752&lt;&gt;""),IF(טבלה1013[[#This Row],[LengthofCycle]]=F752,1,0),"")</f>
        <v>0</v>
      </c>
      <c r="AK751" s="4">
        <f>IF(AND(טבלה1013[[#This Row],[הווסת פעיל?]]&lt;&gt;1,B752&lt;&gt;1,B752&lt;&gt;""),IF(OR(טבלה1013[[#This Row],[LengthofCycle]]=F752,F752=29),1,0),"")</f>
        <v>1</v>
      </c>
      <c r="AL751" s="4">
        <f>IF(AND(טבלה1013[[#This Row],[הווסת פעיל?]]&lt;&gt;1,B752&lt;&gt;1,B752&lt;&gt;""),IF(OR(טבלה1013[[#This Row],[LengthofCycle]]=F752,F752=29,F752=28),1,0),"")</f>
        <v>1</v>
      </c>
    </row>
    <row r="752" spans="1:38" x14ac:dyDescent="0.25">
      <c r="A752" s="1" t="s">
        <v>118</v>
      </c>
      <c r="B752" s="1">
        <v>15</v>
      </c>
      <c r="C752" s="1">
        <v>0</v>
      </c>
      <c r="D752" s="1">
        <v>1</v>
      </c>
      <c r="E752" s="1">
        <v>0</v>
      </c>
      <c r="F752" s="1">
        <v>29</v>
      </c>
      <c r="G752" s="1">
        <f>טבלה1013[[#This Row],[LengthofCycle]]+1</f>
        <v>30</v>
      </c>
      <c r="H752" s="1" t="str">
        <f>IF(IFERROR(LOOKUP(טבלה1013[[#This Row],[ClientID]],קביעויות[השבוע]),FALSE)=טבלה1013[[#This Row],[ClientID]],1,"")</f>
        <v/>
      </c>
      <c r="I752" s="1" t="str">
        <f>IF(AND(טבלה1013[[#This Row],[CycleNumber]]&gt;1,OR(B753="",טבלה1013[[#This Row],[CycleNumber]]&gt;B751)),IF(OR(AND(טבלה1013[[#This Row],[LengthofCycle]]=28,F751=28),AND(טבלה1013[[#This Row],[LengthofCycle]]=35,F751=35)),1,""),"")</f>
        <v/>
      </c>
      <c r="J752" s="1" t="str">
        <f>IF(AND(טבלה1013[[#This Row],[וסת השבוע]]=1,I751=1,טבלה1013[[#This Row],[CycleNumber]]&gt;B751),1,"")</f>
        <v/>
      </c>
      <c r="K752" s="1" t="str">
        <f>IF(טבלה1013[[#This Row],[CycleNumber]]=1,"",IF(טבלה1013[[#This Row],[וסת השבוע]]=1,0,IF(K751="","",IF(K751=0,IF(טבלה1013[[#This Row],[LengthofCycle]]=28,0,1),IF(K751=1,IF(טבלה1013[[#This Row],[LengthofCycle]]+F751=28*2,0,2),IF(K751=2,IF(טבלה1013[[#This Row],[LengthofCycle]]+F751+F750=28*3,0,3),""))))))</f>
        <v/>
      </c>
      <c r="L752" s="1" t="str">
        <f>IF(טבלה1013[[#This Row],[וסת השבוע]]=1,IF(טבלה1013[[#This Row],[וסת השבוע וההפלגה ביחד]]=1,L751+1,0),IF(AND(טבלה1013[[#This Row],[CycleNumber]]&gt;B751,טבלה1013[[#This Row],[CycleNumber]]&gt;1),IF(טבלה1013[[#This Row],[וסת השבוע פעיל?]]&lt;&gt;"",L751+1,""),""))</f>
        <v/>
      </c>
      <c r="M752" s="1" t="str">
        <f>IF(AND(טבלה1013[[#This Row],[וסת השבוע פעיל?]]&lt;&gt;"",טבלה1013[[#This Row],[CycleNumber]]&lt;B753,B753&lt;&gt;"",טבלה1013[[#This Row],[וסת השבוע פעיל?]]&lt;3),IF(K753=0,IF(AND(טבלה1013[[#This Row],[וסת השבוע פעיל?]]&gt;0,I753=1),0,1),0),"")</f>
        <v/>
      </c>
      <c r="N752" s="1" t="str">
        <f t="shared" si="68"/>
        <v/>
      </c>
      <c r="O752" s="1" t="str">
        <f>IF(AND(טבלה1013[[#This Row],[חיזוי - שבוע]]=1,J753=1),1,"")</f>
        <v/>
      </c>
      <c r="P752" s="1" t="str">
        <f>IF(AND(טבלה1013[[#This Row],[חיזוי טוב עם הפלגה?]]=1,טבלה1013[[#This Row],[וסת קבוע אחרון]]&lt;&gt;28,X751=1),1,"")</f>
        <v/>
      </c>
      <c r="Q752" s="1" t="str">
        <f>IF(AND(טבלה1013[[#This Row],[וסת השבוע פעיל?]]&lt;3,OR(טבלה1013[[#This Row],[CycleNumber]]&gt;B753,B753="")),1,"")</f>
        <v/>
      </c>
      <c r="R752" s="1" t="str">
        <f>IF(טבלה1013[[#This Row],[האישה קבעה וסת שבוע?]]=1,IF(טבלה1013[[#This Row],[וסת השבוע פעיל?]]&lt;3,1,0),"")</f>
        <v/>
      </c>
      <c r="S7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2" s="1">
        <f t="shared" si="69"/>
        <v>0</v>
      </c>
      <c r="U752" s="1">
        <f t="shared" si="70"/>
        <v>0</v>
      </c>
      <c r="V752" s="1">
        <f t="shared" si="71"/>
        <v>0</v>
      </c>
      <c r="W752" s="1" t="str">
        <f>IF(טבלה1013[[#This Row],[3 הפלגות זהות]]="","",IF(טבלה1013[[#This Row],[3 הפלגות זהות]]=1,טבלה1013[[#This Row],[LengthofCycle]],W751))</f>
        <v/>
      </c>
      <c r="Y752" s="1" t="str">
        <f>IF(OR(טבלה1013[[#This Row],[הווסת פעיל?]]=0,טבלה1013[[#This Row],[הווסת פעיל?]]=""),"",SUM(Y751,טבלה1013[[#This Row],[הווסת פעיל?]]))</f>
        <v/>
      </c>
      <c r="Z752" s="1" t="str">
        <f>IF(AND(טבלה1013[[#This Row],[כמה מחזורים עד עקירה]]&lt;&gt;"",Y753=""),טבלה1013[[#This Row],[כמה מחזורים עד עקירה]],"")</f>
        <v/>
      </c>
      <c r="AA752" s="1" t="str">
        <f>IF(AND(טבלה1013[[#This Row],[הווסת פעיל?]]=1,טבלה1013[[#This Row],[וסת קבוע אחרון]]&lt;&gt;W751),טבלה1013[[#This Row],[וסת קבוע אחרון]],"")</f>
        <v/>
      </c>
      <c r="AB752" s="1" t="str">
        <f>IF(AND(טבלה1013[[#This Row],[הווסת פעיל?]]=1,X751=0,טבלה1013[[#This Row],[וסת קבוע אחרון]]=W751),טבלה1013[[#This Row],[וסת קבוע אחרון]],"")</f>
        <v/>
      </c>
      <c r="AC752" s="1" t="str">
        <f>IF(AND(טבלה1013[[#This Row],[הווסת פעיל?]]=1,X751=0,טבלה1013[[#This Row],[וסת קבוע אחרון]]&lt;&gt;W751),1,"")</f>
        <v/>
      </c>
      <c r="AD752" s="1" t="str">
        <f>IF(AND(טבלה1013[[#This Row],[הווסת פעיל?]]&lt;&gt;"",B753=1),טבלה1013[[#This Row],[CycleNumber]],"")</f>
        <v/>
      </c>
      <c r="AE752" s="1" t="str">
        <f>IF(AND(טבלה1013[[#This Row],[הווסת פעיל?]]&lt;&gt;"",X751=""),טבלה1013[[#This Row],[CycleNumber]],"")</f>
        <v/>
      </c>
      <c r="AF752" s="1" t="str">
        <f>IF(B753=1,"",IF(טבלה1013[[#This Row],[הווסת פעיל?]]=1,IF(טבלה1013[[#This Row],[וסת קבוע אחרון]]=F753,1,0),""))</f>
        <v/>
      </c>
      <c r="AG752" s="1" t="str">
        <f>IF(B753=1,"",IF(טבלה1013[[#This Row],[הווסת פעיל?]]=1,IF(OR(טבלה1013[[#This Row],[וסת קבוע אחרון]]=F753,F753=טבלה1013[[#This Row],[LengthofCycle]]),1,0),""))</f>
        <v/>
      </c>
      <c r="AH752" s="1" t="str">
        <f>IF(B753=1,"",IF(טבלה1013[[#This Row],[הווסת פעיל?]]=1,IF(OR(טבלה1013[[#This Row],[וסת קבוע אחרון]]=F753,F753=טבלה1013[[#This Row],[LengthofCycle]],AND(טבלה1013[[#This Row],[LengthofCycle]]&lt;&gt;טבלה1013[[#This Row],[וסת קבוע אחרון]],OR(F753=28,F753=29))),1,0),""))</f>
        <v/>
      </c>
      <c r="AI752" s="1" t="str">
        <f>IF(AND(טבלה1013[[#This Row],[הווסת פעיל?]]=1,B753=1),1,"")</f>
        <v/>
      </c>
      <c r="AJ752" s="4">
        <f>IF(AND(טבלה1013[[#This Row],[הווסת פעיל?]]&lt;&gt;1,B753&lt;&gt;1,B753&lt;&gt;""),IF(טבלה1013[[#This Row],[LengthofCycle]]=F753,1,0),"")</f>
        <v>0</v>
      </c>
      <c r="AK752" s="4">
        <f>IF(AND(טבלה1013[[#This Row],[הווסת פעיל?]]&lt;&gt;1,B753&lt;&gt;1,B753&lt;&gt;""),IF(OR(טבלה1013[[#This Row],[LengthofCycle]]=F753,F753=29),1,0),"")</f>
        <v>0</v>
      </c>
      <c r="AL752" s="4">
        <f>IF(AND(טבלה1013[[#This Row],[הווסת פעיל?]]&lt;&gt;1,B753&lt;&gt;1,B753&lt;&gt;""),IF(OR(טבלה1013[[#This Row],[LengthofCycle]]=F753,F753=29,F753=28),1,0),"")</f>
        <v>0</v>
      </c>
    </row>
    <row r="753" spans="1:38" x14ac:dyDescent="0.25">
      <c r="A753" s="1" t="s">
        <v>118</v>
      </c>
      <c r="B753" s="1">
        <v>16</v>
      </c>
      <c r="C753" s="1">
        <v>0</v>
      </c>
      <c r="D753" s="1">
        <v>1</v>
      </c>
      <c r="E753" s="1">
        <v>0</v>
      </c>
      <c r="F753" s="1">
        <v>31</v>
      </c>
      <c r="G753" s="1">
        <f>טבלה1013[[#This Row],[LengthofCycle]]+1</f>
        <v>32</v>
      </c>
      <c r="H753" s="1" t="str">
        <f>IF(IFERROR(LOOKUP(טבלה1013[[#This Row],[ClientID]],קביעויות[השבוע]),FALSE)=טבלה1013[[#This Row],[ClientID]],1,"")</f>
        <v/>
      </c>
      <c r="I753" s="1" t="str">
        <f>IF(AND(טבלה1013[[#This Row],[CycleNumber]]&gt;1,OR(B754="",טבלה1013[[#This Row],[CycleNumber]]&gt;B752)),IF(OR(AND(טבלה1013[[#This Row],[LengthofCycle]]=28,F752=28),AND(טבלה1013[[#This Row],[LengthofCycle]]=35,F752=35)),1,""),"")</f>
        <v/>
      </c>
      <c r="J753" s="1" t="str">
        <f>IF(AND(טבלה1013[[#This Row],[וסת השבוע]]=1,I752=1,טבלה1013[[#This Row],[CycleNumber]]&gt;B752),1,"")</f>
        <v/>
      </c>
      <c r="K753" s="1" t="str">
        <f>IF(טבלה1013[[#This Row],[CycleNumber]]=1,"",IF(טבלה1013[[#This Row],[וסת השבוע]]=1,0,IF(K752="","",IF(K752=0,IF(טבלה1013[[#This Row],[LengthofCycle]]=28,0,1),IF(K752=1,IF(טבלה1013[[#This Row],[LengthofCycle]]+F752=28*2,0,2),IF(K752=2,IF(טבלה1013[[#This Row],[LengthofCycle]]+F752+F751=28*3,0,3),""))))))</f>
        <v/>
      </c>
      <c r="L753" s="1" t="str">
        <f>IF(טבלה1013[[#This Row],[וסת השבוע]]=1,IF(טבלה1013[[#This Row],[וסת השבוע וההפלגה ביחד]]=1,L752+1,0),IF(AND(טבלה1013[[#This Row],[CycleNumber]]&gt;B752,טבלה1013[[#This Row],[CycleNumber]]&gt;1),IF(טבלה1013[[#This Row],[וסת השבוע פעיל?]]&lt;&gt;"",L752+1,""),""))</f>
        <v/>
      </c>
      <c r="M753" s="1" t="str">
        <f>IF(AND(טבלה1013[[#This Row],[וסת השבוע פעיל?]]&lt;&gt;"",טבלה1013[[#This Row],[CycleNumber]]&lt;B754,B754&lt;&gt;"",טבלה1013[[#This Row],[וסת השבוע פעיל?]]&lt;3),IF(K754=0,IF(AND(טבלה1013[[#This Row],[וסת השבוע פעיל?]]&gt;0,I754=1),0,1),0),"")</f>
        <v/>
      </c>
      <c r="N753" s="1" t="str">
        <f t="shared" si="68"/>
        <v/>
      </c>
      <c r="O753" s="1" t="str">
        <f>IF(AND(טבלה1013[[#This Row],[חיזוי - שבוע]]=1,J754=1),1,"")</f>
        <v/>
      </c>
      <c r="P753" s="1" t="str">
        <f>IF(AND(טבלה1013[[#This Row],[חיזוי טוב עם הפלגה?]]=1,טבלה1013[[#This Row],[וסת קבוע אחרון]]&lt;&gt;28,X752=1),1,"")</f>
        <v/>
      </c>
      <c r="Q753" s="1" t="str">
        <f>IF(AND(טבלה1013[[#This Row],[וסת השבוע פעיל?]]&lt;3,OR(טבלה1013[[#This Row],[CycleNumber]]&gt;B754,B754="")),1,"")</f>
        <v/>
      </c>
      <c r="R753" s="1" t="str">
        <f>IF(טבלה1013[[#This Row],[האישה קבעה וסת שבוע?]]=1,IF(טבלה1013[[#This Row],[וסת השבוע פעיל?]]&lt;3,1,0),"")</f>
        <v/>
      </c>
      <c r="S7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3" s="1">
        <f t="shared" si="69"/>
        <v>0</v>
      </c>
      <c r="U753" s="1">
        <f t="shared" si="70"/>
        <v>0</v>
      </c>
      <c r="V753" s="1">
        <f t="shared" si="71"/>
        <v>0</v>
      </c>
      <c r="W753" s="1" t="str">
        <f>IF(טבלה1013[[#This Row],[3 הפלגות זהות]]="","",IF(טבלה1013[[#This Row],[3 הפלגות זהות]]=1,טבלה1013[[#This Row],[LengthofCycle]],W752))</f>
        <v/>
      </c>
      <c r="Y753" s="1" t="str">
        <f>IF(OR(טבלה1013[[#This Row],[הווסת פעיל?]]=0,טבלה1013[[#This Row],[הווסת פעיל?]]=""),"",SUM(Y752,טבלה1013[[#This Row],[הווסת פעיל?]]))</f>
        <v/>
      </c>
      <c r="Z753" s="1" t="str">
        <f>IF(AND(טבלה1013[[#This Row],[כמה מחזורים עד עקירה]]&lt;&gt;"",Y754=""),טבלה1013[[#This Row],[כמה מחזורים עד עקירה]],"")</f>
        <v/>
      </c>
      <c r="AA753" s="1" t="str">
        <f>IF(AND(טבלה1013[[#This Row],[הווסת פעיל?]]=1,טבלה1013[[#This Row],[וסת קבוע אחרון]]&lt;&gt;W752),טבלה1013[[#This Row],[וסת קבוע אחרון]],"")</f>
        <v/>
      </c>
      <c r="AB753" s="1" t="str">
        <f>IF(AND(טבלה1013[[#This Row],[הווסת פעיל?]]=1,X752=0,טבלה1013[[#This Row],[וסת קבוע אחרון]]=W752),טבלה1013[[#This Row],[וסת קבוע אחרון]],"")</f>
        <v/>
      </c>
      <c r="AC753" s="1" t="str">
        <f>IF(AND(טבלה1013[[#This Row],[הווסת פעיל?]]=1,X752=0,טבלה1013[[#This Row],[וסת קבוע אחרון]]&lt;&gt;W752),1,"")</f>
        <v/>
      </c>
      <c r="AD753" s="1" t="str">
        <f>IF(AND(טבלה1013[[#This Row],[הווסת פעיל?]]&lt;&gt;"",B754=1),טבלה1013[[#This Row],[CycleNumber]],"")</f>
        <v/>
      </c>
      <c r="AE753" s="1" t="str">
        <f>IF(AND(טבלה1013[[#This Row],[הווסת פעיל?]]&lt;&gt;"",X752=""),טבלה1013[[#This Row],[CycleNumber]],"")</f>
        <v/>
      </c>
      <c r="AF753" s="1" t="str">
        <f>IF(B754=1,"",IF(טבלה1013[[#This Row],[הווסת פעיל?]]=1,IF(טבלה1013[[#This Row],[וסת קבוע אחרון]]=F754,1,0),""))</f>
        <v/>
      </c>
      <c r="AG753" s="1" t="str">
        <f>IF(B754=1,"",IF(טבלה1013[[#This Row],[הווסת פעיל?]]=1,IF(OR(טבלה1013[[#This Row],[וסת קבוע אחרון]]=F754,F754=טבלה1013[[#This Row],[LengthofCycle]]),1,0),""))</f>
        <v/>
      </c>
      <c r="AH753" s="1" t="str">
        <f>IF(B754=1,"",IF(טבלה1013[[#This Row],[הווסת פעיל?]]=1,IF(OR(טבלה1013[[#This Row],[וסת קבוע אחרון]]=F754,F754=טבלה1013[[#This Row],[LengthofCycle]],AND(טבלה1013[[#This Row],[LengthofCycle]]&lt;&gt;טבלה1013[[#This Row],[וסת קבוע אחרון]],OR(F754=28,F754=29))),1,0),""))</f>
        <v/>
      </c>
      <c r="AI753" s="1" t="str">
        <f>IF(AND(טבלה1013[[#This Row],[הווסת פעיל?]]=1,B754=1),1,"")</f>
        <v/>
      </c>
      <c r="AJ753" s="4">
        <f>IF(AND(טבלה1013[[#This Row],[הווסת פעיל?]]&lt;&gt;1,B754&lt;&gt;1,B754&lt;&gt;""),IF(טבלה1013[[#This Row],[LengthofCycle]]=F754,1,0),"")</f>
        <v>1</v>
      </c>
      <c r="AK753" s="4">
        <f>IF(AND(טבלה1013[[#This Row],[הווסת פעיל?]]&lt;&gt;1,B754&lt;&gt;1,B754&lt;&gt;""),IF(OR(טבלה1013[[#This Row],[LengthofCycle]]=F754,F754=29),1,0),"")</f>
        <v>1</v>
      </c>
      <c r="AL753" s="4">
        <f>IF(AND(טבלה1013[[#This Row],[הווסת פעיל?]]&lt;&gt;1,B754&lt;&gt;1,B754&lt;&gt;""),IF(OR(טבלה1013[[#This Row],[LengthofCycle]]=F754,F754=29,F754=28),1,0),"")</f>
        <v>1</v>
      </c>
    </row>
    <row r="754" spans="1:38" x14ac:dyDescent="0.25">
      <c r="A754" s="1" t="s">
        <v>118</v>
      </c>
      <c r="B754" s="1">
        <v>17</v>
      </c>
      <c r="C754" s="1">
        <v>0</v>
      </c>
      <c r="D754" s="1">
        <v>1</v>
      </c>
      <c r="E754" s="1">
        <v>0</v>
      </c>
      <c r="F754" s="1">
        <v>31</v>
      </c>
      <c r="G754" s="1">
        <f>טבלה1013[[#This Row],[LengthofCycle]]+1</f>
        <v>32</v>
      </c>
      <c r="H754" s="1" t="str">
        <f>IF(IFERROR(LOOKUP(טבלה1013[[#This Row],[ClientID]],קביעויות[השבוע]),FALSE)=טבלה1013[[#This Row],[ClientID]],1,"")</f>
        <v/>
      </c>
      <c r="I754" s="1" t="str">
        <f>IF(AND(טבלה1013[[#This Row],[CycleNumber]]&gt;1,OR(B755="",טבלה1013[[#This Row],[CycleNumber]]&gt;B753)),IF(OR(AND(טבלה1013[[#This Row],[LengthofCycle]]=28,F753=28),AND(טבלה1013[[#This Row],[LengthofCycle]]=35,F753=35)),1,""),"")</f>
        <v/>
      </c>
      <c r="J754" s="1" t="str">
        <f>IF(AND(טבלה1013[[#This Row],[וסת השבוע]]=1,I753=1,טבלה1013[[#This Row],[CycleNumber]]&gt;B753),1,"")</f>
        <v/>
      </c>
      <c r="K754" s="1" t="str">
        <f>IF(טבלה1013[[#This Row],[CycleNumber]]=1,"",IF(טבלה1013[[#This Row],[וסת השבוע]]=1,0,IF(K753="","",IF(K753=0,IF(טבלה1013[[#This Row],[LengthofCycle]]=28,0,1),IF(K753=1,IF(טבלה1013[[#This Row],[LengthofCycle]]+F753=28*2,0,2),IF(K753=2,IF(טבלה1013[[#This Row],[LengthofCycle]]+F753+F752=28*3,0,3),""))))))</f>
        <v/>
      </c>
      <c r="L754" s="1" t="str">
        <f>IF(טבלה1013[[#This Row],[וסת השבוע]]=1,IF(טבלה1013[[#This Row],[וסת השבוע וההפלגה ביחד]]=1,L753+1,0),IF(AND(טבלה1013[[#This Row],[CycleNumber]]&gt;B753,טבלה1013[[#This Row],[CycleNumber]]&gt;1),IF(טבלה1013[[#This Row],[וסת השבוע פעיל?]]&lt;&gt;"",L753+1,""),""))</f>
        <v/>
      </c>
      <c r="M754" s="1" t="str">
        <f>IF(AND(טבלה1013[[#This Row],[וסת השבוע פעיל?]]&lt;&gt;"",טבלה1013[[#This Row],[CycleNumber]]&lt;B755,B755&lt;&gt;"",טבלה1013[[#This Row],[וסת השבוע פעיל?]]&lt;3),IF(K755=0,IF(AND(טבלה1013[[#This Row],[וסת השבוע פעיל?]]&gt;0,I755=1),0,1),0),"")</f>
        <v/>
      </c>
      <c r="N754" s="1" t="str">
        <f t="shared" si="68"/>
        <v/>
      </c>
      <c r="O754" s="1" t="str">
        <f>IF(AND(טבלה1013[[#This Row],[חיזוי - שבוע]]=1,J755=1),1,"")</f>
        <v/>
      </c>
      <c r="P754" s="1" t="str">
        <f>IF(AND(טבלה1013[[#This Row],[חיזוי טוב עם הפלגה?]]=1,טבלה1013[[#This Row],[וסת קבוע אחרון]]&lt;&gt;28,X753=1),1,"")</f>
        <v/>
      </c>
      <c r="Q754" s="1" t="str">
        <f>IF(AND(טבלה1013[[#This Row],[וסת השבוע פעיל?]]&lt;3,OR(טבלה1013[[#This Row],[CycleNumber]]&gt;B755,B755="")),1,"")</f>
        <v/>
      </c>
      <c r="R754" s="1" t="str">
        <f>IF(טבלה1013[[#This Row],[האישה קבעה וסת שבוע?]]=1,IF(טבלה1013[[#This Row],[וסת השבוע פעיל?]]&lt;3,1,0),"")</f>
        <v/>
      </c>
      <c r="S7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4" s="1">
        <f t="shared" si="69"/>
        <v>0</v>
      </c>
      <c r="U754" s="1">
        <f t="shared" si="70"/>
        <v>0</v>
      </c>
      <c r="V754" s="1">
        <f t="shared" si="71"/>
        <v>0</v>
      </c>
      <c r="W754" s="1" t="str">
        <f>IF(טבלה1013[[#This Row],[3 הפלגות זהות]]="","",IF(טבלה1013[[#This Row],[3 הפלגות זהות]]=1,טבלה1013[[#This Row],[LengthofCycle]],W753))</f>
        <v/>
      </c>
      <c r="Y754" s="1" t="str">
        <f>IF(OR(טבלה1013[[#This Row],[הווסת פעיל?]]=0,טבלה1013[[#This Row],[הווסת פעיל?]]=""),"",SUM(Y753,טבלה1013[[#This Row],[הווסת פעיל?]]))</f>
        <v/>
      </c>
      <c r="Z754" s="1" t="str">
        <f>IF(AND(טבלה1013[[#This Row],[כמה מחזורים עד עקירה]]&lt;&gt;"",Y755=""),טבלה1013[[#This Row],[כמה מחזורים עד עקירה]],"")</f>
        <v/>
      </c>
      <c r="AA754" s="1" t="str">
        <f>IF(AND(טבלה1013[[#This Row],[הווסת פעיל?]]=1,טבלה1013[[#This Row],[וסת קבוע אחרון]]&lt;&gt;W753),טבלה1013[[#This Row],[וסת קבוע אחרון]],"")</f>
        <v/>
      </c>
      <c r="AB754" s="1" t="str">
        <f>IF(AND(טבלה1013[[#This Row],[הווסת פעיל?]]=1,X753=0,טבלה1013[[#This Row],[וסת קבוע אחרון]]=W753),טבלה1013[[#This Row],[וסת קבוע אחרון]],"")</f>
        <v/>
      </c>
      <c r="AC754" s="1" t="str">
        <f>IF(AND(טבלה1013[[#This Row],[הווסת פעיל?]]=1,X753=0,טבלה1013[[#This Row],[וסת קבוע אחרון]]&lt;&gt;W753),1,"")</f>
        <v/>
      </c>
      <c r="AD754" s="1" t="str">
        <f>IF(AND(טבלה1013[[#This Row],[הווסת פעיל?]]&lt;&gt;"",B755=1),טבלה1013[[#This Row],[CycleNumber]],"")</f>
        <v/>
      </c>
      <c r="AE754" s="1" t="str">
        <f>IF(AND(טבלה1013[[#This Row],[הווסת פעיל?]]&lt;&gt;"",X753=""),טבלה1013[[#This Row],[CycleNumber]],"")</f>
        <v/>
      </c>
      <c r="AF754" s="1" t="str">
        <f>IF(B755=1,"",IF(טבלה1013[[#This Row],[הווסת פעיל?]]=1,IF(טבלה1013[[#This Row],[וסת קבוע אחרון]]=F755,1,0),""))</f>
        <v/>
      </c>
      <c r="AG754" s="1" t="str">
        <f>IF(B755=1,"",IF(טבלה1013[[#This Row],[הווסת פעיל?]]=1,IF(OR(טבלה1013[[#This Row],[וסת קבוע אחרון]]=F755,F755=טבלה1013[[#This Row],[LengthofCycle]]),1,0),""))</f>
        <v/>
      </c>
      <c r="AH754" s="1" t="str">
        <f>IF(B755=1,"",IF(טבלה1013[[#This Row],[הווסת פעיל?]]=1,IF(OR(טבלה1013[[#This Row],[וסת קבוע אחרון]]=F755,F755=טבלה1013[[#This Row],[LengthofCycle]],AND(טבלה1013[[#This Row],[LengthofCycle]]&lt;&gt;טבלה1013[[#This Row],[וסת קבוע אחרון]],OR(F755=28,F755=29))),1,0),""))</f>
        <v/>
      </c>
      <c r="AI754" s="1" t="str">
        <f>IF(AND(טבלה1013[[#This Row],[הווסת פעיל?]]=1,B755=1),1,"")</f>
        <v/>
      </c>
      <c r="AJ754" s="4">
        <f>IF(AND(טבלה1013[[#This Row],[הווסת פעיל?]]&lt;&gt;1,B755&lt;&gt;1,B755&lt;&gt;""),IF(טבלה1013[[#This Row],[LengthofCycle]]=F755,1,0),"")</f>
        <v>0</v>
      </c>
      <c r="AK754" s="4">
        <f>IF(AND(טבלה1013[[#This Row],[הווסת פעיל?]]&lt;&gt;1,B755&lt;&gt;1,B755&lt;&gt;""),IF(OR(טבלה1013[[#This Row],[LengthofCycle]]=F755,F755=29),1,0),"")</f>
        <v>0</v>
      </c>
      <c r="AL754" s="4">
        <f>IF(AND(טבלה1013[[#This Row],[הווסת פעיל?]]&lt;&gt;1,B755&lt;&gt;1,B755&lt;&gt;""),IF(OR(טבלה1013[[#This Row],[LengthofCycle]]=F755,F755=29,F755=28),1,0),"")</f>
        <v>0</v>
      </c>
    </row>
    <row r="755" spans="1:38" x14ac:dyDescent="0.25">
      <c r="A755" s="1" t="s">
        <v>118</v>
      </c>
      <c r="B755" s="1">
        <v>18</v>
      </c>
      <c r="C755" s="1">
        <v>0</v>
      </c>
      <c r="D755" s="1">
        <v>1</v>
      </c>
      <c r="E755" s="1">
        <v>0</v>
      </c>
      <c r="F755" s="1">
        <v>32</v>
      </c>
      <c r="G755" s="1">
        <f>טבלה1013[[#This Row],[LengthofCycle]]+1</f>
        <v>33</v>
      </c>
      <c r="H755" s="1" t="str">
        <f>IF(IFERROR(LOOKUP(טבלה1013[[#This Row],[ClientID]],קביעויות[השבוע]),FALSE)=טבלה1013[[#This Row],[ClientID]],1,"")</f>
        <v/>
      </c>
      <c r="I755" s="1" t="str">
        <f>IF(AND(טבלה1013[[#This Row],[CycleNumber]]&gt;1,OR(B756="",טבלה1013[[#This Row],[CycleNumber]]&gt;B754)),IF(OR(AND(טבלה1013[[#This Row],[LengthofCycle]]=28,F754=28),AND(טבלה1013[[#This Row],[LengthofCycle]]=35,F754=35)),1,""),"")</f>
        <v/>
      </c>
      <c r="J755" s="1" t="str">
        <f>IF(AND(טבלה1013[[#This Row],[וסת השבוע]]=1,I754=1,טבלה1013[[#This Row],[CycleNumber]]&gt;B754),1,"")</f>
        <v/>
      </c>
      <c r="K755" s="1" t="str">
        <f>IF(טבלה1013[[#This Row],[CycleNumber]]=1,"",IF(טבלה1013[[#This Row],[וסת השבוע]]=1,0,IF(K754="","",IF(K754=0,IF(טבלה1013[[#This Row],[LengthofCycle]]=28,0,1),IF(K754=1,IF(טבלה1013[[#This Row],[LengthofCycle]]+F754=28*2,0,2),IF(K754=2,IF(טבלה1013[[#This Row],[LengthofCycle]]+F754+F753=28*3,0,3),""))))))</f>
        <v/>
      </c>
      <c r="L755" s="1" t="str">
        <f>IF(טבלה1013[[#This Row],[וסת השבוע]]=1,IF(טבלה1013[[#This Row],[וסת השבוע וההפלגה ביחד]]=1,L754+1,0),IF(AND(טבלה1013[[#This Row],[CycleNumber]]&gt;B754,טבלה1013[[#This Row],[CycleNumber]]&gt;1),IF(טבלה1013[[#This Row],[וסת השבוע פעיל?]]&lt;&gt;"",L754+1,""),""))</f>
        <v/>
      </c>
      <c r="M755" s="1" t="str">
        <f>IF(AND(טבלה1013[[#This Row],[וסת השבוע פעיל?]]&lt;&gt;"",טבלה1013[[#This Row],[CycleNumber]]&lt;B756,B756&lt;&gt;"",טבלה1013[[#This Row],[וסת השבוע פעיל?]]&lt;3),IF(K756=0,IF(AND(טבלה1013[[#This Row],[וסת השבוע פעיל?]]&gt;0,I756=1),0,1),0),"")</f>
        <v/>
      </c>
      <c r="N755" s="1" t="str">
        <f t="shared" si="68"/>
        <v/>
      </c>
      <c r="O755" s="1" t="str">
        <f>IF(AND(טבלה1013[[#This Row],[חיזוי - שבוע]]=1,J756=1),1,"")</f>
        <v/>
      </c>
      <c r="P755" s="1" t="str">
        <f>IF(AND(טבלה1013[[#This Row],[חיזוי טוב עם הפלגה?]]=1,טבלה1013[[#This Row],[וסת קבוע אחרון]]&lt;&gt;28,X754=1),1,"")</f>
        <v/>
      </c>
      <c r="Q755" s="1" t="str">
        <f>IF(AND(טבלה1013[[#This Row],[וסת השבוע פעיל?]]&lt;3,OR(טבלה1013[[#This Row],[CycleNumber]]&gt;B756,B756="")),1,"")</f>
        <v/>
      </c>
      <c r="R755" s="1" t="str">
        <f>IF(טבלה1013[[#This Row],[האישה קבעה וסת שבוע?]]=1,IF(טבלה1013[[#This Row],[וסת השבוע פעיל?]]&lt;3,1,0),"")</f>
        <v/>
      </c>
      <c r="S7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5" s="1">
        <f t="shared" si="69"/>
        <v>0</v>
      </c>
      <c r="U755" s="1">
        <f t="shared" si="70"/>
        <v>0</v>
      </c>
      <c r="V755" s="1">
        <f t="shared" si="71"/>
        <v>0</v>
      </c>
      <c r="W755" s="1" t="str">
        <f>IF(טבלה1013[[#This Row],[3 הפלגות זהות]]="","",IF(טבלה1013[[#This Row],[3 הפלגות זהות]]=1,טבלה1013[[#This Row],[LengthofCycle]],W754))</f>
        <v/>
      </c>
      <c r="Y755" s="1" t="str">
        <f>IF(OR(טבלה1013[[#This Row],[הווסת פעיל?]]=0,טבלה1013[[#This Row],[הווסת פעיל?]]=""),"",SUM(Y754,טבלה1013[[#This Row],[הווסת פעיל?]]))</f>
        <v/>
      </c>
      <c r="Z755" s="1" t="str">
        <f>IF(AND(טבלה1013[[#This Row],[כמה מחזורים עד עקירה]]&lt;&gt;"",Y756=""),טבלה1013[[#This Row],[כמה מחזורים עד עקירה]],"")</f>
        <v/>
      </c>
      <c r="AA755" s="1" t="str">
        <f>IF(AND(טבלה1013[[#This Row],[הווסת פעיל?]]=1,טבלה1013[[#This Row],[וסת קבוע אחרון]]&lt;&gt;W754),טבלה1013[[#This Row],[וסת קבוע אחרון]],"")</f>
        <v/>
      </c>
      <c r="AB755" s="1" t="str">
        <f>IF(AND(טבלה1013[[#This Row],[הווסת פעיל?]]=1,X754=0,טבלה1013[[#This Row],[וסת קבוע אחרון]]=W754),טבלה1013[[#This Row],[וסת קבוע אחרון]],"")</f>
        <v/>
      </c>
      <c r="AC755" s="1" t="str">
        <f>IF(AND(טבלה1013[[#This Row],[הווסת פעיל?]]=1,X754=0,טבלה1013[[#This Row],[וסת קבוע אחרון]]&lt;&gt;W754),1,"")</f>
        <v/>
      </c>
      <c r="AD755" s="1" t="str">
        <f>IF(AND(טבלה1013[[#This Row],[הווסת פעיל?]]&lt;&gt;"",B756=1),טבלה1013[[#This Row],[CycleNumber]],"")</f>
        <v/>
      </c>
      <c r="AE755" s="1" t="str">
        <f>IF(AND(טבלה1013[[#This Row],[הווסת פעיל?]]&lt;&gt;"",X754=""),טבלה1013[[#This Row],[CycleNumber]],"")</f>
        <v/>
      </c>
      <c r="AF755" s="1" t="str">
        <f>IF(B756=1,"",IF(טבלה1013[[#This Row],[הווסת פעיל?]]=1,IF(טבלה1013[[#This Row],[וסת קבוע אחרון]]=F756,1,0),""))</f>
        <v/>
      </c>
      <c r="AG755" s="1" t="str">
        <f>IF(B756=1,"",IF(טבלה1013[[#This Row],[הווסת פעיל?]]=1,IF(OR(טבלה1013[[#This Row],[וסת קבוע אחרון]]=F756,F756=טבלה1013[[#This Row],[LengthofCycle]]),1,0),""))</f>
        <v/>
      </c>
      <c r="AH755" s="1" t="str">
        <f>IF(B756=1,"",IF(טבלה1013[[#This Row],[הווסת פעיל?]]=1,IF(OR(טבלה1013[[#This Row],[וסת קבוע אחרון]]=F756,F756=טבלה1013[[#This Row],[LengthofCycle]],AND(טבלה1013[[#This Row],[LengthofCycle]]&lt;&gt;טבלה1013[[#This Row],[וסת קבוע אחרון]],OR(F756=28,F756=29))),1,0),""))</f>
        <v/>
      </c>
      <c r="AI755" s="1" t="str">
        <f>IF(AND(טבלה1013[[#This Row],[הווסת פעיל?]]=1,B756=1),1,"")</f>
        <v/>
      </c>
      <c r="AJ755" s="4">
        <f>IF(AND(טבלה1013[[#This Row],[הווסת פעיל?]]&lt;&gt;1,B756&lt;&gt;1,B756&lt;&gt;""),IF(טבלה1013[[#This Row],[LengthofCycle]]=F756,1,0),"")</f>
        <v>0</v>
      </c>
      <c r="AK755" s="4">
        <f>IF(AND(טבלה1013[[#This Row],[הווסת פעיל?]]&lt;&gt;1,B756&lt;&gt;1,B756&lt;&gt;""),IF(OR(טבלה1013[[#This Row],[LengthofCycle]]=F756,F756=29),1,0),"")</f>
        <v>0</v>
      </c>
      <c r="AL755" s="4">
        <f>IF(AND(טבלה1013[[#This Row],[הווסת פעיל?]]&lt;&gt;1,B756&lt;&gt;1,B756&lt;&gt;""),IF(OR(טבלה1013[[#This Row],[LengthofCycle]]=F756,F756=29,F756=28),1,0),"")</f>
        <v>0</v>
      </c>
    </row>
    <row r="756" spans="1:38" x14ac:dyDescent="0.25">
      <c r="A756" s="1" t="s">
        <v>118</v>
      </c>
      <c r="B756" s="1">
        <v>19</v>
      </c>
      <c r="C756" s="1">
        <v>0</v>
      </c>
      <c r="D756" s="1">
        <v>1</v>
      </c>
      <c r="E756" s="1">
        <v>0</v>
      </c>
      <c r="F756" s="1">
        <v>27</v>
      </c>
      <c r="G756" s="1">
        <f>טבלה1013[[#This Row],[LengthofCycle]]+1</f>
        <v>28</v>
      </c>
      <c r="H756" s="1" t="str">
        <f>IF(IFERROR(LOOKUP(טבלה1013[[#This Row],[ClientID]],קביעויות[השבוע]),FALSE)=טבלה1013[[#This Row],[ClientID]],1,"")</f>
        <v/>
      </c>
      <c r="I756" s="1" t="str">
        <f>IF(AND(טבלה1013[[#This Row],[CycleNumber]]&gt;1,OR(B757="",טבלה1013[[#This Row],[CycleNumber]]&gt;B755)),IF(OR(AND(טבלה1013[[#This Row],[LengthofCycle]]=28,F755=28),AND(טבלה1013[[#This Row],[LengthofCycle]]=35,F755=35)),1,""),"")</f>
        <v/>
      </c>
      <c r="J756" s="1" t="str">
        <f>IF(AND(טבלה1013[[#This Row],[וסת השבוע]]=1,I755=1,טבלה1013[[#This Row],[CycleNumber]]&gt;B755),1,"")</f>
        <v/>
      </c>
      <c r="K756" s="1" t="str">
        <f>IF(טבלה1013[[#This Row],[CycleNumber]]=1,"",IF(טבלה1013[[#This Row],[וסת השבוע]]=1,0,IF(K755="","",IF(K755=0,IF(טבלה1013[[#This Row],[LengthofCycle]]=28,0,1),IF(K755=1,IF(טבלה1013[[#This Row],[LengthofCycle]]+F755=28*2,0,2),IF(K755=2,IF(טבלה1013[[#This Row],[LengthofCycle]]+F755+F754=28*3,0,3),""))))))</f>
        <v/>
      </c>
      <c r="L756" s="1" t="str">
        <f>IF(טבלה1013[[#This Row],[וסת השבוע]]=1,IF(טבלה1013[[#This Row],[וסת השבוע וההפלגה ביחד]]=1,L755+1,0),IF(AND(טבלה1013[[#This Row],[CycleNumber]]&gt;B755,טבלה1013[[#This Row],[CycleNumber]]&gt;1),IF(טבלה1013[[#This Row],[וסת השבוע פעיל?]]&lt;&gt;"",L755+1,""),""))</f>
        <v/>
      </c>
      <c r="M756" s="1" t="str">
        <f>IF(AND(טבלה1013[[#This Row],[וסת השבוע פעיל?]]&lt;&gt;"",טבלה1013[[#This Row],[CycleNumber]]&lt;B757,B757&lt;&gt;"",טבלה1013[[#This Row],[וסת השבוע פעיל?]]&lt;3),IF(K757=0,IF(AND(טבלה1013[[#This Row],[וסת השבוע פעיל?]]&gt;0,I757=1),0,1),0),"")</f>
        <v/>
      </c>
      <c r="N756" s="1" t="str">
        <f t="shared" si="68"/>
        <v/>
      </c>
      <c r="O756" s="1" t="str">
        <f>IF(AND(טבלה1013[[#This Row],[חיזוי - שבוע]]=1,J757=1),1,"")</f>
        <v/>
      </c>
      <c r="P756" s="1" t="str">
        <f>IF(AND(טבלה1013[[#This Row],[חיזוי טוב עם הפלגה?]]=1,טבלה1013[[#This Row],[וסת קבוע אחרון]]&lt;&gt;28,X755=1),1,"")</f>
        <v/>
      </c>
      <c r="Q756" s="1" t="str">
        <f>IF(AND(טבלה1013[[#This Row],[וסת השבוע פעיל?]]&lt;3,OR(טבלה1013[[#This Row],[CycleNumber]]&gt;B757,B757="")),1,"")</f>
        <v/>
      </c>
      <c r="R756" s="1" t="str">
        <f>IF(טבלה1013[[#This Row],[האישה קבעה וסת שבוע?]]=1,IF(טבלה1013[[#This Row],[וסת השבוע פעיל?]]&lt;3,1,0),"")</f>
        <v/>
      </c>
      <c r="S7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6" s="1">
        <f t="shared" si="69"/>
        <v>0</v>
      </c>
      <c r="U756" s="1">
        <f t="shared" si="70"/>
        <v>0</v>
      </c>
      <c r="V756" s="1">
        <f t="shared" si="71"/>
        <v>0</v>
      </c>
      <c r="W756" s="1" t="str">
        <f>IF(טבלה1013[[#This Row],[3 הפלגות זהות]]="","",IF(טבלה1013[[#This Row],[3 הפלגות זהות]]=1,טבלה1013[[#This Row],[LengthofCycle]],W755))</f>
        <v/>
      </c>
      <c r="Y756" s="1" t="str">
        <f>IF(OR(טבלה1013[[#This Row],[הווסת פעיל?]]=0,טבלה1013[[#This Row],[הווסת פעיל?]]=""),"",SUM(Y755,טבלה1013[[#This Row],[הווסת פעיל?]]))</f>
        <v/>
      </c>
      <c r="Z756" s="1" t="str">
        <f>IF(AND(טבלה1013[[#This Row],[כמה מחזורים עד עקירה]]&lt;&gt;"",Y757=""),טבלה1013[[#This Row],[כמה מחזורים עד עקירה]],"")</f>
        <v/>
      </c>
      <c r="AA756" s="1" t="str">
        <f>IF(AND(טבלה1013[[#This Row],[הווסת פעיל?]]=1,טבלה1013[[#This Row],[וסת קבוע אחרון]]&lt;&gt;W755),טבלה1013[[#This Row],[וסת קבוע אחרון]],"")</f>
        <v/>
      </c>
      <c r="AB756" s="1" t="str">
        <f>IF(AND(טבלה1013[[#This Row],[הווסת פעיל?]]=1,X755=0,טבלה1013[[#This Row],[וסת קבוע אחרון]]=W755),טבלה1013[[#This Row],[וסת קבוע אחרון]],"")</f>
        <v/>
      </c>
      <c r="AC756" s="1" t="str">
        <f>IF(AND(טבלה1013[[#This Row],[הווסת פעיל?]]=1,X755=0,טבלה1013[[#This Row],[וסת קבוע אחרון]]&lt;&gt;W755),1,"")</f>
        <v/>
      </c>
      <c r="AD756" s="1" t="str">
        <f>IF(AND(טבלה1013[[#This Row],[הווסת פעיל?]]&lt;&gt;"",B757=1),טבלה1013[[#This Row],[CycleNumber]],"")</f>
        <v/>
      </c>
      <c r="AE756" s="1" t="str">
        <f>IF(AND(טבלה1013[[#This Row],[הווסת פעיל?]]&lt;&gt;"",X755=""),טבלה1013[[#This Row],[CycleNumber]],"")</f>
        <v/>
      </c>
      <c r="AF756" s="1" t="str">
        <f>IF(B757=1,"",IF(טבלה1013[[#This Row],[הווסת פעיל?]]=1,IF(טבלה1013[[#This Row],[וסת קבוע אחרון]]=F757,1,0),""))</f>
        <v/>
      </c>
      <c r="AG756" s="1" t="str">
        <f>IF(B757=1,"",IF(טבלה1013[[#This Row],[הווסת פעיל?]]=1,IF(OR(טבלה1013[[#This Row],[וסת קבוע אחרון]]=F757,F757=טבלה1013[[#This Row],[LengthofCycle]]),1,0),""))</f>
        <v/>
      </c>
      <c r="AH756" s="1" t="str">
        <f>IF(B757=1,"",IF(טבלה1013[[#This Row],[הווסת פעיל?]]=1,IF(OR(טבלה1013[[#This Row],[וסת קבוע אחרון]]=F757,F757=טבלה1013[[#This Row],[LengthofCycle]],AND(טבלה1013[[#This Row],[LengthofCycle]]&lt;&gt;טבלה1013[[#This Row],[וסת קבוע אחרון]],OR(F757=28,F757=29))),1,0),""))</f>
        <v/>
      </c>
      <c r="AI756" s="1" t="str">
        <f>IF(AND(טבלה1013[[#This Row],[הווסת פעיל?]]=1,B757=1),1,"")</f>
        <v/>
      </c>
      <c r="AJ756" s="4">
        <f>IF(AND(טבלה1013[[#This Row],[הווסת פעיל?]]&lt;&gt;1,B757&lt;&gt;1,B757&lt;&gt;""),IF(טבלה1013[[#This Row],[LengthofCycle]]=F757,1,0),"")</f>
        <v>0</v>
      </c>
      <c r="AK756" s="4">
        <f>IF(AND(טבלה1013[[#This Row],[הווסת פעיל?]]&lt;&gt;1,B757&lt;&gt;1,B757&lt;&gt;""),IF(OR(טבלה1013[[#This Row],[LengthofCycle]]=F757,F757=29),1,0),"")</f>
        <v>0</v>
      </c>
      <c r="AL756" s="4">
        <f>IF(AND(טבלה1013[[#This Row],[הווסת פעיל?]]&lt;&gt;1,B757&lt;&gt;1,B757&lt;&gt;""),IF(OR(טבלה1013[[#This Row],[LengthofCycle]]=F757,F757=29,F757=28),1,0),"")</f>
        <v>0</v>
      </c>
    </row>
    <row r="757" spans="1:38" x14ac:dyDescent="0.25">
      <c r="A757" s="1" t="s">
        <v>118</v>
      </c>
      <c r="B757" s="1">
        <v>20</v>
      </c>
      <c r="C757" s="1">
        <v>0</v>
      </c>
      <c r="D757" s="1">
        <v>1</v>
      </c>
      <c r="E757" s="1">
        <v>0</v>
      </c>
      <c r="F757" s="1">
        <v>37</v>
      </c>
      <c r="G757" s="1">
        <f>טבלה1013[[#This Row],[LengthofCycle]]+1</f>
        <v>38</v>
      </c>
      <c r="H757" s="1" t="str">
        <f>IF(IFERROR(LOOKUP(טבלה1013[[#This Row],[ClientID]],קביעויות[השבוע]),FALSE)=טבלה1013[[#This Row],[ClientID]],1,"")</f>
        <v/>
      </c>
      <c r="I757" s="1" t="str">
        <f>IF(AND(טבלה1013[[#This Row],[CycleNumber]]&gt;1,OR(B758="",טבלה1013[[#This Row],[CycleNumber]]&gt;B756)),IF(OR(AND(טבלה1013[[#This Row],[LengthofCycle]]=28,F756=28),AND(טבלה1013[[#This Row],[LengthofCycle]]=35,F756=35)),1,""),"")</f>
        <v/>
      </c>
      <c r="J757" s="1" t="str">
        <f>IF(AND(טבלה1013[[#This Row],[וסת השבוע]]=1,I756=1,טבלה1013[[#This Row],[CycleNumber]]&gt;B756),1,"")</f>
        <v/>
      </c>
      <c r="K757" s="1" t="str">
        <f>IF(טבלה1013[[#This Row],[CycleNumber]]=1,"",IF(טבלה1013[[#This Row],[וסת השבוע]]=1,0,IF(K756="","",IF(K756=0,IF(טבלה1013[[#This Row],[LengthofCycle]]=28,0,1),IF(K756=1,IF(טבלה1013[[#This Row],[LengthofCycle]]+F756=28*2,0,2),IF(K756=2,IF(טבלה1013[[#This Row],[LengthofCycle]]+F756+F755=28*3,0,3),""))))))</f>
        <v/>
      </c>
      <c r="L757" s="1" t="str">
        <f>IF(טבלה1013[[#This Row],[וסת השבוע]]=1,IF(טבלה1013[[#This Row],[וסת השבוע וההפלגה ביחד]]=1,L756+1,0),IF(AND(טבלה1013[[#This Row],[CycleNumber]]&gt;B756,טבלה1013[[#This Row],[CycleNumber]]&gt;1),IF(טבלה1013[[#This Row],[וסת השבוע פעיל?]]&lt;&gt;"",L756+1,""),""))</f>
        <v/>
      </c>
      <c r="M757" s="1" t="str">
        <f>IF(AND(טבלה1013[[#This Row],[וסת השבוע פעיל?]]&lt;&gt;"",טבלה1013[[#This Row],[CycleNumber]]&lt;B758,B758&lt;&gt;"",טבלה1013[[#This Row],[וסת השבוע פעיל?]]&lt;3),IF(K758=0,IF(AND(טבלה1013[[#This Row],[וסת השבוע פעיל?]]&gt;0,I758=1),0,1),0),"")</f>
        <v/>
      </c>
      <c r="N757" s="1" t="str">
        <f t="shared" si="68"/>
        <v/>
      </c>
      <c r="O757" s="1" t="str">
        <f>IF(AND(טבלה1013[[#This Row],[חיזוי - שבוע]]=1,J758=1),1,"")</f>
        <v/>
      </c>
      <c r="P757" s="1" t="str">
        <f>IF(AND(טבלה1013[[#This Row],[חיזוי טוב עם הפלגה?]]=1,טבלה1013[[#This Row],[וסת קבוע אחרון]]&lt;&gt;28,X756=1),1,"")</f>
        <v/>
      </c>
      <c r="Q757" s="1" t="str">
        <f>IF(AND(טבלה1013[[#This Row],[וסת השבוע פעיל?]]&lt;3,OR(טבלה1013[[#This Row],[CycleNumber]]&gt;B758,B758="")),1,"")</f>
        <v/>
      </c>
      <c r="R757" s="1" t="str">
        <f>IF(טבלה1013[[#This Row],[האישה קבעה וסת שבוע?]]=1,IF(טבלה1013[[#This Row],[וסת השבוע פעיל?]]&lt;3,1,0),"")</f>
        <v/>
      </c>
      <c r="S7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7" s="1">
        <f t="shared" si="69"/>
        <v>0</v>
      </c>
      <c r="U757" s="1">
        <f t="shared" si="70"/>
        <v>0</v>
      </c>
      <c r="V757" s="1">
        <f t="shared" si="71"/>
        <v>0</v>
      </c>
      <c r="W757" s="1" t="str">
        <f>IF(טבלה1013[[#This Row],[3 הפלגות זהות]]="","",IF(טבלה1013[[#This Row],[3 הפלגות זהות]]=1,טבלה1013[[#This Row],[LengthofCycle]],W756))</f>
        <v/>
      </c>
      <c r="Y757" s="1" t="str">
        <f>IF(OR(טבלה1013[[#This Row],[הווסת פעיל?]]=0,טבלה1013[[#This Row],[הווסת פעיל?]]=""),"",SUM(Y756,טבלה1013[[#This Row],[הווסת פעיל?]]))</f>
        <v/>
      </c>
      <c r="Z757" s="1" t="str">
        <f>IF(AND(טבלה1013[[#This Row],[כמה מחזורים עד עקירה]]&lt;&gt;"",Y758=""),טבלה1013[[#This Row],[כמה מחזורים עד עקירה]],"")</f>
        <v/>
      </c>
      <c r="AA757" s="1" t="str">
        <f>IF(AND(טבלה1013[[#This Row],[הווסת פעיל?]]=1,טבלה1013[[#This Row],[וסת קבוע אחרון]]&lt;&gt;W756),טבלה1013[[#This Row],[וסת קבוע אחרון]],"")</f>
        <v/>
      </c>
      <c r="AB757" s="1" t="str">
        <f>IF(AND(טבלה1013[[#This Row],[הווסת פעיל?]]=1,X756=0,טבלה1013[[#This Row],[וסת קבוע אחרון]]=W756),טבלה1013[[#This Row],[וסת קבוע אחרון]],"")</f>
        <v/>
      </c>
      <c r="AC757" s="1" t="str">
        <f>IF(AND(טבלה1013[[#This Row],[הווסת פעיל?]]=1,X756=0,טבלה1013[[#This Row],[וסת קבוע אחרון]]&lt;&gt;W756),1,"")</f>
        <v/>
      </c>
      <c r="AD757" s="1" t="str">
        <f>IF(AND(טבלה1013[[#This Row],[הווסת פעיל?]]&lt;&gt;"",B758=1),טבלה1013[[#This Row],[CycleNumber]],"")</f>
        <v/>
      </c>
      <c r="AE757" s="1" t="str">
        <f>IF(AND(טבלה1013[[#This Row],[הווסת פעיל?]]&lt;&gt;"",X756=""),טבלה1013[[#This Row],[CycleNumber]],"")</f>
        <v/>
      </c>
      <c r="AF757" s="1" t="str">
        <f>IF(B758=1,"",IF(טבלה1013[[#This Row],[הווסת פעיל?]]=1,IF(טבלה1013[[#This Row],[וסת קבוע אחרון]]=F758,1,0),""))</f>
        <v/>
      </c>
      <c r="AG757" s="1" t="str">
        <f>IF(B758=1,"",IF(טבלה1013[[#This Row],[הווסת פעיל?]]=1,IF(OR(טבלה1013[[#This Row],[וסת קבוע אחרון]]=F758,F758=טבלה1013[[#This Row],[LengthofCycle]]),1,0),""))</f>
        <v/>
      </c>
      <c r="AH757" s="1" t="str">
        <f>IF(B758=1,"",IF(טבלה1013[[#This Row],[הווסת פעיל?]]=1,IF(OR(טבלה1013[[#This Row],[וסת קבוע אחרון]]=F758,F758=טבלה1013[[#This Row],[LengthofCycle]],AND(טבלה1013[[#This Row],[LengthofCycle]]&lt;&gt;טבלה1013[[#This Row],[וסת קבוע אחרון]],OR(F758=28,F758=29))),1,0),""))</f>
        <v/>
      </c>
      <c r="AI757" s="1" t="str">
        <f>IF(AND(טבלה1013[[#This Row],[הווסת פעיל?]]=1,B758=1),1,"")</f>
        <v/>
      </c>
      <c r="AJ757" s="4">
        <f>IF(AND(טבלה1013[[#This Row],[הווסת פעיל?]]&lt;&gt;1,B758&lt;&gt;1,B758&lt;&gt;""),IF(טבלה1013[[#This Row],[LengthofCycle]]=F758,1,0),"")</f>
        <v>0</v>
      </c>
      <c r="AK757" s="4">
        <f>IF(AND(טבלה1013[[#This Row],[הווסת פעיל?]]&lt;&gt;1,B758&lt;&gt;1,B758&lt;&gt;""),IF(OR(טבלה1013[[#This Row],[LengthofCycle]]=F758,F758=29),1,0),"")</f>
        <v>0</v>
      </c>
      <c r="AL757" s="4">
        <f>IF(AND(טבלה1013[[#This Row],[הווסת פעיל?]]&lt;&gt;1,B758&lt;&gt;1,B758&lt;&gt;""),IF(OR(טבלה1013[[#This Row],[LengthofCycle]]=F758,F758=29,F758=28),1,0),"")</f>
        <v>0</v>
      </c>
    </row>
    <row r="758" spans="1:38" x14ac:dyDescent="0.25">
      <c r="A758" s="1" t="s">
        <v>118</v>
      </c>
      <c r="B758" s="1">
        <v>21</v>
      </c>
      <c r="C758" s="1">
        <v>0</v>
      </c>
      <c r="D758" s="1">
        <v>1</v>
      </c>
      <c r="E758" s="1">
        <v>0</v>
      </c>
      <c r="F758" s="1">
        <v>30</v>
      </c>
      <c r="G758" s="1">
        <f>טבלה1013[[#This Row],[LengthofCycle]]+1</f>
        <v>31</v>
      </c>
      <c r="H758" s="1" t="str">
        <f>IF(IFERROR(LOOKUP(טבלה1013[[#This Row],[ClientID]],קביעויות[השבוע]),FALSE)=טבלה1013[[#This Row],[ClientID]],1,"")</f>
        <v/>
      </c>
      <c r="I758" s="1" t="str">
        <f>IF(AND(טבלה1013[[#This Row],[CycleNumber]]&gt;1,OR(B759="",טבלה1013[[#This Row],[CycleNumber]]&gt;B757)),IF(OR(AND(טבלה1013[[#This Row],[LengthofCycle]]=28,F757=28),AND(טבלה1013[[#This Row],[LengthofCycle]]=35,F757=35)),1,""),"")</f>
        <v/>
      </c>
      <c r="J758" s="1" t="str">
        <f>IF(AND(טבלה1013[[#This Row],[וסת השבוע]]=1,I757=1,טבלה1013[[#This Row],[CycleNumber]]&gt;B757),1,"")</f>
        <v/>
      </c>
      <c r="K758" s="1" t="str">
        <f>IF(טבלה1013[[#This Row],[CycleNumber]]=1,"",IF(טבלה1013[[#This Row],[וסת השבוע]]=1,0,IF(K757="","",IF(K757=0,IF(טבלה1013[[#This Row],[LengthofCycle]]=28,0,1),IF(K757=1,IF(טבלה1013[[#This Row],[LengthofCycle]]+F757=28*2,0,2),IF(K757=2,IF(טבלה1013[[#This Row],[LengthofCycle]]+F757+F756=28*3,0,3),""))))))</f>
        <v/>
      </c>
      <c r="L758" s="1" t="str">
        <f>IF(טבלה1013[[#This Row],[וסת השבוע]]=1,IF(טבלה1013[[#This Row],[וסת השבוע וההפלגה ביחד]]=1,L757+1,0),IF(AND(טבלה1013[[#This Row],[CycleNumber]]&gt;B757,טבלה1013[[#This Row],[CycleNumber]]&gt;1),IF(טבלה1013[[#This Row],[וסת השבוע פעיל?]]&lt;&gt;"",L757+1,""),""))</f>
        <v/>
      </c>
      <c r="M758" s="1" t="str">
        <f>IF(AND(טבלה1013[[#This Row],[וסת השבוע פעיל?]]&lt;&gt;"",טבלה1013[[#This Row],[CycleNumber]]&lt;B759,B759&lt;&gt;"",טבלה1013[[#This Row],[וסת השבוע פעיל?]]&lt;3),IF(K759=0,IF(AND(טבלה1013[[#This Row],[וסת השבוע פעיל?]]&gt;0,I759=1),0,1),0),"")</f>
        <v/>
      </c>
      <c r="N758" s="1" t="str">
        <f t="shared" si="68"/>
        <v/>
      </c>
      <c r="O758" s="1" t="str">
        <f>IF(AND(טבלה1013[[#This Row],[חיזוי - שבוע]]=1,J759=1),1,"")</f>
        <v/>
      </c>
      <c r="P758" s="1" t="str">
        <f>IF(AND(טבלה1013[[#This Row],[חיזוי טוב עם הפלגה?]]=1,טבלה1013[[#This Row],[וסת קבוע אחרון]]&lt;&gt;28,X757=1),1,"")</f>
        <v/>
      </c>
      <c r="Q758" s="1" t="str">
        <f>IF(AND(טבלה1013[[#This Row],[וסת השבוע פעיל?]]&lt;3,OR(טבלה1013[[#This Row],[CycleNumber]]&gt;B759,B759="")),1,"")</f>
        <v/>
      </c>
      <c r="R758" s="1" t="str">
        <f>IF(טבלה1013[[#This Row],[האישה קבעה וסת שבוע?]]=1,IF(טבלה1013[[#This Row],[וסת השבוע פעיל?]]&lt;3,1,0),"")</f>
        <v/>
      </c>
      <c r="S7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8" s="1">
        <f t="shared" si="69"/>
        <v>0</v>
      </c>
      <c r="U758" s="1">
        <f t="shared" si="70"/>
        <v>0</v>
      </c>
      <c r="V758" s="1">
        <f t="shared" si="71"/>
        <v>0</v>
      </c>
      <c r="W758" s="1" t="str">
        <f>IF(טבלה1013[[#This Row],[3 הפלגות זהות]]="","",IF(טבלה1013[[#This Row],[3 הפלגות זהות]]=1,טבלה1013[[#This Row],[LengthofCycle]],W757))</f>
        <v/>
      </c>
      <c r="Y758" s="1" t="str">
        <f>IF(OR(טבלה1013[[#This Row],[הווסת פעיל?]]=0,טבלה1013[[#This Row],[הווסת פעיל?]]=""),"",SUM(Y757,טבלה1013[[#This Row],[הווסת פעיל?]]))</f>
        <v/>
      </c>
      <c r="Z758" s="1" t="str">
        <f>IF(AND(טבלה1013[[#This Row],[כמה מחזורים עד עקירה]]&lt;&gt;"",Y759=""),טבלה1013[[#This Row],[כמה מחזורים עד עקירה]],"")</f>
        <v/>
      </c>
      <c r="AA758" s="1" t="str">
        <f>IF(AND(טבלה1013[[#This Row],[הווסת פעיל?]]=1,טבלה1013[[#This Row],[וסת קבוע אחרון]]&lt;&gt;W757),טבלה1013[[#This Row],[וסת קבוע אחרון]],"")</f>
        <v/>
      </c>
      <c r="AB758" s="1" t="str">
        <f>IF(AND(טבלה1013[[#This Row],[הווסת פעיל?]]=1,X757=0,טבלה1013[[#This Row],[וסת קבוע אחרון]]=W757),טבלה1013[[#This Row],[וסת קבוע אחרון]],"")</f>
        <v/>
      </c>
      <c r="AC758" s="1" t="str">
        <f>IF(AND(טבלה1013[[#This Row],[הווסת פעיל?]]=1,X757=0,טבלה1013[[#This Row],[וסת קבוע אחרון]]&lt;&gt;W757),1,"")</f>
        <v/>
      </c>
      <c r="AD758" s="1" t="str">
        <f>IF(AND(טבלה1013[[#This Row],[הווסת פעיל?]]&lt;&gt;"",B759=1),טבלה1013[[#This Row],[CycleNumber]],"")</f>
        <v/>
      </c>
      <c r="AE758" s="1" t="str">
        <f>IF(AND(טבלה1013[[#This Row],[הווסת פעיל?]]&lt;&gt;"",X757=""),טבלה1013[[#This Row],[CycleNumber]],"")</f>
        <v/>
      </c>
      <c r="AF758" s="1" t="str">
        <f>IF(B759=1,"",IF(טבלה1013[[#This Row],[הווסת פעיל?]]=1,IF(טבלה1013[[#This Row],[וסת קבוע אחרון]]=F759,1,0),""))</f>
        <v/>
      </c>
      <c r="AG758" s="1" t="str">
        <f>IF(B759=1,"",IF(טבלה1013[[#This Row],[הווסת פעיל?]]=1,IF(OR(טבלה1013[[#This Row],[וסת קבוע אחרון]]=F759,F759=טבלה1013[[#This Row],[LengthofCycle]]),1,0),""))</f>
        <v/>
      </c>
      <c r="AH758" s="1" t="str">
        <f>IF(B759=1,"",IF(טבלה1013[[#This Row],[הווסת פעיל?]]=1,IF(OR(טבלה1013[[#This Row],[וסת קבוע אחרון]]=F759,F759=טבלה1013[[#This Row],[LengthofCycle]],AND(טבלה1013[[#This Row],[LengthofCycle]]&lt;&gt;טבלה1013[[#This Row],[וסת קבוע אחרון]],OR(F759=28,F759=29))),1,0),""))</f>
        <v/>
      </c>
      <c r="AI758" s="1" t="str">
        <f>IF(AND(טבלה1013[[#This Row],[הווסת פעיל?]]=1,B759=1),1,"")</f>
        <v/>
      </c>
      <c r="AJ758" s="4">
        <f>IF(AND(טבלה1013[[#This Row],[הווסת פעיל?]]&lt;&gt;1,B759&lt;&gt;1,B759&lt;&gt;""),IF(טבלה1013[[#This Row],[LengthofCycle]]=F759,1,0),"")</f>
        <v>0</v>
      </c>
      <c r="AK758" s="4">
        <f>IF(AND(טבלה1013[[#This Row],[הווסת פעיל?]]&lt;&gt;1,B759&lt;&gt;1,B759&lt;&gt;""),IF(OR(טבלה1013[[#This Row],[LengthofCycle]]=F759,F759=29),1,0),"")</f>
        <v>0</v>
      </c>
      <c r="AL758" s="4">
        <f>IF(AND(טבלה1013[[#This Row],[הווסת פעיל?]]&lt;&gt;1,B759&lt;&gt;1,B759&lt;&gt;""),IF(OR(טבלה1013[[#This Row],[LengthofCycle]]=F759,F759=29,F759=28),1,0),"")</f>
        <v>1</v>
      </c>
    </row>
    <row r="759" spans="1:38" x14ac:dyDescent="0.25">
      <c r="A759" s="1" t="s">
        <v>118</v>
      </c>
      <c r="B759" s="1">
        <v>22</v>
      </c>
      <c r="C759" s="1">
        <v>0</v>
      </c>
      <c r="D759" s="1">
        <v>1</v>
      </c>
      <c r="E759" s="1">
        <v>0</v>
      </c>
      <c r="F759" s="1">
        <v>28</v>
      </c>
      <c r="G759" s="1">
        <f>טבלה1013[[#This Row],[LengthofCycle]]+1</f>
        <v>29</v>
      </c>
      <c r="H759" s="1" t="str">
        <f>IF(IFERROR(LOOKUP(טבלה1013[[#This Row],[ClientID]],קביעויות[השבוע]),FALSE)=טבלה1013[[#This Row],[ClientID]],1,"")</f>
        <v/>
      </c>
      <c r="I759" s="1" t="str">
        <f>IF(AND(טבלה1013[[#This Row],[CycleNumber]]&gt;1,OR(B760="",טבלה1013[[#This Row],[CycleNumber]]&gt;B758)),IF(OR(AND(טבלה1013[[#This Row],[LengthofCycle]]=28,F758=28),AND(טבלה1013[[#This Row],[LengthofCycle]]=35,F758=35)),1,""),"")</f>
        <v/>
      </c>
      <c r="J759" s="1" t="str">
        <f>IF(AND(טבלה1013[[#This Row],[וסת השבוע]]=1,I758=1,טבלה1013[[#This Row],[CycleNumber]]&gt;B758),1,"")</f>
        <v/>
      </c>
      <c r="K759" s="1" t="str">
        <f>IF(טבלה1013[[#This Row],[CycleNumber]]=1,"",IF(טבלה1013[[#This Row],[וסת השבוע]]=1,0,IF(K758="","",IF(K758=0,IF(טבלה1013[[#This Row],[LengthofCycle]]=28,0,1),IF(K758=1,IF(טבלה1013[[#This Row],[LengthofCycle]]+F758=28*2,0,2),IF(K758=2,IF(טבלה1013[[#This Row],[LengthofCycle]]+F758+F757=28*3,0,3),""))))))</f>
        <v/>
      </c>
      <c r="L759" s="1" t="str">
        <f>IF(טבלה1013[[#This Row],[וסת השבוע]]=1,IF(טבלה1013[[#This Row],[וסת השבוע וההפלגה ביחד]]=1,L758+1,0),IF(AND(טבלה1013[[#This Row],[CycleNumber]]&gt;B758,טבלה1013[[#This Row],[CycleNumber]]&gt;1),IF(טבלה1013[[#This Row],[וסת השבוע פעיל?]]&lt;&gt;"",L758+1,""),""))</f>
        <v/>
      </c>
      <c r="M759" s="1" t="str">
        <f>IF(AND(טבלה1013[[#This Row],[וסת השבוע פעיל?]]&lt;&gt;"",טבלה1013[[#This Row],[CycleNumber]]&lt;B760,B760&lt;&gt;"",טבלה1013[[#This Row],[וסת השבוע פעיל?]]&lt;3),IF(K760=0,IF(AND(טבלה1013[[#This Row],[וסת השבוע פעיל?]]&gt;0,I760=1),0,1),0),"")</f>
        <v/>
      </c>
      <c r="N759" s="1" t="str">
        <f t="shared" si="68"/>
        <v/>
      </c>
      <c r="O759" s="1" t="str">
        <f>IF(AND(טבלה1013[[#This Row],[חיזוי - שבוע]]=1,J760=1),1,"")</f>
        <v/>
      </c>
      <c r="P759" s="1" t="str">
        <f>IF(AND(טבלה1013[[#This Row],[חיזוי טוב עם הפלגה?]]=1,טבלה1013[[#This Row],[וסת קבוע אחרון]]&lt;&gt;28,X758=1),1,"")</f>
        <v/>
      </c>
      <c r="Q759" s="1" t="str">
        <f>IF(AND(טבלה1013[[#This Row],[וסת השבוע פעיל?]]&lt;3,OR(טבלה1013[[#This Row],[CycleNumber]]&gt;B760,B760="")),1,"")</f>
        <v/>
      </c>
      <c r="R759" s="1" t="str">
        <f>IF(טבלה1013[[#This Row],[האישה קבעה וסת שבוע?]]=1,IF(טבלה1013[[#This Row],[וסת השבוע פעיל?]]&lt;3,1,0),"")</f>
        <v/>
      </c>
      <c r="S7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59" s="1">
        <f t="shared" si="69"/>
        <v>0</v>
      </c>
      <c r="U759" s="1">
        <f t="shared" si="70"/>
        <v>0</v>
      </c>
      <c r="V759" s="1">
        <f t="shared" si="71"/>
        <v>0</v>
      </c>
      <c r="W759" s="1" t="str">
        <f>IF(טבלה1013[[#This Row],[3 הפלגות זהות]]="","",IF(טבלה1013[[#This Row],[3 הפלגות זהות]]=1,טבלה1013[[#This Row],[LengthofCycle]],W758))</f>
        <v/>
      </c>
      <c r="Y759" s="1" t="str">
        <f>IF(OR(טבלה1013[[#This Row],[הווסת פעיל?]]=0,טבלה1013[[#This Row],[הווסת פעיל?]]=""),"",SUM(Y758,טבלה1013[[#This Row],[הווסת פעיל?]]))</f>
        <v/>
      </c>
      <c r="Z759" s="1" t="str">
        <f>IF(AND(טבלה1013[[#This Row],[כמה מחזורים עד עקירה]]&lt;&gt;"",Y760=""),טבלה1013[[#This Row],[כמה מחזורים עד עקירה]],"")</f>
        <v/>
      </c>
      <c r="AA759" s="1" t="str">
        <f>IF(AND(טבלה1013[[#This Row],[הווסת פעיל?]]=1,טבלה1013[[#This Row],[וסת קבוע אחרון]]&lt;&gt;W758),טבלה1013[[#This Row],[וסת קבוע אחרון]],"")</f>
        <v/>
      </c>
      <c r="AB759" s="1" t="str">
        <f>IF(AND(טבלה1013[[#This Row],[הווסת פעיל?]]=1,X758=0,טבלה1013[[#This Row],[וסת קבוע אחרון]]=W758),טבלה1013[[#This Row],[וסת קבוע אחרון]],"")</f>
        <v/>
      </c>
      <c r="AC759" s="1" t="str">
        <f>IF(AND(טבלה1013[[#This Row],[הווסת פעיל?]]=1,X758=0,טבלה1013[[#This Row],[וסת קבוע אחרון]]&lt;&gt;W758),1,"")</f>
        <v/>
      </c>
      <c r="AD759" s="1" t="str">
        <f>IF(AND(טבלה1013[[#This Row],[הווסת פעיל?]]&lt;&gt;"",B760=1),טבלה1013[[#This Row],[CycleNumber]],"")</f>
        <v/>
      </c>
      <c r="AE759" s="1" t="str">
        <f>IF(AND(טבלה1013[[#This Row],[הווסת פעיל?]]&lt;&gt;"",X758=""),טבלה1013[[#This Row],[CycleNumber]],"")</f>
        <v/>
      </c>
      <c r="AF759" s="1" t="str">
        <f>IF(B760=1,"",IF(טבלה1013[[#This Row],[הווסת פעיל?]]=1,IF(טבלה1013[[#This Row],[וסת קבוע אחרון]]=F760,1,0),""))</f>
        <v/>
      </c>
      <c r="AG759" s="1" t="str">
        <f>IF(B760=1,"",IF(טבלה1013[[#This Row],[הווסת פעיל?]]=1,IF(OR(טבלה1013[[#This Row],[וסת קבוע אחרון]]=F760,F760=טבלה1013[[#This Row],[LengthofCycle]]),1,0),""))</f>
        <v/>
      </c>
      <c r="AH759" s="1" t="str">
        <f>IF(B760=1,"",IF(טבלה1013[[#This Row],[הווסת פעיל?]]=1,IF(OR(טבלה1013[[#This Row],[וסת קבוע אחרון]]=F760,F760=טבלה1013[[#This Row],[LengthofCycle]],AND(טבלה1013[[#This Row],[LengthofCycle]]&lt;&gt;טבלה1013[[#This Row],[וסת קבוע אחרון]],OR(F760=28,F760=29))),1,0),""))</f>
        <v/>
      </c>
      <c r="AI759" s="1" t="str">
        <f>IF(AND(טבלה1013[[#This Row],[הווסת פעיל?]]=1,B760=1),1,"")</f>
        <v/>
      </c>
      <c r="AJ759" s="4">
        <f>IF(AND(טבלה1013[[#This Row],[הווסת פעיל?]]&lt;&gt;1,B760&lt;&gt;1,B760&lt;&gt;""),IF(טבלה1013[[#This Row],[LengthofCycle]]=F760,1,0),"")</f>
        <v>0</v>
      </c>
      <c r="AK759" s="4">
        <f>IF(AND(טבלה1013[[#This Row],[הווסת פעיל?]]&lt;&gt;1,B760&lt;&gt;1,B760&lt;&gt;""),IF(OR(טבלה1013[[#This Row],[LengthofCycle]]=F760,F760=29),1,0),"")</f>
        <v>0</v>
      </c>
      <c r="AL759" s="4">
        <f>IF(AND(טבלה1013[[#This Row],[הווסת פעיל?]]&lt;&gt;1,B760&lt;&gt;1,B760&lt;&gt;""),IF(OR(טבלה1013[[#This Row],[LengthofCycle]]=F760,F760=29,F760=28),1,0),"")</f>
        <v>0</v>
      </c>
    </row>
    <row r="760" spans="1:38" x14ac:dyDescent="0.25">
      <c r="A760" s="1" t="s">
        <v>118</v>
      </c>
      <c r="B760" s="1">
        <v>23</v>
      </c>
      <c r="C760" s="1">
        <v>0</v>
      </c>
      <c r="D760" s="1">
        <v>1</v>
      </c>
      <c r="E760" s="1">
        <v>0</v>
      </c>
      <c r="F760" s="1">
        <v>30</v>
      </c>
      <c r="G760" s="1">
        <f>טבלה1013[[#This Row],[LengthofCycle]]+1</f>
        <v>31</v>
      </c>
      <c r="H760" s="1" t="str">
        <f>IF(IFERROR(LOOKUP(טבלה1013[[#This Row],[ClientID]],קביעויות[השבוע]),FALSE)=טבלה1013[[#This Row],[ClientID]],1,"")</f>
        <v/>
      </c>
      <c r="I760" s="1" t="str">
        <f>IF(AND(טבלה1013[[#This Row],[CycleNumber]]&gt;1,OR(B761="",טבלה1013[[#This Row],[CycleNumber]]&gt;B759)),IF(OR(AND(טבלה1013[[#This Row],[LengthofCycle]]=28,F759=28),AND(טבלה1013[[#This Row],[LengthofCycle]]=35,F759=35)),1,""),"")</f>
        <v/>
      </c>
      <c r="J760" s="1" t="str">
        <f>IF(AND(טבלה1013[[#This Row],[וסת השבוע]]=1,I759=1,טבלה1013[[#This Row],[CycleNumber]]&gt;B759),1,"")</f>
        <v/>
      </c>
      <c r="K760" s="1" t="str">
        <f>IF(טבלה1013[[#This Row],[CycleNumber]]=1,"",IF(טבלה1013[[#This Row],[וסת השבוע]]=1,0,IF(K759="","",IF(K759=0,IF(טבלה1013[[#This Row],[LengthofCycle]]=28,0,1),IF(K759=1,IF(טבלה1013[[#This Row],[LengthofCycle]]+F759=28*2,0,2),IF(K759=2,IF(טבלה1013[[#This Row],[LengthofCycle]]+F759+F758=28*3,0,3),""))))))</f>
        <v/>
      </c>
      <c r="L760" s="1" t="str">
        <f>IF(טבלה1013[[#This Row],[וסת השבוע]]=1,IF(טבלה1013[[#This Row],[וסת השבוע וההפלגה ביחד]]=1,L759+1,0),IF(AND(טבלה1013[[#This Row],[CycleNumber]]&gt;B759,טבלה1013[[#This Row],[CycleNumber]]&gt;1),IF(טבלה1013[[#This Row],[וסת השבוע פעיל?]]&lt;&gt;"",L759+1,""),""))</f>
        <v/>
      </c>
      <c r="M760" s="1" t="str">
        <f>IF(AND(טבלה1013[[#This Row],[וסת השבוע פעיל?]]&lt;&gt;"",טבלה1013[[#This Row],[CycleNumber]]&lt;B761,B761&lt;&gt;"",טבלה1013[[#This Row],[וסת השבוע פעיל?]]&lt;3),IF(K761=0,IF(AND(טבלה1013[[#This Row],[וסת השבוע פעיל?]]&gt;0,I761=1),0,1),0),"")</f>
        <v/>
      </c>
      <c r="N760" s="1" t="str">
        <f t="shared" si="68"/>
        <v/>
      </c>
      <c r="O760" s="1" t="str">
        <f>IF(AND(טבלה1013[[#This Row],[חיזוי - שבוע]]=1,J761=1),1,"")</f>
        <v/>
      </c>
      <c r="P760" s="1" t="str">
        <f>IF(AND(טבלה1013[[#This Row],[חיזוי טוב עם הפלגה?]]=1,טבלה1013[[#This Row],[וסת קבוע אחרון]]&lt;&gt;28,X759=1),1,"")</f>
        <v/>
      </c>
      <c r="Q760" s="1" t="str">
        <f>IF(AND(טבלה1013[[#This Row],[וסת השבוע פעיל?]]&lt;3,OR(טבלה1013[[#This Row],[CycleNumber]]&gt;B761,B761="")),1,"")</f>
        <v/>
      </c>
      <c r="R760" s="1" t="str">
        <f>IF(טבלה1013[[#This Row],[האישה קבעה וסת שבוע?]]=1,IF(טבלה1013[[#This Row],[וסת השבוע פעיל?]]&lt;3,1,0),"")</f>
        <v/>
      </c>
      <c r="S7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0" s="1">
        <f t="shared" si="69"/>
        <v>0</v>
      </c>
      <c r="U760" s="1">
        <f t="shared" si="70"/>
        <v>0</v>
      </c>
      <c r="V760" s="1">
        <f t="shared" si="71"/>
        <v>0</v>
      </c>
      <c r="W760" s="1" t="str">
        <f>IF(טבלה1013[[#This Row],[3 הפלגות זהות]]="","",IF(טבלה1013[[#This Row],[3 הפלגות זהות]]=1,טבלה1013[[#This Row],[LengthofCycle]],W759))</f>
        <v/>
      </c>
      <c r="Y760" s="1" t="str">
        <f>IF(OR(טבלה1013[[#This Row],[הווסת פעיל?]]=0,טבלה1013[[#This Row],[הווסת פעיל?]]=""),"",SUM(Y759,טבלה1013[[#This Row],[הווסת פעיל?]]))</f>
        <v/>
      </c>
      <c r="Z760" s="1" t="str">
        <f>IF(AND(טבלה1013[[#This Row],[כמה מחזורים עד עקירה]]&lt;&gt;"",Y761=""),טבלה1013[[#This Row],[כמה מחזורים עד עקירה]],"")</f>
        <v/>
      </c>
      <c r="AA760" s="1" t="str">
        <f>IF(AND(טבלה1013[[#This Row],[הווסת פעיל?]]=1,טבלה1013[[#This Row],[וסת קבוע אחרון]]&lt;&gt;W759),טבלה1013[[#This Row],[וסת קבוע אחרון]],"")</f>
        <v/>
      </c>
      <c r="AB760" s="1" t="str">
        <f>IF(AND(טבלה1013[[#This Row],[הווסת פעיל?]]=1,X759=0,טבלה1013[[#This Row],[וסת קבוע אחרון]]=W759),טבלה1013[[#This Row],[וסת קבוע אחרון]],"")</f>
        <v/>
      </c>
      <c r="AC760" s="1" t="str">
        <f>IF(AND(טבלה1013[[#This Row],[הווסת פעיל?]]=1,X759=0,טבלה1013[[#This Row],[וסת קבוע אחרון]]&lt;&gt;W759),1,"")</f>
        <v/>
      </c>
      <c r="AD760" s="1" t="str">
        <f>IF(AND(טבלה1013[[#This Row],[הווסת פעיל?]]&lt;&gt;"",B761=1),טבלה1013[[#This Row],[CycleNumber]],"")</f>
        <v/>
      </c>
      <c r="AE760" s="1" t="str">
        <f>IF(AND(טבלה1013[[#This Row],[הווסת פעיל?]]&lt;&gt;"",X759=""),טבלה1013[[#This Row],[CycleNumber]],"")</f>
        <v/>
      </c>
      <c r="AF760" s="1" t="str">
        <f>IF(B761=1,"",IF(טבלה1013[[#This Row],[הווסת פעיל?]]=1,IF(טבלה1013[[#This Row],[וסת קבוע אחרון]]=F761,1,0),""))</f>
        <v/>
      </c>
      <c r="AG760" s="1" t="str">
        <f>IF(B761=1,"",IF(טבלה1013[[#This Row],[הווסת פעיל?]]=1,IF(OR(טבלה1013[[#This Row],[וסת קבוע אחרון]]=F761,F761=טבלה1013[[#This Row],[LengthofCycle]]),1,0),""))</f>
        <v/>
      </c>
      <c r="AH760" s="1" t="str">
        <f>IF(B761=1,"",IF(טבלה1013[[#This Row],[הווסת פעיל?]]=1,IF(OR(טבלה1013[[#This Row],[וסת קבוע אחרון]]=F761,F761=טבלה1013[[#This Row],[LengthofCycle]],AND(טבלה1013[[#This Row],[LengthofCycle]]&lt;&gt;טבלה1013[[#This Row],[וסת קבוע אחרון]],OR(F761=28,F761=29))),1,0),""))</f>
        <v/>
      </c>
      <c r="AI760" s="1" t="str">
        <f>IF(AND(טבלה1013[[#This Row],[הווסת פעיל?]]=1,B761=1),1,"")</f>
        <v/>
      </c>
      <c r="AJ760" s="4">
        <f>IF(AND(טבלה1013[[#This Row],[הווסת פעיל?]]&lt;&gt;1,B761&lt;&gt;1,B761&lt;&gt;""),IF(טבלה1013[[#This Row],[LengthofCycle]]=F761,1,0),"")</f>
        <v>1</v>
      </c>
      <c r="AK760" s="4">
        <f>IF(AND(טבלה1013[[#This Row],[הווסת פעיל?]]&lt;&gt;1,B761&lt;&gt;1,B761&lt;&gt;""),IF(OR(טבלה1013[[#This Row],[LengthofCycle]]=F761,F761=29),1,0),"")</f>
        <v>1</v>
      </c>
      <c r="AL760" s="4">
        <f>IF(AND(טבלה1013[[#This Row],[הווסת פעיל?]]&lt;&gt;1,B761&lt;&gt;1,B761&lt;&gt;""),IF(OR(טבלה1013[[#This Row],[LengthofCycle]]=F761,F761=29,F761=28),1,0),"")</f>
        <v>1</v>
      </c>
    </row>
    <row r="761" spans="1:38" x14ac:dyDescent="0.25">
      <c r="A761" s="1" t="s">
        <v>118</v>
      </c>
      <c r="B761" s="1">
        <v>24</v>
      </c>
      <c r="C761" s="1">
        <v>0</v>
      </c>
      <c r="D761" s="1">
        <v>1</v>
      </c>
      <c r="E761" s="1">
        <v>0</v>
      </c>
      <c r="F761" s="1">
        <v>30</v>
      </c>
      <c r="G761" s="1">
        <f>טבלה1013[[#This Row],[LengthofCycle]]+1</f>
        <v>31</v>
      </c>
      <c r="H761" s="1" t="str">
        <f>IF(IFERROR(LOOKUP(טבלה1013[[#This Row],[ClientID]],קביעויות[השבוע]),FALSE)=טבלה1013[[#This Row],[ClientID]],1,"")</f>
        <v/>
      </c>
      <c r="I761" s="1" t="str">
        <f>IF(AND(טבלה1013[[#This Row],[CycleNumber]]&gt;1,OR(B762="",טבלה1013[[#This Row],[CycleNumber]]&gt;B760)),IF(OR(AND(טבלה1013[[#This Row],[LengthofCycle]]=28,F760=28),AND(טבלה1013[[#This Row],[LengthofCycle]]=35,F760=35)),1,""),"")</f>
        <v/>
      </c>
      <c r="J761" s="1" t="str">
        <f>IF(AND(טבלה1013[[#This Row],[וסת השבוע]]=1,I760=1,טבלה1013[[#This Row],[CycleNumber]]&gt;B760),1,"")</f>
        <v/>
      </c>
      <c r="K761" s="1" t="str">
        <f>IF(טבלה1013[[#This Row],[CycleNumber]]=1,"",IF(טבלה1013[[#This Row],[וסת השבוע]]=1,0,IF(K760="","",IF(K760=0,IF(טבלה1013[[#This Row],[LengthofCycle]]=28,0,1),IF(K760=1,IF(טבלה1013[[#This Row],[LengthofCycle]]+F760=28*2,0,2),IF(K760=2,IF(טבלה1013[[#This Row],[LengthofCycle]]+F760+F759=28*3,0,3),""))))))</f>
        <v/>
      </c>
      <c r="L761" s="1" t="str">
        <f>IF(טבלה1013[[#This Row],[וסת השבוע]]=1,IF(טבלה1013[[#This Row],[וסת השבוע וההפלגה ביחד]]=1,L760+1,0),IF(AND(טבלה1013[[#This Row],[CycleNumber]]&gt;B760,טבלה1013[[#This Row],[CycleNumber]]&gt;1),IF(טבלה1013[[#This Row],[וסת השבוע פעיל?]]&lt;&gt;"",L760+1,""),""))</f>
        <v/>
      </c>
      <c r="M761" s="1" t="str">
        <f>IF(AND(טבלה1013[[#This Row],[וסת השבוע פעיל?]]&lt;&gt;"",טבלה1013[[#This Row],[CycleNumber]]&lt;B762,B762&lt;&gt;"",טבלה1013[[#This Row],[וסת השבוע פעיל?]]&lt;3),IF(K762=0,IF(AND(טבלה1013[[#This Row],[וסת השבוע פעיל?]]&gt;0,I762=1),0,1),0),"")</f>
        <v/>
      </c>
      <c r="N761" s="1" t="str">
        <f t="shared" si="68"/>
        <v/>
      </c>
      <c r="O761" s="1" t="str">
        <f>IF(AND(טבלה1013[[#This Row],[חיזוי - שבוע]]=1,J762=1),1,"")</f>
        <v/>
      </c>
      <c r="P761" s="1" t="str">
        <f>IF(AND(טבלה1013[[#This Row],[חיזוי טוב עם הפלגה?]]=1,טבלה1013[[#This Row],[וסת קבוע אחרון]]&lt;&gt;28,X760=1),1,"")</f>
        <v/>
      </c>
      <c r="Q761" s="1" t="str">
        <f>IF(AND(טבלה1013[[#This Row],[וסת השבוע פעיל?]]&lt;3,OR(טבלה1013[[#This Row],[CycleNumber]]&gt;B762,B762="")),1,"")</f>
        <v/>
      </c>
      <c r="R761" s="1" t="str">
        <f>IF(טבלה1013[[#This Row],[האישה קבעה וסת שבוע?]]=1,IF(טבלה1013[[#This Row],[וסת השבוע פעיל?]]&lt;3,1,0),"")</f>
        <v/>
      </c>
      <c r="S7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1" s="1">
        <f t="shared" si="69"/>
        <v>0</v>
      </c>
      <c r="U761" s="1">
        <f t="shared" si="70"/>
        <v>0</v>
      </c>
      <c r="V761" s="1">
        <f t="shared" si="71"/>
        <v>0</v>
      </c>
      <c r="W761" s="1" t="str">
        <f>IF(טבלה1013[[#This Row],[3 הפלגות זהות]]="","",IF(טבלה1013[[#This Row],[3 הפלגות זהות]]=1,טבלה1013[[#This Row],[LengthofCycle]],W760))</f>
        <v/>
      </c>
      <c r="Y761" s="1" t="str">
        <f>IF(OR(טבלה1013[[#This Row],[הווסת פעיל?]]=0,טבלה1013[[#This Row],[הווסת פעיל?]]=""),"",SUM(Y760,טבלה1013[[#This Row],[הווסת פעיל?]]))</f>
        <v/>
      </c>
      <c r="Z761" s="1" t="str">
        <f>IF(AND(טבלה1013[[#This Row],[כמה מחזורים עד עקירה]]&lt;&gt;"",Y762=""),טבלה1013[[#This Row],[כמה מחזורים עד עקירה]],"")</f>
        <v/>
      </c>
      <c r="AA761" s="1" t="str">
        <f>IF(AND(טבלה1013[[#This Row],[הווסת פעיל?]]=1,טבלה1013[[#This Row],[וסת קבוע אחרון]]&lt;&gt;W760),טבלה1013[[#This Row],[וסת קבוע אחרון]],"")</f>
        <v/>
      </c>
      <c r="AB761" s="1" t="str">
        <f>IF(AND(טבלה1013[[#This Row],[הווסת פעיל?]]=1,X760=0,טבלה1013[[#This Row],[וסת קבוע אחרון]]=W760),טבלה1013[[#This Row],[וסת קבוע אחרון]],"")</f>
        <v/>
      </c>
      <c r="AC761" s="1" t="str">
        <f>IF(AND(טבלה1013[[#This Row],[הווסת פעיל?]]=1,X760=0,טבלה1013[[#This Row],[וסת קבוע אחרון]]&lt;&gt;W760),1,"")</f>
        <v/>
      </c>
      <c r="AD761" s="1" t="str">
        <f>IF(AND(טבלה1013[[#This Row],[הווסת פעיל?]]&lt;&gt;"",B762=1),טבלה1013[[#This Row],[CycleNumber]],"")</f>
        <v/>
      </c>
      <c r="AE761" s="1" t="str">
        <f>IF(AND(טבלה1013[[#This Row],[הווסת פעיל?]]&lt;&gt;"",X760=""),טבלה1013[[#This Row],[CycleNumber]],"")</f>
        <v/>
      </c>
      <c r="AF761" s="1" t="str">
        <f>IF(B762=1,"",IF(טבלה1013[[#This Row],[הווסת פעיל?]]=1,IF(טבלה1013[[#This Row],[וסת קבוע אחרון]]=F762,1,0),""))</f>
        <v/>
      </c>
      <c r="AG761" s="1" t="str">
        <f>IF(B762=1,"",IF(טבלה1013[[#This Row],[הווסת פעיל?]]=1,IF(OR(טבלה1013[[#This Row],[וסת קבוע אחרון]]=F762,F762=טבלה1013[[#This Row],[LengthofCycle]]),1,0),""))</f>
        <v/>
      </c>
      <c r="AH761" s="1" t="str">
        <f>IF(B762=1,"",IF(טבלה1013[[#This Row],[הווסת פעיל?]]=1,IF(OR(טבלה1013[[#This Row],[וסת קבוע אחרון]]=F762,F762=טבלה1013[[#This Row],[LengthofCycle]],AND(טבלה1013[[#This Row],[LengthofCycle]]&lt;&gt;טבלה1013[[#This Row],[וסת קבוע אחרון]],OR(F762=28,F762=29))),1,0),""))</f>
        <v/>
      </c>
      <c r="AI761" s="1" t="str">
        <f>IF(AND(טבלה1013[[#This Row],[הווסת פעיל?]]=1,B762=1),1,"")</f>
        <v/>
      </c>
      <c r="AJ761" s="4">
        <f>IF(AND(טבלה1013[[#This Row],[הווסת פעיל?]]&lt;&gt;1,B762&lt;&gt;1,B762&lt;&gt;""),IF(טבלה1013[[#This Row],[LengthofCycle]]=F762,1,0),"")</f>
        <v>0</v>
      </c>
      <c r="AK761" s="4">
        <f>IF(AND(טבלה1013[[#This Row],[הווסת פעיל?]]&lt;&gt;1,B762&lt;&gt;1,B762&lt;&gt;""),IF(OR(טבלה1013[[#This Row],[LengthofCycle]]=F762,F762=29),1,0),"")</f>
        <v>0</v>
      </c>
      <c r="AL761" s="4">
        <f>IF(AND(טבלה1013[[#This Row],[הווסת פעיל?]]&lt;&gt;1,B762&lt;&gt;1,B762&lt;&gt;""),IF(OR(טבלה1013[[#This Row],[LengthofCycle]]=F762,F762=29,F762=28),1,0),"")</f>
        <v>0</v>
      </c>
    </row>
    <row r="762" spans="1:38" x14ac:dyDescent="0.25">
      <c r="A762" s="1" t="s">
        <v>118</v>
      </c>
      <c r="B762" s="1">
        <v>25</v>
      </c>
      <c r="C762" s="1">
        <v>0</v>
      </c>
      <c r="D762" s="1">
        <v>1</v>
      </c>
      <c r="E762" s="1">
        <v>0</v>
      </c>
      <c r="F762" s="1">
        <v>31</v>
      </c>
      <c r="G762" s="1">
        <f>טבלה1013[[#This Row],[LengthofCycle]]+1</f>
        <v>32</v>
      </c>
      <c r="H762" s="1" t="str">
        <f>IF(IFERROR(LOOKUP(טבלה1013[[#This Row],[ClientID]],קביעויות[השבוע]),FALSE)=טבלה1013[[#This Row],[ClientID]],1,"")</f>
        <v/>
      </c>
      <c r="I762" s="1" t="str">
        <f>IF(AND(טבלה1013[[#This Row],[CycleNumber]]&gt;1,OR(B763="",טבלה1013[[#This Row],[CycleNumber]]&gt;B761)),IF(OR(AND(טבלה1013[[#This Row],[LengthofCycle]]=28,F761=28),AND(טבלה1013[[#This Row],[LengthofCycle]]=35,F761=35)),1,""),"")</f>
        <v/>
      </c>
      <c r="J762" s="1" t="str">
        <f>IF(AND(טבלה1013[[#This Row],[וסת השבוע]]=1,I761=1,טבלה1013[[#This Row],[CycleNumber]]&gt;B761),1,"")</f>
        <v/>
      </c>
      <c r="K762" s="1" t="str">
        <f>IF(טבלה1013[[#This Row],[CycleNumber]]=1,"",IF(טבלה1013[[#This Row],[וסת השבוע]]=1,0,IF(K761="","",IF(K761=0,IF(טבלה1013[[#This Row],[LengthofCycle]]=28,0,1),IF(K761=1,IF(טבלה1013[[#This Row],[LengthofCycle]]+F761=28*2,0,2),IF(K761=2,IF(טבלה1013[[#This Row],[LengthofCycle]]+F761+F760=28*3,0,3),""))))))</f>
        <v/>
      </c>
      <c r="L762" s="1" t="str">
        <f>IF(טבלה1013[[#This Row],[וסת השבוע]]=1,IF(טבלה1013[[#This Row],[וסת השבוע וההפלגה ביחד]]=1,L761+1,0),IF(AND(טבלה1013[[#This Row],[CycleNumber]]&gt;B761,טבלה1013[[#This Row],[CycleNumber]]&gt;1),IF(טבלה1013[[#This Row],[וסת השבוע פעיל?]]&lt;&gt;"",L761+1,""),""))</f>
        <v/>
      </c>
      <c r="M762" s="1" t="str">
        <f>IF(AND(טבלה1013[[#This Row],[וסת השבוע פעיל?]]&lt;&gt;"",טבלה1013[[#This Row],[CycleNumber]]&lt;B763,B763&lt;&gt;"",טבלה1013[[#This Row],[וסת השבוע פעיל?]]&lt;3),IF(K763=0,IF(AND(טבלה1013[[#This Row],[וסת השבוע פעיל?]]&gt;0,I763=1),0,1),0),"")</f>
        <v/>
      </c>
      <c r="N762" s="1" t="str">
        <f t="shared" si="68"/>
        <v/>
      </c>
      <c r="O762" s="1" t="str">
        <f>IF(AND(טבלה1013[[#This Row],[חיזוי - שבוע]]=1,J763=1),1,"")</f>
        <v/>
      </c>
      <c r="P762" s="1" t="str">
        <f>IF(AND(טבלה1013[[#This Row],[חיזוי טוב עם הפלגה?]]=1,טבלה1013[[#This Row],[וסת קבוע אחרון]]&lt;&gt;28,X761=1),1,"")</f>
        <v/>
      </c>
      <c r="Q762" s="1" t="str">
        <f>IF(AND(טבלה1013[[#This Row],[וסת השבוע פעיל?]]&lt;3,OR(טבלה1013[[#This Row],[CycleNumber]]&gt;B763,B763="")),1,"")</f>
        <v/>
      </c>
      <c r="R762" s="1" t="str">
        <f>IF(טבלה1013[[#This Row],[האישה קבעה וסת שבוע?]]=1,IF(טבלה1013[[#This Row],[וסת השבוע פעיל?]]&lt;3,1,0),"")</f>
        <v/>
      </c>
      <c r="S7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2" s="1">
        <f t="shared" si="69"/>
        <v>0</v>
      </c>
      <c r="U762" s="1">
        <f t="shared" si="70"/>
        <v>0</v>
      </c>
      <c r="V762" s="1">
        <f t="shared" si="71"/>
        <v>0</v>
      </c>
      <c r="W762" s="1" t="str">
        <f>IF(טבלה1013[[#This Row],[3 הפלגות זהות]]="","",IF(טבלה1013[[#This Row],[3 הפלגות זהות]]=1,טבלה1013[[#This Row],[LengthofCycle]],W761))</f>
        <v/>
      </c>
      <c r="Y762" s="1" t="str">
        <f>IF(OR(טבלה1013[[#This Row],[הווסת פעיל?]]=0,טבלה1013[[#This Row],[הווסת פעיל?]]=""),"",SUM(Y761,טבלה1013[[#This Row],[הווסת פעיל?]]))</f>
        <v/>
      </c>
      <c r="Z762" s="1" t="str">
        <f>IF(AND(טבלה1013[[#This Row],[כמה מחזורים עד עקירה]]&lt;&gt;"",Y763=""),טבלה1013[[#This Row],[כמה מחזורים עד עקירה]],"")</f>
        <v/>
      </c>
      <c r="AA762" s="1" t="str">
        <f>IF(AND(טבלה1013[[#This Row],[הווסת פעיל?]]=1,טבלה1013[[#This Row],[וסת קבוע אחרון]]&lt;&gt;W761),טבלה1013[[#This Row],[וסת קבוע אחרון]],"")</f>
        <v/>
      </c>
      <c r="AB762" s="1" t="str">
        <f>IF(AND(טבלה1013[[#This Row],[הווסת פעיל?]]=1,X761=0,טבלה1013[[#This Row],[וסת קבוע אחרון]]=W761),טבלה1013[[#This Row],[וסת קבוע אחרון]],"")</f>
        <v/>
      </c>
      <c r="AC762" s="1" t="str">
        <f>IF(AND(טבלה1013[[#This Row],[הווסת פעיל?]]=1,X761=0,טבלה1013[[#This Row],[וסת קבוע אחרון]]&lt;&gt;W761),1,"")</f>
        <v/>
      </c>
      <c r="AD762" s="1" t="str">
        <f>IF(AND(טבלה1013[[#This Row],[הווסת פעיל?]]&lt;&gt;"",B763=1),טבלה1013[[#This Row],[CycleNumber]],"")</f>
        <v/>
      </c>
      <c r="AE762" s="1" t="str">
        <f>IF(AND(טבלה1013[[#This Row],[הווסת פעיל?]]&lt;&gt;"",X761=""),טבלה1013[[#This Row],[CycleNumber]],"")</f>
        <v/>
      </c>
      <c r="AF762" s="1" t="str">
        <f>IF(B763=1,"",IF(טבלה1013[[#This Row],[הווסת פעיל?]]=1,IF(טבלה1013[[#This Row],[וסת קבוע אחרון]]=F763,1,0),""))</f>
        <v/>
      </c>
      <c r="AG762" s="1" t="str">
        <f>IF(B763=1,"",IF(טבלה1013[[#This Row],[הווסת פעיל?]]=1,IF(OR(טבלה1013[[#This Row],[וסת קבוע אחרון]]=F763,F763=טבלה1013[[#This Row],[LengthofCycle]]),1,0),""))</f>
        <v/>
      </c>
      <c r="AH762" s="1" t="str">
        <f>IF(B763=1,"",IF(טבלה1013[[#This Row],[הווסת פעיל?]]=1,IF(OR(טבלה1013[[#This Row],[וסת קבוע אחרון]]=F763,F763=טבלה1013[[#This Row],[LengthofCycle]],AND(טבלה1013[[#This Row],[LengthofCycle]]&lt;&gt;טבלה1013[[#This Row],[וסת קבוע אחרון]],OR(F763=28,F763=29))),1,0),""))</f>
        <v/>
      </c>
      <c r="AI762" s="1" t="str">
        <f>IF(AND(טבלה1013[[#This Row],[הווסת פעיל?]]=1,B763=1),1,"")</f>
        <v/>
      </c>
      <c r="AJ762" s="4">
        <f>IF(AND(טבלה1013[[#This Row],[הווסת פעיל?]]&lt;&gt;1,B763&lt;&gt;1,B763&lt;&gt;""),IF(טבלה1013[[#This Row],[LengthofCycle]]=F763,1,0),"")</f>
        <v>0</v>
      </c>
      <c r="AK762" s="4">
        <f>IF(AND(טבלה1013[[#This Row],[הווסת פעיל?]]&lt;&gt;1,B763&lt;&gt;1,B763&lt;&gt;""),IF(OR(טבלה1013[[#This Row],[LengthofCycle]]=F763,F763=29),1,0),"")</f>
        <v>0</v>
      </c>
      <c r="AL762" s="4">
        <f>IF(AND(טבלה1013[[#This Row],[הווסת פעיל?]]&lt;&gt;1,B763&lt;&gt;1,B763&lt;&gt;""),IF(OR(טבלה1013[[#This Row],[LengthofCycle]]=F763,F763=29,F763=28),1,0),"")</f>
        <v>0</v>
      </c>
    </row>
    <row r="763" spans="1:38" x14ac:dyDescent="0.25">
      <c r="A763" s="1" t="s">
        <v>118</v>
      </c>
      <c r="B763" s="1">
        <v>26</v>
      </c>
      <c r="C763" s="1">
        <v>0</v>
      </c>
      <c r="D763" s="1">
        <v>1</v>
      </c>
      <c r="E763" s="1">
        <v>0</v>
      </c>
      <c r="F763" s="1">
        <v>33</v>
      </c>
      <c r="G763" s="1">
        <f>טבלה1013[[#This Row],[LengthofCycle]]+1</f>
        <v>34</v>
      </c>
      <c r="H763" s="1" t="str">
        <f>IF(IFERROR(LOOKUP(טבלה1013[[#This Row],[ClientID]],קביעויות[השבוע]),FALSE)=טבלה1013[[#This Row],[ClientID]],1,"")</f>
        <v/>
      </c>
      <c r="I763" s="1" t="str">
        <f>IF(AND(טבלה1013[[#This Row],[CycleNumber]]&gt;1,OR(B764="",טבלה1013[[#This Row],[CycleNumber]]&gt;B762)),IF(OR(AND(טבלה1013[[#This Row],[LengthofCycle]]=28,F762=28),AND(טבלה1013[[#This Row],[LengthofCycle]]=35,F762=35)),1,""),"")</f>
        <v/>
      </c>
      <c r="J763" s="1" t="str">
        <f>IF(AND(טבלה1013[[#This Row],[וסת השבוע]]=1,I762=1,טבלה1013[[#This Row],[CycleNumber]]&gt;B762),1,"")</f>
        <v/>
      </c>
      <c r="K763" s="1" t="str">
        <f>IF(טבלה1013[[#This Row],[CycleNumber]]=1,"",IF(טבלה1013[[#This Row],[וסת השבוע]]=1,0,IF(K762="","",IF(K762=0,IF(טבלה1013[[#This Row],[LengthofCycle]]=28,0,1),IF(K762=1,IF(טבלה1013[[#This Row],[LengthofCycle]]+F762=28*2,0,2),IF(K762=2,IF(טבלה1013[[#This Row],[LengthofCycle]]+F762+F761=28*3,0,3),""))))))</f>
        <v/>
      </c>
      <c r="L763" s="1" t="str">
        <f>IF(טבלה1013[[#This Row],[וסת השבוע]]=1,IF(טבלה1013[[#This Row],[וסת השבוע וההפלגה ביחד]]=1,L762+1,0),IF(AND(טבלה1013[[#This Row],[CycleNumber]]&gt;B762,טבלה1013[[#This Row],[CycleNumber]]&gt;1),IF(טבלה1013[[#This Row],[וסת השבוע פעיל?]]&lt;&gt;"",L762+1,""),""))</f>
        <v/>
      </c>
      <c r="M763" s="1" t="str">
        <f>IF(AND(טבלה1013[[#This Row],[וסת השבוע פעיל?]]&lt;&gt;"",טבלה1013[[#This Row],[CycleNumber]]&lt;B764,B764&lt;&gt;"",טבלה1013[[#This Row],[וסת השבוע פעיל?]]&lt;3),IF(K764=0,IF(AND(טבלה1013[[#This Row],[וסת השבוע פעיל?]]&gt;0,I764=1),0,1),0),"")</f>
        <v/>
      </c>
      <c r="N763" s="1" t="str">
        <f t="shared" si="68"/>
        <v/>
      </c>
      <c r="O763" s="1" t="str">
        <f>IF(AND(טבלה1013[[#This Row],[חיזוי - שבוע]]=1,J764=1),1,"")</f>
        <v/>
      </c>
      <c r="P763" s="1" t="str">
        <f>IF(AND(טבלה1013[[#This Row],[חיזוי טוב עם הפלגה?]]=1,טבלה1013[[#This Row],[וסת קבוע אחרון]]&lt;&gt;28,X762=1),1,"")</f>
        <v/>
      </c>
      <c r="Q763" s="1" t="str">
        <f>IF(AND(טבלה1013[[#This Row],[וסת השבוע פעיל?]]&lt;3,OR(טבלה1013[[#This Row],[CycleNumber]]&gt;B764,B764="")),1,"")</f>
        <v/>
      </c>
      <c r="R763" s="1" t="str">
        <f>IF(טבלה1013[[#This Row],[האישה קבעה וסת שבוע?]]=1,IF(טבלה1013[[#This Row],[וסת השבוע פעיל?]]&lt;3,1,0),"")</f>
        <v/>
      </c>
      <c r="S7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3" s="1">
        <f t="shared" si="69"/>
        <v>0</v>
      </c>
      <c r="U763" s="1">
        <f t="shared" si="70"/>
        <v>0</v>
      </c>
      <c r="V763" s="1">
        <f t="shared" si="71"/>
        <v>0</v>
      </c>
      <c r="W763" s="1" t="str">
        <f>IF(טבלה1013[[#This Row],[3 הפלגות זהות]]="","",IF(טבלה1013[[#This Row],[3 הפלגות זהות]]=1,טבלה1013[[#This Row],[LengthofCycle]],W762))</f>
        <v/>
      </c>
      <c r="Y763" s="1" t="str">
        <f>IF(OR(טבלה1013[[#This Row],[הווסת פעיל?]]=0,טבלה1013[[#This Row],[הווסת פעיל?]]=""),"",SUM(Y762,טבלה1013[[#This Row],[הווסת פעיל?]]))</f>
        <v/>
      </c>
      <c r="Z763" s="1" t="str">
        <f>IF(AND(טבלה1013[[#This Row],[כמה מחזורים עד עקירה]]&lt;&gt;"",Y764=""),טבלה1013[[#This Row],[כמה מחזורים עד עקירה]],"")</f>
        <v/>
      </c>
      <c r="AA763" s="1" t="str">
        <f>IF(AND(טבלה1013[[#This Row],[הווסת פעיל?]]=1,טבלה1013[[#This Row],[וסת קבוע אחרון]]&lt;&gt;W762),טבלה1013[[#This Row],[וסת קבוע אחרון]],"")</f>
        <v/>
      </c>
      <c r="AB763" s="1" t="str">
        <f>IF(AND(טבלה1013[[#This Row],[הווסת פעיל?]]=1,X762=0,טבלה1013[[#This Row],[וסת קבוע אחרון]]=W762),טבלה1013[[#This Row],[וסת קבוע אחרון]],"")</f>
        <v/>
      </c>
      <c r="AC763" s="1" t="str">
        <f>IF(AND(טבלה1013[[#This Row],[הווסת פעיל?]]=1,X762=0,טבלה1013[[#This Row],[וסת קבוע אחרון]]&lt;&gt;W762),1,"")</f>
        <v/>
      </c>
      <c r="AD763" s="1" t="str">
        <f>IF(AND(טבלה1013[[#This Row],[הווסת פעיל?]]&lt;&gt;"",B764=1),טבלה1013[[#This Row],[CycleNumber]],"")</f>
        <v/>
      </c>
      <c r="AE763" s="1" t="str">
        <f>IF(AND(טבלה1013[[#This Row],[הווסת פעיל?]]&lt;&gt;"",X762=""),טבלה1013[[#This Row],[CycleNumber]],"")</f>
        <v/>
      </c>
      <c r="AF763" s="1" t="str">
        <f>IF(B764=1,"",IF(טבלה1013[[#This Row],[הווסת פעיל?]]=1,IF(טבלה1013[[#This Row],[וסת קבוע אחרון]]=F764,1,0),""))</f>
        <v/>
      </c>
      <c r="AG763" s="1" t="str">
        <f>IF(B764=1,"",IF(טבלה1013[[#This Row],[הווסת פעיל?]]=1,IF(OR(טבלה1013[[#This Row],[וסת קבוע אחרון]]=F764,F764=טבלה1013[[#This Row],[LengthofCycle]]),1,0),""))</f>
        <v/>
      </c>
      <c r="AH763" s="1" t="str">
        <f>IF(B764=1,"",IF(טבלה1013[[#This Row],[הווסת פעיל?]]=1,IF(OR(טבלה1013[[#This Row],[וסת קבוע אחרון]]=F764,F764=טבלה1013[[#This Row],[LengthofCycle]],AND(טבלה1013[[#This Row],[LengthofCycle]]&lt;&gt;טבלה1013[[#This Row],[וסת קבוע אחרון]],OR(F764=28,F764=29))),1,0),""))</f>
        <v/>
      </c>
      <c r="AI763" s="1" t="str">
        <f>IF(AND(טבלה1013[[#This Row],[הווסת פעיל?]]=1,B764=1),1,"")</f>
        <v/>
      </c>
      <c r="AJ763" s="4">
        <f>IF(AND(טבלה1013[[#This Row],[הווסת פעיל?]]&lt;&gt;1,B764&lt;&gt;1,B764&lt;&gt;""),IF(טבלה1013[[#This Row],[LengthofCycle]]=F764,1,0),"")</f>
        <v>0</v>
      </c>
      <c r="AK763" s="4">
        <f>IF(AND(טבלה1013[[#This Row],[הווסת פעיל?]]&lt;&gt;1,B764&lt;&gt;1,B764&lt;&gt;""),IF(OR(טבלה1013[[#This Row],[LengthofCycle]]=F764,F764=29),1,0),"")</f>
        <v>0</v>
      </c>
      <c r="AL763" s="4">
        <f>IF(AND(טבלה1013[[#This Row],[הווסת פעיל?]]&lt;&gt;1,B764&lt;&gt;1,B764&lt;&gt;""),IF(OR(טבלה1013[[#This Row],[LengthofCycle]]=F764,F764=29,F764=28),1,0),"")</f>
        <v>0</v>
      </c>
    </row>
    <row r="764" spans="1:38" x14ac:dyDescent="0.25">
      <c r="A764" s="1" t="s">
        <v>118</v>
      </c>
      <c r="B764" s="1">
        <v>27</v>
      </c>
      <c r="C764" s="1">
        <v>0</v>
      </c>
      <c r="D764" s="1">
        <v>1</v>
      </c>
      <c r="E764" s="1">
        <v>0</v>
      </c>
      <c r="F764" s="1">
        <v>31</v>
      </c>
      <c r="G764" s="1">
        <f>טבלה1013[[#This Row],[LengthofCycle]]+1</f>
        <v>32</v>
      </c>
      <c r="H764" s="1" t="str">
        <f>IF(IFERROR(LOOKUP(טבלה1013[[#This Row],[ClientID]],קביעויות[השבוע]),FALSE)=טבלה1013[[#This Row],[ClientID]],1,"")</f>
        <v/>
      </c>
      <c r="I764" s="1" t="str">
        <f>IF(AND(טבלה1013[[#This Row],[CycleNumber]]&gt;1,OR(B765="",טבלה1013[[#This Row],[CycleNumber]]&gt;B763)),IF(OR(AND(טבלה1013[[#This Row],[LengthofCycle]]=28,F763=28),AND(טבלה1013[[#This Row],[LengthofCycle]]=35,F763=35)),1,""),"")</f>
        <v/>
      </c>
      <c r="J764" s="1" t="str">
        <f>IF(AND(טבלה1013[[#This Row],[וסת השבוע]]=1,I763=1,טבלה1013[[#This Row],[CycleNumber]]&gt;B763),1,"")</f>
        <v/>
      </c>
      <c r="K764" s="1" t="str">
        <f>IF(טבלה1013[[#This Row],[CycleNumber]]=1,"",IF(טבלה1013[[#This Row],[וסת השבוע]]=1,0,IF(K763="","",IF(K763=0,IF(טבלה1013[[#This Row],[LengthofCycle]]=28,0,1),IF(K763=1,IF(טבלה1013[[#This Row],[LengthofCycle]]+F763=28*2,0,2),IF(K763=2,IF(טבלה1013[[#This Row],[LengthofCycle]]+F763+F762=28*3,0,3),""))))))</f>
        <v/>
      </c>
      <c r="L764" s="1" t="str">
        <f>IF(טבלה1013[[#This Row],[וסת השבוע]]=1,IF(טבלה1013[[#This Row],[וסת השבוע וההפלגה ביחד]]=1,L763+1,0),IF(AND(טבלה1013[[#This Row],[CycleNumber]]&gt;B763,טבלה1013[[#This Row],[CycleNumber]]&gt;1),IF(טבלה1013[[#This Row],[וסת השבוע פעיל?]]&lt;&gt;"",L763+1,""),""))</f>
        <v/>
      </c>
      <c r="M764" s="1" t="str">
        <f>IF(AND(טבלה1013[[#This Row],[וסת השבוע פעיל?]]&lt;&gt;"",טבלה1013[[#This Row],[CycleNumber]]&lt;B765,B765&lt;&gt;"",טבלה1013[[#This Row],[וסת השבוע פעיל?]]&lt;3),IF(K765=0,IF(AND(טבלה1013[[#This Row],[וסת השבוע פעיל?]]&gt;0,I765=1),0,1),0),"")</f>
        <v/>
      </c>
      <c r="N764" s="1" t="str">
        <f t="shared" si="68"/>
        <v/>
      </c>
      <c r="O764" s="1" t="str">
        <f>IF(AND(טבלה1013[[#This Row],[חיזוי - שבוע]]=1,J765=1),1,"")</f>
        <v/>
      </c>
      <c r="P764" s="1" t="str">
        <f>IF(AND(טבלה1013[[#This Row],[חיזוי טוב עם הפלגה?]]=1,טבלה1013[[#This Row],[וסת קבוע אחרון]]&lt;&gt;28,X763=1),1,"")</f>
        <v/>
      </c>
      <c r="Q764" s="1" t="str">
        <f>IF(AND(טבלה1013[[#This Row],[וסת השבוע פעיל?]]&lt;3,OR(טבלה1013[[#This Row],[CycleNumber]]&gt;B765,B765="")),1,"")</f>
        <v/>
      </c>
      <c r="R764" s="1" t="str">
        <f>IF(טבלה1013[[#This Row],[האישה קבעה וסת שבוע?]]=1,IF(טבלה1013[[#This Row],[וסת השבוע פעיל?]]&lt;3,1,0),"")</f>
        <v/>
      </c>
      <c r="S7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4" s="1">
        <f t="shared" si="69"/>
        <v>0</v>
      </c>
      <c r="U764" s="1">
        <f t="shared" si="70"/>
        <v>0</v>
      </c>
      <c r="V764" s="1">
        <f t="shared" si="71"/>
        <v>0</v>
      </c>
      <c r="W764" s="1" t="str">
        <f>IF(טבלה1013[[#This Row],[3 הפלגות זהות]]="","",IF(טבלה1013[[#This Row],[3 הפלגות זהות]]=1,טבלה1013[[#This Row],[LengthofCycle]],W763))</f>
        <v/>
      </c>
      <c r="Y764" s="1" t="str">
        <f>IF(OR(טבלה1013[[#This Row],[הווסת פעיל?]]=0,טבלה1013[[#This Row],[הווסת פעיל?]]=""),"",SUM(Y763,טבלה1013[[#This Row],[הווסת פעיל?]]))</f>
        <v/>
      </c>
      <c r="Z764" s="1" t="str">
        <f>IF(AND(טבלה1013[[#This Row],[כמה מחזורים עד עקירה]]&lt;&gt;"",Y765=""),טבלה1013[[#This Row],[כמה מחזורים עד עקירה]],"")</f>
        <v/>
      </c>
      <c r="AA764" s="1" t="str">
        <f>IF(AND(טבלה1013[[#This Row],[הווסת פעיל?]]=1,טבלה1013[[#This Row],[וסת קבוע אחרון]]&lt;&gt;W763),טבלה1013[[#This Row],[וסת קבוע אחרון]],"")</f>
        <v/>
      </c>
      <c r="AB764" s="1" t="str">
        <f>IF(AND(טבלה1013[[#This Row],[הווסת פעיל?]]=1,X763=0,טבלה1013[[#This Row],[וסת קבוע אחרון]]=W763),טבלה1013[[#This Row],[וסת קבוע אחרון]],"")</f>
        <v/>
      </c>
      <c r="AC764" s="1" t="str">
        <f>IF(AND(טבלה1013[[#This Row],[הווסת פעיל?]]=1,X763=0,טבלה1013[[#This Row],[וסת קבוע אחרון]]&lt;&gt;W763),1,"")</f>
        <v/>
      </c>
      <c r="AD764" s="1" t="str">
        <f>IF(AND(טבלה1013[[#This Row],[הווסת פעיל?]]&lt;&gt;"",B765=1),טבלה1013[[#This Row],[CycleNumber]],"")</f>
        <v/>
      </c>
      <c r="AE764" s="1" t="str">
        <f>IF(AND(טבלה1013[[#This Row],[הווסת פעיל?]]&lt;&gt;"",X763=""),טבלה1013[[#This Row],[CycleNumber]],"")</f>
        <v/>
      </c>
      <c r="AF764" s="1" t="str">
        <f>IF(B765=1,"",IF(טבלה1013[[#This Row],[הווסת פעיל?]]=1,IF(טבלה1013[[#This Row],[וסת קבוע אחרון]]=F765,1,0),""))</f>
        <v/>
      </c>
      <c r="AG764" s="1" t="str">
        <f>IF(B765=1,"",IF(טבלה1013[[#This Row],[הווסת פעיל?]]=1,IF(OR(טבלה1013[[#This Row],[וסת קבוע אחרון]]=F765,F765=טבלה1013[[#This Row],[LengthofCycle]]),1,0),""))</f>
        <v/>
      </c>
      <c r="AH764" s="1" t="str">
        <f>IF(B765=1,"",IF(טבלה1013[[#This Row],[הווסת פעיל?]]=1,IF(OR(טבלה1013[[#This Row],[וסת קבוע אחרון]]=F765,F765=טבלה1013[[#This Row],[LengthofCycle]],AND(טבלה1013[[#This Row],[LengthofCycle]]&lt;&gt;טבלה1013[[#This Row],[וסת קבוע אחרון]],OR(F765=28,F765=29))),1,0),""))</f>
        <v/>
      </c>
      <c r="AI764" s="1" t="str">
        <f>IF(AND(טבלה1013[[#This Row],[הווסת פעיל?]]=1,B765=1),1,"")</f>
        <v/>
      </c>
      <c r="AJ764" s="4" t="str">
        <f>IF(AND(טבלה1013[[#This Row],[הווסת פעיל?]]&lt;&gt;1,B765&lt;&gt;1,B765&lt;&gt;""),IF(טבלה1013[[#This Row],[LengthofCycle]]=F765,1,0),"")</f>
        <v/>
      </c>
      <c r="AK764" s="4" t="str">
        <f>IF(AND(טבלה1013[[#This Row],[הווסת פעיל?]]&lt;&gt;1,B765&lt;&gt;1,B765&lt;&gt;""),IF(OR(טבלה1013[[#This Row],[LengthofCycle]]=F765,F765=29),1,0),"")</f>
        <v/>
      </c>
      <c r="AL764" s="4" t="str">
        <f>IF(AND(טבלה1013[[#This Row],[הווסת פעיל?]]&lt;&gt;1,B765&lt;&gt;1,B765&lt;&gt;""),IF(OR(טבלה1013[[#This Row],[LengthofCycle]]=F765,F765=29,F765=28),1,0),"")</f>
        <v/>
      </c>
    </row>
    <row r="765" spans="1:38" x14ac:dyDescent="0.25">
      <c r="A765" s="1" t="s">
        <v>119</v>
      </c>
      <c r="B765" s="1">
        <v>1</v>
      </c>
      <c r="C765" s="1">
        <v>0</v>
      </c>
      <c r="D765" s="1">
        <v>1</v>
      </c>
      <c r="E765" s="1">
        <v>0</v>
      </c>
      <c r="F765" s="1">
        <v>26</v>
      </c>
      <c r="G765" s="1">
        <f>טבלה1013[[#This Row],[LengthofCycle]]+1</f>
        <v>27</v>
      </c>
      <c r="H765" s="1">
        <f>IF(IFERROR(LOOKUP(טבלה1013[[#This Row],[ClientID]],קביעויות[השבוע]),FALSE)=טבלה1013[[#This Row],[ClientID]],1,"")</f>
        <v>1</v>
      </c>
      <c r="I765" s="1" t="str">
        <f>IF(AND(טבלה1013[[#This Row],[CycleNumber]]&gt;1,OR(B766="",טבלה1013[[#This Row],[CycleNumber]]&gt;B764)),IF(OR(AND(טבלה1013[[#This Row],[LengthofCycle]]=28,F764=28),AND(טבלה1013[[#This Row],[LengthofCycle]]=35,F764=35)),1,""),"")</f>
        <v/>
      </c>
      <c r="J765" s="1" t="str">
        <f>IF(AND(טבלה1013[[#This Row],[וסת השבוע]]=1,I764=1,טבלה1013[[#This Row],[CycleNumber]]&gt;B764),1,"")</f>
        <v/>
      </c>
      <c r="K765" s="1" t="str">
        <f>IF(טבלה1013[[#This Row],[CycleNumber]]=1,"",IF(טבלה1013[[#This Row],[וסת השבוע]]=1,0,IF(K764="","",IF(K764=0,IF(טבלה1013[[#This Row],[LengthofCycle]]=28,0,1),IF(K764=1,IF(טבלה1013[[#This Row],[LengthofCycle]]+F764=28*2,0,2),IF(K764=2,IF(טבלה1013[[#This Row],[LengthofCycle]]+F764+F763=28*3,0,3),""))))))</f>
        <v/>
      </c>
      <c r="L765" s="1" t="str">
        <f>IF(טבלה1013[[#This Row],[וסת השבוע]]=1,IF(טבלה1013[[#This Row],[וסת השבוע וההפלגה ביחד]]=1,L764+1,0),IF(AND(טבלה1013[[#This Row],[CycleNumber]]&gt;B764,טבלה1013[[#This Row],[CycleNumber]]&gt;1),IF(טבלה1013[[#This Row],[וסת השבוע פעיל?]]&lt;&gt;"",L764+1,""),""))</f>
        <v/>
      </c>
      <c r="M765" s="1" t="str">
        <f>IF(AND(טבלה1013[[#This Row],[וסת השבוע פעיל?]]&lt;&gt;"",טבלה1013[[#This Row],[CycleNumber]]&lt;B766,B766&lt;&gt;"",טבלה1013[[#This Row],[וסת השבוע פעיל?]]&lt;3),IF(K766=0,IF(AND(טבלה1013[[#This Row],[וסת השבוע פעיל?]]&gt;0,I766=1),0,1),0),"")</f>
        <v/>
      </c>
      <c r="N765" s="1" t="str">
        <f t="shared" si="68"/>
        <v/>
      </c>
      <c r="O765" s="1" t="str">
        <f>IF(AND(טבלה1013[[#This Row],[חיזוי - שבוע]]=1,J766=1),1,"")</f>
        <v/>
      </c>
      <c r="P765" s="1" t="str">
        <f>IF(AND(טבלה1013[[#This Row],[חיזוי טוב עם הפלגה?]]=1,טבלה1013[[#This Row],[וסת קבוע אחרון]]&lt;&gt;28,X764=1),1,"")</f>
        <v/>
      </c>
      <c r="Q765" s="1" t="str">
        <f>IF(AND(טבלה1013[[#This Row],[וסת השבוע פעיל?]]&lt;3,OR(טבלה1013[[#This Row],[CycleNumber]]&gt;B766,B766="")),1,"")</f>
        <v/>
      </c>
      <c r="R765" s="1">
        <f>IF(טבלה1013[[#This Row],[האישה קבעה וסת שבוע?]]=1,IF(טבלה1013[[#This Row],[וסת השבוע פעיל?]]&lt;3,1,0),"")</f>
        <v>0</v>
      </c>
      <c r="S7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5" s="1" t="str">
        <f t="shared" si="69"/>
        <v/>
      </c>
      <c r="U765" s="1" t="str">
        <f t="shared" si="70"/>
        <v/>
      </c>
      <c r="V765" s="1" t="str">
        <f t="shared" si="71"/>
        <v/>
      </c>
      <c r="W765" s="1" t="str">
        <f>IF(טבלה1013[[#This Row],[3 הפלגות זהות]]="","",IF(טבלה1013[[#This Row],[3 הפלגות זהות]]=1,טבלה1013[[#This Row],[LengthofCycle]],W764))</f>
        <v/>
      </c>
      <c r="X765" s="1" t="str">
        <f>IF(טבלה1013[[#This Row],[וסת קבוע אחרון]]="","",IF(OR(טבלה1013[[#This Row],[LengthofCycle]]=טבלה1013[[#This Row],[וסת קבוע אחרון]],F764=טבלה1013[[#This Row],[וסת קבוע אחרון]],F763=טבלה1013[[#This Row],[וסת קבוע אחרון]]),1,0))</f>
        <v/>
      </c>
      <c r="Y765" s="1" t="str">
        <f>IF(OR(טבלה1013[[#This Row],[הווסת פעיל?]]=0,טבלה1013[[#This Row],[הווסת פעיל?]]=""),"",SUM(Y764,טבלה1013[[#This Row],[הווסת פעיל?]]))</f>
        <v/>
      </c>
      <c r="Z765" s="1" t="str">
        <f>IF(AND(טבלה1013[[#This Row],[כמה מחזורים עד עקירה]]&lt;&gt;"",Y766=""),טבלה1013[[#This Row],[כמה מחזורים עד עקירה]],"")</f>
        <v/>
      </c>
      <c r="AA765" s="1" t="str">
        <f>IF(AND(טבלה1013[[#This Row],[הווסת פעיל?]]=1,טבלה1013[[#This Row],[וסת קבוע אחרון]]&lt;&gt;W764),טבלה1013[[#This Row],[וסת קבוע אחרון]],"")</f>
        <v/>
      </c>
      <c r="AB765" s="1" t="str">
        <f>IF(AND(טבלה1013[[#This Row],[הווסת פעיל?]]=1,X764=0,טבלה1013[[#This Row],[וסת קבוע אחרון]]=W764),טבלה1013[[#This Row],[וסת קבוע אחרון]],"")</f>
        <v/>
      </c>
      <c r="AC765" s="1" t="str">
        <f>IF(AND(טבלה1013[[#This Row],[הווסת פעיל?]]=1,X764=0,טבלה1013[[#This Row],[וסת קבוע אחרון]]&lt;&gt;W764),1,"")</f>
        <v/>
      </c>
      <c r="AD765" s="1" t="str">
        <f>IF(AND(טבלה1013[[#This Row],[הווסת פעיל?]]&lt;&gt;"",B766=1),טבלה1013[[#This Row],[CycleNumber]],"")</f>
        <v/>
      </c>
      <c r="AE765" s="1" t="str">
        <f>IF(AND(טבלה1013[[#This Row],[הווסת פעיל?]]&lt;&gt;"",X764=""),טבלה1013[[#This Row],[CycleNumber]],"")</f>
        <v/>
      </c>
      <c r="AF765" s="1" t="str">
        <f>IF(B766=1,"",IF(טבלה1013[[#This Row],[הווסת פעיל?]]=1,IF(טבלה1013[[#This Row],[וסת קבוע אחרון]]=F766,1,0),""))</f>
        <v/>
      </c>
      <c r="AG765" s="1" t="str">
        <f>IF(B766=1,"",IF(טבלה1013[[#This Row],[הווסת פעיל?]]=1,IF(OR(טבלה1013[[#This Row],[וסת קבוע אחרון]]=F766,F766=טבלה1013[[#This Row],[LengthofCycle]]),1,0),""))</f>
        <v/>
      </c>
      <c r="AH765" s="1" t="str">
        <f>IF(B766=1,"",IF(טבלה1013[[#This Row],[הווסת פעיל?]]=1,IF(OR(טבלה1013[[#This Row],[וסת קבוע אחרון]]=F766,F766=טבלה1013[[#This Row],[LengthofCycle]],AND(טבלה1013[[#This Row],[LengthofCycle]]&lt;&gt;טבלה1013[[#This Row],[וסת קבוע אחרון]],OR(F766=28,F766=29))),1,0),""))</f>
        <v/>
      </c>
      <c r="AI765" s="1" t="str">
        <f>IF(AND(טבלה1013[[#This Row],[הווסת פעיל?]]=1,B766=1),1,"")</f>
        <v/>
      </c>
      <c r="AJ765" s="4">
        <f>IF(AND(טבלה1013[[#This Row],[הווסת פעיל?]]&lt;&gt;1,B766&lt;&gt;1,B766&lt;&gt;""),IF(טבלה1013[[#This Row],[LengthofCycle]]=F766,1,0),"")</f>
        <v>0</v>
      </c>
      <c r="AK765" s="4">
        <f>IF(AND(טבלה1013[[#This Row],[הווסת פעיל?]]&lt;&gt;1,B766&lt;&gt;1,B766&lt;&gt;""),IF(OR(טבלה1013[[#This Row],[LengthofCycle]]=F766,F766=29),1,0),"")</f>
        <v>0</v>
      </c>
      <c r="AL765" s="4">
        <f>IF(AND(טבלה1013[[#This Row],[הווסת פעיל?]]&lt;&gt;1,B766&lt;&gt;1,B766&lt;&gt;""),IF(OR(טבלה1013[[#This Row],[LengthofCycle]]=F766,F766=29,F766=28),1,0),"")</f>
        <v>1</v>
      </c>
    </row>
    <row r="766" spans="1:38" x14ac:dyDescent="0.25">
      <c r="A766" s="1" t="s">
        <v>119</v>
      </c>
      <c r="B766" s="1">
        <v>2</v>
      </c>
      <c r="C766" s="1">
        <v>0</v>
      </c>
      <c r="D766" s="1">
        <v>1</v>
      </c>
      <c r="E766" s="1">
        <v>0</v>
      </c>
      <c r="F766" s="1">
        <v>28</v>
      </c>
      <c r="G766" s="1">
        <f>טבלה1013[[#This Row],[LengthofCycle]]+1</f>
        <v>29</v>
      </c>
      <c r="H766" s="1">
        <f>IF(IFERROR(LOOKUP(טבלה1013[[#This Row],[ClientID]],קביעויות[השבוע]),FALSE)=טבלה1013[[#This Row],[ClientID]],1,"")</f>
        <v>1</v>
      </c>
      <c r="I766" s="1" t="str">
        <f>IF(AND(טבלה1013[[#This Row],[CycleNumber]]&gt;1,OR(B767="",טבלה1013[[#This Row],[CycleNumber]]&gt;B765)),IF(OR(AND(טבלה1013[[#This Row],[LengthofCycle]]=28,F765=28),AND(טבלה1013[[#This Row],[LengthofCycle]]=35,F765=35)),1,""),"")</f>
        <v/>
      </c>
      <c r="J766" s="1" t="str">
        <f>IF(AND(טבלה1013[[#This Row],[וסת השבוע]]=1,I765=1,טבלה1013[[#This Row],[CycleNumber]]&gt;B765),1,"")</f>
        <v/>
      </c>
      <c r="K766" s="1" t="str">
        <f>IF(טבלה1013[[#This Row],[CycleNumber]]=1,"",IF(טבלה1013[[#This Row],[וסת השבוע]]=1,0,IF(K765="","",IF(K765=0,IF(טבלה1013[[#This Row],[LengthofCycle]]=28,0,1),IF(K765=1,IF(טבלה1013[[#This Row],[LengthofCycle]]+F765=28*2,0,2),IF(K765=2,IF(טבלה1013[[#This Row],[LengthofCycle]]+F765+F764=28*3,0,3),""))))))</f>
        <v/>
      </c>
      <c r="L766" s="1" t="str">
        <f>IF(טבלה1013[[#This Row],[וסת השבוע]]=1,IF(טבלה1013[[#This Row],[וסת השבוע וההפלגה ביחד]]=1,L765+1,0),IF(AND(טבלה1013[[#This Row],[CycleNumber]]&gt;B765,טבלה1013[[#This Row],[CycleNumber]]&gt;1),IF(טבלה1013[[#This Row],[וסת השבוע פעיל?]]&lt;&gt;"",L765+1,""),""))</f>
        <v/>
      </c>
      <c r="M766" s="1" t="str">
        <f>IF(AND(טבלה1013[[#This Row],[וסת השבוע פעיל?]]&lt;&gt;"",טבלה1013[[#This Row],[CycleNumber]]&lt;B767,B767&lt;&gt;"",טבלה1013[[#This Row],[וסת השבוע פעיל?]]&lt;3),IF(K767=0,IF(AND(טבלה1013[[#This Row],[וסת השבוע פעיל?]]&gt;0,I767=1),0,1),0),"")</f>
        <v/>
      </c>
      <c r="N766" s="1" t="str">
        <f t="shared" si="68"/>
        <v/>
      </c>
      <c r="O766" s="1" t="str">
        <f>IF(AND(טבלה1013[[#This Row],[חיזוי - שבוע]]=1,J767=1),1,"")</f>
        <v/>
      </c>
      <c r="P766" s="1" t="str">
        <f>IF(AND(טבלה1013[[#This Row],[חיזוי טוב עם הפלגה?]]=1,טבלה1013[[#This Row],[וסת קבוע אחרון]]&lt;&gt;28,X765=1),1,"")</f>
        <v/>
      </c>
      <c r="Q766" s="1" t="str">
        <f>IF(AND(טבלה1013[[#This Row],[וסת השבוע פעיל?]]&lt;3,OR(טבלה1013[[#This Row],[CycleNumber]]&gt;B767,B767="")),1,"")</f>
        <v/>
      </c>
      <c r="R766" s="1">
        <f>IF(טבלה1013[[#This Row],[האישה קבעה וסת שבוע?]]=1,IF(טבלה1013[[#This Row],[וסת השבוע פעיל?]]&lt;3,1,0),"")</f>
        <v>0</v>
      </c>
      <c r="S7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6" s="1" t="str">
        <f t="shared" si="69"/>
        <v/>
      </c>
      <c r="U766" s="1" t="str">
        <f t="shared" si="70"/>
        <v/>
      </c>
      <c r="V766" s="1" t="str">
        <f t="shared" si="71"/>
        <v/>
      </c>
      <c r="W766" s="1" t="str">
        <f>IF(טבלה1013[[#This Row],[3 הפלגות זהות]]="","",IF(טבלה1013[[#This Row],[3 הפלגות זהות]]=1,טבלה1013[[#This Row],[LengthofCycle]],W765))</f>
        <v/>
      </c>
      <c r="X766" s="1" t="str">
        <f>IF(טבלה1013[[#This Row],[וסת קבוע אחרון]]="","",IF(OR(טבלה1013[[#This Row],[LengthofCycle]]=טבלה1013[[#This Row],[וסת קבוע אחרון]],F765=טבלה1013[[#This Row],[וסת קבוע אחרון]],F764=טבלה1013[[#This Row],[וסת קבוע אחרון]]),1,0))</f>
        <v/>
      </c>
      <c r="Y766" s="1" t="str">
        <f>IF(OR(טבלה1013[[#This Row],[הווסת פעיל?]]=0,טבלה1013[[#This Row],[הווסת פעיל?]]=""),"",SUM(Y765,טבלה1013[[#This Row],[הווסת פעיל?]]))</f>
        <v/>
      </c>
      <c r="Z766" s="1" t="str">
        <f>IF(AND(טבלה1013[[#This Row],[כמה מחזורים עד עקירה]]&lt;&gt;"",Y767=""),טבלה1013[[#This Row],[כמה מחזורים עד עקירה]],"")</f>
        <v/>
      </c>
      <c r="AA766" s="1" t="str">
        <f>IF(AND(טבלה1013[[#This Row],[הווסת פעיל?]]=1,טבלה1013[[#This Row],[וסת קבוע אחרון]]&lt;&gt;W765),טבלה1013[[#This Row],[וסת קבוע אחרון]],"")</f>
        <v/>
      </c>
      <c r="AB766" s="1" t="str">
        <f>IF(AND(טבלה1013[[#This Row],[הווסת פעיל?]]=1,X765=0,טבלה1013[[#This Row],[וסת קבוע אחרון]]=W765),טבלה1013[[#This Row],[וסת קבוע אחרון]],"")</f>
        <v/>
      </c>
      <c r="AC766" s="1" t="str">
        <f>IF(AND(טבלה1013[[#This Row],[הווסת פעיל?]]=1,X765=0,טבלה1013[[#This Row],[וסת קבוע אחרון]]&lt;&gt;W765),1,"")</f>
        <v/>
      </c>
      <c r="AD766" s="1" t="str">
        <f>IF(AND(טבלה1013[[#This Row],[הווסת פעיל?]]&lt;&gt;"",B767=1),טבלה1013[[#This Row],[CycleNumber]],"")</f>
        <v/>
      </c>
      <c r="AE766" s="1" t="str">
        <f>IF(AND(טבלה1013[[#This Row],[הווסת פעיל?]]&lt;&gt;"",X765=""),טבלה1013[[#This Row],[CycleNumber]],"")</f>
        <v/>
      </c>
      <c r="AF766" s="1" t="str">
        <f>IF(B767=1,"",IF(טבלה1013[[#This Row],[הווסת פעיל?]]=1,IF(טבלה1013[[#This Row],[וסת קבוע אחרון]]=F767,1,0),""))</f>
        <v/>
      </c>
      <c r="AG766" s="1" t="str">
        <f>IF(B767=1,"",IF(טבלה1013[[#This Row],[הווסת פעיל?]]=1,IF(OR(טבלה1013[[#This Row],[וסת קבוע אחרון]]=F767,F767=טבלה1013[[#This Row],[LengthofCycle]]),1,0),""))</f>
        <v/>
      </c>
      <c r="AH766" s="1" t="str">
        <f>IF(B767=1,"",IF(טבלה1013[[#This Row],[הווסת פעיל?]]=1,IF(OR(טבלה1013[[#This Row],[וסת קבוע אחרון]]=F767,F767=טבלה1013[[#This Row],[LengthofCycle]],AND(טבלה1013[[#This Row],[LengthofCycle]]&lt;&gt;טבלה1013[[#This Row],[וסת קבוע אחרון]],OR(F767=28,F767=29))),1,0),""))</f>
        <v/>
      </c>
      <c r="AI766" s="1" t="str">
        <f>IF(AND(טבלה1013[[#This Row],[הווסת פעיל?]]=1,B767=1),1,"")</f>
        <v/>
      </c>
      <c r="AJ766" s="4">
        <f>IF(AND(טבלה1013[[#This Row],[הווסת פעיל?]]&lt;&gt;1,B767&lt;&gt;1,B767&lt;&gt;""),IF(טבלה1013[[#This Row],[LengthofCycle]]=F767,1,0),"")</f>
        <v>0</v>
      </c>
      <c r="AK766" s="4">
        <f>IF(AND(טבלה1013[[#This Row],[הווסת פעיל?]]&lt;&gt;1,B767&lt;&gt;1,B767&lt;&gt;""),IF(OR(טבלה1013[[#This Row],[LengthofCycle]]=F767,F767=29),1,0),"")</f>
        <v>0</v>
      </c>
      <c r="AL766" s="4">
        <f>IF(AND(טבלה1013[[#This Row],[הווסת פעיל?]]&lt;&gt;1,B767&lt;&gt;1,B767&lt;&gt;""),IF(OR(טבלה1013[[#This Row],[LengthofCycle]]=F767,F767=29,F767=28),1,0),"")</f>
        <v>0</v>
      </c>
    </row>
    <row r="767" spans="1:38" x14ac:dyDescent="0.25">
      <c r="A767" s="1" t="s">
        <v>119</v>
      </c>
      <c r="B767" s="1">
        <v>3</v>
      </c>
      <c r="C767" s="1">
        <v>0</v>
      </c>
      <c r="D767" s="1">
        <v>1</v>
      </c>
      <c r="E767" s="1">
        <v>0</v>
      </c>
      <c r="F767" s="1">
        <v>26</v>
      </c>
      <c r="G767" s="1">
        <f>טבלה1013[[#This Row],[LengthofCycle]]+1</f>
        <v>27</v>
      </c>
      <c r="H767" s="1">
        <f>IF(IFERROR(LOOKUP(טבלה1013[[#This Row],[ClientID]],קביעויות[השבוע]),FALSE)=טבלה1013[[#This Row],[ClientID]],1,"")</f>
        <v>1</v>
      </c>
      <c r="I767" s="1" t="str">
        <f>IF(AND(טבלה1013[[#This Row],[CycleNumber]]&gt;1,OR(B768="",טבלה1013[[#This Row],[CycleNumber]]&gt;B766)),IF(OR(AND(טבלה1013[[#This Row],[LengthofCycle]]=28,F766=28),AND(טבלה1013[[#This Row],[LengthofCycle]]=35,F766=35)),1,""),"")</f>
        <v/>
      </c>
      <c r="J767" s="1" t="str">
        <f>IF(AND(טבלה1013[[#This Row],[וסת השבוע]]=1,I766=1,טבלה1013[[#This Row],[CycleNumber]]&gt;B766),1,"")</f>
        <v/>
      </c>
      <c r="K767" s="1" t="str">
        <f>IF(טבלה1013[[#This Row],[CycleNumber]]=1,"",IF(טבלה1013[[#This Row],[וסת השבוע]]=1,0,IF(K766="","",IF(K766=0,IF(טבלה1013[[#This Row],[LengthofCycle]]=28,0,1),IF(K766=1,IF(טבלה1013[[#This Row],[LengthofCycle]]+F766=28*2,0,2),IF(K766=2,IF(טבלה1013[[#This Row],[LengthofCycle]]+F766+F765=28*3,0,3),""))))))</f>
        <v/>
      </c>
      <c r="L767" s="1" t="str">
        <f>IF(טבלה1013[[#This Row],[וסת השבוע]]=1,IF(טבלה1013[[#This Row],[וסת השבוע וההפלגה ביחד]]=1,L766+1,0),IF(AND(טבלה1013[[#This Row],[CycleNumber]]&gt;B766,טבלה1013[[#This Row],[CycleNumber]]&gt;1),IF(טבלה1013[[#This Row],[וסת השבוע פעיל?]]&lt;&gt;"",L766+1,""),""))</f>
        <v/>
      </c>
      <c r="M767" s="1" t="str">
        <f>IF(AND(טבלה1013[[#This Row],[וסת השבוע פעיל?]]&lt;&gt;"",טבלה1013[[#This Row],[CycleNumber]]&lt;B768,B768&lt;&gt;"",טבלה1013[[#This Row],[וסת השבוע פעיל?]]&lt;3),IF(K768=0,IF(AND(טבלה1013[[#This Row],[וסת השבוע פעיל?]]&gt;0,I768=1),0,1),0),"")</f>
        <v/>
      </c>
      <c r="N767" s="1" t="str">
        <f t="shared" si="68"/>
        <v/>
      </c>
      <c r="O767" s="1" t="str">
        <f>IF(AND(טבלה1013[[#This Row],[חיזוי - שבוע]]=1,J768=1),1,"")</f>
        <v/>
      </c>
      <c r="P767" s="1" t="str">
        <f>IF(AND(טבלה1013[[#This Row],[חיזוי טוב עם הפלגה?]]=1,טבלה1013[[#This Row],[וסת קבוע אחרון]]&lt;&gt;28,X766=1),1,"")</f>
        <v/>
      </c>
      <c r="Q767" s="1" t="str">
        <f>IF(AND(טבלה1013[[#This Row],[וסת השבוע פעיל?]]&lt;3,OR(טבלה1013[[#This Row],[CycleNumber]]&gt;B768,B768="")),1,"")</f>
        <v/>
      </c>
      <c r="R767" s="1">
        <f>IF(טבלה1013[[#This Row],[האישה קבעה וסת שבוע?]]=1,IF(טבלה1013[[#This Row],[וסת השבוע פעיל?]]&lt;3,1,0),"")</f>
        <v>0</v>
      </c>
      <c r="S7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7" s="1">
        <f t="shared" si="69"/>
        <v>0</v>
      </c>
      <c r="U767" s="1" t="str">
        <f t="shared" si="70"/>
        <v/>
      </c>
      <c r="V767" s="1" t="str">
        <f t="shared" si="71"/>
        <v/>
      </c>
      <c r="W767" s="1" t="str">
        <f>IF(טבלה1013[[#This Row],[3 הפלגות זהות]]="","",IF(טבלה1013[[#This Row],[3 הפלגות זהות]]=1,טבלה1013[[#This Row],[LengthofCycle]],W766))</f>
        <v/>
      </c>
      <c r="X767" s="1" t="str">
        <f>IF(טבלה1013[[#This Row],[וסת קבוע אחרון]]="","",IF(OR(טבלה1013[[#This Row],[LengthofCycle]]=טבלה1013[[#This Row],[וסת קבוע אחרון]],F766=טבלה1013[[#This Row],[וסת קבוע אחרון]],F765=טבלה1013[[#This Row],[וסת קבוע אחרון]]),1,0))</f>
        <v/>
      </c>
      <c r="Y767" s="1" t="str">
        <f>IF(OR(טבלה1013[[#This Row],[הווסת פעיל?]]=0,טבלה1013[[#This Row],[הווסת פעיל?]]=""),"",SUM(Y766,טבלה1013[[#This Row],[הווסת פעיל?]]))</f>
        <v/>
      </c>
      <c r="Z767" s="1" t="str">
        <f>IF(AND(טבלה1013[[#This Row],[כמה מחזורים עד עקירה]]&lt;&gt;"",Y768=""),טבלה1013[[#This Row],[כמה מחזורים עד עקירה]],"")</f>
        <v/>
      </c>
      <c r="AA767" s="1" t="str">
        <f>IF(AND(טבלה1013[[#This Row],[הווסת פעיל?]]=1,טבלה1013[[#This Row],[וסת קבוע אחרון]]&lt;&gt;W766),טבלה1013[[#This Row],[וסת קבוע אחרון]],"")</f>
        <v/>
      </c>
      <c r="AB767" s="1" t="str">
        <f>IF(AND(טבלה1013[[#This Row],[הווסת פעיל?]]=1,X766=0,טבלה1013[[#This Row],[וסת קבוע אחרון]]=W766),טבלה1013[[#This Row],[וסת קבוע אחרון]],"")</f>
        <v/>
      </c>
      <c r="AC767" s="1" t="str">
        <f>IF(AND(טבלה1013[[#This Row],[הווסת פעיל?]]=1,X766=0,טבלה1013[[#This Row],[וסת קבוע אחרון]]&lt;&gt;W766),1,"")</f>
        <v/>
      </c>
      <c r="AD767" s="1" t="str">
        <f>IF(AND(טבלה1013[[#This Row],[הווסת פעיל?]]&lt;&gt;"",B768=1),טבלה1013[[#This Row],[CycleNumber]],"")</f>
        <v/>
      </c>
      <c r="AE767" s="1" t="str">
        <f>IF(AND(טבלה1013[[#This Row],[הווסת פעיל?]]&lt;&gt;"",X766=""),טבלה1013[[#This Row],[CycleNumber]],"")</f>
        <v/>
      </c>
      <c r="AF767" s="1" t="str">
        <f>IF(B768=1,"",IF(טבלה1013[[#This Row],[הווסת פעיל?]]=1,IF(טבלה1013[[#This Row],[וסת קבוע אחרון]]=F768,1,0),""))</f>
        <v/>
      </c>
      <c r="AG767" s="1" t="str">
        <f>IF(B768=1,"",IF(טבלה1013[[#This Row],[הווסת פעיל?]]=1,IF(OR(טבלה1013[[#This Row],[וסת קבוע אחרון]]=F768,F768=טבלה1013[[#This Row],[LengthofCycle]]),1,0),""))</f>
        <v/>
      </c>
      <c r="AH767" s="1" t="str">
        <f>IF(B768=1,"",IF(טבלה1013[[#This Row],[הווסת פעיל?]]=1,IF(OR(טבלה1013[[#This Row],[וסת קבוע אחרון]]=F768,F768=טבלה1013[[#This Row],[LengthofCycle]],AND(טבלה1013[[#This Row],[LengthofCycle]]&lt;&gt;טבלה1013[[#This Row],[וסת קבוע אחרון]],OR(F768=28,F768=29))),1,0),""))</f>
        <v/>
      </c>
      <c r="AI767" s="1" t="str">
        <f>IF(AND(טבלה1013[[#This Row],[הווסת פעיל?]]=1,B768=1),1,"")</f>
        <v/>
      </c>
      <c r="AJ767" s="4">
        <f>IF(AND(טבלה1013[[#This Row],[הווסת פעיל?]]&lt;&gt;1,B768&lt;&gt;1,B768&lt;&gt;""),IF(טבלה1013[[#This Row],[LengthofCycle]]=F768,1,0),"")</f>
        <v>0</v>
      </c>
      <c r="AK767" s="4">
        <f>IF(AND(טבלה1013[[#This Row],[הווסת פעיל?]]&lt;&gt;1,B768&lt;&gt;1,B768&lt;&gt;""),IF(OR(טבלה1013[[#This Row],[LengthofCycle]]=F768,F768=29),1,0),"")</f>
        <v>0</v>
      </c>
      <c r="AL767" s="4">
        <f>IF(AND(טבלה1013[[#This Row],[הווסת פעיל?]]&lt;&gt;1,B768&lt;&gt;1,B768&lt;&gt;""),IF(OR(טבלה1013[[#This Row],[LengthofCycle]]=F768,F768=29,F768=28),1,0),"")</f>
        <v>1</v>
      </c>
    </row>
    <row r="768" spans="1:38" x14ac:dyDescent="0.25">
      <c r="A768" s="1" t="s">
        <v>119</v>
      </c>
      <c r="B768" s="1">
        <v>4</v>
      </c>
      <c r="C768" s="1">
        <v>0</v>
      </c>
      <c r="D768" s="1">
        <v>0</v>
      </c>
      <c r="E768" s="1">
        <v>0</v>
      </c>
      <c r="F768" s="1">
        <v>28</v>
      </c>
      <c r="G768" s="1">
        <f>טבלה1013[[#This Row],[LengthofCycle]]+1</f>
        <v>29</v>
      </c>
      <c r="H768" s="1">
        <f>IF(IFERROR(LOOKUP(טבלה1013[[#This Row],[ClientID]],קביעויות[השבוע]),FALSE)=טבלה1013[[#This Row],[ClientID]],1,"")</f>
        <v>1</v>
      </c>
      <c r="I768" s="1" t="str">
        <f>IF(AND(טבלה1013[[#This Row],[CycleNumber]]&gt;1,OR(B769="",טבלה1013[[#This Row],[CycleNumber]]&gt;B767)),IF(OR(AND(טבלה1013[[#This Row],[LengthofCycle]]=28,F767=28),AND(טבלה1013[[#This Row],[LengthofCycle]]=35,F767=35)),1,""),"")</f>
        <v/>
      </c>
      <c r="J768" s="1" t="str">
        <f>IF(AND(טבלה1013[[#This Row],[וסת השבוע]]=1,I767=1,טבלה1013[[#This Row],[CycleNumber]]&gt;B767),1,"")</f>
        <v/>
      </c>
      <c r="K768" s="1" t="str">
        <f>IF(טבלה1013[[#This Row],[CycleNumber]]=1,"",IF(טבלה1013[[#This Row],[וסת השבוע]]=1,0,IF(K767="","",IF(K767=0,IF(טבלה1013[[#This Row],[LengthofCycle]]=28,0,1),IF(K767=1,IF(טבלה1013[[#This Row],[LengthofCycle]]+F767=28*2,0,2),IF(K767=2,IF(טבלה1013[[#This Row],[LengthofCycle]]+F767+F766=28*3,0,3),""))))))</f>
        <v/>
      </c>
      <c r="L768" s="1" t="str">
        <f>IF(טבלה1013[[#This Row],[וסת השבוע]]=1,IF(טבלה1013[[#This Row],[וסת השבוע וההפלגה ביחד]]=1,L767+1,0),IF(AND(טבלה1013[[#This Row],[CycleNumber]]&gt;B767,טבלה1013[[#This Row],[CycleNumber]]&gt;1),IF(טבלה1013[[#This Row],[וסת השבוע פעיל?]]&lt;&gt;"",L767+1,""),""))</f>
        <v/>
      </c>
      <c r="M768" s="1" t="str">
        <f>IF(AND(טבלה1013[[#This Row],[וסת השבוע פעיל?]]&lt;&gt;"",טבלה1013[[#This Row],[CycleNumber]]&lt;B769,B769&lt;&gt;"",טבלה1013[[#This Row],[וסת השבוע פעיל?]]&lt;3),IF(K769=0,IF(AND(טבלה1013[[#This Row],[וסת השבוע פעיל?]]&gt;0,I769=1),0,1),0),"")</f>
        <v/>
      </c>
      <c r="N768" s="1" t="str">
        <f t="shared" si="68"/>
        <v/>
      </c>
      <c r="O768" s="1" t="str">
        <f>IF(AND(טבלה1013[[#This Row],[חיזוי - שבוע]]=1,J769=1),1,"")</f>
        <v/>
      </c>
      <c r="P768" s="1" t="str">
        <f>IF(AND(טבלה1013[[#This Row],[חיזוי טוב עם הפלגה?]]=1,טבלה1013[[#This Row],[וסת קבוע אחרון]]&lt;&gt;28,X767=1),1,"")</f>
        <v/>
      </c>
      <c r="Q768" s="1" t="str">
        <f>IF(AND(טבלה1013[[#This Row],[וסת השבוע פעיל?]]&lt;3,OR(טבלה1013[[#This Row],[CycleNumber]]&gt;B769,B769="")),1,"")</f>
        <v/>
      </c>
      <c r="R768" s="1">
        <f>IF(טבלה1013[[#This Row],[האישה קבעה וסת שבוע?]]=1,IF(טבלה1013[[#This Row],[וסת השבוע פעיל?]]&lt;3,1,0),"")</f>
        <v>0</v>
      </c>
      <c r="S7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8" s="1">
        <f t="shared" si="69"/>
        <v>0</v>
      </c>
      <c r="U768" s="1">
        <f t="shared" si="70"/>
        <v>0</v>
      </c>
      <c r="V768" s="1" t="str">
        <f t="shared" si="71"/>
        <v/>
      </c>
      <c r="W768" s="1" t="str">
        <f>IF(טבלה1013[[#This Row],[3 הפלגות זהות]]="","",IF(טבלה1013[[#This Row],[3 הפלגות זהות]]=1,טבלה1013[[#This Row],[LengthofCycle]],W767))</f>
        <v/>
      </c>
      <c r="X768" s="1" t="str">
        <f>IF(טבלה1013[[#This Row],[וסת קבוע אחרון]]="","",IF(OR(טבלה1013[[#This Row],[LengthofCycle]]=טבלה1013[[#This Row],[וסת קבוע אחרון]],F767=טבלה1013[[#This Row],[וסת קבוע אחרון]],F766=טבלה1013[[#This Row],[וסת קבוע אחרון]]),1,0))</f>
        <v/>
      </c>
      <c r="Y768" s="1" t="str">
        <f>IF(OR(טבלה1013[[#This Row],[הווסת פעיל?]]=0,טבלה1013[[#This Row],[הווסת פעיל?]]=""),"",SUM(Y767,טבלה1013[[#This Row],[הווסת פעיל?]]))</f>
        <v/>
      </c>
      <c r="Z768" s="1" t="str">
        <f>IF(AND(טבלה1013[[#This Row],[כמה מחזורים עד עקירה]]&lt;&gt;"",Y769=""),טבלה1013[[#This Row],[כמה מחזורים עד עקירה]],"")</f>
        <v/>
      </c>
      <c r="AA768" s="1" t="str">
        <f>IF(AND(טבלה1013[[#This Row],[הווסת פעיל?]]=1,טבלה1013[[#This Row],[וסת קבוע אחרון]]&lt;&gt;W767),טבלה1013[[#This Row],[וסת קבוע אחרון]],"")</f>
        <v/>
      </c>
      <c r="AB768" s="1" t="str">
        <f>IF(AND(טבלה1013[[#This Row],[הווסת פעיל?]]=1,X767=0,טבלה1013[[#This Row],[וסת קבוע אחרון]]=W767),טבלה1013[[#This Row],[וסת קבוע אחרון]],"")</f>
        <v/>
      </c>
      <c r="AC768" s="1" t="str">
        <f>IF(AND(טבלה1013[[#This Row],[הווסת פעיל?]]=1,X767=0,טבלה1013[[#This Row],[וסת קבוע אחרון]]&lt;&gt;W767),1,"")</f>
        <v/>
      </c>
      <c r="AD768" s="1" t="str">
        <f>IF(AND(טבלה1013[[#This Row],[הווסת פעיל?]]&lt;&gt;"",B769=1),טבלה1013[[#This Row],[CycleNumber]],"")</f>
        <v/>
      </c>
      <c r="AE768" s="1" t="str">
        <f>IF(AND(טבלה1013[[#This Row],[הווסת פעיל?]]&lt;&gt;"",X767=""),טבלה1013[[#This Row],[CycleNumber]],"")</f>
        <v/>
      </c>
      <c r="AF768" s="1" t="str">
        <f>IF(B769=1,"",IF(טבלה1013[[#This Row],[הווסת פעיל?]]=1,IF(טבלה1013[[#This Row],[וסת קבוע אחרון]]=F769,1,0),""))</f>
        <v/>
      </c>
      <c r="AG768" s="1" t="str">
        <f>IF(B769=1,"",IF(טבלה1013[[#This Row],[הווסת פעיל?]]=1,IF(OR(טבלה1013[[#This Row],[וסת קבוע אחרון]]=F769,F769=טבלה1013[[#This Row],[LengthofCycle]]),1,0),""))</f>
        <v/>
      </c>
      <c r="AH768" s="1" t="str">
        <f>IF(B769=1,"",IF(טבלה1013[[#This Row],[הווסת פעיל?]]=1,IF(OR(טבלה1013[[#This Row],[וסת קבוע אחרון]]=F769,F769=טבלה1013[[#This Row],[LengthofCycle]],AND(טבלה1013[[#This Row],[LengthofCycle]]&lt;&gt;טבלה1013[[#This Row],[וסת קבוע אחרון]],OR(F769=28,F769=29))),1,0),""))</f>
        <v/>
      </c>
      <c r="AI768" s="1" t="str">
        <f>IF(AND(טבלה1013[[#This Row],[הווסת פעיל?]]=1,B769=1),1,"")</f>
        <v/>
      </c>
      <c r="AJ768" s="4">
        <f>IF(AND(טבלה1013[[#This Row],[הווסת פעיל?]]&lt;&gt;1,B769&lt;&gt;1,B769&lt;&gt;""),IF(טבלה1013[[#This Row],[LengthofCycle]]=F769,1,0),"")</f>
        <v>0</v>
      </c>
      <c r="AK768" s="4">
        <f>IF(AND(טבלה1013[[#This Row],[הווסת פעיל?]]&lt;&gt;1,B769&lt;&gt;1,B769&lt;&gt;""),IF(OR(טבלה1013[[#This Row],[LengthofCycle]]=F769,F769=29),1,0),"")</f>
        <v>1</v>
      </c>
      <c r="AL768" s="4">
        <f>IF(AND(טבלה1013[[#This Row],[הווסת פעיל?]]&lt;&gt;1,B769&lt;&gt;1,B769&lt;&gt;""),IF(OR(טבלה1013[[#This Row],[LengthofCycle]]=F769,F769=29,F769=28),1,0),"")</f>
        <v>1</v>
      </c>
    </row>
    <row r="769" spans="1:38" x14ac:dyDescent="0.25">
      <c r="A769" s="1" t="s">
        <v>119</v>
      </c>
      <c r="B769" s="1">
        <v>5</v>
      </c>
      <c r="C769" s="1">
        <v>0</v>
      </c>
      <c r="D769" s="1">
        <v>1</v>
      </c>
      <c r="E769" s="1">
        <v>0</v>
      </c>
      <c r="F769" s="1">
        <v>29</v>
      </c>
      <c r="G769" s="1">
        <f>טבלה1013[[#This Row],[LengthofCycle]]+1</f>
        <v>30</v>
      </c>
      <c r="H769" s="1">
        <f>IF(IFERROR(LOOKUP(טבלה1013[[#This Row],[ClientID]],קביעויות[השבוע]),FALSE)=טבלה1013[[#This Row],[ClientID]],1,"")</f>
        <v>1</v>
      </c>
      <c r="I769" s="1" t="str">
        <f>IF(AND(טבלה1013[[#This Row],[CycleNumber]]&gt;1,OR(B770="",טבלה1013[[#This Row],[CycleNumber]]&gt;B768)),IF(OR(AND(טבלה1013[[#This Row],[LengthofCycle]]=28,F768=28),AND(טבלה1013[[#This Row],[LengthofCycle]]=35,F768=35)),1,""),"")</f>
        <v/>
      </c>
      <c r="J769" s="1" t="str">
        <f>IF(AND(טבלה1013[[#This Row],[וסת השבוע]]=1,I768=1,טבלה1013[[#This Row],[CycleNumber]]&gt;B768),1,"")</f>
        <v/>
      </c>
      <c r="K769" s="1" t="str">
        <f>IF(טבלה1013[[#This Row],[CycleNumber]]=1,"",IF(טבלה1013[[#This Row],[וסת השבוע]]=1,0,IF(K768="","",IF(K768=0,IF(טבלה1013[[#This Row],[LengthofCycle]]=28,0,1),IF(K768=1,IF(טבלה1013[[#This Row],[LengthofCycle]]+F768=28*2,0,2),IF(K768=2,IF(טבלה1013[[#This Row],[LengthofCycle]]+F768+F767=28*3,0,3),""))))))</f>
        <v/>
      </c>
      <c r="L769" s="1" t="str">
        <f>IF(טבלה1013[[#This Row],[וסת השבוע]]=1,IF(טבלה1013[[#This Row],[וסת השבוע וההפלגה ביחד]]=1,L768+1,0),IF(AND(טבלה1013[[#This Row],[CycleNumber]]&gt;B768,טבלה1013[[#This Row],[CycleNumber]]&gt;1),IF(טבלה1013[[#This Row],[וסת השבוע פעיל?]]&lt;&gt;"",L768+1,""),""))</f>
        <v/>
      </c>
      <c r="M769" s="1" t="str">
        <f>IF(AND(טבלה1013[[#This Row],[וסת השבוע פעיל?]]&lt;&gt;"",טבלה1013[[#This Row],[CycleNumber]]&lt;B770,B770&lt;&gt;"",טבלה1013[[#This Row],[וסת השבוע פעיל?]]&lt;3),IF(K770=0,IF(AND(טבלה1013[[#This Row],[וסת השבוע פעיל?]]&gt;0,I770=1),0,1),0),"")</f>
        <v/>
      </c>
      <c r="N769" s="1" t="str">
        <f t="shared" si="68"/>
        <v/>
      </c>
      <c r="O769" s="1" t="str">
        <f>IF(AND(טבלה1013[[#This Row],[חיזוי - שבוע]]=1,J770=1),1,"")</f>
        <v/>
      </c>
      <c r="P769" s="1" t="str">
        <f>IF(AND(טבלה1013[[#This Row],[חיזוי טוב עם הפלגה?]]=1,טבלה1013[[#This Row],[וסת קבוע אחרון]]&lt;&gt;28,X768=1),1,"")</f>
        <v/>
      </c>
      <c r="Q769" s="1" t="str">
        <f>IF(AND(טבלה1013[[#This Row],[וסת השבוע פעיל?]]&lt;3,OR(טבלה1013[[#This Row],[CycleNumber]]&gt;B770,B770="")),1,"")</f>
        <v/>
      </c>
      <c r="R769" s="1">
        <f>IF(טבלה1013[[#This Row],[האישה קבעה וסת שבוע?]]=1,IF(טבלה1013[[#This Row],[וסת השבוע פעיל?]]&lt;3,1,0),"")</f>
        <v>0</v>
      </c>
      <c r="S7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69" s="1">
        <f t="shared" si="69"/>
        <v>0</v>
      </c>
      <c r="U769" s="1">
        <f t="shared" si="70"/>
        <v>0</v>
      </c>
      <c r="V769" s="1">
        <f t="shared" si="71"/>
        <v>0</v>
      </c>
      <c r="W769" s="1" t="str">
        <f>IF(טבלה1013[[#This Row],[3 הפלגות זהות]]="","",IF(טבלה1013[[#This Row],[3 הפלגות זהות]]=1,טבלה1013[[#This Row],[LengthofCycle]],W768))</f>
        <v/>
      </c>
      <c r="X769" s="1" t="str">
        <f>IF(טבלה1013[[#This Row],[וסת קבוע אחרון]]="","",IF(OR(טבלה1013[[#This Row],[LengthofCycle]]=טבלה1013[[#This Row],[וסת קבוע אחרון]],F768=טבלה1013[[#This Row],[וסת קבוע אחרון]],F767=טבלה1013[[#This Row],[וסת קבוע אחרון]]),1,0))</f>
        <v/>
      </c>
      <c r="Y769" s="1" t="str">
        <f>IF(OR(טבלה1013[[#This Row],[הווסת פעיל?]]=0,טבלה1013[[#This Row],[הווסת פעיל?]]=""),"",SUM(Y768,טבלה1013[[#This Row],[הווסת פעיל?]]))</f>
        <v/>
      </c>
      <c r="Z769" s="1" t="str">
        <f>IF(AND(טבלה1013[[#This Row],[כמה מחזורים עד עקירה]]&lt;&gt;"",Y770=""),טבלה1013[[#This Row],[כמה מחזורים עד עקירה]],"")</f>
        <v/>
      </c>
      <c r="AA769" s="1" t="str">
        <f>IF(AND(טבלה1013[[#This Row],[הווסת פעיל?]]=1,טבלה1013[[#This Row],[וסת קבוע אחרון]]&lt;&gt;W768),טבלה1013[[#This Row],[וסת קבוע אחרון]],"")</f>
        <v/>
      </c>
      <c r="AB769" s="1" t="str">
        <f>IF(AND(טבלה1013[[#This Row],[הווסת פעיל?]]=1,X768=0,טבלה1013[[#This Row],[וסת קבוע אחרון]]=W768),טבלה1013[[#This Row],[וסת קבוע אחרון]],"")</f>
        <v/>
      </c>
      <c r="AC769" s="1" t="str">
        <f>IF(AND(טבלה1013[[#This Row],[הווסת פעיל?]]=1,X768=0,טבלה1013[[#This Row],[וסת קבוע אחרון]]&lt;&gt;W768),1,"")</f>
        <v/>
      </c>
      <c r="AD769" s="1" t="str">
        <f>IF(AND(טבלה1013[[#This Row],[הווסת פעיל?]]&lt;&gt;"",B770=1),טבלה1013[[#This Row],[CycleNumber]],"")</f>
        <v/>
      </c>
      <c r="AE769" s="1" t="str">
        <f>IF(AND(טבלה1013[[#This Row],[הווסת פעיל?]]&lt;&gt;"",X768=""),טבלה1013[[#This Row],[CycleNumber]],"")</f>
        <v/>
      </c>
      <c r="AF769" s="1" t="str">
        <f>IF(B770=1,"",IF(טבלה1013[[#This Row],[הווסת פעיל?]]=1,IF(טבלה1013[[#This Row],[וסת קבוע אחרון]]=F770,1,0),""))</f>
        <v/>
      </c>
      <c r="AG769" s="1" t="str">
        <f>IF(B770=1,"",IF(טבלה1013[[#This Row],[הווסת פעיל?]]=1,IF(OR(טבלה1013[[#This Row],[וסת קבוע אחרון]]=F770,F770=טבלה1013[[#This Row],[LengthofCycle]]),1,0),""))</f>
        <v/>
      </c>
      <c r="AH769" s="1" t="str">
        <f>IF(B770=1,"",IF(טבלה1013[[#This Row],[הווסת פעיל?]]=1,IF(OR(טבלה1013[[#This Row],[וסת קבוע אחרון]]=F770,F770=טבלה1013[[#This Row],[LengthofCycle]],AND(טבלה1013[[#This Row],[LengthofCycle]]&lt;&gt;טבלה1013[[#This Row],[וסת קבוע אחרון]],OR(F770=28,F770=29))),1,0),""))</f>
        <v/>
      </c>
      <c r="AI769" s="1" t="str">
        <f>IF(AND(טבלה1013[[#This Row],[הווסת פעיל?]]=1,B770=1),1,"")</f>
        <v/>
      </c>
      <c r="AJ769" s="4">
        <f>IF(AND(טבלה1013[[#This Row],[הווסת פעיל?]]&lt;&gt;1,B770&lt;&gt;1,B770&lt;&gt;""),IF(טבלה1013[[#This Row],[LengthofCycle]]=F770,1,0),"")</f>
        <v>1</v>
      </c>
      <c r="AK769" s="4">
        <f>IF(AND(טבלה1013[[#This Row],[הווסת פעיל?]]&lt;&gt;1,B770&lt;&gt;1,B770&lt;&gt;""),IF(OR(טבלה1013[[#This Row],[LengthofCycle]]=F770,F770=29),1,0),"")</f>
        <v>1</v>
      </c>
      <c r="AL769" s="4">
        <f>IF(AND(טבלה1013[[#This Row],[הווסת פעיל?]]&lt;&gt;1,B770&lt;&gt;1,B770&lt;&gt;""),IF(OR(טבלה1013[[#This Row],[LengthofCycle]]=F770,F770=29,F770=28),1,0),"")</f>
        <v>1</v>
      </c>
    </row>
    <row r="770" spans="1:38" x14ac:dyDescent="0.25">
      <c r="A770" s="1" t="s">
        <v>119</v>
      </c>
      <c r="B770" s="1">
        <v>6</v>
      </c>
      <c r="C770" s="1">
        <v>0</v>
      </c>
      <c r="D770" s="1">
        <v>1</v>
      </c>
      <c r="E770" s="1">
        <v>0</v>
      </c>
      <c r="F770" s="1">
        <v>29</v>
      </c>
      <c r="G770" s="1">
        <f>טבלה1013[[#This Row],[LengthofCycle]]+1</f>
        <v>30</v>
      </c>
      <c r="H770" s="1">
        <f>IF(IFERROR(LOOKUP(טבלה1013[[#This Row],[ClientID]],קביעויות[השבוע]),FALSE)=טבלה1013[[#This Row],[ClientID]],1,"")</f>
        <v>1</v>
      </c>
      <c r="I770" s="1" t="str">
        <f>IF(AND(טבלה1013[[#This Row],[CycleNumber]]&gt;1,OR(B771="",טבלה1013[[#This Row],[CycleNumber]]&gt;B769)),IF(OR(AND(טבלה1013[[#This Row],[LengthofCycle]]=28,F769=28),AND(טבלה1013[[#This Row],[LengthofCycle]]=35,F769=35)),1,""),"")</f>
        <v/>
      </c>
      <c r="J770" s="1" t="str">
        <f>IF(AND(טבלה1013[[#This Row],[וסת השבוע]]=1,I769=1,טבלה1013[[#This Row],[CycleNumber]]&gt;B769),1,"")</f>
        <v/>
      </c>
      <c r="K770" s="1" t="str">
        <f>IF(טבלה1013[[#This Row],[CycleNumber]]=1,"",IF(טבלה1013[[#This Row],[וסת השבוע]]=1,0,IF(K769="","",IF(K769=0,IF(טבלה1013[[#This Row],[LengthofCycle]]=28,0,1),IF(K769=1,IF(טבלה1013[[#This Row],[LengthofCycle]]+F769=28*2,0,2),IF(K769=2,IF(טבלה1013[[#This Row],[LengthofCycle]]+F769+F768=28*3,0,3),""))))))</f>
        <v/>
      </c>
      <c r="L770" s="1" t="str">
        <f>IF(טבלה1013[[#This Row],[וסת השבוע]]=1,IF(טבלה1013[[#This Row],[וסת השבוע וההפלגה ביחד]]=1,L769+1,0),IF(AND(טבלה1013[[#This Row],[CycleNumber]]&gt;B769,טבלה1013[[#This Row],[CycleNumber]]&gt;1),IF(טבלה1013[[#This Row],[וסת השבוע פעיל?]]&lt;&gt;"",L769+1,""),""))</f>
        <v/>
      </c>
      <c r="M770" s="1" t="str">
        <f>IF(AND(טבלה1013[[#This Row],[וסת השבוע פעיל?]]&lt;&gt;"",טבלה1013[[#This Row],[CycleNumber]]&lt;B771,B771&lt;&gt;"",טבלה1013[[#This Row],[וסת השבוע פעיל?]]&lt;3),IF(K771=0,IF(AND(טבלה1013[[#This Row],[וסת השבוע פעיל?]]&gt;0,I771=1),0,1),0),"")</f>
        <v/>
      </c>
      <c r="N770" s="1" t="str">
        <f t="shared" si="68"/>
        <v/>
      </c>
      <c r="O770" s="1" t="str">
        <f>IF(AND(טבלה1013[[#This Row],[חיזוי - שבוע]]=1,J771=1),1,"")</f>
        <v/>
      </c>
      <c r="P770" s="1" t="str">
        <f>IF(AND(טבלה1013[[#This Row],[חיזוי טוב עם הפלגה?]]=1,טבלה1013[[#This Row],[וסת קבוע אחרון]]&lt;&gt;28,X769=1),1,"")</f>
        <v/>
      </c>
      <c r="Q770" s="1" t="str">
        <f>IF(AND(טבלה1013[[#This Row],[וסת השבוע פעיל?]]&lt;3,OR(טבלה1013[[#This Row],[CycleNumber]]&gt;B771,B771="")),1,"")</f>
        <v/>
      </c>
      <c r="R770" s="1">
        <f>IF(טבלה1013[[#This Row],[האישה קבעה וסת שבוע?]]=1,IF(טבלה1013[[#This Row],[וסת השבוע פעיל?]]&lt;3,1,0),"")</f>
        <v>0</v>
      </c>
      <c r="S7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0" s="1">
        <f t="shared" si="69"/>
        <v>0</v>
      </c>
      <c r="U770" s="1">
        <f t="shared" si="70"/>
        <v>0</v>
      </c>
      <c r="V770" s="1">
        <f t="shared" si="71"/>
        <v>0</v>
      </c>
      <c r="W770" s="1" t="str">
        <f>IF(טבלה1013[[#This Row],[3 הפלגות זהות]]="","",IF(טבלה1013[[#This Row],[3 הפלגות זהות]]=1,טבלה1013[[#This Row],[LengthofCycle]],W769))</f>
        <v/>
      </c>
      <c r="X770" s="1" t="str">
        <f>IF(טבלה1013[[#This Row],[וסת קבוע אחרון]]="","",IF(OR(טבלה1013[[#This Row],[LengthofCycle]]=טבלה1013[[#This Row],[וסת קבוע אחרון]],F769=טבלה1013[[#This Row],[וסת קבוע אחרון]],F768=טבלה1013[[#This Row],[וסת קבוע אחרון]]),1,0))</f>
        <v/>
      </c>
      <c r="Y770" s="1" t="str">
        <f>IF(OR(טבלה1013[[#This Row],[הווסת פעיל?]]=0,טבלה1013[[#This Row],[הווסת פעיל?]]=""),"",SUM(Y769,טבלה1013[[#This Row],[הווסת פעיל?]]))</f>
        <v/>
      </c>
      <c r="Z770" s="1" t="str">
        <f>IF(AND(טבלה1013[[#This Row],[כמה מחזורים עד עקירה]]&lt;&gt;"",Y771=""),טבלה1013[[#This Row],[כמה מחזורים עד עקירה]],"")</f>
        <v/>
      </c>
      <c r="AA770" s="1" t="str">
        <f>IF(AND(טבלה1013[[#This Row],[הווסת פעיל?]]=1,טבלה1013[[#This Row],[וסת קבוע אחרון]]&lt;&gt;W769),טבלה1013[[#This Row],[וסת קבוע אחרון]],"")</f>
        <v/>
      </c>
      <c r="AB770" s="1" t="str">
        <f>IF(AND(טבלה1013[[#This Row],[הווסת פעיל?]]=1,X769=0,טבלה1013[[#This Row],[וסת קבוע אחרון]]=W769),טבלה1013[[#This Row],[וסת קבוע אחרון]],"")</f>
        <v/>
      </c>
      <c r="AC770" s="1" t="str">
        <f>IF(AND(טבלה1013[[#This Row],[הווסת פעיל?]]=1,X769=0,טבלה1013[[#This Row],[וסת קבוע אחרון]]&lt;&gt;W769),1,"")</f>
        <v/>
      </c>
      <c r="AD770" s="1" t="str">
        <f>IF(AND(טבלה1013[[#This Row],[הווסת פעיל?]]&lt;&gt;"",B771=1),טבלה1013[[#This Row],[CycleNumber]],"")</f>
        <v/>
      </c>
      <c r="AE770" s="1" t="str">
        <f>IF(AND(טבלה1013[[#This Row],[הווסת פעיל?]]&lt;&gt;"",X769=""),טבלה1013[[#This Row],[CycleNumber]],"")</f>
        <v/>
      </c>
      <c r="AF770" s="1" t="str">
        <f>IF(B771=1,"",IF(טבלה1013[[#This Row],[הווסת פעיל?]]=1,IF(טבלה1013[[#This Row],[וסת קבוע אחרון]]=F771,1,0),""))</f>
        <v/>
      </c>
      <c r="AG770" s="1" t="str">
        <f>IF(B771=1,"",IF(טבלה1013[[#This Row],[הווסת פעיל?]]=1,IF(OR(טבלה1013[[#This Row],[וסת קבוע אחרון]]=F771,F771=טבלה1013[[#This Row],[LengthofCycle]]),1,0),""))</f>
        <v/>
      </c>
      <c r="AH770" s="1" t="str">
        <f>IF(B771=1,"",IF(טבלה1013[[#This Row],[הווסת פעיל?]]=1,IF(OR(טבלה1013[[#This Row],[וסת קבוע אחרון]]=F771,F771=טבלה1013[[#This Row],[LengthofCycle]],AND(טבלה1013[[#This Row],[LengthofCycle]]&lt;&gt;טבלה1013[[#This Row],[וסת קבוע אחרון]],OR(F771=28,F771=29))),1,0),""))</f>
        <v/>
      </c>
      <c r="AI770" s="1" t="str">
        <f>IF(AND(טבלה1013[[#This Row],[הווסת פעיל?]]=1,B771=1),1,"")</f>
        <v/>
      </c>
      <c r="AJ770" s="4">
        <f>IF(AND(טבלה1013[[#This Row],[הווסת פעיל?]]&lt;&gt;1,B771&lt;&gt;1,B771&lt;&gt;""),IF(טבלה1013[[#This Row],[LengthofCycle]]=F771,1,0),"")</f>
        <v>0</v>
      </c>
      <c r="AK770" s="4">
        <f>IF(AND(טבלה1013[[#This Row],[הווסת פעיל?]]&lt;&gt;1,B771&lt;&gt;1,B771&lt;&gt;""),IF(OR(טבלה1013[[#This Row],[LengthofCycle]]=F771,F771=29),1,0),"")</f>
        <v>0</v>
      </c>
      <c r="AL770" s="4">
        <f>IF(AND(טבלה1013[[#This Row],[הווסת פעיל?]]&lt;&gt;1,B771&lt;&gt;1,B771&lt;&gt;""),IF(OR(טבלה1013[[#This Row],[LengthofCycle]]=F771,F771=29,F771=28),1,0),"")</f>
        <v>0</v>
      </c>
    </row>
    <row r="771" spans="1:38" x14ac:dyDescent="0.25">
      <c r="A771" s="1" t="s">
        <v>119</v>
      </c>
      <c r="B771" s="1">
        <v>7</v>
      </c>
      <c r="C771" s="1">
        <v>0</v>
      </c>
      <c r="D771" s="1">
        <v>1</v>
      </c>
      <c r="E771" s="1">
        <v>0</v>
      </c>
      <c r="F771" s="1">
        <v>27</v>
      </c>
      <c r="G771" s="1">
        <f>טבלה1013[[#This Row],[LengthofCycle]]+1</f>
        <v>28</v>
      </c>
      <c r="H771" s="1">
        <f>IF(IFERROR(LOOKUP(טבלה1013[[#This Row],[ClientID]],קביעויות[השבוע]),FALSE)=טבלה1013[[#This Row],[ClientID]],1,"")</f>
        <v>1</v>
      </c>
      <c r="I771" s="1" t="str">
        <f>IF(AND(טבלה1013[[#This Row],[CycleNumber]]&gt;1,OR(B772="",טבלה1013[[#This Row],[CycleNumber]]&gt;B770)),IF(OR(AND(טבלה1013[[#This Row],[LengthofCycle]]=28,F770=28),AND(טבלה1013[[#This Row],[LengthofCycle]]=35,F770=35)),1,""),"")</f>
        <v/>
      </c>
      <c r="J771" s="1" t="str">
        <f>IF(AND(טבלה1013[[#This Row],[וסת השבוע]]=1,I770=1,טבלה1013[[#This Row],[CycleNumber]]&gt;B770),1,"")</f>
        <v/>
      </c>
      <c r="K771" s="1" t="str">
        <f>IF(טבלה1013[[#This Row],[CycleNumber]]=1,"",IF(טבלה1013[[#This Row],[וסת השבוע]]=1,0,IF(K770="","",IF(K770=0,IF(טבלה1013[[#This Row],[LengthofCycle]]=28,0,1),IF(K770=1,IF(טבלה1013[[#This Row],[LengthofCycle]]+F770=28*2,0,2),IF(K770=2,IF(טבלה1013[[#This Row],[LengthofCycle]]+F770+F769=28*3,0,3),""))))))</f>
        <v/>
      </c>
      <c r="L771" s="1" t="str">
        <f>IF(טבלה1013[[#This Row],[וסת השבוע]]=1,IF(טבלה1013[[#This Row],[וסת השבוע וההפלגה ביחד]]=1,L770+1,0),IF(AND(טבלה1013[[#This Row],[CycleNumber]]&gt;B770,טבלה1013[[#This Row],[CycleNumber]]&gt;1),IF(טבלה1013[[#This Row],[וסת השבוע פעיל?]]&lt;&gt;"",L770+1,""),""))</f>
        <v/>
      </c>
      <c r="M771" s="1" t="str">
        <f>IF(AND(טבלה1013[[#This Row],[וסת השבוע פעיל?]]&lt;&gt;"",טבלה1013[[#This Row],[CycleNumber]]&lt;B772,B772&lt;&gt;"",טבלה1013[[#This Row],[וסת השבוע פעיל?]]&lt;3),IF(K772=0,IF(AND(טבלה1013[[#This Row],[וסת השבוע פעיל?]]&gt;0,I772=1),0,1),0),"")</f>
        <v/>
      </c>
      <c r="N771" s="1" t="str">
        <f t="shared" si="68"/>
        <v/>
      </c>
      <c r="O771" s="1" t="str">
        <f>IF(AND(טבלה1013[[#This Row],[חיזוי - שבוע]]=1,J772=1),1,"")</f>
        <v/>
      </c>
      <c r="P771" s="1" t="str">
        <f>IF(AND(טבלה1013[[#This Row],[חיזוי טוב עם הפלגה?]]=1,טבלה1013[[#This Row],[וסת קבוע אחרון]]&lt;&gt;28,X770=1),1,"")</f>
        <v/>
      </c>
      <c r="Q771" s="1" t="str">
        <f>IF(AND(טבלה1013[[#This Row],[וסת השבוע פעיל?]]&lt;3,OR(טבלה1013[[#This Row],[CycleNumber]]&gt;B772,B772="")),1,"")</f>
        <v/>
      </c>
      <c r="R771" s="1">
        <f>IF(טבלה1013[[#This Row],[האישה קבעה וסת שבוע?]]=1,IF(טבלה1013[[#This Row],[וסת השבוע פעיל?]]&lt;3,1,0),"")</f>
        <v>0</v>
      </c>
      <c r="S7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1" s="1">
        <f t="shared" si="69"/>
        <v>0</v>
      </c>
      <c r="U771" s="1">
        <f t="shared" si="70"/>
        <v>0</v>
      </c>
      <c r="V771" s="1">
        <f t="shared" si="71"/>
        <v>0</v>
      </c>
      <c r="W771" s="1" t="str">
        <f>IF(טבלה1013[[#This Row],[3 הפלגות זהות]]="","",IF(טבלה1013[[#This Row],[3 הפלגות זהות]]=1,טבלה1013[[#This Row],[LengthofCycle]],W770))</f>
        <v/>
      </c>
      <c r="X771" s="1" t="str">
        <f>IF(טבלה1013[[#This Row],[וסת קבוע אחרון]]="","",IF(OR(טבלה1013[[#This Row],[LengthofCycle]]=טבלה1013[[#This Row],[וסת קבוע אחרון]],F770=טבלה1013[[#This Row],[וסת קבוע אחרון]],F769=טבלה1013[[#This Row],[וסת קבוע אחרון]]),1,0))</f>
        <v/>
      </c>
      <c r="Y771" s="1" t="str">
        <f>IF(OR(טבלה1013[[#This Row],[הווסת פעיל?]]=0,טבלה1013[[#This Row],[הווסת פעיל?]]=""),"",SUM(Y770,טבלה1013[[#This Row],[הווסת פעיל?]]))</f>
        <v/>
      </c>
      <c r="Z771" s="1" t="str">
        <f>IF(AND(טבלה1013[[#This Row],[כמה מחזורים עד עקירה]]&lt;&gt;"",Y772=""),טבלה1013[[#This Row],[כמה מחזורים עד עקירה]],"")</f>
        <v/>
      </c>
      <c r="AA771" s="1" t="str">
        <f>IF(AND(טבלה1013[[#This Row],[הווסת פעיל?]]=1,טבלה1013[[#This Row],[וסת קבוע אחרון]]&lt;&gt;W770),טבלה1013[[#This Row],[וסת קבוע אחרון]],"")</f>
        <v/>
      </c>
      <c r="AB771" s="1" t="str">
        <f>IF(AND(טבלה1013[[#This Row],[הווסת פעיל?]]=1,X770=0,טבלה1013[[#This Row],[וסת קבוע אחרון]]=W770),טבלה1013[[#This Row],[וסת קבוע אחרון]],"")</f>
        <v/>
      </c>
      <c r="AC771" s="1" t="str">
        <f>IF(AND(טבלה1013[[#This Row],[הווסת פעיל?]]=1,X770=0,טבלה1013[[#This Row],[וסת קבוע אחרון]]&lt;&gt;W770),1,"")</f>
        <v/>
      </c>
      <c r="AD771" s="1" t="str">
        <f>IF(AND(טבלה1013[[#This Row],[הווסת פעיל?]]&lt;&gt;"",B772=1),טבלה1013[[#This Row],[CycleNumber]],"")</f>
        <v/>
      </c>
      <c r="AE771" s="1" t="str">
        <f>IF(AND(טבלה1013[[#This Row],[הווסת פעיל?]]&lt;&gt;"",X770=""),טבלה1013[[#This Row],[CycleNumber]],"")</f>
        <v/>
      </c>
      <c r="AF771" s="1" t="str">
        <f>IF(B772=1,"",IF(טבלה1013[[#This Row],[הווסת פעיל?]]=1,IF(טבלה1013[[#This Row],[וסת קבוע אחרון]]=F772,1,0),""))</f>
        <v/>
      </c>
      <c r="AG771" s="1" t="str">
        <f>IF(B772=1,"",IF(טבלה1013[[#This Row],[הווסת פעיל?]]=1,IF(OR(טבלה1013[[#This Row],[וסת קבוע אחרון]]=F772,F772=טבלה1013[[#This Row],[LengthofCycle]]),1,0),""))</f>
        <v/>
      </c>
      <c r="AH771" s="1" t="str">
        <f>IF(B772=1,"",IF(טבלה1013[[#This Row],[הווסת פעיל?]]=1,IF(OR(טבלה1013[[#This Row],[וסת קבוע אחרון]]=F772,F772=טבלה1013[[#This Row],[LengthofCycle]],AND(טבלה1013[[#This Row],[LengthofCycle]]&lt;&gt;טבלה1013[[#This Row],[וסת קבוע אחרון]],OR(F772=28,F772=29))),1,0),""))</f>
        <v/>
      </c>
      <c r="AI771" s="1" t="str">
        <f>IF(AND(טבלה1013[[#This Row],[הווסת פעיל?]]=1,B772=1),1,"")</f>
        <v/>
      </c>
      <c r="AJ771" s="4">
        <f>IF(AND(טבלה1013[[#This Row],[הווסת פעיל?]]&lt;&gt;1,B772&lt;&gt;1,B772&lt;&gt;""),IF(טבלה1013[[#This Row],[LengthofCycle]]=F772,1,0),"")</f>
        <v>0</v>
      </c>
      <c r="AK771" s="4">
        <f>IF(AND(טבלה1013[[#This Row],[הווסת פעיל?]]&lt;&gt;1,B772&lt;&gt;1,B772&lt;&gt;""),IF(OR(טבלה1013[[#This Row],[LengthofCycle]]=F772,F772=29),1,0),"")</f>
        <v>0</v>
      </c>
      <c r="AL771" s="4">
        <f>IF(AND(טבלה1013[[#This Row],[הווסת פעיל?]]&lt;&gt;1,B772&lt;&gt;1,B772&lt;&gt;""),IF(OR(טבלה1013[[#This Row],[LengthofCycle]]=F772,F772=29,F772=28),1,0),"")</f>
        <v>1</v>
      </c>
    </row>
    <row r="772" spans="1:38" x14ac:dyDescent="0.25">
      <c r="A772" s="1" t="s">
        <v>119</v>
      </c>
      <c r="B772" s="1">
        <v>8</v>
      </c>
      <c r="C772" s="1">
        <v>0</v>
      </c>
      <c r="D772" s="1">
        <v>1</v>
      </c>
      <c r="E772" s="1">
        <v>0</v>
      </c>
      <c r="F772" s="1">
        <v>28</v>
      </c>
      <c r="G772" s="1">
        <f>טבלה1013[[#This Row],[LengthofCycle]]+1</f>
        <v>29</v>
      </c>
      <c r="H772" s="1">
        <f>IF(IFERROR(LOOKUP(טבלה1013[[#This Row],[ClientID]],קביעויות[השבוע]),FALSE)=טבלה1013[[#This Row],[ClientID]],1,"")</f>
        <v>1</v>
      </c>
      <c r="I772" s="1" t="str">
        <f>IF(AND(טבלה1013[[#This Row],[CycleNumber]]&gt;1,OR(B773="",טבלה1013[[#This Row],[CycleNumber]]&gt;B771)),IF(OR(AND(טבלה1013[[#This Row],[LengthofCycle]]=28,F771=28),AND(טבלה1013[[#This Row],[LengthofCycle]]=35,F771=35)),1,""),"")</f>
        <v/>
      </c>
      <c r="J772" s="1" t="str">
        <f>IF(AND(טבלה1013[[#This Row],[וסת השבוע]]=1,I771=1,טבלה1013[[#This Row],[CycleNumber]]&gt;B771),1,"")</f>
        <v/>
      </c>
      <c r="K772" s="1" t="str">
        <f>IF(טבלה1013[[#This Row],[CycleNumber]]=1,"",IF(טבלה1013[[#This Row],[וסת השבוע]]=1,0,IF(K771="","",IF(K771=0,IF(טבלה1013[[#This Row],[LengthofCycle]]=28,0,1),IF(K771=1,IF(טבלה1013[[#This Row],[LengthofCycle]]+F771=28*2,0,2),IF(K771=2,IF(טבלה1013[[#This Row],[LengthofCycle]]+F771+F770=28*3,0,3),""))))))</f>
        <v/>
      </c>
      <c r="L772" s="1" t="str">
        <f>IF(טבלה1013[[#This Row],[וסת השבוע]]=1,IF(טבלה1013[[#This Row],[וסת השבוע וההפלגה ביחד]]=1,L771+1,0),IF(AND(טבלה1013[[#This Row],[CycleNumber]]&gt;B771,טבלה1013[[#This Row],[CycleNumber]]&gt;1),IF(טבלה1013[[#This Row],[וסת השבוע פעיל?]]&lt;&gt;"",L771+1,""),""))</f>
        <v/>
      </c>
      <c r="M772" s="1" t="str">
        <f>IF(AND(טבלה1013[[#This Row],[וסת השבוע פעיל?]]&lt;&gt;"",טבלה1013[[#This Row],[CycleNumber]]&lt;B773,B773&lt;&gt;"",טבלה1013[[#This Row],[וסת השבוע פעיל?]]&lt;3),IF(K773=0,IF(AND(טבלה1013[[#This Row],[וסת השבוע פעיל?]]&gt;0,I773=1),0,1),0),"")</f>
        <v/>
      </c>
      <c r="N772" s="1" t="str">
        <f t="shared" si="68"/>
        <v/>
      </c>
      <c r="O772" s="1" t="str">
        <f>IF(AND(טבלה1013[[#This Row],[חיזוי - שבוע]]=1,J773=1),1,"")</f>
        <v/>
      </c>
      <c r="P772" s="1" t="str">
        <f>IF(AND(טבלה1013[[#This Row],[חיזוי טוב עם הפלגה?]]=1,טבלה1013[[#This Row],[וסת קבוע אחרון]]&lt;&gt;28,X771=1),1,"")</f>
        <v/>
      </c>
      <c r="Q772" s="1" t="str">
        <f>IF(AND(טבלה1013[[#This Row],[וסת השבוע פעיל?]]&lt;3,OR(טבלה1013[[#This Row],[CycleNumber]]&gt;B773,B773="")),1,"")</f>
        <v/>
      </c>
      <c r="R772" s="1">
        <f>IF(טבלה1013[[#This Row],[האישה קבעה וסת שבוע?]]=1,IF(טבלה1013[[#This Row],[וסת השבוע פעיל?]]&lt;3,1,0),"")</f>
        <v>0</v>
      </c>
      <c r="S7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2" s="1">
        <f t="shared" si="69"/>
        <v>0</v>
      </c>
      <c r="U772" s="1">
        <f t="shared" si="70"/>
        <v>0</v>
      </c>
      <c r="V772" s="1">
        <f t="shared" si="71"/>
        <v>0</v>
      </c>
      <c r="W772" s="1" t="str">
        <f>IF(טבלה1013[[#This Row],[3 הפלגות זהות]]="","",IF(טבלה1013[[#This Row],[3 הפלגות זהות]]=1,טבלה1013[[#This Row],[LengthofCycle]],W771))</f>
        <v/>
      </c>
      <c r="X772" s="1" t="str">
        <f>IF(טבלה1013[[#This Row],[וסת קבוע אחרון]]="","",IF(OR(טבלה1013[[#This Row],[LengthofCycle]]=טבלה1013[[#This Row],[וסת קבוע אחרון]],F771=טבלה1013[[#This Row],[וסת קבוע אחרון]],F770=טבלה1013[[#This Row],[וסת קבוע אחרון]]),1,0))</f>
        <v/>
      </c>
      <c r="Y772" s="1" t="str">
        <f>IF(OR(טבלה1013[[#This Row],[הווסת פעיל?]]=0,טבלה1013[[#This Row],[הווסת פעיל?]]=""),"",SUM(Y771,טבלה1013[[#This Row],[הווסת פעיל?]]))</f>
        <v/>
      </c>
      <c r="Z772" s="1" t="str">
        <f>IF(AND(טבלה1013[[#This Row],[כמה מחזורים עד עקירה]]&lt;&gt;"",Y773=""),טבלה1013[[#This Row],[כמה מחזורים עד עקירה]],"")</f>
        <v/>
      </c>
      <c r="AA772" s="1" t="str">
        <f>IF(AND(טבלה1013[[#This Row],[הווסת פעיל?]]=1,טבלה1013[[#This Row],[וסת קבוע אחרון]]&lt;&gt;W771),טבלה1013[[#This Row],[וסת קבוע אחרון]],"")</f>
        <v/>
      </c>
      <c r="AB772" s="1" t="str">
        <f>IF(AND(טבלה1013[[#This Row],[הווסת פעיל?]]=1,X771=0,טבלה1013[[#This Row],[וסת קבוע אחרון]]=W771),טבלה1013[[#This Row],[וסת קבוע אחרון]],"")</f>
        <v/>
      </c>
      <c r="AC772" s="1" t="str">
        <f>IF(AND(טבלה1013[[#This Row],[הווסת פעיל?]]=1,X771=0,טבלה1013[[#This Row],[וסת קבוע אחרון]]&lt;&gt;W771),1,"")</f>
        <v/>
      </c>
      <c r="AD772" s="1" t="str">
        <f>IF(AND(טבלה1013[[#This Row],[הווסת פעיל?]]&lt;&gt;"",B773=1),טבלה1013[[#This Row],[CycleNumber]],"")</f>
        <v/>
      </c>
      <c r="AE772" s="1" t="str">
        <f>IF(AND(טבלה1013[[#This Row],[הווסת פעיל?]]&lt;&gt;"",X771=""),טבלה1013[[#This Row],[CycleNumber]],"")</f>
        <v/>
      </c>
      <c r="AF772" s="1" t="str">
        <f>IF(B773=1,"",IF(טבלה1013[[#This Row],[הווסת פעיל?]]=1,IF(טבלה1013[[#This Row],[וסת קבוע אחרון]]=F773,1,0),""))</f>
        <v/>
      </c>
      <c r="AG772" s="1" t="str">
        <f>IF(B773=1,"",IF(טבלה1013[[#This Row],[הווסת פעיל?]]=1,IF(OR(טבלה1013[[#This Row],[וסת קבוע אחרון]]=F773,F773=טבלה1013[[#This Row],[LengthofCycle]]),1,0),""))</f>
        <v/>
      </c>
      <c r="AH772" s="1" t="str">
        <f>IF(B773=1,"",IF(טבלה1013[[#This Row],[הווסת פעיל?]]=1,IF(OR(טבלה1013[[#This Row],[וסת קבוע אחרון]]=F773,F773=טבלה1013[[#This Row],[LengthofCycle]],AND(טבלה1013[[#This Row],[LengthofCycle]]&lt;&gt;טבלה1013[[#This Row],[וסת קבוע אחרון]],OR(F773=28,F773=29))),1,0),""))</f>
        <v/>
      </c>
      <c r="AI772" s="1" t="str">
        <f>IF(AND(טבלה1013[[#This Row],[הווסת פעיל?]]=1,B773=1),1,"")</f>
        <v/>
      </c>
      <c r="AJ772" s="4">
        <f>IF(AND(טבלה1013[[#This Row],[הווסת פעיל?]]&lt;&gt;1,B773&lt;&gt;1,B773&lt;&gt;""),IF(טבלה1013[[#This Row],[LengthofCycle]]=F773,1,0),"")</f>
        <v>0</v>
      </c>
      <c r="AK772" s="4">
        <f>IF(AND(טבלה1013[[#This Row],[הווסת פעיל?]]&lt;&gt;1,B773&lt;&gt;1,B773&lt;&gt;""),IF(OR(טבלה1013[[#This Row],[LengthofCycle]]=F773,F773=29),1,0),"")</f>
        <v>0</v>
      </c>
      <c r="AL772" s="4">
        <f>IF(AND(טבלה1013[[#This Row],[הווסת פעיל?]]&lt;&gt;1,B773&lt;&gt;1,B773&lt;&gt;""),IF(OR(טבלה1013[[#This Row],[LengthofCycle]]=F773,F773=29,F773=28),1,0),"")</f>
        <v>0</v>
      </c>
    </row>
    <row r="773" spans="1:38" x14ac:dyDescent="0.25">
      <c r="A773" s="1" t="s">
        <v>119</v>
      </c>
      <c r="B773" s="1">
        <v>9</v>
      </c>
      <c r="C773" s="1">
        <v>0</v>
      </c>
      <c r="D773" s="1">
        <v>1</v>
      </c>
      <c r="E773" s="1">
        <v>0</v>
      </c>
      <c r="F773" s="1">
        <v>26</v>
      </c>
      <c r="G773" s="1">
        <f>טבלה1013[[#This Row],[LengthofCycle]]+1</f>
        <v>27</v>
      </c>
      <c r="H773" s="1">
        <f>IF(IFERROR(LOOKUP(טבלה1013[[#This Row],[ClientID]],קביעויות[השבוע]),FALSE)=טבלה1013[[#This Row],[ClientID]],1,"")</f>
        <v>1</v>
      </c>
      <c r="I773" s="1" t="str">
        <f>IF(AND(טבלה1013[[#This Row],[CycleNumber]]&gt;1,OR(B774="",טבלה1013[[#This Row],[CycleNumber]]&gt;B772)),IF(OR(AND(טבלה1013[[#This Row],[LengthofCycle]]=28,F772=28),AND(טבלה1013[[#This Row],[LengthofCycle]]=35,F772=35)),1,""),"")</f>
        <v/>
      </c>
      <c r="J773" s="1" t="str">
        <f>IF(AND(טבלה1013[[#This Row],[וסת השבוע]]=1,I772=1,טבלה1013[[#This Row],[CycleNumber]]&gt;B772),1,"")</f>
        <v/>
      </c>
      <c r="K773" s="1" t="str">
        <f>IF(טבלה1013[[#This Row],[CycleNumber]]=1,"",IF(טבלה1013[[#This Row],[וסת השבוע]]=1,0,IF(K772="","",IF(K772=0,IF(טבלה1013[[#This Row],[LengthofCycle]]=28,0,1),IF(K772=1,IF(טבלה1013[[#This Row],[LengthofCycle]]+F772=28*2,0,2),IF(K772=2,IF(טבלה1013[[#This Row],[LengthofCycle]]+F772+F771=28*3,0,3),""))))))</f>
        <v/>
      </c>
      <c r="L773" s="1" t="str">
        <f>IF(טבלה1013[[#This Row],[וסת השבוע]]=1,IF(טבלה1013[[#This Row],[וסת השבוע וההפלגה ביחד]]=1,L772+1,0),IF(AND(טבלה1013[[#This Row],[CycleNumber]]&gt;B772,טבלה1013[[#This Row],[CycleNumber]]&gt;1),IF(טבלה1013[[#This Row],[וסת השבוע פעיל?]]&lt;&gt;"",L772+1,""),""))</f>
        <v/>
      </c>
      <c r="M773" s="1" t="str">
        <f>IF(AND(טבלה1013[[#This Row],[וסת השבוע פעיל?]]&lt;&gt;"",טבלה1013[[#This Row],[CycleNumber]]&lt;B774,B774&lt;&gt;"",טבלה1013[[#This Row],[וסת השבוע פעיל?]]&lt;3),IF(K774=0,IF(AND(טבלה1013[[#This Row],[וסת השבוע פעיל?]]&gt;0,I774=1),0,1),0),"")</f>
        <v/>
      </c>
      <c r="N773" s="1" t="str">
        <f t="shared" si="68"/>
        <v/>
      </c>
      <c r="O773" s="1" t="str">
        <f>IF(AND(טבלה1013[[#This Row],[חיזוי - שבוע]]=1,J774=1),1,"")</f>
        <v/>
      </c>
      <c r="P773" s="1" t="str">
        <f>IF(AND(טבלה1013[[#This Row],[חיזוי טוב עם הפלגה?]]=1,טבלה1013[[#This Row],[וסת קבוע אחרון]]&lt;&gt;28,X772=1),1,"")</f>
        <v/>
      </c>
      <c r="Q773" s="1" t="str">
        <f>IF(AND(טבלה1013[[#This Row],[וסת השבוע פעיל?]]&lt;3,OR(טבלה1013[[#This Row],[CycleNumber]]&gt;B774,B774="")),1,"")</f>
        <v/>
      </c>
      <c r="R773" s="1">
        <f>IF(טבלה1013[[#This Row],[האישה קבעה וסת שבוע?]]=1,IF(טבלה1013[[#This Row],[וסת השבוע פעיל?]]&lt;3,1,0),"")</f>
        <v>0</v>
      </c>
      <c r="S7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3" s="1">
        <f t="shared" si="69"/>
        <v>0</v>
      </c>
      <c r="U773" s="1">
        <f t="shared" si="70"/>
        <v>0</v>
      </c>
      <c r="V773" s="1">
        <f t="shared" si="71"/>
        <v>0</v>
      </c>
      <c r="W773" s="1" t="str">
        <f>IF(טבלה1013[[#This Row],[3 הפלגות זהות]]="","",IF(טבלה1013[[#This Row],[3 הפלגות זהות]]=1,טבלה1013[[#This Row],[LengthofCycle]],W772))</f>
        <v/>
      </c>
      <c r="X773" s="1" t="str">
        <f>IF(טבלה1013[[#This Row],[וסת קבוע אחרון]]="","",IF(OR(טבלה1013[[#This Row],[LengthofCycle]]=טבלה1013[[#This Row],[וסת קבוע אחרון]],F772=טבלה1013[[#This Row],[וסת קבוע אחרון]],F771=טבלה1013[[#This Row],[וסת קבוע אחרון]]),1,0))</f>
        <v/>
      </c>
      <c r="Y773" s="1" t="str">
        <f>IF(OR(טבלה1013[[#This Row],[הווסת פעיל?]]=0,טבלה1013[[#This Row],[הווסת פעיל?]]=""),"",SUM(Y772,טבלה1013[[#This Row],[הווסת פעיל?]]))</f>
        <v/>
      </c>
      <c r="Z773" s="1" t="str">
        <f>IF(AND(טבלה1013[[#This Row],[כמה מחזורים עד עקירה]]&lt;&gt;"",Y774=""),טבלה1013[[#This Row],[כמה מחזורים עד עקירה]],"")</f>
        <v/>
      </c>
      <c r="AA773" s="1" t="str">
        <f>IF(AND(טבלה1013[[#This Row],[הווסת פעיל?]]=1,טבלה1013[[#This Row],[וסת קבוע אחרון]]&lt;&gt;W772),טבלה1013[[#This Row],[וסת קבוע אחרון]],"")</f>
        <v/>
      </c>
      <c r="AB773" s="1" t="str">
        <f>IF(AND(טבלה1013[[#This Row],[הווסת פעיל?]]=1,X772=0,טבלה1013[[#This Row],[וסת קבוע אחרון]]=W772),טבלה1013[[#This Row],[וסת קבוע אחרון]],"")</f>
        <v/>
      </c>
      <c r="AC773" s="1" t="str">
        <f>IF(AND(טבלה1013[[#This Row],[הווסת פעיל?]]=1,X772=0,טבלה1013[[#This Row],[וסת קבוע אחרון]]&lt;&gt;W772),1,"")</f>
        <v/>
      </c>
      <c r="AD773" s="1" t="str">
        <f>IF(AND(טבלה1013[[#This Row],[הווסת פעיל?]]&lt;&gt;"",B774=1),טבלה1013[[#This Row],[CycleNumber]],"")</f>
        <v/>
      </c>
      <c r="AE773" s="1" t="str">
        <f>IF(AND(טבלה1013[[#This Row],[הווסת פעיל?]]&lt;&gt;"",X772=""),טבלה1013[[#This Row],[CycleNumber]],"")</f>
        <v/>
      </c>
      <c r="AF773" s="1" t="str">
        <f>IF(B774=1,"",IF(טבלה1013[[#This Row],[הווסת פעיל?]]=1,IF(טבלה1013[[#This Row],[וסת קבוע אחרון]]=F774,1,0),""))</f>
        <v/>
      </c>
      <c r="AG773" s="1" t="str">
        <f>IF(B774=1,"",IF(טבלה1013[[#This Row],[הווסת פעיל?]]=1,IF(OR(טבלה1013[[#This Row],[וסת קבוע אחרון]]=F774,F774=טבלה1013[[#This Row],[LengthofCycle]]),1,0),""))</f>
        <v/>
      </c>
      <c r="AH773" s="1" t="str">
        <f>IF(B774=1,"",IF(טבלה1013[[#This Row],[הווסת פעיל?]]=1,IF(OR(טבלה1013[[#This Row],[וסת קבוע אחרון]]=F774,F774=טבלה1013[[#This Row],[LengthofCycle]],AND(טבלה1013[[#This Row],[LengthofCycle]]&lt;&gt;טבלה1013[[#This Row],[וסת קבוע אחרון]],OR(F774=28,F774=29))),1,0),""))</f>
        <v/>
      </c>
      <c r="AI773" s="1" t="str">
        <f>IF(AND(טבלה1013[[#This Row],[הווסת פעיל?]]=1,B774=1),1,"")</f>
        <v/>
      </c>
      <c r="AJ773" s="4">
        <f>IF(AND(טבלה1013[[#This Row],[הווסת פעיל?]]&lt;&gt;1,B774&lt;&gt;1,B774&lt;&gt;""),IF(טבלה1013[[#This Row],[LengthofCycle]]=F774,1,0),"")</f>
        <v>0</v>
      </c>
      <c r="AK773" s="4">
        <f>IF(AND(טבלה1013[[#This Row],[הווסת פעיל?]]&lt;&gt;1,B774&lt;&gt;1,B774&lt;&gt;""),IF(OR(טבלה1013[[#This Row],[LengthofCycle]]=F774,F774=29),1,0),"")</f>
        <v>1</v>
      </c>
      <c r="AL773" s="4">
        <f>IF(AND(טבלה1013[[#This Row],[הווסת פעיל?]]&lt;&gt;1,B774&lt;&gt;1,B774&lt;&gt;""),IF(OR(טבלה1013[[#This Row],[LengthofCycle]]=F774,F774=29,F774=28),1,0),"")</f>
        <v>1</v>
      </c>
    </row>
    <row r="774" spans="1:38" x14ac:dyDescent="0.25">
      <c r="A774" s="1" t="s">
        <v>119</v>
      </c>
      <c r="B774" s="1">
        <v>10</v>
      </c>
      <c r="C774" s="1">
        <v>0</v>
      </c>
      <c r="D774" s="1">
        <v>1</v>
      </c>
      <c r="E774" s="1">
        <v>0</v>
      </c>
      <c r="F774" s="1">
        <v>29</v>
      </c>
      <c r="G774" s="1">
        <f>טבלה1013[[#This Row],[LengthofCycle]]+1</f>
        <v>30</v>
      </c>
      <c r="H774" s="1">
        <f>IF(IFERROR(LOOKUP(טבלה1013[[#This Row],[ClientID]],קביעויות[השבוע]),FALSE)=טבלה1013[[#This Row],[ClientID]],1,"")</f>
        <v>1</v>
      </c>
      <c r="I774" s="1" t="str">
        <f>IF(AND(טבלה1013[[#This Row],[CycleNumber]]&gt;1,OR(B775="",טבלה1013[[#This Row],[CycleNumber]]&gt;B773)),IF(OR(AND(טבלה1013[[#This Row],[LengthofCycle]]=28,F773=28),AND(טבלה1013[[#This Row],[LengthofCycle]]=35,F773=35)),1,""),"")</f>
        <v/>
      </c>
      <c r="J774" s="1" t="str">
        <f>IF(AND(טבלה1013[[#This Row],[וסת השבוע]]=1,I773=1,טבלה1013[[#This Row],[CycleNumber]]&gt;B773),1,"")</f>
        <v/>
      </c>
      <c r="K774" s="1" t="str">
        <f>IF(טבלה1013[[#This Row],[CycleNumber]]=1,"",IF(טבלה1013[[#This Row],[וסת השבוע]]=1,0,IF(K773="","",IF(K773=0,IF(טבלה1013[[#This Row],[LengthofCycle]]=28,0,1),IF(K773=1,IF(טבלה1013[[#This Row],[LengthofCycle]]+F773=28*2,0,2),IF(K773=2,IF(טבלה1013[[#This Row],[LengthofCycle]]+F773+F772=28*3,0,3),""))))))</f>
        <v/>
      </c>
      <c r="L774" s="1" t="str">
        <f>IF(טבלה1013[[#This Row],[וסת השבוע]]=1,IF(טבלה1013[[#This Row],[וסת השבוע וההפלגה ביחד]]=1,L773+1,0),IF(AND(טבלה1013[[#This Row],[CycleNumber]]&gt;B773,טבלה1013[[#This Row],[CycleNumber]]&gt;1),IF(טבלה1013[[#This Row],[וסת השבוע פעיל?]]&lt;&gt;"",L773+1,""),""))</f>
        <v/>
      </c>
      <c r="M774" s="1" t="str">
        <f>IF(AND(טבלה1013[[#This Row],[וסת השבוע פעיל?]]&lt;&gt;"",טבלה1013[[#This Row],[CycleNumber]]&lt;B775,B775&lt;&gt;"",טבלה1013[[#This Row],[וסת השבוע פעיל?]]&lt;3),IF(K775=0,IF(AND(טבלה1013[[#This Row],[וסת השבוע פעיל?]]&gt;0,I775=1),0,1),0),"")</f>
        <v/>
      </c>
      <c r="N774" s="1" t="str">
        <f t="shared" si="68"/>
        <v/>
      </c>
      <c r="O774" s="1" t="str">
        <f>IF(AND(טבלה1013[[#This Row],[חיזוי - שבוע]]=1,J775=1),1,"")</f>
        <v/>
      </c>
      <c r="P774" s="1" t="str">
        <f>IF(AND(טבלה1013[[#This Row],[חיזוי טוב עם הפלגה?]]=1,טבלה1013[[#This Row],[וסת קבוע אחרון]]&lt;&gt;28,X773=1),1,"")</f>
        <v/>
      </c>
      <c r="Q774" s="1" t="str">
        <f>IF(AND(טבלה1013[[#This Row],[וסת השבוע פעיל?]]&lt;3,OR(טבלה1013[[#This Row],[CycleNumber]]&gt;B775,B775="")),1,"")</f>
        <v/>
      </c>
      <c r="R774" s="1">
        <f>IF(טבלה1013[[#This Row],[האישה קבעה וסת שבוע?]]=1,IF(טבלה1013[[#This Row],[וסת השבוע פעיל?]]&lt;3,1,0),"")</f>
        <v>0</v>
      </c>
      <c r="S7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4" s="1">
        <f t="shared" si="69"/>
        <v>0</v>
      </c>
      <c r="U774" s="1">
        <f t="shared" si="70"/>
        <v>0</v>
      </c>
      <c r="V774" s="1">
        <f t="shared" si="71"/>
        <v>0</v>
      </c>
      <c r="W774" s="1" t="str">
        <f>IF(טבלה1013[[#This Row],[3 הפלגות זהות]]="","",IF(טבלה1013[[#This Row],[3 הפלגות זהות]]=1,טבלה1013[[#This Row],[LengthofCycle]],W773))</f>
        <v/>
      </c>
      <c r="X774" s="1" t="str">
        <f>IF(טבלה1013[[#This Row],[וסת קבוע אחרון]]="","",IF(OR(טבלה1013[[#This Row],[LengthofCycle]]=טבלה1013[[#This Row],[וסת קבוע אחרון]],F773=טבלה1013[[#This Row],[וסת קבוע אחרון]],F772=טבלה1013[[#This Row],[וסת קבוע אחרון]]),1,0))</f>
        <v/>
      </c>
      <c r="Y774" s="1" t="str">
        <f>IF(OR(טבלה1013[[#This Row],[הווסת פעיל?]]=0,טבלה1013[[#This Row],[הווסת פעיל?]]=""),"",SUM(Y773,טבלה1013[[#This Row],[הווסת פעיל?]]))</f>
        <v/>
      </c>
      <c r="Z774" s="1" t="str">
        <f>IF(AND(טבלה1013[[#This Row],[כמה מחזורים עד עקירה]]&lt;&gt;"",Y775=""),טבלה1013[[#This Row],[כמה מחזורים עד עקירה]],"")</f>
        <v/>
      </c>
      <c r="AA774" s="1" t="str">
        <f>IF(AND(טבלה1013[[#This Row],[הווסת פעיל?]]=1,טבלה1013[[#This Row],[וסת קבוע אחרון]]&lt;&gt;W773),טבלה1013[[#This Row],[וסת קבוע אחרון]],"")</f>
        <v/>
      </c>
      <c r="AB774" s="1" t="str">
        <f>IF(AND(טבלה1013[[#This Row],[הווסת פעיל?]]=1,X773=0,טבלה1013[[#This Row],[וסת קבוע אחרון]]=W773),טבלה1013[[#This Row],[וסת קבוע אחרון]],"")</f>
        <v/>
      </c>
      <c r="AC774" s="1" t="str">
        <f>IF(AND(טבלה1013[[#This Row],[הווסת פעיל?]]=1,X773=0,טבלה1013[[#This Row],[וסת קבוע אחרון]]&lt;&gt;W773),1,"")</f>
        <v/>
      </c>
      <c r="AD774" s="1" t="str">
        <f>IF(AND(טבלה1013[[#This Row],[הווסת פעיל?]]&lt;&gt;"",B775=1),טבלה1013[[#This Row],[CycleNumber]],"")</f>
        <v/>
      </c>
      <c r="AE774" s="1" t="str">
        <f>IF(AND(טבלה1013[[#This Row],[הווסת פעיל?]]&lt;&gt;"",X773=""),טבלה1013[[#This Row],[CycleNumber]],"")</f>
        <v/>
      </c>
      <c r="AF774" s="1" t="str">
        <f>IF(B775=1,"",IF(טבלה1013[[#This Row],[הווסת פעיל?]]=1,IF(טבלה1013[[#This Row],[וסת קבוע אחרון]]=F775,1,0),""))</f>
        <v/>
      </c>
      <c r="AG774" s="1" t="str">
        <f>IF(B775=1,"",IF(טבלה1013[[#This Row],[הווסת פעיל?]]=1,IF(OR(טבלה1013[[#This Row],[וסת קבוע אחרון]]=F775,F775=טבלה1013[[#This Row],[LengthofCycle]]),1,0),""))</f>
        <v/>
      </c>
      <c r="AH774" s="1" t="str">
        <f>IF(B775=1,"",IF(טבלה1013[[#This Row],[הווסת פעיל?]]=1,IF(OR(טבלה1013[[#This Row],[וסת קבוע אחרון]]=F775,F775=טבלה1013[[#This Row],[LengthofCycle]],AND(טבלה1013[[#This Row],[LengthofCycle]]&lt;&gt;טבלה1013[[#This Row],[וסת קבוע אחרון]],OR(F775=28,F775=29))),1,0),""))</f>
        <v/>
      </c>
      <c r="AI774" s="1" t="str">
        <f>IF(AND(טבלה1013[[#This Row],[הווסת פעיל?]]=1,B775=1),1,"")</f>
        <v/>
      </c>
      <c r="AJ774" s="4">
        <f>IF(AND(טבלה1013[[#This Row],[הווסת פעיל?]]&lt;&gt;1,B775&lt;&gt;1,B775&lt;&gt;""),IF(טבלה1013[[#This Row],[LengthofCycle]]=F775,1,0),"")</f>
        <v>0</v>
      </c>
      <c r="AK774" s="4">
        <f>IF(AND(טבלה1013[[#This Row],[הווסת פעיל?]]&lt;&gt;1,B775&lt;&gt;1,B775&lt;&gt;""),IF(OR(טבלה1013[[#This Row],[LengthofCycle]]=F775,F775=29),1,0),"")</f>
        <v>0</v>
      </c>
      <c r="AL774" s="4">
        <f>IF(AND(טבלה1013[[#This Row],[הווסת פעיל?]]&lt;&gt;1,B775&lt;&gt;1,B775&lt;&gt;""),IF(OR(טבלה1013[[#This Row],[LengthofCycle]]=F775,F775=29,F775=28),1,0),"")</f>
        <v>1</v>
      </c>
    </row>
    <row r="775" spans="1:38" x14ac:dyDescent="0.25">
      <c r="A775" s="1" t="s">
        <v>119</v>
      </c>
      <c r="B775" s="1">
        <v>11</v>
      </c>
      <c r="C775" s="1">
        <v>0</v>
      </c>
      <c r="D775" s="1">
        <v>1</v>
      </c>
      <c r="E775" s="1">
        <v>0</v>
      </c>
      <c r="F775" s="1">
        <v>28</v>
      </c>
      <c r="G775" s="1">
        <f>טבלה1013[[#This Row],[LengthofCycle]]+1</f>
        <v>29</v>
      </c>
      <c r="H775" s="1">
        <f>IF(IFERROR(LOOKUP(טבלה1013[[#This Row],[ClientID]],קביעויות[השבוע]),FALSE)=טבלה1013[[#This Row],[ClientID]],1,"")</f>
        <v>1</v>
      </c>
      <c r="I775" s="1" t="str">
        <f>IF(AND(טבלה1013[[#This Row],[CycleNumber]]&gt;1,OR(B776="",טבלה1013[[#This Row],[CycleNumber]]&gt;B774)),IF(OR(AND(טבלה1013[[#This Row],[LengthofCycle]]=28,F774=28),AND(טבלה1013[[#This Row],[LengthofCycle]]=35,F774=35)),1,""),"")</f>
        <v/>
      </c>
      <c r="J775" s="1" t="str">
        <f>IF(AND(טבלה1013[[#This Row],[וסת השבוע]]=1,I774=1,טבלה1013[[#This Row],[CycleNumber]]&gt;B774),1,"")</f>
        <v/>
      </c>
      <c r="K775" s="1" t="str">
        <f>IF(טבלה1013[[#This Row],[CycleNumber]]=1,"",IF(טבלה1013[[#This Row],[וסת השבוע]]=1,0,IF(K774="","",IF(K774=0,IF(טבלה1013[[#This Row],[LengthofCycle]]=28,0,1),IF(K774=1,IF(טבלה1013[[#This Row],[LengthofCycle]]+F774=28*2,0,2),IF(K774=2,IF(טבלה1013[[#This Row],[LengthofCycle]]+F774+F773=28*3,0,3),""))))))</f>
        <v/>
      </c>
      <c r="L775" s="1" t="str">
        <f>IF(טבלה1013[[#This Row],[וסת השבוע]]=1,IF(טבלה1013[[#This Row],[וסת השבוע וההפלגה ביחד]]=1,L774+1,0),IF(AND(טבלה1013[[#This Row],[CycleNumber]]&gt;B774,טבלה1013[[#This Row],[CycleNumber]]&gt;1),IF(טבלה1013[[#This Row],[וסת השבוע פעיל?]]&lt;&gt;"",L774+1,""),""))</f>
        <v/>
      </c>
      <c r="M775" s="1" t="str">
        <f>IF(AND(טבלה1013[[#This Row],[וסת השבוע פעיל?]]&lt;&gt;"",טבלה1013[[#This Row],[CycleNumber]]&lt;B776,B776&lt;&gt;"",טבלה1013[[#This Row],[וסת השבוע פעיל?]]&lt;3),IF(K776=0,IF(AND(טבלה1013[[#This Row],[וסת השבוע פעיל?]]&gt;0,I776=1),0,1),0),"")</f>
        <v/>
      </c>
      <c r="N775" s="1" t="str">
        <f t="shared" si="68"/>
        <v/>
      </c>
      <c r="O775" s="1" t="str">
        <f>IF(AND(טבלה1013[[#This Row],[חיזוי - שבוע]]=1,J776=1),1,"")</f>
        <v/>
      </c>
      <c r="P775" s="1" t="str">
        <f>IF(AND(טבלה1013[[#This Row],[חיזוי טוב עם הפלגה?]]=1,טבלה1013[[#This Row],[וסת קבוע אחרון]]&lt;&gt;28,X774=1),1,"")</f>
        <v/>
      </c>
      <c r="Q775" s="1" t="str">
        <f>IF(AND(טבלה1013[[#This Row],[וסת השבוע פעיל?]]&lt;3,OR(טבלה1013[[#This Row],[CycleNumber]]&gt;B776,B776="")),1,"")</f>
        <v/>
      </c>
      <c r="R775" s="1">
        <f>IF(טבלה1013[[#This Row],[האישה קבעה וסת שבוע?]]=1,IF(טבלה1013[[#This Row],[וסת השבוע פעיל?]]&lt;3,1,0),"")</f>
        <v>0</v>
      </c>
      <c r="S7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5" s="1">
        <f t="shared" si="69"/>
        <v>0</v>
      </c>
      <c r="U775" s="1">
        <f t="shared" si="70"/>
        <v>0</v>
      </c>
      <c r="V775" s="1">
        <f t="shared" si="71"/>
        <v>0</v>
      </c>
      <c r="W775" s="1" t="str">
        <f>IF(טבלה1013[[#This Row],[3 הפלגות זהות]]="","",IF(טבלה1013[[#This Row],[3 הפלגות זהות]]=1,טבלה1013[[#This Row],[LengthofCycle]],W774))</f>
        <v/>
      </c>
      <c r="X775" s="1" t="str">
        <f>IF(טבלה1013[[#This Row],[וסת קבוע אחרון]]="","",IF(OR(טבלה1013[[#This Row],[LengthofCycle]]=טבלה1013[[#This Row],[וסת קבוע אחרון]],F774=טבלה1013[[#This Row],[וסת קבוע אחרון]],F773=טבלה1013[[#This Row],[וסת קבוע אחרון]]),1,0))</f>
        <v/>
      </c>
      <c r="Y775" s="1" t="str">
        <f>IF(OR(טבלה1013[[#This Row],[הווסת פעיל?]]=0,טבלה1013[[#This Row],[הווסת פעיל?]]=""),"",SUM(Y774,טבלה1013[[#This Row],[הווסת פעיל?]]))</f>
        <v/>
      </c>
      <c r="Z775" s="1" t="str">
        <f>IF(AND(טבלה1013[[#This Row],[כמה מחזורים עד עקירה]]&lt;&gt;"",Y776=""),טבלה1013[[#This Row],[כמה מחזורים עד עקירה]],"")</f>
        <v/>
      </c>
      <c r="AA775" s="1" t="str">
        <f>IF(AND(טבלה1013[[#This Row],[הווסת פעיל?]]=1,טבלה1013[[#This Row],[וסת קבוע אחרון]]&lt;&gt;W774),טבלה1013[[#This Row],[וסת קבוע אחרון]],"")</f>
        <v/>
      </c>
      <c r="AB775" s="1" t="str">
        <f>IF(AND(טבלה1013[[#This Row],[הווסת פעיל?]]=1,X774=0,טבלה1013[[#This Row],[וסת קבוע אחרון]]=W774),טבלה1013[[#This Row],[וסת קבוע אחרון]],"")</f>
        <v/>
      </c>
      <c r="AC775" s="1" t="str">
        <f>IF(AND(טבלה1013[[#This Row],[הווסת פעיל?]]=1,X774=0,טבלה1013[[#This Row],[וסת קבוע אחרון]]&lt;&gt;W774),1,"")</f>
        <v/>
      </c>
      <c r="AD775" s="1" t="str">
        <f>IF(AND(טבלה1013[[#This Row],[הווסת פעיל?]]&lt;&gt;"",B776=1),טבלה1013[[#This Row],[CycleNumber]],"")</f>
        <v/>
      </c>
      <c r="AE775" s="1" t="str">
        <f>IF(AND(טבלה1013[[#This Row],[הווסת פעיל?]]&lt;&gt;"",X774=""),טבלה1013[[#This Row],[CycleNumber]],"")</f>
        <v/>
      </c>
      <c r="AF775" s="1" t="str">
        <f>IF(B776=1,"",IF(טבלה1013[[#This Row],[הווסת פעיל?]]=1,IF(טבלה1013[[#This Row],[וסת קבוע אחרון]]=F776,1,0),""))</f>
        <v/>
      </c>
      <c r="AG775" s="1" t="str">
        <f>IF(B776=1,"",IF(טבלה1013[[#This Row],[הווסת פעיל?]]=1,IF(OR(טבלה1013[[#This Row],[וסת קבוע אחרון]]=F776,F776=טבלה1013[[#This Row],[LengthofCycle]]),1,0),""))</f>
        <v/>
      </c>
      <c r="AH775" s="1" t="str">
        <f>IF(B776=1,"",IF(טבלה1013[[#This Row],[הווסת פעיל?]]=1,IF(OR(טבלה1013[[#This Row],[וסת קבוע אחרון]]=F776,F776=טבלה1013[[#This Row],[LengthofCycle]],AND(טבלה1013[[#This Row],[LengthofCycle]]&lt;&gt;טבלה1013[[#This Row],[וסת קבוע אחרון]],OR(F776=28,F776=29))),1,0),""))</f>
        <v/>
      </c>
      <c r="AI775" s="1" t="str">
        <f>IF(AND(טבלה1013[[#This Row],[הווסת פעיל?]]=1,B776=1),1,"")</f>
        <v/>
      </c>
      <c r="AJ775" s="4">
        <f>IF(AND(טבלה1013[[#This Row],[הווסת פעיל?]]&lt;&gt;1,B776&lt;&gt;1,B776&lt;&gt;""),IF(טבלה1013[[#This Row],[LengthofCycle]]=F776,1,0),"")</f>
        <v>0</v>
      </c>
      <c r="AK775" s="4">
        <f>IF(AND(טבלה1013[[#This Row],[הווסת פעיל?]]&lt;&gt;1,B776&lt;&gt;1,B776&lt;&gt;""),IF(OR(טבלה1013[[#This Row],[LengthofCycle]]=F776,F776=29),1,0),"")</f>
        <v>0</v>
      </c>
      <c r="AL775" s="4">
        <f>IF(AND(טבלה1013[[#This Row],[הווסת פעיל?]]&lt;&gt;1,B776&lt;&gt;1,B776&lt;&gt;""),IF(OR(טבלה1013[[#This Row],[LengthofCycle]]=F776,F776=29,F776=28),1,0),"")</f>
        <v>0</v>
      </c>
    </row>
    <row r="776" spans="1:38" x14ac:dyDescent="0.25">
      <c r="A776" s="1" t="s">
        <v>119</v>
      </c>
      <c r="B776" s="1">
        <v>12</v>
      </c>
      <c r="C776" s="1">
        <v>0</v>
      </c>
      <c r="D776" s="1">
        <v>1</v>
      </c>
      <c r="E776" s="1">
        <v>0</v>
      </c>
      <c r="F776" s="1">
        <v>27</v>
      </c>
      <c r="G776" s="1">
        <f>טבלה1013[[#This Row],[LengthofCycle]]+1</f>
        <v>28</v>
      </c>
      <c r="H776" s="1">
        <f>IF(IFERROR(LOOKUP(טבלה1013[[#This Row],[ClientID]],קביעויות[השבוע]),FALSE)=טבלה1013[[#This Row],[ClientID]],1,"")</f>
        <v>1</v>
      </c>
      <c r="I776" s="1" t="str">
        <f>IF(AND(טבלה1013[[#This Row],[CycleNumber]]&gt;1,OR(B777="",טבלה1013[[#This Row],[CycleNumber]]&gt;B775)),IF(OR(AND(טבלה1013[[#This Row],[LengthofCycle]]=28,F775=28),AND(טבלה1013[[#This Row],[LengthofCycle]]=35,F775=35)),1,""),"")</f>
        <v/>
      </c>
      <c r="J776" s="1" t="str">
        <f>IF(AND(טבלה1013[[#This Row],[וסת השבוע]]=1,I775=1,טבלה1013[[#This Row],[CycleNumber]]&gt;B775),1,"")</f>
        <v/>
      </c>
      <c r="K776" s="1" t="str">
        <f>IF(טבלה1013[[#This Row],[CycleNumber]]=1,"",IF(טבלה1013[[#This Row],[וסת השבוע]]=1,0,IF(K775="","",IF(K775=0,IF(טבלה1013[[#This Row],[LengthofCycle]]=28,0,1),IF(K775=1,IF(טבלה1013[[#This Row],[LengthofCycle]]+F775=28*2,0,2),IF(K775=2,IF(טבלה1013[[#This Row],[LengthofCycle]]+F775+F774=28*3,0,3),""))))))</f>
        <v/>
      </c>
      <c r="L776" s="1" t="str">
        <f>IF(טבלה1013[[#This Row],[וסת השבוע]]=1,IF(טבלה1013[[#This Row],[וסת השבוע וההפלגה ביחד]]=1,L775+1,0),IF(AND(טבלה1013[[#This Row],[CycleNumber]]&gt;B775,טבלה1013[[#This Row],[CycleNumber]]&gt;1),IF(טבלה1013[[#This Row],[וסת השבוע פעיל?]]&lt;&gt;"",L775+1,""),""))</f>
        <v/>
      </c>
      <c r="M776" s="1" t="str">
        <f>IF(AND(טבלה1013[[#This Row],[וסת השבוע פעיל?]]&lt;&gt;"",טבלה1013[[#This Row],[CycleNumber]]&lt;B777,B777&lt;&gt;"",טבלה1013[[#This Row],[וסת השבוע פעיל?]]&lt;3),IF(K777=0,IF(AND(טבלה1013[[#This Row],[וסת השבוע פעיל?]]&gt;0,I777=1),0,1),0),"")</f>
        <v/>
      </c>
      <c r="N776" s="1" t="str">
        <f t="shared" si="68"/>
        <v/>
      </c>
      <c r="O776" s="1" t="str">
        <f>IF(AND(טבלה1013[[#This Row],[חיזוי - שבוע]]=1,J777=1),1,"")</f>
        <v/>
      </c>
      <c r="P776" s="1" t="str">
        <f>IF(AND(טבלה1013[[#This Row],[חיזוי טוב עם הפלגה?]]=1,טבלה1013[[#This Row],[וסת קבוע אחרון]]&lt;&gt;28,X775=1),1,"")</f>
        <v/>
      </c>
      <c r="Q776" s="1" t="str">
        <f>IF(AND(טבלה1013[[#This Row],[וסת השבוע פעיל?]]&lt;3,OR(טבלה1013[[#This Row],[CycleNumber]]&gt;B777,B777="")),1,"")</f>
        <v/>
      </c>
      <c r="R776" s="1">
        <f>IF(טבלה1013[[#This Row],[האישה קבעה וסת שבוע?]]=1,IF(טבלה1013[[#This Row],[וסת השבוע פעיל?]]&lt;3,1,0),"")</f>
        <v>0</v>
      </c>
      <c r="S7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6" s="1">
        <f t="shared" si="69"/>
        <v>0</v>
      </c>
      <c r="U776" s="1">
        <f t="shared" si="70"/>
        <v>0</v>
      </c>
      <c r="V776" s="1">
        <f t="shared" si="71"/>
        <v>0</v>
      </c>
      <c r="W776" s="1" t="str">
        <f>IF(טבלה1013[[#This Row],[3 הפלגות זהות]]="","",IF(טבלה1013[[#This Row],[3 הפלגות זהות]]=1,טבלה1013[[#This Row],[LengthofCycle]],W775))</f>
        <v/>
      </c>
      <c r="X776" s="1" t="str">
        <f>IF(טבלה1013[[#This Row],[וסת קבוע אחרון]]="","",IF(OR(טבלה1013[[#This Row],[LengthofCycle]]=טבלה1013[[#This Row],[וסת קבוע אחרון]],F775=טבלה1013[[#This Row],[וסת קבוע אחרון]],F774=טבלה1013[[#This Row],[וסת קבוע אחרון]]),1,0))</f>
        <v/>
      </c>
      <c r="Y776" s="1" t="str">
        <f>IF(OR(טבלה1013[[#This Row],[הווסת פעיל?]]=0,טבלה1013[[#This Row],[הווסת פעיל?]]=""),"",SUM(Y775,טבלה1013[[#This Row],[הווסת פעיל?]]))</f>
        <v/>
      </c>
      <c r="Z776" s="1" t="str">
        <f>IF(AND(טבלה1013[[#This Row],[כמה מחזורים עד עקירה]]&lt;&gt;"",Y777=""),טבלה1013[[#This Row],[כמה מחזורים עד עקירה]],"")</f>
        <v/>
      </c>
      <c r="AA776" s="1" t="str">
        <f>IF(AND(טבלה1013[[#This Row],[הווסת פעיל?]]=1,טבלה1013[[#This Row],[וסת קבוע אחרון]]&lt;&gt;W775),טבלה1013[[#This Row],[וסת קבוע אחרון]],"")</f>
        <v/>
      </c>
      <c r="AB776" s="1" t="str">
        <f>IF(AND(טבלה1013[[#This Row],[הווסת פעיל?]]=1,X775=0,טבלה1013[[#This Row],[וסת קבוע אחרון]]=W775),טבלה1013[[#This Row],[וסת קבוע אחרון]],"")</f>
        <v/>
      </c>
      <c r="AC776" s="1" t="str">
        <f>IF(AND(טבלה1013[[#This Row],[הווסת פעיל?]]=1,X775=0,טבלה1013[[#This Row],[וסת קבוע אחרון]]&lt;&gt;W775),1,"")</f>
        <v/>
      </c>
      <c r="AD776" s="1" t="str">
        <f>IF(AND(טבלה1013[[#This Row],[הווסת פעיל?]]&lt;&gt;"",B777=1),טבלה1013[[#This Row],[CycleNumber]],"")</f>
        <v/>
      </c>
      <c r="AE776" s="1" t="str">
        <f>IF(AND(טבלה1013[[#This Row],[הווסת פעיל?]]&lt;&gt;"",X775=""),טבלה1013[[#This Row],[CycleNumber]],"")</f>
        <v/>
      </c>
      <c r="AF776" s="1" t="str">
        <f>IF(B777=1,"",IF(טבלה1013[[#This Row],[הווסת פעיל?]]=1,IF(טבלה1013[[#This Row],[וסת קבוע אחרון]]=F777,1,0),""))</f>
        <v/>
      </c>
      <c r="AG776" s="1" t="str">
        <f>IF(B777=1,"",IF(טבלה1013[[#This Row],[הווסת פעיל?]]=1,IF(OR(טבלה1013[[#This Row],[וסת קבוע אחרון]]=F777,F777=טבלה1013[[#This Row],[LengthofCycle]]),1,0),""))</f>
        <v/>
      </c>
      <c r="AH776" s="1" t="str">
        <f>IF(B777=1,"",IF(טבלה1013[[#This Row],[הווסת פעיל?]]=1,IF(OR(טבלה1013[[#This Row],[וסת קבוע אחרון]]=F777,F777=טבלה1013[[#This Row],[LengthofCycle]],AND(טבלה1013[[#This Row],[LengthofCycle]]&lt;&gt;טבלה1013[[#This Row],[וסת קבוע אחרון]],OR(F777=28,F777=29))),1,0),""))</f>
        <v/>
      </c>
      <c r="AI776" s="1" t="str">
        <f>IF(AND(טבלה1013[[#This Row],[הווסת פעיל?]]=1,B777=1),1,"")</f>
        <v/>
      </c>
      <c r="AJ776" s="4">
        <f>IF(AND(טבלה1013[[#This Row],[הווסת פעיל?]]&lt;&gt;1,B777&lt;&gt;1,B777&lt;&gt;""),IF(טבלה1013[[#This Row],[LengthofCycle]]=F777,1,0),"")</f>
        <v>0</v>
      </c>
      <c r="AK776" s="4">
        <f>IF(AND(טבלה1013[[#This Row],[הווסת פעיל?]]&lt;&gt;1,B777&lt;&gt;1,B777&lt;&gt;""),IF(OR(טבלה1013[[#This Row],[LengthofCycle]]=F777,F777=29),1,0),"")</f>
        <v>0</v>
      </c>
      <c r="AL776" s="4">
        <f>IF(AND(טבלה1013[[#This Row],[הווסת פעיל?]]&lt;&gt;1,B777&lt;&gt;1,B777&lt;&gt;""),IF(OR(טבלה1013[[#This Row],[LengthofCycle]]=F777,F777=29,F777=28),1,0),"")</f>
        <v>0</v>
      </c>
    </row>
    <row r="777" spans="1:38" x14ac:dyDescent="0.25">
      <c r="A777" s="1" t="s">
        <v>119</v>
      </c>
      <c r="B777" s="1">
        <v>13</v>
      </c>
      <c r="C777" s="1">
        <v>0</v>
      </c>
      <c r="D777" s="1">
        <v>1</v>
      </c>
      <c r="E777" s="1">
        <v>0</v>
      </c>
      <c r="F777" s="1">
        <v>30</v>
      </c>
      <c r="G777" s="1">
        <f>טבלה1013[[#This Row],[LengthofCycle]]+1</f>
        <v>31</v>
      </c>
      <c r="H777" s="1">
        <f>IF(IFERROR(LOOKUP(טבלה1013[[#This Row],[ClientID]],קביעויות[השבוע]),FALSE)=טבלה1013[[#This Row],[ClientID]],1,"")</f>
        <v>1</v>
      </c>
      <c r="I777" s="1" t="str">
        <f>IF(AND(טבלה1013[[#This Row],[CycleNumber]]&gt;1,OR(B778="",טבלה1013[[#This Row],[CycleNumber]]&gt;B776)),IF(OR(AND(טבלה1013[[#This Row],[LengthofCycle]]=28,F776=28),AND(טבלה1013[[#This Row],[LengthofCycle]]=35,F776=35)),1,""),"")</f>
        <v/>
      </c>
      <c r="J777" s="1" t="str">
        <f>IF(AND(טבלה1013[[#This Row],[וסת השבוע]]=1,I776=1,טבלה1013[[#This Row],[CycleNumber]]&gt;B776),1,"")</f>
        <v/>
      </c>
      <c r="K777" s="1" t="str">
        <f>IF(טבלה1013[[#This Row],[CycleNumber]]=1,"",IF(טבלה1013[[#This Row],[וסת השבוע]]=1,0,IF(K776="","",IF(K776=0,IF(טבלה1013[[#This Row],[LengthofCycle]]=28,0,1),IF(K776=1,IF(טבלה1013[[#This Row],[LengthofCycle]]+F776=28*2,0,2),IF(K776=2,IF(טבלה1013[[#This Row],[LengthofCycle]]+F776+F775=28*3,0,3),""))))))</f>
        <v/>
      </c>
      <c r="L777" s="1" t="str">
        <f>IF(טבלה1013[[#This Row],[וסת השבוע]]=1,IF(טבלה1013[[#This Row],[וסת השבוע וההפלגה ביחד]]=1,L776+1,0),IF(AND(טבלה1013[[#This Row],[CycleNumber]]&gt;B776,טבלה1013[[#This Row],[CycleNumber]]&gt;1),IF(טבלה1013[[#This Row],[וסת השבוע פעיל?]]&lt;&gt;"",L776+1,""),""))</f>
        <v/>
      </c>
      <c r="M777" s="1" t="str">
        <f>IF(AND(טבלה1013[[#This Row],[וסת השבוע פעיל?]]&lt;&gt;"",טבלה1013[[#This Row],[CycleNumber]]&lt;B778,B778&lt;&gt;"",טבלה1013[[#This Row],[וסת השבוע פעיל?]]&lt;3),IF(K778=0,IF(AND(טבלה1013[[#This Row],[וסת השבוע פעיל?]]&gt;0,I778=1),0,1),0),"")</f>
        <v/>
      </c>
      <c r="N777" s="1" t="str">
        <f t="shared" si="68"/>
        <v/>
      </c>
      <c r="O777" s="1" t="str">
        <f>IF(AND(טבלה1013[[#This Row],[חיזוי - שבוע]]=1,J778=1),1,"")</f>
        <v/>
      </c>
      <c r="P777" s="1" t="str">
        <f>IF(AND(טבלה1013[[#This Row],[חיזוי טוב עם הפלגה?]]=1,טבלה1013[[#This Row],[וסת קבוע אחרון]]&lt;&gt;28,X776=1),1,"")</f>
        <v/>
      </c>
      <c r="Q777" s="1" t="str">
        <f>IF(AND(טבלה1013[[#This Row],[וסת השבוע פעיל?]]&lt;3,OR(טבלה1013[[#This Row],[CycleNumber]]&gt;B778,B778="")),1,"")</f>
        <v/>
      </c>
      <c r="R777" s="1">
        <f>IF(טבלה1013[[#This Row],[האישה קבעה וסת שבוע?]]=1,IF(טבלה1013[[#This Row],[וסת השבוע פעיל?]]&lt;3,1,0),"")</f>
        <v>0</v>
      </c>
      <c r="S7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7" s="1">
        <f t="shared" si="69"/>
        <v>0</v>
      </c>
      <c r="U777" s="1">
        <f t="shared" si="70"/>
        <v>0</v>
      </c>
      <c r="V777" s="1">
        <f t="shared" si="71"/>
        <v>0</v>
      </c>
      <c r="W777" s="1" t="str">
        <f>IF(טבלה1013[[#This Row],[3 הפלגות זהות]]="","",IF(טבלה1013[[#This Row],[3 הפלגות זהות]]=1,טבלה1013[[#This Row],[LengthofCycle]],W776))</f>
        <v/>
      </c>
      <c r="X777" s="1" t="str">
        <f>IF(טבלה1013[[#This Row],[וסת קבוע אחרון]]="","",IF(OR(טבלה1013[[#This Row],[LengthofCycle]]=טבלה1013[[#This Row],[וסת קבוע אחרון]],F776=טבלה1013[[#This Row],[וסת קבוע אחרון]],F775=טבלה1013[[#This Row],[וסת קבוע אחרון]]),1,0))</f>
        <v/>
      </c>
      <c r="Y777" s="1" t="str">
        <f>IF(OR(טבלה1013[[#This Row],[הווסת פעיל?]]=0,טבלה1013[[#This Row],[הווסת פעיל?]]=""),"",SUM(Y776,טבלה1013[[#This Row],[הווסת פעיל?]]))</f>
        <v/>
      </c>
      <c r="Z777" s="1" t="str">
        <f>IF(AND(טבלה1013[[#This Row],[כמה מחזורים עד עקירה]]&lt;&gt;"",Y778=""),טבלה1013[[#This Row],[כמה מחזורים עד עקירה]],"")</f>
        <v/>
      </c>
      <c r="AA777" s="1" t="str">
        <f>IF(AND(טבלה1013[[#This Row],[הווסת פעיל?]]=1,טבלה1013[[#This Row],[וסת קבוע אחרון]]&lt;&gt;W776),טבלה1013[[#This Row],[וסת קבוע אחרון]],"")</f>
        <v/>
      </c>
      <c r="AB777" s="1" t="str">
        <f>IF(AND(טבלה1013[[#This Row],[הווסת פעיל?]]=1,X776=0,טבלה1013[[#This Row],[וסת קבוע אחרון]]=W776),טבלה1013[[#This Row],[וסת קבוע אחרון]],"")</f>
        <v/>
      </c>
      <c r="AC777" s="1" t="str">
        <f>IF(AND(טבלה1013[[#This Row],[הווסת פעיל?]]=1,X776=0,טבלה1013[[#This Row],[וסת קבוע אחרון]]&lt;&gt;W776),1,"")</f>
        <v/>
      </c>
      <c r="AD777" s="1" t="str">
        <f>IF(AND(טבלה1013[[#This Row],[הווסת פעיל?]]&lt;&gt;"",B778=1),טבלה1013[[#This Row],[CycleNumber]],"")</f>
        <v/>
      </c>
      <c r="AE777" s="1" t="str">
        <f>IF(AND(טבלה1013[[#This Row],[הווסת פעיל?]]&lt;&gt;"",X776=""),טבלה1013[[#This Row],[CycleNumber]],"")</f>
        <v/>
      </c>
      <c r="AF777" s="1" t="str">
        <f>IF(B778=1,"",IF(טבלה1013[[#This Row],[הווסת פעיל?]]=1,IF(טבלה1013[[#This Row],[וסת קבוע אחרון]]=F778,1,0),""))</f>
        <v/>
      </c>
      <c r="AG777" s="1" t="str">
        <f>IF(B778=1,"",IF(טבלה1013[[#This Row],[הווסת פעיל?]]=1,IF(OR(טבלה1013[[#This Row],[וסת קבוע אחרון]]=F778,F778=טבלה1013[[#This Row],[LengthofCycle]]),1,0),""))</f>
        <v/>
      </c>
      <c r="AH777" s="1" t="str">
        <f>IF(B778=1,"",IF(טבלה1013[[#This Row],[הווסת פעיל?]]=1,IF(OR(טבלה1013[[#This Row],[וסת קבוע אחרון]]=F778,F778=טבלה1013[[#This Row],[LengthofCycle]],AND(טבלה1013[[#This Row],[LengthofCycle]]&lt;&gt;טבלה1013[[#This Row],[וסת קבוע אחרון]],OR(F778=28,F778=29))),1,0),""))</f>
        <v/>
      </c>
      <c r="AI777" s="1" t="str">
        <f>IF(AND(טבלה1013[[#This Row],[הווסת פעיל?]]=1,B778=1),1,"")</f>
        <v/>
      </c>
      <c r="AJ777" s="4">
        <f>IF(AND(טבלה1013[[#This Row],[הווסת פעיל?]]&lt;&gt;1,B778&lt;&gt;1,B778&lt;&gt;""),IF(טבלה1013[[#This Row],[LengthofCycle]]=F778,1,0),"")</f>
        <v>0</v>
      </c>
      <c r="AK777" s="4">
        <f>IF(AND(טבלה1013[[#This Row],[הווסת פעיל?]]&lt;&gt;1,B778&lt;&gt;1,B778&lt;&gt;""),IF(OR(טבלה1013[[#This Row],[LengthofCycle]]=F778,F778=29),1,0),"")</f>
        <v>1</v>
      </c>
      <c r="AL777" s="4">
        <f>IF(AND(טבלה1013[[#This Row],[הווסת פעיל?]]&lt;&gt;1,B778&lt;&gt;1,B778&lt;&gt;""),IF(OR(טבלה1013[[#This Row],[LengthofCycle]]=F778,F778=29,F778=28),1,0),"")</f>
        <v>1</v>
      </c>
    </row>
    <row r="778" spans="1:38" x14ac:dyDescent="0.25">
      <c r="A778" s="1" t="s">
        <v>119</v>
      </c>
      <c r="B778" s="1">
        <v>14</v>
      </c>
      <c r="C778" s="1">
        <v>0</v>
      </c>
      <c r="D778" s="1">
        <v>1</v>
      </c>
      <c r="E778" s="1">
        <v>0</v>
      </c>
      <c r="F778" s="1">
        <v>29</v>
      </c>
      <c r="G778" s="1">
        <f>טבלה1013[[#This Row],[LengthofCycle]]+1</f>
        <v>30</v>
      </c>
      <c r="H778" s="1">
        <f>IF(IFERROR(LOOKUP(טבלה1013[[#This Row],[ClientID]],קביעויות[השבוע]),FALSE)=טבלה1013[[#This Row],[ClientID]],1,"")</f>
        <v>1</v>
      </c>
      <c r="I778" s="1" t="str">
        <f>IF(AND(טבלה1013[[#This Row],[CycleNumber]]&gt;1,OR(B779="",טבלה1013[[#This Row],[CycleNumber]]&gt;B777)),IF(OR(AND(טבלה1013[[#This Row],[LengthofCycle]]=28,F777=28),AND(טבלה1013[[#This Row],[LengthofCycle]]=35,F777=35)),1,""),"")</f>
        <v/>
      </c>
      <c r="J778" s="1" t="str">
        <f>IF(AND(טבלה1013[[#This Row],[וסת השבוע]]=1,I777=1,טבלה1013[[#This Row],[CycleNumber]]&gt;B777),1,"")</f>
        <v/>
      </c>
      <c r="K778" s="1" t="str">
        <f>IF(טבלה1013[[#This Row],[CycleNumber]]=1,"",IF(טבלה1013[[#This Row],[וסת השבוע]]=1,0,IF(K777="","",IF(K777=0,IF(טבלה1013[[#This Row],[LengthofCycle]]=28,0,1),IF(K777=1,IF(טבלה1013[[#This Row],[LengthofCycle]]+F777=28*2,0,2),IF(K777=2,IF(טבלה1013[[#This Row],[LengthofCycle]]+F777+F776=28*3,0,3),""))))))</f>
        <v/>
      </c>
      <c r="L778" s="1" t="str">
        <f>IF(טבלה1013[[#This Row],[וסת השבוע]]=1,IF(טבלה1013[[#This Row],[וסת השבוע וההפלגה ביחד]]=1,L777+1,0),IF(AND(טבלה1013[[#This Row],[CycleNumber]]&gt;B777,טבלה1013[[#This Row],[CycleNumber]]&gt;1),IF(טבלה1013[[#This Row],[וסת השבוע פעיל?]]&lt;&gt;"",L777+1,""),""))</f>
        <v/>
      </c>
      <c r="M778" s="1" t="str">
        <f>IF(AND(טבלה1013[[#This Row],[וסת השבוע פעיל?]]&lt;&gt;"",טבלה1013[[#This Row],[CycleNumber]]&lt;B779,B779&lt;&gt;"",טבלה1013[[#This Row],[וסת השבוע פעיל?]]&lt;3),IF(K779=0,IF(AND(טבלה1013[[#This Row],[וסת השבוע פעיל?]]&gt;0,I779=1),0,1),0),"")</f>
        <v/>
      </c>
      <c r="N778" s="1" t="str">
        <f t="shared" si="68"/>
        <v/>
      </c>
      <c r="O778" s="1" t="str">
        <f>IF(AND(טבלה1013[[#This Row],[חיזוי - שבוע]]=1,J779=1),1,"")</f>
        <v/>
      </c>
      <c r="P778" s="1" t="str">
        <f>IF(AND(טבלה1013[[#This Row],[חיזוי טוב עם הפלגה?]]=1,טבלה1013[[#This Row],[וסת קבוע אחרון]]&lt;&gt;28,X777=1),1,"")</f>
        <v/>
      </c>
      <c r="Q778" s="1" t="str">
        <f>IF(AND(טבלה1013[[#This Row],[וסת השבוע פעיל?]]&lt;3,OR(טבלה1013[[#This Row],[CycleNumber]]&gt;B779,B779="")),1,"")</f>
        <v/>
      </c>
      <c r="R778" s="1">
        <f>IF(טבלה1013[[#This Row],[האישה קבעה וסת שבוע?]]=1,IF(טבלה1013[[#This Row],[וסת השבוע פעיל?]]&lt;3,1,0),"")</f>
        <v>0</v>
      </c>
      <c r="S7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8" s="1">
        <f t="shared" si="69"/>
        <v>0</v>
      </c>
      <c r="U778" s="1">
        <f t="shared" si="70"/>
        <v>0</v>
      </c>
      <c r="V778" s="1">
        <f t="shared" si="71"/>
        <v>0</v>
      </c>
      <c r="W778" s="1" t="str">
        <f>IF(טבלה1013[[#This Row],[3 הפלגות זהות]]="","",IF(טבלה1013[[#This Row],[3 הפלגות זהות]]=1,טבלה1013[[#This Row],[LengthofCycle]],W777))</f>
        <v/>
      </c>
      <c r="X778" s="1" t="str">
        <f>IF(טבלה1013[[#This Row],[וסת קבוע אחרון]]="","",IF(OR(טבלה1013[[#This Row],[LengthofCycle]]=טבלה1013[[#This Row],[וסת קבוע אחרון]],F777=טבלה1013[[#This Row],[וסת קבוע אחרון]],F776=טבלה1013[[#This Row],[וסת קבוע אחרון]]),1,0))</f>
        <v/>
      </c>
      <c r="Y778" s="1" t="str">
        <f>IF(OR(טבלה1013[[#This Row],[הווסת פעיל?]]=0,טבלה1013[[#This Row],[הווסת פעיל?]]=""),"",SUM(Y777,טבלה1013[[#This Row],[הווסת פעיל?]]))</f>
        <v/>
      </c>
      <c r="Z778" s="1" t="str">
        <f>IF(AND(טבלה1013[[#This Row],[כמה מחזורים עד עקירה]]&lt;&gt;"",Y779=""),טבלה1013[[#This Row],[כמה מחזורים עד עקירה]],"")</f>
        <v/>
      </c>
      <c r="AA778" s="1" t="str">
        <f>IF(AND(טבלה1013[[#This Row],[הווסת פעיל?]]=1,טבלה1013[[#This Row],[וסת קבוע אחרון]]&lt;&gt;W777),טבלה1013[[#This Row],[וסת קבוע אחרון]],"")</f>
        <v/>
      </c>
      <c r="AB778" s="1" t="str">
        <f>IF(AND(טבלה1013[[#This Row],[הווסת פעיל?]]=1,X777=0,טבלה1013[[#This Row],[וסת קבוע אחרון]]=W777),טבלה1013[[#This Row],[וסת קבוע אחרון]],"")</f>
        <v/>
      </c>
      <c r="AC778" s="1" t="str">
        <f>IF(AND(טבלה1013[[#This Row],[הווסת פעיל?]]=1,X777=0,טבלה1013[[#This Row],[וסת קבוע אחרון]]&lt;&gt;W777),1,"")</f>
        <v/>
      </c>
      <c r="AD778" s="1" t="str">
        <f>IF(AND(טבלה1013[[#This Row],[הווסת פעיל?]]&lt;&gt;"",B779=1),טבלה1013[[#This Row],[CycleNumber]],"")</f>
        <v/>
      </c>
      <c r="AE778" s="1" t="str">
        <f>IF(AND(טבלה1013[[#This Row],[הווסת פעיל?]]&lt;&gt;"",X777=""),טבלה1013[[#This Row],[CycleNumber]],"")</f>
        <v/>
      </c>
      <c r="AF778" s="1" t="str">
        <f>IF(B779=1,"",IF(טבלה1013[[#This Row],[הווסת פעיל?]]=1,IF(טבלה1013[[#This Row],[וסת קבוע אחרון]]=F779,1,0),""))</f>
        <v/>
      </c>
      <c r="AG778" s="1" t="str">
        <f>IF(B779=1,"",IF(טבלה1013[[#This Row],[הווסת פעיל?]]=1,IF(OR(טבלה1013[[#This Row],[וסת קבוע אחרון]]=F779,F779=טבלה1013[[#This Row],[LengthofCycle]]),1,0),""))</f>
        <v/>
      </c>
      <c r="AH778" s="1" t="str">
        <f>IF(B779=1,"",IF(טבלה1013[[#This Row],[הווסת פעיל?]]=1,IF(OR(טבלה1013[[#This Row],[וסת קבוע אחרון]]=F779,F779=טבלה1013[[#This Row],[LengthofCycle]],AND(טבלה1013[[#This Row],[LengthofCycle]]&lt;&gt;טבלה1013[[#This Row],[וסת קבוע אחרון]],OR(F779=28,F779=29))),1,0),""))</f>
        <v/>
      </c>
      <c r="AI778" s="1" t="str">
        <f>IF(AND(טבלה1013[[#This Row],[הווסת פעיל?]]=1,B779=1),1,"")</f>
        <v/>
      </c>
      <c r="AJ778" s="4">
        <f>IF(AND(טבלה1013[[#This Row],[הווסת פעיל?]]&lt;&gt;1,B779&lt;&gt;1,B779&lt;&gt;""),IF(טבלה1013[[#This Row],[LengthofCycle]]=F779,1,0),"")</f>
        <v>0</v>
      </c>
      <c r="AK778" s="4">
        <f>IF(AND(טבלה1013[[#This Row],[הווסת פעיל?]]&lt;&gt;1,B779&lt;&gt;1,B779&lt;&gt;""),IF(OR(טבלה1013[[#This Row],[LengthofCycle]]=F779,F779=29),1,0),"")</f>
        <v>0</v>
      </c>
      <c r="AL778" s="4">
        <f>IF(AND(טבלה1013[[#This Row],[הווסת פעיל?]]&lt;&gt;1,B779&lt;&gt;1,B779&lt;&gt;""),IF(OR(טבלה1013[[#This Row],[LengthofCycle]]=F779,F779=29,F779=28),1,0),"")</f>
        <v>0</v>
      </c>
    </row>
    <row r="779" spans="1:38" x14ac:dyDescent="0.25">
      <c r="A779" s="1" t="s">
        <v>119</v>
      </c>
      <c r="B779" s="1">
        <v>15</v>
      </c>
      <c r="C779" s="1">
        <v>0</v>
      </c>
      <c r="D779" s="1">
        <v>1</v>
      </c>
      <c r="E779" s="1">
        <v>0</v>
      </c>
      <c r="F779" s="1">
        <v>27</v>
      </c>
      <c r="G779" s="1">
        <f>טבלה1013[[#This Row],[LengthofCycle]]+1</f>
        <v>28</v>
      </c>
      <c r="H779" s="1">
        <f>IF(IFERROR(LOOKUP(טבלה1013[[#This Row],[ClientID]],קביעויות[השבוע]),FALSE)=טבלה1013[[#This Row],[ClientID]],1,"")</f>
        <v>1</v>
      </c>
      <c r="I779" s="1" t="str">
        <f>IF(AND(טבלה1013[[#This Row],[CycleNumber]]&gt;1,OR(B780="",טבלה1013[[#This Row],[CycleNumber]]&gt;B778)),IF(OR(AND(טבלה1013[[#This Row],[LengthofCycle]]=28,F778=28),AND(טבלה1013[[#This Row],[LengthofCycle]]=35,F778=35)),1,""),"")</f>
        <v/>
      </c>
      <c r="J779" s="1" t="str">
        <f>IF(AND(טבלה1013[[#This Row],[וסת השבוע]]=1,I778=1,טבלה1013[[#This Row],[CycleNumber]]&gt;B778),1,"")</f>
        <v/>
      </c>
      <c r="K779" s="1" t="str">
        <f>IF(טבלה1013[[#This Row],[CycleNumber]]=1,"",IF(טבלה1013[[#This Row],[וסת השבוע]]=1,0,IF(K778="","",IF(K778=0,IF(טבלה1013[[#This Row],[LengthofCycle]]=28,0,1),IF(K778=1,IF(טבלה1013[[#This Row],[LengthofCycle]]+F778=28*2,0,2),IF(K778=2,IF(טבלה1013[[#This Row],[LengthofCycle]]+F778+F777=28*3,0,3),""))))))</f>
        <v/>
      </c>
      <c r="L779" s="1" t="str">
        <f>IF(טבלה1013[[#This Row],[וסת השבוע]]=1,IF(טבלה1013[[#This Row],[וסת השבוע וההפלגה ביחד]]=1,L778+1,0),IF(AND(טבלה1013[[#This Row],[CycleNumber]]&gt;B778,טבלה1013[[#This Row],[CycleNumber]]&gt;1),IF(טבלה1013[[#This Row],[וסת השבוע פעיל?]]&lt;&gt;"",L778+1,""),""))</f>
        <v/>
      </c>
      <c r="M779" s="1" t="str">
        <f>IF(AND(טבלה1013[[#This Row],[וסת השבוע פעיל?]]&lt;&gt;"",טבלה1013[[#This Row],[CycleNumber]]&lt;B780,B780&lt;&gt;"",טבלה1013[[#This Row],[וסת השבוע פעיל?]]&lt;3),IF(K780=0,IF(AND(טבלה1013[[#This Row],[וסת השבוע פעיל?]]&gt;0,I780=1),0,1),0),"")</f>
        <v/>
      </c>
      <c r="N779" s="1" t="str">
        <f t="shared" si="68"/>
        <v/>
      </c>
      <c r="O779" s="1" t="str">
        <f>IF(AND(טבלה1013[[#This Row],[חיזוי - שבוע]]=1,J780=1),1,"")</f>
        <v/>
      </c>
      <c r="P779" s="1" t="str">
        <f>IF(AND(טבלה1013[[#This Row],[חיזוי טוב עם הפלגה?]]=1,טבלה1013[[#This Row],[וסת קבוע אחרון]]&lt;&gt;28,X778=1),1,"")</f>
        <v/>
      </c>
      <c r="Q779" s="1" t="str">
        <f>IF(AND(טבלה1013[[#This Row],[וסת השבוע פעיל?]]&lt;3,OR(טבלה1013[[#This Row],[CycleNumber]]&gt;B780,B780="")),1,"")</f>
        <v/>
      </c>
      <c r="R779" s="1">
        <f>IF(טבלה1013[[#This Row],[האישה קבעה וסת שבוע?]]=1,IF(טבלה1013[[#This Row],[וסת השבוע פעיל?]]&lt;3,1,0),"")</f>
        <v>0</v>
      </c>
      <c r="S7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79" s="1">
        <f t="shared" si="69"/>
        <v>0</v>
      </c>
      <c r="U779" s="1">
        <f t="shared" si="70"/>
        <v>0</v>
      </c>
      <c r="V779" s="1">
        <f t="shared" si="71"/>
        <v>0</v>
      </c>
      <c r="W779" s="1" t="str">
        <f>IF(טבלה1013[[#This Row],[3 הפלגות זהות]]="","",IF(טבלה1013[[#This Row],[3 הפלגות זהות]]=1,טבלה1013[[#This Row],[LengthofCycle]],W778))</f>
        <v/>
      </c>
      <c r="X779" s="1" t="str">
        <f>IF(טבלה1013[[#This Row],[וסת קבוע אחרון]]="","",IF(OR(טבלה1013[[#This Row],[LengthofCycle]]=טבלה1013[[#This Row],[וסת קבוע אחרון]],F778=טבלה1013[[#This Row],[וסת קבוע אחרון]],F777=טבלה1013[[#This Row],[וסת קבוע אחרון]]),1,0))</f>
        <v/>
      </c>
      <c r="Y779" s="1" t="str">
        <f>IF(OR(טבלה1013[[#This Row],[הווסת פעיל?]]=0,טבלה1013[[#This Row],[הווסת פעיל?]]=""),"",SUM(Y778,טבלה1013[[#This Row],[הווסת פעיל?]]))</f>
        <v/>
      </c>
      <c r="Z779" s="1" t="str">
        <f>IF(AND(טבלה1013[[#This Row],[כמה מחזורים עד עקירה]]&lt;&gt;"",Y780=""),טבלה1013[[#This Row],[כמה מחזורים עד עקירה]],"")</f>
        <v/>
      </c>
      <c r="AA779" s="1" t="str">
        <f>IF(AND(טבלה1013[[#This Row],[הווסת פעיל?]]=1,טבלה1013[[#This Row],[וסת קבוע אחרון]]&lt;&gt;W778),טבלה1013[[#This Row],[וסת קבוע אחרון]],"")</f>
        <v/>
      </c>
      <c r="AB779" s="1" t="str">
        <f>IF(AND(טבלה1013[[#This Row],[הווסת פעיל?]]=1,X778=0,טבלה1013[[#This Row],[וסת קבוע אחרון]]=W778),טבלה1013[[#This Row],[וסת קבוע אחרון]],"")</f>
        <v/>
      </c>
      <c r="AC779" s="1" t="str">
        <f>IF(AND(טבלה1013[[#This Row],[הווסת פעיל?]]=1,X778=0,טבלה1013[[#This Row],[וסת קבוע אחרון]]&lt;&gt;W778),1,"")</f>
        <v/>
      </c>
      <c r="AD779" s="1" t="str">
        <f>IF(AND(טבלה1013[[#This Row],[הווסת פעיל?]]&lt;&gt;"",B780=1),טבלה1013[[#This Row],[CycleNumber]],"")</f>
        <v/>
      </c>
      <c r="AE779" s="1" t="str">
        <f>IF(AND(טבלה1013[[#This Row],[הווסת פעיל?]]&lt;&gt;"",X778=""),טבלה1013[[#This Row],[CycleNumber]],"")</f>
        <v/>
      </c>
      <c r="AF779" s="1" t="str">
        <f>IF(B780=1,"",IF(טבלה1013[[#This Row],[הווסת פעיל?]]=1,IF(טבלה1013[[#This Row],[וסת קבוע אחרון]]=F780,1,0),""))</f>
        <v/>
      </c>
      <c r="AG779" s="1" t="str">
        <f>IF(B780=1,"",IF(טבלה1013[[#This Row],[הווסת פעיל?]]=1,IF(OR(טבלה1013[[#This Row],[וסת קבוע אחרון]]=F780,F780=טבלה1013[[#This Row],[LengthofCycle]]),1,0),""))</f>
        <v/>
      </c>
      <c r="AH779" s="1" t="str">
        <f>IF(B780=1,"",IF(טבלה1013[[#This Row],[הווסת פעיל?]]=1,IF(OR(טבלה1013[[#This Row],[וסת קבוע אחרון]]=F780,F780=טבלה1013[[#This Row],[LengthofCycle]],AND(טבלה1013[[#This Row],[LengthofCycle]]&lt;&gt;טבלה1013[[#This Row],[וסת קבוע אחרון]],OR(F780=28,F780=29))),1,0),""))</f>
        <v/>
      </c>
      <c r="AI779" s="1" t="str">
        <f>IF(AND(טבלה1013[[#This Row],[הווסת פעיל?]]=1,B780=1),1,"")</f>
        <v/>
      </c>
      <c r="AJ779" s="4">
        <f>IF(AND(טבלה1013[[#This Row],[הווסת פעיל?]]&lt;&gt;1,B780&lt;&gt;1,B780&lt;&gt;""),IF(טבלה1013[[#This Row],[LengthofCycle]]=F780,1,0),"")</f>
        <v>1</v>
      </c>
      <c r="AK779" s="4">
        <f>IF(AND(טבלה1013[[#This Row],[הווסת פעיל?]]&lt;&gt;1,B780&lt;&gt;1,B780&lt;&gt;""),IF(OR(טבלה1013[[#This Row],[LengthofCycle]]=F780,F780=29),1,0),"")</f>
        <v>1</v>
      </c>
      <c r="AL779" s="4">
        <f>IF(AND(טבלה1013[[#This Row],[הווסת פעיל?]]&lt;&gt;1,B780&lt;&gt;1,B780&lt;&gt;""),IF(OR(טבלה1013[[#This Row],[LengthofCycle]]=F780,F780=29,F780=28),1,0),"")</f>
        <v>1</v>
      </c>
    </row>
    <row r="780" spans="1:38" x14ac:dyDescent="0.25">
      <c r="A780" s="1" t="s">
        <v>119</v>
      </c>
      <c r="B780" s="1">
        <v>16</v>
      </c>
      <c r="C780" s="1">
        <v>0</v>
      </c>
      <c r="D780" s="1">
        <v>1</v>
      </c>
      <c r="E780" s="1">
        <v>0</v>
      </c>
      <c r="F780" s="1">
        <v>27</v>
      </c>
      <c r="G780" s="1">
        <f>טבלה1013[[#This Row],[LengthofCycle]]+1</f>
        <v>28</v>
      </c>
      <c r="H780" s="1">
        <f>IF(IFERROR(LOOKUP(טבלה1013[[#This Row],[ClientID]],קביעויות[השבוע]),FALSE)=טבלה1013[[#This Row],[ClientID]],1,"")</f>
        <v>1</v>
      </c>
      <c r="I780" s="1" t="str">
        <f>IF(AND(טבלה1013[[#This Row],[CycleNumber]]&gt;1,OR(B781="",טבלה1013[[#This Row],[CycleNumber]]&gt;B779)),IF(OR(AND(טבלה1013[[#This Row],[LengthofCycle]]=28,F779=28),AND(טבלה1013[[#This Row],[LengthofCycle]]=35,F779=35)),1,""),"")</f>
        <v/>
      </c>
      <c r="J780" s="1" t="str">
        <f>IF(AND(טבלה1013[[#This Row],[וסת השבוע]]=1,I779=1,טבלה1013[[#This Row],[CycleNumber]]&gt;B779),1,"")</f>
        <v/>
      </c>
      <c r="K780" s="1" t="str">
        <f>IF(טבלה1013[[#This Row],[CycleNumber]]=1,"",IF(טבלה1013[[#This Row],[וסת השבוע]]=1,0,IF(K779="","",IF(K779=0,IF(טבלה1013[[#This Row],[LengthofCycle]]=28,0,1),IF(K779=1,IF(טבלה1013[[#This Row],[LengthofCycle]]+F779=28*2,0,2),IF(K779=2,IF(טבלה1013[[#This Row],[LengthofCycle]]+F779+F778=28*3,0,3),""))))))</f>
        <v/>
      </c>
      <c r="L780" s="1" t="str">
        <f>IF(טבלה1013[[#This Row],[וסת השבוע]]=1,IF(טבלה1013[[#This Row],[וסת השבוע וההפלגה ביחד]]=1,L779+1,0),IF(AND(טבלה1013[[#This Row],[CycleNumber]]&gt;B779,טבלה1013[[#This Row],[CycleNumber]]&gt;1),IF(טבלה1013[[#This Row],[וסת השבוע פעיל?]]&lt;&gt;"",L779+1,""),""))</f>
        <v/>
      </c>
      <c r="M780" s="1" t="str">
        <f>IF(AND(טבלה1013[[#This Row],[וסת השבוע פעיל?]]&lt;&gt;"",טבלה1013[[#This Row],[CycleNumber]]&lt;B781,B781&lt;&gt;"",טבלה1013[[#This Row],[וסת השבוע פעיל?]]&lt;3),IF(K781=0,IF(AND(טבלה1013[[#This Row],[וסת השבוע פעיל?]]&gt;0,I781=1),0,1),0),"")</f>
        <v/>
      </c>
      <c r="N780" s="1" t="str">
        <f t="shared" si="68"/>
        <v/>
      </c>
      <c r="O780" s="1" t="str">
        <f>IF(AND(טבלה1013[[#This Row],[חיזוי - שבוע]]=1,J781=1),1,"")</f>
        <v/>
      </c>
      <c r="P780" s="1" t="str">
        <f>IF(AND(טבלה1013[[#This Row],[חיזוי טוב עם הפלגה?]]=1,טבלה1013[[#This Row],[וסת קבוע אחרון]]&lt;&gt;28,X779=1),1,"")</f>
        <v/>
      </c>
      <c r="Q780" s="1" t="str">
        <f>IF(AND(טבלה1013[[#This Row],[וסת השבוע פעיל?]]&lt;3,OR(טבלה1013[[#This Row],[CycleNumber]]&gt;B781,B781="")),1,"")</f>
        <v/>
      </c>
      <c r="R780" s="1">
        <f>IF(טבלה1013[[#This Row],[האישה קבעה וסת שבוע?]]=1,IF(טבלה1013[[#This Row],[וסת השבוע פעיל?]]&lt;3,1,0),"")</f>
        <v>0</v>
      </c>
      <c r="S7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0" s="1">
        <f t="shared" si="69"/>
        <v>0</v>
      </c>
      <c r="U780" s="1">
        <f t="shared" si="70"/>
        <v>0</v>
      </c>
      <c r="V780" s="1">
        <f t="shared" si="71"/>
        <v>0</v>
      </c>
      <c r="W780" s="1" t="str">
        <f>IF(טבלה1013[[#This Row],[3 הפלגות זהות]]="","",IF(טבלה1013[[#This Row],[3 הפלגות זהות]]=1,טבלה1013[[#This Row],[LengthofCycle]],W779))</f>
        <v/>
      </c>
      <c r="X780" s="1" t="str">
        <f>IF(טבלה1013[[#This Row],[וסת קבוע אחרון]]="","",IF(OR(טבלה1013[[#This Row],[LengthofCycle]]=טבלה1013[[#This Row],[וסת קבוע אחרון]],F779=טבלה1013[[#This Row],[וסת קבוע אחרון]],F778=טבלה1013[[#This Row],[וסת קבוע אחרון]]),1,0))</f>
        <v/>
      </c>
      <c r="Y780" s="1" t="str">
        <f>IF(OR(טבלה1013[[#This Row],[הווסת פעיל?]]=0,טבלה1013[[#This Row],[הווסת פעיל?]]=""),"",SUM(Y779,טבלה1013[[#This Row],[הווסת פעיל?]]))</f>
        <v/>
      </c>
      <c r="Z780" s="1" t="str">
        <f>IF(AND(טבלה1013[[#This Row],[כמה מחזורים עד עקירה]]&lt;&gt;"",Y781=""),טבלה1013[[#This Row],[כמה מחזורים עד עקירה]],"")</f>
        <v/>
      </c>
      <c r="AA780" s="1" t="str">
        <f>IF(AND(טבלה1013[[#This Row],[הווסת פעיל?]]=1,טבלה1013[[#This Row],[וסת קבוע אחרון]]&lt;&gt;W779),טבלה1013[[#This Row],[וסת קבוע אחרון]],"")</f>
        <v/>
      </c>
      <c r="AB780" s="1" t="str">
        <f>IF(AND(טבלה1013[[#This Row],[הווסת פעיל?]]=1,X779=0,טבלה1013[[#This Row],[וסת קבוע אחרון]]=W779),טבלה1013[[#This Row],[וסת קבוע אחרון]],"")</f>
        <v/>
      </c>
      <c r="AC780" s="1" t="str">
        <f>IF(AND(טבלה1013[[#This Row],[הווסת פעיל?]]=1,X779=0,טבלה1013[[#This Row],[וסת קבוע אחרון]]&lt;&gt;W779),1,"")</f>
        <v/>
      </c>
      <c r="AD780" s="1" t="str">
        <f>IF(AND(טבלה1013[[#This Row],[הווסת פעיל?]]&lt;&gt;"",B781=1),טבלה1013[[#This Row],[CycleNumber]],"")</f>
        <v/>
      </c>
      <c r="AE780" s="1" t="str">
        <f>IF(AND(טבלה1013[[#This Row],[הווסת פעיל?]]&lt;&gt;"",X779=""),טבלה1013[[#This Row],[CycleNumber]],"")</f>
        <v/>
      </c>
      <c r="AF780" s="1" t="str">
        <f>IF(B781=1,"",IF(טבלה1013[[#This Row],[הווסת פעיל?]]=1,IF(טבלה1013[[#This Row],[וסת קבוע אחרון]]=F781,1,0),""))</f>
        <v/>
      </c>
      <c r="AG780" s="1" t="str">
        <f>IF(B781=1,"",IF(טבלה1013[[#This Row],[הווסת פעיל?]]=1,IF(OR(טבלה1013[[#This Row],[וסת קבוע אחרון]]=F781,F781=טבלה1013[[#This Row],[LengthofCycle]]),1,0),""))</f>
        <v/>
      </c>
      <c r="AH780" s="1" t="str">
        <f>IF(B781=1,"",IF(טבלה1013[[#This Row],[הווסת פעיל?]]=1,IF(OR(טבלה1013[[#This Row],[וסת קבוע אחרון]]=F781,F781=טבלה1013[[#This Row],[LengthofCycle]],AND(טבלה1013[[#This Row],[LengthofCycle]]&lt;&gt;טבלה1013[[#This Row],[וסת קבוע אחרון]],OR(F781=28,F781=29))),1,0),""))</f>
        <v/>
      </c>
      <c r="AI780" s="1" t="str">
        <f>IF(AND(טבלה1013[[#This Row],[הווסת פעיל?]]=1,B781=1),1,"")</f>
        <v/>
      </c>
      <c r="AJ780" s="4">
        <f>IF(AND(טבלה1013[[#This Row],[הווסת פעיל?]]&lt;&gt;1,B781&lt;&gt;1,B781&lt;&gt;""),IF(טבלה1013[[#This Row],[LengthofCycle]]=F781,1,0),"")</f>
        <v>0</v>
      </c>
      <c r="AK780" s="4">
        <f>IF(AND(טבלה1013[[#This Row],[הווסת פעיל?]]&lt;&gt;1,B781&lt;&gt;1,B781&lt;&gt;""),IF(OR(טבלה1013[[#This Row],[LengthofCycle]]=F781,F781=29),1,0),"")</f>
        <v>0</v>
      </c>
      <c r="AL780" s="4">
        <f>IF(AND(טבלה1013[[#This Row],[הווסת פעיל?]]&lt;&gt;1,B781&lt;&gt;1,B781&lt;&gt;""),IF(OR(טבלה1013[[#This Row],[LengthofCycle]]=F781,F781=29,F781=28),1,0),"")</f>
        <v>1</v>
      </c>
    </row>
    <row r="781" spans="1:38" x14ac:dyDescent="0.25">
      <c r="A781" s="1" t="s">
        <v>119</v>
      </c>
      <c r="B781" s="1">
        <v>17</v>
      </c>
      <c r="C781" s="1">
        <v>0</v>
      </c>
      <c r="D781" s="1">
        <v>1</v>
      </c>
      <c r="E781" s="1">
        <v>0</v>
      </c>
      <c r="F781" s="1">
        <v>28</v>
      </c>
      <c r="G781" s="1">
        <f>טבלה1013[[#This Row],[LengthofCycle]]+1</f>
        <v>29</v>
      </c>
      <c r="H781" s="1">
        <f>IF(IFERROR(LOOKUP(טבלה1013[[#This Row],[ClientID]],קביעויות[השבוע]),FALSE)=טבלה1013[[#This Row],[ClientID]],1,"")</f>
        <v>1</v>
      </c>
      <c r="I781" s="1" t="str">
        <f>IF(AND(טבלה1013[[#This Row],[CycleNumber]]&gt;1,OR(B782="",טבלה1013[[#This Row],[CycleNumber]]&gt;B780)),IF(OR(AND(טבלה1013[[#This Row],[LengthofCycle]]=28,F780=28),AND(טבלה1013[[#This Row],[LengthofCycle]]=35,F780=35)),1,""),"")</f>
        <v/>
      </c>
      <c r="J781" s="1" t="str">
        <f>IF(AND(טבלה1013[[#This Row],[וסת השבוע]]=1,I780=1,טבלה1013[[#This Row],[CycleNumber]]&gt;B780),1,"")</f>
        <v/>
      </c>
      <c r="K781" s="1" t="str">
        <f>IF(טבלה1013[[#This Row],[CycleNumber]]=1,"",IF(טבלה1013[[#This Row],[וסת השבוע]]=1,0,IF(K780="","",IF(K780=0,IF(טבלה1013[[#This Row],[LengthofCycle]]=28,0,1),IF(K780=1,IF(טבלה1013[[#This Row],[LengthofCycle]]+F780=28*2,0,2),IF(K780=2,IF(טבלה1013[[#This Row],[LengthofCycle]]+F780+F779=28*3,0,3),""))))))</f>
        <v/>
      </c>
      <c r="L781" s="1" t="str">
        <f>IF(טבלה1013[[#This Row],[וסת השבוע]]=1,IF(טבלה1013[[#This Row],[וסת השבוע וההפלגה ביחד]]=1,L780+1,0),IF(AND(טבלה1013[[#This Row],[CycleNumber]]&gt;B780,טבלה1013[[#This Row],[CycleNumber]]&gt;1),IF(טבלה1013[[#This Row],[וסת השבוע פעיל?]]&lt;&gt;"",L780+1,""),""))</f>
        <v/>
      </c>
      <c r="M781" s="1" t="str">
        <f>IF(AND(טבלה1013[[#This Row],[וסת השבוע פעיל?]]&lt;&gt;"",טבלה1013[[#This Row],[CycleNumber]]&lt;B782,B782&lt;&gt;"",טבלה1013[[#This Row],[וסת השבוע פעיל?]]&lt;3),IF(K782=0,IF(AND(טבלה1013[[#This Row],[וסת השבוע פעיל?]]&gt;0,I782=1),0,1),0),"")</f>
        <v/>
      </c>
      <c r="N781" s="1" t="str">
        <f t="shared" ref="N781:N844" si="72">IF(M780&lt;&gt;"",IF(K780=0,28+1,IF(K780=1,2*28-F780+1,IF(K780=2,3*28-F780-F779+1,""))),"")</f>
        <v/>
      </c>
      <c r="O781" s="1" t="str">
        <f>IF(AND(טבלה1013[[#This Row],[חיזוי - שבוע]]=1,J782=1),1,"")</f>
        <v/>
      </c>
      <c r="P781" s="1" t="str">
        <f>IF(AND(טבלה1013[[#This Row],[חיזוי טוב עם הפלגה?]]=1,טבלה1013[[#This Row],[וסת קבוע אחרון]]&lt;&gt;28,X780=1),1,"")</f>
        <v/>
      </c>
      <c r="Q781" s="1" t="str">
        <f>IF(AND(טבלה1013[[#This Row],[וסת השבוע פעיל?]]&lt;3,OR(טבלה1013[[#This Row],[CycleNumber]]&gt;B782,B782="")),1,"")</f>
        <v/>
      </c>
      <c r="R781" s="1">
        <f>IF(טבלה1013[[#This Row],[האישה קבעה וסת שבוע?]]=1,IF(טבלה1013[[#This Row],[וסת השבוע פעיל?]]&lt;3,1,0),"")</f>
        <v>0</v>
      </c>
      <c r="S7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1" s="1">
        <f t="shared" si="69"/>
        <v>0</v>
      </c>
      <c r="U781" s="1">
        <f t="shared" si="70"/>
        <v>0</v>
      </c>
      <c r="V781" s="1">
        <f t="shared" si="71"/>
        <v>0</v>
      </c>
      <c r="W781" s="1" t="str">
        <f>IF(טבלה1013[[#This Row],[3 הפלגות זהות]]="","",IF(טבלה1013[[#This Row],[3 הפלגות זהות]]=1,טבלה1013[[#This Row],[LengthofCycle]],W780))</f>
        <v/>
      </c>
      <c r="X781" s="1" t="str">
        <f>IF(טבלה1013[[#This Row],[וסת קבוע אחרון]]="","",IF(OR(טבלה1013[[#This Row],[LengthofCycle]]=טבלה1013[[#This Row],[וסת קבוע אחרון]],F780=טבלה1013[[#This Row],[וסת קבוע אחרון]],F779=טבלה1013[[#This Row],[וסת קבוע אחרון]]),1,0))</f>
        <v/>
      </c>
      <c r="Y781" s="1" t="str">
        <f>IF(OR(טבלה1013[[#This Row],[הווסת פעיל?]]=0,טבלה1013[[#This Row],[הווסת פעיל?]]=""),"",SUM(Y780,טבלה1013[[#This Row],[הווסת פעיל?]]))</f>
        <v/>
      </c>
      <c r="Z781" s="1" t="str">
        <f>IF(AND(טבלה1013[[#This Row],[כמה מחזורים עד עקירה]]&lt;&gt;"",Y782=""),טבלה1013[[#This Row],[כמה מחזורים עד עקירה]],"")</f>
        <v/>
      </c>
      <c r="AA781" s="1" t="str">
        <f>IF(AND(טבלה1013[[#This Row],[הווסת פעיל?]]=1,טבלה1013[[#This Row],[וסת קבוע אחרון]]&lt;&gt;W780),טבלה1013[[#This Row],[וסת קבוע אחרון]],"")</f>
        <v/>
      </c>
      <c r="AB781" s="1" t="str">
        <f>IF(AND(טבלה1013[[#This Row],[הווסת פעיל?]]=1,X780=0,טבלה1013[[#This Row],[וסת קבוע אחרון]]=W780),טבלה1013[[#This Row],[וסת קבוע אחרון]],"")</f>
        <v/>
      </c>
      <c r="AC781" s="1" t="str">
        <f>IF(AND(טבלה1013[[#This Row],[הווסת פעיל?]]=1,X780=0,טבלה1013[[#This Row],[וסת קבוע אחרון]]&lt;&gt;W780),1,"")</f>
        <v/>
      </c>
      <c r="AD781" s="1" t="str">
        <f>IF(AND(טבלה1013[[#This Row],[הווסת פעיל?]]&lt;&gt;"",B782=1),טבלה1013[[#This Row],[CycleNumber]],"")</f>
        <v/>
      </c>
      <c r="AE781" s="1" t="str">
        <f>IF(AND(טבלה1013[[#This Row],[הווסת פעיל?]]&lt;&gt;"",X780=""),טבלה1013[[#This Row],[CycleNumber]],"")</f>
        <v/>
      </c>
      <c r="AF781" s="1" t="str">
        <f>IF(B782=1,"",IF(טבלה1013[[#This Row],[הווסת פעיל?]]=1,IF(טבלה1013[[#This Row],[וסת קבוע אחרון]]=F782,1,0),""))</f>
        <v/>
      </c>
      <c r="AG781" s="1" t="str">
        <f>IF(B782=1,"",IF(טבלה1013[[#This Row],[הווסת פעיל?]]=1,IF(OR(טבלה1013[[#This Row],[וסת קבוע אחרון]]=F782,F782=טבלה1013[[#This Row],[LengthofCycle]]),1,0),""))</f>
        <v/>
      </c>
      <c r="AH781" s="1" t="str">
        <f>IF(B782=1,"",IF(טבלה1013[[#This Row],[הווסת פעיל?]]=1,IF(OR(טבלה1013[[#This Row],[וסת קבוע אחרון]]=F782,F782=טבלה1013[[#This Row],[LengthofCycle]],AND(טבלה1013[[#This Row],[LengthofCycle]]&lt;&gt;טבלה1013[[#This Row],[וסת קבוע אחרון]],OR(F782=28,F782=29))),1,0),""))</f>
        <v/>
      </c>
      <c r="AI781" s="1" t="str">
        <f>IF(AND(טבלה1013[[#This Row],[הווסת פעיל?]]=1,B782=1),1,"")</f>
        <v/>
      </c>
      <c r="AJ781" s="4">
        <f>IF(AND(טבלה1013[[#This Row],[הווסת פעיל?]]&lt;&gt;1,B782&lt;&gt;1,B782&lt;&gt;""),IF(טבלה1013[[#This Row],[LengthofCycle]]=F782,1,0),"")</f>
        <v>1</v>
      </c>
      <c r="AK781" s="4">
        <f>IF(AND(טבלה1013[[#This Row],[הווסת פעיל?]]&lt;&gt;1,B782&lt;&gt;1,B782&lt;&gt;""),IF(OR(טבלה1013[[#This Row],[LengthofCycle]]=F782,F782=29),1,0),"")</f>
        <v>1</v>
      </c>
      <c r="AL781" s="4">
        <f>IF(AND(טבלה1013[[#This Row],[הווסת פעיל?]]&lt;&gt;1,B782&lt;&gt;1,B782&lt;&gt;""),IF(OR(טבלה1013[[#This Row],[LengthofCycle]]=F782,F782=29,F782=28),1,0),"")</f>
        <v>1</v>
      </c>
    </row>
    <row r="782" spans="1:38" x14ac:dyDescent="0.25">
      <c r="A782" s="1" t="s">
        <v>119</v>
      </c>
      <c r="B782" s="1">
        <v>18</v>
      </c>
      <c r="C782" s="1">
        <v>0</v>
      </c>
      <c r="D782" s="1">
        <v>1</v>
      </c>
      <c r="E782" s="1">
        <v>0</v>
      </c>
      <c r="F782" s="1">
        <v>28</v>
      </c>
      <c r="G782" s="1">
        <f>טבלה1013[[#This Row],[LengthofCycle]]+1</f>
        <v>29</v>
      </c>
      <c r="H782" s="1">
        <f>IF(IFERROR(LOOKUP(טבלה1013[[#This Row],[ClientID]],קביעויות[השבוע]),FALSE)=טבלה1013[[#This Row],[ClientID]],1,"")</f>
        <v>1</v>
      </c>
      <c r="I782" s="1">
        <f>IF(AND(טבלה1013[[#This Row],[CycleNumber]]&gt;1,OR(B783="",טבלה1013[[#This Row],[CycleNumber]]&gt;B781)),IF(OR(AND(טבלה1013[[#This Row],[LengthofCycle]]=28,F781=28),AND(טבלה1013[[#This Row],[LengthofCycle]]=35,F781=35)),1,""),"")</f>
        <v>1</v>
      </c>
      <c r="J782" s="1" t="str">
        <f>IF(AND(טבלה1013[[#This Row],[וסת השבוע]]=1,I781=1,טבלה1013[[#This Row],[CycleNumber]]&gt;B781),1,"")</f>
        <v/>
      </c>
      <c r="K782" s="1">
        <f>IF(טבלה1013[[#This Row],[CycleNumber]]=1,"",IF(טבלה1013[[#This Row],[וסת השבוע]]=1,0,IF(K781="","",IF(K781=0,IF(טבלה1013[[#This Row],[LengthofCycle]]=28,0,1),IF(K781=1,IF(טבלה1013[[#This Row],[LengthofCycle]]+F781=28*2,0,2),IF(K781=2,IF(טבלה1013[[#This Row],[LengthofCycle]]+F781+F780=28*3,0,3),""))))))</f>
        <v>0</v>
      </c>
      <c r="L782" s="1">
        <f>IF(טבלה1013[[#This Row],[וסת השבוע]]=1,IF(טבלה1013[[#This Row],[וסת השבוע וההפלגה ביחד]]=1,L781+1,0),IF(AND(טבלה1013[[#This Row],[CycleNumber]]&gt;B781,טבלה1013[[#This Row],[CycleNumber]]&gt;1),IF(טבלה1013[[#This Row],[וסת השבוע פעיל?]]&lt;&gt;"",L781+1,""),""))</f>
        <v>0</v>
      </c>
      <c r="M782" s="1">
        <f>IF(AND(טבלה1013[[#This Row],[וסת השבוע פעיל?]]&lt;&gt;"",טבלה1013[[#This Row],[CycleNumber]]&lt;B783,B783&lt;&gt;"",טבלה1013[[#This Row],[וסת השבוע פעיל?]]&lt;3),IF(K783=0,IF(AND(טבלה1013[[#This Row],[וסת השבוע פעיל?]]&gt;0,I783=1),0,1),0),"")</f>
        <v>1</v>
      </c>
      <c r="N782" s="1" t="str">
        <f t="shared" si="72"/>
        <v/>
      </c>
      <c r="O782" s="1">
        <f>IF(AND(טבלה1013[[#This Row],[חיזוי - שבוע]]=1,J783=1),1,"")</f>
        <v>1</v>
      </c>
      <c r="P782" s="1" t="str">
        <f>IF(AND(טבלה1013[[#This Row],[חיזוי טוב עם הפלגה?]]=1,טבלה1013[[#This Row],[וסת קבוע אחרון]]&lt;&gt;28,X781=1),1,"")</f>
        <v/>
      </c>
      <c r="Q782" s="1" t="str">
        <f>IF(AND(טבלה1013[[#This Row],[וסת השבוע פעיל?]]&lt;3,OR(טבלה1013[[#This Row],[CycleNumber]]&gt;B783,B783="")),1,"")</f>
        <v/>
      </c>
      <c r="R782" s="1">
        <f>IF(טבלה1013[[#This Row],[האישה קבעה וסת שבוע?]]=1,IF(טבלה1013[[#This Row],[וסת השבוע פעיל?]]&lt;3,1,0),"")</f>
        <v>1</v>
      </c>
      <c r="S7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2" s="1">
        <f t="shared" si="69"/>
        <v>0</v>
      </c>
      <c r="U782" s="1">
        <f t="shared" si="70"/>
        <v>0</v>
      </c>
      <c r="V782" s="1">
        <f t="shared" si="71"/>
        <v>0</v>
      </c>
      <c r="W782" s="1" t="str">
        <f>IF(טבלה1013[[#This Row],[3 הפלגות זהות]]="","",IF(טבלה1013[[#This Row],[3 הפלגות זהות]]=1,טבלה1013[[#This Row],[LengthofCycle]],W781))</f>
        <v/>
      </c>
      <c r="X782" s="1" t="str">
        <f>IF(טבלה1013[[#This Row],[וסת קבוע אחרון]]="","",IF(OR(טבלה1013[[#This Row],[LengthofCycle]]=טבלה1013[[#This Row],[וסת קבוע אחרון]],F781=טבלה1013[[#This Row],[וסת קבוע אחרון]],F780=טבלה1013[[#This Row],[וסת קבוע אחרון]]),1,0))</f>
        <v/>
      </c>
      <c r="Y782" s="1" t="str">
        <f>IF(OR(טבלה1013[[#This Row],[הווסת פעיל?]]=0,טבלה1013[[#This Row],[הווסת פעיל?]]=""),"",SUM(Y781,טבלה1013[[#This Row],[הווסת פעיל?]]))</f>
        <v/>
      </c>
      <c r="Z782" s="1" t="str">
        <f>IF(AND(טבלה1013[[#This Row],[כמה מחזורים עד עקירה]]&lt;&gt;"",Y783=""),טבלה1013[[#This Row],[כמה מחזורים עד עקירה]],"")</f>
        <v/>
      </c>
      <c r="AA782" s="1" t="str">
        <f>IF(AND(טבלה1013[[#This Row],[הווסת פעיל?]]=1,טבלה1013[[#This Row],[וסת קבוע אחרון]]&lt;&gt;W781),טבלה1013[[#This Row],[וסת קבוע אחרון]],"")</f>
        <v/>
      </c>
      <c r="AB782" s="1" t="str">
        <f>IF(AND(טבלה1013[[#This Row],[הווסת פעיל?]]=1,X781=0,טבלה1013[[#This Row],[וסת קבוע אחרון]]=W781),טבלה1013[[#This Row],[וסת קבוע אחרון]],"")</f>
        <v/>
      </c>
      <c r="AC782" s="1" t="str">
        <f>IF(AND(טבלה1013[[#This Row],[הווסת פעיל?]]=1,X781=0,טבלה1013[[#This Row],[וסת קבוע אחרון]]&lt;&gt;W781),1,"")</f>
        <v/>
      </c>
      <c r="AD782" s="1" t="str">
        <f>IF(AND(טבלה1013[[#This Row],[הווסת פעיל?]]&lt;&gt;"",B783=1),טבלה1013[[#This Row],[CycleNumber]],"")</f>
        <v/>
      </c>
      <c r="AE782" s="1" t="str">
        <f>IF(AND(טבלה1013[[#This Row],[הווסת פעיל?]]&lt;&gt;"",X781=""),טבלה1013[[#This Row],[CycleNumber]],"")</f>
        <v/>
      </c>
      <c r="AF782" s="1" t="str">
        <f>IF(B783=1,"",IF(טבלה1013[[#This Row],[הווסת פעיל?]]=1,IF(טבלה1013[[#This Row],[וסת קבוע אחרון]]=F783,1,0),""))</f>
        <v/>
      </c>
      <c r="AG782" s="1" t="str">
        <f>IF(B783=1,"",IF(טבלה1013[[#This Row],[הווסת פעיל?]]=1,IF(OR(טבלה1013[[#This Row],[וסת קבוע אחרון]]=F783,F783=טבלה1013[[#This Row],[LengthofCycle]]),1,0),""))</f>
        <v/>
      </c>
      <c r="AH782" s="1" t="str">
        <f>IF(B783=1,"",IF(טבלה1013[[#This Row],[הווסת פעיל?]]=1,IF(OR(טבלה1013[[#This Row],[וסת קבוע אחרון]]=F783,F783=טבלה1013[[#This Row],[LengthofCycle]],AND(טבלה1013[[#This Row],[LengthofCycle]]&lt;&gt;טבלה1013[[#This Row],[וסת קבוע אחרון]],OR(F783=28,F783=29))),1,0),""))</f>
        <v/>
      </c>
      <c r="AI782" s="1" t="str">
        <f>IF(AND(טבלה1013[[#This Row],[הווסת פעיל?]]=1,B783=1),1,"")</f>
        <v/>
      </c>
      <c r="AJ782" s="4">
        <f>IF(AND(טבלה1013[[#This Row],[הווסת פעיל?]]&lt;&gt;1,B783&lt;&gt;1,B783&lt;&gt;""),IF(טבלה1013[[#This Row],[LengthofCycle]]=F783,1,0),"")</f>
        <v>1</v>
      </c>
      <c r="AK782" s="4">
        <f>IF(AND(טבלה1013[[#This Row],[הווסת פעיל?]]&lt;&gt;1,B783&lt;&gt;1,B783&lt;&gt;""),IF(OR(טבלה1013[[#This Row],[LengthofCycle]]=F783,F783=29),1,0),"")</f>
        <v>1</v>
      </c>
      <c r="AL782" s="4">
        <f>IF(AND(טבלה1013[[#This Row],[הווסת פעיל?]]&lt;&gt;1,B783&lt;&gt;1,B783&lt;&gt;""),IF(OR(טבלה1013[[#This Row],[LengthofCycle]]=F783,F783=29,F783=28),1,0),"")</f>
        <v>1</v>
      </c>
    </row>
    <row r="783" spans="1:38" x14ac:dyDescent="0.25">
      <c r="A783" s="1" t="s">
        <v>119</v>
      </c>
      <c r="B783" s="1">
        <v>19</v>
      </c>
      <c r="C783" s="1">
        <v>0</v>
      </c>
      <c r="D783" s="1">
        <v>1</v>
      </c>
      <c r="E783" s="1">
        <v>0</v>
      </c>
      <c r="F783" s="1">
        <v>28</v>
      </c>
      <c r="G783" s="1">
        <f>טבלה1013[[#This Row],[LengthofCycle]]+1</f>
        <v>29</v>
      </c>
      <c r="H783" s="1">
        <f>IF(IFERROR(LOOKUP(טבלה1013[[#This Row],[ClientID]],קביעויות[השבוע]),FALSE)=טבלה1013[[#This Row],[ClientID]],1,"")</f>
        <v>1</v>
      </c>
      <c r="I783" s="1">
        <f>IF(AND(טבלה1013[[#This Row],[CycleNumber]]&gt;1,OR(B784="",טבלה1013[[#This Row],[CycleNumber]]&gt;B782)),IF(OR(AND(טבלה1013[[#This Row],[LengthofCycle]]=28,F782=28),AND(טבלה1013[[#This Row],[LengthofCycle]]=35,F782=35)),1,""),"")</f>
        <v>1</v>
      </c>
      <c r="J783" s="1">
        <f>IF(AND(טבלה1013[[#This Row],[וסת השבוע]]=1,I782=1,טבלה1013[[#This Row],[CycleNumber]]&gt;B782),1,"")</f>
        <v>1</v>
      </c>
      <c r="K783" s="1">
        <f>IF(טבלה1013[[#This Row],[CycleNumber]]=1,"",IF(טבלה1013[[#This Row],[וסת השבוע]]=1,0,IF(K782="","",IF(K782=0,IF(טבלה1013[[#This Row],[LengthofCycle]]=28,0,1),IF(K782=1,IF(טבלה1013[[#This Row],[LengthofCycle]]+F782=28*2,0,2),IF(K782=2,IF(טבלה1013[[#This Row],[LengthofCycle]]+F782+F781=28*3,0,3),""))))))</f>
        <v>0</v>
      </c>
      <c r="L783" s="1">
        <f>IF(טבלה1013[[#This Row],[וסת השבוע]]=1,IF(טבלה1013[[#This Row],[וסת השבוע וההפלגה ביחד]]=1,L782+1,0),IF(AND(טבלה1013[[#This Row],[CycleNumber]]&gt;B782,טבלה1013[[#This Row],[CycleNumber]]&gt;1),IF(טבלה1013[[#This Row],[וסת השבוע פעיל?]]&lt;&gt;"",L782+1,""),""))</f>
        <v>1</v>
      </c>
      <c r="M783" s="1">
        <f>IF(AND(טבלה1013[[#This Row],[וסת השבוע פעיל?]]&lt;&gt;"",טבלה1013[[#This Row],[CycleNumber]]&lt;B784,B784&lt;&gt;"",טבלה1013[[#This Row],[וסת השבוע פעיל?]]&lt;3),IF(K784=0,IF(AND(טבלה1013[[#This Row],[וסת השבוע פעיל?]]&gt;0,I784=1),0,1),0),"")</f>
        <v>0</v>
      </c>
      <c r="N783" s="1">
        <f t="shared" si="72"/>
        <v>29</v>
      </c>
      <c r="O783" s="1" t="str">
        <f>IF(AND(טבלה1013[[#This Row],[חיזוי - שבוע]]=1,J784=1),1,"")</f>
        <v/>
      </c>
      <c r="P783" s="1" t="str">
        <f>IF(AND(טבלה1013[[#This Row],[חיזוי טוב עם הפלגה?]]=1,טבלה1013[[#This Row],[וסת קבוע אחרון]]&lt;&gt;28,X782=1),1,"")</f>
        <v/>
      </c>
      <c r="Q783" s="1" t="str">
        <f>IF(AND(טבלה1013[[#This Row],[וסת השבוע פעיל?]]&lt;3,OR(טבלה1013[[#This Row],[CycleNumber]]&gt;B784,B784="")),1,"")</f>
        <v/>
      </c>
      <c r="R783" s="1">
        <f>IF(טבלה1013[[#This Row],[האישה קבעה וסת שבוע?]]=1,IF(טבלה1013[[#This Row],[וסת השבוע פעיל?]]&lt;3,1,0),"")</f>
        <v>1</v>
      </c>
      <c r="S7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3" s="1">
        <f t="shared" si="69"/>
        <v>1</v>
      </c>
      <c r="U783" s="1">
        <f t="shared" si="70"/>
        <v>0</v>
      </c>
      <c r="V783" s="1">
        <f t="shared" si="71"/>
        <v>0</v>
      </c>
      <c r="W783" s="1">
        <f>IF(טבלה1013[[#This Row],[3 הפלגות זהות]]="","",IF(טבלה1013[[#This Row],[3 הפלגות זהות]]=1,טבלה1013[[#This Row],[LengthofCycle]],W782))</f>
        <v>28</v>
      </c>
      <c r="X783" s="1">
        <f>IF(טבלה1013[[#This Row],[וסת קבוע אחרון]]="","",IF(OR(טבלה1013[[#This Row],[LengthofCycle]]=טבלה1013[[#This Row],[וסת קבוע אחרון]],F782=טבלה1013[[#This Row],[וסת קבוע אחרון]],F781=טבלה1013[[#This Row],[וסת קבוע אחרון]]),1,0))</f>
        <v>1</v>
      </c>
      <c r="Y783" s="1">
        <f>IF(OR(טבלה1013[[#This Row],[הווסת פעיל?]]=0,טבלה1013[[#This Row],[הווסת פעיל?]]=""),"",SUM(Y782,טבלה1013[[#This Row],[הווסת פעיל?]]))</f>
        <v>1</v>
      </c>
      <c r="Z783" s="1" t="str">
        <f>IF(AND(טבלה1013[[#This Row],[כמה מחזורים עד עקירה]]&lt;&gt;"",Y784=""),טבלה1013[[#This Row],[כמה מחזורים עד עקירה]],"")</f>
        <v/>
      </c>
      <c r="AA783" s="1">
        <f>IF(AND(טבלה1013[[#This Row],[הווסת פעיל?]]=1,טבלה1013[[#This Row],[וסת קבוע אחרון]]&lt;&gt;W782),טבלה1013[[#This Row],[וסת קבוע אחרון]],"")</f>
        <v>28</v>
      </c>
      <c r="AB783" s="1" t="str">
        <f>IF(AND(טבלה1013[[#This Row],[הווסת פעיל?]]=1,X782=0,טבלה1013[[#This Row],[וסת קבוע אחרון]]=W782),טבלה1013[[#This Row],[וסת קבוע אחרון]],"")</f>
        <v/>
      </c>
      <c r="AC783" s="1" t="str">
        <f>IF(AND(טבלה1013[[#This Row],[הווסת פעיל?]]=1,X782=0,טבלה1013[[#This Row],[וסת קבוע אחרון]]&lt;&gt;W782),1,"")</f>
        <v/>
      </c>
      <c r="AD783" s="1" t="str">
        <f>IF(AND(טבלה1013[[#This Row],[הווסת פעיל?]]&lt;&gt;"",B784=1),טבלה1013[[#This Row],[CycleNumber]],"")</f>
        <v/>
      </c>
      <c r="AE783" s="1">
        <f>IF(AND(טבלה1013[[#This Row],[הווסת פעיל?]]&lt;&gt;"",X782=""),טבלה1013[[#This Row],[CycleNumber]],"")</f>
        <v>19</v>
      </c>
      <c r="AF783" s="1">
        <f>IF(B784=1,"",IF(טבלה1013[[#This Row],[הווסת פעיל?]]=1,IF(טבלה1013[[#This Row],[וסת קבוע אחרון]]=F784,1,0),""))</f>
        <v>0</v>
      </c>
      <c r="AG783" s="1">
        <f>IF(B784=1,"",IF(טבלה1013[[#This Row],[הווסת פעיל?]]=1,IF(OR(טבלה1013[[#This Row],[וסת קבוע אחרון]]=F784,F784=טבלה1013[[#This Row],[LengthofCycle]]),1,0),""))</f>
        <v>0</v>
      </c>
      <c r="AH783" s="1">
        <f>IF(B784=1,"",IF(טבלה1013[[#This Row],[הווסת פעיל?]]=1,IF(OR(טבלה1013[[#This Row],[וסת קבוע אחרון]]=F784,F784=טבלה1013[[#This Row],[LengthofCycle]],AND(טבלה1013[[#This Row],[LengthofCycle]]&lt;&gt;טבלה1013[[#This Row],[וסת קבוע אחרון]],OR(F784=28,F784=29))),1,0),""))</f>
        <v>0</v>
      </c>
      <c r="AI783" s="1" t="str">
        <f>IF(AND(טבלה1013[[#This Row],[הווסת פעיל?]]=1,B784=1),1,"")</f>
        <v/>
      </c>
      <c r="AJ783" s="4" t="str">
        <f>IF(AND(טבלה1013[[#This Row],[הווסת פעיל?]]&lt;&gt;1,B784&lt;&gt;1,B784&lt;&gt;""),IF(טבלה1013[[#This Row],[LengthofCycle]]=F784,1,0),"")</f>
        <v/>
      </c>
      <c r="AK783" s="4" t="str">
        <f>IF(AND(טבלה1013[[#This Row],[הווסת פעיל?]]&lt;&gt;1,B784&lt;&gt;1,B784&lt;&gt;""),IF(OR(טבלה1013[[#This Row],[LengthofCycle]]=F784,F784=29),1,0),"")</f>
        <v/>
      </c>
      <c r="AL783" s="4" t="str">
        <f>IF(AND(טבלה1013[[#This Row],[הווסת פעיל?]]&lt;&gt;1,B784&lt;&gt;1,B784&lt;&gt;""),IF(OR(טבלה1013[[#This Row],[LengthofCycle]]=F784,F784=29,F784=28),1,0),"")</f>
        <v/>
      </c>
    </row>
    <row r="784" spans="1:38" x14ac:dyDescent="0.25">
      <c r="A784" s="1" t="s">
        <v>119</v>
      </c>
      <c r="B784" s="1">
        <v>20</v>
      </c>
      <c r="C784" s="1">
        <v>0</v>
      </c>
      <c r="D784" s="1">
        <v>1</v>
      </c>
      <c r="E784" s="1">
        <v>0</v>
      </c>
      <c r="F784" s="1">
        <v>27</v>
      </c>
      <c r="G784" s="1">
        <f>טבלה1013[[#This Row],[LengthofCycle]]+1</f>
        <v>28</v>
      </c>
      <c r="H784" s="1">
        <f>IF(IFERROR(LOOKUP(טבלה1013[[#This Row],[ClientID]],קביעויות[השבוע]),FALSE)=טבלה1013[[#This Row],[ClientID]],1,"")</f>
        <v>1</v>
      </c>
      <c r="I784" s="1" t="str">
        <f>IF(AND(טבלה1013[[#This Row],[CycleNumber]]&gt;1,OR(B785="",טבלה1013[[#This Row],[CycleNumber]]&gt;B783)),IF(OR(AND(טבלה1013[[#This Row],[LengthofCycle]]=28,F783=28),AND(טבלה1013[[#This Row],[LengthofCycle]]=35,F783=35)),1,""),"")</f>
        <v/>
      </c>
      <c r="J784" s="1" t="str">
        <f>IF(AND(טבלה1013[[#This Row],[וסת השבוע]]=1,I783=1,טבלה1013[[#This Row],[CycleNumber]]&gt;B783),1,"")</f>
        <v/>
      </c>
      <c r="K784" s="1">
        <f>IF(טבלה1013[[#This Row],[CycleNumber]]=1,"",IF(טבלה1013[[#This Row],[וסת השבוע]]=1,0,IF(K783="","",IF(K783=0,IF(טבלה1013[[#This Row],[LengthofCycle]]=28,0,1),IF(K783=1,IF(טבלה1013[[#This Row],[LengthofCycle]]+F783=28*2,0,2),IF(K783=2,IF(טבלה1013[[#This Row],[LengthofCycle]]+F783+F782=28*3,0,3),""))))))</f>
        <v>1</v>
      </c>
      <c r="L784" s="1">
        <f>IF(טבלה1013[[#This Row],[וסת השבוע]]=1,IF(טבלה1013[[#This Row],[וסת השבוע וההפלגה ביחד]]=1,L783+1,0),IF(AND(טבלה1013[[#This Row],[CycleNumber]]&gt;B783,טבלה1013[[#This Row],[CycleNumber]]&gt;1),IF(טבלה1013[[#This Row],[וסת השבוע פעיל?]]&lt;&gt;"",L783+1,""),""))</f>
        <v>2</v>
      </c>
      <c r="M784" s="1">
        <f>IF(AND(טבלה1013[[#This Row],[וסת השבוע פעיל?]]&lt;&gt;"",טבלה1013[[#This Row],[CycleNumber]]&lt;B785,B785&lt;&gt;"",טבלה1013[[#This Row],[וסת השבוע פעיל?]]&lt;3),IF(K785=0,IF(AND(טבלה1013[[#This Row],[וסת השבוע פעיל?]]&gt;0,I785=1),0,1),0),"")</f>
        <v>0</v>
      </c>
      <c r="N784" s="1">
        <f t="shared" si="72"/>
        <v>29</v>
      </c>
      <c r="O784" s="1" t="str">
        <f>IF(AND(טבלה1013[[#This Row],[חיזוי - שבוע]]=1,J785=1),1,"")</f>
        <v/>
      </c>
      <c r="P784" s="1" t="str">
        <f>IF(AND(טבלה1013[[#This Row],[חיזוי טוב עם הפלגה?]]=1,טבלה1013[[#This Row],[וסת קבוע אחרון]]&lt;&gt;28,X783=1),1,"")</f>
        <v/>
      </c>
      <c r="Q784" s="1" t="str">
        <f>IF(AND(טבלה1013[[#This Row],[וסת השבוע פעיל?]]&lt;3,OR(טבלה1013[[#This Row],[CycleNumber]]&gt;B785,B785="")),1,"")</f>
        <v/>
      </c>
      <c r="R784" s="1">
        <f>IF(טבלה1013[[#This Row],[האישה קבעה וסת שבוע?]]=1,IF(טבלה1013[[#This Row],[וסת השבוע פעיל?]]&lt;3,1,0),"")</f>
        <v>1</v>
      </c>
      <c r="S7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4" s="1">
        <f t="shared" si="69"/>
        <v>0</v>
      </c>
      <c r="U784" s="1">
        <f t="shared" si="70"/>
        <v>0</v>
      </c>
      <c r="V784" s="1">
        <f t="shared" si="71"/>
        <v>0</v>
      </c>
      <c r="W784" s="1">
        <f>IF(טבלה1013[[#This Row],[3 הפלגות זהות]]="","",IF(טבלה1013[[#This Row],[3 הפלגות זהות]]=1,טבלה1013[[#This Row],[LengthofCycle]],W783))</f>
        <v>28</v>
      </c>
      <c r="X784" s="1">
        <f>IF(טבלה1013[[#This Row],[וסת קבוע אחרון]]="","",IF(OR(טבלה1013[[#This Row],[LengthofCycle]]=טבלה1013[[#This Row],[וסת קבוע אחרון]],F783=טבלה1013[[#This Row],[וסת קבוע אחרון]],F782=טבלה1013[[#This Row],[וסת קבוע אחרון]]),1,0))</f>
        <v>1</v>
      </c>
      <c r="Y784" s="1">
        <f>IF(OR(טבלה1013[[#This Row],[הווסת פעיל?]]=0,טבלה1013[[#This Row],[הווסת פעיל?]]=""),"",SUM(Y783,טבלה1013[[#This Row],[הווסת פעיל?]]))</f>
        <v>2</v>
      </c>
      <c r="Z784" s="1" t="str">
        <f>IF(AND(טבלה1013[[#This Row],[כמה מחזורים עד עקירה]]&lt;&gt;"",Y785=""),טבלה1013[[#This Row],[כמה מחזורים עד עקירה]],"")</f>
        <v/>
      </c>
      <c r="AA784" s="1" t="str">
        <f>IF(AND(טבלה1013[[#This Row],[הווסת פעיל?]]=1,טבלה1013[[#This Row],[וסת קבוע אחרון]]&lt;&gt;W783),טבלה1013[[#This Row],[וסת קבוע אחרון]],"")</f>
        <v/>
      </c>
      <c r="AB784" s="1" t="str">
        <f>IF(AND(טבלה1013[[#This Row],[הווסת פעיל?]]=1,X783=0,טבלה1013[[#This Row],[וסת קבוע אחרון]]=W783),טבלה1013[[#This Row],[וסת קבוע אחרון]],"")</f>
        <v/>
      </c>
      <c r="AC784" s="1" t="str">
        <f>IF(AND(טבלה1013[[#This Row],[הווסת פעיל?]]=1,X783=0,טבלה1013[[#This Row],[וסת קבוע אחרון]]&lt;&gt;W783),1,"")</f>
        <v/>
      </c>
      <c r="AD784" s="1" t="str">
        <f>IF(AND(טבלה1013[[#This Row],[הווסת פעיל?]]&lt;&gt;"",B785=1),טבלה1013[[#This Row],[CycleNumber]],"")</f>
        <v/>
      </c>
      <c r="AE784" s="1" t="str">
        <f>IF(AND(טבלה1013[[#This Row],[הווסת פעיל?]]&lt;&gt;"",X783=""),טבלה1013[[#This Row],[CycleNumber]],"")</f>
        <v/>
      </c>
      <c r="AF784" s="1">
        <f>IF(B785=1,"",IF(טבלה1013[[#This Row],[הווסת פעיל?]]=1,IF(טבלה1013[[#This Row],[וסת קבוע אחרון]]=F785,1,0),""))</f>
        <v>1</v>
      </c>
      <c r="AG784" s="1">
        <f>IF(B785=1,"",IF(טבלה1013[[#This Row],[הווסת פעיל?]]=1,IF(OR(טבלה1013[[#This Row],[וסת קבוע אחרון]]=F785,F785=טבלה1013[[#This Row],[LengthofCycle]]),1,0),""))</f>
        <v>1</v>
      </c>
      <c r="AH784" s="1">
        <f>IF(B785=1,"",IF(טבלה1013[[#This Row],[הווסת פעיל?]]=1,IF(OR(טבלה1013[[#This Row],[וסת קבוע אחרון]]=F785,F785=טבלה1013[[#This Row],[LengthofCycle]],AND(טבלה1013[[#This Row],[LengthofCycle]]&lt;&gt;טבלה1013[[#This Row],[וסת קבוע אחרון]],OR(F785=28,F785=29))),1,0),""))</f>
        <v>1</v>
      </c>
      <c r="AI784" s="1" t="str">
        <f>IF(AND(טבלה1013[[#This Row],[הווסת פעיל?]]=1,B785=1),1,"")</f>
        <v/>
      </c>
      <c r="AJ784" s="4" t="str">
        <f>IF(AND(טבלה1013[[#This Row],[הווסת פעיל?]]&lt;&gt;1,B785&lt;&gt;1,B785&lt;&gt;""),IF(טבלה1013[[#This Row],[LengthofCycle]]=F785,1,0),"")</f>
        <v/>
      </c>
      <c r="AK784" s="4" t="str">
        <f>IF(AND(טבלה1013[[#This Row],[הווסת פעיל?]]&lt;&gt;1,B785&lt;&gt;1,B785&lt;&gt;""),IF(OR(טבלה1013[[#This Row],[LengthofCycle]]=F785,F785=29),1,0),"")</f>
        <v/>
      </c>
      <c r="AL784" s="4" t="str">
        <f>IF(AND(טבלה1013[[#This Row],[הווסת פעיל?]]&lt;&gt;1,B785&lt;&gt;1,B785&lt;&gt;""),IF(OR(טבלה1013[[#This Row],[LengthofCycle]]=F785,F785=29,F785=28),1,0),"")</f>
        <v/>
      </c>
    </row>
    <row r="785" spans="1:38" x14ac:dyDescent="0.25">
      <c r="A785" s="1" t="s">
        <v>119</v>
      </c>
      <c r="B785" s="1">
        <v>21</v>
      </c>
      <c r="C785" s="1">
        <v>0</v>
      </c>
      <c r="D785" s="1">
        <v>0</v>
      </c>
      <c r="E785" s="1">
        <v>0</v>
      </c>
      <c r="F785" s="1">
        <v>28</v>
      </c>
      <c r="G785" s="1">
        <f>טבלה1013[[#This Row],[LengthofCycle]]+1</f>
        <v>29</v>
      </c>
      <c r="H785" s="1">
        <f>IF(IFERROR(LOOKUP(טבלה1013[[#This Row],[ClientID]],קביעויות[השבוע]),FALSE)=טבלה1013[[#This Row],[ClientID]],1,"")</f>
        <v>1</v>
      </c>
      <c r="I785" s="1" t="str">
        <f>IF(AND(טבלה1013[[#This Row],[CycleNumber]]&gt;1,OR(B786="",טבלה1013[[#This Row],[CycleNumber]]&gt;B784)),IF(OR(AND(טבלה1013[[#This Row],[LengthofCycle]]=28,F784=28),AND(טבלה1013[[#This Row],[LengthofCycle]]=35,F784=35)),1,""),"")</f>
        <v/>
      </c>
      <c r="J785" s="1" t="str">
        <f>IF(AND(טבלה1013[[#This Row],[וסת השבוע]]=1,I784=1,טבלה1013[[#This Row],[CycleNumber]]&gt;B784),1,"")</f>
        <v/>
      </c>
      <c r="K785" s="1">
        <f>IF(טבלה1013[[#This Row],[CycleNumber]]=1,"",IF(טבלה1013[[#This Row],[וסת השבוע]]=1,0,IF(K784="","",IF(K784=0,IF(טבלה1013[[#This Row],[LengthofCycle]]=28,0,1),IF(K784=1,IF(טבלה1013[[#This Row],[LengthofCycle]]+F784=28*2,0,2),IF(K784=2,IF(טבלה1013[[#This Row],[LengthofCycle]]+F784+F783=28*3,0,3),""))))))</f>
        <v>2</v>
      </c>
      <c r="L785" s="1">
        <f>IF(טבלה1013[[#This Row],[וסת השבוע]]=1,IF(טבלה1013[[#This Row],[וסת השבוע וההפלגה ביחד]]=1,L784+1,0),IF(AND(טבלה1013[[#This Row],[CycleNumber]]&gt;B784,טבלה1013[[#This Row],[CycleNumber]]&gt;1),IF(טבלה1013[[#This Row],[וסת השבוע פעיל?]]&lt;&gt;"",L784+1,""),""))</f>
        <v>3</v>
      </c>
      <c r="M785" s="1">
        <f>IF(AND(טבלה1013[[#This Row],[וסת השבוע פעיל?]]&lt;&gt;"",טבלה1013[[#This Row],[CycleNumber]]&lt;B786,B786&lt;&gt;"",טבלה1013[[#This Row],[וסת השבוע פעיל?]]&lt;3),IF(K786=0,IF(AND(טבלה1013[[#This Row],[וסת השבוע פעיל?]]&gt;0,I786=1),0,1),0),"")</f>
        <v>0</v>
      </c>
      <c r="N785" s="1">
        <f t="shared" si="72"/>
        <v>30</v>
      </c>
      <c r="O785" s="1" t="str">
        <f>IF(AND(טבלה1013[[#This Row],[חיזוי - שבוע]]=1,J786=1),1,"")</f>
        <v/>
      </c>
      <c r="P785" s="1" t="str">
        <f>IF(AND(טבלה1013[[#This Row],[חיזוי טוב עם הפלגה?]]=1,טבלה1013[[#This Row],[וסת קבוע אחרון]]&lt;&gt;28,X784=1),1,"")</f>
        <v/>
      </c>
      <c r="Q785" s="1" t="str">
        <f>IF(AND(טבלה1013[[#This Row],[וסת השבוע פעיל?]]&lt;3,OR(טבלה1013[[#This Row],[CycleNumber]]&gt;B786,B786="")),1,"")</f>
        <v/>
      </c>
      <c r="R785" s="1">
        <f>IF(טבלה1013[[#This Row],[האישה קבעה וסת שבוע?]]=1,IF(טבלה1013[[#This Row],[וסת השבוע פעיל?]]&lt;3,1,0),"")</f>
        <v>1</v>
      </c>
      <c r="S7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5" s="1">
        <f t="shared" si="69"/>
        <v>0</v>
      </c>
      <c r="U785" s="1">
        <f t="shared" si="70"/>
        <v>0</v>
      </c>
      <c r="V785" s="1">
        <f t="shared" si="71"/>
        <v>0</v>
      </c>
      <c r="W785" s="1">
        <f>IF(טבלה1013[[#This Row],[3 הפלגות זהות]]="","",IF(טבלה1013[[#This Row],[3 הפלגות זהות]]=1,טבלה1013[[#This Row],[LengthofCycle]],W784))</f>
        <v>28</v>
      </c>
      <c r="X785" s="1">
        <f>IF(טבלה1013[[#This Row],[וסת קבוע אחרון]]="","",IF(OR(טבלה1013[[#This Row],[LengthofCycle]]=טבלה1013[[#This Row],[וסת קבוע אחרון]],F784=טבלה1013[[#This Row],[וסת קבוע אחרון]],F783=טבלה1013[[#This Row],[וסת קבוע אחרון]]),1,0))</f>
        <v>1</v>
      </c>
      <c r="Y785" s="1">
        <f>IF(OR(טבלה1013[[#This Row],[הווסת פעיל?]]=0,טבלה1013[[#This Row],[הווסת פעיל?]]=""),"",SUM(Y784,טבלה1013[[#This Row],[הווסת פעיל?]]))</f>
        <v>3</v>
      </c>
      <c r="Z785" s="1" t="str">
        <f>IF(AND(טבלה1013[[#This Row],[כמה מחזורים עד עקירה]]&lt;&gt;"",Y786=""),טבלה1013[[#This Row],[כמה מחזורים עד עקירה]],"")</f>
        <v/>
      </c>
      <c r="AA785" s="1" t="str">
        <f>IF(AND(טבלה1013[[#This Row],[הווסת פעיל?]]=1,טבלה1013[[#This Row],[וסת קבוע אחרון]]&lt;&gt;W784),טבלה1013[[#This Row],[וסת קבוע אחרון]],"")</f>
        <v/>
      </c>
      <c r="AB785" s="1" t="str">
        <f>IF(AND(טבלה1013[[#This Row],[הווסת פעיל?]]=1,X784=0,טבלה1013[[#This Row],[וסת קבוע אחרון]]=W784),טבלה1013[[#This Row],[וסת קבוע אחרון]],"")</f>
        <v/>
      </c>
      <c r="AC785" s="1" t="str">
        <f>IF(AND(טבלה1013[[#This Row],[הווסת פעיל?]]=1,X784=0,טבלה1013[[#This Row],[וסת קבוע אחרון]]&lt;&gt;W784),1,"")</f>
        <v/>
      </c>
      <c r="AD785" s="1" t="str">
        <f>IF(AND(טבלה1013[[#This Row],[הווסת פעיל?]]&lt;&gt;"",B786=1),טבלה1013[[#This Row],[CycleNumber]],"")</f>
        <v/>
      </c>
      <c r="AE785" s="1" t="str">
        <f>IF(AND(טבלה1013[[#This Row],[הווסת פעיל?]]&lt;&gt;"",X784=""),טבלה1013[[#This Row],[CycleNumber]],"")</f>
        <v/>
      </c>
      <c r="AF785" s="1">
        <f>IF(B786=1,"",IF(טבלה1013[[#This Row],[הווסת פעיל?]]=1,IF(טבלה1013[[#This Row],[וסת קבוע אחרון]]=F786,1,0),""))</f>
        <v>1</v>
      </c>
      <c r="AG785" s="1">
        <f>IF(B786=1,"",IF(טבלה1013[[#This Row],[הווסת פעיל?]]=1,IF(OR(טבלה1013[[#This Row],[וסת קבוע אחרון]]=F786,F786=טבלה1013[[#This Row],[LengthofCycle]]),1,0),""))</f>
        <v>1</v>
      </c>
      <c r="AH785" s="1">
        <f>IF(B786=1,"",IF(טבלה1013[[#This Row],[הווסת פעיל?]]=1,IF(OR(טבלה1013[[#This Row],[וסת קבוע אחרון]]=F786,F786=טבלה1013[[#This Row],[LengthofCycle]],AND(טבלה1013[[#This Row],[LengthofCycle]]&lt;&gt;טבלה1013[[#This Row],[וסת קבוע אחרון]],OR(F786=28,F786=29))),1,0),""))</f>
        <v>1</v>
      </c>
      <c r="AI785" s="1" t="str">
        <f>IF(AND(טבלה1013[[#This Row],[הווסת פעיל?]]=1,B786=1),1,"")</f>
        <v/>
      </c>
      <c r="AJ785" s="4" t="str">
        <f>IF(AND(טבלה1013[[#This Row],[הווסת פעיל?]]&lt;&gt;1,B786&lt;&gt;1,B786&lt;&gt;""),IF(טבלה1013[[#This Row],[LengthofCycle]]=F786,1,0),"")</f>
        <v/>
      </c>
      <c r="AK785" s="4" t="str">
        <f>IF(AND(טבלה1013[[#This Row],[הווסת פעיל?]]&lt;&gt;1,B786&lt;&gt;1,B786&lt;&gt;""),IF(OR(טבלה1013[[#This Row],[LengthofCycle]]=F786,F786=29),1,0),"")</f>
        <v/>
      </c>
      <c r="AL785" s="4" t="str">
        <f>IF(AND(טבלה1013[[#This Row],[הווסת פעיל?]]&lt;&gt;1,B786&lt;&gt;1,B786&lt;&gt;""),IF(OR(טבלה1013[[#This Row],[LengthofCycle]]=F786,F786=29,F786=28),1,0),"")</f>
        <v/>
      </c>
    </row>
    <row r="786" spans="1:38" x14ac:dyDescent="0.25">
      <c r="A786" s="1" t="s">
        <v>119</v>
      </c>
      <c r="B786" s="1">
        <v>22</v>
      </c>
      <c r="C786" s="1">
        <v>0</v>
      </c>
      <c r="D786" s="1">
        <v>1</v>
      </c>
      <c r="E786" s="1">
        <v>0</v>
      </c>
      <c r="F786" s="1">
        <v>28</v>
      </c>
      <c r="G786" s="1">
        <f>טבלה1013[[#This Row],[LengthofCycle]]+1</f>
        <v>29</v>
      </c>
      <c r="H786" s="1">
        <f>IF(IFERROR(LOOKUP(טבלה1013[[#This Row],[ClientID]],קביעויות[השבוע]),FALSE)=טבלה1013[[#This Row],[ClientID]],1,"")</f>
        <v>1</v>
      </c>
      <c r="I786" s="1">
        <f>IF(AND(טבלה1013[[#This Row],[CycleNumber]]&gt;1,OR(B787="",טבלה1013[[#This Row],[CycleNumber]]&gt;B785)),IF(OR(AND(טבלה1013[[#This Row],[LengthofCycle]]=28,F785=28),AND(טבלה1013[[#This Row],[LengthofCycle]]=35,F785=35)),1,""),"")</f>
        <v>1</v>
      </c>
      <c r="J786" s="1" t="str">
        <f>IF(AND(טבלה1013[[#This Row],[וסת השבוע]]=1,I785=1,טבלה1013[[#This Row],[CycleNumber]]&gt;B785),1,"")</f>
        <v/>
      </c>
      <c r="K786" s="1">
        <f>IF(טבלה1013[[#This Row],[CycleNumber]]=1,"",IF(טבלה1013[[#This Row],[וסת השבוע]]=1,0,IF(K785="","",IF(K785=0,IF(טבלה1013[[#This Row],[LengthofCycle]]=28,0,1),IF(K785=1,IF(טבלה1013[[#This Row],[LengthofCycle]]+F785=28*2,0,2),IF(K785=2,IF(טבלה1013[[#This Row],[LengthofCycle]]+F785+F784=28*3,0,3),""))))))</f>
        <v>0</v>
      </c>
      <c r="L786" s="1">
        <f>IF(טבלה1013[[#This Row],[וסת השבוע]]=1,IF(טבלה1013[[#This Row],[וסת השבוע וההפלגה ביחד]]=1,L785+1,0),IF(AND(טבלה1013[[#This Row],[CycleNumber]]&gt;B785,טבלה1013[[#This Row],[CycleNumber]]&gt;1),IF(טבלה1013[[#This Row],[וסת השבוע פעיל?]]&lt;&gt;"",L785+1,""),""))</f>
        <v>0</v>
      </c>
      <c r="M786" s="1">
        <f>IF(AND(טבלה1013[[#This Row],[וסת השבוע פעיל?]]&lt;&gt;"",טבלה1013[[#This Row],[CycleNumber]]&lt;B787,B787&lt;&gt;"",טבלה1013[[#This Row],[וסת השבוע פעיל?]]&lt;3),IF(K787=0,IF(AND(טבלה1013[[#This Row],[וסת השבוע פעיל?]]&gt;0,I787=1),0,1),0),"")</f>
        <v>1</v>
      </c>
      <c r="N786" s="1">
        <f t="shared" si="72"/>
        <v>30</v>
      </c>
      <c r="O786" s="1">
        <f>IF(AND(טבלה1013[[#This Row],[חיזוי - שבוע]]=1,J787=1),1,"")</f>
        <v>1</v>
      </c>
      <c r="P786" s="1" t="str">
        <f>IF(AND(טבלה1013[[#This Row],[חיזוי טוב עם הפלגה?]]=1,טבלה1013[[#This Row],[וסת קבוע אחרון]]&lt;&gt;28,X785=1),1,"")</f>
        <v/>
      </c>
      <c r="Q786" s="1" t="str">
        <f>IF(AND(טבלה1013[[#This Row],[וסת השבוע פעיל?]]&lt;3,OR(טבלה1013[[#This Row],[CycleNumber]]&gt;B787,B787="")),1,"")</f>
        <v/>
      </c>
      <c r="R786" s="1">
        <f>IF(טבלה1013[[#This Row],[האישה קבעה וסת שבוע?]]=1,IF(טבלה1013[[#This Row],[וסת השבוע פעיל?]]&lt;3,1,0),"")</f>
        <v>1</v>
      </c>
      <c r="S7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6" s="1">
        <f t="shared" si="69"/>
        <v>0</v>
      </c>
      <c r="U786" s="1">
        <f t="shared" si="70"/>
        <v>0</v>
      </c>
      <c r="V786" s="1">
        <f t="shared" si="71"/>
        <v>0</v>
      </c>
      <c r="W786" s="1">
        <f>IF(טבלה1013[[#This Row],[3 הפלגות זהות]]="","",IF(טבלה1013[[#This Row],[3 הפלגות זהות]]=1,טבלה1013[[#This Row],[LengthofCycle]],W785))</f>
        <v>28</v>
      </c>
      <c r="X786" s="1">
        <f>IF(טבלה1013[[#This Row],[וסת קבוע אחרון]]="","",IF(OR(טבלה1013[[#This Row],[LengthofCycle]]=טבלה1013[[#This Row],[וסת קבוע אחרון]],F785=טבלה1013[[#This Row],[וסת קבוע אחרון]],F784=טבלה1013[[#This Row],[וסת קבוע אחרון]]),1,0))</f>
        <v>1</v>
      </c>
      <c r="Y786" s="1">
        <f>IF(OR(טבלה1013[[#This Row],[הווסת פעיל?]]=0,טבלה1013[[#This Row],[הווסת פעיל?]]=""),"",SUM(Y785,טבלה1013[[#This Row],[הווסת פעיל?]]))</f>
        <v>4</v>
      </c>
      <c r="Z786" s="1" t="str">
        <f>IF(AND(טבלה1013[[#This Row],[כמה מחזורים עד עקירה]]&lt;&gt;"",Y787=""),טבלה1013[[#This Row],[כמה מחזורים עד עקירה]],"")</f>
        <v/>
      </c>
      <c r="AA786" s="1" t="str">
        <f>IF(AND(טבלה1013[[#This Row],[הווסת פעיל?]]=1,טבלה1013[[#This Row],[וסת קבוע אחרון]]&lt;&gt;W785),טבלה1013[[#This Row],[וסת קבוע אחרון]],"")</f>
        <v/>
      </c>
      <c r="AB786" s="1" t="str">
        <f>IF(AND(טבלה1013[[#This Row],[הווסת פעיל?]]=1,X785=0,טבלה1013[[#This Row],[וסת קבוע אחרון]]=W785),טבלה1013[[#This Row],[וסת קבוע אחרון]],"")</f>
        <v/>
      </c>
      <c r="AC786" s="1" t="str">
        <f>IF(AND(טבלה1013[[#This Row],[הווסת פעיל?]]=1,X785=0,טבלה1013[[#This Row],[וסת קבוע אחרון]]&lt;&gt;W785),1,"")</f>
        <v/>
      </c>
      <c r="AD786" s="1" t="str">
        <f>IF(AND(טבלה1013[[#This Row],[הווסת פעיל?]]&lt;&gt;"",B787=1),טבלה1013[[#This Row],[CycleNumber]],"")</f>
        <v/>
      </c>
      <c r="AE786" s="1" t="str">
        <f>IF(AND(טבלה1013[[#This Row],[הווסת פעיל?]]&lt;&gt;"",X785=""),טבלה1013[[#This Row],[CycleNumber]],"")</f>
        <v/>
      </c>
      <c r="AF786" s="1">
        <f>IF(B787=1,"",IF(טבלה1013[[#This Row],[הווסת פעיל?]]=1,IF(טבלה1013[[#This Row],[וסת קבוע אחרון]]=F787,1,0),""))</f>
        <v>1</v>
      </c>
      <c r="AG786" s="1">
        <f>IF(B787=1,"",IF(טבלה1013[[#This Row],[הווסת פעיל?]]=1,IF(OR(טבלה1013[[#This Row],[וסת קבוע אחרון]]=F787,F787=טבלה1013[[#This Row],[LengthofCycle]]),1,0),""))</f>
        <v>1</v>
      </c>
      <c r="AH786" s="1">
        <f>IF(B787=1,"",IF(טבלה1013[[#This Row],[הווסת פעיל?]]=1,IF(OR(טבלה1013[[#This Row],[וסת קבוע אחרון]]=F787,F787=טבלה1013[[#This Row],[LengthofCycle]],AND(טבלה1013[[#This Row],[LengthofCycle]]&lt;&gt;טבלה1013[[#This Row],[וסת קבוע אחרון]],OR(F787=28,F787=29))),1,0),""))</f>
        <v>1</v>
      </c>
      <c r="AI786" s="1" t="str">
        <f>IF(AND(טבלה1013[[#This Row],[הווסת פעיל?]]=1,B787=1),1,"")</f>
        <v/>
      </c>
      <c r="AJ786" s="4" t="str">
        <f>IF(AND(טבלה1013[[#This Row],[הווסת פעיל?]]&lt;&gt;1,B787&lt;&gt;1,B787&lt;&gt;""),IF(טבלה1013[[#This Row],[LengthofCycle]]=F787,1,0),"")</f>
        <v/>
      </c>
      <c r="AK786" s="4" t="str">
        <f>IF(AND(טבלה1013[[#This Row],[הווסת פעיל?]]&lt;&gt;1,B787&lt;&gt;1,B787&lt;&gt;""),IF(OR(טבלה1013[[#This Row],[LengthofCycle]]=F787,F787=29),1,0),"")</f>
        <v/>
      </c>
      <c r="AL786" s="4" t="str">
        <f>IF(AND(טבלה1013[[#This Row],[הווסת פעיל?]]&lt;&gt;1,B787&lt;&gt;1,B787&lt;&gt;""),IF(OR(טבלה1013[[#This Row],[LengthofCycle]]=F787,F787=29,F787=28),1,0),"")</f>
        <v/>
      </c>
    </row>
    <row r="787" spans="1:38" x14ac:dyDescent="0.25">
      <c r="A787" s="1" t="s">
        <v>119</v>
      </c>
      <c r="B787" s="1">
        <v>23</v>
      </c>
      <c r="C787" s="1">
        <v>0</v>
      </c>
      <c r="D787" s="1">
        <v>1</v>
      </c>
      <c r="E787" s="1">
        <v>0</v>
      </c>
      <c r="F787" s="1">
        <v>28</v>
      </c>
      <c r="G787" s="1">
        <f>טבלה1013[[#This Row],[LengthofCycle]]+1</f>
        <v>29</v>
      </c>
      <c r="H787" s="1">
        <f>IF(IFERROR(LOOKUP(טבלה1013[[#This Row],[ClientID]],קביעויות[השבוע]),FALSE)=טבלה1013[[#This Row],[ClientID]],1,"")</f>
        <v>1</v>
      </c>
      <c r="I787" s="1">
        <f>IF(AND(טבלה1013[[#This Row],[CycleNumber]]&gt;1,OR(B788="",טבלה1013[[#This Row],[CycleNumber]]&gt;B786)),IF(OR(AND(טבלה1013[[#This Row],[LengthofCycle]]=28,F786=28),AND(טבלה1013[[#This Row],[LengthofCycle]]=35,F786=35)),1,""),"")</f>
        <v>1</v>
      </c>
      <c r="J787" s="1">
        <f>IF(AND(טבלה1013[[#This Row],[וסת השבוע]]=1,I786=1,טבלה1013[[#This Row],[CycleNumber]]&gt;B786),1,"")</f>
        <v>1</v>
      </c>
      <c r="K787" s="1">
        <f>IF(טבלה1013[[#This Row],[CycleNumber]]=1,"",IF(טבלה1013[[#This Row],[וסת השבוע]]=1,0,IF(K786="","",IF(K786=0,IF(טבלה1013[[#This Row],[LengthofCycle]]=28,0,1),IF(K786=1,IF(טבלה1013[[#This Row],[LengthofCycle]]+F786=28*2,0,2),IF(K786=2,IF(טבלה1013[[#This Row],[LengthofCycle]]+F786+F785=28*3,0,3),""))))))</f>
        <v>0</v>
      </c>
      <c r="L787" s="1">
        <f>IF(טבלה1013[[#This Row],[וסת השבוע]]=1,IF(טבלה1013[[#This Row],[וסת השבוע וההפלגה ביחד]]=1,L786+1,0),IF(AND(טבלה1013[[#This Row],[CycleNumber]]&gt;B786,טבלה1013[[#This Row],[CycleNumber]]&gt;1),IF(טבלה1013[[#This Row],[וסת השבוע פעיל?]]&lt;&gt;"",L786+1,""),""))</f>
        <v>1</v>
      </c>
      <c r="M787" s="1" t="str">
        <f>IF(AND(טבלה1013[[#This Row],[וסת השבוע פעיל?]]&lt;&gt;"",טבלה1013[[#This Row],[CycleNumber]]&lt;B788,B788&lt;&gt;"",טבלה1013[[#This Row],[וסת השבוע פעיל?]]&lt;3),IF(K788=0,IF(AND(טבלה1013[[#This Row],[וסת השבוע פעיל?]]&gt;0,I788=1),0,1),0),"")</f>
        <v/>
      </c>
      <c r="N787" s="1">
        <f t="shared" si="72"/>
        <v>29</v>
      </c>
      <c r="O787" s="1" t="str">
        <f>IF(AND(טבלה1013[[#This Row],[חיזוי - שבוע]]=1,J788=1),1,"")</f>
        <v/>
      </c>
      <c r="P787" s="1" t="str">
        <f>IF(AND(טבלה1013[[#This Row],[חיזוי טוב עם הפלגה?]]=1,טבלה1013[[#This Row],[וסת קבוע אחרון]]&lt;&gt;28,X786=1),1,"")</f>
        <v/>
      </c>
      <c r="Q787" s="1">
        <f>IF(AND(טבלה1013[[#This Row],[וסת השבוע פעיל?]]&lt;3,OR(טבלה1013[[#This Row],[CycleNumber]]&gt;B788,B788="")),1,"")</f>
        <v>1</v>
      </c>
      <c r="R787" s="1">
        <f>IF(טבלה1013[[#This Row],[האישה קבעה וסת שבוע?]]=1,IF(טבלה1013[[#This Row],[וסת השבוע פעיל?]]&lt;3,1,0),"")</f>
        <v>1</v>
      </c>
      <c r="S7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7" s="1">
        <f t="shared" si="69"/>
        <v>1</v>
      </c>
      <c r="U787" s="1">
        <f t="shared" si="70"/>
        <v>0</v>
      </c>
      <c r="V787" s="1">
        <f t="shared" si="71"/>
        <v>0</v>
      </c>
      <c r="W787" s="1">
        <f>IF(טבלה1013[[#This Row],[3 הפלגות זהות]]="","",IF(טבלה1013[[#This Row],[3 הפלגות זהות]]=1,טבלה1013[[#This Row],[LengthofCycle]],W786))</f>
        <v>28</v>
      </c>
      <c r="X787" s="1">
        <f>IF(טבלה1013[[#This Row],[וסת קבוע אחרון]]="","",IF(OR(טבלה1013[[#This Row],[LengthofCycle]]=טבלה1013[[#This Row],[וסת קבוע אחרון]],F786=טבלה1013[[#This Row],[וסת קבוע אחרון]],F785=טבלה1013[[#This Row],[וסת קבוע אחרון]]),1,0))</f>
        <v>1</v>
      </c>
      <c r="Y787" s="1">
        <f>IF(OR(טבלה1013[[#This Row],[הווסת פעיל?]]=0,טבלה1013[[#This Row],[הווסת פעיל?]]=""),"",SUM(Y786,טבלה1013[[#This Row],[הווסת פעיל?]]))</f>
        <v>5</v>
      </c>
      <c r="Z787" s="1">
        <f>IF(AND(טבלה1013[[#This Row],[כמה מחזורים עד עקירה]]&lt;&gt;"",Y788=""),טבלה1013[[#This Row],[כמה מחזורים עד עקירה]],"")</f>
        <v>5</v>
      </c>
      <c r="AA787" s="1" t="str">
        <f>IF(AND(טבלה1013[[#This Row],[הווסת פעיל?]]=1,טבלה1013[[#This Row],[וסת קבוע אחרון]]&lt;&gt;W786),טבלה1013[[#This Row],[וסת קבוע אחרון]],"")</f>
        <v/>
      </c>
      <c r="AB787" s="1" t="str">
        <f>IF(AND(טבלה1013[[#This Row],[הווסת פעיל?]]=1,X786=0,טבלה1013[[#This Row],[וסת קבוע אחרון]]=W786),טבלה1013[[#This Row],[וסת קבוע אחרון]],"")</f>
        <v/>
      </c>
      <c r="AC787" s="1" t="str">
        <f>IF(AND(טבלה1013[[#This Row],[הווסת פעיל?]]=1,X786=0,טבלה1013[[#This Row],[וסת קבוע אחרון]]&lt;&gt;W786),1,"")</f>
        <v/>
      </c>
      <c r="AD787" s="1">
        <f>IF(AND(טבלה1013[[#This Row],[הווסת פעיל?]]&lt;&gt;"",B788=1),טבלה1013[[#This Row],[CycleNumber]],"")</f>
        <v>23</v>
      </c>
      <c r="AE787" s="1" t="str">
        <f>IF(AND(טבלה1013[[#This Row],[הווסת פעיל?]]&lt;&gt;"",X786=""),טבלה1013[[#This Row],[CycleNumber]],"")</f>
        <v/>
      </c>
      <c r="AF787" s="1" t="str">
        <f>IF(B788=1,"",IF(טבלה1013[[#This Row],[הווסת פעיל?]]=1,IF(טבלה1013[[#This Row],[וסת קבוע אחרון]]=F788,1,0),""))</f>
        <v/>
      </c>
      <c r="AG787" s="1" t="str">
        <f>IF(B788=1,"",IF(טבלה1013[[#This Row],[הווסת פעיל?]]=1,IF(OR(טבלה1013[[#This Row],[וסת קבוע אחרון]]=F788,F788=טבלה1013[[#This Row],[LengthofCycle]]),1,0),""))</f>
        <v/>
      </c>
      <c r="AH787" s="1" t="str">
        <f>IF(B788=1,"",IF(טבלה1013[[#This Row],[הווסת פעיל?]]=1,IF(OR(טבלה1013[[#This Row],[וסת קבוע אחרון]]=F788,F788=טבלה1013[[#This Row],[LengthofCycle]],AND(טבלה1013[[#This Row],[LengthofCycle]]&lt;&gt;טבלה1013[[#This Row],[וסת קבוע אחרון]],OR(F788=28,F788=29))),1,0),""))</f>
        <v/>
      </c>
      <c r="AI787" s="1">
        <f>IF(AND(טבלה1013[[#This Row],[הווסת פעיל?]]=1,B788=1),1,"")</f>
        <v>1</v>
      </c>
      <c r="AJ787" s="4" t="str">
        <f>IF(AND(טבלה1013[[#This Row],[הווסת פעיל?]]&lt;&gt;1,B788&lt;&gt;1,B788&lt;&gt;""),IF(טבלה1013[[#This Row],[LengthofCycle]]=F788,1,0),"")</f>
        <v/>
      </c>
      <c r="AK787" s="4" t="str">
        <f>IF(AND(טבלה1013[[#This Row],[הווסת פעיל?]]&lt;&gt;1,B788&lt;&gt;1,B788&lt;&gt;""),IF(OR(טבלה1013[[#This Row],[LengthofCycle]]=F788,F788=29),1,0),"")</f>
        <v/>
      </c>
      <c r="AL787" s="4" t="str">
        <f>IF(AND(טבלה1013[[#This Row],[הווסת פעיל?]]&lt;&gt;1,B788&lt;&gt;1,B788&lt;&gt;""),IF(OR(טבלה1013[[#This Row],[LengthofCycle]]=F788,F788=29,F788=28),1,0),"")</f>
        <v/>
      </c>
    </row>
    <row r="788" spans="1:38" x14ac:dyDescent="0.25">
      <c r="A788" s="1" t="s">
        <v>120</v>
      </c>
      <c r="B788" s="1">
        <v>1</v>
      </c>
      <c r="C788" s="1">
        <v>1</v>
      </c>
      <c r="D788" s="1">
        <v>1</v>
      </c>
      <c r="E788" s="1">
        <v>0</v>
      </c>
      <c r="F788" s="1">
        <v>30</v>
      </c>
      <c r="G788" s="1">
        <f>טבלה1013[[#This Row],[LengthofCycle]]+1</f>
        <v>31</v>
      </c>
      <c r="H788" s="1" t="str">
        <f>IF(IFERROR(LOOKUP(טבלה1013[[#This Row],[ClientID]],קביעויות[השבוע]),FALSE)=טבלה1013[[#This Row],[ClientID]],1,"")</f>
        <v/>
      </c>
      <c r="I788" s="1" t="str">
        <f>IF(AND(טבלה1013[[#This Row],[CycleNumber]]&gt;1,OR(B789="",טבלה1013[[#This Row],[CycleNumber]]&gt;B787)),IF(OR(AND(טבלה1013[[#This Row],[LengthofCycle]]=28,F787=28),AND(טבלה1013[[#This Row],[LengthofCycle]]=35,F787=35)),1,""),"")</f>
        <v/>
      </c>
      <c r="J788" s="1" t="str">
        <f>IF(AND(טבלה1013[[#This Row],[וסת השבוע]]=1,I787=1,טבלה1013[[#This Row],[CycleNumber]]&gt;B787),1,"")</f>
        <v/>
      </c>
      <c r="K788" s="1" t="str">
        <f>IF(טבלה1013[[#This Row],[CycleNumber]]=1,"",IF(טבלה1013[[#This Row],[וסת השבוע]]=1,0,IF(K787="","",IF(K787=0,IF(טבלה1013[[#This Row],[LengthofCycle]]=28,0,1),IF(K787=1,IF(טבלה1013[[#This Row],[LengthofCycle]]+F787=28*2,0,2),IF(K787=2,IF(טבלה1013[[#This Row],[LengthofCycle]]+F787+F786=28*3,0,3),""))))))</f>
        <v/>
      </c>
      <c r="L788" s="1" t="str">
        <f>IF(טבלה1013[[#This Row],[וסת השבוע]]=1,IF(טבלה1013[[#This Row],[וסת השבוע וההפלגה ביחד]]=1,L787+1,0),IF(AND(טבלה1013[[#This Row],[CycleNumber]]&gt;B787,טבלה1013[[#This Row],[CycleNumber]]&gt;1),IF(טבלה1013[[#This Row],[וסת השבוע פעיל?]]&lt;&gt;"",L787+1,""),""))</f>
        <v/>
      </c>
      <c r="M788" s="1" t="str">
        <f>IF(AND(טבלה1013[[#This Row],[וסת השבוע פעיל?]]&lt;&gt;"",טבלה1013[[#This Row],[CycleNumber]]&lt;B789,B789&lt;&gt;"",טבלה1013[[#This Row],[וסת השבוע פעיל?]]&lt;3),IF(K789=0,IF(AND(טבלה1013[[#This Row],[וסת השבוע פעיל?]]&gt;0,I789=1),0,1),0),"")</f>
        <v/>
      </c>
      <c r="N788" s="1" t="str">
        <f t="shared" si="72"/>
        <v/>
      </c>
      <c r="O788" s="1" t="str">
        <f>IF(AND(טבלה1013[[#This Row],[חיזוי - שבוע]]=1,J789=1),1,"")</f>
        <v/>
      </c>
      <c r="P788" s="1" t="str">
        <f>IF(AND(טבלה1013[[#This Row],[חיזוי טוב עם הפלגה?]]=1,טבלה1013[[#This Row],[וסת קבוע אחרון]]&lt;&gt;28,X787=1),1,"")</f>
        <v/>
      </c>
      <c r="Q788" s="1" t="str">
        <f>IF(AND(טבלה1013[[#This Row],[וסת השבוע פעיל?]]&lt;3,OR(טבלה1013[[#This Row],[CycleNumber]]&gt;B789,B789="")),1,"")</f>
        <v/>
      </c>
      <c r="R788" s="1" t="str">
        <f>IF(טבלה1013[[#This Row],[האישה קבעה וסת שבוע?]]=1,IF(טבלה1013[[#This Row],[וסת השבוע פעיל?]]&lt;3,1,0),"")</f>
        <v/>
      </c>
      <c r="S7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8" s="1" t="str">
        <f t="shared" si="69"/>
        <v/>
      </c>
      <c r="U788" s="1" t="str">
        <f t="shared" si="70"/>
        <v/>
      </c>
      <c r="V788" s="1" t="str">
        <f t="shared" si="71"/>
        <v/>
      </c>
      <c r="W788" s="1" t="str">
        <f>IF(טבלה1013[[#This Row],[3 הפלגות זהות]]="","",IF(טבלה1013[[#This Row],[3 הפלגות זהות]]=1,טבלה1013[[#This Row],[LengthofCycle]],W787))</f>
        <v/>
      </c>
      <c r="Y788" s="1" t="str">
        <f>IF(OR(טבלה1013[[#This Row],[הווסת פעיל?]]=0,טבלה1013[[#This Row],[הווסת פעיל?]]=""),"",SUM(Y787,טבלה1013[[#This Row],[הווסת פעיל?]]))</f>
        <v/>
      </c>
      <c r="Z788" s="1" t="str">
        <f>IF(AND(טבלה1013[[#This Row],[כמה מחזורים עד עקירה]]&lt;&gt;"",Y789=""),טבלה1013[[#This Row],[כמה מחזורים עד עקירה]],"")</f>
        <v/>
      </c>
      <c r="AA788" s="1" t="str">
        <f>IF(AND(טבלה1013[[#This Row],[הווסת פעיל?]]=1,טבלה1013[[#This Row],[וסת קבוע אחרון]]&lt;&gt;W787),טבלה1013[[#This Row],[וסת קבוע אחרון]],"")</f>
        <v/>
      </c>
      <c r="AB788" s="1" t="str">
        <f>IF(AND(טבלה1013[[#This Row],[הווסת פעיל?]]=1,X787=0,טבלה1013[[#This Row],[וסת קבוע אחרון]]=W787),טבלה1013[[#This Row],[וסת קבוע אחרון]],"")</f>
        <v/>
      </c>
      <c r="AC788" s="1" t="str">
        <f>IF(AND(טבלה1013[[#This Row],[הווסת פעיל?]]=1,X787=0,טבלה1013[[#This Row],[וסת קבוע אחרון]]&lt;&gt;W787),1,"")</f>
        <v/>
      </c>
      <c r="AD788" s="1" t="str">
        <f>IF(AND(טבלה1013[[#This Row],[הווסת פעיל?]]&lt;&gt;"",B789=1),טבלה1013[[#This Row],[CycleNumber]],"")</f>
        <v/>
      </c>
      <c r="AE788" s="1" t="str">
        <f>IF(AND(טבלה1013[[#This Row],[הווסת פעיל?]]&lt;&gt;"",X787=""),טבלה1013[[#This Row],[CycleNumber]],"")</f>
        <v/>
      </c>
      <c r="AF788" s="1" t="str">
        <f>IF(B789=1,"",IF(טבלה1013[[#This Row],[הווסת פעיל?]]=1,IF(טבלה1013[[#This Row],[וסת קבוע אחרון]]=F789,1,0),""))</f>
        <v/>
      </c>
      <c r="AG788" s="1" t="str">
        <f>IF(B789=1,"",IF(טבלה1013[[#This Row],[הווסת פעיל?]]=1,IF(OR(טבלה1013[[#This Row],[וסת קבוע אחרון]]=F789,F789=טבלה1013[[#This Row],[LengthofCycle]]),1,0),""))</f>
        <v/>
      </c>
      <c r="AH788" s="1" t="str">
        <f>IF(B789=1,"",IF(טבלה1013[[#This Row],[הווסת פעיל?]]=1,IF(OR(טבלה1013[[#This Row],[וסת קבוע אחרון]]=F789,F789=טבלה1013[[#This Row],[LengthofCycle]],AND(טבלה1013[[#This Row],[LengthofCycle]]&lt;&gt;טבלה1013[[#This Row],[וסת קבוע אחרון]],OR(F789=28,F789=29))),1,0),""))</f>
        <v/>
      </c>
      <c r="AI788" s="1" t="str">
        <f>IF(AND(טבלה1013[[#This Row],[הווסת פעיל?]]=1,B789=1),1,"")</f>
        <v/>
      </c>
      <c r="AJ788" s="4">
        <f>IF(AND(טבלה1013[[#This Row],[הווסת פעיל?]]&lt;&gt;1,B789&lt;&gt;1,B789&lt;&gt;""),IF(טבלה1013[[#This Row],[LengthofCycle]]=F789,1,0),"")</f>
        <v>1</v>
      </c>
      <c r="AK788" s="4">
        <f>IF(AND(טבלה1013[[#This Row],[הווסת פעיל?]]&lt;&gt;1,B789&lt;&gt;1,B789&lt;&gt;""),IF(OR(טבלה1013[[#This Row],[LengthofCycle]]=F789,F789=29),1,0),"")</f>
        <v>1</v>
      </c>
      <c r="AL788" s="4">
        <f>IF(AND(טבלה1013[[#This Row],[הווסת פעיל?]]&lt;&gt;1,B789&lt;&gt;1,B789&lt;&gt;""),IF(OR(טבלה1013[[#This Row],[LengthofCycle]]=F789,F789=29,F789=28),1,0),"")</f>
        <v>1</v>
      </c>
    </row>
    <row r="789" spans="1:38" x14ac:dyDescent="0.25">
      <c r="A789" s="1" t="s">
        <v>120</v>
      </c>
      <c r="B789" s="1">
        <v>2</v>
      </c>
      <c r="C789" s="1">
        <v>1</v>
      </c>
      <c r="D789" s="1">
        <v>1</v>
      </c>
      <c r="E789" s="1">
        <v>0</v>
      </c>
      <c r="F789" s="1">
        <v>30</v>
      </c>
      <c r="G789" s="1">
        <f>טבלה1013[[#This Row],[LengthofCycle]]+1</f>
        <v>31</v>
      </c>
      <c r="H789" s="1" t="str">
        <f>IF(IFERROR(LOOKUP(טבלה1013[[#This Row],[ClientID]],קביעויות[השבוע]),FALSE)=טבלה1013[[#This Row],[ClientID]],1,"")</f>
        <v/>
      </c>
      <c r="I789" s="1" t="str">
        <f>IF(AND(טבלה1013[[#This Row],[CycleNumber]]&gt;1,OR(B790="",טבלה1013[[#This Row],[CycleNumber]]&gt;B788)),IF(OR(AND(טבלה1013[[#This Row],[LengthofCycle]]=28,F788=28),AND(טבלה1013[[#This Row],[LengthofCycle]]=35,F788=35)),1,""),"")</f>
        <v/>
      </c>
      <c r="J789" s="1" t="str">
        <f>IF(AND(טבלה1013[[#This Row],[וסת השבוע]]=1,I788=1,טבלה1013[[#This Row],[CycleNumber]]&gt;B788),1,"")</f>
        <v/>
      </c>
      <c r="K789" s="1" t="str">
        <f>IF(טבלה1013[[#This Row],[CycleNumber]]=1,"",IF(טבלה1013[[#This Row],[וסת השבוע]]=1,0,IF(K788="","",IF(K788=0,IF(טבלה1013[[#This Row],[LengthofCycle]]=28,0,1),IF(K788=1,IF(טבלה1013[[#This Row],[LengthofCycle]]+F788=28*2,0,2),IF(K788=2,IF(טבלה1013[[#This Row],[LengthofCycle]]+F788+F787=28*3,0,3),""))))))</f>
        <v/>
      </c>
      <c r="L789" s="1" t="str">
        <f>IF(טבלה1013[[#This Row],[וסת השבוע]]=1,IF(טבלה1013[[#This Row],[וסת השבוע וההפלגה ביחד]]=1,L788+1,0),IF(AND(טבלה1013[[#This Row],[CycleNumber]]&gt;B788,טבלה1013[[#This Row],[CycleNumber]]&gt;1),IF(טבלה1013[[#This Row],[וסת השבוע פעיל?]]&lt;&gt;"",L788+1,""),""))</f>
        <v/>
      </c>
      <c r="M789" s="1" t="str">
        <f>IF(AND(טבלה1013[[#This Row],[וסת השבוע פעיל?]]&lt;&gt;"",טבלה1013[[#This Row],[CycleNumber]]&lt;B790,B790&lt;&gt;"",טבלה1013[[#This Row],[וסת השבוע פעיל?]]&lt;3),IF(K790=0,IF(AND(טבלה1013[[#This Row],[וסת השבוע פעיל?]]&gt;0,I790=1),0,1),0),"")</f>
        <v/>
      </c>
      <c r="N789" s="1" t="str">
        <f t="shared" si="72"/>
        <v/>
      </c>
      <c r="O789" s="1" t="str">
        <f>IF(AND(טבלה1013[[#This Row],[חיזוי - שבוע]]=1,J790=1),1,"")</f>
        <v/>
      </c>
      <c r="P789" s="1" t="str">
        <f>IF(AND(טבלה1013[[#This Row],[חיזוי טוב עם הפלגה?]]=1,טבלה1013[[#This Row],[וסת קבוע אחרון]]&lt;&gt;28,X788=1),1,"")</f>
        <v/>
      </c>
      <c r="Q789" s="1" t="str">
        <f>IF(AND(טבלה1013[[#This Row],[וסת השבוע פעיל?]]&lt;3,OR(טבלה1013[[#This Row],[CycleNumber]]&gt;B790,B790="")),1,"")</f>
        <v/>
      </c>
      <c r="R789" s="1" t="str">
        <f>IF(טבלה1013[[#This Row],[האישה קבעה וסת שבוע?]]=1,IF(טבלה1013[[#This Row],[וסת השבוע פעיל?]]&lt;3,1,0),"")</f>
        <v/>
      </c>
      <c r="S7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89" s="1" t="str">
        <f t="shared" si="69"/>
        <v/>
      </c>
      <c r="U789" s="1" t="str">
        <f t="shared" si="70"/>
        <v/>
      </c>
      <c r="V789" s="1" t="str">
        <f t="shared" si="71"/>
        <v/>
      </c>
      <c r="W789" s="1" t="str">
        <f>IF(טבלה1013[[#This Row],[3 הפלגות זהות]]="","",IF(טבלה1013[[#This Row],[3 הפלגות זהות]]=1,טבלה1013[[#This Row],[LengthofCycle]],W788))</f>
        <v/>
      </c>
      <c r="Y789" s="1" t="str">
        <f>IF(OR(טבלה1013[[#This Row],[הווסת פעיל?]]=0,טבלה1013[[#This Row],[הווסת פעיל?]]=""),"",SUM(Y788,טבלה1013[[#This Row],[הווסת פעיל?]]))</f>
        <v/>
      </c>
      <c r="Z789" s="1" t="str">
        <f>IF(AND(טבלה1013[[#This Row],[כמה מחזורים עד עקירה]]&lt;&gt;"",Y790=""),טבלה1013[[#This Row],[כמה מחזורים עד עקירה]],"")</f>
        <v/>
      </c>
      <c r="AA789" s="1" t="str">
        <f>IF(AND(טבלה1013[[#This Row],[הווסת פעיל?]]=1,טבלה1013[[#This Row],[וסת קבוע אחרון]]&lt;&gt;W788),טבלה1013[[#This Row],[וסת קבוע אחרון]],"")</f>
        <v/>
      </c>
      <c r="AB789" s="1" t="str">
        <f>IF(AND(טבלה1013[[#This Row],[הווסת פעיל?]]=1,X788=0,טבלה1013[[#This Row],[וסת קבוע אחרון]]=W788),טבלה1013[[#This Row],[וסת קבוע אחרון]],"")</f>
        <v/>
      </c>
      <c r="AC789" s="1" t="str">
        <f>IF(AND(טבלה1013[[#This Row],[הווסת פעיל?]]=1,X788=0,טבלה1013[[#This Row],[וסת קבוע אחרון]]&lt;&gt;W788),1,"")</f>
        <v/>
      </c>
      <c r="AD789" s="1" t="str">
        <f>IF(AND(טבלה1013[[#This Row],[הווסת פעיל?]]&lt;&gt;"",B790=1),טבלה1013[[#This Row],[CycleNumber]],"")</f>
        <v/>
      </c>
      <c r="AE789" s="1" t="str">
        <f>IF(AND(טבלה1013[[#This Row],[הווסת פעיל?]]&lt;&gt;"",X788=""),טבלה1013[[#This Row],[CycleNumber]],"")</f>
        <v/>
      </c>
      <c r="AF789" s="1" t="str">
        <f>IF(B790=1,"",IF(טבלה1013[[#This Row],[הווסת פעיל?]]=1,IF(טבלה1013[[#This Row],[וסת קבוע אחרון]]=F790,1,0),""))</f>
        <v/>
      </c>
      <c r="AG789" s="1" t="str">
        <f>IF(B790=1,"",IF(טבלה1013[[#This Row],[הווסת פעיל?]]=1,IF(OR(טבלה1013[[#This Row],[וסת קבוע אחרון]]=F790,F790=טבלה1013[[#This Row],[LengthofCycle]]),1,0),""))</f>
        <v/>
      </c>
      <c r="AH789" s="1" t="str">
        <f>IF(B790=1,"",IF(טבלה1013[[#This Row],[הווסת פעיל?]]=1,IF(OR(טבלה1013[[#This Row],[וסת קבוע אחרון]]=F790,F790=טבלה1013[[#This Row],[LengthofCycle]],AND(טבלה1013[[#This Row],[LengthofCycle]]&lt;&gt;טבלה1013[[#This Row],[וסת קבוע אחרון]],OR(F790=28,F790=29))),1,0),""))</f>
        <v/>
      </c>
      <c r="AI789" s="1" t="str">
        <f>IF(AND(טבלה1013[[#This Row],[הווסת פעיל?]]=1,B790=1),1,"")</f>
        <v/>
      </c>
      <c r="AJ789" s="4">
        <f>IF(AND(טבלה1013[[#This Row],[הווסת פעיל?]]&lt;&gt;1,B790&lt;&gt;1,B790&lt;&gt;""),IF(טבלה1013[[#This Row],[LengthofCycle]]=F790,1,0),"")</f>
        <v>0</v>
      </c>
      <c r="AK789" s="4">
        <f>IF(AND(טבלה1013[[#This Row],[הווסת פעיל?]]&lt;&gt;1,B790&lt;&gt;1,B790&lt;&gt;""),IF(OR(טבלה1013[[#This Row],[LengthofCycle]]=F790,F790=29),1,0),"")</f>
        <v>0</v>
      </c>
      <c r="AL789" s="4">
        <f>IF(AND(טבלה1013[[#This Row],[הווסת פעיל?]]&lt;&gt;1,B790&lt;&gt;1,B790&lt;&gt;""),IF(OR(טבלה1013[[#This Row],[LengthofCycle]]=F790,F790=29,F790=28),1,0),"")</f>
        <v>0</v>
      </c>
    </row>
    <row r="790" spans="1:38" x14ac:dyDescent="0.25">
      <c r="A790" s="1" t="s">
        <v>120</v>
      </c>
      <c r="B790" s="1">
        <v>3</v>
      </c>
      <c r="C790" s="1">
        <v>1</v>
      </c>
      <c r="D790" s="1">
        <v>1</v>
      </c>
      <c r="E790" s="1">
        <v>0</v>
      </c>
      <c r="F790" s="1">
        <v>41</v>
      </c>
      <c r="G790" s="1">
        <f>טבלה1013[[#This Row],[LengthofCycle]]+1</f>
        <v>42</v>
      </c>
      <c r="H790" s="1" t="str">
        <f>IF(IFERROR(LOOKUP(טבלה1013[[#This Row],[ClientID]],קביעויות[השבוע]),FALSE)=טבלה1013[[#This Row],[ClientID]],1,"")</f>
        <v/>
      </c>
      <c r="I790" s="1" t="str">
        <f>IF(AND(טבלה1013[[#This Row],[CycleNumber]]&gt;1,OR(B791="",טבלה1013[[#This Row],[CycleNumber]]&gt;B789)),IF(OR(AND(טבלה1013[[#This Row],[LengthofCycle]]=28,F789=28),AND(טבלה1013[[#This Row],[LengthofCycle]]=35,F789=35)),1,""),"")</f>
        <v/>
      </c>
      <c r="J790" s="1" t="str">
        <f>IF(AND(טבלה1013[[#This Row],[וסת השבוע]]=1,I789=1,טבלה1013[[#This Row],[CycleNumber]]&gt;B789),1,"")</f>
        <v/>
      </c>
      <c r="K790" s="1" t="str">
        <f>IF(טבלה1013[[#This Row],[CycleNumber]]=1,"",IF(טבלה1013[[#This Row],[וסת השבוע]]=1,0,IF(K789="","",IF(K789=0,IF(טבלה1013[[#This Row],[LengthofCycle]]=28,0,1),IF(K789=1,IF(טבלה1013[[#This Row],[LengthofCycle]]+F789=28*2,0,2),IF(K789=2,IF(טבלה1013[[#This Row],[LengthofCycle]]+F789+F788=28*3,0,3),""))))))</f>
        <v/>
      </c>
      <c r="L790" s="1" t="str">
        <f>IF(טבלה1013[[#This Row],[וסת השבוע]]=1,IF(טבלה1013[[#This Row],[וסת השבוע וההפלגה ביחד]]=1,L789+1,0),IF(AND(טבלה1013[[#This Row],[CycleNumber]]&gt;B789,טבלה1013[[#This Row],[CycleNumber]]&gt;1),IF(טבלה1013[[#This Row],[וסת השבוע פעיל?]]&lt;&gt;"",L789+1,""),""))</f>
        <v/>
      </c>
      <c r="M790" s="1" t="str">
        <f>IF(AND(טבלה1013[[#This Row],[וסת השבוע פעיל?]]&lt;&gt;"",טבלה1013[[#This Row],[CycleNumber]]&lt;B791,B791&lt;&gt;"",טבלה1013[[#This Row],[וסת השבוע פעיל?]]&lt;3),IF(K791=0,IF(AND(טבלה1013[[#This Row],[וסת השבוע פעיל?]]&gt;0,I791=1),0,1),0),"")</f>
        <v/>
      </c>
      <c r="N790" s="1" t="str">
        <f t="shared" si="72"/>
        <v/>
      </c>
      <c r="O790" s="1" t="str">
        <f>IF(AND(טבלה1013[[#This Row],[חיזוי - שבוע]]=1,J791=1),1,"")</f>
        <v/>
      </c>
      <c r="P790" s="1" t="str">
        <f>IF(AND(טבלה1013[[#This Row],[חיזוי טוב עם הפלגה?]]=1,טבלה1013[[#This Row],[וסת קבוע אחרון]]&lt;&gt;28,X789=1),1,"")</f>
        <v/>
      </c>
      <c r="Q790" s="1" t="str">
        <f>IF(AND(טבלה1013[[#This Row],[וסת השבוע פעיל?]]&lt;3,OR(טבלה1013[[#This Row],[CycleNumber]]&gt;B791,B791="")),1,"")</f>
        <v/>
      </c>
      <c r="R790" s="1" t="str">
        <f>IF(טבלה1013[[#This Row],[האישה קבעה וסת שבוע?]]=1,IF(טבלה1013[[#This Row],[וסת השבוע פעיל?]]&lt;3,1,0),"")</f>
        <v/>
      </c>
      <c r="S7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0" s="1">
        <f t="shared" ref="T790:T853" si="73">IF(B790&gt;2,IF(AND(F790=F789,F789=F788),1,0),"")</f>
        <v>0</v>
      </c>
      <c r="U790" s="1" t="str">
        <f t="shared" si="70"/>
        <v/>
      </c>
      <c r="V790" s="1" t="str">
        <f t="shared" si="71"/>
        <v/>
      </c>
      <c r="W790" s="1" t="str">
        <f>IF(טבלה1013[[#This Row],[3 הפלגות זהות]]="","",IF(טבלה1013[[#This Row],[3 הפלגות זהות]]=1,טבלה1013[[#This Row],[LengthofCycle]],W789))</f>
        <v/>
      </c>
      <c r="Y790" s="1" t="str">
        <f>IF(OR(טבלה1013[[#This Row],[הווסת פעיל?]]=0,טבלה1013[[#This Row],[הווסת פעיל?]]=""),"",SUM(Y789,טבלה1013[[#This Row],[הווסת פעיל?]]))</f>
        <v/>
      </c>
      <c r="Z790" s="1" t="str">
        <f>IF(AND(טבלה1013[[#This Row],[כמה מחזורים עד עקירה]]&lt;&gt;"",Y791=""),טבלה1013[[#This Row],[כמה מחזורים עד עקירה]],"")</f>
        <v/>
      </c>
      <c r="AA790" s="1" t="str">
        <f>IF(AND(טבלה1013[[#This Row],[הווסת פעיל?]]=1,טבלה1013[[#This Row],[וסת קבוע אחרון]]&lt;&gt;W789),טבלה1013[[#This Row],[וסת קבוע אחרון]],"")</f>
        <v/>
      </c>
      <c r="AB790" s="1" t="str">
        <f>IF(AND(טבלה1013[[#This Row],[הווסת פעיל?]]=1,X789=0,טבלה1013[[#This Row],[וסת קבוע אחרון]]=W789),טבלה1013[[#This Row],[וסת קבוע אחרון]],"")</f>
        <v/>
      </c>
      <c r="AC790" s="1" t="str">
        <f>IF(AND(טבלה1013[[#This Row],[הווסת פעיל?]]=1,X789=0,טבלה1013[[#This Row],[וסת קבוע אחרון]]&lt;&gt;W789),1,"")</f>
        <v/>
      </c>
      <c r="AD790" s="1" t="str">
        <f>IF(AND(טבלה1013[[#This Row],[הווסת פעיל?]]&lt;&gt;"",B791=1),טבלה1013[[#This Row],[CycleNumber]],"")</f>
        <v/>
      </c>
      <c r="AE790" s="1" t="str">
        <f>IF(AND(טבלה1013[[#This Row],[הווסת פעיל?]]&lt;&gt;"",X789=""),טבלה1013[[#This Row],[CycleNumber]],"")</f>
        <v/>
      </c>
      <c r="AF790" s="1" t="str">
        <f>IF(B791=1,"",IF(טבלה1013[[#This Row],[הווסת פעיל?]]=1,IF(טבלה1013[[#This Row],[וסת קבוע אחרון]]=F791,1,0),""))</f>
        <v/>
      </c>
      <c r="AG790" s="1" t="str">
        <f>IF(B791=1,"",IF(טבלה1013[[#This Row],[הווסת פעיל?]]=1,IF(OR(טבלה1013[[#This Row],[וסת קבוע אחרון]]=F791,F791=טבלה1013[[#This Row],[LengthofCycle]]),1,0),""))</f>
        <v/>
      </c>
      <c r="AH790" s="1" t="str">
        <f>IF(B791=1,"",IF(טבלה1013[[#This Row],[הווסת פעיל?]]=1,IF(OR(טבלה1013[[#This Row],[וסת קבוע אחרון]]=F791,F791=טבלה1013[[#This Row],[LengthofCycle]],AND(טבלה1013[[#This Row],[LengthofCycle]]&lt;&gt;טבלה1013[[#This Row],[וסת קבוע אחרון]],OR(F791=28,F791=29))),1,0),""))</f>
        <v/>
      </c>
      <c r="AI790" s="1" t="str">
        <f>IF(AND(טבלה1013[[#This Row],[הווסת פעיל?]]=1,B791=1),1,"")</f>
        <v/>
      </c>
      <c r="AJ790" s="4">
        <f>IF(AND(טבלה1013[[#This Row],[הווסת פעיל?]]&lt;&gt;1,B791&lt;&gt;1,B791&lt;&gt;""),IF(טבלה1013[[#This Row],[LengthofCycle]]=F791,1,0),"")</f>
        <v>0</v>
      </c>
      <c r="AK790" s="4">
        <f>IF(AND(טבלה1013[[#This Row],[הווסת פעיל?]]&lt;&gt;1,B791&lt;&gt;1,B791&lt;&gt;""),IF(OR(טבלה1013[[#This Row],[LengthofCycle]]=F791,F791=29),1,0),"")</f>
        <v>1</v>
      </c>
      <c r="AL790" s="4">
        <f>IF(AND(טבלה1013[[#This Row],[הווסת פעיל?]]&lt;&gt;1,B791&lt;&gt;1,B791&lt;&gt;""),IF(OR(טבלה1013[[#This Row],[LengthofCycle]]=F791,F791=29,F791=28),1,0),"")</f>
        <v>1</v>
      </c>
    </row>
    <row r="791" spans="1:38" x14ac:dyDescent="0.25">
      <c r="A791" s="1" t="s">
        <v>120</v>
      </c>
      <c r="B791" s="1">
        <v>4</v>
      </c>
      <c r="C791" s="1">
        <v>1</v>
      </c>
      <c r="D791" s="1">
        <v>1</v>
      </c>
      <c r="E791" s="1">
        <v>0</v>
      </c>
      <c r="F791" s="1">
        <v>29</v>
      </c>
      <c r="G791" s="1">
        <f>טבלה1013[[#This Row],[LengthofCycle]]+1</f>
        <v>30</v>
      </c>
      <c r="H791" s="1" t="str">
        <f>IF(IFERROR(LOOKUP(טבלה1013[[#This Row],[ClientID]],קביעויות[השבוע]),FALSE)=טבלה1013[[#This Row],[ClientID]],1,"")</f>
        <v/>
      </c>
      <c r="I791" s="1" t="str">
        <f>IF(AND(טבלה1013[[#This Row],[CycleNumber]]&gt;1,OR(B792="",טבלה1013[[#This Row],[CycleNumber]]&gt;B790)),IF(OR(AND(טבלה1013[[#This Row],[LengthofCycle]]=28,F790=28),AND(טבלה1013[[#This Row],[LengthofCycle]]=35,F790=35)),1,""),"")</f>
        <v/>
      </c>
      <c r="J791" s="1" t="str">
        <f>IF(AND(טבלה1013[[#This Row],[וסת השבוע]]=1,I790=1,טבלה1013[[#This Row],[CycleNumber]]&gt;B790),1,"")</f>
        <v/>
      </c>
      <c r="K791" s="1" t="str">
        <f>IF(טבלה1013[[#This Row],[CycleNumber]]=1,"",IF(טבלה1013[[#This Row],[וסת השבוע]]=1,0,IF(K790="","",IF(K790=0,IF(טבלה1013[[#This Row],[LengthofCycle]]=28,0,1),IF(K790=1,IF(טבלה1013[[#This Row],[LengthofCycle]]+F790=28*2,0,2),IF(K790=2,IF(טבלה1013[[#This Row],[LengthofCycle]]+F790+F789=28*3,0,3),""))))))</f>
        <v/>
      </c>
      <c r="L791" s="1" t="str">
        <f>IF(טבלה1013[[#This Row],[וסת השבוע]]=1,IF(טבלה1013[[#This Row],[וסת השבוע וההפלגה ביחד]]=1,L790+1,0),IF(AND(טבלה1013[[#This Row],[CycleNumber]]&gt;B790,טבלה1013[[#This Row],[CycleNumber]]&gt;1),IF(טבלה1013[[#This Row],[וסת השבוע פעיל?]]&lt;&gt;"",L790+1,""),""))</f>
        <v/>
      </c>
      <c r="M791" s="1" t="str">
        <f>IF(AND(טבלה1013[[#This Row],[וסת השבוע פעיל?]]&lt;&gt;"",טבלה1013[[#This Row],[CycleNumber]]&lt;B792,B792&lt;&gt;"",טבלה1013[[#This Row],[וסת השבוע פעיל?]]&lt;3),IF(K792=0,IF(AND(טבלה1013[[#This Row],[וסת השבוע פעיל?]]&gt;0,I792=1),0,1),0),"")</f>
        <v/>
      </c>
      <c r="N791" s="1" t="str">
        <f t="shared" si="72"/>
        <v/>
      </c>
      <c r="O791" s="1" t="str">
        <f>IF(AND(טבלה1013[[#This Row],[חיזוי - שבוע]]=1,J792=1),1,"")</f>
        <v/>
      </c>
      <c r="P791" s="1" t="str">
        <f>IF(AND(טבלה1013[[#This Row],[חיזוי טוב עם הפלגה?]]=1,טבלה1013[[#This Row],[וסת קבוע אחרון]]&lt;&gt;28,X790=1),1,"")</f>
        <v/>
      </c>
      <c r="Q791" s="1" t="str">
        <f>IF(AND(טבלה1013[[#This Row],[וסת השבוע פעיל?]]&lt;3,OR(טבלה1013[[#This Row],[CycleNumber]]&gt;B792,B792="")),1,"")</f>
        <v/>
      </c>
      <c r="R791" s="1" t="str">
        <f>IF(טבלה1013[[#This Row],[האישה קבעה וסת שבוע?]]=1,IF(טבלה1013[[#This Row],[וסת השבוע פעיל?]]&lt;3,1,0),"")</f>
        <v/>
      </c>
      <c r="S7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1" s="1">
        <f t="shared" si="73"/>
        <v>0</v>
      </c>
      <c r="U791" s="1">
        <f t="shared" ref="U791:U854" si="74">IF(B791&gt;3,IF(AND(F791=F790,F790=F789,F789=F788),1,0),"")</f>
        <v>0</v>
      </c>
      <c r="V791" s="1" t="str">
        <f t="shared" si="71"/>
        <v/>
      </c>
      <c r="W791" s="1" t="str">
        <f>IF(טבלה1013[[#This Row],[3 הפלגות זהות]]="","",IF(טבלה1013[[#This Row],[3 הפלגות זהות]]=1,טבלה1013[[#This Row],[LengthofCycle]],W790))</f>
        <v/>
      </c>
      <c r="Y791" s="1" t="str">
        <f>IF(OR(טבלה1013[[#This Row],[הווסת פעיל?]]=0,טבלה1013[[#This Row],[הווסת פעיל?]]=""),"",SUM(Y790,טבלה1013[[#This Row],[הווסת פעיל?]]))</f>
        <v/>
      </c>
      <c r="Z791" s="1" t="str">
        <f>IF(AND(טבלה1013[[#This Row],[כמה מחזורים עד עקירה]]&lt;&gt;"",Y792=""),טבלה1013[[#This Row],[כמה מחזורים עד עקירה]],"")</f>
        <v/>
      </c>
      <c r="AA791" s="1" t="str">
        <f>IF(AND(טבלה1013[[#This Row],[הווסת פעיל?]]=1,טבלה1013[[#This Row],[וסת קבוע אחרון]]&lt;&gt;W790),טבלה1013[[#This Row],[וסת קבוע אחרון]],"")</f>
        <v/>
      </c>
      <c r="AB791" s="1" t="str">
        <f>IF(AND(טבלה1013[[#This Row],[הווסת פעיל?]]=1,X790=0,טבלה1013[[#This Row],[וסת קבוע אחרון]]=W790),טבלה1013[[#This Row],[וסת קבוע אחרון]],"")</f>
        <v/>
      </c>
      <c r="AC791" s="1" t="str">
        <f>IF(AND(טבלה1013[[#This Row],[הווסת פעיל?]]=1,X790=0,טבלה1013[[#This Row],[וסת קבוע אחרון]]&lt;&gt;W790),1,"")</f>
        <v/>
      </c>
      <c r="AD791" s="1" t="str">
        <f>IF(AND(טבלה1013[[#This Row],[הווסת פעיל?]]&lt;&gt;"",B792=1),טבלה1013[[#This Row],[CycleNumber]],"")</f>
        <v/>
      </c>
      <c r="AE791" s="1" t="str">
        <f>IF(AND(טבלה1013[[#This Row],[הווסת פעיל?]]&lt;&gt;"",X790=""),טבלה1013[[#This Row],[CycleNumber]],"")</f>
        <v/>
      </c>
      <c r="AF791" s="1" t="str">
        <f>IF(B792=1,"",IF(טבלה1013[[#This Row],[הווסת פעיל?]]=1,IF(טבלה1013[[#This Row],[וסת קבוע אחרון]]=F792,1,0),""))</f>
        <v/>
      </c>
      <c r="AG791" s="1" t="str">
        <f>IF(B792=1,"",IF(טבלה1013[[#This Row],[הווסת פעיל?]]=1,IF(OR(טבלה1013[[#This Row],[וסת קבוע אחרון]]=F792,F792=טבלה1013[[#This Row],[LengthofCycle]]),1,0),""))</f>
        <v/>
      </c>
      <c r="AH791" s="1" t="str">
        <f>IF(B792=1,"",IF(טבלה1013[[#This Row],[הווסת פעיל?]]=1,IF(OR(טבלה1013[[#This Row],[וסת קבוע אחרון]]=F792,F792=טבלה1013[[#This Row],[LengthofCycle]],AND(טבלה1013[[#This Row],[LengthofCycle]]&lt;&gt;טבלה1013[[#This Row],[וסת קבוע אחרון]],OR(F792=28,F792=29))),1,0),""))</f>
        <v/>
      </c>
      <c r="AI791" s="1" t="str">
        <f>IF(AND(טבלה1013[[#This Row],[הווסת פעיל?]]=1,B792=1),1,"")</f>
        <v/>
      </c>
      <c r="AJ791" s="4">
        <f>IF(AND(טבלה1013[[#This Row],[הווסת פעיל?]]&lt;&gt;1,B792&lt;&gt;1,B792&lt;&gt;""),IF(טבלה1013[[#This Row],[LengthofCycle]]=F792,1,0),"")</f>
        <v>0</v>
      </c>
      <c r="AK791" s="4">
        <f>IF(AND(טבלה1013[[#This Row],[הווסת פעיל?]]&lt;&gt;1,B792&lt;&gt;1,B792&lt;&gt;""),IF(OR(טבלה1013[[#This Row],[LengthofCycle]]=F792,F792=29),1,0),"")</f>
        <v>0</v>
      </c>
      <c r="AL791" s="4">
        <f>IF(AND(טבלה1013[[#This Row],[הווסת פעיל?]]&lt;&gt;1,B792&lt;&gt;1,B792&lt;&gt;""),IF(OR(טבלה1013[[#This Row],[LengthofCycle]]=F792,F792=29,F792=28),1,0),"")</f>
        <v>0</v>
      </c>
    </row>
    <row r="792" spans="1:38" x14ac:dyDescent="0.25">
      <c r="A792" s="1" t="s">
        <v>120</v>
      </c>
      <c r="B792" s="1">
        <v>5</v>
      </c>
      <c r="C792" s="1">
        <v>1</v>
      </c>
      <c r="D792" s="1">
        <v>1</v>
      </c>
      <c r="E792" s="1">
        <v>0</v>
      </c>
      <c r="F792" s="1">
        <v>33</v>
      </c>
      <c r="G792" s="1">
        <f>טבלה1013[[#This Row],[LengthofCycle]]+1</f>
        <v>34</v>
      </c>
      <c r="H792" s="1" t="str">
        <f>IF(IFERROR(LOOKUP(טבלה1013[[#This Row],[ClientID]],קביעויות[השבוע]),FALSE)=טבלה1013[[#This Row],[ClientID]],1,"")</f>
        <v/>
      </c>
      <c r="I792" s="1" t="str">
        <f>IF(AND(טבלה1013[[#This Row],[CycleNumber]]&gt;1,OR(B793="",טבלה1013[[#This Row],[CycleNumber]]&gt;B791)),IF(OR(AND(טבלה1013[[#This Row],[LengthofCycle]]=28,F791=28),AND(טבלה1013[[#This Row],[LengthofCycle]]=35,F791=35)),1,""),"")</f>
        <v/>
      </c>
      <c r="J792" s="1" t="str">
        <f>IF(AND(טבלה1013[[#This Row],[וסת השבוע]]=1,I791=1,טבלה1013[[#This Row],[CycleNumber]]&gt;B791),1,"")</f>
        <v/>
      </c>
      <c r="K792" s="1" t="str">
        <f>IF(טבלה1013[[#This Row],[CycleNumber]]=1,"",IF(טבלה1013[[#This Row],[וסת השבוע]]=1,0,IF(K791="","",IF(K791=0,IF(טבלה1013[[#This Row],[LengthofCycle]]=28,0,1),IF(K791=1,IF(טבלה1013[[#This Row],[LengthofCycle]]+F791=28*2,0,2),IF(K791=2,IF(טבלה1013[[#This Row],[LengthofCycle]]+F791+F790=28*3,0,3),""))))))</f>
        <v/>
      </c>
      <c r="L792" s="1" t="str">
        <f>IF(טבלה1013[[#This Row],[וסת השבוע]]=1,IF(טבלה1013[[#This Row],[וסת השבוע וההפלגה ביחד]]=1,L791+1,0),IF(AND(טבלה1013[[#This Row],[CycleNumber]]&gt;B791,טבלה1013[[#This Row],[CycleNumber]]&gt;1),IF(טבלה1013[[#This Row],[וסת השבוע פעיל?]]&lt;&gt;"",L791+1,""),""))</f>
        <v/>
      </c>
      <c r="M792" s="1" t="str">
        <f>IF(AND(טבלה1013[[#This Row],[וסת השבוע פעיל?]]&lt;&gt;"",טבלה1013[[#This Row],[CycleNumber]]&lt;B793,B793&lt;&gt;"",טבלה1013[[#This Row],[וסת השבוע פעיל?]]&lt;3),IF(K793=0,IF(AND(טבלה1013[[#This Row],[וסת השבוע פעיל?]]&gt;0,I793=1),0,1),0),"")</f>
        <v/>
      </c>
      <c r="N792" s="1" t="str">
        <f t="shared" si="72"/>
        <v/>
      </c>
      <c r="O792" s="1" t="str">
        <f>IF(AND(טבלה1013[[#This Row],[חיזוי - שבוע]]=1,J793=1),1,"")</f>
        <v/>
      </c>
      <c r="P792" s="1" t="str">
        <f>IF(AND(טבלה1013[[#This Row],[חיזוי טוב עם הפלגה?]]=1,טבלה1013[[#This Row],[וסת קבוע אחרון]]&lt;&gt;28,X791=1),1,"")</f>
        <v/>
      </c>
      <c r="Q792" s="1" t="str">
        <f>IF(AND(טבלה1013[[#This Row],[וסת השבוע פעיל?]]&lt;3,OR(טבלה1013[[#This Row],[CycleNumber]]&gt;B793,B793="")),1,"")</f>
        <v/>
      </c>
      <c r="R792" s="1" t="str">
        <f>IF(טבלה1013[[#This Row],[האישה קבעה וסת שבוע?]]=1,IF(טבלה1013[[#This Row],[וסת השבוע פעיל?]]&lt;3,1,0),"")</f>
        <v/>
      </c>
      <c r="S7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2" s="1">
        <f t="shared" si="73"/>
        <v>0</v>
      </c>
      <c r="U792" s="1">
        <f t="shared" si="74"/>
        <v>0</v>
      </c>
      <c r="V792" s="1">
        <f t="shared" ref="V792:V855" si="75">IF(B792&gt;4,IF(AND(F792=F791,F791=F790,F790=F789,F789=F788),1,0),"")</f>
        <v>0</v>
      </c>
      <c r="W792" s="1" t="str">
        <f>IF(טבלה1013[[#This Row],[3 הפלגות זהות]]="","",IF(טבלה1013[[#This Row],[3 הפלגות זהות]]=1,טבלה1013[[#This Row],[LengthofCycle]],W791))</f>
        <v/>
      </c>
      <c r="Y792" s="1" t="str">
        <f>IF(OR(טבלה1013[[#This Row],[הווסת פעיל?]]=0,טבלה1013[[#This Row],[הווסת פעיל?]]=""),"",SUM(Y791,טבלה1013[[#This Row],[הווסת פעיל?]]))</f>
        <v/>
      </c>
      <c r="Z792" s="1" t="str">
        <f>IF(AND(טבלה1013[[#This Row],[כמה מחזורים עד עקירה]]&lt;&gt;"",Y793=""),טבלה1013[[#This Row],[כמה מחזורים עד עקירה]],"")</f>
        <v/>
      </c>
      <c r="AA792" s="1" t="str">
        <f>IF(AND(טבלה1013[[#This Row],[הווסת פעיל?]]=1,טבלה1013[[#This Row],[וסת קבוע אחרון]]&lt;&gt;W791),טבלה1013[[#This Row],[וסת קבוע אחרון]],"")</f>
        <v/>
      </c>
      <c r="AB792" s="1" t="str">
        <f>IF(AND(טבלה1013[[#This Row],[הווסת פעיל?]]=1,X791=0,טבלה1013[[#This Row],[וסת קבוע אחרון]]=W791),טבלה1013[[#This Row],[וסת קבוע אחרון]],"")</f>
        <v/>
      </c>
      <c r="AC792" s="1" t="str">
        <f>IF(AND(טבלה1013[[#This Row],[הווסת פעיל?]]=1,X791=0,טבלה1013[[#This Row],[וסת קבוע אחרון]]&lt;&gt;W791),1,"")</f>
        <v/>
      </c>
      <c r="AD792" s="1" t="str">
        <f>IF(AND(טבלה1013[[#This Row],[הווסת פעיל?]]&lt;&gt;"",B793=1),טבלה1013[[#This Row],[CycleNumber]],"")</f>
        <v/>
      </c>
      <c r="AE792" s="1" t="str">
        <f>IF(AND(טבלה1013[[#This Row],[הווסת פעיל?]]&lt;&gt;"",X791=""),טבלה1013[[#This Row],[CycleNumber]],"")</f>
        <v/>
      </c>
      <c r="AF792" s="1" t="str">
        <f>IF(B793=1,"",IF(טבלה1013[[#This Row],[הווסת פעיל?]]=1,IF(טבלה1013[[#This Row],[וסת קבוע אחרון]]=F793,1,0),""))</f>
        <v/>
      </c>
      <c r="AG792" s="1" t="str">
        <f>IF(B793=1,"",IF(טבלה1013[[#This Row],[הווסת פעיל?]]=1,IF(OR(טבלה1013[[#This Row],[וסת קבוע אחרון]]=F793,F793=טבלה1013[[#This Row],[LengthofCycle]]),1,0),""))</f>
        <v/>
      </c>
      <c r="AH792" s="1" t="str">
        <f>IF(B793=1,"",IF(טבלה1013[[#This Row],[הווסת פעיל?]]=1,IF(OR(טבלה1013[[#This Row],[וסת קבוע אחרון]]=F793,F793=טבלה1013[[#This Row],[LengthofCycle]],AND(טבלה1013[[#This Row],[LengthofCycle]]&lt;&gt;טבלה1013[[#This Row],[וסת קבוע אחרון]],OR(F793=28,F793=29))),1,0),""))</f>
        <v/>
      </c>
      <c r="AI792" s="1" t="str">
        <f>IF(AND(טבלה1013[[#This Row],[הווסת פעיל?]]=1,B793=1),1,"")</f>
        <v/>
      </c>
      <c r="AJ792" s="4">
        <f>IF(AND(טבלה1013[[#This Row],[הווסת פעיל?]]&lt;&gt;1,B793&lt;&gt;1,B793&lt;&gt;""),IF(טבלה1013[[#This Row],[LengthofCycle]]=F793,1,0),"")</f>
        <v>0</v>
      </c>
      <c r="AK792" s="4">
        <f>IF(AND(טבלה1013[[#This Row],[הווסת פעיל?]]&lt;&gt;1,B793&lt;&gt;1,B793&lt;&gt;""),IF(OR(טבלה1013[[#This Row],[LengthofCycle]]=F793,F793=29),1,0),"")</f>
        <v>0</v>
      </c>
      <c r="AL792" s="4">
        <f>IF(AND(טבלה1013[[#This Row],[הווסת פעיל?]]&lt;&gt;1,B793&lt;&gt;1,B793&lt;&gt;""),IF(OR(טבלה1013[[#This Row],[LengthofCycle]]=F793,F793=29,F793=28),1,0),"")</f>
        <v>0</v>
      </c>
    </row>
    <row r="793" spans="1:38" x14ac:dyDescent="0.25">
      <c r="A793" s="1" t="s">
        <v>120</v>
      </c>
      <c r="B793" s="1">
        <v>6</v>
      </c>
      <c r="C793" s="1">
        <v>1</v>
      </c>
      <c r="D793" s="1">
        <v>1</v>
      </c>
      <c r="E793" s="1">
        <v>0</v>
      </c>
      <c r="F793" s="1">
        <v>27</v>
      </c>
      <c r="G793" s="1">
        <f>טבלה1013[[#This Row],[LengthofCycle]]+1</f>
        <v>28</v>
      </c>
      <c r="H793" s="1" t="str">
        <f>IF(IFERROR(LOOKUP(טבלה1013[[#This Row],[ClientID]],קביעויות[השבוע]),FALSE)=טבלה1013[[#This Row],[ClientID]],1,"")</f>
        <v/>
      </c>
      <c r="I793" s="1" t="str">
        <f>IF(AND(טבלה1013[[#This Row],[CycleNumber]]&gt;1,OR(B794="",טבלה1013[[#This Row],[CycleNumber]]&gt;B792)),IF(OR(AND(טבלה1013[[#This Row],[LengthofCycle]]=28,F792=28),AND(טבלה1013[[#This Row],[LengthofCycle]]=35,F792=35)),1,""),"")</f>
        <v/>
      </c>
      <c r="J793" s="1" t="str">
        <f>IF(AND(טבלה1013[[#This Row],[וסת השבוע]]=1,I792=1,טבלה1013[[#This Row],[CycleNumber]]&gt;B792),1,"")</f>
        <v/>
      </c>
      <c r="K793" s="1" t="str">
        <f>IF(טבלה1013[[#This Row],[CycleNumber]]=1,"",IF(טבלה1013[[#This Row],[וסת השבוע]]=1,0,IF(K792="","",IF(K792=0,IF(טבלה1013[[#This Row],[LengthofCycle]]=28,0,1),IF(K792=1,IF(טבלה1013[[#This Row],[LengthofCycle]]+F792=28*2,0,2),IF(K792=2,IF(טבלה1013[[#This Row],[LengthofCycle]]+F792+F791=28*3,0,3),""))))))</f>
        <v/>
      </c>
      <c r="L793" s="1" t="str">
        <f>IF(טבלה1013[[#This Row],[וסת השבוע]]=1,IF(טבלה1013[[#This Row],[וסת השבוע וההפלגה ביחד]]=1,L792+1,0),IF(AND(טבלה1013[[#This Row],[CycleNumber]]&gt;B792,טבלה1013[[#This Row],[CycleNumber]]&gt;1),IF(טבלה1013[[#This Row],[וסת השבוע פעיל?]]&lt;&gt;"",L792+1,""),""))</f>
        <v/>
      </c>
      <c r="M793" s="1" t="str">
        <f>IF(AND(טבלה1013[[#This Row],[וסת השבוע פעיל?]]&lt;&gt;"",טבלה1013[[#This Row],[CycleNumber]]&lt;B794,B794&lt;&gt;"",טבלה1013[[#This Row],[וסת השבוע פעיל?]]&lt;3),IF(K794=0,IF(AND(טבלה1013[[#This Row],[וסת השבוע פעיל?]]&gt;0,I794=1),0,1),0),"")</f>
        <v/>
      </c>
      <c r="N793" s="1" t="str">
        <f t="shared" si="72"/>
        <v/>
      </c>
      <c r="O793" s="1" t="str">
        <f>IF(AND(טבלה1013[[#This Row],[חיזוי - שבוע]]=1,J794=1),1,"")</f>
        <v/>
      </c>
      <c r="P793" s="1" t="str">
        <f>IF(AND(טבלה1013[[#This Row],[חיזוי טוב עם הפלגה?]]=1,טבלה1013[[#This Row],[וסת קבוע אחרון]]&lt;&gt;28,X792=1),1,"")</f>
        <v/>
      </c>
      <c r="Q793" s="1" t="str">
        <f>IF(AND(טבלה1013[[#This Row],[וסת השבוע פעיל?]]&lt;3,OR(טבלה1013[[#This Row],[CycleNumber]]&gt;B794,B794="")),1,"")</f>
        <v/>
      </c>
      <c r="R793" s="1" t="str">
        <f>IF(טבלה1013[[#This Row],[האישה קבעה וסת שבוע?]]=1,IF(טבלה1013[[#This Row],[וסת השבוע פעיל?]]&lt;3,1,0),"")</f>
        <v/>
      </c>
      <c r="S7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3" s="1">
        <f t="shared" si="73"/>
        <v>0</v>
      </c>
      <c r="U793" s="1">
        <f t="shared" si="74"/>
        <v>0</v>
      </c>
      <c r="V793" s="1">
        <f t="shared" si="75"/>
        <v>0</v>
      </c>
      <c r="W793" s="1" t="str">
        <f>IF(טבלה1013[[#This Row],[3 הפלגות זהות]]="","",IF(טבלה1013[[#This Row],[3 הפלגות זהות]]=1,טבלה1013[[#This Row],[LengthofCycle]],W792))</f>
        <v/>
      </c>
      <c r="Y793" s="1" t="str">
        <f>IF(OR(טבלה1013[[#This Row],[הווסת פעיל?]]=0,טבלה1013[[#This Row],[הווסת פעיל?]]=""),"",SUM(Y792,טבלה1013[[#This Row],[הווסת פעיל?]]))</f>
        <v/>
      </c>
      <c r="Z793" s="1" t="str">
        <f>IF(AND(טבלה1013[[#This Row],[כמה מחזורים עד עקירה]]&lt;&gt;"",Y794=""),טבלה1013[[#This Row],[כמה מחזורים עד עקירה]],"")</f>
        <v/>
      </c>
      <c r="AA793" s="1" t="str">
        <f>IF(AND(טבלה1013[[#This Row],[הווסת פעיל?]]=1,טבלה1013[[#This Row],[וסת קבוע אחרון]]&lt;&gt;W792),טבלה1013[[#This Row],[וסת קבוע אחרון]],"")</f>
        <v/>
      </c>
      <c r="AB793" s="1" t="str">
        <f>IF(AND(טבלה1013[[#This Row],[הווסת פעיל?]]=1,X792=0,טבלה1013[[#This Row],[וסת קבוע אחרון]]=W792),טבלה1013[[#This Row],[וסת קבוע אחרון]],"")</f>
        <v/>
      </c>
      <c r="AC793" s="1" t="str">
        <f>IF(AND(טבלה1013[[#This Row],[הווסת פעיל?]]=1,X792=0,טבלה1013[[#This Row],[וסת קבוע אחרון]]&lt;&gt;W792),1,"")</f>
        <v/>
      </c>
      <c r="AD793" s="1" t="str">
        <f>IF(AND(טבלה1013[[#This Row],[הווסת פעיל?]]&lt;&gt;"",B794=1),טבלה1013[[#This Row],[CycleNumber]],"")</f>
        <v/>
      </c>
      <c r="AE793" s="1" t="str">
        <f>IF(AND(טבלה1013[[#This Row],[הווסת פעיל?]]&lt;&gt;"",X792=""),טבלה1013[[#This Row],[CycleNumber]],"")</f>
        <v/>
      </c>
      <c r="AF793" s="1" t="str">
        <f>IF(B794=1,"",IF(טבלה1013[[#This Row],[הווסת פעיל?]]=1,IF(טבלה1013[[#This Row],[וסת קבוע אחרון]]=F794,1,0),""))</f>
        <v/>
      </c>
      <c r="AG793" s="1" t="str">
        <f>IF(B794=1,"",IF(טבלה1013[[#This Row],[הווסת פעיל?]]=1,IF(OR(טבלה1013[[#This Row],[וסת קבוע אחרון]]=F794,F794=טבלה1013[[#This Row],[LengthofCycle]]),1,0),""))</f>
        <v/>
      </c>
      <c r="AH793" s="1" t="str">
        <f>IF(B794=1,"",IF(טבלה1013[[#This Row],[הווסת פעיל?]]=1,IF(OR(טבלה1013[[#This Row],[וסת קבוע אחרון]]=F794,F794=טבלה1013[[#This Row],[LengthofCycle]],AND(טבלה1013[[#This Row],[LengthofCycle]]&lt;&gt;טבלה1013[[#This Row],[וסת קבוע אחרון]],OR(F794=28,F794=29))),1,0),""))</f>
        <v/>
      </c>
      <c r="AI793" s="1" t="str">
        <f>IF(AND(טבלה1013[[#This Row],[הווסת פעיל?]]=1,B794=1),1,"")</f>
        <v/>
      </c>
      <c r="AJ793" s="4">
        <f>IF(AND(טבלה1013[[#This Row],[הווסת פעיל?]]&lt;&gt;1,B794&lt;&gt;1,B794&lt;&gt;""),IF(טבלה1013[[#This Row],[LengthofCycle]]=F794,1,0),"")</f>
        <v>0</v>
      </c>
      <c r="AK793" s="4">
        <f>IF(AND(טבלה1013[[#This Row],[הווסת פעיל?]]&lt;&gt;1,B794&lt;&gt;1,B794&lt;&gt;""),IF(OR(טבלה1013[[#This Row],[LengthofCycle]]=F794,F794=29),1,0),"")</f>
        <v>1</v>
      </c>
      <c r="AL793" s="4">
        <f>IF(AND(טבלה1013[[#This Row],[הווסת פעיל?]]&lt;&gt;1,B794&lt;&gt;1,B794&lt;&gt;""),IF(OR(טבלה1013[[#This Row],[LengthofCycle]]=F794,F794=29,F794=28),1,0),"")</f>
        <v>1</v>
      </c>
    </row>
    <row r="794" spans="1:38" x14ac:dyDescent="0.25">
      <c r="A794" s="1" t="s">
        <v>120</v>
      </c>
      <c r="B794" s="1">
        <v>7</v>
      </c>
      <c r="C794" s="1">
        <v>1</v>
      </c>
      <c r="D794" s="1">
        <v>1</v>
      </c>
      <c r="E794" s="1">
        <v>0</v>
      </c>
      <c r="F794" s="1">
        <v>29</v>
      </c>
      <c r="G794" s="1">
        <f>טבלה1013[[#This Row],[LengthofCycle]]+1</f>
        <v>30</v>
      </c>
      <c r="H794" s="1" t="str">
        <f>IF(IFERROR(LOOKUP(טבלה1013[[#This Row],[ClientID]],קביעויות[השבוע]),FALSE)=טבלה1013[[#This Row],[ClientID]],1,"")</f>
        <v/>
      </c>
      <c r="I794" s="1" t="str">
        <f>IF(AND(טבלה1013[[#This Row],[CycleNumber]]&gt;1,OR(B795="",טבלה1013[[#This Row],[CycleNumber]]&gt;B793)),IF(OR(AND(טבלה1013[[#This Row],[LengthofCycle]]=28,F793=28),AND(טבלה1013[[#This Row],[LengthofCycle]]=35,F793=35)),1,""),"")</f>
        <v/>
      </c>
      <c r="J794" s="1" t="str">
        <f>IF(AND(טבלה1013[[#This Row],[וסת השבוע]]=1,I793=1,טבלה1013[[#This Row],[CycleNumber]]&gt;B793),1,"")</f>
        <v/>
      </c>
      <c r="K794" s="1" t="str">
        <f>IF(טבלה1013[[#This Row],[CycleNumber]]=1,"",IF(טבלה1013[[#This Row],[וסת השבוע]]=1,0,IF(K793="","",IF(K793=0,IF(טבלה1013[[#This Row],[LengthofCycle]]=28,0,1),IF(K793=1,IF(טבלה1013[[#This Row],[LengthofCycle]]+F793=28*2,0,2),IF(K793=2,IF(טבלה1013[[#This Row],[LengthofCycle]]+F793+F792=28*3,0,3),""))))))</f>
        <v/>
      </c>
      <c r="L794" s="1" t="str">
        <f>IF(טבלה1013[[#This Row],[וסת השבוע]]=1,IF(טבלה1013[[#This Row],[וסת השבוע וההפלגה ביחד]]=1,L793+1,0),IF(AND(טבלה1013[[#This Row],[CycleNumber]]&gt;B793,טבלה1013[[#This Row],[CycleNumber]]&gt;1),IF(טבלה1013[[#This Row],[וסת השבוע פעיל?]]&lt;&gt;"",L793+1,""),""))</f>
        <v/>
      </c>
      <c r="M794" s="1" t="str">
        <f>IF(AND(טבלה1013[[#This Row],[וסת השבוע פעיל?]]&lt;&gt;"",טבלה1013[[#This Row],[CycleNumber]]&lt;B795,B795&lt;&gt;"",טבלה1013[[#This Row],[וסת השבוע פעיל?]]&lt;3),IF(K795=0,IF(AND(טבלה1013[[#This Row],[וסת השבוע פעיל?]]&gt;0,I795=1),0,1),0),"")</f>
        <v/>
      </c>
      <c r="N794" s="1" t="str">
        <f t="shared" si="72"/>
        <v/>
      </c>
      <c r="O794" s="1" t="str">
        <f>IF(AND(טבלה1013[[#This Row],[חיזוי - שבוע]]=1,J795=1),1,"")</f>
        <v/>
      </c>
      <c r="P794" s="1" t="str">
        <f>IF(AND(טבלה1013[[#This Row],[חיזוי טוב עם הפלגה?]]=1,טבלה1013[[#This Row],[וסת קבוע אחרון]]&lt;&gt;28,X793=1),1,"")</f>
        <v/>
      </c>
      <c r="Q794" s="1" t="str">
        <f>IF(AND(טבלה1013[[#This Row],[וסת השבוע פעיל?]]&lt;3,OR(טבלה1013[[#This Row],[CycleNumber]]&gt;B795,B795="")),1,"")</f>
        <v/>
      </c>
      <c r="R794" s="1" t="str">
        <f>IF(טבלה1013[[#This Row],[האישה קבעה וסת שבוע?]]=1,IF(טבלה1013[[#This Row],[וסת השבוע פעיל?]]&lt;3,1,0),"")</f>
        <v/>
      </c>
      <c r="S7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4" s="1">
        <f t="shared" si="73"/>
        <v>0</v>
      </c>
      <c r="U794" s="1">
        <f t="shared" si="74"/>
        <v>0</v>
      </c>
      <c r="V794" s="1">
        <f t="shared" si="75"/>
        <v>0</v>
      </c>
      <c r="W794" s="1" t="str">
        <f>IF(טבלה1013[[#This Row],[3 הפלגות זהות]]="","",IF(טבלה1013[[#This Row],[3 הפלגות זהות]]=1,טבלה1013[[#This Row],[LengthofCycle]],W793))</f>
        <v/>
      </c>
      <c r="Y794" s="1" t="str">
        <f>IF(OR(טבלה1013[[#This Row],[הווסת פעיל?]]=0,טבלה1013[[#This Row],[הווסת פעיל?]]=""),"",SUM(Y793,טבלה1013[[#This Row],[הווסת פעיל?]]))</f>
        <v/>
      </c>
      <c r="Z794" s="1" t="str">
        <f>IF(AND(טבלה1013[[#This Row],[כמה מחזורים עד עקירה]]&lt;&gt;"",Y795=""),טבלה1013[[#This Row],[כמה מחזורים עד עקירה]],"")</f>
        <v/>
      </c>
      <c r="AA794" s="1" t="str">
        <f>IF(AND(טבלה1013[[#This Row],[הווסת פעיל?]]=1,טבלה1013[[#This Row],[וסת קבוע אחרון]]&lt;&gt;W793),טבלה1013[[#This Row],[וסת קבוע אחרון]],"")</f>
        <v/>
      </c>
      <c r="AB794" s="1" t="str">
        <f>IF(AND(טבלה1013[[#This Row],[הווסת פעיל?]]=1,X793=0,טבלה1013[[#This Row],[וסת קבוע אחרון]]=W793),טבלה1013[[#This Row],[וסת קבוע אחרון]],"")</f>
        <v/>
      </c>
      <c r="AC794" s="1" t="str">
        <f>IF(AND(טבלה1013[[#This Row],[הווסת פעיל?]]=1,X793=0,טבלה1013[[#This Row],[וסת קבוע אחרון]]&lt;&gt;W793),1,"")</f>
        <v/>
      </c>
      <c r="AD794" s="1" t="str">
        <f>IF(AND(טבלה1013[[#This Row],[הווסת פעיל?]]&lt;&gt;"",B795=1),טבלה1013[[#This Row],[CycleNumber]],"")</f>
        <v/>
      </c>
      <c r="AE794" s="1" t="str">
        <f>IF(AND(טבלה1013[[#This Row],[הווסת פעיל?]]&lt;&gt;"",X793=""),טבלה1013[[#This Row],[CycleNumber]],"")</f>
        <v/>
      </c>
      <c r="AF794" s="1" t="str">
        <f>IF(B795=1,"",IF(טבלה1013[[#This Row],[הווסת פעיל?]]=1,IF(טבלה1013[[#This Row],[וסת קבוע אחרון]]=F795,1,0),""))</f>
        <v/>
      </c>
      <c r="AG794" s="1" t="str">
        <f>IF(B795=1,"",IF(טבלה1013[[#This Row],[הווסת פעיל?]]=1,IF(OR(טבלה1013[[#This Row],[וסת קבוע אחרון]]=F795,F795=טבלה1013[[#This Row],[LengthofCycle]]),1,0),""))</f>
        <v/>
      </c>
      <c r="AH794" s="1" t="str">
        <f>IF(B795=1,"",IF(טבלה1013[[#This Row],[הווסת פעיל?]]=1,IF(OR(טבלה1013[[#This Row],[וסת קבוע אחרון]]=F795,F795=טבלה1013[[#This Row],[LengthofCycle]],AND(טבלה1013[[#This Row],[LengthofCycle]]&lt;&gt;טבלה1013[[#This Row],[וסת קבוע אחרון]],OR(F795=28,F795=29))),1,0),""))</f>
        <v/>
      </c>
      <c r="AI794" s="1" t="str">
        <f>IF(AND(טבלה1013[[#This Row],[הווסת פעיל?]]=1,B795=1),1,"")</f>
        <v/>
      </c>
      <c r="AJ794" s="4">
        <f>IF(AND(טבלה1013[[#This Row],[הווסת פעיל?]]&lt;&gt;1,B795&lt;&gt;1,B795&lt;&gt;""),IF(טבלה1013[[#This Row],[LengthofCycle]]=F795,1,0),"")</f>
        <v>0</v>
      </c>
      <c r="AK794" s="4">
        <f>IF(AND(טבלה1013[[#This Row],[הווסת פעיל?]]&lt;&gt;1,B795&lt;&gt;1,B795&lt;&gt;""),IF(OR(טבלה1013[[#This Row],[LengthofCycle]]=F795,F795=29),1,0),"")</f>
        <v>0</v>
      </c>
      <c r="AL794" s="4">
        <f>IF(AND(טבלה1013[[#This Row],[הווסת פעיל?]]&lt;&gt;1,B795&lt;&gt;1,B795&lt;&gt;""),IF(OR(טבלה1013[[#This Row],[LengthofCycle]]=F795,F795=29,F795=28),1,0),"")</f>
        <v>0</v>
      </c>
    </row>
    <row r="795" spans="1:38" x14ac:dyDescent="0.25">
      <c r="A795" s="1" t="s">
        <v>120</v>
      </c>
      <c r="B795" s="1">
        <v>8</v>
      </c>
      <c r="C795" s="1">
        <v>1</v>
      </c>
      <c r="D795" s="1">
        <v>1</v>
      </c>
      <c r="E795" s="1">
        <v>0</v>
      </c>
      <c r="F795" s="1">
        <v>31</v>
      </c>
      <c r="G795" s="1">
        <f>טבלה1013[[#This Row],[LengthofCycle]]+1</f>
        <v>32</v>
      </c>
      <c r="H795" s="1" t="str">
        <f>IF(IFERROR(LOOKUP(טבלה1013[[#This Row],[ClientID]],קביעויות[השבוע]),FALSE)=טבלה1013[[#This Row],[ClientID]],1,"")</f>
        <v/>
      </c>
      <c r="I795" s="1" t="str">
        <f>IF(AND(טבלה1013[[#This Row],[CycleNumber]]&gt;1,OR(B796="",טבלה1013[[#This Row],[CycleNumber]]&gt;B794)),IF(OR(AND(טבלה1013[[#This Row],[LengthofCycle]]=28,F794=28),AND(טבלה1013[[#This Row],[LengthofCycle]]=35,F794=35)),1,""),"")</f>
        <v/>
      </c>
      <c r="J795" s="1" t="str">
        <f>IF(AND(טבלה1013[[#This Row],[וסת השבוע]]=1,I794=1,טבלה1013[[#This Row],[CycleNumber]]&gt;B794),1,"")</f>
        <v/>
      </c>
      <c r="K795" s="1" t="str">
        <f>IF(טבלה1013[[#This Row],[CycleNumber]]=1,"",IF(טבלה1013[[#This Row],[וסת השבוע]]=1,0,IF(K794="","",IF(K794=0,IF(טבלה1013[[#This Row],[LengthofCycle]]=28,0,1),IF(K794=1,IF(טבלה1013[[#This Row],[LengthofCycle]]+F794=28*2,0,2),IF(K794=2,IF(טבלה1013[[#This Row],[LengthofCycle]]+F794+F793=28*3,0,3),""))))))</f>
        <v/>
      </c>
      <c r="L795" s="1" t="str">
        <f>IF(טבלה1013[[#This Row],[וסת השבוע]]=1,IF(טבלה1013[[#This Row],[וסת השבוע וההפלגה ביחד]]=1,L794+1,0),IF(AND(טבלה1013[[#This Row],[CycleNumber]]&gt;B794,טבלה1013[[#This Row],[CycleNumber]]&gt;1),IF(טבלה1013[[#This Row],[וסת השבוע פעיל?]]&lt;&gt;"",L794+1,""),""))</f>
        <v/>
      </c>
      <c r="M795" s="1" t="str">
        <f>IF(AND(טבלה1013[[#This Row],[וסת השבוע פעיל?]]&lt;&gt;"",טבלה1013[[#This Row],[CycleNumber]]&lt;B796,B796&lt;&gt;"",טבלה1013[[#This Row],[וסת השבוע פעיל?]]&lt;3),IF(K796=0,IF(AND(טבלה1013[[#This Row],[וסת השבוע פעיל?]]&gt;0,I796=1),0,1),0),"")</f>
        <v/>
      </c>
      <c r="N795" s="1" t="str">
        <f t="shared" si="72"/>
        <v/>
      </c>
      <c r="O795" s="1" t="str">
        <f>IF(AND(טבלה1013[[#This Row],[חיזוי - שבוע]]=1,J796=1),1,"")</f>
        <v/>
      </c>
      <c r="P795" s="1" t="str">
        <f>IF(AND(טבלה1013[[#This Row],[חיזוי טוב עם הפלגה?]]=1,טבלה1013[[#This Row],[וסת קבוע אחרון]]&lt;&gt;28,X794=1),1,"")</f>
        <v/>
      </c>
      <c r="Q795" s="1" t="str">
        <f>IF(AND(טבלה1013[[#This Row],[וסת השבוע פעיל?]]&lt;3,OR(טבלה1013[[#This Row],[CycleNumber]]&gt;B796,B796="")),1,"")</f>
        <v/>
      </c>
      <c r="R795" s="1" t="str">
        <f>IF(טבלה1013[[#This Row],[האישה קבעה וסת שבוע?]]=1,IF(טבלה1013[[#This Row],[וסת השבוע פעיל?]]&lt;3,1,0),"")</f>
        <v/>
      </c>
      <c r="S7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5" s="1">
        <f t="shared" si="73"/>
        <v>0</v>
      </c>
      <c r="U795" s="1">
        <f t="shared" si="74"/>
        <v>0</v>
      </c>
      <c r="V795" s="1">
        <f t="shared" si="75"/>
        <v>0</v>
      </c>
      <c r="W795" s="1" t="str">
        <f>IF(טבלה1013[[#This Row],[3 הפלגות זהות]]="","",IF(טבלה1013[[#This Row],[3 הפלגות זהות]]=1,טבלה1013[[#This Row],[LengthofCycle]],W794))</f>
        <v/>
      </c>
      <c r="Y795" s="1" t="str">
        <f>IF(OR(טבלה1013[[#This Row],[הווסת פעיל?]]=0,טבלה1013[[#This Row],[הווסת פעיל?]]=""),"",SUM(Y794,טבלה1013[[#This Row],[הווסת פעיל?]]))</f>
        <v/>
      </c>
      <c r="Z795" s="1" t="str">
        <f>IF(AND(טבלה1013[[#This Row],[כמה מחזורים עד עקירה]]&lt;&gt;"",Y796=""),טבלה1013[[#This Row],[כמה מחזורים עד עקירה]],"")</f>
        <v/>
      </c>
      <c r="AA795" s="1" t="str">
        <f>IF(AND(טבלה1013[[#This Row],[הווסת פעיל?]]=1,טבלה1013[[#This Row],[וסת קבוע אחרון]]&lt;&gt;W794),טבלה1013[[#This Row],[וסת קבוע אחרון]],"")</f>
        <v/>
      </c>
      <c r="AB795" s="1" t="str">
        <f>IF(AND(טבלה1013[[#This Row],[הווסת פעיל?]]=1,X794=0,טבלה1013[[#This Row],[וסת קבוע אחרון]]=W794),טבלה1013[[#This Row],[וסת קבוע אחרון]],"")</f>
        <v/>
      </c>
      <c r="AC795" s="1" t="str">
        <f>IF(AND(טבלה1013[[#This Row],[הווסת פעיל?]]=1,X794=0,טבלה1013[[#This Row],[וסת קבוע אחרון]]&lt;&gt;W794),1,"")</f>
        <v/>
      </c>
      <c r="AD795" s="1" t="str">
        <f>IF(AND(טבלה1013[[#This Row],[הווסת פעיל?]]&lt;&gt;"",B796=1),טבלה1013[[#This Row],[CycleNumber]],"")</f>
        <v/>
      </c>
      <c r="AE795" s="1" t="str">
        <f>IF(AND(טבלה1013[[#This Row],[הווסת פעיל?]]&lt;&gt;"",X794=""),טבלה1013[[#This Row],[CycleNumber]],"")</f>
        <v/>
      </c>
      <c r="AF795" s="1" t="str">
        <f>IF(B796=1,"",IF(טבלה1013[[#This Row],[הווסת פעיל?]]=1,IF(טבלה1013[[#This Row],[וסת קבוע אחרון]]=F796,1,0),""))</f>
        <v/>
      </c>
      <c r="AG795" s="1" t="str">
        <f>IF(B796=1,"",IF(טבלה1013[[#This Row],[הווסת פעיל?]]=1,IF(OR(טבלה1013[[#This Row],[וסת קבוע אחרון]]=F796,F796=טבלה1013[[#This Row],[LengthofCycle]]),1,0),""))</f>
        <v/>
      </c>
      <c r="AH795" s="1" t="str">
        <f>IF(B796=1,"",IF(טבלה1013[[#This Row],[הווסת פעיל?]]=1,IF(OR(טבלה1013[[#This Row],[וסת קבוע אחרון]]=F796,F796=טבלה1013[[#This Row],[LengthofCycle]],AND(טבלה1013[[#This Row],[LengthofCycle]]&lt;&gt;טבלה1013[[#This Row],[וסת קבוע אחרון]],OR(F796=28,F796=29))),1,0),""))</f>
        <v/>
      </c>
      <c r="AI795" s="1" t="str">
        <f>IF(AND(טבלה1013[[#This Row],[הווסת פעיל?]]=1,B796=1),1,"")</f>
        <v/>
      </c>
      <c r="AJ795" s="4">
        <f>IF(AND(טבלה1013[[#This Row],[הווסת פעיל?]]&lt;&gt;1,B796&lt;&gt;1,B796&lt;&gt;""),IF(טבלה1013[[#This Row],[LengthofCycle]]=F796,1,0),"")</f>
        <v>1</v>
      </c>
      <c r="AK795" s="4">
        <f>IF(AND(טבלה1013[[#This Row],[הווסת פעיל?]]&lt;&gt;1,B796&lt;&gt;1,B796&lt;&gt;""),IF(OR(טבלה1013[[#This Row],[LengthofCycle]]=F796,F796=29),1,0),"")</f>
        <v>1</v>
      </c>
      <c r="AL795" s="4">
        <f>IF(AND(טבלה1013[[#This Row],[הווסת פעיל?]]&lt;&gt;1,B796&lt;&gt;1,B796&lt;&gt;""),IF(OR(טבלה1013[[#This Row],[LengthofCycle]]=F796,F796=29,F796=28),1,0),"")</f>
        <v>1</v>
      </c>
    </row>
    <row r="796" spans="1:38" x14ac:dyDescent="0.25">
      <c r="A796" s="1" t="s">
        <v>120</v>
      </c>
      <c r="B796" s="1">
        <v>9</v>
      </c>
      <c r="C796" s="1">
        <v>1</v>
      </c>
      <c r="D796" s="1">
        <v>1</v>
      </c>
      <c r="E796" s="1">
        <v>0</v>
      </c>
      <c r="F796" s="1">
        <v>31</v>
      </c>
      <c r="G796" s="1">
        <f>טבלה1013[[#This Row],[LengthofCycle]]+1</f>
        <v>32</v>
      </c>
      <c r="H796" s="1" t="str">
        <f>IF(IFERROR(LOOKUP(טבלה1013[[#This Row],[ClientID]],קביעויות[השבוע]),FALSE)=טבלה1013[[#This Row],[ClientID]],1,"")</f>
        <v/>
      </c>
      <c r="I796" s="1" t="str">
        <f>IF(AND(טבלה1013[[#This Row],[CycleNumber]]&gt;1,OR(B797="",טבלה1013[[#This Row],[CycleNumber]]&gt;B795)),IF(OR(AND(טבלה1013[[#This Row],[LengthofCycle]]=28,F795=28),AND(טבלה1013[[#This Row],[LengthofCycle]]=35,F795=35)),1,""),"")</f>
        <v/>
      </c>
      <c r="J796" s="1" t="str">
        <f>IF(AND(טבלה1013[[#This Row],[וסת השבוע]]=1,I795=1,טבלה1013[[#This Row],[CycleNumber]]&gt;B795),1,"")</f>
        <v/>
      </c>
      <c r="K796" s="1" t="str">
        <f>IF(טבלה1013[[#This Row],[CycleNumber]]=1,"",IF(טבלה1013[[#This Row],[וסת השבוע]]=1,0,IF(K795="","",IF(K795=0,IF(טבלה1013[[#This Row],[LengthofCycle]]=28,0,1),IF(K795=1,IF(טבלה1013[[#This Row],[LengthofCycle]]+F795=28*2,0,2),IF(K795=2,IF(טבלה1013[[#This Row],[LengthofCycle]]+F795+F794=28*3,0,3),""))))))</f>
        <v/>
      </c>
      <c r="L796" s="1" t="str">
        <f>IF(טבלה1013[[#This Row],[וסת השבוע]]=1,IF(טבלה1013[[#This Row],[וסת השבוע וההפלגה ביחד]]=1,L795+1,0),IF(AND(טבלה1013[[#This Row],[CycleNumber]]&gt;B795,טבלה1013[[#This Row],[CycleNumber]]&gt;1),IF(טבלה1013[[#This Row],[וסת השבוע פעיל?]]&lt;&gt;"",L795+1,""),""))</f>
        <v/>
      </c>
      <c r="M796" s="1" t="str">
        <f>IF(AND(טבלה1013[[#This Row],[וסת השבוע פעיל?]]&lt;&gt;"",טבלה1013[[#This Row],[CycleNumber]]&lt;B797,B797&lt;&gt;"",טבלה1013[[#This Row],[וסת השבוע פעיל?]]&lt;3),IF(K797=0,IF(AND(טבלה1013[[#This Row],[וסת השבוע פעיל?]]&gt;0,I797=1),0,1),0),"")</f>
        <v/>
      </c>
      <c r="N796" s="1" t="str">
        <f t="shared" si="72"/>
        <v/>
      </c>
      <c r="O796" s="1" t="str">
        <f>IF(AND(טבלה1013[[#This Row],[חיזוי - שבוע]]=1,J797=1),1,"")</f>
        <v/>
      </c>
      <c r="P796" s="1" t="str">
        <f>IF(AND(טבלה1013[[#This Row],[חיזוי טוב עם הפלגה?]]=1,טבלה1013[[#This Row],[וסת קבוע אחרון]]&lt;&gt;28,X795=1),1,"")</f>
        <v/>
      </c>
      <c r="Q796" s="1" t="str">
        <f>IF(AND(טבלה1013[[#This Row],[וסת השבוע פעיל?]]&lt;3,OR(טבלה1013[[#This Row],[CycleNumber]]&gt;B797,B797="")),1,"")</f>
        <v/>
      </c>
      <c r="R796" s="1" t="str">
        <f>IF(טבלה1013[[#This Row],[האישה קבעה וסת שבוע?]]=1,IF(טבלה1013[[#This Row],[וסת השבוע פעיל?]]&lt;3,1,0),"")</f>
        <v/>
      </c>
      <c r="S7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6" s="1">
        <f t="shared" si="73"/>
        <v>0</v>
      </c>
      <c r="U796" s="1">
        <f t="shared" si="74"/>
        <v>0</v>
      </c>
      <c r="V796" s="1">
        <f t="shared" si="75"/>
        <v>0</v>
      </c>
      <c r="W796" s="1" t="str">
        <f>IF(טבלה1013[[#This Row],[3 הפלגות זהות]]="","",IF(טבלה1013[[#This Row],[3 הפלגות זהות]]=1,טבלה1013[[#This Row],[LengthofCycle]],W795))</f>
        <v/>
      </c>
      <c r="Y796" s="1" t="str">
        <f>IF(OR(טבלה1013[[#This Row],[הווסת פעיל?]]=0,טבלה1013[[#This Row],[הווסת פעיל?]]=""),"",SUM(Y795,טבלה1013[[#This Row],[הווסת פעיל?]]))</f>
        <v/>
      </c>
      <c r="Z796" s="1" t="str">
        <f>IF(AND(טבלה1013[[#This Row],[כמה מחזורים עד עקירה]]&lt;&gt;"",Y797=""),טבלה1013[[#This Row],[כמה מחזורים עד עקירה]],"")</f>
        <v/>
      </c>
      <c r="AA796" s="1" t="str">
        <f>IF(AND(טבלה1013[[#This Row],[הווסת פעיל?]]=1,טבלה1013[[#This Row],[וסת קבוע אחרון]]&lt;&gt;W795),טבלה1013[[#This Row],[וסת קבוע אחרון]],"")</f>
        <v/>
      </c>
      <c r="AB796" s="1" t="str">
        <f>IF(AND(טבלה1013[[#This Row],[הווסת פעיל?]]=1,X795=0,טבלה1013[[#This Row],[וסת קבוע אחרון]]=W795),טבלה1013[[#This Row],[וסת קבוע אחרון]],"")</f>
        <v/>
      </c>
      <c r="AC796" s="1" t="str">
        <f>IF(AND(טבלה1013[[#This Row],[הווסת פעיל?]]=1,X795=0,טבלה1013[[#This Row],[וסת קבוע אחרון]]&lt;&gt;W795),1,"")</f>
        <v/>
      </c>
      <c r="AD796" s="1" t="str">
        <f>IF(AND(טבלה1013[[#This Row],[הווסת פעיל?]]&lt;&gt;"",B797=1),טבלה1013[[#This Row],[CycleNumber]],"")</f>
        <v/>
      </c>
      <c r="AE796" s="1" t="str">
        <f>IF(AND(טבלה1013[[#This Row],[הווסת פעיל?]]&lt;&gt;"",X795=""),טבלה1013[[#This Row],[CycleNumber]],"")</f>
        <v/>
      </c>
      <c r="AF796" s="1" t="str">
        <f>IF(B797=1,"",IF(טבלה1013[[#This Row],[הווסת פעיל?]]=1,IF(טבלה1013[[#This Row],[וסת קבוע אחרון]]=F797,1,0),""))</f>
        <v/>
      </c>
      <c r="AG796" s="1" t="str">
        <f>IF(B797=1,"",IF(טבלה1013[[#This Row],[הווסת פעיל?]]=1,IF(OR(טבלה1013[[#This Row],[וסת קבוע אחרון]]=F797,F797=טבלה1013[[#This Row],[LengthofCycle]]),1,0),""))</f>
        <v/>
      </c>
      <c r="AH796" s="1" t="str">
        <f>IF(B797=1,"",IF(טבלה1013[[#This Row],[הווסת פעיל?]]=1,IF(OR(טבלה1013[[#This Row],[וסת קבוע אחרון]]=F797,F797=טבלה1013[[#This Row],[LengthofCycle]],AND(טבלה1013[[#This Row],[LengthofCycle]]&lt;&gt;טבלה1013[[#This Row],[וסת קבוע אחרון]],OR(F797=28,F797=29))),1,0),""))</f>
        <v/>
      </c>
      <c r="AI796" s="1" t="str">
        <f>IF(AND(טבלה1013[[#This Row],[הווסת פעיל?]]=1,B797=1),1,"")</f>
        <v/>
      </c>
      <c r="AJ796" s="4">
        <f>IF(AND(טבלה1013[[#This Row],[הווסת פעיל?]]&lt;&gt;1,B797&lt;&gt;1,B797&lt;&gt;""),IF(טבלה1013[[#This Row],[LengthofCycle]]=F797,1,0),"")</f>
        <v>0</v>
      </c>
      <c r="AK796" s="4">
        <f>IF(AND(טבלה1013[[#This Row],[הווסת פעיל?]]&lt;&gt;1,B797&lt;&gt;1,B797&lt;&gt;""),IF(OR(טבלה1013[[#This Row],[LengthofCycle]]=F797,F797=29),1,0),"")</f>
        <v>0</v>
      </c>
      <c r="AL796" s="4">
        <f>IF(AND(טבלה1013[[#This Row],[הווסת פעיל?]]&lt;&gt;1,B797&lt;&gt;1,B797&lt;&gt;""),IF(OR(טבלה1013[[#This Row],[LengthofCycle]]=F797,F797=29,F797=28),1,0),"")</f>
        <v>0</v>
      </c>
    </row>
    <row r="797" spans="1:38" x14ac:dyDescent="0.25">
      <c r="A797" s="1" t="s">
        <v>120</v>
      </c>
      <c r="B797" s="1">
        <v>10</v>
      </c>
      <c r="C797" s="1">
        <v>1</v>
      </c>
      <c r="D797" s="1">
        <v>1</v>
      </c>
      <c r="E797" s="1">
        <v>0</v>
      </c>
      <c r="F797" s="1">
        <v>33</v>
      </c>
      <c r="G797" s="1">
        <f>טבלה1013[[#This Row],[LengthofCycle]]+1</f>
        <v>34</v>
      </c>
      <c r="H797" s="1" t="str">
        <f>IF(IFERROR(LOOKUP(טבלה1013[[#This Row],[ClientID]],קביעויות[השבוע]),FALSE)=טבלה1013[[#This Row],[ClientID]],1,"")</f>
        <v/>
      </c>
      <c r="I797" s="1" t="str">
        <f>IF(AND(טבלה1013[[#This Row],[CycleNumber]]&gt;1,OR(B798="",טבלה1013[[#This Row],[CycleNumber]]&gt;B796)),IF(OR(AND(טבלה1013[[#This Row],[LengthofCycle]]=28,F796=28),AND(טבלה1013[[#This Row],[LengthofCycle]]=35,F796=35)),1,""),"")</f>
        <v/>
      </c>
      <c r="J797" s="1" t="str">
        <f>IF(AND(טבלה1013[[#This Row],[וסת השבוע]]=1,I796=1,טבלה1013[[#This Row],[CycleNumber]]&gt;B796),1,"")</f>
        <v/>
      </c>
      <c r="K797" s="1" t="str">
        <f>IF(טבלה1013[[#This Row],[CycleNumber]]=1,"",IF(טבלה1013[[#This Row],[וסת השבוע]]=1,0,IF(K796="","",IF(K796=0,IF(טבלה1013[[#This Row],[LengthofCycle]]=28,0,1),IF(K796=1,IF(טבלה1013[[#This Row],[LengthofCycle]]+F796=28*2,0,2),IF(K796=2,IF(טבלה1013[[#This Row],[LengthofCycle]]+F796+F795=28*3,0,3),""))))))</f>
        <v/>
      </c>
      <c r="L797" s="1" t="str">
        <f>IF(טבלה1013[[#This Row],[וסת השבוע]]=1,IF(טבלה1013[[#This Row],[וסת השבוע וההפלגה ביחד]]=1,L796+1,0),IF(AND(טבלה1013[[#This Row],[CycleNumber]]&gt;B796,טבלה1013[[#This Row],[CycleNumber]]&gt;1),IF(טבלה1013[[#This Row],[וסת השבוע פעיל?]]&lt;&gt;"",L796+1,""),""))</f>
        <v/>
      </c>
      <c r="M797" s="1" t="str">
        <f>IF(AND(טבלה1013[[#This Row],[וסת השבוע פעיל?]]&lt;&gt;"",טבלה1013[[#This Row],[CycleNumber]]&lt;B798,B798&lt;&gt;"",טבלה1013[[#This Row],[וסת השבוע פעיל?]]&lt;3),IF(K798=0,IF(AND(טבלה1013[[#This Row],[וסת השבוע פעיל?]]&gt;0,I798=1),0,1),0),"")</f>
        <v/>
      </c>
      <c r="N797" s="1" t="str">
        <f t="shared" si="72"/>
        <v/>
      </c>
      <c r="O797" s="1" t="str">
        <f>IF(AND(טבלה1013[[#This Row],[חיזוי - שבוע]]=1,J798=1),1,"")</f>
        <v/>
      </c>
      <c r="P797" s="1" t="str">
        <f>IF(AND(טבלה1013[[#This Row],[חיזוי טוב עם הפלגה?]]=1,טבלה1013[[#This Row],[וסת קבוע אחרון]]&lt;&gt;28,X796=1),1,"")</f>
        <v/>
      </c>
      <c r="Q797" s="1" t="str">
        <f>IF(AND(טבלה1013[[#This Row],[וסת השבוע פעיל?]]&lt;3,OR(טבלה1013[[#This Row],[CycleNumber]]&gt;B798,B798="")),1,"")</f>
        <v/>
      </c>
      <c r="R797" s="1" t="str">
        <f>IF(טבלה1013[[#This Row],[האישה קבעה וסת שבוע?]]=1,IF(טבלה1013[[#This Row],[וסת השבוע פעיל?]]&lt;3,1,0),"")</f>
        <v/>
      </c>
      <c r="S7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7" s="1">
        <f t="shared" si="73"/>
        <v>0</v>
      </c>
      <c r="U797" s="1">
        <f t="shared" si="74"/>
        <v>0</v>
      </c>
      <c r="V797" s="1">
        <f t="shared" si="75"/>
        <v>0</v>
      </c>
      <c r="W797" s="1" t="str">
        <f>IF(טבלה1013[[#This Row],[3 הפלגות זהות]]="","",IF(טבלה1013[[#This Row],[3 הפלגות זהות]]=1,טבלה1013[[#This Row],[LengthofCycle]],W796))</f>
        <v/>
      </c>
      <c r="Y797" s="1" t="str">
        <f>IF(OR(טבלה1013[[#This Row],[הווסת פעיל?]]=0,טבלה1013[[#This Row],[הווסת פעיל?]]=""),"",SUM(Y796,טבלה1013[[#This Row],[הווסת פעיל?]]))</f>
        <v/>
      </c>
      <c r="Z797" s="1" t="str">
        <f>IF(AND(טבלה1013[[#This Row],[כמה מחזורים עד עקירה]]&lt;&gt;"",Y798=""),טבלה1013[[#This Row],[כמה מחזורים עד עקירה]],"")</f>
        <v/>
      </c>
      <c r="AA797" s="1" t="str">
        <f>IF(AND(טבלה1013[[#This Row],[הווסת פעיל?]]=1,טבלה1013[[#This Row],[וסת קבוע אחרון]]&lt;&gt;W796),טבלה1013[[#This Row],[וסת קבוע אחרון]],"")</f>
        <v/>
      </c>
      <c r="AB797" s="1" t="str">
        <f>IF(AND(טבלה1013[[#This Row],[הווסת פעיל?]]=1,X796=0,טבלה1013[[#This Row],[וסת קבוע אחרון]]=W796),טבלה1013[[#This Row],[וסת קבוע אחרון]],"")</f>
        <v/>
      </c>
      <c r="AC797" s="1" t="str">
        <f>IF(AND(טבלה1013[[#This Row],[הווסת פעיל?]]=1,X796=0,טבלה1013[[#This Row],[וסת קבוע אחרון]]&lt;&gt;W796),1,"")</f>
        <v/>
      </c>
      <c r="AD797" s="1" t="str">
        <f>IF(AND(טבלה1013[[#This Row],[הווסת פעיל?]]&lt;&gt;"",B798=1),טבלה1013[[#This Row],[CycleNumber]],"")</f>
        <v/>
      </c>
      <c r="AE797" s="1" t="str">
        <f>IF(AND(טבלה1013[[#This Row],[הווסת פעיל?]]&lt;&gt;"",X796=""),טבלה1013[[#This Row],[CycleNumber]],"")</f>
        <v/>
      </c>
      <c r="AF797" s="1" t="str">
        <f>IF(B798=1,"",IF(טבלה1013[[#This Row],[הווסת פעיל?]]=1,IF(טבלה1013[[#This Row],[וסת קבוע אחרון]]=F798,1,0),""))</f>
        <v/>
      </c>
      <c r="AG797" s="1" t="str">
        <f>IF(B798=1,"",IF(טבלה1013[[#This Row],[הווסת פעיל?]]=1,IF(OR(טבלה1013[[#This Row],[וסת קבוע אחרון]]=F798,F798=טבלה1013[[#This Row],[LengthofCycle]]),1,0),""))</f>
        <v/>
      </c>
      <c r="AH797" s="1" t="str">
        <f>IF(B798=1,"",IF(טבלה1013[[#This Row],[הווסת פעיל?]]=1,IF(OR(טבלה1013[[#This Row],[וסת קבוע אחרון]]=F798,F798=טבלה1013[[#This Row],[LengthofCycle]],AND(טבלה1013[[#This Row],[LengthofCycle]]&lt;&gt;טבלה1013[[#This Row],[וסת קבוע אחרון]],OR(F798=28,F798=29))),1,0),""))</f>
        <v/>
      </c>
      <c r="AI797" s="1" t="str">
        <f>IF(AND(טבלה1013[[#This Row],[הווסת פעיל?]]=1,B798=1),1,"")</f>
        <v/>
      </c>
      <c r="AJ797" s="4">
        <f>IF(AND(טבלה1013[[#This Row],[הווסת פעיל?]]&lt;&gt;1,B798&lt;&gt;1,B798&lt;&gt;""),IF(טבלה1013[[#This Row],[LengthofCycle]]=F798,1,0),"")</f>
        <v>0</v>
      </c>
      <c r="AK797" s="4">
        <f>IF(AND(טבלה1013[[#This Row],[הווסת פעיל?]]&lt;&gt;1,B798&lt;&gt;1,B798&lt;&gt;""),IF(OR(טבלה1013[[#This Row],[LengthofCycle]]=F798,F798=29),1,0),"")</f>
        <v>0</v>
      </c>
      <c r="AL797" s="4">
        <f>IF(AND(טבלה1013[[#This Row],[הווסת פעיל?]]&lt;&gt;1,B798&lt;&gt;1,B798&lt;&gt;""),IF(OR(טבלה1013[[#This Row],[LengthofCycle]]=F798,F798=29,F798=28),1,0),"")</f>
        <v>0</v>
      </c>
    </row>
    <row r="798" spans="1:38" x14ac:dyDescent="0.25">
      <c r="A798" s="1" t="s">
        <v>120</v>
      </c>
      <c r="B798" s="1">
        <v>11</v>
      </c>
      <c r="C798" s="1">
        <v>1</v>
      </c>
      <c r="D798" s="1">
        <v>1</v>
      </c>
      <c r="E798" s="1">
        <v>0</v>
      </c>
      <c r="F798" s="1">
        <v>31</v>
      </c>
      <c r="G798" s="1">
        <f>טבלה1013[[#This Row],[LengthofCycle]]+1</f>
        <v>32</v>
      </c>
      <c r="H798" s="1" t="str">
        <f>IF(IFERROR(LOOKUP(טבלה1013[[#This Row],[ClientID]],קביעויות[השבוע]),FALSE)=טבלה1013[[#This Row],[ClientID]],1,"")</f>
        <v/>
      </c>
      <c r="I798" s="1" t="str">
        <f>IF(AND(טבלה1013[[#This Row],[CycleNumber]]&gt;1,OR(B799="",טבלה1013[[#This Row],[CycleNumber]]&gt;B797)),IF(OR(AND(טבלה1013[[#This Row],[LengthofCycle]]=28,F797=28),AND(טבלה1013[[#This Row],[LengthofCycle]]=35,F797=35)),1,""),"")</f>
        <v/>
      </c>
      <c r="J798" s="1" t="str">
        <f>IF(AND(טבלה1013[[#This Row],[וסת השבוע]]=1,I797=1,טבלה1013[[#This Row],[CycleNumber]]&gt;B797),1,"")</f>
        <v/>
      </c>
      <c r="K798" s="1" t="str">
        <f>IF(טבלה1013[[#This Row],[CycleNumber]]=1,"",IF(טבלה1013[[#This Row],[וסת השבוע]]=1,0,IF(K797="","",IF(K797=0,IF(טבלה1013[[#This Row],[LengthofCycle]]=28,0,1),IF(K797=1,IF(טבלה1013[[#This Row],[LengthofCycle]]+F797=28*2,0,2),IF(K797=2,IF(טבלה1013[[#This Row],[LengthofCycle]]+F797+F796=28*3,0,3),""))))))</f>
        <v/>
      </c>
      <c r="L798" s="1" t="str">
        <f>IF(טבלה1013[[#This Row],[וסת השבוע]]=1,IF(טבלה1013[[#This Row],[וסת השבוע וההפלגה ביחד]]=1,L797+1,0),IF(AND(טבלה1013[[#This Row],[CycleNumber]]&gt;B797,טבלה1013[[#This Row],[CycleNumber]]&gt;1),IF(טבלה1013[[#This Row],[וסת השבוע פעיל?]]&lt;&gt;"",L797+1,""),""))</f>
        <v/>
      </c>
      <c r="M798" s="1" t="str">
        <f>IF(AND(טבלה1013[[#This Row],[וסת השבוע פעיל?]]&lt;&gt;"",טבלה1013[[#This Row],[CycleNumber]]&lt;B799,B799&lt;&gt;"",טבלה1013[[#This Row],[וסת השבוע פעיל?]]&lt;3),IF(K799=0,IF(AND(טבלה1013[[#This Row],[וסת השבוע פעיל?]]&gt;0,I799=1),0,1),0),"")</f>
        <v/>
      </c>
      <c r="N798" s="1" t="str">
        <f t="shared" si="72"/>
        <v/>
      </c>
      <c r="O798" s="1" t="str">
        <f>IF(AND(טבלה1013[[#This Row],[חיזוי - שבוע]]=1,J799=1),1,"")</f>
        <v/>
      </c>
      <c r="P798" s="1" t="str">
        <f>IF(AND(טבלה1013[[#This Row],[חיזוי טוב עם הפלגה?]]=1,טבלה1013[[#This Row],[וסת קבוע אחרון]]&lt;&gt;28,X797=1),1,"")</f>
        <v/>
      </c>
      <c r="Q798" s="1" t="str">
        <f>IF(AND(טבלה1013[[#This Row],[וסת השבוע פעיל?]]&lt;3,OR(טבלה1013[[#This Row],[CycleNumber]]&gt;B799,B799="")),1,"")</f>
        <v/>
      </c>
      <c r="R798" s="1" t="str">
        <f>IF(טבלה1013[[#This Row],[האישה קבעה וסת שבוע?]]=1,IF(טבלה1013[[#This Row],[וסת השבוע פעיל?]]&lt;3,1,0),"")</f>
        <v/>
      </c>
      <c r="S7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8" s="1">
        <f t="shared" si="73"/>
        <v>0</v>
      </c>
      <c r="U798" s="1">
        <f t="shared" si="74"/>
        <v>0</v>
      </c>
      <c r="V798" s="1">
        <f t="shared" si="75"/>
        <v>0</v>
      </c>
      <c r="W798" s="1" t="str">
        <f>IF(טבלה1013[[#This Row],[3 הפלגות זהות]]="","",IF(טבלה1013[[#This Row],[3 הפלגות זהות]]=1,טבלה1013[[#This Row],[LengthofCycle]],W797))</f>
        <v/>
      </c>
      <c r="Y798" s="1" t="str">
        <f>IF(OR(טבלה1013[[#This Row],[הווסת פעיל?]]=0,טבלה1013[[#This Row],[הווסת פעיל?]]=""),"",SUM(Y797,טבלה1013[[#This Row],[הווסת פעיל?]]))</f>
        <v/>
      </c>
      <c r="Z798" s="1" t="str">
        <f>IF(AND(טבלה1013[[#This Row],[כמה מחזורים עד עקירה]]&lt;&gt;"",Y799=""),טבלה1013[[#This Row],[כמה מחזורים עד עקירה]],"")</f>
        <v/>
      </c>
      <c r="AA798" s="1" t="str">
        <f>IF(AND(טבלה1013[[#This Row],[הווסת פעיל?]]=1,טבלה1013[[#This Row],[וסת קבוע אחרון]]&lt;&gt;W797),טבלה1013[[#This Row],[וסת קבוע אחרון]],"")</f>
        <v/>
      </c>
      <c r="AB798" s="1" t="str">
        <f>IF(AND(טבלה1013[[#This Row],[הווסת פעיל?]]=1,X797=0,טבלה1013[[#This Row],[וסת קבוע אחרון]]=W797),טבלה1013[[#This Row],[וסת קבוע אחרון]],"")</f>
        <v/>
      </c>
      <c r="AC798" s="1" t="str">
        <f>IF(AND(טבלה1013[[#This Row],[הווסת פעיל?]]=1,X797=0,טבלה1013[[#This Row],[וסת קבוע אחרון]]&lt;&gt;W797),1,"")</f>
        <v/>
      </c>
      <c r="AD798" s="1" t="str">
        <f>IF(AND(טבלה1013[[#This Row],[הווסת פעיל?]]&lt;&gt;"",B799=1),טבלה1013[[#This Row],[CycleNumber]],"")</f>
        <v/>
      </c>
      <c r="AE798" s="1" t="str">
        <f>IF(AND(טבלה1013[[#This Row],[הווסת פעיל?]]&lt;&gt;"",X797=""),טבלה1013[[#This Row],[CycleNumber]],"")</f>
        <v/>
      </c>
      <c r="AF798" s="1" t="str">
        <f>IF(B799=1,"",IF(טבלה1013[[#This Row],[הווסת פעיל?]]=1,IF(טבלה1013[[#This Row],[וסת קבוע אחרון]]=F799,1,0),""))</f>
        <v/>
      </c>
      <c r="AG798" s="1" t="str">
        <f>IF(B799=1,"",IF(טבלה1013[[#This Row],[הווסת פעיל?]]=1,IF(OR(טבלה1013[[#This Row],[וסת קבוע אחרון]]=F799,F799=טבלה1013[[#This Row],[LengthofCycle]]),1,0),""))</f>
        <v/>
      </c>
      <c r="AH798" s="1" t="str">
        <f>IF(B799=1,"",IF(טבלה1013[[#This Row],[הווסת פעיל?]]=1,IF(OR(טבלה1013[[#This Row],[וסת קבוע אחרון]]=F799,F799=טבלה1013[[#This Row],[LengthofCycle]],AND(טבלה1013[[#This Row],[LengthofCycle]]&lt;&gt;טבלה1013[[#This Row],[וסת קבוע אחרון]],OR(F799=28,F799=29))),1,0),""))</f>
        <v/>
      </c>
      <c r="AI798" s="1" t="str">
        <f>IF(AND(טבלה1013[[#This Row],[הווסת פעיל?]]=1,B799=1),1,"")</f>
        <v/>
      </c>
      <c r="AJ798" s="4">
        <f>IF(AND(טבלה1013[[#This Row],[הווסת פעיל?]]&lt;&gt;1,B799&lt;&gt;1,B799&lt;&gt;""),IF(טבלה1013[[#This Row],[LengthofCycle]]=F799,1,0),"")</f>
        <v>0</v>
      </c>
      <c r="AK798" s="4">
        <f>IF(AND(טבלה1013[[#This Row],[הווסת פעיל?]]&lt;&gt;1,B799&lt;&gt;1,B799&lt;&gt;""),IF(OR(טבלה1013[[#This Row],[LengthofCycle]]=F799,F799=29),1,0),"")</f>
        <v>0</v>
      </c>
      <c r="AL798" s="4">
        <f>IF(AND(טבלה1013[[#This Row],[הווסת פעיל?]]&lt;&gt;1,B799&lt;&gt;1,B799&lt;&gt;""),IF(OR(טבלה1013[[#This Row],[LengthofCycle]]=F799,F799=29,F799=28),1,0),"")</f>
        <v>0</v>
      </c>
    </row>
    <row r="799" spans="1:38" x14ac:dyDescent="0.25">
      <c r="A799" s="1" t="s">
        <v>120</v>
      </c>
      <c r="B799" s="1">
        <v>12</v>
      </c>
      <c r="C799" s="1">
        <v>1</v>
      </c>
      <c r="D799" s="1">
        <v>1</v>
      </c>
      <c r="E799" s="1">
        <v>0</v>
      </c>
      <c r="F799" s="1">
        <v>32</v>
      </c>
      <c r="G799" s="1">
        <f>טבלה1013[[#This Row],[LengthofCycle]]+1</f>
        <v>33</v>
      </c>
      <c r="H799" s="1" t="str">
        <f>IF(IFERROR(LOOKUP(טבלה1013[[#This Row],[ClientID]],קביעויות[השבוע]),FALSE)=טבלה1013[[#This Row],[ClientID]],1,"")</f>
        <v/>
      </c>
      <c r="I799" s="1" t="str">
        <f>IF(AND(טבלה1013[[#This Row],[CycleNumber]]&gt;1,OR(B800="",טבלה1013[[#This Row],[CycleNumber]]&gt;B798)),IF(OR(AND(טבלה1013[[#This Row],[LengthofCycle]]=28,F798=28),AND(טבלה1013[[#This Row],[LengthofCycle]]=35,F798=35)),1,""),"")</f>
        <v/>
      </c>
      <c r="J799" s="1" t="str">
        <f>IF(AND(טבלה1013[[#This Row],[וסת השבוע]]=1,I798=1,טבלה1013[[#This Row],[CycleNumber]]&gt;B798),1,"")</f>
        <v/>
      </c>
      <c r="K799" s="1" t="str">
        <f>IF(טבלה1013[[#This Row],[CycleNumber]]=1,"",IF(טבלה1013[[#This Row],[וסת השבוע]]=1,0,IF(K798="","",IF(K798=0,IF(טבלה1013[[#This Row],[LengthofCycle]]=28,0,1),IF(K798=1,IF(טבלה1013[[#This Row],[LengthofCycle]]+F798=28*2,0,2),IF(K798=2,IF(טבלה1013[[#This Row],[LengthofCycle]]+F798+F797=28*3,0,3),""))))))</f>
        <v/>
      </c>
      <c r="L799" s="1" t="str">
        <f>IF(טבלה1013[[#This Row],[וסת השבוע]]=1,IF(טבלה1013[[#This Row],[וסת השבוע וההפלגה ביחד]]=1,L798+1,0),IF(AND(טבלה1013[[#This Row],[CycleNumber]]&gt;B798,טבלה1013[[#This Row],[CycleNumber]]&gt;1),IF(טבלה1013[[#This Row],[וסת השבוע פעיל?]]&lt;&gt;"",L798+1,""),""))</f>
        <v/>
      </c>
      <c r="M799" s="1" t="str">
        <f>IF(AND(טבלה1013[[#This Row],[וסת השבוע פעיל?]]&lt;&gt;"",טבלה1013[[#This Row],[CycleNumber]]&lt;B800,B800&lt;&gt;"",טבלה1013[[#This Row],[וסת השבוע פעיל?]]&lt;3),IF(K800=0,IF(AND(טבלה1013[[#This Row],[וסת השבוע פעיל?]]&gt;0,I800=1),0,1),0),"")</f>
        <v/>
      </c>
      <c r="N799" s="1" t="str">
        <f t="shared" si="72"/>
        <v/>
      </c>
      <c r="O799" s="1" t="str">
        <f>IF(AND(טבלה1013[[#This Row],[חיזוי - שבוע]]=1,J800=1),1,"")</f>
        <v/>
      </c>
      <c r="P799" s="1" t="str">
        <f>IF(AND(טבלה1013[[#This Row],[חיזוי טוב עם הפלגה?]]=1,טבלה1013[[#This Row],[וסת קבוע אחרון]]&lt;&gt;28,X798=1),1,"")</f>
        <v/>
      </c>
      <c r="Q799" s="1" t="str">
        <f>IF(AND(טבלה1013[[#This Row],[וסת השבוע פעיל?]]&lt;3,OR(טבלה1013[[#This Row],[CycleNumber]]&gt;B800,B800="")),1,"")</f>
        <v/>
      </c>
      <c r="R799" s="1" t="str">
        <f>IF(טבלה1013[[#This Row],[האישה קבעה וסת שבוע?]]=1,IF(טבלה1013[[#This Row],[וסת השבוע פעיל?]]&lt;3,1,0),"")</f>
        <v/>
      </c>
      <c r="S7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799" s="1">
        <f t="shared" si="73"/>
        <v>0</v>
      </c>
      <c r="U799" s="1">
        <f t="shared" si="74"/>
        <v>0</v>
      </c>
      <c r="V799" s="1">
        <f t="shared" si="75"/>
        <v>0</v>
      </c>
      <c r="W799" s="1" t="str">
        <f>IF(טבלה1013[[#This Row],[3 הפלגות זהות]]="","",IF(טבלה1013[[#This Row],[3 הפלגות זהות]]=1,טבלה1013[[#This Row],[LengthofCycle]],W798))</f>
        <v/>
      </c>
      <c r="Y799" s="1" t="str">
        <f>IF(OR(טבלה1013[[#This Row],[הווסת פעיל?]]=0,טבלה1013[[#This Row],[הווסת פעיל?]]=""),"",SUM(Y798,טבלה1013[[#This Row],[הווסת פעיל?]]))</f>
        <v/>
      </c>
      <c r="Z799" s="1" t="str">
        <f>IF(AND(טבלה1013[[#This Row],[כמה מחזורים עד עקירה]]&lt;&gt;"",Y800=""),טבלה1013[[#This Row],[כמה מחזורים עד עקירה]],"")</f>
        <v/>
      </c>
      <c r="AA799" s="1" t="str">
        <f>IF(AND(טבלה1013[[#This Row],[הווסת פעיל?]]=1,טבלה1013[[#This Row],[וסת קבוע אחרון]]&lt;&gt;W798),טבלה1013[[#This Row],[וסת קבוע אחרון]],"")</f>
        <v/>
      </c>
      <c r="AB799" s="1" t="str">
        <f>IF(AND(טבלה1013[[#This Row],[הווסת פעיל?]]=1,X798=0,טבלה1013[[#This Row],[וסת קבוע אחרון]]=W798),טבלה1013[[#This Row],[וסת קבוע אחרון]],"")</f>
        <v/>
      </c>
      <c r="AC799" s="1" t="str">
        <f>IF(AND(טבלה1013[[#This Row],[הווסת פעיל?]]=1,X798=0,טבלה1013[[#This Row],[וסת קבוע אחרון]]&lt;&gt;W798),1,"")</f>
        <v/>
      </c>
      <c r="AD799" s="1" t="str">
        <f>IF(AND(טבלה1013[[#This Row],[הווסת פעיל?]]&lt;&gt;"",B800=1),טבלה1013[[#This Row],[CycleNumber]],"")</f>
        <v/>
      </c>
      <c r="AE799" s="1" t="str">
        <f>IF(AND(טבלה1013[[#This Row],[הווסת פעיל?]]&lt;&gt;"",X798=""),טבלה1013[[#This Row],[CycleNumber]],"")</f>
        <v/>
      </c>
      <c r="AF799" s="1" t="str">
        <f>IF(B800=1,"",IF(טבלה1013[[#This Row],[הווסת פעיל?]]=1,IF(טבלה1013[[#This Row],[וסת קבוע אחרון]]=F800,1,0),""))</f>
        <v/>
      </c>
      <c r="AG799" s="1" t="str">
        <f>IF(B800=1,"",IF(טבלה1013[[#This Row],[הווסת פעיל?]]=1,IF(OR(טבלה1013[[#This Row],[וסת קבוע אחרון]]=F800,F800=טבלה1013[[#This Row],[LengthofCycle]]),1,0),""))</f>
        <v/>
      </c>
      <c r="AH799" s="1" t="str">
        <f>IF(B800=1,"",IF(טבלה1013[[#This Row],[הווסת פעיל?]]=1,IF(OR(טבלה1013[[#This Row],[וסת קבוע אחרון]]=F800,F800=טבלה1013[[#This Row],[LengthofCycle]],AND(טבלה1013[[#This Row],[LengthofCycle]]&lt;&gt;טבלה1013[[#This Row],[וסת קבוע אחרון]],OR(F800=28,F800=29))),1,0),""))</f>
        <v/>
      </c>
      <c r="AI799" s="1" t="str">
        <f>IF(AND(טבלה1013[[#This Row],[הווסת פעיל?]]=1,B800=1),1,"")</f>
        <v/>
      </c>
      <c r="AJ799" s="4">
        <f>IF(AND(טבלה1013[[#This Row],[הווסת פעיל?]]&lt;&gt;1,B800&lt;&gt;1,B800&lt;&gt;""),IF(טבלה1013[[#This Row],[LengthofCycle]]=F800,1,0),"")</f>
        <v>0</v>
      </c>
      <c r="AK799" s="4">
        <f>IF(AND(טבלה1013[[#This Row],[הווסת פעיל?]]&lt;&gt;1,B800&lt;&gt;1,B800&lt;&gt;""),IF(OR(טבלה1013[[#This Row],[LengthofCycle]]=F800,F800=29),1,0),"")</f>
        <v>0</v>
      </c>
      <c r="AL799" s="4">
        <f>IF(AND(טבלה1013[[#This Row],[הווסת פעיל?]]&lt;&gt;1,B800&lt;&gt;1,B800&lt;&gt;""),IF(OR(טבלה1013[[#This Row],[LengthofCycle]]=F800,F800=29,F800=28),1,0),"")</f>
        <v>0</v>
      </c>
    </row>
    <row r="800" spans="1:38" x14ac:dyDescent="0.25">
      <c r="A800" s="1" t="s">
        <v>120</v>
      </c>
      <c r="B800" s="1">
        <v>13</v>
      </c>
      <c r="C800" s="1">
        <v>1</v>
      </c>
      <c r="D800" s="1">
        <v>1</v>
      </c>
      <c r="E800" s="1">
        <v>0</v>
      </c>
      <c r="F800" s="1">
        <v>30</v>
      </c>
      <c r="G800" s="1">
        <f>טבלה1013[[#This Row],[LengthofCycle]]+1</f>
        <v>31</v>
      </c>
      <c r="H800" s="1" t="str">
        <f>IF(IFERROR(LOOKUP(טבלה1013[[#This Row],[ClientID]],קביעויות[השבוע]),FALSE)=טבלה1013[[#This Row],[ClientID]],1,"")</f>
        <v/>
      </c>
      <c r="I800" s="1" t="str">
        <f>IF(AND(טבלה1013[[#This Row],[CycleNumber]]&gt;1,OR(B801="",טבלה1013[[#This Row],[CycleNumber]]&gt;B799)),IF(OR(AND(טבלה1013[[#This Row],[LengthofCycle]]=28,F799=28),AND(טבלה1013[[#This Row],[LengthofCycle]]=35,F799=35)),1,""),"")</f>
        <v/>
      </c>
      <c r="J800" s="1" t="str">
        <f>IF(AND(טבלה1013[[#This Row],[וסת השבוע]]=1,I799=1,טבלה1013[[#This Row],[CycleNumber]]&gt;B799),1,"")</f>
        <v/>
      </c>
      <c r="K800" s="1" t="str">
        <f>IF(טבלה1013[[#This Row],[CycleNumber]]=1,"",IF(טבלה1013[[#This Row],[וסת השבוע]]=1,0,IF(K799="","",IF(K799=0,IF(טבלה1013[[#This Row],[LengthofCycle]]=28,0,1),IF(K799=1,IF(טבלה1013[[#This Row],[LengthofCycle]]+F799=28*2,0,2),IF(K799=2,IF(טבלה1013[[#This Row],[LengthofCycle]]+F799+F798=28*3,0,3),""))))))</f>
        <v/>
      </c>
      <c r="L800" s="1" t="str">
        <f>IF(טבלה1013[[#This Row],[וסת השבוע]]=1,IF(טבלה1013[[#This Row],[וסת השבוע וההפלגה ביחד]]=1,L799+1,0),IF(AND(טבלה1013[[#This Row],[CycleNumber]]&gt;B799,טבלה1013[[#This Row],[CycleNumber]]&gt;1),IF(טבלה1013[[#This Row],[וסת השבוע פעיל?]]&lt;&gt;"",L799+1,""),""))</f>
        <v/>
      </c>
      <c r="M800" s="1" t="str">
        <f>IF(AND(טבלה1013[[#This Row],[וסת השבוע פעיל?]]&lt;&gt;"",טבלה1013[[#This Row],[CycleNumber]]&lt;B801,B801&lt;&gt;"",טבלה1013[[#This Row],[וסת השבוע פעיל?]]&lt;3),IF(K801=0,IF(AND(טבלה1013[[#This Row],[וסת השבוע פעיל?]]&gt;0,I801=1),0,1),0),"")</f>
        <v/>
      </c>
      <c r="N800" s="1" t="str">
        <f t="shared" si="72"/>
        <v/>
      </c>
      <c r="O800" s="1" t="str">
        <f>IF(AND(טבלה1013[[#This Row],[חיזוי - שבוע]]=1,J801=1),1,"")</f>
        <v/>
      </c>
      <c r="P800" s="1" t="str">
        <f>IF(AND(טבלה1013[[#This Row],[חיזוי טוב עם הפלגה?]]=1,טבלה1013[[#This Row],[וסת קבוע אחרון]]&lt;&gt;28,X799=1),1,"")</f>
        <v/>
      </c>
      <c r="Q800" s="1" t="str">
        <f>IF(AND(טבלה1013[[#This Row],[וסת השבוע פעיל?]]&lt;3,OR(טבלה1013[[#This Row],[CycleNumber]]&gt;B801,B801="")),1,"")</f>
        <v/>
      </c>
      <c r="R800" s="1" t="str">
        <f>IF(טבלה1013[[#This Row],[האישה קבעה וסת שבוע?]]=1,IF(טבלה1013[[#This Row],[וסת השבוע פעיל?]]&lt;3,1,0),"")</f>
        <v/>
      </c>
      <c r="S8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0" s="1">
        <f t="shared" si="73"/>
        <v>0</v>
      </c>
      <c r="U800" s="1">
        <f t="shared" si="74"/>
        <v>0</v>
      </c>
      <c r="V800" s="1">
        <f t="shared" si="75"/>
        <v>0</v>
      </c>
      <c r="W800" s="1" t="str">
        <f>IF(טבלה1013[[#This Row],[3 הפלגות זהות]]="","",IF(טבלה1013[[#This Row],[3 הפלגות זהות]]=1,טבלה1013[[#This Row],[LengthofCycle]],W799))</f>
        <v/>
      </c>
      <c r="Y800" s="1" t="str">
        <f>IF(OR(טבלה1013[[#This Row],[הווסת פעיל?]]=0,טבלה1013[[#This Row],[הווסת פעיל?]]=""),"",SUM(Y799,טבלה1013[[#This Row],[הווסת פעיל?]]))</f>
        <v/>
      </c>
      <c r="Z800" s="1" t="str">
        <f>IF(AND(טבלה1013[[#This Row],[כמה מחזורים עד עקירה]]&lt;&gt;"",Y801=""),טבלה1013[[#This Row],[כמה מחזורים עד עקירה]],"")</f>
        <v/>
      </c>
      <c r="AA800" s="1" t="str">
        <f>IF(AND(טבלה1013[[#This Row],[הווסת פעיל?]]=1,טבלה1013[[#This Row],[וסת קבוע אחרון]]&lt;&gt;W799),טבלה1013[[#This Row],[וסת קבוע אחרון]],"")</f>
        <v/>
      </c>
      <c r="AB800" s="1" t="str">
        <f>IF(AND(טבלה1013[[#This Row],[הווסת פעיל?]]=1,X799=0,טבלה1013[[#This Row],[וסת קבוע אחרון]]=W799),טבלה1013[[#This Row],[וסת קבוע אחרון]],"")</f>
        <v/>
      </c>
      <c r="AC800" s="1" t="str">
        <f>IF(AND(טבלה1013[[#This Row],[הווסת פעיל?]]=1,X799=0,טבלה1013[[#This Row],[וסת קבוע אחרון]]&lt;&gt;W799),1,"")</f>
        <v/>
      </c>
      <c r="AD800" s="1" t="str">
        <f>IF(AND(טבלה1013[[#This Row],[הווסת פעיל?]]&lt;&gt;"",B801=1),טבלה1013[[#This Row],[CycleNumber]],"")</f>
        <v/>
      </c>
      <c r="AE800" s="1" t="str">
        <f>IF(AND(טבלה1013[[#This Row],[הווסת פעיל?]]&lt;&gt;"",X799=""),טבלה1013[[#This Row],[CycleNumber]],"")</f>
        <v/>
      </c>
      <c r="AF800" s="1" t="str">
        <f>IF(B801=1,"",IF(טבלה1013[[#This Row],[הווסת פעיל?]]=1,IF(טבלה1013[[#This Row],[וסת קבוע אחרון]]=F801,1,0),""))</f>
        <v/>
      </c>
      <c r="AG800" s="1" t="str">
        <f>IF(B801=1,"",IF(טבלה1013[[#This Row],[הווסת פעיל?]]=1,IF(OR(טבלה1013[[#This Row],[וסת קבוע אחרון]]=F801,F801=טבלה1013[[#This Row],[LengthofCycle]]),1,0),""))</f>
        <v/>
      </c>
      <c r="AH800" s="1" t="str">
        <f>IF(B801=1,"",IF(טבלה1013[[#This Row],[הווסת פעיל?]]=1,IF(OR(טבלה1013[[#This Row],[וסת קבוע אחרון]]=F801,F801=טבלה1013[[#This Row],[LengthofCycle]],AND(טבלה1013[[#This Row],[LengthofCycle]]&lt;&gt;טבלה1013[[#This Row],[וסת קבוע אחרון]],OR(F801=28,F801=29))),1,0),""))</f>
        <v/>
      </c>
      <c r="AI800" s="1" t="str">
        <f>IF(AND(טבלה1013[[#This Row],[הווסת פעיל?]]=1,B801=1),1,"")</f>
        <v/>
      </c>
      <c r="AJ800" s="4">
        <f>IF(AND(טבלה1013[[#This Row],[הווסת פעיל?]]&lt;&gt;1,B801&lt;&gt;1,B801&lt;&gt;""),IF(טבלה1013[[#This Row],[LengthofCycle]]=F801,1,0),"")</f>
        <v>0</v>
      </c>
      <c r="AK800" s="4">
        <f>IF(AND(טבלה1013[[#This Row],[הווסת פעיל?]]&lt;&gt;1,B801&lt;&gt;1,B801&lt;&gt;""),IF(OR(טבלה1013[[#This Row],[LengthofCycle]]=F801,F801=29),1,0),"")</f>
        <v>0</v>
      </c>
      <c r="AL800" s="4">
        <f>IF(AND(טבלה1013[[#This Row],[הווסת פעיל?]]&lt;&gt;1,B801&lt;&gt;1,B801&lt;&gt;""),IF(OR(טבלה1013[[#This Row],[LengthofCycle]]=F801,F801=29,F801=28),1,0),"")</f>
        <v>0</v>
      </c>
    </row>
    <row r="801" spans="1:38" x14ac:dyDescent="0.25">
      <c r="A801" s="1" t="s">
        <v>120</v>
      </c>
      <c r="B801" s="1">
        <v>14</v>
      </c>
      <c r="C801" s="1">
        <v>1</v>
      </c>
      <c r="D801" s="1">
        <v>1</v>
      </c>
      <c r="E801" s="1">
        <v>0</v>
      </c>
      <c r="F801" s="1">
        <v>26</v>
      </c>
      <c r="G801" s="1">
        <f>טבלה1013[[#This Row],[LengthofCycle]]+1</f>
        <v>27</v>
      </c>
      <c r="H801" s="1" t="str">
        <f>IF(IFERROR(LOOKUP(טבלה1013[[#This Row],[ClientID]],קביעויות[השבוע]),FALSE)=טבלה1013[[#This Row],[ClientID]],1,"")</f>
        <v/>
      </c>
      <c r="I801" s="1" t="str">
        <f>IF(AND(טבלה1013[[#This Row],[CycleNumber]]&gt;1,OR(B802="",טבלה1013[[#This Row],[CycleNumber]]&gt;B800)),IF(OR(AND(טבלה1013[[#This Row],[LengthofCycle]]=28,F800=28),AND(טבלה1013[[#This Row],[LengthofCycle]]=35,F800=35)),1,""),"")</f>
        <v/>
      </c>
      <c r="J801" s="1" t="str">
        <f>IF(AND(טבלה1013[[#This Row],[וסת השבוע]]=1,I800=1,טבלה1013[[#This Row],[CycleNumber]]&gt;B800),1,"")</f>
        <v/>
      </c>
      <c r="K801" s="1" t="str">
        <f>IF(טבלה1013[[#This Row],[CycleNumber]]=1,"",IF(טבלה1013[[#This Row],[וסת השבוע]]=1,0,IF(K800="","",IF(K800=0,IF(טבלה1013[[#This Row],[LengthofCycle]]=28,0,1),IF(K800=1,IF(טבלה1013[[#This Row],[LengthofCycle]]+F800=28*2,0,2),IF(K800=2,IF(טבלה1013[[#This Row],[LengthofCycle]]+F800+F799=28*3,0,3),""))))))</f>
        <v/>
      </c>
      <c r="L801" s="1" t="str">
        <f>IF(טבלה1013[[#This Row],[וסת השבוע]]=1,IF(טבלה1013[[#This Row],[וסת השבוע וההפלגה ביחד]]=1,L800+1,0),IF(AND(טבלה1013[[#This Row],[CycleNumber]]&gt;B800,טבלה1013[[#This Row],[CycleNumber]]&gt;1),IF(טבלה1013[[#This Row],[וסת השבוע פעיל?]]&lt;&gt;"",L800+1,""),""))</f>
        <v/>
      </c>
      <c r="M801" s="1" t="str">
        <f>IF(AND(טבלה1013[[#This Row],[וסת השבוע פעיל?]]&lt;&gt;"",טבלה1013[[#This Row],[CycleNumber]]&lt;B802,B802&lt;&gt;"",טבלה1013[[#This Row],[וסת השבוע פעיל?]]&lt;3),IF(K802=0,IF(AND(טבלה1013[[#This Row],[וסת השבוע פעיל?]]&gt;0,I802=1),0,1),0),"")</f>
        <v/>
      </c>
      <c r="N801" s="1" t="str">
        <f t="shared" si="72"/>
        <v/>
      </c>
      <c r="O801" s="1" t="str">
        <f>IF(AND(טבלה1013[[#This Row],[חיזוי - שבוע]]=1,J802=1),1,"")</f>
        <v/>
      </c>
      <c r="P801" s="1" t="str">
        <f>IF(AND(טבלה1013[[#This Row],[חיזוי טוב עם הפלגה?]]=1,טבלה1013[[#This Row],[וסת קבוע אחרון]]&lt;&gt;28,X800=1),1,"")</f>
        <v/>
      </c>
      <c r="Q801" s="1" t="str">
        <f>IF(AND(טבלה1013[[#This Row],[וסת השבוע פעיל?]]&lt;3,OR(טבלה1013[[#This Row],[CycleNumber]]&gt;B802,B802="")),1,"")</f>
        <v/>
      </c>
      <c r="R801" s="1" t="str">
        <f>IF(טבלה1013[[#This Row],[האישה קבעה וסת שבוע?]]=1,IF(טבלה1013[[#This Row],[וסת השבוע פעיל?]]&lt;3,1,0),"")</f>
        <v/>
      </c>
      <c r="S8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1" s="1">
        <f t="shared" si="73"/>
        <v>0</v>
      </c>
      <c r="U801" s="1">
        <f t="shared" si="74"/>
        <v>0</v>
      </c>
      <c r="V801" s="1">
        <f t="shared" si="75"/>
        <v>0</v>
      </c>
      <c r="W801" s="1" t="str">
        <f>IF(טבלה1013[[#This Row],[3 הפלגות זהות]]="","",IF(טבלה1013[[#This Row],[3 הפלגות זהות]]=1,טבלה1013[[#This Row],[LengthofCycle]],W800))</f>
        <v/>
      </c>
      <c r="Y801" s="1" t="str">
        <f>IF(OR(טבלה1013[[#This Row],[הווסת פעיל?]]=0,טבלה1013[[#This Row],[הווסת פעיל?]]=""),"",SUM(Y800,טבלה1013[[#This Row],[הווסת פעיל?]]))</f>
        <v/>
      </c>
      <c r="Z801" s="1" t="str">
        <f>IF(AND(טבלה1013[[#This Row],[כמה מחזורים עד עקירה]]&lt;&gt;"",Y802=""),טבלה1013[[#This Row],[כמה מחזורים עד עקירה]],"")</f>
        <v/>
      </c>
      <c r="AA801" s="1" t="str">
        <f>IF(AND(טבלה1013[[#This Row],[הווסת פעיל?]]=1,טבלה1013[[#This Row],[וסת קבוע אחרון]]&lt;&gt;W800),טבלה1013[[#This Row],[וסת קבוע אחרון]],"")</f>
        <v/>
      </c>
      <c r="AB801" s="1" t="str">
        <f>IF(AND(טבלה1013[[#This Row],[הווסת פעיל?]]=1,X800=0,טבלה1013[[#This Row],[וסת קבוע אחרון]]=W800),טבלה1013[[#This Row],[וסת קבוע אחרון]],"")</f>
        <v/>
      </c>
      <c r="AC801" s="1" t="str">
        <f>IF(AND(טבלה1013[[#This Row],[הווסת פעיל?]]=1,X800=0,טבלה1013[[#This Row],[וסת קבוע אחרון]]&lt;&gt;W800),1,"")</f>
        <v/>
      </c>
      <c r="AD801" s="1" t="str">
        <f>IF(AND(טבלה1013[[#This Row],[הווסת פעיל?]]&lt;&gt;"",B802=1),טבלה1013[[#This Row],[CycleNumber]],"")</f>
        <v/>
      </c>
      <c r="AE801" s="1" t="str">
        <f>IF(AND(טבלה1013[[#This Row],[הווסת פעיל?]]&lt;&gt;"",X800=""),טבלה1013[[#This Row],[CycleNumber]],"")</f>
        <v/>
      </c>
      <c r="AF801" s="1" t="str">
        <f>IF(B802=1,"",IF(טבלה1013[[#This Row],[הווסת פעיל?]]=1,IF(טבלה1013[[#This Row],[וסת קבוע אחרון]]=F802,1,0),""))</f>
        <v/>
      </c>
      <c r="AG801" s="1" t="str">
        <f>IF(B802=1,"",IF(טבלה1013[[#This Row],[הווסת פעיל?]]=1,IF(OR(טבלה1013[[#This Row],[וסת קבוע אחרון]]=F802,F802=טבלה1013[[#This Row],[LengthofCycle]]),1,0),""))</f>
        <v/>
      </c>
      <c r="AH801" s="1" t="str">
        <f>IF(B802=1,"",IF(טבלה1013[[#This Row],[הווסת פעיל?]]=1,IF(OR(טבלה1013[[#This Row],[וסת קבוע אחרון]]=F802,F802=טבלה1013[[#This Row],[LengthofCycle]],AND(טבלה1013[[#This Row],[LengthofCycle]]&lt;&gt;טבלה1013[[#This Row],[וסת קבוע אחרון]],OR(F802=28,F802=29))),1,0),""))</f>
        <v/>
      </c>
      <c r="AI801" s="1" t="str">
        <f>IF(AND(טבלה1013[[#This Row],[הווסת פעיל?]]=1,B802=1),1,"")</f>
        <v/>
      </c>
      <c r="AJ801" s="4" t="str">
        <f>IF(AND(טבלה1013[[#This Row],[הווסת פעיל?]]&lt;&gt;1,B802&lt;&gt;1,B802&lt;&gt;""),IF(טבלה1013[[#This Row],[LengthofCycle]]=F802,1,0),"")</f>
        <v/>
      </c>
      <c r="AK801" s="4" t="str">
        <f>IF(AND(טבלה1013[[#This Row],[הווסת פעיל?]]&lt;&gt;1,B802&lt;&gt;1,B802&lt;&gt;""),IF(OR(טבלה1013[[#This Row],[LengthofCycle]]=F802,F802=29),1,0),"")</f>
        <v/>
      </c>
      <c r="AL801" s="4" t="str">
        <f>IF(AND(טבלה1013[[#This Row],[הווסת פעיל?]]&lt;&gt;1,B802&lt;&gt;1,B802&lt;&gt;""),IF(OR(טבלה1013[[#This Row],[LengthofCycle]]=F802,F802=29,F802=28),1,0),"")</f>
        <v/>
      </c>
    </row>
    <row r="802" spans="1:38" x14ac:dyDescent="0.25">
      <c r="A802" s="1" t="s">
        <v>121</v>
      </c>
      <c r="B802" s="1">
        <v>1</v>
      </c>
      <c r="C802" s="1">
        <v>0</v>
      </c>
      <c r="D802" s="1">
        <v>1</v>
      </c>
      <c r="E802" s="1">
        <v>0</v>
      </c>
      <c r="F802" s="1">
        <v>26</v>
      </c>
      <c r="G802" s="1">
        <f>טבלה1013[[#This Row],[LengthofCycle]]+1</f>
        <v>27</v>
      </c>
      <c r="H802" s="1" t="str">
        <f>IF(IFERROR(LOOKUP(טבלה1013[[#This Row],[ClientID]],קביעויות[השבוע]),FALSE)=טבלה1013[[#This Row],[ClientID]],1,"")</f>
        <v/>
      </c>
      <c r="I802" s="1" t="str">
        <f>IF(AND(טבלה1013[[#This Row],[CycleNumber]]&gt;1,OR(B803="",טבלה1013[[#This Row],[CycleNumber]]&gt;B801)),IF(OR(AND(טבלה1013[[#This Row],[LengthofCycle]]=28,F801=28),AND(טבלה1013[[#This Row],[LengthofCycle]]=35,F801=35)),1,""),"")</f>
        <v/>
      </c>
      <c r="J802" s="1" t="str">
        <f>IF(AND(טבלה1013[[#This Row],[וסת השבוע]]=1,I801=1,טבלה1013[[#This Row],[CycleNumber]]&gt;B801),1,"")</f>
        <v/>
      </c>
      <c r="K802" s="1" t="str">
        <f>IF(טבלה1013[[#This Row],[CycleNumber]]=1,"",IF(טבלה1013[[#This Row],[וסת השבוע]]=1,0,IF(K801="","",IF(K801=0,IF(טבלה1013[[#This Row],[LengthofCycle]]=28,0,1),IF(K801=1,IF(טבלה1013[[#This Row],[LengthofCycle]]+F801=28*2,0,2),IF(K801=2,IF(טבלה1013[[#This Row],[LengthofCycle]]+F801+F800=28*3,0,3),""))))))</f>
        <v/>
      </c>
      <c r="L802" s="1" t="str">
        <f>IF(טבלה1013[[#This Row],[וסת השבוע]]=1,IF(טבלה1013[[#This Row],[וסת השבוע וההפלגה ביחד]]=1,L801+1,0),IF(AND(טבלה1013[[#This Row],[CycleNumber]]&gt;B801,טבלה1013[[#This Row],[CycleNumber]]&gt;1),IF(טבלה1013[[#This Row],[וסת השבוע פעיל?]]&lt;&gt;"",L801+1,""),""))</f>
        <v/>
      </c>
      <c r="M802" s="1" t="str">
        <f>IF(AND(טבלה1013[[#This Row],[וסת השבוע פעיל?]]&lt;&gt;"",טבלה1013[[#This Row],[CycleNumber]]&lt;B803,B803&lt;&gt;"",טבלה1013[[#This Row],[וסת השבוע פעיל?]]&lt;3),IF(K803=0,IF(AND(טבלה1013[[#This Row],[וסת השבוע פעיל?]]&gt;0,I803=1),0,1),0),"")</f>
        <v/>
      </c>
      <c r="N802" s="1" t="str">
        <f t="shared" si="72"/>
        <v/>
      </c>
      <c r="O802" s="1" t="str">
        <f>IF(AND(טבלה1013[[#This Row],[חיזוי - שבוע]]=1,J803=1),1,"")</f>
        <v/>
      </c>
      <c r="P802" s="1" t="str">
        <f>IF(AND(טבלה1013[[#This Row],[חיזוי טוב עם הפלגה?]]=1,טבלה1013[[#This Row],[וסת קבוע אחרון]]&lt;&gt;28,X801=1),1,"")</f>
        <v/>
      </c>
      <c r="Q802" s="1" t="str">
        <f>IF(AND(טבלה1013[[#This Row],[וסת השבוע פעיל?]]&lt;3,OR(טבלה1013[[#This Row],[CycleNumber]]&gt;B803,B803="")),1,"")</f>
        <v/>
      </c>
      <c r="R802" s="1" t="str">
        <f>IF(טבלה1013[[#This Row],[האישה קבעה וסת שבוע?]]=1,IF(טבלה1013[[#This Row],[וסת השבוע פעיל?]]&lt;3,1,0),"")</f>
        <v/>
      </c>
      <c r="S8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2" s="1" t="str">
        <f t="shared" si="73"/>
        <v/>
      </c>
      <c r="U802" s="1" t="str">
        <f t="shared" si="74"/>
        <v/>
      </c>
      <c r="V802" s="1" t="str">
        <f t="shared" si="75"/>
        <v/>
      </c>
      <c r="W802" s="1" t="str">
        <f>IF(טבלה1013[[#This Row],[3 הפלגות זהות]]="","",IF(טבלה1013[[#This Row],[3 הפלגות זהות]]=1,טבלה1013[[#This Row],[LengthofCycle]],W801))</f>
        <v/>
      </c>
      <c r="Y802" s="1" t="str">
        <f>IF(OR(טבלה1013[[#This Row],[הווסת פעיל?]]=0,טבלה1013[[#This Row],[הווסת פעיל?]]=""),"",SUM(Y801,טבלה1013[[#This Row],[הווסת פעיל?]]))</f>
        <v/>
      </c>
      <c r="Z802" s="1" t="str">
        <f>IF(AND(טבלה1013[[#This Row],[כמה מחזורים עד עקירה]]&lt;&gt;"",Y803=""),טבלה1013[[#This Row],[כמה מחזורים עד עקירה]],"")</f>
        <v/>
      </c>
      <c r="AA802" s="1" t="str">
        <f>IF(AND(טבלה1013[[#This Row],[הווסת פעיל?]]=1,טבלה1013[[#This Row],[וסת קבוע אחרון]]&lt;&gt;W801),טבלה1013[[#This Row],[וסת קבוע אחרון]],"")</f>
        <v/>
      </c>
      <c r="AB802" s="1" t="str">
        <f>IF(AND(טבלה1013[[#This Row],[הווסת פעיל?]]=1,X801=0,טבלה1013[[#This Row],[וסת קבוע אחרון]]=W801),טבלה1013[[#This Row],[וסת קבוע אחרון]],"")</f>
        <v/>
      </c>
      <c r="AC802" s="1" t="str">
        <f>IF(AND(טבלה1013[[#This Row],[הווסת פעיל?]]=1,X801=0,טבלה1013[[#This Row],[וסת קבוע אחרון]]&lt;&gt;W801),1,"")</f>
        <v/>
      </c>
      <c r="AD802" s="1" t="str">
        <f>IF(AND(טבלה1013[[#This Row],[הווסת פעיל?]]&lt;&gt;"",B803=1),טבלה1013[[#This Row],[CycleNumber]],"")</f>
        <v/>
      </c>
      <c r="AE802" s="1" t="str">
        <f>IF(AND(טבלה1013[[#This Row],[הווסת פעיל?]]&lt;&gt;"",X801=""),טבלה1013[[#This Row],[CycleNumber]],"")</f>
        <v/>
      </c>
      <c r="AF802" s="1" t="str">
        <f>IF(B803=1,"",IF(טבלה1013[[#This Row],[הווסת פעיל?]]=1,IF(טבלה1013[[#This Row],[וסת קבוע אחרון]]=F803,1,0),""))</f>
        <v/>
      </c>
      <c r="AG802" s="1" t="str">
        <f>IF(B803=1,"",IF(טבלה1013[[#This Row],[הווסת פעיל?]]=1,IF(OR(טבלה1013[[#This Row],[וסת קבוע אחרון]]=F803,F803=טבלה1013[[#This Row],[LengthofCycle]]),1,0),""))</f>
        <v/>
      </c>
      <c r="AH802" s="1" t="str">
        <f>IF(B803=1,"",IF(טבלה1013[[#This Row],[הווסת פעיל?]]=1,IF(OR(טבלה1013[[#This Row],[וסת קבוע אחרון]]=F803,F803=טבלה1013[[#This Row],[LengthofCycle]],AND(טבלה1013[[#This Row],[LengthofCycle]]&lt;&gt;טבלה1013[[#This Row],[וסת קבוע אחרון]],OR(F803=28,F803=29))),1,0),""))</f>
        <v/>
      </c>
      <c r="AI802" s="1" t="str">
        <f>IF(AND(טבלה1013[[#This Row],[הווסת פעיל?]]=1,B803=1),1,"")</f>
        <v/>
      </c>
      <c r="AJ802" s="4">
        <f>IF(AND(טבלה1013[[#This Row],[הווסת פעיל?]]&lt;&gt;1,B803&lt;&gt;1,B803&lt;&gt;""),IF(טבלה1013[[#This Row],[LengthofCycle]]=F803,1,0),"")</f>
        <v>0</v>
      </c>
      <c r="AK802" s="4">
        <f>IF(AND(טבלה1013[[#This Row],[הווסת פעיל?]]&lt;&gt;1,B803&lt;&gt;1,B803&lt;&gt;""),IF(OR(טבלה1013[[#This Row],[LengthofCycle]]=F803,F803=29),1,0),"")</f>
        <v>0</v>
      </c>
      <c r="AL802" s="4">
        <f>IF(AND(טבלה1013[[#This Row],[הווסת פעיל?]]&lt;&gt;1,B803&lt;&gt;1,B803&lt;&gt;""),IF(OR(טבלה1013[[#This Row],[LengthofCycle]]=F803,F803=29,F803=28),1,0),"")</f>
        <v>0</v>
      </c>
    </row>
    <row r="803" spans="1:38" x14ac:dyDescent="0.25">
      <c r="A803" s="1" t="s">
        <v>121</v>
      </c>
      <c r="B803" s="1">
        <v>2</v>
      </c>
      <c r="C803" s="1">
        <v>0</v>
      </c>
      <c r="D803" s="1">
        <v>1</v>
      </c>
      <c r="E803" s="1">
        <v>0</v>
      </c>
      <c r="F803" s="1">
        <v>25</v>
      </c>
      <c r="G803" s="1">
        <f>טבלה1013[[#This Row],[LengthofCycle]]+1</f>
        <v>26</v>
      </c>
      <c r="H803" s="1" t="str">
        <f>IF(IFERROR(LOOKUP(טבלה1013[[#This Row],[ClientID]],קביעויות[השבוע]),FALSE)=טבלה1013[[#This Row],[ClientID]],1,"")</f>
        <v/>
      </c>
      <c r="I803" s="1" t="str">
        <f>IF(AND(טבלה1013[[#This Row],[CycleNumber]]&gt;1,OR(B804="",טבלה1013[[#This Row],[CycleNumber]]&gt;B802)),IF(OR(AND(טבלה1013[[#This Row],[LengthofCycle]]=28,F802=28),AND(טבלה1013[[#This Row],[LengthofCycle]]=35,F802=35)),1,""),"")</f>
        <v/>
      </c>
      <c r="J803" s="1" t="str">
        <f>IF(AND(טבלה1013[[#This Row],[וסת השבוע]]=1,I802=1,טבלה1013[[#This Row],[CycleNumber]]&gt;B802),1,"")</f>
        <v/>
      </c>
      <c r="K803" s="1" t="str">
        <f>IF(טבלה1013[[#This Row],[CycleNumber]]=1,"",IF(טבלה1013[[#This Row],[וסת השבוע]]=1,0,IF(K802="","",IF(K802=0,IF(טבלה1013[[#This Row],[LengthofCycle]]=28,0,1),IF(K802=1,IF(טבלה1013[[#This Row],[LengthofCycle]]+F802=28*2,0,2),IF(K802=2,IF(טבלה1013[[#This Row],[LengthofCycle]]+F802+F801=28*3,0,3),""))))))</f>
        <v/>
      </c>
      <c r="L803" s="1" t="str">
        <f>IF(טבלה1013[[#This Row],[וסת השבוע]]=1,IF(טבלה1013[[#This Row],[וסת השבוע וההפלגה ביחד]]=1,L802+1,0),IF(AND(טבלה1013[[#This Row],[CycleNumber]]&gt;B802,טבלה1013[[#This Row],[CycleNumber]]&gt;1),IF(טבלה1013[[#This Row],[וסת השבוע פעיל?]]&lt;&gt;"",L802+1,""),""))</f>
        <v/>
      </c>
      <c r="M803" s="1" t="str">
        <f>IF(AND(טבלה1013[[#This Row],[וסת השבוע פעיל?]]&lt;&gt;"",טבלה1013[[#This Row],[CycleNumber]]&lt;B804,B804&lt;&gt;"",טבלה1013[[#This Row],[וסת השבוע פעיל?]]&lt;3),IF(K804=0,IF(AND(טבלה1013[[#This Row],[וסת השבוע פעיל?]]&gt;0,I804=1),0,1),0),"")</f>
        <v/>
      </c>
      <c r="N803" s="1" t="str">
        <f t="shared" si="72"/>
        <v/>
      </c>
      <c r="O803" s="1" t="str">
        <f>IF(AND(טבלה1013[[#This Row],[חיזוי - שבוע]]=1,J804=1),1,"")</f>
        <v/>
      </c>
      <c r="P803" s="1" t="str">
        <f>IF(AND(טבלה1013[[#This Row],[חיזוי טוב עם הפלגה?]]=1,טבלה1013[[#This Row],[וסת קבוע אחרון]]&lt;&gt;28,X802=1),1,"")</f>
        <v/>
      </c>
      <c r="Q803" s="1" t="str">
        <f>IF(AND(טבלה1013[[#This Row],[וסת השבוע פעיל?]]&lt;3,OR(טבלה1013[[#This Row],[CycleNumber]]&gt;B804,B804="")),1,"")</f>
        <v/>
      </c>
      <c r="R803" s="1" t="str">
        <f>IF(טבלה1013[[#This Row],[האישה קבעה וסת שבוע?]]=1,IF(טבלה1013[[#This Row],[וסת השבוע פעיל?]]&lt;3,1,0),"")</f>
        <v/>
      </c>
      <c r="S8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3" s="1" t="str">
        <f t="shared" si="73"/>
        <v/>
      </c>
      <c r="U803" s="1" t="str">
        <f t="shared" si="74"/>
        <v/>
      </c>
      <c r="V803" s="1" t="str">
        <f t="shared" si="75"/>
        <v/>
      </c>
      <c r="W803" s="1" t="str">
        <f>IF(טבלה1013[[#This Row],[3 הפלגות זהות]]="","",IF(טבלה1013[[#This Row],[3 הפלגות זהות]]=1,טבלה1013[[#This Row],[LengthofCycle]],W802))</f>
        <v/>
      </c>
      <c r="Y803" s="1" t="str">
        <f>IF(OR(טבלה1013[[#This Row],[הווסת פעיל?]]=0,טבלה1013[[#This Row],[הווסת פעיל?]]=""),"",SUM(Y802,טבלה1013[[#This Row],[הווסת פעיל?]]))</f>
        <v/>
      </c>
      <c r="Z803" s="1" t="str">
        <f>IF(AND(טבלה1013[[#This Row],[כמה מחזורים עד עקירה]]&lt;&gt;"",Y804=""),טבלה1013[[#This Row],[כמה מחזורים עד עקירה]],"")</f>
        <v/>
      </c>
      <c r="AA803" s="1" t="str">
        <f>IF(AND(טבלה1013[[#This Row],[הווסת פעיל?]]=1,טבלה1013[[#This Row],[וסת קבוע אחרון]]&lt;&gt;W802),טבלה1013[[#This Row],[וסת קבוע אחרון]],"")</f>
        <v/>
      </c>
      <c r="AB803" s="1" t="str">
        <f>IF(AND(טבלה1013[[#This Row],[הווסת פעיל?]]=1,X802=0,טבלה1013[[#This Row],[וסת קבוע אחרון]]=W802),טבלה1013[[#This Row],[וסת קבוע אחרון]],"")</f>
        <v/>
      </c>
      <c r="AC803" s="1" t="str">
        <f>IF(AND(טבלה1013[[#This Row],[הווסת פעיל?]]=1,X802=0,טבלה1013[[#This Row],[וסת קבוע אחרון]]&lt;&gt;W802),1,"")</f>
        <v/>
      </c>
      <c r="AD803" s="1" t="str">
        <f>IF(AND(טבלה1013[[#This Row],[הווסת פעיל?]]&lt;&gt;"",B804=1),טבלה1013[[#This Row],[CycleNumber]],"")</f>
        <v/>
      </c>
      <c r="AE803" s="1" t="str">
        <f>IF(AND(טבלה1013[[#This Row],[הווסת פעיל?]]&lt;&gt;"",X802=""),טבלה1013[[#This Row],[CycleNumber]],"")</f>
        <v/>
      </c>
      <c r="AF803" s="1" t="str">
        <f>IF(B804=1,"",IF(טבלה1013[[#This Row],[הווסת פעיל?]]=1,IF(טבלה1013[[#This Row],[וסת קבוע אחרון]]=F804,1,0),""))</f>
        <v/>
      </c>
      <c r="AG803" s="1" t="str">
        <f>IF(B804=1,"",IF(טבלה1013[[#This Row],[הווסת פעיל?]]=1,IF(OR(טבלה1013[[#This Row],[וסת קבוע אחרון]]=F804,F804=טבלה1013[[#This Row],[LengthofCycle]]),1,0),""))</f>
        <v/>
      </c>
      <c r="AH803" s="1" t="str">
        <f>IF(B804=1,"",IF(טבלה1013[[#This Row],[הווסת פעיל?]]=1,IF(OR(טבלה1013[[#This Row],[וסת קבוע אחרון]]=F804,F804=טבלה1013[[#This Row],[LengthofCycle]],AND(טבלה1013[[#This Row],[LengthofCycle]]&lt;&gt;טבלה1013[[#This Row],[וסת קבוע אחרון]],OR(F804=28,F804=29))),1,0),""))</f>
        <v/>
      </c>
      <c r="AI803" s="1" t="str">
        <f>IF(AND(טבלה1013[[#This Row],[הווסת פעיל?]]=1,B804=1),1,"")</f>
        <v/>
      </c>
      <c r="AJ803" s="4">
        <f>IF(AND(טבלה1013[[#This Row],[הווסת פעיל?]]&lt;&gt;1,B804&lt;&gt;1,B804&lt;&gt;""),IF(טבלה1013[[#This Row],[LengthofCycle]]=F804,1,0),"")</f>
        <v>0</v>
      </c>
      <c r="AK803" s="4">
        <f>IF(AND(טבלה1013[[#This Row],[הווסת פעיל?]]&lt;&gt;1,B804&lt;&gt;1,B804&lt;&gt;""),IF(OR(טבלה1013[[#This Row],[LengthofCycle]]=F804,F804=29),1,0),"")</f>
        <v>0</v>
      </c>
      <c r="AL803" s="4">
        <f>IF(AND(טבלה1013[[#This Row],[הווסת פעיל?]]&lt;&gt;1,B804&lt;&gt;1,B804&lt;&gt;""),IF(OR(טבלה1013[[#This Row],[LengthofCycle]]=F804,F804=29,F804=28),1,0),"")</f>
        <v>0</v>
      </c>
    </row>
    <row r="804" spans="1:38" x14ac:dyDescent="0.25">
      <c r="A804" s="1" t="s">
        <v>121</v>
      </c>
      <c r="B804" s="1">
        <v>3</v>
      </c>
      <c r="C804" s="1">
        <v>0</v>
      </c>
      <c r="D804" s="1">
        <v>1</v>
      </c>
      <c r="E804" s="1">
        <v>0</v>
      </c>
      <c r="F804" s="1">
        <v>26</v>
      </c>
      <c r="G804" s="1">
        <f>טבלה1013[[#This Row],[LengthofCycle]]+1</f>
        <v>27</v>
      </c>
      <c r="H804" s="1" t="str">
        <f>IF(IFERROR(LOOKUP(טבלה1013[[#This Row],[ClientID]],קביעויות[השבוע]),FALSE)=טבלה1013[[#This Row],[ClientID]],1,"")</f>
        <v/>
      </c>
      <c r="I804" s="1" t="str">
        <f>IF(AND(טבלה1013[[#This Row],[CycleNumber]]&gt;1,OR(B805="",טבלה1013[[#This Row],[CycleNumber]]&gt;B803)),IF(OR(AND(טבלה1013[[#This Row],[LengthofCycle]]=28,F803=28),AND(טבלה1013[[#This Row],[LengthofCycle]]=35,F803=35)),1,""),"")</f>
        <v/>
      </c>
      <c r="J804" s="1" t="str">
        <f>IF(AND(טבלה1013[[#This Row],[וסת השבוע]]=1,I803=1,טבלה1013[[#This Row],[CycleNumber]]&gt;B803),1,"")</f>
        <v/>
      </c>
      <c r="K804" s="1" t="str">
        <f>IF(טבלה1013[[#This Row],[CycleNumber]]=1,"",IF(טבלה1013[[#This Row],[וסת השבוע]]=1,0,IF(K803="","",IF(K803=0,IF(טבלה1013[[#This Row],[LengthofCycle]]=28,0,1),IF(K803=1,IF(טבלה1013[[#This Row],[LengthofCycle]]+F803=28*2,0,2),IF(K803=2,IF(טבלה1013[[#This Row],[LengthofCycle]]+F803+F802=28*3,0,3),""))))))</f>
        <v/>
      </c>
      <c r="L804" s="1" t="str">
        <f>IF(טבלה1013[[#This Row],[וסת השבוע]]=1,IF(טבלה1013[[#This Row],[וסת השבוע וההפלגה ביחד]]=1,L803+1,0),IF(AND(טבלה1013[[#This Row],[CycleNumber]]&gt;B803,טבלה1013[[#This Row],[CycleNumber]]&gt;1),IF(טבלה1013[[#This Row],[וסת השבוע פעיל?]]&lt;&gt;"",L803+1,""),""))</f>
        <v/>
      </c>
      <c r="M804" s="1" t="str">
        <f>IF(AND(טבלה1013[[#This Row],[וסת השבוע פעיל?]]&lt;&gt;"",טבלה1013[[#This Row],[CycleNumber]]&lt;B805,B805&lt;&gt;"",טבלה1013[[#This Row],[וסת השבוע פעיל?]]&lt;3),IF(K805=0,IF(AND(טבלה1013[[#This Row],[וסת השבוע פעיל?]]&gt;0,I805=1),0,1),0),"")</f>
        <v/>
      </c>
      <c r="N804" s="1" t="str">
        <f t="shared" si="72"/>
        <v/>
      </c>
      <c r="O804" s="1" t="str">
        <f>IF(AND(טבלה1013[[#This Row],[חיזוי - שבוע]]=1,J805=1),1,"")</f>
        <v/>
      </c>
      <c r="P804" s="1" t="str">
        <f>IF(AND(טבלה1013[[#This Row],[חיזוי טוב עם הפלגה?]]=1,טבלה1013[[#This Row],[וסת קבוע אחרון]]&lt;&gt;28,X803=1),1,"")</f>
        <v/>
      </c>
      <c r="Q804" s="1" t="str">
        <f>IF(AND(טבלה1013[[#This Row],[וסת השבוע פעיל?]]&lt;3,OR(טבלה1013[[#This Row],[CycleNumber]]&gt;B805,B805="")),1,"")</f>
        <v/>
      </c>
      <c r="R804" s="1" t="str">
        <f>IF(טבלה1013[[#This Row],[האישה קבעה וסת שבוע?]]=1,IF(טבלה1013[[#This Row],[וסת השבוע פעיל?]]&lt;3,1,0),"")</f>
        <v/>
      </c>
      <c r="S8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4" s="1">
        <f t="shared" si="73"/>
        <v>0</v>
      </c>
      <c r="U804" s="1" t="str">
        <f t="shared" si="74"/>
        <v/>
      </c>
      <c r="V804" s="1" t="str">
        <f t="shared" si="75"/>
        <v/>
      </c>
      <c r="W804" s="1" t="str">
        <f>IF(טבלה1013[[#This Row],[3 הפלגות זהות]]="","",IF(טבלה1013[[#This Row],[3 הפלגות זהות]]=1,טבלה1013[[#This Row],[LengthofCycle]],W803))</f>
        <v/>
      </c>
      <c r="Y804" s="1" t="str">
        <f>IF(OR(טבלה1013[[#This Row],[הווסת פעיל?]]=0,טבלה1013[[#This Row],[הווסת פעיל?]]=""),"",SUM(Y803,טבלה1013[[#This Row],[הווסת פעיל?]]))</f>
        <v/>
      </c>
      <c r="Z804" s="1" t="str">
        <f>IF(AND(טבלה1013[[#This Row],[כמה מחזורים עד עקירה]]&lt;&gt;"",Y805=""),טבלה1013[[#This Row],[כמה מחזורים עד עקירה]],"")</f>
        <v/>
      </c>
      <c r="AA804" s="1" t="str">
        <f>IF(AND(טבלה1013[[#This Row],[הווסת פעיל?]]=1,טבלה1013[[#This Row],[וסת קבוע אחרון]]&lt;&gt;W803),טבלה1013[[#This Row],[וסת קבוע אחרון]],"")</f>
        <v/>
      </c>
      <c r="AB804" s="1" t="str">
        <f>IF(AND(טבלה1013[[#This Row],[הווסת פעיל?]]=1,X803=0,טבלה1013[[#This Row],[וסת קבוע אחרון]]=W803),טבלה1013[[#This Row],[וסת קבוע אחרון]],"")</f>
        <v/>
      </c>
      <c r="AC804" s="1" t="str">
        <f>IF(AND(טבלה1013[[#This Row],[הווסת פעיל?]]=1,X803=0,טבלה1013[[#This Row],[וסת קבוע אחרון]]&lt;&gt;W803),1,"")</f>
        <v/>
      </c>
      <c r="AD804" s="1" t="str">
        <f>IF(AND(טבלה1013[[#This Row],[הווסת פעיל?]]&lt;&gt;"",B805=1),טבלה1013[[#This Row],[CycleNumber]],"")</f>
        <v/>
      </c>
      <c r="AE804" s="1" t="str">
        <f>IF(AND(טבלה1013[[#This Row],[הווסת פעיל?]]&lt;&gt;"",X803=""),טבלה1013[[#This Row],[CycleNumber]],"")</f>
        <v/>
      </c>
      <c r="AF804" s="1" t="str">
        <f>IF(B805=1,"",IF(טבלה1013[[#This Row],[הווסת פעיל?]]=1,IF(טבלה1013[[#This Row],[וסת קבוע אחרון]]=F805,1,0),""))</f>
        <v/>
      </c>
      <c r="AG804" s="1" t="str">
        <f>IF(B805=1,"",IF(טבלה1013[[#This Row],[הווסת פעיל?]]=1,IF(OR(טבלה1013[[#This Row],[וסת קבוע אחרון]]=F805,F805=טבלה1013[[#This Row],[LengthofCycle]]),1,0),""))</f>
        <v/>
      </c>
      <c r="AH804" s="1" t="str">
        <f>IF(B805=1,"",IF(טבלה1013[[#This Row],[הווסת פעיל?]]=1,IF(OR(טבלה1013[[#This Row],[וסת קבוע אחרון]]=F805,F805=טבלה1013[[#This Row],[LengthofCycle]],AND(טבלה1013[[#This Row],[LengthofCycle]]&lt;&gt;טבלה1013[[#This Row],[וסת קבוע אחרון]],OR(F805=28,F805=29))),1,0),""))</f>
        <v/>
      </c>
      <c r="AI804" s="1" t="str">
        <f>IF(AND(טבלה1013[[#This Row],[הווסת פעיל?]]=1,B805=1),1,"")</f>
        <v/>
      </c>
      <c r="AJ804" s="4">
        <f>IF(AND(טבלה1013[[#This Row],[הווסת פעיל?]]&lt;&gt;1,B805&lt;&gt;1,B805&lt;&gt;""),IF(טבלה1013[[#This Row],[LengthofCycle]]=F805,1,0),"")</f>
        <v>0</v>
      </c>
      <c r="AK804" s="4">
        <f>IF(AND(טבלה1013[[#This Row],[הווסת פעיל?]]&lt;&gt;1,B805&lt;&gt;1,B805&lt;&gt;""),IF(OR(טבלה1013[[#This Row],[LengthofCycle]]=F805,F805=29),1,0),"")</f>
        <v>0</v>
      </c>
      <c r="AL804" s="4">
        <f>IF(AND(טבלה1013[[#This Row],[הווסת פעיל?]]&lt;&gt;1,B805&lt;&gt;1,B805&lt;&gt;""),IF(OR(טבלה1013[[#This Row],[LengthofCycle]]=F805,F805=29,F805=28),1,0),"")</f>
        <v>0</v>
      </c>
    </row>
    <row r="805" spans="1:38" x14ac:dyDescent="0.25">
      <c r="A805" s="1" t="s">
        <v>121</v>
      </c>
      <c r="B805" s="1">
        <v>4</v>
      </c>
      <c r="C805" s="1">
        <v>0</v>
      </c>
      <c r="D805" s="1">
        <v>1</v>
      </c>
      <c r="E805" s="1">
        <v>0</v>
      </c>
      <c r="F805" s="1">
        <v>25</v>
      </c>
      <c r="G805" s="1">
        <f>טבלה1013[[#This Row],[LengthofCycle]]+1</f>
        <v>26</v>
      </c>
      <c r="H805" s="1" t="str">
        <f>IF(IFERROR(LOOKUP(טבלה1013[[#This Row],[ClientID]],קביעויות[השבוע]),FALSE)=טבלה1013[[#This Row],[ClientID]],1,"")</f>
        <v/>
      </c>
      <c r="I805" s="1" t="str">
        <f>IF(AND(טבלה1013[[#This Row],[CycleNumber]]&gt;1,OR(B806="",טבלה1013[[#This Row],[CycleNumber]]&gt;B804)),IF(OR(AND(טבלה1013[[#This Row],[LengthofCycle]]=28,F804=28),AND(טבלה1013[[#This Row],[LengthofCycle]]=35,F804=35)),1,""),"")</f>
        <v/>
      </c>
      <c r="J805" s="1" t="str">
        <f>IF(AND(טבלה1013[[#This Row],[וסת השבוע]]=1,I804=1,טבלה1013[[#This Row],[CycleNumber]]&gt;B804),1,"")</f>
        <v/>
      </c>
      <c r="K805" s="1" t="str">
        <f>IF(טבלה1013[[#This Row],[CycleNumber]]=1,"",IF(טבלה1013[[#This Row],[וסת השבוע]]=1,0,IF(K804="","",IF(K804=0,IF(טבלה1013[[#This Row],[LengthofCycle]]=28,0,1),IF(K804=1,IF(טבלה1013[[#This Row],[LengthofCycle]]+F804=28*2,0,2),IF(K804=2,IF(טבלה1013[[#This Row],[LengthofCycle]]+F804+F803=28*3,0,3),""))))))</f>
        <v/>
      </c>
      <c r="L805" s="1" t="str">
        <f>IF(טבלה1013[[#This Row],[וסת השבוע]]=1,IF(טבלה1013[[#This Row],[וסת השבוע וההפלגה ביחד]]=1,L804+1,0),IF(AND(טבלה1013[[#This Row],[CycleNumber]]&gt;B804,טבלה1013[[#This Row],[CycleNumber]]&gt;1),IF(טבלה1013[[#This Row],[וסת השבוע פעיל?]]&lt;&gt;"",L804+1,""),""))</f>
        <v/>
      </c>
      <c r="M805" s="1" t="str">
        <f>IF(AND(טבלה1013[[#This Row],[וסת השבוע פעיל?]]&lt;&gt;"",טבלה1013[[#This Row],[CycleNumber]]&lt;B806,B806&lt;&gt;"",טבלה1013[[#This Row],[וסת השבוע פעיל?]]&lt;3),IF(K806=0,IF(AND(טבלה1013[[#This Row],[וסת השבוע פעיל?]]&gt;0,I806=1),0,1),0),"")</f>
        <v/>
      </c>
      <c r="N805" s="1" t="str">
        <f t="shared" si="72"/>
        <v/>
      </c>
      <c r="O805" s="1" t="str">
        <f>IF(AND(טבלה1013[[#This Row],[חיזוי - שבוע]]=1,J806=1),1,"")</f>
        <v/>
      </c>
      <c r="P805" s="1" t="str">
        <f>IF(AND(טבלה1013[[#This Row],[חיזוי טוב עם הפלגה?]]=1,טבלה1013[[#This Row],[וסת קבוע אחרון]]&lt;&gt;28,X804=1),1,"")</f>
        <v/>
      </c>
      <c r="Q805" s="1" t="str">
        <f>IF(AND(טבלה1013[[#This Row],[וסת השבוע פעיל?]]&lt;3,OR(טבלה1013[[#This Row],[CycleNumber]]&gt;B806,B806="")),1,"")</f>
        <v/>
      </c>
      <c r="R805" s="1" t="str">
        <f>IF(טבלה1013[[#This Row],[האישה קבעה וסת שבוע?]]=1,IF(טבלה1013[[#This Row],[וסת השבוע פעיל?]]&lt;3,1,0),"")</f>
        <v/>
      </c>
      <c r="S8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5" s="1">
        <f t="shared" si="73"/>
        <v>0</v>
      </c>
      <c r="U805" s="1">
        <f t="shared" si="74"/>
        <v>0</v>
      </c>
      <c r="V805" s="1" t="str">
        <f t="shared" si="75"/>
        <v/>
      </c>
      <c r="W805" s="1" t="str">
        <f>IF(טבלה1013[[#This Row],[3 הפלגות זהות]]="","",IF(טבלה1013[[#This Row],[3 הפלגות זהות]]=1,טבלה1013[[#This Row],[LengthofCycle]],W804))</f>
        <v/>
      </c>
      <c r="Y805" s="1" t="str">
        <f>IF(OR(טבלה1013[[#This Row],[הווסת פעיל?]]=0,טבלה1013[[#This Row],[הווסת פעיל?]]=""),"",SUM(Y804,טבלה1013[[#This Row],[הווסת פעיל?]]))</f>
        <v/>
      </c>
      <c r="Z805" s="1" t="str">
        <f>IF(AND(טבלה1013[[#This Row],[כמה מחזורים עד עקירה]]&lt;&gt;"",Y806=""),טבלה1013[[#This Row],[כמה מחזורים עד עקירה]],"")</f>
        <v/>
      </c>
      <c r="AA805" s="1" t="str">
        <f>IF(AND(טבלה1013[[#This Row],[הווסת פעיל?]]=1,טבלה1013[[#This Row],[וסת קבוע אחרון]]&lt;&gt;W804),טבלה1013[[#This Row],[וסת קבוע אחרון]],"")</f>
        <v/>
      </c>
      <c r="AB805" s="1" t="str">
        <f>IF(AND(טבלה1013[[#This Row],[הווסת פעיל?]]=1,X804=0,טבלה1013[[#This Row],[וסת קבוע אחרון]]=W804),טבלה1013[[#This Row],[וסת קבוע אחרון]],"")</f>
        <v/>
      </c>
      <c r="AC805" s="1" t="str">
        <f>IF(AND(טבלה1013[[#This Row],[הווסת פעיל?]]=1,X804=0,טבלה1013[[#This Row],[וסת קבוע אחרון]]&lt;&gt;W804),1,"")</f>
        <v/>
      </c>
      <c r="AD805" s="1" t="str">
        <f>IF(AND(טבלה1013[[#This Row],[הווסת פעיל?]]&lt;&gt;"",B806=1),טבלה1013[[#This Row],[CycleNumber]],"")</f>
        <v/>
      </c>
      <c r="AE805" s="1" t="str">
        <f>IF(AND(טבלה1013[[#This Row],[הווסת פעיל?]]&lt;&gt;"",X804=""),טבלה1013[[#This Row],[CycleNumber]],"")</f>
        <v/>
      </c>
      <c r="AF805" s="1" t="str">
        <f>IF(B806=1,"",IF(טבלה1013[[#This Row],[הווסת פעיל?]]=1,IF(טבלה1013[[#This Row],[וסת קבוע אחרון]]=F806,1,0),""))</f>
        <v/>
      </c>
      <c r="AG805" s="1" t="str">
        <f>IF(B806=1,"",IF(טבלה1013[[#This Row],[הווסת פעיל?]]=1,IF(OR(טבלה1013[[#This Row],[וסת קבוע אחרון]]=F806,F806=טבלה1013[[#This Row],[LengthofCycle]]),1,0),""))</f>
        <v/>
      </c>
      <c r="AH805" s="1" t="str">
        <f>IF(B806=1,"",IF(טבלה1013[[#This Row],[הווסת פעיל?]]=1,IF(OR(טבלה1013[[#This Row],[וסת קבוע אחרון]]=F806,F806=טבלה1013[[#This Row],[LengthofCycle]],AND(טבלה1013[[#This Row],[LengthofCycle]]&lt;&gt;טבלה1013[[#This Row],[וסת קבוע אחרון]],OR(F806=28,F806=29))),1,0),""))</f>
        <v/>
      </c>
      <c r="AI805" s="1" t="str">
        <f>IF(AND(טבלה1013[[#This Row],[הווסת פעיל?]]=1,B806=1),1,"")</f>
        <v/>
      </c>
      <c r="AJ805" s="4">
        <f>IF(AND(טבלה1013[[#This Row],[הווסת פעיל?]]&lt;&gt;1,B806&lt;&gt;1,B806&lt;&gt;""),IF(טבלה1013[[#This Row],[LengthofCycle]]=F806,1,0),"")</f>
        <v>1</v>
      </c>
      <c r="AK805" s="4">
        <f>IF(AND(טבלה1013[[#This Row],[הווסת פעיל?]]&lt;&gt;1,B806&lt;&gt;1,B806&lt;&gt;""),IF(OR(טבלה1013[[#This Row],[LengthofCycle]]=F806,F806=29),1,0),"")</f>
        <v>1</v>
      </c>
      <c r="AL805" s="4">
        <f>IF(AND(טבלה1013[[#This Row],[הווסת פעיל?]]&lt;&gt;1,B806&lt;&gt;1,B806&lt;&gt;""),IF(OR(טבלה1013[[#This Row],[LengthofCycle]]=F806,F806=29,F806=28),1,0),"")</f>
        <v>1</v>
      </c>
    </row>
    <row r="806" spans="1:38" x14ac:dyDescent="0.25">
      <c r="A806" s="1" t="s">
        <v>121</v>
      </c>
      <c r="B806" s="1">
        <v>5</v>
      </c>
      <c r="C806" s="1">
        <v>0</v>
      </c>
      <c r="D806" s="1">
        <v>1</v>
      </c>
      <c r="E806" s="1">
        <v>0</v>
      </c>
      <c r="F806" s="1">
        <v>25</v>
      </c>
      <c r="G806" s="1">
        <f>טבלה1013[[#This Row],[LengthofCycle]]+1</f>
        <v>26</v>
      </c>
      <c r="H806" s="1" t="str">
        <f>IF(IFERROR(LOOKUP(טבלה1013[[#This Row],[ClientID]],קביעויות[השבוע]),FALSE)=טבלה1013[[#This Row],[ClientID]],1,"")</f>
        <v/>
      </c>
      <c r="I806" s="1" t="str">
        <f>IF(AND(טבלה1013[[#This Row],[CycleNumber]]&gt;1,OR(B807="",טבלה1013[[#This Row],[CycleNumber]]&gt;B805)),IF(OR(AND(טבלה1013[[#This Row],[LengthofCycle]]=28,F805=28),AND(טבלה1013[[#This Row],[LengthofCycle]]=35,F805=35)),1,""),"")</f>
        <v/>
      </c>
      <c r="J806" s="1" t="str">
        <f>IF(AND(טבלה1013[[#This Row],[וסת השבוע]]=1,I805=1,טבלה1013[[#This Row],[CycleNumber]]&gt;B805),1,"")</f>
        <v/>
      </c>
      <c r="K806" s="1" t="str">
        <f>IF(טבלה1013[[#This Row],[CycleNumber]]=1,"",IF(טבלה1013[[#This Row],[וסת השבוע]]=1,0,IF(K805="","",IF(K805=0,IF(טבלה1013[[#This Row],[LengthofCycle]]=28,0,1),IF(K805=1,IF(טבלה1013[[#This Row],[LengthofCycle]]+F805=28*2,0,2),IF(K805=2,IF(טבלה1013[[#This Row],[LengthofCycle]]+F805+F804=28*3,0,3),""))))))</f>
        <v/>
      </c>
      <c r="L806" s="1" t="str">
        <f>IF(טבלה1013[[#This Row],[וסת השבוע]]=1,IF(טבלה1013[[#This Row],[וסת השבוע וההפלגה ביחד]]=1,L805+1,0),IF(AND(טבלה1013[[#This Row],[CycleNumber]]&gt;B805,טבלה1013[[#This Row],[CycleNumber]]&gt;1),IF(טבלה1013[[#This Row],[וסת השבוע פעיל?]]&lt;&gt;"",L805+1,""),""))</f>
        <v/>
      </c>
      <c r="M806" s="1" t="str">
        <f>IF(AND(טבלה1013[[#This Row],[וסת השבוע פעיל?]]&lt;&gt;"",טבלה1013[[#This Row],[CycleNumber]]&lt;B807,B807&lt;&gt;"",טבלה1013[[#This Row],[וסת השבוע פעיל?]]&lt;3),IF(K807=0,IF(AND(טבלה1013[[#This Row],[וסת השבוע פעיל?]]&gt;0,I807=1),0,1),0),"")</f>
        <v/>
      </c>
      <c r="N806" s="1" t="str">
        <f t="shared" si="72"/>
        <v/>
      </c>
      <c r="O806" s="1" t="str">
        <f>IF(AND(טבלה1013[[#This Row],[חיזוי - שבוע]]=1,J807=1),1,"")</f>
        <v/>
      </c>
      <c r="P806" s="1" t="str">
        <f>IF(AND(טבלה1013[[#This Row],[חיזוי טוב עם הפלגה?]]=1,טבלה1013[[#This Row],[וסת קבוע אחרון]]&lt;&gt;28,X805=1),1,"")</f>
        <v/>
      </c>
      <c r="Q806" s="1" t="str">
        <f>IF(AND(טבלה1013[[#This Row],[וסת השבוע פעיל?]]&lt;3,OR(טבלה1013[[#This Row],[CycleNumber]]&gt;B807,B807="")),1,"")</f>
        <v/>
      </c>
      <c r="R806" s="1" t="str">
        <f>IF(טבלה1013[[#This Row],[האישה קבעה וסת שבוע?]]=1,IF(טבלה1013[[#This Row],[וסת השבוע פעיל?]]&lt;3,1,0),"")</f>
        <v/>
      </c>
      <c r="S8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6" s="1">
        <f t="shared" si="73"/>
        <v>0</v>
      </c>
      <c r="U806" s="1">
        <f t="shared" si="74"/>
        <v>0</v>
      </c>
      <c r="V806" s="1">
        <f t="shared" si="75"/>
        <v>0</v>
      </c>
      <c r="W806" s="1" t="str">
        <f>IF(טבלה1013[[#This Row],[3 הפלגות זהות]]="","",IF(טבלה1013[[#This Row],[3 הפלגות זהות]]=1,טבלה1013[[#This Row],[LengthofCycle]],W805))</f>
        <v/>
      </c>
      <c r="Y806" s="1" t="str">
        <f>IF(OR(טבלה1013[[#This Row],[הווסת פעיל?]]=0,טבלה1013[[#This Row],[הווסת פעיל?]]=""),"",SUM(Y805,טבלה1013[[#This Row],[הווסת פעיל?]]))</f>
        <v/>
      </c>
      <c r="Z806" s="1" t="str">
        <f>IF(AND(טבלה1013[[#This Row],[כמה מחזורים עד עקירה]]&lt;&gt;"",Y807=""),טבלה1013[[#This Row],[כמה מחזורים עד עקירה]],"")</f>
        <v/>
      </c>
      <c r="AA806" s="1" t="str">
        <f>IF(AND(טבלה1013[[#This Row],[הווסת פעיל?]]=1,טבלה1013[[#This Row],[וסת קבוע אחרון]]&lt;&gt;W805),טבלה1013[[#This Row],[וסת קבוע אחרון]],"")</f>
        <v/>
      </c>
      <c r="AB806" s="1" t="str">
        <f>IF(AND(טבלה1013[[#This Row],[הווסת פעיל?]]=1,X805=0,טבלה1013[[#This Row],[וסת קבוע אחרון]]=W805),טבלה1013[[#This Row],[וסת קבוע אחרון]],"")</f>
        <v/>
      </c>
      <c r="AC806" s="1" t="str">
        <f>IF(AND(טבלה1013[[#This Row],[הווסת פעיל?]]=1,X805=0,טבלה1013[[#This Row],[וסת קבוע אחרון]]&lt;&gt;W805),1,"")</f>
        <v/>
      </c>
      <c r="AD806" s="1" t="str">
        <f>IF(AND(טבלה1013[[#This Row],[הווסת פעיל?]]&lt;&gt;"",B807=1),טבלה1013[[#This Row],[CycleNumber]],"")</f>
        <v/>
      </c>
      <c r="AE806" s="1" t="str">
        <f>IF(AND(טבלה1013[[#This Row],[הווסת פעיל?]]&lt;&gt;"",X805=""),טבלה1013[[#This Row],[CycleNumber]],"")</f>
        <v/>
      </c>
      <c r="AF806" s="1" t="str">
        <f>IF(B807=1,"",IF(טבלה1013[[#This Row],[הווסת פעיל?]]=1,IF(טבלה1013[[#This Row],[וסת קבוע אחרון]]=F807,1,0),""))</f>
        <v/>
      </c>
      <c r="AG806" s="1" t="str">
        <f>IF(B807=1,"",IF(טבלה1013[[#This Row],[הווסת פעיל?]]=1,IF(OR(טבלה1013[[#This Row],[וסת קבוע אחרון]]=F807,F807=טבלה1013[[#This Row],[LengthofCycle]]),1,0),""))</f>
        <v/>
      </c>
      <c r="AH806" s="1" t="str">
        <f>IF(B807=1,"",IF(טבלה1013[[#This Row],[הווסת פעיל?]]=1,IF(OR(טבלה1013[[#This Row],[וסת קבוע אחרון]]=F807,F807=טבלה1013[[#This Row],[LengthofCycle]],AND(טבלה1013[[#This Row],[LengthofCycle]]&lt;&gt;טבלה1013[[#This Row],[וסת קבוע אחרון]],OR(F807=28,F807=29))),1,0),""))</f>
        <v/>
      </c>
      <c r="AI806" s="1" t="str">
        <f>IF(AND(טבלה1013[[#This Row],[הווסת פעיל?]]=1,B807=1),1,"")</f>
        <v/>
      </c>
      <c r="AJ806" s="4">
        <f>IF(AND(טבלה1013[[#This Row],[הווסת פעיל?]]&lt;&gt;1,B807&lt;&gt;1,B807&lt;&gt;""),IF(טבלה1013[[#This Row],[LengthofCycle]]=F807,1,0),"")</f>
        <v>0</v>
      </c>
      <c r="AK806" s="4">
        <f>IF(AND(טבלה1013[[#This Row],[הווסת פעיל?]]&lt;&gt;1,B807&lt;&gt;1,B807&lt;&gt;""),IF(OR(טבלה1013[[#This Row],[LengthofCycle]]=F807,F807=29),1,0),"")</f>
        <v>0</v>
      </c>
      <c r="AL806" s="4">
        <f>IF(AND(טבלה1013[[#This Row],[הווסת פעיל?]]&lt;&gt;1,B807&lt;&gt;1,B807&lt;&gt;""),IF(OR(טבלה1013[[#This Row],[LengthofCycle]]=F807,F807=29,F807=28),1,0),"")</f>
        <v>0</v>
      </c>
    </row>
    <row r="807" spans="1:38" x14ac:dyDescent="0.25">
      <c r="A807" s="1" t="s">
        <v>121</v>
      </c>
      <c r="B807" s="1">
        <v>6</v>
      </c>
      <c r="C807" s="1">
        <v>0</v>
      </c>
      <c r="D807" s="1">
        <v>1</v>
      </c>
      <c r="E807" s="1">
        <v>0</v>
      </c>
      <c r="F807" s="1">
        <v>24</v>
      </c>
      <c r="G807" s="1">
        <f>טבלה1013[[#This Row],[LengthofCycle]]+1</f>
        <v>25</v>
      </c>
      <c r="H807" s="1" t="str">
        <f>IF(IFERROR(LOOKUP(טבלה1013[[#This Row],[ClientID]],קביעויות[השבוע]),FALSE)=טבלה1013[[#This Row],[ClientID]],1,"")</f>
        <v/>
      </c>
      <c r="I807" s="1" t="str">
        <f>IF(AND(טבלה1013[[#This Row],[CycleNumber]]&gt;1,OR(B808="",טבלה1013[[#This Row],[CycleNumber]]&gt;B806)),IF(OR(AND(טבלה1013[[#This Row],[LengthofCycle]]=28,F806=28),AND(טבלה1013[[#This Row],[LengthofCycle]]=35,F806=35)),1,""),"")</f>
        <v/>
      </c>
      <c r="J807" s="1" t="str">
        <f>IF(AND(טבלה1013[[#This Row],[וסת השבוע]]=1,I806=1,טבלה1013[[#This Row],[CycleNumber]]&gt;B806),1,"")</f>
        <v/>
      </c>
      <c r="K807" s="1" t="str">
        <f>IF(טבלה1013[[#This Row],[CycleNumber]]=1,"",IF(טבלה1013[[#This Row],[וסת השבוע]]=1,0,IF(K806="","",IF(K806=0,IF(טבלה1013[[#This Row],[LengthofCycle]]=28,0,1),IF(K806=1,IF(טבלה1013[[#This Row],[LengthofCycle]]+F806=28*2,0,2),IF(K806=2,IF(טבלה1013[[#This Row],[LengthofCycle]]+F806+F805=28*3,0,3),""))))))</f>
        <v/>
      </c>
      <c r="L807" s="1" t="str">
        <f>IF(טבלה1013[[#This Row],[וסת השבוע]]=1,IF(טבלה1013[[#This Row],[וסת השבוע וההפלגה ביחד]]=1,L806+1,0),IF(AND(טבלה1013[[#This Row],[CycleNumber]]&gt;B806,טבלה1013[[#This Row],[CycleNumber]]&gt;1),IF(טבלה1013[[#This Row],[וסת השבוע פעיל?]]&lt;&gt;"",L806+1,""),""))</f>
        <v/>
      </c>
      <c r="M807" s="1" t="str">
        <f>IF(AND(טבלה1013[[#This Row],[וסת השבוע פעיל?]]&lt;&gt;"",טבלה1013[[#This Row],[CycleNumber]]&lt;B808,B808&lt;&gt;"",טבלה1013[[#This Row],[וסת השבוע פעיל?]]&lt;3),IF(K808=0,IF(AND(טבלה1013[[#This Row],[וסת השבוע פעיל?]]&gt;0,I808=1),0,1),0),"")</f>
        <v/>
      </c>
      <c r="N807" s="1" t="str">
        <f t="shared" si="72"/>
        <v/>
      </c>
      <c r="O807" s="1" t="str">
        <f>IF(AND(טבלה1013[[#This Row],[חיזוי - שבוע]]=1,J808=1),1,"")</f>
        <v/>
      </c>
      <c r="P807" s="1" t="str">
        <f>IF(AND(טבלה1013[[#This Row],[חיזוי טוב עם הפלגה?]]=1,טבלה1013[[#This Row],[וסת קבוע אחרון]]&lt;&gt;28,X806=1),1,"")</f>
        <v/>
      </c>
      <c r="Q807" s="1" t="str">
        <f>IF(AND(טבלה1013[[#This Row],[וסת השבוע פעיל?]]&lt;3,OR(טבלה1013[[#This Row],[CycleNumber]]&gt;B808,B808="")),1,"")</f>
        <v/>
      </c>
      <c r="R807" s="1" t="str">
        <f>IF(טבלה1013[[#This Row],[האישה קבעה וסת שבוע?]]=1,IF(טבלה1013[[#This Row],[וסת השבוע פעיל?]]&lt;3,1,0),"")</f>
        <v/>
      </c>
      <c r="S8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7" s="1">
        <f t="shared" si="73"/>
        <v>0</v>
      </c>
      <c r="U807" s="1">
        <f t="shared" si="74"/>
        <v>0</v>
      </c>
      <c r="V807" s="1">
        <f t="shared" si="75"/>
        <v>0</v>
      </c>
      <c r="W807" s="1" t="str">
        <f>IF(טבלה1013[[#This Row],[3 הפלגות זהות]]="","",IF(טבלה1013[[#This Row],[3 הפלגות זהות]]=1,טבלה1013[[#This Row],[LengthofCycle]],W806))</f>
        <v/>
      </c>
      <c r="Y807" s="1" t="str">
        <f>IF(OR(טבלה1013[[#This Row],[הווסת פעיל?]]=0,טבלה1013[[#This Row],[הווסת פעיל?]]=""),"",SUM(Y806,טבלה1013[[#This Row],[הווסת פעיל?]]))</f>
        <v/>
      </c>
      <c r="Z807" s="1" t="str">
        <f>IF(AND(טבלה1013[[#This Row],[כמה מחזורים עד עקירה]]&lt;&gt;"",Y808=""),טבלה1013[[#This Row],[כמה מחזורים עד עקירה]],"")</f>
        <v/>
      </c>
      <c r="AA807" s="1" t="str">
        <f>IF(AND(טבלה1013[[#This Row],[הווסת פעיל?]]=1,טבלה1013[[#This Row],[וסת קבוע אחרון]]&lt;&gt;W806),טבלה1013[[#This Row],[וסת קבוע אחרון]],"")</f>
        <v/>
      </c>
      <c r="AB807" s="1" t="str">
        <f>IF(AND(טבלה1013[[#This Row],[הווסת פעיל?]]=1,X806=0,טבלה1013[[#This Row],[וסת קבוע אחרון]]=W806),טבלה1013[[#This Row],[וסת קבוע אחרון]],"")</f>
        <v/>
      </c>
      <c r="AC807" s="1" t="str">
        <f>IF(AND(טבלה1013[[#This Row],[הווסת פעיל?]]=1,X806=0,טבלה1013[[#This Row],[וסת קבוע אחרון]]&lt;&gt;W806),1,"")</f>
        <v/>
      </c>
      <c r="AD807" s="1" t="str">
        <f>IF(AND(טבלה1013[[#This Row],[הווסת פעיל?]]&lt;&gt;"",B808=1),טבלה1013[[#This Row],[CycleNumber]],"")</f>
        <v/>
      </c>
      <c r="AE807" s="1" t="str">
        <f>IF(AND(טבלה1013[[#This Row],[הווסת פעיל?]]&lt;&gt;"",X806=""),טבלה1013[[#This Row],[CycleNumber]],"")</f>
        <v/>
      </c>
      <c r="AF807" s="1" t="str">
        <f>IF(B808=1,"",IF(טבלה1013[[#This Row],[הווסת פעיל?]]=1,IF(טבלה1013[[#This Row],[וסת קבוע אחרון]]=F808,1,0),""))</f>
        <v/>
      </c>
      <c r="AG807" s="1" t="str">
        <f>IF(B808=1,"",IF(טבלה1013[[#This Row],[הווסת פעיל?]]=1,IF(OR(טבלה1013[[#This Row],[וסת קבוע אחרון]]=F808,F808=טבלה1013[[#This Row],[LengthofCycle]]),1,0),""))</f>
        <v/>
      </c>
      <c r="AH807" s="1" t="str">
        <f>IF(B808=1,"",IF(טבלה1013[[#This Row],[הווסת פעיל?]]=1,IF(OR(טבלה1013[[#This Row],[וסת קבוע אחרון]]=F808,F808=טבלה1013[[#This Row],[LengthofCycle]],AND(טבלה1013[[#This Row],[LengthofCycle]]&lt;&gt;טבלה1013[[#This Row],[וסת קבוע אחרון]],OR(F808=28,F808=29))),1,0),""))</f>
        <v/>
      </c>
      <c r="AI807" s="1" t="str">
        <f>IF(AND(טבלה1013[[#This Row],[הווסת פעיל?]]=1,B808=1),1,"")</f>
        <v/>
      </c>
      <c r="AJ807" s="4">
        <f>IF(AND(טבלה1013[[#This Row],[הווסת פעיל?]]&lt;&gt;1,B808&lt;&gt;1,B808&lt;&gt;""),IF(טבלה1013[[#This Row],[LengthofCycle]]=F808,1,0),"")</f>
        <v>1</v>
      </c>
      <c r="AK807" s="4">
        <f>IF(AND(טבלה1013[[#This Row],[הווסת פעיל?]]&lt;&gt;1,B808&lt;&gt;1,B808&lt;&gt;""),IF(OR(טבלה1013[[#This Row],[LengthofCycle]]=F808,F808=29),1,0),"")</f>
        <v>1</v>
      </c>
      <c r="AL807" s="4">
        <f>IF(AND(טבלה1013[[#This Row],[הווסת פעיל?]]&lt;&gt;1,B808&lt;&gt;1,B808&lt;&gt;""),IF(OR(טבלה1013[[#This Row],[LengthofCycle]]=F808,F808=29,F808=28),1,0),"")</f>
        <v>1</v>
      </c>
    </row>
    <row r="808" spans="1:38" x14ac:dyDescent="0.25">
      <c r="A808" s="1" t="s">
        <v>121</v>
      </c>
      <c r="B808" s="1">
        <v>7</v>
      </c>
      <c r="C808" s="1">
        <v>0</v>
      </c>
      <c r="D808" s="1">
        <v>1</v>
      </c>
      <c r="E808" s="1">
        <v>0</v>
      </c>
      <c r="F808" s="1">
        <v>24</v>
      </c>
      <c r="G808" s="1">
        <f>טבלה1013[[#This Row],[LengthofCycle]]+1</f>
        <v>25</v>
      </c>
      <c r="H808" s="1" t="str">
        <f>IF(IFERROR(LOOKUP(טבלה1013[[#This Row],[ClientID]],קביעויות[השבוע]),FALSE)=טבלה1013[[#This Row],[ClientID]],1,"")</f>
        <v/>
      </c>
      <c r="I808" s="1" t="str">
        <f>IF(AND(טבלה1013[[#This Row],[CycleNumber]]&gt;1,OR(B809="",טבלה1013[[#This Row],[CycleNumber]]&gt;B807)),IF(OR(AND(טבלה1013[[#This Row],[LengthofCycle]]=28,F807=28),AND(טבלה1013[[#This Row],[LengthofCycle]]=35,F807=35)),1,""),"")</f>
        <v/>
      </c>
      <c r="J808" s="1" t="str">
        <f>IF(AND(טבלה1013[[#This Row],[וסת השבוע]]=1,I807=1,טבלה1013[[#This Row],[CycleNumber]]&gt;B807),1,"")</f>
        <v/>
      </c>
      <c r="K808" s="1" t="str">
        <f>IF(טבלה1013[[#This Row],[CycleNumber]]=1,"",IF(טבלה1013[[#This Row],[וסת השבוע]]=1,0,IF(K807="","",IF(K807=0,IF(טבלה1013[[#This Row],[LengthofCycle]]=28,0,1),IF(K807=1,IF(טבלה1013[[#This Row],[LengthofCycle]]+F807=28*2,0,2),IF(K807=2,IF(טבלה1013[[#This Row],[LengthofCycle]]+F807+F806=28*3,0,3),""))))))</f>
        <v/>
      </c>
      <c r="L808" s="1" t="str">
        <f>IF(טבלה1013[[#This Row],[וסת השבוע]]=1,IF(טבלה1013[[#This Row],[וסת השבוע וההפלגה ביחד]]=1,L807+1,0),IF(AND(טבלה1013[[#This Row],[CycleNumber]]&gt;B807,טבלה1013[[#This Row],[CycleNumber]]&gt;1),IF(טבלה1013[[#This Row],[וסת השבוע פעיל?]]&lt;&gt;"",L807+1,""),""))</f>
        <v/>
      </c>
      <c r="M808" s="1" t="str">
        <f>IF(AND(טבלה1013[[#This Row],[וסת השבוע פעיל?]]&lt;&gt;"",טבלה1013[[#This Row],[CycleNumber]]&lt;B809,B809&lt;&gt;"",טבלה1013[[#This Row],[וסת השבוע פעיל?]]&lt;3),IF(K809=0,IF(AND(טבלה1013[[#This Row],[וסת השבוע פעיל?]]&gt;0,I809=1),0,1),0),"")</f>
        <v/>
      </c>
      <c r="N808" s="1" t="str">
        <f t="shared" si="72"/>
        <v/>
      </c>
      <c r="O808" s="1" t="str">
        <f>IF(AND(טבלה1013[[#This Row],[חיזוי - שבוע]]=1,J809=1),1,"")</f>
        <v/>
      </c>
      <c r="P808" s="1" t="str">
        <f>IF(AND(טבלה1013[[#This Row],[חיזוי טוב עם הפלגה?]]=1,טבלה1013[[#This Row],[וסת קבוע אחרון]]&lt;&gt;28,X807=1),1,"")</f>
        <v/>
      </c>
      <c r="Q808" s="1" t="str">
        <f>IF(AND(טבלה1013[[#This Row],[וסת השבוע פעיל?]]&lt;3,OR(טבלה1013[[#This Row],[CycleNumber]]&gt;B809,B809="")),1,"")</f>
        <v/>
      </c>
      <c r="R808" s="1" t="str">
        <f>IF(טבלה1013[[#This Row],[האישה קבעה וסת שבוע?]]=1,IF(טבלה1013[[#This Row],[וסת השבוע פעיל?]]&lt;3,1,0),"")</f>
        <v/>
      </c>
      <c r="S8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8" s="1">
        <f t="shared" si="73"/>
        <v>0</v>
      </c>
      <c r="U808" s="1">
        <f t="shared" si="74"/>
        <v>0</v>
      </c>
      <c r="V808" s="1">
        <f t="shared" si="75"/>
        <v>0</v>
      </c>
      <c r="W808" s="1" t="str">
        <f>IF(טבלה1013[[#This Row],[3 הפלגות זהות]]="","",IF(טבלה1013[[#This Row],[3 הפלגות זהות]]=1,טבלה1013[[#This Row],[LengthofCycle]],W807))</f>
        <v/>
      </c>
      <c r="Y808" s="1" t="str">
        <f>IF(OR(טבלה1013[[#This Row],[הווסת פעיל?]]=0,טבלה1013[[#This Row],[הווסת פעיל?]]=""),"",SUM(Y807,טבלה1013[[#This Row],[הווסת פעיל?]]))</f>
        <v/>
      </c>
      <c r="Z808" s="1" t="str">
        <f>IF(AND(טבלה1013[[#This Row],[כמה מחזורים עד עקירה]]&lt;&gt;"",Y809=""),טבלה1013[[#This Row],[כמה מחזורים עד עקירה]],"")</f>
        <v/>
      </c>
      <c r="AA808" s="1" t="str">
        <f>IF(AND(טבלה1013[[#This Row],[הווסת פעיל?]]=1,טבלה1013[[#This Row],[וסת קבוע אחרון]]&lt;&gt;W807),טבלה1013[[#This Row],[וסת קבוע אחרון]],"")</f>
        <v/>
      </c>
      <c r="AB808" s="1" t="str">
        <f>IF(AND(טבלה1013[[#This Row],[הווסת פעיל?]]=1,X807=0,טבלה1013[[#This Row],[וסת קבוע אחרון]]=W807),טבלה1013[[#This Row],[וסת קבוע אחרון]],"")</f>
        <v/>
      </c>
      <c r="AC808" s="1" t="str">
        <f>IF(AND(טבלה1013[[#This Row],[הווסת פעיל?]]=1,X807=0,טבלה1013[[#This Row],[וסת קבוע אחרון]]&lt;&gt;W807),1,"")</f>
        <v/>
      </c>
      <c r="AD808" s="1" t="str">
        <f>IF(AND(טבלה1013[[#This Row],[הווסת פעיל?]]&lt;&gt;"",B809=1),טבלה1013[[#This Row],[CycleNumber]],"")</f>
        <v/>
      </c>
      <c r="AE808" s="1" t="str">
        <f>IF(AND(טבלה1013[[#This Row],[הווסת פעיל?]]&lt;&gt;"",X807=""),טבלה1013[[#This Row],[CycleNumber]],"")</f>
        <v/>
      </c>
      <c r="AF808" s="1" t="str">
        <f>IF(B809=1,"",IF(טבלה1013[[#This Row],[הווסת פעיל?]]=1,IF(טבלה1013[[#This Row],[וסת קבוע אחרון]]=F809,1,0),""))</f>
        <v/>
      </c>
      <c r="AG808" s="1" t="str">
        <f>IF(B809=1,"",IF(טבלה1013[[#This Row],[הווסת פעיל?]]=1,IF(OR(טבלה1013[[#This Row],[וסת קבוע אחרון]]=F809,F809=טבלה1013[[#This Row],[LengthofCycle]]),1,0),""))</f>
        <v/>
      </c>
      <c r="AH808" s="1" t="str">
        <f>IF(B809=1,"",IF(טבלה1013[[#This Row],[הווסת פעיל?]]=1,IF(OR(טבלה1013[[#This Row],[וסת קבוע אחרון]]=F809,F809=טבלה1013[[#This Row],[LengthofCycle]],AND(טבלה1013[[#This Row],[LengthofCycle]]&lt;&gt;טבלה1013[[#This Row],[וסת קבוע אחרון]],OR(F809=28,F809=29))),1,0),""))</f>
        <v/>
      </c>
      <c r="AI808" s="1" t="str">
        <f>IF(AND(טבלה1013[[#This Row],[הווסת פעיל?]]=1,B809=1),1,"")</f>
        <v/>
      </c>
      <c r="AJ808" s="4">
        <f>IF(AND(טבלה1013[[#This Row],[הווסת פעיל?]]&lt;&gt;1,B809&lt;&gt;1,B809&lt;&gt;""),IF(טבלה1013[[#This Row],[LengthofCycle]]=F809,1,0),"")</f>
        <v>0</v>
      </c>
      <c r="AK808" s="4">
        <f>IF(AND(טבלה1013[[#This Row],[הווסת פעיל?]]&lt;&gt;1,B809&lt;&gt;1,B809&lt;&gt;""),IF(OR(טבלה1013[[#This Row],[LengthofCycle]]=F809,F809=29),1,0),"")</f>
        <v>0</v>
      </c>
      <c r="AL808" s="4">
        <f>IF(AND(טבלה1013[[#This Row],[הווסת פעיל?]]&lt;&gt;1,B809&lt;&gt;1,B809&lt;&gt;""),IF(OR(טבלה1013[[#This Row],[LengthofCycle]]=F809,F809=29,F809=28),1,0),"")</f>
        <v>0</v>
      </c>
    </row>
    <row r="809" spans="1:38" x14ac:dyDescent="0.25">
      <c r="A809" s="1" t="s">
        <v>121</v>
      </c>
      <c r="B809" s="1">
        <v>8</v>
      </c>
      <c r="C809" s="1">
        <v>0</v>
      </c>
      <c r="D809" s="1">
        <v>1</v>
      </c>
      <c r="E809" s="1">
        <v>0</v>
      </c>
      <c r="F809" s="1">
        <v>23</v>
      </c>
      <c r="G809" s="1">
        <f>טבלה1013[[#This Row],[LengthofCycle]]+1</f>
        <v>24</v>
      </c>
      <c r="H809" s="1" t="str">
        <f>IF(IFERROR(LOOKUP(טבלה1013[[#This Row],[ClientID]],קביעויות[השבוע]),FALSE)=טבלה1013[[#This Row],[ClientID]],1,"")</f>
        <v/>
      </c>
      <c r="I809" s="1" t="str">
        <f>IF(AND(טבלה1013[[#This Row],[CycleNumber]]&gt;1,OR(B810="",טבלה1013[[#This Row],[CycleNumber]]&gt;B808)),IF(OR(AND(טבלה1013[[#This Row],[LengthofCycle]]=28,F808=28),AND(טבלה1013[[#This Row],[LengthofCycle]]=35,F808=35)),1,""),"")</f>
        <v/>
      </c>
      <c r="J809" s="1" t="str">
        <f>IF(AND(טבלה1013[[#This Row],[וסת השבוע]]=1,I808=1,טבלה1013[[#This Row],[CycleNumber]]&gt;B808),1,"")</f>
        <v/>
      </c>
      <c r="K809" s="1" t="str">
        <f>IF(טבלה1013[[#This Row],[CycleNumber]]=1,"",IF(טבלה1013[[#This Row],[וסת השבוע]]=1,0,IF(K808="","",IF(K808=0,IF(טבלה1013[[#This Row],[LengthofCycle]]=28,0,1),IF(K808=1,IF(טבלה1013[[#This Row],[LengthofCycle]]+F808=28*2,0,2),IF(K808=2,IF(טבלה1013[[#This Row],[LengthofCycle]]+F808+F807=28*3,0,3),""))))))</f>
        <v/>
      </c>
      <c r="L809" s="1" t="str">
        <f>IF(טבלה1013[[#This Row],[וסת השבוע]]=1,IF(טבלה1013[[#This Row],[וסת השבוע וההפלגה ביחד]]=1,L808+1,0),IF(AND(טבלה1013[[#This Row],[CycleNumber]]&gt;B808,טבלה1013[[#This Row],[CycleNumber]]&gt;1),IF(טבלה1013[[#This Row],[וסת השבוע פעיל?]]&lt;&gt;"",L808+1,""),""))</f>
        <v/>
      </c>
      <c r="M809" s="1" t="str">
        <f>IF(AND(טבלה1013[[#This Row],[וסת השבוע פעיל?]]&lt;&gt;"",טבלה1013[[#This Row],[CycleNumber]]&lt;B810,B810&lt;&gt;"",טבלה1013[[#This Row],[וסת השבוע פעיל?]]&lt;3),IF(K810=0,IF(AND(טבלה1013[[#This Row],[וסת השבוע פעיל?]]&gt;0,I810=1),0,1),0),"")</f>
        <v/>
      </c>
      <c r="N809" s="1" t="str">
        <f t="shared" si="72"/>
        <v/>
      </c>
      <c r="O809" s="1" t="str">
        <f>IF(AND(טבלה1013[[#This Row],[חיזוי - שבוע]]=1,J810=1),1,"")</f>
        <v/>
      </c>
      <c r="P809" s="1" t="str">
        <f>IF(AND(טבלה1013[[#This Row],[חיזוי טוב עם הפלגה?]]=1,טבלה1013[[#This Row],[וסת קבוע אחרון]]&lt;&gt;28,X808=1),1,"")</f>
        <v/>
      </c>
      <c r="Q809" s="1" t="str">
        <f>IF(AND(טבלה1013[[#This Row],[וסת השבוע פעיל?]]&lt;3,OR(טבלה1013[[#This Row],[CycleNumber]]&gt;B810,B810="")),1,"")</f>
        <v/>
      </c>
      <c r="R809" s="1" t="str">
        <f>IF(טבלה1013[[#This Row],[האישה קבעה וסת שבוע?]]=1,IF(טבלה1013[[#This Row],[וסת השבוע פעיל?]]&lt;3,1,0),"")</f>
        <v/>
      </c>
      <c r="S8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09" s="1">
        <f t="shared" si="73"/>
        <v>0</v>
      </c>
      <c r="U809" s="1">
        <f t="shared" si="74"/>
        <v>0</v>
      </c>
      <c r="V809" s="1">
        <f t="shared" si="75"/>
        <v>0</v>
      </c>
      <c r="W809" s="1" t="str">
        <f>IF(טבלה1013[[#This Row],[3 הפלגות זהות]]="","",IF(טבלה1013[[#This Row],[3 הפלגות זהות]]=1,טבלה1013[[#This Row],[LengthofCycle]],W808))</f>
        <v/>
      </c>
      <c r="Y809" s="1" t="str">
        <f>IF(OR(טבלה1013[[#This Row],[הווסת פעיל?]]=0,טבלה1013[[#This Row],[הווסת פעיל?]]=""),"",SUM(Y808,טבלה1013[[#This Row],[הווסת פעיל?]]))</f>
        <v/>
      </c>
      <c r="Z809" s="1" t="str">
        <f>IF(AND(טבלה1013[[#This Row],[כמה מחזורים עד עקירה]]&lt;&gt;"",Y810=""),טבלה1013[[#This Row],[כמה מחזורים עד עקירה]],"")</f>
        <v/>
      </c>
      <c r="AA809" s="1" t="str">
        <f>IF(AND(טבלה1013[[#This Row],[הווסת פעיל?]]=1,טבלה1013[[#This Row],[וסת קבוע אחרון]]&lt;&gt;W808),טבלה1013[[#This Row],[וסת קבוע אחרון]],"")</f>
        <v/>
      </c>
      <c r="AB809" s="1" t="str">
        <f>IF(AND(טבלה1013[[#This Row],[הווסת פעיל?]]=1,X808=0,טבלה1013[[#This Row],[וסת קבוע אחרון]]=W808),טבלה1013[[#This Row],[וסת קבוע אחרון]],"")</f>
        <v/>
      </c>
      <c r="AC809" s="1" t="str">
        <f>IF(AND(טבלה1013[[#This Row],[הווסת פעיל?]]=1,X808=0,טבלה1013[[#This Row],[וסת קבוע אחרון]]&lt;&gt;W808),1,"")</f>
        <v/>
      </c>
      <c r="AD809" s="1" t="str">
        <f>IF(AND(טבלה1013[[#This Row],[הווסת פעיל?]]&lt;&gt;"",B810=1),טבלה1013[[#This Row],[CycleNumber]],"")</f>
        <v/>
      </c>
      <c r="AE809" s="1" t="str">
        <f>IF(AND(טבלה1013[[#This Row],[הווסת פעיל?]]&lt;&gt;"",X808=""),טבלה1013[[#This Row],[CycleNumber]],"")</f>
        <v/>
      </c>
      <c r="AF809" s="1" t="str">
        <f>IF(B810=1,"",IF(טבלה1013[[#This Row],[הווסת פעיל?]]=1,IF(טבלה1013[[#This Row],[וסת קבוע אחרון]]=F810,1,0),""))</f>
        <v/>
      </c>
      <c r="AG809" s="1" t="str">
        <f>IF(B810=1,"",IF(טבלה1013[[#This Row],[הווסת פעיל?]]=1,IF(OR(טבלה1013[[#This Row],[וסת קבוע אחרון]]=F810,F810=טבלה1013[[#This Row],[LengthofCycle]]),1,0),""))</f>
        <v/>
      </c>
      <c r="AH809" s="1" t="str">
        <f>IF(B810=1,"",IF(טבלה1013[[#This Row],[הווסת פעיל?]]=1,IF(OR(טבלה1013[[#This Row],[וסת קבוע אחרון]]=F810,F810=טבלה1013[[#This Row],[LengthofCycle]],AND(טבלה1013[[#This Row],[LengthofCycle]]&lt;&gt;טבלה1013[[#This Row],[וסת קבוע אחרון]],OR(F810=28,F810=29))),1,0),""))</f>
        <v/>
      </c>
      <c r="AI809" s="1" t="str">
        <f>IF(AND(טבלה1013[[#This Row],[הווסת פעיל?]]=1,B810=1),1,"")</f>
        <v/>
      </c>
      <c r="AJ809" s="4">
        <f>IF(AND(טבלה1013[[#This Row],[הווסת פעיל?]]&lt;&gt;1,B810&lt;&gt;1,B810&lt;&gt;""),IF(טבלה1013[[#This Row],[LengthofCycle]]=F810,1,0),"")</f>
        <v>0</v>
      </c>
      <c r="AK809" s="4">
        <f>IF(AND(טבלה1013[[#This Row],[הווסת פעיל?]]&lt;&gt;1,B810&lt;&gt;1,B810&lt;&gt;""),IF(OR(טבלה1013[[#This Row],[LengthofCycle]]=F810,F810=29),1,0),"")</f>
        <v>0</v>
      </c>
      <c r="AL809" s="4">
        <f>IF(AND(טבלה1013[[#This Row],[הווסת פעיל?]]&lt;&gt;1,B810&lt;&gt;1,B810&lt;&gt;""),IF(OR(טבלה1013[[#This Row],[LengthofCycle]]=F810,F810=29,F810=28),1,0),"")</f>
        <v>1</v>
      </c>
    </row>
    <row r="810" spans="1:38" x14ac:dyDescent="0.25">
      <c r="A810" s="1" t="s">
        <v>121</v>
      </c>
      <c r="B810" s="1">
        <v>9</v>
      </c>
      <c r="C810" s="1">
        <v>0</v>
      </c>
      <c r="D810" s="1">
        <v>1</v>
      </c>
      <c r="E810" s="1">
        <v>0</v>
      </c>
      <c r="F810" s="1">
        <v>28</v>
      </c>
      <c r="G810" s="1">
        <f>טבלה1013[[#This Row],[LengthofCycle]]+1</f>
        <v>29</v>
      </c>
      <c r="H810" s="1" t="str">
        <f>IF(IFERROR(LOOKUP(טבלה1013[[#This Row],[ClientID]],קביעויות[השבוע]),FALSE)=טבלה1013[[#This Row],[ClientID]],1,"")</f>
        <v/>
      </c>
      <c r="I810" s="1" t="str">
        <f>IF(AND(טבלה1013[[#This Row],[CycleNumber]]&gt;1,OR(B811="",טבלה1013[[#This Row],[CycleNumber]]&gt;B809)),IF(OR(AND(טבלה1013[[#This Row],[LengthofCycle]]=28,F809=28),AND(טבלה1013[[#This Row],[LengthofCycle]]=35,F809=35)),1,""),"")</f>
        <v/>
      </c>
      <c r="J810" s="1" t="str">
        <f>IF(AND(טבלה1013[[#This Row],[וסת השבוע]]=1,I809=1,טבלה1013[[#This Row],[CycleNumber]]&gt;B809),1,"")</f>
        <v/>
      </c>
      <c r="K810" s="1" t="str">
        <f>IF(טבלה1013[[#This Row],[CycleNumber]]=1,"",IF(טבלה1013[[#This Row],[וסת השבוע]]=1,0,IF(K809="","",IF(K809=0,IF(טבלה1013[[#This Row],[LengthofCycle]]=28,0,1),IF(K809=1,IF(טבלה1013[[#This Row],[LengthofCycle]]+F809=28*2,0,2),IF(K809=2,IF(טבלה1013[[#This Row],[LengthofCycle]]+F809+F808=28*3,0,3),""))))))</f>
        <v/>
      </c>
      <c r="L810" s="1" t="str">
        <f>IF(טבלה1013[[#This Row],[וסת השבוע]]=1,IF(טבלה1013[[#This Row],[וסת השבוע וההפלגה ביחד]]=1,L809+1,0),IF(AND(טבלה1013[[#This Row],[CycleNumber]]&gt;B809,טבלה1013[[#This Row],[CycleNumber]]&gt;1),IF(טבלה1013[[#This Row],[וסת השבוע פעיל?]]&lt;&gt;"",L809+1,""),""))</f>
        <v/>
      </c>
      <c r="M810" s="1" t="str">
        <f>IF(AND(טבלה1013[[#This Row],[וסת השבוע פעיל?]]&lt;&gt;"",טבלה1013[[#This Row],[CycleNumber]]&lt;B811,B811&lt;&gt;"",טבלה1013[[#This Row],[וסת השבוע פעיל?]]&lt;3),IF(K811=0,IF(AND(טבלה1013[[#This Row],[וסת השבוע פעיל?]]&gt;0,I811=1),0,1),0),"")</f>
        <v/>
      </c>
      <c r="N810" s="1" t="str">
        <f t="shared" si="72"/>
        <v/>
      </c>
      <c r="O810" s="1" t="str">
        <f>IF(AND(טבלה1013[[#This Row],[חיזוי - שבוע]]=1,J811=1),1,"")</f>
        <v/>
      </c>
      <c r="P810" s="1" t="str">
        <f>IF(AND(טבלה1013[[#This Row],[חיזוי טוב עם הפלגה?]]=1,טבלה1013[[#This Row],[וסת קבוע אחרון]]&lt;&gt;28,X809=1),1,"")</f>
        <v/>
      </c>
      <c r="Q810" s="1" t="str">
        <f>IF(AND(טבלה1013[[#This Row],[וסת השבוע פעיל?]]&lt;3,OR(טבלה1013[[#This Row],[CycleNumber]]&gt;B811,B811="")),1,"")</f>
        <v/>
      </c>
      <c r="R810" s="1" t="str">
        <f>IF(טבלה1013[[#This Row],[האישה קבעה וסת שבוע?]]=1,IF(טבלה1013[[#This Row],[וסת השבוע פעיל?]]&lt;3,1,0),"")</f>
        <v/>
      </c>
      <c r="S8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0" s="1">
        <f t="shared" si="73"/>
        <v>0</v>
      </c>
      <c r="U810" s="1">
        <f t="shared" si="74"/>
        <v>0</v>
      </c>
      <c r="V810" s="1">
        <f t="shared" si="75"/>
        <v>0</v>
      </c>
      <c r="W810" s="1" t="str">
        <f>IF(טבלה1013[[#This Row],[3 הפלגות זהות]]="","",IF(טבלה1013[[#This Row],[3 הפלגות זהות]]=1,טבלה1013[[#This Row],[LengthofCycle]],W809))</f>
        <v/>
      </c>
      <c r="Y810" s="1" t="str">
        <f>IF(OR(טבלה1013[[#This Row],[הווסת פעיל?]]=0,טבלה1013[[#This Row],[הווסת פעיל?]]=""),"",SUM(Y809,טבלה1013[[#This Row],[הווסת פעיל?]]))</f>
        <v/>
      </c>
      <c r="Z810" s="1" t="str">
        <f>IF(AND(טבלה1013[[#This Row],[כמה מחזורים עד עקירה]]&lt;&gt;"",Y811=""),טבלה1013[[#This Row],[כמה מחזורים עד עקירה]],"")</f>
        <v/>
      </c>
      <c r="AA810" s="1" t="str">
        <f>IF(AND(טבלה1013[[#This Row],[הווסת פעיל?]]=1,טבלה1013[[#This Row],[וסת קבוע אחרון]]&lt;&gt;W809),טבלה1013[[#This Row],[וסת קבוע אחרון]],"")</f>
        <v/>
      </c>
      <c r="AB810" s="1" t="str">
        <f>IF(AND(טבלה1013[[#This Row],[הווסת פעיל?]]=1,X809=0,טבלה1013[[#This Row],[וסת קבוע אחרון]]=W809),טבלה1013[[#This Row],[וסת קבוע אחרון]],"")</f>
        <v/>
      </c>
      <c r="AC810" s="1" t="str">
        <f>IF(AND(טבלה1013[[#This Row],[הווסת פעיל?]]=1,X809=0,טבלה1013[[#This Row],[וסת קבוע אחרון]]&lt;&gt;W809),1,"")</f>
        <v/>
      </c>
      <c r="AD810" s="1" t="str">
        <f>IF(AND(טבלה1013[[#This Row],[הווסת פעיל?]]&lt;&gt;"",B811=1),טבלה1013[[#This Row],[CycleNumber]],"")</f>
        <v/>
      </c>
      <c r="AE810" s="1" t="str">
        <f>IF(AND(טבלה1013[[#This Row],[הווסת פעיל?]]&lt;&gt;"",X809=""),טבלה1013[[#This Row],[CycleNumber]],"")</f>
        <v/>
      </c>
      <c r="AF810" s="1" t="str">
        <f>IF(B811=1,"",IF(טבלה1013[[#This Row],[הווסת פעיל?]]=1,IF(טבלה1013[[#This Row],[וסת קבוע אחרון]]=F811,1,0),""))</f>
        <v/>
      </c>
      <c r="AG810" s="1" t="str">
        <f>IF(B811=1,"",IF(טבלה1013[[#This Row],[הווסת פעיל?]]=1,IF(OR(טבלה1013[[#This Row],[וסת קבוע אחרון]]=F811,F811=טבלה1013[[#This Row],[LengthofCycle]]),1,0),""))</f>
        <v/>
      </c>
      <c r="AH810" s="1" t="str">
        <f>IF(B811=1,"",IF(טבלה1013[[#This Row],[הווסת פעיל?]]=1,IF(OR(טבלה1013[[#This Row],[וסת קבוע אחרון]]=F811,F811=טבלה1013[[#This Row],[LengthofCycle]],AND(טבלה1013[[#This Row],[LengthofCycle]]&lt;&gt;טבלה1013[[#This Row],[וסת קבוע אחרון]],OR(F811=28,F811=29))),1,0),""))</f>
        <v/>
      </c>
      <c r="AI810" s="1" t="str">
        <f>IF(AND(טבלה1013[[#This Row],[הווסת פעיל?]]=1,B811=1),1,"")</f>
        <v/>
      </c>
      <c r="AJ810" s="4">
        <f>IF(AND(טבלה1013[[#This Row],[הווסת פעיל?]]&lt;&gt;1,B811&lt;&gt;1,B811&lt;&gt;""),IF(טבלה1013[[#This Row],[LengthofCycle]]=F811,1,0),"")</f>
        <v>0</v>
      </c>
      <c r="AK810" s="4">
        <f>IF(AND(טבלה1013[[#This Row],[הווסת פעיל?]]&lt;&gt;1,B811&lt;&gt;1,B811&lt;&gt;""),IF(OR(טבלה1013[[#This Row],[LengthofCycle]]=F811,F811=29),1,0),"")</f>
        <v>0</v>
      </c>
      <c r="AL810" s="4">
        <f>IF(AND(טבלה1013[[#This Row],[הווסת פעיל?]]&lt;&gt;1,B811&lt;&gt;1,B811&lt;&gt;""),IF(OR(טבלה1013[[#This Row],[LengthofCycle]]=F811,F811=29,F811=28),1,0),"")</f>
        <v>0</v>
      </c>
    </row>
    <row r="811" spans="1:38" x14ac:dyDescent="0.25">
      <c r="A811" s="1" t="s">
        <v>121</v>
      </c>
      <c r="B811" s="1">
        <v>10</v>
      </c>
      <c r="C811" s="1">
        <v>0</v>
      </c>
      <c r="D811" s="1">
        <v>1</v>
      </c>
      <c r="E811" s="1">
        <v>0</v>
      </c>
      <c r="F811" s="1">
        <v>27</v>
      </c>
      <c r="G811" s="1">
        <f>טבלה1013[[#This Row],[LengthofCycle]]+1</f>
        <v>28</v>
      </c>
      <c r="H811" s="1" t="str">
        <f>IF(IFERROR(LOOKUP(טבלה1013[[#This Row],[ClientID]],קביעויות[השבוע]),FALSE)=טבלה1013[[#This Row],[ClientID]],1,"")</f>
        <v/>
      </c>
      <c r="I811" s="1" t="str">
        <f>IF(AND(טבלה1013[[#This Row],[CycleNumber]]&gt;1,OR(B812="",טבלה1013[[#This Row],[CycleNumber]]&gt;B810)),IF(OR(AND(טבלה1013[[#This Row],[LengthofCycle]]=28,F810=28),AND(טבלה1013[[#This Row],[LengthofCycle]]=35,F810=35)),1,""),"")</f>
        <v/>
      </c>
      <c r="J811" s="1" t="str">
        <f>IF(AND(טבלה1013[[#This Row],[וסת השבוע]]=1,I810=1,טבלה1013[[#This Row],[CycleNumber]]&gt;B810),1,"")</f>
        <v/>
      </c>
      <c r="K811" s="1" t="str">
        <f>IF(טבלה1013[[#This Row],[CycleNumber]]=1,"",IF(טבלה1013[[#This Row],[וסת השבוע]]=1,0,IF(K810="","",IF(K810=0,IF(טבלה1013[[#This Row],[LengthofCycle]]=28,0,1),IF(K810=1,IF(טבלה1013[[#This Row],[LengthofCycle]]+F810=28*2,0,2),IF(K810=2,IF(טבלה1013[[#This Row],[LengthofCycle]]+F810+F809=28*3,0,3),""))))))</f>
        <v/>
      </c>
      <c r="L811" s="1" t="str">
        <f>IF(טבלה1013[[#This Row],[וסת השבוע]]=1,IF(טבלה1013[[#This Row],[וסת השבוע וההפלגה ביחד]]=1,L810+1,0),IF(AND(טבלה1013[[#This Row],[CycleNumber]]&gt;B810,טבלה1013[[#This Row],[CycleNumber]]&gt;1),IF(טבלה1013[[#This Row],[וסת השבוע פעיל?]]&lt;&gt;"",L810+1,""),""))</f>
        <v/>
      </c>
      <c r="M811" s="1" t="str">
        <f>IF(AND(טבלה1013[[#This Row],[וסת השבוע פעיל?]]&lt;&gt;"",טבלה1013[[#This Row],[CycleNumber]]&lt;B812,B812&lt;&gt;"",טבלה1013[[#This Row],[וסת השבוע פעיל?]]&lt;3),IF(K812=0,IF(AND(טבלה1013[[#This Row],[וסת השבוע פעיל?]]&gt;0,I812=1),0,1),0),"")</f>
        <v/>
      </c>
      <c r="N811" s="1" t="str">
        <f t="shared" si="72"/>
        <v/>
      </c>
      <c r="O811" s="1" t="str">
        <f>IF(AND(טבלה1013[[#This Row],[חיזוי - שבוע]]=1,J812=1),1,"")</f>
        <v/>
      </c>
      <c r="P811" s="1" t="str">
        <f>IF(AND(טבלה1013[[#This Row],[חיזוי טוב עם הפלגה?]]=1,טבלה1013[[#This Row],[וסת קבוע אחרון]]&lt;&gt;28,X810=1),1,"")</f>
        <v/>
      </c>
      <c r="Q811" s="1" t="str">
        <f>IF(AND(טבלה1013[[#This Row],[וסת השבוע פעיל?]]&lt;3,OR(טבלה1013[[#This Row],[CycleNumber]]&gt;B812,B812="")),1,"")</f>
        <v/>
      </c>
      <c r="R811" s="1" t="str">
        <f>IF(טבלה1013[[#This Row],[האישה קבעה וסת שבוע?]]=1,IF(טבלה1013[[#This Row],[וסת השבוע פעיל?]]&lt;3,1,0),"")</f>
        <v/>
      </c>
      <c r="S8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1" s="1">
        <f t="shared" si="73"/>
        <v>0</v>
      </c>
      <c r="U811" s="1">
        <f t="shared" si="74"/>
        <v>0</v>
      </c>
      <c r="V811" s="1">
        <f t="shared" si="75"/>
        <v>0</v>
      </c>
      <c r="W811" s="1" t="str">
        <f>IF(טבלה1013[[#This Row],[3 הפלגות זהות]]="","",IF(טבלה1013[[#This Row],[3 הפלגות זהות]]=1,טבלה1013[[#This Row],[LengthofCycle]],W810))</f>
        <v/>
      </c>
      <c r="Y811" s="1" t="str">
        <f>IF(OR(טבלה1013[[#This Row],[הווסת פעיל?]]=0,טבלה1013[[#This Row],[הווסת פעיל?]]=""),"",SUM(Y810,טבלה1013[[#This Row],[הווסת פעיל?]]))</f>
        <v/>
      </c>
      <c r="Z811" s="1" t="str">
        <f>IF(AND(טבלה1013[[#This Row],[כמה מחזורים עד עקירה]]&lt;&gt;"",Y812=""),טבלה1013[[#This Row],[כמה מחזורים עד עקירה]],"")</f>
        <v/>
      </c>
      <c r="AA811" s="1" t="str">
        <f>IF(AND(טבלה1013[[#This Row],[הווסת פעיל?]]=1,טבלה1013[[#This Row],[וסת קבוע אחרון]]&lt;&gt;W810),טבלה1013[[#This Row],[וסת קבוע אחרון]],"")</f>
        <v/>
      </c>
      <c r="AB811" s="1" t="str">
        <f>IF(AND(טבלה1013[[#This Row],[הווסת פעיל?]]=1,X810=0,טבלה1013[[#This Row],[וסת קבוע אחרון]]=W810),טבלה1013[[#This Row],[וסת קבוע אחרון]],"")</f>
        <v/>
      </c>
      <c r="AC811" s="1" t="str">
        <f>IF(AND(טבלה1013[[#This Row],[הווסת פעיל?]]=1,X810=0,טבלה1013[[#This Row],[וסת קבוע אחרון]]&lt;&gt;W810),1,"")</f>
        <v/>
      </c>
      <c r="AD811" s="1" t="str">
        <f>IF(AND(טבלה1013[[#This Row],[הווסת פעיל?]]&lt;&gt;"",B812=1),טבלה1013[[#This Row],[CycleNumber]],"")</f>
        <v/>
      </c>
      <c r="AE811" s="1" t="str">
        <f>IF(AND(טבלה1013[[#This Row],[הווסת פעיל?]]&lt;&gt;"",X810=""),טבלה1013[[#This Row],[CycleNumber]],"")</f>
        <v/>
      </c>
      <c r="AF811" s="1" t="str">
        <f>IF(B812=1,"",IF(טבלה1013[[#This Row],[הווסת פעיל?]]=1,IF(טבלה1013[[#This Row],[וסת קבוע אחרון]]=F812,1,0),""))</f>
        <v/>
      </c>
      <c r="AG811" s="1" t="str">
        <f>IF(B812=1,"",IF(טבלה1013[[#This Row],[הווסת פעיל?]]=1,IF(OR(טבלה1013[[#This Row],[וסת קבוע אחרון]]=F812,F812=טבלה1013[[#This Row],[LengthofCycle]]),1,0),""))</f>
        <v/>
      </c>
      <c r="AH811" s="1" t="str">
        <f>IF(B812=1,"",IF(טבלה1013[[#This Row],[הווסת פעיל?]]=1,IF(OR(טבלה1013[[#This Row],[וסת קבוע אחרון]]=F812,F812=טבלה1013[[#This Row],[LengthofCycle]],AND(טבלה1013[[#This Row],[LengthofCycle]]&lt;&gt;טבלה1013[[#This Row],[וסת קבוע אחרון]],OR(F812=28,F812=29))),1,0),""))</f>
        <v/>
      </c>
      <c r="AI811" s="1" t="str">
        <f>IF(AND(טבלה1013[[#This Row],[הווסת פעיל?]]=1,B812=1),1,"")</f>
        <v/>
      </c>
      <c r="AJ811" s="4">
        <f>IF(AND(טבלה1013[[#This Row],[הווסת פעיל?]]&lt;&gt;1,B812&lt;&gt;1,B812&lt;&gt;""),IF(טבלה1013[[#This Row],[LengthofCycle]]=F812,1,0),"")</f>
        <v>0</v>
      </c>
      <c r="AK811" s="4">
        <f>IF(AND(טבלה1013[[#This Row],[הווסת פעיל?]]&lt;&gt;1,B812&lt;&gt;1,B812&lt;&gt;""),IF(OR(טבלה1013[[#This Row],[LengthofCycle]]=F812,F812=29),1,0),"")</f>
        <v>0</v>
      </c>
      <c r="AL811" s="4">
        <f>IF(AND(טבלה1013[[#This Row],[הווסת פעיל?]]&lt;&gt;1,B812&lt;&gt;1,B812&lt;&gt;""),IF(OR(טבלה1013[[#This Row],[LengthofCycle]]=F812,F812=29,F812=28),1,0),"")</f>
        <v>0</v>
      </c>
    </row>
    <row r="812" spans="1:38" x14ac:dyDescent="0.25">
      <c r="A812" s="1" t="s">
        <v>121</v>
      </c>
      <c r="B812" s="1">
        <v>11</v>
      </c>
      <c r="C812" s="1">
        <v>0</v>
      </c>
      <c r="D812" s="1">
        <v>1</v>
      </c>
      <c r="E812" s="1">
        <v>0</v>
      </c>
      <c r="F812" s="1">
        <v>25</v>
      </c>
      <c r="G812" s="1">
        <f>טבלה1013[[#This Row],[LengthofCycle]]+1</f>
        <v>26</v>
      </c>
      <c r="H812" s="1" t="str">
        <f>IF(IFERROR(LOOKUP(טבלה1013[[#This Row],[ClientID]],קביעויות[השבוע]),FALSE)=טבלה1013[[#This Row],[ClientID]],1,"")</f>
        <v/>
      </c>
      <c r="I812" s="1" t="str">
        <f>IF(AND(טבלה1013[[#This Row],[CycleNumber]]&gt;1,OR(B813="",טבלה1013[[#This Row],[CycleNumber]]&gt;B811)),IF(OR(AND(טבלה1013[[#This Row],[LengthofCycle]]=28,F811=28),AND(טבלה1013[[#This Row],[LengthofCycle]]=35,F811=35)),1,""),"")</f>
        <v/>
      </c>
      <c r="J812" s="1" t="str">
        <f>IF(AND(טבלה1013[[#This Row],[וסת השבוע]]=1,I811=1,טבלה1013[[#This Row],[CycleNumber]]&gt;B811),1,"")</f>
        <v/>
      </c>
      <c r="K812" s="1" t="str">
        <f>IF(טבלה1013[[#This Row],[CycleNumber]]=1,"",IF(טבלה1013[[#This Row],[וסת השבוע]]=1,0,IF(K811="","",IF(K811=0,IF(טבלה1013[[#This Row],[LengthofCycle]]=28,0,1),IF(K811=1,IF(טבלה1013[[#This Row],[LengthofCycle]]+F811=28*2,0,2),IF(K811=2,IF(טבלה1013[[#This Row],[LengthofCycle]]+F811+F810=28*3,0,3),""))))))</f>
        <v/>
      </c>
      <c r="L812" s="1" t="str">
        <f>IF(טבלה1013[[#This Row],[וסת השבוע]]=1,IF(טבלה1013[[#This Row],[וסת השבוע וההפלגה ביחד]]=1,L811+1,0),IF(AND(טבלה1013[[#This Row],[CycleNumber]]&gt;B811,טבלה1013[[#This Row],[CycleNumber]]&gt;1),IF(טבלה1013[[#This Row],[וסת השבוע פעיל?]]&lt;&gt;"",L811+1,""),""))</f>
        <v/>
      </c>
      <c r="M812" s="1" t="str">
        <f>IF(AND(טבלה1013[[#This Row],[וסת השבוע פעיל?]]&lt;&gt;"",טבלה1013[[#This Row],[CycleNumber]]&lt;B813,B813&lt;&gt;"",טבלה1013[[#This Row],[וסת השבוע פעיל?]]&lt;3),IF(K813=0,IF(AND(טבלה1013[[#This Row],[וסת השבוע פעיל?]]&gt;0,I813=1),0,1),0),"")</f>
        <v/>
      </c>
      <c r="N812" s="1" t="str">
        <f t="shared" si="72"/>
        <v/>
      </c>
      <c r="O812" s="1" t="str">
        <f>IF(AND(טבלה1013[[#This Row],[חיזוי - שבוע]]=1,J813=1),1,"")</f>
        <v/>
      </c>
      <c r="P812" s="1" t="str">
        <f>IF(AND(טבלה1013[[#This Row],[חיזוי טוב עם הפלגה?]]=1,טבלה1013[[#This Row],[וסת קבוע אחרון]]&lt;&gt;28,X811=1),1,"")</f>
        <v/>
      </c>
      <c r="Q812" s="1" t="str">
        <f>IF(AND(טבלה1013[[#This Row],[וסת השבוע פעיל?]]&lt;3,OR(טבלה1013[[#This Row],[CycleNumber]]&gt;B813,B813="")),1,"")</f>
        <v/>
      </c>
      <c r="R812" s="1" t="str">
        <f>IF(טבלה1013[[#This Row],[האישה קבעה וסת שבוע?]]=1,IF(טבלה1013[[#This Row],[וסת השבוע פעיל?]]&lt;3,1,0),"")</f>
        <v/>
      </c>
      <c r="S8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2" s="1">
        <f t="shared" si="73"/>
        <v>0</v>
      </c>
      <c r="U812" s="1">
        <f t="shared" si="74"/>
        <v>0</v>
      </c>
      <c r="V812" s="1">
        <f t="shared" si="75"/>
        <v>0</v>
      </c>
      <c r="W812" s="1" t="str">
        <f>IF(טבלה1013[[#This Row],[3 הפלגות זהות]]="","",IF(טבלה1013[[#This Row],[3 הפלגות זהות]]=1,טבלה1013[[#This Row],[LengthofCycle]],W811))</f>
        <v/>
      </c>
      <c r="Y812" s="1" t="str">
        <f>IF(OR(טבלה1013[[#This Row],[הווסת פעיל?]]=0,טבלה1013[[#This Row],[הווסת פעיל?]]=""),"",SUM(Y811,טבלה1013[[#This Row],[הווסת פעיל?]]))</f>
        <v/>
      </c>
      <c r="Z812" s="1" t="str">
        <f>IF(AND(טבלה1013[[#This Row],[כמה מחזורים עד עקירה]]&lt;&gt;"",Y813=""),טבלה1013[[#This Row],[כמה מחזורים עד עקירה]],"")</f>
        <v/>
      </c>
      <c r="AA812" s="1" t="str">
        <f>IF(AND(טבלה1013[[#This Row],[הווסת פעיל?]]=1,טבלה1013[[#This Row],[וסת קבוע אחרון]]&lt;&gt;W811),טבלה1013[[#This Row],[וסת קבוע אחרון]],"")</f>
        <v/>
      </c>
      <c r="AB812" s="1" t="str">
        <f>IF(AND(טבלה1013[[#This Row],[הווסת פעיל?]]=1,X811=0,טבלה1013[[#This Row],[וסת קבוע אחרון]]=W811),טבלה1013[[#This Row],[וסת קבוע אחרון]],"")</f>
        <v/>
      </c>
      <c r="AC812" s="1" t="str">
        <f>IF(AND(טבלה1013[[#This Row],[הווסת פעיל?]]=1,X811=0,טבלה1013[[#This Row],[וסת קבוע אחרון]]&lt;&gt;W811),1,"")</f>
        <v/>
      </c>
      <c r="AD812" s="1" t="str">
        <f>IF(AND(טבלה1013[[#This Row],[הווסת פעיל?]]&lt;&gt;"",B813=1),טבלה1013[[#This Row],[CycleNumber]],"")</f>
        <v/>
      </c>
      <c r="AE812" s="1" t="str">
        <f>IF(AND(טבלה1013[[#This Row],[הווסת פעיל?]]&lt;&gt;"",X811=""),טבלה1013[[#This Row],[CycleNumber]],"")</f>
        <v/>
      </c>
      <c r="AF812" s="1" t="str">
        <f>IF(B813=1,"",IF(טבלה1013[[#This Row],[הווסת פעיל?]]=1,IF(טבלה1013[[#This Row],[וסת קבוע אחרון]]=F813,1,0),""))</f>
        <v/>
      </c>
      <c r="AG812" s="1" t="str">
        <f>IF(B813=1,"",IF(טבלה1013[[#This Row],[הווסת פעיל?]]=1,IF(OR(טבלה1013[[#This Row],[וסת קבוע אחרון]]=F813,F813=טבלה1013[[#This Row],[LengthofCycle]]),1,0),""))</f>
        <v/>
      </c>
      <c r="AH812" s="1" t="str">
        <f>IF(B813=1,"",IF(טבלה1013[[#This Row],[הווסת פעיל?]]=1,IF(OR(טבלה1013[[#This Row],[וסת קבוע אחרון]]=F813,F813=טבלה1013[[#This Row],[LengthofCycle]],AND(טבלה1013[[#This Row],[LengthofCycle]]&lt;&gt;טבלה1013[[#This Row],[וסת קבוע אחרון]],OR(F813=28,F813=29))),1,0),""))</f>
        <v/>
      </c>
      <c r="AI812" s="1" t="str">
        <f>IF(AND(טבלה1013[[#This Row],[הווסת פעיל?]]=1,B813=1),1,"")</f>
        <v/>
      </c>
      <c r="AJ812" s="4">
        <f>IF(AND(טבלה1013[[#This Row],[הווסת פעיל?]]&lt;&gt;1,B813&lt;&gt;1,B813&lt;&gt;""),IF(טבלה1013[[#This Row],[LengthofCycle]]=F813,1,0),"")</f>
        <v>0</v>
      </c>
      <c r="AK812" s="4">
        <f>IF(AND(טבלה1013[[#This Row],[הווסת פעיל?]]&lt;&gt;1,B813&lt;&gt;1,B813&lt;&gt;""),IF(OR(טבלה1013[[#This Row],[LengthofCycle]]=F813,F813=29),1,0),"")</f>
        <v>0</v>
      </c>
      <c r="AL812" s="4">
        <f>IF(AND(טבלה1013[[#This Row],[הווסת פעיל?]]&lt;&gt;1,B813&lt;&gt;1,B813&lt;&gt;""),IF(OR(טבלה1013[[#This Row],[LengthofCycle]]=F813,F813=29,F813=28),1,0),"")</f>
        <v>0</v>
      </c>
    </row>
    <row r="813" spans="1:38" x14ac:dyDescent="0.25">
      <c r="A813" s="1" t="s">
        <v>121</v>
      </c>
      <c r="B813" s="1">
        <v>12</v>
      </c>
      <c r="C813" s="1">
        <v>0</v>
      </c>
      <c r="D813" s="1">
        <v>1</v>
      </c>
      <c r="E813" s="1">
        <v>0</v>
      </c>
      <c r="F813" s="1">
        <v>24</v>
      </c>
      <c r="G813" s="1">
        <f>טבלה1013[[#This Row],[LengthofCycle]]+1</f>
        <v>25</v>
      </c>
      <c r="H813" s="1" t="str">
        <f>IF(IFERROR(LOOKUP(טבלה1013[[#This Row],[ClientID]],קביעויות[השבוע]),FALSE)=טבלה1013[[#This Row],[ClientID]],1,"")</f>
        <v/>
      </c>
      <c r="I813" s="1" t="str">
        <f>IF(AND(טבלה1013[[#This Row],[CycleNumber]]&gt;1,OR(B814="",טבלה1013[[#This Row],[CycleNumber]]&gt;B812)),IF(OR(AND(טבלה1013[[#This Row],[LengthofCycle]]=28,F812=28),AND(טבלה1013[[#This Row],[LengthofCycle]]=35,F812=35)),1,""),"")</f>
        <v/>
      </c>
      <c r="J813" s="1" t="str">
        <f>IF(AND(טבלה1013[[#This Row],[וסת השבוע]]=1,I812=1,טבלה1013[[#This Row],[CycleNumber]]&gt;B812),1,"")</f>
        <v/>
      </c>
      <c r="K813" s="1" t="str">
        <f>IF(טבלה1013[[#This Row],[CycleNumber]]=1,"",IF(טבלה1013[[#This Row],[וסת השבוע]]=1,0,IF(K812="","",IF(K812=0,IF(טבלה1013[[#This Row],[LengthofCycle]]=28,0,1),IF(K812=1,IF(טבלה1013[[#This Row],[LengthofCycle]]+F812=28*2,0,2),IF(K812=2,IF(טבלה1013[[#This Row],[LengthofCycle]]+F812+F811=28*3,0,3),""))))))</f>
        <v/>
      </c>
      <c r="L813" s="1" t="str">
        <f>IF(טבלה1013[[#This Row],[וסת השבוע]]=1,IF(טבלה1013[[#This Row],[וסת השבוע וההפלגה ביחד]]=1,L812+1,0),IF(AND(טבלה1013[[#This Row],[CycleNumber]]&gt;B812,טבלה1013[[#This Row],[CycleNumber]]&gt;1),IF(טבלה1013[[#This Row],[וסת השבוע פעיל?]]&lt;&gt;"",L812+1,""),""))</f>
        <v/>
      </c>
      <c r="M813" s="1" t="str">
        <f>IF(AND(טבלה1013[[#This Row],[וסת השבוע פעיל?]]&lt;&gt;"",טבלה1013[[#This Row],[CycleNumber]]&lt;B814,B814&lt;&gt;"",טבלה1013[[#This Row],[וסת השבוע פעיל?]]&lt;3),IF(K814=0,IF(AND(טבלה1013[[#This Row],[וסת השבוע פעיל?]]&gt;0,I814=1),0,1),0),"")</f>
        <v/>
      </c>
      <c r="N813" s="1" t="str">
        <f t="shared" si="72"/>
        <v/>
      </c>
      <c r="O813" s="1" t="str">
        <f>IF(AND(טבלה1013[[#This Row],[חיזוי - שבוע]]=1,J814=1),1,"")</f>
        <v/>
      </c>
      <c r="P813" s="1" t="str">
        <f>IF(AND(טבלה1013[[#This Row],[חיזוי טוב עם הפלגה?]]=1,טבלה1013[[#This Row],[וסת קבוע אחרון]]&lt;&gt;28,X812=1),1,"")</f>
        <v/>
      </c>
      <c r="Q813" s="1" t="str">
        <f>IF(AND(טבלה1013[[#This Row],[וסת השבוע פעיל?]]&lt;3,OR(טבלה1013[[#This Row],[CycleNumber]]&gt;B814,B814="")),1,"")</f>
        <v/>
      </c>
      <c r="R813" s="1" t="str">
        <f>IF(טבלה1013[[#This Row],[האישה קבעה וסת שבוע?]]=1,IF(טבלה1013[[#This Row],[וסת השבוע פעיל?]]&lt;3,1,0),"")</f>
        <v/>
      </c>
      <c r="S8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3" s="1">
        <f t="shared" si="73"/>
        <v>0</v>
      </c>
      <c r="U813" s="1">
        <f t="shared" si="74"/>
        <v>0</v>
      </c>
      <c r="V813" s="1">
        <f t="shared" si="75"/>
        <v>0</v>
      </c>
      <c r="W813" s="1" t="str">
        <f>IF(טבלה1013[[#This Row],[3 הפלגות זהות]]="","",IF(טבלה1013[[#This Row],[3 הפלגות זהות]]=1,טבלה1013[[#This Row],[LengthofCycle]],W812))</f>
        <v/>
      </c>
      <c r="Y813" s="1" t="str">
        <f>IF(OR(טבלה1013[[#This Row],[הווסת פעיל?]]=0,טבלה1013[[#This Row],[הווסת פעיל?]]=""),"",SUM(Y812,טבלה1013[[#This Row],[הווסת פעיל?]]))</f>
        <v/>
      </c>
      <c r="Z813" s="1" t="str">
        <f>IF(AND(טבלה1013[[#This Row],[כמה מחזורים עד עקירה]]&lt;&gt;"",Y814=""),טבלה1013[[#This Row],[כמה מחזורים עד עקירה]],"")</f>
        <v/>
      </c>
      <c r="AA813" s="1" t="str">
        <f>IF(AND(טבלה1013[[#This Row],[הווסת פעיל?]]=1,טבלה1013[[#This Row],[וסת קבוע אחרון]]&lt;&gt;W812),טבלה1013[[#This Row],[וסת קבוע אחרון]],"")</f>
        <v/>
      </c>
      <c r="AB813" s="1" t="str">
        <f>IF(AND(טבלה1013[[#This Row],[הווסת פעיל?]]=1,X812=0,טבלה1013[[#This Row],[וסת קבוע אחרון]]=W812),טבלה1013[[#This Row],[וסת קבוע אחרון]],"")</f>
        <v/>
      </c>
      <c r="AC813" s="1" t="str">
        <f>IF(AND(טבלה1013[[#This Row],[הווסת פעיל?]]=1,X812=0,טבלה1013[[#This Row],[וסת קבוע אחרון]]&lt;&gt;W812),1,"")</f>
        <v/>
      </c>
      <c r="AD813" s="1" t="str">
        <f>IF(AND(טבלה1013[[#This Row],[הווסת פעיל?]]&lt;&gt;"",B814=1),טבלה1013[[#This Row],[CycleNumber]],"")</f>
        <v/>
      </c>
      <c r="AE813" s="1" t="str">
        <f>IF(AND(טבלה1013[[#This Row],[הווסת פעיל?]]&lt;&gt;"",X812=""),טבלה1013[[#This Row],[CycleNumber]],"")</f>
        <v/>
      </c>
      <c r="AF813" s="1" t="str">
        <f>IF(B814=1,"",IF(טבלה1013[[#This Row],[הווסת פעיל?]]=1,IF(טבלה1013[[#This Row],[וסת קבוע אחרון]]=F814,1,0),""))</f>
        <v/>
      </c>
      <c r="AG813" s="1" t="str">
        <f>IF(B814=1,"",IF(טבלה1013[[#This Row],[הווסת פעיל?]]=1,IF(OR(טבלה1013[[#This Row],[וסת קבוע אחרון]]=F814,F814=טבלה1013[[#This Row],[LengthofCycle]]),1,0),""))</f>
        <v/>
      </c>
      <c r="AH813" s="1" t="str">
        <f>IF(B814=1,"",IF(טבלה1013[[#This Row],[הווסת פעיל?]]=1,IF(OR(טבלה1013[[#This Row],[וסת קבוע אחרון]]=F814,F814=טבלה1013[[#This Row],[LengthofCycle]],AND(טבלה1013[[#This Row],[LengthofCycle]]&lt;&gt;טבלה1013[[#This Row],[וסת קבוע אחרון]],OR(F814=28,F814=29))),1,0),""))</f>
        <v/>
      </c>
      <c r="AI813" s="1" t="str">
        <f>IF(AND(טבלה1013[[#This Row],[הווסת פעיל?]]=1,B814=1),1,"")</f>
        <v/>
      </c>
      <c r="AJ813" s="4">
        <f>IF(AND(טבלה1013[[#This Row],[הווסת פעיל?]]&lt;&gt;1,B814&lt;&gt;1,B814&lt;&gt;""),IF(טבלה1013[[#This Row],[LengthofCycle]]=F814,1,0),"")</f>
        <v>0</v>
      </c>
      <c r="AK813" s="4">
        <f>IF(AND(טבלה1013[[#This Row],[הווסת פעיל?]]&lt;&gt;1,B814&lt;&gt;1,B814&lt;&gt;""),IF(OR(טבלה1013[[#This Row],[LengthofCycle]]=F814,F814=29),1,0),"")</f>
        <v>0</v>
      </c>
      <c r="AL813" s="4">
        <f>IF(AND(טבלה1013[[#This Row],[הווסת פעיל?]]&lt;&gt;1,B814&lt;&gt;1,B814&lt;&gt;""),IF(OR(טבלה1013[[#This Row],[LengthofCycle]]=F814,F814=29,F814=28),1,0),"")</f>
        <v>0</v>
      </c>
    </row>
    <row r="814" spans="1:38" x14ac:dyDescent="0.25">
      <c r="A814" s="1" t="s">
        <v>121</v>
      </c>
      <c r="B814" s="1">
        <v>13</v>
      </c>
      <c r="C814" s="1">
        <v>0</v>
      </c>
      <c r="D814" s="1">
        <v>1</v>
      </c>
      <c r="E814" s="1">
        <v>0</v>
      </c>
      <c r="F814" s="1">
        <v>26</v>
      </c>
      <c r="G814" s="1">
        <f>טבלה1013[[#This Row],[LengthofCycle]]+1</f>
        <v>27</v>
      </c>
      <c r="H814" s="1" t="str">
        <f>IF(IFERROR(LOOKUP(טבלה1013[[#This Row],[ClientID]],קביעויות[השבוע]),FALSE)=טבלה1013[[#This Row],[ClientID]],1,"")</f>
        <v/>
      </c>
      <c r="I814" s="1" t="str">
        <f>IF(AND(טבלה1013[[#This Row],[CycleNumber]]&gt;1,OR(B815="",טבלה1013[[#This Row],[CycleNumber]]&gt;B813)),IF(OR(AND(טבלה1013[[#This Row],[LengthofCycle]]=28,F813=28),AND(טבלה1013[[#This Row],[LengthofCycle]]=35,F813=35)),1,""),"")</f>
        <v/>
      </c>
      <c r="J814" s="1" t="str">
        <f>IF(AND(טבלה1013[[#This Row],[וסת השבוע]]=1,I813=1,טבלה1013[[#This Row],[CycleNumber]]&gt;B813),1,"")</f>
        <v/>
      </c>
      <c r="K814" s="1" t="str">
        <f>IF(טבלה1013[[#This Row],[CycleNumber]]=1,"",IF(טבלה1013[[#This Row],[וסת השבוע]]=1,0,IF(K813="","",IF(K813=0,IF(טבלה1013[[#This Row],[LengthofCycle]]=28,0,1),IF(K813=1,IF(טבלה1013[[#This Row],[LengthofCycle]]+F813=28*2,0,2),IF(K813=2,IF(טבלה1013[[#This Row],[LengthofCycle]]+F813+F812=28*3,0,3),""))))))</f>
        <v/>
      </c>
      <c r="L814" s="1" t="str">
        <f>IF(טבלה1013[[#This Row],[וסת השבוע]]=1,IF(טבלה1013[[#This Row],[וסת השבוע וההפלגה ביחד]]=1,L813+1,0),IF(AND(טבלה1013[[#This Row],[CycleNumber]]&gt;B813,טבלה1013[[#This Row],[CycleNumber]]&gt;1),IF(טבלה1013[[#This Row],[וסת השבוע פעיל?]]&lt;&gt;"",L813+1,""),""))</f>
        <v/>
      </c>
      <c r="M814" s="1" t="str">
        <f>IF(AND(טבלה1013[[#This Row],[וסת השבוע פעיל?]]&lt;&gt;"",טבלה1013[[#This Row],[CycleNumber]]&lt;B815,B815&lt;&gt;"",טבלה1013[[#This Row],[וסת השבוע פעיל?]]&lt;3),IF(K815=0,IF(AND(טבלה1013[[#This Row],[וסת השבוע פעיל?]]&gt;0,I815=1),0,1),0),"")</f>
        <v/>
      </c>
      <c r="N814" s="1" t="str">
        <f t="shared" si="72"/>
        <v/>
      </c>
      <c r="O814" s="1" t="str">
        <f>IF(AND(טבלה1013[[#This Row],[חיזוי - שבוע]]=1,J815=1),1,"")</f>
        <v/>
      </c>
      <c r="P814" s="1" t="str">
        <f>IF(AND(טבלה1013[[#This Row],[חיזוי טוב עם הפלגה?]]=1,טבלה1013[[#This Row],[וסת קבוע אחרון]]&lt;&gt;28,X813=1),1,"")</f>
        <v/>
      </c>
      <c r="Q814" s="1" t="str">
        <f>IF(AND(טבלה1013[[#This Row],[וסת השבוע פעיל?]]&lt;3,OR(טבלה1013[[#This Row],[CycleNumber]]&gt;B815,B815="")),1,"")</f>
        <v/>
      </c>
      <c r="R814" s="1" t="str">
        <f>IF(טבלה1013[[#This Row],[האישה קבעה וסת שבוע?]]=1,IF(טבלה1013[[#This Row],[וסת השבוע פעיל?]]&lt;3,1,0),"")</f>
        <v/>
      </c>
      <c r="S8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4" s="1">
        <f t="shared" si="73"/>
        <v>0</v>
      </c>
      <c r="U814" s="1">
        <f t="shared" si="74"/>
        <v>0</v>
      </c>
      <c r="V814" s="1">
        <f t="shared" si="75"/>
        <v>0</v>
      </c>
      <c r="W814" s="1" t="str">
        <f>IF(טבלה1013[[#This Row],[3 הפלגות זהות]]="","",IF(טבלה1013[[#This Row],[3 הפלגות זהות]]=1,טבלה1013[[#This Row],[LengthofCycle]],W813))</f>
        <v/>
      </c>
      <c r="Y814" s="1" t="str">
        <f>IF(OR(טבלה1013[[#This Row],[הווסת פעיל?]]=0,טבלה1013[[#This Row],[הווסת פעיל?]]=""),"",SUM(Y813,טבלה1013[[#This Row],[הווסת פעיל?]]))</f>
        <v/>
      </c>
      <c r="Z814" s="1" t="str">
        <f>IF(AND(טבלה1013[[#This Row],[כמה מחזורים עד עקירה]]&lt;&gt;"",Y815=""),טבלה1013[[#This Row],[כמה מחזורים עד עקירה]],"")</f>
        <v/>
      </c>
      <c r="AA814" s="1" t="str">
        <f>IF(AND(טבלה1013[[#This Row],[הווסת פעיל?]]=1,טבלה1013[[#This Row],[וסת קבוע אחרון]]&lt;&gt;W813),טבלה1013[[#This Row],[וסת קבוע אחרון]],"")</f>
        <v/>
      </c>
      <c r="AB814" s="1" t="str">
        <f>IF(AND(טבלה1013[[#This Row],[הווסת פעיל?]]=1,X813=0,טבלה1013[[#This Row],[וסת קבוע אחרון]]=W813),טבלה1013[[#This Row],[וסת קבוע אחרון]],"")</f>
        <v/>
      </c>
      <c r="AC814" s="1" t="str">
        <f>IF(AND(טבלה1013[[#This Row],[הווסת פעיל?]]=1,X813=0,טבלה1013[[#This Row],[וסת קבוע אחרון]]&lt;&gt;W813),1,"")</f>
        <v/>
      </c>
      <c r="AD814" s="1" t="str">
        <f>IF(AND(טבלה1013[[#This Row],[הווסת פעיל?]]&lt;&gt;"",B815=1),טבלה1013[[#This Row],[CycleNumber]],"")</f>
        <v/>
      </c>
      <c r="AE814" s="1" t="str">
        <f>IF(AND(טבלה1013[[#This Row],[הווסת פעיל?]]&lt;&gt;"",X813=""),טבלה1013[[#This Row],[CycleNumber]],"")</f>
        <v/>
      </c>
      <c r="AF814" s="1" t="str">
        <f>IF(B815=1,"",IF(טבלה1013[[#This Row],[הווסת פעיל?]]=1,IF(טבלה1013[[#This Row],[וסת קבוע אחרון]]=F815,1,0),""))</f>
        <v/>
      </c>
      <c r="AG814" s="1" t="str">
        <f>IF(B815=1,"",IF(טבלה1013[[#This Row],[הווסת פעיל?]]=1,IF(OR(טבלה1013[[#This Row],[וסת קבוע אחרון]]=F815,F815=טבלה1013[[#This Row],[LengthofCycle]]),1,0),""))</f>
        <v/>
      </c>
      <c r="AH814" s="1" t="str">
        <f>IF(B815=1,"",IF(טבלה1013[[#This Row],[הווסת פעיל?]]=1,IF(OR(טבלה1013[[#This Row],[וסת קבוע אחרון]]=F815,F815=טבלה1013[[#This Row],[LengthofCycle]],AND(טבלה1013[[#This Row],[LengthofCycle]]&lt;&gt;טבלה1013[[#This Row],[וסת קבוע אחרון]],OR(F815=28,F815=29))),1,0),""))</f>
        <v/>
      </c>
      <c r="AI814" s="1" t="str">
        <f>IF(AND(טבלה1013[[#This Row],[הווסת פעיל?]]=1,B815=1),1,"")</f>
        <v/>
      </c>
      <c r="AJ814" s="4">
        <f>IF(AND(טבלה1013[[#This Row],[הווסת פעיל?]]&lt;&gt;1,B815&lt;&gt;1,B815&lt;&gt;""),IF(טבלה1013[[#This Row],[LengthofCycle]]=F815,1,0),"")</f>
        <v>1</v>
      </c>
      <c r="AK814" s="4">
        <f>IF(AND(טבלה1013[[#This Row],[הווסת פעיל?]]&lt;&gt;1,B815&lt;&gt;1,B815&lt;&gt;""),IF(OR(טבלה1013[[#This Row],[LengthofCycle]]=F815,F815=29),1,0),"")</f>
        <v>1</v>
      </c>
      <c r="AL814" s="4">
        <f>IF(AND(טבלה1013[[#This Row],[הווסת פעיל?]]&lt;&gt;1,B815&lt;&gt;1,B815&lt;&gt;""),IF(OR(טבלה1013[[#This Row],[LengthofCycle]]=F815,F815=29,F815=28),1,0),"")</f>
        <v>1</v>
      </c>
    </row>
    <row r="815" spans="1:38" x14ac:dyDescent="0.25">
      <c r="A815" s="1" t="s">
        <v>121</v>
      </c>
      <c r="B815" s="1">
        <v>14</v>
      </c>
      <c r="C815" s="1">
        <v>0</v>
      </c>
      <c r="D815" s="1">
        <v>1</v>
      </c>
      <c r="E815" s="1">
        <v>0</v>
      </c>
      <c r="F815" s="1">
        <v>26</v>
      </c>
      <c r="G815" s="1">
        <f>טבלה1013[[#This Row],[LengthofCycle]]+1</f>
        <v>27</v>
      </c>
      <c r="H815" s="1" t="str">
        <f>IF(IFERROR(LOOKUP(טבלה1013[[#This Row],[ClientID]],קביעויות[השבוע]),FALSE)=טבלה1013[[#This Row],[ClientID]],1,"")</f>
        <v/>
      </c>
      <c r="I815" s="1" t="str">
        <f>IF(AND(טבלה1013[[#This Row],[CycleNumber]]&gt;1,OR(B816="",טבלה1013[[#This Row],[CycleNumber]]&gt;B814)),IF(OR(AND(טבלה1013[[#This Row],[LengthofCycle]]=28,F814=28),AND(טבלה1013[[#This Row],[LengthofCycle]]=35,F814=35)),1,""),"")</f>
        <v/>
      </c>
      <c r="J815" s="1" t="str">
        <f>IF(AND(טבלה1013[[#This Row],[וסת השבוע]]=1,I814=1,טבלה1013[[#This Row],[CycleNumber]]&gt;B814),1,"")</f>
        <v/>
      </c>
      <c r="K815" s="1" t="str">
        <f>IF(טבלה1013[[#This Row],[CycleNumber]]=1,"",IF(טבלה1013[[#This Row],[וסת השבוע]]=1,0,IF(K814="","",IF(K814=0,IF(טבלה1013[[#This Row],[LengthofCycle]]=28,0,1),IF(K814=1,IF(טבלה1013[[#This Row],[LengthofCycle]]+F814=28*2,0,2),IF(K814=2,IF(טבלה1013[[#This Row],[LengthofCycle]]+F814+F813=28*3,0,3),""))))))</f>
        <v/>
      </c>
      <c r="L815" s="1" t="str">
        <f>IF(טבלה1013[[#This Row],[וסת השבוע]]=1,IF(טבלה1013[[#This Row],[וסת השבוע וההפלגה ביחד]]=1,L814+1,0),IF(AND(טבלה1013[[#This Row],[CycleNumber]]&gt;B814,טבלה1013[[#This Row],[CycleNumber]]&gt;1),IF(טבלה1013[[#This Row],[וסת השבוע פעיל?]]&lt;&gt;"",L814+1,""),""))</f>
        <v/>
      </c>
      <c r="M815" s="1" t="str">
        <f>IF(AND(טבלה1013[[#This Row],[וסת השבוע פעיל?]]&lt;&gt;"",טבלה1013[[#This Row],[CycleNumber]]&lt;B816,B816&lt;&gt;"",טבלה1013[[#This Row],[וסת השבוע פעיל?]]&lt;3),IF(K816=0,IF(AND(טבלה1013[[#This Row],[וסת השבוע פעיל?]]&gt;0,I816=1),0,1),0),"")</f>
        <v/>
      </c>
      <c r="N815" s="1" t="str">
        <f t="shared" si="72"/>
        <v/>
      </c>
      <c r="O815" s="1" t="str">
        <f>IF(AND(טבלה1013[[#This Row],[חיזוי - שבוע]]=1,J816=1),1,"")</f>
        <v/>
      </c>
      <c r="P815" s="1" t="str">
        <f>IF(AND(טבלה1013[[#This Row],[חיזוי טוב עם הפלגה?]]=1,טבלה1013[[#This Row],[וסת קבוע אחרון]]&lt;&gt;28,X814=1),1,"")</f>
        <v/>
      </c>
      <c r="Q815" s="1" t="str">
        <f>IF(AND(טבלה1013[[#This Row],[וסת השבוע פעיל?]]&lt;3,OR(טבלה1013[[#This Row],[CycleNumber]]&gt;B816,B816="")),1,"")</f>
        <v/>
      </c>
      <c r="R815" s="1" t="str">
        <f>IF(טבלה1013[[#This Row],[האישה קבעה וסת שבוע?]]=1,IF(טבלה1013[[#This Row],[וסת השבוע פעיל?]]&lt;3,1,0),"")</f>
        <v/>
      </c>
      <c r="S8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5" s="1">
        <f t="shared" si="73"/>
        <v>0</v>
      </c>
      <c r="U815" s="1">
        <f t="shared" si="74"/>
        <v>0</v>
      </c>
      <c r="V815" s="1">
        <f t="shared" si="75"/>
        <v>0</v>
      </c>
      <c r="W815" s="1" t="str">
        <f>IF(טבלה1013[[#This Row],[3 הפלגות זהות]]="","",IF(טבלה1013[[#This Row],[3 הפלגות זהות]]=1,טבלה1013[[#This Row],[LengthofCycle]],W814))</f>
        <v/>
      </c>
      <c r="Y815" s="1" t="str">
        <f>IF(OR(טבלה1013[[#This Row],[הווסת פעיל?]]=0,טבלה1013[[#This Row],[הווסת פעיל?]]=""),"",SUM(Y814,טבלה1013[[#This Row],[הווסת פעיל?]]))</f>
        <v/>
      </c>
      <c r="Z815" s="1" t="str">
        <f>IF(AND(טבלה1013[[#This Row],[כמה מחזורים עד עקירה]]&lt;&gt;"",Y816=""),טבלה1013[[#This Row],[כמה מחזורים עד עקירה]],"")</f>
        <v/>
      </c>
      <c r="AA815" s="1" t="str">
        <f>IF(AND(טבלה1013[[#This Row],[הווסת פעיל?]]=1,טבלה1013[[#This Row],[וסת קבוע אחרון]]&lt;&gt;W814),טבלה1013[[#This Row],[וסת קבוע אחרון]],"")</f>
        <v/>
      </c>
      <c r="AB815" s="1" t="str">
        <f>IF(AND(טבלה1013[[#This Row],[הווסת פעיל?]]=1,X814=0,טבלה1013[[#This Row],[וסת קבוע אחרון]]=W814),טבלה1013[[#This Row],[וסת קבוע אחרון]],"")</f>
        <v/>
      </c>
      <c r="AC815" s="1" t="str">
        <f>IF(AND(טבלה1013[[#This Row],[הווסת פעיל?]]=1,X814=0,טבלה1013[[#This Row],[וסת קבוע אחרון]]&lt;&gt;W814),1,"")</f>
        <v/>
      </c>
      <c r="AD815" s="1" t="str">
        <f>IF(AND(טבלה1013[[#This Row],[הווסת פעיל?]]&lt;&gt;"",B816=1),טבלה1013[[#This Row],[CycleNumber]],"")</f>
        <v/>
      </c>
      <c r="AE815" s="1" t="str">
        <f>IF(AND(טבלה1013[[#This Row],[הווסת פעיל?]]&lt;&gt;"",X814=""),טבלה1013[[#This Row],[CycleNumber]],"")</f>
        <v/>
      </c>
      <c r="AF815" s="1" t="str">
        <f>IF(B816=1,"",IF(טבלה1013[[#This Row],[הווסת פעיל?]]=1,IF(טבלה1013[[#This Row],[וסת קבוע אחרון]]=F816,1,0),""))</f>
        <v/>
      </c>
      <c r="AG815" s="1" t="str">
        <f>IF(B816=1,"",IF(טבלה1013[[#This Row],[הווסת פעיל?]]=1,IF(OR(טבלה1013[[#This Row],[וסת קבוע אחרון]]=F816,F816=טבלה1013[[#This Row],[LengthofCycle]]),1,0),""))</f>
        <v/>
      </c>
      <c r="AH815" s="1" t="str">
        <f>IF(B816=1,"",IF(טבלה1013[[#This Row],[הווסת פעיל?]]=1,IF(OR(טבלה1013[[#This Row],[וסת קבוע אחרון]]=F816,F816=טבלה1013[[#This Row],[LengthofCycle]],AND(טבלה1013[[#This Row],[LengthofCycle]]&lt;&gt;טבלה1013[[#This Row],[וסת קבוע אחרון]],OR(F816=28,F816=29))),1,0),""))</f>
        <v/>
      </c>
      <c r="AI815" s="1" t="str">
        <f>IF(AND(טבלה1013[[#This Row],[הווסת פעיל?]]=1,B816=1),1,"")</f>
        <v/>
      </c>
      <c r="AJ815" s="4">
        <f>IF(AND(טבלה1013[[#This Row],[הווסת פעיל?]]&lt;&gt;1,B816&lt;&gt;1,B816&lt;&gt;""),IF(טבלה1013[[#This Row],[LengthofCycle]]=F816,1,0),"")</f>
        <v>0</v>
      </c>
      <c r="AK815" s="4">
        <f>IF(AND(טבלה1013[[#This Row],[הווסת פעיל?]]&lt;&gt;1,B816&lt;&gt;1,B816&lt;&gt;""),IF(OR(טבלה1013[[#This Row],[LengthofCycle]]=F816,F816=29),1,0),"")</f>
        <v>0</v>
      </c>
      <c r="AL815" s="4">
        <f>IF(AND(טבלה1013[[#This Row],[הווסת פעיל?]]&lt;&gt;1,B816&lt;&gt;1,B816&lt;&gt;""),IF(OR(טבלה1013[[#This Row],[LengthofCycle]]=F816,F816=29,F816=28),1,0),"")</f>
        <v>0</v>
      </c>
    </row>
    <row r="816" spans="1:38" x14ac:dyDescent="0.25">
      <c r="A816" s="1" t="s">
        <v>121</v>
      </c>
      <c r="B816" s="1">
        <v>15</v>
      </c>
      <c r="C816" s="1">
        <v>0</v>
      </c>
      <c r="D816" s="1">
        <v>1</v>
      </c>
      <c r="E816" s="1">
        <v>0</v>
      </c>
      <c r="F816" s="1">
        <v>27</v>
      </c>
      <c r="G816" s="1">
        <f>טבלה1013[[#This Row],[LengthofCycle]]+1</f>
        <v>28</v>
      </c>
      <c r="H816" s="1" t="str">
        <f>IF(IFERROR(LOOKUP(טבלה1013[[#This Row],[ClientID]],קביעויות[השבוע]),FALSE)=טבלה1013[[#This Row],[ClientID]],1,"")</f>
        <v/>
      </c>
      <c r="I816" s="1" t="str">
        <f>IF(AND(טבלה1013[[#This Row],[CycleNumber]]&gt;1,OR(B817="",טבלה1013[[#This Row],[CycleNumber]]&gt;B815)),IF(OR(AND(טבלה1013[[#This Row],[LengthofCycle]]=28,F815=28),AND(טבלה1013[[#This Row],[LengthofCycle]]=35,F815=35)),1,""),"")</f>
        <v/>
      </c>
      <c r="J816" s="1" t="str">
        <f>IF(AND(טבלה1013[[#This Row],[וסת השבוע]]=1,I815=1,טבלה1013[[#This Row],[CycleNumber]]&gt;B815),1,"")</f>
        <v/>
      </c>
      <c r="K816" s="1" t="str">
        <f>IF(טבלה1013[[#This Row],[CycleNumber]]=1,"",IF(טבלה1013[[#This Row],[וסת השבוע]]=1,0,IF(K815="","",IF(K815=0,IF(טבלה1013[[#This Row],[LengthofCycle]]=28,0,1),IF(K815=1,IF(טבלה1013[[#This Row],[LengthofCycle]]+F815=28*2,0,2),IF(K815=2,IF(טבלה1013[[#This Row],[LengthofCycle]]+F815+F814=28*3,0,3),""))))))</f>
        <v/>
      </c>
      <c r="L816" s="1" t="str">
        <f>IF(טבלה1013[[#This Row],[וסת השבוע]]=1,IF(טבלה1013[[#This Row],[וסת השבוע וההפלגה ביחד]]=1,L815+1,0),IF(AND(טבלה1013[[#This Row],[CycleNumber]]&gt;B815,טבלה1013[[#This Row],[CycleNumber]]&gt;1),IF(טבלה1013[[#This Row],[וסת השבוע פעיל?]]&lt;&gt;"",L815+1,""),""))</f>
        <v/>
      </c>
      <c r="M816" s="1" t="str">
        <f>IF(AND(טבלה1013[[#This Row],[וסת השבוע פעיל?]]&lt;&gt;"",טבלה1013[[#This Row],[CycleNumber]]&lt;B817,B817&lt;&gt;"",טבלה1013[[#This Row],[וסת השבוע פעיל?]]&lt;3),IF(K817=0,IF(AND(טבלה1013[[#This Row],[וסת השבוע פעיל?]]&gt;0,I817=1),0,1),0),"")</f>
        <v/>
      </c>
      <c r="N816" s="1" t="str">
        <f t="shared" si="72"/>
        <v/>
      </c>
      <c r="O816" s="1" t="str">
        <f>IF(AND(טבלה1013[[#This Row],[חיזוי - שבוע]]=1,J817=1),1,"")</f>
        <v/>
      </c>
      <c r="P816" s="1" t="str">
        <f>IF(AND(טבלה1013[[#This Row],[חיזוי טוב עם הפלגה?]]=1,טבלה1013[[#This Row],[וסת קבוע אחרון]]&lt;&gt;28,X815=1),1,"")</f>
        <v/>
      </c>
      <c r="Q816" s="1" t="str">
        <f>IF(AND(טבלה1013[[#This Row],[וסת השבוע פעיל?]]&lt;3,OR(טבלה1013[[#This Row],[CycleNumber]]&gt;B817,B817="")),1,"")</f>
        <v/>
      </c>
      <c r="R816" s="1" t="str">
        <f>IF(טבלה1013[[#This Row],[האישה קבעה וסת שבוע?]]=1,IF(טבלה1013[[#This Row],[וסת השבוע פעיל?]]&lt;3,1,0),"")</f>
        <v/>
      </c>
      <c r="S8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6" s="1">
        <f t="shared" si="73"/>
        <v>0</v>
      </c>
      <c r="U816" s="1">
        <f t="shared" si="74"/>
        <v>0</v>
      </c>
      <c r="V816" s="1">
        <f t="shared" si="75"/>
        <v>0</v>
      </c>
      <c r="W816" s="1" t="str">
        <f>IF(טבלה1013[[#This Row],[3 הפלגות זהות]]="","",IF(טבלה1013[[#This Row],[3 הפלגות זהות]]=1,טבלה1013[[#This Row],[LengthofCycle]],W815))</f>
        <v/>
      </c>
      <c r="Y816" s="1" t="str">
        <f>IF(OR(טבלה1013[[#This Row],[הווסת פעיל?]]=0,טבלה1013[[#This Row],[הווסת פעיל?]]=""),"",SUM(Y815,טבלה1013[[#This Row],[הווסת פעיל?]]))</f>
        <v/>
      </c>
      <c r="Z816" s="1" t="str">
        <f>IF(AND(טבלה1013[[#This Row],[כמה מחזורים עד עקירה]]&lt;&gt;"",Y817=""),טבלה1013[[#This Row],[כמה מחזורים עד עקירה]],"")</f>
        <v/>
      </c>
      <c r="AA816" s="1" t="str">
        <f>IF(AND(טבלה1013[[#This Row],[הווסת פעיל?]]=1,טבלה1013[[#This Row],[וסת קבוע אחרון]]&lt;&gt;W815),טבלה1013[[#This Row],[וסת קבוע אחרון]],"")</f>
        <v/>
      </c>
      <c r="AB816" s="1" t="str">
        <f>IF(AND(טבלה1013[[#This Row],[הווסת פעיל?]]=1,X815=0,טבלה1013[[#This Row],[וסת קבוע אחרון]]=W815),טבלה1013[[#This Row],[וסת קבוע אחרון]],"")</f>
        <v/>
      </c>
      <c r="AC816" s="1" t="str">
        <f>IF(AND(טבלה1013[[#This Row],[הווסת פעיל?]]=1,X815=0,טבלה1013[[#This Row],[וסת קבוע אחרון]]&lt;&gt;W815),1,"")</f>
        <v/>
      </c>
      <c r="AD816" s="1" t="str">
        <f>IF(AND(טבלה1013[[#This Row],[הווסת פעיל?]]&lt;&gt;"",B817=1),טבלה1013[[#This Row],[CycleNumber]],"")</f>
        <v/>
      </c>
      <c r="AE816" s="1" t="str">
        <f>IF(AND(טבלה1013[[#This Row],[הווסת פעיל?]]&lt;&gt;"",X815=""),טבלה1013[[#This Row],[CycleNumber]],"")</f>
        <v/>
      </c>
      <c r="AF816" s="1" t="str">
        <f>IF(B817=1,"",IF(טבלה1013[[#This Row],[הווסת פעיל?]]=1,IF(טבלה1013[[#This Row],[וסת קבוע אחרון]]=F817,1,0),""))</f>
        <v/>
      </c>
      <c r="AG816" s="1" t="str">
        <f>IF(B817=1,"",IF(טבלה1013[[#This Row],[הווסת פעיל?]]=1,IF(OR(טבלה1013[[#This Row],[וסת קבוע אחרון]]=F817,F817=טבלה1013[[#This Row],[LengthofCycle]]),1,0),""))</f>
        <v/>
      </c>
      <c r="AH816" s="1" t="str">
        <f>IF(B817=1,"",IF(טבלה1013[[#This Row],[הווסת פעיל?]]=1,IF(OR(טבלה1013[[#This Row],[וסת קבוע אחרון]]=F817,F817=טבלה1013[[#This Row],[LengthofCycle]],AND(טבלה1013[[#This Row],[LengthofCycle]]&lt;&gt;טבלה1013[[#This Row],[וסת קבוע אחרון]],OR(F817=28,F817=29))),1,0),""))</f>
        <v/>
      </c>
      <c r="AI816" s="1" t="str">
        <f>IF(AND(טבלה1013[[#This Row],[הווסת פעיל?]]=1,B817=1),1,"")</f>
        <v/>
      </c>
      <c r="AJ816" s="4" t="str">
        <f>IF(AND(טבלה1013[[#This Row],[הווסת פעיל?]]&lt;&gt;1,B817&lt;&gt;1,B817&lt;&gt;""),IF(טבלה1013[[#This Row],[LengthofCycle]]=F817,1,0),"")</f>
        <v/>
      </c>
      <c r="AK816" s="4" t="str">
        <f>IF(AND(טבלה1013[[#This Row],[הווסת פעיל?]]&lt;&gt;1,B817&lt;&gt;1,B817&lt;&gt;""),IF(OR(טבלה1013[[#This Row],[LengthofCycle]]=F817,F817=29),1,0),"")</f>
        <v/>
      </c>
      <c r="AL816" s="4" t="str">
        <f>IF(AND(טבלה1013[[#This Row],[הווסת פעיל?]]&lt;&gt;1,B817&lt;&gt;1,B817&lt;&gt;""),IF(OR(טבלה1013[[#This Row],[LengthofCycle]]=F817,F817=29,F817=28),1,0),"")</f>
        <v/>
      </c>
    </row>
    <row r="817" spans="1:38" x14ac:dyDescent="0.25">
      <c r="A817" s="1" t="s">
        <v>122</v>
      </c>
      <c r="B817" s="1">
        <v>1</v>
      </c>
      <c r="C817" s="1">
        <v>1</v>
      </c>
      <c r="D817" s="1">
        <v>1</v>
      </c>
      <c r="E817" s="1">
        <v>0</v>
      </c>
      <c r="F817" s="1">
        <v>28</v>
      </c>
      <c r="G817" s="1">
        <f>טבלה1013[[#This Row],[LengthofCycle]]+1</f>
        <v>29</v>
      </c>
      <c r="H817" s="1" t="str">
        <f>IF(IFERROR(LOOKUP(טבלה1013[[#This Row],[ClientID]],קביעויות[השבוע]),FALSE)=טבלה1013[[#This Row],[ClientID]],1,"")</f>
        <v/>
      </c>
      <c r="I817" s="1" t="str">
        <f>IF(AND(טבלה1013[[#This Row],[CycleNumber]]&gt;1,OR(B818="",טבלה1013[[#This Row],[CycleNumber]]&gt;B816)),IF(OR(AND(טבלה1013[[#This Row],[LengthofCycle]]=28,F816=28),AND(טבלה1013[[#This Row],[LengthofCycle]]=35,F816=35)),1,""),"")</f>
        <v/>
      </c>
      <c r="J817" s="1" t="str">
        <f>IF(AND(טבלה1013[[#This Row],[וסת השבוע]]=1,I816=1,טבלה1013[[#This Row],[CycleNumber]]&gt;B816),1,"")</f>
        <v/>
      </c>
      <c r="K817" s="1" t="str">
        <f>IF(טבלה1013[[#This Row],[CycleNumber]]=1,"",IF(טבלה1013[[#This Row],[וסת השבוע]]=1,0,IF(K816="","",IF(K816=0,IF(טבלה1013[[#This Row],[LengthofCycle]]=28,0,1),IF(K816=1,IF(טבלה1013[[#This Row],[LengthofCycle]]+F816=28*2,0,2),IF(K816=2,IF(טבלה1013[[#This Row],[LengthofCycle]]+F816+F815=28*3,0,3),""))))))</f>
        <v/>
      </c>
      <c r="L817" s="1" t="str">
        <f>IF(טבלה1013[[#This Row],[וסת השבוע]]=1,IF(טבלה1013[[#This Row],[וסת השבוע וההפלגה ביחד]]=1,L816+1,0),IF(AND(טבלה1013[[#This Row],[CycleNumber]]&gt;B816,טבלה1013[[#This Row],[CycleNumber]]&gt;1),IF(טבלה1013[[#This Row],[וסת השבוע פעיל?]]&lt;&gt;"",L816+1,""),""))</f>
        <v/>
      </c>
      <c r="M817" s="1" t="str">
        <f>IF(AND(טבלה1013[[#This Row],[וסת השבוע פעיל?]]&lt;&gt;"",טבלה1013[[#This Row],[CycleNumber]]&lt;B818,B818&lt;&gt;"",טבלה1013[[#This Row],[וסת השבוע פעיל?]]&lt;3),IF(K818=0,IF(AND(טבלה1013[[#This Row],[וסת השבוע פעיל?]]&gt;0,I818=1),0,1),0),"")</f>
        <v/>
      </c>
      <c r="N817" s="1" t="str">
        <f t="shared" si="72"/>
        <v/>
      </c>
      <c r="O817" s="1" t="str">
        <f>IF(AND(טבלה1013[[#This Row],[חיזוי - שבוע]]=1,J818=1),1,"")</f>
        <v/>
      </c>
      <c r="P817" s="1" t="str">
        <f>IF(AND(טבלה1013[[#This Row],[חיזוי טוב עם הפלגה?]]=1,טבלה1013[[#This Row],[וסת קבוע אחרון]]&lt;&gt;28,X816=1),1,"")</f>
        <v/>
      </c>
      <c r="Q817" s="1" t="str">
        <f>IF(AND(טבלה1013[[#This Row],[וסת השבוע פעיל?]]&lt;3,OR(טבלה1013[[#This Row],[CycleNumber]]&gt;B818,B818="")),1,"")</f>
        <v/>
      </c>
      <c r="R817" s="1" t="str">
        <f>IF(טבלה1013[[#This Row],[האישה קבעה וסת שבוע?]]=1,IF(טבלה1013[[#This Row],[וסת השבוע פעיל?]]&lt;3,1,0),"")</f>
        <v/>
      </c>
      <c r="S8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7" s="1" t="str">
        <f t="shared" si="73"/>
        <v/>
      </c>
      <c r="U817" s="1" t="str">
        <f t="shared" si="74"/>
        <v/>
      </c>
      <c r="V817" s="1" t="str">
        <f t="shared" si="75"/>
        <v/>
      </c>
      <c r="W817" s="1" t="str">
        <f>IF(טבלה1013[[#This Row],[3 הפלגות זהות]]="","",IF(טבלה1013[[#This Row],[3 הפלגות זהות]]=1,טבלה1013[[#This Row],[LengthofCycle]],W816))</f>
        <v/>
      </c>
      <c r="X817" s="1" t="str">
        <f>IF(טבלה1013[[#This Row],[וסת קבוע אחרון]]="","",IF(OR(טבלה1013[[#This Row],[LengthofCycle]]=טבלה1013[[#This Row],[וסת קבוע אחרון]],F816=טבלה1013[[#This Row],[וסת קבוע אחרון]],F815=טבלה1013[[#This Row],[וסת קבוע אחרון]]),1,0))</f>
        <v/>
      </c>
      <c r="Y817" s="1" t="str">
        <f>IF(OR(טבלה1013[[#This Row],[הווסת פעיל?]]=0,טבלה1013[[#This Row],[הווסת פעיל?]]=""),"",SUM(Y816,טבלה1013[[#This Row],[הווסת פעיל?]]))</f>
        <v/>
      </c>
      <c r="Z817" s="1" t="str">
        <f>IF(AND(טבלה1013[[#This Row],[כמה מחזורים עד עקירה]]&lt;&gt;"",Y818=""),טבלה1013[[#This Row],[כמה מחזורים עד עקירה]],"")</f>
        <v/>
      </c>
      <c r="AA817" s="1" t="str">
        <f>IF(AND(טבלה1013[[#This Row],[הווסת פעיל?]]=1,טבלה1013[[#This Row],[וסת קבוע אחרון]]&lt;&gt;W816),טבלה1013[[#This Row],[וסת קבוע אחרון]],"")</f>
        <v/>
      </c>
      <c r="AB817" s="1" t="str">
        <f>IF(AND(טבלה1013[[#This Row],[הווסת פעיל?]]=1,X816=0,טבלה1013[[#This Row],[וסת קבוע אחרון]]=W816),טבלה1013[[#This Row],[וסת קבוע אחרון]],"")</f>
        <v/>
      </c>
      <c r="AC817" s="1" t="str">
        <f>IF(AND(טבלה1013[[#This Row],[הווסת פעיל?]]=1,X816=0,טבלה1013[[#This Row],[וסת קבוע אחרון]]&lt;&gt;W816),1,"")</f>
        <v/>
      </c>
      <c r="AD817" s="1" t="str">
        <f>IF(AND(טבלה1013[[#This Row],[הווסת פעיל?]]&lt;&gt;"",B818=1),טבלה1013[[#This Row],[CycleNumber]],"")</f>
        <v/>
      </c>
      <c r="AE817" s="1" t="str">
        <f>IF(AND(טבלה1013[[#This Row],[הווסת פעיל?]]&lt;&gt;"",X816=""),טבלה1013[[#This Row],[CycleNumber]],"")</f>
        <v/>
      </c>
      <c r="AF817" s="1" t="str">
        <f>IF(B818=1,"",IF(טבלה1013[[#This Row],[הווסת פעיל?]]=1,IF(טבלה1013[[#This Row],[וסת קבוע אחרון]]=F818,1,0),""))</f>
        <v/>
      </c>
      <c r="AG817" s="1" t="str">
        <f>IF(B818=1,"",IF(טבלה1013[[#This Row],[הווסת פעיל?]]=1,IF(OR(טבלה1013[[#This Row],[וסת קבוע אחרון]]=F818,F818=טבלה1013[[#This Row],[LengthofCycle]]),1,0),""))</f>
        <v/>
      </c>
      <c r="AH817" s="1" t="str">
        <f>IF(B818=1,"",IF(טבלה1013[[#This Row],[הווסת פעיל?]]=1,IF(OR(טבלה1013[[#This Row],[וסת קבוע אחרון]]=F818,F818=טבלה1013[[#This Row],[LengthofCycle]],AND(טבלה1013[[#This Row],[LengthofCycle]]&lt;&gt;טבלה1013[[#This Row],[וסת קבוע אחרון]],OR(F818=28,F818=29))),1,0),""))</f>
        <v/>
      </c>
      <c r="AI817" s="1" t="str">
        <f>IF(AND(טבלה1013[[#This Row],[הווסת פעיל?]]=1,B818=1),1,"")</f>
        <v/>
      </c>
      <c r="AJ817" s="4">
        <f>IF(AND(טבלה1013[[#This Row],[הווסת פעיל?]]&lt;&gt;1,B818&lt;&gt;1,B818&lt;&gt;""),IF(טבלה1013[[#This Row],[LengthofCycle]]=F818,1,0),"")</f>
        <v>0</v>
      </c>
      <c r="AK817" s="4">
        <f>IF(AND(טבלה1013[[#This Row],[הווסת פעיל?]]&lt;&gt;1,B818&lt;&gt;1,B818&lt;&gt;""),IF(OR(טבלה1013[[#This Row],[LengthofCycle]]=F818,F818=29),1,0),"")</f>
        <v>1</v>
      </c>
      <c r="AL817" s="4">
        <f>IF(AND(טבלה1013[[#This Row],[הווסת פעיל?]]&lt;&gt;1,B818&lt;&gt;1,B818&lt;&gt;""),IF(OR(טבלה1013[[#This Row],[LengthofCycle]]=F818,F818=29,F818=28),1,0),"")</f>
        <v>1</v>
      </c>
    </row>
    <row r="818" spans="1:38" x14ac:dyDescent="0.25">
      <c r="A818" s="1" t="s">
        <v>122</v>
      </c>
      <c r="B818" s="1">
        <v>2</v>
      </c>
      <c r="C818" s="1">
        <v>1</v>
      </c>
      <c r="D818" s="1">
        <v>1</v>
      </c>
      <c r="E818" s="1">
        <v>0</v>
      </c>
      <c r="F818" s="1">
        <v>29</v>
      </c>
      <c r="G818" s="1">
        <f>טבלה1013[[#This Row],[LengthofCycle]]+1</f>
        <v>30</v>
      </c>
      <c r="H818" s="1" t="str">
        <f>IF(IFERROR(LOOKUP(טבלה1013[[#This Row],[ClientID]],קביעויות[השבוע]),FALSE)=טבלה1013[[#This Row],[ClientID]],1,"")</f>
        <v/>
      </c>
      <c r="I818" s="1" t="str">
        <f>IF(AND(טבלה1013[[#This Row],[CycleNumber]]&gt;1,OR(B819="",טבלה1013[[#This Row],[CycleNumber]]&gt;B817)),IF(OR(AND(טבלה1013[[#This Row],[LengthofCycle]]=28,F817=28),AND(טבלה1013[[#This Row],[LengthofCycle]]=35,F817=35)),1,""),"")</f>
        <v/>
      </c>
      <c r="J818" s="1" t="str">
        <f>IF(AND(טבלה1013[[#This Row],[וסת השבוע]]=1,I817=1,טבלה1013[[#This Row],[CycleNumber]]&gt;B817),1,"")</f>
        <v/>
      </c>
      <c r="K818" s="1" t="str">
        <f>IF(טבלה1013[[#This Row],[CycleNumber]]=1,"",IF(טבלה1013[[#This Row],[וסת השבוע]]=1,0,IF(K817="","",IF(K817=0,IF(טבלה1013[[#This Row],[LengthofCycle]]=28,0,1),IF(K817=1,IF(טבלה1013[[#This Row],[LengthofCycle]]+F817=28*2,0,2),IF(K817=2,IF(טבלה1013[[#This Row],[LengthofCycle]]+F817+F816=28*3,0,3),""))))))</f>
        <v/>
      </c>
      <c r="L818" s="1" t="str">
        <f>IF(טבלה1013[[#This Row],[וסת השבוע]]=1,IF(טבלה1013[[#This Row],[וסת השבוע וההפלגה ביחד]]=1,L817+1,0),IF(AND(טבלה1013[[#This Row],[CycleNumber]]&gt;B817,טבלה1013[[#This Row],[CycleNumber]]&gt;1),IF(טבלה1013[[#This Row],[וסת השבוע פעיל?]]&lt;&gt;"",L817+1,""),""))</f>
        <v/>
      </c>
      <c r="M818" s="1" t="str">
        <f>IF(AND(טבלה1013[[#This Row],[וסת השבוע פעיל?]]&lt;&gt;"",טבלה1013[[#This Row],[CycleNumber]]&lt;B819,B819&lt;&gt;"",טבלה1013[[#This Row],[וסת השבוע פעיל?]]&lt;3),IF(K819=0,IF(AND(טבלה1013[[#This Row],[וסת השבוע פעיל?]]&gt;0,I819=1),0,1),0),"")</f>
        <v/>
      </c>
      <c r="N818" s="1" t="str">
        <f t="shared" si="72"/>
        <v/>
      </c>
      <c r="O818" s="1" t="str">
        <f>IF(AND(טבלה1013[[#This Row],[חיזוי - שבוע]]=1,J819=1),1,"")</f>
        <v/>
      </c>
      <c r="P818" s="1" t="str">
        <f>IF(AND(טבלה1013[[#This Row],[חיזוי טוב עם הפלגה?]]=1,טבלה1013[[#This Row],[וסת קבוע אחרון]]&lt;&gt;28,X817=1),1,"")</f>
        <v/>
      </c>
      <c r="Q818" s="1" t="str">
        <f>IF(AND(טבלה1013[[#This Row],[וסת השבוע פעיל?]]&lt;3,OR(טבלה1013[[#This Row],[CycleNumber]]&gt;B819,B819="")),1,"")</f>
        <v/>
      </c>
      <c r="R818" s="1" t="str">
        <f>IF(טבלה1013[[#This Row],[האישה קבעה וסת שבוע?]]=1,IF(טבלה1013[[#This Row],[וסת השבוע פעיל?]]&lt;3,1,0),"")</f>
        <v/>
      </c>
      <c r="S8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8" s="1" t="str">
        <f t="shared" si="73"/>
        <v/>
      </c>
      <c r="U818" s="1" t="str">
        <f t="shared" si="74"/>
        <v/>
      </c>
      <c r="V818" s="1" t="str">
        <f t="shared" si="75"/>
        <v/>
      </c>
      <c r="W818" s="1" t="str">
        <f>IF(טבלה1013[[#This Row],[3 הפלגות זהות]]="","",IF(טבלה1013[[#This Row],[3 הפלגות זהות]]=1,טבלה1013[[#This Row],[LengthofCycle]],W817))</f>
        <v/>
      </c>
      <c r="X818" s="1" t="str">
        <f>IF(טבלה1013[[#This Row],[וסת קבוע אחרון]]="","",IF(OR(טבלה1013[[#This Row],[LengthofCycle]]=טבלה1013[[#This Row],[וסת קבוע אחרון]],F817=טבלה1013[[#This Row],[וסת קבוע אחרון]],F816=טבלה1013[[#This Row],[וסת קבוע אחרון]]),1,0))</f>
        <v/>
      </c>
      <c r="Y818" s="1" t="str">
        <f>IF(OR(טבלה1013[[#This Row],[הווסת פעיל?]]=0,טבלה1013[[#This Row],[הווסת פעיל?]]=""),"",SUM(Y817,טבלה1013[[#This Row],[הווסת פעיל?]]))</f>
        <v/>
      </c>
      <c r="Z818" s="1" t="str">
        <f>IF(AND(טבלה1013[[#This Row],[כמה מחזורים עד עקירה]]&lt;&gt;"",Y819=""),טבלה1013[[#This Row],[כמה מחזורים עד עקירה]],"")</f>
        <v/>
      </c>
      <c r="AA818" s="1" t="str">
        <f>IF(AND(טבלה1013[[#This Row],[הווסת פעיל?]]=1,טבלה1013[[#This Row],[וסת קבוע אחרון]]&lt;&gt;W817),טבלה1013[[#This Row],[וסת קבוע אחרון]],"")</f>
        <v/>
      </c>
      <c r="AB818" s="1" t="str">
        <f>IF(AND(טבלה1013[[#This Row],[הווסת פעיל?]]=1,X817=0,טבלה1013[[#This Row],[וסת קבוע אחרון]]=W817),טבלה1013[[#This Row],[וסת קבוע אחרון]],"")</f>
        <v/>
      </c>
      <c r="AC818" s="1" t="str">
        <f>IF(AND(טבלה1013[[#This Row],[הווסת פעיל?]]=1,X817=0,טבלה1013[[#This Row],[וסת קבוע אחרון]]&lt;&gt;W817),1,"")</f>
        <v/>
      </c>
      <c r="AD818" s="1" t="str">
        <f>IF(AND(טבלה1013[[#This Row],[הווסת פעיל?]]&lt;&gt;"",B819=1),טבלה1013[[#This Row],[CycleNumber]],"")</f>
        <v/>
      </c>
      <c r="AE818" s="1" t="str">
        <f>IF(AND(טבלה1013[[#This Row],[הווסת פעיל?]]&lt;&gt;"",X817=""),טבלה1013[[#This Row],[CycleNumber]],"")</f>
        <v/>
      </c>
      <c r="AF818" s="1" t="str">
        <f>IF(B819=1,"",IF(טבלה1013[[#This Row],[הווסת פעיל?]]=1,IF(טבלה1013[[#This Row],[וסת קבוע אחרון]]=F819,1,0),""))</f>
        <v/>
      </c>
      <c r="AG818" s="1" t="str">
        <f>IF(B819=1,"",IF(טבלה1013[[#This Row],[הווסת פעיל?]]=1,IF(OR(טבלה1013[[#This Row],[וסת קבוע אחרון]]=F819,F819=טבלה1013[[#This Row],[LengthofCycle]]),1,0),""))</f>
        <v/>
      </c>
      <c r="AH818" s="1" t="str">
        <f>IF(B819=1,"",IF(טבלה1013[[#This Row],[הווסת פעיל?]]=1,IF(OR(טבלה1013[[#This Row],[וסת קבוע אחרון]]=F819,F819=טבלה1013[[#This Row],[LengthofCycle]],AND(טבלה1013[[#This Row],[LengthofCycle]]&lt;&gt;טבלה1013[[#This Row],[וסת קבוע אחרון]],OR(F819=28,F819=29))),1,0),""))</f>
        <v/>
      </c>
      <c r="AI818" s="1" t="str">
        <f>IF(AND(טבלה1013[[#This Row],[הווסת פעיל?]]=1,B819=1),1,"")</f>
        <v/>
      </c>
      <c r="AJ818" s="4">
        <f>IF(AND(טבלה1013[[#This Row],[הווסת פעיל?]]&lt;&gt;1,B819&lt;&gt;1,B819&lt;&gt;""),IF(טבלה1013[[#This Row],[LengthofCycle]]=F819,1,0),"")</f>
        <v>0</v>
      </c>
      <c r="AK818" s="4">
        <f>IF(AND(טבלה1013[[#This Row],[הווסת פעיל?]]&lt;&gt;1,B819&lt;&gt;1,B819&lt;&gt;""),IF(OR(טבלה1013[[#This Row],[LengthofCycle]]=F819,F819=29),1,0),"")</f>
        <v>0</v>
      </c>
      <c r="AL818" s="4">
        <f>IF(AND(טבלה1013[[#This Row],[הווסת פעיל?]]&lt;&gt;1,B819&lt;&gt;1,B819&lt;&gt;""),IF(OR(טבלה1013[[#This Row],[LengthofCycle]]=F819,F819=29,F819=28),1,0),"")</f>
        <v>0</v>
      </c>
    </row>
    <row r="819" spans="1:38" x14ac:dyDescent="0.25">
      <c r="A819" s="1" t="s">
        <v>122</v>
      </c>
      <c r="B819" s="1">
        <v>3</v>
      </c>
      <c r="C819" s="1">
        <v>1</v>
      </c>
      <c r="D819" s="1">
        <v>1</v>
      </c>
      <c r="E819" s="1">
        <v>0</v>
      </c>
      <c r="F819" s="1">
        <v>26</v>
      </c>
      <c r="G819" s="1">
        <f>טבלה1013[[#This Row],[LengthofCycle]]+1</f>
        <v>27</v>
      </c>
      <c r="H819" s="1" t="str">
        <f>IF(IFERROR(LOOKUP(טבלה1013[[#This Row],[ClientID]],קביעויות[השבוע]),FALSE)=טבלה1013[[#This Row],[ClientID]],1,"")</f>
        <v/>
      </c>
      <c r="I819" s="1" t="str">
        <f>IF(AND(טבלה1013[[#This Row],[CycleNumber]]&gt;1,OR(B820="",טבלה1013[[#This Row],[CycleNumber]]&gt;B818)),IF(OR(AND(טבלה1013[[#This Row],[LengthofCycle]]=28,F818=28),AND(טבלה1013[[#This Row],[LengthofCycle]]=35,F818=35)),1,""),"")</f>
        <v/>
      </c>
      <c r="J819" s="1" t="str">
        <f>IF(AND(טבלה1013[[#This Row],[וסת השבוע]]=1,I818=1,טבלה1013[[#This Row],[CycleNumber]]&gt;B818),1,"")</f>
        <v/>
      </c>
      <c r="K819" s="1" t="str">
        <f>IF(טבלה1013[[#This Row],[CycleNumber]]=1,"",IF(טבלה1013[[#This Row],[וסת השבוע]]=1,0,IF(K818="","",IF(K818=0,IF(טבלה1013[[#This Row],[LengthofCycle]]=28,0,1),IF(K818=1,IF(טבלה1013[[#This Row],[LengthofCycle]]+F818=28*2,0,2),IF(K818=2,IF(טבלה1013[[#This Row],[LengthofCycle]]+F818+F817=28*3,0,3),""))))))</f>
        <v/>
      </c>
      <c r="L819" s="1" t="str">
        <f>IF(טבלה1013[[#This Row],[וסת השבוע]]=1,IF(טבלה1013[[#This Row],[וסת השבוע וההפלגה ביחד]]=1,L818+1,0),IF(AND(טבלה1013[[#This Row],[CycleNumber]]&gt;B818,טבלה1013[[#This Row],[CycleNumber]]&gt;1),IF(טבלה1013[[#This Row],[וסת השבוע פעיל?]]&lt;&gt;"",L818+1,""),""))</f>
        <v/>
      </c>
      <c r="M819" s="1" t="str">
        <f>IF(AND(טבלה1013[[#This Row],[וסת השבוע פעיל?]]&lt;&gt;"",טבלה1013[[#This Row],[CycleNumber]]&lt;B820,B820&lt;&gt;"",טבלה1013[[#This Row],[וסת השבוע פעיל?]]&lt;3),IF(K820=0,IF(AND(טבלה1013[[#This Row],[וסת השבוע פעיל?]]&gt;0,I820=1),0,1),0),"")</f>
        <v/>
      </c>
      <c r="N819" s="1" t="str">
        <f t="shared" si="72"/>
        <v/>
      </c>
      <c r="O819" s="1" t="str">
        <f>IF(AND(טבלה1013[[#This Row],[חיזוי - שבוע]]=1,J820=1),1,"")</f>
        <v/>
      </c>
      <c r="P819" s="1" t="str">
        <f>IF(AND(טבלה1013[[#This Row],[חיזוי טוב עם הפלגה?]]=1,טבלה1013[[#This Row],[וסת קבוע אחרון]]&lt;&gt;28,X818=1),1,"")</f>
        <v/>
      </c>
      <c r="Q819" s="1" t="str">
        <f>IF(AND(טבלה1013[[#This Row],[וסת השבוע פעיל?]]&lt;3,OR(טבלה1013[[#This Row],[CycleNumber]]&gt;B820,B820="")),1,"")</f>
        <v/>
      </c>
      <c r="R819" s="1" t="str">
        <f>IF(טבלה1013[[#This Row],[האישה קבעה וסת שבוע?]]=1,IF(טבלה1013[[#This Row],[וסת השבוע פעיל?]]&lt;3,1,0),"")</f>
        <v/>
      </c>
      <c r="S8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19" s="1">
        <f t="shared" si="73"/>
        <v>0</v>
      </c>
      <c r="U819" s="1" t="str">
        <f t="shared" si="74"/>
        <v/>
      </c>
      <c r="V819" s="1" t="str">
        <f t="shared" si="75"/>
        <v/>
      </c>
      <c r="W819" s="1" t="str">
        <f>IF(טבלה1013[[#This Row],[3 הפלגות זהות]]="","",IF(טבלה1013[[#This Row],[3 הפלגות זהות]]=1,טבלה1013[[#This Row],[LengthofCycle]],W818))</f>
        <v/>
      </c>
      <c r="X819" s="1" t="str">
        <f>IF(טבלה1013[[#This Row],[וסת קבוע אחרון]]="","",IF(OR(טבלה1013[[#This Row],[LengthofCycle]]=טבלה1013[[#This Row],[וסת קבוע אחרון]],F818=טבלה1013[[#This Row],[וסת קבוע אחרון]],F817=טבלה1013[[#This Row],[וסת קבוע אחרון]]),1,0))</f>
        <v/>
      </c>
      <c r="Y819" s="1" t="str">
        <f>IF(OR(טבלה1013[[#This Row],[הווסת פעיל?]]=0,טבלה1013[[#This Row],[הווסת פעיל?]]=""),"",SUM(Y818,טבלה1013[[#This Row],[הווסת פעיל?]]))</f>
        <v/>
      </c>
      <c r="Z819" s="1" t="str">
        <f>IF(AND(טבלה1013[[#This Row],[כמה מחזורים עד עקירה]]&lt;&gt;"",Y820=""),טבלה1013[[#This Row],[כמה מחזורים עד עקירה]],"")</f>
        <v/>
      </c>
      <c r="AA819" s="1" t="str">
        <f>IF(AND(טבלה1013[[#This Row],[הווסת פעיל?]]=1,טבלה1013[[#This Row],[וסת קבוע אחרון]]&lt;&gt;W818),טבלה1013[[#This Row],[וסת קבוע אחרון]],"")</f>
        <v/>
      </c>
      <c r="AB819" s="1" t="str">
        <f>IF(AND(טבלה1013[[#This Row],[הווסת פעיל?]]=1,X818=0,טבלה1013[[#This Row],[וסת קבוע אחרון]]=W818),טבלה1013[[#This Row],[וסת קבוע אחרון]],"")</f>
        <v/>
      </c>
      <c r="AC819" s="1" t="str">
        <f>IF(AND(טבלה1013[[#This Row],[הווסת פעיל?]]=1,X818=0,טבלה1013[[#This Row],[וסת קבוע אחרון]]&lt;&gt;W818),1,"")</f>
        <v/>
      </c>
      <c r="AD819" s="1" t="str">
        <f>IF(AND(טבלה1013[[#This Row],[הווסת פעיל?]]&lt;&gt;"",B820=1),טבלה1013[[#This Row],[CycleNumber]],"")</f>
        <v/>
      </c>
      <c r="AE819" s="1" t="str">
        <f>IF(AND(טבלה1013[[#This Row],[הווסת פעיל?]]&lt;&gt;"",X818=""),טבלה1013[[#This Row],[CycleNumber]],"")</f>
        <v/>
      </c>
      <c r="AF819" s="1" t="str">
        <f>IF(B820=1,"",IF(טבלה1013[[#This Row],[הווסת פעיל?]]=1,IF(טבלה1013[[#This Row],[וסת קבוע אחרון]]=F820,1,0),""))</f>
        <v/>
      </c>
      <c r="AG819" s="1" t="str">
        <f>IF(B820=1,"",IF(טבלה1013[[#This Row],[הווסת פעיל?]]=1,IF(OR(טבלה1013[[#This Row],[וסת קבוע אחרון]]=F820,F820=טבלה1013[[#This Row],[LengthofCycle]]),1,0),""))</f>
        <v/>
      </c>
      <c r="AH819" s="1" t="str">
        <f>IF(B820=1,"",IF(טבלה1013[[#This Row],[הווסת פעיל?]]=1,IF(OR(טבלה1013[[#This Row],[וסת קבוע אחרון]]=F820,F820=טבלה1013[[#This Row],[LengthofCycle]],AND(טבלה1013[[#This Row],[LengthofCycle]]&lt;&gt;טבלה1013[[#This Row],[וסת קבוע אחרון]],OR(F820=28,F820=29))),1,0),""))</f>
        <v/>
      </c>
      <c r="AI819" s="1" t="str">
        <f>IF(AND(טבלה1013[[#This Row],[הווסת פעיל?]]=1,B820=1),1,"")</f>
        <v/>
      </c>
      <c r="AJ819" s="4">
        <f>IF(AND(טבלה1013[[#This Row],[הווסת פעיל?]]&lt;&gt;1,B820&lt;&gt;1,B820&lt;&gt;""),IF(טבלה1013[[#This Row],[LengthofCycle]]=F820,1,0),"")</f>
        <v>1</v>
      </c>
      <c r="AK819" s="4">
        <f>IF(AND(טבלה1013[[#This Row],[הווסת פעיל?]]&lt;&gt;1,B820&lt;&gt;1,B820&lt;&gt;""),IF(OR(טבלה1013[[#This Row],[LengthofCycle]]=F820,F820=29),1,0),"")</f>
        <v>1</v>
      </c>
      <c r="AL819" s="4">
        <f>IF(AND(טבלה1013[[#This Row],[הווסת פעיל?]]&lt;&gt;1,B820&lt;&gt;1,B820&lt;&gt;""),IF(OR(טבלה1013[[#This Row],[LengthofCycle]]=F820,F820=29,F820=28),1,0),"")</f>
        <v>1</v>
      </c>
    </row>
    <row r="820" spans="1:38" x14ac:dyDescent="0.25">
      <c r="A820" s="1" t="s">
        <v>122</v>
      </c>
      <c r="B820" s="1">
        <v>4</v>
      </c>
      <c r="C820" s="1">
        <v>1</v>
      </c>
      <c r="D820" s="1">
        <v>1</v>
      </c>
      <c r="E820" s="1">
        <v>0</v>
      </c>
      <c r="F820" s="1">
        <v>26</v>
      </c>
      <c r="G820" s="1">
        <f>טבלה1013[[#This Row],[LengthofCycle]]+1</f>
        <v>27</v>
      </c>
      <c r="H820" s="1" t="str">
        <f>IF(IFERROR(LOOKUP(טבלה1013[[#This Row],[ClientID]],קביעויות[השבוע]),FALSE)=טבלה1013[[#This Row],[ClientID]],1,"")</f>
        <v/>
      </c>
      <c r="I820" s="1" t="str">
        <f>IF(AND(טבלה1013[[#This Row],[CycleNumber]]&gt;1,OR(B821="",טבלה1013[[#This Row],[CycleNumber]]&gt;B819)),IF(OR(AND(טבלה1013[[#This Row],[LengthofCycle]]=28,F819=28),AND(טבלה1013[[#This Row],[LengthofCycle]]=35,F819=35)),1,""),"")</f>
        <v/>
      </c>
      <c r="J820" s="1" t="str">
        <f>IF(AND(טבלה1013[[#This Row],[וסת השבוע]]=1,I819=1,טבלה1013[[#This Row],[CycleNumber]]&gt;B819),1,"")</f>
        <v/>
      </c>
      <c r="K820" s="1" t="str">
        <f>IF(טבלה1013[[#This Row],[CycleNumber]]=1,"",IF(טבלה1013[[#This Row],[וסת השבוע]]=1,0,IF(K819="","",IF(K819=0,IF(טבלה1013[[#This Row],[LengthofCycle]]=28,0,1),IF(K819=1,IF(טבלה1013[[#This Row],[LengthofCycle]]+F819=28*2,0,2),IF(K819=2,IF(טבלה1013[[#This Row],[LengthofCycle]]+F819+F818=28*3,0,3),""))))))</f>
        <v/>
      </c>
      <c r="L820" s="1" t="str">
        <f>IF(טבלה1013[[#This Row],[וסת השבוע]]=1,IF(טבלה1013[[#This Row],[וסת השבוע וההפלגה ביחד]]=1,L819+1,0),IF(AND(טבלה1013[[#This Row],[CycleNumber]]&gt;B819,טבלה1013[[#This Row],[CycleNumber]]&gt;1),IF(טבלה1013[[#This Row],[וסת השבוע פעיל?]]&lt;&gt;"",L819+1,""),""))</f>
        <v/>
      </c>
      <c r="M820" s="1" t="str">
        <f>IF(AND(טבלה1013[[#This Row],[וסת השבוע פעיל?]]&lt;&gt;"",טבלה1013[[#This Row],[CycleNumber]]&lt;B821,B821&lt;&gt;"",טבלה1013[[#This Row],[וסת השבוע פעיל?]]&lt;3),IF(K821=0,IF(AND(טבלה1013[[#This Row],[וסת השבוע פעיל?]]&gt;0,I821=1),0,1),0),"")</f>
        <v/>
      </c>
      <c r="N820" s="1" t="str">
        <f t="shared" si="72"/>
        <v/>
      </c>
      <c r="O820" s="1" t="str">
        <f>IF(AND(טבלה1013[[#This Row],[חיזוי - שבוע]]=1,J821=1),1,"")</f>
        <v/>
      </c>
      <c r="P820" s="1" t="str">
        <f>IF(AND(טבלה1013[[#This Row],[חיזוי טוב עם הפלגה?]]=1,טבלה1013[[#This Row],[וסת קבוע אחרון]]&lt;&gt;28,X819=1),1,"")</f>
        <v/>
      </c>
      <c r="Q820" s="1" t="str">
        <f>IF(AND(טבלה1013[[#This Row],[וסת השבוע פעיל?]]&lt;3,OR(טבלה1013[[#This Row],[CycleNumber]]&gt;B821,B821="")),1,"")</f>
        <v/>
      </c>
      <c r="R820" s="1" t="str">
        <f>IF(טבלה1013[[#This Row],[האישה קבעה וסת שבוע?]]=1,IF(טבלה1013[[#This Row],[וסת השבוע פעיל?]]&lt;3,1,0),"")</f>
        <v/>
      </c>
      <c r="S8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0" s="1">
        <f t="shared" si="73"/>
        <v>0</v>
      </c>
      <c r="U820" s="1">
        <f t="shared" si="74"/>
        <v>0</v>
      </c>
      <c r="V820" s="1" t="str">
        <f t="shared" si="75"/>
        <v/>
      </c>
      <c r="W820" s="1" t="str">
        <f>IF(טבלה1013[[#This Row],[3 הפלגות זהות]]="","",IF(טבלה1013[[#This Row],[3 הפלגות זהות]]=1,טבלה1013[[#This Row],[LengthofCycle]],W819))</f>
        <v/>
      </c>
      <c r="X820" s="1" t="str">
        <f>IF(טבלה1013[[#This Row],[וסת קבוע אחרון]]="","",IF(OR(טבלה1013[[#This Row],[LengthofCycle]]=טבלה1013[[#This Row],[וסת קבוע אחרון]],F819=טבלה1013[[#This Row],[וסת קבוע אחרון]],F818=טבלה1013[[#This Row],[וסת קבוע אחרון]]),1,0))</f>
        <v/>
      </c>
      <c r="Y820" s="1" t="str">
        <f>IF(OR(טבלה1013[[#This Row],[הווסת פעיל?]]=0,טבלה1013[[#This Row],[הווסת פעיל?]]=""),"",SUM(Y819,טבלה1013[[#This Row],[הווסת פעיל?]]))</f>
        <v/>
      </c>
      <c r="Z820" s="1" t="str">
        <f>IF(AND(טבלה1013[[#This Row],[כמה מחזורים עד עקירה]]&lt;&gt;"",Y821=""),טבלה1013[[#This Row],[כמה מחזורים עד עקירה]],"")</f>
        <v/>
      </c>
      <c r="AA820" s="1" t="str">
        <f>IF(AND(טבלה1013[[#This Row],[הווסת פעיל?]]=1,טבלה1013[[#This Row],[וסת קבוע אחרון]]&lt;&gt;W819),טבלה1013[[#This Row],[וסת קבוע אחרון]],"")</f>
        <v/>
      </c>
      <c r="AB820" s="1" t="str">
        <f>IF(AND(טבלה1013[[#This Row],[הווסת פעיל?]]=1,X819=0,טבלה1013[[#This Row],[וסת קבוע אחרון]]=W819),טבלה1013[[#This Row],[וסת קבוע אחרון]],"")</f>
        <v/>
      </c>
      <c r="AC820" s="1" t="str">
        <f>IF(AND(טבלה1013[[#This Row],[הווסת פעיל?]]=1,X819=0,טבלה1013[[#This Row],[וסת קבוע אחרון]]&lt;&gt;W819),1,"")</f>
        <v/>
      </c>
      <c r="AD820" s="1" t="str">
        <f>IF(AND(טבלה1013[[#This Row],[הווסת פעיל?]]&lt;&gt;"",B821=1),טבלה1013[[#This Row],[CycleNumber]],"")</f>
        <v/>
      </c>
      <c r="AE820" s="1" t="str">
        <f>IF(AND(טבלה1013[[#This Row],[הווסת פעיל?]]&lt;&gt;"",X819=""),טבלה1013[[#This Row],[CycleNumber]],"")</f>
        <v/>
      </c>
      <c r="AF820" s="1" t="str">
        <f>IF(B821=1,"",IF(טבלה1013[[#This Row],[הווסת פעיל?]]=1,IF(טבלה1013[[#This Row],[וסת קבוע אחרון]]=F821,1,0),""))</f>
        <v/>
      </c>
      <c r="AG820" s="1" t="str">
        <f>IF(B821=1,"",IF(טבלה1013[[#This Row],[הווסת פעיל?]]=1,IF(OR(טבלה1013[[#This Row],[וסת קבוע אחרון]]=F821,F821=טבלה1013[[#This Row],[LengthofCycle]]),1,0),""))</f>
        <v/>
      </c>
      <c r="AH820" s="1" t="str">
        <f>IF(B821=1,"",IF(טבלה1013[[#This Row],[הווסת פעיל?]]=1,IF(OR(טבלה1013[[#This Row],[וסת קבוע אחרון]]=F821,F821=טבלה1013[[#This Row],[LengthofCycle]],AND(טבלה1013[[#This Row],[LengthofCycle]]&lt;&gt;טבלה1013[[#This Row],[וסת קבוע אחרון]],OR(F821=28,F821=29))),1,0),""))</f>
        <v/>
      </c>
      <c r="AI820" s="1" t="str">
        <f>IF(AND(טבלה1013[[#This Row],[הווסת פעיל?]]=1,B821=1),1,"")</f>
        <v/>
      </c>
      <c r="AJ820" s="4">
        <f>IF(AND(טבלה1013[[#This Row],[הווסת פעיל?]]&lt;&gt;1,B821&lt;&gt;1,B821&lt;&gt;""),IF(טבלה1013[[#This Row],[LengthofCycle]]=F821,1,0),"")</f>
        <v>1</v>
      </c>
      <c r="AK820" s="4">
        <f>IF(AND(טבלה1013[[#This Row],[הווסת פעיל?]]&lt;&gt;1,B821&lt;&gt;1,B821&lt;&gt;""),IF(OR(טבלה1013[[#This Row],[LengthofCycle]]=F821,F821=29),1,0),"")</f>
        <v>1</v>
      </c>
      <c r="AL820" s="4">
        <f>IF(AND(טבלה1013[[#This Row],[הווסת פעיל?]]&lt;&gt;1,B821&lt;&gt;1,B821&lt;&gt;""),IF(OR(טבלה1013[[#This Row],[LengthofCycle]]=F821,F821=29,F821=28),1,0),"")</f>
        <v>1</v>
      </c>
    </row>
    <row r="821" spans="1:38" x14ac:dyDescent="0.25">
      <c r="A821" s="1" t="s">
        <v>122</v>
      </c>
      <c r="B821" s="1">
        <v>5</v>
      </c>
      <c r="C821" s="1">
        <v>1</v>
      </c>
      <c r="D821" s="1">
        <v>1</v>
      </c>
      <c r="E821" s="1">
        <v>0</v>
      </c>
      <c r="F821" s="1">
        <v>26</v>
      </c>
      <c r="G821" s="1">
        <f>טבלה1013[[#This Row],[LengthofCycle]]+1</f>
        <v>27</v>
      </c>
      <c r="H821" s="1" t="str">
        <f>IF(IFERROR(LOOKUP(טבלה1013[[#This Row],[ClientID]],קביעויות[השבוע]),FALSE)=טבלה1013[[#This Row],[ClientID]],1,"")</f>
        <v/>
      </c>
      <c r="I821" s="1" t="str">
        <f>IF(AND(טבלה1013[[#This Row],[CycleNumber]]&gt;1,OR(B822="",טבלה1013[[#This Row],[CycleNumber]]&gt;B820)),IF(OR(AND(טבלה1013[[#This Row],[LengthofCycle]]=28,F820=28),AND(טבלה1013[[#This Row],[LengthofCycle]]=35,F820=35)),1,""),"")</f>
        <v/>
      </c>
      <c r="J821" s="1" t="str">
        <f>IF(AND(טבלה1013[[#This Row],[וסת השבוע]]=1,I820=1,טבלה1013[[#This Row],[CycleNumber]]&gt;B820),1,"")</f>
        <v/>
      </c>
      <c r="K821" s="1" t="str">
        <f>IF(טבלה1013[[#This Row],[CycleNumber]]=1,"",IF(טבלה1013[[#This Row],[וסת השבוע]]=1,0,IF(K820="","",IF(K820=0,IF(טבלה1013[[#This Row],[LengthofCycle]]=28,0,1),IF(K820=1,IF(טבלה1013[[#This Row],[LengthofCycle]]+F820=28*2,0,2),IF(K820=2,IF(טבלה1013[[#This Row],[LengthofCycle]]+F820+F819=28*3,0,3),""))))))</f>
        <v/>
      </c>
      <c r="L821" s="1" t="str">
        <f>IF(טבלה1013[[#This Row],[וסת השבוע]]=1,IF(טבלה1013[[#This Row],[וסת השבוע וההפלגה ביחד]]=1,L820+1,0),IF(AND(טבלה1013[[#This Row],[CycleNumber]]&gt;B820,טבלה1013[[#This Row],[CycleNumber]]&gt;1),IF(טבלה1013[[#This Row],[וסת השבוע פעיל?]]&lt;&gt;"",L820+1,""),""))</f>
        <v/>
      </c>
      <c r="M821" s="1" t="str">
        <f>IF(AND(טבלה1013[[#This Row],[וסת השבוע פעיל?]]&lt;&gt;"",טבלה1013[[#This Row],[CycleNumber]]&lt;B822,B822&lt;&gt;"",טבלה1013[[#This Row],[וסת השבוע פעיל?]]&lt;3),IF(K822=0,IF(AND(טבלה1013[[#This Row],[וסת השבוע פעיל?]]&gt;0,I822=1),0,1),0),"")</f>
        <v/>
      </c>
      <c r="N821" s="1" t="str">
        <f t="shared" si="72"/>
        <v/>
      </c>
      <c r="O821" s="1" t="str">
        <f>IF(AND(טבלה1013[[#This Row],[חיזוי - שבוע]]=1,J822=1),1,"")</f>
        <v/>
      </c>
      <c r="P821" s="1" t="str">
        <f>IF(AND(טבלה1013[[#This Row],[חיזוי טוב עם הפלגה?]]=1,טבלה1013[[#This Row],[וסת קבוע אחרון]]&lt;&gt;28,X820=1),1,"")</f>
        <v/>
      </c>
      <c r="Q821" s="1" t="str">
        <f>IF(AND(טבלה1013[[#This Row],[וסת השבוע פעיל?]]&lt;3,OR(טבלה1013[[#This Row],[CycleNumber]]&gt;B822,B822="")),1,"")</f>
        <v/>
      </c>
      <c r="R821" s="1" t="str">
        <f>IF(טבלה1013[[#This Row],[האישה קבעה וסת שבוע?]]=1,IF(טבלה1013[[#This Row],[וסת השבוע פעיל?]]&lt;3,1,0),"")</f>
        <v/>
      </c>
      <c r="S8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1" s="1">
        <f t="shared" si="73"/>
        <v>1</v>
      </c>
      <c r="U821" s="1">
        <f t="shared" si="74"/>
        <v>0</v>
      </c>
      <c r="V821" s="1">
        <f t="shared" si="75"/>
        <v>0</v>
      </c>
      <c r="W821" s="1">
        <f>IF(טבלה1013[[#This Row],[3 הפלגות זהות]]="","",IF(טבלה1013[[#This Row],[3 הפלגות זהות]]=1,טבלה1013[[#This Row],[LengthofCycle]],W820))</f>
        <v>26</v>
      </c>
      <c r="X821" s="1">
        <f>IF(טבלה1013[[#This Row],[וסת קבוע אחרון]]="","",IF(OR(טבלה1013[[#This Row],[LengthofCycle]]=טבלה1013[[#This Row],[וסת קבוע אחרון]],F820=טבלה1013[[#This Row],[וסת קבוע אחרון]],F819=טבלה1013[[#This Row],[וסת קבוע אחרון]]),1,0))</f>
        <v>1</v>
      </c>
      <c r="Y821" s="1">
        <f>IF(OR(טבלה1013[[#This Row],[הווסת פעיל?]]=0,טבלה1013[[#This Row],[הווסת פעיל?]]=""),"",SUM(Y820,טבלה1013[[#This Row],[הווסת פעיל?]]))</f>
        <v>1</v>
      </c>
      <c r="Z821" s="1" t="str">
        <f>IF(AND(טבלה1013[[#This Row],[כמה מחזורים עד עקירה]]&lt;&gt;"",Y822=""),טבלה1013[[#This Row],[כמה מחזורים עד עקירה]],"")</f>
        <v/>
      </c>
      <c r="AA821" s="1">
        <f>IF(AND(טבלה1013[[#This Row],[הווסת פעיל?]]=1,טבלה1013[[#This Row],[וסת קבוע אחרון]]&lt;&gt;W820),טבלה1013[[#This Row],[וסת קבוע אחרון]],"")</f>
        <v>26</v>
      </c>
      <c r="AB821" s="1" t="str">
        <f>IF(AND(טבלה1013[[#This Row],[הווסת פעיל?]]=1,X820=0,טבלה1013[[#This Row],[וסת קבוע אחרון]]=W820),טבלה1013[[#This Row],[וסת קבוע אחרון]],"")</f>
        <v/>
      </c>
      <c r="AC821" s="1" t="str">
        <f>IF(AND(טבלה1013[[#This Row],[הווסת פעיל?]]=1,X820=0,טבלה1013[[#This Row],[וסת קבוע אחרון]]&lt;&gt;W820),1,"")</f>
        <v/>
      </c>
      <c r="AD821" s="1" t="str">
        <f>IF(AND(טבלה1013[[#This Row],[הווסת פעיל?]]&lt;&gt;"",B822=1),טבלה1013[[#This Row],[CycleNumber]],"")</f>
        <v/>
      </c>
      <c r="AE821" s="1">
        <f>IF(AND(טבלה1013[[#This Row],[הווסת פעיל?]]&lt;&gt;"",X820=""),טבלה1013[[#This Row],[CycleNumber]],"")</f>
        <v>5</v>
      </c>
      <c r="AF821" s="1">
        <f>IF(B822=1,"",IF(טבלה1013[[#This Row],[הווסת פעיל?]]=1,IF(טבלה1013[[#This Row],[וסת קבוע אחרון]]=F822,1,0),""))</f>
        <v>0</v>
      </c>
      <c r="AG821" s="1">
        <f>IF(B822=1,"",IF(טבלה1013[[#This Row],[הווסת פעיל?]]=1,IF(OR(טבלה1013[[#This Row],[וסת קבוע אחרון]]=F822,F822=טבלה1013[[#This Row],[LengthofCycle]]),1,0),""))</f>
        <v>0</v>
      </c>
      <c r="AH821" s="1">
        <f>IF(B822=1,"",IF(טבלה1013[[#This Row],[הווסת פעיל?]]=1,IF(OR(טבלה1013[[#This Row],[וסת קבוע אחרון]]=F822,F822=טבלה1013[[#This Row],[LengthofCycle]],AND(טבלה1013[[#This Row],[LengthofCycle]]&lt;&gt;טבלה1013[[#This Row],[וסת קבוע אחרון]],OR(F822=28,F822=29))),1,0),""))</f>
        <v>0</v>
      </c>
      <c r="AI821" s="1" t="str">
        <f>IF(AND(טבלה1013[[#This Row],[הווסת פעיל?]]=1,B822=1),1,"")</f>
        <v/>
      </c>
      <c r="AJ821" s="4" t="str">
        <f>IF(AND(טבלה1013[[#This Row],[הווסת פעיל?]]&lt;&gt;1,B822&lt;&gt;1,B822&lt;&gt;""),IF(טבלה1013[[#This Row],[LengthofCycle]]=F822,1,0),"")</f>
        <v/>
      </c>
      <c r="AK821" s="4" t="str">
        <f>IF(AND(טבלה1013[[#This Row],[הווסת פעיל?]]&lt;&gt;1,B822&lt;&gt;1,B822&lt;&gt;""),IF(OR(טבלה1013[[#This Row],[LengthofCycle]]=F822,F822=29),1,0),"")</f>
        <v/>
      </c>
      <c r="AL821" s="4" t="str">
        <f>IF(AND(טבלה1013[[#This Row],[הווסת פעיל?]]&lt;&gt;1,B822&lt;&gt;1,B822&lt;&gt;""),IF(OR(טבלה1013[[#This Row],[LengthofCycle]]=F822,F822=29,F822=28),1,0),"")</f>
        <v/>
      </c>
    </row>
    <row r="822" spans="1:38" x14ac:dyDescent="0.25">
      <c r="A822" s="1" t="s">
        <v>122</v>
      </c>
      <c r="B822" s="1">
        <v>6</v>
      </c>
      <c r="C822" s="1">
        <v>1</v>
      </c>
      <c r="D822" s="1">
        <v>1</v>
      </c>
      <c r="E822" s="1">
        <v>0</v>
      </c>
      <c r="F822" s="1">
        <v>25</v>
      </c>
      <c r="G822" s="1">
        <f>טבלה1013[[#This Row],[LengthofCycle]]+1</f>
        <v>26</v>
      </c>
      <c r="H822" s="1" t="str">
        <f>IF(IFERROR(LOOKUP(טבלה1013[[#This Row],[ClientID]],קביעויות[השבוע]),FALSE)=טבלה1013[[#This Row],[ClientID]],1,"")</f>
        <v/>
      </c>
      <c r="I822" s="1" t="str">
        <f>IF(AND(טבלה1013[[#This Row],[CycleNumber]]&gt;1,OR(B823="",טבלה1013[[#This Row],[CycleNumber]]&gt;B821)),IF(OR(AND(טבלה1013[[#This Row],[LengthofCycle]]=28,F821=28),AND(טבלה1013[[#This Row],[LengthofCycle]]=35,F821=35)),1,""),"")</f>
        <v/>
      </c>
      <c r="J822" s="1" t="str">
        <f>IF(AND(טבלה1013[[#This Row],[וסת השבוע]]=1,I821=1,טבלה1013[[#This Row],[CycleNumber]]&gt;B821),1,"")</f>
        <v/>
      </c>
      <c r="K822" s="1" t="str">
        <f>IF(טבלה1013[[#This Row],[CycleNumber]]=1,"",IF(טבלה1013[[#This Row],[וסת השבוע]]=1,0,IF(K821="","",IF(K821=0,IF(טבלה1013[[#This Row],[LengthofCycle]]=28,0,1),IF(K821=1,IF(טבלה1013[[#This Row],[LengthofCycle]]+F821=28*2,0,2),IF(K821=2,IF(טבלה1013[[#This Row],[LengthofCycle]]+F821+F820=28*3,0,3),""))))))</f>
        <v/>
      </c>
      <c r="L822" s="1" t="str">
        <f>IF(טבלה1013[[#This Row],[וסת השבוע]]=1,IF(טבלה1013[[#This Row],[וסת השבוע וההפלגה ביחד]]=1,L821+1,0),IF(AND(טבלה1013[[#This Row],[CycleNumber]]&gt;B821,טבלה1013[[#This Row],[CycleNumber]]&gt;1),IF(טבלה1013[[#This Row],[וסת השבוע פעיל?]]&lt;&gt;"",L821+1,""),""))</f>
        <v/>
      </c>
      <c r="M822" s="1" t="str">
        <f>IF(AND(טבלה1013[[#This Row],[וסת השבוע פעיל?]]&lt;&gt;"",טבלה1013[[#This Row],[CycleNumber]]&lt;B823,B823&lt;&gt;"",טבלה1013[[#This Row],[וסת השבוע פעיל?]]&lt;3),IF(K823=0,IF(AND(טבלה1013[[#This Row],[וסת השבוע פעיל?]]&gt;0,I823=1),0,1),0),"")</f>
        <v/>
      </c>
      <c r="N822" s="1" t="str">
        <f t="shared" si="72"/>
        <v/>
      </c>
      <c r="O822" s="1" t="str">
        <f>IF(AND(טבלה1013[[#This Row],[חיזוי - שבוע]]=1,J823=1),1,"")</f>
        <v/>
      </c>
      <c r="P822" s="1" t="str">
        <f>IF(AND(טבלה1013[[#This Row],[חיזוי טוב עם הפלגה?]]=1,טבלה1013[[#This Row],[וסת קבוע אחרון]]&lt;&gt;28,X821=1),1,"")</f>
        <v/>
      </c>
      <c r="Q822" s="1" t="str">
        <f>IF(AND(טבלה1013[[#This Row],[וסת השבוע פעיל?]]&lt;3,OR(טבלה1013[[#This Row],[CycleNumber]]&gt;B823,B823="")),1,"")</f>
        <v/>
      </c>
      <c r="R822" s="1" t="str">
        <f>IF(טבלה1013[[#This Row],[האישה קבעה וסת שבוע?]]=1,IF(טבלה1013[[#This Row],[וסת השבוע פעיל?]]&lt;3,1,0),"")</f>
        <v/>
      </c>
      <c r="S8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2" s="1">
        <f t="shared" si="73"/>
        <v>0</v>
      </c>
      <c r="U822" s="1">
        <f t="shared" si="74"/>
        <v>0</v>
      </c>
      <c r="V822" s="1">
        <f t="shared" si="75"/>
        <v>0</v>
      </c>
      <c r="W822" s="1">
        <f>IF(טבלה1013[[#This Row],[3 הפלגות זהות]]="","",IF(טבלה1013[[#This Row],[3 הפלגות זהות]]=1,טבלה1013[[#This Row],[LengthofCycle]],W821))</f>
        <v>26</v>
      </c>
      <c r="X822" s="1">
        <f>IF(טבלה1013[[#This Row],[וסת קבוע אחרון]]="","",IF(OR(טבלה1013[[#This Row],[LengthofCycle]]=טבלה1013[[#This Row],[וסת קבוע אחרון]],F821=טבלה1013[[#This Row],[וסת קבוע אחרון]],F820=טבלה1013[[#This Row],[וסת קבוע אחרון]]),1,0))</f>
        <v>1</v>
      </c>
      <c r="Y822" s="1">
        <f>IF(OR(טבלה1013[[#This Row],[הווסת פעיל?]]=0,טבלה1013[[#This Row],[הווסת פעיל?]]=""),"",SUM(Y821,טבלה1013[[#This Row],[הווסת פעיל?]]))</f>
        <v>2</v>
      </c>
      <c r="Z822" s="1" t="str">
        <f>IF(AND(טבלה1013[[#This Row],[כמה מחזורים עד עקירה]]&lt;&gt;"",Y823=""),טבלה1013[[#This Row],[כמה מחזורים עד עקירה]],"")</f>
        <v/>
      </c>
      <c r="AA822" s="1" t="str">
        <f>IF(AND(טבלה1013[[#This Row],[הווסת פעיל?]]=1,טבלה1013[[#This Row],[וסת קבוע אחרון]]&lt;&gt;W821),טבלה1013[[#This Row],[וסת קבוע אחרון]],"")</f>
        <v/>
      </c>
      <c r="AB822" s="1" t="str">
        <f>IF(AND(טבלה1013[[#This Row],[הווסת פעיל?]]=1,X821=0,טבלה1013[[#This Row],[וסת קבוע אחרון]]=W821),טבלה1013[[#This Row],[וסת קבוע אחרון]],"")</f>
        <v/>
      </c>
      <c r="AC822" s="1" t="str">
        <f>IF(AND(טבלה1013[[#This Row],[הווסת פעיל?]]=1,X821=0,טבלה1013[[#This Row],[וסת קבוע אחרון]]&lt;&gt;W821),1,"")</f>
        <v/>
      </c>
      <c r="AD822" s="1" t="str">
        <f>IF(AND(טבלה1013[[#This Row],[הווסת פעיל?]]&lt;&gt;"",B823=1),טבלה1013[[#This Row],[CycleNumber]],"")</f>
        <v/>
      </c>
      <c r="AE822" s="1" t="str">
        <f>IF(AND(טבלה1013[[#This Row],[הווסת פעיל?]]&lt;&gt;"",X821=""),טבלה1013[[#This Row],[CycleNumber]],"")</f>
        <v/>
      </c>
      <c r="AF822" s="1">
        <f>IF(B823=1,"",IF(טבלה1013[[#This Row],[הווסת פעיל?]]=1,IF(טבלה1013[[#This Row],[וסת קבוע אחרון]]=F823,1,0),""))</f>
        <v>1</v>
      </c>
      <c r="AG822" s="1">
        <f>IF(B823=1,"",IF(טבלה1013[[#This Row],[הווסת פעיל?]]=1,IF(OR(טבלה1013[[#This Row],[וסת קבוע אחרון]]=F823,F823=טבלה1013[[#This Row],[LengthofCycle]]),1,0),""))</f>
        <v>1</v>
      </c>
      <c r="AH822" s="1">
        <f>IF(B823=1,"",IF(טבלה1013[[#This Row],[הווסת פעיל?]]=1,IF(OR(טבלה1013[[#This Row],[וסת קבוע אחרון]]=F823,F823=טבלה1013[[#This Row],[LengthofCycle]],AND(טבלה1013[[#This Row],[LengthofCycle]]&lt;&gt;טבלה1013[[#This Row],[וסת קבוע אחרון]],OR(F823=28,F823=29))),1,0),""))</f>
        <v>1</v>
      </c>
      <c r="AI822" s="1" t="str">
        <f>IF(AND(טבלה1013[[#This Row],[הווסת פעיל?]]=1,B823=1),1,"")</f>
        <v/>
      </c>
      <c r="AJ822" s="4" t="str">
        <f>IF(AND(טבלה1013[[#This Row],[הווסת פעיל?]]&lt;&gt;1,B823&lt;&gt;1,B823&lt;&gt;""),IF(טבלה1013[[#This Row],[LengthofCycle]]=F823,1,0),"")</f>
        <v/>
      </c>
      <c r="AK822" s="4" t="str">
        <f>IF(AND(טבלה1013[[#This Row],[הווסת פעיל?]]&lt;&gt;1,B823&lt;&gt;1,B823&lt;&gt;""),IF(OR(טבלה1013[[#This Row],[LengthofCycle]]=F823,F823=29),1,0),"")</f>
        <v/>
      </c>
      <c r="AL822" s="4" t="str">
        <f>IF(AND(טבלה1013[[#This Row],[הווסת פעיל?]]&lt;&gt;1,B823&lt;&gt;1,B823&lt;&gt;""),IF(OR(טבלה1013[[#This Row],[LengthofCycle]]=F823,F823=29,F823=28),1,0),"")</f>
        <v/>
      </c>
    </row>
    <row r="823" spans="1:38" x14ac:dyDescent="0.25">
      <c r="A823" s="1" t="s">
        <v>122</v>
      </c>
      <c r="B823" s="1">
        <v>7</v>
      </c>
      <c r="C823" s="1">
        <v>1</v>
      </c>
      <c r="D823" s="1">
        <v>1</v>
      </c>
      <c r="E823" s="1">
        <v>0</v>
      </c>
      <c r="F823" s="1">
        <v>26</v>
      </c>
      <c r="G823" s="1">
        <f>טבלה1013[[#This Row],[LengthofCycle]]+1</f>
        <v>27</v>
      </c>
      <c r="H823" s="1" t="str">
        <f>IF(IFERROR(LOOKUP(טבלה1013[[#This Row],[ClientID]],קביעויות[השבוע]),FALSE)=טבלה1013[[#This Row],[ClientID]],1,"")</f>
        <v/>
      </c>
      <c r="I823" s="1" t="str">
        <f>IF(AND(טבלה1013[[#This Row],[CycleNumber]]&gt;1,OR(B824="",טבלה1013[[#This Row],[CycleNumber]]&gt;B822)),IF(OR(AND(טבלה1013[[#This Row],[LengthofCycle]]=28,F822=28),AND(טבלה1013[[#This Row],[LengthofCycle]]=35,F822=35)),1,""),"")</f>
        <v/>
      </c>
      <c r="J823" s="1" t="str">
        <f>IF(AND(טבלה1013[[#This Row],[וסת השבוע]]=1,I822=1,טבלה1013[[#This Row],[CycleNumber]]&gt;B822),1,"")</f>
        <v/>
      </c>
      <c r="K823" s="1" t="str">
        <f>IF(טבלה1013[[#This Row],[CycleNumber]]=1,"",IF(טבלה1013[[#This Row],[וסת השבוע]]=1,0,IF(K822="","",IF(K822=0,IF(טבלה1013[[#This Row],[LengthofCycle]]=28,0,1),IF(K822=1,IF(טבלה1013[[#This Row],[LengthofCycle]]+F822=28*2,0,2),IF(K822=2,IF(טבלה1013[[#This Row],[LengthofCycle]]+F822+F821=28*3,0,3),""))))))</f>
        <v/>
      </c>
      <c r="L823" s="1" t="str">
        <f>IF(טבלה1013[[#This Row],[וסת השבוע]]=1,IF(טבלה1013[[#This Row],[וסת השבוע וההפלגה ביחד]]=1,L822+1,0),IF(AND(טבלה1013[[#This Row],[CycleNumber]]&gt;B822,טבלה1013[[#This Row],[CycleNumber]]&gt;1),IF(טבלה1013[[#This Row],[וסת השבוע פעיל?]]&lt;&gt;"",L822+1,""),""))</f>
        <v/>
      </c>
      <c r="M823" s="1" t="str">
        <f>IF(AND(טבלה1013[[#This Row],[וסת השבוע פעיל?]]&lt;&gt;"",טבלה1013[[#This Row],[CycleNumber]]&lt;B824,B824&lt;&gt;"",טבלה1013[[#This Row],[וסת השבוע פעיל?]]&lt;3),IF(K824=0,IF(AND(טבלה1013[[#This Row],[וסת השבוע פעיל?]]&gt;0,I824=1),0,1),0),"")</f>
        <v/>
      </c>
      <c r="N823" s="1" t="str">
        <f t="shared" si="72"/>
        <v/>
      </c>
      <c r="O823" s="1" t="str">
        <f>IF(AND(טבלה1013[[#This Row],[חיזוי - שבוע]]=1,J824=1),1,"")</f>
        <v/>
      </c>
      <c r="P823" s="1" t="str">
        <f>IF(AND(טבלה1013[[#This Row],[חיזוי טוב עם הפלגה?]]=1,טבלה1013[[#This Row],[וסת קבוע אחרון]]&lt;&gt;28,X822=1),1,"")</f>
        <v/>
      </c>
      <c r="Q823" s="1" t="str">
        <f>IF(AND(טבלה1013[[#This Row],[וסת השבוע פעיל?]]&lt;3,OR(טבלה1013[[#This Row],[CycleNumber]]&gt;B824,B824="")),1,"")</f>
        <v/>
      </c>
      <c r="R823" s="1" t="str">
        <f>IF(טבלה1013[[#This Row],[האישה קבעה וסת שבוע?]]=1,IF(טבלה1013[[#This Row],[וסת השבוע פעיל?]]&lt;3,1,0),"")</f>
        <v/>
      </c>
      <c r="S8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3" s="1">
        <f t="shared" si="73"/>
        <v>0</v>
      </c>
      <c r="U823" s="1">
        <f t="shared" si="74"/>
        <v>0</v>
      </c>
      <c r="V823" s="1">
        <f t="shared" si="75"/>
        <v>0</v>
      </c>
      <c r="W823" s="1">
        <f>IF(טבלה1013[[#This Row],[3 הפלגות זהות]]="","",IF(טבלה1013[[#This Row],[3 הפלגות זהות]]=1,טבלה1013[[#This Row],[LengthofCycle]],W822))</f>
        <v>26</v>
      </c>
      <c r="X823" s="1">
        <f>IF(טבלה1013[[#This Row],[וסת קבוע אחרון]]="","",IF(OR(טבלה1013[[#This Row],[LengthofCycle]]=טבלה1013[[#This Row],[וסת קבוע אחרון]],F822=טבלה1013[[#This Row],[וסת קבוע אחרון]],F821=טבלה1013[[#This Row],[וסת קבוע אחרון]]),1,0))</f>
        <v>1</v>
      </c>
      <c r="Y823" s="1">
        <f>IF(OR(טבלה1013[[#This Row],[הווסת פעיל?]]=0,טבלה1013[[#This Row],[הווסת פעיל?]]=""),"",SUM(Y822,טבלה1013[[#This Row],[הווסת פעיל?]]))</f>
        <v>3</v>
      </c>
      <c r="Z823" s="1" t="str">
        <f>IF(AND(טבלה1013[[#This Row],[כמה מחזורים עד עקירה]]&lt;&gt;"",Y824=""),טבלה1013[[#This Row],[כמה מחזורים עד עקירה]],"")</f>
        <v/>
      </c>
      <c r="AA823" s="1" t="str">
        <f>IF(AND(טבלה1013[[#This Row],[הווסת פעיל?]]=1,טבלה1013[[#This Row],[וסת קבוע אחרון]]&lt;&gt;W822),טבלה1013[[#This Row],[וסת קבוע אחרון]],"")</f>
        <v/>
      </c>
      <c r="AB823" s="1" t="str">
        <f>IF(AND(טבלה1013[[#This Row],[הווסת פעיל?]]=1,X822=0,טבלה1013[[#This Row],[וסת קבוע אחרון]]=W822),טבלה1013[[#This Row],[וסת קבוע אחרון]],"")</f>
        <v/>
      </c>
      <c r="AC823" s="1" t="str">
        <f>IF(AND(טבלה1013[[#This Row],[הווסת פעיל?]]=1,X822=0,טבלה1013[[#This Row],[וסת קבוע אחרון]]&lt;&gt;W822),1,"")</f>
        <v/>
      </c>
      <c r="AD823" s="1" t="str">
        <f>IF(AND(טבלה1013[[#This Row],[הווסת פעיל?]]&lt;&gt;"",B824=1),טבלה1013[[#This Row],[CycleNumber]],"")</f>
        <v/>
      </c>
      <c r="AE823" s="1" t="str">
        <f>IF(AND(טבלה1013[[#This Row],[הווסת פעיל?]]&lt;&gt;"",X822=""),טבלה1013[[#This Row],[CycleNumber]],"")</f>
        <v/>
      </c>
      <c r="AF823" s="1">
        <f>IF(B824=1,"",IF(טבלה1013[[#This Row],[הווסת פעיל?]]=1,IF(טבלה1013[[#This Row],[וסת קבוע אחרון]]=F824,1,0),""))</f>
        <v>1</v>
      </c>
      <c r="AG823" s="1">
        <f>IF(B824=1,"",IF(טבלה1013[[#This Row],[הווסת פעיל?]]=1,IF(OR(טבלה1013[[#This Row],[וסת קבוע אחרון]]=F824,F824=טבלה1013[[#This Row],[LengthofCycle]]),1,0),""))</f>
        <v>1</v>
      </c>
      <c r="AH823" s="1">
        <f>IF(B824=1,"",IF(טבלה1013[[#This Row],[הווסת פעיל?]]=1,IF(OR(טבלה1013[[#This Row],[וסת קבוע אחרון]]=F824,F824=טבלה1013[[#This Row],[LengthofCycle]],AND(טבלה1013[[#This Row],[LengthofCycle]]&lt;&gt;טבלה1013[[#This Row],[וסת קבוע אחרון]],OR(F824=28,F824=29))),1,0),""))</f>
        <v>1</v>
      </c>
      <c r="AI823" s="1" t="str">
        <f>IF(AND(טבלה1013[[#This Row],[הווסת פעיל?]]=1,B824=1),1,"")</f>
        <v/>
      </c>
      <c r="AJ823" s="4" t="str">
        <f>IF(AND(טבלה1013[[#This Row],[הווסת פעיל?]]&lt;&gt;1,B824&lt;&gt;1,B824&lt;&gt;""),IF(טבלה1013[[#This Row],[LengthofCycle]]=F824,1,0),"")</f>
        <v/>
      </c>
      <c r="AK823" s="4" t="str">
        <f>IF(AND(טבלה1013[[#This Row],[הווסת פעיל?]]&lt;&gt;1,B824&lt;&gt;1,B824&lt;&gt;""),IF(OR(טבלה1013[[#This Row],[LengthofCycle]]=F824,F824=29),1,0),"")</f>
        <v/>
      </c>
      <c r="AL823" s="4" t="str">
        <f>IF(AND(טבלה1013[[#This Row],[הווסת פעיל?]]&lt;&gt;1,B824&lt;&gt;1,B824&lt;&gt;""),IF(OR(טבלה1013[[#This Row],[LengthofCycle]]=F824,F824=29,F824=28),1,0),"")</f>
        <v/>
      </c>
    </row>
    <row r="824" spans="1:38" x14ac:dyDescent="0.25">
      <c r="A824" s="1" t="s">
        <v>122</v>
      </c>
      <c r="B824" s="1">
        <v>8</v>
      </c>
      <c r="C824" s="1">
        <v>1</v>
      </c>
      <c r="D824" s="1">
        <v>1</v>
      </c>
      <c r="E824" s="1">
        <v>0</v>
      </c>
      <c r="F824" s="1">
        <v>26</v>
      </c>
      <c r="G824" s="1">
        <f>טבלה1013[[#This Row],[LengthofCycle]]+1</f>
        <v>27</v>
      </c>
      <c r="H824" s="1" t="str">
        <f>IF(IFERROR(LOOKUP(טבלה1013[[#This Row],[ClientID]],קביעויות[השבוע]),FALSE)=טבלה1013[[#This Row],[ClientID]],1,"")</f>
        <v/>
      </c>
      <c r="I824" s="1" t="str">
        <f>IF(AND(טבלה1013[[#This Row],[CycleNumber]]&gt;1,OR(B825="",טבלה1013[[#This Row],[CycleNumber]]&gt;B823)),IF(OR(AND(טבלה1013[[#This Row],[LengthofCycle]]=28,F823=28),AND(טבלה1013[[#This Row],[LengthofCycle]]=35,F823=35)),1,""),"")</f>
        <v/>
      </c>
      <c r="J824" s="1" t="str">
        <f>IF(AND(טבלה1013[[#This Row],[וסת השבוע]]=1,I823=1,טבלה1013[[#This Row],[CycleNumber]]&gt;B823),1,"")</f>
        <v/>
      </c>
      <c r="K824" s="1" t="str">
        <f>IF(טבלה1013[[#This Row],[CycleNumber]]=1,"",IF(טבלה1013[[#This Row],[וסת השבוע]]=1,0,IF(K823="","",IF(K823=0,IF(טבלה1013[[#This Row],[LengthofCycle]]=28,0,1),IF(K823=1,IF(טבלה1013[[#This Row],[LengthofCycle]]+F823=28*2,0,2),IF(K823=2,IF(טבלה1013[[#This Row],[LengthofCycle]]+F823+F822=28*3,0,3),""))))))</f>
        <v/>
      </c>
      <c r="L824" s="1" t="str">
        <f>IF(טבלה1013[[#This Row],[וסת השבוע]]=1,IF(טבלה1013[[#This Row],[וסת השבוע וההפלגה ביחד]]=1,L823+1,0),IF(AND(טבלה1013[[#This Row],[CycleNumber]]&gt;B823,טבלה1013[[#This Row],[CycleNumber]]&gt;1),IF(טבלה1013[[#This Row],[וסת השבוע פעיל?]]&lt;&gt;"",L823+1,""),""))</f>
        <v/>
      </c>
      <c r="M824" s="1" t="str">
        <f>IF(AND(טבלה1013[[#This Row],[וסת השבוע פעיל?]]&lt;&gt;"",טבלה1013[[#This Row],[CycleNumber]]&lt;B825,B825&lt;&gt;"",טבלה1013[[#This Row],[וסת השבוע פעיל?]]&lt;3),IF(K825=0,IF(AND(טבלה1013[[#This Row],[וסת השבוע פעיל?]]&gt;0,I825=1),0,1),0),"")</f>
        <v/>
      </c>
      <c r="N824" s="1" t="str">
        <f t="shared" si="72"/>
        <v/>
      </c>
      <c r="O824" s="1" t="str">
        <f>IF(AND(טבלה1013[[#This Row],[חיזוי - שבוע]]=1,J825=1),1,"")</f>
        <v/>
      </c>
      <c r="P824" s="1" t="str">
        <f>IF(AND(טבלה1013[[#This Row],[חיזוי טוב עם הפלגה?]]=1,טבלה1013[[#This Row],[וסת קבוע אחרון]]&lt;&gt;28,X823=1),1,"")</f>
        <v/>
      </c>
      <c r="Q824" s="1" t="str">
        <f>IF(AND(טבלה1013[[#This Row],[וסת השבוע פעיל?]]&lt;3,OR(טבלה1013[[#This Row],[CycleNumber]]&gt;B825,B825="")),1,"")</f>
        <v/>
      </c>
      <c r="R824" s="1" t="str">
        <f>IF(טבלה1013[[#This Row],[האישה קבעה וסת שבוע?]]=1,IF(טבלה1013[[#This Row],[וסת השבוע פעיל?]]&lt;3,1,0),"")</f>
        <v/>
      </c>
      <c r="S8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4" s="1">
        <f t="shared" si="73"/>
        <v>0</v>
      </c>
      <c r="U824" s="1">
        <f t="shared" si="74"/>
        <v>0</v>
      </c>
      <c r="V824" s="1">
        <f t="shared" si="75"/>
        <v>0</v>
      </c>
      <c r="W824" s="1">
        <f>IF(טבלה1013[[#This Row],[3 הפלגות זהות]]="","",IF(טבלה1013[[#This Row],[3 הפלגות זהות]]=1,טבלה1013[[#This Row],[LengthofCycle]],W823))</f>
        <v>26</v>
      </c>
      <c r="X824" s="1">
        <f>IF(טבלה1013[[#This Row],[וסת קבוע אחרון]]="","",IF(OR(טבלה1013[[#This Row],[LengthofCycle]]=טבלה1013[[#This Row],[וסת קבוע אחרון]],F823=טבלה1013[[#This Row],[וסת קבוע אחרון]],F822=טבלה1013[[#This Row],[וסת קבוע אחרון]]),1,0))</f>
        <v>1</v>
      </c>
      <c r="Y824" s="1">
        <f>IF(OR(טבלה1013[[#This Row],[הווסת פעיל?]]=0,טבלה1013[[#This Row],[הווסת פעיל?]]=""),"",SUM(Y823,טבלה1013[[#This Row],[הווסת פעיל?]]))</f>
        <v>4</v>
      </c>
      <c r="Z824" s="1" t="str">
        <f>IF(AND(טבלה1013[[#This Row],[כמה מחזורים עד עקירה]]&lt;&gt;"",Y825=""),טבלה1013[[#This Row],[כמה מחזורים עד עקירה]],"")</f>
        <v/>
      </c>
      <c r="AA824" s="1" t="str">
        <f>IF(AND(טבלה1013[[#This Row],[הווסת פעיל?]]=1,טבלה1013[[#This Row],[וסת קבוע אחרון]]&lt;&gt;W823),טבלה1013[[#This Row],[וסת קבוע אחרון]],"")</f>
        <v/>
      </c>
      <c r="AB824" s="1" t="str">
        <f>IF(AND(טבלה1013[[#This Row],[הווסת פעיל?]]=1,X823=0,טבלה1013[[#This Row],[וסת קבוע אחרון]]=W823),טבלה1013[[#This Row],[וסת קבוע אחרון]],"")</f>
        <v/>
      </c>
      <c r="AC824" s="1" t="str">
        <f>IF(AND(טבלה1013[[#This Row],[הווסת פעיל?]]=1,X823=0,טבלה1013[[#This Row],[וסת קבוע אחרון]]&lt;&gt;W823),1,"")</f>
        <v/>
      </c>
      <c r="AD824" s="1" t="str">
        <f>IF(AND(טבלה1013[[#This Row],[הווסת פעיל?]]&lt;&gt;"",B825=1),טבלה1013[[#This Row],[CycleNumber]],"")</f>
        <v/>
      </c>
      <c r="AE824" s="1" t="str">
        <f>IF(AND(טבלה1013[[#This Row],[הווסת פעיל?]]&lt;&gt;"",X823=""),טבלה1013[[#This Row],[CycleNumber]],"")</f>
        <v/>
      </c>
      <c r="AF824" s="1">
        <f>IF(B825=1,"",IF(טבלה1013[[#This Row],[הווסת פעיל?]]=1,IF(טבלה1013[[#This Row],[וסת קבוע אחרון]]=F825,1,0),""))</f>
        <v>1</v>
      </c>
      <c r="AG824" s="1">
        <f>IF(B825=1,"",IF(טבלה1013[[#This Row],[הווסת פעיל?]]=1,IF(OR(טבלה1013[[#This Row],[וסת קבוע אחרון]]=F825,F825=טבלה1013[[#This Row],[LengthofCycle]]),1,0),""))</f>
        <v>1</v>
      </c>
      <c r="AH824" s="1">
        <f>IF(B825=1,"",IF(טבלה1013[[#This Row],[הווסת פעיל?]]=1,IF(OR(טבלה1013[[#This Row],[וסת קבוע אחרון]]=F825,F825=טבלה1013[[#This Row],[LengthofCycle]],AND(טבלה1013[[#This Row],[LengthofCycle]]&lt;&gt;טבלה1013[[#This Row],[וסת קבוע אחרון]],OR(F825=28,F825=29))),1,0),""))</f>
        <v>1</v>
      </c>
      <c r="AI824" s="1" t="str">
        <f>IF(AND(טבלה1013[[#This Row],[הווסת פעיל?]]=1,B825=1),1,"")</f>
        <v/>
      </c>
      <c r="AJ824" s="4" t="str">
        <f>IF(AND(טבלה1013[[#This Row],[הווסת פעיל?]]&lt;&gt;1,B825&lt;&gt;1,B825&lt;&gt;""),IF(טבלה1013[[#This Row],[LengthofCycle]]=F825,1,0),"")</f>
        <v/>
      </c>
      <c r="AK824" s="4" t="str">
        <f>IF(AND(טבלה1013[[#This Row],[הווסת פעיל?]]&lt;&gt;1,B825&lt;&gt;1,B825&lt;&gt;""),IF(OR(טבלה1013[[#This Row],[LengthofCycle]]=F825,F825=29),1,0),"")</f>
        <v/>
      </c>
      <c r="AL824" s="4" t="str">
        <f>IF(AND(טבלה1013[[#This Row],[הווסת פעיל?]]&lt;&gt;1,B825&lt;&gt;1,B825&lt;&gt;""),IF(OR(טבלה1013[[#This Row],[LengthofCycle]]=F825,F825=29,F825=28),1,0),"")</f>
        <v/>
      </c>
    </row>
    <row r="825" spans="1:38" x14ac:dyDescent="0.25">
      <c r="A825" s="1" t="s">
        <v>122</v>
      </c>
      <c r="B825" s="1">
        <v>9</v>
      </c>
      <c r="C825" s="1">
        <v>1</v>
      </c>
      <c r="D825" s="1">
        <v>1</v>
      </c>
      <c r="E825" s="1">
        <v>0</v>
      </c>
      <c r="F825" s="1">
        <v>26</v>
      </c>
      <c r="G825" s="1">
        <f>טבלה1013[[#This Row],[LengthofCycle]]+1</f>
        <v>27</v>
      </c>
      <c r="H825" s="1" t="str">
        <f>IF(IFERROR(LOOKUP(טבלה1013[[#This Row],[ClientID]],קביעויות[השבוע]),FALSE)=טבלה1013[[#This Row],[ClientID]],1,"")</f>
        <v/>
      </c>
      <c r="I825" s="1" t="str">
        <f>IF(AND(טבלה1013[[#This Row],[CycleNumber]]&gt;1,OR(B826="",טבלה1013[[#This Row],[CycleNumber]]&gt;B824)),IF(OR(AND(טבלה1013[[#This Row],[LengthofCycle]]=28,F824=28),AND(טבלה1013[[#This Row],[LengthofCycle]]=35,F824=35)),1,""),"")</f>
        <v/>
      </c>
      <c r="J825" s="1" t="str">
        <f>IF(AND(טבלה1013[[#This Row],[וסת השבוע]]=1,I824=1,טבלה1013[[#This Row],[CycleNumber]]&gt;B824),1,"")</f>
        <v/>
      </c>
      <c r="K825" s="1" t="str">
        <f>IF(טבלה1013[[#This Row],[CycleNumber]]=1,"",IF(טבלה1013[[#This Row],[וסת השבוע]]=1,0,IF(K824="","",IF(K824=0,IF(טבלה1013[[#This Row],[LengthofCycle]]=28,0,1),IF(K824=1,IF(טבלה1013[[#This Row],[LengthofCycle]]+F824=28*2,0,2),IF(K824=2,IF(טבלה1013[[#This Row],[LengthofCycle]]+F824+F823=28*3,0,3),""))))))</f>
        <v/>
      </c>
      <c r="L825" s="1" t="str">
        <f>IF(טבלה1013[[#This Row],[וסת השבוע]]=1,IF(טבלה1013[[#This Row],[וסת השבוע וההפלגה ביחד]]=1,L824+1,0),IF(AND(טבלה1013[[#This Row],[CycleNumber]]&gt;B824,טבלה1013[[#This Row],[CycleNumber]]&gt;1),IF(טבלה1013[[#This Row],[וסת השבוע פעיל?]]&lt;&gt;"",L824+1,""),""))</f>
        <v/>
      </c>
      <c r="M825" s="1" t="str">
        <f>IF(AND(טבלה1013[[#This Row],[וסת השבוע פעיל?]]&lt;&gt;"",טבלה1013[[#This Row],[CycleNumber]]&lt;B826,B826&lt;&gt;"",טבלה1013[[#This Row],[וסת השבוע פעיל?]]&lt;3),IF(K826=0,IF(AND(טבלה1013[[#This Row],[וסת השבוע פעיל?]]&gt;0,I826=1),0,1),0),"")</f>
        <v/>
      </c>
      <c r="N825" s="1" t="str">
        <f t="shared" si="72"/>
        <v/>
      </c>
      <c r="O825" s="1" t="str">
        <f>IF(AND(טבלה1013[[#This Row],[חיזוי - שבוע]]=1,J826=1),1,"")</f>
        <v/>
      </c>
      <c r="P825" s="1" t="str">
        <f>IF(AND(טבלה1013[[#This Row],[חיזוי טוב עם הפלגה?]]=1,טבלה1013[[#This Row],[וסת קבוע אחרון]]&lt;&gt;28,X824=1),1,"")</f>
        <v/>
      </c>
      <c r="Q825" s="1" t="str">
        <f>IF(AND(טבלה1013[[#This Row],[וסת השבוע פעיל?]]&lt;3,OR(טבלה1013[[#This Row],[CycleNumber]]&gt;B826,B826="")),1,"")</f>
        <v/>
      </c>
      <c r="R825" s="1" t="str">
        <f>IF(טבלה1013[[#This Row],[האישה קבעה וסת שבוע?]]=1,IF(טבלה1013[[#This Row],[וסת השבוע פעיל?]]&lt;3,1,0),"")</f>
        <v/>
      </c>
      <c r="S8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5" s="1">
        <f t="shared" si="73"/>
        <v>1</v>
      </c>
      <c r="U825" s="1">
        <f t="shared" si="74"/>
        <v>0</v>
      </c>
      <c r="V825" s="1">
        <f t="shared" si="75"/>
        <v>0</v>
      </c>
      <c r="W825" s="1">
        <f>IF(טבלה1013[[#This Row],[3 הפלגות זהות]]="","",IF(טבלה1013[[#This Row],[3 הפלגות זהות]]=1,טבלה1013[[#This Row],[LengthofCycle]],W824))</f>
        <v>26</v>
      </c>
      <c r="X825" s="1">
        <f>IF(טבלה1013[[#This Row],[וסת קבוע אחרון]]="","",IF(OR(טבלה1013[[#This Row],[LengthofCycle]]=טבלה1013[[#This Row],[וסת קבוע אחרון]],F824=טבלה1013[[#This Row],[וסת קבוע אחרון]],F823=טבלה1013[[#This Row],[וסת קבוע אחרון]]),1,0))</f>
        <v>1</v>
      </c>
      <c r="Y825" s="1">
        <f>IF(OR(טבלה1013[[#This Row],[הווסת פעיל?]]=0,טבלה1013[[#This Row],[הווסת פעיל?]]=""),"",SUM(Y824,טבלה1013[[#This Row],[הווסת פעיל?]]))</f>
        <v>5</v>
      </c>
      <c r="Z825" s="1" t="str">
        <f>IF(AND(טבלה1013[[#This Row],[כמה מחזורים עד עקירה]]&lt;&gt;"",Y826=""),טבלה1013[[#This Row],[כמה מחזורים עד עקירה]],"")</f>
        <v/>
      </c>
      <c r="AA825" s="1" t="str">
        <f>IF(AND(טבלה1013[[#This Row],[הווסת פעיל?]]=1,טבלה1013[[#This Row],[וסת קבוע אחרון]]&lt;&gt;W824),טבלה1013[[#This Row],[וסת קבוע אחרון]],"")</f>
        <v/>
      </c>
      <c r="AB825" s="1" t="str">
        <f>IF(AND(טבלה1013[[#This Row],[הווסת פעיל?]]=1,X824=0,טבלה1013[[#This Row],[וסת קבוע אחרון]]=W824),טבלה1013[[#This Row],[וסת קבוע אחרון]],"")</f>
        <v/>
      </c>
      <c r="AC825" s="1" t="str">
        <f>IF(AND(טבלה1013[[#This Row],[הווסת פעיל?]]=1,X824=0,טבלה1013[[#This Row],[וסת קבוע אחרון]]&lt;&gt;W824),1,"")</f>
        <v/>
      </c>
      <c r="AD825" s="1" t="str">
        <f>IF(AND(טבלה1013[[#This Row],[הווסת פעיל?]]&lt;&gt;"",B826=1),טבלה1013[[#This Row],[CycleNumber]],"")</f>
        <v/>
      </c>
      <c r="AE825" s="1" t="str">
        <f>IF(AND(טבלה1013[[#This Row],[הווסת פעיל?]]&lt;&gt;"",X824=""),טבלה1013[[#This Row],[CycleNumber]],"")</f>
        <v/>
      </c>
      <c r="AF825" s="1">
        <f>IF(B826=1,"",IF(טבלה1013[[#This Row],[הווסת פעיל?]]=1,IF(טבלה1013[[#This Row],[וסת קבוע אחרון]]=F826,1,0),""))</f>
        <v>1</v>
      </c>
      <c r="AG825" s="1">
        <f>IF(B826=1,"",IF(טבלה1013[[#This Row],[הווסת פעיל?]]=1,IF(OR(טבלה1013[[#This Row],[וסת קבוע אחרון]]=F826,F826=טבלה1013[[#This Row],[LengthofCycle]]),1,0),""))</f>
        <v>1</v>
      </c>
      <c r="AH825" s="1">
        <f>IF(B826=1,"",IF(טבלה1013[[#This Row],[הווסת פעיל?]]=1,IF(OR(טבלה1013[[#This Row],[וסת קבוע אחרון]]=F826,F826=טבלה1013[[#This Row],[LengthofCycle]],AND(טבלה1013[[#This Row],[LengthofCycle]]&lt;&gt;טבלה1013[[#This Row],[וסת קבוע אחרון]],OR(F826=28,F826=29))),1,0),""))</f>
        <v>1</v>
      </c>
      <c r="AI825" s="1" t="str">
        <f>IF(AND(טבלה1013[[#This Row],[הווסת פעיל?]]=1,B826=1),1,"")</f>
        <v/>
      </c>
      <c r="AJ825" s="4" t="str">
        <f>IF(AND(טבלה1013[[#This Row],[הווסת פעיל?]]&lt;&gt;1,B826&lt;&gt;1,B826&lt;&gt;""),IF(טבלה1013[[#This Row],[LengthofCycle]]=F826,1,0),"")</f>
        <v/>
      </c>
      <c r="AK825" s="4" t="str">
        <f>IF(AND(טבלה1013[[#This Row],[הווסת פעיל?]]&lt;&gt;1,B826&lt;&gt;1,B826&lt;&gt;""),IF(OR(טבלה1013[[#This Row],[LengthofCycle]]=F826,F826=29),1,0),"")</f>
        <v/>
      </c>
      <c r="AL825" s="4" t="str">
        <f>IF(AND(טבלה1013[[#This Row],[הווסת פעיל?]]&lt;&gt;1,B826&lt;&gt;1,B826&lt;&gt;""),IF(OR(טבלה1013[[#This Row],[LengthofCycle]]=F826,F826=29,F826=28),1,0),"")</f>
        <v/>
      </c>
    </row>
    <row r="826" spans="1:38" x14ac:dyDescent="0.25">
      <c r="A826" s="1" t="s">
        <v>122</v>
      </c>
      <c r="B826" s="1">
        <v>10</v>
      </c>
      <c r="C826" s="1">
        <v>1</v>
      </c>
      <c r="D826" s="1">
        <v>1</v>
      </c>
      <c r="E826" s="1">
        <v>0</v>
      </c>
      <c r="F826" s="1">
        <v>26</v>
      </c>
      <c r="G826" s="1">
        <f>טבלה1013[[#This Row],[LengthofCycle]]+1</f>
        <v>27</v>
      </c>
      <c r="H826" s="1" t="str">
        <f>IF(IFERROR(LOOKUP(טבלה1013[[#This Row],[ClientID]],קביעויות[השבוע]),FALSE)=טבלה1013[[#This Row],[ClientID]],1,"")</f>
        <v/>
      </c>
      <c r="I826" s="1" t="str">
        <f>IF(AND(טבלה1013[[#This Row],[CycleNumber]]&gt;1,OR(B827="",טבלה1013[[#This Row],[CycleNumber]]&gt;B825)),IF(OR(AND(טבלה1013[[#This Row],[LengthofCycle]]=28,F825=28),AND(טבלה1013[[#This Row],[LengthofCycle]]=35,F825=35)),1,""),"")</f>
        <v/>
      </c>
      <c r="J826" s="1" t="str">
        <f>IF(AND(טבלה1013[[#This Row],[וסת השבוע]]=1,I825=1,טבלה1013[[#This Row],[CycleNumber]]&gt;B825),1,"")</f>
        <v/>
      </c>
      <c r="K826" s="1" t="str">
        <f>IF(טבלה1013[[#This Row],[CycleNumber]]=1,"",IF(טבלה1013[[#This Row],[וסת השבוע]]=1,0,IF(K825="","",IF(K825=0,IF(טבלה1013[[#This Row],[LengthofCycle]]=28,0,1),IF(K825=1,IF(טבלה1013[[#This Row],[LengthofCycle]]+F825=28*2,0,2),IF(K825=2,IF(טבלה1013[[#This Row],[LengthofCycle]]+F825+F824=28*3,0,3),""))))))</f>
        <v/>
      </c>
      <c r="L826" s="1" t="str">
        <f>IF(טבלה1013[[#This Row],[וסת השבוע]]=1,IF(טבלה1013[[#This Row],[וסת השבוע וההפלגה ביחד]]=1,L825+1,0),IF(AND(טבלה1013[[#This Row],[CycleNumber]]&gt;B825,טבלה1013[[#This Row],[CycleNumber]]&gt;1),IF(טבלה1013[[#This Row],[וסת השבוע פעיל?]]&lt;&gt;"",L825+1,""),""))</f>
        <v/>
      </c>
      <c r="M826" s="1" t="str">
        <f>IF(AND(טבלה1013[[#This Row],[וסת השבוע פעיל?]]&lt;&gt;"",טבלה1013[[#This Row],[CycleNumber]]&lt;B827,B827&lt;&gt;"",טבלה1013[[#This Row],[וסת השבוע פעיל?]]&lt;3),IF(K827=0,IF(AND(טבלה1013[[#This Row],[וסת השבוע פעיל?]]&gt;0,I827=1),0,1),0),"")</f>
        <v/>
      </c>
      <c r="N826" s="1" t="str">
        <f t="shared" si="72"/>
        <v/>
      </c>
      <c r="O826" s="1" t="str">
        <f>IF(AND(טבלה1013[[#This Row],[חיזוי - שבוע]]=1,J827=1),1,"")</f>
        <v/>
      </c>
      <c r="P826" s="1" t="str">
        <f>IF(AND(טבלה1013[[#This Row],[חיזוי טוב עם הפלגה?]]=1,טבלה1013[[#This Row],[וסת קבוע אחרון]]&lt;&gt;28,X825=1),1,"")</f>
        <v/>
      </c>
      <c r="Q826" s="1" t="str">
        <f>IF(AND(טבלה1013[[#This Row],[וסת השבוע פעיל?]]&lt;3,OR(טבלה1013[[#This Row],[CycleNumber]]&gt;B827,B827="")),1,"")</f>
        <v/>
      </c>
      <c r="R826" s="1" t="str">
        <f>IF(טבלה1013[[#This Row],[האישה קבעה וסת שבוע?]]=1,IF(טבלה1013[[#This Row],[וסת השבוע פעיל?]]&lt;3,1,0),"")</f>
        <v/>
      </c>
      <c r="S8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6" s="1">
        <f t="shared" si="73"/>
        <v>1</v>
      </c>
      <c r="U826" s="1">
        <f t="shared" si="74"/>
        <v>1</v>
      </c>
      <c r="V826" s="1">
        <f t="shared" si="75"/>
        <v>0</v>
      </c>
      <c r="W826" s="1">
        <f>IF(טבלה1013[[#This Row],[3 הפלגות זהות]]="","",IF(טבלה1013[[#This Row],[3 הפלגות זהות]]=1,טבלה1013[[#This Row],[LengthofCycle]],W825))</f>
        <v>26</v>
      </c>
      <c r="X826" s="1">
        <f>IF(טבלה1013[[#This Row],[וסת קבוע אחרון]]="","",IF(OR(טבלה1013[[#This Row],[LengthofCycle]]=טבלה1013[[#This Row],[וסת קבוע אחרון]],F825=טבלה1013[[#This Row],[וסת קבוע אחרון]],F824=טבלה1013[[#This Row],[וסת קבוע אחרון]]),1,0))</f>
        <v>1</v>
      </c>
      <c r="Y826" s="1">
        <f>IF(OR(טבלה1013[[#This Row],[הווסת פעיל?]]=0,טבלה1013[[#This Row],[הווסת פעיל?]]=""),"",SUM(Y825,טבלה1013[[#This Row],[הווסת פעיל?]]))</f>
        <v>6</v>
      </c>
      <c r="Z826" s="1" t="str">
        <f>IF(AND(טבלה1013[[#This Row],[כמה מחזורים עד עקירה]]&lt;&gt;"",Y827=""),טבלה1013[[#This Row],[כמה מחזורים עד עקירה]],"")</f>
        <v/>
      </c>
      <c r="AA826" s="1" t="str">
        <f>IF(AND(טבלה1013[[#This Row],[הווסת פעיל?]]=1,טבלה1013[[#This Row],[וסת קבוע אחרון]]&lt;&gt;W825),טבלה1013[[#This Row],[וסת קבוע אחרון]],"")</f>
        <v/>
      </c>
      <c r="AB826" s="1" t="str">
        <f>IF(AND(טבלה1013[[#This Row],[הווסת פעיל?]]=1,X825=0,טבלה1013[[#This Row],[וסת קבוע אחרון]]=W825),טבלה1013[[#This Row],[וסת קבוע אחרון]],"")</f>
        <v/>
      </c>
      <c r="AC826" s="1" t="str">
        <f>IF(AND(טבלה1013[[#This Row],[הווסת פעיל?]]=1,X825=0,טבלה1013[[#This Row],[וסת קבוע אחרון]]&lt;&gt;W825),1,"")</f>
        <v/>
      </c>
      <c r="AD826" s="1" t="str">
        <f>IF(AND(טבלה1013[[#This Row],[הווסת פעיל?]]&lt;&gt;"",B827=1),טבלה1013[[#This Row],[CycleNumber]],"")</f>
        <v/>
      </c>
      <c r="AE826" s="1" t="str">
        <f>IF(AND(טבלה1013[[#This Row],[הווסת פעיל?]]&lt;&gt;"",X825=""),טבלה1013[[#This Row],[CycleNumber]],"")</f>
        <v/>
      </c>
      <c r="AF826" s="1">
        <f>IF(B827=1,"",IF(טבלה1013[[#This Row],[הווסת פעיל?]]=1,IF(טבלה1013[[#This Row],[וסת קבוע אחרון]]=F827,1,0),""))</f>
        <v>0</v>
      </c>
      <c r="AG826" s="1">
        <f>IF(B827=1,"",IF(טבלה1013[[#This Row],[הווסת פעיל?]]=1,IF(OR(טבלה1013[[#This Row],[וסת קבוע אחרון]]=F827,F827=טבלה1013[[#This Row],[LengthofCycle]]),1,0),""))</f>
        <v>0</v>
      </c>
      <c r="AH826" s="1">
        <f>IF(B827=1,"",IF(טבלה1013[[#This Row],[הווסת פעיל?]]=1,IF(OR(טבלה1013[[#This Row],[וסת קבוע אחרון]]=F827,F827=טבלה1013[[#This Row],[LengthofCycle]],AND(טבלה1013[[#This Row],[LengthofCycle]]&lt;&gt;טבלה1013[[#This Row],[וסת קבוע אחרון]],OR(F827=28,F827=29))),1,0),""))</f>
        <v>0</v>
      </c>
      <c r="AI826" s="1" t="str">
        <f>IF(AND(טבלה1013[[#This Row],[הווסת פעיל?]]=1,B827=1),1,"")</f>
        <v/>
      </c>
      <c r="AJ826" s="4" t="str">
        <f>IF(AND(טבלה1013[[#This Row],[הווסת פעיל?]]&lt;&gt;1,B827&lt;&gt;1,B827&lt;&gt;""),IF(טבלה1013[[#This Row],[LengthofCycle]]=F827,1,0),"")</f>
        <v/>
      </c>
      <c r="AK826" s="4" t="str">
        <f>IF(AND(טבלה1013[[#This Row],[הווסת פעיל?]]&lt;&gt;1,B827&lt;&gt;1,B827&lt;&gt;""),IF(OR(טבלה1013[[#This Row],[LengthofCycle]]=F827,F827=29),1,0),"")</f>
        <v/>
      </c>
      <c r="AL826" s="4" t="str">
        <f>IF(AND(טבלה1013[[#This Row],[הווסת פעיל?]]&lt;&gt;1,B827&lt;&gt;1,B827&lt;&gt;""),IF(OR(טבלה1013[[#This Row],[LengthofCycle]]=F827,F827=29,F827=28),1,0),"")</f>
        <v/>
      </c>
    </row>
    <row r="827" spans="1:38" x14ac:dyDescent="0.25">
      <c r="A827" s="1" t="s">
        <v>122</v>
      </c>
      <c r="B827" s="1">
        <v>11</v>
      </c>
      <c r="C827" s="1">
        <v>1</v>
      </c>
      <c r="D827" s="1">
        <v>1</v>
      </c>
      <c r="E827" s="1">
        <v>0</v>
      </c>
      <c r="F827" s="1">
        <v>28</v>
      </c>
      <c r="G827" s="1">
        <f>טבלה1013[[#This Row],[LengthofCycle]]+1</f>
        <v>29</v>
      </c>
      <c r="H827" s="1" t="str">
        <f>IF(IFERROR(LOOKUP(טבלה1013[[#This Row],[ClientID]],קביעויות[השבוע]),FALSE)=טבלה1013[[#This Row],[ClientID]],1,"")</f>
        <v/>
      </c>
      <c r="I827" s="1" t="str">
        <f>IF(AND(טבלה1013[[#This Row],[CycleNumber]]&gt;1,OR(B828="",טבלה1013[[#This Row],[CycleNumber]]&gt;B826)),IF(OR(AND(טבלה1013[[#This Row],[LengthofCycle]]=28,F826=28),AND(טבלה1013[[#This Row],[LengthofCycle]]=35,F826=35)),1,""),"")</f>
        <v/>
      </c>
      <c r="J827" s="1" t="str">
        <f>IF(AND(טבלה1013[[#This Row],[וסת השבוע]]=1,I826=1,טבלה1013[[#This Row],[CycleNumber]]&gt;B826),1,"")</f>
        <v/>
      </c>
      <c r="K827" s="1" t="str">
        <f>IF(טבלה1013[[#This Row],[CycleNumber]]=1,"",IF(טבלה1013[[#This Row],[וסת השבוע]]=1,0,IF(K826="","",IF(K826=0,IF(טבלה1013[[#This Row],[LengthofCycle]]=28,0,1),IF(K826=1,IF(טבלה1013[[#This Row],[LengthofCycle]]+F826=28*2,0,2),IF(K826=2,IF(טבלה1013[[#This Row],[LengthofCycle]]+F826+F825=28*3,0,3),""))))))</f>
        <v/>
      </c>
      <c r="L827" s="1" t="str">
        <f>IF(טבלה1013[[#This Row],[וסת השבוע]]=1,IF(טבלה1013[[#This Row],[וסת השבוע וההפלגה ביחד]]=1,L826+1,0),IF(AND(טבלה1013[[#This Row],[CycleNumber]]&gt;B826,טבלה1013[[#This Row],[CycleNumber]]&gt;1),IF(טבלה1013[[#This Row],[וסת השבוע פעיל?]]&lt;&gt;"",L826+1,""),""))</f>
        <v/>
      </c>
      <c r="M827" s="1" t="str">
        <f>IF(AND(טבלה1013[[#This Row],[וסת השבוע פעיל?]]&lt;&gt;"",טבלה1013[[#This Row],[CycleNumber]]&lt;B828,B828&lt;&gt;"",טבלה1013[[#This Row],[וסת השבוע פעיל?]]&lt;3),IF(K828=0,IF(AND(טבלה1013[[#This Row],[וסת השבוע פעיל?]]&gt;0,I828=1),0,1),0),"")</f>
        <v/>
      </c>
      <c r="N827" s="1" t="str">
        <f t="shared" si="72"/>
        <v/>
      </c>
      <c r="O827" s="1" t="str">
        <f>IF(AND(טבלה1013[[#This Row],[חיזוי - שבוע]]=1,J828=1),1,"")</f>
        <v/>
      </c>
      <c r="P827" s="1" t="str">
        <f>IF(AND(טבלה1013[[#This Row],[חיזוי טוב עם הפלגה?]]=1,טבלה1013[[#This Row],[וסת קבוע אחרון]]&lt;&gt;28,X826=1),1,"")</f>
        <v/>
      </c>
      <c r="Q827" s="1" t="str">
        <f>IF(AND(טבלה1013[[#This Row],[וסת השבוע פעיל?]]&lt;3,OR(טבלה1013[[#This Row],[CycleNumber]]&gt;B828,B828="")),1,"")</f>
        <v/>
      </c>
      <c r="R827" s="1" t="str">
        <f>IF(טבלה1013[[#This Row],[האישה קבעה וסת שבוע?]]=1,IF(טבלה1013[[#This Row],[וסת השבוע פעיל?]]&lt;3,1,0),"")</f>
        <v/>
      </c>
      <c r="S8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7" s="1">
        <f t="shared" si="73"/>
        <v>0</v>
      </c>
      <c r="U827" s="1">
        <f t="shared" si="74"/>
        <v>0</v>
      </c>
      <c r="V827" s="1">
        <f t="shared" si="75"/>
        <v>0</v>
      </c>
      <c r="W827" s="1">
        <f>IF(טבלה1013[[#This Row],[3 הפלגות זהות]]="","",IF(טבלה1013[[#This Row],[3 הפלגות זהות]]=1,טבלה1013[[#This Row],[LengthofCycle]],W826))</f>
        <v>26</v>
      </c>
      <c r="X827" s="1">
        <f>IF(טבלה1013[[#This Row],[וסת קבוע אחרון]]="","",IF(OR(טבלה1013[[#This Row],[LengthofCycle]]=טבלה1013[[#This Row],[וסת קבוע אחרון]],F826=טבלה1013[[#This Row],[וסת קבוע אחרון]],F825=טבלה1013[[#This Row],[וסת קבוע אחרון]]),1,0))</f>
        <v>1</v>
      </c>
      <c r="Y827" s="1">
        <f>IF(OR(טבלה1013[[#This Row],[הווסת פעיל?]]=0,טבלה1013[[#This Row],[הווסת פעיל?]]=""),"",SUM(Y826,טבלה1013[[#This Row],[הווסת פעיל?]]))</f>
        <v>7</v>
      </c>
      <c r="Z827" s="1" t="str">
        <f>IF(AND(טבלה1013[[#This Row],[כמה מחזורים עד עקירה]]&lt;&gt;"",Y828=""),טבלה1013[[#This Row],[כמה מחזורים עד עקירה]],"")</f>
        <v/>
      </c>
      <c r="AA827" s="1" t="str">
        <f>IF(AND(טבלה1013[[#This Row],[הווסת פעיל?]]=1,טבלה1013[[#This Row],[וסת קבוע אחרון]]&lt;&gt;W826),טבלה1013[[#This Row],[וסת קבוע אחרון]],"")</f>
        <v/>
      </c>
      <c r="AB827" s="1" t="str">
        <f>IF(AND(טבלה1013[[#This Row],[הווסת פעיל?]]=1,X826=0,טבלה1013[[#This Row],[וסת קבוע אחרון]]=W826),טבלה1013[[#This Row],[וסת קבוע אחרון]],"")</f>
        <v/>
      </c>
      <c r="AC827" s="1" t="str">
        <f>IF(AND(טבלה1013[[#This Row],[הווסת פעיל?]]=1,X826=0,טבלה1013[[#This Row],[וסת קבוע אחרון]]&lt;&gt;W826),1,"")</f>
        <v/>
      </c>
      <c r="AD827" s="1" t="str">
        <f>IF(AND(טבלה1013[[#This Row],[הווסת פעיל?]]&lt;&gt;"",B828=1),טבלה1013[[#This Row],[CycleNumber]],"")</f>
        <v/>
      </c>
      <c r="AE827" s="1" t="str">
        <f>IF(AND(טבלה1013[[#This Row],[הווסת פעיל?]]&lt;&gt;"",X826=""),טבלה1013[[#This Row],[CycleNumber]],"")</f>
        <v/>
      </c>
      <c r="AF827" s="1">
        <f>IF(B828=1,"",IF(טבלה1013[[#This Row],[הווסת פעיל?]]=1,IF(טבלה1013[[#This Row],[וסת קבוע אחרון]]=F828,1,0),""))</f>
        <v>0</v>
      </c>
      <c r="AG827" s="1">
        <f>IF(B828=1,"",IF(טבלה1013[[#This Row],[הווסת פעיל?]]=1,IF(OR(טבלה1013[[#This Row],[וסת קבוע אחרון]]=F828,F828=טבלה1013[[#This Row],[LengthofCycle]]),1,0),""))</f>
        <v>0</v>
      </c>
      <c r="AH827" s="1">
        <f>IF(B828=1,"",IF(טבלה1013[[#This Row],[הווסת פעיל?]]=1,IF(OR(טבלה1013[[#This Row],[וסת קבוע אחרון]]=F828,F828=טבלה1013[[#This Row],[LengthofCycle]],AND(טבלה1013[[#This Row],[LengthofCycle]]&lt;&gt;טבלה1013[[#This Row],[וסת קבוע אחרון]],OR(F828=28,F828=29))),1,0),""))</f>
        <v>0</v>
      </c>
      <c r="AI827" s="1" t="str">
        <f>IF(AND(טבלה1013[[#This Row],[הווסת פעיל?]]=1,B828=1),1,"")</f>
        <v/>
      </c>
      <c r="AJ827" s="4" t="str">
        <f>IF(AND(טבלה1013[[#This Row],[הווסת פעיל?]]&lt;&gt;1,B828&lt;&gt;1,B828&lt;&gt;""),IF(טבלה1013[[#This Row],[LengthofCycle]]=F828,1,0),"")</f>
        <v/>
      </c>
      <c r="AK827" s="4" t="str">
        <f>IF(AND(טבלה1013[[#This Row],[הווסת פעיל?]]&lt;&gt;1,B828&lt;&gt;1,B828&lt;&gt;""),IF(OR(טבלה1013[[#This Row],[LengthofCycle]]=F828,F828=29),1,0),"")</f>
        <v/>
      </c>
      <c r="AL827" s="4" t="str">
        <f>IF(AND(טבלה1013[[#This Row],[הווסת פעיל?]]&lt;&gt;1,B828&lt;&gt;1,B828&lt;&gt;""),IF(OR(טבלה1013[[#This Row],[LengthofCycle]]=F828,F828=29,F828=28),1,0),"")</f>
        <v/>
      </c>
    </row>
    <row r="828" spans="1:38" x14ac:dyDescent="0.25">
      <c r="A828" s="1" t="s">
        <v>122</v>
      </c>
      <c r="B828" s="1">
        <v>12</v>
      </c>
      <c r="C828" s="1">
        <v>1</v>
      </c>
      <c r="D828" s="1">
        <v>1</v>
      </c>
      <c r="E828" s="1">
        <v>0</v>
      </c>
      <c r="F828" s="1">
        <v>27</v>
      </c>
      <c r="G828" s="1">
        <f>טבלה1013[[#This Row],[LengthofCycle]]+1</f>
        <v>28</v>
      </c>
      <c r="H828" s="1" t="str">
        <f>IF(IFERROR(LOOKUP(טבלה1013[[#This Row],[ClientID]],קביעויות[השבוע]),FALSE)=טבלה1013[[#This Row],[ClientID]],1,"")</f>
        <v/>
      </c>
      <c r="I828" s="1" t="str">
        <f>IF(AND(טבלה1013[[#This Row],[CycleNumber]]&gt;1,OR(B829="",טבלה1013[[#This Row],[CycleNumber]]&gt;B827)),IF(OR(AND(טבלה1013[[#This Row],[LengthofCycle]]=28,F827=28),AND(טבלה1013[[#This Row],[LengthofCycle]]=35,F827=35)),1,""),"")</f>
        <v/>
      </c>
      <c r="J828" s="1" t="str">
        <f>IF(AND(טבלה1013[[#This Row],[וסת השבוע]]=1,I827=1,טבלה1013[[#This Row],[CycleNumber]]&gt;B827),1,"")</f>
        <v/>
      </c>
      <c r="K828" s="1" t="str">
        <f>IF(טבלה1013[[#This Row],[CycleNumber]]=1,"",IF(טבלה1013[[#This Row],[וסת השבוע]]=1,0,IF(K827="","",IF(K827=0,IF(טבלה1013[[#This Row],[LengthofCycle]]=28,0,1),IF(K827=1,IF(טבלה1013[[#This Row],[LengthofCycle]]+F827=28*2,0,2),IF(K827=2,IF(טבלה1013[[#This Row],[LengthofCycle]]+F827+F826=28*3,0,3),""))))))</f>
        <v/>
      </c>
      <c r="L828" s="1" t="str">
        <f>IF(טבלה1013[[#This Row],[וסת השבוע]]=1,IF(טבלה1013[[#This Row],[וסת השבוע וההפלגה ביחד]]=1,L827+1,0),IF(AND(טבלה1013[[#This Row],[CycleNumber]]&gt;B827,טבלה1013[[#This Row],[CycleNumber]]&gt;1),IF(טבלה1013[[#This Row],[וסת השבוע פעיל?]]&lt;&gt;"",L827+1,""),""))</f>
        <v/>
      </c>
      <c r="M828" s="1" t="str">
        <f>IF(AND(טבלה1013[[#This Row],[וסת השבוע פעיל?]]&lt;&gt;"",טבלה1013[[#This Row],[CycleNumber]]&lt;B829,B829&lt;&gt;"",טבלה1013[[#This Row],[וסת השבוע פעיל?]]&lt;3),IF(K829=0,IF(AND(טבלה1013[[#This Row],[וסת השבוע פעיל?]]&gt;0,I829=1),0,1),0),"")</f>
        <v/>
      </c>
      <c r="N828" s="1" t="str">
        <f t="shared" si="72"/>
        <v/>
      </c>
      <c r="O828" s="1" t="str">
        <f>IF(AND(טבלה1013[[#This Row],[חיזוי - שבוע]]=1,J829=1),1,"")</f>
        <v/>
      </c>
      <c r="P828" s="1" t="str">
        <f>IF(AND(טבלה1013[[#This Row],[חיזוי טוב עם הפלגה?]]=1,טבלה1013[[#This Row],[וסת קבוע אחרון]]&lt;&gt;28,X827=1),1,"")</f>
        <v/>
      </c>
      <c r="Q828" s="1" t="str">
        <f>IF(AND(טבלה1013[[#This Row],[וסת השבוע פעיל?]]&lt;3,OR(טבלה1013[[#This Row],[CycleNumber]]&gt;B829,B829="")),1,"")</f>
        <v/>
      </c>
      <c r="R828" s="1" t="str">
        <f>IF(טבלה1013[[#This Row],[האישה קבעה וסת שבוע?]]=1,IF(טבלה1013[[#This Row],[וסת השבוע פעיל?]]&lt;3,1,0),"")</f>
        <v/>
      </c>
      <c r="S8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8" s="1">
        <f t="shared" si="73"/>
        <v>0</v>
      </c>
      <c r="U828" s="1">
        <f t="shared" si="74"/>
        <v>0</v>
      </c>
      <c r="V828" s="1">
        <f t="shared" si="75"/>
        <v>0</v>
      </c>
      <c r="W828" s="1">
        <f>IF(טבלה1013[[#This Row],[3 הפלגות זהות]]="","",IF(טבלה1013[[#This Row],[3 הפלגות זהות]]=1,טבלה1013[[#This Row],[LengthofCycle]],W827))</f>
        <v>26</v>
      </c>
      <c r="X828" s="1">
        <f>IF(טבלה1013[[#This Row],[וסת קבוע אחרון]]="","",IF(OR(טבלה1013[[#This Row],[LengthofCycle]]=טבלה1013[[#This Row],[וסת קבוע אחרון]],F827=טבלה1013[[#This Row],[וסת קבוע אחרון]],F826=טבלה1013[[#This Row],[וסת קבוע אחרון]]),1,0))</f>
        <v>1</v>
      </c>
      <c r="Y828" s="1">
        <f>IF(OR(טבלה1013[[#This Row],[הווסת פעיל?]]=0,טבלה1013[[#This Row],[הווסת פעיל?]]=""),"",SUM(Y827,טבלה1013[[#This Row],[הווסת פעיל?]]))</f>
        <v>8</v>
      </c>
      <c r="Z828" s="1">
        <f>IF(AND(טבלה1013[[#This Row],[כמה מחזורים עד עקירה]]&lt;&gt;"",Y829=""),טבלה1013[[#This Row],[כמה מחזורים עד עקירה]],"")</f>
        <v>8</v>
      </c>
      <c r="AA828" s="1" t="str">
        <f>IF(AND(טבלה1013[[#This Row],[הווסת פעיל?]]=1,טבלה1013[[#This Row],[וסת קבוע אחרון]]&lt;&gt;W827),טבלה1013[[#This Row],[וסת קבוע אחרון]],"")</f>
        <v/>
      </c>
      <c r="AB828" s="1" t="str">
        <f>IF(AND(טבלה1013[[#This Row],[הווסת פעיל?]]=1,X827=0,טבלה1013[[#This Row],[וסת קבוע אחרון]]=W827),טבלה1013[[#This Row],[וסת קבוע אחרון]],"")</f>
        <v/>
      </c>
      <c r="AC828" s="1" t="str">
        <f>IF(AND(טבלה1013[[#This Row],[הווסת פעיל?]]=1,X827=0,טבלה1013[[#This Row],[וסת קבוע אחרון]]&lt;&gt;W827),1,"")</f>
        <v/>
      </c>
      <c r="AD828" s="1" t="str">
        <f>IF(AND(טבלה1013[[#This Row],[הווסת פעיל?]]&lt;&gt;"",B829=1),טבלה1013[[#This Row],[CycleNumber]],"")</f>
        <v/>
      </c>
      <c r="AE828" s="1" t="str">
        <f>IF(AND(טבלה1013[[#This Row],[הווסת פעיל?]]&lt;&gt;"",X827=""),טבלה1013[[#This Row],[CycleNumber]],"")</f>
        <v/>
      </c>
      <c r="AF828" s="1">
        <f>IF(B829=1,"",IF(טבלה1013[[#This Row],[הווסת פעיל?]]=1,IF(טבלה1013[[#This Row],[וסת קבוע אחרון]]=F829,1,0),""))</f>
        <v>0</v>
      </c>
      <c r="AG828" s="1">
        <f>IF(B829=1,"",IF(טבלה1013[[#This Row],[הווסת פעיל?]]=1,IF(OR(טבלה1013[[#This Row],[וסת קבוע אחרון]]=F829,F829=טבלה1013[[#This Row],[LengthofCycle]]),1,0),""))</f>
        <v>0</v>
      </c>
      <c r="AH828" s="1">
        <f>IF(B829=1,"",IF(טבלה1013[[#This Row],[הווסת פעיל?]]=1,IF(OR(טבלה1013[[#This Row],[וסת קבוע אחרון]]=F829,F829=טבלה1013[[#This Row],[LengthofCycle]],AND(טבלה1013[[#This Row],[LengthofCycle]]&lt;&gt;טבלה1013[[#This Row],[וסת קבוע אחרון]],OR(F829=28,F829=29))),1,0),""))</f>
        <v>1</v>
      </c>
      <c r="AI828" s="1" t="str">
        <f>IF(AND(טבלה1013[[#This Row],[הווסת פעיל?]]=1,B829=1),1,"")</f>
        <v/>
      </c>
      <c r="AJ828" s="4" t="str">
        <f>IF(AND(טבלה1013[[#This Row],[הווסת פעיל?]]&lt;&gt;1,B829&lt;&gt;1,B829&lt;&gt;""),IF(טבלה1013[[#This Row],[LengthofCycle]]=F829,1,0),"")</f>
        <v/>
      </c>
      <c r="AK828" s="4" t="str">
        <f>IF(AND(טבלה1013[[#This Row],[הווסת פעיל?]]&lt;&gt;1,B829&lt;&gt;1,B829&lt;&gt;""),IF(OR(טבלה1013[[#This Row],[LengthofCycle]]=F829,F829=29),1,0),"")</f>
        <v/>
      </c>
      <c r="AL828" s="4" t="str">
        <f>IF(AND(טבלה1013[[#This Row],[הווסת פעיל?]]&lt;&gt;1,B829&lt;&gt;1,B829&lt;&gt;""),IF(OR(טבלה1013[[#This Row],[LengthofCycle]]=F829,F829=29,F829=28),1,0),"")</f>
        <v/>
      </c>
    </row>
    <row r="829" spans="1:38" x14ac:dyDescent="0.25">
      <c r="A829" s="1" t="s">
        <v>122</v>
      </c>
      <c r="B829" s="1">
        <v>13</v>
      </c>
      <c r="C829" s="1">
        <v>1</v>
      </c>
      <c r="D829" s="1">
        <v>1</v>
      </c>
      <c r="E829" s="1">
        <v>0</v>
      </c>
      <c r="F829" s="1">
        <v>28</v>
      </c>
      <c r="G829" s="1">
        <f>טבלה1013[[#This Row],[LengthofCycle]]+1</f>
        <v>29</v>
      </c>
      <c r="H829" s="1" t="str">
        <f>IF(IFERROR(LOOKUP(טבלה1013[[#This Row],[ClientID]],קביעויות[השבוע]),FALSE)=טבלה1013[[#This Row],[ClientID]],1,"")</f>
        <v/>
      </c>
      <c r="I829" s="1" t="str">
        <f>IF(AND(טבלה1013[[#This Row],[CycleNumber]]&gt;1,OR(B830="",טבלה1013[[#This Row],[CycleNumber]]&gt;B828)),IF(OR(AND(טבלה1013[[#This Row],[LengthofCycle]]=28,F828=28),AND(טבלה1013[[#This Row],[LengthofCycle]]=35,F828=35)),1,""),"")</f>
        <v/>
      </c>
      <c r="J829" s="1" t="str">
        <f>IF(AND(טבלה1013[[#This Row],[וסת השבוע]]=1,I828=1,טבלה1013[[#This Row],[CycleNumber]]&gt;B828),1,"")</f>
        <v/>
      </c>
      <c r="K829" s="1" t="str">
        <f>IF(טבלה1013[[#This Row],[CycleNumber]]=1,"",IF(טבלה1013[[#This Row],[וסת השבוע]]=1,0,IF(K828="","",IF(K828=0,IF(טבלה1013[[#This Row],[LengthofCycle]]=28,0,1),IF(K828=1,IF(טבלה1013[[#This Row],[LengthofCycle]]+F828=28*2,0,2),IF(K828=2,IF(טבלה1013[[#This Row],[LengthofCycle]]+F828+F827=28*3,0,3),""))))))</f>
        <v/>
      </c>
      <c r="L829" s="1" t="str">
        <f>IF(טבלה1013[[#This Row],[וסת השבוע]]=1,IF(טבלה1013[[#This Row],[וסת השבוע וההפלגה ביחד]]=1,L828+1,0),IF(AND(טבלה1013[[#This Row],[CycleNumber]]&gt;B828,טבלה1013[[#This Row],[CycleNumber]]&gt;1),IF(טבלה1013[[#This Row],[וסת השבוע פעיל?]]&lt;&gt;"",L828+1,""),""))</f>
        <v/>
      </c>
      <c r="M829" s="1" t="str">
        <f>IF(AND(טבלה1013[[#This Row],[וסת השבוע פעיל?]]&lt;&gt;"",טבלה1013[[#This Row],[CycleNumber]]&lt;B830,B830&lt;&gt;"",טבלה1013[[#This Row],[וסת השבוע פעיל?]]&lt;3),IF(K830=0,IF(AND(טבלה1013[[#This Row],[וסת השבוע פעיל?]]&gt;0,I830=1),0,1),0),"")</f>
        <v/>
      </c>
      <c r="N829" s="1" t="str">
        <f t="shared" si="72"/>
        <v/>
      </c>
      <c r="O829" s="1" t="str">
        <f>IF(AND(טבלה1013[[#This Row],[חיזוי - שבוע]]=1,J830=1),1,"")</f>
        <v/>
      </c>
      <c r="P829" s="1" t="str">
        <f>IF(AND(טבלה1013[[#This Row],[חיזוי טוב עם הפלגה?]]=1,טבלה1013[[#This Row],[וסת קבוע אחרון]]&lt;&gt;28,X828=1),1,"")</f>
        <v/>
      </c>
      <c r="Q829" s="1" t="str">
        <f>IF(AND(טבלה1013[[#This Row],[וסת השבוע פעיל?]]&lt;3,OR(טבלה1013[[#This Row],[CycleNumber]]&gt;B830,B830="")),1,"")</f>
        <v/>
      </c>
      <c r="R829" s="1" t="str">
        <f>IF(טבלה1013[[#This Row],[האישה קבעה וסת שבוע?]]=1,IF(טבלה1013[[#This Row],[וסת השבוע פעיל?]]&lt;3,1,0),"")</f>
        <v/>
      </c>
      <c r="S8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29" s="1">
        <f t="shared" si="73"/>
        <v>0</v>
      </c>
      <c r="U829" s="1">
        <f t="shared" si="74"/>
        <v>0</v>
      </c>
      <c r="V829" s="1">
        <f t="shared" si="75"/>
        <v>0</v>
      </c>
      <c r="W829" s="1">
        <f>IF(טבלה1013[[#This Row],[3 הפלגות זהות]]="","",IF(טבלה1013[[#This Row],[3 הפלגות זהות]]=1,טבלה1013[[#This Row],[LengthofCycle]],W828))</f>
        <v>26</v>
      </c>
      <c r="X829" s="1">
        <f>IF(טבלה1013[[#This Row],[וסת קבוע אחרון]]="","",IF(OR(טבלה1013[[#This Row],[LengthofCycle]]=טבלה1013[[#This Row],[וסת קבוע אחרון]],F828=טבלה1013[[#This Row],[וסת קבוע אחרון]],F827=טבלה1013[[#This Row],[וסת קבוע אחרון]]),1,0))</f>
        <v>0</v>
      </c>
      <c r="Y829" s="1" t="str">
        <f>IF(OR(טבלה1013[[#This Row],[הווסת פעיל?]]=0,טבלה1013[[#This Row],[הווסת פעיל?]]=""),"",SUM(Y828,טבלה1013[[#This Row],[הווסת פעיל?]]))</f>
        <v/>
      </c>
      <c r="Z829" s="1" t="str">
        <f>IF(AND(טבלה1013[[#This Row],[כמה מחזורים עד עקירה]]&lt;&gt;"",Y830=""),טבלה1013[[#This Row],[כמה מחזורים עד עקירה]],"")</f>
        <v/>
      </c>
      <c r="AA829" s="1" t="str">
        <f>IF(AND(טבלה1013[[#This Row],[הווסת פעיל?]]=1,טבלה1013[[#This Row],[וסת קבוע אחרון]]&lt;&gt;W828),טבלה1013[[#This Row],[וסת קבוע אחרון]],"")</f>
        <v/>
      </c>
      <c r="AB829" s="1" t="str">
        <f>IF(AND(טבלה1013[[#This Row],[הווסת פעיל?]]=1,X828=0,טבלה1013[[#This Row],[וסת קבוע אחרון]]=W828),טבלה1013[[#This Row],[וסת קבוע אחרון]],"")</f>
        <v/>
      </c>
      <c r="AC829" s="1" t="str">
        <f>IF(AND(טבלה1013[[#This Row],[הווסת פעיל?]]=1,X828=0,טבלה1013[[#This Row],[וסת קבוע אחרון]]&lt;&gt;W828),1,"")</f>
        <v/>
      </c>
      <c r="AD829" s="1" t="str">
        <f>IF(AND(טבלה1013[[#This Row],[הווסת פעיל?]]&lt;&gt;"",B830=1),טבלה1013[[#This Row],[CycleNumber]],"")</f>
        <v/>
      </c>
      <c r="AE829" s="1" t="str">
        <f>IF(AND(טבלה1013[[#This Row],[הווסת פעיל?]]&lt;&gt;"",X828=""),טבלה1013[[#This Row],[CycleNumber]],"")</f>
        <v/>
      </c>
      <c r="AF829" s="1" t="str">
        <f>IF(B830=1,"",IF(טבלה1013[[#This Row],[הווסת פעיל?]]=1,IF(טבלה1013[[#This Row],[וסת קבוע אחרון]]=F830,1,0),""))</f>
        <v/>
      </c>
      <c r="AG829" s="1" t="str">
        <f>IF(B830=1,"",IF(טבלה1013[[#This Row],[הווסת פעיל?]]=1,IF(OR(טבלה1013[[#This Row],[וסת קבוע אחרון]]=F830,F830=טבלה1013[[#This Row],[LengthofCycle]]),1,0),""))</f>
        <v/>
      </c>
      <c r="AH829" s="1" t="str">
        <f>IF(B830=1,"",IF(טבלה1013[[#This Row],[הווסת פעיל?]]=1,IF(OR(טבלה1013[[#This Row],[וסת קבוע אחרון]]=F830,F830=טבלה1013[[#This Row],[LengthofCycle]],AND(טבלה1013[[#This Row],[LengthofCycle]]&lt;&gt;טבלה1013[[#This Row],[וסת קבוע אחרון]],OR(F830=28,F830=29))),1,0),""))</f>
        <v/>
      </c>
      <c r="AI829" s="1" t="str">
        <f>IF(AND(טבלה1013[[#This Row],[הווסת פעיל?]]=1,B830=1),1,"")</f>
        <v/>
      </c>
      <c r="AJ829" s="4">
        <f>IF(AND(טבלה1013[[#This Row],[הווסת פעיל?]]&lt;&gt;1,B830&lt;&gt;1,B830&lt;&gt;""),IF(טבלה1013[[#This Row],[LengthofCycle]]=F830,1,0),"")</f>
        <v>0</v>
      </c>
      <c r="AK829" s="4">
        <f>IF(AND(טבלה1013[[#This Row],[הווסת פעיל?]]&lt;&gt;1,B830&lt;&gt;1,B830&lt;&gt;""),IF(OR(טבלה1013[[#This Row],[LengthofCycle]]=F830,F830=29),1,0),"")</f>
        <v>0</v>
      </c>
      <c r="AL829" s="4">
        <f>IF(AND(טבלה1013[[#This Row],[הווסת פעיל?]]&lt;&gt;1,B830&lt;&gt;1,B830&lt;&gt;""),IF(OR(טבלה1013[[#This Row],[LengthofCycle]]=F830,F830=29,F830=28),1,0),"")</f>
        <v>0</v>
      </c>
    </row>
    <row r="830" spans="1:38" x14ac:dyDescent="0.25">
      <c r="A830" s="1" t="s">
        <v>122</v>
      </c>
      <c r="B830" s="1">
        <v>14</v>
      </c>
      <c r="C830" s="1">
        <v>1</v>
      </c>
      <c r="D830" s="1">
        <v>1</v>
      </c>
      <c r="E830" s="1">
        <v>0</v>
      </c>
      <c r="F830" s="1">
        <v>27</v>
      </c>
      <c r="G830" s="1">
        <f>טבלה1013[[#This Row],[LengthofCycle]]+1</f>
        <v>28</v>
      </c>
      <c r="H830" s="1" t="str">
        <f>IF(IFERROR(LOOKUP(טבלה1013[[#This Row],[ClientID]],קביעויות[השבוע]),FALSE)=טבלה1013[[#This Row],[ClientID]],1,"")</f>
        <v/>
      </c>
      <c r="I830" s="1" t="str">
        <f>IF(AND(טבלה1013[[#This Row],[CycleNumber]]&gt;1,OR(B831="",טבלה1013[[#This Row],[CycleNumber]]&gt;B829)),IF(OR(AND(טבלה1013[[#This Row],[LengthofCycle]]=28,F829=28),AND(טבלה1013[[#This Row],[LengthofCycle]]=35,F829=35)),1,""),"")</f>
        <v/>
      </c>
      <c r="J830" s="1" t="str">
        <f>IF(AND(טבלה1013[[#This Row],[וסת השבוע]]=1,I829=1,טבלה1013[[#This Row],[CycleNumber]]&gt;B829),1,"")</f>
        <v/>
      </c>
      <c r="K830" s="1" t="str">
        <f>IF(טבלה1013[[#This Row],[CycleNumber]]=1,"",IF(טבלה1013[[#This Row],[וסת השבוע]]=1,0,IF(K829="","",IF(K829=0,IF(טבלה1013[[#This Row],[LengthofCycle]]=28,0,1),IF(K829=1,IF(טבלה1013[[#This Row],[LengthofCycle]]+F829=28*2,0,2),IF(K829=2,IF(טבלה1013[[#This Row],[LengthofCycle]]+F829+F828=28*3,0,3),""))))))</f>
        <v/>
      </c>
      <c r="L830" s="1" t="str">
        <f>IF(טבלה1013[[#This Row],[וסת השבוע]]=1,IF(טבלה1013[[#This Row],[וסת השבוע וההפלגה ביחד]]=1,L829+1,0),IF(AND(טבלה1013[[#This Row],[CycleNumber]]&gt;B829,טבלה1013[[#This Row],[CycleNumber]]&gt;1),IF(טבלה1013[[#This Row],[וסת השבוע פעיל?]]&lt;&gt;"",L829+1,""),""))</f>
        <v/>
      </c>
      <c r="M830" s="1" t="str">
        <f>IF(AND(טבלה1013[[#This Row],[וסת השבוע פעיל?]]&lt;&gt;"",טבלה1013[[#This Row],[CycleNumber]]&lt;B831,B831&lt;&gt;"",טבלה1013[[#This Row],[וסת השבוע פעיל?]]&lt;3),IF(K831=0,IF(AND(טבלה1013[[#This Row],[וסת השבוע פעיל?]]&gt;0,I831=1),0,1),0),"")</f>
        <v/>
      </c>
      <c r="N830" s="1" t="str">
        <f t="shared" si="72"/>
        <v/>
      </c>
      <c r="O830" s="1" t="str">
        <f>IF(AND(טבלה1013[[#This Row],[חיזוי - שבוע]]=1,J831=1),1,"")</f>
        <v/>
      </c>
      <c r="P830" s="1" t="str">
        <f>IF(AND(טבלה1013[[#This Row],[חיזוי טוב עם הפלגה?]]=1,טבלה1013[[#This Row],[וסת קבוע אחרון]]&lt;&gt;28,X829=1),1,"")</f>
        <v/>
      </c>
      <c r="Q830" s="1" t="str">
        <f>IF(AND(טבלה1013[[#This Row],[וסת השבוע פעיל?]]&lt;3,OR(טבלה1013[[#This Row],[CycleNumber]]&gt;B831,B831="")),1,"")</f>
        <v/>
      </c>
      <c r="R830" s="1" t="str">
        <f>IF(טבלה1013[[#This Row],[האישה קבעה וסת שבוע?]]=1,IF(טבלה1013[[#This Row],[וסת השבוע פעיל?]]&lt;3,1,0),"")</f>
        <v/>
      </c>
      <c r="S8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0" s="1">
        <f t="shared" si="73"/>
        <v>0</v>
      </c>
      <c r="U830" s="1">
        <f t="shared" si="74"/>
        <v>0</v>
      </c>
      <c r="V830" s="1">
        <f t="shared" si="75"/>
        <v>0</v>
      </c>
      <c r="W830" s="1">
        <f>IF(טבלה1013[[#This Row],[3 הפלגות זהות]]="","",IF(טבלה1013[[#This Row],[3 הפלגות זהות]]=1,טבלה1013[[#This Row],[LengthofCycle]],W829))</f>
        <v>26</v>
      </c>
      <c r="X830" s="1">
        <f>IF(טבלה1013[[#This Row],[וסת קבוע אחרון]]="","",IF(OR(טבלה1013[[#This Row],[LengthofCycle]]=טבלה1013[[#This Row],[וסת קבוע אחרון]],F829=טבלה1013[[#This Row],[וסת קבוע אחרון]],F828=טבלה1013[[#This Row],[וסת קבוע אחרון]]),1,0))</f>
        <v>0</v>
      </c>
      <c r="Y830" s="1" t="str">
        <f>IF(OR(טבלה1013[[#This Row],[הווסת פעיל?]]=0,טבלה1013[[#This Row],[הווסת פעיל?]]=""),"",SUM(Y829,טבלה1013[[#This Row],[הווסת פעיל?]]))</f>
        <v/>
      </c>
      <c r="Z830" s="1" t="str">
        <f>IF(AND(טבלה1013[[#This Row],[כמה מחזורים עד עקירה]]&lt;&gt;"",Y831=""),טבלה1013[[#This Row],[כמה מחזורים עד עקירה]],"")</f>
        <v/>
      </c>
      <c r="AA830" s="1" t="str">
        <f>IF(AND(טבלה1013[[#This Row],[הווסת פעיל?]]=1,טבלה1013[[#This Row],[וסת קבוע אחרון]]&lt;&gt;W829),טבלה1013[[#This Row],[וסת קבוע אחרון]],"")</f>
        <v/>
      </c>
      <c r="AB830" s="1" t="str">
        <f>IF(AND(טבלה1013[[#This Row],[הווסת פעיל?]]=1,X829=0,טבלה1013[[#This Row],[וסת קבוע אחרון]]=W829),טבלה1013[[#This Row],[וסת קבוע אחרון]],"")</f>
        <v/>
      </c>
      <c r="AC830" s="1" t="str">
        <f>IF(AND(טבלה1013[[#This Row],[הווסת פעיל?]]=1,X829=0,טבלה1013[[#This Row],[וסת קבוע אחרון]]&lt;&gt;W829),1,"")</f>
        <v/>
      </c>
      <c r="AD830" s="1">
        <f>IF(AND(טבלה1013[[#This Row],[הווסת פעיל?]]&lt;&gt;"",B831=1),טבלה1013[[#This Row],[CycleNumber]],"")</f>
        <v>14</v>
      </c>
      <c r="AE830" s="1" t="str">
        <f>IF(AND(טבלה1013[[#This Row],[הווסת פעיל?]]&lt;&gt;"",X829=""),טבלה1013[[#This Row],[CycleNumber]],"")</f>
        <v/>
      </c>
      <c r="AF830" s="1" t="str">
        <f>IF(B831=1,"",IF(טבלה1013[[#This Row],[הווסת פעיל?]]=1,IF(טבלה1013[[#This Row],[וסת קבוע אחרון]]=F831,1,0),""))</f>
        <v/>
      </c>
      <c r="AG830" s="1" t="str">
        <f>IF(B831=1,"",IF(טבלה1013[[#This Row],[הווסת פעיל?]]=1,IF(OR(טבלה1013[[#This Row],[וסת קבוע אחרון]]=F831,F831=טבלה1013[[#This Row],[LengthofCycle]]),1,0),""))</f>
        <v/>
      </c>
      <c r="AH830" s="1" t="str">
        <f>IF(B831=1,"",IF(טבלה1013[[#This Row],[הווסת פעיל?]]=1,IF(OR(טבלה1013[[#This Row],[וסת קבוע אחרון]]=F831,F831=טבלה1013[[#This Row],[LengthofCycle]],AND(טבלה1013[[#This Row],[LengthofCycle]]&lt;&gt;טבלה1013[[#This Row],[וסת קבוע אחרון]],OR(F831=28,F831=29))),1,0),""))</f>
        <v/>
      </c>
      <c r="AI830" s="1" t="str">
        <f>IF(AND(טבלה1013[[#This Row],[הווסת פעיל?]]=1,B831=1),1,"")</f>
        <v/>
      </c>
      <c r="AJ830" s="4" t="str">
        <f>IF(AND(טבלה1013[[#This Row],[הווסת פעיל?]]&lt;&gt;1,B831&lt;&gt;1,B831&lt;&gt;""),IF(טבלה1013[[#This Row],[LengthofCycle]]=F831,1,0),"")</f>
        <v/>
      </c>
      <c r="AK830" s="4" t="str">
        <f>IF(AND(טבלה1013[[#This Row],[הווסת פעיל?]]&lt;&gt;1,B831&lt;&gt;1,B831&lt;&gt;""),IF(OR(טבלה1013[[#This Row],[LengthofCycle]]=F831,F831=29),1,0),"")</f>
        <v/>
      </c>
      <c r="AL830" s="4" t="str">
        <f>IF(AND(טבלה1013[[#This Row],[הווסת פעיל?]]&lt;&gt;1,B831&lt;&gt;1,B831&lt;&gt;""),IF(OR(טבלה1013[[#This Row],[LengthofCycle]]=F831,F831=29,F831=28),1,0),"")</f>
        <v/>
      </c>
    </row>
    <row r="831" spans="1:38" x14ac:dyDescent="0.25">
      <c r="A831" s="1" t="s">
        <v>123</v>
      </c>
      <c r="B831" s="1">
        <v>1</v>
      </c>
      <c r="C831" s="1">
        <v>0</v>
      </c>
      <c r="D831" s="1">
        <v>0</v>
      </c>
      <c r="E831" s="1">
        <v>0</v>
      </c>
      <c r="F831" s="1">
        <v>36</v>
      </c>
      <c r="G831" s="1">
        <f>טבלה1013[[#This Row],[LengthofCycle]]+1</f>
        <v>37</v>
      </c>
      <c r="H831" s="1" t="str">
        <f>IF(IFERROR(LOOKUP(טבלה1013[[#This Row],[ClientID]],קביעויות[השבוע]),FALSE)=טבלה1013[[#This Row],[ClientID]],1,"")</f>
        <v/>
      </c>
      <c r="I831" s="1" t="str">
        <f>IF(AND(טבלה1013[[#This Row],[CycleNumber]]&gt;1,OR(B832="",טבלה1013[[#This Row],[CycleNumber]]&gt;B830)),IF(OR(AND(טבלה1013[[#This Row],[LengthofCycle]]=28,F830=28),AND(טבלה1013[[#This Row],[LengthofCycle]]=35,F830=35)),1,""),"")</f>
        <v/>
      </c>
      <c r="J831" s="1" t="str">
        <f>IF(AND(טבלה1013[[#This Row],[וסת השבוע]]=1,I830=1,טבלה1013[[#This Row],[CycleNumber]]&gt;B830),1,"")</f>
        <v/>
      </c>
      <c r="K831" s="1" t="str">
        <f>IF(טבלה1013[[#This Row],[CycleNumber]]=1,"",IF(טבלה1013[[#This Row],[וסת השבוע]]=1,0,IF(K830="","",IF(K830=0,IF(טבלה1013[[#This Row],[LengthofCycle]]=28,0,1),IF(K830=1,IF(טבלה1013[[#This Row],[LengthofCycle]]+F830=28*2,0,2),IF(K830=2,IF(טבלה1013[[#This Row],[LengthofCycle]]+F830+F829=28*3,0,3),""))))))</f>
        <v/>
      </c>
      <c r="L831" s="1" t="str">
        <f>IF(טבלה1013[[#This Row],[וסת השבוע]]=1,IF(טבלה1013[[#This Row],[וסת השבוע וההפלגה ביחד]]=1,L830+1,0),IF(AND(טבלה1013[[#This Row],[CycleNumber]]&gt;B830,טבלה1013[[#This Row],[CycleNumber]]&gt;1),IF(טבלה1013[[#This Row],[וסת השבוע פעיל?]]&lt;&gt;"",L830+1,""),""))</f>
        <v/>
      </c>
      <c r="M831" s="1" t="str">
        <f>IF(AND(טבלה1013[[#This Row],[וסת השבוע פעיל?]]&lt;&gt;"",טבלה1013[[#This Row],[CycleNumber]]&lt;B832,B832&lt;&gt;"",טבלה1013[[#This Row],[וסת השבוע פעיל?]]&lt;3),IF(K832=0,IF(AND(טבלה1013[[#This Row],[וסת השבוע פעיל?]]&gt;0,I832=1),0,1),0),"")</f>
        <v/>
      </c>
      <c r="N831" s="1" t="str">
        <f t="shared" si="72"/>
        <v/>
      </c>
      <c r="O831" s="1" t="str">
        <f>IF(AND(טבלה1013[[#This Row],[חיזוי - שבוע]]=1,J832=1),1,"")</f>
        <v/>
      </c>
      <c r="P831" s="1" t="str">
        <f>IF(AND(טבלה1013[[#This Row],[חיזוי טוב עם הפלגה?]]=1,טבלה1013[[#This Row],[וסת קבוע אחרון]]&lt;&gt;28,X830=1),1,"")</f>
        <v/>
      </c>
      <c r="Q831" s="1" t="str">
        <f>IF(AND(טבלה1013[[#This Row],[וסת השבוע פעיל?]]&lt;3,OR(טבלה1013[[#This Row],[CycleNumber]]&gt;B832,B832="")),1,"")</f>
        <v/>
      </c>
      <c r="R831" s="1" t="str">
        <f>IF(טבלה1013[[#This Row],[האישה קבעה וסת שבוע?]]=1,IF(טבלה1013[[#This Row],[וסת השבוע פעיל?]]&lt;3,1,0),"")</f>
        <v/>
      </c>
      <c r="S8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1" s="1" t="str">
        <f t="shared" si="73"/>
        <v/>
      </c>
      <c r="U831" s="1" t="str">
        <f t="shared" si="74"/>
        <v/>
      </c>
      <c r="V831" s="1" t="str">
        <f t="shared" si="75"/>
        <v/>
      </c>
      <c r="W831" s="1" t="str">
        <f>IF(טבלה1013[[#This Row],[3 הפלגות זהות]]="","",IF(טבלה1013[[#This Row],[3 הפלגות זהות]]=1,טבלה1013[[#This Row],[LengthofCycle]],W830))</f>
        <v/>
      </c>
      <c r="Y831" s="1" t="str">
        <f>IF(OR(טבלה1013[[#This Row],[הווסת פעיל?]]=0,טבלה1013[[#This Row],[הווסת פעיל?]]=""),"",SUM(Y830,טבלה1013[[#This Row],[הווסת פעיל?]]))</f>
        <v/>
      </c>
      <c r="Z831" s="1" t="str">
        <f>IF(AND(טבלה1013[[#This Row],[כמה מחזורים עד עקירה]]&lt;&gt;"",Y832=""),טבלה1013[[#This Row],[כמה מחזורים עד עקירה]],"")</f>
        <v/>
      </c>
      <c r="AA831" s="1" t="str">
        <f>IF(AND(טבלה1013[[#This Row],[הווסת פעיל?]]=1,טבלה1013[[#This Row],[וסת קבוע אחרון]]&lt;&gt;W830),טבלה1013[[#This Row],[וסת קבוע אחרון]],"")</f>
        <v/>
      </c>
      <c r="AB831" s="1" t="str">
        <f>IF(AND(טבלה1013[[#This Row],[הווסת פעיל?]]=1,X830=0,טבלה1013[[#This Row],[וסת קבוע אחרון]]=W830),טבלה1013[[#This Row],[וסת קבוע אחרון]],"")</f>
        <v/>
      </c>
      <c r="AC831" s="1" t="str">
        <f>IF(AND(טבלה1013[[#This Row],[הווסת פעיל?]]=1,X830=0,טבלה1013[[#This Row],[וסת קבוע אחרון]]&lt;&gt;W830),1,"")</f>
        <v/>
      </c>
      <c r="AD831" s="1" t="str">
        <f>IF(AND(טבלה1013[[#This Row],[הווסת פעיל?]]&lt;&gt;"",B832=1),טבלה1013[[#This Row],[CycleNumber]],"")</f>
        <v/>
      </c>
      <c r="AE831" s="1" t="str">
        <f>IF(AND(טבלה1013[[#This Row],[הווסת פעיל?]]&lt;&gt;"",X830=""),טבלה1013[[#This Row],[CycleNumber]],"")</f>
        <v/>
      </c>
      <c r="AF831" s="1" t="str">
        <f>IF(B832=1,"",IF(טבלה1013[[#This Row],[הווסת פעיל?]]=1,IF(טבלה1013[[#This Row],[וסת קבוע אחרון]]=F832,1,0),""))</f>
        <v/>
      </c>
      <c r="AG831" s="1" t="str">
        <f>IF(B832=1,"",IF(טבלה1013[[#This Row],[הווסת פעיל?]]=1,IF(OR(טבלה1013[[#This Row],[וסת קבוע אחרון]]=F832,F832=טבלה1013[[#This Row],[LengthofCycle]]),1,0),""))</f>
        <v/>
      </c>
      <c r="AH831" s="1" t="str">
        <f>IF(B832=1,"",IF(טבלה1013[[#This Row],[הווסת פעיל?]]=1,IF(OR(טבלה1013[[#This Row],[וסת קבוע אחרון]]=F832,F832=טבלה1013[[#This Row],[LengthofCycle]],AND(טבלה1013[[#This Row],[LengthofCycle]]&lt;&gt;טבלה1013[[#This Row],[וסת קבוע אחרון]],OR(F832=28,F832=29))),1,0),""))</f>
        <v/>
      </c>
      <c r="AI831" s="1" t="str">
        <f>IF(AND(טבלה1013[[#This Row],[הווסת פעיל?]]=1,B832=1),1,"")</f>
        <v/>
      </c>
      <c r="AJ831" s="4">
        <f>IF(AND(טבלה1013[[#This Row],[הווסת פעיל?]]&lt;&gt;1,B832&lt;&gt;1,B832&lt;&gt;""),IF(טבלה1013[[#This Row],[LengthofCycle]]=F832,1,0),"")</f>
        <v>0</v>
      </c>
      <c r="AK831" s="4">
        <f>IF(AND(טבלה1013[[#This Row],[הווסת פעיל?]]&lt;&gt;1,B832&lt;&gt;1,B832&lt;&gt;""),IF(OR(טבלה1013[[#This Row],[LengthofCycle]]=F832,F832=29),1,0),"")</f>
        <v>0</v>
      </c>
      <c r="AL831" s="4">
        <f>IF(AND(טבלה1013[[#This Row],[הווסת פעיל?]]&lt;&gt;1,B832&lt;&gt;1,B832&lt;&gt;""),IF(OR(טבלה1013[[#This Row],[LengthofCycle]]=F832,F832=29,F832=28),1,0),"")</f>
        <v>1</v>
      </c>
    </row>
    <row r="832" spans="1:38" x14ac:dyDescent="0.25">
      <c r="A832" s="1" t="s">
        <v>123</v>
      </c>
      <c r="B832" s="1">
        <v>2</v>
      </c>
      <c r="C832" s="1">
        <v>0</v>
      </c>
      <c r="D832" s="1">
        <v>1</v>
      </c>
      <c r="E832" s="1">
        <v>0</v>
      </c>
      <c r="F832" s="1">
        <v>28</v>
      </c>
      <c r="G832" s="1">
        <f>טבלה1013[[#This Row],[LengthofCycle]]+1</f>
        <v>29</v>
      </c>
      <c r="H832" s="1" t="str">
        <f>IF(IFERROR(LOOKUP(טבלה1013[[#This Row],[ClientID]],קביעויות[השבוע]),FALSE)=טבלה1013[[#This Row],[ClientID]],1,"")</f>
        <v/>
      </c>
      <c r="I832" s="1" t="str">
        <f>IF(AND(טבלה1013[[#This Row],[CycleNumber]]&gt;1,OR(B833="",טבלה1013[[#This Row],[CycleNumber]]&gt;B831)),IF(OR(AND(טבלה1013[[#This Row],[LengthofCycle]]=28,F831=28),AND(טבלה1013[[#This Row],[LengthofCycle]]=35,F831=35)),1,""),"")</f>
        <v/>
      </c>
      <c r="J832" s="1" t="str">
        <f>IF(AND(טבלה1013[[#This Row],[וסת השבוע]]=1,I831=1,טבלה1013[[#This Row],[CycleNumber]]&gt;B831),1,"")</f>
        <v/>
      </c>
      <c r="K832" s="1" t="str">
        <f>IF(טבלה1013[[#This Row],[CycleNumber]]=1,"",IF(טבלה1013[[#This Row],[וסת השבוע]]=1,0,IF(K831="","",IF(K831=0,IF(טבלה1013[[#This Row],[LengthofCycle]]=28,0,1),IF(K831=1,IF(טבלה1013[[#This Row],[LengthofCycle]]+F831=28*2,0,2),IF(K831=2,IF(טבלה1013[[#This Row],[LengthofCycle]]+F831+F830=28*3,0,3),""))))))</f>
        <v/>
      </c>
      <c r="L832" s="1" t="str">
        <f>IF(טבלה1013[[#This Row],[וסת השבוע]]=1,IF(טבלה1013[[#This Row],[וסת השבוע וההפלגה ביחד]]=1,L831+1,0),IF(AND(טבלה1013[[#This Row],[CycleNumber]]&gt;B831,טבלה1013[[#This Row],[CycleNumber]]&gt;1),IF(טבלה1013[[#This Row],[וסת השבוע פעיל?]]&lt;&gt;"",L831+1,""),""))</f>
        <v/>
      </c>
      <c r="M832" s="1" t="str">
        <f>IF(AND(טבלה1013[[#This Row],[וסת השבוע פעיל?]]&lt;&gt;"",טבלה1013[[#This Row],[CycleNumber]]&lt;B833,B833&lt;&gt;"",טבלה1013[[#This Row],[וסת השבוע פעיל?]]&lt;3),IF(K833=0,IF(AND(טבלה1013[[#This Row],[וסת השבוע פעיל?]]&gt;0,I833=1),0,1),0),"")</f>
        <v/>
      </c>
      <c r="N832" s="1" t="str">
        <f t="shared" si="72"/>
        <v/>
      </c>
      <c r="O832" s="1" t="str">
        <f>IF(AND(טבלה1013[[#This Row],[חיזוי - שבוע]]=1,J833=1),1,"")</f>
        <v/>
      </c>
      <c r="P832" s="1" t="str">
        <f>IF(AND(טבלה1013[[#This Row],[חיזוי טוב עם הפלגה?]]=1,טבלה1013[[#This Row],[וסת קבוע אחרון]]&lt;&gt;28,X831=1),1,"")</f>
        <v/>
      </c>
      <c r="Q832" s="1" t="str">
        <f>IF(AND(טבלה1013[[#This Row],[וסת השבוע פעיל?]]&lt;3,OR(טבלה1013[[#This Row],[CycleNumber]]&gt;B833,B833="")),1,"")</f>
        <v/>
      </c>
      <c r="R832" s="1" t="str">
        <f>IF(טבלה1013[[#This Row],[האישה קבעה וסת שבוע?]]=1,IF(טבלה1013[[#This Row],[וסת השבוע פעיל?]]&lt;3,1,0),"")</f>
        <v/>
      </c>
      <c r="S8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2" s="1" t="str">
        <f t="shared" si="73"/>
        <v/>
      </c>
      <c r="U832" s="1" t="str">
        <f t="shared" si="74"/>
        <v/>
      </c>
      <c r="V832" s="1" t="str">
        <f t="shared" si="75"/>
        <v/>
      </c>
      <c r="W832" s="1" t="str">
        <f>IF(טבלה1013[[#This Row],[3 הפלגות זהות]]="","",IF(טבלה1013[[#This Row],[3 הפלגות זהות]]=1,טבלה1013[[#This Row],[LengthofCycle]],W831))</f>
        <v/>
      </c>
      <c r="Y832" s="1" t="str">
        <f>IF(OR(טבלה1013[[#This Row],[הווסת פעיל?]]=0,טבלה1013[[#This Row],[הווסת פעיל?]]=""),"",SUM(Y831,טבלה1013[[#This Row],[הווסת פעיל?]]))</f>
        <v/>
      </c>
      <c r="Z832" s="1" t="str">
        <f>IF(AND(טבלה1013[[#This Row],[כמה מחזורים עד עקירה]]&lt;&gt;"",Y833=""),טבלה1013[[#This Row],[כמה מחזורים עד עקירה]],"")</f>
        <v/>
      </c>
      <c r="AA832" s="1" t="str">
        <f>IF(AND(טבלה1013[[#This Row],[הווסת פעיל?]]=1,טבלה1013[[#This Row],[וסת קבוע אחרון]]&lt;&gt;W831),טבלה1013[[#This Row],[וסת קבוע אחרון]],"")</f>
        <v/>
      </c>
      <c r="AB832" s="1" t="str">
        <f>IF(AND(טבלה1013[[#This Row],[הווסת פעיל?]]=1,X831=0,טבלה1013[[#This Row],[וסת קבוע אחרון]]=W831),טבלה1013[[#This Row],[וסת קבוע אחרון]],"")</f>
        <v/>
      </c>
      <c r="AC832" s="1" t="str">
        <f>IF(AND(טבלה1013[[#This Row],[הווסת פעיל?]]=1,X831=0,טבלה1013[[#This Row],[וסת קבוע אחרון]]&lt;&gt;W831),1,"")</f>
        <v/>
      </c>
      <c r="AD832" s="1" t="str">
        <f>IF(AND(טבלה1013[[#This Row],[הווסת פעיל?]]&lt;&gt;"",B833=1),טבלה1013[[#This Row],[CycleNumber]],"")</f>
        <v/>
      </c>
      <c r="AE832" s="1" t="str">
        <f>IF(AND(טבלה1013[[#This Row],[הווסת פעיל?]]&lt;&gt;"",X831=""),טבלה1013[[#This Row],[CycleNumber]],"")</f>
        <v/>
      </c>
      <c r="AF832" s="1" t="str">
        <f>IF(B833=1,"",IF(טבלה1013[[#This Row],[הווסת פעיל?]]=1,IF(טבלה1013[[#This Row],[וסת קבוע אחרון]]=F833,1,0),""))</f>
        <v/>
      </c>
      <c r="AG832" s="1" t="str">
        <f>IF(B833=1,"",IF(טבלה1013[[#This Row],[הווסת פעיל?]]=1,IF(OR(טבלה1013[[#This Row],[וסת קבוע אחרון]]=F833,F833=טבלה1013[[#This Row],[LengthofCycle]]),1,0),""))</f>
        <v/>
      </c>
      <c r="AH832" s="1" t="str">
        <f>IF(B833=1,"",IF(טבלה1013[[#This Row],[הווסת פעיל?]]=1,IF(OR(טבלה1013[[#This Row],[וסת קבוע אחרון]]=F833,F833=טבלה1013[[#This Row],[LengthofCycle]],AND(טבלה1013[[#This Row],[LengthofCycle]]&lt;&gt;טבלה1013[[#This Row],[וסת קבוע אחרון]],OR(F833=28,F833=29))),1,0),""))</f>
        <v/>
      </c>
      <c r="AI832" s="1" t="str">
        <f>IF(AND(טבלה1013[[#This Row],[הווסת פעיל?]]=1,B833=1),1,"")</f>
        <v/>
      </c>
      <c r="AJ832" s="4">
        <f>IF(AND(טבלה1013[[#This Row],[הווסת פעיל?]]&lt;&gt;1,B833&lt;&gt;1,B833&lt;&gt;""),IF(טבלה1013[[#This Row],[LengthofCycle]]=F833,1,0),"")</f>
        <v>0</v>
      </c>
      <c r="AK832" s="4">
        <f>IF(AND(טבלה1013[[#This Row],[הווסת פעיל?]]&lt;&gt;1,B833&lt;&gt;1,B833&lt;&gt;""),IF(OR(טבלה1013[[#This Row],[LengthofCycle]]=F833,F833=29),1,0),"")</f>
        <v>0</v>
      </c>
      <c r="AL832" s="4">
        <f>IF(AND(טבלה1013[[#This Row],[הווסת פעיל?]]&lt;&gt;1,B833&lt;&gt;1,B833&lt;&gt;""),IF(OR(טבלה1013[[#This Row],[LengthofCycle]]=F833,F833=29,F833=28),1,0),"")</f>
        <v>0</v>
      </c>
    </row>
    <row r="833" spans="1:38" x14ac:dyDescent="0.25">
      <c r="A833" s="1" t="s">
        <v>123</v>
      </c>
      <c r="B833" s="1">
        <v>3</v>
      </c>
      <c r="C833" s="1">
        <v>0</v>
      </c>
      <c r="D833" s="1">
        <v>1</v>
      </c>
      <c r="E833" s="1">
        <v>0</v>
      </c>
      <c r="F833" s="1">
        <v>31</v>
      </c>
      <c r="G833" s="1">
        <f>טבלה1013[[#This Row],[LengthofCycle]]+1</f>
        <v>32</v>
      </c>
      <c r="H833" s="1" t="str">
        <f>IF(IFERROR(LOOKUP(טבלה1013[[#This Row],[ClientID]],קביעויות[השבוע]),FALSE)=טבלה1013[[#This Row],[ClientID]],1,"")</f>
        <v/>
      </c>
      <c r="I833" s="1" t="str">
        <f>IF(AND(טבלה1013[[#This Row],[CycleNumber]]&gt;1,OR(B834="",טבלה1013[[#This Row],[CycleNumber]]&gt;B832)),IF(OR(AND(טבלה1013[[#This Row],[LengthofCycle]]=28,F832=28),AND(טבלה1013[[#This Row],[LengthofCycle]]=35,F832=35)),1,""),"")</f>
        <v/>
      </c>
      <c r="J833" s="1" t="str">
        <f>IF(AND(טבלה1013[[#This Row],[וסת השבוע]]=1,I832=1,טבלה1013[[#This Row],[CycleNumber]]&gt;B832),1,"")</f>
        <v/>
      </c>
      <c r="K833" s="1" t="str">
        <f>IF(טבלה1013[[#This Row],[CycleNumber]]=1,"",IF(טבלה1013[[#This Row],[וסת השבוע]]=1,0,IF(K832="","",IF(K832=0,IF(טבלה1013[[#This Row],[LengthofCycle]]=28,0,1),IF(K832=1,IF(טבלה1013[[#This Row],[LengthofCycle]]+F832=28*2,0,2),IF(K832=2,IF(טבלה1013[[#This Row],[LengthofCycle]]+F832+F831=28*3,0,3),""))))))</f>
        <v/>
      </c>
      <c r="L833" s="1" t="str">
        <f>IF(טבלה1013[[#This Row],[וסת השבוע]]=1,IF(טבלה1013[[#This Row],[וסת השבוע וההפלגה ביחד]]=1,L832+1,0),IF(AND(טבלה1013[[#This Row],[CycleNumber]]&gt;B832,טבלה1013[[#This Row],[CycleNumber]]&gt;1),IF(טבלה1013[[#This Row],[וסת השבוע פעיל?]]&lt;&gt;"",L832+1,""),""))</f>
        <v/>
      </c>
      <c r="M833" s="1" t="str">
        <f>IF(AND(טבלה1013[[#This Row],[וסת השבוע פעיל?]]&lt;&gt;"",טבלה1013[[#This Row],[CycleNumber]]&lt;B834,B834&lt;&gt;"",טבלה1013[[#This Row],[וסת השבוע פעיל?]]&lt;3),IF(K834=0,IF(AND(טבלה1013[[#This Row],[וסת השבוע פעיל?]]&gt;0,I834=1),0,1),0),"")</f>
        <v/>
      </c>
      <c r="N833" s="1" t="str">
        <f t="shared" si="72"/>
        <v/>
      </c>
      <c r="O833" s="1" t="str">
        <f>IF(AND(טבלה1013[[#This Row],[חיזוי - שבוע]]=1,J834=1),1,"")</f>
        <v/>
      </c>
      <c r="P833" s="1" t="str">
        <f>IF(AND(טבלה1013[[#This Row],[חיזוי טוב עם הפלגה?]]=1,טבלה1013[[#This Row],[וסת קבוע אחרון]]&lt;&gt;28,X832=1),1,"")</f>
        <v/>
      </c>
      <c r="Q833" s="1" t="str">
        <f>IF(AND(טבלה1013[[#This Row],[וסת השבוע פעיל?]]&lt;3,OR(טבלה1013[[#This Row],[CycleNumber]]&gt;B834,B834="")),1,"")</f>
        <v/>
      </c>
      <c r="R833" s="1" t="str">
        <f>IF(טבלה1013[[#This Row],[האישה קבעה וסת שבוע?]]=1,IF(טבלה1013[[#This Row],[וסת השבוע פעיל?]]&lt;3,1,0),"")</f>
        <v/>
      </c>
      <c r="S8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3" s="1">
        <f t="shared" si="73"/>
        <v>0</v>
      </c>
      <c r="U833" s="1" t="str">
        <f t="shared" si="74"/>
        <v/>
      </c>
      <c r="V833" s="1" t="str">
        <f t="shared" si="75"/>
        <v/>
      </c>
      <c r="W833" s="1" t="str">
        <f>IF(טבלה1013[[#This Row],[3 הפלגות זהות]]="","",IF(טבלה1013[[#This Row],[3 הפלגות זהות]]=1,טבלה1013[[#This Row],[LengthofCycle]],W832))</f>
        <v/>
      </c>
      <c r="Y833" s="1" t="str">
        <f>IF(OR(טבלה1013[[#This Row],[הווסת פעיל?]]=0,טבלה1013[[#This Row],[הווסת פעיל?]]=""),"",SUM(Y832,טבלה1013[[#This Row],[הווסת פעיל?]]))</f>
        <v/>
      </c>
      <c r="Z833" s="1" t="str">
        <f>IF(AND(טבלה1013[[#This Row],[כמה מחזורים עד עקירה]]&lt;&gt;"",Y834=""),טבלה1013[[#This Row],[כמה מחזורים עד עקירה]],"")</f>
        <v/>
      </c>
      <c r="AA833" s="1" t="str">
        <f>IF(AND(טבלה1013[[#This Row],[הווסת פעיל?]]=1,טבלה1013[[#This Row],[וסת קבוע אחרון]]&lt;&gt;W832),טבלה1013[[#This Row],[וסת קבוע אחרון]],"")</f>
        <v/>
      </c>
      <c r="AB833" s="1" t="str">
        <f>IF(AND(טבלה1013[[#This Row],[הווסת פעיל?]]=1,X832=0,טבלה1013[[#This Row],[וסת קבוע אחרון]]=W832),טבלה1013[[#This Row],[וסת קבוע אחרון]],"")</f>
        <v/>
      </c>
      <c r="AC833" s="1" t="str">
        <f>IF(AND(טבלה1013[[#This Row],[הווסת פעיל?]]=1,X832=0,טבלה1013[[#This Row],[וסת קבוע אחרון]]&lt;&gt;W832),1,"")</f>
        <v/>
      </c>
      <c r="AD833" s="1" t="str">
        <f>IF(AND(טבלה1013[[#This Row],[הווסת פעיל?]]&lt;&gt;"",B834=1),טבלה1013[[#This Row],[CycleNumber]],"")</f>
        <v/>
      </c>
      <c r="AE833" s="1" t="str">
        <f>IF(AND(טבלה1013[[#This Row],[הווסת פעיל?]]&lt;&gt;"",X832=""),טבלה1013[[#This Row],[CycleNumber]],"")</f>
        <v/>
      </c>
      <c r="AF833" s="1" t="str">
        <f>IF(B834=1,"",IF(טבלה1013[[#This Row],[הווסת פעיל?]]=1,IF(טבלה1013[[#This Row],[וסת קבוע אחרון]]=F834,1,0),""))</f>
        <v/>
      </c>
      <c r="AG833" s="1" t="str">
        <f>IF(B834=1,"",IF(טבלה1013[[#This Row],[הווסת פעיל?]]=1,IF(OR(טבלה1013[[#This Row],[וסת קבוע אחרון]]=F834,F834=טבלה1013[[#This Row],[LengthofCycle]]),1,0),""))</f>
        <v/>
      </c>
      <c r="AH833" s="1" t="str">
        <f>IF(B834=1,"",IF(טבלה1013[[#This Row],[הווסת פעיל?]]=1,IF(OR(טבלה1013[[#This Row],[וסת קבוע אחרון]]=F834,F834=טבלה1013[[#This Row],[LengthofCycle]],AND(טבלה1013[[#This Row],[LengthofCycle]]&lt;&gt;טבלה1013[[#This Row],[וסת קבוע אחרון]],OR(F834=28,F834=29))),1,0),""))</f>
        <v/>
      </c>
      <c r="AI833" s="1" t="str">
        <f>IF(AND(טבלה1013[[#This Row],[הווסת פעיל?]]=1,B834=1),1,"")</f>
        <v/>
      </c>
      <c r="AJ833" s="4">
        <f>IF(AND(טבלה1013[[#This Row],[הווסת פעיל?]]&lt;&gt;1,B834&lt;&gt;1,B834&lt;&gt;""),IF(טבלה1013[[#This Row],[LengthofCycle]]=F834,1,0),"")</f>
        <v>0</v>
      </c>
      <c r="AK833" s="4">
        <f>IF(AND(טבלה1013[[#This Row],[הווסת פעיל?]]&lt;&gt;1,B834&lt;&gt;1,B834&lt;&gt;""),IF(OR(טבלה1013[[#This Row],[LengthofCycle]]=F834,F834=29),1,0),"")</f>
        <v>0</v>
      </c>
      <c r="AL833" s="4">
        <f>IF(AND(טבלה1013[[#This Row],[הווסת פעיל?]]&lt;&gt;1,B834&lt;&gt;1,B834&lt;&gt;""),IF(OR(טבלה1013[[#This Row],[LengthofCycle]]=F834,F834=29,F834=28),1,0),"")</f>
        <v>0</v>
      </c>
    </row>
    <row r="834" spans="1:38" x14ac:dyDescent="0.25">
      <c r="A834" s="1" t="s">
        <v>123</v>
      </c>
      <c r="B834" s="1">
        <v>4</v>
      </c>
      <c r="C834" s="1">
        <v>0</v>
      </c>
      <c r="D834" s="1">
        <v>0</v>
      </c>
      <c r="E834" s="1">
        <v>0</v>
      </c>
      <c r="F834" s="1">
        <v>33</v>
      </c>
      <c r="G834" s="1">
        <f>טבלה1013[[#This Row],[LengthofCycle]]+1</f>
        <v>34</v>
      </c>
      <c r="H834" s="1" t="str">
        <f>IF(IFERROR(LOOKUP(טבלה1013[[#This Row],[ClientID]],קביעויות[השבוע]),FALSE)=טבלה1013[[#This Row],[ClientID]],1,"")</f>
        <v/>
      </c>
      <c r="I834" s="1" t="str">
        <f>IF(AND(טבלה1013[[#This Row],[CycleNumber]]&gt;1,OR(B835="",טבלה1013[[#This Row],[CycleNumber]]&gt;B833)),IF(OR(AND(טבלה1013[[#This Row],[LengthofCycle]]=28,F833=28),AND(טבלה1013[[#This Row],[LengthofCycle]]=35,F833=35)),1,""),"")</f>
        <v/>
      </c>
      <c r="J834" s="1" t="str">
        <f>IF(AND(טבלה1013[[#This Row],[וסת השבוע]]=1,I833=1,טבלה1013[[#This Row],[CycleNumber]]&gt;B833),1,"")</f>
        <v/>
      </c>
      <c r="K834" s="1" t="str">
        <f>IF(טבלה1013[[#This Row],[CycleNumber]]=1,"",IF(טבלה1013[[#This Row],[וסת השבוע]]=1,0,IF(K833="","",IF(K833=0,IF(טבלה1013[[#This Row],[LengthofCycle]]=28,0,1),IF(K833=1,IF(טבלה1013[[#This Row],[LengthofCycle]]+F833=28*2,0,2),IF(K833=2,IF(טבלה1013[[#This Row],[LengthofCycle]]+F833+F832=28*3,0,3),""))))))</f>
        <v/>
      </c>
      <c r="L834" s="1" t="str">
        <f>IF(טבלה1013[[#This Row],[וסת השבוע]]=1,IF(טבלה1013[[#This Row],[וסת השבוע וההפלגה ביחד]]=1,L833+1,0),IF(AND(טבלה1013[[#This Row],[CycleNumber]]&gt;B833,טבלה1013[[#This Row],[CycleNumber]]&gt;1),IF(טבלה1013[[#This Row],[וסת השבוע פעיל?]]&lt;&gt;"",L833+1,""),""))</f>
        <v/>
      </c>
      <c r="M834" s="1" t="str">
        <f>IF(AND(טבלה1013[[#This Row],[וסת השבוע פעיל?]]&lt;&gt;"",טבלה1013[[#This Row],[CycleNumber]]&lt;B835,B835&lt;&gt;"",טבלה1013[[#This Row],[וסת השבוע פעיל?]]&lt;3),IF(K835=0,IF(AND(טבלה1013[[#This Row],[וסת השבוע פעיל?]]&gt;0,I835=1),0,1),0),"")</f>
        <v/>
      </c>
      <c r="N834" s="1" t="str">
        <f t="shared" si="72"/>
        <v/>
      </c>
      <c r="O834" s="1" t="str">
        <f>IF(AND(טבלה1013[[#This Row],[חיזוי - שבוע]]=1,J835=1),1,"")</f>
        <v/>
      </c>
      <c r="P834" s="1" t="str">
        <f>IF(AND(טבלה1013[[#This Row],[חיזוי טוב עם הפלגה?]]=1,טבלה1013[[#This Row],[וסת קבוע אחרון]]&lt;&gt;28,X833=1),1,"")</f>
        <v/>
      </c>
      <c r="Q834" s="1" t="str">
        <f>IF(AND(טבלה1013[[#This Row],[וסת השבוע פעיל?]]&lt;3,OR(טבלה1013[[#This Row],[CycleNumber]]&gt;B835,B835="")),1,"")</f>
        <v/>
      </c>
      <c r="R834" s="1" t="str">
        <f>IF(טבלה1013[[#This Row],[האישה קבעה וסת שבוע?]]=1,IF(טבלה1013[[#This Row],[וסת השבוע פעיל?]]&lt;3,1,0),"")</f>
        <v/>
      </c>
      <c r="S8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4" s="1">
        <f t="shared" si="73"/>
        <v>0</v>
      </c>
      <c r="U834" s="1">
        <f t="shared" si="74"/>
        <v>0</v>
      </c>
      <c r="V834" s="1" t="str">
        <f t="shared" si="75"/>
        <v/>
      </c>
      <c r="W834" s="1" t="str">
        <f>IF(טבלה1013[[#This Row],[3 הפלגות זהות]]="","",IF(טבלה1013[[#This Row],[3 הפלגות זהות]]=1,טבלה1013[[#This Row],[LengthofCycle]],W833))</f>
        <v/>
      </c>
      <c r="Y834" s="1" t="str">
        <f>IF(OR(טבלה1013[[#This Row],[הווסת פעיל?]]=0,טבלה1013[[#This Row],[הווסת פעיל?]]=""),"",SUM(Y833,טבלה1013[[#This Row],[הווסת פעיל?]]))</f>
        <v/>
      </c>
      <c r="Z834" s="1" t="str">
        <f>IF(AND(טבלה1013[[#This Row],[כמה מחזורים עד עקירה]]&lt;&gt;"",Y835=""),טבלה1013[[#This Row],[כמה מחזורים עד עקירה]],"")</f>
        <v/>
      </c>
      <c r="AA834" s="1" t="str">
        <f>IF(AND(טבלה1013[[#This Row],[הווסת פעיל?]]=1,טבלה1013[[#This Row],[וסת קבוע אחרון]]&lt;&gt;W833),טבלה1013[[#This Row],[וסת קבוע אחרון]],"")</f>
        <v/>
      </c>
      <c r="AB834" s="1" t="str">
        <f>IF(AND(טבלה1013[[#This Row],[הווסת פעיל?]]=1,X833=0,טבלה1013[[#This Row],[וסת קבוע אחרון]]=W833),טבלה1013[[#This Row],[וסת קבוע אחרון]],"")</f>
        <v/>
      </c>
      <c r="AC834" s="1" t="str">
        <f>IF(AND(טבלה1013[[#This Row],[הווסת פעיל?]]=1,X833=0,טבלה1013[[#This Row],[וסת קבוע אחרון]]&lt;&gt;W833),1,"")</f>
        <v/>
      </c>
      <c r="AD834" s="1" t="str">
        <f>IF(AND(טבלה1013[[#This Row],[הווסת פעיל?]]&lt;&gt;"",B835=1),טבלה1013[[#This Row],[CycleNumber]],"")</f>
        <v/>
      </c>
      <c r="AE834" s="1" t="str">
        <f>IF(AND(טבלה1013[[#This Row],[הווסת פעיל?]]&lt;&gt;"",X833=""),טבלה1013[[#This Row],[CycleNumber]],"")</f>
        <v/>
      </c>
      <c r="AF834" s="1" t="str">
        <f>IF(B835=1,"",IF(טבלה1013[[#This Row],[הווסת פעיל?]]=1,IF(טבלה1013[[#This Row],[וסת קבוע אחרון]]=F835,1,0),""))</f>
        <v/>
      </c>
      <c r="AG834" s="1" t="str">
        <f>IF(B835=1,"",IF(טבלה1013[[#This Row],[הווסת פעיל?]]=1,IF(OR(טבלה1013[[#This Row],[וסת קבוע אחרון]]=F835,F835=טבלה1013[[#This Row],[LengthofCycle]]),1,0),""))</f>
        <v/>
      </c>
      <c r="AH834" s="1" t="str">
        <f>IF(B835=1,"",IF(טבלה1013[[#This Row],[הווסת פעיל?]]=1,IF(OR(טבלה1013[[#This Row],[וסת קבוע אחרון]]=F835,F835=טבלה1013[[#This Row],[LengthofCycle]],AND(טבלה1013[[#This Row],[LengthofCycle]]&lt;&gt;טבלה1013[[#This Row],[וסת קבוע אחרון]],OR(F835=28,F835=29))),1,0),""))</f>
        <v/>
      </c>
      <c r="AI834" s="1" t="str">
        <f>IF(AND(טבלה1013[[#This Row],[הווסת פעיל?]]=1,B835=1),1,"")</f>
        <v/>
      </c>
      <c r="AJ834" s="4">
        <f>IF(AND(טבלה1013[[#This Row],[הווסת פעיל?]]&lt;&gt;1,B835&lt;&gt;1,B835&lt;&gt;""),IF(טבלה1013[[#This Row],[LengthofCycle]]=F835,1,0),"")</f>
        <v>0</v>
      </c>
      <c r="AK834" s="4">
        <f>IF(AND(טבלה1013[[#This Row],[הווסת פעיל?]]&lt;&gt;1,B835&lt;&gt;1,B835&lt;&gt;""),IF(OR(טבלה1013[[#This Row],[LengthofCycle]]=F835,F835=29),1,0),"")</f>
        <v>0</v>
      </c>
      <c r="AL834" s="4">
        <f>IF(AND(טבלה1013[[#This Row],[הווסת פעיל?]]&lt;&gt;1,B835&lt;&gt;1,B835&lt;&gt;""),IF(OR(טבלה1013[[#This Row],[LengthofCycle]]=F835,F835=29,F835=28),1,0),"")</f>
        <v>0</v>
      </c>
    </row>
    <row r="835" spans="1:38" x14ac:dyDescent="0.25">
      <c r="A835" s="1" t="s">
        <v>123</v>
      </c>
      <c r="B835" s="1">
        <v>5</v>
      </c>
      <c r="C835" s="1">
        <v>0</v>
      </c>
      <c r="D835" s="1">
        <v>0</v>
      </c>
      <c r="E835" s="1">
        <v>0</v>
      </c>
      <c r="F835" s="1">
        <v>30</v>
      </c>
      <c r="G835" s="1">
        <f>טבלה1013[[#This Row],[LengthofCycle]]+1</f>
        <v>31</v>
      </c>
      <c r="H835" s="1" t="str">
        <f>IF(IFERROR(LOOKUP(טבלה1013[[#This Row],[ClientID]],קביעויות[השבוע]),FALSE)=טבלה1013[[#This Row],[ClientID]],1,"")</f>
        <v/>
      </c>
      <c r="I835" s="1" t="str">
        <f>IF(AND(טבלה1013[[#This Row],[CycleNumber]]&gt;1,OR(B836="",טבלה1013[[#This Row],[CycleNumber]]&gt;B834)),IF(OR(AND(טבלה1013[[#This Row],[LengthofCycle]]=28,F834=28),AND(טבלה1013[[#This Row],[LengthofCycle]]=35,F834=35)),1,""),"")</f>
        <v/>
      </c>
      <c r="J835" s="1" t="str">
        <f>IF(AND(טבלה1013[[#This Row],[וסת השבוע]]=1,I834=1,טבלה1013[[#This Row],[CycleNumber]]&gt;B834),1,"")</f>
        <v/>
      </c>
      <c r="K835" s="1" t="str">
        <f>IF(טבלה1013[[#This Row],[CycleNumber]]=1,"",IF(טבלה1013[[#This Row],[וסת השבוע]]=1,0,IF(K834="","",IF(K834=0,IF(טבלה1013[[#This Row],[LengthofCycle]]=28,0,1),IF(K834=1,IF(טבלה1013[[#This Row],[LengthofCycle]]+F834=28*2,0,2),IF(K834=2,IF(טבלה1013[[#This Row],[LengthofCycle]]+F834+F833=28*3,0,3),""))))))</f>
        <v/>
      </c>
      <c r="L835" s="1" t="str">
        <f>IF(טבלה1013[[#This Row],[וסת השבוע]]=1,IF(טבלה1013[[#This Row],[וסת השבוע וההפלגה ביחד]]=1,L834+1,0),IF(AND(טבלה1013[[#This Row],[CycleNumber]]&gt;B834,טבלה1013[[#This Row],[CycleNumber]]&gt;1),IF(טבלה1013[[#This Row],[וסת השבוע פעיל?]]&lt;&gt;"",L834+1,""),""))</f>
        <v/>
      </c>
      <c r="M835" s="1" t="str">
        <f>IF(AND(טבלה1013[[#This Row],[וסת השבוע פעיל?]]&lt;&gt;"",טבלה1013[[#This Row],[CycleNumber]]&lt;B836,B836&lt;&gt;"",טבלה1013[[#This Row],[וסת השבוע פעיל?]]&lt;3),IF(K836=0,IF(AND(טבלה1013[[#This Row],[וסת השבוע פעיל?]]&gt;0,I836=1),0,1),0),"")</f>
        <v/>
      </c>
      <c r="N835" s="1" t="str">
        <f t="shared" si="72"/>
        <v/>
      </c>
      <c r="O835" s="1" t="str">
        <f>IF(AND(טבלה1013[[#This Row],[חיזוי - שבוע]]=1,J836=1),1,"")</f>
        <v/>
      </c>
      <c r="P835" s="1" t="str">
        <f>IF(AND(טבלה1013[[#This Row],[חיזוי טוב עם הפלגה?]]=1,טבלה1013[[#This Row],[וסת קבוע אחרון]]&lt;&gt;28,X834=1),1,"")</f>
        <v/>
      </c>
      <c r="Q835" s="1" t="str">
        <f>IF(AND(טבלה1013[[#This Row],[וסת השבוע פעיל?]]&lt;3,OR(טבלה1013[[#This Row],[CycleNumber]]&gt;B836,B836="")),1,"")</f>
        <v/>
      </c>
      <c r="R835" s="1" t="str">
        <f>IF(טבלה1013[[#This Row],[האישה קבעה וסת שבוע?]]=1,IF(טבלה1013[[#This Row],[וסת השבוע פעיל?]]&lt;3,1,0),"")</f>
        <v/>
      </c>
      <c r="S8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5" s="1">
        <f t="shared" si="73"/>
        <v>0</v>
      </c>
      <c r="U835" s="1">
        <f t="shared" si="74"/>
        <v>0</v>
      </c>
      <c r="V835" s="1">
        <f t="shared" si="75"/>
        <v>0</v>
      </c>
      <c r="W835" s="1" t="str">
        <f>IF(טבלה1013[[#This Row],[3 הפלגות זהות]]="","",IF(טבלה1013[[#This Row],[3 הפלגות זהות]]=1,טבלה1013[[#This Row],[LengthofCycle]],W834))</f>
        <v/>
      </c>
      <c r="Y835" s="1" t="str">
        <f>IF(OR(טבלה1013[[#This Row],[הווסת פעיל?]]=0,טבלה1013[[#This Row],[הווסת פעיל?]]=""),"",SUM(Y834,טבלה1013[[#This Row],[הווסת פעיל?]]))</f>
        <v/>
      </c>
      <c r="Z835" s="1" t="str">
        <f>IF(AND(טבלה1013[[#This Row],[כמה מחזורים עד עקירה]]&lt;&gt;"",Y836=""),טבלה1013[[#This Row],[כמה מחזורים עד עקירה]],"")</f>
        <v/>
      </c>
      <c r="AA835" s="1" t="str">
        <f>IF(AND(טבלה1013[[#This Row],[הווסת פעיל?]]=1,טבלה1013[[#This Row],[וסת קבוע אחרון]]&lt;&gt;W834),טבלה1013[[#This Row],[וסת קבוע אחרון]],"")</f>
        <v/>
      </c>
      <c r="AB835" s="1" t="str">
        <f>IF(AND(טבלה1013[[#This Row],[הווסת פעיל?]]=1,X834=0,טבלה1013[[#This Row],[וסת קבוע אחרון]]=W834),טבלה1013[[#This Row],[וסת קבוע אחרון]],"")</f>
        <v/>
      </c>
      <c r="AC835" s="1" t="str">
        <f>IF(AND(טבלה1013[[#This Row],[הווסת פעיל?]]=1,X834=0,טבלה1013[[#This Row],[וסת קבוע אחרון]]&lt;&gt;W834),1,"")</f>
        <v/>
      </c>
      <c r="AD835" s="1" t="str">
        <f>IF(AND(טבלה1013[[#This Row],[הווסת פעיל?]]&lt;&gt;"",B836=1),טבלה1013[[#This Row],[CycleNumber]],"")</f>
        <v/>
      </c>
      <c r="AE835" s="1" t="str">
        <f>IF(AND(טבלה1013[[#This Row],[הווסת פעיל?]]&lt;&gt;"",X834=""),טבלה1013[[#This Row],[CycleNumber]],"")</f>
        <v/>
      </c>
      <c r="AF835" s="1" t="str">
        <f>IF(B836=1,"",IF(טבלה1013[[#This Row],[הווסת פעיל?]]=1,IF(טבלה1013[[#This Row],[וסת קבוע אחרון]]=F836,1,0),""))</f>
        <v/>
      </c>
      <c r="AG835" s="1" t="str">
        <f>IF(B836=1,"",IF(טבלה1013[[#This Row],[הווסת פעיל?]]=1,IF(OR(טבלה1013[[#This Row],[וסת קבוע אחרון]]=F836,F836=טבלה1013[[#This Row],[LengthofCycle]]),1,0),""))</f>
        <v/>
      </c>
      <c r="AH835" s="1" t="str">
        <f>IF(B836=1,"",IF(טבלה1013[[#This Row],[הווסת פעיל?]]=1,IF(OR(טבלה1013[[#This Row],[וסת קבוע אחרון]]=F836,F836=טבלה1013[[#This Row],[LengthofCycle]],AND(טבלה1013[[#This Row],[LengthofCycle]]&lt;&gt;טבלה1013[[#This Row],[וסת קבוע אחרון]],OR(F836=28,F836=29))),1,0),""))</f>
        <v/>
      </c>
      <c r="AI835" s="1" t="str">
        <f>IF(AND(טבלה1013[[#This Row],[הווסת פעיל?]]=1,B836=1),1,"")</f>
        <v/>
      </c>
      <c r="AJ835" s="4">
        <f>IF(AND(טבלה1013[[#This Row],[הווסת פעיל?]]&lt;&gt;1,B836&lt;&gt;1,B836&lt;&gt;""),IF(טבלה1013[[#This Row],[LengthofCycle]]=F836,1,0),"")</f>
        <v>1</v>
      </c>
      <c r="AK835" s="4">
        <f>IF(AND(טבלה1013[[#This Row],[הווסת פעיל?]]&lt;&gt;1,B836&lt;&gt;1,B836&lt;&gt;""),IF(OR(טבלה1013[[#This Row],[LengthofCycle]]=F836,F836=29),1,0),"")</f>
        <v>1</v>
      </c>
      <c r="AL835" s="4">
        <f>IF(AND(טבלה1013[[#This Row],[הווסת פעיל?]]&lt;&gt;1,B836&lt;&gt;1,B836&lt;&gt;""),IF(OR(טבלה1013[[#This Row],[LengthofCycle]]=F836,F836=29,F836=28),1,0),"")</f>
        <v>1</v>
      </c>
    </row>
    <row r="836" spans="1:38" x14ac:dyDescent="0.25">
      <c r="A836" s="1" t="s">
        <v>123</v>
      </c>
      <c r="B836" s="1">
        <v>6</v>
      </c>
      <c r="C836" s="1">
        <v>0</v>
      </c>
      <c r="D836" s="1">
        <v>0</v>
      </c>
      <c r="E836" s="1">
        <v>0</v>
      </c>
      <c r="F836" s="1">
        <v>30</v>
      </c>
      <c r="G836" s="1">
        <f>טבלה1013[[#This Row],[LengthofCycle]]+1</f>
        <v>31</v>
      </c>
      <c r="H836" s="1" t="str">
        <f>IF(IFERROR(LOOKUP(טבלה1013[[#This Row],[ClientID]],קביעויות[השבוע]),FALSE)=טבלה1013[[#This Row],[ClientID]],1,"")</f>
        <v/>
      </c>
      <c r="I836" s="1" t="str">
        <f>IF(AND(טבלה1013[[#This Row],[CycleNumber]]&gt;1,OR(B837="",טבלה1013[[#This Row],[CycleNumber]]&gt;B835)),IF(OR(AND(טבלה1013[[#This Row],[LengthofCycle]]=28,F835=28),AND(טבלה1013[[#This Row],[LengthofCycle]]=35,F835=35)),1,""),"")</f>
        <v/>
      </c>
      <c r="J836" s="1" t="str">
        <f>IF(AND(טבלה1013[[#This Row],[וסת השבוע]]=1,I835=1,טבלה1013[[#This Row],[CycleNumber]]&gt;B835),1,"")</f>
        <v/>
      </c>
      <c r="K836" s="1" t="str">
        <f>IF(טבלה1013[[#This Row],[CycleNumber]]=1,"",IF(טבלה1013[[#This Row],[וסת השבוע]]=1,0,IF(K835="","",IF(K835=0,IF(טבלה1013[[#This Row],[LengthofCycle]]=28,0,1),IF(K835=1,IF(טבלה1013[[#This Row],[LengthofCycle]]+F835=28*2,0,2),IF(K835=2,IF(טבלה1013[[#This Row],[LengthofCycle]]+F835+F834=28*3,0,3),""))))))</f>
        <v/>
      </c>
      <c r="L836" s="1" t="str">
        <f>IF(טבלה1013[[#This Row],[וסת השבוע]]=1,IF(טבלה1013[[#This Row],[וסת השבוע וההפלגה ביחד]]=1,L835+1,0),IF(AND(טבלה1013[[#This Row],[CycleNumber]]&gt;B835,טבלה1013[[#This Row],[CycleNumber]]&gt;1),IF(טבלה1013[[#This Row],[וסת השבוע פעיל?]]&lt;&gt;"",L835+1,""),""))</f>
        <v/>
      </c>
      <c r="M836" s="1" t="str">
        <f>IF(AND(טבלה1013[[#This Row],[וסת השבוע פעיל?]]&lt;&gt;"",טבלה1013[[#This Row],[CycleNumber]]&lt;B837,B837&lt;&gt;"",טבלה1013[[#This Row],[וסת השבוע פעיל?]]&lt;3),IF(K837=0,IF(AND(טבלה1013[[#This Row],[וסת השבוע פעיל?]]&gt;0,I837=1),0,1),0),"")</f>
        <v/>
      </c>
      <c r="N836" s="1" t="str">
        <f t="shared" si="72"/>
        <v/>
      </c>
      <c r="O836" s="1" t="str">
        <f>IF(AND(טבלה1013[[#This Row],[חיזוי - שבוע]]=1,J837=1),1,"")</f>
        <v/>
      </c>
      <c r="P836" s="1" t="str">
        <f>IF(AND(טבלה1013[[#This Row],[חיזוי טוב עם הפלגה?]]=1,טבלה1013[[#This Row],[וסת קבוע אחרון]]&lt;&gt;28,X835=1),1,"")</f>
        <v/>
      </c>
      <c r="Q836" s="1" t="str">
        <f>IF(AND(טבלה1013[[#This Row],[וסת השבוע פעיל?]]&lt;3,OR(טבלה1013[[#This Row],[CycleNumber]]&gt;B837,B837="")),1,"")</f>
        <v/>
      </c>
      <c r="R836" s="1" t="str">
        <f>IF(טבלה1013[[#This Row],[האישה קבעה וסת שבוע?]]=1,IF(טבלה1013[[#This Row],[וסת השבוע פעיל?]]&lt;3,1,0),"")</f>
        <v/>
      </c>
      <c r="S8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6" s="1">
        <f t="shared" si="73"/>
        <v>0</v>
      </c>
      <c r="U836" s="1">
        <f t="shared" si="74"/>
        <v>0</v>
      </c>
      <c r="V836" s="1">
        <f t="shared" si="75"/>
        <v>0</v>
      </c>
      <c r="W836" s="1" t="str">
        <f>IF(טבלה1013[[#This Row],[3 הפלגות זהות]]="","",IF(טבלה1013[[#This Row],[3 הפלגות זהות]]=1,טבלה1013[[#This Row],[LengthofCycle]],W835))</f>
        <v/>
      </c>
      <c r="Y836" s="1" t="str">
        <f>IF(OR(טבלה1013[[#This Row],[הווסת פעיל?]]=0,טבלה1013[[#This Row],[הווסת פעיל?]]=""),"",SUM(Y835,טבלה1013[[#This Row],[הווסת פעיל?]]))</f>
        <v/>
      </c>
      <c r="Z836" s="1" t="str">
        <f>IF(AND(טבלה1013[[#This Row],[כמה מחזורים עד עקירה]]&lt;&gt;"",Y837=""),טבלה1013[[#This Row],[כמה מחזורים עד עקירה]],"")</f>
        <v/>
      </c>
      <c r="AA836" s="1" t="str">
        <f>IF(AND(טבלה1013[[#This Row],[הווסת פעיל?]]=1,טבלה1013[[#This Row],[וסת קבוע אחרון]]&lt;&gt;W835),טבלה1013[[#This Row],[וסת קבוע אחרון]],"")</f>
        <v/>
      </c>
      <c r="AB836" s="1" t="str">
        <f>IF(AND(טבלה1013[[#This Row],[הווסת פעיל?]]=1,X835=0,טבלה1013[[#This Row],[וסת קבוע אחרון]]=W835),טבלה1013[[#This Row],[וסת קבוע אחרון]],"")</f>
        <v/>
      </c>
      <c r="AC836" s="1" t="str">
        <f>IF(AND(טבלה1013[[#This Row],[הווסת פעיל?]]=1,X835=0,טבלה1013[[#This Row],[וסת קבוע אחרון]]&lt;&gt;W835),1,"")</f>
        <v/>
      </c>
      <c r="AD836" s="1" t="str">
        <f>IF(AND(טבלה1013[[#This Row],[הווסת פעיל?]]&lt;&gt;"",B837=1),טבלה1013[[#This Row],[CycleNumber]],"")</f>
        <v/>
      </c>
      <c r="AE836" s="1" t="str">
        <f>IF(AND(טבלה1013[[#This Row],[הווסת פעיל?]]&lt;&gt;"",X835=""),טבלה1013[[#This Row],[CycleNumber]],"")</f>
        <v/>
      </c>
      <c r="AF836" s="1" t="str">
        <f>IF(B837=1,"",IF(טבלה1013[[#This Row],[הווסת פעיל?]]=1,IF(טבלה1013[[#This Row],[וסת קבוע אחרון]]=F837,1,0),""))</f>
        <v/>
      </c>
      <c r="AG836" s="1" t="str">
        <f>IF(B837=1,"",IF(טבלה1013[[#This Row],[הווסת פעיל?]]=1,IF(OR(טבלה1013[[#This Row],[וסת קבוע אחרון]]=F837,F837=טבלה1013[[#This Row],[LengthofCycle]]),1,0),""))</f>
        <v/>
      </c>
      <c r="AH836" s="1" t="str">
        <f>IF(B837=1,"",IF(טבלה1013[[#This Row],[הווסת פעיל?]]=1,IF(OR(טבלה1013[[#This Row],[וסת קבוע אחרון]]=F837,F837=טבלה1013[[#This Row],[LengthofCycle]],AND(טבלה1013[[#This Row],[LengthofCycle]]&lt;&gt;טבלה1013[[#This Row],[וסת קבוע אחרון]],OR(F837=28,F837=29))),1,0),""))</f>
        <v/>
      </c>
      <c r="AI836" s="1" t="str">
        <f>IF(AND(טבלה1013[[#This Row],[הווסת פעיל?]]=1,B837=1),1,"")</f>
        <v/>
      </c>
      <c r="AJ836" s="4">
        <f>IF(AND(טבלה1013[[#This Row],[הווסת פעיל?]]&lt;&gt;1,B837&lt;&gt;1,B837&lt;&gt;""),IF(טבלה1013[[#This Row],[LengthofCycle]]=F837,1,0),"")</f>
        <v>0</v>
      </c>
      <c r="AK836" s="4">
        <f>IF(AND(טבלה1013[[#This Row],[הווסת פעיל?]]&lt;&gt;1,B837&lt;&gt;1,B837&lt;&gt;""),IF(OR(טבלה1013[[#This Row],[LengthofCycle]]=F837,F837=29),1,0),"")</f>
        <v>0</v>
      </c>
      <c r="AL836" s="4">
        <f>IF(AND(טבלה1013[[#This Row],[הווסת פעיל?]]&lt;&gt;1,B837&lt;&gt;1,B837&lt;&gt;""),IF(OR(טבלה1013[[#This Row],[LengthofCycle]]=F837,F837=29,F837=28),1,0),"")</f>
        <v>0</v>
      </c>
    </row>
    <row r="837" spans="1:38" x14ac:dyDescent="0.25">
      <c r="A837" s="1" t="s">
        <v>123</v>
      </c>
      <c r="B837" s="1">
        <v>7</v>
      </c>
      <c r="C837" s="1">
        <v>0</v>
      </c>
      <c r="D837" s="1">
        <v>1</v>
      </c>
      <c r="E837" s="1">
        <v>0</v>
      </c>
      <c r="F837" s="1">
        <v>33</v>
      </c>
      <c r="G837" s="1">
        <f>טבלה1013[[#This Row],[LengthofCycle]]+1</f>
        <v>34</v>
      </c>
      <c r="H837" s="1" t="str">
        <f>IF(IFERROR(LOOKUP(טבלה1013[[#This Row],[ClientID]],קביעויות[השבוע]),FALSE)=טבלה1013[[#This Row],[ClientID]],1,"")</f>
        <v/>
      </c>
      <c r="I837" s="1" t="str">
        <f>IF(AND(טבלה1013[[#This Row],[CycleNumber]]&gt;1,OR(B838="",טבלה1013[[#This Row],[CycleNumber]]&gt;B836)),IF(OR(AND(טבלה1013[[#This Row],[LengthofCycle]]=28,F836=28),AND(טבלה1013[[#This Row],[LengthofCycle]]=35,F836=35)),1,""),"")</f>
        <v/>
      </c>
      <c r="J837" s="1" t="str">
        <f>IF(AND(טבלה1013[[#This Row],[וסת השבוע]]=1,I836=1,טבלה1013[[#This Row],[CycleNumber]]&gt;B836),1,"")</f>
        <v/>
      </c>
      <c r="K837" s="1" t="str">
        <f>IF(טבלה1013[[#This Row],[CycleNumber]]=1,"",IF(טבלה1013[[#This Row],[וסת השבוע]]=1,0,IF(K836="","",IF(K836=0,IF(טבלה1013[[#This Row],[LengthofCycle]]=28,0,1),IF(K836=1,IF(טבלה1013[[#This Row],[LengthofCycle]]+F836=28*2,0,2),IF(K836=2,IF(טבלה1013[[#This Row],[LengthofCycle]]+F836+F835=28*3,0,3),""))))))</f>
        <v/>
      </c>
      <c r="L837" s="1" t="str">
        <f>IF(טבלה1013[[#This Row],[וסת השבוע]]=1,IF(טבלה1013[[#This Row],[וסת השבוע וההפלגה ביחד]]=1,L836+1,0),IF(AND(טבלה1013[[#This Row],[CycleNumber]]&gt;B836,טבלה1013[[#This Row],[CycleNumber]]&gt;1),IF(טבלה1013[[#This Row],[וסת השבוע פעיל?]]&lt;&gt;"",L836+1,""),""))</f>
        <v/>
      </c>
      <c r="M837" s="1" t="str">
        <f>IF(AND(טבלה1013[[#This Row],[וסת השבוע פעיל?]]&lt;&gt;"",טבלה1013[[#This Row],[CycleNumber]]&lt;B838,B838&lt;&gt;"",טבלה1013[[#This Row],[וסת השבוע פעיל?]]&lt;3),IF(K838=0,IF(AND(טבלה1013[[#This Row],[וסת השבוע פעיל?]]&gt;0,I838=1),0,1),0),"")</f>
        <v/>
      </c>
      <c r="N837" s="1" t="str">
        <f t="shared" si="72"/>
        <v/>
      </c>
      <c r="O837" s="1" t="str">
        <f>IF(AND(טבלה1013[[#This Row],[חיזוי - שבוע]]=1,J838=1),1,"")</f>
        <v/>
      </c>
      <c r="P837" s="1" t="str">
        <f>IF(AND(טבלה1013[[#This Row],[חיזוי טוב עם הפלגה?]]=1,טבלה1013[[#This Row],[וסת קבוע אחרון]]&lt;&gt;28,X836=1),1,"")</f>
        <v/>
      </c>
      <c r="Q837" s="1" t="str">
        <f>IF(AND(טבלה1013[[#This Row],[וסת השבוע פעיל?]]&lt;3,OR(טבלה1013[[#This Row],[CycleNumber]]&gt;B838,B838="")),1,"")</f>
        <v/>
      </c>
      <c r="R837" s="1" t="str">
        <f>IF(טבלה1013[[#This Row],[האישה קבעה וסת שבוע?]]=1,IF(טבלה1013[[#This Row],[וסת השבוע פעיל?]]&lt;3,1,0),"")</f>
        <v/>
      </c>
      <c r="S8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7" s="1">
        <f t="shared" si="73"/>
        <v>0</v>
      </c>
      <c r="U837" s="1">
        <f t="shared" si="74"/>
        <v>0</v>
      </c>
      <c r="V837" s="1">
        <f t="shared" si="75"/>
        <v>0</v>
      </c>
      <c r="W837" s="1" t="str">
        <f>IF(טבלה1013[[#This Row],[3 הפלגות זהות]]="","",IF(טבלה1013[[#This Row],[3 הפלגות זהות]]=1,טבלה1013[[#This Row],[LengthofCycle]],W836))</f>
        <v/>
      </c>
      <c r="Y837" s="1" t="str">
        <f>IF(OR(טבלה1013[[#This Row],[הווסת פעיל?]]=0,טבלה1013[[#This Row],[הווסת פעיל?]]=""),"",SUM(Y836,טבלה1013[[#This Row],[הווסת פעיל?]]))</f>
        <v/>
      </c>
      <c r="Z837" s="1" t="str">
        <f>IF(AND(טבלה1013[[#This Row],[כמה מחזורים עד עקירה]]&lt;&gt;"",Y838=""),טבלה1013[[#This Row],[כמה מחזורים עד עקירה]],"")</f>
        <v/>
      </c>
      <c r="AA837" s="1" t="str">
        <f>IF(AND(טבלה1013[[#This Row],[הווסת פעיל?]]=1,טבלה1013[[#This Row],[וסת קבוע אחרון]]&lt;&gt;W836),טבלה1013[[#This Row],[וסת קבוע אחרון]],"")</f>
        <v/>
      </c>
      <c r="AB837" s="1" t="str">
        <f>IF(AND(טבלה1013[[#This Row],[הווסת פעיל?]]=1,X836=0,טבלה1013[[#This Row],[וסת קבוע אחרון]]=W836),טבלה1013[[#This Row],[וסת קבוע אחרון]],"")</f>
        <v/>
      </c>
      <c r="AC837" s="1" t="str">
        <f>IF(AND(טבלה1013[[#This Row],[הווסת פעיל?]]=1,X836=0,טבלה1013[[#This Row],[וסת קבוע אחרון]]&lt;&gt;W836),1,"")</f>
        <v/>
      </c>
      <c r="AD837" s="1" t="str">
        <f>IF(AND(טבלה1013[[#This Row],[הווסת פעיל?]]&lt;&gt;"",B838=1),טבלה1013[[#This Row],[CycleNumber]],"")</f>
        <v/>
      </c>
      <c r="AE837" s="1" t="str">
        <f>IF(AND(טבלה1013[[#This Row],[הווסת פעיל?]]&lt;&gt;"",X836=""),טבלה1013[[#This Row],[CycleNumber]],"")</f>
        <v/>
      </c>
      <c r="AF837" s="1" t="str">
        <f>IF(B838=1,"",IF(טבלה1013[[#This Row],[הווסת פעיל?]]=1,IF(טבלה1013[[#This Row],[וסת קבוע אחרון]]=F838,1,0),""))</f>
        <v/>
      </c>
      <c r="AG837" s="1" t="str">
        <f>IF(B838=1,"",IF(טבלה1013[[#This Row],[הווסת פעיל?]]=1,IF(OR(טבלה1013[[#This Row],[וסת קבוע אחרון]]=F838,F838=טבלה1013[[#This Row],[LengthofCycle]]),1,0),""))</f>
        <v/>
      </c>
      <c r="AH837" s="1" t="str">
        <f>IF(B838=1,"",IF(טבלה1013[[#This Row],[הווסת פעיל?]]=1,IF(OR(טבלה1013[[#This Row],[וסת קבוע אחרון]]=F838,F838=טבלה1013[[#This Row],[LengthofCycle]],AND(טבלה1013[[#This Row],[LengthofCycle]]&lt;&gt;טבלה1013[[#This Row],[וסת קבוע אחרון]],OR(F838=28,F838=29))),1,0),""))</f>
        <v/>
      </c>
      <c r="AI837" s="1" t="str">
        <f>IF(AND(טבלה1013[[#This Row],[הווסת פעיל?]]=1,B838=1),1,"")</f>
        <v/>
      </c>
      <c r="AJ837" s="4">
        <f>IF(AND(טבלה1013[[#This Row],[הווסת פעיל?]]&lt;&gt;1,B838&lt;&gt;1,B838&lt;&gt;""),IF(טבלה1013[[#This Row],[LengthofCycle]]=F838,1,0),"")</f>
        <v>0</v>
      </c>
      <c r="AK837" s="4">
        <f>IF(AND(טבלה1013[[#This Row],[הווסת פעיל?]]&lt;&gt;1,B838&lt;&gt;1,B838&lt;&gt;""),IF(OR(טבלה1013[[#This Row],[LengthofCycle]]=F838,F838=29),1,0),"")</f>
        <v>1</v>
      </c>
      <c r="AL837" s="4">
        <f>IF(AND(טבלה1013[[#This Row],[הווסת פעיל?]]&lt;&gt;1,B838&lt;&gt;1,B838&lt;&gt;""),IF(OR(טבלה1013[[#This Row],[LengthofCycle]]=F838,F838=29,F838=28),1,0),"")</f>
        <v>1</v>
      </c>
    </row>
    <row r="838" spans="1:38" x14ac:dyDescent="0.25">
      <c r="A838" s="1" t="s">
        <v>123</v>
      </c>
      <c r="B838" s="1">
        <v>8</v>
      </c>
      <c r="C838" s="1">
        <v>0</v>
      </c>
      <c r="D838" s="1">
        <v>0</v>
      </c>
      <c r="E838" s="1">
        <v>0</v>
      </c>
      <c r="F838" s="1">
        <v>29</v>
      </c>
      <c r="G838" s="1">
        <f>טבלה1013[[#This Row],[LengthofCycle]]+1</f>
        <v>30</v>
      </c>
      <c r="H838" s="1" t="str">
        <f>IF(IFERROR(LOOKUP(טבלה1013[[#This Row],[ClientID]],קביעויות[השבוע]),FALSE)=טבלה1013[[#This Row],[ClientID]],1,"")</f>
        <v/>
      </c>
      <c r="I838" s="1" t="str">
        <f>IF(AND(טבלה1013[[#This Row],[CycleNumber]]&gt;1,OR(B839="",טבלה1013[[#This Row],[CycleNumber]]&gt;B837)),IF(OR(AND(טבלה1013[[#This Row],[LengthofCycle]]=28,F837=28),AND(טבלה1013[[#This Row],[LengthofCycle]]=35,F837=35)),1,""),"")</f>
        <v/>
      </c>
      <c r="J838" s="1" t="str">
        <f>IF(AND(טבלה1013[[#This Row],[וסת השבוע]]=1,I837=1,טבלה1013[[#This Row],[CycleNumber]]&gt;B837),1,"")</f>
        <v/>
      </c>
      <c r="K838" s="1" t="str">
        <f>IF(טבלה1013[[#This Row],[CycleNumber]]=1,"",IF(טבלה1013[[#This Row],[וסת השבוע]]=1,0,IF(K837="","",IF(K837=0,IF(טבלה1013[[#This Row],[LengthofCycle]]=28,0,1),IF(K837=1,IF(טבלה1013[[#This Row],[LengthofCycle]]+F837=28*2,0,2),IF(K837=2,IF(טבלה1013[[#This Row],[LengthofCycle]]+F837+F836=28*3,0,3),""))))))</f>
        <v/>
      </c>
      <c r="L838" s="1" t="str">
        <f>IF(טבלה1013[[#This Row],[וסת השבוע]]=1,IF(טבלה1013[[#This Row],[וסת השבוע וההפלגה ביחד]]=1,L837+1,0),IF(AND(טבלה1013[[#This Row],[CycleNumber]]&gt;B837,טבלה1013[[#This Row],[CycleNumber]]&gt;1),IF(טבלה1013[[#This Row],[וסת השבוע פעיל?]]&lt;&gt;"",L837+1,""),""))</f>
        <v/>
      </c>
      <c r="M838" s="1" t="str">
        <f>IF(AND(טבלה1013[[#This Row],[וסת השבוע פעיל?]]&lt;&gt;"",טבלה1013[[#This Row],[CycleNumber]]&lt;B839,B839&lt;&gt;"",טבלה1013[[#This Row],[וסת השבוע פעיל?]]&lt;3),IF(K839=0,IF(AND(טבלה1013[[#This Row],[וסת השבוע פעיל?]]&gt;0,I839=1),0,1),0),"")</f>
        <v/>
      </c>
      <c r="N838" s="1" t="str">
        <f t="shared" si="72"/>
        <v/>
      </c>
      <c r="O838" s="1" t="str">
        <f>IF(AND(טבלה1013[[#This Row],[חיזוי - שבוע]]=1,J839=1),1,"")</f>
        <v/>
      </c>
      <c r="P838" s="1" t="str">
        <f>IF(AND(טבלה1013[[#This Row],[חיזוי טוב עם הפלגה?]]=1,טבלה1013[[#This Row],[וסת קבוע אחרון]]&lt;&gt;28,X837=1),1,"")</f>
        <v/>
      </c>
      <c r="Q838" s="1" t="str">
        <f>IF(AND(טבלה1013[[#This Row],[וסת השבוע פעיל?]]&lt;3,OR(טבלה1013[[#This Row],[CycleNumber]]&gt;B839,B839="")),1,"")</f>
        <v/>
      </c>
      <c r="R838" s="1" t="str">
        <f>IF(טבלה1013[[#This Row],[האישה קבעה וסת שבוע?]]=1,IF(טבלה1013[[#This Row],[וסת השבוע פעיל?]]&lt;3,1,0),"")</f>
        <v/>
      </c>
      <c r="S8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8" s="1">
        <f t="shared" si="73"/>
        <v>0</v>
      </c>
      <c r="U838" s="1">
        <f t="shared" si="74"/>
        <v>0</v>
      </c>
      <c r="V838" s="1">
        <f t="shared" si="75"/>
        <v>0</v>
      </c>
      <c r="W838" s="1" t="str">
        <f>IF(טבלה1013[[#This Row],[3 הפלגות זהות]]="","",IF(טבלה1013[[#This Row],[3 הפלגות זהות]]=1,טבלה1013[[#This Row],[LengthofCycle]],W837))</f>
        <v/>
      </c>
      <c r="Y838" s="1" t="str">
        <f>IF(OR(טבלה1013[[#This Row],[הווסת פעיל?]]=0,טבלה1013[[#This Row],[הווסת פעיל?]]=""),"",SUM(Y837,טבלה1013[[#This Row],[הווסת פעיל?]]))</f>
        <v/>
      </c>
      <c r="Z838" s="1" t="str">
        <f>IF(AND(טבלה1013[[#This Row],[כמה מחזורים עד עקירה]]&lt;&gt;"",Y839=""),טבלה1013[[#This Row],[כמה מחזורים עד עקירה]],"")</f>
        <v/>
      </c>
      <c r="AA838" s="1" t="str">
        <f>IF(AND(טבלה1013[[#This Row],[הווסת פעיל?]]=1,טבלה1013[[#This Row],[וסת קבוע אחרון]]&lt;&gt;W837),טבלה1013[[#This Row],[וסת קבוע אחרון]],"")</f>
        <v/>
      </c>
      <c r="AB838" s="1" t="str">
        <f>IF(AND(טבלה1013[[#This Row],[הווסת פעיל?]]=1,X837=0,טבלה1013[[#This Row],[וסת קבוע אחרון]]=W837),טבלה1013[[#This Row],[וסת קבוע אחרון]],"")</f>
        <v/>
      </c>
      <c r="AC838" s="1" t="str">
        <f>IF(AND(טבלה1013[[#This Row],[הווסת פעיל?]]=1,X837=0,טבלה1013[[#This Row],[וסת קבוע אחרון]]&lt;&gt;W837),1,"")</f>
        <v/>
      </c>
      <c r="AD838" s="1" t="str">
        <f>IF(AND(טבלה1013[[#This Row],[הווסת פעיל?]]&lt;&gt;"",B839=1),טבלה1013[[#This Row],[CycleNumber]],"")</f>
        <v/>
      </c>
      <c r="AE838" s="1" t="str">
        <f>IF(AND(טבלה1013[[#This Row],[הווסת פעיל?]]&lt;&gt;"",X837=""),טבלה1013[[#This Row],[CycleNumber]],"")</f>
        <v/>
      </c>
      <c r="AF838" s="1" t="str">
        <f>IF(B839=1,"",IF(טבלה1013[[#This Row],[הווסת פעיל?]]=1,IF(טבלה1013[[#This Row],[וסת קבוע אחרון]]=F839,1,0),""))</f>
        <v/>
      </c>
      <c r="AG838" s="1" t="str">
        <f>IF(B839=1,"",IF(טבלה1013[[#This Row],[הווסת פעיל?]]=1,IF(OR(טבלה1013[[#This Row],[וסת קבוע אחרון]]=F839,F839=טבלה1013[[#This Row],[LengthofCycle]]),1,0),""))</f>
        <v/>
      </c>
      <c r="AH838" s="1" t="str">
        <f>IF(B839=1,"",IF(טבלה1013[[#This Row],[הווסת פעיל?]]=1,IF(OR(טבלה1013[[#This Row],[וסת קבוע אחרון]]=F839,F839=טבלה1013[[#This Row],[LengthofCycle]],AND(טבלה1013[[#This Row],[LengthofCycle]]&lt;&gt;טבלה1013[[#This Row],[וסת קבוע אחרון]],OR(F839=28,F839=29))),1,0),""))</f>
        <v/>
      </c>
      <c r="AI838" s="1" t="str">
        <f>IF(AND(טבלה1013[[#This Row],[הווסת פעיל?]]=1,B839=1),1,"")</f>
        <v/>
      </c>
      <c r="AJ838" s="4">
        <f>IF(AND(טבלה1013[[#This Row],[הווסת פעיל?]]&lt;&gt;1,B839&lt;&gt;1,B839&lt;&gt;""),IF(טבלה1013[[#This Row],[LengthofCycle]]=F839,1,0),"")</f>
        <v>0</v>
      </c>
      <c r="AK838" s="4">
        <f>IF(AND(טבלה1013[[#This Row],[הווסת פעיל?]]&lt;&gt;1,B839&lt;&gt;1,B839&lt;&gt;""),IF(OR(טבלה1013[[#This Row],[LengthofCycle]]=F839,F839=29),1,0),"")</f>
        <v>0</v>
      </c>
      <c r="AL838" s="4">
        <f>IF(AND(טבלה1013[[#This Row],[הווסת פעיל?]]&lt;&gt;1,B839&lt;&gt;1,B839&lt;&gt;""),IF(OR(טבלה1013[[#This Row],[LengthofCycle]]=F839,F839=29,F839=28),1,0),"")</f>
        <v>0</v>
      </c>
    </row>
    <row r="839" spans="1:38" x14ac:dyDescent="0.25">
      <c r="A839" s="1" t="s">
        <v>123</v>
      </c>
      <c r="B839" s="1">
        <v>9</v>
      </c>
      <c r="C839" s="1">
        <v>0</v>
      </c>
      <c r="D839" s="1">
        <v>0</v>
      </c>
      <c r="E839" s="1">
        <v>0</v>
      </c>
      <c r="F839" s="1">
        <v>30</v>
      </c>
      <c r="G839" s="1">
        <f>טבלה1013[[#This Row],[LengthofCycle]]+1</f>
        <v>31</v>
      </c>
      <c r="H839" s="1" t="str">
        <f>IF(IFERROR(LOOKUP(טבלה1013[[#This Row],[ClientID]],קביעויות[השבוע]),FALSE)=טבלה1013[[#This Row],[ClientID]],1,"")</f>
        <v/>
      </c>
      <c r="I839" s="1" t="str">
        <f>IF(AND(טבלה1013[[#This Row],[CycleNumber]]&gt;1,OR(B840="",טבלה1013[[#This Row],[CycleNumber]]&gt;B838)),IF(OR(AND(טבלה1013[[#This Row],[LengthofCycle]]=28,F838=28),AND(טבלה1013[[#This Row],[LengthofCycle]]=35,F838=35)),1,""),"")</f>
        <v/>
      </c>
      <c r="J839" s="1" t="str">
        <f>IF(AND(טבלה1013[[#This Row],[וסת השבוע]]=1,I838=1,טבלה1013[[#This Row],[CycleNumber]]&gt;B838),1,"")</f>
        <v/>
      </c>
      <c r="K839" s="1" t="str">
        <f>IF(טבלה1013[[#This Row],[CycleNumber]]=1,"",IF(טבלה1013[[#This Row],[וסת השבוע]]=1,0,IF(K838="","",IF(K838=0,IF(טבלה1013[[#This Row],[LengthofCycle]]=28,0,1),IF(K838=1,IF(טבלה1013[[#This Row],[LengthofCycle]]+F838=28*2,0,2),IF(K838=2,IF(טבלה1013[[#This Row],[LengthofCycle]]+F838+F837=28*3,0,3),""))))))</f>
        <v/>
      </c>
      <c r="L839" s="1" t="str">
        <f>IF(טבלה1013[[#This Row],[וסת השבוע]]=1,IF(טבלה1013[[#This Row],[וסת השבוע וההפלגה ביחד]]=1,L838+1,0),IF(AND(טבלה1013[[#This Row],[CycleNumber]]&gt;B838,טבלה1013[[#This Row],[CycleNumber]]&gt;1),IF(טבלה1013[[#This Row],[וסת השבוע פעיל?]]&lt;&gt;"",L838+1,""),""))</f>
        <v/>
      </c>
      <c r="M839" s="1" t="str">
        <f>IF(AND(טבלה1013[[#This Row],[וסת השבוע פעיל?]]&lt;&gt;"",טבלה1013[[#This Row],[CycleNumber]]&lt;B840,B840&lt;&gt;"",טבלה1013[[#This Row],[וסת השבוע פעיל?]]&lt;3),IF(K840=0,IF(AND(טבלה1013[[#This Row],[וסת השבוע פעיל?]]&gt;0,I840=1),0,1),0),"")</f>
        <v/>
      </c>
      <c r="N839" s="1" t="str">
        <f t="shared" si="72"/>
        <v/>
      </c>
      <c r="O839" s="1" t="str">
        <f>IF(AND(טבלה1013[[#This Row],[חיזוי - שבוע]]=1,J840=1),1,"")</f>
        <v/>
      </c>
      <c r="P839" s="1" t="str">
        <f>IF(AND(טבלה1013[[#This Row],[חיזוי טוב עם הפלגה?]]=1,טבלה1013[[#This Row],[וסת קבוע אחרון]]&lt;&gt;28,X838=1),1,"")</f>
        <v/>
      </c>
      <c r="Q839" s="1" t="str">
        <f>IF(AND(טבלה1013[[#This Row],[וסת השבוע פעיל?]]&lt;3,OR(טבלה1013[[#This Row],[CycleNumber]]&gt;B840,B840="")),1,"")</f>
        <v/>
      </c>
      <c r="R839" s="1" t="str">
        <f>IF(טבלה1013[[#This Row],[האישה קבעה וסת שבוע?]]=1,IF(טבלה1013[[#This Row],[וסת השבוע פעיל?]]&lt;3,1,0),"")</f>
        <v/>
      </c>
      <c r="S8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39" s="1">
        <f t="shared" si="73"/>
        <v>0</v>
      </c>
      <c r="U839" s="1">
        <f t="shared" si="74"/>
        <v>0</v>
      </c>
      <c r="V839" s="1">
        <f t="shared" si="75"/>
        <v>0</v>
      </c>
      <c r="W839" s="1" t="str">
        <f>IF(טבלה1013[[#This Row],[3 הפלגות זהות]]="","",IF(טבלה1013[[#This Row],[3 הפלגות זהות]]=1,טבלה1013[[#This Row],[LengthofCycle]],W838))</f>
        <v/>
      </c>
      <c r="Y839" s="1" t="str">
        <f>IF(OR(טבלה1013[[#This Row],[הווסת פעיל?]]=0,טבלה1013[[#This Row],[הווסת פעיל?]]=""),"",SUM(Y838,טבלה1013[[#This Row],[הווסת פעיל?]]))</f>
        <v/>
      </c>
      <c r="Z839" s="1" t="str">
        <f>IF(AND(טבלה1013[[#This Row],[כמה מחזורים עד עקירה]]&lt;&gt;"",Y840=""),טבלה1013[[#This Row],[כמה מחזורים עד עקירה]],"")</f>
        <v/>
      </c>
      <c r="AA839" s="1" t="str">
        <f>IF(AND(טבלה1013[[#This Row],[הווסת פעיל?]]=1,טבלה1013[[#This Row],[וסת קבוע אחרון]]&lt;&gt;W838),טבלה1013[[#This Row],[וסת קבוע אחרון]],"")</f>
        <v/>
      </c>
      <c r="AB839" s="1" t="str">
        <f>IF(AND(טבלה1013[[#This Row],[הווסת פעיל?]]=1,X838=0,טבלה1013[[#This Row],[וסת קבוע אחרון]]=W838),טבלה1013[[#This Row],[וסת קבוע אחרון]],"")</f>
        <v/>
      </c>
      <c r="AC839" s="1" t="str">
        <f>IF(AND(טבלה1013[[#This Row],[הווסת פעיל?]]=1,X838=0,טבלה1013[[#This Row],[וסת קבוע אחרון]]&lt;&gt;W838),1,"")</f>
        <v/>
      </c>
      <c r="AD839" s="1" t="str">
        <f>IF(AND(טבלה1013[[#This Row],[הווסת פעיל?]]&lt;&gt;"",B840=1),טבלה1013[[#This Row],[CycleNumber]],"")</f>
        <v/>
      </c>
      <c r="AE839" s="1" t="str">
        <f>IF(AND(טבלה1013[[#This Row],[הווסת פעיל?]]&lt;&gt;"",X838=""),טבלה1013[[#This Row],[CycleNumber]],"")</f>
        <v/>
      </c>
      <c r="AF839" s="1" t="str">
        <f>IF(B840=1,"",IF(טבלה1013[[#This Row],[הווסת פעיל?]]=1,IF(טבלה1013[[#This Row],[וסת קבוע אחרון]]=F840,1,0),""))</f>
        <v/>
      </c>
      <c r="AG839" s="1" t="str">
        <f>IF(B840=1,"",IF(טבלה1013[[#This Row],[הווסת פעיל?]]=1,IF(OR(טבלה1013[[#This Row],[וסת קבוע אחרון]]=F840,F840=טבלה1013[[#This Row],[LengthofCycle]]),1,0),""))</f>
        <v/>
      </c>
      <c r="AH839" s="1" t="str">
        <f>IF(B840=1,"",IF(טבלה1013[[#This Row],[הווסת פעיל?]]=1,IF(OR(טבלה1013[[#This Row],[וסת קבוע אחרון]]=F840,F840=טבלה1013[[#This Row],[LengthofCycle]],AND(טבלה1013[[#This Row],[LengthofCycle]]&lt;&gt;טבלה1013[[#This Row],[וסת קבוע אחרון]],OR(F840=28,F840=29))),1,0),""))</f>
        <v/>
      </c>
      <c r="AI839" s="1" t="str">
        <f>IF(AND(טבלה1013[[#This Row],[הווסת פעיל?]]=1,B840=1),1,"")</f>
        <v/>
      </c>
      <c r="AJ839" s="4">
        <f>IF(AND(טבלה1013[[#This Row],[הווסת פעיל?]]&lt;&gt;1,B840&lt;&gt;1,B840&lt;&gt;""),IF(טבלה1013[[#This Row],[LengthofCycle]]=F840,1,0),"")</f>
        <v>0</v>
      </c>
      <c r="AK839" s="4">
        <f>IF(AND(טבלה1013[[#This Row],[הווסת פעיל?]]&lt;&gt;1,B840&lt;&gt;1,B840&lt;&gt;""),IF(OR(טבלה1013[[#This Row],[LengthofCycle]]=F840,F840=29),1,0),"")</f>
        <v>0</v>
      </c>
      <c r="AL839" s="4">
        <f>IF(AND(טבלה1013[[#This Row],[הווסת פעיל?]]&lt;&gt;1,B840&lt;&gt;1,B840&lt;&gt;""),IF(OR(טבלה1013[[#This Row],[LengthofCycle]]=F840,F840=29,F840=28),1,0),"")</f>
        <v>1</v>
      </c>
    </row>
    <row r="840" spans="1:38" x14ac:dyDescent="0.25">
      <c r="A840" s="1" t="s">
        <v>123</v>
      </c>
      <c r="B840" s="1">
        <v>10</v>
      </c>
      <c r="C840" s="1">
        <v>0</v>
      </c>
      <c r="D840" s="1">
        <v>0</v>
      </c>
      <c r="E840" s="1">
        <v>0</v>
      </c>
      <c r="F840" s="1">
        <v>28</v>
      </c>
      <c r="G840" s="1">
        <f>טבלה1013[[#This Row],[LengthofCycle]]+1</f>
        <v>29</v>
      </c>
      <c r="H840" s="1" t="str">
        <f>IF(IFERROR(LOOKUP(טבלה1013[[#This Row],[ClientID]],קביעויות[השבוע]),FALSE)=טבלה1013[[#This Row],[ClientID]],1,"")</f>
        <v/>
      </c>
      <c r="I840" s="1" t="str">
        <f>IF(AND(טבלה1013[[#This Row],[CycleNumber]]&gt;1,OR(B841="",טבלה1013[[#This Row],[CycleNumber]]&gt;B839)),IF(OR(AND(טבלה1013[[#This Row],[LengthofCycle]]=28,F839=28),AND(טבלה1013[[#This Row],[LengthofCycle]]=35,F839=35)),1,""),"")</f>
        <v/>
      </c>
      <c r="J840" s="1" t="str">
        <f>IF(AND(טבלה1013[[#This Row],[וסת השבוע]]=1,I839=1,טבלה1013[[#This Row],[CycleNumber]]&gt;B839),1,"")</f>
        <v/>
      </c>
      <c r="K840" s="1" t="str">
        <f>IF(טבלה1013[[#This Row],[CycleNumber]]=1,"",IF(טבלה1013[[#This Row],[וסת השבוע]]=1,0,IF(K839="","",IF(K839=0,IF(טבלה1013[[#This Row],[LengthofCycle]]=28,0,1),IF(K839=1,IF(טבלה1013[[#This Row],[LengthofCycle]]+F839=28*2,0,2),IF(K839=2,IF(טבלה1013[[#This Row],[LengthofCycle]]+F839+F838=28*3,0,3),""))))))</f>
        <v/>
      </c>
      <c r="L840" s="1" t="str">
        <f>IF(טבלה1013[[#This Row],[וסת השבוע]]=1,IF(טבלה1013[[#This Row],[וסת השבוע וההפלגה ביחד]]=1,L839+1,0),IF(AND(טבלה1013[[#This Row],[CycleNumber]]&gt;B839,טבלה1013[[#This Row],[CycleNumber]]&gt;1),IF(טבלה1013[[#This Row],[וסת השבוע פעיל?]]&lt;&gt;"",L839+1,""),""))</f>
        <v/>
      </c>
      <c r="M840" s="1" t="str">
        <f>IF(AND(טבלה1013[[#This Row],[וסת השבוע פעיל?]]&lt;&gt;"",טבלה1013[[#This Row],[CycleNumber]]&lt;B841,B841&lt;&gt;"",טבלה1013[[#This Row],[וסת השבוע פעיל?]]&lt;3),IF(K841=0,IF(AND(טבלה1013[[#This Row],[וסת השבוע פעיל?]]&gt;0,I841=1),0,1),0),"")</f>
        <v/>
      </c>
      <c r="N840" s="1" t="str">
        <f t="shared" si="72"/>
        <v/>
      </c>
      <c r="O840" s="1" t="str">
        <f>IF(AND(טבלה1013[[#This Row],[חיזוי - שבוע]]=1,J841=1),1,"")</f>
        <v/>
      </c>
      <c r="P840" s="1" t="str">
        <f>IF(AND(טבלה1013[[#This Row],[חיזוי טוב עם הפלגה?]]=1,טבלה1013[[#This Row],[וסת קבוע אחרון]]&lt;&gt;28,X839=1),1,"")</f>
        <v/>
      </c>
      <c r="Q840" s="1" t="str">
        <f>IF(AND(טבלה1013[[#This Row],[וסת השבוע פעיל?]]&lt;3,OR(טבלה1013[[#This Row],[CycleNumber]]&gt;B841,B841="")),1,"")</f>
        <v/>
      </c>
      <c r="R840" s="1" t="str">
        <f>IF(טבלה1013[[#This Row],[האישה קבעה וסת שבוע?]]=1,IF(טבלה1013[[#This Row],[וסת השבוע פעיל?]]&lt;3,1,0),"")</f>
        <v/>
      </c>
      <c r="S8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0" s="1">
        <f t="shared" si="73"/>
        <v>0</v>
      </c>
      <c r="U840" s="1">
        <f t="shared" si="74"/>
        <v>0</v>
      </c>
      <c r="V840" s="1">
        <f t="shared" si="75"/>
        <v>0</v>
      </c>
      <c r="W840" s="1" t="str">
        <f>IF(טבלה1013[[#This Row],[3 הפלגות זהות]]="","",IF(טבלה1013[[#This Row],[3 הפלגות זהות]]=1,טבלה1013[[#This Row],[LengthofCycle]],W839))</f>
        <v/>
      </c>
      <c r="Y840" s="1" t="str">
        <f>IF(OR(טבלה1013[[#This Row],[הווסת פעיל?]]=0,טבלה1013[[#This Row],[הווסת פעיל?]]=""),"",SUM(Y839,טבלה1013[[#This Row],[הווסת פעיל?]]))</f>
        <v/>
      </c>
      <c r="Z840" s="1" t="str">
        <f>IF(AND(טבלה1013[[#This Row],[כמה מחזורים עד עקירה]]&lt;&gt;"",Y841=""),טבלה1013[[#This Row],[כמה מחזורים עד עקירה]],"")</f>
        <v/>
      </c>
      <c r="AA840" s="1" t="str">
        <f>IF(AND(טבלה1013[[#This Row],[הווסת פעיל?]]=1,טבלה1013[[#This Row],[וסת קבוע אחרון]]&lt;&gt;W839),טבלה1013[[#This Row],[וסת קבוע אחרון]],"")</f>
        <v/>
      </c>
      <c r="AB840" s="1" t="str">
        <f>IF(AND(טבלה1013[[#This Row],[הווסת פעיל?]]=1,X839=0,טבלה1013[[#This Row],[וסת קבוע אחרון]]=W839),טבלה1013[[#This Row],[וסת קבוע אחרון]],"")</f>
        <v/>
      </c>
      <c r="AC840" s="1" t="str">
        <f>IF(AND(טבלה1013[[#This Row],[הווסת פעיל?]]=1,X839=0,טבלה1013[[#This Row],[וסת קבוע אחרון]]&lt;&gt;W839),1,"")</f>
        <v/>
      </c>
      <c r="AD840" s="1" t="str">
        <f>IF(AND(טבלה1013[[#This Row],[הווסת פעיל?]]&lt;&gt;"",B841=1),טבלה1013[[#This Row],[CycleNumber]],"")</f>
        <v/>
      </c>
      <c r="AE840" s="1" t="str">
        <f>IF(AND(טבלה1013[[#This Row],[הווסת פעיל?]]&lt;&gt;"",X839=""),טבלה1013[[#This Row],[CycleNumber]],"")</f>
        <v/>
      </c>
      <c r="AF840" s="1" t="str">
        <f>IF(B841=1,"",IF(טבלה1013[[#This Row],[הווסת פעיל?]]=1,IF(טבלה1013[[#This Row],[וסת קבוע אחרון]]=F841,1,0),""))</f>
        <v/>
      </c>
      <c r="AG840" s="1" t="str">
        <f>IF(B841=1,"",IF(טבלה1013[[#This Row],[הווסת פעיל?]]=1,IF(OR(טבלה1013[[#This Row],[וסת קבוע אחרון]]=F841,F841=טבלה1013[[#This Row],[LengthofCycle]]),1,0),""))</f>
        <v/>
      </c>
      <c r="AH840" s="1" t="str">
        <f>IF(B841=1,"",IF(טבלה1013[[#This Row],[הווסת פעיל?]]=1,IF(OR(טבלה1013[[#This Row],[וסת קבוע אחרון]]=F841,F841=טבלה1013[[#This Row],[LengthofCycle]],AND(טבלה1013[[#This Row],[LengthofCycle]]&lt;&gt;טבלה1013[[#This Row],[וסת קבוע אחרון]],OR(F841=28,F841=29))),1,0),""))</f>
        <v/>
      </c>
      <c r="AI840" s="1" t="str">
        <f>IF(AND(טבלה1013[[#This Row],[הווסת פעיל?]]=1,B841=1),1,"")</f>
        <v/>
      </c>
      <c r="AJ840" s="4">
        <f>IF(AND(טבלה1013[[#This Row],[הווסת פעיל?]]&lt;&gt;1,B841&lt;&gt;1,B841&lt;&gt;""),IF(טבלה1013[[#This Row],[LengthofCycle]]=F841,1,0),"")</f>
        <v>0</v>
      </c>
      <c r="AK840" s="4">
        <f>IF(AND(טבלה1013[[#This Row],[הווסת פעיל?]]&lt;&gt;1,B841&lt;&gt;1,B841&lt;&gt;""),IF(OR(טבלה1013[[#This Row],[LengthofCycle]]=F841,F841=29),1,0),"")</f>
        <v>0</v>
      </c>
      <c r="AL840" s="4">
        <f>IF(AND(טבלה1013[[#This Row],[הווסת פעיל?]]&lt;&gt;1,B841&lt;&gt;1,B841&lt;&gt;""),IF(OR(טבלה1013[[#This Row],[LengthofCycle]]=F841,F841=29,F841=28),1,0),"")</f>
        <v>0</v>
      </c>
    </row>
    <row r="841" spans="1:38" x14ac:dyDescent="0.25">
      <c r="A841" s="1" t="s">
        <v>123</v>
      </c>
      <c r="B841" s="1">
        <v>11</v>
      </c>
      <c r="C841" s="1">
        <v>0</v>
      </c>
      <c r="D841" s="1">
        <v>0</v>
      </c>
      <c r="E841" s="1">
        <v>0</v>
      </c>
      <c r="F841" s="1">
        <v>36</v>
      </c>
      <c r="G841" s="1">
        <f>טבלה1013[[#This Row],[LengthofCycle]]+1</f>
        <v>37</v>
      </c>
      <c r="H841" s="1" t="str">
        <f>IF(IFERROR(LOOKUP(טבלה1013[[#This Row],[ClientID]],קביעויות[השבוע]),FALSE)=טבלה1013[[#This Row],[ClientID]],1,"")</f>
        <v/>
      </c>
      <c r="I841" s="1" t="str">
        <f>IF(AND(טבלה1013[[#This Row],[CycleNumber]]&gt;1,OR(B842="",טבלה1013[[#This Row],[CycleNumber]]&gt;B840)),IF(OR(AND(טבלה1013[[#This Row],[LengthofCycle]]=28,F840=28),AND(טבלה1013[[#This Row],[LengthofCycle]]=35,F840=35)),1,""),"")</f>
        <v/>
      </c>
      <c r="J841" s="1" t="str">
        <f>IF(AND(טבלה1013[[#This Row],[וסת השבוע]]=1,I840=1,טבלה1013[[#This Row],[CycleNumber]]&gt;B840),1,"")</f>
        <v/>
      </c>
      <c r="K841" s="1" t="str">
        <f>IF(טבלה1013[[#This Row],[CycleNumber]]=1,"",IF(טבלה1013[[#This Row],[וסת השבוע]]=1,0,IF(K840="","",IF(K840=0,IF(טבלה1013[[#This Row],[LengthofCycle]]=28,0,1),IF(K840=1,IF(טבלה1013[[#This Row],[LengthofCycle]]+F840=28*2,0,2),IF(K840=2,IF(טבלה1013[[#This Row],[LengthofCycle]]+F840+F839=28*3,0,3),""))))))</f>
        <v/>
      </c>
      <c r="L841" s="1" t="str">
        <f>IF(טבלה1013[[#This Row],[וסת השבוע]]=1,IF(טבלה1013[[#This Row],[וסת השבוע וההפלגה ביחד]]=1,L840+1,0),IF(AND(טבלה1013[[#This Row],[CycleNumber]]&gt;B840,טבלה1013[[#This Row],[CycleNumber]]&gt;1),IF(טבלה1013[[#This Row],[וסת השבוע פעיל?]]&lt;&gt;"",L840+1,""),""))</f>
        <v/>
      </c>
      <c r="M841" s="1" t="str">
        <f>IF(AND(טבלה1013[[#This Row],[וסת השבוע פעיל?]]&lt;&gt;"",טבלה1013[[#This Row],[CycleNumber]]&lt;B842,B842&lt;&gt;"",טבלה1013[[#This Row],[וסת השבוע פעיל?]]&lt;3),IF(K842=0,IF(AND(טבלה1013[[#This Row],[וסת השבוע פעיל?]]&gt;0,I842=1),0,1),0),"")</f>
        <v/>
      </c>
      <c r="N841" s="1" t="str">
        <f t="shared" si="72"/>
        <v/>
      </c>
      <c r="O841" s="1" t="str">
        <f>IF(AND(טבלה1013[[#This Row],[חיזוי - שבוע]]=1,J842=1),1,"")</f>
        <v/>
      </c>
      <c r="P841" s="1" t="str">
        <f>IF(AND(טבלה1013[[#This Row],[חיזוי טוב עם הפלגה?]]=1,טבלה1013[[#This Row],[וסת קבוע אחרון]]&lt;&gt;28,X840=1),1,"")</f>
        <v/>
      </c>
      <c r="Q841" s="1" t="str">
        <f>IF(AND(טבלה1013[[#This Row],[וסת השבוע פעיל?]]&lt;3,OR(טבלה1013[[#This Row],[CycleNumber]]&gt;B842,B842="")),1,"")</f>
        <v/>
      </c>
      <c r="R841" s="1" t="str">
        <f>IF(טבלה1013[[#This Row],[האישה קבעה וסת שבוע?]]=1,IF(טבלה1013[[#This Row],[וסת השבוע פעיל?]]&lt;3,1,0),"")</f>
        <v/>
      </c>
      <c r="S8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1" s="1">
        <f t="shared" si="73"/>
        <v>0</v>
      </c>
      <c r="U841" s="1">
        <f t="shared" si="74"/>
        <v>0</v>
      </c>
      <c r="V841" s="1">
        <f t="shared" si="75"/>
        <v>0</v>
      </c>
      <c r="W841" s="1" t="str">
        <f>IF(טבלה1013[[#This Row],[3 הפלגות זהות]]="","",IF(טבלה1013[[#This Row],[3 הפלגות זהות]]=1,טבלה1013[[#This Row],[LengthofCycle]],W840))</f>
        <v/>
      </c>
      <c r="Y841" s="1" t="str">
        <f>IF(OR(טבלה1013[[#This Row],[הווסת פעיל?]]=0,טבלה1013[[#This Row],[הווסת פעיל?]]=""),"",SUM(Y840,טבלה1013[[#This Row],[הווסת פעיל?]]))</f>
        <v/>
      </c>
      <c r="Z841" s="1" t="str">
        <f>IF(AND(טבלה1013[[#This Row],[כמה מחזורים עד עקירה]]&lt;&gt;"",Y842=""),טבלה1013[[#This Row],[כמה מחזורים עד עקירה]],"")</f>
        <v/>
      </c>
      <c r="AA841" s="1" t="str">
        <f>IF(AND(טבלה1013[[#This Row],[הווסת פעיל?]]=1,טבלה1013[[#This Row],[וסת קבוע אחרון]]&lt;&gt;W840),טבלה1013[[#This Row],[וסת קבוע אחרון]],"")</f>
        <v/>
      </c>
      <c r="AB841" s="1" t="str">
        <f>IF(AND(טבלה1013[[#This Row],[הווסת פעיל?]]=1,X840=0,טבלה1013[[#This Row],[וסת קבוע אחרון]]=W840),טבלה1013[[#This Row],[וסת קבוע אחרון]],"")</f>
        <v/>
      </c>
      <c r="AC841" s="1" t="str">
        <f>IF(AND(טבלה1013[[#This Row],[הווסת פעיל?]]=1,X840=0,טבלה1013[[#This Row],[וסת קבוע אחרון]]&lt;&gt;W840),1,"")</f>
        <v/>
      </c>
      <c r="AD841" s="1" t="str">
        <f>IF(AND(טבלה1013[[#This Row],[הווסת פעיל?]]&lt;&gt;"",B842=1),טבלה1013[[#This Row],[CycleNumber]],"")</f>
        <v/>
      </c>
      <c r="AE841" s="1" t="str">
        <f>IF(AND(טבלה1013[[#This Row],[הווסת פעיל?]]&lt;&gt;"",X840=""),טבלה1013[[#This Row],[CycleNumber]],"")</f>
        <v/>
      </c>
      <c r="AF841" s="1" t="str">
        <f>IF(B842=1,"",IF(טבלה1013[[#This Row],[הווסת פעיל?]]=1,IF(טבלה1013[[#This Row],[וסת קבוע אחרון]]=F842,1,0),""))</f>
        <v/>
      </c>
      <c r="AG841" s="1" t="str">
        <f>IF(B842=1,"",IF(טבלה1013[[#This Row],[הווסת פעיל?]]=1,IF(OR(טבלה1013[[#This Row],[וסת קבוע אחרון]]=F842,F842=טבלה1013[[#This Row],[LengthofCycle]]),1,0),""))</f>
        <v/>
      </c>
      <c r="AH841" s="1" t="str">
        <f>IF(B842=1,"",IF(טבלה1013[[#This Row],[הווסת פעיל?]]=1,IF(OR(טבלה1013[[#This Row],[וסת קבוע אחרון]]=F842,F842=טבלה1013[[#This Row],[LengthofCycle]],AND(טבלה1013[[#This Row],[LengthofCycle]]&lt;&gt;טבלה1013[[#This Row],[וסת קבוע אחרון]],OR(F842=28,F842=29))),1,0),""))</f>
        <v/>
      </c>
      <c r="AI841" s="1" t="str">
        <f>IF(AND(טבלה1013[[#This Row],[הווסת פעיל?]]=1,B842=1),1,"")</f>
        <v/>
      </c>
      <c r="AJ841" s="4">
        <f>IF(AND(טבלה1013[[#This Row],[הווסת פעיל?]]&lt;&gt;1,B842&lt;&gt;1,B842&lt;&gt;""),IF(טבלה1013[[#This Row],[LengthofCycle]]=F842,1,0),"")</f>
        <v>0</v>
      </c>
      <c r="AK841" s="4">
        <f>IF(AND(טבלה1013[[#This Row],[הווסת פעיל?]]&lt;&gt;1,B842&lt;&gt;1,B842&lt;&gt;""),IF(OR(טבלה1013[[#This Row],[LengthofCycle]]=F842,F842=29),1,0),"")</f>
        <v>0</v>
      </c>
      <c r="AL841" s="4">
        <f>IF(AND(טבלה1013[[#This Row],[הווסת פעיל?]]&lt;&gt;1,B842&lt;&gt;1,B842&lt;&gt;""),IF(OR(טבלה1013[[#This Row],[LengthofCycle]]=F842,F842=29,F842=28),1,0),"")</f>
        <v>1</v>
      </c>
    </row>
    <row r="842" spans="1:38" x14ac:dyDescent="0.25">
      <c r="A842" s="1" t="s">
        <v>123</v>
      </c>
      <c r="B842" s="1">
        <v>12</v>
      </c>
      <c r="C842" s="1">
        <v>0</v>
      </c>
      <c r="D842" s="1">
        <v>0</v>
      </c>
      <c r="E842" s="1">
        <v>0</v>
      </c>
      <c r="F842" s="1">
        <v>28</v>
      </c>
      <c r="G842" s="1">
        <f>טבלה1013[[#This Row],[LengthofCycle]]+1</f>
        <v>29</v>
      </c>
      <c r="H842" s="1" t="str">
        <f>IF(IFERROR(LOOKUP(טבלה1013[[#This Row],[ClientID]],קביעויות[השבוע]),FALSE)=טבלה1013[[#This Row],[ClientID]],1,"")</f>
        <v/>
      </c>
      <c r="I842" s="1" t="str">
        <f>IF(AND(טבלה1013[[#This Row],[CycleNumber]]&gt;1,OR(B843="",טבלה1013[[#This Row],[CycleNumber]]&gt;B841)),IF(OR(AND(טבלה1013[[#This Row],[LengthofCycle]]=28,F841=28),AND(טבלה1013[[#This Row],[LengthofCycle]]=35,F841=35)),1,""),"")</f>
        <v/>
      </c>
      <c r="J842" s="1" t="str">
        <f>IF(AND(טבלה1013[[#This Row],[וסת השבוע]]=1,I841=1,טבלה1013[[#This Row],[CycleNumber]]&gt;B841),1,"")</f>
        <v/>
      </c>
      <c r="K842" s="1" t="str">
        <f>IF(טבלה1013[[#This Row],[CycleNumber]]=1,"",IF(טבלה1013[[#This Row],[וסת השבוע]]=1,0,IF(K841="","",IF(K841=0,IF(טבלה1013[[#This Row],[LengthofCycle]]=28,0,1),IF(K841=1,IF(טבלה1013[[#This Row],[LengthofCycle]]+F841=28*2,0,2),IF(K841=2,IF(טבלה1013[[#This Row],[LengthofCycle]]+F841+F840=28*3,0,3),""))))))</f>
        <v/>
      </c>
      <c r="L842" s="1" t="str">
        <f>IF(טבלה1013[[#This Row],[וסת השבוע]]=1,IF(טבלה1013[[#This Row],[וסת השבוע וההפלגה ביחד]]=1,L841+1,0),IF(AND(טבלה1013[[#This Row],[CycleNumber]]&gt;B841,טבלה1013[[#This Row],[CycleNumber]]&gt;1),IF(טבלה1013[[#This Row],[וסת השבוע פעיל?]]&lt;&gt;"",L841+1,""),""))</f>
        <v/>
      </c>
      <c r="M842" s="1" t="str">
        <f>IF(AND(טבלה1013[[#This Row],[וסת השבוע פעיל?]]&lt;&gt;"",טבלה1013[[#This Row],[CycleNumber]]&lt;B843,B843&lt;&gt;"",טבלה1013[[#This Row],[וסת השבוע פעיל?]]&lt;3),IF(K843=0,IF(AND(טבלה1013[[#This Row],[וסת השבוע פעיל?]]&gt;0,I843=1),0,1),0),"")</f>
        <v/>
      </c>
      <c r="N842" s="1" t="str">
        <f t="shared" si="72"/>
        <v/>
      </c>
      <c r="O842" s="1" t="str">
        <f>IF(AND(טבלה1013[[#This Row],[חיזוי - שבוע]]=1,J843=1),1,"")</f>
        <v/>
      </c>
      <c r="P842" s="1" t="str">
        <f>IF(AND(טבלה1013[[#This Row],[חיזוי טוב עם הפלגה?]]=1,טבלה1013[[#This Row],[וסת קבוע אחרון]]&lt;&gt;28,X841=1),1,"")</f>
        <v/>
      </c>
      <c r="Q842" s="1" t="str">
        <f>IF(AND(טבלה1013[[#This Row],[וסת השבוע פעיל?]]&lt;3,OR(טבלה1013[[#This Row],[CycleNumber]]&gt;B843,B843="")),1,"")</f>
        <v/>
      </c>
      <c r="R842" s="1" t="str">
        <f>IF(טבלה1013[[#This Row],[האישה קבעה וסת שבוע?]]=1,IF(טבלה1013[[#This Row],[וסת השבוע פעיל?]]&lt;3,1,0),"")</f>
        <v/>
      </c>
      <c r="S8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2" s="1">
        <f t="shared" si="73"/>
        <v>0</v>
      </c>
      <c r="U842" s="1">
        <f t="shared" si="74"/>
        <v>0</v>
      </c>
      <c r="V842" s="1">
        <f t="shared" si="75"/>
        <v>0</v>
      </c>
      <c r="W842" s="1" t="str">
        <f>IF(טבלה1013[[#This Row],[3 הפלגות זהות]]="","",IF(טבלה1013[[#This Row],[3 הפלגות זהות]]=1,טבלה1013[[#This Row],[LengthofCycle]],W841))</f>
        <v/>
      </c>
      <c r="Y842" s="1" t="str">
        <f>IF(OR(טבלה1013[[#This Row],[הווסת פעיל?]]=0,טבלה1013[[#This Row],[הווסת פעיל?]]=""),"",SUM(Y841,טבלה1013[[#This Row],[הווסת פעיל?]]))</f>
        <v/>
      </c>
      <c r="Z842" s="1" t="str">
        <f>IF(AND(טבלה1013[[#This Row],[כמה מחזורים עד עקירה]]&lt;&gt;"",Y843=""),טבלה1013[[#This Row],[כמה מחזורים עד עקירה]],"")</f>
        <v/>
      </c>
      <c r="AA842" s="1" t="str">
        <f>IF(AND(טבלה1013[[#This Row],[הווסת פעיל?]]=1,טבלה1013[[#This Row],[וסת קבוע אחרון]]&lt;&gt;W841),טבלה1013[[#This Row],[וסת קבוע אחרון]],"")</f>
        <v/>
      </c>
      <c r="AB842" s="1" t="str">
        <f>IF(AND(טבלה1013[[#This Row],[הווסת פעיל?]]=1,X841=0,טבלה1013[[#This Row],[וסת קבוע אחרון]]=W841),טבלה1013[[#This Row],[וסת קבוע אחרון]],"")</f>
        <v/>
      </c>
      <c r="AC842" s="1" t="str">
        <f>IF(AND(טבלה1013[[#This Row],[הווסת פעיל?]]=1,X841=0,טבלה1013[[#This Row],[וסת קבוע אחרון]]&lt;&gt;W841),1,"")</f>
        <v/>
      </c>
      <c r="AD842" s="1" t="str">
        <f>IF(AND(טבלה1013[[#This Row],[הווסת פעיל?]]&lt;&gt;"",B843=1),טבלה1013[[#This Row],[CycleNumber]],"")</f>
        <v/>
      </c>
      <c r="AE842" s="1" t="str">
        <f>IF(AND(טבלה1013[[#This Row],[הווסת פעיל?]]&lt;&gt;"",X841=""),טבלה1013[[#This Row],[CycleNumber]],"")</f>
        <v/>
      </c>
      <c r="AF842" s="1" t="str">
        <f>IF(B843=1,"",IF(טבלה1013[[#This Row],[הווסת פעיל?]]=1,IF(טבלה1013[[#This Row],[וסת קבוע אחרון]]=F843,1,0),""))</f>
        <v/>
      </c>
      <c r="AG842" s="1" t="str">
        <f>IF(B843=1,"",IF(טבלה1013[[#This Row],[הווסת פעיל?]]=1,IF(OR(טבלה1013[[#This Row],[וסת קבוע אחרון]]=F843,F843=טבלה1013[[#This Row],[LengthofCycle]]),1,0),""))</f>
        <v/>
      </c>
      <c r="AH842" s="1" t="str">
        <f>IF(B843=1,"",IF(טבלה1013[[#This Row],[הווסת פעיל?]]=1,IF(OR(טבלה1013[[#This Row],[וסת קבוע אחרון]]=F843,F843=טבלה1013[[#This Row],[LengthofCycle]],AND(טבלה1013[[#This Row],[LengthofCycle]]&lt;&gt;טבלה1013[[#This Row],[וסת קבוע אחרון]],OR(F843=28,F843=29))),1,0),""))</f>
        <v/>
      </c>
      <c r="AI842" s="1" t="str">
        <f>IF(AND(טבלה1013[[#This Row],[הווסת פעיל?]]=1,B843=1),1,"")</f>
        <v/>
      </c>
      <c r="AJ842" s="4" t="str">
        <f>IF(AND(טבלה1013[[#This Row],[הווסת פעיל?]]&lt;&gt;1,B843&lt;&gt;1,B843&lt;&gt;""),IF(טבלה1013[[#This Row],[LengthofCycle]]=F843,1,0),"")</f>
        <v/>
      </c>
      <c r="AK842" s="4" t="str">
        <f>IF(AND(טבלה1013[[#This Row],[הווסת פעיל?]]&lt;&gt;1,B843&lt;&gt;1,B843&lt;&gt;""),IF(OR(טבלה1013[[#This Row],[LengthofCycle]]=F843,F843=29),1,0),"")</f>
        <v/>
      </c>
      <c r="AL842" s="4" t="str">
        <f>IF(AND(טבלה1013[[#This Row],[הווסת פעיל?]]&lt;&gt;1,B843&lt;&gt;1,B843&lt;&gt;""),IF(OR(טבלה1013[[#This Row],[LengthofCycle]]=F843,F843=29,F843=28),1,0),"")</f>
        <v/>
      </c>
    </row>
    <row r="843" spans="1:38" x14ac:dyDescent="0.25">
      <c r="A843" s="1" t="s">
        <v>124</v>
      </c>
      <c r="B843" s="1">
        <v>1</v>
      </c>
      <c r="C843" s="1">
        <v>0</v>
      </c>
      <c r="D843" s="1">
        <v>1</v>
      </c>
      <c r="E843" s="1">
        <v>0</v>
      </c>
      <c r="F843" s="1">
        <v>30</v>
      </c>
      <c r="G843" s="1">
        <f>טבלה1013[[#This Row],[LengthofCycle]]+1</f>
        <v>31</v>
      </c>
      <c r="H843" s="1">
        <f>IF(IFERROR(LOOKUP(טבלה1013[[#This Row],[ClientID]],קביעויות[השבוע]),FALSE)=טבלה1013[[#This Row],[ClientID]],1,"")</f>
        <v>1</v>
      </c>
      <c r="I843" s="1" t="str">
        <f>IF(AND(טבלה1013[[#This Row],[CycleNumber]]&gt;1,OR(B844="",טבלה1013[[#This Row],[CycleNumber]]&gt;B842)),IF(OR(AND(טבלה1013[[#This Row],[LengthofCycle]]=28,F842=28),AND(טבלה1013[[#This Row],[LengthofCycle]]=35,F842=35)),1,""),"")</f>
        <v/>
      </c>
      <c r="J843" s="1" t="str">
        <f>IF(AND(טבלה1013[[#This Row],[וסת השבוע]]=1,I842=1,טבלה1013[[#This Row],[CycleNumber]]&gt;B842),1,"")</f>
        <v/>
      </c>
      <c r="K843" s="1" t="str">
        <f>IF(טבלה1013[[#This Row],[CycleNumber]]=1,"",IF(טבלה1013[[#This Row],[וסת השבוע]]=1,0,IF(K842="","",IF(K842=0,IF(טבלה1013[[#This Row],[LengthofCycle]]=28,0,1),IF(K842=1,IF(טבלה1013[[#This Row],[LengthofCycle]]+F842=28*2,0,2),IF(K842=2,IF(טבלה1013[[#This Row],[LengthofCycle]]+F842+F841=28*3,0,3),""))))))</f>
        <v/>
      </c>
      <c r="L843" s="1" t="str">
        <f>IF(טבלה1013[[#This Row],[וסת השבוע]]=1,IF(טבלה1013[[#This Row],[וסת השבוע וההפלגה ביחד]]=1,L842+1,0),IF(AND(טבלה1013[[#This Row],[CycleNumber]]&gt;B842,טבלה1013[[#This Row],[CycleNumber]]&gt;1),IF(טבלה1013[[#This Row],[וסת השבוע פעיל?]]&lt;&gt;"",L842+1,""),""))</f>
        <v/>
      </c>
      <c r="M843" s="1" t="str">
        <f>IF(AND(טבלה1013[[#This Row],[וסת השבוע פעיל?]]&lt;&gt;"",טבלה1013[[#This Row],[CycleNumber]]&lt;B844,B844&lt;&gt;"",טבלה1013[[#This Row],[וסת השבוע פעיל?]]&lt;3),IF(K844=0,IF(AND(טבלה1013[[#This Row],[וסת השבוע פעיל?]]&gt;0,I844=1),0,1),0),"")</f>
        <v/>
      </c>
      <c r="N843" s="1" t="str">
        <f t="shared" si="72"/>
        <v/>
      </c>
      <c r="O843" s="1" t="str">
        <f>IF(AND(טבלה1013[[#This Row],[חיזוי - שבוע]]=1,J844=1),1,"")</f>
        <v/>
      </c>
      <c r="P843" s="1" t="str">
        <f>IF(AND(טבלה1013[[#This Row],[חיזוי טוב עם הפלגה?]]=1,טבלה1013[[#This Row],[וסת קבוע אחרון]]&lt;&gt;28,X842=1),1,"")</f>
        <v/>
      </c>
      <c r="Q843" s="1" t="str">
        <f>IF(AND(טבלה1013[[#This Row],[וסת השבוע פעיל?]]&lt;3,OR(טבלה1013[[#This Row],[CycleNumber]]&gt;B844,B844="")),1,"")</f>
        <v/>
      </c>
      <c r="R843" s="1">
        <f>IF(טבלה1013[[#This Row],[האישה קבעה וסת שבוע?]]=1,IF(טבלה1013[[#This Row],[וסת השבוע פעיל?]]&lt;3,1,0),"")</f>
        <v>0</v>
      </c>
      <c r="S8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3" s="1" t="str">
        <f t="shared" si="73"/>
        <v/>
      </c>
      <c r="U843" s="1" t="str">
        <f t="shared" si="74"/>
        <v/>
      </c>
      <c r="V843" s="1" t="str">
        <f t="shared" si="75"/>
        <v/>
      </c>
      <c r="W843" s="1" t="str">
        <f>IF(טבלה1013[[#This Row],[3 הפלגות זהות]]="","",IF(טבלה1013[[#This Row],[3 הפלגות זהות]]=1,טבלה1013[[#This Row],[LengthofCycle]],W842))</f>
        <v/>
      </c>
      <c r="Y843" s="1" t="str">
        <f>IF(OR(טבלה1013[[#This Row],[הווסת פעיל?]]=0,טבלה1013[[#This Row],[הווסת פעיל?]]=""),"",SUM(Y842,טבלה1013[[#This Row],[הווסת פעיל?]]))</f>
        <v/>
      </c>
      <c r="Z843" s="1" t="str">
        <f>IF(AND(טבלה1013[[#This Row],[כמה מחזורים עד עקירה]]&lt;&gt;"",Y844=""),טבלה1013[[#This Row],[כמה מחזורים עד עקירה]],"")</f>
        <v/>
      </c>
      <c r="AA843" s="1" t="str">
        <f>IF(AND(טבלה1013[[#This Row],[הווסת פעיל?]]=1,טבלה1013[[#This Row],[וסת קבוע אחרון]]&lt;&gt;W842),טבלה1013[[#This Row],[וסת קבוע אחרון]],"")</f>
        <v/>
      </c>
      <c r="AB843" s="1" t="str">
        <f>IF(AND(טבלה1013[[#This Row],[הווסת פעיל?]]=1,X842=0,טבלה1013[[#This Row],[וסת קבוע אחרון]]=W842),טבלה1013[[#This Row],[וסת קבוע אחרון]],"")</f>
        <v/>
      </c>
      <c r="AC843" s="1" t="str">
        <f>IF(AND(טבלה1013[[#This Row],[הווסת פעיל?]]=1,X842=0,טבלה1013[[#This Row],[וסת קבוע אחרון]]&lt;&gt;W842),1,"")</f>
        <v/>
      </c>
      <c r="AD843" s="1" t="str">
        <f>IF(AND(טבלה1013[[#This Row],[הווסת פעיל?]]&lt;&gt;"",B844=1),טבלה1013[[#This Row],[CycleNumber]],"")</f>
        <v/>
      </c>
      <c r="AE843" s="1" t="str">
        <f>IF(AND(טבלה1013[[#This Row],[הווסת פעיל?]]&lt;&gt;"",X842=""),טבלה1013[[#This Row],[CycleNumber]],"")</f>
        <v/>
      </c>
      <c r="AF843" s="1" t="str">
        <f>IF(B844=1,"",IF(טבלה1013[[#This Row],[הווסת פעיל?]]=1,IF(טבלה1013[[#This Row],[וסת קבוע אחרון]]=F844,1,0),""))</f>
        <v/>
      </c>
      <c r="AG843" s="1" t="str">
        <f>IF(B844=1,"",IF(טבלה1013[[#This Row],[הווסת פעיל?]]=1,IF(OR(טבלה1013[[#This Row],[וסת קבוע אחרון]]=F844,F844=טבלה1013[[#This Row],[LengthofCycle]]),1,0),""))</f>
        <v/>
      </c>
      <c r="AH843" s="1" t="str">
        <f>IF(B844=1,"",IF(טבלה1013[[#This Row],[הווסת פעיל?]]=1,IF(OR(טבלה1013[[#This Row],[וסת קבוע אחרון]]=F844,F844=טבלה1013[[#This Row],[LengthofCycle]],AND(טבלה1013[[#This Row],[LengthofCycle]]&lt;&gt;טבלה1013[[#This Row],[וסת קבוע אחרון]],OR(F844=28,F844=29))),1,0),""))</f>
        <v/>
      </c>
      <c r="AI843" s="1" t="str">
        <f>IF(AND(טבלה1013[[#This Row],[הווסת פעיל?]]=1,B844=1),1,"")</f>
        <v/>
      </c>
      <c r="AJ843" s="4">
        <f>IF(AND(טבלה1013[[#This Row],[הווסת פעיל?]]&lt;&gt;1,B844&lt;&gt;1,B844&lt;&gt;""),IF(טבלה1013[[#This Row],[LengthofCycle]]=F844,1,0),"")</f>
        <v>0</v>
      </c>
      <c r="AK843" s="4">
        <f>IF(AND(טבלה1013[[#This Row],[הווסת פעיל?]]&lt;&gt;1,B844&lt;&gt;1,B844&lt;&gt;""),IF(OR(טבלה1013[[#This Row],[LengthofCycle]]=F844,F844=29),1,0),"")</f>
        <v>0</v>
      </c>
      <c r="AL843" s="4">
        <f>IF(AND(טבלה1013[[#This Row],[הווסת פעיל?]]&lt;&gt;1,B844&lt;&gt;1,B844&lt;&gt;""),IF(OR(טבלה1013[[#This Row],[LengthofCycle]]=F844,F844=29,F844=28),1,0),"")</f>
        <v>0</v>
      </c>
    </row>
    <row r="844" spans="1:38" x14ac:dyDescent="0.25">
      <c r="A844" s="1" t="s">
        <v>124</v>
      </c>
      <c r="B844" s="1">
        <v>2</v>
      </c>
      <c r="C844" s="1">
        <v>0</v>
      </c>
      <c r="D844" s="1">
        <v>1</v>
      </c>
      <c r="E844" s="1">
        <v>0</v>
      </c>
      <c r="F844" s="1">
        <v>27</v>
      </c>
      <c r="G844" s="1">
        <f>טבלה1013[[#This Row],[LengthofCycle]]+1</f>
        <v>28</v>
      </c>
      <c r="H844" s="1">
        <f>IF(IFERROR(LOOKUP(טבלה1013[[#This Row],[ClientID]],קביעויות[השבוע]),FALSE)=טבלה1013[[#This Row],[ClientID]],1,"")</f>
        <v>1</v>
      </c>
      <c r="I844" s="1" t="str">
        <f>IF(AND(טבלה1013[[#This Row],[CycleNumber]]&gt;1,OR(B845="",טבלה1013[[#This Row],[CycleNumber]]&gt;B843)),IF(OR(AND(טבלה1013[[#This Row],[LengthofCycle]]=28,F843=28),AND(טבלה1013[[#This Row],[LengthofCycle]]=35,F843=35)),1,""),"")</f>
        <v/>
      </c>
      <c r="J844" s="1" t="str">
        <f>IF(AND(טבלה1013[[#This Row],[וסת השבוע]]=1,I843=1,טבלה1013[[#This Row],[CycleNumber]]&gt;B843),1,"")</f>
        <v/>
      </c>
      <c r="K844" s="1" t="str">
        <f>IF(טבלה1013[[#This Row],[CycleNumber]]=1,"",IF(טבלה1013[[#This Row],[וסת השבוע]]=1,0,IF(K843="","",IF(K843=0,IF(טבלה1013[[#This Row],[LengthofCycle]]=28,0,1),IF(K843=1,IF(טבלה1013[[#This Row],[LengthofCycle]]+F843=28*2,0,2),IF(K843=2,IF(טבלה1013[[#This Row],[LengthofCycle]]+F843+F842=28*3,0,3),""))))))</f>
        <v/>
      </c>
      <c r="L844" s="1" t="str">
        <f>IF(טבלה1013[[#This Row],[וסת השבוע]]=1,IF(טבלה1013[[#This Row],[וסת השבוע וההפלגה ביחד]]=1,L843+1,0),IF(AND(טבלה1013[[#This Row],[CycleNumber]]&gt;B843,טבלה1013[[#This Row],[CycleNumber]]&gt;1),IF(טבלה1013[[#This Row],[וסת השבוע פעיל?]]&lt;&gt;"",L843+1,""),""))</f>
        <v/>
      </c>
      <c r="M844" s="1" t="str">
        <f>IF(AND(טבלה1013[[#This Row],[וסת השבוע פעיל?]]&lt;&gt;"",טבלה1013[[#This Row],[CycleNumber]]&lt;B845,B845&lt;&gt;"",טבלה1013[[#This Row],[וסת השבוע פעיל?]]&lt;3),IF(K845=0,IF(AND(טבלה1013[[#This Row],[וסת השבוע פעיל?]]&gt;0,I845=1),0,1),0),"")</f>
        <v/>
      </c>
      <c r="N844" s="1" t="str">
        <f t="shared" si="72"/>
        <v/>
      </c>
      <c r="O844" s="1" t="str">
        <f>IF(AND(טבלה1013[[#This Row],[חיזוי - שבוע]]=1,J845=1),1,"")</f>
        <v/>
      </c>
      <c r="P844" s="1" t="str">
        <f>IF(AND(טבלה1013[[#This Row],[חיזוי טוב עם הפלגה?]]=1,טבלה1013[[#This Row],[וסת קבוע אחרון]]&lt;&gt;28,X843=1),1,"")</f>
        <v/>
      </c>
      <c r="Q844" s="1" t="str">
        <f>IF(AND(טבלה1013[[#This Row],[וסת השבוע פעיל?]]&lt;3,OR(טבלה1013[[#This Row],[CycleNumber]]&gt;B845,B845="")),1,"")</f>
        <v/>
      </c>
      <c r="R844" s="1">
        <f>IF(טבלה1013[[#This Row],[האישה קבעה וסת שבוע?]]=1,IF(טבלה1013[[#This Row],[וסת השבוע פעיל?]]&lt;3,1,0),"")</f>
        <v>0</v>
      </c>
      <c r="S8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4" s="1" t="str">
        <f t="shared" si="73"/>
        <v/>
      </c>
      <c r="U844" s="1" t="str">
        <f t="shared" si="74"/>
        <v/>
      </c>
      <c r="V844" s="1" t="str">
        <f t="shared" si="75"/>
        <v/>
      </c>
      <c r="W844" s="1" t="str">
        <f>IF(טבלה1013[[#This Row],[3 הפלגות זהות]]="","",IF(טבלה1013[[#This Row],[3 הפלגות זהות]]=1,טבלה1013[[#This Row],[LengthofCycle]],W843))</f>
        <v/>
      </c>
      <c r="Y844" s="1" t="str">
        <f>IF(OR(טבלה1013[[#This Row],[הווסת פעיל?]]=0,טבלה1013[[#This Row],[הווסת פעיל?]]=""),"",SUM(Y843,טבלה1013[[#This Row],[הווסת פעיל?]]))</f>
        <v/>
      </c>
      <c r="Z844" s="1" t="str">
        <f>IF(AND(טבלה1013[[#This Row],[כמה מחזורים עד עקירה]]&lt;&gt;"",Y845=""),טבלה1013[[#This Row],[כמה מחזורים עד עקירה]],"")</f>
        <v/>
      </c>
      <c r="AA844" s="1" t="str">
        <f>IF(AND(טבלה1013[[#This Row],[הווסת פעיל?]]=1,טבלה1013[[#This Row],[וסת קבוע אחרון]]&lt;&gt;W843),טבלה1013[[#This Row],[וסת קבוע אחרון]],"")</f>
        <v/>
      </c>
      <c r="AB844" s="1" t="str">
        <f>IF(AND(טבלה1013[[#This Row],[הווסת פעיל?]]=1,X843=0,טבלה1013[[#This Row],[וסת קבוע אחרון]]=W843),טבלה1013[[#This Row],[וסת קבוע אחרון]],"")</f>
        <v/>
      </c>
      <c r="AC844" s="1" t="str">
        <f>IF(AND(טבלה1013[[#This Row],[הווסת פעיל?]]=1,X843=0,טבלה1013[[#This Row],[וסת קבוע אחרון]]&lt;&gt;W843),1,"")</f>
        <v/>
      </c>
      <c r="AD844" s="1" t="str">
        <f>IF(AND(טבלה1013[[#This Row],[הווסת פעיל?]]&lt;&gt;"",B845=1),טבלה1013[[#This Row],[CycleNumber]],"")</f>
        <v/>
      </c>
      <c r="AE844" s="1" t="str">
        <f>IF(AND(טבלה1013[[#This Row],[הווסת פעיל?]]&lt;&gt;"",X843=""),טבלה1013[[#This Row],[CycleNumber]],"")</f>
        <v/>
      </c>
      <c r="AF844" s="1" t="str">
        <f>IF(B845=1,"",IF(טבלה1013[[#This Row],[הווסת פעיל?]]=1,IF(טבלה1013[[#This Row],[וסת קבוע אחרון]]=F845,1,0),""))</f>
        <v/>
      </c>
      <c r="AG844" s="1" t="str">
        <f>IF(B845=1,"",IF(טבלה1013[[#This Row],[הווסת פעיל?]]=1,IF(OR(טבלה1013[[#This Row],[וסת קבוע אחרון]]=F845,F845=טבלה1013[[#This Row],[LengthofCycle]]),1,0),""))</f>
        <v/>
      </c>
      <c r="AH844" s="1" t="str">
        <f>IF(B845=1,"",IF(טבלה1013[[#This Row],[הווסת פעיל?]]=1,IF(OR(טבלה1013[[#This Row],[וסת קבוע אחרון]]=F845,F845=טבלה1013[[#This Row],[LengthofCycle]],AND(טבלה1013[[#This Row],[LengthofCycle]]&lt;&gt;טבלה1013[[#This Row],[וסת קבוע אחרון]],OR(F845=28,F845=29))),1,0),""))</f>
        <v/>
      </c>
      <c r="AI844" s="1" t="str">
        <f>IF(AND(טבלה1013[[#This Row],[הווסת פעיל?]]=1,B845=1),1,"")</f>
        <v/>
      </c>
      <c r="AJ844" s="4">
        <f>IF(AND(טבלה1013[[#This Row],[הווסת פעיל?]]&lt;&gt;1,B845&lt;&gt;1,B845&lt;&gt;""),IF(טבלה1013[[#This Row],[LengthofCycle]]=F845,1,0),"")</f>
        <v>0</v>
      </c>
      <c r="AK844" s="4">
        <f>IF(AND(טבלה1013[[#This Row],[הווסת פעיל?]]&lt;&gt;1,B845&lt;&gt;1,B845&lt;&gt;""),IF(OR(טבלה1013[[#This Row],[LengthofCycle]]=F845,F845=29),1,0),"")</f>
        <v>0</v>
      </c>
      <c r="AL844" s="4">
        <f>IF(AND(טבלה1013[[#This Row],[הווסת פעיל?]]&lt;&gt;1,B845&lt;&gt;1,B845&lt;&gt;""),IF(OR(טבלה1013[[#This Row],[LengthofCycle]]=F845,F845=29,F845=28),1,0),"")</f>
        <v>0</v>
      </c>
    </row>
    <row r="845" spans="1:38" x14ac:dyDescent="0.25">
      <c r="A845" s="1" t="s">
        <v>124</v>
      </c>
      <c r="B845" s="1">
        <v>3</v>
      </c>
      <c r="C845" s="1">
        <v>0</v>
      </c>
      <c r="D845" s="1">
        <v>1</v>
      </c>
      <c r="E845" s="1">
        <v>0</v>
      </c>
      <c r="F845" s="1">
        <v>30</v>
      </c>
      <c r="G845" s="1">
        <f>טבלה1013[[#This Row],[LengthofCycle]]+1</f>
        <v>31</v>
      </c>
      <c r="H845" s="1">
        <f>IF(IFERROR(LOOKUP(טבלה1013[[#This Row],[ClientID]],קביעויות[השבוע]),FALSE)=טבלה1013[[#This Row],[ClientID]],1,"")</f>
        <v>1</v>
      </c>
      <c r="I845" s="1" t="str">
        <f>IF(AND(טבלה1013[[#This Row],[CycleNumber]]&gt;1,OR(B846="",טבלה1013[[#This Row],[CycleNumber]]&gt;B844)),IF(OR(AND(טבלה1013[[#This Row],[LengthofCycle]]=28,F844=28),AND(טבלה1013[[#This Row],[LengthofCycle]]=35,F844=35)),1,""),"")</f>
        <v/>
      </c>
      <c r="J845" s="1" t="str">
        <f>IF(AND(טבלה1013[[#This Row],[וסת השבוע]]=1,I844=1,טבלה1013[[#This Row],[CycleNumber]]&gt;B844),1,"")</f>
        <v/>
      </c>
      <c r="K845" s="1" t="str">
        <f>IF(טבלה1013[[#This Row],[CycleNumber]]=1,"",IF(טבלה1013[[#This Row],[וסת השבוע]]=1,0,IF(K844="","",IF(K844=0,IF(טבלה1013[[#This Row],[LengthofCycle]]=28,0,1),IF(K844=1,IF(טבלה1013[[#This Row],[LengthofCycle]]+F844=28*2,0,2),IF(K844=2,IF(טבלה1013[[#This Row],[LengthofCycle]]+F844+F843=28*3,0,3),""))))))</f>
        <v/>
      </c>
      <c r="L845" s="1" t="str">
        <f>IF(טבלה1013[[#This Row],[וסת השבוע]]=1,IF(טבלה1013[[#This Row],[וסת השבוע וההפלגה ביחד]]=1,L844+1,0),IF(AND(טבלה1013[[#This Row],[CycleNumber]]&gt;B844,טבלה1013[[#This Row],[CycleNumber]]&gt;1),IF(טבלה1013[[#This Row],[וסת השבוע פעיל?]]&lt;&gt;"",L844+1,""),""))</f>
        <v/>
      </c>
      <c r="M845" s="1" t="str">
        <f>IF(AND(טבלה1013[[#This Row],[וסת השבוע פעיל?]]&lt;&gt;"",טבלה1013[[#This Row],[CycleNumber]]&lt;B846,B846&lt;&gt;"",טבלה1013[[#This Row],[וסת השבוע פעיל?]]&lt;3),IF(K846=0,IF(AND(טבלה1013[[#This Row],[וסת השבוע פעיל?]]&gt;0,I846=1),0,1),0),"")</f>
        <v/>
      </c>
      <c r="N845" s="1" t="str">
        <f t="shared" ref="N845:N908" si="76">IF(M844&lt;&gt;"",IF(K844=0,28+1,IF(K844=1,2*28-F844+1,IF(K844=2,3*28-F844-F843+1,""))),"")</f>
        <v/>
      </c>
      <c r="O845" s="1" t="str">
        <f>IF(AND(טבלה1013[[#This Row],[חיזוי - שבוע]]=1,J846=1),1,"")</f>
        <v/>
      </c>
      <c r="P845" s="1" t="str">
        <f>IF(AND(טבלה1013[[#This Row],[חיזוי טוב עם הפלגה?]]=1,טבלה1013[[#This Row],[וסת קבוע אחרון]]&lt;&gt;28,X844=1),1,"")</f>
        <v/>
      </c>
      <c r="Q845" s="1" t="str">
        <f>IF(AND(טבלה1013[[#This Row],[וסת השבוע פעיל?]]&lt;3,OR(טבלה1013[[#This Row],[CycleNumber]]&gt;B846,B846="")),1,"")</f>
        <v/>
      </c>
      <c r="R845" s="1">
        <f>IF(טבלה1013[[#This Row],[האישה קבעה וסת שבוע?]]=1,IF(טבלה1013[[#This Row],[וסת השבוע פעיל?]]&lt;3,1,0),"")</f>
        <v>0</v>
      </c>
      <c r="S8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5" s="1">
        <f t="shared" si="73"/>
        <v>0</v>
      </c>
      <c r="U845" s="1" t="str">
        <f t="shared" si="74"/>
        <v/>
      </c>
      <c r="V845" s="1" t="str">
        <f t="shared" si="75"/>
        <v/>
      </c>
      <c r="W845" s="1" t="str">
        <f>IF(טבלה1013[[#This Row],[3 הפלגות זהות]]="","",IF(טבלה1013[[#This Row],[3 הפלגות זהות]]=1,טבלה1013[[#This Row],[LengthofCycle]],W844))</f>
        <v/>
      </c>
      <c r="Y845" s="1" t="str">
        <f>IF(OR(טבלה1013[[#This Row],[הווסת פעיל?]]=0,טבלה1013[[#This Row],[הווסת פעיל?]]=""),"",SUM(Y844,טבלה1013[[#This Row],[הווסת פעיל?]]))</f>
        <v/>
      </c>
      <c r="Z845" s="1" t="str">
        <f>IF(AND(טבלה1013[[#This Row],[כמה מחזורים עד עקירה]]&lt;&gt;"",Y846=""),טבלה1013[[#This Row],[כמה מחזורים עד עקירה]],"")</f>
        <v/>
      </c>
      <c r="AA845" s="1" t="str">
        <f>IF(AND(טבלה1013[[#This Row],[הווסת פעיל?]]=1,טבלה1013[[#This Row],[וסת קבוע אחרון]]&lt;&gt;W844),טבלה1013[[#This Row],[וסת קבוע אחרון]],"")</f>
        <v/>
      </c>
      <c r="AB845" s="1" t="str">
        <f>IF(AND(טבלה1013[[#This Row],[הווסת פעיל?]]=1,X844=0,טבלה1013[[#This Row],[וסת קבוע אחרון]]=W844),טבלה1013[[#This Row],[וסת קבוע אחרון]],"")</f>
        <v/>
      </c>
      <c r="AC845" s="1" t="str">
        <f>IF(AND(טבלה1013[[#This Row],[הווסת פעיל?]]=1,X844=0,טבלה1013[[#This Row],[וסת קבוע אחרון]]&lt;&gt;W844),1,"")</f>
        <v/>
      </c>
      <c r="AD845" s="1" t="str">
        <f>IF(AND(טבלה1013[[#This Row],[הווסת פעיל?]]&lt;&gt;"",B846=1),טבלה1013[[#This Row],[CycleNumber]],"")</f>
        <v/>
      </c>
      <c r="AE845" s="1" t="str">
        <f>IF(AND(טבלה1013[[#This Row],[הווסת פעיל?]]&lt;&gt;"",X844=""),טבלה1013[[#This Row],[CycleNumber]],"")</f>
        <v/>
      </c>
      <c r="AF845" s="1" t="str">
        <f>IF(B846=1,"",IF(טבלה1013[[#This Row],[הווסת פעיל?]]=1,IF(טבלה1013[[#This Row],[וסת קבוע אחרון]]=F846,1,0),""))</f>
        <v/>
      </c>
      <c r="AG845" s="1" t="str">
        <f>IF(B846=1,"",IF(טבלה1013[[#This Row],[הווסת פעיל?]]=1,IF(OR(טבלה1013[[#This Row],[וסת קבוע אחרון]]=F846,F846=טבלה1013[[#This Row],[LengthofCycle]]),1,0),""))</f>
        <v/>
      </c>
      <c r="AH845" s="1" t="str">
        <f>IF(B846=1,"",IF(טבלה1013[[#This Row],[הווסת פעיל?]]=1,IF(OR(טבלה1013[[#This Row],[וסת קבוע אחרון]]=F846,F846=טבלה1013[[#This Row],[LengthofCycle]],AND(טבלה1013[[#This Row],[LengthofCycle]]&lt;&gt;טבלה1013[[#This Row],[וסת קבוע אחרון]],OR(F846=28,F846=29))),1,0),""))</f>
        <v/>
      </c>
      <c r="AI845" s="1" t="str">
        <f>IF(AND(טבלה1013[[#This Row],[הווסת פעיל?]]=1,B846=1),1,"")</f>
        <v/>
      </c>
      <c r="AJ845" s="4">
        <f>IF(AND(טבלה1013[[#This Row],[הווסת פעיל?]]&lt;&gt;1,B846&lt;&gt;1,B846&lt;&gt;""),IF(טבלה1013[[#This Row],[LengthofCycle]]=F846,1,0),"")</f>
        <v>1</v>
      </c>
      <c r="AK845" s="4">
        <f>IF(AND(טבלה1013[[#This Row],[הווסת פעיל?]]&lt;&gt;1,B846&lt;&gt;1,B846&lt;&gt;""),IF(OR(טבלה1013[[#This Row],[LengthofCycle]]=F846,F846=29),1,0),"")</f>
        <v>1</v>
      </c>
      <c r="AL845" s="4">
        <f>IF(AND(טבלה1013[[#This Row],[הווסת פעיל?]]&lt;&gt;1,B846&lt;&gt;1,B846&lt;&gt;""),IF(OR(טבלה1013[[#This Row],[LengthofCycle]]=F846,F846=29,F846=28),1,0),"")</f>
        <v>1</v>
      </c>
    </row>
    <row r="846" spans="1:38" x14ac:dyDescent="0.25">
      <c r="A846" s="1" t="s">
        <v>124</v>
      </c>
      <c r="B846" s="1">
        <v>4</v>
      </c>
      <c r="C846" s="1">
        <v>0</v>
      </c>
      <c r="D846" s="1">
        <v>1</v>
      </c>
      <c r="E846" s="1">
        <v>0</v>
      </c>
      <c r="F846" s="1">
        <v>30</v>
      </c>
      <c r="G846" s="1">
        <f>טבלה1013[[#This Row],[LengthofCycle]]+1</f>
        <v>31</v>
      </c>
      <c r="H846" s="1">
        <f>IF(IFERROR(LOOKUP(טבלה1013[[#This Row],[ClientID]],קביעויות[השבוע]),FALSE)=טבלה1013[[#This Row],[ClientID]],1,"")</f>
        <v>1</v>
      </c>
      <c r="I846" s="1" t="str">
        <f>IF(AND(טבלה1013[[#This Row],[CycleNumber]]&gt;1,OR(B847="",טבלה1013[[#This Row],[CycleNumber]]&gt;B845)),IF(OR(AND(טבלה1013[[#This Row],[LengthofCycle]]=28,F845=28),AND(טבלה1013[[#This Row],[LengthofCycle]]=35,F845=35)),1,""),"")</f>
        <v/>
      </c>
      <c r="J846" s="1" t="str">
        <f>IF(AND(טבלה1013[[#This Row],[וסת השבוע]]=1,I845=1,טבלה1013[[#This Row],[CycleNumber]]&gt;B845),1,"")</f>
        <v/>
      </c>
      <c r="K846" s="1" t="str">
        <f>IF(טבלה1013[[#This Row],[CycleNumber]]=1,"",IF(טבלה1013[[#This Row],[וסת השבוע]]=1,0,IF(K845="","",IF(K845=0,IF(טבלה1013[[#This Row],[LengthofCycle]]=28,0,1),IF(K845=1,IF(טבלה1013[[#This Row],[LengthofCycle]]+F845=28*2,0,2),IF(K845=2,IF(טבלה1013[[#This Row],[LengthofCycle]]+F845+F844=28*3,0,3),""))))))</f>
        <v/>
      </c>
      <c r="L846" s="1" t="str">
        <f>IF(טבלה1013[[#This Row],[וסת השבוע]]=1,IF(טבלה1013[[#This Row],[וסת השבוע וההפלגה ביחד]]=1,L845+1,0),IF(AND(טבלה1013[[#This Row],[CycleNumber]]&gt;B845,טבלה1013[[#This Row],[CycleNumber]]&gt;1),IF(טבלה1013[[#This Row],[וסת השבוע פעיל?]]&lt;&gt;"",L845+1,""),""))</f>
        <v/>
      </c>
      <c r="M846" s="1" t="str">
        <f>IF(AND(טבלה1013[[#This Row],[וסת השבוע פעיל?]]&lt;&gt;"",טבלה1013[[#This Row],[CycleNumber]]&lt;B847,B847&lt;&gt;"",טבלה1013[[#This Row],[וסת השבוע פעיל?]]&lt;3),IF(K847=0,IF(AND(טבלה1013[[#This Row],[וסת השבוע פעיל?]]&gt;0,I847=1),0,1),0),"")</f>
        <v/>
      </c>
      <c r="N846" s="1" t="str">
        <f t="shared" si="76"/>
        <v/>
      </c>
      <c r="O846" s="1" t="str">
        <f>IF(AND(טבלה1013[[#This Row],[חיזוי - שבוע]]=1,J847=1),1,"")</f>
        <v/>
      </c>
      <c r="P846" s="1" t="str">
        <f>IF(AND(טבלה1013[[#This Row],[חיזוי טוב עם הפלגה?]]=1,טבלה1013[[#This Row],[וסת קבוע אחרון]]&lt;&gt;28,X845=1),1,"")</f>
        <v/>
      </c>
      <c r="Q846" s="1" t="str">
        <f>IF(AND(טבלה1013[[#This Row],[וסת השבוע פעיל?]]&lt;3,OR(טבלה1013[[#This Row],[CycleNumber]]&gt;B847,B847="")),1,"")</f>
        <v/>
      </c>
      <c r="R846" s="1">
        <f>IF(טבלה1013[[#This Row],[האישה קבעה וסת שבוע?]]=1,IF(טבלה1013[[#This Row],[וסת השבוע פעיל?]]&lt;3,1,0),"")</f>
        <v>0</v>
      </c>
      <c r="S8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6" s="1">
        <f t="shared" si="73"/>
        <v>0</v>
      </c>
      <c r="U846" s="1">
        <f t="shared" si="74"/>
        <v>0</v>
      </c>
      <c r="V846" s="1" t="str">
        <f t="shared" si="75"/>
        <v/>
      </c>
      <c r="W846" s="1" t="str">
        <f>IF(טבלה1013[[#This Row],[3 הפלגות זהות]]="","",IF(טבלה1013[[#This Row],[3 הפלגות זהות]]=1,טבלה1013[[#This Row],[LengthofCycle]],W845))</f>
        <v/>
      </c>
      <c r="Y846" s="1" t="str">
        <f>IF(OR(טבלה1013[[#This Row],[הווסת פעיל?]]=0,טבלה1013[[#This Row],[הווסת פעיל?]]=""),"",SUM(Y845,טבלה1013[[#This Row],[הווסת פעיל?]]))</f>
        <v/>
      </c>
      <c r="Z846" s="1" t="str">
        <f>IF(AND(טבלה1013[[#This Row],[כמה מחזורים עד עקירה]]&lt;&gt;"",Y847=""),טבלה1013[[#This Row],[כמה מחזורים עד עקירה]],"")</f>
        <v/>
      </c>
      <c r="AA846" s="1" t="str">
        <f>IF(AND(טבלה1013[[#This Row],[הווסת פעיל?]]=1,טבלה1013[[#This Row],[וסת קבוע אחרון]]&lt;&gt;W845),טבלה1013[[#This Row],[וסת קבוע אחרון]],"")</f>
        <v/>
      </c>
      <c r="AB846" s="1" t="str">
        <f>IF(AND(טבלה1013[[#This Row],[הווסת פעיל?]]=1,X845=0,טבלה1013[[#This Row],[וסת קבוע אחרון]]=W845),טבלה1013[[#This Row],[וסת קבוע אחרון]],"")</f>
        <v/>
      </c>
      <c r="AC846" s="1" t="str">
        <f>IF(AND(טבלה1013[[#This Row],[הווסת פעיל?]]=1,X845=0,טבלה1013[[#This Row],[וסת קבוע אחרון]]&lt;&gt;W845),1,"")</f>
        <v/>
      </c>
      <c r="AD846" s="1" t="str">
        <f>IF(AND(טבלה1013[[#This Row],[הווסת פעיל?]]&lt;&gt;"",B847=1),טבלה1013[[#This Row],[CycleNumber]],"")</f>
        <v/>
      </c>
      <c r="AE846" s="1" t="str">
        <f>IF(AND(טבלה1013[[#This Row],[הווסת פעיל?]]&lt;&gt;"",X845=""),טבלה1013[[#This Row],[CycleNumber]],"")</f>
        <v/>
      </c>
      <c r="AF846" s="1" t="str">
        <f>IF(B847=1,"",IF(טבלה1013[[#This Row],[הווסת פעיל?]]=1,IF(טבלה1013[[#This Row],[וסת קבוע אחרון]]=F847,1,0),""))</f>
        <v/>
      </c>
      <c r="AG846" s="1" t="str">
        <f>IF(B847=1,"",IF(טבלה1013[[#This Row],[הווסת פעיל?]]=1,IF(OR(טבלה1013[[#This Row],[וסת קבוע אחרון]]=F847,F847=טבלה1013[[#This Row],[LengthofCycle]]),1,0),""))</f>
        <v/>
      </c>
      <c r="AH846" s="1" t="str">
        <f>IF(B847=1,"",IF(טבלה1013[[#This Row],[הווסת פעיל?]]=1,IF(OR(טבלה1013[[#This Row],[וסת קבוע אחרון]]=F847,F847=טבלה1013[[#This Row],[LengthofCycle]],AND(טבלה1013[[#This Row],[LengthofCycle]]&lt;&gt;טבלה1013[[#This Row],[וסת קבוע אחרון]],OR(F847=28,F847=29))),1,0),""))</f>
        <v/>
      </c>
      <c r="AI846" s="1" t="str">
        <f>IF(AND(טבלה1013[[#This Row],[הווסת פעיל?]]=1,B847=1),1,"")</f>
        <v/>
      </c>
      <c r="AJ846" s="4">
        <f>IF(AND(טבלה1013[[#This Row],[הווסת פעיל?]]&lt;&gt;1,B847&lt;&gt;1,B847&lt;&gt;""),IF(טבלה1013[[#This Row],[LengthofCycle]]=F847,1,0),"")</f>
        <v>0</v>
      </c>
      <c r="AK846" s="4">
        <f>IF(AND(טבלה1013[[#This Row],[הווסת פעיל?]]&lt;&gt;1,B847&lt;&gt;1,B847&lt;&gt;""),IF(OR(טבלה1013[[#This Row],[LengthofCycle]]=F847,F847=29),1,0),"")</f>
        <v>0</v>
      </c>
      <c r="AL846" s="4">
        <f>IF(AND(טבלה1013[[#This Row],[הווסת פעיל?]]&lt;&gt;1,B847&lt;&gt;1,B847&lt;&gt;""),IF(OR(טבלה1013[[#This Row],[LengthofCycle]]=F847,F847=29,F847=28),1,0),"")</f>
        <v>0</v>
      </c>
    </row>
    <row r="847" spans="1:38" x14ac:dyDescent="0.25">
      <c r="A847" s="1" t="s">
        <v>124</v>
      </c>
      <c r="B847" s="1">
        <v>5</v>
      </c>
      <c r="C847" s="1">
        <v>0</v>
      </c>
      <c r="D847" s="1">
        <v>1</v>
      </c>
      <c r="E847" s="1">
        <v>0</v>
      </c>
      <c r="F847" s="1">
        <v>32</v>
      </c>
      <c r="G847" s="1">
        <f>טבלה1013[[#This Row],[LengthofCycle]]+1</f>
        <v>33</v>
      </c>
      <c r="H847" s="1">
        <f>IF(IFERROR(LOOKUP(טבלה1013[[#This Row],[ClientID]],קביעויות[השבוע]),FALSE)=טבלה1013[[#This Row],[ClientID]],1,"")</f>
        <v>1</v>
      </c>
      <c r="I847" s="1" t="str">
        <f>IF(AND(טבלה1013[[#This Row],[CycleNumber]]&gt;1,OR(B848="",טבלה1013[[#This Row],[CycleNumber]]&gt;B846)),IF(OR(AND(טבלה1013[[#This Row],[LengthofCycle]]=28,F846=28),AND(טבלה1013[[#This Row],[LengthofCycle]]=35,F846=35)),1,""),"")</f>
        <v/>
      </c>
      <c r="J847" s="1" t="str">
        <f>IF(AND(טבלה1013[[#This Row],[וסת השבוע]]=1,I846=1,טבלה1013[[#This Row],[CycleNumber]]&gt;B846),1,"")</f>
        <v/>
      </c>
      <c r="K847" s="1" t="str">
        <f>IF(טבלה1013[[#This Row],[CycleNumber]]=1,"",IF(טבלה1013[[#This Row],[וסת השבוע]]=1,0,IF(K846="","",IF(K846=0,IF(טבלה1013[[#This Row],[LengthofCycle]]=28,0,1),IF(K846=1,IF(טבלה1013[[#This Row],[LengthofCycle]]+F846=28*2,0,2),IF(K846=2,IF(טבלה1013[[#This Row],[LengthofCycle]]+F846+F845=28*3,0,3),""))))))</f>
        <v/>
      </c>
      <c r="L847" s="1" t="str">
        <f>IF(טבלה1013[[#This Row],[וסת השבוע]]=1,IF(טבלה1013[[#This Row],[וסת השבוע וההפלגה ביחד]]=1,L846+1,0),IF(AND(טבלה1013[[#This Row],[CycleNumber]]&gt;B846,טבלה1013[[#This Row],[CycleNumber]]&gt;1),IF(טבלה1013[[#This Row],[וסת השבוע פעיל?]]&lt;&gt;"",L846+1,""),""))</f>
        <v/>
      </c>
      <c r="M847" s="1" t="str">
        <f>IF(AND(טבלה1013[[#This Row],[וסת השבוע פעיל?]]&lt;&gt;"",טבלה1013[[#This Row],[CycleNumber]]&lt;B848,B848&lt;&gt;"",טבלה1013[[#This Row],[וסת השבוע פעיל?]]&lt;3),IF(K848=0,IF(AND(טבלה1013[[#This Row],[וסת השבוע פעיל?]]&gt;0,I848=1),0,1),0),"")</f>
        <v/>
      </c>
      <c r="N847" s="1" t="str">
        <f t="shared" si="76"/>
        <v/>
      </c>
      <c r="O847" s="1" t="str">
        <f>IF(AND(טבלה1013[[#This Row],[חיזוי - שבוע]]=1,J848=1),1,"")</f>
        <v/>
      </c>
      <c r="P847" s="1" t="str">
        <f>IF(AND(טבלה1013[[#This Row],[חיזוי טוב עם הפלגה?]]=1,טבלה1013[[#This Row],[וסת קבוע אחרון]]&lt;&gt;28,X846=1),1,"")</f>
        <v/>
      </c>
      <c r="Q847" s="1" t="str">
        <f>IF(AND(טבלה1013[[#This Row],[וסת השבוע פעיל?]]&lt;3,OR(טבלה1013[[#This Row],[CycleNumber]]&gt;B848,B848="")),1,"")</f>
        <v/>
      </c>
      <c r="R847" s="1">
        <f>IF(טבלה1013[[#This Row],[האישה קבעה וסת שבוע?]]=1,IF(טבלה1013[[#This Row],[וסת השבוע פעיל?]]&lt;3,1,0),"")</f>
        <v>0</v>
      </c>
      <c r="S8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7" s="1">
        <f t="shared" si="73"/>
        <v>0</v>
      </c>
      <c r="U847" s="1">
        <f t="shared" si="74"/>
        <v>0</v>
      </c>
      <c r="V847" s="1">
        <f t="shared" si="75"/>
        <v>0</v>
      </c>
      <c r="W847" s="1" t="str">
        <f>IF(טבלה1013[[#This Row],[3 הפלגות זהות]]="","",IF(טבלה1013[[#This Row],[3 הפלגות זהות]]=1,טבלה1013[[#This Row],[LengthofCycle]],W846))</f>
        <v/>
      </c>
      <c r="Y847" s="1" t="str">
        <f>IF(OR(טבלה1013[[#This Row],[הווסת פעיל?]]=0,טבלה1013[[#This Row],[הווסת פעיל?]]=""),"",SUM(Y846,טבלה1013[[#This Row],[הווסת פעיל?]]))</f>
        <v/>
      </c>
      <c r="Z847" s="1" t="str">
        <f>IF(AND(טבלה1013[[#This Row],[כמה מחזורים עד עקירה]]&lt;&gt;"",Y848=""),טבלה1013[[#This Row],[כמה מחזורים עד עקירה]],"")</f>
        <v/>
      </c>
      <c r="AA847" s="1" t="str">
        <f>IF(AND(טבלה1013[[#This Row],[הווסת פעיל?]]=1,טבלה1013[[#This Row],[וסת קבוע אחרון]]&lt;&gt;W846),טבלה1013[[#This Row],[וסת קבוע אחרון]],"")</f>
        <v/>
      </c>
      <c r="AB847" s="1" t="str">
        <f>IF(AND(טבלה1013[[#This Row],[הווסת פעיל?]]=1,X846=0,טבלה1013[[#This Row],[וסת קבוע אחרון]]=W846),טבלה1013[[#This Row],[וסת קבוע אחרון]],"")</f>
        <v/>
      </c>
      <c r="AC847" s="1" t="str">
        <f>IF(AND(טבלה1013[[#This Row],[הווסת פעיל?]]=1,X846=0,טבלה1013[[#This Row],[וסת קבוע אחרון]]&lt;&gt;W846),1,"")</f>
        <v/>
      </c>
      <c r="AD847" s="1" t="str">
        <f>IF(AND(טבלה1013[[#This Row],[הווסת פעיל?]]&lt;&gt;"",B848=1),טבלה1013[[#This Row],[CycleNumber]],"")</f>
        <v/>
      </c>
      <c r="AE847" s="1" t="str">
        <f>IF(AND(טבלה1013[[#This Row],[הווסת פעיל?]]&lt;&gt;"",X846=""),טבלה1013[[#This Row],[CycleNumber]],"")</f>
        <v/>
      </c>
      <c r="AF847" s="1" t="str">
        <f>IF(B848=1,"",IF(טבלה1013[[#This Row],[הווסת פעיל?]]=1,IF(טבלה1013[[#This Row],[וסת קבוע אחרון]]=F848,1,0),""))</f>
        <v/>
      </c>
      <c r="AG847" s="1" t="str">
        <f>IF(B848=1,"",IF(טבלה1013[[#This Row],[הווסת פעיל?]]=1,IF(OR(טבלה1013[[#This Row],[וסת קבוע אחרון]]=F848,F848=טבלה1013[[#This Row],[LengthofCycle]]),1,0),""))</f>
        <v/>
      </c>
      <c r="AH847" s="1" t="str">
        <f>IF(B848=1,"",IF(טבלה1013[[#This Row],[הווסת פעיל?]]=1,IF(OR(טבלה1013[[#This Row],[וסת קבוע אחרון]]=F848,F848=טבלה1013[[#This Row],[LengthofCycle]],AND(טבלה1013[[#This Row],[LengthofCycle]]&lt;&gt;טבלה1013[[#This Row],[וסת קבוע אחרון]],OR(F848=28,F848=29))),1,0),""))</f>
        <v/>
      </c>
      <c r="AI847" s="1" t="str">
        <f>IF(AND(טבלה1013[[#This Row],[הווסת פעיל?]]=1,B848=1),1,"")</f>
        <v/>
      </c>
      <c r="AJ847" s="4">
        <f>IF(AND(טבלה1013[[#This Row],[הווסת פעיל?]]&lt;&gt;1,B848&lt;&gt;1,B848&lt;&gt;""),IF(טבלה1013[[#This Row],[LengthofCycle]]=F848,1,0),"")</f>
        <v>1</v>
      </c>
      <c r="AK847" s="4">
        <f>IF(AND(טבלה1013[[#This Row],[הווסת פעיל?]]&lt;&gt;1,B848&lt;&gt;1,B848&lt;&gt;""),IF(OR(טבלה1013[[#This Row],[LengthofCycle]]=F848,F848=29),1,0),"")</f>
        <v>1</v>
      </c>
      <c r="AL847" s="4">
        <f>IF(AND(טבלה1013[[#This Row],[הווסת פעיל?]]&lt;&gt;1,B848&lt;&gt;1,B848&lt;&gt;""),IF(OR(טבלה1013[[#This Row],[LengthofCycle]]=F848,F848=29,F848=28),1,0),"")</f>
        <v>1</v>
      </c>
    </row>
    <row r="848" spans="1:38" x14ac:dyDescent="0.25">
      <c r="A848" s="1" t="s">
        <v>124</v>
      </c>
      <c r="B848" s="1">
        <v>6</v>
      </c>
      <c r="C848" s="1">
        <v>0</v>
      </c>
      <c r="D848" s="1">
        <v>1</v>
      </c>
      <c r="E848" s="1">
        <v>0</v>
      </c>
      <c r="F848" s="1">
        <v>32</v>
      </c>
      <c r="G848" s="1">
        <f>טבלה1013[[#This Row],[LengthofCycle]]+1</f>
        <v>33</v>
      </c>
      <c r="H848" s="1">
        <f>IF(IFERROR(LOOKUP(טבלה1013[[#This Row],[ClientID]],קביעויות[השבוע]),FALSE)=טבלה1013[[#This Row],[ClientID]],1,"")</f>
        <v>1</v>
      </c>
      <c r="I848" s="1" t="str">
        <f>IF(AND(טבלה1013[[#This Row],[CycleNumber]]&gt;1,OR(B849="",טבלה1013[[#This Row],[CycleNumber]]&gt;B847)),IF(OR(AND(טבלה1013[[#This Row],[LengthofCycle]]=28,F847=28),AND(טבלה1013[[#This Row],[LengthofCycle]]=35,F847=35)),1,""),"")</f>
        <v/>
      </c>
      <c r="J848" s="1" t="str">
        <f>IF(AND(טבלה1013[[#This Row],[וסת השבוע]]=1,I847=1,טבלה1013[[#This Row],[CycleNumber]]&gt;B847),1,"")</f>
        <v/>
      </c>
      <c r="K848" s="1" t="str">
        <f>IF(טבלה1013[[#This Row],[CycleNumber]]=1,"",IF(טבלה1013[[#This Row],[וסת השבוע]]=1,0,IF(K847="","",IF(K847=0,IF(טבלה1013[[#This Row],[LengthofCycle]]=28,0,1),IF(K847=1,IF(טבלה1013[[#This Row],[LengthofCycle]]+F847=28*2,0,2),IF(K847=2,IF(טבלה1013[[#This Row],[LengthofCycle]]+F847+F846=28*3,0,3),""))))))</f>
        <v/>
      </c>
      <c r="L848" s="1" t="str">
        <f>IF(טבלה1013[[#This Row],[וסת השבוע]]=1,IF(טבלה1013[[#This Row],[וסת השבוע וההפלגה ביחד]]=1,L847+1,0),IF(AND(טבלה1013[[#This Row],[CycleNumber]]&gt;B847,טבלה1013[[#This Row],[CycleNumber]]&gt;1),IF(טבלה1013[[#This Row],[וסת השבוע פעיל?]]&lt;&gt;"",L847+1,""),""))</f>
        <v/>
      </c>
      <c r="M848" s="1" t="str">
        <f>IF(AND(טבלה1013[[#This Row],[וסת השבוע פעיל?]]&lt;&gt;"",טבלה1013[[#This Row],[CycleNumber]]&lt;B849,B849&lt;&gt;"",טבלה1013[[#This Row],[וסת השבוע פעיל?]]&lt;3),IF(K849=0,IF(AND(טבלה1013[[#This Row],[וסת השבוע פעיל?]]&gt;0,I849=1),0,1),0),"")</f>
        <v/>
      </c>
      <c r="N848" s="1" t="str">
        <f t="shared" si="76"/>
        <v/>
      </c>
      <c r="O848" s="1" t="str">
        <f>IF(AND(טבלה1013[[#This Row],[חיזוי - שבוע]]=1,J849=1),1,"")</f>
        <v/>
      </c>
      <c r="P848" s="1" t="str">
        <f>IF(AND(טבלה1013[[#This Row],[חיזוי טוב עם הפלגה?]]=1,טבלה1013[[#This Row],[וסת קבוע אחרון]]&lt;&gt;28,X847=1),1,"")</f>
        <v/>
      </c>
      <c r="Q848" s="1" t="str">
        <f>IF(AND(טבלה1013[[#This Row],[וסת השבוע פעיל?]]&lt;3,OR(טבלה1013[[#This Row],[CycleNumber]]&gt;B849,B849="")),1,"")</f>
        <v/>
      </c>
      <c r="R848" s="1">
        <f>IF(טבלה1013[[#This Row],[האישה קבעה וסת שבוע?]]=1,IF(טבלה1013[[#This Row],[וסת השבוע פעיל?]]&lt;3,1,0),"")</f>
        <v>0</v>
      </c>
      <c r="S8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8" s="1">
        <f t="shared" si="73"/>
        <v>0</v>
      </c>
      <c r="U848" s="1">
        <f t="shared" si="74"/>
        <v>0</v>
      </c>
      <c r="V848" s="1">
        <f t="shared" si="75"/>
        <v>0</v>
      </c>
      <c r="W848" s="1" t="str">
        <f>IF(טבלה1013[[#This Row],[3 הפלגות זהות]]="","",IF(טבלה1013[[#This Row],[3 הפלגות זהות]]=1,טבלה1013[[#This Row],[LengthofCycle]],W847))</f>
        <v/>
      </c>
      <c r="Y848" s="1" t="str">
        <f>IF(OR(טבלה1013[[#This Row],[הווסת פעיל?]]=0,טבלה1013[[#This Row],[הווסת פעיל?]]=""),"",SUM(Y847,טבלה1013[[#This Row],[הווסת פעיל?]]))</f>
        <v/>
      </c>
      <c r="Z848" s="1" t="str">
        <f>IF(AND(טבלה1013[[#This Row],[כמה מחזורים עד עקירה]]&lt;&gt;"",Y849=""),טבלה1013[[#This Row],[כמה מחזורים עד עקירה]],"")</f>
        <v/>
      </c>
      <c r="AA848" s="1" t="str">
        <f>IF(AND(טבלה1013[[#This Row],[הווסת פעיל?]]=1,טבלה1013[[#This Row],[וסת קבוע אחרון]]&lt;&gt;W847),טבלה1013[[#This Row],[וסת קבוע אחרון]],"")</f>
        <v/>
      </c>
      <c r="AB848" s="1" t="str">
        <f>IF(AND(טבלה1013[[#This Row],[הווסת פעיל?]]=1,X847=0,טבלה1013[[#This Row],[וסת קבוע אחרון]]=W847),טבלה1013[[#This Row],[וסת קבוע אחרון]],"")</f>
        <v/>
      </c>
      <c r="AC848" s="1" t="str">
        <f>IF(AND(טבלה1013[[#This Row],[הווסת פעיל?]]=1,X847=0,טבלה1013[[#This Row],[וסת קבוע אחרון]]&lt;&gt;W847),1,"")</f>
        <v/>
      </c>
      <c r="AD848" s="1" t="str">
        <f>IF(AND(טבלה1013[[#This Row],[הווסת פעיל?]]&lt;&gt;"",B849=1),טבלה1013[[#This Row],[CycleNumber]],"")</f>
        <v/>
      </c>
      <c r="AE848" s="1" t="str">
        <f>IF(AND(טבלה1013[[#This Row],[הווסת פעיל?]]&lt;&gt;"",X847=""),טבלה1013[[#This Row],[CycleNumber]],"")</f>
        <v/>
      </c>
      <c r="AF848" s="1" t="str">
        <f>IF(B849=1,"",IF(טבלה1013[[#This Row],[הווסת פעיל?]]=1,IF(טבלה1013[[#This Row],[וסת קבוע אחרון]]=F849,1,0),""))</f>
        <v/>
      </c>
      <c r="AG848" s="1" t="str">
        <f>IF(B849=1,"",IF(טבלה1013[[#This Row],[הווסת פעיל?]]=1,IF(OR(טבלה1013[[#This Row],[וסת קבוע אחרון]]=F849,F849=טבלה1013[[#This Row],[LengthofCycle]]),1,0),""))</f>
        <v/>
      </c>
      <c r="AH848" s="1" t="str">
        <f>IF(B849=1,"",IF(טבלה1013[[#This Row],[הווסת פעיל?]]=1,IF(OR(טבלה1013[[#This Row],[וסת קבוע אחרון]]=F849,F849=טבלה1013[[#This Row],[LengthofCycle]],AND(טבלה1013[[#This Row],[LengthofCycle]]&lt;&gt;טבלה1013[[#This Row],[וסת קבוע אחרון]],OR(F849=28,F849=29))),1,0),""))</f>
        <v/>
      </c>
      <c r="AI848" s="1" t="str">
        <f>IF(AND(טבלה1013[[#This Row],[הווסת פעיל?]]=1,B849=1),1,"")</f>
        <v/>
      </c>
      <c r="AJ848" s="4">
        <f>IF(AND(טבלה1013[[#This Row],[הווסת פעיל?]]&lt;&gt;1,B849&lt;&gt;1,B849&lt;&gt;""),IF(טבלה1013[[#This Row],[LengthofCycle]]=F849,1,0),"")</f>
        <v>0</v>
      </c>
      <c r="AK848" s="4">
        <f>IF(AND(טבלה1013[[#This Row],[הווסת פעיל?]]&lt;&gt;1,B849&lt;&gt;1,B849&lt;&gt;""),IF(OR(טבלה1013[[#This Row],[LengthofCycle]]=F849,F849=29),1,0),"")</f>
        <v>1</v>
      </c>
      <c r="AL848" s="4">
        <f>IF(AND(טבלה1013[[#This Row],[הווסת פעיל?]]&lt;&gt;1,B849&lt;&gt;1,B849&lt;&gt;""),IF(OR(טבלה1013[[#This Row],[LengthofCycle]]=F849,F849=29,F849=28),1,0),"")</f>
        <v>1</v>
      </c>
    </row>
    <row r="849" spans="1:38" x14ac:dyDescent="0.25">
      <c r="A849" s="1" t="s">
        <v>124</v>
      </c>
      <c r="B849" s="1">
        <v>7</v>
      </c>
      <c r="C849" s="1">
        <v>0</v>
      </c>
      <c r="D849" s="1">
        <v>1</v>
      </c>
      <c r="E849" s="1">
        <v>0</v>
      </c>
      <c r="F849" s="1">
        <v>29</v>
      </c>
      <c r="G849" s="1">
        <f>טבלה1013[[#This Row],[LengthofCycle]]+1</f>
        <v>30</v>
      </c>
      <c r="H849" s="1">
        <f>IF(IFERROR(LOOKUP(טבלה1013[[#This Row],[ClientID]],קביעויות[השבוע]),FALSE)=טבלה1013[[#This Row],[ClientID]],1,"")</f>
        <v>1</v>
      </c>
      <c r="I849" s="1" t="str">
        <f>IF(AND(טבלה1013[[#This Row],[CycleNumber]]&gt;1,OR(B850="",טבלה1013[[#This Row],[CycleNumber]]&gt;B848)),IF(OR(AND(טבלה1013[[#This Row],[LengthofCycle]]=28,F848=28),AND(טבלה1013[[#This Row],[LengthofCycle]]=35,F848=35)),1,""),"")</f>
        <v/>
      </c>
      <c r="J849" s="1" t="str">
        <f>IF(AND(טבלה1013[[#This Row],[וסת השבוע]]=1,I848=1,טבלה1013[[#This Row],[CycleNumber]]&gt;B848),1,"")</f>
        <v/>
      </c>
      <c r="K849" s="1" t="str">
        <f>IF(טבלה1013[[#This Row],[CycleNumber]]=1,"",IF(טבלה1013[[#This Row],[וסת השבוע]]=1,0,IF(K848="","",IF(K848=0,IF(טבלה1013[[#This Row],[LengthofCycle]]=28,0,1),IF(K848=1,IF(טבלה1013[[#This Row],[LengthofCycle]]+F848=28*2,0,2),IF(K848=2,IF(טבלה1013[[#This Row],[LengthofCycle]]+F848+F847=28*3,0,3),""))))))</f>
        <v/>
      </c>
      <c r="L849" s="1" t="str">
        <f>IF(טבלה1013[[#This Row],[וסת השבוע]]=1,IF(טבלה1013[[#This Row],[וסת השבוע וההפלגה ביחד]]=1,L848+1,0),IF(AND(טבלה1013[[#This Row],[CycleNumber]]&gt;B848,טבלה1013[[#This Row],[CycleNumber]]&gt;1),IF(טבלה1013[[#This Row],[וסת השבוע פעיל?]]&lt;&gt;"",L848+1,""),""))</f>
        <v/>
      </c>
      <c r="M849" s="1" t="str">
        <f>IF(AND(טבלה1013[[#This Row],[וסת השבוע פעיל?]]&lt;&gt;"",טבלה1013[[#This Row],[CycleNumber]]&lt;B850,B850&lt;&gt;"",טבלה1013[[#This Row],[וסת השבוע פעיל?]]&lt;3),IF(K850=0,IF(AND(טבלה1013[[#This Row],[וסת השבוע פעיל?]]&gt;0,I850=1),0,1),0),"")</f>
        <v/>
      </c>
      <c r="N849" s="1" t="str">
        <f t="shared" si="76"/>
        <v/>
      </c>
      <c r="O849" s="1" t="str">
        <f>IF(AND(טבלה1013[[#This Row],[חיזוי - שבוע]]=1,J850=1),1,"")</f>
        <v/>
      </c>
      <c r="P849" s="1" t="str">
        <f>IF(AND(טבלה1013[[#This Row],[חיזוי טוב עם הפלגה?]]=1,טבלה1013[[#This Row],[וסת קבוע אחרון]]&lt;&gt;28,X848=1),1,"")</f>
        <v/>
      </c>
      <c r="Q849" s="1" t="str">
        <f>IF(AND(טבלה1013[[#This Row],[וסת השבוע פעיל?]]&lt;3,OR(טבלה1013[[#This Row],[CycleNumber]]&gt;B850,B850="")),1,"")</f>
        <v/>
      </c>
      <c r="R849" s="1">
        <f>IF(טבלה1013[[#This Row],[האישה קבעה וסת שבוע?]]=1,IF(טבלה1013[[#This Row],[וסת השבוע פעיל?]]&lt;3,1,0),"")</f>
        <v>0</v>
      </c>
      <c r="S8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49" s="1">
        <f t="shared" si="73"/>
        <v>0</v>
      </c>
      <c r="U849" s="1">
        <f t="shared" si="74"/>
        <v>0</v>
      </c>
      <c r="V849" s="1">
        <f t="shared" si="75"/>
        <v>0</v>
      </c>
      <c r="W849" s="1" t="str">
        <f>IF(טבלה1013[[#This Row],[3 הפלגות זהות]]="","",IF(טבלה1013[[#This Row],[3 הפלגות זהות]]=1,טבלה1013[[#This Row],[LengthofCycle]],W848))</f>
        <v/>
      </c>
      <c r="Y849" s="1" t="str">
        <f>IF(OR(טבלה1013[[#This Row],[הווסת פעיל?]]=0,טבלה1013[[#This Row],[הווסת פעיל?]]=""),"",SUM(Y848,טבלה1013[[#This Row],[הווסת פעיל?]]))</f>
        <v/>
      </c>
      <c r="Z849" s="1" t="str">
        <f>IF(AND(טבלה1013[[#This Row],[כמה מחזורים עד עקירה]]&lt;&gt;"",Y850=""),טבלה1013[[#This Row],[כמה מחזורים עד עקירה]],"")</f>
        <v/>
      </c>
      <c r="AA849" s="1" t="str">
        <f>IF(AND(טבלה1013[[#This Row],[הווסת פעיל?]]=1,טבלה1013[[#This Row],[וסת קבוע אחרון]]&lt;&gt;W848),טבלה1013[[#This Row],[וסת קבוע אחרון]],"")</f>
        <v/>
      </c>
      <c r="AB849" s="1" t="str">
        <f>IF(AND(טבלה1013[[#This Row],[הווסת פעיל?]]=1,X848=0,טבלה1013[[#This Row],[וסת קבוע אחרון]]=W848),טבלה1013[[#This Row],[וסת קבוע אחרון]],"")</f>
        <v/>
      </c>
      <c r="AC849" s="1" t="str">
        <f>IF(AND(טבלה1013[[#This Row],[הווסת פעיל?]]=1,X848=0,טבלה1013[[#This Row],[וסת קבוע אחרון]]&lt;&gt;W848),1,"")</f>
        <v/>
      </c>
      <c r="AD849" s="1" t="str">
        <f>IF(AND(טבלה1013[[#This Row],[הווסת פעיל?]]&lt;&gt;"",B850=1),טבלה1013[[#This Row],[CycleNumber]],"")</f>
        <v/>
      </c>
      <c r="AE849" s="1" t="str">
        <f>IF(AND(טבלה1013[[#This Row],[הווסת פעיל?]]&lt;&gt;"",X848=""),טבלה1013[[#This Row],[CycleNumber]],"")</f>
        <v/>
      </c>
      <c r="AF849" s="1" t="str">
        <f>IF(B850=1,"",IF(טבלה1013[[#This Row],[הווסת פעיל?]]=1,IF(טבלה1013[[#This Row],[וסת קבוע אחרון]]=F850,1,0),""))</f>
        <v/>
      </c>
      <c r="AG849" s="1" t="str">
        <f>IF(B850=1,"",IF(טבלה1013[[#This Row],[הווסת פעיל?]]=1,IF(OR(טבלה1013[[#This Row],[וסת קבוע אחרון]]=F850,F850=טבלה1013[[#This Row],[LengthofCycle]]),1,0),""))</f>
        <v/>
      </c>
      <c r="AH849" s="1" t="str">
        <f>IF(B850=1,"",IF(טבלה1013[[#This Row],[הווסת פעיל?]]=1,IF(OR(טבלה1013[[#This Row],[וסת קבוע אחרון]]=F850,F850=טבלה1013[[#This Row],[LengthofCycle]],AND(טבלה1013[[#This Row],[LengthofCycle]]&lt;&gt;טבלה1013[[#This Row],[וסת קבוע אחרון]],OR(F850=28,F850=29))),1,0),""))</f>
        <v/>
      </c>
      <c r="AI849" s="1" t="str">
        <f>IF(AND(טבלה1013[[#This Row],[הווסת פעיל?]]=1,B850=1),1,"")</f>
        <v/>
      </c>
      <c r="AJ849" s="4">
        <f>IF(AND(טבלה1013[[#This Row],[הווסת פעיל?]]&lt;&gt;1,B850&lt;&gt;1,B850&lt;&gt;""),IF(טבלה1013[[#This Row],[LengthofCycle]]=F850,1,0),"")</f>
        <v>0</v>
      </c>
      <c r="AK849" s="4">
        <f>IF(AND(טבלה1013[[#This Row],[הווסת פעיל?]]&lt;&gt;1,B850&lt;&gt;1,B850&lt;&gt;""),IF(OR(טבלה1013[[#This Row],[LengthofCycle]]=F850,F850=29),1,0),"")</f>
        <v>0</v>
      </c>
      <c r="AL849" s="4">
        <f>IF(AND(טבלה1013[[#This Row],[הווסת פעיל?]]&lt;&gt;1,B850&lt;&gt;1,B850&lt;&gt;""),IF(OR(טבלה1013[[#This Row],[LengthofCycle]]=F850,F850=29,F850=28),1,0),"")</f>
        <v>0</v>
      </c>
    </row>
    <row r="850" spans="1:38" x14ac:dyDescent="0.25">
      <c r="A850" s="1" t="s">
        <v>124</v>
      </c>
      <c r="B850" s="1">
        <v>8</v>
      </c>
      <c r="C850" s="1">
        <v>0</v>
      </c>
      <c r="D850" s="1">
        <v>1</v>
      </c>
      <c r="E850" s="1">
        <v>0</v>
      </c>
      <c r="F850" s="1">
        <v>35</v>
      </c>
      <c r="G850" s="1">
        <f>טבלה1013[[#This Row],[LengthofCycle]]+1</f>
        <v>36</v>
      </c>
      <c r="H850" s="1">
        <f>IF(IFERROR(LOOKUP(טבלה1013[[#This Row],[ClientID]],קביעויות[השבוע]),FALSE)=טבלה1013[[#This Row],[ClientID]],1,"")</f>
        <v>1</v>
      </c>
      <c r="I850" s="1" t="str">
        <f>IF(AND(טבלה1013[[#This Row],[CycleNumber]]&gt;1,OR(B851="",טבלה1013[[#This Row],[CycleNumber]]&gt;B849)),IF(OR(AND(טבלה1013[[#This Row],[LengthofCycle]]=28,F849=28),AND(טבלה1013[[#This Row],[LengthofCycle]]=35,F849=35)),1,""),"")</f>
        <v/>
      </c>
      <c r="J850" s="1" t="str">
        <f>IF(AND(טבלה1013[[#This Row],[וסת השבוע]]=1,I849=1,טבלה1013[[#This Row],[CycleNumber]]&gt;B849),1,"")</f>
        <v/>
      </c>
      <c r="K850" s="1" t="str">
        <f>IF(טבלה1013[[#This Row],[CycleNumber]]=1,"",IF(טבלה1013[[#This Row],[וסת השבוע]]=1,0,IF(K849="","",IF(K849=0,IF(טבלה1013[[#This Row],[LengthofCycle]]=28,0,1),IF(K849=1,IF(טבלה1013[[#This Row],[LengthofCycle]]+F849=28*2,0,2),IF(K849=2,IF(טבלה1013[[#This Row],[LengthofCycle]]+F849+F848=28*3,0,3),""))))))</f>
        <v/>
      </c>
      <c r="L850" s="1" t="str">
        <f>IF(טבלה1013[[#This Row],[וסת השבוע]]=1,IF(טבלה1013[[#This Row],[וסת השבוע וההפלגה ביחד]]=1,L849+1,0),IF(AND(טבלה1013[[#This Row],[CycleNumber]]&gt;B849,טבלה1013[[#This Row],[CycleNumber]]&gt;1),IF(טבלה1013[[#This Row],[וסת השבוע פעיל?]]&lt;&gt;"",L849+1,""),""))</f>
        <v/>
      </c>
      <c r="M850" s="1" t="str">
        <f>IF(AND(טבלה1013[[#This Row],[וסת השבוע פעיל?]]&lt;&gt;"",טבלה1013[[#This Row],[CycleNumber]]&lt;B851,B851&lt;&gt;"",טבלה1013[[#This Row],[וסת השבוע פעיל?]]&lt;3),IF(K851=0,IF(AND(טבלה1013[[#This Row],[וסת השבוע פעיל?]]&gt;0,I851=1),0,1),0),"")</f>
        <v/>
      </c>
      <c r="N850" s="1" t="str">
        <f t="shared" si="76"/>
        <v/>
      </c>
      <c r="O850" s="1" t="str">
        <f>IF(AND(טבלה1013[[#This Row],[חיזוי - שבוע]]=1,J851=1),1,"")</f>
        <v/>
      </c>
      <c r="P850" s="1" t="str">
        <f>IF(AND(טבלה1013[[#This Row],[חיזוי טוב עם הפלגה?]]=1,טבלה1013[[#This Row],[וסת קבוע אחרון]]&lt;&gt;28,X849=1),1,"")</f>
        <v/>
      </c>
      <c r="Q850" s="1" t="str">
        <f>IF(AND(טבלה1013[[#This Row],[וסת השבוע פעיל?]]&lt;3,OR(טבלה1013[[#This Row],[CycleNumber]]&gt;B851,B851="")),1,"")</f>
        <v/>
      </c>
      <c r="R850" s="1">
        <f>IF(טבלה1013[[#This Row],[האישה קבעה וסת שבוע?]]=1,IF(טבלה1013[[#This Row],[וסת השבוע פעיל?]]&lt;3,1,0),"")</f>
        <v>0</v>
      </c>
      <c r="S8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0" s="1">
        <f t="shared" si="73"/>
        <v>0</v>
      </c>
      <c r="U850" s="1">
        <f t="shared" si="74"/>
        <v>0</v>
      </c>
      <c r="V850" s="1">
        <f t="shared" si="75"/>
        <v>0</v>
      </c>
      <c r="W850" s="1" t="str">
        <f>IF(טבלה1013[[#This Row],[3 הפלגות זהות]]="","",IF(טבלה1013[[#This Row],[3 הפלגות זהות]]=1,טבלה1013[[#This Row],[LengthofCycle]],W849))</f>
        <v/>
      </c>
      <c r="Y850" s="1" t="str">
        <f>IF(OR(טבלה1013[[#This Row],[הווסת פעיל?]]=0,טבלה1013[[#This Row],[הווסת פעיל?]]=""),"",SUM(Y849,טבלה1013[[#This Row],[הווסת פעיל?]]))</f>
        <v/>
      </c>
      <c r="Z850" s="1" t="str">
        <f>IF(AND(טבלה1013[[#This Row],[כמה מחזורים עד עקירה]]&lt;&gt;"",Y851=""),טבלה1013[[#This Row],[כמה מחזורים עד עקירה]],"")</f>
        <v/>
      </c>
      <c r="AA850" s="1" t="str">
        <f>IF(AND(טבלה1013[[#This Row],[הווסת פעיל?]]=1,טבלה1013[[#This Row],[וסת קבוע אחרון]]&lt;&gt;W849),טבלה1013[[#This Row],[וסת קבוע אחרון]],"")</f>
        <v/>
      </c>
      <c r="AB850" s="1" t="str">
        <f>IF(AND(טבלה1013[[#This Row],[הווסת פעיל?]]=1,X849=0,טבלה1013[[#This Row],[וסת קבוע אחרון]]=W849),טבלה1013[[#This Row],[וסת קבוע אחרון]],"")</f>
        <v/>
      </c>
      <c r="AC850" s="1" t="str">
        <f>IF(AND(טבלה1013[[#This Row],[הווסת פעיל?]]=1,X849=0,טבלה1013[[#This Row],[וסת קבוע אחרון]]&lt;&gt;W849),1,"")</f>
        <v/>
      </c>
      <c r="AD850" s="1" t="str">
        <f>IF(AND(טבלה1013[[#This Row],[הווסת פעיל?]]&lt;&gt;"",B851=1),טבלה1013[[#This Row],[CycleNumber]],"")</f>
        <v/>
      </c>
      <c r="AE850" s="1" t="str">
        <f>IF(AND(טבלה1013[[#This Row],[הווסת פעיל?]]&lt;&gt;"",X849=""),טבלה1013[[#This Row],[CycleNumber]],"")</f>
        <v/>
      </c>
      <c r="AF850" s="1" t="str">
        <f>IF(B851=1,"",IF(טבלה1013[[#This Row],[הווסת פעיל?]]=1,IF(טבלה1013[[#This Row],[וסת קבוע אחרון]]=F851,1,0),""))</f>
        <v/>
      </c>
      <c r="AG850" s="1" t="str">
        <f>IF(B851=1,"",IF(טבלה1013[[#This Row],[הווסת פעיל?]]=1,IF(OR(טבלה1013[[#This Row],[וסת קבוע אחרון]]=F851,F851=טבלה1013[[#This Row],[LengthofCycle]]),1,0),""))</f>
        <v/>
      </c>
      <c r="AH850" s="1" t="str">
        <f>IF(B851=1,"",IF(טבלה1013[[#This Row],[הווסת פעיל?]]=1,IF(OR(טבלה1013[[#This Row],[וסת קבוע אחרון]]=F851,F851=טבלה1013[[#This Row],[LengthofCycle]],AND(טבלה1013[[#This Row],[LengthofCycle]]&lt;&gt;טבלה1013[[#This Row],[וסת קבוע אחרון]],OR(F851=28,F851=29))),1,0),""))</f>
        <v/>
      </c>
      <c r="AI850" s="1" t="str">
        <f>IF(AND(טבלה1013[[#This Row],[הווסת פעיל?]]=1,B851=1),1,"")</f>
        <v/>
      </c>
      <c r="AJ850" s="4">
        <f>IF(AND(טבלה1013[[#This Row],[הווסת פעיל?]]&lt;&gt;1,B851&lt;&gt;1,B851&lt;&gt;""),IF(טבלה1013[[#This Row],[LengthofCycle]]=F851,1,0),"")</f>
        <v>0</v>
      </c>
      <c r="AK850" s="4">
        <f>IF(AND(טבלה1013[[#This Row],[הווסת פעיל?]]&lt;&gt;1,B851&lt;&gt;1,B851&lt;&gt;""),IF(OR(טבלה1013[[#This Row],[LengthofCycle]]=F851,F851=29),1,0),"")</f>
        <v>0</v>
      </c>
      <c r="AL850" s="4">
        <f>IF(AND(טבלה1013[[#This Row],[הווסת פעיל?]]&lt;&gt;1,B851&lt;&gt;1,B851&lt;&gt;""),IF(OR(טבלה1013[[#This Row],[LengthofCycle]]=F851,F851=29,F851=28),1,0),"")</f>
        <v>0</v>
      </c>
    </row>
    <row r="851" spans="1:38" x14ac:dyDescent="0.25">
      <c r="A851" s="1" t="s">
        <v>124</v>
      </c>
      <c r="B851" s="1">
        <v>9</v>
      </c>
      <c r="C851" s="1">
        <v>0</v>
      </c>
      <c r="D851" s="1">
        <v>0</v>
      </c>
      <c r="E851" s="1">
        <v>0</v>
      </c>
      <c r="F851" s="1">
        <v>32</v>
      </c>
      <c r="G851" s="1">
        <f>טבלה1013[[#This Row],[LengthofCycle]]+1</f>
        <v>33</v>
      </c>
      <c r="H851" s="1">
        <f>IF(IFERROR(LOOKUP(טבלה1013[[#This Row],[ClientID]],קביעויות[השבוע]),FALSE)=טבלה1013[[#This Row],[ClientID]],1,"")</f>
        <v>1</v>
      </c>
      <c r="I851" s="1" t="str">
        <f>IF(AND(טבלה1013[[#This Row],[CycleNumber]]&gt;1,OR(B852="",טבלה1013[[#This Row],[CycleNumber]]&gt;B850)),IF(OR(AND(טבלה1013[[#This Row],[LengthofCycle]]=28,F850=28),AND(טבלה1013[[#This Row],[LengthofCycle]]=35,F850=35)),1,""),"")</f>
        <v/>
      </c>
      <c r="J851" s="1" t="str">
        <f>IF(AND(טבלה1013[[#This Row],[וסת השבוע]]=1,I850=1,טבלה1013[[#This Row],[CycleNumber]]&gt;B850),1,"")</f>
        <v/>
      </c>
      <c r="K851" s="1" t="str">
        <f>IF(טבלה1013[[#This Row],[CycleNumber]]=1,"",IF(טבלה1013[[#This Row],[וסת השבוע]]=1,0,IF(K850="","",IF(K850=0,IF(טבלה1013[[#This Row],[LengthofCycle]]=28,0,1),IF(K850=1,IF(טבלה1013[[#This Row],[LengthofCycle]]+F850=28*2,0,2),IF(K850=2,IF(טבלה1013[[#This Row],[LengthofCycle]]+F850+F849=28*3,0,3),""))))))</f>
        <v/>
      </c>
      <c r="L851" s="1" t="str">
        <f>IF(טבלה1013[[#This Row],[וסת השבוע]]=1,IF(טבלה1013[[#This Row],[וסת השבוע וההפלגה ביחד]]=1,L850+1,0),IF(AND(טבלה1013[[#This Row],[CycleNumber]]&gt;B850,טבלה1013[[#This Row],[CycleNumber]]&gt;1),IF(טבלה1013[[#This Row],[וסת השבוע פעיל?]]&lt;&gt;"",L850+1,""),""))</f>
        <v/>
      </c>
      <c r="M851" s="1" t="str">
        <f>IF(AND(טבלה1013[[#This Row],[וסת השבוע פעיל?]]&lt;&gt;"",טבלה1013[[#This Row],[CycleNumber]]&lt;B852,B852&lt;&gt;"",טבלה1013[[#This Row],[וסת השבוע פעיל?]]&lt;3),IF(K852=0,IF(AND(טבלה1013[[#This Row],[וסת השבוע פעיל?]]&gt;0,I852=1),0,1),0),"")</f>
        <v/>
      </c>
      <c r="N851" s="1" t="str">
        <f t="shared" si="76"/>
        <v/>
      </c>
      <c r="O851" s="1" t="str">
        <f>IF(AND(טבלה1013[[#This Row],[חיזוי - שבוע]]=1,J852=1),1,"")</f>
        <v/>
      </c>
      <c r="P851" s="1" t="str">
        <f>IF(AND(טבלה1013[[#This Row],[חיזוי טוב עם הפלגה?]]=1,טבלה1013[[#This Row],[וסת קבוע אחרון]]&lt;&gt;28,X850=1),1,"")</f>
        <v/>
      </c>
      <c r="Q851" s="1" t="str">
        <f>IF(AND(טבלה1013[[#This Row],[וסת השבוע פעיל?]]&lt;3,OR(טבלה1013[[#This Row],[CycleNumber]]&gt;B852,B852="")),1,"")</f>
        <v/>
      </c>
      <c r="R851" s="1">
        <f>IF(טבלה1013[[#This Row],[האישה קבעה וסת שבוע?]]=1,IF(טבלה1013[[#This Row],[וסת השבוע פעיל?]]&lt;3,1,0),"")</f>
        <v>0</v>
      </c>
      <c r="S8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1" s="1">
        <f t="shared" si="73"/>
        <v>0</v>
      </c>
      <c r="U851" s="1">
        <f t="shared" si="74"/>
        <v>0</v>
      </c>
      <c r="V851" s="1">
        <f t="shared" si="75"/>
        <v>0</v>
      </c>
      <c r="W851" s="1" t="str">
        <f>IF(טבלה1013[[#This Row],[3 הפלגות זהות]]="","",IF(טבלה1013[[#This Row],[3 הפלגות זהות]]=1,טבלה1013[[#This Row],[LengthofCycle]],W850))</f>
        <v/>
      </c>
      <c r="Y851" s="1" t="str">
        <f>IF(OR(טבלה1013[[#This Row],[הווסת פעיל?]]=0,טבלה1013[[#This Row],[הווסת פעיל?]]=""),"",SUM(Y850,טבלה1013[[#This Row],[הווסת פעיל?]]))</f>
        <v/>
      </c>
      <c r="Z851" s="1" t="str">
        <f>IF(AND(טבלה1013[[#This Row],[כמה מחזורים עד עקירה]]&lt;&gt;"",Y852=""),טבלה1013[[#This Row],[כמה מחזורים עד עקירה]],"")</f>
        <v/>
      </c>
      <c r="AA851" s="1" t="str">
        <f>IF(AND(טבלה1013[[#This Row],[הווסת פעיל?]]=1,טבלה1013[[#This Row],[וסת קבוע אחרון]]&lt;&gt;W850),טבלה1013[[#This Row],[וסת קבוע אחרון]],"")</f>
        <v/>
      </c>
      <c r="AB851" s="1" t="str">
        <f>IF(AND(טבלה1013[[#This Row],[הווסת פעיל?]]=1,X850=0,טבלה1013[[#This Row],[וסת קבוע אחרון]]=W850),טבלה1013[[#This Row],[וסת קבוע אחרון]],"")</f>
        <v/>
      </c>
      <c r="AC851" s="1" t="str">
        <f>IF(AND(טבלה1013[[#This Row],[הווסת פעיל?]]=1,X850=0,טבלה1013[[#This Row],[וסת קבוע אחרון]]&lt;&gt;W850),1,"")</f>
        <v/>
      </c>
      <c r="AD851" s="1" t="str">
        <f>IF(AND(טבלה1013[[#This Row],[הווסת פעיל?]]&lt;&gt;"",B852=1),טבלה1013[[#This Row],[CycleNumber]],"")</f>
        <v/>
      </c>
      <c r="AE851" s="1" t="str">
        <f>IF(AND(טבלה1013[[#This Row],[הווסת פעיל?]]&lt;&gt;"",X850=""),טבלה1013[[#This Row],[CycleNumber]],"")</f>
        <v/>
      </c>
      <c r="AF851" s="1" t="str">
        <f>IF(B852=1,"",IF(טבלה1013[[#This Row],[הווסת פעיל?]]=1,IF(טבלה1013[[#This Row],[וסת קבוע אחרון]]=F852,1,0),""))</f>
        <v/>
      </c>
      <c r="AG851" s="1" t="str">
        <f>IF(B852=1,"",IF(טבלה1013[[#This Row],[הווסת פעיל?]]=1,IF(OR(טבלה1013[[#This Row],[וסת קבוע אחרון]]=F852,F852=טבלה1013[[#This Row],[LengthofCycle]]),1,0),""))</f>
        <v/>
      </c>
      <c r="AH851" s="1" t="str">
        <f>IF(B852=1,"",IF(טבלה1013[[#This Row],[הווסת פעיל?]]=1,IF(OR(טבלה1013[[#This Row],[וסת קבוע אחרון]]=F852,F852=טבלה1013[[#This Row],[LengthofCycle]],AND(טבלה1013[[#This Row],[LengthofCycle]]&lt;&gt;טבלה1013[[#This Row],[וסת קבוע אחרון]],OR(F852=28,F852=29))),1,0),""))</f>
        <v/>
      </c>
      <c r="AI851" s="1" t="str">
        <f>IF(AND(טבלה1013[[#This Row],[הווסת פעיל?]]=1,B852=1),1,"")</f>
        <v/>
      </c>
      <c r="AJ851" s="4">
        <f>IF(AND(טבלה1013[[#This Row],[הווסת פעיל?]]&lt;&gt;1,B852&lt;&gt;1,B852&lt;&gt;""),IF(טבלה1013[[#This Row],[LengthofCycle]]=F852,1,0),"")</f>
        <v>1</v>
      </c>
      <c r="AK851" s="4">
        <f>IF(AND(טבלה1013[[#This Row],[הווסת פעיל?]]&lt;&gt;1,B852&lt;&gt;1,B852&lt;&gt;""),IF(OR(טבלה1013[[#This Row],[LengthofCycle]]=F852,F852=29),1,0),"")</f>
        <v>1</v>
      </c>
      <c r="AL851" s="4">
        <f>IF(AND(טבלה1013[[#This Row],[הווסת פעיל?]]&lt;&gt;1,B852&lt;&gt;1,B852&lt;&gt;""),IF(OR(טבלה1013[[#This Row],[LengthofCycle]]=F852,F852=29,F852=28),1,0),"")</f>
        <v>1</v>
      </c>
    </row>
    <row r="852" spans="1:38" x14ac:dyDescent="0.25">
      <c r="A852" s="1" t="s">
        <v>124</v>
      </c>
      <c r="B852" s="1">
        <v>10</v>
      </c>
      <c r="C852" s="1">
        <v>0</v>
      </c>
      <c r="D852" s="1">
        <v>1</v>
      </c>
      <c r="E852" s="1">
        <v>0</v>
      </c>
      <c r="F852" s="1">
        <v>32</v>
      </c>
      <c r="G852" s="1">
        <f>טבלה1013[[#This Row],[LengthofCycle]]+1</f>
        <v>33</v>
      </c>
      <c r="H852" s="1">
        <f>IF(IFERROR(LOOKUP(טבלה1013[[#This Row],[ClientID]],קביעויות[השבוע]),FALSE)=טבלה1013[[#This Row],[ClientID]],1,"")</f>
        <v>1</v>
      </c>
      <c r="I852" s="1" t="str">
        <f>IF(AND(טבלה1013[[#This Row],[CycleNumber]]&gt;1,OR(B853="",טבלה1013[[#This Row],[CycleNumber]]&gt;B851)),IF(OR(AND(טבלה1013[[#This Row],[LengthofCycle]]=28,F851=28),AND(טבלה1013[[#This Row],[LengthofCycle]]=35,F851=35)),1,""),"")</f>
        <v/>
      </c>
      <c r="J852" s="1" t="str">
        <f>IF(AND(טבלה1013[[#This Row],[וסת השבוע]]=1,I851=1,טבלה1013[[#This Row],[CycleNumber]]&gt;B851),1,"")</f>
        <v/>
      </c>
      <c r="K852" s="1" t="str">
        <f>IF(טבלה1013[[#This Row],[CycleNumber]]=1,"",IF(טבלה1013[[#This Row],[וסת השבוע]]=1,0,IF(K851="","",IF(K851=0,IF(טבלה1013[[#This Row],[LengthofCycle]]=28,0,1),IF(K851=1,IF(טבלה1013[[#This Row],[LengthofCycle]]+F851=28*2,0,2),IF(K851=2,IF(טבלה1013[[#This Row],[LengthofCycle]]+F851+F850=28*3,0,3),""))))))</f>
        <v/>
      </c>
      <c r="L852" s="1" t="str">
        <f>IF(טבלה1013[[#This Row],[וסת השבוע]]=1,IF(טבלה1013[[#This Row],[וסת השבוע וההפלגה ביחד]]=1,L851+1,0),IF(AND(טבלה1013[[#This Row],[CycleNumber]]&gt;B851,טבלה1013[[#This Row],[CycleNumber]]&gt;1),IF(טבלה1013[[#This Row],[וסת השבוע פעיל?]]&lt;&gt;"",L851+1,""),""))</f>
        <v/>
      </c>
      <c r="M852" s="1" t="str">
        <f>IF(AND(טבלה1013[[#This Row],[וסת השבוע פעיל?]]&lt;&gt;"",טבלה1013[[#This Row],[CycleNumber]]&lt;B853,B853&lt;&gt;"",טבלה1013[[#This Row],[וסת השבוע פעיל?]]&lt;3),IF(K853=0,IF(AND(טבלה1013[[#This Row],[וסת השבוע פעיל?]]&gt;0,I853=1),0,1),0),"")</f>
        <v/>
      </c>
      <c r="N852" s="1" t="str">
        <f t="shared" si="76"/>
        <v/>
      </c>
      <c r="O852" s="1" t="str">
        <f>IF(AND(טבלה1013[[#This Row],[חיזוי - שבוע]]=1,J853=1),1,"")</f>
        <v/>
      </c>
      <c r="P852" s="1" t="str">
        <f>IF(AND(טבלה1013[[#This Row],[חיזוי טוב עם הפלגה?]]=1,טבלה1013[[#This Row],[וסת קבוע אחרון]]&lt;&gt;28,X851=1),1,"")</f>
        <v/>
      </c>
      <c r="Q852" s="1" t="str">
        <f>IF(AND(טבלה1013[[#This Row],[וסת השבוע פעיל?]]&lt;3,OR(טבלה1013[[#This Row],[CycleNumber]]&gt;B853,B853="")),1,"")</f>
        <v/>
      </c>
      <c r="R852" s="1">
        <f>IF(טבלה1013[[#This Row],[האישה קבעה וסת שבוע?]]=1,IF(טבלה1013[[#This Row],[וסת השבוע פעיל?]]&lt;3,1,0),"")</f>
        <v>0</v>
      </c>
      <c r="S8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2" s="1">
        <f t="shared" si="73"/>
        <v>0</v>
      </c>
      <c r="U852" s="1">
        <f t="shared" si="74"/>
        <v>0</v>
      </c>
      <c r="V852" s="1">
        <f t="shared" si="75"/>
        <v>0</v>
      </c>
      <c r="W852" s="1" t="str">
        <f>IF(טבלה1013[[#This Row],[3 הפלגות זהות]]="","",IF(טבלה1013[[#This Row],[3 הפלגות זהות]]=1,טבלה1013[[#This Row],[LengthofCycle]],W851))</f>
        <v/>
      </c>
      <c r="Y852" s="1" t="str">
        <f>IF(OR(טבלה1013[[#This Row],[הווסת פעיל?]]=0,טבלה1013[[#This Row],[הווסת פעיל?]]=""),"",SUM(Y851,טבלה1013[[#This Row],[הווסת פעיל?]]))</f>
        <v/>
      </c>
      <c r="Z852" s="1" t="str">
        <f>IF(AND(טבלה1013[[#This Row],[כמה מחזורים עד עקירה]]&lt;&gt;"",Y853=""),טבלה1013[[#This Row],[כמה מחזורים עד עקירה]],"")</f>
        <v/>
      </c>
      <c r="AA852" s="1" t="str">
        <f>IF(AND(טבלה1013[[#This Row],[הווסת פעיל?]]=1,טבלה1013[[#This Row],[וסת קבוע אחרון]]&lt;&gt;W851),טבלה1013[[#This Row],[וסת קבוע אחרון]],"")</f>
        <v/>
      </c>
      <c r="AB852" s="1" t="str">
        <f>IF(AND(טבלה1013[[#This Row],[הווסת פעיל?]]=1,X851=0,טבלה1013[[#This Row],[וסת קבוע אחרון]]=W851),טבלה1013[[#This Row],[וסת קבוע אחרון]],"")</f>
        <v/>
      </c>
      <c r="AC852" s="1" t="str">
        <f>IF(AND(טבלה1013[[#This Row],[הווסת פעיל?]]=1,X851=0,טבלה1013[[#This Row],[וסת קבוע אחרון]]&lt;&gt;W851),1,"")</f>
        <v/>
      </c>
      <c r="AD852" s="1" t="str">
        <f>IF(AND(טבלה1013[[#This Row],[הווסת פעיל?]]&lt;&gt;"",B853=1),טבלה1013[[#This Row],[CycleNumber]],"")</f>
        <v/>
      </c>
      <c r="AE852" s="1" t="str">
        <f>IF(AND(טבלה1013[[#This Row],[הווסת פעיל?]]&lt;&gt;"",X851=""),טבלה1013[[#This Row],[CycleNumber]],"")</f>
        <v/>
      </c>
      <c r="AF852" s="1" t="str">
        <f>IF(B853=1,"",IF(טבלה1013[[#This Row],[הווסת פעיל?]]=1,IF(טבלה1013[[#This Row],[וסת קבוע אחרון]]=F853,1,0),""))</f>
        <v/>
      </c>
      <c r="AG852" s="1" t="str">
        <f>IF(B853=1,"",IF(טבלה1013[[#This Row],[הווסת פעיל?]]=1,IF(OR(טבלה1013[[#This Row],[וסת קבוע אחרון]]=F853,F853=טבלה1013[[#This Row],[LengthofCycle]]),1,0),""))</f>
        <v/>
      </c>
      <c r="AH852" s="1" t="str">
        <f>IF(B853=1,"",IF(טבלה1013[[#This Row],[הווסת פעיל?]]=1,IF(OR(טבלה1013[[#This Row],[וסת קבוע אחרון]]=F853,F853=טבלה1013[[#This Row],[LengthofCycle]],AND(טבלה1013[[#This Row],[LengthofCycle]]&lt;&gt;טבלה1013[[#This Row],[וסת קבוע אחרון]],OR(F853=28,F853=29))),1,0),""))</f>
        <v/>
      </c>
      <c r="AI852" s="1" t="str">
        <f>IF(AND(טבלה1013[[#This Row],[הווסת פעיל?]]=1,B853=1),1,"")</f>
        <v/>
      </c>
      <c r="AJ852" s="4">
        <f>IF(AND(טבלה1013[[#This Row],[הווסת פעיל?]]&lt;&gt;1,B853&lt;&gt;1,B853&lt;&gt;""),IF(טבלה1013[[#This Row],[LengthofCycle]]=F853,1,0),"")</f>
        <v>0</v>
      </c>
      <c r="AK852" s="4">
        <f>IF(AND(טבלה1013[[#This Row],[הווסת פעיל?]]&lt;&gt;1,B853&lt;&gt;1,B853&lt;&gt;""),IF(OR(טבלה1013[[#This Row],[LengthofCycle]]=F853,F853=29),1,0),"")</f>
        <v>0</v>
      </c>
      <c r="AL852" s="4">
        <f>IF(AND(טבלה1013[[#This Row],[הווסת פעיל?]]&lt;&gt;1,B853&lt;&gt;1,B853&lt;&gt;""),IF(OR(טבלה1013[[#This Row],[LengthofCycle]]=F853,F853=29,F853=28),1,0),"")</f>
        <v>0</v>
      </c>
    </row>
    <row r="853" spans="1:38" x14ac:dyDescent="0.25">
      <c r="A853" s="1" t="s">
        <v>124</v>
      </c>
      <c r="B853" s="1">
        <v>11</v>
      </c>
      <c r="C853" s="1">
        <v>0</v>
      </c>
      <c r="D853" s="1">
        <v>0</v>
      </c>
      <c r="E853" s="1">
        <v>0</v>
      </c>
      <c r="F853" s="1">
        <v>31</v>
      </c>
      <c r="G853" s="1">
        <f>טבלה1013[[#This Row],[LengthofCycle]]+1</f>
        <v>32</v>
      </c>
      <c r="H853" s="1">
        <f>IF(IFERROR(LOOKUP(טבלה1013[[#This Row],[ClientID]],קביעויות[השבוע]),FALSE)=טבלה1013[[#This Row],[ClientID]],1,"")</f>
        <v>1</v>
      </c>
      <c r="I853" s="1" t="str">
        <f>IF(AND(טבלה1013[[#This Row],[CycleNumber]]&gt;1,OR(B854="",טבלה1013[[#This Row],[CycleNumber]]&gt;B852)),IF(OR(AND(טבלה1013[[#This Row],[LengthofCycle]]=28,F852=28),AND(טבלה1013[[#This Row],[LengthofCycle]]=35,F852=35)),1,""),"")</f>
        <v/>
      </c>
      <c r="J853" s="1" t="str">
        <f>IF(AND(טבלה1013[[#This Row],[וסת השבוע]]=1,I852=1,טבלה1013[[#This Row],[CycleNumber]]&gt;B852),1,"")</f>
        <v/>
      </c>
      <c r="K853" s="1" t="str">
        <f>IF(טבלה1013[[#This Row],[CycleNumber]]=1,"",IF(טבלה1013[[#This Row],[וסת השבוע]]=1,0,IF(K852="","",IF(K852=0,IF(טבלה1013[[#This Row],[LengthofCycle]]=28,0,1),IF(K852=1,IF(טבלה1013[[#This Row],[LengthofCycle]]+F852=28*2,0,2),IF(K852=2,IF(טבלה1013[[#This Row],[LengthofCycle]]+F852+F851=28*3,0,3),""))))))</f>
        <v/>
      </c>
      <c r="L853" s="1" t="str">
        <f>IF(טבלה1013[[#This Row],[וסת השבוע]]=1,IF(טבלה1013[[#This Row],[וסת השבוע וההפלגה ביחד]]=1,L852+1,0),IF(AND(טבלה1013[[#This Row],[CycleNumber]]&gt;B852,טבלה1013[[#This Row],[CycleNumber]]&gt;1),IF(טבלה1013[[#This Row],[וסת השבוע פעיל?]]&lt;&gt;"",L852+1,""),""))</f>
        <v/>
      </c>
      <c r="M853" s="1" t="str">
        <f>IF(AND(טבלה1013[[#This Row],[וסת השבוע פעיל?]]&lt;&gt;"",טבלה1013[[#This Row],[CycleNumber]]&lt;B854,B854&lt;&gt;"",טבלה1013[[#This Row],[וסת השבוע פעיל?]]&lt;3),IF(K854=0,IF(AND(טבלה1013[[#This Row],[וסת השבוע פעיל?]]&gt;0,I854=1),0,1),0),"")</f>
        <v/>
      </c>
      <c r="N853" s="1" t="str">
        <f t="shared" si="76"/>
        <v/>
      </c>
      <c r="O853" s="1" t="str">
        <f>IF(AND(טבלה1013[[#This Row],[חיזוי - שבוע]]=1,J854=1),1,"")</f>
        <v/>
      </c>
      <c r="P853" s="1" t="str">
        <f>IF(AND(טבלה1013[[#This Row],[חיזוי טוב עם הפלגה?]]=1,טבלה1013[[#This Row],[וסת קבוע אחרון]]&lt;&gt;28,X852=1),1,"")</f>
        <v/>
      </c>
      <c r="Q853" s="1" t="str">
        <f>IF(AND(טבלה1013[[#This Row],[וסת השבוע פעיל?]]&lt;3,OR(טבלה1013[[#This Row],[CycleNumber]]&gt;B854,B854="")),1,"")</f>
        <v/>
      </c>
      <c r="R853" s="1">
        <f>IF(טבלה1013[[#This Row],[האישה קבעה וסת שבוע?]]=1,IF(טבלה1013[[#This Row],[וסת השבוע פעיל?]]&lt;3,1,0),"")</f>
        <v>0</v>
      </c>
      <c r="S8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3" s="1">
        <f t="shared" si="73"/>
        <v>0</v>
      </c>
      <c r="U853" s="1">
        <f t="shared" si="74"/>
        <v>0</v>
      </c>
      <c r="V853" s="1">
        <f t="shared" si="75"/>
        <v>0</v>
      </c>
      <c r="W853" s="1" t="str">
        <f>IF(טבלה1013[[#This Row],[3 הפלגות זהות]]="","",IF(טבלה1013[[#This Row],[3 הפלגות זהות]]=1,טבלה1013[[#This Row],[LengthofCycle]],W852))</f>
        <v/>
      </c>
      <c r="Y853" s="1" t="str">
        <f>IF(OR(טבלה1013[[#This Row],[הווסת פעיל?]]=0,טבלה1013[[#This Row],[הווסת פעיל?]]=""),"",SUM(Y852,טבלה1013[[#This Row],[הווסת פעיל?]]))</f>
        <v/>
      </c>
      <c r="Z853" s="1" t="str">
        <f>IF(AND(טבלה1013[[#This Row],[כמה מחזורים עד עקירה]]&lt;&gt;"",Y854=""),טבלה1013[[#This Row],[כמה מחזורים עד עקירה]],"")</f>
        <v/>
      </c>
      <c r="AA853" s="1" t="str">
        <f>IF(AND(טבלה1013[[#This Row],[הווסת פעיל?]]=1,טבלה1013[[#This Row],[וסת קבוע אחרון]]&lt;&gt;W852),טבלה1013[[#This Row],[וסת קבוע אחרון]],"")</f>
        <v/>
      </c>
      <c r="AB853" s="1" t="str">
        <f>IF(AND(טבלה1013[[#This Row],[הווסת פעיל?]]=1,X852=0,טבלה1013[[#This Row],[וסת קבוע אחרון]]=W852),טבלה1013[[#This Row],[וסת קבוע אחרון]],"")</f>
        <v/>
      </c>
      <c r="AC853" s="1" t="str">
        <f>IF(AND(טבלה1013[[#This Row],[הווסת פעיל?]]=1,X852=0,טבלה1013[[#This Row],[וסת קבוע אחרון]]&lt;&gt;W852),1,"")</f>
        <v/>
      </c>
      <c r="AD853" s="1" t="str">
        <f>IF(AND(טבלה1013[[#This Row],[הווסת פעיל?]]&lt;&gt;"",B854=1),טבלה1013[[#This Row],[CycleNumber]],"")</f>
        <v/>
      </c>
      <c r="AE853" s="1" t="str">
        <f>IF(AND(טבלה1013[[#This Row],[הווסת פעיל?]]&lt;&gt;"",X852=""),טבלה1013[[#This Row],[CycleNumber]],"")</f>
        <v/>
      </c>
      <c r="AF853" s="1" t="str">
        <f>IF(B854=1,"",IF(טבלה1013[[#This Row],[הווסת פעיל?]]=1,IF(טבלה1013[[#This Row],[וסת קבוע אחרון]]=F854,1,0),""))</f>
        <v/>
      </c>
      <c r="AG853" s="1" t="str">
        <f>IF(B854=1,"",IF(טבלה1013[[#This Row],[הווסת פעיל?]]=1,IF(OR(טבלה1013[[#This Row],[וסת קבוע אחרון]]=F854,F854=טבלה1013[[#This Row],[LengthofCycle]]),1,0),""))</f>
        <v/>
      </c>
      <c r="AH853" s="1" t="str">
        <f>IF(B854=1,"",IF(טבלה1013[[#This Row],[הווסת פעיל?]]=1,IF(OR(טבלה1013[[#This Row],[וסת קבוע אחרון]]=F854,F854=טבלה1013[[#This Row],[LengthofCycle]],AND(טבלה1013[[#This Row],[LengthofCycle]]&lt;&gt;טבלה1013[[#This Row],[וסת קבוע אחרון]],OR(F854=28,F854=29))),1,0),""))</f>
        <v/>
      </c>
      <c r="AI853" s="1" t="str">
        <f>IF(AND(טבלה1013[[#This Row],[הווסת פעיל?]]=1,B854=1),1,"")</f>
        <v/>
      </c>
      <c r="AJ853" s="4">
        <f>IF(AND(טבלה1013[[#This Row],[הווסת פעיל?]]&lt;&gt;1,B854&lt;&gt;1,B854&lt;&gt;""),IF(טבלה1013[[#This Row],[LengthofCycle]]=F854,1,0),"")</f>
        <v>0</v>
      </c>
      <c r="AK853" s="4">
        <f>IF(AND(טבלה1013[[#This Row],[הווסת פעיל?]]&lt;&gt;1,B854&lt;&gt;1,B854&lt;&gt;""),IF(OR(טבלה1013[[#This Row],[LengthofCycle]]=F854,F854=29),1,0),"")</f>
        <v>0</v>
      </c>
      <c r="AL853" s="4">
        <f>IF(AND(טבלה1013[[#This Row],[הווסת פעיל?]]&lt;&gt;1,B854&lt;&gt;1,B854&lt;&gt;""),IF(OR(טבלה1013[[#This Row],[LengthofCycle]]=F854,F854=29,F854=28),1,0),"")</f>
        <v>1</v>
      </c>
    </row>
    <row r="854" spans="1:38" x14ac:dyDescent="0.25">
      <c r="A854" s="1" t="s">
        <v>124</v>
      </c>
      <c r="B854" s="1">
        <v>12</v>
      </c>
      <c r="C854" s="1">
        <v>0</v>
      </c>
      <c r="D854" s="1">
        <v>0</v>
      </c>
      <c r="E854" s="1">
        <v>0</v>
      </c>
      <c r="F854" s="1">
        <v>28</v>
      </c>
      <c r="G854" s="1">
        <f>טבלה1013[[#This Row],[LengthofCycle]]+1</f>
        <v>29</v>
      </c>
      <c r="H854" s="1">
        <f>IF(IFERROR(LOOKUP(טבלה1013[[#This Row],[ClientID]],קביעויות[השבוע]),FALSE)=טבלה1013[[#This Row],[ClientID]],1,"")</f>
        <v>1</v>
      </c>
      <c r="I854" s="1" t="str">
        <f>IF(AND(טבלה1013[[#This Row],[CycleNumber]]&gt;1,OR(B855="",טבלה1013[[#This Row],[CycleNumber]]&gt;B853)),IF(OR(AND(טבלה1013[[#This Row],[LengthofCycle]]=28,F853=28),AND(טבלה1013[[#This Row],[LengthofCycle]]=35,F853=35)),1,""),"")</f>
        <v/>
      </c>
      <c r="J854" s="1" t="str">
        <f>IF(AND(טבלה1013[[#This Row],[וסת השבוע]]=1,I853=1,טבלה1013[[#This Row],[CycleNumber]]&gt;B853),1,"")</f>
        <v/>
      </c>
      <c r="K854" s="1" t="str">
        <f>IF(טבלה1013[[#This Row],[CycleNumber]]=1,"",IF(טבלה1013[[#This Row],[וסת השבוע]]=1,0,IF(K853="","",IF(K853=0,IF(טבלה1013[[#This Row],[LengthofCycle]]=28,0,1),IF(K853=1,IF(טבלה1013[[#This Row],[LengthofCycle]]+F853=28*2,0,2),IF(K853=2,IF(טבלה1013[[#This Row],[LengthofCycle]]+F853+F852=28*3,0,3),""))))))</f>
        <v/>
      </c>
      <c r="L854" s="1" t="str">
        <f>IF(טבלה1013[[#This Row],[וסת השבוע]]=1,IF(טבלה1013[[#This Row],[וסת השבוע וההפלגה ביחד]]=1,L853+1,0),IF(AND(טבלה1013[[#This Row],[CycleNumber]]&gt;B853,טבלה1013[[#This Row],[CycleNumber]]&gt;1),IF(טבלה1013[[#This Row],[וסת השבוע פעיל?]]&lt;&gt;"",L853+1,""),""))</f>
        <v/>
      </c>
      <c r="M854" s="1" t="str">
        <f>IF(AND(טבלה1013[[#This Row],[וסת השבוע פעיל?]]&lt;&gt;"",טבלה1013[[#This Row],[CycleNumber]]&lt;B855,B855&lt;&gt;"",טבלה1013[[#This Row],[וסת השבוע פעיל?]]&lt;3),IF(K855=0,IF(AND(טבלה1013[[#This Row],[וסת השבוע פעיל?]]&gt;0,I855=1),0,1),0),"")</f>
        <v/>
      </c>
      <c r="N854" s="1" t="str">
        <f t="shared" si="76"/>
        <v/>
      </c>
      <c r="O854" s="1" t="str">
        <f>IF(AND(טבלה1013[[#This Row],[חיזוי - שבוע]]=1,J855=1),1,"")</f>
        <v/>
      </c>
      <c r="P854" s="1" t="str">
        <f>IF(AND(טבלה1013[[#This Row],[חיזוי טוב עם הפלגה?]]=1,טבלה1013[[#This Row],[וסת קבוע אחרון]]&lt;&gt;28,X853=1),1,"")</f>
        <v/>
      </c>
      <c r="Q854" s="1" t="str">
        <f>IF(AND(טבלה1013[[#This Row],[וסת השבוע פעיל?]]&lt;3,OR(טבלה1013[[#This Row],[CycleNumber]]&gt;B855,B855="")),1,"")</f>
        <v/>
      </c>
      <c r="R854" s="1">
        <f>IF(טבלה1013[[#This Row],[האישה קבעה וסת שבוע?]]=1,IF(טבלה1013[[#This Row],[וסת השבוע פעיל?]]&lt;3,1,0),"")</f>
        <v>0</v>
      </c>
      <c r="S8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4" s="1">
        <f t="shared" ref="T854:T917" si="77">IF(B854&gt;2,IF(AND(F854=F853,F853=F852),1,0),"")</f>
        <v>0</v>
      </c>
      <c r="U854" s="1">
        <f t="shared" si="74"/>
        <v>0</v>
      </c>
      <c r="V854" s="1">
        <f t="shared" si="75"/>
        <v>0</v>
      </c>
      <c r="W854" s="1" t="str">
        <f>IF(טבלה1013[[#This Row],[3 הפלגות זהות]]="","",IF(טבלה1013[[#This Row],[3 הפלגות זהות]]=1,טבלה1013[[#This Row],[LengthofCycle]],W853))</f>
        <v/>
      </c>
      <c r="Y854" s="1" t="str">
        <f>IF(OR(טבלה1013[[#This Row],[הווסת פעיל?]]=0,טבלה1013[[#This Row],[הווסת פעיל?]]=""),"",SUM(Y853,טבלה1013[[#This Row],[הווסת פעיל?]]))</f>
        <v/>
      </c>
      <c r="Z854" s="1" t="str">
        <f>IF(AND(טבלה1013[[#This Row],[כמה מחזורים עד עקירה]]&lt;&gt;"",Y855=""),טבלה1013[[#This Row],[כמה מחזורים עד עקירה]],"")</f>
        <v/>
      </c>
      <c r="AA854" s="1" t="str">
        <f>IF(AND(טבלה1013[[#This Row],[הווסת פעיל?]]=1,טבלה1013[[#This Row],[וסת קבוע אחרון]]&lt;&gt;W853),טבלה1013[[#This Row],[וסת קבוע אחרון]],"")</f>
        <v/>
      </c>
      <c r="AB854" s="1" t="str">
        <f>IF(AND(טבלה1013[[#This Row],[הווסת פעיל?]]=1,X853=0,טבלה1013[[#This Row],[וסת קבוע אחרון]]=W853),טבלה1013[[#This Row],[וסת קבוע אחרון]],"")</f>
        <v/>
      </c>
      <c r="AC854" s="1" t="str">
        <f>IF(AND(טבלה1013[[#This Row],[הווסת פעיל?]]=1,X853=0,טבלה1013[[#This Row],[וסת קבוע אחרון]]&lt;&gt;W853),1,"")</f>
        <v/>
      </c>
      <c r="AD854" s="1" t="str">
        <f>IF(AND(טבלה1013[[#This Row],[הווסת פעיל?]]&lt;&gt;"",B855=1),טבלה1013[[#This Row],[CycleNumber]],"")</f>
        <v/>
      </c>
      <c r="AE854" s="1" t="str">
        <f>IF(AND(טבלה1013[[#This Row],[הווסת פעיל?]]&lt;&gt;"",X853=""),טבלה1013[[#This Row],[CycleNumber]],"")</f>
        <v/>
      </c>
      <c r="AF854" s="1" t="str">
        <f>IF(B855=1,"",IF(טבלה1013[[#This Row],[הווסת פעיל?]]=1,IF(טבלה1013[[#This Row],[וסת קבוע אחרון]]=F855,1,0),""))</f>
        <v/>
      </c>
      <c r="AG854" s="1" t="str">
        <f>IF(B855=1,"",IF(טבלה1013[[#This Row],[הווסת פעיל?]]=1,IF(OR(טבלה1013[[#This Row],[וסת קבוע אחרון]]=F855,F855=טבלה1013[[#This Row],[LengthofCycle]]),1,0),""))</f>
        <v/>
      </c>
      <c r="AH854" s="1" t="str">
        <f>IF(B855=1,"",IF(טבלה1013[[#This Row],[הווסת פעיל?]]=1,IF(OR(טבלה1013[[#This Row],[וסת קבוע אחרון]]=F855,F855=טבלה1013[[#This Row],[LengthofCycle]],AND(טבלה1013[[#This Row],[LengthofCycle]]&lt;&gt;טבלה1013[[#This Row],[וסת קבוע אחרון]],OR(F855=28,F855=29))),1,0),""))</f>
        <v/>
      </c>
      <c r="AI854" s="1" t="str">
        <f>IF(AND(טבלה1013[[#This Row],[הווסת פעיל?]]=1,B855=1),1,"")</f>
        <v/>
      </c>
      <c r="AJ854" s="4">
        <f>IF(AND(טבלה1013[[#This Row],[הווסת פעיל?]]&lt;&gt;1,B855&lt;&gt;1,B855&lt;&gt;""),IF(טבלה1013[[#This Row],[LengthofCycle]]=F855,1,0),"")</f>
        <v>0</v>
      </c>
      <c r="AK854" s="4">
        <f>IF(AND(טבלה1013[[#This Row],[הווסת פעיל?]]&lt;&gt;1,B855&lt;&gt;1,B855&lt;&gt;""),IF(OR(טבלה1013[[#This Row],[LengthofCycle]]=F855,F855=29),1,0),"")</f>
        <v>0</v>
      </c>
      <c r="AL854" s="4">
        <f>IF(AND(טבלה1013[[#This Row],[הווסת פעיל?]]&lt;&gt;1,B855&lt;&gt;1,B855&lt;&gt;""),IF(OR(טבלה1013[[#This Row],[LengthofCycle]]=F855,F855=29,F855=28),1,0),"")</f>
        <v>0</v>
      </c>
    </row>
    <row r="855" spans="1:38" x14ac:dyDescent="0.25">
      <c r="A855" s="1" t="s">
        <v>124</v>
      </c>
      <c r="B855" s="1">
        <v>13</v>
      </c>
      <c r="C855" s="1">
        <v>0</v>
      </c>
      <c r="D855" s="1">
        <v>1</v>
      </c>
      <c r="E855" s="1">
        <v>0</v>
      </c>
      <c r="F855" s="1">
        <v>27</v>
      </c>
      <c r="G855" s="1">
        <f>טבלה1013[[#This Row],[LengthofCycle]]+1</f>
        <v>28</v>
      </c>
      <c r="H855" s="1">
        <f>IF(IFERROR(LOOKUP(טבלה1013[[#This Row],[ClientID]],קביעויות[השבוע]),FALSE)=טבלה1013[[#This Row],[ClientID]],1,"")</f>
        <v>1</v>
      </c>
      <c r="I855" s="1" t="str">
        <f>IF(AND(טבלה1013[[#This Row],[CycleNumber]]&gt;1,OR(B856="",טבלה1013[[#This Row],[CycleNumber]]&gt;B854)),IF(OR(AND(טבלה1013[[#This Row],[LengthofCycle]]=28,F854=28),AND(טבלה1013[[#This Row],[LengthofCycle]]=35,F854=35)),1,""),"")</f>
        <v/>
      </c>
      <c r="J855" s="1" t="str">
        <f>IF(AND(טבלה1013[[#This Row],[וסת השבוע]]=1,I854=1,טבלה1013[[#This Row],[CycleNumber]]&gt;B854),1,"")</f>
        <v/>
      </c>
      <c r="K855" s="1" t="str">
        <f>IF(טבלה1013[[#This Row],[CycleNumber]]=1,"",IF(טבלה1013[[#This Row],[וסת השבוע]]=1,0,IF(K854="","",IF(K854=0,IF(טבלה1013[[#This Row],[LengthofCycle]]=28,0,1),IF(K854=1,IF(טבלה1013[[#This Row],[LengthofCycle]]+F854=28*2,0,2),IF(K854=2,IF(טבלה1013[[#This Row],[LengthofCycle]]+F854+F853=28*3,0,3),""))))))</f>
        <v/>
      </c>
      <c r="L855" s="1" t="str">
        <f>IF(טבלה1013[[#This Row],[וסת השבוע]]=1,IF(טבלה1013[[#This Row],[וסת השבוע וההפלגה ביחד]]=1,L854+1,0),IF(AND(טבלה1013[[#This Row],[CycleNumber]]&gt;B854,טבלה1013[[#This Row],[CycleNumber]]&gt;1),IF(טבלה1013[[#This Row],[וסת השבוע פעיל?]]&lt;&gt;"",L854+1,""),""))</f>
        <v/>
      </c>
      <c r="M855" s="1" t="str">
        <f>IF(AND(טבלה1013[[#This Row],[וסת השבוע פעיל?]]&lt;&gt;"",טבלה1013[[#This Row],[CycleNumber]]&lt;B856,B856&lt;&gt;"",טבלה1013[[#This Row],[וסת השבוע פעיל?]]&lt;3),IF(K856=0,IF(AND(טבלה1013[[#This Row],[וסת השבוע פעיל?]]&gt;0,I856=1),0,1),0),"")</f>
        <v/>
      </c>
      <c r="N855" s="1" t="str">
        <f t="shared" si="76"/>
        <v/>
      </c>
      <c r="O855" s="1" t="str">
        <f>IF(AND(טבלה1013[[#This Row],[חיזוי - שבוע]]=1,J856=1),1,"")</f>
        <v/>
      </c>
      <c r="P855" s="1" t="str">
        <f>IF(AND(טבלה1013[[#This Row],[חיזוי טוב עם הפלגה?]]=1,טבלה1013[[#This Row],[וסת קבוע אחרון]]&lt;&gt;28,X854=1),1,"")</f>
        <v/>
      </c>
      <c r="Q855" s="1" t="str">
        <f>IF(AND(טבלה1013[[#This Row],[וסת השבוע פעיל?]]&lt;3,OR(טבלה1013[[#This Row],[CycleNumber]]&gt;B856,B856="")),1,"")</f>
        <v/>
      </c>
      <c r="R855" s="1">
        <f>IF(טבלה1013[[#This Row],[האישה קבעה וסת שבוע?]]=1,IF(טבלה1013[[#This Row],[וסת השבוע פעיל?]]&lt;3,1,0),"")</f>
        <v>0</v>
      </c>
      <c r="S8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5" s="1">
        <f t="shared" si="77"/>
        <v>0</v>
      </c>
      <c r="U855" s="1">
        <f t="shared" ref="U855:U918" si="78">IF(B855&gt;3,IF(AND(F855=F854,F854=F853,F853=F852),1,0),"")</f>
        <v>0</v>
      </c>
      <c r="V855" s="1">
        <f t="shared" si="75"/>
        <v>0</v>
      </c>
      <c r="W855" s="1" t="str">
        <f>IF(טבלה1013[[#This Row],[3 הפלגות זהות]]="","",IF(טבלה1013[[#This Row],[3 הפלגות זהות]]=1,טבלה1013[[#This Row],[LengthofCycle]],W854))</f>
        <v/>
      </c>
      <c r="Y855" s="1" t="str">
        <f>IF(OR(טבלה1013[[#This Row],[הווסת פעיל?]]=0,טבלה1013[[#This Row],[הווסת פעיל?]]=""),"",SUM(Y854,טבלה1013[[#This Row],[הווסת פעיל?]]))</f>
        <v/>
      </c>
      <c r="Z855" s="1" t="str">
        <f>IF(AND(טבלה1013[[#This Row],[כמה מחזורים עד עקירה]]&lt;&gt;"",Y856=""),טבלה1013[[#This Row],[כמה מחזורים עד עקירה]],"")</f>
        <v/>
      </c>
      <c r="AA855" s="1" t="str">
        <f>IF(AND(טבלה1013[[#This Row],[הווסת פעיל?]]=1,טבלה1013[[#This Row],[וסת קבוע אחרון]]&lt;&gt;W854),טבלה1013[[#This Row],[וסת קבוע אחרון]],"")</f>
        <v/>
      </c>
      <c r="AB855" s="1" t="str">
        <f>IF(AND(טבלה1013[[#This Row],[הווסת פעיל?]]=1,X854=0,טבלה1013[[#This Row],[וסת קבוע אחרון]]=W854),טבלה1013[[#This Row],[וסת קבוע אחרון]],"")</f>
        <v/>
      </c>
      <c r="AC855" s="1" t="str">
        <f>IF(AND(טבלה1013[[#This Row],[הווסת פעיל?]]=1,X854=0,טבלה1013[[#This Row],[וסת קבוע אחרון]]&lt;&gt;W854),1,"")</f>
        <v/>
      </c>
      <c r="AD855" s="1" t="str">
        <f>IF(AND(טבלה1013[[#This Row],[הווסת פעיל?]]&lt;&gt;"",B856=1),טבלה1013[[#This Row],[CycleNumber]],"")</f>
        <v/>
      </c>
      <c r="AE855" s="1" t="str">
        <f>IF(AND(טבלה1013[[#This Row],[הווסת פעיל?]]&lt;&gt;"",X854=""),טבלה1013[[#This Row],[CycleNumber]],"")</f>
        <v/>
      </c>
      <c r="AF855" s="1" t="str">
        <f>IF(B856=1,"",IF(טבלה1013[[#This Row],[הווסת פעיל?]]=1,IF(טבלה1013[[#This Row],[וסת קבוע אחרון]]=F856,1,0),""))</f>
        <v/>
      </c>
      <c r="AG855" s="1" t="str">
        <f>IF(B856=1,"",IF(טבלה1013[[#This Row],[הווסת פעיל?]]=1,IF(OR(טבלה1013[[#This Row],[וסת קבוע אחרון]]=F856,F856=טבלה1013[[#This Row],[LengthofCycle]]),1,0),""))</f>
        <v/>
      </c>
      <c r="AH855" s="1" t="str">
        <f>IF(B856=1,"",IF(טבלה1013[[#This Row],[הווסת פעיל?]]=1,IF(OR(טבלה1013[[#This Row],[וסת קבוע אחרון]]=F856,F856=טבלה1013[[#This Row],[LengthofCycle]],AND(טבלה1013[[#This Row],[LengthofCycle]]&lt;&gt;טבלה1013[[#This Row],[וסת קבוע אחרון]],OR(F856=28,F856=29))),1,0),""))</f>
        <v/>
      </c>
      <c r="AI855" s="1" t="str">
        <f>IF(AND(טבלה1013[[#This Row],[הווסת פעיל?]]=1,B856=1),1,"")</f>
        <v/>
      </c>
      <c r="AJ855" s="4">
        <f>IF(AND(טבלה1013[[#This Row],[הווסת פעיל?]]&lt;&gt;1,B856&lt;&gt;1,B856&lt;&gt;""),IF(טבלה1013[[#This Row],[LengthofCycle]]=F856,1,0),"")</f>
        <v>0</v>
      </c>
      <c r="AK855" s="4">
        <f>IF(AND(טבלה1013[[#This Row],[הווסת פעיל?]]&lt;&gt;1,B856&lt;&gt;1,B856&lt;&gt;""),IF(OR(טבלה1013[[#This Row],[LengthofCycle]]=F856,F856=29),1,0),"")</f>
        <v>0</v>
      </c>
      <c r="AL855" s="4">
        <f>IF(AND(טבלה1013[[#This Row],[הווסת פעיל?]]&lt;&gt;1,B856&lt;&gt;1,B856&lt;&gt;""),IF(OR(טבלה1013[[#This Row],[LengthofCycle]]=F856,F856=29,F856=28),1,0),"")</f>
        <v>0</v>
      </c>
    </row>
    <row r="856" spans="1:38" x14ac:dyDescent="0.25">
      <c r="A856" s="1" t="s">
        <v>124</v>
      </c>
      <c r="B856" s="1">
        <v>14</v>
      </c>
      <c r="C856" s="1">
        <v>0</v>
      </c>
      <c r="D856" s="1">
        <v>0</v>
      </c>
      <c r="E856" s="1">
        <v>0</v>
      </c>
      <c r="F856" s="1">
        <v>30</v>
      </c>
      <c r="G856" s="1">
        <f>טבלה1013[[#This Row],[LengthofCycle]]+1</f>
        <v>31</v>
      </c>
      <c r="H856" s="1">
        <f>IF(IFERROR(LOOKUP(טבלה1013[[#This Row],[ClientID]],קביעויות[השבוע]),FALSE)=טבלה1013[[#This Row],[ClientID]],1,"")</f>
        <v>1</v>
      </c>
      <c r="I856" s="1" t="str">
        <f>IF(AND(טבלה1013[[#This Row],[CycleNumber]]&gt;1,OR(B857="",טבלה1013[[#This Row],[CycleNumber]]&gt;B855)),IF(OR(AND(טבלה1013[[#This Row],[LengthofCycle]]=28,F855=28),AND(טבלה1013[[#This Row],[LengthofCycle]]=35,F855=35)),1,""),"")</f>
        <v/>
      </c>
      <c r="J856" s="1" t="str">
        <f>IF(AND(טבלה1013[[#This Row],[וסת השבוע]]=1,I855=1,טבלה1013[[#This Row],[CycleNumber]]&gt;B855),1,"")</f>
        <v/>
      </c>
      <c r="K856" s="1" t="str">
        <f>IF(טבלה1013[[#This Row],[CycleNumber]]=1,"",IF(טבלה1013[[#This Row],[וסת השבוע]]=1,0,IF(K855="","",IF(K855=0,IF(טבלה1013[[#This Row],[LengthofCycle]]=28,0,1),IF(K855=1,IF(טבלה1013[[#This Row],[LengthofCycle]]+F855=28*2,0,2),IF(K855=2,IF(טבלה1013[[#This Row],[LengthofCycle]]+F855+F854=28*3,0,3),""))))))</f>
        <v/>
      </c>
      <c r="L856" s="1" t="str">
        <f>IF(טבלה1013[[#This Row],[וסת השבוע]]=1,IF(טבלה1013[[#This Row],[וסת השבוע וההפלגה ביחד]]=1,L855+1,0),IF(AND(טבלה1013[[#This Row],[CycleNumber]]&gt;B855,טבלה1013[[#This Row],[CycleNumber]]&gt;1),IF(טבלה1013[[#This Row],[וסת השבוע פעיל?]]&lt;&gt;"",L855+1,""),""))</f>
        <v/>
      </c>
      <c r="M856" s="1" t="str">
        <f>IF(AND(טבלה1013[[#This Row],[וסת השבוע פעיל?]]&lt;&gt;"",טבלה1013[[#This Row],[CycleNumber]]&lt;B857,B857&lt;&gt;"",טבלה1013[[#This Row],[וסת השבוע פעיל?]]&lt;3),IF(K857=0,IF(AND(טבלה1013[[#This Row],[וסת השבוע פעיל?]]&gt;0,I857=1),0,1),0),"")</f>
        <v/>
      </c>
      <c r="N856" s="1" t="str">
        <f t="shared" si="76"/>
        <v/>
      </c>
      <c r="O856" s="1" t="str">
        <f>IF(AND(טבלה1013[[#This Row],[חיזוי - שבוע]]=1,J857=1),1,"")</f>
        <v/>
      </c>
      <c r="P856" s="1" t="str">
        <f>IF(AND(טבלה1013[[#This Row],[חיזוי טוב עם הפלגה?]]=1,טבלה1013[[#This Row],[וסת קבוע אחרון]]&lt;&gt;28,X855=1),1,"")</f>
        <v/>
      </c>
      <c r="Q856" s="1" t="str">
        <f>IF(AND(טבלה1013[[#This Row],[וסת השבוע פעיל?]]&lt;3,OR(טבלה1013[[#This Row],[CycleNumber]]&gt;B857,B857="")),1,"")</f>
        <v/>
      </c>
      <c r="R856" s="1">
        <f>IF(טבלה1013[[#This Row],[האישה קבעה וסת שבוע?]]=1,IF(טבלה1013[[#This Row],[וסת השבוע פעיל?]]&lt;3,1,0),"")</f>
        <v>0</v>
      </c>
      <c r="S8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6" s="1">
        <f t="shared" si="77"/>
        <v>0</v>
      </c>
      <c r="U856" s="1">
        <f t="shared" si="78"/>
        <v>0</v>
      </c>
      <c r="V856" s="1">
        <f t="shared" ref="V856:V919" si="79">IF(B856&gt;4,IF(AND(F856=F855,F855=F854,F854=F853,F853=F852),1,0),"")</f>
        <v>0</v>
      </c>
      <c r="W856" s="1" t="str">
        <f>IF(טבלה1013[[#This Row],[3 הפלגות זהות]]="","",IF(טבלה1013[[#This Row],[3 הפלגות זהות]]=1,טבלה1013[[#This Row],[LengthofCycle]],W855))</f>
        <v/>
      </c>
      <c r="Y856" s="1" t="str">
        <f>IF(OR(טבלה1013[[#This Row],[הווסת פעיל?]]=0,טבלה1013[[#This Row],[הווסת פעיל?]]=""),"",SUM(Y855,טבלה1013[[#This Row],[הווסת פעיל?]]))</f>
        <v/>
      </c>
      <c r="Z856" s="1" t="str">
        <f>IF(AND(טבלה1013[[#This Row],[כמה מחזורים עד עקירה]]&lt;&gt;"",Y857=""),טבלה1013[[#This Row],[כמה מחזורים עד עקירה]],"")</f>
        <v/>
      </c>
      <c r="AA856" s="1" t="str">
        <f>IF(AND(טבלה1013[[#This Row],[הווסת פעיל?]]=1,טבלה1013[[#This Row],[וסת קבוע אחרון]]&lt;&gt;W855),טבלה1013[[#This Row],[וסת קבוע אחרון]],"")</f>
        <v/>
      </c>
      <c r="AB856" s="1" t="str">
        <f>IF(AND(טבלה1013[[#This Row],[הווסת פעיל?]]=1,X855=0,טבלה1013[[#This Row],[וסת קבוע אחרון]]=W855),טבלה1013[[#This Row],[וסת קבוע אחרון]],"")</f>
        <v/>
      </c>
      <c r="AC856" s="1" t="str">
        <f>IF(AND(טבלה1013[[#This Row],[הווסת פעיל?]]=1,X855=0,טבלה1013[[#This Row],[וסת קבוע אחרון]]&lt;&gt;W855),1,"")</f>
        <v/>
      </c>
      <c r="AD856" s="1" t="str">
        <f>IF(AND(טבלה1013[[#This Row],[הווסת פעיל?]]&lt;&gt;"",B857=1),טבלה1013[[#This Row],[CycleNumber]],"")</f>
        <v/>
      </c>
      <c r="AE856" s="1" t="str">
        <f>IF(AND(טבלה1013[[#This Row],[הווסת פעיל?]]&lt;&gt;"",X855=""),טבלה1013[[#This Row],[CycleNumber]],"")</f>
        <v/>
      </c>
      <c r="AF856" s="1" t="str">
        <f>IF(B857=1,"",IF(טבלה1013[[#This Row],[הווסת פעיל?]]=1,IF(טבלה1013[[#This Row],[וסת קבוע אחרון]]=F857,1,0),""))</f>
        <v/>
      </c>
      <c r="AG856" s="1" t="str">
        <f>IF(B857=1,"",IF(טבלה1013[[#This Row],[הווסת פעיל?]]=1,IF(OR(טבלה1013[[#This Row],[וסת קבוע אחרון]]=F857,F857=טבלה1013[[#This Row],[LengthofCycle]]),1,0),""))</f>
        <v/>
      </c>
      <c r="AH856" s="1" t="str">
        <f>IF(B857=1,"",IF(טבלה1013[[#This Row],[הווסת פעיל?]]=1,IF(OR(טבלה1013[[#This Row],[וסת קבוע אחרון]]=F857,F857=טבלה1013[[#This Row],[LengthofCycle]],AND(טבלה1013[[#This Row],[LengthofCycle]]&lt;&gt;טבלה1013[[#This Row],[וסת קבוע אחרון]],OR(F857=28,F857=29))),1,0),""))</f>
        <v/>
      </c>
      <c r="AI856" s="1" t="str">
        <f>IF(AND(טבלה1013[[#This Row],[הווסת פעיל?]]=1,B857=1),1,"")</f>
        <v/>
      </c>
      <c r="AJ856" s="4">
        <f>IF(AND(טבלה1013[[#This Row],[הווסת פעיל?]]&lt;&gt;1,B857&lt;&gt;1,B857&lt;&gt;""),IF(טבלה1013[[#This Row],[LengthofCycle]]=F857,1,0),"")</f>
        <v>0</v>
      </c>
      <c r="AK856" s="4">
        <f>IF(AND(טבלה1013[[#This Row],[הווסת פעיל?]]&lt;&gt;1,B857&lt;&gt;1,B857&lt;&gt;""),IF(OR(טבלה1013[[#This Row],[LengthofCycle]]=F857,F857=29),1,0),"")</f>
        <v>0</v>
      </c>
      <c r="AL856" s="4">
        <f>IF(AND(טבלה1013[[#This Row],[הווסת פעיל?]]&lt;&gt;1,B857&lt;&gt;1,B857&lt;&gt;""),IF(OR(טבלה1013[[#This Row],[LengthofCycle]]=F857,F857=29,F857=28),1,0),"")</f>
        <v>0</v>
      </c>
    </row>
    <row r="857" spans="1:38" x14ac:dyDescent="0.25">
      <c r="A857" s="1" t="s">
        <v>124</v>
      </c>
      <c r="B857" s="1">
        <v>15</v>
      </c>
      <c r="C857" s="1">
        <v>0</v>
      </c>
      <c r="D857" s="1">
        <v>0</v>
      </c>
      <c r="E857" s="1">
        <v>0</v>
      </c>
      <c r="F857" s="1">
        <v>26</v>
      </c>
      <c r="G857" s="1">
        <f>טבלה1013[[#This Row],[LengthofCycle]]+1</f>
        <v>27</v>
      </c>
      <c r="H857" s="1">
        <f>IF(IFERROR(LOOKUP(טבלה1013[[#This Row],[ClientID]],קביעויות[השבוע]),FALSE)=טבלה1013[[#This Row],[ClientID]],1,"")</f>
        <v>1</v>
      </c>
      <c r="I857" s="1" t="str">
        <f>IF(AND(טבלה1013[[#This Row],[CycleNumber]]&gt;1,OR(B858="",טבלה1013[[#This Row],[CycleNumber]]&gt;B856)),IF(OR(AND(טבלה1013[[#This Row],[LengthofCycle]]=28,F856=28),AND(טבלה1013[[#This Row],[LengthofCycle]]=35,F856=35)),1,""),"")</f>
        <v/>
      </c>
      <c r="J857" s="1" t="str">
        <f>IF(AND(טבלה1013[[#This Row],[וסת השבוע]]=1,I856=1,טבלה1013[[#This Row],[CycleNumber]]&gt;B856),1,"")</f>
        <v/>
      </c>
      <c r="K857" s="1" t="str">
        <f>IF(טבלה1013[[#This Row],[CycleNumber]]=1,"",IF(טבלה1013[[#This Row],[וסת השבוע]]=1,0,IF(K856="","",IF(K856=0,IF(טבלה1013[[#This Row],[LengthofCycle]]=28,0,1),IF(K856=1,IF(טבלה1013[[#This Row],[LengthofCycle]]+F856=28*2,0,2),IF(K856=2,IF(טבלה1013[[#This Row],[LengthofCycle]]+F856+F855=28*3,0,3),""))))))</f>
        <v/>
      </c>
      <c r="L857" s="1" t="str">
        <f>IF(טבלה1013[[#This Row],[וסת השבוע]]=1,IF(טבלה1013[[#This Row],[וסת השבוע וההפלגה ביחד]]=1,L856+1,0),IF(AND(טבלה1013[[#This Row],[CycleNumber]]&gt;B856,טבלה1013[[#This Row],[CycleNumber]]&gt;1),IF(טבלה1013[[#This Row],[וסת השבוע פעיל?]]&lt;&gt;"",L856+1,""),""))</f>
        <v/>
      </c>
      <c r="M857" s="1" t="str">
        <f>IF(AND(טבלה1013[[#This Row],[וסת השבוע פעיל?]]&lt;&gt;"",טבלה1013[[#This Row],[CycleNumber]]&lt;B858,B858&lt;&gt;"",טבלה1013[[#This Row],[וסת השבוע פעיל?]]&lt;3),IF(K858=0,IF(AND(טבלה1013[[#This Row],[וסת השבוע פעיל?]]&gt;0,I858=1),0,1),0),"")</f>
        <v/>
      </c>
      <c r="N857" s="1" t="str">
        <f t="shared" si="76"/>
        <v/>
      </c>
      <c r="O857" s="1" t="str">
        <f>IF(AND(טבלה1013[[#This Row],[חיזוי - שבוע]]=1,J858=1),1,"")</f>
        <v/>
      </c>
      <c r="P857" s="1" t="str">
        <f>IF(AND(טבלה1013[[#This Row],[חיזוי טוב עם הפלגה?]]=1,טבלה1013[[#This Row],[וסת קבוע אחרון]]&lt;&gt;28,X856=1),1,"")</f>
        <v/>
      </c>
      <c r="Q857" s="1" t="str">
        <f>IF(AND(טבלה1013[[#This Row],[וסת השבוע פעיל?]]&lt;3,OR(טבלה1013[[#This Row],[CycleNumber]]&gt;B858,B858="")),1,"")</f>
        <v/>
      </c>
      <c r="R857" s="1">
        <f>IF(טבלה1013[[#This Row],[האישה קבעה וסת שבוע?]]=1,IF(טבלה1013[[#This Row],[וסת השבוע פעיל?]]&lt;3,1,0),"")</f>
        <v>0</v>
      </c>
      <c r="S8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7" s="1">
        <f t="shared" si="77"/>
        <v>0</v>
      </c>
      <c r="U857" s="1">
        <f t="shared" si="78"/>
        <v>0</v>
      </c>
      <c r="V857" s="1">
        <f t="shared" si="79"/>
        <v>0</v>
      </c>
      <c r="W857" s="1" t="str">
        <f>IF(טבלה1013[[#This Row],[3 הפלגות זהות]]="","",IF(טבלה1013[[#This Row],[3 הפלגות זהות]]=1,טבלה1013[[#This Row],[LengthofCycle]],W856))</f>
        <v/>
      </c>
      <c r="Y857" s="1" t="str">
        <f>IF(OR(טבלה1013[[#This Row],[הווסת פעיל?]]=0,טבלה1013[[#This Row],[הווסת פעיל?]]=""),"",SUM(Y856,טבלה1013[[#This Row],[הווסת פעיל?]]))</f>
        <v/>
      </c>
      <c r="Z857" s="1" t="str">
        <f>IF(AND(טבלה1013[[#This Row],[כמה מחזורים עד עקירה]]&lt;&gt;"",Y858=""),טבלה1013[[#This Row],[כמה מחזורים עד עקירה]],"")</f>
        <v/>
      </c>
      <c r="AA857" s="1" t="str">
        <f>IF(AND(טבלה1013[[#This Row],[הווסת פעיל?]]=1,טבלה1013[[#This Row],[וסת קבוע אחרון]]&lt;&gt;W856),טבלה1013[[#This Row],[וסת קבוע אחרון]],"")</f>
        <v/>
      </c>
      <c r="AB857" s="1" t="str">
        <f>IF(AND(טבלה1013[[#This Row],[הווסת פעיל?]]=1,X856=0,טבלה1013[[#This Row],[וסת קבוע אחרון]]=W856),טבלה1013[[#This Row],[וסת קבוע אחרון]],"")</f>
        <v/>
      </c>
      <c r="AC857" s="1" t="str">
        <f>IF(AND(טבלה1013[[#This Row],[הווסת פעיל?]]=1,X856=0,טבלה1013[[#This Row],[וסת קבוע אחרון]]&lt;&gt;W856),1,"")</f>
        <v/>
      </c>
      <c r="AD857" s="1" t="str">
        <f>IF(AND(טבלה1013[[#This Row],[הווסת פעיל?]]&lt;&gt;"",B858=1),טבלה1013[[#This Row],[CycleNumber]],"")</f>
        <v/>
      </c>
      <c r="AE857" s="1" t="str">
        <f>IF(AND(טבלה1013[[#This Row],[הווסת פעיל?]]&lt;&gt;"",X856=""),טבלה1013[[#This Row],[CycleNumber]],"")</f>
        <v/>
      </c>
      <c r="AF857" s="1" t="str">
        <f>IF(B858=1,"",IF(טבלה1013[[#This Row],[הווסת פעיל?]]=1,IF(טבלה1013[[#This Row],[וסת קבוע אחרון]]=F858,1,0),""))</f>
        <v/>
      </c>
      <c r="AG857" s="1" t="str">
        <f>IF(B858=1,"",IF(טבלה1013[[#This Row],[הווסת פעיל?]]=1,IF(OR(טבלה1013[[#This Row],[וסת קבוע אחרון]]=F858,F858=טבלה1013[[#This Row],[LengthofCycle]]),1,0),""))</f>
        <v/>
      </c>
      <c r="AH857" s="1" t="str">
        <f>IF(B858=1,"",IF(טבלה1013[[#This Row],[הווסת פעיל?]]=1,IF(OR(טבלה1013[[#This Row],[וסת קבוע אחרון]]=F858,F858=טבלה1013[[#This Row],[LengthofCycle]],AND(טבלה1013[[#This Row],[LengthofCycle]]&lt;&gt;טבלה1013[[#This Row],[וסת קבוע אחרון]],OR(F858=28,F858=29))),1,0),""))</f>
        <v/>
      </c>
      <c r="AI857" s="1" t="str">
        <f>IF(AND(טבלה1013[[#This Row],[הווסת פעיל?]]=1,B858=1),1,"")</f>
        <v/>
      </c>
      <c r="AJ857" s="4">
        <f>IF(AND(טבלה1013[[#This Row],[הווסת פעיל?]]&lt;&gt;1,B858&lt;&gt;1,B858&lt;&gt;""),IF(טבלה1013[[#This Row],[LengthofCycle]]=F858,1,0),"")</f>
        <v>0</v>
      </c>
      <c r="AK857" s="4">
        <f>IF(AND(טבלה1013[[#This Row],[הווסת פעיל?]]&lt;&gt;1,B858&lt;&gt;1,B858&lt;&gt;""),IF(OR(טבלה1013[[#This Row],[LengthofCycle]]=F858,F858=29),1,0),"")</f>
        <v>0</v>
      </c>
      <c r="AL857" s="4">
        <f>IF(AND(טבלה1013[[#This Row],[הווסת פעיל?]]&lt;&gt;1,B858&lt;&gt;1,B858&lt;&gt;""),IF(OR(טבלה1013[[#This Row],[LengthofCycle]]=F858,F858=29,F858=28),1,0),"")</f>
        <v>1</v>
      </c>
    </row>
    <row r="858" spans="1:38" x14ac:dyDescent="0.25">
      <c r="A858" s="1" t="s">
        <v>124</v>
      </c>
      <c r="B858" s="1">
        <v>16</v>
      </c>
      <c r="C858" s="1">
        <v>0</v>
      </c>
      <c r="D858" s="1">
        <v>0</v>
      </c>
      <c r="E858" s="1">
        <v>0</v>
      </c>
      <c r="F858" s="1">
        <v>28</v>
      </c>
      <c r="G858" s="1">
        <f>טבלה1013[[#This Row],[LengthofCycle]]+1</f>
        <v>29</v>
      </c>
      <c r="H858" s="1">
        <f>IF(IFERROR(LOOKUP(טבלה1013[[#This Row],[ClientID]],קביעויות[השבוע]),FALSE)=טבלה1013[[#This Row],[ClientID]],1,"")</f>
        <v>1</v>
      </c>
      <c r="I858" s="1" t="str">
        <f>IF(AND(טבלה1013[[#This Row],[CycleNumber]]&gt;1,OR(B859="",טבלה1013[[#This Row],[CycleNumber]]&gt;B857)),IF(OR(AND(טבלה1013[[#This Row],[LengthofCycle]]=28,F857=28),AND(טבלה1013[[#This Row],[LengthofCycle]]=35,F857=35)),1,""),"")</f>
        <v/>
      </c>
      <c r="J858" s="1" t="str">
        <f>IF(AND(טבלה1013[[#This Row],[וסת השבוע]]=1,I857=1,טבלה1013[[#This Row],[CycleNumber]]&gt;B857),1,"")</f>
        <v/>
      </c>
      <c r="K858" s="1" t="str">
        <f>IF(טבלה1013[[#This Row],[CycleNumber]]=1,"",IF(טבלה1013[[#This Row],[וסת השבוע]]=1,0,IF(K857="","",IF(K857=0,IF(טבלה1013[[#This Row],[LengthofCycle]]=28,0,1),IF(K857=1,IF(טבלה1013[[#This Row],[LengthofCycle]]+F857=28*2,0,2),IF(K857=2,IF(טבלה1013[[#This Row],[LengthofCycle]]+F857+F856=28*3,0,3),""))))))</f>
        <v/>
      </c>
      <c r="L858" s="1" t="str">
        <f>IF(טבלה1013[[#This Row],[וסת השבוע]]=1,IF(טבלה1013[[#This Row],[וסת השבוע וההפלגה ביחד]]=1,L857+1,0),IF(AND(טבלה1013[[#This Row],[CycleNumber]]&gt;B857,טבלה1013[[#This Row],[CycleNumber]]&gt;1),IF(טבלה1013[[#This Row],[וסת השבוע פעיל?]]&lt;&gt;"",L857+1,""),""))</f>
        <v/>
      </c>
      <c r="M858" s="1" t="str">
        <f>IF(AND(טבלה1013[[#This Row],[וסת השבוע פעיל?]]&lt;&gt;"",טבלה1013[[#This Row],[CycleNumber]]&lt;B859,B859&lt;&gt;"",טבלה1013[[#This Row],[וסת השבוע פעיל?]]&lt;3),IF(K859=0,IF(AND(טבלה1013[[#This Row],[וסת השבוע פעיל?]]&gt;0,I859=1),0,1),0),"")</f>
        <v/>
      </c>
      <c r="N858" s="1" t="str">
        <f t="shared" si="76"/>
        <v/>
      </c>
      <c r="O858" s="1" t="str">
        <f>IF(AND(טבלה1013[[#This Row],[חיזוי - שבוע]]=1,J859=1),1,"")</f>
        <v/>
      </c>
      <c r="P858" s="1" t="str">
        <f>IF(AND(טבלה1013[[#This Row],[חיזוי טוב עם הפלגה?]]=1,טבלה1013[[#This Row],[וסת קבוע אחרון]]&lt;&gt;28,X857=1),1,"")</f>
        <v/>
      </c>
      <c r="Q858" s="1" t="str">
        <f>IF(AND(טבלה1013[[#This Row],[וסת השבוע פעיל?]]&lt;3,OR(טבלה1013[[#This Row],[CycleNumber]]&gt;B859,B859="")),1,"")</f>
        <v/>
      </c>
      <c r="R858" s="1">
        <f>IF(טבלה1013[[#This Row],[האישה קבעה וסת שבוע?]]=1,IF(טבלה1013[[#This Row],[וסת השבוע פעיל?]]&lt;3,1,0),"")</f>
        <v>0</v>
      </c>
      <c r="S8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8" s="1">
        <f t="shared" si="77"/>
        <v>0</v>
      </c>
      <c r="U858" s="1">
        <f t="shared" si="78"/>
        <v>0</v>
      </c>
      <c r="V858" s="1">
        <f t="shared" si="79"/>
        <v>0</v>
      </c>
      <c r="W858" s="1" t="str">
        <f>IF(טבלה1013[[#This Row],[3 הפלגות זהות]]="","",IF(טבלה1013[[#This Row],[3 הפלגות זהות]]=1,טבלה1013[[#This Row],[LengthofCycle]],W857))</f>
        <v/>
      </c>
      <c r="Y858" s="1" t="str">
        <f>IF(OR(טבלה1013[[#This Row],[הווסת פעיל?]]=0,טבלה1013[[#This Row],[הווסת פעיל?]]=""),"",SUM(Y857,טבלה1013[[#This Row],[הווסת פעיל?]]))</f>
        <v/>
      </c>
      <c r="Z858" s="1" t="str">
        <f>IF(AND(טבלה1013[[#This Row],[כמה מחזורים עד עקירה]]&lt;&gt;"",Y859=""),טבלה1013[[#This Row],[כמה מחזורים עד עקירה]],"")</f>
        <v/>
      </c>
      <c r="AA858" s="1" t="str">
        <f>IF(AND(טבלה1013[[#This Row],[הווסת פעיל?]]=1,טבלה1013[[#This Row],[וסת קבוע אחרון]]&lt;&gt;W857),טבלה1013[[#This Row],[וסת קבוע אחרון]],"")</f>
        <v/>
      </c>
      <c r="AB858" s="1" t="str">
        <f>IF(AND(טבלה1013[[#This Row],[הווסת פעיל?]]=1,X857=0,טבלה1013[[#This Row],[וסת קבוע אחרון]]=W857),טבלה1013[[#This Row],[וסת קבוע אחרון]],"")</f>
        <v/>
      </c>
      <c r="AC858" s="1" t="str">
        <f>IF(AND(טבלה1013[[#This Row],[הווסת פעיל?]]=1,X857=0,טבלה1013[[#This Row],[וסת קבוע אחרון]]&lt;&gt;W857),1,"")</f>
        <v/>
      </c>
      <c r="AD858" s="1" t="str">
        <f>IF(AND(טבלה1013[[#This Row],[הווסת פעיל?]]&lt;&gt;"",B859=1),טבלה1013[[#This Row],[CycleNumber]],"")</f>
        <v/>
      </c>
      <c r="AE858" s="1" t="str">
        <f>IF(AND(טבלה1013[[#This Row],[הווסת פעיל?]]&lt;&gt;"",X857=""),טבלה1013[[#This Row],[CycleNumber]],"")</f>
        <v/>
      </c>
      <c r="AF858" s="1" t="str">
        <f>IF(B859=1,"",IF(טבלה1013[[#This Row],[הווסת פעיל?]]=1,IF(טבלה1013[[#This Row],[וסת קבוע אחרון]]=F859,1,0),""))</f>
        <v/>
      </c>
      <c r="AG858" s="1" t="str">
        <f>IF(B859=1,"",IF(טבלה1013[[#This Row],[הווסת פעיל?]]=1,IF(OR(טבלה1013[[#This Row],[וסת קבוע אחרון]]=F859,F859=טבלה1013[[#This Row],[LengthofCycle]]),1,0),""))</f>
        <v/>
      </c>
      <c r="AH858" s="1" t="str">
        <f>IF(B859=1,"",IF(טבלה1013[[#This Row],[הווסת פעיל?]]=1,IF(OR(טבלה1013[[#This Row],[וסת קבוע אחרון]]=F859,F859=טבלה1013[[#This Row],[LengthofCycle]],AND(טבלה1013[[#This Row],[LengthofCycle]]&lt;&gt;טבלה1013[[#This Row],[וסת קבוע אחרון]],OR(F859=28,F859=29))),1,0),""))</f>
        <v/>
      </c>
      <c r="AI858" s="1" t="str">
        <f>IF(AND(טבלה1013[[#This Row],[הווסת פעיל?]]=1,B859=1),1,"")</f>
        <v/>
      </c>
      <c r="AJ858" s="4">
        <f>IF(AND(טבלה1013[[#This Row],[הווסת פעיל?]]&lt;&gt;1,B859&lt;&gt;1,B859&lt;&gt;""),IF(טבלה1013[[#This Row],[LengthofCycle]]=F859,1,0),"")</f>
        <v>1</v>
      </c>
      <c r="AK858" s="4">
        <f>IF(AND(טבלה1013[[#This Row],[הווסת פעיל?]]&lt;&gt;1,B859&lt;&gt;1,B859&lt;&gt;""),IF(OR(טבלה1013[[#This Row],[LengthofCycle]]=F859,F859=29),1,0),"")</f>
        <v>1</v>
      </c>
      <c r="AL858" s="4">
        <f>IF(AND(טבלה1013[[#This Row],[הווסת פעיל?]]&lt;&gt;1,B859&lt;&gt;1,B859&lt;&gt;""),IF(OR(טבלה1013[[#This Row],[LengthofCycle]]=F859,F859=29,F859=28),1,0),"")</f>
        <v>1</v>
      </c>
    </row>
    <row r="859" spans="1:38" x14ac:dyDescent="0.25">
      <c r="A859" s="1" t="s">
        <v>124</v>
      </c>
      <c r="B859" s="1">
        <v>17</v>
      </c>
      <c r="C859" s="1">
        <v>0</v>
      </c>
      <c r="D859" s="1">
        <v>0</v>
      </c>
      <c r="E859" s="1">
        <v>0</v>
      </c>
      <c r="F859" s="1">
        <v>28</v>
      </c>
      <c r="G859" s="1">
        <f>טבלה1013[[#This Row],[LengthofCycle]]+1</f>
        <v>29</v>
      </c>
      <c r="H859" s="1">
        <f>IF(IFERROR(LOOKUP(טבלה1013[[#This Row],[ClientID]],קביעויות[השבוע]),FALSE)=טבלה1013[[#This Row],[ClientID]],1,"")</f>
        <v>1</v>
      </c>
      <c r="I859" s="1">
        <f>IF(AND(טבלה1013[[#This Row],[CycleNumber]]&gt;1,OR(B860="",טבלה1013[[#This Row],[CycleNumber]]&gt;B858)),IF(OR(AND(טבלה1013[[#This Row],[LengthofCycle]]=28,F858=28),AND(טבלה1013[[#This Row],[LengthofCycle]]=35,F858=35)),1,""),"")</f>
        <v>1</v>
      </c>
      <c r="J859" s="1" t="str">
        <f>IF(AND(טבלה1013[[#This Row],[וסת השבוע]]=1,I858=1,טבלה1013[[#This Row],[CycleNumber]]&gt;B858),1,"")</f>
        <v/>
      </c>
      <c r="K859" s="1">
        <f>IF(טבלה1013[[#This Row],[CycleNumber]]=1,"",IF(טבלה1013[[#This Row],[וסת השבוע]]=1,0,IF(K858="","",IF(K858=0,IF(טבלה1013[[#This Row],[LengthofCycle]]=28,0,1),IF(K858=1,IF(טבלה1013[[#This Row],[LengthofCycle]]+F858=28*2,0,2),IF(K858=2,IF(טבלה1013[[#This Row],[LengthofCycle]]+F858+F857=28*3,0,3),""))))))</f>
        <v>0</v>
      </c>
      <c r="L859" s="1">
        <f>IF(טבלה1013[[#This Row],[וסת השבוע]]=1,IF(טבלה1013[[#This Row],[וסת השבוע וההפלגה ביחד]]=1,L858+1,0),IF(AND(טבלה1013[[#This Row],[CycleNumber]]&gt;B858,טבלה1013[[#This Row],[CycleNumber]]&gt;1),IF(טבלה1013[[#This Row],[וסת השבוע פעיל?]]&lt;&gt;"",L858+1,""),""))</f>
        <v>0</v>
      </c>
      <c r="M859" s="1" t="str">
        <f>IF(AND(טבלה1013[[#This Row],[וסת השבוע פעיל?]]&lt;&gt;"",טבלה1013[[#This Row],[CycleNumber]]&lt;B860,B860&lt;&gt;"",טבלה1013[[#This Row],[וסת השבוע פעיל?]]&lt;3),IF(K860=0,IF(AND(טבלה1013[[#This Row],[וסת השבוע פעיל?]]&gt;0,I860=1),0,1),0),"")</f>
        <v/>
      </c>
      <c r="N859" s="1" t="str">
        <f t="shared" si="76"/>
        <v/>
      </c>
      <c r="O859" s="1" t="str">
        <f>IF(AND(טבלה1013[[#This Row],[חיזוי - שבוע]]=1,J860=1),1,"")</f>
        <v/>
      </c>
      <c r="P859" s="1" t="str">
        <f>IF(AND(טבלה1013[[#This Row],[חיזוי טוב עם הפלגה?]]=1,טבלה1013[[#This Row],[וסת קבוע אחרון]]&lt;&gt;28,X858=1),1,"")</f>
        <v/>
      </c>
      <c r="Q859" s="1">
        <f>IF(AND(טבלה1013[[#This Row],[וסת השבוע פעיל?]]&lt;3,OR(טבלה1013[[#This Row],[CycleNumber]]&gt;B860,B860="")),1,"")</f>
        <v>1</v>
      </c>
      <c r="R859" s="1">
        <f>IF(טבלה1013[[#This Row],[האישה קבעה וסת שבוע?]]=1,IF(טבלה1013[[#This Row],[וסת השבוע פעיל?]]&lt;3,1,0),"")</f>
        <v>1</v>
      </c>
      <c r="S8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59" s="1">
        <f t="shared" si="77"/>
        <v>0</v>
      </c>
      <c r="U859" s="1">
        <f t="shared" si="78"/>
        <v>0</v>
      </c>
      <c r="V859" s="1">
        <f t="shared" si="79"/>
        <v>0</v>
      </c>
      <c r="W859" s="1" t="str">
        <f>IF(טבלה1013[[#This Row],[3 הפלגות זהות]]="","",IF(טבלה1013[[#This Row],[3 הפלגות זהות]]=1,טבלה1013[[#This Row],[LengthofCycle]],W858))</f>
        <v/>
      </c>
      <c r="Y859" s="1" t="str">
        <f>IF(OR(טבלה1013[[#This Row],[הווסת פעיל?]]=0,טבלה1013[[#This Row],[הווסת פעיל?]]=""),"",SUM(Y858,טבלה1013[[#This Row],[הווסת פעיל?]]))</f>
        <v/>
      </c>
      <c r="Z859" s="1" t="str">
        <f>IF(AND(טבלה1013[[#This Row],[כמה מחזורים עד עקירה]]&lt;&gt;"",Y860=""),טבלה1013[[#This Row],[כמה מחזורים עד עקירה]],"")</f>
        <v/>
      </c>
      <c r="AA859" s="1" t="str">
        <f>IF(AND(טבלה1013[[#This Row],[הווסת פעיל?]]=1,טבלה1013[[#This Row],[וסת קבוע אחרון]]&lt;&gt;W858),טבלה1013[[#This Row],[וסת קבוע אחרון]],"")</f>
        <v/>
      </c>
      <c r="AB859" s="1" t="str">
        <f>IF(AND(טבלה1013[[#This Row],[הווסת פעיל?]]=1,X858=0,טבלה1013[[#This Row],[וסת קבוע אחרון]]=W858),טבלה1013[[#This Row],[וסת קבוע אחרון]],"")</f>
        <v/>
      </c>
      <c r="AC859" s="1" t="str">
        <f>IF(AND(טבלה1013[[#This Row],[הווסת פעיל?]]=1,X858=0,טבלה1013[[#This Row],[וסת קבוע אחרון]]&lt;&gt;W858),1,"")</f>
        <v/>
      </c>
      <c r="AD859" s="1" t="str">
        <f>IF(AND(טבלה1013[[#This Row],[הווסת פעיל?]]&lt;&gt;"",B860=1),טבלה1013[[#This Row],[CycleNumber]],"")</f>
        <v/>
      </c>
      <c r="AE859" s="1" t="str">
        <f>IF(AND(טבלה1013[[#This Row],[הווסת פעיל?]]&lt;&gt;"",X858=""),טבלה1013[[#This Row],[CycleNumber]],"")</f>
        <v/>
      </c>
      <c r="AF859" s="1" t="str">
        <f>IF(B860=1,"",IF(טבלה1013[[#This Row],[הווסת פעיל?]]=1,IF(טבלה1013[[#This Row],[וסת קבוע אחרון]]=F860,1,0),""))</f>
        <v/>
      </c>
      <c r="AG859" s="1" t="str">
        <f>IF(B860=1,"",IF(טבלה1013[[#This Row],[הווסת פעיל?]]=1,IF(OR(טבלה1013[[#This Row],[וסת קבוע אחרון]]=F860,F860=טבלה1013[[#This Row],[LengthofCycle]]),1,0),""))</f>
        <v/>
      </c>
      <c r="AH859" s="1" t="str">
        <f>IF(B860=1,"",IF(טבלה1013[[#This Row],[הווסת פעיל?]]=1,IF(OR(טבלה1013[[#This Row],[וסת קבוע אחרון]]=F860,F860=טבלה1013[[#This Row],[LengthofCycle]],AND(טבלה1013[[#This Row],[LengthofCycle]]&lt;&gt;טבלה1013[[#This Row],[וסת קבוע אחרון]],OR(F860=28,F860=29))),1,0),""))</f>
        <v/>
      </c>
      <c r="AI859" s="1" t="str">
        <f>IF(AND(טבלה1013[[#This Row],[הווסת פעיל?]]=1,B860=1),1,"")</f>
        <v/>
      </c>
      <c r="AJ859" s="4" t="str">
        <f>IF(AND(טבלה1013[[#This Row],[הווסת פעיל?]]&lt;&gt;1,B860&lt;&gt;1,B860&lt;&gt;""),IF(טבלה1013[[#This Row],[LengthofCycle]]=F860,1,0),"")</f>
        <v/>
      </c>
      <c r="AK859" s="4" t="str">
        <f>IF(AND(טבלה1013[[#This Row],[הווסת פעיל?]]&lt;&gt;1,B860&lt;&gt;1,B860&lt;&gt;""),IF(OR(טבלה1013[[#This Row],[LengthofCycle]]=F860,F860=29),1,0),"")</f>
        <v/>
      </c>
      <c r="AL859" s="4" t="str">
        <f>IF(AND(טבלה1013[[#This Row],[הווסת פעיל?]]&lt;&gt;1,B860&lt;&gt;1,B860&lt;&gt;""),IF(OR(טבלה1013[[#This Row],[LengthofCycle]]=F860,F860=29,F860=28),1,0),"")</f>
        <v/>
      </c>
    </row>
    <row r="860" spans="1:38" x14ac:dyDescent="0.25">
      <c r="A860" s="1" t="s">
        <v>125</v>
      </c>
      <c r="B860" s="1">
        <v>1</v>
      </c>
      <c r="C860" s="1">
        <v>1</v>
      </c>
      <c r="D860" s="1">
        <v>1</v>
      </c>
      <c r="E860" s="1">
        <v>0</v>
      </c>
      <c r="F860" s="1">
        <v>25</v>
      </c>
      <c r="G860" s="1">
        <f>טבלה1013[[#This Row],[LengthofCycle]]+1</f>
        <v>26</v>
      </c>
      <c r="H860" s="1">
        <f>IF(IFERROR(LOOKUP(טבלה1013[[#This Row],[ClientID]],קביעויות[השבוע]),FALSE)=טבלה1013[[#This Row],[ClientID]],1,"")</f>
        <v>1</v>
      </c>
      <c r="I860" s="1" t="str">
        <f>IF(AND(טבלה1013[[#This Row],[CycleNumber]]&gt;1,OR(B861="",טבלה1013[[#This Row],[CycleNumber]]&gt;B859)),IF(OR(AND(טבלה1013[[#This Row],[LengthofCycle]]=28,F859=28),AND(טבלה1013[[#This Row],[LengthofCycle]]=35,F859=35)),1,""),"")</f>
        <v/>
      </c>
      <c r="J860" s="1" t="str">
        <f>IF(AND(טבלה1013[[#This Row],[וסת השבוע]]=1,I859=1,טבלה1013[[#This Row],[CycleNumber]]&gt;B859),1,"")</f>
        <v/>
      </c>
      <c r="K860" s="1" t="str">
        <f>IF(טבלה1013[[#This Row],[CycleNumber]]=1,"",IF(טבלה1013[[#This Row],[וסת השבוע]]=1,0,IF(K859="","",IF(K859=0,IF(טבלה1013[[#This Row],[LengthofCycle]]=28,0,1),IF(K859=1,IF(טבלה1013[[#This Row],[LengthofCycle]]+F859=28*2,0,2),IF(K859=2,IF(טבלה1013[[#This Row],[LengthofCycle]]+F859+F858=28*3,0,3),""))))))</f>
        <v/>
      </c>
      <c r="L860" s="1" t="str">
        <f>IF(טבלה1013[[#This Row],[וסת השבוע]]=1,IF(טבלה1013[[#This Row],[וסת השבוע וההפלגה ביחד]]=1,L859+1,0),IF(AND(טבלה1013[[#This Row],[CycleNumber]]&gt;B859,טבלה1013[[#This Row],[CycleNumber]]&gt;1),IF(טבלה1013[[#This Row],[וסת השבוע פעיל?]]&lt;&gt;"",L859+1,""),""))</f>
        <v/>
      </c>
      <c r="M860" s="1" t="str">
        <f>IF(AND(טבלה1013[[#This Row],[וסת השבוע פעיל?]]&lt;&gt;"",טבלה1013[[#This Row],[CycleNumber]]&lt;B861,B861&lt;&gt;"",טבלה1013[[#This Row],[וסת השבוע פעיל?]]&lt;3),IF(K861=0,IF(AND(טבלה1013[[#This Row],[וסת השבוע פעיל?]]&gt;0,I861=1),0,1),0),"")</f>
        <v/>
      </c>
      <c r="N860" s="1" t="str">
        <f t="shared" si="76"/>
        <v/>
      </c>
      <c r="O860" s="1" t="str">
        <f>IF(AND(טבלה1013[[#This Row],[חיזוי - שבוע]]=1,J861=1),1,"")</f>
        <v/>
      </c>
      <c r="P860" s="1" t="str">
        <f>IF(AND(טבלה1013[[#This Row],[חיזוי טוב עם הפלגה?]]=1,טבלה1013[[#This Row],[וסת קבוע אחרון]]&lt;&gt;28,X859=1),1,"")</f>
        <v/>
      </c>
      <c r="Q860" s="1" t="str">
        <f>IF(AND(טבלה1013[[#This Row],[וסת השבוע פעיל?]]&lt;3,OR(טבלה1013[[#This Row],[CycleNumber]]&gt;B861,B861="")),1,"")</f>
        <v/>
      </c>
      <c r="R860" s="1">
        <f>IF(טבלה1013[[#This Row],[האישה קבעה וסת שבוע?]]=1,IF(טבלה1013[[#This Row],[וסת השבוע פעיל?]]&lt;3,1,0),"")</f>
        <v>0</v>
      </c>
      <c r="S8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0" s="1" t="str">
        <f t="shared" si="77"/>
        <v/>
      </c>
      <c r="U860" s="1" t="str">
        <f t="shared" si="78"/>
        <v/>
      </c>
      <c r="V860" s="1" t="str">
        <f t="shared" si="79"/>
        <v/>
      </c>
      <c r="W860" s="1" t="str">
        <f>IF(טבלה1013[[#This Row],[3 הפלגות זהות]]="","",IF(טבלה1013[[#This Row],[3 הפלגות זהות]]=1,טבלה1013[[#This Row],[LengthofCycle]],W859))</f>
        <v/>
      </c>
      <c r="X860" s="1" t="str">
        <f>IF(טבלה1013[[#This Row],[וסת קבוע אחרון]]="","",IF(OR(טבלה1013[[#This Row],[LengthofCycle]]=טבלה1013[[#This Row],[וסת קבוע אחרון]],F859=טבלה1013[[#This Row],[וסת קבוע אחרון]],F858=טבלה1013[[#This Row],[וסת קבוע אחרון]]),1,0))</f>
        <v/>
      </c>
      <c r="Y860" s="1" t="str">
        <f>IF(OR(טבלה1013[[#This Row],[הווסת פעיל?]]=0,טבלה1013[[#This Row],[הווסת פעיל?]]=""),"",SUM(Y859,טבלה1013[[#This Row],[הווסת פעיל?]]))</f>
        <v/>
      </c>
      <c r="Z860" s="1" t="str">
        <f>IF(AND(טבלה1013[[#This Row],[כמה מחזורים עד עקירה]]&lt;&gt;"",Y861=""),טבלה1013[[#This Row],[כמה מחזורים עד עקירה]],"")</f>
        <v/>
      </c>
      <c r="AA860" s="1" t="str">
        <f>IF(AND(טבלה1013[[#This Row],[הווסת פעיל?]]=1,טבלה1013[[#This Row],[וסת קבוע אחרון]]&lt;&gt;W859),טבלה1013[[#This Row],[וסת קבוע אחרון]],"")</f>
        <v/>
      </c>
      <c r="AB860" s="1" t="str">
        <f>IF(AND(טבלה1013[[#This Row],[הווסת פעיל?]]=1,X859=0,טבלה1013[[#This Row],[וסת קבוע אחרון]]=W859),טבלה1013[[#This Row],[וסת קבוע אחרון]],"")</f>
        <v/>
      </c>
      <c r="AC860" s="1" t="str">
        <f>IF(AND(טבלה1013[[#This Row],[הווסת פעיל?]]=1,X859=0,טבלה1013[[#This Row],[וסת קבוע אחרון]]&lt;&gt;W859),1,"")</f>
        <v/>
      </c>
      <c r="AD860" s="1" t="str">
        <f>IF(AND(טבלה1013[[#This Row],[הווסת פעיל?]]&lt;&gt;"",B861=1),טבלה1013[[#This Row],[CycleNumber]],"")</f>
        <v/>
      </c>
      <c r="AE860" s="1" t="str">
        <f>IF(AND(טבלה1013[[#This Row],[הווסת פעיל?]]&lt;&gt;"",X859=""),טבלה1013[[#This Row],[CycleNumber]],"")</f>
        <v/>
      </c>
      <c r="AF860" s="1" t="str">
        <f>IF(B861=1,"",IF(טבלה1013[[#This Row],[הווסת פעיל?]]=1,IF(טבלה1013[[#This Row],[וסת קבוע אחרון]]=F861,1,0),""))</f>
        <v/>
      </c>
      <c r="AG860" s="1" t="str">
        <f>IF(B861=1,"",IF(טבלה1013[[#This Row],[הווסת פעיל?]]=1,IF(OR(טבלה1013[[#This Row],[וסת קבוע אחרון]]=F861,F861=טבלה1013[[#This Row],[LengthofCycle]]),1,0),""))</f>
        <v/>
      </c>
      <c r="AH860" s="1" t="str">
        <f>IF(B861=1,"",IF(טבלה1013[[#This Row],[הווסת פעיל?]]=1,IF(OR(טבלה1013[[#This Row],[וסת קבוע אחרון]]=F861,F861=טבלה1013[[#This Row],[LengthofCycle]],AND(טבלה1013[[#This Row],[LengthofCycle]]&lt;&gt;טבלה1013[[#This Row],[וסת קבוע אחרון]],OR(F861=28,F861=29))),1,0),""))</f>
        <v/>
      </c>
      <c r="AI860" s="1" t="str">
        <f>IF(AND(טבלה1013[[#This Row],[הווסת פעיל?]]=1,B861=1),1,"")</f>
        <v/>
      </c>
      <c r="AJ860" s="4">
        <f>IF(AND(טבלה1013[[#This Row],[הווסת פעיל?]]&lt;&gt;1,B861&lt;&gt;1,B861&lt;&gt;""),IF(טבלה1013[[#This Row],[LengthofCycle]]=F861,1,0),"")</f>
        <v>0</v>
      </c>
      <c r="AK860" s="4">
        <f>IF(AND(טבלה1013[[#This Row],[הווסת פעיל?]]&lt;&gt;1,B861&lt;&gt;1,B861&lt;&gt;""),IF(OR(טבלה1013[[#This Row],[LengthofCycle]]=F861,F861=29),1,0),"")</f>
        <v>0</v>
      </c>
      <c r="AL860" s="4">
        <f>IF(AND(טבלה1013[[#This Row],[הווסת פעיל?]]&lt;&gt;1,B861&lt;&gt;1,B861&lt;&gt;""),IF(OR(טבלה1013[[#This Row],[LengthofCycle]]=F861,F861=29,F861=28),1,0),"")</f>
        <v>0</v>
      </c>
    </row>
    <row r="861" spans="1:38" x14ac:dyDescent="0.25">
      <c r="A861" s="1" t="s">
        <v>125</v>
      </c>
      <c r="B861" s="1">
        <v>2</v>
      </c>
      <c r="C861" s="1">
        <v>1</v>
      </c>
      <c r="D861" s="1">
        <v>1</v>
      </c>
      <c r="E861" s="1">
        <v>0</v>
      </c>
      <c r="F861" s="1">
        <v>32</v>
      </c>
      <c r="G861" s="1">
        <f>טבלה1013[[#This Row],[LengthofCycle]]+1</f>
        <v>33</v>
      </c>
      <c r="H861" s="1">
        <f>IF(IFERROR(LOOKUP(טבלה1013[[#This Row],[ClientID]],קביעויות[השבוע]),FALSE)=טבלה1013[[#This Row],[ClientID]],1,"")</f>
        <v>1</v>
      </c>
      <c r="I861" s="1" t="str">
        <f>IF(AND(טבלה1013[[#This Row],[CycleNumber]]&gt;1,OR(B862="",טבלה1013[[#This Row],[CycleNumber]]&gt;B860)),IF(OR(AND(טבלה1013[[#This Row],[LengthofCycle]]=28,F860=28),AND(טבלה1013[[#This Row],[LengthofCycle]]=35,F860=35)),1,""),"")</f>
        <v/>
      </c>
      <c r="J861" s="1" t="str">
        <f>IF(AND(טבלה1013[[#This Row],[וסת השבוע]]=1,I860=1,טבלה1013[[#This Row],[CycleNumber]]&gt;B860),1,"")</f>
        <v/>
      </c>
      <c r="K861" s="1" t="str">
        <f>IF(טבלה1013[[#This Row],[CycleNumber]]=1,"",IF(טבלה1013[[#This Row],[וסת השבוע]]=1,0,IF(K860="","",IF(K860=0,IF(טבלה1013[[#This Row],[LengthofCycle]]=28,0,1),IF(K860=1,IF(טבלה1013[[#This Row],[LengthofCycle]]+F860=28*2,0,2),IF(K860=2,IF(טבלה1013[[#This Row],[LengthofCycle]]+F860+F859=28*3,0,3),""))))))</f>
        <v/>
      </c>
      <c r="L861" s="1" t="str">
        <f>IF(טבלה1013[[#This Row],[וסת השבוע]]=1,IF(טבלה1013[[#This Row],[וסת השבוע וההפלגה ביחד]]=1,L860+1,0),IF(AND(טבלה1013[[#This Row],[CycleNumber]]&gt;B860,טבלה1013[[#This Row],[CycleNumber]]&gt;1),IF(טבלה1013[[#This Row],[וסת השבוע פעיל?]]&lt;&gt;"",L860+1,""),""))</f>
        <v/>
      </c>
      <c r="M861" s="1" t="str">
        <f>IF(AND(טבלה1013[[#This Row],[וסת השבוע פעיל?]]&lt;&gt;"",טבלה1013[[#This Row],[CycleNumber]]&lt;B862,B862&lt;&gt;"",טבלה1013[[#This Row],[וסת השבוע פעיל?]]&lt;3),IF(K862=0,IF(AND(טבלה1013[[#This Row],[וסת השבוע פעיל?]]&gt;0,I862=1),0,1),0),"")</f>
        <v/>
      </c>
      <c r="N861" s="1" t="str">
        <f t="shared" si="76"/>
        <v/>
      </c>
      <c r="O861" s="1" t="str">
        <f>IF(AND(טבלה1013[[#This Row],[חיזוי - שבוע]]=1,J862=1),1,"")</f>
        <v/>
      </c>
      <c r="P861" s="1" t="str">
        <f>IF(AND(טבלה1013[[#This Row],[חיזוי טוב עם הפלגה?]]=1,טבלה1013[[#This Row],[וסת קבוע אחרון]]&lt;&gt;28,X860=1),1,"")</f>
        <v/>
      </c>
      <c r="Q861" s="1" t="str">
        <f>IF(AND(טבלה1013[[#This Row],[וסת השבוע פעיל?]]&lt;3,OR(טבלה1013[[#This Row],[CycleNumber]]&gt;B862,B862="")),1,"")</f>
        <v/>
      </c>
      <c r="R861" s="1">
        <f>IF(טבלה1013[[#This Row],[האישה קבעה וסת שבוע?]]=1,IF(טבלה1013[[#This Row],[וסת השבוע פעיל?]]&lt;3,1,0),"")</f>
        <v>0</v>
      </c>
      <c r="S8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1" s="1" t="str">
        <f t="shared" si="77"/>
        <v/>
      </c>
      <c r="U861" s="1" t="str">
        <f t="shared" si="78"/>
        <v/>
      </c>
      <c r="V861" s="1" t="str">
        <f t="shared" si="79"/>
        <v/>
      </c>
      <c r="W861" s="1" t="str">
        <f>IF(טבלה1013[[#This Row],[3 הפלגות זהות]]="","",IF(טבלה1013[[#This Row],[3 הפלגות זהות]]=1,טבלה1013[[#This Row],[LengthofCycle]],W860))</f>
        <v/>
      </c>
      <c r="X861" s="1" t="str">
        <f>IF(טבלה1013[[#This Row],[וסת קבוע אחרון]]="","",IF(OR(טבלה1013[[#This Row],[LengthofCycle]]=טבלה1013[[#This Row],[וסת קבוע אחרון]],F860=טבלה1013[[#This Row],[וסת קבוע אחרון]],F859=טבלה1013[[#This Row],[וסת קבוע אחרון]]),1,0))</f>
        <v/>
      </c>
      <c r="Y861" s="1" t="str">
        <f>IF(OR(טבלה1013[[#This Row],[הווסת פעיל?]]=0,טבלה1013[[#This Row],[הווסת פעיל?]]=""),"",SUM(Y860,טבלה1013[[#This Row],[הווסת פעיל?]]))</f>
        <v/>
      </c>
      <c r="Z861" s="1" t="str">
        <f>IF(AND(טבלה1013[[#This Row],[כמה מחזורים עד עקירה]]&lt;&gt;"",Y862=""),טבלה1013[[#This Row],[כמה מחזורים עד עקירה]],"")</f>
        <v/>
      </c>
      <c r="AA861" s="1" t="str">
        <f>IF(AND(טבלה1013[[#This Row],[הווסת פעיל?]]=1,טבלה1013[[#This Row],[וסת קבוע אחרון]]&lt;&gt;W860),טבלה1013[[#This Row],[וסת קבוע אחרון]],"")</f>
        <v/>
      </c>
      <c r="AB861" s="1" t="str">
        <f>IF(AND(טבלה1013[[#This Row],[הווסת פעיל?]]=1,X860=0,טבלה1013[[#This Row],[וסת קבוע אחרון]]=W860),טבלה1013[[#This Row],[וסת קבוע אחרון]],"")</f>
        <v/>
      </c>
      <c r="AC861" s="1" t="str">
        <f>IF(AND(טבלה1013[[#This Row],[הווסת פעיל?]]=1,X860=0,טבלה1013[[#This Row],[וסת קבוע אחרון]]&lt;&gt;W860),1,"")</f>
        <v/>
      </c>
      <c r="AD861" s="1" t="str">
        <f>IF(AND(טבלה1013[[#This Row],[הווסת פעיל?]]&lt;&gt;"",B862=1),טבלה1013[[#This Row],[CycleNumber]],"")</f>
        <v/>
      </c>
      <c r="AE861" s="1" t="str">
        <f>IF(AND(טבלה1013[[#This Row],[הווסת פעיל?]]&lt;&gt;"",X860=""),טבלה1013[[#This Row],[CycleNumber]],"")</f>
        <v/>
      </c>
      <c r="AF861" s="1" t="str">
        <f>IF(B862=1,"",IF(טבלה1013[[#This Row],[הווסת פעיל?]]=1,IF(טבלה1013[[#This Row],[וסת קבוע אחרון]]=F862,1,0),""))</f>
        <v/>
      </c>
      <c r="AG861" s="1" t="str">
        <f>IF(B862=1,"",IF(טבלה1013[[#This Row],[הווסת פעיל?]]=1,IF(OR(טבלה1013[[#This Row],[וסת קבוע אחרון]]=F862,F862=טבלה1013[[#This Row],[LengthofCycle]]),1,0),""))</f>
        <v/>
      </c>
      <c r="AH861" s="1" t="str">
        <f>IF(B862=1,"",IF(טבלה1013[[#This Row],[הווסת פעיל?]]=1,IF(OR(טבלה1013[[#This Row],[וסת קבוע אחרון]]=F862,F862=טבלה1013[[#This Row],[LengthofCycle]],AND(טבלה1013[[#This Row],[LengthofCycle]]&lt;&gt;טבלה1013[[#This Row],[וסת קבוע אחרון]],OR(F862=28,F862=29))),1,0),""))</f>
        <v/>
      </c>
      <c r="AI861" s="1" t="str">
        <f>IF(AND(טבלה1013[[#This Row],[הווסת פעיל?]]=1,B862=1),1,"")</f>
        <v/>
      </c>
      <c r="AJ861" s="4">
        <f>IF(AND(טבלה1013[[#This Row],[הווסת פעיל?]]&lt;&gt;1,B862&lt;&gt;1,B862&lt;&gt;""),IF(טבלה1013[[#This Row],[LengthofCycle]]=F862,1,0),"")</f>
        <v>0</v>
      </c>
      <c r="AK861" s="4">
        <f>IF(AND(טבלה1013[[#This Row],[הווסת פעיל?]]&lt;&gt;1,B862&lt;&gt;1,B862&lt;&gt;""),IF(OR(טבלה1013[[#This Row],[LengthofCycle]]=F862,F862=29),1,0),"")</f>
        <v>0</v>
      </c>
      <c r="AL861" s="4">
        <f>IF(AND(טבלה1013[[#This Row],[הווסת פעיל?]]&lt;&gt;1,B862&lt;&gt;1,B862&lt;&gt;""),IF(OR(טבלה1013[[#This Row],[LengthofCycle]]=F862,F862=29,F862=28),1,0),"")</f>
        <v>0</v>
      </c>
    </row>
    <row r="862" spans="1:38" x14ac:dyDescent="0.25">
      <c r="A862" s="1" t="s">
        <v>125</v>
      </c>
      <c r="B862" s="1">
        <v>3</v>
      </c>
      <c r="C862" s="1">
        <v>1</v>
      </c>
      <c r="D862" s="1">
        <v>1</v>
      </c>
      <c r="E862" s="1">
        <v>0</v>
      </c>
      <c r="F862" s="1">
        <v>27</v>
      </c>
      <c r="G862" s="1">
        <f>טבלה1013[[#This Row],[LengthofCycle]]+1</f>
        <v>28</v>
      </c>
      <c r="H862" s="1">
        <f>IF(IFERROR(LOOKUP(טבלה1013[[#This Row],[ClientID]],קביעויות[השבוע]),FALSE)=טבלה1013[[#This Row],[ClientID]],1,"")</f>
        <v>1</v>
      </c>
      <c r="I862" s="1" t="str">
        <f>IF(AND(טבלה1013[[#This Row],[CycleNumber]]&gt;1,OR(B863="",טבלה1013[[#This Row],[CycleNumber]]&gt;B861)),IF(OR(AND(טבלה1013[[#This Row],[LengthofCycle]]=28,F861=28),AND(טבלה1013[[#This Row],[LengthofCycle]]=35,F861=35)),1,""),"")</f>
        <v/>
      </c>
      <c r="J862" s="1" t="str">
        <f>IF(AND(טבלה1013[[#This Row],[וסת השבוע]]=1,I861=1,טבלה1013[[#This Row],[CycleNumber]]&gt;B861),1,"")</f>
        <v/>
      </c>
      <c r="K862" s="1" t="str">
        <f>IF(טבלה1013[[#This Row],[CycleNumber]]=1,"",IF(טבלה1013[[#This Row],[וסת השבוע]]=1,0,IF(K861="","",IF(K861=0,IF(טבלה1013[[#This Row],[LengthofCycle]]=28,0,1),IF(K861=1,IF(טבלה1013[[#This Row],[LengthofCycle]]+F861=28*2,0,2),IF(K861=2,IF(טבלה1013[[#This Row],[LengthofCycle]]+F861+F860=28*3,0,3),""))))))</f>
        <v/>
      </c>
      <c r="L862" s="1" t="str">
        <f>IF(טבלה1013[[#This Row],[וסת השבוע]]=1,IF(טבלה1013[[#This Row],[וסת השבוע וההפלגה ביחד]]=1,L861+1,0),IF(AND(טבלה1013[[#This Row],[CycleNumber]]&gt;B861,טבלה1013[[#This Row],[CycleNumber]]&gt;1),IF(טבלה1013[[#This Row],[וסת השבוע פעיל?]]&lt;&gt;"",L861+1,""),""))</f>
        <v/>
      </c>
      <c r="M862" s="1" t="str">
        <f>IF(AND(טבלה1013[[#This Row],[וסת השבוע פעיל?]]&lt;&gt;"",טבלה1013[[#This Row],[CycleNumber]]&lt;B863,B863&lt;&gt;"",טבלה1013[[#This Row],[וסת השבוע פעיל?]]&lt;3),IF(K863=0,IF(AND(טבלה1013[[#This Row],[וסת השבוע פעיל?]]&gt;0,I863=1),0,1),0),"")</f>
        <v/>
      </c>
      <c r="N862" s="1" t="str">
        <f t="shared" si="76"/>
        <v/>
      </c>
      <c r="O862" s="1" t="str">
        <f>IF(AND(טבלה1013[[#This Row],[חיזוי - שבוע]]=1,J863=1),1,"")</f>
        <v/>
      </c>
      <c r="P862" s="1" t="str">
        <f>IF(AND(טבלה1013[[#This Row],[חיזוי טוב עם הפלגה?]]=1,טבלה1013[[#This Row],[וסת קבוע אחרון]]&lt;&gt;28,X861=1),1,"")</f>
        <v/>
      </c>
      <c r="Q862" s="1" t="str">
        <f>IF(AND(טבלה1013[[#This Row],[וסת השבוע פעיל?]]&lt;3,OR(טבלה1013[[#This Row],[CycleNumber]]&gt;B863,B863="")),1,"")</f>
        <v/>
      </c>
      <c r="R862" s="1">
        <f>IF(טבלה1013[[#This Row],[האישה קבעה וסת שבוע?]]=1,IF(טבלה1013[[#This Row],[וסת השבוע פעיל?]]&lt;3,1,0),"")</f>
        <v>0</v>
      </c>
      <c r="S8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2" s="1">
        <f t="shared" si="77"/>
        <v>0</v>
      </c>
      <c r="U862" s="1" t="str">
        <f t="shared" si="78"/>
        <v/>
      </c>
      <c r="V862" s="1" t="str">
        <f t="shared" si="79"/>
        <v/>
      </c>
      <c r="W862" s="1" t="str">
        <f>IF(טבלה1013[[#This Row],[3 הפלגות זהות]]="","",IF(טבלה1013[[#This Row],[3 הפלגות זהות]]=1,טבלה1013[[#This Row],[LengthofCycle]],W861))</f>
        <v/>
      </c>
      <c r="X862" s="1" t="str">
        <f>IF(טבלה1013[[#This Row],[וסת קבוע אחרון]]="","",IF(OR(טבלה1013[[#This Row],[LengthofCycle]]=טבלה1013[[#This Row],[וסת קבוע אחרון]],F861=טבלה1013[[#This Row],[וסת קבוע אחרון]],F860=טבלה1013[[#This Row],[וסת קבוע אחרון]]),1,0))</f>
        <v/>
      </c>
      <c r="Y862" s="1" t="str">
        <f>IF(OR(טבלה1013[[#This Row],[הווסת פעיל?]]=0,טבלה1013[[#This Row],[הווסת פעיל?]]=""),"",SUM(Y861,טבלה1013[[#This Row],[הווסת פעיל?]]))</f>
        <v/>
      </c>
      <c r="Z862" s="1" t="str">
        <f>IF(AND(טבלה1013[[#This Row],[כמה מחזורים עד עקירה]]&lt;&gt;"",Y863=""),טבלה1013[[#This Row],[כמה מחזורים עד עקירה]],"")</f>
        <v/>
      </c>
      <c r="AA862" s="1" t="str">
        <f>IF(AND(טבלה1013[[#This Row],[הווסת פעיל?]]=1,טבלה1013[[#This Row],[וסת קבוע אחרון]]&lt;&gt;W861),טבלה1013[[#This Row],[וסת קבוע אחרון]],"")</f>
        <v/>
      </c>
      <c r="AB862" s="1" t="str">
        <f>IF(AND(טבלה1013[[#This Row],[הווסת פעיל?]]=1,X861=0,טבלה1013[[#This Row],[וסת קבוע אחרון]]=W861),טבלה1013[[#This Row],[וסת קבוע אחרון]],"")</f>
        <v/>
      </c>
      <c r="AC862" s="1" t="str">
        <f>IF(AND(טבלה1013[[#This Row],[הווסת פעיל?]]=1,X861=0,טבלה1013[[#This Row],[וסת קבוע אחרון]]&lt;&gt;W861),1,"")</f>
        <v/>
      </c>
      <c r="AD862" s="1" t="str">
        <f>IF(AND(טבלה1013[[#This Row],[הווסת פעיל?]]&lt;&gt;"",B863=1),טבלה1013[[#This Row],[CycleNumber]],"")</f>
        <v/>
      </c>
      <c r="AE862" s="1" t="str">
        <f>IF(AND(טבלה1013[[#This Row],[הווסת פעיל?]]&lt;&gt;"",X861=""),טבלה1013[[#This Row],[CycleNumber]],"")</f>
        <v/>
      </c>
      <c r="AF862" s="1" t="str">
        <f>IF(B863=1,"",IF(טבלה1013[[#This Row],[הווסת פעיל?]]=1,IF(טבלה1013[[#This Row],[וסת קבוע אחרון]]=F863,1,0),""))</f>
        <v/>
      </c>
      <c r="AG862" s="1" t="str">
        <f>IF(B863=1,"",IF(טבלה1013[[#This Row],[הווסת פעיל?]]=1,IF(OR(טבלה1013[[#This Row],[וסת קבוע אחרון]]=F863,F863=טבלה1013[[#This Row],[LengthofCycle]]),1,0),""))</f>
        <v/>
      </c>
      <c r="AH862" s="1" t="str">
        <f>IF(B863=1,"",IF(טבלה1013[[#This Row],[הווסת פעיל?]]=1,IF(OR(טבלה1013[[#This Row],[וסת קבוע אחרון]]=F863,F863=טבלה1013[[#This Row],[LengthofCycle]],AND(טבלה1013[[#This Row],[LengthofCycle]]&lt;&gt;טבלה1013[[#This Row],[וסת קבוע אחרון]],OR(F863=28,F863=29))),1,0),""))</f>
        <v/>
      </c>
      <c r="AI862" s="1" t="str">
        <f>IF(AND(טבלה1013[[#This Row],[הווסת פעיל?]]=1,B863=1),1,"")</f>
        <v/>
      </c>
      <c r="AJ862" s="4">
        <f>IF(AND(טבלה1013[[#This Row],[הווסת פעיל?]]&lt;&gt;1,B863&lt;&gt;1,B863&lt;&gt;""),IF(טבלה1013[[#This Row],[LengthofCycle]]=F863,1,0),"")</f>
        <v>0</v>
      </c>
      <c r="AK862" s="4">
        <f>IF(AND(טבלה1013[[#This Row],[הווסת פעיל?]]&lt;&gt;1,B863&lt;&gt;1,B863&lt;&gt;""),IF(OR(טבלה1013[[#This Row],[LengthofCycle]]=F863,F863=29),1,0),"")</f>
        <v>1</v>
      </c>
      <c r="AL862" s="4">
        <f>IF(AND(טבלה1013[[#This Row],[הווסת פעיל?]]&lt;&gt;1,B863&lt;&gt;1,B863&lt;&gt;""),IF(OR(טבלה1013[[#This Row],[LengthofCycle]]=F863,F863=29,F863=28),1,0),"")</f>
        <v>1</v>
      </c>
    </row>
    <row r="863" spans="1:38" x14ac:dyDescent="0.25">
      <c r="A863" s="1" t="s">
        <v>125</v>
      </c>
      <c r="B863" s="1">
        <v>4</v>
      </c>
      <c r="C863" s="1">
        <v>1</v>
      </c>
      <c r="D863" s="1">
        <v>1</v>
      </c>
      <c r="E863" s="1">
        <v>0</v>
      </c>
      <c r="F863" s="1">
        <v>29</v>
      </c>
      <c r="G863" s="1">
        <f>טבלה1013[[#This Row],[LengthofCycle]]+1</f>
        <v>30</v>
      </c>
      <c r="H863" s="1">
        <f>IF(IFERROR(LOOKUP(טבלה1013[[#This Row],[ClientID]],קביעויות[השבוע]),FALSE)=טבלה1013[[#This Row],[ClientID]],1,"")</f>
        <v>1</v>
      </c>
      <c r="I863" s="1" t="str">
        <f>IF(AND(טבלה1013[[#This Row],[CycleNumber]]&gt;1,OR(B864="",טבלה1013[[#This Row],[CycleNumber]]&gt;B862)),IF(OR(AND(טבלה1013[[#This Row],[LengthofCycle]]=28,F862=28),AND(טבלה1013[[#This Row],[LengthofCycle]]=35,F862=35)),1,""),"")</f>
        <v/>
      </c>
      <c r="J863" s="1" t="str">
        <f>IF(AND(טבלה1013[[#This Row],[וסת השבוע]]=1,I862=1,טבלה1013[[#This Row],[CycleNumber]]&gt;B862),1,"")</f>
        <v/>
      </c>
      <c r="K863" s="1" t="str">
        <f>IF(טבלה1013[[#This Row],[CycleNumber]]=1,"",IF(טבלה1013[[#This Row],[וסת השבוע]]=1,0,IF(K862="","",IF(K862=0,IF(טבלה1013[[#This Row],[LengthofCycle]]=28,0,1),IF(K862=1,IF(טבלה1013[[#This Row],[LengthofCycle]]+F862=28*2,0,2),IF(K862=2,IF(טבלה1013[[#This Row],[LengthofCycle]]+F862+F861=28*3,0,3),""))))))</f>
        <v/>
      </c>
      <c r="L863" s="1" t="str">
        <f>IF(טבלה1013[[#This Row],[וסת השבוע]]=1,IF(טבלה1013[[#This Row],[וסת השבוע וההפלגה ביחד]]=1,L862+1,0),IF(AND(טבלה1013[[#This Row],[CycleNumber]]&gt;B862,טבלה1013[[#This Row],[CycleNumber]]&gt;1),IF(טבלה1013[[#This Row],[וסת השבוע פעיל?]]&lt;&gt;"",L862+1,""),""))</f>
        <v/>
      </c>
      <c r="M863" s="1" t="str">
        <f>IF(AND(טבלה1013[[#This Row],[וסת השבוע פעיל?]]&lt;&gt;"",טבלה1013[[#This Row],[CycleNumber]]&lt;B864,B864&lt;&gt;"",טבלה1013[[#This Row],[וסת השבוע פעיל?]]&lt;3),IF(K864=0,IF(AND(טבלה1013[[#This Row],[וסת השבוע פעיל?]]&gt;0,I864=1),0,1),0),"")</f>
        <v/>
      </c>
      <c r="N863" s="1" t="str">
        <f t="shared" si="76"/>
        <v/>
      </c>
      <c r="O863" s="1" t="str">
        <f>IF(AND(טבלה1013[[#This Row],[חיזוי - שבוע]]=1,J864=1),1,"")</f>
        <v/>
      </c>
      <c r="P863" s="1" t="str">
        <f>IF(AND(טבלה1013[[#This Row],[חיזוי טוב עם הפלגה?]]=1,טבלה1013[[#This Row],[וסת קבוע אחרון]]&lt;&gt;28,X862=1),1,"")</f>
        <v/>
      </c>
      <c r="Q863" s="1" t="str">
        <f>IF(AND(טבלה1013[[#This Row],[וסת השבוע פעיל?]]&lt;3,OR(טבלה1013[[#This Row],[CycleNumber]]&gt;B864,B864="")),1,"")</f>
        <v/>
      </c>
      <c r="R863" s="1">
        <f>IF(טבלה1013[[#This Row],[האישה קבעה וסת שבוע?]]=1,IF(טבלה1013[[#This Row],[וסת השבוע פעיל?]]&lt;3,1,0),"")</f>
        <v>0</v>
      </c>
      <c r="S8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3" s="1">
        <f t="shared" si="77"/>
        <v>0</v>
      </c>
      <c r="U863" s="1">
        <f t="shared" si="78"/>
        <v>0</v>
      </c>
      <c r="V863" s="1" t="str">
        <f t="shared" si="79"/>
        <v/>
      </c>
      <c r="W863" s="1" t="str">
        <f>IF(טבלה1013[[#This Row],[3 הפלגות זהות]]="","",IF(טבלה1013[[#This Row],[3 הפלגות זהות]]=1,טבלה1013[[#This Row],[LengthofCycle]],W862))</f>
        <v/>
      </c>
      <c r="X863" s="1" t="str">
        <f>IF(טבלה1013[[#This Row],[וסת קבוע אחרון]]="","",IF(OR(טבלה1013[[#This Row],[LengthofCycle]]=טבלה1013[[#This Row],[וסת קבוע אחרון]],F862=טבלה1013[[#This Row],[וסת קבוע אחרון]],F861=טבלה1013[[#This Row],[וסת קבוע אחרון]]),1,0))</f>
        <v/>
      </c>
      <c r="Y863" s="1" t="str">
        <f>IF(OR(טבלה1013[[#This Row],[הווסת פעיל?]]=0,טבלה1013[[#This Row],[הווסת פעיל?]]=""),"",SUM(Y862,טבלה1013[[#This Row],[הווסת פעיל?]]))</f>
        <v/>
      </c>
      <c r="Z863" s="1" t="str">
        <f>IF(AND(טבלה1013[[#This Row],[כמה מחזורים עד עקירה]]&lt;&gt;"",Y864=""),טבלה1013[[#This Row],[כמה מחזורים עד עקירה]],"")</f>
        <v/>
      </c>
      <c r="AA863" s="1" t="str">
        <f>IF(AND(טבלה1013[[#This Row],[הווסת פעיל?]]=1,טבלה1013[[#This Row],[וסת קבוע אחרון]]&lt;&gt;W862),טבלה1013[[#This Row],[וסת קבוע אחרון]],"")</f>
        <v/>
      </c>
      <c r="AB863" s="1" t="str">
        <f>IF(AND(טבלה1013[[#This Row],[הווסת פעיל?]]=1,X862=0,טבלה1013[[#This Row],[וסת קבוע אחרון]]=W862),טבלה1013[[#This Row],[וסת קבוע אחרון]],"")</f>
        <v/>
      </c>
      <c r="AC863" s="1" t="str">
        <f>IF(AND(טבלה1013[[#This Row],[הווסת פעיל?]]=1,X862=0,טבלה1013[[#This Row],[וסת קבוע אחרון]]&lt;&gt;W862),1,"")</f>
        <v/>
      </c>
      <c r="AD863" s="1" t="str">
        <f>IF(AND(טבלה1013[[#This Row],[הווסת פעיל?]]&lt;&gt;"",B864=1),טבלה1013[[#This Row],[CycleNumber]],"")</f>
        <v/>
      </c>
      <c r="AE863" s="1" t="str">
        <f>IF(AND(טבלה1013[[#This Row],[הווסת פעיל?]]&lt;&gt;"",X862=""),טבלה1013[[#This Row],[CycleNumber]],"")</f>
        <v/>
      </c>
      <c r="AF863" s="1" t="str">
        <f>IF(B864=1,"",IF(טבלה1013[[#This Row],[הווסת פעיל?]]=1,IF(טבלה1013[[#This Row],[וסת קבוע אחרון]]=F864,1,0),""))</f>
        <v/>
      </c>
      <c r="AG863" s="1" t="str">
        <f>IF(B864=1,"",IF(טבלה1013[[#This Row],[הווסת פעיל?]]=1,IF(OR(טבלה1013[[#This Row],[וסת קבוע אחרון]]=F864,F864=טבלה1013[[#This Row],[LengthofCycle]]),1,0),""))</f>
        <v/>
      </c>
      <c r="AH863" s="1" t="str">
        <f>IF(B864=1,"",IF(טבלה1013[[#This Row],[הווסת פעיל?]]=1,IF(OR(טבלה1013[[#This Row],[וסת קבוע אחרון]]=F864,F864=טבלה1013[[#This Row],[LengthofCycle]],AND(טבלה1013[[#This Row],[LengthofCycle]]&lt;&gt;טבלה1013[[#This Row],[וסת קבוע אחרון]],OR(F864=28,F864=29))),1,0),""))</f>
        <v/>
      </c>
      <c r="AI863" s="1" t="str">
        <f>IF(AND(טבלה1013[[#This Row],[הווסת פעיל?]]=1,B864=1),1,"")</f>
        <v/>
      </c>
      <c r="AJ863" s="4">
        <f>IF(AND(טבלה1013[[#This Row],[הווסת פעיל?]]&lt;&gt;1,B864&lt;&gt;1,B864&lt;&gt;""),IF(טבלה1013[[#This Row],[LengthofCycle]]=F864,1,0),"")</f>
        <v>0</v>
      </c>
      <c r="AK863" s="4">
        <f>IF(AND(טבלה1013[[#This Row],[הווסת פעיל?]]&lt;&gt;1,B864&lt;&gt;1,B864&lt;&gt;""),IF(OR(טבלה1013[[#This Row],[LengthofCycle]]=F864,F864=29),1,0),"")</f>
        <v>0</v>
      </c>
      <c r="AL863" s="4">
        <f>IF(AND(טבלה1013[[#This Row],[הווסת פעיל?]]&lt;&gt;1,B864&lt;&gt;1,B864&lt;&gt;""),IF(OR(טבלה1013[[#This Row],[LengthofCycle]]=F864,F864=29,F864=28),1,0),"")</f>
        <v>0</v>
      </c>
    </row>
    <row r="864" spans="1:38" x14ac:dyDescent="0.25">
      <c r="A864" s="1" t="s">
        <v>125</v>
      </c>
      <c r="B864" s="1">
        <v>5</v>
      </c>
      <c r="C864" s="1">
        <v>1</v>
      </c>
      <c r="D864" s="1">
        <v>1</v>
      </c>
      <c r="E864" s="1">
        <v>0</v>
      </c>
      <c r="F864" s="1">
        <v>25</v>
      </c>
      <c r="G864" s="1">
        <f>טבלה1013[[#This Row],[LengthofCycle]]+1</f>
        <v>26</v>
      </c>
      <c r="H864" s="1">
        <f>IF(IFERROR(LOOKUP(טבלה1013[[#This Row],[ClientID]],קביעויות[השבוע]),FALSE)=טבלה1013[[#This Row],[ClientID]],1,"")</f>
        <v>1</v>
      </c>
      <c r="I864" s="1" t="str">
        <f>IF(AND(טבלה1013[[#This Row],[CycleNumber]]&gt;1,OR(B865="",טבלה1013[[#This Row],[CycleNumber]]&gt;B863)),IF(OR(AND(טבלה1013[[#This Row],[LengthofCycle]]=28,F863=28),AND(טבלה1013[[#This Row],[LengthofCycle]]=35,F863=35)),1,""),"")</f>
        <v/>
      </c>
      <c r="J864" s="1" t="str">
        <f>IF(AND(טבלה1013[[#This Row],[וסת השבוע]]=1,I863=1,טבלה1013[[#This Row],[CycleNumber]]&gt;B863),1,"")</f>
        <v/>
      </c>
      <c r="K864" s="1" t="str">
        <f>IF(טבלה1013[[#This Row],[CycleNumber]]=1,"",IF(טבלה1013[[#This Row],[וסת השבוע]]=1,0,IF(K863="","",IF(K863=0,IF(טבלה1013[[#This Row],[LengthofCycle]]=28,0,1),IF(K863=1,IF(טבלה1013[[#This Row],[LengthofCycle]]+F863=28*2,0,2),IF(K863=2,IF(טבלה1013[[#This Row],[LengthofCycle]]+F863+F862=28*3,0,3),""))))))</f>
        <v/>
      </c>
      <c r="L864" s="1" t="str">
        <f>IF(טבלה1013[[#This Row],[וסת השבוע]]=1,IF(טבלה1013[[#This Row],[וסת השבוע וההפלגה ביחד]]=1,L863+1,0),IF(AND(טבלה1013[[#This Row],[CycleNumber]]&gt;B863,טבלה1013[[#This Row],[CycleNumber]]&gt;1),IF(טבלה1013[[#This Row],[וסת השבוע פעיל?]]&lt;&gt;"",L863+1,""),""))</f>
        <v/>
      </c>
      <c r="M864" s="1" t="str">
        <f>IF(AND(טבלה1013[[#This Row],[וסת השבוע פעיל?]]&lt;&gt;"",טבלה1013[[#This Row],[CycleNumber]]&lt;B865,B865&lt;&gt;"",טבלה1013[[#This Row],[וסת השבוע פעיל?]]&lt;3),IF(K865=0,IF(AND(טבלה1013[[#This Row],[וסת השבוע פעיל?]]&gt;0,I865=1),0,1),0),"")</f>
        <v/>
      </c>
      <c r="N864" s="1" t="str">
        <f t="shared" si="76"/>
        <v/>
      </c>
      <c r="O864" s="1" t="str">
        <f>IF(AND(טבלה1013[[#This Row],[חיזוי - שבוע]]=1,J865=1),1,"")</f>
        <v/>
      </c>
      <c r="P864" s="1" t="str">
        <f>IF(AND(טבלה1013[[#This Row],[חיזוי טוב עם הפלגה?]]=1,טבלה1013[[#This Row],[וסת קבוע אחרון]]&lt;&gt;28,X863=1),1,"")</f>
        <v/>
      </c>
      <c r="Q864" s="1" t="str">
        <f>IF(AND(טבלה1013[[#This Row],[וסת השבוע פעיל?]]&lt;3,OR(טבלה1013[[#This Row],[CycleNumber]]&gt;B865,B865="")),1,"")</f>
        <v/>
      </c>
      <c r="R864" s="1">
        <f>IF(טבלה1013[[#This Row],[האישה קבעה וסת שבוע?]]=1,IF(טבלה1013[[#This Row],[וסת השבוע פעיל?]]&lt;3,1,0),"")</f>
        <v>0</v>
      </c>
      <c r="S8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4" s="1">
        <f t="shared" si="77"/>
        <v>0</v>
      </c>
      <c r="U864" s="1">
        <f t="shared" si="78"/>
        <v>0</v>
      </c>
      <c r="V864" s="1">
        <f t="shared" si="79"/>
        <v>0</v>
      </c>
      <c r="W864" s="1" t="str">
        <f>IF(טבלה1013[[#This Row],[3 הפלגות זהות]]="","",IF(טבלה1013[[#This Row],[3 הפלגות זהות]]=1,טבלה1013[[#This Row],[LengthofCycle]],W863))</f>
        <v/>
      </c>
      <c r="X864" s="1" t="str">
        <f>IF(טבלה1013[[#This Row],[וסת קבוע אחרון]]="","",IF(OR(טבלה1013[[#This Row],[LengthofCycle]]=טבלה1013[[#This Row],[וסת קבוע אחרון]],F863=טבלה1013[[#This Row],[וסת קבוע אחרון]],F862=טבלה1013[[#This Row],[וסת קבוע אחרון]]),1,0))</f>
        <v/>
      </c>
      <c r="Y864" s="1" t="str">
        <f>IF(OR(טבלה1013[[#This Row],[הווסת פעיל?]]=0,טבלה1013[[#This Row],[הווסת פעיל?]]=""),"",SUM(Y863,טבלה1013[[#This Row],[הווסת פעיל?]]))</f>
        <v/>
      </c>
      <c r="Z864" s="1" t="str">
        <f>IF(AND(טבלה1013[[#This Row],[כמה מחזורים עד עקירה]]&lt;&gt;"",Y865=""),טבלה1013[[#This Row],[כמה מחזורים עד עקירה]],"")</f>
        <v/>
      </c>
      <c r="AA864" s="1" t="str">
        <f>IF(AND(טבלה1013[[#This Row],[הווסת פעיל?]]=1,טבלה1013[[#This Row],[וסת קבוע אחרון]]&lt;&gt;W863),טבלה1013[[#This Row],[וסת קבוע אחרון]],"")</f>
        <v/>
      </c>
      <c r="AB864" s="1" t="str">
        <f>IF(AND(טבלה1013[[#This Row],[הווסת פעיל?]]=1,X863=0,טבלה1013[[#This Row],[וסת קבוע אחרון]]=W863),טבלה1013[[#This Row],[וסת קבוע אחרון]],"")</f>
        <v/>
      </c>
      <c r="AC864" s="1" t="str">
        <f>IF(AND(טבלה1013[[#This Row],[הווסת פעיל?]]=1,X863=0,טבלה1013[[#This Row],[וסת קבוע אחרון]]&lt;&gt;W863),1,"")</f>
        <v/>
      </c>
      <c r="AD864" s="1" t="str">
        <f>IF(AND(טבלה1013[[#This Row],[הווסת פעיל?]]&lt;&gt;"",B865=1),טבלה1013[[#This Row],[CycleNumber]],"")</f>
        <v/>
      </c>
      <c r="AE864" s="1" t="str">
        <f>IF(AND(טבלה1013[[#This Row],[הווסת פעיל?]]&lt;&gt;"",X863=""),טבלה1013[[#This Row],[CycleNumber]],"")</f>
        <v/>
      </c>
      <c r="AF864" s="1" t="str">
        <f>IF(B865=1,"",IF(טבלה1013[[#This Row],[הווסת פעיל?]]=1,IF(טבלה1013[[#This Row],[וסת קבוע אחרון]]=F865,1,0),""))</f>
        <v/>
      </c>
      <c r="AG864" s="1" t="str">
        <f>IF(B865=1,"",IF(טבלה1013[[#This Row],[הווסת פעיל?]]=1,IF(OR(טבלה1013[[#This Row],[וסת קבוע אחרון]]=F865,F865=טבלה1013[[#This Row],[LengthofCycle]]),1,0),""))</f>
        <v/>
      </c>
      <c r="AH864" s="1" t="str">
        <f>IF(B865=1,"",IF(טבלה1013[[#This Row],[הווסת פעיל?]]=1,IF(OR(טבלה1013[[#This Row],[וסת קבוע אחרון]]=F865,F865=טבלה1013[[#This Row],[LengthofCycle]],AND(טבלה1013[[#This Row],[LengthofCycle]]&lt;&gt;טבלה1013[[#This Row],[וסת קבוע אחרון]],OR(F865=28,F865=29))),1,0),""))</f>
        <v/>
      </c>
      <c r="AI864" s="1" t="str">
        <f>IF(AND(טבלה1013[[#This Row],[הווסת פעיל?]]=1,B865=1),1,"")</f>
        <v/>
      </c>
      <c r="AJ864" s="4">
        <f>IF(AND(טבלה1013[[#This Row],[הווסת פעיל?]]&lt;&gt;1,B865&lt;&gt;1,B865&lt;&gt;""),IF(טבלה1013[[#This Row],[LengthofCycle]]=F865,1,0),"")</f>
        <v>0</v>
      </c>
      <c r="AK864" s="4">
        <f>IF(AND(טבלה1013[[#This Row],[הווסת פעיל?]]&lt;&gt;1,B865&lt;&gt;1,B865&lt;&gt;""),IF(OR(טבלה1013[[#This Row],[LengthofCycle]]=F865,F865=29),1,0),"")</f>
        <v>0</v>
      </c>
      <c r="AL864" s="4">
        <f>IF(AND(טבלה1013[[#This Row],[הווסת פעיל?]]&lt;&gt;1,B865&lt;&gt;1,B865&lt;&gt;""),IF(OR(טבלה1013[[#This Row],[LengthofCycle]]=F865,F865=29,F865=28),1,0),"")</f>
        <v>1</v>
      </c>
    </row>
    <row r="865" spans="1:38" x14ac:dyDescent="0.25">
      <c r="A865" s="1" t="s">
        <v>125</v>
      </c>
      <c r="B865" s="1">
        <v>6</v>
      </c>
      <c r="C865" s="1">
        <v>1</v>
      </c>
      <c r="D865" s="1">
        <v>1</v>
      </c>
      <c r="E865" s="1">
        <v>0</v>
      </c>
      <c r="F865" s="1">
        <v>28</v>
      </c>
      <c r="G865" s="1">
        <f>טבלה1013[[#This Row],[LengthofCycle]]+1</f>
        <v>29</v>
      </c>
      <c r="H865" s="1">
        <f>IF(IFERROR(LOOKUP(טבלה1013[[#This Row],[ClientID]],קביעויות[השבוע]),FALSE)=טבלה1013[[#This Row],[ClientID]],1,"")</f>
        <v>1</v>
      </c>
      <c r="I865" s="1" t="str">
        <f>IF(AND(טבלה1013[[#This Row],[CycleNumber]]&gt;1,OR(B866="",טבלה1013[[#This Row],[CycleNumber]]&gt;B864)),IF(OR(AND(טבלה1013[[#This Row],[LengthofCycle]]=28,F864=28),AND(טבלה1013[[#This Row],[LengthofCycle]]=35,F864=35)),1,""),"")</f>
        <v/>
      </c>
      <c r="J865" s="1" t="str">
        <f>IF(AND(טבלה1013[[#This Row],[וסת השבוע]]=1,I864=1,טבלה1013[[#This Row],[CycleNumber]]&gt;B864),1,"")</f>
        <v/>
      </c>
      <c r="K865" s="1" t="str">
        <f>IF(טבלה1013[[#This Row],[CycleNumber]]=1,"",IF(טבלה1013[[#This Row],[וסת השבוע]]=1,0,IF(K864="","",IF(K864=0,IF(טבלה1013[[#This Row],[LengthofCycle]]=28,0,1),IF(K864=1,IF(טבלה1013[[#This Row],[LengthofCycle]]+F864=28*2,0,2),IF(K864=2,IF(טבלה1013[[#This Row],[LengthofCycle]]+F864+F863=28*3,0,3),""))))))</f>
        <v/>
      </c>
      <c r="L865" s="1" t="str">
        <f>IF(טבלה1013[[#This Row],[וסת השבוע]]=1,IF(טבלה1013[[#This Row],[וסת השבוע וההפלגה ביחד]]=1,L864+1,0),IF(AND(טבלה1013[[#This Row],[CycleNumber]]&gt;B864,טבלה1013[[#This Row],[CycleNumber]]&gt;1),IF(טבלה1013[[#This Row],[וסת השבוע פעיל?]]&lt;&gt;"",L864+1,""),""))</f>
        <v/>
      </c>
      <c r="M865" s="1" t="str">
        <f>IF(AND(טבלה1013[[#This Row],[וסת השבוע פעיל?]]&lt;&gt;"",טבלה1013[[#This Row],[CycleNumber]]&lt;B866,B866&lt;&gt;"",טבלה1013[[#This Row],[וסת השבוע פעיל?]]&lt;3),IF(K866=0,IF(AND(טבלה1013[[#This Row],[וסת השבוע פעיל?]]&gt;0,I866=1),0,1),0),"")</f>
        <v/>
      </c>
      <c r="N865" s="1" t="str">
        <f t="shared" si="76"/>
        <v/>
      </c>
      <c r="O865" s="1" t="str">
        <f>IF(AND(טבלה1013[[#This Row],[חיזוי - שבוע]]=1,J866=1),1,"")</f>
        <v/>
      </c>
      <c r="P865" s="1" t="str">
        <f>IF(AND(טבלה1013[[#This Row],[חיזוי טוב עם הפלגה?]]=1,טבלה1013[[#This Row],[וסת קבוע אחרון]]&lt;&gt;28,X864=1),1,"")</f>
        <v/>
      </c>
      <c r="Q865" s="1" t="str">
        <f>IF(AND(טבלה1013[[#This Row],[וסת השבוע פעיל?]]&lt;3,OR(טבלה1013[[#This Row],[CycleNumber]]&gt;B866,B866="")),1,"")</f>
        <v/>
      </c>
      <c r="R865" s="1">
        <f>IF(טבלה1013[[#This Row],[האישה קבעה וסת שבוע?]]=1,IF(טבלה1013[[#This Row],[וסת השבוע פעיל?]]&lt;3,1,0),"")</f>
        <v>0</v>
      </c>
      <c r="S8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5" s="1">
        <f t="shared" si="77"/>
        <v>0</v>
      </c>
      <c r="U865" s="1">
        <f t="shared" si="78"/>
        <v>0</v>
      </c>
      <c r="V865" s="1">
        <f t="shared" si="79"/>
        <v>0</v>
      </c>
      <c r="W865" s="1" t="str">
        <f>IF(טבלה1013[[#This Row],[3 הפלגות זהות]]="","",IF(טבלה1013[[#This Row],[3 הפלגות זהות]]=1,טבלה1013[[#This Row],[LengthofCycle]],W864))</f>
        <v/>
      </c>
      <c r="X865" s="1" t="str">
        <f>IF(טבלה1013[[#This Row],[וסת קבוע אחרון]]="","",IF(OR(טבלה1013[[#This Row],[LengthofCycle]]=טבלה1013[[#This Row],[וסת קבוע אחרון]],F864=טבלה1013[[#This Row],[וסת קבוע אחרון]],F863=טבלה1013[[#This Row],[וסת קבוע אחרון]]),1,0))</f>
        <v/>
      </c>
      <c r="Y865" s="1" t="str">
        <f>IF(OR(טבלה1013[[#This Row],[הווסת פעיל?]]=0,טבלה1013[[#This Row],[הווסת פעיל?]]=""),"",SUM(Y864,טבלה1013[[#This Row],[הווסת פעיל?]]))</f>
        <v/>
      </c>
      <c r="Z865" s="1" t="str">
        <f>IF(AND(טבלה1013[[#This Row],[כמה מחזורים עד עקירה]]&lt;&gt;"",Y866=""),טבלה1013[[#This Row],[כמה מחזורים עד עקירה]],"")</f>
        <v/>
      </c>
      <c r="AA865" s="1" t="str">
        <f>IF(AND(טבלה1013[[#This Row],[הווסת פעיל?]]=1,טבלה1013[[#This Row],[וסת קבוע אחרון]]&lt;&gt;W864),טבלה1013[[#This Row],[וסת קבוע אחרון]],"")</f>
        <v/>
      </c>
      <c r="AB865" s="1" t="str">
        <f>IF(AND(טבלה1013[[#This Row],[הווסת פעיל?]]=1,X864=0,טבלה1013[[#This Row],[וסת קבוע אחרון]]=W864),טבלה1013[[#This Row],[וסת קבוע אחרון]],"")</f>
        <v/>
      </c>
      <c r="AC865" s="1" t="str">
        <f>IF(AND(טבלה1013[[#This Row],[הווסת פעיל?]]=1,X864=0,טבלה1013[[#This Row],[וסת קבוע אחרון]]&lt;&gt;W864),1,"")</f>
        <v/>
      </c>
      <c r="AD865" s="1" t="str">
        <f>IF(AND(טבלה1013[[#This Row],[הווסת פעיל?]]&lt;&gt;"",B866=1),טבלה1013[[#This Row],[CycleNumber]],"")</f>
        <v/>
      </c>
      <c r="AE865" s="1" t="str">
        <f>IF(AND(טבלה1013[[#This Row],[הווסת פעיל?]]&lt;&gt;"",X864=""),טבלה1013[[#This Row],[CycleNumber]],"")</f>
        <v/>
      </c>
      <c r="AF865" s="1" t="str">
        <f>IF(B866=1,"",IF(טבלה1013[[#This Row],[הווסת פעיל?]]=1,IF(טבלה1013[[#This Row],[וסת קבוע אחרון]]=F866,1,0),""))</f>
        <v/>
      </c>
      <c r="AG865" s="1" t="str">
        <f>IF(B866=1,"",IF(טבלה1013[[#This Row],[הווסת פעיל?]]=1,IF(OR(טבלה1013[[#This Row],[וסת קבוע אחרון]]=F866,F866=טבלה1013[[#This Row],[LengthofCycle]]),1,0),""))</f>
        <v/>
      </c>
      <c r="AH865" s="1" t="str">
        <f>IF(B866=1,"",IF(טבלה1013[[#This Row],[הווסת פעיל?]]=1,IF(OR(טבלה1013[[#This Row],[וסת קבוע אחרון]]=F866,F866=טבלה1013[[#This Row],[LengthofCycle]],AND(טבלה1013[[#This Row],[LengthofCycle]]&lt;&gt;טבלה1013[[#This Row],[וסת קבוע אחרון]],OR(F866=28,F866=29))),1,0),""))</f>
        <v/>
      </c>
      <c r="AI865" s="1" t="str">
        <f>IF(AND(טבלה1013[[#This Row],[הווסת פעיל?]]=1,B866=1),1,"")</f>
        <v/>
      </c>
      <c r="AJ865" s="4">
        <f>IF(AND(טבלה1013[[#This Row],[הווסת פעיל?]]&lt;&gt;1,B866&lt;&gt;1,B866&lt;&gt;""),IF(טבלה1013[[#This Row],[LengthofCycle]]=F866,1,0),"")</f>
        <v>0</v>
      </c>
      <c r="AK865" s="4">
        <f>IF(AND(טבלה1013[[#This Row],[הווסת פעיל?]]&lt;&gt;1,B866&lt;&gt;1,B866&lt;&gt;""),IF(OR(טבלה1013[[#This Row],[LengthofCycle]]=F866,F866=29),1,0),"")</f>
        <v>0</v>
      </c>
      <c r="AL865" s="4">
        <f>IF(AND(טבלה1013[[#This Row],[הווסת פעיל?]]&lt;&gt;1,B866&lt;&gt;1,B866&lt;&gt;""),IF(OR(טבלה1013[[#This Row],[LengthofCycle]]=F866,F866=29,F866=28),1,0),"")</f>
        <v>0</v>
      </c>
    </row>
    <row r="866" spans="1:38" x14ac:dyDescent="0.25">
      <c r="A866" s="1" t="s">
        <v>125</v>
      </c>
      <c r="B866" s="1">
        <v>7</v>
      </c>
      <c r="C866" s="1">
        <v>1</v>
      </c>
      <c r="D866" s="1">
        <v>1</v>
      </c>
      <c r="E866" s="1">
        <v>0</v>
      </c>
      <c r="F866" s="1">
        <v>26</v>
      </c>
      <c r="G866" s="1">
        <f>טבלה1013[[#This Row],[LengthofCycle]]+1</f>
        <v>27</v>
      </c>
      <c r="H866" s="1">
        <f>IF(IFERROR(LOOKUP(טבלה1013[[#This Row],[ClientID]],קביעויות[השבוע]),FALSE)=טבלה1013[[#This Row],[ClientID]],1,"")</f>
        <v>1</v>
      </c>
      <c r="I866" s="1" t="str">
        <f>IF(AND(טבלה1013[[#This Row],[CycleNumber]]&gt;1,OR(B867="",טבלה1013[[#This Row],[CycleNumber]]&gt;B865)),IF(OR(AND(טבלה1013[[#This Row],[LengthofCycle]]=28,F865=28),AND(טבלה1013[[#This Row],[LengthofCycle]]=35,F865=35)),1,""),"")</f>
        <v/>
      </c>
      <c r="J866" s="1" t="str">
        <f>IF(AND(טבלה1013[[#This Row],[וסת השבוע]]=1,I865=1,טבלה1013[[#This Row],[CycleNumber]]&gt;B865),1,"")</f>
        <v/>
      </c>
      <c r="K866" s="1" t="str">
        <f>IF(טבלה1013[[#This Row],[CycleNumber]]=1,"",IF(טבלה1013[[#This Row],[וסת השבוע]]=1,0,IF(K865="","",IF(K865=0,IF(טבלה1013[[#This Row],[LengthofCycle]]=28,0,1),IF(K865=1,IF(טבלה1013[[#This Row],[LengthofCycle]]+F865=28*2,0,2),IF(K865=2,IF(טבלה1013[[#This Row],[LengthofCycle]]+F865+F864=28*3,0,3),""))))))</f>
        <v/>
      </c>
      <c r="L866" s="1" t="str">
        <f>IF(טבלה1013[[#This Row],[וסת השבוע]]=1,IF(טבלה1013[[#This Row],[וסת השבוע וההפלגה ביחד]]=1,L865+1,0),IF(AND(טבלה1013[[#This Row],[CycleNumber]]&gt;B865,טבלה1013[[#This Row],[CycleNumber]]&gt;1),IF(טבלה1013[[#This Row],[וסת השבוע פעיל?]]&lt;&gt;"",L865+1,""),""))</f>
        <v/>
      </c>
      <c r="M866" s="1" t="str">
        <f>IF(AND(טבלה1013[[#This Row],[וסת השבוע פעיל?]]&lt;&gt;"",טבלה1013[[#This Row],[CycleNumber]]&lt;B867,B867&lt;&gt;"",טבלה1013[[#This Row],[וסת השבוע פעיל?]]&lt;3),IF(K867=0,IF(AND(טבלה1013[[#This Row],[וסת השבוע פעיל?]]&gt;0,I867=1),0,1),0),"")</f>
        <v/>
      </c>
      <c r="N866" s="1" t="str">
        <f t="shared" si="76"/>
        <v/>
      </c>
      <c r="O866" s="1" t="str">
        <f>IF(AND(טבלה1013[[#This Row],[חיזוי - שבוע]]=1,J867=1),1,"")</f>
        <v/>
      </c>
      <c r="P866" s="1" t="str">
        <f>IF(AND(טבלה1013[[#This Row],[חיזוי טוב עם הפלגה?]]=1,טבלה1013[[#This Row],[וסת קבוע אחרון]]&lt;&gt;28,X865=1),1,"")</f>
        <v/>
      </c>
      <c r="Q866" s="1" t="str">
        <f>IF(AND(טבלה1013[[#This Row],[וסת השבוע פעיל?]]&lt;3,OR(טבלה1013[[#This Row],[CycleNumber]]&gt;B867,B867="")),1,"")</f>
        <v/>
      </c>
      <c r="R866" s="1">
        <f>IF(טבלה1013[[#This Row],[האישה קבעה וסת שבוע?]]=1,IF(טבלה1013[[#This Row],[וסת השבוע פעיל?]]&lt;3,1,0),"")</f>
        <v>0</v>
      </c>
      <c r="S8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6" s="1">
        <f t="shared" si="77"/>
        <v>0</v>
      </c>
      <c r="U866" s="1">
        <f t="shared" si="78"/>
        <v>0</v>
      </c>
      <c r="V866" s="1">
        <f t="shared" si="79"/>
        <v>0</v>
      </c>
      <c r="W866" s="1" t="str">
        <f>IF(טבלה1013[[#This Row],[3 הפלגות זהות]]="","",IF(טבלה1013[[#This Row],[3 הפלגות זהות]]=1,טבלה1013[[#This Row],[LengthofCycle]],W865))</f>
        <v/>
      </c>
      <c r="X866" s="1" t="str">
        <f>IF(טבלה1013[[#This Row],[וסת קבוע אחרון]]="","",IF(OR(טבלה1013[[#This Row],[LengthofCycle]]=טבלה1013[[#This Row],[וסת קבוע אחרון]],F865=טבלה1013[[#This Row],[וסת קבוע אחרון]],F864=טבלה1013[[#This Row],[וסת קבוע אחרון]]),1,0))</f>
        <v/>
      </c>
      <c r="Y866" s="1" t="str">
        <f>IF(OR(טבלה1013[[#This Row],[הווסת פעיל?]]=0,טבלה1013[[#This Row],[הווסת פעיל?]]=""),"",SUM(Y865,טבלה1013[[#This Row],[הווסת פעיל?]]))</f>
        <v/>
      </c>
      <c r="Z866" s="1" t="str">
        <f>IF(AND(טבלה1013[[#This Row],[כמה מחזורים עד עקירה]]&lt;&gt;"",Y867=""),טבלה1013[[#This Row],[כמה מחזורים עד עקירה]],"")</f>
        <v/>
      </c>
      <c r="AA866" s="1" t="str">
        <f>IF(AND(טבלה1013[[#This Row],[הווסת פעיל?]]=1,טבלה1013[[#This Row],[וסת קבוע אחרון]]&lt;&gt;W865),טבלה1013[[#This Row],[וסת קבוע אחרון]],"")</f>
        <v/>
      </c>
      <c r="AB866" s="1" t="str">
        <f>IF(AND(טבלה1013[[#This Row],[הווסת פעיל?]]=1,X865=0,טבלה1013[[#This Row],[וסת קבוע אחרון]]=W865),טבלה1013[[#This Row],[וסת קבוע אחרון]],"")</f>
        <v/>
      </c>
      <c r="AC866" s="1" t="str">
        <f>IF(AND(טבלה1013[[#This Row],[הווסת פעיל?]]=1,X865=0,טבלה1013[[#This Row],[וסת קבוע אחרון]]&lt;&gt;W865),1,"")</f>
        <v/>
      </c>
      <c r="AD866" s="1" t="str">
        <f>IF(AND(טבלה1013[[#This Row],[הווסת פעיל?]]&lt;&gt;"",B867=1),טבלה1013[[#This Row],[CycleNumber]],"")</f>
        <v/>
      </c>
      <c r="AE866" s="1" t="str">
        <f>IF(AND(טבלה1013[[#This Row],[הווסת פעיל?]]&lt;&gt;"",X865=""),טבלה1013[[#This Row],[CycleNumber]],"")</f>
        <v/>
      </c>
      <c r="AF866" s="1" t="str">
        <f>IF(B867=1,"",IF(טבלה1013[[#This Row],[הווסת פעיל?]]=1,IF(טבלה1013[[#This Row],[וסת קבוע אחרון]]=F867,1,0),""))</f>
        <v/>
      </c>
      <c r="AG866" s="1" t="str">
        <f>IF(B867=1,"",IF(טבלה1013[[#This Row],[הווסת פעיל?]]=1,IF(OR(טבלה1013[[#This Row],[וסת קבוע אחרון]]=F867,F867=טבלה1013[[#This Row],[LengthofCycle]]),1,0),""))</f>
        <v/>
      </c>
      <c r="AH866" s="1" t="str">
        <f>IF(B867=1,"",IF(טבלה1013[[#This Row],[הווסת פעיל?]]=1,IF(OR(טבלה1013[[#This Row],[וסת קבוע אחרון]]=F867,F867=טבלה1013[[#This Row],[LengthofCycle]],AND(טבלה1013[[#This Row],[LengthofCycle]]&lt;&gt;טבלה1013[[#This Row],[וסת קבוע אחרון]],OR(F867=28,F867=29))),1,0),""))</f>
        <v/>
      </c>
      <c r="AI866" s="1" t="str">
        <f>IF(AND(טבלה1013[[#This Row],[הווסת פעיל?]]=1,B867=1),1,"")</f>
        <v/>
      </c>
      <c r="AJ866" s="4">
        <f>IF(AND(טבלה1013[[#This Row],[הווסת פעיל?]]&lt;&gt;1,B867&lt;&gt;1,B867&lt;&gt;""),IF(טבלה1013[[#This Row],[LengthofCycle]]=F867,1,0),"")</f>
        <v>0</v>
      </c>
      <c r="AK866" s="4">
        <f>IF(AND(טבלה1013[[#This Row],[הווסת פעיל?]]&lt;&gt;1,B867&lt;&gt;1,B867&lt;&gt;""),IF(OR(טבלה1013[[#This Row],[LengthofCycle]]=F867,F867=29),1,0),"")</f>
        <v>0</v>
      </c>
      <c r="AL866" s="4">
        <f>IF(AND(טבלה1013[[#This Row],[הווסת פעיל?]]&lt;&gt;1,B867&lt;&gt;1,B867&lt;&gt;""),IF(OR(טבלה1013[[#This Row],[LengthofCycle]]=F867,F867=29,F867=28),1,0),"")</f>
        <v>1</v>
      </c>
    </row>
    <row r="867" spans="1:38" x14ac:dyDescent="0.25">
      <c r="A867" s="1" t="s">
        <v>125</v>
      </c>
      <c r="B867" s="1">
        <v>8</v>
      </c>
      <c r="C867" s="1">
        <v>1</v>
      </c>
      <c r="D867" s="1">
        <v>1</v>
      </c>
      <c r="E867" s="1">
        <v>0</v>
      </c>
      <c r="F867" s="1">
        <v>28</v>
      </c>
      <c r="G867" s="1">
        <f>טבלה1013[[#This Row],[LengthofCycle]]+1</f>
        <v>29</v>
      </c>
      <c r="H867" s="1">
        <f>IF(IFERROR(LOOKUP(טבלה1013[[#This Row],[ClientID]],קביעויות[השבוע]),FALSE)=טבלה1013[[#This Row],[ClientID]],1,"")</f>
        <v>1</v>
      </c>
      <c r="I867" s="1" t="str">
        <f>IF(AND(טבלה1013[[#This Row],[CycleNumber]]&gt;1,OR(B868="",טבלה1013[[#This Row],[CycleNumber]]&gt;B866)),IF(OR(AND(טבלה1013[[#This Row],[LengthofCycle]]=28,F866=28),AND(טבלה1013[[#This Row],[LengthofCycle]]=35,F866=35)),1,""),"")</f>
        <v/>
      </c>
      <c r="J867" s="1" t="str">
        <f>IF(AND(טבלה1013[[#This Row],[וסת השבוע]]=1,I866=1,טבלה1013[[#This Row],[CycleNumber]]&gt;B866),1,"")</f>
        <v/>
      </c>
      <c r="K867" s="1" t="str">
        <f>IF(טבלה1013[[#This Row],[CycleNumber]]=1,"",IF(טבלה1013[[#This Row],[וסת השבוע]]=1,0,IF(K866="","",IF(K866=0,IF(טבלה1013[[#This Row],[LengthofCycle]]=28,0,1),IF(K866=1,IF(טבלה1013[[#This Row],[LengthofCycle]]+F866=28*2,0,2),IF(K866=2,IF(טבלה1013[[#This Row],[LengthofCycle]]+F866+F865=28*3,0,3),""))))))</f>
        <v/>
      </c>
      <c r="L867" s="1" t="str">
        <f>IF(טבלה1013[[#This Row],[וסת השבוע]]=1,IF(טבלה1013[[#This Row],[וסת השבוע וההפלגה ביחד]]=1,L866+1,0),IF(AND(טבלה1013[[#This Row],[CycleNumber]]&gt;B866,טבלה1013[[#This Row],[CycleNumber]]&gt;1),IF(טבלה1013[[#This Row],[וסת השבוע פעיל?]]&lt;&gt;"",L866+1,""),""))</f>
        <v/>
      </c>
      <c r="M867" s="1" t="str">
        <f>IF(AND(טבלה1013[[#This Row],[וסת השבוע פעיל?]]&lt;&gt;"",טבלה1013[[#This Row],[CycleNumber]]&lt;B868,B868&lt;&gt;"",טבלה1013[[#This Row],[וסת השבוע פעיל?]]&lt;3),IF(K868=0,IF(AND(טבלה1013[[#This Row],[וסת השבוע פעיל?]]&gt;0,I868=1),0,1),0),"")</f>
        <v/>
      </c>
      <c r="N867" s="1" t="str">
        <f t="shared" si="76"/>
        <v/>
      </c>
      <c r="O867" s="1" t="str">
        <f>IF(AND(טבלה1013[[#This Row],[חיזוי - שבוע]]=1,J868=1),1,"")</f>
        <v/>
      </c>
      <c r="P867" s="1" t="str">
        <f>IF(AND(טבלה1013[[#This Row],[חיזוי טוב עם הפלגה?]]=1,טבלה1013[[#This Row],[וסת קבוע אחרון]]&lt;&gt;28,X866=1),1,"")</f>
        <v/>
      </c>
      <c r="Q867" s="1" t="str">
        <f>IF(AND(טבלה1013[[#This Row],[וסת השבוע פעיל?]]&lt;3,OR(טבלה1013[[#This Row],[CycleNumber]]&gt;B868,B868="")),1,"")</f>
        <v/>
      </c>
      <c r="R867" s="1">
        <f>IF(טבלה1013[[#This Row],[האישה קבעה וסת שבוע?]]=1,IF(טבלה1013[[#This Row],[וסת השבוע פעיל?]]&lt;3,1,0),"")</f>
        <v>0</v>
      </c>
      <c r="S8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7" s="1">
        <f t="shared" si="77"/>
        <v>0</v>
      </c>
      <c r="U867" s="1">
        <f t="shared" si="78"/>
        <v>0</v>
      </c>
      <c r="V867" s="1">
        <f t="shared" si="79"/>
        <v>0</v>
      </c>
      <c r="W867" s="1" t="str">
        <f>IF(טבלה1013[[#This Row],[3 הפלגות זהות]]="","",IF(טבלה1013[[#This Row],[3 הפלגות זהות]]=1,טבלה1013[[#This Row],[LengthofCycle]],W866))</f>
        <v/>
      </c>
      <c r="X867" s="1" t="str">
        <f>IF(טבלה1013[[#This Row],[וסת קבוע אחרון]]="","",IF(OR(טבלה1013[[#This Row],[LengthofCycle]]=טבלה1013[[#This Row],[וסת קבוע אחרון]],F866=טבלה1013[[#This Row],[וסת קבוע אחרון]],F865=טבלה1013[[#This Row],[וסת קבוע אחרון]]),1,0))</f>
        <v/>
      </c>
      <c r="Y867" s="1" t="str">
        <f>IF(OR(טבלה1013[[#This Row],[הווסת פעיל?]]=0,טבלה1013[[#This Row],[הווסת פעיל?]]=""),"",SUM(Y866,טבלה1013[[#This Row],[הווסת פעיל?]]))</f>
        <v/>
      </c>
      <c r="Z867" s="1" t="str">
        <f>IF(AND(טבלה1013[[#This Row],[כמה מחזורים עד עקירה]]&lt;&gt;"",Y868=""),טבלה1013[[#This Row],[כמה מחזורים עד עקירה]],"")</f>
        <v/>
      </c>
      <c r="AA867" s="1" t="str">
        <f>IF(AND(טבלה1013[[#This Row],[הווסת פעיל?]]=1,טבלה1013[[#This Row],[וסת קבוע אחרון]]&lt;&gt;W866),טבלה1013[[#This Row],[וסת קבוע אחרון]],"")</f>
        <v/>
      </c>
      <c r="AB867" s="1" t="str">
        <f>IF(AND(טבלה1013[[#This Row],[הווסת פעיל?]]=1,X866=0,טבלה1013[[#This Row],[וסת קבוע אחרון]]=W866),טבלה1013[[#This Row],[וסת קבוע אחרון]],"")</f>
        <v/>
      </c>
      <c r="AC867" s="1" t="str">
        <f>IF(AND(טבלה1013[[#This Row],[הווסת פעיל?]]=1,X866=0,טבלה1013[[#This Row],[וסת קבוע אחרון]]&lt;&gt;W866),1,"")</f>
        <v/>
      </c>
      <c r="AD867" s="1" t="str">
        <f>IF(AND(טבלה1013[[#This Row],[הווסת פעיל?]]&lt;&gt;"",B868=1),טבלה1013[[#This Row],[CycleNumber]],"")</f>
        <v/>
      </c>
      <c r="AE867" s="1" t="str">
        <f>IF(AND(טבלה1013[[#This Row],[הווסת פעיל?]]&lt;&gt;"",X866=""),טבלה1013[[#This Row],[CycleNumber]],"")</f>
        <v/>
      </c>
      <c r="AF867" s="1" t="str">
        <f>IF(B868=1,"",IF(טבלה1013[[#This Row],[הווסת פעיל?]]=1,IF(טבלה1013[[#This Row],[וסת קבוע אחרון]]=F868,1,0),""))</f>
        <v/>
      </c>
      <c r="AG867" s="1" t="str">
        <f>IF(B868=1,"",IF(טבלה1013[[#This Row],[הווסת פעיל?]]=1,IF(OR(טבלה1013[[#This Row],[וסת קבוע אחרון]]=F868,F868=טבלה1013[[#This Row],[LengthofCycle]]),1,0),""))</f>
        <v/>
      </c>
      <c r="AH867" s="1" t="str">
        <f>IF(B868=1,"",IF(טבלה1013[[#This Row],[הווסת פעיל?]]=1,IF(OR(טבלה1013[[#This Row],[וסת קבוע אחרון]]=F868,F868=טבלה1013[[#This Row],[LengthofCycle]],AND(טבלה1013[[#This Row],[LengthofCycle]]&lt;&gt;טבלה1013[[#This Row],[וסת קבוע אחרון]],OR(F868=28,F868=29))),1,0),""))</f>
        <v/>
      </c>
      <c r="AI867" s="1" t="str">
        <f>IF(AND(טבלה1013[[#This Row],[הווסת פעיל?]]=1,B868=1),1,"")</f>
        <v/>
      </c>
      <c r="AJ867" s="4">
        <f>IF(AND(טבלה1013[[#This Row],[הווסת פעיל?]]&lt;&gt;1,B868&lt;&gt;1,B868&lt;&gt;""),IF(טבלה1013[[#This Row],[LengthofCycle]]=F868,1,0),"")</f>
        <v>1</v>
      </c>
      <c r="AK867" s="4">
        <f>IF(AND(טבלה1013[[#This Row],[הווסת פעיל?]]&lt;&gt;1,B868&lt;&gt;1,B868&lt;&gt;""),IF(OR(טבלה1013[[#This Row],[LengthofCycle]]=F868,F868=29),1,0),"")</f>
        <v>1</v>
      </c>
      <c r="AL867" s="4">
        <f>IF(AND(טבלה1013[[#This Row],[הווסת פעיל?]]&lt;&gt;1,B868&lt;&gt;1,B868&lt;&gt;""),IF(OR(טבלה1013[[#This Row],[LengthofCycle]]=F868,F868=29,F868=28),1,0),"")</f>
        <v>1</v>
      </c>
    </row>
    <row r="868" spans="1:38" x14ac:dyDescent="0.25">
      <c r="A868" s="1" t="s">
        <v>125</v>
      </c>
      <c r="B868" s="1">
        <v>9</v>
      </c>
      <c r="C868" s="1">
        <v>1</v>
      </c>
      <c r="D868" s="1">
        <v>1</v>
      </c>
      <c r="E868" s="1">
        <v>0</v>
      </c>
      <c r="F868" s="1">
        <v>28</v>
      </c>
      <c r="G868" s="1">
        <f>טבלה1013[[#This Row],[LengthofCycle]]+1</f>
        <v>29</v>
      </c>
      <c r="H868" s="1">
        <f>IF(IFERROR(LOOKUP(טבלה1013[[#This Row],[ClientID]],קביעויות[השבוע]),FALSE)=טבלה1013[[#This Row],[ClientID]],1,"")</f>
        <v>1</v>
      </c>
      <c r="I868" s="1">
        <f>IF(AND(טבלה1013[[#This Row],[CycleNumber]]&gt;1,OR(B869="",טבלה1013[[#This Row],[CycleNumber]]&gt;B867)),IF(OR(AND(טבלה1013[[#This Row],[LengthofCycle]]=28,F867=28),AND(טבלה1013[[#This Row],[LengthofCycle]]=35,F867=35)),1,""),"")</f>
        <v>1</v>
      </c>
      <c r="J868" s="1" t="str">
        <f>IF(AND(טבלה1013[[#This Row],[וסת השבוע]]=1,I867=1,טבלה1013[[#This Row],[CycleNumber]]&gt;B867),1,"")</f>
        <v/>
      </c>
      <c r="K868" s="1">
        <f>IF(טבלה1013[[#This Row],[CycleNumber]]=1,"",IF(טבלה1013[[#This Row],[וסת השבוע]]=1,0,IF(K867="","",IF(K867=0,IF(טבלה1013[[#This Row],[LengthofCycle]]=28,0,1),IF(K867=1,IF(טבלה1013[[#This Row],[LengthofCycle]]+F867=28*2,0,2),IF(K867=2,IF(טבלה1013[[#This Row],[LengthofCycle]]+F867+F866=28*3,0,3),""))))))</f>
        <v>0</v>
      </c>
      <c r="L868" s="1">
        <f>IF(טבלה1013[[#This Row],[וסת השבוע]]=1,IF(טבלה1013[[#This Row],[וסת השבוע וההפלגה ביחד]]=1,L867+1,0),IF(AND(טבלה1013[[#This Row],[CycleNumber]]&gt;B867,טבלה1013[[#This Row],[CycleNumber]]&gt;1),IF(טבלה1013[[#This Row],[וסת השבוע פעיל?]]&lt;&gt;"",L867+1,""),""))</f>
        <v>0</v>
      </c>
      <c r="M868" s="1">
        <f>IF(AND(טבלה1013[[#This Row],[וסת השבוע פעיל?]]&lt;&gt;"",טבלה1013[[#This Row],[CycleNumber]]&lt;B869,B869&lt;&gt;"",טבלה1013[[#This Row],[וסת השבוע פעיל?]]&lt;3),IF(K869=0,IF(AND(טבלה1013[[#This Row],[וסת השבוע פעיל?]]&gt;0,I869=1),0,1),0),"")</f>
        <v>1</v>
      </c>
      <c r="N868" s="1" t="str">
        <f t="shared" si="76"/>
        <v/>
      </c>
      <c r="O868" s="1">
        <f>IF(AND(טבלה1013[[#This Row],[חיזוי - שבוע]]=1,J869=1),1,"")</f>
        <v>1</v>
      </c>
      <c r="P868" s="1" t="str">
        <f>IF(AND(טבלה1013[[#This Row],[חיזוי טוב עם הפלגה?]]=1,טבלה1013[[#This Row],[וסת קבוע אחרון]]&lt;&gt;28,X867=1),1,"")</f>
        <v/>
      </c>
      <c r="Q868" s="1" t="str">
        <f>IF(AND(טבלה1013[[#This Row],[וסת השבוע פעיל?]]&lt;3,OR(טבלה1013[[#This Row],[CycleNumber]]&gt;B869,B869="")),1,"")</f>
        <v/>
      </c>
      <c r="R868" s="1">
        <f>IF(טבלה1013[[#This Row],[האישה קבעה וסת שבוע?]]=1,IF(טבלה1013[[#This Row],[וסת השבוע פעיל?]]&lt;3,1,0),"")</f>
        <v>1</v>
      </c>
      <c r="S8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8" s="1">
        <f t="shared" si="77"/>
        <v>0</v>
      </c>
      <c r="U868" s="1">
        <f t="shared" si="78"/>
        <v>0</v>
      </c>
      <c r="V868" s="1">
        <f t="shared" si="79"/>
        <v>0</v>
      </c>
      <c r="W868" s="1" t="str">
        <f>IF(טבלה1013[[#This Row],[3 הפלגות זהות]]="","",IF(טבלה1013[[#This Row],[3 הפלגות זהות]]=1,טבלה1013[[#This Row],[LengthofCycle]],W867))</f>
        <v/>
      </c>
      <c r="X868" s="1" t="str">
        <f>IF(טבלה1013[[#This Row],[וסת קבוע אחרון]]="","",IF(OR(טבלה1013[[#This Row],[LengthofCycle]]=טבלה1013[[#This Row],[וסת קבוע אחרון]],F867=טבלה1013[[#This Row],[וסת קבוע אחרון]],F866=טבלה1013[[#This Row],[וסת קבוע אחרון]]),1,0))</f>
        <v/>
      </c>
      <c r="Y868" s="1" t="str">
        <f>IF(OR(טבלה1013[[#This Row],[הווסת פעיל?]]=0,טבלה1013[[#This Row],[הווסת פעיל?]]=""),"",SUM(Y867,טבלה1013[[#This Row],[הווסת פעיל?]]))</f>
        <v/>
      </c>
      <c r="Z868" s="1" t="str">
        <f>IF(AND(טבלה1013[[#This Row],[כמה מחזורים עד עקירה]]&lt;&gt;"",Y869=""),טבלה1013[[#This Row],[כמה מחזורים עד עקירה]],"")</f>
        <v/>
      </c>
      <c r="AA868" s="1" t="str">
        <f>IF(AND(טבלה1013[[#This Row],[הווסת פעיל?]]=1,טבלה1013[[#This Row],[וסת קבוע אחרון]]&lt;&gt;W867),טבלה1013[[#This Row],[וסת קבוע אחרון]],"")</f>
        <v/>
      </c>
      <c r="AB868" s="1" t="str">
        <f>IF(AND(טבלה1013[[#This Row],[הווסת פעיל?]]=1,X867=0,טבלה1013[[#This Row],[וסת קבוע אחרון]]=W867),טבלה1013[[#This Row],[וסת קבוע אחרון]],"")</f>
        <v/>
      </c>
      <c r="AC868" s="1" t="str">
        <f>IF(AND(טבלה1013[[#This Row],[הווסת פעיל?]]=1,X867=0,טבלה1013[[#This Row],[וסת קבוע אחרון]]&lt;&gt;W867),1,"")</f>
        <v/>
      </c>
      <c r="AD868" s="1" t="str">
        <f>IF(AND(טבלה1013[[#This Row],[הווסת פעיל?]]&lt;&gt;"",B869=1),טבלה1013[[#This Row],[CycleNumber]],"")</f>
        <v/>
      </c>
      <c r="AE868" s="1" t="str">
        <f>IF(AND(טבלה1013[[#This Row],[הווסת פעיל?]]&lt;&gt;"",X867=""),טבלה1013[[#This Row],[CycleNumber]],"")</f>
        <v/>
      </c>
      <c r="AF868" s="1" t="str">
        <f>IF(B869=1,"",IF(טבלה1013[[#This Row],[הווסת פעיל?]]=1,IF(טבלה1013[[#This Row],[וסת קבוע אחרון]]=F869,1,0),""))</f>
        <v/>
      </c>
      <c r="AG868" s="1" t="str">
        <f>IF(B869=1,"",IF(טבלה1013[[#This Row],[הווסת פעיל?]]=1,IF(OR(טבלה1013[[#This Row],[וסת קבוע אחרון]]=F869,F869=טבלה1013[[#This Row],[LengthofCycle]]),1,0),""))</f>
        <v/>
      </c>
      <c r="AH868" s="1" t="str">
        <f>IF(B869=1,"",IF(טבלה1013[[#This Row],[הווסת פעיל?]]=1,IF(OR(טבלה1013[[#This Row],[וסת קבוע אחרון]]=F869,F869=טבלה1013[[#This Row],[LengthofCycle]],AND(טבלה1013[[#This Row],[LengthofCycle]]&lt;&gt;טבלה1013[[#This Row],[וסת קבוע אחרון]],OR(F869=28,F869=29))),1,0),""))</f>
        <v/>
      </c>
      <c r="AI868" s="1" t="str">
        <f>IF(AND(טבלה1013[[#This Row],[הווסת פעיל?]]=1,B869=1),1,"")</f>
        <v/>
      </c>
      <c r="AJ868" s="4">
        <f>IF(AND(טבלה1013[[#This Row],[הווסת פעיל?]]&lt;&gt;1,B869&lt;&gt;1,B869&lt;&gt;""),IF(טבלה1013[[#This Row],[LengthofCycle]]=F869,1,0),"")</f>
        <v>1</v>
      </c>
      <c r="AK868" s="4">
        <f>IF(AND(טבלה1013[[#This Row],[הווסת פעיל?]]&lt;&gt;1,B869&lt;&gt;1,B869&lt;&gt;""),IF(OR(טבלה1013[[#This Row],[LengthofCycle]]=F869,F869=29),1,0),"")</f>
        <v>1</v>
      </c>
      <c r="AL868" s="4">
        <f>IF(AND(טבלה1013[[#This Row],[הווסת פעיל?]]&lt;&gt;1,B869&lt;&gt;1,B869&lt;&gt;""),IF(OR(טבלה1013[[#This Row],[LengthofCycle]]=F869,F869=29,F869=28),1,0),"")</f>
        <v>1</v>
      </c>
    </row>
    <row r="869" spans="1:38" x14ac:dyDescent="0.25">
      <c r="A869" s="1" t="s">
        <v>125</v>
      </c>
      <c r="B869" s="1">
        <v>10</v>
      </c>
      <c r="C869" s="1">
        <v>1</v>
      </c>
      <c r="D869" s="1">
        <v>1</v>
      </c>
      <c r="E869" s="1">
        <v>0</v>
      </c>
      <c r="F869" s="1">
        <v>28</v>
      </c>
      <c r="G869" s="1">
        <f>טבלה1013[[#This Row],[LengthofCycle]]+1</f>
        <v>29</v>
      </c>
      <c r="H869" s="1">
        <f>IF(IFERROR(LOOKUP(טבלה1013[[#This Row],[ClientID]],קביעויות[השבוע]),FALSE)=טבלה1013[[#This Row],[ClientID]],1,"")</f>
        <v>1</v>
      </c>
      <c r="I869" s="1">
        <f>IF(AND(טבלה1013[[#This Row],[CycleNumber]]&gt;1,OR(B870="",טבלה1013[[#This Row],[CycleNumber]]&gt;B868)),IF(OR(AND(טבלה1013[[#This Row],[LengthofCycle]]=28,F868=28),AND(טבלה1013[[#This Row],[LengthofCycle]]=35,F868=35)),1,""),"")</f>
        <v>1</v>
      </c>
      <c r="J869" s="1">
        <f>IF(AND(טבלה1013[[#This Row],[וסת השבוע]]=1,I868=1,טבלה1013[[#This Row],[CycleNumber]]&gt;B868),1,"")</f>
        <v>1</v>
      </c>
      <c r="K869" s="1">
        <f>IF(טבלה1013[[#This Row],[CycleNumber]]=1,"",IF(טבלה1013[[#This Row],[וסת השבוע]]=1,0,IF(K868="","",IF(K868=0,IF(טבלה1013[[#This Row],[LengthofCycle]]=28,0,1),IF(K868=1,IF(טבלה1013[[#This Row],[LengthofCycle]]+F868=28*2,0,2),IF(K868=2,IF(טבלה1013[[#This Row],[LengthofCycle]]+F868+F867=28*3,0,3),""))))))</f>
        <v>0</v>
      </c>
      <c r="L869" s="1">
        <f>IF(טבלה1013[[#This Row],[וסת השבוע]]=1,IF(טבלה1013[[#This Row],[וסת השבוע וההפלגה ביחד]]=1,L868+1,0),IF(AND(טבלה1013[[#This Row],[CycleNumber]]&gt;B868,טבלה1013[[#This Row],[CycleNumber]]&gt;1),IF(טבלה1013[[#This Row],[וסת השבוע פעיל?]]&lt;&gt;"",L868+1,""),""))</f>
        <v>1</v>
      </c>
      <c r="M869" s="1">
        <f>IF(AND(טבלה1013[[#This Row],[וסת השבוע פעיל?]]&lt;&gt;"",טבלה1013[[#This Row],[CycleNumber]]&lt;B870,B870&lt;&gt;"",טבלה1013[[#This Row],[וסת השבוע פעיל?]]&lt;3),IF(K870=0,IF(AND(טבלה1013[[#This Row],[וסת השבוע פעיל?]]&gt;0,I870=1),0,1),0),"")</f>
        <v>0</v>
      </c>
      <c r="N869" s="1">
        <f t="shared" si="76"/>
        <v>29</v>
      </c>
      <c r="O869" s="1" t="str">
        <f>IF(AND(טבלה1013[[#This Row],[חיזוי - שבוע]]=1,J870=1),1,"")</f>
        <v/>
      </c>
      <c r="P869" s="1" t="str">
        <f>IF(AND(טבלה1013[[#This Row],[חיזוי טוב עם הפלגה?]]=1,טבלה1013[[#This Row],[וסת קבוע אחרון]]&lt;&gt;28,X868=1),1,"")</f>
        <v/>
      </c>
      <c r="Q869" s="1" t="str">
        <f>IF(AND(טבלה1013[[#This Row],[וסת השבוע פעיל?]]&lt;3,OR(טבלה1013[[#This Row],[CycleNumber]]&gt;B870,B870="")),1,"")</f>
        <v/>
      </c>
      <c r="R869" s="1">
        <f>IF(טבלה1013[[#This Row],[האישה קבעה וסת שבוע?]]=1,IF(טבלה1013[[#This Row],[וסת השבוע פעיל?]]&lt;3,1,0),"")</f>
        <v>1</v>
      </c>
      <c r="S8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69" s="1">
        <f t="shared" si="77"/>
        <v>1</v>
      </c>
      <c r="U869" s="1">
        <f t="shared" si="78"/>
        <v>0</v>
      </c>
      <c r="V869" s="1">
        <f t="shared" si="79"/>
        <v>0</v>
      </c>
      <c r="W869" s="1">
        <f>IF(טבלה1013[[#This Row],[3 הפלגות זהות]]="","",IF(טבלה1013[[#This Row],[3 הפלגות זהות]]=1,טבלה1013[[#This Row],[LengthofCycle]],W868))</f>
        <v>28</v>
      </c>
      <c r="X869" s="1">
        <f>IF(טבלה1013[[#This Row],[וסת קבוע אחרון]]="","",IF(OR(טבלה1013[[#This Row],[LengthofCycle]]=טבלה1013[[#This Row],[וסת קבוע אחרון]],F868=טבלה1013[[#This Row],[וסת קבוע אחרון]],F867=טבלה1013[[#This Row],[וסת קבוע אחרון]]),1,0))</f>
        <v>1</v>
      </c>
      <c r="Y869" s="1">
        <f>IF(OR(טבלה1013[[#This Row],[הווסת פעיל?]]=0,טבלה1013[[#This Row],[הווסת פעיל?]]=""),"",SUM(Y868,טבלה1013[[#This Row],[הווסת פעיל?]]))</f>
        <v>1</v>
      </c>
      <c r="Z869" s="1" t="str">
        <f>IF(AND(טבלה1013[[#This Row],[כמה מחזורים עד עקירה]]&lt;&gt;"",Y870=""),טבלה1013[[#This Row],[כמה מחזורים עד עקירה]],"")</f>
        <v/>
      </c>
      <c r="AA869" s="1">
        <f>IF(AND(טבלה1013[[#This Row],[הווסת פעיל?]]=1,טבלה1013[[#This Row],[וסת קבוע אחרון]]&lt;&gt;W868),טבלה1013[[#This Row],[וסת קבוע אחרון]],"")</f>
        <v>28</v>
      </c>
      <c r="AB869" s="1" t="str">
        <f>IF(AND(טבלה1013[[#This Row],[הווסת פעיל?]]=1,X868=0,טבלה1013[[#This Row],[וסת קבוע אחרון]]=W868),טבלה1013[[#This Row],[וסת קבוע אחרון]],"")</f>
        <v/>
      </c>
      <c r="AC869" s="1" t="str">
        <f>IF(AND(טבלה1013[[#This Row],[הווסת פעיל?]]=1,X868=0,טבלה1013[[#This Row],[וסת קבוע אחרון]]&lt;&gt;W868),1,"")</f>
        <v/>
      </c>
      <c r="AD869" s="1" t="str">
        <f>IF(AND(טבלה1013[[#This Row],[הווסת פעיל?]]&lt;&gt;"",B870=1),טבלה1013[[#This Row],[CycleNumber]],"")</f>
        <v/>
      </c>
      <c r="AE869" s="1">
        <f>IF(AND(טבלה1013[[#This Row],[הווסת פעיל?]]&lt;&gt;"",X868=""),טבלה1013[[#This Row],[CycleNumber]],"")</f>
        <v>10</v>
      </c>
      <c r="AF869" s="1">
        <f>IF(B870=1,"",IF(טבלה1013[[#This Row],[הווסת פעיל?]]=1,IF(טבלה1013[[#This Row],[וסת קבוע אחרון]]=F870,1,0),""))</f>
        <v>0</v>
      </c>
      <c r="AG869" s="1">
        <f>IF(B870=1,"",IF(טבלה1013[[#This Row],[הווסת פעיל?]]=1,IF(OR(טבלה1013[[#This Row],[וסת קבוע אחרון]]=F870,F870=טבלה1013[[#This Row],[LengthofCycle]]),1,0),""))</f>
        <v>0</v>
      </c>
      <c r="AH869" s="1">
        <f>IF(B870=1,"",IF(טבלה1013[[#This Row],[הווסת פעיל?]]=1,IF(OR(טבלה1013[[#This Row],[וסת קבוע אחרון]]=F870,F870=טבלה1013[[#This Row],[LengthofCycle]],AND(טבלה1013[[#This Row],[LengthofCycle]]&lt;&gt;טבלה1013[[#This Row],[וסת קבוע אחרון]],OR(F870=28,F870=29))),1,0),""))</f>
        <v>0</v>
      </c>
      <c r="AI869" s="1" t="str">
        <f>IF(AND(טבלה1013[[#This Row],[הווסת פעיל?]]=1,B870=1),1,"")</f>
        <v/>
      </c>
      <c r="AJ869" s="4" t="str">
        <f>IF(AND(טבלה1013[[#This Row],[הווסת פעיל?]]&lt;&gt;1,B870&lt;&gt;1,B870&lt;&gt;""),IF(טבלה1013[[#This Row],[LengthofCycle]]=F870,1,0),"")</f>
        <v/>
      </c>
      <c r="AK869" s="4" t="str">
        <f>IF(AND(טבלה1013[[#This Row],[הווסת פעיל?]]&lt;&gt;1,B870&lt;&gt;1,B870&lt;&gt;""),IF(OR(טבלה1013[[#This Row],[LengthofCycle]]=F870,F870=29),1,0),"")</f>
        <v/>
      </c>
      <c r="AL869" s="4" t="str">
        <f>IF(AND(טבלה1013[[#This Row],[הווסת פעיל?]]&lt;&gt;1,B870&lt;&gt;1,B870&lt;&gt;""),IF(OR(טבלה1013[[#This Row],[LengthofCycle]]=F870,F870=29,F870=28),1,0),"")</f>
        <v/>
      </c>
    </row>
    <row r="870" spans="1:38" x14ac:dyDescent="0.25">
      <c r="A870" s="1" t="s">
        <v>125</v>
      </c>
      <c r="B870" s="1">
        <v>11</v>
      </c>
      <c r="C870" s="1">
        <v>1</v>
      </c>
      <c r="D870" s="1">
        <v>1</v>
      </c>
      <c r="E870" s="1">
        <v>0</v>
      </c>
      <c r="F870" s="1">
        <v>26</v>
      </c>
      <c r="G870" s="1">
        <f>טבלה1013[[#This Row],[LengthofCycle]]+1</f>
        <v>27</v>
      </c>
      <c r="H870" s="1">
        <f>IF(IFERROR(LOOKUP(טבלה1013[[#This Row],[ClientID]],קביעויות[השבוע]),FALSE)=טבלה1013[[#This Row],[ClientID]],1,"")</f>
        <v>1</v>
      </c>
      <c r="I870" s="1" t="str">
        <f>IF(AND(טבלה1013[[#This Row],[CycleNumber]]&gt;1,OR(B871="",טבלה1013[[#This Row],[CycleNumber]]&gt;B869)),IF(OR(AND(טבלה1013[[#This Row],[LengthofCycle]]=28,F869=28),AND(טבלה1013[[#This Row],[LengthofCycle]]=35,F869=35)),1,""),"")</f>
        <v/>
      </c>
      <c r="J870" s="1" t="str">
        <f>IF(AND(טבלה1013[[#This Row],[וסת השבוע]]=1,I869=1,טבלה1013[[#This Row],[CycleNumber]]&gt;B869),1,"")</f>
        <v/>
      </c>
      <c r="K870" s="1">
        <f>IF(טבלה1013[[#This Row],[CycleNumber]]=1,"",IF(טבלה1013[[#This Row],[וסת השבוע]]=1,0,IF(K869="","",IF(K869=0,IF(טבלה1013[[#This Row],[LengthofCycle]]=28,0,1),IF(K869=1,IF(טבלה1013[[#This Row],[LengthofCycle]]+F869=28*2,0,2),IF(K869=2,IF(טבלה1013[[#This Row],[LengthofCycle]]+F869+F868=28*3,0,3),""))))))</f>
        <v>1</v>
      </c>
      <c r="L870" s="1">
        <f>IF(טבלה1013[[#This Row],[וסת השבוע]]=1,IF(טבלה1013[[#This Row],[וסת השבוע וההפלגה ביחד]]=1,L869+1,0),IF(AND(טבלה1013[[#This Row],[CycleNumber]]&gt;B869,טבלה1013[[#This Row],[CycleNumber]]&gt;1),IF(טבלה1013[[#This Row],[וסת השבוע פעיל?]]&lt;&gt;"",L869+1,""),""))</f>
        <v>2</v>
      </c>
      <c r="M870" s="1">
        <f>IF(AND(טבלה1013[[#This Row],[וסת השבוע פעיל?]]&lt;&gt;"",טבלה1013[[#This Row],[CycleNumber]]&lt;B871,B871&lt;&gt;"",טבלה1013[[#This Row],[וסת השבוע פעיל?]]&lt;3),IF(K871=0,IF(AND(טבלה1013[[#This Row],[וסת השבוע פעיל?]]&gt;0,I871=1),0,1),0),"")</f>
        <v>0</v>
      </c>
      <c r="N870" s="1">
        <f t="shared" si="76"/>
        <v>29</v>
      </c>
      <c r="O870" s="1" t="str">
        <f>IF(AND(טבלה1013[[#This Row],[חיזוי - שבוע]]=1,J871=1),1,"")</f>
        <v/>
      </c>
      <c r="P870" s="1" t="str">
        <f>IF(AND(טבלה1013[[#This Row],[חיזוי טוב עם הפלגה?]]=1,טבלה1013[[#This Row],[וסת קבוע אחרון]]&lt;&gt;28,X869=1),1,"")</f>
        <v/>
      </c>
      <c r="Q870" s="1" t="str">
        <f>IF(AND(טבלה1013[[#This Row],[וסת השבוע פעיל?]]&lt;3,OR(טבלה1013[[#This Row],[CycleNumber]]&gt;B871,B871="")),1,"")</f>
        <v/>
      </c>
      <c r="R870" s="1">
        <f>IF(טבלה1013[[#This Row],[האישה קבעה וסת שבוע?]]=1,IF(טבלה1013[[#This Row],[וסת השבוע פעיל?]]&lt;3,1,0),"")</f>
        <v>1</v>
      </c>
      <c r="S8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0" s="1">
        <f t="shared" si="77"/>
        <v>0</v>
      </c>
      <c r="U870" s="1">
        <f t="shared" si="78"/>
        <v>0</v>
      </c>
      <c r="V870" s="1">
        <f t="shared" si="79"/>
        <v>0</v>
      </c>
      <c r="W870" s="1">
        <f>IF(טבלה1013[[#This Row],[3 הפלגות זהות]]="","",IF(טבלה1013[[#This Row],[3 הפלגות זהות]]=1,טבלה1013[[#This Row],[LengthofCycle]],W869))</f>
        <v>28</v>
      </c>
      <c r="X870" s="1">
        <f>IF(טבלה1013[[#This Row],[וסת קבוע אחרון]]="","",IF(OR(טבלה1013[[#This Row],[LengthofCycle]]=טבלה1013[[#This Row],[וסת קבוע אחרון]],F869=טבלה1013[[#This Row],[וסת קבוע אחרון]],F868=טבלה1013[[#This Row],[וסת קבוע אחרון]]),1,0))</f>
        <v>1</v>
      </c>
      <c r="Y870" s="1">
        <f>IF(OR(טבלה1013[[#This Row],[הווסת פעיל?]]=0,טבלה1013[[#This Row],[הווסת פעיל?]]=""),"",SUM(Y869,טבלה1013[[#This Row],[הווסת פעיל?]]))</f>
        <v>2</v>
      </c>
      <c r="Z870" s="1" t="str">
        <f>IF(AND(טבלה1013[[#This Row],[כמה מחזורים עד עקירה]]&lt;&gt;"",Y871=""),טבלה1013[[#This Row],[כמה מחזורים עד עקירה]],"")</f>
        <v/>
      </c>
      <c r="AA870" s="1" t="str">
        <f>IF(AND(טבלה1013[[#This Row],[הווסת פעיל?]]=1,טבלה1013[[#This Row],[וסת קבוע אחרון]]&lt;&gt;W869),טבלה1013[[#This Row],[וסת קבוע אחרון]],"")</f>
        <v/>
      </c>
      <c r="AB870" s="1" t="str">
        <f>IF(AND(טבלה1013[[#This Row],[הווסת פעיל?]]=1,X869=0,טבלה1013[[#This Row],[וסת קבוע אחרון]]=W869),טבלה1013[[#This Row],[וסת קבוע אחרון]],"")</f>
        <v/>
      </c>
      <c r="AC870" s="1" t="str">
        <f>IF(AND(טבלה1013[[#This Row],[הווסת פעיל?]]=1,X869=0,טבלה1013[[#This Row],[וסת קבוע אחרון]]&lt;&gt;W869),1,"")</f>
        <v/>
      </c>
      <c r="AD870" s="1" t="str">
        <f>IF(AND(טבלה1013[[#This Row],[הווסת פעיל?]]&lt;&gt;"",B871=1),טבלה1013[[#This Row],[CycleNumber]],"")</f>
        <v/>
      </c>
      <c r="AE870" s="1" t="str">
        <f>IF(AND(טבלה1013[[#This Row],[הווסת פעיל?]]&lt;&gt;"",X869=""),טבלה1013[[#This Row],[CycleNumber]],"")</f>
        <v/>
      </c>
      <c r="AF870" s="1">
        <f>IF(B871=1,"",IF(טבלה1013[[#This Row],[הווסת פעיל?]]=1,IF(טבלה1013[[#This Row],[וסת קבוע אחרון]]=F871,1,0),""))</f>
        <v>1</v>
      </c>
      <c r="AG870" s="1">
        <f>IF(B871=1,"",IF(טבלה1013[[#This Row],[הווסת פעיל?]]=1,IF(OR(טבלה1013[[#This Row],[וסת קבוע אחרון]]=F871,F871=טבלה1013[[#This Row],[LengthofCycle]]),1,0),""))</f>
        <v>1</v>
      </c>
      <c r="AH870" s="1">
        <f>IF(B871=1,"",IF(טבלה1013[[#This Row],[הווסת פעיל?]]=1,IF(OR(טבלה1013[[#This Row],[וסת קבוע אחרון]]=F871,F871=טבלה1013[[#This Row],[LengthofCycle]],AND(טבלה1013[[#This Row],[LengthofCycle]]&lt;&gt;טבלה1013[[#This Row],[וסת קבוע אחרון]],OR(F871=28,F871=29))),1,0),""))</f>
        <v>1</v>
      </c>
      <c r="AI870" s="1" t="str">
        <f>IF(AND(טבלה1013[[#This Row],[הווסת פעיל?]]=1,B871=1),1,"")</f>
        <v/>
      </c>
      <c r="AJ870" s="4" t="str">
        <f>IF(AND(טבלה1013[[#This Row],[הווסת פעיל?]]&lt;&gt;1,B871&lt;&gt;1,B871&lt;&gt;""),IF(טבלה1013[[#This Row],[LengthofCycle]]=F871,1,0),"")</f>
        <v/>
      </c>
      <c r="AK870" s="4" t="str">
        <f>IF(AND(טבלה1013[[#This Row],[הווסת פעיל?]]&lt;&gt;1,B871&lt;&gt;1,B871&lt;&gt;""),IF(OR(טבלה1013[[#This Row],[LengthofCycle]]=F871,F871=29),1,0),"")</f>
        <v/>
      </c>
      <c r="AL870" s="4" t="str">
        <f>IF(AND(טבלה1013[[#This Row],[הווסת פעיל?]]&lt;&gt;1,B871&lt;&gt;1,B871&lt;&gt;""),IF(OR(טבלה1013[[#This Row],[LengthofCycle]]=F871,F871=29,F871=28),1,0),"")</f>
        <v/>
      </c>
    </row>
    <row r="871" spans="1:38" x14ac:dyDescent="0.25">
      <c r="A871" s="1" t="s">
        <v>125</v>
      </c>
      <c r="B871" s="1">
        <v>12</v>
      </c>
      <c r="C871" s="1">
        <v>1</v>
      </c>
      <c r="D871" s="1">
        <v>1</v>
      </c>
      <c r="E871" s="1">
        <v>0</v>
      </c>
      <c r="F871" s="1">
        <v>28</v>
      </c>
      <c r="G871" s="1">
        <f>טבלה1013[[#This Row],[LengthofCycle]]+1</f>
        <v>29</v>
      </c>
      <c r="H871" s="1">
        <f>IF(IFERROR(LOOKUP(טבלה1013[[#This Row],[ClientID]],קביעויות[השבוע]),FALSE)=טבלה1013[[#This Row],[ClientID]],1,"")</f>
        <v>1</v>
      </c>
      <c r="I871" s="1" t="str">
        <f>IF(AND(טבלה1013[[#This Row],[CycleNumber]]&gt;1,OR(B872="",טבלה1013[[#This Row],[CycleNumber]]&gt;B870)),IF(OR(AND(טבלה1013[[#This Row],[LengthofCycle]]=28,F870=28),AND(טבלה1013[[#This Row],[LengthofCycle]]=35,F870=35)),1,""),"")</f>
        <v/>
      </c>
      <c r="J871" s="1" t="str">
        <f>IF(AND(טבלה1013[[#This Row],[וסת השבוע]]=1,I870=1,טבלה1013[[#This Row],[CycleNumber]]&gt;B870),1,"")</f>
        <v/>
      </c>
      <c r="K871" s="1">
        <f>IF(טבלה1013[[#This Row],[CycleNumber]]=1,"",IF(טבלה1013[[#This Row],[וסת השבוע]]=1,0,IF(K870="","",IF(K870=0,IF(טבלה1013[[#This Row],[LengthofCycle]]=28,0,1),IF(K870=1,IF(טבלה1013[[#This Row],[LengthofCycle]]+F870=28*2,0,2),IF(K870=2,IF(טבלה1013[[#This Row],[LengthofCycle]]+F870+F869=28*3,0,3),""))))))</f>
        <v>2</v>
      </c>
      <c r="L871" s="1">
        <f>IF(טבלה1013[[#This Row],[וסת השבוע]]=1,IF(טבלה1013[[#This Row],[וסת השבוע וההפלגה ביחד]]=1,L870+1,0),IF(AND(טבלה1013[[#This Row],[CycleNumber]]&gt;B870,טבלה1013[[#This Row],[CycleNumber]]&gt;1),IF(טבלה1013[[#This Row],[וסת השבוע פעיל?]]&lt;&gt;"",L870+1,""),""))</f>
        <v>3</v>
      </c>
      <c r="M871" s="1" t="str">
        <f>IF(AND(טבלה1013[[#This Row],[וסת השבוע פעיל?]]&lt;&gt;"",טבלה1013[[#This Row],[CycleNumber]]&lt;B872,B872&lt;&gt;"",טבלה1013[[#This Row],[וסת השבוע פעיל?]]&lt;3),IF(K872=0,IF(AND(טבלה1013[[#This Row],[וסת השבוע פעיל?]]&gt;0,I872=1),0,1),0),"")</f>
        <v/>
      </c>
      <c r="N871" s="1">
        <f t="shared" si="76"/>
        <v>31</v>
      </c>
      <c r="O871" s="1" t="str">
        <f>IF(AND(טבלה1013[[#This Row],[חיזוי - שבוע]]=1,J872=1),1,"")</f>
        <v/>
      </c>
      <c r="P871" s="1" t="str">
        <f>IF(AND(טבלה1013[[#This Row],[חיזוי טוב עם הפלגה?]]=1,טבלה1013[[#This Row],[וסת קבוע אחרון]]&lt;&gt;28,X870=1),1,"")</f>
        <v/>
      </c>
      <c r="Q871" s="1">
        <f>IF(AND(טבלה1013[[#This Row],[וסת השבוע פעיל?]]&lt;3,OR(טבלה1013[[#This Row],[CycleNumber]]&gt;B872,B872="")),1,"")</f>
        <v>1</v>
      </c>
      <c r="R871" s="1">
        <f>IF(טבלה1013[[#This Row],[האישה קבעה וסת שבוע?]]=1,IF(טבלה1013[[#This Row],[וסת השבוע פעיל?]]&lt;3,1,0),"")</f>
        <v>1</v>
      </c>
      <c r="S8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1" s="1">
        <f t="shared" si="77"/>
        <v>0</v>
      </c>
      <c r="U871" s="1">
        <f t="shared" si="78"/>
        <v>0</v>
      </c>
      <c r="V871" s="1">
        <f t="shared" si="79"/>
        <v>0</v>
      </c>
      <c r="W871" s="1">
        <f>IF(טבלה1013[[#This Row],[3 הפלגות זהות]]="","",IF(טבלה1013[[#This Row],[3 הפלגות זהות]]=1,טבלה1013[[#This Row],[LengthofCycle]],W870))</f>
        <v>28</v>
      </c>
      <c r="X871" s="1">
        <f>IF(טבלה1013[[#This Row],[וסת קבוע אחרון]]="","",IF(OR(טבלה1013[[#This Row],[LengthofCycle]]=טבלה1013[[#This Row],[וסת קבוע אחרון]],F870=טבלה1013[[#This Row],[וסת קבוע אחרון]],F869=טבלה1013[[#This Row],[וסת קבוע אחרון]]),1,0))</f>
        <v>1</v>
      </c>
      <c r="Y871" s="1">
        <f>IF(OR(טבלה1013[[#This Row],[הווסת פעיל?]]=0,טבלה1013[[#This Row],[הווסת פעיל?]]=""),"",SUM(Y870,טבלה1013[[#This Row],[הווסת פעיל?]]))</f>
        <v>3</v>
      </c>
      <c r="Z871" s="1">
        <f>IF(AND(טבלה1013[[#This Row],[כמה מחזורים עד עקירה]]&lt;&gt;"",Y872=""),טבלה1013[[#This Row],[כמה מחזורים עד עקירה]],"")</f>
        <v>3</v>
      </c>
      <c r="AA871" s="1" t="str">
        <f>IF(AND(טבלה1013[[#This Row],[הווסת פעיל?]]=1,טבלה1013[[#This Row],[וסת קבוע אחרון]]&lt;&gt;W870),טבלה1013[[#This Row],[וסת קבוע אחרון]],"")</f>
        <v/>
      </c>
      <c r="AB871" s="1" t="str">
        <f>IF(AND(טבלה1013[[#This Row],[הווסת פעיל?]]=1,X870=0,טבלה1013[[#This Row],[וסת קבוע אחרון]]=W870),טבלה1013[[#This Row],[וסת קבוע אחרון]],"")</f>
        <v/>
      </c>
      <c r="AC871" s="1" t="str">
        <f>IF(AND(טבלה1013[[#This Row],[הווסת פעיל?]]=1,X870=0,טבלה1013[[#This Row],[וסת קבוע אחרון]]&lt;&gt;W870),1,"")</f>
        <v/>
      </c>
      <c r="AD871" s="1">
        <f>IF(AND(טבלה1013[[#This Row],[הווסת פעיל?]]&lt;&gt;"",B872=1),טבלה1013[[#This Row],[CycleNumber]],"")</f>
        <v>12</v>
      </c>
      <c r="AE871" s="1" t="str">
        <f>IF(AND(טבלה1013[[#This Row],[הווסת פעיל?]]&lt;&gt;"",X870=""),טבלה1013[[#This Row],[CycleNumber]],"")</f>
        <v/>
      </c>
      <c r="AF871" s="1" t="str">
        <f>IF(B872=1,"",IF(טבלה1013[[#This Row],[הווסת פעיל?]]=1,IF(טבלה1013[[#This Row],[וסת קבוע אחרון]]=F872,1,0),""))</f>
        <v/>
      </c>
      <c r="AG871" s="1" t="str">
        <f>IF(B872=1,"",IF(טבלה1013[[#This Row],[הווסת פעיל?]]=1,IF(OR(טבלה1013[[#This Row],[וסת קבוע אחרון]]=F872,F872=טבלה1013[[#This Row],[LengthofCycle]]),1,0),""))</f>
        <v/>
      </c>
      <c r="AH871" s="1" t="str">
        <f>IF(B872=1,"",IF(טבלה1013[[#This Row],[הווסת פעיל?]]=1,IF(OR(טבלה1013[[#This Row],[וסת קבוע אחרון]]=F872,F872=טבלה1013[[#This Row],[LengthofCycle]],AND(טבלה1013[[#This Row],[LengthofCycle]]&lt;&gt;טבלה1013[[#This Row],[וסת קבוע אחרון]],OR(F872=28,F872=29))),1,0),""))</f>
        <v/>
      </c>
      <c r="AI871" s="1">
        <f>IF(AND(טבלה1013[[#This Row],[הווסת פעיל?]]=1,B872=1),1,"")</f>
        <v>1</v>
      </c>
      <c r="AJ871" s="4" t="str">
        <f>IF(AND(טבלה1013[[#This Row],[הווסת פעיל?]]&lt;&gt;1,B872&lt;&gt;1,B872&lt;&gt;""),IF(טבלה1013[[#This Row],[LengthofCycle]]=F872,1,0),"")</f>
        <v/>
      </c>
      <c r="AK871" s="4" t="str">
        <f>IF(AND(טבלה1013[[#This Row],[הווסת פעיל?]]&lt;&gt;1,B872&lt;&gt;1,B872&lt;&gt;""),IF(OR(טבלה1013[[#This Row],[LengthofCycle]]=F872,F872=29),1,0),"")</f>
        <v/>
      </c>
      <c r="AL871" s="4" t="str">
        <f>IF(AND(טבלה1013[[#This Row],[הווסת פעיל?]]&lt;&gt;1,B872&lt;&gt;1,B872&lt;&gt;""),IF(OR(טבלה1013[[#This Row],[LengthofCycle]]=F872,F872=29,F872=28),1,0),"")</f>
        <v/>
      </c>
    </row>
    <row r="872" spans="1:38" x14ac:dyDescent="0.25">
      <c r="A872" s="1" t="s">
        <v>126</v>
      </c>
      <c r="B872" s="1">
        <v>1</v>
      </c>
      <c r="C872" s="1">
        <v>1</v>
      </c>
      <c r="D872" s="1">
        <v>1</v>
      </c>
      <c r="E872" s="1">
        <v>0</v>
      </c>
      <c r="F872" s="1">
        <v>27</v>
      </c>
      <c r="G872" s="1">
        <f>טבלה1013[[#This Row],[LengthofCycle]]+1</f>
        <v>28</v>
      </c>
      <c r="H872" s="1" t="str">
        <f>IF(IFERROR(LOOKUP(טבלה1013[[#This Row],[ClientID]],קביעויות[השבוע]),FALSE)=טבלה1013[[#This Row],[ClientID]],1,"")</f>
        <v/>
      </c>
      <c r="I872" s="1" t="str">
        <f>IF(AND(טבלה1013[[#This Row],[CycleNumber]]&gt;1,OR(B873="",טבלה1013[[#This Row],[CycleNumber]]&gt;B871)),IF(OR(AND(טבלה1013[[#This Row],[LengthofCycle]]=28,F871=28),AND(טבלה1013[[#This Row],[LengthofCycle]]=35,F871=35)),1,""),"")</f>
        <v/>
      </c>
      <c r="J872" s="1" t="str">
        <f>IF(AND(טבלה1013[[#This Row],[וסת השבוע]]=1,I871=1,טבלה1013[[#This Row],[CycleNumber]]&gt;B871),1,"")</f>
        <v/>
      </c>
      <c r="K872" s="1" t="str">
        <f>IF(טבלה1013[[#This Row],[CycleNumber]]=1,"",IF(טבלה1013[[#This Row],[וסת השבוע]]=1,0,IF(K871="","",IF(K871=0,IF(טבלה1013[[#This Row],[LengthofCycle]]=28,0,1),IF(K871=1,IF(טבלה1013[[#This Row],[LengthofCycle]]+F871=28*2,0,2),IF(K871=2,IF(טבלה1013[[#This Row],[LengthofCycle]]+F871+F870=28*3,0,3),""))))))</f>
        <v/>
      </c>
      <c r="L872" s="1" t="str">
        <f>IF(טבלה1013[[#This Row],[וסת השבוע]]=1,IF(טבלה1013[[#This Row],[וסת השבוע וההפלגה ביחד]]=1,L871+1,0),IF(AND(טבלה1013[[#This Row],[CycleNumber]]&gt;B871,טבלה1013[[#This Row],[CycleNumber]]&gt;1),IF(טבלה1013[[#This Row],[וסת השבוע פעיל?]]&lt;&gt;"",L871+1,""),""))</f>
        <v/>
      </c>
      <c r="M872" s="1" t="str">
        <f>IF(AND(טבלה1013[[#This Row],[וסת השבוע פעיל?]]&lt;&gt;"",טבלה1013[[#This Row],[CycleNumber]]&lt;B873,B873&lt;&gt;"",טבלה1013[[#This Row],[וסת השבוע פעיל?]]&lt;3),IF(K873=0,IF(AND(טבלה1013[[#This Row],[וסת השבוע פעיל?]]&gt;0,I873=1),0,1),0),"")</f>
        <v/>
      </c>
      <c r="N872" s="1" t="str">
        <f t="shared" si="76"/>
        <v/>
      </c>
      <c r="O872" s="1" t="str">
        <f>IF(AND(טבלה1013[[#This Row],[חיזוי - שבוע]]=1,J873=1),1,"")</f>
        <v/>
      </c>
      <c r="P872" s="1" t="str">
        <f>IF(AND(טבלה1013[[#This Row],[חיזוי טוב עם הפלגה?]]=1,טבלה1013[[#This Row],[וסת קבוע אחרון]]&lt;&gt;28,X871=1),1,"")</f>
        <v/>
      </c>
      <c r="Q872" s="1" t="str">
        <f>IF(AND(טבלה1013[[#This Row],[וסת השבוע פעיל?]]&lt;3,OR(טבלה1013[[#This Row],[CycleNumber]]&gt;B873,B873="")),1,"")</f>
        <v/>
      </c>
      <c r="R872" s="1" t="str">
        <f>IF(טבלה1013[[#This Row],[האישה קבעה וסת שבוע?]]=1,IF(טבלה1013[[#This Row],[וסת השבוע פעיל?]]&lt;3,1,0),"")</f>
        <v/>
      </c>
      <c r="S8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2" s="1" t="str">
        <f t="shared" si="77"/>
        <v/>
      </c>
      <c r="U872" s="1" t="str">
        <f t="shared" si="78"/>
        <v/>
      </c>
      <c r="V872" s="1" t="str">
        <f t="shared" si="79"/>
        <v/>
      </c>
      <c r="W872" s="1" t="str">
        <f>IF(טבלה1013[[#This Row],[3 הפלגות זהות]]="","",IF(טבלה1013[[#This Row],[3 הפלגות זהות]]=1,טבלה1013[[#This Row],[LengthofCycle]],W871))</f>
        <v/>
      </c>
      <c r="Y872" s="1" t="str">
        <f>IF(OR(טבלה1013[[#This Row],[הווסת פעיל?]]=0,טבלה1013[[#This Row],[הווסת פעיל?]]=""),"",SUM(Y871,טבלה1013[[#This Row],[הווסת פעיל?]]))</f>
        <v/>
      </c>
      <c r="Z872" s="1" t="str">
        <f>IF(AND(טבלה1013[[#This Row],[כמה מחזורים עד עקירה]]&lt;&gt;"",Y873=""),טבלה1013[[#This Row],[כמה מחזורים עד עקירה]],"")</f>
        <v/>
      </c>
      <c r="AA872" s="1" t="str">
        <f>IF(AND(טבלה1013[[#This Row],[הווסת פעיל?]]=1,טבלה1013[[#This Row],[וסת קבוע אחרון]]&lt;&gt;W871),טבלה1013[[#This Row],[וסת קבוע אחרון]],"")</f>
        <v/>
      </c>
      <c r="AB872" s="1" t="str">
        <f>IF(AND(טבלה1013[[#This Row],[הווסת פעיל?]]=1,X871=0,טבלה1013[[#This Row],[וסת קבוע אחרון]]=W871),טבלה1013[[#This Row],[וסת קבוע אחרון]],"")</f>
        <v/>
      </c>
      <c r="AC872" s="1" t="str">
        <f>IF(AND(טבלה1013[[#This Row],[הווסת פעיל?]]=1,X871=0,טבלה1013[[#This Row],[וסת קבוע אחרון]]&lt;&gt;W871),1,"")</f>
        <v/>
      </c>
      <c r="AD872" s="1" t="str">
        <f>IF(AND(טבלה1013[[#This Row],[הווסת פעיל?]]&lt;&gt;"",B873=1),טבלה1013[[#This Row],[CycleNumber]],"")</f>
        <v/>
      </c>
      <c r="AE872" s="1" t="str">
        <f>IF(AND(טבלה1013[[#This Row],[הווסת פעיל?]]&lt;&gt;"",X871=""),טבלה1013[[#This Row],[CycleNumber]],"")</f>
        <v/>
      </c>
      <c r="AF872" s="1" t="str">
        <f>IF(B873=1,"",IF(טבלה1013[[#This Row],[הווסת פעיל?]]=1,IF(טבלה1013[[#This Row],[וסת קבוע אחרון]]=F873,1,0),""))</f>
        <v/>
      </c>
      <c r="AG872" s="1" t="str">
        <f>IF(B873=1,"",IF(טבלה1013[[#This Row],[הווסת פעיל?]]=1,IF(OR(טבלה1013[[#This Row],[וסת קבוע אחרון]]=F873,F873=טבלה1013[[#This Row],[LengthofCycle]]),1,0),""))</f>
        <v/>
      </c>
      <c r="AH872" s="1" t="str">
        <f>IF(B873=1,"",IF(טבלה1013[[#This Row],[הווסת פעיל?]]=1,IF(OR(טבלה1013[[#This Row],[וסת קבוע אחרון]]=F873,F873=טבלה1013[[#This Row],[LengthofCycle]],AND(טבלה1013[[#This Row],[LengthofCycle]]&lt;&gt;טבלה1013[[#This Row],[וסת קבוע אחרון]],OR(F873=28,F873=29))),1,0),""))</f>
        <v/>
      </c>
      <c r="AI872" s="1" t="str">
        <f>IF(AND(טבלה1013[[#This Row],[הווסת פעיל?]]=1,B873=1),1,"")</f>
        <v/>
      </c>
      <c r="AJ872" s="4">
        <f>IF(AND(טבלה1013[[#This Row],[הווסת פעיל?]]&lt;&gt;1,B873&lt;&gt;1,B873&lt;&gt;""),IF(טבלה1013[[#This Row],[LengthofCycle]]=F873,1,0),"")</f>
        <v>0</v>
      </c>
      <c r="AK872" s="4">
        <f>IF(AND(טבלה1013[[#This Row],[הווסת פעיל?]]&lt;&gt;1,B873&lt;&gt;1,B873&lt;&gt;""),IF(OR(טבלה1013[[#This Row],[LengthofCycle]]=F873,F873=29),1,0),"")</f>
        <v>0</v>
      </c>
      <c r="AL872" s="4">
        <f>IF(AND(טבלה1013[[#This Row],[הווסת פעיל?]]&lt;&gt;1,B873&lt;&gt;1,B873&lt;&gt;""),IF(OR(טבלה1013[[#This Row],[LengthofCycle]]=F873,F873=29,F873=28),1,0),"")</f>
        <v>0</v>
      </c>
    </row>
    <row r="873" spans="1:38" x14ac:dyDescent="0.25">
      <c r="A873" s="1" t="s">
        <v>126</v>
      </c>
      <c r="B873" s="1">
        <v>2</v>
      </c>
      <c r="C873" s="1">
        <v>1</v>
      </c>
      <c r="D873" s="1">
        <v>1</v>
      </c>
      <c r="E873" s="1">
        <v>0</v>
      </c>
      <c r="F873" s="1">
        <v>25</v>
      </c>
      <c r="G873" s="1">
        <f>טבלה1013[[#This Row],[LengthofCycle]]+1</f>
        <v>26</v>
      </c>
      <c r="H873" s="1" t="str">
        <f>IF(IFERROR(LOOKUP(טבלה1013[[#This Row],[ClientID]],קביעויות[השבוע]),FALSE)=טבלה1013[[#This Row],[ClientID]],1,"")</f>
        <v/>
      </c>
      <c r="I873" s="1" t="str">
        <f>IF(AND(טבלה1013[[#This Row],[CycleNumber]]&gt;1,OR(B874="",טבלה1013[[#This Row],[CycleNumber]]&gt;B872)),IF(OR(AND(טבלה1013[[#This Row],[LengthofCycle]]=28,F872=28),AND(טבלה1013[[#This Row],[LengthofCycle]]=35,F872=35)),1,""),"")</f>
        <v/>
      </c>
      <c r="J873" s="1" t="str">
        <f>IF(AND(טבלה1013[[#This Row],[וסת השבוע]]=1,I872=1,טבלה1013[[#This Row],[CycleNumber]]&gt;B872),1,"")</f>
        <v/>
      </c>
      <c r="K873" s="1" t="str">
        <f>IF(טבלה1013[[#This Row],[CycleNumber]]=1,"",IF(טבלה1013[[#This Row],[וסת השבוע]]=1,0,IF(K872="","",IF(K872=0,IF(טבלה1013[[#This Row],[LengthofCycle]]=28,0,1),IF(K872=1,IF(טבלה1013[[#This Row],[LengthofCycle]]+F872=28*2,0,2),IF(K872=2,IF(טבלה1013[[#This Row],[LengthofCycle]]+F872+F871=28*3,0,3),""))))))</f>
        <v/>
      </c>
      <c r="L873" s="1" t="str">
        <f>IF(טבלה1013[[#This Row],[וסת השבוע]]=1,IF(טבלה1013[[#This Row],[וסת השבוע וההפלגה ביחד]]=1,L872+1,0),IF(AND(טבלה1013[[#This Row],[CycleNumber]]&gt;B872,טבלה1013[[#This Row],[CycleNumber]]&gt;1),IF(טבלה1013[[#This Row],[וסת השבוע פעיל?]]&lt;&gt;"",L872+1,""),""))</f>
        <v/>
      </c>
      <c r="M873" s="1" t="str">
        <f>IF(AND(טבלה1013[[#This Row],[וסת השבוע פעיל?]]&lt;&gt;"",טבלה1013[[#This Row],[CycleNumber]]&lt;B874,B874&lt;&gt;"",טבלה1013[[#This Row],[וסת השבוע פעיל?]]&lt;3),IF(K874=0,IF(AND(טבלה1013[[#This Row],[וסת השבוע פעיל?]]&gt;0,I874=1),0,1),0),"")</f>
        <v/>
      </c>
      <c r="N873" s="1" t="str">
        <f t="shared" si="76"/>
        <v/>
      </c>
      <c r="O873" s="1" t="str">
        <f>IF(AND(טבלה1013[[#This Row],[חיזוי - שבוע]]=1,J874=1),1,"")</f>
        <v/>
      </c>
      <c r="P873" s="1" t="str">
        <f>IF(AND(טבלה1013[[#This Row],[חיזוי טוב עם הפלגה?]]=1,טבלה1013[[#This Row],[וסת קבוע אחרון]]&lt;&gt;28,X872=1),1,"")</f>
        <v/>
      </c>
      <c r="Q873" s="1" t="str">
        <f>IF(AND(טבלה1013[[#This Row],[וסת השבוע פעיל?]]&lt;3,OR(טבלה1013[[#This Row],[CycleNumber]]&gt;B874,B874="")),1,"")</f>
        <v/>
      </c>
      <c r="R873" s="1" t="str">
        <f>IF(טבלה1013[[#This Row],[האישה קבעה וסת שבוע?]]=1,IF(טבלה1013[[#This Row],[וסת השבוע פעיל?]]&lt;3,1,0),"")</f>
        <v/>
      </c>
      <c r="S8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3" s="1" t="str">
        <f t="shared" si="77"/>
        <v/>
      </c>
      <c r="U873" s="1" t="str">
        <f t="shared" si="78"/>
        <v/>
      </c>
      <c r="V873" s="1" t="str">
        <f t="shared" si="79"/>
        <v/>
      </c>
      <c r="W873" s="1" t="str">
        <f>IF(טבלה1013[[#This Row],[3 הפלגות זהות]]="","",IF(טבלה1013[[#This Row],[3 הפלגות זהות]]=1,טבלה1013[[#This Row],[LengthofCycle]],W872))</f>
        <v/>
      </c>
      <c r="Y873" s="1" t="str">
        <f>IF(OR(טבלה1013[[#This Row],[הווסת פעיל?]]=0,טבלה1013[[#This Row],[הווסת פעיל?]]=""),"",SUM(Y872,טבלה1013[[#This Row],[הווסת פעיל?]]))</f>
        <v/>
      </c>
      <c r="Z873" s="1" t="str">
        <f>IF(AND(טבלה1013[[#This Row],[כמה מחזורים עד עקירה]]&lt;&gt;"",Y874=""),טבלה1013[[#This Row],[כמה מחזורים עד עקירה]],"")</f>
        <v/>
      </c>
      <c r="AA873" s="1" t="str">
        <f>IF(AND(טבלה1013[[#This Row],[הווסת פעיל?]]=1,טבלה1013[[#This Row],[וסת קבוע אחרון]]&lt;&gt;W872),טבלה1013[[#This Row],[וסת קבוע אחרון]],"")</f>
        <v/>
      </c>
      <c r="AB873" s="1" t="str">
        <f>IF(AND(טבלה1013[[#This Row],[הווסת פעיל?]]=1,X872=0,טבלה1013[[#This Row],[וסת קבוע אחרון]]=W872),טבלה1013[[#This Row],[וסת קבוע אחרון]],"")</f>
        <v/>
      </c>
      <c r="AC873" s="1" t="str">
        <f>IF(AND(טבלה1013[[#This Row],[הווסת פעיל?]]=1,X872=0,טבלה1013[[#This Row],[וסת קבוע אחרון]]&lt;&gt;W872),1,"")</f>
        <v/>
      </c>
      <c r="AD873" s="1" t="str">
        <f>IF(AND(טבלה1013[[#This Row],[הווסת פעיל?]]&lt;&gt;"",B874=1),טבלה1013[[#This Row],[CycleNumber]],"")</f>
        <v/>
      </c>
      <c r="AE873" s="1" t="str">
        <f>IF(AND(טבלה1013[[#This Row],[הווסת פעיל?]]&lt;&gt;"",X872=""),טבלה1013[[#This Row],[CycleNumber]],"")</f>
        <v/>
      </c>
      <c r="AF873" s="1" t="str">
        <f>IF(B874=1,"",IF(טבלה1013[[#This Row],[הווסת פעיל?]]=1,IF(טבלה1013[[#This Row],[וסת קבוע אחרון]]=F874,1,0),""))</f>
        <v/>
      </c>
      <c r="AG873" s="1" t="str">
        <f>IF(B874=1,"",IF(טבלה1013[[#This Row],[הווסת פעיל?]]=1,IF(OR(טבלה1013[[#This Row],[וסת קבוע אחרון]]=F874,F874=טבלה1013[[#This Row],[LengthofCycle]]),1,0),""))</f>
        <v/>
      </c>
      <c r="AH873" s="1" t="str">
        <f>IF(B874=1,"",IF(טבלה1013[[#This Row],[הווסת פעיל?]]=1,IF(OR(טבלה1013[[#This Row],[וסת קבוע אחרון]]=F874,F874=טבלה1013[[#This Row],[LengthofCycle]],AND(טבלה1013[[#This Row],[LengthofCycle]]&lt;&gt;טבלה1013[[#This Row],[וסת קבוע אחרון]],OR(F874=28,F874=29))),1,0),""))</f>
        <v/>
      </c>
      <c r="AI873" s="1" t="str">
        <f>IF(AND(טבלה1013[[#This Row],[הווסת פעיל?]]=1,B874=1),1,"")</f>
        <v/>
      </c>
      <c r="AJ873" s="4">
        <f>IF(AND(טבלה1013[[#This Row],[הווסת פעיל?]]&lt;&gt;1,B874&lt;&gt;1,B874&lt;&gt;""),IF(טבלה1013[[#This Row],[LengthofCycle]]=F874,1,0),"")</f>
        <v>0</v>
      </c>
      <c r="AK873" s="4">
        <f>IF(AND(טבלה1013[[#This Row],[הווסת פעיל?]]&lt;&gt;1,B874&lt;&gt;1,B874&lt;&gt;""),IF(OR(טבלה1013[[#This Row],[LengthofCycle]]=F874,F874=29),1,0),"")</f>
        <v>0</v>
      </c>
      <c r="AL873" s="4">
        <f>IF(AND(טבלה1013[[#This Row],[הווסת פעיל?]]&lt;&gt;1,B874&lt;&gt;1,B874&lt;&gt;""),IF(OR(טבלה1013[[#This Row],[LengthofCycle]]=F874,F874=29,F874=28),1,0),"")</f>
        <v>0</v>
      </c>
    </row>
    <row r="874" spans="1:38" x14ac:dyDescent="0.25">
      <c r="A874" s="1" t="s">
        <v>126</v>
      </c>
      <c r="B874" s="1">
        <v>3</v>
      </c>
      <c r="C874" s="1">
        <v>1</v>
      </c>
      <c r="D874" s="1">
        <v>1</v>
      </c>
      <c r="E874" s="1">
        <v>0</v>
      </c>
      <c r="F874" s="1">
        <v>31</v>
      </c>
      <c r="G874" s="1">
        <f>טבלה1013[[#This Row],[LengthofCycle]]+1</f>
        <v>32</v>
      </c>
      <c r="H874" s="1" t="str">
        <f>IF(IFERROR(LOOKUP(טבלה1013[[#This Row],[ClientID]],קביעויות[השבוע]),FALSE)=טבלה1013[[#This Row],[ClientID]],1,"")</f>
        <v/>
      </c>
      <c r="I874" s="1" t="str">
        <f>IF(AND(טבלה1013[[#This Row],[CycleNumber]]&gt;1,OR(B875="",טבלה1013[[#This Row],[CycleNumber]]&gt;B873)),IF(OR(AND(טבלה1013[[#This Row],[LengthofCycle]]=28,F873=28),AND(טבלה1013[[#This Row],[LengthofCycle]]=35,F873=35)),1,""),"")</f>
        <v/>
      </c>
      <c r="J874" s="1" t="str">
        <f>IF(AND(טבלה1013[[#This Row],[וסת השבוע]]=1,I873=1,טבלה1013[[#This Row],[CycleNumber]]&gt;B873),1,"")</f>
        <v/>
      </c>
      <c r="K874" s="1" t="str">
        <f>IF(טבלה1013[[#This Row],[CycleNumber]]=1,"",IF(טבלה1013[[#This Row],[וסת השבוע]]=1,0,IF(K873="","",IF(K873=0,IF(טבלה1013[[#This Row],[LengthofCycle]]=28,0,1),IF(K873=1,IF(טבלה1013[[#This Row],[LengthofCycle]]+F873=28*2,0,2),IF(K873=2,IF(טבלה1013[[#This Row],[LengthofCycle]]+F873+F872=28*3,0,3),""))))))</f>
        <v/>
      </c>
      <c r="L874" s="1" t="str">
        <f>IF(טבלה1013[[#This Row],[וסת השבוע]]=1,IF(טבלה1013[[#This Row],[וסת השבוע וההפלגה ביחד]]=1,L873+1,0),IF(AND(טבלה1013[[#This Row],[CycleNumber]]&gt;B873,טבלה1013[[#This Row],[CycleNumber]]&gt;1),IF(טבלה1013[[#This Row],[וסת השבוע פעיל?]]&lt;&gt;"",L873+1,""),""))</f>
        <v/>
      </c>
      <c r="M874" s="1" t="str">
        <f>IF(AND(טבלה1013[[#This Row],[וסת השבוע פעיל?]]&lt;&gt;"",טבלה1013[[#This Row],[CycleNumber]]&lt;B875,B875&lt;&gt;"",טבלה1013[[#This Row],[וסת השבוע פעיל?]]&lt;3),IF(K875=0,IF(AND(טבלה1013[[#This Row],[וסת השבוע פעיל?]]&gt;0,I875=1),0,1),0),"")</f>
        <v/>
      </c>
      <c r="N874" s="1" t="str">
        <f t="shared" si="76"/>
        <v/>
      </c>
      <c r="O874" s="1" t="str">
        <f>IF(AND(טבלה1013[[#This Row],[חיזוי - שבוע]]=1,J875=1),1,"")</f>
        <v/>
      </c>
      <c r="P874" s="1" t="str">
        <f>IF(AND(טבלה1013[[#This Row],[חיזוי טוב עם הפלגה?]]=1,טבלה1013[[#This Row],[וסת קבוע אחרון]]&lt;&gt;28,X873=1),1,"")</f>
        <v/>
      </c>
      <c r="Q874" s="1" t="str">
        <f>IF(AND(טבלה1013[[#This Row],[וסת השבוע פעיל?]]&lt;3,OR(טבלה1013[[#This Row],[CycleNumber]]&gt;B875,B875="")),1,"")</f>
        <v/>
      </c>
      <c r="R874" s="1" t="str">
        <f>IF(טבלה1013[[#This Row],[האישה קבעה וסת שבוע?]]=1,IF(טבלה1013[[#This Row],[וסת השבוע פעיל?]]&lt;3,1,0),"")</f>
        <v/>
      </c>
      <c r="S8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4" s="1">
        <f t="shared" si="77"/>
        <v>0</v>
      </c>
      <c r="U874" s="1" t="str">
        <f t="shared" si="78"/>
        <v/>
      </c>
      <c r="V874" s="1" t="str">
        <f t="shared" si="79"/>
        <v/>
      </c>
      <c r="W874" s="1" t="str">
        <f>IF(טבלה1013[[#This Row],[3 הפלגות זהות]]="","",IF(טבלה1013[[#This Row],[3 הפלגות זהות]]=1,טבלה1013[[#This Row],[LengthofCycle]],W873))</f>
        <v/>
      </c>
      <c r="Y874" s="1" t="str">
        <f>IF(OR(טבלה1013[[#This Row],[הווסת פעיל?]]=0,טבלה1013[[#This Row],[הווסת פעיל?]]=""),"",SUM(Y873,טבלה1013[[#This Row],[הווסת פעיל?]]))</f>
        <v/>
      </c>
      <c r="Z874" s="1" t="str">
        <f>IF(AND(טבלה1013[[#This Row],[כמה מחזורים עד עקירה]]&lt;&gt;"",Y875=""),טבלה1013[[#This Row],[כמה מחזורים עד עקירה]],"")</f>
        <v/>
      </c>
      <c r="AA874" s="1" t="str">
        <f>IF(AND(טבלה1013[[#This Row],[הווסת פעיל?]]=1,טבלה1013[[#This Row],[וסת קבוע אחרון]]&lt;&gt;W873),טבלה1013[[#This Row],[וסת קבוע אחרון]],"")</f>
        <v/>
      </c>
      <c r="AB874" s="1" t="str">
        <f>IF(AND(טבלה1013[[#This Row],[הווסת פעיל?]]=1,X873=0,טבלה1013[[#This Row],[וסת קבוע אחרון]]=W873),טבלה1013[[#This Row],[וסת קבוע אחרון]],"")</f>
        <v/>
      </c>
      <c r="AC874" s="1" t="str">
        <f>IF(AND(טבלה1013[[#This Row],[הווסת פעיל?]]=1,X873=0,טבלה1013[[#This Row],[וסת קבוע אחרון]]&lt;&gt;W873),1,"")</f>
        <v/>
      </c>
      <c r="AD874" s="1" t="str">
        <f>IF(AND(טבלה1013[[#This Row],[הווסת פעיל?]]&lt;&gt;"",B875=1),טבלה1013[[#This Row],[CycleNumber]],"")</f>
        <v/>
      </c>
      <c r="AE874" s="1" t="str">
        <f>IF(AND(טבלה1013[[#This Row],[הווסת פעיל?]]&lt;&gt;"",X873=""),טבלה1013[[#This Row],[CycleNumber]],"")</f>
        <v/>
      </c>
      <c r="AF874" s="1" t="str">
        <f>IF(B875=1,"",IF(טבלה1013[[#This Row],[הווסת פעיל?]]=1,IF(טבלה1013[[#This Row],[וסת קבוע אחרון]]=F875,1,0),""))</f>
        <v/>
      </c>
      <c r="AG874" s="1" t="str">
        <f>IF(B875=1,"",IF(טבלה1013[[#This Row],[הווסת פעיל?]]=1,IF(OR(טבלה1013[[#This Row],[וסת קבוע אחרון]]=F875,F875=טבלה1013[[#This Row],[LengthofCycle]]),1,0),""))</f>
        <v/>
      </c>
      <c r="AH874" s="1" t="str">
        <f>IF(B875=1,"",IF(טבלה1013[[#This Row],[הווסת פעיל?]]=1,IF(OR(טבלה1013[[#This Row],[וסת קבוע אחרון]]=F875,F875=טבלה1013[[#This Row],[LengthofCycle]],AND(טבלה1013[[#This Row],[LengthofCycle]]&lt;&gt;טבלה1013[[#This Row],[וסת קבוע אחרון]],OR(F875=28,F875=29))),1,0),""))</f>
        <v/>
      </c>
      <c r="AI874" s="1" t="str">
        <f>IF(AND(טבלה1013[[#This Row],[הווסת פעיל?]]=1,B875=1),1,"")</f>
        <v/>
      </c>
      <c r="AJ874" s="4">
        <f>IF(AND(טבלה1013[[#This Row],[הווסת פעיל?]]&lt;&gt;1,B875&lt;&gt;1,B875&lt;&gt;""),IF(טבלה1013[[#This Row],[LengthofCycle]]=F875,1,0),"")</f>
        <v>0</v>
      </c>
      <c r="AK874" s="4">
        <f>IF(AND(טבלה1013[[#This Row],[הווסת פעיל?]]&lt;&gt;1,B875&lt;&gt;1,B875&lt;&gt;""),IF(OR(טבלה1013[[#This Row],[LengthofCycle]]=F875,F875=29),1,0),"")</f>
        <v>0</v>
      </c>
      <c r="AL874" s="4">
        <f>IF(AND(טבלה1013[[#This Row],[הווסת פעיל?]]&lt;&gt;1,B875&lt;&gt;1,B875&lt;&gt;""),IF(OR(טבלה1013[[#This Row],[LengthofCycle]]=F875,F875=29,F875=28),1,0),"")</f>
        <v>0</v>
      </c>
    </row>
    <row r="875" spans="1:38" x14ac:dyDescent="0.25">
      <c r="A875" s="1" t="s">
        <v>126</v>
      </c>
      <c r="B875" s="1">
        <v>4</v>
      </c>
      <c r="C875" s="1">
        <v>1</v>
      </c>
      <c r="D875" s="1">
        <v>1</v>
      </c>
      <c r="E875" s="1">
        <v>0</v>
      </c>
      <c r="F875" s="1">
        <v>25</v>
      </c>
      <c r="G875" s="1">
        <f>טבלה1013[[#This Row],[LengthofCycle]]+1</f>
        <v>26</v>
      </c>
      <c r="H875" s="1" t="str">
        <f>IF(IFERROR(LOOKUP(טבלה1013[[#This Row],[ClientID]],קביעויות[השבוע]),FALSE)=טבלה1013[[#This Row],[ClientID]],1,"")</f>
        <v/>
      </c>
      <c r="I875" s="1" t="str">
        <f>IF(AND(טבלה1013[[#This Row],[CycleNumber]]&gt;1,OR(B876="",טבלה1013[[#This Row],[CycleNumber]]&gt;B874)),IF(OR(AND(טבלה1013[[#This Row],[LengthofCycle]]=28,F874=28),AND(טבלה1013[[#This Row],[LengthofCycle]]=35,F874=35)),1,""),"")</f>
        <v/>
      </c>
      <c r="J875" s="1" t="str">
        <f>IF(AND(טבלה1013[[#This Row],[וסת השבוע]]=1,I874=1,טבלה1013[[#This Row],[CycleNumber]]&gt;B874),1,"")</f>
        <v/>
      </c>
      <c r="K875" s="1" t="str">
        <f>IF(טבלה1013[[#This Row],[CycleNumber]]=1,"",IF(טבלה1013[[#This Row],[וסת השבוע]]=1,0,IF(K874="","",IF(K874=0,IF(טבלה1013[[#This Row],[LengthofCycle]]=28,0,1),IF(K874=1,IF(טבלה1013[[#This Row],[LengthofCycle]]+F874=28*2,0,2),IF(K874=2,IF(טבלה1013[[#This Row],[LengthofCycle]]+F874+F873=28*3,0,3),""))))))</f>
        <v/>
      </c>
      <c r="L875" s="1" t="str">
        <f>IF(טבלה1013[[#This Row],[וסת השבוע]]=1,IF(טבלה1013[[#This Row],[וסת השבוע וההפלגה ביחד]]=1,L874+1,0),IF(AND(טבלה1013[[#This Row],[CycleNumber]]&gt;B874,טבלה1013[[#This Row],[CycleNumber]]&gt;1),IF(טבלה1013[[#This Row],[וסת השבוע פעיל?]]&lt;&gt;"",L874+1,""),""))</f>
        <v/>
      </c>
      <c r="M875" s="1" t="str">
        <f>IF(AND(טבלה1013[[#This Row],[וסת השבוע פעיל?]]&lt;&gt;"",טבלה1013[[#This Row],[CycleNumber]]&lt;B876,B876&lt;&gt;"",טבלה1013[[#This Row],[וסת השבוע פעיל?]]&lt;3),IF(K876=0,IF(AND(טבלה1013[[#This Row],[וסת השבוע פעיל?]]&gt;0,I876=1),0,1),0),"")</f>
        <v/>
      </c>
      <c r="N875" s="1" t="str">
        <f t="shared" si="76"/>
        <v/>
      </c>
      <c r="O875" s="1" t="str">
        <f>IF(AND(טבלה1013[[#This Row],[חיזוי - שבוע]]=1,J876=1),1,"")</f>
        <v/>
      </c>
      <c r="P875" s="1" t="str">
        <f>IF(AND(טבלה1013[[#This Row],[חיזוי טוב עם הפלגה?]]=1,טבלה1013[[#This Row],[וסת קבוע אחרון]]&lt;&gt;28,X874=1),1,"")</f>
        <v/>
      </c>
      <c r="Q875" s="1" t="str">
        <f>IF(AND(טבלה1013[[#This Row],[וסת השבוע פעיל?]]&lt;3,OR(טבלה1013[[#This Row],[CycleNumber]]&gt;B876,B876="")),1,"")</f>
        <v/>
      </c>
      <c r="R875" s="1" t="str">
        <f>IF(טבלה1013[[#This Row],[האישה קבעה וסת שבוע?]]=1,IF(טבלה1013[[#This Row],[וסת השבוע פעיל?]]&lt;3,1,0),"")</f>
        <v/>
      </c>
      <c r="S8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5" s="1">
        <f t="shared" si="77"/>
        <v>0</v>
      </c>
      <c r="U875" s="1">
        <f t="shared" si="78"/>
        <v>0</v>
      </c>
      <c r="V875" s="1" t="str">
        <f t="shared" si="79"/>
        <v/>
      </c>
      <c r="W875" s="1" t="str">
        <f>IF(טבלה1013[[#This Row],[3 הפלגות זהות]]="","",IF(טבלה1013[[#This Row],[3 הפלגות זהות]]=1,טבלה1013[[#This Row],[LengthofCycle]],W874))</f>
        <v/>
      </c>
      <c r="Y875" s="1" t="str">
        <f>IF(OR(טבלה1013[[#This Row],[הווסת פעיל?]]=0,טבלה1013[[#This Row],[הווסת פעיל?]]=""),"",SUM(Y874,טבלה1013[[#This Row],[הווסת פעיל?]]))</f>
        <v/>
      </c>
      <c r="Z875" s="1" t="str">
        <f>IF(AND(טבלה1013[[#This Row],[כמה מחזורים עד עקירה]]&lt;&gt;"",Y876=""),טבלה1013[[#This Row],[כמה מחזורים עד עקירה]],"")</f>
        <v/>
      </c>
      <c r="AA875" s="1" t="str">
        <f>IF(AND(טבלה1013[[#This Row],[הווסת פעיל?]]=1,טבלה1013[[#This Row],[וסת קבוע אחרון]]&lt;&gt;W874),טבלה1013[[#This Row],[וסת קבוע אחרון]],"")</f>
        <v/>
      </c>
      <c r="AB875" s="1" t="str">
        <f>IF(AND(טבלה1013[[#This Row],[הווסת פעיל?]]=1,X874=0,טבלה1013[[#This Row],[וסת קבוע אחרון]]=W874),טבלה1013[[#This Row],[וסת קבוע אחרון]],"")</f>
        <v/>
      </c>
      <c r="AC875" s="1" t="str">
        <f>IF(AND(טבלה1013[[#This Row],[הווסת פעיל?]]=1,X874=0,טבלה1013[[#This Row],[וסת קבוע אחרון]]&lt;&gt;W874),1,"")</f>
        <v/>
      </c>
      <c r="AD875" s="1" t="str">
        <f>IF(AND(טבלה1013[[#This Row],[הווסת פעיל?]]&lt;&gt;"",B876=1),טבלה1013[[#This Row],[CycleNumber]],"")</f>
        <v/>
      </c>
      <c r="AE875" s="1" t="str">
        <f>IF(AND(טבלה1013[[#This Row],[הווסת פעיל?]]&lt;&gt;"",X874=""),טבלה1013[[#This Row],[CycleNumber]],"")</f>
        <v/>
      </c>
      <c r="AF875" s="1" t="str">
        <f>IF(B876=1,"",IF(טבלה1013[[#This Row],[הווסת פעיל?]]=1,IF(טבלה1013[[#This Row],[וסת קבוע אחרון]]=F876,1,0),""))</f>
        <v/>
      </c>
      <c r="AG875" s="1" t="str">
        <f>IF(B876=1,"",IF(טבלה1013[[#This Row],[הווסת פעיל?]]=1,IF(OR(טבלה1013[[#This Row],[וסת קבוע אחרון]]=F876,F876=טבלה1013[[#This Row],[LengthofCycle]]),1,0),""))</f>
        <v/>
      </c>
      <c r="AH875" s="1" t="str">
        <f>IF(B876=1,"",IF(טבלה1013[[#This Row],[הווסת פעיל?]]=1,IF(OR(טבלה1013[[#This Row],[וסת קבוע אחרון]]=F876,F876=טבלה1013[[#This Row],[LengthofCycle]],AND(טבלה1013[[#This Row],[LengthofCycle]]&lt;&gt;טבלה1013[[#This Row],[וסת קבוע אחרון]],OR(F876=28,F876=29))),1,0),""))</f>
        <v/>
      </c>
      <c r="AI875" s="1" t="str">
        <f>IF(AND(טבלה1013[[#This Row],[הווסת פעיל?]]=1,B876=1),1,"")</f>
        <v/>
      </c>
      <c r="AJ875" s="4">
        <f>IF(AND(טבלה1013[[#This Row],[הווסת פעיל?]]&lt;&gt;1,B876&lt;&gt;1,B876&lt;&gt;""),IF(טבלה1013[[#This Row],[LengthofCycle]]=F876,1,0),"")</f>
        <v>0</v>
      </c>
      <c r="AK875" s="4">
        <f>IF(AND(טבלה1013[[#This Row],[הווסת פעיל?]]&lt;&gt;1,B876&lt;&gt;1,B876&lt;&gt;""),IF(OR(טבלה1013[[#This Row],[LengthofCycle]]=F876,F876=29),1,0),"")</f>
        <v>0</v>
      </c>
      <c r="AL875" s="4">
        <f>IF(AND(טבלה1013[[#This Row],[הווסת פעיל?]]&lt;&gt;1,B876&lt;&gt;1,B876&lt;&gt;""),IF(OR(טבלה1013[[#This Row],[LengthofCycle]]=F876,F876=29,F876=28),1,0),"")</f>
        <v>0</v>
      </c>
    </row>
    <row r="876" spans="1:38" x14ac:dyDescent="0.25">
      <c r="A876" s="1" t="s">
        <v>126</v>
      </c>
      <c r="B876" s="1">
        <v>5</v>
      </c>
      <c r="C876" s="1">
        <v>1</v>
      </c>
      <c r="D876" s="1">
        <v>1</v>
      </c>
      <c r="E876" s="1">
        <v>0</v>
      </c>
      <c r="F876" s="1">
        <v>26</v>
      </c>
      <c r="G876" s="1">
        <f>טבלה1013[[#This Row],[LengthofCycle]]+1</f>
        <v>27</v>
      </c>
      <c r="H876" s="1" t="str">
        <f>IF(IFERROR(LOOKUP(טבלה1013[[#This Row],[ClientID]],קביעויות[השבוע]),FALSE)=טבלה1013[[#This Row],[ClientID]],1,"")</f>
        <v/>
      </c>
      <c r="I876" s="1" t="str">
        <f>IF(AND(טבלה1013[[#This Row],[CycleNumber]]&gt;1,OR(B877="",טבלה1013[[#This Row],[CycleNumber]]&gt;B875)),IF(OR(AND(טבלה1013[[#This Row],[LengthofCycle]]=28,F875=28),AND(טבלה1013[[#This Row],[LengthofCycle]]=35,F875=35)),1,""),"")</f>
        <v/>
      </c>
      <c r="J876" s="1" t="str">
        <f>IF(AND(טבלה1013[[#This Row],[וסת השבוע]]=1,I875=1,טבלה1013[[#This Row],[CycleNumber]]&gt;B875),1,"")</f>
        <v/>
      </c>
      <c r="K876" s="1" t="str">
        <f>IF(טבלה1013[[#This Row],[CycleNumber]]=1,"",IF(טבלה1013[[#This Row],[וסת השבוע]]=1,0,IF(K875="","",IF(K875=0,IF(טבלה1013[[#This Row],[LengthofCycle]]=28,0,1),IF(K875=1,IF(טבלה1013[[#This Row],[LengthofCycle]]+F875=28*2,0,2),IF(K875=2,IF(טבלה1013[[#This Row],[LengthofCycle]]+F875+F874=28*3,0,3),""))))))</f>
        <v/>
      </c>
      <c r="L876" s="1" t="str">
        <f>IF(טבלה1013[[#This Row],[וסת השבוע]]=1,IF(טבלה1013[[#This Row],[וסת השבוע וההפלגה ביחד]]=1,L875+1,0),IF(AND(טבלה1013[[#This Row],[CycleNumber]]&gt;B875,טבלה1013[[#This Row],[CycleNumber]]&gt;1),IF(טבלה1013[[#This Row],[וסת השבוע פעיל?]]&lt;&gt;"",L875+1,""),""))</f>
        <v/>
      </c>
      <c r="M876" s="1" t="str">
        <f>IF(AND(טבלה1013[[#This Row],[וסת השבוע פעיל?]]&lt;&gt;"",טבלה1013[[#This Row],[CycleNumber]]&lt;B877,B877&lt;&gt;"",טבלה1013[[#This Row],[וסת השבוע פעיל?]]&lt;3),IF(K877=0,IF(AND(טבלה1013[[#This Row],[וסת השבוע פעיל?]]&gt;0,I877=1),0,1),0),"")</f>
        <v/>
      </c>
      <c r="N876" s="1" t="str">
        <f t="shared" si="76"/>
        <v/>
      </c>
      <c r="O876" s="1" t="str">
        <f>IF(AND(טבלה1013[[#This Row],[חיזוי - שבוע]]=1,J877=1),1,"")</f>
        <v/>
      </c>
      <c r="P876" s="1" t="str">
        <f>IF(AND(טבלה1013[[#This Row],[חיזוי טוב עם הפלגה?]]=1,טבלה1013[[#This Row],[וסת קבוע אחרון]]&lt;&gt;28,X875=1),1,"")</f>
        <v/>
      </c>
      <c r="Q876" s="1" t="str">
        <f>IF(AND(טבלה1013[[#This Row],[וסת השבוע פעיל?]]&lt;3,OR(טבלה1013[[#This Row],[CycleNumber]]&gt;B877,B877="")),1,"")</f>
        <v/>
      </c>
      <c r="R876" s="1" t="str">
        <f>IF(טבלה1013[[#This Row],[האישה קבעה וסת שבוע?]]=1,IF(טבלה1013[[#This Row],[וסת השבוע פעיל?]]&lt;3,1,0),"")</f>
        <v/>
      </c>
      <c r="S8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6" s="1">
        <f t="shared" si="77"/>
        <v>0</v>
      </c>
      <c r="U876" s="1">
        <f t="shared" si="78"/>
        <v>0</v>
      </c>
      <c r="V876" s="1">
        <f t="shared" si="79"/>
        <v>0</v>
      </c>
      <c r="W876" s="1" t="str">
        <f>IF(טבלה1013[[#This Row],[3 הפלגות זהות]]="","",IF(טבלה1013[[#This Row],[3 הפלגות זהות]]=1,טבלה1013[[#This Row],[LengthofCycle]],W875))</f>
        <v/>
      </c>
      <c r="Y876" s="1" t="str">
        <f>IF(OR(טבלה1013[[#This Row],[הווסת פעיל?]]=0,טבלה1013[[#This Row],[הווסת פעיל?]]=""),"",SUM(Y875,טבלה1013[[#This Row],[הווסת פעיל?]]))</f>
        <v/>
      </c>
      <c r="Z876" s="1" t="str">
        <f>IF(AND(טבלה1013[[#This Row],[כמה מחזורים עד עקירה]]&lt;&gt;"",Y877=""),טבלה1013[[#This Row],[כמה מחזורים עד עקירה]],"")</f>
        <v/>
      </c>
      <c r="AA876" s="1" t="str">
        <f>IF(AND(טבלה1013[[#This Row],[הווסת פעיל?]]=1,טבלה1013[[#This Row],[וסת קבוע אחרון]]&lt;&gt;W875),טבלה1013[[#This Row],[וסת קבוע אחרון]],"")</f>
        <v/>
      </c>
      <c r="AB876" s="1" t="str">
        <f>IF(AND(טבלה1013[[#This Row],[הווסת פעיל?]]=1,X875=0,טבלה1013[[#This Row],[וסת קבוע אחרון]]=W875),טבלה1013[[#This Row],[וסת קבוע אחרון]],"")</f>
        <v/>
      </c>
      <c r="AC876" s="1" t="str">
        <f>IF(AND(טבלה1013[[#This Row],[הווסת פעיל?]]=1,X875=0,טבלה1013[[#This Row],[וסת קבוע אחרון]]&lt;&gt;W875),1,"")</f>
        <v/>
      </c>
      <c r="AD876" s="1" t="str">
        <f>IF(AND(טבלה1013[[#This Row],[הווסת פעיל?]]&lt;&gt;"",B877=1),טבלה1013[[#This Row],[CycleNumber]],"")</f>
        <v/>
      </c>
      <c r="AE876" s="1" t="str">
        <f>IF(AND(טבלה1013[[#This Row],[הווסת פעיל?]]&lt;&gt;"",X875=""),טבלה1013[[#This Row],[CycleNumber]],"")</f>
        <v/>
      </c>
      <c r="AF876" s="1" t="str">
        <f>IF(B877=1,"",IF(טבלה1013[[#This Row],[הווסת פעיל?]]=1,IF(טבלה1013[[#This Row],[וסת קבוע אחרון]]=F877,1,0),""))</f>
        <v/>
      </c>
      <c r="AG876" s="1" t="str">
        <f>IF(B877=1,"",IF(טבלה1013[[#This Row],[הווסת פעיל?]]=1,IF(OR(טבלה1013[[#This Row],[וסת קבוע אחרון]]=F877,F877=טבלה1013[[#This Row],[LengthofCycle]]),1,0),""))</f>
        <v/>
      </c>
      <c r="AH876" s="1" t="str">
        <f>IF(B877=1,"",IF(טבלה1013[[#This Row],[הווסת פעיל?]]=1,IF(OR(טבלה1013[[#This Row],[וסת קבוע אחרון]]=F877,F877=טבלה1013[[#This Row],[LengthofCycle]],AND(טבלה1013[[#This Row],[LengthofCycle]]&lt;&gt;טבלה1013[[#This Row],[וסת קבוע אחרון]],OR(F877=28,F877=29))),1,0),""))</f>
        <v/>
      </c>
      <c r="AI876" s="1" t="str">
        <f>IF(AND(טבלה1013[[#This Row],[הווסת פעיל?]]=1,B877=1),1,"")</f>
        <v/>
      </c>
      <c r="AJ876" s="4">
        <f>IF(AND(טבלה1013[[#This Row],[הווסת פעיל?]]&lt;&gt;1,B877&lt;&gt;1,B877&lt;&gt;""),IF(טבלה1013[[#This Row],[LengthofCycle]]=F877,1,0),"")</f>
        <v>0</v>
      </c>
      <c r="AK876" s="4">
        <f>IF(AND(טבלה1013[[#This Row],[הווסת פעיל?]]&lt;&gt;1,B877&lt;&gt;1,B877&lt;&gt;""),IF(OR(טבלה1013[[#This Row],[LengthofCycle]]=F877,F877=29),1,0),"")</f>
        <v>0</v>
      </c>
      <c r="AL876" s="4">
        <f>IF(AND(טבלה1013[[#This Row],[הווסת פעיל?]]&lt;&gt;1,B877&lt;&gt;1,B877&lt;&gt;""),IF(OR(טבלה1013[[#This Row],[LengthofCycle]]=F877,F877=29,F877=28),1,0),"")</f>
        <v>0</v>
      </c>
    </row>
    <row r="877" spans="1:38" x14ac:dyDescent="0.25">
      <c r="A877" s="1" t="s">
        <v>126</v>
      </c>
      <c r="B877" s="1">
        <v>6</v>
      </c>
      <c r="C877" s="1">
        <v>1</v>
      </c>
      <c r="D877" s="1">
        <v>1</v>
      </c>
      <c r="E877" s="1">
        <v>0</v>
      </c>
      <c r="F877" s="1">
        <v>27</v>
      </c>
      <c r="G877" s="1">
        <f>טבלה1013[[#This Row],[LengthofCycle]]+1</f>
        <v>28</v>
      </c>
      <c r="H877" s="1" t="str">
        <f>IF(IFERROR(LOOKUP(טבלה1013[[#This Row],[ClientID]],קביעויות[השבוע]),FALSE)=טבלה1013[[#This Row],[ClientID]],1,"")</f>
        <v/>
      </c>
      <c r="I877" s="1" t="str">
        <f>IF(AND(טבלה1013[[#This Row],[CycleNumber]]&gt;1,OR(B878="",טבלה1013[[#This Row],[CycleNumber]]&gt;B876)),IF(OR(AND(טבלה1013[[#This Row],[LengthofCycle]]=28,F876=28),AND(טבלה1013[[#This Row],[LengthofCycle]]=35,F876=35)),1,""),"")</f>
        <v/>
      </c>
      <c r="J877" s="1" t="str">
        <f>IF(AND(טבלה1013[[#This Row],[וסת השבוע]]=1,I876=1,טבלה1013[[#This Row],[CycleNumber]]&gt;B876),1,"")</f>
        <v/>
      </c>
      <c r="K877" s="1" t="str">
        <f>IF(טבלה1013[[#This Row],[CycleNumber]]=1,"",IF(טבלה1013[[#This Row],[וסת השבוע]]=1,0,IF(K876="","",IF(K876=0,IF(טבלה1013[[#This Row],[LengthofCycle]]=28,0,1),IF(K876=1,IF(טבלה1013[[#This Row],[LengthofCycle]]+F876=28*2,0,2),IF(K876=2,IF(טבלה1013[[#This Row],[LengthofCycle]]+F876+F875=28*3,0,3),""))))))</f>
        <v/>
      </c>
      <c r="L877" s="1" t="str">
        <f>IF(טבלה1013[[#This Row],[וסת השבוע]]=1,IF(טבלה1013[[#This Row],[וסת השבוע וההפלגה ביחד]]=1,L876+1,0),IF(AND(טבלה1013[[#This Row],[CycleNumber]]&gt;B876,טבלה1013[[#This Row],[CycleNumber]]&gt;1),IF(טבלה1013[[#This Row],[וסת השבוע פעיל?]]&lt;&gt;"",L876+1,""),""))</f>
        <v/>
      </c>
      <c r="M877" s="1" t="str">
        <f>IF(AND(טבלה1013[[#This Row],[וסת השבוע פעיל?]]&lt;&gt;"",טבלה1013[[#This Row],[CycleNumber]]&lt;B878,B878&lt;&gt;"",טבלה1013[[#This Row],[וסת השבוע פעיל?]]&lt;3),IF(K878=0,IF(AND(טבלה1013[[#This Row],[וסת השבוע פעיל?]]&gt;0,I878=1),0,1),0),"")</f>
        <v/>
      </c>
      <c r="N877" s="1" t="str">
        <f t="shared" si="76"/>
        <v/>
      </c>
      <c r="O877" s="1" t="str">
        <f>IF(AND(טבלה1013[[#This Row],[חיזוי - שבוע]]=1,J878=1),1,"")</f>
        <v/>
      </c>
      <c r="P877" s="1" t="str">
        <f>IF(AND(טבלה1013[[#This Row],[חיזוי טוב עם הפלגה?]]=1,טבלה1013[[#This Row],[וסת קבוע אחרון]]&lt;&gt;28,X876=1),1,"")</f>
        <v/>
      </c>
      <c r="Q877" s="1" t="str">
        <f>IF(AND(טבלה1013[[#This Row],[וסת השבוע פעיל?]]&lt;3,OR(טבלה1013[[#This Row],[CycleNumber]]&gt;B878,B878="")),1,"")</f>
        <v/>
      </c>
      <c r="R877" s="1" t="str">
        <f>IF(טבלה1013[[#This Row],[האישה קבעה וסת שבוע?]]=1,IF(טבלה1013[[#This Row],[וסת השבוע פעיל?]]&lt;3,1,0),"")</f>
        <v/>
      </c>
      <c r="S8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7" s="1">
        <f t="shared" si="77"/>
        <v>0</v>
      </c>
      <c r="U877" s="1">
        <f t="shared" si="78"/>
        <v>0</v>
      </c>
      <c r="V877" s="1">
        <f t="shared" si="79"/>
        <v>0</v>
      </c>
      <c r="W877" s="1" t="str">
        <f>IF(טבלה1013[[#This Row],[3 הפלגות זהות]]="","",IF(טבלה1013[[#This Row],[3 הפלגות זהות]]=1,טבלה1013[[#This Row],[LengthofCycle]],W876))</f>
        <v/>
      </c>
      <c r="Y877" s="1" t="str">
        <f>IF(OR(טבלה1013[[#This Row],[הווסת פעיל?]]=0,טבלה1013[[#This Row],[הווסת פעיל?]]=""),"",SUM(Y876,טבלה1013[[#This Row],[הווסת פעיל?]]))</f>
        <v/>
      </c>
      <c r="Z877" s="1" t="str">
        <f>IF(AND(טבלה1013[[#This Row],[כמה מחזורים עד עקירה]]&lt;&gt;"",Y878=""),טבלה1013[[#This Row],[כמה מחזורים עד עקירה]],"")</f>
        <v/>
      </c>
      <c r="AA877" s="1" t="str">
        <f>IF(AND(טבלה1013[[#This Row],[הווסת פעיל?]]=1,טבלה1013[[#This Row],[וסת קבוע אחרון]]&lt;&gt;W876),טבלה1013[[#This Row],[וסת קבוע אחרון]],"")</f>
        <v/>
      </c>
      <c r="AB877" s="1" t="str">
        <f>IF(AND(טבלה1013[[#This Row],[הווסת פעיל?]]=1,X876=0,טבלה1013[[#This Row],[וסת קבוע אחרון]]=W876),טבלה1013[[#This Row],[וסת קבוע אחרון]],"")</f>
        <v/>
      </c>
      <c r="AC877" s="1" t="str">
        <f>IF(AND(טבלה1013[[#This Row],[הווסת פעיל?]]=1,X876=0,טבלה1013[[#This Row],[וסת קבוע אחרון]]&lt;&gt;W876),1,"")</f>
        <v/>
      </c>
      <c r="AD877" s="1" t="str">
        <f>IF(AND(טבלה1013[[#This Row],[הווסת פעיל?]]&lt;&gt;"",B878=1),טבלה1013[[#This Row],[CycleNumber]],"")</f>
        <v/>
      </c>
      <c r="AE877" s="1" t="str">
        <f>IF(AND(טבלה1013[[#This Row],[הווסת פעיל?]]&lt;&gt;"",X876=""),טבלה1013[[#This Row],[CycleNumber]],"")</f>
        <v/>
      </c>
      <c r="AF877" s="1" t="str">
        <f>IF(B878=1,"",IF(טבלה1013[[#This Row],[הווסת פעיל?]]=1,IF(טבלה1013[[#This Row],[וסת קבוע אחרון]]=F878,1,0),""))</f>
        <v/>
      </c>
      <c r="AG877" s="1" t="str">
        <f>IF(B878=1,"",IF(טבלה1013[[#This Row],[הווסת פעיל?]]=1,IF(OR(טבלה1013[[#This Row],[וסת קבוע אחרון]]=F878,F878=טבלה1013[[#This Row],[LengthofCycle]]),1,0),""))</f>
        <v/>
      </c>
      <c r="AH877" s="1" t="str">
        <f>IF(B878=1,"",IF(טבלה1013[[#This Row],[הווסת פעיל?]]=1,IF(OR(טבלה1013[[#This Row],[וסת קבוע אחרון]]=F878,F878=טבלה1013[[#This Row],[LengthofCycle]],AND(טבלה1013[[#This Row],[LengthofCycle]]&lt;&gt;טבלה1013[[#This Row],[וסת קבוע אחרון]],OR(F878=28,F878=29))),1,0),""))</f>
        <v/>
      </c>
      <c r="AI877" s="1" t="str">
        <f>IF(AND(טבלה1013[[#This Row],[הווסת פעיל?]]=1,B878=1),1,"")</f>
        <v/>
      </c>
      <c r="AJ877" s="4">
        <f>IF(AND(טבלה1013[[#This Row],[הווסת פעיל?]]&lt;&gt;1,B878&lt;&gt;1,B878&lt;&gt;""),IF(טבלה1013[[#This Row],[LengthofCycle]]=F878,1,0),"")</f>
        <v>0</v>
      </c>
      <c r="AK877" s="4">
        <f>IF(AND(טבלה1013[[#This Row],[הווסת פעיל?]]&lt;&gt;1,B878&lt;&gt;1,B878&lt;&gt;""),IF(OR(טבלה1013[[#This Row],[LengthofCycle]]=F878,F878=29),1,0),"")</f>
        <v>0</v>
      </c>
      <c r="AL877" s="4">
        <f>IF(AND(טבלה1013[[#This Row],[הווסת פעיל?]]&lt;&gt;1,B878&lt;&gt;1,B878&lt;&gt;""),IF(OR(טבלה1013[[#This Row],[LengthofCycle]]=F878,F878=29,F878=28),1,0),"")</f>
        <v>1</v>
      </c>
    </row>
    <row r="878" spans="1:38" x14ac:dyDescent="0.25">
      <c r="A878" s="1" t="s">
        <v>126</v>
      </c>
      <c r="B878" s="1">
        <v>7</v>
      </c>
      <c r="C878" s="1">
        <v>1</v>
      </c>
      <c r="D878" s="1">
        <v>1</v>
      </c>
      <c r="E878" s="1">
        <v>0</v>
      </c>
      <c r="F878" s="1">
        <v>28</v>
      </c>
      <c r="G878" s="1">
        <f>טבלה1013[[#This Row],[LengthofCycle]]+1</f>
        <v>29</v>
      </c>
      <c r="H878" s="1" t="str">
        <f>IF(IFERROR(LOOKUP(טבלה1013[[#This Row],[ClientID]],קביעויות[השבוע]),FALSE)=טבלה1013[[#This Row],[ClientID]],1,"")</f>
        <v/>
      </c>
      <c r="I878" s="1" t="str">
        <f>IF(AND(טבלה1013[[#This Row],[CycleNumber]]&gt;1,OR(B879="",טבלה1013[[#This Row],[CycleNumber]]&gt;B877)),IF(OR(AND(טבלה1013[[#This Row],[LengthofCycle]]=28,F877=28),AND(טבלה1013[[#This Row],[LengthofCycle]]=35,F877=35)),1,""),"")</f>
        <v/>
      </c>
      <c r="J878" s="1" t="str">
        <f>IF(AND(טבלה1013[[#This Row],[וסת השבוע]]=1,I877=1,טבלה1013[[#This Row],[CycleNumber]]&gt;B877),1,"")</f>
        <v/>
      </c>
      <c r="K878" s="1" t="str">
        <f>IF(טבלה1013[[#This Row],[CycleNumber]]=1,"",IF(טבלה1013[[#This Row],[וסת השבוע]]=1,0,IF(K877="","",IF(K877=0,IF(טבלה1013[[#This Row],[LengthofCycle]]=28,0,1),IF(K877=1,IF(טבלה1013[[#This Row],[LengthofCycle]]+F877=28*2,0,2),IF(K877=2,IF(טבלה1013[[#This Row],[LengthofCycle]]+F877+F876=28*3,0,3),""))))))</f>
        <v/>
      </c>
      <c r="L878" s="1" t="str">
        <f>IF(טבלה1013[[#This Row],[וסת השבוע]]=1,IF(טבלה1013[[#This Row],[וסת השבוע וההפלגה ביחד]]=1,L877+1,0),IF(AND(טבלה1013[[#This Row],[CycleNumber]]&gt;B877,טבלה1013[[#This Row],[CycleNumber]]&gt;1),IF(טבלה1013[[#This Row],[וסת השבוע פעיל?]]&lt;&gt;"",L877+1,""),""))</f>
        <v/>
      </c>
      <c r="M878" s="1" t="str">
        <f>IF(AND(טבלה1013[[#This Row],[וסת השבוע פעיל?]]&lt;&gt;"",טבלה1013[[#This Row],[CycleNumber]]&lt;B879,B879&lt;&gt;"",טבלה1013[[#This Row],[וסת השבוע פעיל?]]&lt;3),IF(K879=0,IF(AND(טבלה1013[[#This Row],[וסת השבוע פעיל?]]&gt;0,I879=1),0,1),0),"")</f>
        <v/>
      </c>
      <c r="N878" s="1" t="str">
        <f t="shared" si="76"/>
        <v/>
      </c>
      <c r="O878" s="1" t="str">
        <f>IF(AND(טבלה1013[[#This Row],[חיזוי - שבוע]]=1,J879=1),1,"")</f>
        <v/>
      </c>
      <c r="P878" s="1" t="str">
        <f>IF(AND(טבלה1013[[#This Row],[חיזוי טוב עם הפלגה?]]=1,טבלה1013[[#This Row],[וסת קבוע אחרון]]&lt;&gt;28,X877=1),1,"")</f>
        <v/>
      </c>
      <c r="Q878" s="1" t="str">
        <f>IF(AND(טבלה1013[[#This Row],[וסת השבוע פעיל?]]&lt;3,OR(טבלה1013[[#This Row],[CycleNumber]]&gt;B879,B879="")),1,"")</f>
        <v/>
      </c>
      <c r="R878" s="1" t="str">
        <f>IF(טבלה1013[[#This Row],[האישה קבעה וסת שבוע?]]=1,IF(טבלה1013[[#This Row],[וסת השבוע פעיל?]]&lt;3,1,0),"")</f>
        <v/>
      </c>
      <c r="S8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8" s="1">
        <f t="shared" si="77"/>
        <v>0</v>
      </c>
      <c r="U878" s="1">
        <f t="shared" si="78"/>
        <v>0</v>
      </c>
      <c r="V878" s="1">
        <f t="shared" si="79"/>
        <v>0</v>
      </c>
      <c r="W878" s="1" t="str">
        <f>IF(טבלה1013[[#This Row],[3 הפלגות זהות]]="","",IF(טבלה1013[[#This Row],[3 הפלגות זהות]]=1,טבלה1013[[#This Row],[LengthofCycle]],W877))</f>
        <v/>
      </c>
      <c r="Y878" s="1" t="str">
        <f>IF(OR(טבלה1013[[#This Row],[הווסת פעיל?]]=0,טבלה1013[[#This Row],[הווסת פעיל?]]=""),"",SUM(Y877,טבלה1013[[#This Row],[הווסת פעיל?]]))</f>
        <v/>
      </c>
      <c r="Z878" s="1" t="str">
        <f>IF(AND(טבלה1013[[#This Row],[כמה מחזורים עד עקירה]]&lt;&gt;"",Y879=""),טבלה1013[[#This Row],[כמה מחזורים עד עקירה]],"")</f>
        <v/>
      </c>
      <c r="AA878" s="1" t="str">
        <f>IF(AND(טבלה1013[[#This Row],[הווסת פעיל?]]=1,טבלה1013[[#This Row],[וסת קבוע אחרון]]&lt;&gt;W877),טבלה1013[[#This Row],[וסת קבוע אחרון]],"")</f>
        <v/>
      </c>
      <c r="AB878" s="1" t="str">
        <f>IF(AND(טבלה1013[[#This Row],[הווסת פעיל?]]=1,X877=0,טבלה1013[[#This Row],[וסת קבוע אחרון]]=W877),טבלה1013[[#This Row],[וסת קבוע אחרון]],"")</f>
        <v/>
      </c>
      <c r="AC878" s="1" t="str">
        <f>IF(AND(טבלה1013[[#This Row],[הווסת פעיל?]]=1,X877=0,טבלה1013[[#This Row],[וסת קבוע אחרון]]&lt;&gt;W877),1,"")</f>
        <v/>
      </c>
      <c r="AD878" s="1" t="str">
        <f>IF(AND(טבלה1013[[#This Row],[הווסת פעיל?]]&lt;&gt;"",B879=1),טבלה1013[[#This Row],[CycleNumber]],"")</f>
        <v/>
      </c>
      <c r="AE878" s="1" t="str">
        <f>IF(AND(טבלה1013[[#This Row],[הווסת פעיל?]]&lt;&gt;"",X877=""),טבלה1013[[#This Row],[CycleNumber]],"")</f>
        <v/>
      </c>
      <c r="AF878" s="1" t="str">
        <f>IF(B879=1,"",IF(טבלה1013[[#This Row],[הווסת פעיל?]]=1,IF(טבלה1013[[#This Row],[וסת קבוע אחרון]]=F879,1,0),""))</f>
        <v/>
      </c>
      <c r="AG878" s="1" t="str">
        <f>IF(B879=1,"",IF(טבלה1013[[#This Row],[הווסת פעיל?]]=1,IF(OR(טבלה1013[[#This Row],[וסת קבוע אחרון]]=F879,F879=טבלה1013[[#This Row],[LengthofCycle]]),1,0),""))</f>
        <v/>
      </c>
      <c r="AH878" s="1" t="str">
        <f>IF(B879=1,"",IF(טבלה1013[[#This Row],[הווסת פעיל?]]=1,IF(OR(טבלה1013[[#This Row],[וסת קבוע אחרון]]=F879,F879=טבלה1013[[#This Row],[LengthofCycle]],AND(טבלה1013[[#This Row],[LengthofCycle]]&lt;&gt;טבלה1013[[#This Row],[וסת קבוע אחרון]],OR(F879=28,F879=29))),1,0),""))</f>
        <v/>
      </c>
      <c r="AI878" s="1" t="str">
        <f>IF(AND(טבלה1013[[#This Row],[הווסת פעיל?]]=1,B879=1),1,"")</f>
        <v/>
      </c>
      <c r="AJ878" s="4">
        <f>IF(AND(טבלה1013[[#This Row],[הווסת פעיל?]]&lt;&gt;1,B879&lt;&gt;1,B879&lt;&gt;""),IF(טבלה1013[[#This Row],[LengthofCycle]]=F879,1,0),"")</f>
        <v>0</v>
      </c>
      <c r="AK878" s="4">
        <f>IF(AND(טבלה1013[[#This Row],[הווסת פעיל?]]&lt;&gt;1,B879&lt;&gt;1,B879&lt;&gt;""),IF(OR(טבלה1013[[#This Row],[LengthofCycle]]=F879,F879=29),1,0),"")</f>
        <v>0</v>
      </c>
      <c r="AL878" s="4">
        <f>IF(AND(טבלה1013[[#This Row],[הווסת פעיל?]]&lt;&gt;1,B879&lt;&gt;1,B879&lt;&gt;""),IF(OR(טבלה1013[[#This Row],[LengthofCycle]]=F879,F879=29,F879=28),1,0),"")</f>
        <v>0</v>
      </c>
    </row>
    <row r="879" spans="1:38" x14ac:dyDescent="0.25">
      <c r="A879" s="1" t="s">
        <v>126</v>
      </c>
      <c r="B879" s="1">
        <v>8</v>
      </c>
      <c r="C879" s="1">
        <v>1</v>
      </c>
      <c r="D879" s="1">
        <v>1</v>
      </c>
      <c r="E879" s="1">
        <v>0</v>
      </c>
      <c r="F879" s="1">
        <v>25</v>
      </c>
      <c r="G879" s="1">
        <f>טבלה1013[[#This Row],[LengthofCycle]]+1</f>
        <v>26</v>
      </c>
      <c r="H879" s="1" t="str">
        <f>IF(IFERROR(LOOKUP(טבלה1013[[#This Row],[ClientID]],קביעויות[השבוע]),FALSE)=טבלה1013[[#This Row],[ClientID]],1,"")</f>
        <v/>
      </c>
      <c r="I879" s="1" t="str">
        <f>IF(AND(טבלה1013[[#This Row],[CycleNumber]]&gt;1,OR(B880="",טבלה1013[[#This Row],[CycleNumber]]&gt;B878)),IF(OR(AND(טבלה1013[[#This Row],[LengthofCycle]]=28,F878=28),AND(טבלה1013[[#This Row],[LengthofCycle]]=35,F878=35)),1,""),"")</f>
        <v/>
      </c>
      <c r="J879" s="1" t="str">
        <f>IF(AND(טבלה1013[[#This Row],[וסת השבוע]]=1,I878=1,טבלה1013[[#This Row],[CycleNumber]]&gt;B878),1,"")</f>
        <v/>
      </c>
      <c r="K879" s="1" t="str">
        <f>IF(טבלה1013[[#This Row],[CycleNumber]]=1,"",IF(טבלה1013[[#This Row],[וסת השבוע]]=1,0,IF(K878="","",IF(K878=0,IF(טבלה1013[[#This Row],[LengthofCycle]]=28,0,1),IF(K878=1,IF(טבלה1013[[#This Row],[LengthofCycle]]+F878=28*2,0,2),IF(K878=2,IF(טבלה1013[[#This Row],[LengthofCycle]]+F878+F877=28*3,0,3),""))))))</f>
        <v/>
      </c>
      <c r="L879" s="1" t="str">
        <f>IF(טבלה1013[[#This Row],[וסת השבוע]]=1,IF(טבלה1013[[#This Row],[וסת השבוע וההפלגה ביחד]]=1,L878+1,0),IF(AND(טבלה1013[[#This Row],[CycleNumber]]&gt;B878,טבלה1013[[#This Row],[CycleNumber]]&gt;1),IF(טבלה1013[[#This Row],[וסת השבוע פעיל?]]&lt;&gt;"",L878+1,""),""))</f>
        <v/>
      </c>
      <c r="M879" s="1" t="str">
        <f>IF(AND(טבלה1013[[#This Row],[וסת השבוע פעיל?]]&lt;&gt;"",טבלה1013[[#This Row],[CycleNumber]]&lt;B880,B880&lt;&gt;"",טבלה1013[[#This Row],[וסת השבוע פעיל?]]&lt;3),IF(K880=0,IF(AND(טבלה1013[[#This Row],[וסת השבוע פעיל?]]&gt;0,I880=1),0,1),0),"")</f>
        <v/>
      </c>
      <c r="N879" s="1" t="str">
        <f t="shared" si="76"/>
        <v/>
      </c>
      <c r="O879" s="1" t="str">
        <f>IF(AND(טבלה1013[[#This Row],[חיזוי - שבוע]]=1,J880=1),1,"")</f>
        <v/>
      </c>
      <c r="P879" s="1" t="str">
        <f>IF(AND(טבלה1013[[#This Row],[חיזוי טוב עם הפלגה?]]=1,טבלה1013[[#This Row],[וסת קבוע אחרון]]&lt;&gt;28,X878=1),1,"")</f>
        <v/>
      </c>
      <c r="Q879" s="1" t="str">
        <f>IF(AND(טבלה1013[[#This Row],[וסת השבוע פעיל?]]&lt;3,OR(טבלה1013[[#This Row],[CycleNumber]]&gt;B880,B880="")),1,"")</f>
        <v/>
      </c>
      <c r="R879" s="1" t="str">
        <f>IF(טבלה1013[[#This Row],[האישה קבעה וסת שבוע?]]=1,IF(טבלה1013[[#This Row],[וסת השבוע פעיל?]]&lt;3,1,0),"")</f>
        <v/>
      </c>
      <c r="S8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79" s="1">
        <f t="shared" si="77"/>
        <v>0</v>
      </c>
      <c r="U879" s="1">
        <f t="shared" si="78"/>
        <v>0</v>
      </c>
      <c r="V879" s="1">
        <f t="shared" si="79"/>
        <v>0</v>
      </c>
      <c r="W879" s="1" t="str">
        <f>IF(טבלה1013[[#This Row],[3 הפלגות זהות]]="","",IF(טבלה1013[[#This Row],[3 הפלגות זהות]]=1,טבלה1013[[#This Row],[LengthofCycle]],W878))</f>
        <v/>
      </c>
      <c r="Y879" s="1" t="str">
        <f>IF(OR(טבלה1013[[#This Row],[הווסת פעיל?]]=0,טבלה1013[[#This Row],[הווסת פעיל?]]=""),"",SUM(Y878,טבלה1013[[#This Row],[הווסת פעיל?]]))</f>
        <v/>
      </c>
      <c r="Z879" s="1" t="str">
        <f>IF(AND(טבלה1013[[#This Row],[כמה מחזורים עד עקירה]]&lt;&gt;"",Y880=""),טבלה1013[[#This Row],[כמה מחזורים עד עקירה]],"")</f>
        <v/>
      </c>
      <c r="AA879" s="1" t="str">
        <f>IF(AND(טבלה1013[[#This Row],[הווסת פעיל?]]=1,טבלה1013[[#This Row],[וסת קבוע אחרון]]&lt;&gt;W878),טבלה1013[[#This Row],[וסת קבוע אחרון]],"")</f>
        <v/>
      </c>
      <c r="AB879" s="1" t="str">
        <f>IF(AND(טבלה1013[[#This Row],[הווסת פעיל?]]=1,X878=0,טבלה1013[[#This Row],[וסת קבוע אחרון]]=W878),טבלה1013[[#This Row],[וסת קבוע אחרון]],"")</f>
        <v/>
      </c>
      <c r="AC879" s="1" t="str">
        <f>IF(AND(טבלה1013[[#This Row],[הווסת פעיל?]]=1,X878=0,טבלה1013[[#This Row],[וסת קבוע אחרון]]&lt;&gt;W878),1,"")</f>
        <v/>
      </c>
      <c r="AD879" s="1" t="str">
        <f>IF(AND(טבלה1013[[#This Row],[הווסת פעיל?]]&lt;&gt;"",B880=1),טבלה1013[[#This Row],[CycleNumber]],"")</f>
        <v/>
      </c>
      <c r="AE879" s="1" t="str">
        <f>IF(AND(טבלה1013[[#This Row],[הווסת פעיל?]]&lt;&gt;"",X878=""),טבלה1013[[#This Row],[CycleNumber]],"")</f>
        <v/>
      </c>
      <c r="AF879" s="1" t="str">
        <f>IF(B880=1,"",IF(טבלה1013[[#This Row],[הווסת פעיל?]]=1,IF(טבלה1013[[#This Row],[וסת קבוע אחרון]]=F880,1,0),""))</f>
        <v/>
      </c>
      <c r="AG879" s="1" t="str">
        <f>IF(B880=1,"",IF(טבלה1013[[#This Row],[הווסת פעיל?]]=1,IF(OR(טבלה1013[[#This Row],[וסת קבוע אחרון]]=F880,F880=טבלה1013[[#This Row],[LengthofCycle]]),1,0),""))</f>
        <v/>
      </c>
      <c r="AH879" s="1" t="str">
        <f>IF(B880=1,"",IF(טבלה1013[[#This Row],[הווסת פעיל?]]=1,IF(OR(טבלה1013[[#This Row],[וסת קבוע אחרון]]=F880,F880=טבלה1013[[#This Row],[LengthofCycle]],AND(טבלה1013[[#This Row],[LengthofCycle]]&lt;&gt;טבלה1013[[#This Row],[וסת קבוע אחרון]],OR(F880=28,F880=29))),1,0),""))</f>
        <v/>
      </c>
      <c r="AI879" s="1" t="str">
        <f>IF(AND(טבלה1013[[#This Row],[הווסת פעיל?]]=1,B880=1),1,"")</f>
        <v/>
      </c>
      <c r="AJ879" s="4">
        <f>IF(AND(טבלה1013[[#This Row],[הווסת פעיל?]]&lt;&gt;1,B880&lt;&gt;1,B880&lt;&gt;""),IF(טבלה1013[[#This Row],[LengthofCycle]]=F880,1,0),"")</f>
        <v>0</v>
      </c>
      <c r="AK879" s="4">
        <f>IF(AND(טבלה1013[[#This Row],[הווסת פעיל?]]&lt;&gt;1,B880&lt;&gt;1,B880&lt;&gt;""),IF(OR(טבלה1013[[#This Row],[LengthofCycle]]=F880,F880=29),1,0),"")</f>
        <v>0</v>
      </c>
      <c r="AL879" s="4">
        <f>IF(AND(טבלה1013[[#This Row],[הווסת פעיל?]]&lt;&gt;1,B880&lt;&gt;1,B880&lt;&gt;""),IF(OR(טבלה1013[[#This Row],[LengthofCycle]]=F880,F880=29,F880=28),1,0),"")</f>
        <v>0</v>
      </c>
    </row>
    <row r="880" spans="1:38" x14ac:dyDescent="0.25">
      <c r="A880" s="1" t="s">
        <v>126</v>
      </c>
      <c r="B880" s="1">
        <v>9</v>
      </c>
      <c r="C880" s="1">
        <v>1</v>
      </c>
      <c r="D880" s="1">
        <v>1</v>
      </c>
      <c r="E880" s="1">
        <v>0</v>
      </c>
      <c r="F880" s="1">
        <v>27</v>
      </c>
      <c r="G880" s="1">
        <f>טבלה1013[[#This Row],[LengthofCycle]]+1</f>
        <v>28</v>
      </c>
      <c r="H880" s="1" t="str">
        <f>IF(IFERROR(LOOKUP(טבלה1013[[#This Row],[ClientID]],קביעויות[השבוע]),FALSE)=טבלה1013[[#This Row],[ClientID]],1,"")</f>
        <v/>
      </c>
      <c r="I880" s="1" t="str">
        <f>IF(AND(טבלה1013[[#This Row],[CycleNumber]]&gt;1,OR(B881="",טבלה1013[[#This Row],[CycleNumber]]&gt;B879)),IF(OR(AND(טבלה1013[[#This Row],[LengthofCycle]]=28,F879=28),AND(טבלה1013[[#This Row],[LengthofCycle]]=35,F879=35)),1,""),"")</f>
        <v/>
      </c>
      <c r="J880" s="1" t="str">
        <f>IF(AND(טבלה1013[[#This Row],[וסת השבוע]]=1,I879=1,טבלה1013[[#This Row],[CycleNumber]]&gt;B879),1,"")</f>
        <v/>
      </c>
      <c r="K880" s="1" t="str">
        <f>IF(טבלה1013[[#This Row],[CycleNumber]]=1,"",IF(טבלה1013[[#This Row],[וסת השבוע]]=1,0,IF(K879="","",IF(K879=0,IF(טבלה1013[[#This Row],[LengthofCycle]]=28,0,1),IF(K879=1,IF(טבלה1013[[#This Row],[LengthofCycle]]+F879=28*2,0,2),IF(K879=2,IF(טבלה1013[[#This Row],[LengthofCycle]]+F879+F878=28*3,0,3),""))))))</f>
        <v/>
      </c>
      <c r="L880" s="1" t="str">
        <f>IF(טבלה1013[[#This Row],[וסת השבוע]]=1,IF(טבלה1013[[#This Row],[וסת השבוע וההפלגה ביחד]]=1,L879+1,0),IF(AND(טבלה1013[[#This Row],[CycleNumber]]&gt;B879,טבלה1013[[#This Row],[CycleNumber]]&gt;1),IF(טבלה1013[[#This Row],[וסת השבוע פעיל?]]&lt;&gt;"",L879+1,""),""))</f>
        <v/>
      </c>
      <c r="M880" s="1" t="str">
        <f>IF(AND(טבלה1013[[#This Row],[וסת השבוע פעיל?]]&lt;&gt;"",טבלה1013[[#This Row],[CycleNumber]]&lt;B881,B881&lt;&gt;"",טבלה1013[[#This Row],[וסת השבוע פעיל?]]&lt;3),IF(K881=0,IF(AND(טבלה1013[[#This Row],[וסת השבוע פעיל?]]&gt;0,I881=1),0,1),0),"")</f>
        <v/>
      </c>
      <c r="N880" s="1" t="str">
        <f t="shared" si="76"/>
        <v/>
      </c>
      <c r="O880" s="1" t="str">
        <f>IF(AND(טבלה1013[[#This Row],[חיזוי - שבוע]]=1,J881=1),1,"")</f>
        <v/>
      </c>
      <c r="P880" s="1" t="str">
        <f>IF(AND(טבלה1013[[#This Row],[חיזוי טוב עם הפלגה?]]=1,טבלה1013[[#This Row],[וסת קבוע אחרון]]&lt;&gt;28,X879=1),1,"")</f>
        <v/>
      </c>
      <c r="Q880" s="1" t="str">
        <f>IF(AND(טבלה1013[[#This Row],[וסת השבוע פעיל?]]&lt;3,OR(טבלה1013[[#This Row],[CycleNumber]]&gt;B881,B881="")),1,"")</f>
        <v/>
      </c>
      <c r="R880" s="1" t="str">
        <f>IF(טבלה1013[[#This Row],[האישה קבעה וסת שבוע?]]=1,IF(טבלה1013[[#This Row],[וסת השבוע פעיל?]]&lt;3,1,0),"")</f>
        <v/>
      </c>
      <c r="S8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0" s="1">
        <f t="shared" si="77"/>
        <v>0</v>
      </c>
      <c r="U880" s="1">
        <f t="shared" si="78"/>
        <v>0</v>
      </c>
      <c r="V880" s="1">
        <f t="shared" si="79"/>
        <v>0</v>
      </c>
      <c r="W880" s="1" t="str">
        <f>IF(טבלה1013[[#This Row],[3 הפלגות זהות]]="","",IF(טבלה1013[[#This Row],[3 הפלגות זהות]]=1,טבלה1013[[#This Row],[LengthofCycle]],W879))</f>
        <v/>
      </c>
      <c r="Y880" s="1" t="str">
        <f>IF(OR(טבלה1013[[#This Row],[הווסת פעיל?]]=0,טבלה1013[[#This Row],[הווסת פעיל?]]=""),"",SUM(Y879,טבלה1013[[#This Row],[הווסת פעיל?]]))</f>
        <v/>
      </c>
      <c r="Z880" s="1" t="str">
        <f>IF(AND(טבלה1013[[#This Row],[כמה מחזורים עד עקירה]]&lt;&gt;"",Y881=""),טבלה1013[[#This Row],[כמה מחזורים עד עקירה]],"")</f>
        <v/>
      </c>
      <c r="AA880" s="1" t="str">
        <f>IF(AND(טבלה1013[[#This Row],[הווסת פעיל?]]=1,טבלה1013[[#This Row],[וסת קבוע אחרון]]&lt;&gt;W879),טבלה1013[[#This Row],[וסת קבוע אחרון]],"")</f>
        <v/>
      </c>
      <c r="AB880" s="1" t="str">
        <f>IF(AND(טבלה1013[[#This Row],[הווסת פעיל?]]=1,X879=0,טבלה1013[[#This Row],[וסת קבוע אחרון]]=W879),טבלה1013[[#This Row],[וסת קבוע אחרון]],"")</f>
        <v/>
      </c>
      <c r="AC880" s="1" t="str">
        <f>IF(AND(טבלה1013[[#This Row],[הווסת פעיל?]]=1,X879=0,טבלה1013[[#This Row],[וסת קבוע אחרון]]&lt;&gt;W879),1,"")</f>
        <v/>
      </c>
      <c r="AD880" s="1" t="str">
        <f>IF(AND(טבלה1013[[#This Row],[הווסת פעיל?]]&lt;&gt;"",B881=1),טבלה1013[[#This Row],[CycleNumber]],"")</f>
        <v/>
      </c>
      <c r="AE880" s="1" t="str">
        <f>IF(AND(טבלה1013[[#This Row],[הווסת פעיל?]]&lt;&gt;"",X879=""),טבלה1013[[#This Row],[CycleNumber]],"")</f>
        <v/>
      </c>
      <c r="AF880" s="1" t="str">
        <f>IF(B881=1,"",IF(טבלה1013[[#This Row],[הווסת פעיל?]]=1,IF(טבלה1013[[#This Row],[וסת קבוע אחרון]]=F881,1,0),""))</f>
        <v/>
      </c>
      <c r="AG880" s="1" t="str">
        <f>IF(B881=1,"",IF(טבלה1013[[#This Row],[הווסת פעיל?]]=1,IF(OR(טבלה1013[[#This Row],[וסת קבוע אחרון]]=F881,F881=טבלה1013[[#This Row],[LengthofCycle]]),1,0),""))</f>
        <v/>
      </c>
      <c r="AH880" s="1" t="str">
        <f>IF(B881=1,"",IF(טבלה1013[[#This Row],[הווסת פעיל?]]=1,IF(OR(טבלה1013[[#This Row],[וסת קבוע אחרון]]=F881,F881=טבלה1013[[#This Row],[LengthofCycle]],AND(טבלה1013[[#This Row],[LengthofCycle]]&lt;&gt;טבלה1013[[#This Row],[וסת קבוע אחרון]],OR(F881=28,F881=29))),1,0),""))</f>
        <v/>
      </c>
      <c r="AI880" s="1" t="str">
        <f>IF(AND(טבלה1013[[#This Row],[הווסת פעיל?]]=1,B881=1),1,"")</f>
        <v/>
      </c>
      <c r="AJ880" s="4">
        <f>IF(AND(טבלה1013[[#This Row],[הווסת פעיל?]]&lt;&gt;1,B881&lt;&gt;1,B881&lt;&gt;""),IF(טבלה1013[[#This Row],[LengthofCycle]]=F881,1,0),"")</f>
        <v>0</v>
      </c>
      <c r="AK880" s="4">
        <f>IF(AND(טבלה1013[[#This Row],[הווסת פעיל?]]&lt;&gt;1,B881&lt;&gt;1,B881&lt;&gt;""),IF(OR(טבלה1013[[#This Row],[LengthofCycle]]=F881,F881=29),1,0),"")</f>
        <v>0</v>
      </c>
      <c r="AL880" s="4">
        <f>IF(AND(טבלה1013[[#This Row],[הווסת פעיל?]]&lt;&gt;1,B881&lt;&gt;1,B881&lt;&gt;""),IF(OR(טבלה1013[[#This Row],[LengthofCycle]]=F881,F881=29,F881=28),1,0),"")</f>
        <v>0</v>
      </c>
    </row>
    <row r="881" spans="1:38" x14ac:dyDescent="0.25">
      <c r="A881" s="1" t="s">
        <v>126</v>
      </c>
      <c r="B881" s="1">
        <v>10</v>
      </c>
      <c r="C881" s="1">
        <v>1</v>
      </c>
      <c r="D881" s="1">
        <v>1</v>
      </c>
      <c r="E881" s="1">
        <v>0</v>
      </c>
      <c r="F881" s="1">
        <v>25</v>
      </c>
      <c r="G881" s="1">
        <f>טבלה1013[[#This Row],[LengthofCycle]]+1</f>
        <v>26</v>
      </c>
      <c r="H881" s="1" t="str">
        <f>IF(IFERROR(LOOKUP(טבלה1013[[#This Row],[ClientID]],קביעויות[השבוע]),FALSE)=טבלה1013[[#This Row],[ClientID]],1,"")</f>
        <v/>
      </c>
      <c r="I881" s="1" t="str">
        <f>IF(AND(טבלה1013[[#This Row],[CycleNumber]]&gt;1,OR(B882="",טבלה1013[[#This Row],[CycleNumber]]&gt;B880)),IF(OR(AND(טבלה1013[[#This Row],[LengthofCycle]]=28,F880=28),AND(טבלה1013[[#This Row],[LengthofCycle]]=35,F880=35)),1,""),"")</f>
        <v/>
      </c>
      <c r="J881" s="1" t="str">
        <f>IF(AND(טבלה1013[[#This Row],[וסת השבוע]]=1,I880=1,טבלה1013[[#This Row],[CycleNumber]]&gt;B880),1,"")</f>
        <v/>
      </c>
      <c r="K881" s="1" t="str">
        <f>IF(טבלה1013[[#This Row],[CycleNumber]]=1,"",IF(טבלה1013[[#This Row],[וסת השבוע]]=1,0,IF(K880="","",IF(K880=0,IF(טבלה1013[[#This Row],[LengthofCycle]]=28,0,1),IF(K880=1,IF(טבלה1013[[#This Row],[LengthofCycle]]+F880=28*2,0,2),IF(K880=2,IF(טבלה1013[[#This Row],[LengthofCycle]]+F880+F879=28*3,0,3),""))))))</f>
        <v/>
      </c>
      <c r="L881" s="1" t="str">
        <f>IF(טבלה1013[[#This Row],[וסת השבוע]]=1,IF(טבלה1013[[#This Row],[וסת השבוע וההפלגה ביחד]]=1,L880+1,0),IF(AND(טבלה1013[[#This Row],[CycleNumber]]&gt;B880,טבלה1013[[#This Row],[CycleNumber]]&gt;1),IF(טבלה1013[[#This Row],[וסת השבוע פעיל?]]&lt;&gt;"",L880+1,""),""))</f>
        <v/>
      </c>
      <c r="M881" s="1" t="str">
        <f>IF(AND(טבלה1013[[#This Row],[וסת השבוע פעיל?]]&lt;&gt;"",טבלה1013[[#This Row],[CycleNumber]]&lt;B882,B882&lt;&gt;"",טבלה1013[[#This Row],[וסת השבוע פעיל?]]&lt;3),IF(K882=0,IF(AND(טבלה1013[[#This Row],[וסת השבוע פעיל?]]&gt;0,I882=1),0,1),0),"")</f>
        <v/>
      </c>
      <c r="N881" s="1" t="str">
        <f t="shared" si="76"/>
        <v/>
      </c>
      <c r="O881" s="1" t="str">
        <f>IF(AND(טבלה1013[[#This Row],[חיזוי - שבוע]]=1,J882=1),1,"")</f>
        <v/>
      </c>
      <c r="P881" s="1" t="str">
        <f>IF(AND(טבלה1013[[#This Row],[חיזוי טוב עם הפלגה?]]=1,טבלה1013[[#This Row],[וסת קבוע אחרון]]&lt;&gt;28,X880=1),1,"")</f>
        <v/>
      </c>
      <c r="Q881" s="1" t="str">
        <f>IF(AND(טבלה1013[[#This Row],[וסת השבוע פעיל?]]&lt;3,OR(טבלה1013[[#This Row],[CycleNumber]]&gt;B882,B882="")),1,"")</f>
        <v/>
      </c>
      <c r="R881" s="1" t="str">
        <f>IF(טבלה1013[[#This Row],[האישה קבעה וסת שבוע?]]=1,IF(טבלה1013[[#This Row],[וסת השבוע פעיל?]]&lt;3,1,0),"")</f>
        <v/>
      </c>
      <c r="S8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1" s="1">
        <f t="shared" si="77"/>
        <v>0</v>
      </c>
      <c r="U881" s="1">
        <f t="shared" si="78"/>
        <v>0</v>
      </c>
      <c r="V881" s="1">
        <f t="shared" si="79"/>
        <v>0</v>
      </c>
      <c r="W881" s="1" t="str">
        <f>IF(טבלה1013[[#This Row],[3 הפלגות זהות]]="","",IF(טבלה1013[[#This Row],[3 הפלגות זהות]]=1,טבלה1013[[#This Row],[LengthofCycle]],W880))</f>
        <v/>
      </c>
      <c r="Y881" s="1" t="str">
        <f>IF(OR(טבלה1013[[#This Row],[הווסת פעיל?]]=0,טבלה1013[[#This Row],[הווסת פעיל?]]=""),"",SUM(Y880,טבלה1013[[#This Row],[הווסת פעיל?]]))</f>
        <v/>
      </c>
      <c r="Z881" s="1" t="str">
        <f>IF(AND(טבלה1013[[#This Row],[כמה מחזורים עד עקירה]]&lt;&gt;"",Y882=""),טבלה1013[[#This Row],[כמה מחזורים עד עקירה]],"")</f>
        <v/>
      </c>
      <c r="AA881" s="1" t="str">
        <f>IF(AND(טבלה1013[[#This Row],[הווסת פעיל?]]=1,טבלה1013[[#This Row],[וסת קבוע אחרון]]&lt;&gt;W880),טבלה1013[[#This Row],[וסת קבוע אחרון]],"")</f>
        <v/>
      </c>
      <c r="AB881" s="1" t="str">
        <f>IF(AND(טבלה1013[[#This Row],[הווסת פעיל?]]=1,X880=0,טבלה1013[[#This Row],[וסת קבוע אחרון]]=W880),טבלה1013[[#This Row],[וסת קבוע אחרון]],"")</f>
        <v/>
      </c>
      <c r="AC881" s="1" t="str">
        <f>IF(AND(טבלה1013[[#This Row],[הווסת פעיל?]]=1,X880=0,טבלה1013[[#This Row],[וסת קבוע אחרון]]&lt;&gt;W880),1,"")</f>
        <v/>
      </c>
      <c r="AD881" s="1" t="str">
        <f>IF(AND(טבלה1013[[#This Row],[הווסת פעיל?]]&lt;&gt;"",B882=1),טבלה1013[[#This Row],[CycleNumber]],"")</f>
        <v/>
      </c>
      <c r="AE881" s="1" t="str">
        <f>IF(AND(טבלה1013[[#This Row],[הווסת פעיל?]]&lt;&gt;"",X880=""),טבלה1013[[#This Row],[CycleNumber]],"")</f>
        <v/>
      </c>
      <c r="AF881" s="1" t="str">
        <f>IF(B882=1,"",IF(טבלה1013[[#This Row],[הווסת פעיל?]]=1,IF(טבלה1013[[#This Row],[וסת קבוע אחרון]]=F882,1,0),""))</f>
        <v/>
      </c>
      <c r="AG881" s="1" t="str">
        <f>IF(B882=1,"",IF(טבלה1013[[#This Row],[הווסת פעיל?]]=1,IF(OR(טבלה1013[[#This Row],[וסת קבוע אחרון]]=F882,F882=טבלה1013[[#This Row],[LengthofCycle]]),1,0),""))</f>
        <v/>
      </c>
      <c r="AH881" s="1" t="str">
        <f>IF(B882=1,"",IF(טבלה1013[[#This Row],[הווסת פעיל?]]=1,IF(OR(טבלה1013[[#This Row],[וסת קבוע אחרון]]=F882,F882=טבלה1013[[#This Row],[LengthofCycle]],AND(טבלה1013[[#This Row],[LengthofCycle]]&lt;&gt;טבלה1013[[#This Row],[וסת קבוע אחרון]],OR(F882=28,F882=29))),1,0),""))</f>
        <v/>
      </c>
      <c r="AI881" s="1" t="str">
        <f>IF(AND(טבלה1013[[#This Row],[הווסת פעיל?]]=1,B882=1),1,"")</f>
        <v/>
      </c>
      <c r="AJ881" s="4">
        <f>IF(AND(טבלה1013[[#This Row],[הווסת פעיל?]]&lt;&gt;1,B882&lt;&gt;1,B882&lt;&gt;""),IF(טבלה1013[[#This Row],[LengthofCycle]]=F882,1,0),"")</f>
        <v>0</v>
      </c>
      <c r="AK881" s="4">
        <f>IF(AND(טבלה1013[[#This Row],[הווסת פעיל?]]&lt;&gt;1,B882&lt;&gt;1,B882&lt;&gt;""),IF(OR(טבלה1013[[#This Row],[LengthofCycle]]=F882,F882=29),1,0),"")</f>
        <v>0</v>
      </c>
      <c r="AL881" s="4">
        <f>IF(AND(טבלה1013[[#This Row],[הווסת פעיל?]]&lt;&gt;1,B882&lt;&gt;1,B882&lt;&gt;""),IF(OR(טבלה1013[[#This Row],[LengthofCycle]]=F882,F882=29,F882=28),1,0),"")</f>
        <v>0</v>
      </c>
    </row>
    <row r="882" spans="1:38" x14ac:dyDescent="0.25">
      <c r="A882" s="1" t="s">
        <v>126</v>
      </c>
      <c r="B882" s="1">
        <v>11</v>
      </c>
      <c r="C882" s="1">
        <v>1</v>
      </c>
      <c r="D882" s="1">
        <v>1</v>
      </c>
      <c r="E882" s="1">
        <v>0</v>
      </c>
      <c r="F882" s="1">
        <v>27</v>
      </c>
      <c r="G882" s="1">
        <f>טבלה1013[[#This Row],[LengthofCycle]]+1</f>
        <v>28</v>
      </c>
      <c r="H882" s="1" t="str">
        <f>IF(IFERROR(LOOKUP(טבלה1013[[#This Row],[ClientID]],קביעויות[השבוע]),FALSE)=טבלה1013[[#This Row],[ClientID]],1,"")</f>
        <v/>
      </c>
      <c r="I882" s="1" t="str">
        <f>IF(AND(טבלה1013[[#This Row],[CycleNumber]]&gt;1,OR(B883="",טבלה1013[[#This Row],[CycleNumber]]&gt;B881)),IF(OR(AND(טבלה1013[[#This Row],[LengthofCycle]]=28,F881=28),AND(טבלה1013[[#This Row],[LengthofCycle]]=35,F881=35)),1,""),"")</f>
        <v/>
      </c>
      <c r="J882" s="1" t="str">
        <f>IF(AND(טבלה1013[[#This Row],[וסת השבוע]]=1,I881=1,טבלה1013[[#This Row],[CycleNumber]]&gt;B881),1,"")</f>
        <v/>
      </c>
      <c r="K882" s="1" t="str">
        <f>IF(טבלה1013[[#This Row],[CycleNumber]]=1,"",IF(טבלה1013[[#This Row],[וסת השבוע]]=1,0,IF(K881="","",IF(K881=0,IF(טבלה1013[[#This Row],[LengthofCycle]]=28,0,1),IF(K881=1,IF(טבלה1013[[#This Row],[LengthofCycle]]+F881=28*2,0,2),IF(K881=2,IF(טבלה1013[[#This Row],[LengthofCycle]]+F881+F880=28*3,0,3),""))))))</f>
        <v/>
      </c>
      <c r="L882" s="1" t="str">
        <f>IF(טבלה1013[[#This Row],[וסת השבוע]]=1,IF(טבלה1013[[#This Row],[וסת השבוע וההפלגה ביחד]]=1,L881+1,0),IF(AND(טבלה1013[[#This Row],[CycleNumber]]&gt;B881,טבלה1013[[#This Row],[CycleNumber]]&gt;1),IF(טבלה1013[[#This Row],[וסת השבוע פעיל?]]&lt;&gt;"",L881+1,""),""))</f>
        <v/>
      </c>
      <c r="M882" s="1" t="str">
        <f>IF(AND(טבלה1013[[#This Row],[וסת השבוע פעיל?]]&lt;&gt;"",טבלה1013[[#This Row],[CycleNumber]]&lt;B883,B883&lt;&gt;"",טבלה1013[[#This Row],[וסת השבוע פעיל?]]&lt;3),IF(K883=0,IF(AND(טבלה1013[[#This Row],[וסת השבוע פעיל?]]&gt;0,I883=1),0,1),0),"")</f>
        <v/>
      </c>
      <c r="N882" s="1" t="str">
        <f t="shared" si="76"/>
        <v/>
      </c>
      <c r="O882" s="1" t="str">
        <f>IF(AND(טבלה1013[[#This Row],[חיזוי - שבוע]]=1,J883=1),1,"")</f>
        <v/>
      </c>
      <c r="P882" s="1" t="str">
        <f>IF(AND(טבלה1013[[#This Row],[חיזוי טוב עם הפלגה?]]=1,טבלה1013[[#This Row],[וסת קבוע אחרון]]&lt;&gt;28,X881=1),1,"")</f>
        <v/>
      </c>
      <c r="Q882" s="1" t="str">
        <f>IF(AND(טבלה1013[[#This Row],[וסת השבוע פעיל?]]&lt;3,OR(טבלה1013[[#This Row],[CycleNumber]]&gt;B883,B883="")),1,"")</f>
        <v/>
      </c>
      <c r="R882" s="1" t="str">
        <f>IF(טבלה1013[[#This Row],[האישה קבעה וסת שבוע?]]=1,IF(טבלה1013[[#This Row],[וסת השבוע פעיל?]]&lt;3,1,0),"")</f>
        <v/>
      </c>
      <c r="S8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2" s="1">
        <f t="shared" si="77"/>
        <v>0</v>
      </c>
      <c r="U882" s="1">
        <f t="shared" si="78"/>
        <v>0</v>
      </c>
      <c r="V882" s="1">
        <f t="shared" si="79"/>
        <v>0</v>
      </c>
      <c r="W882" s="1" t="str">
        <f>IF(טבלה1013[[#This Row],[3 הפלגות זהות]]="","",IF(טבלה1013[[#This Row],[3 הפלגות זהות]]=1,טבלה1013[[#This Row],[LengthofCycle]],W881))</f>
        <v/>
      </c>
      <c r="Y882" s="1" t="str">
        <f>IF(OR(טבלה1013[[#This Row],[הווסת פעיל?]]=0,טבלה1013[[#This Row],[הווסת פעיל?]]=""),"",SUM(Y881,טבלה1013[[#This Row],[הווסת פעיל?]]))</f>
        <v/>
      </c>
      <c r="Z882" s="1" t="str">
        <f>IF(AND(טבלה1013[[#This Row],[כמה מחזורים עד עקירה]]&lt;&gt;"",Y883=""),טבלה1013[[#This Row],[כמה מחזורים עד עקירה]],"")</f>
        <v/>
      </c>
      <c r="AA882" s="1" t="str">
        <f>IF(AND(טבלה1013[[#This Row],[הווסת פעיל?]]=1,טבלה1013[[#This Row],[וסת קבוע אחרון]]&lt;&gt;W881),טבלה1013[[#This Row],[וסת קבוע אחרון]],"")</f>
        <v/>
      </c>
      <c r="AB882" s="1" t="str">
        <f>IF(AND(טבלה1013[[#This Row],[הווסת פעיל?]]=1,X881=0,טבלה1013[[#This Row],[וסת קבוע אחרון]]=W881),טבלה1013[[#This Row],[וסת קבוע אחרון]],"")</f>
        <v/>
      </c>
      <c r="AC882" s="1" t="str">
        <f>IF(AND(טבלה1013[[#This Row],[הווסת פעיל?]]=1,X881=0,טבלה1013[[#This Row],[וסת קבוע אחרון]]&lt;&gt;W881),1,"")</f>
        <v/>
      </c>
      <c r="AD882" s="1" t="str">
        <f>IF(AND(טבלה1013[[#This Row],[הווסת פעיל?]]&lt;&gt;"",B883=1),טבלה1013[[#This Row],[CycleNumber]],"")</f>
        <v/>
      </c>
      <c r="AE882" s="1" t="str">
        <f>IF(AND(טבלה1013[[#This Row],[הווסת פעיל?]]&lt;&gt;"",X881=""),טבלה1013[[#This Row],[CycleNumber]],"")</f>
        <v/>
      </c>
      <c r="AF882" s="1" t="str">
        <f>IF(B883=1,"",IF(טבלה1013[[#This Row],[הווסת פעיל?]]=1,IF(טבלה1013[[#This Row],[וסת קבוע אחרון]]=F883,1,0),""))</f>
        <v/>
      </c>
      <c r="AG882" s="1" t="str">
        <f>IF(B883=1,"",IF(טבלה1013[[#This Row],[הווסת פעיל?]]=1,IF(OR(טבלה1013[[#This Row],[וסת קבוע אחרון]]=F883,F883=טבלה1013[[#This Row],[LengthofCycle]]),1,0),""))</f>
        <v/>
      </c>
      <c r="AH882" s="1" t="str">
        <f>IF(B883=1,"",IF(טבלה1013[[#This Row],[הווסת פעיל?]]=1,IF(OR(טבלה1013[[#This Row],[וסת קבוע אחרון]]=F883,F883=טבלה1013[[#This Row],[LengthofCycle]],AND(טבלה1013[[#This Row],[LengthofCycle]]&lt;&gt;טבלה1013[[#This Row],[וסת קבוע אחרון]],OR(F883=28,F883=29))),1,0),""))</f>
        <v/>
      </c>
      <c r="AI882" s="1" t="str">
        <f>IF(AND(טבלה1013[[#This Row],[הווסת פעיל?]]=1,B883=1),1,"")</f>
        <v/>
      </c>
      <c r="AJ882" s="4">
        <f>IF(AND(טבלה1013[[#This Row],[הווסת פעיל?]]&lt;&gt;1,B883&lt;&gt;1,B883&lt;&gt;""),IF(טבלה1013[[#This Row],[LengthofCycle]]=F883,1,0),"")</f>
        <v>0</v>
      </c>
      <c r="AK882" s="4">
        <f>IF(AND(טבלה1013[[#This Row],[הווסת פעיל?]]&lt;&gt;1,B883&lt;&gt;1,B883&lt;&gt;""),IF(OR(טבלה1013[[#This Row],[LengthofCycle]]=F883,F883=29),1,0),"")</f>
        <v>0</v>
      </c>
      <c r="AL882" s="4">
        <f>IF(AND(טבלה1013[[#This Row],[הווסת פעיל?]]&lt;&gt;1,B883&lt;&gt;1,B883&lt;&gt;""),IF(OR(טבלה1013[[#This Row],[LengthofCycle]]=F883,F883=29,F883=28),1,0),"")</f>
        <v>0</v>
      </c>
    </row>
    <row r="883" spans="1:38" x14ac:dyDescent="0.25">
      <c r="A883" s="1" t="s">
        <v>126</v>
      </c>
      <c r="B883" s="1">
        <v>12</v>
      </c>
      <c r="C883" s="1">
        <v>1</v>
      </c>
      <c r="D883" s="1">
        <v>1</v>
      </c>
      <c r="E883" s="1">
        <v>0</v>
      </c>
      <c r="F883" s="1">
        <v>26</v>
      </c>
      <c r="G883" s="1">
        <f>טבלה1013[[#This Row],[LengthofCycle]]+1</f>
        <v>27</v>
      </c>
      <c r="H883" s="1" t="str">
        <f>IF(IFERROR(LOOKUP(טבלה1013[[#This Row],[ClientID]],קביעויות[השבוע]),FALSE)=טבלה1013[[#This Row],[ClientID]],1,"")</f>
        <v/>
      </c>
      <c r="I883" s="1" t="str">
        <f>IF(AND(טבלה1013[[#This Row],[CycleNumber]]&gt;1,OR(B884="",טבלה1013[[#This Row],[CycleNumber]]&gt;B882)),IF(OR(AND(טבלה1013[[#This Row],[LengthofCycle]]=28,F882=28),AND(טבלה1013[[#This Row],[LengthofCycle]]=35,F882=35)),1,""),"")</f>
        <v/>
      </c>
      <c r="J883" s="1" t="str">
        <f>IF(AND(טבלה1013[[#This Row],[וסת השבוע]]=1,I882=1,טבלה1013[[#This Row],[CycleNumber]]&gt;B882),1,"")</f>
        <v/>
      </c>
      <c r="K883" s="1" t="str">
        <f>IF(טבלה1013[[#This Row],[CycleNumber]]=1,"",IF(טבלה1013[[#This Row],[וסת השבוע]]=1,0,IF(K882="","",IF(K882=0,IF(טבלה1013[[#This Row],[LengthofCycle]]=28,0,1),IF(K882=1,IF(טבלה1013[[#This Row],[LengthofCycle]]+F882=28*2,0,2),IF(K882=2,IF(טבלה1013[[#This Row],[LengthofCycle]]+F882+F881=28*3,0,3),""))))))</f>
        <v/>
      </c>
      <c r="L883" s="1" t="str">
        <f>IF(טבלה1013[[#This Row],[וסת השבוע]]=1,IF(טבלה1013[[#This Row],[וסת השבוע וההפלגה ביחד]]=1,L882+1,0),IF(AND(טבלה1013[[#This Row],[CycleNumber]]&gt;B882,טבלה1013[[#This Row],[CycleNumber]]&gt;1),IF(טבלה1013[[#This Row],[וסת השבוע פעיל?]]&lt;&gt;"",L882+1,""),""))</f>
        <v/>
      </c>
      <c r="M883" s="1" t="str">
        <f>IF(AND(טבלה1013[[#This Row],[וסת השבוע פעיל?]]&lt;&gt;"",טבלה1013[[#This Row],[CycleNumber]]&lt;B884,B884&lt;&gt;"",טבלה1013[[#This Row],[וסת השבוע פעיל?]]&lt;3),IF(K884=0,IF(AND(טבלה1013[[#This Row],[וסת השבוע פעיל?]]&gt;0,I884=1),0,1),0),"")</f>
        <v/>
      </c>
      <c r="N883" s="1" t="str">
        <f t="shared" si="76"/>
        <v/>
      </c>
      <c r="O883" s="1" t="str">
        <f>IF(AND(טבלה1013[[#This Row],[חיזוי - שבוע]]=1,J884=1),1,"")</f>
        <v/>
      </c>
      <c r="P883" s="1" t="str">
        <f>IF(AND(טבלה1013[[#This Row],[חיזוי טוב עם הפלגה?]]=1,טבלה1013[[#This Row],[וסת קבוע אחרון]]&lt;&gt;28,X882=1),1,"")</f>
        <v/>
      </c>
      <c r="Q883" s="1" t="str">
        <f>IF(AND(טבלה1013[[#This Row],[וסת השבוע פעיל?]]&lt;3,OR(טבלה1013[[#This Row],[CycleNumber]]&gt;B884,B884="")),1,"")</f>
        <v/>
      </c>
      <c r="R883" s="1" t="str">
        <f>IF(טבלה1013[[#This Row],[האישה קבעה וסת שבוע?]]=1,IF(טבלה1013[[#This Row],[וסת השבוע פעיל?]]&lt;3,1,0),"")</f>
        <v/>
      </c>
      <c r="S8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3" s="1">
        <f t="shared" si="77"/>
        <v>0</v>
      </c>
      <c r="U883" s="1">
        <f t="shared" si="78"/>
        <v>0</v>
      </c>
      <c r="V883" s="1">
        <f t="shared" si="79"/>
        <v>0</v>
      </c>
      <c r="W883" s="1" t="str">
        <f>IF(טבלה1013[[#This Row],[3 הפלגות זהות]]="","",IF(טבלה1013[[#This Row],[3 הפלגות זהות]]=1,טבלה1013[[#This Row],[LengthofCycle]],W882))</f>
        <v/>
      </c>
      <c r="Y883" s="1" t="str">
        <f>IF(OR(טבלה1013[[#This Row],[הווסת פעיל?]]=0,טבלה1013[[#This Row],[הווסת פעיל?]]=""),"",SUM(Y882,טבלה1013[[#This Row],[הווסת פעיל?]]))</f>
        <v/>
      </c>
      <c r="Z883" s="1" t="str">
        <f>IF(AND(טבלה1013[[#This Row],[כמה מחזורים עד עקירה]]&lt;&gt;"",Y884=""),טבלה1013[[#This Row],[כמה מחזורים עד עקירה]],"")</f>
        <v/>
      </c>
      <c r="AA883" s="1" t="str">
        <f>IF(AND(טבלה1013[[#This Row],[הווסת פעיל?]]=1,טבלה1013[[#This Row],[וסת קבוע אחרון]]&lt;&gt;W882),טבלה1013[[#This Row],[וסת קבוע אחרון]],"")</f>
        <v/>
      </c>
      <c r="AB883" s="1" t="str">
        <f>IF(AND(טבלה1013[[#This Row],[הווסת פעיל?]]=1,X882=0,טבלה1013[[#This Row],[וסת קבוע אחרון]]=W882),טבלה1013[[#This Row],[וסת קבוע אחרון]],"")</f>
        <v/>
      </c>
      <c r="AC883" s="1" t="str">
        <f>IF(AND(טבלה1013[[#This Row],[הווסת פעיל?]]=1,X882=0,טבלה1013[[#This Row],[וסת קבוע אחרון]]&lt;&gt;W882),1,"")</f>
        <v/>
      </c>
      <c r="AD883" s="1" t="str">
        <f>IF(AND(טבלה1013[[#This Row],[הווסת פעיל?]]&lt;&gt;"",B884=1),טבלה1013[[#This Row],[CycleNumber]],"")</f>
        <v/>
      </c>
      <c r="AE883" s="1" t="str">
        <f>IF(AND(טבלה1013[[#This Row],[הווסת פעיל?]]&lt;&gt;"",X882=""),טבלה1013[[#This Row],[CycleNumber]],"")</f>
        <v/>
      </c>
      <c r="AF883" s="1" t="str">
        <f>IF(B884=1,"",IF(טבלה1013[[#This Row],[הווסת פעיל?]]=1,IF(טבלה1013[[#This Row],[וסת קבוע אחרון]]=F884,1,0),""))</f>
        <v/>
      </c>
      <c r="AG883" s="1" t="str">
        <f>IF(B884=1,"",IF(טבלה1013[[#This Row],[הווסת פעיל?]]=1,IF(OR(טבלה1013[[#This Row],[וסת קבוע אחרון]]=F884,F884=טבלה1013[[#This Row],[LengthofCycle]]),1,0),""))</f>
        <v/>
      </c>
      <c r="AH883" s="1" t="str">
        <f>IF(B884=1,"",IF(טבלה1013[[#This Row],[הווסת פעיל?]]=1,IF(OR(טבלה1013[[#This Row],[וסת קבוע אחרון]]=F884,F884=טבלה1013[[#This Row],[LengthofCycle]],AND(טבלה1013[[#This Row],[LengthofCycle]]&lt;&gt;טבלה1013[[#This Row],[וסת קבוע אחרון]],OR(F884=28,F884=29))),1,0),""))</f>
        <v/>
      </c>
      <c r="AI883" s="1" t="str">
        <f>IF(AND(טבלה1013[[#This Row],[הווסת פעיל?]]=1,B884=1),1,"")</f>
        <v/>
      </c>
      <c r="AJ883" s="4">
        <f>IF(AND(טבלה1013[[#This Row],[הווסת פעיל?]]&lt;&gt;1,B884&lt;&gt;1,B884&lt;&gt;""),IF(טבלה1013[[#This Row],[LengthofCycle]]=F884,1,0),"")</f>
        <v>0</v>
      </c>
      <c r="AK883" s="4">
        <f>IF(AND(טבלה1013[[#This Row],[הווסת פעיל?]]&lt;&gt;1,B884&lt;&gt;1,B884&lt;&gt;""),IF(OR(טבלה1013[[#This Row],[LengthofCycle]]=F884,F884=29),1,0),"")</f>
        <v>0</v>
      </c>
      <c r="AL883" s="4">
        <f>IF(AND(טבלה1013[[#This Row],[הווסת פעיל?]]&lt;&gt;1,B884&lt;&gt;1,B884&lt;&gt;""),IF(OR(טבלה1013[[#This Row],[LengthofCycle]]=F884,F884=29,F884=28),1,0),"")</f>
        <v>0</v>
      </c>
    </row>
    <row r="884" spans="1:38" x14ac:dyDescent="0.25">
      <c r="A884" s="1" t="s">
        <v>126</v>
      </c>
      <c r="B884" s="1">
        <v>13</v>
      </c>
      <c r="C884" s="1">
        <v>1</v>
      </c>
      <c r="D884" s="1">
        <v>1</v>
      </c>
      <c r="E884" s="1">
        <v>0</v>
      </c>
      <c r="F884" s="1">
        <v>30</v>
      </c>
      <c r="G884" s="1">
        <f>טבלה1013[[#This Row],[LengthofCycle]]+1</f>
        <v>31</v>
      </c>
      <c r="H884" s="1" t="str">
        <f>IF(IFERROR(LOOKUP(טבלה1013[[#This Row],[ClientID]],קביעויות[השבוע]),FALSE)=טבלה1013[[#This Row],[ClientID]],1,"")</f>
        <v/>
      </c>
      <c r="I884" s="1" t="str">
        <f>IF(AND(טבלה1013[[#This Row],[CycleNumber]]&gt;1,OR(B885="",טבלה1013[[#This Row],[CycleNumber]]&gt;B883)),IF(OR(AND(טבלה1013[[#This Row],[LengthofCycle]]=28,F883=28),AND(טבלה1013[[#This Row],[LengthofCycle]]=35,F883=35)),1,""),"")</f>
        <v/>
      </c>
      <c r="J884" s="1" t="str">
        <f>IF(AND(טבלה1013[[#This Row],[וסת השבוע]]=1,I883=1,טבלה1013[[#This Row],[CycleNumber]]&gt;B883),1,"")</f>
        <v/>
      </c>
      <c r="K884" s="1" t="str">
        <f>IF(טבלה1013[[#This Row],[CycleNumber]]=1,"",IF(טבלה1013[[#This Row],[וסת השבוע]]=1,0,IF(K883="","",IF(K883=0,IF(טבלה1013[[#This Row],[LengthofCycle]]=28,0,1),IF(K883=1,IF(טבלה1013[[#This Row],[LengthofCycle]]+F883=28*2,0,2),IF(K883=2,IF(טבלה1013[[#This Row],[LengthofCycle]]+F883+F882=28*3,0,3),""))))))</f>
        <v/>
      </c>
      <c r="L884" s="1" t="str">
        <f>IF(טבלה1013[[#This Row],[וסת השבוע]]=1,IF(טבלה1013[[#This Row],[וסת השבוע וההפלגה ביחד]]=1,L883+1,0),IF(AND(טבלה1013[[#This Row],[CycleNumber]]&gt;B883,טבלה1013[[#This Row],[CycleNumber]]&gt;1),IF(טבלה1013[[#This Row],[וסת השבוע פעיל?]]&lt;&gt;"",L883+1,""),""))</f>
        <v/>
      </c>
      <c r="M884" s="1" t="str">
        <f>IF(AND(טבלה1013[[#This Row],[וסת השבוע פעיל?]]&lt;&gt;"",טבלה1013[[#This Row],[CycleNumber]]&lt;B885,B885&lt;&gt;"",טבלה1013[[#This Row],[וסת השבוע פעיל?]]&lt;3),IF(K885=0,IF(AND(טבלה1013[[#This Row],[וסת השבוע פעיל?]]&gt;0,I885=1),0,1),0),"")</f>
        <v/>
      </c>
      <c r="N884" s="1" t="str">
        <f t="shared" si="76"/>
        <v/>
      </c>
      <c r="O884" s="1" t="str">
        <f>IF(AND(טבלה1013[[#This Row],[חיזוי - שבוע]]=1,J885=1),1,"")</f>
        <v/>
      </c>
      <c r="P884" s="1" t="str">
        <f>IF(AND(טבלה1013[[#This Row],[חיזוי טוב עם הפלגה?]]=1,טבלה1013[[#This Row],[וסת קבוע אחרון]]&lt;&gt;28,X883=1),1,"")</f>
        <v/>
      </c>
      <c r="Q884" s="1" t="str">
        <f>IF(AND(טבלה1013[[#This Row],[וסת השבוע פעיל?]]&lt;3,OR(טבלה1013[[#This Row],[CycleNumber]]&gt;B885,B885="")),1,"")</f>
        <v/>
      </c>
      <c r="R884" s="1" t="str">
        <f>IF(טבלה1013[[#This Row],[האישה קבעה וסת שבוע?]]=1,IF(טבלה1013[[#This Row],[וסת השבוע פעיל?]]&lt;3,1,0),"")</f>
        <v/>
      </c>
      <c r="S8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4" s="1">
        <f t="shared" si="77"/>
        <v>0</v>
      </c>
      <c r="U884" s="1">
        <f t="shared" si="78"/>
        <v>0</v>
      </c>
      <c r="V884" s="1">
        <f t="shared" si="79"/>
        <v>0</v>
      </c>
      <c r="W884" s="1" t="str">
        <f>IF(טבלה1013[[#This Row],[3 הפלגות זהות]]="","",IF(טבלה1013[[#This Row],[3 הפלגות זהות]]=1,טבלה1013[[#This Row],[LengthofCycle]],W883))</f>
        <v/>
      </c>
      <c r="Y884" s="1" t="str">
        <f>IF(OR(טבלה1013[[#This Row],[הווסת פעיל?]]=0,טבלה1013[[#This Row],[הווסת פעיל?]]=""),"",SUM(Y883,טבלה1013[[#This Row],[הווסת פעיל?]]))</f>
        <v/>
      </c>
      <c r="Z884" s="1" t="str">
        <f>IF(AND(טבלה1013[[#This Row],[כמה מחזורים עד עקירה]]&lt;&gt;"",Y885=""),טבלה1013[[#This Row],[כמה מחזורים עד עקירה]],"")</f>
        <v/>
      </c>
      <c r="AA884" s="1" t="str">
        <f>IF(AND(טבלה1013[[#This Row],[הווסת פעיל?]]=1,טבלה1013[[#This Row],[וסת קבוע אחרון]]&lt;&gt;W883),טבלה1013[[#This Row],[וסת קבוע אחרון]],"")</f>
        <v/>
      </c>
      <c r="AB884" s="1" t="str">
        <f>IF(AND(טבלה1013[[#This Row],[הווסת פעיל?]]=1,X883=0,טבלה1013[[#This Row],[וסת קבוע אחרון]]=W883),טבלה1013[[#This Row],[וסת קבוע אחרון]],"")</f>
        <v/>
      </c>
      <c r="AC884" s="1" t="str">
        <f>IF(AND(טבלה1013[[#This Row],[הווסת פעיל?]]=1,X883=0,טבלה1013[[#This Row],[וסת קבוע אחרון]]&lt;&gt;W883),1,"")</f>
        <v/>
      </c>
      <c r="AD884" s="1" t="str">
        <f>IF(AND(טבלה1013[[#This Row],[הווסת פעיל?]]&lt;&gt;"",B885=1),טבלה1013[[#This Row],[CycleNumber]],"")</f>
        <v/>
      </c>
      <c r="AE884" s="1" t="str">
        <f>IF(AND(טבלה1013[[#This Row],[הווסת פעיל?]]&lt;&gt;"",X883=""),טבלה1013[[#This Row],[CycleNumber]],"")</f>
        <v/>
      </c>
      <c r="AF884" s="1" t="str">
        <f>IF(B885=1,"",IF(טבלה1013[[#This Row],[הווסת פעיל?]]=1,IF(טבלה1013[[#This Row],[וסת קבוע אחרון]]=F885,1,0),""))</f>
        <v/>
      </c>
      <c r="AG884" s="1" t="str">
        <f>IF(B885=1,"",IF(טבלה1013[[#This Row],[הווסת פעיל?]]=1,IF(OR(טבלה1013[[#This Row],[וסת קבוע אחרון]]=F885,F885=טבלה1013[[#This Row],[LengthofCycle]]),1,0),""))</f>
        <v/>
      </c>
      <c r="AH884" s="1" t="str">
        <f>IF(B885=1,"",IF(טבלה1013[[#This Row],[הווסת פעיל?]]=1,IF(OR(טבלה1013[[#This Row],[וסת קבוע אחרון]]=F885,F885=טבלה1013[[#This Row],[LengthofCycle]],AND(טבלה1013[[#This Row],[LengthofCycle]]&lt;&gt;טבלה1013[[#This Row],[וסת קבוע אחרון]],OR(F885=28,F885=29))),1,0),""))</f>
        <v/>
      </c>
      <c r="AI884" s="1" t="str">
        <f>IF(AND(טבלה1013[[#This Row],[הווסת פעיל?]]=1,B885=1),1,"")</f>
        <v/>
      </c>
      <c r="AJ884" s="4" t="str">
        <f>IF(AND(טבלה1013[[#This Row],[הווסת פעיל?]]&lt;&gt;1,B885&lt;&gt;1,B885&lt;&gt;""),IF(טבלה1013[[#This Row],[LengthofCycle]]=F885,1,0),"")</f>
        <v/>
      </c>
      <c r="AK884" s="4" t="str">
        <f>IF(AND(טבלה1013[[#This Row],[הווסת פעיל?]]&lt;&gt;1,B885&lt;&gt;1,B885&lt;&gt;""),IF(OR(טבלה1013[[#This Row],[LengthofCycle]]=F885,F885=29),1,0),"")</f>
        <v/>
      </c>
      <c r="AL884" s="4" t="str">
        <f>IF(AND(טבלה1013[[#This Row],[הווסת פעיל?]]&lt;&gt;1,B885&lt;&gt;1,B885&lt;&gt;""),IF(OR(טבלה1013[[#This Row],[LengthofCycle]]=F885,F885=29,F885=28),1,0),"")</f>
        <v/>
      </c>
    </row>
    <row r="885" spans="1:38" x14ac:dyDescent="0.25">
      <c r="A885" s="1" t="s">
        <v>127</v>
      </c>
      <c r="B885" s="1">
        <v>1</v>
      </c>
      <c r="C885" s="1">
        <v>0</v>
      </c>
      <c r="D885" s="1">
        <v>1</v>
      </c>
      <c r="E885" s="1">
        <v>0</v>
      </c>
      <c r="F885" s="1">
        <v>36</v>
      </c>
      <c r="G885" s="1">
        <f>טבלה1013[[#This Row],[LengthofCycle]]+1</f>
        <v>37</v>
      </c>
      <c r="H885" s="1">
        <f>IF(IFERROR(LOOKUP(טבלה1013[[#This Row],[ClientID]],קביעויות[השבוע]),FALSE)=טבלה1013[[#This Row],[ClientID]],1,"")</f>
        <v>1</v>
      </c>
      <c r="I885" s="1" t="str">
        <f>IF(AND(טבלה1013[[#This Row],[CycleNumber]]&gt;1,OR(B886="",טבלה1013[[#This Row],[CycleNumber]]&gt;B884)),IF(OR(AND(טבלה1013[[#This Row],[LengthofCycle]]=28,F884=28),AND(טבלה1013[[#This Row],[LengthofCycle]]=35,F884=35)),1,""),"")</f>
        <v/>
      </c>
      <c r="J885" s="1" t="str">
        <f>IF(AND(טבלה1013[[#This Row],[וסת השבוע]]=1,I884=1,טבלה1013[[#This Row],[CycleNumber]]&gt;B884),1,"")</f>
        <v/>
      </c>
      <c r="K885" s="1" t="str">
        <f>IF(טבלה1013[[#This Row],[CycleNumber]]=1,"",IF(טבלה1013[[#This Row],[וסת השבוע]]=1,0,IF(K884="","",IF(K884=0,IF(טבלה1013[[#This Row],[LengthofCycle]]=28,0,1),IF(K884=1,IF(טבלה1013[[#This Row],[LengthofCycle]]+F884=28*2,0,2),IF(K884=2,IF(טבלה1013[[#This Row],[LengthofCycle]]+F884+F883=28*3,0,3),""))))))</f>
        <v/>
      </c>
      <c r="L885" s="1" t="str">
        <f>IF(טבלה1013[[#This Row],[וסת השבוע]]=1,IF(טבלה1013[[#This Row],[וסת השבוע וההפלגה ביחד]]=1,L884+1,0),IF(AND(טבלה1013[[#This Row],[CycleNumber]]&gt;B884,טבלה1013[[#This Row],[CycleNumber]]&gt;1),IF(טבלה1013[[#This Row],[וסת השבוע פעיל?]]&lt;&gt;"",L884+1,""),""))</f>
        <v/>
      </c>
      <c r="M885" s="1" t="str">
        <f>IF(AND(טבלה1013[[#This Row],[וסת השבוע פעיל?]]&lt;&gt;"",טבלה1013[[#This Row],[CycleNumber]]&lt;B886,B886&lt;&gt;"",טבלה1013[[#This Row],[וסת השבוע פעיל?]]&lt;3),IF(K886=0,IF(AND(טבלה1013[[#This Row],[וסת השבוע פעיל?]]&gt;0,I886=1),0,1),0),"")</f>
        <v/>
      </c>
      <c r="N885" s="1" t="str">
        <f t="shared" si="76"/>
        <v/>
      </c>
      <c r="O885" s="1" t="str">
        <f>IF(AND(טבלה1013[[#This Row],[חיזוי - שבוע]]=1,J886=1),1,"")</f>
        <v/>
      </c>
      <c r="P885" s="1" t="str">
        <f>IF(AND(טבלה1013[[#This Row],[חיזוי טוב עם הפלגה?]]=1,טבלה1013[[#This Row],[וסת קבוע אחרון]]&lt;&gt;28,X884=1),1,"")</f>
        <v/>
      </c>
      <c r="Q885" s="1" t="str">
        <f>IF(AND(טבלה1013[[#This Row],[וסת השבוע פעיל?]]&lt;3,OR(טבלה1013[[#This Row],[CycleNumber]]&gt;B886,B886="")),1,"")</f>
        <v/>
      </c>
      <c r="R885" s="1">
        <f>IF(טבלה1013[[#This Row],[האישה קבעה וסת שבוע?]]=1,IF(טבלה1013[[#This Row],[וסת השבוע פעיל?]]&lt;3,1,0),"")</f>
        <v>0</v>
      </c>
      <c r="S8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5" s="1" t="str">
        <f t="shared" si="77"/>
        <v/>
      </c>
      <c r="U885" s="1" t="str">
        <f t="shared" si="78"/>
        <v/>
      </c>
      <c r="V885" s="1" t="str">
        <f t="shared" si="79"/>
        <v/>
      </c>
      <c r="W885" s="1" t="str">
        <f>IF(טבלה1013[[#This Row],[3 הפלגות זהות]]="","",IF(טבלה1013[[#This Row],[3 הפלגות זהות]]=1,טבלה1013[[#This Row],[LengthofCycle]],W884))</f>
        <v/>
      </c>
      <c r="Y885" s="1" t="str">
        <f>IF(OR(טבלה1013[[#This Row],[הווסת פעיל?]]=0,טבלה1013[[#This Row],[הווסת פעיל?]]=""),"",SUM(Y884,טבלה1013[[#This Row],[הווסת פעיל?]]))</f>
        <v/>
      </c>
      <c r="Z885" s="1" t="str">
        <f>IF(AND(טבלה1013[[#This Row],[כמה מחזורים עד עקירה]]&lt;&gt;"",Y886=""),טבלה1013[[#This Row],[כמה מחזורים עד עקירה]],"")</f>
        <v/>
      </c>
      <c r="AA885" s="1" t="str">
        <f>IF(AND(טבלה1013[[#This Row],[הווסת פעיל?]]=1,טבלה1013[[#This Row],[וסת קבוע אחרון]]&lt;&gt;W884),טבלה1013[[#This Row],[וסת קבוע אחרון]],"")</f>
        <v/>
      </c>
      <c r="AB885" s="1" t="str">
        <f>IF(AND(טבלה1013[[#This Row],[הווסת פעיל?]]=1,X884=0,טבלה1013[[#This Row],[וסת קבוע אחרון]]=W884),טבלה1013[[#This Row],[וסת קבוע אחרון]],"")</f>
        <v/>
      </c>
      <c r="AC885" s="1" t="str">
        <f>IF(AND(טבלה1013[[#This Row],[הווסת פעיל?]]=1,X884=0,טבלה1013[[#This Row],[וסת קבוע אחרון]]&lt;&gt;W884),1,"")</f>
        <v/>
      </c>
      <c r="AD885" s="1" t="str">
        <f>IF(AND(טבלה1013[[#This Row],[הווסת פעיל?]]&lt;&gt;"",B886=1),טבלה1013[[#This Row],[CycleNumber]],"")</f>
        <v/>
      </c>
      <c r="AE885" s="1" t="str">
        <f>IF(AND(טבלה1013[[#This Row],[הווסת פעיל?]]&lt;&gt;"",X884=""),טבלה1013[[#This Row],[CycleNumber]],"")</f>
        <v/>
      </c>
      <c r="AF885" s="1" t="str">
        <f>IF(B886=1,"",IF(טבלה1013[[#This Row],[הווסת פעיל?]]=1,IF(טבלה1013[[#This Row],[וסת קבוע אחרון]]=F886,1,0),""))</f>
        <v/>
      </c>
      <c r="AG885" s="1" t="str">
        <f>IF(B886=1,"",IF(טבלה1013[[#This Row],[הווסת פעיל?]]=1,IF(OR(טבלה1013[[#This Row],[וסת קבוע אחרון]]=F886,F886=טבלה1013[[#This Row],[LengthofCycle]]),1,0),""))</f>
        <v/>
      </c>
      <c r="AH885" s="1" t="str">
        <f>IF(B886=1,"",IF(טבלה1013[[#This Row],[הווסת פעיל?]]=1,IF(OR(טבלה1013[[#This Row],[וסת קבוע אחרון]]=F886,F886=טבלה1013[[#This Row],[LengthofCycle]],AND(טבלה1013[[#This Row],[LengthofCycle]]&lt;&gt;טבלה1013[[#This Row],[וסת קבוע אחרון]],OR(F886=28,F886=29))),1,0),""))</f>
        <v/>
      </c>
      <c r="AI885" s="1" t="str">
        <f>IF(AND(טבלה1013[[#This Row],[הווסת פעיל?]]=1,B886=1),1,"")</f>
        <v/>
      </c>
      <c r="AJ885" s="4">
        <f>IF(AND(טבלה1013[[#This Row],[הווסת פעיל?]]&lt;&gt;1,B886&lt;&gt;1,B886&lt;&gt;""),IF(טבלה1013[[#This Row],[LengthofCycle]]=F886,1,0),"")</f>
        <v>0</v>
      </c>
      <c r="AK885" s="4">
        <f>IF(AND(טבלה1013[[#This Row],[הווסת פעיל?]]&lt;&gt;1,B886&lt;&gt;1,B886&lt;&gt;""),IF(OR(טבלה1013[[#This Row],[LengthofCycle]]=F886,F886=29),1,0),"")</f>
        <v>1</v>
      </c>
      <c r="AL885" s="4">
        <f>IF(AND(טבלה1013[[#This Row],[הווסת פעיל?]]&lt;&gt;1,B886&lt;&gt;1,B886&lt;&gt;""),IF(OR(טבלה1013[[#This Row],[LengthofCycle]]=F886,F886=29,F886=28),1,0),"")</f>
        <v>1</v>
      </c>
    </row>
    <row r="886" spans="1:38" x14ac:dyDescent="0.25">
      <c r="A886" s="1" t="s">
        <v>127</v>
      </c>
      <c r="B886" s="1">
        <v>2</v>
      </c>
      <c r="C886" s="1">
        <v>0</v>
      </c>
      <c r="D886" s="1">
        <v>1</v>
      </c>
      <c r="E886" s="1">
        <v>0</v>
      </c>
      <c r="F886" s="1">
        <v>29</v>
      </c>
      <c r="G886" s="1">
        <f>טבלה1013[[#This Row],[LengthofCycle]]+1</f>
        <v>30</v>
      </c>
      <c r="H886" s="1">
        <f>IF(IFERROR(LOOKUP(טבלה1013[[#This Row],[ClientID]],קביעויות[השבוע]),FALSE)=טבלה1013[[#This Row],[ClientID]],1,"")</f>
        <v>1</v>
      </c>
      <c r="I886" s="1" t="str">
        <f>IF(AND(טבלה1013[[#This Row],[CycleNumber]]&gt;1,OR(B887="",טבלה1013[[#This Row],[CycleNumber]]&gt;B885)),IF(OR(AND(טבלה1013[[#This Row],[LengthofCycle]]=28,F885=28),AND(טבלה1013[[#This Row],[LengthofCycle]]=35,F885=35)),1,""),"")</f>
        <v/>
      </c>
      <c r="J886" s="1" t="str">
        <f>IF(AND(טבלה1013[[#This Row],[וסת השבוע]]=1,I885=1,טבלה1013[[#This Row],[CycleNumber]]&gt;B885),1,"")</f>
        <v/>
      </c>
      <c r="K886" s="1" t="str">
        <f>IF(טבלה1013[[#This Row],[CycleNumber]]=1,"",IF(טבלה1013[[#This Row],[וסת השבוע]]=1,0,IF(K885="","",IF(K885=0,IF(טבלה1013[[#This Row],[LengthofCycle]]=28,0,1),IF(K885=1,IF(טבלה1013[[#This Row],[LengthofCycle]]+F885=28*2,0,2),IF(K885=2,IF(טבלה1013[[#This Row],[LengthofCycle]]+F885+F884=28*3,0,3),""))))))</f>
        <v/>
      </c>
      <c r="L886" s="1" t="str">
        <f>IF(טבלה1013[[#This Row],[וסת השבוע]]=1,IF(טבלה1013[[#This Row],[וסת השבוע וההפלגה ביחד]]=1,L885+1,0),IF(AND(טבלה1013[[#This Row],[CycleNumber]]&gt;B885,טבלה1013[[#This Row],[CycleNumber]]&gt;1),IF(טבלה1013[[#This Row],[וסת השבוע פעיל?]]&lt;&gt;"",L885+1,""),""))</f>
        <v/>
      </c>
      <c r="M886" s="1" t="str">
        <f>IF(AND(טבלה1013[[#This Row],[וסת השבוע פעיל?]]&lt;&gt;"",טבלה1013[[#This Row],[CycleNumber]]&lt;B887,B887&lt;&gt;"",טבלה1013[[#This Row],[וסת השבוע פעיל?]]&lt;3),IF(K887=0,IF(AND(טבלה1013[[#This Row],[וסת השבוע פעיל?]]&gt;0,I887=1),0,1),0),"")</f>
        <v/>
      </c>
      <c r="N886" s="1" t="str">
        <f t="shared" si="76"/>
        <v/>
      </c>
      <c r="O886" s="1" t="str">
        <f>IF(AND(טבלה1013[[#This Row],[חיזוי - שבוע]]=1,J887=1),1,"")</f>
        <v/>
      </c>
      <c r="P886" s="1" t="str">
        <f>IF(AND(טבלה1013[[#This Row],[חיזוי טוב עם הפלגה?]]=1,טבלה1013[[#This Row],[וסת קבוע אחרון]]&lt;&gt;28,X885=1),1,"")</f>
        <v/>
      </c>
      <c r="Q886" s="1" t="str">
        <f>IF(AND(טבלה1013[[#This Row],[וסת השבוע פעיל?]]&lt;3,OR(טבלה1013[[#This Row],[CycleNumber]]&gt;B887,B887="")),1,"")</f>
        <v/>
      </c>
      <c r="R886" s="1">
        <f>IF(טבלה1013[[#This Row],[האישה קבעה וסת שבוע?]]=1,IF(טבלה1013[[#This Row],[וסת השבוע פעיל?]]&lt;3,1,0),"")</f>
        <v>0</v>
      </c>
      <c r="S8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6" s="1" t="str">
        <f t="shared" si="77"/>
        <v/>
      </c>
      <c r="U886" s="1" t="str">
        <f t="shared" si="78"/>
        <v/>
      </c>
      <c r="V886" s="1" t="str">
        <f t="shared" si="79"/>
        <v/>
      </c>
      <c r="W886" s="1" t="str">
        <f>IF(טבלה1013[[#This Row],[3 הפלגות זהות]]="","",IF(טבלה1013[[#This Row],[3 הפלגות זהות]]=1,טבלה1013[[#This Row],[LengthofCycle]],W885))</f>
        <v/>
      </c>
      <c r="Y886" s="1" t="str">
        <f>IF(OR(טבלה1013[[#This Row],[הווסת פעיל?]]=0,טבלה1013[[#This Row],[הווסת פעיל?]]=""),"",SUM(Y885,טבלה1013[[#This Row],[הווסת פעיל?]]))</f>
        <v/>
      </c>
      <c r="Z886" s="1" t="str">
        <f>IF(AND(טבלה1013[[#This Row],[כמה מחזורים עד עקירה]]&lt;&gt;"",Y887=""),טבלה1013[[#This Row],[כמה מחזורים עד עקירה]],"")</f>
        <v/>
      </c>
      <c r="AA886" s="1" t="str">
        <f>IF(AND(טבלה1013[[#This Row],[הווסת פעיל?]]=1,טבלה1013[[#This Row],[וסת קבוע אחרון]]&lt;&gt;W885),טבלה1013[[#This Row],[וסת קבוע אחרון]],"")</f>
        <v/>
      </c>
      <c r="AB886" s="1" t="str">
        <f>IF(AND(טבלה1013[[#This Row],[הווסת פעיל?]]=1,X885=0,טבלה1013[[#This Row],[וסת קבוע אחרון]]=W885),טבלה1013[[#This Row],[וסת קבוע אחרון]],"")</f>
        <v/>
      </c>
      <c r="AC886" s="1" t="str">
        <f>IF(AND(טבלה1013[[#This Row],[הווסת פעיל?]]=1,X885=0,טבלה1013[[#This Row],[וסת קבוע אחרון]]&lt;&gt;W885),1,"")</f>
        <v/>
      </c>
      <c r="AD886" s="1" t="str">
        <f>IF(AND(טבלה1013[[#This Row],[הווסת פעיל?]]&lt;&gt;"",B887=1),טבלה1013[[#This Row],[CycleNumber]],"")</f>
        <v/>
      </c>
      <c r="AE886" s="1" t="str">
        <f>IF(AND(טבלה1013[[#This Row],[הווסת פעיל?]]&lt;&gt;"",X885=""),טבלה1013[[#This Row],[CycleNumber]],"")</f>
        <v/>
      </c>
      <c r="AF886" s="1" t="str">
        <f>IF(B887=1,"",IF(טבלה1013[[#This Row],[הווסת פעיל?]]=1,IF(טבלה1013[[#This Row],[וסת קבוע אחרון]]=F887,1,0),""))</f>
        <v/>
      </c>
      <c r="AG886" s="1" t="str">
        <f>IF(B887=1,"",IF(טבלה1013[[#This Row],[הווסת פעיל?]]=1,IF(OR(טבלה1013[[#This Row],[וסת קבוע אחרון]]=F887,F887=טבלה1013[[#This Row],[LengthofCycle]]),1,0),""))</f>
        <v/>
      </c>
      <c r="AH886" s="1" t="str">
        <f>IF(B887=1,"",IF(טבלה1013[[#This Row],[הווסת פעיל?]]=1,IF(OR(טבלה1013[[#This Row],[וסת קבוע אחרון]]=F887,F887=טבלה1013[[#This Row],[LengthofCycle]],AND(טבלה1013[[#This Row],[LengthofCycle]]&lt;&gt;טבלה1013[[#This Row],[וסת קבוע אחרון]],OR(F887=28,F887=29))),1,0),""))</f>
        <v/>
      </c>
      <c r="AI886" s="1" t="str">
        <f>IF(AND(טבלה1013[[#This Row],[הווסת פעיל?]]=1,B887=1),1,"")</f>
        <v/>
      </c>
      <c r="AJ886" s="4">
        <f>IF(AND(טבלה1013[[#This Row],[הווסת פעיל?]]&lt;&gt;1,B887&lt;&gt;1,B887&lt;&gt;""),IF(טבלה1013[[#This Row],[LengthofCycle]]=F887,1,0),"")</f>
        <v>0</v>
      </c>
      <c r="AK886" s="4">
        <f>IF(AND(טבלה1013[[#This Row],[הווסת פעיל?]]&lt;&gt;1,B887&lt;&gt;1,B887&lt;&gt;""),IF(OR(טבלה1013[[#This Row],[LengthofCycle]]=F887,F887=29),1,0),"")</f>
        <v>0</v>
      </c>
      <c r="AL886" s="4">
        <f>IF(AND(טבלה1013[[#This Row],[הווסת פעיל?]]&lt;&gt;1,B887&lt;&gt;1,B887&lt;&gt;""),IF(OR(טבלה1013[[#This Row],[LengthofCycle]]=F887,F887=29,F887=28),1,0),"")</f>
        <v>0</v>
      </c>
    </row>
    <row r="887" spans="1:38" x14ac:dyDescent="0.25">
      <c r="A887" s="1" t="s">
        <v>127</v>
      </c>
      <c r="B887" s="1">
        <v>3</v>
      </c>
      <c r="C887" s="1">
        <v>0</v>
      </c>
      <c r="D887" s="1">
        <v>1</v>
      </c>
      <c r="E887" s="1">
        <v>0</v>
      </c>
      <c r="F887" s="1">
        <v>32</v>
      </c>
      <c r="G887" s="1">
        <f>טבלה1013[[#This Row],[LengthofCycle]]+1</f>
        <v>33</v>
      </c>
      <c r="H887" s="1">
        <f>IF(IFERROR(LOOKUP(טבלה1013[[#This Row],[ClientID]],קביעויות[השבוע]),FALSE)=טבלה1013[[#This Row],[ClientID]],1,"")</f>
        <v>1</v>
      </c>
      <c r="I887" s="1" t="str">
        <f>IF(AND(טבלה1013[[#This Row],[CycleNumber]]&gt;1,OR(B888="",טבלה1013[[#This Row],[CycleNumber]]&gt;B886)),IF(OR(AND(טבלה1013[[#This Row],[LengthofCycle]]=28,F886=28),AND(טבלה1013[[#This Row],[LengthofCycle]]=35,F886=35)),1,""),"")</f>
        <v/>
      </c>
      <c r="J887" s="1" t="str">
        <f>IF(AND(טבלה1013[[#This Row],[וסת השבוע]]=1,I886=1,טבלה1013[[#This Row],[CycleNumber]]&gt;B886),1,"")</f>
        <v/>
      </c>
      <c r="K887" s="1" t="str">
        <f>IF(טבלה1013[[#This Row],[CycleNumber]]=1,"",IF(טבלה1013[[#This Row],[וסת השבוע]]=1,0,IF(K886="","",IF(K886=0,IF(טבלה1013[[#This Row],[LengthofCycle]]=28,0,1),IF(K886=1,IF(טבלה1013[[#This Row],[LengthofCycle]]+F886=28*2,0,2),IF(K886=2,IF(טבלה1013[[#This Row],[LengthofCycle]]+F886+F885=28*3,0,3),""))))))</f>
        <v/>
      </c>
      <c r="L887" s="1" t="str">
        <f>IF(טבלה1013[[#This Row],[וסת השבוע]]=1,IF(טבלה1013[[#This Row],[וסת השבוע וההפלגה ביחד]]=1,L886+1,0),IF(AND(טבלה1013[[#This Row],[CycleNumber]]&gt;B886,טבלה1013[[#This Row],[CycleNumber]]&gt;1),IF(טבלה1013[[#This Row],[וסת השבוע פעיל?]]&lt;&gt;"",L886+1,""),""))</f>
        <v/>
      </c>
      <c r="M887" s="1" t="str">
        <f>IF(AND(טבלה1013[[#This Row],[וסת השבוע פעיל?]]&lt;&gt;"",טבלה1013[[#This Row],[CycleNumber]]&lt;B888,B888&lt;&gt;"",טבלה1013[[#This Row],[וסת השבוע פעיל?]]&lt;3),IF(K888=0,IF(AND(טבלה1013[[#This Row],[וסת השבוע פעיל?]]&gt;0,I888=1),0,1),0),"")</f>
        <v/>
      </c>
      <c r="N887" s="1" t="str">
        <f t="shared" si="76"/>
        <v/>
      </c>
      <c r="O887" s="1" t="str">
        <f>IF(AND(טבלה1013[[#This Row],[חיזוי - שבוע]]=1,J888=1),1,"")</f>
        <v/>
      </c>
      <c r="P887" s="1" t="str">
        <f>IF(AND(טבלה1013[[#This Row],[חיזוי טוב עם הפלגה?]]=1,טבלה1013[[#This Row],[וסת קבוע אחרון]]&lt;&gt;28,X886=1),1,"")</f>
        <v/>
      </c>
      <c r="Q887" s="1" t="str">
        <f>IF(AND(טבלה1013[[#This Row],[וסת השבוע פעיל?]]&lt;3,OR(טבלה1013[[#This Row],[CycleNumber]]&gt;B888,B888="")),1,"")</f>
        <v/>
      </c>
      <c r="R887" s="1">
        <f>IF(טבלה1013[[#This Row],[האישה קבעה וסת שבוע?]]=1,IF(טבלה1013[[#This Row],[וסת השבוע פעיל?]]&lt;3,1,0),"")</f>
        <v>0</v>
      </c>
      <c r="S8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7" s="1">
        <f t="shared" si="77"/>
        <v>0</v>
      </c>
      <c r="U887" s="1" t="str">
        <f t="shared" si="78"/>
        <v/>
      </c>
      <c r="V887" s="1" t="str">
        <f t="shared" si="79"/>
        <v/>
      </c>
      <c r="W887" s="1" t="str">
        <f>IF(טבלה1013[[#This Row],[3 הפלגות זהות]]="","",IF(טבלה1013[[#This Row],[3 הפלגות זהות]]=1,טבלה1013[[#This Row],[LengthofCycle]],W886))</f>
        <v/>
      </c>
      <c r="Y887" s="1" t="str">
        <f>IF(OR(טבלה1013[[#This Row],[הווסת פעיל?]]=0,טבלה1013[[#This Row],[הווסת פעיל?]]=""),"",SUM(Y886,טבלה1013[[#This Row],[הווסת פעיל?]]))</f>
        <v/>
      </c>
      <c r="Z887" s="1" t="str">
        <f>IF(AND(טבלה1013[[#This Row],[כמה מחזורים עד עקירה]]&lt;&gt;"",Y888=""),טבלה1013[[#This Row],[כמה מחזורים עד עקירה]],"")</f>
        <v/>
      </c>
      <c r="AA887" s="1" t="str">
        <f>IF(AND(טבלה1013[[#This Row],[הווסת פעיל?]]=1,טבלה1013[[#This Row],[וסת קבוע אחרון]]&lt;&gt;W886),טבלה1013[[#This Row],[וסת קבוע אחרון]],"")</f>
        <v/>
      </c>
      <c r="AB887" s="1" t="str">
        <f>IF(AND(טבלה1013[[#This Row],[הווסת פעיל?]]=1,X886=0,טבלה1013[[#This Row],[וסת קבוע אחרון]]=W886),טבלה1013[[#This Row],[וסת קבוע אחרון]],"")</f>
        <v/>
      </c>
      <c r="AC887" s="1" t="str">
        <f>IF(AND(טבלה1013[[#This Row],[הווסת פעיל?]]=1,X886=0,טבלה1013[[#This Row],[וסת קבוע אחרון]]&lt;&gt;W886),1,"")</f>
        <v/>
      </c>
      <c r="AD887" s="1" t="str">
        <f>IF(AND(טבלה1013[[#This Row],[הווסת פעיל?]]&lt;&gt;"",B888=1),טבלה1013[[#This Row],[CycleNumber]],"")</f>
        <v/>
      </c>
      <c r="AE887" s="1" t="str">
        <f>IF(AND(טבלה1013[[#This Row],[הווסת פעיל?]]&lt;&gt;"",X886=""),טבלה1013[[#This Row],[CycleNumber]],"")</f>
        <v/>
      </c>
      <c r="AF887" s="1" t="str">
        <f>IF(B888=1,"",IF(טבלה1013[[#This Row],[הווסת פעיל?]]=1,IF(טבלה1013[[#This Row],[וסת קבוע אחרון]]=F888,1,0),""))</f>
        <v/>
      </c>
      <c r="AG887" s="1" t="str">
        <f>IF(B888=1,"",IF(טבלה1013[[#This Row],[הווסת פעיל?]]=1,IF(OR(טבלה1013[[#This Row],[וסת קבוע אחרון]]=F888,F888=טבלה1013[[#This Row],[LengthofCycle]]),1,0),""))</f>
        <v/>
      </c>
      <c r="AH887" s="1" t="str">
        <f>IF(B888=1,"",IF(טבלה1013[[#This Row],[הווסת פעיל?]]=1,IF(OR(טבלה1013[[#This Row],[וסת קבוע אחרון]]=F888,F888=טבלה1013[[#This Row],[LengthofCycle]],AND(טבלה1013[[#This Row],[LengthofCycle]]&lt;&gt;טבלה1013[[#This Row],[וסת קבוע אחרון]],OR(F888=28,F888=29))),1,0),""))</f>
        <v/>
      </c>
      <c r="AI887" s="1" t="str">
        <f>IF(AND(טבלה1013[[#This Row],[הווסת פעיל?]]=1,B888=1),1,"")</f>
        <v/>
      </c>
      <c r="AJ887" s="4">
        <f>IF(AND(טבלה1013[[#This Row],[הווסת פעיל?]]&lt;&gt;1,B888&lt;&gt;1,B888&lt;&gt;""),IF(טבלה1013[[#This Row],[LengthofCycle]]=F888,1,0),"")</f>
        <v>1</v>
      </c>
      <c r="AK887" s="4">
        <f>IF(AND(טבלה1013[[#This Row],[הווסת פעיל?]]&lt;&gt;1,B888&lt;&gt;1,B888&lt;&gt;""),IF(OR(טבלה1013[[#This Row],[LengthofCycle]]=F888,F888=29),1,0),"")</f>
        <v>1</v>
      </c>
      <c r="AL887" s="4">
        <f>IF(AND(טבלה1013[[#This Row],[הווסת פעיל?]]&lt;&gt;1,B888&lt;&gt;1,B888&lt;&gt;""),IF(OR(טבלה1013[[#This Row],[LengthofCycle]]=F888,F888=29,F888=28),1,0),"")</f>
        <v>1</v>
      </c>
    </row>
    <row r="888" spans="1:38" x14ac:dyDescent="0.25">
      <c r="A888" s="1" t="s">
        <v>127</v>
      </c>
      <c r="B888" s="1">
        <v>4</v>
      </c>
      <c r="C888" s="1">
        <v>0</v>
      </c>
      <c r="D888" s="1">
        <v>1</v>
      </c>
      <c r="E888" s="1">
        <v>0</v>
      </c>
      <c r="F888" s="1">
        <v>32</v>
      </c>
      <c r="G888" s="1">
        <f>טבלה1013[[#This Row],[LengthofCycle]]+1</f>
        <v>33</v>
      </c>
      <c r="H888" s="1">
        <f>IF(IFERROR(LOOKUP(טבלה1013[[#This Row],[ClientID]],קביעויות[השבוע]),FALSE)=טבלה1013[[#This Row],[ClientID]],1,"")</f>
        <v>1</v>
      </c>
      <c r="I888" s="1" t="str">
        <f>IF(AND(טבלה1013[[#This Row],[CycleNumber]]&gt;1,OR(B889="",טבלה1013[[#This Row],[CycleNumber]]&gt;B887)),IF(OR(AND(טבלה1013[[#This Row],[LengthofCycle]]=28,F887=28),AND(טבלה1013[[#This Row],[LengthofCycle]]=35,F887=35)),1,""),"")</f>
        <v/>
      </c>
      <c r="J888" s="1" t="str">
        <f>IF(AND(טבלה1013[[#This Row],[וסת השבוע]]=1,I887=1,טבלה1013[[#This Row],[CycleNumber]]&gt;B887),1,"")</f>
        <v/>
      </c>
      <c r="K888" s="1" t="str">
        <f>IF(טבלה1013[[#This Row],[CycleNumber]]=1,"",IF(טבלה1013[[#This Row],[וסת השבוע]]=1,0,IF(K887="","",IF(K887=0,IF(טבלה1013[[#This Row],[LengthofCycle]]=28,0,1),IF(K887=1,IF(טבלה1013[[#This Row],[LengthofCycle]]+F887=28*2,0,2),IF(K887=2,IF(טבלה1013[[#This Row],[LengthofCycle]]+F887+F886=28*3,0,3),""))))))</f>
        <v/>
      </c>
      <c r="L888" s="1" t="str">
        <f>IF(טבלה1013[[#This Row],[וסת השבוע]]=1,IF(טבלה1013[[#This Row],[וסת השבוע וההפלגה ביחד]]=1,L887+1,0),IF(AND(טבלה1013[[#This Row],[CycleNumber]]&gt;B887,טבלה1013[[#This Row],[CycleNumber]]&gt;1),IF(טבלה1013[[#This Row],[וסת השבוע פעיל?]]&lt;&gt;"",L887+1,""),""))</f>
        <v/>
      </c>
      <c r="M888" s="1" t="str">
        <f>IF(AND(טבלה1013[[#This Row],[וסת השבוע פעיל?]]&lt;&gt;"",טבלה1013[[#This Row],[CycleNumber]]&lt;B889,B889&lt;&gt;"",טבלה1013[[#This Row],[וסת השבוע פעיל?]]&lt;3),IF(K889=0,IF(AND(טבלה1013[[#This Row],[וסת השבוע פעיל?]]&gt;0,I889=1),0,1),0),"")</f>
        <v/>
      </c>
      <c r="N888" s="1" t="str">
        <f t="shared" si="76"/>
        <v/>
      </c>
      <c r="O888" s="1" t="str">
        <f>IF(AND(טבלה1013[[#This Row],[חיזוי - שבוע]]=1,J889=1),1,"")</f>
        <v/>
      </c>
      <c r="P888" s="1" t="str">
        <f>IF(AND(טבלה1013[[#This Row],[חיזוי טוב עם הפלגה?]]=1,טבלה1013[[#This Row],[וסת קבוע אחרון]]&lt;&gt;28,X887=1),1,"")</f>
        <v/>
      </c>
      <c r="Q888" s="1" t="str">
        <f>IF(AND(טבלה1013[[#This Row],[וסת השבוע פעיל?]]&lt;3,OR(טבלה1013[[#This Row],[CycleNumber]]&gt;B889,B889="")),1,"")</f>
        <v/>
      </c>
      <c r="R888" s="1">
        <f>IF(טבלה1013[[#This Row],[האישה קבעה וסת שבוע?]]=1,IF(טבלה1013[[#This Row],[וסת השבוע פעיל?]]&lt;3,1,0),"")</f>
        <v>0</v>
      </c>
      <c r="S8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8" s="1">
        <f t="shared" si="77"/>
        <v>0</v>
      </c>
      <c r="U888" s="1">
        <f t="shared" si="78"/>
        <v>0</v>
      </c>
      <c r="V888" s="1" t="str">
        <f t="shared" si="79"/>
        <v/>
      </c>
      <c r="W888" s="1" t="str">
        <f>IF(טבלה1013[[#This Row],[3 הפלגות זהות]]="","",IF(טבלה1013[[#This Row],[3 הפלגות זהות]]=1,טבלה1013[[#This Row],[LengthofCycle]],W887))</f>
        <v/>
      </c>
      <c r="Y888" s="1" t="str">
        <f>IF(OR(טבלה1013[[#This Row],[הווסת פעיל?]]=0,טבלה1013[[#This Row],[הווסת פעיל?]]=""),"",SUM(Y887,טבלה1013[[#This Row],[הווסת פעיל?]]))</f>
        <v/>
      </c>
      <c r="Z888" s="1" t="str">
        <f>IF(AND(טבלה1013[[#This Row],[כמה מחזורים עד עקירה]]&lt;&gt;"",Y889=""),טבלה1013[[#This Row],[כמה מחזורים עד עקירה]],"")</f>
        <v/>
      </c>
      <c r="AA888" s="1" t="str">
        <f>IF(AND(טבלה1013[[#This Row],[הווסת פעיל?]]=1,טבלה1013[[#This Row],[וסת קבוע אחרון]]&lt;&gt;W887),טבלה1013[[#This Row],[וסת קבוע אחרון]],"")</f>
        <v/>
      </c>
      <c r="AB888" s="1" t="str">
        <f>IF(AND(טבלה1013[[#This Row],[הווסת פעיל?]]=1,X887=0,טבלה1013[[#This Row],[וסת קבוע אחרון]]=W887),טבלה1013[[#This Row],[וסת קבוע אחרון]],"")</f>
        <v/>
      </c>
      <c r="AC888" s="1" t="str">
        <f>IF(AND(טבלה1013[[#This Row],[הווסת פעיל?]]=1,X887=0,טבלה1013[[#This Row],[וסת קבוע אחרון]]&lt;&gt;W887),1,"")</f>
        <v/>
      </c>
      <c r="AD888" s="1" t="str">
        <f>IF(AND(טבלה1013[[#This Row],[הווסת פעיל?]]&lt;&gt;"",B889=1),טבלה1013[[#This Row],[CycleNumber]],"")</f>
        <v/>
      </c>
      <c r="AE888" s="1" t="str">
        <f>IF(AND(טבלה1013[[#This Row],[הווסת פעיל?]]&lt;&gt;"",X887=""),טבלה1013[[#This Row],[CycleNumber]],"")</f>
        <v/>
      </c>
      <c r="AF888" s="1" t="str">
        <f>IF(B889=1,"",IF(טבלה1013[[#This Row],[הווסת פעיל?]]=1,IF(טבלה1013[[#This Row],[וסת קבוע אחרון]]=F889,1,0),""))</f>
        <v/>
      </c>
      <c r="AG888" s="1" t="str">
        <f>IF(B889=1,"",IF(טבלה1013[[#This Row],[הווסת פעיל?]]=1,IF(OR(טבלה1013[[#This Row],[וסת קבוע אחרון]]=F889,F889=טבלה1013[[#This Row],[LengthofCycle]]),1,0),""))</f>
        <v/>
      </c>
      <c r="AH888" s="1" t="str">
        <f>IF(B889=1,"",IF(טבלה1013[[#This Row],[הווסת פעיל?]]=1,IF(OR(טבלה1013[[#This Row],[וסת קבוע אחרון]]=F889,F889=טבלה1013[[#This Row],[LengthofCycle]],AND(טבלה1013[[#This Row],[LengthofCycle]]&lt;&gt;טבלה1013[[#This Row],[וסת קבוע אחרון]],OR(F889=28,F889=29))),1,0),""))</f>
        <v/>
      </c>
      <c r="AI888" s="1" t="str">
        <f>IF(AND(טבלה1013[[#This Row],[הווסת פעיל?]]=1,B889=1),1,"")</f>
        <v/>
      </c>
      <c r="AJ888" s="4">
        <f>IF(AND(טבלה1013[[#This Row],[הווסת פעיל?]]&lt;&gt;1,B889&lt;&gt;1,B889&lt;&gt;""),IF(טבלה1013[[#This Row],[LengthofCycle]]=F889,1,0),"")</f>
        <v>0</v>
      </c>
      <c r="AK888" s="4">
        <f>IF(AND(טבלה1013[[#This Row],[הווסת פעיל?]]&lt;&gt;1,B889&lt;&gt;1,B889&lt;&gt;""),IF(OR(טבלה1013[[#This Row],[LengthofCycle]]=F889,F889=29),1,0),"")</f>
        <v>0</v>
      </c>
      <c r="AL888" s="4">
        <f>IF(AND(טבלה1013[[#This Row],[הווסת פעיל?]]&lt;&gt;1,B889&lt;&gt;1,B889&lt;&gt;""),IF(OR(טבלה1013[[#This Row],[LengthofCycle]]=F889,F889=29,F889=28),1,0),"")</f>
        <v>0</v>
      </c>
    </row>
    <row r="889" spans="1:38" x14ac:dyDescent="0.25">
      <c r="A889" s="1" t="s">
        <v>127</v>
      </c>
      <c r="B889" s="1">
        <v>5</v>
      </c>
      <c r="C889" s="1">
        <v>0</v>
      </c>
      <c r="D889" s="1">
        <v>1</v>
      </c>
      <c r="E889" s="1">
        <v>0</v>
      </c>
      <c r="F889" s="1">
        <v>30</v>
      </c>
      <c r="G889" s="1">
        <f>טבלה1013[[#This Row],[LengthofCycle]]+1</f>
        <v>31</v>
      </c>
      <c r="H889" s="1">
        <f>IF(IFERROR(LOOKUP(טבלה1013[[#This Row],[ClientID]],קביעויות[השבוע]),FALSE)=טבלה1013[[#This Row],[ClientID]],1,"")</f>
        <v>1</v>
      </c>
      <c r="I889" s="1" t="str">
        <f>IF(AND(טבלה1013[[#This Row],[CycleNumber]]&gt;1,OR(B890="",טבלה1013[[#This Row],[CycleNumber]]&gt;B888)),IF(OR(AND(טבלה1013[[#This Row],[LengthofCycle]]=28,F888=28),AND(טבלה1013[[#This Row],[LengthofCycle]]=35,F888=35)),1,""),"")</f>
        <v/>
      </c>
      <c r="J889" s="1" t="str">
        <f>IF(AND(טבלה1013[[#This Row],[וסת השבוע]]=1,I888=1,טבלה1013[[#This Row],[CycleNumber]]&gt;B888),1,"")</f>
        <v/>
      </c>
      <c r="K889" s="1" t="str">
        <f>IF(טבלה1013[[#This Row],[CycleNumber]]=1,"",IF(טבלה1013[[#This Row],[וסת השבוע]]=1,0,IF(K888="","",IF(K888=0,IF(טבלה1013[[#This Row],[LengthofCycle]]=28,0,1),IF(K888=1,IF(טבלה1013[[#This Row],[LengthofCycle]]+F888=28*2,0,2),IF(K888=2,IF(טבלה1013[[#This Row],[LengthofCycle]]+F888+F887=28*3,0,3),""))))))</f>
        <v/>
      </c>
      <c r="L889" s="1" t="str">
        <f>IF(טבלה1013[[#This Row],[וסת השבוע]]=1,IF(טבלה1013[[#This Row],[וסת השבוע וההפלגה ביחד]]=1,L888+1,0),IF(AND(טבלה1013[[#This Row],[CycleNumber]]&gt;B888,טבלה1013[[#This Row],[CycleNumber]]&gt;1),IF(טבלה1013[[#This Row],[וסת השבוע פעיל?]]&lt;&gt;"",L888+1,""),""))</f>
        <v/>
      </c>
      <c r="M889" s="1" t="str">
        <f>IF(AND(טבלה1013[[#This Row],[וסת השבוע פעיל?]]&lt;&gt;"",טבלה1013[[#This Row],[CycleNumber]]&lt;B890,B890&lt;&gt;"",טבלה1013[[#This Row],[וסת השבוע פעיל?]]&lt;3),IF(K890=0,IF(AND(טבלה1013[[#This Row],[וסת השבוע פעיל?]]&gt;0,I890=1),0,1),0),"")</f>
        <v/>
      </c>
      <c r="N889" s="1" t="str">
        <f t="shared" si="76"/>
        <v/>
      </c>
      <c r="O889" s="1" t="str">
        <f>IF(AND(טבלה1013[[#This Row],[חיזוי - שבוע]]=1,J890=1),1,"")</f>
        <v/>
      </c>
      <c r="P889" s="1" t="str">
        <f>IF(AND(טבלה1013[[#This Row],[חיזוי טוב עם הפלגה?]]=1,טבלה1013[[#This Row],[וסת קבוע אחרון]]&lt;&gt;28,X888=1),1,"")</f>
        <v/>
      </c>
      <c r="Q889" s="1" t="str">
        <f>IF(AND(טבלה1013[[#This Row],[וסת השבוע פעיל?]]&lt;3,OR(טבלה1013[[#This Row],[CycleNumber]]&gt;B890,B890="")),1,"")</f>
        <v/>
      </c>
      <c r="R889" s="1">
        <f>IF(טבלה1013[[#This Row],[האישה קבעה וסת שבוע?]]=1,IF(טבלה1013[[#This Row],[וסת השבוע פעיל?]]&lt;3,1,0),"")</f>
        <v>0</v>
      </c>
      <c r="S8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89" s="1">
        <f t="shared" si="77"/>
        <v>0</v>
      </c>
      <c r="U889" s="1">
        <f t="shared" si="78"/>
        <v>0</v>
      </c>
      <c r="V889" s="1">
        <f t="shared" si="79"/>
        <v>0</v>
      </c>
      <c r="W889" s="1" t="str">
        <f>IF(טבלה1013[[#This Row],[3 הפלגות זהות]]="","",IF(טבלה1013[[#This Row],[3 הפלגות זהות]]=1,טבלה1013[[#This Row],[LengthofCycle]],W888))</f>
        <v/>
      </c>
      <c r="Y889" s="1" t="str">
        <f>IF(OR(טבלה1013[[#This Row],[הווסת פעיל?]]=0,טבלה1013[[#This Row],[הווסת פעיל?]]=""),"",SUM(Y888,טבלה1013[[#This Row],[הווסת פעיל?]]))</f>
        <v/>
      </c>
      <c r="Z889" s="1" t="str">
        <f>IF(AND(טבלה1013[[#This Row],[כמה מחזורים עד עקירה]]&lt;&gt;"",Y890=""),טבלה1013[[#This Row],[כמה מחזורים עד עקירה]],"")</f>
        <v/>
      </c>
      <c r="AA889" s="1" t="str">
        <f>IF(AND(טבלה1013[[#This Row],[הווסת פעיל?]]=1,טבלה1013[[#This Row],[וסת קבוע אחרון]]&lt;&gt;W888),טבלה1013[[#This Row],[וסת קבוע אחרון]],"")</f>
        <v/>
      </c>
      <c r="AB889" s="1" t="str">
        <f>IF(AND(טבלה1013[[#This Row],[הווסת פעיל?]]=1,X888=0,טבלה1013[[#This Row],[וסת קבוע אחרון]]=W888),טבלה1013[[#This Row],[וסת קבוע אחרון]],"")</f>
        <v/>
      </c>
      <c r="AC889" s="1" t="str">
        <f>IF(AND(טבלה1013[[#This Row],[הווסת פעיל?]]=1,X888=0,טבלה1013[[#This Row],[וסת קבוע אחרון]]&lt;&gt;W888),1,"")</f>
        <v/>
      </c>
      <c r="AD889" s="1" t="str">
        <f>IF(AND(טבלה1013[[#This Row],[הווסת פעיל?]]&lt;&gt;"",B890=1),טבלה1013[[#This Row],[CycleNumber]],"")</f>
        <v/>
      </c>
      <c r="AE889" s="1" t="str">
        <f>IF(AND(טבלה1013[[#This Row],[הווסת פעיל?]]&lt;&gt;"",X888=""),טבלה1013[[#This Row],[CycleNumber]],"")</f>
        <v/>
      </c>
      <c r="AF889" s="1" t="str">
        <f>IF(B890=1,"",IF(טבלה1013[[#This Row],[הווסת פעיל?]]=1,IF(טבלה1013[[#This Row],[וסת קבוע אחרון]]=F890,1,0),""))</f>
        <v/>
      </c>
      <c r="AG889" s="1" t="str">
        <f>IF(B890=1,"",IF(טבלה1013[[#This Row],[הווסת פעיל?]]=1,IF(OR(טבלה1013[[#This Row],[וסת קבוע אחרון]]=F890,F890=טבלה1013[[#This Row],[LengthofCycle]]),1,0),""))</f>
        <v/>
      </c>
      <c r="AH889" s="1" t="str">
        <f>IF(B890=1,"",IF(טבלה1013[[#This Row],[הווסת פעיל?]]=1,IF(OR(טבלה1013[[#This Row],[וסת קבוע אחרון]]=F890,F890=טבלה1013[[#This Row],[LengthofCycle]],AND(טבלה1013[[#This Row],[LengthofCycle]]&lt;&gt;טבלה1013[[#This Row],[וסת קבוע אחרון]],OR(F890=28,F890=29))),1,0),""))</f>
        <v/>
      </c>
      <c r="AI889" s="1" t="str">
        <f>IF(AND(טבלה1013[[#This Row],[הווסת פעיל?]]=1,B890=1),1,"")</f>
        <v/>
      </c>
      <c r="AJ889" s="4">
        <f>IF(AND(טבלה1013[[#This Row],[הווסת פעיל?]]&lt;&gt;1,B890&lt;&gt;1,B890&lt;&gt;""),IF(טבלה1013[[#This Row],[LengthofCycle]]=F890,1,0),"")</f>
        <v>0</v>
      </c>
      <c r="AK889" s="4">
        <f>IF(AND(טבלה1013[[#This Row],[הווסת פעיל?]]&lt;&gt;1,B890&lt;&gt;1,B890&lt;&gt;""),IF(OR(טבלה1013[[#This Row],[LengthofCycle]]=F890,F890=29),1,0),"")</f>
        <v>0</v>
      </c>
      <c r="AL889" s="4">
        <f>IF(AND(טבלה1013[[#This Row],[הווסת פעיל?]]&lt;&gt;1,B890&lt;&gt;1,B890&lt;&gt;""),IF(OR(טבלה1013[[#This Row],[LengthofCycle]]=F890,F890=29,F890=28),1,0),"")</f>
        <v>0</v>
      </c>
    </row>
    <row r="890" spans="1:38" x14ac:dyDescent="0.25">
      <c r="A890" s="1" t="s">
        <v>127</v>
      </c>
      <c r="B890" s="1">
        <v>6</v>
      </c>
      <c r="C890" s="1">
        <v>0</v>
      </c>
      <c r="D890" s="1">
        <v>1</v>
      </c>
      <c r="E890" s="1">
        <v>0</v>
      </c>
      <c r="F890" s="1">
        <v>37</v>
      </c>
      <c r="G890" s="1">
        <f>טבלה1013[[#This Row],[LengthofCycle]]+1</f>
        <v>38</v>
      </c>
      <c r="H890" s="1">
        <f>IF(IFERROR(LOOKUP(טבלה1013[[#This Row],[ClientID]],קביעויות[השבוע]),FALSE)=טבלה1013[[#This Row],[ClientID]],1,"")</f>
        <v>1</v>
      </c>
      <c r="I890" s="1" t="str">
        <f>IF(AND(טבלה1013[[#This Row],[CycleNumber]]&gt;1,OR(B891="",טבלה1013[[#This Row],[CycleNumber]]&gt;B889)),IF(OR(AND(טבלה1013[[#This Row],[LengthofCycle]]=28,F889=28),AND(טבלה1013[[#This Row],[LengthofCycle]]=35,F889=35)),1,""),"")</f>
        <v/>
      </c>
      <c r="J890" s="1" t="str">
        <f>IF(AND(טבלה1013[[#This Row],[וסת השבוע]]=1,I889=1,טבלה1013[[#This Row],[CycleNumber]]&gt;B889),1,"")</f>
        <v/>
      </c>
      <c r="K890" s="1" t="str">
        <f>IF(טבלה1013[[#This Row],[CycleNumber]]=1,"",IF(טבלה1013[[#This Row],[וסת השבוע]]=1,0,IF(K889="","",IF(K889=0,IF(טבלה1013[[#This Row],[LengthofCycle]]=28,0,1),IF(K889=1,IF(טבלה1013[[#This Row],[LengthofCycle]]+F889=28*2,0,2),IF(K889=2,IF(טבלה1013[[#This Row],[LengthofCycle]]+F889+F888=28*3,0,3),""))))))</f>
        <v/>
      </c>
      <c r="L890" s="1" t="str">
        <f>IF(טבלה1013[[#This Row],[וסת השבוע]]=1,IF(טבלה1013[[#This Row],[וסת השבוע וההפלגה ביחד]]=1,L889+1,0),IF(AND(טבלה1013[[#This Row],[CycleNumber]]&gt;B889,טבלה1013[[#This Row],[CycleNumber]]&gt;1),IF(טבלה1013[[#This Row],[וסת השבוע פעיל?]]&lt;&gt;"",L889+1,""),""))</f>
        <v/>
      </c>
      <c r="M890" s="1" t="str">
        <f>IF(AND(טבלה1013[[#This Row],[וסת השבוע פעיל?]]&lt;&gt;"",טבלה1013[[#This Row],[CycleNumber]]&lt;B891,B891&lt;&gt;"",טבלה1013[[#This Row],[וסת השבוע פעיל?]]&lt;3),IF(K891=0,IF(AND(טבלה1013[[#This Row],[וסת השבוע פעיל?]]&gt;0,I891=1),0,1),0),"")</f>
        <v/>
      </c>
      <c r="N890" s="1" t="str">
        <f t="shared" si="76"/>
        <v/>
      </c>
      <c r="O890" s="1" t="str">
        <f>IF(AND(טבלה1013[[#This Row],[חיזוי - שבוע]]=1,J891=1),1,"")</f>
        <v/>
      </c>
      <c r="P890" s="1" t="str">
        <f>IF(AND(טבלה1013[[#This Row],[חיזוי טוב עם הפלגה?]]=1,טבלה1013[[#This Row],[וסת קבוע אחרון]]&lt;&gt;28,X889=1),1,"")</f>
        <v/>
      </c>
      <c r="Q890" s="1" t="str">
        <f>IF(AND(טבלה1013[[#This Row],[וסת השבוע פעיל?]]&lt;3,OR(טבלה1013[[#This Row],[CycleNumber]]&gt;B891,B891="")),1,"")</f>
        <v/>
      </c>
      <c r="R890" s="1">
        <f>IF(טבלה1013[[#This Row],[האישה קבעה וסת שבוע?]]=1,IF(טבלה1013[[#This Row],[וסת השבוע פעיל?]]&lt;3,1,0),"")</f>
        <v>0</v>
      </c>
      <c r="S8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0" s="1">
        <f t="shared" si="77"/>
        <v>0</v>
      </c>
      <c r="U890" s="1">
        <f t="shared" si="78"/>
        <v>0</v>
      </c>
      <c r="V890" s="1">
        <f t="shared" si="79"/>
        <v>0</v>
      </c>
      <c r="W890" s="1" t="str">
        <f>IF(טבלה1013[[#This Row],[3 הפלגות זהות]]="","",IF(טבלה1013[[#This Row],[3 הפלגות זהות]]=1,טבלה1013[[#This Row],[LengthofCycle]],W889))</f>
        <v/>
      </c>
      <c r="Y890" s="1" t="str">
        <f>IF(OR(טבלה1013[[#This Row],[הווסת פעיל?]]=0,טבלה1013[[#This Row],[הווסת פעיל?]]=""),"",SUM(Y889,טבלה1013[[#This Row],[הווסת פעיל?]]))</f>
        <v/>
      </c>
      <c r="Z890" s="1" t="str">
        <f>IF(AND(טבלה1013[[#This Row],[כמה מחזורים עד עקירה]]&lt;&gt;"",Y891=""),טבלה1013[[#This Row],[כמה מחזורים עד עקירה]],"")</f>
        <v/>
      </c>
      <c r="AA890" s="1" t="str">
        <f>IF(AND(טבלה1013[[#This Row],[הווסת פעיל?]]=1,טבלה1013[[#This Row],[וסת קבוע אחרון]]&lt;&gt;W889),טבלה1013[[#This Row],[וסת קבוע אחרון]],"")</f>
        <v/>
      </c>
      <c r="AB890" s="1" t="str">
        <f>IF(AND(טבלה1013[[#This Row],[הווסת פעיל?]]=1,X889=0,טבלה1013[[#This Row],[וסת קבוע אחרון]]=W889),טבלה1013[[#This Row],[וסת קבוע אחרון]],"")</f>
        <v/>
      </c>
      <c r="AC890" s="1" t="str">
        <f>IF(AND(טבלה1013[[#This Row],[הווסת פעיל?]]=1,X889=0,טבלה1013[[#This Row],[וסת קבוע אחרון]]&lt;&gt;W889),1,"")</f>
        <v/>
      </c>
      <c r="AD890" s="1" t="str">
        <f>IF(AND(טבלה1013[[#This Row],[הווסת פעיל?]]&lt;&gt;"",B891=1),טבלה1013[[#This Row],[CycleNumber]],"")</f>
        <v/>
      </c>
      <c r="AE890" s="1" t="str">
        <f>IF(AND(טבלה1013[[#This Row],[הווסת פעיל?]]&lt;&gt;"",X889=""),טבלה1013[[#This Row],[CycleNumber]],"")</f>
        <v/>
      </c>
      <c r="AF890" s="1" t="str">
        <f>IF(B891=1,"",IF(טבלה1013[[#This Row],[הווסת פעיל?]]=1,IF(טבלה1013[[#This Row],[וסת קבוע אחרון]]=F891,1,0),""))</f>
        <v/>
      </c>
      <c r="AG890" s="1" t="str">
        <f>IF(B891=1,"",IF(טבלה1013[[#This Row],[הווסת פעיל?]]=1,IF(OR(טבלה1013[[#This Row],[וסת קבוע אחרון]]=F891,F891=טבלה1013[[#This Row],[LengthofCycle]]),1,0),""))</f>
        <v/>
      </c>
      <c r="AH890" s="1" t="str">
        <f>IF(B891=1,"",IF(טבלה1013[[#This Row],[הווסת פעיל?]]=1,IF(OR(טבלה1013[[#This Row],[וסת קבוע אחרון]]=F891,F891=טבלה1013[[#This Row],[LengthofCycle]],AND(טבלה1013[[#This Row],[LengthofCycle]]&lt;&gt;טבלה1013[[#This Row],[וסת קבוע אחרון]],OR(F891=28,F891=29))),1,0),""))</f>
        <v/>
      </c>
      <c r="AI890" s="1" t="str">
        <f>IF(AND(טבלה1013[[#This Row],[הווסת פעיל?]]=1,B891=1),1,"")</f>
        <v/>
      </c>
      <c r="AJ890" s="4">
        <f>IF(AND(טבלה1013[[#This Row],[הווסת פעיל?]]&lt;&gt;1,B891&lt;&gt;1,B891&lt;&gt;""),IF(טבלה1013[[#This Row],[LengthofCycle]]=F891,1,0),"")</f>
        <v>0</v>
      </c>
      <c r="AK890" s="4">
        <f>IF(AND(טבלה1013[[#This Row],[הווסת פעיל?]]&lt;&gt;1,B891&lt;&gt;1,B891&lt;&gt;""),IF(OR(טבלה1013[[#This Row],[LengthofCycle]]=F891,F891=29),1,0),"")</f>
        <v>0</v>
      </c>
      <c r="AL890" s="4">
        <f>IF(AND(טבלה1013[[#This Row],[הווסת פעיל?]]&lt;&gt;1,B891&lt;&gt;1,B891&lt;&gt;""),IF(OR(טבלה1013[[#This Row],[LengthofCycle]]=F891,F891=29,F891=28),1,0),"")</f>
        <v>0</v>
      </c>
    </row>
    <row r="891" spans="1:38" x14ac:dyDescent="0.25">
      <c r="A891" s="1" t="s">
        <v>127</v>
      </c>
      <c r="B891" s="1">
        <v>7</v>
      </c>
      <c r="C891" s="1">
        <v>0</v>
      </c>
      <c r="D891" s="1">
        <v>1</v>
      </c>
      <c r="E891" s="1">
        <v>0</v>
      </c>
      <c r="F891" s="1">
        <v>30</v>
      </c>
      <c r="G891" s="1">
        <f>טבלה1013[[#This Row],[LengthofCycle]]+1</f>
        <v>31</v>
      </c>
      <c r="H891" s="1">
        <f>IF(IFERROR(LOOKUP(טבלה1013[[#This Row],[ClientID]],קביעויות[השבוע]),FALSE)=טבלה1013[[#This Row],[ClientID]],1,"")</f>
        <v>1</v>
      </c>
      <c r="I891" s="1" t="str">
        <f>IF(AND(טבלה1013[[#This Row],[CycleNumber]]&gt;1,OR(B892="",טבלה1013[[#This Row],[CycleNumber]]&gt;B890)),IF(OR(AND(טבלה1013[[#This Row],[LengthofCycle]]=28,F890=28),AND(טבלה1013[[#This Row],[LengthofCycle]]=35,F890=35)),1,""),"")</f>
        <v/>
      </c>
      <c r="J891" s="1" t="str">
        <f>IF(AND(טבלה1013[[#This Row],[וסת השבוע]]=1,I890=1,טבלה1013[[#This Row],[CycleNumber]]&gt;B890),1,"")</f>
        <v/>
      </c>
      <c r="K891" s="1" t="str">
        <f>IF(טבלה1013[[#This Row],[CycleNumber]]=1,"",IF(טבלה1013[[#This Row],[וסת השבוע]]=1,0,IF(K890="","",IF(K890=0,IF(טבלה1013[[#This Row],[LengthofCycle]]=28,0,1),IF(K890=1,IF(טבלה1013[[#This Row],[LengthofCycle]]+F890=28*2,0,2),IF(K890=2,IF(טבלה1013[[#This Row],[LengthofCycle]]+F890+F889=28*3,0,3),""))))))</f>
        <v/>
      </c>
      <c r="L891" s="1" t="str">
        <f>IF(טבלה1013[[#This Row],[וסת השבוע]]=1,IF(טבלה1013[[#This Row],[וסת השבוע וההפלגה ביחד]]=1,L890+1,0),IF(AND(טבלה1013[[#This Row],[CycleNumber]]&gt;B890,טבלה1013[[#This Row],[CycleNumber]]&gt;1),IF(טבלה1013[[#This Row],[וסת השבוע פעיל?]]&lt;&gt;"",L890+1,""),""))</f>
        <v/>
      </c>
      <c r="M891" s="1" t="str">
        <f>IF(AND(טבלה1013[[#This Row],[וסת השבוע פעיל?]]&lt;&gt;"",טבלה1013[[#This Row],[CycleNumber]]&lt;B892,B892&lt;&gt;"",טבלה1013[[#This Row],[וסת השבוע פעיל?]]&lt;3),IF(K892=0,IF(AND(טבלה1013[[#This Row],[וסת השבוע פעיל?]]&gt;0,I892=1),0,1),0),"")</f>
        <v/>
      </c>
      <c r="N891" s="1" t="str">
        <f t="shared" si="76"/>
        <v/>
      </c>
      <c r="O891" s="1" t="str">
        <f>IF(AND(טבלה1013[[#This Row],[חיזוי - שבוע]]=1,J892=1),1,"")</f>
        <v/>
      </c>
      <c r="P891" s="1" t="str">
        <f>IF(AND(טבלה1013[[#This Row],[חיזוי טוב עם הפלגה?]]=1,טבלה1013[[#This Row],[וסת קבוע אחרון]]&lt;&gt;28,X890=1),1,"")</f>
        <v/>
      </c>
      <c r="Q891" s="1" t="str">
        <f>IF(AND(טבלה1013[[#This Row],[וסת השבוע פעיל?]]&lt;3,OR(טבלה1013[[#This Row],[CycleNumber]]&gt;B892,B892="")),1,"")</f>
        <v/>
      </c>
      <c r="R891" s="1">
        <f>IF(טבלה1013[[#This Row],[האישה קבעה וסת שבוע?]]=1,IF(טבלה1013[[#This Row],[וסת השבוע פעיל?]]&lt;3,1,0),"")</f>
        <v>0</v>
      </c>
      <c r="S8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1" s="1">
        <f t="shared" si="77"/>
        <v>0</v>
      </c>
      <c r="U891" s="1">
        <f t="shared" si="78"/>
        <v>0</v>
      </c>
      <c r="V891" s="1">
        <f t="shared" si="79"/>
        <v>0</v>
      </c>
      <c r="W891" s="1" t="str">
        <f>IF(טבלה1013[[#This Row],[3 הפלגות זהות]]="","",IF(טבלה1013[[#This Row],[3 הפלגות זהות]]=1,טבלה1013[[#This Row],[LengthofCycle]],W890))</f>
        <v/>
      </c>
      <c r="Y891" s="1" t="str">
        <f>IF(OR(טבלה1013[[#This Row],[הווסת פעיל?]]=0,טבלה1013[[#This Row],[הווסת פעיל?]]=""),"",SUM(Y890,טבלה1013[[#This Row],[הווסת פעיל?]]))</f>
        <v/>
      </c>
      <c r="Z891" s="1" t="str">
        <f>IF(AND(טבלה1013[[#This Row],[כמה מחזורים עד עקירה]]&lt;&gt;"",Y892=""),טבלה1013[[#This Row],[כמה מחזורים עד עקירה]],"")</f>
        <v/>
      </c>
      <c r="AA891" s="1" t="str">
        <f>IF(AND(טבלה1013[[#This Row],[הווסת פעיל?]]=1,טבלה1013[[#This Row],[וסת קבוע אחרון]]&lt;&gt;W890),טבלה1013[[#This Row],[וסת קבוע אחרון]],"")</f>
        <v/>
      </c>
      <c r="AB891" s="1" t="str">
        <f>IF(AND(טבלה1013[[#This Row],[הווסת פעיל?]]=1,X890=0,טבלה1013[[#This Row],[וסת קבוע אחרון]]=W890),טבלה1013[[#This Row],[וסת קבוע אחרון]],"")</f>
        <v/>
      </c>
      <c r="AC891" s="1" t="str">
        <f>IF(AND(טבלה1013[[#This Row],[הווסת פעיל?]]=1,X890=0,טבלה1013[[#This Row],[וסת קבוע אחרון]]&lt;&gt;W890),1,"")</f>
        <v/>
      </c>
      <c r="AD891" s="1" t="str">
        <f>IF(AND(טבלה1013[[#This Row],[הווסת פעיל?]]&lt;&gt;"",B892=1),טבלה1013[[#This Row],[CycleNumber]],"")</f>
        <v/>
      </c>
      <c r="AE891" s="1" t="str">
        <f>IF(AND(טבלה1013[[#This Row],[הווסת פעיל?]]&lt;&gt;"",X890=""),טבלה1013[[#This Row],[CycleNumber]],"")</f>
        <v/>
      </c>
      <c r="AF891" s="1" t="str">
        <f>IF(B892=1,"",IF(טבלה1013[[#This Row],[הווסת פעיל?]]=1,IF(טבלה1013[[#This Row],[וסת קבוע אחרון]]=F892,1,0),""))</f>
        <v/>
      </c>
      <c r="AG891" s="1" t="str">
        <f>IF(B892=1,"",IF(טבלה1013[[#This Row],[הווסת פעיל?]]=1,IF(OR(טבלה1013[[#This Row],[וסת קבוע אחרון]]=F892,F892=טבלה1013[[#This Row],[LengthofCycle]]),1,0),""))</f>
        <v/>
      </c>
      <c r="AH891" s="1" t="str">
        <f>IF(B892=1,"",IF(טבלה1013[[#This Row],[הווסת פעיל?]]=1,IF(OR(טבלה1013[[#This Row],[וסת קבוע אחרון]]=F892,F892=טבלה1013[[#This Row],[LengthofCycle]],AND(טבלה1013[[#This Row],[LengthofCycle]]&lt;&gt;טבלה1013[[#This Row],[וסת קבוע אחרון]],OR(F892=28,F892=29))),1,0),""))</f>
        <v/>
      </c>
      <c r="AI891" s="1" t="str">
        <f>IF(AND(טבלה1013[[#This Row],[הווסת פעיל?]]=1,B892=1),1,"")</f>
        <v/>
      </c>
      <c r="AJ891" s="4">
        <f>IF(AND(טבלה1013[[#This Row],[הווסת פעיל?]]&lt;&gt;1,B892&lt;&gt;1,B892&lt;&gt;""),IF(טבלה1013[[#This Row],[LengthofCycle]]=F892,1,0),"")</f>
        <v>0</v>
      </c>
      <c r="AK891" s="4">
        <f>IF(AND(טבלה1013[[#This Row],[הווסת פעיל?]]&lt;&gt;1,B892&lt;&gt;1,B892&lt;&gt;""),IF(OR(טבלה1013[[#This Row],[LengthofCycle]]=F892,F892=29),1,0),"")</f>
        <v>1</v>
      </c>
      <c r="AL891" s="4">
        <f>IF(AND(טבלה1013[[#This Row],[הווסת פעיל?]]&lt;&gt;1,B892&lt;&gt;1,B892&lt;&gt;""),IF(OR(טבלה1013[[#This Row],[LengthofCycle]]=F892,F892=29,F892=28),1,0),"")</f>
        <v>1</v>
      </c>
    </row>
    <row r="892" spans="1:38" x14ac:dyDescent="0.25">
      <c r="A892" s="1" t="s">
        <v>127</v>
      </c>
      <c r="B892" s="1">
        <v>8</v>
      </c>
      <c r="C892" s="1">
        <v>0</v>
      </c>
      <c r="D892" s="1">
        <v>1</v>
      </c>
      <c r="E892" s="1">
        <v>0</v>
      </c>
      <c r="F892" s="1">
        <v>29</v>
      </c>
      <c r="G892" s="1">
        <f>טבלה1013[[#This Row],[LengthofCycle]]+1</f>
        <v>30</v>
      </c>
      <c r="H892" s="1">
        <f>IF(IFERROR(LOOKUP(טבלה1013[[#This Row],[ClientID]],קביעויות[השבוע]),FALSE)=טבלה1013[[#This Row],[ClientID]],1,"")</f>
        <v>1</v>
      </c>
      <c r="I892" s="1" t="str">
        <f>IF(AND(טבלה1013[[#This Row],[CycleNumber]]&gt;1,OR(B893="",טבלה1013[[#This Row],[CycleNumber]]&gt;B891)),IF(OR(AND(טבלה1013[[#This Row],[LengthofCycle]]=28,F891=28),AND(טבלה1013[[#This Row],[LengthofCycle]]=35,F891=35)),1,""),"")</f>
        <v/>
      </c>
      <c r="J892" s="1" t="str">
        <f>IF(AND(טבלה1013[[#This Row],[וסת השבוע]]=1,I891=1,טבלה1013[[#This Row],[CycleNumber]]&gt;B891),1,"")</f>
        <v/>
      </c>
      <c r="K892" s="1" t="str">
        <f>IF(טבלה1013[[#This Row],[CycleNumber]]=1,"",IF(טבלה1013[[#This Row],[וסת השבוע]]=1,0,IF(K891="","",IF(K891=0,IF(טבלה1013[[#This Row],[LengthofCycle]]=28,0,1),IF(K891=1,IF(טבלה1013[[#This Row],[LengthofCycle]]+F891=28*2,0,2),IF(K891=2,IF(טבלה1013[[#This Row],[LengthofCycle]]+F891+F890=28*3,0,3),""))))))</f>
        <v/>
      </c>
      <c r="L892" s="1" t="str">
        <f>IF(טבלה1013[[#This Row],[וסת השבוע]]=1,IF(טבלה1013[[#This Row],[וסת השבוע וההפלגה ביחד]]=1,L891+1,0),IF(AND(טבלה1013[[#This Row],[CycleNumber]]&gt;B891,טבלה1013[[#This Row],[CycleNumber]]&gt;1),IF(טבלה1013[[#This Row],[וסת השבוע פעיל?]]&lt;&gt;"",L891+1,""),""))</f>
        <v/>
      </c>
      <c r="M892" s="1" t="str">
        <f>IF(AND(טבלה1013[[#This Row],[וסת השבוע פעיל?]]&lt;&gt;"",טבלה1013[[#This Row],[CycleNumber]]&lt;B893,B893&lt;&gt;"",טבלה1013[[#This Row],[וסת השבוע פעיל?]]&lt;3),IF(K893=0,IF(AND(טבלה1013[[#This Row],[וסת השבוע פעיל?]]&gt;0,I893=1),0,1),0),"")</f>
        <v/>
      </c>
      <c r="N892" s="1" t="str">
        <f t="shared" si="76"/>
        <v/>
      </c>
      <c r="O892" s="1" t="str">
        <f>IF(AND(טבלה1013[[#This Row],[חיזוי - שבוע]]=1,J893=1),1,"")</f>
        <v/>
      </c>
      <c r="P892" s="1" t="str">
        <f>IF(AND(טבלה1013[[#This Row],[חיזוי טוב עם הפלגה?]]=1,טבלה1013[[#This Row],[וסת קבוע אחרון]]&lt;&gt;28,X891=1),1,"")</f>
        <v/>
      </c>
      <c r="Q892" s="1" t="str">
        <f>IF(AND(טבלה1013[[#This Row],[וסת השבוע פעיל?]]&lt;3,OR(טבלה1013[[#This Row],[CycleNumber]]&gt;B893,B893="")),1,"")</f>
        <v/>
      </c>
      <c r="R892" s="1">
        <f>IF(טבלה1013[[#This Row],[האישה קבעה וסת שבוע?]]=1,IF(טבלה1013[[#This Row],[וסת השבוע פעיל?]]&lt;3,1,0),"")</f>
        <v>0</v>
      </c>
      <c r="S8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2" s="1">
        <f t="shared" si="77"/>
        <v>0</v>
      </c>
      <c r="U892" s="1">
        <f t="shared" si="78"/>
        <v>0</v>
      </c>
      <c r="V892" s="1">
        <f t="shared" si="79"/>
        <v>0</v>
      </c>
      <c r="W892" s="1" t="str">
        <f>IF(טבלה1013[[#This Row],[3 הפלגות זהות]]="","",IF(טבלה1013[[#This Row],[3 הפלגות זהות]]=1,טבלה1013[[#This Row],[LengthofCycle]],W891))</f>
        <v/>
      </c>
      <c r="Y892" s="1" t="str">
        <f>IF(OR(טבלה1013[[#This Row],[הווסת פעיל?]]=0,טבלה1013[[#This Row],[הווסת פעיל?]]=""),"",SUM(Y891,טבלה1013[[#This Row],[הווסת פעיל?]]))</f>
        <v/>
      </c>
      <c r="Z892" s="1" t="str">
        <f>IF(AND(טבלה1013[[#This Row],[כמה מחזורים עד עקירה]]&lt;&gt;"",Y893=""),טבלה1013[[#This Row],[כמה מחזורים עד עקירה]],"")</f>
        <v/>
      </c>
      <c r="AA892" s="1" t="str">
        <f>IF(AND(טבלה1013[[#This Row],[הווסת פעיל?]]=1,טבלה1013[[#This Row],[וסת קבוע אחרון]]&lt;&gt;W891),טבלה1013[[#This Row],[וסת קבוע אחרון]],"")</f>
        <v/>
      </c>
      <c r="AB892" s="1" t="str">
        <f>IF(AND(טבלה1013[[#This Row],[הווסת פעיל?]]=1,X891=0,טבלה1013[[#This Row],[וסת קבוע אחרון]]=W891),טבלה1013[[#This Row],[וסת קבוע אחרון]],"")</f>
        <v/>
      </c>
      <c r="AC892" s="1" t="str">
        <f>IF(AND(טבלה1013[[#This Row],[הווסת פעיל?]]=1,X891=0,טבלה1013[[#This Row],[וסת קבוע אחרון]]&lt;&gt;W891),1,"")</f>
        <v/>
      </c>
      <c r="AD892" s="1" t="str">
        <f>IF(AND(טבלה1013[[#This Row],[הווסת פעיל?]]&lt;&gt;"",B893=1),טבלה1013[[#This Row],[CycleNumber]],"")</f>
        <v/>
      </c>
      <c r="AE892" s="1" t="str">
        <f>IF(AND(טבלה1013[[#This Row],[הווסת פעיל?]]&lt;&gt;"",X891=""),טבלה1013[[#This Row],[CycleNumber]],"")</f>
        <v/>
      </c>
      <c r="AF892" s="1" t="str">
        <f>IF(B893=1,"",IF(טבלה1013[[#This Row],[הווסת פעיל?]]=1,IF(טבלה1013[[#This Row],[וסת קבוע אחרון]]=F893,1,0),""))</f>
        <v/>
      </c>
      <c r="AG892" s="1" t="str">
        <f>IF(B893=1,"",IF(טבלה1013[[#This Row],[הווסת פעיל?]]=1,IF(OR(טבלה1013[[#This Row],[וסת קבוע אחרון]]=F893,F893=טבלה1013[[#This Row],[LengthofCycle]]),1,0),""))</f>
        <v/>
      </c>
      <c r="AH892" s="1" t="str">
        <f>IF(B893=1,"",IF(טבלה1013[[#This Row],[הווסת פעיל?]]=1,IF(OR(טבלה1013[[#This Row],[וסת קבוע אחרון]]=F893,F893=טבלה1013[[#This Row],[LengthofCycle]],AND(טבלה1013[[#This Row],[LengthofCycle]]&lt;&gt;טבלה1013[[#This Row],[וסת קבוע אחרון]],OR(F893=28,F893=29))),1,0),""))</f>
        <v/>
      </c>
      <c r="AI892" s="1" t="str">
        <f>IF(AND(טבלה1013[[#This Row],[הווסת פעיל?]]=1,B893=1),1,"")</f>
        <v/>
      </c>
      <c r="AJ892" s="4">
        <f>IF(AND(טבלה1013[[#This Row],[הווסת פעיל?]]&lt;&gt;1,B893&lt;&gt;1,B893&lt;&gt;""),IF(טבלה1013[[#This Row],[LengthofCycle]]=F893,1,0),"")</f>
        <v>0</v>
      </c>
      <c r="AK892" s="4">
        <f>IF(AND(טבלה1013[[#This Row],[הווסת פעיל?]]&lt;&gt;1,B893&lt;&gt;1,B893&lt;&gt;""),IF(OR(טבלה1013[[#This Row],[LengthofCycle]]=F893,F893=29),1,0),"")</f>
        <v>0</v>
      </c>
      <c r="AL892" s="4">
        <f>IF(AND(טבלה1013[[#This Row],[הווסת פעיל?]]&lt;&gt;1,B893&lt;&gt;1,B893&lt;&gt;""),IF(OR(טבלה1013[[#This Row],[LengthofCycle]]=F893,F893=29,F893=28),1,0),"")</f>
        <v>0</v>
      </c>
    </row>
    <row r="893" spans="1:38" x14ac:dyDescent="0.25">
      <c r="A893" s="1" t="s">
        <v>127</v>
      </c>
      <c r="B893" s="1">
        <v>9</v>
      </c>
      <c r="C893" s="1">
        <v>0</v>
      </c>
      <c r="D893" s="1">
        <v>1</v>
      </c>
      <c r="E893" s="1">
        <v>0</v>
      </c>
      <c r="F893" s="1">
        <v>32</v>
      </c>
      <c r="G893" s="1">
        <f>טבלה1013[[#This Row],[LengthofCycle]]+1</f>
        <v>33</v>
      </c>
      <c r="H893" s="1">
        <f>IF(IFERROR(LOOKUP(טבלה1013[[#This Row],[ClientID]],קביעויות[השבוע]),FALSE)=טבלה1013[[#This Row],[ClientID]],1,"")</f>
        <v>1</v>
      </c>
      <c r="I893" s="1" t="str">
        <f>IF(AND(טבלה1013[[#This Row],[CycleNumber]]&gt;1,OR(B894="",טבלה1013[[#This Row],[CycleNumber]]&gt;B892)),IF(OR(AND(טבלה1013[[#This Row],[LengthofCycle]]=28,F892=28),AND(טבלה1013[[#This Row],[LengthofCycle]]=35,F892=35)),1,""),"")</f>
        <v/>
      </c>
      <c r="J893" s="1" t="str">
        <f>IF(AND(טבלה1013[[#This Row],[וסת השבוע]]=1,I892=1,טבלה1013[[#This Row],[CycleNumber]]&gt;B892),1,"")</f>
        <v/>
      </c>
      <c r="K893" s="1" t="str">
        <f>IF(טבלה1013[[#This Row],[CycleNumber]]=1,"",IF(טבלה1013[[#This Row],[וסת השבוע]]=1,0,IF(K892="","",IF(K892=0,IF(טבלה1013[[#This Row],[LengthofCycle]]=28,0,1),IF(K892=1,IF(טבלה1013[[#This Row],[LengthofCycle]]+F892=28*2,0,2),IF(K892=2,IF(טבלה1013[[#This Row],[LengthofCycle]]+F892+F891=28*3,0,3),""))))))</f>
        <v/>
      </c>
      <c r="L893" s="1" t="str">
        <f>IF(טבלה1013[[#This Row],[וסת השבוע]]=1,IF(טבלה1013[[#This Row],[וסת השבוע וההפלגה ביחד]]=1,L892+1,0),IF(AND(טבלה1013[[#This Row],[CycleNumber]]&gt;B892,טבלה1013[[#This Row],[CycleNumber]]&gt;1),IF(טבלה1013[[#This Row],[וסת השבוע פעיל?]]&lt;&gt;"",L892+1,""),""))</f>
        <v/>
      </c>
      <c r="M893" s="1" t="str">
        <f>IF(AND(טבלה1013[[#This Row],[וסת השבוע פעיל?]]&lt;&gt;"",טבלה1013[[#This Row],[CycleNumber]]&lt;B894,B894&lt;&gt;"",טבלה1013[[#This Row],[וסת השבוע פעיל?]]&lt;3),IF(K894=0,IF(AND(טבלה1013[[#This Row],[וסת השבוע פעיל?]]&gt;0,I894=1),0,1),0),"")</f>
        <v/>
      </c>
      <c r="N893" s="1" t="str">
        <f t="shared" si="76"/>
        <v/>
      </c>
      <c r="O893" s="1" t="str">
        <f>IF(AND(טבלה1013[[#This Row],[חיזוי - שבוע]]=1,J894=1),1,"")</f>
        <v/>
      </c>
      <c r="P893" s="1" t="str">
        <f>IF(AND(טבלה1013[[#This Row],[חיזוי טוב עם הפלגה?]]=1,טבלה1013[[#This Row],[וסת קבוע אחרון]]&lt;&gt;28,X892=1),1,"")</f>
        <v/>
      </c>
      <c r="Q893" s="1" t="str">
        <f>IF(AND(טבלה1013[[#This Row],[וסת השבוע פעיל?]]&lt;3,OR(טבלה1013[[#This Row],[CycleNumber]]&gt;B894,B894="")),1,"")</f>
        <v/>
      </c>
      <c r="R893" s="1">
        <f>IF(טבלה1013[[#This Row],[האישה קבעה וסת שבוע?]]=1,IF(טבלה1013[[#This Row],[וסת השבוע פעיל?]]&lt;3,1,0),"")</f>
        <v>0</v>
      </c>
      <c r="S8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3" s="1">
        <f t="shared" si="77"/>
        <v>0</v>
      </c>
      <c r="U893" s="1">
        <f t="shared" si="78"/>
        <v>0</v>
      </c>
      <c r="V893" s="1">
        <f t="shared" si="79"/>
        <v>0</v>
      </c>
      <c r="W893" s="1" t="str">
        <f>IF(טבלה1013[[#This Row],[3 הפלגות זהות]]="","",IF(טבלה1013[[#This Row],[3 הפלגות זהות]]=1,טבלה1013[[#This Row],[LengthofCycle]],W892))</f>
        <v/>
      </c>
      <c r="Y893" s="1" t="str">
        <f>IF(OR(טבלה1013[[#This Row],[הווסת פעיל?]]=0,טבלה1013[[#This Row],[הווסת פעיל?]]=""),"",SUM(Y892,טבלה1013[[#This Row],[הווסת פעיל?]]))</f>
        <v/>
      </c>
      <c r="Z893" s="1" t="str">
        <f>IF(AND(טבלה1013[[#This Row],[כמה מחזורים עד עקירה]]&lt;&gt;"",Y894=""),טבלה1013[[#This Row],[כמה מחזורים עד עקירה]],"")</f>
        <v/>
      </c>
      <c r="AA893" s="1" t="str">
        <f>IF(AND(טבלה1013[[#This Row],[הווסת פעיל?]]=1,טבלה1013[[#This Row],[וסת קבוע אחרון]]&lt;&gt;W892),טבלה1013[[#This Row],[וסת קבוע אחרון]],"")</f>
        <v/>
      </c>
      <c r="AB893" s="1" t="str">
        <f>IF(AND(טבלה1013[[#This Row],[הווסת פעיל?]]=1,X892=0,טבלה1013[[#This Row],[וסת קבוע אחרון]]=W892),טבלה1013[[#This Row],[וסת קבוע אחרון]],"")</f>
        <v/>
      </c>
      <c r="AC893" s="1" t="str">
        <f>IF(AND(טבלה1013[[#This Row],[הווסת פעיל?]]=1,X892=0,טבלה1013[[#This Row],[וסת קבוע אחרון]]&lt;&gt;W892),1,"")</f>
        <v/>
      </c>
      <c r="AD893" s="1" t="str">
        <f>IF(AND(טבלה1013[[#This Row],[הווסת פעיל?]]&lt;&gt;"",B894=1),טבלה1013[[#This Row],[CycleNumber]],"")</f>
        <v/>
      </c>
      <c r="AE893" s="1" t="str">
        <f>IF(AND(טבלה1013[[#This Row],[הווסת פעיל?]]&lt;&gt;"",X892=""),טבלה1013[[#This Row],[CycleNumber]],"")</f>
        <v/>
      </c>
      <c r="AF893" s="1" t="str">
        <f>IF(B894=1,"",IF(טבלה1013[[#This Row],[הווסת פעיל?]]=1,IF(טבלה1013[[#This Row],[וסת קבוע אחרון]]=F894,1,0),""))</f>
        <v/>
      </c>
      <c r="AG893" s="1" t="str">
        <f>IF(B894=1,"",IF(טבלה1013[[#This Row],[הווסת פעיל?]]=1,IF(OR(טבלה1013[[#This Row],[וסת קבוע אחרון]]=F894,F894=טבלה1013[[#This Row],[LengthofCycle]]),1,0),""))</f>
        <v/>
      </c>
      <c r="AH893" s="1" t="str">
        <f>IF(B894=1,"",IF(טבלה1013[[#This Row],[הווסת פעיל?]]=1,IF(OR(טבלה1013[[#This Row],[וסת קבוע אחרון]]=F894,F894=טבלה1013[[#This Row],[LengthofCycle]],AND(טבלה1013[[#This Row],[LengthofCycle]]&lt;&gt;טבלה1013[[#This Row],[וסת קבוע אחרון]],OR(F894=28,F894=29))),1,0),""))</f>
        <v/>
      </c>
      <c r="AI893" s="1" t="str">
        <f>IF(AND(טבלה1013[[#This Row],[הווסת פעיל?]]=1,B894=1),1,"")</f>
        <v/>
      </c>
      <c r="AJ893" s="4">
        <f>IF(AND(טבלה1013[[#This Row],[הווסת פעיל?]]&lt;&gt;1,B894&lt;&gt;1,B894&lt;&gt;""),IF(טבלה1013[[#This Row],[LengthofCycle]]=F894,1,0),"")</f>
        <v>0</v>
      </c>
      <c r="AK893" s="4">
        <f>IF(AND(טבלה1013[[#This Row],[הווסת פעיל?]]&lt;&gt;1,B894&lt;&gt;1,B894&lt;&gt;""),IF(OR(טבלה1013[[#This Row],[LengthofCycle]]=F894,F894=29),1,0),"")</f>
        <v>0</v>
      </c>
      <c r="AL893" s="4">
        <f>IF(AND(טבלה1013[[#This Row],[הווסת פעיל?]]&lt;&gt;1,B894&lt;&gt;1,B894&lt;&gt;""),IF(OR(טבלה1013[[#This Row],[LengthofCycle]]=F894,F894=29,F894=28),1,0),"")</f>
        <v>0</v>
      </c>
    </row>
    <row r="894" spans="1:38" x14ac:dyDescent="0.25">
      <c r="A894" s="1" t="s">
        <v>127</v>
      </c>
      <c r="B894" s="1">
        <v>10</v>
      </c>
      <c r="C894" s="1">
        <v>0</v>
      </c>
      <c r="D894" s="1">
        <v>1</v>
      </c>
      <c r="E894" s="1">
        <v>0</v>
      </c>
      <c r="F894" s="1">
        <v>31</v>
      </c>
      <c r="G894" s="1">
        <f>טבלה1013[[#This Row],[LengthofCycle]]+1</f>
        <v>32</v>
      </c>
      <c r="H894" s="1">
        <f>IF(IFERROR(LOOKUP(טבלה1013[[#This Row],[ClientID]],קביעויות[השבוע]),FALSE)=טבלה1013[[#This Row],[ClientID]],1,"")</f>
        <v>1</v>
      </c>
      <c r="I894" s="1" t="str">
        <f>IF(AND(טבלה1013[[#This Row],[CycleNumber]]&gt;1,OR(B895="",טבלה1013[[#This Row],[CycleNumber]]&gt;B893)),IF(OR(AND(טבלה1013[[#This Row],[LengthofCycle]]=28,F893=28),AND(טבלה1013[[#This Row],[LengthofCycle]]=35,F893=35)),1,""),"")</f>
        <v/>
      </c>
      <c r="J894" s="1" t="str">
        <f>IF(AND(טבלה1013[[#This Row],[וסת השבוע]]=1,I893=1,טבלה1013[[#This Row],[CycleNumber]]&gt;B893),1,"")</f>
        <v/>
      </c>
      <c r="K894" s="1" t="str">
        <f>IF(טבלה1013[[#This Row],[CycleNumber]]=1,"",IF(טבלה1013[[#This Row],[וסת השבוע]]=1,0,IF(K893="","",IF(K893=0,IF(טבלה1013[[#This Row],[LengthofCycle]]=28,0,1),IF(K893=1,IF(טבלה1013[[#This Row],[LengthofCycle]]+F893=28*2,0,2),IF(K893=2,IF(טבלה1013[[#This Row],[LengthofCycle]]+F893+F892=28*3,0,3),""))))))</f>
        <v/>
      </c>
      <c r="L894" s="1" t="str">
        <f>IF(טבלה1013[[#This Row],[וסת השבוע]]=1,IF(טבלה1013[[#This Row],[וסת השבוע וההפלגה ביחד]]=1,L893+1,0),IF(AND(טבלה1013[[#This Row],[CycleNumber]]&gt;B893,טבלה1013[[#This Row],[CycleNumber]]&gt;1),IF(טבלה1013[[#This Row],[וסת השבוע פעיל?]]&lt;&gt;"",L893+1,""),""))</f>
        <v/>
      </c>
      <c r="M894" s="1" t="str">
        <f>IF(AND(טבלה1013[[#This Row],[וסת השבוע פעיל?]]&lt;&gt;"",טבלה1013[[#This Row],[CycleNumber]]&lt;B895,B895&lt;&gt;"",טבלה1013[[#This Row],[וסת השבוע פעיל?]]&lt;3),IF(K895=0,IF(AND(טבלה1013[[#This Row],[וסת השבוע פעיל?]]&gt;0,I895=1),0,1),0),"")</f>
        <v/>
      </c>
      <c r="N894" s="1" t="str">
        <f t="shared" si="76"/>
        <v/>
      </c>
      <c r="O894" s="1" t="str">
        <f>IF(AND(טבלה1013[[#This Row],[חיזוי - שבוע]]=1,J895=1),1,"")</f>
        <v/>
      </c>
      <c r="P894" s="1" t="str">
        <f>IF(AND(טבלה1013[[#This Row],[חיזוי טוב עם הפלגה?]]=1,טבלה1013[[#This Row],[וסת קבוע אחרון]]&lt;&gt;28,X893=1),1,"")</f>
        <v/>
      </c>
      <c r="Q894" s="1" t="str">
        <f>IF(AND(טבלה1013[[#This Row],[וסת השבוע פעיל?]]&lt;3,OR(טבלה1013[[#This Row],[CycleNumber]]&gt;B895,B895="")),1,"")</f>
        <v/>
      </c>
      <c r="R894" s="1">
        <f>IF(טבלה1013[[#This Row],[האישה קבעה וסת שבוע?]]=1,IF(טבלה1013[[#This Row],[וסת השבוע פעיל?]]&lt;3,1,0),"")</f>
        <v>0</v>
      </c>
      <c r="S8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4" s="1">
        <f t="shared" si="77"/>
        <v>0</v>
      </c>
      <c r="U894" s="1">
        <f t="shared" si="78"/>
        <v>0</v>
      </c>
      <c r="V894" s="1">
        <f t="shared" si="79"/>
        <v>0</v>
      </c>
      <c r="W894" s="1" t="str">
        <f>IF(טבלה1013[[#This Row],[3 הפלגות זהות]]="","",IF(טבלה1013[[#This Row],[3 הפלגות זהות]]=1,טבלה1013[[#This Row],[LengthofCycle]],W893))</f>
        <v/>
      </c>
      <c r="Y894" s="1" t="str">
        <f>IF(OR(טבלה1013[[#This Row],[הווסת פעיל?]]=0,טבלה1013[[#This Row],[הווסת פעיל?]]=""),"",SUM(Y893,טבלה1013[[#This Row],[הווסת פעיל?]]))</f>
        <v/>
      </c>
      <c r="Z894" s="1" t="str">
        <f>IF(AND(טבלה1013[[#This Row],[כמה מחזורים עד עקירה]]&lt;&gt;"",Y895=""),טבלה1013[[#This Row],[כמה מחזורים עד עקירה]],"")</f>
        <v/>
      </c>
      <c r="AA894" s="1" t="str">
        <f>IF(AND(טבלה1013[[#This Row],[הווסת פעיל?]]=1,טבלה1013[[#This Row],[וסת קבוע אחרון]]&lt;&gt;W893),טבלה1013[[#This Row],[וסת קבוע אחרון]],"")</f>
        <v/>
      </c>
      <c r="AB894" s="1" t="str">
        <f>IF(AND(טבלה1013[[#This Row],[הווסת פעיל?]]=1,X893=0,טבלה1013[[#This Row],[וסת קבוע אחרון]]=W893),טבלה1013[[#This Row],[וסת קבוע אחרון]],"")</f>
        <v/>
      </c>
      <c r="AC894" s="1" t="str">
        <f>IF(AND(טבלה1013[[#This Row],[הווסת פעיל?]]=1,X893=0,טבלה1013[[#This Row],[וסת קבוע אחרון]]&lt;&gt;W893),1,"")</f>
        <v/>
      </c>
      <c r="AD894" s="1" t="str">
        <f>IF(AND(טבלה1013[[#This Row],[הווסת פעיל?]]&lt;&gt;"",B895=1),טבלה1013[[#This Row],[CycleNumber]],"")</f>
        <v/>
      </c>
      <c r="AE894" s="1" t="str">
        <f>IF(AND(טבלה1013[[#This Row],[הווסת פעיל?]]&lt;&gt;"",X893=""),טבלה1013[[#This Row],[CycleNumber]],"")</f>
        <v/>
      </c>
      <c r="AF894" s="1" t="str">
        <f>IF(B895=1,"",IF(טבלה1013[[#This Row],[הווסת פעיל?]]=1,IF(טבלה1013[[#This Row],[וסת קבוע אחרון]]=F895,1,0),""))</f>
        <v/>
      </c>
      <c r="AG894" s="1" t="str">
        <f>IF(B895=1,"",IF(טבלה1013[[#This Row],[הווסת פעיל?]]=1,IF(OR(טבלה1013[[#This Row],[וסת קבוע אחרון]]=F895,F895=טבלה1013[[#This Row],[LengthofCycle]]),1,0),""))</f>
        <v/>
      </c>
      <c r="AH894" s="1" t="str">
        <f>IF(B895=1,"",IF(טבלה1013[[#This Row],[הווסת פעיל?]]=1,IF(OR(טבלה1013[[#This Row],[וסת קבוע אחרון]]=F895,F895=טבלה1013[[#This Row],[LengthofCycle]],AND(טבלה1013[[#This Row],[LengthofCycle]]&lt;&gt;טבלה1013[[#This Row],[וסת קבוע אחרון]],OR(F895=28,F895=29))),1,0),""))</f>
        <v/>
      </c>
      <c r="AI894" s="1" t="str">
        <f>IF(AND(טבלה1013[[#This Row],[הווסת פעיל?]]=1,B895=1),1,"")</f>
        <v/>
      </c>
      <c r="AJ894" s="4">
        <f>IF(AND(טבלה1013[[#This Row],[הווסת פעיל?]]&lt;&gt;1,B895&lt;&gt;1,B895&lt;&gt;""),IF(טבלה1013[[#This Row],[LengthofCycle]]=F895,1,0),"")</f>
        <v>0</v>
      </c>
      <c r="AK894" s="4">
        <f>IF(AND(טבלה1013[[#This Row],[הווסת פעיל?]]&lt;&gt;1,B895&lt;&gt;1,B895&lt;&gt;""),IF(OR(טבלה1013[[#This Row],[LengthofCycle]]=F895,F895=29),1,0),"")</f>
        <v>1</v>
      </c>
      <c r="AL894" s="4">
        <f>IF(AND(טבלה1013[[#This Row],[הווסת פעיל?]]&lt;&gt;1,B895&lt;&gt;1,B895&lt;&gt;""),IF(OR(טבלה1013[[#This Row],[LengthofCycle]]=F895,F895=29,F895=28),1,0),"")</f>
        <v>1</v>
      </c>
    </row>
    <row r="895" spans="1:38" x14ac:dyDescent="0.25">
      <c r="A895" s="1" t="s">
        <v>127</v>
      </c>
      <c r="B895" s="1">
        <v>11</v>
      </c>
      <c r="C895" s="1">
        <v>0</v>
      </c>
      <c r="D895" s="1">
        <v>1</v>
      </c>
      <c r="E895" s="1">
        <v>0</v>
      </c>
      <c r="F895" s="1">
        <v>29</v>
      </c>
      <c r="G895" s="1">
        <f>טבלה1013[[#This Row],[LengthofCycle]]+1</f>
        <v>30</v>
      </c>
      <c r="H895" s="1">
        <f>IF(IFERROR(LOOKUP(טבלה1013[[#This Row],[ClientID]],קביעויות[השבוע]),FALSE)=טבלה1013[[#This Row],[ClientID]],1,"")</f>
        <v>1</v>
      </c>
      <c r="I895" s="1" t="str">
        <f>IF(AND(טבלה1013[[#This Row],[CycleNumber]]&gt;1,OR(B896="",טבלה1013[[#This Row],[CycleNumber]]&gt;B894)),IF(OR(AND(טבלה1013[[#This Row],[LengthofCycle]]=28,F894=28),AND(טבלה1013[[#This Row],[LengthofCycle]]=35,F894=35)),1,""),"")</f>
        <v/>
      </c>
      <c r="J895" s="1" t="str">
        <f>IF(AND(טבלה1013[[#This Row],[וסת השבוע]]=1,I894=1,טבלה1013[[#This Row],[CycleNumber]]&gt;B894),1,"")</f>
        <v/>
      </c>
      <c r="K895" s="1" t="str">
        <f>IF(טבלה1013[[#This Row],[CycleNumber]]=1,"",IF(טבלה1013[[#This Row],[וסת השבוע]]=1,0,IF(K894="","",IF(K894=0,IF(טבלה1013[[#This Row],[LengthofCycle]]=28,0,1),IF(K894=1,IF(טבלה1013[[#This Row],[LengthofCycle]]+F894=28*2,0,2),IF(K894=2,IF(טבלה1013[[#This Row],[LengthofCycle]]+F894+F893=28*3,0,3),""))))))</f>
        <v/>
      </c>
      <c r="L895" s="1" t="str">
        <f>IF(טבלה1013[[#This Row],[וסת השבוע]]=1,IF(טבלה1013[[#This Row],[וסת השבוע וההפלגה ביחד]]=1,L894+1,0),IF(AND(טבלה1013[[#This Row],[CycleNumber]]&gt;B894,טבלה1013[[#This Row],[CycleNumber]]&gt;1),IF(טבלה1013[[#This Row],[וסת השבוע פעיל?]]&lt;&gt;"",L894+1,""),""))</f>
        <v/>
      </c>
      <c r="M895" s="1" t="str">
        <f>IF(AND(טבלה1013[[#This Row],[וסת השבוע פעיל?]]&lt;&gt;"",טבלה1013[[#This Row],[CycleNumber]]&lt;B896,B896&lt;&gt;"",טבלה1013[[#This Row],[וסת השבוע פעיל?]]&lt;3),IF(K896=0,IF(AND(טבלה1013[[#This Row],[וסת השבוע פעיל?]]&gt;0,I896=1),0,1),0),"")</f>
        <v/>
      </c>
      <c r="N895" s="1" t="str">
        <f t="shared" si="76"/>
        <v/>
      </c>
      <c r="O895" s="1" t="str">
        <f>IF(AND(טבלה1013[[#This Row],[חיזוי - שבוע]]=1,J896=1),1,"")</f>
        <v/>
      </c>
      <c r="P895" s="1" t="str">
        <f>IF(AND(טבלה1013[[#This Row],[חיזוי טוב עם הפלגה?]]=1,טבלה1013[[#This Row],[וסת קבוע אחרון]]&lt;&gt;28,X894=1),1,"")</f>
        <v/>
      </c>
      <c r="Q895" s="1" t="str">
        <f>IF(AND(טבלה1013[[#This Row],[וסת השבוע פעיל?]]&lt;3,OR(טבלה1013[[#This Row],[CycleNumber]]&gt;B896,B896="")),1,"")</f>
        <v/>
      </c>
      <c r="R895" s="1">
        <f>IF(טבלה1013[[#This Row],[האישה קבעה וסת שבוע?]]=1,IF(טבלה1013[[#This Row],[וסת השבוע פעיל?]]&lt;3,1,0),"")</f>
        <v>0</v>
      </c>
      <c r="S8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5" s="1">
        <f t="shared" si="77"/>
        <v>0</v>
      </c>
      <c r="U895" s="1">
        <f t="shared" si="78"/>
        <v>0</v>
      </c>
      <c r="V895" s="1">
        <f t="shared" si="79"/>
        <v>0</v>
      </c>
      <c r="W895" s="1" t="str">
        <f>IF(טבלה1013[[#This Row],[3 הפלגות זהות]]="","",IF(טבלה1013[[#This Row],[3 הפלגות זהות]]=1,טבלה1013[[#This Row],[LengthofCycle]],W894))</f>
        <v/>
      </c>
      <c r="Y895" s="1" t="str">
        <f>IF(OR(טבלה1013[[#This Row],[הווסת פעיל?]]=0,טבלה1013[[#This Row],[הווסת פעיל?]]=""),"",SUM(Y894,טבלה1013[[#This Row],[הווסת פעיל?]]))</f>
        <v/>
      </c>
      <c r="Z895" s="1" t="str">
        <f>IF(AND(טבלה1013[[#This Row],[כמה מחזורים עד עקירה]]&lt;&gt;"",Y896=""),טבלה1013[[#This Row],[כמה מחזורים עד עקירה]],"")</f>
        <v/>
      </c>
      <c r="AA895" s="1" t="str">
        <f>IF(AND(טבלה1013[[#This Row],[הווסת פעיל?]]=1,טבלה1013[[#This Row],[וסת קבוע אחרון]]&lt;&gt;W894),טבלה1013[[#This Row],[וסת קבוע אחרון]],"")</f>
        <v/>
      </c>
      <c r="AB895" s="1" t="str">
        <f>IF(AND(טבלה1013[[#This Row],[הווסת פעיל?]]=1,X894=0,טבלה1013[[#This Row],[וסת קבוע אחרון]]=W894),טבלה1013[[#This Row],[וסת קבוע אחרון]],"")</f>
        <v/>
      </c>
      <c r="AC895" s="1" t="str">
        <f>IF(AND(טבלה1013[[#This Row],[הווסת פעיל?]]=1,X894=0,טבלה1013[[#This Row],[וסת קבוע אחרון]]&lt;&gt;W894),1,"")</f>
        <v/>
      </c>
      <c r="AD895" s="1" t="str">
        <f>IF(AND(טבלה1013[[#This Row],[הווסת פעיל?]]&lt;&gt;"",B896=1),טבלה1013[[#This Row],[CycleNumber]],"")</f>
        <v/>
      </c>
      <c r="AE895" s="1" t="str">
        <f>IF(AND(טבלה1013[[#This Row],[הווסת פעיל?]]&lt;&gt;"",X894=""),טבלה1013[[#This Row],[CycleNumber]],"")</f>
        <v/>
      </c>
      <c r="AF895" s="1" t="str">
        <f>IF(B896=1,"",IF(טבלה1013[[#This Row],[הווסת פעיל?]]=1,IF(טבלה1013[[#This Row],[וסת קבוע אחרון]]=F896,1,0),""))</f>
        <v/>
      </c>
      <c r="AG895" s="1" t="str">
        <f>IF(B896=1,"",IF(טבלה1013[[#This Row],[הווסת פעיל?]]=1,IF(OR(טבלה1013[[#This Row],[וסת קבוע אחרון]]=F896,F896=טבלה1013[[#This Row],[LengthofCycle]]),1,0),""))</f>
        <v/>
      </c>
      <c r="AH895" s="1" t="str">
        <f>IF(B896=1,"",IF(טבלה1013[[#This Row],[הווסת פעיל?]]=1,IF(OR(טבלה1013[[#This Row],[וסת קבוע אחרון]]=F896,F896=טבלה1013[[#This Row],[LengthofCycle]],AND(טבלה1013[[#This Row],[LengthofCycle]]&lt;&gt;טבלה1013[[#This Row],[וסת קבוע אחרון]],OR(F896=28,F896=29))),1,0),""))</f>
        <v/>
      </c>
      <c r="AI895" s="1" t="str">
        <f>IF(AND(טבלה1013[[#This Row],[הווסת פעיל?]]=1,B896=1),1,"")</f>
        <v/>
      </c>
      <c r="AJ895" s="4">
        <f>IF(AND(טבלה1013[[#This Row],[הווסת פעיל?]]&lt;&gt;1,B896&lt;&gt;1,B896&lt;&gt;""),IF(טבלה1013[[#This Row],[LengthofCycle]]=F896,1,0),"")</f>
        <v>0</v>
      </c>
      <c r="AK895" s="4">
        <f>IF(AND(טבלה1013[[#This Row],[הווסת פעיל?]]&lt;&gt;1,B896&lt;&gt;1,B896&lt;&gt;""),IF(OR(טבלה1013[[#This Row],[LengthofCycle]]=F896,F896=29),1,0),"")</f>
        <v>0</v>
      </c>
      <c r="AL895" s="4">
        <f>IF(AND(טבלה1013[[#This Row],[הווסת פעיל?]]&lt;&gt;1,B896&lt;&gt;1,B896&lt;&gt;""),IF(OR(טבלה1013[[#This Row],[LengthofCycle]]=F896,F896=29,F896=28),1,0),"")</f>
        <v>0</v>
      </c>
    </row>
    <row r="896" spans="1:38" x14ac:dyDescent="0.25">
      <c r="A896" s="1" t="s">
        <v>127</v>
      </c>
      <c r="B896" s="1">
        <v>12</v>
      </c>
      <c r="C896" s="1">
        <v>0</v>
      </c>
      <c r="D896" s="1">
        <v>1</v>
      </c>
      <c r="E896" s="1">
        <v>0</v>
      </c>
      <c r="F896" s="1">
        <v>30</v>
      </c>
      <c r="G896" s="1">
        <f>טבלה1013[[#This Row],[LengthofCycle]]+1</f>
        <v>31</v>
      </c>
      <c r="H896" s="1">
        <f>IF(IFERROR(LOOKUP(טבלה1013[[#This Row],[ClientID]],קביעויות[השבוע]),FALSE)=טבלה1013[[#This Row],[ClientID]],1,"")</f>
        <v>1</v>
      </c>
      <c r="I896" s="1" t="str">
        <f>IF(AND(טבלה1013[[#This Row],[CycleNumber]]&gt;1,OR(B897="",טבלה1013[[#This Row],[CycleNumber]]&gt;B895)),IF(OR(AND(טבלה1013[[#This Row],[LengthofCycle]]=28,F895=28),AND(טבלה1013[[#This Row],[LengthofCycle]]=35,F895=35)),1,""),"")</f>
        <v/>
      </c>
      <c r="J896" s="1" t="str">
        <f>IF(AND(טבלה1013[[#This Row],[וסת השבוע]]=1,I895=1,טבלה1013[[#This Row],[CycleNumber]]&gt;B895),1,"")</f>
        <v/>
      </c>
      <c r="K896" s="1" t="str">
        <f>IF(טבלה1013[[#This Row],[CycleNumber]]=1,"",IF(טבלה1013[[#This Row],[וסת השבוע]]=1,0,IF(K895="","",IF(K895=0,IF(טבלה1013[[#This Row],[LengthofCycle]]=28,0,1),IF(K895=1,IF(טבלה1013[[#This Row],[LengthofCycle]]+F895=28*2,0,2),IF(K895=2,IF(טבלה1013[[#This Row],[LengthofCycle]]+F895+F894=28*3,0,3),""))))))</f>
        <v/>
      </c>
      <c r="L896" s="1" t="str">
        <f>IF(טבלה1013[[#This Row],[וסת השבוע]]=1,IF(טבלה1013[[#This Row],[וסת השבוע וההפלגה ביחד]]=1,L895+1,0),IF(AND(טבלה1013[[#This Row],[CycleNumber]]&gt;B895,טבלה1013[[#This Row],[CycleNumber]]&gt;1),IF(טבלה1013[[#This Row],[וסת השבוע פעיל?]]&lt;&gt;"",L895+1,""),""))</f>
        <v/>
      </c>
      <c r="M896" s="1" t="str">
        <f>IF(AND(טבלה1013[[#This Row],[וסת השבוע פעיל?]]&lt;&gt;"",טבלה1013[[#This Row],[CycleNumber]]&lt;B897,B897&lt;&gt;"",טבלה1013[[#This Row],[וסת השבוע פעיל?]]&lt;3),IF(K897=0,IF(AND(טבלה1013[[#This Row],[וסת השבוע פעיל?]]&gt;0,I897=1),0,1),0),"")</f>
        <v/>
      </c>
      <c r="N896" s="1" t="str">
        <f t="shared" si="76"/>
        <v/>
      </c>
      <c r="O896" s="1" t="str">
        <f>IF(AND(טבלה1013[[#This Row],[חיזוי - שבוע]]=1,J897=1),1,"")</f>
        <v/>
      </c>
      <c r="P896" s="1" t="str">
        <f>IF(AND(טבלה1013[[#This Row],[חיזוי טוב עם הפלגה?]]=1,טבלה1013[[#This Row],[וסת קבוע אחרון]]&lt;&gt;28,X895=1),1,"")</f>
        <v/>
      </c>
      <c r="Q896" s="1" t="str">
        <f>IF(AND(טבלה1013[[#This Row],[וסת השבוע פעיל?]]&lt;3,OR(טבלה1013[[#This Row],[CycleNumber]]&gt;B897,B897="")),1,"")</f>
        <v/>
      </c>
      <c r="R896" s="1">
        <f>IF(טבלה1013[[#This Row],[האישה קבעה וסת שבוע?]]=1,IF(טבלה1013[[#This Row],[וסת השבוע פעיל?]]&lt;3,1,0),"")</f>
        <v>0</v>
      </c>
      <c r="S8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6" s="1">
        <f t="shared" si="77"/>
        <v>0</v>
      </c>
      <c r="U896" s="1">
        <f t="shared" si="78"/>
        <v>0</v>
      </c>
      <c r="V896" s="1">
        <f t="shared" si="79"/>
        <v>0</v>
      </c>
      <c r="W896" s="1" t="str">
        <f>IF(טבלה1013[[#This Row],[3 הפלגות זהות]]="","",IF(טבלה1013[[#This Row],[3 הפלגות זהות]]=1,טבלה1013[[#This Row],[LengthofCycle]],W895))</f>
        <v/>
      </c>
      <c r="Y896" s="1" t="str">
        <f>IF(OR(טבלה1013[[#This Row],[הווסת פעיל?]]=0,טבלה1013[[#This Row],[הווסת פעיל?]]=""),"",SUM(Y895,טבלה1013[[#This Row],[הווסת פעיל?]]))</f>
        <v/>
      </c>
      <c r="Z896" s="1" t="str">
        <f>IF(AND(טבלה1013[[#This Row],[כמה מחזורים עד עקירה]]&lt;&gt;"",Y897=""),טבלה1013[[#This Row],[כמה מחזורים עד עקירה]],"")</f>
        <v/>
      </c>
      <c r="AA896" s="1" t="str">
        <f>IF(AND(טבלה1013[[#This Row],[הווסת פעיל?]]=1,טבלה1013[[#This Row],[וסת קבוע אחרון]]&lt;&gt;W895),טבלה1013[[#This Row],[וסת קבוע אחרון]],"")</f>
        <v/>
      </c>
      <c r="AB896" s="1" t="str">
        <f>IF(AND(טבלה1013[[#This Row],[הווסת פעיל?]]=1,X895=0,טבלה1013[[#This Row],[וסת קבוע אחרון]]=W895),טבלה1013[[#This Row],[וסת קבוע אחרון]],"")</f>
        <v/>
      </c>
      <c r="AC896" s="1" t="str">
        <f>IF(AND(טבלה1013[[#This Row],[הווסת פעיל?]]=1,X895=0,טבלה1013[[#This Row],[וסת קבוע אחרון]]&lt;&gt;W895),1,"")</f>
        <v/>
      </c>
      <c r="AD896" s="1" t="str">
        <f>IF(AND(טבלה1013[[#This Row],[הווסת פעיל?]]&lt;&gt;"",B897=1),טבלה1013[[#This Row],[CycleNumber]],"")</f>
        <v/>
      </c>
      <c r="AE896" s="1" t="str">
        <f>IF(AND(טבלה1013[[#This Row],[הווסת פעיל?]]&lt;&gt;"",X895=""),טבלה1013[[#This Row],[CycleNumber]],"")</f>
        <v/>
      </c>
      <c r="AF896" s="1" t="str">
        <f>IF(B897=1,"",IF(טבלה1013[[#This Row],[הווסת פעיל?]]=1,IF(טבלה1013[[#This Row],[וסת קבוע אחרון]]=F897,1,0),""))</f>
        <v/>
      </c>
      <c r="AG896" s="1" t="str">
        <f>IF(B897=1,"",IF(טבלה1013[[#This Row],[הווסת פעיל?]]=1,IF(OR(טבלה1013[[#This Row],[וסת קבוע אחרון]]=F897,F897=טבלה1013[[#This Row],[LengthofCycle]]),1,0),""))</f>
        <v/>
      </c>
      <c r="AH896" s="1" t="str">
        <f>IF(B897=1,"",IF(טבלה1013[[#This Row],[הווסת פעיל?]]=1,IF(OR(טבלה1013[[#This Row],[וסת קבוע אחרון]]=F897,F897=טבלה1013[[#This Row],[LengthofCycle]],AND(טבלה1013[[#This Row],[LengthofCycle]]&lt;&gt;טבלה1013[[#This Row],[וסת קבוע אחרון]],OR(F897=28,F897=29))),1,0),""))</f>
        <v/>
      </c>
      <c r="AI896" s="1" t="str">
        <f>IF(AND(טבלה1013[[#This Row],[הווסת פעיל?]]=1,B897=1),1,"")</f>
        <v/>
      </c>
      <c r="AJ896" s="4">
        <f>IF(AND(טבלה1013[[#This Row],[הווסת פעיל?]]&lt;&gt;1,B897&lt;&gt;1,B897&lt;&gt;""),IF(טבלה1013[[#This Row],[LengthofCycle]]=F897,1,0),"")</f>
        <v>0</v>
      </c>
      <c r="AK896" s="4">
        <f>IF(AND(טבלה1013[[#This Row],[הווסת פעיל?]]&lt;&gt;1,B897&lt;&gt;1,B897&lt;&gt;""),IF(OR(טבלה1013[[#This Row],[LengthofCycle]]=F897,F897=29),1,0),"")</f>
        <v>0</v>
      </c>
      <c r="AL896" s="4">
        <f>IF(AND(טבלה1013[[#This Row],[הווסת פעיל?]]&lt;&gt;1,B897&lt;&gt;1,B897&lt;&gt;""),IF(OR(טבלה1013[[#This Row],[LengthofCycle]]=F897,F897=29,F897=28),1,0),"")</f>
        <v>1</v>
      </c>
    </row>
    <row r="897" spans="1:38" x14ac:dyDescent="0.25">
      <c r="A897" s="1" t="s">
        <v>127</v>
      </c>
      <c r="B897" s="1">
        <v>13</v>
      </c>
      <c r="C897" s="1">
        <v>0</v>
      </c>
      <c r="D897" s="1">
        <v>1</v>
      </c>
      <c r="E897" s="1">
        <v>0</v>
      </c>
      <c r="F897" s="1">
        <v>28</v>
      </c>
      <c r="G897" s="1">
        <f>טבלה1013[[#This Row],[LengthofCycle]]+1</f>
        <v>29</v>
      </c>
      <c r="H897" s="1">
        <f>IF(IFERROR(LOOKUP(טבלה1013[[#This Row],[ClientID]],קביעויות[השבוע]),FALSE)=טבלה1013[[#This Row],[ClientID]],1,"")</f>
        <v>1</v>
      </c>
      <c r="I897" s="1" t="str">
        <f>IF(AND(טבלה1013[[#This Row],[CycleNumber]]&gt;1,OR(B898="",טבלה1013[[#This Row],[CycleNumber]]&gt;B896)),IF(OR(AND(טבלה1013[[#This Row],[LengthofCycle]]=28,F896=28),AND(טבלה1013[[#This Row],[LengthofCycle]]=35,F896=35)),1,""),"")</f>
        <v/>
      </c>
      <c r="J897" s="1" t="str">
        <f>IF(AND(טבלה1013[[#This Row],[וסת השבוע]]=1,I896=1,טבלה1013[[#This Row],[CycleNumber]]&gt;B896),1,"")</f>
        <v/>
      </c>
      <c r="K897" s="1" t="str">
        <f>IF(טבלה1013[[#This Row],[CycleNumber]]=1,"",IF(טבלה1013[[#This Row],[וסת השבוע]]=1,0,IF(K896="","",IF(K896=0,IF(טבלה1013[[#This Row],[LengthofCycle]]=28,0,1),IF(K896=1,IF(טבלה1013[[#This Row],[LengthofCycle]]+F896=28*2,0,2),IF(K896=2,IF(טבלה1013[[#This Row],[LengthofCycle]]+F896+F895=28*3,0,3),""))))))</f>
        <v/>
      </c>
      <c r="L897" s="1" t="str">
        <f>IF(טבלה1013[[#This Row],[וסת השבוע]]=1,IF(טבלה1013[[#This Row],[וסת השבוע וההפלגה ביחד]]=1,L896+1,0),IF(AND(טבלה1013[[#This Row],[CycleNumber]]&gt;B896,טבלה1013[[#This Row],[CycleNumber]]&gt;1),IF(טבלה1013[[#This Row],[וסת השבוע פעיל?]]&lt;&gt;"",L896+1,""),""))</f>
        <v/>
      </c>
      <c r="M897" s="1" t="str">
        <f>IF(AND(טבלה1013[[#This Row],[וסת השבוע פעיל?]]&lt;&gt;"",טבלה1013[[#This Row],[CycleNumber]]&lt;B898,B898&lt;&gt;"",טבלה1013[[#This Row],[וסת השבוע פעיל?]]&lt;3),IF(K898=0,IF(AND(טבלה1013[[#This Row],[וסת השבוע פעיל?]]&gt;0,I898=1),0,1),0),"")</f>
        <v/>
      </c>
      <c r="N897" s="1" t="str">
        <f t="shared" si="76"/>
        <v/>
      </c>
      <c r="O897" s="1" t="str">
        <f>IF(AND(טבלה1013[[#This Row],[חיזוי - שבוע]]=1,J898=1),1,"")</f>
        <v/>
      </c>
      <c r="P897" s="1" t="str">
        <f>IF(AND(טבלה1013[[#This Row],[חיזוי טוב עם הפלגה?]]=1,טבלה1013[[#This Row],[וסת קבוע אחרון]]&lt;&gt;28,X896=1),1,"")</f>
        <v/>
      </c>
      <c r="Q897" s="1" t="str">
        <f>IF(AND(טבלה1013[[#This Row],[וסת השבוע פעיל?]]&lt;3,OR(טבלה1013[[#This Row],[CycleNumber]]&gt;B898,B898="")),1,"")</f>
        <v/>
      </c>
      <c r="R897" s="1">
        <f>IF(טבלה1013[[#This Row],[האישה קבעה וסת שבוע?]]=1,IF(טבלה1013[[#This Row],[וסת השבוע פעיל?]]&lt;3,1,0),"")</f>
        <v>0</v>
      </c>
      <c r="S8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7" s="1">
        <f t="shared" si="77"/>
        <v>0</v>
      </c>
      <c r="U897" s="1">
        <f t="shared" si="78"/>
        <v>0</v>
      </c>
      <c r="V897" s="1">
        <f t="shared" si="79"/>
        <v>0</v>
      </c>
      <c r="W897" s="1" t="str">
        <f>IF(טבלה1013[[#This Row],[3 הפלגות זהות]]="","",IF(טבלה1013[[#This Row],[3 הפלגות זהות]]=1,טבלה1013[[#This Row],[LengthofCycle]],W896))</f>
        <v/>
      </c>
      <c r="Y897" s="1" t="str">
        <f>IF(OR(טבלה1013[[#This Row],[הווסת פעיל?]]=0,טבלה1013[[#This Row],[הווסת פעיל?]]=""),"",SUM(Y896,טבלה1013[[#This Row],[הווסת פעיל?]]))</f>
        <v/>
      </c>
      <c r="Z897" s="1" t="str">
        <f>IF(AND(טבלה1013[[#This Row],[כמה מחזורים עד עקירה]]&lt;&gt;"",Y898=""),טבלה1013[[#This Row],[כמה מחזורים עד עקירה]],"")</f>
        <v/>
      </c>
      <c r="AA897" s="1" t="str">
        <f>IF(AND(טבלה1013[[#This Row],[הווסת פעיל?]]=1,טבלה1013[[#This Row],[וסת קבוע אחרון]]&lt;&gt;W896),טבלה1013[[#This Row],[וסת קבוע אחרון]],"")</f>
        <v/>
      </c>
      <c r="AB897" s="1" t="str">
        <f>IF(AND(טבלה1013[[#This Row],[הווסת פעיל?]]=1,X896=0,טבלה1013[[#This Row],[וסת קבוע אחרון]]=W896),טבלה1013[[#This Row],[וסת קבוע אחרון]],"")</f>
        <v/>
      </c>
      <c r="AC897" s="1" t="str">
        <f>IF(AND(טבלה1013[[#This Row],[הווסת פעיל?]]=1,X896=0,טבלה1013[[#This Row],[וסת קבוע אחרון]]&lt;&gt;W896),1,"")</f>
        <v/>
      </c>
      <c r="AD897" s="1" t="str">
        <f>IF(AND(טבלה1013[[#This Row],[הווסת פעיל?]]&lt;&gt;"",B898=1),טבלה1013[[#This Row],[CycleNumber]],"")</f>
        <v/>
      </c>
      <c r="AE897" s="1" t="str">
        <f>IF(AND(טבלה1013[[#This Row],[הווסת פעיל?]]&lt;&gt;"",X896=""),טבלה1013[[#This Row],[CycleNumber]],"")</f>
        <v/>
      </c>
      <c r="AF897" s="1" t="str">
        <f>IF(B898=1,"",IF(טבלה1013[[#This Row],[הווסת פעיל?]]=1,IF(טבלה1013[[#This Row],[וסת קבוע אחרון]]=F898,1,0),""))</f>
        <v/>
      </c>
      <c r="AG897" s="1" t="str">
        <f>IF(B898=1,"",IF(טבלה1013[[#This Row],[הווסת פעיל?]]=1,IF(OR(טבלה1013[[#This Row],[וסת קבוע אחרון]]=F898,F898=טבלה1013[[#This Row],[LengthofCycle]]),1,0),""))</f>
        <v/>
      </c>
      <c r="AH897" s="1" t="str">
        <f>IF(B898=1,"",IF(טבלה1013[[#This Row],[הווסת פעיל?]]=1,IF(OR(טבלה1013[[#This Row],[וסת קבוע אחרון]]=F898,F898=טבלה1013[[#This Row],[LengthofCycle]],AND(טבלה1013[[#This Row],[LengthofCycle]]&lt;&gt;טבלה1013[[#This Row],[וסת קבוע אחרון]],OR(F898=28,F898=29))),1,0),""))</f>
        <v/>
      </c>
      <c r="AI897" s="1" t="str">
        <f>IF(AND(טבלה1013[[#This Row],[הווסת פעיל?]]=1,B898=1),1,"")</f>
        <v/>
      </c>
      <c r="AJ897" s="4">
        <f>IF(AND(טבלה1013[[#This Row],[הווסת פעיל?]]&lt;&gt;1,B898&lt;&gt;1,B898&lt;&gt;""),IF(טבלה1013[[#This Row],[LengthofCycle]]=F898,1,0),"")</f>
        <v>1</v>
      </c>
      <c r="AK897" s="4">
        <f>IF(AND(טבלה1013[[#This Row],[הווסת פעיל?]]&lt;&gt;1,B898&lt;&gt;1,B898&lt;&gt;""),IF(OR(טבלה1013[[#This Row],[LengthofCycle]]=F898,F898=29),1,0),"")</f>
        <v>1</v>
      </c>
      <c r="AL897" s="4">
        <f>IF(AND(טבלה1013[[#This Row],[הווסת פעיל?]]&lt;&gt;1,B898&lt;&gt;1,B898&lt;&gt;""),IF(OR(טבלה1013[[#This Row],[LengthofCycle]]=F898,F898=29,F898=28),1,0),"")</f>
        <v>1</v>
      </c>
    </row>
    <row r="898" spans="1:38" x14ac:dyDescent="0.25">
      <c r="A898" s="1" t="s">
        <v>127</v>
      </c>
      <c r="B898" s="1">
        <v>14</v>
      </c>
      <c r="C898" s="1">
        <v>0</v>
      </c>
      <c r="D898" s="1">
        <v>1</v>
      </c>
      <c r="E898" s="1">
        <v>0</v>
      </c>
      <c r="F898" s="1">
        <v>28</v>
      </c>
      <c r="G898" s="1">
        <f>טבלה1013[[#This Row],[LengthofCycle]]+1</f>
        <v>29</v>
      </c>
      <c r="H898" s="1">
        <f>IF(IFERROR(LOOKUP(טבלה1013[[#This Row],[ClientID]],קביעויות[השבוע]),FALSE)=טבלה1013[[#This Row],[ClientID]],1,"")</f>
        <v>1</v>
      </c>
      <c r="I898" s="1">
        <f>IF(AND(טבלה1013[[#This Row],[CycleNumber]]&gt;1,OR(B899="",טבלה1013[[#This Row],[CycleNumber]]&gt;B897)),IF(OR(AND(טבלה1013[[#This Row],[LengthofCycle]]=28,F897=28),AND(טבלה1013[[#This Row],[LengthofCycle]]=35,F897=35)),1,""),"")</f>
        <v>1</v>
      </c>
      <c r="J898" s="1" t="str">
        <f>IF(AND(טבלה1013[[#This Row],[וסת השבוע]]=1,I897=1,טבלה1013[[#This Row],[CycleNumber]]&gt;B897),1,"")</f>
        <v/>
      </c>
      <c r="K898" s="1">
        <f>IF(טבלה1013[[#This Row],[CycleNumber]]=1,"",IF(טבלה1013[[#This Row],[וסת השבוע]]=1,0,IF(K897="","",IF(K897=0,IF(טבלה1013[[#This Row],[LengthofCycle]]=28,0,1),IF(K897=1,IF(טבלה1013[[#This Row],[LengthofCycle]]+F897=28*2,0,2),IF(K897=2,IF(טבלה1013[[#This Row],[LengthofCycle]]+F897+F896=28*3,0,3),""))))))</f>
        <v>0</v>
      </c>
      <c r="L898" s="1">
        <f>IF(טבלה1013[[#This Row],[וסת השבוע]]=1,IF(טבלה1013[[#This Row],[וסת השבוע וההפלגה ביחד]]=1,L897+1,0),IF(AND(טבלה1013[[#This Row],[CycleNumber]]&gt;B897,טבלה1013[[#This Row],[CycleNumber]]&gt;1),IF(טבלה1013[[#This Row],[וסת השבוע פעיל?]]&lt;&gt;"",L897+1,""),""))</f>
        <v>0</v>
      </c>
      <c r="M898" s="1">
        <f>IF(AND(טבלה1013[[#This Row],[וסת השבוע פעיל?]]&lt;&gt;"",טבלה1013[[#This Row],[CycleNumber]]&lt;B899,B899&lt;&gt;"",טבלה1013[[#This Row],[וסת השבוע פעיל?]]&lt;3),IF(K899=0,IF(AND(טבלה1013[[#This Row],[וסת השבוע פעיל?]]&gt;0,I899=1),0,1),0),"")</f>
        <v>0</v>
      </c>
      <c r="N898" s="1" t="str">
        <f t="shared" si="76"/>
        <v/>
      </c>
      <c r="O898" s="1" t="str">
        <f>IF(AND(טבלה1013[[#This Row],[חיזוי - שבוע]]=1,J899=1),1,"")</f>
        <v/>
      </c>
      <c r="P898" s="1" t="str">
        <f>IF(AND(טבלה1013[[#This Row],[חיזוי טוב עם הפלגה?]]=1,טבלה1013[[#This Row],[וסת קבוע אחרון]]&lt;&gt;28,X897=1),1,"")</f>
        <v/>
      </c>
      <c r="Q898" s="1" t="str">
        <f>IF(AND(טבלה1013[[#This Row],[וסת השבוע פעיל?]]&lt;3,OR(טבלה1013[[#This Row],[CycleNumber]]&gt;B899,B899="")),1,"")</f>
        <v/>
      </c>
      <c r="R898" s="1">
        <f>IF(טבלה1013[[#This Row],[האישה קבעה וסת שבוע?]]=1,IF(טבלה1013[[#This Row],[וסת השבוע פעיל?]]&lt;3,1,0),"")</f>
        <v>1</v>
      </c>
      <c r="S8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8" s="1">
        <f t="shared" si="77"/>
        <v>0</v>
      </c>
      <c r="U898" s="1">
        <f t="shared" si="78"/>
        <v>0</v>
      </c>
      <c r="V898" s="1">
        <f t="shared" si="79"/>
        <v>0</v>
      </c>
      <c r="W898" s="1" t="str">
        <f>IF(טבלה1013[[#This Row],[3 הפלגות זהות]]="","",IF(טבלה1013[[#This Row],[3 הפלגות זהות]]=1,טבלה1013[[#This Row],[LengthofCycle]],W897))</f>
        <v/>
      </c>
      <c r="Y898" s="1" t="str">
        <f>IF(OR(טבלה1013[[#This Row],[הווסת פעיל?]]=0,טבלה1013[[#This Row],[הווסת פעיל?]]=""),"",SUM(Y897,טבלה1013[[#This Row],[הווסת פעיל?]]))</f>
        <v/>
      </c>
      <c r="Z898" s="1" t="str">
        <f>IF(AND(טבלה1013[[#This Row],[כמה מחזורים עד עקירה]]&lt;&gt;"",Y899=""),טבלה1013[[#This Row],[כמה מחזורים עד עקירה]],"")</f>
        <v/>
      </c>
      <c r="AA898" s="1" t="str">
        <f>IF(AND(טבלה1013[[#This Row],[הווסת פעיל?]]=1,טבלה1013[[#This Row],[וסת קבוע אחרון]]&lt;&gt;W897),טבלה1013[[#This Row],[וסת קבוע אחרון]],"")</f>
        <v/>
      </c>
      <c r="AB898" s="1" t="str">
        <f>IF(AND(טבלה1013[[#This Row],[הווסת פעיל?]]=1,X897=0,טבלה1013[[#This Row],[וסת קבוע אחרון]]=W897),טבלה1013[[#This Row],[וסת קבוע אחרון]],"")</f>
        <v/>
      </c>
      <c r="AC898" s="1" t="str">
        <f>IF(AND(טבלה1013[[#This Row],[הווסת פעיל?]]=1,X897=0,טבלה1013[[#This Row],[וסת קבוע אחרון]]&lt;&gt;W897),1,"")</f>
        <v/>
      </c>
      <c r="AD898" s="1" t="str">
        <f>IF(AND(טבלה1013[[#This Row],[הווסת פעיל?]]&lt;&gt;"",B899=1),טבלה1013[[#This Row],[CycleNumber]],"")</f>
        <v/>
      </c>
      <c r="AE898" s="1" t="str">
        <f>IF(AND(טבלה1013[[#This Row],[הווסת פעיל?]]&lt;&gt;"",X897=""),טבלה1013[[#This Row],[CycleNumber]],"")</f>
        <v/>
      </c>
      <c r="AF898" s="1" t="str">
        <f>IF(B899=1,"",IF(טבלה1013[[#This Row],[הווסת פעיל?]]=1,IF(טבלה1013[[#This Row],[וסת קבוע אחרון]]=F899,1,0),""))</f>
        <v/>
      </c>
      <c r="AG898" s="1" t="str">
        <f>IF(B899=1,"",IF(טבלה1013[[#This Row],[הווסת פעיל?]]=1,IF(OR(טבלה1013[[#This Row],[וסת קבוע אחרון]]=F899,F899=טבלה1013[[#This Row],[LengthofCycle]]),1,0),""))</f>
        <v/>
      </c>
      <c r="AH898" s="1" t="str">
        <f>IF(B899=1,"",IF(טבלה1013[[#This Row],[הווסת פעיל?]]=1,IF(OR(טבלה1013[[#This Row],[וסת קבוע אחרון]]=F899,F899=טבלה1013[[#This Row],[LengthofCycle]],AND(טבלה1013[[#This Row],[LengthofCycle]]&lt;&gt;טבלה1013[[#This Row],[וסת קבוע אחרון]],OR(F899=28,F899=29))),1,0),""))</f>
        <v/>
      </c>
      <c r="AI898" s="1" t="str">
        <f>IF(AND(טבלה1013[[#This Row],[הווסת פעיל?]]=1,B899=1),1,"")</f>
        <v/>
      </c>
      <c r="AJ898" s="4">
        <f>IF(AND(טבלה1013[[#This Row],[הווסת פעיל?]]&lt;&gt;1,B899&lt;&gt;1,B899&lt;&gt;""),IF(טבלה1013[[#This Row],[LengthofCycle]]=F899,1,0),"")</f>
        <v>0</v>
      </c>
      <c r="AK898" s="4">
        <f>IF(AND(טבלה1013[[#This Row],[הווסת פעיל?]]&lt;&gt;1,B899&lt;&gt;1,B899&lt;&gt;""),IF(OR(טבלה1013[[#This Row],[LengthofCycle]]=F899,F899=29),1,0),"")</f>
        <v>0</v>
      </c>
      <c r="AL898" s="4">
        <f>IF(AND(טבלה1013[[#This Row],[הווסת פעיל?]]&lt;&gt;1,B899&lt;&gt;1,B899&lt;&gt;""),IF(OR(טבלה1013[[#This Row],[LengthofCycle]]=F899,F899=29,F899=28),1,0),"")</f>
        <v>0</v>
      </c>
    </row>
    <row r="899" spans="1:38" x14ac:dyDescent="0.25">
      <c r="A899" s="1" t="s">
        <v>127</v>
      </c>
      <c r="B899" s="1">
        <v>15</v>
      </c>
      <c r="C899" s="1">
        <v>0</v>
      </c>
      <c r="D899" s="1">
        <v>1</v>
      </c>
      <c r="E899" s="1">
        <v>0</v>
      </c>
      <c r="F899" s="1">
        <v>31</v>
      </c>
      <c r="G899" s="1">
        <f>טבלה1013[[#This Row],[LengthofCycle]]+1</f>
        <v>32</v>
      </c>
      <c r="H899" s="1">
        <f>IF(IFERROR(LOOKUP(טבלה1013[[#This Row],[ClientID]],קביעויות[השבוע]),FALSE)=טבלה1013[[#This Row],[ClientID]],1,"")</f>
        <v>1</v>
      </c>
      <c r="I899" s="1" t="str">
        <f>IF(AND(טבלה1013[[#This Row],[CycleNumber]]&gt;1,OR(B900="",טבלה1013[[#This Row],[CycleNumber]]&gt;B898)),IF(OR(AND(טבלה1013[[#This Row],[LengthofCycle]]=28,F898=28),AND(טבלה1013[[#This Row],[LengthofCycle]]=35,F898=35)),1,""),"")</f>
        <v/>
      </c>
      <c r="J899" s="1" t="str">
        <f>IF(AND(טבלה1013[[#This Row],[וסת השבוע]]=1,I898=1,טבלה1013[[#This Row],[CycleNumber]]&gt;B898),1,"")</f>
        <v/>
      </c>
      <c r="K899" s="1">
        <f>IF(טבלה1013[[#This Row],[CycleNumber]]=1,"",IF(טבלה1013[[#This Row],[וסת השבוע]]=1,0,IF(K898="","",IF(K898=0,IF(טבלה1013[[#This Row],[LengthofCycle]]=28,0,1),IF(K898=1,IF(טבלה1013[[#This Row],[LengthofCycle]]+F898=28*2,0,2),IF(K898=2,IF(טבלה1013[[#This Row],[LengthofCycle]]+F898+F897=28*3,0,3),""))))))</f>
        <v>1</v>
      </c>
      <c r="L899" s="1">
        <f>IF(טבלה1013[[#This Row],[וסת השבוע]]=1,IF(טבלה1013[[#This Row],[וסת השבוע וההפלגה ביחד]]=1,L898+1,0),IF(AND(טבלה1013[[#This Row],[CycleNumber]]&gt;B898,טבלה1013[[#This Row],[CycleNumber]]&gt;1),IF(טבלה1013[[#This Row],[וסת השבוע פעיל?]]&lt;&gt;"",L898+1,""),""))</f>
        <v>1</v>
      </c>
      <c r="M899" s="1">
        <f>IF(AND(טבלה1013[[#This Row],[וסת השבוע פעיל?]]&lt;&gt;"",טבלה1013[[#This Row],[CycleNumber]]&lt;B900,B900&lt;&gt;"",טבלה1013[[#This Row],[וסת השבוע פעיל?]]&lt;3),IF(K900=0,IF(AND(טבלה1013[[#This Row],[וסת השבוע פעיל?]]&gt;0,I900=1),0,1),0),"")</f>
        <v>0</v>
      </c>
      <c r="N899" s="1">
        <f t="shared" si="76"/>
        <v>29</v>
      </c>
      <c r="O899" s="1" t="str">
        <f>IF(AND(טבלה1013[[#This Row],[חיזוי - שבוע]]=1,J900=1),1,"")</f>
        <v/>
      </c>
      <c r="P899" s="1" t="str">
        <f>IF(AND(טבלה1013[[#This Row],[חיזוי טוב עם הפלגה?]]=1,טבלה1013[[#This Row],[וסת קבוע אחרון]]&lt;&gt;28,X898=1),1,"")</f>
        <v/>
      </c>
      <c r="Q899" s="1" t="str">
        <f>IF(AND(טבלה1013[[#This Row],[וסת השבוע פעיל?]]&lt;3,OR(טבלה1013[[#This Row],[CycleNumber]]&gt;B900,B900="")),1,"")</f>
        <v/>
      </c>
      <c r="R899" s="1">
        <f>IF(טבלה1013[[#This Row],[האישה קבעה וסת שבוע?]]=1,IF(טבלה1013[[#This Row],[וסת השבוע פעיל?]]&lt;3,1,0),"")</f>
        <v>1</v>
      </c>
      <c r="S8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899" s="1">
        <f t="shared" si="77"/>
        <v>0</v>
      </c>
      <c r="U899" s="1">
        <f t="shared" si="78"/>
        <v>0</v>
      </c>
      <c r="V899" s="1">
        <f t="shared" si="79"/>
        <v>0</v>
      </c>
      <c r="W899" s="1" t="str">
        <f>IF(טבלה1013[[#This Row],[3 הפלגות זהות]]="","",IF(טבלה1013[[#This Row],[3 הפלגות זהות]]=1,טבלה1013[[#This Row],[LengthofCycle]],W898))</f>
        <v/>
      </c>
      <c r="Y899" s="1" t="str">
        <f>IF(OR(טבלה1013[[#This Row],[הווסת פעיל?]]=0,טבלה1013[[#This Row],[הווסת פעיל?]]=""),"",SUM(Y898,טבלה1013[[#This Row],[הווסת פעיל?]]))</f>
        <v/>
      </c>
      <c r="Z899" s="1" t="str">
        <f>IF(AND(טבלה1013[[#This Row],[כמה מחזורים עד עקירה]]&lt;&gt;"",Y900=""),טבלה1013[[#This Row],[כמה מחזורים עד עקירה]],"")</f>
        <v/>
      </c>
      <c r="AA899" s="1" t="str">
        <f>IF(AND(טבלה1013[[#This Row],[הווסת פעיל?]]=1,טבלה1013[[#This Row],[וסת קבוע אחרון]]&lt;&gt;W898),טבלה1013[[#This Row],[וסת קבוע אחרון]],"")</f>
        <v/>
      </c>
      <c r="AB899" s="1" t="str">
        <f>IF(AND(טבלה1013[[#This Row],[הווסת פעיל?]]=1,X898=0,טבלה1013[[#This Row],[וסת קבוע אחרון]]=W898),טבלה1013[[#This Row],[וסת קבוע אחרון]],"")</f>
        <v/>
      </c>
      <c r="AC899" s="1" t="str">
        <f>IF(AND(טבלה1013[[#This Row],[הווסת פעיל?]]=1,X898=0,טבלה1013[[#This Row],[וסת קבוע אחרון]]&lt;&gt;W898),1,"")</f>
        <v/>
      </c>
      <c r="AD899" s="1" t="str">
        <f>IF(AND(טבלה1013[[#This Row],[הווסת פעיל?]]&lt;&gt;"",B900=1),טבלה1013[[#This Row],[CycleNumber]],"")</f>
        <v/>
      </c>
      <c r="AE899" s="1" t="str">
        <f>IF(AND(טבלה1013[[#This Row],[הווסת פעיל?]]&lt;&gt;"",X898=""),טבלה1013[[#This Row],[CycleNumber]],"")</f>
        <v/>
      </c>
      <c r="AF899" s="1" t="str">
        <f>IF(B900=1,"",IF(טבלה1013[[#This Row],[הווסת פעיל?]]=1,IF(טבלה1013[[#This Row],[וסת קבוע אחרון]]=F900,1,0),""))</f>
        <v/>
      </c>
      <c r="AG899" s="1" t="str">
        <f>IF(B900=1,"",IF(טבלה1013[[#This Row],[הווסת פעיל?]]=1,IF(OR(טבלה1013[[#This Row],[וסת קבוע אחרון]]=F900,F900=טבלה1013[[#This Row],[LengthofCycle]]),1,0),""))</f>
        <v/>
      </c>
      <c r="AH899" s="1" t="str">
        <f>IF(B900=1,"",IF(טבלה1013[[#This Row],[הווסת פעיל?]]=1,IF(OR(טבלה1013[[#This Row],[וסת קבוע אחרון]]=F900,F900=טבלה1013[[#This Row],[LengthofCycle]],AND(טבלה1013[[#This Row],[LengthofCycle]]&lt;&gt;טבלה1013[[#This Row],[וסת קבוע אחרון]],OR(F900=28,F900=29))),1,0),""))</f>
        <v/>
      </c>
      <c r="AI899" s="1" t="str">
        <f>IF(AND(טבלה1013[[#This Row],[הווסת פעיל?]]=1,B900=1),1,"")</f>
        <v/>
      </c>
      <c r="AJ899" s="4">
        <f>IF(AND(טבלה1013[[#This Row],[הווסת פעיל?]]&lt;&gt;1,B900&lt;&gt;1,B900&lt;&gt;""),IF(טבלה1013[[#This Row],[LengthofCycle]]=F900,1,0),"")</f>
        <v>1</v>
      </c>
      <c r="AK899" s="4">
        <f>IF(AND(טבלה1013[[#This Row],[הווסת פעיל?]]&lt;&gt;1,B900&lt;&gt;1,B900&lt;&gt;""),IF(OR(טבלה1013[[#This Row],[LengthofCycle]]=F900,F900=29),1,0),"")</f>
        <v>1</v>
      </c>
      <c r="AL899" s="4">
        <f>IF(AND(טבלה1013[[#This Row],[הווסת פעיל?]]&lt;&gt;1,B900&lt;&gt;1,B900&lt;&gt;""),IF(OR(טבלה1013[[#This Row],[LengthofCycle]]=F900,F900=29,F900=28),1,0),"")</f>
        <v>1</v>
      </c>
    </row>
    <row r="900" spans="1:38" x14ac:dyDescent="0.25">
      <c r="A900" s="1" t="s">
        <v>127</v>
      </c>
      <c r="B900" s="1">
        <v>16</v>
      </c>
      <c r="C900" s="1">
        <v>0</v>
      </c>
      <c r="D900" s="1">
        <v>1</v>
      </c>
      <c r="E900" s="1">
        <v>0</v>
      </c>
      <c r="F900" s="1">
        <v>31</v>
      </c>
      <c r="G900" s="1">
        <f>טבלה1013[[#This Row],[LengthofCycle]]+1</f>
        <v>32</v>
      </c>
      <c r="H900" s="1">
        <f>IF(IFERROR(LOOKUP(טבלה1013[[#This Row],[ClientID]],קביעויות[השבוע]),FALSE)=טבלה1013[[#This Row],[ClientID]],1,"")</f>
        <v>1</v>
      </c>
      <c r="I900" s="1" t="str">
        <f>IF(AND(טבלה1013[[#This Row],[CycleNumber]]&gt;1,OR(B901="",טבלה1013[[#This Row],[CycleNumber]]&gt;B899)),IF(OR(AND(טבלה1013[[#This Row],[LengthofCycle]]=28,F899=28),AND(טבלה1013[[#This Row],[LengthofCycle]]=35,F899=35)),1,""),"")</f>
        <v/>
      </c>
      <c r="J900" s="1" t="str">
        <f>IF(AND(טבלה1013[[#This Row],[וסת השבוע]]=1,I899=1,טבלה1013[[#This Row],[CycleNumber]]&gt;B899),1,"")</f>
        <v/>
      </c>
      <c r="K900" s="1">
        <f>IF(טבלה1013[[#This Row],[CycleNumber]]=1,"",IF(טבלה1013[[#This Row],[וסת השבוע]]=1,0,IF(K899="","",IF(K899=0,IF(טבלה1013[[#This Row],[LengthofCycle]]=28,0,1),IF(K899=1,IF(טבלה1013[[#This Row],[LengthofCycle]]+F899=28*2,0,2),IF(K899=2,IF(טבלה1013[[#This Row],[LengthofCycle]]+F899+F898=28*3,0,3),""))))))</f>
        <v>2</v>
      </c>
      <c r="L900" s="1">
        <f>IF(טבלה1013[[#This Row],[וסת השבוע]]=1,IF(טבלה1013[[#This Row],[וסת השבוע וההפלגה ביחד]]=1,L899+1,0),IF(AND(טבלה1013[[#This Row],[CycleNumber]]&gt;B899,טבלה1013[[#This Row],[CycleNumber]]&gt;1),IF(טבלה1013[[#This Row],[וסת השבוע פעיל?]]&lt;&gt;"",L899+1,""),""))</f>
        <v>2</v>
      </c>
      <c r="M900" s="1" t="str">
        <f>IF(AND(טבלה1013[[#This Row],[וסת השבוע פעיל?]]&lt;&gt;"",טבלה1013[[#This Row],[CycleNumber]]&lt;B901,B901&lt;&gt;"",טבלה1013[[#This Row],[וסת השבוע פעיל?]]&lt;3),IF(K901=0,IF(AND(טבלה1013[[#This Row],[וסת השבוע פעיל?]]&gt;0,I901=1),0,1),0),"")</f>
        <v/>
      </c>
      <c r="N900" s="1">
        <f t="shared" si="76"/>
        <v>26</v>
      </c>
      <c r="O900" s="1" t="str">
        <f>IF(AND(טבלה1013[[#This Row],[חיזוי - שבוע]]=1,J901=1),1,"")</f>
        <v/>
      </c>
      <c r="P900" s="1" t="str">
        <f>IF(AND(טבלה1013[[#This Row],[חיזוי טוב עם הפלגה?]]=1,טבלה1013[[#This Row],[וסת קבוע אחרון]]&lt;&gt;28,X899=1),1,"")</f>
        <v/>
      </c>
      <c r="Q900" s="1">
        <f>IF(AND(טבלה1013[[#This Row],[וסת השבוע פעיל?]]&lt;3,OR(טבלה1013[[#This Row],[CycleNumber]]&gt;B901,B901="")),1,"")</f>
        <v>1</v>
      </c>
      <c r="R900" s="1">
        <f>IF(טבלה1013[[#This Row],[האישה קבעה וסת שבוע?]]=1,IF(טבלה1013[[#This Row],[וסת השבוע פעיל?]]&lt;3,1,0),"")</f>
        <v>1</v>
      </c>
      <c r="S9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0" s="1">
        <f t="shared" si="77"/>
        <v>0</v>
      </c>
      <c r="U900" s="1">
        <f t="shared" si="78"/>
        <v>0</v>
      </c>
      <c r="V900" s="1">
        <f t="shared" si="79"/>
        <v>0</v>
      </c>
      <c r="W900" s="1" t="str">
        <f>IF(טבלה1013[[#This Row],[3 הפלגות זהות]]="","",IF(טבלה1013[[#This Row],[3 הפלגות זהות]]=1,טבלה1013[[#This Row],[LengthofCycle]],W899))</f>
        <v/>
      </c>
      <c r="Y900" s="1" t="str">
        <f>IF(OR(טבלה1013[[#This Row],[הווסת פעיל?]]=0,טבלה1013[[#This Row],[הווסת פעיל?]]=""),"",SUM(Y899,טבלה1013[[#This Row],[הווסת פעיל?]]))</f>
        <v/>
      </c>
      <c r="Z900" s="1" t="str">
        <f>IF(AND(טבלה1013[[#This Row],[כמה מחזורים עד עקירה]]&lt;&gt;"",Y901=""),טבלה1013[[#This Row],[כמה מחזורים עד עקירה]],"")</f>
        <v/>
      </c>
      <c r="AA900" s="1" t="str">
        <f>IF(AND(טבלה1013[[#This Row],[הווסת פעיל?]]=1,טבלה1013[[#This Row],[וסת קבוע אחרון]]&lt;&gt;W899),טבלה1013[[#This Row],[וסת קבוע אחרון]],"")</f>
        <v/>
      </c>
      <c r="AB900" s="1" t="str">
        <f>IF(AND(טבלה1013[[#This Row],[הווסת פעיל?]]=1,X899=0,טבלה1013[[#This Row],[וסת קבוע אחרון]]=W899),טבלה1013[[#This Row],[וסת קבוע אחרון]],"")</f>
        <v/>
      </c>
      <c r="AC900" s="1" t="str">
        <f>IF(AND(טבלה1013[[#This Row],[הווסת פעיל?]]=1,X899=0,טבלה1013[[#This Row],[וסת קבוע אחרון]]&lt;&gt;W899),1,"")</f>
        <v/>
      </c>
      <c r="AD900" s="1" t="str">
        <f>IF(AND(טבלה1013[[#This Row],[הווסת פעיל?]]&lt;&gt;"",B901=1),טבלה1013[[#This Row],[CycleNumber]],"")</f>
        <v/>
      </c>
      <c r="AE900" s="1" t="str">
        <f>IF(AND(טבלה1013[[#This Row],[הווסת פעיל?]]&lt;&gt;"",X899=""),טבלה1013[[#This Row],[CycleNumber]],"")</f>
        <v/>
      </c>
      <c r="AF900" s="1" t="str">
        <f>IF(B901=1,"",IF(טבלה1013[[#This Row],[הווסת פעיל?]]=1,IF(טבלה1013[[#This Row],[וסת קבוע אחרון]]=F901,1,0),""))</f>
        <v/>
      </c>
      <c r="AG900" s="1" t="str">
        <f>IF(B901=1,"",IF(טבלה1013[[#This Row],[הווסת פעיל?]]=1,IF(OR(טבלה1013[[#This Row],[וסת קבוע אחרון]]=F901,F901=טבלה1013[[#This Row],[LengthofCycle]]),1,0),""))</f>
        <v/>
      </c>
      <c r="AH900" s="1" t="str">
        <f>IF(B901=1,"",IF(טבלה1013[[#This Row],[הווסת פעיל?]]=1,IF(OR(טבלה1013[[#This Row],[וסת קבוע אחרון]]=F901,F901=טבלה1013[[#This Row],[LengthofCycle]],AND(טבלה1013[[#This Row],[LengthofCycle]]&lt;&gt;טבלה1013[[#This Row],[וסת קבוע אחרון]],OR(F901=28,F901=29))),1,0),""))</f>
        <v/>
      </c>
      <c r="AI900" s="1" t="str">
        <f>IF(AND(טבלה1013[[#This Row],[הווסת פעיל?]]=1,B901=1),1,"")</f>
        <v/>
      </c>
      <c r="AJ900" s="4" t="str">
        <f>IF(AND(טבלה1013[[#This Row],[הווסת פעיל?]]&lt;&gt;1,B901&lt;&gt;1,B901&lt;&gt;""),IF(טבלה1013[[#This Row],[LengthofCycle]]=F901,1,0),"")</f>
        <v/>
      </c>
      <c r="AK900" s="4" t="str">
        <f>IF(AND(טבלה1013[[#This Row],[הווסת פעיל?]]&lt;&gt;1,B901&lt;&gt;1,B901&lt;&gt;""),IF(OR(טבלה1013[[#This Row],[LengthofCycle]]=F901,F901=29),1,0),"")</f>
        <v/>
      </c>
      <c r="AL900" s="4" t="str">
        <f>IF(AND(טבלה1013[[#This Row],[הווסת פעיל?]]&lt;&gt;1,B901&lt;&gt;1,B901&lt;&gt;""),IF(OR(טבלה1013[[#This Row],[LengthofCycle]]=F901,F901=29,F901=28),1,0),"")</f>
        <v/>
      </c>
    </row>
    <row r="901" spans="1:38" x14ac:dyDescent="0.25">
      <c r="A901" s="1" t="s">
        <v>128</v>
      </c>
      <c r="B901" s="1">
        <v>1</v>
      </c>
      <c r="C901" s="1">
        <v>1</v>
      </c>
      <c r="D901" s="1">
        <v>1</v>
      </c>
      <c r="E901" s="1">
        <v>0</v>
      </c>
      <c r="F901" s="1">
        <v>31</v>
      </c>
      <c r="G901" s="1">
        <f>טבלה1013[[#This Row],[LengthofCycle]]+1</f>
        <v>32</v>
      </c>
      <c r="H901" s="1" t="str">
        <f>IF(IFERROR(LOOKUP(טבלה1013[[#This Row],[ClientID]],קביעויות[השבוע]),FALSE)=טבלה1013[[#This Row],[ClientID]],1,"")</f>
        <v/>
      </c>
      <c r="I901" s="1" t="str">
        <f>IF(AND(טבלה1013[[#This Row],[CycleNumber]]&gt;1,OR(B902="",טבלה1013[[#This Row],[CycleNumber]]&gt;B900)),IF(OR(AND(טבלה1013[[#This Row],[LengthofCycle]]=28,F900=28),AND(טבלה1013[[#This Row],[LengthofCycle]]=35,F900=35)),1,""),"")</f>
        <v/>
      </c>
      <c r="J901" s="1" t="str">
        <f>IF(AND(טבלה1013[[#This Row],[וסת השבוע]]=1,I900=1,טבלה1013[[#This Row],[CycleNumber]]&gt;B900),1,"")</f>
        <v/>
      </c>
      <c r="K901" s="1" t="str">
        <f>IF(טבלה1013[[#This Row],[CycleNumber]]=1,"",IF(טבלה1013[[#This Row],[וסת השבוע]]=1,0,IF(K900="","",IF(K900=0,IF(טבלה1013[[#This Row],[LengthofCycle]]=28,0,1),IF(K900=1,IF(טבלה1013[[#This Row],[LengthofCycle]]+F900=28*2,0,2),IF(K900=2,IF(טבלה1013[[#This Row],[LengthofCycle]]+F900+F899=28*3,0,3),""))))))</f>
        <v/>
      </c>
      <c r="L901" s="1" t="str">
        <f>IF(טבלה1013[[#This Row],[וסת השבוע]]=1,IF(טבלה1013[[#This Row],[וסת השבוע וההפלגה ביחד]]=1,L900+1,0),IF(AND(טבלה1013[[#This Row],[CycleNumber]]&gt;B900,טבלה1013[[#This Row],[CycleNumber]]&gt;1),IF(טבלה1013[[#This Row],[וסת השבוע פעיל?]]&lt;&gt;"",L900+1,""),""))</f>
        <v/>
      </c>
      <c r="M901" s="1" t="str">
        <f>IF(AND(טבלה1013[[#This Row],[וסת השבוע פעיל?]]&lt;&gt;"",טבלה1013[[#This Row],[CycleNumber]]&lt;B902,B902&lt;&gt;"",טבלה1013[[#This Row],[וסת השבוע פעיל?]]&lt;3),IF(K902=0,IF(AND(טבלה1013[[#This Row],[וסת השבוע פעיל?]]&gt;0,I902=1),0,1),0),"")</f>
        <v/>
      </c>
      <c r="N901" s="1" t="str">
        <f t="shared" si="76"/>
        <v/>
      </c>
      <c r="O901" s="1" t="str">
        <f>IF(AND(טבלה1013[[#This Row],[חיזוי - שבוע]]=1,J902=1),1,"")</f>
        <v/>
      </c>
      <c r="P901" s="1" t="str">
        <f>IF(AND(טבלה1013[[#This Row],[חיזוי טוב עם הפלגה?]]=1,טבלה1013[[#This Row],[וסת קבוע אחרון]]&lt;&gt;28,X900=1),1,"")</f>
        <v/>
      </c>
      <c r="Q901" s="1" t="str">
        <f>IF(AND(טבלה1013[[#This Row],[וסת השבוע פעיל?]]&lt;3,OR(טבלה1013[[#This Row],[CycleNumber]]&gt;B902,B902="")),1,"")</f>
        <v/>
      </c>
      <c r="R901" s="1" t="str">
        <f>IF(טבלה1013[[#This Row],[האישה קבעה וסת שבוע?]]=1,IF(טבלה1013[[#This Row],[וסת השבוע פעיל?]]&lt;3,1,0),"")</f>
        <v/>
      </c>
      <c r="S9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1" s="1" t="str">
        <f t="shared" si="77"/>
        <v/>
      </c>
      <c r="U901" s="1" t="str">
        <f t="shared" si="78"/>
        <v/>
      </c>
      <c r="V901" s="1" t="str">
        <f t="shared" si="79"/>
        <v/>
      </c>
      <c r="W901" s="1" t="str">
        <f>IF(טבלה1013[[#This Row],[3 הפלגות זהות]]="","",IF(טבלה1013[[#This Row],[3 הפלגות זהות]]=1,טבלה1013[[#This Row],[LengthofCycle]],W900))</f>
        <v/>
      </c>
      <c r="Y901" s="1" t="str">
        <f>IF(OR(טבלה1013[[#This Row],[הווסת פעיל?]]=0,טבלה1013[[#This Row],[הווסת פעיל?]]=""),"",SUM(Y900,טבלה1013[[#This Row],[הווסת פעיל?]]))</f>
        <v/>
      </c>
      <c r="Z901" s="1" t="str">
        <f>IF(AND(טבלה1013[[#This Row],[כמה מחזורים עד עקירה]]&lt;&gt;"",Y902=""),טבלה1013[[#This Row],[כמה מחזורים עד עקירה]],"")</f>
        <v/>
      </c>
      <c r="AA901" s="1" t="str">
        <f>IF(AND(טבלה1013[[#This Row],[הווסת פעיל?]]=1,טבלה1013[[#This Row],[וסת קבוע אחרון]]&lt;&gt;W900),טבלה1013[[#This Row],[וסת קבוע אחרון]],"")</f>
        <v/>
      </c>
      <c r="AB901" s="1" t="str">
        <f>IF(AND(טבלה1013[[#This Row],[הווסת פעיל?]]=1,X900=0,טבלה1013[[#This Row],[וסת קבוע אחרון]]=W900),טבלה1013[[#This Row],[וסת קבוע אחרון]],"")</f>
        <v/>
      </c>
      <c r="AC901" s="1" t="str">
        <f>IF(AND(טבלה1013[[#This Row],[הווסת פעיל?]]=1,X900=0,טבלה1013[[#This Row],[וסת קבוע אחרון]]&lt;&gt;W900),1,"")</f>
        <v/>
      </c>
      <c r="AD901" s="1" t="str">
        <f>IF(AND(טבלה1013[[#This Row],[הווסת פעיל?]]&lt;&gt;"",B902=1),טבלה1013[[#This Row],[CycleNumber]],"")</f>
        <v/>
      </c>
      <c r="AE901" s="1" t="str">
        <f>IF(AND(טבלה1013[[#This Row],[הווסת פעיל?]]&lt;&gt;"",X900=""),טבלה1013[[#This Row],[CycleNumber]],"")</f>
        <v/>
      </c>
      <c r="AF901" s="1" t="str">
        <f>IF(B902=1,"",IF(טבלה1013[[#This Row],[הווסת פעיל?]]=1,IF(טבלה1013[[#This Row],[וסת קבוע אחרון]]=F902,1,0),""))</f>
        <v/>
      </c>
      <c r="AG901" s="1" t="str">
        <f>IF(B902=1,"",IF(טבלה1013[[#This Row],[הווסת פעיל?]]=1,IF(OR(טבלה1013[[#This Row],[וסת קבוע אחרון]]=F902,F902=טבלה1013[[#This Row],[LengthofCycle]]),1,0),""))</f>
        <v/>
      </c>
      <c r="AH901" s="1" t="str">
        <f>IF(B902=1,"",IF(טבלה1013[[#This Row],[הווסת פעיל?]]=1,IF(OR(טבלה1013[[#This Row],[וסת קבוע אחרון]]=F902,F902=טבלה1013[[#This Row],[LengthofCycle]],AND(טבלה1013[[#This Row],[LengthofCycle]]&lt;&gt;טבלה1013[[#This Row],[וסת קבוע אחרון]],OR(F902=28,F902=29))),1,0),""))</f>
        <v/>
      </c>
      <c r="AI901" s="1" t="str">
        <f>IF(AND(טבלה1013[[#This Row],[הווסת פעיל?]]=1,B902=1),1,"")</f>
        <v/>
      </c>
      <c r="AJ901" s="4">
        <f>IF(AND(טבלה1013[[#This Row],[הווסת פעיל?]]&lt;&gt;1,B902&lt;&gt;1,B902&lt;&gt;""),IF(טבלה1013[[#This Row],[LengthofCycle]]=F902,1,0),"")</f>
        <v>0</v>
      </c>
      <c r="AK901" s="4">
        <f>IF(AND(טבלה1013[[#This Row],[הווסת פעיל?]]&lt;&gt;1,B902&lt;&gt;1,B902&lt;&gt;""),IF(OR(טבלה1013[[#This Row],[LengthofCycle]]=F902,F902=29),1,0),"")</f>
        <v>0</v>
      </c>
      <c r="AL901" s="4">
        <f>IF(AND(טבלה1013[[#This Row],[הווסת פעיל?]]&lt;&gt;1,B902&lt;&gt;1,B902&lt;&gt;""),IF(OR(טבלה1013[[#This Row],[LengthofCycle]]=F902,F902=29,F902=28),1,0),"")</f>
        <v>0</v>
      </c>
    </row>
    <row r="902" spans="1:38" x14ac:dyDescent="0.25">
      <c r="A902" s="1" t="s">
        <v>128</v>
      </c>
      <c r="B902" s="1">
        <v>2</v>
      </c>
      <c r="C902" s="1">
        <v>1</v>
      </c>
      <c r="D902" s="1">
        <v>1</v>
      </c>
      <c r="E902" s="1">
        <v>0</v>
      </c>
      <c r="F902" s="1">
        <v>35</v>
      </c>
      <c r="G902" s="1">
        <f>טבלה1013[[#This Row],[LengthofCycle]]+1</f>
        <v>36</v>
      </c>
      <c r="H902" s="1" t="str">
        <f>IF(IFERROR(LOOKUP(טבלה1013[[#This Row],[ClientID]],קביעויות[השבוע]),FALSE)=טבלה1013[[#This Row],[ClientID]],1,"")</f>
        <v/>
      </c>
      <c r="I902" s="1" t="str">
        <f>IF(AND(טבלה1013[[#This Row],[CycleNumber]]&gt;1,OR(B903="",טבלה1013[[#This Row],[CycleNumber]]&gt;B901)),IF(OR(AND(טבלה1013[[#This Row],[LengthofCycle]]=28,F901=28),AND(טבלה1013[[#This Row],[LengthofCycle]]=35,F901=35)),1,""),"")</f>
        <v/>
      </c>
      <c r="J902" s="1" t="str">
        <f>IF(AND(טבלה1013[[#This Row],[וסת השבוע]]=1,I901=1,טבלה1013[[#This Row],[CycleNumber]]&gt;B901),1,"")</f>
        <v/>
      </c>
      <c r="K902" s="1" t="str">
        <f>IF(טבלה1013[[#This Row],[CycleNumber]]=1,"",IF(טבלה1013[[#This Row],[וסת השבוע]]=1,0,IF(K901="","",IF(K901=0,IF(טבלה1013[[#This Row],[LengthofCycle]]=28,0,1),IF(K901=1,IF(טבלה1013[[#This Row],[LengthofCycle]]+F901=28*2,0,2),IF(K901=2,IF(טבלה1013[[#This Row],[LengthofCycle]]+F901+F900=28*3,0,3),""))))))</f>
        <v/>
      </c>
      <c r="L902" s="1" t="str">
        <f>IF(טבלה1013[[#This Row],[וסת השבוע]]=1,IF(טבלה1013[[#This Row],[וסת השבוע וההפלגה ביחד]]=1,L901+1,0),IF(AND(טבלה1013[[#This Row],[CycleNumber]]&gt;B901,טבלה1013[[#This Row],[CycleNumber]]&gt;1),IF(טבלה1013[[#This Row],[וסת השבוע פעיל?]]&lt;&gt;"",L901+1,""),""))</f>
        <v/>
      </c>
      <c r="M902" s="1" t="str">
        <f>IF(AND(טבלה1013[[#This Row],[וסת השבוע פעיל?]]&lt;&gt;"",טבלה1013[[#This Row],[CycleNumber]]&lt;B903,B903&lt;&gt;"",טבלה1013[[#This Row],[וסת השבוע פעיל?]]&lt;3),IF(K903=0,IF(AND(טבלה1013[[#This Row],[וסת השבוע פעיל?]]&gt;0,I903=1),0,1),0),"")</f>
        <v/>
      </c>
      <c r="N902" s="1" t="str">
        <f t="shared" si="76"/>
        <v/>
      </c>
      <c r="O902" s="1" t="str">
        <f>IF(AND(טבלה1013[[#This Row],[חיזוי - שבוע]]=1,J903=1),1,"")</f>
        <v/>
      </c>
      <c r="P902" s="1" t="str">
        <f>IF(AND(טבלה1013[[#This Row],[חיזוי טוב עם הפלגה?]]=1,טבלה1013[[#This Row],[וסת קבוע אחרון]]&lt;&gt;28,X901=1),1,"")</f>
        <v/>
      </c>
      <c r="Q902" s="1" t="str">
        <f>IF(AND(טבלה1013[[#This Row],[וסת השבוע פעיל?]]&lt;3,OR(טבלה1013[[#This Row],[CycleNumber]]&gt;B903,B903="")),1,"")</f>
        <v/>
      </c>
      <c r="R902" s="1" t="str">
        <f>IF(טבלה1013[[#This Row],[האישה קבעה וסת שבוע?]]=1,IF(טבלה1013[[#This Row],[וסת השבוע פעיל?]]&lt;3,1,0),"")</f>
        <v/>
      </c>
      <c r="S9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2" s="1" t="str">
        <f t="shared" si="77"/>
        <v/>
      </c>
      <c r="U902" s="1" t="str">
        <f t="shared" si="78"/>
        <v/>
      </c>
      <c r="V902" s="1" t="str">
        <f t="shared" si="79"/>
        <v/>
      </c>
      <c r="W902" s="1" t="str">
        <f>IF(טבלה1013[[#This Row],[3 הפלגות זהות]]="","",IF(טבלה1013[[#This Row],[3 הפלגות זהות]]=1,טבלה1013[[#This Row],[LengthofCycle]],W901))</f>
        <v/>
      </c>
      <c r="Y902" s="1" t="str">
        <f>IF(OR(טבלה1013[[#This Row],[הווסת פעיל?]]=0,טבלה1013[[#This Row],[הווסת פעיל?]]=""),"",SUM(Y901,טבלה1013[[#This Row],[הווסת פעיל?]]))</f>
        <v/>
      </c>
      <c r="Z902" s="1" t="str">
        <f>IF(AND(טבלה1013[[#This Row],[כמה מחזורים עד עקירה]]&lt;&gt;"",Y903=""),טבלה1013[[#This Row],[כמה מחזורים עד עקירה]],"")</f>
        <v/>
      </c>
      <c r="AA902" s="1" t="str">
        <f>IF(AND(טבלה1013[[#This Row],[הווסת פעיל?]]=1,טבלה1013[[#This Row],[וסת קבוע אחרון]]&lt;&gt;W901),טבלה1013[[#This Row],[וסת קבוע אחרון]],"")</f>
        <v/>
      </c>
      <c r="AB902" s="1" t="str">
        <f>IF(AND(טבלה1013[[#This Row],[הווסת פעיל?]]=1,X901=0,טבלה1013[[#This Row],[וסת קבוע אחרון]]=W901),טבלה1013[[#This Row],[וסת קבוע אחרון]],"")</f>
        <v/>
      </c>
      <c r="AC902" s="1" t="str">
        <f>IF(AND(טבלה1013[[#This Row],[הווסת פעיל?]]=1,X901=0,טבלה1013[[#This Row],[וסת קבוע אחרון]]&lt;&gt;W901),1,"")</f>
        <v/>
      </c>
      <c r="AD902" s="1" t="str">
        <f>IF(AND(טבלה1013[[#This Row],[הווסת פעיל?]]&lt;&gt;"",B903=1),טבלה1013[[#This Row],[CycleNumber]],"")</f>
        <v/>
      </c>
      <c r="AE902" s="1" t="str">
        <f>IF(AND(טבלה1013[[#This Row],[הווסת פעיל?]]&lt;&gt;"",X901=""),טבלה1013[[#This Row],[CycleNumber]],"")</f>
        <v/>
      </c>
      <c r="AF902" s="1" t="str">
        <f>IF(B903=1,"",IF(טבלה1013[[#This Row],[הווסת פעיל?]]=1,IF(טבלה1013[[#This Row],[וסת קבוע אחרון]]=F903,1,0),""))</f>
        <v/>
      </c>
      <c r="AG902" s="1" t="str">
        <f>IF(B903=1,"",IF(טבלה1013[[#This Row],[הווסת פעיל?]]=1,IF(OR(טבלה1013[[#This Row],[וסת קבוע אחרון]]=F903,F903=טבלה1013[[#This Row],[LengthofCycle]]),1,0),""))</f>
        <v/>
      </c>
      <c r="AH902" s="1" t="str">
        <f>IF(B903=1,"",IF(טבלה1013[[#This Row],[הווסת פעיל?]]=1,IF(OR(טבלה1013[[#This Row],[וסת קבוע אחרון]]=F903,F903=טבלה1013[[#This Row],[LengthofCycle]],AND(טבלה1013[[#This Row],[LengthofCycle]]&lt;&gt;טבלה1013[[#This Row],[וסת קבוע אחרון]],OR(F903=28,F903=29))),1,0),""))</f>
        <v/>
      </c>
      <c r="AI902" s="1" t="str">
        <f>IF(AND(טבלה1013[[#This Row],[הווסת פעיל?]]=1,B903=1),1,"")</f>
        <v/>
      </c>
      <c r="AJ902" s="4">
        <f>IF(AND(טבלה1013[[#This Row],[הווסת פעיל?]]&lt;&gt;1,B903&lt;&gt;1,B903&lt;&gt;""),IF(טבלה1013[[#This Row],[LengthofCycle]]=F903,1,0),"")</f>
        <v>0</v>
      </c>
      <c r="AK902" s="4">
        <f>IF(AND(טבלה1013[[#This Row],[הווסת פעיל?]]&lt;&gt;1,B903&lt;&gt;1,B903&lt;&gt;""),IF(OR(טבלה1013[[#This Row],[LengthofCycle]]=F903,F903=29),1,0),"")</f>
        <v>0</v>
      </c>
      <c r="AL902" s="4">
        <f>IF(AND(טבלה1013[[#This Row],[הווסת פעיל?]]&lt;&gt;1,B903&lt;&gt;1,B903&lt;&gt;""),IF(OR(טבלה1013[[#This Row],[LengthofCycle]]=F903,F903=29,F903=28),1,0),"")</f>
        <v>0</v>
      </c>
    </row>
    <row r="903" spans="1:38" x14ac:dyDescent="0.25">
      <c r="A903" s="1" t="s">
        <v>128</v>
      </c>
      <c r="B903" s="1">
        <v>3</v>
      </c>
      <c r="C903" s="1">
        <v>1</v>
      </c>
      <c r="D903" s="1">
        <v>1</v>
      </c>
      <c r="E903" s="1">
        <v>0</v>
      </c>
      <c r="F903" s="1">
        <v>34</v>
      </c>
      <c r="G903" s="1">
        <f>טבלה1013[[#This Row],[LengthofCycle]]+1</f>
        <v>35</v>
      </c>
      <c r="H903" s="1" t="str">
        <f>IF(IFERROR(LOOKUP(טבלה1013[[#This Row],[ClientID]],קביעויות[השבוע]),FALSE)=טבלה1013[[#This Row],[ClientID]],1,"")</f>
        <v/>
      </c>
      <c r="I903" s="1" t="str">
        <f>IF(AND(טבלה1013[[#This Row],[CycleNumber]]&gt;1,OR(B904="",טבלה1013[[#This Row],[CycleNumber]]&gt;B902)),IF(OR(AND(טבלה1013[[#This Row],[LengthofCycle]]=28,F902=28),AND(טבלה1013[[#This Row],[LengthofCycle]]=35,F902=35)),1,""),"")</f>
        <v/>
      </c>
      <c r="J903" s="1" t="str">
        <f>IF(AND(טבלה1013[[#This Row],[וסת השבוע]]=1,I902=1,טבלה1013[[#This Row],[CycleNumber]]&gt;B902),1,"")</f>
        <v/>
      </c>
      <c r="K903" s="1" t="str">
        <f>IF(טבלה1013[[#This Row],[CycleNumber]]=1,"",IF(טבלה1013[[#This Row],[וסת השבוע]]=1,0,IF(K902="","",IF(K902=0,IF(טבלה1013[[#This Row],[LengthofCycle]]=28,0,1),IF(K902=1,IF(טבלה1013[[#This Row],[LengthofCycle]]+F902=28*2,0,2),IF(K902=2,IF(טבלה1013[[#This Row],[LengthofCycle]]+F902+F901=28*3,0,3),""))))))</f>
        <v/>
      </c>
      <c r="L903" s="1" t="str">
        <f>IF(טבלה1013[[#This Row],[וסת השבוע]]=1,IF(טבלה1013[[#This Row],[וסת השבוע וההפלגה ביחד]]=1,L902+1,0),IF(AND(טבלה1013[[#This Row],[CycleNumber]]&gt;B902,טבלה1013[[#This Row],[CycleNumber]]&gt;1),IF(טבלה1013[[#This Row],[וסת השבוע פעיל?]]&lt;&gt;"",L902+1,""),""))</f>
        <v/>
      </c>
      <c r="M903" s="1" t="str">
        <f>IF(AND(טבלה1013[[#This Row],[וסת השבוע פעיל?]]&lt;&gt;"",טבלה1013[[#This Row],[CycleNumber]]&lt;B904,B904&lt;&gt;"",טבלה1013[[#This Row],[וסת השבוע פעיל?]]&lt;3),IF(K904=0,IF(AND(טבלה1013[[#This Row],[וסת השבוע פעיל?]]&gt;0,I904=1),0,1),0),"")</f>
        <v/>
      </c>
      <c r="N903" s="1" t="str">
        <f t="shared" si="76"/>
        <v/>
      </c>
      <c r="O903" s="1" t="str">
        <f>IF(AND(טבלה1013[[#This Row],[חיזוי - שבוע]]=1,J904=1),1,"")</f>
        <v/>
      </c>
      <c r="P903" s="1" t="str">
        <f>IF(AND(טבלה1013[[#This Row],[חיזוי טוב עם הפלגה?]]=1,טבלה1013[[#This Row],[וסת קבוע אחרון]]&lt;&gt;28,X902=1),1,"")</f>
        <v/>
      </c>
      <c r="Q903" s="1" t="str">
        <f>IF(AND(טבלה1013[[#This Row],[וסת השבוע פעיל?]]&lt;3,OR(טבלה1013[[#This Row],[CycleNumber]]&gt;B904,B904="")),1,"")</f>
        <v/>
      </c>
      <c r="R903" s="1" t="str">
        <f>IF(טבלה1013[[#This Row],[האישה קבעה וסת שבוע?]]=1,IF(טבלה1013[[#This Row],[וסת השבוע פעיל?]]&lt;3,1,0),"")</f>
        <v/>
      </c>
      <c r="S9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3" s="1">
        <f t="shared" si="77"/>
        <v>0</v>
      </c>
      <c r="U903" s="1" t="str">
        <f t="shared" si="78"/>
        <v/>
      </c>
      <c r="V903" s="1" t="str">
        <f t="shared" si="79"/>
        <v/>
      </c>
      <c r="W903" s="1" t="str">
        <f>IF(טבלה1013[[#This Row],[3 הפלגות זהות]]="","",IF(טבלה1013[[#This Row],[3 הפלגות זהות]]=1,טבלה1013[[#This Row],[LengthofCycle]],W902))</f>
        <v/>
      </c>
      <c r="Y903" s="1" t="str">
        <f>IF(OR(טבלה1013[[#This Row],[הווסת פעיל?]]=0,טבלה1013[[#This Row],[הווסת פעיל?]]=""),"",SUM(Y902,טבלה1013[[#This Row],[הווסת פעיל?]]))</f>
        <v/>
      </c>
      <c r="Z903" s="1" t="str">
        <f>IF(AND(טבלה1013[[#This Row],[כמה מחזורים עד עקירה]]&lt;&gt;"",Y904=""),טבלה1013[[#This Row],[כמה מחזורים עד עקירה]],"")</f>
        <v/>
      </c>
      <c r="AA903" s="1" t="str">
        <f>IF(AND(טבלה1013[[#This Row],[הווסת פעיל?]]=1,טבלה1013[[#This Row],[וסת קבוע אחרון]]&lt;&gt;W902),טבלה1013[[#This Row],[וסת קבוע אחרון]],"")</f>
        <v/>
      </c>
      <c r="AB903" s="1" t="str">
        <f>IF(AND(טבלה1013[[#This Row],[הווסת פעיל?]]=1,X902=0,טבלה1013[[#This Row],[וסת קבוע אחרון]]=W902),טבלה1013[[#This Row],[וסת קבוע אחרון]],"")</f>
        <v/>
      </c>
      <c r="AC903" s="1" t="str">
        <f>IF(AND(טבלה1013[[#This Row],[הווסת פעיל?]]=1,X902=0,טבלה1013[[#This Row],[וסת קבוע אחרון]]&lt;&gt;W902),1,"")</f>
        <v/>
      </c>
      <c r="AD903" s="1" t="str">
        <f>IF(AND(טבלה1013[[#This Row],[הווסת פעיל?]]&lt;&gt;"",B904=1),טבלה1013[[#This Row],[CycleNumber]],"")</f>
        <v/>
      </c>
      <c r="AE903" s="1" t="str">
        <f>IF(AND(טבלה1013[[#This Row],[הווסת פעיל?]]&lt;&gt;"",X902=""),טבלה1013[[#This Row],[CycleNumber]],"")</f>
        <v/>
      </c>
      <c r="AF903" s="1" t="str">
        <f>IF(B904=1,"",IF(טבלה1013[[#This Row],[הווסת פעיל?]]=1,IF(טבלה1013[[#This Row],[וסת קבוע אחרון]]=F904,1,0),""))</f>
        <v/>
      </c>
      <c r="AG903" s="1" t="str">
        <f>IF(B904=1,"",IF(טבלה1013[[#This Row],[הווסת פעיל?]]=1,IF(OR(טבלה1013[[#This Row],[וסת קבוע אחרון]]=F904,F904=טבלה1013[[#This Row],[LengthofCycle]]),1,0),""))</f>
        <v/>
      </c>
      <c r="AH903" s="1" t="str">
        <f>IF(B904=1,"",IF(טבלה1013[[#This Row],[הווסת פעיל?]]=1,IF(OR(טבלה1013[[#This Row],[וסת קבוע אחרון]]=F904,F904=טבלה1013[[#This Row],[LengthofCycle]],AND(טבלה1013[[#This Row],[LengthofCycle]]&lt;&gt;טבלה1013[[#This Row],[וסת קבוע אחרון]],OR(F904=28,F904=29))),1,0),""))</f>
        <v/>
      </c>
      <c r="AI903" s="1" t="str">
        <f>IF(AND(טבלה1013[[#This Row],[הווסת פעיל?]]=1,B904=1),1,"")</f>
        <v/>
      </c>
      <c r="AJ903" s="4">
        <f>IF(AND(טבלה1013[[#This Row],[הווסת פעיל?]]&lt;&gt;1,B904&lt;&gt;1,B904&lt;&gt;""),IF(טבלה1013[[#This Row],[LengthofCycle]]=F904,1,0),"")</f>
        <v>0</v>
      </c>
      <c r="AK903" s="4">
        <f>IF(AND(טבלה1013[[#This Row],[הווסת פעיל?]]&lt;&gt;1,B904&lt;&gt;1,B904&lt;&gt;""),IF(OR(טבלה1013[[#This Row],[LengthofCycle]]=F904,F904=29),1,0),"")</f>
        <v>0</v>
      </c>
      <c r="AL903" s="4">
        <f>IF(AND(טבלה1013[[#This Row],[הווסת פעיל?]]&lt;&gt;1,B904&lt;&gt;1,B904&lt;&gt;""),IF(OR(טבלה1013[[#This Row],[LengthofCycle]]=F904,F904=29,F904=28),1,0),"")</f>
        <v>0</v>
      </c>
    </row>
    <row r="904" spans="1:38" x14ac:dyDescent="0.25">
      <c r="A904" s="1" t="s">
        <v>128</v>
      </c>
      <c r="B904" s="1">
        <v>4</v>
      </c>
      <c r="C904" s="1">
        <v>1</v>
      </c>
      <c r="D904" s="1">
        <v>1</v>
      </c>
      <c r="E904" s="1">
        <v>0</v>
      </c>
      <c r="F904" s="1">
        <v>32</v>
      </c>
      <c r="G904" s="1">
        <f>טבלה1013[[#This Row],[LengthofCycle]]+1</f>
        <v>33</v>
      </c>
      <c r="H904" s="1" t="str">
        <f>IF(IFERROR(LOOKUP(טבלה1013[[#This Row],[ClientID]],קביעויות[השבוע]),FALSE)=טבלה1013[[#This Row],[ClientID]],1,"")</f>
        <v/>
      </c>
      <c r="I904" s="1" t="str">
        <f>IF(AND(טבלה1013[[#This Row],[CycleNumber]]&gt;1,OR(B905="",טבלה1013[[#This Row],[CycleNumber]]&gt;B903)),IF(OR(AND(טבלה1013[[#This Row],[LengthofCycle]]=28,F903=28),AND(טבלה1013[[#This Row],[LengthofCycle]]=35,F903=35)),1,""),"")</f>
        <v/>
      </c>
      <c r="J904" s="1" t="str">
        <f>IF(AND(טבלה1013[[#This Row],[וסת השבוע]]=1,I903=1,טבלה1013[[#This Row],[CycleNumber]]&gt;B903),1,"")</f>
        <v/>
      </c>
      <c r="K904" s="1" t="str">
        <f>IF(טבלה1013[[#This Row],[CycleNumber]]=1,"",IF(טבלה1013[[#This Row],[וסת השבוע]]=1,0,IF(K903="","",IF(K903=0,IF(טבלה1013[[#This Row],[LengthofCycle]]=28,0,1),IF(K903=1,IF(טבלה1013[[#This Row],[LengthofCycle]]+F903=28*2,0,2),IF(K903=2,IF(טבלה1013[[#This Row],[LengthofCycle]]+F903+F902=28*3,0,3),""))))))</f>
        <v/>
      </c>
      <c r="L904" s="1" t="str">
        <f>IF(טבלה1013[[#This Row],[וסת השבוע]]=1,IF(טבלה1013[[#This Row],[וסת השבוע וההפלגה ביחד]]=1,L903+1,0),IF(AND(טבלה1013[[#This Row],[CycleNumber]]&gt;B903,טבלה1013[[#This Row],[CycleNumber]]&gt;1),IF(טבלה1013[[#This Row],[וסת השבוע פעיל?]]&lt;&gt;"",L903+1,""),""))</f>
        <v/>
      </c>
      <c r="M904" s="1" t="str">
        <f>IF(AND(טבלה1013[[#This Row],[וסת השבוע פעיל?]]&lt;&gt;"",טבלה1013[[#This Row],[CycleNumber]]&lt;B905,B905&lt;&gt;"",טבלה1013[[#This Row],[וסת השבוע פעיל?]]&lt;3),IF(K905=0,IF(AND(טבלה1013[[#This Row],[וסת השבוע פעיל?]]&gt;0,I905=1),0,1),0),"")</f>
        <v/>
      </c>
      <c r="N904" s="1" t="str">
        <f t="shared" si="76"/>
        <v/>
      </c>
      <c r="O904" s="1" t="str">
        <f>IF(AND(טבלה1013[[#This Row],[חיזוי - שבוע]]=1,J905=1),1,"")</f>
        <v/>
      </c>
      <c r="P904" s="1" t="str">
        <f>IF(AND(טבלה1013[[#This Row],[חיזוי טוב עם הפלגה?]]=1,טבלה1013[[#This Row],[וסת קבוע אחרון]]&lt;&gt;28,X903=1),1,"")</f>
        <v/>
      </c>
      <c r="Q904" s="1" t="str">
        <f>IF(AND(טבלה1013[[#This Row],[וסת השבוע פעיל?]]&lt;3,OR(טבלה1013[[#This Row],[CycleNumber]]&gt;B905,B905="")),1,"")</f>
        <v/>
      </c>
      <c r="R904" s="1" t="str">
        <f>IF(טבלה1013[[#This Row],[האישה קבעה וסת שבוע?]]=1,IF(טבלה1013[[#This Row],[וסת השבוע פעיל?]]&lt;3,1,0),"")</f>
        <v/>
      </c>
      <c r="S9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4" s="1">
        <f t="shared" si="77"/>
        <v>0</v>
      </c>
      <c r="U904" s="1">
        <f t="shared" si="78"/>
        <v>0</v>
      </c>
      <c r="V904" s="1" t="str">
        <f t="shared" si="79"/>
        <v/>
      </c>
      <c r="W904" s="1" t="str">
        <f>IF(טבלה1013[[#This Row],[3 הפלגות זהות]]="","",IF(טבלה1013[[#This Row],[3 הפלגות זהות]]=1,טבלה1013[[#This Row],[LengthofCycle]],W903))</f>
        <v/>
      </c>
      <c r="Y904" s="1" t="str">
        <f>IF(OR(טבלה1013[[#This Row],[הווסת פעיל?]]=0,טבלה1013[[#This Row],[הווסת פעיל?]]=""),"",SUM(Y903,טבלה1013[[#This Row],[הווסת פעיל?]]))</f>
        <v/>
      </c>
      <c r="Z904" s="1" t="str">
        <f>IF(AND(טבלה1013[[#This Row],[כמה מחזורים עד עקירה]]&lt;&gt;"",Y905=""),טבלה1013[[#This Row],[כמה מחזורים עד עקירה]],"")</f>
        <v/>
      </c>
      <c r="AA904" s="1" t="str">
        <f>IF(AND(טבלה1013[[#This Row],[הווסת פעיל?]]=1,טבלה1013[[#This Row],[וסת קבוע אחרון]]&lt;&gt;W903),טבלה1013[[#This Row],[וסת קבוע אחרון]],"")</f>
        <v/>
      </c>
      <c r="AB904" s="1" t="str">
        <f>IF(AND(טבלה1013[[#This Row],[הווסת פעיל?]]=1,X903=0,טבלה1013[[#This Row],[וסת קבוע אחרון]]=W903),טבלה1013[[#This Row],[וסת קבוע אחרון]],"")</f>
        <v/>
      </c>
      <c r="AC904" s="1" t="str">
        <f>IF(AND(טבלה1013[[#This Row],[הווסת פעיל?]]=1,X903=0,טבלה1013[[#This Row],[וסת קבוע אחרון]]&lt;&gt;W903),1,"")</f>
        <v/>
      </c>
      <c r="AD904" s="1" t="str">
        <f>IF(AND(טבלה1013[[#This Row],[הווסת פעיל?]]&lt;&gt;"",B905=1),טבלה1013[[#This Row],[CycleNumber]],"")</f>
        <v/>
      </c>
      <c r="AE904" s="1" t="str">
        <f>IF(AND(טבלה1013[[#This Row],[הווסת פעיל?]]&lt;&gt;"",X903=""),טבלה1013[[#This Row],[CycleNumber]],"")</f>
        <v/>
      </c>
      <c r="AF904" s="1" t="str">
        <f>IF(B905=1,"",IF(טבלה1013[[#This Row],[הווסת פעיל?]]=1,IF(טבלה1013[[#This Row],[וסת קבוע אחרון]]=F905,1,0),""))</f>
        <v/>
      </c>
      <c r="AG904" s="1" t="str">
        <f>IF(B905=1,"",IF(טבלה1013[[#This Row],[הווסת פעיל?]]=1,IF(OR(טבלה1013[[#This Row],[וסת קבוע אחרון]]=F905,F905=טבלה1013[[#This Row],[LengthofCycle]]),1,0),""))</f>
        <v/>
      </c>
      <c r="AH904" s="1" t="str">
        <f>IF(B905=1,"",IF(טבלה1013[[#This Row],[הווסת פעיל?]]=1,IF(OR(טבלה1013[[#This Row],[וסת קבוע אחרון]]=F905,F905=טבלה1013[[#This Row],[LengthofCycle]],AND(טבלה1013[[#This Row],[LengthofCycle]]&lt;&gt;טבלה1013[[#This Row],[וסת קבוע אחרון]],OR(F905=28,F905=29))),1,0),""))</f>
        <v/>
      </c>
      <c r="AI904" s="1" t="str">
        <f>IF(AND(טבלה1013[[#This Row],[הווסת פעיל?]]=1,B905=1),1,"")</f>
        <v/>
      </c>
      <c r="AJ904" s="4">
        <f>IF(AND(טבלה1013[[#This Row],[הווסת פעיל?]]&lt;&gt;1,B905&lt;&gt;1,B905&lt;&gt;""),IF(טבלה1013[[#This Row],[LengthofCycle]]=F905,1,0),"")</f>
        <v>0</v>
      </c>
      <c r="AK904" s="4">
        <f>IF(AND(טבלה1013[[#This Row],[הווסת פעיל?]]&lt;&gt;1,B905&lt;&gt;1,B905&lt;&gt;""),IF(OR(טבלה1013[[#This Row],[LengthofCycle]]=F905,F905=29),1,0),"")</f>
        <v>0</v>
      </c>
      <c r="AL904" s="4">
        <f>IF(AND(טבלה1013[[#This Row],[הווסת פעיל?]]&lt;&gt;1,B905&lt;&gt;1,B905&lt;&gt;""),IF(OR(טבלה1013[[#This Row],[LengthofCycle]]=F905,F905=29,F905=28),1,0),"")</f>
        <v>0</v>
      </c>
    </row>
    <row r="905" spans="1:38" x14ac:dyDescent="0.25">
      <c r="A905" s="1" t="s">
        <v>128</v>
      </c>
      <c r="B905" s="1">
        <v>5</v>
      </c>
      <c r="C905" s="1">
        <v>1</v>
      </c>
      <c r="D905" s="1">
        <v>1</v>
      </c>
      <c r="E905" s="1">
        <v>0</v>
      </c>
      <c r="F905" s="1">
        <v>38</v>
      </c>
      <c r="G905" s="1">
        <f>טבלה1013[[#This Row],[LengthofCycle]]+1</f>
        <v>39</v>
      </c>
      <c r="H905" s="1" t="str">
        <f>IF(IFERROR(LOOKUP(טבלה1013[[#This Row],[ClientID]],קביעויות[השבוע]),FALSE)=טבלה1013[[#This Row],[ClientID]],1,"")</f>
        <v/>
      </c>
      <c r="I905" s="1" t="str">
        <f>IF(AND(טבלה1013[[#This Row],[CycleNumber]]&gt;1,OR(B906="",טבלה1013[[#This Row],[CycleNumber]]&gt;B904)),IF(OR(AND(טבלה1013[[#This Row],[LengthofCycle]]=28,F904=28),AND(טבלה1013[[#This Row],[LengthofCycle]]=35,F904=35)),1,""),"")</f>
        <v/>
      </c>
      <c r="J905" s="1" t="str">
        <f>IF(AND(טבלה1013[[#This Row],[וסת השבוע]]=1,I904=1,טבלה1013[[#This Row],[CycleNumber]]&gt;B904),1,"")</f>
        <v/>
      </c>
      <c r="K905" s="1" t="str">
        <f>IF(טבלה1013[[#This Row],[CycleNumber]]=1,"",IF(טבלה1013[[#This Row],[וסת השבוע]]=1,0,IF(K904="","",IF(K904=0,IF(טבלה1013[[#This Row],[LengthofCycle]]=28,0,1),IF(K904=1,IF(טבלה1013[[#This Row],[LengthofCycle]]+F904=28*2,0,2),IF(K904=2,IF(טבלה1013[[#This Row],[LengthofCycle]]+F904+F903=28*3,0,3),""))))))</f>
        <v/>
      </c>
      <c r="L905" s="1" t="str">
        <f>IF(טבלה1013[[#This Row],[וסת השבוע]]=1,IF(טבלה1013[[#This Row],[וסת השבוע וההפלגה ביחד]]=1,L904+1,0),IF(AND(טבלה1013[[#This Row],[CycleNumber]]&gt;B904,טבלה1013[[#This Row],[CycleNumber]]&gt;1),IF(טבלה1013[[#This Row],[וסת השבוע פעיל?]]&lt;&gt;"",L904+1,""),""))</f>
        <v/>
      </c>
      <c r="M905" s="1" t="str">
        <f>IF(AND(טבלה1013[[#This Row],[וסת השבוע פעיל?]]&lt;&gt;"",טבלה1013[[#This Row],[CycleNumber]]&lt;B906,B906&lt;&gt;"",טבלה1013[[#This Row],[וסת השבוע פעיל?]]&lt;3),IF(K906=0,IF(AND(טבלה1013[[#This Row],[וסת השבוע פעיל?]]&gt;0,I906=1),0,1),0),"")</f>
        <v/>
      </c>
      <c r="N905" s="1" t="str">
        <f t="shared" si="76"/>
        <v/>
      </c>
      <c r="O905" s="1" t="str">
        <f>IF(AND(טבלה1013[[#This Row],[חיזוי - שבוע]]=1,J906=1),1,"")</f>
        <v/>
      </c>
      <c r="P905" s="1" t="str">
        <f>IF(AND(טבלה1013[[#This Row],[חיזוי טוב עם הפלגה?]]=1,טבלה1013[[#This Row],[וסת קבוע אחרון]]&lt;&gt;28,X904=1),1,"")</f>
        <v/>
      </c>
      <c r="Q905" s="1" t="str">
        <f>IF(AND(טבלה1013[[#This Row],[וסת השבוע פעיל?]]&lt;3,OR(טבלה1013[[#This Row],[CycleNumber]]&gt;B906,B906="")),1,"")</f>
        <v/>
      </c>
      <c r="R905" s="1" t="str">
        <f>IF(טבלה1013[[#This Row],[האישה קבעה וסת שבוע?]]=1,IF(טבלה1013[[#This Row],[וסת השבוע פעיל?]]&lt;3,1,0),"")</f>
        <v/>
      </c>
      <c r="S9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5" s="1">
        <f t="shared" si="77"/>
        <v>0</v>
      </c>
      <c r="U905" s="1">
        <f t="shared" si="78"/>
        <v>0</v>
      </c>
      <c r="V905" s="1">
        <f t="shared" si="79"/>
        <v>0</v>
      </c>
      <c r="W905" s="1" t="str">
        <f>IF(טבלה1013[[#This Row],[3 הפלגות זהות]]="","",IF(טבלה1013[[#This Row],[3 הפלגות זהות]]=1,טבלה1013[[#This Row],[LengthofCycle]],W904))</f>
        <v/>
      </c>
      <c r="Y905" s="1" t="str">
        <f>IF(OR(טבלה1013[[#This Row],[הווסת פעיל?]]=0,טבלה1013[[#This Row],[הווסת פעיל?]]=""),"",SUM(Y904,טבלה1013[[#This Row],[הווסת פעיל?]]))</f>
        <v/>
      </c>
      <c r="Z905" s="1" t="str">
        <f>IF(AND(טבלה1013[[#This Row],[כמה מחזורים עד עקירה]]&lt;&gt;"",Y906=""),טבלה1013[[#This Row],[כמה מחזורים עד עקירה]],"")</f>
        <v/>
      </c>
      <c r="AA905" s="1" t="str">
        <f>IF(AND(טבלה1013[[#This Row],[הווסת פעיל?]]=1,טבלה1013[[#This Row],[וסת קבוע אחרון]]&lt;&gt;W904),טבלה1013[[#This Row],[וסת קבוע אחרון]],"")</f>
        <v/>
      </c>
      <c r="AB905" s="1" t="str">
        <f>IF(AND(טבלה1013[[#This Row],[הווסת פעיל?]]=1,X904=0,טבלה1013[[#This Row],[וסת קבוע אחרון]]=W904),טבלה1013[[#This Row],[וסת קבוע אחרון]],"")</f>
        <v/>
      </c>
      <c r="AC905" s="1" t="str">
        <f>IF(AND(טבלה1013[[#This Row],[הווסת פעיל?]]=1,X904=0,טבלה1013[[#This Row],[וסת קבוע אחרון]]&lt;&gt;W904),1,"")</f>
        <v/>
      </c>
      <c r="AD905" s="1" t="str">
        <f>IF(AND(טבלה1013[[#This Row],[הווסת פעיל?]]&lt;&gt;"",B906=1),טבלה1013[[#This Row],[CycleNumber]],"")</f>
        <v/>
      </c>
      <c r="AE905" s="1" t="str">
        <f>IF(AND(טבלה1013[[#This Row],[הווסת פעיל?]]&lt;&gt;"",X904=""),טבלה1013[[#This Row],[CycleNumber]],"")</f>
        <v/>
      </c>
      <c r="AF905" s="1" t="str">
        <f>IF(B906=1,"",IF(טבלה1013[[#This Row],[הווסת פעיל?]]=1,IF(טבלה1013[[#This Row],[וסת קבוע אחרון]]=F906,1,0),""))</f>
        <v/>
      </c>
      <c r="AG905" s="1" t="str">
        <f>IF(B906=1,"",IF(טבלה1013[[#This Row],[הווסת פעיל?]]=1,IF(OR(טבלה1013[[#This Row],[וסת קבוע אחרון]]=F906,F906=טבלה1013[[#This Row],[LengthofCycle]]),1,0),""))</f>
        <v/>
      </c>
      <c r="AH905" s="1" t="str">
        <f>IF(B906=1,"",IF(טבלה1013[[#This Row],[הווסת פעיל?]]=1,IF(OR(טבלה1013[[#This Row],[וסת קבוע אחרון]]=F906,F906=טבלה1013[[#This Row],[LengthofCycle]],AND(טבלה1013[[#This Row],[LengthofCycle]]&lt;&gt;טבלה1013[[#This Row],[וסת קבוע אחרון]],OR(F906=28,F906=29))),1,0),""))</f>
        <v/>
      </c>
      <c r="AI905" s="1" t="str">
        <f>IF(AND(טבלה1013[[#This Row],[הווסת פעיל?]]=1,B906=1),1,"")</f>
        <v/>
      </c>
      <c r="AJ905" s="4">
        <f>IF(AND(טבלה1013[[#This Row],[הווסת פעיל?]]&lt;&gt;1,B906&lt;&gt;1,B906&lt;&gt;""),IF(טבלה1013[[#This Row],[LengthofCycle]]=F906,1,0),"")</f>
        <v>0</v>
      </c>
      <c r="AK905" s="4">
        <f>IF(AND(טבלה1013[[#This Row],[הווסת פעיל?]]&lt;&gt;1,B906&lt;&gt;1,B906&lt;&gt;""),IF(OR(טבלה1013[[#This Row],[LengthofCycle]]=F906,F906=29),1,0),"")</f>
        <v>0</v>
      </c>
      <c r="AL905" s="4">
        <f>IF(AND(טבלה1013[[#This Row],[הווסת פעיל?]]&lt;&gt;1,B906&lt;&gt;1,B906&lt;&gt;""),IF(OR(טבלה1013[[#This Row],[LengthofCycle]]=F906,F906=29,F906=28),1,0),"")</f>
        <v>0</v>
      </c>
    </row>
    <row r="906" spans="1:38" x14ac:dyDescent="0.25">
      <c r="A906" s="1" t="s">
        <v>128</v>
      </c>
      <c r="B906" s="1">
        <v>6</v>
      </c>
      <c r="C906" s="1">
        <v>1</v>
      </c>
      <c r="D906" s="1">
        <v>1</v>
      </c>
      <c r="E906" s="1">
        <v>0</v>
      </c>
      <c r="F906" s="1">
        <v>33</v>
      </c>
      <c r="G906" s="1">
        <f>טבלה1013[[#This Row],[LengthofCycle]]+1</f>
        <v>34</v>
      </c>
      <c r="H906" s="1" t="str">
        <f>IF(IFERROR(LOOKUP(טבלה1013[[#This Row],[ClientID]],קביעויות[השבוע]),FALSE)=טבלה1013[[#This Row],[ClientID]],1,"")</f>
        <v/>
      </c>
      <c r="I906" s="1" t="str">
        <f>IF(AND(טבלה1013[[#This Row],[CycleNumber]]&gt;1,OR(B907="",טבלה1013[[#This Row],[CycleNumber]]&gt;B905)),IF(OR(AND(טבלה1013[[#This Row],[LengthofCycle]]=28,F905=28),AND(טבלה1013[[#This Row],[LengthofCycle]]=35,F905=35)),1,""),"")</f>
        <v/>
      </c>
      <c r="J906" s="1" t="str">
        <f>IF(AND(טבלה1013[[#This Row],[וסת השבוע]]=1,I905=1,טבלה1013[[#This Row],[CycleNumber]]&gt;B905),1,"")</f>
        <v/>
      </c>
      <c r="K906" s="1" t="str">
        <f>IF(טבלה1013[[#This Row],[CycleNumber]]=1,"",IF(טבלה1013[[#This Row],[וסת השבוע]]=1,0,IF(K905="","",IF(K905=0,IF(טבלה1013[[#This Row],[LengthofCycle]]=28,0,1),IF(K905=1,IF(טבלה1013[[#This Row],[LengthofCycle]]+F905=28*2,0,2),IF(K905=2,IF(טבלה1013[[#This Row],[LengthofCycle]]+F905+F904=28*3,0,3),""))))))</f>
        <v/>
      </c>
      <c r="L906" s="1" t="str">
        <f>IF(טבלה1013[[#This Row],[וסת השבוע]]=1,IF(טבלה1013[[#This Row],[וסת השבוע וההפלגה ביחד]]=1,L905+1,0),IF(AND(טבלה1013[[#This Row],[CycleNumber]]&gt;B905,טבלה1013[[#This Row],[CycleNumber]]&gt;1),IF(טבלה1013[[#This Row],[וסת השבוע פעיל?]]&lt;&gt;"",L905+1,""),""))</f>
        <v/>
      </c>
      <c r="M906" s="1" t="str">
        <f>IF(AND(טבלה1013[[#This Row],[וסת השבוע פעיל?]]&lt;&gt;"",טבלה1013[[#This Row],[CycleNumber]]&lt;B907,B907&lt;&gt;"",טבלה1013[[#This Row],[וסת השבוע פעיל?]]&lt;3),IF(K907=0,IF(AND(טבלה1013[[#This Row],[וסת השבוע פעיל?]]&gt;0,I907=1),0,1),0),"")</f>
        <v/>
      </c>
      <c r="N906" s="1" t="str">
        <f t="shared" si="76"/>
        <v/>
      </c>
      <c r="O906" s="1" t="str">
        <f>IF(AND(טבלה1013[[#This Row],[חיזוי - שבוע]]=1,J907=1),1,"")</f>
        <v/>
      </c>
      <c r="P906" s="1" t="str">
        <f>IF(AND(טבלה1013[[#This Row],[חיזוי טוב עם הפלגה?]]=1,טבלה1013[[#This Row],[וסת קבוע אחרון]]&lt;&gt;28,X905=1),1,"")</f>
        <v/>
      </c>
      <c r="Q906" s="1" t="str">
        <f>IF(AND(טבלה1013[[#This Row],[וסת השבוע פעיל?]]&lt;3,OR(טבלה1013[[#This Row],[CycleNumber]]&gt;B907,B907="")),1,"")</f>
        <v/>
      </c>
      <c r="R906" s="1" t="str">
        <f>IF(טבלה1013[[#This Row],[האישה קבעה וסת שבוע?]]=1,IF(טבלה1013[[#This Row],[וסת השבוע פעיל?]]&lt;3,1,0),"")</f>
        <v/>
      </c>
      <c r="S9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6" s="1">
        <f t="shared" si="77"/>
        <v>0</v>
      </c>
      <c r="U906" s="1">
        <f t="shared" si="78"/>
        <v>0</v>
      </c>
      <c r="V906" s="1">
        <f t="shared" si="79"/>
        <v>0</v>
      </c>
      <c r="W906" s="1" t="str">
        <f>IF(טבלה1013[[#This Row],[3 הפלגות זהות]]="","",IF(טבלה1013[[#This Row],[3 הפלגות זהות]]=1,טבלה1013[[#This Row],[LengthofCycle]],W905))</f>
        <v/>
      </c>
      <c r="Y906" s="1" t="str">
        <f>IF(OR(טבלה1013[[#This Row],[הווסת פעיל?]]=0,טבלה1013[[#This Row],[הווסת פעיל?]]=""),"",SUM(Y905,טבלה1013[[#This Row],[הווסת פעיל?]]))</f>
        <v/>
      </c>
      <c r="Z906" s="1" t="str">
        <f>IF(AND(טבלה1013[[#This Row],[כמה מחזורים עד עקירה]]&lt;&gt;"",Y907=""),טבלה1013[[#This Row],[כמה מחזורים עד עקירה]],"")</f>
        <v/>
      </c>
      <c r="AA906" s="1" t="str">
        <f>IF(AND(טבלה1013[[#This Row],[הווסת פעיל?]]=1,טבלה1013[[#This Row],[וסת קבוע אחרון]]&lt;&gt;W905),טבלה1013[[#This Row],[וסת קבוע אחרון]],"")</f>
        <v/>
      </c>
      <c r="AB906" s="1" t="str">
        <f>IF(AND(טבלה1013[[#This Row],[הווסת פעיל?]]=1,X905=0,טבלה1013[[#This Row],[וסת קבוע אחרון]]=W905),טבלה1013[[#This Row],[וסת קבוע אחרון]],"")</f>
        <v/>
      </c>
      <c r="AC906" s="1" t="str">
        <f>IF(AND(טבלה1013[[#This Row],[הווסת פעיל?]]=1,X905=0,טבלה1013[[#This Row],[וסת קבוע אחרון]]&lt;&gt;W905),1,"")</f>
        <v/>
      </c>
      <c r="AD906" s="1" t="str">
        <f>IF(AND(טבלה1013[[#This Row],[הווסת פעיל?]]&lt;&gt;"",B907=1),טבלה1013[[#This Row],[CycleNumber]],"")</f>
        <v/>
      </c>
      <c r="AE906" s="1" t="str">
        <f>IF(AND(טבלה1013[[#This Row],[הווסת פעיל?]]&lt;&gt;"",X905=""),טבלה1013[[#This Row],[CycleNumber]],"")</f>
        <v/>
      </c>
      <c r="AF906" s="1" t="str">
        <f>IF(B907=1,"",IF(טבלה1013[[#This Row],[הווסת פעיל?]]=1,IF(טבלה1013[[#This Row],[וסת קבוע אחרון]]=F907,1,0),""))</f>
        <v/>
      </c>
      <c r="AG906" s="1" t="str">
        <f>IF(B907=1,"",IF(טבלה1013[[#This Row],[הווסת פעיל?]]=1,IF(OR(טבלה1013[[#This Row],[וסת קבוע אחרון]]=F907,F907=טבלה1013[[#This Row],[LengthofCycle]]),1,0),""))</f>
        <v/>
      </c>
      <c r="AH906" s="1" t="str">
        <f>IF(B907=1,"",IF(טבלה1013[[#This Row],[הווסת פעיל?]]=1,IF(OR(טבלה1013[[#This Row],[וסת קבוע אחרון]]=F907,F907=טבלה1013[[#This Row],[LengthofCycle]],AND(טבלה1013[[#This Row],[LengthofCycle]]&lt;&gt;טבלה1013[[#This Row],[וסת קבוע אחרון]],OR(F907=28,F907=29))),1,0),""))</f>
        <v/>
      </c>
      <c r="AI906" s="1" t="str">
        <f>IF(AND(טבלה1013[[#This Row],[הווסת פעיל?]]=1,B907=1),1,"")</f>
        <v/>
      </c>
      <c r="AJ906" s="4" t="str">
        <f>IF(AND(טבלה1013[[#This Row],[הווסת פעיל?]]&lt;&gt;1,B907&lt;&gt;1,B907&lt;&gt;""),IF(טבלה1013[[#This Row],[LengthofCycle]]=F907,1,0),"")</f>
        <v/>
      </c>
      <c r="AK906" s="4" t="str">
        <f>IF(AND(טבלה1013[[#This Row],[הווסת פעיל?]]&lt;&gt;1,B907&lt;&gt;1,B907&lt;&gt;""),IF(OR(טבלה1013[[#This Row],[LengthofCycle]]=F907,F907=29),1,0),"")</f>
        <v/>
      </c>
      <c r="AL906" s="4" t="str">
        <f>IF(AND(טבלה1013[[#This Row],[הווסת פעיל?]]&lt;&gt;1,B907&lt;&gt;1,B907&lt;&gt;""),IF(OR(טבלה1013[[#This Row],[LengthofCycle]]=F907,F907=29,F907=28),1,0),"")</f>
        <v/>
      </c>
    </row>
    <row r="907" spans="1:38" x14ac:dyDescent="0.25">
      <c r="A907" s="1" t="s">
        <v>129</v>
      </c>
      <c r="B907" s="1">
        <v>1</v>
      </c>
      <c r="C907" s="1">
        <v>0</v>
      </c>
      <c r="D907" s="1">
        <v>1</v>
      </c>
      <c r="E907" s="1">
        <v>0</v>
      </c>
      <c r="F907" s="1">
        <v>25</v>
      </c>
      <c r="G907" s="1">
        <f>טבלה1013[[#This Row],[LengthofCycle]]+1</f>
        <v>26</v>
      </c>
      <c r="H907" s="1" t="str">
        <f>IF(IFERROR(LOOKUP(טבלה1013[[#This Row],[ClientID]],קביעויות[השבוע]),FALSE)=טבלה1013[[#This Row],[ClientID]],1,"")</f>
        <v/>
      </c>
      <c r="I907" s="1" t="str">
        <f>IF(AND(טבלה1013[[#This Row],[CycleNumber]]&gt;1,OR(B908="",טבלה1013[[#This Row],[CycleNumber]]&gt;B906)),IF(OR(AND(טבלה1013[[#This Row],[LengthofCycle]]=28,F906=28),AND(טבלה1013[[#This Row],[LengthofCycle]]=35,F906=35)),1,""),"")</f>
        <v/>
      </c>
      <c r="J907" s="1" t="str">
        <f>IF(AND(טבלה1013[[#This Row],[וסת השבוע]]=1,I906=1,טבלה1013[[#This Row],[CycleNumber]]&gt;B906),1,"")</f>
        <v/>
      </c>
      <c r="K907" s="1" t="str">
        <f>IF(טבלה1013[[#This Row],[CycleNumber]]=1,"",IF(טבלה1013[[#This Row],[וסת השבוע]]=1,0,IF(K906="","",IF(K906=0,IF(טבלה1013[[#This Row],[LengthofCycle]]=28,0,1),IF(K906=1,IF(טבלה1013[[#This Row],[LengthofCycle]]+F906=28*2,0,2),IF(K906=2,IF(טבלה1013[[#This Row],[LengthofCycle]]+F906+F905=28*3,0,3),""))))))</f>
        <v/>
      </c>
      <c r="L907" s="1" t="str">
        <f>IF(טבלה1013[[#This Row],[וסת השבוע]]=1,IF(טבלה1013[[#This Row],[וסת השבוע וההפלגה ביחד]]=1,L906+1,0),IF(AND(טבלה1013[[#This Row],[CycleNumber]]&gt;B906,טבלה1013[[#This Row],[CycleNumber]]&gt;1),IF(טבלה1013[[#This Row],[וסת השבוע פעיל?]]&lt;&gt;"",L906+1,""),""))</f>
        <v/>
      </c>
      <c r="M907" s="1" t="str">
        <f>IF(AND(טבלה1013[[#This Row],[וסת השבוע פעיל?]]&lt;&gt;"",טבלה1013[[#This Row],[CycleNumber]]&lt;B908,B908&lt;&gt;"",טבלה1013[[#This Row],[וסת השבוע פעיל?]]&lt;3),IF(K908=0,IF(AND(טבלה1013[[#This Row],[וסת השבוע פעיל?]]&gt;0,I908=1),0,1),0),"")</f>
        <v/>
      </c>
      <c r="N907" s="1" t="str">
        <f t="shared" si="76"/>
        <v/>
      </c>
      <c r="O907" s="1" t="str">
        <f>IF(AND(טבלה1013[[#This Row],[חיזוי - שבוע]]=1,J908=1),1,"")</f>
        <v/>
      </c>
      <c r="P907" s="1" t="str">
        <f>IF(AND(טבלה1013[[#This Row],[חיזוי טוב עם הפלגה?]]=1,טבלה1013[[#This Row],[וסת קבוע אחרון]]&lt;&gt;28,X906=1),1,"")</f>
        <v/>
      </c>
      <c r="Q907" s="1" t="str">
        <f>IF(AND(טבלה1013[[#This Row],[וסת השבוע פעיל?]]&lt;3,OR(טבלה1013[[#This Row],[CycleNumber]]&gt;B908,B908="")),1,"")</f>
        <v/>
      </c>
      <c r="R907" s="1" t="str">
        <f>IF(טבלה1013[[#This Row],[האישה קבעה וסת שבוע?]]=1,IF(טבלה1013[[#This Row],[וסת השבוע פעיל?]]&lt;3,1,0),"")</f>
        <v/>
      </c>
      <c r="S9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7" s="1" t="str">
        <f t="shared" si="77"/>
        <v/>
      </c>
      <c r="U907" s="1" t="str">
        <f t="shared" si="78"/>
        <v/>
      </c>
      <c r="V907" s="1" t="str">
        <f t="shared" si="79"/>
        <v/>
      </c>
      <c r="W907" s="1" t="str">
        <f>IF(טבלה1013[[#This Row],[3 הפלגות זהות]]="","",IF(טבלה1013[[#This Row],[3 הפלגות זהות]]=1,טבלה1013[[#This Row],[LengthofCycle]],W906))</f>
        <v/>
      </c>
      <c r="Y907" s="1" t="str">
        <f>IF(OR(טבלה1013[[#This Row],[הווסת פעיל?]]=0,טבלה1013[[#This Row],[הווסת פעיל?]]=""),"",SUM(Y906,טבלה1013[[#This Row],[הווסת פעיל?]]))</f>
        <v/>
      </c>
      <c r="Z907" s="1" t="str">
        <f>IF(AND(טבלה1013[[#This Row],[כמה מחזורים עד עקירה]]&lt;&gt;"",Y908=""),טבלה1013[[#This Row],[כמה מחזורים עד עקירה]],"")</f>
        <v/>
      </c>
      <c r="AA907" s="1" t="str">
        <f>IF(AND(טבלה1013[[#This Row],[הווסת פעיל?]]=1,טבלה1013[[#This Row],[וסת קבוע אחרון]]&lt;&gt;W906),טבלה1013[[#This Row],[וסת קבוע אחרון]],"")</f>
        <v/>
      </c>
      <c r="AB907" s="1" t="str">
        <f>IF(AND(טבלה1013[[#This Row],[הווסת פעיל?]]=1,X906=0,טבלה1013[[#This Row],[וסת קבוע אחרון]]=W906),טבלה1013[[#This Row],[וסת קבוע אחרון]],"")</f>
        <v/>
      </c>
      <c r="AC907" s="1" t="str">
        <f>IF(AND(טבלה1013[[#This Row],[הווסת פעיל?]]=1,X906=0,טבלה1013[[#This Row],[וסת קבוע אחרון]]&lt;&gt;W906),1,"")</f>
        <v/>
      </c>
      <c r="AD907" s="1" t="str">
        <f>IF(AND(טבלה1013[[#This Row],[הווסת פעיל?]]&lt;&gt;"",B908=1),טבלה1013[[#This Row],[CycleNumber]],"")</f>
        <v/>
      </c>
      <c r="AE907" s="1" t="str">
        <f>IF(AND(טבלה1013[[#This Row],[הווסת פעיל?]]&lt;&gt;"",X906=""),טבלה1013[[#This Row],[CycleNumber]],"")</f>
        <v/>
      </c>
      <c r="AF907" s="1" t="str">
        <f>IF(B908=1,"",IF(טבלה1013[[#This Row],[הווסת פעיל?]]=1,IF(טבלה1013[[#This Row],[וסת קבוע אחרון]]=F908,1,0),""))</f>
        <v/>
      </c>
      <c r="AG907" s="1" t="str">
        <f>IF(B908=1,"",IF(טבלה1013[[#This Row],[הווסת פעיל?]]=1,IF(OR(טבלה1013[[#This Row],[וסת קבוע אחרון]]=F908,F908=טבלה1013[[#This Row],[LengthofCycle]]),1,0),""))</f>
        <v/>
      </c>
      <c r="AH907" s="1" t="str">
        <f>IF(B908=1,"",IF(טבלה1013[[#This Row],[הווסת פעיל?]]=1,IF(OR(טבלה1013[[#This Row],[וסת קבוע אחרון]]=F908,F908=טבלה1013[[#This Row],[LengthofCycle]],AND(טבלה1013[[#This Row],[LengthofCycle]]&lt;&gt;טבלה1013[[#This Row],[וסת קבוע אחרון]],OR(F908=28,F908=29))),1,0),""))</f>
        <v/>
      </c>
      <c r="AI907" s="1" t="str">
        <f>IF(AND(טבלה1013[[#This Row],[הווסת פעיל?]]=1,B908=1),1,"")</f>
        <v/>
      </c>
      <c r="AJ907" s="4">
        <f>IF(AND(טבלה1013[[#This Row],[הווסת פעיל?]]&lt;&gt;1,B908&lt;&gt;1,B908&lt;&gt;""),IF(טבלה1013[[#This Row],[LengthofCycle]]=F908,1,0),"")</f>
        <v>0</v>
      </c>
      <c r="AK907" s="4">
        <f>IF(AND(טבלה1013[[#This Row],[הווסת פעיל?]]&lt;&gt;1,B908&lt;&gt;1,B908&lt;&gt;""),IF(OR(טבלה1013[[#This Row],[LengthofCycle]]=F908,F908=29),1,0),"")</f>
        <v>0</v>
      </c>
      <c r="AL907" s="4">
        <f>IF(AND(טבלה1013[[#This Row],[הווסת פעיל?]]&lt;&gt;1,B908&lt;&gt;1,B908&lt;&gt;""),IF(OR(טבלה1013[[#This Row],[LengthofCycle]]=F908,F908=29,F908=28),1,0),"")</f>
        <v>0</v>
      </c>
    </row>
    <row r="908" spans="1:38" x14ac:dyDescent="0.25">
      <c r="A908" s="1" t="s">
        <v>129</v>
      </c>
      <c r="B908" s="1">
        <v>2</v>
      </c>
      <c r="C908" s="1">
        <v>0</v>
      </c>
      <c r="D908" s="1">
        <v>1</v>
      </c>
      <c r="E908" s="1">
        <v>0</v>
      </c>
      <c r="F908" s="1">
        <v>27</v>
      </c>
      <c r="G908" s="1">
        <f>טבלה1013[[#This Row],[LengthofCycle]]+1</f>
        <v>28</v>
      </c>
      <c r="H908" s="1" t="str">
        <f>IF(IFERROR(LOOKUP(טבלה1013[[#This Row],[ClientID]],קביעויות[השבוע]),FALSE)=טבלה1013[[#This Row],[ClientID]],1,"")</f>
        <v/>
      </c>
      <c r="I908" s="1" t="str">
        <f>IF(AND(טבלה1013[[#This Row],[CycleNumber]]&gt;1,OR(B909="",טבלה1013[[#This Row],[CycleNumber]]&gt;B907)),IF(OR(AND(טבלה1013[[#This Row],[LengthofCycle]]=28,F907=28),AND(טבלה1013[[#This Row],[LengthofCycle]]=35,F907=35)),1,""),"")</f>
        <v/>
      </c>
      <c r="J908" s="1" t="str">
        <f>IF(AND(טבלה1013[[#This Row],[וסת השבוע]]=1,I907=1,טבלה1013[[#This Row],[CycleNumber]]&gt;B907),1,"")</f>
        <v/>
      </c>
      <c r="K908" s="1" t="str">
        <f>IF(טבלה1013[[#This Row],[CycleNumber]]=1,"",IF(טבלה1013[[#This Row],[וסת השבוע]]=1,0,IF(K907="","",IF(K907=0,IF(טבלה1013[[#This Row],[LengthofCycle]]=28,0,1),IF(K907=1,IF(טבלה1013[[#This Row],[LengthofCycle]]+F907=28*2,0,2),IF(K907=2,IF(טבלה1013[[#This Row],[LengthofCycle]]+F907+F906=28*3,0,3),""))))))</f>
        <v/>
      </c>
      <c r="L908" s="1" t="str">
        <f>IF(טבלה1013[[#This Row],[וסת השבוע]]=1,IF(טבלה1013[[#This Row],[וסת השבוע וההפלגה ביחד]]=1,L907+1,0),IF(AND(טבלה1013[[#This Row],[CycleNumber]]&gt;B907,טבלה1013[[#This Row],[CycleNumber]]&gt;1),IF(טבלה1013[[#This Row],[וסת השבוע פעיל?]]&lt;&gt;"",L907+1,""),""))</f>
        <v/>
      </c>
      <c r="M908" s="1" t="str">
        <f>IF(AND(טבלה1013[[#This Row],[וסת השבוע פעיל?]]&lt;&gt;"",טבלה1013[[#This Row],[CycleNumber]]&lt;B909,B909&lt;&gt;"",טבלה1013[[#This Row],[וסת השבוע פעיל?]]&lt;3),IF(K909=0,IF(AND(טבלה1013[[#This Row],[וסת השבוע פעיל?]]&gt;0,I909=1),0,1),0),"")</f>
        <v/>
      </c>
      <c r="N908" s="1" t="str">
        <f t="shared" si="76"/>
        <v/>
      </c>
      <c r="O908" s="1" t="str">
        <f>IF(AND(טבלה1013[[#This Row],[חיזוי - שבוע]]=1,J909=1),1,"")</f>
        <v/>
      </c>
      <c r="P908" s="1" t="str">
        <f>IF(AND(טבלה1013[[#This Row],[חיזוי טוב עם הפלגה?]]=1,טבלה1013[[#This Row],[וסת קבוע אחרון]]&lt;&gt;28,X907=1),1,"")</f>
        <v/>
      </c>
      <c r="Q908" s="1" t="str">
        <f>IF(AND(טבלה1013[[#This Row],[וסת השבוע פעיל?]]&lt;3,OR(טבלה1013[[#This Row],[CycleNumber]]&gt;B909,B909="")),1,"")</f>
        <v/>
      </c>
      <c r="R908" s="1" t="str">
        <f>IF(טבלה1013[[#This Row],[האישה קבעה וסת שבוע?]]=1,IF(טבלה1013[[#This Row],[וסת השבוע פעיל?]]&lt;3,1,0),"")</f>
        <v/>
      </c>
      <c r="S9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8" s="1" t="str">
        <f t="shared" si="77"/>
        <v/>
      </c>
      <c r="U908" s="1" t="str">
        <f t="shared" si="78"/>
        <v/>
      </c>
      <c r="V908" s="1" t="str">
        <f t="shared" si="79"/>
        <v/>
      </c>
      <c r="W908" s="1" t="str">
        <f>IF(טבלה1013[[#This Row],[3 הפלגות זהות]]="","",IF(טבלה1013[[#This Row],[3 הפלגות זהות]]=1,טבלה1013[[#This Row],[LengthofCycle]],W907))</f>
        <v/>
      </c>
      <c r="Y908" s="1" t="str">
        <f>IF(OR(טבלה1013[[#This Row],[הווסת פעיל?]]=0,טבלה1013[[#This Row],[הווסת פעיל?]]=""),"",SUM(Y907,טבלה1013[[#This Row],[הווסת פעיל?]]))</f>
        <v/>
      </c>
      <c r="Z908" s="1" t="str">
        <f>IF(AND(טבלה1013[[#This Row],[כמה מחזורים עד עקירה]]&lt;&gt;"",Y909=""),טבלה1013[[#This Row],[כמה מחזורים עד עקירה]],"")</f>
        <v/>
      </c>
      <c r="AA908" s="1" t="str">
        <f>IF(AND(טבלה1013[[#This Row],[הווסת פעיל?]]=1,טבלה1013[[#This Row],[וסת קבוע אחרון]]&lt;&gt;W907),טבלה1013[[#This Row],[וסת קבוע אחרון]],"")</f>
        <v/>
      </c>
      <c r="AB908" s="1" t="str">
        <f>IF(AND(טבלה1013[[#This Row],[הווסת פעיל?]]=1,X907=0,טבלה1013[[#This Row],[וסת קבוע אחרון]]=W907),טבלה1013[[#This Row],[וסת קבוע אחרון]],"")</f>
        <v/>
      </c>
      <c r="AC908" s="1" t="str">
        <f>IF(AND(טבלה1013[[#This Row],[הווסת פעיל?]]=1,X907=0,טבלה1013[[#This Row],[וסת קבוע אחרון]]&lt;&gt;W907),1,"")</f>
        <v/>
      </c>
      <c r="AD908" s="1" t="str">
        <f>IF(AND(טבלה1013[[#This Row],[הווסת פעיל?]]&lt;&gt;"",B909=1),טבלה1013[[#This Row],[CycleNumber]],"")</f>
        <v/>
      </c>
      <c r="AE908" s="1" t="str">
        <f>IF(AND(טבלה1013[[#This Row],[הווסת פעיל?]]&lt;&gt;"",X907=""),טבלה1013[[#This Row],[CycleNumber]],"")</f>
        <v/>
      </c>
      <c r="AF908" s="1" t="str">
        <f>IF(B909=1,"",IF(טבלה1013[[#This Row],[הווסת פעיל?]]=1,IF(טבלה1013[[#This Row],[וסת קבוע אחרון]]=F909,1,0),""))</f>
        <v/>
      </c>
      <c r="AG908" s="1" t="str">
        <f>IF(B909=1,"",IF(טבלה1013[[#This Row],[הווסת פעיל?]]=1,IF(OR(טבלה1013[[#This Row],[וסת קבוע אחרון]]=F909,F909=טבלה1013[[#This Row],[LengthofCycle]]),1,0),""))</f>
        <v/>
      </c>
      <c r="AH908" s="1" t="str">
        <f>IF(B909=1,"",IF(טבלה1013[[#This Row],[הווסת פעיל?]]=1,IF(OR(טבלה1013[[#This Row],[וסת קבוע אחרון]]=F909,F909=טבלה1013[[#This Row],[LengthofCycle]],AND(טבלה1013[[#This Row],[LengthofCycle]]&lt;&gt;טבלה1013[[#This Row],[וסת קבוע אחרון]],OR(F909=28,F909=29))),1,0),""))</f>
        <v/>
      </c>
      <c r="AI908" s="1" t="str">
        <f>IF(AND(טבלה1013[[#This Row],[הווסת פעיל?]]=1,B909=1),1,"")</f>
        <v/>
      </c>
      <c r="AJ908" s="4">
        <f>IF(AND(טבלה1013[[#This Row],[הווסת פעיל?]]&lt;&gt;1,B909&lt;&gt;1,B909&lt;&gt;""),IF(טבלה1013[[#This Row],[LengthofCycle]]=F909,1,0),"")</f>
        <v>1</v>
      </c>
      <c r="AK908" s="4">
        <f>IF(AND(טבלה1013[[#This Row],[הווסת פעיל?]]&lt;&gt;1,B909&lt;&gt;1,B909&lt;&gt;""),IF(OR(טבלה1013[[#This Row],[LengthofCycle]]=F909,F909=29),1,0),"")</f>
        <v>1</v>
      </c>
      <c r="AL908" s="4">
        <f>IF(AND(טבלה1013[[#This Row],[הווסת פעיל?]]&lt;&gt;1,B909&lt;&gt;1,B909&lt;&gt;""),IF(OR(טבלה1013[[#This Row],[LengthofCycle]]=F909,F909=29,F909=28),1,0),"")</f>
        <v>1</v>
      </c>
    </row>
    <row r="909" spans="1:38" x14ac:dyDescent="0.25">
      <c r="A909" s="1" t="s">
        <v>129</v>
      </c>
      <c r="B909" s="1">
        <v>3</v>
      </c>
      <c r="C909" s="1">
        <v>0</v>
      </c>
      <c r="D909" s="1">
        <v>1</v>
      </c>
      <c r="E909" s="1">
        <v>0</v>
      </c>
      <c r="F909" s="1">
        <v>27</v>
      </c>
      <c r="G909" s="1">
        <f>טבלה1013[[#This Row],[LengthofCycle]]+1</f>
        <v>28</v>
      </c>
      <c r="H909" s="1" t="str">
        <f>IF(IFERROR(LOOKUP(טבלה1013[[#This Row],[ClientID]],קביעויות[השבוע]),FALSE)=טבלה1013[[#This Row],[ClientID]],1,"")</f>
        <v/>
      </c>
      <c r="I909" s="1" t="str">
        <f>IF(AND(טבלה1013[[#This Row],[CycleNumber]]&gt;1,OR(B910="",טבלה1013[[#This Row],[CycleNumber]]&gt;B908)),IF(OR(AND(טבלה1013[[#This Row],[LengthofCycle]]=28,F908=28),AND(טבלה1013[[#This Row],[LengthofCycle]]=35,F908=35)),1,""),"")</f>
        <v/>
      </c>
      <c r="J909" s="1" t="str">
        <f>IF(AND(טבלה1013[[#This Row],[וסת השבוע]]=1,I908=1,טבלה1013[[#This Row],[CycleNumber]]&gt;B908),1,"")</f>
        <v/>
      </c>
      <c r="K909" s="1" t="str">
        <f>IF(טבלה1013[[#This Row],[CycleNumber]]=1,"",IF(טבלה1013[[#This Row],[וסת השבוע]]=1,0,IF(K908="","",IF(K908=0,IF(טבלה1013[[#This Row],[LengthofCycle]]=28,0,1),IF(K908=1,IF(טבלה1013[[#This Row],[LengthofCycle]]+F908=28*2,0,2),IF(K908=2,IF(טבלה1013[[#This Row],[LengthofCycle]]+F908+F907=28*3,0,3),""))))))</f>
        <v/>
      </c>
      <c r="L909" s="1" t="str">
        <f>IF(טבלה1013[[#This Row],[וסת השבוע]]=1,IF(טבלה1013[[#This Row],[וסת השבוע וההפלגה ביחד]]=1,L908+1,0),IF(AND(טבלה1013[[#This Row],[CycleNumber]]&gt;B908,טבלה1013[[#This Row],[CycleNumber]]&gt;1),IF(טבלה1013[[#This Row],[וסת השבוע פעיל?]]&lt;&gt;"",L908+1,""),""))</f>
        <v/>
      </c>
      <c r="M909" s="1" t="str">
        <f>IF(AND(טבלה1013[[#This Row],[וסת השבוע פעיל?]]&lt;&gt;"",טבלה1013[[#This Row],[CycleNumber]]&lt;B910,B910&lt;&gt;"",טבלה1013[[#This Row],[וסת השבוע פעיל?]]&lt;3),IF(K910=0,IF(AND(טבלה1013[[#This Row],[וסת השבוע פעיל?]]&gt;0,I910=1),0,1),0),"")</f>
        <v/>
      </c>
      <c r="N909" s="1" t="str">
        <f t="shared" ref="N909:N972" si="80">IF(M908&lt;&gt;"",IF(K908=0,28+1,IF(K908=1,2*28-F908+1,IF(K908=2,3*28-F908-F907+1,""))),"")</f>
        <v/>
      </c>
      <c r="O909" s="1" t="str">
        <f>IF(AND(טבלה1013[[#This Row],[חיזוי - שבוע]]=1,J910=1),1,"")</f>
        <v/>
      </c>
      <c r="P909" s="1" t="str">
        <f>IF(AND(טבלה1013[[#This Row],[חיזוי טוב עם הפלגה?]]=1,טבלה1013[[#This Row],[וסת קבוע אחרון]]&lt;&gt;28,X908=1),1,"")</f>
        <v/>
      </c>
      <c r="Q909" s="1" t="str">
        <f>IF(AND(טבלה1013[[#This Row],[וסת השבוע פעיל?]]&lt;3,OR(טבלה1013[[#This Row],[CycleNumber]]&gt;B910,B910="")),1,"")</f>
        <v/>
      </c>
      <c r="R909" s="1" t="str">
        <f>IF(טבלה1013[[#This Row],[האישה קבעה וסת שבוע?]]=1,IF(טבלה1013[[#This Row],[וסת השבוע פעיל?]]&lt;3,1,0),"")</f>
        <v/>
      </c>
      <c r="S9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09" s="1">
        <f t="shared" si="77"/>
        <v>0</v>
      </c>
      <c r="U909" s="1" t="str">
        <f t="shared" si="78"/>
        <v/>
      </c>
      <c r="V909" s="1" t="str">
        <f t="shared" si="79"/>
        <v/>
      </c>
      <c r="W909" s="1" t="str">
        <f>IF(טבלה1013[[#This Row],[3 הפלגות זהות]]="","",IF(טבלה1013[[#This Row],[3 הפלגות זהות]]=1,טבלה1013[[#This Row],[LengthofCycle]],W908))</f>
        <v/>
      </c>
      <c r="Y909" s="1" t="str">
        <f>IF(OR(טבלה1013[[#This Row],[הווסת פעיל?]]=0,טבלה1013[[#This Row],[הווסת פעיל?]]=""),"",SUM(Y908,טבלה1013[[#This Row],[הווסת פעיל?]]))</f>
        <v/>
      </c>
      <c r="Z909" s="1" t="str">
        <f>IF(AND(טבלה1013[[#This Row],[כמה מחזורים עד עקירה]]&lt;&gt;"",Y910=""),טבלה1013[[#This Row],[כמה מחזורים עד עקירה]],"")</f>
        <v/>
      </c>
      <c r="AA909" s="1" t="str">
        <f>IF(AND(טבלה1013[[#This Row],[הווסת פעיל?]]=1,טבלה1013[[#This Row],[וסת קבוע אחרון]]&lt;&gt;W908),טבלה1013[[#This Row],[וסת קבוע אחרון]],"")</f>
        <v/>
      </c>
      <c r="AB909" s="1" t="str">
        <f>IF(AND(טבלה1013[[#This Row],[הווסת פעיל?]]=1,X908=0,טבלה1013[[#This Row],[וסת קבוע אחרון]]=W908),טבלה1013[[#This Row],[וסת קבוע אחרון]],"")</f>
        <v/>
      </c>
      <c r="AC909" s="1" t="str">
        <f>IF(AND(טבלה1013[[#This Row],[הווסת פעיל?]]=1,X908=0,טבלה1013[[#This Row],[וסת קבוע אחרון]]&lt;&gt;W908),1,"")</f>
        <v/>
      </c>
      <c r="AD909" s="1" t="str">
        <f>IF(AND(טבלה1013[[#This Row],[הווסת פעיל?]]&lt;&gt;"",B910=1),טבלה1013[[#This Row],[CycleNumber]],"")</f>
        <v/>
      </c>
      <c r="AE909" s="1" t="str">
        <f>IF(AND(טבלה1013[[#This Row],[הווסת פעיל?]]&lt;&gt;"",X908=""),טבלה1013[[#This Row],[CycleNumber]],"")</f>
        <v/>
      </c>
      <c r="AF909" s="1" t="str">
        <f>IF(B910=1,"",IF(טבלה1013[[#This Row],[הווסת פעיל?]]=1,IF(טבלה1013[[#This Row],[וסת קבוע אחרון]]=F910,1,0),""))</f>
        <v/>
      </c>
      <c r="AG909" s="1" t="str">
        <f>IF(B910=1,"",IF(טבלה1013[[#This Row],[הווסת פעיל?]]=1,IF(OR(טבלה1013[[#This Row],[וסת קבוע אחרון]]=F910,F910=טבלה1013[[#This Row],[LengthofCycle]]),1,0),""))</f>
        <v/>
      </c>
      <c r="AH909" s="1" t="str">
        <f>IF(B910=1,"",IF(טבלה1013[[#This Row],[הווסת פעיל?]]=1,IF(OR(טבלה1013[[#This Row],[וסת קבוע אחרון]]=F910,F910=טבלה1013[[#This Row],[LengthofCycle]],AND(טבלה1013[[#This Row],[LengthofCycle]]&lt;&gt;טבלה1013[[#This Row],[וסת קבוע אחרון]],OR(F910=28,F910=29))),1,0),""))</f>
        <v/>
      </c>
      <c r="AI909" s="1" t="str">
        <f>IF(AND(טבלה1013[[#This Row],[הווסת פעיל?]]=1,B910=1),1,"")</f>
        <v/>
      </c>
      <c r="AJ909" s="4">
        <f>IF(AND(טבלה1013[[#This Row],[הווסת פעיל?]]&lt;&gt;1,B910&lt;&gt;1,B910&lt;&gt;""),IF(טבלה1013[[#This Row],[LengthofCycle]]=F910,1,0),"")</f>
        <v>0</v>
      </c>
      <c r="AK909" s="4">
        <f>IF(AND(טבלה1013[[#This Row],[הווסת פעיל?]]&lt;&gt;1,B910&lt;&gt;1,B910&lt;&gt;""),IF(OR(טבלה1013[[#This Row],[LengthofCycle]]=F910,F910=29),1,0),"")</f>
        <v>0</v>
      </c>
      <c r="AL909" s="4">
        <f>IF(AND(טבלה1013[[#This Row],[הווסת פעיל?]]&lt;&gt;1,B910&lt;&gt;1,B910&lt;&gt;""),IF(OR(טבלה1013[[#This Row],[LengthofCycle]]=F910,F910=29,F910=28),1,0),"")</f>
        <v>0</v>
      </c>
    </row>
    <row r="910" spans="1:38" x14ac:dyDescent="0.25">
      <c r="A910" s="1" t="s">
        <v>129</v>
      </c>
      <c r="B910" s="1">
        <v>4</v>
      </c>
      <c r="C910" s="1">
        <v>0</v>
      </c>
      <c r="D910" s="1">
        <v>1</v>
      </c>
      <c r="E910" s="1">
        <v>0</v>
      </c>
      <c r="F910" s="1">
        <v>25</v>
      </c>
      <c r="G910" s="1">
        <f>טבלה1013[[#This Row],[LengthofCycle]]+1</f>
        <v>26</v>
      </c>
      <c r="H910" s="1" t="str">
        <f>IF(IFERROR(LOOKUP(טבלה1013[[#This Row],[ClientID]],קביעויות[השבוע]),FALSE)=טבלה1013[[#This Row],[ClientID]],1,"")</f>
        <v/>
      </c>
      <c r="I910" s="1" t="str">
        <f>IF(AND(טבלה1013[[#This Row],[CycleNumber]]&gt;1,OR(B911="",טבלה1013[[#This Row],[CycleNumber]]&gt;B909)),IF(OR(AND(טבלה1013[[#This Row],[LengthofCycle]]=28,F909=28),AND(טבלה1013[[#This Row],[LengthofCycle]]=35,F909=35)),1,""),"")</f>
        <v/>
      </c>
      <c r="J910" s="1" t="str">
        <f>IF(AND(טבלה1013[[#This Row],[וסת השבוע]]=1,I909=1,טבלה1013[[#This Row],[CycleNumber]]&gt;B909),1,"")</f>
        <v/>
      </c>
      <c r="K910" s="1" t="str">
        <f>IF(טבלה1013[[#This Row],[CycleNumber]]=1,"",IF(טבלה1013[[#This Row],[וסת השבוע]]=1,0,IF(K909="","",IF(K909=0,IF(טבלה1013[[#This Row],[LengthofCycle]]=28,0,1),IF(K909=1,IF(טבלה1013[[#This Row],[LengthofCycle]]+F909=28*2,0,2),IF(K909=2,IF(טבלה1013[[#This Row],[LengthofCycle]]+F909+F908=28*3,0,3),""))))))</f>
        <v/>
      </c>
      <c r="L910" s="1" t="str">
        <f>IF(טבלה1013[[#This Row],[וסת השבוע]]=1,IF(טבלה1013[[#This Row],[וסת השבוע וההפלגה ביחד]]=1,L909+1,0),IF(AND(טבלה1013[[#This Row],[CycleNumber]]&gt;B909,טבלה1013[[#This Row],[CycleNumber]]&gt;1),IF(טבלה1013[[#This Row],[וסת השבוע פעיל?]]&lt;&gt;"",L909+1,""),""))</f>
        <v/>
      </c>
      <c r="M910" s="1" t="str">
        <f>IF(AND(טבלה1013[[#This Row],[וסת השבוע פעיל?]]&lt;&gt;"",טבלה1013[[#This Row],[CycleNumber]]&lt;B911,B911&lt;&gt;"",טבלה1013[[#This Row],[וסת השבוע פעיל?]]&lt;3),IF(K911=0,IF(AND(טבלה1013[[#This Row],[וסת השבוע פעיל?]]&gt;0,I911=1),0,1),0),"")</f>
        <v/>
      </c>
      <c r="N910" s="1" t="str">
        <f t="shared" si="80"/>
        <v/>
      </c>
      <c r="O910" s="1" t="str">
        <f>IF(AND(טבלה1013[[#This Row],[חיזוי - שבוע]]=1,J911=1),1,"")</f>
        <v/>
      </c>
      <c r="P910" s="1" t="str">
        <f>IF(AND(טבלה1013[[#This Row],[חיזוי טוב עם הפלגה?]]=1,טבלה1013[[#This Row],[וסת קבוע אחרון]]&lt;&gt;28,X909=1),1,"")</f>
        <v/>
      </c>
      <c r="Q910" s="1" t="str">
        <f>IF(AND(טבלה1013[[#This Row],[וסת השבוע פעיל?]]&lt;3,OR(טבלה1013[[#This Row],[CycleNumber]]&gt;B911,B911="")),1,"")</f>
        <v/>
      </c>
      <c r="R910" s="1" t="str">
        <f>IF(טבלה1013[[#This Row],[האישה קבעה וסת שבוע?]]=1,IF(טבלה1013[[#This Row],[וסת השבוע פעיל?]]&lt;3,1,0),"")</f>
        <v/>
      </c>
      <c r="S9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0" s="1">
        <f t="shared" si="77"/>
        <v>0</v>
      </c>
      <c r="U910" s="1">
        <f t="shared" si="78"/>
        <v>0</v>
      </c>
      <c r="V910" s="1" t="str">
        <f t="shared" si="79"/>
        <v/>
      </c>
      <c r="W910" s="1" t="str">
        <f>IF(טבלה1013[[#This Row],[3 הפלגות זהות]]="","",IF(טבלה1013[[#This Row],[3 הפלגות זהות]]=1,טבלה1013[[#This Row],[LengthofCycle]],W909))</f>
        <v/>
      </c>
      <c r="Y910" s="1" t="str">
        <f>IF(OR(טבלה1013[[#This Row],[הווסת פעיל?]]=0,טבלה1013[[#This Row],[הווסת פעיל?]]=""),"",SUM(Y909,טבלה1013[[#This Row],[הווסת פעיל?]]))</f>
        <v/>
      </c>
      <c r="Z910" s="1" t="str">
        <f>IF(AND(טבלה1013[[#This Row],[כמה מחזורים עד עקירה]]&lt;&gt;"",Y911=""),טבלה1013[[#This Row],[כמה מחזורים עד עקירה]],"")</f>
        <v/>
      </c>
      <c r="AA910" s="1" t="str">
        <f>IF(AND(טבלה1013[[#This Row],[הווסת פעיל?]]=1,טבלה1013[[#This Row],[וסת קבוע אחרון]]&lt;&gt;W909),טבלה1013[[#This Row],[וסת קבוע אחרון]],"")</f>
        <v/>
      </c>
      <c r="AB910" s="1" t="str">
        <f>IF(AND(טבלה1013[[#This Row],[הווסת פעיל?]]=1,X909=0,טבלה1013[[#This Row],[וסת קבוע אחרון]]=W909),טבלה1013[[#This Row],[וסת קבוע אחרון]],"")</f>
        <v/>
      </c>
      <c r="AC910" s="1" t="str">
        <f>IF(AND(טבלה1013[[#This Row],[הווסת פעיל?]]=1,X909=0,טבלה1013[[#This Row],[וסת קבוע אחרון]]&lt;&gt;W909),1,"")</f>
        <v/>
      </c>
      <c r="AD910" s="1" t="str">
        <f>IF(AND(טבלה1013[[#This Row],[הווסת פעיל?]]&lt;&gt;"",B911=1),טבלה1013[[#This Row],[CycleNumber]],"")</f>
        <v/>
      </c>
      <c r="AE910" s="1" t="str">
        <f>IF(AND(טבלה1013[[#This Row],[הווסת פעיל?]]&lt;&gt;"",X909=""),טבלה1013[[#This Row],[CycleNumber]],"")</f>
        <v/>
      </c>
      <c r="AF910" s="1" t="str">
        <f>IF(B911=1,"",IF(טבלה1013[[#This Row],[הווסת פעיל?]]=1,IF(טבלה1013[[#This Row],[וסת קבוע אחרון]]=F911,1,0),""))</f>
        <v/>
      </c>
      <c r="AG910" s="1" t="str">
        <f>IF(B911=1,"",IF(טבלה1013[[#This Row],[הווסת פעיל?]]=1,IF(OR(טבלה1013[[#This Row],[וסת קבוע אחרון]]=F911,F911=טבלה1013[[#This Row],[LengthofCycle]]),1,0),""))</f>
        <v/>
      </c>
      <c r="AH910" s="1" t="str">
        <f>IF(B911=1,"",IF(טבלה1013[[#This Row],[הווסת פעיל?]]=1,IF(OR(טבלה1013[[#This Row],[וסת קבוע אחרון]]=F911,F911=טבלה1013[[#This Row],[LengthofCycle]],AND(טבלה1013[[#This Row],[LengthofCycle]]&lt;&gt;טבלה1013[[#This Row],[וסת קבוע אחרון]],OR(F911=28,F911=29))),1,0),""))</f>
        <v/>
      </c>
      <c r="AI910" s="1" t="str">
        <f>IF(AND(טבלה1013[[#This Row],[הווסת פעיל?]]=1,B911=1),1,"")</f>
        <v/>
      </c>
      <c r="AJ910" s="4">
        <f>IF(AND(טבלה1013[[#This Row],[הווסת פעיל?]]&lt;&gt;1,B911&lt;&gt;1,B911&lt;&gt;""),IF(טבלה1013[[#This Row],[LengthofCycle]]=F911,1,0),"")</f>
        <v>0</v>
      </c>
      <c r="AK910" s="4">
        <f>IF(AND(טבלה1013[[#This Row],[הווסת פעיל?]]&lt;&gt;1,B911&lt;&gt;1,B911&lt;&gt;""),IF(OR(טבלה1013[[#This Row],[LengthofCycle]]=F911,F911=29),1,0),"")</f>
        <v>0</v>
      </c>
      <c r="AL910" s="4">
        <f>IF(AND(טבלה1013[[#This Row],[הווסת פעיל?]]&lt;&gt;1,B911&lt;&gt;1,B911&lt;&gt;""),IF(OR(טבלה1013[[#This Row],[LengthofCycle]]=F911,F911=29,F911=28),1,0),"")</f>
        <v>0</v>
      </c>
    </row>
    <row r="911" spans="1:38" x14ac:dyDescent="0.25">
      <c r="A911" s="1" t="s">
        <v>129</v>
      </c>
      <c r="B911" s="1">
        <v>5</v>
      </c>
      <c r="C911" s="1">
        <v>0</v>
      </c>
      <c r="D911" s="1">
        <v>1</v>
      </c>
      <c r="E911" s="1">
        <v>0</v>
      </c>
      <c r="F911" s="1">
        <v>26</v>
      </c>
      <c r="G911" s="1">
        <f>טבלה1013[[#This Row],[LengthofCycle]]+1</f>
        <v>27</v>
      </c>
      <c r="H911" s="1" t="str">
        <f>IF(IFERROR(LOOKUP(טבלה1013[[#This Row],[ClientID]],קביעויות[השבוע]),FALSE)=טבלה1013[[#This Row],[ClientID]],1,"")</f>
        <v/>
      </c>
      <c r="I911" s="1" t="str">
        <f>IF(AND(טבלה1013[[#This Row],[CycleNumber]]&gt;1,OR(B912="",טבלה1013[[#This Row],[CycleNumber]]&gt;B910)),IF(OR(AND(טבלה1013[[#This Row],[LengthofCycle]]=28,F910=28),AND(טבלה1013[[#This Row],[LengthofCycle]]=35,F910=35)),1,""),"")</f>
        <v/>
      </c>
      <c r="J911" s="1" t="str">
        <f>IF(AND(טבלה1013[[#This Row],[וסת השבוע]]=1,I910=1,טבלה1013[[#This Row],[CycleNumber]]&gt;B910),1,"")</f>
        <v/>
      </c>
      <c r="K911" s="1" t="str">
        <f>IF(טבלה1013[[#This Row],[CycleNumber]]=1,"",IF(טבלה1013[[#This Row],[וסת השבוע]]=1,0,IF(K910="","",IF(K910=0,IF(טבלה1013[[#This Row],[LengthofCycle]]=28,0,1),IF(K910=1,IF(טבלה1013[[#This Row],[LengthofCycle]]+F910=28*2,0,2),IF(K910=2,IF(טבלה1013[[#This Row],[LengthofCycle]]+F910+F909=28*3,0,3),""))))))</f>
        <v/>
      </c>
      <c r="L911" s="1" t="str">
        <f>IF(טבלה1013[[#This Row],[וסת השבוע]]=1,IF(טבלה1013[[#This Row],[וסת השבוע וההפלגה ביחד]]=1,L910+1,0),IF(AND(טבלה1013[[#This Row],[CycleNumber]]&gt;B910,טבלה1013[[#This Row],[CycleNumber]]&gt;1),IF(טבלה1013[[#This Row],[וסת השבוע פעיל?]]&lt;&gt;"",L910+1,""),""))</f>
        <v/>
      </c>
      <c r="M911" s="1" t="str">
        <f>IF(AND(טבלה1013[[#This Row],[וסת השבוע פעיל?]]&lt;&gt;"",טבלה1013[[#This Row],[CycleNumber]]&lt;B912,B912&lt;&gt;"",טבלה1013[[#This Row],[וסת השבוע פעיל?]]&lt;3),IF(K912=0,IF(AND(טבלה1013[[#This Row],[וסת השבוע פעיל?]]&gt;0,I912=1),0,1),0),"")</f>
        <v/>
      </c>
      <c r="N911" s="1" t="str">
        <f t="shared" si="80"/>
        <v/>
      </c>
      <c r="O911" s="1" t="str">
        <f>IF(AND(טבלה1013[[#This Row],[חיזוי - שבוע]]=1,J912=1),1,"")</f>
        <v/>
      </c>
      <c r="P911" s="1" t="str">
        <f>IF(AND(טבלה1013[[#This Row],[חיזוי טוב עם הפלגה?]]=1,טבלה1013[[#This Row],[וסת קבוע אחרון]]&lt;&gt;28,X910=1),1,"")</f>
        <v/>
      </c>
      <c r="Q911" s="1" t="str">
        <f>IF(AND(טבלה1013[[#This Row],[וסת השבוע פעיל?]]&lt;3,OR(טבלה1013[[#This Row],[CycleNumber]]&gt;B912,B912="")),1,"")</f>
        <v/>
      </c>
      <c r="R911" s="1" t="str">
        <f>IF(טבלה1013[[#This Row],[האישה קבעה וסת שבוע?]]=1,IF(טבלה1013[[#This Row],[וסת השבוע פעיל?]]&lt;3,1,0),"")</f>
        <v/>
      </c>
      <c r="S9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1" s="1">
        <f t="shared" si="77"/>
        <v>0</v>
      </c>
      <c r="U911" s="1">
        <f t="shared" si="78"/>
        <v>0</v>
      </c>
      <c r="V911" s="1">
        <f t="shared" si="79"/>
        <v>0</v>
      </c>
      <c r="W911" s="1" t="str">
        <f>IF(טבלה1013[[#This Row],[3 הפלגות זהות]]="","",IF(טבלה1013[[#This Row],[3 הפלגות זהות]]=1,טבלה1013[[#This Row],[LengthofCycle]],W910))</f>
        <v/>
      </c>
      <c r="Y911" s="1" t="str">
        <f>IF(OR(טבלה1013[[#This Row],[הווסת פעיל?]]=0,טבלה1013[[#This Row],[הווסת פעיל?]]=""),"",SUM(Y910,טבלה1013[[#This Row],[הווסת פעיל?]]))</f>
        <v/>
      </c>
      <c r="Z911" s="1" t="str">
        <f>IF(AND(טבלה1013[[#This Row],[כמה מחזורים עד עקירה]]&lt;&gt;"",Y912=""),טבלה1013[[#This Row],[כמה מחזורים עד עקירה]],"")</f>
        <v/>
      </c>
      <c r="AA911" s="1" t="str">
        <f>IF(AND(טבלה1013[[#This Row],[הווסת פעיל?]]=1,טבלה1013[[#This Row],[וסת קבוע אחרון]]&lt;&gt;W910),טבלה1013[[#This Row],[וסת קבוע אחרון]],"")</f>
        <v/>
      </c>
      <c r="AB911" s="1" t="str">
        <f>IF(AND(טבלה1013[[#This Row],[הווסת פעיל?]]=1,X910=0,טבלה1013[[#This Row],[וסת קבוע אחרון]]=W910),טבלה1013[[#This Row],[וסת קבוע אחרון]],"")</f>
        <v/>
      </c>
      <c r="AC911" s="1" t="str">
        <f>IF(AND(טבלה1013[[#This Row],[הווסת פעיל?]]=1,X910=0,טבלה1013[[#This Row],[וסת קבוע אחרון]]&lt;&gt;W910),1,"")</f>
        <v/>
      </c>
      <c r="AD911" s="1" t="str">
        <f>IF(AND(טבלה1013[[#This Row],[הווסת פעיל?]]&lt;&gt;"",B912=1),טבלה1013[[#This Row],[CycleNumber]],"")</f>
        <v/>
      </c>
      <c r="AE911" s="1" t="str">
        <f>IF(AND(טבלה1013[[#This Row],[הווסת פעיל?]]&lt;&gt;"",X910=""),טבלה1013[[#This Row],[CycleNumber]],"")</f>
        <v/>
      </c>
      <c r="AF911" s="1" t="str">
        <f>IF(B912=1,"",IF(טבלה1013[[#This Row],[הווסת פעיל?]]=1,IF(טבלה1013[[#This Row],[וסת קבוע אחרון]]=F912,1,0),""))</f>
        <v/>
      </c>
      <c r="AG911" s="1" t="str">
        <f>IF(B912=1,"",IF(טבלה1013[[#This Row],[הווסת פעיל?]]=1,IF(OR(טבלה1013[[#This Row],[וסת קבוע אחרון]]=F912,F912=טבלה1013[[#This Row],[LengthofCycle]]),1,0),""))</f>
        <v/>
      </c>
      <c r="AH911" s="1" t="str">
        <f>IF(B912=1,"",IF(טבלה1013[[#This Row],[הווסת פעיל?]]=1,IF(OR(טבלה1013[[#This Row],[וסת קבוע אחרון]]=F912,F912=טבלה1013[[#This Row],[LengthofCycle]],AND(טבלה1013[[#This Row],[LengthofCycle]]&lt;&gt;טבלה1013[[#This Row],[וסת קבוע אחרון]],OR(F912=28,F912=29))),1,0),""))</f>
        <v/>
      </c>
      <c r="AI911" s="1" t="str">
        <f>IF(AND(טבלה1013[[#This Row],[הווסת פעיל?]]=1,B912=1),1,"")</f>
        <v/>
      </c>
      <c r="AJ911" s="4">
        <f>IF(AND(טבלה1013[[#This Row],[הווסת פעיל?]]&lt;&gt;1,B912&lt;&gt;1,B912&lt;&gt;""),IF(טבלה1013[[#This Row],[LengthofCycle]]=F912,1,0),"")</f>
        <v>0</v>
      </c>
      <c r="AK911" s="4">
        <f>IF(AND(טבלה1013[[#This Row],[הווסת פעיל?]]&lt;&gt;1,B912&lt;&gt;1,B912&lt;&gt;""),IF(OR(טבלה1013[[#This Row],[LengthofCycle]]=F912,F912=29),1,0),"")</f>
        <v>0</v>
      </c>
      <c r="AL911" s="4">
        <f>IF(AND(טבלה1013[[#This Row],[הווסת פעיל?]]&lt;&gt;1,B912&lt;&gt;1,B912&lt;&gt;""),IF(OR(טבלה1013[[#This Row],[LengthofCycle]]=F912,F912=29,F912=28),1,0),"")</f>
        <v>0</v>
      </c>
    </row>
    <row r="912" spans="1:38" x14ac:dyDescent="0.25">
      <c r="A912" s="1" t="s">
        <v>129</v>
      </c>
      <c r="B912" s="1">
        <v>6</v>
      </c>
      <c r="C912" s="1">
        <v>0</v>
      </c>
      <c r="D912" s="1">
        <v>1</v>
      </c>
      <c r="E912" s="1">
        <v>0</v>
      </c>
      <c r="F912" s="1">
        <v>25</v>
      </c>
      <c r="G912" s="1">
        <f>טבלה1013[[#This Row],[LengthofCycle]]+1</f>
        <v>26</v>
      </c>
      <c r="H912" s="1" t="str">
        <f>IF(IFERROR(LOOKUP(טבלה1013[[#This Row],[ClientID]],קביעויות[השבוע]),FALSE)=טבלה1013[[#This Row],[ClientID]],1,"")</f>
        <v/>
      </c>
      <c r="I912" s="1" t="str">
        <f>IF(AND(טבלה1013[[#This Row],[CycleNumber]]&gt;1,OR(B913="",טבלה1013[[#This Row],[CycleNumber]]&gt;B911)),IF(OR(AND(טבלה1013[[#This Row],[LengthofCycle]]=28,F911=28),AND(טבלה1013[[#This Row],[LengthofCycle]]=35,F911=35)),1,""),"")</f>
        <v/>
      </c>
      <c r="J912" s="1" t="str">
        <f>IF(AND(טבלה1013[[#This Row],[וסת השבוע]]=1,I911=1,טבלה1013[[#This Row],[CycleNumber]]&gt;B911),1,"")</f>
        <v/>
      </c>
      <c r="K912" s="1" t="str">
        <f>IF(טבלה1013[[#This Row],[CycleNumber]]=1,"",IF(טבלה1013[[#This Row],[וסת השבוע]]=1,0,IF(K911="","",IF(K911=0,IF(טבלה1013[[#This Row],[LengthofCycle]]=28,0,1),IF(K911=1,IF(טבלה1013[[#This Row],[LengthofCycle]]+F911=28*2,0,2),IF(K911=2,IF(טבלה1013[[#This Row],[LengthofCycle]]+F911+F910=28*3,0,3),""))))))</f>
        <v/>
      </c>
      <c r="L912" s="1" t="str">
        <f>IF(טבלה1013[[#This Row],[וסת השבוע]]=1,IF(טבלה1013[[#This Row],[וסת השבוע וההפלגה ביחד]]=1,L911+1,0),IF(AND(טבלה1013[[#This Row],[CycleNumber]]&gt;B911,טבלה1013[[#This Row],[CycleNumber]]&gt;1),IF(טבלה1013[[#This Row],[וסת השבוע פעיל?]]&lt;&gt;"",L911+1,""),""))</f>
        <v/>
      </c>
      <c r="M912" s="1" t="str">
        <f>IF(AND(טבלה1013[[#This Row],[וסת השבוע פעיל?]]&lt;&gt;"",טבלה1013[[#This Row],[CycleNumber]]&lt;B913,B913&lt;&gt;"",טבלה1013[[#This Row],[וסת השבוע פעיל?]]&lt;3),IF(K913=0,IF(AND(טבלה1013[[#This Row],[וסת השבוע פעיל?]]&gt;0,I913=1),0,1),0),"")</f>
        <v/>
      </c>
      <c r="N912" s="1" t="str">
        <f t="shared" si="80"/>
        <v/>
      </c>
      <c r="O912" s="1" t="str">
        <f>IF(AND(טבלה1013[[#This Row],[חיזוי - שבוע]]=1,J913=1),1,"")</f>
        <v/>
      </c>
      <c r="P912" s="1" t="str">
        <f>IF(AND(טבלה1013[[#This Row],[חיזוי טוב עם הפלגה?]]=1,טבלה1013[[#This Row],[וסת קבוע אחרון]]&lt;&gt;28,X911=1),1,"")</f>
        <v/>
      </c>
      <c r="Q912" s="1" t="str">
        <f>IF(AND(טבלה1013[[#This Row],[וסת השבוע פעיל?]]&lt;3,OR(טבלה1013[[#This Row],[CycleNumber]]&gt;B913,B913="")),1,"")</f>
        <v/>
      </c>
      <c r="R912" s="1" t="str">
        <f>IF(טבלה1013[[#This Row],[האישה קבעה וסת שבוע?]]=1,IF(טבלה1013[[#This Row],[וסת השבוע פעיל?]]&lt;3,1,0),"")</f>
        <v/>
      </c>
      <c r="S9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2" s="1">
        <f t="shared" si="77"/>
        <v>0</v>
      </c>
      <c r="U912" s="1">
        <f t="shared" si="78"/>
        <v>0</v>
      </c>
      <c r="V912" s="1">
        <f t="shared" si="79"/>
        <v>0</v>
      </c>
      <c r="W912" s="1" t="str">
        <f>IF(טבלה1013[[#This Row],[3 הפלגות זהות]]="","",IF(טבלה1013[[#This Row],[3 הפלגות זהות]]=1,טבלה1013[[#This Row],[LengthofCycle]],W911))</f>
        <v/>
      </c>
      <c r="Y912" s="1" t="str">
        <f>IF(OR(טבלה1013[[#This Row],[הווסת פעיל?]]=0,טבלה1013[[#This Row],[הווסת פעיל?]]=""),"",SUM(Y911,טבלה1013[[#This Row],[הווסת פעיל?]]))</f>
        <v/>
      </c>
      <c r="Z912" s="1" t="str">
        <f>IF(AND(טבלה1013[[#This Row],[כמה מחזורים עד עקירה]]&lt;&gt;"",Y913=""),טבלה1013[[#This Row],[כמה מחזורים עד עקירה]],"")</f>
        <v/>
      </c>
      <c r="AA912" s="1" t="str">
        <f>IF(AND(טבלה1013[[#This Row],[הווסת פעיל?]]=1,טבלה1013[[#This Row],[וסת קבוע אחרון]]&lt;&gt;W911),טבלה1013[[#This Row],[וסת קבוע אחרון]],"")</f>
        <v/>
      </c>
      <c r="AB912" s="1" t="str">
        <f>IF(AND(טבלה1013[[#This Row],[הווסת פעיל?]]=1,X911=0,טבלה1013[[#This Row],[וסת קבוע אחרון]]=W911),טבלה1013[[#This Row],[וסת קבוע אחרון]],"")</f>
        <v/>
      </c>
      <c r="AC912" s="1" t="str">
        <f>IF(AND(טבלה1013[[#This Row],[הווסת פעיל?]]=1,X911=0,טבלה1013[[#This Row],[וסת קבוע אחרון]]&lt;&gt;W911),1,"")</f>
        <v/>
      </c>
      <c r="AD912" s="1" t="str">
        <f>IF(AND(טבלה1013[[#This Row],[הווסת פעיל?]]&lt;&gt;"",B913=1),טבלה1013[[#This Row],[CycleNumber]],"")</f>
        <v/>
      </c>
      <c r="AE912" s="1" t="str">
        <f>IF(AND(טבלה1013[[#This Row],[הווסת פעיל?]]&lt;&gt;"",X911=""),טבלה1013[[#This Row],[CycleNumber]],"")</f>
        <v/>
      </c>
      <c r="AF912" s="1" t="str">
        <f>IF(B913=1,"",IF(טבלה1013[[#This Row],[הווסת פעיל?]]=1,IF(טבלה1013[[#This Row],[וסת קבוע אחרון]]=F913,1,0),""))</f>
        <v/>
      </c>
      <c r="AG912" s="1" t="str">
        <f>IF(B913=1,"",IF(טבלה1013[[#This Row],[הווסת פעיל?]]=1,IF(OR(טבלה1013[[#This Row],[וסת קבוע אחרון]]=F913,F913=טבלה1013[[#This Row],[LengthofCycle]]),1,0),""))</f>
        <v/>
      </c>
      <c r="AH912" s="1" t="str">
        <f>IF(B913=1,"",IF(טבלה1013[[#This Row],[הווסת פעיל?]]=1,IF(OR(טבלה1013[[#This Row],[וסת קבוע אחרון]]=F913,F913=טבלה1013[[#This Row],[LengthofCycle]],AND(טבלה1013[[#This Row],[LengthofCycle]]&lt;&gt;טבלה1013[[#This Row],[וסת קבוע אחרון]],OR(F913=28,F913=29))),1,0),""))</f>
        <v/>
      </c>
      <c r="AI912" s="1" t="str">
        <f>IF(AND(טבלה1013[[#This Row],[הווסת פעיל?]]=1,B913=1),1,"")</f>
        <v/>
      </c>
      <c r="AJ912" s="4">
        <f>IF(AND(טבלה1013[[#This Row],[הווסת פעיל?]]&lt;&gt;1,B913&lt;&gt;1,B913&lt;&gt;""),IF(טבלה1013[[#This Row],[LengthofCycle]]=F913,1,0),"")</f>
        <v>0</v>
      </c>
      <c r="AK912" s="4">
        <f>IF(AND(טבלה1013[[#This Row],[הווסת פעיל?]]&lt;&gt;1,B913&lt;&gt;1,B913&lt;&gt;""),IF(OR(טבלה1013[[#This Row],[LengthofCycle]]=F913,F913=29),1,0),"")</f>
        <v>0</v>
      </c>
      <c r="AL912" s="4">
        <f>IF(AND(טבלה1013[[#This Row],[הווסת פעיל?]]&lt;&gt;1,B913&lt;&gt;1,B913&lt;&gt;""),IF(OR(טבלה1013[[#This Row],[LengthofCycle]]=F913,F913=29,F913=28),1,0),"")</f>
        <v>0</v>
      </c>
    </row>
    <row r="913" spans="1:38" x14ac:dyDescent="0.25">
      <c r="A913" s="1" t="s">
        <v>129</v>
      </c>
      <c r="B913" s="1">
        <v>7</v>
      </c>
      <c r="C913" s="1">
        <v>0</v>
      </c>
      <c r="D913" s="1">
        <v>1</v>
      </c>
      <c r="E913" s="1">
        <v>0</v>
      </c>
      <c r="F913" s="1">
        <v>24</v>
      </c>
      <c r="G913" s="1">
        <f>טבלה1013[[#This Row],[LengthofCycle]]+1</f>
        <v>25</v>
      </c>
      <c r="H913" s="1" t="str">
        <f>IF(IFERROR(LOOKUP(טבלה1013[[#This Row],[ClientID]],קביעויות[השבוע]),FALSE)=טבלה1013[[#This Row],[ClientID]],1,"")</f>
        <v/>
      </c>
      <c r="I913" s="1" t="str">
        <f>IF(AND(טבלה1013[[#This Row],[CycleNumber]]&gt;1,OR(B914="",טבלה1013[[#This Row],[CycleNumber]]&gt;B912)),IF(OR(AND(טבלה1013[[#This Row],[LengthofCycle]]=28,F912=28),AND(טבלה1013[[#This Row],[LengthofCycle]]=35,F912=35)),1,""),"")</f>
        <v/>
      </c>
      <c r="J913" s="1" t="str">
        <f>IF(AND(טבלה1013[[#This Row],[וסת השבוע]]=1,I912=1,טבלה1013[[#This Row],[CycleNumber]]&gt;B912),1,"")</f>
        <v/>
      </c>
      <c r="K913" s="1" t="str">
        <f>IF(טבלה1013[[#This Row],[CycleNumber]]=1,"",IF(טבלה1013[[#This Row],[וסת השבוע]]=1,0,IF(K912="","",IF(K912=0,IF(טבלה1013[[#This Row],[LengthofCycle]]=28,0,1),IF(K912=1,IF(טבלה1013[[#This Row],[LengthofCycle]]+F912=28*2,0,2),IF(K912=2,IF(טבלה1013[[#This Row],[LengthofCycle]]+F912+F911=28*3,0,3),""))))))</f>
        <v/>
      </c>
      <c r="L913" s="1" t="str">
        <f>IF(טבלה1013[[#This Row],[וסת השבוע]]=1,IF(טבלה1013[[#This Row],[וסת השבוע וההפלגה ביחד]]=1,L912+1,0),IF(AND(טבלה1013[[#This Row],[CycleNumber]]&gt;B912,טבלה1013[[#This Row],[CycleNumber]]&gt;1),IF(טבלה1013[[#This Row],[וסת השבוע פעיל?]]&lt;&gt;"",L912+1,""),""))</f>
        <v/>
      </c>
      <c r="M913" s="1" t="str">
        <f>IF(AND(טבלה1013[[#This Row],[וסת השבוע פעיל?]]&lt;&gt;"",טבלה1013[[#This Row],[CycleNumber]]&lt;B914,B914&lt;&gt;"",טבלה1013[[#This Row],[וסת השבוע פעיל?]]&lt;3),IF(K914=0,IF(AND(טבלה1013[[#This Row],[וסת השבוע פעיל?]]&gt;0,I914=1),0,1),0),"")</f>
        <v/>
      </c>
      <c r="N913" s="1" t="str">
        <f t="shared" si="80"/>
        <v/>
      </c>
      <c r="O913" s="1" t="str">
        <f>IF(AND(טבלה1013[[#This Row],[חיזוי - שבוע]]=1,J914=1),1,"")</f>
        <v/>
      </c>
      <c r="P913" s="1" t="str">
        <f>IF(AND(טבלה1013[[#This Row],[חיזוי טוב עם הפלגה?]]=1,טבלה1013[[#This Row],[וסת קבוע אחרון]]&lt;&gt;28,X912=1),1,"")</f>
        <v/>
      </c>
      <c r="Q913" s="1" t="str">
        <f>IF(AND(טבלה1013[[#This Row],[וסת השבוע פעיל?]]&lt;3,OR(טבלה1013[[#This Row],[CycleNumber]]&gt;B914,B914="")),1,"")</f>
        <v/>
      </c>
      <c r="R913" s="1" t="str">
        <f>IF(טבלה1013[[#This Row],[האישה קבעה וסת שבוע?]]=1,IF(טבלה1013[[#This Row],[וסת השבוע פעיל?]]&lt;3,1,0),"")</f>
        <v/>
      </c>
      <c r="S9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3" s="1">
        <f t="shared" si="77"/>
        <v>0</v>
      </c>
      <c r="U913" s="1">
        <f t="shared" si="78"/>
        <v>0</v>
      </c>
      <c r="V913" s="1">
        <f t="shared" si="79"/>
        <v>0</v>
      </c>
      <c r="W913" s="1" t="str">
        <f>IF(טבלה1013[[#This Row],[3 הפלגות זהות]]="","",IF(טבלה1013[[#This Row],[3 הפלגות זהות]]=1,טבלה1013[[#This Row],[LengthofCycle]],W912))</f>
        <v/>
      </c>
      <c r="Y913" s="1" t="str">
        <f>IF(OR(טבלה1013[[#This Row],[הווסת פעיל?]]=0,טבלה1013[[#This Row],[הווסת פעיל?]]=""),"",SUM(Y912,טבלה1013[[#This Row],[הווסת פעיל?]]))</f>
        <v/>
      </c>
      <c r="Z913" s="1" t="str">
        <f>IF(AND(טבלה1013[[#This Row],[כמה מחזורים עד עקירה]]&lt;&gt;"",Y914=""),טבלה1013[[#This Row],[כמה מחזורים עד עקירה]],"")</f>
        <v/>
      </c>
      <c r="AA913" s="1" t="str">
        <f>IF(AND(טבלה1013[[#This Row],[הווסת פעיל?]]=1,טבלה1013[[#This Row],[וסת קבוע אחרון]]&lt;&gt;W912),טבלה1013[[#This Row],[וסת קבוע אחרון]],"")</f>
        <v/>
      </c>
      <c r="AB913" s="1" t="str">
        <f>IF(AND(טבלה1013[[#This Row],[הווסת פעיל?]]=1,X912=0,טבלה1013[[#This Row],[וסת קבוע אחרון]]=W912),טבלה1013[[#This Row],[וסת קבוע אחרון]],"")</f>
        <v/>
      </c>
      <c r="AC913" s="1" t="str">
        <f>IF(AND(טבלה1013[[#This Row],[הווסת פעיל?]]=1,X912=0,טבלה1013[[#This Row],[וסת קבוע אחרון]]&lt;&gt;W912),1,"")</f>
        <v/>
      </c>
      <c r="AD913" s="1" t="str">
        <f>IF(AND(טבלה1013[[#This Row],[הווסת פעיל?]]&lt;&gt;"",B914=1),טבלה1013[[#This Row],[CycleNumber]],"")</f>
        <v/>
      </c>
      <c r="AE913" s="1" t="str">
        <f>IF(AND(טבלה1013[[#This Row],[הווסת פעיל?]]&lt;&gt;"",X912=""),טבלה1013[[#This Row],[CycleNumber]],"")</f>
        <v/>
      </c>
      <c r="AF913" s="1" t="str">
        <f>IF(B914=1,"",IF(טבלה1013[[#This Row],[הווסת פעיל?]]=1,IF(טבלה1013[[#This Row],[וסת קבוע אחרון]]=F914,1,0),""))</f>
        <v/>
      </c>
      <c r="AG913" s="1" t="str">
        <f>IF(B914=1,"",IF(טבלה1013[[#This Row],[הווסת פעיל?]]=1,IF(OR(טבלה1013[[#This Row],[וסת קבוע אחרון]]=F914,F914=טבלה1013[[#This Row],[LengthofCycle]]),1,0),""))</f>
        <v/>
      </c>
      <c r="AH913" s="1" t="str">
        <f>IF(B914=1,"",IF(טבלה1013[[#This Row],[הווסת פעיל?]]=1,IF(OR(טבלה1013[[#This Row],[וסת קבוע אחרון]]=F914,F914=טבלה1013[[#This Row],[LengthofCycle]],AND(טבלה1013[[#This Row],[LengthofCycle]]&lt;&gt;טבלה1013[[#This Row],[וסת קבוע אחרון]],OR(F914=28,F914=29))),1,0),""))</f>
        <v/>
      </c>
      <c r="AI913" s="1" t="str">
        <f>IF(AND(טבלה1013[[#This Row],[הווסת פעיל?]]=1,B914=1),1,"")</f>
        <v/>
      </c>
      <c r="AJ913" s="4">
        <f>IF(AND(טבלה1013[[#This Row],[הווסת פעיל?]]&lt;&gt;1,B914&lt;&gt;1,B914&lt;&gt;""),IF(טבלה1013[[#This Row],[LengthofCycle]]=F914,1,0),"")</f>
        <v>0</v>
      </c>
      <c r="AK913" s="4">
        <f>IF(AND(טבלה1013[[#This Row],[הווסת פעיל?]]&lt;&gt;1,B914&lt;&gt;1,B914&lt;&gt;""),IF(OR(טבלה1013[[#This Row],[LengthofCycle]]=F914,F914=29),1,0),"")</f>
        <v>0</v>
      </c>
      <c r="AL913" s="4">
        <f>IF(AND(טבלה1013[[#This Row],[הווסת פעיל?]]&lt;&gt;1,B914&lt;&gt;1,B914&lt;&gt;""),IF(OR(טבלה1013[[#This Row],[LengthofCycle]]=F914,F914=29,F914=28),1,0),"")</f>
        <v>0</v>
      </c>
    </row>
    <row r="914" spans="1:38" x14ac:dyDescent="0.25">
      <c r="A914" s="1" t="s">
        <v>129</v>
      </c>
      <c r="B914" s="1">
        <v>8</v>
      </c>
      <c r="C914" s="1">
        <v>0</v>
      </c>
      <c r="D914" s="1">
        <v>0</v>
      </c>
      <c r="E914" s="1">
        <v>0</v>
      </c>
      <c r="F914" s="1">
        <v>25</v>
      </c>
      <c r="G914" s="1">
        <f>טבלה1013[[#This Row],[LengthofCycle]]+1</f>
        <v>26</v>
      </c>
      <c r="H914" s="1" t="str">
        <f>IF(IFERROR(LOOKUP(טבלה1013[[#This Row],[ClientID]],קביעויות[השבוע]),FALSE)=טבלה1013[[#This Row],[ClientID]],1,"")</f>
        <v/>
      </c>
      <c r="I914" s="1" t="str">
        <f>IF(AND(טבלה1013[[#This Row],[CycleNumber]]&gt;1,OR(B915="",טבלה1013[[#This Row],[CycleNumber]]&gt;B913)),IF(OR(AND(טבלה1013[[#This Row],[LengthofCycle]]=28,F913=28),AND(טבלה1013[[#This Row],[LengthofCycle]]=35,F913=35)),1,""),"")</f>
        <v/>
      </c>
      <c r="J914" s="1" t="str">
        <f>IF(AND(טבלה1013[[#This Row],[וסת השבוע]]=1,I913=1,טבלה1013[[#This Row],[CycleNumber]]&gt;B913),1,"")</f>
        <v/>
      </c>
      <c r="K914" s="1" t="str">
        <f>IF(טבלה1013[[#This Row],[CycleNumber]]=1,"",IF(טבלה1013[[#This Row],[וסת השבוע]]=1,0,IF(K913="","",IF(K913=0,IF(טבלה1013[[#This Row],[LengthofCycle]]=28,0,1),IF(K913=1,IF(טבלה1013[[#This Row],[LengthofCycle]]+F913=28*2,0,2),IF(K913=2,IF(טבלה1013[[#This Row],[LengthofCycle]]+F913+F912=28*3,0,3),""))))))</f>
        <v/>
      </c>
      <c r="L914" s="1" t="str">
        <f>IF(טבלה1013[[#This Row],[וסת השבוע]]=1,IF(טבלה1013[[#This Row],[וסת השבוע וההפלגה ביחד]]=1,L913+1,0),IF(AND(טבלה1013[[#This Row],[CycleNumber]]&gt;B913,טבלה1013[[#This Row],[CycleNumber]]&gt;1),IF(טבלה1013[[#This Row],[וסת השבוע פעיל?]]&lt;&gt;"",L913+1,""),""))</f>
        <v/>
      </c>
      <c r="M914" s="1" t="str">
        <f>IF(AND(טבלה1013[[#This Row],[וסת השבוע פעיל?]]&lt;&gt;"",טבלה1013[[#This Row],[CycleNumber]]&lt;B915,B915&lt;&gt;"",טבלה1013[[#This Row],[וסת השבוע פעיל?]]&lt;3),IF(K915=0,IF(AND(טבלה1013[[#This Row],[וסת השבוע פעיל?]]&gt;0,I915=1),0,1),0),"")</f>
        <v/>
      </c>
      <c r="N914" s="1" t="str">
        <f t="shared" si="80"/>
        <v/>
      </c>
      <c r="O914" s="1" t="str">
        <f>IF(AND(טבלה1013[[#This Row],[חיזוי - שבוע]]=1,J915=1),1,"")</f>
        <v/>
      </c>
      <c r="P914" s="1" t="str">
        <f>IF(AND(טבלה1013[[#This Row],[חיזוי טוב עם הפלגה?]]=1,טבלה1013[[#This Row],[וסת קבוע אחרון]]&lt;&gt;28,X913=1),1,"")</f>
        <v/>
      </c>
      <c r="Q914" s="1" t="str">
        <f>IF(AND(טבלה1013[[#This Row],[וסת השבוע פעיל?]]&lt;3,OR(טבלה1013[[#This Row],[CycleNumber]]&gt;B915,B915="")),1,"")</f>
        <v/>
      </c>
      <c r="R914" s="1" t="str">
        <f>IF(טבלה1013[[#This Row],[האישה קבעה וסת שבוע?]]=1,IF(טבלה1013[[#This Row],[וסת השבוע פעיל?]]&lt;3,1,0),"")</f>
        <v/>
      </c>
      <c r="S9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4" s="1">
        <f t="shared" si="77"/>
        <v>0</v>
      </c>
      <c r="U914" s="1">
        <f t="shared" si="78"/>
        <v>0</v>
      </c>
      <c r="V914" s="1">
        <f t="shared" si="79"/>
        <v>0</v>
      </c>
      <c r="W914" s="1" t="str">
        <f>IF(טבלה1013[[#This Row],[3 הפלגות זהות]]="","",IF(טבלה1013[[#This Row],[3 הפלגות זהות]]=1,טבלה1013[[#This Row],[LengthofCycle]],W913))</f>
        <v/>
      </c>
      <c r="Y914" s="1" t="str">
        <f>IF(OR(טבלה1013[[#This Row],[הווסת פעיל?]]=0,טבלה1013[[#This Row],[הווסת פעיל?]]=""),"",SUM(Y913,טבלה1013[[#This Row],[הווסת פעיל?]]))</f>
        <v/>
      </c>
      <c r="Z914" s="1" t="str">
        <f>IF(AND(טבלה1013[[#This Row],[כמה מחזורים עד עקירה]]&lt;&gt;"",Y915=""),טבלה1013[[#This Row],[כמה מחזורים עד עקירה]],"")</f>
        <v/>
      </c>
      <c r="AA914" s="1" t="str">
        <f>IF(AND(טבלה1013[[#This Row],[הווסת פעיל?]]=1,טבלה1013[[#This Row],[וסת קבוע אחרון]]&lt;&gt;W913),טבלה1013[[#This Row],[וסת קבוע אחרון]],"")</f>
        <v/>
      </c>
      <c r="AB914" s="1" t="str">
        <f>IF(AND(טבלה1013[[#This Row],[הווסת פעיל?]]=1,X913=0,טבלה1013[[#This Row],[וסת קבוע אחרון]]=W913),טבלה1013[[#This Row],[וסת קבוע אחרון]],"")</f>
        <v/>
      </c>
      <c r="AC914" s="1" t="str">
        <f>IF(AND(טבלה1013[[#This Row],[הווסת פעיל?]]=1,X913=0,טבלה1013[[#This Row],[וסת קבוע אחרון]]&lt;&gt;W913),1,"")</f>
        <v/>
      </c>
      <c r="AD914" s="1" t="str">
        <f>IF(AND(טבלה1013[[#This Row],[הווסת פעיל?]]&lt;&gt;"",B915=1),טבלה1013[[#This Row],[CycleNumber]],"")</f>
        <v/>
      </c>
      <c r="AE914" s="1" t="str">
        <f>IF(AND(טבלה1013[[#This Row],[הווסת פעיל?]]&lt;&gt;"",X913=""),טבלה1013[[#This Row],[CycleNumber]],"")</f>
        <v/>
      </c>
      <c r="AF914" s="1" t="str">
        <f>IF(B915=1,"",IF(טבלה1013[[#This Row],[הווסת פעיל?]]=1,IF(טבלה1013[[#This Row],[וסת קבוע אחרון]]=F915,1,0),""))</f>
        <v/>
      </c>
      <c r="AG914" s="1" t="str">
        <f>IF(B915=1,"",IF(טבלה1013[[#This Row],[הווסת פעיל?]]=1,IF(OR(טבלה1013[[#This Row],[וסת קבוע אחרון]]=F915,F915=טבלה1013[[#This Row],[LengthofCycle]]),1,0),""))</f>
        <v/>
      </c>
      <c r="AH914" s="1" t="str">
        <f>IF(B915=1,"",IF(טבלה1013[[#This Row],[הווסת פעיל?]]=1,IF(OR(טבלה1013[[#This Row],[וסת קבוע אחרון]]=F915,F915=טבלה1013[[#This Row],[LengthofCycle]],AND(טבלה1013[[#This Row],[LengthofCycle]]&lt;&gt;טבלה1013[[#This Row],[וסת קבוע אחרון]],OR(F915=28,F915=29))),1,0),""))</f>
        <v/>
      </c>
      <c r="AI914" s="1" t="str">
        <f>IF(AND(טבלה1013[[#This Row],[הווסת פעיל?]]=1,B915=1),1,"")</f>
        <v/>
      </c>
      <c r="AJ914" s="4" t="str">
        <f>IF(AND(טבלה1013[[#This Row],[הווסת פעיל?]]&lt;&gt;1,B915&lt;&gt;1,B915&lt;&gt;""),IF(טבלה1013[[#This Row],[LengthofCycle]]=F915,1,0),"")</f>
        <v/>
      </c>
      <c r="AK914" s="4" t="str">
        <f>IF(AND(טבלה1013[[#This Row],[הווסת פעיל?]]&lt;&gt;1,B915&lt;&gt;1,B915&lt;&gt;""),IF(OR(טבלה1013[[#This Row],[LengthofCycle]]=F915,F915=29),1,0),"")</f>
        <v/>
      </c>
      <c r="AL914" s="4" t="str">
        <f>IF(AND(טבלה1013[[#This Row],[הווסת פעיל?]]&lt;&gt;1,B915&lt;&gt;1,B915&lt;&gt;""),IF(OR(טבלה1013[[#This Row],[LengthofCycle]]=F915,F915=29,F915=28),1,0),"")</f>
        <v/>
      </c>
    </row>
    <row r="915" spans="1:38" x14ac:dyDescent="0.25">
      <c r="A915" s="1" t="s">
        <v>130</v>
      </c>
      <c r="B915" s="1">
        <v>1</v>
      </c>
      <c r="C915" s="1">
        <v>0</v>
      </c>
      <c r="D915" s="1">
        <v>1</v>
      </c>
      <c r="E915" s="1">
        <v>0</v>
      </c>
      <c r="F915" s="1">
        <v>26</v>
      </c>
      <c r="G915" s="1">
        <f>טבלה1013[[#This Row],[LengthofCycle]]+1</f>
        <v>27</v>
      </c>
      <c r="H915" s="1" t="str">
        <f>IF(IFERROR(LOOKUP(טבלה1013[[#This Row],[ClientID]],קביעויות[השבוע]),FALSE)=טבלה1013[[#This Row],[ClientID]],1,"")</f>
        <v/>
      </c>
      <c r="I915" s="1" t="str">
        <f>IF(AND(טבלה1013[[#This Row],[CycleNumber]]&gt;1,OR(B916="",טבלה1013[[#This Row],[CycleNumber]]&gt;B914)),IF(OR(AND(טבלה1013[[#This Row],[LengthofCycle]]=28,F914=28),AND(טבלה1013[[#This Row],[LengthofCycle]]=35,F914=35)),1,""),"")</f>
        <v/>
      </c>
      <c r="J915" s="1" t="str">
        <f>IF(AND(טבלה1013[[#This Row],[וסת השבוע]]=1,I914=1,טבלה1013[[#This Row],[CycleNumber]]&gt;B914),1,"")</f>
        <v/>
      </c>
      <c r="K915" s="1" t="str">
        <f>IF(טבלה1013[[#This Row],[CycleNumber]]=1,"",IF(טבלה1013[[#This Row],[וסת השבוע]]=1,0,IF(K914="","",IF(K914=0,IF(טבלה1013[[#This Row],[LengthofCycle]]=28,0,1),IF(K914=1,IF(טבלה1013[[#This Row],[LengthofCycle]]+F914=28*2,0,2),IF(K914=2,IF(טבלה1013[[#This Row],[LengthofCycle]]+F914+F913=28*3,0,3),""))))))</f>
        <v/>
      </c>
      <c r="L915" s="1" t="str">
        <f>IF(טבלה1013[[#This Row],[וסת השבוע]]=1,IF(טבלה1013[[#This Row],[וסת השבוע וההפלגה ביחד]]=1,L914+1,0),IF(AND(טבלה1013[[#This Row],[CycleNumber]]&gt;B914,טבלה1013[[#This Row],[CycleNumber]]&gt;1),IF(טבלה1013[[#This Row],[וסת השבוע פעיל?]]&lt;&gt;"",L914+1,""),""))</f>
        <v/>
      </c>
      <c r="M915" s="1" t="str">
        <f>IF(AND(טבלה1013[[#This Row],[וסת השבוע פעיל?]]&lt;&gt;"",טבלה1013[[#This Row],[CycleNumber]]&lt;B916,B916&lt;&gt;"",טבלה1013[[#This Row],[וסת השבוע פעיל?]]&lt;3),IF(K916=0,IF(AND(טבלה1013[[#This Row],[וסת השבוע פעיל?]]&gt;0,I916=1),0,1),0),"")</f>
        <v/>
      </c>
      <c r="N915" s="1" t="str">
        <f t="shared" si="80"/>
        <v/>
      </c>
      <c r="O915" s="1" t="str">
        <f>IF(AND(טבלה1013[[#This Row],[חיזוי - שבוע]]=1,J916=1),1,"")</f>
        <v/>
      </c>
      <c r="P915" s="1" t="str">
        <f>IF(AND(טבלה1013[[#This Row],[חיזוי טוב עם הפלגה?]]=1,טבלה1013[[#This Row],[וסת קבוע אחרון]]&lt;&gt;28,X914=1),1,"")</f>
        <v/>
      </c>
      <c r="Q915" s="1" t="str">
        <f>IF(AND(טבלה1013[[#This Row],[וסת השבוע פעיל?]]&lt;3,OR(טבלה1013[[#This Row],[CycleNumber]]&gt;B916,B916="")),1,"")</f>
        <v/>
      </c>
      <c r="R915" s="1" t="str">
        <f>IF(טבלה1013[[#This Row],[האישה קבעה וסת שבוע?]]=1,IF(טבלה1013[[#This Row],[וסת השבוע פעיל?]]&lt;3,1,0),"")</f>
        <v/>
      </c>
      <c r="S9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5" s="1" t="str">
        <f t="shared" si="77"/>
        <v/>
      </c>
      <c r="U915" s="1" t="str">
        <f t="shared" si="78"/>
        <v/>
      </c>
      <c r="V915" s="1" t="str">
        <f t="shared" si="79"/>
        <v/>
      </c>
      <c r="W915" s="1" t="str">
        <f>IF(טבלה1013[[#This Row],[3 הפלגות זהות]]="","",IF(טבלה1013[[#This Row],[3 הפלגות זהות]]=1,טבלה1013[[#This Row],[LengthofCycle]],W914))</f>
        <v/>
      </c>
      <c r="Y915" s="1" t="str">
        <f>IF(OR(טבלה1013[[#This Row],[הווסת פעיל?]]=0,טבלה1013[[#This Row],[הווסת פעיל?]]=""),"",SUM(Y914,טבלה1013[[#This Row],[הווסת פעיל?]]))</f>
        <v/>
      </c>
      <c r="Z915" s="1" t="str">
        <f>IF(AND(טבלה1013[[#This Row],[כמה מחזורים עד עקירה]]&lt;&gt;"",Y916=""),טבלה1013[[#This Row],[כמה מחזורים עד עקירה]],"")</f>
        <v/>
      </c>
      <c r="AA915" s="1" t="str">
        <f>IF(AND(טבלה1013[[#This Row],[הווסת פעיל?]]=1,טבלה1013[[#This Row],[וסת קבוע אחרון]]&lt;&gt;W914),טבלה1013[[#This Row],[וסת קבוע אחרון]],"")</f>
        <v/>
      </c>
      <c r="AB915" s="1" t="str">
        <f>IF(AND(טבלה1013[[#This Row],[הווסת פעיל?]]=1,X914=0,טבלה1013[[#This Row],[וסת קבוע אחרון]]=W914),טבלה1013[[#This Row],[וסת קבוע אחרון]],"")</f>
        <v/>
      </c>
      <c r="AC915" s="1" t="str">
        <f>IF(AND(טבלה1013[[#This Row],[הווסת פעיל?]]=1,X914=0,טבלה1013[[#This Row],[וסת קבוע אחרון]]&lt;&gt;W914),1,"")</f>
        <v/>
      </c>
      <c r="AD915" s="1" t="str">
        <f>IF(AND(טבלה1013[[#This Row],[הווסת פעיל?]]&lt;&gt;"",B916=1),טבלה1013[[#This Row],[CycleNumber]],"")</f>
        <v/>
      </c>
      <c r="AE915" s="1" t="str">
        <f>IF(AND(טבלה1013[[#This Row],[הווסת פעיל?]]&lt;&gt;"",X914=""),טבלה1013[[#This Row],[CycleNumber]],"")</f>
        <v/>
      </c>
      <c r="AF915" s="1" t="str">
        <f>IF(B916=1,"",IF(טבלה1013[[#This Row],[הווסת פעיל?]]=1,IF(טבלה1013[[#This Row],[וסת קבוע אחרון]]=F916,1,0),""))</f>
        <v/>
      </c>
      <c r="AG915" s="1" t="str">
        <f>IF(B916=1,"",IF(טבלה1013[[#This Row],[הווסת פעיל?]]=1,IF(OR(טבלה1013[[#This Row],[וסת קבוע אחרון]]=F916,F916=טבלה1013[[#This Row],[LengthofCycle]]),1,0),""))</f>
        <v/>
      </c>
      <c r="AH915" s="1" t="str">
        <f>IF(B916=1,"",IF(טבלה1013[[#This Row],[הווסת פעיל?]]=1,IF(OR(טבלה1013[[#This Row],[וסת קבוע אחרון]]=F916,F916=טבלה1013[[#This Row],[LengthofCycle]],AND(טבלה1013[[#This Row],[LengthofCycle]]&lt;&gt;טבלה1013[[#This Row],[וסת קבוע אחרון]],OR(F916=28,F916=29))),1,0),""))</f>
        <v/>
      </c>
      <c r="AI915" s="1" t="str">
        <f>IF(AND(טבלה1013[[#This Row],[הווסת פעיל?]]=1,B916=1),1,"")</f>
        <v/>
      </c>
      <c r="AJ915" s="4">
        <f>IF(AND(טבלה1013[[#This Row],[הווסת פעיל?]]&lt;&gt;1,B916&lt;&gt;1,B916&lt;&gt;""),IF(טבלה1013[[#This Row],[LengthofCycle]]=F916,1,0),"")</f>
        <v>1</v>
      </c>
      <c r="AK915" s="4">
        <f>IF(AND(טבלה1013[[#This Row],[הווסת פעיל?]]&lt;&gt;1,B916&lt;&gt;1,B916&lt;&gt;""),IF(OR(טבלה1013[[#This Row],[LengthofCycle]]=F916,F916=29),1,0),"")</f>
        <v>1</v>
      </c>
      <c r="AL915" s="4">
        <f>IF(AND(טבלה1013[[#This Row],[הווסת פעיל?]]&lt;&gt;1,B916&lt;&gt;1,B916&lt;&gt;""),IF(OR(טבלה1013[[#This Row],[LengthofCycle]]=F916,F916=29,F916=28),1,0),"")</f>
        <v>1</v>
      </c>
    </row>
    <row r="916" spans="1:38" x14ac:dyDescent="0.25">
      <c r="A916" s="1" t="s">
        <v>130</v>
      </c>
      <c r="B916" s="1">
        <v>2</v>
      </c>
      <c r="C916" s="1">
        <v>0</v>
      </c>
      <c r="D916" s="1">
        <v>1</v>
      </c>
      <c r="E916" s="1">
        <v>0</v>
      </c>
      <c r="F916" s="1">
        <v>26</v>
      </c>
      <c r="G916" s="1">
        <f>טבלה1013[[#This Row],[LengthofCycle]]+1</f>
        <v>27</v>
      </c>
      <c r="H916" s="1" t="str">
        <f>IF(IFERROR(LOOKUP(טבלה1013[[#This Row],[ClientID]],קביעויות[השבוע]),FALSE)=טבלה1013[[#This Row],[ClientID]],1,"")</f>
        <v/>
      </c>
      <c r="I916" s="1" t="str">
        <f>IF(AND(טבלה1013[[#This Row],[CycleNumber]]&gt;1,OR(B917="",טבלה1013[[#This Row],[CycleNumber]]&gt;B915)),IF(OR(AND(טבלה1013[[#This Row],[LengthofCycle]]=28,F915=28),AND(טבלה1013[[#This Row],[LengthofCycle]]=35,F915=35)),1,""),"")</f>
        <v/>
      </c>
      <c r="J916" s="1" t="str">
        <f>IF(AND(טבלה1013[[#This Row],[וסת השבוע]]=1,I915=1,טבלה1013[[#This Row],[CycleNumber]]&gt;B915),1,"")</f>
        <v/>
      </c>
      <c r="K916" s="1" t="str">
        <f>IF(טבלה1013[[#This Row],[CycleNumber]]=1,"",IF(טבלה1013[[#This Row],[וסת השבוע]]=1,0,IF(K915="","",IF(K915=0,IF(טבלה1013[[#This Row],[LengthofCycle]]=28,0,1),IF(K915=1,IF(טבלה1013[[#This Row],[LengthofCycle]]+F915=28*2,0,2),IF(K915=2,IF(טבלה1013[[#This Row],[LengthofCycle]]+F915+F914=28*3,0,3),""))))))</f>
        <v/>
      </c>
      <c r="L916" s="1" t="str">
        <f>IF(טבלה1013[[#This Row],[וסת השבוע]]=1,IF(טבלה1013[[#This Row],[וסת השבוע וההפלגה ביחד]]=1,L915+1,0),IF(AND(טבלה1013[[#This Row],[CycleNumber]]&gt;B915,טבלה1013[[#This Row],[CycleNumber]]&gt;1),IF(טבלה1013[[#This Row],[וסת השבוע פעיל?]]&lt;&gt;"",L915+1,""),""))</f>
        <v/>
      </c>
      <c r="M916" s="1" t="str">
        <f>IF(AND(טבלה1013[[#This Row],[וסת השבוע פעיל?]]&lt;&gt;"",טבלה1013[[#This Row],[CycleNumber]]&lt;B917,B917&lt;&gt;"",טבלה1013[[#This Row],[וסת השבוע פעיל?]]&lt;3),IF(K917=0,IF(AND(טבלה1013[[#This Row],[וסת השבוע פעיל?]]&gt;0,I917=1),0,1),0),"")</f>
        <v/>
      </c>
      <c r="N916" s="1" t="str">
        <f t="shared" si="80"/>
        <v/>
      </c>
      <c r="O916" s="1" t="str">
        <f>IF(AND(טבלה1013[[#This Row],[חיזוי - שבוע]]=1,J917=1),1,"")</f>
        <v/>
      </c>
      <c r="P916" s="1" t="str">
        <f>IF(AND(טבלה1013[[#This Row],[חיזוי טוב עם הפלגה?]]=1,טבלה1013[[#This Row],[וסת קבוע אחרון]]&lt;&gt;28,X915=1),1,"")</f>
        <v/>
      </c>
      <c r="Q916" s="1" t="str">
        <f>IF(AND(טבלה1013[[#This Row],[וסת השבוע פעיל?]]&lt;3,OR(טבלה1013[[#This Row],[CycleNumber]]&gt;B917,B917="")),1,"")</f>
        <v/>
      </c>
      <c r="R916" s="1" t="str">
        <f>IF(טבלה1013[[#This Row],[האישה קבעה וסת שבוע?]]=1,IF(טבלה1013[[#This Row],[וסת השבוע פעיל?]]&lt;3,1,0),"")</f>
        <v/>
      </c>
      <c r="S9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6" s="1" t="str">
        <f t="shared" si="77"/>
        <v/>
      </c>
      <c r="U916" s="1" t="str">
        <f t="shared" si="78"/>
        <v/>
      </c>
      <c r="V916" s="1" t="str">
        <f t="shared" si="79"/>
        <v/>
      </c>
      <c r="W916" s="1" t="str">
        <f>IF(טבלה1013[[#This Row],[3 הפלגות זהות]]="","",IF(טבלה1013[[#This Row],[3 הפלגות זהות]]=1,טבלה1013[[#This Row],[LengthofCycle]],W915))</f>
        <v/>
      </c>
      <c r="Y916" s="1" t="str">
        <f>IF(OR(טבלה1013[[#This Row],[הווסת פעיל?]]=0,טבלה1013[[#This Row],[הווסת פעיל?]]=""),"",SUM(Y915,טבלה1013[[#This Row],[הווסת פעיל?]]))</f>
        <v/>
      </c>
      <c r="Z916" s="1" t="str">
        <f>IF(AND(טבלה1013[[#This Row],[כמה מחזורים עד עקירה]]&lt;&gt;"",Y917=""),טבלה1013[[#This Row],[כמה מחזורים עד עקירה]],"")</f>
        <v/>
      </c>
      <c r="AA916" s="1" t="str">
        <f>IF(AND(טבלה1013[[#This Row],[הווסת פעיל?]]=1,טבלה1013[[#This Row],[וסת קבוע אחרון]]&lt;&gt;W915),טבלה1013[[#This Row],[וסת קבוע אחרון]],"")</f>
        <v/>
      </c>
      <c r="AB916" s="1" t="str">
        <f>IF(AND(טבלה1013[[#This Row],[הווסת פעיל?]]=1,X915=0,טבלה1013[[#This Row],[וסת קבוע אחרון]]=W915),טבלה1013[[#This Row],[וסת קבוע אחרון]],"")</f>
        <v/>
      </c>
      <c r="AC916" s="1" t="str">
        <f>IF(AND(טבלה1013[[#This Row],[הווסת פעיל?]]=1,X915=0,טבלה1013[[#This Row],[וסת קבוע אחרון]]&lt;&gt;W915),1,"")</f>
        <v/>
      </c>
      <c r="AD916" s="1" t="str">
        <f>IF(AND(טבלה1013[[#This Row],[הווסת פעיל?]]&lt;&gt;"",B917=1),טבלה1013[[#This Row],[CycleNumber]],"")</f>
        <v/>
      </c>
      <c r="AE916" s="1" t="str">
        <f>IF(AND(טבלה1013[[#This Row],[הווסת פעיל?]]&lt;&gt;"",X915=""),טבלה1013[[#This Row],[CycleNumber]],"")</f>
        <v/>
      </c>
      <c r="AF916" s="1" t="str">
        <f>IF(B917=1,"",IF(טבלה1013[[#This Row],[הווסת פעיל?]]=1,IF(טבלה1013[[#This Row],[וסת קבוע אחרון]]=F917,1,0),""))</f>
        <v/>
      </c>
      <c r="AG916" s="1" t="str">
        <f>IF(B917=1,"",IF(טבלה1013[[#This Row],[הווסת פעיל?]]=1,IF(OR(טבלה1013[[#This Row],[וסת קבוע אחרון]]=F917,F917=טבלה1013[[#This Row],[LengthofCycle]]),1,0),""))</f>
        <v/>
      </c>
      <c r="AH916" s="1" t="str">
        <f>IF(B917=1,"",IF(טבלה1013[[#This Row],[הווסת פעיל?]]=1,IF(OR(טבלה1013[[#This Row],[וסת קבוע אחרון]]=F917,F917=טבלה1013[[#This Row],[LengthofCycle]],AND(טבלה1013[[#This Row],[LengthofCycle]]&lt;&gt;טבלה1013[[#This Row],[וסת קבוע אחרון]],OR(F917=28,F917=29))),1,0),""))</f>
        <v/>
      </c>
      <c r="AI916" s="1" t="str">
        <f>IF(AND(טבלה1013[[#This Row],[הווסת פעיל?]]=1,B917=1),1,"")</f>
        <v/>
      </c>
      <c r="AJ916" s="4">
        <f>IF(AND(טבלה1013[[#This Row],[הווסת פעיל?]]&lt;&gt;1,B917&lt;&gt;1,B917&lt;&gt;""),IF(טבלה1013[[#This Row],[LengthofCycle]]=F917,1,0),"")</f>
        <v>0</v>
      </c>
      <c r="AK916" s="4">
        <f>IF(AND(טבלה1013[[#This Row],[הווסת פעיל?]]&lt;&gt;1,B917&lt;&gt;1,B917&lt;&gt;""),IF(OR(טבלה1013[[#This Row],[LengthofCycle]]=F917,F917=29),1,0),"")</f>
        <v>0</v>
      </c>
      <c r="AL916" s="4">
        <f>IF(AND(טבלה1013[[#This Row],[הווסת פעיל?]]&lt;&gt;1,B917&lt;&gt;1,B917&lt;&gt;""),IF(OR(טבלה1013[[#This Row],[LengthofCycle]]=F917,F917=29,F917=28),1,0),"")</f>
        <v>0</v>
      </c>
    </row>
    <row r="917" spans="1:38" x14ac:dyDescent="0.25">
      <c r="A917" s="1" t="s">
        <v>130</v>
      </c>
      <c r="B917" s="1">
        <v>3</v>
      </c>
      <c r="C917" s="1">
        <v>0</v>
      </c>
      <c r="D917" s="1">
        <v>1</v>
      </c>
      <c r="E917" s="1">
        <v>0</v>
      </c>
      <c r="F917" s="1">
        <v>27</v>
      </c>
      <c r="G917" s="1">
        <f>טבלה1013[[#This Row],[LengthofCycle]]+1</f>
        <v>28</v>
      </c>
      <c r="H917" s="1" t="str">
        <f>IF(IFERROR(LOOKUP(טבלה1013[[#This Row],[ClientID]],קביעויות[השבוע]),FALSE)=טבלה1013[[#This Row],[ClientID]],1,"")</f>
        <v/>
      </c>
      <c r="I917" s="1" t="str">
        <f>IF(AND(טבלה1013[[#This Row],[CycleNumber]]&gt;1,OR(B918="",טבלה1013[[#This Row],[CycleNumber]]&gt;B916)),IF(OR(AND(טבלה1013[[#This Row],[LengthofCycle]]=28,F916=28),AND(טבלה1013[[#This Row],[LengthofCycle]]=35,F916=35)),1,""),"")</f>
        <v/>
      </c>
      <c r="J917" s="1" t="str">
        <f>IF(AND(טבלה1013[[#This Row],[וסת השבוע]]=1,I916=1,טבלה1013[[#This Row],[CycleNumber]]&gt;B916),1,"")</f>
        <v/>
      </c>
      <c r="K917" s="1" t="str">
        <f>IF(טבלה1013[[#This Row],[CycleNumber]]=1,"",IF(טבלה1013[[#This Row],[וסת השבוע]]=1,0,IF(K916="","",IF(K916=0,IF(טבלה1013[[#This Row],[LengthofCycle]]=28,0,1),IF(K916=1,IF(טבלה1013[[#This Row],[LengthofCycle]]+F916=28*2,0,2),IF(K916=2,IF(טבלה1013[[#This Row],[LengthofCycle]]+F916+F915=28*3,0,3),""))))))</f>
        <v/>
      </c>
      <c r="L917" s="1" t="str">
        <f>IF(טבלה1013[[#This Row],[וסת השבוע]]=1,IF(טבלה1013[[#This Row],[וסת השבוע וההפלגה ביחד]]=1,L916+1,0),IF(AND(טבלה1013[[#This Row],[CycleNumber]]&gt;B916,טבלה1013[[#This Row],[CycleNumber]]&gt;1),IF(טבלה1013[[#This Row],[וסת השבוע פעיל?]]&lt;&gt;"",L916+1,""),""))</f>
        <v/>
      </c>
      <c r="M917" s="1" t="str">
        <f>IF(AND(טבלה1013[[#This Row],[וסת השבוע פעיל?]]&lt;&gt;"",טבלה1013[[#This Row],[CycleNumber]]&lt;B918,B918&lt;&gt;"",טבלה1013[[#This Row],[וסת השבוע פעיל?]]&lt;3),IF(K918=0,IF(AND(טבלה1013[[#This Row],[וסת השבוע פעיל?]]&gt;0,I918=1),0,1),0),"")</f>
        <v/>
      </c>
      <c r="N917" s="1" t="str">
        <f t="shared" si="80"/>
        <v/>
      </c>
      <c r="O917" s="1" t="str">
        <f>IF(AND(טבלה1013[[#This Row],[חיזוי - שבוע]]=1,J918=1),1,"")</f>
        <v/>
      </c>
      <c r="P917" s="1" t="str">
        <f>IF(AND(טבלה1013[[#This Row],[חיזוי טוב עם הפלגה?]]=1,טבלה1013[[#This Row],[וסת קבוע אחרון]]&lt;&gt;28,X916=1),1,"")</f>
        <v/>
      </c>
      <c r="Q917" s="1" t="str">
        <f>IF(AND(טבלה1013[[#This Row],[וסת השבוע פעיל?]]&lt;3,OR(טבלה1013[[#This Row],[CycleNumber]]&gt;B918,B918="")),1,"")</f>
        <v/>
      </c>
      <c r="R917" s="1" t="str">
        <f>IF(טבלה1013[[#This Row],[האישה קבעה וסת שבוע?]]=1,IF(טבלה1013[[#This Row],[וסת השבוע פעיל?]]&lt;3,1,0),"")</f>
        <v/>
      </c>
      <c r="S9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7" s="1">
        <f t="shared" si="77"/>
        <v>0</v>
      </c>
      <c r="U917" s="1" t="str">
        <f t="shared" si="78"/>
        <v/>
      </c>
      <c r="V917" s="1" t="str">
        <f t="shared" si="79"/>
        <v/>
      </c>
      <c r="W917" s="1" t="str">
        <f>IF(טבלה1013[[#This Row],[3 הפלגות זהות]]="","",IF(טבלה1013[[#This Row],[3 הפלגות זהות]]=1,טבלה1013[[#This Row],[LengthofCycle]],W916))</f>
        <v/>
      </c>
      <c r="Y917" s="1" t="str">
        <f>IF(OR(טבלה1013[[#This Row],[הווסת פעיל?]]=0,טבלה1013[[#This Row],[הווסת פעיל?]]=""),"",SUM(Y916,טבלה1013[[#This Row],[הווסת פעיל?]]))</f>
        <v/>
      </c>
      <c r="Z917" s="1" t="str">
        <f>IF(AND(טבלה1013[[#This Row],[כמה מחזורים עד עקירה]]&lt;&gt;"",Y918=""),טבלה1013[[#This Row],[כמה מחזורים עד עקירה]],"")</f>
        <v/>
      </c>
      <c r="AA917" s="1" t="str">
        <f>IF(AND(טבלה1013[[#This Row],[הווסת פעיל?]]=1,טבלה1013[[#This Row],[וסת קבוע אחרון]]&lt;&gt;W916),טבלה1013[[#This Row],[וסת קבוע אחרון]],"")</f>
        <v/>
      </c>
      <c r="AB917" s="1" t="str">
        <f>IF(AND(טבלה1013[[#This Row],[הווסת פעיל?]]=1,X916=0,טבלה1013[[#This Row],[וסת קבוע אחרון]]=W916),טבלה1013[[#This Row],[וסת קבוע אחרון]],"")</f>
        <v/>
      </c>
      <c r="AC917" s="1" t="str">
        <f>IF(AND(טבלה1013[[#This Row],[הווסת פעיל?]]=1,X916=0,טבלה1013[[#This Row],[וסת קבוע אחרון]]&lt;&gt;W916),1,"")</f>
        <v/>
      </c>
      <c r="AD917" s="1" t="str">
        <f>IF(AND(טבלה1013[[#This Row],[הווסת פעיל?]]&lt;&gt;"",B918=1),טבלה1013[[#This Row],[CycleNumber]],"")</f>
        <v/>
      </c>
      <c r="AE917" s="1" t="str">
        <f>IF(AND(טבלה1013[[#This Row],[הווסת פעיל?]]&lt;&gt;"",X916=""),טבלה1013[[#This Row],[CycleNumber]],"")</f>
        <v/>
      </c>
      <c r="AF917" s="1" t="str">
        <f>IF(B918=1,"",IF(טבלה1013[[#This Row],[הווסת פעיל?]]=1,IF(טבלה1013[[#This Row],[וסת קבוע אחרון]]=F918,1,0),""))</f>
        <v/>
      </c>
      <c r="AG917" s="1" t="str">
        <f>IF(B918=1,"",IF(טבלה1013[[#This Row],[הווסת פעיל?]]=1,IF(OR(טבלה1013[[#This Row],[וסת קבוע אחרון]]=F918,F918=טבלה1013[[#This Row],[LengthofCycle]]),1,0),""))</f>
        <v/>
      </c>
      <c r="AH917" s="1" t="str">
        <f>IF(B918=1,"",IF(טבלה1013[[#This Row],[הווסת פעיל?]]=1,IF(OR(טבלה1013[[#This Row],[וסת קבוע אחרון]]=F918,F918=טבלה1013[[#This Row],[LengthofCycle]],AND(טבלה1013[[#This Row],[LengthofCycle]]&lt;&gt;טבלה1013[[#This Row],[וסת קבוע אחרון]],OR(F918=28,F918=29))),1,0),""))</f>
        <v/>
      </c>
      <c r="AI917" s="1" t="str">
        <f>IF(AND(טבלה1013[[#This Row],[הווסת פעיל?]]=1,B918=1),1,"")</f>
        <v/>
      </c>
      <c r="AJ917" s="4">
        <f>IF(AND(טבלה1013[[#This Row],[הווסת פעיל?]]&lt;&gt;1,B918&lt;&gt;1,B918&lt;&gt;""),IF(טבלה1013[[#This Row],[LengthofCycle]]=F918,1,0),"")</f>
        <v>0</v>
      </c>
      <c r="AK917" s="4">
        <f>IF(AND(טבלה1013[[#This Row],[הווסת פעיל?]]&lt;&gt;1,B918&lt;&gt;1,B918&lt;&gt;""),IF(OR(טבלה1013[[#This Row],[LengthofCycle]]=F918,F918=29),1,0),"")</f>
        <v>0</v>
      </c>
      <c r="AL917" s="4">
        <f>IF(AND(טבלה1013[[#This Row],[הווסת פעיל?]]&lt;&gt;1,B918&lt;&gt;1,B918&lt;&gt;""),IF(OR(טבלה1013[[#This Row],[LengthofCycle]]=F918,F918=29,F918=28),1,0),"")</f>
        <v>0</v>
      </c>
    </row>
    <row r="918" spans="1:38" x14ac:dyDescent="0.25">
      <c r="A918" s="1" t="s">
        <v>130</v>
      </c>
      <c r="B918" s="1">
        <v>4</v>
      </c>
      <c r="C918" s="1">
        <v>0</v>
      </c>
      <c r="D918" s="1">
        <v>1</v>
      </c>
      <c r="E918" s="1">
        <v>0</v>
      </c>
      <c r="F918" s="1">
        <v>26</v>
      </c>
      <c r="G918" s="1">
        <f>טבלה1013[[#This Row],[LengthofCycle]]+1</f>
        <v>27</v>
      </c>
      <c r="H918" s="1" t="str">
        <f>IF(IFERROR(LOOKUP(טבלה1013[[#This Row],[ClientID]],קביעויות[השבוע]),FALSE)=טבלה1013[[#This Row],[ClientID]],1,"")</f>
        <v/>
      </c>
      <c r="I918" s="1" t="str">
        <f>IF(AND(טבלה1013[[#This Row],[CycleNumber]]&gt;1,OR(B919="",טבלה1013[[#This Row],[CycleNumber]]&gt;B917)),IF(OR(AND(טבלה1013[[#This Row],[LengthofCycle]]=28,F917=28),AND(טבלה1013[[#This Row],[LengthofCycle]]=35,F917=35)),1,""),"")</f>
        <v/>
      </c>
      <c r="J918" s="1" t="str">
        <f>IF(AND(טבלה1013[[#This Row],[וסת השבוע]]=1,I917=1,טבלה1013[[#This Row],[CycleNumber]]&gt;B917),1,"")</f>
        <v/>
      </c>
      <c r="K918" s="1" t="str">
        <f>IF(טבלה1013[[#This Row],[CycleNumber]]=1,"",IF(טבלה1013[[#This Row],[וסת השבוע]]=1,0,IF(K917="","",IF(K917=0,IF(טבלה1013[[#This Row],[LengthofCycle]]=28,0,1),IF(K917=1,IF(טבלה1013[[#This Row],[LengthofCycle]]+F917=28*2,0,2),IF(K917=2,IF(טבלה1013[[#This Row],[LengthofCycle]]+F917+F916=28*3,0,3),""))))))</f>
        <v/>
      </c>
      <c r="L918" s="1" t="str">
        <f>IF(טבלה1013[[#This Row],[וסת השבוע]]=1,IF(טבלה1013[[#This Row],[וסת השבוע וההפלגה ביחד]]=1,L917+1,0),IF(AND(טבלה1013[[#This Row],[CycleNumber]]&gt;B917,טבלה1013[[#This Row],[CycleNumber]]&gt;1),IF(טבלה1013[[#This Row],[וסת השבוע פעיל?]]&lt;&gt;"",L917+1,""),""))</f>
        <v/>
      </c>
      <c r="M918" s="1" t="str">
        <f>IF(AND(טבלה1013[[#This Row],[וסת השבוע פעיל?]]&lt;&gt;"",טבלה1013[[#This Row],[CycleNumber]]&lt;B919,B919&lt;&gt;"",טבלה1013[[#This Row],[וסת השבוע פעיל?]]&lt;3),IF(K919=0,IF(AND(טבלה1013[[#This Row],[וסת השבוע פעיל?]]&gt;0,I919=1),0,1),0),"")</f>
        <v/>
      </c>
      <c r="N918" s="1" t="str">
        <f t="shared" si="80"/>
        <v/>
      </c>
      <c r="O918" s="1" t="str">
        <f>IF(AND(טבלה1013[[#This Row],[חיזוי - שבוע]]=1,J919=1),1,"")</f>
        <v/>
      </c>
      <c r="P918" s="1" t="str">
        <f>IF(AND(טבלה1013[[#This Row],[חיזוי טוב עם הפלגה?]]=1,טבלה1013[[#This Row],[וסת קבוע אחרון]]&lt;&gt;28,X917=1),1,"")</f>
        <v/>
      </c>
      <c r="Q918" s="1" t="str">
        <f>IF(AND(טבלה1013[[#This Row],[וסת השבוע פעיל?]]&lt;3,OR(טבלה1013[[#This Row],[CycleNumber]]&gt;B919,B919="")),1,"")</f>
        <v/>
      </c>
      <c r="R918" s="1" t="str">
        <f>IF(טבלה1013[[#This Row],[האישה קבעה וסת שבוע?]]=1,IF(טבלה1013[[#This Row],[וסת השבוע פעיל?]]&lt;3,1,0),"")</f>
        <v/>
      </c>
      <c r="S9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8" s="1">
        <f t="shared" ref="T918:T981" si="81">IF(B918&gt;2,IF(AND(F918=F917,F917=F916),1,0),"")</f>
        <v>0</v>
      </c>
      <c r="U918" s="1">
        <f t="shared" si="78"/>
        <v>0</v>
      </c>
      <c r="V918" s="1" t="str">
        <f t="shared" si="79"/>
        <v/>
      </c>
      <c r="W918" s="1" t="str">
        <f>IF(טבלה1013[[#This Row],[3 הפלגות זהות]]="","",IF(טבלה1013[[#This Row],[3 הפלגות זהות]]=1,טבלה1013[[#This Row],[LengthofCycle]],W917))</f>
        <v/>
      </c>
      <c r="Y918" s="1" t="str">
        <f>IF(OR(טבלה1013[[#This Row],[הווסת פעיל?]]=0,טבלה1013[[#This Row],[הווסת פעיל?]]=""),"",SUM(Y917,טבלה1013[[#This Row],[הווסת פעיל?]]))</f>
        <v/>
      </c>
      <c r="Z918" s="1" t="str">
        <f>IF(AND(טבלה1013[[#This Row],[כמה מחזורים עד עקירה]]&lt;&gt;"",Y919=""),טבלה1013[[#This Row],[כמה מחזורים עד עקירה]],"")</f>
        <v/>
      </c>
      <c r="AA918" s="1" t="str">
        <f>IF(AND(טבלה1013[[#This Row],[הווסת פעיל?]]=1,טבלה1013[[#This Row],[וסת קבוע אחרון]]&lt;&gt;W917),טבלה1013[[#This Row],[וסת קבוע אחרון]],"")</f>
        <v/>
      </c>
      <c r="AB918" s="1" t="str">
        <f>IF(AND(טבלה1013[[#This Row],[הווסת פעיל?]]=1,X917=0,טבלה1013[[#This Row],[וסת קבוע אחרון]]=W917),טבלה1013[[#This Row],[וסת קבוע אחרון]],"")</f>
        <v/>
      </c>
      <c r="AC918" s="1" t="str">
        <f>IF(AND(טבלה1013[[#This Row],[הווסת פעיל?]]=1,X917=0,טבלה1013[[#This Row],[וסת קבוע אחרון]]&lt;&gt;W917),1,"")</f>
        <v/>
      </c>
      <c r="AD918" s="1" t="str">
        <f>IF(AND(טבלה1013[[#This Row],[הווסת פעיל?]]&lt;&gt;"",B919=1),טבלה1013[[#This Row],[CycleNumber]],"")</f>
        <v/>
      </c>
      <c r="AE918" s="1" t="str">
        <f>IF(AND(טבלה1013[[#This Row],[הווסת פעיל?]]&lt;&gt;"",X917=""),טבלה1013[[#This Row],[CycleNumber]],"")</f>
        <v/>
      </c>
      <c r="AF918" s="1" t="str">
        <f>IF(B919=1,"",IF(טבלה1013[[#This Row],[הווסת פעיל?]]=1,IF(טבלה1013[[#This Row],[וסת קבוע אחרון]]=F919,1,0),""))</f>
        <v/>
      </c>
      <c r="AG918" s="1" t="str">
        <f>IF(B919=1,"",IF(טבלה1013[[#This Row],[הווסת פעיל?]]=1,IF(OR(טבלה1013[[#This Row],[וסת קבוע אחרון]]=F919,F919=טבלה1013[[#This Row],[LengthofCycle]]),1,0),""))</f>
        <v/>
      </c>
      <c r="AH918" s="1" t="str">
        <f>IF(B919=1,"",IF(טבלה1013[[#This Row],[הווסת פעיל?]]=1,IF(OR(טבלה1013[[#This Row],[וסת קבוע אחרון]]=F919,F919=טבלה1013[[#This Row],[LengthofCycle]],AND(טבלה1013[[#This Row],[LengthofCycle]]&lt;&gt;טבלה1013[[#This Row],[וסת קבוע אחרון]],OR(F919=28,F919=29))),1,0),""))</f>
        <v/>
      </c>
      <c r="AI918" s="1" t="str">
        <f>IF(AND(טבלה1013[[#This Row],[הווסת פעיל?]]=1,B919=1),1,"")</f>
        <v/>
      </c>
      <c r="AJ918" s="4">
        <f>IF(AND(טבלה1013[[#This Row],[הווסת פעיל?]]&lt;&gt;1,B919&lt;&gt;1,B919&lt;&gt;""),IF(טבלה1013[[#This Row],[LengthofCycle]]=F919,1,0),"")</f>
        <v>0</v>
      </c>
      <c r="AK918" s="4">
        <f>IF(AND(טבלה1013[[#This Row],[הווסת פעיל?]]&lt;&gt;1,B919&lt;&gt;1,B919&lt;&gt;""),IF(OR(טבלה1013[[#This Row],[LengthofCycle]]=F919,F919=29),1,0),"")</f>
        <v>0</v>
      </c>
      <c r="AL918" s="4">
        <f>IF(AND(טבלה1013[[#This Row],[הווסת פעיל?]]&lt;&gt;1,B919&lt;&gt;1,B919&lt;&gt;""),IF(OR(טבלה1013[[#This Row],[LengthofCycle]]=F919,F919=29,F919=28),1,0),"")</f>
        <v>1</v>
      </c>
    </row>
    <row r="919" spans="1:38" x14ac:dyDescent="0.25">
      <c r="A919" s="1" t="s">
        <v>130</v>
      </c>
      <c r="B919" s="1">
        <v>5</v>
      </c>
      <c r="C919" s="1">
        <v>0</v>
      </c>
      <c r="D919" s="1">
        <v>1</v>
      </c>
      <c r="E919" s="1">
        <v>0</v>
      </c>
      <c r="F919" s="1">
        <v>28</v>
      </c>
      <c r="G919" s="1">
        <f>טבלה1013[[#This Row],[LengthofCycle]]+1</f>
        <v>29</v>
      </c>
      <c r="H919" s="1" t="str">
        <f>IF(IFERROR(LOOKUP(טבלה1013[[#This Row],[ClientID]],קביעויות[השבוע]),FALSE)=טבלה1013[[#This Row],[ClientID]],1,"")</f>
        <v/>
      </c>
      <c r="I919" s="1" t="str">
        <f>IF(AND(טבלה1013[[#This Row],[CycleNumber]]&gt;1,OR(B920="",טבלה1013[[#This Row],[CycleNumber]]&gt;B918)),IF(OR(AND(טבלה1013[[#This Row],[LengthofCycle]]=28,F918=28),AND(טבלה1013[[#This Row],[LengthofCycle]]=35,F918=35)),1,""),"")</f>
        <v/>
      </c>
      <c r="J919" s="1" t="str">
        <f>IF(AND(טבלה1013[[#This Row],[וסת השבוע]]=1,I918=1,טבלה1013[[#This Row],[CycleNumber]]&gt;B918),1,"")</f>
        <v/>
      </c>
      <c r="K919" s="1" t="str">
        <f>IF(טבלה1013[[#This Row],[CycleNumber]]=1,"",IF(טבלה1013[[#This Row],[וסת השבוע]]=1,0,IF(K918="","",IF(K918=0,IF(טבלה1013[[#This Row],[LengthofCycle]]=28,0,1),IF(K918=1,IF(טבלה1013[[#This Row],[LengthofCycle]]+F918=28*2,0,2),IF(K918=2,IF(טבלה1013[[#This Row],[LengthofCycle]]+F918+F917=28*3,0,3),""))))))</f>
        <v/>
      </c>
      <c r="L919" s="1" t="str">
        <f>IF(טבלה1013[[#This Row],[וסת השבוע]]=1,IF(טבלה1013[[#This Row],[וסת השבוע וההפלגה ביחד]]=1,L918+1,0),IF(AND(טבלה1013[[#This Row],[CycleNumber]]&gt;B918,טבלה1013[[#This Row],[CycleNumber]]&gt;1),IF(טבלה1013[[#This Row],[וסת השבוע פעיל?]]&lt;&gt;"",L918+1,""),""))</f>
        <v/>
      </c>
      <c r="M919" s="1" t="str">
        <f>IF(AND(טבלה1013[[#This Row],[וסת השבוע פעיל?]]&lt;&gt;"",טבלה1013[[#This Row],[CycleNumber]]&lt;B920,B920&lt;&gt;"",טבלה1013[[#This Row],[וסת השבוע פעיל?]]&lt;3),IF(K920=0,IF(AND(טבלה1013[[#This Row],[וסת השבוע פעיל?]]&gt;0,I920=1),0,1),0),"")</f>
        <v/>
      </c>
      <c r="N919" s="1" t="str">
        <f t="shared" si="80"/>
        <v/>
      </c>
      <c r="O919" s="1" t="str">
        <f>IF(AND(טבלה1013[[#This Row],[חיזוי - שבוע]]=1,J920=1),1,"")</f>
        <v/>
      </c>
      <c r="P919" s="1" t="str">
        <f>IF(AND(טבלה1013[[#This Row],[חיזוי טוב עם הפלגה?]]=1,טבלה1013[[#This Row],[וסת קבוע אחרון]]&lt;&gt;28,X918=1),1,"")</f>
        <v/>
      </c>
      <c r="Q919" s="1" t="str">
        <f>IF(AND(טבלה1013[[#This Row],[וסת השבוע פעיל?]]&lt;3,OR(טבלה1013[[#This Row],[CycleNumber]]&gt;B920,B920="")),1,"")</f>
        <v/>
      </c>
      <c r="R919" s="1" t="str">
        <f>IF(טבלה1013[[#This Row],[האישה קבעה וסת שבוע?]]=1,IF(טבלה1013[[#This Row],[וסת השבוע פעיל?]]&lt;3,1,0),"")</f>
        <v/>
      </c>
      <c r="S9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19" s="1">
        <f t="shared" si="81"/>
        <v>0</v>
      </c>
      <c r="U919" s="1">
        <f t="shared" ref="U919:U982" si="82">IF(B919&gt;3,IF(AND(F919=F918,F918=F917,F917=F916),1,0),"")</f>
        <v>0</v>
      </c>
      <c r="V919" s="1">
        <f t="shared" si="79"/>
        <v>0</v>
      </c>
      <c r="W919" s="1" t="str">
        <f>IF(טבלה1013[[#This Row],[3 הפלגות זהות]]="","",IF(טבלה1013[[#This Row],[3 הפלגות זהות]]=1,טבלה1013[[#This Row],[LengthofCycle]],W918))</f>
        <v/>
      </c>
      <c r="Y919" s="1" t="str">
        <f>IF(OR(טבלה1013[[#This Row],[הווסת פעיל?]]=0,טבלה1013[[#This Row],[הווסת פעיל?]]=""),"",SUM(Y918,טבלה1013[[#This Row],[הווסת פעיל?]]))</f>
        <v/>
      </c>
      <c r="Z919" s="1" t="str">
        <f>IF(AND(טבלה1013[[#This Row],[כמה מחזורים עד עקירה]]&lt;&gt;"",Y920=""),טבלה1013[[#This Row],[כמה מחזורים עד עקירה]],"")</f>
        <v/>
      </c>
      <c r="AA919" s="1" t="str">
        <f>IF(AND(טבלה1013[[#This Row],[הווסת פעיל?]]=1,טבלה1013[[#This Row],[וסת קבוע אחרון]]&lt;&gt;W918),טבלה1013[[#This Row],[וסת קבוע אחרון]],"")</f>
        <v/>
      </c>
      <c r="AB919" s="1" t="str">
        <f>IF(AND(טבלה1013[[#This Row],[הווסת פעיל?]]=1,X918=0,טבלה1013[[#This Row],[וסת קבוע אחרון]]=W918),טבלה1013[[#This Row],[וסת קבוע אחרון]],"")</f>
        <v/>
      </c>
      <c r="AC919" s="1" t="str">
        <f>IF(AND(טבלה1013[[#This Row],[הווסת פעיל?]]=1,X918=0,טבלה1013[[#This Row],[וסת קבוע אחרון]]&lt;&gt;W918),1,"")</f>
        <v/>
      </c>
      <c r="AD919" s="1" t="str">
        <f>IF(AND(טבלה1013[[#This Row],[הווסת פעיל?]]&lt;&gt;"",B920=1),טבלה1013[[#This Row],[CycleNumber]],"")</f>
        <v/>
      </c>
      <c r="AE919" s="1" t="str">
        <f>IF(AND(טבלה1013[[#This Row],[הווסת פעיל?]]&lt;&gt;"",X918=""),טבלה1013[[#This Row],[CycleNumber]],"")</f>
        <v/>
      </c>
      <c r="AF919" s="1" t="str">
        <f>IF(B920=1,"",IF(טבלה1013[[#This Row],[הווסת פעיל?]]=1,IF(טבלה1013[[#This Row],[וסת קבוע אחרון]]=F920,1,0),""))</f>
        <v/>
      </c>
      <c r="AG919" s="1" t="str">
        <f>IF(B920=1,"",IF(טבלה1013[[#This Row],[הווסת פעיל?]]=1,IF(OR(טבלה1013[[#This Row],[וסת קבוע אחרון]]=F920,F920=טבלה1013[[#This Row],[LengthofCycle]]),1,0),""))</f>
        <v/>
      </c>
      <c r="AH919" s="1" t="str">
        <f>IF(B920=1,"",IF(טבלה1013[[#This Row],[הווסת פעיל?]]=1,IF(OR(טבלה1013[[#This Row],[וסת קבוע אחרון]]=F920,F920=טבלה1013[[#This Row],[LengthofCycle]],AND(טבלה1013[[#This Row],[LengthofCycle]]&lt;&gt;טבלה1013[[#This Row],[וסת קבוע אחרון]],OR(F920=28,F920=29))),1,0),""))</f>
        <v/>
      </c>
      <c r="AI919" s="1" t="str">
        <f>IF(AND(טבלה1013[[#This Row],[הווסת פעיל?]]=1,B920=1),1,"")</f>
        <v/>
      </c>
      <c r="AJ919" s="4">
        <f>IF(AND(טבלה1013[[#This Row],[הווסת פעיל?]]&lt;&gt;1,B920&lt;&gt;1,B920&lt;&gt;""),IF(טבלה1013[[#This Row],[LengthofCycle]]=F920,1,0),"")</f>
        <v>0</v>
      </c>
      <c r="AK919" s="4">
        <f>IF(AND(טבלה1013[[#This Row],[הווסת פעיל?]]&lt;&gt;1,B920&lt;&gt;1,B920&lt;&gt;""),IF(OR(טבלה1013[[#This Row],[LengthofCycle]]=F920,F920=29),1,0),"")</f>
        <v>0</v>
      </c>
      <c r="AL919" s="4">
        <f>IF(AND(טבלה1013[[#This Row],[הווסת פעיל?]]&lt;&gt;1,B920&lt;&gt;1,B920&lt;&gt;""),IF(OR(טבלה1013[[#This Row],[LengthofCycle]]=F920,F920=29,F920=28),1,0),"")</f>
        <v>0</v>
      </c>
    </row>
    <row r="920" spans="1:38" x14ac:dyDescent="0.25">
      <c r="A920" s="1" t="s">
        <v>130</v>
      </c>
      <c r="B920" s="1">
        <v>6</v>
      </c>
      <c r="C920" s="1">
        <v>0</v>
      </c>
      <c r="D920" s="1">
        <v>1</v>
      </c>
      <c r="E920" s="1">
        <v>0</v>
      </c>
      <c r="F920" s="1">
        <v>27</v>
      </c>
      <c r="G920" s="1">
        <f>טבלה1013[[#This Row],[LengthofCycle]]+1</f>
        <v>28</v>
      </c>
      <c r="H920" s="1" t="str">
        <f>IF(IFERROR(LOOKUP(טבלה1013[[#This Row],[ClientID]],קביעויות[השבוע]),FALSE)=טבלה1013[[#This Row],[ClientID]],1,"")</f>
        <v/>
      </c>
      <c r="I920" s="1" t="str">
        <f>IF(AND(טבלה1013[[#This Row],[CycleNumber]]&gt;1,OR(B921="",טבלה1013[[#This Row],[CycleNumber]]&gt;B919)),IF(OR(AND(טבלה1013[[#This Row],[LengthofCycle]]=28,F919=28),AND(טבלה1013[[#This Row],[LengthofCycle]]=35,F919=35)),1,""),"")</f>
        <v/>
      </c>
      <c r="J920" s="1" t="str">
        <f>IF(AND(טבלה1013[[#This Row],[וסת השבוע]]=1,I919=1,טבלה1013[[#This Row],[CycleNumber]]&gt;B919),1,"")</f>
        <v/>
      </c>
      <c r="K920" s="1" t="str">
        <f>IF(טבלה1013[[#This Row],[CycleNumber]]=1,"",IF(טבלה1013[[#This Row],[וסת השבוע]]=1,0,IF(K919="","",IF(K919=0,IF(טבלה1013[[#This Row],[LengthofCycle]]=28,0,1),IF(K919=1,IF(טבלה1013[[#This Row],[LengthofCycle]]+F919=28*2,0,2),IF(K919=2,IF(טבלה1013[[#This Row],[LengthofCycle]]+F919+F918=28*3,0,3),""))))))</f>
        <v/>
      </c>
      <c r="L920" s="1" t="str">
        <f>IF(טבלה1013[[#This Row],[וסת השבוע]]=1,IF(טבלה1013[[#This Row],[וסת השבוע וההפלגה ביחד]]=1,L919+1,0),IF(AND(טבלה1013[[#This Row],[CycleNumber]]&gt;B919,טבלה1013[[#This Row],[CycleNumber]]&gt;1),IF(טבלה1013[[#This Row],[וסת השבוע פעיל?]]&lt;&gt;"",L919+1,""),""))</f>
        <v/>
      </c>
      <c r="M920" s="1" t="str">
        <f>IF(AND(טבלה1013[[#This Row],[וסת השבוע פעיל?]]&lt;&gt;"",טבלה1013[[#This Row],[CycleNumber]]&lt;B921,B921&lt;&gt;"",טבלה1013[[#This Row],[וסת השבוע פעיל?]]&lt;3),IF(K921=0,IF(AND(טבלה1013[[#This Row],[וסת השבוע פעיל?]]&gt;0,I921=1),0,1),0),"")</f>
        <v/>
      </c>
      <c r="N920" s="1" t="str">
        <f t="shared" si="80"/>
        <v/>
      </c>
      <c r="O920" s="1" t="str">
        <f>IF(AND(טבלה1013[[#This Row],[חיזוי - שבוע]]=1,J921=1),1,"")</f>
        <v/>
      </c>
      <c r="P920" s="1" t="str">
        <f>IF(AND(טבלה1013[[#This Row],[חיזוי טוב עם הפלגה?]]=1,טבלה1013[[#This Row],[וסת קבוע אחרון]]&lt;&gt;28,X919=1),1,"")</f>
        <v/>
      </c>
      <c r="Q920" s="1" t="str">
        <f>IF(AND(טבלה1013[[#This Row],[וסת השבוע פעיל?]]&lt;3,OR(טבלה1013[[#This Row],[CycleNumber]]&gt;B921,B921="")),1,"")</f>
        <v/>
      </c>
      <c r="R920" s="1" t="str">
        <f>IF(טבלה1013[[#This Row],[האישה קבעה וסת שבוע?]]=1,IF(טבלה1013[[#This Row],[וסת השבוע פעיל?]]&lt;3,1,0),"")</f>
        <v/>
      </c>
      <c r="S9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0" s="1">
        <f t="shared" si="81"/>
        <v>0</v>
      </c>
      <c r="U920" s="1">
        <f t="shared" si="82"/>
        <v>0</v>
      </c>
      <c r="V920" s="1">
        <f t="shared" ref="V920:V983" si="83">IF(B920&gt;4,IF(AND(F920=F919,F919=F918,F918=F917,F917=F916),1,0),"")</f>
        <v>0</v>
      </c>
      <c r="W920" s="1" t="str">
        <f>IF(טבלה1013[[#This Row],[3 הפלגות זהות]]="","",IF(טבלה1013[[#This Row],[3 הפלגות זהות]]=1,טבלה1013[[#This Row],[LengthofCycle]],W919))</f>
        <v/>
      </c>
      <c r="Y920" s="1" t="str">
        <f>IF(OR(טבלה1013[[#This Row],[הווסת פעיל?]]=0,טבלה1013[[#This Row],[הווסת פעיל?]]=""),"",SUM(Y919,טבלה1013[[#This Row],[הווסת פעיל?]]))</f>
        <v/>
      </c>
      <c r="Z920" s="1" t="str">
        <f>IF(AND(טבלה1013[[#This Row],[כמה מחזורים עד עקירה]]&lt;&gt;"",Y921=""),טבלה1013[[#This Row],[כמה מחזורים עד עקירה]],"")</f>
        <v/>
      </c>
      <c r="AA920" s="1" t="str">
        <f>IF(AND(טבלה1013[[#This Row],[הווסת פעיל?]]=1,טבלה1013[[#This Row],[וסת קבוע אחרון]]&lt;&gt;W919),טבלה1013[[#This Row],[וסת קבוע אחרון]],"")</f>
        <v/>
      </c>
      <c r="AB920" s="1" t="str">
        <f>IF(AND(טבלה1013[[#This Row],[הווסת פעיל?]]=1,X919=0,טבלה1013[[#This Row],[וסת קבוע אחרון]]=W919),טבלה1013[[#This Row],[וסת קבוע אחרון]],"")</f>
        <v/>
      </c>
      <c r="AC920" s="1" t="str">
        <f>IF(AND(טבלה1013[[#This Row],[הווסת פעיל?]]=1,X919=0,טבלה1013[[#This Row],[וסת קבוע אחרון]]&lt;&gt;W919),1,"")</f>
        <v/>
      </c>
      <c r="AD920" s="1" t="str">
        <f>IF(AND(טבלה1013[[#This Row],[הווסת פעיל?]]&lt;&gt;"",B921=1),טבלה1013[[#This Row],[CycleNumber]],"")</f>
        <v/>
      </c>
      <c r="AE920" s="1" t="str">
        <f>IF(AND(טבלה1013[[#This Row],[הווסת פעיל?]]&lt;&gt;"",X919=""),טבלה1013[[#This Row],[CycleNumber]],"")</f>
        <v/>
      </c>
      <c r="AF920" s="1" t="str">
        <f>IF(B921=1,"",IF(טבלה1013[[#This Row],[הווסת פעיל?]]=1,IF(טבלה1013[[#This Row],[וסת קבוע אחרון]]=F921,1,0),""))</f>
        <v/>
      </c>
      <c r="AG920" s="1" t="str">
        <f>IF(B921=1,"",IF(טבלה1013[[#This Row],[הווסת פעיל?]]=1,IF(OR(טבלה1013[[#This Row],[וסת קבוע אחרון]]=F921,F921=טבלה1013[[#This Row],[LengthofCycle]]),1,0),""))</f>
        <v/>
      </c>
      <c r="AH920" s="1" t="str">
        <f>IF(B921=1,"",IF(טבלה1013[[#This Row],[הווסת פעיל?]]=1,IF(OR(טבלה1013[[#This Row],[וסת קבוע אחרון]]=F921,F921=טבלה1013[[#This Row],[LengthofCycle]],AND(טבלה1013[[#This Row],[LengthofCycle]]&lt;&gt;טבלה1013[[#This Row],[וסת קבוע אחרון]],OR(F921=28,F921=29))),1,0),""))</f>
        <v/>
      </c>
      <c r="AI920" s="1" t="str">
        <f>IF(AND(טבלה1013[[#This Row],[הווסת פעיל?]]=1,B921=1),1,"")</f>
        <v/>
      </c>
      <c r="AJ920" s="4">
        <f>IF(AND(טבלה1013[[#This Row],[הווסת פעיל?]]&lt;&gt;1,B921&lt;&gt;1,B921&lt;&gt;""),IF(טבלה1013[[#This Row],[LengthofCycle]]=F921,1,0),"")</f>
        <v>0</v>
      </c>
      <c r="AK920" s="4">
        <f>IF(AND(טבלה1013[[#This Row],[הווסת פעיל?]]&lt;&gt;1,B921&lt;&gt;1,B921&lt;&gt;""),IF(OR(טבלה1013[[#This Row],[LengthofCycle]]=F921,F921=29),1,0),"")</f>
        <v>0</v>
      </c>
      <c r="AL920" s="4">
        <f>IF(AND(טבלה1013[[#This Row],[הווסת פעיל?]]&lt;&gt;1,B921&lt;&gt;1,B921&lt;&gt;""),IF(OR(טבלה1013[[#This Row],[LengthofCycle]]=F921,F921=29,F921=28),1,0),"")</f>
        <v>0</v>
      </c>
    </row>
    <row r="921" spans="1:38" x14ac:dyDescent="0.25">
      <c r="A921" s="1" t="s">
        <v>130</v>
      </c>
      <c r="B921" s="1">
        <v>7</v>
      </c>
      <c r="C921" s="1">
        <v>0</v>
      </c>
      <c r="D921" s="1">
        <v>1</v>
      </c>
      <c r="E921" s="1">
        <v>0</v>
      </c>
      <c r="F921" s="1">
        <v>24</v>
      </c>
      <c r="G921" s="1">
        <f>טבלה1013[[#This Row],[LengthofCycle]]+1</f>
        <v>25</v>
      </c>
      <c r="H921" s="1" t="str">
        <f>IF(IFERROR(LOOKUP(טבלה1013[[#This Row],[ClientID]],קביעויות[השבוע]),FALSE)=טבלה1013[[#This Row],[ClientID]],1,"")</f>
        <v/>
      </c>
      <c r="I921" s="1" t="str">
        <f>IF(AND(טבלה1013[[#This Row],[CycleNumber]]&gt;1,OR(B922="",טבלה1013[[#This Row],[CycleNumber]]&gt;B920)),IF(OR(AND(טבלה1013[[#This Row],[LengthofCycle]]=28,F920=28),AND(טבלה1013[[#This Row],[LengthofCycle]]=35,F920=35)),1,""),"")</f>
        <v/>
      </c>
      <c r="J921" s="1" t="str">
        <f>IF(AND(טבלה1013[[#This Row],[וסת השבוע]]=1,I920=1,טבלה1013[[#This Row],[CycleNumber]]&gt;B920),1,"")</f>
        <v/>
      </c>
      <c r="K921" s="1" t="str">
        <f>IF(טבלה1013[[#This Row],[CycleNumber]]=1,"",IF(טבלה1013[[#This Row],[וסת השבוע]]=1,0,IF(K920="","",IF(K920=0,IF(טבלה1013[[#This Row],[LengthofCycle]]=28,0,1),IF(K920=1,IF(טבלה1013[[#This Row],[LengthofCycle]]+F920=28*2,0,2),IF(K920=2,IF(טבלה1013[[#This Row],[LengthofCycle]]+F920+F919=28*3,0,3),""))))))</f>
        <v/>
      </c>
      <c r="L921" s="1" t="str">
        <f>IF(טבלה1013[[#This Row],[וסת השבוע]]=1,IF(טבלה1013[[#This Row],[וסת השבוע וההפלגה ביחד]]=1,L920+1,0),IF(AND(טבלה1013[[#This Row],[CycleNumber]]&gt;B920,טבלה1013[[#This Row],[CycleNumber]]&gt;1),IF(טבלה1013[[#This Row],[וסת השבוע פעיל?]]&lt;&gt;"",L920+1,""),""))</f>
        <v/>
      </c>
      <c r="M921" s="1" t="str">
        <f>IF(AND(טבלה1013[[#This Row],[וסת השבוע פעיל?]]&lt;&gt;"",טבלה1013[[#This Row],[CycleNumber]]&lt;B922,B922&lt;&gt;"",טבלה1013[[#This Row],[וסת השבוע פעיל?]]&lt;3),IF(K922=0,IF(AND(טבלה1013[[#This Row],[וסת השבוע פעיל?]]&gt;0,I922=1),0,1),0),"")</f>
        <v/>
      </c>
      <c r="N921" s="1" t="str">
        <f t="shared" si="80"/>
        <v/>
      </c>
      <c r="O921" s="1" t="str">
        <f>IF(AND(טבלה1013[[#This Row],[חיזוי - שבוע]]=1,J922=1),1,"")</f>
        <v/>
      </c>
      <c r="P921" s="1" t="str">
        <f>IF(AND(טבלה1013[[#This Row],[חיזוי טוב עם הפלגה?]]=1,טבלה1013[[#This Row],[וסת קבוע אחרון]]&lt;&gt;28,X920=1),1,"")</f>
        <v/>
      </c>
      <c r="Q921" s="1" t="str">
        <f>IF(AND(טבלה1013[[#This Row],[וסת השבוע פעיל?]]&lt;3,OR(טבלה1013[[#This Row],[CycleNumber]]&gt;B922,B922="")),1,"")</f>
        <v/>
      </c>
      <c r="R921" s="1" t="str">
        <f>IF(טבלה1013[[#This Row],[האישה קבעה וסת שבוע?]]=1,IF(טבלה1013[[#This Row],[וסת השבוע פעיל?]]&lt;3,1,0),"")</f>
        <v/>
      </c>
      <c r="S9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1" s="1">
        <f t="shared" si="81"/>
        <v>0</v>
      </c>
      <c r="U921" s="1">
        <f t="shared" si="82"/>
        <v>0</v>
      </c>
      <c r="V921" s="1">
        <f t="shared" si="83"/>
        <v>0</v>
      </c>
      <c r="W921" s="1" t="str">
        <f>IF(טבלה1013[[#This Row],[3 הפלגות זהות]]="","",IF(טבלה1013[[#This Row],[3 הפלגות זהות]]=1,טבלה1013[[#This Row],[LengthofCycle]],W920))</f>
        <v/>
      </c>
      <c r="Y921" s="1" t="str">
        <f>IF(OR(טבלה1013[[#This Row],[הווסת פעיל?]]=0,טבלה1013[[#This Row],[הווסת פעיל?]]=""),"",SUM(Y920,טבלה1013[[#This Row],[הווסת פעיל?]]))</f>
        <v/>
      </c>
      <c r="Z921" s="1" t="str">
        <f>IF(AND(טבלה1013[[#This Row],[כמה מחזורים עד עקירה]]&lt;&gt;"",Y922=""),טבלה1013[[#This Row],[כמה מחזורים עד עקירה]],"")</f>
        <v/>
      </c>
      <c r="AA921" s="1" t="str">
        <f>IF(AND(טבלה1013[[#This Row],[הווסת פעיל?]]=1,טבלה1013[[#This Row],[וסת קבוע אחרון]]&lt;&gt;W920),טבלה1013[[#This Row],[וסת קבוע אחרון]],"")</f>
        <v/>
      </c>
      <c r="AB921" s="1" t="str">
        <f>IF(AND(טבלה1013[[#This Row],[הווסת פעיל?]]=1,X920=0,טבלה1013[[#This Row],[וסת קבוע אחרון]]=W920),טבלה1013[[#This Row],[וסת קבוע אחרון]],"")</f>
        <v/>
      </c>
      <c r="AC921" s="1" t="str">
        <f>IF(AND(טבלה1013[[#This Row],[הווסת פעיל?]]=1,X920=0,טבלה1013[[#This Row],[וסת קבוע אחרון]]&lt;&gt;W920),1,"")</f>
        <v/>
      </c>
      <c r="AD921" s="1" t="str">
        <f>IF(AND(טבלה1013[[#This Row],[הווסת פעיל?]]&lt;&gt;"",B922=1),טבלה1013[[#This Row],[CycleNumber]],"")</f>
        <v/>
      </c>
      <c r="AE921" s="1" t="str">
        <f>IF(AND(טבלה1013[[#This Row],[הווסת פעיל?]]&lt;&gt;"",X920=""),טבלה1013[[#This Row],[CycleNumber]],"")</f>
        <v/>
      </c>
      <c r="AF921" s="1" t="str">
        <f>IF(B922=1,"",IF(טבלה1013[[#This Row],[הווסת פעיל?]]=1,IF(טבלה1013[[#This Row],[וסת קבוע אחרון]]=F922,1,0),""))</f>
        <v/>
      </c>
      <c r="AG921" s="1" t="str">
        <f>IF(B922=1,"",IF(טבלה1013[[#This Row],[הווסת פעיל?]]=1,IF(OR(טבלה1013[[#This Row],[וסת קבוע אחרון]]=F922,F922=טבלה1013[[#This Row],[LengthofCycle]]),1,0),""))</f>
        <v/>
      </c>
      <c r="AH921" s="1" t="str">
        <f>IF(B922=1,"",IF(טבלה1013[[#This Row],[הווסת פעיל?]]=1,IF(OR(טבלה1013[[#This Row],[וסת קבוע אחרון]]=F922,F922=טבלה1013[[#This Row],[LengthofCycle]],AND(טבלה1013[[#This Row],[LengthofCycle]]&lt;&gt;טבלה1013[[#This Row],[וסת קבוע אחרון]],OR(F922=28,F922=29))),1,0),""))</f>
        <v/>
      </c>
      <c r="AI921" s="1" t="str">
        <f>IF(AND(טבלה1013[[#This Row],[הווסת פעיל?]]=1,B922=1),1,"")</f>
        <v/>
      </c>
      <c r="AJ921" s="4">
        <f>IF(AND(טבלה1013[[#This Row],[הווסת פעיל?]]&lt;&gt;1,B922&lt;&gt;1,B922&lt;&gt;""),IF(טבלה1013[[#This Row],[LengthofCycle]]=F922,1,0),"")</f>
        <v>0</v>
      </c>
      <c r="AK921" s="4">
        <f>IF(AND(טבלה1013[[#This Row],[הווסת פעיל?]]&lt;&gt;1,B922&lt;&gt;1,B922&lt;&gt;""),IF(OR(טבלה1013[[#This Row],[LengthofCycle]]=F922,F922=29),1,0),"")</f>
        <v>0</v>
      </c>
      <c r="AL921" s="4">
        <f>IF(AND(טבלה1013[[#This Row],[הווסת פעיל?]]&lt;&gt;1,B922&lt;&gt;1,B922&lt;&gt;""),IF(OR(טבלה1013[[#This Row],[LengthofCycle]]=F922,F922=29,F922=28),1,0),"")</f>
        <v>0</v>
      </c>
    </row>
    <row r="922" spans="1:38" x14ac:dyDescent="0.25">
      <c r="A922" s="1" t="s">
        <v>130</v>
      </c>
      <c r="B922" s="1">
        <v>8</v>
      </c>
      <c r="C922" s="1">
        <v>0</v>
      </c>
      <c r="D922" s="1">
        <v>1</v>
      </c>
      <c r="E922" s="1">
        <v>0</v>
      </c>
      <c r="F922" s="1">
        <v>25</v>
      </c>
      <c r="G922" s="1">
        <f>טבלה1013[[#This Row],[LengthofCycle]]+1</f>
        <v>26</v>
      </c>
      <c r="H922" s="1" t="str">
        <f>IF(IFERROR(LOOKUP(טבלה1013[[#This Row],[ClientID]],קביעויות[השבוע]),FALSE)=טבלה1013[[#This Row],[ClientID]],1,"")</f>
        <v/>
      </c>
      <c r="I922" s="1" t="str">
        <f>IF(AND(טבלה1013[[#This Row],[CycleNumber]]&gt;1,OR(B923="",טבלה1013[[#This Row],[CycleNumber]]&gt;B921)),IF(OR(AND(טבלה1013[[#This Row],[LengthofCycle]]=28,F921=28),AND(טבלה1013[[#This Row],[LengthofCycle]]=35,F921=35)),1,""),"")</f>
        <v/>
      </c>
      <c r="J922" s="1" t="str">
        <f>IF(AND(טבלה1013[[#This Row],[וסת השבוע]]=1,I921=1,טבלה1013[[#This Row],[CycleNumber]]&gt;B921),1,"")</f>
        <v/>
      </c>
      <c r="K922" s="1" t="str">
        <f>IF(טבלה1013[[#This Row],[CycleNumber]]=1,"",IF(טבלה1013[[#This Row],[וסת השבוע]]=1,0,IF(K921="","",IF(K921=0,IF(טבלה1013[[#This Row],[LengthofCycle]]=28,0,1),IF(K921=1,IF(טבלה1013[[#This Row],[LengthofCycle]]+F921=28*2,0,2),IF(K921=2,IF(טבלה1013[[#This Row],[LengthofCycle]]+F921+F920=28*3,0,3),""))))))</f>
        <v/>
      </c>
      <c r="L922" s="1" t="str">
        <f>IF(טבלה1013[[#This Row],[וסת השבוע]]=1,IF(טבלה1013[[#This Row],[וסת השבוע וההפלגה ביחד]]=1,L921+1,0),IF(AND(טבלה1013[[#This Row],[CycleNumber]]&gt;B921,טבלה1013[[#This Row],[CycleNumber]]&gt;1),IF(טבלה1013[[#This Row],[וסת השבוע פעיל?]]&lt;&gt;"",L921+1,""),""))</f>
        <v/>
      </c>
      <c r="M922" s="1" t="str">
        <f>IF(AND(טבלה1013[[#This Row],[וסת השבוע פעיל?]]&lt;&gt;"",טבלה1013[[#This Row],[CycleNumber]]&lt;B923,B923&lt;&gt;"",טבלה1013[[#This Row],[וסת השבוע פעיל?]]&lt;3),IF(K923=0,IF(AND(טבלה1013[[#This Row],[וסת השבוע פעיל?]]&gt;0,I923=1),0,1),0),"")</f>
        <v/>
      </c>
      <c r="N922" s="1" t="str">
        <f t="shared" si="80"/>
        <v/>
      </c>
      <c r="O922" s="1" t="str">
        <f>IF(AND(טבלה1013[[#This Row],[חיזוי - שבוע]]=1,J923=1),1,"")</f>
        <v/>
      </c>
      <c r="P922" s="1" t="str">
        <f>IF(AND(טבלה1013[[#This Row],[חיזוי טוב עם הפלגה?]]=1,טבלה1013[[#This Row],[וסת קבוע אחרון]]&lt;&gt;28,X921=1),1,"")</f>
        <v/>
      </c>
      <c r="Q922" s="1" t="str">
        <f>IF(AND(טבלה1013[[#This Row],[וסת השבוע פעיל?]]&lt;3,OR(טבלה1013[[#This Row],[CycleNumber]]&gt;B923,B923="")),1,"")</f>
        <v/>
      </c>
      <c r="R922" s="1" t="str">
        <f>IF(טבלה1013[[#This Row],[האישה קבעה וסת שבוע?]]=1,IF(טבלה1013[[#This Row],[וסת השבוע פעיל?]]&lt;3,1,0),"")</f>
        <v/>
      </c>
      <c r="S9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2" s="1">
        <f t="shared" si="81"/>
        <v>0</v>
      </c>
      <c r="U922" s="1">
        <f t="shared" si="82"/>
        <v>0</v>
      </c>
      <c r="V922" s="1">
        <f t="shared" si="83"/>
        <v>0</v>
      </c>
      <c r="W922" s="1" t="str">
        <f>IF(טבלה1013[[#This Row],[3 הפלגות זהות]]="","",IF(טבלה1013[[#This Row],[3 הפלגות זהות]]=1,טבלה1013[[#This Row],[LengthofCycle]],W921))</f>
        <v/>
      </c>
      <c r="Y922" s="1" t="str">
        <f>IF(OR(טבלה1013[[#This Row],[הווסת פעיל?]]=0,טבלה1013[[#This Row],[הווסת פעיל?]]=""),"",SUM(Y921,טבלה1013[[#This Row],[הווסת פעיל?]]))</f>
        <v/>
      </c>
      <c r="Z922" s="1" t="str">
        <f>IF(AND(טבלה1013[[#This Row],[כמה מחזורים עד עקירה]]&lt;&gt;"",Y923=""),טבלה1013[[#This Row],[כמה מחזורים עד עקירה]],"")</f>
        <v/>
      </c>
      <c r="AA922" s="1" t="str">
        <f>IF(AND(טבלה1013[[#This Row],[הווסת פעיל?]]=1,טבלה1013[[#This Row],[וסת קבוע אחרון]]&lt;&gt;W921),טבלה1013[[#This Row],[וסת קבוע אחרון]],"")</f>
        <v/>
      </c>
      <c r="AB922" s="1" t="str">
        <f>IF(AND(טבלה1013[[#This Row],[הווסת פעיל?]]=1,X921=0,טבלה1013[[#This Row],[וסת קבוע אחרון]]=W921),טבלה1013[[#This Row],[וסת קבוע אחרון]],"")</f>
        <v/>
      </c>
      <c r="AC922" s="1" t="str">
        <f>IF(AND(טבלה1013[[#This Row],[הווסת פעיל?]]=1,X921=0,טבלה1013[[#This Row],[וסת קבוע אחרון]]&lt;&gt;W921),1,"")</f>
        <v/>
      </c>
      <c r="AD922" s="1" t="str">
        <f>IF(AND(טבלה1013[[#This Row],[הווסת פעיל?]]&lt;&gt;"",B923=1),טבלה1013[[#This Row],[CycleNumber]],"")</f>
        <v/>
      </c>
      <c r="AE922" s="1" t="str">
        <f>IF(AND(טבלה1013[[#This Row],[הווסת פעיל?]]&lt;&gt;"",X921=""),טבלה1013[[#This Row],[CycleNumber]],"")</f>
        <v/>
      </c>
      <c r="AF922" s="1" t="str">
        <f>IF(B923=1,"",IF(טבלה1013[[#This Row],[הווסת פעיל?]]=1,IF(טבלה1013[[#This Row],[וסת קבוע אחרון]]=F923,1,0),""))</f>
        <v/>
      </c>
      <c r="AG922" s="1" t="str">
        <f>IF(B923=1,"",IF(טבלה1013[[#This Row],[הווסת פעיל?]]=1,IF(OR(טבלה1013[[#This Row],[וסת קבוע אחרון]]=F923,F923=טבלה1013[[#This Row],[LengthofCycle]]),1,0),""))</f>
        <v/>
      </c>
      <c r="AH922" s="1" t="str">
        <f>IF(B923=1,"",IF(טבלה1013[[#This Row],[הווסת פעיל?]]=1,IF(OR(טבלה1013[[#This Row],[וסת קבוע אחרון]]=F923,F923=טבלה1013[[#This Row],[LengthofCycle]],AND(טבלה1013[[#This Row],[LengthofCycle]]&lt;&gt;טבלה1013[[#This Row],[וסת קבוע אחרון]],OR(F923=28,F923=29))),1,0),""))</f>
        <v/>
      </c>
      <c r="AI922" s="1" t="str">
        <f>IF(AND(טבלה1013[[#This Row],[הווסת פעיל?]]=1,B923=1),1,"")</f>
        <v/>
      </c>
      <c r="AJ922" s="4">
        <f>IF(AND(טבלה1013[[#This Row],[הווסת פעיל?]]&lt;&gt;1,B923&lt;&gt;1,B923&lt;&gt;""),IF(טבלה1013[[#This Row],[LengthofCycle]]=F923,1,0),"")</f>
        <v>0</v>
      </c>
      <c r="AK922" s="4">
        <f>IF(AND(טבלה1013[[#This Row],[הווסת פעיל?]]&lt;&gt;1,B923&lt;&gt;1,B923&lt;&gt;""),IF(OR(טבלה1013[[#This Row],[LengthofCycle]]=F923,F923=29),1,0),"")</f>
        <v>0</v>
      </c>
      <c r="AL922" s="4">
        <f>IF(AND(טבלה1013[[#This Row],[הווסת פעיל?]]&lt;&gt;1,B923&lt;&gt;1,B923&lt;&gt;""),IF(OR(טבלה1013[[#This Row],[LengthofCycle]]=F923,F923=29,F923=28),1,0),"")</f>
        <v>0</v>
      </c>
    </row>
    <row r="923" spans="1:38" x14ac:dyDescent="0.25">
      <c r="A923" s="1" t="s">
        <v>130</v>
      </c>
      <c r="B923" s="1">
        <v>9</v>
      </c>
      <c r="C923" s="1">
        <v>0</v>
      </c>
      <c r="D923" s="1">
        <v>1</v>
      </c>
      <c r="E923" s="1">
        <v>0</v>
      </c>
      <c r="F923" s="1">
        <v>27</v>
      </c>
      <c r="G923" s="1">
        <f>טבלה1013[[#This Row],[LengthofCycle]]+1</f>
        <v>28</v>
      </c>
      <c r="H923" s="1" t="str">
        <f>IF(IFERROR(LOOKUP(טבלה1013[[#This Row],[ClientID]],קביעויות[השבוע]),FALSE)=טבלה1013[[#This Row],[ClientID]],1,"")</f>
        <v/>
      </c>
      <c r="I923" s="1" t="str">
        <f>IF(AND(טבלה1013[[#This Row],[CycleNumber]]&gt;1,OR(B924="",טבלה1013[[#This Row],[CycleNumber]]&gt;B922)),IF(OR(AND(טבלה1013[[#This Row],[LengthofCycle]]=28,F922=28),AND(טבלה1013[[#This Row],[LengthofCycle]]=35,F922=35)),1,""),"")</f>
        <v/>
      </c>
      <c r="J923" s="1" t="str">
        <f>IF(AND(טבלה1013[[#This Row],[וסת השבוע]]=1,I922=1,טבלה1013[[#This Row],[CycleNumber]]&gt;B922),1,"")</f>
        <v/>
      </c>
      <c r="K923" s="1" t="str">
        <f>IF(טבלה1013[[#This Row],[CycleNumber]]=1,"",IF(טבלה1013[[#This Row],[וסת השבוע]]=1,0,IF(K922="","",IF(K922=0,IF(טבלה1013[[#This Row],[LengthofCycle]]=28,0,1),IF(K922=1,IF(טבלה1013[[#This Row],[LengthofCycle]]+F922=28*2,0,2),IF(K922=2,IF(טבלה1013[[#This Row],[LengthofCycle]]+F922+F921=28*3,0,3),""))))))</f>
        <v/>
      </c>
      <c r="L923" s="1" t="str">
        <f>IF(טבלה1013[[#This Row],[וסת השבוע]]=1,IF(טבלה1013[[#This Row],[וסת השבוע וההפלגה ביחד]]=1,L922+1,0),IF(AND(טבלה1013[[#This Row],[CycleNumber]]&gt;B922,טבלה1013[[#This Row],[CycleNumber]]&gt;1),IF(טבלה1013[[#This Row],[וסת השבוע פעיל?]]&lt;&gt;"",L922+1,""),""))</f>
        <v/>
      </c>
      <c r="M923" s="1" t="str">
        <f>IF(AND(טבלה1013[[#This Row],[וסת השבוע פעיל?]]&lt;&gt;"",טבלה1013[[#This Row],[CycleNumber]]&lt;B924,B924&lt;&gt;"",טבלה1013[[#This Row],[וסת השבוע פעיל?]]&lt;3),IF(K924=0,IF(AND(טבלה1013[[#This Row],[וסת השבוע פעיל?]]&gt;0,I924=1),0,1),0),"")</f>
        <v/>
      </c>
      <c r="N923" s="1" t="str">
        <f t="shared" si="80"/>
        <v/>
      </c>
      <c r="O923" s="1" t="str">
        <f>IF(AND(טבלה1013[[#This Row],[חיזוי - שבוע]]=1,J924=1),1,"")</f>
        <v/>
      </c>
      <c r="P923" s="1" t="str">
        <f>IF(AND(טבלה1013[[#This Row],[חיזוי טוב עם הפלגה?]]=1,טבלה1013[[#This Row],[וסת קבוע אחרון]]&lt;&gt;28,X922=1),1,"")</f>
        <v/>
      </c>
      <c r="Q923" s="1" t="str">
        <f>IF(AND(טבלה1013[[#This Row],[וסת השבוע פעיל?]]&lt;3,OR(טבלה1013[[#This Row],[CycleNumber]]&gt;B924,B924="")),1,"")</f>
        <v/>
      </c>
      <c r="R923" s="1" t="str">
        <f>IF(טבלה1013[[#This Row],[האישה קבעה וסת שבוע?]]=1,IF(טבלה1013[[#This Row],[וסת השבוע פעיל?]]&lt;3,1,0),"")</f>
        <v/>
      </c>
      <c r="S9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3" s="1">
        <f t="shared" si="81"/>
        <v>0</v>
      </c>
      <c r="U923" s="1">
        <f t="shared" si="82"/>
        <v>0</v>
      </c>
      <c r="V923" s="1">
        <f t="shared" si="83"/>
        <v>0</v>
      </c>
      <c r="W923" s="1" t="str">
        <f>IF(טבלה1013[[#This Row],[3 הפלגות זהות]]="","",IF(טבלה1013[[#This Row],[3 הפלגות זהות]]=1,טבלה1013[[#This Row],[LengthofCycle]],W922))</f>
        <v/>
      </c>
      <c r="Y923" s="1" t="str">
        <f>IF(OR(טבלה1013[[#This Row],[הווסת פעיל?]]=0,טבלה1013[[#This Row],[הווסת פעיל?]]=""),"",SUM(Y922,טבלה1013[[#This Row],[הווסת פעיל?]]))</f>
        <v/>
      </c>
      <c r="Z923" s="1" t="str">
        <f>IF(AND(טבלה1013[[#This Row],[כמה מחזורים עד עקירה]]&lt;&gt;"",Y924=""),טבלה1013[[#This Row],[כמה מחזורים עד עקירה]],"")</f>
        <v/>
      </c>
      <c r="AA923" s="1" t="str">
        <f>IF(AND(טבלה1013[[#This Row],[הווסת פעיל?]]=1,טבלה1013[[#This Row],[וסת קבוע אחרון]]&lt;&gt;W922),טבלה1013[[#This Row],[וסת קבוע אחרון]],"")</f>
        <v/>
      </c>
      <c r="AB923" s="1" t="str">
        <f>IF(AND(טבלה1013[[#This Row],[הווסת פעיל?]]=1,X922=0,טבלה1013[[#This Row],[וסת קבוע אחרון]]=W922),טבלה1013[[#This Row],[וסת קבוע אחרון]],"")</f>
        <v/>
      </c>
      <c r="AC923" s="1" t="str">
        <f>IF(AND(טבלה1013[[#This Row],[הווסת פעיל?]]=1,X922=0,טבלה1013[[#This Row],[וסת קבוע אחרון]]&lt;&gt;W922),1,"")</f>
        <v/>
      </c>
      <c r="AD923" s="1" t="str">
        <f>IF(AND(טבלה1013[[#This Row],[הווסת פעיל?]]&lt;&gt;"",B924=1),טבלה1013[[#This Row],[CycleNumber]],"")</f>
        <v/>
      </c>
      <c r="AE923" s="1" t="str">
        <f>IF(AND(טבלה1013[[#This Row],[הווסת פעיל?]]&lt;&gt;"",X922=""),טבלה1013[[#This Row],[CycleNumber]],"")</f>
        <v/>
      </c>
      <c r="AF923" s="1" t="str">
        <f>IF(B924=1,"",IF(טבלה1013[[#This Row],[הווסת פעיל?]]=1,IF(טבלה1013[[#This Row],[וסת קבוע אחרון]]=F924,1,0),""))</f>
        <v/>
      </c>
      <c r="AG923" s="1" t="str">
        <f>IF(B924=1,"",IF(טבלה1013[[#This Row],[הווסת פעיל?]]=1,IF(OR(טבלה1013[[#This Row],[וסת קבוע אחרון]]=F924,F924=טבלה1013[[#This Row],[LengthofCycle]]),1,0),""))</f>
        <v/>
      </c>
      <c r="AH923" s="1" t="str">
        <f>IF(B924=1,"",IF(טבלה1013[[#This Row],[הווסת פעיל?]]=1,IF(OR(טבלה1013[[#This Row],[וסת קבוע אחרון]]=F924,F924=טבלה1013[[#This Row],[LengthofCycle]],AND(טבלה1013[[#This Row],[LengthofCycle]]&lt;&gt;טבלה1013[[#This Row],[וסת קבוע אחרון]],OR(F924=28,F924=29))),1,0),""))</f>
        <v/>
      </c>
      <c r="AI923" s="1" t="str">
        <f>IF(AND(טבלה1013[[#This Row],[הווסת פעיל?]]=1,B924=1),1,"")</f>
        <v/>
      </c>
      <c r="AJ923" s="4">
        <f>IF(AND(טבלה1013[[#This Row],[הווסת פעיל?]]&lt;&gt;1,B924&lt;&gt;1,B924&lt;&gt;""),IF(טבלה1013[[#This Row],[LengthofCycle]]=F924,1,0),"")</f>
        <v>0</v>
      </c>
      <c r="AK923" s="4">
        <f>IF(AND(טבלה1013[[#This Row],[הווסת פעיל?]]&lt;&gt;1,B924&lt;&gt;1,B924&lt;&gt;""),IF(OR(טבלה1013[[#This Row],[LengthofCycle]]=F924,F924=29),1,0),"")</f>
        <v>0</v>
      </c>
      <c r="AL923" s="4">
        <f>IF(AND(טבלה1013[[#This Row],[הווסת פעיל?]]&lt;&gt;1,B924&lt;&gt;1,B924&lt;&gt;""),IF(OR(טבלה1013[[#This Row],[LengthofCycle]]=F924,F924=29,F924=28),1,0),"")</f>
        <v>0</v>
      </c>
    </row>
    <row r="924" spans="1:38" x14ac:dyDescent="0.25">
      <c r="A924" s="1" t="s">
        <v>130</v>
      </c>
      <c r="B924" s="1">
        <v>10</v>
      </c>
      <c r="C924" s="1">
        <v>0</v>
      </c>
      <c r="D924" s="1">
        <v>1</v>
      </c>
      <c r="E924" s="1">
        <v>0</v>
      </c>
      <c r="F924" s="1">
        <v>26</v>
      </c>
      <c r="G924" s="1">
        <f>טבלה1013[[#This Row],[LengthofCycle]]+1</f>
        <v>27</v>
      </c>
      <c r="H924" s="1" t="str">
        <f>IF(IFERROR(LOOKUP(טבלה1013[[#This Row],[ClientID]],קביעויות[השבוע]),FALSE)=טבלה1013[[#This Row],[ClientID]],1,"")</f>
        <v/>
      </c>
      <c r="I924" s="1" t="str">
        <f>IF(AND(טבלה1013[[#This Row],[CycleNumber]]&gt;1,OR(B925="",טבלה1013[[#This Row],[CycleNumber]]&gt;B923)),IF(OR(AND(טבלה1013[[#This Row],[LengthofCycle]]=28,F923=28),AND(טבלה1013[[#This Row],[LengthofCycle]]=35,F923=35)),1,""),"")</f>
        <v/>
      </c>
      <c r="J924" s="1" t="str">
        <f>IF(AND(טבלה1013[[#This Row],[וסת השבוע]]=1,I923=1,טבלה1013[[#This Row],[CycleNumber]]&gt;B923),1,"")</f>
        <v/>
      </c>
      <c r="K924" s="1" t="str">
        <f>IF(טבלה1013[[#This Row],[CycleNumber]]=1,"",IF(טבלה1013[[#This Row],[וסת השבוע]]=1,0,IF(K923="","",IF(K923=0,IF(טבלה1013[[#This Row],[LengthofCycle]]=28,0,1),IF(K923=1,IF(טבלה1013[[#This Row],[LengthofCycle]]+F923=28*2,0,2),IF(K923=2,IF(טבלה1013[[#This Row],[LengthofCycle]]+F923+F922=28*3,0,3),""))))))</f>
        <v/>
      </c>
      <c r="L924" s="1" t="str">
        <f>IF(טבלה1013[[#This Row],[וסת השבוע]]=1,IF(טבלה1013[[#This Row],[וסת השבוע וההפלגה ביחד]]=1,L923+1,0),IF(AND(טבלה1013[[#This Row],[CycleNumber]]&gt;B923,טבלה1013[[#This Row],[CycleNumber]]&gt;1),IF(טבלה1013[[#This Row],[וסת השבוע פעיל?]]&lt;&gt;"",L923+1,""),""))</f>
        <v/>
      </c>
      <c r="M924" s="1" t="str">
        <f>IF(AND(טבלה1013[[#This Row],[וסת השבוע פעיל?]]&lt;&gt;"",טבלה1013[[#This Row],[CycleNumber]]&lt;B925,B925&lt;&gt;"",טבלה1013[[#This Row],[וסת השבוע פעיל?]]&lt;3),IF(K925=0,IF(AND(טבלה1013[[#This Row],[וסת השבוע פעיל?]]&gt;0,I925=1),0,1),0),"")</f>
        <v/>
      </c>
      <c r="N924" s="1" t="str">
        <f t="shared" si="80"/>
        <v/>
      </c>
      <c r="O924" s="1" t="str">
        <f>IF(AND(טבלה1013[[#This Row],[חיזוי - שבוע]]=1,J925=1),1,"")</f>
        <v/>
      </c>
      <c r="P924" s="1" t="str">
        <f>IF(AND(טבלה1013[[#This Row],[חיזוי טוב עם הפלגה?]]=1,טבלה1013[[#This Row],[וסת קבוע אחרון]]&lt;&gt;28,X923=1),1,"")</f>
        <v/>
      </c>
      <c r="Q924" s="1" t="str">
        <f>IF(AND(טבלה1013[[#This Row],[וסת השבוע פעיל?]]&lt;3,OR(טבלה1013[[#This Row],[CycleNumber]]&gt;B925,B925="")),1,"")</f>
        <v/>
      </c>
      <c r="R924" s="1" t="str">
        <f>IF(טבלה1013[[#This Row],[האישה קבעה וסת שבוע?]]=1,IF(טבלה1013[[#This Row],[וסת השבוע פעיל?]]&lt;3,1,0),"")</f>
        <v/>
      </c>
      <c r="S9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4" s="1">
        <f t="shared" si="81"/>
        <v>0</v>
      </c>
      <c r="U924" s="1">
        <f t="shared" si="82"/>
        <v>0</v>
      </c>
      <c r="V924" s="1">
        <f t="shared" si="83"/>
        <v>0</v>
      </c>
      <c r="W924" s="1" t="str">
        <f>IF(טבלה1013[[#This Row],[3 הפלגות זהות]]="","",IF(טבלה1013[[#This Row],[3 הפלגות זהות]]=1,טבלה1013[[#This Row],[LengthofCycle]],W923))</f>
        <v/>
      </c>
      <c r="Y924" s="1" t="str">
        <f>IF(OR(טבלה1013[[#This Row],[הווסת פעיל?]]=0,טבלה1013[[#This Row],[הווסת פעיל?]]=""),"",SUM(Y923,טבלה1013[[#This Row],[הווסת פעיל?]]))</f>
        <v/>
      </c>
      <c r="Z924" s="1" t="str">
        <f>IF(AND(טבלה1013[[#This Row],[כמה מחזורים עד עקירה]]&lt;&gt;"",Y925=""),טבלה1013[[#This Row],[כמה מחזורים עד עקירה]],"")</f>
        <v/>
      </c>
      <c r="AA924" s="1" t="str">
        <f>IF(AND(טבלה1013[[#This Row],[הווסת פעיל?]]=1,טבלה1013[[#This Row],[וסת קבוע אחרון]]&lt;&gt;W923),טבלה1013[[#This Row],[וסת קבוע אחרון]],"")</f>
        <v/>
      </c>
      <c r="AB924" s="1" t="str">
        <f>IF(AND(טבלה1013[[#This Row],[הווסת פעיל?]]=1,X923=0,טבלה1013[[#This Row],[וסת קבוע אחרון]]=W923),טבלה1013[[#This Row],[וסת קבוע אחרון]],"")</f>
        <v/>
      </c>
      <c r="AC924" s="1" t="str">
        <f>IF(AND(טבלה1013[[#This Row],[הווסת פעיל?]]=1,X923=0,טבלה1013[[#This Row],[וסת קבוע אחרון]]&lt;&gt;W923),1,"")</f>
        <v/>
      </c>
      <c r="AD924" s="1" t="str">
        <f>IF(AND(טבלה1013[[#This Row],[הווסת פעיל?]]&lt;&gt;"",B925=1),טבלה1013[[#This Row],[CycleNumber]],"")</f>
        <v/>
      </c>
      <c r="AE924" s="1" t="str">
        <f>IF(AND(טבלה1013[[#This Row],[הווסת פעיל?]]&lt;&gt;"",X923=""),טבלה1013[[#This Row],[CycleNumber]],"")</f>
        <v/>
      </c>
      <c r="AF924" s="1" t="str">
        <f>IF(B925=1,"",IF(טבלה1013[[#This Row],[הווסת פעיל?]]=1,IF(טבלה1013[[#This Row],[וסת קבוע אחרון]]=F925,1,0),""))</f>
        <v/>
      </c>
      <c r="AG924" s="1" t="str">
        <f>IF(B925=1,"",IF(טבלה1013[[#This Row],[הווסת פעיל?]]=1,IF(OR(טבלה1013[[#This Row],[וסת קבוע אחרון]]=F925,F925=טבלה1013[[#This Row],[LengthofCycle]]),1,0),""))</f>
        <v/>
      </c>
      <c r="AH924" s="1" t="str">
        <f>IF(B925=1,"",IF(טבלה1013[[#This Row],[הווסת פעיל?]]=1,IF(OR(טבלה1013[[#This Row],[וסת קבוע אחרון]]=F925,F925=טבלה1013[[#This Row],[LengthofCycle]],AND(טבלה1013[[#This Row],[LengthofCycle]]&lt;&gt;טבלה1013[[#This Row],[וסת קבוע אחרון]],OR(F925=28,F925=29))),1,0),""))</f>
        <v/>
      </c>
      <c r="AI924" s="1" t="str">
        <f>IF(AND(טבלה1013[[#This Row],[הווסת פעיל?]]=1,B925=1),1,"")</f>
        <v/>
      </c>
      <c r="AJ924" s="4">
        <f>IF(AND(טבלה1013[[#This Row],[הווסת פעיל?]]&lt;&gt;1,B925&lt;&gt;1,B925&lt;&gt;""),IF(טבלה1013[[#This Row],[LengthofCycle]]=F925,1,0),"")</f>
        <v>0</v>
      </c>
      <c r="AK924" s="4">
        <f>IF(AND(טבלה1013[[#This Row],[הווסת פעיל?]]&lt;&gt;1,B925&lt;&gt;1,B925&lt;&gt;""),IF(OR(טבלה1013[[#This Row],[LengthofCycle]]=F925,F925=29),1,0),"")</f>
        <v>0</v>
      </c>
      <c r="AL924" s="4">
        <f>IF(AND(טבלה1013[[#This Row],[הווסת פעיל?]]&lt;&gt;1,B925&lt;&gt;1,B925&lt;&gt;""),IF(OR(טבלה1013[[#This Row],[LengthofCycle]]=F925,F925=29,F925=28),1,0),"")</f>
        <v>0</v>
      </c>
    </row>
    <row r="925" spans="1:38" x14ac:dyDescent="0.25">
      <c r="A925" s="1" t="s">
        <v>130</v>
      </c>
      <c r="B925" s="1">
        <v>11</v>
      </c>
      <c r="C925" s="1">
        <v>0</v>
      </c>
      <c r="D925" s="1">
        <v>1</v>
      </c>
      <c r="E925" s="1">
        <v>0</v>
      </c>
      <c r="F925" s="1">
        <v>27</v>
      </c>
      <c r="G925" s="1">
        <f>טבלה1013[[#This Row],[LengthofCycle]]+1</f>
        <v>28</v>
      </c>
      <c r="H925" s="1" t="str">
        <f>IF(IFERROR(LOOKUP(טבלה1013[[#This Row],[ClientID]],קביעויות[השבוע]),FALSE)=טבלה1013[[#This Row],[ClientID]],1,"")</f>
        <v/>
      </c>
      <c r="I925" s="1" t="str">
        <f>IF(AND(טבלה1013[[#This Row],[CycleNumber]]&gt;1,OR(B926="",טבלה1013[[#This Row],[CycleNumber]]&gt;B924)),IF(OR(AND(טבלה1013[[#This Row],[LengthofCycle]]=28,F924=28),AND(טבלה1013[[#This Row],[LengthofCycle]]=35,F924=35)),1,""),"")</f>
        <v/>
      </c>
      <c r="J925" s="1" t="str">
        <f>IF(AND(טבלה1013[[#This Row],[וסת השבוע]]=1,I924=1,טבלה1013[[#This Row],[CycleNumber]]&gt;B924),1,"")</f>
        <v/>
      </c>
      <c r="K925" s="1" t="str">
        <f>IF(טבלה1013[[#This Row],[CycleNumber]]=1,"",IF(טבלה1013[[#This Row],[וסת השבוע]]=1,0,IF(K924="","",IF(K924=0,IF(טבלה1013[[#This Row],[LengthofCycle]]=28,0,1),IF(K924=1,IF(טבלה1013[[#This Row],[LengthofCycle]]+F924=28*2,0,2),IF(K924=2,IF(טבלה1013[[#This Row],[LengthofCycle]]+F924+F923=28*3,0,3),""))))))</f>
        <v/>
      </c>
      <c r="L925" s="1" t="str">
        <f>IF(טבלה1013[[#This Row],[וסת השבוע]]=1,IF(טבלה1013[[#This Row],[וסת השבוע וההפלגה ביחד]]=1,L924+1,0),IF(AND(טבלה1013[[#This Row],[CycleNumber]]&gt;B924,טבלה1013[[#This Row],[CycleNumber]]&gt;1),IF(טבלה1013[[#This Row],[וסת השבוע פעיל?]]&lt;&gt;"",L924+1,""),""))</f>
        <v/>
      </c>
      <c r="M925" s="1" t="str">
        <f>IF(AND(טבלה1013[[#This Row],[וסת השבוע פעיל?]]&lt;&gt;"",טבלה1013[[#This Row],[CycleNumber]]&lt;B926,B926&lt;&gt;"",טבלה1013[[#This Row],[וסת השבוע פעיל?]]&lt;3),IF(K926=0,IF(AND(טבלה1013[[#This Row],[וסת השבוע פעיל?]]&gt;0,I926=1),0,1),0),"")</f>
        <v/>
      </c>
      <c r="N925" s="1" t="str">
        <f t="shared" si="80"/>
        <v/>
      </c>
      <c r="O925" s="1" t="str">
        <f>IF(AND(טבלה1013[[#This Row],[חיזוי - שבוע]]=1,J926=1),1,"")</f>
        <v/>
      </c>
      <c r="P925" s="1" t="str">
        <f>IF(AND(טבלה1013[[#This Row],[חיזוי טוב עם הפלגה?]]=1,טבלה1013[[#This Row],[וסת קבוע אחרון]]&lt;&gt;28,X924=1),1,"")</f>
        <v/>
      </c>
      <c r="Q925" s="1" t="str">
        <f>IF(AND(טבלה1013[[#This Row],[וסת השבוע פעיל?]]&lt;3,OR(טבלה1013[[#This Row],[CycleNumber]]&gt;B926,B926="")),1,"")</f>
        <v/>
      </c>
      <c r="R925" s="1" t="str">
        <f>IF(טבלה1013[[#This Row],[האישה קבעה וסת שבוע?]]=1,IF(טבלה1013[[#This Row],[וסת השבוע פעיל?]]&lt;3,1,0),"")</f>
        <v/>
      </c>
      <c r="S9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5" s="1">
        <f t="shared" si="81"/>
        <v>0</v>
      </c>
      <c r="U925" s="1">
        <f t="shared" si="82"/>
        <v>0</v>
      </c>
      <c r="V925" s="1">
        <f t="shared" si="83"/>
        <v>0</v>
      </c>
      <c r="W925" s="1" t="str">
        <f>IF(טבלה1013[[#This Row],[3 הפלגות זהות]]="","",IF(טבלה1013[[#This Row],[3 הפלגות זהות]]=1,טבלה1013[[#This Row],[LengthofCycle]],W924))</f>
        <v/>
      </c>
      <c r="Y925" s="1" t="str">
        <f>IF(OR(טבלה1013[[#This Row],[הווסת פעיל?]]=0,טבלה1013[[#This Row],[הווסת פעיל?]]=""),"",SUM(Y924,טבלה1013[[#This Row],[הווסת פעיל?]]))</f>
        <v/>
      </c>
      <c r="Z925" s="1" t="str">
        <f>IF(AND(טבלה1013[[#This Row],[כמה מחזורים עד עקירה]]&lt;&gt;"",Y926=""),טבלה1013[[#This Row],[כמה מחזורים עד עקירה]],"")</f>
        <v/>
      </c>
      <c r="AA925" s="1" t="str">
        <f>IF(AND(טבלה1013[[#This Row],[הווסת פעיל?]]=1,טבלה1013[[#This Row],[וסת קבוע אחרון]]&lt;&gt;W924),טבלה1013[[#This Row],[וסת קבוע אחרון]],"")</f>
        <v/>
      </c>
      <c r="AB925" s="1" t="str">
        <f>IF(AND(טבלה1013[[#This Row],[הווסת פעיל?]]=1,X924=0,טבלה1013[[#This Row],[וסת קבוע אחרון]]=W924),טבלה1013[[#This Row],[וסת קבוע אחרון]],"")</f>
        <v/>
      </c>
      <c r="AC925" s="1" t="str">
        <f>IF(AND(טבלה1013[[#This Row],[הווסת פעיל?]]=1,X924=0,טבלה1013[[#This Row],[וסת קבוע אחרון]]&lt;&gt;W924),1,"")</f>
        <v/>
      </c>
      <c r="AD925" s="1" t="str">
        <f>IF(AND(טבלה1013[[#This Row],[הווסת פעיל?]]&lt;&gt;"",B926=1),טבלה1013[[#This Row],[CycleNumber]],"")</f>
        <v/>
      </c>
      <c r="AE925" s="1" t="str">
        <f>IF(AND(טבלה1013[[#This Row],[הווסת פעיל?]]&lt;&gt;"",X924=""),טבלה1013[[#This Row],[CycleNumber]],"")</f>
        <v/>
      </c>
      <c r="AF925" s="1" t="str">
        <f>IF(B926=1,"",IF(טבלה1013[[#This Row],[הווסת פעיל?]]=1,IF(טבלה1013[[#This Row],[וסת קבוע אחרון]]=F926,1,0),""))</f>
        <v/>
      </c>
      <c r="AG925" s="1" t="str">
        <f>IF(B926=1,"",IF(טבלה1013[[#This Row],[הווסת פעיל?]]=1,IF(OR(טבלה1013[[#This Row],[וסת קבוע אחרון]]=F926,F926=טבלה1013[[#This Row],[LengthofCycle]]),1,0),""))</f>
        <v/>
      </c>
      <c r="AH925" s="1" t="str">
        <f>IF(B926=1,"",IF(טבלה1013[[#This Row],[הווסת פעיל?]]=1,IF(OR(טבלה1013[[#This Row],[וסת קבוע אחרון]]=F926,F926=טבלה1013[[#This Row],[LengthofCycle]],AND(טבלה1013[[#This Row],[LengthofCycle]]&lt;&gt;טבלה1013[[#This Row],[וסת קבוע אחרון]],OR(F926=28,F926=29))),1,0),""))</f>
        <v/>
      </c>
      <c r="AI925" s="1" t="str">
        <f>IF(AND(טבלה1013[[#This Row],[הווסת פעיל?]]=1,B926=1),1,"")</f>
        <v/>
      </c>
      <c r="AJ925" s="4" t="str">
        <f>IF(AND(טבלה1013[[#This Row],[הווסת פעיל?]]&lt;&gt;1,B926&lt;&gt;1,B926&lt;&gt;""),IF(טבלה1013[[#This Row],[LengthofCycle]]=F926,1,0),"")</f>
        <v/>
      </c>
      <c r="AK925" s="4" t="str">
        <f>IF(AND(טבלה1013[[#This Row],[הווסת פעיל?]]&lt;&gt;1,B926&lt;&gt;1,B926&lt;&gt;""),IF(OR(טבלה1013[[#This Row],[LengthofCycle]]=F926,F926=29),1,0),"")</f>
        <v/>
      </c>
      <c r="AL925" s="4" t="str">
        <f>IF(AND(טבלה1013[[#This Row],[הווסת פעיל?]]&lt;&gt;1,B926&lt;&gt;1,B926&lt;&gt;""),IF(OR(טבלה1013[[#This Row],[LengthofCycle]]=F926,F926=29,F926=28),1,0),"")</f>
        <v/>
      </c>
    </row>
    <row r="926" spans="1:38" x14ac:dyDescent="0.25">
      <c r="A926" s="1" t="s">
        <v>131</v>
      </c>
      <c r="B926" s="1">
        <v>1</v>
      </c>
      <c r="C926" s="1">
        <v>1</v>
      </c>
      <c r="D926" s="1">
        <v>1</v>
      </c>
      <c r="E926" s="1">
        <v>0</v>
      </c>
      <c r="F926" s="1">
        <v>26</v>
      </c>
      <c r="G926" s="1">
        <f>טבלה1013[[#This Row],[LengthofCycle]]+1</f>
        <v>27</v>
      </c>
      <c r="H926" s="1" t="str">
        <f>IF(IFERROR(LOOKUP(טבלה1013[[#This Row],[ClientID]],קביעויות[השבוע]),FALSE)=טבלה1013[[#This Row],[ClientID]],1,"")</f>
        <v/>
      </c>
      <c r="I926" s="1" t="str">
        <f>IF(AND(טבלה1013[[#This Row],[CycleNumber]]&gt;1,OR(B927="",טבלה1013[[#This Row],[CycleNumber]]&gt;B925)),IF(OR(AND(טבלה1013[[#This Row],[LengthofCycle]]=28,F925=28),AND(טבלה1013[[#This Row],[LengthofCycle]]=35,F925=35)),1,""),"")</f>
        <v/>
      </c>
      <c r="J926" s="1" t="str">
        <f>IF(AND(טבלה1013[[#This Row],[וסת השבוע]]=1,I925=1,טבלה1013[[#This Row],[CycleNumber]]&gt;B925),1,"")</f>
        <v/>
      </c>
      <c r="K926" s="1" t="str">
        <f>IF(טבלה1013[[#This Row],[CycleNumber]]=1,"",IF(טבלה1013[[#This Row],[וסת השבוע]]=1,0,IF(K925="","",IF(K925=0,IF(טבלה1013[[#This Row],[LengthofCycle]]=28,0,1),IF(K925=1,IF(טבלה1013[[#This Row],[LengthofCycle]]+F925=28*2,0,2),IF(K925=2,IF(טבלה1013[[#This Row],[LengthofCycle]]+F925+F924=28*3,0,3),""))))))</f>
        <v/>
      </c>
      <c r="L926" s="1" t="str">
        <f>IF(טבלה1013[[#This Row],[וסת השבוע]]=1,IF(טבלה1013[[#This Row],[וסת השבוע וההפלגה ביחד]]=1,L925+1,0),IF(AND(טבלה1013[[#This Row],[CycleNumber]]&gt;B925,טבלה1013[[#This Row],[CycleNumber]]&gt;1),IF(טבלה1013[[#This Row],[וסת השבוע פעיל?]]&lt;&gt;"",L925+1,""),""))</f>
        <v/>
      </c>
      <c r="M926" s="1" t="str">
        <f>IF(AND(טבלה1013[[#This Row],[וסת השבוע פעיל?]]&lt;&gt;"",טבלה1013[[#This Row],[CycleNumber]]&lt;B927,B927&lt;&gt;"",טבלה1013[[#This Row],[וסת השבוע פעיל?]]&lt;3),IF(K927=0,IF(AND(טבלה1013[[#This Row],[וסת השבוע פעיל?]]&gt;0,I927=1),0,1),0),"")</f>
        <v/>
      </c>
      <c r="N926" s="1" t="str">
        <f t="shared" si="80"/>
        <v/>
      </c>
      <c r="O926" s="1" t="str">
        <f>IF(AND(טבלה1013[[#This Row],[חיזוי - שבוע]]=1,J927=1),1,"")</f>
        <v/>
      </c>
      <c r="P926" s="1" t="str">
        <f>IF(AND(טבלה1013[[#This Row],[חיזוי טוב עם הפלגה?]]=1,טבלה1013[[#This Row],[וסת קבוע אחרון]]&lt;&gt;28,X925=1),1,"")</f>
        <v/>
      </c>
      <c r="Q926" s="1" t="str">
        <f>IF(AND(טבלה1013[[#This Row],[וסת השבוע פעיל?]]&lt;3,OR(טבלה1013[[#This Row],[CycleNumber]]&gt;B927,B927="")),1,"")</f>
        <v/>
      </c>
      <c r="R926" s="1" t="str">
        <f>IF(טבלה1013[[#This Row],[האישה קבעה וסת שבוע?]]=1,IF(טבלה1013[[#This Row],[וסת השבוע פעיל?]]&lt;3,1,0),"")</f>
        <v/>
      </c>
      <c r="S9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6" s="1" t="str">
        <f t="shared" si="81"/>
        <v/>
      </c>
      <c r="U926" s="1" t="str">
        <f t="shared" si="82"/>
        <v/>
      </c>
      <c r="V926" s="1" t="str">
        <f t="shared" si="83"/>
        <v/>
      </c>
      <c r="W926" s="1" t="str">
        <f>IF(טבלה1013[[#This Row],[3 הפלגות זהות]]="","",IF(טבלה1013[[#This Row],[3 הפלגות זהות]]=1,טבלה1013[[#This Row],[LengthofCycle]],W925))</f>
        <v/>
      </c>
      <c r="Y926" s="1" t="str">
        <f>IF(OR(טבלה1013[[#This Row],[הווסת פעיל?]]=0,טבלה1013[[#This Row],[הווסת פעיל?]]=""),"",SUM(Y925,טבלה1013[[#This Row],[הווסת פעיל?]]))</f>
        <v/>
      </c>
      <c r="Z926" s="1" t="str">
        <f>IF(AND(טבלה1013[[#This Row],[כמה מחזורים עד עקירה]]&lt;&gt;"",Y927=""),טבלה1013[[#This Row],[כמה מחזורים עד עקירה]],"")</f>
        <v/>
      </c>
      <c r="AA926" s="1" t="str">
        <f>IF(AND(טבלה1013[[#This Row],[הווסת פעיל?]]=1,טבלה1013[[#This Row],[וסת קבוע אחרון]]&lt;&gt;W925),טבלה1013[[#This Row],[וסת קבוע אחרון]],"")</f>
        <v/>
      </c>
      <c r="AB926" s="1" t="str">
        <f>IF(AND(טבלה1013[[#This Row],[הווסת פעיל?]]=1,X925=0,טבלה1013[[#This Row],[וסת קבוע אחרון]]=W925),טבלה1013[[#This Row],[וסת קבוע אחרון]],"")</f>
        <v/>
      </c>
      <c r="AC926" s="1" t="str">
        <f>IF(AND(טבלה1013[[#This Row],[הווסת פעיל?]]=1,X925=0,טבלה1013[[#This Row],[וסת קבוע אחרון]]&lt;&gt;W925),1,"")</f>
        <v/>
      </c>
      <c r="AD926" s="1" t="str">
        <f>IF(AND(טבלה1013[[#This Row],[הווסת פעיל?]]&lt;&gt;"",B927=1),טבלה1013[[#This Row],[CycleNumber]],"")</f>
        <v/>
      </c>
      <c r="AE926" s="1" t="str">
        <f>IF(AND(טבלה1013[[#This Row],[הווסת פעיל?]]&lt;&gt;"",X925=""),טבלה1013[[#This Row],[CycleNumber]],"")</f>
        <v/>
      </c>
      <c r="AF926" s="1" t="str">
        <f>IF(B927=1,"",IF(טבלה1013[[#This Row],[הווסת פעיל?]]=1,IF(טבלה1013[[#This Row],[וסת קבוע אחרון]]=F927,1,0),""))</f>
        <v/>
      </c>
      <c r="AG926" s="1" t="str">
        <f>IF(B927=1,"",IF(טבלה1013[[#This Row],[הווסת פעיל?]]=1,IF(OR(טבלה1013[[#This Row],[וסת קבוע אחרון]]=F927,F927=טבלה1013[[#This Row],[LengthofCycle]]),1,0),""))</f>
        <v/>
      </c>
      <c r="AH926" s="1" t="str">
        <f>IF(B927=1,"",IF(טבלה1013[[#This Row],[הווסת פעיל?]]=1,IF(OR(טבלה1013[[#This Row],[וסת קבוע אחרון]]=F927,F927=טבלה1013[[#This Row],[LengthofCycle]],AND(טבלה1013[[#This Row],[LengthofCycle]]&lt;&gt;טבלה1013[[#This Row],[וסת קבוע אחרון]],OR(F927=28,F927=29))),1,0),""))</f>
        <v/>
      </c>
      <c r="AI926" s="1" t="str">
        <f>IF(AND(טבלה1013[[#This Row],[הווסת פעיל?]]=1,B927=1),1,"")</f>
        <v/>
      </c>
      <c r="AJ926" s="4">
        <f>IF(AND(טבלה1013[[#This Row],[הווסת פעיל?]]&lt;&gt;1,B927&lt;&gt;1,B927&lt;&gt;""),IF(טבלה1013[[#This Row],[LengthofCycle]]=F927,1,0),"")</f>
        <v>0</v>
      </c>
      <c r="AK926" s="4">
        <f>IF(AND(טבלה1013[[#This Row],[הווסת פעיל?]]&lt;&gt;1,B927&lt;&gt;1,B927&lt;&gt;""),IF(OR(טבלה1013[[#This Row],[LengthofCycle]]=F927,F927=29),1,0),"")</f>
        <v>0</v>
      </c>
      <c r="AL926" s="4">
        <f>IF(AND(טבלה1013[[#This Row],[הווסת פעיל?]]&lt;&gt;1,B927&lt;&gt;1,B927&lt;&gt;""),IF(OR(טבלה1013[[#This Row],[LengthofCycle]]=F927,F927=29,F927=28),1,0),"")</f>
        <v>0</v>
      </c>
    </row>
    <row r="927" spans="1:38" x14ac:dyDescent="0.25">
      <c r="A927" s="1" t="s">
        <v>131</v>
      </c>
      <c r="B927" s="1">
        <v>2</v>
      </c>
      <c r="C927" s="1">
        <v>1</v>
      </c>
      <c r="D927" s="1">
        <v>1</v>
      </c>
      <c r="E927" s="1">
        <v>0</v>
      </c>
      <c r="F927" s="1">
        <v>31</v>
      </c>
      <c r="G927" s="1">
        <f>טבלה1013[[#This Row],[LengthofCycle]]+1</f>
        <v>32</v>
      </c>
      <c r="H927" s="1" t="str">
        <f>IF(IFERROR(LOOKUP(טבלה1013[[#This Row],[ClientID]],קביעויות[השבוע]),FALSE)=טבלה1013[[#This Row],[ClientID]],1,"")</f>
        <v/>
      </c>
      <c r="I927" s="1" t="str">
        <f>IF(AND(טבלה1013[[#This Row],[CycleNumber]]&gt;1,OR(B928="",טבלה1013[[#This Row],[CycleNumber]]&gt;B926)),IF(OR(AND(טבלה1013[[#This Row],[LengthofCycle]]=28,F926=28),AND(טבלה1013[[#This Row],[LengthofCycle]]=35,F926=35)),1,""),"")</f>
        <v/>
      </c>
      <c r="J927" s="1" t="str">
        <f>IF(AND(טבלה1013[[#This Row],[וסת השבוע]]=1,I926=1,טבלה1013[[#This Row],[CycleNumber]]&gt;B926),1,"")</f>
        <v/>
      </c>
      <c r="K927" s="1" t="str">
        <f>IF(טבלה1013[[#This Row],[CycleNumber]]=1,"",IF(טבלה1013[[#This Row],[וסת השבוע]]=1,0,IF(K926="","",IF(K926=0,IF(טבלה1013[[#This Row],[LengthofCycle]]=28,0,1),IF(K926=1,IF(טבלה1013[[#This Row],[LengthofCycle]]+F926=28*2,0,2),IF(K926=2,IF(טבלה1013[[#This Row],[LengthofCycle]]+F926+F925=28*3,0,3),""))))))</f>
        <v/>
      </c>
      <c r="L927" s="1" t="str">
        <f>IF(טבלה1013[[#This Row],[וסת השבוע]]=1,IF(טבלה1013[[#This Row],[וסת השבוע וההפלגה ביחד]]=1,L926+1,0),IF(AND(טבלה1013[[#This Row],[CycleNumber]]&gt;B926,טבלה1013[[#This Row],[CycleNumber]]&gt;1),IF(טבלה1013[[#This Row],[וסת השבוע פעיל?]]&lt;&gt;"",L926+1,""),""))</f>
        <v/>
      </c>
      <c r="M927" s="1" t="str">
        <f>IF(AND(טבלה1013[[#This Row],[וסת השבוע פעיל?]]&lt;&gt;"",טבלה1013[[#This Row],[CycleNumber]]&lt;B928,B928&lt;&gt;"",טבלה1013[[#This Row],[וסת השבוע פעיל?]]&lt;3),IF(K928=0,IF(AND(טבלה1013[[#This Row],[וסת השבוע פעיל?]]&gt;0,I928=1),0,1),0),"")</f>
        <v/>
      </c>
      <c r="N927" s="1" t="str">
        <f t="shared" si="80"/>
        <v/>
      </c>
      <c r="O927" s="1" t="str">
        <f>IF(AND(טבלה1013[[#This Row],[חיזוי - שבוע]]=1,J928=1),1,"")</f>
        <v/>
      </c>
      <c r="P927" s="1" t="str">
        <f>IF(AND(טבלה1013[[#This Row],[חיזוי טוב עם הפלגה?]]=1,טבלה1013[[#This Row],[וסת קבוע אחרון]]&lt;&gt;28,X926=1),1,"")</f>
        <v/>
      </c>
      <c r="Q927" s="1" t="str">
        <f>IF(AND(טבלה1013[[#This Row],[וסת השבוע פעיל?]]&lt;3,OR(טבלה1013[[#This Row],[CycleNumber]]&gt;B928,B928="")),1,"")</f>
        <v/>
      </c>
      <c r="R927" s="1" t="str">
        <f>IF(טבלה1013[[#This Row],[האישה קבעה וסת שבוע?]]=1,IF(טבלה1013[[#This Row],[וסת השבוע פעיל?]]&lt;3,1,0),"")</f>
        <v/>
      </c>
      <c r="S9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7" s="1" t="str">
        <f t="shared" si="81"/>
        <v/>
      </c>
      <c r="U927" s="1" t="str">
        <f t="shared" si="82"/>
        <v/>
      </c>
      <c r="V927" s="1" t="str">
        <f t="shared" si="83"/>
        <v/>
      </c>
      <c r="W927" s="1" t="str">
        <f>IF(טבלה1013[[#This Row],[3 הפלגות זהות]]="","",IF(טבלה1013[[#This Row],[3 הפלגות זהות]]=1,טבלה1013[[#This Row],[LengthofCycle]],W926))</f>
        <v/>
      </c>
      <c r="Y927" s="1" t="str">
        <f>IF(OR(טבלה1013[[#This Row],[הווסת פעיל?]]=0,טבלה1013[[#This Row],[הווסת פעיל?]]=""),"",SUM(Y926,טבלה1013[[#This Row],[הווסת פעיל?]]))</f>
        <v/>
      </c>
      <c r="Z927" s="1" t="str">
        <f>IF(AND(טבלה1013[[#This Row],[כמה מחזורים עד עקירה]]&lt;&gt;"",Y928=""),טבלה1013[[#This Row],[כמה מחזורים עד עקירה]],"")</f>
        <v/>
      </c>
      <c r="AA927" s="1" t="str">
        <f>IF(AND(טבלה1013[[#This Row],[הווסת פעיל?]]=1,טבלה1013[[#This Row],[וסת קבוע אחרון]]&lt;&gt;W926),טבלה1013[[#This Row],[וסת קבוע אחרון]],"")</f>
        <v/>
      </c>
      <c r="AB927" s="1" t="str">
        <f>IF(AND(טבלה1013[[#This Row],[הווסת פעיל?]]=1,X926=0,טבלה1013[[#This Row],[וסת קבוע אחרון]]=W926),טבלה1013[[#This Row],[וסת קבוע אחרון]],"")</f>
        <v/>
      </c>
      <c r="AC927" s="1" t="str">
        <f>IF(AND(טבלה1013[[#This Row],[הווסת פעיל?]]=1,X926=0,טבלה1013[[#This Row],[וסת קבוע אחרון]]&lt;&gt;W926),1,"")</f>
        <v/>
      </c>
      <c r="AD927" s="1" t="str">
        <f>IF(AND(טבלה1013[[#This Row],[הווסת פעיל?]]&lt;&gt;"",B928=1),טבלה1013[[#This Row],[CycleNumber]],"")</f>
        <v/>
      </c>
      <c r="AE927" s="1" t="str">
        <f>IF(AND(טבלה1013[[#This Row],[הווסת פעיל?]]&lt;&gt;"",X926=""),טבלה1013[[#This Row],[CycleNumber]],"")</f>
        <v/>
      </c>
      <c r="AF927" s="1" t="str">
        <f>IF(B928=1,"",IF(טבלה1013[[#This Row],[הווסת פעיל?]]=1,IF(טבלה1013[[#This Row],[וסת קבוע אחרון]]=F928,1,0),""))</f>
        <v/>
      </c>
      <c r="AG927" s="1" t="str">
        <f>IF(B928=1,"",IF(טבלה1013[[#This Row],[הווסת פעיל?]]=1,IF(OR(טבלה1013[[#This Row],[וסת קבוע אחרון]]=F928,F928=טבלה1013[[#This Row],[LengthofCycle]]),1,0),""))</f>
        <v/>
      </c>
      <c r="AH927" s="1" t="str">
        <f>IF(B928=1,"",IF(טבלה1013[[#This Row],[הווסת פעיל?]]=1,IF(OR(טבלה1013[[#This Row],[וסת קבוע אחרון]]=F928,F928=טבלה1013[[#This Row],[LengthofCycle]],AND(טבלה1013[[#This Row],[LengthofCycle]]&lt;&gt;טבלה1013[[#This Row],[וסת קבוע אחרון]],OR(F928=28,F928=29))),1,0),""))</f>
        <v/>
      </c>
      <c r="AI927" s="1" t="str">
        <f>IF(AND(טבלה1013[[#This Row],[הווסת פעיל?]]=1,B928=1),1,"")</f>
        <v/>
      </c>
      <c r="AJ927" s="4">
        <f>IF(AND(טבלה1013[[#This Row],[הווסת פעיל?]]&lt;&gt;1,B928&lt;&gt;1,B928&lt;&gt;""),IF(טבלה1013[[#This Row],[LengthofCycle]]=F928,1,0),"")</f>
        <v>0</v>
      </c>
      <c r="AK927" s="4">
        <f>IF(AND(טבלה1013[[#This Row],[הווסת פעיל?]]&lt;&gt;1,B928&lt;&gt;1,B928&lt;&gt;""),IF(OR(טבלה1013[[#This Row],[LengthofCycle]]=F928,F928=29),1,0),"")</f>
        <v>0</v>
      </c>
      <c r="AL927" s="4">
        <f>IF(AND(טבלה1013[[#This Row],[הווסת פעיל?]]&lt;&gt;1,B928&lt;&gt;1,B928&lt;&gt;""),IF(OR(טבלה1013[[#This Row],[LengthofCycle]]=F928,F928=29,F928=28),1,0),"")</f>
        <v>0</v>
      </c>
    </row>
    <row r="928" spans="1:38" x14ac:dyDescent="0.25">
      <c r="A928" s="1" t="s">
        <v>131</v>
      </c>
      <c r="B928" s="1">
        <v>3</v>
      </c>
      <c r="C928" s="1">
        <v>1</v>
      </c>
      <c r="D928" s="1">
        <v>1</v>
      </c>
      <c r="E928" s="1">
        <v>0</v>
      </c>
      <c r="F928" s="1">
        <v>30</v>
      </c>
      <c r="G928" s="1">
        <f>טבלה1013[[#This Row],[LengthofCycle]]+1</f>
        <v>31</v>
      </c>
      <c r="H928" s="1" t="str">
        <f>IF(IFERROR(LOOKUP(טבלה1013[[#This Row],[ClientID]],קביעויות[השבוע]),FALSE)=טבלה1013[[#This Row],[ClientID]],1,"")</f>
        <v/>
      </c>
      <c r="I928" s="1" t="str">
        <f>IF(AND(טבלה1013[[#This Row],[CycleNumber]]&gt;1,OR(B929="",טבלה1013[[#This Row],[CycleNumber]]&gt;B927)),IF(OR(AND(טבלה1013[[#This Row],[LengthofCycle]]=28,F927=28),AND(טבלה1013[[#This Row],[LengthofCycle]]=35,F927=35)),1,""),"")</f>
        <v/>
      </c>
      <c r="J928" s="1" t="str">
        <f>IF(AND(טבלה1013[[#This Row],[וסת השבוע]]=1,I927=1,טבלה1013[[#This Row],[CycleNumber]]&gt;B927),1,"")</f>
        <v/>
      </c>
      <c r="K928" s="1" t="str">
        <f>IF(טבלה1013[[#This Row],[CycleNumber]]=1,"",IF(טבלה1013[[#This Row],[וסת השבוע]]=1,0,IF(K927="","",IF(K927=0,IF(טבלה1013[[#This Row],[LengthofCycle]]=28,0,1),IF(K927=1,IF(טבלה1013[[#This Row],[LengthofCycle]]+F927=28*2,0,2),IF(K927=2,IF(טבלה1013[[#This Row],[LengthofCycle]]+F927+F926=28*3,0,3),""))))))</f>
        <v/>
      </c>
      <c r="L928" s="1" t="str">
        <f>IF(טבלה1013[[#This Row],[וסת השבוע]]=1,IF(טבלה1013[[#This Row],[וסת השבוע וההפלגה ביחד]]=1,L927+1,0),IF(AND(טבלה1013[[#This Row],[CycleNumber]]&gt;B927,טבלה1013[[#This Row],[CycleNumber]]&gt;1),IF(טבלה1013[[#This Row],[וסת השבוע פעיל?]]&lt;&gt;"",L927+1,""),""))</f>
        <v/>
      </c>
      <c r="M928" s="1" t="str">
        <f>IF(AND(טבלה1013[[#This Row],[וסת השבוע פעיל?]]&lt;&gt;"",טבלה1013[[#This Row],[CycleNumber]]&lt;B929,B929&lt;&gt;"",טבלה1013[[#This Row],[וסת השבוע פעיל?]]&lt;3),IF(K929=0,IF(AND(טבלה1013[[#This Row],[וסת השבוע פעיל?]]&gt;0,I929=1),0,1),0),"")</f>
        <v/>
      </c>
      <c r="N928" s="1" t="str">
        <f t="shared" si="80"/>
        <v/>
      </c>
      <c r="O928" s="1" t="str">
        <f>IF(AND(טבלה1013[[#This Row],[חיזוי - שבוע]]=1,J929=1),1,"")</f>
        <v/>
      </c>
      <c r="P928" s="1" t="str">
        <f>IF(AND(טבלה1013[[#This Row],[חיזוי טוב עם הפלגה?]]=1,טבלה1013[[#This Row],[וסת קבוע אחרון]]&lt;&gt;28,X927=1),1,"")</f>
        <v/>
      </c>
      <c r="Q928" s="1" t="str">
        <f>IF(AND(טבלה1013[[#This Row],[וסת השבוע פעיל?]]&lt;3,OR(טבלה1013[[#This Row],[CycleNumber]]&gt;B929,B929="")),1,"")</f>
        <v/>
      </c>
      <c r="R928" s="1" t="str">
        <f>IF(טבלה1013[[#This Row],[האישה קבעה וסת שבוע?]]=1,IF(טבלה1013[[#This Row],[וסת השבוע פעיל?]]&lt;3,1,0),"")</f>
        <v/>
      </c>
      <c r="S9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8" s="1">
        <f t="shared" si="81"/>
        <v>0</v>
      </c>
      <c r="U928" s="1" t="str">
        <f t="shared" si="82"/>
        <v/>
      </c>
      <c r="V928" s="1" t="str">
        <f t="shared" si="83"/>
        <v/>
      </c>
      <c r="W928" s="1" t="str">
        <f>IF(טבלה1013[[#This Row],[3 הפלגות זהות]]="","",IF(טבלה1013[[#This Row],[3 הפלגות זהות]]=1,טבלה1013[[#This Row],[LengthofCycle]],W927))</f>
        <v/>
      </c>
      <c r="Y928" s="1" t="str">
        <f>IF(OR(טבלה1013[[#This Row],[הווסת פעיל?]]=0,טבלה1013[[#This Row],[הווסת פעיל?]]=""),"",SUM(Y927,טבלה1013[[#This Row],[הווסת פעיל?]]))</f>
        <v/>
      </c>
      <c r="Z928" s="1" t="str">
        <f>IF(AND(טבלה1013[[#This Row],[כמה מחזורים עד עקירה]]&lt;&gt;"",Y929=""),טבלה1013[[#This Row],[כמה מחזורים עד עקירה]],"")</f>
        <v/>
      </c>
      <c r="AA928" s="1" t="str">
        <f>IF(AND(טבלה1013[[#This Row],[הווסת פעיל?]]=1,טבלה1013[[#This Row],[וסת קבוע אחרון]]&lt;&gt;W927),טבלה1013[[#This Row],[וסת קבוע אחרון]],"")</f>
        <v/>
      </c>
      <c r="AB928" s="1" t="str">
        <f>IF(AND(טבלה1013[[#This Row],[הווסת פעיל?]]=1,X927=0,טבלה1013[[#This Row],[וסת קבוע אחרון]]=W927),טבלה1013[[#This Row],[וסת קבוע אחרון]],"")</f>
        <v/>
      </c>
      <c r="AC928" s="1" t="str">
        <f>IF(AND(טבלה1013[[#This Row],[הווסת פעיל?]]=1,X927=0,טבלה1013[[#This Row],[וסת קבוע אחרון]]&lt;&gt;W927),1,"")</f>
        <v/>
      </c>
      <c r="AD928" s="1" t="str">
        <f>IF(AND(טבלה1013[[#This Row],[הווסת פעיל?]]&lt;&gt;"",B929=1),טבלה1013[[#This Row],[CycleNumber]],"")</f>
        <v/>
      </c>
      <c r="AE928" s="1" t="str">
        <f>IF(AND(טבלה1013[[#This Row],[הווסת פעיל?]]&lt;&gt;"",X927=""),טבלה1013[[#This Row],[CycleNumber]],"")</f>
        <v/>
      </c>
      <c r="AF928" s="1" t="str">
        <f>IF(B929=1,"",IF(טבלה1013[[#This Row],[הווסת פעיל?]]=1,IF(טבלה1013[[#This Row],[וסת קבוע אחרון]]=F929,1,0),""))</f>
        <v/>
      </c>
      <c r="AG928" s="1" t="str">
        <f>IF(B929=1,"",IF(טבלה1013[[#This Row],[הווסת פעיל?]]=1,IF(OR(טבלה1013[[#This Row],[וסת קבוע אחרון]]=F929,F929=טבלה1013[[#This Row],[LengthofCycle]]),1,0),""))</f>
        <v/>
      </c>
      <c r="AH928" s="1" t="str">
        <f>IF(B929=1,"",IF(טבלה1013[[#This Row],[הווסת פעיל?]]=1,IF(OR(טבלה1013[[#This Row],[וסת קבוע אחרון]]=F929,F929=טבלה1013[[#This Row],[LengthofCycle]],AND(טבלה1013[[#This Row],[LengthofCycle]]&lt;&gt;טבלה1013[[#This Row],[וסת קבוע אחרון]],OR(F929=28,F929=29))),1,0),""))</f>
        <v/>
      </c>
      <c r="AI928" s="1" t="str">
        <f>IF(AND(טבלה1013[[#This Row],[הווסת פעיל?]]=1,B929=1),1,"")</f>
        <v/>
      </c>
      <c r="AJ928" s="4">
        <f>IF(AND(טבלה1013[[#This Row],[הווסת פעיל?]]&lt;&gt;1,B929&lt;&gt;1,B929&lt;&gt;""),IF(טבלה1013[[#This Row],[LengthofCycle]]=F929,1,0),"")</f>
        <v>0</v>
      </c>
      <c r="AK928" s="4">
        <f>IF(AND(טבלה1013[[#This Row],[הווסת פעיל?]]&lt;&gt;1,B929&lt;&gt;1,B929&lt;&gt;""),IF(OR(טבלה1013[[#This Row],[LengthofCycle]]=F929,F929=29),1,0),"")</f>
        <v>0</v>
      </c>
      <c r="AL928" s="4">
        <f>IF(AND(טבלה1013[[#This Row],[הווסת פעיל?]]&lt;&gt;1,B929&lt;&gt;1,B929&lt;&gt;""),IF(OR(טבלה1013[[#This Row],[LengthofCycle]]=F929,F929=29,F929=28),1,0),"")</f>
        <v>0</v>
      </c>
    </row>
    <row r="929" spans="1:38" x14ac:dyDescent="0.25">
      <c r="A929" s="1" t="s">
        <v>131</v>
      </c>
      <c r="B929" s="1">
        <v>4</v>
      </c>
      <c r="C929" s="1">
        <v>1</v>
      </c>
      <c r="D929" s="1">
        <v>1</v>
      </c>
      <c r="E929" s="1">
        <v>0</v>
      </c>
      <c r="F929" s="1">
        <v>24</v>
      </c>
      <c r="G929" s="1">
        <f>טבלה1013[[#This Row],[LengthofCycle]]+1</f>
        <v>25</v>
      </c>
      <c r="H929" s="1" t="str">
        <f>IF(IFERROR(LOOKUP(טבלה1013[[#This Row],[ClientID]],קביעויות[השבוע]),FALSE)=טבלה1013[[#This Row],[ClientID]],1,"")</f>
        <v/>
      </c>
      <c r="I929" s="1" t="str">
        <f>IF(AND(טבלה1013[[#This Row],[CycleNumber]]&gt;1,OR(B930="",טבלה1013[[#This Row],[CycleNumber]]&gt;B928)),IF(OR(AND(טבלה1013[[#This Row],[LengthofCycle]]=28,F928=28),AND(טבלה1013[[#This Row],[LengthofCycle]]=35,F928=35)),1,""),"")</f>
        <v/>
      </c>
      <c r="J929" s="1" t="str">
        <f>IF(AND(טבלה1013[[#This Row],[וסת השבוע]]=1,I928=1,טבלה1013[[#This Row],[CycleNumber]]&gt;B928),1,"")</f>
        <v/>
      </c>
      <c r="K929" s="1" t="str">
        <f>IF(טבלה1013[[#This Row],[CycleNumber]]=1,"",IF(טבלה1013[[#This Row],[וסת השבוע]]=1,0,IF(K928="","",IF(K928=0,IF(טבלה1013[[#This Row],[LengthofCycle]]=28,0,1),IF(K928=1,IF(טבלה1013[[#This Row],[LengthofCycle]]+F928=28*2,0,2),IF(K928=2,IF(טבלה1013[[#This Row],[LengthofCycle]]+F928+F927=28*3,0,3),""))))))</f>
        <v/>
      </c>
      <c r="L929" s="1" t="str">
        <f>IF(טבלה1013[[#This Row],[וסת השבוע]]=1,IF(טבלה1013[[#This Row],[וסת השבוע וההפלגה ביחד]]=1,L928+1,0),IF(AND(טבלה1013[[#This Row],[CycleNumber]]&gt;B928,טבלה1013[[#This Row],[CycleNumber]]&gt;1),IF(טבלה1013[[#This Row],[וסת השבוע פעיל?]]&lt;&gt;"",L928+1,""),""))</f>
        <v/>
      </c>
      <c r="M929" s="1" t="str">
        <f>IF(AND(טבלה1013[[#This Row],[וסת השבוע פעיל?]]&lt;&gt;"",טבלה1013[[#This Row],[CycleNumber]]&lt;B930,B930&lt;&gt;"",טבלה1013[[#This Row],[וסת השבוע פעיל?]]&lt;3),IF(K930=0,IF(AND(טבלה1013[[#This Row],[וסת השבוע פעיל?]]&gt;0,I930=1),0,1),0),"")</f>
        <v/>
      </c>
      <c r="N929" s="1" t="str">
        <f t="shared" si="80"/>
        <v/>
      </c>
      <c r="O929" s="1" t="str">
        <f>IF(AND(טבלה1013[[#This Row],[חיזוי - שבוע]]=1,J930=1),1,"")</f>
        <v/>
      </c>
      <c r="P929" s="1" t="str">
        <f>IF(AND(טבלה1013[[#This Row],[חיזוי טוב עם הפלגה?]]=1,טבלה1013[[#This Row],[וסת קבוע אחרון]]&lt;&gt;28,X928=1),1,"")</f>
        <v/>
      </c>
      <c r="Q929" s="1" t="str">
        <f>IF(AND(טבלה1013[[#This Row],[וסת השבוע פעיל?]]&lt;3,OR(טבלה1013[[#This Row],[CycleNumber]]&gt;B930,B930="")),1,"")</f>
        <v/>
      </c>
      <c r="R929" s="1" t="str">
        <f>IF(טבלה1013[[#This Row],[האישה קבעה וסת שבוע?]]=1,IF(טבלה1013[[#This Row],[וסת השבוע פעיל?]]&lt;3,1,0),"")</f>
        <v/>
      </c>
      <c r="S9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29" s="1">
        <f t="shared" si="81"/>
        <v>0</v>
      </c>
      <c r="U929" s="1">
        <f t="shared" si="82"/>
        <v>0</v>
      </c>
      <c r="V929" s="1" t="str">
        <f t="shared" si="83"/>
        <v/>
      </c>
      <c r="W929" s="1" t="str">
        <f>IF(טבלה1013[[#This Row],[3 הפלגות זהות]]="","",IF(טבלה1013[[#This Row],[3 הפלגות זהות]]=1,טבלה1013[[#This Row],[LengthofCycle]],W928))</f>
        <v/>
      </c>
      <c r="Y929" s="1" t="str">
        <f>IF(OR(טבלה1013[[#This Row],[הווסת פעיל?]]=0,טבלה1013[[#This Row],[הווסת פעיל?]]=""),"",SUM(Y928,טבלה1013[[#This Row],[הווסת פעיל?]]))</f>
        <v/>
      </c>
      <c r="Z929" s="1" t="str">
        <f>IF(AND(טבלה1013[[#This Row],[כמה מחזורים עד עקירה]]&lt;&gt;"",Y930=""),טבלה1013[[#This Row],[כמה מחזורים עד עקירה]],"")</f>
        <v/>
      </c>
      <c r="AA929" s="1" t="str">
        <f>IF(AND(טבלה1013[[#This Row],[הווסת פעיל?]]=1,טבלה1013[[#This Row],[וסת קבוע אחרון]]&lt;&gt;W928),טבלה1013[[#This Row],[וסת קבוע אחרון]],"")</f>
        <v/>
      </c>
      <c r="AB929" s="1" t="str">
        <f>IF(AND(טבלה1013[[#This Row],[הווסת פעיל?]]=1,X928=0,טבלה1013[[#This Row],[וסת קבוע אחרון]]=W928),טבלה1013[[#This Row],[וסת קבוע אחרון]],"")</f>
        <v/>
      </c>
      <c r="AC929" s="1" t="str">
        <f>IF(AND(טבלה1013[[#This Row],[הווסת פעיל?]]=1,X928=0,טבלה1013[[#This Row],[וסת קבוע אחרון]]&lt;&gt;W928),1,"")</f>
        <v/>
      </c>
      <c r="AD929" s="1" t="str">
        <f>IF(AND(טבלה1013[[#This Row],[הווסת פעיל?]]&lt;&gt;"",B930=1),טבלה1013[[#This Row],[CycleNumber]],"")</f>
        <v/>
      </c>
      <c r="AE929" s="1" t="str">
        <f>IF(AND(טבלה1013[[#This Row],[הווסת פעיל?]]&lt;&gt;"",X928=""),טבלה1013[[#This Row],[CycleNumber]],"")</f>
        <v/>
      </c>
      <c r="AF929" s="1" t="str">
        <f>IF(B930=1,"",IF(טבלה1013[[#This Row],[הווסת פעיל?]]=1,IF(טבלה1013[[#This Row],[וסת קבוע אחרון]]=F930,1,0),""))</f>
        <v/>
      </c>
      <c r="AG929" s="1" t="str">
        <f>IF(B930=1,"",IF(טבלה1013[[#This Row],[הווסת פעיל?]]=1,IF(OR(טבלה1013[[#This Row],[וסת קבוע אחרון]]=F930,F930=טבלה1013[[#This Row],[LengthofCycle]]),1,0),""))</f>
        <v/>
      </c>
      <c r="AH929" s="1" t="str">
        <f>IF(B930=1,"",IF(טבלה1013[[#This Row],[הווסת פעיל?]]=1,IF(OR(טבלה1013[[#This Row],[וסת קבוע אחרון]]=F930,F930=טבלה1013[[#This Row],[LengthofCycle]],AND(טבלה1013[[#This Row],[LengthofCycle]]&lt;&gt;טבלה1013[[#This Row],[וסת קבוע אחרון]],OR(F930=28,F930=29))),1,0),""))</f>
        <v/>
      </c>
      <c r="AI929" s="1" t="str">
        <f>IF(AND(טבלה1013[[#This Row],[הווסת פעיל?]]=1,B930=1),1,"")</f>
        <v/>
      </c>
      <c r="AJ929" s="4">
        <f>IF(AND(טבלה1013[[#This Row],[הווסת פעיל?]]&lt;&gt;1,B930&lt;&gt;1,B930&lt;&gt;""),IF(טבלה1013[[#This Row],[LengthofCycle]]=F930,1,0),"")</f>
        <v>0</v>
      </c>
      <c r="AK929" s="4">
        <f>IF(AND(טבלה1013[[#This Row],[הווסת פעיל?]]&lt;&gt;1,B930&lt;&gt;1,B930&lt;&gt;""),IF(OR(טבלה1013[[#This Row],[LengthofCycle]]=F930,F930=29),1,0),"")</f>
        <v>1</v>
      </c>
      <c r="AL929" s="4">
        <f>IF(AND(טבלה1013[[#This Row],[הווסת פעיל?]]&lt;&gt;1,B930&lt;&gt;1,B930&lt;&gt;""),IF(OR(טבלה1013[[#This Row],[LengthofCycle]]=F930,F930=29,F930=28),1,0),"")</f>
        <v>1</v>
      </c>
    </row>
    <row r="930" spans="1:38" x14ac:dyDescent="0.25">
      <c r="A930" s="1" t="s">
        <v>131</v>
      </c>
      <c r="B930" s="1">
        <v>5</v>
      </c>
      <c r="C930" s="1">
        <v>1</v>
      </c>
      <c r="D930" s="1">
        <v>1</v>
      </c>
      <c r="E930" s="1">
        <v>0</v>
      </c>
      <c r="F930" s="1">
        <v>29</v>
      </c>
      <c r="G930" s="1">
        <f>טבלה1013[[#This Row],[LengthofCycle]]+1</f>
        <v>30</v>
      </c>
      <c r="H930" s="1" t="str">
        <f>IF(IFERROR(LOOKUP(טבלה1013[[#This Row],[ClientID]],קביעויות[השבוע]),FALSE)=טבלה1013[[#This Row],[ClientID]],1,"")</f>
        <v/>
      </c>
      <c r="I930" s="1" t="str">
        <f>IF(AND(טבלה1013[[#This Row],[CycleNumber]]&gt;1,OR(B931="",טבלה1013[[#This Row],[CycleNumber]]&gt;B929)),IF(OR(AND(טבלה1013[[#This Row],[LengthofCycle]]=28,F929=28),AND(טבלה1013[[#This Row],[LengthofCycle]]=35,F929=35)),1,""),"")</f>
        <v/>
      </c>
      <c r="J930" s="1" t="str">
        <f>IF(AND(טבלה1013[[#This Row],[וסת השבוע]]=1,I929=1,טבלה1013[[#This Row],[CycleNumber]]&gt;B929),1,"")</f>
        <v/>
      </c>
      <c r="K930" s="1" t="str">
        <f>IF(טבלה1013[[#This Row],[CycleNumber]]=1,"",IF(טבלה1013[[#This Row],[וסת השבוע]]=1,0,IF(K929="","",IF(K929=0,IF(טבלה1013[[#This Row],[LengthofCycle]]=28,0,1),IF(K929=1,IF(טבלה1013[[#This Row],[LengthofCycle]]+F929=28*2,0,2),IF(K929=2,IF(טבלה1013[[#This Row],[LengthofCycle]]+F929+F928=28*3,0,3),""))))))</f>
        <v/>
      </c>
      <c r="L930" s="1" t="str">
        <f>IF(טבלה1013[[#This Row],[וסת השבוע]]=1,IF(טבלה1013[[#This Row],[וסת השבוע וההפלגה ביחד]]=1,L929+1,0),IF(AND(טבלה1013[[#This Row],[CycleNumber]]&gt;B929,טבלה1013[[#This Row],[CycleNumber]]&gt;1),IF(טבלה1013[[#This Row],[וסת השבוע פעיל?]]&lt;&gt;"",L929+1,""),""))</f>
        <v/>
      </c>
      <c r="M930" s="1" t="str">
        <f>IF(AND(טבלה1013[[#This Row],[וסת השבוע פעיל?]]&lt;&gt;"",טבלה1013[[#This Row],[CycleNumber]]&lt;B931,B931&lt;&gt;"",טבלה1013[[#This Row],[וסת השבוע פעיל?]]&lt;3),IF(K931=0,IF(AND(טבלה1013[[#This Row],[וסת השבוע פעיל?]]&gt;0,I931=1),0,1),0),"")</f>
        <v/>
      </c>
      <c r="N930" s="1" t="str">
        <f t="shared" si="80"/>
        <v/>
      </c>
      <c r="O930" s="1" t="str">
        <f>IF(AND(טבלה1013[[#This Row],[חיזוי - שבוע]]=1,J931=1),1,"")</f>
        <v/>
      </c>
      <c r="P930" s="1" t="str">
        <f>IF(AND(טבלה1013[[#This Row],[חיזוי טוב עם הפלגה?]]=1,טבלה1013[[#This Row],[וסת קבוע אחרון]]&lt;&gt;28,X929=1),1,"")</f>
        <v/>
      </c>
      <c r="Q930" s="1" t="str">
        <f>IF(AND(טבלה1013[[#This Row],[וסת השבוע פעיל?]]&lt;3,OR(טבלה1013[[#This Row],[CycleNumber]]&gt;B931,B931="")),1,"")</f>
        <v/>
      </c>
      <c r="R930" s="1" t="str">
        <f>IF(טבלה1013[[#This Row],[האישה קבעה וסת שבוע?]]=1,IF(טבלה1013[[#This Row],[וסת השבוע פעיל?]]&lt;3,1,0),"")</f>
        <v/>
      </c>
      <c r="S9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0" s="1">
        <f t="shared" si="81"/>
        <v>0</v>
      </c>
      <c r="U930" s="1">
        <f t="shared" si="82"/>
        <v>0</v>
      </c>
      <c r="V930" s="1">
        <f t="shared" si="83"/>
        <v>0</v>
      </c>
      <c r="W930" s="1" t="str">
        <f>IF(טבלה1013[[#This Row],[3 הפלגות זהות]]="","",IF(טבלה1013[[#This Row],[3 הפלגות זהות]]=1,טבלה1013[[#This Row],[LengthofCycle]],W929))</f>
        <v/>
      </c>
      <c r="Y930" s="1" t="str">
        <f>IF(OR(טבלה1013[[#This Row],[הווסת פעיל?]]=0,טבלה1013[[#This Row],[הווסת פעיל?]]=""),"",SUM(Y929,טבלה1013[[#This Row],[הווסת פעיל?]]))</f>
        <v/>
      </c>
      <c r="Z930" s="1" t="str">
        <f>IF(AND(טבלה1013[[#This Row],[כמה מחזורים עד עקירה]]&lt;&gt;"",Y931=""),טבלה1013[[#This Row],[כמה מחזורים עד עקירה]],"")</f>
        <v/>
      </c>
      <c r="AA930" s="1" t="str">
        <f>IF(AND(טבלה1013[[#This Row],[הווסת פעיל?]]=1,טבלה1013[[#This Row],[וסת קבוע אחרון]]&lt;&gt;W929),טבלה1013[[#This Row],[וסת קבוע אחרון]],"")</f>
        <v/>
      </c>
      <c r="AB930" s="1" t="str">
        <f>IF(AND(טבלה1013[[#This Row],[הווסת פעיל?]]=1,X929=0,טבלה1013[[#This Row],[וסת קבוע אחרון]]=W929),טבלה1013[[#This Row],[וסת קבוע אחרון]],"")</f>
        <v/>
      </c>
      <c r="AC930" s="1" t="str">
        <f>IF(AND(טבלה1013[[#This Row],[הווסת פעיל?]]=1,X929=0,טבלה1013[[#This Row],[וסת קבוע אחרון]]&lt;&gt;W929),1,"")</f>
        <v/>
      </c>
      <c r="AD930" s="1" t="str">
        <f>IF(AND(טבלה1013[[#This Row],[הווסת פעיל?]]&lt;&gt;"",B931=1),טבלה1013[[#This Row],[CycleNumber]],"")</f>
        <v/>
      </c>
      <c r="AE930" s="1" t="str">
        <f>IF(AND(טבלה1013[[#This Row],[הווסת פעיל?]]&lt;&gt;"",X929=""),טבלה1013[[#This Row],[CycleNumber]],"")</f>
        <v/>
      </c>
      <c r="AF930" s="1" t="str">
        <f>IF(B931=1,"",IF(טבלה1013[[#This Row],[הווסת פעיל?]]=1,IF(טבלה1013[[#This Row],[וסת קבוע אחרון]]=F931,1,0),""))</f>
        <v/>
      </c>
      <c r="AG930" s="1" t="str">
        <f>IF(B931=1,"",IF(טבלה1013[[#This Row],[הווסת פעיל?]]=1,IF(OR(טבלה1013[[#This Row],[וסת קבוע אחרון]]=F931,F931=טבלה1013[[#This Row],[LengthofCycle]]),1,0),""))</f>
        <v/>
      </c>
      <c r="AH930" s="1" t="str">
        <f>IF(B931=1,"",IF(טבלה1013[[#This Row],[הווסת פעיל?]]=1,IF(OR(טבלה1013[[#This Row],[וסת קבוע אחרון]]=F931,F931=טבלה1013[[#This Row],[LengthofCycle]],AND(טבלה1013[[#This Row],[LengthofCycle]]&lt;&gt;טבלה1013[[#This Row],[וסת קבוע אחרון]],OR(F931=28,F931=29))),1,0),""))</f>
        <v/>
      </c>
      <c r="AI930" s="1" t="str">
        <f>IF(AND(טבלה1013[[#This Row],[הווסת פעיל?]]=1,B931=1),1,"")</f>
        <v/>
      </c>
      <c r="AJ930" s="4">
        <f>IF(AND(טבלה1013[[#This Row],[הווסת פעיל?]]&lt;&gt;1,B931&lt;&gt;1,B931&lt;&gt;""),IF(טבלה1013[[#This Row],[LengthofCycle]]=F931,1,0),"")</f>
        <v>1</v>
      </c>
      <c r="AK930" s="4">
        <f>IF(AND(טבלה1013[[#This Row],[הווסת פעיל?]]&lt;&gt;1,B931&lt;&gt;1,B931&lt;&gt;""),IF(OR(טבלה1013[[#This Row],[LengthofCycle]]=F931,F931=29),1,0),"")</f>
        <v>1</v>
      </c>
      <c r="AL930" s="4">
        <f>IF(AND(טבלה1013[[#This Row],[הווסת פעיל?]]&lt;&gt;1,B931&lt;&gt;1,B931&lt;&gt;""),IF(OR(טבלה1013[[#This Row],[LengthofCycle]]=F931,F931=29,F931=28),1,0),"")</f>
        <v>1</v>
      </c>
    </row>
    <row r="931" spans="1:38" x14ac:dyDescent="0.25">
      <c r="A931" s="1" t="s">
        <v>131</v>
      </c>
      <c r="B931" s="1">
        <v>6</v>
      </c>
      <c r="C931" s="1">
        <v>1</v>
      </c>
      <c r="D931" s="1">
        <v>1</v>
      </c>
      <c r="E931" s="1">
        <v>0</v>
      </c>
      <c r="F931" s="1">
        <v>29</v>
      </c>
      <c r="G931" s="1">
        <f>טבלה1013[[#This Row],[LengthofCycle]]+1</f>
        <v>30</v>
      </c>
      <c r="H931" s="1" t="str">
        <f>IF(IFERROR(LOOKUP(טבלה1013[[#This Row],[ClientID]],קביעויות[השבוע]),FALSE)=טבלה1013[[#This Row],[ClientID]],1,"")</f>
        <v/>
      </c>
      <c r="I931" s="1" t="str">
        <f>IF(AND(טבלה1013[[#This Row],[CycleNumber]]&gt;1,OR(B932="",טבלה1013[[#This Row],[CycleNumber]]&gt;B930)),IF(OR(AND(טבלה1013[[#This Row],[LengthofCycle]]=28,F930=28),AND(טבלה1013[[#This Row],[LengthofCycle]]=35,F930=35)),1,""),"")</f>
        <v/>
      </c>
      <c r="J931" s="1" t="str">
        <f>IF(AND(טבלה1013[[#This Row],[וסת השבוע]]=1,I930=1,טבלה1013[[#This Row],[CycleNumber]]&gt;B930),1,"")</f>
        <v/>
      </c>
      <c r="K931" s="1" t="str">
        <f>IF(טבלה1013[[#This Row],[CycleNumber]]=1,"",IF(טבלה1013[[#This Row],[וסת השבוע]]=1,0,IF(K930="","",IF(K930=0,IF(טבלה1013[[#This Row],[LengthofCycle]]=28,0,1),IF(K930=1,IF(טבלה1013[[#This Row],[LengthofCycle]]+F930=28*2,0,2),IF(K930=2,IF(טבלה1013[[#This Row],[LengthofCycle]]+F930+F929=28*3,0,3),""))))))</f>
        <v/>
      </c>
      <c r="L931" s="1" t="str">
        <f>IF(טבלה1013[[#This Row],[וסת השבוע]]=1,IF(טבלה1013[[#This Row],[וסת השבוע וההפלגה ביחד]]=1,L930+1,0),IF(AND(טבלה1013[[#This Row],[CycleNumber]]&gt;B930,טבלה1013[[#This Row],[CycleNumber]]&gt;1),IF(טבלה1013[[#This Row],[וסת השבוע פעיל?]]&lt;&gt;"",L930+1,""),""))</f>
        <v/>
      </c>
      <c r="M931" s="1" t="str">
        <f>IF(AND(טבלה1013[[#This Row],[וסת השבוע פעיל?]]&lt;&gt;"",טבלה1013[[#This Row],[CycleNumber]]&lt;B932,B932&lt;&gt;"",טבלה1013[[#This Row],[וסת השבוע פעיל?]]&lt;3),IF(K932=0,IF(AND(טבלה1013[[#This Row],[וסת השבוע פעיל?]]&gt;0,I932=1),0,1),0),"")</f>
        <v/>
      </c>
      <c r="N931" s="1" t="str">
        <f t="shared" si="80"/>
        <v/>
      </c>
      <c r="O931" s="1" t="str">
        <f>IF(AND(טבלה1013[[#This Row],[חיזוי - שבוע]]=1,J932=1),1,"")</f>
        <v/>
      </c>
      <c r="P931" s="1" t="str">
        <f>IF(AND(טבלה1013[[#This Row],[חיזוי טוב עם הפלגה?]]=1,טבלה1013[[#This Row],[וסת קבוע אחרון]]&lt;&gt;28,X930=1),1,"")</f>
        <v/>
      </c>
      <c r="Q931" s="1" t="str">
        <f>IF(AND(טבלה1013[[#This Row],[וסת השבוע פעיל?]]&lt;3,OR(טבלה1013[[#This Row],[CycleNumber]]&gt;B932,B932="")),1,"")</f>
        <v/>
      </c>
      <c r="R931" s="1" t="str">
        <f>IF(טבלה1013[[#This Row],[האישה קבעה וסת שבוע?]]=1,IF(טבלה1013[[#This Row],[וסת השבוע פעיל?]]&lt;3,1,0),"")</f>
        <v/>
      </c>
      <c r="S9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1" s="1">
        <f t="shared" si="81"/>
        <v>0</v>
      </c>
      <c r="U931" s="1">
        <f t="shared" si="82"/>
        <v>0</v>
      </c>
      <c r="V931" s="1">
        <f t="shared" si="83"/>
        <v>0</v>
      </c>
      <c r="W931" s="1" t="str">
        <f>IF(טבלה1013[[#This Row],[3 הפלגות זהות]]="","",IF(טבלה1013[[#This Row],[3 הפלגות זהות]]=1,טבלה1013[[#This Row],[LengthofCycle]],W930))</f>
        <v/>
      </c>
      <c r="Y931" s="1" t="str">
        <f>IF(OR(טבלה1013[[#This Row],[הווסת פעיל?]]=0,טבלה1013[[#This Row],[הווסת פעיל?]]=""),"",SUM(Y930,טבלה1013[[#This Row],[הווסת פעיל?]]))</f>
        <v/>
      </c>
      <c r="Z931" s="1" t="str">
        <f>IF(AND(טבלה1013[[#This Row],[כמה מחזורים עד עקירה]]&lt;&gt;"",Y932=""),טבלה1013[[#This Row],[כמה מחזורים עד עקירה]],"")</f>
        <v/>
      </c>
      <c r="AA931" s="1" t="str">
        <f>IF(AND(טבלה1013[[#This Row],[הווסת פעיל?]]=1,טבלה1013[[#This Row],[וסת קבוע אחרון]]&lt;&gt;W930),טבלה1013[[#This Row],[וסת קבוע אחרון]],"")</f>
        <v/>
      </c>
      <c r="AB931" s="1" t="str">
        <f>IF(AND(טבלה1013[[#This Row],[הווסת פעיל?]]=1,X930=0,טבלה1013[[#This Row],[וסת קבוע אחרון]]=W930),טבלה1013[[#This Row],[וסת קבוע אחרון]],"")</f>
        <v/>
      </c>
      <c r="AC931" s="1" t="str">
        <f>IF(AND(טבלה1013[[#This Row],[הווסת פעיל?]]=1,X930=0,טבלה1013[[#This Row],[וסת קבוע אחרון]]&lt;&gt;W930),1,"")</f>
        <v/>
      </c>
      <c r="AD931" s="1" t="str">
        <f>IF(AND(טבלה1013[[#This Row],[הווסת פעיל?]]&lt;&gt;"",B932=1),טבלה1013[[#This Row],[CycleNumber]],"")</f>
        <v/>
      </c>
      <c r="AE931" s="1" t="str">
        <f>IF(AND(טבלה1013[[#This Row],[הווסת פעיל?]]&lt;&gt;"",X930=""),טבלה1013[[#This Row],[CycleNumber]],"")</f>
        <v/>
      </c>
      <c r="AF931" s="1" t="str">
        <f>IF(B932=1,"",IF(טבלה1013[[#This Row],[הווסת פעיל?]]=1,IF(טבלה1013[[#This Row],[וסת קבוע אחרון]]=F932,1,0),""))</f>
        <v/>
      </c>
      <c r="AG931" s="1" t="str">
        <f>IF(B932=1,"",IF(טבלה1013[[#This Row],[הווסת פעיל?]]=1,IF(OR(טבלה1013[[#This Row],[וסת קבוע אחרון]]=F932,F932=טבלה1013[[#This Row],[LengthofCycle]]),1,0),""))</f>
        <v/>
      </c>
      <c r="AH931" s="1" t="str">
        <f>IF(B932=1,"",IF(טבלה1013[[#This Row],[הווסת פעיל?]]=1,IF(OR(טבלה1013[[#This Row],[וסת קבוע אחרון]]=F932,F932=טבלה1013[[#This Row],[LengthofCycle]],AND(טבלה1013[[#This Row],[LengthofCycle]]&lt;&gt;טבלה1013[[#This Row],[וסת קבוע אחרון]],OR(F932=28,F932=29))),1,0),""))</f>
        <v/>
      </c>
      <c r="AI931" s="1" t="str">
        <f>IF(AND(טבלה1013[[#This Row],[הווסת פעיל?]]=1,B932=1),1,"")</f>
        <v/>
      </c>
      <c r="AJ931" s="4">
        <f>IF(AND(טבלה1013[[#This Row],[הווסת פעיל?]]&lt;&gt;1,B932&lt;&gt;1,B932&lt;&gt;""),IF(טבלה1013[[#This Row],[LengthofCycle]]=F932,1,0),"")</f>
        <v>0</v>
      </c>
      <c r="AK931" s="4">
        <f>IF(AND(טבלה1013[[#This Row],[הווסת פעיל?]]&lt;&gt;1,B932&lt;&gt;1,B932&lt;&gt;""),IF(OR(טבלה1013[[#This Row],[LengthofCycle]]=F932,F932=29),1,0),"")</f>
        <v>0</v>
      </c>
      <c r="AL931" s="4">
        <f>IF(AND(טבלה1013[[#This Row],[הווסת פעיל?]]&lt;&gt;1,B932&lt;&gt;1,B932&lt;&gt;""),IF(OR(טבלה1013[[#This Row],[LengthofCycle]]=F932,F932=29,F932=28),1,0),"")</f>
        <v>0</v>
      </c>
    </row>
    <row r="932" spans="1:38" x14ac:dyDescent="0.25">
      <c r="A932" s="1" t="s">
        <v>131</v>
      </c>
      <c r="B932" s="1">
        <v>7</v>
      </c>
      <c r="C932" s="1">
        <v>1</v>
      </c>
      <c r="D932" s="1">
        <v>1</v>
      </c>
      <c r="E932" s="1">
        <v>0</v>
      </c>
      <c r="F932" s="1">
        <v>27</v>
      </c>
      <c r="G932" s="1">
        <f>טבלה1013[[#This Row],[LengthofCycle]]+1</f>
        <v>28</v>
      </c>
      <c r="H932" s="1" t="str">
        <f>IF(IFERROR(LOOKUP(טבלה1013[[#This Row],[ClientID]],קביעויות[השבוע]),FALSE)=טבלה1013[[#This Row],[ClientID]],1,"")</f>
        <v/>
      </c>
      <c r="I932" s="1" t="str">
        <f>IF(AND(טבלה1013[[#This Row],[CycleNumber]]&gt;1,OR(B933="",טבלה1013[[#This Row],[CycleNumber]]&gt;B931)),IF(OR(AND(טבלה1013[[#This Row],[LengthofCycle]]=28,F931=28),AND(טבלה1013[[#This Row],[LengthofCycle]]=35,F931=35)),1,""),"")</f>
        <v/>
      </c>
      <c r="J932" s="1" t="str">
        <f>IF(AND(טבלה1013[[#This Row],[וסת השבוע]]=1,I931=1,טבלה1013[[#This Row],[CycleNumber]]&gt;B931),1,"")</f>
        <v/>
      </c>
      <c r="K932" s="1" t="str">
        <f>IF(טבלה1013[[#This Row],[CycleNumber]]=1,"",IF(טבלה1013[[#This Row],[וסת השבוע]]=1,0,IF(K931="","",IF(K931=0,IF(טבלה1013[[#This Row],[LengthofCycle]]=28,0,1),IF(K931=1,IF(טבלה1013[[#This Row],[LengthofCycle]]+F931=28*2,0,2),IF(K931=2,IF(טבלה1013[[#This Row],[LengthofCycle]]+F931+F930=28*3,0,3),""))))))</f>
        <v/>
      </c>
      <c r="L932" s="1" t="str">
        <f>IF(טבלה1013[[#This Row],[וסת השבוע]]=1,IF(טבלה1013[[#This Row],[וסת השבוע וההפלגה ביחד]]=1,L931+1,0),IF(AND(טבלה1013[[#This Row],[CycleNumber]]&gt;B931,טבלה1013[[#This Row],[CycleNumber]]&gt;1),IF(טבלה1013[[#This Row],[וסת השבוע פעיל?]]&lt;&gt;"",L931+1,""),""))</f>
        <v/>
      </c>
      <c r="M932" s="1" t="str">
        <f>IF(AND(טבלה1013[[#This Row],[וסת השבוע פעיל?]]&lt;&gt;"",טבלה1013[[#This Row],[CycleNumber]]&lt;B933,B933&lt;&gt;"",טבלה1013[[#This Row],[וסת השבוע פעיל?]]&lt;3),IF(K933=0,IF(AND(טבלה1013[[#This Row],[וסת השבוע פעיל?]]&gt;0,I933=1),0,1),0),"")</f>
        <v/>
      </c>
      <c r="N932" s="1" t="str">
        <f t="shared" si="80"/>
        <v/>
      </c>
      <c r="O932" s="1" t="str">
        <f>IF(AND(טבלה1013[[#This Row],[חיזוי - שבוע]]=1,J933=1),1,"")</f>
        <v/>
      </c>
      <c r="P932" s="1" t="str">
        <f>IF(AND(טבלה1013[[#This Row],[חיזוי טוב עם הפלגה?]]=1,טבלה1013[[#This Row],[וסת קבוע אחרון]]&lt;&gt;28,X931=1),1,"")</f>
        <v/>
      </c>
      <c r="Q932" s="1" t="str">
        <f>IF(AND(טבלה1013[[#This Row],[וסת השבוע פעיל?]]&lt;3,OR(טבלה1013[[#This Row],[CycleNumber]]&gt;B933,B933="")),1,"")</f>
        <v/>
      </c>
      <c r="R932" s="1" t="str">
        <f>IF(טבלה1013[[#This Row],[האישה קבעה וסת שבוע?]]=1,IF(טבלה1013[[#This Row],[וסת השבוע פעיל?]]&lt;3,1,0),"")</f>
        <v/>
      </c>
      <c r="S9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2" s="1">
        <f t="shared" si="81"/>
        <v>0</v>
      </c>
      <c r="U932" s="1">
        <f t="shared" si="82"/>
        <v>0</v>
      </c>
      <c r="V932" s="1">
        <f t="shared" si="83"/>
        <v>0</v>
      </c>
      <c r="W932" s="1" t="str">
        <f>IF(טבלה1013[[#This Row],[3 הפלגות זהות]]="","",IF(טבלה1013[[#This Row],[3 הפלגות זהות]]=1,טבלה1013[[#This Row],[LengthofCycle]],W931))</f>
        <v/>
      </c>
      <c r="Y932" s="1" t="str">
        <f>IF(OR(טבלה1013[[#This Row],[הווסת פעיל?]]=0,טבלה1013[[#This Row],[הווסת פעיל?]]=""),"",SUM(Y931,טבלה1013[[#This Row],[הווסת פעיל?]]))</f>
        <v/>
      </c>
      <c r="Z932" s="1" t="str">
        <f>IF(AND(טבלה1013[[#This Row],[כמה מחזורים עד עקירה]]&lt;&gt;"",Y933=""),טבלה1013[[#This Row],[כמה מחזורים עד עקירה]],"")</f>
        <v/>
      </c>
      <c r="AA932" s="1" t="str">
        <f>IF(AND(טבלה1013[[#This Row],[הווסת פעיל?]]=1,טבלה1013[[#This Row],[וסת קבוע אחרון]]&lt;&gt;W931),טבלה1013[[#This Row],[וסת קבוע אחרון]],"")</f>
        <v/>
      </c>
      <c r="AB932" s="1" t="str">
        <f>IF(AND(טבלה1013[[#This Row],[הווסת פעיל?]]=1,X931=0,טבלה1013[[#This Row],[וסת קבוע אחרון]]=W931),טבלה1013[[#This Row],[וסת קבוע אחרון]],"")</f>
        <v/>
      </c>
      <c r="AC932" s="1" t="str">
        <f>IF(AND(טבלה1013[[#This Row],[הווסת פעיל?]]=1,X931=0,טבלה1013[[#This Row],[וסת קבוע אחרון]]&lt;&gt;W931),1,"")</f>
        <v/>
      </c>
      <c r="AD932" s="1" t="str">
        <f>IF(AND(טבלה1013[[#This Row],[הווסת פעיל?]]&lt;&gt;"",B933=1),טבלה1013[[#This Row],[CycleNumber]],"")</f>
        <v/>
      </c>
      <c r="AE932" s="1" t="str">
        <f>IF(AND(טבלה1013[[#This Row],[הווסת פעיל?]]&lt;&gt;"",X931=""),טבלה1013[[#This Row],[CycleNumber]],"")</f>
        <v/>
      </c>
      <c r="AF932" s="1" t="str">
        <f>IF(B933=1,"",IF(טבלה1013[[#This Row],[הווסת פעיל?]]=1,IF(טבלה1013[[#This Row],[וסת קבוע אחרון]]=F933,1,0),""))</f>
        <v/>
      </c>
      <c r="AG932" s="1" t="str">
        <f>IF(B933=1,"",IF(טבלה1013[[#This Row],[הווסת פעיל?]]=1,IF(OR(טבלה1013[[#This Row],[וסת קבוע אחרון]]=F933,F933=טבלה1013[[#This Row],[LengthofCycle]]),1,0),""))</f>
        <v/>
      </c>
      <c r="AH932" s="1" t="str">
        <f>IF(B933=1,"",IF(טבלה1013[[#This Row],[הווסת פעיל?]]=1,IF(OR(טבלה1013[[#This Row],[וסת קבוע אחרון]]=F933,F933=טבלה1013[[#This Row],[LengthofCycle]],AND(טבלה1013[[#This Row],[LengthofCycle]]&lt;&gt;טבלה1013[[#This Row],[וסת קבוע אחרון]],OR(F933=28,F933=29))),1,0),""))</f>
        <v/>
      </c>
      <c r="AI932" s="1" t="str">
        <f>IF(AND(טבלה1013[[#This Row],[הווסת פעיל?]]=1,B933=1),1,"")</f>
        <v/>
      </c>
      <c r="AJ932" s="4">
        <f>IF(AND(טבלה1013[[#This Row],[הווסת פעיל?]]&lt;&gt;1,B933&lt;&gt;1,B933&lt;&gt;""),IF(טבלה1013[[#This Row],[LengthofCycle]]=F933,1,0),"")</f>
        <v>0</v>
      </c>
      <c r="AK932" s="4">
        <f>IF(AND(טבלה1013[[#This Row],[הווסת פעיל?]]&lt;&gt;1,B933&lt;&gt;1,B933&lt;&gt;""),IF(OR(טבלה1013[[#This Row],[LengthofCycle]]=F933,F933=29),1,0),"")</f>
        <v>0</v>
      </c>
      <c r="AL932" s="4">
        <f>IF(AND(טבלה1013[[#This Row],[הווסת פעיל?]]&lt;&gt;1,B933&lt;&gt;1,B933&lt;&gt;""),IF(OR(טבלה1013[[#This Row],[LengthofCycle]]=F933,F933=29,F933=28),1,0),"")</f>
        <v>0</v>
      </c>
    </row>
    <row r="933" spans="1:38" x14ac:dyDescent="0.25">
      <c r="A933" s="1" t="s">
        <v>131</v>
      </c>
      <c r="B933" s="1">
        <v>8</v>
      </c>
      <c r="C933" s="1">
        <v>1</v>
      </c>
      <c r="D933" s="1">
        <v>1</v>
      </c>
      <c r="E933" s="1">
        <v>0</v>
      </c>
      <c r="F933" s="1">
        <v>31</v>
      </c>
      <c r="G933" s="1">
        <f>טבלה1013[[#This Row],[LengthofCycle]]+1</f>
        <v>32</v>
      </c>
      <c r="H933" s="1" t="str">
        <f>IF(IFERROR(LOOKUP(טבלה1013[[#This Row],[ClientID]],קביעויות[השבוע]),FALSE)=טבלה1013[[#This Row],[ClientID]],1,"")</f>
        <v/>
      </c>
      <c r="I933" s="1" t="str">
        <f>IF(AND(טבלה1013[[#This Row],[CycleNumber]]&gt;1,OR(B934="",טבלה1013[[#This Row],[CycleNumber]]&gt;B932)),IF(OR(AND(טבלה1013[[#This Row],[LengthofCycle]]=28,F932=28),AND(טבלה1013[[#This Row],[LengthofCycle]]=35,F932=35)),1,""),"")</f>
        <v/>
      </c>
      <c r="J933" s="1" t="str">
        <f>IF(AND(טבלה1013[[#This Row],[וסת השבוע]]=1,I932=1,טבלה1013[[#This Row],[CycleNumber]]&gt;B932),1,"")</f>
        <v/>
      </c>
      <c r="K933" s="1" t="str">
        <f>IF(טבלה1013[[#This Row],[CycleNumber]]=1,"",IF(טבלה1013[[#This Row],[וסת השבוע]]=1,0,IF(K932="","",IF(K932=0,IF(טבלה1013[[#This Row],[LengthofCycle]]=28,0,1),IF(K932=1,IF(טבלה1013[[#This Row],[LengthofCycle]]+F932=28*2,0,2),IF(K932=2,IF(טבלה1013[[#This Row],[LengthofCycle]]+F932+F931=28*3,0,3),""))))))</f>
        <v/>
      </c>
      <c r="L933" s="1" t="str">
        <f>IF(טבלה1013[[#This Row],[וסת השבוע]]=1,IF(טבלה1013[[#This Row],[וסת השבוע וההפלגה ביחד]]=1,L932+1,0),IF(AND(טבלה1013[[#This Row],[CycleNumber]]&gt;B932,טבלה1013[[#This Row],[CycleNumber]]&gt;1),IF(טבלה1013[[#This Row],[וסת השבוע פעיל?]]&lt;&gt;"",L932+1,""),""))</f>
        <v/>
      </c>
      <c r="M933" s="1" t="str">
        <f>IF(AND(טבלה1013[[#This Row],[וסת השבוע פעיל?]]&lt;&gt;"",טבלה1013[[#This Row],[CycleNumber]]&lt;B934,B934&lt;&gt;"",טבלה1013[[#This Row],[וסת השבוע פעיל?]]&lt;3),IF(K934=0,IF(AND(טבלה1013[[#This Row],[וסת השבוע פעיל?]]&gt;0,I934=1),0,1),0),"")</f>
        <v/>
      </c>
      <c r="N933" s="1" t="str">
        <f t="shared" si="80"/>
        <v/>
      </c>
      <c r="O933" s="1" t="str">
        <f>IF(AND(טבלה1013[[#This Row],[חיזוי - שבוע]]=1,J934=1),1,"")</f>
        <v/>
      </c>
      <c r="P933" s="1" t="str">
        <f>IF(AND(טבלה1013[[#This Row],[חיזוי טוב עם הפלגה?]]=1,טבלה1013[[#This Row],[וסת קבוע אחרון]]&lt;&gt;28,X932=1),1,"")</f>
        <v/>
      </c>
      <c r="Q933" s="1" t="str">
        <f>IF(AND(טבלה1013[[#This Row],[וסת השבוע פעיל?]]&lt;3,OR(טבלה1013[[#This Row],[CycleNumber]]&gt;B934,B934="")),1,"")</f>
        <v/>
      </c>
      <c r="R933" s="1" t="str">
        <f>IF(טבלה1013[[#This Row],[האישה קבעה וסת שבוע?]]=1,IF(טבלה1013[[#This Row],[וסת השבוע פעיל?]]&lt;3,1,0),"")</f>
        <v/>
      </c>
      <c r="S9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3" s="1">
        <f t="shared" si="81"/>
        <v>0</v>
      </c>
      <c r="U933" s="1">
        <f t="shared" si="82"/>
        <v>0</v>
      </c>
      <c r="V933" s="1">
        <f t="shared" si="83"/>
        <v>0</v>
      </c>
      <c r="W933" s="1" t="str">
        <f>IF(טבלה1013[[#This Row],[3 הפלגות זהות]]="","",IF(טבלה1013[[#This Row],[3 הפלגות זהות]]=1,טבלה1013[[#This Row],[LengthofCycle]],W932))</f>
        <v/>
      </c>
      <c r="Y933" s="1" t="str">
        <f>IF(OR(טבלה1013[[#This Row],[הווסת פעיל?]]=0,טבלה1013[[#This Row],[הווסת פעיל?]]=""),"",SUM(Y932,טבלה1013[[#This Row],[הווסת פעיל?]]))</f>
        <v/>
      </c>
      <c r="Z933" s="1" t="str">
        <f>IF(AND(טבלה1013[[#This Row],[כמה מחזורים עד עקירה]]&lt;&gt;"",Y934=""),טבלה1013[[#This Row],[כמה מחזורים עד עקירה]],"")</f>
        <v/>
      </c>
      <c r="AA933" s="1" t="str">
        <f>IF(AND(טבלה1013[[#This Row],[הווסת פעיל?]]=1,טבלה1013[[#This Row],[וסת קבוע אחרון]]&lt;&gt;W932),טבלה1013[[#This Row],[וסת קבוע אחרון]],"")</f>
        <v/>
      </c>
      <c r="AB933" s="1" t="str">
        <f>IF(AND(טבלה1013[[#This Row],[הווסת פעיל?]]=1,X932=0,טבלה1013[[#This Row],[וסת קבוע אחרון]]=W932),טבלה1013[[#This Row],[וסת קבוע אחרון]],"")</f>
        <v/>
      </c>
      <c r="AC933" s="1" t="str">
        <f>IF(AND(טבלה1013[[#This Row],[הווסת פעיל?]]=1,X932=0,טבלה1013[[#This Row],[וסת קבוע אחרון]]&lt;&gt;W932),1,"")</f>
        <v/>
      </c>
      <c r="AD933" s="1" t="str">
        <f>IF(AND(טבלה1013[[#This Row],[הווסת פעיל?]]&lt;&gt;"",B934=1),טבלה1013[[#This Row],[CycleNumber]],"")</f>
        <v/>
      </c>
      <c r="AE933" s="1" t="str">
        <f>IF(AND(טבלה1013[[#This Row],[הווסת פעיל?]]&lt;&gt;"",X932=""),טבלה1013[[#This Row],[CycleNumber]],"")</f>
        <v/>
      </c>
      <c r="AF933" s="1" t="str">
        <f>IF(B934=1,"",IF(טבלה1013[[#This Row],[הווסת פעיל?]]=1,IF(טבלה1013[[#This Row],[וסת קבוע אחרון]]=F934,1,0),""))</f>
        <v/>
      </c>
      <c r="AG933" s="1" t="str">
        <f>IF(B934=1,"",IF(טבלה1013[[#This Row],[הווסת פעיל?]]=1,IF(OR(טבלה1013[[#This Row],[וסת קבוע אחרון]]=F934,F934=טבלה1013[[#This Row],[LengthofCycle]]),1,0),""))</f>
        <v/>
      </c>
      <c r="AH933" s="1" t="str">
        <f>IF(B934=1,"",IF(טבלה1013[[#This Row],[הווסת פעיל?]]=1,IF(OR(טבלה1013[[#This Row],[וסת קבוע אחרון]]=F934,F934=טבלה1013[[#This Row],[LengthofCycle]],AND(טבלה1013[[#This Row],[LengthofCycle]]&lt;&gt;טבלה1013[[#This Row],[וסת קבוע אחרון]],OR(F934=28,F934=29))),1,0),""))</f>
        <v/>
      </c>
      <c r="AI933" s="1" t="str">
        <f>IF(AND(טבלה1013[[#This Row],[הווסת פעיל?]]=1,B934=1),1,"")</f>
        <v/>
      </c>
      <c r="AJ933" s="4">
        <f>IF(AND(טבלה1013[[#This Row],[הווסת פעיל?]]&lt;&gt;1,B934&lt;&gt;1,B934&lt;&gt;""),IF(טבלה1013[[#This Row],[LengthofCycle]]=F934,1,0),"")</f>
        <v>0</v>
      </c>
      <c r="AK933" s="4">
        <f>IF(AND(טבלה1013[[#This Row],[הווסת פעיל?]]&lt;&gt;1,B934&lt;&gt;1,B934&lt;&gt;""),IF(OR(טבלה1013[[#This Row],[LengthofCycle]]=F934,F934=29),1,0),"")</f>
        <v>0</v>
      </c>
      <c r="AL933" s="4">
        <f>IF(AND(טבלה1013[[#This Row],[הווסת פעיל?]]&lt;&gt;1,B934&lt;&gt;1,B934&lt;&gt;""),IF(OR(טבלה1013[[#This Row],[LengthofCycle]]=F934,F934=29,F934=28),1,0),"")</f>
        <v>0</v>
      </c>
    </row>
    <row r="934" spans="1:38" x14ac:dyDescent="0.25">
      <c r="A934" s="1" t="s">
        <v>131</v>
      </c>
      <c r="B934" s="1">
        <v>9</v>
      </c>
      <c r="C934" s="1">
        <v>1</v>
      </c>
      <c r="D934" s="1">
        <v>1</v>
      </c>
      <c r="E934" s="1">
        <v>0</v>
      </c>
      <c r="F934" s="1">
        <v>23</v>
      </c>
      <c r="G934" s="1">
        <f>טבלה1013[[#This Row],[LengthofCycle]]+1</f>
        <v>24</v>
      </c>
      <c r="H934" s="1" t="str">
        <f>IF(IFERROR(LOOKUP(טבלה1013[[#This Row],[ClientID]],קביעויות[השבוע]),FALSE)=טבלה1013[[#This Row],[ClientID]],1,"")</f>
        <v/>
      </c>
      <c r="I934" s="1" t="str">
        <f>IF(AND(טבלה1013[[#This Row],[CycleNumber]]&gt;1,OR(B935="",טבלה1013[[#This Row],[CycleNumber]]&gt;B933)),IF(OR(AND(טבלה1013[[#This Row],[LengthofCycle]]=28,F933=28),AND(טבלה1013[[#This Row],[LengthofCycle]]=35,F933=35)),1,""),"")</f>
        <v/>
      </c>
      <c r="J934" s="1" t="str">
        <f>IF(AND(טבלה1013[[#This Row],[וסת השבוע]]=1,I933=1,טבלה1013[[#This Row],[CycleNumber]]&gt;B933),1,"")</f>
        <v/>
      </c>
      <c r="K934" s="1" t="str">
        <f>IF(טבלה1013[[#This Row],[CycleNumber]]=1,"",IF(טבלה1013[[#This Row],[וסת השבוע]]=1,0,IF(K933="","",IF(K933=0,IF(טבלה1013[[#This Row],[LengthofCycle]]=28,0,1),IF(K933=1,IF(טבלה1013[[#This Row],[LengthofCycle]]+F933=28*2,0,2),IF(K933=2,IF(טבלה1013[[#This Row],[LengthofCycle]]+F933+F932=28*3,0,3),""))))))</f>
        <v/>
      </c>
      <c r="L934" s="1" t="str">
        <f>IF(טבלה1013[[#This Row],[וסת השבוע]]=1,IF(טבלה1013[[#This Row],[וסת השבוע וההפלגה ביחד]]=1,L933+1,0),IF(AND(טבלה1013[[#This Row],[CycleNumber]]&gt;B933,טבלה1013[[#This Row],[CycleNumber]]&gt;1),IF(טבלה1013[[#This Row],[וסת השבוע פעיל?]]&lt;&gt;"",L933+1,""),""))</f>
        <v/>
      </c>
      <c r="M934" s="1" t="str">
        <f>IF(AND(טבלה1013[[#This Row],[וסת השבוע פעיל?]]&lt;&gt;"",טבלה1013[[#This Row],[CycleNumber]]&lt;B935,B935&lt;&gt;"",טבלה1013[[#This Row],[וסת השבוע פעיל?]]&lt;3),IF(K935=0,IF(AND(טבלה1013[[#This Row],[וסת השבוע פעיל?]]&gt;0,I935=1),0,1),0),"")</f>
        <v/>
      </c>
      <c r="N934" s="1" t="str">
        <f t="shared" si="80"/>
        <v/>
      </c>
      <c r="O934" s="1" t="str">
        <f>IF(AND(טבלה1013[[#This Row],[חיזוי - שבוע]]=1,J935=1),1,"")</f>
        <v/>
      </c>
      <c r="P934" s="1" t="str">
        <f>IF(AND(טבלה1013[[#This Row],[חיזוי טוב עם הפלגה?]]=1,טבלה1013[[#This Row],[וסת קבוע אחרון]]&lt;&gt;28,X933=1),1,"")</f>
        <v/>
      </c>
      <c r="Q934" s="1" t="str">
        <f>IF(AND(טבלה1013[[#This Row],[וסת השבוע פעיל?]]&lt;3,OR(טבלה1013[[#This Row],[CycleNumber]]&gt;B935,B935="")),1,"")</f>
        <v/>
      </c>
      <c r="R934" s="1" t="str">
        <f>IF(טבלה1013[[#This Row],[האישה קבעה וסת שבוע?]]=1,IF(טבלה1013[[#This Row],[וסת השבוע פעיל?]]&lt;3,1,0),"")</f>
        <v/>
      </c>
      <c r="S9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4" s="1">
        <f t="shared" si="81"/>
        <v>0</v>
      </c>
      <c r="U934" s="1">
        <f t="shared" si="82"/>
        <v>0</v>
      </c>
      <c r="V934" s="1">
        <f t="shared" si="83"/>
        <v>0</v>
      </c>
      <c r="W934" s="1" t="str">
        <f>IF(טבלה1013[[#This Row],[3 הפלגות זהות]]="","",IF(טבלה1013[[#This Row],[3 הפלגות זהות]]=1,טבלה1013[[#This Row],[LengthofCycle]],W933))</f>
        <v/>
      </c>
      <c r="Y934" s="1" t="str">
        <f>IF(OR(טבלה1013[[#This Row],[הווסת פעיל?]]=0,טבלה1013[[#This Row],[הווסת פעיל?]]=""),"",SUM(Y933,טבלה1013[[#This Row],[הווסת פעיל?]]))</f>
        <v/>
      </c>
      <c r="Z934" s="1" t="str">
        <f>IF(AND(טבלה1013[[#This Row],[כמה מחזורים עד עקירה]]&lt;&gt;"",Y935=""),טבלה1013[[#This Row],[כמה מחזורים עד עקירה]],"")</f>
        <v/>
      </c>
      <c r="AA934" s="1" t="str">
        <f>IF(AND(טבלה1013[[#This Row],[הווסת פעיל?]]=1,טבלה1013[[#This Row],[וסת קבוע אחרון]]&lt;&gt;W933),טבלה1013[[#This Row],[וסת קבוע אחרון]],"")</f>
        <v/>
      </c>
      <c r="AB934" s="1" t="str">
        <f>IF(AND(טבלה1013[[#This Row],[הווסת פעיל?]]=1,X933=0,טבלה1013[[#This Row],[וסת קבוע אחרון]]=W933),טבלה1013[[#This Row],[וסת קבוע אחרון]],"")</f>
        <v/>
      </c>
      <c r="AC934" s="1" t="str">
        <f>IF(AND(טבלה1013[[#This Row],[הווסת פעיל?]]=1,X933=0,טבלה1013[[#This Row],[וסת קבוע אחרון]]&lt;&gt;W933),1,"")</f>
        <v/>
      </c>
      <c r="AD934" s="1" t="str">
        <f>IF(AND(טבלה1013[[#This Row],[הווסת פעיל?]]&lt;&gt;"",B935=1),טבלה1013[[#This Row],[CycleNumber]],"")</f>
        <v/>
      </c>
      <c r="AE934" s="1" t="str">
        <f>IF(AND(טבלה1013[[#This Row],[הווסת פעיל?]]&lt;&gt;"",X933=""),טבלה1013[[#This Row],[CycleNumber]],"")</f>
        <v/>
      </c>
      <c r="AF934" s="1" t="str">
        <f>IF(B935=1,"",IF(טבלה1013[[#This Row],[הווסת פעיל?]]=1,IF(טבלה1013[[#This Row],[וסת קבוע אחרון]]=F935,1,0),""))</f>
        <v/>
      </c>
      <c r="AG934" s="1" t="str">
        <f>IF(B935=1,"",IF(טבלה1013[[#This Row],[הווסת פעיל?]]=1,IF(OR(טבלה1013[[#This Row],[וסת קבוע אחרון]]=F935,F935=טבלה1013[[#This Row],[LengthofCycle]]),1,0),""))</f>
        <v/>
      </c>
      <c r="AH934" s="1" t="str">
        <f>IF(B935=1,"",IF(טבלה1013[[#This Row],[הווסת פעיל?]]=1,IF(OR(טבלה1013[[#This Row],[וסת קבוע אחרון]]=F935,F935=טבלה1013[[#This Row],[LengthofCycle]],AND(טבלה1013[[#This Row],[LengthofCycle]]&lt;&gt;טבלה1013[[#This Row],[וסת קבוע אחרון]],OR(F935=28,F935=29))),1,0),""))</f>
        <v/>
      </c>
      <c r="AI934" s="1" t="str">
        <f>IF(AND(טבלה1013[[#This Row],[הווסת פעיל?]]=1,B935=1),1,"")</f>
        <v/>
      </c>
      <c r="AJ934" s="4">
        <f>IF(AND(טבלה1013[[#This Row],[הווסת פעיל?]]&lt;&gt;1,B935&lt;&gt;1,B935&lt;&gt;""),IF(טבלה1013[[#This Row],[LengthofCycle]]=F935,1,0),"")</f>
        <v>0</v>
      </c>
      <c r="AK934" s="4">
        <f>IF(AND(טבלה1013[[#This Row],[הווסת פעיל?]]&lt;&gt;1,B935&lt;&gt;1,B935&lt;&gt;""),IF(OR(טבלה1013[[#This Row],[LengthofCycle]]=F935,F935=29),1,0),"")</f>
        <v>1</v>
      </c>
      <c r="AL934" s="4">
        <f>IF(AND(טבלה1013[[#This Row],[הווסת פעיל?]]&lt;&gt;1,B935&lt;&gt;1,B935&lt;&gt;""),IF(OR(טבלה1013[[#This Row],[LengthofCycle]]=F935,F935=29,F935=28),1,0),"")</f>
        <v>1</v>
      </c>
    </row>
    <row r="935" spans="1:38" x14ac:dyDescent="0.25">
      <c r="A935" s="1" t="s">
        <v>131</v>
      </c>
      <c r="B935" s="1">
        <v>10</v>
      </c>
      <c r="C935" s="1">
        <v>1</v>
      </c>
      <c r="D935" s="1">
        <v>0</v>
      </c>
      <c r="E935" s="1">
        <v>0</v>
      </c>
      <c r="F935" s="1">
        <v>29</v>
      </c>
      <c r="G935" s="1">
        <f>טבלה1013[[#This Row],[LengthofCycle]]+1</f>
        <v>30</v>
      </c>
      <c r="H935" s="1" t="str">
        <f>IF(IFERROR(LOOKUP(טבלה1013[[#This Row],[ClientID]],קביעויות[השבוע]),FALSE)=טבלה1013[[#This Row],[ClientID]],1,"")</f>
        <v/>
      </c>
      <c r="I935" s="1" t="str">
        <f>IF(AND(טבלה1013[[#This Row],[CycleNumber]]&gt;1,OR(B936="",טבלה1013[[#This Row],[CycleNumber]]&gt;B934)),IF(OR(AND(טבלה1013[[#This Row],[LengthofCycle]]=28,F934=28),AND(טבלה1013[[#This Row],[LengthofCycle]]=35,F934=35)),1,""),"")</f>
        <v/>
      </c>
      <c r="J935" s="1" t="str">
        <f>IF(AND(טבלה1013[[#This Row],[וסת השבוע]]=1,I934=1,טבלה1013[[#This Row],[CycleNumber]]&gt;B934),1,"")</f>
        <v/>
      </c>
      <c r="K935" s="1" t="str">
        <f>IF(טבלה1013[[#This Row],[CycleNumber]]=1,"",IF(טבלה1013[[#This Row],[וסת השבוע]]=1,0,IF(K934="","",IF(K934=0,IF(טבלה1013[[#This Row],[LengthofCycle]]=28,0,1),IF(K934=1,IF(טבלה1013[[#This Row],[LengthofCycle]]+F934=28*2,0,2),IF(K934=2,IF(טבלה1013[[#This Row],[LengthofCycle]]+F934+F933=28*3,0,3),""))))))</f>
        <v/>
      </c>
      <c r="L935" s="1" t="str">
        <f>IF(טבלה1013[[#This Row],[וסת השבוע]]=1,IF(טבלה1013[[#This Row],[וסת השבוע וההפלגה ביחד]]=1,L934+1,0),IF(AND(טבלה1013[[#This Row],[CycleNumber]]&gt;B934,טבלה1013[[#This Row],[CycleNumber]]&gt;1),IF(טבלה1013[[#This Row],[וסת השבוע פעיל?]]&lt;&gt;"",L934+1,""),""))</f>
        <v/>
      </c>
      <c r="M935" s="1" t="str">
        <f>IF(AND(טבלה1013[[#This Row],[וסת השבוע פעיל?]]&lt;&gt;"",טבלה1013[[#This Row],[CycleNumber]]&lt;B936,B936&lt;&gt;"",טבלה1013[[#This Row],[וסת השבוע פעיל?]]&lt;3),IF(K936=0,IF(AND(טבלה1013[[#This Row],[וסת השבוע פעיל?]]&gt;0,I936=1),0,1),0),"")</f>
        <v/>
      </c>
      <c r="N935" s="1" t="str">
        <f t="shared" si="80"/>
        <v/>
      </c>
      <c r="O935" s="1" t="str">
        <f>IF(AND(טבלה1013[[#This Row],[חיזוי - שבוע]]=1,J936=1),1,"")</f>
        <v/>
      </c>
      <c r="P935" s="1" t="str">
        <f>IF(AND(טבלה1013[[#This Row],[חיזוי טוב עם הפלגה?]]=1,טבלה1013[[#This Row],[וסת קבוע אחרון]]&lt;&gt;28,X934=1),1,"")</f>
        <v/>
      </c>
      <c r="Q935" s="1" t="str">
        <f>IF(AND(טבלה1013[[#This Row],[וסת השבוע פעיל?]]&lt;3,OR(טבלה1013[[#This Row],[CycleNumber]]&gt;B936,B936="")),1,"")</f>
        <v/>
      </c>
      <c r="R935" s="1" t="str">
        <f>IF(טבלה1013[[#This Row],[האישה קבעה וסת שבוע?]]=1,IF(טבלה1013[[#This Row],[וסת השבוע פעיל?]]&lt;3,1,0),"")</f>
        <v/>
      </c>
      <c r="S9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5" s="1">
        <f t="shared" si="81"/>
        <v>0</v>
      </c>
      <c r="U935" s="1">
        <f t="shared" si="82"/>
        <v>0</v>
      </c>
      <c r="V935" s="1">
        <f t="shared" si="83"/>
        <v>0</v>
      </c>
      <c r="W935" s="1" t="str">
        <f>IF(טבלה1013[[#This Row],[3 הפלגות זהות]]="","",IF(טבלה1013[[#This Row],[3 הפלגות זהות]]=1,טבלה1013[[#This Row],[LengthofCycle]],W934))</f>
        <v/>
      </c>
      <c r="Y935" s="1" t="str">
        <f>IF(OR(טבלה1013[[#This Row],[הווסת פעיל?]]=0,טבלה1013[[#This Row],[הווסת פעיל?]]=""),"",SUM(Y934,טבלה1013[[#This Row],[הווסת פעיל?]]))</f>
        <v/>
      </c>
      <c r="Z935" s="1" t="str">
        <f>IF(AND(טבלה1013[[#This Row],[כמה מחזורים עד עקירה]]&lt;&gt;"",Y936=""),טבלה1013[[#This Row],[כמה מחזורים עד עקירה]],"")</f>
        <v/>
      </c>
      <c r="AA935" s="1" t="str">
        <f>IF(AND(טבלה1013[[#This Row],[הווסת פעיל?]]=1,טבלה1013[[#This Row],[וסת קבוע אחרון]]&lt;&gt;W934),טבלה1013[[#This Row],[וסת קבוע אחרון]],"")</f>
        <v/>
      </c>
      <c r="AB935" s="1" t="str">
        <f>IF(AND(טבלה1013[[#This Row],[הווסת פעיל?]]=1,X934=0,טבלה1013[[#This Row],[וסת קבוע אחרון]]=W934),טבלה1013[[#This Row],[וסת קבוע אחרון]],"")</f>
        <v/>
      </c>
      <c r="AC935" s="1" t="str">
        <f>IF(AND(טבלה1013[[#This Row],[הווסת פעיל?]]=1,X934=0,טבלה1013[[#This Row],[וסת קבוע אחרון]]&lt;&gt;W934),1,"")</f>
        <v/>
      </c>
      <c r="AD935" s="1" t="str">
        <f>IF(AND(טבלה1013[[#This Row],[הווסת פעיל?]]&lt;&gt;"",B936=1),טבלה1013[[#This Row],[CycleNumber]],"")</f>
        <v/>
      </c>
      <c r="AE935" s="1" t="str">
        <f>IF(AND(טבלה1013[[#This Row],[הווסת פעיל?]]&lt;&gt;"",X934=""),טבלה1013[[#This Row],[CycleNumber]],"")</f>
        <v/>
      </c>
      <c r="AF935" s="1" t="str">
        <f>IF(B936=1,"",IF(טבלה1013[[#This Row],[הווסת פעיל?]]=1,IF(טבלה1013[[#This Row],[וסת קבוע אחרון]]=F936,1,0),""))</f>
        <v/>
      </c>
      <c r="AG935" s="1" t="str">
        <f>IF(B936=1,"",IF(טבלה1013[[#This Row],[הווסת פעיל?]]=1,IF(OR(טבלה1013[[#This Row],[וסת קבוע אחרון]]=F936,F936=טבלה1013[[#This Row],[LengthofCycle]]),1,0),""))</f>
        <v/>
      </c>
      <c r="AH935" s="1" t="str">
        <f>IF(B936=1,"",IF(טבלה1013[[#This Row],[הווסת פעיל?]]=1,IF(OR(טבלה1013[[#This Row],[וסת קבוע אחרון]]=F936,F936=טבלה1013[[#This Row],[LengthofCycle]],AND(טבלה1013[[#This Row],[LengthofCycle]]&lt;&gt;טבלה1013[[#This Row],[וסת קבוע אחרון]],OR(F936=28,F936=29))),1,0),""))</f>
        <v/>
      </c>
      <c r="AI935" s="1" t="str">
        <f>IF(AND(טבלה1013[[#This Row],[הווסת פעיל?]]=1,B936=1),1,"")</f>
        <v/>
      </c>
      <c r="AJ935" s="4">
        <f>IF(AND(טבלה1013[[#This Row],[הווסת פעיל?]]&lt;&gt;1,B936&lt;&gt;1,B936&lt;&gt;""),IF(טבלה1013[[#This Row],[LengthofCycle]]=F936,1,0),"")</f>
        <v>0</v>
      </c>
      <c r="AK935" s="4">
        <f>IF(AND(טבלה1013[[#This Row],[הווסת פעיל?]]&lt;&gt;1,B936&lt;&gt;1,B936&lt;&gt;""),IF(OR(טבלה1013[[#This Row],[LengthofCycle]]=F936,F936=29),1,0),"")</f>
        <v>0</v>
      </c>
      <c r="AL935" s="4">
        <f>IF(AND(טבלה1013[[#This Row],[הווסת פעיל?]]&lt;&gt;1,B936&lt;&gt;1,B936&lt;&gt;""),IF(OR(טבלה1013[[#This Row],[LengthofCycle]]=F936,F936=29,F936=28),1,0),"")</f>
        <v>0</v>
      </c>
    </row>
    <row r="936" spans="1:38" x14ac:dyDescent="0.25">
      <c r="A936" s="1" t="s">
        <v>131</v>
      </c>
      <c r="B936" s="1">
        <v>11</v>
      </c>
      <c r="C936" s="1">
        <v>1</v>
      </c>
      <c r="D936" s="1">
        <v>1</v>
      </c>
      <c r="E936" s="1">
        <v>0</v>
      </c>
      <c r="F936" s="1">
        <v>30</v>
      </c>
      <c r="G936" s="1">
        <f>טבלה1013[[#This Row],[LengthofCycle]]+1</f>
        <v>31</v>
      </c>
      <c r="H936" s="1" t="str">
        <f>IF(IFERROR(LOOKUP(טבלה1013[[#This Row],[ClientID]],קביעויות[השבוע]),FALSE)=טבלה1013[[#This Row],[ClientID]],1,"")</f>
        <v/>
      </c>
      <c r="I936" s="1" t="str">
        <f>IF(AND(טבלה1013[[#This Row],[CycleNumber]]&gt;1,OR(B937="",טבלה1013[[#This Row],[CycleNumber]]&gt;B935)),IF(OR(AND(טבלה1013[[#This Row],[LengthofCycle]]=28,F935=28),AND(טבלה1013[[#This Row],[LengthofCycle]]=35,F935=35)),1,""),"")</f>
        <v/>
      </c>
      <c r="J936" s="1" t="str">
        <f>IF(AND(טבלה1013[[#This Row],[וסת השבוע]]=1,I935=1,טבלה1013[[#This Row],[CycleNumber]]&gt;B935),1,"")</f>
        <v/>
      </c>
      <c r="K936" s="1" t="str">
        <f>IF(טבלה1013[[#This Row],[CycleNumber]]=1,"",IF(טבלה1013[[#This Row],[וסת השבוע]]=1,0,IF(K935="","",IF(K935=0,IF(טבלה1013[[#This Row],[LengthofCycle]]=28,0,1),IF(K935=1,IF(טבלה1013[[#This Row],[LengthofCycle]]+F935=28*2,0,2),IF(K935=2,IF(טבלה1013[[#This Row],[LengthofCycle]]+F935+F934=28*3,0,3),""))))))</f>
        <v/>
      </c>
      <c r="L936" s="1" t="str">
        <f>IF(טבלה1013[[#This Row],[וסת השבוע]]=1,IF(טבלה1013[[#This Row],[וסת השבוע וההפלגה ביחד]]=1,L935+1,0),IF(AND(טבלה1013[[#This Row],[CycleNumber]]&gt;B935,טבלה1013[[#This Row],[CycleNumber]]&gt;1),IF(טבלה1013[[#This Row],[וסת השבוע פעיל?]]&lt;&gt;"",L935+1,""),""))</f>
        <v/>
      </c>
      <c r="M936" s="1" t="str">
        <f>IF(AND(טבלה1013[[#This Row],[וסת השבוע פעיל?]]&lt;&gt;"",טבלה1013[[#This Row],[CycleNumber]]&lt;B937,B937&lt;&gt;"",טבלה1013[[#This Row],[וסת השבוע פעיל?]]&lt;3),IF(K937=0,IF(AND(טבלה1013[[#This Row],[וסת השבוע פעיל?]]&gt;0,I937=1),0,1),0),"")</f>
        <v/>
      </c>
      <c r="N936" s="1" t="str">
        <f t="shared" si="80"/>
        <v/>
      </c>
      <c r="O936" s="1" t="str">
        <f>IF(AND(טבלה1013[[#This Row],[חיזוי - שבוע]]=1,J937=1),1,"")</f>
        <v/>
      </c>
      <c r="P936" s="1" t="str">
        <f>IF(AND(טבלה1013[[#This Row],[חיזוי טוב עם הפלגה?]]=1,טבלה1013[[#This Row],[וסת קבוע אחרון]]&lt;&gt;28,X935=1),1,"")</f>
        <v/>
      </c>
      <c r="Q936" s="1" t="str">
        <f>IF(AND(טבלה1013[[#This Row],[וסת השבוע פעיל?]]&lt;3,OR(טבלה1013[[#This Row],[CycleNumber]]&gt;B937,B937="")),1,"")</f>
        <v/>
      </c>
      <c r="R936" s="1" t="str">
        <f>IF(טבלה1013[[#This Row],[האישה קבעה וסת שבוע?]]=1,IF(טבלה1013[[#This Row],[וסת השבוע פעיל?]]&lt;3,1,0),"")</f>
        <v/>
      </c>
      <c r="S9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6" s="1">
        <f t="shared" si="81"/>
        <v>0</v>
      </c>
      <c r="U936" s="1">
        <f t="shared" si="82"/>
        <v>0</v>
      </c>
      <c r="V936" s="1">
        <f t="shared" si="83"/>
        <v>0</v>
      </c>
      <c r="W936" s="1" t="str">
        <f>IF(טבלה1013[[#This Row],[3 הפלגות זהות]]="","",IF(טבלה1013[[#This Row],[3 הפלגות זהות]]=1,טבלה1013[[#This Row],[LengthofCycle]],W935))</f>
        <v/>
      </c>
      <c r="Y936" s="1" t="str">
        <f>IF(OR(טבלה1013[[#This Row],[הווסת פעיל?]]=0,טבלה1013[[#This Row],[הווסת פעיל?]]=""),"",SUM(Y935,טבלה1013[[#This Row],[הווסת פעיל?]]))</f>
        <v/>
      </c>
      <c r="Z936" s="1" t="str">
        <f>IF(AND(טבלה1013[[#This Row],[כמה מחזורים עד עקירה]]&lt;&gt;"",Y937=""),טבלה1013[[#This Row],[כמה מחזורים עד עקירה]],"")</f>
        <v/>
      </c>
      <c r="AA936" s="1" t="str">
        <f>IF(AND(טבלה1013[[#This Row],[הווסת פעיל?]]=1,טבלה1013[[#This Row],[וסת קבוע אחרון]]&lt;&gt;W935),טבלה1013[[#This Row],[וסת קבוע אחרון]],"")</f>
        <v/>
      </c>
      <c r="AB936" s="1" t="str">
        <f>IF(AND(טבלה1013[[#This Row],[הווסת פעיל?]]=1,X935=0,טבלה1013[[#This Row],[וסת קבוע אחרון]]=W935),טבלה1013[[#This Row],[וסת קבוע אחרון]],"")</f>
        <v/>
      </c>
      <c r="AC936" s="1" t="str">
        <f>IF(AND(טבלה1013[[#This Row],[הווסת פעיל?]]=1,X935=0,טבלה1013[[#This Row],[וסת קבוע אחרון]]&lt;&gt;W935),1,"")</f>
        <v/>
      </c>
      <c r="AD936" s="1" t="str">
        <f>IF(AND(טבלה1013[[#This Row],[הווסת פעיל?]]&lt;&gt;"",B937=1),טבלה1013[[#This Row],[CycleNumber]],"")</f>
        <v/>
      </c>
      <c r="AE936" s="1" t="str">
        <f>IF(AND(טבלה1013[[#This Row],[הווסת פעיל?]]&lt;&gt;"",X935=""),טבלה1013[[#This Row],[CycleNumber]],"")</f>
        <v/>
      </c>
      <c r="AF936" s="1" t="str">
        <f>IF(B937=1,"",IF(טבלה1013[[#This Row],[הווסת פעיל?]]=1,IF(טבלה1013[[#This Row],[וסת קבוע אחרון]]=F937,1,0),""))</f>
        <v/>
      </c>
      <c r="AG936" s="1" t="str">
        <f>IF(B937=1,"",IF(טבלה1013[[#This Row],[הווסת פעיל?]]=1,IF(OR(טבלה1013[[#This Row],[וסת קבוע אחרון]]=F937,F937=טבלה1013[[#This Row],[LengthofCycle]]),1,0),""))</f>
        <v/>
      </c>
      <c r="AH936" s="1" t="str">
        <f>IF(B937=1,"",IF(טבלה1013[[#This Row],[הווסת פעיל?]]=1,IF(OR(טבלה1013[[#This Row],[וסת קבוע אחרון]]=F937,F937=טבלה1013[[#This Row],[LengthofCycle]],AND(טבלה1013[[#This Row],[LengthofCycle]]&lt;&gt;טבלה1013[[#This Row],[וסת קבוע אחרון]],OR(F937=28,F937=29))),1,0),""))</f>
        <v/>
      </c>
      <c r="AI936" s="1" t="str">
        <f>IF(AND(טבלה1013[[#This Row],[הווסת פעיל?]]=1,B937=1),1,"")</f>
        <v/>
      </c>
      <c r="AJ936" s="4">
        <f>IF(AND(טבלה1013[[#This Row],[הווסת פעיל?]]&lt;&gt;1,B937&lt;&gt;1,B937&lt;&gt;""),IF(טבלה1013[[#This Row],[LengthofCycle]]=F937,1,0),"")</f>
        <v>0</v>
      </c>
      <c r="AK936" s="4">
        <f>IF(AND(טבלה1013[[#This Row],[הווסת פעיל?]]&lt;&gt;1,B937&lt;&gt;1,B937&lt;&gt;""),IF(OR(טבלה1013[[#This Row],[LengthofCycle]]=F937,F937=29),1,0),"")</f>
        <v>1</v>
      </c>
      <c r="AL936" s="4">
        <f>IF(AND(טבלה1013[[#This Row],[הווסת פעיל?]]&lt;&gt;1,B937&lt;&gt;1,B937&lt;&gt;""),IF(OR(טבלה1013[[#This Row],[LengthofCycle]]=F937,F937=29,F937=28),1,0),"")</f>
        <v>1</v>
      </c>
    </row>
    <row r="937" spans="1:38" x14ac:dyDescent="0.25">
      <c r="A937" s="1" t="s">
        <v>131</v>
      </c>
      <c r="B937" s="1">
        <v>12</v>
      </c>
      <c r="C937" s="1">
        <v>1</v>
      </c>
      <c r="D937" s="1">
        <v>1</v>
      </c>
      <c r="E937" s="1">
        <v>0</v>
      </c>
      <c r="F937" s="1">
        <v>29</v>
      </c>
      <c r="G937" s="1">
        <f>טבלה1013[[#This Row],[LengthofCycle]]+1</f>
        <v>30</v>
      </c>
      <c r="H937" s="1" t="str">
        <f>IF(IFERROR(LOOKUP(טבלה1013[[#This Row],[ClientID]],קביעויות[השבוע]),FALSE)=טבלה1013[[#This Row],[ClientID]],1,"")</f>
        <v/>
      </c>
      <c r="I937" s="1" t="str">
        <f>IF(AND(טבלה1013[[#This Row],[CycleNumber]]&gt;1,OR(B938="",טבלה1013[[#This Row],[CycleNumber]]&gt;B936)),IF(OR(AND(טבלה1013[[#This Row],[LengthofCycle]]=28,F936=28),AND(טבלה1013[[#This Row],[LengthofCycle]]=35,F936=35)),1,""),"")</f>
        <v/>
      </c>
      <c r="J937" s="1" t="str">
        <f>IF(AND(טבלה1013[[#This Row],[וסת השבוע]]=1,I936=1,טבלה1013[[#This Row],[CycleNumber]]&gt;B936),1,"")</f>
        <v/>
      </c>
      <c r="K937" s="1" t="str">
        <f>IF(טבלה1013[[#This Row],[CycleNumber]]=1,"",IF(טבלה1013[[#This Row],[וסת השבוע]]=1,0,IF(K936="","",IF(K936=0,IF(טבלה1013[[#This Row],[LengthofCycle]]=28,0,1),IF(K936=1,IF(טבלה1013[[#This Row],[LengthofCycle]]+F936=28*2,0,2),IF(K936=2,IF(טבלה1013[[#This Row],[LengthofCycle]]+F936+F935=28*3,0,3),""))))))</f>
        <v/>
      </c>
      <c r="L937" s="1" t="str">
        <f>IF(טבלה1013[[#This Row],[וסת השבוע]]=1,IF(טבלה1013[[#This Row],[וסת השבוע וההפלגה ביחד]]=1,L936+1,0),IF(AND(טבלה1013[[#This Row],[CycleNumber]]&gt;B936,טבלה1013[[#This Row],[CycleNumber]]&gt;1),IF(טבלה1013[[#This Row],[וסת השבוע פעיל?]]&lt;&gt;"",L936+1,""),""))</f>
        <v/>
      </c>
      <c r="M937" s="1" t="str">
        <f>IF(AND(טבלה1013[[#This Row],[וסת השבוע פעיל?]]&lt;&gt;"",טבלה1013[[#This Row],[CycleNumber]]&lt;B938,B938&lt;&gt;"",טבלה1013[[#This Row],[וסת השבוע פעיל?]]&lt;3),IF(K938=0,IF(AND(טבלה1013[[#This Row],[וסת השבוע פעיל?]]&gt;0,I938=1),0,1),0),"")</f>
        <v/>
      </c>
      <c r="N937" s="1" t="str">
        <f t="shared" si="80"/>
        <v/>
      </c>
      <c r="O937" s="1" t="str">
        <f>IF(AND(טבלה1013[[#This Row],[חיזוי - שבוע]]=1,J938=1),1,"")</f>
        <v/>
      </c>
      <c r="P937" s="1" t="str">
        <f>IF(AND(טבלה1013[[#This Row],[חיזוי טוב עם הפלגה?]]=1,טבלה1013[[#This Row],[וסת קבוע אחרון]]&lt;&gt;28,X936=1),1,"")</f>
        <v/>
      </c>
      <c r="Q937" s="1" t="str">
        <f>IF(AND(טבלה1013[[#This Row],[וסת השבוע פעיל?]]&lt;3,OR(טבלה1013[[#This Row],[CycleNumber]]&gt;B938,B938="")),1,"")</f>
        <v/>
      </c>
      <c r="R937" s="1" t="str">
        <f>IF(טבלה1013[[#This Row],[האישה קבעה וסת שבוע?]]=1,IF(טבלה1013[[#This Row],[וסת השבוע פעיל?]]&lt;3,1,0),"")</f>
        <v/>
      </c>
      <c r="S9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7" s="1">
        <f t="shared" si="81"/>
        <v>0</v>
      </c>
      <c r="U937" s="1">
        <f t="shared" si="82"/>
        <v>0</v>
      </c>
      <c r="V937" s="1">
        <f t="shared" si="83"/>
        <v>0</v>
      </c>
      <c r="W937" s="1" t="str">
        <f>IF(טבלה1013[[#This Row],[3 הפלגות זהות]]="","",IF(טבלה1013[[#This Row],[3 הפלגות זהות]]=1,טבלה1013[[#This Row],[LengthofCycle]],W936))</f>
        <v/>
      </c>
      <c r="Y937" s="1" t="str">
        <f>IF(OR(טבלה1013[[#This Row],[הווסת פעיל?]]=0,טבלה1013[[#This Row],[הווסת פעיל?]]=""),"",SUM(Y936,טבלה1013[[#This Row],[הווסת פעיל?]]))</f>
        <v/>
      </c>
      <c r="Z937" s="1" t="str">
        <f>IF(AND(טבלה1013[[#This Row],[כמה מחזורים עד עקירה]]&lt;&gt;"",Y938=""),טבלה1013[[#This Row],[כמה מחזורים עד עקירה]],"")</f>
        <v/>
      </c>
      <c r="AA937" s="1" t="str">
        <f>IF(AND(טבלה1013[[#This Row],[הווסת פעיל?]]=1,טבלה1013[[#This Row],[וסת קבוע אחרון]]&lt;&gt;W936),טבלה1013[[#This Row],[וסת קבוע אחרון]],"")</f>
        <v/>
      </c>
      <c r="AB937" s="1" t="str">
        <f>IF(AND(טבלה1013[[#This Row],[הווסת פעיל?]]=1,X936=0,טבלה1013[[#This Row],[וסת קבוע אחרון]]=W936),טבלה1013[[#This Row],[וסת קבוע אחרון]],"")</f>
        <v/>
      </c>
      <c r="AC937" s="1" t="str">
        <f>IF(AND(טבלה1013[[#This Row],[הווסת פעיל?]]=1,X936=0,טבלה1013[[#This Row],[וסת קבוע אחרון]]&lt;&gt;W936),1,"")</f>
        <v/>
      </c>
      <c r="AD937" s="1" t="str">
        <f>IF(AND(טבלה1013[[#This Row],[הווסת פעיל?]]&lt;&gt;"",B938=1),טבלה1013[[#This Row],[CycleNumber]],"")</f>
        <v/>
      </c>
      <c r="AE937" s="1" t="str">
        <f>IF(AND(טבלה1013[[#This Row],[הווסת פעיל?]]&lt;&gt;"",X936=""),טבלה1013[[#This Row],[CycleNumber]],"")</f>
        <v/>
      </c>
      <c r="AF937" s="1" t="str">
        <f>IF(B938=1,"",IF(טבלה1013[[#This Row],[הווסת פעיל?]]=1,IF(טבלה1013[[#This Row],[וסת קבוע אחרון]]=F938,1,0),""))</f>
        <v/>
      </c>
      <c r="AG937" s="1" t="str">
        <f>IF(B938=1,"",IF(טבלה1013[[#This Row],[הווסת פעיל?]]=1,IF(OR(טבלה1013[[#This Row],[וסת קבוע אחרון]]=F938,F938=טבלה1013[[#This Row],[LengthofCycle]]),1,0),""))</f>
        <v/>
      </c>
      <c r="AH937" s="1" t="str">
        <f>IF(B938=1,"",IF(טבלה1013[[#This Row],[הווסת פעיל?]]=1,IF(OR(טבלה1013[[#This Row],[וסת קבוע אחרון]]=F938,F938=טבלה1013[[#This Row],[LengthofCycle]],AND(טבלה1013[[#This Row],[LengthofCycle]]&lt;&gt;טבלה1013[[#This Row],[וסת קבוע אחרון]],OR(F938=28,F938=29))),1,0),""))</f>
        <v/>
      </c>
      <c r="AI937" s="1" t="str">
        <f>IF(AND(טבלה1013[[#This Row],[הווסת פעיל?]]=1,B938=1),1,"")</f>
        <v/>
      </c>
      <c r="AJ937" s="4" t="str">
        <f>IF(AND(טבלה1013[[#This Row],[הווסת פעיל?]]&lt;&gt;1,B938&lt;&gt;1,B938&lt;&gt;""),IF(טבלה1013[[#This Row],[LengthofCycle]]=F938,1,0),"")</f>
        <v/>
      </c>
      <c r="AK937" s="4" t="str">
        <f>IF(AND(טבלה1013[[#This Row],[הווסת פעיל?]]&lt;&gt;1,B938&lt;&gt;1,B938&lt;&gt;""),IF(OR(טבלה1013[[#This Row],[LengthofCycle]]=F938,F938=29),1,0),"")</f>
        <v/>
      </c>
      <c r="AL937" s="4" t="str">
        <f>IF(AND(טבלה1013[[#This Row],[הווסת פעיל?]]&lt;&gt;1,B938&lt;&gt;1,B938&lt;&gt;""),IF(OR(טבלה1013[[#This Row],[LengthofCycle]]=F938,F938=29,F938=28),1,0),"")</f>
        <v/>
      </c>
    </row>
    <row r="938" spans="1:38" x14ac:dyDescent="0.25">
      <c r="A938" s="1" t="s">
        <v>132</v>
      </c>
      <c r="B938" s="1">
        <v>1</v>
      </c>
      <c r="C938" s="1">
        <v>0</v>
      </c>
      <c r="D938" s="1">
        <v>1</v>
      </c>
      <c r="E938" s="1">
        <v>0</v>
      </c>
      <c r="F938" s="1">
        <v>27</v>
      </c>
      <c r="G938" s="1">
        <f>טבלה1013[[#This Row],[LengthofCycle]]+1</f>
        <v>28</v>
      </c>
      <c r="H938" s="1" t="str">
        <f>IF(IFERROR(LOOKUP(טבלה1013[[#This Row],[ClientID]],קביעויות[השבוע]),FALSE)=טבלה1013[[#This Row],[ClientID]],1,"")</f>
        <v/>
      </c>
      <c r="I938" s="1" t="str">
        <f>IF(AND(טבלה1013[[#This Row],[CycleNumber]]&gt;1,OR(B939="",טבלה1013[[#This Row],[CycleNumber]]&gt;B937)),IF(OR(AND(טבלה1013[[#This Row],[LengthofCycle]]=28,F937=28),AND(טבלה1013[[#This Row],[LengthofCycle]]=35,F937=35)),1,""),"")</f>
        <v/>
      </c>
      <c r="J938" s="1" t="str">
        <f>IF(AND(טבלה1013[[#This Row],[וסת השבוע]]=1,I937=1,טבלה1013[[#This Row],[CycleNumber]]&gt;B937),1,"")</f>
        <v/>
      </c>
      <c r="K938" s="1" t="str">
        <f>IF(טבלה1013[[#This Row],[CycleNumber]]=1,"",IF(טבלה1013[[#This Row],[וסת השבוע]]=1,0,IF(K937="","",IF(K937=0,IF(טבלה1013[[#This Row],[LengthofCycle]]=28,0,1),IF(K937=1,IF(טבלה1013[[#This Row],[LengthofCycle]]+F937=28*2,0,2),IF(K937=2,IF(טבלה1013[[#This Row],[LengthofCycle]]+F937+F936=28*3,0,3),""))))))</f>
        <v/>
      </c>
      <c r="L938" s="1" t="str">
        <f>IF(טבלה1013[[#This Row],[וסת השבוע]]=1,IF(טבלה1013[[#This Row],[וסת השבוע וההפלגה ביחד]]=1,L937+1,0),IF(AND(טבלה1013[[#This Row],[CycleNumber]]&gt;B937,טבלה1013[[#This Row],[CycleNumber]]&gt;1),IF(טבלה1013[[#This Row],[וסת השבוע פעיל?]]&lt;&gt;"",L937+1,""),""))</f>
        <v/>
      </c>
      <c r="M938" s="1" t="str">
        <f>IF(AND(טבלה1013[[#This Row],[וסת השבוע פעיל?]]&lt;&gt;"",טבלה1013[[#This Row],[CycleNumber]]&lt;B939,B939&lt;&gt;"",טבלה1013[[#This Row],[וסת השבוע פעיל?]]&lt;3),IF(K939=0,IF(AND(טבלה1013[[#This Row],[וסת השבוע פעיל?]]&gt;0,I939=1),0,1),0),"")</f>
        <v/>
      </c>
      <c r="N938" s="1" t="str">
        <f t="shared" si="80"/>
        <v/>
      </c>
      <c r="O938" s="1" t="str">
        <f>IF(AND(טבלה1013[[#This Row],[חיזוי - שבוע]]=1,J939=1),1,"")</f>
        <v/>
      </c>
      <c r="P938" s="1" t="str">
        <f>IF(AND(טבלה1013[[#This Row],[חיזוי טוב עם הפלגה?]]=1,טבלה1013[[#This Row],[וסת קבוע אחרון]]&lt;&gt;28,X937=1),1,"")</f>
        <v/>
      </c>
      <c r="Q938" s="1" t="str">
        <f>IF(AND(טבלה1013[[#This Row],[וסת השבוע פעיל?]]&lt;3,OR(טבלה1013[[#This Row],[CycleNumber]]&gt;B939,B939="")),1,"")</f>
        <v/>
      </c>
      <c r="R938" s="1" t="str">
        <f>IF(טבלה1013[[#This Row],[האישה קבעה וסת שבוע?]]=1,IF(טבלה1013[[#This Row],[וסת השבוע פעיל?]]&lt;3,1,0),"")</f>
        <v/>
      </c>
      <c r="S9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8" s="1" t="str">
        <f t="shared" si="81"/>
        <v/>
      </c>
      <c r="U938" s="1" t="str">
        <f t="shared" si="82"/>
        <v/>
      </c>
      <c r="V938" s="1" t="str">
        <f t="shared" si="83"/>
        <v/>
      </c>
      <c r="W938" s="1" t="str">
        <f>IF(טבלה1013[[#This Row],[3 הפלגות זהות]]="","",IF(טבלה1013[[#This Row],[3 הפלגות זהות]]=1,טבלה1013[[#This Row],[LengthofCycle]],W937))</f>
        <v/>
      </c>
      <c r="Y938" s="1" t="str">
        <f>IF(OR(טבלה1013[[#This Row],[הווסת פעיל?]]=0,טבלה1013[[#This Row],[הווסת פעיל?]]=""),"",SUM(Y937,טבלה1013[[#This Row],[הווסת פעיל?]]))</f>
        <v/>
      </c>
      <c r="Z938" s="1" t="str">
        <f>IF(AND(טבלה1013[[#This Row],[כמה מחזורים עד עקירה]]&lt;&gt;"",Y939=""),טבלה1013[[#This Row],[כמה מחזורים עד עקירה]],"")</f>
        <v/>
      </c>
      <c r="AA938" s="1" t="str">
        <f>IF(AND(טבלה1013[[#This Row],[הווסת פעיל?]]=1,טבלה1013[[#This Row],[וסת קבוע אחרון]]&lt;&gt;W937),טבלה1013[[#This Row],[וסת קבוע אחרון]],"")</f>
        <v/>
      </c>
      <c r="AB938" s="1" t="str">
        <f>IF(AND(טבלה1013[[#This Row],[הווסת פעיל?]]=1,X937=0,טבלה1013[[#This Row],[וסת קבוע אחרון]]=W937),טבלה1013[[#This Row],[וסת קבוע אחרון]],"")</f>
        <v/>
      </c>
      <c r="AC938" s="1" t="str">
        <f>IF(AND(טבלה1013[[#This Row],[הווסת פעיל?]]=1,X937=0,טבלה1013[[#This Row],[וסת קבוע אחרון]]&lt;&gt;W937),1,"")</f>
        <v/>
      </c>
      <c r="AD938" s="1" t="str">
        <f>IF(AND(טבלה1013[[#This Row],[הווסת פעיל?]]&lt;&gt;"",B939=1),טבלה1013[[#This Row],[CycleNumber]],"")</f>
        <v/>
      </c>
      <c r="AE938" s="1" t="str">
        <f>IF(AND(טבלה1013[[#This Row],[הווסת פעיל?]]&lt;&gt;"",X937=""),טבלה1013[[#This Row],[CycleNumber]],"")</f>
        <v/>
      </c>
      <c r="AF938" s="1" t="str">
        <f>IF(B939=1,"",IF(טבלה1013[[#This Row],[הווסת פעיל?]]=1,IF(טבלה1013[[#This Row],[וסת קבוע אחרון]]=F939,1,0),""))</f>
        <v/>
      </c>
      <c r="AG938" s="1" t="str">
        <f>IF(B939=1,"",IF(טבלה1013[[#This Row],[הווסת פעיל?]]=1,IF(OR(טבלה1013[[#This Row],[וסת קבוע אחרון]]=F939,F939=טבלה1013[[#This Row],[LengthofCycle]]),1,0),""))</f>
        <v/>
      </c>
      <c r="AH938" s="1" t="str">
        <f>IF(B939=1,"",IF(טבלה1013[[#This Row],[הווסת פעיל?]]=1,IF(OR(טבלה1013[[#This Row],[וסת קבוע אחרון]]=F939,F939=טבלה1013[[#This Row],[LengthofCycle]],AND(טבלה1013[[#This Row],[LengthofCycle]]&lt;&gt;טבלה1013[[#This Row],[וסת קבוע אחרון]],OR(F939=28,F939=29))),1,0),""))</f>
        <v/>
      </c>
      <c r="AI938" s="1" t="str">
        <f>IF(AND(טבלה1013[[#This Row],[הווסת פעיל?]]=1,B939=1),1,"")</f>
        <v/>
      </c>
      <c r="AJ938" s="4">
        <f>IF(AND(טבלה1013[[#This Row],[הווסת פעיל?]]&lt;&gt;1,B939&lt;&gt;1,B939&lt;&gt;""),IF(טבלה1013[[#This Row],[LengthofCycle]]=F939,1,0),"")</f>
        <v>1</v>
      </c>
      <c r="AK938" s="4">
        <f>IF(AND(טבלה1013[[#This Row],[הווסת פעיל?]]&lt;&gt;1,B939&lt;&gt;1,B939&lt;&gt;""),IF(OR(טבלה1013[[#This Row],[LengthofCycle]]=F939,F939=29),1,0),"")</f>
        <v>1</v>
      </c>
      <c r="AL938" s="4">
        <f>IF(AND(טבלה1013[[#This Row],[הווסת פעיל?]]&lt;&gt;1,B939&lt;&gt;1,B939&lt;&gt;""),IF(OR(טבלה1013[[#This Row],[LengthofCycle]]=F939,F939=29,F939=28),1,0),"")</f>
        <v>1</v>
      </c>
    </row>
    <row r="939" spans="1:38" x14ac:dyDescent="0.25">
      <c r="A939" s="1" t="s">
        <v>132</v>
      </c>
      <c r="B939" s="1">
        <v>2</v>
      </c>
      <c r="C939" s="1">
        <v>0</v>
      </c>
      <c r="D939" s="1">
        <v>1</v>
      </c>
      <c r="E939" s="1">
        <v>0</v>
      </c>
      <c r="F939" s="1">
        <v>27</v>
      </c>
      <c r="G939" s="1">
        <f>טבלה1013[[#This Row],[LengthofCycle]]+1</f>
        <v>28</v>
      </c>
      <c r="H939" s="1" t="str">
        <f>IF(IFERROR(LOOKUP(טבלה1013[[#This Row],[ClientID]],קביעויות[השבוע]),FALSE)=טבלה1013[[#This Row],[ClientID]],1,"")</f>
        <v/>
      </c>
      <c r="I939" s="1" t="str">
        <f>IF(AND(טבלה1013[[#This Row],[CycleNumber]]&gt;1,OR(B940="",טבלה1013[[#This Row],[CycleNumber]]&gt;B938)),IF(OR(AND(טבלה1013[[#This Row],[LengthofCycle]]=28,F938=28),AND(טבלה1013[[#This Row],[LengthofCycle]]=35,F938=35)),1,""),"")</f>
        <v/>
      </c>
      <c r="J939" s="1" t="str">
        <f>IF(AND(טבלה1013[[#This Row],[וסת השבוע]]=1,I938=1,טבלה1013[[#This Row],[CycleNumber]]&gt;B938),1,"")</f>
        <v/>
      </c>
      <c r="K939" s="1" t="str">
        <f>IF(טבלה1013[[#This Row],[CycleNumber]]=1,"",IF(טבלה1013[[#This Row],[וסת השבוע]]=1,0,IF(K938="","",IF(K938=0,IF(טבלה1013[[#This Row],[LengthofCycle]]=28,0,1),IF(K938=1,IF(טבלה1013[[#This Row],[LengthofCycle]]+F938=28*2,0,2),IF(K938=2,IF(טבלה1013[[#This Row],[LengthofCycle]]+F938+F937=28*3,0,3),""))))))</f>
        <v/>
      </c>
      <c r="L939" s="1" t="str">
        <f>IF(טבלה1013[[#This Row],[וסת השבוע]]=1,IF(טבלה1013[[#This Row],[וסת השבוע וההפלגה ביחד]]=1,L938+1,0),IF(AND(טבלה1013[[#This Row],[CycleNumber]]&gt;B938,טבלה1013[[#This Row],[CycleNumber]]&gt;1),IF(טבלה1013[[#This Row],[וסת השבוע פעיל?]]&lt;&gt;"",L938+1,""),""))</f>
        <v/>
      </c>
      <c r="M939" s="1" t="str">
        <f>IF(AND(טבלה1013[[#This Row],[וסת השבוע פעיל?]]&lt;&gt;"",טבלה1013[[#This Row],[CycleNumber]]&lt;B940,B940&lt;&gt;"",טבלה1013[[#This Row],[וסת השבוע פעיל?]]&lt;3),IF(K940=0,IF(AND(טבלה1013[[#This Row],[וסת השבוע פעיל?]]&gt;0,I940=1),0,1),0),"")</f>
        <v/>
      </c>
      <c r="N939" s="1" t="str">
        <f t="shared" si="80"/>
        <v/>
      </c>
      <c r="O939" s="1" t="str">
        <f>IF(AND(טבלה1013[[#This Row],[חיזוי - שבוע]]=1,J940=1),1,"")</f>
        <v/>
      </c>
      <c r="P939" s="1" t="str">
        <f>IF(AND(טבלה1013[[#This Row],[חיזוי טוב עם הפלגה?]]=1,טבלה1013[[#This Row],[וסת קבוע אחרון]]&lt;&gt;28,X938=1),1,"")</f>
        <v/>
      </c>
      <c r="Q939" s="1" t="str">
        <f>IF(AND(טבלה1013[[#This Row],[וסת השבוע פעיל?]]&lt;3,OR(טבלה1013[[#This Row],[CycleNumber]]&gt;B940,B940="")),1,"")</f>
        <v/>
      </c>
      <c r="R939" s="1" t="str">
        <f>IF(טבלה1013[[#This Row],[האישה קבעה וסת שבוע?]]=1,IF(טבלה1013[[#This Row],[וסת השבוע פעיל?]]&lt;3,1,0),"")</f>
        <v/>
      </c>
      <c r="S9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39" s="1" t="str">
        <f t="shared" si="81"/>
        <v/>
      </c>
      <c r="U939" s="1" t="str">
        <f t="shared" si="82"/>
        <v/>
      </c>
      <c r="V939" s="1" t="str">
        <f t="shared" si="83"/>
        <v/>
      </c>
      <c r="W939" s="1" t="str">
        <f>IF(טבלה1013[[#This Row],[3 הפלגות זהות]]="","",IF(טבלה1013[[#This Row],[3 הפלגות זהות]]=1,טבלה1013[[#This Row],[LengthofCycle]],W938))</f>
        <v/>
      </c>
      <c r="Y939" s="1" t="str">
        <f>IF(OR(טבלה1013[[#This Row],[הווסת פעיל?]]=0,טבלה1013[[#This Row],[הווסת פעיל?]]=""),"",SUM(Y938,טבלה1013[[#This Row],[הווסת פעיל?]]))</f>
        <v/>
      </c>
      <c r="Z939" s="1" t="str">
        <f>IF(AND(טבלה1013[[#This Row],[כמה מחזורים עד עקירה]]&lt;&gt;"",Y940=""),טבלה1013[[#This Row],[כמה מחזורים עד עקירה]],"")</f>
        <v/>
      </c>
      <c r="AA939" s="1" t="str">
        <f>IF(AND(טבלה1013[[#This Row],[הווסת פעיל?]]=1,טבלה1013[[#This Row],[וסת קבוע אחרון]]&lt;&gt;W938),טבלה1013[[#This Row],[וסת קבוע אחרון]],"")</f>
        <v/>
      </c>
      <c r="AB939" s="1" t="str">
        <f>IF(AND(טבלה1013[[#This Row],[הווסת פעיל?]]=1,X938=0,טבלה1013[[#This Row],[וסת קבוע אחרון]]=W938),טבלה1013[[#This Row],[וסת קבוע אחרון]],"")</f>
        <v/>
      </c>
      <c r="AC939" s="1" t="str">
        <f>IF(AND(טבלה1013[[#This Row],[הווסת פעיל?]]=1,X938=0,טבלה1013[[#This Row],[וסת קבוע אחרון]]&lt;&gt;W938),1,"")</f>
        <v/>
      </c>
      <c r="AD939" s="1" t="str">
        <f>IF(AND(טבלה1013[[#This Row],[הווסת פעיל?]]&lt;&gt;"",B940=1),טבלה1013[[#This Row],[CycleNumber]],"")</f>
        <v/>
      </c>
      <c r="AE939" s="1" t="str">
        <f>IF(AND(טבלה1013[[#This Row],[הווסת פעיל?]]&lt;&gt;"",X938=""),טבלה1013[[#This Row],[CycleNumber]],"")</f>
        <v/>
      </c>
      <c r="AF939" s="1" t="str">
        <f>IF(B940=1,"",IF(טבלה1013[[#This Row],[הווסת פעיל?]]=1,IF(טבלה1013[[#This Row],[וסת קבוע אחרון]]=F940,1,0),""))</f>
        <v/>
      </c>
      <c r="AG939" s="1" t="str">
        <f>IF(B940=1,"",IF(טבלה1013[[#This Row],[הווסת פעיל?]]=1,IF(OR(טבלה1013[[#This Row],[וסת קבוע אחרון]]=F940,F940=טבלה1013[[#This Row],[LengthofCycle]]),1,0),""))</f>
        <v/>
      </c>
      <c r="AH939" s="1" t="str">
        <f>IF(B940=1,"",IF(טבלה1013[[#This Row],[הווסת פעיל?]]=1,IF(OR(טבלה1013[[#This Row],[וסת קבוע אחרון]]=F940,F940=טבלה1013[[#This Row],[LengthofCycle]],AND(טבלה1013[[#This Row],[LengthofCycle]]&lt;&gt;טבלה1013[[#This Row],[וסת קבוע אחרון]],OR(F940=28,F940=29))),1,0),""))</f>
        <v/>
      </c>
      <c r="AI939" s="1" t="str">
        <f>IF(AND(טבלה1013[[#This Row],[הווסת פעיל?]]=1,B940=1),1,"")</f>
        <v/>
      </c>
      <c r="AJ939" s="4">
        <f>IF(AND(טבלה1013[[#This Row],[הווסת פעיל?]]&lt;&gt;1,B940&lt;&gt;1,B940&lt;&gt;""),IF(טבלה1013[[#This Row],[LengthofCycle]]=F940,1,0),"")</f>
        <v>0</v>
      </c>
      <c r="AK939" s="4">
        <f>IF(AND(טבלה1013[[#This Row],[הווסת פעיל?]]&lt;&gt;1,B940&lt;&gt;1,B940&lt;&gt;""),IF(OR(טבלה1013[[#This Row],[LengthofCycle]]=F940,F940=29),1,0),"")</f>
        <v>0</v>
      </c>
      <c r="AL939" s="4">
        <f>IF(AND(טבלה1013[[#This Row],[הווסת פעיל?]]&lt;&gt;1,B940&lt;&gt;1,B940&lt;&gt;""),IF(OR(טבלה1013[[#This Row],[LengthofCycle]]=F940,F940=29,F940=28),1,0),"")</f>
        <v>1</v>
      </c>
    </row>
    <row r="940" spans="1:38" x14ac:dyDescent="0.25">
      <c r="A940" s="1" t="s">
        <v>132</v>
      </c>
      <c r="B940" s="1">
        <v>3</v>
      </c>
      <c r="C940" s="1">
        <v>0</v>
      </c>
      <c r="D940" s="1">
        <v>1</v>
      </c>
      <c r="E940" s="1">
        <v>0</v>
      </c>
      <c r="F940" s="1">
        <v>28</v>
      </c>
      <c r="G940" s="1">
        <f>טבלה1013[[#This Row],[LengthofCycle]]+1</f>
        <v>29</v>
      </c>
      <c r="H940" s="1" t="str">
        <f>IF(IFERROR(LOOKUP(טבלה1013[[#This Row],[ClientID]],קביעויות[השבוע]),FALSE)=טבלה1013[[#This Row],[ClientID]],1,"")</f>
        <v/>
      </c>
      <c r="I940" s="1" t="str">
        <f>IF(AND(טבלה1013[[#This Row],[CycleNumber]]&gt;1,OR(B941="",טבלה1013[[#This Row],[CycleNumber]]&gt;B939)),IF(OR(AND(טבלה1013[[#This Row],[LengthofCycle]]=28,F939=28),AND(טבלה1013[[#This Row],[LengthofCycle]]=35,F939=35)),1,""),"")</f>
        <v/>
      </c>
      <c r="J940" s="1" t="str">
        <f>IF(AND(טבלה1013[[#This Row],[וסת השבוע]]=1,I939=1,טבלה1013[[#This Row],[CycleNumber]]&gt;B939),1,"")</f>
        <v/>
      </c>
      <c r="K940" s="1" t="str">
        <f>IF(טבלה1013[[#This Row],[CycleNumber]]=1,"",IF(טבלה1013[[#This Row],[וסת השבוע]]=1,0,IF(K939="","",IF(K939=0,IF(טבלה1013[[#This Row],[LengthofCycle]]=28,0,1),IF(K939=1,IF(טבלה1013[[#This Row],[LengthofCycle]]+F939=28*2,0,2),IF(K939=2,IF(טבלה1013[[#This Row],[LengthofCycle]]+F939+F938=28*3,0,3),""))))))</f>
        <v/>
      </c>
      <c r="L940" s="1" t="str">
        <f>IF(טבלה1013[[#This Row],[וסת השבוע]]=1,IF(טבלה1013[[#This Row],[וסת השבוע וההפלגה ביחד]]=1,L939+1,0),IF(AND(טבלה1013[[#This Row],[CycleNumber]]&gt;B939,טבלה1013[[#This Row],[CycleNumber]]&gt;1),IF(טבלה1013[[#This Row],[וסת השבוע פעיל?]]&lt;&gt;"",L939+1,""),""))</f>
        <v/>
      </c>
      <c r="M940" s="1" t="str">
        <f>IF(AND(טבלה1013[[#This Row],[וסת השבוע פעיל?]]&lt;&gt;"",טבלה1013[[#This Row],[CycleNumber]]&lt;B941,B941&lt;&gt;"",טבלה1013[[#This Row],[וסת השבוע פעיל?]]&lt;3),IF(K941=0,IF(AND(טבלה1013[[#This Row],[וסת השבוע פעיל?]]&gt;0,I941=1),0,1),0),"")</f>
        <v/>
      </c>
      <c r="N940" s="1" t="str">
        <f t="shared" si="80"/>
        <v/>
      </c>
      <c r="O940" s="1" t="str">
        <f>IF(AND(טבלה1013[[#This Row],[חיזוי - שבוע]]=1,J941=1),1,"")</f>
        <v/>
      </c>
      <c r="P940" s="1" t="str">
        <f>IF(AND(טבלה1013[[#This Row],[חיזוי טוב עם הפלגה?]]=1,טבלה1013[[#This Row],[וסת קבוע אחרון]]&lt;&gt;28,X939=1),1,"")</f>
        <v/>
      </c>
      <c r="Q940" s="1" t="str">
        <f>IF(AND(טבלה1013[[#This Row],[וסת השבוע פעיל?]]&lt;3,OR(טבלה1013[[#This Row],[CycleNumber]]&gt;B941,B941="")),1,"")</f>
        <v/>
      </c>
      <c r="R940" s="1" t="str">
        <f>IF(טבלה1013[[#This Row],[האישה קבעה וסת שבוע?]]=1,IF(טבלה1013[[#This Row],[וסת השבוע פעיל?]]&lt;3,1,0),"")</f>
        <v/>
      </c>
      <c r="S9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0" s="1">
        <f t="shared" si="81"/>
        <v>0</v>
      </c>
      <c r="U940" s="1" t="str">
        <f t="shared" si="82"/>
        <v/>
      </c>
      <c r="V940" s="1" t="str">
        <f t="shared" si="83"/>
        <v/>
      </c>
      <c r="W940" s="1" t="str">
        <f>IF(טבלה1013[[#This Row],[3 הפלגות זהות]]="","",IF(טבלה1013[[#This Row],[3 הפלגות זהות]]=1,טבלה1013[[#This Row],[LengthofCycle]],W939))</f>
        <v/>
      </c>
      <c r="Y940" s="1" t="str">
        <f>IF(OR(טבלה1013[[#This Row],[הווסת פעיל?]]=0,טבלה1013[[#This Row],[הווסת פעיל?]]=""),"",SUM(Y939,טבלה1013[[#This Row],[הווסת פעיל?]]))</f>
        <v/>
      </c>
      <c r="Z940" s="1" t="str">
        <f>IF(AND(טבלה1013[[#This Row],[כמה מחזורים עד עקירה]]&lt;&gt;"",Y941=""),טבלה1013[[#This Row],[כמה מחזורים עד עקירה]],"")</f>
        <v/>
      </c>
      <c r="AA940" s="1" t="str">
        <f>IF(AND(טבלה1013[[#This Row],[הווסת פעיל?]]=1,טבלה1013[[#This Row],[וסת קבוע אחרון]]&lt;&gt;W939),טבלה1013[[#This Row],[וסת קבוע אחרון]],"")</f>
        <v/>
      </c>
      <c r="AB940" s="1" t="str">
        <f>IF(AND(טבלה1013[[#This Row],[הווסת פעיל?]]=1,X939=0,טבלה1013[[#This Row],[וסת קבוע אחרון]]=W939),טבלה1013[[#This Row],[וסת קבוע אחרון]],"")</f>
        <v/>
      </c>
      <c r="AC940" s="1" t="str">
        <f>IF(AND(טבלה1013[[#This Row],[הווסת פעיל?]]=1,X939=0,טבלה1013[[#This Row],[וסת קבוע אחרון]]&lt;&gt;W939),1,"")</f>
        <v/>
      </c>
      <c r="AD940" s="1" t="str">
        <f>IF(AND(טבלה1013[[#This Row],[הווסת פעיל?]]&lt;&gt;"",B941=1),טבלה1013[[#This Row],[CycleNumber]],"")</f>
        <v/>
      </c>
      <c r="AE940" s="1" t="str">
        <f>IF(AND(טבלה1013[[#This Row],[הווסת פעיל?]]&lt;&gt;"",X939=""),טבלה1013[[#This Row],[CycleNumber]],"")</f>
        <v/>
      </c>
      <c r="AF940" s="1" t="str">
        <f>IF(B941=1,"",IF(טבלה1013[[#This Row],[הווסת פעיל?]]=1,IF(טבלה1013[[#This Row],[וסת קבוע אחרון]]=F941,1,0),""))</f>
        <v/>
      </c>
      <c r="AG940" s="1" t="str">
        <f>IF(B941=1,"",IF(טבלה1013[[#This Row],[הווסת פעיל?]]=1,IF(OR(טבלה1013[[#This Row],[וסת קבוע אחרון]]=F941,F941=טבלה1013[[#This Row],[LengthofCycle]]),1,0),""))</f>
        <v/>
      </c>
      <c r="AH940" s="1" t="str">
        <f>IF(B941=1,"",IF(טבלה1013[[#This Row],[הווסת פעיל?]]=1,IF(OR(טבלה1013[[#This Row],[וסת קבוע אחרון]]=F941,F941=טבלה1013[[#This Row],[LengthofCycle]],AND(טבלה1013[[#This Row],[LengthofCycle]]&lt;&gt;טבלה1013[[#This Row],[וסת קבוע אחרון]],OR(F941=28,F941=29))),1,0),""))</f>
        <v/>
      </c>
      <c r="AI940" s="1" t="str">
        <f>IF(AND(טבלה1013[[#This Row],[הווסת פעיל?]]=1,B941=1),1,"")</f>
        <v/>
      </c>
      <c r="AJ940" s="4">
        <f>IF(AND(טבלה1013[[#This Row],[הווסת פעיל?]]&lt;&gt;1,B941&lt;&gt;1,B941&lt;&gt;""),IF(טבלה1013[[#This Row],[LengthofCycle]]=F941,1,0),"")</f>
        <v>0</v>
      </c>
      <c r="AK940" s="4">
        <f>IF(AND(טבלה1013[[#This Row],[הווסת פעיל?]]&lt;&gt;1,B941&lt;&gt;1,B941&lt;&gt;""),IF(OR(טבלה1013[[#This Row],[LengthofCycle]]=F941,F941=29),1,0),"")</f>
        <v>0</v>
      </c>
      <c r="AL940" s="4">
        <f>IF(AND(טבלה1013[[#This Row],[הווסת פעיל?]]&lt;&gt;1,B941&lt;&gt;1,B941&lt;&gt;""),IF(OR(טבלה1013[[#This Row],[LengthofCycle]]=F941,F941=29,F941=28),1,0),"")</f>
        <v>0</v>
      </c>
    </row>
    <row r="941" spans="1:38" x14ac:dyDescent="0.25">
      <c r="A941" s="1" t="s">
        <v>132</v>
      </c>
      <c r="B941" s="1">
        <v>4</v>
      </c>
      <c r="C941" s="1">
        <v>0</v>
      </c>
      <c r="D941" s="1">
        <v>1</v>
      </c>
      <c r="E941" s="1">
        <v>0</v>
      </c>
      <c r="F941" s="1">
        <v>25</v>
      </c>
      <c r="G941" s="1">
        <f>טבלה1013[[#This Row],[LengthofCycle]]+1</f>
        <v>26</v>
      </c>
      <c r="H941" s="1" t="str">
        <f>IF(IFERROR(LOOKUP(טבלה1013[[#This Row],[ClientID]],קביעויות[השבוע]),FALSE)=טבלה1013[[#This Row],[ClientID]],1,"")</f>
        <v/>
      </c>
      <c r="I941" s="1" t="str">
        <f>IF(AND(טבלה1013[[#This Row],[CycleNumber]]&gt;1,OR(B942="",טבלה1013[[#This Row],[CycleNumber]]&gt;B940)),IF(OR(AND(טבלה1013[[#This Row],[LengthofCycle]]=28,F940=28),AND(טבלה1013[[#This Row],[LengthofCycle]]=35,F940=35)),1,""),"")</f>
        <v/>
      </c>
      <c r="J941" s="1" t="str">
        <f>IF(AND(טבלה1013[[#This Row],[וסת השבוע]]=1,I940=1,טבלה1013[[#This Row],[CycleNumber]]&gt;B940),1,"")</f>
        <v/>
      </c>
      <c r="K941" s="1" t="str">
        <f>IF(טבלה1013[[#This Row],[CycleNumber]]=1,"",IF(טבלה1013[[#This Row],[וסת השבוע]]=1,0,IF(K940="","",IF(K940=0,IF(טבלה1013[[#This Row],[LengthofCycle]]=28,0,1),IF(K940=1,IF(טבלה1013[[#This Row],[LengthofCycle]]+F940=28*2,0,2),IF(K940=2,IF(טבלה1013[[#This Row],[LengthofCycle]]+F940+F939=28*3,0,3),""))))))</f>
        <v/>
      </c>
      <c r="L941" s="1" t="str">
        <f>IF(טבלה1013[[#This Row],[וסת השבוע]]=1,IF(טבלה1013[[#This Row],[וסת השבוע וההפלגה ביחד]]=1,L940+1,0),IF(AND(טבלה1013[[#This Row],[CycleNumber]]&gt;B940,טבלה1013[[#This Row],[CycleNumber]]&gt;1),IF(טבלה1013[[#This Row],[וסת השבוע פעיל?]]&lt;&gt;"",L940+1,""),""))</f>
        <v/>
      </c>
      <c r="M941" s="1" t="str">
        <f>IF(AND(טבלה1013[[#This Row],[וסת השבוע פעיל?]]&lt;&gt;"",טבלה1013[[#This Row],[CycleNumber]]&lt;B942,B942&lt;&gt;"",טבלה1013[[#This Row],[וסת השבוע פעיל?]]&lt;3),IF(K942=0,IF(AND(טבלה1013[[#This Row],[וסת השבוע פעיל?]]&gt;0,I942=1),0,1),0),"")</f>
        <v/>
      </c>
      <c r="N941" s="1" t="str">
        <f t="shared" si="80"/>
        <v/>
      </c>
      <c r="O941" s="1" t="str">
        <f>IF(AND(טבלה1013[[#This Row],[חיזוי - שבוע]]=1,J942=1),1,"")</f>
        <v/>
      </c>
      <c r="P941" s="1" t="str">
        <f>IF(AND(טבלה1013[[#This Row],[חיזוי טוב עם הפלגה?]]=1,טבלה1013[[#This Row],[וסת קבוע אחרון]]&lt;&gt;28,X940=1),1,"")</f>
        <v/>
      </c>
      <c r="Q941" s="1" t="str">
        <f>IF(AND(טבלה1013[[#This Row],[וסת השבוע פעיל?]]&lt;3,OR(טבלה1013[[#This Row],[CycleNumber]]&gt;B942,B942="")),1,"")</f>
        <v/>
      </c>
      <c r="R941" s="1" t="str">
        <f>IF(טבלה1013[[#This Row],[האישה קבעה וסת שבוע?]]=1,IF(טבלה1013[[#This Row],[וסת השבוע פעיל?]]&lt;3,1,0),"")</f>
        <v/>
      </c>
      <c r="S9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1" s="1">
        <f t="shared" si="81"/>
        <v>0</v>
      </c>
      <c r="U941" s="1">
        <f t="shared" si="82"/>
        <v>0</v>
      </c>
      <c r="V941" s="1" t="str">
        <f t="shared" si="83"/>
        <v/>
      </c>
      <c r="W941" s="1" t="str">
        <f>IF(טבלה1013[[#This Row],[3 הפלגות זהות]]="","",IF(טבלה1013[[#This Row],[3 הפלגות זהות]]=1,טבלה1013[[#This Row],[LengthofCycle]],W940))</f>
        <v/>
      </c>
      <c r="Y941" s="1" t="str">
        <f>IF(OR(טבלה1013[[#This Row],[הווסת פעיל?]]=0,טבלה1013[[#This Row],[הווסת פעיל?]]=""),"",SUM(Y940,טבלה1013[[#This Row],[הווסת פעיל?]]))</f>
        <v/>
      </c>
      <c r="Z941" s="1" t="str">
        <f>IF(AND(טבלה1013[[#This Row],[כמה מחזורים עד עקירה]]&lt;&gt;"",Y942=""),טבלה1013[[#This Row],[כמה מחזורים עד עקירה]],"")</f>
        <v/>
      </c>
      <c r="AA941" s="1" t="str">
        <f>IF(AND(טבלה1013[[#This Row],[הווסת פעיל?]]=1,טבלה1013[[#This Row],[וסת קבוע אחרון]]&lt;&gt;W940),טבלה1013[[#This Row],[וסת קבוע אחרון]],"")</f>
        <v/>
      </c>
      <c r="AB941" s="1" t="str">
        <f>IF(AND(טבלה1013[[#This Row],[הווסת פעיל?]]=1,X940=0,טבלה1013[[#This Row],[וסת קבוע אחרון]]=W940),טבלה1013[[#This Row],[וסת קבוע אחרון]],"")</f>
        <v/>
      </c>
      <c r="AC941" s="1" t="str">
        <f>IF(AND(טבלה1013[[#This Row],[הווסת פעיל?]]=1,X940=0,טבלה1013[[#This Row],[וסת קבוע אחרון]]&lt;&gt;W940),1,"")</f>
        <v/>
      </c>
      <c r="AD941" s="1" t="str">
        <f>IF(AND(טבלה1013[[#This Row],[הווסת פעיל?]]&lt;&gt;"",B942=1),טבלה1013[[#This Row],[CycleNumber]],"")</f>
        <v/>
      </c>
      <c r="AE941" s="1" t="str">
        <f>IF(AND(טבלה1013[[#This Row],[הווסת פעיל?]]&lt;&gt;"",X940=""),טבלה1013[[#This Row],[CycleNumber]],"")</f>
        <v/>
      </c>
      <c r="AF941" s="1" t="str">
        <f>IF(B942=1,"",IF(טבלה1013[[#This Row],[הווסת פעיל?]]=1,IF(טבלה1013[[#This Row],[וסת קבוע אחרון]]=F942,1,0),""))</f>
        <v/>
      </c>
      <c r="AG941" s="1" t="str">
        <f>IF(B942=1,"",IF(טבלה1013[[#This Row],[הווסת פעיל?]]=1,IF(OR(טבלה1013[[#This Row],[וסת קבוע אחרון]]=F942,F942=טבלה1013[[#This Row],[LengthofCycle]]),1,0),""))</f>
        <v/>
      </c>
      <c r="AH941" s="1" t="str">
        <f>IF(B942=1,"",IF(טבלה1013[[#This Row],[הווסת פעיל?]]=1,IF(OR(טבלה1013[[#This Row],[וסת קבוע אחרון]]=F942,F942=טבלה1013[[#This Row],[LengthofCycle]],AND(טבלה1013[[#This Row],[LengthofCycle]]&lt;&gt;טבלה1013[[#This Row],[וסת קבוע אחרון]],OR(F942=28,F942=29))),1,0),""))</f>
        <v/>
      </c>
      <c r="AI941" s="1" t="str">
        <f>IF(AND(טבלה1013[[#This Row],[הווסת פעיל?]]=1,B942=1),1,"")</f>
        <v/>
      </c>
      <c r="AJ941" s="4">
        <f>IF(AND(טבלה1013[[#This Row],[הווסת פעיל?]]&lt;&gt;1,B942&lt;&gt;1,B942&lt;&gt;""),IF(טבלה1013[[#This Row],[LengthofCycle]]=F942,1,0),"")</f>
        <v>0</v>
      </c>
      <c r="AK941" s="4">
        <f>IF(AND(טבלה1013[[#This Row],[הווסת פעיל?]]&lt;&gt;1,B942&lt;&gt;1,B942&lt;&gt;""),IF(OR(טבלה1013[[#This Row],[LengthofCycle]]=F942,F942=29),1,0),"")</f>
        <v>0</v>
      </c>
      <c r="AL941" s="4">
        <f>IF(AND(טבלה1013[[#This Row],[הווסת פעיל?]]&lt;&gt;1,B942&lt;&gt;1,B942&lt;&gt;""),IF(OR(טבלה1013[[#This Row],[LengthofCycle]]=F942,F942=29,F942=28),1,0),"")</f>
        <v>0</v>
      </c>
    </row>
    <row r="942" spans="1:38" x14ac:dyDescent="0.25">
      <c r="A942" s="1" t="s">
        <v>132</v>
      </c>
      <c r="B942" s="1">
        <v>5</v>
      </c>
      <c r="C942" s="1">
        <v>0</v>
      </c>
      <c r="D942" s="1">
        <v>1</v>
      </c>
      <c r="E942" s="1">
        <v>0</v>
      </c>
      <c r="F942" s="1">
        <v>26</v>
      </c>
      <c r="G942" s="1">
        <f>טבלה1013[[#This Row],[LengthofCycle]]+1</f>
        <v>27</v>
      </c>
      <c r="H942" s="1" t="str">
        <f>IF(IFERROR(LOOKUP(טבלה1013[[#This Row],[ClientID]],קביעויות[השבוע]),FALSE)=טבלה1013[[#This Row],[ClientID]],1,"")</f>
        <v/>
      </c>
      <c r="I942" s="1" t="str">
        <f>IF(AND(טבלה1013[[#This Row],[CycleNumber]]&gt;1,OR(B943="",טבלה1013[[#This Row],[CycleNumber]]&gt;B941)),IF(OR(AND(טבלה1013[[#This Row],[LengthofCycle]]=28,F941=28),AND(טבלה1013[[#This Row],[LengthofCycle]]=35,F941=35)),1,""),"")</f>
        <v/>
      </c>
      <c r="J942" s="1" t="str">
        <f>IF(AND(טבלה1013[[#This Row],[וסת השבוע]]=1,I941=1,טבלה1013[[#This Row],[CycleNumber]]&gt;B941),1,"")</f>
        <v/>
      </c>
      <c r="K942" s="1" t="str">
        <f>IF(טבלה1013[[#This Row],[CycleNumber]]=1,"",IF(טבלה1013[[#This Row],[וסת השבוע]]=1,0,IF(K941="","",IF(K941=0,IF(טבלה1013[[#This Row],[LengthofCycle]]=28,0,1),IF(K941=1,IF(טבלה1013[[#This Row],[LengthofCycle]]+F941=28*2,0,2),IF(K941=2,IF(טבלה1013[[#This Row],[LengthofCycle]]+F941+F940=28*3,0,3),""))))))</f>
        <v/>
      </c>
      <c r="L942" s="1" t="str">
        <f>IF(טבלה1013[[#This Row],[וסת השבוע]]=1,IF(טבלה1013[[#This Row],[וסת השבוע וההפלגה ביחד]]=1,L941+1,0),IF(AND(טבלה1013[[#This Row],[CycleNumber]]&gt;B941,טבלה1013[[#This Row],[CycleNumber]]&gt;1),IF(טבלה1013[[#This Row],[וסת השבוע פעיל?]]&lt;&gt;"",L941+1,""),""))</f>
        <v/>
      </c>
      <c r="M942" s="1" t="str">
        <f>IF(AND(טבלה1013[[#This Row],[וסת השבוע פעיל?]]&lt;&gt;"",טבלה1013[[#This Row],[CycleNumber]]&lt;B943,B943&lt;&gt;"",טבלה1013[[#This Row],[וסת השבוע פעיל?]]&lt;3),IF(K943=0,IF(AND(טבלה1013[[#This Row],[וסת השבוע פעיל?]]&gt;0,I943=1),0,1),0),"")</f>
        <v/>
      </c>
      <c r="N942" s="1" t="str">
        <f t="shared" si="80"/>
        <v/>
      </c>
      <c r="O942" s="1" t="str">
        <f>IF(AND(טבלה1013[[#This Row],[חיזוי - שבוע]]=1,J943=1),1,"")</f>
        <v/>
      </c>
      <c r="P942" s="1" t="str">
        <f>IF(AND(טבלה1013[[#This Row],[חיזוי טוב עם הפלגה?]]=1,טבלה1013[[#This Row],[וסת קבוע אחרון]]&lt;&gt;28,X941=1),1,"")</f>
        <v/>
      </c>
      <c r="Q942" s="1" t="str">
        <f>IF(AND(טבלה1013[[#This Row],[וסת השבוע פעיל?]]&lt;3,OR(טבלה1013[[#This Row],[CycleNumber]]&gt;B943,B943="")),1,"")</f>
        <v/>
      </c>
      <c r="R942" s="1" t="str">
        <f>IF(טבלה1013[[#This Row],[האישה קבעה וסת שבוע?]]=1,IF(טבלה1013[[#This Row],[וסת השבוע פעיל?]]&lt;3,1,0),"")</f>
        <v/>
      </c>
      <c r="S9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2" s="1">
        <f t="shared" si="81"/>
        <v>0</v>
      </c>
      <c r="U942" s="1">
        <f t="shared" si="82"/>
        <v>0</v>
      </c>
      <c r="V942" s="1">
        <f t="shared" si="83"/>
        <v>0</v>
      </c>
      <c r="W942" s="1" t="str">
        <f>IF(טבלה1013[[#This Row],[3 הפלגות זהות]]="","",IF(טבלה1013[[#This Row],[3 הפלגות זהות]]=1,טבלה1013[[#This Row],[LengthofCycle]],W941))</f>
        <v/>
      </c>
      <c r="Y942" s="1" t="str">
        <f>IF(OR(טבלה1013[[#This Row],[הווסת פעיל?]]=0,טבלה1013[[#This Row],[הווסת פעיל?]]=""),"",SUM(Y941,טבלה1013[[#This Row],[הווסת פעיל?]]))</f>
        <v/>
      </c>
      <c r="Z942" s="1" t="str">
        <f>IF(AND(טבלה1013[[#This Row],[כמה מחזורים עד עקירה]]&lt;&gt;"",Y943=""),טבלה1013[[#This Row],[כמה מחזורים עד עקירה]],"")</f>
        <v/>
      </c>
      <c r="AA942" s="1" t="str">
        <f>IF(AND(טבלה1013[[#This Row],[הווסת פעיל?]]=1,טבלה1013[[#This Row],[וסת קבוע אחרון]]&lt;&gt;W941),טבלה1013[[#This Row],[וסת קבוע אחרון]],"")</f>
        <v/>
      </c>
      <c r="AB942" s="1" t="str">
        <f>IF(AND(טבלה1013[[#This Row],[הווסת פעיל?]]=1,X941=0,טבלה1013[[#This Row],[וסת קבוע אחרון]]=W941),טבלה1013[[#This Row],[וסת קבוע אחרון]],"")</f>
        <v/>
      </c>
      <c r="AC942" s="1" t="str">
        <f>IF(AND(טבלה1013[[#This Row],[הווסת פעיל?]]=1,X941=0,טבלה1013[[#This Row],[וסת קבוע אחרון]]&lt;&gt;W941),1,"")</f>
        <v/>
      </c>
      <c r="AD942" s="1" t="str">
        <f>IF(AND(טבלה1013[[#This Row],[הווסת פעיל?]]&lt;&gt;"",B943=1),טבלה1013[[#This Row],[CycleNumber]],"")</f>
        <v/>
      </c>
      <c r="AE942" s="1" t="str">
        <f>IF(AND(טבלה1013[[#This Row],[הווסת פעיל?]]&lt;&gt;"",X941=""),טבלה1013[[#This Row],[CycleNumber]],"")</f>
        <v/>
      </c>
      <c r="AF942" s="1" t="str">
        <f>IF(B943=1,"",IF(טבלה1013[[#This Row],[הווסת פעיל?]]=1,IF(טבלה1013[[#This Row],[וסת קבוע אחרון]]=F943,1,0),""))</f>
        <v/>
      </c>
      <c r="AG942" s="1" t="str">
        <f>IF(B943=1,"",IF(טבלה1013[[#This Row],[הווסת פעיל?]]=1,IF(OR(טבלה1013[[#This Row],[וסת קבוע אחרון]]=F943,F943=טבלה1013[[#This Row],[LengthofCycle]]),1,0),""))</f>
        <v/>
      </c>
      <c r="AH942" s="1" t="str">
        <f>IF(B943=1,"",IF(טבלה1013[[#This Row],[הווסת פעיל?]]=1,IF(OR(טבלה1013[[#This Row],[וסת קבוע אחרון]]=F943,F943=טבלה1013[[#This Row],[LengthofCycle]],AND(טבלה1013[[#This Row],[LengthofCycle]]&lt;&gt;טבלה1013[[#This Row],[וסת קבוע אחרון]],OR(F943=28,F943=29))),1,0),""))</f>
        <v/>
      </c>
      <c r="AI942" s="1" t="str">
        <f>IF(AND(טבלה1013[[#This Row],[הווסת פעיל?]]=1,B943=1),1,"")</f>
        <v/>
      </c>
      <c r="AJ942" s="4">
        <f>IF(AND(טבלה1013[[#This Row],[הווסת פעיל?]]&lt;&gt;1,B943&lt;&gt;1,B943&lt;&gt;""),IF(טבלה1013[[#This Row],[LengthofCycle]]=F943,1,0),"")</f>
        <v>0</v>
      </c>
      <c r="AK942" s="4">
        <f>IF(AND(טבלה1013[[#This Row],[הווסת פעיל?]]&lt;&gt;1,B943&lt;&gt;1,B943&lt;&gt;""),IF(OR(טבלה1013[[#This Row],[LengthofCycle]]=F943,F943=29),1,0),"")</f>
        <v>1</v>
      </c>
      <c r="AL942" s="4">
        <f>IF(AND(טבלה1013[[#This Row],[הווסת פעיל?]]&lt;&gt;1,B943&lt;&gt;1,B943&lt;&gt;""),IF(OR(טבלה1013[[#This Row],[LengthofCycle]]=F943,F943=29,F943=28),1,0),"")</f>
        <v>1</v>
      </c>
    </row>
    <row r="943" spans="1:38" x14ac:dyDescent="0.25">
      <c r="A943" s="1" t="s">
        <v>132</v>
      </c>
      <c r="B943" s="1">
        <v>6</v>
      </c>
      <c r="C943" s="1">
        <v>0</v>
      </c>
      <c r="D943" s="1">
        <v>1</v>
      </c>
      <c r="E943" s="1">
        <v>0</v>
      </c>
      <c r="F943" s="1">
        <v>29</v>
      </c>
      <c r="G943" s="1">
        <f>טבלה1013[[#This Row],[LengthofCycle]]+1</f>
        <v>30</v>
      </c>
      <c r="H943" s="1" t="str">
        <f>IF(IFERROR(LOOKUP(טבלה1013[[#This Row],[ClientID]],קביעויות[השבוע]),FALSE)=טבלה1013[[#This Row],[ClientID]],1,"")</f>
        <v/>
      </c>
      <c r="I943" s="1" t="str">
        <f>IF(AND(טבלה1013[[#This Row],[CycleNumber]]&gt;1,OR(B944="",טבלה1013[[#This Row],[CycleNumber]]&gt;B942)),IF(OR(AND(טבלה1013[[#This Row],[LengthofCycle]]=28,F942=28),AND(טבלה1013[[#This Row],[LengthofCycle]]=35,F942=35)),1,""),"")</f>
        <v/>
      </c>
      <c r="J943" s="1" t="str">
        <f>IF(AND(טבלה1013[[#This Row],[וסת השבוע]]=1,I942=1,טבלה1013[[#This Row],[CycleNumber]]&gt;B942),1,"")</f>
        <v/>
      </c>
      <c r="K943" s="1" t="str">
        <f>IF(טבלה1013[[#This Row],[CycleNumber]]=1,"",IF(טבלה1013[[#This Row],[וסת השבוע]]=1,0,IF(K942="","",IF(K942=0,IF(טבלה1013[[#This Row],[LengthofCycle]]=28,0,1),IF(K942=1,IF(טבלה1013[[#This Row],[LengthofCycle]]+F942=28*2,0,2),IF(K942=2,IF(טבלה1013[[#This Row],[LengthofCycle]]+F942+F941=28*3,0,3),""))))))</f>
        <v/>
      </c>
      <c r="L943" s="1" t="str">
        <f>IF(טבלה1013[[#This Row],[וסת השבוע]]=1,IF(טבלה1013[[#This Row],[וסת השבוע וההפלגה ביחד]]=1,L942+1,0),IF(AND(טבלה1013[[#This Row],[CycleNumber]]&gt;B942,טבלה1013[[#This Row],[CycleNumber]]&gt;1),IF(טבלה1013[[#This Row],[וסת השבוע פעיל?]]&lt;&gt;"",L942+1,""),""))</f>
        <v/>
      </c>
      <c r="M943" s="1" t="str">
        <f>IF(AND(טבלה1013[[#This Row],[וסת השבוע פעיל?]]&lt;&gt;"",טבלה1013[[#This Row],[CycleNumber]]&lt;B944,B944&lt;&gt;"",טבלה1013[[#This Row],[וסת השבוע פעיל?]]&lt;3),IF(K944=0,IF(AND(טבלה1013[[#This Row],[וסת השבוע פעיל?]]&gt;0,I944=1),0,1),0),"")</f>
        <v/>
      </c>
      <c r="N943" s="1" t="str">
        <f t="shared" si="80"/>
        <v/>
      </c>
      <c r="O943" s="1" t="str">
        <f>IF(AND(טבלה1013[[#This Row],[חיזוי - שבוע]]=1,J944=1),1,"")</f>
        <v/>
      </c>
      <c r="P943" s="1" t="str">
        <f>IF(AND(טבלה1013[[#This Row],[חיזוי טוב עם הפלגה?]]=1,טבלה1013[[#This Row],[וסת קבוע אחרון]]&lt;&gt;28,X942=1),1,"")</f>
        <v/>
      </c>
      <c r="Q943" s="1" t="str">
        <f>IF(AND(טבלה1013[[#This Row],[וסת השבוע פעיל?]]&lt;3,OR(טבלה1013[[#This Row],[CycleNumber]]&gt;B944,B944="")),1,"")</f>
        <v/>
      </c>
      <c r="R943" s="1" t="str">
        <f>IF(טבלה1013[[#This Row],[האישה קבעה וסת שבוע?]]=1,IF(טבלה1013[[#This Row],[וסת השבוע פעיל?]]&lt;3,1,0),"")</f>
        <v/>
      </c>
      <c r="S9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3" s="1">
        <f t="shared" si="81"/>
        <v>0</v>
      </c>
      <c r="U943" s="1">
        <f t="shared" si="82"/>
        <v>0</v>
      </c>
      <c r="V943" s="1">
        <f t="shared" si="83"/>
        <v>0</v>
      </c>
      <c r="W943" s="1" t="str">
        <f>IF(טבלה1013[[#This Row],[3 הפלגות זהות]]="","",IF(טבלה1013[[#This Row],[3 הפלגות זהות]]=1,טבלה1013[[#This Row],[LengthofCycle]],W942))</f>
        <v/>
      </c>
      <c r="Y943" s="1" t="str">
        <f>IF(OR(טבלה1013[[#This Row],[הווסת פעיל?]]=0,טבלה1013[[#This Row],[הווסת פעיל?]]=""),"",SUM(Y942,טבלה1013[[#This Row],[הווסת פעיל?]]))</f>
        <v/>
      </c>
      <c r="Z943" s="1" t="str">
        <f>IF(AND(טבלה1013[[#This Row],[כמה מחזורים עד עקירה]]&lt;&gt;"",Y944=""),טבלה1013[[#This Row],[כמה מחזורים עד עקירה]],"")</f>
        <v/>
      </c>
      <c r="AA943" s="1" t="str">
        <f>IF(AND(טבלה1013[[#This Row],[הווסת פעיל?]]=1,טבלה1013[[#This Row],[וסת קבוע אחרון]]&lt;&gt;W942),טבלה1013[[#This Row],[וסת קבוע אחרון]],"")</f>
        <v/>
      </c>
      <c r="AB943" s="1" t="str">
        <f>IF(AND(טבלה1013[[#This Row],[הווסת פעיל?]]=1,X942=0,טבלה1013[[#This Row],[וסת קבוע אחרון]]=W942),טבלה1013[[#This Row],[וסת קבוע אחרון]],"")</f>
        <v/>
      </c>
      <c r="AC943" s="1" t="str">
        <f>IF(AND(טבלה1013[[#This Row],[הווסת פעיל?]]=1,X942=0,טבלה1013[[#This Row],[וסת קבוע אחרון]]&lt;&gt;W942),1,"")</f>
        <v/>
      </c>
      <c r="AD943" s="1" t="str">
        <f>IF(AND(טבלה1013[[#This Row],[הווסת פעיל?]]&lt;&gt;"",B944=1),טבלה1013[[#This Row],[CycleNumber]],"")</f>
        <v/>
      </c>
      <c r="AE943" s="1" t="str">
        <f>IF(AND(טבלה1013[[#This Row],[הווסת פעיל?]]&lt;&gt;"",X942=""),טבלה1013[[#This Row],[CycleNumber]],"")</f>
        <v/>
      </c>
      <c r="AF943" s="1" t="str">
        <f>IF(B944=1,"",IF(טבלה1013[[#This Row],[הווסת פעיל?]]=1,IF(טבלה1013[[#This Row],[וסת קבוע אחרון]]=F944,1,0),""))</f>
        <v/>
      </c>
      <c r="AG943" s="1" t="str">
        <f>IF(B944=1,"",IF(טבלה1013[[#This Row],[הווסת פעיל?]]=1,IF(OR(טבלה1013[[#This Row],[וסת קבוע אחרון]]=F944,F944=טבלה1013[[#This Row],[LengthofCycle]]),1,0),""))</f>
        <v/>
      </c>
      <c r="AH943" s="1" t="str">
        <f>IF(B944=1,"",IF(טבלה1013[[#This Row],[הווסת פעיל?]]=1,IF(OR(טבלה1013[[#This Row],[וסת קבוע אחרון]]=F944,F944=טבלה1013[[#This Row],[LengthofCycle]],AND(טבלה1013[[#This Row],[LengthofCycle]]&lt;&gt;טבלה1013[[#This Row],[וסת קבוע אחרון]],OR(F944=28,F944=29))),1,0),""))</f>
        <v/>
      </c>
      <c r="AI943" s="1" t="str">
        <f>IF(AND(טבלה1013[[#This Row],[הווסת פעיל?]]=1,B944=1),1,"")</f>
        <v/>
      </c>
      <c r="AJ943" s="4">
        <f>IF(AND(טבלה1013[[#This Row],[הווסת פעיל?]]&lt;&gt;1,B944&lt;&gt;1,B944&lt;&gt;""),IF(טבלה1013[[#This Row],[LengthofCycle]]=F944,1,0),"")</f>
        <v>1</v>
      </c>
      <c r="AK943" s="4">
        <f>IF(AND(טבלה1013[[#This Row],[הווסת פעיל?]]&lt;&gt;1,B944&lt;&gt;1,B944&lt;&gt;""),IF(OR(טבלה1013[[#This Row],[LengthofCycle]]=F944,F944=29),1,0),"")</f>
        <v>1</v>
      </c>
      <c r="AL943" s="4">
        <f>IF(AND(טבלה1013[[#This Row],[הווסת פעיל?]]&lt;&gt;1,B944&lt;&gt;1,B944&lt;&gt;""),IF(OR(טבלה1013[[#This Row],[LengthofCycle]]=F944,F944=29,F944=28),1,0),"")</f>
        <v>1</v>
      </c>
    </row>
    <row r="944" spans="1:38" x14ac:dyDescent="0.25">
      <c r="A944" s="1" t="s">
        <v>132</v>
      </c>
      <c r="B944" s="1">
        <v>7</v>
      </c>
      <c r="C944" s="1">
        <v>0</v>
      </c>
      <c r="D944" s="1">
        <v>0</v>
      </c>
      <c r="E944" s="1">
        <v>0</v>
      </c>
      <c r="F944" s="1">
        <v>29</v>
      </c>
      <c r="G944" s="1">
        <f>טבלה1013[[#This Row],[LengthofCycle]]+1</f>
        <v>30</v>
      </c>
      <c r="H944" s="1" t="str">
        <f>IF(IFERROR(LOOKUP(טבלה1013[[#This Row],[ClientID]],קביעויות[השבוע]),FALSE)=טבלה1013[[#This Row],[ClientID]],1,"")</f>
        <v/>
      </c>
      <c r="I944" s="1" t="str">
        <f>IF(AND(טבלה1013[[#This Row],[CycleNumber]]&gt;1,OR(B945="",טבלה1013[[#This Row],[CycleNumber]]&gt;B943)),IF(OR(AND(טבלה1013[[#This Row],[LengthofCycle]]=28,F943=28),AND(טבלה1013[[#This Row],[LengthofCycle]]=35,F943=35)),1,""),"")</f>
        <v/>
      </c>
      <c r="J944" s="1" t="str">
        <f>IF(AND(טבלה1013[[#This Row],[וסת השבוע]]=1,I943=1,טבלה1013[[#This Row],[CycleNumber]]&gt;B943),1,"")</f>
        <v/>
      </c>
      <c r="K944" s="1" t="str">
        <f>IF(טבלה1013[[#This Row],[CycleNumber]]=1,"",IF(טבלה1013[[#This Row],[וסת השבוע]]=1,0,IF(K943="","",IF(K943=0,IF(טבלה1013[[#This Row],[LengthofCycle]]=28,0,1),IF(K943=1,IF(טבלה1013[[#This Row],[LengthofCycle]]+F943=28*2,0,2),IF(K943=2,IF(טבלה1013[[#This Row],[LengthofCycle]]+F943+F942=28*3,0,3),""))))))</f>
        <v/>
      </c>
      <c r="L944" s="1" t="str">
        <f>IF(טבלה1013[[#This Row],[וסת השבוע]]=1,IF(טבלה1013[[#This Row],[וסת השבוע וההפלגה ביחד]]=1,L943+1,0),IF(AND(טבלה1013[[#This Row],[CycleNumber]]&gt;B943,טבלה1013[[#This Row],[CycleNumber]]&gt;1),IF(טבלה1013[[#This Row],[וסת השבוע פעיל?]]&lt;&gt;"",L943+1,""),""))</f>
        <v/>
      </c>
      <c r="M944" s="1" t="str">
        <f>IF(AND(טבלה1013[[#This Row],[וסת השבוע פעיל?]]&lt;&gt;"",טבלה1013[[#This Row],[CycleNumber]]&lt;B945,B945&lt;&gt;"",טבלה1013[[#This Row],[וסת השבוע פעיל?]]&lt;3),IF(K945=0,IF(AND(טבלה1013[[#This Row],[וסת השבוע פעיל?]]&gt;0,I945=1),0,1),0),"")</f>
        <v/>
      </c>
      <c r="N944" s="1" t="str">
        <f t="shared" si="80"/>
        <v/>
      </c>
      <c r="O944" s="1" t="str">
        <f>IF(AND(טבלה1013[[#This Row],[חיזוי - שבוע]]=1,J945=1),1,"")</f>
        <v/>
      </c>
      <c r="P944" s="1" t="str">
        <f>IF(AND(טבלה1013[[#This Row],[חיזוי טוב עם הפלגה?]]=1,טבלה1013[[#This Row],[וסת קבוע אחרון]]&lt;&gt;28,X943=1),1,"")</f>
        <v/>
      </c>
      <c r="Q944" s="1" t="str">
        <f>IF(AND(טבלה1013[[#This Row],[וסת השבוע פעיל?]]&lt;3,OR(טבלה1013[[#This Row],[CycleNumber]]&gt;B945,B945="")),1,"")</f>
        <v/>
      </c>
      <c r="R944" s="1" t="str">
        <f>IF(טבלה1013[[#This Row],[האישה קבעה וסת שבוע?]]=1,IF(טבלה1013[[#This Row],[וסת השבוע פעיל?]]&lt;3,1,0),"")</f>
        <v/>
      </c>
      <c r="S9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4" s="1">
        <f t="shared" si="81"/>
        <v>0</v>
      </c>
      <c r="U944" s="1">
        <f t="shared" si="82"/>
        <v>0</v>
      </c>
      <c r="V944" s="1">
        <f t="shared" si="83"/>
        <v>0</v>
      </c>
      <c r="W944" s="1" t="str">
        <f>IF(טבלה1013[[#This Row],[3 הפלגות זהות]]="","",IF(טבלה1013[[#This Row],[3 הפלגות זהות]]=1,טבלה1013[[#This Row],[LengthofCycle]],W943))</f>
        <v/>
      </c>
      <c r="Y944" s="1" t="str">
        <f>IF(OR(טבלה1013[[#This Row],[הווסת פעיל?]]=0,טבלה1013[[#This Row],[הווסת פעיל?]]=""),"",SUM(Y943,טבלה1013[[#This Row],[הווסת פעיל?]]))</f>
        <v/>
      </c>
      <c r="Z944" s="1" t="str">
        <f>IF(AND(טבלה1013[[#This Row],[כמה מחזורים עד עקירה]]&lt;&gt;"",Y945=""),טבלה1013[[#This Row],[כמה מחזורים עד עקירה]],"")</f>
        <v/>
      </c>
      <c r="AA944" s="1" t="str">
        <f>IF(AND(טבלה1013[[#This Row],[הווסת פעיל?]]=1,טבלה1013[[#This Row],[וסת קבוע אחרון]]&lt;&gt;W943),טבלה1013[[#This Row],[וסת קבוע אחרון]],"")</f>
        <v/>
      </c>
      <c r="AB944" s="1" t="str">
        <f>IF(AND(טבלה1013[[#This Row],[הווסת פעיל?]]=1,X943=0,טבלה1013[[#This Row],[וסת קבוע אחרון]]=W943),טבלה1013[[#This Row],[וסת קבוע אחרון]],"")</f>
        <v/>
      </c>
      <c r="AC944" s="1" t="str">
        <f>IF(AND(טבלה1013[[#This Row],[הווסת פעיל?]]=1,X943=0,טבלה1013[[#This Row],[וסת קבוע אחרון]]&lt;&gt;W943),1,"")</f>
        <v/>
      </c>
      <c r="AD944" s="1" t="str">
        <f>IF(AND(טבלה1013[[#This Row],[הווסת פעיל?]]&lt;&gt;"",B945=1),טבלה1013[[#This Row],[CycleNumber]],"")</f>
        <v/>
      </c>
      <c r="AE944" s="1" t="str">
        <f>IF(AND(טבלה1013[[#This Row],[הווסת פעיל?]]&lt;&gt;"",X943=""),טבלה1013[[#This Row],[CycleNumber]],"")</f>
        <v/>
      </c>
      <c r="AF944" s="1" t="str">
        <f>IF(B945=1,"",IF(טבלה1013[[#This Row],[הווסת פעיל?]]=1,IF(טבלה1013[[#This Row],[וסת קבוע אחרון]]=F945,1,0),""))</f>
        <v/>
      </c>
      <c r="AG944" s="1" t="str">
        <f>IF(B945=1,"",IF(טבלה1013[[#This Row],[הווסת פעיל?]]=1,IF(OR(טבלה1013[[#This Row],[וסת קבוע אחרון]]=F945,F945=טבלה1013[[#This Row],[LengthofCycle]]),1,0),""))</f>
        <v/>
      </c>
      <c r="AH944" s="1" t="str">
        <f>IF(B945=1,"",IF(טבלה1013[[#This Row],[הווסת פעיל?]]=1,IF(OR(טבלה1013[[#This Row],[וסת קבוע אחרון]]=F945,F945=טבלה1013[[#This Row],[LengthofCycle]],AND(טבלה1013[[#This Row],[LengthofCycle]]&lt;&gt;טבלה1013[[#This Row],[וסת קבוע אחרון]],OR(F945=28,F945=29))),1,0),""))</f>
        <v/>
      </c>
      <c r="AI944" s="1" t="str">
        <f>IF(AND(טבלה1013[[#This Row],[הווסת פעיל?]]=1,B945=1),1,"")</f>
        <v/>
      </c>
      <c r="AJ944" s="4" t="str">
        <f>IF(AND(טבלה1013[[#This Row],[הווסת פעיל?]]&lt;&gt;1,B945&lt;&gt;1,B945&lt;&gt;""),IF(טבלה1013[[#This Row],[LengthofCycle]]=F945,1,0),"")</f>
        <v/>
      </c>
      <c r="AK944" s="4" t="str">
        <f>IF(AND(טבלה1013[[#This Row],[הווסת פעיל?]]&lt;&gt;1,B945&lt;&gt;1,B945&lt;&gt;""),IF(OR(טבלה1013[[#This Row],[LengthofCycle]]=F945,F945=29),1,0),"")</f>
        <v/>
      </c>
      <c r="AL944" s="4" t="str">
        <f>IF(AND(טבלה1013[[#This Row],[הווסת פעיל?]]&lt;&gt;1,B945&lt;&gt;1,B945&lt;&gt;""),IF(OR(טבלה1013[[#This Row],[LengthofCycle]]=F945,F945=29,F945=28),1,0),"")</f>
        <v/>
      </c>
    </row>
    <row r="945" spans="1:38" x14ac:dyDescent="0.25">
      <c r="A945" s="1" t="s">
        <v>133</v>
      </c>
      <c r="B945" s="1">
        <v>1</v>
      </c>
      <c r="C945" s="1">
        <v>0</v>
      </c>
      <c r="D945" s="1">
        <v>1</v>
      </c>
      <c r="E945" s="1">
        <v>0</v>
      </c>
      <c r="F945" s="1">
        <v>34</v>
      </c>
      <c r="G945" s="1">
        <f>טבלה1013[[#This Row],[LengthofCycle]]+1</f>
        <v>35</v>
      </c>
      <c r="H945" s="1" t="str">
        <f>IF(IFERROR(LOOKUP(טבלה1013[[#This Row],[ClientID]],קביעויות[השבוע]),FALSE)=טבלה1013[[#This Row],[ClientID]],1,"")</f>
        <v/>
      </c>
      <c r="I945" s="1" t="str">
        <f>IF(AND(טבלה1013[[#This Row],[CycleNumber]]&gt;1,OR(B946="",טבלה1013[[#This Row],[CycleNumber]]&gt;B944)),IF(OR(AND(טבלה1013[[#This Row],[LengthofCycle]]=28,F944=28),AND(טבלה1013[[#This Row],[LengthofCycle]]=35,F944=35)),1,""),"")</f>
        <v/>
      </c>
      <c r="J945" s="1" t="str">
        <f>IF(AND(טבלה1013[[#This Row],[וסת השבוע]]=1,I944=1,טבלה1013[[#This Row],[CycleNumber]]&gt;B944),1,"")</f>
        <v/>
      </c>
      <c r="K945" s="1" t="str">
        <f>IF(טבלה1013[[#This Row],[CycleNumber]]=1,"",IF(טבלה1013[[#This Row],[וסת השבוע]]=1,0,IF(K944="","",IF(K944=0,IF(טבלה1013[[#This Row],[LengthofCycle]]=28,0,1),IF(K944=1,IF(טבלה1013[[#This Row],[LengthofCycle]]+F944=28*2,0,2),IF(K944=2,IF(טבלה1013[[#This Row],[LengthofCycle]]+F944+F943=28*3,0,3),""))))))</f>
        <v/>
      </c>
      <c r="L945" s="1" t="str">
        <f>IF(טבלה1013[[#This Row],[וסת השבוע]]=1,IF(טבלה1013[[#This Row],[וסת השבוע וההפלגה ביחד]]=1,L944+1,0),IF(AND(טבלה1013[[#This Row],[CycleNumber]]&gt;B944,טבלה1013[[#This Row],[CycleNumber]]&gt;1),IF(טבלה1013[[#This Row],[וסת השבוע פעיל?]]&lt;&gt;"",L944+1,""),""))</f>
        <v/>
      </c>
      <c r="M945" s="1" t="str">
        <f>IF(AND(טבלה1013[[#This Row],[וסת השבוע פעיל?]]&lt;&gt;"",טבלה1013[[#This Row],[CycleNumber]]&lt;B946,B946&lt;&gt;"",טבלה1013[[#This Row],[וסת השבוע פעיל?]]&lt;3),IF(K946=0,IF(AND(טבלה1013[[#This Row],[וסת השבוע פעיל?]]&gt;0,I946=1),0,1),0),"")</f>
        <v/>
      </c>
      <c r="N945" s="1" t="str">
        <f t="shared" si="80"/>
        <v/>
      </c>
      <c r="O945" s="1" t="str">
        <f>IF(AND(טבלה1013[[#This Row],[חיזוי - שבוע]]=1,J946=1),1,"")</f>
        <v/>
      </c>
      <c r="P945" s="1" t="str">
        <f>IF(AND(טבלה1013[[#This Row],[חיזוי טוב עם הפלגה?]]=1,טבלה1013[[#This Row],[וסת קבוע אחרון]]&lt;&gt;28,X944=1),1,"")</f>
        <v/>
      </c>
      <c r="Q945" s="1" t="str">
        <f>IF(AND(טבלה1013[[#This Row],[וסת השבוע פעיל?]]&lt;3,OR(טבלה1013[[#This Row],[CycleNumber]]&gt;B946,B946="")),1,"")</f>
        <v/>
      </c>
      <c r="R945" s="1" t="str">
        <f>IF(טבלה1013[[#This Row],[האישה קבעה וסת שבוע?]]=1,IF(טבלה1013[[#This Row],[וסת השבוע פעיל?]]&lt;3,1,0),"")</f>
        <v/>
      </c>
      <c r="S9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5" s="1" t="str">
        <f t="shared" si="81"/>
        <v/>
      </c>
      <c r="U945" s="1" t="str">
        <f t="shared" si="82"/>
        <v/>
      </c>
      <c r="V945" s="1" t="str">
        <f t="shared" si="83"/>
        <v/>
      </c>
      <c r="W945" s="1" t="str">
        <f>IF(טבלה1013[[#This Row],[3 הפלגות זהות]]="","",IF(טבלה1013[[#This Row],[3 הפלגות זהות]]=1,טבלה1013[[#This Row],[LengthofCycle]],W944))</f>
        <v/>
      </c>
      <c r="Y945" s="1" t="str">
        <f>IF(OR(טבלה1013[[#This Row],[הווסת פעיל?]]=0,טבלה1013[[#This Row],[הווסת פעיל?]]=""),"",SUM(Y944,טבלה1013[[#This Row],[הווסת פעיל?]]))</f>
        <v/>
      </c>
      <c r="Z945" s="1" t="str">
        <f>IF(AND(טבלה1013[[#This Row],[כמה מחזורים עד עקירה]]&lt;&gt;"",Y946=""),טבלה1013[[#This Row],[כמה מחזורים עד עקירה]],"")</f>
        <v/>
      </c>
      <c r="AA945" s="1" t="str">
        <f>IF(AND(טבלה1013[[#This Row],[הווסת פעיל?]]=1,טבלה1013[[#This Row],[וסת קבוע אחרון]]&lt;&gt;W944),טבלה1013[[#This Row],[וסת קבוע אחרון]],"")</f>
        <v/>
      </c>
      <c r="AB945" s="1" t="str">
        <f>IF(AND(טבלה1013[[#This Row],[הווסת פעיל?]]=1,X944=0,טבלה1013[[#This Row],[וסת קבוע אחרון]]=W944),טבלה1013[[#This Row],[וסת קבוע אחרון]],"")</f>
        <v/>
      </c>
      <c r="AC945" s="1" t="str">
        <f>IF(AND(טבלה1013[[#This Row],[הווסת פעיל?]]=1,X944=0,טבלה1013[[#This Row],[וסת קבוע אחרון]]&lt;&gt;W944),1,"")</f>
        <v/>
      </c>
      <c r="AD945" s="1" t="str">
        <f>IF(AND(טבלה1013[[#This Row],[הווסת פעיל?]]&lt;&gt;"",B946=1),טבלה1013[[#This Row],[CycleNumber]],"")</f>
        <v/>
      </c>
      <c r="AE945" s="1" t="str">
        <f>IF(AND(טבלה1013[[#This Row],[הווסת פעיל?]]&lt;&gt;"",X944=""),טבלה1013[[#This Row],[CycleNumber]],"")</f>
        <v/>
      </c>
      <c r="AF945" s="1" t="str">
        <f>IF(B946=1,"",IF(טבלה1013[[#This Row],[הווסת פעיל?]]=1,IF(טבלה1013[[#This Row],[וסת קבוע אחרון]]=F946,1,0),""))</f>
        <v/>
      </c>
      <c r="AG945" s="1" t="str">
        <f>IF(B946=1,"",IF(טבלה1013[[#This Row],[הווסת פעיל?]]=1,IF(OR(טבלה1013[[#This Row],[וסת קבוע אחרון]]=F946,F946=טבלה1013[[#This Row],[LengthofCycle]]),1,0),""))</f>
        <v/>
      </c>
      <c r="AH945" s="1" t="str">
        <f>IF(B946=1,"",IF(טבלה1013[[#This Row],[הווסת פעיל?]]=1,IF(OR(טבלה1013[[#This Row],[וסת קבוע אחרון]]=F946,F946=טבלה1013[[#This Row],[LengthofCycle]],AND(טבלה1013[[#This Row],[LengthofCycle]]&lt;&gt;טבלה1013[[#This Row],[וסת קבוע אחרון]],OR(F946=28,F946=29))),1,0),""))</f>
        <v/>
      </c>
      <c r="AI945" s="1" t="str">
        <f>IF(AND(טבלה1013[[#This Row],[הווסת פעיל?]]=1,B946=1),1,"")</f>
        <v/>
      </c>
      <c r="AJ945" s="4">
        <f>IF(AND(טבלה1013[[#This Row],[הווסת פעיל?]]&lt;&gt;1,B946&lt;&gt;1,B946&lt;&gt;""),IF(טבלה1013[[#This Row],[LengthofCycle]]=F946,1,0),"")</f>
        <v>0</v>
      </c>
      <c r="AK945" s="4">
        <f>IF(AND(טבלה1013[[#This Row],[הווסת פעיל?]]&lt;&gt;1,B946&lt;&gt;1,B946&lt;&gt;""),IF(OR(טבלה1013[[#This Row],[LengthofCycle]]=F946,F946=29),1,0),"")</f>
        <v>0</v>
      </c>
      <c r="AL945" s="4">
        <f>IF(AND(טבלה1013[[#This Row],[הווסת פעיל?]]&lt;&gt;1,B946&lt;&gt;1,B946&lt;&gt;""),IF(OR(טבלה1013[[#This Row],[LengthofCycle]]=F946,F946=29,F946=28),1,0),"")</f>
        <v>1</v>
      </c>
    </row>
    <row r="946" spans="1:38" x14ac:dyDescent="0.25">
      <c r="A946" s="1" t="s">
        <v>133</v>
      </c>
      <c r="B946" s="1">
        <v>2</v>
      </c>
      <c r="C946" s="1">
        <v>0</v>
      </c>
      <c r="D946" s="1">
        <v>1</v>
      </c>
      <c r="E946" s="1">
        <v>0</v>
      </c>
      <c r="F946" s="1">
        <v>28</v>
      </c>
      <c r="G946" s="1">
        <f>טבלה1013[[#This Row],[LengthofCycle]]+1</f>
        <v>29</v>
      </c>
      <c r="H946" s="1" t="str">
        <f>IF(IFERROR(LOOKUP(טבלה1013[[#This Row],[ClientID]],קביעויות[השבוע]),FALSE)=טבלה1013[[#This Row],[ClientID]],1,"")</f>
        <v/>
      </c>
      <c r="I946" s="1" t="str">
        <f>IF(AND(טבלה1013[[#This Row],[CycleNumber]]&gt;1,OR(B947="",טבלה1013[[#This Row],[CycleNumber]]&gt;B945)),IF(OR(AND(טבלה1013[[#This Row],[LengthofCycle]]=28,F945=28),AND(טבלה1013[[#This Row],[LengthofCycle]]=35,F945=35)),1,""),"")</f>
        <v/>
      </c>
      <c r="J946" s="1" t="str">
        <f>IF(AND(טבלה1013[[#This Row],[וסת השבוע]]=1,I945=1,טבלה1013[[#This Row],[CycleNumber]]&gt;B945),1,"")</f>
        <v/>
      </c>
      <c r="K946" s="1" t="str">
        <f>IF(טבלה1013[[#This Row],[CycleNumber]]=1,"",IF(טבלה1013[[#This Row],[וסת השבוע]]=1,0,IF(K945="","",IF(K945=0,IF(טבלה1013[[#This Row],[LengthofCycle]]=28,0,1),IF(K945=1,IF(טבלה1013[[#This Row],[LengthofCycle]]+F945=28*2,0,2),IF(K945=2,IF(טבלה1013[[#This Row],[LengthofCycle]]+F945+F944=28*3,0,3),""))))))</f>
        <v/>
      </c>
      <c r="L946" s="1" t="str">
        <f>IF(טבלה1013[[#This Row],[וסת השבוע]]=1,IF(טבלה1013[[#This Row],[וסת השבוע וההפלגה ביחד]]=1,L945+1,0),IF(AND(טבלה1013[[#This Row],[CycleNumber]]&gt;B945,טבלה1013[[#This Row],[CycleNumber]]&gt;1),IF(טבלה1013[[#This Row],[וסת השבוע פעיל?]]&lt;&gt;"",L945+1,""),""))</f>
        <v/>
      </c>
      <c r="M946" s="1" t="str">
        <f>IF(AND(טבלה1013[[#This Row],[וסת השבוע פעיל?]]&lt;&gt;"",טבלה1013[[#This Row],[CycleNumber]]&lt;B947,B947&lt;&gt;"",טבלה1013[[#This Row],[וסת השבוע פעיל?]]&lt;3),IF(K947=0,IF(AND(טבלה1013[[#This Row],[וסת השבוע פעיל?]]&gt;0,I947=1),0,1),0),"")</f>
        <v/>
      </c>
      <c r="N946" s="1" t="str">
        <f t="shared" si="80"/>
        <v/>
      </c>
      <c r="O946" s="1" t="str">
        <f>IF(AND(טבלה1013[[#This Row],[חיזוי - שבוע]]=1,J947=1),1,"")</f>
        <v/>
      </c>
      <c r="P946" s="1" t="str">
        <f>IF(AND(טבלה1013[[#This Row],[חיזוי טוב עם הפלגה?]]=1,טבלה1013[[#This Row],[וסת קבוע אחרון]]&lt;&gt;28,X945=1),1,"")</f>
        <v/>
      </c>
      <c r="Q946" s="1" t="str">
        <f>IF(AND(טבלה1013[[#This Row],[וסת השבוע פעיל?]]&lt;3,OR(טבלה1013[[#This Row],[CycleNumber]]&gt;B947,B947="")),1,"")</f>
        <v/>
      </c>
      <c r="R946" s="1" t="str">
        <f>IF(טבלה1013[[#This Row],[האישה קבעה וסת שבוע?]]=1,IF(טבלה1013[[#This Row],[וסת השבוע פעיל?]]&lt;3,1,0),"")</f>
        <v/>
      </c>
      <c r="S9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6" s="1" t="str">
        <f t="shared" si="81"/>
        <v/>
      </c>
      <c r="U946" s="1" t="str">
        <f t="shared" si="82"/>
        <v/>
      </c>
      <c r="V946" s="1" t="str">
        <f t="shared" si="83"/>
        <v/>
      </c>
      <c r="W946" s="1" t="str">
        <f>IF(טבלה1013[[#This Row],[3 הפלגות זהות]]="","",IF(טבלה1013[[#This Row],[3 הפלגות זהות]]=1,טבלה1013[[#This Row],[LengthofCycle]],W945))</f>
        <v/>
      </c>
      <c r="Y946" s="1" t="str">
        <f>IF(OR(טבלה1013[[#This Row],[הווסת פעיל?]]=0,טבלה1013[[#This Row],[הווסת פעיל?]]=""),"",SUM(Y945,טבלה1013[[#This Row],[הווסת פעיל?]]))</f>
        <v/>
      </c>
      <c r="Z946" s="1" t="str">
        <f>IF(AND(טבלה1013[[#This Row],[כמה מחזורים עד עקירה]]&lt;&gt;"",Y947=""),טבלה1013[[#This Row],[כמה מחזורים עד עקירה]],"")</f>
        <v/>
      </c>
      <c r="AA946" s="1" t="str">
        <f>IF(AND(טבלה1013[[#This Row],[הווסת פעיל?]]=1,טבלה1013[[#This Row],[וסת קבוע אחרון]]&lt;&gt;W945),טבלה1013[[#This Row],[וסת קבוע אחרון]],"")</f>
        <v/>
      </c>
      <c r="AB946" s="1" t="str">
        <f>IF(AND(טבלה1013[[#This Row],[הווסת פעיל?]]=1,X945=0,טבלה1013[[#This Row],[וסת קבוע אחרון]]=W945),טבלה1013[[#This Row],[וסת קבוע אחרון]],"")</f>
        <v/>
      </c>
      <c r="AC946" s="1" t="str">
        <f>IF(AND(טבלה1013[[#This Row],[הווסת פעיל?]]=1,X945=0,טבלה1013[[#This Row],[וסת קבוע אחרון]]&lt;&gt;W945),1,"")</f>
        <v/>
      </c>
      <c r="AD946" s="1" t="str">
        <f>IF(AND(טבלה1013[[#This Row],[הווסת פעיל?]]&lt;&gt;"",B947=1),טבלה1013[[#This Row],[CycleNumber]],"")</f>
        <v/>
      </c>
      <c r="AE946" s="1" t="str">
        <f>IF(AND(טבלה1013[[#This Row],[הווסת פעיל?]]&lt;&gt;"",X945=""),טבלה1013[[#This Row],[CycleNumber]],"")</f>
        <v/>
      </c>
      <c r="AF946" s="1" t="str">
        <f>IF(B947=1,"",IF(טבלה1013[[#This Row],[הווסת פעיל?]]=1,IF(טבלה1013[[#This Row],[וסת קבוע אחרון]]=F947,1,0),""))</f>
        <v/>
      </c>
      <c r="AG946" s="1" t="str">
        <f>IF(B947=1,"",IF(טבלה1013[[#This Row],[הווסת פעיל?]]=1,IF(OR(טבלה1013[[#This Row],[וסת קבוע אחרון]]=F947,F947=טבלה1013[[#This Row],[LengthofCycle]]),1,0),""))</f>
        <v/>
      </c>
      <c r="AH946" s="1" t="str">
        <f>IF(B947=1,"",IF(טבלה1013[[#This Row],[הווסת פעיל?]]=1,IF(OR(טבלה1013[[#This Row],[וסת קבוע אחרון]]=F947,F947=טבלה1013[[#This Row],[LengthofCycle]],AND(טבלה1013[[#This Row],[LengthofCycle]]&lt;&gt;טבלה1013[[#This Row],[וסת קבוע אחרון]],OR(F947=28,F947=29))),1,0),""))</f>
        <v/>
      </c>
      <c r="AI946" s="1" t="str">
        <f>IF(AND(טבלה1013[[#This Row],[הווסת פעיל?]]=1,B947=1),1,"")</f>
        <v/>
      </c>
      <c r="AJ946" s="4">
        <f>IF(AND(טבלה1013[[#This Row],[הווסת פעיל?]]&lt;&gt;1,B947&lt;&gt;1,B947&lt;&gt;""),IF(טבלה1013[[#This Row],[LengthofCycle]]=F947,1,0),"")</f>
        <v>0</v>
      </c>
      <c r="AK946" s="4">
        <f>IF(AND(טבלה1013[[#This Row],[הווסת פעיל?]]&lt;&gt;1,B947&lt;&gt;1,B947&lt;&gt;""),IF(OR(טבלה1013[[#This Row],[LengthofCycle]]=F947,F947=29),1,0),"")</f>
        <v>0</v>
      </c>
      <c r="AL946" s="4">
        <f>IF(AND(טבלה1013[[#This Row],[הווסת פעיל?]]&lt;&gt;1,B947&lt;&gt;1,B947&lt;&gt;""),IF(OR(טבלה1013[[#This Row],[LengthofCycle]]=F947,F947=29,F947=28),1,0),"")</f>
        <v>0</v>
      </c>
    </row>
    <row r="947" spans="1:38" x14ac:dyDescent="0.25">
      <c r="A947" s="1" t="s">
        <v>133</v>
      </c>
      <c r="B947" s="1">
        <v>3</v>
      </c>
      <c r="C947" s="1">
        <v>0</v>
      </c>
      <c r="D947" s="1">
        <v>1</v>
      </c>
      <c r="E947" s="1">
        <v>0</v>
      </c>
      <c r="F947" s="1">
        <v>30</v>
      </c>
      <c r="G947" s="1">
        <f>טבלה1013[[#This Row],[LengthofCycle]]+1</f>
        <v>31</v>
      </c>
      <c r="H947" s="1" t="str">
        <f>IF(IFERROR(LOOKUP(טבלה1013[[#This Row],[ClientID]],קביעויות[השבוע]),FALSE)=טבלה1013[[#This Row],[ClientID]],1,"")</f>
        <v/>
      </c>
      <c r="I947" s="1" t="str">
        <f>IF(AND(טבלה1013[[#This Row],[CycleNumber]]&gt;1,OR(B948="",טבלה1013[[#This Row],[CycleNumber]]&gt;B946)),IF(OR(AND(טבלה1013[[#This Row],[LengthofCycle]]=28,F946=28),AND(טבלה1013[[#This Row],[LengthofCycle]]=35,F946=35)),1,""),"")</f>
        <v/>
      </c>
      <c r="J947" s="1" t="str">
        <f>IF(AND(טבלה1013[[#This Row],[וסת השבוע]]=1,I946=1,טבלה1013[[#This Row],[CycleNumber]]&gt;B946),1,"")</f>
        <v/>
      </c>
      <c r="K947" s="1" t="str">
        <f>IF(טבלה1013[[#This Row],[CycleNumber]]=1,"",IF(טבלה1013[[#This Row],[וסת השבוע]]=1,0,IF(K946="","",IF(K946=0,IF(טבלה1013[[#This Row],[LengthofCycle]]=28,0,1),IF(K946=1,IF(טבלה1013[[#This Row],[LengthofCycle]]+F946=28*2,0,2),IF(K946=2,IF(טבלה1013[[#This Row],[LengthofCycle]]+F946+F945=28*3,0,3),""))))))</f>
        <v/>
      </c>
      <c r="L947" s="1" t="str">
        <f>IF(טבלה1013[[#This Row],[וסת השבוע]]=1,IF(טבלה1013[[#This Row],[וסת השבוע וההפלגה ביחד]]=1,L946+1,0),IF(AND(טבלה1013[[#This Row],[CycleNumber]]&gt;B946,טבלה1013[[#This Row],[CycleNumber]]&gt;1),IF(טבלה1013[[#This Row],[וסת השבוע פעיל?]]&lt;&gt;"",L946+1,""),""))</f>
        <v/>
      </c>
      <c r="M947" s="1" t="str">
        <f>IF(AND(טבלה1013[[#This Row],[וסת השבוע פעיל?]]&lt;&gt;"",טבלה1013[[#This Row],[CycleNumber]]&lt;B948,B948&lt;&gt;"",טבלה1013[[#This Row],[וסת השבוע פעיל?]]&lt;3),IF(K948=0,IF(AND(טבלה1013[[#This Row],[וסת השבוע פעיל?]]&gt;0,I948=1),0,1),0),"")</f>
        <v/>
      </c>
      <c r="N947" s="1" t="str">
        <f t="shared" si="80"/>
        <v/>
      </c>
      <c r="O947" s="1" t="str">
        <f>IF(AND(טבלה1013[[#This Row],[חיזוי - שבוע]]=1,J948=1),1,"")</f>
        <v/>
      </c>
      <c r="P947" s="1" t="str">
        <f>IF(AND(טבלה1013[[#This Row],[חיזוי טוב עם הפלגה?]]=1,טבלה1013[[#This Row],[וסת קבוע אחרון]]&lt;&gt;28,X946=1),1,"")</f>
        <v/>
      </c>
      <c r="Q947" s="1" t="str">
        <f>IF(AND(טבלה1013[[#This Row],[וסת השבוע פעיל?]]&lt;3,OR(טבלה1013[[#This Row],[CycleNumber]]&gt;B948,B948="")),1,"")</f>
        <v/>
      </c>
      <c r="R947" s="1" t="str">
        <f>IF(טבלה1013[[#This Row],[האישה קבעה וסת שבוע?]]=1,IF(טבלה1013[[#This Row],[וסת השבוע פעיל?]]&lt;3,1,0),"")</f>
        <v/>
      </c>
      <c r="S9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7" s="1">
        <f t="shared" si="81"/>
        <v>0</v>
      </c>
      <c r="U947" s="1" t="str">
        <f t="shared" si="82"/>
        <v/>
      </c>
      <c r="V947" s="1" t="str">
        <f t="shared" si="83"/>
        <v/>
      </c>
      <c r="W947" s="1" t="str">
        <f>IF(טבלה1013[[#This Row],[3 הפלגות זהות]]="","",IF(טבלה1013[[#This Row],[3 הפלגות זהות]]=1,טבלה1013[[#This Row],[LengthofCycle]],W946))</f>
        <v/>
      </c>
      <c r="Y947" s="1" t="str">
        <f>IF(OR(טבלה1013[[#This Row],[הווסת פעיל?]]=0,טבלה1013[[#This Row],[הווסת פעיל?]]=""),"",SUM(Y946,טבלה1013[[#This Row],[הווסת פעיל?]]))</f>
        <v/>
      </c>
      <c r="Z947" s="1" t="str">
        <f>IF(AND(טבלה1013[[#This Row],[כמה מחזורים עד עקירה]]&lt;&gt;"",Y948=""),טבלה1013[[#This Row],[כמה מחזורים עד עקירה]],"")</f>
        <v/>
      </c>
      <c r="AA947" s="1" t="str">
        <f>IF(AND(טבלה1013[[#This Row],[הווסת פעיל?]]=1,טבלה1013[[#This Row],[וסת קבוע אחרון]]&lt;&gt;W946),טבלה1013[[#This Row],[וסת קבוע אחרון]],"")</f>
        <v/>
      </c>
      <c r="AB947" s="1" t="str">
        <f>IF(AND(טבלה1013[[#This Row],[הווסת פעיל?]]=1,X946=0,טבלה1013[[#This Row],[וסת קבוע אחרון]]=W946),טבלה1013[[#This Row],[וסת קבוע אחרון]],"")</f>
        <v/>
      </c>
      <c r="AC947" s="1" t="str">
        <f>IF(AND(טבלה1013[[#This Row],[הווסת פעיל?]]=1,X946=0,טבלה1013[[#This Row],[וסת קבוע אחרון]]&lt;&gt;W946),1,"")</f>
        <v/>
      </c>
      <c r="AD947" s="1" t="str">
        <f>IF(AND(טבלה1013[[#This Row],[הווסת פעיל?]]&lt;&gt;"",B948=1),טבלה1013[[#This Row],[CycleNumber]],"")</f>
        <v/>
      </c>
      <c r="AE947" s="1" t="str">
        <f>IF(AND(טבלה1013[[#This Row],[הווסת פעיל?]]&lt;&gt;"",X946=""),טבלה1013[[#This Row],[CycleNumber]],"")</f>
        <v/>
      </c>
      <c r="AF947" s="1" t="str">
        <f>IF(B948=1,"",IF(טבלה1013[[#This Row],[הווסת פעיל?]]=1,IF(טבלה1013[[#This Row],[וסת קבוע אחרון]]=F948,1,0),""))</f>
        <v/>
      </c>
      <c r="AG947" s="1" t="str">
        <f>IF(B948=1,"",IF(טבלה1013[[#This Row],[הווסת פעיל?]]=1,IF(OR(טבלה1013[[#This Row],[וסת קבוע אחרון]]=F948,F948=טבלה1013[[#This Row],[LengthofCycle]]),1,0),""))</f>
        <v/>
      </c>
      <c r="AH947" s="1" t="str">
        <f>IF(B948=1,"",IF(טבלה1013[[#This Row],[הווסת פעיל?]]=1,IF(OR(טבלה1013[[#This Row],[וסת קבוע אחרון]]=F948,F948=טבלה1013[[#This Row],[LengthofCycle]],AND(טבלה1013[[#This Row],[LengthofCycle]]&lt;&gt;טבלה1013[[#This Row],[וסת קבוע אחרון]],OR(F948=28,F948=29))),1,0),""))</f>
        <v/>
      </c>
      <c r="AI947" s="1" t="str">
        <f>IF(AND(טבלה1013[[#This Row],[הווסת פעיל?]]=1,B948=1),1,"")</f>
        <v/>
      </c>
      <c r="AJ947" s="4">
        <f>IF(AND(טבלה1013[[#This Row],[הווסת פעיל?]]&lt;&gt;1,B948&lt;&gt;1,B948&lt;&gt;""),IF(טבלה1013[[#This Row],[LengthofCycle]]=F948,1,0),"")</f>
        <v>0</v>
      </c>
      <c r="AK947" s="4">
        <f>IF(AND(טבלה1013[[#This Row],[הווסת פעיל?]]&lt;&gt;1,B948&lt;&gt;1,B948&lt;&gt;""),IF(OR(טבלה1013[[#This Row],[LengthofCycle]]=F948,F948=29),1,0),"")</f>
        <v>0</v>
      </c>
      <c r="AL947" s="4">
        <f>IF(AND(טבלה1013[[#This Row],[הווסת פעיל?]]&lt;&gt;1,B948&lt;&gt;1,B948&lt;&gt;""),IF(OR(טבלה1013[[#This Row],[LengthofCycle]]=F948,F948=29,F948=28),1,0),"")</f>
        <v>0</v>
      </c>
    </row>
    <row r="948" spans="1:38" x14ac:dyDescent="0.25">
      <c r="A948" s="1" t="s">
        <v>133</v>
      </c>
      <c r="B948" s="1">
        <v>4</v>
      </c>
      <c r="C948" s="1">
        <v>0</v>
      </c>
      <c r="D948" s="1">
        <v>1</v>
      </c>
      <c r="E948" s="1">
        <v>0</v>
      </c>
      <c r="F948" s="1">
        <v>36</v>
      </c>
      <c r="G948" s="1">
        <f>טבלה1013[[#This Row],[LengthofCycle]]+1</f>
        <v>37</v>
      </c>
      <c r="H948" s="1" t="str">
        <f>IF(IFERROR(LOOKUP(טבלה1013[[#This Row],[ClientID]],קביעויות[השבוע]),FALSE)=טבלה1013[[#This Row],[ClientID]],1,"")</f>
        <v/>
      </c>
      <c r="I948" s="1" t="str">
        <f>IF(AND(טבלה1013[[#This Row],[CycleNumber]]&gt;1,OR(B949="",טבלה1013[[#This Row],[CycleNumber]]&gt;B947)),IF(OR(AND(טבלה1013[[#This Row],[LengthofCycle]]=28,F947=28),AND(טבלה1013[[#This Row],[LengthofCycle]]=35,F947=35)),1,""),"")</f>
        <v/>
      </c>
      <c r="J948" s="1" t="str">
        <f>IF(AND(טבלה1013[[#This Row],[וסת השבוע]]=1,I947=1,טבלה1013[[#This Row],[CycleNumber]]&gt;B947),1,"")</f>
        <v/>
      </c>
      <c r="K948" s="1" t="str">
        <f>IF(טבלה1013[[#This Row],[CycleNumber]]=1,"",IF(טבלה1013[[#This Row],[וסת השבוע]]=1,0,IF(K947="","",IF(K947=0,IF(טבלה1013[[#This Row],[LengthofCycle]]=28,0,1),IF(K947=1,IF(טבלה1013[[#This Row],[LengthofCycle]]+F947=28*2,0,2),IF(K947=2,IF(טבלה1013[[#This Row],[LengthofCycle]]+F947+F946=28*3,0,3),""))))))</f>
        <v/>
      </c>
      <c r="L948" s="1" t="str">
        <f>IF(טבלה1013[[#This Row],[וסת השבוע]]=1,IF(טבלה1013[[#This Row],[וסת השבוע וההפלגה ביחד]]=1,L947+1,0),IF(AND(טבלה1013[[#This Row],[CycleNumber]]&gt;B947,טבלה1013[[#This Row],[CycleNumber]]&gt;1),IF(טבלה1013[[#This Row],[וסת השבוע פעיל?]]&lt;&gt;"",L947+1,""),""))</f>
        <v/>
      </c>
      <c r="M948" s="1" t="str">
        <f>IF(AND(טבלה1013[[#This Row],[וסת השבוע פעיל?]]&lt;&gt;"",טבלה1013[[#This Row],[CycleNumber]]&lt;B949,B949&lt;&gt;"",טבלה1013[[#This Row],[וסת השבוע פעיל?]]&lt;3),IF(K949=0,IF(AND(טבלה1013[[#This Row],[וסת השבוע פעיל?]]&gt;0,I949=1),0,1),0),"")</f>
        <v/>
      </c>
      <c r="N948" s="1" t="str">
        <f t="shared" si="80"/>
        <v/>
      </c>
      <c r="O948" s="1" t="str">
        <f>IF(AND(טבלה1013[[#This Row],[חיזוי - שבוע]]=1,J949=1),1,"")</f>
        <v/>
      </c>
      <c r="P948" s="1" t="str">
        <f>IF(AND(טבלה1013[[#This Row],[חיזוי טוב עם הפלגה?]]=1,טבלה1013[[#This Row],[וסת קבוע אחרון]]&lt;&gt;28,X947=1),1,"")</f>
        <v/>
      </c>
      <c r="Q948" s="1" t="str">
        <f>IF(AND(טבלה1013[[#This Row],[וסת השבוע פעיל?]]&lt;3,OR(טבלה1013[[#This Row],[CycleNumber]]&gt;B949,B949="")),1,"")</f>
        <v/>
      </c>
      <c r="R948" s="1" t="str">
        <f>IF(טבלה1013[[#This Row],[האישה קבעה וסת שבוע?]]=1,IF(טבלה1013[[#This Row],[וסת השבוע פעיל?]]&lt;3,1,0),"")</f>
        <v/>
      </c>
      <c r="S9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8" s="1">
        <f t="shared" si="81"/>
        <v>0</v>
      </c>
      <c r="U948" s="1">
        <f t="shared" si="82"/>
        <v>0</v>
      </c>
      <c r="V948" s="1" t="str">
        <f t="shared" si="83"/>
        <v/>
      </c>
      <c r="W948" s="1" t="str">
        <f>IF(טבלה1013[[#This Row],[3 הפלגות זהות]]="","",IF(טבלה1013[[#This Row],[3 הפלגות זהות]]=1,טבלה1013[[#This Row],[LengthofCycle]],W947))</f>
        <v/>
      </c>
      <c r="Y948" s="1" t="str">
        <f>IF(OR(טבלה1013[[#This Row],[הווסת פעיל?]]=0,טבלה1013[[#This Row],[הווסת פעיל?]]=""),"",SUM(Y947,טבלה1013[[#This Row],[הווסת פעיל?]]))</f>
        <v/>
      </c>
      <c r="Z948" s="1" t="str">
        <f>IF(AND(טבלה1013[[#This Row],[כמה מחזורים עד עקירה]]&lt;&gt;"",Y949=""),טבלה1013[[#This Row],[כמה מחזורים עד עקירה]],"")</f>
        <v/>
      </c>
      <c r="AA948" s="1" t="str">
        <f>IF(AND(טבלה1013[[#This Row],[הווסת פעיל?]]=1,טבלה1013[[#This Row],[וסת קבוע אחרון]]&lt;&gt;W947),טבלה1013[[#This Row],[וסת קבוע אחרון]],"")</f>
        <v/>
      </c>
      <c r="AB948" s="1" t="str">
        <f>IF(AND(טבלה1013[[#This Row],[הווסת פעיל?]]=1,X947=0,טבלה1013[[#This Row],[וסת קבוע אחרון]]=W947),טבלה1013[[#This Row],[וסת קבוע אחרון]],"")</f>
        <v/>
      </c>
      <c r="AC948" s="1" t="str">
        <f>IF(AND(טבלה1013[[#This Row],[הווסת פעיל?]]=1,X947=0,טבלה1013[[#This Row],[וסת קבוע אחרון]]&lt;&gt;W947),1,"")</f>
        <v/>
      </c>
      <c r="AD948" s="1" t="str">
        <f>IF(AND(טבלה1013[[#This Row],[הווסת פעיל?]]&lt;&gt;"",B949=1),טבלה1013[[#This Row],[CycleNumber]],"")</f>
        <v/>
      </c>
      <c r="AE948" s="1" t="str">
        <f>IF(AND(טבלה1013[[#This Row],[הווסת פעיל?]]&lt;&gt;"",X947=""),טבלה1013[[#This Row],[CycleNumber]],"")</f>
        <v/>
      </c>
      <c r="AF948" s="1" t="str">
        <f>IF(B949=1,"",IF(טבלה1013[[#This Row],[הווסת פעיל?]]=1,IF(טבלה1013[[#This Row],[וסת קבוע אחרון]]=F949,1,0),""))</f>
        <v/>
      </c>
      <c r="AG948" s="1" t="str">
        <f>IF(B949=1,"",IF(טבלה1013[[#This Row],[הווסת פעיל?]]=1,IF(OR(טבלה1013[[#This Row],[וסת קבוע אחרון]]=F949,F949=טבלה1013[[#This Row],[LengthofCycle]]),1,0),""))</f>
        <v/>
      </c>
      <c r="AH948" s="1" t="str">
        <f>IF(B949=1,"",IF(טבלה1013[[#This Row],[הווסת פעיל?]]=1,IF(OR(טבלה1013[[#This Row],[וסת קבוע אחרון]]=F949,F949=טבלה1013[[#This Row],[LengthofCycle]],AND(טבלה1013[[#This Row],[LengthofCycle]]&lt;&gt;טבלה1013[[#This Row],[וסת קבוע אחרון]],OR(F949=28,F949=29))),1,0),""))</f>
        <v/>
      </c>
      <c r="AI948" s="1" t="str">
        <f>IF(AND(טבלה1013[[#This Row],[הווסת פעיל?]]=1,B949=1),1,"")</f>
        <v/>
      </c>
      <c r="AJ948" s="4">
        <f>IF(AND(טבלה1013[[#This Row],[הווסת פעיל?]]&lt;&gt;1,B949&lt;&gt;1,B949&lt;&gt;""),IF(טבלה1013[[#This Row],[LengthofCycle]]=F949,1,0),"")</f>
        <v>0</v>
      </c>
      <c r="AK948" s="4">
        <f>IF(AND(טבלה1013[[#This Row],[הווסת פעיל?]]&lt;&gt;1,B949&lt;&gt;1,B949&lt;&gt;""),IF(OR(טבלה1013[[#This Row],[LengthofCycle]]=F949,F949=29),1,0),"")</f>
        <v>0</v>
      </c>
      <c r="AL948" s="4">
        <f>IF(AND(טבלה1013[[#This Row],[הווסת פעיל?]]&lt;&gt;1,B949&lt;&gt;1,B949&lt;&gt;""),IF(OR(טבלה1013[[#This Row],[LengthofCycle]]=F949,F949=29,F949=28),1,0),"")</f>
        <v>1</v>
      </c>
    </row>
    <row r="949" spans="1:38" x14ac:dyDescent="0.25">
      <c r="A949" s="1" t="s">
        <v>133</v>
      </c>
      <c r="B949" s="1">
        <v>5</v>
      </c>
      <c r="C949" s="1">
        <v>0</v>
      </c>
      <c r="D949" s="1">
        <v>1</v>
      </c>
      <c r="E949" s="1">
        <v>0</v>
      </c>
      <c r="F949" s="1">
        <v>28</v>
      </c>
      <c r="G949" s="1">
        <f>טבלה1013[[#This Row],[LengthofCycle]]+1</f>
        <v>29</v>
      </c>
      <c r="H949" s="1" t="str">
        <f>IF(IFERROR(LOOKUP(טבלה1013[[#This Row],[ClientID]],קביעויות[השבוע]),FALSE)=טבלה1013[[#This Row],[ClientID]],1,"")</f>
        <v/>
      </c>
      <c r="I949" s="1" t="str">
        <f>IF(AND(טבלה1013[[#This Row],[CycleNumber]]&gt;1,OR(B950="",טבלה1013[[#This Row],[CycleNumber]]&gt;B948)),IF(OR(AND(טבלה1013[[#This Row],[LengthofCycle]]=28,F948=28),AND(טבלה1013[[#This Row],[LengthofCycle]]=35,F948=35)),1,""),"")</f>
        <v/>
      </c>
      <c r="J949" s="1" t="str">
        <f>IF(AND(טבלה1013[[#This Row],[וסת השבוע]]=1,I948=1,טבלה1013[[#This Row],[CycleNumber]]&gt;B948),1,"")</f>
        <v/>
      </c>
      <c r="K949" s="1" t="str">
        <f>IF(טבלה1013[[#This Row],[CycleNumber]]=1,"",IF(טבלה1013[[#This Row],[וסת השבוע]]=1,0,IF(K948="","",IF(K948=0,IF(טבלה1013[[#This Row],[LengthofCycle]]=28,0,1),IF(K948=1,IF(טבלה1013[[#This Row],[LengthofCycle]]+F948=28*2,0,2),IF(K948=2,IF(טבלה1013[[#This Row],[LengthofCycle]]+F948+F947=28*3,0,3),""))))))</f>
        <v/>
      </c>
      <c r="L949" s="1" t="str">
        <f>IF(טבלה1013[[#This Row],[וסת השבוע]]=1,IF(טבלה1013[[#This Row],[וסת השבוע וההפלגה ביחד]]=1,L948+1,0),IF(AND(טבלה1013[[#This Row],[CycleNumber]]&gt;B948,טבלה1013[[#This Row],[CycleNumber]]&gt;1),IF(טבלה1013[[#This Row],[וסת השבוע פעיל?]]&lt;&gt;"",L948+1,""),""))</f>
        <v/>
      </c>
      <c r="M949" s="1" t="str">
        <f>IF(AND(טבלה1013[[#This Row],[וסת השבוע פעיל?]]&lt;&gt;"",טבלה1013[[#This Row],[CycleNumber]]&lt;B950,B950&lt;&gt;"",טבלה1013[[#This Row],[וסת השבוע פעיל?]]&lt;3),IF(K950=0,IF(AND(טבלה1013[[#This Row],[וסת השבוע פעיל?]]&gt;0,I950=1),0,1),0),"")</f>
        <v/>
      </c>
      <c r="N949" s="1" t="str">
        <f t="shared" si="80"/>
        <v/>
      </c>
      <c r="O949" s="1" t="str">
        <f>IF(AND(טבלה1013[[#This Row],[חיזוי - שבוע]]=1,J950=1),1,"")</f>
        <v/>
      </c>
      <c r="P949" s="1" t="str">
        <f>IF(AND(טבלה1013[[#This Row],[חיזוי טוב עם הפלגה?]]=1,טבלה1013[[#This Row],[וסת קבוע אחרון]]&lt;&gt;28,X948=1),1,"")</f>
        <v/>
      </c>
      <c r="Q949" s="1" t="str">
        <f>IF(AND(טבלה1013[[#This Row],[וסת השבוע פעיל?]]&lt;3,OR(טבלה1013[[#This Row],[CycleNumber]]&gt;B950,B950="")),1,"")</f>
        <v/>
      </c>
      <c r="R949" s="1" t="str">
        <f>IF(טבלה1013[[#This Row],[האישה קבעה וסת שבוע?]]=1,IF(טבלה1013[[#This Row],[וסת השבוע פעיל?]]&lt;3,1,0),"")</f>
        <v/>
      </c>
      <c r="S9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49" s="1">
        <f t="shared" si="81"/>
        <v>0</v>
      </c>
      <c r="U949" s="1">
        <f t="shared" si="82"/>
        <v>0</v>
      </c>
      <c r="V949" s="1">
        <f t="shared" si="83"/>
        <v>0</v>
      </c>
      <c r="W949" s="1" t="str">
        <f>IF(טבלה1013[[#This Row],[3 הפלגות זהות]]="","",IF(טבלה1013[[#This Row],[3 הפלגות זהות]]=1,טבלה1013[[#This Row],[LengthofCycle]],W948))</f>
        <v/>
      </c>
      <c r="Y949" s="1" t="str">
        <f>IF(OR(טבלה1013[[#This Row],[הווסת פעיל?]]=0,טבלה1013[[#This Row],[הווסת פעיל?]]=""),"",SUM(Y948,טבלה1013[[#This Row],[הווסת פעיל?]]))</f>
        <v/>
      </c>
      <c r="Z949" s="1" t="str">
        <f>IF(AND(טבלה1013[[#This Row],[כמה מחזורים עד עקירה]]&lt;&gt;"",Y950=""),טבלה1013[[#This Row],[כמה מחזורים עד עקירה]],"")</f>
        <v/>
      </c>
      <c r="AA949" s="1" t="str">
        <f>IF(AND(טבלה1013[[#This Row],[הווסת פעיל?]]=1,טבלה1013[[#This Row],[וסת קבוע אחרון]]&lt;&gt;W948),טבלה1013[[#This Row],[וסת קבוע אחרון]],"")</f>
        <v/>
      </c>
      <c r="AB949" s="1" t="str">
        <f>IF(AND(טבלה1013[[#This Row],[הווסת פעיל?]]=1,X948=0,טבלה1013[[#This Row],[וסת קבוע אחרון]]=W948),טבלה1013[[#This Row],[וסת קבוע אחרון]],"")</f>
        <v/>
      </c>
      <c r="AC949" s="1" t="str">
        <f>IF(AND(טבלה1013[[#This Row],[הווסת פעיל?]]=1,X948=0,טבלה1013[[#This Row],[וסת קבוע אחרון]]&lt;&gt;W948),1,"")</f>
        <v/>
      </c>
      <c r="AD949" s="1" t="str">
        <f>IF(AND(טבלה1013[[#This Row],[הווסת פעיל?]]&lt;&gt;"",B950=1),טבלה1013[[#This Row],[CycleNumber]],"")</f>
        <v/>
      </c>
      <c r="AE949" s="1" t="str">
        <f>IF(AND(טבלה1013[[#This Row],[הווסת פעיל?]]&lt;&gt;"",X948=""),טבלה1013[[#This Row],[CycleNumber]],"")</f>
        <v/>
      </c>
      <c r="AF949" s="1" t="str">
        <f>IF(B950=1,"",IF(טבלה1013[[#This Row],[הווסת פעיל?]]=1,IF(טבלה1013[[#This Row],[וסת קבוע אחרון]]=F950,1,0),""))</f>
        <v/>
      </c>
      <c r="AG949" s="1" t="str">
        <f>IF(B950=1,"",IF(טבלה1013[[#This Row],[הווסת פעיל?]]=1,IF(OR(טבלה1013[[#This Row],[וסת קבוע אחרון]]=F950,F950=טבלה1013[[#This Row],[LengthofCycle]]),1,0),""))</f>
        <v/>
      </c>
      <c r="AH949" s="1" t="str">
        <f>IF(B950=1,"",IF(טבלה1013[[#This Row],[הווסת פעיל?]]=1,IF(OR(טבלה1013[[#This Row],[וסת קבוע אחרון]]=F950,F950=טבלה1013[[#This Row],[LengthofCycle]],AND(טבלה1013[[#This Row],[LengthofCycle]]&lt;&gt;טבלה1013[[#This Row],[וסת קבוע אחרון]],OR(F950=28,F950=29))),1,0),""))</f>
        <v/>
      </c>
      <c r="AI949" s="1" t="str">
        <f>IF(AND(טבלה1013[[#This Row],[הווסת פעיל?]]=1,B950=1),1,"")</f>
        <v/>
      </c>
      <c r="AJ949" s="4">
        <f>IF(AND(טבלה1013[[#This Row],[הווסת פעיל?]]&lt;&gt;1,B950&lt;&gt;1,B950&lt;&gt;""),IF(טבלה1013[[#This Row],[LengthofCycle]]=F950,1,0),"")</f>
        <v>0</v>
      </c>
      <c r="AK949" s="4">
        <f>IF(AND(טבלה1013[[#This Row],[הווסת פעיל?]]&lt;&gt;1,B950&lt;&gt;1,B950&lt;&gt;""),IF(OR(טבלה1013[[#This Row],[LengthofCycle]]=F950,F950=29),1,0),"")</f>
        <v>0</v>
      </c>
      <c r="AL949" s="4">
        <f>IF(AND(טבלה1013[[#This Row],[הווסת פעיל?]]&lt;&gt;1,B950&lt;&gt;1,B950&lt;&gt;""),IF(OR(טבלה1013[[#This Row],[LengthofCycle]]=F950,F950=29,F950=28),1,0),"")</f>
        <v>0</v>
      </c>
    </row>
    <row r="950" spans="1:38" x14ac:dyDescent="0.25">
      <c r="A950" s="1" t="s">
        <v>133</v>
      </c>
      <c r="B950" s="1">
        <v>6</v>
      </c>
      <c r="C950" s="1">
        <v>0</v>
      </c>
      <c r="D950" s="1">
        <v>1</v>
      </c>
      <c r="E950" s="1">
        <v>0</v>
      </c>
      <c r="F950" s="1">
        <v>32</v>
      </c>
      <c r="G950" s="1">
        <f>טבלה1013[[#This Row],[LengthofCycle]]+1</f>
        <v>33</v>
      </c>
      <c r="H950" s="1" t="str">
        <f>IF(IFERROR(LOOKUP(טבלה1013[[#This Row],[ClientID]],קביעויות[השבוע]),FALSE)=טבלה1013[[#This Row],[ClientID]],1,"")</f>
        <v/>
      </c>
      <c r="I950" s="1" t="str">
        <f>IF(AND(טבלה1013[[#This Row],[CycleNumber]]&gt;1,OR(B951="",טבלה1013[[#This Row],[CycleNumber]]&gt;B949)),IF(OR(AND(טבלה1013[[#This Row],[LengthofCycle]]=28,F949=28),AND(טבלה1013[[#This Row],[LengthofCycle]]=35,F949=35)),1,""),"")</f>
        <v/>
      </c>
      <c r="J950" s="1" t="str">
        <f>IF(AND(טבלה1013[[#This Row],[וסת השבוע]]=1,I949=1,טבלה1013[[#This Row],[CycleNumber]]&gt;B949),1,"")</f>
        <v/>
      </c>
      <c r="K950" s="1" t="str">
        <f>IF(טבלה1013[[#This Row],[CycleNumber]]=1,"",IF(טבלה1013[[#This Row],[וסת השבוע]]=1,0,IF(K949="","",IF(K949=0,IF(טבלה1013[[#This Row],[LengthofCycle]]=28,0,1),IF(K949=1,IF(טבלה1013[[#This Row],[LengthofCycle]]+F949=28*2,0,2),IF(K949=2,IF(טבלה1013[[#This Row],[LengthofCycle]]+F949+F948=28*3,0,3),""))))))</f>
        <v/>
      </c>
      <c r="L950" s="1" t="str">
        <f>IF(טבלה1013[[#This Row],[וסת השבוע]]=1,IF(טבלה1013[[#This Row],[וסת השבוע וההפלגה ביחד]]=1,L949+1,0),IF(AND(טבלה1013[[#This Row],[CycleNumber]]&gt;B949,טבלה1013[[#This Row],[CycleNumber]]&gt;1),IF(טבלה1013[[#This Row],[וסת השבוע פעיל?]]&lt;&gt;"",L949+1,""),""))</f>
        <v/>
      </c>
      <c r="M950" s="1" t="str">
        <f>IF(AND(טבלה1013[[#This Row],[וסת השבוע פעיל?]]&lt;&gt;"",טבלה1013[[#This Row],[CycleNumber]]&lt;B951,B951&lt;&gt;"",טבלה1013[[#This Row],[וסת השבוע פעיל?]]&lt;3),IF(K951=0,IF(AND(טבלה1013[[#This Row],[וסת השבוע פעיל?]]&gt;0,I951=1),0,1),0),"")</f>
        <v/>
      </c>
      <c r="N950" s="1" t="str">
        <f t="shared" si="80"/>
        <v/>
      </c>
      <c r="O950" s="1" t="str">
        <f>IF(AND(טבלה1013[[#This Row],[חיזוי - שבוע]]=1,J951=1),1,"")</f>
        <v/>
      </c>
      <c r="P950" s="1" t="str">
        <f>IF(AND(טבלה1013[[#This Row],[חיזוי טוב עם הפלגה?]]=1,טבלה1013[[#This Row],[וסת קבוע אחרון]]&lt;&gt;28,X949=1),1,"")</f>
        <v/>
      </c>
      <c r="Q950" s="1" t="str">
        <f>IF(AND(טבלה1013[[#This Row],[וסת השבוע פעיל?]]&lt;3,OR(טבלה1013[[#This Row],[CycleNumber]]&gt;B951,B951="")),1,"")</f>
        <v/>
      </c>
      <c r="R950" s="1" t="str">
        <f>IF(טבלה1013[[#This Row],[האישה קבעה וסת שבוע?]]=1,IF(טבלה1013[[#This Row],[וסת השבוע פעיל?]]&lt;3,1,0),"")</f>
        <v/>
      </c>
      <c r="S9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0" s="1">
        <f t="shared" si="81"/>
        <v>0</v>
      </c>
      <c r="U950" s="1">
        <f t="shared" si="82"/>
        <v>0</v>
      </c>
      <c r="V950" s="1">
        <f t="shared" si="83"/>
        <v>0</v>
      </c>
      <c r="W950" s="1" t="str">
        <f>IF(טבלה1013[[#This Row],[3 הפלגות זהות]]="","",IF(טבלה1013[[#This Row],[3 הפלגות זהות]]=1,טבלה1013[[#This Row],[LengthofCycle]],W949))</f>
        <v/>
      </c>
      <c r="Y950" s="1" t="str">
        <f>IF(OR(טבלה1013[[#This Row],[הווסת פעיל?]]=0,טבלה1013[[#This Row],[הווסת פעיל?]]=""),"",SUM(Y949,טבלה1013[[#This Row],[הווסת פעיל?]]))</f>
        <v/>
      </c>
      <c r="Z950" s="1" t="str">
        <f>IF(AND(טבלה1013[[#This Row],[כמה מחזורים עד עקירה]]&lt;&gt;"",Y951=""),טבלה1013[[#This Row],[כמה מחזורים עד עקירה]],"")</f>
        <v/>
      </c>
      <c r="AA950" s="1" t="str">
        <f>IF(AND(טבלה1013[[#This Row],[הווסת פעיל?]]=1,טבלה1013[[#This Row],[וסת קבוע אחרון]]&lt;&gt;W949),טבלה1013[[#This Row],[וסת קבוע אחרון]],"")</f>
        <v/>
      </c>
      <c r="AB950" s="1" t="str">
        <f>IF(AND(טבלה1013[[#This Row],[הווסת פעיל?]]=1,X949=0,טבלה1013[[#This Row],[וסת קבוע אחרון]]=W949),טבלה1013[[#This Row],[וסת קבוע אחרון]],"")</f>
        <v/>
      </c>
      <c r="AC950" s="1" t="str">
        <f>IF(AND(טבלה1013[[#This Row],[הווסת פעיל?]]=1,X949=0,טבלה1013[[#This Row],[וסת קבוע אחרון]]&lt;&gt;W949),1,"")</f>
        <v/>
      </c>
      <c r="AD950" s="1" t="str">
        <f>IF(AND(טבלה1013[[#This Row],[הווסת פעיל?]]&lt;&gt;"",B951=1),טבלה1013[[#This Row],[CycleNumber]],"")</f>
        <v/>
      </c>
      <c r="AE950" s="1" t="str">
        <f>IF(AND(טבלה1013[[#This Row],[הווסת פעיל?]]&lt;&gt;"",X949=""),טבלה1013[[#This Row],[CycleNumber]],"")</f>
        <v/>
      </c>
      <c r="AF950" s="1" t="str">
        <f>IF(B951=1,"",IF(טבלה1013[[#This Row],[הווסת פעיל?]]=1,IF(טבלה1013[[#This Row],[וסת קבוע אחרון]]=F951,1,0),""))</f>
        <v/>
      </c>
      <c r="AG950" s="1" t="str">
        <f>IF(B951=1,"",IF(טבלה1013[[#This Row],[הווסת פעיל?]]=1,IF(OR(טבלה1013[[#This Row],[וסת קבוע אחרון]]=F951,F951=טבלה1013[[#This Row],[LengthofCycle]]),1,0),""))</f>
        <v/>
      </c>
      <c r="AH950" s="1" t="str">
        <f>IF(B951=1,"",IF(טבלה1013[[#This Row],[הווסת פעיל?]]=1,IF(OR(טבלה1013[[#This Row],[וסת קבוע אחרון]]=F951,F951=טבלה1013[[#This Row],[LengthofCycle]],AND(טבלה1013[[#This Row],[LengthofCycle]]&lt;&gt;טבלה1013[[#This Row],[וסת קבוע אחרון]],OR(F951=28,F951=29))),1,0),""))</f>
        <v/>
      </c>
      <c r="AI950" s="1" t="str">
        <f>IF(AND(טבלה1013[[#This Row],[הווסת פעיל?]]=1,B951=1),1,"")</f>
        <v/>
      </c>
      <c r="AJ950" s="4">
        <f>IF(AND(טבלה1013[[#This Row],[הווסת פעיל?]]&lt;&gt;1,B951&lt;&gt;1,B951&lt;&gt;""),IF(טבלה1013[[#This Row],[LengthofCycle]]=F951,1,0),"")</f>
        <v>0</v>
      </c>
      <c r="AK950" s="4">
        <f>IF(AND(טבלה1013[[#This Row],[הווסת פעיל?]]&lt;&gt;1,B951&lt;&gt;1,B951&lt;&gt;""),IF(OR(טבלה1013[[#This Row],[LengthofCycle]]=F951,F951=29),1,0),"")</f>
        <v>0</v>
      </c>
      <c r="AL950" s="4">
        <f>IF(AND(טבלה1013[[#This Row],[הווסת פעיל?]]&lt;&gt;1,B951&lt;&gt;1,B951&lt;&gt;""),IF(OR(טבלה1013[[#This Row],[LengthofCycle]]=F951,F951=29,F951=28),1,0),"")</f>
        <v>0</v>
      </c>
    </row>
    <row r="951" spans="1:38" x14ac:dyDescent="0.25">
      <c r="A951" s="1" t="s">
        <v>133</v>
      </c>
      <c r="B951" s="1">
        <v>7</v>
      </c>
      <c r="C951" s="1">
        <v>0</v>
      </c>
      <c r="D951" s="1">
        <v>1</v>
      </c>
      <c r="E951" s="1">
        <v>0</v>
      </c>
      <c r="F951" s="1">
        <v>30</v>
      </c>
      <c r="G951" s="1">
        <f>טבלה1013[[#This Row],[LengthofCycle]]+1</f>
        <v>31</v>
      </c>
      <c r="H951" s="1" t="str">
        <f>IF(IFERROR(LOOKUP(טבלה1013[[#This Row],[ClientID]],קביעויות[השבוע]),FALSE)=טבלה1013[[#This Row],[ClientID]],1,"")</f>
        <v/>
      </c>
      <c r="I951" s="1" t="str">
        <f>IF(AND(טבלה1013[[#This Row],[CycleNumber]]&gt;1,OR(B952="",טבלה1013[[#This Row],[CycleNumber]]&gt;B950)),IF(OR(AND(טבלה1013[[#This Row],[LengthofCycle]]=28,F950=28),AND(טבלה1013[[#This Row],[LengthofCycle]]=35,F950=35)),1,""),"")</f>
        <v/>
      </c>
      <c r="J951" s="1" t="str">
        <f>IF(AND(טבלה1013[[#This Row],[וסת השבוע]]=1,I950=1,טבלה1013[[#This Row],[CycleNumber]]&gt;B950),1,"")</f>
        <v/>
      </c>
      <c r="K951" s="1" t="str">
        <f>IF(טבלה1013[[#This Row],[CycleNumber]]=1,"",IF(טבלה1013[[#This Row],[וסת השבוע]]=1,0,IF(K950="","",IF(K950=0,IF(טבלה1013[[#This Row],[LengthofCycle]]=28,0,1),IF(K950=1,IF(טבלה1013[[#This Row],[LengthofCycle]]+F950=28*2,0,2),IF(K950=2,IF(טבלה1013[[#This Row],[LengthofCycle]]+F950+F949=28*3,0,3),""))))))</f>
        <v/>
      </c>
      <c r="L951" s="1" t="str">
        <f>IF(טבלה1013[[#This Row],[וסת השבוע]]=1,IF(טבלה1013[[#This Row],[וסת השבוע וההפלגה ביחד]]=1,L950+1,0),IF(AND(טבלה1013[[#This Row],[CycleNumber]]&gt;B950,טבלה1013[[#This Row],[CycleNumber]]&gt;1),IF(טבלה1013[[#This Row],[וסת השבוע פעיל?]]&lt;&gt;"",L950+1,""),""))</f>
        <v/>
      </c>
      <c r="M951" s="1" t="str">
        <f>IF(AND(טבלה1013[[#This Row],[וסת השבוע פעיל?]]&lt;&gt;"",טבלה1013[[#This Row],[CycleNumber]]&lt;B952,B952&lt;&gt;"",טבלה1013[[#This Row],[וסת השבוע פעיל?]]&lt;3),IF(K952=0,IF(AND(טבלה1013[[#This Row],[וסת השבוע פעיל?]]&gt;0,I952=1),0,1),0),"")</f>
        <v/>
      </c>
      <c r="N951" s="1" t="str">
        <f t="shared" si="80"/>
        <v/>
      </c>
      <c r="O951" s="1" t="str">
        <f>IF(AND(טבלה1013[[#This Row],[חיזוי - שבוע]]=1,J952=1),1,"")</f>
        <v/>
      </c>
      <c r="P951" s="1" t="str">
        <f>IF(AND(טבלה1013[[#This Row],[חיזוי טוב עם הפלגה?]]=1,טבלה1013[[#This Row],[וסת קבוע אחרון]]&lt;&gt;28,X950=1),1,"")</f>
        <v/>
      </c>
      <c r="Q951" s="1" t="str">
        <f>IF(AND(טבלה1013[[#This Row],[וסת השבוע פעיל?]]&lt;3,OR(טבלה1013[[#This Row],[CycleNumber]]&gt;B952,B952="")),1,"")</f>
        <v/>
      </c>
      <c r="R951" s="1" t="str">
        <f>IF(טבלה1013[[#This Row],[האישה קבעה וסת שבוע?]]=1,IF(טבלה1013[[#This Row],[וסת השבוע פעיל?]]&lt;3,1,0),"")</f>
        <v/>
      </c>
      <c r="S9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1" s="1">
        <f t="shared" si="81"/>
        <v>0</v>
      </c>
      <c r="U951" s="1">
        <f t="shared" si="82"/>
        <v>0</v>
      </c>
      <c r="V951" s="1">
        <f t="shared" si="83"/>
        <v>0</v>
      </c>
      <c r="W951" s="1" t="str">
        <f>IF(טבלה1013[[#This Row],[3 הפלגות זהות]]="","",IF(טבלה1013[[#This Row],[3 הפלגות זהות]]=1,טבלה1013[[#This Row],[LengthofCycle]],W950))</f>
        <v/>
      </c>
      <c r="Y951" s="1" t="str">
        <f>IF(OR(טבלה1013[[#This Row],[הווסת פעיל?]]=0,טבלה1013[[#This Row],[הווסת פעיל?]]=""),"",SUM(Y950,טבלה1013[[#This Row],[הווסת פעיל?]]))</f>
        <v/>
      </c>
      <c r="Z951" s="1" t="str">
        <f>IF(AND(טבלה1013[[#This Row],[כמה מחזורים עד עקירה]]&lt;&gt;"",Y952=""),טבלה1013[[#This Row],[כמה מחזורים עד עקירה]],"")</f>
        <v/>
      </c>
      <c r="AA951" s="1" t="str">
        <f>IF(AND(טבלה1013[[#This Row],[הווסת פעיל?]]=1,טבלה1013[[#This Row],[וסת קבוע אחרון]]&lt;&gt;W950),טבלה1013[[#This Row],[וסת קבוע אחרון]],"")</f>
        <v/>
      </c>
      <c r="AB951" s="1" t="str">
        <f>IF(AND(טבלה1013[[#This Row],[הווסת פעיל?]]=1,X950=0,טבלה1013[[#This Row],[וסת קבוע אחרון]]=W950),טבלה1013[[#This Row],[וסת קבוע אחרון]],"")</f>
        <v/>
      </c>
      <c r="AC951" s="1" t="str">
        <f>IF(AND(טבלה1013[[#This Row],[הווסת פעיל?]]=1,X950=0,טבלה1013[[#This Row],[וסת קבוע אחרון]]&lt;&gt;W950),1,"")</f>
        <v/>
      </c>
      <c r="AD951" s="1" t="str">
        <f>IF(AND(טבלה1013[[#This Row],[הווסת פעיל?]]&lt;&gt;"",B952=1),טבלה1013[[#This Row],[CycleNumber]],"")</f>
        <v/>
      </c>
      <c r="AE951" s="1" t="str">
        <f>IF(AND(טבלה1013[[#This Row],[הווסת פעיל?]]&lt;&gt;"",X950=""),טבלה1013[[#This Row],[CycleNumber]],"")</f>
        <v/>
      </c>
      <c r="AF951" s="1" t="str">
        <f>IF(B952=1,"",IF(טבלה1013[[#This Row],[הווסת פעיל?]]=1,IF(טבלה1013[[#This Row],[וסת קבוע אחרון]]=F952,1,0),""))</f>
        <v/>
      </c>
      <c r="AG951" s="1" t="str">
        <f>IF(B952=1,"",IF(טבלה1013[[#This Row],[הווסת פעיל?]]=1,IF(OR(טבלה1013[[#This Row],[וסת קבוע אחרון]]=F952,F952=טבלה1013[[#This Row],[LengthofCycle]]),1,0),""))</f>
        <v/>
      </c>
      <c r="AH951" s="1" t="str">
        <f>IF(B952=1,"",IF(טבלה1013[[#This Row],[הווסת פעיל?]]=1,IF(OR(טבלה1013[[#This Row],[וסת קבוע אחרון]]=F952,F952=טבלה1013[[#This Row],[LengthofCycle]],AND(טבלה1013[[#This Row],[LengthofCycle]]&lt;&gt;טבלה1013[[#This Row],[וסת קבוע אחרון]],OR(F952=28,F952=29))),1,0),""))</f>
        <v/>
      </c>
      <c r="AI951" s="1" t="str">
        <f>IF(AND(טבלה1013[[#This Row],[הווסת פעיל?]]=1,B952=1),1,"")</f>
        <v/>
      </c>
      <c r="AJ951" s="4" t="str">
        <f>IF(AND(טבלה1013[[#This Row],[הווסת פעיל?]]&lt;&gt;1,B952&lt;&gt;1,B952&lt;&gt;""),IF(טבלה1013[[#This Row],[LengthofCycle]]=F952,1,0),"")</f>
        <v/>
      </c>
      <c r="AK951" s="4" t="str">
        <f>IF(AND(טבלה1013[[#This Row],[הווסת פעיל?]]&lt;&gt;1,B952&lt;&gt;1,B952&lt;&gt;""),IF(OR(טבלה1013[[#This Row],[LengthofCycle]]=F952,F952=29),1,0),"")</f>
        <v/>
      </c>
      <c r="AL951" s="4" t="str">
        <f>IF(AND(טבלה1013[[#This Row],[הווסת פעיל?]]&lt;&gt;1,B952&lt;&gt;1,B952&lt;&gt;""),IF(OR(טבלה1013[[#This Row],[LengthofCycle]]=F952,F952=29,F952=28),1,0),"")</f>
        <v/>
      </c>
    </row>
    <row r="952" spans="1:38" x14ac:dyDescent="0.25">
      <c r="A952" s="1" t="s">
        <v>134</v>
      </c>
      <c r="B952" s="1">
        <v>1</v>
      </c>
      <c r="C952" s="1">
        <v>0</v>
      </c>
      <c r="D952" s="1">
        <v>0</v>
      </c>
      <c r="E952" s="1">
        <v>0</v>
      </c>
      <c r="F952" s="1">
        <v>32</v>
      </c>
      <c r="G952" s="1">
        <f>טבלה1013[[#This Row],[LengthofCycle]]+1</f>
        <v>33</v>
      </c>
      <c r="H952" s="1" t="str">
        <f>IF(IFERROR(LOOKUP(טבלה1013[[#This Row],[ClientID]],קביעויות[השבוע]),FALSE)=טבלה1013[[#This Row],[ClientID]],1,"")</f>
        <v/>
      </c>
      <c r="I952" s="1" t="str">
        <f>IF(AND(טבלה1013[[#This Row],[CycleNumber]]&gt;1,OR(B953="",טבלה1013[[#This Row],[CycleNumber]]&gt;B951)),IF(OR(AND(טבלה1013[[#This Row],[LengthofCycle]]=28,F951=28),AND(טבלה1013[[#This Row],[LengthofCycle]]=35,F951=35)),1,""),"")</f>
        <v/>
      </c>
      <c r="J952" s="1" t="str">
        <f>IF(AND(טבלה1013[[#This Row],[וסת השבוע]]=1,I951=1,טבלה1013[[#This Row],[CycleNumber]]&gt;B951),1,"")</f>
        <v/>
      </c>
      <c r="K952" s="1" t="str">
        <f>IF(טבלה1013[[#This Row],[CycleNumber]]=1,"",IF(טבלה1013[[#This Row],[וסת השבוע]]=1,0,IF(K951="","",IF(K951=0,IF(טבלה1013[[#This Row],[LengthofCycle]]=28,0,1),IF(K951=1,IF(טבלה1013[[#This Row],[LengthofCycle]]+F951=28*2,0,2),IF(K951=2,IF(טבלה1013[[#This Row],[LengthofCycle]]+F951+F950=28*3,0,3),""))))))</f>
        <v/>
      </c>
      <c r="L952" s="1" t="str">
        <f>IF(טבלה1013[[#This Row],[וסת השבוע]]=1,IF(טבלה1013[[#This Row],[וסת השבוע וההפלגה ביחד]]=1,L951+1,0),IF(AND(טבלה1013[[#This Row],[CycleNumber]]&gt;B951,טבלה1013[[#This Row],[CycleNumber]]&gt;1),IF(טבלה1013[[#This Row],[וסת השבוע פעיל?]]&lt;&gt;"",L951+1,""),""))</f>
        <v/>
      </c>
      <c r="M952" s="1" t="str">
        <f>IF(AND(טבלה1013[[#This Row],[וסת השבוע פעיל?]]&lt;&gt;"",טבלה1013[[#This Row],[CycleNumber]]&lt;B953,B953&lt;&gt;"",טבלה1013[[#This Row],[וסת השבוע פעיל?]]&lt;3),IF(K953=0,IF(AND(טבלה1013[[#This Row],[וסת השבוע פעיל?]]&gt;0,I953=1),0,1),0),"")</f>
        <v/>
      </c>
      <c r="N952" s="1" t="str">
        <f t="shared" si="80"/>
        <v/>
      </c>
      <c r="O952" s="1" t="str">
        <f>IF(AND(טבלה1013[[#This Row],[חיזוי - שבוע]]=1,J953=1),1,"")</f>
        <v/>
      </c>
      <c r="P952" s="1" t="str">
        <f>IF(AND(טבלה1013[[#This Row],[חיזוי טוב עם הפלגה?]]=1,טבלה1013[[#This Row],[וסת קבוע אחרון]]&lt;&gt;28,X951=1),1,"")</f>
        <v/>
      </c>
      <c r="Q952" s="1" t="str">
        <f>IF(AND(טבלה1013[[#This Row],[וסת השבוע פעיל?]]&lt;3,OR(טבלה1013[[#This Row],[CycleNumber]]&gt;B953,B953="")),1,"")</f>
        <v/>
      </c>
      <c r="R952" s="1" t="str">
        <f>IF(טבלה1013[[#This Row],[האישה קבעה וסת שבוע?]]=1,IF(טבלה1013[[#This Row],[וסת השבוע פעיל?]]&lt;3,1,0),"")</f>
        <v/>
      </c>
      <c r="S9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2" s="1" t="str">
        <f t="shared" si="81"/>
        <v/>
      </c>
      <c r="U952" s="1" t="str">
        <f t="shared" si="82"/>
        <v/>
      </c>
      <c r="V952" s="1" t="str">
        <f t="shared" si="83"/>
        <v/>
      </c>
      <c r="W952" s="1" t="str">
        <f>IF(טבלה1013[[#This Row],[3 הפלגות זהות]]="","",IF(טבלה1013[[#This Row],[3 הפלגות זהות]]=1,טבלה1013[[#This Row],[LengthofCycle]],W951))</f>
        <v/>
      </c>
      <c r="Y952" s="1" t="str">
        <f>IF(OR(טבלה1013[[#This Row],[הווסת פעיל?]]=0,טבלה1013[[#This Row],[הווסת פעיל?]]=""),"",SUM(Y951,טבלה1013[[#This Row],[הווסת פעיל?]]))</f>
        <v/>
      </c>
      <c r="Z952" s="1" t="str">
        <f>IF(AND(טבלה1013[[#This Row],[כמה מחזורים עד עקירה]]&lt;&gt;"",Y953=""),טבלה1013[[#This Row],[כמה מחזורים עד עקירה]],"")</f>
        <v/>
      </c>
      <c r="AA952" s="1" t="str">
        <f>IF(AND(טבלה1013[[#This Row],[הווסת פעיל?]]=1,טבלה1013[[#This Row],[וסת קבוע אחרון]]&lt;&gt;W951),טבלה1013[[#This Row],[וסת קבוע אחרון]],"")</f>
        <v/>
      </c>
      <c r="AB952" s="1" t="str">
        <f>IF(AND(טבלה1013[[#This Row],[הווסת פעיל?]]=1,X951=0,טבלה1013[[#This Row],[וסת קבוע אחרון]]=W951),טבלה1013[[#This Row],[וסת קבוע אחרון]],"")</f>
        <v/>
      </c>
      <c r="AC952" s="1" t="str">
        <f>IF(AND(טבלה1013[[#This Row],[הווסת פעיל?]]=1,X951=0,טבלה1013[[#This Row],[וסת קבוע אחרון]]&lt;&gt;W951),1,"")</f>
        <v/>
      </c>
      <c r="AD952" s="1" t="str">
        <f>IF(AND(טבלה1013[[#This Row],[הווסת פעיל?]]&lt;&gt;"",B953=1),טבלה1013[[#This Row],[CycleNumber]],"")</f>
        <v/>
      </c>
      <c r="AE952" s="1" t="str">
        <f>IF(AND(טבלה1013[[#This Row],[הווסת פעיל?]]&lt;&gt;"",X951=""),טבלה1013[[#This Row],[CycleNumber]],"")</f>
        <v/>
      </c>
      <c r="AF952" s="1" t="str">
        <f>IF(B953=1,"",IF(טבלה1013[[#This Row],[הווסת פעיל?]]=1,IF(טבלה1013[[#This Row],[וסת קבוע אחרון]]=F953,1,0),""))</f>
        <v/>
      </c>
      <c r="AG952" s="1" t="str">
        <f>IF(B953=1,"",IF(טבלה1013[[#This Row],[הווסת פעיל?]]=1,IF(OR(טבלה1013[[#This Row],[וסת קבוע אחרון]]=F953,F953=טבלה1013[[#This Row],[LengthofCycle]]),1,0),""))</f>
        <v/>
      </c>
      <c r="AH952" s="1" t="str">
        <f>IF(B953=1,"",IF(טבלה1013[[#This Row],[הווסת פעיל?]]=1,IF(OR(טבלה1013[[#This Row],[וסת קבוע אחרון]]=F953,F953=טבלה1013[[#This Row],[LengthofCycle]],AND(טבלה1013[[#This Row],[LengthofCycle]]&lt;&gt;טבלה1013[[#This Row],[וסת קבוע אחרון]],OR(F953=28,F953=29))),1,0),""))</f>
        <v/>
      </c>
      <c r="AI952" s="1" t="str">
        <f>IF(AND(טבלה1013[[#This Row],[הווסת פעיל?]]=1,B953=1),1,"")</f>
        <v/>
      </c>
      <c r="AJ952" s="4">
        <f>IF(AND(טבלה1013[[#This Row],[הווסת פעיל?]]&lt;&gt;1,B953&lt;&gt;1,B953&lt;&gt;""),IF(טבלה1013[[#This Row],[LengthofCycle]]=F953,1,0),"")</f>
        <v>0</v>
      </c>
      <c r="AK952" s="4">
        <f>IF(AND(טבלה1013[[#This Row],[הווסת פעיל?]]&lt;&gt;1,B953&lt;&gt;1,B953&lt;&gt;""),IF(OR(טבלה1013[[#This Row],[LengthofCycle]]=F953,F953=29),1,0),"")</f>
        <v>0</v>
      </c>
      <c r="AL952" s="4">
        <f>IF(AND(טבלה1013[[#This Row],[הווסת פעיל?]]&lt;&gt;1,B953&lt;&gt;1,B953&lt;&gt;""),IF(OR(טבלה1013[[#This Row],[LengthofCycle]]=F953,F953=29,F953=28),1,0),"")</f>
        <v>0</v>
      </c>
    </row>
    <row r="953" spans="1:38" x14ac:dyDescent="0.25">
      <c r="A953" s="1" t="s">
        <v>134</v>
      </c>
      <c r="B953" s="1">
        <v>2</v>
      </c>
      <c r="C953" s="1">
        <v>0</v>
      </c>
      <c r="D953" s="1">
        <v>1</v>
      </c>
      <c r="E953" s="1">
        <v>0</v>
      </c>
      <c r="F953" s="1">
        <v>27</v>
      </c>
      <c r="G953" s="1">
        <f>טבלה1013[[#This Row],[LengthofCycle]]+1</f>
        <v>28</v>
      </c>
      <c r="H953" s="1" t="str">
        <f>IF(IFERROR(LOOKUP(טבלה1013[[#This Row],[ClientID]],קביעויות[השבוע]),FALSE)=טבלה1013[[#This Row],[ClientID]],1,"")</f>
        <v/>
      </c>
      <c r="I953" s="1" t="str">
        <f>IF(AND(טבלה1013[[#This Row],[CycleNumber]]&gt;1,OR(B954="",טבלה1013[[#This Row],[CycleNumber]]&gt;B952)),IF(OR(AND(טבלה1013[[#This Row],[LengthofCycle]]=28,F952=28),AND(טבלה1013[[#This Row],[LengthofCycle]]=35,F952=35)),1,""),"")</f>
        <v/>
      </c>
      <c r="J953" s="1" t="str">
        <f>IF(AND(טבלה1013[[#This Row],[וסת השבוע]]=1,I952=1,טבלה1013[[#This Row],[CycleNumber]]&gt;B952),1,"")</f>
        <v/>
      </c>
      <c r="K953" s="1" t="str">
        <f>IF(טבלה1013[[#This Row],[CycleNumber]]=1,"",IF(טבלה1013[[#This Row],[וסת השבוע]]=1,0,IF(K952="","",IF(K952=0,IF(טבלה1013[[#This Row],[LengthofCycle]]=28,0,1),IF(K952=1,IF(טבלה1013[[#This Row],[LengthofCycle]]+F952=28*2,0,2),IF(K952=2,IF(טבלה1013[[#This Row],[LengthofCycle]]+F952+F951=28*3,0,3),""))))))</f>
        <v/>
      </c>
      <c r="L953" s="1" t="str">
        <f>IF(טבלה1013[[#This Row],[וסת השבוע]]=1,IF(טבלה1013[[#This Row],[וסת השבוע וההפלגה ביחד]]=1,L952+1,0),IF(AND(טבלה1013[[#This Row],[CycleNumber]]&gt;B952,טבלה1013[[#This Row],[CycleNumber]]&gt;1),IF(טבלה1013[[#This Row],[וסת השבוע פעיל?]]&lt;&gt;"",L952+1,""),""))</f>
        <v/>
      </c>
      <c r="M953" s="1" t="str">
        <f>IF(AND(טבלה1013[[#This Row],[וסת השבוע פעיל?]]&lt;&gt;"",טבלה1013[[#This Row],[CycleNumber]]&lt;B954,B954&lt;&gt;"",טבלה1013[[#This Row],[וסת השבוע פעיל?]]&lt;3),IF(K954=0,IF(AND(טבלה1013[[#This Row],[וסת השבוע פעיל?]]&gt;0,I954=1),0,1),0),"")</f>
        <v/>
      </c>
      <c r="N953" s="1" t="str">
        <f t="shared" si="80"/>
        <v/>
      </c>
      <c r="O953" s="1" t="str">
        <f>IF(AND(טבלה1013[[#This Row],[חיזוי - שבוע]]=1,J954=1),1,"")</f>
        <v/>
      </c>
      <c r="P953" s="1" t="str">
        <f>IF(AND(טבלה1013[[#This Row],[חיזוי טוב עם הפלגה?]]=1,טבלה1013[[#This Row],[וסת קבוע אחרון]]&lt;&gt;28,X952=1),1,"")</f>
        <v/>
      </c>
      <c r="Q953" s="1" t="str">
        <f>IF(AND(טבלה1013[[#This Row],[וסת השבוע פעיל?]]&lt;3,OR(טבלה1013[[#This Row],[CycleNumber]]&gt;B954,B954="")),1,"")</f>
        <v/>
      </c>
      <c r="R953" s="1" t="str">
        <f>IF(טבלה1013[[#This Row],[האישה קבעה וסת שבוע?]]=1,IF(טבלה1013[[#This Row],[וסת השבוע פעיל?]]&lt;3,1,0),"")</f>
        <v/>
      </c>
      <c r="S9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3" s="1" t="str">
        <f t="shared" si="81"/>
        <v/>
      </c>
      <c r="U953" s="1" t="str">
        <f t="shared" si="82"/>
        <v/>
      </c>
      <c r="V953" s="1" t="str">
        <f t="shared" si="83"/>
        <v/>
      </c>
      <c r="W953" s="1" t="str">
        <f>IF(טבלה1013[[#This Row],[3 הפלגות זהות]]="","",IF(טבלה1013[[#This Row],[3 הפלגות זהות]]=1,טבלה1013[[#This Row],[LengthofCycle]],W952))</f>
        <v/>
      </c>
      <c r="Y953" s="1" t="str">
        <f>IF(OR(טבלה1013[[#This Row],[הווסת פעיל?]]=0,טבלה1013[[#This Row],[הווסת פעיל?]]=""),"",SUM(Y952,טבלה1013[[#This Row],[הווסת פעיל?]]))</f>
        <v/>
      </c>
      <c r="Z953" s="1" t="str">
        <f>IF(AND(טבלה1013[[#This Row],[כמה מחזורים עד עקירה]]&lt;&gt;"",Y954=""),טבלה1013[[#This Row],[כמה מחזורים עד עקירה]],"")</f>
        <v/>
      </c>
      <c r="AA953" s="1" t="str">
        <f>IF(AND(טבלה1013[[#This Row],[הווסת פעיל?]]=1,טבלה1013[[#This Row],[וסת קבוע אחרון]]&lt;&gt;W952),טבלה1013[[#This Row],[וסת קבוע אחרון]],"")</f>
        <v/>
      </c>
      <c r="AB953" s="1" t="str">
        <f>IF(AND(טבלה1013[[#This Row],[הווסת פעיל?]]=1,X952=0,טבלה1013[[#This Row],[וסת קבוע אחרון]]=W952),טבלה1013[[#This Row],[וסת קבוע אחרון]],"")</f>
        <v/>
      </c>
      <c r="AC953" s="1" t="str">
        <f>IF(AND(טבלה1013[[#This Row],[הווסת פעיל?]]=1,X952=0,טבלה1013[[#This Row],[וסת קבוע אחרון]]&lt;&gt;W952),1,"")</f>
        <v/>
      </c>
      <c r="AD953" s="1" t="str">
        <f>IF(AND(טבלה1013[[#This Row],[הווסת פעיל?]]&lt;&gt;"",B954=1),טבלה1013[[#This Row],[CycleNumber]],"")</f>
        <v/>
      </c>
      <c r="AE953" s="1" t="str">
        <f>IF(AND(טבלה1013[[#This Row],[הווסת פעיל?]]&lt;&gt;"",X952=""),טבלה1013[[#This Row],[CycleNumber]],"")</f>
        <v/>
      </c>
      <c r="AF953" s="1" t="str">
        <f>IF(B954=1,"",IF(טבלה1013[[#This Row],[הווסת פעיל?]]=1,IF(טבלה1013[[#This Row],[וסת קבוע אחרון]]=F954,1,0),""))</f>
        <v/>
      </c>
      <c r="AG953" s="1" t="str">
        <f>IF(B954=1,"",IF(טבלה1013[[#This Row],[הווסת פעיל?]]=1,IF(OR(טבלה1013[[#This Row],[וסת קבוע אחרון]]=F954,F954=טבלה1013[[#This Row],[LengthofCycle]]),1,0),""))</f>
        <v/>
      </c>
      <c r="AH953" s="1" t="str">
        <f>IF(B954=1,"",IF(טבלה1013[[#This Row],[הווסת פעיל?]]=1,IF(OR(טבלה1013[[#This Row],[וסת קבוע אחרון]]=F954,F954=טבלה1013[[#This Row],[LengthofCycle]],AND(טבלה1013[[#This Row],[LengthofCycle]]&lt;&gt;טבלה1013[[#This Row],[וסת קבוע אחרון]],OR(F954=28,F954=29))),1,0),""))</f>
        <v/>
      </c>
      <c r="AI953" s="1" t="str">
        <f>IF(AND(טבלה1013[[#This Row],[הווסת פעיל?]]=1,B954=1),1,"")</f>
        <v/>
      </c>
      <c r="AJ953" s="4">
        <f>IF(AND(טבלה1013[[#This Row],[הווסת פעיל?]]&lt;&gt;1,B954&lt;&gt;1,B954&lt;&gt;""),IF(טבלה1013[[#This Row],[LengthofCycle]]=F954,1,0),"")</f>
        <v>0</v>
      </c>
      <c r="AK953" s="4">
        <f>IF(AND(טבלה1013[[#This Row],[הווסת פעיל?]]&lt;&gt;1,B954&lt;&gt;1,B954&lt;&gt;""),IF(OR(טבלה1013[[#This Row],[LengthofCycle]]=F954,F954=29),1,0),"")</f>
        <v>0</v>
      </c>
      <c r="AL953" s="4">
        <f>IF(AND(טבלה1013[[#This Row],[הווסת פעיל?]]&lt;&gt;1,B954&lt;&gt;1,B954&lt;&gt;""),IF(OR(טבלה1013[[#This Row],[LengthofCycle]]=F954,F954=29,F954=28),1,0),"")</f>
        <v>0</v>
      </c>
    </row>
    <row r="954" spans="1:38" x14ac:dyDescent="0.25">
      <c r="A954" s="1" t="s">
        <v>134</v>
      </c>
      <c r="B954" s="1">
        <v>3</v>
      </c>
      <c r="C954" s="1">
        <v>0</v>
      </c>
      <c r="D954" s="1">
        <v>1</v>
      </c>
      <c r="E954" s="1">
        <v>0</v>
      </c>
      <c r="F954" s="1">
        <v>30</v>
      </c>
      <c r="G954" s="1">
        <f>טבלה1013[[#This Row],[LengthofCycle]]+1</f>
        <v>31</v>
      </c>
      <c r="H954" s="1" t="str">
        <f>IF(IFERROR(LOOKUP(טבלה1013[[#This Row],[ClientID]],קביעויות[השבוע]),FALSE)=טבלה1013[[#This Row],[ClientID]],1,"")</f>
        <v/>
      </c>
      <c r="I954" s="1" t="str">
        <f>IF(AND(טבלה1013[[#This Row],[CycleNumber]]&gt;1,OR(B955="",טבלה1013[[#This Row],[CycleNumber]]&gt;B953)),IF(OR(AND(טבלה1013[[#This Row],[LengthofCycle]]=28,F953=28),AND(טבלה1013[[#This Row],[LengthofCycle]]=35,F953=35)),1,""),"")</f>
        <v/>
      </c>
      <c r="J954" s="1" t="str">
        <f>IF(AND(טבלה1013[[#This Row],[וסת השבוע]]=1,I953=1,טבלה1013[[#This Row],[CycleNumber]]&gt;B953),1,"")</f>
        <v/>
      </c>
      <c r="K954" s="1" t="str">
        <f>IF(טבלה1013[[#This Row],[CycleNumber]]=1,"",IF(טבלה1013[[#This Row],[וסת השבוע]]=1,0,IF(K953="","",IF(K953=0,IF(טבלה1013[[#This Row],[LengthofCycle]]=28,0,1),IF(K953=1,IF(טבלה1013[[#This Row],[LengthofCycle]]+F953=28*2,0,2),IF(K953=2,IF(טבלה1013[[#This Row],[LengthofCycle]]+F953+F952=28*3,0,3),""))))))</f>
        <v/>
      </c>
      <c r="L954" s="1" t="str">
        <f>IF(טבלה1013[[#This Row],[וסת השבוע]]=1,IF(טבלה1013[[#This Row],[וסת השבוע וההפלגה ביחד]]=1,L953+1,0),IF(AND(טבלה1013[[#This Row],[CycleNumber]]&gt;B953,טבלה1013[[#This Row],[CycleNumber]]&gt;1),IF(טבלה1013[[#This Row],[וסת השבוע פעיל?]]&lt;&gt;"",L953+1,""),""))</f>
        <v/>
      </c>
      <c r="M954" s="1" t="str">
        <f>IF(AND(טבלה1013[[#This Row],[וסת השבוע פעיל?]]&lt;&gt;"",טבלה1013[[#This Row],[CycleNumber]]&lt;B955,B955&lt;&gt;"",טבלה1013[[#This Row],[וסת השבוע פעיל?]]&lt;3),IF(K955=0,IF(AND(טבלה1013[[#This Row],[וסת השבוע פעיל?]]&gt;0,I955=1),0,1),0),"")</f>
        <v/>
      </c>
      <c r="N954" s="1" t="str">
        <f t="shared" si="80"/>
        <v/>
      </c>
      <c r="O954" s="1" t="str">
        <f>IF(AND(טבלה1013[[#This Row],[חיזוי - שבוע]]=1,J955=1),1,"")</f>
        <v/>
      </c>
      <c r="P954" s="1" t="str">
        <f>IF(AND(טבלה1013[[#This Row],[חיזוי טוב עם הפלגה?]]=1,טבלה1013[[#This Row],[וסת קבוע אחרון]]&lt;&gt;28,X953=1),1,"")</f>
        <v/>
      </c>
      <c r="Q954" s="1" t="str">
        <f>IF(AND(טבלה1013[[#This Row],[וסת השבוע פעיל?]]&lt;3,OR(טבלה1013[[#This Row],[CycleNumber]]&gt;B955,B955="")),1,"")</f>
        <v/>
      </c>
      <c r="R954" s="1" t="str">
        <f>IF(טבלה1013[[#This Row],[האישה קבעה וסת שבוע?]]=1,IF(טבלה1013[[#This Row],[וסת השבוע פעיל?]]&lt;3,1,0),"")</f>
        <v/>
      </c>
      <c r="S9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4" s="1">
        <f t="shared" si="81"/>
        <v>0</v>
      </c>
      <c r="U954" s="1" t="str">
        <f t="shared" si="82"/>
        <v/>
      </c>
      <c r="V954" s="1" t="str">
        <f t="shared" si="83"/>
        <v/>
      </c>
      <c r="W954" s="1" t="str">
        <f>IF(טבלה1013[[#This Row],[3 הפלגות זהות]]="","",IF(טבלה1013[[#This Row],[3 הפלגות זהות]]=1,טבלה1013[[#This Row],[LengthofCycle]],W953))</f>
        <v/>
      </c>
      <c r="Y954" s="1" t="str">
        <f>IF(OR(טבלה1013[[#This Row],[הווסת פעיל?]]=0,טבלה1013[[#This Row],[הווסת פעיל?]]=""),"",SUM(Y953,טבלה1013[[#This Row],[הווסת פעיל?]]))</f>
        <v/>
      </c>
      <c r="Z954" s="1" t="str">
        <f>IF(AND(טבלה1013[[#This Row],[כמה מחזורים עד עקירה]]&lt;&gt;"",Y955=""),טבלה1013[[#This Row],[כמה מחזורים עד עקירה]],"")</f>
        <v/>
      </c>
      <c r="AA954" s="1" t="str">
        <f>IF(AND(טבלה1013[[#This Row],[הווסת פעיל?]]=1,טבלה1013[[#This Row],[וסת קבוע אחרון]]&lt;&gt;W953),טבלה1013[[#This Row],[וסת קבוע אחרון]],"")</f>
        <v/>
      </c>
      <c r="AB954" s="1" t="str">
        <f>IF(AND(טבלה1013[[#This Row],[הווסת פעיל?]]=1,X953=0,טבלה1013[[#This Row],[וסת קבוע אחרון]]=W953),טבלה1013[[#This Row],[וסת קבוע אחרון]],"")</f>
        <v/>
      </c>
      <c r="AC954" s="1" t="str">
        <f>IF(AND(טבלה1013[[#This Row],[הווסת פעיל?]]=1,X953=0,טבלה1013[[#This Row],[וסת קבוע אחרון]]&lt;&gt;W953),1,"")</f>
        <v/>
      </c>
      <c r="AD954" s="1" t="str">
        <f>IF(AND(טבלה1013[[#This Row],[הווסת פעיל?]]&lt;&gt;"",B955=1),טבלה1013[[#This Row],[CycleNumber]],"")</f>
        <v/>
      </c>
      <c r="AE954" s="1" t="str">
        <f>IF(AND(טבלה1013[[#This Row],[הווסת פעיל?]]&lt;&gt;"",X953=""),טבלה1013[[#This Row],[CycleNumber]],"")</f>
        <v/>
      </c>
      <c r="AF954" s="1" t="str">
        <f>IF(B955=1,"",IF(טבלה1013[[#This Row],[הווסת פעיל?]]=1,IF(טבלה1013[[#This Row],[וסת קבוע אחרון]]=F955,1,0),""))</f>
        <v/>
      </c>
      <c r="AG954" s="1" t="str">
        <f>IF(B955=1,"",IF(טבלה1013[[#This Row],[הווסת פעיל?]]=1,IF(OR(טבלה1013[[#This Row],[וסת קבוע אחרון]]=F955,F955=טבלה1013[[#This Row],[LengthofCycle]]),1,0),""))</f>
        <v/>
      </c>
      <c r="AH954" s="1" t="str">
        <f>IF(B955=1,"",IF(טבלה1013[[#This Row],[הווסת פעיל?]]=1,IF(OR(טבלה1013[[#This Row],[וסת קבוע אחרון]]=F955,F955=טבלה1013[[#This Row],[LengthofCycle]],AND(טבלה1013[[#This Row],[LengthofCycle]]&lt;&gt;טבלה1013[[#This Row],[וסת קבוע אחרון]],OR(F955=28,F955=29))),1,0),""))</f>
        <v/>
      </c>
      <c r="AI954" s="1" t="str">
        <f>IF(AND(טבלה1013[[#This Row],[הווסת פעיל?]]=1,B955=1),1,"")</f>
        <v/>
      </c>
      <c r="AJ954" s="4">
        <f>IF(AND(טבלה1013[[#This Row],[הווסת פעיל?]]&lt;&gt;1,B955&lt;&gt;1,B955&lt;&gt;""),IF(טבלה1013[[#This Row],[LengthofCycle]]=F955,1,0),"")</f>
        <v>0</v>
      </c>
      <c r="AK954" s="4">
        <f>IF(AND(טבלה1013[[#This Row],[הווסת פעיל?]]&lt;&gt;1,B955&lt;&gt;1,B955&lt;&gt;""),IF(OR(טבלה1013[[#This Row],[LengthofCycle]]=F955,F955=29),1,0),"")</f>
        <v>0</v>
      </c>
      <c r="AL954" s="4">
        <f>IF(AND(טבלה1013[[#This Row],[הווסת פעיל?]]&lt;&gt;1,B955&lt;&gt;1,B955&lt;&gt;""),IF(OR(טבלה1013[[#This Row],[LengthofCycle]]=F955,F955=29,F955=28),1,0),"")</f>
        <v>0</v>
      </c>
    </row>
    <row r="955" spans="1:38" x14ac:dyDescent="0.25">
      <c r="A955" s="1" t="s">
        <v>134</v>
      </c>
      <c r="B955" s="1">
        <v>4</v>
      </c>
      <c r="C955" s="1">
        <v>0</v>
      </c>
      <c r="D955" s="1">
        <v>0</v>
      </c>
      <c r="E955" s="1">
        <v>0</v>
      </c>
      <c r="F955" s="1">
        <v>34</v>
      </c>
      <c r="G955" s="1">
        <f>טבלה1013[[#This Row],[LengthofCycle]]+1</f>
        <v>35</v>
      </c>
      <c r="H955" s="1" t="str">
        <f>IF(IFERROR(LOOKUP(טבלה1013[[#This Row],[ClientID]],קביעויות[השבוע]),FALSE)=טבלה1013[[#This Row],[ClientID]],1,"")</f>
        <v/>
      </c>
      <c r="I955" s="1" t="str">
        <f>IF(AND(טבלה1013[[#This Row],[CycleNumber]]&gt;1,OR(B956="",טבלה1013[[#This Row],[CycleNumber]]&gt;B954)),IF(OR(AND(טבלה1013[[#This Row],[LengthofCycle]]=28,F954=28),AND(טבלה1013[[#This Row],[LengthofCycle]]=35,F954=35)),1,""),"")</f>
        <v/>
      </c>
      <c r="J955" s="1" t="str">
        <f>IF(AND(טבלה1013[[#This Row],[וסת השבוע]]=1,I954=1,טבלה1013[[#This Row],[CycleNumber]]&gt;B954),1,"")</f>
        <v/>
      </c>
      <c r="K955" s="1" t="str">
        <f>IF(טבלה1013[[#This Row],[CycleNumber]]=1,"",IF(טבלה1013[[#This Row],[וסת השבוע]]=1,0,IF(K954="","",IF(K954=0,IF(טבלה1013[[#This Row],[LengthofCycle]]=28,0,1),IF(K954=1,IF(טבלה1013[[#This Row],[LengthofCycle]]+F954=28*2,0,2),IF(K954=2,IF(טבלה1013[[#This Row],[LengthofCycle]]+F954+F953=28*3,0,3),""))))))</f>
        <v/>
      </c>
      <c r="L955" s="1" t="str">
        <f>IF(טבלה1013[[#This Row],[וסת השבוע]]=1,IF(טבלה1013[[#This Row],[וסת השבוע וההפלגה ביחד]]=1,L954+1,0),IF(AND(טבלה1013[[#This Row],[CycleNumber]]&gt;B954,טבלה1013[[#This Row],[CycleNumber]]&gt;1),IF(טבלה1013[[#This Row],[וסת השבוע פעיל?]]&lt;&gt;"",L954+1,""),""))</f>
        <v/>
      </c>
      <c r="M955" s="1" t="str">
        <f>IF(AND(טבלה1013[[#This Row],[וסת השבוע פעיל?]]&lt;&gt;"",טבלה1013[[#This Row],[CycleNumber]]&lt;B956,B956&lt;&gt;"",טבלה1013[[#This Row],[וסת השבוע פעיל?]]&lt;3),IF(K956=0,IF(AND(טבלה1013[[#This Row],[וסת השבוע פעיל?]]&gt;0,I956=1),0,1),0),"")</f>
        <v/>
      </c>
      <c r="N955" s="1" t="str">
        <f t="shared" si="80"/>
        <v/>
      </c>
      <c r="O955" s="1" t="str">
        <f>IF(AND(טבלה1013[[#This Row],[חיזוי - שבוע]]=1,J956=1),1,"")</f>
        <v/>
      </c>
      <c r="P955" s="1" t="str">
        <f>IF(AND(טבלה1013[[#This Row],[חיזוי טוב עם הפלגה?]]=1,טבלה1013[[#This Row],[וסת קבוע אחרון]]&lt;&gt;28,X954=1),1,"")</f>
        <v/>
      </c>
      <c r="Q955" s="1" t="str">
        <f>IF(AND(טבלה1013[[#This Row],[וסת השבוע פעיל?]]&lt;3,OR(טבלה1013[[#This Row],[CycleNumber]]&gt;B956,B956="")),1,"")</f>
        <v/>
      </c>
      <c r="R955" s="1" t="str">
        <f>IF(טבלה1013[[#This Row],[האישה קבעה וסת שבוע?]]=1,IF(טבלה1013[[#This Row],[וסת השבוע פעיל?]]&lt;3,1,0),"")</f>
        <v/>
      </c>
      <c r="S9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5" s="1">
        <f t="shared" si="81"/>
        <v>0</v>
      </c>
      <c r="U955" s="1">
        <f t="shared" si="82"/>
        <v>0</v>
      </c>
      <c r="V955" s="1" t="str">
        <f t="shared" si="83"/>
        <v/>
      </c>
      <c r="W955" s="1" t="str">
        <f>IF(טבלה1013[[#This Row],[3 הפלגות זהות]]="","",IF(טבלה1013[[#This Row],[3 הפלגות זהות]]=1,טבלה1013[[#This Row],[LengthofCycle]],W954))</f>
        <v/>
      </c>
      <c r="Y955" s="1" t="str">
        <f>IF(OR(טבלה1013[[#This Row],[הווסת פעיל?]]=0,טבלה1013[[#This Row],[הווסת פעיל?]]=""),"",SUM(Y954,טבלה1013[[#This Row],[הווסת פעיל?]]))</f>
        <v/>
      </c>
      <c r="Z955" s="1" t="str">
        <f>IF(AND(טבלה1013[[#This Row],[כמה מחזורים עד עקירה]]&lt;&gt;"",Y956=""),טבלה1013[[#This Row],[כמה מחזורים עד עקירה]],"")</f>
        <v/>
      </c>
      <c r="AA955" s="1" t="str">
        <f>IF(AND(טבלה1013[[#This Row],[הווסת פעיל?]]=1,טבלה1013[[#This Row],[וסת קבוע אחרון]]&lt;&gt;W954),טבלה1013[[#This Row],[וסת קבוע אחרון]],"")</f>
        <v/>
      </c>
      <c r="AB955" s="1" t="str">
        <f>IF(AND(טבלה1013[[#This Row],[הווסת פעיל?]]=1,X954=0,טבלה1013[[#This Row],[וסת קבוע אחרון]]=W954),טבלה1013[[#This Row],[וסת קבוע אחרון]],"")</f>
        <v/>
      </c>
      <c r="AC955" s="1" t="str">
        <f>IF(AND(טבלה1013[[#This Row],[הווסת פעיל?]]=1,X954=0,טבלה1013[[#This Row],[וסת קבוע אחרון]]&lt;&gt;W954),1,"")</f>
        <v/>
      </c>
      <c r="AD955" s="1" t="str">
        <f>IF(AND(טבלה1013[[#This Row],[הווסת פעיל?]]&lt;&gt;"",B956=1),טבלה1013[[#This Row],[CycleNumber]],"")</f>
        <v/>
      </c>
      <c r="AE955" s="1" t="str">
        <f>IF(AND(טבלה1013[[#This Row],[הווסת פעיל?]]&lt;&gt;"",X954=""),טבלה1013[[#This Row],[CycleNumber]],"")</f>
        <v/>
      </c>
      <c r="AF955" s="1" t="str">
        <f>IF(B956=1,"",IF(טבלה1013[[#This Row],[הווסת פעיל?]]=1,IF(טבלה1013[[#This Row],[וסת קבוע אחרון]]=F956,1,0),""))</f>
        <v/>
      </c>
      <c r="AG955" s="1" t="str">
        <f>IF(B956=1,"",IF(טבלה1013[[#This Row],[הווסת פעיל?]]=1,IF(OR(טבלה1013[[#This Row],[וסת קבוע אחרון]]=F956,F956=טבלה1013[[#This Row],[LengthofCycle]]),1,0),""))</f>
        <v/>
      </c>
      <c r="AH955" s="1" t="str">
        <f>IF(B956=1,"",IF(טבלה1013[[#This Row],[הווסת פעיל?]]=1,IF(OR(טבלה1013[[#This Row],[וסת קבוע אחרון]]=F956,F956=טבלה1013[[#This Row],[LengthofCycle]],AND(טבלה1013[[#This Row],[LengthofCycle]]&lt;&gt;טבלה1013[[#This Row],[וסת קבוע אחרון]],OR(F956=28,F956=29))),1,0),""))</f>
        <v/>
      </c>
      <c r="AI955" s="1" t="str">
        <f>IF(AND(טבלה1013[[#This Row],[הווסת פעיל?]]=1,B956=1),1,"")</f>
        <v/>
      </c>
      <c r="AJ955" s="4">
        <f>IF(AND(טבלה1013[[#This Row],[הווסת פעיל?]]&lt;&gt;1,B956&lt;&gt;1,B956&lt;&gt;""),IF(טבלה1013[[#This Row],[LengthofCycle]]=F956,1,0),"")</f>
        <v>0</v>
      </c>
      <c r="AK955" s="4">
        <f>IF(AND(טבלה1013[[#This Row],[הווסת פעיל?]]&lt;&gt;1,B956&lt;&gt;1,B956&lt;&gt;""),IF(OR(טבלה1013[[#This Row],[LengthofCycle]]=F956,F956=29),1,0),"")</f>
        <v>0</v>
      </c>
      <c r="AL955" s="4">
        <f>IF(AND(טבלה1013[[#This Row],[הווסת פעיל?]]&lt;&gt;1,B956&lt;&gt;1,B956&lt;&gt;""),IF(OR(טבלה1013[[#This Row],[LengthofCycle]]=F956,F956=29,F956=28),1,0),"")</f>
        <v>0</v>
      </c>
    </row>
    <row r="956" spans="1:38" x14ac:dyDescent="0.25">
      <c r="A956" s="1" t="s">
        <v>134</v>
      </c>
      <c r="B956" s="1">
        <v>5</v>
      </c>
      <c r="C956" s="1">
        <v>0</v>
      </c>
      <c r="D956" s="1">
        <v>0</v>
      </c>
      <c r="E956" s="1">
        <v>0</v>
      </c>
      <c r="F956" s="1">
        <v>42</v>
      </c>
      <c r="G956" s="1">
        <f>טבלה1013[[#This Row],[LengthofCycle]]+1</f>
        <v>43</v>
      </c>
      <c r="H956" s="1" t="str">
        <f>IF(IFERROR(LOOKUP(טבלה1013[[#This Row],[ClientID]],קביעויות[השבוע]),FALSE)=טבלה1013[[#This Row],[ClientID]],1,"")</f>
        <v/>
      </c>
      <c r="I956" s="1" t="str">
        <f>IF(AND(טבלה1013[[#This Row],[CycleNumber]]&gt;1,OR(B957="",טבלה1013[[#This Row],[CycleNumber]]&gt;B955)),IF(OR(AND(טבלה1013[[#This Row],[LengthofCycle]]=28,F955=28),AND(טבלה1013[[#This Row],[LengthofCycle]]=35,F955=35)),1,""),"")</f>
        <v/>
      </c>
      <c r="J956" s="1" t="str">
        <f>IF(AND(טבלה1013[[#This Row],[וסת השבוע]]=1,I955=1,טבלה1013[[#This Row],[CycleNumber]]&gt;B955),1,"")</f>
        <v/>
      </c>
      <c r="K956" s="1" t="str">
        <f>IF(טבלה1013[[#This Row],[CycleNumber]]=1,"",IF(טבלה1013[[#This Row],[וסת השבוע]]=1,0,IF(K955="","",IF(K955=0,IF(טבלה1013[[#This Row],[LengthofCycle]]=28,0,1),IF(K955=1,IF(טבלה1013[[#This Row],[LengthofCycle]]+F955=28*2,0,2),IF(K955=2,IF(טבלה1013[[#This Row],[LengthofCycle]]+F955+F954=28*3,0,3),""))))))</f>
        <v/>
      </c>
      <c r="L956" s="1" t="str">
        <f>IF(טבלה1013[[#This Row],[וסת השבוע]]=1,IF(טבלה1013[[#This Row],[וסת השבוע וההפלגה ביחד]]=1,L955+1,0),IF(AND(טבלה1013[[#This Row],[CycleNumber]]&gt;B955,טבלה1013[[#This Row],[CycleNumber]]&gt;1),IF(טבלה1013[[#This Row],[וסת השבוע פעיל?]]&lt;&gt;"",L955+1,""),""))</f>
        <v/>
      </c>
      <c r="M956" s="1" t="str">
        <f>IF(AND(טבלה1013[[#This Row],[וסת השבוע פעיל?]]&lt;&gt;"",טבלה1013[[#This Row],[CycleNumber]]&lt;B957,B957&lt;&gt;"",טבלה1013[[#This Row],[וסת השבוע פעיל?]]&lt;3),IF(K957=0,IF(AND(טבלה1013[[#This Row],[וסת השבוע פעיל?]]&gt;0,I957=1),0,1),0),"")</f>
        <v/>
      </c>
      <c r="N956" s="1" t="str">
        <f t="shared" si="80"/>
        <v/>
      </c>
      <c r="O956" s="1" t="str">
        <f>IF(AND(טבלה1013[[#This Row],[חיזוי - שבוע]]=1,J957=1),1,"")</f>
        <v/>
      </c>
      <c r="P956" s="1" t="str">
        <f>IF(AND(טבלה1013[[#This Row],[חיזוי טוב עם הפלגה?]]=1,טבלה1013[[#This Row],[וסת קבוע אחרון]]&lt;&gt;28,X955=1),1,"")</f>
        <v/>
      </c>
      <c r="Q956" s="1" t="str">
        <f>IF(AND(טבלה1013[[#This Row],[וסת השבוע פעיל?]]&lt;3,OR(טבלה1013[[#This Row],[CycleNumber]]&gt;B957,B957="")),1,"")</f>
        <v/>
      </c>
      <c r="R956" s="1" t="str">
        <f>IF(טבלה1013[[#This Row],[האישה קבעה וסת שבוע?]]=1,IF(טבלה1013[[#This Row],[וסת השבוע פעיל?]]&lt;3,1,0),"")</f>
        <v/>
      </c>
      <c r="S9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6" s="1">
        <f t="shared" si="81"/>
        <v>0</v>
      </c>
      <c r="U956" s="1">
        <f t="shared" si="82"/>
        <v>0</v>
      </c>
      <c r="V956" s="1">
        <f t="shared" si="83"/>
        <v>0</v>
      </c>
      <c r="W956" s="1" t="str">
        <f>IF(טבלה1013[[#This Row],[3 הפלגות זהות]]="","",IF(טבלה1013[[#This Row],[3 הפלגות זהות]]=1,טבלה1013[[#This Row],[LengthofCycle]],W955))</f>
        <v/>
      </c>
      <c r="Y956" s="1" t="str">
        <f>IF(OR(טבלה1013[[#This Row],[הווסת פעיל?]]=0,טבלה1013[[#This Row],[הווסת פעיל?]]=""),"",SUM(Y955,טבלה1013[[#This Row],[הווסת פעיל?]]))</f>
        <v/>
      </c>
      <c r="Z956" s="1" t="str">
        <f>IF(AND(טבלה1013[[#This Row],[כמה מחזורים עד עקירה]]&lt;&gt;"",Y957=""),טבלה1013[[#This Row],[כמה מחזורים עד עקירה]],"")</f>
        <v/>
      </c>
      <c r="AA956" s="1" t="str">
        <f>IF(AND(טבלה1013[[#This Row],[הווסת פעיל?]]=1,טבלה1013[[#This Row],[וסת קבוע אחרון]]&lt;&gt;W955),טבלה1013[[#This Row],[וסת קבוע אחרון]],"")</f>
        <v/>
      </c>
      <c r="AB956" s="1" t="str">
        <f>IF(AND(טבלה1013[[#This Row],[הווסת פעיל?]]=1,X955=0,טבלה1013[[#This Row],[וסת קבוע אחרון]]=W955),טבלה1013[[#This Row],[וסת קבוע אחרון]],"")</f>
        <v/>
      </c>
      <c r="AC956" s="1" t="str">
        <f>IF(AND(טבלה1013[[#This Row],[הווסת פעיל?]]=1,X955=0,טבלה1013[[#This Row],[וסת קבוע אחרון]]&lt;&gt;W955),1,"")</f>
        <v/>
      </c>
      <c r="AD956" s="1" t="str">
        <f>IF(AND(טבלה1013[[#This Row],[הווסת פעיל?]]&lt;&gt;"",B957=1),טבלה1013[[#This Row],[CycleNumber]],"")</f>
        <v/>
      </c>
      <c r="AE956" s="1" t="str">
        <f>IF(AND(טבלה1013[[#This Row],[הווסת פעיל?]]&lt;&gt;"",X955=""),טבלה1013[[#This Row],[CycleNumber]],"")</f>
        <v/>
      </c>
      <c r="AF956" s="1" t="str">
        <f>IF(B957=1,"",IF(טבלה1013[[#This Row],[הווסת פעיל?]]=1,IF(טבלה1013[[#This Row],[וסת קבוע אחרון]]=F957,1,0),""))</f>
        <v/>
      </c>
      <c r="AG956" s="1" t="str">
        <f>IF(B957=1,"",IF(טבלה1013[[#This Row],[הווסת פעיל?]]=1,IF(OR(טבלה1013[[#This Row],[וסת קבוע אחרון]]=F957,F957=טבלה1013[[#This Row],[LengthofCycle]]),1,0),""))</f>
        <v/>
      </c>
      <c r="AH956" s="1" t="str">
        <f>IF(B957=1,"",IF(טבלה1013[[#This Row],[הווסת פעיל?]]=1,IF(OR(טבלה1013[[#This Row],[וסת קבוע אחרון]]=F957,F957=טבלה1013[[#This Row],[LengthofCycle]],AND(טבלה1013[[#This Row],[LengthofCycle]]&lt;&gt;טבלה1013[[#This Row],[וסת קבוע אחרון]],OR(F957=28,F957=29))),1,0),""))</f>
        <v/>
      </c>
      <c r="AI956" s="1" t="str">
        <f>IF(AND(טבלה1013[[#This Row],[הווסת פעיל?]]=1,B957=1),1,"")</f>
        <v/>
      </c>
      <c r="AJ956" s="4">
        <f>IF(AND(טבלה1013[[#This Row],[הווסת פעיל?]]&lt;&gt;1,B957&lt;&gt;1,B957&lt;&gt;""),IF(טבלה1013[[#This Row],[LengthofCycle]]=F957,1,0),"")</f>
        <v>0</v>
      </c>
      <c r="AK956" s="4">
        <f>IF(AND(טבלה1013[[#This Row],[הווסת פעיל?]]&lt;&gt;1,B957&lt;&gt;1,B957&lt;&gt;""),IF(OR(טבלה1013[[#This Row],[LengthofCycle]]=F957,F957=29),1,0),"")</f>
        <v>0</v>
      </c>
      <c r="AL956" s="4">
        <f>IF(AND(טבלה1013[[#This Row],[הווסת פעיל?]]&lt;&gt;1,B957&lt;&gt;1,B957&lt;&gt;""),IF(OR(טבלה1013[[#This Row],[LengthofCycle]]=F957,F957=29,F957=28),1,0),"")</f>
        <v>0</v>
      </c>
    </row>
    <row r="957" spans="1:38" x14ac:dyDescent="0.25">
      <c r="A957" s="1" t="s">
        <v>134</v>
      </c>
      <c r="B957" s="1">
        <v>6</v>
      </c>
      <c r="C957" s="1">
        <v>0</v>
      </c>
      <c r="D957" s="1">
        <v>1</v>
      </c>
      <c r="E957" s="1">
        <v>0</v>
      </c>
      <c r="F957" s="1">
        <v>30</v>
      </c>
      <c r="G957" s="1">
        <f>טבלה1013[[#This Row],[LengthofCycle]]+1</f>
        <v>31</v>
      </c>
      <c r="H957" s="1" t="str">
        <f>IF(IFERROR(LOOKUP(טבלה1013[[#This Row],[ClientID]],קביעויות[השבוע]),FALSE)=טבלה1013[[#This Row],[ClientID]],1,"")</f>
        <v/>
      </c>
      <c r="I957" s="1" t="str">
        <f>IF(AND(טבלה1013[[#This Row],[CycleNumber]]&gt;1,OR(B958="",טבלה1013[[#This Row],[CycleNumber]]&gt;B956)),IF(OR(AND(טבלה1013[[#This Row],[LengthofCycle]]=28,F956=28),AND(טבלה1013[[#This Row],[LengthofCycle]]=35,F956=35)),1,""),"")</f>
        <v/>
      </c>
      <c r="J957" s="1" t="str">
        <f>IF(AND(טבלה1013[[#This Row],[וסת השבוע]]=1,I956=1,טבלה1013[[#This Row],[CycleNumber]]&gt;B956),1,"")</f>
        <v/>
      </c>
      <c r="K957" s="1" t="str">
        <f>IF(טבלה1013[[#This Row],[CycleNumber]]=1,"",IF(טבלה1013[[#This Row],[וסת השבוע]]=1,0,IF(K956="","",IF(K956=0,IF(טבלה1013[[#This Row],[LengthofCycle]]=28,0,1),IF(K956=1,IF(טבלה1013[[#This Row],[LengthofCycle]]+F956=28*2,0,2),IF(K956=2,IF(טבלה1013[[#This Row],[LengthofCycle]]+F956+F955=28*3,0,3),""))))))</f>
        <v/>
      </c>
      <c r="L957" s="1" t="str">
        <f>IF(טבלה1013[[#This Row],[וסת השבוע]]=1,IF(טבלה1013[[#This Row],[וסת השבוע וההפלגה ביחד]]=1,L956+1,0),IF(AND(טבלה1013[[#This Row],[CycleNumber]]&gt;B956,טבלה1013[[#This Row],[CycleNumber]]&gt;1),IF(טבלה1013[[#This Row],[וסת השבוע פעיל?]]&lt;&gt;"",L956+1,""),""))</f>
        <v/>
      </c>
      <c r="M957" s="1" t="str">
        <f>IF(AND(טבלה1013[[#This Row],[וסת השבוע פעיל?]]&lt;&gt;"",טבלה1013[[#This Row],[CycleNumber]]&lt;B958,B958&lt;&gt;"",טבלה1013[[#This Row],[וסת השבוע פעיל?]]&lt;3),IF(K958=0,IF(AND(טבלה1013[[#This Row],[וסת השבוע פעיל?]]&gt;0,I958=1),0,1),0),"")</f>
        <v/>
      </c>
      <c r="N957" s="1" t="str">
        <f t="shared" si="80"/>
        <v/>
      </c>
      <c r="O957" s="1" t="str">
        <f>IF(AND(טבלה1013[[#This Row],[חיזוי - שבוע]]=1,J958=1),1,"")</f>
        <v/>
      </c>
      <c r="P957" s="1" t="str">
        <f>IF(AND(טבלה1013[[#This Row],[חיזוי טוב עם הפלגה?]]=1,טבלה1013[[#This Row],[וסת קבוע אחרון]]&lt;&gt;28,X956=1),1,"")</f>
        <v/>
      </c>
      <c r="Q957" s="1" t="str">
        <f>IF(AND(טבלה1013[[#This Row],[וסת השבוע פעיל?]]&lt;3,OR(טבלה1013[[#This Row],[CycleNumber]]&gt;B958,B958="")),1,"")</f>
        <v/>
      </c>
      <c r="R957" s="1" t="str">
        <f>IF(טבלה1013[[#This Row],[האישה קבעה וסת שבוע?]]=1,IF(טבלה1013[[#This Row],[וסת השבוע פעיל?]]&lt;3,1,0),"")</f>
        <v/>
      </c>
      <c r="S9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7" s="1">
        <f t="shared" si="81"/>
        <v>0</v>
      </c>
      <c r="U957" s="1">
        <f t="shared" si="82"/>
        <v>0</v>
      </c>
      <c r="V957" s="1">
        <f t="shared" si="83"/>
        <v>0</v>
      </c>
      <c r="W957" s="1" t="str">
        <f>IF(טבלה1013[[#This Row],[3 הפלגות זהות]]="","",IF(טבלה1013[[#This Row],[3 הפלגות זהות]]=1,טבלה1013[[#This Row],[LengthofCycle]],W956))</f>
        <v/>
      </c>
      <c r="Y957" s="1" t="str">
        <f>IF(OR(טבלה1013[[#This Row],[הווסת פעיל?]]=0,טבלה1013[[#This Row],[הווסת פעיל?]]=""),"",SUM(Y956,טבלה1013[[#This Row],[הווסת פעיל?]]))</f>
        <v/>
      </c>
      <c r="Z957" s="1" t="str">
        <f>IF(AND(טבלה1013[[#This Row],[כמה מחזורים עד עקירה]]&lt;&gt;"",Y958=""),טבלה1013[[#This Row],[כמה מחזורים עד עקירה]],"")</f>
        <v/>
      </c>
      <c r="AA957" s="1" t="str">
        <f>IF(AND(טבלה1013[[#This Row],[הווסת פעיל?]]=1,טבלה1013[[#This Row],[וסת קבוע אחרון]]&lt;&gt;W956),טבלה1013[[#This Row],[וסת קבוע אחרון]],"")</f>
        <v/>
      </c>
      <c r="AB957" s="1" t="str">
        <f>IF(AND(טבלה1013[[#This Row],[הווסת פעיל?]]=1,X956=0,טבלה1013[[#This Row],[וסת קבוע אחרון]]=W956),טבלה1013[[#This Row],[וסת קבוע אחרון]],"")</f>
        <v/>
      </c>
      <c r="AC957" s="1" t="str">
        <f>IF(AND(טבלה1013[[#This Row],[הווסת פעיל?]]=1,X956=0,טבלה1013[[#This Row],[וסת קבוע אחרון]]&lt;&gt;W956),1,"")</f>
        <v/>
      </c>
      <c r="AD957" s="1" t="str">
        <f>IF(AND(טבלה1013[[#This Row],[הווסת פעיל?]]&lt;&gt;"",B958=1),טבלה1013[[#This Row],[CycleNumber]],"")</f>
        <v/>
      </c>
      <c r="AE957" s="1" t="str">
        <f>IF(AND(טבלה1013[[#This Row],[הווסת פעיל?]]&lt;&gt;"",X956=""),טבלה1013[[#This Row],[CycleNumber]],"")</f>
        <v/>
      </c>
      <c r="AF957" s="1" t="str">
        <f>IF(B958=1,"",IF(טבלה1013[[#This Row],[הווסת פעיל?]]=1,IF(טבלה1013[[#This Row],[וסת קבוע אחרון]]=F958,1,0),""))</f>
        <v/>
      </c>
      <c r="AG957" s="1" t="str">
        <f>IF(B958=1,"",IF(טבלה1013[[#This Row],[הווסת פעיל?]]=1,IF(OR(טבלה1013[[#This Row],[וסת קבוע אחרון]]=F958,F958=טבלה1013[[#This Row],[LengthofCycle]]),1,0),""))</f>
        <v/>
      </c>
      <c r="AH957" s="1" t="str">
        <f>IF(B958=1,"",IF(טבלה1013[[#This Row],[הווסת פעיל?]]=1,IF(OR(טבלה1013[[#This Row],[וסת קבוע אחרון]]=F958,F958=טבלה1013[[#This Row],[LengthofCycle]],AND(טבלה1013[[#This Row],[LengthofCycle]]&lt;&gt;טבלה1013[[#This Row],[וסת קבוע אחרון]],OR(F958=28,F958=29))),1,0),""))</f>
        <v/>
      </c>
      <c r="AI957" s="1" t="str">
        <f>IF(AND(טבלה1013[[#This Row],[הווסת פעיל?]]=1,B958=1),1,"")</f>
        <v/>
      </c>
      <c r="AJ957" s="4">
        <f>IF(AND(טבלה1013[[#This Row],[הווסת פעיל?]]&lt;&gt;1,B958&lt;&gt;1,B958&lt;&gt;""),IF(טבלה1013[[#This Row],[LengthofCycle]]=F958,1,0),"")</f>
        <v>0</v>
      </c>
      <c r="AK957" s="4">
        <f>IF(AND(טבלה1013[[#This Row],[הווסת פעיל?]]&lt;&gt;1,B958&lt;&gt;1,B958&lt;&gt;""),IF(OR(טבלה1013[[#This Row],[LengthofCycle]]=F958,F958=29),1,0),"")</f>
        <v>0</v>
      </c>
      <c r="AL957" s="4">
        <f>IF(AND(טבלה1013[[#This Row],[הווסת פעיל?]]&lt;&gt;1,B958&lt;&gt;1,B958&lt;&gt;""),IF(OR(טבלה1013[[#This Row],[LengthofCycle]]=F958,F958=29,F958=28),1,0),"")</f>
        <v>0</v>
      </c>
    </row>
    <row r="958" spans="1:38" x14ac:dyDescent="0.25">
      <c r="A958" s="1" t="s">
        <v>134</v>
      </c>
      <c r="B958" s="1">
        <v>7</v>
      </c>
      <c r="C958" s="1">
        <v>0</v>
      </c>
      <c r="D958" s="1">
        <v>1</v>
      </c>
      <c r="E958" s="1">
        <v>0</v>
      </c>
      <c r="F958" s="1">
        <v>38</v>
      </c>
      <c r="G958" s="1">
        <f>טבלה1013[[#This Row],[LengthofCycle]]+1</f>
        <v>39</v>
      </c>
      <c r="H958" s="1" t="str">
        <f>IF(IFERROR(LOOKUP(טבלה1013[[#This Row],[ClientID]],קביעויות[השבוע]),FALSE)=טבלה1013[[#This Row],[ClientID]],1,"")</f>
        <v/>
      </c>
      <c r="I958" s="1" t="str">
        <f>IF(AND(טבלה1013[[#This Row],[CycleNumber]]&gt;1,OR(B959="",טבלה1013[[#This Row],[CycleNumber]]&gt;B957)),IF(OR(AND(טבלה1013[[#This Row],[LengthofCycle]]=28,F957=28),AND(טבלה1013[[#This Row],[LengthofCycle]]=35,F957=35)),1,""),"")</f>
        <v/>
      </c>
      <c r="J958" s="1" t="str">
        <f>IF(AND(טבלה1013[[#This Row],[וסת השבוע]]=1,I957=1,טבלה1013[[#This Row],[CycleNumber]]&gt;B957),1,"")</f>
        <v/>
      </c>
      <c r="K958" s="1" t="str">
        <f>IF(טבלה1013[[#This Row],[CycleNumber]]=1,"",IF(טבלה1013[[#This Row],[וסת השבוע]]=1,0,IF(K957="","",IF(K957=0,IF(טבלה1013[[#This Row],[LengthofCycle]]=28,0,1),IF(K957=1,IF(טבלה1013[[#This Row],[LengthofCycle]]+F957=28*2,0,2),IF(K957=2,IF(טבלה1013[[#This Row],[LengthofCycle]]+F957+F956=28*3,0,3),""))))))</f>
        <v/>
      </c>
      <c r="L958" s="1" t="str">
        <f>IF(טבלה1013[[#This Row],[וסת השבוע]]=1,IF(טבלה1013[[#This Row],[וסת השבוע וההפלגה ביחד]]=1,L957+1,0),IF(AND(טבלה1013[[#This Row],[CycleNumber]]&gt;B957,טבלה1013[[#This Row],[CycleNumber]]&gt;1),IF(טבלה1013[[#This Row],[וסת השבוע פעיל?]]&lt;&gt;"",L957+1,""),""))</f>
        <v/>
      </c>
      <c r="M958" s="1" t="str">
        <f>IF(AND(טבלה1013[[#This Row],[וסת השבוע פעיל?]]&lt;&gt;"",טבלה1013[[#This Row],[CycleNumber]]&lt;B959,B959&lt;&gt;"",טבלה1013[[#This Row],[וסת השבוע פעיל?]]&lt;3),IF(K959=0,IF(AND(טבלה1013[[#This Row],[וסת השבוע פעיל?]]&gt;0,I959=1),0,1),0),"")</f>
        <v/>
      </c>
      <c r="N958" s="1" t="str">
        <f t="shared" si="80"/>
        <v/>
      </c>
      <c r="O958" s="1" t="str">
        <f>IF(AND(טבלה1013[[#This Row],[חיזוי - שבוע]]=1,J959=1),1,"")</f>
        <v/>
      </c>
      <c r="P958" s="1" t="str">
        <f>IF(AND(טבלה1013[[#This Row],[חיזוי טוב עם הפלגה?]]=1,טבלה1013[[#This Row],[וסת קבוע אחרון]]&lt;&gt;28,X957=1),1,"")</f>
        <v/>
      </c>
      <c r="Q958" s="1" t="str">
        <f>IF(AND(טבלה1013[[#This Row],[וסת השבוע פעיל?]]&lt;3,OR(טבלה1013[[#This Row],[CycleNumber]]&gt;B959,B959="")),1,"")</f>
        <v/>
      </c>
      <c r="R958" s="1" t="str">
        <f>IF(טבלה1013[[#This Row],[האישה קבעה וסת שבוע?]]=1,IF(טבלה1013[[#This Row],[וסת השבוע פעיל?]]&lt;3,1,0),"")</f>
        <v/>
      </c>
      <c r="S9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8" s="1">
        <f t="shared" si="81"/>
        <v>0</v>
      </c>
      <c r="U958" s="1">
        <f t="shared" si="82"/>
        <v>0</v>
      </c>
      <c r="V958" s="1">
        <f t="shared" si="83"/>
        <v>0</v>
      </c>
      <c r="W958" s="1" t="str">
        <f>IF(טבלה1013[[#This Row],[3 הפלגות זהות]]="","",IF(טבלה1013[[#This Row],[3 הפלגות זהות]]=1,טבלה1013[[#This Row],[LengthofCycle]],W957))</f>
        <v/>
      </c>
      <c r="Y958" s="1" t="str">
        <f>IF(OR(טבלה1013[[#This Row],[הווסת פעיל?]]=0,טבלה1013[[#This Row],[הווסת פעיל?]]=""),"",SUM(Y957,טבלה1013[[#This Row],[הווסת פעיל?]]))</f>
        <v/>
      </c>
      <c r="Z958" s="1" t="str">
        <f>IF(AND(טבלה1013[[#This Row],[כמה מחזורים עד עקירה]]&lt;&gt;"",Y959=""),טבלה1013[[#This Row],[כמה מחזורים עד עקירה]],"")</f>
        <v/>
      </c>
      <c r="AA958" s="1" t="str">
        <f>IF(AND(טבלה1013[[#This Row],[הווסת פעיל?]]=1,טבלה1013[[#This Row],[וסת קבוע אחרון]]&lt;&gt;W957),טבלה1013[[#This Row],[וסת קבוע אחרון]],"")</f>
        <v/>
      </c>
      <c r="AB958" s="1" t="str">
        <f>IF(AND(טבלה1013[[#This Row],[הווסת פעיל?]]=1,X957=0,טבלה1013[[#This Row],[וסת קבוע אחרון]]=W957),טבלה1013[[#This Row],[וסת קבוע אחרון]],"")</f>
        <v/>
      </c>
      <c r="AC958" s="1" t="str">
        <f>IF(AND(טבלה1013[[#This Row],[הווסת פעיל?]]=1,X957=0,טבלה1013[[#This Row],[וסת קבוע אחרון]]&lt;&gt;W957),1,"")</f>
        <v/>
      </c>
      <c r="AD958" s="1" t="str">
        <f>IF(AND(טבלה1013[[#This Row],[הווסת פעיל?]]&lt;&gt;"",B959=1),טבלה1013[[#This Row],[CycleNumber]],"")</f>
        <v/>
      </c>
      <c r="AE958" s="1" t="str">
        <f>IF(AND(טבלה1013[[#This Row],[הווסת פעיל?]]&lt;&gt;"",X957=""),טבלה1013[[#This Row],[CycleNumber]],"")</f>
        <v/>
      </c>
      <c r="AF958" s="1" t="str">
        <f>IF(B959=1,"",IF(טבלה1013[[#This Row],[הווסת פעיל?]]=1,IF(טבלה1013[[#This Row],[וסת קבוע אחרון]]=F959,1,0),""))</f>
        <v/>
      </c>
      <c r="AG958" s="1" t="str">
        <f>IF(B959=1,"",IF(טבלה1013[[#This Row],[הווסת פעיל?]]=1,IF(OR(טבלה1013[[#This Row],[וסת קבוע אחרון]]=F959,F959=טבלה1013[[#This Row],[LengthofCycle]]),1,0),""))</f>
        <v/>
      </c>
      <c r="AH958" s="1" t="str">
        <f>IF(B959=1,"",IF(טבלה1013[[#This Row],[הווסת פעיל?]]=1,IF(OR(טבלה1013[[#This Row],[וסת קבוע אחרון]]=F959,F959=טבלה1013[[#This Row],[LengthofCycle]],AND(טבלה1013[[#This Row],[LengthofCycle]]&lt;&gt;טבלה1013[[#This Row],[וסת קבוע אחרון]],OR(F959=28,F959=29))),1,0),""))</f>
        <v/>
      </c>
      <c r="AI958" s="1" t="str">
        <f>IF(AND(טבלה1013[[#This Row],[הווסת פעיל?]]=1,B959=1),1,"")</f>
        <v/>
      </c>
      <c r="AJ958" s="4">
        <f>IF(AND(טבלה1013[[#This Row],[הווסת פעיל?]]&lt;&gt;1,B959&lt;&gt;1,B959&lt;&gt;""),IF(טבלה1013[[#This Row],[LengthofCycle]]=F959,1,0),"")</f>
        <v>0</v>
      </c>
      <c r="AK958" s="4">
        <f>IF(AND(טבלה1013[[#This Row],[הווסת פעיל?]]&lt;&gt;1,B959&lt;&gt;1,B959&lt;&gt;""),IF(OR(טבלה1013[[#This Row],[LengthofCycle]]=F959,F959=29),1,0),"")</f>
        <v>0</v>
      </c>
      <c r="AL958" s="4">
        <f>IF(AND(טבלה1013[[#This Row],[הווסת פעיל?]]&lt;&gt;1,B959&lt;&gt;1,B959&lt;&gt;""),IF(OR(טבלה1013[[#This Row],[LengthofCycle]]=F959,F959=29,F959=28),1,0),"")</f>
        <v>0</v>
      </c>
    </row>
    <row r="959" spans="1:38" x14ac:dyDescent="0.25">
      <c r="A959" s="1" t="s">
        <v>134</v>
      </c>
      <c r="B959" s="1">
        <v>8</v>
      </c>
      <c r="C959" s="1">
        <v>0</v>
      </c>
      <c r="D959" s="1">
        <v>1</v>
      </c>
      <c r="E959" s="1">
        <v>0</v>
      </c>
      <c r="F959" s="1">
        <v>32</v>
      </c>
      <c r="G959" s="1">
        <f>טבלה1013[[#This Row],[LengthofCycle]]+1</f>
        <v>33</v>
      </c>
      <c r="H959" s="1" t="str">
        <f>IF(IFERROR(LOOKUP(טבלה1013[[#This Row],[ClientID]],קביעויות[השבוע]),FALSE)=טבלה1013[[#This Row],[ClientID]],1,"")</f>
        <v/>
      </c>
      <c r="I959" s="1" t="str">
        <f>IF(AND(טבלה1013[[#This Row],[CycleNumber]]&gt;1,OR(B960="",טבלה1013[[#This Row],[CycleNumber]]&gt;B958)),IF(OR(AND(טבלה1013[[#This Row],[LengthofCycle]]=28,F958=28),AND(טבלה1013[[#This Row],[LengthofCycle]]=35,F958=35)),1,""),"")</f>
        <v/>
      </c>
      <c r="J959" s="1" t="str">
        <f>IF(AND(טבלה1013[[#This Row],[וסת השבוע]]=1,I958=1,טבלה1013[[#This Row],[CycleNumber]]&gt;B958),1,"")</f>
        <v/>
      </c>
      <c r="K959" s="1" t="str">
        <f>IF(טבלה1013[[#This Row],[CycleNumber]]=1,"",IF(טבלה1013[[#This Row],[וסת השבוע]]=1,0,IF(K958="","",IF(K958=0,IF(טבלה1013[[#This Row],[LengthofCycle]]=28,0,1),IF(K958=1,IF(טבלה1013[[#This Row],[LengthofCycle]]+F958=28*2,0,2),IF(K958=2,IF(טבלה1013[[#This Row],[LengthofCycle]]+F958+F957=28*3,0,3),""))))))</f>
        <v/>
      </c>
      <c r="L959" s="1" t="str">
        <f>IF(טבלה1013[[#This Row],[וסת השבוע]]=1,IF(טבלה1013[[#This Row],[וסת השבוע וההפלגה ביחד]]=1,L958+1,0),IF(AND(טבלה1013[[#This Row],[CycleNumber]]&gt;B958,טבלה1013[[#This Row],[CycleNumber]]&gt;1),IF(טבלה1013[[#This Row],[וסת השבוע פעיל?]]&lt;&gt;"",L958+1,""),""))</f>
        <v/>
      </c>
      <c r="M959" s="1" t="str">
        <f>IF(AND(טבלה1013[[#This Row],[וסת השבוע פעיל?]]&lt;&gt;"",טבלה1013[[#This Row],[CycleNumber]]&lt;B960,B960&lt;&gt;"",טבלה1013[[#This Row],[וסת השבוע פעיל?]]&lt;3),IF(K960=0,IF(AND(טבלה1013[[#This Row],[וסת השבוע פעיל?]]&gt;0,I960=1),0,1),0),"")</f>
        <v/>
      </c>
      <c r="N959" s="1" t="str">
        <f t="shared" si="80"/>
        <v/>
      </c>
      <c r="O959" s="1" t="str">
        <f>IF(AND(טבלה1013[[#This Row],[חיזוי - שבוע]]=1,J960=1),1,"")</f>
        <v/>
      </c>
      <c r="P959" s="1" t="str">
        <f>IF(AND(טבלה1013[[#This Row],[חיזוי טוב עם הפלגה?]]=1,טבלה1013[[#This Row],[וסת קבוע אחרון]]&lt;&gt;28,X958=1),1,"")</f>
        <v/>
      </c>
      <c r="Q959" s="1" t="str">
        <f>IF(AND(טבלה1013[[#This Row],[וסת השבוע פעיל?]]&lt;3,OR(טבלה1013[[#This Row],[CycleNumber]]&gt;B960,B960="")),1,"")</f>
        <v/>
      </c>
      <c r="R959" s="1" t="str">
        <f>IF(טבלה1013[[#This Row],[האישה קבעה וסת שבוע?]]=1,IF(טבלה1013[[#This Row],[וסת השבוע פעיל?]]&lt;3,1,0),"")</f>
        <v/>
      </c>
      <c r="S9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59" s="1">
        <f t="shared" si="81"/>
        <v>0</v>
      </c>
      <c r="U959" s="1">
        <f t="shared" si="82"/>
        <v>0</v>
      </c>
      <c r="V959" s="1">
        <f t="shared" si="83"/>
        <v>0</v>
      </c>
      <c r="W959" s="1" t="str">
        <f>IF(טבלה1013[[#This Row],[3 הפלגות זהות]]="","",IF(טבלה1013[[#This Row],[3 הפלגות זהות]]=1,טבלה1013[[#This Row],[LengthofCycle]],W958))</f>
        <v/>
      </c>
      <c r="Y959" s="1" t="str">
        <f>IF(OR(טבלה1013[[#This Row],[הווסת פעיל?]]=0,טבלה1013[[#This Row],[הווסת פעיל?]]=""),"",SUM(Y958,טבלה1013[[#This Row],[הווסת פעיל?]]))</f>
        <v/>
      </c>
      <c r="Z959" s="1" t="str">
        <f>IF(AND(טבלה1013[[#This Row],[כמה מחזורים עד עקירה]]&lt;&gt;"",Y960=""),טבלה1013[[#This Row],[כמה מחזורים עד עקירה]],"")</f>
        <v/>
      </c>
      <c r="AA959" s="1" t="str">
        <f>IF(AND(טבלה1013[[#This Row],[הווסת פעיל?]]=1,טבלה1013[[#This Row],[וסת קבוע אחרון]]&lt;&gt;W958),טבלה1013[[#This Row],[וסת קבוע אחרון]],"")</f>
        <v/>
      </c>
      <c r="AB959" s="1" t="str">
        <f>IF(AND(טבלה1013[[#This Row],[הווסת פעיל?]]=1,X958=0,טבלה1013[[#This Row],[וסת קבוע אחרון]]=W958),טבלה1013[[#This Row],[וסת קבוע אחרון]],"")</f>
        <v/>
      </c>
      <c r="AC959" s="1" t="str">
        <f>IF(AND(טבלה1013[[#This Row],[הווסת פעיל?]]=1,X958=0,טבלה1013[[#This Row],[וסת קבוע אחרון]]&lt;&gt;W958),1,"")</f>
        <v/>
      </c>
      <c r="AD959" s="1" t="str">
        <f>IF(AND(טבלה1013[[#This Row],[הווסת פעיל?]]&lt;&gt;"",B960=1),טבלה1013[[#This Row],[CycleNumber]],"")</f>
        <v/>
      </c>
      <c r="AE959" s="1" t="str">
        <f>IF(AND(טבלה1013[[#This Row],[הווסת פעיל?]]&lt;&gt;"",X958=""),טבלה1013[[#This Row],[CycleNumber]],"")</f>
        <v/>
      </c>
      <c r="AF959" s="1" t="str">
        <f>IF(B960=1,"",IF(טבלה1013[[#This Row],[הווסת פעיל?]]=1,IF(טבלה1013[[#This Row],[וסת קבוע אחרון]]=F960,1,0),""))</f>
        <v/>
      </c>
      <c r="AG959" s="1" t="str">
        <f>IF(B960=1,"",IF(טבלה1013[[#This Row],[הווסת פעיל?]]=1,IF(OR(טבלה1013[[#This Row],[וסת קבוע אחרון]]=F960,F960=טבלה1013[[#This Row],[LengthofCycle]]),1,0),""))</f>
        <v/>
      </c>
      <c r="AH959" s="1" t="str">
        <f>IF(B960=1,"",IF(טבלה1013[[#This Row],[הווסת פעיל?]]=1,IF(OR(טבלה1013[[#This Row],[וסת קבוע אחרון]]=F960,F960=טבלה1013[[#This Row],[LengthofCycle]],AND(טבלה1013[[#This Row],[LengthofCycle]]&lt;&gt;טבלה1013[[#This Row],[וסת קבוע אחרון]],OR(F960=28,F960=29))),1,0),""))</f>
        <v/>
      </c>
      <c r="AI959" s="1" t="str">
        <f>IF(AND(טבלה1013[[#This Row],[הווסת פעיל?]]=1,B960=1),1,"")</f>
        <v/>
      </c>
      <c r="AJ959" s="4">
        <f>IF(AND(טבלה1013[[#This Row],[הווסת פעיל?]]&lt;&gt;1,B960&lt;&gt;1,B960&lt;&gt;""),IF(טבלה1013[[#This Row],[LengthofCycle]]=F960,1,0),"")</f>
        <v>1</v>
      </c>
      <c r="AK959" s="4">
        <f>IF(AND(טבלה1013[[#This Row],[הווסת פעיל?]]&lt;&gt;1,B960&lt;&gt;1,B960&lt;&gt;""),IF(OR(טבלה1013[[#This Row],[LengthofCycle]]=F960,F960=29),1,0),"")</f>
        <v>1</v>
      </c>
      <c r="AL959" s="4">
        <f>IF(AND(טבלה1013[[#This Row],[הווסת פעיל?]]&lt;&gt;1,B960&lt;&gt;1,B960&lt;&gt;""),IF(OR(טבלה1013[[#This Row],[LengthofCycle]]=F960,F960=29,F960=28),1,0),"")</f>
        <v>1</v>
      </c>
    </row>
    <row r="960" spans="1:38" x14ac:dyDescent="0.25">
      <c r="A960" s="1" t="s">
        <v>134</v>
      </c>
      <c r="B960" s="1">
        <v>9</v>
      </c>
      <c r="C960" s="1">
        <v>0</v>
      </c>
      <c r="D960" s="1">
        <v>1</v>
      </c>
      <c r="E960" s="1">
        <v>0</v>
      </c>
      <c r="F960" s="1">
        <v>32</v>
      </c>
      <c r="G960" s="1">
        <f>טבלה1013[[#This Row],[LengthofCycle]]+1</f>
        <v>33</v>
      </c>
      <c r="H960" s="1" t="str">
        <f>IF(IFERROR(LOOKUP(טבלה1013[[#This Row],[ClientID]],קביעויות[השבוע]),FALSE)=טבלה1013[[#This Row],[ClientID]],1,"")</f>
        <v/>
      </c>
      <c r="I960" s="1" t="str">
        <f>IF(AND(טבלה1013[[#This Row],[CycleNumber]]&gt;1,OR(B961="",טבלה1013[[#This Row],[CycleNumber]]&gt;B959)),IF(OR(AND(טבלה1013[[#This Row],[LengthofCycle]]=28,F959=28),AND(טבלה1013[[#This Row],[LengthofCycle]]=35,F959=35)),1,""),"")</f>
        <v/>
      </c>
      <c r="J960" s="1" t="str">
        <f>IF(AND(טבלה1013[[#This Row],[וסת השבוע]]=1,I959=1,טבלה1013[[#This Row],[CycleNumber]]&gt;B959),1,"")</f>
        <v/>
      </c>
      <c r="K960" s="1" t="str">
        <f>IF(טבלה1013[[#This Row],[CycleNumber]]=1,"",IF(טבלה1013[[#This Row],[וסת השבוע]]=1,0,IF(K959="","",IF(K959=0,IF(טבלה1013[[#This Row],[LengthofCycle]]=28,0,1),IF(K959=1,IF(טבלה1013[[#This Row],[LengthofCycle]]+F959=28*2,0,2),IF(K959=2,IF(טבלה1013[[#This Row],[LengthofCycle]]+F959+F958=28*3,0,3),""))))))</f>
        <v/>
      </c>
      <c r="L960" s="1" t="str">
        <f>IF(טבלה1013[[#This Row],[וסת השבוע]]=1,IF(טבלה1013[[#This Row],[וסת השבוע וההפלגה ביחד]]=1,L959+1,0),IF(AND(טבלה1013[[#This Row],[CycleNumber]]&gt;B959,טבלה1013[[#This Row],[CycleNumber]]&gt;1),IF(טבלה1013[[#This Row],[וסת השבוע פעיל?]]&lt;&gt;"",L959+1,""),""))</f>
        <v/>
      </c>
      <c r="M960" s="1" t="str">
        <f>IF(AND(טבלה1013[[#This Row],[וסת השבוע פעיל?]]&lt;&gt;"",טבלה1013[[#This Row],[CycleNumber]]&lt;B961,B961&lt;&gt;"",טבלה1013[[#This Row],[וסת השבוע פעיל?]]&lt;3),IF(K961=0,IF(AND(טבלה1013[[#This Row],[וסת השבוע פעיל?]]&gt;0,I961=1),0,1),0),"")</f>
        <v/>
      </c>
      <c r="N960" s="1" t="str">
        <f t="shared" si="80"/>
        <v/>
      </c>
      <c r="O960" s="1" t="str">
        <f>IF(AND(טבלה1013[[#This Row],[חיזוי - שבוע]]=1,J961=1),1,"")</f>
        <v/>
      </c>
      <c r="P960" s="1" t="str">
        <f>IF(AND(טבלה1013[[#This Row],[חיזוי טוב עם הפלגה?]]=1,טבלה1013[[#This Row],[וסת קבוע אחרון]]&lt;&gt;28,X959=1),1,"")</f>
        <v/>
      </c>
      <c r="Q960" s="1" t="str">
        <f>IF(AND(טבלה1013[[#This Row],[וסת השבוע פעיל?]]&lt;3,OR(טבלה1013[[#This Row],[CycleNumber]]&gt;B961,B961="")),1,"")</f>
        <v/>
      </c>
      <c r="R960" s="1" t="str">
        <f>IF(טבלה1013[[#This Row],[האישה קבעה וסת שבוע?]]=1,IF(טבלה1013[[#This Row],[וסת השבוע פעיל?]]&lt;3,1,0),"")</f>
        <v/>
      </c>
      <c r="S9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0" s="1">
        <f t="shared" si="81"/>
        <v>0</v>
      </c>
      <c r="U960" s="1">
        <f t="shared" si="82"/>
        <v>0</v>
      </c>
      <c r="V960" s="1">
        <f t="shared" si="83"/>
        <v>0</v>
      </c>
      <c r="W960" s="1" t="str">
        <f>IF(טבלה1013[[#This Row],[3 הפלגות זהות]]="","",IF(טבלה1013[[#This Row],[3 הפלגות זהות]]=1,טבלה1013[[#This Row],[LengthofCycle]],W959))</f>
        <v/>
      </c>
      <c r="Y960" s="1" t="str">
        <f>IF(OR(טבלה1013[[#This Row],[הווסת פעיל?]]=0,טבלה1013[[#This Row],[הווסת פעיל?]]=""),"",SUM(Y959,טבלה1013[[#This Row],[הווסת פעיל?]]))</f>
        <v/>
      </c>
      <c r="Z960" s="1" t="str">
        <f>IF(AND(טבלה1013[[#This Row],[כמה מחזורים עד עקירה]]&lt;&gt;"",Y961=""),טבלה1013[[#This Row],[כמה מחזורים עד עקירה]],"")</f>
        <v/>
      </c>
      <c r="AA960" s="1" t="str">
        <f>IF(AND(טבלה1013[[#This Row],[הווסת פעיל?]]=1,טבלה1013[[#This Row],[וסת קבוע אחרון]]&lt;&gt;W959),טבלה1013[[#This Row],[וסת קבוע אחרון]],"")</f>
        <v/>
      </c>
      <c r="AB960" s="1" t="str">
        <f>IF(AND(טבלה1013[[#This Row],[הווסת פעיל?]]=1,X959=0,טבלה1013[[#This Row],[וסת קבוע אחרון]]=W959),טבלה1013[[#This Row],[וסת קבוע אחרון]],"")</f>
        <v/>
      </c>
      <c r="AC960" s="1" t="str">
        <f>IF(AND(טבלה1013[[#This Row],[הווסת פעיל?]]=1,X959=0,טבלה1013[[#This Row],[וסת קבוע אחרון]]&lt;&gt;W959),1,"")</f>
        <v/>
      </c>
      <c r="AD960" s="1" t="str">
        <f>IF(AND(טבלה1013[[#This Row],[הווסת פעיל?]]&lt;&gt;"",B961=1),טבלה1013[[#This Row],[CycleNumber]],"")</f>
        <v/>
      </c>
      <c r="AE960" s="1" t="str">
        <f>IF(AND(טבלה1013[[#This Row],[הווסת פעיל?]]&lt;&gt;"",X959=""),טבלה1013[[#This Row],[CycleNumber]],"")</f>
        <v/>
      </c>
      <c r="AF960" s="1" t="str">
        <f>IF(B961=1,"",IF(טבלה1013[[#This Row],[הווסת פעיל?]]=1,IF(טבלה1013[[#This Row],[וסת קבוע אחרון]]=F961,1,0),""))</f>
        <v/>
      </c>
      <c r="AG960" s="1" t="str">
        <f>IF(B961=1,"",IF(טבלה1013[[#This Row],[הווסת פעיל?]]=1,IF(OR(טבלה1013[[#This Row],[וסת קבוע אחרון]]=F961,F961=טבלה1013[[#This Row],[LengthofCycle]]),1,0),""))</f>
        <v/>
      </c>
      <c r="AH960" s="1" t="str">
        <f>IF(B961=1,"",IF(טבלה1013[[#This Row],[הווסת פעיל?]]=1,IF(OR(טבלה1013[[#This Row],[וסת קבוע אחרון]]=F961,F961=טבלה1013[[#This Row],[LengthofCycle]],AND(טבלה1013[[#This Row],[LengthofCycle]]&lt;&gt;טבלה1013[[#This Row],[וסת קבוע אחרון]],OR(F961=28,F961=29))),1,0),""))</f>
        <v/>
      </c>
      <c r="AI960" s="1" t="str">
        <f>IF(AND(טבלה1013[[#This Row],[הווסת פעיל?]]=1,B961=1),1,"")</f>
        <v/>
      </c>
      <c r="AJ960" s="4">
        <f>IF(AND(טבלה1013[[#This Row],[הווסת פעיל?]]&lt;&gt;1,B961&lt;&gt;1,B961&lt;&gt;""),IF(טבלה1013[[#This Row],[LengthofCycle]]=F961,1,0),"")</f>
        <v>0</v>
      </c>
      <c r="AK960" s="4">
        <f>IF(AND(טבלה1013[[#This Row],[הווסת פעיל?]]&lt;&gt;1,B961&lt;&gt;1,B961&lt;&gt;""),IF(OR(טבלה1013[[#This Row],[LengthofCycle]]=F961,F961=29),1,0),"")</f>
        <v>0</v>
      </c>
      <c r="AL960" s="4">
        <f>IF(AND(טבלה1013[[#This Row],[הווסת פעיל?]]&lt;&gt;1,B961&lt;&gt;1,B961&lt;&gt;""),IF(OR(טבלה1013[[#This Row],[LengthofCycle]]=F961,F961=29,F961=28),1,0),"")</f>
        <v>0</v>
      </c>
    </row>
    <row r="961" spans="1:38" x14ac:dyDescent="0.25">
      <c r="A961" s="1" t="s">
        <v>134</v>
      </c>
      <c r="B961" s="1">
        <v>10</v>
      </c>
      <c r="C961" s="1">
        <v>0</v>
      </c>
      <c r="D961" s="1">
        <v>1</v>
      </c>
      <c r="E961" s="1">
        <v>0</v>
      </c>
      <c r="F961" s="1">
        <v>30</v>
      </c>
      <c r="G961" s="1">
        <f>טבלה1013[[#This Row],[LengthofCycle]]+1</f>
        <v>31</v>
      </c>
      <c r="H961" s="1" t="str">
        <f>IF(IFERROR(LOOKUP(טבלה1013[[#This Row],[ClientID]],קביעויות[השבוע]),FALSE)=טבלה1013[[#This Row],[ClientID]],1,"")</f>
        <v/>
      </c>
      <c r="I961" s="1" t="str">
        <f>IF(AND(טבלה1013[[#This Row],[CycleNumber]]&gt;1,OR(B962="",טבלה1013[[#This Row],[CycleNumber]]&gt;B960)),IF(OR(AND(טבלה1013[[#This Row],[LengthofCycle]]=28,F960=28),AND(טבלה1013[[#This Row],[LengthofCycle]]=35,F960=35)),1,""),"")</f>
        <v/>
      </c>
      <c r="J961" s="1" t="str">
        <f>IF(AND(טבלה1013[[#This Row],[וסת השבוע]]=1,I960=1,טבלה1013[[#This Row],[CycleNumber]]&gt;B960),1,"")</f>
        <v/>
      </c>
      <c r="K961" s="1" t="str">
        <f>IF(טבלה1013[[#This Row],[CycleNumber]]=1,"",IF(טבלה1013[[#This Row],[וסת השבוע]]=1,0,IF(K960="","",IF(K960=0,IF(טבלה1013[[#This Row],[LengthofCycle]]=28,0,1),IF(K960=1,IF(טבלה1013[[#This Row],[LengthofCycle]]+F960=28*2,0,2),IF(K960=2,IF(טבלה1013[[#This Row],[LengthofCycle]]+F960+F959=28*3,0,3),""))))))</f>
        <v/>
      </c>
      <c r="L961" s="1" t="str">
        <f>IF(טבלה1013[[#This Row],[וסת השבוע]]=1,IF(טבלה1013[[#This Row],[וסת השבוע וההפלגה ביחד]]=1,L960+1,0),IF(AND(טבלה1013[[#This Row],[CycleNumber]]&gt;B960,טבלה1013[[#This Row],[CycleNumber]]&gt;1),IF(טבלה1013[[#This Row],[וסת השבוע פעיל?]]&lt;&gt;"",L960+1,""),""))</f>
        <v/>
      </c>
      <c r="M961" s="1" t="str">
        <f>IF(AND(טבלה1013[[#This Row],[וסת השבוע פעיל?]]&lt;&gt;"",טבלה1013[[#This Row],[CycleNumber]]&lt;B962,B962&lt;&gt;"",טבלה1013[[#This Row],[וסת השבוע פעיל?]]&lt;3),IF(K962=0,IF(AND(טבלה1013[[#This Row],[וסת השבוע פעיל?]]&gt;0,I962=1),0,1),0),"")</f>
        <v/>
      </c>
      <c r="N961" s="1" t="str">
        <f t="shared" si="80"/>
        <v/>
      </c>
      <c r="O961" s="1" t="str">
        <f>IF(AND(טבלה1013[[#This Row],[חיזוי - שבוע]]=1,J962=1),1,"")</f>
        <v/>
      </c>
      <c r="P961" s="1" t="str">
        <f>IF(AND(טבלה1013[[#This Row],[חיזוי טוב עם הפלגה?]]=1,טבלה1013[[#This Row],[וסת קבוע אחרון]]&lt;&gt;28,X960=1),1,"")</f>
        <v/>
      </c>
      <c r="Q961" s="1" t="str">
        <f>IF(AND(טבלה1013[[#This Row],[וסת השבוע פעיל?]]&lt;3,OR(טבלה1013[[#This Row],[CycleNumber]]&gt;B962,B962="")),1,"")</f>
        <v/>
      </c>
      <c r="R961" s="1" t="str">
        <f>IF(טבלה1013[[#This Row],[האישה קבעה וסת שבוע?]]=1,IF(טבלה1013[[#This Row],[וסת השבוע פעיל?]]&lt;3,1,0),"")</f>
        <v/>
      </c>
      <c r="S9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1" s="1">
        <f t="shared" si="81"/>
        <v>0</v>
      </c>
      <c r="U961" s="1">
        <f t="shared" si="82"/>
        <v>0</v>
      </c>
      <c r="V961" s="1">
        <f t="shared" si="83"/>
        <v>0</v>
      </c>
      <c r="W961" s="1" t="str">
        <f>IF(טבלה1013[[#This Row],[3 הפלגות זהות]]="","",IF(טבלה1013[[#This Row],[3 הפלגות זהות]]=1,טבלה1013[[#This Row],[LengthofCycle]],W960))</f>
        <v/>
      </c>
      <c r="Y961" s="1" t="str">
        <f>IF(OR(טבלה1013[[#This Row],[הווסת פעיל?]]=0,טבלה1013[[#This Row],[הווסת פעיל?]]=""),"",SUM(Y960,טבלה1013[[#This Row],[הווסת פעיל?]]))</f>
        <v/>
      </c>
      <c r="Z961" s="1" t="str">
        <f>IF(AND(טבלה1013[[#This Row],[כמה מחזורים עד עקירה]]&lt;&gt;"",Y962=""),טבלה1013[[#This Row],[כמה מחזורים עד עקירה]],"")</f>
        <v/>
      </c>
      <c r="AA961" s="1" t="str">
        <f>IF(AND(טבלה1013[[#This Row],[הווסת פעיל?]]=1,טבלה1013[[#This Row],[וסת קבוע אחרון]]&lt;&gt;W960),טבלה1013[[#This Row],[וסת קבוע אחרון]],"")</f>
        <v/>
      </c>
      <c r="AB961" s="1" t="str">
        <f>IF(AND(טבלה1013[[#This Row],[הווסת פעיל?]]=1,X960=0,טבלה1013[[#This Row],[וסת קבוע אחרון]]=W960),טבלה1013[[#This Row],[וסת קבוע אחרון]],"")</f>
        <v/>
      </c>
      <c r="AC961" s="1" t="str">
        <f>IF(AND(טבלה1013[[#This Row],[הווסת פעיל?]]=1,X960=0,טבלה1013[[#This Row],[וסת קבוע אחרון]]&lt;&gt;W960),1,"")</f>
        <v/>
      </c>
      <c r="AD961" s="1" t="str">
        <f>IF(AND(טבלה1013[[#This Row],[הווסת פעיל?]]&lt;&gt;"",B962=1),טבלה1013[[#This Row],[CycleNumber]],"")</f>
        <v/>
      </c>
      <c r="AE961" s="1" t="str">
        <f>IF(AND(טבלה1013[[#This Row],[הווסת פעיל?]]&lt;&gt;"",X960=""),טבלה1013[[#This Row],[CycleNumber]],"")</f>
        <v/>
      </c>
      <c r="AF961" s="1" t="str">
        <f>IF(B962=1,"",IF(טבלה1013[[#This Row],[הווסת פעיל?]]=1,IF(טבלה1013[[#This Row],[וסת קבוע אחרון]]=F962,1,0),""))</f>
        <v/>
      </c>
      <c r="AG961" s="1" t="str">
        <f>IF(B962=1,"",IF(טבלה1013[[#This Row],[הווסת פעיל?]]=1,IF(OR(טבלה1013[[#This Row],[וסת קבוע אחרון]]=F962,F962=טבלה1013[[#This Row],[LengthofCycle]]),1,0),""))</f>
        <v/>
      </c>
      <c r="AH961" s="1" t="str">
        <f>IF(B962=1,"",IF(טבלה1013[[#This Row],[הווסת פעיל?]]=1,IF(OR(טבלה1013[[#This Row],[וסת קבוע אחרון]]=F962,F962=טבלה1013[[#This Row],[LengthofCycle]],AND(טבלה1013[[#This Row],[LengthofCycle]]&lt;&gt;טבלה1013[[#This Row],[וסת קבוע אחרון]],OR(F962=28,F962=29))),1,0),""))</f>
        <v/>
      </c>
      <c r="AI961" s="1" t="str">
        <f>IF(AND(טבלה1013[[#This Row],[הווסת פעיל?]]=1,B962=1),1,"")</f>
        <v/>
      </c>
      <c r="AJ961" s="4">
        <f>IF(AND(טבלה1013[[#This Row],[הווסת פעיל?]]&lt;&gt;1,B962&lt;&gt;1,B962&lt;&gt;""),IF(טבלה1013[[#This Row],[LengthofCycle]]=F962,1,0),"")</f>
        <v>0</v>
      </c>
      <c r="AK961" s="4">
        <f>IF(AND(טבלה1013[[#This Row],[הווסת פעיל?]]&lt;&gt;1,B962&lt;&gt;1,B962&lt;&gt;""),IF(OR(טבלה1013[[#This Row],[LengthofCycle]]=F962,F962=29),1,0),"")</f>
        <v>0</v>
      </c>
      <c r="AL961" s="4">
        <f>IF(AND(טבלה1013[[#This Row],[הווסת פעיל?]]&lt;&gt;1,B962&lt;&gt;1,B962&lt;&gt;""),IF(OR(טבלה1013[[#This Row],[LengthofCycle]]=F962,F962=29,F962=28),1,0),"")</f>
        <v>0</v>
      </c>
    </row>
    <row r="962" spans="1:38" x14ac:dyDescent="0.25">
      <c r="A962" s="1" t="s">
        <v>134</v>
      </c>
      <c r="B962" s="1">
        <v>11</v>
      </c>
      <c r="C962" s="1">
        <v>0</v>
      </c>
      <c r="D962" s="1">
        <v>1</v>
      </c>
      <c r="E962" s="1">
        <v>0</v>
      </c>
      <c r="F962" s="1">
        <v>35</v>
      </c>
      <c r="G962" s="1">
        <f>טבלה1013[[#This Row],[LengthofCycle]]+1</f>
        <v>36</v>
      </c>
      <c r="H962" s="1" t="str">
        <f>IF(IFERROR(LOOKUP(טבלה1013[[#This Row],[ClientID]],קביעויות[השבוע]),FALSE)=טבלה1013[[#This Row],[ClientID]],1,"")</f>
        <v/>
      </c>
      <c r="I962" s="1" t="str">
        <f>IF(AND(טבלה1013[[#This Row],[CycleNumber]]&gt;1,OR(B963="",טבלה1013[[#This Row],[CycleNumber]]&gt;B961)),IF(OR(AND(טבלה1013[[#This Row],[LengthofCycle]]=28,F961=28),AND(טבלה1013[[#This Row],[LengthofCycle]]=35,F961=35)),1,""),"")</f>
        <v/>
      </c>
      <c r="J962" s="1" t="str">
        <f>IF(AND(טבלה1013[[#This Row],[וסת השבוע]]=1,I961=1,טבלה1013[[#This Row],[CycleNumber]]&gt;B961),1,"")</f>
        <v/>
      </c>
      <c r="K962" s="1" t="str">
        <f>IF(טבלה1013[[#This Row],[CycleNumber]]=1,"",IF(טבלה1013[[#This Row],[וסת השבוע]]=1,0,IF(K961="","",IF(K961=0,IF(טבלה1013[[#This Row],[LengthofCycle]]=28,0,1),IF(K961=1,IF(טבלה1013[[#This Row],[LengthofCycle]]+F961=28*2,0,2),IF(K961=2,IF(טבלה1013[[#This Row],[LengthofCycle]]+F961+F960=28*3,0,3),""))))))</f>
        <v/>
      </c>
      <c r="L962" s="1" t="str">
        <f>IF(טבלה1013[[#This Row],[וסת השבוע]]=1,IF(טבלה1013[[#This Row],[וסת השבוע וההפלגה ביחד]]=1,L961+1,0),IF(AND(טבלה1013[[#This Row],[CycleNumber]]&gt;B961,טבלה1013[[#This Row],[CycleNumber]]&gt;1),IF(טבלה1013[[#This Row],[וסת השבוע פעיל?]]&lt;&gt;"",L961+1,""),""))</f>
        <v/>
      </c>
      <c r="M962" s="1" t="str">
        <f>IF(AND(טבלה1013[[#This Row],[וסת השבוע פעיל?]]&lt;&gt;"",טבלה1013[[#This Row],[CycleNumber]]&lt;B963,B963&lt;&gt;"",טבלה1013[[#This Row],[וסת השבוע פעיל?]]&lt;3),IF(K963=0,IF(AND(טבלה1013[[#This Row],[וסת השבוע פעיל?]]&gt;0,I963=1),0,1),0),"")</f>
        <v/>
      </c>
      <c r="N962" s="1" t="str">
        <f t="shared" si="80"/>
        <v/>
      </c>
      <c r="O962" s="1" t="str">
        <f>IF(AND(טבלה1013[[#This Row],[חיזוי - שבוע]]=1,J963=1),1,"")</f>
        <v/>
      </c>
      <c r="P962" s="1" t="str">
        <f>IF(AND(טבלה1013[[#This Row],[חיזוי טוב עם הפלגה?]]=1,טבלה1013[[#This Row],[וסת קבוע אחרון]]&lt;&gt;28,X961=1),1,"")</f>
        <v/>
      </c>
      <c r="Q962" s="1" t="str">
        <f>IF(AND(טבלה1013[[#This Row],[וסת השבוע פעיל?]]&lt;3,OR(טבלה1013[[#This Row],[CycleNumber]]&gt;B963,B963="")),1,"")</f>
        <v/>
      </c>
      <c r="R962" s="1" t="str">
        <f>IF(טבלה1013[[#This Row],[האישה קבעה וסת שבוע?]]=1,IF(טבלה1013[[#This Row],[וסת השבוע פעיל?]]&lt;3,1,0),"")</f>
        <v/>
      </c>
      <c r="S9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2" s="1">
        <f t="shared" si="81"/>
        <v>0</v>
      </c>
      <c r="U962" s="1">
        <f t="shared" si="82"/>
        <v>0</v>
      </c>
      <c r="V962" s="1">
        <f t="shared" si="83"/>
        <v>0</v>
      </c>
      <c r="W962" s="1" t="str">
        <f>IF(טבלה1013[[#This Row],[3 הפלגות זהות]]="","",IF(טבלה1013[[#This Row],[3 הפלגות זהות]]=1,טבלה1013[[#This Row],[LengthofCycle]],W961))</f>
        <v/>
      </c>
      <c r="Y962" s="1" t="str">
        <f>IF(OR(טבלה1013[[#This Row],[הווסת פעיל?]]=0,טבלה1013[[#This Row],[הווסת פעיל?]]=""),"",SUM(Y961,טבלה1013[[#This Row],[הווסת פעיל?]]))</f>
        <v/>
      </c>
      <c r="Z962" s="1" t="str">
        <f>IF(AND(טבלה1013[[#This Row],[כמה מחזורים עד עקירה]]&lt;&gt;"",Y963=""),טבלה1013[[#This Row],[כמה מחזורים עד עקירה]],"")</f>
        <v/>
      </c>
      <c r="AA962" s="1" t="str">
        <f>IF(AND(טבלה1013[[#This Row],[הווסת פעיל?]]=1,טבלה1013[[#This Row],[וסת קבוע אחרון]]&lt;&gt;W961),טבלה1013[[#This Row],[וסת קבוע אחרון]],"")</f>
        <v/>
      </c>
      <c r="AB962" s="1" t="str">
        <f>IF(AND(טבלה1013[[#This Row],[הווסת פעיל?]]=1,X961=0,טבלה1013[[#This Row],[וסת קבוע אחרון]]=W961),טבלה1013[[#This Row],[וסת קבוע אחרון]],"")</f>
        <v/>
      </c>
      <c r="AC962" s="1" t="str">
        <f>IF(AND(טבלה1013[[#This Row],[הווסת פעיל?]]=1,X961=0,טבלה1013[[#This Row],[וסת קבוע אחרון]]&lt;&gt;W961),1,"")</f>
        <v/>
      </c>
      <c r="AD962" s="1" t="str">
        <f>IF(AND(טבלה1013[[#This Row],[הווסת פעיל?]]&lt;&gt;"",B963=1),טבלה1013[[#This Row],[CycleNumber]],"")</f>
        <v/>
      </c>
      <c r="AE962" s="1" t="str">
        <f>IF(AND(טבלה1013[[#This Row],[הווסת פעיל?]]&lt;&gt;"",X961=""),טבלה1013[[#This Row],[CycleNumber]],"")</f>
        <v/>
      </c>
      <c r="AF962" s="1" t="str">
        <f>IF(B963=1,"",IF(טבלה1013[[#This Row],[הווסת פעיל?]]=1,IF(טבלה1013[[#This Row],[וסת קבוע אחרון]]=F963,1,0),""))</f>
        <v/>
      </c>
      <c r="AG962" s="1" t="str">
        <f>IF(B963=1,"",IF(טבלה1013[[#This Row],[הווסת פעיל?]]=1,IF(OR(טבלה1013[[#This Row],[וסת קבוע אחרון]]=F963,F963=טבלה1013[[#This Row],[LengthofCycle]]),1,0),""))</f>
        <v/>
      </c>
      <c r="AH962" s="1" t="str">
        <f>IF(B963=1,"",IF(טבלה1013[[#This Row],[הווסת פעיל?]]=1,IF(OR(טבלה1013[[#This Row],[וסת קבוע אחרון]]=F963,F963=טבלה1013[[#This Row],[LengthofCycle]],AND(טבלה1013[[#This Row],[LengthofCycle]]&lt;&gt;טבלה1013[[#This Row],[וסת קבוע אחרון]],OR(F963=28,F963=29))),1,0),""))</f>
        <v/>
      </c>
      <c r="AI962" s="1" t="str">
        <f>IF(AND(טבלה1013[[#This Row],[הווסת פעיל?]]=1,B963=1),1,"")</f>
        <v/>
      </c>
      <c r="AJ962" s="4">
        <f>IF(AND(טבלה1013[[#This Row],[הווסת פעיל?]]&lt;&gt;1,B963&lt;&gt;1,B963&lt;&gt;""),IF(טבלה1013[[#This Row],[LengthofCycle]]=F963,1,0),"")</f>
        <v>0</v>
      </c>
      <c r="AK962" s="4">
        <f>IF(AND(טבלה1013[[#This Row],[הווסת פעיל?]]&lt;&gt;1,B963&lt;&gt;1,B963&lt;&gt;""),IF(OR(טבלה1013[[#This Row],[LengthofCycle]]=F963,F963=29),1,0),"")</f>
        <v>0</v>
      </c>
      <c r="AL962" s="4">
        <f>IF(AND(טבלה1013[[#This Row],[הווסת פעיל?]]&lt;&gt;1,B963&lt;&gt;1,B963&lt;&gt;""),IF(OR(טבלה1013[[#This Row],[LengthofCycle]]=F963,F963=29,F963=28),1,0),"")</f>
        <v>0</v>
      </c>
    </row>
    <row r="963" spans="1:38" x14ac:dyDescent="0.25">
      <c r="A963" s="1" t="s">
        <v>134</v>
      </c>
      <c r="B963" s="1">
        <v>12</v>
      </c>
      <c r="C963" s="1">
        <v>0</v>
      </c>
      <c r="D963" s="1">
        <v>1</v>
      </c>
      <c r="E963" s="1">
        <v>0</v>
      </c>
      <c r="F963" s="1">
        <v>36</v>
      </c>
      <c r="G963" s="1">
        <f>טבלה1013[[#This Row],[LengthofCycle]]+1</f>
        <v>37</v>
      </c>
      <c r="H963" s="1" t="str">
        <f>IF(IFERROR(LOOKUP(טבלה1013[[#This Row],[ClientID]],קביעויות[השבוע]),FALSE)=טבלה1013[[#This Row],[ClientID]],1,"")</f>
        <v/>
      </c>
      <c r="I963" s="1" t="str">
        <f>IF(AND(טבלה1013[[#This Row],[CycleNumber]]&gt;1,OR(B964="",טבלה1013[[#This Row],[CycleNumber]]&gt;B962)),IF(OR(AND(טבלה1013[[#This Row],[LengthofCycle]]=28,F962=28),AND(טבלה1013[[#This Row],[LengthofCycle]]=35,F962=35)),1,""),"")</f>
        <v/>
      </c>
      <c r="J963" s="1" t="str">
        <f>IF(AND(טבלה1013[[#This Row],[וסת השבוע]]=1,I962=1,טבלה1013[[#This Row],[CycleNumber]]&gt;B962),1,"")</f>
        <v/>
      </c>
      <c r="K963" s="1" t="str">
        <f>IF(טבלה1013[[#This Row],[CycleNumber]]=1,"",IF(טבלה1013[[#This Row],[וסת השבוע]]=1,0,IF(K962="","",IF(K962=0,IF(טבלה1013[[#This Row],[LengthofCycle]]=28,0,1),IF(K962=1,IF(טבלה1013[[#This Row],[LengthofCycle]]+F962=28*2,0,2),IF(K962=2,IF(טבלה1013[[#This Row],[LengthofCycle]]+F962+F961=28*3,0,3),""))))))</f>
        <v/>
      </c>
      <c r="L963" s="1" t="str">
        <f>IF(טבלה1013[[#This Row],[וסת השבוע]]=1,IF(טבלה1013[[#This Row],[וסת השבוע וההפלגה ביחד]]=1,L962+1,0),IF(AND(טבלה1013[[#This Row],[CycleNumber]]&gt;B962,טבלה1013[[#This Row],[CycleNumber]]&gt;1),IF(טבלה1013[[#This Row],[וסת השבוע פעיל?]]&lt;&gt;"",L962+1,""),""))</f>
        <v/>
      </c>
      <c r="M963" s="1" t="str">
        <f>IF(AND(טבלה1013[[#This Row],[וסת השבוע פעיל?]]&lt;&gt;"",טבלה1013[[#This Row],[CycleNumber]]&lt;B964,B964&lt;&gt;"",טבלה1013[[#This Row],[וסת השבוע פעיל?]]&lt;3),IF(K964=0,IF(AND(טבלה1013[[#This Row],[וסת השבוע פעיל?]]&gt;0,I964=1),0,1),0),"")</f>
        <v/>
      </c>
      <c r="N963" s="1" t="str">
        <f t="shared" si="80"/>
        <v/>
      </c>
      <c r="O963" s="1" t="str">
        <f>IF(AND(טבלה1013[[#This Row],[חיזוי - שבוע]]=1,J964=1),1,"")</f>
        <v/>
      </c>
      <c r="P963" s="1" t="str">
        <f>IF(AND(טבלה1013[[#This Row],[חיזוי טוב עם הפלגה?]]=1,טבלה1013[[#This Row],[וסת קבוע אחרון]]&lt;&gt;28,X962=1),1,"")</f>
        <v/>
      </c>
      <c r="Q963" s="1" t="str">
        <f>IF(AND(טבלה1013[[#This Row],[וסת השבוע פעיל?]]&lt;3,OR(טבלה1013[[#This Row],[CycleNumber]]&gt;B964,B964="")),1,"")</f>
        <v/>
      </c>
      <c r="R963" s="1" t="str">
        <f>IF(טבלה1013[[#This Row],[האישה קבעה וסת שבוע?]]=1,IF(טבלה1013[[#This Row],[וסת השבוע פעיל?]]&lt;3,1,0),"")</f>
        <v/>
      </c>
      <c r="S9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3" s="1">
        <f t="shared" si="81"/>
        <v>0</v>
      </c>
      <c r="U963" s="1">
        <f t="shared" si="82"/>
        <v>0</v>
      </c>
      <c r="V963" s="1">
        <f t="shared" si="83"/>
        <v>0</v>
      </c>
      <c r="W963" s="1" t="str">
        <f>IF(טבלה1013[[#This Row],[3 הפלגות זהות]]="","",IF(טבלה1013[[#This Row],[3 הפלגות זהות]]=1,טבלה1013[[#This Row],[LengthofCycle]],W962))</f>
        <v/>
      </c>
      <c r="Y963" s="1" t="str">
        <f>IF(OR(טבלה1013[[#This Row],[הווסת פעיל?]]=0,טבלה1013[[#This Row],[הווסת פעיל?]]=""),"",SUM(Y962,טבלה1013[[#This Row],[הווסת פעיל?]]))</f>
        <v/>
      </c>
      <c r="Z963" s="1" t="str">
        <f>IF(AND(טבלה1013[[#This Row],[כמה מחזורים עד עקירה]]&lt;&gt;"",Y964=""),טבלה1013[[#This Row],[כמה מחזורים עד עקירה]],"")</f>
        <v/>
      </c>
      <c r="AA963" s="1" t="str">
        <f>IF(AND(טבלה1013[[#This Row],[הווסת פעיל?]]=1,טבלה1013[[#This Row],[וסת קבוע אחרון]]&lt;&gt;W962),טבלה1013[[#This Row],[וסת קבוע אחרון]],"")</f>
        <v/>
      </c>
      <c r="AB963" s="1" t="str">
        <f>IF(AND(טבלה1013[[#This Row],[הווסת פעיל?]]=1,X962=0,טבלה1013[[#This Row],[וסת קבוע אחרון]]=W962),טבלה1013[[#This Row],[וסת קבוע אחרון]],"")</f>
        <v/>
      </c>
      <c r="AC963" s="1" t="str">
        <f>IF(AND(טבלה1013[[#This Row],[הווסת פעיל?]]=1,X962=0,טבלה1013[[#This Row],[וסת קבוע אחרון]]&lt;&gt;W962),1,"")</f>
        <v/>
      </c>
      <c r="AD963" s="1" t="str">
        <f>IF(AND(טבלה1013[[#This Row],[הווסת פעיל?]]&lt;&gt;"",B964=1),טבלה1013[[#This Row],[CycleNumber]],"")</f>
        <v/>
      </c>
      <c r="AE963" s="1" t="str">
        <f>IF(AND(טבלה1013[[#This Row],[הווסת פעיל?]]&lt;&gt;"",X962=""),טבלה1013[[#This Row],[CycleNumber]],"")</f>
        <v/>
      </c>
      <c r="AF963" s="1" t="str">
        <f>IF(B964=1,"",IF(טבלה1013[[#This Row],[הווסת פעיל?]]=1,IF(טבלה1013[[#This Row],[וסת קבוע אחרון]]=F964,1,0),""))</f>
        <v/>
      </c>
      <c r="AG963" s="1" t="str">
        <f>IF(B964=1,"",IF(טבלה1013[[#This Row],[הווסת פעיל?]]=1,IF(OR(טבלה1013[[#This Row],[וסת קבוע אחרון]]=F964,F964=טבלה1013[[#This Row],[LengthofCycle]]),1,0),""))</f>
        <v/>
      </c>
      <c r="AH963" s="1" t="str">
        <f>IF(B964=1,"",IF(טבלה1013[[#This Row],[הווסת פעיל?]]=1,IF(OR(טבלה1013[[#This Row],[וסת קבוע אחרון]]=F964,F964=טבלה1013[[#This Row],[LengthofCycle]],AND(טבלה1013[[#This Row],[LengthofCycle]]&lt;&gt;טבלה1013[[#This Row],[וסת קבוע אחרון]],OR(F964=28,F964=29))),1,0),""))</f>
        <v/>
      </c>
      <c r="AI963" s="1" t="str">
        <f>IF(AND(טבלה1013[[#This Row],[הווסת פעיל?]]=1,B964=1),1,"")</f>
        <v/>
      </c>
      <c r="AJ963" s="4" t="str">
        <f>IF(AND(טבלה1013[[#This Row],[הווסת פעיל?]]&lt;&gt;1,B964&lt;&gt;1,B964&lt;&gt;""),IF(טבלה1013[[#This Row],[LengthofCycle]]=F964,1,0),"")</f>
        <v/>
      </c>
      <c r="AK963" s="4" t="str">
        <f>IF(AND(טבלה1013[[#This Row],[הווסת פעיל?]]&lt;&gt;1,B964&lt;&gt;1,B964&lt;&gt;""),IF(OR(טבלה1013[[#This Row],[LengthofCycle]]=F964,F964=29),1,0),"")</f>
        <v/>
      </c>
      <c r="AL963" s="4" t="str">
        <f>IF(AND(טבלה1013[[#This Row],[הווסת פעיל?]]&lt;&gt;1,B964&lt;&gt;1,B964&lt;&gt;""),IF(OR(טבלה1013[[#This Row],[LengthofCycle]]=F964,F964=29,F964=28),1,0),"")</f>
        <v/>
      </c>
    </row>
    <row r="964" spans="1:38" x14ac:dyDescent="0.25">
      <c r="A964" s="1" t="s">
        <v>135</v>
      </c>
      <c r="B964" s="1">
        <v>1</v>
      </c>
      <c r="C964" s="1">
        <v>0</v>
      </c>
      <c r="D964" s="1">
        <v>1</v>
      </c>
      <c r="E964" s="1">
        <v>0</v>
      </c>
      <c r="F964" s="1">
        <v>28</v>
      </c>
      <c r="G964" s="1">
        <f>טבלה1013[[#This Row],[LengthofCycle]]+1</f>
        <v>29</v>
      </c>
      <c r="H964" s="1" t="str">
        <f>IF(IFERROR(LOOKUP(טבלה1013[[#This Row],[ClientID]],קביעויות[השבוע]),FALSE)=טבלה1013[[#This Row],[ClientID]],1,"")</f>
        <v/>
      </c>
      <c r="I964" s="1" t="str">
        <f>IF(AND(טבלה1013[[#This Row],[CycleNumber]]&gt;1,OR(B965="",טבלה1013[[#This Row],[CycleNumber]]&gt;B963)),IF(OR(AND(טבלה1013[[#This Row],[LengthofCycle]]=28,F963=28),AND(טבלה1013[[#This Row],[LengthofCycle]]=35,F963=35)),1,""),"")</f>
        <v/>
      </c>
      <c r="J964" s="1" t="str">
        <f>IF(AND(טבלה1013[[#This Row],[וסת השבוע]]=1,I963=1,טבלה1013[[#This Row],[CycleNumber]]&gt;B963),1,"")</f>
        <v/>
      </c>
      <c r="K964" s="1" t="str">
        <f>IF(טבלה1013[[#This Row],[CycleNumber]]=1,"",IF(טבלה1013[[#This Row],[וסת השבוע]]=1,0,IF(K963="","",IF(K963=0,IF(טבלה1013[[#This Row],[LengthofCycle]]=28,0,1),IF(K963=1,IF(טבלה1013[[#This Row],[LengthofCycle]]+F963=28*2,0,2),IF(K963=2,IF(טבלה1013[[#This Row],[LengthofCycle]]+F963+F962=28*3,0,3),""))))))</f>
        <v/>
      </c>
      <c r="L964" s="1" t="str">
        <f>IF(טבלה1013[[#This Row],[וסת השבוע]]=1,IF(טבלה1013[[#This Row],[וסת השבוע וההפלגה ביחד]]=1,L963+1,0),IF(AND(טבלה1013[[#This Row],[CycleNumber]]&gt;B963,טבלה1013[[#This Row],[CycleNumber]]&gt;1),IF(טבלה1013[[#This Row],[וסת השבוע פעיל?]]&lt;&gt;"",L963+1,""),""))</f>
        <v/>
      </c>
      <c r="M964" s="1" t="str">
        <f>IF(AND(טבלה1013[[#This Row],[וסת השבוע פעיל?]]&lt;&gt;"",טבלה1013[[#This Row],[CycleNumber]]&lt;B965,B965&lt;&gt;"",טבלה1013[[#This Row],[וסת השבוע פעיל?]]&lt;3),IF(K965=0,IF(AND(טבלה1013[[#This Row],[וסת השבוע פעיל?]]&gt;0,I965=1),0,1),0),"")</f>
        <v/>
      </c>
      <c r="N964" s="1" t="str">
        <f t="shared" si="80"/>
        <v/>
      </c>
      <c r="O964" s="1" t="str">
        <f>IF(AND(טבלה1013[[#This Row],[חיזוי - שבוע]]=1,J965=1),1,"")</f>
        <v/>
      </c>
      <c r="P964" s="1" t="str">
        <f>IF(AND(טבלה1013[[#This Row],[חיזוי טוב עם הפלגה?]]=1,טבלה1013[[#This Row],[וסת קבוע אחרון]]&lt;&gt;28,X963=1),1,"")</f>
        <v/>
      </c>
      <c r="Q964" s="1" t="str">
        <f>IF(AND(טבלה1013[[#This Row],[וסת השבוע פעיל?]]&lt;3,OR(טבלה1013[[#This Row],[CycleNumber]]&gt;B965,B965="")),1,"")</f>
        <v/>
      </c>
      <c r="R964" s="1" t="str">
        <f>IF(טבלה1013[[#This Row],[האישה קבעה וסת שבוע?]]=1,IF(טבלה1013[[#This Row],[וסת השבוע פעיל?]]&lt;3,1,0),"")</f>
        <v/>
      </c>
      <c r="S9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4" s="1" t="str">
        <f t="shared" si="81"/>
        <v/>
      </c>
      <c r="U964" s="1" t="str">
        <f t="shared" si="82"/>
        <v/>
      </c>
      <c r="V964" s="1" t="str">
        <f t="shared" si="83"/>
        <v/>
      </c>
      <c r="W964" s="1" t="str">
        <f>IF(טבלה1013[[#This Row],[3 הפלגות זהות]]="","",IF(טבלה1013[[#This Row],[3 הפלגות זהות]]=1,טבלה1013[[#This Row],[LengthofCycle]],W963))</f>
        <v/>
      </c>
      <c r="Y964" s="1" t="str">
        <f>IF(OR(טבלה1013[[#This Row],[הווסת פעיל?]]=0,טבלה1013[[#This Row],[הווסת פעיל?]]=""),"",SUM(Y963,טבלה1013[[#This Row],[הווסת פעיל?]]))</f>
        <v/>
      </c>
      <c r="Z964" s="1" t="str">
        <f>IF(AND(טבלה1013[[#This Row],[כמה מחזורים עד עקירה]]&lt;&gt;"",Y965=""),טבלה1013[[#This Row],[כמה מחזורים עד עקירה]],"")</f>
        <v/>
      </c>
      <c r="AA964" s="1" t="str">
        <f>IF(AND(טבלה1013[[#This Row],[הווסת פעיל?]]=1,טבלה1013[[#This Row],[וסת קבוע אחרון]]&lt;&gt;W963),טבלה1013[[#This Row],[וסת קבוע אחרון]],"")</f>
        <v/>
      </c>
      <c r="AB964" s="1" t="str">
        <f>IF(AND(טבלה1013[[#This Row],[הווסת פעיל?]]=1,X963=0,טבלה1013[[#This Row],[וסת קבוע אחרון]]=W963),טבלה1013[[#This Row],[וסת קבוע אחרון]],"")</f>
        <v/>
      </c>
      <c r="AC964" s="1" t="str">
        <f>IF(AND(טבלה1013[[#This Row],[הווסת פעיל?]]=1,X963=0,טבלה1013[[#This Row],[וסת קבוע אחרון]]&lt;&gt;W963),1,"")</f>
        <v/>
      </c>
      <c r="AD964" s="1" t="str">
        <f>IF(AND(טבלה1013[[#This Row],[הווסת פעיל?]]&lt;&gt;"",B965=1),טבלה1013[[#This Row],[CycleNumber]],"")</f>
        <v/>
      </c>
      <c r="AE964" s="1" t="str">
        <f>IF(AND(טבלה1013[[#This Row],[הווסת פעיל?]]&lt;&gt;"",X963=""),טבלה1013[[#This Row],[CycleNumber]],"")</f>
        <v/>
      </c>
      <c r="AF964" s="1" t="str">
        <f>IF(B965=1,"",IF(טבלה1013[[#This Row],[הווסת פעיל?]]=1,IF(טבלה1013[[#This Row],[וסת קבוע אחרון]]=F965,1,0),""))</f>
        <v/>
      </c>
      <c r="AG964" s="1" t="str">
        <f>IF(B965=1,"",IF(טבלה1013[[#This Row],[הווסת פעיל?]]=1,IF(OR(טבלה1013[[#This Row],[וסת קבוע אחרון]]=F965,F965=טבלה1013[[#This Row],[LengthofCycle]]),1,0),""))</f>
        <v/>
      </c>
      <c r="AH964" s="1" t="str">
        <f>IF(B965=1,"",IF(טבלה1013[[#This Row],[הווסת פעיל?]]=1,IF(OR(טבלה1013[[#This Row],[וסת קבוע אחרון]]=F965,F965=טבלה1013[[#This Row],[LengthofCycle]],AND(טבלה1013[[#This Row],[LengthofCycle]]&lt;&gt;טבלה1013[[#This Row],[וסת קבוע אחרון]],OR(F965=28,F965=29))),1,0),""))</f>
        <v/>
      </c>
      <c r="AI964" s="1" t="str">
        <f>IF(AND(טבלה1013[[#This Row],[הווסת פעיל?]]=1,B965=1),1,"")</f>
        <v/>
      </c>
      <c r="AJ964" s="4">
        <f>IF(AND(טבלה1013[[#This Row],[הווסת פעיל?]]&lt;&gt;1,B965&lt;&gt;1,B965&lt;&gt;""),IF(טבלה1013[[#This Row],[LengthofCycle]]=F965,1,0),"")</f>
        <v>0</v>
      </c>
      <c r="AK964" s="4">
        <f>IF(AND(טבלה1013[[#This Row],[הווסת פעיל?]]&lt;&gt;1,B965&lt;&gt;1,B965&lt;&gt;""),IF(OR(טבלה1013[[#This Row],[LengthofCycle]]=F965,F965=29),1,0),"")</f>
        <v>0</v>
      </c>
      <c r="AL964" s="4">
        <f>IF(AND(טבלה1013[[#This Row],[הווסת פעיל?]]&lt;&gt;1,B965&lt;&gt;1,B965&lt;&gt;""),IF(OR(טבלה1013[[#This Row],[LengthofCycle]]=F965,F965=29,F965=28),1,0),"")</f>
        <v>0</v>
      </c>
    </row>
    <row r="965" spans="1:38" x14ac:dyDescent="0.25">
      <c r="A965" s="1" t="s">
        <v>135</v>
      </c>
      <c r="B965" s="1">
        <v>2</v>
      </c>
      <c r="C965" s="1">
        <v>0</v>
      </c>
      <c r="D965" s="1">
        <v>1</v>
      </c>
      <c r="E965" s="1">
        <v>0</v>
      </c>
      <c r="F965" s="1">
        <v>31</v>
      </c>
      <c r="G965" s="1">
        <f>טבלה1013[[#This Row],[LengthofCycle]]+1</f>
        <v>32</v>
      </c>
      <c r="H965" s="1" t="str">
        <f>IF(IFERROR(LOOKUP(טבלה1013[[#This Row],[ClientID]],קביעויות[השבוע]),FALSE)=טבלה1013[[#This Row],[ClientID]],1,"")</f>
        <v/>
      </c>
      <c r="I965" s="1" t="str">
        <f>IF(AND(טבלה1013[[#This Row],[CycleNumber]]&gt;1,OR(B966="",טבלה1013[[#This Row],[CycleNumber]]&gt;B964)),IF(OR(AND(טבלה1013[[#This Row],[LengthofCycle]]=28,F964=28),AND(טבלה1013[[#This Row],[LengthofCycle]]=35,F964=35)),1,""),"")</f>
        <v/>
      </c>
      <c r="J965" s="1" t="str">
        <f>IF(AND(טבלה1013[[#This Row],[וסת השבוע]]=1,I964=1,טבלה1013[[#This Row],[CycleNumber]]&gt;B964),1,"")</f>
        <v/>
      </c>
      <c r="K965" s="1" t="str">
        <f>IF(טבלה1013[[#This Row],[CycleNumber]]=1,"",IF(טבלה1013[[#This Row],[וסת השבוע]]=1,0,IF(K964="","",IF(K964=0,IF(טבלה1013[[#This Row],[LengthofCycle]]=28,0,1),IF(K964=1,IF(טבלה1013[[#This Row],[LengthofCycle]]+F964=28*2,0,2),IF(K964=2,IF(טבלה1013[[#This Row],[LengthofCycle]]+F964+F963=28*3,0,3),""))))))</f>
        <v/>
      </c>
      <c r="L965" s="1" t="str">
        <f>IF(טבלה1013[[#This Row],[וסת השבוע]]=1,IF(טבלה1013[[#This Row],[וסת השבוע וההפלגה ביחד]]=1,L964+1,0),IF(AND(טבלה1013[[#This Row],[CycleNumber]]&gt;B964,טבלה1013[[#This Row],[CycleNumber]]&gt;1),IF(טבלה1013[[#This Row],[וסת השבוע פעיל?]]&lt;&gt;"",L964+1,""),""))</f>
        <v/>
      </c>
      <c r="M965" s="1" t="str">
        <f>IF(AND(טבלה1013[[#This Row],[וסת השבוע פעיל?]]&lt;&gt;"",טבלה1013[[#This Row],[CycleNumber]]&lt;B966,B966&lt;&gt;"",טבלה1013[[#This Row],[וסת השבוע פעיל?]]&lt;3),IF(K966=0,IF(AND(טבלה1013[[#This Row],[וסת השבוע פעיל?]]&gt;0,I966=1),0,1),0),"")</f>
        <v/>
      </c>
      <c r="N965" s="1" t="str">
        <f t="shared" si="80"/>
        <v/>
      </c>
      <c r="O965" s="1" t="str">
        <f>IF(AND(טבלה1013[[#This Row],[חיזוי - שבוע]]=1,J966=1),1,"")</f>
        <v/>
      </c>
      <c r="P965" s="1" t="str">
        <f>IF(AND(טבלה1013[[#This Row],[חיזוי טוב עם הפלגה?]]=1,טבלה1013[[#This Row],[וסת קבוע אחרון]]&lt;&gt;28,X964=1),1,"")</f>
        <v/>
      </c>
      <c r="Q965" s="1" t="str">
        <f>IF(AND(טבלה1013[[#This Row],[וסת השבוע פעיל?]]&lt;3,OR(טבלה1013[[#This Row],[CycleNumber]]&gt;B966,B966="")),1,"")</f>
        <v/>
      </c>
      <c r="R965" s="1" t="str">
        <f>IF(טבלה1013[[#This Row],[האישה קבעה וסת שבוע?]]=1,IF(טבלה1013[[#This Row],[וסת השבוע פעיל?]]&lt;3,1,0),"")</f>
        <v/>
      </c>
      <c r="S9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5" s="1" t="str">
        <f t="shared" si="81"/>
        <v/>
      </c>
      <c r="U965" s="1" t="str">
        <f t="shared" si="82"/>
        <v/>
      </c>
      <c r="V965" s="1" t="str">
        <f t="shared" si="83"/>
        <v/>
      </c>
      <c r="W965" s="1" t="str">
        <f>IF(טבלה1013[[#This Row],[3 הפלגות זהות]]="","",IF(טבלה1013[[#This Row],[3 הפלגות זהות]]=1,טבלה1013[[#This Row],[LengthofCycle]],W964))</f>
        <v/>
      </c>
      <c r="Y965" s="1" t="str">
        <f>IF(OR(טבלה1013[[#This Row],[הווסת פעיל?]]=0,טבלה1013[[#This Row],[הווסת פעיל?]]=""),"",SUM(Y964,טבלה1013[[#This Row],[הווסת פעיל?]]))</f>
        <v/>
      </c>
      <c r="Z965" s="1" t="str">
        <f>IF(AND(טבלה1013[[#This Row],[כמה מחזורים עד עקירה]]&lt;&gt;"",Y966=""),טבלה1013[[#This Row],[כמה מחזורים עד עקירה]],"")</f>
        <v/>
      </c>
      <c r="AA965" s="1" t="str">
        <f>IF(AND(טבלה1013[[#This Row],[הווסת פעיל?]]=1,טבלה1013[[#This Row],[וסת קבוע אחרון]]&lt;&gt;W964),טבלה1013[[#This Row],[וסת קבוע אחרון]],"")</f>
        <v/>
      </c>
      <c r="AB965" s="1" t="str">
        <f>IF(AND(טבלה1013[[#This Row],[הווסת פעיל?]]=1,X964=0,טבלה1013[[#This Row],[וסת קבוע אחרון]]=W964),טבלה1013[[#This Row],[וסת קבוע אחרון]],"")</f>
        <v/>
      </c>
      <c r="AC965" s="1" t="str">
        <f>IF(AND(טבלה1013[[#This Row],[הווסת פעיל?]]=1,X964=0,טבלה1013[[#This Row],[וסת קבוע אחרון]]&lt;&gt;W964),1,"")</f>
        <v/>
      </c>
      <c r="AD965" s="1" t="str">
        <f>IF(AND(טבלה1013[[#This Row],[הווסת פעיל?]]&lt;&gt;"",B966=1),טבלה1013[[#This Row],[CycleNumber]],"")</f>
        <v/>
      </c>
      <c r="AE965" s="1" t="str">
        <f>IF(AND(טבלה1013[[#This Row],[הווסת פעיל?]]&lt;&gt;"",X964=""),טבלה1013[[#This Row],[CycleNumber]],"")</f>
        <v/>
      </c>
      <c r="AF965" s="1" t="str">
        <f>IF(B966=1,"",IF(טבלה1013[[#This Row],[הווסת פעיל?]]=1,IF(טבלה1013[[#This Row],[וסת קבוע אחרון]]=F966,1,0),""))</f>
        <v/>
      </c>
      <c r="AG965" s="1" t="str">
        <f>IF(B966=1,"",IF(טבלה1013[[#This Row],[הווסת פעיל?]]=1,IF(OR(טבלה1013[[#This Row],[וסת קבוע אחרון]]=F966,F966=טבלה1013[[#This Row],[LengthofCycle]]),1,0),""))</f>
        <v/>
      </c>
      <c r="AH965" s="1" t="str">
        <f>IF(B966=1,"",IF(טבלה1013[[#This Row],[הווסת פעיל?]]=1,IF(OR(טבלה1013[[#This Row],[וסת קבוע אחרון]]=F966,F966=טבלה1013[[#This Row],[LengthofCycle]],AND(טבלה1013[[#This Row],[LengthofCycle]]&lt;&gt;טבלה1013[[#This Row],[וסת קבוע אחרון]],OR(F966=28,F966=29))),1,0),""))</f>
        <v/>
      </c>
      <c r="AI965" s="1" t="str">
        <f>IF(AND(טבלה1013[[#This Row],[הווסת פעיל?]]=1,B966=1),1,"")</f>
        <v/>
      </c>
      <c r="AJ965" s="4">
        <f>IF(AND(טבלה1013[[#This Row],[הווסת פעיל?]]&lt;&gt;1,B966&lt;&gt;1,B966&lt;&gt;""),IF(טבלה1013[[#This Row],[LengthofCycle]]=F966,1,0),"")</f>
        <v>0</v>
      </c>
      <c r="AK965" s="4">
        <f>IF(AND(טבלה1013[[#This Row],[הווסת פעיל?]]&lt;&gt;1,B966&lt;&gt;1,B966&lt;&gt;""),IF(OR(טבלה1013[[#This Row],[LengthofCycle]]=F966,F966=29),1,0),"")</f>
        <v>0</v>
      </c>
      <c r="AL965" s="4">
        <f>IF(AND(טבלה1013[[#This Row],[הווסת פעיל?]]&lt;&gt;1,B966&lt;&gt;1,B966&lt;&gt;""),IF(OR(טבלה1013[[#This Row],[LengthofCycle]]=F966,F966=29,F966=28),1,0),"")</f>
        <v>1</v>
      </c>
    </row>
    <row r="966" spans="1:38" x14ac:dyDescent="0.25">
      <c r="A966" s="1" t="s">
        <v>135</v>
      </c>
      <c r="B966" s="1">
        <v>3</v>
      </c>
      <c r="C966" s="1">
        <v>0</v>
      </c>
      <c r="D966" s="1">
        <v>1</v>
      </c>
      <c r="E966" s="1">
        <v>0</v>
      </c>
      <c r="F966" s="1">
        <v>28</v>
      </c>
      <c r="G966" s="1">
        <f>טבלה1013[[#This Row],[LengthofCycle]]+1</f>
        <v>29</v>
      </c>
      <c r="H966" s="1" t="str">
        <f>IF(IFERROR(LOOKUP(טבלה1013[[#This Row],[ClientID]],קביעויות[השבוע]),FALSE)=טבלה1013[[#This Row],[ClientID]],1,"")</f>
        <v/>
      </c>
      <c r="I966" s="1" t="str">
        <f>IF(AND(טבלה1013[[#This Row],[CycleNumber]]&gt;1,OR(B967="",טבלה1013[[#This Row],[CycleNumber]]&gt;B965)),IF(OR(AND(טבלה1013[[#This Row],[LengthofCycle]]=28,F965=28),AND(טבלה1013[[#This Row],[LengthofCycle]]=35,F965=35)),1,""),"")</f>
        <v/>
      </c>
      <c r="J966" s="1" t="str">
        <f>IF(AND(טבלה1013[[#This Row],[וסת השבוע]]=1,I965=1,טבלה1013[[#This Row],[CycleNumber]]&gt;B965),1,"")</f>
        <v/>
      </c>
      <c r="K966" s="1" t="str">
        <f>IF(טבלה1013[[#This Row],[CycleNumber]]=1,"",IF(טבלה1013[[#This Row],[וסת השבוע]]=1,0,IF(K965="","",IF(K965=0,IF(טבלה1013[[#This Row],[LengthofCycle]]=28,0,1),IF(K965=1,IF(טבלה1013[[#This Row],[LengthofCycle]]+F965=28*2,0,2),IF(K965=2,IF(טבלה1013[[#This Row],[LengthofCycle]]+F965+F964=28*3,0,3),""))))))</f>
        <v/>
      </c>
      <c r="L966" s="1" t="str">
        <f>IF(טבלה1013[[#This Row],[וסת השבוע]]=1,IF(טבלה1013[[#This Row],[וסת השבוע וההפלגה ביחד]]=1,L965+1,0),IF(AND(טבלה1013[[#This Row],[CycleNumber]]&gt;B965,טבלה1013[[#This Row],[CycleNumber]]&gt;1),IF(טבלה1013[[#This Row],[וסת השבוע פעיל?]]&lt;&gt;"",L965+1,""),""))</f>
        <v/>
      </c>
      <c r="M966" s="1" t="str">
        <f>IF(AND(טבלה1013[[#This Row],[וסת השבוע פעיל?]]&lt;&gt;"",טבלה1013[[#This Row],[CycleNumber]]&lt;B967,B967&lt;&gt;"",טבלה1013[[#This Row],[וסת השבוע פעיל?]]&lt;3),IF(K967=0,IF(AND(טבלה1013[[#This Row],[וסת השבוע פעיל?]]&gt;0,I967=1),0,1),0),"")</f>
        <v/>
      </c>
      <c r="N966" s="1" t="str">
        <f t="shared" si="80"/>
        <v/>
      </c>
      <c r="O966" s="1" t="str">
        <f>IF(AND(טבלה1013[[#This Row],[חיזוי - שבוע]]=1,J967=1),1,"")</f>
        <v/>
      </c>
      <c r="P966" s="1" t="str">
        <f>IF(AND(טבלה1013[[#This Row],[חיזוי טוב עם הפלגה?]]=1,טבלה1013[[#This Row],[וסת קבוע אחרון]]&lt;&gt;28,X965=1),1,"")</f>
        <v/>
      </c>
      <c r="Q966" s="1" t="str">
        <f>IF(AND(טבלה1013[[#This Row],[וסת השבוע פעיל?]]&lt;3,OR(טבלה1013[[#This Row],[CycleNumber]]&gt;B967,B967="")),1,"")</f>
        <v/>
      </c>
      <c r="R966" s="1" t="str">
        <f>IF(טבלה1013[[#This Row],[האישה קבעה וסת שבוע?]]=1,IF(טבלה1013[[#This Row],[וסת השבוע פעיל?]]&lt;3,1,0),"")</f>
        <v/>
      </c>
      <c r="S9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6" s="1">
        <f t="shared" si="81"/>
        <v>0</v>
      </c>
      <c r="U966" s="1" t="str">
        <f t="shared" si="82"/>
        <v/>
      </c>
      <c r="V966" s="1" t="str">
        <f t="shared" si="83"/>
        <v/>
      </c>
      <c r="W966" s="1" t="str">
        <f>IF(טבלה1013[[#This Row],[3 הפלגות זהות]]="","",IF(טבלה1013[[#This Row],[3 הפלגות זהות]]=1,טבלה1013[[#This Row],[LengthofCycle]],W965))</f>
        <v/>
      </c>
      <c r="Y966" s="1" t="str">
        <f>IF(OR(טבלה1013[[#This Row],[הווסת פעיל?]]=0,טבלה1013[[#This Row],[הווסת פעיל?]]=""),"",SUM(Y965,טבלה1013[[#This Row],[הווסת פעיל?]]))</f>
        <v/>
      </c>
      <c r="Z966" s="1" t="str">
        <f>IF(AND(טבלה1013[[#This Row],[כמה מחזורים עד עקירה]]&lt;&gt;"",Y967=""),טבלה1013[[#This Row],[כמה מחזורים עד עקירה]],"")</f>
        <v/>
      </c>
      <c r="AA966" s="1" t="str">
        <f>IF(AND(טבלה1013[[#This Row],[הווסת פעיל?]]=1,טבלה1013[[#This Row],[וסת קבוע אחרון]]&lt;&gt;W965),טבלה1013[[#This Row],[וסת קבוע אחרון]],"")</f>
        <v/>
      </c>
      <c r="AB966" s="1" t="str">
        <f>IF(AND(טבלה1013[[#This Row],[הווסת פעיל?]]=1,X965=0,טבלה1013[[#This Row],[וסת קבוע אחרון]]=W965),טבלה1013[[#This Row],[וסת קבוע אחרון]],"")</f>
        <v/>
      </c>
      <c r="AC966" s="1" t="str">
        <f>IF(AND(טבלה1013[[#This Row],[הווסת פעיל?]]=1,X965=0,טבלה1013[[#This Row],[וסת קבוע אחרון]]&lt;&gt;W965),1,"")</f>
        <v/>
      </c>
      <c r="AD966" s="1" t="str">
        <f>IF(AND(טבלה1013[[#This Row],[הווסת פעיל?]]&lt;&gt;"",B967=1),טבלה1013[[#This Row],[CycleNumber]],"")</f>
        <v/>
      </c>
      <c r="AE966" s="1" t="str">
        <f>IF(AND(טבלה1013[[#This Row],[הווסת פעיל?]]&lt;&gt;"",X965=""),טבלה1013[[#This Row],[CycleNumber]],"")</f>
        <v/>
      </c>
      <c r="AF966" s="1" t="str">
        <f>IF(B967=1,"",IF(טבלה1013[[#This Row],[הווסת פעיל?]]=1,IF(טבלה1013[[#This Row],[וסת קבוע אחרון]]=F967,1,0),""))</f>
        <v/>
      </c>
      <c r="AG966" s="1" t="str">
        <f>IF(B967=1,"",IF(טבלה1013[[#This Row],[הווסת פעיל?]]=1,IF(OR(טבלה1013[[#This Row],[וסת קבוע אחרון]]=F967,F967=טבלה1013[[#This Row],[LengthofCycle]]),1,0),""))</f>
        <v/>
      </c>
      <c r="AH966" s="1" t="str">
        <f>IF(B967=1,"",IF(טבלה1013[[#This Row],[הווסת פעיל?]]=1,IF(OR(טבלה1013[[#This Row],[וסת קבוע אחרון]]=F967,F967=טבלה1013[[#This Row],[LengthofCycle]],AND(טבלה1013[[#This Row],[LengthofCycle]]&lt;&gt;טבלה1013[[#This Row],[וסת קבוע אחרון]],OR(F967=28,F967=29))),1,0),""))</f>
        <v/>
      </c>
      <c r="AI966" s="1" t="str">
        <f>IF(AND(טבלה1013[[#This Row],[הווסת פעיל?]]=1,B967=1),1,"")</f>
        <v/>
      </c>
      <c r="AJ966" s="4">
        <f>IF(AND(טבלה1013[[#This Row],[הווסת פעיל?]]&lt;&gt;1,B967&lt;&gt;1,B967&lt;&gt;""),IF(טבלה1013[[#This Row],[LengthofCycle]]=F967,1,0),"")</f>
        <v>0</v>
      </c>
      <c r="AK966" s="4">
        <f>IF(AND(טבלה1013[[#This Row],[הווסת פעיל?]]&lt;&gt;1,B967&lt;&gt;1,B967&lt;&gt;""),IF(OR(טבלה1013[[#This Row],[LengthofCycle]]=F967,F967=29),1,0),"")</f>
        <v>1</v>
      </c>
      <c r="AL966" s="4">
        <f>IF(AND(טבלה1013[[#This Row],[הווסת פעיל?]]&lt;&gt;1,B967&lt;&gt;1,B967&lt;&gt;""),IF(OR(טבלה1013[[#This Row],[LengthofCycle]]=F967,F967=29,F967=28),1,0),"")</f>
        <v>1</v>
      </c>
    </row>
    <row r="967" spans="1:38" x14ac:dyDescent="0.25">
      <c r="A967" s="1" t="s">
        <v>135</v>
      </c>
      <c r="B967" s="1">
        <v>4</v>
      </c>
      <c r="C967" s="1">
        <v>0</v>
      </c>
      <c r="D967" s="1">
        <v>1</v>
      </c>
      <c r="E967" s="1">
        <v>0</v>
      </c>
      <c r="F967" s="1">
        <v>29</v>
      </c>
      <c r="G967" s="1">
        <f>טבלה1013[[#This Row],[LengthofCycle]]+1</f>
        <v>30</v>
      </c>
      <c r="H967" s="1" t="str">
        <f>IF(IFERROR(LOOKUP(טבלה1013[[#This Row],[ClientID]],קביעויות[השבוע]),FALSE)=טבלה1013[[#This Row],[ClientID]],1,"")</f>
        <v/>
      </c>
      <c r="I967" s="1" t="str">
        <f>IF(AND(טבלה1013[[#This Row],[CycleNumber]]&gt;1,OR(B968="",טבלה1013[[#This Row],[CycleNumber]]&gt;B966)),IF(OR(AND(טבלה1013[[#This Row],[LengthofCycle]]=28,F966=28),AND(טבלה1013[[#This Row],[LengthofCycle]]=35,F966=35)),1,""),"")</f>
        <v/>
      </c>
      <c r="J967" s="1" t="str">
        <f>IF(AND(טבלה1013[[#This Row],[וסת השבוע]]=1,I966=1,טבלה1013[[#This Row],[CycleNumber]]&gt;B966),1,"")</f>
        <v/>
      </c>
      <c r="K967" s="1" t="str">
        <f>IF(טבלה1013[[#This Row],[CycleNumber]]=1,"",IF(טבלה1013[[#This Row],[וסת השבוע]]=1,0,IF(K966="","",IF(K966=0,IF(טבלה1013[[#This Row],[LengthofCycle]]=28,0,1),IF(K966=1,IF(טבלה1013[[#This Row],[LengthofCycle]]+F966=28*2,0,2),IF(K966=2,IF(טבלה1013[[#This Row],[LengthofCycle]]+F966+F965=28*3,0,3),""))))))</f>
        <v/>
      </c>
      <c r="L967" s="1" t="str">
        <f>IF(טבלה1013[[#This Row],[וסת השבוע]]=1,IF(טבלה1013[[#This Row],[וסת השבוע וההפלגה ביחד]]=1,L966+1,0),IF(AND(טבלה1013[[#This Row],[CycleNumber]]&gt;B966,טבלה1013[[#This Row],[CycleNumber]]&gt;1),IF(טבלה1013[[#This Row],[וסת השבוע פעיל?]]&lt;&gt;"",L966+1,""),""))</f>
        <v/>
      </c>
      <c r="M967" s="1" t="str">
        <f>IF(AND(טבלה1013[[#This Row],[וסת השבוע פעיל?]]&lt;&gt;"",טבלה1013[[#This Row],[CycleNumber]]&lt;B968,B968&lt;&gt;"",טבלה1013[[#This Row],[וסת השבוע פעיל?]]&lt;3),IF(K968=0,IF(AND(טבלה1013[[#This Row],[וסת השבוע פעיל?]]&gt;0,I968=1),0,1),0),"")</f>
        <v/>
      </c>
      <c r="N967" s="1" t="str">
        <f t="shared" si="80"/>
        <v/>
      </c>
      <c r="O967" s="1" t="str">
        <f>IF(AND(טבלה1013[[#This Row],[חיזוי - שבוע]]=1,J968=1),1,"")</f>
        <v/>
      </c>
      <c r="P967" s="1" t="str">
        <f>IF(AND(טבלה1013[[#This Row],[חיזוי טוב עם הפלגה?]]=1,טבלה1013[[#This Row],[וסת קבוע אחרון]]&lt;&gt;28,X966=1),1,"")</f>
        <v/>
      </c>
      <c r="Q967" s="1" t="str">
        <f>IF(AND(טבלה1013[[#This Row],[וסת השבוע פעיל?]]&lt;3,OR(טבלה1013[[#This Row],[CycleNumber]]&gt;B968,B968="")),1,"")</f>
        <v/>
      </c>
      <c r="R967" s="1" t="str">
        <f>IF(טבלה1013[[#This Row],[האישה קבעה וסת שבוע?]]=1,IF(טבלה1013[[#This Row],[וסת השבוע פעיל?]]&lt;3,1,0),"")</f>
        <v/>
      </c>
      <c r="S9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7" s="1">
        <f t="shared" si="81"/>
        <v>0</v>
      </c>
      <c r="U967" s="1">
        <f t="shared" si="82"/>
        <v>0</v>
      </c>
      <c r="V967" s="1" t="str">
        <f t="shared" si="83"/>
        <v/>
      </c>
      <c r="W967" s="1" t="str">
        <f>IF(טבלה1013[[#This Row],[3 הפלגות זהות]]="","",IF(טבלה1013[[#This Row],[3 הפלגות זהות]]=1,טבלה1013[[#This Row],[LengthofCycle]],W966))</f>
        <v/>
      </c>
      <c r="Y967" s="1" t="str">
        <f>IF(OR(טבלה1013[[#This Row],[הווסת פעיל?]]=0,טבלה1013[[#This Row],[הווסת פעיל?]]=""),"",SUM(Y966,טבלה1013[[#This Row],[הווסת פעיל?]]))</f>
        <v/>
      </c>
      <c r="Z967" s="1" t="str">
        <f>IF(AND(טבלה1013[[#This Row],[כמה מחזורים עד עקירה]]&lt;&gt;"",Y968=""),טבלה1013[[#This Row],[כמה מחזורים עד עקירה]],"")</f>
        <v/>
      </c>
      <c r="AA967" s="1" t="str">
        <f>IF(AND(טבלה1013[[#This Row],[הווסת פעיל?]]=1,טבלה1013[[#This Row],[וסת קבוע אחרון]]&lt;&gt;W966),טבלה1013[[#This Row],[וסת קבוע אחרון]],"")</f>
        <v/>
      </c>
      <c r="AB967" s="1" t="str">
        <f>IF(AND(טבלה1013[[#This Row],[הווסת פעיל?]]=1,X966=0,טבלה1013[[#This Row],[וסת קבוע אחרון]]=W966),טבלה1013[[#This Row],[וסת קבוע אחרון]],"")</f>
        <v/>
      </c>
      <c r="AC967" s="1" t="str">
        <f>IF(AND(טבלה1013[[#This Row],[הווסת פעיל?]]=1,X966=0,טבלה1013[[#This Row],[וסת קבוע אחרון]]&lt;&gt;W966),1,"")</f>
        <v/>
      </c>
      <c r="AD967" s="1" t="str">
        <f>IF(AND(טבלה1013[[#This Row],[הווסת פעיל?]]&lt;&gt;"",B968=1),טבלה1013[[#This Row],[CycleNumber]],"")</f>
        <v/>
      </c>
      <c r="AE967" s="1" t="str">
        <f>IF(AND(טבלה1013[[#This Row],[הווסת פעיל?]]&lt;&gt;"",X966=""),טבלה1013[[#This Row],[CycleNumber]],"")</f>
        <v/>
      </c>
      <c r="AF967" s="1" t="str">
        <f>IF(B968=1,"",IF(טבלה1013[[#This Row],[הווסת פעיל?]]=1,IF(טבלה1013[[#This Row],[וסת קבוע אחרון]]=F968,1,0),""))</f>
        <v/>
      </c>
      <c r="AG967" s="1" t="str">
        <f>IF(B968=1,"",IF(טבלה1013[[#This Row],[הווסת פעיל?]]=1,IF(OR(טבלה1013[[#This Row],[וסת קבוע אחרון]]=F968,F968=טבלה1013[[#This Row],[LengthofCycle]]),1,0),""))</f>
        <v/>
      </c>
      <c r="AH967" s="1" t="str">
        <f>IF(B968=1,"",IF(טבלה1013[[#This Row],[הווסת פעיל?]]=1,IF(OR(טבלה1013[[#This Row],[וסת קבוע אחרון]]=F968,F968=טבלה1013[[#This Row],[LengthofCycle]],AND(טבלה1013[[#This Row],[LengthofCycle]]&lt;&gt;טבלה1013[[#This Row],[וסת קבוע אחרון]],OR(F968=28,F968=29))),1,0),""))</f>
        <v/>
      </c>
      <c r="AI967" s="1" t="str">
        <f>IF(AND(טבלה1013[[#This Row],[הווסת פעיל?]]=1,B968=1),1,"")</f>
        <v/>
      </c>
      <c r="AJ967" s="4">
        <f>IF(AND(טבלה1013[[#This Row],[הווסת פעיל?]]&lt;&gt;1,B968&lt;&gt;1,B968&lt;&gt;""),IF(טבלה1013[[#This Row],[LengthofCycle]]=F968,1,0),"")</f>
        <v>0</v>
      </c>
      <c r="AK967" s="4">
        <f>IF(AND(טבלה1013[[#This Row],[הווסת פעיל?]]&lt;&gt;1,B968&lt;&gt;1,B968&lt;&gt;""),IF(OR(טבלה1013[[#This Row],[LengthofCycle]]=F968,F968=29),1,0),"")</f>
        <v>0</v>
      </c>
      <c r="AL967" s="4">
        <f>IF(AND(טבלה1013[[#This Row],[הווסת פעיל?]]&lt;&gt;1,B968&lt;&gt;1,B968&lt;&gt;""),IF(OR(טבלה1013[[#This Row],[LengthofCycle]]=F968,F968=29,F968=28),1,0),"")</f>
        <v>0</v>
      </c>
    </row>
    <row r="968" spans="1:38" x14ac:dyDescent="0.25">
      <c r="A968" s="1" t="s">
        <v>135</v>
      </c>
      <c r="B968" s="1">
        <v>5</v>
      </c>
      <c r="C968" s="1">
        <v>0</v>
      </c>
      <c r="D968" s="1">
        <v>1</v>
      </c>
      <c r="E968" s="1">
        <v>0</v>
      </c>
      <c r="F968" s="1">
        <v>30</v>
      </c>
      <c r="G968" s="1">
        <f>טבלה1013[[#This Row],[LengthofCycle]]+1</f>
        <v>31</v>
      </c>
      <c r="H968" s="1" t="str">
        <f>IF(IFERROR(LOOKUP(טבלה1013[[#This Row],[ClientID]],קביעויות[השבוע]),FALSE)=טבלה1013[[#This Row],[ClientID]],1,"")</f>
        <v/>
      </c>
      <c r="I968" s="1" t="str">
        <f>IF(AND(טבלה1013[[#This Row],[CycleNumber]]&gt;1,OR(B969="",טבלה1013[[#This Row],[CycleNumber]]&gt;B967)),IF(OR(AND(טבלה1013[[#This Row],[LengthofCycle]]=28,F967=28),AND(טבלה1013[[#This Row],[LengthofCycle]]=35,F967=35)),1,""),"")</f>
        <v/>
      </c>
      <c r="J968" s="1" t="str">
        <f>IF(AND(טבלה1013[[#This Row],[וסת השבוע]]=1,I967=1,טבלה1013[[#This Row],[CycleNumber]]&gt;B967),1,"")</f>
        <v/>
      </c>
      <c r="K968" s="1" t="str">
        <f>IF(טבלה1013[[#This Row],[CycleNumber]]=1,"",IF(טבלה1013[[#This Row],[וסת השבוע]]=1,0,IF(K967="","",IF(K967=0,IF(טבלה1013[[#This Row],[LengthofCycle]]=28,0,1),IF(K967=1,IF(טבלה1013[[#This Row],[LengthofCycle]]+F967=28*2,0,2),IF(K967=2,IF(טבלה1013[[#This Row],[LengthofCycle]]+F967+F966=28*3,0,3),""))))))</f>
        <v/>
      </c>
      <c r="L968" s="1" t="str">
        <f>IF(טבלה1013[[#This Row],[וסת השבוע]]=1,IF(טבלה1013[[#This Row],[וסת השבוע וההפלגה ביחד]]=1,L967+1,0),IF(AND(טבלה1013[[#This Row],[CycleNumber]]&gt;B967,טבלה1013[[#This Row],[CycleNumber]]&gt;1),IF(טבלה1013[[#This Row],[וסת השבוע פעיל?]]&lt;&gt;"",L967+1,""),""))</f>
        <v/>
      </c>
      <c r="M968" s="1" t="str">
        <f>IF(AND(טבלה1013[[#This Row],[וסת השבוע פעיל?]]&lt;&gt;"",טבלה1013[[#This Row],[CycleNumber]]&lt;B969,B969&lt;&gt;"",טבלה1013[[#This Row],[וסת השבוע פעיל?]]&lt;3),IF(K969=0,IF(AND(טבלה1013[[#This Row],[וסת השבוע פעיל?]]&gt;0,I969=1),0,1),0),"")</f>
        <v/>
      </c>
      <c r="N968" s="1" t="str">
        <f t="shared" si="80"/>
        <v/>
      </c>
      <c r="O968" s="1" t="str">
        <f>IF(AND(טבלה1013[[#This Row],[חיזוי - שבוע]]=1,J969=1),1,"")</f>
        <v/>
      </c>
      <c r="P968" s="1" t="str">
        <f>IF(AND(טבלה1013[[#This Row],[חיזוי טוב עם הפלגה?]]=1,טבלה1013[[#This Row],[וסת קבוע אחרון]]&lt;&gt;28,X967=1),1,"")</f>
        <v/>
      </c>
      <c r="Q968" s="1" t="str">
        <f>IF(AND(טבלה1013[[#This Row],[וסת השבוע פעיל?]]&lt;3,OR(טבלה1013[[#This Row],[CycleNumber]]&gt;B969,B969="")),1,"")</f>
        <v/>
      </c>
      <c r="R968" s="1" t="str">
        <f>IF(טבלה1013[[#This Row],[האישה קבעה וסת שבוע?]]=1,IF(טבלה1013[[#This Row],[וסת השבוע פעיל?]]&lt;3,1,0),"")</f>
        <v/>
      </c>
      <c r="S9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8" s="1">
        <f t="shared" si="81"/>
        <v>0</v>
      </c>
      <c r="U968" s="1">
        <f t="shared" si="82"/>
        <v>0</v>
      </c>
      <c r="V968" s="1">
        <f t="shared" si="83"/>
        <v>0</v>
      </c>
      <c r="W968" s="1" t="str">
        <f>IF(טבלה1013[[#This Row],[3 הפלגות זהות]]="","",IF(טבלה1013[[#This Row],[3 הפלגות זהות]]=1,טבלה1013[[#This Row],[LengthofCycle]],W967))</f>
        <v/>
      </c>
      <c r="Y968" s="1" t="str">
        <f>IF(OR(טבלה1013[[#This Row],[הווסת פעיל?]]=0,טבלה1013[[#This Row],[הווסת פעיל?]]=""),"",SUM(Y967,טבלה1013[[#This Row],[הווסת פעיל?]]))</f>
        <v/>
      </c>
      <c r="Z968" s="1" t="str">
        <f>IF(AND(טבלה1013[[#This Row],[כמה מחזורים עד עקירה]]&lt;&gt;"",Y969=""),טבלה1013[[#This Row],[כמה מחזורים עד עקירה]],"")</f>
        <v/>
      </c>
      <c r="AA968" s="1" t="str">
        <f>IF(AND(טבלה1013[[#This Row],[הווסת פעיל?]]=1,טבלה1013[[#This Row],[וסת קבוע אחרון]]&lt;&gt;W967),טבלה1013[[#This Row],[וסת קבוע אחרון]],"")</f>
        <v/>
      </c>
      <c r="AB968" s="1" t="str">
        <f>IF(AND(טבלה1013[[#This Row],[הווסת פעיל?]]=1,X967=0,טבלה1013[[#This Row],[וסת קבוע אחרון]]=W967),טבלה1013[[#This Row],[וסת קבוע אחרון]],"")</f>
        <v/>
      </c>
      <c r="AC968" s="1" t="str">
        <f>IF(AND(טבלה1013[[#This Row],[הווסת פעיל?]]=1,X967=0,טבלה1013[[#This Row],[וסת קבוע אחרון]]&lt;&gt;W967),1,"")</f>
        <v/>
      </c>
      <c r="AD968" s="1" t="str">
        <f>IF(AND(טבלה1013[[#This Row],[הווסת פעיל?]]&lt;&gt;"",B969=1),טבלה1013[[#This Row],[CycleNumber]],"")</f>
        <v/>
      </c>
      <c r="AE968" s="1" t="str">
        <f>IF(AND(טבלה1013[[#This Row],[הווסת פעיל?]]&lt;&gt;"",X967=""),טבלה1013[[#This Row],[CycleNumber]],"")</f>
        <v/>
      </c>
      <c r="AF968" s="1" t="str">
        <f>IF(B969=1,"",IF(טבלה1013[[#This Row],[הווסת פעיל?]]=1,IF(טבלה1013[[#This Row],[וסת קבוע אחרון]]=F969,1,0),""))</f>
        <v/>
      </c>
      <c r="AG968" s="1" t="str">
        <f>IF(B969=1,"",IF(טבלה1013[[#This Row],[הווסת פעיל?]]=1,IF(OR(טבלה1013[[#This Row],[וסת קבוע אחרון]]=F969,F969=טבלה1013[[#This Row],[LengthofCycle]]),1,0),""))</f>
        <v/>
      </c>
      <c r="AH968" s="1" t="str">
        <f>IF(B969=1,"",IF(טבלה1013[[#This Row],[הווסת פעיל?]]=1,IF(OR(טבלה1013[[#This Row],[וסת קבוע אחרון]]=F969,F969=טבלה1013[[#This Row],[LengthofCycle]],AND(טבלה1013[[#This Row],[LengthofCycle]]&lt;&gt;טבלה1013[[#This Row],[וסת קבוע אחרון]],OR(F969=28,F969=29))),1,0),""))</f>
        <v/>
      </c>
      <c r="AI968" s="1" t="str">
        <f>IF(AND(טבלה1013[[#This Row],[הווסת פעיל?]]=1,B969=1),1,"")</f>
        <v/>
      </c>
      <c r="AJ968" s="4">
        <f>IF(AND(טבלה1013[[#This Row],[הווסת פעיל?]]&lt;&gt;1,B969&lt;&gt;1,B969&lt;&gt;""),IF(טבלה1013[[#This Row],[LengthofCycle]]=F969,1,0),"")</f>
        <v>0</v>
      </c>
      <c r="AK968" s="4">
        <f>IF(AND(טבלה1013[[#This Row],[הווסת פעיל?]]&lt;&gt;1,B969&lt;&gt;1,B969&lt;&gt;""),IF(OR(טבלה1013[[#This Row],[LengthofCycle]]=F969,F969=29),1,0),"")</f>
        <v>0</v>
      </c>
      <c r="AL968" s="4">
        <f>IF(AND(טבלה1013[[#This Row],[הווסת פעיל?]]&lt;&gt;1,B969&lt;&gt;1,B969&lt;&gt;""),IF(OR(טבלה1013[[#This Row],[LengthofCycle]]=F969,F969=29,F969=28),1,0),"")</f>
        <v>1</v>
      </c>
    </row>
    <row r="969" spans="1:38" x14ac:dyDescent="0.25">
      <c r="A969" s="1" t="s">
        <v>135</v>
      </c>
      <c r="B969" s="1">
        <v>6</v>
      </c>
      <c r="C969" s="1">
        <v>0</v>
      </c>
      <c r="D969" s="1">
        <v>1</v>
      </c>
      <c r="E969" s="1">
        <v>0</v>
      </c>
      <c r="F969" s="1">
        <v>28</v>
      </c>
      <c r="G969" s="1">
        <f>טבלה1013[[#This Row],[LengthofCycle]]+1</f>
        <v>29</v>
      </c>
      <c r="H969" s="1" t="str">
        <f>IF(IFERROR(LOOKUP(טבלה1013[[#This Row],[ClientID]],קביעויות[השבוע]),FALSE)=טבלה1013[[#This Row],[ClientID]],1,"")</f>
        <v/>
      </c>
      <c r="I969" s="1" t="str">
        <f>IF(AND(טבלה1013[[#This Row],[CycleNumber]]&gt;1,OR(B970="",טבלה1013[[#This Row],[CycleNumber]]&gt;B968)),IF(OR(AND(טבלה1013[[#This Row],[LengthofCycle]]=28,F968=28),AND(טבלה1013[[#This Row],[LengthofCycle]]=35,F968=35)),1,""),"")</f>
        <v/>
      </c>
      <c r="J969" s="1" t="str">
        <f>IF(AND(טבלה1013[[#This Row],[וסת השבוע]]=1,I968=1,טבלה1013[[#This Row],[CycleNumber]]&gt;B968),1,"")</f>
        <v/>
      </c>
      <c r="K969" s="1" t="str">
        <f>IF(טבלה1013[[#This Row],[CycleNumber]]=1,"",IF(טבלה1013[[#This Row],[וסת השבוע]]=1,0,IF(K968="","",IF(K968=0,IF(טבלה1013[[#This Row],[LengthofCycle]]=28,0,1),IF(K968=1,IF(טבלה1013[[#This Row],[LengthofCycle]]+F968=28*2,0,2),IF(K968=2,IF(טבלה1013[[#This Row],[LengthofCycle]]+F968+F967=28*3,0,3),""))))))</f>
        <v/>
      </c>
      <c r="L969" s="1" t="str">
        <f>IF(טבלה1013[[#This Row],[וסת השבוע]]=1,IF(טבלה1013[[#This Row],[וסת השבוע וההפלגה ביחד]]=1,L968+1,0),IF(AND(טבלה1013[[#This Row],[CycleNumber]]&gt;B968,טבלה1013[[#This Row],[CycleNumber]]&gt;1),IF(טבלה1013[[#This Row],[וסת השבוע פעיל?]]&lt;&gt;"",L968+1,""),""))</f>
        <v/>
      </c>
      <c r="M969" s="1" t="str">
        <f>IF(AND(טבלה1013[[#This Row],[וסת השבוע פעיל?]]&lt;&gt;"",טבלה1013[[#This Row],[CycleNumber]]&lt;B970,B970&lt;&gt;"",טבלה1013[[#This Row],[וסת השבוע פעיל?]]&lt;3),IF(K970=0,IF(AND(טבלה1013[[#This Row],[וסת השבוע פעיל?]]&gt;0,I970=1),0,1),0),"")</f>
        <v/>
      </c>
      <c r="N969" s="1" t="str">
        <f t="shared" si="80"/>
        <v/>
      </c>
      <c r="O969" s="1" t="str">
        <f>IF(AND(טבלה1013[[#This Row],[חיזוי - שבוע]]=1,J970=1),1,"")</f>
        <v/>
      </c>
      <c r="P969" s="1" t="str">
        <f>IF(AND(טבלה1013[[#This Row],[חיזוי טוב עם הפלגה?]]=1,טבלה1013[[#This Row],[וסת קבוע אחרון]]&lt;&gt;28,X968=1),1,"")</f>
        <v/>
      </c>
      <c r="Q969" s="1" t="str">
        <f>IF(AND(טבלה1013[[#This Row],[וסת השבוע פעיל?]]&lt;3,OR(טבלה1013[[#This Row],[CycleNumber]]&gt;B970,B970="")),1,"")</f>
        <v/>
      </c>
      <c r="R969" s="1" t="str">
        <f>IF(טבלה1013[[#This Row],[האישה קבעה וסת שבוע?]]=1,IF(טבלה1013[[#This Row],[וסת השבוע פעיל?]]&lt;3,1,0),"")</f>
        <v/>
      </c>
      <c r="S9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69" s="1">
        <f t="shared" si="81"/>
        <v>0</v>
      </c>
      <c r="U969" s="1">
        <f t="shared" si="82"/>
        <v>0</v>
      </c>
      <c r="V969" s="1">
        <f t="shared" si="83"/>
        <v>0</v>
      </c>
      <c r="W969" s="1" t="str">
        <f>IF(טבלה1013[[#This Row],[3 הפלגות זהות]]="","",IF(טבלה1013[[#This Row],[3 הפלגות זהות]]=1,טבלה1013[[#This Row],[LengthofCycle]],W968))</f>
        <v/>
      </c>
      <c r="Y969" s="1" t="str">
        <f>IF(OR(טבלה1013[[#This Row],[הווסת פעיל?]]=0,טבלה1013[[#This Row],[הווסת פעיל?]]=""),"",SUM(Y968,טבלה1013[[#This Row],[הווסת פעיל?]]))</f>
        <v/>
      </c>
      <c r="Z969" s="1" t="str">
        <f>IF(AND(טבלה1013[[#This Row],[כמה מחזורים עד עקירה]]&lt;&gt;"",Y970=""),טבלה1013[[#This Row],[כמה מחזורים עד עקירה]],"")</f>
        <v/>
      </c>
      <c r="AA969" s="1" t="str">
        <f>IF(AND(טבלה1013[[#This Row],[הווסת פעיל?]]=1,טבלה1013[[#This Row],[וסת קבוע אחרון]]&lt;&gt;W968),טבלה1013[[#This Row],[וסת קבוע אחרון]],"")</f>
        <v/>
      </c>
      <c r="AB969" s="1" t="str">
        <f>IF(AND(טבלה1013[[#This Row],[הווסת פעיל?]]=1,X968=0,טבלה1013[[#This Row],[וסת קבוע אחרון]]=W968),טבלה1013[[#This Row],[וסת קבוע אחרון]],"")</f>
        <v/>
      </c>
      <c r="AC969" s="1" t="str">
        <f>IF(AND(טבלה1013[[#This Row],[הווסת פעיל?]]=1,X968=0,טבלה1013[[#This Row],[וסת קבוע אחרון]]&lt;&gt;W968),1,"")</f>
        <v/>
      </c>
      <c r="AD969" s="1" t="str">
        <f>IF(AND(טבלה1013[[#This Row],[הווסת פעיל?]]&lt;&gt;"",B970=1),טבלה1013[[#This Row],[CycleNumber]],"")</f>
        <v/>
      </c>
      <c r="AE969" s="1" t="str">
        <f>IF(AND(טבלה1013[[#This Row],[הווסת פעיל?]]&lt;&gt;"",X968=""),טבלה1013[[#This Row],[CycleNumber]],"")</f>
        <v/>
      </c>
      <c r="AF969" s="1" t="str">
        <f>IF(B970=1,"",IF(טבלה1013[[#This Row],[הווסת פעיל?]]=1,IF(טבלה1013[[#This Row],[וסת קבוע אחרון]]=F970,1,0),""))</f>
        <v/>
      </c>
      <c r="AG969" s="1" t="str">
        <f>IF(B970=1,"",IF(טבלה1013[[#This Row],[הווסת פעיל?]]=1,IF(OR(טבלה1013[[#This Row],[וסת קבוע אחרון]]=F970,F970=טבלה1013[[#This Row],[LengthofCycle]]),1,0),""))</f>
        <v/>
      </c>
      <c r="AH969" s="1" t="str">
        <f>IF(B970=1,"",IF(טבלה1013[[#This Row],[הווסת פעיל?]]=1,IF(OR(טבלה1013[[#This Row],[וסת קבוע אחרון]]=F970,F970=טבלה1013[[#This Row],[LengthofCycle]],AND(טבלה1013[[#This Row],[LengthofCycle]]&lt;&gt;טבלה1013[[#This Row],[וסת קבוע אחרון]],OR(F970=28,F970=29))),1,0),""))</f>
        <v/>
      </c>
      <c r="AI969" s="1" t="str">
        <f>IF(AND(טבלה1013[[#This Row],[הווסת פעיל?]]=1,B970=1),1,"")</f>
        <v/>
      </c>
      <c r="AJ969" s="4" t="str">
        <f>IF(AND(טבלה1013[[#This Row],[הווסת פעיל?]]&lt;&gt;1,B970&lt;&gt;1,B970&lt;&gt;""),IF(טבלה1013[[#This Row],[LengthofCycle]]=F970,1,0),"")</f>
        <v/>
      </c>
      <c r="AK969" s="4" t="str">
        <f>IF(AND(טבלה1013[[#This Row],[הווסת פעיל?]]&lt;&gt;1,B970&lt;&gt;1,B970&lt;&gt;""),IF(OR(טבלה1013[[#This Row],[LengthofCycle]]=F970,F970=29),1,0),"")</f>
        <v/>
      </c>
      <c r="AL969" s="4" t="str">
        <f>IF(AND(טבלה1013[[#This Row],[הווסת פעיל?]]&lt;&gt;1,B970&lt;&gt;1,B970&lt;&gt;""),IF(OR(טבלה1013[[#This Row],[LengthofCycle]]=F970,F970=29,F970=28),1,0),"")</f>
        <v/>
      </c>
    </row>
    <row r="970" spans="1:38" x14ac:dyDescent="0.25">
      <c r="A970" s="1" t="s">
        <v>136</v>
      </c>
      <c r="B970" s="1">
        <v>1</v>
      </c>
      <c r="C970" s="1">
        <v>1</v>
      </c>
      <c r="D970" s="1">
        <v>1</v>
      </c>
      <c r="E970" s="1">
        <v>0</v>
      </c>
      <c r="F970" s="1">
        <v>28</v>
      </c>
      <c r="G970" s="1">
        <f>טבלה1013[[#This Row],[LengthofCycle]]+1</f>
        <v>29</v>
      </c>
      <c r="H970" s="1">
        <f>IF(IFERROR(LOOKUP(טבלה1013[[#This Row],[ClientID]],קביעויות[השבוע]),FALSE)=טבלה1013[[#This Row],[ClientID]],1,"")</f>
        <v>1</v>
      </c>
      <c r="I970" s="1" t="str">
        <f>IF(AND(טבלה1013[[#This Row],[CycleNumber]]&gt;1,OR(B971="",טבלה1013[[#This Row],[CycleNumber]]&gt;B969)),IF(OR(AND(טבלה1013[[#This Row],[LengthofCycle]]=28,F969=28),AND(טבלה1013[[#This Row],[LengthofCycle]]=35,F969=35)),1,""),"")</f>
        <v/>
      </c>
      <c r="J970" s="1" t="str">
        <f>IF(AND(טבלה1013[[#This Row],[וסת השבוע]]=1,I969=1,טבלה1013[[#This Row],[CycleNumber]]&gt;B969),1,"")</f>
        <v/>
      </c>
      <c r="K970" s="1" t="str">
        <f>IF(טבלה1013[[#This Row],[CycleNumber]]=1,"",IF(טבלה1013[[#This Row],[וסת השבוע]]=1,0,IF(K969="","",IF(K969=0,IF(טבלה1013[[#This Row],[LengthofCycle]]=28,0,1),IF(K969=1,IF(טבלה1013[[#This Row],[LengthofCycle]]+F969=28*2,0,2),IF(K969=2,IF(טבלה1013[[#This Row],[LengthofCycle]]+F969+F968=28*3,0,3),""))))))</f>
        <v/>
      </c>
      <c r="L970" s="1" t="str">
        <f>IF(טבלה1013[[#This Row],[וסת השבוע]]=1,IF(טבלה1013[[#This Row],[וסת השבוע וההפלגה ביחד]]=1,L969+1,0),IF(AND(טבלה1013[[#This Row],[CycleNumber]]&gt;B969,טבלה1013[[#This Row],[CycleNumber]]&gt;1),IF(טבלה1013[[#This Row],[וסת השבוע פעיל?]]&lt;&gt;"",L969+1,""),""))</f>
        <v/>
      </c>
      <c r="M970" s="1" t="str">
        <f>IF(AND(טבלה1013[[#This Row],[וסת השבוע פעיל?]]&lt;&gt;"",טבלה1013[[#This Row],[CycleNumber]]&lt;B971,B971&lt;&gt;"",טבלה1013[[#This Row],[וסת השבוע פעיל?]]&lt;3),IF(K971=0,IF(AND(טבלה1013[[#This Row],[וסת השבוע פעיל?]]&gt;0,I971=1),0,1),0),"")</f>
        <v/>
      </c>
      <c r="N970" s="1" t="str">
        <f t="shared" si="80"/>
        <v/>
      </c>
      <c r="O970" s="1" t="str">
        <f>IF(AND(טבלה1013[[#This Row],[חיזוי - שבוע]]=1,J971=1),1,"")</f>
        <v/>
      </c>
      <c r="P970" s="1" t="str">
        <f>IF(AND(טבלה1013[[#This Row],[חיזוי טוב עם הפלגה?]]=1,טבלה1013[[#This Row],[וסת קבוע אחרון]]&lt;&gt;28,X969=1),1,"")</f>
        <v/>
      </c>
      <c r="Q970" s="1" t="str">
        <f>IF(AND(טבלה1013[[#This Row],[וסת השבוע פעיל?]]&lt;3,OR(טבלה1013[[#This Row],[CycleNumber]]&gt;B971,B971="")),1,"")</f>
        <v/>
      </c>
      <c r="R970" s="1">
        <f>IF(טבלה1013[[#This Row],[האישה קבעה וסת שבוע?]]=1,IF(טבלה1013[[#This Row],[וסת השבוע פעיל?]]&lt;3,1,0),"")</f>
        <v>0</v>
      </c>
      <c r="S9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0" s="1" t="str">
        <f t="shared" si="81"/>
        <v/>
      </c>
      <c r="U970" s="1" t="str">
        <f t="shared" si="82"/>
        <v/>
      </c>
      <c r="V970" s="1" t="str">
        <f t="shared" si="83"/>
        <v/>
      </c>
      <c r="W970" s="1" t="str">
        <f>IF(טבלה1013[[#This Row],[3 הפלגות זהות]]="","",IF(טבלה1013[[#This Row],[3 הפלגות זהות]]=1,טבלה1013[[#This Row],[LengthofCycle]],W969))</f>
        <v/>
      </c>
      <c r="Y970" s="1" t="str">
        <f>IF(OR(טבלה1013[[#This Row],[הווסת פעיל?]]=0,טבלה1013[[#This Row],[הווסת פעיל?]]=""),"",SUM(Y969,טבלה1013[[#This Row],[הווסת פעיל?]]))</f>
        <v/>
      </c>
      <c r="Z970" s="1" t="str">
        <f>IF(AND(טבלה1013[[#This Row],[כמה מחזורים עד עקירה]]&lt;&gt;"",Y971=""),טבלה1013[[#This Row],[כמה מחזורים עד עקירה]],"")</f>
        <v/>
      </c>
      <c r="AA970" s="1" t="str">
        <f>IF(AND(טבלה1013[[#This Row],[הווסת פעיל?]]=1,טבלה1013[[#This Row],[וסת קבוע אחרון]]&lt;&gt;W969),טבלה1013[[#This Row],[וסת קבוע אחרון]],"")</f>
        <v/>
      </c>
      <c r="AB970" s="1" t="str">
        <f>IF(AND(טבלה1013[[#This Row],[הווסת פעיל?]]=1,X969=0,טבלה1013[[#This Row],[וסת קבוע אחרון]]=W969),טבלה1013[[#This Row],[וסת קבוע אחרון]],"")</f>
        <v/>
      </c>
      <c r="AC970" s="1" t="str">
        <f>IF(AND(טבלה1013[[#This Row],[הווסת פעיל?]]=1,X969=0,טבלה1013[[#This Row],[וסת קבוע אחרון]]&lt;&gt;W969),1,"")</f>
        <v/>
      </c>
      <c r="AD970" s="1" t="str">
        <f>IF(AND(טבלה1013[[#This Row],[הווסת פעיל?]]&lt;&gt;"",B971=1),טבלה1013[[#This Row],[CycleNumber]],"")</f>
        <v/>
      </c>
      <c r="AE970" s="1" t="str">
        <f>IF(AND(טבלה1013[[#This Row],[הווסת פעיל?]]&lt;&gt;"",X969=""),טבלה1013[[#This Row],[CycleNumber]],"")</f>
        <v/>
      </c>
      <c r="AF970" s="1" t="str">
        <f>IF(B971=1,"",IF(טבלה1013[[#This Row],[הווסת פעיל?]]=1,IF(טבלה1013[[#This Row],[וסת קבוע אחרון]]=F971,1,0),""))</f>
        <v/>
      </c>
      <c r="AG970" s="1" t="str">
        <f>IF(B971=1,"",IF(טבלה1013[[#This Row],[הווסת פעיל?]]=1,IF(OR(טבלה1013[[#This Row],[וסת קבוע אחרון]]=F971,F971=טבלה1013[[#This Row],[LengthofCycle]]),1,0),""))</f>
        <v/>
      </c>
      <c r="AH970" s="1" t="str">
        <f>IF(B971=1,"",IF(טבלה1013[[#This Row],[הווסת פעיל?]]=1,IF(OR(טבלה1013[[#This Row],[וסת קבוע אחרון]]=F971,F971=טבלה1013[[#This Row],[LengthofCycle]],AND(טבלה1013[[#This Row],[LengthofCycle]]&lt;&gt;טבלה1013[[#This Row],[וסת קבוע אחרון]],OR(F971=28,F971=29))),1,0),""))</f>
        <v/>
      </c>
      <c r="AI970" s="1" t="str">
        <f>IF(AND(טבלה1013[[#This Row],[הווסת פעיל?]]=1,B971=1),1,"")</f>
        <v/>
      </c>
      <c r="AJ970" s="4">
        <f>IF(AND(טבלה1013[[#This Row],[הווסת פעיל?]]&lt;&gt;1,B971&lt;&gt;1,B971&lt;&gt;""),IF(טבלה1013[[#This Row],[LengthofCycle]]=F971,1,0),"")</f>
        <v>0</v>
      </c>
      <c r="AK970" s="4">
        <f>IF(AND(טבלה1013[[#This Row],[הווסת פעיל?]]&lt;&gt;1,B971&lt;&gt;1,B971&lt;&gt;""),IF(OR(טבלה1013[[#This Row],[LengthofCycle]]=F971,F971=29),1,0),"")</f>
        <v>0</v>
      </c>
      <c r="AL970" s="4">
        <f>IF(AND(טבלה1013[[#This Row],[הווסת פעיל?]]&lt;&gt;1,B971&lt;&gt;1,B971&lt;&gt;""),IF(OR(טבלה1013[[#This Row],[LengthofCycle]]=F971,F971=29,F971=28),1,0),"")</f>
        <v>0</v>
      </c>
    </row>
    <row r="971" spans="1:38" x14ac:dyDescent="0.25">
      <c r="A971" s="1" t="s">
        <v>136</v>
      </c>
      <c r="B971" s="1">
        <v>2</v>
      </c>
      <c r="C971" s="1">
        <v>1</v>
      </c>
      <c r="D971" s="1">
        <v>1</v>
      </c>
      <c r="E971" s="1">
        <v>0</v>
      </c>
      <c r="F971" s="1">
        <v>31</v>
      </c>
      <c r="G971" s="1">
        <f>טבלה1013[[#This Row],[LengthofCycle]]+1</f>
        <v>32</v>
      </c>
      <c r="H971" s="1">
        <f>IF(IFERROR(LOOKUP(טבלה1013[[#This Row],[ClientID]],קביעויות[השבוע]),FALSE)=טבלה1013[[#This Row],[ClientID]],1,"")</f>
        <v>1</v>
      </c>
      <c r="I971" s="1" t="str">
        <f>IF(AND(טבלה1013[[#This Row],[CycleNumber]]&gt;1,OR(B972="",טבלה1013[[#This Row],[CycleNumber]]&gt;B970)),IF(OR(AND(טבלה1013[[#This Row],[LengthofCycle]]=28,F970=28),AND(טבלה1013[[#This Row],[LengthofCycle]]=35,F970=35)),1,""),"")</f>
        <v/>
      </c>
      <c r="J971" s="1" t="str">
        <f>IF(AND(טבלה1013[[#This Row],[וסת השבוע]]=1,I970=1,טבלה1013[[#This Row],[CycleNumber]]&gt;B970),1,"")</f>
        <v/>
      </c>
      <c r="K971" s="1" t="str">
        <f>IF(טבלה1013[[#This Row],[CycleNumber]]=1,"",IF(טבלה1013[[#This Row],[וסת השבוע]]=1,0,IF(K970="","",IF(K970=0,IF(טבלה1013[[#This Row],[LengthofCycle]]=28,0,1),IF(K970=1,IF(טבלה1013[[#This Row],[LengthofCycle]]+F970=28*2,0,2),IF(K970=2,IF(טבלה1013[[#This Row],[LengthofCycle]]+F970+F969=28*3,0,3),""))))))</f>
        <v/>
      </c>
      <c r="L971" s="1" t="str">
        <f>IF(טבלה1013[[#This Row],[וסת השבוע]]=1,IF(טבלה1013[[#This Row],[וסת השבוע וההפלגה ביחד]]=1,L970+1,0),IF(AND(טבלה1013[[#This Row],[CycleNumber]]&gt;B970,טבלה1013[[#This Row],[CycleNumber]]&gt;1),IF(טבלה1013[[#This Row],[וסת השבוע פעיל?]]&lt;&gt;"",L970+1,""),""))</f>
        <v/>
      </c>
      <c r="M971" s="1" t="str">
        <f>IF(AND(טבלה1013[[#This Row],[וסת השבוע פעיל?]]&lt;&gt;"",טבלה1013[[#This Row],[CycleNumber]]&lt;B972,B972&lt;&gt;"",טבלה1013[[#This Row],[וסת השבוע פעיל?]]&lt;3),IF(K972=0,IF(AND(טבלה1013[[#This Row],[וסת השבוע פעיל?]]&gt;0,I972=1),0,1),0),"")</f>
        <v/>
      </c>
      <c r="N971" s="1" t="str">
        <f t="shared" si="80"/>
        <v/>
      </c>
      <c r="O971" s="1" t="str">
        <f>IF(AND(טבלה1013[[#This Row],[חיזוי - שבוע]]=1,J972=1),1,"")</f>
        <v/>
      </c>
      <c r="P971" s="1" t="str">
        <f>IF(AND(טבלה1013[[#This Row],[חיזוי טוב עם הפלגה?]]=1,טבלה1013[[#This Row],[וסת קבוע אחרון]]&lt;&gt;28,X970=1),1,"")</f>
        <v/>
      </c>
      <c r="Q971" s="1" t="str">
        <f>IF(AND(טבלה1013[[#This Row],[וסת השבוע פעיל?]]&lt;3,OR(טבלה1013[[#This Row],[CycleNumber]]&gt;B972,B972="")),1,"")</f>
        <v/>
      </c>
      <c r="R971" s="1">
        <f>IF(טבלה1013[[#This Row],[האישה קבעה וסת שבוע?]]=1,IF(טבלה1013[[#This Row],[וסת השבוע פעיל?]]&lt;3,1,0),"")</f>
        <v>0</v>
      </c>
      <c r="S9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1" s="1" t="str">
        <f t="shared" si="81"/>
        <v/>
      </c>
      <c r="U971" s="1" t="str">
        <f t="shared" si="82"/>
        <v/>
      </c>
      <c r="V971" s="1" t="str">
        <f t="shared" si="83"/>
        <v/>
      </c>
      <c r="W971" s="1" t="str">
        <f>IF(טבלה1013[[#This Row],[3 הפלגות זהות]]="","",IF(טבלה1013[[#This Row],[3 הפלגות זהות]]=1,טבלה1013[[#This Row],[LengthofCycle]],W970))</f>
        <v/>
      </c>
      <c r="Y971" s="1" t="str">
        <f>IF(OR(טבלה1013[[#This Row],[הווסת פעיל?]]=0,טבלה1013[[#This Row],[הווסת פעיל?]]=""),"",SUM(Y970,טבלה1013[[#This Row],[הווסת פעיל?]]))</f>
        <v/>
      </c>
      <c r="Z971" s="1" t="str">
        <f>IF(AND(טבלה1013[[#This Row],[כמה מחזורים עד עקירה]]&lt;&gt;"",Y972=""),טבלה1013[[#This Row],[כמה מחזורים עד עקירה]],"")</f>
        <v/>
      </c>
      <c r="AA971" s="1" t="str">
        <f>IF(AND(טבלה1013[[#This Row],[הווסת פעיל?]]=1,טבלה1013[[#This Row],[וסת קבוע אחרון]]&lt;&gt;W970),טבלה1013[[#This Row],[וסת קבוע אחרון]],"")</f>
        <v/>
      </c>
      <c r="AB971" s="1" t="str">
        <f>IF(AND(טבלה1013[[#This Row],[הווסת פעיל?]]=1,X970=0,טבלה1013[[#This Row],[וסת קבוע אחרון]]=W970),טבלה1013[[#This Row],[וסת קבוע אחרון]],"")</f>
        <v/>
      </c>
      <c r="AC971" s="1" t="str">
        <f>IF(AND(טבלה1013[[#This Row],[הווסת פעיל?]]=1,X970=0,טבלה1013[[#This Row],[וסת קבוע אחרון]]&lt;&gt;W970),1,"")</f>
        <v/>
      </c>
      <c r="AD971" s="1" t="str">
        <f>IF(AND(טבלה1013[[#This Row],[הווסת פעיל?]]&lt;&gt;"",B972=1),טבלה1013[[#This Row],[CycleNumber]],"")</f>
        <v/>
      </c>
      <c r="AE971" s="1" t="str">
        <f>IF(AND(טבלה1013[[#This Row],[הווסת פעיל?]]&lt;&gt;"",X970=""),טבלה1013[[#This Row],[CycleNumber]],"")</f>
        <v/>
      </c>
      <c r="AF971" s="1" t="str">
        <f>IF(B972=1,"",IF(טבלה1013[[#This Row],[הווסת פעיל?]]=1,IF(טבלה1013[[#This Row],[וסת קבוע אחרון]]=F972,1,0),""))</f>
        <v/>
      </c>
      <c r="AG971" s="1" t="str">
        <f>IF(B972=1,"",IF(טבלה1013[[#This Row],[הווסת פעיל?]]=1,IF(OR(טבלה1013[[#This Row],[וסת קבוע אחרון]]=F972,F972=טבלה1013[[#This Row],[LengthofCycle]]),1,0),""))</f>
        <v/>
      </c>
      <c r="AH971" s="1" t="str">
        <f>IF(B972=1,"",IF(טבלה1013[[#This Row],[הווסת פעיל?]]=1,IF(OR(טבלה1013[[#This Row],[וסת קבוע אחרון]]=F972,F972=טבלה1013[[#This Row],[LengthofCycle]],AND(טבלה1013[[#This Row],[LengthofCycle]]&lt;&gt;טבלה1013[[#This Row],[וסת קבוע אחרון]],OR(F972=28,F972=29))),1,0),""))</f>
        <v/>
      </c>
      <c r="AI971" s="1" t="str">
        <f>IF(AND(טבלה1013[[#This Row],[הווסת פעיל?]]=1,B972=1),1,"")</f>
        <v/>
      </c>
      <c r="AJ971" s="4">
        <f>IF(AND(טבלה1013[[#This Row],[הווסת פעיל?]]&lt;&gt;1,B972&lt;&gt;1,B972&lt;&gt;""),IF(טבלה1013[[#This Row],[LengthofCycle]]=F972,1,0),"")</f>
        <v>0</v>
      </c>
      <c r="AK971" s="4">
        <f>IF(AND(טבלה1013[[#This Row],[הווסת פעיל?]]&lt;&gt;1,B972&lt;&gt;1,B972&lt;&gt;""),IF(OR(טבלה1013[[#This Row],[LengthofCycle]]=F972,F972=29),1,0),"")</f>
        <v>1</v>
      </c>
      <c r="AL971" s="4">
        <f>IF(AND(טבלה1013[[#This Row],[הווסת פעיל?]]&lt;&gt;1,B972&lt;&gt;1,B972&lt;&gt;""),IF(OR(טבלה1013[[#This Row],[LengthofCycle]]=F972,F972=29,F972=28),1,0),"")</f>
        <v>1</v>
      </c>
    </row>
    <row r="972" spans="1:38" x14ac:dyDescent="0.25">
      <c r="A972" s="1" t="s">
        <v>136</v>
      </c>
      <c r="B972" s="1">
        <v>3</v>
      </c>
      <c r="C972" s="1">
        <v>1</v>
      </c>
      <c r="D972" s="1">
        <v>1</v>
      </c>
      <c r="E972" s="1">
        <v>0</v>
      </c>
      <c r="F972" s="1">
        <v>29</v>
      </c>
      <c r="G972" s="1">
        <f>טבלה1013[[#This Row],[LengthofCycle]]+1</f>
        <v>30</v>
      </c>
      <c r="H972" s="1">
        <f>IF(IFERROR(LOOKUP(טבלה1013[[#This Row],[ClientID]],קביעויות[השבוע]),FALSE)=טבלה1013[[#This Row],[ClientID]],1,"")</f>
        <v>1</v>
      </c>
      <c r="I972" s="1" t="str">
        <f>IF(AND(טבלה1013[[#This Row],[CycleNumber]]&gt;1,OR(B973="",טבלה1013[[#This Row],[CycleNumber]]&gt;B971)),IF(OR(AND(טבלה1013[[#This Row],[LengthofCycle]]=28,F971=28),AND(טבלה1013[[#This Row],[LengthofCycle]]=35,F971=35)),1,""),"")</f>
        <v/>
      </c>
      <c r="J972" s="1" t="str">
        <f>IF(AND(טבלה1013[[#This Row],[וסת השבוע]]=1,I971=1,טבלה1013[[#This Row],[CycleNumber]]&gt;B971),1,"")</f>
        <v/>
      </c>
      <c r="K972" s="1" t="str">
        <f>IF(טבלה1013[[#This Row],[CycleNumber]]=1,"",IF(טבלה1013[[#This Row],[וסת השבוע]]=1,0,IF(K971="","",IF(K971=0,IF(טבלה1013[[#This Row],[LengthofCycle]]=28,0,1),IF(K971=1,IF(טבלה1013[[#This Row],[LengthofCycle]]+F971=28*2,0,2),IF(K971=2,IF(טבלה1013[[#This Row],[LengthofCycle]]+F971+F970=28*3,0,3),""))))))</f>
        <v/>
      </c>
      <c r="L972" s="1" t="str">
        <f>IF(טבלה1013[[#This Row],[וסת השבוע]]=1,IF(טבלה1013[[#This Row],[וסת השבוע וההפלגה ביחד]]=1,L971+1,0),IF(AND(טבלה1013[[#This Row],[CycleNumber]]&gt;B971,טבלה1013[[#This Row],[CycleNumber]]&gt;1),IF(טבלה1013[[#This Row],[וסת השבוע פעיל?]]&lt;&gt;"",L971+1,""),""))</f>
        <v/>
      </c>
      <c r="M972" s="1" t="str">
        <f>IF(AND(טבלה1013[[#This Row],[וסת השבוע פעיל?]]&lt;&gt;"",טבלה1013[[#This Row],[CycleNumber]]&lt;B973,B973&lt;&gt;"",טבלה1013[[#This Row],[וסת השבוע פעיל?]]&lt;3),IF(K973=0,IF(AND(טבלה1013[[#This Row],[וסת השבוע פעיל?]]&gt;0,I973=1),0,1),0),"")</f>
        <v/>
      </c>
      <c r="N972" s="1" t="str">
        <f t="shared" si="80"/>
        <v/>
      </c>
      <c r="O972" s="1" t="str">
        <f>IF(AND(טבלה1013[[#This Row],[חיזוי - שבוע]]=1,J973=1),1,"")</f>
        <v/>
      </c>
      <c r="P972" s="1" t="str">
        <f>IF(AND(טבלה1013[[#This Row],[חיזוי טוב עם הפלגה?]]=1,טבלה1013[[#This Row],[וסת קבוע אחרון]]&lt;&gt;28,X971=1),1,"")</f>
        <v/>
      </c>
      <c r="Q972" s="1" t="str">
        <f>IF(AND(טבלה1013[[#This Row],[וסת השבוע פעיל?]]&lt;3,OR(טבלה1013[[#This Row],[CycleNumber]]&gt;B973,B973="")),1,"")</f>
        <v/>
      </c>
      <c r="R972" s="1">
        <f>IF(טבלה1013[[#This Row],[האישה קבעה וסת שבוע?]]=1,IF(טבלה1013[[#This Row],[וסת השבוע פעיל?]]&lt;3,1,0),"")</f>
        <v>0</v>
      </c>
      <c r="S9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2" s="1">
        <f t="shared" si="81"/>
        <v>0</v>
      </c>
      <c r="U972" s="1" t="str">
        <f t="shared" si="82"/>
        <v/>
      </c>
      <c r="V972" s="1" t="str">
        <f t="shared" si="83"/>
        <v/>
      </c>
      <c r="W972" s="1" t="str">
        <f>IF(טבלה1013[[#This Row],[3 הפלגות זהות]]="","",IF(טבלה1013[[#This Row],[3 הפלגות זהות]]=1,טבלה1013[[#This Row],[LengthofCycle]],W971))</f>
        <v/>
      </c>
      <c r="Y972" s="1" t="str">
        <f>IF(OR(טבלה1013[[#This Row],[הווסת פעיל?]]=0,טבלה1013[[#This Row],[הווסת פעיל?]]=""),"",SUM(Y971,טבלה1013[[#This Row],[הווסת פעיל?]]))</f>
        <v/>
      </c>
      <c r="Z972" s="1" t="str">
        <f>IF(AND(טבלה1013[[#This Row],[כמה מחזורים עד עקירה]]&lt;&gt;"",Y973=""),טבלה1013[[#This Row],[כמה מחזורים עד עקירה]],"")</f>
        <v/>
      </c>
      <c r="AA972" s="1" t="str">
        <f>IF(AND(טבלה1013[[#This Row],[הווסת פעיל?]]=1,טבלה1013[[#This Row],[וסת קבוע אחרון]]&lt;&gt;W971),טבלה1013[[#This Row],[וסת קבוע אחרון]],"")</f>
        <v/>
      </c>
      <c r="AB972" s="1" t="str">
        <f>IF(AND(טבלה1013[[#This Row],[הווסת פעיל?]]=1,X971=0,טבלה1013[[#This Row],[וסת קבוע אחרון]]=W971),טבלה1013[[#This Row],[וסת קבוע אחרון]],"")</f>
        <v/>
      </c>
      <c r="AC972" s="1" t="str">
        <f>IF(AND(טבלה1013[[#This Row],[הווסת פעיל?]]=1,X971=0,טבלה1013[[#This Row],[וסת קבוע אחרון]]&lt;&gt;W971),1,"")</f>
        <v/>
      </c>
      <c r="AD972" s="1" t="str">
        <f>IF(AND(טבלה1013[[#This Row],[הווסת פעיל?]]&lt;&gt;"",B973=1),טבלה1013[[#This Row],[CycleNumber]],"")</f>
        <v/>
      </c>
      <c r="AE972" s="1" t="str">
        <f>IF(AND(טבלה1013[[#This Row],[הווסת פעיל?]]&lt;&gt;"",X971=""),טבלה1013[[#This Row],[CycleNumber]],"")</f>
        <v/>
      </c>
      <c r="AF972" s="1" t="str">
        <f>IF(B973=1,"",IF(טבלה1013[[#This Row],[הווסת פעיל?]]=1,IF(טבלה1013[[#This Row],[וסת קבוע אחרון]]=F973,1,0),""))</f>
        <v/>
      </c>
      <c r="AG972" s="1" t="str">
        <f>IF(B973=1,"",IF(טבלה1013[[#This Row],[הווסת פעיל?]]=1,IF(OR(טבלה1013[[#This Row],[וסת קבוע אחרון]]=F973,F973=טבלה1013[[#This Row],[LengthofCycle]]),1,0),""))</f>
        <v/>
      </c>
      <c r="AH972" s="1" t="str">
        <f>IF(B973=1,"",IF(טבלה1013[[#This Row],[הווסת פעיל?]]=1,IF(OR(טבלה1013[[#This Row],[וסת קבוע אחרון]]=F973,F973=טבלה1013[[#This Row],[LengthofCycle]],AND(טבלה1013[[#This Row],[LengthofCycle]]&lt;&gt;טבלה1013[[#This Row],[וסת קבוע אחרון]],OR(F973=28,F973=29))),1,0),""))</f>
        <v/>
      </c>
      <c r="AI972" s="1" t="str">
        <f>IF(AND(טבלה1013[[#This Row],[הווסת פעיל?]]=1,B973=1),1,"")</f>
        <v/>
      </c>
      <c r="AJ972" s="4">
        <f>IF(AND(טבלה1013[[#This Row],[הווסת פעיל?]]&lt;&gt;1,B973&lt;&gt;1,B973&lt;&gt;""),IF(טבלה1013[[#This Row],[LengthofCycle]]=F973,1,0),"")</f>
        <v>1</v>
      </c>
      <c r="AK972" s="4">
        <f>IF(AND(טבלה1013[[#This Row],[הווסת פעיל?]]&lt;&gt;1,B973&lt;&gt;1,B973&lt;&gt;""),IF(OR(טבלה1013[[#This Row],[LengthofCycle]]=F973,F973=29),1,0),"")</f>
        <v>1</v>
      </c>
      <c r="AL972" s="4">
        <f>IF(AND(טבלה1013[[#This Row],[הווסת פעיל?]]&lt;&gt;1,B973&lt;&gt;1,B973&lt;&gt;""),IF(OR(טבלה1013[[#This Row],[LengthofCycle]]=F973,F973=29,F973=28),1,0),"")</f>
        <v>1</v>
      </c>
    </row>
    <row r="973" spans="1:38" x14ac:dyDescent="0.25">
      <c r="A973" s="1" t="s">
        <v>136</v>
      </c>
      <c r="B973" s="1">
        <v>4</v>
      </c>
      <c r="C973" s="1">
        <v>1</v>
      </c>
      <c r="D973" s="1">
        <v>1</v>
      </c>
      <c r="E973" s="1">
        <v>0</v>
      </c>
      <c r="F973" s="1">
        <v>29</v>
      </c>
      <c r="G973" s="1">
        <f>טבלה1013[[#This Row],[LengthofCycle]]+1</f>
        <v>30</v>
      </c>
      <c r="H973" s="1">
        <f>IF(IFERROR(LOOKUP(טבלה1013[[#This Row],[ClientID]],קביעויות[השבוע]),FALSE)=טבלה1013[[#This Row],[ClientID]],1,"")</f>
        <v>1</v>
      </c>
      <c r="I973" s="1" t="str">
        <f>IF(AND(טבלה1013[[#This Row],[CycleNumber]]&gt;1,OR(B974="",טבלה1013[[#This Row],[CycleNumber]]&gt;B972)),IF(OR(AND(טבלה1013[[#This Row],[LengthofCycle]]=28,F972=28),AND(טבלה1013[[#This Row],[LengthofCycle]]=35,F972=35)),1,""),"")</f>
        <v/>
      </c>
      <c r="J973" s="1" t="str">
        <f>IF(AND(טבלה1013[[#This Row],[וסת השבוע]]=1,I972=1,טבלה1013[[#This Row],[CycleNumber]]&gt;B972),1,"")</f>
        <v/>
      </c>
      <c r="K973" s="1" t="str">
        <f>IF(טבלה1013[[#This Row],[CycleNumber]]=1,"",IF(טבלה1013[[#This Row],[וסת השבוע]]=1,0,IF(K972="","",IF(K972=0,IF(טבלה1013[[#This Row],[LengthofCycle]]=28,0,1),IF(K972=1,IF(טבלה1013[[#This Row],[LengthofCycle]]+F972=28*2,0,2),IF(K972=2,IF(טבלה1013[[#This Row],[LengthofCycle]]+F972+F971=28*3,0,3),""))))))</f>
        <v/>
      </c>
      <c r="L973" s="1" t="str">
        <f>IF(טבלה1013[[#This Row],[וסת השבוע]]=1,IF(טבלה1013[[#This Row],[וסת השבוע וההפלגה ביחד]]=1,L972+1,0),IF(AND(טבלה1013[[#This Row],[CycleNumber]]&gt;B972,טבלה1013[[#This Row],[CycleNumber]]&gt;1),IF(טבלה1013[[#This Row],[וסת השבוע פעיל?]]&lt;&gt;"",L972+1,""),""))</f>
        <v/>
      </c>
      <c r="M973" s="1" t="str">
        <f>IF(AND(טבלה1013[[#This Row],[וסת השבוע פעיל?]]&lt;&gt;"",טבלה1013[[#This Row],[CycleNumber]]&lt;B974,B974&lt;&gt;"",טבלה1013[[#This Row],[וסת השבוע פעיל?]]&lt;3),IF(K974=0,IF(AND(טבלה1013[[#This Row],[וסת השבוע פעיל?]]&gt;0,I974=1),0,1),0),"")</f>
        <v/>
      </c>
      <c r="N973" s="1" t="str">
        <f t="shared" ref="N973:N1036" si="84">IF(M972&lt;&gt;"",IF(K972=0,28+1,IF(K972=1,2*28-F972+1,IF(K972=2,3*28-F972-F971+1,""))),"")</f>
        <v/>
      </c>
      <c r="O973" s="1" t="str">
        <f>IF(AND(טבלה1013[[#This Row],[חיזוי - שבוע]]=1,J974=1),1,"")</f>
        <v/>
      </c>
      <c r="P973" s="1" t="str">
        <f>IF(AND(טבלה1013[[#This Row],[חיזוי טוב עם הפלגה?]]=1,טבלה1013[[#This Row],[וסת קבוע אחרון]]&lt;&gt;28,X972=1),1,"")</f>
        <v/>
      </c>
      <c r="Q973" s="1" t="str">
        <f>IF(AND(טבלה1013[[#This Row],[וסת השבוע פעיל?]]&lt;3,OR(טבלה1013[[#This Row],[CycleNumber]]&gt;B974,B974="")),1,"")</f>
        <v/>
      </c>
      <c r="R973" s="1">
        <f>IF(טבלה1013[[#This Row],[האישה קבעה וסת שבוע?]]=1,IF(טבלה1013[[#This Row],[וסת השבוע פעיל?]]&lt;3,1,0),"")</f>
        <v>0</v>
      </c>
      <c r="S9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3" s="1">
        <f t="shared" si="81"/>
        <v>0</v>
      </c>
      <c r="U973" s="1">
        <f t="shared" si="82"/>
        <v>0</v>
      </c>
      <c r="V973" s="1" t="str">
        <f t="shared" si="83"/>
        <v/>
      </c>
      <c r="W973" s="1" t="str">
        <f>IF(טבלה1013[[#This Row],[3 הפלגות זהות]]="","",IF(טבלה1013[[#This Row],[3 הפלגות זהות]]=1,טבלה1013[[#This Row],[LengthofCycle]],W972))</f>
        <v/>
      </c>
      <c r="Y973" s="1" t="str">
        <f>IF(OR(טבלה1013[[#This Row],[הווסת פעיל?]]=0,טבלה1013[[#This Row],[הווסת פעיל?]]=""),"",SUM(Y972,טבלה1013[[#This Row],[הווסת פעיל?]]))</f>
        <v/>
      </c>
      <c r="Z973" s="1" t="str">
        <f>IF(AND(טבלה1013[[#This Row],[כמה מחזורים עד עקירה]]&lt;&gt;"",Y974=""),טבלה1013[[#This Row],[כמה מחזורים עד עקירה]],"")</f>
        <v/>
      </c>
      <c r="AA973" s="1" t="str">
        <f>IF(AND(טבלה1013[[#This Row],[הווסת פעיל?]]=1,טבלה1013[[#This Row],[וסת קבוע אחרון]]&lt;&gt;W972),טבלה1013[[#This Row],[וסת קבוע אחרון]],"")</f>
        <v/>
      </c>
      <c r="AB973" s="1" t="str">
        <f>IF(AND(טבלה1013[[#This Row],[הווסת פעיל?]]=1,X972=0,טבלה1013[[#This Row],[וסת קבוע אחרון]]=W972),טבלה1013[[#This Row],[וסת קבוע אחרון]],"")</f>
        <v/>
      </c>
      <c r="AC973" s="1" t="str">
        <f>IF(AND(טבלה1013[[#This Row],[הווסת פעיל?]]=1,X972=0,טבלה1013[[#This Row],[וסת קבוע אחרון]]&lt;&gt;W972),1,"")</f>
        <v/>
      </c>
      <c r="AD973" s="1" t="str">
        <f>IF(AND(טבלה1013[[#This Row],[הווסת פעיל?]]&lt;&gt;"",B974=1),טבלה1013[[#This Row],[CycleNumber]],"")</f>
        <v/>
      </c>
      <c r="AE973" s="1" t="str">
        <f>IF(AND(טבלה1013[[#This Row],[הווסת פעיל?]]&lt;&gt;"",X972=""),טבלה1013[[#This Row],[CycleNumber]],"")</f>
        <v/>
      </c>
      <c r="AF973" s="1" t="str">
        <f>IF(B974=1,"",IF(טבלה1013[[#This Row],[הווסת פעיל?]]=1,IF(טבלה1013[[#This Row],[וסת קבוע אחרון]]=F974,1,0),""))</f>
        <v/>
      </c>
      <c r="AG973" s="1" t="str">
        <f>IF(B974=1,"",IF(טבלה1013[[#This Row],[הווסת פעיל?]]=1,IF(OR(טבלה1013[[#This Row],[וסת קבוע אחרון]]=F974,F974=טבלה1013[[#This Row],[LengthofCycle]]),1,0),""))</f>
        <v/>
      </c>
      <c r="AH973" s="1" t="str">
        <f>IF(B974=1,"",IF(טבלה1013[[#This Row],[הווסת פעיל?]]=1,IF(OR(טבלה1013[[#This Row],[וסת קבוע אחרון]]=F974,F974=טבלה1013[[#This Row],[LengthofCycle]],AND(טבלה1013[[#This Row],[LengthofCycle]]&lt;&gt;טבלה1013[[#This Row],[וסת קבוע אחרון]],OR(F974=28,F974=29))),1,0),""))</f>
        <v/>
      </c>
      <c r="AI973" s="1" t="str">
        <f>IF(AND(טבלה1013[[#This Row],[הווסת פעיל?]]=1,B974=1),1,"")</f>
        <v/>
      </c>
      <c r="AJ973" s="4">
        <f>IF(AND(טבלה1013[[#This Row],[הווסת פעיל?]]&lt;&gt;1,B974&lt;&gt;1,B974&lt;&gt;""),IF(טבלה1013[[#This Row],[LengthofCycle]]=F974,1,0),"")</f>
        <v>0</v>
      </c>
      <c r="AK973" s="4">
        <f>IF(AND(טבלה1013[[#This Row],[הווסת פעיל?]]&lt;&gt;1,B974&lt;&gt;1,B974&lt;&gt;""),IF(OR(טבלה1013[[#This Row],[LengthofCycle]]=F974,F974=29),1,0),"")</f>
        <v>0</v>
      </c>
      <c r="AL973" s="4">
        <f>IF(AND(טבלה1013[[#This Row],[הווסת פעיל?]]&lt;&gt;1,B974&lt;&gt;1,B974&lt;&gt;""),IF(OR(טבלה1013[[#This Row],[LengthofCycle]]=F974,F974=29,F974=28),1,0),"")</f>
        <v>0</v>
      </c>
    </row>
    <row r="974" spans="1:38" x14ac:dyDescent="0.25">
      <c r="A974" s="1" t="s">
        <v>136</v>
      </c>
      <c r="B974" s="1">
        <v>5</v>
      </c>
      <c r="C974" s="1">
        <v>1</v>
      </c>
      <c r="D974" s="1">
        <v>1</v>
      </c>
      <c r="E974" s="1">
        <v>0</v>
      </c>
      <c r="F974" s="1">
        <v>30</v>
      </c>
      <c r="G974" s="1">
        <f>טבלה1013[[#This Row],[LengthofCycle]]+1</f>
        <v>31</v>
      </c>
      <c r="H974" s="1">
        <f>IF(IFERROR(LOOKUP(טבלה1013[[#This Row],[ClientID]],קביעויות[השבוע]),FALSE)=טבלה1013[[#This Row],[ClientID]],1,"")</f>
        <v>1</v>
      </c>
      <c r="I974" s="1" t="str">
        <f>IF(AND(טבלה1013[[#This Row],[CycleNumber]]&gt;1,OR(B975="",טבלה1013[[#This Row],[CycleNumber]]&gt;B973)),IF(OR(AND(טבלה1013[[#This Row],[LengthofCycle]]=28,F973=28),AND(טבלה1013[[#This Row],[LengthofCycle]]=35,F973=35)),1,""),"")</f>
        <v/>
      </c>
      <c r="J974" s="1" t="str">
        <f>IF(AND(טבלה1013[[#This Row],[וסת השבוע]]=1,I973=1,טבלה1013[[#This Row],[CycleNumber]]&gt;B973),1,"")</f>
        <v/>
      </c>
      <c r="K974" s="1" t="str">
        <f>IF(טבלה1013[[#This Row],[CycleNumber]]=1,"",IF(טבלה1013[[#This Row],[וסת השבוע]]=1,0,IF(K973="","",IF(K973=0,IF(טבלה1013[[#This Row],[LengthofCycle]]=28,0,1),IF(K973=1,IF(טבלה1013[[#This Row],[LengthofCycle]]+F973=28*2,0,2),IF(K973=2,IF(טבלה1013[[#This Row],[LengthofCycle]]+F973+F972=28*3,0,3),""))))))</f>
        <v/>
      </c>
      <c r="L974" s="1" t="str">
        <f>IF(טבלה1013[[#This Row],[וסת השבוע]]=1,IF(טבלה1013[[#This Row],[וסת השבוע וההפלגה ביחד]]=1,L973+1,0),IF(AND(טבלה1013[[#This Row],[CycleNumber]]&gt;B973,טבלה1013[[#This Row],[CycleNumber]]&gt;1),IF(טבלה1013[[#This Row],[וסת השבוע פעיל?]]&lt;&gt;"",L973+1,""),""))</f>
        <v/>
      </c>
      <c r="M974" s="1" t="str">
        <f>IF(AND(טבלה1013[[#This Row],[וסת השבוע פעיל?]]&lt;&gt;"",טבלה1013[[#This Row],[CycleNumber]]&lt;B975,B975&lt;&gt;"",טבלה1013[[#This Row],[וסת השבוע פעיל?]]&lt;3),IF(K975=0,IF(AND(טבלה1013[[#This Row],[וסת השבוע פעיל?]]&gt;0,I975=1),0,1),0),"")</f>
        <v/>
      </c>
      <c r="N974" s="1" t="str">
        <f t="shared" si="84"/>
        <v/>
      </c>
      <c r="O974" s="1" t="str">
        <f>IF(AND(טבלה1013[[#This Row],[חיזוי - שבוע]]=1,J975=1),1,"")</f>
        <v/>
      </c>
      <c r="P974" s="1" t="str">
        <f>IF(AND(טבלה1013[[#This Row],[חיזוי טוב עם הפלגה?]]=1,טבלה1013[[#This Row],[וסת קבוע אחרון]]&lt;&gt;28,X973=1),1,"")</f>
        <v/>
      </c>
      <c r="Q974" s="1" t="str">
        <f>IF(AND(טבלה1013[[#This Row],[וסת השבוע פעיל?]]&lt;3,OR(טבלה1013[[#This Row],[CycleNumber]]&gt;B975,B975="")),1,"")</f>
        <v/>
      </c>
      <c r="R974" s="1">
        <f>IF(טבלה1013[[#This Row],[האישה קבעה וסת שבוע?]]=1,IF(טבלה1013[[#This Row],[וסת השבוע פעיל?]]&lt;3,1,0),"")</f>
        <v>0</v>
      </c>
      <c r="S9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4" s="1">
        <f t="shared" si="81"/>
        <v>0</v>
      </c>
      <c r="U974" s="1">
        <f t="shared" si="82"/>
        <v>0</v>
      </c>
      <c r="V974" s="1">
        <f t="shared" si="83"/>
        <v>0</v>
      </c>
      <c r="W974" s="1" t="str">
        <f>IF(טבלה1013[[#This Row],[3 הפלגות זהות]]="","",IF(טבלה1013[[#This Row],[3 הפלגות זהות]]=1,טבלה1013[[#This Row],[LengthofCycle]],W973))</f>
        <v/>
      </c>
      <c r="Y974" s="1" t="str">
        <f>IF(OR(טבלה1013[[#This Row],[הווסת פעיל?]]=0,טבלה1013[[#This Row],[הווסת פעיל?]]=""),"",SUM(Y973,טבלה1013[[#This Row],[הווסת פעיל?]]))</f>
        <v/>
      </c>
      <c r="Z974" s="1" t="str">
        <f>IF(AND(טבלה1013[[#This Row],[כמה מחזורים עד עקירה]]&lt;&gt;"",Y975=""),טבלה1013[[#This Row],[כמה מחזורים עד עקירה]],"")</f>
        <v/>
      </c>
      <c r="AA974" s="1" t="str">
        <f>IF(AND(טבלה1013[[#This Row],[הווסת פעיל?]]=1,טבלה1013[[#This Row],[וסת קבוע אחרון]]&lt;&gt;W973),טבלה1013[[#This Row],[וסת קבוע אחרון]],"")</f>
        <v/>
      </c>
      <c r="AB974" s="1" t="str">
        <f>IF(AND(טבלה1013[[#This Row],[הווסת פעיל?]]=1,X973=0,טבלה1013[[#This Row],[וסת קבוע אחרון]]=W973),טבלה1013[[#This Row],[וסת קבוע אחרון]],"")</f>
        <v/>
      </c>
      <c r="AC974" s="1" t="str">
        <f>IF(AND(טבלה1013[[#This Row],[הווסת פעיל?]]=1,X973=0,טבלה1013[[#This Row],[וסת קבוע אחרון]]&lt;&gt;W973),1,"")</f>
        <v/>
      </c>
      <c r="AD974" s="1" t="str">
        <f>IF(AND(טבלה1013[[#This Row],[הווסת פעיל?]]&lt;&gt;"",B975=1),טבלה1013[[#This Row],[CycleNumber]],"")</f>
        <v/>
      </c>
      <c r="AE974" s="1" t="str">
        <f>IF(AND(טבלה1013[[#This Row],[הווסת פעיל?]]&lt;&gt;"",X973=""),טבלה1013[[#This Row],[CycleNumber]],"")</f>
        <v/>
      </c>
      <c r="AF974" s="1" t="str">
        <f>IF(B975=1,"",IF(טבלה1013[[#This Row],[הווסת פעיל?]]=1,IF(טבלה1013[[#This Row],[וסת קבוע אחרון]]=F975,1,0),""))</f>
        <v/>
      </c>
      <c r="AG974" s="1" t="str">
        <f>IF(B975=1,"",IF(טבלה1013[[#This Row],[הווסת פעיל?]]=1,IF(OR(טבלה1013[[#This Row],[וסת קבוע אחרון]]=F975,F975=טבלה1013[[#This Row],[LengthofCycle]]),1,0),""))</f>
        <v/>
      </c>
      <c r="AH974" s="1" t="str">
        <f>IF(B975=1,"",IF(טבלה1013[[#This Row],[הווסת פעיל?]]=1,IF(OR(טבלה1013[[#This Row],[וסת קבוע אחרון]]=F975,F975=טבלה1013[[#This Row],[LengthofCycle]],AND(טבלה1013[[#This Row],[LengthofCycle]]&lt;&gt;טבלה1013[[#This Row],[וסת קבוע אחרון]],OR(F975=28,F975=29))),1,0),""))</f>
        <v/>
      </c>
      <c r="AI974" s="1" t="str">
        <f>IF(AND(טבלה1013[[#This Row],[הווסת פעיל?]]=1,B975=1),1,"")</f>
        <v/>
      </c>
      <c r="AJ974" s="4">
        <f>IF(AND(טבלה1013[[#This Row],[הווסת פעיל?]]&lt;&gt;1,B975&lt;&gt;1,B975&lt;&gt;""),IF(טבלה1013[[#This Row],[LengthofCycle]]=F975,1,0),"")</f>
        <v>0</v>
      </c>
      <c r="AK974" s="4">
        <f>IF(AND(טבלה1013[[#This Row],[הווסת פעיל?]]&lt;&gt;1,B975&lt;&gt;1,B975&lt;&gt;""),IF(OR(טבלה1013[[#This Row],[LengthofCycle]]=F975,F975=29),1,0),"")</f>
        <v>1</v>
      </c>
      <c r="AL974" s="4">
        <f>IF(AND(טבלה1013[[#This Row],[הווסת פעיל?]]&lt;&gt;1,B975&lt;&gt;1,B975&lt;&gt;""),IF(OR(טבלה1013[[#This Row],[LengthofCycle]]=F975,F975=29,F975=28),1,0),"")</f>
        <v>1</v>
      </c>
    </row>
    <row r="975" spans="1:38" x14ac:dyDescent="0.25">
      <c r="A975" s="1" t="s">
        <v>136</v>
      </c>
      <c r="B975" s="1">
        <v>6</v>
      </c>
      <c r="C975" s="1">
        <v>1</v>
      </c>
      <c r="D975" s="1">
        <v>1</v>
      </c>
      <c r="E975" s="1">
        <v>0</v>
      </c>
      <c r="F975" s="1">
        <v>29</v>
      </c>
      <c r="G975" s="1">
        <f>טבלה1013[[#This Row],[LengthofCycle]]+1</f>
        <v>30</v>
      </c>
      <c r="H975" s="1">
        <f>IF(IFERROR(LOOKUP(טבלה1013[[#This Row],[ClientID]],קביעויות[השבוע]),FALSE)=טבלה1013[[#This Row],[ClientID]],1,"")</f>
        <v>1</v>
      </c>
      <c r="I975" s="1" t="str">
        <f>IF(AND(טבלה1013[[#This Row],[CycleNumber]]&gt;1,OR(B976="",טבלה1013[[#This Row],[CycleNumber]]&gt;B974)),IF(OR(AND(טבלה1013[[#This Row],[LengthofCycle]]=28,F974=28),AND(טבלה1013[[#This Row],[LengthofCycle]]=35,F974=35)),1,""),"")</f>
        <v/>
      </c>
      <c r="J975" s="1" t="str">
        <f>IF(AND(טבלה1013[[#This Row],[וסת השבוע]]=1,I974=1,טבלה1013[[#This Row],[CycleNumber]]&gt;B974),1,"")</f>
        <v/>
      </c>
      <c r="K975" s="1" t="str">
        <f>IF(טבלה1013[[#This Row],[CycleNumber]]=1,"",IF(טבלה1013[[#This Row],[וסת השבוע]]=1,0,IF(K974="","",IF(K974=0,IF(טבלה1013[[#This Row],[LengthofCycle]]=28,0,1),IF(K974=1,IF(טבלה1013[[#This Row],[LengthofCycle]]+F974=28*2,0,2),IF(K974=2,IF(טבלה1013[[#This Row],[LengthofCycle]]+F974+F973=28*3,0,3),""))))))</f>
        <v/>
      </c>
      <c r="L975" s="1" t="str">
        <f>IF(טבלה1013[[#This Row],[וסת השבוע]]=1,IF(טבלה1013[[#This Row],[וסת השבוע וההפלגה ביחד]]=1,L974+1,0),IF(AND(טבלה1013[[#This Row],[CycleNumber]]&gt;B974,טבלה1013[[#This Row],[CycleNumber]]&gt;1),IF(טבלה1013[[#This Row],[וסת השבוע פעיל?]]&lt;&gt;"",L974+1,""),""))</f>
        <v/>
      </c>
      <c r="M975" s="1" t="str">
        <f>IF(AND(טבלה1013[[#This Row],[וסת השבוע פעיל?]]&lt;&gt;"",טבלה1013[[#This Row],[CycleNumber]]&lt;B976,B976&lt;&gt;"",טבלה1013[[#This Row],[וסת השבוע פעיל?]]&lt;3),IF(K976=0,IF(AND(טבלה1013[[#This Row],[וסת השבוע פעיל?]]&gt;0,I976=1),0,1),0),"")</f>
        <v/>
      </c>
      <c r="N975" s="1" t="str">
        <f t="shared" si="84"/>
        <v/>
      </c>
      <c r="O975" s="1" t="str">
        <f>IF(AND(טבלה1013[[#This Row],[חיזוי - שבוע]]=1,J976=1),1,"")</f>
        <v/>
      </c>
      <c r="P975" s="1" t="str">
        <f>IF(AND(טבלה1013[[#This Row],[חיזוי טוב עם הפלגה?]]=1,טבלה1013[[#This Row],[וסת קבוע אחרון]]&lt;&gt;28,X974=1),1,"")</f>
        <v/>
      </c>
      <c r="Q975" s="1" t="str">
        <f>IF(AND(טבלה1013[[#This Row],[וסת השבוע פעיל?]]&lt;3,OR(טבלה1013[[#This Row],[CycleNumber]]&gt;B976,B976="")),1,"")</f>
        <v/>
      </c>
      <c r="R975" s="1">
        <f>IF(טבלה1013[[#This Row],[האישה קבעה וסת שבוע?]]=1,IF(טבלה1013[[#This Row],[וסת השבוע פעיל?]]&lt;3,1,0),"")</f>
        <v>0</v>
      </c>
      <c r="S9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5" s="1">
        <f t="shared" si="81"/>
        <v>0</v>
      </c>
      <c r="U975" s="1">
        <f t="shared" si="82"/>
        <v>0</v>
      </c>
      <c r="V975" s="1">
        <f t="shared" si="83"/>
        <v>0</v>
      </c>
      <c r="W975" s="1" t="str">
        <f>IF(טבלה1013[[#This Row],[3 הפלגות זהות]]="","",IF(טבלה1013[[#This Row],[3 הפלגות זהות]]=1,טבלה1013[[#This Row],[LengthofCycle]],W974))</f>
        <v/>
      </c>
      <c r="Y975" s="1" t="str">
        <f>IF(OR(טבלה1013[[#This Row],[הווסת פעיל?]]=0,טבלה1013[[#This Row],[הווסת פעיל?]]=""),"",SUM(Y974,טבלה1013[[#This Row],[הווסת פעיל?]]))</f>
        <v/>
      </c>
      <c r="Z975" s="1" t="str">
        <f>IF(AND(טבלה1013[[#This Row],[כמה מחזורים עד עקירה]]&lt;&gt;"",Y976=""),טבלה1013[[#This Row],[כמה מחזורים עד עקירה]],"")</f>
        <v/>
      </c>
      <c r="AA975" s="1" t="str">
        <f>IF(AND(טבלה1013[[#This Row],[הווסת פעיל?]]=1,טבלה1013[[#This Row],[וסת קבוע אחרון]]&lt;&gt;W974),טבלה1013[[#This Row],[וסת קבוע אחרון]],"")</f>
        <v/>
      </c>
      <c r="AB975" s="1" t="str">
        <f>IF(AND(טבלה1013[[#This Row],[הווסת פעיל?]]=1,X974=0,טבלה1013[[#This Row],[וסת קבוע אחרון]]=W974),טבלה1013[[#This Row],[וסת קבוע אחרון]],"")</f>
        <v/>
      </c>
      <c r="AC975" s="1" t="str">
        <f>IF(AND(טבלה1013[[#This Row],[הווסת פעיל?]]=1,X974=0,טבלה1013[[#This Row],[וסת קבוע אחרון]]&lt;&gt;W974),1,"")</f>
        <v/>
      </c>
      <c r="AD975" s="1" t="str">
        <f>IF(AND(טבלה1013[[#This Row],[הווסת פעיל?]]&lt;&gt;"",B976=1),טבלה1013[[#This Row],[CycleNumber]],"")</f>
        <v/>
      </c>
      <c r="AE975" s="1" t="str">
        <f>IF(AND(טבלה1013[[#This Row],[הווסת פעיל?]]&lt;&gt;"",X974=""),טבלה1013[[#This Row],[CycleNumber]],"")</f>
        <v/>
      </c>
      <c r="AF975" s="1" t="str">
        <f>IF(B976=1,"",IF(טבלה1013[[#This Row],[הווסת פעיל?]]=1,IF(טבלה1013[[#This Row],[וסת קבוע אחרון]]=F976,1,0),""))</f>
        <v/>
      </c>
      <c r="AG975" s="1" t="str">
        <f>IF(B976=1,"",IF(טבלה1013[[#This Row],[הווסת פעיל?]]=1,IF(OR(טבלה1013[[#This Row],[וסת קבוע אחרון]]=F976,F976=טבלה1013[[#This Row],[LengthofCycle]]),1,0),""))</f>
        <v/>
      </c>
      <c r="AH975" s="1" t="str">
        <f>IF(B976=1,"",IF(טבלה1013[[#This Row],[הווסת פעיל?]]=1,IF(OR(טבלה1013[[#This Row],[וסת קבוע אחרון]]=F976,F976=טבלה1013[[#This Row],[LengthofCycle]],AND(טבלה1013[[#This Row],[LengthofCycle]]&lt;&gt;טבלה1013[[#This Row],[וסת קבוע אחרון]],OR(F976=28,F976=29))),1,0),""))</f>
        <v/>
      </c>
      <c r="AI975" s="1" t="str">
        <f>IF(AND(טבלה1013[[#This Row],[הווסת פעיל?]]=1,B976=1),1,"")</f>
        <v/>
      </c>
      <c r="AJ975" s="4">
        <f>IF(AND(טבלה1013[[#This Row],[הווסת פעיל?]]&lt;&gt;1,B976&lt;&gt;1,B976&lt;&gt;""),IF(טבלה1013[[#This Row],[LengthofCycle]]=F976,1,0),"")</f>
        <v>0</v>
      </c>
      <c r="AK975" s="4">
        <f>IF(AND(טבלה1013[[#This Row],[הווסת פעיל?]]&lt;&gt;1,B976&lt;&gt;1,B976&lt;&gt;""),IF(OR(טבלה1013[[#This Row],[LengthofCycle]]=F976,F976=29),1,0),"")</f>
        <v>0</v>
      </c>
      <c r="AL975" s="4">
        <f>IF(AND(טבלה1013[[#This Row],[הווסת פעיל?]]&lt;&gt;1,B976&lt;&gt;1,B976&lt;&gt;""),IF(OR(טבלה1013[[#This Row],[LengthofCycle]]=F976,F976=29,F976=28),1,0),"")</f>
        <v>0</v>
      </c>
    </row>
    <row r="976" spans="1:38" x14ac:dyDescent="0.25">
      <c r="A976" s="1" t="s">
        <v>136</v>
      </c>
      <c r="B976" s="1">
        <v>7</v>
      </c>
      <c r="C976" s="1">
        <v>1</v>
      </c>
      <c r="D976" s="1">
        <v>1</v>
      </c>
      <c r="E976" s="1">
        <v>0</v>
      </c>
      <c r="F976" s="1">
        <v>30</v>
      </c>
      <c r="G976" s="1">
        <f>טבלה1013[[#This Row],[LengthofCycle]]+1</f>
        <v>31</v>
      </c>
      <c r="H976" s="1">
        <f>IF(IFERROR(LOOKUP(טבלה1013[[#This Row],[ClientID]],קביעויות[השבוע]),FALSE)=טבלה1013[[#This Row],[ClientID]],1,"")</f>
        <v>1</v>
      </c>
      <c r="I976" s="1" t="str">
        <f>IF(AND(טבלה1013[[#This Row],[CycleNumber]]&gt;1,OR(B977="",טבלה1013[[#This Row],[CycleNumber]]&gt;B975)),IF(OR(AND(טבלה1013[[#This Row],[LengthofCycle]]=28,F975=28),AND(טבלה1013[[#This Row],[LengthofCycle]]=35,F975=35)),1,""),"")</f>
        <v/>
      </c>
      <c r="J976" s="1" t="str">
        <f>IF(AND(טבלה1013[[#This Row],[וסת השבוע]]=1,I975=1,טבלה1013[[#This Row],[CycleNumber]]&gt;B975),1,"")</f>
        <v/>
      </c>
      <c r="K976" s="1" t="str">
        <f>IF(טבלה1013[[#This Row],[CycleNumber]]=1,"",IF(טבלה1013[[#This Row],[וסת השבוע]]=1,0,IF(K975="","",IF(K975=0,IF(טבלה1013[[#This Row],[LengthofCycle]]=28,0,1),IF(K975=1,IF(טבלה1013[[#This Row],[LengthofCycle]]+F975=28*2,0,2),IF(K975=2,IF(טבלה1013[[#This Row],[LengthofCycle]]+F975+F974=28*3,0,3),""))))))</f>
        <v/>
      </c>
      <c r="L976" s="1" t="str">
        <f>IF(טבלה1013[[#This Row],[וסת השבוע]]=1,IF(טבלה1013[[#This Row],[וסת השבוע וההפלגה ביחד]]=1,L975+1,0),IF(AND(טבלה1013[[#This Row],[CycleNumber]]&gt;B975,טבלה1013[[#This Row],[CycleNumber]]&gt;1),IF(טבלה1013[[#This Row],[וסת השבוע פעיל?]]&lt;&gt;"",L975+1,""),""))</f>
        <v/>
      </c>
      <c r="M976" s="1" t="str">
        <f>IF(AND(טבלה1013[[#This Row],[וסת השבוע פעיל?]]&lt;&gt;"",טבלה1013[[#This Row],[CycleNumber]]&lt;B977,B977&lt;&gt;"",טבלה1013[[#This Row],[וסת השבוע פעיל?]]&lt;3),IF(K977=0,IF(AND(טבלה1013[[#This Row],[וסת השבוע פעיל?]]&gt;0,I977=1),0,1),0),"")</f>
        <v/>
      </c>
      <c r="N976" s="1" t="str">
        <f t="shared" si="84"/>
        <v/>
      </c>
      <c r="O976" s="1" t="str">
        <f>IF(AND(טבלה1013[[#This Row],[חיזוי - שבוע]]=1,J977=1),1,"")</f>
        <v/>
      </c>
      <c r="P976" s="1" t="str">
        <f>IF(AND(טבלה1013[[#This Row],[חיזוי טוב עם הפלגה?]]=1,טבלה1013[[#This Row],[וסת קבוע אחרון]]&lt;&gt;28,X975=1),1,"")</f>
        <v/>
      </c>
      <c r="Q976" s="1" t="str">
        <f>IF(AND(טבלה1013[[#This Row],[וסת השבוע פעיל?]]&lt;3,OR(טבלה1013[[#This Row],[CycleNumber]]&gt;B977,B977="")),1,"")</f>
        <v/>
      </c>
      <c r="R976" s="1">
        <f>IF(טבלה1013[[#This Row],[האישה קבעה וסת שבוע?]]=1,IF(טבלה1013[[#This Row],[וסת השבוע פעיל?]]&lt;3,1,0),"")</f>
        <v>0</v>
      </c>
      <c r="S9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6" s="1">
        <f t="shared" si="81"/>
        <v>0</v>
      </c>
      <c r="U976" s="1">
        <f t="shared" si="82"/>
        <v>0</v>
      </c>
      <c r="V976" s="1">
        <f t="shared" si="83"/>
        <v>0</v>
      </c>
      <c r="W976" s="1" t="str">
        <f>IF(טבלה1013[[#This Row],[3 הפלגות זהות]]="","",IF(טבלה1013[[#This Row],[3 הפלגות זהות]]=1,טבלה1013[[#This Row],[LengthofCycle]],W975))</f>
        <v/>
      </c>
      <c r="Y976" s="1" t="str">
        <f>IF(OR(טבלה1013[[#This Row],[הווסת פעיל?]]=0,טבלה1013[[#This Row],[הווסת פעיל?]]=""),"",SUM(Y975,טבלה1013[[#This Row],[הווסת פעיל?]]))</f>
        <v/>
      </c>
      <c r="Z976" s="1" t="str">
        <f>IF(AND(טבלה1013[[#This Row],[כמה מחזורים עד עקירה]]&lt;&gt;"",Y977=""),טבלה1013[[#This Row],[כמה מחזורים עד עקירה]],"")</f>
        <v/>
      </c>
      <c r="AA976" s="1" t="str">
        <f>IF(AND(טבלה1013[[#This Row],[הווסת פעיל?]]=1,טבלה1013[[#This Row],[וסת קבוע אחרון]]&lt;&gt;W975),טבלה1013[[#This Row],[וסת קבוע אחרון]],"")</f>
        <v/>
      </c>
      <c r="AB976" s="1" t="str">
        <f>IF(AND(טבלה1013[[#This Row],[הווסת פעיל?]]=1,X975=0,טבלה1013[[#This Row],[וסת קבוע אחרון]]=W975),טבלה1013[[#This Row],[וסת קבוע אחרון]],"")</f>
        <v/>
      </c>
      <c r="AC976" s="1" t="str">
        <f>IF(AND(טבלה1013[[#This Row],[הווסת פעיל?]]=1,X975=0,טבלה1013[[#This Row],[וסת קבוע אחרון]]&lt;&gt;W975),1,"")</f>
        <v/>
      </c>
      <c r="AD976" s="1" t="str">
        <f>IF(AND(טבלה1013[[#This Row],[הווסת פעיל?]]&lt;&gt;"",B977=1),טבלה1013[[#This Row],[CycleNumber]],"")</f>
        <v/>
      </c>
      <c r="AE976" s="1" t="str">
        <f>IF(AND(טבלה1013[[#This Row],[הווסת פעיל?]]&lt;&gt;"",X975=""),טבלה1013[[#This Row],[CycleNumber]],"")</f>
        <v/>
      </c>
      <c r="AF976" s="1" t="str">
        <f>IF(B977=1,"",IF(טבלה1013[[#This Row],[הווסת פעיל?]]=1,IF(טבלה1013[[#This Row],[וסת קבוע אחרון]]=F977,1,0),""))</f>
        <v/>
      </c>
      <c r="AG976" s="1" t="str">
        <f>IF(B977=1,"",IF(טבלה1013[[#This Row],[הווסת פעיל?]]=1,IF(OR(טבלה1013[[#This Row],[וסת קבוע אחרון]]=F977,F977=טבלה1013[[#This Row],[LengthofCycle]]),1,0),""))</f>
        <v/>
      </c>
      <c r="AH976" s="1" t="str">
        <f>IF(B977=1,"",IF(טבלה1013[[#This Row],[הווסת פעיל?]]=1,IF(OR(טבלה1013[[#This Row],[וסת קבוע אחרון]]=F977,F977=טבלה1013[[#This Row],[LengthofCycle]],AND(טבלה1013[[#This Row],[LengthofCycle]]&lt;&gt;טבלה1013[[#This Row],[וסת קבוע אחרון]],OR(F977=28,F977=29))),1,0),""))</f>
        <v/>
      </c>
      <c r="AI976" s="1" t="str">
        <f>IF(AND(טבלה1013[[#This Row],[הווסת פעיל?]]=1,B977=1),1,"")</f>
        <v/>
      </c>
      <c r="AJ976" s="4">
        <f>IF(AND(טבלה1013[[#This Row],[הווסת פעיל?]]&lt;&gt;1,B977&lt;&gt;1,B977&lt;&gt;""),IF(טבלה1013[[#This Row],[LengthofCycle]]=F977,1,0),"")</f>
        <v>0</v>
      </c>
      <c r="AK976" s="4">
        <f>IF(AND(טבלה1013[[#This Row],[הווסת פעיל?]]&lt;&gt;1,B977&lt;&gt;1,B977&lt;&gt;""),IF(OR(טבלה1013[[#This Row],[LengthofCycle]]=F977,F977=29),1,0),"")</f>
        <v>0</v>
      </c>
      <c r="AL976" s="4">
        <f>IF(AND(טבלה1013[[#This Row],[הווסת פעיל?]]&lt;&gt;1,B977&lt;&gt;1,B977&lt;&gt;""),IF(OR(טבלה1013[[#This Row],[LengthofCycle]]=F977,F977=29,F977=28),1,0),"")</f>
        <v>1</v>
      </c>
    </row>
    <row r="977" spans="1:38" x14ac:dyDescent="0.25">
      <c r="A977" s="1" t="s">
        <v>136</v>
      </c>
      <c r="B977" s="1">
        <v>8</v>
      </c>
      <c r="C977" s="1">
        <v>1</v>
      </c>
      <c r="D977" s="1">
        <v>1</v>
      </c>
      <c r="E977" s="1">
        <v>0</v>
      </c>
      <c r="F977" s="1">
        <v>28</v>
      </c>
      <c r="G977" s="1">
        <f>טבלה1013[[#This Row],[LengthofCycle]]+1</f>
        <v>29</v>
      </c>
      <c r="H977" s="1">
        <f>IF(IFERROR(LOOKUP(טבלה1013[[#This Row],[ClientID]],קביעויות[השבוע]),FALSE)=טבלה1013[[#This Row],[ClientID]],1,"")</f>
        <v>1</v>
      </c>
      <c r="I977" s="1" t="str">
        <f>IF(AND(טבלה1013[[#This Row],[CycleNumber]]&gt;1,OR(B978="",טבלה1013[[#This Row],[CycleNumber]]&gt;B976)),IF(OR(AND(טבלה1013[[#This Row],[LengthofCycle]]=28,F976=28),AND(טבלה1013[[#This Row],[LengthofCycle]]=35,F976=35)),1,""),"")</f>
        <v/>
      </c>
      <c r="J977" s="1" t="str">
        <f>IF(AND(טבלה1013[[#This Row],[וסת השבוע]]=1,I976=1,טבלה1013[[#This Row],[CycleNumber]]&gt;B976),1,"")</f>
        <v/>
      </c>
      <c r="K977" s="1" t="str">
        <f>IF(טבלה1013[[#This Row],[CycleNumber]]=1,"",IF(טבלה1013[[#This Row],[וסת השבוע]]=1,0,IF(K976="","",IF(K976=0,IF(טבלה1013[[#This Row],[LengthofCycle]]=28,0,1),IF(K976=1,IF(טבלה1013[[#This Row],[LengthofCycle]]+F976=28*2,0,2),IF(K976=2,IF(טבלה1013[[#This Row],[LengthofCycle]]+F976+F975=28*3,0,3),""))))))</f>
        <v/>
      </c>
      <c r="L977" s="1" t="str">
        <f>IF(טבלה1013[[#This Row],[וסת השבוע]]=1,IF(טבלה1013[[#This Row],[וסת השבוע וההפלגה ביחד]]=1,L976+1,0),IF(AND(טבלה1013[[#This Row],[CycleNumber]]&gt;B976,טבלה1013[[#This Row],[CycleNumber]]&gt;1),IF(טבלה1013[[#This Row],[וסת השבוע פעיל?]]&lt;&gt;"",L976+1,""),""))</f>
        <v/>
      </c>
      <c r="M977" s="1" t="str">
        <f>IF(AND(טבלה1013[[#This Row],[וסת השבוע פעיל?]]&lt;&gt;"",טבלה1013[[#This Row],[CycleNumber]]&lt;B978,B978&lt;&gt;"",טבלה1013[[#This Row],[וסת השבוע פעיל?]]&lt;3),IF(K978=0,IF(AND(טבלה1013[[#This Row],[וסת השבוע פעיל?]]&gt;0,I978=1),0,1),0),"")</f>
        <v/>
      </c>
      <c r="N977" s="1" t="str">
        <f t="shared" si="84"/>
        <v/>
      </c>
      <c r="O977" s="1" t="str">
        <f>IF(AND(טבלה1013[[#This Row],[חיזוי - שבוע]]=1,J978=1),1,"")</f>
        <v/>
      </c>
      <c r="P977" s="1" t="str">
        <f>IF(AND(טבלה1013[[#This Row],[חיזוי טוב עם הפלגה?]]=1,טבלה1013[[#This Row],[וסת קבוע אחרון]]&lt;&gt;28,X976=1),1,"")</f>
        <v/>
      </c>
      <c r="Q977" s="1" t="str">
        <f>IF(AND(טבלה1013[[#This Row],[וסת השבוע פעיל?]]&lt;3,OR(טבלה1013[[#This Row],[CycleNumber]]&gt;B978,B978="")),1,"")</f>
        <v/>
      </c>
      <c r="R977" s="1">
        <f>IF(טבלה1013[[#This Row],[האישה קבעה וסת שבוע?]]=1,IF(טבלה1013[[#This Row],[וסת השבוע פעיל?]]&lt;3,1,0),"")</f>
        <v>0</v>
      </c>
      <c r="S9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7" s="1">
        <f t="shared" si="81"/>
        <v>0</v>
      </c>
      <c r="U977" s="1">
        <f t="shared" si="82"/>
        <v>0</v>
      </c>
      <c r="V977" s="1">
        <f t="shared" si="83"/>
        <v>0</v>
      </c>
      <c r="W977" s="1" t="str">
        <f>IF(טבלה1013[[#This Row],[3 הפלגות זהות]]="","",IF(טבלה1013[[#This Row],[3 הפלגות זהות]]=1,טבלה1013[[#This Row],[LengthofCycle]],W976))</f>
        <v/>
      </c>
      <c r="Y977" s="1" t="str">
        <f>IF(OR(טבלה1013[[#This Row],[הווסת פעיל?]]=0,טבלה1013[[#This Row],[הווסת פעיל?]]=""),"",SUM(Y976,טבלה1013[[#This Row],[הווסת פעיל?]]))</f>
        <v/>
      </c>
      <c r="Z977" s="1" t="str">
        <f>IF(AND(טבלה1013[[#This Row],[כמה מחזורים עד עקירה]]&lt;&gt;"",Y978=""),טבלה1013[[#This Row],[כמה מחזורים עד עקירה]],"")</f>
        <v/>
      </c>
      <c r="AA977" s="1" t="str">
        <f>IF(AND(טבלה1013[[#This Row],[הווסת פעיל?]]=1,טבלה1013[[#This Row],[וסת קבוע אחרון]]&lt;&gt;W976),טבלה1013[[#This Row],[וסת קבוע אחרון]],"")</f>
        <v/>
      </c>
      <c r="AB977" s="1" t="str">
        <f>IF(AND(טבלה1013[[#This Row],[הווסת פעיל?]]=1,X976=0,טבלה1013[[#This Row],[וסת קבוע אחרון]]=W976),טבלה1013[[#This Row],[וסת קבוע אחרון]],"")</f>
        <v/>
      </c>
      <c r="AC977" s="1" t="str">
        <f>IF(AND(טבלה1013[[#This Row],[הווסת פעיל?]]=1,X976=0,טבלה1013[[#This Row],[וסת קבוע אחרון]]&lt;&gt;W976),1,"")</f>
        <v/>
      </c>
      <c r="AD977" s="1" t="str">
        <f>IF(AND(טבלה1013[[#This Row],[הווסת פעיל?]]&lt;&gt;"",B978=1),טבלה1013[[#This Row],[CycleNumber]],"")</f>
        <v/>
      </c>
      <c r="AE977" s="1" t="str">
        <f>IF(AND(טבלה1013[[#This Row],[הווסת פעיל?]]&lt;&gt;"",X976=""),טבלה1013[[#This Row],[CycleNumber]],"")</f>
        <v/>
      </c>
      <c r="AF977" s="1" t="str">
        <f>IF(B978=1,"",IF(טבלה1013[[#This Row],[הווסת פעיל?]]=1,IF(טבלה1013[[#This Row],[וסת קבוע אחרון]]=F978,1,0),""))</f>
        <v/>
      </c>
      <c r="AG977" s="1" t="str">
        <f>IF(B978=1,"",IF(טבלה1013[[#This Row],[הווסת פעיל?]]=1,IF(OR(טבלה1013[[#This Row],[וסת קבוע אחרון]]=F978,F978=טבלה1013[[#This Row],[LengthofCycle]]),1,0),""))</f>
        <v/>
      </c>
      <c r="AH977" s="1" t="str">
        <f>IF(B978=1,"",IF(טבלה1013[[#This Row],[הווסת פעיל?]]=1,IF(OR(טבלה1013[[#This Row],[וסת קבוע אחרון]]=F978,F978=טבלה1013[[#This Row],[LengthofCycle]],AND(טבלה1013[[#This Row],[LengthofCycle]]&lt;&gt;טבלה1013[[#This Row],[וסת קבוע אחרון]],OR(F978=28,F978=29))),1,0),""))</f>
        <v/>
      </c>
      <c r="AI977" s="1" t="str">
        <f>IF(AND(טבלה1013[[#This Row],[הווסת פעיל?]]=1,B978=1),1,"")</f>
        <v/>
      </c>
      <c r="AJ977" s="4">
        <f>IF(AND(טבלה1013[[#This Row],[הווסת פעיל?]]&lt;&gt;1,B978&lt;&gt;1,B978&lt;&gt;""),IF(טבלה1013[[#This Row],[LengthofCycle]]=F978,1,0),"")</f>
        <v>1</v>
      </c>
      <c r="AK977" s="4">
        <f>IF(AND(טבלה1013[[#This Row],[הווסת פעיל?]]&lt;&gt;1,B978&lt;&gt;1,B978&lt;&gt;""),IF(OR(טבלה1013[[#This Row],[LengthofCycle]]=F978,F978=29),1,0),"")</f>
        <v>1</v>
      </c>
      <c r="AL977" s="4">
        <f>IF(AND(טבלה1013[[#This Row],[הווסת פעיל?]]&lt;&gt;1,B978&lt;&gt;1,B978&lt;&gt;""),IF(OR(טבלה1013[[#This Row],[LengthofCycle]]=F978,F978=29,F978=28),1,0),"")</f>
        <v>1</v>
      </c>
    </row>
    <row r="978" spans="1:38" x14ac:dyDescent="0.25">
      <c r="A978" s="1" t="s">
        <v>136</v>
      </c>
      <c r="B978" s="1">
        <v>9</v>
      </c>
      <c r="C978" s="1">
        <v>1</v>
      </c>
      <c r="D978" s="1">
        <v>1</v>
      </c>
      <c r="E978" s="1">
        <v>0</v>
      </c>
      <c r="F978" s="1">
        <v>28</v>
      </c>
      <c r="G978" s="1">
        <f>טבלה1013[[#This Row],[LengthofCycle]]+1</f>
        <v>29</v>
      </c>
      <c r="H978" s="1">
        <f>IF(IFERROR(LOOKUP(טבלה1013[[#This Row],[ClientID]],קביעויות[השבוע]),FALSE)=טבלה1013[[#This Row],[ClientID]],1,"")</f>
        <v>1</v>
      </c>
      <c r="I978" s="1">
        <f>IF(AND(טבלה1013[[#This Row],[CycleNumber]]&gt;1,OR(B979="",טבלה1013[[#This Row],[CycleNumber]]&gt;B977)),IF(OR(AND(טבלה1013[[#This Row],[LengthofCycle]]=28,F977=28),AND(טבלה1013[[#This Row],[LengthofCycle]]=35,F977=35)),1,""),"")</f>
        <v>1</v>
      </c>
      <c r="J978" s="1" t="str">
        <f>IF(AND(טבלה1013[[#This Row],[וסת השבוע]]=1,I977=1,טבלה1013[[#This Row],[CycleNumber]]&gt;B977),1,"")</f>
        <v/>
      </c>
      <c r="K978" s="1">
        <f>IF(טבלה1013[[#This Row],[CycleNumber]]=1,"",IF(טבלה1013[[#This Row],[וסת השבוע]]=1,0,IF(K977="","",IF(K977=0,IF(טבלה1013[[#This Row],[LengthofCycle]]=28,0,1),IF(K977=1,IF(טבלה1013[[#This Row],[LengthofCycle]]+F977=28*2,0,2),IF(K977=2,IF(טבלה1013[[#This Row],[LengthofCycle]]+F977+F976=28*3,0,3),""))))))</f>
        <v>0</v>
      </c>
      <c r="L978" s="1">
        <f>IF(טבלה1013[[#This Row],[וסת השבוע]]=1,IF(טבלה1013[[#This Row],[וסת השבוע וההפלגה ביחד]]=1,L977+1,0),IF(AND(טבלה1013[[#This Row],[CycleNumber]]&gt;B977,טבלה1013[[#This Row],[CycleNumber]]&gt;1),IF(טבלה1013[[#This Row],[וסת השבוע פעיל?]]&lt;&gt;"",L977+1,""),""))</f>
        <v>0</v>
      </c>
      <c r="M978" s="1">
        <f>IF(AND(טבלה1013[[#This Row],[וסת השבוע פעיל?]]&lt;&gt;"",טבלה1013[[#This Row],[CycleNumber]]&lt;B979,B979&lt;&gt;"",טבלה1013[[#This Row],[וסת השבוע פעיל?]]&lt;3),IF(K979=0,IF(AND(טבלה1013[[#This Row],[וסת השבוע פעיל?]]&gt;0,I979=1),0,1),0),"")</f>
        <v>0</v>
      </c>
      <c r="N978" s="1" t="str">
        <f t="shared" si="84"/>
        <v/>
      </c>
      <c r="O978" s="1" t="str">
        <f>IF(AND(טבלה1013[[#This Row],[חיזוי - שבוע]]=1,J979=1),1,"")</f>
        <v/>
      </c>
      <c r="P978" s="1" t="str">
        <f>IF(AND(טבלה1013[[#This Row],[חיזוי טוב עם הפלגה?]]=1,טבלה1013[[#This Row],[וסת קבוע אחרון]]&lt;&gt;28,X977=1),1,"")</f>
        <v/>
      </c>
      <c r="Q978" s="1" t="str">
        <f>IF(AND(טבלה1013[[#This Row],[וסת השבוע פעיל?]]&lt;3,OR(טבלה1013[[#This Row],[CycleNumber]]&gt;B979,B979="")),1,"")</f>
        <v/>
      </c>
      <c r="R978" s="1">
        <f>IF(טבלה1013[[#This Row],[האישה קבעה וסת שבוע?]]=1,IF(טבלה1013[[#This Row],[וסת השבוע פעיל?]]&lt;3,1,0),"")</f>
        <v>1</v>
      </c>
      <c r="S9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8" s="1">
        <f t="shared" si="81"/>
        <v>0</v>
      </c>
      <c r="U978" s="1">
        <f t="shared" si="82"/>
        <v>0</v>
      </c>
      <c r="V978" s="1">
        <f t="shared" si="83"/>
        <v>0</v>
      </c>
      <c r="W978" s="1" t="str">
        <f>IF(טבלה1013[[#This Row],[3 הפלגות זהות]]="","",IF(טבלה1013[[#This Row],[3 הפלגות זהות]]=1,טבלה1013[[#This Row],[LengthofCycle]],W977))</f>
        <v/>
      </c>
      <c r="Y978" s="1" t="str">
        <f>IF(OR(טבלה1013[[#This Row],[הווסת פעיל?]]=0,טבלה1013[[#This Row],[הווסת פעיל?]]=""),"",SUM(Y977,טבלה1013[[#This Row],[הווסת פעיל?]]))</f>
        <v/>
      </c>
      <c r="Z978" s="1" t="str">
        <f>IF(AND(טבלה1013[[#This Row],[כמה מחזורים עד עקירה]]&lt;&gt;"",Y979=""),טבלה1013[[#This Row],[כמה מחזורים עד עקירה]],"")</f>
        <v/>
      </c>
      <c r="AA978" s="1" t="str">
        <f>IF(AND(טבלה1013[[#This Row],[הווסת פעיל?]]=1,טבלה1013[[#This Row],[וסת קבוע אחרון]]&lt;&gt;W977),טבלה1013[[#This Row],[וסת קבוע אחרון]],"")</f>
        <v/>
      </c>
      <c r="AB978" s="1" t="str">
        <f>IF(AND(טבלה1013[[#This Row],[הווסת פעיל?]]=1,X977=0,טבלה1013[[#This Row],[וסת קבוע אחרון]]=W977),טבלה1013[[#This Row],[וסת קבוע אחרון]],"")</f>
        <v/>
      </c>
      <c r="AC978" s="1" t="str">
        <f>IF(AND(טבלה1013[[#This Row],[הווסת פעיל?]]=1,X977=0,טבלה1013[[#This Row],[וסת קבוע אחרון]]&lt;&gt;W977),1,"")</f>
        <v/>
      </c>
      <c r="AD978" s="1" t="str">
        <f>IF(AND(טבלה1013[[#This Row],[הווסת פעיל?]]&lt;&gt;"",B979=1),טבלה1013[[#This Row],[CycleNumber]],"")</f>
        <v/>
      </c>
      <c r="AE978" s="1" t="str">
        <f>IF(AND(טבלה1013[[#This Row],[הווסת פעיל?]]&lt;&gt;"",X977=""),טבלה1013[[#This Row],[CycleNumber]],"")</f>
        <v/>
      </c>
      <c r="AF978" s="1" t="str">
        <f>IF(B979=1,"",IF(טבלה1013[[#This Row],[הווסת פעיל?]]=1,IF(טבלה1013[[#This Row],[וסת קבוע אחרון]]=F979,1,0),""))</f>
        <v/>
      </c>
      <c r="AG978" s="1" t="str">
        <f>IF(B979=1,"",IF(טבלה1013[[#This Row],[הווסת פעיל?]]=1,IF(OR(טבלה1013[[#This Row],[וסת קבוע אחרון]]=F979,F979=טבלה1013[[#This Row],[LengthofCycle]]),1,0),""))</f>
        <v/>
      </c>
      <c r="AH978" s="1" t="str">
        <f>IF(B979=1,"",IF(טבלה1013[[#This Row],[הווסת פעיל?]]=1,IF(OR(טבלה1013[[#This Row],[וסת קבוע אחרון]]=F979,F979=טבלה1013[[#This Row],[LengthofCycle]],AND(טבלה1013[[#This Row],[LengthofCycle]]&lt;&gt;טבלה1013[[#This Row],[וסת קבוע אחרון]],OR(F979=28,F979=29))),1,0),""))</f>
        <v/>
      </c>
      <c r="AI978" s="1" t="str">
        <f>IF(AND(טבלה1013[[#This Row],[הווסת פעיל?]]=1,B979=1),1,"")</f>
        <v/>
      </c>
      <c r="AJ978" s="4">
        <f>IF(AND(טבלה1013[[#This Row],[הווסת פעיל?]]&lt;&gt;1,B979&lt;&gt;1,B979&lt;&gt;""),IF(טבלה1013[[#This Row],[LengthofCycle]]=F979,1,0),"")</f>
        <v>0</v>
      </c>
      <c r="AK978" s="4">
        <f>IF(AND(טבלה1013[[#This Row],[הווסת פעיל?]]&lt;&gt;1,B979&lt;&gt;1,B979&lt;&gt;""),IF(OR(טבלה1013[[#This Row],[LengthofCycle]]=F979,F979=29),1,0),"")</f>
        <v>1</v>
      </c>
      <c r="AL978" s="4">
        <f>IF(AND(טבלה1013[[#This Row],[הווסת פעיל?]]&lt;&gt;1,B979&lt;&gt;1,B979&lt;&gt;""),IF(OR(טבלה1013[[#This Row],[LengthofCycle]]=F979,F979=29,F979=28),1,0),"")</f>
        <v>1</v>
      </c>
    </row>
    <row r="979" spans="1:38" x14ac:dyDescent="0.25">
      <c r="A979" s="1" t="s">
        <v>136</v>
      </c>
      <c r="B979" s="1">
        <v>10</v>
      </c>
      <c r="C979" s="1">
        <v>1</v>
      </c>
      <c r="D979" s="1">
        <v>1</v>
      </c>
      <c r="E979" s="1">
        <v>0</v>
      </c>
      <c r="F979" s="1">
        <v>29</v>
      </c>
      <c r="G979" s="1">
        <f>טבלה1013[[#This Row],[LengthofCycle]]+1</f>
        <v>30</v>
      </c>
      <c r="H979" s="1">
        <f>IF(IFERROR(LOOKUP(טבלה1013[[#This Row],[ClientID]],קביעויות[השבוע]),FALSE)=טבלה1013[[#This Row],[ClientID]],1,"")</f>
        <v>1</v>
      </c>
      <c r="I979" s="1" t="str">
        <f>IF(AND(טבלה1013[[#This Row],[CycleNumber]]&gt;1,OR(B980="",טבלה1013[[#This Row],[CycleNumber]]&gt;B978)),IF(OR(AND(טבלה1013[[#This Row],[LengthofCycle]]=28,F978=28),AND(טבלה1013[[#This Row],[LengthofCycle]]=35,F978=35)),1,""),"")</f>
        <v/>
      </c>
      <c r="J979" s="1" t="str">
        <f>IF(AND(טבלה1013[[#This Row],[וסת השבוע]]=1,I978=1,טבלה1013[[#This Row],[CycleNumber]]&gt;B978),1,"")</f>
        <v/>
      </c>
      <c r="K979" s="1">
        <f>IF(טבלה1013[[#This Row],[CycleNumber]]=1,"",IF(טבלה1013[[#This Row],[וסת השבוע]]=1,0,IF(K978="","",IF(K978=0,IF(טבלה1013[[#This Row],[LengthofCycle]]=28,0,1),IF(K978=1,IF(טבלה1013[[#This Row],[LengthofCycle]]+F978=28*2,0,2),IF(K978=2,IF(טבלה1013[[#This Row],[LengthofCycle]]+F978+F977=28*3,0,3),""))))))</f>
        <v>1</v>
      </c>
      <c r="L979" s="1">
        <f>IF(טבלה1013[[#This Row],[וסת השבוע]]=1,IF(טבלה1013[[#This Row],[וסת השבוע וההפלגה ביחד]]=1,L978+1,0),IF(AND(טבלה1013[[#This Row],[CycleNumber]]&gt;B978,טבלה1013[[#This Row],[CycleNumber]]&gt;1),IF(טבלה1013[[#This Row],[וסת השבוע פעיל?]]&lt;&gt;"",L978+1,""),""))</f>
        <v>1</v>
      </c>
      <c r="M979" s="1" t="str">
        <f>IF(AND(טבלה1013[[#This Row],[וסת השבוע פעיל?]]&lt;&gt;"",טבלה1013[[#This Row],[CycleNumber]]&lt;B980,B980&lt;&gt;"",טבלה1013[[#This Row],[וסת השבוע פעיל?]]&lt;3),IF(K980=0,IF(AND(טבלה1013[[#This Row],[וסת השבוע פעיל?]]&gt;0,I980=1),0,1),0),"")</f>
        <v/>
      </c>
      <c r="N979" s="1">
        <f t="shared" si="84"/>
        <v>29</v>
      </c>
      <c r="O979" s="1" t="str">
        <f>IF(AND(טבלה1013[[#This Row],[חיזוי - שבוע]]=1,J980=1),1,"")</f>
        <v/>
      </c>
      <c r="P979" s="1" t="str">
        <f>IF(AND(טבלה1013[[#This Row],[חיזוי טוב עם הפלגה?]]=1,טבלה1013[[#This Row],[וסת קבוע אחרון]]&lt;&gt;28,X978=1),1,"")</f>
        <v/>
      </c>
      <c r="Q979" s="1">
        <f>IF(AND(טבלה1013[[#This Row],[וסת השבוע פעיל?]]&lt;3,OR(טבלה1013[[#This Row],[CycleNumber]]&gt;B980,B980="")),1,"")</f>
        <v>1</v>
      </c>
      <c r="R979" s="1">
        <f>IF(טבלה1013[[#This Row],[האישה קבעה וסת שבוע?]]=1,IF(טבלה1013[[#This Row],[וסת השבוע פעיל?]]&lt;3,1,0),"")</f>
        <v>1</v>
      </c>
      <c r="S9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79" s="1">
        <f t="shared" si="81"/>
        <v>0</v>
      </c>
      <c r="U979" s="1">
        <f t="shared" si="82"/>
        <v>0</v>
      </c>
      <c r="V979" s="1">
        <f t="shared" si="83"/>
        <v>0</v>
      </c>
      <c r="W979" s="1" t="str">
        <f>IF(טבלה1013[[#This Row],[3 הפלגות זהות]]="","",IF(טבלה1013[[#This Row],[3 הפלגות זהות]]=1,טבלה1013[[#This Row],[LengthofCycle]],W978))</f>
        <v/>
      </c>
      <c r="Y979" s="1" t="str">
        <f>IF(OR(טבלה1013[[#This Row],[הווסת פעיל?]]=0,טבלה1013[[#This Row],[הווסת פעיל?]]=""),"",SUM(Y978,טבלה1013[[#This Row],[הווסת פעיל?]]))</f>
        <v/>
      </c>
      <c r="Z979" s="1" t="str">
        <f>IF(AND(טבלה1013[[#This Row],[כמה מחזורים עד עקירה]]&lt;&gt;"",Y980=""),טבלה1013[[#This Row],[כמה מחזורים עד עקירה]],"")</f>
        <v/>
      </c>
      <c r="AA979" s="1" t="str">
        <f>IF(AND(טבלה1013[[#This Row],[הווסת פעיל?]]=1,טבלה1013[[#This Row],[וסת קבוע אחרון]]&lt;&gt;W978),טבלה1013[[#This Row],[וסת קבוע אחרון]],"")</f>
        <v/>
      </c>
      <c r="AB979" s="1" t="str">
        <f>IF(AND(טבלה1013[[#This Row],[הווסת פעיל?]]=1,X978=0,טבלה1013[[#This Row],[וסת קבוע אחרון]]=W978),טבלה1013[[#This Row],[וסת קבוע אחרון]],"")</f>
        <v/>
      </c>
      <c r="AC979" s="1" t="str">
        <f>IF(AND(טבלה1013[[#This Row],[הווסת פעיל?]]=1,X978=0,טבלה1013[[#This Row],[וסת קבוע אחרון]]&lt;&gt;W978),1,"")</f>
        <v/>
      </c>
      <c r="AD979" s="1" t="str">
        <f>IF(AND(טבלה1013[[#This Row],[הווסת פעיל?]]&lt;&gt;"",B980=1),טבלה1013[[#This Row],[CycleNumber]],"")</f>
        <v/>
      </c>
      <c r="AE979" s="1" t="str">
        <f>IF(AND(טבלה1013[[#This Row],[הווסת פעיל?]]&lt;&gt;"",X978=""),טבלה1013[[#This Row],[CycleNumber]],"")</f>
        <v/>
      </c>
      <c r="AF979" s="1" t="str">
        <f>IF(B980=1,"",IF(טבלה1013[[#This Row],[הווסת פעיל?]]=1,IF(טבלה1013[[#This Row],[וסת קבוע אחרון]]=F980,1,0),""))</f>
        <v/>
      </c>
      <c r="AG979" s="1" t="str">
        <f>IF(B980=1,"",IF(טבלה1013[[#This Row],[הווסת פעיל?]]=1,IF(OR(טבלה1013[[#This Row],[וסת קבוע אחרון]]=F980,F980=טבלה1013[[#This Row],[LengthofCycle]]),1,0),""))</f>
        <v/>
      </c>
      <c r="AH979" s="1" t="str">
        <f>IF(B980=1,"",IF(טבלה1013[[#This Row],[הווסת פעיל?]]=1,IF(OR(טבלה1013[[#This Row],[וסת קבוע אחרון]]=F980,F980=טבלה1013[[#This Row],[LengthofCycle]],AND(טבלה1013[[#This Row],[LengthofCycle]]&lt;&gt;טבלה1013[[#This Row],[וסת קבוע אחרון]],OR(F980=28,F980=29))),1,0),""))</f>
        <v/>
      </c>
      <c r="AI979" s="1" t="str">
        <f>IF(AND(טבלה1013[[#This Row],[הווסת פעיל?]]=1,B980=1),1,"")</f>
        <v/>
      </c>
      <c r="AJ979" s="4" t="str">
        <f>IF(AND(טבלה1013[[#This Row],[הווסת פעיל?]]&lt;&gt;1,B980&lt;&gt;1,B980&lt;&gt;""),IF(טבלה1013[[#This Row],[LengthofCycle]]=F980,1,0),"")</f>
        <v/>
      </c>
      <c r="AK979" s="4" t="str">
        <f>IF(AND(טבלה1013[[#This Row],[הווסת פעיל?]]&lt;&gt;1,B980&lt;&gt;1,B980&lt;&gt;""),IF(OR(טבלה1013[[#This Row],[LengthofCycle]]=F980,F980=29),1,0),"")</f>
        <v/>
      </c>
      <c r="AL979" s="4" t="str">
        <f>IF(AND(טבלה1013[[#This Row],[הווסת פעיל?]]&lt;&gt;1,B980&lt;&gt;1,B980&lt;&gt;""),IF(OR(טבלה1013[[#This Row],[LengthofCycle]]=F980,F980=29,F980=28),1,0),"")</f>
        <v/>
      </c>
    </row>
    <row r="980" spans="1:38" x14ac:dyDescent="0.25">
      <c r="A980" s="1" t="s">
        <v>137</v>
      </c>
      <c r="B980" s="1">
        <v>1</v>
      </c>
      <c r="C980" s="1">
        <v>0</v>
      </c>
      <c r="D980" s="1">
        <v>1</v>
      </c>
      <c r="E980" s="1">
        <v>0</v>
      </c>
      <c r="F980" s="1">
        <v>26</v>
      </c>
      <c r="G980" s="1">
        <f>טבלה1013[[#This Row],[LengthofCycle]]+1</f>
        <v>27</v>
      </c>
      <c r="H980" s="1" t="str">
        <f>IF(IFERROR(LOOKUP(טבלה1013[[#This Row],[ClientID]],קביעויות[השבוע]),FALSE)=טבלה1013[[#This Row],[ClientID]],1,"")</f>
        <v/>
      </c>
      <c r="I980" s="1" t="str">
        <f>IF(AND(טבלה1013[[#This Row],[CycleNumber]]&gt;1,OR(B981="",טבלה1013[[#This Row],[CycleNumber]]&gt;B979)),IF(OR(AND(טבלה1013[[#This Row],[LengthofCycle]]=28,F979=28),AND(טבלה1013[[#This Row],[LengthofCycle]]=35,F979=35)),1,""),"")</f>
        <v/>
      </c>
      <c r="J980" s="1" t="str">
        <f>IF(AND(טבלה1013[[#This Row],[וסת השבוע]]=1,I979=1,טבלה1013[[#This Row],[CycleNumber]]&gt;B979),1,"")</f>
        <v/>
      </c>
      <c r="K980" s="1" t="str">
        <f>IF(טבלה1013[[#This Row],[CycleNumber]]=1,"",IF(טבלה1013[[#This Row],[וסת השבוע]]=1,0,IF(K979="","",IF(K979=0,IF(טבלה1013[[#This Row],[LengthofCycle]]=28,0,1),IF(K979=1,IF(טבלה1013[[#This Row],[LengthofCycle]]+F979=28*2,0,2),IF(K979=2,IF(טבלה1013[[#This Row],[LengthofCycle]]+F979+F978=28*3,0,3),""))))))</f>
        <v/>
      </c>
      <c r="L980" s="1" t="str">
        <f>IF(טבלה1013[[#This Row],[וסת השבוע]]=1,IF(טבלה1013[[#This Row],[וסת השבוע וההפלגה ביחד]]=1,L979+1,0),IF(AND(טבלה1013[[#This Row],[CycleNumber]]&gt;B979,טבלה1013[[#This Row],[CycleNumber]]&gt;1),IF(טבלה1013[[#This Row],[וסת השבוע פעיל?]]&lt;&gt;"",L979+1,""),""))</f>
        <v/>
      </c>
      <c r="M980" s="1" t="str">
        <f>IF(AND(טבלה1013[[#This Row],[וסת השבוע פעיל?]]&lt;&gt;"",טבלה1013[[#This Row],[CycleNumber]]&lt;B981,B981&lt;&gt;"",טבלה1013[[#This Row],[וסת השבוע פעיל?]]&lt;3),IF(K981=0,IF(AND(טבלה1013[[#This Row],[וסת השבוע פעיל?]]&gt;0,I981=1),0,1),0),"")</f>
        <v/>
      </c>
      <c r="N980" s="1" t="str">
        <f t="shared" si="84"/>
        <v/>
      </c>
      <c r="O980" s="1" t="str">
        <f>IF(AND(טבלה1013[[#This Row],[חיזוי - שבוע]]=1,J981=1),1,"")</f>
        <v/>
      </c>
      <c r="P980" s="1" t="str">
        <f>IF(AND(טבלה1013[[#This Row],[חיזוי טוב עם הפלגה?]]=1,טבלה1013[[#This Row],[וסת קבוע אחרון]]&lt;&gt;28,X979=1),1,"")</f>
        <v/>
      </c>
      <c r="Q980" s="1" t="str">
        <f>IF(AND(טבלה1013[[#This Row],[וסת השבוע פעיל?]]&lt;3,OR(טבלה1013[[#This Row],[CycleNumber]]&gt;B981,B981="")),1,"")</f>
        <v/>
      </c>
      <c r="R980" s="1" t="str">
        <f>IF(טבלה1013[[#This Row],[האישה קבעה וסת שבוע?]]=1,IF(טבלה1013[[#This Row],[וסת השבוע פעיל?]]&lt;3,1,0),"")</f>
        <v/>
      </c>
      <c r="S9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0" s="1" t="str">
        <f t="shared" si="81"/>
        <v/>
      </c>
      <c r="U980" s="1" t="str">
        <f t="shared" si="82"/>
        <v/>
      </c>
      <c r="V980" s="1" t="str">
        <f t="shared" si="83"/>
        <v/>
      </c>
      <c r="W980" s="1" t="str">
        <f>IF(טבלה1013[[#This Row],[3 הפלגות זהות]]="","",IF(טבלה1013[[#This Row],[3 הפלגות זהות]]=1,טבלה1013[[#This Row],[LengthofCycle]],W979))</f>
        <v/>
      </c>
      <c r="Y980" s="1" t="str">
        <f>IF(OR(טבלה1013[[#This Row],[הווסת פעיל?]]=0,טבלה1013[[#This Row],[הווסת פעיל?]]=""),"",SUM(Y979,טבלה1013[[#This Row],[הווסת פעיל?]]))</f>
        <v/>
      </c>
      <c r="Z980" s="1" t="str">
        <f>IF(AND(טבלה1013[[#This Row],[כמה מחזורים עד עקירה]]&lt;&gt;"",Y981=""),טבלה1013[[#This Row],[כמה מחזורים עד עקירה]],"")</f>
        <v/>
      </c>
      <c r="AA980" s="1" t="str">
        <f>IF(AND(טבלה1013[[#This Row],[הווסת פעיל?]]=1,טבלה1013[[#This Row],[וסת קבוע אחרון]]&lt;&gt;W979),טבלה1013[[#This Row],[וסת קבוע אחרון]],"")</f>
        <v/>
      </c>
      <c r="AB980" s="1" t="str">
        <f>IF(AND(טבלה1013[[#This Row],[הווסת פעיל?]]=1,X979=0,טבלה1013[[#This Row],[וסת קבוע אחרון]]=W979),טבלה1013[[#This Row],[וסת קבוע אחרון]],"")</f>
        <v/>
      </c>
      <c r="AC980" s="1" t="str">
        <f>IF(AND(טבלה1013[[#This Row],[הווסת פעיל?]]=1,X979=0,טבלה1013[[#This Row],[וסת קבוע אחרון]]&lt;&gt;W979),1,"")</f>
        <v/>
      </c>
      <c r="AD980" s="1" t="str">
        <f>IF(AND(טבלה1013[[#This Row],[הווסת פעיל?]]&lt;&gt;"",B981=1),טבלה1013[[#This Row],[CycleNumber]],"")</f>
        <v/>
      </c>
      <c r="AE980" s="1" t="str">
        <f>IF(AND(טבלה1013[[#This Row],[הווסת פעיל?]]&lt;&gt;"",X979=""),טבלה1013[[#This Row],[CycleNumber]],"")</f>
        <v/>
      </c>
      <c r="AF980" s="1" t="str">
        <f>IF(B981=1,"",IF(טבלה1013[[#This Row],[הווסת פעיל?]]=1,IF(טבלה1013[[#This Row],[וסת קבוע אחרון]]=F981,1,0),""))</f>
        <v/>
      </c>
      <c r="AG980" s="1" t="str">
        <f>IF(B981=1,"",IF(טבלה1013[[#This Row],[הווסת פעיל?]]=1,IF(OR(טבלה1013[[#This Row],[וסת קבוע אחרון]]=F981,F981=טבלה1013[[#This Row],[LengthofCycle]]),1,0),""))</f>
        <v/>
      </c>
      <c r="AH980" s="1" t="str">
        <f>IF(B981=1,"",IF(טבלה1013[[#This Row],[הווסת פעיל?]]=1,IF(OR(טבלה1013[[#This Row],[וסת קבוע אחרון]]=F981,F981=טבלה1013[[#This Row],[LengthofCycle]],AND(טבלה1013[[#This Row],[LengthofCycle]]&lt;&gt;טבלה1013[[#This Row],[וסת קבוע אחרון]],OR(F981=28,F981=29))),1,0),""))</f>
        <v/>
      </c>
      <c r="AI980" s="1" t="str">
        <f>IF(AND(טבלה1013[[#This Row],[הווסת פעיל?]]=1,B981=1),1,"")</f>
        <v/>
      </c>
      <c r="AJ980" s="4">
        <f>IF(AND(טבלה1013[[#This Row],[הווסת פעיל?]]&lt;&gt;1,B981&lt;&gt;1,B981&lt;&gt;""),IF(טבלה1013[[#This Row],[LengthofCycle]]=F981,1,0),"")</f>
        <v>1</v>
      </c>
      <c r="AK980" s="4">
        <f>IF(AND(טבלה1013[[#This Row],[הווסת פעיל?]]&lt;&gt;1,B981&lt;&gt;1,B981&lt;&gt;""),IF(OR(טבלה1013[[#This Row],[LengthofCycle]]=F981,F981=29),1,0),"")</f>
        <v>1</v>
      </c>
      <c r="AL980" s="4">
        <f>IF(AND(טבלה1013[[#This Row],[הווסת פעיל?]]&lt;&gt;1,B981&lt;&gt;1,B981&lt;&gt;""),IF(OR(טבלה1013[[#This Row],[LengthofCycle]]=F981,F981=29,F981=28),1,0),"")</f>
        <v>1</v>
      </c>
    </row>
    <row r="981" spans="1:38" x14ac:dyDescent="0.25">
      <c r="A981" s="1" t="s">
        <v>137</v>
      </c>
      <c r="B981" s="1">
        <v>2</v>
      </c>
      <c r="C981" s="1">
        <v>0</v>
      </c>
      <c r="D981" s="1">
        <v>1</v>
      </c>
      <c r="E981" s="1">
        <v>0</v>
      </c>
      <c r="F981" s="1">
        <v>26</v>
      </c>
      <c r="G981" s="1">
        <f>טבלה1013[[#This Row],[LengthofCycle]]+1</f>
        <v>27</v>
      </c>
      <c r="H981" s="1" t="str">
        <f>IF(IFERROR(LOOKUP(טבלה1013[[#This Row],[ClientID]],קביעויות[השבוע]),FALSE)=טבלה1013[[#This Row],[ClientID]],1,"")</f>
        <v/>
      </c>
      <c r="I981" s="1" t="str">
        <f>IF(AND(טבלה1013[[#This Row],[CycleNumber]]&gt;1,OR(B982="",טבלה1013[[#This Row],[CycleNumber]]&gt;B980)),IF(OR(AND(טבלה1013[[#This Row],[LengthofCycle]]=28,F980=28),AND(טבלה1013[[#This Row],[LengthofCycle]]=35,F980=35)),1,""),"")</f>
        <v/>
      </c>
      <c r="J981" s="1" t="str">
        <f>IF(AND(טבלה1013[[#This Row],[וסת השבוע]]=1,I980=1,טבלה1013[[#This Row],[CycleNumber]]&gt;B980),1,"")</f>
        <v/>
      </c>
      <c r="K981" s="1" t="str">
        <f>IF(טבלה1013[[#This Row],[CycleNumber]]=1,"",IF(טבלה1013[[#This Row],[וסת השבוע]]=1,0,IF(K980="","",IF(K980=0,IF(טבלה1013[[#This Row],[LengthofCycle]]=28,0,1),IF(K980=1,IF(טבלה1013[[#This Row],[LengthofCycle]]+F980=28*2,0,2),IF(K980=2,IF(טבלה1013[[#This Row],[LengthofCycle]]+F980+F979=28*3,0,3),""))))))</f>
        <v/>
      </c>
      <c r="L981" s="1" t="str">
        <f>IF(טבלה1013[[#This Row],[וסת השבוע]]=1,IF(טבלה1013[[#This Row],[וסת השבוע וההפלגה ביחד]]=1,L980+1,0),IF(AND(טבלה1013[[#This Row],[CycleNumber]]&gt;B980,טבלה1013[[#This Row],[CycleNumber]]&gt;1),IF(טבלה1013[[#This Row],[וסת השבוע פעיל?]]&lt;&gt;"",L980+1,""),""))</f>
        <v/>
      </c>
      <c r="M981" s="1" t="str">
        <f>IF(AND(טבלה1013[[#This Row],[וסת השבוע פעיל?]]&lt;&gt;"",טבלה1013[[#This Row],[CycleNumber]]&lt;B982,B982&lt;&gt;"",טבלה1013[[#This Row],[וסת השבוע פעיל?]]&lt;3),IF(K982=0,IF(AND(טבלה1013[[#This Row],[וסת השבוע פעיל?]]&gt;0,I982=1),0,1),0),"")</f>
        <v/>
      </c>
      <c r="N981" s="1" t="str">
        <f t="shared" si="84"/>
        <v/>
      </c>
      <c r="O981" s="1" t="str">
        <f>IF(AND(טבלה1013[[#This Row],[חיזוי - שבוע]]=1,J982=1),1,"")</f>
        <v/>
      </c>
      <c r="P981" s="1" t="str">
        <f>IF(AND(טבלה1013[[#This Row],[חיזוי טוב עם הפלגה?]]=1,טבלה1013[[#This Row],[וסת קבוע אחרון]]&lt;&gt;28,X980=1),1,"")</f>
        <v/>
      </c>
      <c r="Q981" s="1" t="str">
        <f>IF(AND(טבלה1013[[#This Row],[וסת השבוע פעיל?]]&lt;3,OR(טבלה1013[[#This Row],[CycleNumber]]&gt;B982,B982="")),1,"")</f>
        <v/>
      </c>
      <c r="R981" s="1" t="str">
        <f>IF(טבלה1013[[#This Row],[האישה קבעה וסת שבוע?]]=1,IF(טבלה1013[[#This Row],[וסת השבוע פעיל?]]&lt;3,1,0),"")</f>
        <v/>
      </c>
      <c r="S9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1" s="1" t="str">
        <f t="shared" si="81"/>
        <v/>
      </c>
      <c r="U981" s="1" t="str">
        <f t="shared" si="82"/>
        <v/>
      </c>
      <c r="V981" s="1" t="str">
        <f t="shared" si="83"/>
        <v/>
      </c>
      <c r="W981" s="1" t="str">
        <f>IF(טבלה1013[[#This Row],[3 הפלגות זהות]]="","",IF(טבלה1013[[#This Row],[3 הפלגות זהות]]=1,טבלה1013[[#This Row],[LengthofCycle]],W980))</f>
        <v/>
      </c>
      <c r="Y981" s="1" t="str">
        <f>IF(OR(טבלה1013[[#This Row],[הווסת פעיל?]]=0,טבלה1013[[#This Row],[הווסת פעיל?]]=""),"",SUM(Y980,טבלה1013[[#This Row],[הווסת פעיל?]]))</f>
        <v/>
      </c>
      <c r="Z981" s="1" t="str">
        <f>IF(AND(טבלה1013[[#This Row],[כמה מחזורים עד עקירה]]&lt;&gt;"",Y982=""),טבלה1013[[#This Row],[כמה מחזורים עד עקירה]],"")</f>
        <v/>
      </c>
      <c r="AA981" s="1" t="str">
        <f>IF(AND(טבלה1013[[#This Row],[הווסת פעיל?]]=1,טבלה1013[[#This Row],[וסת קבוע אחרון]]&lt;&gt;W980),טבלה1013[[#This Row],[וסת קבוע אחרון]],"")</f>
        <v/>
      </c>
      <c r="AB981" s="1" t="str">
        <f>IF(AND(טבלה1013[[#This Row],[הווסת פעיל?]]=1,X980=0,טבלה1013[[#This Row],[וסת קבוע אחרון]]=W980),טבלה1013[[#This Row],[וסת קבוע אחרון]],"")</f>
        <v/>
      </c>
      <c r="AC981" s="1" t="str">
        <f>IF(AND(טבלה1013[[#This Row],[הווסת פעיל?]]=1,X980=0,טבלה1013[[#This Row],[וסת קבוע אחרון]]&lt;&gt;W980),1,"")</f>
        <v/>
      </c>
      <c r="AD981" s="1" t="str">
        <f>IF(AND(טבלה1013[[#This Row],[הווסת פעיל?]]&lt;&gt;"",B982=1),טבלה1013[[#This Row],[CycleNumber]],"")</f>
        <v/>
      </c>
      <c r="AE981" s="1" t="str">
        <f>IF(AND(טבלה1013[[#This Row],[הווסת פעיל?]]&lt;&gt;"",X980=""),טבלה1013[[#This Row],[CycleNumber]],"")</f>
        <v/>
      </c>
      <c r="AF981" s="1" t="str">
        <f>IF(B982=1,"",IF(טבלה1013[[#This Row],[הווסת פעיל?]]=1,IF(טבלה1013[[#This Row],[וסת קבוע אחרון]]=F982,1,0),""))</f>
        <v/>
      </c>
      <c r="AG981" s="1" t="str">
        <f>IF(B982=1,"",IF(טבלה1013[[#This Row],[הווסת פעיל?]]=1,IF(OR(טבלה1013[[#This Row],[וסת קבוע אחרון]]=F982,F982=טבלה1013[[#This Row],[LengthofCycle]]),1,0),""))</f>
        <v/>
      </c>
      <c r="AH981" s="1" t="str">
        <f>IF(B982=1,"",IF(טבלה1013[[#This Row],[הווסת פעיל?]]=1,IF(OR(טבלה1013[[#This Row],[וסת קבוע אחרון]]=F982,F982=טבלה1013[[#This Row],[LengthofCycle]],AND(טבלה1013[[#This Row],[LengthofCycle]]&lt;&gt;טבלה1013[[#This Row],[וסת קבוע אחרון]],OR(F982=28,F982=29))),1,0),""))</f>
        <v/>
      </c>
      <c r="AI981" s="1" t="str">
        <f>IF(AND(טבלה1013[[#This Row],[הווסת פעיל?]]=1,B982=1),1,"")</f>
        <v/>
      </c>
      <c r="AJ981" s="4">
        <f>IF(AND(טבלה1013[[#This Row],[הווסת פעיל?]]&lt;&gt;1,B982&lt;&gt;1,B982&lt;&gt;""),IF(טבלה1013[[#This Row],[LengthofCycle]]=F982,1,0),"")</f>
        <v>0</v>
      </c>
      <c r="AK981" s="4">
        <f>IF(AND(טבלה1013[[#This Row],[הווסת פעיל?]]&lt;&gt;1,B982&lt;&gt;1,B982&lt;&gt;""),IF(OR(טבלה1013[[#This Row],[LengthofCycle]]=F982,F982=29),1,0),"")</f>
        <v>0</v>
      </c>
      <c r="AL981" s="4">
        <f>IF(AND(טבלה1013[[#This Row],[הווסת פעיל?]]&lt;&gt;1,B982&lt;&gt;1,B982&lt;&gt;""),IF(OR(טבלה1013[[#This Row],[LengthofCycle]]=F982,F982=29,F982=28),1,0),"")</f>
        <v>0</v>
      </c>
    </row>
    <row r="982" spans="1:38" x14ac:dyDescent="0.25">
      <c r="A982" s="1" t="s">
        <v>137</v>
      </c>
      <c r="B982" s="1">
        <v>3</v>
      </c>
      <c r="C982" s="1">
        <v>0</v>
      </c>
      <c r="D982" s="1">
        <v>1</v>
      </c>
      <c r="E982" s="1">
        <v>0</v>
      </c>
      <c r="F982" s="1">
        <v>27</v>
      </c>
      <c r="G982" s="1">
        <f>טבלה1013[[#This Row],[LengthofCycle]]+1</f>
        <v>28</v>
      </c>
      <c r="H982" s="1" t="str">
        <f>IF(IFERROR(LOOKUP(טבלה1013[[#This Row],[ClientID]],קביעויות[השבוע]),FALSE)=טבלה1013[[#This Row],[ClientID]],1,"")</f>
        <v/>
      </c>
      <c r="I982" s="1" t="str">
        <f>IF(AND(טבלה1013[[#This Row],[CycleNumber]]&gt;1,OR(B983="",טבלה1013[[#This Row],[CycleNumber]]&gt;B981)),IF(OR(AND(טבלה1013[[#This Row],[LengthofCycle]]=28,F981=28),AND(טבלה1013[[#This Row],[LengthofCycle]]=35,F981=35)),1,""),"")</f>
        <v/>
      </c>
      <c r="J982" s="1" t="str">
        <f>IF(AND(טבלה1013[[#This Row],[וסת השבוע]]=1,I981=1,טבלה1013[[#This Row],[CycleNumber]]&gt;B981),1,"")</f>
        <v/>
      </c>
      <c r="K982" s="1" t="str">
        <f>IF(טבלה1013[[#This Row],[CycleNumber]]=1,"",IF(טבלה1013[[#This Row],[וסת השבוע]]=1,0,IF(K981="","",IF(K981=0,IF(טבלה1013[[#This Row],[LengthofCycle]]=28,0,1),IF(K981=1,IF(טבלה1013[[#This Row],[LengthofCycle]]+F981=28*2,0,2),IF(K981=2,IF(טבלה1013[[#This Row],[LengthofCycle]]+F981+F980=28*3,0,3),""))))))</f>
        <v/>
      </c>
      <c r="L982" s="1" t="str">
        <f>IF(טבלה1013[[#This Row],[וסת השבוע]]=1,IF(טבלה1013[[#This Row],[וסת השבוע וההפלגה ביחד]]=1,L981+1,0),IF(AND(טבלה1013[[#This Row],[CycleNumber]]&gt;B981,טבלה1013[[#This Row],[CycleNumber]]&gt;1),IF(טבלה1013[[#This Row],[וסת השבוע פעיל?]]&lt;&gt;"",L981+1,""),""))</f>
        <v/>
      </c>
      <c r="M982" s="1" t="str">
        <f>IF(AND(טבלה1013[[#This Row],[וסת השבוע פעיל?]]&lt;&gt;"",טבלה1013[[#This Row],[CycleNumber]]&lt;B983,B983&lt;&gt;"",טבלה1013[[#This Row],[וסת השבוע פעיל?]]&lt;3),IF(K983=0,IF(AND(טבלה1013[[#This Row],[וסת השבוע פעיל?]]&gt;0,I983=1),0,1),0),"")</f>
        <v/>
      </c>
      <c r="N982" s="1" t="str">
        <f t="shared" si="84"/>
        <v/>
      </c>
      <c r="O982" s="1" t="str">
        <f>IF(AND(טבלה1013[[#This Row],[חיזוי - שבוע]]=1,J983=1),1,"")</f>
        <v/>
      </c>
      <c r="P982" s="1" t="str">
        <f>IF(AND(טבלה1013[[#This Row],[חיזוי טוב עם הפלגה?]]=1,טבלה1013[[#This Row],[וסת קבוע אחרון]]&lt;&gt;28,X981=1),1,"")</f>
        <v/>
      </c>
      <c r="Q982" s="1" t="str">
        <f>IF(AND(טבלה1013[[#This Row],[וסת השבוע פעיל?]]&lt;3,OR(טבלה1013[[#This Row],[CycleNumber]]&gt;B983,B983="")),1,"")</f>
        <v/>
      </c>
      <c r="R982" s="1" t="str">
        <f>IF(טבלה1013[[#This Row],[האישה קבעה וסת שבוע?]]=1,IF(טבלה1013[[#This Row],[וסת השבוע פעיל?]]&lt;3,1,0),"")</f>
        <v/>
      </c>
      <c r="S9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2" s="1">
        <f t="shared" ref="T982:T1045" si="85">IF(B982&gt;2,IF(AND(F982=F981,F981=F980),1,0),"")</f>
        <v>0</v>
      </c>
      <c r="U982" s="1" t="str">
        <f t="shared" si="82"/>
        <v/>
      </c>
      <c r="V982" s="1" t="str">
        <f t="shared" si="83"/>
        <v/>
      </c>
      <c r="W982" s="1" t="str">
        <f>IF(טבלה1013[[#This Row],[3 הפלגות זהות]]="","",IF(טבלה1013[[#This Row],[3 הפלגות זהות]]=1,טבלה1013[[#This Row],[LengthofCycle]],W981))</f>
        <v/>
      </c>
      <c r="Y982" s="1" t="str">
        <f>IF(OR(טבלה1013[[#This Row],[הווסת פעיל?]]=0,טבלה1013[[#This Row],[הווסת פעיל?]]=""),"",SUM(Y981,טבלה1013[[#This Row],[הווסת פעיל?]]))</f>
        <v/>
      </c>
      <c r="Z982" s="1" t="str">
        <f>IF(AND(טבלה1013[[#This Row],[כמה מחזורים עד עקירה]]&lt;&gt;"",Y983=""),טבלה1013[[#This Row],[כמה מחזורים עד עקירה]],"")</f>
        <v/>
      </c>
      <c r="AA982" s="1" t="str">
        <f>IF(AND(טבלה1013[[#This Row],[הווסת פעיל?]]=1,טבלה1013[[#This Row],[וסת קבוע אחרון]]&lt;&gt;W981),טבלה1013[[#This Row],[וסת קבוע אחרון]],"")</f>
        <v/>
      </c>
      <c r="AB982" s="1" t="str">
        <f>IF(AND(טבלה1013[[#This Row],[הווסת פעיל?]]=1,X981=0,טבלה1013[[#This Row],[וסת קבוע אחרון]]=W981),טבלה1013[[#This Row],[וסת קבוע אחרון]],"")</f>
        <v/>
      </c>
      <c r="AC982" s="1" t="str">
        <f>IF(AND(טבלה1013[[#This Row],[הווסת פעיל?]]=1,X981=0,טבלה1013[[#This Row],[וסת קבוע אחרון]]&lt;&gt;W981),1,"")</f>
        <v/>
      </c>
      <c r="AD982" s="1" t="str">
        <f>IF(AND(טבלה1013[[#This Row],[הווסת פעיל?]]&lt;&gt;"",B983=1),טבלה1013[[#This Row],[CycleNumber]],"")</f>
        <v/>
      </c>
      <c r="AE982" s="1" t="str">
        <f>IF(AND(טבלה1013[[#This Row],[הווסת פעיל?]]&lt;&gt;"",X981=""),טבלה1013[[#This Row],[CycleNumber]],"")</f>
        <v/>
      </c>
      <c r="AF982" s="1" t="str">
        <f>IF(B983=1,"",IF(טבלה1013[[#This Row],[הווסת פעיל?]]=1,IF(טבלה1013[[#This Row],[וסת קבוע אחרון]]=F983,1,0),""))</f>
        <v/>
      </c>
      <c r="AG982" s="1" t="str">
        <f>IF(B983=1,"",IF(טבלה1013[[#This Row],[הווסת פעיל?]]=1,IF(OR(טבלה1013[[#This Row],[וסת קבוע אחרון]]=F983,F983=טבלה1013[[#This Row],[LengthofCycle]]),1,0),""))</f>
        <v/>
      </c>
      <c r="AH982" s="1" t="str">
        <f>IF(B983=1,"",IF(טבלה1013[[#This Row],[הווסת פעיל?]]=1,IF(OR(טבלה1013[[#This Row],[וסת קבוע אחרון]]=F983,F983=טבלה1013[[#This Row],[LengthofCycle]],AND(טבלה1013[[#This Row],[LengthofCycle]]&lt;&gt;טבלה1013[[#This Row],[וסת קבוע אחרון]],OR(F983=28,F983=29))),1,0),""))</f>
        <v/>
      </c>
      <c r="AI982" s="1" t="str">
        <f>IF(AND(טבלה1013[[#This Row],[הווסת פעיל?]]=1,B983=1),1,"")</f>
        <v/>
      </c>
      <c r="AJ982" s="4">
        <f>IF(AND(טבלה1013[[#This Row],[הווסת פעיל?]]&lt;&gt;1,B983&lt;&gt;1,B983&lt;&gt;""),IF(טבלה1013[[#This Row],[LengthofCycle]]=F983,1,0),"")</f>
        <v>0</v>
      </c>
      <c r="AK982" s="4">
        <f>IF(AND(טבלה1013[[#This Row],[הווסת פעיל?]]&lt;&gt;1,B983&lt;&gt;1,B983&lt;&gt;""),IF(OR(טבלה1013[[#This Row],[LengthofCycle]]=F983,F983=29),1,0),"")</f>
        <v>0</v>
      </c>
      <c r="AL982" s="4">
        <f>IF(AND(טבלה1013[[#This Row],[הווסת פעיל?]]&lt;&gt;1,B983&lt;&gt;1,B983&lt;&gt;""),IF(OR(טבלה1013[[#This Row],[LengthofCycle]]=F983,F983=29,F983=28),1,0),"")</f>
        <v>0</v>
      </c>
    </row>
    <row r="983" spans="1:38" x14ac:dyDescent="0.25">
      <c r="A983" s="1" t="s">
        <v>137</v>
      </c>
      <c r="B983" s="1">
        <v>4</v>
      </c>
      <c r="C983" s="1">
        <v>0</v>
      </c>
      <c r="D983" s="1">
        <v>1</v>
      </c>
      <c r="E983" s="1">
        <v>0</v>
      </c>
      <c r="F983" s="1">
        <v>26</v>
      </c>
      <c r="G983" s="1">
        <f>טבלה1013[[#This Row],[LengthofCycle]]+1</f>
        <v>27</v>
      </c>
      <c r="H983" s="1" t="str">
        <f>IF(IFERROR(LOOKUP(טבלה1013[[#This Row],[ClientID]],קביעויות[השבוע]),FALSE)=טבלה1013[[#This Row],[ClientID]],1,"")</f>
        <v/>
      </c>
      <c r="I983" s="1" t="str">
        <f>IF(AND(טבלה1013[[#This Row],[CycleNumber]]&gt;1,OR(B984="",טבלה1013[[#This Row],[CycleNumber]]&gt;B982)),IF(OR(AND(טבלה1013[[#This Row],[LengthofCycle]]=28,F982=28),AND(טבלה1013[[#This Row],[LengthofCycle]]=35,F982=35)),1,""),"")</f>
        <v/>
      </c>
      <c r="J983" s="1" t="str">
        <f>IF(AND(טבלה1013[[#This Row],[וסת השבוע]]=1,I982=1,טבלה1013[[#This Row],[CycleNumber]]&gt;B982),1,"")</f>
        <v/>
      </c>
      <c r="K983" s="1" t="str">
        <f>IF(טבלה1013[[#This Row],[CycleNumber]]=1,"",IF(טבלה1013[[#This Row],[וסת השבוע]]=1,0,IF(K982="","",IF(K982=0,IF(טבלה1013[[#This Row],[LengthofCycle]]=28,0,1),IF(K982=1,IF(טבלה1013[[#This Row],[LengthofCycle]]+F982=28*2,0,2),IF(K982=2,IF(טבלה1013[[#This Row],[LengthofCycle]]+F982+F981=28*3,0,3),""))))))</f>
        <v/>
      </c>
      <c r="L983" s="1" t="str">
        <f>IF(טבלה1013[[#This Row],[וסת השבוע]]=1,IF(טבלה1013[[#This Row],[וסת השבוע וההפלגה ביחד]]=1,L982+1,0),IF(AND(טבלה1013[[#This Row],[CycleNumber]]&gt;B982,טבלה1013[[#This Row],[CycleNumber]]&gt;1),IF(טבלה1013[[#This Row],[וסת השבוע פעיל?]]&lt;&gt;"",L982+1,""),""))</f>
        <v/>
      </c>
      <c r="M983" s="1" t="str">
        <f>IF(AND(טבלה1013[[#This Row],[וסת השבוע פעיל?]]&lt;&gt;"",טבלה1013[[#This Row],[CycleNumber]]&lt;B984,B984&lt;&gt;"",טבלה1013[[#This Row],[וסת השבוע פעיל?]]&lt;3),IF(K984=0,IF(AND(טבלה1013[[#This Row],[וסת השבוע פעיל?]]&gt;0,I984=1),0,1),0),"")</f>
        <v/>
      </c>
      <c r="N983" s="1" t="str">
        <f t="shared" si="84"/>
        <v/>
      </c>
      <c r="O983" s="1" t="str">
        <f>IF(AND(טבלה1013[[#This Row],[חיזוי - שבוע]]=1,J984=1),1,"")</f>
        <v/>
      </c>
      <c r="P983" s="1" t="str">
        <f>IF(AND(טבלה1013[[#This Row],[חיזוי טוב עם הפלגה?]]=1,טבלה1013[[#This Row],[וסת קבוע אחרון]]&lt;&gt;28,X982=1),1,"")</f>
        <v/>
      </c>
      <c r="Q983" s="1" t="str">
        <f>IF(AND(טבלה1013[[#This Row],[וסת השבוע פעיל?]]&lt;3,OR(טבלה1013[[#This Row],[CycleNumber]]&gt;B984,B984="")),1,"")</f>
        <v/>
      </c>
      <c r="R983" s="1" t="str">
        <f>IF(טבלה1013[[#This Row],[האישה קבעה וסת שבוע?]]=1,IF(טבלה1013[[#This Row],[וסת השבוע פעיל?]]&lt;3,1,0),"")</f>
        <v/>
      </c>
      <c r="S9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3" s="1">
        <f t="shared" si="85"/>
        <v>0</v>
      </c>
      <c r="U983" s="1">
        <f t="shared" ref="U983:U1046" si="86">IF(B983&gt;3,IF(AND(F983=F982,F982=F981,F981=F980),1,0),"")</f>
        <v>0</v>
      </c>
      <c r="V983" s="1" t="str">
        <f t="shared" si="83"/>
        <v/>
      </c>
      <c r="W983" s="1" t="str">
        <f>IF(טבלה1013[[#This Row],[3 הפלגות זהות]]="","",IF(טבלה1013[[#This Row],[3 הפלגות זהות]]=1,טבלה1013[[#This Row],[LengthofCycle]],W982))</f>
        <v/>
      </c>
      <c r="Y983" s="1" t="str">
        <f>IF(OR(טבלה1013[[#This Row],[הווסת פעיל?]]=0,טבלה1013[[#This Row],[הווסת פעיל?]]=""),"",SUM(Y982,טבלה1013[[#This Row],[הווסת פעיל?]]))</f>
        <v/>
      </c>
      <c r="Z983" s="1" t="str">
        <f>IF(AND(טבלה1013[[#This Row],[כמה מחזורים עד עקירה]]&lt;&gt;"",Y984=""),טבלה1013[[#This Row],[כמה מחזורים עד עקירה]],"")</f>
        <v/>
      </c>
      <c r="AA983" s="1" t="str">
        <f>IF(AND(טבלה1013[[#This Row],[הווסת פעיל?]]=1,טבלה1013[[#This Row],[וסת קבוע אחרון]]&lt;&gt;W982),טבלה1013[[#This Row],[וסת קבוע אחרון]],"")</f>
        <v/>
      </c>
      <c r="AB983" s="1" t="str">
        <f>IF(AND(טבלה1013[[#This Row],[הווסת פעיל?]]=1,X982=0,טבלה1013[[#This Row],[וסת קבוע אחרון]]=W982),טבלה1013[[#This Row],[וסת קבוע אחרון]],"")</f>
        <v/>
      </c>
      <c r="AC983" s="1" t="str">
        <f>IF(AND(טבלה1013[[#This Row],[הווסת פעיל?]]=1,X982=0,טבלה1013[[#This Row],[וסת קבוע אחרון]]&lt;&gt;W982),1,"")</f>
        <v/>
      </c>
      <c r="AD983" s="1" t="str">
        <f>IF(AND(טבלה1013[[#This Row],[הווסת פעיל?]]&lt;&gt;"",B984=1),טבלה1013[[#This Row],[CycleNumber]],"")</f>
        <v/>
      </c>
      <c r="AE983" s="1" t="str">
        <f>IF(AND(טבלה1013[[#This Row],[הווסת פעיל?]]&lt;&gt;"",X982=""),טבלה1013[[#This Row],[CycleNumber]],"")</f>
        <v/>
      </c>
      <c r="AF983" s="1" t="str">
        <f>IF(B984=1,"",IF(טבלה1013[[#This Row],[הווסת פעיל?]]=1,IF(טבלה1013[[#This Row],[וסת קבוע אחרון]]=F984,1,0),""))</f>
        <v/>
      </c>
      <c r="AG983" s="1" t="str">
        <f>IF(B984=1,"",IF(טבלה1013[[#This Row],[הווסת פעיל?]]=1,IF(OR(טבלה1013[[#This Row],[וסת קבוע אחרון]]=F984,F984=טבלה1013[[#This Row],[LengthofCycle]]),1,0),""))</f>
        <v/>
      </c>
      <c r="AH983" s="1" t="str">
        <f>IF(B984=1,"",IF(טבלה1013[[#This Row],[הווסת פעיל?]]=1,IF(OR(טבלה1013[[#This Row],[וסת קבוע אחרון]]=F984,F984=טבלה1013[[#This Row],[LengthofCycle]],AND(טבלה1013[[#This Row],[LengthofCycle]]&lt;&gt;טבלה1013[[#This Row],[וסת קבוע אחרון]],OR(F984=28,F984=29))),1,0),""))</f>
        <v/>
      </c>
      <c r="AI983" s="1" t="str">
        <f>IF(AND(טבלה1013[[#This Row],[הווסת פעיל?]]=1,B984=1),1,"")</f>
        <v/>
      </c>
      <c r="AJ983" s="4">
        <f>IF(AND(טבלה1013[[#This Row],[הווסת פעיל?]]&lt;&gt;1,B984&lt;&gt;1,B984&lt;&gt;""),IF(טבלה1013[[#This Row],[LengthofCycle]]=F984,1,0),"")</f>
        <v>1</v>
      </c>
      <c r="AK983" s="4">
        <f>IF(AND(טבלה1013[[#This Row],[הווסת פעיל?]]&lt;&gt;1,B984&lt;&gt;1,B984&lt;&gt;""),IF(OR(טבלה1013[[#This Row],[LengthofCycle]]=F984,F984=29),1,0),"")</f>
        <v>1</v>
      </c>
      <c r="AL983" s="4">
        <f>IF(AND(טבלה1013[[#This Row],[הווסת פעיל?]]&lt;&gt;1,B984&lt;&gt;1,B984&lt;&gt;""),IF(OR(טבלה1013[[#This Row],[LengthofCycle]]=F984,F984=29,F984=28),1,0),"")</f>
        <v>1</v>
      </c>
    </row>
    <row r="984" spans="1:38" x14ac:dyDescent="0.25">
      <c r="A984" s="1" t="s">
        <v>137</v>
      </c>
      <c r="B984" s="1">
        <v>5</v>
      </c>
      <c r="C984" s="1">
        <v>0</v>
      </c>
      <c r="D984" s="1">
        <v>1</v>
      </c>
      <c r="E984" s="1">
        <v>0</v>
      </c>
      <c r="F984" s="1">
        <v>26</v>
      </c>
      <c r="G984" s="1">
        <f>טבלה1013[[#This Row],[LengthofCycle]]+1</f>
        <v>27</v>
      </c>
      <c r="H984" s="1" t="str">
        <f>IF(IFERROR(LOOKUP(טבלה1013[[#This Row],[ClientID]],קביעויות[השבוע]),FALSE)=טבלה1013[[#This Row],[ClientID]],1,"")</f>
        <v/>
      </c>
      <c r="I984" s="1" t="str">
        <f>IF(AND(טבלה1013[[#This Row],[CycleNumber]]&gt;1,OR(B985="",טבלה1013[[#This Row],[CycleNumber]]&gt;B983)),IF(OR(AND(טבלה1013[[#This Row],[LengthofCycle]]=28,F983=28),AND(טבלה1013[[#This Row],[LengthofCycle]]=35,F983=35)),1,""),"")</f>
        <v/>
      </c>
      <c r="J984" s="1" t="str">
        <f>IF(AND(טבלה1013[[#This Row],[וסת השבוע]]=1,I983=1,טבלה1013[[#This Row],[CycleNumber]]&gt;B983),1,"")</f>
        <v/>
      </c>
      <c r="K984" s="1" t="str">
        <f>IF(טבלה1013[[#This Row],[CycleNumber]]=1,"",IF(טבלה1013[[#This Row],[וסת השבוע]]=1,0,IF(K983="","",IF(K983=0,IF(טבלה1013[[#This Row],[LengthofCycle]]=28,0,1),IF(K983=1,IF(טבלה1013[[#This Row],[LengthofCycle]]+F983=28*2,0,2),IF(K983=2,IF(טבלה1013[[#This Row],[LengthofCycle]]+F983+F982=28*3,0,3),""))))))</f>
        <v/>
      </c>
      <c r="L984" s="1" t="str">
        <f>IF(טבלה1013[[#This Row],[וסת השבוע]]=1,IF(טבלה1013[[#This Row],[וסת השבוע וההפלגה ביחד]]=1,L983+1,0),IF(AND(טבלה1013[[#This Row],[CycleNumber]]&gt;B983,טבלה1013[[#This Row],[CycleNumber]]&gt;1),IF(טבלה1013[[#This Row],[וסת השבוע פעיל?]]&lt;&gt;"",L983+1,""),""))</f>
        <v/>
      </c>
      <c r="M984" s="1" t="str">
        <f>IF(AND(טבלה1013[[#This Row],[וסת השבוע פעיל?]]&lt;&gt;"",טבלה1013[[#This Row],[CycleNumber]]&lt;B985,B985&lt;&gt;"",טבלה1013[[#This Row],[וסת השבוע פעיל?]]&lt;3),IF(K985=0,IF(AND(טבלה1013[[#This Row],[וסת השבוע פעיל?]]&gt;0,I985=1),0,1),0),"")</f>
        <v/>
      </c>
      <c r="N984" s="1" t="str">
        <f t="shared" si="84"/>
        <v/>
      </c>
      <c r="O984" s="1" t="str">
        <f>IF(AND(טבלה1013[[#This Row],[חיזוי - שבוע]]=1,J985=1),1,"")</f>
        <v/>
      </c>
      <c r="P984" s="1" t="str">
        <f>IF(AND(טבלה1013[[#This Row],[חיזוי טוב עם הפלגה?]]=1,טבלה1013[[#This Row],[וסת קבוע אחרון]]&lt;&gt;28,X983=1),1,"")</f>
        <v/>
      </c>
      <c r="Q984" s="1" t="str">
        <f>IF(AND(טבלה1013[[#This Row],[וסת השבוע פעיל?]]&lt;3,OR(טבלה1013[[#This Row],[CycleNumber]]&gt;B985,B985="")),1,"")</f>
        <v/>
      </c>
      <c r="R984" s="1" t="str">
        <f>IF(טבלה1013[[#This Row],[האישה קבעה וסת שבוע?]]=1,IF(טבלה1013[[#This Row],[וסת השבוע פעיל?]]&lt;3,1,0),"")</f>
        <v/>
      </c>
      <c r="S9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4" s="1">
        <f t="shared" si="85"/>
        <v>0</v>
      </c>
      <c r="U984" s="1">
        <f t="shared" si="86"/>
        <v>0</v>
      </c>
      <c r="V984" s="1">
        <f t="shared" ref="V984:V1047" si="87">IF(B984&gt;4,IF(AND(F984=F983,F983=F982,F982=F981,F981=F980),1,0),"")</f>
        <v>0</v>
      </c>
      <c r="W984" s="1" t="str">
        <f>IF(טבלה1013[[#This Row],[3 הפלגות זהות]]="","",IF(טבלה1013[[#This Row],[3 הפלגות זהות]]=1,טבלה1013[[#This Row],[LengthofCycle]],W983))</f>
        <v/>
      </c>
      <c r="Y984" s="1" t="str">
        <f>IF(OR(טבלה1013[[#This Row],[הווסת פעיל?]]=0,טבלה1013[[#This Row],[הווסת פעיל?]]=""),"",SUM(Y983,טבלה1013[[#This Row],[הווסת פעיל?]]))</f>
        <v/>
      </c>
      <c r="Z984" s="1" t="str">
        <f>IF(AND(טבלה1013[[#This Row],[כמה מחזורים עד עקירה]]&lt;&gt;"",Y985=""),טבלה1013[[#This Row],[כמה מחזורים עד עקירה]],"")</f>
        <v/>
      </c>
      <c r="AA984" s="1" t="str">
        <f>IF(AND(טבלה1013[[#This Row],[הווסת פעיל?]]=1,טבלה1013[[#This Row],[וסת קבוע אחרון]]&lt;&gt;W983),טבלה1013[[#This Row],[וסת קבוע אחרון]],"")</f>
        <v/>
      </c>
      <c r="AB984" s="1" t="str">
        <f>IF(AND(טבלה1013[[#This Row],[הווסת פעיל?]]=1,X983=0,טבלה1013[[#This Row],[וסת קבוע אחרון]]=W983),טבלה1013[[#This Row],[וסת קבוע אחרון]],"")</f>
        <v/>
      </c>
      <c r="AC984" s="1" t="str">
        <f>IF(AND(טבלה1013[[#This Row],[הווסת פעיל?]]=1,X983=0,טבלה1013[[#This Row],[וסת קבוע אחרון]]&lt;&gt;W983),1,"")</f>
        <v/>
      </c>
      <c r="AD984" s="1" t="str">
        <f>IF(AND(טבלה1013[[#This Row],[הווסת פעיל?]]&lt;&gt;"",B985=1),טבלה1013[[#This Row],[CycleNumber]],"")</f>
        <v/>
      </c>
      <c r="AE984" s="1" t="str">
        <f>IF(AND(טבלה1013[[#This Row],[הווסת פעיל?]]&lt;&gt;"",X983=""),טבלה1013[[#This Row],[CycleNumber]],"")</f>
        <v/>
      </c>
      <c r="AF984" s="1" t="str">
        <f>IF(B985=1,"",IF(טבלה1013[[#This Row],[הווסת פעיל?]]=1,IF(טבלה1013[[#This Row],[וסת קבוע אחרון]]=F985,1,0),""))</f>
        <v/>
      </c>
      <c r="AG984" s="1" t="str">
        <f>IF(B985=1,"",IF(טבלה1013[[#This Row],[הווסת פעיל?]]=1,IF(OR(טבלה1013[[#This Row],[וסת קבוע אחרון]]=F985,F985=טבלה1013[[#This Row],[LengthofCycle]]),1,0),""))</f>
        <v/>
      </c>
      <c r="AH984" s="1" t="str">
        <f>IF(B985=1,"",IF(טבלה1013[[#This Row],[הווסת פעיל?]]=1,IF(OR(טבלה1013[[#This Row],[וסת קבוע אחרון]]=F985,F985=טבלה1013[[#This Row],[LengthofCycle]],AND(טבלה1013[[#This Row],[LengthofCycle]]&lt;&gt;טבלה1013[[#This Row],[וסת קבוע אחרון]],OR(F985=28,F985=29))),1,0),""))</f>
        <v/>
      </c>
      <c r="AI984" s="1" t="str">
        <f>IF(AND(טבלה1013[[#This Row],[הווסת פעיל?]]=1,B985=1),1,"")</f>
        <v/>
      </c>
      <c r="AJ984" s="4">
        <f>IF(AND(טבלה1013[[#This Row],[הווסת פעיל?]]&lt;&gt;1,B985&lt;&gt;1,B985&lt;&gt;""),IF(טבלה1013[[#This Row],[LengthofCycle]]=F985,1,0),"")</f>
        <v>0</v>
      </c>
      <c r="AK984" s="4">
        <f>IF(AND(טבלה1013[[#This Row],[הווסת פעיל?]]&lt;&gt;1,B985&lt;&gt;1,B985&lt;&gt;""),IF(OR(טבלה1013[[#This Row],[LengthofCycle]]=F985,F985=29),1,0),"")</f>
        <v>0</v>
      </c>
      <c r="AL984" s="4">
        <f>IF(AND(טבלה1013[[#This Row],[הווסת פעיל?]]&lt;&gt;1,B985&lt;&gt;1,B985&lt;&gt;""),IF(OR(טבלה1013[[#This Row],[LengthofCycle]]=F985,F985=29,F985=28),1,0),"")</f>
        <v>1</v>
      </c>
    </row>
    <row r="985" spans="1:38" x14ac:dyDescent="0.25">
      <c r="A985" s="1" t="s">
        <v>137</v>
      </c>
      <c r="B985" s="1">
        <v>6</v>
      </c>
      <c r="C985" s="1">
        <v>0</v>
      </c>
      <c r="D985" s="1">
        <v>1</v>
      </c>
      <c r="E985" s="1">
        <v>0</v>
      </c>
      <c r="F985" s="1">
        <v>28</v>
      </c>
      <c r="G985" s="1">
        <f>טבלה1013[[#This Row],[LengthofCycle]]+1</f>
        <v>29</v>
      </c>
      <c r="H985" s="1" t="str">
        <f>IF(IFERROR(LOOKUP(טבלה1013[[#This Row],[ClientID]],קביעויות[השבוע]),FALSE)=טבלה1013[[#This Row],[ClientID]],1,"")</f>
        <v/>
      </c>
      <c r="I985" s="1" t="str">
        <f>IF(AND(טבלה1013[[#This Row],[CycleNumber]]&gt;1,OR(B986="",טבלה1013[[#This Row],[CycleNumber]]&gt;B984)),IF(OR(AND(טבלה1013[[#This Row],[LengthofCycle]]=28,F984=28),AND(טבלה1013[[#This Row],[LengthofCycle]]=35,F984=35)),1,""),"")</f>
        <v/>
      </c>
      <c r="J985" s="1" t="str">
        <f>IF(AND(טבלה1013[[#This Row],[וסת השבוע]]=1,I984=1,טבלה1013[[#This Row],[CycleNumber]]&gt;B984),1,"")</f>
        <v/>
      </c>
      <c r="K985" s="1" t="str">
        <f>IF(טבלה1013[[#This Row],[CycleNumber]]=1,"",IF(טבלה1013[[#This Row],[וסת השבוע]]=1,0,IF(K984="","",IF(K984=0,IF(טבלה1013[[#This Row],[LengthofCycle]]=28,0,1),IF(K984=1,IF(טבלה1013[[#This Row],[LengthofCycle]]+F984=28*2,0,2),IF(K984=2,IF(טבלה1013[[#This Row],[LengthofCycle]]+F984+F983=28*3,0,3),""))))))</f>
        <v/>
      </c>
      <c r="L985" s="1" t="str">
        <f>IF(טבלה1013[[#This Row],[וסת השבוע]]=1,IF(טבלה1013[[#This Row],[וסת השבוע וההפלגה ביחד]]=1,L984+1,0),IF(AND(טבלה1013[[#This Row],[CycleNumber]]&gt;B984,טבלה1013[[#This Row],[CycleNumber]]&gt;1),IF(טבלה1013[[#This Row],[וסת השבוע פעיל?]]&lt;&gt;"",L984+1,""),""))</f>
        <v/>
      </c>
      <c r="M985" s="1" t="str">
        <f>IF(AND(טבלה1013[[#This Row],[וסת השבוע פעיל?]]&lt;&gt;"",טבלה1013[[#This Row],[CycleNumber]]&lt;B986,B986&lt;&gt;"",טבלה1013[[#This Row],[וסת השבוע פעיל?]]&lt;3),IF(K986=0,IF(AND(טבלה1013[[#This Row],[וסת השבוע פעיל?]]&gt;0,I986=1),0,1),0),"")</f>
        <v/>
      </c>
      <c r="N985" s="1" t="str">
        <f t="shared" si="84"/>
        <v/>
      </c>
      <c r="O985" s="1" t="str">
        <f>IF(AND(טבלה1013[[#This Row],[חיזוי - שבוע]]=1,J986=1),1,"")</f>
        <v/>
      </c>
      <c r="P985" s="1" t="str">
        <f>IF(AND(טבלה1013[[#This Row],[חיזוי טוב עם הפלגה?]]=1,טבלה1013[[#This Row],[וסת קבוע אחרון]]&lt;&gt;28,X984=1),1,"")</f>
        <v/>
      </c>
      <c r="Q985" s="1" t="str">
        <f>IF(AND(טבלה1013[[#This Row],[וסת השבוע פעיל?]]&lt;3,OR(טבלה1013[[#This Row],[CycleNumber]]&gt;B986,B986="")),1,"")</f>
        <v/>
      </c>
      <c r="R985" s="1" t="str">
        <f>IF(טבלה1013[[#This Row],[האישה קבעה וסת שבוע?]]=1,IF(טבלה1013[[#This Row],[וסת השבוע פעיל?]]&lt;3,1,0),"")</f>
        <v/>
      </c>
      <c r="S9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5" s="1">
        <f t="shared" si="85"/>
        <v>0</v>
      </c>
      <c r="U985" s="1">
        <f t="shared" si="86"/>
        <v>0</v>
      </c>
      <c r="V985" s="1">
        <f t="shared" si="87"/>
        <v>0</v>
      </c>
      <c r="W985" s="1" t="str">
        <f>IF(טבלה1013[[#This Row],[3 הפלגות זהות]]="","",IF(טבלה1013[[#This Row],[3 הפלגות זהות]]=1,טבלה1013[[#This Row],[LengthofCycle]],W984))</f>
        <v/>
      </c>
      <c r="Y985" s="1" t="str">
        <f>IF(OR(טבלה1013[[#This Row],[הווסת פעיל?]]=0,טבלה1013[[#This Row],[הווסת פעיל?]]=""),"",SUM(Y984,טבלה1013[[#This Row],[הווסת פעיל?]]))</f>
        <v/>
      </c>
      <c r="Z985" s="1" t="str">
        <f>IF(AND(טבלה1013[[#This Row],[כמה מחזורים עד עקירה]]&lt;&gt;"",Y986=""),טבלה1013[[#This Row],[כמה מחזורים עד עקירה]],"")</f>
        <v/>
      </c>
      <c r="AA985" s="1" t="str">
        <f>IF(AND(טבלה1013[[#This Row],[הווסת פעיל?]]=1,טבלה1013[[#This Row],[וסת קבוע אחרון]]&lt;&gt;W984),טבלה1013[[#This Row],[וסת קבוע אחרון]],"")</f>
        <v/>
      </c>
      <c r="AB985" s="1" t="str">
        <f>IF(AND(טבלה1013[[#This Row],[הווסת פעיל?]]=1,X984=0,טבלה1013[[#This Row],[וסת קבוע אחרון]]=W984),טבלה1013[[#This Row],[וסת קבוע אחרון]],"")</f>
        <v/>
      </c>
      <c r="AC985" s="1" t="str">
        <f>IF(AND(טבלה1013[[#This Row],[הווסת פעיל?]]=1,X984=0,טבלה1013[[#This Row],[וסת קבוע אחרון]]&lt;&gt;W984),1,"")</f>
        <v/>
      </c>
      <c r="AD985" s="1" t="str">
        <f>IF(AND(טבלה1013[[#This Row],[הווסת פעיל?]]&lt;&gt;"",B986=1),טבלה1013[[#This Row],[CycleNumber]],"")</f>
        <v/>
      </c>
      <c r="AE985" s="1" t="str">
        <f>IF(AND(טבלה1013[[#This Row],[הווסת פעיל?]]&lt;&gt;"",X984=""),טבלה1013[[#This Row],[CycleNumber]],"")</f>
        <v/>
      </c>
      <c r="AF985" s="1" t="str">
        <f>IF(B986=1,"",IF(טבלה1013[[#This Row],[הווסת פעיל?]]=1,IF(טבלה1013[[#This Row],[וסת קבוע אחרון]]=F986,1,0),""))</f>
        <v/>
      </c>
      <c r="AG985" s="1" t="str">
        <f>IF(B986=1,"",IF(טבלה1013[[#This Row],[הווסת פעיל?]]=1,IF(OR(טבלה1013[[#This Row],[וסת קבוע אחרון]]=F986,F986=טבלה1013[[#This Row],[LengthofCycle]]),1,0),""))</f>
        <v/>
      </c>
      <c r="AH985" s="1" t="str">
        <f>IF(B986=1,"",IF(טבלה1013[[#This Row],[הווסת פעיל?]]=1,IF(OR(טבלה1013[[#This Row],[וסת קבוע אחרון]]=F986,F986=טבלה1013[[#This Row],[LengthofCycle]],AND(טבלה1013[[#This Row],[LengthofCycle]]&lt;&gt;טבלה1013[[#This Row],[וסת קבוע אחרון]],OR(F986=28,F986=29))),1,0),""))</f>
        <v/>
      </c>
      <c r="AI985" s="1" t="str">
        <f>IF(AND(טבלה1013[[#This Row],[הווסת פעיל?]]=1,B986=1),1,"")</f>
        <v/>
      </c>
      <c r="AJ985" s="4">
        <f>IF(AND(טבלה1013[[#This Row],[הווסת פעיל?]]&lt;&gt;1,B986&lt;&gt;1,B986&lt;&gt;""),IF(טבלה1013[[#This Row],[LengthofCycle]]=F986,1,0),"")</f>
        <v>0</v>
      </c>
      <c r="AK985" s="4">
        <f>IF(AND(טבלה1013[[#This Row],[הווסת פעיל?]]&lt;&gt;1,B986&lt;&gt;1,B986&lt;&gt;""),IF(OR(טבלה1013[[#This Row],[LengthofCycle]]=F986,F986=29),1,0),"")</f>
        <v>0</v>
      </c>
      <c r="AL985" s="4">
        <f>IF(AND(טבלה1013[[#This Row],[הווסת פעיל?]]&lt;&gt;1,B986&lt;&gt;1,B986&lt;&gt;""),IF(OR(טבלה1013[[#This Row],[LengthofCycle]]=F986,F986=29,F986=28),1,0),"")</f>
        <v>0</v>
      </c>
    </row>
    <row r="986" spans="1:38" x14ac:dyDescent="0.25">
      <c r="A986" s="1" t="s">
        <v>137</v>
      </c>
      <c r="B986" s="1">
        <v>7</v>
      </c>
      <c r="C986" s="1">
        <v>0</v>
      </c>
      <c r="D986" s="1">
        <v>1</v>
      </c>
      <c r="E986" s="1">
        <v>0</v>
      </c>
      <c r="F986" s="1">
        <v>27</v>
      </c>
      <c r="G986" s="1">
        <f>טבלה1013[[#This Row],[LengthofCycle]]+1</f>
        <v>28</v>
      </c>
      <c r="H986" s="1" t="str">
        <f>IF(IFERROR(LOOKUP(טבלה1013[[#This Row],[ClientID]],קביעויות[השבוע]),FALSE)=טבלה1013[[#This Row],[ClientID]],1,"")</f>
        <v/>
      </c>
      <c r="I986" s="1" t="str">
        <f>IF(AND(טבלה1013[[#This Row],[CycleNumber]]&gt;1,OR(B987="",טבלה1013[[#This Row],[CycleNumber]]&gt;B985)),IF(OR(AND(טבלה1013[[#This Row],[LengthofCycle]]=28,F985=28),AND(טבלה1013[[#This Row],[LengthofCycle]]=35,F985=35)),1,""),"")</f>
        <v/>
      </c>
      <c r="J986" s="1" t="str">
        <f>IF(AND(טבלה1013[[#This Row],[וסת השבוע]]=1,I985=1,טבלה1013[[#This Row],[CycleNumber]]&gt;B985),1,"")</f>
        <v/>
      </c>
      <c r="K986" s="1" t="str">
        <f>IF(טבלה1013[[#This Row],[CycleNumber]]=1,"",IF(טבלה1013[[#This Row],[וסת השבוע]]=1,0,IF(K985="","",IF(K985=0,IF(טבלה1013[[#This Row],[LengthofCycle]]=28,0,1),IF(K985=1,IF(טבלה1013[[#This Row],[LengthofCycle]]+F985=28*2,0,2),IF(K985=2,IF(טבלה1013[[#This Row],[LengthofCycle]]+F985+F984=28*3,0,3),""))))))</f>
        <v/>
      </c>
      <c r="L986" s="1" t="str">
        <f>IF(טבלה1013[[#This Row],[וסת השבוע]]=1,IF(טבלה1013[[#This Row],[וסת השבוע וההפלגה ביחד]]=1,L985+1,0),IF(AND(טבלה1013[[#This Row],[CycleNumber]]&gt;B985,טבלה1013[[#This Row],[CycleNumber]]&gt;1),IF(טבלה1013[[#This Row],[וסת השבוע פעיל?]]&lt;&gt;"",L985+1,""),""))</f>
        <v/>
      </c>
      <c r="M986" s="1" t="str">
        <f>IF(AND(טבלה1013[[#This Row],[וסת השבוע פעיל?]]&lt;&gt;"",טבלה1013[[#This Row],[CycleNumber]]&lt;B987,B987&lt;&gt;"",טבלה1013[[#This Row],[וסת השבוע פעיל?]]&lt;3),IF(K987=0,IF(AND(טבלה1013[[#This Row],[וסת השבוע פעיל?]]&gt;0,I987=1),0,1),0),"")</f>
        <v/>
      </c>
      <c r="N986" s="1" t="str">
        <f t="shared" si="84"/>
        <v/>
      </c>
      <c r="O986" s="1" t="str">
        <f>IF(AND(טבלה1013[[#This Row],[חיזוי - שבוע]]=1,J987=1),1,"")</f>
        <v/>
      </c>
      <c r="P986" s="1" t="str">
        <f>IF(AND(טבלה1013[[#This Row],[חיזוי טוב עם הפלגה?]]=1,טבלה1013[[#This Row],[וסת קבוע אחרון]]&lt;&gt;28,X985=1),1,"")</f>
        <v/>
      </c>
      <c r="Q986" s="1" t="str">
        <f>IF(AND(טבלה1013[[#This Row],[וסת השבוע פעיל?]]&lt;3,OR(טבלה1013[[#This Row],[CycleNumber]]&gt;B987,B987="")),1,"")</f>
        <v/>
      </c>
      <c r="R986" s="1" t="str">
        <f>IF(טבלה1013[[#This Row],[האישה קבעה וסת שבוע?]]=1,IF(טבלה1013[[#This Row],[וסת השבוע פעיל?]]&lt;3,1,0),"")</f>
        <v/>
      </c>
      <c r="S9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6" s="1">
        <f t="shared" si="85"/>
        <v>0</v>
      </c>
      <c r="U986" s="1">
        <f t="shared" si="86"/>
        <v>0</v>
      </c>
      <c r="V986" s="1">
        <f t="shared" si="87"/>
        <v>0</v>
      </c>
      <c r="W986" s="1" t="str">
        <f>IF(טבלה1013[[#This Row],[3 הפלגות זהות]]="","",IF(טבלה1013[[#This Row],[3 הפלגות זהות]]=1,טבלה1013[[#This Row],[LengthofCycle]],W985))</f>
        <v/>
      </c>
      <c r="Y986" s="1" t="str">
        <f>IF(OR(טבלה1013[[#This Row],[הווסת פעיל?]]=0,טבלה1013[[#This Row],[הווסת פעיל?]]=""),"",SUM(Y985,טבלה1013[[#This Row],[הווסת פעיל?]]))</f>
        <v/>
      </c>
      <c r="Z986" s="1" t="str">
        <f>IF(AND(טבלה1013[[#This Row],[כמה מחזורים עד עקירה]]&lt;&gt;"",Y987=""),טבלה1013[[#This Row],[כמה מחזורים עד עקירה]],"")</f>
        <v/>
      </c>
      <c r="AA986" s="1" t="str">
        <f>IF(AND(טבלה1013[[#This Row],[הווסת פעיל?]]=1,טבלה1013[[#This Row],[וסת קבוע אחרון]]&lt;&gt;W985),טבלה1013[[#This Row],[וסת קבוע אחרון]],"")</f>
        <v/>
      </c>
      <c r="AB986" s="1" t="str">
        <f>IF(AND(טבלה1013[[#This Row],[הווסת פעיל?]]=1,X985=0,טבלה1013[[#This Row],[וסת קבוע אחרון]]=W985),טבלה1013[[#This Row],[וסת קבוע אחרון]],"")</f>
        <v/>
      </c>
      <c r="AC986" s="1" t="str">
        <f>IF(AND(טבלה1013[[#This Row],[הווסת פעיל?]]=1,X985=0,טבלה1013[[#This Row],[וסת קבוע אחרון]]&lt;&gt;W985),1,"")</f>
        <v/>
      </c>
      <c r="AD986" s="1" t="str">
        <f>IF(AND(טבלה1013[[#This Row],[הווסת פעיל?]]&lt;&gt;"",B987=1),טבלה1013[[#This Row],[CycleNumber]],"")</f>
        <v/>
      </c>
      <c r="AE986" s="1" t="str">
        <f>IF(AND(טבלה1013[[#This Row],[הווסת פעיל?]]&lt;&gt;"",X985=""),טבלה1013[[#This Row],[CycleNumber]],"")</f>
        <v/>
      </c>
      <c r="AF986" s="1" t="str">
        <f>IF(B987=1,"",IF(טבלה1013[[#This Row],[הווסת פעיל?]]=1,IF(טבלה1013[[#This Row],[וסת קבוע אחרון]]=F987,1,0),""))</f>
        <v/>
      </c>
      <c r="AG986" s="1" t="str">
        <f>IF(B987=1,"",IF(טבלה1013[[#This Row],[הווסת פעיל?]]=1,IF(OR(טבלה1013[[#This Row],[וסת קבוע אחרון]]=F987,F987=טבלה1013[[#This Row],[LengthofCycle]]),1,0),""))</f>
        <v/>
      </c>
      <c r="AH986" s="1" t="str">
        <f>IF(B987=1,"",IF(טבלה1013[[#This Row],[הווסת פעיל?]]=1,IF(OR(טבלה1013[[#This Row],[וסת קבוע אחרון]]=F987,F987=טבלה1013[[#This Row],[LengthofCycle]],AND(טבלה1013[[#This Row],[LengthofCycle]]&lt;&gt;טבלה1013[[#This Row],[וסת קבוע אחרון]],OR(F987=28,F987=29))),1,0),""))</f>
        <v/>
      </c>
      <c r="AI986" s="1" t="str">
        <f>IF(AND(טבלה1013[[#This Row],[הווסת פעיל?]]=1,B987=1),1,"")</f>
        <v/>
      </c>
      <c r="AJ986" s="4">
        <f>IF(AND(טבלה1013[[#This Row],[הווסת פעיל?]]&lt;&gt;1,B987&lt;&gt;1,B987&lt;&gt;""),IF(טבלה1013[[#This Row],[LengthofCycle]]=F987,1,0),"")</f>
        <v>0</v>
      </c>
      <c r="AK986" s="4">
        <f>IF(AND(טבלה1013[[#This Row],[הווסת פעיל?]]&lt;&gt;1,B987&lt;&gt;1,B987&lt;&gt;""),IF(OR(טבלה1013[[#This Row],[LengthofCycle]]=F987,F987=29),1,0),"")</f>
        <v>0</v>
      </c>
      <c r="AL986" s="4">
        <f>IF(AND(טבלה1013[[#This Row],[הווסת פעיל?]]&lt;&gt;1,B987&lt;&gt;1,B987&lt;&gt;""),IF(OR(טבלה1013[[#This Row],[LengthofCycle]]=F987,F987=29,F987=28),1,0),"")</f>
        <v>1</v>
      </c>
    </row>
    <row r="987" spans="1:38" x14ac:dyDescent="0.25">
      <c r="A987" s="1" t="s">
        <v>137</v>
      </c>
      <c r="B987" s="1">
        <v>8</v>
      </c>
      <c r="C987" s="1">
        <v>0</v>
      </c>
      <c r="D987" s="1">
        <v>1</v>
      </c>
      <c r="E987" s="1">
        <v>0</v>
      </c>
      <c r="F987" s="1">
        <v>28</v>
      </c>
      <c r="G987" s="1">
        <f>טבלה1013[[#This Row],[LengthofCycle]]+1</f>
        <v>29</v>
      </c>
      <c r="H987" s="1" t="str">
        <f>IF(IFERROR(LOOKUP(טבלה1013[[#This Row],[ClientID]],קביעויות[השבוע]),FALSE)=טבלה1013[[#This Row],[ClientID]],1,"")</f>
        <v/>
      </c>
      <c r="I987" s="1" t="str">
        <f>IF(AND(טבלה1013[[#This Row],[CycleNumber]]&gt;1,OR(B988="",טבלה1013[[#This Row],[CycleNumber]]&gt;B986)),IF(OR(AND(טבלה1013[[#This Row],[LengthofCycle]]=28,F986=28),AND(טבלה1013[[#This Row],[LengthofCycle]]=35,F986=35)),1,""),"")</f>
        <v/>
      </c>
      <c r="J987" s="1" t="str">
        <f>IF(AND(טבלה1013[[#This Row],[וסת השבוע]]=1,I986=1,טבלה1013[[#This Row],[CycleNumber]]&gt;B986),1,"")</f>
        <v/>
      </c>
      <c r="K987" s="1" t="str">
        <f>IF(טבלה1013[[#This Row],[CycleNumber]]=1,"",IF(טבלה1013[[#This Row],[וסת השבוע]]=1,0,IF(K986="","",IF(K986=0,IF(טבלה1013[[#This Row],[LengthofCycle]]=28,0,1),IF(K986=1,IF(טבלה1013[[#This Row],[LengthofCycle]]+F986=28*2,0,2),IF(K986=2,IF(טבלה1013[[#This Row],[LengthofCycle]]+F986+F985=28*3,0,3),""))))))</f>
        <v/>
      </c>
      <c r="L987" s="1" t="str">
        <f>IF(טבלה1013[[#This Row],[וסת השבוע]]=1,IF(טבלה1013[[#This Row],[וסת השבוע וההפלגה ביחד]]=1,L986+1,0),IF(AND(טבלה1013[[#This Row],[CycleNumber]]&gt;B986,טבלה1013[[#This Row],[CycleNumber]]&gt;1),IF(טבלה1013[[#This Row],[וסת השבוע פעיל?]]&lt;&gt;"",L986+1,""),""))</f>
        <v/>
      </c>
      <c r="M987" s="1" t="str">
        <f>IF(AND(טבלה1013[[#This Row],[וסת השבוע פעיל?]]&lt;&gt;"",טבלה1013[[#This Row],[CycleNumber]]&lt;B988,B988&lt;&gt;"",טבלה1013[[#This Row],[וסת השבוע פעיל?]]&lt;3),IF(K988=0,IF(AND(טבלה1013[[#This Row],[וסת השבוע פעיל?]]&gt;0,I988=1),0,1),0),"")</f>
        <v/>
      </c>
      <c r="N987" s="1" t="str">
        <f t="shared" si="84"/>
        <v/>
      </c>
      <c r="O987" s="1" t="str">
        <f>IF(AND(טבלה1013[[#This Row],[חיזוי - שבוע]]=1,J988=1),1,"")</f>
        <v/>
      </c>
      <c r="P987" s="1" t="str">
        <f>IF(AND(טבלה1013[[#This Row],[חיזוי טוב עם הפלגה?]]=1,טבלה1013[[#This Row],[וסת קבוע אחרון]]&lt;&gt;28,X986=1),1,"")</f>
        <v/>
      </c>
      <c r="Q987" s="1" t="str">
        <f>IF(AND(טבלה1013[[#This Row],[וסת השבוע פעיל?]]&lt;3,OR(טבלה1013[[#This Row],[CycleNumber]]&gt;B988,B988="")),1,"")</f>
        <v/>
      </c>
      <c r="R987" s="1" t="str">
        <f>IF(טבלה1013[[#This Row],[האישה קבעה וסת שבוע?]]=1,IF(טבלה1013[[#This Row],[וסת השבוע פעיל?]]&lt;3,1,0),"")</f>
        <v/>
      </c>
      <c r="S9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7" s="1">
        <f t="shared" si="85"/>
        <v>0</v>
      </c>
      <c r="U987" s="1">
        <f t="shared" si="86"/>
        <v>0</v>
      </c>
      <c r="V987" s="1">
        <f t="shared" si="87"/>
        <v>0</v>
      </c>
      <c r="W987" s="1" t="str">
        <f>IF(טבלה1013[[#This Row],[3 הפלגות זהות]]="","",IF(טבלה1013[[#This Row],[3 הפלגות זהות]]=1,טבלה1013[[#This Row],[LengthofCycle]],W986))</f>
        <v/>
      </c>
      <c r="Y987" s="1" t="str">
        <f>IF(OR(טבלה1013[[#This Row],[הווסת פעיל?]]=0,טבלה1013[[#This Row],[הווסת פעיל?]]=""),"",SUM(Y986,טבלה1013[[#This Row],[הווסת פעיל?]]))</f>
        <v/>
      </c>
      <c r="Z987" s="1" t="str">
        <f>IF(AND(טבלה1013[[#This Row],[כמה מחזורים עד עקירה]]&lt;&gt;"",Y988=""),טבלה1013[[#This Row],[כמה מחזורים עד עקירה]],"")</f>
        <v/>
      </c>
      <c r="AA987" s="1" t="str">
        <f>IF(AND(טבלה1013[[#This Row],[הווסת פעיל?]]=1,טבלה1013[[#This Row],[וסת קבוע אחרון]]&lt;&gt;W986),טבלה1013[[#This Row],[וסת קבוע אחרון]],"")</f>
        <v/>
      </c>
      <c r="AB987" s="1" t="str">
        <f>IF(AND(טבלה1013[[#This Row],[הווסת פעיל?]]=1,X986=0,טבלה1013[[#This Row],[וסת קבוע אחרון]]=W986),טבלה1013[[#This Row],[וסת קבוע אחרון]],"")</f>
        <v/>
      </c>
      <c r="AC987" s="1" t="str">
        <f>IF(AND(טבלה1013[[#This Row],[הווסת פעיל?]]=1,X986=0,טבלה1013[[#This Row],[וסת קבוע אחרון]]&lt;&gt;W986),1,"")</f>
        <v/>
      </c>
      <c r="AD987" s="1" t="str">
        <f>IF(AND(טבלה1013[[#This Row],[הווסת פעיל?]]&lt;&gt;"",B988=1),טבלה1013[[#This Row],[CycleNumber]],"")</f>
        <v/>
      </c>
      <c r="AE987" s="1" t="str">
        <f>IF(AND(טבלה1013[[#This Row],[הווסת פעיל?]]&lt;&gt;"",X986=""),טבלה1013[[#This Row],[CycleNumber]],"")</f>
        <v/>
      </c>
      <c r="AF987" s="1" t="str">
        <f>IF(B988=1,"",IF(טבלה1013[[#This Row],[הווסת פעיל?]]=1,IF(טבלה1013[[#This Row],[וסת קבוע אחרון]]=F988,1,0),""))</f>
        <v/>
      </c>
      <c r="AG987" s="1" t="str">
        <f>IF(B988=1,"",IF(טבלה1013[[#This Row],[הווסת פעיל?]]=1,IF(OR(טבלה1013[[#This Row],[וסת קבוע אחרון]]=F988,F988=טבלה1013[[#This Row],[LengthofCycle]]),1,0),""))</f>
        <v/>
      </c>
      <c r="AH987" s="1" t="str">
        <f>IF(B988=1,"",IF(טבלה1013[[#This Row],[הווסת פעיל?]]=1,IF(OR(טבלה1013[[#This Row],[וסת קבוע אחרון]]=F988,F988=טבלה1013[[#This Row],[LengthofCycle]],AND(טבלה1013[[#This Row],[LengthofCycle]]&lt;&gt;טבלה1013[[#This Row],[וסת קבוע אחרון]],OR(F988=28,F988=29))),1,0),""))</f>
        <v/>
      </c>
      <c r="AI987" s="1" t="str">
        <f>IF(AND(טבלה1013[[#This Row],[הווסת פעיל?]]=1,B988=1),1,"")</f>
        <v/>
      </c>
      <c r="AJ987" s="4">
        <f>IF(AND(טבלה1013[[#This Row],[הווסת פעיל?]]&lt;&gt;1,B988&lt;&gt;1,B988&lt;&gt;""),IF(טבלה1013[[#This Row],[LengthofCycle]]=F988,1,0),"")</f>
        <v>0</v>
      </c>
      <c r="AK987" s="4">
        <f>IF(AND(טבלה1013[[#This Row],[הווסת פעיל?]]&lt;&gt;1,B988&lt;&gt;1,B988&lt;&gt;""),IF(OR(טבלה1013[[#This Row],[LengthofCycle]]=F988,F988=29),1,0),"")</f>
        <v>0</v>
      </c>
      <c r="AL987" s="4">
        <f>IF(AND(טבלה1013[[#This Row],[הווסת פעיל?]]&lt;&gt;1,B988&lt;&gt;1,B988&lt;&gt;""),IF(OR(טבלה1013[[#This Row],[LengthofCycle]]=F988,F988=29,F988=28),1,0),"")</f>
        <v>0</v>
      </c>
    </row>
    <row r="988" spans="1:38" x14ac:dyDescent="0.25">
      <c r="A988" s="1" t="s">
        <v>137</v>
      </c>
      <c r="B988" s="1">
        <v>9</v>
      </c>
      <c r="C988" s="1">
        <v>0</v>
      </c>
      <c r="D988" s="1">
        <v>1</v>
      </c>
      <c r="E988" s="1">
        <v>0</v>
      </c>
      <c r="F988" s="1">
        <v>27</v>
      </c>
      <c r="G988" s="1">
        <f>טבלה1013[[#This Row],[LengthofCycle]]+1</f>
        <v>28</v>
      </c>
      <c r="H988" s="1" t="str">
        <f>IF(IFERROR(LOOKUP(טבלה1013[[#This Row],[ClientID]],קביעויות[השבוע]),FALSE)=טבלה1013[[#This Row],[ClientID]],1,"")</f>
        <v/>
      </c>
      <c r="I988" s="1" t="str">
        <f>IF(AND(טבלה1013[[#This Row],[CycleNumber]]&gt;1,OR(B989="",טבלה1013[[#This Row],[CycleNumber]]&gt;B987)),IF(OR(AND(טבלה1013[[#This Row],[LengthofCycle]]=28,F987=28),AND(טבלה1013[[#This Row],[LengthofCycle]]=35,F987=35)),1,""),"")</f>
        <v/>
      </c>
      <c r="J988" s="1" t="str">
        <f>IF(AND(טבלה1013[[#This Row],[וסת השבוע]]=1,I987=1,טבלה1013[[#This Row],[CycleNumber]]&gt;B987),1,"")</f>
        <v/>
      </c>
      <c r="K988" s="1" t="str">
        <f>IF(טבלה1013[[#This Row],[CycleNumber]]=1,"",IF(טבלה1013[[#This Row],[וסת השבוע]]=1,0,IF(K987="","",IF(K987=0,IF(טבלה1013[[#This Row],[LengthofCycle]]=28,0,1),IF(K987=1,IF(טבלה1013[[#This Row],[LengthofCycle]]+F987=28*2,0,2),IF(K987=2,IF(טבלה1013[[#This Row],[LengthofCycle]]+F987+F986=28*3,0,3),""))))))</f>
        <v/>
      </c>
      <c r="L988" s="1" t="str">
        <f>IF(טבלה1013[[#This Row],[וסת השבוע]]=1,IF(טבלה1013[[#This Row],[וסת השבוע וההפלגה ביחד]]=1,L987+1,0),IF(AND(טבלה1013[[#This Row],[CycleNumber]]&gt;B987,טבלה1013[[#This Row],[CycleNumber]]&gt;1),IF(טבלה1013[[#This Row],[וסת השבוע פעיל?]]&lt;&gt;"",L987+1,""),""))</f>
        <v/>
      </c>
      <c r="M988" s="1" t="str">
        <f>IF(AND(טבלה1013[[#This Row],[וסת השבוע פעיל?]]&lt;&gt;"",טבלה1013[[#This Row],[CycleNumber]]&lt;B989,B989&lt;&gt;"",טבלה1013[[#This Row],[וסת השבוע פעיל?]]&lt;3),IF(K989=0,IF(AND(טבלה1013[[#This Row],[וסת השבוע פעיל?]]&gt;0,I989=1),0,1),0),"")</f>
        <v/>
      </c>
      <c r="N988" s="1" t="str">
        <f t="shared" si="84"/>
        <v/>
      </c>
      <c r="O988" s="1" t="str">
        <f>IF(AND(טבלה1013[[#This Row],[חיזוי - שבוע]]=1,J989=1),1,"")</f>
        <v/>
      </c>
      <c r="P988" s="1" t="str">
        <f>IF(AND(טבלה1013[[#This Row],[חיזוי טוב עם הפלגה?]]=1,טבלה1013[[#This Row],[וסת קבוע אחרון]]&lt;&gt;28,X987=1),1,"")</f>
        <v/>
      </c>
      <c r="Q988" s="1" t="str">
        <f>IF(AND(טבלה1013[[#This Row],[וסת השבוע פעיל?]]&lt;3,OR(טבלה1013[[#This Row],[CycleNumber]]&gt;B989,B989="")),1,"")</f>
        <v/>
      </c>
      <c r="R988" s="1" t="str">
        <f>IF(טבלה1013[[#This Row],[האישה קבעה וסת שבוע?]]=1,IF(טבלה1013[[#This Row],[וסת השבוע פעיל?]]&lt;3,1,0),"")</f>
        <v/>
      </c>
      <c r="S9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8" s="1">
        <f t="shared" si="85"/>
        <v>0</v>
      </c>
      <c r="U988" s="1">
        <f t="shared" si="86"/>
        <v>0</v>
      </c>
      <c r="V988" s="1">
        <f t="shared" si="87"/>
        <v>0</v>
      </c>
      <c r="W988" s="1" t="str">
        <f>IF(טבלה1013[[#This Row],[3 הפלגות זהות]]="","",IF(טבלה1013[[#This Row],[3 הפלגות זהות]]=1,טבלה1013[[#This Row],[LengthofCycle]],W987))</f>
        <v/>
      </c>
      <c r="Y988" s="1" t="str">
        <f>IF(OR(טבלה1013[[#This Row],[הווסת פעיל?]]=0,טבלה1013[[#This Row],[הווסת פעיל?]]=""),"",SUM(Y987,טבלה1013[[#This Row],[הווסת פעיל?]]))</f>
        <v/>
      </c>
      <c r="Z988" s="1" t="str">
        <f>IF(AND(טבלה1013[[#This Row],[כמה מחזורים עד עקירה]]&lt;&gt;"",Y989=""),טבלה1013[[#This Row],[כמה מחזורים עד עקירה]],"")</f>
        <v/>
      </c>
      <c r="AA988" s="1" t="str">
        <f>IF(AND(טבלה1013[[#This Row],[הווסת פעיל?]]=1,טבלה1013[[#This Row],[וסת קבוע אחרון]]&lt;&gt;W987),טבלה1013[[#This Row],[וסת קבוע אחרון]],"")</f>
        <v/>
      </c>
      <c r="AB988" s="1" t="str">
        <f>IF(AND(טבלה1013[[#This Row],[הווסת פעיל?]]=1,X987=0,טבלה1013[[#This Row],[וסת קבוע אחרון]]=W987),טבלה1013[[#This Row],[וסת קבוע אחרון]],"")</f>
        <v/>
      </c>
      <c r="AC988" s="1" t="str">
        <f>IF(AND(טבלה1013[[#This Row],[הווסת פעיל?]]=1,X987=0,טבלה1013[[#This Row],[וסת קבוע אחרון]]&lt;&gt;W987),1,"")</f>
        <v/>
      </c>
      <c r="AD988" s="1" t="str">
        <f>IF(AND(טבלה1013[[#This Row],[הווסת פעיל?]]&lt;&gt;"",B989=1),טבלה1013[[#This Row],[CycleNumber]],"")</f>
        <v/>
      </c>
      <c r="AE988" s="1" t="str">
        <f>IF(AND(טבלה1013[[#This Row],[הווסת פעיל?]]&lt;&gt;"",X987=""),טבלה1013[[#This Row],[CycleNumber]],"")</f>
        <v/>
      </c>
      <c r="AF988" s="1" t="str">
        <f>IF(B989=1,"",IF(טבלה1013[[#This Row],[הווסת פעיל?]]=1,IF(טבלה1013[[#This Row],[וסת קבוע אחרון]]=F989,1,0),""))</f>
        <v/>
      </c>
      <c r="AG988" s="1" t="str">
        <f>IF(B989=1,"",IF(טבלה1013[[#This Row],[הווסת פעיל?]]=1,IF(OR(טבלה1013[[#This Row],[וסת קבוע אחרון]]=F989,F989=טבלה1013[[#This Row],[LengthofCycle]]),1,0),""))</f>
        <v/>
      </c>
      <c r="AH988" s="1" t="str">
        <f>IF(B989=1,"",IF(טבלה1013[[#This Row],[הווסת פעיל?]]=1,IF(OR(טבלה1013[[#This Row],[וסת קבוע אחרון]]=F989,F989=טבלה1013[[#This Row],[LengthofCycle]],AND(טבלה1013[[#This Row],[LengthofCycle]]&lt;&gt;טבלה1013[[#This Row],[וסת קבוע אחרון]],OR(F989=28,F989=29))),1,0),""))</f>
        <v/>
      </c>
      <c r="AI988" s="1" t="str">
        <f>IF(AND(טבלה1013[[#This Row],[הווסת פעיל?]]=1,B989=1),1,"")</f>
        <v/>
      </c>
      <c r="AJ988" s="4" t="str">
        <f>IF(AND(טבלה1013[[#This Row],[הווסת פעיל?]]&lt;&gt;1,B989&lt;&gt;1,B989&lt;&gt;""),IF(טבלה1013[[#This Row],[LengthofCycle]]=F989,1,0),"")</f>
        <v/>
      </c>
      <c r="AK988" s="4" t="str">
        <f>IF(AND(טבלה1013[[#This Row],[הווסת פעיל?]]&lt;&gt;1,B989&lt;&gt;1,B989&lt;&gt;""),IF(OR(טבלה1013[[#This Row],[LengthofCycle]]=F989,F989=29),1,0),"")</f>
        <v/>
      </c>
      <c r="AL988" s="4" t="str">
        <f>IF(AND(טבלה1013[[#This Row],[הווסת פעיל?]]&lt;&gt;1,B989&lt;&gt;1,B989&lt;&gt;""),IF(OR(טבלה1013[[#This Row],[LengthofCycle]]=F989,F989=29,F989=28),1,0),"")</f>
        <v/>
      </c>
    </row>
    <row r="989" spans="1:38" x14ac:dyDescent="0.25">
      <c r="A989" s="1" t="s">
        <v>138</v>
      </c>
      <c r="B989" s="1">
        <v>1</v>
      </c>
      <c r="C989" s="1">
        <v>0</v>
      </c>
      <c r="D989" s="1">
        <v>1</v>
      </c>
      <c r="E989" s="1">
        <v>0</v>
      </c>
      <c r="F989" s="1">
        <v>28</v>
      </c>
      <c r="G989" s="1">
        <f>טבלה1013[[#This Row],[LengthofCycle]]+1</f>
        <v>29</v>
      </c>
      <c r="H989" s="1">
        <f>IF(IFERROR(LOOKUP(טבלה1013[[#This Row],[ClientID]],קביעויות[השבוע]),FALSE)=טבלה1013[[#This Row],[ClientID]],1,"")</f>
        <v>1</v>
      </c>
      <c r="I989" s="1" t="str">
        <f>IF(AND(טבלה1013[[#This Row],[CycleNumber]]&gt;1,OR(B990="",טבלה1013[[#This Row],[CycleNumber]]&gt;B988)),IF(OR(AND(טבלה1013[[#This Row],[LengthofCycle]]=28,F988=28),AND(טבלה1013[[#This Row],[LengthofCycle]]=35,F988=35)),1,""),"")</f>
        <v/>
      </c>
      <c r="J989" s="1" t="str">
        <f>IF(AND(טבלה1013[[#This Row],[וסת השבוע]]=1,I988=1,טבלה1013[[#This Row],[CycleNumber]]&gt;B988),1,"")</f>
        <v/>
      </c>
      <c r="K989" s="1" t="str">
        <f>IF(טבלה1013[[#This Row],[CycleNumber]]=1,"",IF(טבלה1013[[#This Row],[וסת השבוע]]=1,0,IF(K988="","",IF(K988=0,IF(טבלה1013[[#This Row],[LengthofCycle]]=28,0,1),IF(K988=1,IF(טבלה1013[[#This Row],[LengthofCycle]]+F988=28*2,0,2),IF(K988=2,IF(טבלה1013[[#This Row],[LengthofCycle]]+F988+F987=28*3,0,3),""))))))</f>
        <v/>
      </c>
      <c r="L989" s="1" t="str">
        <f>IF(טבלה1013[[#This Row],[וסת השבוע]]=1,IF(טבלה1013[[#This Row],[וסת השבוע וההפלגה ביחד]]=1,L988+1,0),IF(AND(טבלה1013[[#This Row],[CycleNumber]]&gt;B988,טבלה1013[[#This Row],[CycleNumber]]&gt;1),IF(טבלה1013[[#This Row],[וסת השבוע פעיל?]]&lt;&gt;"",L988+1,""),""))</f>
        <v/>
      </c>
      <c r="M989" s="1" t="str">
        <f>IF(AND(טבלה1013[[#This Row],[וסת השבוע פעיל?]]&lt;&gt;"",טבלה1013[[#This Row],[CycleNumber]]&lt;B990,B990&lt;&gt;"",טבלה1013[[#This Row],[וסת השבוע פעיל?]]&lt;3),IF(K990=0,IF(AND(טבלה1013[[#This Row],[וסת השבוע פעיל?]]&gt;0,I990=1),0,1),0),"")</f>
        <v/>
      </c>
      <c r="N989" s="1" t="str">
        <f t="shared" si="84"/>
        <v/>
      </c>
      <c r="O989" s="1" t="str">
        <f>IF(AND(טבלה1013[[#This Row],[חיזוי - שבוע]]=1,J990=1),1,"")</f>
        <v/>
      </c>
      <c r="P989" s="1" t="str">
        <f>IF(AND(טבלה1013[[#This Row],[חיזוי טוב עם הפלגה?]]=1,טבלה1013[[#This Row],[וסת קבוע אחרון]]&lt;&gt;28,X988=1),1,"")</f>
        <v/>
      </c>
      <c r="Q989" s="1" t="str">
        <f>IF(AND(טבלה1013[[#This Row],[וסת השבוע פעיל?]]&lt;3,OR(טבלה1013[[#This Row],[CycleNumber]]&gt;B990,B990="")),1,"")</f>
        <v/>
      </c>
      <c r="R989" s="1">
        <f>IF(טבלה1013[[#This Row],[האישה קבעה וסת שבוע?]]=1,IF(טבלה1013[[#This Row],[וסת השבוע פעיל?]]&lt;3,1,0),"")</f>
        <v>0</v>
      </c>
      <c r="S9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89" s="1" t="str">
        <f t="shared" si="85"/>
        <v/>
      </c>
      <c r="U989" s="1" t="str">
        <f t="shared" si="86"/>
        <v/>
      </c>
      <c r="V989" s="1" t="str">
        <f t="shared" si="87"/>
        <v/>
      </c>
      <c r="W989" s="1" t="str">
        <f>IF(טבלה1013[[#This Row],[3 הפלגות זהות]]="","",IF(טבלה1013[[#This Row],[3 הפלגות זהות]]=1,טבלה1013[[#This Row],[LengthofCycle]],W988))</f>
        <v/>
      </c>
      <c r="Y989" s="1" t="str">
        <f>IF(OR(טבלה1013[[#This Row],[הווסת פעיל?]]=0,טבלה1013[[#This Row],[הווסת פעיל?]]=""),"",SUM(Y988,טבלה1013[[#This Row],[הווסת פעיל?]]))</f>
        <v/>
      </c>
      <c r="Z989" s="1" t="str">
        <f>IF(AND(טבלה1013[[#This Row],[כמה מחזורים עד עקירה]]&lt;&gt;"",Y990=""),טבלה1013[[#This Row],[כמה מחזורים עד עקירה]],"")</f>
        <v/>
      </c>
      <c r="AA989" s="1" t="str">
        <f>IF(AND(טבלה1013[[#This Row],[הווסת פעיל?]]=1,טבלה1013[[#This Row],[וסת קבוע אחרון]]&lt;&gt;W988),טבלה1013[[#This Row],[וסת קבוע אחרון]],"")</f>
        <v/>
      </c>
      <c r="AB989" s="1" t="str">
        <f>IF(AND(טבלה1013[[#This Row],[הווסת פעיל?]]=1,X988=0,טבלה1013[[#This Row],[וסת קבוע אחרון]]=W988),טבלה1013[[#This Row],[וסת קבוע אחרון]],"")</f>
        <v/>
      </c>
      <c r="AC989" s="1" t="str">
        <f>IF(AND(טבלה1013[[#This Row],[הווסת פעיל?]]=1,X988=0,טבלה1013[[#This Row],[וסת קבוע אחרון]]&lt;&gt;W988),1,"")</f>
        <v/>
      </c>
      <c r="AD989" s="1" t="str">
        <f>IF(AND(טבלה1013[[#This Row],[הווסת פעיל?]]&lt;&gt;"",B990=1),טבלה1013[[#This Row],[CycleNumber]],"")</f>
        <v/>
      </c>
      <c r="AE989" s="1" t="str">
        <f>IF(AND(טבלה1013[[#This Row],[הווסת פעיל?]]&lt;&gt;"",X988=""),טבלה1013[[#This Row],[CycleNumber]],"")</f>
        <v/>
      </c>
      <c r="AF989" s="1" t="str">
        <f>IF(B990=1,"",IF(טבלה1013[[#This Row],[הווסת פעיל?]]=1,IF(טבלה1013[[#This Row],[וסת קבוע אחרון]]=F990,1,0),""))</f>
        <v/>
      </c>
      <c r="AG989" s="1" t="str">
        <f>IF(B990=1,"",IF(טבלה1013[[#This Row],[הווסת פעיל?]]=1,IF(OR(טבלה1013[[#This Row],[וסת קבוע אחרון]]=F990,F990=טבלה1013[[#This Row],[LengthofCycle]]),1,0),""))</f>
        <v/>
      </c>
      <c r="AH989" s="1" t="str">
        <f>IF(B990=1,"",IF(טבלה1013[[#This Row],[הווסת פעיל?]]=1,IF(OR(טבלה1013[[#This Row],[וסת קבוע אחרון]]=F990,F990=טבלה1013[[#This Row],[LengthofCycle]],AND(טבלה1013[[#This Row],[LengthofCycle]]&lt;&gt;טבלה1013[[#This Row],[וסת קבוע אחרון]],OR(F990=28,F990=29))),1,0),""))</f>
        <v/>
      </c>
      <c r="AI989" s="1" t="str">
        <f>IF(AND(טבלה1013[[#This Row],[הווסת פעיל?]]=1,B990=1),1,"")</f>
        <v/>
      </c>
      <c r="AJ989" s="4">
        <f>IF(AND(טבלה1013[[#This Row],[הווסת פעיל?]]&lt;&gt;1,B990&lt;&gt;1,B990&lt;&gt;""),IF(טבלה1013[[#This Row],[LengthofCycle]]=F990,1,0),"")</f>
        <v>0</v>
      </c>
      <c r="AK989" s="4">
        <f>IF(AND(טבלה1013[[#This Row],[הווסת פעיל?]]&lt;&gt;1,B990&lt;&gt;1,B990&lt;&gt;""),IF(OR(טבלה1013[[#This Row],[LengthofCycle]]=F990,F990=29),1,0),"")</f>
        <v>0</v>
      </c>
      <c r="AL989" s="4">
        <f>IF(AND(טבלה1013[[#This Row],[הווסת פעיל?]]&lt;&gt;1,B990&lt;&gt;1,B990&lt;&gt;""),IF(OR(טבלה1013[[#This Row],[LengthofCycle]]=F990,F990=29,F990=28),1,0),"")</f>
        <v>0</v>
      </c>
    </row>
    <row r="990" spans="1:38" x14ac:dyDescent="0.25">
      <c r="A990" s="1" t="s">
        <v>138</v>
      </c>
      <c r="B990" s="1">
        <v>2</v>
      </c>
      <c r="C990" s="1">
        <v>0</v>
      </c>
      <c r="D990" s="1">
        <v>0</v>
      </c>
      <c r="E990" s="1">
        <v>0</v>
      </c>
      <c r="F990" s="1">
        <v>27</v>
      </c>
      <c r="G990" s="1">
        <f>טבלה1013[[#This Row],[LengthofCycle]]+1</f>
        <v>28</v>
      </c>
      <c r="H990" s="1">
        <f>IF(IFERROR(LOOKUP(טבלה1013[[#This Row],[ClientID]],קביעויות[השבוע]),FALSE)=טבלה1013[[#This Row],[ClientID]],1,"")</f>
        <v>1</v>
      </c>
      <c r="I990" s="1" t="str">
        <f>IF(AND(טבלה1013[[#This Row],[CycleNumber]]&gt;1,OR(B991="",טבלה1013[[#This Row],[CycleNumber]]&gt;B989)),IF(OR(AND(טבלה1013[[#This Row],[LengthofCycle]]=28,F989=28),AND(טבלה1013[[#This Row],[LengthofCycle]]=35,F989=35)),1,""),"")</f>
        <v/>
      </c>
      <c r="J990" s="1" t="str">
        <f>IF(AND(טבלה1013[[#This Row],[וסת השבוע]]=1,I989=1,טבלה1013[[#This Row],[CycleNumber]]&gt;B989),1,"")</f>
        <v/>
      </c>
      <c r="K990" s="1" t="str">
        <f>IF(טבלה1013[[#This Row],[CycleNumber]]=1,"",IF(טבלה1013[[#This Row],[וסת השבוע]]=1,0,IF(K989="","",IF(K989=0,IF(טבלה1013[[#This Row],[LengthofCycle]]=28,0,1),IF(K989=1,IF(טבלה1013[[#This Row],[LengthofCycle]]+F989=28*2,0,2),IF(K989=2,IF(טבלה1013[[#This Row],[LengthofCycle]]+F989+F988=28*3,0,3),""))))))</f>
        <v/>
      </c>
      <c r="L990" s="1" t="str">
        <f>IF(טבלה1013[[#This Row],[וסת השבוע]]=1,IF(טבלה1013[[#This Row],[וסת השבוע וההפלגה ביחד]]=1,L989+1,0),IF(AND(טבלה1013[[#This Row],[CycleNumber]]&gt;B989,טבלה1013[[#This Row],[CycleNumber]]&gt;1),IF(טבלה1013[[#This Row],[וסת השבוע פעיל?]]&lt;&gt;"",L989+1,""),""))</f>
        <v/>
      </c>
      <c r="M990" s="1" t="str">
        <f>IF(AND(טבלה1013[[#This Row],[וסת השבוע פעיל?]]&lt;&gt;"",טבלה1013[[#This Row],[CycleNumber]]&lt;B991,B991&lt;&gt;"",טבלה1013[[#This Row],[וסת השבוע פעיל?]]&lt;3),IF(K991=0,IF(AND(טבלה1013[[#This Row],[וסת השבוע פעיל?]]&gt;0,I991=1),0,1),0),"")</f>
        <v/>
      </c>
      <c r="N990" s="1" t="str">
        <f t="shared" si="84"/>
        <v/>
      </c>
      <c r="O990" s="1" t="str">
        <f>IF(AND(טבלה1013[[#This Row],[חיזוי - שבוע]]=1,J991=1),1,"")</f>
        <v/>
      </c>
      <c r="P990" s="1" t="str">
        <f>IF(AND(טבלה1013[[#This Row],[חיזוי טוב עם הפלגה?]]=1,טבלה1013[[#This Row],[וסת קבוע אחרון]]&lt;&gt;28,X989=1),1,"")</f>
        <v/>
      </c>
      <c r="Q990" s="1" t="str">
        <f>IF(AND(טבלה1013[[#This Row],[וסת השבוע פעיל?]]&lt;3,OR(טבלה1013[[#This Row],[CycleNumber]]&gt;B991,B991="")),1,"")</f>
        <v/>
      </c>
      <c r="R990" s="1">
        <f>IF(טבלה1013[[#This Row],[האישה קבעה וסת שבוע?]]=1,IF(טבלה1013[[#This Row],[וסת השבוע פעיל?]]&lt;3,1,0),"")</f>
        <v>0</v>
      </c>
      <c r="S9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0" s="1" t="str">
        <f t="shared" si="85"/>
        <v/>
      </c>
      <c r="U990" s="1" t="str">
        <f t="shared" si="86"/>
        <v/>
      </c>
      <c r="V990" s="1" t="str">
        <f t="shared" si="87"/>
        <v/>
      </c>
      <c r="W990" s="1" t="str">
        <f>IF(טבלה1013[[#This Row],[3 הפלגות זהות]]="","",IF(טבלה1013[[#This Row],[3 הפלגות זהות]]=1,טבלה1013[[#This Row],[LengthofCycle]],W989))</f>
        <v/>
      </c>
      <c r="Y990" s="1" t="str">
        <f>IF(OR(טבלה1013[[#This Row],[הווסת פעיל?]]=0,טבלה1013[[#This Row],[הווסת פעיל?]]=""),"",SUM(Y989,טבלה1013[[#This Row],[הווסת פעיל?]]))</f>
        <v/>
      </c>
      <c r="Z990" s="1" t="str">
        <f>IF(AND(טבלה1013[[#This Row],[כמה מחזורים עד עקירה]]&lt;&gt;"",Y991=""),טבלה1013[[#This Row],[כמה מחזורים עד עקירה]],"")</f>
        <v/>
      </c>
      <c r="AA990" s="1" t="str">
        <f>IF(AND(טבלה1013[[#This Row],[הווסת פעיל?]]=1,טבלה1013[[#This Row],[וסת קבוע אחרון]]&lt;&gt;W989),טבלה1013[[#This Row],[וסת קבוע אחרון]],"")</f>
        <v/>
      </c>
      <c r="AB990" s="1" t="str">
        <f>IF(AND(טבלה1013[[#This Row],[הווסת פעיל?]]=1,X989=0,טבלה1013[[#This Row],[וסת קבוע אחרון]]=W989),טבלה1013[[#This Row],[וסת קבוע אחרון]],"")</f>
        <v/>
      </c>
      <c r="AC990" s="1" t="str">
        <f>IF(AND(טבלה1013[[#This Row],[הווסת פעיל?]]=1,X989=0,טבלה1013[[#This Row],[וסת קבוע אחרון]]&lt;&gt;W989),1,"")</f>
        <v/>
      </c>
      <c r="AD990" s="1" t="str">
        <f>IF(AND(טבלה1013[[#This Row],[הווסת פעיל?]]&lt;&gt;"",B991=1),טבלה1013[[#This Row],[CycleNumber]],"")</f>
        <v/>
      </c>
      <c r="AE990" s="1" t="str">
        <f>IF(AND(טבלה1013[[#This Row],[הווסת פעיל?]]&lt;&gt;"",X989=""),טבלה1013[[#This Row],[CycleNumber]],"")</f>
        <v/>
      </c>
      <c r="AF990" s="1" t="str">
        <f>IF(B991=1,"",IF(טבלה1013[[#This Row],[הווסת פעיל?]]=1,IF(טבלה1013[[#This Row],[וסת קבוע אחרון]]=F991,1,0),""))</f>
        <v/>
      </c>
      <c r="AG990" s="1" t="str">
        <f>IF(B991=1,"",IF(טבלה1013[[#This Row],[הווסת פעיל?]]=1,IF(OR(טבלה1013[[#This Row],[וסת קבוע אחרון]]=F991,F991=טבלה1013[[#This Row],[LengthofCycle]]),1,0),""))</f>
        <v/>
      </c>
      <c r="AH990" s="1" t="str">
        <f>IF(B991=1,"",IF(טבלה1013[[#This Row],[הווסת פעיל?]]=1,IF(OR(טבלה1013[[#This Row],[וסת קבוע אחרון]]=F991,F991=טבלה1013[[#This Row],[LengthofCycle]],AND(טבלה1013[[#This Row],[LengthofCycle]]&lt;&gt;טבלה1013[[#This Row],[וסת קבוע אחרון]],OR(F991=28,F991=29))),1,0),""))</f>
        <v/>
      </c>
      <c r="AI990" s="1" t="str">
        <f>IF(AND(טבלה1013[[#This Row],[הווסת פעיל?]]=1,B991=1),1,"")</f>
        <v/>
      </c>
      <c r="AJ990" s="4">
        <f>IF(AND(טבלה1013[[#This Row],[הווסת פעיל?]]&lt;&gt;1,B991&lt;&gt;1,B991&lt;&gt;""),IF(טבלה1013[[#This Row],[LengthofCycle]]=F991,1,0),"")</f>
        <v>0</v>
      </c>
      <c r="AK990" s="4">
        <f>IF(AND(טבלה1013[[#This Row],[הווסת פעיל?]]&lt;&gt;1,B991&lt;&gt;1,B991&lt;&gt;""),IF(OR(טבלה1013[[#This Row],[LengthofCycle]]=F991,F991=29),1,0),"")</f>
        <v>0</v>
      </c>
      <c r="AL990" s="4">
        <f>IF(AND(טבלה1013[[#This Row],[הווסת פעיל?]]&lt;&gt;1,B991&lt;&gt;1,B991&lt;&gt;""),IF(OR(טבלה1013[[#This Row],[LengthofCycle]]=F991,F991=29,F991=28),1,0),"")</f>
        <v>0</v>
      </c>
    </row>
    <row r="991" spans="1:38" x14ac:dyDescent="0.25">
      <c r="A991" s="1" t="s">
        <v>138</v>
      </c>
      <c r="B991" s="1">
        <v>3</v>
      </c>
      <c r="C991" s="1">
        <v>0</v>
      </c>
      <c r="D991" s="1">
        <v>1</v>
      </c>
      <c r="E991" s="1">
        <v>0</v>
      </c>
      <c r="F991" s="1">
        <v>26</v>
      </c>
      <c r="G991" s="1">
        <f>טבלה1013[[#This Row],[LengthofCycle]]+1</f>
        <v>27</v>
      </c>
      <c r="H991" s="1">
        <f>IF(IFERROR(LOOKUP(טבלה1013[[#This Row],[ClientID]],קביעויות[השבוע]),FALSE)=טבלה1013[[#This Row],[ClientID]],1,"")</f>
        <v>1</v>
      </c>
      <c r="I991" s="1" t="str">
        <f>IF(AND(טבלה1013[[#This Row],[CycleNumber]]&gt;1,OR(B992="",טבלה1013[[#This Row],[CycleNumber]]&gt;B990)),IF(OR(AND(טבלה1013[[#This Row],[LengthofCycle]]=28,F990=28),AND(טבלה1013[[#This Row],[LengthofCycle]]=35,F990=35)),1,""),"")</f>
        <v/>
      </c>
      <c r="J991" s="1" t="str">
        <f>IF(AND(טבלה1013[[#This Row],[וסת השבוע]]=1,I990=1,טבלה1013[[#This Row],[CycleNumber]]&gt;B990),1,"")</f>
        <v/>
      </c>
      <c r="K991" s="1" t="str">
        <f>IF(טבלה1013[[#This Row],[CycleNumber]]=1,"",IF(טבלה1013[[#This Row],[וסת השבוע]]=1,0,IF(K990="","",IF(K990=0,IF(טבלה1013[[#This Row],[LengthofCycle]]=28,0,1),IF(K990=1,IF(טבלה1013[[#This Row],[LengthofCycle]]+F990=28*2,0,2),IF(K990=2,IF(טבלה1013[[#This Row],[LengthofCycle]]+F990+F989=28*3,0,3),""))))))</f>
        <v/>
      </c>
      <c r="L991" s="1" t="str">
        <f>IF(טבלה1013[[#This Row],[וסת השבוע]]=1,IF(טבלה1013[[#This Row],[וסת השבוע וההפלגה ביחד]]=1,L990+1,0),IF(AND(טבלה1013[[#This Row],[CycleNumber]]&gt;B990,טבלה1013[[#This Row],[CycleNumber]]&gt;1),IF(טבלה1013[[#This Row],[וסת השבוע פעיל?]]&lt;&gt;"",L990+1,""),""))</f>
        <v/>
      </c>
      <c r="M991" s="1" t="str">
        <f>IF(AND(טבלה1013[[#This Row],[וסת השבוע פעיל?]]&lt;&gt;"",טבלה1013[[#This Row],[CycleNumber]]&lt;B992,B992&lt;&gt;"",טבלה1013[[#This Row],[וסת השבוע פעיל?]]&lt;3),IF(K992=0,IF(AND(טבלה1013[[#This Row],[וסת השבוע פעיל?]]&gt;0,I992=1),0,1),0),"")</f>
        <v/>
      </c>
      <c r="N991" s="1" t="str">
        <f t="shared" si="84"/>
        <v/>
      </c>
      <c r="O991" s="1" t="str">
        <f>IF(AND(טבלה1013[[#This Row],[חיזוי - שבוע]]=1,J992=1),1,"")</f>
        <v/>
      </c>
      <c r="P991" s="1" t="str">
        <f>IF(AND(טבלה1013[[#This Row],[חיזוי טוב עם הפלגה?]]=1,טבלה1013[[#This Row],[וסת קבוע אחרון]]&lt;&gt;28,X990=1),1,"")</f>
        <v/>
      </c>
      <c r="Q991" s="1" t="str">
        <f>IF(AND(טבלה1013[[#This Row],[וסת השבוע פעיל?]]&lt;3,OR(טבלה1013[[#This Row],[CycleNumber]]&gt;B992,B992="")),1,"")</f>
        <v/>
      </c>
      <c r="R991" s="1">
        <f>IF(טבלה1013[[#This Row],[האישה קבעה וסת שבוע?]]=1,IF(טבלה1013[[#This Row],[וסת השבוע פעיל?]]&lt;3,1,0),"")</f>
        <v>0</v>
      </c>
      <c r="S9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1" s="1">
        <f t="shared" si="85"/>
        <v>0</v>
      </c>
      <c r="U991" s="1" t="str">
        <f t="shared" si="86"/>
        <v/>
      </c>
      <c r="V991" s="1" t="str">
        <f t="shared" si="87"/>
        <v/>
      </c>
      <c r="W991" s="1" t="str">
        <f>IF(טבלה1013[[#This Row],[3 הפלגות זהות]]="","",IF(טבלה1013[[#This Row],[3 הפלגות זהות]]=1,טבלה1013[[#This Row],[LengthofCycle]],W990))</f>
        <v/>
      </c>
      <c r="Y991" s="1" t="str">
        <f>IF(OR(טבלה1013[[#This Row],[הווסת פעיל?]]=0,טבלה1013[[#This Row],[הווסת פעיל?]]=""),"",SUM(Y990,טבלה1013[[#This Row],[הווסת פעיל?]]))</f>
        <v/>
      </c>
      <c r="Z991" s="1" t="str">
        <f>IF(AND(טבלה1013[[#This Row],[כמה מחזורים עד עקירה]]&lt;&gt;"",Y992=""),טבלה1013[[#This Row],[כמה מחזורים עד עקירה]],"")</f>
        <v/>
      </c>
      <c r="AA991" s="1" t="str">
        <f>IF(AND(טבלה1013[[#This Row],[הווסת פעיל?]]=1,טבלה1013[[#This Row],[וסת קבוע אחרון]]&lt;&gt;W990),טבלה1013[[#This Row],[וסת קבוע אחרון]],"")</f>
        <v/>
      </c>
      <c r="AB991" s="1" t="str">
        <f>IF(AND(טבלה1013[[#This Row],[הווסת פעיל?]]=1,X990=0,טבלה1013[[#This Row],[וסת קבוע אחרון]]=W990),טבלה1013[[#This Row],[וסת קבוע אחרון]],"")</f>
        <v/>
      </c>
      <c r="AC991" s="1" t="str">
        <f>IF(AND(טבלה1013[[#This Row],[הווסת פעיל?]]=1,X990=0,טבלה1013[[#This Row],[וסת קבוע אחרון]]&lt;&gt;W990),1,"")</f>
        <v/>
      </c>
      <c r="AD991" s="1" t="str">
        <f>IF(AND(טבלה1013[[#This Row],[הווסת פעיל?]]&lt;&gt;"",B992=1),טבלה1013[[#This Row],[CycleNumber]],"")</f>
        <v/>
      </c>
      <c r="AE991" s="1" t="str">
        <f>IF(AND(טבלה1013[[#This Row],[הווסת פעיל?]]&lt;&gt;"",X990=""),טבלה1013[[#This Row],[CycleNumber]],"")</f>
        <v/>
      </c>
      <c r="AF991" s="1" t="str">
        <f>IF(B992=1,"",IF(טבלה1013[[#This Row],[הווסת פעיל?]]=1,IF(טבלה1013[[#This Row],[וסת קבוע אחרון]]=F992,1,0),""))</f>
        <v/>
      </c>
      <c r="AG991" s="1" t="str">
        <f>IF(B992=1,"",IF(טבלה1013[[#This Row],[הווסת פעיל?]]=1,IF(OR(טבלה1013[[#This Row],[וסת קבוע אחרון]]=F992,F992=טבלה1013[[#This Row],[LengthofCycle]]),1,0),""))</f>
        <v/>
      </c>
      <c r="AH991" s="1" t="str">
        <f>IF(B992=1,"",IF(טבלה1013[[#This Row],[הווסת פעיל?]]=1,IF(OR(טבלה1013[[#This Row],[וסת קבוע אחרון]]=F992,F992=טבלה1013[[#This Row],[LengthofCycle]],AND(טבלה1013[[#This Row],[LengthofCycle]]&lt;&gt;טבלה1013[[#This Row],[וסת קבוע אחרון]],OR(F992=28,F992=29))),1,0),""))</f>
        <v/>
      </c>
      <c r="AI991" s="1" t="str">
        <f>IF(AND(טבלה1013[[#This Row],[הווסת פעיל?]]=1,B992=1),1,"")</f>
        <v/>
      </c>
      <c r="AJ991" s="4">
        <f>IF(AND(טבלה1013[[#This Row],[הווסת פעיל?]]&lt;&gt;1,B992&lt;&gt;1,B992&lt;&gt;""),IF(טבלה1013[[#This Row],[LengthofCycle]]=F992,1,0),"")</f>
        <v>1</v>
      </c>
      <c r="AK991" s="4">
        <f>IF(AND(טבלה1013[[#This Row],[הווסת פעיל?]]&lt;&gt;1,B992&lt;&gt;1,B992&lt;&gt;""),IF(OR(טבלה1013[[#This Row],[LengthofCycle]]=F992,F992=29),1,0),"")</f>
        <v>1</v>
      </c>
      <c r="AL991" s="4">
        <f>IF(AND(טבלה1013[[#This Row],[הווסת פעיל?]]&lt;&gt;1,B992&lt;&gt;1,B992&lt;&gt;""),IF(OR(טבלה1013[[#This Row],[LengthofCycle]]=F992,F992=29,F992=28),1,0),"")</f>
        <v>1</v>
      </c>
    </row>
    <row r="992" spans="1:38" x14ac:dyDescent="0.25">
      <c r="A992" s="1" t="s">
        <v>138</v>
      </c>
      <c r="B992" s="1">
        <v>4</v>
      </c>
      <c r="C992" s="1">
        <v>0</v>
      </c>
      <c r="D992" s="1">
        <v>1</v>
      </c>
      <c r="E992" s="1">
        <v>0</v>
      </c>
      <c r="F992" s="1">
        <v>26</v>
      </c>
      <c r="G992" s="1">
        <f>טבלה1013[[#This Row],[LengthofCycle]]+1</f>
        <v>27</v>
      </c>
      <c r="H992" s="1">
        <f>IF(IFERROR(LOOKUP(טבלה1013[[#This Row],[ClientID]],קביעויות[השבוע]),FALSE)=טבלה1013[[#This Row],[ClientID]],1,"")</f>
        <v>1</v>
      </c>
      <c r="I992" s="1" t="str">
        <f>IF(AND(טבלה1013[[#This Row],[CycleNumber]]&gt;1,OR(B993="",טבלה1013[[#This Row],[CycleNumber]]&gt;B991)),IF(OR(AND(טבלה1013[[#This Row],[LengthofCycle]]=28,F991=28),AND(טבלה1013[[#This Row],[LengthofCycle]]=35,F991=35)),1,""),"")</f>
        <v/>
      </c>
      <c r="J992" s="1" t="str">
        <f>IF(AND(טבלה1013[[#This Row],[וסת השבוע]]=1,I991=1,טבלה1013[[#This Row],[CycleNumber]]&gt;B991),1,"")</f>
        <v/>
      </c>
      <c r="K992" s="1" t="str">
        <f>IF(טבלה1013[[#This Row],[CycleNumber]]=1,"",IF(טבלה1013[[#This Row],[וסת השבוע]]=1,0,IF(K991="","",IF(K991=0,IF(טבלה1013[[#This Row],[LengthofCycle]]=28,0,1),IF(K991=1,IF(טבלה1013[[#This Row],[LengthofCycle]]+F991=28*2,0,2),IF(K991=2,IF(טבלה1013[[#This Row],[LengthofCycle]]+F991+F990=28*3,0,3),""))))))</f>
        <v/>
      </c>
      <c r="L992" s="1" t="str">
        <f>IF(טבלה1013[[#This Row],[וסת השבוע]]=1,IF(טבלה1013[[#This Row],[וסת השבוע וההפלגה ביחד]]=1,L991+1,0),IF(AND(טבלה1013[[#This Row],[CycleNumber]]&gt;B991,טבלה1013[[#This Row],[CycleNumber]]&gt;1),IF(טבלה1013[[#This Row],[וסת השבוע פעיל?]]&lt;&gt;"",L991+1,""),""))</f>
        <v/>
      </c>
      <c r="M992" s="1" t="str">
        <f>IF(AND(טבלה1013[[#This Row],[וסת השבוע פעיל?]]&lt;&gt;"",טבלה1013[[#This Row],[CycleNumber]]&lt;B993,B993&lt;&gt;"",טבלה1013[[#This Row],[וסת השבוע פעיל?]]&lt;3),IF(K993=0,IF(AND(טבלה1013[[#This Row],[וסת השבוע פעיל?]]&gt;0,I993=1),0,1),0),"")</f>
        <v/>
      </c>
      <c r="N992" s="1" t="str">
        <f t="shared" si="84"/>
        <v/>
      </c>
      <c r="O992" s="1" t="str">
        <f>IF(AND(טבלה1013[[#This Row],[חיזוי - שבוע]]=1,J993=1),1,"")</f>
        <v/>
      </c>
      <c r="P992" s="1" t="str">
        <f>IF(AND(טבלה1013[[#This Row],[חיזוי טוב עם הפלגה?]]=1,טבלה1013[[#This Row],[וסת קבוע אחרון]]&lt;&gt;28,X991=1),1,"")</f>
        <v/>
      </c>
      <c r="Q992" s="1" t="str">
        <f>IF(AND(טבלה1013[[#This Row],[וסת השבוע פעיל?]]&lt;3,OR(טבלה1013[[#This Row],[CycleNumber]]&gt;B993,B993="")),1,"")</f>
        <v/>
      </c>
      <c r="R992" s="1">
        <f>IF(טבלה1013[[#This Row],[האישה קבעה וסת שבוע?]]=1,IF(טבלה1013[[#This Row],[וסת השבוע פעיל?]]&lt;3,1,0),"")</f>
        <v>0</v>
      </c>
      <c r="S9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2" s="1">
        <f t="shared" si="85"/>
        <v>0</v>
      </c>
      <c r="U992" s="1">
        <f t="shared" si="86"/>
        <v>0</v>
      </c>
      <c r="V992" s="1" t="str">
        <f t="shared" si="87"/>
        <v/>
      </c>
      <c r="W992" s="1" t="str">
        <f>IF(טבלה1013[[#This Row],[3 הפלגות זהות]]="","",IF(טבלה1013[[#This Row],[3 הפלגות זהות]]=1,טבלה1013[[#This Row],[LengthofCycle]],W991))</f>
        <v/>
      </c>
      <c r="Y992" s="1" t="str">
        <f>IF(OR(טבלה1013[[#This Row],[הווסת פעיל?]]=0,טבלה1013[[#This Row],[הווסת פעיל?]]=""),"",SUM(Y991,טבלה1013[[#This Row],[הווסת פעיל?]]))</f>
        <v/>
      </c>
      <c r="Z992" s="1" t="str">
        <f>IF(AND(טבלה1013[[#This Row],[כמה מחזורים עד עקירה]]&lt;&gt;"",Y993=""),טבלה1013[[#This Row],[כמה מחזורים עד עקירה]],"")</f>
        <v/>
      </c>
      <c r="AA992" s="1" t="str">
        <f>IF(AND(טבלה1013[[#This Row],[הווסת פעיל?]]=1,טבלה1013[[#This Row],[וסת קבוע אחרון]]&lt;&gt;W991),טבלה1013[[#This Row],[וסת קבוע אחרון]],"")</f>
        <v/>
      </c>
      <c r="AB992" s="1" t="str">
        <f>IF(AND(טבלה1013[[#This Row],[הווסת פעיל?]]=1,X991=0,טבלה1013[[#This Row],[וסת קבוע אחרון]]=W991),טבלה1013[[#This Row],[וסת קבוע אחרון]],"")</f>
        <v/>
      </c>
      <c r="AC992" s="1" t="str">
        <f>IF(AND(טבלה1013[[#This Row],[הווסת פעיל?]]=1,X991=0,טבלה1013[[#This Row],[וסת קבוע אחרון]]&lt;&gt;W991),1,"")</f>
        <v/>
      </c>
      <c r="AD992" s="1" t="str">
        <f>IF(AND(טבלה1013[[#This Row],[הווסת פעיל?]]&lt;&gt;"",B993=1),טבלה1013[[#This Row],[CycleNumber]],"")</f>
        <v/>
      </c>
      <c r="AE992" s="1" t="str">
        <f>IF(AND(טבלה1013[[#This Row],[הווסת פעיל?]]&lt;&gt;"",X991=""),טבלה1013[[#This Row],[CycleNumber]],"")</f>
        <v/>
      </c>
      <c r="AF992" s="1" t="str">
        <f>IF(B993=1,"",IF(טבלה1013[[#This Row],[הווסת פעיל?]]=1,IF(טבלה1013[[#This Row],[וסת קבוע אחרון]]=F993,1,0),""))</f>
        <v/>
      </c>
      <c r="AG992" s="1" t="str">
        <f>IF(B993=1,"",IF(טבלה1013[[#This Row],[הווסת פעיל?]]=1,IF(OR(טבלה1013[[#This Row],[וסת קבוע אחרון]]=F993,F993=טבלה1013[[#This Row],[LengthofCycle]]),1,0),""))</f>
        <v/>
      </c>
      <c r="AH992" s="1" t="str">
        <f>IF(B993=1,"",IF(טבלה1013[[#This Row],[הווסת פעיל?]]=1,IF(OR(טבלה1013[[#This Row],[וסת קבוע אחרון]]=F993,F993=טבלה1013[[#This Row],[LengthofCycle]],AND(טבלה1013[[#This Row],[LengthofCycle]]&lt;&gt;טבלה1013[[#This Row],[וסת קבוע אחרון]],OR(F993=28,F993=29))),1,0),""))</f>
        <v/>
      </c>
      <c r="AI992" s="1" t="str">
        <f>IF(AND(טבלה1013[[#This Row],[הווסת פעיל?]]=1,B993=1),1,"")</f>
        <v/>
      </c>
      <c r="AJ992" s="4">
        <f>IF(AND(טבלה1013[[#This Row],[הווסת פעיל?]]&lt;&gt;1,B993&lt;&gt;1,B993&lt;&gt;""),IF(טבלה1013[[#This Row],[LengthofCycle]]=F993,1,0),"")</f>
        <v>0</v>
      </c>
      <c r="AK992" s="4">
        <f>IF(AND(טבלה1013[[#This Row],[הווסת פעיל?]]&lt;&gt;1,B993&lt;&gt;1,B993&lt;&gt;""),IF(OR(טבלה1013[[#This Row],[LengthofCycle]]=F993,F993=29),1,0),"")</f>
        <v>0</v>
      </c>
      <c r="AL992" s="4">
        <f>IF(AND(טבלה1013[[#This Row],[הווסת פעיל?]]&lt;&gt;1,B993&lt;&gt;1,B993&lt;&gt;""),IF(OR(טבלה1013[[#This Row],[LengthofCycle]]=F993,F993=29,F993=28),1,0),"")</f>
        <v>0</v>
      </c>
    </row>
    <row r="993" spans="1:38" x14ac:dyDescent="0.25">
      <c r="A993" s="1" t="s">
        <v>138</v>
      </c>
      <c r="B993" s="1">
        <v>5</v>
      </c>
      <c r="C993" s="1">
        <v>0</v>
      </c>
      <c r="D993" s="1">
        <v>1</v>
      </c>
      <c r="E993" s="1">
        <v>0</v>
      </c>
      <c r="F993" s="1">
        <v>25</v>
      </c>
      <c r="G993" s="1">
        <f>טבלה1013[[#This Row],[LengthofCycle]]+1</f>
        <v>26</v>
      </c>
      <c r="H993" s="1">
        <f>IF(IFERROR(LOOKUP(טבלה1013[[#This Row],[ClientID]],קביעויות[השבוע]),FALSE)=טבלה1013[[#This Row],[ClientID]],1,"")</f>
        <v>1</v>
      </c>
      <c r="I993" s="1" t="str">
        <f>IF(AND(טבלה1013[[#This Row],[CycleNumber]]&gt;1,OR(B994="",טבלה1013[[#This Row],[CycleNumber]]&gt;B992)),IF(OR(AND(טבלה1013[[#This Row],[LengthofCycle]]=28,F992=28),AND(טבלה1013[[#This Row],[LengthofCycle]]=35,F992=35)),1,""),"")</f>
        <v/>
      </c>
      <c r="J993" s="1" t="str">
        <f>IF(AND(טבלה1013[[#This Row],[וסת השבוע]]=1,I992=1,טבלה1013[[#This Row],[CycleNumber]]&gt;B992),1,"")</f>
        <v/>
      </c>
      <c r="K993" s="1" t="str">
        <f>IF(טבלה1013[[#This Row],[CycleNumber]]=1,"",IF(טבלה1013[[#This Row],[וסת השבוע]]=1,0,IF(K992="","",IF(K992=0,IF(טבלה1013[[#This Row],[LengthofCycle]]=28,0,1),IF(K992=1,IF(טבלה1013[[#This Row],[LengthofCycle]]+F992=28*2,0,2),IF(K992=2,IF(טבלה1013[[#This Row],[LengthofCycle]]+F992+F991=28*3,0,3),""))))))</f>
        <v/>
      </c>
      <c r="L993" s="1" t="str">
        <f>IF(טבלה1013[[#This Row],[וסת השבוע]]=1,IF(טבלה1013[[#This Row],[וסת השבוע וההפלגה ביחד]]=1,L992+1,0),IF(AND(טבלה1013[[#This Row],[CycleNumber]]&gt;B992,טבלה1013[[#This Row],[CycleNumber]]&gt;1),IF(טבלה1013[[#This Row],[וסת השבוע פעיל?]]&lt;&gt;"",L992+1,""),""))</f>
        <v/>
      </c>
      <c r="M993" s="1" t="str">
        <f>IF(AND(טבלה1013[[#This Row],[וסת השבוע פעיל?]]&lt;&gt;"",טבלה1013[[#This Row],[CycleNumber]]&lt;B994,B994&lt;&gt;"",טבלה1013[[#This Row],[וסת השבוע פעיל?]]&lt;3),IF(K994=0,IF(AND(טבלה1013[[#This Row],[וסת השבוע פעיל?]]&gt;0,I994=1),0,1),0),"")</f>
        <v/>
      </c>
      <c r="N993" s="1" t="str">
        <f t="shared" si="84"/>
        <v/>
      </c>
      <c r="O993" s="1" t="str">
        <f>IF(AND(טבלה1013[[#This Row],[חיזוי - שבוע]]=1,J994=1),1,"")</f>
        <v/>
      </c>
      <c r="P993" s="1" t="str">
        <f>IF(AND(טבלה1013[[#This Row],[חיזוי טוב עם הפלגה?]]=1,טבלה1013[[#This Row],[וסת קבוע אחרון]]&lt;&gt;28,X992=1),1,"")</f>
        <v/>
      </c>
      <c r="Q993" s="1" t="str">
        <f>IF(AND(טבלה1013[[#This Row],[וסת השבוע פעיל?]]&lt;3,OR(טבלה1013[[#This Row],[CycleNumber]]&gt;B994,B994="")),1,"")</f>
        <v/>
      </c>
      <c r="R993" s="1">
        <f>IF(טבלה1013[[#This Row],[האישה קבעה וסת שבוע?]]=1,IF(טבלה1013[[#This Row],[וסת השבוע פעיל?]]&lt;3,1,0),"")</f>
        <v>0</v>
      </c>
      <c r="S9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3" s="1">
        <f t="shared" si="85"/>
        <v>0</v>
      </c>
      <c r="U993" s="1">
        <f t="shared" si="86"/>
        <v>0</v>
      </c>
      <c r="V993" s="1">
        <f t="shared" si="87"/>
        <v>0</v>
      </c>
      <c r="W993" s="1" t="str">
        <f>IF(טבלה1013[[#This Row],[3 הפלגות זהות]]="","",IF(טבלה1013[[#This Row],[3 הפלגות זהות]]=1,טבלה1013[[#This Row],[LengthofCycle]],W992))</f>
        <v/>
      </c>
      <c r="Y993" s="1" t="str">
        <f>IF(OR(טבלה1013[[#This Row],[הווסת פעיל?]]=0,טבלה1013[[#This Row],[הווסת פעיל?]]=""),"",SUM(Y992,טבלה1013[[#This Row],[הווסת פעיל?]]))</f>
        <v/>
      </c>
      <c r="Z993" s="1" t="str">
        <f>IF(AND(טבלה1013[[#This Row],[כמה מחזורים עד עקירה]]&lt;&gt;"",Y994=""),טבלה1013[[#This Row],[כמה מחזורים עד עקירה]],"")</f>
        <v/>
      </c>
      <c r="AA993" s="1" t="str">
        <f>IF(AND(טבלה1013[[#This Row],[הווסת פעיל?]]=1,טבלה1013[[#This Row],[וסת קבוע אחרון]]&lt;&gt;W992),טבלה1013[[#This Row],[וסת קבוע אחרון]],"")</f>
        <v/>
      </c>
      <c r="AB993" s="1" t="str">
        <f>IF(AND(טבלה1013[[#This Row],[הווסת פעיל?]]=1,X992=0,טבלה1013[[#This Row],[וסת קבוע אחרון]]=W992),טבלה1013[[#This Row],[וסת קבוע אחרון]],"")</f>
        <v/>
      </c>
      <c r="AC993" s="1" t="str">
        <f>IF(AND(טבלה1013[[#This Row],[הווסת פעיל?]]=1,X992=0,טבלה1013[[#This Row],[וסת קבוע אחרון]]&lt;&gt;W992),1,"")</f>
        <v/>
      </c>
      <c r="AD993" s="1" t="str">
        <f>IF(AND(טבלה1013[[#This Row],[הווסת פעיל?]]&lt;&gt;"",B994=1),טבלה1013[[#This Row],[CycleNumber]],"")</f>
        <v/>
      </c>
      <c r="AE993" s="1" t="str">
        <f>IF(AND(טבלה1013[[#This Row],[הווסת פעיל?]]&lt;&gt;"",X992=""),טבלה1013[[#This Row],[CycleNumber]],"")</f>
        <v/>
      </c>
      <c r="AF993" s="1" t="str">
        <f>IF(B994=1,"",IF(טבלה1013[[#This Row],[הווסת פעיל?]]=1,IF(טבלה1013[[#This Row],[וסת קבוע אחרון]]=F994,1,0),""))</f>
        <v/>
      </c>
      <c r="AG993" s="1" t="str">
        <f>IF(B994=1,"",IF(טבלה1013[[#This Row],[הווסת פעיל?]]=1,IF(OR(טבלה1013[[#This Row],[וסת קבוע אחרון]]=F994,F994=טבלה1013[[#This Row],[LengthofCycle]]),1,0),""))</f>
        <v/>
      </c>
      <c r="AH993" s="1" t="str">
        <f>IF(B994=1,"",IF(טבלה1013[[#This Row],[הווסת פעיל?]]=1,IF(OR(טבלה1013[[#This Row],[וסת קבוע אחרון]]=F994,F994=טבלה1013[[#This Row],[LengthofCycle]],AND(טבלה1013[[#This Row],[LengthofCycle]]&lt;&gt;טבלה1013[[#This Row],[וסת קבוע אחרון]],OR(F994=28,F994=29))),1,0),""))</f>
        <v/>
      </c>
      <c r="AI993" s="1" t="str">
        <f>IF(AND(טבלה1013[[#This Row],[הווסת פעיל?]]=1,B994=1),1,"")</f>
        <v/>
      </c>
      <c r="AJ993" s="4">
        <f>IF(AND(טבלה1013[[#This Row],[הווסת פעיל?]]&lt;&gt;1,B994&lt;&gt;1,B994&lt;&gt;""),IF(טבלה1013[[#This Row],[LengthofCycle]]=F994,1,0),"")</f>
        <v>1</v>
      </c>
      <c r="AK993" s="4">
        <f>IF(AND(טבלה1013[[#This Row],[הווסת פעיל?]]&lt;&gt;1,B994&lt;&gt;1,B994&lt;&gt;""),IF(OR(טבלה1013[[#This Row],[LengthofCycle]]=F994,F994=29),1,0),"")</f>
        <v>1</v>
      </c>
      <c r="AL993" s="4">
        <f>IF(AND(טבלה1013[[#This Row],[הווסת פעיל?]]&lt;&gt;1,B994&lt;&gt;1,B994&lt;&gt;""),IF(OR(טבלה1013[[#This Row],[LengthofCycle]]=F994,F994=29,F994=28),1,0),"")</f>
        <v>1</v>
      </c>
    </row>
    <row r="994" spans="1:38" x14ac:dyDescent="0.25">
      <c r="A994" s="1" t="s">
        <v>138</v>
      </c>
      <c r="B994" s="1">
        <v>6</v>
      </c>
      <c r="C994" s="1">
        <v>0</v>
      </c>
      <c r="D994" s="1">
        <v>1</v>
      </c>
      <c r="E994" s="1">
        <v>0</v>
      </c>
      <c r="F994" s="1">
        <v>25</v>
      </c>
      <c r="G994" s="1">
        <f>טבלה1013[[#This Row],[LengthofCycle]]+1</f>
        <v>26</v>
      </c>
      <c r="H994" s="1">
        <f>IF(IFERROR(LOOKUP(טבלה1013[[#This Row],[ClientID]],קביעויות[השבוע]),FALSE)=טבלה1013[[#This Row],[ClientID]],1,"")</f>
        <v>1</v>
      </c>
      <c r="I994" s="1" t="str">
        <f>IF(AND(טבלה1013[[#This Row],[CycleNumber]]&gt;1,OR(B995="",טבלה1013[[#This Row],[CycleNumber]]&gt;B993)),IF(OR(AND(טבלה1013[[#This Row],[LengthofCycle]]=28,F993=28),AND(טבלה1013[[#This Row],[LengthofCycle]]=35,F993=35)),1,""),"")</f>
        <v/>
      </c>
      <c r="J994" s="1" t="str">
        <f>IF(AND(טבלה1013[[#This Row],[וסת השבוע]]=1,I993=1,טבלה1013[[#This Row],[CycleNumber]]&gt;B993),1,"")</f>
        <v/>
      </c>
      <c r="K994" s="1" t="str">
        <f>IF(טבלה1013[[#This Row],[CycleNumber]]=1,"",IF(טבלה1013[[#This Row],[וסת השבוע]]=1,0,IF(K993="","",IF(K993=0,IF(טבלה1013[[#This Row],[LengthofCycle]]=28,0,1),IF(K993=1,IF(טבלה1013[[#This Row],[LengthofCycle]]+F993=28*2,0,2),IF(K993=2,IF(טבלה1013[[#This Row],[LengthofCycle]]+F993+F992=28*3,0,3),""))))))</f>
        <v/>
      </c>
      <c r="L994" s="1" t="str">
        <f>IF(טבלה1013[[#This Row],[וסת השבוע]]=1,IF(טבלה1013[[#This Row],[וסת השבוע וההפלגה ביחד]]=1,L993+1,0),IF(AND(טבלה1013[[#This Row],[CycleNumber]]&gt;B993,טבלה1013[[#This Row],[CycleNumber]]&gt;1),IF(טבלה1013[[#This Row],[וסת השבוע פעיל?]]&lt;&gt;"",L993+1,""),""))</f>
        <v/>
      </c>
      <c r="M994" s="1" t="str">
        <f>IF(AND(טבלה1013[[#This Row],[וסת השבוע פעיל?]]&lt;&gt;"",טבלה1013[[#This Row],[CycleNumber]]&lt;B995,B995&lt;&gt;"",טבלה1013[[#This Row],[וסת השבוע פעיל?]]&lt;3),IF(K995=0,IF(AND(טבלה1013[[#This Row],[וסת השבוע פעיל?]]&gt;0,I995=1),0,1),0),"")</f>
        <v/>
      </c>
      <c r="N994" s="1" t="str">
        <f t="shared" si="84"/>
        <v/>
      </c>
      <c r="O994" s="1" t="str">
        <f>IF(AND(טבלה1013[[#This Row],[חיזוי - שבוע]]=1,J995=1),1,"")</f>
        <v/>
      </c>
      <c r="P994" s="1" t="str">
        <f>IF(AND(טבלה1013[[#This Row],[חיזוי טוב עם הפלגה?]]=1,טבלה1013[[#This Row],[וסת קבוע אחרון]]&lt;&gt;28,X993=1),1,"")</f>
        <v/>
      </c>
      <c r="Q994" s="1" t="str">
        <f>IF(AND(טבלה1013[[#This Row],[וסת השבוע פעיל?]]&lt;3,OR(טבלה1013[[#This Row],[CycleNumber]]&gt;B995,B995="")),1,"")</f>
        <v/>
      </c>
      <c r="R994" s="1">
        <f>IF(טבלה1013[[#This Row],[האישה קבעה וסת שבוע?]]=1,IF(טבלה1013[[#This Row],[וסת השבוע פעיל?]]&lt;3,1,0),"")</f>
        <v>0</v>
      </c>
      <c r="S9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4" s="1">
        <f t="shared" si="85"/>
        <v>0</v>
      </c>
      <c r="U994" s="1">
        <f t="shared" si="86"/>
        <v>0</v>
      </c>
      <c r="V994" s="1">
        <f t="shared" si="87"/>
        <v>0</v>
      </c>
      <c r="W994" s="1" t="str">
        <f>IF(טבלה1013[[#This Row],[3 הפלגות זהות]]="","",IF(טבלה1013[[#This Row],[3 הפלגות זהות]]=1,טבלה1013[[#This Row],[LengthofCycle]],W993))</f>
        <v/>
      </c>
      <c r="Y994" s="1" t="str">
        <f>IF(OR(טבלה1013[[#This Row],[הווסת פעיל?]]=0,טבלה1013[[#This Row],[הווסת פעיל?]]=""),"",SUM(Y993,טבלה1013[[#This Row],[הווסת פעיל?]]))</f>
        <v/>
      </c>
      <c r="Z994" s="1" t="str">
        <f>IF(AND(טבלה1013[[#This Row],[כמה מחזורים עד עקירה]]&lt;&gt;"",Y995=""),טבלה1013[[#This Row],[כמה מחזורים עד עקירה]],"")</f>
        <v/>
      </c>
      <c r="AA994" s="1" t="str">
        <f>IF(AND(טבלה1013[[#This Row],[הווסת פעיל?]]=1,טבלה1013[[#This Row],[וסת קבוע אחרון]]&lt;&gt;W993),טבלה1013[[#This Row],[וסת קבוע אחרון]],"")</f>
        <v/>
      </c>
      <c r="AB994" s="1" t="str">
        <f>IF(AND(טבלה1013[[#This Row],[הווסת פעיל?]]=1,X993=0,טבלה1013[[#This Row],[וסת קבוע אחרון]]=W993),טבלה1013[[#This Row],[וסת קבוע אחרון]],"")</f>
        <v/>
      </c>
      <c r="AC994" s="1" t="str">
        <f>IF(AND(טבלה1013[[#This Row],[הווסת פעיל?]]=1,X993=0,טבלה1013[[#This Row],[וסת קבוע אחרון]]&lt;&gt;W993),1,"")</f>
        <v/>
      </c>
      <c r="AD994" s="1" t="str">
        <f>IF(AND(טבלה1013[[#This Row],[הווסת פעיל?]]&lt;&gt;"",B995=1),טבלה1013[[#This Row],[CycleNumber]],"")</f>
        <v/>
      </c>
      <c r="AE994" s="1" t="str">
        <f>IF(AND(טבלה1013[[#This Row],[הווסת פעיל?]]&lt;&gt;"",X993=""),טבלה1013[[#This Row],[CycleNumber]],"")</f>
        <v/>
      </c>
      <c r="AF994" s="1" t="str">
        <f>IF(B995=1,"",IF(טבלה1013[[#This Row],[הווסת פעיל?]]=1,IF(טבלה1013[[#This Row],[וסת קבוע אחרון]]=F995,1,0),""))</f>
        <v/>
      </c>
      <c r="AG994" s="1" t="str">
        <f>IF(B995=1,"",IF(טבלה1013[[#This Row],[הווסת פעיל?]]=1,IF(OR(טבלה1013[[#This Row],[וסת קבוע אחרון]]=F995,F995=טבלה1013[[#This Row],[LengthofCycle]]),1,0),""))</f>
        <v/>
      </c>
      <c r="AH994" s="1" t="str">
        <f>IF(B995=1,"",IF(טבלה1013[[#This Row],[הווסת פעיל?]]=1,IF(OR(טבלה1013[[#This Row],[וסת קבוע אחרון]]=F995,F995=טבלה1013[[#This Row],[LengthofCycle]],AND(טבלה1013[[#This Row],[LengthofCycle]]&lt;&gt;טבלה1013[[#This Row],[וסת קבוע אחרון]],OR(F995=28,F995=29))),1,0),""))</f>
        <v/>
      </c>
      <c r="AI994" s="1" t="str">
        <f>IF(AND(טבלה1013[[#This Row],[הווסת פעיל?]]=1,B995=1),1,"")</f>
        <v/>
      </c>
      <c r="AJ994" s="4">
        <f>IF(AND(טבלה1013[[#This Row],[הווסת פעיל?]]&lt;&gt;1,B995&lt;&gt;1,B995&lt;&gt;""),IF(טבלה1013[[#This Row],[LengthofCycle]]=F995,1,0),"")</f>
        <v>0</v>
      </c>
      <c r="AK994" s="4">
        <f>IF(AND(טבלה1013[[#This Row],[הווסת פעיל?]]&lt;&gt;1,B995&lt;&gt;1,B995&lt;&gt;""),IF(OR(טבלה1013[[#This Row],[LengthofCycle]]=F995,F995=29),1,0),"")</f>
        <v>0</v>
      </c>
      <c r="AL994" s="4">
        <f>IF(AND(טבלה1013[[#This Row],[הווסת פעיל?]]&lt;&gt;1,B995&lt;&gt;1,B995&lt;&gt;""),IF(OR(טבלה1013[[#This Row],[LengthofCycle]]=F995,F995=29,F995=28),1,0),"")</f>
        <v>1</v>
      </c>
    </row>
    <row r="995" spans="1:38" x14ac:dyDescent="0.25">
      <c r="A995" s="1" t="s">
        <v>138</v>
      </c>
      <c r="B995" s="1">
        <v>7</v>
      </c>
      <c r="C995" s="1">
        <v>0</v>
      </c>
      <c r="D995" s="1">
        <v>1</v>
      </c>
      <c r="E995" s="1">
        <v>0</v>
      </c>
      <c r="F995" s="1">
        <v>28</v>
      </c>
      <c r="G995" s="1">
        <f>טבלה1013[[#This Row],[LengthofCycle]]+1</f>
        <v>29</v>
      </c>
      <c r="H995" s="1">
        <f>IF(IFERROR(LOOKUP(טבלה1013[[#This Row],[ClientID]],קביעויות[השבוע]),FALSE)=טבלה1013[[#This Row],[ClientID]],1,"")</f>
        <v>1</v>
      </c>
      <c r="I995" s="1" t="str">
        <f>IF(AND(טבלה1013[[#This Row],[CycleNumber]]&gt;1,OR(B996="",טבלה1013[[#This Row],[CycleNumber]]&gt;B994)),IF(OR(AND(טבלה1013[[#This Row],[LengthofCycle]]=28,F994=28),AND(טבלה1013[[#This Row],[LengthofCycle]]=35,F994=35)),1,""),"")</f>
        <v/>
      </c>
      <c r="J995" s="1" t="str">
        <f>IF(AND(טבלה1013[[#This Row],[וסת השבוע]]=1,I994=1,טבלה1013[[#This Row],[CycleNumber]]&gt;B994),1,"")</f>
        <v/>
      </c>
      <c r="K995" s="1" t="str">
        <f>IF(טבלה1013[[#This Row],[CycleNumber]]=1,"",IF(טבלה1013[[#This Row],[וסת השבוע]]=1,0,IF(K994="","",IF(K994=0,IF(טבלה1013[[#This Row],[LengthofCycle]]=28,0,1),IF(K994=1,IF(טבלה1013[[#This Row],[LengthofCycle]]+F994=28*2,0,2),IF(K994=2,IF(טבלה1013[[#This Row],[LengthofCycle]]+F994+F993=28*3,0,3),""))))))</f>
        <v/>
      </c>
      <c r="L995" s="1" t="str">
        <f>IF(טבלה1013[[#This Row],[וסת השבוע]]=1,IF(טבלה1013[[#This Row],[וסת השבוע וההפלגה ביחד]]=1,L994+1,0),IF(AND(טבלה1013[[#This Row],[CycleNumber]]&gt;B994,טבלה1013[[#This Row],[CycleNumber]]&gt;1),IF(טבלה1013[[#This Row],[וסת השבוע פעיל?]]&lt;&gt;"",L994+1,""),""))</f>
        <v/>
      </c>
      <c r="M995" s="1" t="str">
        <f>IF(AND(טבלה1013[[#This Row],[וסת השבוע פעיל?]]&lt;&gt;"",טבלה1013[[#This Row],[CycleNumber]]&lt;B996,B996&lt;&gt;"",טבלה1013[[#This Row],[וסת השבוע פעיל?]]&lt;3),IF(K996=0,IF(AND(טבלה1013[[#This Row],[וסת השבוע פעיל?]]&gt;0,I996=1),0,1),0),"")</f>
        <v/>
      </c>
      <c r="N995" s="1" t="str">
        <f t="shared" si="84"/>
        <v/>
      </c>
      <c r="O995" s="1" t="str">
        <f>IF(AND(טבלה1013[[#This Row],[חיזוי - שבוע]]=1,J996=1),1,"")</f>
        <v/>
      </c>
      <c r="P995" s="1" t="str">
        <f>IF(AND(טבלה1013[[#This Row],[חיזוי טוב עם הפלגה?]]=1,טבלה1013[[#This Row],[וסת קבוע אחרון]]&lt;&gt;28,X994=1),1,"")</f>
        <v/>
      </c>
      <c r="Q995" s="1" t="str">
        <f>IF(AND(טבלה1013[[#This Row],[וסת השבוע פעיל?]]&lt;3,OR(טבלה1013[[#This Row],[CycleNumber]]&gt;B996,B996="")),1,"")</f>
        <v/>
      </c>
      <c r="R995" s="1">
        <f>IF(טבלה1013[[#This Row],[האישה קבעה וסת שבוע?]]=1,IF(טבלה1013[[#This Row],[וסת השבוע פעיל?]]&lt;3,1,0),"")</f>
        <v>0</v>
      </c>
      <c r="S9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5" s="1">
        <f t="shared" si="85"/>
        <v>0</v>
      </c>
      <c r="U995" s="1">
        <f t="shared" si="86"/>
        <v>0</v>
      </c>
      <c r="V995" s="1">
        <f t="shared" si="87"/>
        <v>0</v>
      </c>
      <c r="W995" s="1" t="str">
        <f>IF(טבלה1013[[#This Row],[3 הפלגות זהות]]="","",IF(טבלה1013[[#This Row],[3 הפלגות זהות]]=1,טבלה1013[[#This Row],[LengthofCycle]],W994))</f>
        <v/>
      </c>
      <c r="Y995" s="1" t="str">
        <f>IF(OR(טבלה1013[[#This Row],[הווסת פעיל?]]=0,טבלה1013[[#This Row],[הווסת פעיל?]]=""),"",SUM(Y994,טבלה1013[[#This Row],[הווסת פעיל?]]))</f>
        <v/>
      </c>
      <c r="Z995" s="1" t="str">
        <f>IF(AND(טבלה1013[[#This Row],[כמה מחזורים עד עקירה]]&lt;&gt;"",Y996=""),טבלה1013[[#This Row],[כמה מחזורים עד עקירה]],"")</f>
        <v/>
      </c>
      <c r="AA995" s="1" t="str">
        <f>IF(AND(טבלה1013[[#This Row],[הווסת פעיל?]]=1,טבלה1013[[#This Row],[וסת קבוע אחרון]]&lt;&gt;W994),טבלה1013[[#This Row],[וסת קבוע אחרון]],"")</f>
        <v/>
      </c>
      <c r="AB995" s="1" t="str">
        <f>IF(AND(טבלה1013[[#This Row],[הווסת פעיל?]]=1,X994=0,טבלה1013[[#This Row],[וסת קבוע אחרון]]=W994),טבלה1013[[#This Row],[וסת קבוע אחרון]],"")</f>
        <v/>
      </c>
      <c r="AC995" s="1" t="str">
        <f>IF(AND(טבלה1013[[#This Row],[הווסת פעיל?]]=1,X994=0,טבלה1013[[#This Row],[וסת קבוע אחרון]]&lt;&gt;W994),1,"")</f>
        <v/>
      </c>
      <c r="AD995" s="1" t="str">
        <f>IF(AND(טבלה1013[[#This Row],[הווסת פעיל?]]&lt;&gt;"",B996=1),טבלה1013[[#This Row],[CycleNumber]],"")</f>
        <v/>
      </c>
      <c r="AE995" s="1" t="str">
        <f>IF(AND(טבלה1013[[#This Row],[הווסת פעיל?]]&lt;&gt;"",X994=""),טבלה1013[[#This Row],[CycleNumber]],"")</f>
        <v/>
      </c>
      <c r="AF995" s="1" t="str">
        <f>IF(B996=1,"",IF(טבלה1013[[#This Row],[הווסת פעיל?]]=1,IF(טבלה1013[[#This Row],[וסת קבוע אחרון]]=F996,1,0),""))</f>
        <v/>
      </c>
      <c r="AG995" s="1" t="str">
        <f>IF(B996=1,"",IF(טבלה1013[[#This Row],[הווסת פעיל?]]=1,IF(OR(טבלה1013[[#This Row],[וסת קבוע אחרון]]=F996,F996=טבלה1013[[#This Row],[LengthofCycle]]),1,0),""))</f>
        <v/>
      </c>
      <c r="AH995" s="1" t="str">
        <f>IF(B996=1,"",IF(טבלה1013[[#This Row],[הווסת פעיל?]]=1,IF(OR(טבלה1013[[#This Row],[וסת קבוע אחרון]]=F996,F996=טבלה1013[[#This Row],[LengthofCycle]],AND(טבלה1013[[#This Row],[LengthofCycle]]&lt;&gt;טבלה1013[[#This Row],[וסת קבוע אחרון]],OR(F996=28,F996=29))),1,0),""))</f>
        <v/>
      </c>
      <c r="AI995" s="1" t="str">
        <f>IF(AND(טבלה1013[[#This Row],[הווסת פעיל?]]=1,B996=1),1,"")</f>
        <v/>
      </c>
      <c r="AJ995" s="4">
        <f>IF(AND(טבלה1013[[#This Row],[הווסת פעיל?]]&lt;&gt;1,B996&lt;&gt;1,B996&lt;&gt;""),IF(טבלה1013[[#This Row],[LengthofCycle]]=F996,1,0),"")</f>
        <v>0</v>
      </c>
      <c r="AK995" s="4">
        <f>IF(AND(טבלה1013[[#This Row],[הווסת פעיל?]]&lt;&gt;1,B996&lt;&gt;1,B996&lt;&gt;""),IF(OR(טבלה1013[[#This Row],[LengthofCycle]]=F996,F996=29),1,0),"")</f>
        <v>0</v>
      </c>
      <c r="AL995" s="4">
        <f>IF(AND(טבלה1013[[#This Row],[הווסת פעיל?]]&lt;&gt;1,B996&lt;&gt;1,B996&lt;&gt;""),IF(OR(טבלה1013[[#This Row],[LengthofCycle]]=F996,F996=29,F996=28),1,0),"")</f>
        <v>0</v>
      </c>
    </row>
    <row r="996" spans="1:38" x14ac:dyDescent="0.25">
      <c r="A996" s="1" t="s">
        <v>138</v>
      </c>
      <c r="B996" s="1">
        <v>8</v>
      </c>
      <c r="C996" s="1">
        <v>0</v>
      </c>
      <c r="D996" s="1">
        <v>0</v>
      </c>
      <c r="E996" s="1">
        <v>0</v>
      </c>
      <c r="F996" s="1">
        <v>27</v>
      </c>
      <c r="G996" s="1">
        <f>טבלה1013[[#This Row],[LengthofCycle]]+1</f>
        <v>28</v>
      </c>
      <c r="H996" s="1">
        <f>IF(IFERROR(LOOKUP(טבלה1013[[#This Row],[ClientID]],קביעויות[השבוע]),FALSE)=טבלה1013[[#This Row],[ClientID]],1,"")</f>
        <v>1</v>
      </c>
      <c r="I996" s="1" t="str">
        <f>IF(AND(טבלה1013[[#This Row],[CycleNumber]]&gt;1,OR(B997="",טבלה1013[[#This Row],[CycleNumber]]&gt;B995)),IF(OR(AND(טבלה1013[[#This Row],[LengthofCycle]]=28,F995=28),AND(טבלה1013[[#This Row],[LengthofCycle]]=35,F995=35)),1,""),"")</f>
        <v/>
      </c>
      <c r="J996" s="1" t="str">
        <f>IF(AND(טבלה1013[[#This Row],[וסת השבוע]]=1,I995=1,טבלה1013[[#This Row],[CycleNumber]]&gt;B995),1,"")</f>
        <v/>
      </c>
      <c r="K996" s="1" t="str">
        <f>IF(טבלה1013[[#This Row],[CycleNumber]]=1,"",IF(טבלה1013[[#This Row],[וסת השבוע]]=1,0,IF(K995="","",IF(K995=0,IF(טבלה1013[[#This Row],[LengthofCycle]]=28,0,1),IF(K995=1,IF(טבלה1013[[#This Row],[LengthofCycle]]+F995=28*2,0,2),IF(K995=2,IF(טבלה1013[[#This Row],[LengthofCycle]]+F995+F994=28*3,0,3),""))))))</f>
        <v/>
      </c>
      <c r="L996" s="1" t="str">
        <f>IF(טבלה1013[[#This Row],[וסת השבוע]]=1,IF(טבלה1013[[#This Row],[וסת השבוע וההפלגה ביחד]]=1,L995+1,0),IF(AND(טבלה1013[[#This Row],[CycleNumber]]&gt;B995,טבלה1013[[#This Row],[CycleNumber]]&gt;1),IF(טבלה1013[[#This Row],[וסת השבוע פעיל?]]&lt;&gt;"",L995+1,""),""))</f>
        <v/>
      </c>
      <c r="M996" s="1" t="str">
        <f>IF(AND(טבלה1013[[#This Row],[וסת השבוע פעיל?]]&lt;&gt;"",טבלה1013[[#This Row],[CycleNumber]]&lt;B997,B997&lt;&gt;"",טבלה1013[[#This Row],[וסת השבוע פעיל?]]&lt;3),IF(K997=0,IF(AND(טבלה1013[[#This Row],[וסת השבוע פעיל?]]&gt;0,I997=1),0,1),0),"")</f>
        <v/>
      </c>
      <c r="N996" s="1" t="str">
        <f t="shared" si="84"/>
        <v/>
      </c>
      <c r="O996" s="1" t="str">
        <f>IF(AND(טבלה1013[[#This Row],[חיזוי - שבוע]]=1,J997=1),1,"")</f>
        <v/>
      </c>
      <c r="P996" s="1" t="str">
        <f>IF(AND(טבלה1013[[#This Row],[חיזוי טוב עם הפלגה?]]=1,טבלה1013[[#This Row],[וסת קבוע אחרון]]&lt;&gt;28,X995=1),1,"")</f>
        <v/>
      </c>
      <c r="Q996" s="1" t="str">
        <f>IF(AND(טבלה1013[[#This Row],[וסת השבוע פעיל?]]&lt;3,OR(טבלה1013[[#This Row],[CycleNumber]]&gt;B997,B997="")),1,"")</f>
        <v/>
      </c>
      <c r="R996" s="1">
        <f>IF(טבלה1013[[#This Row],[האישה קבעה וסת שבוע?]]=1,IF(טבלה1013[[#This Row],[וסת השבוע פעיל?]]&lt;3,1,0),"")</f>
        <v>0</v>
      </c>
      <c r="S9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6" s="1">
        <f t="shared" si="85"/>
        <v>0</v>
      </c>
      <c r="U996" s="1">
        <f t="shared" si="86"/>
        <v>0</v>
      </c>
      <c r="V996" s="1">
        <f t="shared" si="87"/>
        <v>0</v>
      </c>
      <c r="W996" s="1" t="str">
        <f>IF(טבלה1013[[#This Row],[3 הפלגות זהות]]="","",IF(טבלה1013[[#This Row],[3 הפלגות זהות]]=1,טבלה1013[[#This Row],[LengthofCycle]],W995))</f>
        <v/>
      </c>
      <c r="Y996" s="1" t="str">
        <f>IF(OR(טבלה1013[[#This Row],[הווסת פעיל?]]=0,טבלה1013[[#This Row],[הווסת פעיל?]]=""),"",SUM(Y995,טבלה1013[[#This Row],[הווסת פעיל?]]))</f>
        <v/>
      </c>
      <c r="Z996" s="1" t="str">
        <f>IF(AND(טבלה1013[[#This Row],[כמה מחזורים עד עקירה]]&lt;&gt;"",Y997=""),טבלה1013[[#This Row],[כמה מחזורים עד עקירה]],"")</f>
        <v/>
      </c>
      <c r="AA996" s="1" t="str">
        <f>IF(AND(טבלה1013[[#This Row],[הווסת פעיל?]]=1,טבלה1013[[#This Row],[וסת קבוע אחרון]]&lt;&gt;W995),טבלה1013[[#This Row],[וסת קבוע אחרון]],"")</f>
        <v/>
      </c>
      <c r="AB996" s="1" t="str">
        <f>IF(AND(טבלה1013[[#This Row],[הווסת פעיל?]]=1,X995=0,טבלה1013[[#This Row],[וסת קבוע אחרון]]=W995),טבלה1013[[#This Row],[וסת קבוע אחרון]],"")</f>
        <v/>
      </c>
      <c r="AC996" s="1" t="str">
        <f>IF(AND(טבלה1013[[#This Row],[הווסת פעיל?]]=1,X995=0,טבלה1013[[#This Row],[וסת קבוע אחרון]]&lt;&gt;W995),1,"")</f>
        <v/>
      </c>
      <c r="AD996" s="1" t="str">
        <f>IF(AND(טבלה1013[[#This Row],[הווסת פעיל?]]&lt;&gt;"",B997=1),טבלה1013[[#This Row],[CycleNumber]],"")</f>
        <v/>
      </c>
      <c r="AE996" s="1" t="str">
        <f>IF(AND(טבלה1013[[#This Row],[הווסת פעיל?]]&lt;&gt;"",X995=""),טבלה1013[[#This Row],[CycleNumber]],"")</f>
        <v/>
      </c>
      <c r="AF996" s="1" t="str">
        <f>IF(B997=1,"",IF(טבלה1013[[#This Row],[הווסת פעיל?]]=1,IF(טבלה1013[[#This Row],[וסת קבוע אחרון]]=F997,1,0),""))</f>
        <v/>
      </c>
      <c r="AG996" s="1" t="str">
        <f>IF(B997=1,"",IF(טבלה1013[[#This Row],[הווסת פעיל?]]=1,IF(OR(טבלה1013[[#This Row],[וסת קבוע אחרון]]=F997,F997=טבלה1013[[#This Row],[LengthofCycle]]),1,0),""))</f>
        <v/>
      </c>
      <c r="AH996" s="1" t="str">
        <f>IF(B997=1,"",IF(טבלה1013[[#This Row],[הווסת פעיל?]]=1,IF(OR(טבלה1013[[#This Row],[וסת קבוע אחרון]]=F997,F997=טבלה1013[[#This Row],[LengthofCycle]],AND(טבלה1013[[#This Row],[LengthofCycle]]&lt;&gt;טבלה1013[[#This Row],[וסת קבוע אחרון]],OR(F997=28,F997=29))),1,0),""))</f>
        <v/>
      </c>
      <c r="AI996" s="1" t="str">
        <f>IF(AND(טבלה1013[[#This Row],[הווסת פעיל?]]=1,B997=1),1,"")</f>
        <v/>
      </c>
      <c r="AJ996" s="4">
        <f>IF(AND(טבלה1013[[#This Row],[הווסת פעיל?]]&lt;&gt;1,B997&lt;&gt;1,B997&lt;&gt;""),IF(טבלה1013[[#This Row],[LengthofCycle]]=F997,1,0),"")</f>
        <v>0</v>
      </c>
      <c r="AK996" s="4">
        <f>IF(AND(טבלה1013[[#This Row],[הווסת פעיל?]]&lt;&gt;1,B997&lt;&gt;1,B997&lt;&gt;""),IF(OR(טבלה1013[[#This Row],[LengthofCycle]]=F997,F997=29),1,0),"")</f>
        <v>0</v>
      </c>
      <c r="AL996" s="4">
        <f>IF(AND(טבלה1013[[#This Row],[הווסת פעיל?]]&lt;&gt;1,B997&lt;&gt;1,B997&lt;&gt;""),IF(OR(טבלה1013[[#This Row],[LengthofCycle]]=F997,F997=29,F997=28),1,0),"")</f>
        <v>1</v>
      </c>
    </row>
    <row r="997" spans="1:38" x14ac:dyDescent="0.25">
      <c r="A997" s="1" t="s">
        <v>138</v>
      </c>
      <c r="B997" s="1">
        <v>9</v>
      </c>
      <c r="C997" s="1">
        <v>0</v>
      </c>
      <c r="D997" s="1">
        <v>0</v>
      </c>
      <c r="E997" s="1">
        <v>0</v>
      </c>
      <c r="F997" s="1">
        <v>28</v>
      </c>
      <c r="G997" s="1">
        <f>טבלה1013[[#This Row],[LengthofCycle]]+1</f>
        <v>29</v>
      </c>
      <c r="H997" s="1">
        <f>IF(IFERROR(LOOKUP(טבלה1013[[#This Row],[ClientID]],קביעויות[השבוע]),FALSE)=טבלה1013[[#This Row],[ClientID]],1,"")</f>
        <v>1</v>
      </c>
      <c r="I997" s="1" t="str">
        <f>IF(AND(טבלה1013[[#This Row],[CycleNumber]]&gt;1,OR(B998="",טבלה1013[[#This Row],[CycleNumber]]&gt;B996)),IF(OR(AND(טבלה1013[[#This Row],[LengthofCycle]]=28,F996=28),AND(טבלה1013[[#This Row],[LengthofCycle]]=35,F996=35)),1,""),"")</f>
        <v/>
      </c>
      <c r="J997" s="1" t="str">
        <f>IF(AND(טבלה1013[[#This Row],[וסת השבוע]]=1,I996=1,טבלה1013[[#This Row],[CycleNumber]]&gt;B996),1,"")</f>
        <v/>
      </c>
      <c r="K997" s="1" t="str">
        <f>IF(טבלה1013[[#This Row],[CycleNumber]]=1,"",IF(טבלה1013[[#This Row],[וסת השבוע]]=1,0,IF(K996="","",IF(K996=0,IF(טבלה1013[[#This Row],[LengthofCycle]]=28,0,1),IF(K996=1,IF(טבלה1013[[#This Row],[LengthofCycle]]+F996=28*2,0,2),IF(K996=2,IF(טבלה1013[[#This Row],[LengthofCycle]]+F996+F995=28*3,0,3),""))))))</f>
        <v/>
      </c>
      <c r="L997" s="1" t="str">
        <f>IF(טבלה1013[[#This Row],[וסת השבוע]]=1,IF(טבלה1013[[#This Row],[וסת השבוע וההפלגה ביחד]]=1,L996+1,0),IF(AND(טבלה1013[[#This Row],[CycleNumber]]&gt;B996,טבלה1013[[#This Row],[CycleNumber]]&gt;1),IF(טבלה1013[[#This Row],[וסת השבוע פעיל?]]&lt;&gt;"",L996+1,""),""))</f>
        <v/>
      </c>
      <c r="M997" s="1" t="str">
        <f>IF(AND(טבלה1013[[#This Row],[וסת השבוע פעיל?]]&lt;&gt;"",טבלה1013[[#This Row],[CycleNumber]]&lt;B998,B998&lt;&gt;"",טבלה1013[[#This Row],[וסת השבוע פעיל?]]&lt;3),IF(K998=0,IF(AND(טבלה1013[[#This Row],[וסת השבוע פעיל?]]&gt;0,I998=1),0,1),0),"")</f>
        <v/>
      </c>
      <c r="N997" s="1" t="str">
        <f t="shared" si="84"/>
        <v/>
      </c>
      <c r="O997" s="1" t="str">
        <f>IF(AND(טבלה1013[[#This Row],[חיזוי - שבוע]]=1,J998=1),1,"")</f>
        <v/>
      </c>
      <c r="P997" s="1" t="str">
        <f>IF(AND(טבלה1013[[#This Row],[חיזוי טוב עם הפלגה?]]=1,טבלה1013[[#This Row],[וסת קבוע אחרון]]&lt;&gt;28,X996=1),1,"")</f>
        <v/>
      </c>
      <c r="Q997" s="1" t="str">
        <f>IF(AND(טבלה1013[[#This Row],[וסת השבוע פעיל?]]&lt;3,OR(טבלה1013[[#This Row],[CycleNumber]]&gt;B998,B998="")),1,"")</f>
        <v/>
      </c>
      <c r="R997" s="1">
        <f>IF(טבלה1013[[#This Row],[האישה קבעה וסת שבוע?]]=1,IF(טבלה1013[[#This Row],[וסת השבוע פעיל?]]&lt;3,1,0),"")</f>
        <v>0</v>
      </c>
      <c r="S9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7" s="1">
        <f t="shared" si="85"/>
        <v>0</v>
      </c>
      <c r="U997" s="1">
        <f t="shared" si="86"/>
        <v>0</v>
      </c>
      <c r="V997" s="1">
        <f t="shared" si="87"/>
        <v>0</v>
      </c>
      <c r="W997" s="1" t="str">
        <f>IF(טבלה1013[[#This Row],[3 הפלגות זהות]]="","",IF(טבלה1013[[#This Row],[3 הפלגות זהות]]=1,טבלה1013[[#This Row],[LengthofCycle]],W996))</f>
        <v/>
      </c>
      <c r="Y997" s="1" t="str">
        <f>IF(OR(טבלה1013[[#This Row],[הווסת פעיל?]]=0,טבלה1013[[#This Row],[הווסת פעיל?]]=""),"",SUM(Y996,טבלה1013[[#This Row],[הווסת פעיל?]]))</f>
        <v/>
      </c>
      <c r="Z997" s="1" t="str">
        <f>IF(AND(טבלה1013[[#This Row],[כמה מחזורים עד עקירה]]&lt;&gt;"",Y998=""),טבלה1013[[#This Row],[כמה מחזורים עד עקירה]],"")</f>
        <v/>
      </c>
      <c r="AA997" s="1" t="str">
        <f>IF(AND(טבלה1013[[#This Row],[הווסת פעיל?]]=1,טבלה1013[[#This Row],[וסת קבוע אחרון]]&lt;&gt;W996),טבלה1013[[#This Row],[וסת קבוע אחרון]],"")</f>
        <v/>
      </c>
      <c r="AB997" s="1" t="str">
        <f>IF(AND(טבלה1013[[#This Row],[הווסת פעיל?]]=1,X996=0,טבלה1013[[#This Row],[וסת קבוע אחרון]]=W996),טבלה1013[[#This Row],[וסת קבוע אחרון]],"")</f>
        <v/>
      </c>
      <c r="AC997" s="1" t="str">
        <f>IF(AND(טבלה1013[[#This Row],[הווסת פעיל?]]=1,X996=0,טבלה1013[[#This Row],[וסת קבוע אחרון]]&lt;&gt;W996),1,"")</f>
        <v/>
      </c>
      <c r="AD997" s="1" t="str">
        <f>IF(AND(טבלה1013[[#This Row],[הווסת פעיל?]]&lt;&gt;"",B998=1),טבלה1013[[#This Row],[CycleNumber]],"")</f>
        <v/>
      </c>
      <c r="AE997" s="1" t="str">
        <f>IF(AND(טבלה1013[[#This Row],[הווסת פעיל?]]&lt;&gt;"",X996=""),טבלה1013[[#This Row],[CycleNumber]],"")</f>
        <v/>
      </c>
      <c r="AF997" s="1" t="str">
        <f>IF(B998=1,"",IF(טבלה1013[[#This Row],[הווסת פעיל?]]=1,IF(טבלה1013[[#This Row],[וסת קבוע אחרון]]=F998,1,0),""))</f>
        <v/>
      </c>
      <c r="AG997" s="1" t="str">
        <f>IF(B998=1,"",IF(טבלה1013[[#This Row],[הווסת פעיל?]]=1,IF(OR(טבלה1013[[#This Row],[וסת קבוע אחרון]]=F998,F998=טבלה1013[[#This Row],[LengthofCycle]]),1,0),""))</f>
        <v/>
      </c>
      <c r="AH997" s="1" t="str">
        <f>IF(B998=1,"",IF(טבלה1013[[#This Row],[הווסת פעיל?]]=1,IF(OR(טבלה1013[[#This Row],[וסת קבוע אחרון]]=F998,F998=טבלה1013[[#This Row],[LengthofCycle]],AND(טבלה1013[[#This Row],[LengthofCycle]]&lt;&gt;טבלה1013[[#This Row],[וסת קבוע אחרון]],OR(F998=28,F998=29))),1,0),""))</f>
        <v/>
      </c>
      <c r="AI997" s="1" t="str">
        <f>IF(AND(טבלה1013[[#This Row],[הווסת פעיל?]]=1,B998=1),1,"")</f>
        <v/>
      </c>
      <c r="AJ997" s="4">
        <f>IF(AND(טבלה1013[[#This Row],[הווסת פעיל?]]&lt;&gt;1,B998&lt;&gt;1,B998&lt;&gt;""),IF(טבלה1013[[#This Row],[LengthofCycle]]=F998,1,0),"")</f>
        <v>0</v>
      </c>
      <c r="AK997" s="4">
        <f>IF(AND(טבלה1013[[#This Row],[הווסת פעיל?]]&lt;&gt;1,B998&lt;&gt;1,B998&lt;&gt;""),IF(OR(טבלה1013[[#This Row],[LengthofCycle]]=F998,F998=29),1,0),"")</f>
        <v>0</v>
      </c>
      <c r="AL997" s="4">
        <f>IF(AND(טבלה1013[[#This Row],[הווסת פעיל?]]&lt;&gt;1,B998&lt;&gt;1,B998&lt;&gt;""),IF(OR(טבלה1013[[#This Row],[LengthofCycle]]=F998,F998=29,F998=28),1,0),"")</f>
        <v>0</v>
      </c>
    </row>
    <row r="998" spans="1:38" x14ac:dyDescent="0.25">
      <c r="A998" s="1" t="s">
        <v>138</v>
      </c>
      <c r="B998" s="1">
        <v>10</v>
      </c>
      <c r="C998" s="1">
        <v>0</v>
      </c>
      <c r="D998" s="1">
        <v>1</v>
      </c>
      <c r="E998" s="1">
        <v>0</v>
      </c>
      <c r="F998" s="1">
        <v>27</v>
      </c>
      <c r="G998" s="1">
        <f>טבלה1013[[#This Row],[LengthofCycle]]+1</f>
        <v>28</v>
      </c>
      <c r="H998" s="1">
        <f>IF(IFERROR(LOOKUP(טבלה1013[[#This Row],[ClientID]],קביעויות[השבוע]),FALSE)=טבלה1013[[#This Row],[ClientID]],1,"")</f>
        <v>1</v>
      </c>
      <c r="I998" s="1" t="str">
        <f>IF(AND(טבלה1013[[#This Row],[CycleNumber]]&gt;1,OR(B999="",טבלה1013[[#This Row],[CycleNumber]]&gt;B997)),IF(OR(AND(טבלה1013[[#This Row],[LengthofCycle]]=28,F997=28),AND(טבלה1013[[#This Row],[LengthofCycle]]=35,F997=35)),1,""),"")</f>
        <v/>
      </c>
      <c r="J998" s="1" t="str">
        <f>IF(AND(טבלה1013[[#This Row],[וסת השבוע]]=1,I997=1,טבלה1013[[#This Row],[CycleNumber]]&gt;B997),1,"")</f>
        <v/>
      </c>
      <c r="K998" s="1" t="str">
        <f>IF(טבלה1013[[#This Row],[CycleNumber]]=1,"",IF(טבלה1013[[#This Row],[וסת השבוע]]=1,0,IF(K997="","",IF(K997=0,IF(טבלה1013[[#This Row],[LengthofCycle]]=28,0,1),IF(K997=1,IF(טבלה1013[[#This Row],[LengthofCycle]]+F997=28*2,0,2),IF(K997=2,IF(טבלה1013[[#This Row],[LengthofCycle]]+F997+F996=28*3,0,3),""))))))</f>
        <v/>
      </c>
      <c r="L998" s="1" t="str">
        <f>IF(טבלה1013[[#This Row],[וסת השבוע]]=1,IF(טבלה1013[[#This Row],[וסת השבוע וההפלגה ביחד]]=1,L997+1,0),IF(AND(טבלה1013[[#This Row],[CycleNumber]]&gt;B997,טבלה1013[[#This Row],[CycleNumber]]&gt;1),IF(טבלה1013[[#This Row],[וסת השבוע פעיל?]]&lt;&gt;"",L997+1,""),""))</f>
        <v/>
      </c>
      <c r="M998" s="1" t="str">
        <f>IF(AND(טבלה1013[[#This Row],[וסת השבוע פעיל?]]&lt;&gt;"",טבלה1013[[#This Row],[CycleNumber]]&lt;B999,B999&lt;&gt;"",טבלה1013[[#This Row],[וסת השבוע פעיל?]]&lt;3),IF(K999=0,IF(AND(טבלה1013[[#This Row],[וסת השבוע פעיל?]]&gt;0,I999=1),0,1),0),"")</f>
        <v/>
      </c>
      <c r="N998" s="1" t="str">
        <f t="shared" si="84"/>
        <v/>
      </c>
      <c r="O998" s="1" t="str">
        <f>IF(AND(טבלה1013[[#This Row],[חיזוי - שבוע]]=1,J999=1),1,"")</f>
        <v/>
      </c>
      <c r="P998" s="1" t="str">
        <f>IF(AND(טבלה1013[[#This Row],[חיזוי טוב עם הפלגה?]]=1,טבלה1013[[#This Row],[וסת קבוע אחרון]]&lt;&gt;28,X997=1),1,"")</f>
        <v/>
      </c>
      <c r="Q998" s="1" t="str">
        <f>IF(AND(טבלה1013[[#This Row],[וסת השבוע פעיל?]]&lt;3,OR(טבלה1013[[#This Row],[CycleNumber]]&gt;B999,B999="")),1,"")</f>
        <v/>
      </c>
      <c r="R998" s="1">
        <f>IF(טבלה1013[[#This Row],[האישה קבעה וסת שבוע?]]=1,IF(טבלה1013[[#This Row],[וסת השבוע פעיל?]]&lt;3,1,0),"")</f>
        <v>0</v>
      </c>
      <c r="S9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8" s="1">
        <f t="shared" si="85"/>
        <v>0</v>
      </c>
      <c r="U998" s="1">
        <f t="shared" si="86"/>
        <v>0</v>
      </c>
      <c r="V998" s="1">
        <f t="shared" si="87"/>
        <v>0</v>
      </c>
      <c r="W998" s="1" t="str">
        <f>IF(טבלה1013[[#This Row],[3 הפלגות זהות]]="","",IF(טבלה1013[[#This Row],[3 הפלגות זהות]]=1,טבלה1013[[#This Row],[LengthofCycle]],W997))</f>
        <v/>
      </c>
      <c r="Y998" s="1" t="str">
        <f>IF(OR(טבלה1013[[#This Row],[הווסת פעיל?]]=0,טבלה1013[[#This Row],[הווסת פעיל?]]=""),"",SUM(Y997,טבלה1013[[#This Row],[הווסת פעיל?]]))</f>
        <v/>
      </c>
      <c r="Z998" s="1" t="str">
        <f>IF(AND(טבלה1013[[#This Row],[כמה מחזורים עד עקירה]]&lt;&gt;"",Y999=""),טבלה1013[[#This Row],[כמה מחזורים עד עקירה]],"")</f>
        <v/>
      </c>
      <c r="AA998" s="1" t="str">
        <f>IF(AND(טבלה1013[[#This Row],[הווסת פעיל?]]=1,טבלה1013[[#This Row],[וסת קבוע אחרון]]&lt;&gt;W997),טבלה1013[[#This Row],[וסת קבוע אחרון]],"")</f>
        <v/>
      </c>
      <c r="AB998" s="1" t="str">
        <f>IF(AND(טבלה1013[[#This Row],[הווסת פעיל?]]=1,X997=0,טבלה1013[[#This Row],[וסת קבוע אחרון]]=W997),טבלה1013[[#This Row],[וסת קבוע אחרון]],"")</f>
        <v/>
      </c>
      <c r="AC998" s="1" t="str">
        <f>IF(AND(טבלה1013[[#This Row],[הווסת פעיל?]]=1,X997=0,טבלה1013[[#This Row],[וסת קבוע אחרון]]&lt;&gt;W997),1,"")</f>
        <v/>
      </c>
      <c r="AD998" s="1" t="str">
        <f>IF(AND(טבלה1013[[#This Row],[הווסת פעיל?]]&lt;&gt;"",B999=1),טבלה1013[[#This Row],[CycleNumber]],"")</f>
        <v/>
      </c>
      <c r="AE998" s="1" t="str">
        <f>IF(AND(טבלה1013[[#This Row],[הווסת פעיל?]]&lt;&gt;"",X997=""),טבלה1013[[#This Row],[CycleNumber]],"")</f>
        <v/>
      </c>
      <c r="AF998" s="1" t="str">
        <f>IF(B999=1,"",IF(טבלה1013[[#This Row],[הווסת פעיל?]]=1,IF(טבלה1013[[#This Row],[וסת קבוע אחרון]]=F999,1,0),""))</f>
        <v/>
      </c>
      <c r="AG998" s="1" t="str">
        <f>IF(B999=1,"",IF(טבלה1013[[#This Row],[הווסת פעיל?]]=1,IF(OR(טבלה1013[[#This Row],[וסת קבוע אחרון]]=F999,F999=טבלה1013[[#This Row],[LengthofCycle]]),1,0),""))</f>
        <v/>
      </c>
      <c r="AH998" s="1" t="str">
        <f>IF(B999=1,"",IF(טבלה1013[[#This Row],[הווסת פעיל?]]=1,IF(OR(טבלה1013[[#This Row],[וסת קבוע אחרון]]=F999,F999=טבלה1013[[#This Row],[LengthofCycle]],AND(טבלה1013[[#This Row],[LengthofCycle]]&lt;&gt;טבלה1013[[#This Row],[וסת קבוע אחרון]],OR(F999=28,F999=29))),1,0),""))</f>
        <v/>
      </c>
      <c r="AI998" s="1" t="str">
        <f>IF(AND(טבלה1013[[#This Row],[הווסת פעיל?]]=1,B999=1),1,"")</f>
        <v/>
      </c>
      <c r="AJ998" s="4">
        <f>IF(AND(טבלה1013[[#This Row],[הווסת פעיל?]]&lt;&gt;1,B999&lt;&gt;1,B999&lt;&gt;""),IF(טבלה1013[[#This Row],[LengthofCycle]]=F999,1,0),"")</f>
        <v>0</v>
      </c>
      <c r="AK998" s="4">
        <f>IF(AND(טבלה1013[[#This Row],[הווסת פעיל?]]&lt;&gt;1,B999&lt;&gt;1,B999&lt;&gt;""),IF(OR(טבלה1013[[#This Row],[LengthofCycle]]=F999,F999=29),1,0),"")</f>
        <v>0</v>
      </c>
      <c r="AL998" s="4">
        <f>IF(AND(טבלה1013[[#This Row],[הווסת פעיל?]]&lt;&gt;1,B999&lt;&gt;1,B999&lt;&gt;""),IF(OR(טבלה1013[[#This Row],[LengthofCycle]]=F999,F999=29,F999=28),1,0),"")</f>
        <v>0</v>
      </c>
    </row>
    <row r="999" spans="1:38" x14ac:dyDescent="0.25">
      <c r="A999" s="1" t="s">
        <v>138</v>
      </c>
      <c r="B999" s="1">
        <v>11</v>
      </c>
      <c r="C999" s="1">
        <v>0</v>
      </c>
      <c r="D999" s="1">
        <v>1</v>
      </c>
      <c r="E999" s="1">
        <v>0</v>
      </c>
      <c r="F999" s="1">
        <v>26</v>
      </c>
      <c r="G999" s="1">
        <f>טבלה1013[[#This Row],[LengthofCycle]]+1</f>
        <v>27</v>
      </c>
      <c r="H999" s="1">
        <f>IF(IFERROR(LOOKUP(טבלה1013[[#This Row],[ClientID]],קביעויות[השבוע]),FALSE)=טבלה1013[[#This Row],[ClientID]],1,"")</f>
        <v>1</v>
      </c>
      <c r="I999" s="1" t="str">
        <f>IF(AND(טבלה1013[[#This Row],[CycleNumber]]&gt;1,OR(B1000="",טבלה1013[[#This Row],[CycleNumber]]&gt;B998)),IF(OR(AND(טבלה1013[[#This Row],[LengthofCycle]]=28,F998=28),AND(טבלה1013[[#This Row],[LengthofCycle]]=35,F998=35)),1,""),"")</f>
        <v/>
      </c>
      <c r="J999" s="1" t="str">
        <f>IF(AND(טבלה1013[[#This Row],[וסת השבוע]]=1,I998=1,טבלה1013[[#This Row],[CycleNumber]]&gt;B998),1,"")</f>
        <v/>
      </c>
      <c r="K999" s="1" t="str">
        <f>IF(טבלה1013[[#This Row],[CycleNumber]]=1,"",IF(טבלה1013[[#This Row],[וסת השבוע]]=1,0,IF(K998="","",IF(K998=0,IF(טבלה1013[[#This Row],[LengthofCycle]]=28,0,1),IF(K998=1,IF(טבלה1013[[#This Row],[LengthofCycle]]+F998=28*2,0,2),IF(K998=2,IF(טבלה1013[[#This Row],[LengthofCycle]]+F998+F997=28*3,0,3),""))))))</f>
        <v/>
      </c>
      <c r="L999" s="1" t="str">
        <f>IF(טבלה1013[[#This Row],[וסת השבוע]]=1,IF(טבלה1013[[#This Row],[וסת השבוע וההפלגה ביחד]]=1,L998+1,0),IF(AND(טבלה1013[[#This Row],[CycleNumber]]&gt;B998,טבלה1013[[#This Row],[CycleNumber]]&gt;1),IF(טבלה1013[[#This Row],[וסת השבוע פעיל?]]&lt;&gt;"",L998+1,""),""))</f>
        <v/>
      </c>
      <c r="M999" s="1" t="str">
        <f>IF(AND(טבלה1013[[#This Row],[וסת השבוע פעיל?]]&lt;&gt;"",טבלה1013[[#This Row],[CycleNumber]]&lt;B1000,B1000&lt;&gt;"",טבלה1013[[#This Row],[וסת השבוע פעיל?]]&lt;3),IF(K1000=0,IF(AND(טבלה1013[[#This Row],[וסת השבוע פעיל?]]&gt;0,I1000=1),0,1),0),"")</f>
        <v/>
      </c>
      <c r="N999" s="1" t="str">
        <f t="shared" si="84"/>
        <v/>
      </c>
      <c r="O999" s="1" t="str">
        <f>IF(AND(טבלה1013[[#This Row],[חיזוי - שבוע]]=1,J1000=1),1,"")</f>
        <v/>
      </c>
      <c r="P999" s="1" t="str">
        <f>IF(AND(טבלה1013[[#This Row],[חיזוי טוב עם הפלגה?]]=1,טבלה1013[[#This Row],[וסת קבוע אחרון]]&lt;&gt;28,X998=1),1,"")</f>
        <v/>
      </c>
      <c r="Q999" s="1" t="str">
        <f>IF(AND(טבלה1013[[#This Row],[וסת השבוע פעיל?]]&lt;3,OR(טבלה1013[[#This Row],[CycleNumber]]&gt;B1000,B1000="")),1,"")</f>
        <v/>
      </c>
      <c r="R999" s="1">
        <f>IF(טבלה1013[[#This Row],[האישה קבעה וסת שבוע?]]=1,IF(טבלה1013[[#This Row],[וסת השבוע פעיל?]]&lt;3,1,0),"")</f>
        <v>0</v>
      </c>
      <c r="S9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999" s="1">
        <f t="shared" si="85"/>
        <v>0</v>
      </c>
      <c r="U999" s="1">
        <f t="shared" si="86"/>
        <v>0</v>
      </c>
      <c r="V999" s="1">
        <f t="shared" si="87"/>
        <v>0</v>
      </c>
      <c r="W999" s="1" t="str">
        <f>IF(טבלה1013[[#This Row],[3 הפלגות זהות]]="","",IF(טבלה1013[[#This Row],[3 הפלגות זהות]]=1,טבלה1013[[#This Row],[LengthofCycle]],W998))</f>
        <v/>
      </c>
      <c r="Y999" s="1" t="str">
        <f>IF(OR(טבלה1013[[#This Row],[הווסת פעיל?]]=0,טבלה1013[[#This Row],[הווסת פעיל?]]=""),"",SUM(Y998,טבלה1013[[#This Row],[הווסת פעיל?]]))</f>
        <v/>
      </c>
      <c r="Z999" s="1" t="str">
        <f>IF(AND(טבלה1013[[#This Row],[כמה מחזורים עד עקירה]]&lt;&gt;"",Y1000=""),טבלה1013[[#This Row],[כמה מחזורים עד עקירה]],"")</f>
        <v/>
      </c>
      <c r="AA999" s="1" t="str">
        <f>IF(AND(טבלה1013[[#This Row],[הווסת פעיל?]]=1,טבלה1013[[#This Row],[וסת קבוע אחרון]]&lt;&gt;W998),טבלה1013[[#This Row],[וסת קבוע אחרון]],"")</f>
        <v/>
      </c>
      <c r="AB999" s="1" t="str">
        <f>IF(AND(טבלה1013[[#This Row],[הווסת פעיל?]]=1,X998=0,טבלה1013[[#This Row],[וסת קבוע אחרון]]=W998),טבלה1013[[#This Row],[וסת קבוע אחרון]],"")</f>
        <v/>
      </c>
      <c r="AC999" s="1" t="str">
        <f>IF(AND(טבלה1013[[#This Row],[הווסת פעיל?]]=1,X998=0,טבלה1013[[#This Row],[וסת קבוע אחרון]]&lt;&gt;W998),1,"")</f>
        <v/>
      </c>
      <c r="AD999" s="1" t="str">
        <f>IF(AND(טבלה1013[[#This Row],[הווסת פעיל?]]&lt;&gt;"",B1000=1),טבלה1013[[#This Row],[CycleNumber]],"")</f>
        <v/>
      </c>
      <c r="AE999" s="1" t="str">
        <f>IF(AND(טבלה1013[[#This Row],[הווסת פעיל?]]&lt;&gt;"",X998=""),טבלה1013[[#This Row],[CycleNumber]],"")</f>
        <v/>
      </c>
      <c r="AF999" s="1" t="str">
        <f>IF(B1000=1,"",IF(טבלה1013[[#This Row],[הווסת פעיל?]]=1,IF(טבלה1013[[#This Row],[וסת קבוע אחרון]]=F1000,1,0),""))</f>
        <v/>
      </c>
      <c r="AG999" s="1" t="str">
        <f>IF(B1000=1,"",IF(טבלה1013[[#This Row],[הווסת פעיל?]]=1,IF(OR(טבלה1013[[#This Row],[וסת קבוע אחרון]]=F1000,F1000=טבלה1013[[#This Row],[LengthofCycle]]),1,0),""))</f>
        <v/>
      </c>
      <c r="AH999" s="1" t="str">
        <f>IF(B1000=1,"",IF(טבלה1013[[#This Row],[הווסת פעיל?]]=1,IF(OR(טבלה1013[[#This Row],[וסת קבוע אחרון]]=F1000,F1000=טבלה1013[[#This Row],[LengthofCycle]],AND(טבלה1013[[#This Row],[LengthofCycle]]&lt;&gt;טבלה1013[[#This Row],[וסת קבוע אחרון]],OR(F1000=28,F1000=29))),1,0),""))</f>
        <v/>
      </c>
      <c r="AI999" s="1" t="str">
        <f>IF(AND(טבלה1013[[#This Row],[הווסת פעיל?]]=1,B1000=1),1,"")</f>
        <v/>
      </c>
      <c r="AJ999" s="4">
        <f>IF(AND(טבלה1013[[#This Row],[הווסת פעיל?]]&lt;&gt;1,B1000&lt;&gt;1,B1000&lt;&gt;""),IF(טבלה1013[[#This Row],[LengthofCycle]]=F1000,1,0),"")</f>
        <v>0</v>
      </c>
      <c r="AK999" s="4">
        <f>IF(AND(טבלה1013[[#This Row],[הווסת פעיל?]]&lt;&gt;1,B1000&lt;&gt;1,B1000&lt;&gt;""),IF(OR(טבלה1013[[#This Row],[LengthofCycle]]=F1000,F1000=29),1,0),"")</f>
        <v>0</v>
      </c>
      <c r="AL999" s="4">
        <f>IF(AND(טבלה1013[[#This Row],[הווסת פעיל?]]&lt;&gt;1,B1000&lt;&gt;1,B1000&lt;&gt;""),IF(OR(טבלה1013[[#This Row],[LengthofCycle]]=F1000,F1000=29,F1000=28),1,0),"")</f>
        <v>1</v>
      </c>
    </row>
    <row r="1000" spans="1:38" x14ac:dyDescent="0.25">
      <c r="A1000" s="1" t="s">
        <v>138</v>
      </c>
      <c r="B1000" s="1">
        <v>12</v>
      </c>
      <c r="C1000" s="1">
        <v>0</v>
      </c>
      <c r="D1000" s="1">
        <v>1</v>
      </c>
      <c r="E1000" s="1">
        <v>0</v>
      </c>
      <c r="F1000" s="1">
        <v>28</v>
      </c>
      <c r="G1000" s="1">
        <f>טבלה1013[[#This Row],[LengthofCycle]]+1</f>
        <v>29</v>
      </c>
      <c r="H1000" s="1">
        <f>IF(IFERROR(LOOKUP(טבלה1013[[#This Row],[ClientID]],קביעויות[השבוע]),FALSE)=טבלה1013[[#This Row],[ClientID]],1,"")</f>
        <v>1</v>
      </c>
      <c r="I1000" s="1" t="str">
        <f>IF(AND(טבלה1013[[#This Row],[CycleNumber]]&gt;1,OR(B1001="",טבלה1013[[#This Row],[CycleNumber]]&gt;B999)),IF(OR(AND(טבלה1013[[#This Row],[LengthofCycle]]=28,F999=28),AND(טבלה1013[[#This Row],[LengthofCycle]]=35,F999=35)),1,""),"")</f>
        <v/>
      </c>
      <c r="J1000" s="1" t="str">
        <f>IF(AND(טבלה1013[[#This Row],[וסת השבוע]]=1,I999=1,טבלה1013[[#This Row],[CycleNumber]]&gt;B999),1,"")</f>
        <v/>
      </c>
      <c r="K1000" s="1" t="str">
        <f>IF(טבלה1013[[#This Row],[CycleNumber]]=1,"",IF(טבלה1013[[#This Row],[וסת השבוע]]=1,0,IF(K999="","",IF(K999=0,IF(טבלה1013[[#This Row],[LengthofCycle]]=28,0,1),IF(K999=1,IF(טבלה1013[[#This Row],[LengthofCycle]]+F999=28*2,0,2),IF(K999=2,IF(טבלה1013[[#This Row],[LengthofCycle]]+F999+F998=28*3,0,3),""))))))</f>
        <v/>
      </c>
      <c r="L1000" s="1" t="str">
        <f>IF(טבלה1013[[#This Row],[וסת השבוע]]=1,IF(טבלה1013[[#This Row],[וסת השבוע וההפלגה ביחד]]=1,L999+1,0),IF(AND(טבלה1013[[#This Row],[CycleNumber]]&gt;B999,טבלה1013[[#This Row],[CycleNumber]]&gt;1),IF(טבלה1013[[#This Row],[וסת השבוע פעיל?]]&lt;&gt;"",L999+1,""),""))</f>
        <v/>
      </c>
      <c r="M1000" s="1" t="str">
        <f>IF(AND(טבלה1013[[#This Row],[וסת השבוע פעיל?]]&lt;&gt;"",טבלה1013[[#This Row],[CycleNumber]]&lt;B1001,B1001&lt;&gt;"",טבלה1013[[#This Row],[וסת השבוע פעיל?]]&lt;3),IF(K1001=0,IF(AND(טבלה1013[[#This Row],[וסת השבוע פעיל?]]&gt;0,I1001=1),0,1),0),"")</f>
        <v/>
      </c>
      <c r="N1000" s="1" t="str">
        <f t="shared" si="84"/>
        <v/>
      </c>
      <c r="O1000" s="1" t="str">
        <f>IF(AND(טבלה1013[[#This Row],[חיזוי - שבוע]]=1,J1001=1),1,"")</f>
        <v/>
      </c>
      <c r="P1000" s="1" t="str">
        <f>IF(AND(טבלה1013[[#This Row],[חיזוי טוב עם הפלגה?]]=1,טבלה1013[[#This Row],[וסת קבוע אחרון]]&lt;&gt;28,X999=1),1,"")</f>
        <v/>
      </c>
      <c r="Q1000" s="1" t="str">
        <f>IF(AND(טבלה1013[[#This Row],[וסת השבוע פעיל?]]&lt;3,OR(טבלה1013[[#This Row],[CycleNumber]]&gt;B1001,B1001="")),1,"")</f>
        <v/>
      </c>
      <c r="R1000" s="1">
        <f>IF(טבלה1013[[#This Row],[האישה קבעה וסת שבוע?]]=1,IF(טבלה1013[[#This Row],[וסת השבוע פעיל?]]&lt;3,1,0),"")</f>
        <v>0</v>
      </c>
      <c r="S10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0" s="1">
        <f t="shared" si="85"/>
        <v>0</v>
      </c>
      <c r="U1000" s="1">
        <f t="shared" si="86"/>
        <v>0</v>
      </c>
      <c r="V1000" s="1">
        <f t="shared" si="87"/>
        <v>0</v>
      </c>
      <c r="W1000" s="1" t="str">
        <f>IF(טבלה1013[[#This Row],[3 הפלגות זהות]]="","",IF(טבלה1013[[#This Row],[3 הפלגות זהות]]=1,טבלה1013[[#This Row],[LengthofCycle]],W999))</f>
        <v/>
      </c>
      <c r="Y1000" s="1" t="str">
        <f>IF(OR(טבלה1013[[#This Row],[הווסת פעיל?]]=0,טבלה1013[[#This Row],[הווסת פעיל?]]=""),"",SUM(Y999,טבלה1013[[#This Row],[הווסת פעיל?]]))</f>
        <v/>
      </c>
      <c r="Z1000" s="1" t="str">
        <f>IF(AND(טבלה1013[[#This Row],[כמה מחזורים עד עקירה]]&lt;&gt;"",Y1001=""),טבלה1013[[#This Row],[כמה מחזורים עד עקירה]],"")</f>
        <v/>
      </c>
      <c r="AA1000" s="1" t="str">
        <f>IF(AND(טבלה1013[[#This Row],[הווסת פעיל?]]=1,טבלה1013[[#This Row],[וסת קבוע אחרון]]&lt;&gt;W999),טבלה1013[[#This Row],[וסת קבוע אחרון]],"")</f>
        <v/>
      </c>
      <c r="AB1000" s="1" t="str">
        <f>IF(AND(טבלה1013[[#This Row],[הווסת פעיל?]]=1,X999=0,טבלה1013[[#This Row],[וסת קבוע אחרון]]=W999),טבלה1013[[#This Row],[וסת קבוע אחרון]],"")</f>
        <v/>
      </c>
      <c r="AC1000" s="1" t="str">
        <f>IF(AND(טבלה1013[[#This Row],[הווסת פעיל?]]=1,X999=0,טבלה1013[[#This Row],[וסת קבוע אחרון]]&lt;&gt;W999),1,"")</f>
        <v/>
      </c>
      <c r="AD1000" s="1" t="str">
        <f>IF(AND(טבלה1013[[#This Row],[הווסת פעיל?]]&lt;&gt;"",B1001=1),טבלה1013[[#This Row],[CycleNumber]],"")</f>
        <v/>
      </c>
      <c r="AE1000" s="1" t="str">
        <f>IF(AND(טבלה1013[[#This Row],[הווסת פעיל?]]&lt;&gt;"",X999=""),טבלה1013[[#This Row],[CycleNumber]],"")</f>
        <v/>
      </c>
      <c r="AF1000" s="1" t="str">
        <f>IF(B1001=1,"",IF(טבלה1013[[#This Row],[הווסת פעיל?]]=1,IF(טבלה1013[[#This Row],[וסת קבוע אחרון]]=F1001,1,0),""))</f>
        <v/>
      </c>
      <c r="AG1000" s="1" t="str">
        <f>IF(B1001=1,"",IF(טבלה1013[[#This Row],[הווסת פעיל?]]=1,IF(OR(טבלה1013[[#This Row],[וסת קבוע אחרון]]=F1001,F1001=טבלה1013[[#This Row],[LengthofCycle]]),1,0),""))</f>
        <v/>
      </c>
      <c r="AH1000" s="1" t="str">
        <f>IF(B1001=1,"",IF(טבלה1013[[#This Row],[הווסת פעיל?]]=1,IF(OR(טבלה1013[[#This Row],[וסת קבוע אחרון]]=F1001,F1001=טבלה1013[[#This Row],[LengthofCycle]],AND(טבלה1013[[#This Row],[LengthofCycle]]&lt;&gt;טבלה1013[[#This Row],[וסת קבוע אחרון]],OR(F1001=28,F1001=29))),1,0),""))</f>
        <v/>
      </c>
      <c r="AI1000" s="1" t="str">
        <f>IF(AND(טבלה1013[[#This Row],[הווסת פעיל?]]=1,B1001=1),1,"")</f>
        <v/>
      </c>
      <c r="AJ1000" s="4">
        <f>IF(AND(טבלה1013[[#This Row],[הווסת פעיל?]]&lt;&gt;1,B1001&lt;&gt;1,B1001&lt;&gt;""),IF(טבלה1013[[#This Row],[LengthofCycle]]=F1001,1,0),"")</f>
        <v>1</v>
      </c>
      <c r="AK1000" s="4">
        <f>IF(AND(טבלה1013[[#This Row],[הווסת פעיל?]]&lt;&gt;1,B1001&lt;&gt;1,B1001&lt;&gt;""),IF(OR(טבלה1013[[#This Row],[LengthofCycle]]=F1001,F1001=29),1,0),"")</f>
        <v>1</v>
      </c>
      <c r="AL1000" s="4">
        <f>IF(AND(טבלה1013[[#This Row],[הווסת פעיל?]]&lt;&gt;1,B1001&lt;&gt;1,B1001&lt;&gt;""),IF(OR(טבלה1013[[#This Row],[LengthofCycle]]=F1001,F1001=29,F1001=28),1,0),"")</f>
        <v>1</v>
      </c>
    </row>
    <row r="1001" spans="1:38" x14ac:dyDescent="0.25">
      <c r="A1001" s="1" t="s">
        <v>138</v>
      </c>
      <c r="B1001" s="1">
        <v>13</v>
      </c>
      <c r="C1001" s="1">
        <v>0</v>
      </c>
      <c r="D1001" s="1">
        <v>1</v>
      </c>
      <c r="E1001" s="1">
        <v>0</v>
      </c>
      <c r="F1001" s="1">
        <v>28</v>
      </c>
      <c r="G1001" s="1">
        <f>טבלה1013[[#This Row],[LengthofCycle]]+1</f>
        <v>29</v>
      </c>
      <c r="H1001" s="1">
        <f>IF(IFERROR(LOOKUP(טבלה1013[[#This Row],[ClientID]],קביעויות[השבוע]),FALSE)=טבלה1013[[#This Row],[ClientID]],1,"")</f>
        <v>1</v>
      </c>
      <c r="I1001" s="1">
        <f>IF(AND(טבלה1013[[#This Row],[CycleNumber]]&gt;1,OR(B1002="",טבלה1013[[#This Row],[CycleNumber]]&gt;B1000)),IF(OR(AND(טבלה1013[[#This Row],[LengthofCycle]]=28,F1000=28),AND(טבלה1013[[#This Row],[LengthofCycle]]=35,F1000=35)),1,""),"")</f>
        <v>1</v>
      </c>
      <c r="J1001" s="1" t="str">
        <f>IF(AND(טבלה1013[[#This Row],[וסת השבוע]]=1,I1000=1,טבלה1013[[#This Row],[CycleNumber]]&gt;B1000),1,"")</f>
        <v/>
      </c>
      <c r="K1001" s="1">
        <f>IF(טבלה1013[[#This Row],[CycleNumber]]=1,"",IF(טבלה1013[[#This Row],[וסת השבוע]]=1,0,IF(K1000="","",IF(K1000=0,IF(טבלה1013[[#This Row],[LengthofCycle]]=28,0,1),IF(K1000=1,IF(טבלה1013[[#This Row],[LengthofCycle]]+F1000=28*2,0,2),IF(K1000=2,IF(טבלה1013[[#This Row],[LengthofCycle]]+F1000+F999=28*3,0,3),""))))))</f>
        <v>0</v>
      </c>
      <c r="L1001" s="1">
        <f>IF(טבלה1013[[#This Row],[וסת השבוע]]=1,IF(טבלה1013[[#This Row],[וסת השבוע וההפלגה ביחד]]=1,L1000+1,0),IF(AND(טבלה1013[[#This Row],[CycleNumber]]&gt;B1000,טבלה1013[[#This Row],[CycleNumber]]&gt;1),IF(טבלה1013[[#This Row],[וסת השבוע פעיל?]]&lt;&gt;"",L1000+1,""),""))</f>
        <v>0</v>
      </c>
      <c r="M1001" s="1" t="str">
        <f>IF(AND(טבלה1013[[#This Row],[וסת השבוע פעיל?]]&lt;&gt;"",טבלה1013[[#This Row],[CycleNumber]]&lt;B1002,B1002&lt;&gt;"",טבלה1013[[#This Row],[וסת השבוע פעיל?]]&lt;3),IF(K1002=0,IF(AND(טבלה1013[[#This Row],[וסת השבוע פעיל?]]&gt;0,I1002=1),0,1),0),"")</f>
        <v/>
      </c>
      <c r="N1001" s="1" t="str">
        <f t="shared" si="84"/>
        <v/>
      </c>
      <c r="O1001" s="1" t="str">
        <f>IF(AND(טבלה1013[[#This Row],[חיזוי - שבוע]]=1,J1002=1),1,"")</f>
        <v/>
      </c>
      <c r="P1001" s="1" t="str">
        <f>IF(AND(טבלה1013[[#This Row],[חיזוי טוב עם הפלגה?]]=1,טבלה1013[[#This Row],[וסת קבוע אחרון]]&lt;&gt;28,X1000=1),1,"")</f>
        <v/>
      </c>
      <c r="Q1001" s="1">
        <f>IF(AND(טבלה1013[[#This Row],[וסת השבוע פעיל?]]&lt;3,OR(טבלה1013[[#This Row],[CycleNumber]]&gt;B1002,B1002="")),1,"")</f>
        <v>1</v>
      </c>
      <c r="R1001" s="1">
        <f>IF(טבלה1013[[#This Row],[האישה קבעה וסת שבוע?]]=1,IF(טבלה1013[[#This Row],[וסת השבוע פעיל?]]&lt;3,1,0),"")</f>
        <v>1</v>
      </c>
      <c r="S10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1" s="1">
        <f t="shared" si="85"/>
        <v>0</v>
      </c>
      <c r="U1001" s="1">
        <f t="shared" si="86"/>
        <v>0</v>
      </c>
      <c r="V1001" s="1">
        <f t="shared" si="87"/>
        <v>0</v>
      </c>
      <c r="W1001" s="1" t="str">
        <f>IF(טבלה1013[[#This Row],[3 הפלגות זהות]]="","",IF(טבלה1013[[#This Row],[3 הפלגות זהות]]=1,טבלה1013[[#This Row],[LengthofCycle]],W1000))</f>
        <v/>
      </c>
      <c r="Y1001" s="1" t="str">
        <f>IF(OR(טבלה1013[[#This Row],[הווסת פעיל?]]=0,טבלה1013[[#This Row],[הווסת פעיל?]]=""),"",SUM(Y1000,טבלה1013[[#This Row],[הווסת פעיל?]]))</f>
        <v/>
      </c>
      <c r="Z1001" s="1" t="str">
        <f>IF(AND(טבלה1013[[#This Row],[כמה מחזורים עד עקירה]]&lt;&gt;"",Y1002=""),טבלה1013[[#This Row],[כמה מחזורים עד עקירה]],"")</f>
        <v/>
      </c>
      <c r="AA1001" s="1" t="str">
        <f>IF(AND(טבלה1013[[#This Row],[הווסת פעיל?]]=1,טבלה1013[[#This Row],[וסת קבוע אחרון]]&lt;&gt;W1000),טבלה1013[[#This Row],[וסת קבוע אחרון]],"")</f>
        <v/>
      </c>
      <c r="AB1001" s="1" t="str">
        <f>IF(AND(טבלה1013[[#This Row],[הווסת פעיל?]]=1,X1000=0,טבלה1013[[#This Row],[וסת קבוע אחרון]]=W1000),טבלה1013[[#This Row],[וסת קבוע אחרון]],"")</f>
        <v/>
      </c>
      <c r="AC1001" s="1" t="str">
        <f>IF(AND(טבלה1013[[#This Row],[הווסת פעיל?]]=1,X1000=0,טבלה1013[[#This Row],[וסת קבוע אחרון]]&lt;&gt;W1000),1,"")</f>
        <v/>
      </c>
      <c r="AD1001" s="1" t="str">
        <f>IF(AND(טבלה1013[[#This Row],[הווסת פעיל?]]&lt;&gt;"",B1002=1),טבלה1013[[#This Row],[CycleNumber]],"")</f>
        <v/>
      </c>
      <c r="AE1001" s="1" t="str">
        <f>IF(AND(טבלה1013[[#This Row],[הווסת פעיל?]]&lt;&gt;"",X1000=""),טבלה1013[[#This Row],[CycleNumber]],"")</f>
        <v/>
      </c>
      <c r="AF1001" s="1" t="str">
        <f>IF(B1002=1,"",IF(טבלה1013[[#This Row],[הווסת פעיל?]]=1,IF(טבלה1013[[#This Row],[וסת קבוע אחרון]]=F1002,1,0),""))</f>
        <v/>
      </c>
      <c r="AG1001" s="1" t="str">
        <f>IF(B1002=1,"",IF(טבלה1013[[#This Row],[הווסת פעיל?]]=1,IF(OR(טבלה1013[[#This Row],[וסת קבוע אחרון]]=F1002,F1002=טבלה1013[[#This Row],[LengthofCycle]]),1,0),""))</f>
        <v/>
      </c>
      <c r="AH1001" s="1" t="str">
        <f>IF(B1002=1,"",IF(טבלה1013[[#This Row],[הווסת פעיל?]]=1,IF(OR(טבלה1013[[#This Row],[וסת קבוע אחרון]]=F1002,F1002=טבלה1013[[#This Row],[LengthofCycle]],AND(טבלה1013[[#This Row],[LengthofCycle]]&lt;&gt;טבלה1013[[#This Row],[וסת קבוע אחרון]],OR(F1002=28,F1002=29))),1,0),""))</f>
        <v/>
      </c>
      <c r="AI1001" s="1" t="str">
        <f>IF(AND(טבלה1013[[#This Row],[הווסת פעיל?]]=1,B1002=1),1,"")</f>
        <v/>
      </c>
      <c r="AJ1001" s="4" t="str">
        <f>IF(AND(טבלה1013[[#This Row],[הווסת פעיל?]]&lt;&gt;1,B1002&lt;&gt;1,B1002&lt;&gt;""),IF(טבלה1013[[#This Row],[LengthofCycle]]=F1002,1,0),"")</f>
        <v/>
      </c>
      <c r="AK1001" s="4" t="str">
        <f>IF(AND(טבלה1013[[#This Row],[הווסת פעיל?]]&lt;&gt;1,B1002&lt;&gt;1,B1002&lt;&gt;""),IF(OR(טבלה1013[[#This Row],[LengthofCycle]]=F1002,F1002=29),1,0),"")</f>
        <v/>
      </c>
      <c r="AL1001" s="4" t="str">
        <f>IF(AND(טבלה1013[[#This Row],[הווסת פעיל?]]&lt;&gt;1,B1002&lt;&gt;1,B1002&lt;&gt;""),IF(OR(טבלה1013[[#This Row],[LengthofCycle]]=F1002,F1002=29,F1002=28),1,0),"")</f>
        <v/>
      </c>
    </row>
    <row r="1002" spans="1:38" x14ac:dyDescent="0.25">
      <c r="A1002" s="1" t="s">
        <v>139</v>
      </c>
      <c r="B1002" s="1">
        <v>1</v>
      </c>
      <c r="C1002" s="1">
        <v>1</v>
      </c>
      <c r="D1002" s="1">
        <v>1</v>
      </c>
      <c r="E1002" s="1">
        <v>1</v>
      </c>
      <c r="F1002" s="1">
        <v>38</v>
      </c>
      <c r="G1002" s="1">
        <f>טבלה1013[[#This Row],[LengthofCycle]]+1</f>
        <v>39</v>
      </c>
      <c r="H1002" s="1">
        <f>IF(IFERROR(LOOKUP(טבלה1013[[#This Row],[ClientID]],קביעויות[השבוע]),FALSE)=טבלה1013[[#This Row],[ClientID]],1,"")</f>
        <v>1</v>
      </c>
      <c r="I1002" s="1" t="str">
        <f>IF(AND(טבלה1013[[#This Row],[CycleNumber]]&gt;1,OR(B1003="",טבלה1013[[#This Row],[CycleNumber]]&gt;B1001)),IF(OR(AND(טבלה1013[[#This Row],[LengthofCycle]]=28,F1001=28),AND(טבלה1013[[#This Row],[LengthofCycle]]=35,F1001=35)),1,""),"")</f>
        <v/>
      </c>
      <c r="J1002" s="1" t="str">
        <f>IF(AND(טבלה1013[[#This Row],[וסת השבוע]]=1,I1001=1,טבלה1013[[#This Row],[CycleNumber]]&gt;B1001),1,"")</f>
        <v/>
      </c>
      <c r="K1002" s="1" t="str">
        <f>IF(טבלה1013[[#This Row],[CycleNumber]]=1,"",IF(טבלה1013[[#This Row],[וסת השבוע]]=1,0,IF(K1001="","",IF(K1001=0,IF(טבלה1013[[#This Row],[LengthofCycle]]=28,0,1),IF(K1001=1,IF(טבלה1013[[#This Row],[LengthofCycle]]+F1001=28*2,0,2),IF(K1001=2,IF(טבלה1013[[#This Row],[LengthofCycle]]+F1001+F1000=28*3,0,3),""))))))</f>
        <v/>
      </c>
      <c r="L1002" s="1" t="str">
        <f>IF(טבלה1013[[#This Row],[וסת השבוע]]=1,IF(טבלה1013[[#This Row],[וסת השבוע וההפלגה ביחד]]=1,L1001+1,0),IF(AND(טבלה1013[[#This Row],[CycleNumber]]&gt;B1001,טבלה1013[[#This Row],[CycleNumber]]&gt;1),IF(טבלה1013[[#This Row],[וסת השבוע פעיל?]]&lt;&gt;"",L1001+1,""),""))</f>
        <v/>
      </c>
      <c r="M1002" s="1" t="str">
        <f>IF(AND(טבלה1013[[#This Row],[וסת השבוע פעיל?]]&lt;&gt;"",טבלה1013[[#This Row],[CycleNumber]]&lt;B1003,B1003&lt;&gt;"",טבלה1013[[#This Row],[וסת השבוע פעיל?]]&lt;3),IF(K1003=0,IF(AND(טבלה1013[[#This Row],[וסת השבוע פעיל?]]&gt;0,I1003=1),0,1),0),"")</f>
        <v/>
      </c>
      <c r="N1002" s="1" t="str">
        <f t="shared" si="84"/>
        <v/>
      </c>
      <c r="O1002" s="1" t="str">
        <f>IF(AND(טבלה1013[[#This Row],[חיזוי - שבוע]]=1,J1003=1),1,"")</f>
        <v/>
      </c>
      <c r="P1002" s="1" t="str">
        <f>IF(AND(טבלה1013[[#This Row],[חיזוי טוב עם הפלגה?]]=1,טבלה1013[[#This Row],[וסת קבוע אחרון]]&lt;&gt;28,X1001=1),1,"")</f>
        <v/>
      </c>
      <c r="Q1002" s="1" t="str">
        <f>IF(AND(טבלה1013[[#This Row],[וסת השבוע פעיל?]]&lt;3,OR(טבלה1013[[#This Row],[CycleNumber]]&gt;B1003,B1003="")),1,"")</f>
        <v/>
      </c>
      <c r="R1002" s="1">
        <f>IF(טבלה1013[[#This Row],[האישה קבעה וסת שבוע?]]=1,IF(טבלה1013[[#This Row],[וסת השבוע פעיל?]]&lt;3,1,0),"")</f>
        <v>0</v>
      </c>
      <c r="S10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2" s="1" t="str">
        <f t="shared" si="85"/>
        <v/>
      </c>
      <c r="U1002" s="1" t="str">
        <f t="shared" si="86"/>
        <v/>
      </c>
      <c r="V1002" s="1" t="str">
        <f t="shared" si="87"/>
        <v/>
      </c>
      <c r="W1002" s="1" t="str">
        <f>IF(טבלה1013[[#This Row],[3 הפלגות זהות]]="","",IF(טבלה1013[[#This Row],[3 הפלגות זהות]]=1,טבלה1013[[#This Row],[LengthofCycle]],W1001))</f>
        <v/>
      </c>
      <c r="Y1002" s="1" t="str">
        <f>IF(OR(טבלה1013[[#This Row],[הווסת פעיל?]]=0,טבלה1013[[#This Row],[הווסת פעיל?]]=""),"",SUM(Y1001,טבלה1013[[#This Row],[הווסת פעיל?]]))</f>
        <v/>
      </c>
      <c r="Z1002" s="1" t="str">
        <f>IF(AND(טבלה1013[[#This Row],[כמה מחזורים עד עקירה]]&lt;&gt;"",Y1003=""),טבלה1013[[#This Row],[כמה מחזורים עד עקירה]],"")</f>
        <v/>
      </c>
      <c r="AA1002" s="1" t="str">
        <f>IF(AND(טבלה1013[[#This Row],[הווסת פעיל?]]=1,טבלה1013[[#This Row],[וסת קבוע אחרון]]&lt;&gt;W1001),טבלה1013[[#This Row],[וסת קבוע אחרון]],"")</f>
        <v/>
      </c>
      <c r="AB1002" s="1" t="str">
        <f>IF(AND(טבלה1013[[#This Row],[הווסת פעיל?]]=1,X1001=0,טבלה1013[[#This Row],[וסת קבוע אחרון]]=W1001),טבלה1013[[#This Row],[וסת קבוע אחרון]],"")</f>
        <v/>
      </c>
      <c r="AC1002" s="1" t="str">
        <f>IF(AND(טבלה1013[[#This Row],[הווסת פעיל?]]=1,X1001=0,טבלה1013[[#This Row],[וסת קבוע אחרון]]&lt;&gt;W1001),1,"")</f>
        <v/>
      </c>
      <c r="AD1002" s="1" t="str">
        <f>IF(AND(טבלה1013[[#This Row],[הווסת פעיל?]]&lt;&gt;"",B1003=1),טבלה1013[[#This Row],[CycleNumber]],"")</f>
        <v/>
      </c>
      <c r="AE1002" s="1" t="str">
        <f>IF(AND(טבלה1013[[#This Row],[הווסת פעיל?]]&lt;&gt;"",X1001=""),טבלה1013[[#This Row],[CycleNumber]],"")</f>
        <v/>
      </c>
      <c r="AF1002" s="1" t="str">
        <f>IF(B1003=1,"",IF(טבלה1013[[#This Row],[הווסת פעיל?]]=1,IF(טבלה1013[[#This Row],[וסת קבוע אחרון]]=F1003,1,0),""))</f>
        <v/>
      </c>
      <c r="AG1002" s="1" t="str">
        <f>IF(B1003=1,"",IF(טבלה1013[[#This Row],[הווסת פעיל?]]=1,IF(OR(טבלה1013[[#This Row],[וסת קבוע אחרון]]=F1003,F1003=טבלה1013[[#This Row],[LengthofCycle]]),1,0),""))</f>
        <v/>
      </c>
      <c r="AH1002" s="1" t="str">
        <f>IF(B1003=1,"",IF(טבלה1013[[#This Row],[הווסת פעיל?]]=1,IF(OR(טבלה1013[[#This Row],[וסת קבוע אחרון]]=F1003,F1003=טבלה1013[[#This Row],[LengthofCycle]],AND(טבלה1013[[#This Row],[LengthofCycle]]&lt;&gt;טבלה1013[[#This Row],[וסת קבוע אחרון]],OR(F1003=28,F1003=29))),1,0),""))</f>
        <v/>
      </c>
      <c r="AI1002" s="1" t="str">
        <f>IF(AND(טבלה1013[[#This Row],[הווסת פעיל?]]=1,B1003=1),1,"")</f>
        <v/>
      </c>
      <c r="AJ1002" s="4">
        <f>IF(AND(טבלה1013[[#This Row],[הווסת פעיל?]]&lt;&gt;1,B1003&lt;&gt;1,B1003&lt;&gt;""),IF(טבלה1013[[#This Row],[LengthofCycle]]=F1003,1,0),"")</f>
        <v>0</v>
      </c>
      <c r="AK1002" s="4">
        <f>IF(AND(טבלה1013[[#This Row],[הווסת פעיל?]]&lt;&gt;1,B1003&lt;&gt;1,B1003&lt;&gt;""),IF(OR(טבלה1013[[#This Row],[LengthofCycle]]=F1003,F1003=29),1,0),"")</f>
        <v>0</v>
      </c>
      <c r="AL1002" s="4">
        <f>IF(AND(טבלה1013[[#This Row],[הווסת פעיל?]]&lt;&gt;1,B1003&lt;&gt;1,B1003&lt;&gt;""),IF(OR(טבלה1013[[#This Row],[LengthofCycle]]=F1003,F1003=29,F1003=28),1,0),"")</f>
        <v>0</v>
      </c>
    </row>
    <row r="1003" spans="1:38" x14ac:dyDescent="0.25">
      <c r="A1003" s="1" t="s">
        <v>139</v>
      </c>
      <c r="B1003" s="1">
        <v>2</v>
      </c>
      <c r="C1003" s="1">
        <v>1</v>
      </c>
      <c r="D1003" s="1">
        <v>1</v>
      </c>
      <c r="E1003" s="1">
        <v>1</v>
      </c>
      <c r="F1003" s="1">
        <v>32</v>
      </c>
      <c r="G1003" s="1">
        <f>טבלה1013[[#This Row],[LengthofCycle]]+1</f>
        <v>33</v>
      </c>
      <c r="H1003" s="1">
        <f>IF(IFERROR(LOOKUP(טבלה1013[[#This Row],[ClientID]],קביעויות[השבוע]),FALSE)=טבלה1013[[#This Row],[ClientID]],1,"")</f>
        <v>1</v>
      </c>
      <c r="I1003" s="1" t="str">
        <f>IF(AND(טבלה1013[[#This Row],[CycleNumber]]&gt;1,OR(B1004="",טבלה1013[[#This Row],[CycleNumber]]&gt;B1002)),IF(OR(AND(טבלה1013[[#This Row],[LengthofCycle]]=28,F1002=28),AND(טבלה1013[[#This Row],[LengthofCycle]]=35,F1002=35)),1,""),"")</f>
        <v/>
      </c>
      <c r="J1003" s="1" t="str">
        <f>IF(AND(טבלה1013[[#This Row],[וסת השבוע]]=1,I1002=1,טבלה1013[[#This Row],[CycleNumber]]&gt;B1002),1,"")</f>
        <v/>
      </c>
      <c r="K1003" s="1" t="str">
        <f>IF(טבלה1013[[#This Row],[CycleNumber]]=1,"",IF(טבלה1013[[#This Row],[וסת השבוע]]=1,0,IF(K1002="","",IF(K1002=0,IF(טבלה1013[[#This Row],[LengthofCycle]]=28,0,1),IF(K1002=1,IF(טבלה1013[[#This Row],[LengthofCycle]]+F1002=28*2,0,2),IF(K1002=2,IF(טבלה1013[[#This Row],[LengthofCycle]]+F1002+F1001=28*3,0,3),""))))))</f>
        <v/>
      </c>
      <c r="L1003" s="1" t="str">
        <f>IF(טבלה1013[[#This Row],[וסת השבוע]]=1,IF(טבלה1013[[#This Row],[וסת השבוע וההפלגה ביחד]]=1,L1002+1,0),IF(AND(טבלה1013[[#This Row],[CycleNumber]]&gt;B1002,טבלה1013[[#This Row],[CycleNumber]]&gt;1),IF(טבלה1013[[#This Row],[וסת השבוע פעיל?]]&lt;&gt;"",L1002+1,""),""))</f>
        <v/>
      </c>
      <c r="M1003" s="1" t="str">
        <f>IF(AND(טבלה1013[[#This Row],[וסת השבוע פעיל?]]&lt;&gt;"",טבלה1013[[#This Row],[CycleNumber]]&lt;B1004,B1004&lt;&gt;"",טבלה1013[[#This Row],[וסת השבוע פעיל?]]&lt;3),IF(K1004=0,IF(AND(טבלה1013[[#This Row],[וסת השבוע פעיל?]]&gt;0,I1004=1),0,1),0),"")</f>
        <v/>
      </c>
      <c r="N1003" s="1" t="str">
        <f t="shared" si="84"/>
        <v/>
      </c>
      <c r="O1003" s="1" t="str">
        <f>IF(AND(טבלה1013[[#This Row],[חיזוי - שבוע]]=1,J1004=1),1,"")</f>
        <v/>
      </c>
      <c r="P1003" s="1" t="str">
        <f>IF(AND(טבלה1013[[#This Row],[חיזוי טוב עם הפלגה?]]=1,טבלה1013[[#This Row],[וסת קבוע אחרון]]&lt;&gt;28,X1002=1),1,"")</f>
        <v/>
      </c>
      <c r="Q1003" s="1" t="str">
        <f>IF(AND(טבלה1013[[#This Row],[וסת השבוע פעיל?]]&lt;3,OR(טבלה1013[[#This Row],[CycleNumber]]&gt;B1004,B1004="")),1,"")</f>
        <v/>
      </c>
      <c r="R1003" s="1">
        <f>IF(טבלה1013[[#This Row],[האישה קבעה וסת שבוע?]]=1,IF(טבלה1013[[#This Row],[וסת השבוע פעיל?]]&lt;3,1,0),"")</f>
        <v>0</v>
      </c>
      <c r="S10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3" s="1" t="str">
        <f t="shared" si="85"/>
        <v/>
      </c>
      <c r="U1003" s="1" t="str">
        <f t="shared" si="86"/>
        <v/>
      </c>
      <c r="V1003" s="1" t="str">
        <f t="shared" si="87"/>
        <v/>
      </c>
      <c r="W1003" s="1" t="str">
        <f>IF(טבלה1013[[#This Row],[3 הפלגות זהות]]="","",IF(טבלה1013[[#This Row],[3 הפלגות זהות]]=1,טבלה1013[[#This Row],[LengthofCycle]],W1002))</f>
        <v/>
      </c>
      <c r="Y1003" s="1" t="str">
        <f>IF(OR(טבלה1013[[#This Row],[הווסת פעיל?]]=0,טבלה1013[[#This Row],[הווסת פעיל?]]=""),"",SUM(Y1002,טבלה1013[[#This Row],[הווסת פעיל?]]))</f>
        <v/>
      </c>
      <c r="Z1003" s="1" t="str">
        <f>IF(AND(טבלה1013[[#This Row],[כמה מחזורים עד עקירה]]&lt;&gt;"",Y1004=""),טבלה1013[[#This Row],[כמה מחזורים עד עקירה]],"")</f>
        <v/>
      </c>
      <c r="AA1003" s="1" t="str">
        <f>IF(AND(טבלה1013[[#This Row],[הווסת פעיל?]]=1,טבלה1013[[#This Row],[וסת קבוע אחרון]]&lt;&gt;W1002),טבלה1013[[#This Row],[וסת קבוע אחרון]],"")</f>
        <v/>
      </c>
      <c r="AB1003" s="1" t="str">
        <f>IF(AND(טבלה1013[[#This Row],[הווסת פעיל?]]=1,X1002=0,טבלה1013[[#This Row],[וסת קבוע אחרון]]=W1002),טבלה1013[[#This Row],[וסת קבוע אחרון]],"")</f>
        <v/>
      </c>
      <c r="AC1003" s="1" t="str">
        <f>IF(AND(טבלה1013[[#This Row],[הווסת פעיל?]]=1,X1002=0,טבלה1013[[#This Row],[וסת קבוע אחרון]]&lt;&gt;W1002),1,"")</f>
        <v/>
      </c>
      <c r="AD1003" s="1" t="str">
        <f>IF(AND(טבלה1013[[#This Row],[הווסת פעיל?]]&lt;&gt;"",B1004=1),טבלה1013[[#This Row],[CycleNumber]],"")</f>
        <v/>
      </c>
      <c r="AE1003" s="1" t="str">
        <f>IF(AND(טבלה1013[[#This Row],[הווסת פעיל?]]&lt;&gt;"",X1002=""),טבלה1013[[#This Row],[CycleNumber]],"")</f>
        <v/>
      </c>
      <c r="AF1003" s="1" t="str">
        <f>IF(B1004=1,"",IF(טבלה1013[[#This Row],[הווסת פעיל?]]=1,IF(טבלה1013[[#This Row],[וסת קבוע אחרון]]=F1004,1,0),""))</f>
        <v/>
      </c>
      <c r="AG1003" s="1" t="str">
        <f>IF(B1004=1,"",IF(טבלה1013[[#This Row],[הווסת פעיל?]]=1,IF(OR(טבלה1013[[#This Row],[וסת קבוע אחרון]]=F1004,F1004=טבלה1013[[#This Row],[LengthofCycle]]),1,0),""))</f>
        <v/>
      </c>
      <c r="AH1003" s="1" t="str">
        <f>IF(B1004=1,"",IF(טבלה1013[[#This Row],[הווסת פעיל?]]=1,IF(OR(טבלה1013[[#This Row],[וסת קבוע אחרון]]=F1004,F1004=טבלה1013[[#This Row],[LengthofCycle]],AND(טבלה1013[[#This Row],[LengthofCycle]]&lt;&gt;טבלה1013[[#This Row],[וסת קבוע אחרון]],OR(F1004=28,F1004=29))),1,0),""))</f>
        <v/>
      </c>
      <c r="AI1003" s="1" t="str">
        <f>IF(AND(טבלה1013[[#This Row],[הווסת פעיל?]]=1,B1004=1),1,"")</f>
        <v/>
      </c>
      <c r="AJ1003" s="4">
        <f>IF(AND(טבלה1013[[#This Row],[הווסת פעיל?]]&lt;&gt;1,B1004&lt;&gt;1,B1004&lt;&gt;""),IF(טבלה1013[[#This Row],[LengthofCycle]]=F1004,1,0),"")</f>
        <v>0</v>
      </c>
      <c r="AK1003" s="4">
        <f>IF(AND(טבלה1013[[#This Row],[הווסת פעיל?]]&lt;&gt;1,B1004&lt;&gt;1,B1004&lt;&gt;""),IF(OR(טבלה1013[[#This Row],[LengthofCycle]]=F1004,F1004=29),1,0),"")</f>
        <v>0</v>
      </c>
      <c r="AL1003" s="4">
        <f>IF(AND(טבלה1013[[#This Row],[הווסת פעיל?]]&lt;&gt;1,B1004&lt;&gt;1,B1004&lt;&gt;""),IF(OR(טבלה1013[[#This Row],[LengthofCycle]]=F1004,F1004=29,F1004=28),1,0),"")</f>
        <v>0</v>
      </c>
    </row>
    <row r="1004" spans="1:38" x14ac:dyDescent="0.25">
      <c r="A1004" s="1" t="s">
        <v>139</v>
      </c>
      <c r="B1004" s="1">
        <v>3</v>
      </c>
      <c r="C1004" s="1">
        <v>1</v>
      </c>
      <c r="D1004" s="1">
        <v>1</v>
      </c>
      <c r="E1004" s="1">
        <v>1</v>
      </c>
      <c r="F1004" s="1">
        <v>38</v>
      </c>
      <c r="G1004" s="1">
        <f>טבלה1013[[#This Row],[LengthofCycle]]+1</f>
        <v>39</v>
      </c>
      <c r="H1004" s="1">
        <f>IF(IFERROR(LOOKUP(טבלה1013[[#This Row],[ClientID]],קביעויות[השבוע]),FALSE)=טבלה1013[[#This Row],[ClientID]],1,"")</f>
        <v>1</v>
      </c>
      <c r="I1004" s="1" t="str">
        <f>IF(AND(טבלה1013[[#This Row],[CycleNumber]]&gt;1,OR(B1005="",טבלה1013[[#This Row],[CycleNumber]]&gt;B1003)),IF(OR(AND(טבלה1013[[#This Row],[LengthofCycle]]=28,F1003=28),AND(טבלה1013[[#This Row],[LengthofCycle]]=35,F1003=35)),1,""),"")</f>
        <v/>
      </c>
      <c r="J1004" s="1" t="str">
        <f>IF(AND(טבלה1013[[#This Row],[וסת השבוע]]=1,I1003=1,טבלה1013[[#This Row],[CycleNumber]]&gt;B1003),1,"")</f>
        <v/>
      </c>
      <c r="K1004" s="1" t="str">
        <f>IF(טבלה1013[[#This Row],[CycleNumber]]=1,"",IF(טבלה1013[[#This Row],[וסת השבוע]]=1,0,IF(K1003="","",IF(K1003=0,IF(טבלה1013[[#This Row],[LengthofCycle]]=28,0,1),IF(K1003=1,IF(טבלה1013[[#This Row],[LengthofCycle]]+F1003=28*2,0,2),IF(K1003=2,IF(טבלה1013[[#This Row],[LengthofCycle]]+F1003+F1002=28*3,0,3),""))))))</f>
        <v/>
      </c>
      <c r="L1004" s="1" t="str">
        <f>IF(טבלה1013[[#This Row],[וסת השבוע]]=1,IF(טבלה1013[[#This Row],[וסת השבוע וההפלגה ביחד]]=1,L1003+1,0),IF(AND(טבלה1013[[#This Row],[CycleNumber]]&gt;B1003,טבלה1013[[#This Row],[CycleNumber]]&gt;1),IF(טבלה1013[[#This Row],[וסת השבוע פעיל?]]&lt;&gt;"",L1003+1,""),""))</f>
        <v/>
      </c>
      <c r="M1004" s="1" t="str">
        <f>IF(AND(טבלה1013[[#This Row],[וסת השבוע פעיל?]]&lt;&gt;"",טבלה1013[[#This Row],[CycleNumber]]&lt;B1005,B1005&lt;&gt;"",טבלה1013[[#This Row],[וסת השבוע פעיל?]]&lt;3),IF(K1005=0,IF(AND(טבלה1013[[#This Row],[וסת השבוע פעיל?]]&gt;0,I1005=1),0,1),0),"")</f>
        <v/>
      </c>
      <c r="N1004" s="1" t="str">
        <f t="shared" si="84"/>
        <v/>
      </c>
      <c r="O1004" s="1" t="str">
        <f>IF(AND(טבלה1013[[#This Row],[חיזוי - שבוע]]=1,J1005=1),1,"")</f>
        <v/>
      </c>
      <c r="P1004" s="1" t="str">
        <f>IF(AND(טבלה1013[[#This Row],[חיזוי טוב עם הפלגה?]]=1,טבלה1013[[#This Row],[וסת קבוע אחרון]]&lt;&gt;28,X1003=1),1,"")</f>
        <v/>
      </c>
      <c r="Q1004" s="1" t="str">
        <f>IF(AND(טבלה1013[[#This Row],[וסת השבוע פעיל?]]&lt;3,OR(טבלה1013[[#This Row],[CycleNumber]]&gt;B1005,B1005="")),1,"")</f>
        <v/>
      </c>
      <c r="R1004" s="1">
        <f>IF(טבלה1013[[#This Row],[האישה קבעה וסת שבוע?]]=1,IF(טבלה1013[[#This Row],[וסת השבוע פעיל?]]&lt;3,1,0),"")</f>
        <v>0</v>
      </c>
      <c r="S10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4" s="1">
        <f t="shared" si="85"/>
        <v>0</v>
      </c>
      <c r="U1004" s="1" t="str">
        <f t="shared" si="86"/>
        <v/>
      </c>
      <c r="V1004" s="1" t="str">
        <f t="shared" si="87"/>
        <v/>
      </c>
      <c r="W1004" s="1" t="str">
        <f>IF(טבלה1013[[#This Row],[3 הפלגות זהות]]="","",IF(טבלה1013[[#This Row],[3 הפלגות זהות]]=1,טבלה1013[[#This Row],[LengthofCycle]],W1003))</f>
        <v/>
      </c>
      <c r="Y1004" s="1" t="str">
        <f>IF(OR(טבלה1013[[#This Row],[הווסת פעיל?]]=0,טבלה1013[[#This Row],[הווסת פעיל?]]=""),"",SUM(Y1003,טבלה1013[[#This Row],[הווסת פעיל?]]))</f>
        <v/>
      </c>
      <c r="Z1004" s="1" t="str">
        <f>IF(AND(טבלה1013[[#This Row],[כמה מחזורים עד עקירה]]&lt;&gt;"",Y1005=""),טבלה1013[[#This Row],[כמה מחזורים עד עקירה]],"")</f>
        <v/>
      </c>
      <c r="AA1004" s="1" t="str">
        <f>IF(AND(טבלה1013[[#This Row],[הווסת פעיל?]]=1,טבלה1013[[#This Row],[וסת קבוע אחרון]]&lt;&gt;W1003),טבלה1013[[#This Row],[וסת קבוע אחרון]],"")</f>
        <v/>
      </c>
      <c r="AB1004" s="1" t="str">
        <f>IF(AND(טבלה1013[[#This Row],[הווסת פעיל?]]=1,X1003=0,טבלה1013[[#This Row],[וסת קבוע אחרון]]=W1003),טבלה1013[[#This Row],[וסת קבוע אחרון]],"")</f>
        <v/>
      </c>
      <c r="AC1004" s="1" t="str">
        <f>IF(AND(טבלה1013[[#This Row],[הווסת פעיל?]]=1,X1003=0,טבלה1013[[#This Row],[וסת קבוע אחרון]]&lt;&gt;W1003),1,"")</f>
        <v/>
      </c>
      <c r="AD1004" s="1" t="str">
        <f>IF(AND(טבלה1013[[#This Row],[הווסת פעיל?]]&lt;&gt;"",B1005=1),טבלה1013[[#This Row],[CycleNumber]],"")</f>
        <v/>
      </c>
      <c r="AE1004" s="1" t="str">
        <f>IF(AND(טבלה1013[[#This Row],[הווסת פעיל?]]&lt;&gt;"",X1003=""),טבלה1013[[#This Row],[CycleNumber]],"")</f>
        <v/>
      </c>
      <c r="AF1004" s="1" t="str">
        <f>IF(B1005=1,"",IF(טבלה1013[[#This Row],[הווסת פעיל?]]=1,IF(טבלה1013[[#This Row],[וסת קבוע אחרון]]=F1005,1,0),""))</f>
        <v/>
      </c>
      <c r="AG1004" s="1" t="str">
        <f>IF(B1005=1,"",IF(טבלה1013[[#This Row],[הווסת פעיל?]]=1,IF(OR(טבלה1013[[#This Row],[וסת קבוע אחרון]]=F1005,F1005=טבלה1013[[#This Row],[LengthofCycle]]),1,0),""))</f>
        <v/>
      </c>
      <c r="AH1004" s="1" t="str">
        <f>IF(B1005=1,"",IF(טבלה1013[[#This Row],[הווסת פעיל?]]=1,IF(OR(טבלה1013[[#This Row],[וסת קבוע אחרון]]=F1005,F1005=טבלה1013[[#This Row],[LengthofCycle]],AND(טבלה1013[[#This Row],[LengthofCycle]]&lt;&gt;טבלה1013[[#This Row],[וסת קבוע אחרון]],OR(F1005=28,F1005=29))),1,0),""))</f>
        <v/>
      </c>
      <c r="AI1004" s="1" t="str">
        <f>IF(AND(טבלה1013[[#This Row],[הווסת פעיל?]]=1,B1005=1),1,"")</f>
        <v/>
      </c>
      <c r="AJ1004" s="4">
        <f>IF(AND(טבלה1013[[#This Row],[הווסת פעיל?]]&lt;&gt;1,B1005&lt;&gt;1,B1005&lt;&gt;""),IF(טבלה1013[[#This Row],[LengthofCycle]]=F1005,1,0),"")</f>
        <v>1</v>
      </c>
      <c r="AK1004" s="4">
        <f>IF(AND(טבלה1013[[#This Row],[הווסת פעיל?]]&lt;&gt;1,B1005&lt;&gt;1,B1005&lt;&gt;""),IF(OR(טבלה1013[[#This Row],[LengthofCycle]]=F1005,F1005=29),1,0),"")</f>
        <v>1</v>
      </c>
      <c r="AL1004" s="4">
        <f>IF(AND(טבלה1013[[#This Row],[הווסת פעיל?]]&lt;&gt;1,B1005&lt;&gt;1,B1005&lt;&gt;""),IF(OR(טבלה1013[[#This Row],[LengthofCycle]]=F1005,F1005=29,F1005=28),1,0),"")</f>
        <v>1</v>
      </c>
    </row>
    <row r="1005" spans="1:38" x14ac:dyDescent="0.25">
      <c r="A1005" s="1" t="s">
        <v>139</v>
      </c>
      <c r="B1005" s="1">
        <v>4</v>
      </c>
      <c r="C1005" s="1">
        <v>1</v>
      </c>
      <c r="D1005" s="1">
        <v>1</v>
      </c>
      <c r="E1005" s="1">
        <v>1</v>
      </c>
      <c r="F1005" s="1">
        <v>38</v>
      </c>
      <c r="G1005" s="1">
        <f>טבלה1013[[#This Row],[LengthofCycle]]+1</f>
        <v>39</v>
      </c>
      <c r="H1005" s="1">
        <f>IF(IFERROR(LOOKUP(טבלה1013[[#This Row],[ClientID]],קביעויות[השבוע]),FALSE)=טבלה1013[[#This Row],[ClientID]],1,"")</f>
        <v>1</v>
      </c>
      <c r="I1005" s="1" t="str">
        <f>IF(AND(טבלה1013[[#This Row],[CycleNumber]]&gt;1,OR(B1006="",טבלה1013[[#This Row],[CycleNumber]]&gt;B1004)),IF(OR(AND(טבלה1013[[#This Row],[LengthofCycle]]=28,F1004=28),AND(טבלה1013[[#This Row],[LengthofCycle]]=35,F1004=35)),1,""),"")</f>
        <v/>
      </c>
      <c r="J1005" s="1" t="str">
        <f>IF(AND(טבלה1013[[#This Row],[וסת השבוע]]=1,I1004=1,טבלה1013[[#This Row],[CycleNumber]]&gt;B1004),1,"")</f>
        <v/>
      </c>
      <c r="K1005" s="1" t="str">
        <f>IF(טבלה1013[[#This Row],[CycleNumber]]=1,"",IF(טבלה1013[[#This Row],[וסת השבוע]]=1,0,IF(K1004="","",IF(K1004=0,IF(טבלה1013[[#This Row],[LengthofCycle]]=28,0,1),IF(K1004=1,IF(טבלה1013[[#This Row],[LengthofCycle]]+F1004=28*2,0,2),IF(K1004=2,IF(טבלה1013[[#This Row],[LengthofCycle]]+F1004+F1003=28*3,0,3),""))))))</f>
        <v/>
      </c>
      <c r="L1005" s="1" t="str">
        <f>IF(טבלה1013[[#This Row],[וסת השבוע]]=1,IF(טבלה1013[[#This Row],[וסת השבוע וההפלגה ביחד]]=1,L1004+1,0),IF(AND(טבלה1013[[#This Row],[CycleNumber]]&gt;B1004,טבלה1013[[#This Row],[CycleNumber]]&gt;1),IF(טבלה1013[[#This Row],[וסת השבוע פעיל?]]&lt;&gt;"",L1004+1,""),""))</f>
        <v/>
      </c>
      <c r="M1005" s="1" t="str">
        <f>IF(AND(טבלה1013[[#This Row],[וסת השבוע פעיל?]]&lt;&gt;"",טבלה1013[[#This Row],[CycleNumber]]&lt;B1006,B1006&lt;&gt;"",טבלה1013[[#This Row],[וסת השבוע פעיל?]]&lt;3),IF(K1006=0,IF(AND(טבלה1013[[#This Row],[וסת השבוע פעיל?]]&gt;0,I1006=1),0,1),0),"")</f>
        <v/>
      </c>
      <c r="N1005" s="1" t="str">
        <f t="shared" si="84"/>
        <v/>
      </c>
      <c r="O1005" s="1" t="str">
        <f>IF(AND(טבלה1013[[#This Row],[חיזוי - שבוע]]=1,J1006=1),1,"")</f>
        <v/>
      </c>
      <c r="P1005" s="1" t="str">
        <f>IF(AND(טבלה1013[[#This Row],[חיזוי טוב עם הפלגה?]]=1,טבלה1013[[#This Row],[וסת קבוע אחרון]]&lt;&gt;28,X1004=1),1,"")</f>
        <v/>
      </c>
      <c r="Q1005" s="1" t="str">
        <f>IF(AND(טבלה1013[[#This Row],[וסת השבוע פעיל?]]&lt;3,OR(טבלה1013[[#This Row],[CycleNumber]]&gt;B1006,B1006="")),1,"")</f>
        <v/>
      </c>
      <c r="R1005" s="1">
        <f>IF(טבלה1013[[#This Row],[האישה קבעה וסת שבוע?]]=1,IF(טבלה1013[[#This Row],[וסת השבוע פעיל?]]&lt;3,1,0),"")</f>
        <v>0</v>
      </c>
      <c r="S10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5" s="1">
        <f t="shared" si="85"/>
        <v>0</v>
      </c>
      <c r="U1005" s="1">
        <f t="shared" si="86"/>
        <v>0</v>
      </c>
      <c r="V1005" s="1" t="str">
        <f t="shared" si="87"/>
        <v/>
      </c>
      <c r="W1005" s="1" t="str">
        <f>IF(טבלה1013[[#This Row],[3 הפלגות זהות]]="","",IF(טבלה1013[[#This Row],[3 הפלגות זהות]]=1,טבלה1013[[#This Row],[LengthofCycle]],W1004))</f>
        <v/>
      </c>
      <c r="Y1005" s="1" t="str">
        <f>IF(OR(טבלה1013[[#This Row],[הווסת פעיל?]]=0,טבלה1013[[#This Row],[הווסת פעיל?]]=""),"",SUM(Y1004,טבלה1013[[#This Row],[הווסת פעיל?]]))</f>
        <v/>
      </c>
      <c r="Z1005" s="1" t="str">
        <f>IF(AND(טבלה1013[[#This Row],[כמה מחזורים עד עקירה]]&lt;&gt;"",Y1006=""),טבלה1013[[#This Row],[כמה מחזורים עד עקירה]],"")</f>
        <v/>
      </c>
      <c r="AA1005" s="1" t="str">
        <f>IF(AND(טבלה1013[[#This Row],[הווסת פעיל?]]=1,טבלה1013[[#This Row],[וסת קבוע אחרון]]&lt;&gt;W1004),טבלה1013[[#This Row],[וסת קבוע אחרון]],"")</f>
        <v/>
      </c>
      <c r="AB1005" s="1" t="str">
        <f>IF(AND(טבלה1013[[#This Row],[הווסת פעיל?]]=1,X1004=0,טבלה1013[[#This Row],[וסת קבוע אחרון]]=W1004),טבלה1013[[#This Row],[וסת קבוע אחרון]],"")</f>
        <v/>
      </c>
      <c r="AC1005" s="1" t="str">
        <f>IF(AND(טבלה1013[[#This Row],[הווסת פעיל?]]=1,X1004=0,טבלה1013[[#This Row],[וסת קבוע אחרון]]&lt;&gt;W1004),1,"")</f>
        <v/>
      </c>
      <c r="AD1005" s="1" t="str">
        <f>IF(AND(טבלה1013[[#This Row],[הווסת פעיל?]]&lt;&gt;"",B1006=1),טבלה1013[[#This Row],[CycleNumber]],"")</f>
        <v/>
      </c>
      <c r="AE1005" s="1" t="str">
        <f>IF(AND(טבלה1013[[#This Row],[הווסת פעיל?]]&lt;&gt;"",X1004=""),טבלה1013[[#This Row],[CycleNumber]],"")</f>
        <v/>
      </c>
      <c r="AF1005" s="1" t="str">
        <f>IF(B1006=1,"",IF(טבלה1013[[#This Row],[הווסת פעיל?]]=1,IF(טבלה1013[[#This Row],[וסת קבוע אחרון]]=F1006,1,0),""))</f>
        <v/>
      </c>
      <c r="AG1005" s="1" t="str">
        <f>IF(B1006=1,"",IF(טבלה1013[[#This Row],[הווסת פעיל?]]=1,IF(OR(טבלה1013[[#This Row],[וסת קבוע אחרון]]=F1006,F1006=טבלה1013[[#This Row],[LengthofCycle]]),1,0),""))</f>
        <v/>
      </c>
      <c r="AH1005" s="1" t="str">
        <f>IF(B1006=1,"",IF(טבלה1013[[#This Row],[הווסת פעיל?]]=1,IF(OR(טבלה1013[[#This Row],[וסת קבוע אחרון]]=F1006,F1006=טבלה1013[[#This Row],[LengthofCycle]],AND(טבלה1013[[#This Row],[LengthofCycle]]&lt;&gt;טבלה1013[[#This Row],[וסת קבוע אחרון]],OR(F1006=28,F1006=29))),1,0),""))</f>
        <v/>
      </c>
      <c r="AI1005" s="1" t="str">
        <f>IF(AND(טבלה1013[[#This Row],[הווסת פעיל?]]=1,B1006=1),1,"")</f>
        <v/>
      </c>
      <c r="AJ1005" s="4">
        <f>IF(AND(טבלה1013[[#This Row],[הווסת פעיל?]]&lt;&gt;1,B1006&lt;&gt;1,B1006&lt;&gt;""),IF(טבלה1013[[#This Row],[LengthofCycle]]=F1006,1,0),"")</f>
        <v>0</v>
      </c>
      <c r="AK1005" s="4">
        <f>IF(AND(טבלה1013[[#This Row],[הווסת פעיל?]]&lt;&gt;1,B1006&lt;&gt;1,B1006&lt;&gt;""),IF(OR(טבלה1013[[#This Row],[LengthofCycle]]=F1006,F1006=29),1,0),"")</f>
        <v>0</v>
      </c>
      <c r="AL1005" s="4">
        <f>IF(AND(טבלה1013[[#This Row],[הווסת פעיל?]]&lt;&gt;1,B1006&lt;&gt;1,B1006&lt;&gt;""),IF(OR(טבלה1013[[#This Row],[LengthofCycle]]=F1006,F1006=29,F1006=28),1,0),"")</f>
        <v>0</v>
      </c>
    </row>
    <row r="1006" spans="1:38" x14ac:dyDescent="0.25">
      <c r="A1006" s="1" t="s">
        <v>139</v>
      </c>
      <c r="B1006" s="1">
        <v>5</v>
      </c>
      <c r="C1006" s="1">
        <v>1</v>
      </c>
      <c r="D1006" s="1">
        <v>1</v>
      </c>
      <c r="E1006" s="1">
        <v>1</v>
      </c>
      <c r="F1006" s="1">
        <v>39</v>
      </c>
      <c r="G1006" s="1">
        <f>טבלה1013[[#This Row],[LengthofCycle]]+1</f>
        <v>40</v>
      </c>
      <c r="H1006" s="1">
        <f>IF(IFERROR(LOOKUP(טבלה1013[[#This Row],[ClientID]],קביעויות[השבוע]),FALSE)=טבלה1013[[#This Row],[ClientID]],1,"")</f>
        <v>1</v>
      </c>
      <c r="I1006" s="1" t="str">
        <f>IF(AND(טבלה1013[[#This Row],[CycleNumber]]&gt;1,OR(B1007="",טבלה1013[[#This Row],[CycleNumber]]&gt;B1005)),IF(OR(AND(טבלה1013[[#This Row],[LengthofCycle]]=28,F1005=28),AND(טבלה1013[[#This Row],[LengthofCycle]]=35,F1005=35)),1,""),"")</f>
        <v/>
      </c>
      <c r="J1006" s="1" t="str">
        <f>IF(AND(טבלה1013[[#This Row],[וסת השבוע]]=1,I1005=1,טבלה1013[[#This Row],[CycleNumber]]&gt;B1005),1,"")</f>
        <v/>
      </c>
      <c r="K1006" s="1" t="str">
        <f>IF(טבלה1013[[#This Row],[CycleNumber]]=1,"",IF(טבלה1013[[#This Row],[וסת השבוע]]=1,0,IF(K1005="","",IF(K1005=0,IF(טבלה1013[[#This Row],[LengthofCycle]]=28,0,1),IF(K1005=1,IF(טבלה1013[[#This Row],[LengthofCycle]]+F1005=28*2,0,2),IF(K1005=2,IF(טבלה1013[[#This Row],[LengthofCycle]]+F1005+F1004=28*3,0,3),""))))))</f>
        <v/>
      </c>
      <c r="L1006" s="1" t="str">
        <f>IF(טבלה1013[[#This Row],[וסת השבוע]]=1,IF(טבלה1013[[#This Row],[וסת השבוע וההפלגה ביחד]]=1,L1005+1,0),IF(AND(טבלה1013[[#This Row],[CycleNumber]]&gt;B1005,טבלה1013[[#This Row],[CycleNumber]]&gt;1),IF(טבלה1013[[#This Row],[וסת השבוע פעיל?]]&lt;&gt;"",L1005+1,""),""))</f>
        <v/>
      </c>
      <c r="M1006" s="1" t="str">
        <f>IF(AND(טבלה1013[[#This Row],[וסת השבוע פעיל?]]&lt;&gt;"",טבלה1013[[#This Row],[CycleNumber]]&lt;B1007,B1007&lt;&gt;"",טבלה1013[[#This Row],[וסת השבוע פעיל?]]&lt;3),IF(K1007=0,IF(AND(טבלה1013[[#This Row],[וסת השבוע פעיל?]]&gt;0,I1007=1),0,1),0),"")</f>
        <v/>
      </c>
      <c r="N1006" s="1" t="str">
        <f t="shared" si="84"/>
        <v/>
      </c>
      <c r="O1006" s="1" t="str">
        <f>IF(AND(טבלה1013[[#This Row],[חיזוי - שבוע]]=1,J1007=1),1,"")</f>
        <v/>
      </c>
      <c r="P1006" s="1" t="str">
        <f>IF(AND(טבלה1013[[#This Row],[חיזוי טוב עם הפלגה?]]=1,טבלה1013[[#This Row],[וסת קבוע אחרון]]&lt;&gt;28,X1005=1),1,"")</f>
        <v/>
      </c>
      <c r="Q1006" s="1" t="str">
        <f>IF(AND(טבלה1013[[#This Row],[וסת השבוע פעיל?]]&lt;3,OR(טבלה1013[[#This Row],[CycleNumber]]&gt;B1007,B1007="")),1,"")</f>
        <v/>
      </c>
      <c r="R1006" s="1">
        <f>IF(טבלה1013[[#This Row],[האישה קבעה וסת שבוע?]]=1,IF(טבלה1013[[#This Row],[וסת השבוע פעיל?]]&lt;3,1,0),"")</f>
        <v>0</v>
      </c>
      <c r="S10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6" s="1">
        <f t="shared" si="85"/>
        <v>0</v>
      </c>
      <c r="U1006" s="1">
        <f t="shared" si="86"/>
        <v>0</v>
      </c>
      <c r="V1006" s="1">
        <f t="shared" si="87"/>
        <v>0</v>
      </c>
      <c r="W1006" s="1" t="str">
        <f>IF(טבלה1013[[#This Row],[3 הפלגות זהות]]="","",IF(טבלה1013[[#This Row],[3 הפלגות זהות]]=1,טבלה1013[[#This Row],[LengthofCycle]],W1005))</f>
        <v/>
      </c>
      <c r="Y1006" s="1" t="str">
        <f>IF(OR(טבלה1013[[#This Row],[הווסת פעיל?]]=0,טבלה1013[[#This Row],[הווסת פעיל?]]=""),"",SUM(Y1005,טבלה1013[[#This Row],[הווסת פעיל?]]))</f>
        <v/>
      </c>
      <c r="Z1006" s="1" t="str">
        <f>IF(AND(טבלה1013[[#This Row],[כמה מחזורים עד עקירה]]&lt;&gt;"",Y1007=""),טבלה1013[[#This Row],[כמה מחזורים עד עקירה]],"")</f>
        <v/>
      </c>
      <c r="AA1006" s="1" t="str">
        <f>IF(AND(טבלה1013[[#This Row],[הווסת פעיל?]]=1,טבלה1013[[#This Row],[וסת קבוע אחרון]]&lt;&gt;W1005),טבלה1013[[#This Row],[וסת קבוע אחרון]],"")</f>
        <v/>
      </c>
      <c r="AB1006" s="1" t="str">
        <f>IF(AND(טבלה1013[[#This Row],[הווסת פעיל?]]=1,X1005=0,טבלה1013[[#This Row],[וסת קבוע אחרון]]=W1005),טבלה1013[[#This Row],[וסת קבוע אחרון]],"")</f>
        <v/>
      </c>
      <c r="AC1006" s="1" t="str">
        <f>IF(AND(טבלה1013[[#This Row],[הווסת פעיל?]]=1,X1005=0,טבלה1013[[#This Row],[וסת קבוע אחרון]]&lt;&gt;W1005),1,"")</f>
        <v/>
      </c>
      <c r="AD1006" s="1" t="str">
        <f>IF(AND(טבלה1013[[#This Row],[הווסת פעיל?]]&lt;&gt;"",B1007=1),טבלה1013[[#This Row],[CycleNumber]],"")</f>
        <v/>
      </c>
      <c r="AE1006" s="1" t="str">
        <f>IF(AND(טבלה1013[[#This Row],[הווסת פעיל?]]&lt;&gt;"",X1005=""),טבלה1013[[#This Row],[CycleNumber]],"")</f>
        <v/>
      </c>
      <c r="AF1006" s="1" t="str">
        <f>IF(B1007=1,"",IF(טבלה1013[[#This Row],[הווסת פעיל?]]=1,IF(טבלה1013[[#This Row],[וסת קבוע אחרון]]=F1007,1,0),""))</f>
        <v/>
      </c>
      <c r="AG1006" s="1" t="str">
        <f>IF(B1007=1,"",IF(טבלה1013[[#This Row],[הווסת פעיל?]]=1,IF(OR(טבלה1013[[#This Row],[וסת קבוע אחרון]]=F1007,F1007=טבלה1013[[#This Row],[LengthofCycle]]),1,0),""))</f>
        <v/>
      </c>
      <c r="AH1006" s="1" t="str">
        <f>IF(B1007=1,"",IF(טבלה1013[[#This Row],[הווסת פעיל?]]=1,IF(OR(טבלה1013[[#This Row],[וסת קבוע אחרון]]=F1007,F1007=טבלה1013[[#This Row],[LengthofCycle]],AND(טבלה1013[[#This Row],[LengthofCycle]]&lt;&gt;טבלה1013[[#This Row],[וסת קבוע אחרון]],OR(F1007=28,F1007=29))),1,0),""))</f>
        <v/>
      </c>
      <c r="AI1006" s="1" t="str">
        <f>IF(AND(טבלה1013[[#This Row],[הווסת פעיל?]]=1,B1007=1),1,"")</f>
        <v/>
      </c>
      <c r="AJ1006" s="4">
        <f>IF(AND(טבלה1013[[#This Row],[הווסת פעיל?]]&lt;&gt;1,B1007&lt;&gt;1,B1007&lt;&gt;""),IF(טבלה1013[[#This Row],[LengthofCycle]]=F1007,1,0),"")</f>
        <v>0</v>
      </c>
      <c r="AK1006" s="4">
        <f>IF(AND(טבלה1013[[#This Row],[הווסת פעיל?]]&lt;&gt;1,B1007&lt;&gt;1,B1007&lt;&gt;""),IF(OR(טבלה1013[[#This Row],[LengthofCycle]]=F1007,F1007=29),1,0),"")</f>
        <v>0</v>
      </c>
      <c r="AL1006" s="4">
        <f>IF(AND(טבלה1013[[#This Row],[הווסת פעיל?]]&lt;&gt;1,B1007&lt;&gt;1,B1007&lt;&gt;""),IF(OR(טבלה1013[[#This Row],[LengthofCycle]]=F1007,F1007=29,F1007=28),1,0),"")</f>
        <v>0</v>
      </c>
    </row>
    <row r="1007" spans="1:38" x14ac:dyDescent="0.25">
      <c r="A1007" s="1" t="s">
        <v>139</v>
      </c>
      <c r="B1007" s="1">
        <v>6</v>
      </c>
      <c r="C1007" s="1">
        <v>1</v>
      </c>
      <c r="D1007" s="1">
        <v>1</v>
      </c>
      <c r="E1007" s="1">
        <v>1</v>
      </c>
      <c r="F1007" s="1">
        <v>38</v>
      </c>
      <c r="G1007" s="1">
        <f>טבלה1013[[#This Row],[LengthofCycle]]+1</f>
        <v>39</v>
      </c>
      <c r="H1007" s="1">
        <f>IF(IFERROR(LOOKUP(טבלה1013[[#This Row],[ClientID]],קביעויות[השבוע]),FALSE)=טבלה1013[[#This Row],[ClientID]],1,"")</f>
        <v>1</v>
      </c>
      <c r="I1007" s="1" t="str">
        <f>IF(AND(טבלה1013[[#This Row],[CycleNumber]]&gt;1,OR(B1008="",טבלה1013[[#This Row],[CycleNumber]]&gt;B1006)),IF(OR(AND(טבלה1013[[#This Row],[LengthofCycle]]=28,F1006=28),AND(טבלה1013[[#This Row],[LengthofCycle]]=35,F1006=35)),1,""),"")</f>
        <v/>
      </c>
      <c r="J1007" s="1" t="str">
        <f>IF(AND(טבלה1013[[#This Row],[וסת השבוע]]=1,I1006=1,טבלה1013[[#This Row],[CycleNumber]]&gt;B1006),1,"")</f>
        <v/>
      </c>
      <c r="K1007" s="1" t="str">
        <f>IF(טבלה1013[[#This Row],[CycleNumber]]=1,"",IF(טבלה1013[[#This Row],[וסת השבוע]]=1,0,IF(K1006="","",IF(K1006=0,IF(טבלה1013[[#This Row],[LengthofCycle]]=28,0,1),IF(K1006=1,IF(טבלה1013[[#This Row],[LengthofCycle]]+F1006=28*2,0,2),IF(K1006=2,IF(טבלה1013[[#This Row],[LengthofCycle]]+F1006+F1005=28*3,0,3),""))))))</f>
        <v/>
      </c>
      <c r="L1007" s="1" t="str">
        <f>IF(טבלה1013[[#This Row],[וסת השבוע]]=1,IF(טבלה1013[[#This Row],[וסת השבוע וההפלגה ביחד]]=1,L1006+1,0),IF(AND(טבלה1013[[#This Row],[CycleNumber]]&gt;B1006,טבלה1013[[#This Row],[CycleNumber]]&gt;1),IF(טבלה1013[[#This Row],[וסת השבוע פעיל?]]&lt;&gt;"",L1006+1,""),""))</f>
        <v/>
      </c>
      <c r="M1007" s="1" t="str">
        <f>IF(AND(טבלה1013[[#This Row],[וסת השבוע פעיל?]]&lt;&gt;"",טבלה1013[[#This Row],[CycleNumber]]&lt;B1008,B1008&lt;&gt;"",טבלה1013[[#This Row],[וסת השבוע פעיל?]]&lt;3),IF(K1008=0,IF(AND(טבלה1013[[#This Row],[וסת השבוע פעיל?]]&gt;0,I1008=1),0,1),0),"")</f>
        <v/>
      </c>
      <c r="N1007" s="1" t="str">
        <f t="shared" si="84"/>
        <v/>
      </c>
      <c r="O1007" s="1" t="str">
        <f>IF(AND(טבלה1013[[#This Row],[חיזוי - שבוע]]=1,J1008=1),1,"")</f>
        <v/>
      </c>
      <c r="P1007" s="1" t="str">
        <f>IF(AND(טבלה1013[[#This Row],[חיזוי טוב עם הפלגה?]]=1,טבלה1013[[#This Row],[וסת קבוע אחרון]]&lt;&gt;28,X1006=1),1,"")</f>
        <v/>
      </c>
      <c r="Q1007" s="1" t="str">
        <f>IF(AND(טבלה1013[[#This Row],[וסת השבוע פעיל?]]&lt;3,OR(טבלה1013[[#This Row],[CycleNumber]]&gt;B1008,B1008="")),1,"")</f>
        <v/>
      </c>
      <c r="R1007" s="1">
        <f>IF(טבלה1013[[#This Row],[האישה קבעה וסת שבוע?]]=1,IF(טבלה1013[[#This Row],[וסת השבוע פעיל?]]&lt;3,1,0),"")</f>
        <v>0</v>
      </c>
      <c r="S10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7" s="1">
        <f t="shared" si="85"/>
        <v>0</v>
      </c>
      <c r="U1007" s="1">
        <f t="shared" si="86"/>
        <v>0</v>
      </c>
      <c r="V1007" s="1">
        <f t="shared" si="87"/>
        <v>0</v>
      </c>
      <c r="W1007" s="1" t="str">
        <f>IF(טבלה1013[[#This Row],[3 הפלגות זהות]]="","",IF(טבלה1013[[#This Row],[3 הפלגות זהות]]=1,טבלה1013[[#This Row],[LengthofCycle]],W1006))</f>
        <v/>
      </c>
      <c r="Y1007" s="1" t="str">
        <f>IF(OR(טבלה1013[[#This Row],[הווסת פעיל?]]=0,טבלה1013[[#This Row],[הווסת פעיל?]]=""),"",SUM(Y1006,טבלה1013[[#This Row],[הווסת פעיל?]]))</f>
        <v/>
      </c>
      <c r="Z1007" s="1" t="str">
        <f>IF(AND(טבלה1013[[#This Row],[כמה מחזורים עד עקירה]]&lt;&gt;"",Y1008=""),טבלה1013[[#This Row],[כמה מחזורים עד עקירה]],"")</f>
        <v/>
      </c>
      <c r="AA1007" s="1" t="str">
        <f>IF(AND(טבלה1013[[#This Row],[הווסת פעיל?]]=1,טבלה1013[[#This Row],[וסת קבוע אחרון]]&lt;&gt;W1006),טבלה1013[[#This Row],[וסת קבוע אחרון]],"")</f>
        <v/>
      </c>
      <c r="AB1007" s="1" t="str">
        <f>IF(AND(טבלה1013[[#This Row],[הווסת פעיל?]]=1,X1006=0,טבלה1013[[#This Row],[וסת קבוע אחרון]]=W1006),טבלה1013[[#This Row],[וסת קבוע אחרון]],"")</f>
        <v/>
      </c>
      <c r="AC1007" s="1" t="str">
        <f>IF(AND(טבלה1013[[#This Row],[הווסת פעיל?]]=1,X1006=0,טבלה1013[[#This Row],[וסת קבוע אחרון]]&lt;&gt;W1006),1,"")</f>
        <v/>
      </c>
      <c r="AD1007" s="1" t="str">
        <f>IF(AND(טבלה1013[[#This Row],[הווסת פעיל?]]&lt;&gt;"",B1008=1),טבלה1013[[#This Row],[CycleNumber]],"")</f>
        <v/>
      </c>
      <c r="AE1007" s="1" t="str">
        <f>IF(AND(טבלה1013[[#This Row],[הווסת פעיל?]]&lt;&gt;"",X1006=""),טבלה1013[[#This Row],[CycleNumber]],"")</f>
        <v/>
      </c>
      <c r="AF1007" s="1" t="str">
        <f>IF(B1008=1,"",IF(טבלה1013[[#This Row],[הווסת פעיל?]]=1,IF(טבלה1013[[#This Row],[וסת קבוע אחרון]]=F1008,1,0),""))</f>
        <v/>
      </c>
      <c r="AG1007" s="1" t="str">
        <f>IF(B1008=1,"",IF(טבלה1013[[#This Row],[הווסת פעיל?]]=1,IF(OR(טבלה1013[[#This Row],[וסת קבוע אחרון]]=F1008,F1008=טבלה1013[[#This Row],[LengthofCycle]]),1,0),""))</f>
        <v/>
      </c>
      <c r="AH1007" s="1" t="str">
        <f>IF(B1008=1,"",IF(טבלה1013[[#This Row],[הווסת פעיל?]]=1,IF(OR(טבלה1013[[#This Row],[וסת קבוע אחרון]]=F1008,F1008=טבלה1013[[#This Row],[LengthofCycle]],AND(טבלה1013[[#This Row],[LengthofCycle]]&lt;&gt;טבלה1013[[#This Row],[וסת קבוע אחרון]],OR(F1008=28,F1008=29))),1,0),""))</f>
        <v/>
      </c>
      <c r="AI1007" s="1" t="str">
        <f>IF(AND(טבלה1013[[#This Row],[הווסת פעיל?]]=1,B1008=1),1,"")</f>
        <v/>
      </c>
      <c r="AJ1007" s="4">
        <f>IF(AND(טבלה1013[[#This Row],[הווסת פעיל?]]&lt;&gt;1,B1008&lt;&gt;1,B1008&lt;&gt;""),IF(טבלה1013[[#This Row],[LengthofCycle]]=F1008,1,0),"")</f>
        <v>0</v>
      </c>
      <c r="AK1007" s="4">
        <f>IF(AND(טבלה1013[[#This Row],[הווסת פעיל?]]&lt;&gt;1,B1008&lt;&gt;1,B1008&lt;&gt;""),IF(OR(טבלה1013[[#This Row],[LengthofCycle]]=F1008,F1008=29),1,0),"")</f>
        <v>0</v>
      </c>
      <c r="AL1007" s="4">
        <f>IF(AND(טבלה1013[[#This Row],[הווסת פעיל?]]&lt;&gt;1,B1008&lt;&gt;1,B1008&lt;&gt;""),IF(OR(טבלה1013[[#This Row],[LengthofCycle]]=F1008,F1008=29,F1008=28),1,0),"")</f>
        <v>0</v>
      </c>
    </row>
    <row r="1008" spans="1:38" x14ac:dyDescent="0.25">
      <c r="A1008" s="1" t="s">
        <v>139</v>
      </c>
      <c r="B1008" s="1">
        <v>7</v>
      </c>
      <c r="C1008" s="1">
        <v>1</v>
      </c>
      <c r="D1008" s="1">
        <v>1</v>
      </c>
      <c r="E1008" s="1">
        <v>1</v>
      </c>
      <c r="F1008" s="1">
        <v>31</v>
      </c>
      <c r="G1008" s="1">
        <f>טבלה1013[[#This Row],[LengthofCycle]]+1</f>
        <v>32</v>
      </c>
      <c r="H1008" s="1">
        <f>IF(IFERROR(LOOKUP(טבלה1013[[#This Row],[ClientID]],קביעויות[השבוע]),FALSE)=טבלה1013[[#This Row],[ClientID]],1,"")</f>
        <v>1</v>
      </c>
      <c r="I1008" s="1" t="str">
        <f>IF(AND(טבלה1013[[#This Row],[CycleNumber]]&gt;1,OR(B1009="",טבלה1013[[#This Row],[CycleNumber]]&gt;B1007)),IF(OR(AND(טבלה1013[[#This Row],[LengthofCycle]]=28,F1007=28),AND(טבלה1013[[#This Row],[LengthofCycle]]=35,F1007=35)),1,""),"")</f>
        <v/>
      </c>
      <c r="J1008" s="1" t="str">
        <f>IF(AND(טבלה1013[[#This Row],[וסת השבוע]]=1,I1007=1,טבלה1013[[#This Row],[CycleNumber]]&gt;B1007),1,"")</f>
        <v/>
      </c>
      <c r="K1008" s="1" t="str">
        <f>IF(טבלה1013[[#This Row],[CycleNumber]]=1,"",IF(טבלה1013[[#This Row],[וסת השבוע]]=1,0,IF(K1007="","",IF(K1007=0,IF(טבלה1013[[#This Row],[LengthofCycle]]=28,0,1),IF(K1007=1,IF(טבלה1013[[#This Row],[LengthofCycle]]+F1007=28*2,0,2),IF(K1007=2,IF(טבלה1013[[#This Row],[LengthofCycle]]+F1007+F1006=28*3,0,3),""))))))</f>
        <v/>
      </c>
      <c r="L1008" s="1" t="str">
        <f>IF(טבלה1013[[#This Row],[וסת השבוע]]=1,IF(טבלה1013[[#This Row],[וסת השבוע וההפלגה ביחד]]=1,L1007+1,0),IF(AND(טבלה1013[[#This Row],[CycleNumber]]&gt;B1007,טבלה1013[[#This Row],[CycleNumber]]&gt;1),IF(טבלה1013[[#This Row],[וסת השבוע פעיל?]]&lt;&gt;"",L1007+1,""),""))</f>
        <v/>
      </c>
      <c r="M1008" s="1" t="str">
        <f>IF(AND(טבלה1013[[#This Row],[וסת השבוע פעיל?]]&lt;&gt;"",טבלה1013[[#This Row],[CycleNumber]]&lt;B1009,B1009&lt;&gt;"",טבלה1013[[#This Row],[וסת השבוע פעיל?]]&lt;3),IF(K1009=0,IF(AND(טבלה1013[[#This Row],[וסת השבוע פעיל?]]&gt;0,I1009=1),0,1),0),"")</f>
        <v/>
      </c>
      <c r="N1008" s="1" t="str">
        <f t="shared" si="84"/>
        <v/>
      </c>
      <c r="O1008" s="1" t="str">
        <f>IF(AND(טבלה1013[[#This Row],[חיזוי - שבוע]]=1,J1009=1),1,"")</f>
        <v/>
      </c>
      <c r="P1008" s="1" t="str">
        <f>IF(AND(טבלה1013[[#This Row],[חיזוי טוב עם הפלגה?]]=1,טבלה1013[[#This Row],[וסת קבוע אחרון]]&lt;&gt;28,X1007=1),1,"")</f>
        <v/>
      </c>
      <c r="Q1008" s="1" t="str">
        <f>IF(AND(טבלה1013[[#This Row],[וסת השבוע פעיל?]]&lt;3,OR(טבלה1013[[#This Row],[CycleNumber]]&gt;B1009,B1009="")),1,"")</f>
        <v/>
      </c>
      <c r="R1008" s="1">
        <f>IF(טבלה1013[[#This Row],[האישה קבעה וסת שבוע?]]=1,IF(טבלה1013[[#This Row],[וסת השבוע פעיל?]]&lt;3,1,0),"")</f>
        <v>0</v>
      </c>
      <c r="S10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8" s="1">
        <f t="shared" si="85"/>
        <v>0</v>
      </c>
      <c r="U1008" s="1">
        <f t="shared" si="86"/>
        <v>0</v>
      </c>
      <c r="V1008" s="1">
        <f t="shared" si="87"/>
        <v>0</v>
      </c>
      <c r="W1008" s="1" t="str">
        <f>IF(טבלה1013[[#This Row],[3 הפלגות זהות]]="","",IF(טבלה1013[[#This Row],[3 הפלגות זהות]]=1,טבלה1013[[#This Row],[LengthofCycle]],W1007))</f>
        <v/>
      </c>
      <c r="Y1008" s="1" t="str">
        <f>IF(OR(טבלה1013[[#This Row],[הווסת פעיל?]]=0,טבלה1013[[#This Row],[הווסת פעיל?]]=""),"",SUM(Y1007,טבלה1013[[#This Row],[הווסת פעיל?]]))</f>
        <v/>
      </c>
      <c r="Z1008" s="1" t="str">
        <f>IF(AND(טבלה1013[[#This Row],[כמה מחזורים עד עקירה]]&lt;&gt;"",Y1009=""),טבלה1013[[#This Row],[כמה מחזורים עד עקירה]],"")</f>
        <v/>
      </c>
      <c r="AA1008" s="1" t="str">
        <f>IF(AND(טבלה1013[[#This Row],[הווסת פעיל?]]=1,טבלה1013[[#This Row],[וסת קבוע אחרון]]&lt;&gt;W1007),טבלה1013[[#This Row],[וסת קבוע אחרון]],"")</f>
        <v/>
      </c>
      <c r="AB1008" s="1" t="str">
        <f>IF(AND(טבלה1013[[#This Row],[הווסת פעיל?]]=1,X1007=0,טבלה1013[[#This Row],[וסת קבוע אחרון]]=W1007),טבלה1013[[#This Row],[וסת קבוע אחרון]],"")</f>
        <v/>
      </c>
      <c r="AC1008" s="1" t="str">
        <f>IF(AND(טבלה1013[[#This Row],[הווסת פעיל?]]=1,X1007=0,טבלה1013[[#This Row],[וסת קבוע אחרון]]&lt;&gt;W1007),1,"")</f>
        <v/>
      </c>
      <c r="AD1008" s="1" t="str">
        <f>IF(AND(טבלה1013[[#This Row],[הווסת פעיל?]]&lt;&gt;"",B1009=1),טבלה1013[[#This Row],[CycleNumber]],"")</f>
        <v/>
      </c>
      <c r="AE1008" s="1" t="str">
        <f>IF(AND(טבלה1013[[#This Row],[הווסת פעיל?]]&lt;&gt;"",X1007=""),טבלה1013[[#This Row],[CycleNumber]],"")</f>
        <v/>
      </c>
      <c r="AF1008" s="1" t="str">
        <f>IF(B1009=1,"",IF(טבלה1013[[#This Row],[הווסת פעיל?]]=1,IF(טבלה1013[[#This Row],[וסת קבוע אחרון]]=F1009,1,0),""))</f>
        <v/>
      </c>
      <c r="AG1008" s="1" t="str">
        <f>IF(B1009=1,"",IF(טבלה1013[[#This Row],[הווסת פעיל?]]=1,IF(OR(טבלה1013[[#This Row],[וסת קבוע אחרון]]=F1009,F1009=טבלה1013[[#This Row],[LengthofCycle]]),1,0),""))</f>
        <v/>
      </c>
      <c r="AH1008" s="1" t="str">
        <f>IF(B1009=1,"",IF(טבלה1013[[#This Row],[הווסת פעיל?]]=1,IF(OR(טבלה1013[[#This Row],[וסת קבוע אחרון]]=F1009,F1009=טבלה1013[[#This Row],[LengthofCycle]],AND(טבלה1013[[#This Row],[LengthofCycle]]&lt;&gt;טבלה1013[[#This Row],[וסת קבוע אחרון]],OR(F1009=28,F1009=29))),1,0),""))</f>
        <v/>
      </c>
      <c r="AI1008" s="1" t="str">
        <f>IF(AND(טבלה1013[[#This Row],[הווסת פעיל?]]=1,B1009=1),1,"")</f>
        <v/>
      </c>
      <c r="AJ1008" s="4">
        <f>IF(AND(טבלה1013[[#This Row],[הווסת פעיל?]]&lt;&gt;1,B1009&lt;&gt;1,B1009&lt;&gt;""),IF(טבלה1013[[#This Row],[LengthofCycle]]=F1009,1,0),"")</f>
        <v>0</v>
      </c>
      <c r="AK1008" s="4">
        <f>IF(AND(טבלה1013[[#This Row],[הווסת פעיל?]]&lt;&gt;1,B1009&lt;&gt;1,B1009&lt;&gt;""),IF(OR(טבלה1013[[#This Row],[LengthofCycle]]=F1009,F1009=29),1,0),"")</f>
        <v>0</v>
      </c>
      <c r="AL1008" s="4">
        <f>IF(AND(טבלה1013[[#This Row],[הווסת פעיל?]]&lt;&gt;1,B1009&lt;&gt;1,B1009&lt;&gt;""),IF(OR(טבלה1013[[#This Row],[LengthofCycle]]=F1009,F1009=29,F1009=28),1,0),"")</f>
        <v>0</v>
      </c>
    </row>
    <row r="1009" spans="1:38" x14ac:dyDescent="0.25">
      <c r="A1009" s="1" t="s">
        <v>139</v>
      </c>
      <c r="B1009" s="1">
        <v>8</v>
      </c>
      <c r="C1009" s="1">
        <v>1</v>
      </c>
      <c r="D1009" s="1">
        <v>1</v>
      </c>
      <c r="E1009" s="1">
        <v>1</v>
      </c>
      <c r="F1009" s="1">
        <v>35</v>
      </c>
      <c r="G1009" s="1">
        <f>טבלה1013[[#This Row],[LengthofCycle]]+1</f>
        <v>36</v>
      </c>
      <c r="H1009" s="1">
        <f>IF(IFERROR(LOOKUP(טבלה1013[[#This Row],[ClientID]],קביעויות[השבוע]),FALSE)=טבלה1013[[#This Row],[ClientID]],1,"")</f>
        <v>1</v>
      </c>
      <c r="I1009" s="1" t="str">
        <f>IF(AND(טבלה1013[[#This Row],[CycleNumber]]&gt;1,OR(B1010="",טבלה1013[[#This Row],[CycleNumber]]&gt;B1008)),IF(OR(AND(טבלה1013[[#This Row],[LengthofCycle]]=28,F1008=28),AND(טבלה1013[[#This Row],[LengthofCycle]]=35,F1008=35)),1,""),"")</f>
        <v/>
      </c>
      <c r="J1009" s="1" t="str">
        <f>IF(AND(טבלה1013[[#This Row],[וסת השבוע]]=1,I1008=1,טבלה1013[[#This Row],[CycleNumber]]&gt;B1008),1,"")</f>
        <v/>
      </c>
      <c r="K1009" s="1" t="str">
        <f>IF(טבלה1013[[#This Row],[CycleNumber]]=1,"",IF(טבלה1013[[#This Row],[וסת השבוע]]=1,0,IF(K1008="","",IF(K1008=0,IF(טבלה1013[[#This Row],[LengthofCycle]]=28,0,1),IF(K1008=1,IF(טבלה1013[[#This Row],[LengthofCycle]]+F1008=28*2,0,2),IF(K1008=2,IF(טבלה1013[[#This Row],[LengthofCycle]]+F1008+F1007=28*3,0,3),""))))))</f>
        <v/>
      </c>
      <c r="L1009" s="1" t="str">
        <f>IF(טבלה1013[[#This Row],[וסת השבוע]]=1,IF(טבלה1013[[#This Row],[וסת השבוע וההפלגה ביחד]]=1,L1008+1,0),IF(AND(טבלה1013[[#This Row],[CycleNumber]]&gt;B1008,טבלה1013[[#This Row],[CycleNumber]]&gt;1),IF(טבלה1013[[#This Row],[וסת השבוע פעיל?]]&lt;&gt;"",L1008+1,""),""))</f>
        <v/>
      </c>
      <c r="M1009" s="1" t="str">
        <f>IF(AND(טבלה1013[[#This Row],[וסת השבוע פעיל?]]&lt;&gt;"",טבלה1013[[#This Row],[CycleNumber]]&lt;B1010,B1010&lt;&gt;"",טבלה1013[[#This Row],[וסת השבוע פעיל?]]&lt;3),IF(K1010=0,IF(AND(טבלה1013[[#This Row],[וסת השבוע פעיל?]]&gt;0,I1010=1),0,1),0),"")</f>
        <v/>
      </c>
      <c r="N1009" s="1" t="str">
        <f t="shared" si="84"/>
        <v/>
      </c>
      <c r="O1009" s="1" t="str">
        <f>IF(AND(טבלה1013[[#This Row],[חיזוי - שבוע]]=1,J1010=1),1,"")</f>
        <v/>
      </c>
      <c r="P1009" s="1" t="str">
        <f>IF(AND(טבלה1013[[#This Row],[חיזוי טוב עם הפלגה?]]=1,טבלה1013[[#This Row],[וסת קבוע אחרון]]&lt;&gt;28,X1008=1),1,"")</f>
        <v/>
      </c>
      <c r="Q1009" s="1" t="str">
        <f>IF(AND(טבלה1013[[#This Row],[וסת השבוע פעיל?]]&lt;3,OR(טבלה1013[[#This Row],[CycleNumber]]&gt;B1010,B1010="")),1,"")</f>
        <v/>
      </c>
      <c r="R1009" s="1">
        <f>IF(טבלה1013[[#This Row],[האישה קבעה וסת שבוע?]]=1,IF(טבלה1013[[#This Row],[וסת השבוע פעיל?]]&lt;3,1,0),"")</f>
        <v>0</v>
      </c>
      <c r="S10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09" s="1">
        <f t="shared" si="85"/>
        <v>0</v>
      </c>
      <c r="U1009" s="1">
        <f t="shared" si="86"/>
        <v>0</v>
      </c>
      <c r="V1009" s="1">
        <f t="shared" si="87"/>
        <v>0</v>
      </c>
      <c r="W1009" s="1" t="str">
        <f>IF(טבלה1013[[#This Row],[3 הפלגות זהות]]="","",IF(טבלה1013[[#This Row],[3 הפלגות זהות]]=1,טבלה1013[[#This Row],[LengthofCycle]],W1008))</f>
        <v/>
      </c>
      <c r="Y1009" s="1" t="str">
        <f>IF(OR(טבלה1013[[#This Row],[הווסת פעיל?]]=0,טבלה1013[[#This Row],[הווסת פעיל?]]=""),"",SUM(Y1008,טבלה1013[[#This Row],[הווסת פעיל?]]))</f>
        <v/>
      </c>
      <c r="Z1009" s="1" t="str">
        <f>IF(AND(טבלה1013[[#This Row],[כמה מחזורים עד עקירה]]&lt;&gt;"",Y1010=""),טבלה1013[[#This Row],[כמה מחזורים עד עקירה]],"")</f>
        <v/>
      </c>
      <c r="AA1009" s="1" t="str">
        <f>IF(AND(טבלה1013[[#This Row],[הווסת פעיל?]]=1,טבלה1013[[#This Row],[וסת קבוע אחרון]]&lt;&gt;W1008),טבלה1013[[#This Row],[וסת קבוע אחרון]],"")</f>
        <v/>
      </c>
      <c r="AB1009" s="1" t="str">
        <f>IF(AND(טבלה1013[[#This Row],[הווסת פעיל?]]=1,X1008=0,טבלה1013[[#This Row],[וסת קבוע אחרון]]=W1008),טבלה1013[[#This Row],[וסת קבוע אחרון]],"")</f>
        <v/>
      </c>
      <c r="AC1009" s="1" t="str">
        <f>IF(AND(טבלה1013[[#This Row],[הווסת פעיל?]]=1,X1008=0,טבלה1013[[#This Row],[וסת קבוע אחרון]]&lt;&gt;W1008),1,"")</f>
        <v/>
      </c>
      <c r="AD1009" s="1" t="str">
        <f>IF(AND(טבלה1013[[#This Row],[הווסת פעיל?]]&lt;&gt;"",B1010=1),טבלה1013[[#This Row],[CycleNumber]],"")</f>
        <v/>
      </c>
      <c r="AE1009" s="1" t="str">
        <f>IF(AND(טבלה1013[[#This Row],[הווסת פעיל?]]&lt;&gt;"",X1008=""),טבלה1013[[#This Row],[CycleNumber]],"")</f>
        <v/>
      </c>
      <c r="AF1009" s="1" t="str">
        <f>IF(B1010=1,"",IF(טבלה1013[[#This Row],[הווסת פעיל?]]=1,IF(טבלה1013[[#This Row],[וסת קבוע אחרון]]=F1010,1,0),""))</f>
        <v/>
      </c>
      <c r="AG1009" s="1" t="str">
        <f>IF(B1010=1,"",IF(טבלה1013[[#This Row],[הווסת פעיל?]]=1,IF(OR(טבלה1013[[#This Row],[וסת קבוע אחרון]]=F1010,F1010=טבלה1013[[#This Row],[LengthofCycle]]),1,0),""))</f>
        <v/>
      </c>
      <c r="AH1009" s="1" t="str">
        <f>IF(B1010=1,"",IF(טבלה1013[[#This Row],[הווסת פעיל?]]=1,IF(OR(טבלה1013[[#This Row],[וסת קבוע אחרון]]=F1010,F1010=טבלה1013[[#This Row],[LengthofCycle]],AND(טבלה1013[[#This Row],[LengthofCycle]]&lt;&gt;טבלה1013[[#This Row],[וסת קבוע אחרון]],OR(F1010=28,F1010=29))),1,0),""))</f>
        <v/>
      </c>
      <c r="AI1009" s="1" t="str">
        <f>IF(AND(טבלה1013[[#This Row],[הווסת פעיל?]]=1,B1010=1),1,"")</f>
        <v/>
      </c>
      <c r="AJ1009" s="4">
        <f>IF(AND(טבלה1013[[#This Row],[הווסת פעיל?]]&lt;&gt;1,B1010&lt;&gt;1,B1010&lt;&gt;""),IF(טבלה1013[[#This Row],[LengthofCycle]]=F1010,1,0),"")</f>
        <v>1</v>
      </c>
      <c r="AK1009" s="4">
        <f>IF(AND(טבלה1013[[#This Row],[הווסת פעיל?]]&lt;&gt;1,B1010&lt;&gt;1,B1010&lt;&gt;""),IF(OR(טבלה1013[[#This Row],[LengthofCycle]]=F1010,F1010=29),1,0),"")</f>
        <v>1</v>
      </c>
      <c r="AL1009" s="4">
        <f>IF(AND(טבלה1013[[#This Row],[הווסת פעיל?]]&lt;&gt;1,B1010&lt;&gt;1,B1010&lt;&gt;""),IF(OR(טבלה1013[[#This Row],[LengthofCycle]]=F1010,F1010=29,F1010=28),1,0),"")</f>
        <v>1</v>
      </c>
    </row>
    <row r="1010" spans="1:38" x14ac:dyDescent="0.25">
      <c r="A1010" s="1" t="s">
        <v>139</v>
      </c>
      <c r="B1010" s="1">
        <v>9</v>
      </c>
      <c r="C1010" s="1">
        <v>1</v>
      </c>
      <c r="D1010" s="1">
        <v>1</v>
      </c>
      <c r="E1010" s="1">
        <v>1</v>
      </c>
      <c r="F1010" s="1">
        <v>35</v>
      </c>
      <c r="G1010" s="1">
        <f>טבלה1013[[#This Row],[LengthofCycle]]+1</f>
        <v>36</v>
      </c>
      <c r="H1010" s="1">
        <f>IF(IFERROR(LOOKUP(טבלה1013[[#This Row],[ClientID]],קביעויות[השבוע]),FALSE)=טבלה1013[[#This Row],[ClientID]],1,"")</f>
        <v>1</v>
      </c>
      <c r="I1010" s="1">
        <f>IF(AND(טבלה1013[[#This Row],[CycleNumber]]&gt;1,OR(B1011="",טבלה1013[[#This Row],[CycleNumber]]&gt;B1009)),IF(OR(AND(טבלה1013[[#This Row],[LengthofCycle]]=28,F1009=28),AND(טבלה1013[[#This Row],[LengthofCycle]]=35,F1009=35)),1,""),"")</f>
        <v>1</v>
      </c>
      <c r="J1010" s="1" t="str">
        <f>IF(AND(טבלה1013[[#This Row],[וסת השבוע]]=1,I1009=1,טבלה1013[[#This Row],[CycleNumber]]&gt;B1009),1,"")</f>
        <v/>
      </c>
      <c r="K1010" s="1">
        <f>IF(טבלה1013[[#This Row],[CycleNumber]]=1,"",IF(טבלה1013[[#This Row],[וסת השבוע]]=1,0,IF(K1009="","",IF(K1009=0,IF(טבלה1013[[#This Row],[LengthofCycle]]=28,0,1),IF(K1009=1,IF(טבלה1013[[#This Row],[LengthofCycle]]+F1009=28*2,0,2),IF(K1009=2,IF(טבלה1013[[#This Row],[LengthofCycle]]+F1009+F1008=28*3,0,3),""))))))</f>
        <v>0</v>
      </c>
      <c r="L1010" s="1">
        <f>IF(טבלה1013[[#This Row],[וסת השבוע]]=1,IF(טבלה1013[[#This Row],[וסת השבוע וההפלגה ביחד]]=1,L1009+1,0),IF(AND(טבלה1013[[#This Row],[CycleNumber]]&gt;B1009,טבלה1013[[#This Row],[CycleNumber]]&gt;1),IF(טבלה1013[[#This Row],[וסת השבוע פעיל?]]&lt;&gt;"",L1009+1,""),""))</f>
        <v>0</v>
      </c>
      <c r="M1010" s="1">
        <f>IF(AND(טבלה1013[[#This Row],[וסת השבוע פעיל?]]&lt;&gt;"",טבלה1013[[#This Row],[CycleNumber]]&lt;B1011,B1011&lt;&gt;"",טבלה1013[[#This Row],[וסת השבוע פעיל?]]&lt;3),IF(K1011=0,IF(AND(טבלה1013[[#This Row],[וסת השבוע פעיל?]]&gt;0,I1011=1),0,1),0),"")</f>
        <v>0</v>
      </c>
      <c r="N1010" s="1" t="str">
        <f t="shared" si="84"/>
        <v/>
      </c>
      <c r="O1010" s="1" t="str">
        <f>IF(AND(טבלה1013[[#This Row],[חיזוי - שבוע]]=1,J1011=1),1,"")</f>
        <v/>
      </c>
      <c r="P1010" s="1" t="str">
        <f>IF(AND(טבלה1013[[#This Row],[חיזוי טוב עם הפלגה?]]=1,טבלה1013[[#This Row],[וסת קבוע אחרון]]&lt;&gt;28,X1009=1),1,"")</f>
        <v/>
      </c>
      <c r="Q1010" s="1" t="str">
        <f>IF(AND(טבלה1013[[#This Row],[וסת השבוע פעיל?]]&lt;3,OR(טבלה1013[[#This Row],[CycleNumber]]&gt;B1011,B1011="")),1,"")</f>
        <v/>
      </c>
      <c r="R1010" s="1">
        <f>IF(טבלה1013[[#This Row],[האישה קבעה וסת שבוע?]]=1,IF(טבלה1013[[#This Row],[וסת השבוע פעיל?]]&lt;3,1,0),"")</f>
        <v>1</v>
      </c>
      <c r="S10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0" s="1">
        <f t="shared" si="85"/>
        <v>0</v>
      </c>
      <c r="U1010" s="1">
        <f t="shared" si="86"/>
        <v>0</v>
      </c>
      <c r="V1010" s="1">
        <f t="shared" si="87"/>
        <v>0</v>
      </c>
      <c r="W1010" s="1" t="str">
        <f>IF(טבלה1013[[#This Row],[3 הפלגות זהות]]="","",IF(טבלה1013[[#This Row],[3 הפלגות זהות]]=1,טבלה1013[[#This Row],[LengthofCycle]],W1009))</f>
        <v/>
      </c>
      <c r="Y1010" s="1" t="str">
        <f>IF(OR(טבלה1013[[#This Row],[הווסת פעיל?]]=0,טבלה1013[[#This Row],[הווסת פעיל?]]=""),"",SUM(Y1009,טבלה1013[[#This Row],[הווסת פעיל?]]))</f>
        <v/>
      </c>
      <c r="Z1010" s="1" t="str">
        <f>IF(AND(טבלה1013[[#This Row],[כמה מחזורים עד עקירה]]&lt;&gt;"",Y1011=""),טבלה1013[[#This Row],[כמה מחזורים עד עקירה]],"")</f>
        <v/>
      </c>
      <c r="AA1010" s="1" t="str">
        <f>IF(AND(טבלה1013[[#This Row],[הווסת פעיל?]]=1,טבלה1013[[#This Row],[וסת קבוע אחרון]]&lt;&gt;W1009),טבלה1013[[#This Row],[וסת קבוע אחרון]],"")</f>
        <v/>
      </c>
      <c r="AB1010" s="1" t="str">
        <f>IF(AND(טבלה1013[[#This Row],[הווסת פעיל?]]=1,X1009=0,טבלה1013[[#This Row],[וסת קבוע אחרון]]=W1009),טבלה1013[[#This Row],[וסת קבוע אחרון]],"")</f>
        <v/>
      </c>
      <c r="AC1010" s="1" t="str">
        <f>IF(AND(טבלה1013[[#This Row],[הווסת פעיל?]]=1,X1009=0,טבלה1013[[#This Row],[וסת קבוע אחרון]]&lt;&gt;W1009),1,"")</f>
        <v/>
      </c>
      <c r="AD1010" s="1" t="str">
        <f>IF(AND(טבלה1013[[#This Row],[הווסת פעיל?]]&lt;&gt;"",B1011=1),טבלה1013[[#This Row],[CycleNumber]],"")</f>
        <v/>
      </c>
      <c r="AE1010" s="1" t="str">
        <f>IF(AND(טבלה1013[[#This Row],[הווסת פעיל?]]&lt;&gt;"",X1009=""),טבלה1013[[#This Row],[CycleNumber]],"")</f>
        <v/>
      </c>
      <c r="AF1010" s="1" t="str">
        <f>IF(B1011=1,"",IF(טבלה1013[[#This Row],[הווסת פעיל?]]=1,IF(טבלה1013[[#This Row],[וסת קבוע אחרון]]=F1011,1,0),""))</f>
        <v/>
      </c>
      <c r="AG1010" s="1" t="str">
        <f>IF(B1011=1,"",IF(טבלה1013[[#This Row],[הווסת פעיל?]]=1,IF(OR(טבלה1013[[#This Row],[וסת קבוע אחרון]]=F1011,F1011=טבלה1013[[#This Row],[LengthofCycle]]),1,0),""))</f>
        <v/>
      </c>
      <c r="AH1010" s="1" t="str">
        <f>IF(B1011=1,"",IF(טבלה1013[[#This Row],[הווסת פעיל?]]=1,IF(OR(טבלה1013[[#This Row],[וסת קבוע אחרון]]=F1011,F1011=טבלה1013[[#This Row],[LengthofCycle]],AND(טבלה1013[[#This Row],[LengthofCycle]]&lt;&gt;טבלה1013[[#This Row],[וסת קבוע אחרון]],OR(F1011=28,F1011=29))),1,0),""))</f>
        <v/>
      </c>
      <c r="AI1010" s="1" t="str">
        <f>IF(AND(טבלה1013[[#This Row],[הווסת פעיל?]]=1,B1011=1),1,"")</f>
        <v/>
      </c>
      <c r="AJ1010" s="4">
        <f>IF(AND(טבלה1013[[#This Row],[הווסת פעיל?]]&lt;&gt;1,B1011&lt;&gt;1,B1011&lt;&gt;""),IF(טבלה1013[[#This Row],[LengthofCycle]]=F1011,1,0),"")</f>
        <v>0</v>
      </c>
      <c r="AK1010" s="4">
        <f>IF(AND(טבלה1013[[#This Row],[הווסת פעיל?]]&lt;&gt;1,B1011&lt;&gt;1,B1011&lt;&gt;""),IF(OR(טבלה1013[[#This Row],[LengthofCycle]]=F1011,F1011=29),1,0),"")</f>
        <v>0</v>
      </c>
      <c r="AL1010" s="4">
        <f>IF(AND(טבלה1013[[#This Row],[הווסת פעיל?]]&lt;&gt;1,B1011&lt;&gt;1,B1011&lt;&gt;""),IF(OR(טבלה1013[[#This Row],[LengthofCycle]]=F1011,F1011=29,F1011=28),1,0),"")</f>
        <v>0</v>
      </c>
    </row>
    <row r="1011" spans="1:38" x14ac:dyDescent="0.25">
      <c r="A1011" s="1" t="s">
        <v>139</v>
      </c>
      <c r="B1011" s="1">
        <v>10</v>
      </c>
      <c r="C1011" s="1">
        <v>1</v>
      </c>
      <c r="D1011" s="1">
        <v>0</v>
      </c>
      <c r="E1011" s="1">
        <v>1</v>
      </c>
      <c r="F1011" s="1">
        <v>32</v>
      </c>
      <c r="G1011" s="1">
        <f>טבלה1013[[#This Row],[LengthofCycle]]+1</f>
        <v>33</v>
      </c>
      <c r="H1011" s="1">
        <f>IF(IFERROR(LOOKUP(טבלה1013[[#This Row],[ClientID]],קביעויות[השבוע]),FALSE)=טבלה1013[[#This Row],[ClientID]],1,"")</f>
        <v>1</v>
      </c>
      <c r="I1011" s="1" t="str">
        <f>IF(AND(טבלה1013[[#This Row],[CycleNumber]]&gt;1,OR(B1012="",טבלה1013[[#This Row],[CycleNumber]]&gt;B1010)),IF(OR(AND(טבלה1013[[#This Row],[LengthofCycle]]=28,F1010=28),AND(טבלה1013[[#This Row],[LengthofCycle]]=35,F1010=35)),1,""),"")</f>
        <v/>
      </c>
      <c r="J1011" s="1" t="str">
        <f>IF(AND(טבלה1013[[#This Row],[וסת השבוע]]=1,I1010=1,טבלה1013[[#This Row],[CycleNumber]]&gt;B1010),1,"")</f>
        <v/>
      </c>
      <c r="K1011" s="1">
        <f>IF(טבלה1013[[#This Row],[CycleNumber]]=1,"",IF(טבלה1013[[#This Row],[וסת השבוע]]=1,0,IF(K1010="","",IF(K1010=0,IF(טבלה1013[[#This Row],[LengthofCycle]]=28,0,1),IF(K1010=1,IF(טבלה1013[[#This Row],[LengthofCycle]]+F1010=28*2,0,2),IF(K1010=2,IF(טבלה1013[[#This Row],[LengthofCycle]]+F1010+F1009=28*3,0,3),""))))))</f>
        <v>1</v>
      </c>
      <c r="L1011" s="1">
        <f>IF(טבלה1013[[#This Row],[וסת השבוע]]=1,IF(טבלה1013[[#This Row],[וסת השבוע וההפלגה ביחד]]=1,L1010+1,0),IF(AND(טבלה1013[[#This Row],[CycleNumber]]&gt;B1010,טבלה1013[[#This Row],[CycleNumber]]&gt;1),IF(טבלה1013[[#This Row],[וסת השבוע פעיל?]]&lt;&gt;"",L1010+1,""),""))</f>
        <v>1</v>
      </c>
      <c r="M1011" s="1">
        <f>IF(AND(טבלה1013[[#This Row],[וסת השבוע פעיל?]]&lt;&gt;"",טבלה1013[[#This Row],[CycleNumber]]&lt;B1012,B1012&lt;&gt;"",טבלה1013[[#This Row],[וסת השבוע פעיל?]]&lt;3),IF(K1012=0,IF(AND(טבלה1013[[#This Row],[וסת השבוע פעיל?]]&gt;0,I1012=1),0,1),0),"")</f>
        <v>0</v>
      </c>
      <c r="N1011" s="1">
        <f t="shared" si="84"/>
        <v>29</v>
      </c>
      <c r="O1011" s="1" t="str">
        <f>IF(AND(טבלה1013[[#This Row],[חיזוי - שבוע]]=1,J1012=1),1,"")</f>
        <v/>
      </c>
      <c r="P1011" s="1" t="str">
        <f>IF(AND(טבלה1013[[#This Row],[חיזוי טוב עם הפלגה?]]=1,טבלה1013[[#This Row],[וסת קבוע אחרון]]&lt;&gt;28,X1010=1),1,"")</f>
        <v/>
      </c>
      <c r="Q1011" s="1" t="str">
        <f>IF(AND(טבלה1013[[#This Row],[וסת השבוע פעיל?]]&lt;3,OR(טבלה1013[[#This Row],[CycleNumber]]&gt;B1012,B1012="")),1,"")</f>
        <v/>
      </c>
      <c r="R1011" s="1">
        <f>IF(טבלה1013[[#This Row],[האישה קבעה וסת שבוע?]]=1,IF(טבלה1013[[#This Row],[וסת השבוע פעיל?]]&lt;3,1,0),"")</f>
        <v>1</v>
      </c>
      <c r="S10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1" s="1">
        <f t="shared" si="85"/>
        <v>0</v>
      </c>
      <c r="U1011" s="1">
        <f t="shared" si="86"/>
        <v>0</v>
      </c>
      <c r="V1011" s="1">
        <f t="shared" si="87"/>
        <v>0</v>
      </c>
      <c r="W1011" s="1" t="str">
        <f>IF(טבלה1013[[#This Row],[3 הפלגות זהות]]="","",IF(טבלה1013[[#This Row],[3 הפלגות זהות]]=1,טבלה1013[[#This Row],[LengthofCycle]],W1010))</f>
        <v/>
      </c>
      <c r="Y1011" s="1" t="str">
        <f>IF(OR(טבלה1013[[#This Row],[הווסת פעיל?]]=0,טבלה1013[[#This Row],[הווסת פעיל?]]=""),"",SUM(Y1010,טבלה1013[[#This Row],[הווסת פעיל?]]))</f>
        <v/>
      </c>
      <c r="Z1011" s="1" t="str">
        <f>IF(AND(טבלה1013[[#This Row],[כמה מחזורים עד עקירה]]&lt;&gt;"",Y1012=""),טבלה1013[[#This Row],[כמה מחזורים עד עקירה]],"")</f>
        <v/>
      </c>
      <c r="AA1011" s="1" t="str">
        <f>IF(AND(טבלה1013[[#This Row],[הווסת פעיל?]]=1,טבלה1013[[#This Row],[וסת קבוע אחרון]]&lt;&gt;W1010),טבלה1013[[#This Row],[וסת קבוע אחרון]],"")</f>
        <v/>
      </c>
      <c r="AB1011" s="1" t="str">
        <f>IF(AND(טבלה1013[[#This Row],[הווסת פעיל?]]=1,X1010=0,טבלה1013[[#This Row],[וסת קבוע אחרון]]=W1010),טבלה1013[[#This Row],[וסת קבוע אחרון]],"")</f>
        <v/>
      </c>
      <c r="AC1011" s="1" t="str">
        <f>IF(AND(טבלה1013[[#This Row],[הווסת פעיל?]]=1,X1010=0,טבלה1013[[#This Row],[וסת קבוע אחרון]]&lt;&gt;W1010),1,"")</f>
        <v/>
      </c>
      <c r="AD1011" s="1" t="str">
        <f>IF(AND(טבלה1013[[#This Row],[הווסת פעיל?]]&lt;&gt;"",B1012=1),טבלה1013[[#This Row],[CycleNumber]],"")</f>
        <v/>
      </c>
      <c r="AE1011" s="1" t="str">
        <f>IF(AND(טבלה1013[[#This Row],[הווסת פעיל?]]&lt;&gt;"",X1010=""),טבלה1013[[#This Row],[CycleNumber]],"")</f>
        <v/>
      </c>
      <c r="AF1011" s="1" t="str">
        <f>IF(B1012=1,"",IF(טבלה1013[[#This Row],[הווסת פעיל?]]=1,IF(טבלה1013[[#This Row],[וסת קבוע אחרון]]=F1012,1,0),""))</f>
        <v/>
      </c>
      <c r="AG1011" s="1" t="str">
        <f>IF(B1012=1,"",IF(טבלה1013[[#This Row],[הווסת פעיל?]]=1,IF(OR(טבלה1013[[#This Row],[וסת קבוע אחרון]]=F1012,F1012=טבלה1013[[#This Row],[LengthofCycle]]),1,0),""))</f>
        <v/>
      </c>
      <c r="AH1011" s="1" t="str">
        <f>IF(B1012=1,"",IF(טבלה1013[[#This Row],[הווסת פעיל?]]=1,IF(OR(טבלה1013[[#This Row],[וסת קבוע אחרון]]=F1012,F1012=טבלה1013[[#This Row],[LengthofCycle]],AND(טבלה1013[[#This Row],[LengthofCycle]]&lt;&gt;טבלה1013[[#This Row],[וסת קבוע אחרון]],OR(F1012=28,F1012=29))),1,0),""))</f>
        <v/>
      </c>
      <c r="AI1011" s="1" t="str">
        <f>IF(AND(טבלה1013[[#This Row],[הווסת פעיל?]]=1,B1012=1),1,"")</f>
        <v/>
      </c>
      <c r="AJ1011" s="4">
        <f>IF(AND(טבלה1013[[#This Row],[הווסת פעיל?]]&lt;&gt;1,B1012&lt;&gt;1,B1012&lt;&gt;""),IF(טבלה1013[[#This Row],[LengthofCycle]]=F1012,1,0),"")</f>
        <v>0</v>
      </c>
      <c r="AK1011" s="4">
        <f>IF(AND(טבלה1013[[#This Row],[הווסת פעיל?]]&lt;&gt;1,B1012&lt;&gt;1,B1012&lt;&gt;""),IF(OR(טבלה1013[[#This Row],[LengthofCycle]]=F1012,F1012=29),1,0),"")</f>
        <v>0</v>
      </c>
      <c r="AL1011" s="4">
        <f>IF(AND(טבלה1013[[#This Row],[הווסת פעיל?]]&lt;&gt;1,B1012&lt;&gt;1,B1012&lt;&gt;""),IF(OR(טבלה1013[[#This Row],[LengthofCycle]]=F1012,F1012=29,F1012=28),1,0),"")</f>
        <v>0</v>
      </c>
    </row>
    <row r="1012" spans="1:38" x14ac:dyDescent="0.25">
      <c r="A1012" s="1" t="s">
        <v>139</v>
      </c>
      <c r="B1012" s="1">
        <v>11</v>
      </c>
      <c r="C1012" s="1">
        <v>1</v>
      </c>
      <c r="D1012" s="1">
        <v>1</v>
      </c>
      <c r="E1012" s="1">
        <v>1</v>
      </c>
      <c r="F1012" s="1">
        <v>38</v>
      </c>
      <c r="G1012" s="1">
        <f>טבלה1013[[#This Row],[LengthofCycle]]+1</f>
        <v>39</v>
      </c>
      <c r="H1012" s="1">
        <f>IF(IFERROR(LOOKUP(טבלה1013[[#This Row],[ClientID]],קביעויות[השבוע]),FALSE)=טבלה1013[[#This Row],[ClientID]],1,"")</f>
        <v>1</v>
      </c>
      <c r="I1012" s="1" t="str">
        <f>IF(AND(טבלה1013[[#This Row],[CycleNumber]]&gt;1,OR(B1013="",טבלה1013[[#This Row],[CycleNumber]]&gt;B1011)),IF(OR(AND(טבלה1013[[#This Row],[LengthofCycle]]=28,F1011=28),AND(טבלה1013[[#This Row],[LengthofCycle]]=35,F1011=35)),1,""),"")</f>
        <v/>
      </c>
      <c r="J1012" s="1" t="str">
        <f>IF(AND(טבלה1013[[#This Row],[וסת השבוע]]=1,I1011=1,טבלה1013[[#This Row],[CycleNumber]]&gt;B1011),1,"")</f>
        <v/>
      </c>
      <c r="K1012" s="1">
        <f>IF(טבלה1013[[#This Row],[CycleNumber]]=1,"",IF(טבלה1013[[#This Row],[וסת השבוע]]=1,0,IF(K1011="","",IF(K1011=0,IF(טבלה1013[[#This Row],[LengthofCycle]]=28,0,1),IF(K1011=1,IF(טבלה1013[[#This Row],[LengthofCycle]]+F1011=28*2,0,2),IF(K1011=2,IF(טבלה1013[[#This Row],[LengthofCycle]]+F1011+F1010=28*3,0,3),""))))))</f>
        <v>2</v>
      </c>
      <c r="L1012" s="1">
        <f>IF(טבלה1013[[#This Row],[וסת השבוע]]=1,IF(טבלה1013[[#This Row],[וסת השבוע וההפלגה ביחד]]=1,L1011+1,0),IF(AND(טבלה1013[[#This Row],[CycleNumber]]&gt;B1011,טבלה1013[[#This Row],[CycleNumber]]&gt;1),IF(טבלה1013[[#This Row],[וסת השבוע פעיל?]]&lt;&gt;"",L1011+1,""),""))</f>
        <v>2</v>
      </c>
      <c r="M1012" s="1">
        <f>IF(AND(טבלה1013[[#This Row],[וסת השבוע פעיל?]]&lt;&gt;"",טבלה1013[[#This Row],[CycleNumber]]&lt;B1013,B1013&lt;&gt;"",טבלה1013[[#This Row],[וסת השבוע פעיל?]]&lt;3),IF(K1013=0,IF(AND(טבלה1013[[#This Row],[וסת השבוע פעיל?]]&gt;0,I1013=1),0,1),0),"")</f>
        <v>0</v>
      </c>
      <c r="N1012" s="1">
        <f t="shared" si="84"/>
        <v>25</v>
      </c>
      <c r="O1012" s="1" t="str">
        <f>IF(AND(טבלה1013[[#This Row],[חיזוי - שבוע]]=1,J1013=1),1,"")</f>
        <v/>
      </c>
      <c r="P1012" s="1" t="str">
        <f>IF(AND(טבלה1013[[#This Row],[חיזוי טוב עם הפלגה?]]=1,טבלה1013[[#This Row],[וסת קבוע אחרון]]&lt;&gt;28,X1011=1),1,"")</f>
        <v/>
      </c>
      <c r="Q1012" s="1" t="str">
        <f>IF(AND(טבלה1013[[#This Row],[וסת השבוע פעיל?]]&lt;3,OR(טבלה1013[[#This Row],[CycleNumber]]&gt;B1013,B1013="")),1,"")</f>
        <v/>
      </c>
      <c r="R1012" s="1">
        <f>IF(טבלה1013[[#This Row],[האישה קבעה וסת שבוע?]]=1,IF(טבלה1013[[#This Row],[וסת השבוע פעיל?]]&lt;3,1,0),"")</f>
        <v>1</v>
      </c>
      <c r="S10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2" s="1">
        <f t="shared" si="85"/>
        <v>0</v>
      </c>
      <c r="U1012" s="1">
        <f t="shared" si="86"/>
        <v>0</v>
      </c>
      <c r="V1012" s="1">
        <f t="shared" si="87"/>
        <v>0</v>
      </c>
      <c r="W1012" s="1" t="str">
        <f>IF(טבלה1013[[#This Row],[3 הפלגות זהות]]="","",IF(טבלה1013[[#This Row],[3 הפלגות זהות]]=1,טבלה1013[[#This Row],[LengthofCycle]],W1011))</f>
        <v/>
      </c>
      <c r="Y1012" s="1" t="str">
        <f>IF(OR(טבלה1013[[#This Row],[הווסת פעיל?]]=0,טבלה1013[[#This Row],[הווסת פעיל?]]=""),"",SUM(Y1011,טבלה1013[[#This Row],[הווסת פעיל?]]))</f>
        <v/>
      </c>
      <c r="Z1012" s="1" t="str">
        <f>IF(AND(טבלה1013[[#This Row],[כמה מחזורים עד עקירה]]&lt;&gt;"",Y1013=""),טבלה1013[[#This Row],[כמה מחזורים עד עקירה]],"")</f>
        <v/>
      </c>
      <c r="AA1012" s="1" t="str">
        <f>IF(AND(טבלה1013[[#This Row],[הווסת פעיל?]]=1,טבלה1013[[#This Row],[וסת קבוע אחרון]]&lt;&gt;W1011),טבלה1013[[#This Row],[וסת קבוע אחרון]],"")</f>
        <v/>
      </c>
      <c r="AB1012" s="1" t="str">
        <f>IF(AND(טבלה1013[[#This Row],[הווסת פעיל?]]=1,X1011=0,טבלה1013[[#This Row],[וסת קבוע אחרון]]=W1011),טבלה1013[[#This Row],[וסת קבוע אחרון]],"")</f>
        <v/>
      </c>
      <c r="AC1012" s="1" t="str">
        <f>IF(AND(טבלה1013[[#This Row],[הווסת פעיל?]]=1,X1011=0,טבלה1013[[#This Row],[וסת קבוע אחרון]]&lt;&gt;W1011),1,"")</f>
        <v/>
      </c>
      <c r="AD1012" s="1" t="str">
        <f>IF(AND(טבלה1013[[#This Row],[הווסת פעיל?]]&lt;&gt;"",B1013=1),טבלה1013[[#This Row],[CycleNumber]],"")</f>
        <v/>
      </c>
      <c r="AE1012" s="1" t="str">
        <f>IF(AND(טבלה1013[[#This Row],[הווסת פעיל?]]&lt;&gt;"",X1011=""),טבלה1013[[#This Row],[CycleNumber]],"")</f>
        <v/>
      </c>
      <c r="AF1012" s="1" t="str">
        <f>IF(B1013=1,"",IF(טבלה1013[[#This Row],[הווסת פעיל?]]=1,IF(טבלה1013[[#This Row],[וסת קבוע אחרון]]=F1013,1,0),""))</f>
        <v/>
      </c>
      <c r="AG1012" s="1" t="str">
        <f>IF(B1013=1,"",IF(טבלה1013[[#This Row],[הווסת פעיל?]]=1,IF(OR(טבלה1013[[#This Row],[וסת קבוע אחרון]]=F1013,F1013=טבלה1013[[#This Row],[LengthofCycle]]),1,0),""))</f>
        <v/>
      </c>
      <c r="AH1012" s="1" t="str">
        <f>IF(B1013=1,"",IF(טבלה1013[[#This Row],[הווסת פעיל?]]=1,IF(OR(טבלה1013[[#This Row],[וסת קבוע אחרון]]=F1013,F1013=טבלה1013[[#This Row],[LengthofCycle]],AND(טבלה1013[[#This Row],[LengthofCycle]]&lt;&gt;טבלה1013[[#This Row],[וסת קבוע אחרון]],OR(F1013=28,F1013=29))),1,0),""))</f>
        <v/>
      </c>
      <c r="AI1012" s="1" t="str">
        <f>IF(AND(טבלה1013[[#This Row],[הווסת פעיל?]]=1,B1013=1),1,"")</f>
        <v/>
      </c>
      <c r="AJ1012" s="4">
        <f>IF(AND(טבלה1013[[#This Row],[הווסת פעיל?]]&lt;&gt;1,B1013&lt;&gt;1,B1013&lt;&gt;""),IF(טבלה1013[[#This Row],[LengthofCycle]]=F1013,1,0),"")</f>
        <v>0</v>
      </c>
      <c r="AK1012" s="4">
        <f>IF(AND(טבלה1013[[#This Row],[הווסת פעיל?]]&lt;&gt;1,B1013&lt;&gt;1,B1013&lt;&gt;""),IF(OR(טבלה1013[[#This Row],[LengthofCycle]]=F1013,F1013=29),1,0),"")</f>
        <v>0</v>
      </c>
      <c r="AL1012" s="4">
        <f>IF(AND(טבלה1013[[#This Row],[הווסת פעיל?]]&lt;&gt;1,B1013&lt;&gt;1,B1013&lt;&gt;""),IF(OR(טבלה1013[[#This Row],[LengthofCycle]]=F1013,F1013=29,F1013=28),1,0),"")</f>
        <v>0</v>
      </c>
    </row>
    <row r="1013" spans="1:38" x14ac:dyDescent="0.25">
      <c r="A1013" s="1" t="s">
        <v>139</v>
      </c>
      <c r="B1013" s="1">
        <v>12</v>
      </c>
      <c r="C1013" s="1">
        <v>1</v>
      </c>
      <c r="D1013" s="1">
        <v>1</v>
      </c>
      <c r="E1013" s="1">
        <v>1</v>
      </c>
      <c r="F1013" s="1">
        <v>42</v>
      </c>
      <c r="G1013" s="1">
        <f>טבלה1013[[#This Row],[LengthofCycle]]+1</f>
        <v>43</v>
      </c>
      <c r="H1013" s="1">
        <f>IF(IFERROR(LOOKUP(טבלה1013[[#This Row],[ClientID]],קביעויות[השבוע]),FALSE)=טבלה1013[[#This Row],[ClientID]],1,"")</f>
        <v>1</v>
      </c>
      <c r="I1013" s="1" t="str">
        <f>IF(AND(טבלה1013[[#This Row],[CycleNumber]]&gt;1,OR(B1014="",טבלה1013[[#This Row],[CycleNumber]]&gt;B1012)),IF(OR(AND(טבלה1013[[#This Row],[LengthofCycle]]=28,F1012=28),AND(טבלה1013[[#This Row],[LengthofCycle]]=35,F1012=35)),1,""),"")</f>
        <v/>
      </c>
      <c r="J1013" s="1" t="str">
        <f>IF(AND(טבלה1013[[#This Row],[וסת השבוע]]=1,I1012=1,טבלה1013[[#This Row],[CycleNumber]]&gt;B1012),1,"")</f>
        <v/>
      </c>
      <c r="K1013" s="1">
        <f>IF(טבלה1013[[#This Row],[CycleNumber]]=1,"",IF(טבלה1013[[#This Row],[וסת השבוע]]=1,0,IF(K1012="","",IF(K1012=0,IF(טבלה1013[[#This Row],[LengthofCycle]]=28,0,1),IF(K1012=1,IF(טבלה1013[[#This Row],[LengthofCycle]]+F1012=28*2,0,2),IF(K1012=2,IF(טבלה1013[[#This Row],[LengthofCycle]]+F1012+F1011=28*3,0,3),""))))))</f>
        <v>3</v>
      </c>
      <c r="L1013" s="1">
        <f>IF(טבלה1013[[#This Row],[וסת השבוע]]=1,IF(טבלה1013[[#This Row],[וסת השבוע וההפלגה ביחד]]=1,L1012+1,0),IF(AND(טבלה1013[[#This Row],[CycleNumber]]&gt;B1012,טבלה1013[[#This Row],[CycleNumber]]&gt;1),IF(טבלה1013[[#This Row],[וסת השבוע פעיל?]]&lt;&gt;"",L1012+1,""),""))</f>
        <v>3</v>
      </c>
      <c r="M1013" s="1" t="str">
        <f>IF(AND(טבלה1013[[#This Row],[וסת השבוע פעיל?]]&lt;&gt;"",טבלה1013[[#This Row],[CycleNumber]]&lt;B1014,B1014&lt;&gt;"",טבלה1013[[#This Row],[וסת השבוע פעיל?]]&lt;3),IF(K1014=0,IF(AND(טבלה1013[[#This Row],[וסת השבוע פעיל?]]&gt;0,I1014=1),0,1),0),"")</f>
        <v/>
      </c>
      <c r="N1013" s="1">
        <f t="shared" si="84"/>
        <v>15</v>
      </c>
      <c r="O1013" s="1" t="str">
        <f>IF(AND(טבלה1013[[#This Row],[חיזוי - שבוע]]=1,J1014=1),1,"")</f>
        <v/>
      </c>
      <c r="P1013" s="1" t="str">
        <f>IF(AND(טבלה1013[[#This Row],[חיזוי טוב עם הפלגה?]]=1,טבלה1013[[#This Row],[וסת קבוע אחרון]]&lt;&gt;28,X1012=1),1,"")</f>
        <v/>
      </c>
      <c r="Q1013" s="1" t="str">
        <f>IF(AND(טבלה1013[[#This Row],[וסת השבוע פעיל?]]&lt;3,OR(טבלה1013[[#This Row],[CycleNumber]]&gt;B1014,B1014="")),1,"")</f>
        <v/>
      </c>
      <c r="R1013" s="1">
        <f>IF(טבלה1013[[#This Row],[האישה קבעה וסת שבוע?]]=1,IF(טבלה1013[[#This Row],[וסת השבוע פעיל?]]&lt;3,1,0),"")</f>
        <v>0</v>
      </c>
      <c r="S10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3" s="1">
        <f t="shared" si="85"/>
        <v>0</v>
      </c>
      <c r="U1013" s="1">
        <f t="shared" si="86"/>
        <v>0</v>
      </c>
      <c r="V1013" s="1">
        <f t="shared" si="87"/>
        <v>0</v>
      </c>
      <c r="W1013" s="1" t="str">
        <f>IF(טבלה1013[[#This Row],[3 הפלגות זהות]]="","",IF(טבלה1013[[#This Row],[3 הפלגות זהות]]=1,טבלה1013[[#This Row],[LengthofCycle]],W1012))</f>
        <v/>
      </c>
      <c r="Y1013" s="1" t="str">
        <f>IF(OR(טבלה1013[[#This Row],[הווסת פעיל?]]=0,טבלה1013[[#This Row],[הווסת פעיל?]]=""),"",SUM(Y1012,טבלה1013[[#This Row],[הווסת פעיל?]]))</f>
        <v/>
      </c>
      <c r="Z1013" s="1" t="str">
        <f>IF(AND(טבלה1013[[#This Row],[כמה מחזורים עד עקירה]]&lt;&gt;"",Y1014=""),טבלה1013[[#This Row],[כמה מחזורים עד עקירה]],"")</f>
        <v/>
      </c>
      <c r="AA1013" s="1" t="str">
        <f>IF(AND(טבלה1013[[#This Row],[הווסת פעיל?]]=1,טבלה1013[[#This Row],[וסת קבוע אחרון]]&lt;&gt;W1012),טבלה1013[[#This Row],[וסת קבוע אחרון]],"")</f>
        <v/>
      </c>
      <c r="AB1013" s="1" t="str">
        <f>IF(AND(טבלה1013[[#This Row],[הווסת פעיל?]]=1,X1012=0,טבלה1013[[#This Row],[וסת קבוע אחרון]]=W1012),טבלה1013[[#This Row],[וסת קבוע אחרון]],"")</f>
        <v/>
      </c>
      <c r="AC1013" s="1" t="str">
        <f>IF(AND(טבלה1013[[#This Row],[הווסת פעיל?]]=1,X1012=0,טבלה1013[[#This Row],[וסת קבוע אחרון]]&lt;&gt;W1012),1,"")</f>
        <v/>
      </c>
      <c r="AD1013" s="1" t="str">
        <f>IF(AND(טבלה1013[[#This Row],[הווסת פעיל?]]&lt;&gt;"",B1014=1),טבלה1013[[#This Row],[CycleNumber]],"")</f>
        <v/>
      </c>
      <c r="AE1013" s="1" t="str">
        <f>IF(AND(טבלה1013[[#This Row],[הווסת פעיל?]]&lt;&gt;"",X1012=""),טבלה1013[[#This Row],[CycleNumber]],"")</f>
        <v/>
      </c>
      <c r="AF1013" s="1" t="str">
        <f>IF(B1014=1,"",IF(טבלה1013[[#This Row],[הווסת פעיל?]]=1,IF(טבלה1013[[#This Row],[וסת קבוע אחרון]]=F1014,1,0),""))</f>
        <v/>
      </c>
      <c r="AG1013" s="1" t="str">
        <f>IF(B1014=1,"",IF(טבלה1013[[#This Row],[הווסת פעיל?]]=1,IF(OR(טבלה1013[[#This Row],[וסת קבוע אחרון]]=F1014,F1014=טבלה1013[[#This Row],[LengthofCycle]]),1,0),""))</f>
        <v/>
      </c>
      <c r="AH1013" s="1" t="str">
        <f>IF(B1014=1,"",IF(טבלה1013[[#This Row],[הווסת פעיל?]]=1,IF(OR(טבלה1013[[#This Row],[וסת קבוע אחרון]]=F1014,F1014=טבלה1013[[#This Row],[LengthofCycle]],AND(טבלה1013[[#This Row],[LengthofCycle]]&lt;&gt;טבלה1013[[#This Row],[וסת קבוע אחרון]],OR(F1014=28,F1014=29))),1,0),""))</f>
        <v/>
      </c>
      <c r="AI1013" s="1" t="str">
        <f>IF(AND(טבלה1013[[#This Row],[הווסת פעיל?]]=1,B1014=1),1,"")</f>
        <v/>
      </c>
      <c r="AJ1013" s="4" t="str">
        <f>IF(AND(טבלה1013[[#This Row],[הווסת פעיל?]]&lt;&gt;1,B1014&lt;&gt;1,B1014&lt;&gt;""),IF(טבלה1013[[#This Row],[LengthofCycle]]=F1014,1,0),"")</f>
        <v/>
      </c>
      <c r="AK1013" s="4" t="str">
        <f>IF(AND(טבלה1013[[#This Row],[הווסת פעיל?]]&lt;&gt;1,B1014&lt;&gt;1,B1014&lt;&gt;""),IF(OR(טבלה1013[[#This Row],[LengthofCycle]]=F1014,F1014=29),1,0),"")</f>
        <v/>
      </c>
      <c r="AL1013" s="4" t="str">
        <f>IF(AND(טבלה1013[[#This Row],[הווסת פעיל?]]&lt;&gt;1,B1014&lt;&gt;1,B1014&lt;&gt;""),IF(OR(טבלה1013[[#This Row],[LengthofCycle]]=F1014,F1014=29,F1014=28),1,0),"")</f>
        <v/>
      </c>
    </row>
    <row r="1014" spans="1:38" x14ac:dyDescent="0.25">
      <c r="A1014" s="1" t="s">
        <v>140</v>
      </c>
      <c r="B1014" s="1">
        <v>1</v>
      </c>
      <c r="C1014" s="1">
        <v>0</v>
      </c>
      <c r="D1014" s="1">
        <v>1</v>
      </c>
      <c r="E1014" s="1">
        <v>0</v>
      </c>
      <c r="F1014" s="1">
        <v>29</v>
      </c>
      <c r="G1014" s="1">
        <f>טבלה1013[[#This Row],[LengthofCycle]]+1</f>
        <v>30</v>
      </c>
      <c r="H1014" s="1" t="str">
        <f>IF(IFERROR(LOOKUP(טבלה1013[[#This Row],[ClientID]],קביעויות[השבוע]),FALSE)=טבלה1013[[#This Row],[ClientID]],1,"")</f>
        <v/>
      </c>
      <c r="I1014" s="1" t="str">
        <f>IF(AND(טבלה1013[[#This Row],[CycleNumber]]&gt;1,OR(B1015="",טבלה1013[[#This Row],[CycleNumber]]&gt;B1013)),IF(OR(AND(טבלה1013[[#This Row],[LengthofCycle]]=28,F1013=28),AND(טבלה1013[[#This Row],[LengthofCycle]]=35,F1013=35)),1,""),"")</f>
        <v/>
      </c>
      <c r="J1014" s="1" t="str">
        <f>IF(AND(טבלה1013[[#This Row],[וסת השבוע]]=1,I1013=1,טבלה1013[[#This Row],[CycleNumber]]&gt;B1013),1,"")</f>
        <v/>
      </c>
      <c r="K1014" s="1" t="str">
        <f>IF(טבלה1013[[#This Row],[CycleNumber]]=1,"",IF(טבלה1013[[#This Row],[וסת השבוע]]=1,0,IF(K1013="","",IF(K1013=0,IF(טבלה1013[[#This Row],[LengthofCycle]]=28,0,1),IF(K1013=1,IF(טבלה1013[[#This Row],[LengthofCycle]]+F1013=28*2,0,2),IF(K1013=2,IF(טבלה1013[[#This Row],[LengthofCycle]]+F1013+F1012=28*3,0,3),""))))))</f>
        <v/>
      </c>
      <c r="L1014" s="1" t="str">
        <f>IF(טבלה1013[[#This Row],[וסת השבוע]]=1,IF(טבלה1013[[#This Row],[וסת השבוע וההפלגה ביחד]]=1,L1013+1,0),IF(AND(טבלה1013[[#This Row],[CycleNumber]]&gt;B1013,טבלה1013[[#This Row],[CycleNumber]]&gt;1),IF(טבלה1013[[#This Row],[וסת השבוע פעיל?]]&lt;&gt;"",L1013+1,""),""))</f>
        <v/>
      </c>
      <c r="M1014" s="1" t="str">
        <f>IF(AND(טבלה1013[[#This Row],[וסת השבוע פעיל?]]&lt;&gt;"",טבלה1013[[#This Row],[CycleNumber]]&lt;B1015,B1015&lt;&gt;"",טבלה1013[[#This Row],[וסת השבוע פעיל?]]&lt;3),IF(K1015=0,IF(AND(טבלה1013[[#This Row],[וסת השבוע פעיל?]]&gt;0,I1015=1),0,1),0),"")</f>
        <v/>
      </c>
      <c r="N1014" s="1" t="str">
        <f t="shared" si="84"/>
        <v/>
      </c>
      <c r="O1014" s="1" t="str">
        <f>IF(AND(טבלה1013[[#This Row],[חיזוי - שבוע]]=1,J1015=1),1,"")</f>
        <v/>
      </c>
      <c r="P1014" s="1" t="str">
        <f>IF(AND(טבלה1013[[#This Row],[חיזוי טוב עם הפלגה?]]=1,טבלה1013[[#This Row],[וסת קבוע אחרון]]&lt;&gt;28,X1013=1),1,"")</f>
        <v/>
      </c>
      <c r="Q1014" s="1" t="str">
        <f>IF(AND(טבלה1013[[#This Row],[וסת השבוע פעיל?]]&lt;3,OR(טבלה1013[[#This Row],[CycleNumber]]&gt;B1015,B1015="")),1,"")</f>
        <v/>
      </c>
      <c r="R1014" s="1" t="str">
        <f>IF(טבלה1013[[#This Row],[האישה קבעה וסת שבוע?]]=1,IF(טבלה1013[[#This Row],[וסת השבוע פעיל?]]&lt;3,1,0),"")</f>
        <v/>
      </c>
      <c r="S10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4" s="1" t="str">
        <f t="shared" si="85"/>
        <v/>
      </c>
      <c r="U1014" s="1" t="str">
        <f t="shared" si="86"/>
        <v/>
      </c>
      <c r="V1014" s="1" t="str">
        <f t="shared" si="87"/>
        <v/>
      </c>
      <c r="W1014" s="1" t="str">
        <f>IF(טבלה1013[[#This Row],[3 הפלגות זהות]]="","",IF(טבלה1013[[#This Row],[3 הפלגות זהות]]=1,טבלה1013[[#This Row],[LengthofCycle]],W1013))</f>
        <v/>
      </c>
      <c r="Y1014" s="1" t="str">
        <f>IF(OR(טבלה1013[[#This Row],[הווסת פעיל?]]=0,טבלה1013[[#This Row],[הווסת פעיל?]]=""),"",SUM(Y1013,טבלה1013[[#This Row],[הווסת פעיל?]]))</f>
        <v/>
      </c>
      <c r="Z1014" s="1" t="str">
        <f>IF(AND(טבלה1013[[#This Row],[כמה מחזורים עד עקירה]]&lt;&gt;"",Y1015=""),טבלה1013[[#This Row],[כמה מחזורים עד עקירה]],"")</f>
        <v/>
      </c>
      <c r="AA1014" s="1" t="str">
        <f>IF(AND(טבלה1013[[#This Row],[הווסת פעיל?]]=1,טבלה1013[[#This Row],[וסת קבוע אחרון]]&lt;&gt;W1013),טבלה1013[[#This Row],[וסת קבוע אחרון]],"")</f>
        <v/>
      </c>
      <c r="AB1014" s="1" t="str">
        <f>IF(AND(טבלה1013[[#This Row],[הווסת פעיל?]]=1,X1013=0,טבלה1013[[#This Row],[וסת קבוע אחרון]]=W1013),טבלה1013[[#This Row],[וסת קבוע אחרון]],"")</f>
        <v/>
      </c>
      <c r="AC1014" s="1" t="str">
        <f>IF(AND(טבלה1013[[#This Row],[הווסת פעיל?]]=1,X1013=0,טבלה1013[[#This Row],[וסת קבוע אחרון]]&lt;&gt;W1013),1,"")</f>
        <v/>
      </c>
      <c r="AD1014" s="1" t="str">
        <f>IF(AND(טבלה1013[[#This Row],[הווסת פעיל?]]&lt;&gt;"",B1015=1),טבלה1013[[#This Row],[CycleNumber]],"")</f>
        <v/>
      </c>
      <c r="AE1014" s="1" t="str">
        <f>IF(AND(טבלה1013[[#This Row],[הווסת פעיל?]]&lt;&gt;"",X1013=""),טבלה1013[[#This Row],[CycleNumber]],"")</f>
        <v/>
      </c>
      <c r="AF1014" s="1" t="str">
        <f>IF(B1015=1,"",IF(טבלה1013[[#This Row],[הווסת פעיל?]]=1,IF(טבלה1013[[#This Row],[וסת קבוע אחרון]]=F1015,1,0),""))</f>
        <v/>
      </c>
      <c r="AG1014" s="1" t="str">
        <f>IF(B1015=1,"",IF(טבלה1013[[#This Row],[הווסת פעיל?]]=1,IF(OR(טבלה1013[[#This Row],[וסת קבוע אחרון]]=F1015,F1015=טבלה1013[[#This Row],[LengthofCycle]]),1,0),""))</f>
        <v/>
      </c>
      <c r="AH1014" s="1" t="str">
        <f>IF(B1015=1,"",IF(טבלה1013[[#This Row],[הווסת פעיל?]]=1,IF(OR(טבלה1013[[#This Row],[וסת קבוע אחרון]]=F1015,F1015=טבלה1013[[#This Row],[LengthofCycle]],AND(טבלה1013[[#This Row],[LengthofCycle]]&lt;&gt;טבלה1013[[#This Row],[וסת קבוע אחרון]],OR(F1015=28,F1015=29))),1,0),""))</f>
        <v/>
      </c>
      <c r="AI1014" s="1" t="str">
        <f>IF(AND(טבלה1013[[#This Row],[הווסת פעיל?]]=1,B1015=1),1,"")</f>
        <v/>
      </c>
      <c r="AJ1014" s="4">
        <f>IF(AND(טבלה1013[[#This Row],[הווסת פעיל?]]&lt;&gt;1,B1015&lt;&gt;1,B1015&lt;&gt;""),IF(טבלה1013[[#This Row],[LengthofCycle]]=F1015,1,0),"")</f>
        <v>0</v>
      </c>
      <c r="AK1014" s="4">
        <f>IF(AND(טבלה1013[[#This Row],[הווסת פעיל?]]&lt;&gt;1,B1015&lt;&gt;1,B1015&lt;&gt;""),IF(OR(טבלה1013[[#This Row],[LengthofCycle]]=F1015,F1015=29),1,0),"")</f>
        <v>0</v>
      </c>
      <c r="AL1014" s="4">
        <f>IF(AND(טבלה1013[[#This Row],[הווסת פעיל?]]&lt;&gt;1,B1015&lt;&gt;1,B1015&lt;&gt;""),IF(OR(טבלה1013[[#This Row],[LengthofCycle]]=F1015,F1015=29,F1015=28),1,0),"")</f>
        <v>0</v>
      </c>
    </row>
    <row r="1015" spans="1:38" x14ac:dyDescent="0.25">
      <c r="A1015" s="1" t="s">
        <v>140</v>
      </c>
      <c r="B1015" s="1">
        <v>2</v>
      </c>
      <c r="C1015" s="1">
        <v>0</v>
      </c>
      <c r="D1015" s="1">
        <v>1</v>
      </c>
      <c r="E1015" s="1">
        <v>0</v>
      </c>
      <c r="F1015" s="1">
        <v>25</v>
      </c>
      <c r="G1015" s="1">
        <f>טבלה1013[[#This Row],[LengthofCycle]]+1</f>
        <v>26</v>
      </c>
      <c r="H1015" s="1" t="str">
        <f>IF(IFERROR(LOOKUP(טבלה1013[[#This Row],[ClientID]],קביעויות[השבוע]),FALSE)=טבלה1013[[#This Row],[ClientID]],1,"")</f>
        <v/>
      </c>
      <c r="I1015" s="1" t="str">
        <f>IF(AND(טבלה1013[[#This Row],[CycleNumber]]&gt;1,OR(B1016="",טבלה1013[[#This Row],[CycleNumber]]&gt;B1014)),IF(OR(AND(טבלה1013[[#This Row],[LengthofCycle]]=28,F1014=28),AND(טבלה1013[[#This Row],[LengthofCycle]]=35,F1014=35)),1,""),"")</f>
        <v/>
      </c>
      <c r="J1015" s="1" t="str">
        <f>IF(AND(טבלה1013[[#This Row],[וסת השבוע]]=1,I1014=1,טבלה1013[[#This Row],[CycleNumber]]&gt;B1014),1,"")</f>
        <v/>
      </c>
      <c r="K1015" s="1" t="str">
        <f>IF(טבלה1013[[#This Row],[CycleNumber]]=1,"",IF(טבלה1013[[#This Row],[וסת השבוע]]=1,0,IF(K1014="","",IF(K1014=0,IF(טבלה1013[[#This Row],[LengthofCycle]]=28,0,1),IF(K1014=1,IF(טבלה1013[[#This Row],[LengthofCycle]]+F1014=28*2,0,2),IF(K1014=2,IF(טבלה1013[[#This Row],[LengthofCycle]]+F1014+F1013=28*3,0,3),""))))))</f>
        <v/>
      </c>
      <c r="L1015" s="1" t="str">
        <f>IF(טבלה1013[[#This Row],[וסת השבוע]]=1,IF(טבלה1013[[#This Row],[וסת השבוע וההפלגה ביחד]]=1,L1014+1,0),IF(AND(טבלה1013[[#This Row],[CycleNumber]]&gt;B1014,טבלה1013[[#This Row],[CycleNumber]]&gt;1),IF(טבלה1013[[#This Row],[וסת השבוע פעיל?]]&lt;&gt;"",L1014+1,""),""))</f>
        <v/>
      </c>
      <c r="M1015" s="1" t="str">
        <f>IF(AND(טבלה1013[[#This Row],[וסת השבוע פעיל?]]&lt;&gt;"",טבלה1013[[#This Row],[CycleNumber]]&lt;B1016,B1016&lt;&gt;"",טבלה1013[[#This Row],[וסת השבוע פעיל?]]&lt;3),IF(K1016=0,IF(AND(טבלה1013[[#This Row],[וסת השבוע פעיל?]]&gt;0,I1016=1),0,1),0),"")</f>
        <v/>
      </c>
      <c r="N1015" s="1" t="str">
        <f t="shared" si="84"/>
        <v/>
      </c>
      <c r="O1015" s="1" t="str">
        <f>IF(AND(טבלה1013[[#This Row],[חיזוי - שבוע]]=1,J1016=1),1,"")</f>
        <v/>
      </c>
      <c r="P1015" s="1" t="str">
        <f>IF(AND(טבלה1013[[#This Row],[חיזוי טוב עם הפלגה?]]=1,טבלה1013[[#This Row],[וסת קבוע אחרון]]&lt;&gt;28,X1014=1),1,"")</f>
        <v/>
      </c>
      <c r="Q1015" s="1" t="str">
        <f>IF(AND(טבלה1013[[#This Row],[וסת השבוע פעיל?]]&lt;3,OR(טבלה1013[[#This Row],[CycleNumber]]&gt;B1016,B1016="")),1,"")</f>
        <v/>
      </c>
      <c r="R1015" s="1" t="str">
        <f>IF(טבלה1013[[#This Row],[האישה קבעה וסת שבוע?]]=1,IF(טבלה1013[[#This Row],[וסת השבוע פעיל?]]&lt;3,1,0),"")</f>
        <v/>
      </c>
      <c r="S10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5" s="1" t="str">
        <f t="shared" si="85"/>
        <v/>
      </c>
      <c r="U1015" s="1" t="str">
        <f t="shared" si="86"/>
        <v/>
      </c>
      <c r="V1015" s="1" t="str">
        <f t="shared" si="87"/>
        <v/>
      </c>
      <c r="W1015" s="1" t="str">
        <f>IF(טבלה1013[[#This Row],[3 הפלגות זהות]]="","",IF(טבלה1013[[#This Row],[3 הפלגות זהות]]=1,טבלה1013[[#This Row],[LengthofCycle]],W1014))</f>
        <v/>
      </c>
      <c r="Y1015" s="1" t="str">
        <f>IF(OR(טבלה1013[[#This Row],[הווסת פעיל?]]=0,טבלה1013[[#This Row],[הווסת פעיל?]]=""),"",SUM(Y1014,טבלה1013[[#This Row],[הווסת פעיל?]]))</f>
        <v/>
      </c>
      <c r="Z1015" s="1" t="str">
        <f>IF(AND(טבלה1013[[#This Row],[כמה מחזורים עד עקירה]]&lt;&gt;"",Y1016=""),טבלה1013[[#This Row],[כמה מחזורים עד עקירה]],"")</f>
        <v/>
      </c>
      <c r="AA1015" s="1" t="str">
        <f>IF(AND(טבלה1013[[#This Row],[הווסת פעיל?]]=1,טבלה1013[[#This Row],[וסת קבוע אחרון]]&lt;&gt;W1014),טבלה1013[[#This Row],[וסת קבוע אחרון]],"")</f>
        <v/>
      </c>
      <c r="AB1015" s="1" t="str">
        <f>IF(AND(טבלה1013[[#This Row],[הווסת פעיל?]]=1,X1014=0,טבלה1013[[#This Row],[וסת קבוע אחרון]]=W1014),טבלה1013[[#This Row],[וסת קבוע אחרון]],"")</f>
        <v/>
      </c>
      <c r="AC1015" s="1" t="str">
        <f>IF(AND(טבלה1013[[#This Row],[הווסת פעיל?]]=1,X1014=0,טבלה1013[[#This Row],[וסת קבוע אחרון]]&lt;&gt;W1014),1,"")</f>
        <v/>
      </c>
      <c r="AD1015" s="1" t="str">
        <f>IF(AND(טבלה1013[[#This Row],[הווסת פעיל?]]&lt;&gt;"",B1016=1),טבלה1013[[#This Row],[CycleNumber]],"")</f>
        <v/>
      </c>
      <c r="AE1015" s="1" t="str">
        <f>IF(AND(טבלה1013[[#This Row],[הווסת פעיל?]]&lt;&gt;"",X1014=""),טבלה1013[[#This Row],[CycleNumber]],"")</f>
        <v/>
      </c>
      <c r="AF1015" s="1" t="str">
        <f>IF(B1016=1,"",IF(טבלה1013[[#This Row],[הווסת פעיל?]]=1,IF(טבלה1013[[#This Row],[וסת קבוע אחרון]]=F1016,1,0),""))</f>
        <v/>
      </c>
      <c r="AG1015" s="1" t="str">
        <f>IF(B1016=1,"",IF(טבלה1013[[#This Row],[הווסת פעיל?]]=1,IF(OR(טבלה1013[[#This Row],[וסת קבוע אחרון]]=F1016,F1016=טבלה1013[[#This Row],[LengthofCycle]]),1,0),""))</f>
        <v/>
      </c>
      <c r="AH1015" s="1" t="str">
        <f>IF(B1016=1,"",IF(טבלה1013[[#This Row],[הווסת פעיל?]]=1,IF(OR(טבלה1013[[#This Row],[וסת קבוע אחרון]]=F1016,F1016=טבלה1013[[#This Row],[LengthofCycle]],AND(טבלה1013[[#This Row],[LengthofCycle]]&lt;&gt;טבלה1013[[#This Row],[וסת קבוע אחרון]],OR(F1016=28,F1016=29))),1,0),""))</f>
        <v/>
      </c>
      <c r="AI1015" s="1" t="str">
        <f>IF(AND(טבלה1013[[#This Row],[הווסת פעיל?]]=1,B1016=1),1,"")</f>
        <v/>
      </c>
      <c r="AJ1015" s="4">
        <f>IF(AND(טבלה1013[[#This Row],[הווסת פעיל?]]&lt;&gt;1,B1016&lt;&gt;1,B1016&lt;&gt;""),IF(טבלה1013[[#This Row],[LengthofCycle]]=F1016,1,0),"")</f>
        <v>0</v>
      </c>
      <c r="AK1015" s="4">
        <f>IF(AND(טבלה1013[[#This Row],[הווסת פעיל?]]&lt;&gt;1,B1016&lt;&gt;1,B1016&lt;&gt;""),IF(OR(טבלה1013[[#This Row],[LengthofCycle]]=F1016,F1016=29),1,0),"")</f>
        <v>0</v>
      </c>
      <c r="AL1015" s="4">
        <f>IF(AND(טבלה1013[[#This Row],[הווסת פעיל?]]&lt;&gt;1,B1016&lt;&gt;1,B1016&lt;&gt;""),IF(OR(טבלה1013[[#This Row],[LengthofCycle]]=F1016,F1016=29,F1016=28),1,0),"")</f>
        <v>0</v>
      </c>
    </row>
    <row r="1016" spans="1:38" x14ac:dyDescent="0.25">
      <c r="A1016" s="1" t="s">
        <v>140</v>
      </c>
      <c r="B1016" s="1">
        <v>3</v>
      </c>
      <c r="C1016" s="1">
        <v>0</v>
      </c>
      <c r="D1016" s="1">
        <v>1</v>
      </c>
      <c r="E1016" s="1">
        <v>0</v>
      </c>
      <c r="F1016" s="1">
        <v>26</v>
      </c>
      <c r="G1016" s="1">
        <f>טבלה1013[[#This Row],[LengthofCycle]]+1</f>
        <v>27</v>
      </c>
      <c r="H1016" s="1" t="str">
        <f>IF(IFERROR(LOOKUP(טבלה1013[[#This Row],[ClientID]],קביעויות[השבוע]),FALSE)=טבלה1013[[#This Row],[ClientID]],1,"")</f>
        <v/>
      </c>
      <c r="I1016" s="1" t="str">
        <f>IF(AND(טבלה1013[[#This Row],[CycleNumber]]&gt;1,OR(B1017="",טבלה1013[[#This Row],[CycleNumber]]&gt;B1015)),IF(OR(AND(טבלה1013[[#This Row],[LengthofCycle]]=28,F1015=28),AND(טבלה1013[[#This Row],[LengthofCycle]]=35,F1015=35)),1,""),"")</f>
        <v/>
      </c>
      <c r="J1016" s="1" t="str">
        <f>IF(AND(טבלה1013[[#This Row],[וסת השבוע]]=1,I1015=1,טבלה1013[[#This Row],[CycleNumber]]&gt;B1015),1,"")</f>
        <v/>
      </c>
      <c r="K1016" s="1" t="str">
        <f>IF(טבלה1013[[#This Row],[CycleNumber]]=1,"",IF(טבלה1013[[#This Row],[וסת השבוע]]=1,0,IF(K1015="","",IF(K1015=0,IF(טבלה1013[[#This Row],[LengthofCycle]]=28,0,1),IF(K1015=1,IF(טבלה1013[[#This Row],[LengthofCycle]]+F1015=28*2,0,2),IF(K1015=2,IF(טבלה1013[[#This Row],[LengthofCycle]]+F1015+F1014=28*3,0,3),""))))))</f>
        <v/>
      </c>
      <c r="L1016" s="1" t="str">
        <f>IF(טבלה1013[[#This Row],[וסת השבוע]]=1,IF(טבלה1013[[#This Row],[וסת השבוע וההפלגה ביחד]]=1,L1015+1,0),IF(AND(טבלה1013[[#This Row],[CycleNumber]]&gt;B1015,טבלה1013[[#This Row],[CycleNumber]]&gt;1),IF(טבלה1013[[#This Row],[וסת השבוע פעיל?]]&lt;&gt;"",L1015+1,""),""))</f>
        <v/>
      </c>
      <c r="M1016" s="1" t="str">
        <f>IF(AND(טבלה1013[[#This Row],[וסת השבוע פעיל?]]&lt;&gt;"",טבלה1013[[#This Row],[CycleNumber]]&lt;B1017,B1017&lt;&gt;"",טבלה1013[[#This Row],[וסת השבוע פעיל?]]&lt;3),IF(K1017=0,IF(AND(טבלה1013[[#This Row],[וסת השבוע פעיל?]]&gt;0,I1017=1),0,1),0),"")</f>
        <v/>
      </c>
      <c r="N1016" s="1" t="str">
        <f t="shared" si="84"/>
        <v/>
      </c>
      <c r="O1016" s="1" t="str">
        <f>IF(AND(טבלה1013[[#This Row],[חיזוי - שבוע]]=1,J1017=1),1,"")</f>
        <v/>
      </c>
      <c r="P1016" s="1" t="str">
        <f>IF(AND(טבלה1013[[#This Row],[חיזוי טוב עם הפלגה?]]=1,טבלה1013[[#This Row],[וסת קבוע אחרון]]&lt;&gt;28,X1015=1),1,"")</f>
        <v/>
      </c>
      <c r="Q1016" s="1" t="str">
        <f>IF(AND(טבלה1013[[#This Row],[וסת השבוע פעיל?]]&lt;3,OR(טבלה1013[[#This Row],[CycleNumber]]&gt;B1017,B1017="")),1,"")</f>
        <v/>
      </c>
      <c r="R1016" s="1" t="str">
        <f>IF(טבלה1013[[#This Row],[האישה קבעה וסת שבוע?]]=1,IF(טבלה1013[[#This Row],[וסת השבוע פעיל?]]&lt;3,1,0),"")</f>
        <v/>
      </c>
      <c r="S10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6" s="1">
        <f t="shared" si="85"/>
        <v>0</v>
      </c>
      <c r="U1016" s="1" t="str">
        <f t="shared" si="86"/>
        <v/>
      </c>
      <c r="V1016" s="1" t="str">
        <f t="shared" si="87"/>
        <v/>
      </c>
      <c r="W1016" s="1" t="str">
        <f>IF(טבלה1013[[#This Row],[3 הפלגות זהות]]="","",IF(טבלה1013[[#This Row],[3 הפלגות זהות]]=1,טבלה1013[[#This Row],[LengthofCycle]],W1015))</f>
        <v/>
      </c>
      <c r="Y1016" s="1" t="str">
        <f>IF(OR(טבלה1013[[#This Row],[הווסת פעיל?]]=0,טבלה1013[[#This Row],[הווסת פעיל?]]=""),"",SUM(Y1015,טבלה1013[[#This Row],[הווסת פעיל?]]))</f>
        <v/>
      </c>
      <c r="Z1016" s="1" t="str">
        <f>IF(AND(טבלה1013[[#This Row],[כמה מחזורים עד עקירה]]&lt;&gt;"",Y1017=""),טבלה1013[[#This Row],[כמה מחזורים עד עקירה]],"")</f>
        <v/>
      </c>
      <c r="AA1016" s="1" t="str">
        <f>IF(AND(טבלה1013[[#This Row],[הווסת פעיל?]]=1,טבלה1013[[#This Row],[וסת קבוע אחרון]]&lt;&gt;W1015),טבלה1013[[#This Row],[וסת קבוע אחרון]],"")</f>
        <v/>
      </c>
      <c r="AB1016" s="1" t="str">
        <f>IF(AND(טבלה1013[[#This Row],[הווסת פעיל?]]=1,X1015=0,טבלה1013[[#This Row],[וסת קבוע אחרון]]=W1015),טבלה1013[[#This Row],[וסת קבוע אחרון]],"")</f>
        <v/>
      </c>
      <c r="AC1016" s="1" t="str">
        <f>IF(AND(טבלה1013[[#This Row],[הווסת פעיל?]]=1,X1015=0,טבלה1013[[#This Row],[וסת קבוע אחרון]]&lt;&gt;W1015),1,"")</f>
        <v/>
      </c>
      <c r="AD1016" s="1" t="str">
        <f>IF(AND(טבלה1013[[#This Row],[הווסת פעיל?]]&lt;&gt;"",B1017=1),טבלה1013[[#This Row],[CycleNumber]],"")</f>
        <v/>
      </c>
      <c r="AE1016" s="1" t="str">
        <f>IF(AND(טבלה1013[[#This Row],[הווסת פעיל?]]&lt;&gt;"",X1015=""),טבלה1013[[#This Row],[CycleNumber]],"")</f>
        <v/>
      </c>
      <c r="AF1016" s="1" t="str">
        <f>IF(B1017=1,"",IF(טבלה1013[[#This Row],[הווסת פעיל?]]=1,IF(טבלה1013[[#This Row],[וסת קבוע אחרון]]=F1017,1,0),""))</f>
        <v/>
      </c>
      <c r="AG1016" s="1" t="str">
        <f>IF(B1017=1,"",IF(טבלה1013[[#This Row],[הווסת פעיל?]]=1,IF(OR(טבלה1013[[#This Row],[וסת קבוע אחרון]]=F1017,F1017=טבלה1013[[#This Row],[LengthofCycle]]),1,0),""))</f>
        <v/>
      </c>
      <c r="AH1016" s="1" t="str">
        <f>IF(B1017=1,"",IF(טבלה1013[[#This Row],[הווסת פעיל?]]=1,IF(OR(טבלה1013[[#This Row],[וסת קבוע אחרון]]=F1017,F1017=טבלה1013[[#This Row],[LengthofCycle]],AND(טבלה1013[[#This Row],[LengthofCycle]]&lt;&gt;טבלה1013[[#This Row],[וסת קבוע אחרון]],OR(F1017=28,F1017=29))),1,0),""))</f>
        <v/>
      </c>
      <c r="AI1016" s="1" t="str">
        <f>IF(AND(טבלה1013[[#This Row],[הווסת פעיל?]]=1,B1017=1),1,"")</f>
        <v/>
      </c>
      <c r="AJ1016" s="4">
        <f>IF(AND(טבלה1013[[#This Row],[הווסת פעיל?]]&lt;&gt;1,B1017&lt;&gt;1,B1017&lt;&gt;""),IF(טבלה1013[[#This Row],[LengthofCycle]]=F1017,1,0),"")</f>
        <v>0</v>
      </c>
      <c r="AK1016" s="4">
        <f>IF(AND(טבלה1013[[#This Row],[הווסת פעיל?]]&lt;&gt;1,B1017&lt;&gt;1,B1017&lt;&gt;""),IF(OR(טבלה1013[[#This Row],[LengthofCycle]]=F1017,F1017=29),1,0),"")</f>
        <v>0</v>
      </c>
      <c r="AL1016" s="4">
        <f>IF(AND(טבלה1013[[#This Row],[הווסת פעיל?]]&lt;&gt;1,B1017&lt;&gt;1,B1017&lt;&gt;""),IF(OR(טבלה1013[[#This Row],[LengthofCycle]]=F1017,F1017=29,F1017=28),1,0),"")</f>
        <v>0</v>
      </c>
    </row>
    <row r="1017" spans="1:38" x14ac:dyDescent="0.25">
      <c r="A1017" s="1" t="s">
        <v>140</v>
      </c>
      <c r="B1017" s="1">
        <v>4</v>
      </c>
      <c r="C1017" s="1">
        <v>0</v>
      </c>
      <c r="D1017" s="1">
        <v>1</v>
      </c>
      <c r="E1017" s="1">
        <v>0</v>
      </c>
      <c r="F1017" s="1">
        <v>25</v>
      </c>
      <c r="G1017" s="1">
        <f>טבלה1013[[#This Row],[LengthofCycle]]+1</f>
        <v>26</v>
      </c>
      <c r="H1017" s="1" t="str">
        <f>IF(IFERROR(LOOKUP(טבלה1013[[#This Row],[ClientID]],קביעויות[השבוע]),FALSE)=טבלה1013[[#This Row],[ClientID]],1,"")</f>
        <v/>
      </c>
      <c r="I1017" s="1" t="str">
        <f>IF(AND(טבלה1013[[#This Row],[CycleNumber]]&gt;1,OR(B1018="",טבלה1013[[#This Row],[CycleNumber]]&gt;B1016)),IF(OR(AND(טבלה1013[[#This Row],[LengthofCycle]]=28,F1016=28),AND(טבלה1013[[#This Row],[LengthofCycle]]=35,F1016=35)),1,""),"")</f>
        <v/>
      </c>
      <c r="J1017" s="1" t="str">
        <f>IF(AND(טבלה1013[[#This Row],[וסת השבוע]]=1,I1016=1,טבלה1013[[#This Row],[CycleNumber]]&gt;B1016),1,"")</f>
        <v/>
      </c>
      <c r="K1017" s="1" t="str">
        <f>IF(טבלה1013[[#This Row],[CycleNumber]]=1,"",IF(טבלה1013[[#This Row],[וסת השבוע]]=1,0,IF(K1016="","",IF(K1016=0,IF(טבלה1013[[#This Row],[LengthofCycle]]=28,0,1),IF(K1016=1,IF(טבלה1013[[#This Row],[LengthofCycle]]+F1016=28*2,0,2),IF(K1016=2,IF(טבלה1013[[#This Row],[LengthofCycle]]+F1016+F1015=28*3,0,3),""))))))</f>
        <v/>
      </c>
      <c r="L1017" s="1" t="str">
        <f>IF(טבלה1013[[#This Row],[וסת השבוע]]=1,IF(טבלה1013[[#This Row],[וסת השבוע וההפלגה ביחד]]=1,L1016+1,0),IF(AND(טבלה1013[[#This Row],[CycleNumber]]&gt;B1016,טבלה1013[[#This Row],[CycleNumber]]&gt;1),IF(טבלה1013[[#This Row],[וסת השבוע פעיל?]]&lt;&gt;"",L1016+1,""),""))</f>
        <v/>
      </c>
      <c r="M1017" s="1" t="str">
        <f>IF(AND(טבלה1013[[#This Row],[וסת השבוע פעיל?]]&lt;&gt;"",טבלה1013[[#This Row],[CycleNumber]]&lt;B1018,B1018&lt;&gt;"",טבלה1013[[#This Row],[וסת השבוע פעיל?]]&lt;3),IF(K1018=0,IF(AND(טבלה1013[[#This Row],[וסת השבוע פעיל?]]&gt;0,I1018=1),0,1),0),"")</f>
        <v/>
      </c>
      <c r="N1017" s="1" t="str">
        <f t="shared" si="84"/>
        <v/>
      </c>
      <c r="O1017" s="1" t="str">
        <f>IF(AND(טבלה1013[[#This Row],[חיזוי - שבוע]]=1,J1018=1),1,"")</f>
        <v/>
      </c>
      <c r="P1017" s="1" t="str">
        <f>IF(AND(טבלה1013[[#This Row],[חיזוי טוב עם הפלגה?]]=1,טבלה1013[[#This Row],[וסת קבוע אחרון]]&lt;&gt;28,X1016=1),1,"")</f>
        <v/>
      </c>
      <c r="Q1017" s="1" t="str">
        <f>IF(AND(טבלה1013[[#This Row],[וסת השבוע פעיל?]]&lt;3,OR(טבלה1013[[#This Row],[CycleNumber]]&gt;B1018,B1018="")),1,"")</f>
        <v/>
      </c>
      <c r="R1017" s="1" t="str">
        <f>IF(טבלה1013[[#This Row],[האישה קבעה וסת שבוע?]]=1,IF(טבלה1013[[#This Row],[וסת השבוע פעיל?]]&lt;3,1,0),"")</f>
        <v/>
      </c>
      <c r="S10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7" s="1">
        <f t="shared" si="85"/>
        <v>0</v>
      </c>
      <c r="U1017" s="1">
        <f t="shared" si="86"/>
        <v>0</v>
      </c>
      <c r="V1017" s="1" t="str">
        <f t="shared" si="87"/>
        <v/>
      </c>
      <c r="W1017" s="1" t="str">
        <f>IF(טבלה1013[[#This Row],[3 הפלגות זהות]]="","",IF(טבלה1013[[#This Row],[3 הפלגות זהות]]=1,טבלה1013[[#This Row],[LengthofCycle]],W1016))</f>
        <v/>
      </c>
      <c r="Y1017" s="1" t="str">
        <f>IF(OR(טבלה1013[[#This Row],[הווסת פעיל?]]=0,טבלה1013[[#This Row],[הווסת פעיל?]]=""),"",SUM(Y1016,טבלה1013[[#This Row],[הווסת פעיל?]]))</f>
        <v/>
      </c>
      <c r="Z1017" s="1" t="str">
        <f>IF(AND(טבלה1013[[#This Row],[כמה מחזורים עד עקירה]]&lt;&gt;"",Y1018=""),טבלה1013[[#This Row],[כמה מחזורים עד עקירה]],"")</f>
        <v/>
      </c>
      <c r="AA1017" s="1" t="str">
        <f>IF(AND(טבלה1013[[#This Row],[הווסת פעיל?]]=1,טבלה1013[[#This Row],[וסת קבוע אחרון]]&lt;&gt;W1016),טבלה1013[[#This Row],[וסת קבוע אחרון]],"")</f>
        <v/>
      </c>
      <c r="AB1017" s="1" t="str">
        <f>IF(AND(טבלה1013[[#This Row],[הווסת פעיל?]]=1,X1016=0,טבלה1013[[#This Row],[וסת קבוע אחרון]]=W1016),טבלה1013[[#This Row],[וסת קבוע אחרון]],"")</f>
        <v/>
      </c>
      <c r="AC1017" s="1" t="str">
        <f>IF(AND(טבלה1013[[#This Row],[הווסת פעיל?]]=1,X1016=0,טבלה1013[[#This Row],[וסת קבוע אחרון]]&lt;&gt;W1016),1,"")</f>
        <v/>
      </c>
      <c r="AD1017" s="1" t="str">
        <f>IF(AND(טבלה1013[[#This Row],[הווסת פעיל?]]&lt;&gt;"",B1018=1),טבלה1013[[#This Row],[CycleNumber]],"")</f>
        <v/>
      </c>
      <c r="AE1017" s="1" t="str">
        <f>IF(AND(טבלה1013[[#This Row],[הווסת פעיל?]]&lt;&gt;"",X1016=""),טבלה1013[[#This Row],[CycleNumber]],"")</f>
        <v/>
      </c>
      <c r="AF1017" s="1" t="str">
        <f>IF(B1018=1,"",IF(טבלה1013[[#This Row],[הווסת פעיל?]]=1,IF(טבלה1013[[#This Row],[וסת קבוע אחרון]]=F1018,1,0),""))</f>
        <v/>
      </c>
      <c r="AG1017" s="1" t="str">
        <f>IF(B1018=1,"",IF(טבלה1013[[#This Row],[הווסת פעיל?]]=1,IF(OR(טבלה1013[[#This Row],[וסת קבוע אחרון]]=F1018,F1018=טבלה1013[[#This Row],[LengthofCycle]]),1,0),""))</f>
        <v/>
      </c>
      <c r="AH1017" s="1" t="str">
        <f>IF(B1018=1,"",IF(טבלה1013[[#This Row],[הווסת פעיל?]]=1,IF(OR(טבלה1013[[#This Row],[וסת קבוע אחרון]]=F1018,F1018=טבלה1013[[#This Row],[LengthofCycle]],AND(טבלה1013[[#This Row],[LengthofCycle]]&lt;&gt;טבלה1013[[#This Row],[וסת קבוע אחרון]],OR(F1018=28,F1018=29))),1,0),""))</f>
        <v/>
      </c>
      <c r="AI1017" s="1" t="str">
        <f>IF(AND(טבלה1013[[#This Row],[הווסת פעיל?]]=1,B1018=1),1,"")</f>
        <v/>
      </c>
      <c r="AJ1017" s="4">
        <f>IF(AND(טבלה1013[[#This Row],[הווסת פעיל?]]&lt;&gt;1,B1018&lt;&gt;1,B1018&lt;&gt;""),IF(טבלה1013[[#This Row],[LengthofCycle]]=F1018,1,0),"")</f>
        <v>0</v>
      </c>
      <c r="AK1017" s="4">
        <f>IF(AND(טבלה1013[[#This Row],[הווסת פעיל?]]&lt;&gt;1,B1018&lt;&gt;1,B1018&lt;&gt;""),IF(OR(טבלה1013[[#This Row],[LengthofCycle]]=F1018,F1018=29),1,0),"")</f>
        <v>0</v>
      </c>
      <c r="AL1017" s="4">
        <f>IF(AND(טבלה1013[[#This Row],[הווסת פעיל?]]&lt;&gt;1,B1018&lt;&gt;1,B1018&lt;&gt;""),IF(OR(טבלה1013[[#This Row],[LengthofCycle]]=F1018,F1018=29,F1018=28),1,0),"")</f>
        <v>0</v>
      </c>
    </row>
    <row r="1018" spans="1:38" x14ac:dyDescent="0.25">
      <c r="A1018" s="1" t="s">
        <v>140</v>
      </c>
      <c r="B1018" s="1">
        <v>5</v>
      </c>
      <c r="C1018" s="1">
        <v>0</v>
      </c>
      <c r="D1018" s="1">
        <v>1</v>
      </c>
      <c r="E1018" s="1">
        <v>0</v>
      </c>
      <c r="F1018" s="1">
        <v>26</v>
      </c>
      <c r="G1018" s="1">
        <f>טבלה1013[[#This Row],[LengthofCycle]]+1</f>
        <v>27</v>
      </c>
      <c r="H1018" s="1" t="str">
        <f>IF(IFERROR(LOOKUP(טבלה1013[[#This Row],[ClientID]],קביעויות[השבוע]),FALSE)=טבלה1013[[#This Row],[ClientID]],1,"")</f>
        <v/>
      </c>
      <c r="I1018" s="1" t="str">
        <f>IF(AND(טבלה1013[[#This Row],[CycleNumber]]&gt;1,OR(B1019="",טבלה1013[[#This Row],[CycleNumber]]&gt;B1017)),IF(OR(AND(טבלה1013[[#This Row],[LengthofCycle]]=28,F1017=28),AND(טבלה1013[[#This Row],[LengthofCycle]]=35,F1017=35)),1,""),"")</f>
        <v/>
      </c>
      <c r="J1018" s="1" t="str">
        <f>IF(AND(טבלה1013[[#This Row],[וסת השבוע]]=1,I1017=1,טבלה1013[[#This Row],[CycleNumber]]&gt;B1017),1,"")</f>
        <v/>
      </c>
      <c r="K1018" s="1" t="str">
        <f>IF(טבלה1013[[#This Row],[CycleNumber]]=1,"",IF(טבלה1013[[#This Row],[וסת השבוע]]=1,0,IF(K1017="","",IF(K1017=0,IF(טבלה1013[[#This Row],[LengthofCycle]]=28,0,1),IF(K1017=1,IF(טבלה1013[[#This Row],[LengthofCycle]]+F1017=28*2,0,2),IF(K1017=2,IF(טבלה1013[[#This Row],[LengthofCycle]]+F1017+F1016=28*3,0,3),""))))))</f>
        <v/>
      </c>
      <c r="L1018" s="1" t="str">
        <f>IF(טבלה1013[[#This Row],[וסת השבוע]]=1,IF(טבלה1013[[#This Row],[וסת השבוע וההפלגה ביחד]]=1,L1017+1,0),IF(AND(טבלה1013[[#This Row],[CycleNumber]]&gt;B1017,טבלה1013[[#This Row],[CycleNumber]]&gt;1),IF(טבלה1013[[#This Row],[וסת השבוע פעיל?]]&lt;&gt;"",L1017+1,""),""))</f>
        <v/>
      </c>
      <c r="M1018" s="1" t="str">
        <f>IF(AND(טבלה1013[[#This Row],[וסת השבוע פעיל?]]&lt;&gt;"",טבלה1013[[#This Row],[CycleNumber]]&lt;B1019,B1019&lt;&gt;"",טבלה1013[[#This Row],[וסת השבוע פעיל?]]&lt;3),IF(K1019=0,IF(AND(טבלה1013[[#This Row],[וסת השבוע פעיל?]]&gt;0,I1019=1),0,1),0),"")</f>
        <v/>
      </c>
      <c r="N1018" s="1" t="str">
        <f t="shared" si="84"/>
        <v/>
      </c>
      <c r="O1018" s="1" t="str">
        <f>IF(AND(טבלה1013[[#This Row],[חיזוי - שבוע]]=1,J1019=1),1,"")</f>
        <v/>
      </c>
      <c r="P1018" s="1" t="str">
        <f>IF(AND(טבלה1013[[#This Row],[חיזוי טוב עם הפלגה?]]=1,טבלה1013[[#This Row],[וסת קבוע אחרון]]&lt;&gt;28,X1017=1),1,"")</f>
        <v/>
      </c>
      <c r="Q1018" s="1" t="str">
        <f>IF(AND(טבלה1013[[#This Row],[וסת השבוע פעיל?]]&lt;3,OR(טבלה1013[[#This Row],[CycleNumber]]&gt;B1019,B1019="")),1,"")</f>
        <v/>
      </c>
      <c r="R1018" s="1" t="str">
        <f>IF(טבלה1013[[#This Row],[האישה קבעה וסת שבוע?]]=1,IF(טבלה1013[[#This Row],[וסת השבוע פעיל?]]&lt;3,1,0),"")</f>
        <v/>
      </c>
      <c r="S10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8" s="1">
        <f t="shared" si="85"/>
        <v>0</v>
      </c>
      <c r="U1018" s="1">
        <f t="shared" si="86"/>
        <v>0</v>
      </c>
      <c r="V1018" s="1">
        <f t="shared" si="87"/>
        <v>0</v>
      </c>
      <c r="W1018" s="1" t="str">
        <f>IF(טבלה1013[[#This Row],[3 הפלגות זהות]]="","",IF(טבלה1013[[#This Row],[3 הפלגות זהות]]=1,טבלה1013[[#This Row],[LengthofCycle]],W1017))</f>
        <v/>
      </c>
      <c r="Y1018" s="1" t="str">
        <f>IF(OR(טבלה1013[[#This Row],[הווסת פעיל?]]=0,טבלה1013[[#This Row],[הווסת פעיל?]]=""),"",SUM(Y1017,טבלה1013[[#This Row],[הווסת פעיל?]]))</f>
        <v/>
      </c>
      <c r="Z1018" s="1" t="str">
        <f>IF(AND(טבלה1013[[#This Row],[כמה מחזורים עד עקירה]]&lt;&gt;"",Y1019=""),טבלה1013[[#This Row],[כמה מחזורים עד עקירה]],"")</f>
        <v/>
      </c>
      <c r="AA1018" s="1" t="str">
        <f>IF(AND(טבלה1013[[#This Row],[הווסת פעיל?]]=1,טבלה1013[[#This Row],[וסת קבוע אחרון]]&lt;&gt;W1017),טבלה1013[[#This Row],[וסת קבוע אחרון]],"")</f>
        <v/>
      </c>
      <c r="AB1018" s="1" t="str">
        <f>IF(AND(טבלה1013[[#This Row],[הווסת פעיל?]]=1,X1017=0,טבלה1013[[#This Row],[וסת קבוע אחרון]]=W1017),טבלה1013[[#This Row],[וסת קבוע אחרון]],"")</f>
        <v/>
      </c>
      <c r="AC1018" s="1" t="str">
        <f>IF(AND(טבלה1013[[#This Row],[הווסת פעיל?]]=1,X1017=0,טבלה1013[[#This Row],[וסת קבוע אחרון]]&lt;&gt;W1017),1,"")</f>
        <v/>
      </c>
      <c r="AD1018" s="1" t="str">
        <f>IF(AND(טבלה1013[[#This Row],[הווסת פעיל?]]&lt;&gt;"",B1019=1),טבלה1013[[#This Row],[CycleNumber]],"")</f>
        <v/>
      </c>
      <c r="AE1018" s="1" t="str">
        <f>IF(AND(טבלה1013[[#This Row],[הווסת פעיל?]]&lt;&gt;"",X1017=""),טבלה1013[[#This Row],[CycleNumber]],"")</f>
        <v/>
      </c>
      <c r="AF1018" s="1" t="str">
        <f>IF(B1019=1,"",IF(טבלה1013[[#This Row],[הווסת פעיל?]]=1,IF(טבלה1013[[#This Row],[וסת קבוע אחרון]]=F1019,1,0),""))</f>
        <v/>
      </c>
      <c r="AG1018" s="1" t="str">
        <f>IF(B1019=1,"",IF(טבלה1013[[#This Row],[הווסת פעיל?]]=1,IF(OR(טבלה1013[[#This Row],[וסת קבוע אחרון]]=F1019,F1019=טבלה1013[[#This Row],[LengthofCycle]]),1,0),""))</f>
        <v/>
      </c>
      <c r="AH1018" s="1" t="str">
        <f>IF(B1019=1,"",IF(טבלה1013[[#This Row],[הווסת פעיל?]]=1,IF(OR(טבלה1013[[#This Row],[וסת קבוע אחרון]]=F1019,F1019=טבלה1013[[#This Row],[LengthofCycle]],AND(טבלה1013[[#This Row],[LengthofCycle]]&lt;&gt;טבלה1013[[#This Row],[וסת קבוע אחרון]],OR(F1019=28,F1019=29))),1,0),""))</f>
        <v/>
      </c>
      <c r="AI1018" s="1" t="str">
        <f>IF(AND(טבלה1013[[#This Row],[הווסת פעיל?]]=1,B1019=1),1,"")</f>
        <v/>
      </c>
      <c r="AJ1018" s="4">
        <f>IF(AND(טבלה1013[[#This Row],[הווסת פעיל?]]&lt;&gt;1,B1019&lt;&gt;1,B1019&lt;&gt;""),IF(טבלה1013[[#This Row],[LengthofCycle]]=F1019,1,0),"")</f>
        <v>0</v>
      </c>
      <c r="AK1018" s="4">
        <f>IF(AND(טבלה1013[[#This Row],[הווסת פעיל?]]&lt;&gt;1,B1019&lt;&gt;1,B1019&lt;&gt;""),IF(OR(טבלה1013[[#This Row],[LengthofCycle]]=F1019,F1019=29),1,0),"")</f>
        <v>0</v>
      </c>
      <c r="AL1018" s="4">
        <f>IF(AND(טבלה1013[[#This Row],[הווסת פעיל?]]&lt;&gt;1,B1019&lt;&gt;1,B1019&lt;&gt;""),IF(OR(טבלה1013[[#This Row],[LengthofCycle]]=F1019,F1019=29,F1019=28),1,0),"")</f>
        <v>0</v>
      </c>
    </row>
    <row r="1019" spans="1:38" x14ac:dyDescent="0.25">
      <c r="A1019" s="1" t="s">
        <v>140</v>
      </c>
      <c r="B1019" s="1">
        <v>6</v>
      </c>
      <c r="C1019" s="1">
        <v>0</v>
      </c>
      <c r="D1019" s="1">
        <v>1</v>
      </c>
      <c r="E1019" s="1">
        <v>0</v>
      </c>
      <c r="F1019" s="1">
        <v>27</v>
      </c>
      <c r="G1019" s="1">
        <f>טבלה1013[[#This Row],[LengthofCycle]]+1</f>
        <v>28</v>
      </c>
      <c r="H1019" s="1" t="str">
        <f>IF(IFERROR(LOOKUP(טבלה1013[[#This Row],[ClientID]],קביעויות[השבוע]),FALSE)=טבלה1013[[#This Row],[ClientID]],1,"")</f>
        <v/>
      </c>
      <c r="I1019" s="1" t="str">
        <f>IF(AND(טבלה1013[[#This Row],[CycleNumber]]&gt;1,OR(B1020="",טבלה1013[[#This Row],[CycleNumber]]&gt;B1018)),IF(OR(AND(טבלה1013[[#This Row],[LengthofCycle]]=28,F1018=28),AND(טבלה1013[[#This Row],[LengthofCycle]]=35,F1018=35)),1,""),"")</f>
        <v/>
      </c>
      <c r="J1019" s="1" t="str">
        <f>IF(AND(טבלה1013[[#This Row],[וסת השבוע]]=1,I1018=1,טבלה1013[[#This Row],[CycleNumber]]&gt;B1018),1,"")</f>
        <v/>
      </c>
      <c r="K1019" s="1" t="str">
        <f>IF(טבלה1013[[#This Row],[CycleNumber]]=1,"",IF(טבלה1013[[#This Row],[וסת השבוע]]=1,0,IF(K1018="","",IF(K1018=0,IF(טבלה1013[[#This Row],[LengthofCycle]]=28,0,1),IF(K1018=1,IF(טבלה1013[[#This Row],[LengthofCycle]]+F1018=28*2,0,2),IF(K1018=2,IF(טבלה1013[[#This Row],[LengthofCycle]]+F1018+F1017=28*3,0,3),""))))))</f>
        <v/>
      </c>
      <c r="L1019" s="1" t="str">
        <f>IF(טבלה1013[[#This Row],[וסת השבוע]]=1,IF(טבלה1013[[#This Row],[וסת השבוע וההפלגה ביחד]]=1,L1018+1,0),IF(AND(טבלה1013[[#This Row],[CycleNumber]]&gt;B1018,טבלה1013[[#This Row],[CycleNumber]]&gt;1),IF(טבלה1013[[#This Row],[וסת השבוע פעיל?]]&lt;&gt;"",L1018+1,""),""))</f>
        <v/>
      </c>
      <c r="M1019" s="1" t="str">
        <f>IF(AND(טבלה1013[[#This Row],[וסת השבוע פעיל?]]&lt;&gt;"",טבלה1013[[#This Row],[CycleNumber]]&lt;B1020,B1020&lt;&gt;"",טבלה1013[[#This Row],[וסת השבוע פעיל?]]&lt;3),IF(K1020=0,IF(AND(טבלה1013[[#This Row],[וסת השבוע פעיל?]]&gt;0,I1020=1),0,1),0),"")</f>
        <v/>
      </c>
      <c r="N1019" s="1" t="str">
        <f t="shared" si="84"/>
        <v/>
      </c>
      <c r="O1019" s="1" t="str">
        <f>IF(AND(טבלה1013[[#This Row],[חיזוי - שבוע]]=1,J1020=1),1,"")</f>
        <v/>
      </c>
      <c r="P1019" s="1" t="str">
        <f>IF(AND(טבלה1013[[#This Row],[חיזוי טוב עם הפלגה?]]=1,טבלה1013[[#This Row],[וסת קבוע אחרון]]&lt;&gt;28,X1018=1),1,"")</f>
        <v/>
      </c>
      <c r="Q1019" s="1" t="str">
        <f>IF(AND(טבלה1013[[#This Row],[וסת השבוע פעיל?]]&lt;3,OR(טבלה1013[[#This Row],[CycleNumber]]&gt;B1020,B1020="")),1,"")</f>
        <v/>
      </c>
      <c r="R1019" s="1" t="str">
        <f>IF(טבלה1013[[#This Row],[האישה קבעה וסת שבוע?]]=1,IF(טבלה1013[[#This Row],[וסת השבוע פעיל?]]&lt;3,1,0),"")</f>
        <v/>
      </c>
      <c r="S10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19" s="1">
        <f t="shared" si="85"/>
        <v>0</v>
      </c>
      <c r="U1019" s="1">
        <f t="shared" si="86"/>
        <v>0</v>
      </c>
      <c r="V1019" s="1">
        <f t="shared" si="87"/>
        <v>0</v>
      </c>
      <c r="W1019" s="1" t="str">
        <f>IF(טבלה1013[[#This Row],[3 הפלגות זהות]]="","",IF(טבלה1013[[#This Row],[3 הפלגות זהות]]=1,טבלה1013[[#This Row],[LengthofCycle]],W1018))</f>
        <v/>
      </c>
      <c r="Y1019" s="1" t="str">
        <f>IF(OR(טבלה1013[[#This Row],[הווסת פעיל?]]=0,טבלה1013[[#This Row],[הווסת פעיל?]]=""),"",SUM(Y1018,טבלה1013[[#This Row],[הווסת פעיל?]]))</f>
        <v/>
      </c>
      <c r="Z1019" s="1" t="str">
        <f>IF(AND(טבלה1013[[#This Row],[כמה מחזורים עד עקירה]]&lt;&gt;"",Y1020=""),טבלה1013[[#This Row],[כמה מחזורים עד עקירה]],"")</f>
        <v/>
      </c>
      <c r="AA1019" s="1" t="str">
        <f>IF(AND(טבלה1013[[#This Row],[הווסת פעיל?]]=1,טבלה1013[[#This Row],[וסת קבוע אחרון]]&lt;&gt;W1018),טבלה1013[[#This Row],[וסת קבוע אחרון]],"")</f>
        <v/>
      </c>
      <c r="AB1019" s="1" t="str">
        <f>IF(AND(טבלה1013[[#This Row],[הווסת פעיל?]]=1,X1018=0,טבלה1013[[#This Row],[וסת קבוע אחרון]]=W1018),טבלה1013[[#This Row],[וסת קבוע אחרון]],"")</f>
        <v/>
      </c>
      <c r="AC1019" s="1" t="str">
        <f>IF(AND(טבלה1013[[#This Row],[הווסת פעיל?]]=1,X1018=0,טבלה1013[[#This Row],[וסת קבוע אחרון]]&lt;&gt;W1018),1,"")</f>
        <v/>
      </c>
      <c r="AD1019" s="1" t="str">
        <f>IF(AND(טבלה1013[[#This Row],[הווסת פעיל?]]&lt;&gt;"",B1020=1),טבלה1013[[#This Row],[CycleNumber]],"")</f>
        <v/>
      </c>
      <c r="AE1019" s="1" t="str">
        <f>IF(AND(טבלה1013[[#This Row],[הווסת פעיל?]]&lt;&gt;"",X1018=""),טבלה1013[[#This Row],[CycleNumber]],"")</f>
        <v/>
      </c>
      <c r="AF1019" s="1" t="str">
        <f>IF(B1020=1,"",IF(טבלה1013[[#This Row],[הווסת פעיל?]]=1,IF(טבלה1013[[#This Row],[וסת קבוע אחרון]]=F1020,1,0),""))</f>
        <v/>
      </c>
      <c r="AG1019" s="1" t="str">
        <f>IF(B1020=1,"",IF(טבלה1013[[#This Row],[הווסת פעיל?]]=1,IF(OR(טבלה1013[[#This Row],[וסת קבוע אחרון]]=F1020,F1020=טבלה1013[[#This Row],[LengthofCycle]]),1,0),""))</f>
        <v/>
      </c>
      <c r="AH1019" s="1" t="str">
        <f>IF(B1020=1,"",IF(טבלה1013[[#This Row],[הווסת פעיל?]]=1,IF(OR(טבלה1013[[#This Row],[וסת קבוע אחרון]]=F1020,F1020=טבלה1013[[#This Row],[LengthofCycle]],AND(טבלה1013[[#This Row],[LengthofCycle]]&lt;&gt;טבלה1013[[#This Row],[וסת קבוע אחרון]],OR(F1020=28,F1020=29))),1,0),""))</f>
        <v/>
      </c>
      <c r="AI1019" s="1" t="str">
        <f>IF(AND(טבלה1013[[#This Row],[הווסת פעיל?]]=1,B1020=1),1,"")</f>
        <v/>
      </c>
      <c r="AJ1019" s="4">
        <f>IF(AND(טבלה1013[[#This Row],[הווסת פעיל?]]&lt;&gt;1,B1020&lt;&gt;1,B1020&lt;&gt;""),IF(טבלה1013[[#This Row],[LengthofCycle]]=F1020,1,0),"")</f>
        <v>0</v>
      </c>
      <c r="AK1019" s="4">
        <f>IF(AND(טבלה1013[[#This Row],[הווסת פעיל?]]&lt;&gt;1,B1020&lt;&gt;1,B1020&lt;&gt;""),IF(OR(טבלה1013[[#This Row],[LengthofCycle]]=F1020,F1020=29),1,0),"")</f>
        <v>0</v>
      </c>
      <c r="AL1019" s="4">
        <f>IF(AND(טבלה1013[[#This Row],[הווסת פעיל?]]&lt;&gt;1,B1020&lt;&gt;1,B1020&lt;&gt;""),IF(OR(טבלה1013[[#This Row],[LengthofCycle]]=F1020,F1020=29,F1020=28),1,0),"")</f>
        <v>0</v>
      </c>
    </row>
    <row r="1020" spans="1:38" x14ac:dyDescent="0.25">
      <c r="A1020" s="1" t="s">
        <v>140</v>
      </c>
      <c r="B1020" s="1">
        <v>7</v>
      </c>
      <c r="C1020" s="1">
        <v>0</v>
      </c>
      <c r="D1020" s="1">
        <v>1</v>
      </c>
      <c r="E1020" s="1">
        <v>0</v>
      </c>
      <c r="F1020" s="1">
        <v>25</v>
      </c>
      <c r="G1020" s="1">
        <f>טבלה1013[[#This Row],[LengthofCycle]]+1</f>
        <v>26</v>
      </c>
      <c r="H1020" s="1" t="str">
        <f>IF(IFERROR(LOOKUP(טבלה1013[[#This Row],[ClientID]],קביעויות[השבוע]),FALSE)=טבלה1013[[#This Row],[ClientID]],1,"")</f>
        <v/>
      </c>
      <c r="I1020" s="1" t="str">
        <f>IF(AND(טבלה1013[[#This Row],[CycleNumber]]&gt;1,OR(B1021="",טבלה1013[[#This Row],[CycleNumber]]&gt;B1019)),IF(OR(AND(טבלה1013[[#This Row],[LengthofCycle]]=28,F1019=28),AND(טבלה1013[[#This Row],[LengthofCycle]]=35,F1019=35)),1,""),"")</f>
        <v/>
      </c>
      <c r="J1020" s="1" t="str">
        <f>IF(AND(טבלה1013[[#This Row],[וסת השבוע]]=1,I1019=1,טבלה1013[[#This Row],[CycleNumber]]&gt;B1019),1,"")</f>
        <v/>
      </c>
      <c r="K1020" s="1" t="str">
        <f>IF(טבלה1013[[#This Row],[CycleNumber]]=1,"",IF(טבלה1013[[#This Row],[וסת השבוע]]=1,0,IF(K1019="","",IF(K1019=0,IF(טבלה1013[[#This Row],[LengthofCycle]]=28,0,1),IF(K1019=1,IF(טבלה1013[[#This Row],[LengthofCycle]]+F1019=28*2,0,2),IF(K1019=2,IF(טבלה1013[[#This Row],[LengthofCycle]]+F1019+F1018=28*3,0,3),""))))))</f>
        <v/>
      </c>
      <c r="L1020" s="1" t="str">
        <f>IF(טבלה1013[[#This Row],[וסת השבוע]]=1,IF(טבלה1013[[#This Row],[וסת השבוע וההפלגה ביחד]]=1,L1019+1,0),IF(AND(טבלה1013[[#This Row],[CycleNumber]]&gt;B1019,טבלה1013[[#This Row],[CycleNumber]]&gt;1),IF(טבלה1013[[#This Row],[וסת השבוע פעיל?]]&lt;&gt;"",L1019+1,""),""))</f>
        <v/>
      </c>
      <c r="M1020" s="1" t="str">
        <f>IF(AND(טבלה1013[[#This Row],[וסת השבוע פעיל?]]&lt;&gt;"",טבלה1013[[#This Row],[CycleNumber]]&lt;B1021,B1021&lt;&gt;"",טבלה1013[[#This Row],[וסת השבוע פעיל?]]&lt;3),IF(K1021=0,IF(AND(טבלה1013[[#This Row],[וסת השבוע פעיל?]]&gt;0,I1021=1),0,1),0),"")</f>
        <v/>
      </c>
      <c r="N1020" s="1" t="str">
        <f t="shared" si="84"/>
        <v/>
      </c>
      <c r="O1020" s="1" t="str">
        <f>IF(AND(טבלה1013[[#This Row],[חיזוי - שבוע]]=1,J1021=1),1,"")</f>
        <v/>
      </c>
      <c r="P1020" s="1" t="str">
        <f>IF(AND(טבלה1013[[#This Row],[חיזוי טוב עם הפלגה?]]=1,טבלה1013[[#This Row],[וסת קבוע אחרון]]&lt;&gt;28,X1019=1),1,"")</f>
        <v/>
      </c>
      <c r="Q1020" s="1" t="str">
        <f>IF(AND(טבלה1013[[#This Row],[וסת השבוע פעיל?]]&lt;3,OR(טבלה1013[[#This Row],[CycleNumber]]&gt;B1021,B1021="")),1,"")</f>
        <v/>
      </c>
      <c r="R1020" s="1" t="str">
        <f>IF(טבלה1013[[#This Row],[האישה קבעה וסת שבוע?]]=1,IF(טבלה1013[[#This Row],[וסת השבוע פעיל?]]&lt;3,1,0),"")</f>
        <v/>
      </c>
      <c r="S10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0" s="1">
        <f t="shared" si="85"/>
        <v>0</v>
      </c>
      <c r="U1020" s="1">
        <f t="shared" si="86"/>
        <v>0</v>
      </c>
      <c r="V1020" s="1">
        <f t="shared" si="87"/>
        <v>0</v>
      </c>
      <c r="W1020" s="1" t="str">
        <f>IF(טבלה1013[[#This Row],[3 הפלגות זהות]]="","",IF(טבלה1013[[#This Row],[3 הפלגות זהות]]=1,טבלה1013[[#This Row],[LengthofCycle]],W1019))</f>
        <v/>
      </c>
      <c r="Y1020" s="1" t="str">
        <f>IF(OR(טבלה1013[[#This Row],[הווסת פעיל?]]=0,טבלה1013[[#This Row],[הווסת פעיל?]]=""),"",SUM(Y1019,טבלה1013[[#This Row],[הווסת פעיל?]]))</f>
        <v/>
      </c>
      <c r="Z1020" s="1" t="str">
        <f>IF(AND(טבלה1013[[#This Row],[כמה מחזורים עד עקירה]]&lt;&gt;"",Y1021=""),טבלה1013[[#This Row],[כמה מחזורים עד עקירה]],"")</f>
        <v/>
      </c>
      <c r="AA1020" s="1" t="str">
        <f>IF(AND(טבלה1013[[#This Row],[הווסת פעיל?]]=1,טבלה1013[[#This Row],[וסת קבוע אחרון]]&lt;&gt;W1019),טבלה1013[[#This Row],[וסת קבוע אחרון]],"")</f>
        <v/>
      </c>
      <c r="AB1020" s="1" t="str">
        <f>IF(AND(טבלה1013[[#This Row],[הווסת פעיל?]]=1,X1019=0,טבלה1013[[#This Row],[וסת קבוע אחרון]]=W1019),טבלה1013[[#This Row],[וסת קבוע אחרון]],"")</f>
        <v/>
      </c>
      <c r="AC1020" s="1" t="str">
        <f>IF(AND(טבלה1013[[#This Row],[הווסת פעיל?]]=1,X1019=0,טבלה1013[[#This Row],[וסת קבוע אחרון]]&lt;&gt;W1019),1,"")</f>
        <v/>
      </c>
      <c r="AD1020" s="1" t="str">
        <f>IF(AND(טבלה1013[[#This Row],[הווסת פעיל?]]&lt;&gt;"",B1021=1),טבלה1013[[#This Row],[CycleNumber]],"")</f>
        <v/>
      </c>
      <c r="AE1020" s="1" t="str">
        <f>IF(AND(טבלה1013[[#This Row],[הווסת פעיל?]]&lt;&gt;"",X1019=""),טבלה1013[[#This Row],[CycleNumber]],"")</f>
        <v/>
      </c>
      <c r="AF1020" s="1" t="str">
        <f>IF(B1021=1,"",IF(טבלה1013[[#This Row],[הווסת פעיל?]]=1,IF(טבלה1013[[#This Row],[וסת קבוע אחרון]]=F1021,1,0),""))</f>
        <v/>
      </c>
      <c r="AG1020" s="1" t="str">
        <f>IF(B1021=1,"",IF(טבלה1013[[#This Row],[הווסת פעיל?]]=1,IF(OR(טבלה1013[[#This Row],[וסת קבוע אחרון]]=F1021,F1021=טבלה1013[[#This Row],[LengthofCycle]]),1,0),""))</f>
        <v/>
      </c>
      <c r="AH1020" s="1" t="str">
        <f>IF(B1021=1,"",IF(טבלה1013[[#This Row],[הווסת פעיל?]]=1,IF(OR(טבלה1013[[#This Row],[וסת קבוע אחרון]]=F1021,F1021=טבלה1013[[#This Row],[LengthofCycle]],AND(טבלה1013[[#This Row],[LengthofCycle]]&lt;&gt;טבלה1013[[#This Row],[וסת קבוע אחרון]],OR(F1021=28,F1021=29))),1,0),""))</f>
        <v/>
      </c>
      <c r="AI1020" s="1" t="str">
        <f>IF(AND(טבלה1013[[#This Row],[הווסת פעיל?]]=1,B1021=1),1,"")</f>
        <v/>
      </c>
      <c r="AJ1020" s="4">
        <f>IF(AND(טבלה1013[[#This Row],[הווסת פעיל?]]&lt;&gt;1,B1021&lt;&gt;1,B1021&lt;&gt;""),IF(טבלה1013[[#This Row],[LengthofCycle]]=F1021,1,0),"")</f>
        <v>0</v>
      </c>
      <c r="AK1020" s="4">
        <f>IF(AND(טבלה1013[[#This Row],[הווסת פעיל?]]&lt;&gt;1,B1021&lt;&gt;1,B1021&lt;&gt;""),IF(OR(טבלה1013[[#This Row],[LengthofCycle]]=F1021,F1021=29),1,0),"")</f>
        <v>0</v>
      </c>
      <c r="AL1020" s="4">
        <f>IF(AND(טבלה1013[[#This Row],[הווסת פעיל?]]&lt;&gt;1,B1021&lt;&gt;1,B1021&lt;&gt;""),IF(OR(טבלה1013[[#This Row],[LengthofCycle]]=F1021,F1021=29,F1021=28),1,0),"")</f>
        <v>0</v>
      </c>
    </row>
    <row r="1021" spans="1:38" x14ac:dyDescent="0.25">
      <c r="A1021" s="1" t="s">
        <v>140</v>
      </c>
      <c r="B1021" s="1">
        <v>8</v>
      </c>
      <c r="C1021" s="1">
        <v>0</v>
      </c>
      <c r="D1021" s="1">
        <v>1</v>
      </c>
      <c r="E1021" s="1">
        <v>0</v>
      </c>
      <c r="F1021" s="1">
        <v>27</v>
      </c>
      <c r="G1021" s="1">
        <f>טבלה1013[[#This Row],[LengthofCycle]]+1</f>
        <v>28</v>
      </c>
      <c r="H1021" s="1" t="str">
        <f>IF(IFERROR(LOOKUP(טבלה1013[[#This Row],[ClientID]],קביעויות[השבוע]),FALSE)=טבלה1013[[#This Row],[ClientID]],1,"")</f>
        <v/>
      </c>
      <c r="I1021" s="1" t="str">
        <f>IF(AND(טבלה1013[[#This Row],[CycleNumber]]&gt;1,OR(B1022="",טבלה1013[[#This Row],[CycleNumber]]&gt;B1020)),IF(OR(AND(טבלה1013[[#This Row],[LengthofCycle]]=28,F1020=28),AND(טבלה1013[[#This Row],[LengthofCycle]]=35,F1020=35)),1,""),"")</f>
        <v/>
      </c>
      <c r="J1021" s="1" t="str">
        <f>IF(AND(טבלה1013[[#This Row],[וסת השבוע]]=1,I1020=1,טבלה1013[[#This Row],[CycleNumber]]&gt;B1020),1,"")</f>
        <v/>
      </c>
      <c r="K1021" s="1" t="str">
        <f>IF(טבלה1013[[#This Row],[CycleNumber]]=1,"",IF(טבלה1013[[#This Row],[וסת השבוע]]=1,0,IF(K1020="","",IF(K1020=0,IF(טבלה1013[[#This Row],[LengthofCycle]]=28,0,1),IF(K1020=1,IF(טבלה1013[[#This Row],[LengthofCycle]]+F1020=28*2,0,2),IF(K1020=2,IF(טבלה1013[[#This Row],[LengthofCycle]]+F1020+F1019=28*3,0,3),""))))))</f>
        <v/>
      </c>
      <c r="L1021" s="1" t="str">
        <f>IF(טבלה1013[[#This Row],[וסת השבוע]]=1,IF(טבלה1013[[#This Row],[וסת השבוע וההפלגה ביחד]]=1,L1020+1,0),IF(AND(טבלה1013[[#This Row],[CycleNumber]]&gt;B1020,טבלה1013[[#This Row],[CycleNumber]]&gt;1),IF(טבלה1013[[#This Row],[וסת השבוע פעיל?]]&lt;&gt;"",L1020+1,""),""))</f>
        <v/>
      </c>
      <c r="M1021" s="1" t="str">
        <f>IF(AND(טבלה1013[[#This Row],[וסת השבוע פעיל?]]&lt;&gt;"",טבלה1013[[#This Row],[CycleNumber]]&lt;B1022,B1022&lt;&gt;"",טבלה1013[[#This Row],[וסת השבוע פעיל?]]&lt;3),IF(K1022=0,IF(AND(טבלה1013[[#This Row],[וסת השבוע פעיל?]]&gt;0,I1022=1),0,1),0),"")</f>
        <v/>
      </c>
      <c r="N1021" s="1" t="str">
        <f t="shared" si="84"/>
        <v/>
      </c>
      <c r="O1021" s="1" t="str">
        <f>IF(AND(טבלה1013[[#This Row],[חיזוי - שבוע]]=1,J1022=1),1,"")</f>
        <v/>
      </c>
      <c r="P1021" s="1" t="str">
        <f>IF(AND(טבלה1013[[#This Row],[חיזוי טוב עם הפלגה?]]=1,טבלה1013[[#This Row],[וסת קבוע אחרון]]&lt;&gt;28,X1020=1),1,"")</f>
        <v/>
      </c>
      <c r="Q1021" s="1" t="str">
        <f>IF(AND(טבלה1013[[#This Row],[וסת השבוע פעיל?]]&lt;3,OR(טבלה1013[[#This Row],[CycleNumber]]&gt;B1022,B1022="")),1,"")</f>
        <v/>
      </c>
      <c r="R1021" s="1" t="str">
        <f>IF(טבלה1013[[#This Row],[האישה קבעה וסת שבוע?]]=1,IF(טבלה1013[[#This Row],[וסת השבוע פעיל?]]&lt;3,1,0),"")</f>
        <v/>
      </c>
      <c r="S10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1" s="1">
        <f t="shared" si="85"/>
        <v>0</v>
      </c>
      <c r="U1021" s="1">
        <f t="shared" si="86"/>
        <v>0</v>
      </c>
      <c r="V1021" s="1">
        <f t="shared" si="87"/>
        <v>0</v>
      </c>
      <c r="W1021" s="1" t="str">
        <f>IF(טבלה1013[[#This Row],[3 הפלגות זהות]]="","",IF(טבלה1013[[#This Row],[3 הפלגות זהות]]=1,טבלה1013[[#This Row],[LengthofCycle]],W1020))</f>
        <v/>
      </c>
      <c r="Y1021" s="1" t="str">
        <f>IF(OR(טבלה1013[[#This Row],[הווסת פעיל?]]=0,טבלה1013[[#This Row],[הווסת פעיל?]]=""),"",SUM(Y1020,טבלה1013[[#This Row],[הווסת פעיל?]]))</f>
        <v/>
      </c>
      <c r="Z1021" s="1" t="str">
        <f>IF(AND(טבלה1013[[#This Row],[כמה מחזורים עד עקירה]]&lt;&gt;"",Y1022=""),טבלה1013[[#This Row],[כמה מחזורים עד עקירה]],"")</f>
        <v/>
      </c>
      <c r="AA1021" s="1" t="str">
        <f>IF(AND(טבלה1013[[#This Row],[הווסת פעיל?]]=1,טבלה1013[[#This Row],[וסת קבוע אחרון]]&lt;&gt;W1020),טבלה1013[[#This Row],[וסת קבוע אחרון]],"")</f>
        <v/>
      </c>
      <c r="AB1021" s="1" t="str">
        <f>IF(AND(טבלה1013[[#This Row],[הווסת פעיל?]]=1,X1020=0,טבלה1013[[#This Row],[וסת קבוע אחרון]]=W1020),טבלה1013[[#This Row],[וסת קבוע אחרון]],"")</f>
        <v/>
      </c>
      <c r="AC1021" s="1" t="str">
        <f>IF(AND(טבלה1013[[#This Row],[הווסת פעיל?]]=1,X1020=0,טבלה1013[[#This Row],[וסת קבוע אחרון]]&lt;&gt;W1020),1,"")</f>
        <v/>
      </c>
      <c r="AD1021" s="1" t="str">
        <f>IF(AND(טבלה1013[[#This Row],[הווסת פעיל?]]&lt;&gt;"",B1022=1),טבלה1013[[#This Row],[CycleNumber]],"")</f>
        <v/>
      </c>
      <c r="AE1021" s="1" t="str">
        <f>IF(AND(טבלה1013[[#This Row],[הווסת פעיל?]]&lt;&gt;"",X1020=""),טבלה1013[[#This Row],[CycleNumber]],"")</f>
        <v/>
      </c>
      <c r="AF1021" s="1" t="str">
        <f>IF(B1022=1,"",IF(טבלה1013[[#This Row],[הווסת פעיל?]]=1,IF(טבלה1013[[#This Row],[וסת קבוע אחרון]]=F1022,1,0),""))</f>
        <v/>
      </c>
      <c r="AG1021" s="1" t="str">
        <f>IF(B1022=1,"",IF(טבלה1013[[#This Row],[הווסת פעיל?]]=1,IF(OR(טבלה1013[[#This Row],[וסת קבוע אחרון]]=F1022,F1022=טבלה1013[[#This Row],[LengthofCycle]]),1,0),""))</f>
        <v/>
      </c>
      <c r="AH1021" s="1" t="str">
        <f>IF(B1022=1,"",IF(טבלה1013[[#This Row],[הווסת פעיל?]]=1,IF(OR(טבלה1013[[#This Row],[וסת קבוע אחרון]]=F1022,F1022=טבלה1013[[#This Row],[LengthofCycle]],AND(טבלה1013[[#This Row],[LengthofCycle]]&lt;&gt;טבלה1013[[#This Row],[וסת קבוע אחרון]],OR(F1022=28,F1022=29))),1,0),""))</f>
        <v/>
      </c>
      <c r="AI1021" s="1" t="str">
        <f>IF(AND(טבלה1013[[#This Row],[הווסת פעיל?]]=1,B1022=1),1,"")</f>
        <v/>
      </c>
      <c r="AJ1021" s="4">
        <f>IF(AND(טבלה1013[[#This Row],[הווסת פעיל?]]&lt;&gt;1,B1022&lt;&gt;1,B1022&lt;&gt;""),IF(טבלה1013[[#This Row],[LengthofCycle]]=F1022,1,0),"")</f>
        <v>0</v>
      </c>
      <c r="AK1021" s="4">
        <f>IF(AND(טבלה1013[[#This Row],[הווסת פעיל?]]&lt;&gt;1,B1022&lt;&gt;1,B1022&lt;&gt;""),IF(OR(טבלה1013[[#This Row],[LengthofCycle]]=F1022,F1022=29),1,0),"")</f>
        <v>0</v>
      </c>
      <c r="AL1021" s="4">
        <f>IF(AND(טבלה1013[[#This Row],[הווסת פעיל?]]&lt;&gt;1,B1022&lt;&gt;1,B1022&lt;&gt;""),IF(OR(טבלה1013[[#This Row],[LengthofCycle]]=F1022,F1022=29,F1022=28),1,0),"")</f>
        <v>0</v>
      </c>
    </row>
    <row r="1022" spans="1:38" x14ac:dyDescent="0.25">
      <c r="A1022" s="1" t="s">
        <v>140</v>
      </c>
      <c r="B1022" s="1">
        <v>9</v>
      </c>
      <c r="C1022" s="1">
        <v>0</v>
      </c>
      <c r="D1022" s="1">
        <v>1</v>
      </c>
      <c r="E1022" s="1">
        <v>0</v>
      </c>
      <c r="F1022" s="1">
        <v>26</v>
      </c>
      <c r="G1022" s="1">
        <f>טבלה1013[[#This Row],[LengthofCycle]]+1</f>
        <v>27</v>
      </c>
      <c r="H1022" s="1" t="str">
        <f>IF(IFERROR(LOOKUP(טבלה1013[[#This Row],[ClientID]],קביעויות[השבוע]),FALSE)=טבלה1013[[#This Row],[ClientID]],1,"")</f>
        <v/>
      </c>
      <c r="I1022" s="1" t="str">
        <f>IF(AND(טבלה1013[[#This Row],[CycleNumber]]&gt;1,OR(B1023="",טבלה1013[[#This Row],[CycleNumber]]&gt;B1021)),IF(OR(AND(טבלה1013[[#This Row],[LengthofCycle]]=28,F1021=28),AND(טבלה1013[[#This Row],[LengthofCycle]]=35,F1021=35)),1,""),"")</f>
        <v/>
      </c>
      <c r="J1022" s="1" t="str">
        <f>IF(AND(טבלה1013[[#This Row],[וסת השבוע]]=1,I1021=1,טבלה1013[[#This Row],[CycleNumber]]&gt;B1021),1,"")</f>
        <v/>
      </c>
      <c r="K1022" s="1" t="str">
        <f>IF(טבלה1013[[#This Row],[CycleNumber]]=1,"",IF(טבלה1013[[#This Row],[וסת השבוע]]=1,0,IF(K1021="","",IF(K1021=0,IF(טבלה1013[[#This Row],[LengthofCycle]]=28,0,1),IF(K1021=1,IF(טבלה1013[[#This Row],[LengthofCycle]]+F1021=28*2,0,2),IF(K1021=2,IF(טבלה1013[[#This Row],[LengthofCycle]]+F1021+F1020=28*3,0,3),""))))))</f>
        <v/>
      </c>
      <c r="L1022" s="1" t="str">
        <f>IF(טבלה1013[[#This Row],[וסת השבוע]]=1,IF(טבלה1013[[#This Row],[וסת השבוע וההפלגה ביחד]]=1,L1021+1,0),IF(AND(טבלה1013[[#This Row],[CycleNumber]]&gt;B1021,טבלה1013[[#This Row],[CycleNumber]]&gt;1),IF(טבלה1013[[#This Row],[וסת השבוע פעיל?]]&lt;&gt;"",L1021+1,""),""))</f>
        <v/>
      </c>
      <c r="M1022" s="1" t="str">
        <f>IF(AND(טבלה1013[[#This Row],[וסת השבוע פעיל?]]&lt;&gt;"",טבלה1013[[#This Row],[CycleNumber]]&lt;B1023,B1023&lt;&gt;"",טבלה1013[[#This Row],[וסת השבוע פעיל?]]&lt;3),IF(K1023=0,IF(AND(טבלה1013[[#This Row],[וסת השבוע פעיל?]]&gt;0,I1023=1),0,1),0),"")</f>
        <v/>
      </c>
      <c r="N1022" s="1" t="str">
        <f t="shared" si="84"/>
        <v/>
      </c>
      <c r="O1022" s="1" t="str">
        <f>IF(AND(טבלה1013[[#This Row],[חיזוי - שבוע]]=1,J1023=1),1,"")</f>
        <v/>
      </c>
      <c r="P1022" s="1" t="str">
        <f>IF(AND(טבלה1013[[#This Row],[חיזוי טוב עם הפלגה?]]=1,טבלה1013[[#This Row],[וסת קבוע אחרון]]&lt;&gt;28,X1021=1),1,"")</f>
        <v/>
      </c>
      <c r="Q1022" s="1" t="str">
        <f>IF(AND(טבלה1013[[#This Row],[וסת השבוע פעיל?]]&lt;3,OR(טבלה1013[[#This Row],[CycleNumber]]&gt;B1023,B1023="")),1,"")</f>
        <v/>
      </c>
      <c r="R1022" s="1" t="str">
        <f>IF(טבלה1013[[#This Row],[האישה קבעה וסת שבוע?]]=1,IF(טבלה1013[[#This Row],[וסת השבוע פעיל?]]&lt;3,1,0),"")</f>
        <v/>
      </c>
      <c r="S10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2" s="1">
        <f t="shared" si="85"/>
        <v>0</v>
      </c>
      <c r="U1022" s="1">
        <f t="shared" si="86"/>
        <v>0</v>
      </c>
      <c r="V1022" s="1">
        <f t="shared" si="87"/>
        <v>0</v>
      </c>
      <c r="W1022" s="1" t="str">
        <f>IF(טבלה1013[[#This Row],[3 הפלגות זהות]]="","",IF(טבלה1013[[#This Row],[3 הפלגות זהות]]=1,טבלה1013[[#This Row],[LengthofCycle]],W1021))</f>
        <v/>
      </c>
      <c r="Y1022" s="1" t="str">
        <f>IF(OR(טבלה1013[[#This Row],[הווסת פעיל?]]=0,טבלה1013[[#This Row],[הווסת פעיל?]]=""),"",SUM(Y1021,טבלה1013[[#This Row],[הווסת פעיל?]]))</f>
        <v/>
      </c>
      <c r="Z1022" s="1" t="str">
        <f>IF(AND(טבלה1013[[#This Row],[כמה מחזורים עד עקירה]]&lt;&gt;"",Y1023=""),טבלה1013[[#This Row],[כמה מחזורים עד עקירה]],"")</f>
        <v/>
      </c>
      <c r="AA1022" s="1" t="str">
        <f>IF(AND(טבלה1013[[#This Row],[הווסת פעיל?]]=1,טבלה1013[[#This Row],[וסת קבוע אחרון]]&lt;&gt;W1021),טבלה1013[[#This Row],[וסת קבוע אחרון]],"")</f>
        <v/>
      </c>
      <c r="AB1022" s="1" t="str">
        <f>IF(AND(טבלה1013[[#This Row],[הווסת פעיל?]]=1,X1021=0,טבלה1013[[#This Row],[וסת קבוע אחרון]]=W1021),טבלה1013[[#This Row],[וסת קבוע אחרון]],"")</f>
        <v/>
      </c>
      <c r="AC1022" s="1" t="str">
        <f>IF(AND(טבלה1013[[#This Row],[הווסת פעיל?]]=1,X1021=0,טבלה1013[[#This Row],[וסת קבוע אחרון]]&lt;&gt;W1021),1,"")</f>
        <v/>
      </c>
      <c r="AD1022" s="1" t="str">
        <f>IF(AND(טבלה1013[[#This Row],[הווסת פעיל?]]&lt;&gt;"",B1023=1),טבלה1013[[#This Row],[CycleNumber]],"")</f>
        <v/>
      </c>
      <c r="AE1022" s="1" t="str">
        <f>IF(AND(טבלה1013[[#This Row],[הווסת פעיל?]]&lt;&gt;"",X1021=""),טבלה1013[[#This Row],[CycleNumber]],"")</f>
        <v/>
      </c>
      <c r="AF1022" s="1" t="str">
        <f>IF(B1023=1,"",IF(טבלה1013[[#This Row],[הווסת פעיל?]]=1,IF(טבלה1013[[#This Row],[וסת קבוע אחרון]]=F1023,1,0),""))</f>
        <v/>
      </c>
      <c r="AG1022" s="1" t="str">
        <f>IF(B1023=1,"",IF(טבלה1013[[#This Row],[הווסת פעיל?]]=1,IF(OR(טבלה1013[[#This Row],[וסת קבוע אחרון]]=F1023,F1023=טבלה1013[[#This Row],[LengthofCycle]]),1,0),""))</f>
        <v/>
      </c>
      <c r="AH1022" s="1" t="str">
        <f>IF(B1023=1,"",IF(טבלה1013[[#This Row],[הווסת פעיל?]]=1,IF(OR(טבלה1013[[#This Row],[וסת קבוע אחרון]]=F1023,F1023=טבלה1013[[#This Row],[LengthofCycle]],AND(טבלה1013[[#This Row],[LengthofCycle]]&lt;&gt;טבלה1013[[#This Row],[וסת קבוע אחרון]],OR(F1023=28,F1023=29))),1,0),""))</f>
        <v/>
      </c>
      <c r="AI1022" s="1" t="str">
        <f>IF(AND(טבלה1013[[#This Row],[הווסת פעיל?]]=1,B1023=1),1,"")</f>
        <v/>
      </c>
      <c r="AJ1022" s="4">
        <f>IF(AND(טבלה1013[[#This Row],[הווסת פעיל?]]&lt;&gt;1,B1023&lt;&gt;1,B1023&lt;&gt;""),IF(טבלה1013[[#This Row],[LengthofCycle]]=F1023,1,0),"")</f>
        <v>0</v>
      </c>
      <c r="AK1022" s="4">
        <f>IF(AND(טבלה1013[[#This Row],[הווסת פעיל?]]&lt;&gt;1,B1023&lt;&gt;1,B1023&lt;&gt;""),IF(OR(טבלה1013[[#This Row],[LengthofCycle]]=F1023,F1023=29),1,0),"")</f>
        <v>0</v>
      </c>
      <c r="AL1022" s="4">
        <f>IF(AND(טבלה1013[[#This Row],[הווסת פעיל?]]&lt;&gt;1,B1023&lt;&gt;1,B1023&lt;&gt;""),IF(OR(טבלה1013[[#This Row],[LengthofCycle]]=F1023,F1023=29,F1023=28),1,0),"")</f>
        <v>0</v>
      </c>
    </row>
    <row r="1023" spans="1:38" x14ac:dyDescent="0.25">
      <c r="A1023" s="1" t="s">
        <v>140</v>
      </c>
      <c r="B1023" s="1">
        <v>10</v>
      </c>
      <c r="C1023" s="1">
        <v>0</v>
      </c>
      <c r="D1023" s="1">
        <v>1</v>
      </c>
      <c r="E1023" s="1">
        <v>0</v>
      </c>
      <c r="F1023" s="1">
        <v>25</v>
      </c>
      <c r="G1023" s="1">
        <f>טבלה1013[[#This Row],[LengthofCycle]]+1</f>
        <v>26</v>
      </c>
      <c r="H1023" s="1" t="str">
        <f>IF(IFERROR(LOOKUP(טבלה1013[[#This Row],[ClientID]],קביעויות[השבוע]),FALSE)=טבלה1013[[#This Row],[ClientID]],1,"")</f>
        <v/>
      </c>
      <c r="I1023" s="1" t="str">
        <f>IF(AND(טבלה1013[[#This Row],[CycleNumber]]&gt;1,OR(B1024="",טבלה1013[[#This Row],[CycleNumber]]&gt;B1022)),IF(OR(AND(טבלה1013[[#This Row],[LengthofCycle]]=28,F1022=28),AND(טבלה1013[[#This Row],[LengthofCycle]]=35,F1022=35)),1,""),"")</f>
        <v/>
      </c>
      <c r="J1023" s="1" t="str">
        <f>IF(AND(טבלה1013[[#This Row],[וסת השבוע]]=1,I1022=1,טבלה1013[[#This Row],[CycleNumber]]&gt;B1022),1,"")</f>
        <v/>
      </c>
      <c r="K1023" s="1" t="str">
        <f>IF(טבלה1013[[#This Row],[CycleNumber]]=1,"",IF(טבלה1013[[#This Row],[וסת השבוע]]=1,0,IF(K1022="","",IF(K1022=0,IF(טבלה1013[[#This Row],[LengthofCycle]]=28,0,1),IF(K1022=1,IF(טבלה1013[[#This Row],[LengthofCycle]]+F1022=28*2,0,2),IF(K1022=2,IF(טבלה1013[[#This Row],[LengthofCycle]]+F1022+F1021=28*3,0,3),""))))))</f>
        <v/>
      </c>
      <c r="L1023" s="1" t="str">
        <f>IF(טבלה1013[[#This Row],[וסת השבוע]]=1,IF(טבלה1013[[#This Row],[וסת השבוע וההפלגה ביחד]]=1,L1022+1,0),IF(AND(טבלה1013[[#This Row],[CycleNumber]]&gt;B1022,טבלה1013[[#This Row],[CycleNumber]]&gt;1),IF(טבלה1013[[#This Row],[וסת השבוע פעיל?]]&lt;&gt;"",L1022+1,""),""))</f>
        <v/>
      </c>
      <c r="M1023" s="1" t="str">
        <f>IF(AND(טבלה1013[[#This Row],[וסת השבוע פעיל?]]&lt;&gt;"",טבלה1013[[#This Row],[CycleNumber]]&lt;B1024,B1024&lt;&gt;"",טבלה1013[[#This Row],[וסת השבוע פעיל?]]&lt;3),IF(K1024=0,IF(AND(טבלה1013[[#This Row],[וסת השבוע פעיל?]]&gt;0,I1024=1),0,1),0),"")</f>
        <v/>
      </c>
      <c r="N1023" s="1" t="str">
        <f t="shared" si="84"/>
        <v/>
      </c>
      <c r="O1023" s="1" t="str">
        <f>IF(AND(טבלה1013[[#This Row],[חיזוי - שבוע]]=1,J1024=1),1,"")</f>
        <v/>
      </c>
      <c r="P1023" s="1" t="str">
        <f>IF(AND(טבלה1013[[#This Row],[חיזוי טוב עם הפלגה?]]=1,טבלה1013[[#This Row],[וסת קבוע אחרון]]&lt;&gt;28,X1022=1),1,"")</f>
        <v/>
      </c>
      <c r="Q1023" s="1" t="str">
        <f>IF(AND(טבלה1013[[#This Row],[וסת השבוע פעיל?]]&lt;3,OR(טבלה1013[[#This Row],[CycleNumber]]&gt;B1024,B1024="")),1,"")</f>
        <v/>
      </c>
      <c r="R1023" s="1" t="str">
        <f>IF(טבלה1013[[#This Row],[האישה קבעה וסת שבוע?]]=1,IF(טבלה1013[[#This Row],[וסת השבוע פעיל?]]&lt;3,1,0),"")</f>
        <v/>
      </c>
      <c r="S10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3" s="1">
        <f t="shared" si="85"/>
        <v>0</v>
      </c>
      <c r="U1023" s="1">
        <f t="shared" si="86"/>
        <v>0</v>
      </c>
      <c r="V1023" s="1">
        <f t="shared" si="87"/>
        <v>0</v>
      </c>
      <c r="W1023" s="1" t="str">
        <f>IF(טבלה1013[[#This Row],[3 הפלגות זהות]]="","",IF(טבלה1013[[#This Row],[3 הפלגות זהות]]=1,טבלה1013[[#This Row],[LengthofCycle]],W1022))</f>
        <v/>
      </c>
      <c r="Y1023" s="1" t="str">
        <f>IF(OR(טבלה1013[[#This Row],[הווסת פעיל?]]=0,טבלה1013[[#This Row],[הווסת פעיל?]]=""),"",SUM(Y1022,טבלה1013[[#This Row],[הווסת פעיל?]]))</f>
        <v/>
      </c>
      <c r="Z1023" s="1" t="str">
        <f>IF(AND(טבלה1013[[#This Row],[כמה מחזורים עד עקירה]]&lt;&gt;"",Y1024=""),טבלה1013[[#This Row],[כמה מחזורים עד עקירה]],"")</f>
        <v/>
      </c>
      <c r="AA1023" s="1" t="str">
        <f>IF(AND(טבלה1013[[#This Row],[הווסת פעיל?]]=1,טבלה1013[[#This Row],[וסת קבוע אחרון]]&lt;&gt;W1022),טבלה1013[[#This Row],[וסת קבוע אחרון]],"")</f>
        <v/>
      </c>
      <c r="AB1023" s="1" t="str">
        <f>IF(AND(טבלה1013[[#This Row],[הווסת פעיל?]]=1,X1022=0,טבלה1013[[#This Row],[וסת קבוע אחרון]]=W1022),טבלה1013[[#This Row],[וסת קבוע אחרון]],"")</f>
        <v/>
      </c>
      <c r="AC1023" s="1" t="str">
        <f>IF(AND(טבלה1013[[#This Row],[הווסת פעיל?]]=1,X1022=0,טבלה1013[[#This Row],[וסת קבוע אחרון]]&lt;&gt;W1022),1,"")</f>
        <v/>
      </c>
      <c r="AD1023" s="1" t="str">
        <f>IF(AND(טבלה1013[[#This Row],[הווסת פעיל?]]&lt;&gt;"",B1024=1),טבלה1013[[#This Row],[CycleNumber]],"")</f>
        <v/>
      </c>
      <c r="AE1023" s="1" t="str">
        <f>IF(AND(טבלה1013[[#This Row],[הווסת פעיל?]]&lt;&gt;"",X1022=""),טבלה1013[[#This Row],[CycleNumber]],"")</f>
        <v/>
      </c>
      <c r="AF1023" s="1" t="str">
        <f>IF(B1024=1,"",IF(טבלה1013[[#This Row],[הווסת פעיל?]]=1,IF(טבלה1013[[#This Row],[וסת קבוע אחרון]]=F1024,1,0),""))</f>
        <v/>
      </c>
      <c r="AG1023" s="1" t="str">
        <f>IF(B1024=1,"",IF(טבלה1013[[#This Row],[הווסת פעיל?]]=1,IF(OR(טבלה1013[[#This Row],[וסת קבוע אחרון]]=F1024,F1024=טבלה1013[[#This Row],[LengthofCycle]]),1,0),""))</f>
        <v/>
      </c>
      <c r="AH1023" s="1" t="str">
        <f>IF(B1024=1,"",IF(טבלה1013[[#This Row],[הווסת פעיל?]]=1,IF(OR(טבלה1013[[#This Row],[וסת קבוע אחרון]]=F1024,F1024=טבלה1013[[#This Row],[LengthofCycle]],AND(טבלה1013[[#This Row],[LengthofCycle]]&lt;&gt;טבלה1013[[#This Row],[וסת קבוע אחרון]],OR(F1024=28,F1024=29))),1,0),""))</f>
        <v/>
      </c>
      <c r="AI1023" s="1" t="str">
        <f>IF(AND(טבלה1013[[#This Row],[הווסת פעיל?]]=1,B1024=1),1,"")</f>
        <v/>
      </c>
      <c r="AJ1023" s="4">
        <f>IF(AND(טבלה1013[[#This Row],[הווסת פעיל?]]&lt;&gt;1,B1024&lt;&gt;1,B1024&lt;&gt;""),IF(טבלה1013[[#This Row],[LengthofCycle]]=F1024,1,0),"")</f>
        <v>0</v>
      </c>
      <c r="AK1023" s="4">
        <f>IF(AND(טבלה1013[[#This Row],[הווסת פעיל?]]&lt;&gt;1,B1024&lt;&gt;1,B1024&lt;&gt;""),IF(OR(טבלה1013[[#This Row],[LengthofCycle]]=F1024,F1024=29),1,0),"")</f>
        <v>0</v>
      </c>
      <c r="AL1023" s="4">
        <f>IF(AND(טבלה1013[[#This Row],[הווסת פעיל?]]&lt;&gt;1,B1024&lt;&gt;1,B1024&lt;&gt;""),IF(OR(טבלה1013[[#This Row],[LengthofCycle]]=F1024,F1024=29,F1024=28),1,0),"")</f>
        <v>0</v>
      </c>
    </row>
    <row r="1024" spans="1:38" x14ac:dyDescent="0.25">
      <c r="A1024" s="1" t="s">
        <v>140</v>
      </c>
      <c r="B1024" s="1">
        <v>11</v>
      </c>
      <c r="C1024" s="1">
        <v>0</v>
      </c>
      <c r="D1024" s="1">
        <v>1</v>
      </c>
      <c r="E1024" s="1">
        <v>0</v>
      </c>
      <c r="F1024" s="1">
        <v>26</v>
      </c>
      <c r="G1024" s="1">
        <f>טבלה1013[[#This Row],[LengthofCycle]]+1</f>
        <v>27</v>
      </c>
      <c r="H1024" s="1" t="str">
        <f>IF(IFERROR(LOOKUP(טבלה1013[[#This Row],[ClientID]],קביעויות[השבוע]),FALSE)=טבלה1013[[#This Row],[ClientID]],1,"")</f>
        <v/>
      </c>
      <c r="I1024" s="1" t="str">
        <f>IF(AND(טבלה1013[[#This Row],[CycleNumber]]&gt;1,OR(B1025="",טבלה1013[[#This Row],[CycleNumber]]&gt;B1023)),IF(OR(AND(טבלה1013[[#This Row],[LengthofCycle]]=28,F1023=28),AND(טבלה1013[[#This Row],[LengthofCycle]]=35,F1023=35)),1,""),"")</f>
        <v/>
      </c>
      <c r="J1024" s="1" t="str">
        <f>IF(AND(טבלה1013[[#This Row],[וסת השבוע]]=1,I1023=1,טבלה1013[[#This Row],[CycleNumber]]&gt;B1023),1,"")</f>
        <v/>
      </c>
      <c r="K1024" s="1" t="str">
        <f>IF(טבלה1013[[#This Row],[CycleNumber]]=1,"",IF(טבלה1013[[#This Row],[וסת השבוע]]=1,0,IF(K1023="","",IF(K1023=0,IF(טבלה1013[[#This Row],[LengthofCycle]]=28,0,1),IF(K1023=1,IF(טבלה1013[[#This Row],[LengthofCycle]]+F1023=28*2,0,2),IF(K1023=2,IF(טבלה1013[[#This Row],[LengthofCycle]]+F1023+F1022=28*3,0,3),""))))))</f>
        <v/>
      </c>
      <c r="L1024" s="1" t="str">
        <f>IF(טבלה1013[[#This Row],[וסת השבוע]]=1,IF(טבלה1013[[#This Row],[וסת השבוע וההפלגה ביחד]]=1,L1023+1,0),IF(AND(טבלה1013[[#This Row],[CycleNumber]]&gt;B1023,טבלה1013[[#This Row],[CycleNumber]]&gt;1),IF(טבלה1013[[#This Row],[וסת השבוע פעיל?]]&lt;&gt;"",L1023+1,""),""))</f>
        <v/>
      </c>
      <c r="M1024" s="1" t="str">
        <f>IF(AND(טבלה1013[[#This Row],[וסת השבוע פעיל?]]&lt;&gt;"",טבלה1013[[#This Row],[CycleNumber]]&lt;B1025,B1025&lt;&gt;"",טבלה1013[[#This Row],[וסת השבוע פעיל?]]&lt;3),IF(K1025=0,IF(AND(טבלה1013[[#This Row],[וסת השבוע פעיל?]]&gt;0,I1025=1),0,1),0),"")</f>
        <v/>
      </c>
      <c r="N1024" s="1" t="str">
        <f t="shared" si="84"/>
        <v/>
      </c>
      <c r="O1024" s="1" t="str">
        <f>IF(AND(טבלה1013[[#This Row],[חיזוי - שבוע]]=1,J1025=1),1,"")</f>
        <v/>
      </c>
      <c r="P1024" s="1" t="str">
        <f>IF(AND(טבלה1013[[#This Row],[חיזוי טוב עם הפלגה?]]=1,טבלה1013[[#This Row],[וסת קבוע אחרון]]&lt;&gt;28,X1023=1),1,"")</f>
        <v/>
      </c>
      <c r="Q1024" s="1" t="str">
        <f>IF(AND(טבלה1013[[#This Row],[וסת השבוע פעיל?]]&lt;3,OR(טבלה1013[[#This Row],[CycleNumber]]&gt;B1025,B1025="")),1,"")</f>
        <v/>
      </c>
      <c r="R1024" s="1" t="str">
        <f>IF(טבלה1013[[#This Row],[האישה קבעה וסת שבוע?]]=1,IF(טבלה1013[[#This Row],[וסת השבוע פעיל?]]&lt;3,1,0),"")</f>
        <v/>
      </c>
      <c r="S10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4" s="1">
        <f t="shared" si="85"/>
        <v>0</v>
      </c>
      <c r="U1024" s="1">
        <f t="shared" si="86"/>
        <v>0</v>
      </c>
      <c r="V1024" s="1">
        <f t="shared" si="87"/>
        <v>0</v>
      </c>
      <c r="W1024" s="1" t="str">
        <f>IF(טבלה1013[[#This Row],[3 הפלגות זהות]]="","",IF(טבלה1013[[#This Row],[3 הפלגות זהות]]=1,טבלה1013[[#This Row],[LengthofCycle]],W1023))</f>
        <v/>
      </c>
      <c r="Y1024" s="1" t="str">
        <f>IF(OR(טבלה1013[[#This Row],[הווסת פעיל?]]=0,טבלה1013[[#This Row],[הווסת פעיל?]]=""),"",SUM(Y1023,טבלה1013[[#This Row],[הווסת פעיל?]]))</f>
        <v/>
      </c>
      <c r="Z1024" s="1" t="str">
        <f>IF(AND(טבלה1013[[#This Row],[כמה מחזורים עד עקירה]]&lt;&gt;"",Y1025=""),טבלה1013[[#This Row],[כמה מחזורים עד עקירה]],"")</f>
        <v/>
      </c>
      <c r="AA1024" s="1" t="str">
        <f>IF(AND(טבלה1013[[#This Row],[הווסת פעיל?]]=1,טבלה1013[[#This Row],[וסת קבוע אחרון]]&lt;&gt;W1023),טבלה1013[[#This Row],[וסת קבוע אחרון]],"")</f>
        <v/>
      </c>
      <c r="AB1024" s="1" t="str">
        <f>IF(AND(טבלה1013[[#This Row],[הווסת פעיל?]]=1,X1023=0,טבלה1013[[#This Row],[וסת קבוע אחרון]]=W1023),טבלה1013[[#This Row],[וסת קבוע אחרון]],"")</f>
        <v/>
      </c>
      <c r="AC1024" s="1" t="str">
        <f>IF(AND(טבלה1013[[#This Row],[הווסת פעיל?]]=1,X1023=0,טבלה1013[[#This Row],[וסת קבוע אחרון]]&lt;&gt;W1023),1,"")</f>
        <v/>
      </c>
      <c r="AD1024" s="1" t="str">
        <f>IF(AND(טבלה1013[[#This Row],[הווסת פעיל?]]&lt;&gt;"",B1025=1),טבלה1013[[#This Row],[CycleNumber]],"")</f>
        <v/>
      </c>
      <c r="AE1024" s="1" t="str">
        <f>IF(AND(טבלה1013[[#This Row],[הווסת פעיל?]]&lt;&gt;"",X1023=""),טבלה1013[[#This Row],[CycleNumber]],"")</f>
        <v/>
      </c>
      <c r="AF1024" s="1" t="str">
        <f>IF(B1025=1,"",IF(טבלה1013[[#This Row],[הווסת פעיל?]]=1,IF(טבלה1013[[#This Row],[וסת קבוע אחרון]]=F1025,1,0),""))</f>
        <v/>
      </c>
      <c r="AG1024" s="1" t="str">
        <f>IF(B1025=1,"",IF(טבלה1013[[#This Row],[הווסת פעיל?]]=1,IF(OR(טבלה1013[[#This Row],[וסת קבוע אחרון]]=F1025,F1025=טבלה1013[[#This Row],[LengthofCycle]]),1,0),""))</f>
        <v/>
      </c>
      <c r="AH1024" s="1" t="str">
        <f>IF(B1025=1,"",IF(טבלה1013[[#This Row],[הווסת פעיל?]]=1,IF(OR(טבלה1013[[#This Row],[וסת קבוע אחרון]]=F1025,F1025=טבלה1013[[#This Row],[LengthofCycle]],AND(טבלה1013[[#This Row],[LengthofCycle]]&lt;&gt;טבלה1013[[#This Row],[וסת קבוע אחרון]],OR(F1025=28,F1025=29))),1,0),""))</f>
        <v/>
      </c>
      <c r="AI1024" s="1" t="str">
        <f>IF(AND(טבלה1013[[#This Row],[הווסת פעיל?]]=1,B1025=1),1,"")</f>
        <v/>
      </c>
      <c r="AJ1024" s="4">
        <f>IF(AND(טבלה1013[[#This Row],[הווסת פעיל?]]&lt;&gt;1,B1025&lt;&gt;1,B1025&lt;&gt;""),IF(טבלה1013[[#This Row],[LengthofCycle]]=F1025,1,0),"")</f>
        <v>1</v>
      </c>
      <c r="AK1024" s="4">
        <f>IF(AND(טבלה1013[[#This Row],[הווסת פעיל?]]&lt;&gt;1,B1025&lt;&gt;1,B1025&lt;&gt;""),IF(OR(טבלה1013[[#This Row],[LengthofCycle]]=F1025,F1025=29),1,0),"")</f>
        <v>1</v>
      </c>
      <c r="AL1024" s="4">
        <f>IF(AND(טבלה1013[[#This Row],[הווסת פעיל?]]&lt;&gt;1,B1025&lt;&gt;1,B1025&lt;&gt;""),IF(OR(טבלה1013[[#This Row],[LengthofCycle]]=F1025,F1025=29,F1025=28),1,0),"")</f>
        <v>1</v>
      </c>
    </row>
    <row r="1025" spans="1:38" x14ac:dyDescent="0.25">
      <c r="A1025" s="1" t="s">
        <v>140</v>
      </c>
      <c r="B1025" s="1">
        <v>12</v>
      </c>
      <c r="C1025" s="1">
        <v>0</v>
      </c>
      <c r="D1025" s="1">
        <v>1</v>
      </c>
      <c r="E1025" s="1">
        <v>0</v>
      </c>
      <c r="F1025" s="1">
        <v>26</v>
      </c>
      <c r="G1025" s="1">
        <f>טבלה1013[[#This Row],[LengthofCycle]]+1</f>
        <v>27</v>
      </c>
      <c r="H1025" s="1" t="str">
        <f>IF(IFERROR(LOOKUP(טבלה1013[[#This Row],[ClientID]],קביעויות[השבוע]),FALSE)=טבלה1013[[#This Row],[ClientID]],1,"")</f>
        <v/>
      </c>
      <c r="I1025" s="1" t="str">
        <f>IF(AND(טבלה1013[[#This Row],[CycleNumber]]&gt;1,OR(B1026="",טבלה1013[[#This Row],[CycleNumber]]&gt;B1024)),IF(OR(AND(טבלה1013[[#This Row],[LengthofCycle]]=28,F1024=28),AND(טבלה1013[[#This Row],[LengthofCycle]]=35,F1024=35)),1,""),"")</f>
        <v/>
      </c>
      <c r="J1025" s="1" t="str">
        <f>IF(AND(טבלה1013[[#This Row],[וסת השבוע]]=1,I1024=1,טבלה1013[[#This Row],[CycleNumber]]&gt;B1024),1,"")</f>
        <v/>
      </c>
      <c r="K1025" s="1" t="str">
        <f>IF(טבלה1013[[#This Row],[CycleNumber]]=1,"",IF(טבלה1013[[#This Row],[וסת השבוע]]=1,0,IF(K1024="","",IF(K1024=0,IF(טבלה1013[[#This Row],[LengthofCycle]]=28,0,1),IF(K1024=1,IF(טבלה1013[[#This Row],[LengthofCycle]]+F1024=28*2,0,2),IF(K1024=2,IF(טבלה1013[[#This Row],[LengthofCycle]]+F1024+F1023=28*3,0,3),""))))))</f>
        <v/>
      </c>
      <c r="L1025" s="1" t="str">
        <f>IF(טבלה1013[[#This Row],[וסת השבוע]]=1,IF(טבלה1013[[#This Row],[וסת השבוע וההפלגה ביחד]]=1,L1024+1,0),IF(AND(טבלה1013[[#This Row],[CycleNumber]]&gt;B1024,טבלה1013[[#This Row],[CycleNumber]]&gt;1),IF(טבלה1013[[#This Row],[וסת השבוע פעיל?]]&lt;&gt;"",L1024+1,""),""))</f>
        <v/>
      </c>
      <c r="M1025" s="1" t="str">
        <f>IF(AND(טבלה1013[[#This Row],[וסת השבוע פעיל?]]&lt;&gt;"",טבלה1013[[#This Row],[CycleNumber]]&lt;B1026,B1026&lt;&gt;"",טבלה1013[[#This Row],[וסת השבוע פעיל?]]&lt;3),IF(K1026=0,IF(AND(טבלה1013[[#This Row],[וסת השבוע פעיל?]]&gt;0,I1026=1),0,1),0),"")</f>
        <v/>
      </c>
      <c r="N1025" s="1" t="str">
        <f t="shared" si="84"/>
        <v/>
      </c>
      <c r="O1025" s="1" t="str">
        <f>IF(AND(טבלה1013[[#This Row],[חיזוי - שבוע]]=1,J1026=1),1,"")</f>
        <v/>
      </c>
      <c r="P1025" s="1" t="str">
        <f>IF(AND(טבלה1013[[#This Row],[חיזוי טוב עם הפלגה?]]=1,טבלה1013[[#This Row],[וסת קבוע אחרון]]&lt;&gt;28,X1024=1),1,"")</f>
        <v/>
      </c>
      <c r="Q1025" s="1" t="str">
        <f>IF(AND(טבלה1013[[#This Row],[וסת השבוע פעיל?]]&lt;3,OR(טבלה1013[[#This Row],[CycleNumber]]&gt;B1026,B1026="")),1,"")</f>
        <v/>
      </c>
      <c r="R1025" s="1" t="str">
        <f>IF(טבלה1013[[#This Row],[האישה קבעה וסת שבוע?]]=1,IF(טבלה1013[[#This Row],[וסת השבוע פעיל?]]&lt;3,1,0),"")</f>
        <v/>
      </c>
      <c r="S10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5" s="1">
        <f t="shared" si="85"/>
        <v>0</v>
      </c>
      <c r="U1025" s="1">
        <f t="shared" si="86"/>
        <v>0</v>
      </c>
      <c r="V1025" s="1">
        <f t="shared" si="87"/>
        <v>0</v>
      </c>
      <c r="W1025" s="1" t="str">
        <f>IF(טבלה1013[[#This Row],[3 הפלגות זהות]]="","",IF(טבלה1013[[#This Row],[3 הפלגות זהות]]=1,טבלה1013[[#This Row],[LengthofCycle]],W1024))</f>
        <v/>
      </c>
      <c r="Y1025" s="1" t="str">
        <f>IF(OR(טבלה1013[[#This Row],[הווסת פעיל?]]=0,טבלה1013[[#This Row],[הווסת פעיל?]]=""),"",SUM(Y1024,טבלה1013[[#This Row],[הווסת פעיל?]]))</f>
        <v/>
      </c>
      <c r="Z1025" s="1" t="str">
        <f>IF(AND(טבלה1013[[#This Row],[כמה מחזורים עד עקירה]]&lt;&gt;"",Y1026=""),טבלה1013[[#This Row],[כמה מחזורים עד עקירה]],"")</f>
        <v/>
      </c>
      <c r="AA1025" s="1" t="str">
        <f>IF(AND(טבלה1013[[#This Row],[הווסת פעיל?]]=1,טבלה1013[[#This Row],[וסת קבוע אחרון]]&lt;&gt;W1024),טבלה1013[[#This Row],[וסת קבוע אחרון]],"")</f>
        <v/>
      </c>
      <c r="AB1025" s="1" t="str">
        <f>IF(AND(טבלה1013[[#This Row],[הווסת פעיל?]]=1,X1024=0,טבלה1013[[#This Row],[וסת קבוע אחרון]]=W1024),טבלה1013[[#This Row],[וסת קבוע אחרון]],"")</f>
        <v/>
      </c>
      <c r="AC1025" s="1" t="str">
        <f>IF(AND(טבלה1013[[#This Row],[הווסת פעיל?]]=1,X1024=0,טבלה1013[[#This Row],[וסת קבוע אחרון]]&lt;&gt;W1024),1,"")</f>
        <v/>
      </c>
      <c r="AD1025" s="1" t="str">
        <f>IF(AND(טבלה1013[[#This Row],[הווסת פעיל?]]&lt;&gt;"",B1026=1),טבלה1013[[#This Row],[CycleNumber]],"")</f>
        <v/>
      </c>
      <c r="AE1025" s="1" t="str">
        <f>IF(AND(טבלה1013[[#This Row],[הווסת פעיל?]]&lt;&gt;"",X1024=""),טבלה1013[[#This Row],[CycleNumber]],"")</f>
        <v/>
      </c>
      <c r="AF1025" s="1" t="str">
        <f>IF(B1026=1,"",IF(טבלה1013[[#This Row],[הווסת פעיל?]]=1,IF(טבלה1013[[#This Row],[וסת קבוע אחרון]]=F1026,1,0),""))</f>
        <v/>
      </c>
      <c r="AG1025" s="1" t="str">
        <f>IF(B1026=1,"",IF(טבלה1013[[#This Row],[הווסת פעיל?]]=1,IF(OR(טבלה1013[[#This Row],[וסת קבוע אחרון]]=F1026,F1026=טבלה1013[[#This Row],[LengthofCycle]]),1,0),""))</f>
        <v/>
      </c>
      <c r="AH1025" s="1" t="str">
        <f>IF(B1026=1,"",IF(טבלה1013[[#This Row],[הווסת פעיל?]]=1,IF(OR(טבלה1013[[#This Row],[וסת קבוע אחרון]]=F1026,F1026=טבלה1013[[#This Row],[LengthofCycle]],AND(טבלה1013[[#This Row],[LengthofCycle]]&lt;&gt;טבלה1013[[#This Row],[וסת קבוע אחרון]],OR(F1026=28,F1026=29))),1,0),""))</f>
        <v/>
      </c>
      <c r="AI1025" s="1" t="str">
        <f>IF(AND(טבלה1013[[#This Row],[הווסת פעיל?]]=1,B1026=1),1,"")</f>
        <v/>
      </c>
      <c r="AJ1025" s="4">
        <f>IF(AND(טבלה1013[[#This Row],[הווסת פעיל?]]&lt;&gt;1,B1026&lt;&gt;1,B1026&lt;&gt;""),IF(טבלה1013[[#This Row],[LengthofCycle]]=F1026,1,0),"")</f>
        <v>0</v>
      </c>
      <c r="AK1025" s="4">
        <f>IF(AND(טבלה1013[[#This Row],[הווסת פעיל?]]&lt;&gt;1,B1026&lt;&gt;1,B1026&lt;&gt;""),IF(OR(טבלה1013[[#This Row],[LengthofCycle]]=F1026,F1026=29),1,0),"")</f>
        <v>0</v>
      </c>
      <c r="AL1025" s="4">
        <f>IF(AND(טבלה1013[[#This Row],[הווסת פעיל?]]&lt;&gt;1,B1026&lt;&gt;1,B1026&lt;&gt;""),IF(OR(טבלה1013[[#This Row],[LengthofCycle]]=F1026,F1026=29,F1026=28),1,0),"")</f>
        <v>0</v>
      </c>
    </row>
    <row r="1026" spans="1:38" x14ac:dyDescent="0.25">
      <c r="A1026" s="1" t="s">
        <v>140</v>
      </c>
      <c r="B1026" s="1">
        <v>13</v>
      </c>
      <c r="C1026" s="1">
        <v>0</v>
      </c>
      <c r="D1026" s="1">
        <v>1</v>
      </c>
      <c r="E1026" s="1">
        <v>0</v>
      </c>
      <c r="F1026" s="1">
        <v>24</v>
      </c>
      <c r="G1026" s="1">
        <f>טבלה1013[[#This Row],[LengthofCycle]]+1</f>
        <v>25</v>
      </c>
      <c r="H1026" s="1" t="str">
        <f>IF(IFERROR(LOOKUP(טבלה1013[[#This Row],[ClientID]],קביעויות[השבוע]),FALSE)=טבלה1013[[#This Row],[ClientID]],1,"")</f>
        <v/>
      </c>
      <c r="I1026" s="1" t="str">
        <f>IF(AND(טבלה1013[[#This Row],[CycleNumber]]&gt;1,OR(B1027="",טבלה1013[[#This Row],[CycleNumber]]&gt;B1025)),IF(OR(AND(טבלה1013[[#This Row],[LengthofCycle]]=28,F1025=28),AND(טבלה1013[[#This Row],[LengthofCycle]]=35,F1025=35)),1,""),"")</f>
        <v/>
      </c>
      <c r="J1026" s="1" t="str">
        <f>IF(AND(טבלה1013[[#This Row],[וסת השבוע]]=1,I1025=1,טבלה1013[[#This Row],[CycleNumber]]&gt;B1025),1,"")</f>
        <v/>
      </c>
      <c r="K1026" s="1" t="str">
        <f>IF(טבלה1013[[#This Row],[CycleNumber]]=1,"",IF(טבלה1013[[#This Row],[וסת השבוע]]=1,0,IF(K1025="","",IF(K1025=0,IF(טבלה1013[[#This Row],[LengthofCycle]]=28,0,1),IF(K1025=1,IF(טבלה1013[[#This Row],[LengthofCycle]]+F1025=28*2,0,2),IF(K1025=2,IF(טבלה1013[[#This Row],[LengthofCycle]]+F1025+F1024=28*3,0,3),""))))))</f>
        <v/>
      </c>
      <c r="L1026" s="1" t="str">
        <f>IF(טבלה1013[[#This Row],[וסת השבוע]]=1,IF(טבלה1013[[#This Row],[וסת השבוע וההפלגה ביחד]]=1,L1025+1,0),IF(AND(טבלה1013[[#This Row],[CycleNumber]]&gt;B1025,טבלה1013[[#This Row],[CycleNumber]]&gt;1),IF(טבלה1013[[#This Row],[וסת השבוע פעיל?]]&lt;&gt;"",L1025+1,""),""))</f>
        <v/>
      </c>
      <c r="M1026" s="1" t="str">
        <f>IF(AND(טבלה1013[[#This Row],[וסת השבוע פעיל?]]&lt;&gt;"",טבלה1013[[#This Row],[CycleNumber]]&lt;B1027,B1027&lt;&gt;"",טבלה1013[[#This Row],[וסת השבוע פעיל?]]&lt;3),IF(K1027=0,IF(AND(טבלה1013[[#This Row],[וסת השבוע פעיל?]]&gt;0,I1027=1),0,1),0),"")</f>
        <v/>
      </c>
      <c r="N1026" s="1" t="str">
        <f t="shared" si="84"/>
        <v/>
      </c>
      <c r="O1026" s="1" t="str">
        <f>IF(AND(טבלה1013[[#This Row],[חיזוי - שבוע]]=1,J1027=1),1,"")</f>
        <v/>
      </c>
      <c r="P1026" s="1" t="str">
        <f>IF(AND(טבלה1013[[#This Row],[חיזוי טוב עם הפלגה?]]=1,טבלה1013[[#This Row],[וסת קבוע אחרון]]&lt;&gt;28,X1025=1),1,"")</f>
        <v/>
      </c>
      <c r="Q1026" s="1" t="str">
        <f>IF(AND(טבלה1013[[#This Row],[וסת השבוע פעיל?]]&lt;3,OR(טבלה1013[[#This Row],[CycleNumber]]&gt;B1027,B1027="")),1,"")</f>
        <v/>
      </c>
      <c r="R1026" s="1" t="str">
        <f>IF(טבלה1013[[#This Row],[האישה קבעה וסת שבוע?]]=1,IF(טבלה1013[[#This Row],[וסת השבוע פעיל?]]&lt;3,1,0),"")</f>
        <v/>
      </c>
      <c r="S10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6" s="1">
        <f t="shared" si="85"/>
        <v>0</v>
      </c>
      <c r="U1026" s="1">
        <f t="shared" si="86"/>
        <v>0</v>
      </c>
      <c r="V1026" s="1">
        <f t="shared" si="87"/>
        <v>0</v>
      </c>
      <c r="W1026" s="1" t="str">
        <f>IF(טבלה1013[[#This Row],[3 הפלגות זהות]]="","",IF(טבלה1013[[#This Row],[3 הפלגות זהות]]=1,טבלה1013[[#This Row],[LengthofCycle]],W1025))</f>
        <v/>
      </c>
      <c r="Y1026" s="1" t="str">
        <f>IF(OR(טבלה1013[[#This Row],[הווסת פעיל?]]=0,טבלה1013[[#This Row],[הווסת פעיל?]]=""),"",SUM(Y1025,טבלה1013[[#This Row],[הווסת פעיל?]]))</f>
        <v/>
      </c>
      <c r="Z1026" s="1" t="str">
        <f>IF(AND(טבלה1013[[#This Row],[כמה מחזורים עד עקירה]]&lt;&gt;"",Y1027=""),טבלה1013[[#This Row],[כמה מחזורים עד עקירה]],"")</f>
        <v/>
      </c>
      <c r="AA1026" s="1" t="str">
        <f>IF(AND(טבלה1013[[#This Row],[הווסת פעיל?]]=1,טבלה1013[[#This Row],[וסת קבוע אחרון]]&lt;&gt;W1025),טבלה1013[[#This Row],[וסת קבוע אחרון]],"")</f>
        <v/>
      </c>
      <c r="AB1026" s="1" t="str">
        <f>IF(AND(טבלה1013[[#This Row],[הווסת פעיל?]]=1,X1025=0,טבלה1013[[#This Row],[וסת קבוע אחרון]]=W1025),טבלה1013[[#This Row],[וסת קבוע אחרון]],"")</f>
        <v/>
      </c>
      <c r="AC1026" s="1" t="str">
        <f>IF(AND(טבלה1013[[#This Row],[הווסת פעיל?]]=1,X1025=0,טבלה1013[[#This Row],[וסת קבוע אחרון]]&lt;&gt;W1025),1,"")</f>
        <v/>
      </c>
      <c r="AD1026" s="1" t="str">
        <f>IF(AND(טבלה1013[[#This Row],[הווסת פעיל?]]&lt;&gt;"",B1027=1),טבלה1013[[#This Row],[CycleNumber]],"")</f>
        <v/>
      </c>
      <c r="AE1026" s="1" t="str">
        <f>IF(AND(טבלה1013[[#This Row],[הווסת פעיל?]]&lt;&gt;"",X1025=""),טבלה1013[[#This Row],[CycleNumber]],"")</f>
        <v/>
      </c>
      <c r="AF1026" s="1" t="str">
        <f>IF(B1027=1,"",IF(טבלה1013[[#This Row],[הווסת פעיל?]]=1,IF(טבלה1013[[#This Row],[וסת קבוע אחרון]]=F1027,1,0),""))</f>
        <v/>
      </c>
      <c r="AG1026" s="1" t="str">
        <f>IF(B1027=1,"",IF(טבלה1013[[#This Row],[הווסת פעיל?]]=1,IF(OR(טבלה1013[[#This Row],[וסת קבוע אחרון]]=F1027,F1027=טבלה1013[[#This Row],[LengthofCycle]]),1,0),""))</f>
        <v/>
      </c>
      <c r="AH1026" s="1" t="str">
        <f>IF(B1027=1,"",IF(טבלה1013[[#This Row],[הווסת פעיל?]]=1,IF(OR(טבלה1013[[#This Row],[וסת קבוע אחרון]]=F1027,F1027=טבלה1013[[#This Row],[LengthofCycle]],AND(טבלה1013[[#This Row],[LengthofCycle]]&lt;&gt;טבלה1013[[#This Row],[וסת קבוע אחרון]],OR(F1027=28,F1027=29))),1,0),""))</f>
        <v/>
      </c>
      <c r="AI1026" s="1" t="str">
        <f>IF(AND(טבלה1013[[#This Row],[הווסת פעיל?]]=1,B1027=1),1,"")</f>
        <v/>
      </c>
      <c r="AJ1026" s="4">
        <f>IF(AND(טבלה1013[[#This Row],[הווסת פעיל?]]&lt;&gt;1,B1027&lt;&gt;1,B1027&lt;&gt;""),IF(טבלה1013[[#This Row],[LengthofCycle]]=F1027,1,0),"")</f>
        <v>0</v>
      </c>
      <c r="AK1026" s="4">
        <f>IF(AND(טבלה1013[[#This Row],[הווסת פעיל?]]&lt;&gt;1,B1027&lt;&gt;1,B1027&lt;&gt;""),IF(OR(טבלה1013[[#This Row],[LengthofCycle]]=F1027,F1027=29),1,0),"")</f>
        <v>0</v>
      </c>
      <c r="AL1026" s="4">
        <f>IF(AND(טבלה1013[[#This Row],[הווסת פעיל?]]&lt;&gt;1,B1027&lt;&gt;1,B1027&lt;&gt;""),IF(OR(טבלה1013[[#This Row],[LengthofCycle]]=F1027,F1027=29,F1027=28),1,0),"")</f>
        <v>0</v>
      </c>
    </row>
    <row r="1027" spans="1:38" x14ac:dyDescent="0.25">
      <c r="A1027" s="1" t="s">
        <v>140</v>
      </c>
      <c r="B1027" s="1">
        <v>14</v>
      </c>
      <c r="C1027" s="1">
        <v>0</v>
      </c>
      <c r="D1027" s="1">
        <v>1</v>
      </c>
      <c r="E1027" s="1">
        <v>0</v>
      </c>
      <c r="F1027" s="1">
        <v>25</v>
      </c>
      <c r="G1027" s="1">
        <f>טבלה1013[[#This Row],[LengthofCycle]]+1</f>
        <v>26</v>
      </c>
      <c r="H1027" s="1" t="str">
        <f>IF(IFERROR(LOOKUP(טבלה1013[[#This Row],[ClientID]],קביעויות[השבוע]),FALSE)=טבלה1013[[#This Row],[ClientID]],1,"")</f>
        <v/>
      </c>
      <c r="I1027" s="1" t="str">
        <f>IF(AND(טבלה1013[[#This Row],[CycleNumber]]&gt;1,OR(B1028="",טבלה1013[[#This Row],[CycleNumber]]&gt;B1026)),IF(OR(AND(טבלה1013[[#This Row],[LengthofCycle]]=28,F1026=28),AND(טבלה1013[[#This Row],[LengthofCycle]]=35,F1026=35)),1,""),"")</f>
        <v/>
      </c>
      <c r="J1027" s="1" t="str">
        <f>IF(AND(טבלה1013[[#This Row],[וסת השבוע]]=1,I1026=1,טבלה1013[[#This Row],[CycleNumber]]&gt;B1026),1,"")</f>
        <v/>
      </c>
      <c r="K1027" s="1" t="str">
        <f>IF(טבלה1013[[#This Row],[CycleNumber]]=1,"",IF(טבלה1013[[#This Row],[וסת השבוע]]=1,0,IF(K1026="","",IF(K1026=0,IF(טבלה1013[[#This Row],[LengthofCycle]]=28,0,1),IF(K1026=1,IF(טבלה1013[[#This Row],[LengthofCycle]]+F1026=28*2,0,2),IF(K1026=2,IF(טבלה1013[[#This Row],[LengthofCycle]]+F1026+F1025=28*3,0,3),""))))))</f>
        <v/>
      </c>
      <c r="L1027" s="1" t="str">
        <f>IF(טבלה1013[[#This Row],[וסת השבוע]]=1,IF(טבלה1013[[#This Row],[וסת השבוע וההפלגה ביחד]]=1,L1026+1,0),IF(AND(טבלה1013[[#This Row],[CycleNumber]]&gt;B1026,טבלה1013[[#This Row],[CycleNumber]]&gt;1),IF(טבלה1013[[#This Row],[וסת השבוע פעיל?]]&lt;&gt;"",L1026+1,""),""))</f>
        <v/>
      </c>
      <c r="M1027" s="1" t="str">
        <f>IF(AND(טבלה1013[[#This Row],[וסת השבוע פעיל?]]&lt;&gt;"",טבלה1013[[#This Row],[CycleNumber]]&lt;B1028,B1028&lt;&gt;"",טבלה1013[[#This Row],[וסת השבוע פעיל?]]&lt;3),IF(K1028=0,IF(AND(טבלה1013[[#This Row],[וסת השבוע פעיל?]]&gt;0,I1028=1),0,1),0),"")</f>
        <v/>
      </c>
      <c r="N1027" s="1" t="str">
        <f t="shared" si="84"/>
        <v/>
      </c>
      <c r="O1027" s="1" t="str">
        <f>IF(AND(טבלה1013[[#This Row],[חיזוי - שבוע]]=1,J1028=1),1,"")</f>
        <v/>
      </c>
      <c r="P1027" s="1" t="str">
        <f>IF(AND(טבלה1013[[#This Row],[חיזוי טוב עם הפלגה?]]=1,טבלה1013[[#This Row],[וסת קבוע אחרון]]&lt;&gt;28,X1026=1),1,"")</f>
        <v/>
      </c>
      <c r="Q1027" s="1" t="str">
        <f>IF(AND(טבלה1013[[#This Row],[וסת השבוע פעיל?]]&lt;3,OR(טבלה1013[[#This Row],[CycleNumber]]&gt;B1028,B1028="")),1,"")</f>
        <v/>
      </c>
      <c r="R1027" s="1" t="str">
        <f>IF(טבלה1013[[#This Row],[האישה קבעה וסת שבוע?]]=1,IF(טבלה1013[[#This Row],[וסת השבוע פעיל?]]&lt;3,1,0),"")</f>
        <v/>
      </c>
      <c r="S10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7" s="1">
        <f t="shared" si="85"/>
        <v>0</v>
      </c>
      <c r="U1027" s="1">
        <f t="shared" si="86"/>
        <v>0</v>
      </c>
      <c r="V1027" s="1">
        <f t="shared" si="87"/>
        <v>0</v>
      </c>
      <c r="W1027" s="1" t="str">
        <f>IF(טבלה1013[[#This Row],[3 הפלגות זהות]]="","",IF(טבלה1013[[#This Row],[3 הפלגות זהות]]=1,טבלה1013[[#This Row],[LengthofCycle]],W1026))</f>
        <v/>
      </c>
      <c r="Y1027" s="1" t="str">
        <f>IF(OR(טבלה1013[[#This Row],[הווסת פעיל?]]=0,טבלה1013[[#This Row],[הווסת פעיל?]]=""),"",SUM(Y1026,טבלה1013[[#This Row],[הווסת פעיל?]]))</f>
        <v/>
      </c>
      <c r="Z1027" s="1" t="str">
        <f>IF(AND(טבלה1013[[#This Row],[כמה מחזורים עד עקירה]]&lt;&gt;"",Y1028=""),טבלה1013[[#This Row],[כמה מחזורים עד עקירה]],"")</f>
        <v/>
      </c>
      <c r="AA1027" s="1" t="str">
        <f>IF(AND(טבלה1013[[#This Row],[הווסת פעיל?]]=1,טבלה1013[[#This Row],[וסת קבוע אחרון]]&lt;&gt;W1026),טבלה1013[[#This Row],[וסת קבוע אחרון]],"")</f>
        <v/>
      </c>
      <c r="AB1027" s="1" t="str">
        <f>IF(AND(טבלה1013[[#This Row],[הווסת פעיל?]]=1,X1026=0,טבלה1013[[#This Row],[וסת קבוע אחרון]]=W1026),טבלה1013[[#This Row],[וסת קבוע אחרון]],"")</f>
        <v/>
      </c>
      <c r="AC1027" s="1" t="str">
        <f>IF(AND(טבלה1013[[#This Row],[הווסת פעיל?]]=1,X1026=0,טבלה1013[[#This Row],[וסת קבוע אחרון]]&lt;&gt;W1026),1,"")</f>
        <v/>
      </c>
      <c r="AD1027" s="1" t="str">
        <f>IF(AND(טבלה1013[[#This Row],[הווסת פעיל?]]&lt;&gt;"",B1028=1),טבלה1013[[#This Row],[CycleNumber]],"")</f>
        <v/>
      </c>
      <c r="AE1027" s="1" t="str">
        <f>IF(AND(טבלה1013[[#This Row],[הווסת פעיל?]]&lt;&gt;"",X1026=""),טבלה1013[[#This Row],[CycleNumber]],"")</f>
        <v/>
      </c>
      <c r="AF1027" s="1" t="str">
        <f>IF(B1028=1,"",IF(טבלה1013[[#This Row],[הווסת פעיל?]]=1,IF(טבלה1013[[#This Row],[וסת קבוע אחרון]]=F1028,1,0),""))</f>
        <v/>
      </c>
      <c r="AG1027" s="1" t="str">
        <f>IF(B1028=1,"",IF(טבלה1013[[#This Row],[הווסת פעיל?]]=1,IF(OR(טבלה1013[[#This Row],[וסת קבוע אחרון]]=F1028,F1028=טבלה1013[[#This Row],[LengthofCycle]]),1,0),""))</f>
        <v/>
      </c>
      <c r="AH1027" s="1" t="str">
        <f>IF(B1028=1,"",IF(טבלה1013[[#This Row],[הווסת פעיל?]]=1,IF(OR(טבלה1013[[#This Row],[וסת קבוע אחרון]]=F1028,F1028=טבלה1013[[#This Row],[LengthofCycle]],AND(טבלה1013[[#This Row],[LengthofCycle]]&lt;&gt;טבלה1013[[#This Row],[וסת קבוע אחרון]],OR(F1028=28,F1028=29))),1,0),""))</f>
        <v/>
      </c>
      <c r="AI1027" s="1" t="str">
        <f>IF(AND(טבלה1013[[#This Row],[הווסת פעיל?]]=1,B1028=1),1,"")</f>
        <v/>
      </c>
      <c r="AJ1027" s="4">
        <f>IF(AND(טבלה1013[[#This Row],[הווסת פעיל?]]&lt;&gt;1,B1028&lt;&gt;1,B1028&lt;&gt;""),IF(טבלה1013[[#This Row],[LengthofCycle]]=F1028,1,0),"")</f>
        <v>1</v>
      </c>
      <c r="AK1027" s="4">
        <f>IF(AND(טבלה1013[[#This Row],[הווסת פעיל?]]&lt;&gt;1,B1028&lt;&gt;1,B1028&lt;&gt;""),IF(OR(טבלה1013[[#This Row],[LengthofCycle]]=F1028,F1028=29),1,0),"")</f>
        <v>1</v>
      </c>
      <c r="AL1027" s="4">
        <f>IF(AND(טבלה1013[[#This Row],[הווסת פעיל?]]&lt;&gt;1,B1028&lt;&gt;1,B1028&lt;&gt;""),IF(OR(טבלה1013[[#This Row],[LengthofCycle]]=F1028,F1028=29,F1028=28),1,0),"")</f>
        <v>1</v>
      </c>
    </row>
    <row r="1028" spans="1:38" x14ac:dyDescent="0.25">
      <c r="A1028" s="1" t="s">
        <v>140</v>
      </c>
      <c r="B1028" s="1">
        <v>15</v>
      </c>
      <c r="C1028" s="1">
        <v>0</v>
      </c>
      <c r="D1028" s="1">
        <v>1</v>
      </c>
      <c r="E1028" s="1">
        <v>0</v>
      </c>
      <c r="F1028" s="1">
        <v>25</v>
      </c>
      <c r="G1028" s="1">
        <f>טבלה1013[[#This Row],[LengthofCycle]]+1</f>
        <v>26</v>
      </c>
      <c r="H1028" s="1" t="str">
        <f>IF(IFERROR(LOOKUP(טבלה1013[[#This Row],[ClientID]],קביעויות[השבוע]),FALSE)=טבלה1013[[#This Row],[ClientID]],1,"")</f>
        <v/>
      </c>
      <c r="I1028" s="1" t="str">
        <f>IF(AND(טבלה1013[[#This Row],[CycleNumber]]&gt;1,OR(B1029="",טבלה1013[[#This Row],[CycleNumber]]&gt;B1027)),IF(OR(AND(טבלה1013[[#This Row],[LengthofCycle]]=28,F1027=28),AND(טבלה1013[[#This Row],[LengthofCycle]]=35,F1027=35)),1,""),"")</f>
        <v/>
      </c>
      <c r="J1028" s="1" t="str">
        <f>IF(AND(טבלה1013[[#This Row],[וסת השבוע]]=1,I1027=1,טבלה1013[[#This Row],[CycleNumber]]&gt;B1027),1,"")</f>
        <v/>
      </c>
      <c r="K1028" s="1" t="str">
        <f>IF(טבלה1013[[#This Row],[CycleNumber]]=1,"",IF(טבלה1013[[#This Row],[וסת השבוע]]=1,0,IF(K1027="","",IF(K1027=0,IF(טבלה1013[[#This Row],[LengthofCycle]]=28,0,1),IF(K1027=1,IF(טבלה1013[[#This Row],[LengthofCycle]]+F1027=28*2,0,2),IF(K1027=2,IF(טבלה1013[[#This Row],[LengthofCycle]]+F1027+F1026=28*3,0,3),""))))))</f>
        <v/>
      </c>
      <c r="L1028" s="1" t="str">
        <f>IF(טבלה1013[[#This Row],[וסת השבוע]]=1,IF(טבלה1013[[#This Row],[וסת השבוע וההפלגה ביחד]]=1,L1027+1,0),IF(AND(טבלה1013[[#This Row],[CycleNumber]]&gt;B1027,טבלה1013[[#This Row],[CycleNumber]]&gt;1),IF(טבלה1013[[#This Row],[וסת השבוע פעיל?]]&lt;&gt;"",L1027+1,""),""))</f>
        <v/>
      </c>
      <c r="M1028" s="1" t="str">
        <f>IF(AND(טבלה1013[[#This Row],[וסת השבוע פעיל?]]&lt;&gt;"",טבלה1013[[#This Row],[CycleNumber]]&lt;B1029,B1029&lt;&gt;"",טבלה1013[[#This Row],[וסת השבוע פעיל?]]&lt;3),IF(K1029=0,IF(AND(טבלה1013[[#This Row],[וסת השבוע פעיל?]]&gt;0,I1029=1),0,1),0),"")</f>
        <v/>
      </c>
      <c r="N1028" s="1" t="str">
        <f t="shared" si="84"/>
        <v/>
      </c>
      <c r="O1028" s="1" t="str">
        <f>IF(AND(טבלה1013[[#This Row],[חיזוי - שבוע]]=1,J1029=1),1,"")</f>
        <v/>
      </c>
      <c r="P1028" s="1" t="str">
        <f>IF(AND(טבלה1013[[#This Row],[חיזוי טוב עם הפלגה?]]=1,טבלה1013[[#This Row],[וסת קבוע אחרון]]&lt;&gt;28,X1027=1),1,"")</f>
        <v/>
      </c>
      <c r="Q1028" s="1" t="str">
        <f>IF(AND(טבלה1013[[#This Row],[וסת השבוע פעיל?]]&lt;3,OR(טבלה1013[[#This Row],[CycleNumber]]&gt;B1029,B1029="")),1,"")</f>
        <v/>
      </c>
      <c r="R1028" s="1" t="str">
        <f>IF(טבלה1013[[#This Row],[האישה קבעה וסת שבוע?]]=1,IF(טבלה1013[[#This Row],[וסת השבוע פעיל?]]&lt;3,1,0),"")</f>
        <v/>
      </c>
      <c r="S10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8" s="1">
        <f t="shared" si="85"/>
        <v>0</v>
      </c>
      <c r="U1028" s="1">
        <f t="shared" si="86"/>
        <v>0</v>
      </c>
      <c r="V1028" s="1">
        <f t="shared" si="87"/>
        <v>0</v>
      </c>
      <c r="W1028" s="1" t="str">
        <f>IF(טבלה1013[[#This Row],[3 הפלגות זהות]]="","",IF(טבלה1013[[#This Row],[3 הפלגות זהות]]=1,טבלה1013[[#This Row],[LengthofCycle]],W1027))</f>
        <v/>
      </c>
      <c r="Y1028" s="1" t="str">
        <f>IF(OR(טבלה1013[[#This Row],[הווסת פעיל?]]=0,טבלה1013[[#This Row],[הווסת פעיל?]]=""),"",SUM(Y1027,טבלה1013[[#This Row],[הווסת פעיל?]]))</f>
        <v/>
      </c>
      <c r="Z1028" s="1" t="str">
        <f>IF(AND(טבלה1013[[#This Row],[כמה מחזורים עד עקירה]]&lt;&gt;"",Y1029=""),טבלה1013[[#This Row],[כמה מחזורים עד עקירה]],"")</f>
        <v/>
      </c>
      <c r="AA1028" s="1" t="str">
        <f>IF(AND(טבלה1013[[#This Row],[הווסת פעיל?]]=1,טבלה1013[[#This Row],[וסת קבוע אחרון]]&lt;&gt;W1027),טבלה1013[[#This Row],[וסת קבוע אחרון]],"")</f>
        <v/>
      </c>
      <c r="AB1028" s="1" t="str">
        <f>IF(AND(טבלה1013[[#This Row],[הווסת פעיל?]]=1,X1027=0,טבלה1013[[#This Row],[וסת קבוע אחרון]]=W1027),טבלה1013[[#This Row],[וסת קבוע אחרון]],"")</f>
        <v/>
      </c>
      <c r="AC1028" s="1" t="str">
        <f>IF(AND(טבלה1013[[#This Row],[הווסת פעיל?]]=1,X1027=0,טבלה1013[[#This Row],[וסת קבוע אחרון]]&lt;&gt;W1027),1,"")</f>
        <v/>
      </c>
      <c r="AD1028" s="1" t="str">
        <f>IF(AND(טבלה1013[[#This Row],[הווסת פעיל?]]&lt;&gt;"",B1029=1),טבלה1013[[#This Row],[CycleNumber]],"")</f>
        <v/>
      </c>
      <c r="AE1028" s="1" t="str">
        <f>IF(AND(טבלה1013[[#This Row],[הווסת פעיל?]]&lt;&gt;"",X1027=""),טבלה1013[[#This Row],[CycleNumber]],"")</f>
        <v/>
      </c>
      <c r="AF1028" s="1" t="str">
        <f>IF(B1029=1,"",IF(טבלה1013[[#This Row],[הווסת פעיל?]]=1,IF(טבלה1013[[#This Row],[וסת קבוע אחרון]]=F1029,1,0),""))</f>
        <v/>
      </c>
      <c r="AG1028" s="1" t="str">
        <f>IF(B1029=1,"",IF(טבלה1013[[#This Row],[הווסת פעיל?]]=1,IF(OR(טבלה1013[[#This Row],[וסת קבוע אחרון]]=F1029,F1029=טבלה1013[[#This Row],[LengthofCycle]]),1,0),""))</f>
        <v/>
      </c>
      <c r="AH1028" s="1" t="str">
        <f>IF(B1029=1,"",IF(טבלה1013[[#This Row],[הווסת פעיל?]]=1,IF(OR(טבלה1013[[#This Row],[וסת קבוע אחרון]]=F1029,F1029=טבלה1013[[#This Row],[LengthofCycle]],AND(טבלה1013[[#This Row],[LengthofCycle]]&lt;&gt;טבלה1013[[#This Row],[וסת קבוע אחרון]],OR(F1029=28,F1029=29))),1,0),""))</f>
        <v/>
      </c>
      <c r="AI1028" s="1" t="str">
        <f>IF(AND(טבלה1013[[#This Row],[הווסת פעיל?]]=1,B1029=1),1,"")</f>
        <v/>
      </c>
      <c r="AJ1028" s="4">
        <f>IF(AND(טבלה1013[[#This Row],[הווסת פעיל?]]&lt;&gt;1,B1029&lt;&gt;1,B1029&lt;&gt;""),IF(טבלה1013[[#This Row],[LengthofCycle]]=F1029,1,0),"")</f>
        <v>0</v>
      </c>
      <c r="AK1028" s="4">
        <f>IF(AND(טבלה1013[[#This Row],[הווסת פעיל?]]&lt;&gt;1,B1029&lt;&gt;1,B1029&lt;&gt;""),IF(OR(טבלה1013[[#This Row],[LengthofCycle]]=F1029,F1029=29),1,0),"")</f>
        <v>0</v>
      </c>
      <c r="AL1028" s="4">
        <f>IF(AND(טבלה1013[[#This Row],[הווסת פעיל?]]&lt;&gt;1,B1029&lt;&gt;1,B1029&lt;&gt;""),IF(OR(טבלה1013[[#This Row],[LengthofCycle]]=F1029,F1029=29,F1029=28),1,0),"")</f>
        <v>0</v>
      </c>
    </row>
    <row r="1029" spans="1:38" x14ac:dyDescent="0.25">
      <c r="A1029" s="1" t="s">
        <v>140</v>
      </c>
      <c r="B1029" s="1">
        <v>16</v>
      </c>
      <c r="C1029" s="1">
        <v>0</v>
      </c>
      <c r="D1029" s="1">
        <v>1</v>
      </c>
      <c r="E1029" s="1">
        <v>0</v>
      </c>
      <c r="F1029" s="1">
        <v>27</v>
      </c>
      <c r="G1029" s="1">
        <f>טבלה1013[[#This Row],[LengthofCycle]]+1</f>
        <v>28</v>
      </c>
      <c r="H1029" s="1" t="str">
        <f>IF(IFERROR(LOOKUP(טבלה1013[[#This Row],[ClientID]],קביעויות[השבוע]),FALSE)=טבלה1013[[#This Row],[ClientID]],1,"")</f>
        <v/>
      </c>
      <c r="I1029" s="1" t="str">
        <f>IF(AND(טבלה1013[[#This Row],[CycleNumber]]&gt;1,OR(B1030="",טבלה1013[[#This Row],[CycleNumber]]&gt;B1028)),IF(OR(AND(טבלה1013[[#This Row],[LengthofCycle]]=28,F1028=28),AND(טבלה1013[[#This Row],[LengthofCycle]]=35,F1028=35)),1,""),"")</f>
        <v/>
      </c>
      <c r="J1029" s="1" t="str">
        <f>IF(AND(טבלה1013[[#This Row],[וסת השבוע]]=1,I1028=1,טבלה1013[[#This Row],[CycleNumber]]&gt;B1028),1,"")</f>
        <v/>
      </c>
      <c r="K1029" s="1" t="str">
        <f>IF(טבלה1013[[#This Row],[CycleNumber]]=1,"",IF(טבלה1013[[#This Row],[וסת השבוע]]=1,0,IF(K1028="","",IF(K1028=0,IF(טבלה1013[[#This Row],[LengthofCycle]]=28,0,1),IF(K1028=1,IF(טבלה1013[[#This Row],[LengthofCycle]]+F1028=28*2,0,2),IF(K1028=2,IF(טבלה1013[[#This Row],[LengthofCycle]]+F1028+F1027=28*3,0,3),""))))))</f>
        <v/>
      </c>
      <c r="L1029" s="1" t="str">
        <f>IF(טבלה1013[[#This Row],[וסת השבוע]]=1,IF(טבלה1013[[#This Row],[וסת השבוע וההפלגה ביחד]]=1,L1028+1,0),IF(AND(טבלה1013[[#This Row],[CycleNumber]]&gt;B1028,טבלה1013[[#This Row],[CycleNumber]]&gt;1),IF(טבלה1013[[#This Row],[וסת השבוע פעיל?]]&lt;&gt;"",L1028+1,""),""))</f>
        <v/>
      </c>
      <c r="M1029" s="1" t="str">
        <f>IF(AND(טבלה1013[[#This Row],[וסת השבוע פעיל?]]&lt;&gt;"",טבלה1013[[#This Row],[CycleNumber]]&lt;B1030,B1030&lt;&gt;"",טבלה1013[[#This Row],[וסת השבוע פעיל?]]&lt;3),IF(K1030=0,IF(AND(טבלה1013[[#This Row],[וסת השבוע פעיל?]]&gt;0,I1030=1),0,1),0),"")</f>
        <v/>
      </c>
      <c r="N1029" s="1" t="str">
        <f t="shared" si="84"/>
        <v/>
      </c>
      <c r="O1029" s="1" t="str">
        <f>IF(AND(טבלה1013[[#This Row],[חיזוי - שבוע]]=1,J1030=1),1,"")</f>
        <v/>
      </c>
      <c r="P1029" s="1" t="str">
        <f>IF(AND(טבלה1013[[#This Row],[חיזוי טוב עם הפלגה?]]=1,טבלה1013[[#This Row],[וסת קבוע אחרון]]&lt;&gt;28,X1028=1),1,"")</f>
        <v/>
      </c>
      <c r="Q1029" s="1" t="str">
        <f>IF(AND(טבלה1013[[#This Row],[וסת השבוע פעיל?]]&lt;3,OR(טבלה1013[[#This Row],[CycleNumber]]&gt;B1030,B1030="")),1,"")</f>
        <v/>
      </c>
      <c r="R1029" s="1" t="str">
        <f>IF(טבלה1013[[#This Row],[האישה קבעה וסת שבוע?]]=1,IF(טבלה1013[[#This Row],[וסת השבוע פעיל?]]&lt;3,1,0),"")</f>
        <v/>
      </c>
      <c r="S10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29" s="1">
        <f t="shared" si="85"/>
        <v>0</v>
      </c>
      <c r="U1029" s="1">
        <f t="shared" si="86"/>
        <v>0</v>
      </c>
      <c r="V1029" s="1">
        <f t="shared" si="87"/>
        <v>0</v>
      </c>
      <c r="W1029" s="1" t="str">
        <f>IF(טבלה1013[[#This Row],[3 הפלגות זהות]]="","",IF(טבלה1013[[#This Row],[3 הפלגות זהות]]=1,טבלה1013[[#This Row],[LengthofCycle]],W1028))</f>
        <v/>
      </c>
      <c r="Y1029" s="1" t="str">
        <f>IF(OR(טבלה1013[[#This Row],[הווסת פעיל?]]=0,טבלה1013[[#This Row],[הווסת פעיל?]]=""),"",SUM(Y1028,טבלה1013[[#This Row],[הווסת פעיל?]]))</f>
        <v/>
      </c>
      <c r="Z1029" s="1" t="str">
        <f>IF(AND(טבלה1013[[#This Row],[כמה מחזורים עד עקירה]]&lt;&gt;"",Y1030=""),טבלה1013[[#This Row],[כמה מחזורים עד עקירה]],"")</f>
        <v/>
      </c>
      <c r="AA1029" s="1" t="str">
        <f>IF(AND(טבלה1013[[#This Row],[הווסת פעיל?]]=1,טבלה1013[[#This Row],[וסת קבוע אחרון]]&lt;&gt;W1028),טבלה1013[[#This Row],[וסת קבוע אחרון]],"")</f>
        <v/>
      </c>
      <c r="AB1029" s="1" t="str">
        <f>IF(AND(טבלה1013[[#This Row],[הווסת פעיל?]]=1,X1028=0,טבלה1013[[#This Row],[וסת קבוע אחרון]]=W1028),טבלה1013[[#This Row],[וסת קבוע אחרון]],"")</f>
        <v/>
      </c>
      <c r="AC1029" s="1" t="str">
        <f>IF(AND(טבלה1013[[#This Row],[הווסת פעיל?]]=1,X1028=0,טבלה1013[[#This Row],[וסת קבוע אחרון]]&lt;&gt;W1028),1,"")</f>
        <v/>
      </c>
      <c r="AD1029" s="1" t="str">
        <f>IF(AND(טבלה1013[[#This Row],[הווסת פעיל?]]&lt;&gt;"",B1030=1),טבלה1013[[#This Row],[CycleNumber]],"")</f>
        <v/>
      </c>
      <c r="AE1029" s="1" t="str">
        <f>IF(AND(טבלה1013[[#This Row],[הווסת פעיל?]]&lt;&gt;"",X1028=""),טבלה1013[[#This Row],[CycleNumber]],"")</f>
        <v/>
      </c>
      <c r="AF1029" s="1" t="str">
        <f>IF(B1030=1,"",IF(טבלה1013[[#This Row],[הווסת פעיל?]]=1,IF(טבלה1013[[#This Row],[וסת קבוע אחרון]]=F1030,1,0),""))</f>
        <v/>
      </c>
      <c r="AG1029" s="1" t="str">
        <f>IF(B1030=1,"",IF(טבלה1013[[#This Row],[הווסת פעיל?]]=1,IF(OR(טבלה1013[[#This Row],[וסת קבוע אחרון]]=F1030,F1030=טבלה1013[[#This Row],[LengthofCycle]]),1,0),""))</f>
        <v/>
      </c>
      <c r="AH1029" s="1" t="str">
        <f>IF(B1030=1,"",IF(טבלה1013[[#This Row],[הווסת פעיל?]]=1,IF(OR(טבלה1013[[#This Row],[וסת קבוע אחרון]]=F1030,F1030=טבלה1013[[#This Row],[LengthofCycle]],AND(טבלה1013[[#This Row],[LengthofCycle]]&lt;&gt;טבלה1013[[#This Row],[וסת קבוע אחרון]],OR(F1030=28,F1030=29))),1,0),""))</f>
        <v/>
      </c>
      <c r="AI1029" s="1" t="str">
        <f>IF(AND(טבלה1013[[#This Row],[הווסת פעיל?]]=1,B1030=1),1,"")</f>
        <v/>
      </c>
      <c r="AJ1029" s="4">
        <f>IF(AND(טבלה1013[[#This Row],[הווסת פעיל?]]&lt;&gt;1,B1030&lt;&gt;1,B1030&lt;&gt;""),IF(טבלה1013[[#This Row],[LengthofCycle]]=F1030,1,0),"")</f>
        <v>0</v>
      </c>
      <c r="AK1029" s="4">
        <f>IF(AND(טבלה1013[[#This Row],[הווסת פעיל?]]&lt;&gt;1,B1030&lt;&gt;1,B1030&lt;&gt;""),IF(OR(טבלה1013[[#This Row],[LengthofCycle]]=F1030,F1030=29),1,0),"")</f>
        <v>0</v>
      </c>
      <c r="AL1029" s="4">
        <f>IF(AND(טבלה1013[[#This Row],[הווסת פעיל?]]&lt;&gt;1,B1030&lt;&gt;1,B1030&lt;&gt;""),IF(OR(טבלה1013[[#This Row],[LengthofCycle]]=F1030,F1030=29,F1030=28),1,0),"")</f>
        <v>0</v>
      </c>
    </row>
    <row r="1030" spans="1:38" x14ac:dyDescent="0.25">
      <c r="A1030" s="1" t="s">
        <v>140</v>
      </c>
      <c r="B1030" s="1">
        <v>17</v>
      </c>
      <c r="C1030" s="1">
        <v>0</v>
      </c>
      <c r="D1030" s="1">
        <v>1</v>
      </c>
      <c r="E1030" s="1">
        <v>0</v>
      </c>
      <c r="F1030" s="1">
        <v>24</v>
      </c>
      <c r="G1030" s="1">
        <f>טבלה1013[[#This Row],[LengthofCycle]]+1</f>
        <v>25</v>
      </c>
      <c r="H1030" s="1" t="str">
        <f>IF(IFERROR(LOOKUP(טבלה1013[[#This Row],[ClientID]],קביעויות[השבוע]),FALSE)=טבלה1013[[#This Row],[ClientID]],1,"")</f>
        <v/>
      </c>
      <c r="I1030" s="1" t="str">
        <f>IF(AND(טבלה1013[[#This Row],[CycleNumber]]&gt;1,OR(B1031="",טבלה1013[[#This Row],[CycleNumber]]&gt;B1029)),IF(OR(AND(טבלה1013[[#This Row],[LengthofCycle]]=28,F1029=28),AND(טבלה1013[[#This Row],[LengthofCycle]]=35,F1029=35)),1,""),"")</f>
        <v/>
      </c>
      <c r="J1030" s="1" t="str">
        <f>IF(AND(טבלה1013[[#This Row],[וסת השבוע]]=1,I1029=1,טבלה1013[[#This Row],[CycleNumber]]&gt;B1029),1,"")</f>
        <v/>
      </c>
      <c r="K1030" s="1" t="str">
        <f>IF(טבלה1013[[#This Row],[CycleNumber]]=1,"",IF(טבלה1013[[#This Row],[וסת השבוע]]=1,0,IF(K1029="","",IF(K1029=0,IF(טבלה1013[[#This Row],[LengthofCycle]]=28,0,1),IF(K1029=1,IF(טבלה1013[[#This Row],[LengthofCycle]]+F1029=28*2,0,2),IF(K1029=2,IF(טבלה1013[[#This Row],[LengthofCycle]]+F1029+F1028=28*3,0,3),""))))))</f>
        <v/>
      </c>
      <c r="L1030" s="1" t="str">
        <f>IF(טבלה1013[[#This Row],[וסת השבוע]]=1,IF(טבלה1013[[#This Row],[וסת השבוע וההפלגה ביחד]]=1,L1029+1,0),IF(AND(טבלה1013[[#This Row],[CycleNumber]]&gt;B1029,טבלה1013[[#This Row],[CycleNumber]]&gt;1),IF(טבלה1013[[#This Row],[וסת השבוע פעיל?]]&lt;&gt;"",L1029+1,""),""))</f>
        <v/>
      </c>
      <c r="M1030" s="1" t="str">
        <f>IF(AND(טבלה1013[[#This Row],[וסת השבוע פעיל?]]&lt;&gt;"",טבלה1013[[#This Row],[CycleNumber]]&lt;B1031,B1031&lt;&gt;"",טבלה1013[[#This Row],[וסת השבוע פעיל?]]&lt;3),IF(K1031=0,IF(AND(טבלה1013[[#This Row],[וסת השבוע פעיל?]]&gt;0,I1031=1),0,1),0),"")</f>
        <v/>
      </c>
      <c r="N1030" s="1" t="str">
        <f t="shared" si="84"/>
        <v/>
      </c>
      <c r="O1030" s="1" t="str">
        <f>IF(AND(טבלה1013[[#This Row],[חיזוי - שבוע]]=1,J1031=1),1,"")</f>
        <v/>
      </c>
      <c r="P1030" s="1" t="str">
        <f>IF(AND(טבלה1013[[#This Row],[חיזוי טוב עם הפלגה?]]=1,טבלה1013[[#This Row],[וסת קבוע אחרון]]&lt;&gt;28,X1029=1),1,"")</f>
        <v/>
      </c>
      <c r="Q1030" s="1" t="str">
        <f>IF(AND(טבלה1013[[#This Row],[וסת השבוע פעיל?]]&lt;3,OR(טבלה1013[[#This Row],[CycleNumber]]&gt;B1031,B1031="")),1,"")</f>
        <v/>
      </c>
      <c r="R1030" s="1" t="str">
        <f>IF(טבלה1013[[#This Row],[האישה קבעה וסת שבוע?]]=1,IF(טבלה1013[[#This Row],[וסת השבוע פעיל?]]&lt;3,1,0),"")</f>
        <v/>
      </c>
      <c r="S10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0" s="1">
        <f t="shared" si="85"/>
        <v>0</v>
      </c>
      <c r="U1030" s="1">
        <f t="shared" si="86"/>
        <v>0</v>
      </c>
      <c r="V1030" s="1">
        <f t="shared" si="87"/>
        <v>0</v>
      </c>
      <c r="W1030" s="1" t="str">
        <f>IF(טבלה1013[[#This Row],[3 הפלגות זהות]]="","",IF(טבלה1013[[#This Row],[3 הפלגות זהות]]=1,טבלה1013[[#This Row],[LengthofCycle]],W1029))</f>
        <v/>
      </c>
      <c r="Y1030" s="1" t="str">
        <f>IF(OR(טבלה1013[[#This Row],[הווסת פעיל?]]=0,טבלה1013[[#This Row],[הווסת פעיל?]]=""),"",SUM(Y1029,טבלה1013[[#This Row],[הווסת פעיל?]]))</f>
        <v/>
      </c>
      <c r="Z1030" s="1" t="str">
        <f>IF(AND(טבלה1013[[#This Row],[כמה מחזורים עד עקירה]]&lt;&gt;"",Y1031=""),טבלה1013[[#This Row],[כמה מחזורים עד עקירה]],"")</f>
        <v/>
      </c>
      <c r="AA1030" s="1" t="str">
        <f>IF(AND(טבלה1013[[#This Row],[הווסת פעיל?]]=1,טבלה1013[[#This Row],[וסת קבוע אחרון]]&lt;&gt;W1029),טבלה1013[[#This Row],[וסת קבוע אחרון]],"")</f>
        <v/>
      </c>
      <c r="AB1030" s="1" t="str">
        <f>IF(AND(טבלה1013[[#This Row],[הווסת פעיל?]]=1,X1029=0,טבלה1013[[#This Row],[וסת קבוע אחרון]]=W1029),טבלה1013[[#This Row],[וסת קבוע אחרון]],"")</f>
        <v/>
      </c>
      <c r="AC1030" s="1" t="str">
        <f>IF(AND(טבלה1013[[#This Row],[הווסת פעיל?]]=1,X1029=0,טבלה1013[[#This Row],[וסת קבוע אחרון]]&lt;&gt;W1029),1,"")</f>
        <v/>
      </c>
      <c r="AD1030" s="1" t="str">
        <f>IF(AND(טבלה1013[[#This Row],[הווסת פעיל?]]&lt;&gt;"",B1031=1),טבלה1013[[#This Row],[CycleNumber]],"")</f>
        <v/>
      </c>
      <c r="AE1030" s="1" t="str">
        <f>IF(AND(טבלה1013[[#This Row],[הווסת פעיל?]]&lt;&gt;"",X1029=""),טבלה1013[[#This Row],[CycleNumber]],"")</f>
        <v/>
      </c>
      <c r="AF1030" s="1" t="str">
        <f>IF(B1031=1,"",IF(טבלה1013[[#This Row],[הווסת פעיל?]]=1,IF(טבלה1013[[#This Row],[וסת קבוע אחרון]]=F1031,1,0),""))</f>
        <v/>
      </c>
      <c r="AG1030" s="1" t="str">
        <f>IF(B1031=1,"",IF(טבלה1013[[#This Row],[הווסת פעיל?]]=1,IF(OR(טבלה1013[[#This Row],[וסת קבוע אחרון]]=F1031,F1031=טבלה1013[[#This Row],[LengthofCycle]]),1,0),""))</f>
        <v/>
      </c>
      <c r="AH1030" s="1" t="str">
        <f>IF(B1031=1,"",IF(טבלה1013[[#This Row],[הווסת פעיל?]]=1,IF(OR(טבלה1013[[#This Row],[וסת קבוע אחרון]]=F1031,F1031=טבלה1013[[#This Row],[LengthofCycle]],AND(טבלה1013[[#This Row],[LengthofCycle]]&lt;&gt;טבלה1013[[#This Row],[וסת קבוע אחרון]],OR(F1031=28,F1031=29))),1,0),""))</f>
        <v/>
      </c>
      <c r="AI1030" s="1" t="str">
        <f>IF(AND(טבלה1013[[#This Row],[הווסת פעיל?]]=1,B1031=1),1,"")</f>
        <v/>
      </c>
      <c r="AJ1030" s="4">
        <f>IF(AND(טבלה1013[[#This Row],[הווסת פעיל?]]&lt;&gt;1,B1031&lt;&gt;1,B1031&lt;&gt;""),IF(טבלה1013[[#This Row],[LengthofCycle]]=F1031,1,0),"")</f>
        <v>0</v>
      </c>
      <c r="AK1030" s="4">
        <f>IF(AND(טבלה1013[[#This Row],[הווסת פעיל?]]&lt;&gt;1,B1031&lt;&gt;1,B1031&lt;&gt;""),IF(OR(טבלה1013[[#This Row],[LengthofCycle]]=F1031,F1031=29),1,0),"")</f>
        <v>0</v>
      </c>
      <c r="AL1030" s="4">
        <f>IF(AND(טבלה1013[[#This Row],[הווסת פעיל?]]&lt;&gt;1,B1031&lt;&gt;1,B1031&lt;&gt;""),IF(OR(טבלה1013[[#This Row],[LengthofCycle]]=F1031,F1031=29,F1031=28),1,0),"")</f>
        <v>0</v>
      </c>
    </row>
    <row r="1031" spans="1:38" x14ac:dyDescent="0.25">
      <c r="A1031" s="1" t="s">
        <v>140</v>
      </c>
      <c r="B1031" s="1">
        <v>18</v>
      </c>
      <c r="C1031" s="1">
        <v>0</v>
      </c>
      <c r="D1031" s="1">
        <v>1</v>
      </c>
      <c r="E1031" s="1">
        <v>0</v>
      </c>
      <c r="F1031" s="1">
        <v>25</v>
      </c>
      <c r="G1031" s="1">
        <f>טבלה1013[[#This Row],[LengthofCycle]]+1</f>
        <v>26</v>
      </c>
      <c r="H1031" s="1" t="str">
        <f>IF(IFERROR(LOOKUP(טבלה1013[[#This Row],[ClientID]],קביעויות[השבוע]),FALSE)=טבלה1013[[#This Row],[ClientID]],1,"")</f>
        <v/>
      </c>
      <c r="I1031" s="1" t="str">
        <f>IF(AND(טבלה1013[[#This Row],[CycleNumber]]&gt;1,OR(B1032="",טבלה1013[[#This Row],[CycleNumber]]&gt;B1030)),IF(OR(AND(טבלה1013[[#This Row],[LengthofCycle]]=28,F1030=28),AND(טבלה1013[[#This Row],[LengthofCycle]]=35,F1030=35)),1,""),"")</f>
        <v/>
      </c>
      <c r="J1031" s="1" t="str">
        <f>IF(AND(טבלה1013[[#This Row],[וסת השבוע]]=1,I1030=1,טבלה1013[[#This Row],[CycleNumber]]&gt;B1030),1,"")</f>
        <v/>
      </c>
      <c r="K1031" s="1" t="str">
        <f>IF(טבלה1013[[#This Row],[CycleNumber]]=1,"",IF(טבלה1013[[#This Row],[וסת השבוע]]=1,0,IF(K1030="","",IF(K1030=0,IF(טבלה1013[[#This Row],[LengthofCycle]]=28,0,1),IF(K1030=1,IF(טבלה1013[[#This Row],[LengthofCycle]]+F1030=28*2,0,2),IF(K1030=2,IF(טבלה1013[[#This Row],[LengthofCycle]]+F1030+F1029=28*3,0,3),""))))))</f>
        <v/>
      </c>
      <c r="L1031" s="1" t="str">
        <f>IF(טבלה1013[[#This Row],[וסת השבוע]]=1,IF(טבלה1013[[#This Row],[וסת השבוע וההפלגה ביחד]]=1,L1030+1,0),IF(AND(טבלה1013[[#This Row],[CycleNumber]]&gt;B1030,טבלה1013[[#This Row],[CycleNumber]]&gt;1),IF(טבלה1013[[#This Row],[וסת השבוע פעיל?]]&lt;&gt;"",L1030+1,""),""))</f>
        <v/>
      </c>
      <c r="M1031" s="1" t="str">
        <f>IF(AND(טבלה1013[[#This Row],[וסת השבוע פעיל?]]&lt;&gt;"",טבלה1013[[#This Row],[CycleNumber]]&lt;B1032,B1032&lt;&gt;"",טבלה1013[[#This Row],[וסת השבוע פעיל?]]&lt;3),IF(K1032=0,IF(AND(טבלה1013[[#This Row],[וסת השבוע פעיל?]]&gt;0,I1032=1),0,1),0),"")</f>
        <v/>
      </c>
      <c r="N1031" s="1" t="str">
        <f t="shared" si="84"/>
        <v/>
      </c>
      <c r="O1031" s="1" t="str">
        <f>IF(AND(טבלה1013[[#This Row],[חיזוי - שבוע]]=1,J1032=1),1,"")</f>
        <v/>
      </c>
      <c r="P1031" s="1" t="str">
        <f>IF(AND(טבלה1013[[#This Row],[חיזוי טוב עם הפלגה?]]=1,טבלה1013[[#This Row],[וסת קבוע אחרון]]&lt;&gt;28,X1030=1),1,"")</f>
        <v/>
      </c>
      <c r="Q1031" s="1" t="str">
        <f>IF(AND(טבלה1013[[#This Row],[וסת השבוע פעיל?]]&lt;3,OR(טבלה1013[[#This Row],[CycleNumber]]&gt;B1032,B1032="")),1,"")</f>
        <v/>
      </c>
      <c r="R1031" s="1" t="str">
        <f>IF(טבלה1013[[#This Row],[האישה קבעה וסת שבוע?]]=1,IF(טבלה1013[[#This Row],[וסת השבוע פעיל?]]&lt;3,1,0),"")</f>
        <v/>
      </c>
      <c r="S10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1" s="1">
        <f t="shared" si="85"/>
        <v>0</v>
      </c>
      <c r="U1031" s="1">
        <f t="shared" si="86"/>
        <v>0</v>
      </c>
      <c r="V1031" s="1">
        <f t="shared" si="87"/>
        <v>0</v>
      </c>
      <c r="W1031" s="1" t="str">
        <f>IF(טבלה1013[[#This Row],[3 הפלגות זהות]]="","",IF(טבלה1013[[#This Row],[3 הפלגות זהות]]=1,טבלה1013[[#This Row],[LengthofCycle]],W1030))</f>
        <v/>
      </c>
      <c r="Y1031" s="1" t="str">
        <f>IF(OR(טבלה1013[[#This Row],[הווסת פעיל?]]=0,טבלה1013[[#This Row],[הווסת פעיל?]]=""),"",SUM(Y1030,טבלה1013[[#This Row],[הווסת פעיל?]]))</f>
        <v/>
      </c>
      <c r="Z1031" s="1" t="str">
        <f>IF(AND(טבלה1013[[#This Row],[כמה מחזורים עד עקירה]]&lt;&gt;"",Y1032=""),טבלה1013[[#This Row],[כמה מחזורים עד עקירה]],"")</f>
        <v/>
      </c>
      <c r="AA1031" s="1" t="str">
        <f>IF(AND(טבלה1013[[#This Row],[הווסת פעיל?]]=1,טבלה1013[[#This Row],[וסת קבוע אחרון]]&lt;&gt;W1030),טבלה1013[[#This Row],[וסת קבוע אחרון]],"")</f>
        <v/>
      </c>
      <c r="AB1031" s="1" t="str">
        <f>IF(AND(טבלה1013[[#This Row],[הווסת פעיל?]]=1,X1030=0,טבלה1013[[#This Row],[וסת קבוע אחרון]]=W1030),טבלה1013[[#This Row],[וסת קבוע אחרון]],"")</f>
        <v/>
      </c>
      <c r="AC1031" s="1" t="str">
        <f>IF(AND(טבלה1013[[#This Row],[הווסת פעיל?]]=1,X1030=0,טבלה1013[[#This Row],[וסת קבוע אחרון]]&lt;&gt;W1030),1,"")</f>
        <v/>
      </c>
      <c r="AD1031" s="1" t="str">
        <f>IF(AND(טבלה1013[[#This Row],[הווסת פעיל?]]&lt;&gt;"",B1032=1),טבלה1013[[#This Row],[CycleNumber]],"")</f>
        <v/>
      </c>
      <c r="AE1031" s="1" t="str">
        <f>IF(AND(טבלה1013[[#This Row],[הווסת פעיל?]]&lt;&gt;"",X1030=""),טבלה1013[[#This Row],[CycleNumber]],"")</f>
        <v/>
      </c>
      <c r="AF1031" s="1" t="str">
        <f>IF(B1032=1,"",IF(טבלה1013[[#This Row],[הווסת פעיל?]]=1,IF(טבלה1013[[#This Row],[וסת קבוע אחרון]]=F1032,1,0),""))</f>
        <v/>
      </c>
      <c r="AG1031" s="1" t="str">
        <f>IF(B1032=1,"",IF(טבלה1013[[#This Row],[הווסת פעיל?]]=1,IF(OR(טבלה1013[[#This Row],[וסת קבוע אחרון]]=F1032,F1032=טבלה1013[[#This Row],[LengthofCycle]]),1,0),""))</f>
        <v/>
      </c>
      <c r="AH1031" s="1" t="str">
        <f>IF(B1032=1,"",IF(טבלה1013[[#This Row],[הווסת פעיל?]]=1,IF(OR(טבלה1013[[#This Row],[וסת קבוע אחרון]]=F1032,F1032=טבלה1013[[#This Row],[LengthofCycle]],AND(טבלה1013[[#This Row],[LengthofCycle]]&lt;&gt;טבלה1013[[#This Row],[וסת קבוע אחרון]],OR(F1032=28,F1032=29))),1,0),""))</f>
        <v/>
      </c>
      <c r="AI1031" s="1" t="str">
        <f>IF(AND(טבלה1013[[#This Row],[הווסת פעיל?]]=1,B1032=1),1,"")</f>
        <v/>
      </c>
      <c r="AJ1031" s="4">
        <f>IF(AND(טבלה1013[[#This Row],[הווסת פעיל?]]&lt;&gt;1,B1032&lt;&gt;1,B1032&lt;&gt;""),IF(טבלה1013[[#This Row],[LengthofCycle]]=F1032,1,0),"")</f>
        <v>1</v>
      </c>
      <c r="AK1031" s="4">
        <f>IF(AND(טבלה1013[[#This Row],[הווסת פעיל?]]&lt;&gt;1,B1032&lt;&gt;1,B1032&lt;&gt;""),IF(OR(טבלה1013[[#This Row],[LengthofCycle]]=F1032,F1032=29),1,0),"")</f>
        <v>1</v>
      </c>
      <c r="AL1031" s="4">
        <f>IF(AND(טבלה1013[[#This Row],[הווסת פעיל?]]&lt;&gt;1,B1032&lt;&gt;1,B1032&lt;&gt;""),IF(OR(טבלה1013[[#This Row],[LengthofCycle]]=F1032,F1032=29,F1032=28),1,0),"")</f>
        <v>1</v>
      </c>
    </row>
    <row r="1032" spans="1:38" x14ac:dyDescent="0.25">
      <c r="A1032" s="1" t="s">
        <v>140</v>
      </c>
      <c r="B1032" s="1">
        <v>19</v>
      </c>
      <c r="C1032" s="1">
        <v>0</v>
      </c>
      <c r="D1032" s="1">
        <v>1</v>
      </c>
      <c r="E1032" s="1">
        <v>0</v>
      </c>
      <c r="F1032" s="1">
        <v>25</v>
      </c>
      <c r="G1032" s="1">
        <f>טבלה1013[[#This Row],[LengthofCycle]]+1</f>
        <v>26</v>
      </c>
      <c r="H1032" s="1" t="str">
        <f>IF(IFERROR(LOOKUP(טבלה1013[[#This Row],[ClientID]],קביעויות[השבוע]),FALSE)=טבלה1013[[#This Row],[ClientID]],1,"")</f>
        <v/>
      </c>
      <c r="I1032" s="1" t="str">
        <f>IF(AND(טבלה1013[[#This Row],[CycleNumber]]&gt;1,OR(B1033="",טבלה1013[[#This Row],[CycleNumber]]&gt;B1031)),IF(OR(AND(טבלה1013[[#This Row],[LengthofCycle]]=28,F1031=28),AND(טבלה1013[[#This Row],[LengthofCycle]]=35,F1031=35)),1,""),"")</f>
        <v/>
      </c>
      <c r="J1032" s="1" t="str">
        <f>IF(AND(טבלה1013[[#This Row],[וסת השבוע]]=1,I1031=1,טבלה1013[[#This Row],[CycleNumber]]&gt;B1031),1,"")</f>
        <v/>
      </c>
      <c r="K1032" s="1" t="str">
        <f>IF(טבלה1013[[#This Row],[CycleNumber]]=1,"",IF(טבלה1013[[#This Row],[וסת השבוע]]=1,0,IF(K1031="","",IF(K1031=0,IF(טבלה1013[[#This Row],[LengthofCycle]]=28,0,1),IF(K1031=1,IF(טבלה1013[[#This Row],[LengthofCycle]]+F1031=28*2,0,2),IF(K1031=2,IF(טבלה1013[[#This Row],[LengthofCycle]]+F1031+F1030=28*3,0,3),""))))))</f>
        <v/>
      </c>
      <c r="L1032" s="1" t="str">
        <f>IF(טבלה1013[[#This Row],[וסת השבוע]]=1,IF(טבלה1013[[#This Row],[וסת השבוע וההפלגה ביחד]]=1,L1031+1,0),IF(AND(טבלה1013[[#This Row],[CycleNumber]]&gt;B1031,טבלה1013[[#This Row],[CycleNumber]]&gt;1),IF(טבלה1013[[#This Row],[וסת השבוע פעיל?]]&lt;&gt;"",L1031+1,""),""))</f>
        <v/>
      </c>
      <c r="M1032" s="1" t="str">
        <f>IF(AND(טבלה1013[[#This Row],[וסת השבוע פעיל?]]&lt;&gt;"",טבלה1013[[#This Row],[CycleNumber]]&lt;B1033,B1033&lt;&gt;"",טבלה1013[[#This Row],[וסת השבוע פעיל?]]&lt;3),IF(K1033=0,IF(AND(טבלה1013[[#This Row],[וסת השבוע פעיל?]]&gt;0,I1033=1),0,1),0),"")</f>
        <v/>
      </c>
      <c r="N1032" s="1" t="str">
        <f t="shared" si="84"/>
        <v/>
      </c>
      <c r="O1032" s="1" t="str">
        <f>IF(AND(טבלה1013[[#This Row],[חיזוי - שבוע]]=1,J1033=1),1,"")</f>
        <v/>
      </c>
      <c r="P1032" s="1" t="str">
        <f>IF(AND(טבלה1013[[#This Row],[חיזוי טוב עם הפלגה?]]=1,טבלה1013[[#This Row],[וסת קבוע אחרון]]&lt;&gt;28,X1031=1),1,"")</f>
        <v/>
      </c>
      <c r="Q1032" s="1" t="str">
        <f>IF(AND(טבלה1013[[#This Row],[וסת השבוע פעיל?]]&lt;3,OR(טבלה1013[[#This Row],[CycleNumber]]&gt;B1033,B1033="")),1,"")</f>
        <v/>
      </c>
      <c r="R1032" s="1" t="str">
        <f>IF(טבלה1013[[#This Row],[האישה קבעה וסת שבוע?]]=1,IF(טבלה1013[[#This Row],[וסת השבוע פעיל?]]&lt;3,1,0),"")</f>
        <v/>
      </c>
      <c r="S10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2" s="1">
        <f t="shared" si="85"/>
        <v>0</v>
      </c>
      <c r="U1032" s="1">
        <f t="shared" si="86"/>
        <v>0</v>
      </c>
      <c r="V1032" s="1">
        <f t="shared" si="87"/>
        <v>0</v>
      </c>
      <c r="W1032" s="1" t="str">
        <f>IF(טבלה1013[[#This Row],[3 הפלגות זהות]]="","",IF(טבלה1013[[#This Row],[3 הפלגות זהות]]=1,טבלה1013[[#This Row],[LengthofCycle]],W1031))</f>
        <v/>
      </c>
      <c r="Y1032" s="1" t="str">
        <f>IF(OR(טבלה1013[[#This Row],[הווסת פעיל?]]=0,טבלה1013[[#This Row],[הווסת פעיל?]]=""),"",SUM(Y1031,טבלה1013[[#This Row],[הווסת פעיל?]]))</f>
        <v/>
      </c>
      <c r="Z1032" s="1" t="str">
        <f>IF(AND(טבלה1013[[#This Row],[כמה מחזורים עד עקירה]]&lt;&gt;"",Y1033=""),טבלה1013[[#This Row],[כמה מחזורים עד עקירה]],"")</f>
        <v/>
      </c>
      <c r="AA1032" s="1" t="str">
        <f>IF(AND(טבלה1013[[#This Row],[הווסת פעיל?]]=1,טבלה1013[[#This Row],[וסת קבוע אחרון]]&lt;&gt;W1031),טבלה1013[[#This Row],[וסת קבוע אחרון]],"")</f>
        <v/>
      </c>
      <c r="AB1032" s="1" t="str">
        <f>IF(AND(טבלה1013[[#This Row],[הווסת פעיל?]]=1,X1031=0,טבלה1013[[#This Row],[וסת קבוע אחרון]]=W1031),טבלה1013[[#This Row],[וסת קבוע אחרון]],"")</f>
        <v/>
      </c>
      <c r="AC1032" s="1" t="str">
        <f>IF(AND(טבלה1013[[#This Row],[הווסת פעיל?]]=1,X1031=0,טבלה1013[[#This Row],[וסת קבוע אחרון]]&lt;&gt;W1031),1,"")</f>
        <v/>
      </c>
      <c r="AD1032" s="1" t="str">
        <f>IF(AND(טבלה1013[[#This Row],[הווסת פעיל?]]&lt;&gt;"",B1033=1),טבלה1013[[#This Row],[CycleNumber]],"")</f>
        <v/>
      </c>
      <c r="AE1032" s="1" t="str">
        <f>IF(AND(טבלה1013[[#This Row],[הווסת פעיל?]]&lt;&gt;"",X1031=""),טבלה1013[[#This Row],[CycleNumber]],"")</f>
        <v/>
      </c>
      <c r="AF1032" s="1" t="str">
        <f>IF(B1033=1,"",IF(טבלה1013[[#This Row],[הווסת פעיל?]]=1,IF(טבלה1013[[#This Row],[וסת קבוע אחרון]]=F1033,1,0),""))</f>
        <v/>
      </c>
      <c r="AG1032" s="1" t="str">
        <f>IF(B1033=1,"",IF(טבלה1013[[#This Row],[הווסת פעיל?]]=1,IF(OR(טבלה1013[[#This Row],[וסת קבוע אחרון]]=F1033,F1033=טבלה1013[[#This Row],[LengthofCycle]]),1,0),""))</f>
        <v/>
      </c>
      <c r="AH1032" s="1" t="str">
        <f>IF(B1033=1,"",IF(טבלה1013[[#This Row],[הווסת פעיל?]]=1,IF(OR(טבלה1013[[#This Row],[וסת קבוע אחרון]]=F1033,F1033=טבלה1013[[#This Row],[LengthofCycle]],AND(טבלה1013[[#This Row],[LengthofCycle]]&lt;&gt;טבלה1013[[#This Row],[וסת קבוע אחרון]],OR(F1033=28,F1033=29))),1,0),""))</f>
        <v/>
      </c>
      <c r="AI1032" s="1" t="str">
        <f>IF(AND(טבלה1013[[#This Row],[הווסת פעיל?]]=1,B1033=1),1,"")</f>
        <v/>
      </c>
      <c r="AJ1032" s="4">
        <f>IF(AND(טבלה1013[[#This Row],[הווסת פעיל?]]&lt;&gt;1,B1033&lt;&gt;1,B1033&lt;&gt;""),IF(טבלה1013[[#This Row],[LengthofCycle]]=F1033,1,0),"")</f>
        <v>0</v>
      </c>
      <c r="AK1032" s="4">
        <f>IF(AND(טבלה1013[[#This Row],[הווסת פעיל?]]&lt;&gt;1,B1033&lt;&gt;1,B1033&lt;&gt;""),IF(OR(טבלה1013[[#This Row],[LengthofCycle]]=F1033,F1033=29),1,0),"")</f>
        <v>1</v>
      </c>
      <c r="AL1032" s="4">
        <f>IF(AND(טבלה1013[[#This Row],[הווסת פעיל?]]&lt;&gt;1,B1033&lt;&gt;1,B1033&lt;&gt;""),IF(OR(טבלה1013[[#This Row],[LengthofCycle]]=F1033,F1033=29,F1033=28),1,0),"")</f>
        <v>1</v>
      </c>
    </row>
    <row r="1033" spans="1:38" x14ac:dyDescent="0.25">
      <c r="A1033" s="1" t="s">
        <v>140</v>
      </c>
      <c r="B1033" s="1">
        <v>20</v>
      </c>
      <c r="C1033" s="1">
        <v>0</v>
      </c>
      <c r="D1033" s="1">
        <v>1</v>
      </c>
      <c r="E1033" s="1">
        <v>0</v>
      </c>
      <c r="F1033" s="1">
        <v>29</v>
      </c>
      <c r="G1033" s="1">
        <f>טבלה1013[[#This Row],[LengthofCycle]]+1</f>
        <v>30</v>
      </c>
      <c r="H1033" s="1" t="str">
        <f>IF(IFERROR(LOOKUP(טבלה1013[[#This Row],[ClientID]],קביעויות[השבוע]),FALSE)=טבלה1013[[#This Row],[ClientID]],1,"")</f>
        <v/>
      </c>
      <c r="I1033" s="1" t="str">
        <f>IF(AND(טבלה1013[[#This Row],[CycleNumber]]&gt;1,OR(B1034="",טבלה1013[[#This Row],[CycleNumber]]&gt;B1032)),IF(OR(AND(טבלה1013[[#This Row],[LengthofCycle]]=28,F1032=28),AND(טבלה1013[[#This Row],[LengthofCycle]]=35,F1032=35)),1,""),"")</f>
        <v/>
      </c>
      <c r="J1033" s="1" t="str">
        <f>IF(AND(טבלה1013[[#This Row],[וסת השבוע]]=1,I1032=1,טבלה1013[[#This Row],[CycleNumber]]&gt;B1032),1,"")</f>
        <v/>
      </c>
      <c r="K1033" s="1" t="str">
        <f>IF(טבלה1013[[#This Row],[CycleNumber]]=1,"",IF(טבלה1013[[#This Row],[וסת השבוע]]=1,0,IF(K1032="","",IF(K1032=0,IF(טבלה1013[[#This Row],[LengthofCycle]]=28,0,1),IF(K1032=1,IF(טבלה1013[[#This Row],[LengthofCycle]]+F1032=28*2,0,2),IF(K1032=2,IF(טבלה1013[[#This Row],[LengthofCycle]]+F1032+F1031=28*3,0,3),""))))))</f>
        <v/>
      </c>
      <c r="L1033" s="1" t="str">
        <f>IF(טבלה1013[[#This Row],[וסת השבוע]]=1,IF(טבלה1013[[#This Row],[וסת השבוע וההפלגה ביחד]]=1,L1032+1,0),IF(AND(טבלה1013[[#This Row],[CycleNumber]]&gt;B1032,טבלה1013[[#This Row],[CycleNumber]]&gt;1),IF(טבלה1013[[#This Row],[וסת השבוע פעיל?]]&lt;&gt;"",L1032+1,""),""))</f>
        <v/>
      </c>
      <c r="M1033" s="1" t="str">
        <f>IF(AND(טבלה1013[[#This Row],[וסת השבוע פעיל?]]&lt;&gt;"",טבלה1013[[#This Row],[CycleNumber]]&lt;B1034,B1034&lt;&gt;"",טבלה1013[[#This Row],[וסת השבוע פעיל?]]&lt;3),IF(K1034=0,IF(AND(טבלה1013[[#This Row],[וסת השבוע פעיל?]]&gt;0,I1034=1),0,1),0),"")</f>
        <v/>
      </c>
      <c r="N1033" s="1" t="str">
        <f t="shared" si="84"/>
        <v/>
      </c>
      <c r="O1033" s="1" t="str">
        <f>IF(AND(טבלה1013[[#This Row],[חיזוי - שבוע]]=1,J1034=1),1,"")</f>
        <v/>
      </c>
      <c r="P1033" s="1" t="str">
        <f>IF(AND(טבלה1013[[#This Row],[חיזוי טוב עם הפלגה?]]=1,טבלה1013[[#This Row],[וסת קבוע אחרון]]&lt;&gt;28,X1032=1),1,"")</f>
        <v/>
      </c>
      <c r="Q1033" s="1" t="str">
        <f>IF(AND(טבלה1013[[#This Row],[וסת השבוע פעיל?]]&lt;3,OR(טבלה1013[[#This Row],[CycleNumber]]&gt;B1034,B1034="")),1,"")</f>
        <v/>
      </c>
      <c r="R1033" s="1" t="str">
        <f>IF(טבלה1013[[#This Row],[האישה קבעה וסת שבוע?]]=1,IF(טבלה1013[[#This Row],[וסת השבוע פעיל?]]&lt;3,1,0),"")</f>
        <v/>
      </c>
      <c r="S10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3" s="1">
        <f t="shared" si="85"/>
        <v>0</v>
      </c>
      <c r="U1033" s="1">
        <f t="shared" si="86"/>
        <v>0</v>
      </c>
      <c r="V1033" s="1">
        <f t="shared" si="87"/>
        <v>0</v>
      </c>
      <c r="W1033" s="1" t="str">
        <f>IF(טבלה1013[[#This Row],[3 הפלגות זהות]]="","",IF(טבלה1013[[#This Row],[3 הפלגות זהות]]=1,טבלה1013[[#This Row],[LengthofCycle]],W1032))</f>
        <v/>
      </c>
      <c r="Y1033" s="1" t="str">
        <f>IF(OR(טבלה1013[[#This Row],[הווסת פעיל?]]=0,טבלה1013[[#This Row],[הווסת פעיל?]]=""),"",SUM(Y1032,טבלה1013[[#This Row],[הווסת פעיל?]]))</f>
        <v/>
      </c>
      <c r="Z1033" s="1" t="str">
        <f>IF(AND(טבלה1013[[#This Row],[כמה מחזורים עד עקירה]]&lt;&gt;"",Y1034=""),טבלה1013[[#This Row],[כמה מחזורים עד עקירה]],"")</f>
        <v/>
      </c>
      <c r="AA1033" s="1" t="str">
        <f>IF(AND(טבלה1013[[#This Row],[הווסת פעיל?]]=1,טבלה1013[[#This Row],[וסת קבוע אחרון]]&lt;&gt;W1032),טבלה1013[[#This Row],[וסת קבוע אחרון]],"")</f>
        <v/>
      </c>
      <c r="AB1033" s="1" t="str">
        <f>IF(AND(טבלה1013[[#This Row],[הווסת פעיל?]]=1,X1032=0,טבלה1013[[#This Row],[וסת קבוע אחרון]]=W1032),טבלה1013[[#This Row],[וסת קבוע אחרון]],"")</f>
        <v/>
      </c>
      <c r="AC1033" s="1" t="str">
        <f>IF(AND(טבלה1013[[#This Row],[הווסת פעיל?]]=1,X1032=0,טבלה1013[[#This Row],[וסת קבוע אחרון]]&lt;&gt;W1032),1,"")</f>
        <v/>
      </c>
      <c r="AD1033" s="1" t="str">
        <f>IF(AND(טבלה1013[[#This Row],[הווסת פעיל?]]&lt;&gt;"",B1034=1),טבלה1013[[#This Row],[CycleNumber]],"")</f>
        <v/>
      </c>
      <c r="AE1033" s="1" t="str">
        <f>IF(AND(טבלה1013[[#This Row],[הווסת פעיל?]]&lt;&gt;"",X1032=""),טבלה1013[[#This Row],[CycleNumber]],"")</f>
        <v/>
      </c>
      <c r="AF1033" s="1" t="str">
        <f>IF(B1034=1,"",IF(טבלה1013[[#This Row],[הווסת פעיל?]]=1,IF(טבלה1013[[#This Row],[וסת קבוע אחרון]]=F1034,1,0),""))</f>
        <v/>
      </c>
      <c r="AG1033" s="1" t="str">
        <f>IF(B1034=1,"",IF(טבלה1013[[#This Row],[הווסת פעיל?]]=1,IF(OR(טבלה1013[[#This Row],[וסת קבוע אחרון]]=F1034,F1034=טבלה1013[[#This Row],[LengthofCycle]]),1,0),""))</f>
        <v/>
      </c>
      <c r="AH1033" s="1" t="str">
        <f>IF(B1034=1,"",IF(טבלה1013[[#This Row],[הווסת פעיל?]]=1,IF(OR(טבלה1013[[#This Row],[וסת קבוע אחרון]]=F1034,F1034=טבלה1013[[#This Row],[LengthofCycle]],AND(טבלה1013[[#This Row],[LengthofCycle]]&lt;&gt;טבלה1013[[#This Row],[וסת קבוע אחרון]],OR(F1034=28,F1034=29))),1,0),""))</f>
        <v/>
      </c>
      <c r="AI1033" s="1" t="str">
        <f>IF(AND(טבלה1013[[#This Row],[הווסת פעיל?]]=1,B1034=1),1,"")</f>
        <v/>
      </c>
      <c r="AJ1033" s="4" t="str">
        <f>IF(AND(טבלה1013[[#This Row],[הווסת פעיל?]]&lt;&gt;1,B1034&lt;&gt;1,B1034&lt;&gt;""),IF(טבלה1013[[#This Row],[LengthofCycle]]=F1034,1,0),"")</f>
        <v/>
      </c>
      <c r="AK1033" s="4" t="str">
        <f>IF(AND(טבלה1013[[#This Row],[הווסת פעיל?]]&lt;&gt;1,B1034&lt;&gt;1,B1034&lt;&gt;""),IF(OR(טבלה1013[[#This Row],[LengthofCycle]]=F1034,F1034=29),1,0),"")</f>
        <v/>
      </c>
      <c r="AL1033" s="4" t="str">
        <f>IF(AND(טבלה1013[[#This Row],[הווסת פעיל?]]&lt;&gt;1,B1034&lt;&gt;1,B1034&lt;&gt;""),IF(OR(טבלה1013[[#This Row],[LengthofCycle]]=F1034,F1034=29,F1034=28),1,0),"")</f>
        <v/>
      </c>
    </row>
    <row r="1034" spans="1:38" x14ac:dyDescent="0.25">
      <c r="A1034" s="1" t="s">
        <v>141</v>
      </c>
      <c r="B1034" s="1">
        <v>1</v>
      </c>
      <c r="C1034" s="1">
        <v>0</v>
      </c>
      <c r="D1034" s="1">
        <v>1</v>
      </c>
      <c r="E1034" s="1">
        <v>0</v>
      </c>
      <c r="F1034" s="1">
        <v>39</v>
      </c>
      <c r="G1034" s="1">
        <f>טבלה1013[[#This Row],[LengthofCycle]]+1</f>
        <v>40</v>
      </c>
      <c r="H1034" s="1" t="str">
        <f>IF(IFERROR(LOOKUP(טבלה1013[[#This Row],[ClientID]],קביעויות[השבוע]),FALSE)=טבלה1013[[#This Row],[ClientID]],1,"")</f>
        <v/>
      </c>
      <c r="I1034" s="1" t="str">
        <f>IF(AND(טבלה1013[[#This Row],[CycleNumber]]&gt;1,OR(B1035="",טבלה1013[[#This Row],[CycleNumber]]&gt;B1033)),IF(OR(AND(טבלה1013[[#This Row],[LengthofCycle]]=28,F1033=28),AND(טבלה1013[[#This Row],[LengthofCycle]]=35,F1033=35)),1,""),"")</f>
        <v/>
      </c>
      <c r="J1034" s="1" t="str">
        <f>IF(AND(טבלה1013[[#This Row],[וסת השבוע]]=1,I1033=1,טבלה1013[[#This Row],[CycleNumber]]&gt;B1033),1,"")</f>
        <v/>
      </c>
      <c r="K1034" s="1" t="str">
        <f>IF(טבלה1013[[#This Row],[CycleNumber]]=1,"",IF(טבלה1013[[#This Row],[וסת השבוע]]=1,0,IF(K1033="","",IF(K1033=0,IF(טבלה1013[[#This Row],[LengthofCycle]]=28,0,1),IF(K1033=1,IF(טבלה1013[[#This Row],[LengthofCycle]]+F1033=28*2,0,2),IF(K1033=2,IF(טבלה1013[[#This Row],[LengthofCycle]]+F1033+F1032=28*3,0,3),""))))))</f>
        <v/>
      </c>
      <c r="L1034" s="1" t="str">
        <f>IF(טבלה1013[[#This Row],[וסת השבוע]]=1,IF(טבלה1013[[#This Row],[וסת השבוע וההפלגה ביחד]]=1,L1033+1,0),IF(AND(טבלה1013[[#This Row],[CycleNumber]]&gt;B1033,טבלה1013[[#This Row],[CycleNumber]]&gt;1),IF(טבלה1013[[#This Row],[וסת השבוע פעיל?]]&lt;&gt;"",L1033+1,""),""))</f>
        <v/>
      </c>
      <c r="M1034" s="1" t="str">
        <f>IF(AND(טבלה1013[[#This Row],[וסת השבוע פעיל?]]&lt;&gt;"",טבלה1013[[#This Row],[CycleNumber]]&lt;B1035,B1035&lt;&gt;"",טבלה1013[[#This Row],[וסת השבוע פעיל?]]&lt;3),IF(K1035=0,IF(AND(טבלה1013[[#This Row],[וסת השבוע פעיל?]]&gt;0,I1035=1),0,1),0),"")</f>
        <v/>
      </c>
      <c r="N1034" s="1" t="str">
        <f t="shared" si="84"/>
        <v/>
      </c>
      <c r="O1034" s="1" t="str">
        <f>IF(AND(טבלה1013[[#This Row],[חיזוי - שבוע]]=1,J1035=1),1,"")</f>
        <v/>
      </c>
      <c r="P1034" s="1" t="str">
        <f>IF(AND(טבלה1013[[#This Row],[חיזוי טוב עם הפלגה?]]=1,טבלה1013[[#This Row],[וסת קבוע אחרון]]&lt;&gt;28,X1033=1),1,"")</f>
        <v/>
      </c>
      <c r="Q1034" s="1" t="str">
        <f>IF(AND(טבלה1013[[#This Row],[וסת השבוע פעיל?]]&lt;3,OR(טבלה1013[[#This Row],[CycleNumber]]&gt;B1035,B1035="")),1,"")</f>
        <v/>
      </c>
      <c r="R1034" s="1" t="str">
        <f>IF(טבלה1013[[#This Row],[האישה קבעה וסת שבוע?]]=1,IF(טבלה1013[[#This Row],[וסת השבוע פעיל?]]&lt;3,1,0),"")</f>
        <v/>
      </c>
      <c r="S10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4" s="1" t="str">
        <f t="shared" si="85"/>
        <v/>
      </c>
      <c r="U1034" s="1" t="str">
        <f t="shared" si="86"/>
        <v/>
      </c>
      <c r="V1034" s="1" t="str">
        <f t="shared" si="87"/>
        <v/>
      </c>
      <c r="W1034" s="1" t="str">
        <f>IF(טבלה1013[[#This Row],[3 הפלגות זהות]]="","",IF(טבלה1013[[#This Row],[3 הפלגות זהות]]=1,טבלה1013[[#This Row],[LengthofCycle]],W1033))</f>
        <v/>
      </c>
      <c r="Y1034" s="1" t="str">
        <f>IF(OR(טבלה1013[[#This Row],[הווסת פעיל?]]=0,טבלה1013[[#This Row],[הווסת פעיל?]]=""),"",SUM(Y1033,טבלה1013[[#This Row],[הווסת פעיל?]]))</f>
        <v/>
      </c>
      <c r="Z1034" s="1" t="str">
        <f>IF(AND(טבלה1013[[#This Row],[כמה מחזורים עד עקירה]]&lt;&gt;"",Y1035=""),טבלה1013[[#This Row],[כמה מחזורים עד עקירה]],"")</f>
        <v/>
      </c>
      <c r="AA1034" s="1" t="str">
        <f>IF(AND(טבלה1013[[#This Row],[הווסת פעיל?]]=1,טבלה1013[[#This Row],[וסת קבוע אחרון]]&lt;&gt;W1033),טבלה1013[[#This Row],[וסת קבוע אחרון]],"")</f>
        <v/>
      </c>
      <c r="AB1034" s="1" t="str">
        <f>IF(AND(טבלה1013[[#This Row],[הווסת פעיל?]]=1,X1033=0,טבלה1013[[#This Row],[וסת קבוע אחרון]]=W1033),טבלה1013[[#This Row],[וסת קבוע אחרון]],"")</f>
        <v/>
      </c>
      <c r="AC1034" s="1" t="str">
        <f>IF(AND(טבלה1013[[#This Row],[הווסת פעיל?]]=1,X1033=0,טבלה1013[[#This Row],[וסת קבוע אחרון]]&lt;&gt;W1033),1,"")</f>
        <v/>
      </c>
      <c r="AD1034" s="1" t="str">
        <f>IF(AND(טבלה1013[[#This Row],[הווסת פעיל?]]&lt;&gt;"",B1035=1),טבלה1013[[#This Row],[CycleNumber]],"")</f>
        <v/>
      </c>
      <c r="AE1034" s="1" t="str">
        <f>IF(AND(טבלה1013[[#This Row],[הווסת פעיל?]]&lt;&gt;"",X1033=""),טבלה1013[[#This Row],[CycleNumber]],"")</f>
        <v/>
      </c>
      <c r="AF1034" s="1" t="str">
        <f>IF(B1035=1,"",IF(טבלה1013[[#This Row],[הווסת פעיל?]]=1,IF(טבלה1013[[#This Row],[וסת קבוע אחרון]]=F1035,1,0),""))</f>
        <v/>
      </c>
      <c r="AG1034" s="1" t="str">
        <f>IF(B1035=1,"",IF(טבלה1013[[#This Row],[הווסת פעיל?]]=1,IF(OR(טבלה1013[[#This Row],[וסת קבוע אחרון]]=F1035,F1035=טבלה1013[[#This Row],[LengthofCycle]]),1,0),""))</f>
        <v/>
      </c>
      <c r="AH1034" s="1" t="str">
        <f>IF(B1035=1,"",IF(טבלה1013[[#This Row],[הווסת פעיל?]]=1,IF(OR(טבלה1013[[#This Row],[וסת קבוע אחרון]]=F1035,F1035=טבלה1013[[#This Row],[LengthofCycle]],AND(טבלה1013[[#This Row],[LengthofCycle]]&lt;&gt;טבלה1013[[#This Row],[וסת קבוע אחרון]],OR(F1035=28,F1035=29))),1,0),""))</f>
        <v/>
      </c>
      <c r="AI1034" s="1" t="str">
        <f>IF(AND(טבלה1013[[#This Row],[הווסת פעיל?]]=1,B1035=1),1,"")</f>
        <v/>
      </c>
      <c r="AJ1034" s="4">
        <f>IF(AND(טבלה1013[[#This Row],[הווסת פעיל?]]&lt;&gt;1,B1035&lt;&gt;1,B1035&lt;&gt;""),IF(טבלה1013[[#This Row],[LengthofCycle]]=F1035,1,0),"")</f>
        <v>0</v>
      </c>
      <c r="AK1034" s="4">
        <f>IF(AND(טבלה1013[[#This Row],[הווסת פעיל?]]&lt;&gt;1,B1035&lt;&gt;1,B1035&lt;&gt;""),IF(OR(טבלה1013[[#This Row],[LengthofCycle]]=F1035,F1035=29),1,0),"")</f>
        <v>0</v>
      </c>
      <c r="AL1034" s="4">
        <f>IF(AND(טבלה1013[[#This Row],[הווסת פעיל?]]&lt;&gt;1,B1035&lt;&gt;1,B1035&lt;&gt;""),IF(OR(טבלה1013[[#This Row],[LengthofCycle]]=F1035,F1035=29,F1035=28),1,0),"")</f>
        <v>0</v>
      </c>
    </row>
    <row r="1035" spans="1:38" x14ac:dyDescent="0.25">
      <c r="A1035" s="1" t="s">
        <v>141</v>
      </c>
      <c r="B1035" s="1">
        <v>2</v>
      </c>
      <c r="C1035" s="1">
        <v>0</v>
      </c>
      <c r="D1035" s="1">
        <v>1</v>
      </c>
      <c r="E1035" s="1">
        <v>0</v>
      </c>
      <c r="F1035" s="1">
        <v>23</v>
      </c>
      <c r="G1035" s="1">
        <f>טבלה1013[[#This Row],[LengthofCycle]]+1</f>
        <v>24</v>
      </c>
      <c r="H1035" s="1" t="str">
        <f>IF(IFERROR(LOOKUP(טבלה1013[[#This Row],[ClientID]],קביעויות[השבוע]),FALSE)=טבלה1013[[#This Row],[ClientID]],1,"")</f>
        <v/>
      </c>
      <c r="I1035" s="1" t="str">
        <f>IF(AND(טבלה1013[[#This Row],[CycleNumber]]&gt;1,OR(B1036="",טבלה1013[[#This Row],[CycleNumber]]&gt;B1034)),IF(OR(AND(טבלה1013[[#This Row],[LengthofCycle]]=28,F1034=28),AND(טבלה1013[[#This Row],[LengthofCycle]]=35,F1034=35)),1,""),"")</f>
        <v/>
      </c>
      <c r="J1035" s="1" t="str">
        <f>IF(AND(טבלה1013[[#This Row],[וסת השבוע]]=1,I1034=1,טבלה1013[[#This Row],[CycleNumber]]&gt;B1034),1,"")</f>
        <v/>
      </c>
      <c r="K1035" s="1" t="str">
        <f>IF(טבלה1013[[#This Row],[CycleNumber]]=1,"",IF(טבלה1013[[#This Row],[וסת השבוע]]=1,0,IF(K1034="","",IF(K1034=0,IF(טבלה1013[[#This Row],[LengthofCycle]]=28,0,1),IF(K1034=1,IF(טבלה1013[[#This Row],[LengthofCycle]]+F1034=28*2,0,2),IF(K1034=2,IF(טבלה1013[[#This Row],[LengthofCycle]]+F1034+F1033=28*3,0,3),""))))))</f>
        <v/>
      </c>
      <c r="L1035" s="1" t="str">
        <f>IF(טבלה1013[[#This Row],[וסת השבוע]]=1,IF(טבלה1013[[#This Row],[וסת השבוע וההפלגה ביחד]]=1,L1034+1,0),IF(AND(טבלה1013[[#This Row],[CycleNumber]]&gt;B1034,טבלה1013[[#This Row],[CycleNumber]]&gt;1),IF(טבלה1013[[#This Row],[וסת השבוע פעיל?]]&lt;&gt;"",L1034+1,""),""))</f>
        <v/>
      </c>
      <c r="M1035" s="1" t="str">
        <f>IF(AND(טבלה1013[[#This Row],[וסת השבוע פעיל?]]&lt;&gt;"",טבלה1013[[#This Row],[CycleNumber]]&lt;B1036,B1036&lt;&gt;"",טבלה1013[[#This Row],[וסת השבוע פעיל?]]&lt;3),IF(K1036=0,IF(AND(טבלה1013[[#This Row],[וסת השבוע פעיל?]]&gt;0,I1036=1),0,1),0),"")</f>
        <v/>
      </c>
      <c r="N1035" s="1" t="str">
        <f t="shared" si="84"/>
        <v/>
      </c>
      <c r="O1035" s="1" t="str">
        <f>IF(AND(טבלה1013[[#This Row],[חיזוי - שבוע]]=1,J1036=1),1,"")</f>
        <v/>
      </c>
      <c r="P1035" s="1" t="str">
        <f>IF(AND(טבלה1013[[#This Row],[חיזוי טוב עם הפלגה?]]=1,טבלה1013[[#This Row],[וסת קבוע אחרון]]&lt;&gt;28,X1034=1),1,"")</f>
        <v/>
      </c>
      <c r="Q1035" s="1" t="str">
        <f>IF(AND(טבלה1013[[#This Row],[וסת השבוע פעיל?]]&lt;3,OR(טבלה1013[[#This Row],[CycleNumber]]&gt;B1036,B1036="")),1,"")</f>
        <v/>
      </c>
      <c r="R1035" s="1" t="str">
        <f>IF(טבלה1013[[#This Row],[האישה קבעה וסת שבוע?]]=1,IF(טבלה1013[[#This Row],[וסת השבוע פעיל?]]&lt;3,1,0),"")</f>
        <v/>
      </c>
      <c r="S10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5" s="1" t="str">
        <f t="shared" si="85"/>
        <v/>
      </c>
      <c r="U1035" s="1" t="str">
        <f t="shared" si="86"/>
        <v/>
      </c>
      <c r="V1035" s="1" t="str">
        <f t="shared" si="87"/>
        <v/>
      </c>
      <c r="W1035" s="1" t="str">
        <f>IF(טבלה1013[[#This Row],[3 הפלגות זהות]]="","",IF(טבלה1013[[#This Row],[3 הפלגות זהות]]=1,טבלה1013[[#This Row],[LengthofCycle]],W1034))</f>
        <v/>
      </c>
      <c r="Y1035" s="1" t="str">
        <f>IF(OR(טבלה1013[[#This Row],[הווסת פעיל?]]=0,טבלה1013[[#This Row],[הווסת פעיל?]]=""),"",SUM(Y1034,טבלה1013[[#This Row],[הווסת פעיל?]]))</f>
        <v/>
      </c>
      <c r="Z1035" s="1" t="str">
        <f>IF(AND(טבלה1013[[#This Row],[כמה מחזורים עד עקירה]]&lt;&gt;"",Y1036=""),טבלה1013[[#This Row],[כמה מחזורים עד עקירה]],"")</f>
        <v/>
      </c>
      <c r="AA1035" s="1" t="str">
        <f>IF(AND(טבלה1013[[#This Row],[הווסת פעיל?]]=1,טבלה1013[[#This Row],[וסת קבוע אחרון]]&lt;&gt;W1034),טבלה1013[[#This Row],[וסת קבוע אחרון]],"")</f>
        <v/>
      </c>
      <c r="AB1035" s="1" t="str">
        <f>IF(AND(טבלה1013[[#This Row],[הווסת פעיל?]]=1,X1034=0,טבלה1013[[#This Row],[וסת קבוע אחרון]]=W1034),טבלה1013[[#This Row],[וסת קבוע אחרון]],"")</f>
        <v/>
      </c>
      <c r="AC1035" s="1" t="str">
        <f>IF(AND(טבלה1013[[#This Row],[הווסת פעיל?]]=1,X1034=0,טבלה1013[[#This Row],[וסת קבוע אחרון]]&lt;&gt;W1034),1,"")</f>
        <v/>
      </c>
      <c r="AD1035" s="1" t="str">
        <f>IF(AND(טבלה1013[[#This Row],[הווסת פעיל?]]&lt;&gt;"",B1036=1),טבלה1013[[#This Row],[CycleNumber]],"")</f>
        <v/>
      </c>
      <c r="AE1035" s="1" t="str">
        <f>IF(AND(טבלה1013[[#This Row],[הווסת פעיל?]]&lt;&gt;"",X1034=""),טבלה1013[[#This Row],[CycleNumber]],"")</f>
        <v/>
      </c>
      <c r="AF1035" s="1" t="str">
        <f>IF(B1036=1,"",IF(טבלה1013[[#This Row],[הווסת פעיל?]]=1,IF(טבלה1013[[#This Row],[וסת קבוע אחרון]]=F1036,1,0),""))</f>
        <v/>
      </c>
      <c r="AG1035" s="1" t="str">
        <f>IF(B1036=1,"",IF(טבלה1013[[#This Row],[הווסת פעיל?]]=1,IF(OR(טבלה1013[[#This Row],[וסת קבוע אחרון]]=F1036,F1036=טבלה1013[[#This Row],[LengthofCycle]]),1,0),""))</f>
        <v/>
      </c>
      <c r="AH1035" s="1" t="str">
        <f>IF(B1036=1,"",IF(טבלה1013[[#This Row],[הווסת פעיל?]]=1,IF(OR(טבלה1013[[#This Row],[וסת קבוע אחרון]]=F1036,F1036=טבלה1013[[#This Row],[LengthofCycle]],AND(טבלה1013[[#This Row],[LengthofCycle]]&lt;&gt;טבלה1013[[#This Row],[וסת קבוע אחרון]],OR(F1036=28,F1036=29))),1,0),""))</f>
        <v/>
      </c>
      <c r="AI1035" s="1" t="str">
        <f>IF(AND(טבלה1013[[#This Row],[הווסת פעיל?]]=1,B1036=1),1,"")</f>
        <v/>
      </c>
      <c r="AJ1035" s="4">
        <f>IF(AND(טבלה1013[[#This Row],[הווסת פעיל?]]&lt;&gt;1,B1036&lt;&gt;1,B1036&lt;&gt;""),IF(טבלה1013[[#This Row],[LengthofCycle]]=F1036,1,0),"")</f>
        <v>0</v>
      </c>
      <c r="AK1035" s="4">
        <f>IF(AND(טבלה1013[[#This Row],[הווסת פעיל?]]&lt;&gt;1,B1036&lt;&gt;1,B1036&lt;&gt;""),IF(OR(טבלה1013[[#This Row],[LengthofCycle]]=F1036,F1036=29),1,0),"")</f>
        <v>0</v>
      </c>
      <c r="AL1035" s="4">
        <f>IF(AND(טבלה1013[[#This Row],[הווסת פעיל?]]&lt;&gt;1,B1036&lt;&gt;1,B1036&lt;&gt;""),IF(OR(טבלה1013[[#This Row],[LengthofCycle]]=F1036,F1036=29,F1036=28),1,0),"")</f>
        <v>0</v>
      </c>
    </row>
    <row r="1036" spans="1:38" x14ac:dyDescent="0.25">
      <c r="A1036" s="1" t="s">
        <v>141</v>
      </c>
      <c r="B1036" s="1">
        <v>3</v>
      </c>
      <c r="C1036" s="1">
        <v>0</v>
      </c>
      <c r="D1036" s="1">
        <v>1</v>
      </c>
      <c r="E1036" s="1">
        <v>0</v>
      </c>
      <c r="F1036" s="1">
        <v>30</v>
      </c>
      <c r="G1036" s="1">
        <f>טבלה1013[[#This Row],[LengthofCycle]]+1</f>
        <v>31</v>
      </c>
      <c r="H1036" s="1" t="str">
        <f>IF(IFERROR(LOOKUP(טבלה1013[[#This Row],[ClientID]],קביעויות[השבוע]),FALSE)=טבלה1013[[#This Row],[ClientID]],1,"")</f>
        <v/>
      </c>
      <c r="I1036" s="1" t="str">
        <f>IF(AND(טבלה1013[[#This Row],[CycleNumber]]&gt;1,OR(B1037="",טבלה1013[[#This Row],[CycleNumber]]&gt;B1035)),IF(OR(AND(טבלה1013[[#This Row],[LengthofCycle]]=28,F1035=28),AND(טבלה1013[[#This Row],[LengthofCycle]]=35,F1035=35)),1,""),"")</f>
        <v/>
      </c>
      <c r="J1036" s="1" t="str">
        <f>IF(AND(טבלה1013[[#This Row],[וסת השבוע]]=1,I1035=1,טבלה1013[[#This Row],[CycleNumber]]&gt;B1035),1,"")</f>
        <v/>
      </c>
      <c r="K1036" s="1" t="str">
        <f>IF(טבלה1013[[#This Row],[CycleNumber]]=1,"",IF(טבלה1013[[#This Row],[וסת השבוע]]=1,0,IF(K1035="","",IF(K1035=0,IF(טבלה1013[[#This Row],[LengthofCycle]]=28,0,1),IF(K1035=1,IF(טבלה1013[[#This Row],[LengthofCycle]]+F1035=28*2,0,2),IF(K1035=2,IF(טבלה1013[[#This Row],[LengthofCycle]]+F1035+F1034=28*3,0,3),""))))))</f>
        <v/>
      </c>
      <c r="L1036" s="1" t="str">
        <f>IF(טבלה1013[[#This Row],[וסת השבוע]]=1,IF(טבלה1013[[#This Row],[וסת השבוע וההפלגה ביחד]]=1,L1035+1,0),IF(AND(טבלה1013[[#This Row],[CycleNumber]]&gt;B1035,טבלה1013[[#This Row],[CycleNumber]]&gt;1),IF(טבלה1013[[#This Row],[וסת השבוע פעיל?]]&lt;&gt;"",L1035+1,""),""))</f>
        <v/>
      </c>
      <c r="M1036" s="1" t="str">
        <f>IF(AND(טבלה1013[[#This Row],[וסת השבוע פעיל?]]&lt;&gt;"",טבלה1013[[#This Row],[CycleNumber]]&lt;B1037,B1037&lt;&gt;"",טבלה1013[[#This Row],[וסת השבוע פעיל?]]&lt;3),IF(K1037=0,IF(AND(טבלה1013[[#This Row],[וסת השבוע פעיל?]]&gt;0,I1037=1),0,1),0),"")</f>
        <v/>
      </c>
      <c r="N1036" s="1" t="str">
        <f t="shared" si="84"/>
        <v/>
      </c>
      <c r="O1036" s="1" t="str">
        <f>IF(AND(טבלה1013[[#This Row],[חיזוי - שבוע]]=1,J1037=1),1,"")</f>
        <v/>
      </c>
      <c r="P1036" s="1" t="str">
        <f>IF(AND(טבלה1013[[#This Row],[חיזוי טוב עם הפלגה?]]=1,טבלה1013[[#This Row],[וסת קבוע אחרון]]&lt;&gt;28,X1035=1),1,"")</f>
        <v/>
      </c>
      <c r="Q1036" s="1" t="str">
        <f>IF(AND(טבלה1013[[#This Row],[וסת השבוע פעיל?]]&lt;3,OR(טבלה1013[[#This Row],[CycleNumber]]&gt;B1037,B1037="")),1,"")</f>
        <v/>
      </c>
      <c r="R1036" s="1" t="str">
        <f>IF(טבלה1013[[#This Row],[האישה קבעה וסת שבוע?]]=1,IF(טבלה1013[[#This Row],[וסת השבוע פעיל?]]&lt;3,1,0),"")</f>
        <v/>
      </c>
      <c r="S10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6" s="1">
        <f t="shared" si="85"/>
        <v>0</v>
      </c>
      <c r="U1036" s="1" t="str">
        <f t="shared" si="86"/>
        <v/>
      </c>
      <c r="V1036" s="1" t="str">
        <f t="shared" si="87"/>
        <v/>
      </c>
      <c r="W1036" s="1" t="str">
        <f>IF(טבלה1013[[#This Row],[3 הפלגות זהות]]="","",IF(טבלה1013[[#This Row],[3 הפלגות זהות]]=1,טבלה1013[[#This Row],[LengthofCycle]],W1035))</f>
        <v/>
      </c>
      <c r="Y1036" s="1" t="str">
        <f>IF(OR(טבלה1013[[#This Row],[הווסת פעיל?]]=0,טבלה1013[[#This Row],[הווסת פעיל?]]=""),"",SUM(Y1035,טבלה1013[[#This Row],[הווסת פעיל?]]))</f>
        <v/>
      </c>
      <c r="Z1036" s="1" t="str">
        <f>IF(AND(טבלה1013[[#This Row],[כמה מחזורים עד עקירה]]&lt;&gt;"",Y1037=""),טבלה1013[[#This Row],[כמה מחזורים עד עקירה]],"")</f>
        <v/>
      </c>
      <c r="AA1036" s="1" t="str">
        <f>IF(AND(טבלה1013[[#This Row],[הווסת פעיל?]]=1,טבלה1013[[#This Row],[וסת קבוע אחרון]]&lt;&gt;W1035),טבלה1013[[#This Row],[וסת קבוע אחרון]],"")</f>
        <v/>
      </c>
      <c r="AB1036" s="1" t="str">
        <f>IF(AND(טבלה1013[[#This Row],[הווסת פעיל?]]=1,X1035=0,טבלה1013[[#This Row],[וסת קבוע אחרון]]=W1035),טבלה1013[[#This Row],[וסת קבוע אחרון]],"")</f>
        <v/>
      </c>
      <c r="AC1036" s="1" t="str">
        <f>IF(AND(טבלה1013[[#This Row],[הווסת פעיל?]]=1,X1035=0,טבלה1013[[#This Row],[וסת קבוע אחרון]]&lt;&gt;W1035),1,"")</f>
        <v/>
      </c>
      <c r="AD1036" s="1" t="str">
        <f>IF(AND(טבלה1013[[#This Row],[הווסת פעיל?]]&lt;&gt;"",B1037=1),טבלה1013[[#This Row],[CycleNumber]],"")</f>
        <v/>
      </c>
      <c r="AE1036" s="1" t="str">
        <f>IF(AND(טבלה1013[[#This Row],[הווסת פעיל?]]&lt;&gt;"",X1035=""),טבלה1013[[#This Row],[CycleNumber]],"")</f>
        <v/>
      </c>
      <c r="AF1036" s="1" t="str">
        <f>IF(B1037=1,"",IF(טבלה1013[[#This Row],[הווסת פעיל?]]=1,IF(טבלה1013[[#This Row],[וסת קבוע אחרון]]=F1037,1,0),""))</f>
        <v/>
      </c>
      <c r="AG1036" s="1" t="str">
        <f>IF(B1037=1,"",IF(טבלה1013[[#This Row],[הווסת פעיל?]]=1,IF(OR(טבלה1013[[#This Row],[וסת קבוע אחרון]]=F1037,F1037=טבלה1013[[#This Row],[LengthofCycle]]),1,0),""))</f>
        <v/>
      </c>
      <c r="AH1036" s="1" t="str">
        <f>IF(B1037=1,"",IF(טבלה1013[[#This Row],[הווסת פעיל?]]=1,IF(OR(טבלה1013[[#This Row],[וסת קבוע אחרון]]=F1037,F1037=טבלה1013[[#This Row],[LengthofCycle]],AND(טבלה1013[[#This Row],[LengthofCycle]]&lt;&gt;טבלה1013[[#This Row],[וסת קבוע אחרון]],OR(F1037=28,F1037=29))),1,0),""))</f>
        <v/>
      </c>
      <c r="AI1036" s="1" t="str">
        <f>IF(AND(טבלה1013[[#This Row],[הווסת פעיל?]]=1,B1037=1),1,"")</f>
        <v/>
      </c>
      <c r="AJ1036" s="4">
        <f>IF(AND(טבלה1013[[#This Row],[הווסת פעיל?]]&lt;&gt;1,B1037&lt;&gt;1,B1037&lt;&gt;""),IF(טבלה1013[[#This Row],[LengthofCycle]]=F1037,1,0),"")</f>
        <v>0</v>
      </c>
      <c r="AK1036" s="4">
        <f>IF(AND(טבלה1013[[#This Row],[הווסת פעיל?]]&lt;&gt;1,B1037&lt;&gt;1,B1037&lt;&gt;""),IF(OR(טבלה1013[[#This Row],[LengthofCycle]]=F1037,F1037=29),1,0),"")</f>
        <v>0</v>
      </c>
      <c r="AL1036" s="4">
        <f>IF(AND(טבלה1013[[#This Row],[הווסת פעיל?]]&lt;&gt;1,B1037&lt;&gt;1,B1037&lt;&gt;""),IF(OR(טבלה1013[[#This Row],[LengthofCycle]]=F1037,F1037=29,F1037=28),1,0),"")</f>
        <v>0</v>
      </c>
    </row>
    <row r="1037" spans="1:38" x14ac:dyDescent="0.25">
      <c r="A1037" s="1" t="s">
        <v>141</v>
      </c>
      <c r="B1037" s="1">
        <v>4</v>
      </c>
      <c r="C1037" s="1">
        <v>0</v>
      </c>
      <c r="D1037" s="1">
        <v>1</v>
      </c>
      <c r="E1037" s="1">
        <v>0</v>
      </c>
      <c r="F1037" s="1">
        <v>34</v>
      </c>
      <c r="G1037" s="1">
        <f>טבלה1013[[#This Row],[LengthofCycle]]+1</f>
        <v>35</v>
      </c>
      <c r="H1037" s="1" t="str">
        <f>IF(IFERROR(LOOKUP(טבלה1013[[#This Row],[ClientID]],קביעויות[השבוע]),FALSE)=טבלה1013[[#This Row],[ClientID]],1,"")</f>
        <v/>
      </c>
      <c r="I1037" s="1" t="str">
        <f>IF(AND(טבלה1013[[#This Row],[CycleNumber]]&gt;1,OR(B1038="",טבלה1013[[#This Row],[CycleNumber]]&gt;B1036)),IF(OR(AND(טבלה1013[[#This Row],[LengthofCycle]]=28,F1036=28),AND(טבלה1013[[#This Row],[LengthofCycle]]=35,F1036=35)),1,""),"")</f>
        <v/>
      </c>
      <c r="J1037" s="1" t="str">
        <f>IF(AND(טבלה1013[[#This Row],[וסת השבוע]]=1,I1036=1,טבלה1013[[#This Row],[CycleNumber]]&gt;B1036),1,"")</f>
        <v/>
      </c>
      <c r="K1037" s="1" t="str">
        <f>IF(טבלה1013[[#This Row],[CycleNumber]]=1,"",IF(טבלה1013[[#This Row],[וסת השבוע]]=1,0,IF(K1036="","",IF(K1036=0,IF(טבלה1013[[#This Row],[LengthofCycle]]=28,0,1),IF(K1036=1,IF(טבלה1013[[#This Row],[LengthofCycle]]+F1036=28*2,0,2),IF(K1036=2,IF(טבלה1013[[#This Row],[LengthofCycle]]+F1036+F1035=28*3,0,3),""))))))</f>
        <v/>
      </c>
      <c r="L1037" s="1" t="str">
        <f>IF(טבלה1013[[#This Row],[וסת השבוע]]=1,IF(טבלה1013[[#This Row],[וסת השבוע וההפלגה ביחד]]=1,L1036+1,0),IF(AND(טבלה1013[[#This Row],[CycleNumber]]&gt;B1036,טבלה1013[[#This Row],[CycleNumber]]&gt;1),IF(טבלה1013[[#This Row],[וסת השבוע פעיל?]]&lt;&gt;"",L1036+1,""),""))</f>
        <v/>
      </c>
      <c r="M1037" s="1" t="str">
        <f>IF(AND(טבלה1013[[#This Row],[וסת השבוע פעיל?]]&lt;&gt;"",טבלה1013[[#This Row],[CycleNumber]]&lt;B1038,B1038&lt;&gt;"",טבלה1013[[#This Row],[וסת השבוע פעיל?]]&lt;3),IF(K1038=0,IF(AND(טבלה1013[[#This Row],[וסת השבוע פעיל?]]&gt;0,I1038=1),0,1),0),"")</f>
        <v/>
      </c>
      <c r="N1037" s="1" t="str">
        <f t="shared" ref="N1037:N1100" si="88">IF(M1036&lt;&gt;"",IF(K1036=0,28+1,IF(K1036=1,2*28-F1036+1,IF(K1036=2,3*28-F1036-F1035+1,""))),"")</f>
        <v/>
      </c>
      <c r="O1037" s="1" t="str">
        <f>IF(AND(טבלה1013[[#This Row],[חיזוי - שבוע]]=1,J1038=1),1,"")</f>
        <v/>
      </c>
      <c r="P1037" s="1" t="str">
        <f>IF(AND(טבלה1013[[#This Row],[חיזוי טוב עם הפלגה?]]=1,טבלה1013[[#This Row],[וסת קבוע אחרון]]&lt;&gt;28,X1036=1),1,"")</f>
        <v/>
      </c>
      <c r="Q1037" s="1" t="str">
        <f>IF(AND(טבלה1013[[#This Row],[וסת השבוע פעיל?]]&lt;3,OR(טבלה1013[[#This Row],[CycleNumber]]&gt;B1038,B1038="")),1,"")</f>
        <v/>
      </c>
      <c r="R1037" s="1" t="str">
        <f>IF(טבלה1013[[#This Row],[האישה קבעה וסת שבוע?]]=1,IF(טבלה1013[[#This Row],[וסת השבוע פעיל?]]&lt;3,1,0),"")</f>
        <v/>
      </c>
      <c r="S10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7" s="1">
        <f t="shared" si="85"/>
        <v>0</v>
      </c>
      <c r="U1037" s="1">
        <f t="shared" si="86"/>
        <v>0</v>
      </c>
      <c r="V1037" s="1" t="str">
        <f t="shared" si="87"/>
        <v/>
      </c>
      <c r="W1037" s="1" t="str">
        <f>IF(טבלה1013[[#This Row],[3 הפלגות זהות]]="","",IF(טבלה1013[[#This Row],[3 הפלגות זהות]]=1,טבלה1013[[#This Row],[LengthofCycle]],W1036))</f>
        <v/>
      </c>
      <c r="Y1037" s="1" t="str">
        <f>IF(OR(טבלה1013[[#This Row],[הווסת פעיל?]]=0,טבלה1013[[#This Row],[הווסת פעיל?]]=""),"",SUM(Y1036,טבלה1013[[#This Row],[הווסת פעיל?]]))</f>
        <v/>
      </c>
      <c r="Z1037" s="1" t="str">
        <f>IF(AND(טבלה1013[[#This Row],[כמה מחזורים עד עקירה]]&lt;&gt;"",Y1038=""),טבלה1013[[#This Row],[כמה מחזורים עד עקירה]],"")</f>
        <v/>
      </c>
      <c r="AA1037" s="1" t="str">
        <f>IF(AND(טבלה1013[[#This Row],[הווסת פעיל?]]=1,טבלה1013[[#This Row],[וסת קבוע אחרון]]&lt;&gt;W1036),טבלה1013[[#This Row],[וסת קבוע אחרון]],"")</f>
        <v/>
      </c>
      <c r="AB1037" s="1" t="str">
        <f>IF(AND(טבלה1013[[#This Row],[הווסת פעיל?]]=1,X1036=0,טבלה1013[[#This Row],[וסת קבוע אחרון]]=W1036),טבלה1013[[#This Row],[וסת קבוע אחרון]],"")</f>
        <v/>
      </c>
      <c r="AC1037" s="1" t="str">
        <f>IF(AND(טבלה1013[[#This Row],[הווסת פעיל?]]=1,X1036=0,טבלה1013[[#This Row],[וסת קבוע אחרון]]&lt;&gt;W1036),1,"")</f>
        <v/>
      </c>
      <c r="AD1037" s="1" t="str">
        <f>IF(AND(טבלה1013[[#This Row],[הווסת פעיל?]]&lt;&gt;"",B1038=1),טבלה1013[[#This Row],[CycleNumber]],"")</f>
        <v/>
      </c>
      <c r="AE1037" s="1" t="str">
        <f>IF(AND(טבלה1013[[#This Row],[הווסת פעיל?]]&lt;&gt;"",X1036=""),טבלה1013[[#This Row],[CycleNumber]],"")</f>
        <v/>
      </c>
      <c r="AF1037" s="1" t="str">
        <f>IF(B1038=1,"",IF(טבלה1013[[#This Row],[הווסת פעיל?]]=1,IF(טבלה1013[[#This Row],[וסת קבוע אחרון]]=F1038,1,0),""))</f>
        <v/>
      </c>
      <c r="AG1037" s="1" t="str">
        <f>IF(B1038=1,"",IF(טבלה1013[[#This Row],[הווסת פעיל?]]=1,IF(OR(טבלה1013[[#This Row],[וסת קבוע אחרון]]=F1038,F1038=טבלה1013[[#This Row],[LengthofCycle]]),1,0),""))</f>
        <v/>
      </c>
      <c r="AH1037" s="1" t="str">
        <f>IF(B1038=1,"",IF(טבלה1013[[#This Row],[הווסת פעיל?]]=1,IF(OR(טבלה1013[[#This Row],[וסת קבוע אחרון]]=F1038,F1038=טבלה1013[[#This Row],[LengthofCycle]],AND(טבלה1013[[#This Row],[LengthofCycle]]&lt;&gt;טבלה1013[[#This Row],[וסת קבוע אחרון]],OR(F1038=28,F1038=29))),1,0),""))</f>
        <v/>
      </c>
      <c r="AI1037" s="1" t="str">
        <f>IF(AND(טבלה1013[[#This Row],[הווסת פעיל?]]=1,B1038=1),1,"")</f>
        <v/>
      </c>
      <c r="AJ1037" s="4">
        <f>IF(AND(טבלה1013[[#This Row],[הווסת פעיל?]]&lt;&gt;1,B1038&lt;&gt;1,B1038&lt;&gt;""),IF(טבלה1013[[#This Row],[LengthofCycle]]=F1038,1,0),"")</f>
        <v>0</v>
      </c>
      <c r="AK1037" s="4">
        <f>IF(AND(טבלה1013[[#This Row],[הווסת פעיל?]]&lt;&gt;1,B1038&lt;&gt;1,B1038&lt;&gt;""),IF(OR(טבלה1013[[#This Row],[LengthofCycle]]=F1038,F1038=29),1,0),"")</f>
        <v>0</v>
      </c>
      <c r="AL1037" s="4">
        <f>IF(AND(טבלה1013[[#This Row],[הווסת פעיל?]]&lt;&gt;1,B1038&lt;&gt;1,B1038&lt;&gt;""),IF(OR(טבלה1013[[#This Row],[LengthofCycle]]=F1038,F1038=29,F1038=28),1,0),"")</f>
        <v>0</v>
      </c>
    </row>
    <row r="1038" spans="1:38" x14ac:dyDescent="0.25">
      <c r="A1038" s="1" t="s">
        <v>141</v>
      </c>
      <c r="B1038" s="1">
        <v>5</v>
      </c>
      <c r="C1038" s="1">
        <v>0</v>
      </c>
      <c r="D1038" s="1">
        <v>1</v>
      </c>
      <c r="E1038" s="1">
        <v>0</v>
      </c>
      <c r="F1038" s="1">
        <v>32</v>
      </c>
      <c r="G1038" s="1">
        <f>טבלה1013[[#This Row],[LengthofCycle]]+1</f>
        <v>33</v>
      </c>
      <c r="H1038" s="1" t="str">
        <f>IF(IFERROR(LOOKUP(טבלה1013[[#This Row],[ClientID]],קביעויות[השבוע]),FALSE)=טבלה1013[[#This Row],[ClientID]],1,"")</f>
        <v/>
      </c>
      <c r="I1038" s="1" t="str">
        <f>IF(AND(טבלה1013[[#This Row],[CycleNumber]]&gt;1,OR(B1039="",טבלה1013[[#This Row],[CycleNumber]]&gt;B1037)),IF(OR(AND(טבלה1013[[#This Row],[LengthofCycle]]=28,F1037=28),AND(טבלה1013[[#This Row],[LengthofCycle]]=35,F1037=35)),1,""),"")</f>
        <v/>
      </c>
      <c r="J1038" s="1" t="str">
        <f>IF(AND(טבלה1013[[#This Row],[וסת השבוע]]=1,I1037=1,טבלה1013[[#This Row],[CycleNumber]]&gt;B1037),1,"")</f>
        <v/>
      </c>
      <c r="K1038" s="1" t="str">
        <f>IF(טבלה1013[[#This Row],[CycleNumber]]=1,"",IF(טבלה1013[[#This Row],[וסת השבוע]]=1,0,IF(K1037="","",IF(K1037=0,IF(טבלה1013[[#This Row],[LengthofCycle]]=28,0,1),IF(K1037=1,IF(טבלה1013[[#This Row],[LengthofCycle]]+F1037=28*2,0,2),IF(K1037=2,IF(טבלה1013[[#This Row],[LengthofCycle]]+F1037+F1036=28*3,0,3),""))))))</f>
        <v/>
      </c>
      <c r="L1038" s="1" t="str">
        <f>IF(טבלה1013[[#This Row],[וסת השבוע]]=1,IF(טבלה1013[[#This Row],[וסת השבוע וההפלגה ביחד]]=1,L1037+1,0),IF(AND(טבלה1013[[#This Row],[CycleNumber]]&gt;B1037,טבלה1013[[#This Row],[CycleNumber]]&gt;1),IF(טבלה1013[[#This Row],[וסת השבוע פעיל?]]&lt;&gt;"",L1037+1,""),""))</f>
        <v/>
      </c>
      <c r="M1038" s="1" t="str">
        <f>IF(AND(טבלה1013[[#This Row],[וסת השבוע פעיל?]]&lt;&gt;"",טבלה1013[[#This Row],[CycleNumber]]&lt;B1039,B1039&lt;&gt;"",טבלה1013[[#This Row],[וסת השבוע פעיל?]]&lt;3),IF(K1039=0,IF(AND(טבלה1013[[#This Row],[וסת השבוע פעיל?]]&gt;0,I1039=1),0,1),0),"")</f>
        <v/>
      </c>
      <c r="N1038" s="1" t="str">
        <f t="shared" si="88"/>
        <v/>
      </c>
      <c r="O1038" s="1" t="str">
        <f>IF(AND(טבלה1013[[#This Row],[חיזוי - שבוע]]=1,J1039=1),1,"")</f>
        <v/>
      </c>
      <c r="P1038" s="1" t="str">
        <f>IF(AND(טבלה1013[[#This Row],[חיזוי טוב עם הפלגה?]]=1,טבלה1013[[#This Row],[וסת קבוע אחרון]]&lt;&gt;28,X1037=1),1,"")</f>
        <v/>
      </c>
      <c r="Q1038" s="1" t="str">
        <f>IF(AND(טבלה1013[[#This Row],[וסת השבוע פעיל?]]&lt;3,OR(טבלה1013[[#This Row],[CycleNumber]]&gt;B1039,B1039="")),1,"")</f>
        <v/>
      </c>
      <c r="R1038" s="1" t="str">
        <f>IF(טבלה1013[[#This Row],[האישה קבעה וסת שבוע?]]=1,IF(טבלה1013[[#This Row],[וסת השבוע פעיל?]]&lt;3,1,0),"")</f>
        <v/>
      </c>
      <c r="S10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8" s="1">
        <f t="shared" si="85"/>
        <v>0</v>
      </c>
      <c r="U1038" s="1">
        <f t="shared" si="86"/>
        <v>0</v>
      </c>
      <c r="V1038" s="1">
        <f t="shared" si="87"/>
        <v>0</v>
      </c>
      <c r="W1038" s="1" t="str">
        <f>IF(טבלה1013[[#This Row],[3 הפלגות זהות]]="","",IF(טבלה1013[[#This Row],[3 הפלגות זהות]]=1,טבלה1013[[#This Row],[LengthofCycle]],W1037))</f>
        <v/>
      </c>
      <c r="Y1038" s="1" t="str">
        <f>IF(OR(טבלה1013[[#This Row],[הווסת פעיל?]]=0,טבלה1013[[#This Row],[הווסת פעיל?]]=""),"",SUM(Y1037,טבלה1013[[#This Row],[הווסת פעיל?]]))</f>
        <v/>
      </c>
      <c r="Z1038" s="1" t="str">
        <f>IF(AND(טבלה1013[[#This Row],[כמה מחזורים עד עקירה]]&lt;&gt;"",Y1039=""),טבלה1013[[#This Row],[כמה מחזורים עד עקירה]],"")</f>
        <v/>
      </c>
      <c r="AA1038" s="1" t="str">
        <f>IF(AND(טבלה1013[[#This Row],[הווסת פעיל?]]=1,טבלה1013[[#This Row],[וסת קבוע אחרון]]&lt;&gt;W1037),טבלה1013[[#This Row],[וסת קבוע אחרון]],"")</f>
        <v/>
      </c>
      <c r="AB1038" s="1" t="str">
        <f>IF(AND(טבלה1013[[#This Row],[הווסת פעיל?]]=1,X1037=0,טבלה1013[[#This Row],[וסת קבוע אחרון]]=W1037),טבלה1013[[#This Row],[וסת קבוע אחרון]],"")</f>
        <v/>
      </c>
      <c r="AC1038" s="1" t="str">
        <f>IF(AND(טבלה1013[[#This Row],[הווסת פעיל?]]=1,X1037=0,טבלה1013[[#This Row],[וסת קבוע אחרון]]&lt;&gt;W1037),1,"")</f>
        <v/>
      </c>
      <c r="AD1038" s="1" t="str">
        <f>IF(AND(טבלה1013[[#This Row],[הווסת פעיל?]]&lt;&gt;"",B1039=1),טבלה1013[[#This Row],[CycleNumber]],"")</f>
        <v/>
      </c>
      <c r="AE1038" s="1" t="str">
        <f>IF(AND(טבלה1013[[#This Row],[הווסת פעיל?]]&lt;&gt;"",X1037=""),טבלה1013[[#This Row],[CycleNumber]],"")</f>
        <v/>
      </c>
      <c r="AF1038" s="1" t="str">
        <f>IF(B1039=1,"",IF(טבלה1013[[#This Row],[הווסת פעיל?]]=1,IF(טבלה1013[[#This Row],[וסת קבוע אחרון]]=F1039,1,0),""))</f>
        <v/>
      </c>
      <c r="AG1038" s="1" t="str">
        <f>IF(B1039=1,"",IF(טבלה1013[[#This Row],[הווסת פעיל?]]=1,IF(OR(טבלה1013[[#This Row],[וסת קבוע אחרון]]=F1039,F1039=טבלה1013[[#This Row],[LengthofCycle]]),1,0),""))</f>
        <v/>
      </c>
      <c r="AH1038" s="1" t="str">
        <f>IF(B1039=1,"",IF(טבלה1013[[#This Row],[הווסת פעיל?]]=1,IF(OR(טבלה1013[[#This Row],[וסת קבוע אחרון]]=F1039,F1039=טבלה1013[[#This Row],[LengthofCycle]],AND(טבלה1013[[#This Row],[LengthofCycle]]&lt;&gt;טבלה1013[[#This Row],[וסת קבוע אחרון]],OR(F1039=28,F1039=29))),1,0),""))</f>
        <v/>
      </c>
      <c r="AI1038" s="1" t="str">
        <f>IF(AND(טבלה1013[[#This Row],[הווסת פעיל?]]=1,B1039=1),1,"")</f>
        <v/>
      </c>
      <c r="AJ1038" s="4" t="str">
        <f>IF(AND(טבלה1013[[#This Row],[הווסת פעיל?]]&lt;&gt;1,B1039&lt;&gt;1,B1039&lt;&gt;""),IF(טבלה1013[[#This Row],[LengthofCycle]]=F1039,1,0),"")</f>
        <v/>
      </c>
      <c r="AK1038" s="4" t="str">
        <f>IF(AND(טבלה1013[[#This Row],[הווסת פעיל?]]&lt;&gt;1,B1039&lt;&gt;1,B1039&lt;&gt;""),IF(OR(טבלה1013[[#This Row],[LengthofCycle]]=F1039,F1039=29),1,0),"")</f>
        <v/>
      </c>
      <c r="AL1038" s="4" t="str">
        <f>IF(AND(טבלה1013[[#This Row],[הווסת פעיל?]]&lt;&gt;1,B1039&lt;&gt;1,B1039&lt;&gt;""),IF(OR(טבלה1013[[#This Row],[LengthofCycle]]=F1039,F1039=29,F1039=28),1,0),"")</f>
        <v/>
      </c>
    </row>
    <row r="1039" spans="1:38" x14ac:dyDescent="0.25">
      <c r="A1039" s="1" t="s">
        <v>142</v>
      </c>
      <c r="B1039" s="1">
        <v>1</v>
      </c>
      <c r="C1039" s="1">
        <v>0</v>
      </c>
      <c r="D1039" s="1">
        <v>1</v>
      </c>
      <c r="E1039" s="1">
        <v>0</v>
      </c>
      <c r="F1039" s="1">
        <v>25</v>
      </c>
      <c r="G1039" s="1">
        <f>טבלה1013[[#This Row],[LengthofCycle]]+1</f>
        <v>26</v>
      </c>
      <c r="H1039" s="1" t="str">
        <f>IF(IFERROR(LOOKUP(טבלה1013[[#This Row],[ClientID]],קביעויות[השבוע]),FALSE)=טבלה1013[[#This Row],[ClientID]],1,"")</f>
        <v/>
      </c>
      <c r="I1039" s="1" t="str">
        <f>IF(AND(טבלה1013[[#This Row],[CycleNumber]]&gt;1,OR(B1040="",טבלה1013[[#This Row],[CycleNumber]]&gt;B1038)),IF(OR(AND(טבלה1013[[#This Row],[LengthofCycle]]=28,F1038=28),AND(טבלה1013[[#This Row],[LengthofCycle]]=35,F1038=35)),1,""),"")</f>
        <v/>
      </c>
      <c r="J1039" s="1" t="str">
        <f>IF(AND(טבלה1013[[#This Row],[וסת השבוע]]=1,I1038=1,טבלה1013[[#This Row],[CycleNumber]]&gt;B1038),1,"")</f>
        <v/>
      </c>
      <c r="K1039" s="1" t="str">
        <f>IF(טבלה1013[[#This Row],[CycleNumber]]=1,"",IF(טבלה1013[[#This Row],[וסת השבוע]]=1,0,IF(K1038="","",IF(K1038=0,IF(טבלה1013[[#This Row],[LengthofCycle]]=28,0,1),IF(K1038=1,IF(טבלה1013[[#This Row],[LengthofCycle]]+F1038=28*2,0,2),IF(K1038=2,IF(טבלה1013[[#This Row],[LengthofCycle]]+F1038+F1037=28*3,0,3),""))))))</f>
        <v/>
      </c>
      <c r="L1039" s="1" t="str">
        <f>IF(טבלה1013[[#This Row],[וסת השבוע]]=1,IF(טבלה1013[[#This Row],[וסת השבוע וההפלגה ביחד]]=1,L1038+1,0),IF(AND(טבלה1013[[#This Row],[CycleNumber]]&gt;B1038,טבלה1013[[#This Row],[CycleNumber]]&gt;1),IF(טבלה1013[[#This Row],[וסת השבוע פעיל?]]&lt;&gt;"",L1038+1,""),""))</f>
        <v/>
      </c>
      <c r="M1039" s="1" t="str">
        <f>IF(AND(טבלה1013[[#This Row],[וסת השבוע פעיל?]]&lt;&gt;"",טבלה1013[[#This Row],[CycleNumber]]&lt;B1040,B1040&lt;&gt;"",טבלה1013[[#This Row],[וסת השבוע פעיל?]]&lt;3),IF(K1040=0,IF(AND(טבלה1013[[#This Row],[וסת השבוע פעיל?]]&gt;0,I1040=1),0,1),0),"")</f>
        <v/>
      </c>
      <c r="N1039" s="1" t="str">
        <f t="shared" si="88"/>
        <v/>
      </c>
      <c r="O1039" s="1" t="str">
        <f>IF(AND(טבלה1013[[#This Row],[חיזוי - שבוע]]=1,J1040=1),1,"")</f>
        <v/>
      </c>
      <c r="P1039" s="1" t="str">
        <f>IF(AND(טבלה1013[[#This Row],[חיזוי טוב עם הפלגה?]]=1,טבלה1013[[#This Row],[וסת קבוע אחרון]]&lt;&gt;28,X1038=1),1,"")</f>
        <v/>
      </c>
      <c r="Q1039" s="1" t="str">
        <f>IF(AND(טבלה1013[[#This Row],[וסת השבוע פעיל?]]&lt;3,OR(טבלה1013[[#This Row],[CycleNumber]]&gt;B1040,B1040="")),1,"")</f>
        <v/>
      </c>
      <c r="R1039" s="1" t="str">
        <f>IF(טבלה1013[[#This Row],[האישה קבעה וסת שבוע?]]=1,IF(טבלה1013[[#This Row],[וסת השבוע פעיל?]]&lt;3,1,0),"")</f>
        <v/>
      </c>
      <c r="S10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39" s="1" t="str">
        <f t="shared" si="85"/>
        <v/>
      </c>
      <c r="U1039" s="1" t="str">
        <f t="shared" si="86"/>
        <v/>
      </c>
      <c r="V1039" s="1" t="str">
        <f t="shared" si="87"/>
        <v/>
      </c>
      <c r="W1039" s="1" t="str">
        <f>IF(טבלה1013[[#This Row],[3 הפלגות זהות]]="","",IF(טבלה1013[[#This Row],[3 הפלגות זהות]]=1,טבלה1013[[#This Row],[LengthofCycle]],W1038))</f>
        <v/>
      </c>
      <c r="Y1039" s="1" t="str">
        <f>IF(OR(טבלה1013[[#This Row],[הווסת פעיל?]]=0,טבלה1013[[#This Row],[הווסת פעיל?]]=""),"",SUM(Y1038,טבלה1013[[#This Row],[הווסת פעיל?]]))</f>
        <v/>
      </c>
      <c r="Z1039" s="1" t="str">
        <f>IF(AND(טבלה1013[[#This Row],[כמה מחזורים עד עקירה]]&lt;&gt;"",Y1040=""),טבלה1013[[#This Row],[כמה מחזורים עד עקירה]],"")</f>
        <v/>
      </c>
      <c r="AA1039" s="1" t="str">
        <f>IF(AND(טבלה1013[[#This Row],[הווסת פעיל?]]=1,טבלה1013[[#This Row],[וסת קבוע אחרון]]&lt;&gt;W1038),טבלה1013[[#This Row],[וסת קבוע אחרון]],"")</f>
        <v/>
      </c>
      <c r="AB1039" s="1" t="str">
        <f>IF(AND(טבלה1013[[#This Row],[הווסת פעיל?]]=1,X1038=0,טבלה1013[[#This Row],[וסת קבוע אחרון]]=W1038),טבלה1013[[#This Row],[וסת קבוע אחרון]],"")</f>
        <v/>
      </c>
      <c r="AC1039" s="1" t="str">
        <f>IF(AND(טבלה1013[[#This Row],[הווסת פעיל?]]=1,X1038=0,טבלה1013[[#This Row],[וסת קבוע אחרון]]&lt;&gt;W1038),1,"")</f>
        <v/>
      </c>
      <c r="AD1039" s="1" t="str">
        <f>IF(AND(טבלה1013[[#This Row],[הווסת פעיל?]]&lt;&gt;"",B1040=1),טבלה1013[[#This Row],[CycleNumber]],"")</f>
        <v/>
      </c>
      <c r="AE1039" s="1" t="str">
        <f>IF(AND(טבלה1013[[#This Row],[הווסת פעיל?]]&lt;&gt;"",X1038=""),טבלה1013[[#This Row],[CycleNumber]],"")</f>
        <v/>
      </c>
      <c r="AF1039" s="1" t="str">
        <f>IF(B1040=1,"",IF(טבלה1013[[#This Row],[הווסת פעיל?]]=1,IF(טבלה1013[[#This Row],[וסת קבוע אחרון]]=F1040,1,0),""))</f>
        <v/>
      </c>
      <c r="AG1039" s="1" t="str">
        <f>IF(B1040=1,"",IF(טבלה1013[[#This Row],[הווסת פעיל?]]=1,IF(OR(טבלה1013[[#This Row],[וסת קבוע אחרון]]=F1040,F1040=טבלה1013[[#This Row],[LengthofCycle]]),1,0),""))</f>
        <v/>
      </c>
      <c r="AH1039" s="1" t="str">
        <f>IF(B1040=1,"",IF(טבלה1013[[#This Row],[הווסת פעיל?]]=1,IF(OR(טבלה1013[[#This Row],[וסת קבוע אחרון]]=F1040,F1040=טבלה1013[[#This Row],[LengthofCycle]],AND(טבלה1013[[#This Row],[LengthofCycle]]&lt;&gt;טבלה1013[[#This Row],[וסת קבוע אחרון]],OR(F1040=28,F1040=29))),1,0),""))</f>
        <v/>
      </c>
      <c r="AI1039" s="1" t="str">
        <f>IF(AND(טבלה1013[[#This Row],[הווסת פעיל?]]=1,B1040=1),1,"")</f>
        <v/>
      </c>
      <c r="AJ1039" s="4">
        <f>IF(AND(טבלה1013[[#This Row],[הווסת פעיל?]]&lt;&gt;1,B1040&lt;&gt;1,B1040&lt;&gt;""),IF(טבלה1013[[#This Row],[LengthofCycle]]=F1040,1,0),"")</f>
        <v>0</v>
      </c>
      <c r="AK1039" s="4">
        <f>IF(AND(טבלה1013[[#This Row],[הווסת פעיל?]]&lt;&gt;1,B1040&lt;&gt;1,B1040&lt;&gt;""),IF(OR(טבלה1013[[#This Row],[LengthofCycle]]=F1040,F1040=29),1,0),"")</f>
        <v>0</v>
      </c>
      <c r="AL1039" s="4">
        <f>IF(AND(טבלה1013[[#This Row],[הווסת פעיל?]]&lt;&gt;1,B1040&lt;&gt;1,B1040&lt;&gt;""),IF(OR(טבלה1013[[#This Row],[LengthofCycle]]=F1040,F1040=29,F1040=28),1,0),"")</f>
        <v>1</v>
      </c>
    </row>
    <row r="1040" spans="1:38" x14ac:dyDescent="0.25">
      <c r="A1040" s="1" t="s">
        <v>142</v>
      </c>
      <c r="B1040" s="1">
        <v>2</v>
      </c>
      <c r="C1040" s="1">
        <v>0</v>
      </c>
      <c r="D1040" s="1">
        <v>1</v>
      </c>
      <c r="E1040" s="1">
        <v>0</v>
      </c>
      <c r="F1040" s="1">
        <v>28</v>
      </c>
      <c r="G1040" s="1">
        <f>טבלה1013[[#This Row],[LengthofCycle]]+1</f>
        <v>29</v>
      </c>
      <c r="H1040" s="1" t="str">
        <f>IF(IFERROR(LOOKUP(טבלה1013[[#This Row],[ClientID]],קביעויות[השבוע]),FALSE)=טבלה1013[[#This Row],[ClientID]],1,"")</f>
        <v/>
      </c>
      <c r="I1040" s="1" t="str">
        <f>IF(AND(טבלה1013[[#This Row],[CycleNumber]]&gt;1,OR(B1041="",טבלה1013[[#This Row],[CycleNumber]]&gt;B1039)),IF(OR(AND(טבלה1013[[#This Row],[LengthofCycle]]=28,F1039=28),AND(טבלה1013[[#This Row],[LengthofCycle]]=35,F1039=35)),1,""),"")</f>
        <v/>
      </c>
      <c r="J1040" s="1" t="str">
        <f>IF(AND(טבלה1013[[#This Row],[וסת השבוע]]=1,I1039=1,טבלה1013[[#This Row],[CycleNumber]]&gt;B1039),1,"")</f>
        <v/>
      </c>
      <c r="K1040" s="1" t="str">
        <f>IF(טבלה1013[[#This Row],[CycleNumber]]=1,"",IF(טבלה1013[[#This Row],[וסת השבוע]]=1,0,IF(K1039="","",IF(K1039=0,IF(טבלה1013[[#This Row],[LengthofCycle]]=28,0,1),IF(K1039=1,IF(טבלה1013[[#This Row],[LengthofCycle]]+F1039=28*2,0,2),IF(K1039=2,IF(טבלה1013[[#This Row],[LengthofCycle]]+F1039+F1038=28*3,0,3),""))))))</f>
        <v/>
      </c>
      <c r="L1040" s="1" t="str">
        <f>IF(טבלה1013[[#This Row],[וסת השבוע]]=1,IF(טבלה1013[[#This Row],[וסת השבוע וההפלגה ביחד]]=1,L1039+1,0),IF(AND(טבלה1013[[#This Row],[CycleNumber]]&gt;B1039,טבלה1013[[#This Row],[CycleNumber]]&gt;1),IF(טבלה1013[[#This Row],[וסת השבוע פעיל?]]&lt;&gt;"",L1039+1,""),""))</f>
        <v/>
      </c>
      <c r="M1040" s="1" t="str">
        <f>IF(AND(טבלה1013[[#This Row],[וסת השבוע פעיל?]]&lt;&gt;"",טבלה1013[[#This Row],[CycleNumber]]&lt;B1041,B1041&lt;&gt;"",טבלה1013[[#This Row],[וסת השבוע פעיל?]]&lt;3),IF(K1041=0,IF(AND(טבלה1013[[#This Row],[וסת השבוע פעיל?]]&gt;0,I1041=1),0,1),0),"")</f>
        <v/>
      </c>
      <c r="N1040" s="1" t="str">
        <f t="shared" si="88"/>
        <v/>
      </c>
      <c r="O1040" s="1" t="str">
        <f>IF(AND(טבלה1013[[#This Row],[חיזוי - שבוע]]=1,J1041=1),1,"")</f>
        <v/>
      </c>
      <c r="P1040" s="1" t="str">
        <f>IF(AND(טבלה1013[[#This Row],[חיזוי טוב עם הפלגה?]]=1,טבלה1013[[#This Row],[וסת קבוע אחרון]]&lt;&gt;28,X1039=1),1,"")</f>
        <v/>
      </c>
      <c r="Q1040" s="1" t="str">
        <f>IF(AND(טבלה1013[[#This Row],[וסת השבוע פעיל?]]&lt;3,OR(טבלה1013[[#This Row],[CycleNumber]]&gt;B1041,B1041="")),1,"")</f>
        <v/>
      </c>
      <c r="R1040" s="1" t="str">
        <f>IF(טבלה1013[[#This Row],[האישה קבעה וסת שבוע?]]=1,IF(טבלה1013[[#This Row],[וסת השבוע פעיל?]]&lt;3,1,0),"")</f>
        <v/>
      </c>
      <c r="S10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0" s="1" t="str">
        <f t="shared" si="85"/>
        <v/>
      </c>
      <c r="U1040" s="1" t="str">
        <f t="shared" si="86"/>
        <v/>
      </c>
      <c r="V1040" s="1" t="str">
        <f t="shared" si="87"/>
        <v/>
      </c>
      <c r="W1040" s="1" t="str">
        <f>IF(טבלה1013[[#This Row],[3 הפלגות זהות]]="","",IF(טבלה1013[[#This Row],[3 הפלגות זהות]]=1,טבלה1013[[#This Row],[LengthofCycle]],W1039))</f>
        <v/>
      </c>
      <c r="Y1040" s="1" t="str">
        <f>IF(OR(טבלה1013[[#This Row],[הווסת פעיל?]]=0,טבלה1013[[#This Row],[הווסת פעיל?]]=""),"",SUM(Y1039,טבלה1013[[#This Row],[הווסת פעיל?]]))</f>
        <v/>
      </c>
      <c r="Z1040" s="1" t="str">
        <f>IF(AND(טבלה1013[[#This Row],[כמה מחזורים עד עקירה]]&lt;&gt;"",Y1041=""),טבלה1013[[#This Row],[כמה מחזורים עד עקירה]],"")</f>
        <v/>
      </c>
      <c r="AA1040" s="1" t="str">
        <f>IF(AND(טבלה1013[[#This Row],[הווסת פעיל?]]=1,טבלה1013[[#This Row],[וסת קבוע אחרון]]&lt;&gt;W1039),טבלה1013[[#This Row],[וסת קבוע אחרון]],"")</f>
        <v/>
      </c>
      <c r="AB1040" s="1" t="str">
        <f>IF(AND(טבלה1013[[#This Row],[הווסת פעיל?]]=1,X1039=0,טבלה1013[[#This Row],[וסת קבוע אחרון]]=W1039),טבלה1013[[#This Row],[וסת קבוע אחרון]],"")</f>
        <v/>
      </c>
      <c r="AC1040" s="1" t="str">
        <f>IF(AND(טבלה1013[[#This Row],[הווסת פעיל?]]=1,X1039=0,טבלה1013[[#This Row],[וסת קבוע אחרון]]&lt;&gt;W1039),1,"")</f>
        <v/>
      </c>
      <c r="AD1040" s="1" t="str">
        <f>IF(AND(טבלה1013[[#This Row],[הווסת פעיל?]]&lt;&gt;"",B1041=1),טבלה1013[[#This Row],[CycleNumber]],"")</f>
        <v/>
      </c>
      <c r="AE1040" s="1" t="str">
        <f>IF(AND(טבלה1013[[#This Row],[הווסת פעיל?]]&lt;&gt;"",X1039=""),טבלה1013[[#This Row],[CycleNumber]],"")</f>
        <v/>
      </c>
      <c r="AF1040" s="1" t="str">
        <f>IF(B1041=1,"",IF(טבלה1013[[#This Row],[הווסת פעיל?]]=1,IF(טבלה1013[[#This Row],[וסת קבוע אחרון]]=F1041,1,0),""))</f>
        <v/>
      </c>
      <c r="AG1040" s="1" t="str">
        <f>IF(B1041=1,"",IF(טבלה1013[[#This Row],[הווסת פעיל?]]=1,IF(OR(טבלה1013[[#This Row],[וסת קבוע אחרון]]=F1041,F1041=טבלה1013[[#This Row],[LengthofCycle]]),1,0),""))</f>
        <v/>
      </c>
      <c r="AH1040" s="1" t="str">
        <f>IF(B1041=1,"",IF(טבלה1013[[#This Row],[הווסת פעיל?]]=1,IF(OR(טבלה1013[[#This Row],[וסת קבוע אחרון]]=F1041,F1041=טבלה1013[[#This Row],[LengthofCycle]],AND(טבלה1013[[#This Row],[LengthofCycle]]&lt;&gt;טבלה1013[[#This Row],[וסת קבוע אחרון]],OR(F1041=28,F1041=29))),1,0),""))</f>
        <v/>
      </c>
      <c r="AI1040" s="1" t="str">
        <f>IF(AND(טבלה1013[[#This Row],[הווסת פעיל?]]=1,B1041=1),1,"")</f>
        <v/>
      </c>
      <c r="AJ1040" s="4">
        <f>IF(AND(טבלה1013[[#This Row],[הווסת פעיל?]]&lt;&gt;1,B1041&lt;&gt;1,B1041&lt;&gt;""),IF(טבלה1013[[#This Row],[LengthofCycle]]=F1041,1,0),"")</f>
        <v>0</v>
      </c>
      <c r="AK1040" s="4">
        <f>IF(AND(טבלה1013[[#This Row],[הווסת פעיל?]]&lt;&gt;1,B1041&lt;&gt;1,B1041&lt;&gt;""),IF(OR(טבלה1013[[#This Row],[LengthofCycle]]=F1041,F1041=29),1,0),"")</f>
        <v>0</v>
      </c>
      <c r="AL1040" s="4">
        <f>IF(AND(טבלה1013[[#This Row],[הווסת פעיל?]]&lt;&gt;1,B1041&lt;&gt;1,B1041&lt;&gt;""),IF(OR(טבלה1013[[#This Row],[LengthofCycle]]=F1041,F1041=29,F1041=28),1,0),"")</f>
        <v>0</v>
      </c>
    </row>
    <row r="1041" spans="1:38" x14ac:dyDescent="0.25">
      <c r="A1041" s="1" t="s">
        <v>142</v>
      </c>
      <c r="B1041" s="1">
        <v>3</v>
      </c>
      <c r="C1041" s="1">
        <v>0</v>
      </c>
      <c r="D1041" s="1">
        <v>0</v>
      </c>
      <c r="E1041" s="1">
        <v>0</v>
      </c>
      <c r="F1041" s="1">
        <v>25</v>
      </c>
      <c r="G1041" s="1">
        <f>טבלה1013[[#This Row],[LengthofCycle]]+1</f>
        <v>26</v>
      </c>
      <c r="H1041" s="1" t="str">
        <f>IF(IFERROR(LOOKUP(טבלה1013[[#This Row],[ClientID]],קביעויות[השבוע]),FALSE)=טבלה1013[[#This Row],[ClientID]],1,"")</f>
        <v/>
      </c>
      <c r="I1041" s="1" t="str">
        <f>IF(AND(טבלה1013[[#This Row],[CycleNumber]]&gt;1,OR(B1042="",טבלה1013[[#This Row],[CycleNumber]]&gt;B1040)),IF(OR(AND(טבלה1013[[#This Row],[LengthofCycle]]=28,F1040=28),AND(טבלה1013[[#This Row],[LengthofCycle]]=35,F1040=35)),1,""),"")</f>
        <v/>
      </c>
      <c r="J1041" s="1" t="str">
        <f>IF(AND(טבלה1013[[#This Row],[וסת השבוע]]=1,I1040=1,טבלה1013[[#This Row],[CycleNumber]]&gt;B1040),1,"")</f>
        <v/>
      </c>
      <c r="K1041" s="1" t="str">
        <f>IF(טבלה1013[[#This Row],[CycleNumber]]=1,"",IF(טבלה1013[[#This Row],[וסת השבוע]]=1,0,IF(K1040="","",IF(K1040=0,IF(טבלה1013[[#This Row],[LengthofCycle]]=28,0,1),IF(K1040=1,IF(טבלה1013[[#This Row],[LengthofCycle]]+F1040=28*2,0,2),IF(K1040=2,IF(טבלה1013[[#This Row],[LengthofCycle]]+F1040+F1039=28*3,0,3),""))))))</f>
        <v/>
      </c>
      <c r="L1041" s="1" t="str">
        <f>IF(טבלה1013[[#This Row],[וסת השבוע]]=1,IF(טבלה1013[[#This Row],[וסת השבוע וההפלגה ביחד]]=1,L1040+1,0),IF(AND(טבלה1013[[#This Row],[CycleNumber]]&gt;B1040,טבלה1013[[#This Row],[CycleNumber]]&gt;1),IF(טבלה1013[[#This Row],[וסת השבוע פעיל?]]&lt;&gt;"",L1040+1,""),""))</f>
        <v/>
      </c>
      <c r="M1041" s="1" t="str">
        <f>IF(AND(טבלה1013[[#This Row],[וסת השבוע פעיל?]]&lt;&gt;"",טבלה1013[[#This Row],[CycleNumber]]&lt;B1042,B1042&lt;&gt;"",טבלה1013[[#This Row],[וסת השבוע פעיל?]]&lt;3),IF(K1042=0,IF(AND(טבלה1013[[#This Row],[וסת השבוע פעיל?]]&gt;0,I1042=1),0,1),0),"")</f>
        <v/>
      </c>
      <c r="N1041" s="1" t="str">
        <f t="shared" si="88"/>
        <v/>
      </c>
      <c r="O1041" s="1" t="str">
        <f>IF(AND(טבלה1013[[#This Row],[חיזוי - שבוע]]=1,J1042=1),1,"")</f>
        <v/>
      </c>
      <c r="P1041" s="1" t="str">
        <f>IF(AND(טבלה1013[[#This Row],[חיזוי טוב עם הפלגה?]]=1,טבלה1013[[#This Row],[וסת קבוע אחרון]]&lt;&gt;28,X1040=1),1,"")</f>
        <v/>
      </c>
      <c r="Q1041" s="1" t="str">
        <f>IF(AND(טבלה1013[[#This Row],[וסת השבוע פעיל?]]&lt;3,OR(טבלה1013[[#This Row],[CycleNumber]]&gt;B1042,B1042="")),1,"")</f>
        <v/>
      </c>
      <c r="R1041" s="1" t="str">
        <f>IF(טבלה1013[[#This Row],[האישה קבעה וסת שבוע?]]=1,IF(טבלה1013[[#This Row],[וסת השבוע פעיל?]]&lt;3,1,0),"")</f>
        <v/>
      </c>
      <c r="S10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1" s="1">
        <f t="shared" si="85"/>
        <v>0</v>
      </c>
      <c r="U1041" s="1" t="str">
        <f t="shared" si="86"/>
        <v/>
      </c>
      <c r="V1041" s="1" t="str">
        <f t="shared" si="87"/>
        <v/>
      </c>
      <c r="W1041" s="1" t="str">
        <f>IF(טבלה1013[[#This Row],[3 הפלגות זהות]]="","",IF(טבלה1013[[#This Row],[3 הפלגות זהות]]=1,טבלה1013[[#This Row],[LengthofCycle]],W1040))</f>
        <v/>
      </c>
      <c r="Y1041" s="1" t="str">
        <f>IF(OR(טבלה1013[[#This Row],[הווסת פעיל?]]=0,טבלה1013[[#This Row],[הווסת פעיל?]]=""),"",SUM(Y1040,טבלה1013[[#This Row],[הווסת פעיל?]]))</f>
        <v/>
      </c>
      <c r="Z1041" s="1" t="str">
        <f>IF(AND(טבלה1013[[#This Row],[כמה מחזורים עד עקירה]]&lt;&gt;"",Y1042=""),טבלה1013[[#This Row],[כמה מחזורים עד עקירה]],"")</f>
        <v/>
      </c>
      <c r="AA1041" s="1" t="str">
        <f>IF(AND(טבלה1013[[#This Row],[הווסת פעיל?]]=1,טבלה1013[[#This Row],[וסת קבוע אחרון]]&lt;&gt;W1040),טבלה1013[[#This Row],[וסת קבוע אחרון]],"")</f>
        <v/>
      </c>
      <c r="AB1041" s="1" t="str">
        <f>IF(AND(טבלה1013[[#This Row],[הווסת פעיל?]]=1,X1040=0,טבלה1013[[#This Row],[וסת קבוע אחרון]]=W1040),טבלה1013[[#This Row],[וסת קבוע אחרון]],"")</f>
        <v/>
      </c>
      <c r="AC1041" s="1" t="str">
        <f>IF(AND(טבלה1013[[#This Row],[הווסת פעיל?]]=1,X1040=0,טבלה1013[[#This Row],[וסת קבוע אחרון]]&lt;&gt;W1040),1,"")</f>
        <v/>
      </c>
      <c r="AD1041" s="1" t="str">
        <f>IF(AND(טבלה1013[[#This Row],[הווסת פעיל?]]&lt;&gt;"",B1042=1),טבלה1013[[#This Row],[CycleNumber]],"")</f>
        <v/>
      </c>
      <c r="AE1041" s="1" t="str">
        <f>IF(AND(טבלה1013[[#This Row],[הווסת פעיל?]]&lt;&gt;"",X1040=""),טבלה1013[[#This Row],[CycleNumber]],"")</f>
        <v/>
      </c>
      <c r="AF1041" s="1" t="str">
        <f>IF(B1042=1,"",IF(טבלה1013[[#This Row],[הווסת פעיל?]]=1,IF(טבלה1013[[#This Row],[וסת קבוע אחרון]]=F1042,1,0),""))</f>
        <v/>
      </c>
      <c r="AG1041" s="1" t="str">
        <f>IF(B1042=1,"",IF(טבלה1013[[#This Row],[הווסת פעיל?]]=1,IF(OR(טבלה1013[[#This Row],[וסת קבוע אחרון]]=F1042,F1042=טבלה1013[[#This Row],[LengthofCycle]]),1,0),""))</f>
        <v/>
      </c>
      <c r="AH1041" s="1" t="str">
        <f>IF(B1042=1,"",IF(טבלה1013[[#This Row],[הווסת פעיל?]]=1,IF(OR(טבלה1013[[#This Row],[וסת קבוע אחרון]]=F1042,F1042=טבלה1013[[#This Row],[LengthofCycle]],AND(טבלה1013[[#This Row],[LengthofCycle]]&lt;&gt;טבלה1013[[#This Row],[וסת קבוע אחרון]],OR(F1042=28,F1042=29))),1,0),""))</f>
        <v/>
      </c>
      <c r="AI1041" s="1" t="str">
        <f>IF(AND(טבלה1013[[#This Row],[הווסת פעיל?]]=1,B1042=1),1,"")</f>
        <v/>
      </c>
      <c r="AJ1041" s="4">
        <f>IF(AND(טבלה1013[[#This Row],[הווסת פעיל?]]&lt;&gt;1,B1042&lt;&gt;1,B1042&lt;&gt;""),IF(טבלה1013[[#This Row],[LengthofCycle]]=F1042,1,0),"")</f>
        <v>1</v>
      </c>
      <c r="AK1041" s="4">
        <f>IF(AND(טבלה1013[[#This Row],[הווסת פעיל?]]&lt;&gt;1,B1042&lt;&gt;1,B1042&lt;&gt;""),IF(OR(טבלה1013[[#This Row],[LengthofCycle]]=F1042,F1042=29),1,0),"")</f>
        <v>1</v>
      </c>
      <c r="AL1041" s="4">
        <f>IF(AND(טבלה1013[[#This Row],[הווסת פעיל?]]&lt;&gt;1,B1042&lt;&gt;1,B1042&lt;&gt;""),IF(OR(טבלה1013[[#This Row],[LengthofCycle]]=F1042,F1042=29,F1042=28),1,0),"")</f>
        <v>1</v>
      </c>
    </row>
    <row r="1042" spans="1:38" x14ac:dyDescent="0.25">
      <c r="A1042" s="1" t="s">
        <v>142</v>
      </c>
      <c r="B1042" s="1">
        <v>4</v>
      </c>
      <c r="C1042" s="1">
        <v>0</v>
      </c>
      <c r="D1042" s="1">
        <v>1</v>
      </c>
      <c r="E1042" s="1">
        <v>0</v>
      </c>
      <c r="F1042" s="1">
        <v>25</v>
      </c>
      <c r="G1042" s="1">
        <f>טבלה1013[[#This Row],[LengthofCycle]]+1</f>
        <v>26</v>
      </c>
      <c r="H1042" s="1" t="str">
        <f>IF(IFERROR(LOOKUP(טבלה1013[[#This Row],[ClientID]],קביעויות[השבוע]),FALSE)=טבלה1013[[#This Row],[ClientID]],1,"")</f>
        <v/>
      </c>
      <c r="I1042" s="1" t="str">
        <f>IF(AND(טבלה1013[[#This Row],[CycleNumber]]&gt;1,OR(B1043="",טבלה1013[[#This Row],[CycleNumber]]&gt;B1041)),IF(OR(AND(טבלה1013[[#This Row],[LengthofCycle]]=28,F1041=28),AND(טבלה1013[[#This Row],[LengthofCycle]]=35,F1041=35)),1,""),"")</f>
        <v/>
      </c>
      <c r="J1042" s="1" t="str">
        <f>IF(AND(טבלה1013[[#This Row],[וסת השבוע]]=1,I1041=1,טבלה1013[[#This Row],[CycleNumber]]&gt;B1041),1,"")</f>
        <v/>
      </c>
      <c r="K1042" s="1" t="str">
        <f>IF(טבלה1013[[#This Row],[CycleNumber]]=1,"",IF(טבלה1013[[#This Row],[וסת השבוע]]=1,0,IF(K1041="","",IF(K1041=0,IF(טבלה1013[[#This Row],[LengthofCycle]]=28,0,1),IF(K1041=1,IF(טבלה1013[[#This Row],[LengthofCycle]]+F1041=28*2,0,2),IF(K1041=2,IF(טבלה1013[[#This Row],[LengthofCycle]]+F1041+F1040=28*3,0,3),""))))))</f>
        <v/>
      </c>
      <c r="L1042" s="1" t="str">
        <f>IF(טבלה1013[[#This Row],[וסת השבוע]]=1,IF(טבלה1013[[#This Row],[וסת השבוע וההפלגה ביחד]]=1,L1041+1,0),IF(AND(טבלה1013[[#This Row],[CycleNumber]]&gt;B1041,טבלה1013[[#This Row],[CycleNumber]]&gt;1),IF(טבלה1013[[#This Row],[וסת השבוע פעיל?]]&lt;&gt;"",L1041+1,""),""))</f>
        <v/>
      </c>
      <c r="M1042" s="1" t="str">
        <f>IF(AND(טבלה1013[[#This Row],[וסת השבוע פעיל?]]&lt;&gt;"",טבלה1013[[#This Row],[CycleNumber]]&lt;B1043,B1043&lt;&gt;"",טבלה1013[[#This Row],[וסת השבוע פעיל?]]&lt;3),IF(K1043=0,IF(AND(טבלה1013[[#This Row],[וסת השבוע פעיל?]]&gt;0,I1043=1),0,1),0),"")</f>
        <v/>
      </c>
      <c r="N1042" s="1" t="str">
        <f t="shared" si="88"/>
        <v/>
      </c>
      <c r="O1042" s="1" t="str">
        <f>IF(AND(טבלה1013[[#This Row],[חיזוי - שבוע]]=1,J1043=1),1,"")</f>
        <v/>
      </c>
      <c r="P1042" s="1" t="str">
        <f>IF(AND(טבלה1013[[#This Row],[חיזוי טוב עם הפלגה?]]=1,טבלה1013[[#This Row],[וסת קבוע אחרון]]&lt;&gt;28,X1041=1),1,"")</f>
        <v/>
      </c>
      <c r="Q1042" s="1" t="str">
        <f>IF(AND(טבלה1013[[#This Row],[וסת השבוע פעיל?]]&lt;3,OR(טבלה1013[[#This Row],[CycleNumber]]&gt;B1043,B1043="")),1,"")</f>
        <v/>
      </c>
      <c r="R1042" s="1" t="str">
        <f>IF(טבלה1013[[#This Row],[האישה קבעה וסת שבוע?]]=1,IF(טבלה1013[[#This Row],[וסת השבוע פעיל?]]&lt;3,1,0),"")</f>
        <v/>
      </c>
      <c r="S10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2" s="1">
        <f t="shared" si="85"/>
        <v>0</v>
      </c>
      <c r="U1042" s="1">
        <f t="shared" si="86"/>
        <v>0</v>
      </c>
      <c r="V1042" s="1" t="str">
        <f t="shared" si="87"/>
        <v/>
      </c>
      <c r="W1042" s="1" t="str">
        <f>IF(טבלה1013[[#This Row],[3 הפלגות זהות]]="","",IF(טבלה1013[[#This Row],[3 הפלגות זהות]]=1,טבלה1013[[#This Row],[LengthofCycle]],W1041))</f>
        <v/>
      </c>
      <c r="Y1042" s="1" t="str">
        <f>IF(OR(טבלה1013[[#This Row],[הווסת פעיל?]]=0,טבלה1013[[#This Row],[הווסת פעיל?]]=""),"",SUM(Y1041,טבלה1013[[#This Row],[הווסת פעיל?]]))</f>
        <v/>
      </c>
      <c r="Z1042" s="1" t="str">
        <f>IF(AND(טבלה1013[[#This Row],[כמה מחזורים עד עקירה]]&lt;&gt;"",Y1043=""),טבלה1013[[#This Row],[כמה מחזורים עד עקירה]],"")</f>
        <v/>
      </c>
      <c r="AA1042" s="1" t="str">
        <f>IF(AND(טבלה1013[[#This Row],[הווסת פעיל?]]=1,טבלה1013[[#This Row],[וסת קבוע אחרון]]&lt;&gt;W1041),טבלה1013[[#This Row],[וסת קבוע אחרון]],"")</f>
        <v/>
      </c>
      <c r="AB1042" s="1" t="str">
        <f>IF(AND(טבלה1013[[#This Row],[הווסת פעיל?]]=1,X1041=0,טבלה1013[[#This Row],[וסת קבוע אחרון]]=W1041),טבלה1013[[#This Row],[וסת קבוע אחרון]],"")</f>
        <v/>
      </c>
      <c r="AC1042" s="1" t="str">
        <f>IF(AND(טבלה1013[[#This Row],[הווסת פעיל?]]=1,X1041=0,טבלה1013[[#This Row],[וסת קבוע אחרון]]&lt;&gt;W1041),1,"")</f>
        <v/>
      </c>
      <c r="AD1042" s="1" t="str">
        <f>IF(AND(טבלה1013[[#This Row],[הווסת פעיל?]]&lt;&gt;"",B1043=1),טבלה1013[[#This Row],[CycleNumber]],"")</f>
        <v/>
      </c>
      <c r="AE1042" s="1" t="str">
        <f>IF(AND(טבלה1013[[#This Row],[הווסת פעיל?]]&lt;&gt;"",X1041=""),טבלה1013[[#This Row],[CycleNumber]],"")</f>
        <v/>
      </c>
      <c r="AF1042" s="1" t="str">
        <f>IF(B1043=1,"",IF(טבלה1013[[#This Row],[הווסת פעיל?]]=1,IF(טבלה1013[[#This Row],[וסת קבוע אחרון]]=F1043,1,0),""))</f>
        <v/>
      </c>
      <c r="AG1042" s="1" t="str">
        <f>IF(B1043=1,"",IF(טבלה1013[[#This Row],[הווסת פעיל?]]=1,IF(OR(טבלה1013[[#This Row],[וסת קבוע אחרון]]=F1043,F1043=טבלה1013[[#This Row],[LengthofCycle]]),1,0),""))</f>
        <v/>
      </c>
      <c r="AH1042" s="1" t="str">
        <f>IF(B1043=1,"",IF(טבלה1013[[#This Row],[הווסת פעיל?]]=1,IF(OR(טבלה1013[[#This Row],[וסת קבוע אחרון]]=F1043,F1043=טבלה1013[[#This Row],[LengthofCycle]],AND(טבלה1013[[#This Row],[LengthofCycle]]&lt;&gt;טבלה1013[[#This Row],[וסת קבוע אחרון]],OR(F1043=28,F1043=29))),1,0),""))</f>
        <v/>
      </c>
      <c r="AI1042" s="1" t="str">
        <f>IF(AND(טבלה1013[[#This Row],[הווסת פעיל?]]=1,B1043=1),1,"")</f>
        <v/>
      </c>
      <c r="AJ1042" s="4">
        <f>IF(AND(טבלה1013[[#This Row],[הווסת פעיל?]]&lt;&gt;1,B1043&lt;&gt;1,B1043&lt;&gt;""),IF(טבלה1013[[#This Row],[LengthofCycle]]=F1043,1,0),"")</f>
        <v>0</v>
      </c>
      <c r="AK1042" s="4">
        <f>IF(AND(טבלה1013[[#This Row],[הווסת פעיל?]]&lt;&gt;1,B1043&lt;&gt;1,B1043&lt;&gt;""),IF(OR(טבלה1013[[#This Row],[LengthofCycle]]=F1043,F1043=29),1,0),"")</f>
        <v>0</v>
      </c>
      <c r="AL1042" s="4">
        <f>IF(AND(טבלה1013[[#This Row],[הווסת פעיל?]]&lt;&gt;1,B1043&lt;&gt;1,B1043&lt;&gt;""),IF(OR(טבלה1013[[#This Row],[LengthofCycle]]=F1043,F1043=29,F1043=28),1,0),"")</f>
        <v>0</v>
      </c>
    </row>
    <row r="1043" spans="1:38" x14ac:dyDescent="0.25">
      <c r="A1043" s="1" t="s">
        <v>142</v>
      </c>
      <c r="B1043" s="1">
        <v>5</v>
      </c>
      <c r="C1043" s="1">
        <v>0</v>
      </c>
      <c r="D1043" s="1">
        <v>1</v>
      </c>
      <c r="E1043" s="1">
        <v>0</v>
      </c>
      <c r="F1043" s="1">
        <v>27</v>
      </c>
      <c r="G1043" s="1">
        <f>טבלה1013[[#This Row],[LengthofCycle]]+1</f>
        <v>28</v>
      </c>
      <c r="H1043" s="1" t="str">
        <f>IF(IFERROR(LOOKUP(טבלה1013[[#This Row],[ClientID]],קביעויות[השבוע]),FALSE)=טבלה1013[[#This Row],[ClientID]],1,"")</f>
        <v/>
      </c>
      <c r="I1043" s="1" t="str">
        <f>IF(AND(טבלה1013[[#This Row],[CycleNumber]]&gt;1,OR(B1044="",טבלה1013[[#This Row],[CycleNumber]]&gt;B1042)),IF(OR(AND(טבלה1013[[#This Row],[LengthofCycle]]=28,F1042=28),AND(טבלה1013[[#This Row],[LengthofCycle]]=35,F1042=35)),1,""),"")</f>
        <v/>
      </c>
      <c r="J1043" s="1" t="str">
        <f>IF(AND(טבלה1013[[#This Row],[וסת השבוע]]=1,I1042=1,טבלה1013[[#This Row],[CycleNumber]]&gt;B1042),1,"")</f>
        <v/>
      </c>
      <c r="K1043" s="1" t="str">
        <f>IF(טבלה1013[[#This Row],[CycleNumber]]=1,"",IF(טבלה1013[[#This Row],[וסת השבוע]]=1,0,IF(K1042="","",IF(K1042=0,IF(טבלה1013[[#This Row],[LengthofCycle]]=28,0,1),IF(K1042=1,IF(טבלה1013[[#This Row],[LengthofCycle]]+F1042=28*2,0,2),IF(K1042=2,IF(טבלה1013[[#This Row],[LengthofCycle]]+F1042+F1041=28*3,0,3),""))))))</f>
        <v/>
      </c>
      <c r="L1043" s="1" t="str">
        <f>IF(טבלה1013[[#This Row],[וסת השבוע]]=1,IF(טבלה1013[[#This Row],[וסת השבוע וההפלגה ביחד]]=1,L1042+1,0),IF(AND(טבלה1013[[#This Row],[CycleNumber]]&gt;B1042,טבלה1013[[#This Row],[CycleNumber]]&gt;1),IF(טבלה1013[[#This Row],[וסת השבוע פעיל?]]&lt;&gt;"",L1042+1,""),""))</f>
        <v/>
      </c>
      <c r="M1043" s="1" t="str">
        <f>IF(AND(טבלה1013[[#This Row],[וסת השבוע פעיל?]]&lt;&gt;"",טבלה1013[[#This Row],[CycleNumber]]&lt;B1044,B1044&lt;&gt;"",טבלה1013[[#This Row],[וסת השבוע פעיל?]]&lt;3),IF(K1044=0,IF(AND(טבלה1013[[#This Row],[וסת השבוע פעיל?]]&gt;0,I1044=1),0,1),0),"")</f>
        <v/>
      </c>
      <c r="N1043" s="1" t="str">
        <f t="shared" si="88"/>
        <v/>
      </c>
      <c r="O1043" s="1" t="str">
        <f>IF(AND(טבלה1013[[#This Row],[חיזוי - שבוע]]=1,J1044=1),1,"")</f>
        <v/>
      </c>
      <c r="P1043" s="1" t="str">
        <f>IF(AND(טבלה1013[[#This Row],[חיזוי טוב עם הפלגה?]]=1,טבלה1013[[#This Row],[וסת קבוע אחרון]]&lt;&gt;28,X1042=1),1,"")</f>
        <v/>
      </c>
      <c r="Q1043" s="1" t="str">
        <f>IF(AND(טבלה1013[[#This Row],[וסת השבוע פעיל?]]&lt;3,OR(טבלה1013[[#This Row],[CycleNumber]]&gt;B1044,B1044="")),1,"")</f>
        <v/>
      </c>
      <c r="R1043" s="1" t="str">
        <f>IF(טבלה1013[[#This Row],[האישה קבעה וסת שבוע?]]=1,IF(טבלה1013[[#This Row],[וסת השבוע פעיל?]]&lt;3,1,0),"")</f>
        <v/>
      </c>
      <c r="S10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3" s="1">
        <f t="shared" si="85"/>
        <v>0</v>
      </c>
      <c r="U1043" s="1">
        <f t="shared" si="86"/>
        <v>0</v>
      </c>
      <c r="V1043" s="1">
        <f t="shared" si="87"/>
        <v>0</v>
      </c>
      <c r="W1043" s="1" t="str">
        <f>IF(טבלה1013[[#This Row],[3 הפלגות זהות]]="","",IF(טבלה1013[[#This Row],[3 הפלגות זהות]]=1,טבלה1013[[#This Row],[LengthofCycle]],W1042))</f>
        <v/>
      </c>
      <c r="Y1043" s="1" t="str">
        <f>IF(OR(טבלה1013[[#This Row],[הווסת פעיל?]]=0,טבלה1013[[#This Row],[הווסת פעיל?]]=""),"",SUM(Y1042,טבלה1013[[#This Row],[הווסת פעיל?]]))</f>
        <v/>
      </c>
      <c r="Z1043" s="1" t="str">
        <f>IF(AND(טבלה1013[[#This Row],[כמה מחזורים עד עקירה]]&lt;&gt;"",Y1044=""),טבלה1013[[#This Row],[כמה מחזורים עד עקירה]],"")</f>
        <v/>
      </c>
      <c r="AA1043" s="1" t="str">
        <f>IF(AND(טבלה1013[[#This Row],[הווסת פעיל?]]=1,טבלה1013[[#This Row],[וסת קבוע אחרון]]&lt;&gt;W1042),טבלה1013[[#This Row],[וסת קבוע אחרון]],"")</f>
        <v/>
      </c>
      <c r="AB1043" s="1" t="str">
        <f>IF(AND(טבלה1013[[#This Row],[הווסת פעיל?]]=1,X1042=0,טבלה1013[[#This Row],[וסת קבוע אחרון]]=W1042),טבלה1013[[#This Row],[וסת קבוע אחרון]],"")</f>
        <v/>
      </c>
      <c r="AC1043" s="1" t="str">
        <f>IF(AND(טבלה1013[[#This Row],[הווסת פעיל?]]=1,X1042=0,טבלה1013[[#This Row],[וסת קבוע אחרון]]&lt;&gt;W1042),1,"")</f>
        <v/>
      </c>
      <c r="AD1043" s="1" t="str">
        <f>IF(AND(טבלה1013[[#This Row],[הווסת פעיל?]]&lt;&gt;"",B1044=1),טבלה1013[[#This Row],[CycleNumber]],"")</f>
        <v/>
      </c>
      <c r="AE1043" s="1" t="str">
        <f>IF(AND(טבלה1013[[#This Row],[הווסת פעיל?]]&lt;&gt;"",X1042=""),טבלה1013[[#This Row],[CycleNumber]],"")</f>
        <v/>
      </c>
      <c r="AF1043" s="1" t="str">
        <f>IF(B1044=1,"",IF(טבלה1013[[#This Row],[הווסת פעיל?]]=1,IF(טבלה1013[[#This Row],[וסת קבוע אחרון]]=F1044,1,0),""))</f>
        <v/>
      </c>
      <c r="AG1043" s="1" t="str">
        <f>IF(B1044=1,"",IF(טבלה1013[[#This Row],[הווסת פעיל?]]=1,IF(OR(טבלה1013[[#This Row],[וסת קבוע אחרון]]=F1044,F1044=טבלה1013[[#This Row],[LengthofCycle]]),1,0),""))</f>
        <v/>
      </c>
      <c r="AH1043" s="1" t="str">
        <f>IF(B1044=1,"",IF(טבלה1013[[#This Row],[הווסת פעיל?]]=1,IF(OR(טבלה1013[[#This Row],[וסת קבוע אחרון]]=F1044,F1044=טבלה1013[[#This Row],[LengthofCycle]],AND(טבלה1013[[#This Row],[LengthofCycle]]&lt;&gt;טבלה1013[[#This Row],[וסת קבוע אחרון]],OR(F1044=28,F1044=29))),1,0),""))</f>
        <v/>
      </c>
      <c r="AI1043" s="1" t="str">
        <f>IF(AND(טבלה1013[[#This Row],[הווסת פעיל?]]=1,B1044=1),1,"")</f>
        <v/>
      </c>
      <c r="AJ1043" s="4">
        <f>IF(AND(טבלה1013[[#This Row],[הווסת פעיל?]]&lt;&gt;1,B1044&lt;&gt;1,B1044&lt;&gt;""),IF(טבלה1013[[#This Row],[LengthofCycle]]=F1044,1,0),"")</f>
        <v>1</v>
      </c>
      <c r="AK1043" s="4">
        <f>IF(AND(טבלה1013[[#This Row],[הווסת פעיל?]]&lt;&gt;1,B1044&lt;&gt;1,B1044&lt;&gt;""),IF(OR(טבלה1013[[#This Row],[LengthofCycle]]=F1044,F1044=29),1,0),"")</f>
        <v>1</v>
      </c>
      <c r="AL1043" s="4">
        <f>IF(AND(טבלה1013[[#This Row],[הווסת פעיל?]]&lt;&gt;1,B1044&lt;&gt;1,B1044&lt;&gt;""),IF(OR(טבלה1013[[#This Row],[LengthofCycle]]=F1044,F1044=29,F1044=28),1,0),"")</f>
        <v>1</v>
      </c>
    </row>
    <row r="1044" spans="1:38" x14ac:dyDescent="0.25">
      <c r="A1044" s="1" t="s">
        <v>142</v>
      </c>
      <c r="B1044" s="1">
        <v>6</v>
      </c>
      <c r="C1044" s="1">
        <v>0</v>
      </c>
      <c r="D1044" s="1">
        <v>1</v>
      </c>
      <c r="E1044" s="1">
        <v>0</v>
      </c>
      <c r="F1044" s="1">
        <v>27</v>
      </c>
      <c r="G1044" s="1">
        <f>טבלה1013[[#This Row],[LengthofCycle]]+1</f>
        <v>28</v>
      </c>
      <c r="H1044" s="1" t="str">
        <f>IF(IFERROR(LOOKUP(טבלה1013[[#This Row],[ClientID]],קביעויות[השבוע]),FALSE)=טבלה1013[[#This Row],[ClientID]],1,"")</f>
        <v/>
      </c>
      <c r="I1044" s="1" t="str">
        <f>IF(AND(טבלה1013[[#This Row],[CycleNumber]]&gt;1,OR(B1045="",טבלה1013[[#This Row],[CycleNumber]]&gt;B1043)),IF(OR(AND(טבלה1013[[#This Row],[LengthofCycle]]=28,F1043=28),AND(טבלה1013[[#This Row],[LengthofCycle]]=35,F1043=35)),1,""),"")</f>
        <v/>
      </c>
      <c r="J1044" s="1" t="str">
        <f>IF(AND(טבלה1013[[#This Row],[וסת השבוע]]=1,I1043=1,טבלה1013[[#This Row],[CycleNumber]]&gt;B1043),1,"")</f>
        <v/>
      </c>
      <c r="K1044" s="1" t="str">
        <f>IF(טבלה1013[[#This Row],[CycleNumber]]=1,"",IF(טבלה1013[[#This Row],[וסת השבוע]]=1,0,IF(K1043="","",IF(K1043=0,IF(טבלה1013[[#This Row],[LengthofCycle]]=28,0,1),IF(K1043=1,IF(טבלה1013[[#This Row],[LengthofCycle]]+F1043=28*2,0,2),IF(K1043=2,IF(טבלה1013[[#This Row],[LengthofCycle]]+F1043+F1042=28*3,0,3),""))))))</f>
        <v/>
      </c>
      <c r="L1044" s="1" t="str">
        <f>IF(טבלה1013[[#This Row],[וסת השבוע]]=1,IF(טבלה1013[[#This Row],[וסת השבוע וההפלגה ביחד]]=1,L1043+1,0),IF(AND(טבלה1013[[#This Row],[CycleNumber]]&gt;B1043,טבלה1013[[#This Row],[CycleNumber]]&gt;1),IF(טבלה1013[[#This Row],[וסת השבוע פעיל?]]&lt;&gt;"",L1043+1,""),""))</f>
        <v/>
      </c>
      <c r="M1044" s="1" t="str">
        <f>IF(AND(טבלה1013[[#This Row],[וסת השבוע פעיל?]]&lt;&gt;"",טבלה1013[[#This Row],[CycleNumber]]&lt;B1045,B1045&lt;&gt;"",טבלה1013[[#This Row],[וסת השבוע פעיל?]]&lt;3),IF(K1045=0,IF(AND(טבלה1013[[#This Row],[וסת השבוע פעיל?]]&gt;0,I1045=1),0,1),0),"")</f>
        <v/>
      </c>
      <c r="N1044" s="1" t="str">
        <f t="shared" si="88"/>
        <v/>
      </c>
      <c r="O1044" s="1" t="str">
        <f>IF(AND(טבלה1013[[#This Row],[חיזוי - שבוע]]=1,J1045=1),1,"")</f>
        <v/>
      </c>
      <c r="P1044" s="1" t="str">
        <f>IF(AND(טבלה1013[[#This Row],[חיזוי טוב עם הפלגה?]]=1,טבלה1013[[#This Row],[וסת קבוע אחרון]]&lt;&gt;28,X1043=1),1,"")</f>
        <v/>
      </c>
      <c r="Q1044" s="1" t="str">
        <f>IF(AND(טבלה1013[[#This Row],[וסת השבוע פעיל?]]&lt;3,OR(טבלה1013[[#This Row],[CycleNumber]]&gt;B1045,B1045="")),1,"")</f>
        <v/>
      </c>
      <c r="R1044" s="1" t="str">
        <f>IF(טבלה1013[[#This Row],[האישה קבעה וסת שבוע?]]=1,IF(טבלה1013[[#This Row],[וסת השבוע פעיל?]]&lt;3,1,0),"")</f>
        <v/>
      </c>
      <c r="S10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4" s="1">
        <f t="shared" si="85"/>
        <v>0</v>
      </c>
      <c r="U1044" s="1">
        <f t="shared" si="86"/>
        <v>0</v>
      </c>
      <c r="V1044" s="1">
        <f t="shared" si="87"/>
        <v>0</v>
      </c>
      <c r="W1044" s="1" t="str">
        <f>IF(טבלה1013[[#This Row],[3 הפלגות זהות]]="","",IF(טבלה1013[[#This Row],[3 הפלגות זהות]]=1,טבלה1013[[#This Row],[LengthofCycle]],W1043))</f>
        <v/>
      </c>
      <c r="Y1044" s="1" t="str">
        <f>IF(OR(טבלה1013[[#This Row],[הווסת פעיל?]]=0,טבלה1013[[#This Row],[הווסת פעיל?]]=""),"",SUM(Y1043,טבלה1013[[#This Row],[הווסת פעיל?]]))</f>
        <v/>
      </c>
      <c r="Z1044" s="1" t="str">
        <f>IF(AND(טבלה1013[[#This Row],[כמה מחזורים עד עקירה]]&lt;&gt;"",Y1045=""),טבלה1013[[#This Row],[כמה מחזורים עד עקירה]],"")</f>
        <v/>
      </c>
      <c r="AA1044" s="1" t="str">
        <f>IF(AND(טבלה1013[[#This Row],[הווסת פעיל?]]=1,טבלה1013[[#This Row],[וסת קבוע אחרון]]&lt;&gt;W1043),טבלה1013[[#This Row],[וסת קבוע אחרון]],"")</f>
        <v/>
      </c>
      <c r="AB1044" s="1" t="str">
        <f>IF(AND(טבלה1013[[#This Row],[הווסת פעיל?]]=1,X1043=0,טבלה1013[[#This Row],[וסת קבוע אחרון]]=W1043),טבלה1013[[#This Row],[וסת קבוע אחרון]],"")</f>
        <v/>
      </c>
      <c r="AC1044" s="1" t="str">
        <f>IF(AND(טבלה1013[[#This Row],[הווסת פעיל?]]=1,X1043=0,טבלה1013[[#This Row],[וסת קבוע אחרון]]&lt;&gt;W1043),1,"")</f>
        <v/>
      </c>
      <c r="AD1044" s="1" t="str">
        <f>IF(AND(טבלה1013[[#This Row],[הווסת פעיל?]]&lt;&gt;"",B1045=1),טבלה1013[[#This Row],[CycleNumber]],"")</f>
        <v/>
      </c>
      <c r="AE1044" s="1" t="str">
        <f>IF(AND(טבלה1013[[#This Row],[הווסת פעיל?]]&lt;&gt;"",X1043=""),טבלה1013[[#This Row],[CycleNumber]],"")</f>
        <v/>
      </c>
      <c r="AF1044" s="1" t="str">
        <f>IF(B1045=1,"",IF(טבלה1013[[#This Row],[הווסת פעיל?]]=1,IF(טבלה1013[[#This Row],[וסת קבוע אחרון]]=F1045,1,0),""))</f>
        <v/>
      </c>
      <c r="AG1044" s="1" t="str">
        <f>IF(B1045=1,"",IF(טבלה1013[[#This Row],[הווסת פעיל?]]=1,IF(OR(טבלה1013[[#This Row],[וסת קבוע אחרון]]=F1045,F1045=טבלה1013[[#This Row],[LengthofCycle]]),1,0),""))</f>
        <v/>
      </c>
      <c r="AH1044" s="1" t="str">
        <f>IF(B1045=1,"",IF(טבלה1013[[#This Row],[הווסת פעיל?]]=1,IF(OR(טבלה1013[[#This Row],[וסת קבוע אחרון]]=F1045,F1045=טבלה1013[[#This Row],[LengthofCycle]],AND(טבלה1013[[#This Row],[LengthofCycle]]&lt;&gt;טבלה1013[[#This Row],[וסת קבוע אחרון]],OR(F1045=28,F1045=29))),1,0),""))</f>
        <v/>
      </c>
      <c r="AI1044" s="1" t="str">
        <f>IF(AND(טבלה1013[[#This Row],[הווסת פעיל?]]=1,B1045=1),1,"")</f>
        <v/>
      </c>
      <c r="AJ1044" s="4">
        <f>IF(AND(טבלה1013[[#This Row],[הווסת פעיל?]]&lt;&gt;1,B1045&lt;&gt;1,B1045&lt;&gt;""),IF(טבלה1013[[#This Row],[LengthofCycle]]=F1045,1,0),"")</f>
        <v>0</v>
      </c>
      <c r="AK1044" s="4">
        <f>IF(AND(טבלה1013[[#This Row],[הווסת פעיל?]]&lt;&gt;1,B1045&lt;&gt;1,B1045&lt;&gt;""),IF(OR(טבלה1013[[#This Row],[LengthofCycle]]=F1045,F1045=29),1,0),"")</f>
        <v>0</v>
      </c>
      <c r="AL1044" s="4">
        <f>IF(AND(טבלה1013[[#This Row],[הווסת פעיל?]]&lt;&gt;1,B1045&lt;&gt;1,B1045&lt;&gt;""),IF(OR(טבלה1013[[#This Row],[LengthofCycle]]=F1045,F1045=29,F1045=28),1,0),"")</f>
        <v>0</v>
      </c>
    </row>
    <row r="1045" spans="1:38" x14ac:dyDescent="0.25">
      <c r="A1045" s="1" t="s">
        <v>142</v>
      </c>
      <c r="B1045" s="1">
        <v>7</v>
      </c>
      <c r="C1045" s="1">
        <v>0</v>
      </c>
      <c r="D1045" s="1">
        <v>1</v>
      </c>
      <c r="E1045" s="1">
        <v>0</v>
      </c>
      <c r="F1045" s="1">
        <v>26</v>
      </c>
      <c r="G1045" s="1">
        <f>טבלה1013[[#This Row],[LengthofCycle]]+1</f>
        <v>27</v>
      </c>
      <c r="H1045" s="1" t="str">
        <f>IF(IFERROR(LOOKUP(טבלה1013[[#This Row],[ClientID]],קביעויות[השבוע]),FALSE)=טבלה1013[[#This Row],[ClientID]],1,"")</f>
        <v/>
      </c>
      <c r="I1045" s="1" t="str">
        <f>IF(AND(טבלה1013[[#This Row],[CycleNumber]]&gt;1,OR(B1046="",טבלה1013[[#This Row],[CycleNumber]]&gt;B1044)),IF(OR(AND(טבלה1013[[#This Row],[LengthofCycle]]=28,F1044=28),AND(טבלה1013[[#This Row],[LengthofCycle]]=35,F1044=35)),1,""),"")</f>
        <v/>
      </c>
      <c r="J1045" s="1" t="str">
        <f>IF(AND(טבלה1013[[#This Row],[וסת השבוע]]=1,I1044=1,טבלה1013[[#This Row],[CycleNumber]]&gt;B1044),1,"")</f>
        <v/>
      </c>
      <c r="K1045" s="1" t="str">
        <f>IF(טבלה1013[[#This Row],[CycleNumber]]=1,"",IF(טבלה1013[[#This Row],[וסת השבוע]]=1,0,IF(K1044="","",IF(K1044=0,IF(טבלה1013[[#This Row],[LengthofCycle]]=28,0,1),IF(K1044=1,IF(טבלה1013[[#This Row],[LengthofCycle]]+F1044=28*2,0,2),IF(K1044=2,IF(טבלה1013[[#This Row],[LengthofCycle]]+F1044+F1043=28*3,0,3),""))))))</f>
        <v/>
      </c>
      <c r="L1045" s="1" t="str">
        <f>IF(טבלה1013[[#This Row],[וסת השבוע]]=1,IF(טבלה1013[[#This Row],[וסת השבוע וההפלגה ביחד]]=1,L1044+1,0),IF(AND(טבלה1013[[#This Row],[CycleNumber]]&gt;B1044,טבלה1013[[#This Row],[CycleNumber]]&gt;1),IF(טבלה1013[[#This Row],[וסת השבוע פעיל?]]&lt;&gt;"",L1044+1,""),""))</f>
        <v/>
      </c>
      <c r="M1045" s="1" t="str">
        <f>IF(AND(טבלה1013[[#This Row],[וסת השבוע פעיל?]]&lt;&gt;"",טבלה1013[[#This Row],[CycleNumber]]&lt;B1046,B1046&lt;&gt;"",טבלה1013[[#This Row],[וסת השבוע פעיל?]]&lt;3),IF(K1046=0,IF(AND(טבלה1013[[#This Row],[וסת השבוע פעיל?]]&gt;0,I1046=1),0,1),0),"")</f>
        <v/>
      </c>
      <c r="N1045" s="1" t="str">
        <f t="shared" si="88"/>
        <v/>
      </c>
      <c r="O1045" s="1" t="str">
        <f>IF(AND(טבלה1013[[#This Row],[חיזוי - שבוע]]=1,J1046=1),1,"")</f>
        <v/>
      </c>
      <c r="P1045" s="1" t="str">
        <f>IF(AND(טבלה1013[[#This Row],[חיזוי טוב עם הפלגה?]]=1,טבלה1013[[#This Row],[וסת קבוע אחרון]]&lt;&gt;28,X1044=1),1,"")</f>
        <v/>
      </c>
      <c r="Q1045" s="1" t="str">
        <f>IF(AND(טבלה1013[[#This Row],[וסת השבוע פעיל?]]&lt;3,OR(טבלה1013[[#This Row],[CycleNumber]]&gt;B1046,B1046="")),1,"")</f>
        <v/>
      </c>
      <c r="R1045" s="1" t="str">
        <f>IF(טבלה1013[[#This Row],[האישה קבעה וסת שבוע?]]=1,IF(טבלה1013[[#This Row],[וסת השבוע פעיל?]]&lt;3,1,0),"")</f>
        <v/>
      </c>
      <c r="S10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5" s="1">
        <f t="shared" si="85"/>
        <v>0</v>
      </c>
      <c r="U1045" s="1">
        <f t="shared" si="86"/>
        <v>0</v>
      </c>
      <c r="V1045" s="1">
        <f t="shared" si="87"/>
        <v>0</v>
      </c>
      <c r="W1045" s="1" t="str">
        <f>IF(טבלה1013[[#This Row],[3 הפלגות זהות]]="","",IF(טבלה1013[[#This Row],[3 הפלגות זהות]]=1,טבלה1013[[#This Row],[LengthofCycle]],W1044))</f>
        <v/>
      </c>
      <c r="Y1045" s="1" t="str">
        <f>IF(OR(טבלה1013[[#This Row],[הווסת פעיל?]]=0,טבלה1013[[#This Row],[הווסת פעיל?]]=""),"",SUM(Y1044,טבלה1013[[#This Row],[הווסת פעיל?]]))</f>
        <v/>
      </c>
      <c r="Z1045" s="1" t="str">
        <f>IF(AND(טבלה1013[[#This Row],[כמה מחזורים עד עקירה]]&lt;&gt;"",Y1046=""),טבלה1013[[#This Row],[כמה מחזורים עד עקירה]],"")</f>
        <v/>
      </c>
      <c r="AA1045" s="1" t="str">
        <f>IF(AND(טבלה1013[[#This Row],[הווסת פעיל?]]=1,טבלה1013[[#This Row],[וסת קבוע אחרון]]&lt;&gt;W1044),טבלה1013[[#This Row],[וסת קבוע אחרון]],"")</f>
        <v/>
      </c>
      <c r="AB1045" s="1" t="str">
        <f>IF(AND(טבלה1013[[#This Row],[הווסת פעיל?]]=1,X1044=0,טבלה1013[[#This Row],[וסת קבוע אחרון]]=W1044),טבלה1013[[#This Row],[וסת קבוע אחרון]],"")</f>
        <v/>
      </c>
      <c r="AC1045" s="1" t="str">
        <f>IF(AND(טבלה1013[[#This Row],[הווסת פעיל?]]=1,X1044=0,טבלה1013[[#This Row],[וסת קבוע אחרון]]&lt;&gt;W1044),1,"")</f>
        <v/>
      </c>
      <c r="AD1045" s="1" t="str">
        <f>IF(AND(טבלה1013[[#This Row],[הווסת פעיל?]]&lt;&gt;"",B1046=1),טבלה1013[[#This Row],[CycleNumber]],"")</f>
        <v/>
      </c>
      <c r="AE1045" s="1" t="str">
        <f>IF(AND(טבלה1013[[#This Row],[הווסת פעיל?]]&lt;&gt;"",X1044=""),טבלה1013[[#This Row],[CycleNumber]],"")</f>
        <v/>
      </c>
      <c r="AF1045" s="1" t="str">
        <f>IF(B1046=1,"",IF(טבלה1013[[#This Row],[הווסת פעיל?]]=1,IF(טבלה1013[[#This Row],[וסת קבוע אחרון]]=F1046,1,0),""))</f>
        <v/>
      </c>
      <c r="AG1045" s="1" t="str">
        <f>IF(B1046=1,"",IF(טבלה1013[[#This Row],[הווסת פעיל?]]=1,IF(OR(טבלה1013[[#This Row],[וסת קבוע אחרון]]=F1046,F1046=טבלה1013[[#This Row],[LengthofCycle]]),1,0),""))</f>
        <v/>
      </c>
      <c r="AH1045" s="1" t="str">
        <f>IF(B1046=1,"",IF(טבלה1013[[#This Row],[הווסת פעיל?]]=1,IF(OR(טבלה1013[[#This Row],[וסת קבוע אחרון]]=F1046,F1046=טבלה1013[[#This Row],[LengthofCycle]],AND(טבלה1013[[#This Row],[LengthofCycle]]&lt;&gt;טבלה1013[[#This Row],[וסת קבוע אחרון]],OR(F1046=28,F1046=29))),1,0),""))</f>
        <v/>
      </c>
      <c r="AI1045" s="1" t="str">
        <f>IF(AND(טבלה1013[[#This Row],[הווסת פעיל?]]=1,B1046=1),1,"")</f>
        <v/>
      </c>
      <c r="AJ1045" s="4">
        <f>IF(AND(טבלה1013[[#This Row],[הווסת פעיל?]]&lt;&gt;1,B1046&lt;&gt;1,B1046&lt;&gt;""),IF(טבלה1013[[#This Row],[LengthofCycle]]=F1046,1,0),"")</f>
        <v>1</v>
      </c>
      <c r="AK1045" s="4">
        <f>IF(AND(טבלה1013[[#This Row],[הווסת פעיל?]]&lt;&gt;1,B1046&lt;&gt;1,B1046&lt;&gt;""),IF(OR(טבלה1013[[#This Row],[LengthofCycle]]=F1046,F1046=29),1,0),"")</f>
        <v>1</v>
      </c>
      <c r="AL1045" s="4">
        <f>IF(AND(טבלה1013[[#This Row],[הווסת פעיל?]]&lt;&gt;1,B1046&lt;&gt;1,B1046&lt;&gt;""),IF(OR(טבלה1013[[#This Row],[LengthofCycle]]=F1046,F1046=29,F1046=28),1,0),"")</f>
        <v>1</v>
      </c>
    </row>
    <row r="1046" spans="1:38" x14ac:dyDescent="0.25">
      <c r="A1046" s="1" t="s">
        <v>142</v>
      </c>
      <c r="B1046" s="1">
        <v>8</v>
      </c>
      <c r="C1046" s="1">
        <v>0</v>
      </c>
      <c r="D1046" s="1">
        <v>1</v>
      </c>
      <c r="E1046" s="1">
        <v>0</v>
      </c>
      <c r="F1046" s="1">
        <v>26</v>
      </c>
      <c r="G1046" s="1">
        <f>טבלה1013[[#This Row],[LengthofCycle]]+1</f>
        <v>27</v>
      </c>
      <c r="H1046" s="1" t="str">
        <f>IF(IFERROR(LOOKUP(טבלה1013[[#This Row],[ClientID]],קביעויות[השבוע]),FALSE)=טבלה1013[[#This Row],[ClientID]],1,"")</f>
        <v/>
      </c>
      <c r="I1046" s="1" t="str">
        <f>IF(AND(טבלה1013[[#This Row],[CycleNumber]]&gt;1,OR(B1047="",טבלה1013[[#This Row],[CycleNumber]]&gt;B1045)),IF(OR(AND(טבלה1013[[#This Row],[LengthofCycle]]=28,F1045=28),AND(טבלה1013[[#This Row],[LengthofCycle]]=35,F1045=35)),1,""),"")</f>
        <v/>
      </c>
      <c r="J1046" s="1" t="str">
        <f>IF(AND(טבלה1013[[#This Row],[וסת השבוע]]=1,I1045=1,טבלה1013[[#This Row],[CycleNumber]]&gt;B1045),1,"")</f>
        <v/>
      </c>
      <c r="K1046" s="1" t="str">
        <f>IF(טבלה1013[[#This Row],[CycleNumber]]=1,"",IF(טבלה1013[[#This Row],[וסת השבוע]]=1,0,IF(K1045="","",IF(K1045=0,IF(טבלה1013[[#This Row],[LengthofCycle]]=28,0,1),IF(K1045=1,IF(טבלה1013[[#This Row],[LengthofCycle]]+F1045=28*2,0,2),IF(K1045=2,IF(טבלה1013[[#This Row],[LengthofCycle]]+F1045+F1044=28*3,0,3),""))))))</f>
        <v/>
      </c>
      <c r="L1046" s="1" t="str">
        <f>IF(טבלה1013[[#This Row],[וסת השבוע]]=1,IF(טבלה1013[[#This Row],[וסת השבוע וההפלגה ביחד]]=1,L1045+1,0),IF(AND(טבלה1013[[#This Row],[CycleNumber]]&gt;B1045,טבלה1013[[#This Row],[CycleNumber]]&gt;1),IF(טבלה1013[[#This Row],[וסת השבוע פעיל?]]&lt;&gt;"",L1045+1,""),""))</f>
        <v/>
      </c>
      <c r="M1046" s="1" t="str">
        <f>IF(AND(טבלה1013[[#This Row],[וסת השבוע פעיל?]]&lt;&gt;"",טבלה1013[[#This Row],[CycleNumber]]&lt;B1047,B1047&lt;&gt;"",טבלה1013[[#This Row],[וסת השבוע פעיל?]]&lt;3),IF(K1047=0,IF(AND(טבלה1013[[#This Row],[וסת השבוע פעיל?]]&gt;0,I1047=1),0,1),0),"")</f>
        <v/>
      </c>
      <c r="N1046" s="1" t="str">
        <f t="shared" si="88"/>
        <v/>
      </c>
      <c r="O1046" s="1" t="str">
        <f>IF(AND(טבלה1013[[#This Row],[חיזוי - שבוע]]=1,J1047=1),1,"")</f>
        <v/>
      </c>
      <c r="P1046" s="1" t="str">
        <f>IF(AND(טבלה1013[[#This Row],[חיזוי טוב עם הפלגה?]]=1,טבלה1013[[#This Row],[וסת קבוע אחרון]]&lt;&gt;28,X1045=1),1,"")</f>
        <v/>
      </c>
      <c r="Q1046" s="1" t="str">
        <f>IF(AND(טבלה1013[[#This Row],[וסת השבוע פעיל?]]&lt;3,OR(טבלה1013[[#This Row],[CycleNumber]]&gt;B1047,B1047="")),1,"")</f>
        <v/>
      </c>
      <c r="R1046" s="1" t="str">
        <f>IF(טבלה1013[[#This Row],[האישה קבעה וסת שבוע?]]=1,IF(טבלה1013[[#This Row],[וסת השבוע פעיל?]]&lt;3,1,0),"")</f>
        <v/>
      </c>
      <c r="S10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6" s="1">
        <f t="shared" ref="T1046:T1109" si="89">IF(B1046&gt;2,IF(AND(F1046=F1045,F1045=F1044),1,0),"")</f>
        <v>0</v>
      </c>
      <c r="U1046" s="1">
        <f t="shared" si="86"/>
        <v>0</v>
      </c>
      <c r="V1046" s="1">
        <f t="shared" si="87"/>
        <v>0</v>
      </c>
      <c r="W1046" s="1" t="str">
        <f>IF(טבלה1013[[#This Row],[3 הפלגות זהות]]="","",IF(טבלה1013[[#This Row],[3 הפלגות זהות]]=1,טבלה1013[[#This Row],[LengthofCycle]],W1045))</f>
        <v/>
      </c>
      <c r="Y1046" s="1" t="str">
        <f>IF(OR(טבלה1013[[#This Row],[הווסת פעיל?]]=0,טבלה1013[[#This Row],[הווסת פעיל?]]=""),"",SUM(Y1045,טבלה1013[[#This Row],[הווסת פעיל?]]))</f>
        <v/>
      </c>
      <c r="Z1046" s="1" t="str">
        <f>IF(AND(טבלה1013[[#This Row],[כמה מחזורים עד עקירה]]&lt;&gt;"",Y1047=""),טבלה1013[[#This Row],[כמה מחזורים עד עקירה]],"")</f>
        <v/>
      </c>
      <c r="AA1046" s="1" t="str">
        <f>IF(AND(טבלה1013[[#This Row],[הווסת פעיל?]]=1,טבלה1013[[#This Row],[וסת קבוע אחרון]]&lt;&gt;W1045),טבלה1013[[#This Row],[וסת קבוע אחרון]],"")</f>
        <v/>
      </c>
      <c r="AB1046" s="1" t="str">
        <f>IF(AND(טבלה1013[[#This Row],[הווסת פעיל?]]=1,X1045=0,טבלה1013[[#This Row],[וסת קבוע אחרון]]=W1045),טבלה1013[[#This Row],[וסת קבוע אחרון]],"")</f>
        <v/>
      </c>
      <c r="AC1046" s="1" t="str">
        <f>IF(AND(טבלה1013[[#This Row],[הווסת פעיל?]]=1,X1045=0,טבלה1013[[#This Row],[וסת קבוע אחרון]]&lt;&gt;W1045),1,"")</f>
        <v/>
      </c>
      <c r="AD1046" s="1" t="str">
        <f>IF(AND(טבלה1013[[#This Row],[הווסת פעיל?]]&lt;&gt;"",B1047=1),טבלה1013[[#This Row],[CycleNumber]],"")</f>
        <v/>
      </c>
      <c r="AE1046" s="1" t="str">
        <f>IF(AND(טבלה1013[[#This Row],[הווסת פעיל?]]&lt;&gt;"",X1045=""),טבלה1013[[#This Row],[CycleNumber]],"")</f>
        <v/>
      </c>
      <c r="AF1046" s="1" t="str">
        <f>IF(B1047=1,"",IF(טבלה1013[[#This Row],[הווסת פעיל?]]=1,IF(טבלה1013[[#This Row],[וסת קבוע אחרון]]=F1047,1,0),""))</f>
        <v/>
      </c>
      <c r="AG1046" s="1" t="str">
        <f>IF(B1047=1,"",IF(טבלה1013[[#This Row],[הווסת פעיל?]]=1,IF(OR(טבלה1013[[#This Row],[וסת קבוע אחרון]]=F1047,F1047=טבלה1013[[#This Row],[LengthofCycle]]),1,0),""))</f>
        <v/>
      </c>
      <c r="AH1046" s="1" t="str">
        <f>IF(B1047=1,"",IF(טבלה1013[[#This Row],[הווסת פעיל?]]=1,IF(OR(טבלה1013[[#This Row],[וסת קבוע אחרון]]=F1047,F1047=טבלה1013[[#This Row],[LengthofCycle]],AND(טבלה1013[[#This Row],[LengthofCycle]]&lt;&gt;טבלה1013[[#This Row],[וסת קבוע אחרון]],OR(F1047=28,F1047=29))),1,0),""))</f>
        <v/>
      </c>
      <c r="AI1046" s="1" t="str">
        <f>IF(AND(טבלה1013[[#This Row],[הווסת פעיל?]]=1,B1047=1),1,"")</f>
        <v/>
      </c>
      <c r="AJ1046" s="4">
        <f>IF(AND(טבלה1013[[#This Row],[הווסת פעיל?]]&lt;&gt;1,B1047&lt;&gt;1,B1047&lt;&gt;""),IF(טבלה1013[[#This Row],[LengthofCycle]]=F1047,1,0),"")</f>
        <v>0</v>
      </c>
      <c r="AK1046" s="4">
        <f>IF(AND(טבלה1013[[#This Row],[הווסת פעיל?]]&lt;&gt;1,B1047&lt;&gt;1,B1047&lt;&gt;""),IF(OR(טבלה1013[[#This Row],[LengthofCycle]]=F1047,F1047=29),1,0),"")</f>
        <v>0</v>
      </c>
      <c r="AL1046" s="4">
        <f>IF(AND(טבלה1013[[#This Row],[הווסת פעיל?]]&lt;&gt;1,B1047&lt;&gt;1,B1047&lt;&gt;""),IF(OR(טבלה1013[[#This Row],[LengthofCycle]]=F1047,F1047=29,F1047=28),1,0),"")</f>
        <v>0</v>
      </c>
    </row>
    <row r="1047" spans="1:38" x14ac:dyDescent="0.25">
      <c r="A1047" s="1" t="s">
        <v>142</v>
      </c>
      <c r="B1047" s="1">
        <v>9</v>
      </c>
      <c r="C1047" s="1">
        <v>0</v>
      </c>
      <c r="D1047" s="1">
        <v>1</v>
      </c>
      <c r="E1047" s="1">
        <v>0</v>
      </c>
      <c r="F1047" s="1">
        <v>25</v>
      </c>
      <c r="G1047" s="1">
        <f>טבלה1013[[#This Row],[LengthofCycle]]+1</f>
        <v>26</v>
      </c>
      <c r="H1047" s="1" t="str">
        <f>IF(IFERROR(LOOKUP(טבלה1013[[#This Row],[ClientID]],קביעויות[השבוע]),FALSE)=טבלה1013[[#This Row],[ClientID]],1,"")</f>
        <v/>
      </c>
      <c r="I1047" s="1" t="str">
        <f>IF(AND(טבלה1013[[#This Row],[CycleNumber]]&gt;1,OR(B1048="",טבלה1013[[#This Row],[CycleNumber]]&gt;B1046)),IF(OR(AND(טבלה1013[[#This Row],[LengthofCycle]]=28,F1046=28),AND(טבלה1013[[#This Row],[LengthofCycle]]=35,F1046=35)),1,""),"")</f>
        <v/>
      </c>
      <c r="J1047" s="1" t="str">
        <f>IF(AND(טבלה1013[[#This Row],[וסת השבוע]]=1,I1046=1,טבלה1013[[#This Row],[CycleNumber]]&gt;B1046),1,"")</f>
        <v/>
      </c>
      <c r="K1047" s="1" t="str">
        <f>IF(טבלה1013[[#This Row],[CycleNumber]]=1,"",IF(טבלה1013[[#This Row],[וסת השבוע]]=1,0,IF(K1046="","",IF(K1046=0,IF(טבלה1013[[#This Row],[LengthofCycle]]=28,0,1),IF(K1046=1,IF(טבלה1013[[#This Row],[LengthofCycle]]+F1046=28*2,0,2),IF(K1046=2,IF(טבלה1013[[#This Row],[LengthofCycle]]+F1046+F1045=28*3,0,3),""))))))</f>
        <v/>
      </c>
      <c r="L1047" s="1" t="str">
        <f>IF(טבלה1013[[#This Row],[וסת השבוע]]=1,IF(טבלה1013[[#This Row],[וסת השבוע וההפלגה ביחד]]=1,L1046+1,0),IF(AND(טבלה1013[[#This Row],[CycleNumber]]&gt;B1046,טבלה1013[[#This Row],[CycleNumber]]&gt;1),IF(טבלה1013[[#This Row],[וסת השבוע פעיל?]]&lt;&gt;"",L1046+1,""),""))</f>
        <v/>
      </c>
      <c r="M1047" s="1" t="str">
        <f>IF(AND(טבלה1013[[#This Row],[וסת השבוע פעיל?]]&lt;&gt;"",טבלה1013[[#This Row],[CycleNumber]]&lt;B1048,B1048&lt;&gt;"",טבלה1013[[#This Row],[וסת השבוע פעיל?]]&lt;3),IF(K1048=0,IF(AND(טבלה1013[[#This Row],[וסת השבוע פעיל?]]&gt;0,I1048=1),0,1),0),"")</f>
        <v/>
      </c>
      <c r="N1047" s="1" t="str">
        <f t="shared" si="88"/>
        <v/>
      </c>
      <c r="O1047" s="1" t="str">
        <f>IF(AND(טבלה1013[[#This Row],[חיזוי - שבוע]]=1,J1048=1),1,"")</f>
        <v/>
      </c>
      <c r="P1047" s="1" t="str">
        <f>IF(AND(טבלה1013[[#This Row],[חיזוי טוב עם הפלגה?]]=1,טבלה1013[[#This Row],[וסת קבוע אחרון]]&lt;&gt;28,X1046=1),1,"")</f>
        <v/>
      </c>
      <c r="Q1047" s="1" t="str">
        <f>IF(AND(טבלה1013[[#This Row],[וסת השבוע פעיל?]]&lt;3,OR(טבלה1013[[#This Row],[CycleNumber]]&gt;B1048,B1048="")),1,"")</f>
        <v/>
      </c>
      <c r="R1047" s="1" t="str">
        <f>IF(טבלה1013[[#This Row],[האישה קבעה וסת שבוע?]]=1,IF(טבלה1013[[#This Row],[וסת השבוע פעיל?]]&lt;3,1,0),"")</f>
        <v/>
      </c>
      <c r="S10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7" s="1">
        <f t="shared" si="89"/>
        <v>0</v>
      </c>
      <c r="U1047" s="1">
        <f t="shared" ref="U1047:U1110" si="90">IF(B1047&gt;3,IF(AND(F1047=F1046,F1046=F1045,F1045=F1044),1,0),"")</f>
        <v>0</v>
      </c>
      <c r="V1047" s="1">
        <f t="shared" si="87"/>
        <v>0</v>
      </c>
      <c r="W1047" s="1" t="str">
        <f>IF(טבלה1013[[#This Row],[3 הפלגות זהות]]="","",IF(טבלה1013[[#This Row],[3 הפלגות זהות]]=1,טבלה1013[[#This Row],[LengthofCycle]],W1046))</f>
        <v/>
      </c>
      <c r="Y1047" s="1" t="str">
        <f>IF(OR(טבלה1013[[#This Row],[הווסת פעיל?]]=0,טבלה1013[[#This Row],[הווסת פעיל?]]=""),"",SUM(Y1046,טבלה1013[[#This Row],[הווסת פעיל?]]))</f>
        <v/>
      </c>
      <c r="Z1047" s="1" t="str">
        <f>IF(AND(טבלה1013[[#This Row],[כמה מחזורים עד עקירה]]&lt;&gt;"",Y1048=""),טבלה1013[[#This Row],[כמה מחזורים עד עקירה]],"")</f>
        <v/>
      </c>
      <c r="AA1047" s="1" t="str">
        <f>IF(AND(טבלה1013[[#This Row],[הווסת פעיל?]]=1,טבלה1013[[#This Row],[וסת קבוע אחרון]]&lt;&gt;W1046),טבלה1013[[#This Row],[וסת קבוע אחרון]],"")</f>
        <v/>
      </c>
      <c r="AB1047" s="1" t="str">
        <f>IF(AND(טבלה1013[[#This Row],[הווסת פעיל?]]=1,X1046=0,טבלה1013[[#This Row],[וסת קבוע אחרון]]=W1046),טבלה1013[[#This Row],[וסת קבוע אחרון]],"")</f>
        <v/>
      </c>
      <c r="AC1047" s="1" t="str">
        <f>IF(AND(טבלה1013[[#This Row],[הווסת פעיל?]]=1,X1046=0,טבלה1013[[#This Row],[וסת קבוע אחרון]]&lt;&gt;W1046),1,"")</f>
        <v/>
      </c>
      <c r="AD1047" s="1" t="str">
        <f>IF(AND(טבלה1013[[#This Row],[הווסת פעיל?]]&lt;&gt;"",B1048=1),טבלה1013[[#This Row],[CycleNumber]],"")</f>
        <v/>
      </c>
      <c r="AE1047" s="1" t="str">
        <f>IF(AND(טבלה1013[[#This Row],[הווסת פעיל?]]&lt;&gt;"",X1046=""),טבלה1013[[#This Row],[CycleNumber]],"")</f>
        <v/>
      </c>
      <c r="AF1047" s="1" t="str">
        <f>IF(B1048=1,"",IF(טבלה1013[[#This Row],[הווסת פעיל?]]=1,IF(טבלה1013[[#This Row],[וסת קבוע אחרון]]=F1048,1,0),""))</f>
        <v/>
      </c>
      <c r="AG1047" s="1" t="str">
        <f>IF(B1048=1,"",IF(טבלה1013[[#This Row],[הווסת פעיל?]]=1,IF(OR(טבלה1013[[#This Row],[וסת קבוע אחרון]]=F1048,F1048=טבלה1013[[#This Row],[LengthofCycle]]),1,0),""))</f>
        <v/>
      </c>
      <c r="AH1047" s="1" t="str">
        <f>IF(B1048=1,"",IF(טבלה1013[[#This Row],[הווסת פעיל?]]=1,IF(OR(טבלה1013[[#This Row],[וסת קבוע אחרון]]=F1048,F1048=טבלה1013[[#This Row],[LengthofCycle]],AND(טבלה1013[[#This Row],[LengthofCycle]]&lt;&gt;טבלה1013[[#This Row],[וסת קבוע אחרון]],OR(F1048=28,F1048=29))),1,0),""))</f>
        <v/>
      </c>
      <c r="AI1047" s="1" t="str">
        <f>IF(AND(טבלה1013[[#This Row],[הווסת פעיל?]]=1,B1048=1),1,"")</f>
        <v/>
      </c>
      <c r="AJ1047" s="4">
        <f>IF(AND(טבלה1013[[#This Row],[הווסת פעיל?]]&lt;&gt;1,B1048&lt;&gt;1,B1048&lt;&gt;""),IF(טבלה1013[[#This Row],[LengthofCycle]]=F1048,1,0),"")</f>
        <v>1</v>
      </c>
      <c r="AK1047" s="4">
        <f>IF(AND(טבלה1013[[#This Row],[הווסת פעיל?]]&lt;&gt;1,B1048&lt;&gt;1,B1048&lt;&gt;""),IF(OR(טבלה1013[[#This Row],[LengthofCycle]]=F1048,F1048=29),1,0),"")</f>
        <v>1</v>
      </c>
      <c r="AL1047" s="4">
        <f>IF(AND(טבלה1013[[#This Row],[הווסת פעיל?]]&lt;&gt;1,B1048&lt;&gt;1,B1048&lt;&gt;""),IF(OR(טבלה1013[[#This Row],[LengthofCycle]]=F1048,F1048=29,F1048=28),1,0),"")</f>
        <v>1</v>
      </c>
    </row>
    <row r="1048" spans="1:38" x14ac:dyDescent="0.25">
      <c r="A1048" s="1" t="s">
        <v>142</v>
      </c>
      <c r="B1048" s="1">
        <v>10</v>
      </c>
      <c r="C1048" s="1">
        <v>0</v>
      </c>
      <c r="D1048" s="1">
        <v>1</v>
      </c>
      <c r="E1048" s="1">
        <v>0</v>
      </c>
      <c r="F1048" s="1">
        <v>25</v>
      </c>
      <c r="G1048" s="1">
        <f>טבלה1013[[#This Row],[LengthofCycle]]+1</f>
        <v>26</v>
      </c>
      <c r="H1048" s="1" t="str">
        <f>IF(IFERROR(LOOKUP(טבלה1013[[#This Row],[ClientID]],קביעויות[השבוע]),FALSE)=טבלה1013[[#This Row],[ClientID]],1,"")</f>
        <v/>
      </c>
      <c r="I1048" s="1" t="str">
        <f>IF(AND(טבלה1013[[#This Row],[CycleNumber]]&gt;1,OR(B1049="",טבלה1013[[#This Row],[CycleNumber]]&gt;B1047)),IF(OR(AND(טבלה1013[[#This Row],[LengthofCycle]]=28,F1047=28),AND(טבלה1013[[#This Row],[LengthofCycle]]=35,F1047=35)),1,""),"")</f>
        <v/>
      </c>
      <c r="J1048" s="1" t="str">
        <f>IF(AND(טבלה1013[[#This Row],[וסת השבוע]]=1,I1047=1,טבלה1013[[#This Row],[CycleNumber]]&gt;B1047),1,"")</f>
        <v/>
      </c>
      <c r="K1048" s="1" t="str">
        <f>IF(טבלה1013[[#This Row],[CycleNumber]]=1,"",IF(טבלה1013[[#This Row],[וסת השבוע]]=1,0,IF(K1047="","",IF(K1047=0,IF(טבלה1013[[#This Row],[LengthofCycle]]=28,0,1),IF(K1047=1,IF(טבלה1013[[#This Row],[LengthofCycle]]+F1047=28*2,0,2),IF(K1047=2,IF(טבלה1013[[#This Row],[LengthofCycle]]+F1047+F1046=28*3,0,3),""))))))</f>
        <v/>
      </c>
      <c r="L1048" s="1" t="str">
        <f>IF(טבלה1013[[#This Row],[וסת השבוע]]=1,IF(טבלה1013[[#This Row],[וסת השבוע וההפלגה ביחד]]=1,L1047+1,0),IF(AND(טבלה1013[[#This Row],[CycleNumber]]&gt;B1047,טבלה1013[[#This Row],[CycleNumber]]&gt;1),IF(טבלה1013[[#This Row],[וסת השבוע פעיל?]]&lt;&gt;"",L1047+1,""),""))</f>
        <v/>
      </c>
      <c r="M1048" s="1" t="str">
        <f>IF(AND(טבלה1013[[#This Row],[וסת השבוע פעיל?]]&lt;&gt;"",טבלה1013[[#This Row],[CycleNumber]]&lt;B1049,B1049&lt;&gt;"",טבלה1013[[#This Row],[וסת השבוע פעיל?]]&lt;3),IF(K1049=0,IF(AND(טבלה1013[[#This Row],[וסת השבוע פעיל?]]&gt;0,I1049=1),0,1),0),"")</f>
        <v/>
      </c>
      <c r="N1048" s="1" t="str">
        <f t="shared" si="88"/>
        <v/>
      </c>
      <c r="O1048" s="1" t="str">
        <f>IF(AND(טבלה1013[[#This Row],[חיזוי - שבוע]]=1,J1049=1),1,"")</f>
        <v/>
      </c>
      <c r="P1048" s="1" t="str">
        <f>IF(AND(טבלה1013[[#This Row],[חיזוי טוב עם הפלגה?]]=1,טבלה1013[[#This Row],[וסת קבוע אחרון]]&lt;&gt;28,X1047=1),1,"")</f>
        <v/>
      </c>
      <c r="Q1048" s="1" t="str">
        <f>IF(AND(טבלה1013[[#This Row],[וסת השבוע פעיל?]]&lt;3,OR(טבלה1013[[#This Row],[CycleNumber]]&gt;B1049,B1049="")),1,"")</f>
        <v/>
      </c>
      <c r="R1048" s="1" t="str">
        <f>IF(טבלה1013[[#This Row],[האישה קבעה וסת שבוע?]]=1,IF(טבלה1013[[#This Row],[וסת השבוע פעיל?]]&lt;3,1,0),"")</f>
        <v/>
      </c>
      <c r="S10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8" s="1">
        <f t="shared" si="89"/>
        <v>0</v>
      </c>
      <c r="U1048" s="1">
        <f t="shared" si="90"/>
        <v>0</v>
      </c>
      <c r="V1048" s="1">
        <f t="shared" ref="V1048:V1111" si="91">IF(B1048&gt;4,IF(AND(F1048=F1047,F1047=F1046,F1046=F1045,F1045=F1044),1,0),"")</f>
        <v>0</v>
      </c>
      <c r="W1048" s="1" t="str">
        <f>IF(טבלה1013[[#This Row],[3 הפלגות זהות]]="","",IF(טבלה1013[[#This Row],[3 הפלגות זהות]]=1,טבלה1013[[#This Row],[LengthofCycle]],W1047))</f>
        <v/>
      </c>
      <c r="Y1048" s="1" t="str">
        <f>IF(OR(טבלה1013[[#This Row],[הווסת פעיל?]]=0,טבלה1013[[#This Row],[הווסת פעיל?]]=""),"",SUM(Y1047,טבלה1013[[#This Row],[הווסת פעיל?]]))</f>
        <v/>
      </c>
      <c r="Z1048" s="1" t="str">
        <f>IF(AND(טבלה1013[[#This Row],[כמה מחזורים עד עקירה]]&lt;&gt;"",Y1049=""),טבלה1013[[#This Row],[כמה מחזורים עד עקירה]],"")</f>
        <v/>
      </c>
      <c r="AA1048" s="1" t="str">
        <f>IF(AND(טבלה1013[[#This Row],[הווסת פעיל?]]=1,טבלה1013[[#This Row],[וסת קבוע אחרון]]&lt;&gt;W1047),טבלה1013[[#This Row],[וסת קבוע אחרון]],"")</f>
        <v/>
      </c>
      <c r="AB1048" s="1" t="str">
        <f>IF(AND(טבלה1013[[#This Row],[הווסת פעיל?]]=1,X1047=0,טבלה1013[[#This Row],[וסת קבוע אחרון]]=W1047),טבלה1013[[#This Row],[וסת קבוע אחרון]],"")</f>
        <v/>
      </c>
      <c r="AC1048" s="1" t="str">
        <f>IF(AND(טבלה1013[[#This Row],[הווסת פעיל?]]=1,X1047=0,טבלה1013[[#This Row],[וסת קבוע אחרון]]&lt;&gt;W1047),1,"")</f>
        <v/>
      </c>
      <c r="AD1048" s="1" t="str">
        <f>IF(AND(טבלה1013[[#This Row],[הווסת פעיל?]]&lt;&gt;"",B1049=1),טבלה1013[[#This Row],[CycleNumber]],"")</f>
        <v/>
      </c>
      <c r="AE1048" s="1" t="str">
        <f>IF(AND(טבלה1013[[#This Row],[הווסת פעיל?]]&lt;&gt;"",X1047=""),טבלה1013[[#This Row],[CycleNumber]],"")</f>
        <v/>
      </c>
      <c r="AF1048" s="1" t="str">
        <f>IF(B1049=1,"",IF(טבלה1013[[#This Row],[הווסת פעיל?]]=1,IF(טבלה1013[[#This Row],[וסת קבוע אחרון]]=F1049,1,0),""))</f>
        <v/>
      </c>
      <c r="AG1048" s="1" t="str">
        <f>IF(B1049=1,"",IF(טבלה1013[[#This Row],[הווסת פעיל?]]=1,IF(OR(טבלה1013[[#This Row],[וסת קבוע אחרון]]=F1049,F1049=טבלה1013[[#This Row],[LengthofCycle]]),1,0),""))</f>
        <v/>
      </c>
      <c r="AH1048" s="1" t="str">
        <f>IF(B1049=1,"",IF(טבלה1013[[#This Row],[הווסת פעיל?]]=1,IF(OR(טבלה1013[[#This Row],[וסת קבוע אחרון]]=F1049,F1049=טבלה1013[[#This Row],[LengthofCycle]],AND(טבלה1013[[#This Row],[LengthofCycle]]&lt;&gt;טבלה1013[[#This Row],[וסת קבוע אחרון]],OR(F1049=28,F1049=29))),1,0),""))</f>
        <v/>
      </c>
      <c r="AI1048" s="1" t="str">
        <f>IF(AND(טבלה1013[[#This Row],[הווסת פעיל?]]=1,B1049=1),1,"")</f>
        <v/>
      </c>
      <c r="AJ1048" s="4">
        <f>IF(AND(טבלה1013[[#This Row],[הווסת פעיל?]]&lt;&gt;1,B1049&lt;&gt;1,B1049&lt;&gt;""),IF(טבלה1013[[#This Row],[LengthofCycle]]=F1049,1,0),"")</f>
        <v>0</v>
      </c>
      <c r="AK1048" s="4">
        <f>IF(AND(טבלה1013[[#This Row],[הווסת פעיל?]]&lt;&gt;1,B1049&lt;&gt;1,B1049&lt;&gt;""),IF(OR(טבלה1013[[#This Row],[LengthofCycle]]=F1049,F1049=29),1,0),"")</f>
        <v>0</v>
      </c>
      <c r="AL1048" s="4">
        <f>IF(AND(טבלה1013[[#This Row],[הווסת פעיל?]]&lt;&gt;1,B1049&lt;&gt;1,B1049&lt;&gt;""),IF(OR(טבלה1013[[#This Row],[LengthofCycle]]=F1049,F1049=29,F1049=28),1,0),"")</f>
        <v>0</v>
      </c>
    </row>
    <row r="1049" spans="1:38" x14ac:dyDescent="0.25">
      <c r="A1049" s="1" t="s">
        <v>142</v>
      </c>
      <c r="B1049" s="1">
        <v>11</v>
      </c>
      <c r="C1049" s="1">
        <v>0</v>
      </c>
      <c r="D1049" s="1">
        <v>1</v>
      </c>
      <c r="E1049" s="1">
        <v>0</v>
      </c>
      <c r="F1049" s="1">
        <v>27</v>
      </c>
      <c r="G1049" s="1">
        <f>טבלה1013[[#This Row],[LengthofCycle]]+1</f>
        <v>28</v>
      </c>
      <c r="H1049" s="1" t="str">
        <f>IF(IFERROR(LOOKUP(טבלה1013[[#This Row],[ClientID]],קביעויות[השבוע]),FALSE)=טבלה1013[[#This Row],[ClientID]],1,"")</f>
        <v/>
      </c>
      <c r="I1049" s="1" t="str">
        <f>IF(AND(טבלה1013[[#This Row],[CycleNumber]]&gt;1,OR(B1050="",טבלה1013[[#This Row],[CycleNumber]]&gt;B1048)),IF(OR(AND(טבלה1013[[#This Row],[LengthofCycle]]=28,F1048=28),AND(טבלה1013[[#This Row],[LengthofCycle]]=35,F1048=35)),1,""),"")</f>
        <v/>
      </c>
      <c r="J1049" s="1" t="str">
        <f>IF(AND(טבלה1013[[#This Row],[וסת השבוע]]=1,I1048=1,טבלה1013[[#This Row],[CycleNumber]]&gt;B1048),1,"")</f>
        <v/>
      </c>
      <c r="K1049" s="1" t="str">
        <f>IF(טבלה1013[[#This Row],[CycleNumber]]=1,"",IF(טבלה1013[[#This Row],[וסת השבוע]]=1,0,IF(K1048="","",IF(K1048=0,IF(טבלה1013[[#This Row],[LengthofCycle]]=28,0,1),IF(K1048=1,IF(טבלה1013[[#This Row],[LengthofCycle]]+F1048=28*2,0,2),IF(K1048=2,IF(טבלה1013[[#This Row],[LengthofCycle]]+F1048+F1047=28*3,0,3),""))))))</f>
        <v/>
      </c>
      <c r="L1049" s="1" t="str">
        <f>IF(טבלה1013[[#This Row],[וסת השבוע]]=1,IF(טבלה1013[[#This Row],[וסת השבוע וההפלגה ביחד]]=1,L1048+1,0),IF(AND(טבלה1013[[#This Row],[CycleNumber]]&gt;B1048,טבלה1013[[#This Row],[CycleNumber]]&gt;1),IF(טבלה1013[[#This Row],[וסת השבוע פעיל?]]&lt;&gt;"",L1048+1,""),""))</f>
        <v/>
      </c>
      <c r="M1049" s="1" t="str">
        <f>IF(AND(טבלה1013[[#This Row],[וסת השבוע פעיל?]]&lt;&gt;"",טבלה1013[[#This Row],[CycleNumber]]&lt;B1050,B1050&lt;&gt;"",טבלה1013[[#This Row],[וסת השבוע פעיל?]]&lt;3),IF(K1050=0,IF(AND(טבלה1013[[#This Row],[וסת השבוע פעיל?]]&gt;0,I1050=1),0,1),0),"")</f>
        <v/>
      </c>
      <c r="N1049" s="1" t="str">
        <f t="shared" si="88"/>
        <v/>
      </c>
      <c r="O1049" s="1" t="str">
        <f>IF(AND(טבלה1013[[#This Row],[חיזוי - שבוע]]=1,J1050=1),1,"")</f>
        <v/>
      </c>
      <c r="P1049" s="1" t="str">
        <f>IF(AND(טבלה1013[[#This Row],[חיזוי טוב עם הפלגה?]]=1,טבלה1013[[#This Row],[וסת קבוע אחרון]]&lt;&gt;28,X1048=1),1,"")</f>
        <v/>
      </c>
      <c r="Q1049" s="1" t="str">
        <f>IF(AND(טבלה1013[[#This Row],[וסת השבוע פעיל?]]&lt;3,OR(טבלה1013[[#This Row],[CycleNumber]]&gt;B1050,B1050="")),1,"")</f>
        <v/>
      </c>
      <c r="R1049" s="1" t="str">
        <f>IF(טבלה1013[[#This Row],[האישה קבעה וסת שבוע?]]=1,IF(טבלה1013[[#This Row],[וסת השבוע פעיל?]]&lt;3,1,0),"")</f>
        <v/>
      </c>
      <c r="S10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49" s="1">
        <f t="shared" si="89"/>
        <v>0</v>
      </c>
      <c r="U1049" s="1">
        <f t="shared" si="90"/>
        <v>0</v>
      </c>
      <c r="V1049" s="1">
        <f t="shared" si="91"/>
        <v>0</v>
      </c>
      <c r="W1049" s="1" t="str">
        <f>IF(טבלה1013[[#This Row],[3 הפלגות זהות]]="","",IF(טבלה1013[[#This Row],[3 הפלגות זהות]]=1,טבלה1013[[#This Row],[LengthofCycle]],W1048))</f>
        <v/>
      </c>
      <c r="Y1049" s="1" t="str">
        <f>IF(OR(טבלה1013[[#This Row],[הווסת פעיל?]]=0,טבלה1013[[#This Row],[הווסת פעיל?]]=""),"",SUM(Y1048,טבלה1013[[#This Row],[הווסת פעיל?]]))</f>
        <v/>
      </c>
      <c r="Z1049" s="1" t="str">
        <f>IF(AND(טבלה1013[[#This Row],[כמה מחזורים עד עקירה]]&lt;&gt;"",Y1050=""),טבלה1013[[#This Row],[כמה מחזורים עד עקירה]],"")</f>
        <v/>
      </c>
      <c r="AA1049" s="1" t="str">
        <f>IF(AND(טבלה1013[[#This Row],[הווסת פעיל?]]=1,טבלה1013[[#This Row],[וסת קבוע אחרון]]&lt;&gt;W1048),טבלה1013[[#This Row],[וסת קבוע אחרון]],"")</f>
        <v/>
      </c>
      <c r="AB1049" s="1" t="str">
        <f>IF(AND(טבלה1013[[#This Row],[הווסת פעיל?]]=1,X1048=0,טבלה1013[[#This Row],[וסת קבוע אחרון]]=W1048),טבלה1013[[#This Row],[וסת קבוע אחרון]],"")</f>
        <v/>
      </c>
      <c r="AC1049" s="1" t="str">
        <f>IF(AND(טבלה1013[[#This Row],[הווסת פעיל?]]=1,X1048=0,טבלה1013[[#This Row],[וסת קבוע אחרון]]&lt;&gt;W1048),1,"")</f>
        <v/>
      </c>
      <c r="AD1049" s="1" t="str">
        <f>IF(AND(טבלה1013[[#This Row],[הווסת פעיל?]]&lt;&gt;"",B1050=1),טבלה1013[[#This Row],[CycleNumber]],"")</f>
        <v/>
      </c>
      <c r="AE1049" s="1" t="str">
        <f>IF(AND(טבלה1013[[#This Row],[הווסת פעיל?]]&lt;&gt;"",X1048=""),טבלה1013[[#This Row],[CycleNumber]],"")</f>
        <v/>
      </c>
      <c r="AF1049" s="1" t="str">
        <f>IF(B1050=1,"",IF(טבלה1013[[#This Row],[הווסת פעיל?]]=1,IF(טבלה1013[[#This Row],[וסת קבוע אחרון]]=F1050,1,0),""))</f>
        <v/>
      </c>
      <c r="AG1049" s="1" t="str">
        <f>IF(B1050=1,"",IF(טבלה1013[[#This Row],[הווסת פעיל?]]=1,IF(OR(טבלה1013[[#This Row],[וסת קבוע אחרון]]=F1050,F1050=טבלה1013[[#This Row],[LengthofCycle]]),1,0),""))</f>
        <v/>
      </c>
      <c r="AH1049" s="1" t="str">
        <f>IF(B1050=1,"",IF(טבלה1013[[#This Row],[הווסת פעיל?]]=1,IF(OR(טבלה1013[[#This Row],[וסת קבוע אחרון]]=F1050,F1050=טבלה1013[[#This Row],[LengthofCycle]],AND(טבלה1013[[#This Row],[LengthofCycle]]&lt;&gt;טבלה1013[[#This Row],[וסת קבוע אחרון]],OR(F1050=28,F1050=29))),1,0),""))</f>
        <v/>
      </c>
      <c r="AI1049" s="1" t="str">
        <f>IF(AND(טבלה1013[[#This Row],[הווסת פעיל?]]=1,B1050=1),1,"")</f>
        <v/>
      </c>
      <c r="AJ1049" s="4">
        <f>IF(AND(טבלה1013[[#This Row],[הווסת פעיל?]]&lt;&gt;1,B1050&lt;&gt;1,B1050&lt;&gt;""),IF(טבלה1013[[#This Row],[LengthofCycle]]=F1050,1,0),"")</f>
        <v>0</v>
      </c>
      <c r="AK1049" s="4">
        <f>IF(AND(טבלה1013[[#This Row],[הווסת פעיל?]]&lt;&gt;1,B1050&lt;&gt;1,B1050&lt;&gt;""),IF(OR(טבלה1013[[#This Row],[LengthofCycle]]=F1050,F1050=29),1,0),"")</f>
        <v>0</v>
      </c>
      <c r="AL1049" s="4">
        <f>IF(AND(טבלה1013[[#This Row],[הווסת פעיל?]]&lt;&gt;1,B1050&lt;&gt;1,B1050&lt;&gt;""),IF(OR(טבלה1013[[#This Row],[LengthofCycle]]=F1050,F1050=29,F1050=28),1,0),"")</f>
        <v>0</v>
      </c>
    </row>
    <row r="1050" spans="1:38" x14ac:dyDescent="0.25">
      <c r="A1050" s="1" t="s">
        <v>142</v>
      </c>
      <c r="B1050" s="1">
        <v>12</v>
      </c>
      <c r="C1050" s="1">
        <v>0</v>
      </c>
      <c r="D1050" s="1">
        <v>1</v>
      </c>
      <c r="E1050" s="1">
        <v>0</v>
      </c>
      <c r="F1050" s="1">
        <v>26</v>
      </c>
      <c r="G1050" s="1">
        <f>טבלה1013[[#This Row],[LengthofCycle]]+1</f>
        <v>27</v>
      </c>
      <c r="H1050" s="1" t="str">
        <f>IF(IFERROR(LOOKUP(טבלה1013[[#This Row],[ClientID]],קביעויות[השבוע]),FALSE)=טבלה1013[[#This Row],[ClientID]],1,"")</f>
        <v/>
      </c>
      <c r="I1050" s="1" t="str">
        <f>IF(AND(טבלה1013[[#This Row],[CycleNumber]]&gt;1,OR(B1051="",טבלה1013[[#This Row],[CycleNumber]]&gt;B1049)),IF(OR(AND(טבלה1013[[#This Row],[LengthofCycle]]=28,F1049=28),AND(טבלה1013[[#This Row],[LengthofCycle]]=35,F1049=35)),1,""),"")</f>
        <v/>
      </c>
      <c r="J1050" s="1" t="str">
        <f>IF(AND(טבלה1013[[#This Row],[וסת השבוע]]=1,I1049=1,טבלה1013[[#This Row],[CycleNumber]]&gt;B1049),1,"")</f>
        <v/>
      </c>
      <c r="K1050" s="1" t="str">
        <f>IF(טבלה1013[[#This Row],[CycleNumber]]=1,"",IF(טבלה1013[[#This Row],[וסת השבוע]]=1,0,IF(K1049="","",IF(K1049=0,IF(טבלה1013[[#This Row],[LengthofCycle]]=28,0,1),IF(K1049=1,IF(טבלה1013[[#This Row],[LengthofCycle]]+F1049=28*2,0,2),IF(K1049=2,IF(טבלה1013[[#This Row],[LengthofCycle]]+F1049+F1048=28*3,0,3),""))))))</f>
        <v/>
      </c>
      <c r="L1050" s="1" t="str">
        <f>IF(טבלה1013[[#This Row],[וסת השבוע]]=1,IF(טבלה1013[[#This Row],[וסת השבוע וההפלגה ביחד]]=1,L1049+1,0),IF(AND(טבלה1013[[#This Row],[CycleNumber]]&gt;B1049,טבלה1013[[#This Row],[CycleNumber]]&gt;1),IF(טבלה1013[[#This Row],[וסת השבוע פעיל?]]&lt;&gt;"",L1049+1,""),""))</f>
        <v/>
      </c>
      <c r="M1050" s="1" t="str">
        <f>IF(AND(טבלה1013[[#This Row],[וסת השבוע פעיל?]]&lt;&gt;"",טבלה1013[[#This Row],[CycleNumber]]&lt;B1051,B1051&lt;&gt;"",טבלה1013[[#This Row],[וסת השבוע פעיל?]]&lt;3),IF(K1051=0,IF(AND(טבלה1013[[#This Row],[וסת השבוע פעיל?]]&gt;0,I1051=1),0,1),0),"")</f>
        <v/>
      </c>
      <c r="N1050" s="1" t="str">
        <f t="shared" si="88"/>
        <v/>
      </c>
      <c r="O1050" s="1" t="str">
        <f>IF(AND(טבלה1013[[#This Row],[חיזוי - שבוע]]=1,J1051=1),1,"")</f>
        <v/>
      </c>
      <c r="P1050" s="1" t="str">
        <f>IF(AND(טבלה1013[[#This Row],[חיזוי טוב עם הפלגה?]]=1,טבלה1013[[#This Row],[וסת קבוע אחרון]]&lt;&gt;28,X1049=1),1,"")</f>
        <v/>
      </c>
      <c r="Q1050" s="1" t="str">
        <f>IF(AND(טבלה1013[[#This Row],[וסת השבוע פעיל?]]&lt;3,OR(טבלה1013[[#This Row],[CycleNumber]]&gt;B1051,B1051="")),1,"")</f>
        <v/>
      </c>
      <c r="R1050" s="1" t="str">
        <f>IF(טבלה1013[[#This Row],[האישה קבעה וסת שבוע?]]=1,IF(טבלה1013[[#This Row],[וסת השבוע פעיל?]]&lt;3,1,0),"")</f>
        <v/>
      </c>
      <c r="S10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0" s="1">
        <f t="shared" si="89"/>
        <v>0</v>
      </c>
      <c r="U1050" s="1">
        <f t="shared" si="90"/>
        <v>0</v>
      </c>
      <c r="V1050" s="1">
        <f t="shared" si="91"/>
        <v>0</v>
      </c>
      <c r="W1050" s="1" t="str">
        <f>IF(טבלה1013[[#This Row],[3 הפלגות זהות]]="","",IF(טבלה1013[[#This Row],[3 הפלגות זהות]]=1,טבלה1013[[#This Row],[LengthofCycle]],W1049))</f>
        <v/>
      </c>
      <c r="Y1050" s="1" t="str">
        <f>IF(OR(טבלה1013[[#This Row],[הווסת פעיל?]]=0,טבלה1013[[#This Row],[הווסת פעיל?]]=""),"",SUM(Y1049,טבלה1013[[#This Row],[הווסת פעיל?]]))</f>
        <v/>
      </c>
      <c r="Z1050" s="1" t="str">
        <f>IF(AND(טבלה1013[[#This Row],[כמה מחזורים עד עקירה]]&lt;&gt;"",Y1051=""),טבלה1013[[#This Row],[כמה מחזורים עד עקירה]],"")</f>
        <v/>
      </c>
      <c r="AA1050" s="1" t="str">
        <f>IF(AND(טבלה1013[[#This Row],[הווסת פעיל?]]=1,טבלה1013[[#This Row],[וסת קבוע אחרון]]&lt;&gt;W1049),טבלה1013[[#This Row],[וסת קבוע אחרון]],"")</f>
        <v/>
      </c>
      <c r="AB1050" s="1" t="str">
        <f>IF(AND(טבלה1013[[#This Row],[הווסת פעיל?]]=1,X1049=0,טבלה1013[[#This Row],[וסת קבוע אחרון]]=W1049),טבלה1013[[#This Row],[וסת קבוע אחרון]],"")</f>
        <v/>
      </c>
      <c r="AC1050" s="1" t="str">
        <f>IF(AND(טבלה1013[[#This Row],[הווסת פעיל?]]=1,X1049=0,טבלה1013[[#This Row],[וסת קבוע אחרון]]&lt;&gt;W1049),1,"")</f>
        <v/>
      </c>
      <c r="AD1050" s="1" t="str">
        <f>IF(AND(טבלה1013[[#This Row],[הווסת פעיל?]]&lt;&gt;"",B1051=1),טבלה1013[[#This Row],[CycleNumber]],"")</f>
        <v/>
      </c>
      <c r="AE1050" s="1" t="str">
        <f>IF(AND(טבלה1013[[#This Row],[הווסת פעיל?]]&lt;&gt;"",X1049=""),טבלה1013[[#This Row],[CycleNumber]],"")</f>
        <v/>
      </c>
      <c r="AF1050" s="1" t="str">
        <f>IF(B1051=1,"",IF(טבלה1013[[#This Row],[הווסת פעיל?]]=1,IF(טבלה1013[[#This Row],[וסת קבוע אחרון]]=F1051,1,0),""))</f>
        <v/>
      </c>
      <c r="AG1050" s="1" t="str">
        <f>IF(B1051=1,"",IF(טבלה1013[[#This Row],[הווסת פעיל?]]=1,IF(OR(טבלה1013[[#This Row],[וסת קבוע אחרון]]=F1051,F1051=טבלה1013[[#This Row],[LengthofCycle]]),1,0),""))</f>
        <v/>
      </c>
      <c r="AH1050" s="1" t="str">
        <f>IF(B1051=1,"",IF(טבלה1013[[#This Row],[הווסת פעיל?]]=1,IF(OR(טבלה1013[[#This Row],[וסת קבוע אחרון]]=F1051,F1051=טבלה1013[[#This Row],[LengthofCycle]],AND(טבלה1013[[#This Row],[LengthofCycle]]&lt;&gt;טבלה1013[[#This Row],[וסת קבוע אחרון]],OR(F1051=28,F1051=29))),1,0),""))</f>
        <v/>
      </c>
      <c r="AI1050" s="1" t="str">
        <f>IF(AND(טבלה1013[[#This Row],[הווסת פעיל?]]=1,B1051=1),1,"")</f>
        <v/>
      </c>
      <c r="AJ1050" s="4">
        <f>IF(AND(טבלה1013[[#This Row],[הווסת פעיל?]]&lt;&gt;1,B1051&lt;&gt;1,B1051&lt;&gt;""),IF(טבלה1013[[#This Row],[LengthofCycle]]=F1051,1,0),"")</f>
        <v>0</v>
      </c>
      <c r="AK1050" s="4">
        <f>IF(AND(טבלה1013[[#This Row],[הווסת פעיל?]]&lt;&gt;1,B1051&lt;&gt;1,B1051&lt;&gt;""),IF(OR(טבלה1013[[#This Row],[LengthofCycle]]=F1051,F1051=29),1,0),"")</f>
        <v>0</v>
      </c>
      <c r="AL1050" s="4">
        <f>IF(AND(טבלה1013[[#This Row],[הווסת פעיל?]]&lt;&gt;1,B1051&lt;&gt;1,B1051&lt;&gt;""),IF(OR(טבלה1013[[#This Row],[LengthofCycle]]=F1051,F1051=29,F1051=28),1,0),"")</f>
        <v>0</v>
      </c>
    </row>
    <row r="1051" spans="1:38" x14ac:dyDescent="0.25">
      <c r="A1051" s="1" t="s">
        <v>142</v>
      </c>
      <c r="B1051" s="1">
        <v>13</v>
      </c>
      <c r="C1051" s="1">
        <v>0</v>
      </c>
      <c r="D1051" s="1">
        <v>0</v>
      </c>
      <c r="E1051" s="1">
        <v>0</v>
      </c>
      <c r="F1051" s="1">
        <v>27</v>
      </c>
      <c r="G1051" s="1">
        <f>טבלה1013[[#This Row],[LengthofCycle]]+1</f>
        <v>28</v>
      </c>
      <c r="H1051" s="1" t="str">
        <f>IF(IFERROR(LOOKUP(טבלה1013[[#This Row],[ClientID]],קביעויות[השבוע]),FALSE)=טבלה1013[[#This Row],[ClientID]],1,"")</f>
        <v/>
      </c>
      <c r="I1051" s="1" t="str">
        <f>IF(AND(טבלה1013[[#This Row],[CycleNumber]]&gt;1,OR(B1052="",טבלה1013[[#This Row],[CycleNumber]]&gt;B1050)),IF(OR(AND(טבלה1013[[#This Row],[LengthofCycle]]=28,F1050=28),AND(טבלה1013[[#This Row],[LengthofCycle]]=35,F1050=35)),1,""),"")</f>
        <v/>
      </c>
      <c r="J1051" s="1" t="str">
        <f>IF(AND(טבלה1013[[#This Row],[וסת השבוע]]=1,I1050=1,טבלה1013[[#This Row],[CycleNumber]]&gt;B1050),1,"")</f>
        <v/>
      </c>
      <c r="K1051" s="1" t="str">
        <f>IF(טבלה1013[[#This Row],[CycleNumber]]=1,"",IF(טבלה1013[[#This Row],[וסת השבוע]]=1,0,IF(K1050="","",IF(K1050=0,IF(טבלה1013[[#This Row],[LengthofCycle]]=28,0,1),IF(K1050=1,IF(טבלה1013[[#This Row],[LengthofCycle]]+F1050=28*2,0,2),IF(K1050=2,IF(טבלה1013[[#This Row],[LengthofCycle]]+F1050+F1049=28*3,0,3),""))))))</f>
        <v/>
      </c>
      <c r="L1051" s="1" t="str">
        <f>IF(טבלה1013[[#This Row],[וסת השבוע]]=1,IF(טבלה1013[[#This Row],[וסת השבוע וההפלגה ביחד]]=1,L1050+1,0),IF(AND(טבלה1013[[#This Row],[CycleNumber]]&gt;B1050,טבלה1013[[#This Row],[CycleNumber]]&gt;1),IF(טבלה1013[[#This Row],[וסת השבוע פעיל?]]&lt;&gt;"",L1050+1,""),""))</f>
        <v/>
      </c>
      <c r="M1051" s="1" t="str">
        <f>IF(AND(טבלה1013[[#This Row],[וסת השבוע פעיל?]]&lt;&gt;"",טבלה1013[[#This Row],[CycleNumber]]&lt;B1052,B1052&lt;&gt;"",טבלה1013[[#This Row],[וסת השבוע פעיל?]]&lt;3),IF(K1052=0,IF(AND(טבלה1013[[#This Row],[וסת השבוע פעיל?]]&gt;0,I1052=1),0,1),0),"")</f>
        <v/>
      </c>
      <c r="N1051" s="1" t="str">
        <f t="shared" si="88"/>
        <v/>
      </c>
      <c r="O1051" s="1" t="str">
        <f>IF(AND(טבלה1013[[#This Row],[חיזוי - שבוע]]=1,J1052=1),1,"")</f>
        <v/>
      </c>
      <c r="P1051" s="1" t="str">
        <f>IF(AND(טבלה1013[[#This Row],[חיזוי טוב עם הפלגה?]]=1,טבלה1013[[#This Row],[וסת קבוע אחרון]]&lt;&gt;28,X1050=1),1,"")</f>
        <v/>
      </c>
      <c r="Q1051" s="1" t="str">
        <f>IF(AND(טבלה1013[[#This Row],[וסת השבוע פעיל?]]&lt;3,OR(טבלה1013[[#This Row],[CycleNumber]]&gt;B1052,B1052="")),1,"")</f>
        <v/>
      </c>
      <c r="R1051" s="1" t="str">
        <f>IF(טבלה1013[[#This Row],[האישה קבעה וסת שבוע?]]=1,IF(טבלה1013[[#This Row],[וסת השבוע פעיל?]]&lt;3,1,0),"")</f>
        <v/>
      </c>
      <c r="S10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1" s="1">
        <f t="shared" si="89"/>
        <v>0</v>
      </c>
      <c r="U1051" s="1">
        <f t="shared" si="90"/>
        <v>0</v>
      </c>
      <c r="V1051" s="1">
        <f t="shared" si="91"/>
        <v>0</v>
      </c>
      <c r="W1051" s="1" t="str">
        <f>IF(טבלה1013[[#This Row],[3 הפלגות זהות]]="","",IF(טבלה1013[[#This Row],[3 הפלגות זהות]]=1,טבלה1013[[#This Row],[LengthofCycle]],W1050))</f>
        <v/>
      </c>
      <c r="Y1051" s="1" t="str">
        <f>IF(OR(טבלה1013[[#This Row],[הווסת פעיל?]]=0,טבלה1013[[#This Row],[הווסת פעיל?]]=""),"",SUM(Y1050,טבלה1013[[#This Row],[הווסת פעיל?]]))</f>
        <v/>
      </c>
      <c r="Z1051" s="1" t="str">
        <f>IF(AND(טבלה1013[[#This Row],[כמה מחזורים עד עקירה]]&lt;&gt;"",Y1052=""),טבלה1013[[#This Row],[כמה מחזורים עד עקירה]],"")</f>
        <v/>
      </c>
      <c r="AA1051" s="1" t="str">
        <f>IF(AND(טבלה1013[[#This Row],[הווסת פעיל?]]=1,טבלה1013[[#This Row],[וסת קבוע אחרון]]&lt;&gt;W1050),טבלה1013[[#This Row],[וסת קבוע אחרון]],"")</f>
        <v/>
      </c>
      <c r="AB1051" s="1" t="str">
        <f>IF(AND(טבלה1013[[#This Row],[הווסת פעיל?]]=1,X1050=0,טבלה1013[[#This Row],[וסת קבוע אחרון]]=W1050),טבלה1013[[#This Row],[וסת קבוע אחרון]],"")</f>
        <v/>
      </c>
      <c r="AC1051" s="1" t="str">
        <f>IF(AND(טבלה1013[[#This Row],[הווסת פעיל?]]=1,X1050=0,טבלה1013[[#This Row],[וסת קבוע אחרון]]&lt;&gt;W1050),1,"")</f>
        <v/>
      </c>
      <c r="AD1051" s="1" t="str">
        <f>IF(AND(טבלה1013[[#This Row],[הווסת פעיל?]]&lt;&gt;"",B1052=1),טבלה1013[[#This Row],[CycleNumber]],"")</f>
        <v/>
      </c>
      <c r="AE1051" s="1" t="str">
        <f>IF(AND(טבלה1013[[#This Row],[הווסת פעיל?]]&lt;&gt;"",X1050=""),טבלה1013[[#This Row],[CycleNumber]],"")</f>
        <v/>
      </c>
      <c r="AF1051" s="1" t="str">
        <f>IF(B1052=1,"",IF(טבלה1013[[#This Row],[הווסת פעיל?]]=1,IF(טבלה1013[[#This Row],[וסת קבוע אחרון]]=F1052,1,0),""))</f>
        <v/>
      </c>
      <c r="AG1051" s="1" t="str">
        <f>IF(B1052=1,"",IF(טבלה1013[[#This Row],[הווסת פעיל?]]=1,IF(OR(טבלה1013[[#This Row],[וסת קבוע אחרון]]=F1052,F1052=טבלה1013[[#This Row],[LengthofCycle]]),1,0),""))</f>
        <v/>
      </c>
      <c r="AH1051" s="1" t="str">
        <f>IF(B1052=1,"",IF(טבלה1013[[#This Row],[הווסת פעיל?]]=1,IF(OR(טבלה1013[[#This Row],[וסת קבוע אחרון]]=F1052,F1052=טבלה1013[[#This Row],[LengthofCycle]],AND(טבלה1013[[#This Row],[LengthofCycle]]&lt;&gt;טבלה1013[[#This Row],[וסת קבוע אחרון]],OR(F1052=28,F1052=29))),1,0),""))</f>
        <v/>
      </c>
      <c r="AI1051" s="1" t="str">
        <f>IF(AND(טבלה1013[[#This Row],[הווסת פעיל?]]=1,B1052=1),1,"")</f>
        <v/>
      </c>
      <c r="AJ1051" s="4">
        <f>IF(AND(טבלה1013[[#This Row],[הווסת פעיל?]]&lt;&gt;1,B1052&lt;&gt;1,B1052&lt;&gt;""),IF(טבלה1013[[#This Row],[LengthofCycle]]=F1052,1,0),"")</f>
        <v>0</v>
      </c>
      <c r="AK1051" s="4">
        <f>IF(AND(טבלה1013[[#This Row],[הווסת פעיל?]]&lt;&gt;1,B1052&lt;&gt;1,B1052&lt;&gt;""),IF(OR(טבלה1013[[#This Row],[LengthofCycle]]=F1052,F1052=29),1,0),"")</f>
        <v>0</v>
      </c>
      <c r="AL1051" s="4">
        <f>IF(AND(טבלה1013[[#This Row],[הווסת פעיל?]]&lt;&gt;1,B1052&lt;&gt;1,B1052&lt;&gt;""),IF(OR(טבלה1013[[#This Row],[LengthofCycle]]=F1052,F1052=29,F1052=28),1,0),"")</f>
        <v>0</v>
      </c>
    </row>
    <row r="1052" spans="1:38" x14ac:dyDescent="0.25">
      <c r="A1052" s="1" t="s">
        <v>142</v>
      </c>
      <c r="B1052" s="1">
        <v>14</v>
      </c>
      <c r="C1052" s="1">
        <v>0</v>
      </c>
      <c r="D1052" s="1">
        <v>1</v>
      </c>
      <c r="E1052" s="1">
        <v>0</v>
      </c>
      <c r="F1052" s="1">
        <v>26</v>
      </c>
      <c r="G1052" s="1">
        <f>טבלה1013[[#This Row],[LengthofCycle]]+1</f>
        <v>27</v>
      </c>
      <c r="H1052" s="1" t="str">
        <f>IF(IFERROR(LOOKUP(טבלה1013[[#This Row],[ClientID]],קביעויות[השבוע]),FALSE)=טבלה1013[[#This Row],[ClientID]],1,"")</f>
        <v/>
      </c>
      <c r="I1052" s="1" t="str">
        <f>IF(AND(טבלה1013[[#This Row],[CycleNumber]]&gt;1,OR(B1053="",טבלה1013[[#This Row],[CycleNumber]]&gt;B1051)),IF(OR(AND(טבלה1013[[#This Row],[LengthofCycle]]=28,F1051=28),AND(טבלה1013[[#This Row],[LengthofCycle]]=35,F1051=35)),1,""),"")</f>
        <v/>
      </c>
      <c r="J1052" s="1" t="str">
        <f>IF(AND(טבלה1013[[#This Row],[וסת השבוע]]=1,I1051=1,טבלה1013[[#This Row],[CycleNumber]]&gt;B1051),1,"")</f>
        <v/>
      </c>
      <c r="K1052" s="1" t="str">
        <f>IF(טבלה1013[[#This Row],[CycleNumber]]=1,"",IF(טבלה1013[[#This Row],[וסת השבוע]]=1,0,IF(K1051="","",IF(K1051=0,IF(טבלה1013[[#This Row],[LengthofCycle]]=28,0,1),IF(K1051=1,IF(טבלה1013[[#This Row],[LengthofCycle]]+F1051=28*2,0,2),IF(K1051=2,IF(טבלה1013[[#This Row],[LengthofCycle]]+F1051+F1050=28*3,0,3),""))))))</f>
        <v/>
      </c>
      <c r="L1052" s="1" t="str">
        <f>IF(טבלה1013[[#This Row],[וסת השבוע]]=1,IF(טבלה1013[[#This Row],[וסת השבוע וההפלגה ביחד]]=1,L1051+1,0),IF(AND(טבלה1013[[#This Row],[CycleNumber]]&gt;B1051,טבלה1013[[#This Row],[CycleNumber]]&gt;1),IF(טבלה1013[[#This Row],[וסת השבוע פעיל?]]&lt;&gt;"",L1051+1,""),""))</f>
        <v/>
      </c>
      <c r="M1052" s="1" t="str">
        <f>IF(AND(טבלה1013[[#This Row],[וסת השבוע פעיל?]]&lt;&gt;"",טבלה1013[[#This Row],[CycleNumber]]&lt;B1053,B1053&lt;&gt;"",טבלה1013[[#This Row],[וסת השבוע פעיל?]]&lt;3),IF(K1053=0,IF(AND(טבלה1013[[#This Row],[וסת השבוע פעיל?]]&gt;0,I1053=1),0,1),0),"")</f>
        <v/>
      </c>
      <c r="N1052" s="1" t="str">
        <f t="shared" si="88"/>
        <v/>
      </c>
      <c r="O1052" s="1" t="str">
        <f>IF(AND(טבלה1013[[#This Row],[חיזוי - שבוע]]=1,J1053=1),1,"")</f>
        <v/>
      </c>
      <c r="P1052" s="1" t="str">
        <f>IF(AND(טבלה1013[[#This Row],[חיזוי טוב עם הפלגה?]]=1,טבלה1013[[#This Row],[וסת קבוע אחרון]]&lt;&gt;28,X1051=1),1,"")</f>
        <v/>
      </c>
      <c r="Q1052" s="1" t="str">
        <f>IF(AND(טבלה1013[[#This Row],[וסת השבוע פעיל?]]&lt;3,OR(טבלה1013[[#This Row],[CycleNumber]]&gt;B1053,B1053="")),1,"")</f>
        <v/>
      </c>
      <c r="R1052" s="1" t="str">
        <f>IF(טבלה1013[[#This Row],[האישה קבעה וסת שבוע?]]=1,IF(טבלה1013[[#This Row],[וסת השבוע פעיל?]]&lt;3,1,0),"")</f>
        <v/>
      </c>
      <c r="S10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2" s="1">
        <f t="shared" si="89"/>
        <v>0</v>
      </c>
      <c r="U1052" s="1">
        <f t="shared" si="90"/>
        <v>0</v>
      </c>
      <c r="V1052" s="1">
        <f t="shared" si="91"/>
        <v>0</v>
      </c>
      <c r="W1052" s="1" t="str">
        <f>IF(טבלה1013[[#This Row],[3 הפלגות זהות]]="","",IF(טבלה1013[[#This Row],[3 הפלגות זהות]]=1,טבלה1013[[#This Row],[LengthofCycle]],W1051))</f>
        <v/>
      </c>
      <c r="Y1052" s="1" t="str">
        <f>IF(OR(טבלה1013[[#This Row],[הווסת פעיל?]]=0,טבלה1013[[#This Row],[הווסת פעיל?]]=""),"",SUM(Y1051,טבלה1013[[#This Row],[הווסת פעיל?]]))</f>
        <v/>
      </c>
      <c r="Z1052" s="1" t="str">
        <f>IF(AND(טבלה1013[[#This Row],[כמה מחזורים עד עקירה]]&lt;&gt;"",Y1053=""),טבלה1013[[#This Row],[כמה מחזורים עד עקירה]],"")</f>
        <v/>
      </c>
      <c r="AA1052" s="1" t="str">
        <f>IF(AND(טבלה1013[[#This Row],[הווסת פעיל?]]=1,טבלה1013[[#This Row],[וסת קבוע אחרון]]&lt;&gt;W1051),טבלה1013[[#This Row],[וסת קבוע אחרון]],"")</f>
        <v/>
      </c>
      <c r="AB1052" s="1" t="str">
        <f>IF(AND(טבלה1013[[#This Row],[הווסת פעיל?]]=1,X1051=0,טבלה1013[[#This Row],[וסת קבוע אחרון]]=W1051),טבלה1013[[#This Row],[וסת קבוע אחרון]],"")</f>
        <v/>
      </c>
      <c r="AC1052" s="1" t="str">
        <f>IF(AND(טבלה1013[[#This Row],[הווסת פעיל?]]=1,X1051=0,טבלה1013[[#This Row],[וסת קבוע אחרון]]&lt;&gt;W1051),1,"")</f>
        <v/>
      </c>
      <c r="AD1052" s="1" t="str">
        <f>IF(AND(טבלה1013[[#This Row],[הווסת פעיל?]]&lt;&gt;"",B1053=1),טבלה1013[[#This Row],[CycleNumber]],"")</f>
        <v/>
      </c>
      <c r="AE1052" s="1" t="str">
        <f>IF(AND(טבלה1013[[#This Row],[הווסת פעיל?]]&lt;&gt;"",X1051=""),טבלה1013[[#This Row],[CycleNumber]],"")</f>
        <v/>
      </c>
      <c r="AF1052" s="1" t="str">
        <f>IF(B1053=1,"",IF(טבלה1013[[#This Row],[הווסת פעיל?]]=1,IF(טבלה1013[[#This Row],[וסת קבוע אחרון]]=F1053,1,0),""))</f>
        <v/>
      </c>
      <c r="AG1052" s="1" t="str">
        <f>IF(B1053=1,"",IF(טבלה1013[[#This Row],[הווסת פעיל?]]=1,IF(OR(טבלה1013[[#This Row],[וסת קבוע אחרון]]=F1053,F1053=טבלה1013[[#This Row],[LengthofCycle]]),1,0),""))</f>
        <v/>
      </c>
      <c r="AH1052" s="1" t="str">
        <f>IF(B1053=1,"",IF(טבלה1013[[#This Row],[הווסת פעיל?]]=1,IF(OR(טבלה1013[[#This Row],[וסת קבוע אחרון]]=F1053,F1053=טבלה1013[[#This Row],[LengthofCycle]],AND(טבלה1013[[#This Row],[LengthofCycle]]&lt;&gt;טבלה1013[[#This Row],[וסת קבוע אחרון]],OR(F1053=28,F1053=29))),1,0),""))</f>
        <v/>
      </c>
      <c r="AI1052" s="1" t="str">
        <f>IF(AND(טבלה1013[[#This Row],[הווסת פעיל?]]=1,B1053=1),1,"")</f>
        <v/>
      </c>
      <c r="AJ1052" s="4">
        <f>IF(AND(טבלה1013[[#This Row],[הווסת פעיל?]]&lt;&gt;1,B1053&lt;&gt;1,B1053&lt;&gt;""),IF(טבלה1013[[#This Row],[LengthofCycle]]=F1053,1,0),"")</f>
        <v>0</v>
      </c>
      <c r="AK1052" s="4">
        <f>IF(AND(טבלה1013[[#This Row],[הווסת פעיל?]]&lt;&gt;1,B1053&lt;&gt;1,B1053&lt;&gt;""),IF(OR(טבלה1013[[#This Row],[LengthofCycle]]=F1053,F1053=29),1,0),"")</f>
        <v>0</v>
      </c>
      <c r="AL1052" s="4">
        <f>IF(AND(טבלה1013[[#This Row],[הווסת פעיל?]]&lt;&gt;1,B1053&lt;&gt;1,B1053&lt;&gt;""),IF(OR(טבלה1013[[#This Row],[LengthofCycle]]=F1053,F1053=29,F1053=28),1,0),"")</f>
        <v>0</v>
      </c>
    </row>
    <row r="1053" spans="1:38" x14ac:dyDescent="0.25">
      <c r="A1053" s="1" t="s">
        <v>142</v>
      </c>
      <c r="B1053" s="1">
        <v>15</v>
      </c>
      <c r="C1053" s="1">
        <v>0</v>
      </c>
      <c r="D1053" s="1">
        <v>1</v>
      </c>
      <c r="E1053" s="1">
        <v>0</v>
      </c>
      <c r="F1053" s="1">
        <v>27</v>
      </c>
      <c r="G1053" s="1">
        <f>טבלה1013[[#This Row],[LengthofCycle]]+1</f>
        <v>28</v>
      </c>
      <c r="H1053" s="1" t="str">
        <f>IF(IFERROR(LOOKUP(טבלה1013[[#This Row],[ClientID]],קביעויות[השבוע]),FALSE)=טבלה1013[[#This Row],[ClientID]],1,"")</f>
        <v/>
      </c>
      <c r="I1053" s="1" t="str">
        <f>IF(AND(טבלה1013[[#This Row],[CycleNumber]]&gt;1,OR(B1054="",טבלה1013[[#This Row],[CycleNumber]]&gt;B1052)),IF(OR(AND(טבלה1013[[#This Row],[LengthofCycle]]=28,F1052=28),AND(טבלה1013[[#This Row],[LengthofCycle]]=35,F1052=35)),1,""),"")</f>
        <v/>
      </c>
      <c r="J1053" s="1" t="str">
        <f>IF(AND(טבלה1013[[#This Row],[וסת השבוע]]=1,I1052=1,טבלה1013[[#This Row],[CycleNumber]]&gt;B1052),1,"")</f>
        <v/>
      </c>
      <c r="K1053" s="1" t="str">
        <f>IF(טבלה1013[[#This Row],[CycleNumber]]=1,"",IF(טבלה1013[[#This Row],[וסת השבוע]]=1,0,IF(K1052="","",IF(K1052=0,IF(טבלה1013[[#This Row],[LengthofCycle]]=28,0,1),IF(K1052=1,IF(טבלה1013[[#This Row],[LengthofCycle]]+F1052=28*2,0,2),IF(K1052=2,IF(טבלה1013[[#This Row],[LengthofCycle]]+F1052+F1051=28*3,0,3),""))))))</f>
        <v/>
      </c>
      <c r="L1053" s="1" t="str">
        <f>IF(טבלה1013[[#This Row],[וסת השבוע]]=1,IF(טבלה1013[[#This Row],[וסת השבוע וההפלגה ביחד]]=1,L1052+1,0),IF(AND(טבלה1013[[#This Row],[CycleNumber]]&gt;B1052,טבלה1013[[#This Row],[CycleNumber]]&gt;1),IF(טבלה1013[[#This Row],[וסת השבוע פעיל?]]&lt;&gt;"",L1052+1,""),""))</f>
        <v/>
      </c>
      <c r="M1053" s="1" t="str">
        <f>IF(AND(טבלה1013[[#This Row],[וסת השבוע פעיל?]]&lt;&gt;"",טבלה1013[[#This Row],[CycleNumber]]&lt;B1054,B1054&lt;&gt;"",טבלה1013[[#This Row],[וסת השבוע פעיל?]]&lt;3),IF(K1054=0,IF(AND(טבלה1013[[#This Row],[וסת השבוע פעיל?]]&gt;0,I1054=1),0,1),0),"")</f>
        <v/>
      </c>
      <c r="N1053" s="1" t="str">
        <f t="shared" si="88"/>
        <v/>
      </c>
      <c r="O1053" s="1" t="str">
        <f>IF(AND(טבלה1013[[#This Row],[חיזוי - שבוע]]=1,J1054=1),1,"")</f>
        <v/>
      </c>
      <c r="P1053" s="1" t="str">
        <f>IF(AND(טבלה1013[[#This Row],[חיזוי טוב עם הפלגה?]]=1,טבלה1013[[#This Row],[וסת קבוע אחרון]]&lt;&gt;28,X1052=1),1,"")</f>
        <v/>
      </c>
      <c r="Q1053" s="1" t="str">
        <f>IF(AND(טבלה1013[[#This Row],[וסת השבוע פעיל?]]&lt;3,OR(טבלה1013[[#This Row],[CycleNumber]]&gt;B1054,B1054="")),1,"")</f>
        <v/>
      </c>
      <c r="R1053" s="1" t="str">
        <f>IF(טבלה1013[[#This Row],[האישה קבעה וסת שבוע?]]=1,IF(טבלה1013[[#This Row],[וסת השבוע פעיל?]]&lt;3,1,0),"")</f>
        <v/>
      </c>
      <c r="S10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3" s="1">
        <f t="shared" si="89"/>
        <v>0</v>
      </c>
      <c r="U1053" s="1">
        <f t="shared" si="90"/>
        <v>0</v>
      </c>
      <c r="V1053" s="1">
        <f t="shared" si="91"/>
        <v>0</v>
      </c>
      <c r="W1053" s="1" t="str">
        <f>IF(טבלה1013[[#This Row],[3 הפלגות זהות]]="","",IF(טבלה1013[[#This Row],[3 הפלגות זהות]]=1,טבלה1013[[#This Row],[LengthofCycle]],W1052))</f>
        <v/>
      </c>
      <c r="Y1053" s="1" t="str">
        <f>IF(OR(טבלה1013[[#This Row],[הווסת פעיל?]]=0,טבלה1013[[#This Row],[הווסת פעיל?]]=""),"",SUM(Y1052,טבלה1013[[#This Row],[הווסת פעיל?]]))</f>
        <v/>
      </c>
      <c r="Z1053" s="1" t="str">
        <f>IF(AND(טבלה1013[[#This Row],[כמה מחזורים עד עקירה]]&lt;&gt;"",Y1054=""),טבלה1013[[#This Row],[כמה מחזורים עד עקירה]],"")</f>
        <v/>
      </c>
      <c r="AA1053" s="1" t="str">
        <f>IF(AND(טבלה1013[[#This Row],[הווסת פעיל?]]=1,טבלה1013[[#This Row],[וסת קבוע אחרון]]&lt;&gt;W1052),טבלה1013[[#This Row],[וסת קבוע אחרון]],"")</f>
        <v/>
      </c>
      <c r="AB1053" s="1" t="str">
        <f>IF(AND(טבלה1013[[#This Row],[הווסת פעיל?]]=1,X1052=0,טבלה1013[[#This Row],[וסת קבוע אחרון]]=W1052),טבלה1013[[#This Row],[וסת קבוע אחרון]],"")</f>
        <v/>
      </c>
      <c r="AC1053" s="1" t="str">
        <f>IF(AND(טבלה1013[[#This Row],[הווסת פעיל?]]=1,X1052=0,טבלה1013[[#This Row],[וסת קבוע אחרון]]&lt;&gt;W1052),1,"")</f>
        <v/>
      </c>
      <c r="AD1053" s="1" t="str">
        <f>IF(AND(טבלה1013[[#This Row],[הווסת פעיל?]]&lt;&gt;"",B1054=1),טבלה1013[[#This Row],[CycleNumber]],"")</f>
        <v/>
      </c>
      <c r="AE1053" s="1" t="str">
        <f>IF(AND(טבלה1013[[#This Row],[הווסת פעיל?]]&lt;&gt;"",X1052=""),טבלה1013[[#This Row],[CycleNumber]],"")</f>
        <v/>
      </c>
      <c r="AF1053" s="1" t="str">
        <f>IF(B1054=1,"",IF(טבלה1013[[#This Row],[הווסת פעיל?]]=1,IF(טבלה1013[[#This Row],[וסת קבוע אחרון]]=F1054,1,0),""))</f>
        <v/>
      </c>
      <c r="AG1053" s="1" t="str">
        <f>IF(B1054=1,"",IF(טבלה1013[[#This Row],[הווסת פעיל?]]=1,IF(OR(טבלה1013[[#This Row],[וסת קבוע אחרון]]=F1054,F1054=טבלה1013[[#This Row],[LengthofCycle]]),1,0),""))</f>
        <v/>
      </c>
      <c r="AH1053" s="1" t="str">
        <f>IF(B1054=1,"",IF(טבלה1013[[#This Row],[הווסת פעיל?]]=1,IF(OR(טבלה1013[[#This Row],[וסת קבוע אחרון]]=F1054,F1054=טבלה1013[[#This Row],[LengthofCycle]],AND(טבלה1013[[#This Row],[LengthofCycle]]&lt;&gt;טבלה1013[[#This Row],[וסת קבוע אחרון]],OR(F1054=28,F1054=29))),1,0),""))</f>
        <v/>
      </c>
      <c r="AI1053" s="1" t="str">
        <f>IF(AND(טבלה1013[[#This Row],[הווסת פעיל?]]=1,B1054=1),1,"")</f>
        <v/>
      </c>
      <c r="AJ1053" s="4">
        <f>IF(AND(טבלה1013[[#This Row],[הווסת פעיל?]]&lt;&gt;1,B1054&lt;&gt;1,B1054&lt;&gt;""),IF(טבלה1013[[#This Row],[LengthofCycle]]=F1054,1,0),"")</f>
        <v>0</v>
      </c>
      <c r="AK1053" s="4">
        <f>IF(AND(טבלה1013[[#This Row],[הווסת פעיל?]]&lt;&gt;1,B1054&lt;&gt;1,B1054&lt;&gt;""),IF(OR(טבלה1013[[#This Row],[LengthofCycle]]=F1054,F1054=29),1,0),"")</f>
        <v>1</v>
      </c>
      <c r="AL1053" s="4">
        <f>IF(AND(טבלה1013[[#This Row],[הווסת פעיל?]]&lt;&gt;1,B1054&lt;&gt;1,B1054&lt;&gt;""),IF(OR(טבלה1013[[#This Row],[LengthofCycle]]=F1054,F1054=29,F1054=28),1,0),"")</f>
        <v>1</v>
      </c>
    </row>
    <row r="1054" spans="1:38" x14ac:dyDescent="0.25">
      <c r="A1054" s="1" t="s">
        <v>142</v>
      </c>
      <c r="B1054" s="1">
        <v>16</v>
      </c>
      <c r="C1054" s="1">
        <v>0</v>
      </c>
      <c r="D1054" s="1">
        <v>1</v>
      </c>
      <c r="E1054" s="1">
        <v>0</v>
      </c>
      <c r="F1054" s="1">
        <v>29</v>
      </c>
      <c r="G1054" s="1">
        <f>טבלה1013[[#This Row],[LengthofCycle]]+1</f>
        <v>30</v>
      </c>
      <c r="H1054" s="1" t="str">
        <f>IF(IFERROR(LOOKUP(טבלה1013[[#This Row],[ClientID]],קביעויות[השבוע]),FALSE)=טבלה1013[[#This Row],[ClientID]],1,"")</f>
        <v/>
      </c>
      <c r="I1054" s="1" t="str">
        <f>IF(AND(טבלה1013[[#This Row],[CycleNumber]]&gt;1,OR(B1055="",טבלה1013[[#This Row],[CycleNumber]]&gt;B1053)),IF(OR(AND(טבלה1013[[#This Row],[LengthofCycle]]=28,F1053=28),AND(טבלה1013[[#This Row],[LengthofCycle]]=35,F1053=35)),1,""),"")</f>
        <v/>
      </c>
      <c r="J1054" s="1" t="str">
        <f>IF(AND(טבלה1013[[#This Row],[וסת השבוע]]=1,I1053=1,טבלה1013[[#This Row],[CycleNumber]]&gt;B1053),1,"")</f>
        <v/>
      </c>
      <c r="K1054" s="1" t="str">
        <f>IF(טבלה1013[[#This Row],[CycleNumber]]=1,"",IF(טבלה1013[[#This Row],[וסת השבוע]]=1,0,IF(K1053="","",IF(K1053=0,IF(טבלה1013[[#This Row],[LengthofCycle]]=28,0,1),IF(K1053=1,IF(טבלה1013[[#This Row],[LengthofCycle]]+F1053=28*2,0,2),IF(K1053=2,IF(טבלה1013[[#This Row],[LengthofCycle]]+F1053+F1052=28*3,0,3),""))))))</f>
        <v/>
      </c>
      <c r="L1054" s="1" t="str">
        <f>IF(טבלה1013[[#This Row],[וסת השבוע]]=1,IF(טבלה1013[[#This Row],[וסת השבוע וההפלגה ביחד]]=1,L1053+1,0),IF(AND(טבלה1013[[#This Row],[CycleNumber]]&gt;B1053,טבלה1013[[#This Row],[CycleNumber]]&gt;1),IF(טבלה1013[[#This Row],[וסת השבוע פעיל?]]&lt;&gt;"",L1053+1,""),""))</f>
        <v/>
      </c>
      <c r="M1054" s="1" t="str">
        <f>IF(AND(טבלה1013[[#This Row],[וסת השבוע פעיל?]]&lt;&gt;"",טבלה1013[[#This Row],[CycleNumber]]&lt;B1055,B1055&lt;&gt;"",טבלה1013[[#This Row],[וסת השבוע פעיל?]]&lt;3),IF(K1055=0,IF(AND(טבלה1013[[#This Row],[וסת השבוע פעיל?]]&gt;0,I1055=1),0,1),0),"")</f>
        <v/>
      </c>
      <c r="N1054" s="1" t="str">
        <f t="shared" si="88"/>
        <v/>
      </c>
      <c r="O1054" s="1" t="str">
        <f>IF(AND(טבלה1013[[#This Row],[חיזוי - שבוע]]=1,J1055=1),1,"")</f>
        <v/>
      </c>
      <c r="P1054" s="1" t="str">
        <f>IF(AND(טבלה1013[[#This Row],[חיזוי טוב עם הפלגה?]]=1,טבלה1013[[#This Row],[וסת קבוע אחרון]]&lt;&gt;28,X1053=1),1,"")</f>
        <v/>
      </c>
      <c r="Q1054" s="1" t="str">
        <f>IF(AND(טבלה1013[[#This Row],[וסת השבוע פעיל?]]&lt;3,OR(טבלה1013[[#This Row],[CycleNumber]]&gt;B1055,B1055="")),1,"")</f>
        <v/>
      </c>
      <c r="R1054" s="1" t="str">
        <f>IF(טבלה1013[[#This Row],[האישה קבעה וסת שבוע?]]=1,IF(טבלה1013[[#This Row],[וסת השבוע פעיל?]]&lt;3,1,0),"")</f>
        <v/>
      </c>
      <c r="S10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4" s="1">
        <f t="shared" si="89"/>
        <v>0</v>
      </c>
      <c r="U1054" s="1">
        <f t="shared" si="90"/>
        <v>0</v>
      </c>
      <c r="V1054" s="1">
        <f t="shared" si="91"/>
        <v>0</v>
      </c>
      <c r="W1054" s="1" t="str">
        <f>IF(טבלה1013[[#This Row],[3 הפלגות זהות]]="","",IF(טבלה1013[[#This Row],[3 הפלגות זהות]]=1,טבלה1013[[#This Row],[LengthofCycle]],W1053))</f>
        <v/>
      </c>
      <c r="Y1054" s="1" t="str">
        <f>IF(OR(טבלה1013[[#This Row],[הווסת פעיל?]]=0,טבלה1013[[#This Row],[הווסת פעיל?]]=""),"",SUM(Y1053,טבלה1013[[#This Row],[הווסת פעיל?]]))</f>
        <v/>
      </c>
      <c r="Z1054" s="1" t="str">
        <f>IF(AND(טבלה1013[[#This Row],[כמה מחזורים עד עקירה]]&lt;&gt;"",Y1055=""),טבלה1013[[#This Row],[כמה מחזורים עד עקירה]],"")</f>
        <v/>
      </c>
      <c r="AA1054" s="1" t="str">
        <f>IF(AND(טבלה1013[[#This Row],[הווסת פעיל?]]=1,טבלה1013[[#This Row],[וסת קבוע אחרון]]&lt;&gt;W1053),טבלה1013[[#This Row],[וסת קבוע אחרון]],"")</f>
        <v/>
      </c>
      <c r="AB1054" s="1" t="str">
        <f>IF(AND(טבלה1013[[#This Row],[הווסת פעיל?]]=1,X1053=0,טבלה1013[[#This Row],[וסת קבוע אחרון]]=W1053),טבלה1013[[#This Row],[וסת קבוע אחרון]],"")</f>
        <v/>
      </c>
      <c r="AC1054" s="1" t="str">
        <f>IF(AND(טבלה1013[[#This Row],[הווסת פעיל?]]=1,X1053=0,טבלה1013[[#This Row],[וסת קבוע אחרון]]&lt;&gt;W1053),1,"")</f>
        <v/>
      </c>
      <c r="AD1054" s="1" t="str">
        <f>IF(AND(טבלה1013[[#This Row],[הווסת פעיל?]]&lt;&gt;"",B1055=1),טבלה1013[[#This Row],[CycleNumber]],"")</f>
        <v/>
      </c>
      <c r="AE1054" s="1" t="str">
        <f>IF(AND(טבלה1013[[#This Row],[הווסת פעיל?]]&lt;&gt;"",X1053=""),טבלה1013[[#This Row],[CycleNumber]],"")</f>
        <v/>
      </c>
      <c r="AF1054" s="1" t="str">
        <f>IF(B1055=1,"",IF(טבלה1013[[#This Row],[הווסת פעיל?]]=1,IF(טבלה1013[[#This Row],[וסת קבוע אחרון]]=F1055,1,0),""))</f>
        <v/>
      </c>
      <c r="AG1054" s="1" t="str">
        <f>IF(B1055=1,"",IF(טבלה1013[[#This Row],[הווסת פעיל?]]=1,IF(OR(טבלה1013[[#This Row],[וסת קבוע אחרון]]=F1055,F1055=טבלה1013[[#This Row],[LengthofCycle]]),1,0),""))</f>
        <v/>
      </c>
      <c r="AH1054" s="1" t="str">
        <f>IF(B1055=1,"",IF(טבלה1013[[#This Row],[הווסת פעיל?]]=1,IF(OR(טבלה1013[[#This Row],[וסת קבוע אחרון]]=F1055,F1055=טבלה1013[[#This Row],[LengthofCycle]],AND(טבלה1013[[#This Row],[LengthofCycle]]&lt;&gt;טבלה1013[[#This Row],[וסת קבוע אחרון]],OR(F1055=28,F1055=29))),1,0),""))</f>
        <v/>
      </c>
      <c r="AI1054" s="1" t="str">
        <f>IF(AND(טבלה1013[[#This Row],[הווסת פעיל?]]=1,B1055=1),1,"")</f>
        <v/>
      </c>
      <c r="AJ1054" s="4" t="str">
        <f>IF(AND(טבלה1013[[#This Row],[הווסת פעיל?]]&lt;&gt;1,B1055&lt;&gt;1,B1055&lt;&gt;""),IF(טבלה1013[[#This Row],[LengthofCycle]]=F1055,1,0),"")</f>
        <v/>
      </c>
      <c r="AK1054" s="4" t="str">
        <f>IF(AND(טבלה1013[[#This Row],[הווסת פעיל?]]&lt;&gt;1,B1055&lt;&gt;1,B1055&lt;&gt;""),IF(OR(טבלה1013[[#This Row],[LengthofCycle]]=F1055,F1055=29),1,0),"")</f>
        <v/>
      </c>
      <c r="AL1054" s="4" t="str">
        <f>IF(AND(טבלה1013[[#This Row],[הווסת פעיל?]]&lt;&gt;1,B1055&lt;&gt;1,B1055&lt;&gt;""),IF(OR(טבלה1013[[#This Row],[LengthofCycle]]=F1055,F1055=29,F1055=28),1,0),"")</f>
        <v/>
      </c>
    </row>
    <row r="1055" spans="1:38" x14ac:dyDescent="0.25">
      <c r="A1055" s="1" t="s">
        <v>143</v>
      </c>
      <c r="B1055" s="1">
        <v>1</v>
      </c>
      <c r="C1055" s="1">
        <v>1</v>
      </c>
      <c r="D1055" s="1">
        <v>1</v>
      </c>
      <c r="E1055" s="1">
        <v>0</v>
      </c>
      <c r="F1055" s="1">
        <v>33</v>
      </c>
      <c r="G1055" s="1">
        <f>טבלה1013[[#This Row],[LengthofCycle]]+1</f>
        <v>34</v>
      </c>
      <c r="H1055" s="1">
        <f>IF(IFERROR(LOOKUP(טבלה1013[[#This Row],[ClientID]],קביעויות[השבוע]),FALSE)=טבלה1013[[#This Row],[ClientID]],1,"")</f>
        <v>1</v>
      </c>
      <c r="I1055" s="1" t="str">
        <f>IF(AND(טבלה1013[[#This Row],[CycleNumber]]&gt;1,OR(B1056="",טבלה1013[[#This Row],[CycleNumber]]&gt;B1054)),IF(OR(AND(טבלה1013[[#This Row],[LengthofCycle]]=28,F1054=28),AND(טבלה1013[[#This Row],[LengthofCycle]]=35,F1054=35)),1,""),"")</f>
        <v/>
      </c>
      <c r="J1055" s="1" t="str">
        <f>IF(AND(טבלה1013[[#This Row],[וסת השבוע]]=1,I1054=1,טבלה1013[[#This Row],[CycleNumber]]&gt;B1054),1,"")</f>
        <v/>
      </c>
      <c r="K1055" s="1" t="str">
        <f>IF(טבלה1013[[#This Row],[CycleNumber]]=1,"",IF(טבלה1013[[#This Row],[וסת השבוע]]=1,0,IF(K1054="","",IF(K1054=0,IF(טבלה1013[[#This Row],[LengthofCycle]]=28,0,1),IF(K1054=1,IF(טבלה1013[[#This Row],[LengthofCycle]]+F1054=28*2,0,2),IF(K1054=2,IF(טבלה1013[[#This Row],[LengthofCycle]]+F1054+F1053=28*3,0,3),""))))))</f>
        <v/>
      </c>
      <c r="L1055" s="1" t="str">
        <f>IF(טבלה1013[[#This Row],[וסת השבוע]]=1,IF(טבלה1013[[#This Row],[וסת השבוע וההפלגה ביחד]]=1,L1054+1,0),IF(AND(טבלה1013[[#This Row],[CycleNumber]]&gt;B1054,טבלה1013[[#This Row],[CycleNumber]]&gt;1),IF(טבלה1013[[#This Row],[וסת השבוע פעיל?]]&lt;&gt;"",L1054+1,""),""))</f>
        <v/>
      </c>
      <c r="M1055" s="1" t="str">
        <f>IF(AND(טבלה1013[[#This Row],[וסת השבוע פעיל?]]&lt;&gt;"",טבלה1013[[#This Row],[CycleNumber]]&lt;B1056,B1056&lt;&gt;"",טבלה1013[[#This Row],[וסת השבוע פעיל?]]&lt;3),IF(K1056=0,IF(AND(טבלה1013[[#This Row],[וסת השבוע פעיל?]]&gt;0,I1056=1),0,1),0),"")</f>
        <v/>
      </c>
      <c r="N1055" s="1" t="str">
        <f t="shared" si="88"/>
        <v/>
      </c>
      <c r="O1055" s="1" t="str">
        <f>IF(AND(טבלה1013[[#This Row],[חיזוי - שבוע]]=1,J1056=1),1,"")</f>
        <v/>
      </c>
      <c r="P1055" s="1" t="str">
        <f>IF(AND(טבלה1013[[#This Row],[חיזוי טוב עם הפלגה?]]=1,טבלה1013[[#This Row],[וסת קבוע אחרון]]&lt;&gt;28,X1054=1),1,"")</f>
        <v/>
      </c>
      <c r="Q1055" s="1" t="str">
        <f>IF(AND(טבלה1013[[#This Row],[וסת השבוע פעיל?]]&lt;3,OR(טבלה1013[[#This Row],[CycleNumber]]&gt;B1056,B1056="")),1,"")</f>
        <v/>
      </c>
      <c r="R1055" s="1">
        <f>IF(טבלה1013[[#This Row],[האישה קבעה וסת שבוע?]]=1,IF(טבלה1013[[#This Row],[וסת השבוע פעיל?]]&lt;3,1,0),"")</f>
        <v>0</v>
      </c>
      <c r="S10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5" s="1" t="str">
        <f t="shared" si="89"/>
        <v/>
      </c>
      <c r="U1055" s="1" t="str">
        <f t="shared" si="90"/>
        <v/>
      </c>
      <c r="V1055" s="1" t="str">
        <f t="shared" si="91"/>
        <v/>
      </c>
      <c r="W1055" s="1" t="str">
        <f>IF(טבלה1013[[#This Row],[3 הפלגות זהות]]="","",IF(טבלה1013[[#This Row],[3 הפלגות זהות]]=1,טבלה1013[[#This Row],[LengthofCycle]],W1054))</f>
        <v/>
      </c>
      <c r="Y1055" s="1" t="str">
        <f>IF(OR(טבלה1013[[#This Row],[הווסת פעיל?]]=0,טבלה1013[[#This Row],[הווסת פעיל?]]=""),"",SUM(Y1054,טבלה1013[[#This Row],[הווסת פעיל?]]))</f>
        <v/>
      </c>
      <c r="Z1055" s="1" t="str">
        <f>IF(AND(טבלה1013[[#This Row],[כמה מחזורים עד עקירה]]&lt;&gt;"",Y1056=""),טבלה1013[[#This Row],[כמה מחזורים עד עקירה]],"")</f>
        <v/>
      </c>
      <c r="AA1055" s="1" t="str">
        <f>IF(AND(טבלה1013[[#This Row],[הווסת פעיל?]]=1,טבלה1013[[#This Row],[וסת קבוע אחרון]]&lt;&gt;W1054),טבלה1013[[#This Row],[וסת קבוע אחרון]],"")</f>
        <v/>
      </c>
      <c r="AB1055" s="1" t="str">
        <f>IF(AND(טבלה1013[[#This Row],[הווסת פעיל?]]=1,X1054=0,טבלה1013[[#This Row],[וסת קבוע אחרון]]=W1054),טבלה1013[[#This Row],[וסת קבוע אחרון]],"")</f>
        <v/>
      </c>
      <c r="AC1055" s="1" t="str">
        <f>IF(AND(טבלה1013[[#This Row],[הווסת פעיל?]]=1,X1054=0,טבלה1013[[#This Row],[וסת קבוע אחרון]]&lt;&gt;W1054),1,"")</f>
        <v/>
      </c>
      <c r="AD1055" s="1" t="str">
        <f>IF(AND(טבלה1013[[#This Row],[הווסת פעיל?]]&lt;&gt;"",B1056=1),טבלה1013[[#This Row],[CycleNumber]],"")</f>
        <v/>
      </c>
      <c r="AE1055" s="1" t="str">
        <f>IF(AND(טבלה1013[[#This Row],[הווסת פעיל?]]&lt;&gt;"",X1054=""),טבלה1013[[#This Row],[CycleNumber]],"")</f>
        <v/>
      </c>
      <c r="AF1055" s="1" t="str">
        <f>IF(B1056=1,"",IF(טבלה1013[[#This Row],[הווסת פעיל?]]=1,IF(טבלה1013[[#This Row],[וסת קבוע אחרון]]=F1056,1,0),""))</f>
        <v/>
      </c>
      <c r="AG1055" s="1" t="str">
        <f>IF(B1056=1,"",IF(טבלה1013[[#This Row],[הווסת פעיל?]]=1,IF(OR(טבלה1013[[#This Row],[וסת קבוע אחרון]]=F1056,F1056=טבלה1013[[#This Row],[LengthofCycle]]),1,0),""))</f>
        <v/>
      </c>
      <c r="AH1055" s="1" t="str">
        <f>IF(B1056=1,"",IF(טבלה1013[[#This Row],[הווסת פעיל?]]=1,IF(OR(טבלה1013[[#This Row],[וסת קבוע אחרון]]=F1056,F1056=טבלה1013[[#This Row],[LengthofCycle]],AND(טבלה1013[[#This Row],[LengthofCycle]]&lt;&gt;טבלה1013[[#This Row],[וסת קבוע אחרון]],OR(F1056=28,F1056=29))),1,0),""))</f>
        <v/>
      </c>
      <c r="AI1055" s="1" t="str">
        <f>IF(AND(טבלה1013[[#This Row],[הווסת פעיל?]]=1,B1056=1),1,"")</f>
        <v/>
      </c>
      <c r="AJ1055" s="4">
        <f>IF(AND(טבלה1013[[#This Row],[הווסת פעיל?]]&lt;&gt;1,B1056&lt;&gt;1,B1056&lt;&gt;""),IF(טבלה1013[[#This Row],[LengthofCycle]]=F1056,1,0),"")</f>
        <v>0</v>
      </c>
      <c r="AK1055" s="4">
        <f>IF(AND(טבלה1013[[#This Row],[הווסת פעיל?]]&lt;&gt;1,B1056&lt;&gt;1,B1056&lt;&gt;""),IF(OR(טבלה1013[[#This Row],[LengthofCycle]]=F1056,F1056=29),1,0),"")</f>
        <v>0</v>
      </c>
      <c r="AL1055" s="4">
        <f>IF(AND(טבלה1013[[#This Row],[הווסת פעיל?]]&lt;&gt;1,B1056&lt;&gt;1,B1056&lt;&gt;""),IF(OR(טבלה1013[[#This Row],[LengthofCycle]]=F1056,F1056=29,F1056=28),1,0),"")</f>
        <v>0</v>
      </c>
    </row>
    <row r="1056" spans="1:38" x14ac:dyDescent="0.25">
      <c r="A1056" s="1" t="s">
        <v>143</v>
      </c>
      <c r="B1056" s="1">
        <v>2</v>
      </c>
      <c r="C1056" s="1">
        <v>1</v>
      </c>
      <c r="D1056" s="1">
        <v>1</v>
      </c>
      <c r="E1056" s="1">
        <v>0</v>
      </c>
      <c r="F1056" s="1">
        <v>34</v>
      </c>
      <c r="G1056" s="1">
        <f>טבלה1013[[#This Row],[LengthofCycle]]+1</f>
        <v>35</v>
      </c>
      <c r="H1056" s="1">
        <f>IF(IFERROR(LOOKUP(טבלה1013[[#This Row],[ClientID]],קביעויות[השבוע]),FALSE)=טבלה1013[[#This Row],[ClientID]],1,"")</f>
        <v>1</v>
      </c>
      <c r="I1056" s="1" t="str">
        <f>IF(AND(טבלה1013[[#This Row],[CycleNumber]]&gt;1,OR(B1057="",טבלה1013[[#This Row],[CycleNumber]]&gt;B1055)),IF(OR(AND(טבלה1013[[#This Row],[LengthofCycle]]=28,F1055=28),AND(טבלה1013[[#This Row],[LengthofCycle]]=35,F1055=35)),1,""),"")</f>
        <v/>
      </c>
      <c r="J1056" s="1" t="str">
        <f>IF(AND(טבלה1013[[#This Row],[וסת השבוע]]=1,I1055=1,טבלה1013[[#This Row],[CycleNumber]]&gt;B1055),1,"")</f>
        <v/>
      </c>
      <c r="K1056" s="1" t="str">
        <f>IF(טבלה1013[[#This Row],[CycleNumber]]=1,"",IF(טבלה1013[[#This Row],[וסת השבוע]]=1,0,IF(K1055="","",IF(K1055=0,IF(טבלה1013[[#This Row],[LengthofCycle]]=28,0,1),IF(K1055=1,IF(טבלה1013[[#This Row],[LengthofCycle]]+F1055=28*2,0,2),IF(K1055=2,IF(טבלה1013[[#This Row],[LengthofCycle]]+F1055+F1054=28*3,0,3),""))))))</f>
        <v/>
      </c>
      <c r="L1056" s="1" t="str">
        <f>IF(טבלה1013[[#This Row],[וסת השבוע]]=1,IF(טבלה1013[[#This Row],[וסת השבוע וההפלגה ביחד]]=1,L1055+1,0),IF(AND(טבלה1013[[#This Row],[CycleNumber]]&gt;B1055,טבלה1013[[#This Row],[CycleNumber]]&gt;1),IF(טבלה1013[[#This Row],[וסת השבוע פעיל?]]&lt;&gt;"",L1055+1,""),""))</f>
        <v/>
      </c>
      <c r="M1056" s="1" t="str">
        <f>IF(AND(טבלה1013[[#This Row],[וסת השבוע פעיל?]]&lt;&gt;"",טבלה1013[[#This Row],[CycleNumber]]&lt;B1057,B1057&lt;&gt;"",טבלה1013[[#This Row],[וסת השבוע פעיל?]]&lt;3),IF(K1057=0,IF(AND(טבלה1013[[#This Row],[וסת השבוע פעיל?]]&gt;0,I1057=1),0,1),0),"")</f>
        <v/>
      </c>
      <c r="N1056" s="1" t="str">
        <f t="shared" si="88"/>
        <v/>
      </c>
      <c r="O1056" s="1" t="str">
        <f>IF(AND(טבלה1013[[#This Row],[חיזוי - שבוע]]=1,J1057=1),1,"")</f>
        <v/>
      </c>
      <c r="P1056" s="1" t="str">
        <f>IF(AND(טבלה1013[[#This Row],[חיזוי טוב עם הפלגה?]]=1,טבלה1013[[#This Row],[וסת קבוע אחרון]]&lt;&gt;28,X1055=1),1,"")</f>
        <v/>
      </c>
      <c r="Q1056" s="1" t="str">
        <f>IF(AND(טבלה1013[[#This Row],[וסת השבוע פעיל?]]&lt;3,OR(טבלה1013[[#This Row],[CycleNumber]]&gt;B1057,B1057="")),1,"")</f>
        <v/>
      </c>
      <c r="R1056" s="1">
        <f>IF(טבלה1013[[#This Row],[האישה קבעה וסת שבוע?]]=1,IF(טבלה1013[[#This Row],[וסת השבוע פעיל?]]&lt;3,1,0),"")</f>
        <v>0</v>
      </c>
      <c r="S10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6" s="1" t="str">
        <f t="shared" si="89"/>
        <v/>
      </c>
      <c r="U1056" s="1" t="str">
        <f t="shared" si="90"/>
        <v/>
      </c>
      <c r="V1056" s="1" t="str">
        <f t="shared" si="91"/>
        <v/>
      </c>
      <c r="W1056" s="1" t="str">
        <f>IF(טבלה1013[[#This Row],[3 הפלגות זהות]]="","",IF(טבלה1013[[#This Row],[3 הפלגות זהות]]=1,טבלה1013[[#This Row],[LengthofCycle]],W1055))</f>
        <v/>
      </c>
      <c r="Y1056" s="1" t="str">
        <f>IF(OR(טבלה1013[[#This Row],[הווסת פעיל?]]=0,טבלה1013[[#This Row],[הווסת פעיל?]]=""),"",SUM(Y1055,טבלה1013[[#This Row],[הווסת פעיל?]]))</f>
        <v/>
      </c>
      <c r="Z1056" s="1" t="str">
        <f>IF(AND(טבלה1013[[#This Row],[כמה מחזורים עד עקירה]]&lt;&gt;"",Y1057=""),טבלה1013[[#This Row],[כמה מחזורים עד עקירה]],"")</f>
        <v/>
      </c>
      <c r="AA1056" s="1" t="str">
        <f>IF(AND(טבלה1013[[#This Row],[הווסת פעיל?]]=1,טבלה1013[[#This Row],[וסת קבוע אחרון]]&lt;&gt;W1055),טבלה1013[[#This Row],[וסת קבוע אחרון]],"")</f>
        <v/>
      </c>
      <c r="AB1056" s="1" t="str">
        <f>IF(AND(טבלה1013[[#This Row],[הווסת פעיל?]]=1,X1055=0,טבלה1013[[#This Row],[וסת קבוע אחרון]]=W1055),טבלה1013[[#This Row],[וסת קבוע אחרון]],"")</f>
        <v/>
      </c>
      <c r="AC1056" s="1" t="str">
        <f>IF(AND(טבלה1013[[#This Row],[הווסת פעיל?]]=1,X1055=0,טבלה1013[[#This Row],[וסת קבוע אחרון]]&lt;&gt;W1055),1,"")</f>
        <v/>
      </c>
      <c r="AD1056" s="1" t="str">
        <f>IF(AND(טבלה1013[[#This Row],[הווסת פעיל?]]&lt;&gt;"",B1057=1),טבלה1013[[#This Row],[CycleNumber]],"")</f>
        <v/>
      </c>
      <c r="AE1056" s="1" t="str">
        <f>IF(AND(טבלה1013[[#This Row],[הווסת פעיל?]]&lt;&gt;"",X1055=""),טבלה1013[[#This Row],[CycleNumber]],"")</f>
        <v/>
      </c>
      <c r="AF1056" s="1" t="str">
        <f>IF(B1057=1,"",IF(טבלה1013[[#This Row],[הווסת פעיל?]]=1,IF(טבלה1013[[#This Row],[וסת קבוע אחרון]]=F1057,1,0),""))</f>
        <v/>
      </c>
      <c r="AG1056" s="1" t="str">
        <f>IF(B1057=1,"",IF(טבלה1013[[#This Row],[הווסת פעיל?]]=1,IF(OR(טבלה1013[[#This Row],[וסת קבוע אחרון]]=F1057,F1057=טבלה1013[[#This Row],[LengthofCycle]]),1,0),""))</f>
        <v/>
      </c>
      <c r="AH1056" s="1" t="str">
        <f>IF(B1057=1,"",IF(טבלה1013[[#This Row],[הווסת פעיל?]]=1,IF(OR(טבלה1013[[#This Row],[וסת קבוע אחרון]]=F1057,F1057=טבלה1013[[#This Row],[LengthofCycle]],AND(טבלה1013[[#This Row],[LengthofCycle]]&lt;&gt;טבלה1013[[#This Row],[וסת קבוע אחרון]],OR(F1057=28,F1057=29))),1,0),""))</f>
        <v/>
      </c>
      <c r="AI1056" s="1" t="str">
        <f>IF(AND(טבלה1013[[#This Row],[הווסת פעיל?]]=1,B1057=1),1,"")</f>
        <v/>
      </c>
      <c r="AJ1056" s="4">
        <f>IF(AND(טבלה1013[[#This Row],[הווסת פעיל?]]&lt;&gt;1,B1057&lt;&gt;1,B1057&lt;&gt;""),IF(טבלה1013[[#This Row],[LengthofCycle]]=F1057,1,0),"")</f>
        <v>0</v>
      </c>
      <c r="AK1056" s="4">
        <f>IF(AND(טבלה1013[[#This Row],[הווסת פעיל?]]&lt;&gt;1,B1057&lt;&gt;1,B1057&lt;&gt;""),IF(OR(טבלה1013[[#This Row],[LengthofCycle]]=F1057,F1057=29),1,0),"")</f>
        <v>0</v>
      </c>
      <c r="AL1056" s="4">
        <f>IF(AND(טבלה1013[[#This Row],[הווסת פעיל?]]&lt;&gt;1,B1057&lt;&gt;1,B1057&lt;&gt;""),IF(OR(טבלה1013[[#This Row],[LengthofCycle]]=F1057,F1057=29,F1057=28),1,0),"")</f>
        <v>0</v>
      </c>
    </row>
    <row r="1057" spans="1:38" x14ac:dyDescent="0.25">
      <c r="A1057" s="1" t="s">
        <v>143</v>
      </c>
      <c r="B1057" s="1">
        <v>3</v>
      </c>
      <c r="C1057" s="1">
        <v>1</v>
      </c>
      <c r="D1057" s="1">
        <v>1</v>
      </c>
      <c r="E1057" s="1">
        <v>0</v>
      </c>
      <c r="F1057" s="1">
        <v>30</v>
      </c>
      <c r="G1057" s="1">
        <f>טבלה1013[[#This Row],[LengthofCycle]]+1</f>
        <v>31</v>
      </c>
      <c r="H1057" s="1">
        <f>IF(IFERROR(LOOKUP(טבלה1013[[#This Row],[ClientID]],קביעויות[השבוע]),FALSE)=טבלה1013[[#This Row],[ClientID]],1,"")</f>
        <v>1</v>
      </c>
      <c r="I1057" s="1" t="str">
        <f>IF(AND(טבלה1013[[#This Row],[CycleNumber]]&gt;1,OR(B1058="",טבלה1013[[#This Row],[CycleNumber]]&gt;B1056)),IF(OR(AND(טבלה1013[[#This Row],[LengthofCycle]]=28,F1056=28),AND(טבלה1013[[#This Row],[LengthofCycle]]=35,F1056=35)),1,""),"")</f>
        <v/>
      </c>
      <c r="J1057" s="1" t="str">
        <f>IF(AND(טבלה1013[[#This Row],[וסת השבוע]]=1,I1056=1,טבלה1013[[#This Row],[CycleNumber]]&gt;B1056),1,"")</f>
        <v/>
      </c>
      <c r="K1057" s="1" t="str">
        <f>IF(טבלה1013[[#This Row],[CycleNumber]]=1,"",IF(טבלה1013[[#This Row],[וסת השבוע]]=1,0,IF(K1056="","",IF(K1056=0,IF(טבלה1013[[#This Row],[LengthofCycle]]=28,0,1),IF(K1056=1,IF(טבלה1013[[#This Row],[LengthofCycle]]+F1056=28*2,0,2),IF(K1056=2,IF(טבלה1013[[#This Row],[LengthofCycle]]+F1056+F1055=28*3,0,3),""))))))</f>
        <v/>
      </c>
      <c r="L1057" s="1" t="str">
        <f>IF(טבלה1013[[#This Row],[וסת השבוע]]=1,IF(טבלה1013[[#This Row],[וסת השבוע וההפלגה ביחד]]=1,L1056+1,0),IF(AND(טבלה1013[[#This Row],[CycleNumber]]&gt;B1056,טבלה1013[[#This Row],[CycleNumber]]&gt;1),IF(טבלה1013[[#This Row],[וסת השבוע פעיל?]]&lt;&gt;"",L1056+1,""),""))</f>
        <v/>
      </c>
      <c r="M1057" s="1" t="str">
        <f>IF(AND(טבלה1013[[#This Row],[וסת השבוע פעיל?]]&lt;&gt;"",טבלה1013[[#This Row],[CycleNumber]]&lt;B1058,B1058&lt;&gt;"",טבלה1013[[#This Row],[וסת השבוע פעיל?]]&lt;3),IF(K1058=0,IF(AND(טבלה1013[[#This Row],[וסת השבוע פעיל?]]&gt;0,I1058=1),0,1),0),"")</f>
        <v/>
      </c>
      <c r="N1057" s="1" t="str">
        <f t="shared" si="88"/>
        <v/>
      </c>
      <c r="O1057" s="1" t="str">
        <f>IF(AND(טבלה1013[[#This Row],[חיזוי - שבוע]]=1,J1058=1),1,"")</f>
        <v/>
      </c>
      <c r="P1057" s="1" t="str">
        <f>IF(AND(טבלה1013[[#This Row],[חיזוי טוב עם הפלגה?]]=1,טבלה1013[[#This Row],[וסת קבוע אחרון]]&lt;&gt;28,X1056=1),1,"")</f>
        <v/>
      </c>
      <c r="Q1057" s="1" t="str">
        <f>IF(AND(טבלה1013[[#This Row],[וסת השבוע פעיל?]]&lt;3,OR(טבלה1013[[#This Row],[CycleNumber]]&gt;B1058,B1058="")),1,"")</f>
        <v/>
      </c>
      <c r="R1057" s="1">
        <f>IF(טבלה1013[[#This Row],[האישה קבעה וסת שבוע?]]=1,IF(טבלה1013[[#This Row],[וסת השבוע פעיל?]]&lt;3,1,0),"")</f>
        <v>0</v>
      </c>
      <c r="S10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7" s="1">
        <f t="shared" si="89"/>
        <v>0</v>
      </c>
      <c r="U1057" s="1" t="str">
        <f t="shared" si="90"/>
        <v/>
      </c>
      <c r="V1057" s="1" t="str">
        <f t="shared" si="91"/>
        <v/>
      </c>
      <c r="W1057" s="1" t="str">
        <f>IF(טבלה1013[[#This Row],[3 הפלגות זהות]]="","",IF(טבלה1013[[#This Row],[3 הפלגות זהות]]=1,טבלה1013[[#This Row],[LengthofCycle]],W1056))</f>
        <v/>
      </c>
      <c r="Y1057" s="1" t="str">
        <f>IF(OR(טבלה1013[[#This Row],[הווסת פעיל?]]=0,טבלה1013[[#This Row],[הווסת פעיל?]]=""),"",SUM(Y1056,טבלה1013[[#This Row],[הווסת פעיל?]]))</f>
        <v/>
      </c>
      <c r="Z1057" s="1" t="str">
        <f>IF(AND(טבלה1013[[#This Row],[כמה מחזורים עד עקירה]]&lt;&gt;"",Y1058=""),טבלה1013[[#This Row],[כמה מחזורים עד עקירה]],"")</f>
        <v/>
      </c>
      <c r="AA1057" s="1" t="str">
        <f>IF(AND(טבלה1013[[#This Row],[הווסת פעיל?]]=1,טבלה1013[[#This Row],[וסת קבוע אחרון]]&lt;&gt;W1056),טבלה1013[[#This Row],[וסת קבוע אחרון]],"")</f>
        <v/>
      </c>
      <c r="AB1057" s="1" t="str">
        <f>IF(AND(טבלה1013[[#This Row],[הווסת פעיל?]]=1,X1056=0,טבלה1013[[#This Row],[וסת קבוע אחרון]]=W1056),טבלה1013[[#This Row],[וסת קבוע אחרון]],"")</f>
        <v/>
      </c>
      <c r="AC1057" s="1" t="str">
        <f>IF(AND(טבלה1013[[#This Row],[הווסת פעיל?]]=1,X1056=0,טבלה1013[[#This Row],[וסת קבוע אחרון]]&lt;&gt;W1056),1,"")</f>
        <v/>
      </c>
      <c r="AD1057" s="1" t="str">
        <f>IF(AND(טבלה1013[[#This Row],[הווסת פעיל?]]&lt;&gt;"",B1058=1),טבלה1013[[#This Row],[CycleNumber]],"")</f>
        <v/>
      </c>
      <c r="AE1057" s="1" t="str">
        <f>IF(AND(טבלה1013[[#This Row],[הווסת פעיל?]]&lt;&gt;"",X1056=""),טבלה1013[[#This Row],[CycleNumber]],"")</f>
        <v/>
      </c>
      <c r="AF1057" s="1" t="str">
        <f>IF(B1058=1,"",IF(טבלה1013[[#This Row],[הווסת פעיל?]]=1,IF(טבלה1013[[#This Row],[וסת קבוע אחרון]]=F1058,1,0),""))</f>
        <v/>
      </c>
      <c r="AG1057" s="1" t="str">
        <f>IF(B1058=1,"",IF(טבלה1013[[#This Row],[הווסת פעיל?]]=1,IF(OR(טבלה1013[[#This Row],[וסת קבוע אחרון]]=F1058,F1058=טבלה1013[[#This Row],[LengthofCycle]]),1,0),""))</f>
        <v/>
      </c>
      <c r="AH1057" s="1" t="str">
        <f>IF(B1058=1,"",IF(טבלה1013[[#This Row],[הווסת פעיל?]]=1,IF(OR(טבלה1013[[#This Row],[וסת קבוע אחרון]]=F1058,F1058=טבלה1013[[#This Row],[LengthofCycle]],AND(טבלה1013[[#This Row],[LengthofCycle]]&lt;&gt;טבלה1013[[#This Row],[וסת קבוע אחרון]],OR(F1058=28,F1058=29))),1,0),""))</f>
        <v/>
      </c>
      <c r="AI1057" s="1" t="str">
        <f>IF(AND(טבלה1013[[#This Row],[הווסת פעיל?]]=1,B1058=1),1,"")</f>
        <v/>
      </c>
      <c r="AJ1057" s="4">
        <f>IF(AND(טבלה1013[[#This Row],[הווסת פעיל?]]&lt;&gt;1,B1058&lt;&gt;1,B1058&lt;&gt;""),IF(טבלה1013[[#This Row],[LengthofCycle]]=F1058,1,0),"")</f>
        <v>0</v>
      </c>
      <c r="AK1057" s="4">
        <f>IF(AND(טבלה1013[[#This Row],[הווסת פעיל?]]&lt;&gt;1,B1058&lt;&gt;1,B1058&lt;&gt;""),IF(OR(טבלה1013[[#This Row],[LengthofCycle]]=F1058,F1058=29),1,0),"")</f>
        <v>0</v>
      </c>
      <c r="AL1057" s="4">
        <f>IF(AND(טבלה1013[[#This Row],[הווסת פעיל?]]&lt;&gt;1,B1058&lt;&gt;1,B1058&lt;&gt;""),IF(OR(טבלה1013[[#This Row],[LengthofCycle]]=F1058,F1058=29,F1058=28),1,0),"")</f>
        <v>0</v>
      </c>
    </row>
    <row r="1058" spans="1:38" x14ac:dyDescent="0.25">
      <c r="A1058" s="1" t="s">
        <v>143</v>
      </c>
      <c r="B1058" s="1">
        <v>4</v>
      </c>
      <c r="C1058" s="1">
        <v>1</v>
      </c>
      <c r="D1058" s="1">
        <v>1</v>
      </c>
      <c r="E1058" s="1">
        <v>0</v>
      </c>
      <c r="F1058" s="1">
        <v>32</v>
      </c>
      <c r="G1058" s="1">
        <f>טבלה1013[[#This Row],[LengthofCycle]]+1</f>
        <v>33</v>
      </c>
      <c r="H1058" s="1">
        <f>IF(IFERROR(LOOKUP(טבלה1013[[#This Row],[ClientID]],קביעויות[השבוע]),FALSE)=טבלה1013[[#This Row],[ClientID]],1,"")</f>
        <v>1</v>
      </c>
      <c r="I1058" s="1" t="str">
        <f>IF(AND(טבלה1013[[#This Row],[CycleNumber]]&gt;1,OR(B1059="",טבלה1013[[#This Row],[CycleNumber]]&gt;B1057)),IF(OR(AND(טבלה1013[[#This Row],[LengthofCycle]]=28,F1057=28),AND(טבלה1013[[#This Row],[LengthofCycle]]=35,F1057=35)),1,""),"")</f>
        <v/>
      </c>
      <c r="J1058" s="1" t="str">
        <f>IF(AND(טבלה1013[[#This Row],[וסת השבוע]]=1,I1057=1,טבלה1013[[#This Row],[CycleNumber]]&gt;B1057),1,"")</f>
        <v/>
      </c>
      <c r="K1058" s="1" t="str">
        <f>IF(טבלה1013[[#This Row],[CycleNumber]]=1,"",IF(טבלה1013[[#This Row],[וסת השבוע]]=1,0,IF(K1057="","",IF(K1057=0,IF(טבלה1013[[#This Row],[LengthofCycle]]=28,0,1),IF(K1057=1,IF(טבלה1013[[#This Row],[LengthofCycle]]+F1057=28*2,0,2),IF(K1057=2,IF(טבלה1013[[#This Row],[LengthofCycle]]+F1057+F1056=28*3,0,3),""))))))</f>
        <v/>
      </c>
      <c r="L1058" s="1" t="str">
        <f>IF(טבלה1013[[#This Row],[וסת השבוע]]=1,IF(טבלה1013[[#This Row],[וסת השבוע וההפלגה ביחד]]=1,L1057+1,0),IF(AND(טבלה1013[[#This Row],[CycleNumber]]&gt;B1057,טבלה1013[[#This Row],[CycleNumber]]&gt;1),IF(טבלה1013[[#This Row],[וסת השבוע פעיל?]]&lt;&gt;"",L1057+1,""),""))</f>
        <v/>
      </c>
      <c r="M1058" s="1" t="str">
        <f>IF(AND(טבלה1013[[#This Row],[וסת השבוע פעיל?]]&lt;&gt;"",טבלה1013[[#This Row],[CycleNumber]]&lt;B1059,B1059&lt;&gt;"",טבלה1013[[#This Row],[וסת השבוע פעיל?]]&lt;3),IF(K1059=0,IF(AND(טבלה1013[[#This Row],[וסת השבוע פעיל?]]&gt;0,I1059=1),0,1),0),"")</f>
        <v/>
      </c>
      <c r="N1058" s="1" t="str">
        <f t="shared" si="88"/>
        <v/>
      </c>
      <c r="O1058" s="1" t="str">
        <f>IF(AND(טבלה1013[[#This Row],[חיזוי - שבוע]]=1,J1059=1),1,"")</f>
        <v/>
      </c>
      <c r="P1058" s="1" t="str">
        <f>IF(AND(טבלה1013[[#This Row],[חיזוי טוב עם הפלגה?]]=1,טבלה1013[[#This Row],[וסת קבוע אחרון]]&lt;&gt;28,X1057=1),1,"")</f>
        <v/>
      </c>
      <c r="Q1058" s="1" t="str">
        <f>IF(AND(טבלה1013[[#This Row],[וסת השבוע פעיל?]]&lt;3,OR(טבלה1013[[#This Row],[CycleNumber]]&gt;B1059,B1059="")),1,"")</f>
        <v/>
      </c>
      <c r="R1058" s="1">
        <f>IF(טבלה1013[[#This Row],[האישה קבעה וסת שבוע?]]=1,IF(טבלה1013[[#This Row],[וסת השבוע פעיל?]]&lt;3,1,0),"")</f>
        <v>0</v>
      </c>
      <c r="S10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8" s="1">
        <f t="shared" si="89"/>
        <v>0</v>
      </c>
      <c r="U1058" s="1">
        <f t="shared" si="90"/>
        <v>0</v>
      </c>
      <c r="V1058" s="1" t="str">
        <f t="shared" si="91"/>
        <v/>
      </c>
      <c r="W1058" s="1" t="str">
        <f>IF(טבלה1013[[#This Row],[3 הפלגות זהות]]="","",IF(טבלה1013[[#This Row],[3 הפלגות זהות]]=1,טבלה1013[[#This Row],[LengthofCycle]],W1057))</f>
        <v/>
      </c>
      <c r="Y1058" s="1" t="str">
        <f>IF(OR(טבלה1013[[#This Row],[הווסת פעיל?]]=0,טבלה1013[[#This Row],[הווסת פעיל?]]=""),"",SUM(Y1057,טבלה1013[[#This Row],[הווסת פעיל?]]))</f>
        <v/>
      </c>
      <c r="Z1058" s="1" t="str">
        <f>IF(AND(טבלה1013[[#This Row],[כמה מחזורים עד עקירה]]&lt;&gt;"",Y1059=""),טבלה1013[[#This Row],[כמה מחזורים עד עקירה]],"")</f>
        <v/>
      </c>
      <c r="AA1058" s="1" t="str">
        <f>IF(AND(טבלה1013[[#This Row],[הווסת פעיל?]]=1,טבלה1013[[#This Row],[וסת קבוע אחרון]]&lt;&gt;W1057),טבלה1013[[#This Row],[וסת קבוע אחרון]],"")</f>
        <v/>
      </c>
      <c r="AB1058" s="1" t="str">
        <f>IF(AND(טבלה1013[[#This Row],[הווסת פעיל?]]=1,X1057=0,טבלה1013[[#This Row],[וסת קבוע אחרון]]=W1057),טבלה1013[[#This Row],[וסת קבוע אחרון]],"")</f>
        <v/>
      </c>
      <c r="AC1058" s="1" t="str">
        <f>IF(AND(טבלה1013[[#This Row],[הווסת פעיל?]]=1,X1057=0,טבלה1013[[#This Row],[וסת קבוע אחרון]]&lt;&gt;W1057),1,"")</f>
        <v/>
      </c>
      <c r="AD1058" s="1" t="str">
        <f>IF(AND(טבלה1013[[#This Row],[הווסת פעיל?]]&lt;&gt;"",B1059=1),טבלה1013[[#This Row],[CycleNumber]],"")</f>
        <v/>
      </c>
      <c r="AE1058" s="1" t="str">
        <f>IF(AND(טבלה1013[[#This Row],[הווסת פעיל?]]&lt;&gt;"",X1057=""),טבלה1013[[#This Row],[CycleNumber]],"")</f>
        <v/>
      </c>
      <c r="AF1058" s="1" t="str">
        <f>IF(B1059=1,"",IF(טבלה1013[[#This Row],[הווסת פעיל?]]=1,IF(טבלה1013[[#This Row],[וסת קבוע אחרון]]=F1059,1,0),""))</f>
        <v/>
      </c>
      <c r="AG1058" s="1" t="str">
        <f>IF(B1059=1,"",IF(טבלה1013[[#This Row],[הווסת פעיל?]]=1,IF(OR(טבלה1013[[#This Row],[וסת קבוע אחרון]]=F1059,F1059=טבלה1013[[#This Row],[LengthofCycle]]),1,0),""))</f>
        <v/>
      </c>
      <c r="AH1058" s="1" t="str">
        <f>IF(B1059=1,"",IF(טבלה1013[[#This Row],[הווסת פעיל?]]=1,IF(OR(טבלה1013[[#This Row],[וסת קבוע אחרון]]=F1059,F1059=טבלה1013[[#This Row],[LengthofCycle]],AND(טבלה1013[[#This Row],[LengthofCycle]]&lt;&gt;טבלה1013[[#This Row],[וסת קבוע אחרון]],OR(F1059=28,F1059=29))),1,0),""))</f>
        <v/>
      </c>
      <c r="AI1058" s="1" t="str">
        <f>IF(AND(טבלה1013[[#This Row],[הווסת פעיל?]]=1,B1059=1),1,"")</f>
        <v/>
      </c>
      <c r="AJ1058" s="4">
        <f>IF(AND(טבלה1013[[#This Row],[הווסת פעיל?]]&lt;&gt;1,B1059&lt;&gt;1,B1059&lt;&gt;""),IF(טבלה1013[[#This Row],[LengthofCycle]]=F1059,1,0),"")</f>
        <v>0</v>
      </c>
      <c r="AK1058" s="4">
        <f>IF(AND(טבלה1013[[#This Row],[הווסת פעיל?]]&lt;&gt;1,B1059&lt;&gt;1,B1059&lt;&gt;""),IF(OR(טבלה1013[[#This Row],[LengthofCycle]]=F1059,F1059=29),1,0),"")</f>
        <v>0</v>
      </c>
      <c r="AL1058" s="4">
        <f>IF(AND(טבלה1013[[#This Row],[הווסת פעיל?]]&lt;&gt;1,B1059&lt;&gt;1,B1059&lt;&gt;""),IF(OR(טבלה1013[[#This Row],[LengthofCycle]]=F1059,F1059=29,F1059=28),1,0),"")</f>
        <v>0</v>
      </c>
    </row>
    <row r="1059" spans="1:38" x14ac:dyDescent="0.25">
      <c r="A1059" s="1" t="s">
        <v>143</v>
      </c>
      <c r="B1059" s="1">
        <v>5</v>
      </c>
      <c r="C1059" s="1">
        <v>1</v>
      </c>
      <c r="D1059" s="1">
        <v>1</v>
      </c>
      <c r="E1059" s="1">
        <v>0</v>
      </c>
      <c r="F1059" s="1">
        <v>31</v>
      </c>
      <c r="G1059" s="1">
        <f>טבלה1013[[#This Row],[LengthofCycle]]+1</f>
        <v>32</v>
      </c>
      <c r="H1059" s="1">
        <f>IF(IFERROR(LOOKUP(טבלה1013[[#This Row],[ClientID]],קביעויות[השבוע]),FALSE)=טבלה1013[[#This Row],[ClientID]],1,"")</f>
        <v>1</v>
      </c>
      <c r="I1059" s="1" t="str">
        <f>IF(AND(טבלה1013[[#This Row],[CycleNumber]]&gt;1,OR(B1060="",טבלה1013[[#This Row],[CycleNumber]]&gt;B1058)),IF(OR(AND(טבלה1013[[#This Row],[LengthofCycle]]=28,F1058=28),AND(טבלה1013[[#This Row],[LengthofCycle]]=35,F1058=35)),1,""),"")</f>
        <v/>
      </c>
      <c r="J1059" s="1" t="str">
        <f>IF(AND(טבלה1013[[#This Row],[וסת השבוע]]=1,I1058=1,טבלה1013[[#This Row],[CycleNumber]]&gt;B1058),1,"")</f>
        <v/>
      </c>
      <c r="K1059" s="1" t="str">
        <f>IF(טבלה1013[[#This Row],[CycleNumber]]=1,"",IF(טבלה1013[[#This Row],[וסת השבוע]]=1,0,IF(K1058="","",IF(K1058=0,IF(טבלה1013[[#This Row],[LengthofCycle]]=28,0,1),IF(K1058=1,IF(טבלה1013[[#This Row],[LengthofCycle]]+F1058=28*2,0,2),IF(K1058=2,IF(טבלה1013[[#This Row],[LengthofCycle]]+F1058+F1057=28*3,0,3),""))))))</f>
        <v/>
      </c>
      <c r="L1059" s="1" t="str">
        <f>IF(טבלה1013[[#This Row],[וסת השבוע]]=1,IF(טבלה1013[[#This Row],[וסת השבוע וההפלגה ביחד]]=1,L1058+1,0),IF(AND(טבלה1013[[#This Row],[CycleNumber]]&gt;B1058,טבלה1013[[#This Row],[CycleNumber]]&gt;1),IF(טבלה1013[[#This Row],[וסת השבוע פעיל?]]&lt;&gt;"",L1058+1,""),""))</f>
        <v/>
      </c>
      <c r="M1059" s="1" t="str">
        <f>IF(AND(טבלה1013[[#This Row],[וסת השבוע פעיל?]]&lt;&gt;"",טבלה1013[[#This Row],[CycleNumber]]&lt;B1060,B1060&lt;&gt;"",טבלה1013[[#This Row],[וסת השבוע פעיל?]]&lt;3),IF(K1060=0,IF(AND(טבלה1013[[#This Row],[וסת השבוע פעיל?]]&gt;0,I1060=1),0,1),0),"")</f>
        <v/>
      </c>
      <c r="N1059" s="1" t="str">
        <f t="shared" si="88"/>
        <v/>
      </c>
      <c r="O1059" s="1" t="str">
        <f>IF(AND(טבלה1013[[#This Row],[חיזוי - שבוע]]=1,J1060=1),1,"")</f>
        <v/>
      </c>
      <c r="P1059" s="1" t="str">
        <f>IF(AND(טבלה1013[[#This Row],[חיזוי טוב עם הפלגה?]]=1,טבלה1013[[#This Row],[וסת קבוע אחרון]]&lt;&gt;28,X1058=1),1,"")</f>
        <v/>
      </c>
      <c r="Q1059" s="1" t="str">
        <f>IF(AND(טבלה1013[[#This Row],[וסת השבוע פעיל?]]&lt;3,OR(טבלה1013[[#This Row],[CycleNumber]]&gt;B1060,B1060="")),1,"")</f>
        <v/>
      </c>
      <c r="R1059" s="1">
        <f>IF(טבלה1013[[#This Row],[האישה קבעה וסת שבוע?]]=1,IF(טבלה1013[[#This Row],[וסת השבוע פעיל?]]&lt;3,1,0),"")</f>
        <v>0</v>
      </c>
      <c r="S10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59" s="1">
        <f t="shared" si="89"/>
        <v>0</v>
      </c>
      <c r="U1059" s="1">
        <f t="shared" si="90"/>
        <v>0</v>
      </c>
      <c r="V1059" s="1">
        <f t="shared" si="91"/>
        <v>0</v>
      </c>
      <c r="W1059" s="1" t="str">
        <f>IF(טבלה1013[[#This Row],[3 הפלגות זהות]]="","",IF(טבלה1013[[#This Row],[3 הפלגות זהות]]=1,טבלה1013[[#This Row],[LengthofCycle]],W1058))</f>
        <v/>
      </c>
      <c r="Y1059" s="1" t="str">
        <f>IF(OR(טבלה1013[[#This Row],[הווסת פעיל?]]=0,טבלה1013[[#This Row],[הווסת פעיל?]]=""),"",SUM(Y1058,טבלה1013[[#This Row],[הווסת פעיל?]]))</f>
        <v/>
      </c>
      <c r="Z1059" s="1" t="str">
        <f>IF(AND(טבלה1013[[#This Row],[כמה מחזורים עד עקירה]]&lt;&gt;"",Y1060=""),טבלה1013[[#This Row],[כמה מחזורים עד עקירה]],"")</f>
        <v/>
      </c>
      <c r="AA1059" s="1" t="str">
        <f>IF(AND(טבלה1013[[#This Row],[הווסת פעיל?]]=1,טבלה1013[[#This Row],[וסת קבוע אחרון]]&lt;&gt;W1058),טבלה1013[[#This Row],[וסת קבוע אחרון]],"")</f>
        <v/>
      </c>
      <c r="AB1059" s="1" t="str">
        <f>IF(AND(טבלה1013[[#This Row],[הווסת פעיל?]]=1,X1058=0,טבלה1013[[#This Row],[וסת קבוע אחרון]]=W1058),טבלה1013[[#This Row],[וסת קבוע אחרון]],"")</f>
        <v/>
      </c>
      <c r="AC1059" s="1" t="str">
        <f>IF(AND(טבלה1013[[#This Row],[הווסת פעיל?]]=1,X1058=0,טבלה1013[[#This Row],[וסת קבוע אחרון]]&lt;&gt;W1058),1,"")</f>
        <v/>
      </c>
      <c r="AD1059" s="1" t="str">
        <f>IF(AND(טבלה1013[[#This Row],[הווסת פעיל?]]&lt;&gt;"",B1060=1),טבלה1013[[#This Row],[CycleNumber]],"")</f>
        <v/>
      </c>
      <c r="AE1059" s="1" t="str">
        <f>IF(AND(טבלה1013[[#This Row],[הווסת פעיל?]]&lt;&gt;"",X1058=""),טבלה1013[[#This Row],[CycleNumber]],"")</f>
        <v/>
      </c>
      <c r="AF1059" s="1" t="str">
        <f>IF(B1060=1,"",IF(טבלה1013[[#This Row],[הווסת פעיל?]]=1,IF(טבלה1013[[#This Row],[וסת קבוע אחרון]]=F1060,1,0),""))</f>
        <v/>
      </c>
      <c r="AG1059" s="1" t="str">
        <f>IF(B1060=1,"",IF(טבלה1013[[#This Row],[הווסת פעיל?]]=1,IF(OR(טבלה1013[[#This Row],[וסת קבוע אחרון]]=F1060,F1060=טבלה1013[[#This Row],[LengthofCycle]]),1,0),""))</f>
        <v/>
      </c>
      <c r="AH1059" s="1" t="str">
        <f>IF(B1060=1,"",IF(טבלה1013[[#This Row],[הווסת פעיל?]]=1,IF(OR(טבלה1013[[#This Row],[וסת קבוע אחרון]]=F1060,F1060=טבלה1013[[#This Row],[LengthofCycle]],AND(טבלה1013[[#This Row],[LengthofCycle]]&lt;&gt;טבלה1013[[#This Row],[וסת קבוע אחרון]],OR(F1060=28,F1060=29))),1,0),""))</f>
        <v/>
      </c>
      <c r="AI1059" s="1" t="str">
        <f>IF(AND(טבלה1013[[#This Row],[הווסת פעיל?]]=1,B1060=1),1,"")</f>
        <v/>
      </c>
      <c r="AJ1059" s="4">
        <f>IF(AND(טבלה1013[[#This Row],[הווסת פעיל?]]&lt;&gt;1,B1060&lt;&gt;1,B1060&lt;&gt;""),IF(טבלה1013[[#This Row],[LengthofCycle]]=F1060,1,0),"")</f>
        <v>0</v>
      </c>
      <c r="AK1059" s="4">
        <f>IF(AND(טבלה1013[[#This Row],[הווסת פעיל?]]&lt;&gt;1,B1060&lt;&gt;1,B1060&lt;&gt;""),IF(OR(טבלה1013[[#This Row],[LengthofCycle]]=F1060,F1060=29),1,0),"")</f>
        <v>0</v>
      </c>
      <c r="AL1059" s="4">
        <f>IF(AND(טבלה1013[[#This Row],[הווסת פעיל?]]&lt;&gt;1,B1060&lt;&gt;1,B1060&lt;&gt;""),IF(OR(טבלה1013[[#This Row],[LengthofCycle]]=F1060,F1060=29,F1060=28),1,0),"")</f>
        <v>0</v>
      </c>
    </row>
    <row r="1060" spans="1:38" x14ac:dyDescent="0.25">
      <c r="A1060" s="1" t="s">
        <v>143</v>
      </c>
      <c r="B1060" s="1">
        <v>6</v>
      </c>
      <c r="C1060" s="1">
        <v>1</v>
      </c>
      <c r="D1060" s="1">
        <v>1</v>
      </c>
      <c r="E1060" s="1">
        <v>0</v>
      </c>
      <c r="F1060" s="1">
        <v>36</v>
      </c>
      <c r="G1060" s="1">
        <f>טבלה1013[[#This Row],[LengthofCycle]]+1</f>
        <v>37</v>
      </c>
      <c r="H1060" s="1">
        <f>IF(IFERROR(LOOKUP(טבלה1013[[#This Row],[ClientID]],קביעויות[השבוע]),FALSE)=טבלה1013[[#This Row],[ClientID]],1,"")</f>
        <v>1</v>
      </c>
      <c r="I1060" s="1" t="str">
        <f>IF(AND(טבלה1013[[#This Row],[CycleNumber]]&gt;1,OR(B1061="",טבלה1013[[#This Row],[CycleNumber]]&gt;B1059)),IF(OR(AND(טבלה1013[[#This Row],[LengthofCycle]]=28,F1059=28),AND(טבלה1013[[#This Row],[LengthofCycle]]=35,F1059=35)),1,""),"")</f>
        <v/>
      </c>
      <c r="J1060" s="1" t="str">
        <f>IF(AND(טבלה1013[[#This Row],[וסת השבוע]]=1,I1059=1,טבלה1013[[#This Row],[CycleNumber]]&gt;B1059),1,"")</f>
        <v/>
      </c>
      <c r="K1060" s="1" t="str">
        <f>IF(טבלה1013[[#This Row],[CycleNumber]]=1,"",IF(טבלה1013[[#This Row],[וסת השבוע]]=1,0,IF(K1059="","",IF(K1059=0,IF(טבלה1013[[#This Row],[LengthofCycle]]=28,0,1),IF(K1059=1,IF(טבלה1013[[#This Row],[LengthofCycle]]+F1059=28*2,0,2),IF(K1059=2,IF(טבלה1013[[#This Row],[LengthofCycle]]+F1059+F1058=28*3,0,3),""))))))</f>
        <v/>
      </c>
      <c r="L1060" s="1" t="str">
        <f>IF(טבלה1013[[#This Row],[וסת השבוע]]=1,IF(טבלה1013[[#This Row],[וסת השבוע וההפלגה ביחד]]=1,L1059+1,0),IF(AND(טבלה1013[[#This Row],[CycleNumber]]&gt;B1059,טבלה1013[[#This Row],[CycleNumber]]&gt;1),IF(טבלה1013[[#This Row],[וסת השבוע פעיל?]]&lt;&gt;"",L1059+1,""),""))</f>
        <v/>
      </c>
      <c r="M1060" s="1" t="str">
        <f>IF(AND(טבלה1013[[#This Row],[וסת השבוע פעיל?]]&lt;&gt;"",טבלה1013[[#This Row],[CycleNumber]]&lt;B1061,B1061&lt;&gt;"",טבלה1013[[#This Row],[וסת השבוע פעיל?]]&lt;3),IF(K1061=0,IF(AND(טבלה1013[[#This Row],[וסת השבוע פעיל?]]&gt;0,I1061=1),0,1),0),"")</f>
        <v/>
      </c>
      <c r="N1060" s="1" t="str">
        <f t="shared" si="88"/>
        <v/>
      </c>
      <c r="O1060" s="1" t="str">
        <f>IF(AND(טבלה1013[[#This Row],[חיזוי - שבוע]]=1,J1061=1),1,"")</f>
        <v/>
      </c>
      <c r="P1060" s="1" t="str">
        <f>IF(AND(טבלה1013[[#This Row],[חיזוי טוב עם הפלגה?]]=1,טבלה1013[[#This Row],[וסת קבוע אחרון]]&lt;&gt;28,X1059=1),1,"")</f>
        <v/>
      </c>
      <c r="Q1060" s="1" t="str">
        <f>IF(AND(טבלה1013[[#This Row],[וסת השבוע פעיל?]]&lt;3,OR(טבלה1013[[#This Row],[CycleNumber]]&gt;B1061,B1061="")),1,"")</f>
        <v/>
      </c>
      <c r="R1060" s="1">
        <f>IF(טבלה1013[[#This Row],[האישה קבעה וסת שבוע?]]=1,IF(טבלה1013[[#This Row],[וסת השבוע פעיל?]]&lt;3,1,0),"")</f>
        <v>0</v>
      </c>
      <c r="S10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0" s="1">
        <f t="shared" si="89"/>
        <v>0</v>
      </c>
      <c r="U1060" s="1">
        <f t="shared" si="90"/>
        <v>0</v>
      </c>
      <c r="V1060" s="1">
        <f t="shared" si="91"/>
        <v>0</v>
      </c>
      <c r="W1060" s="1" t="str">
        <f>IF(טבלה1013[[#This Row],[3 הפלגות זהות]]="","",IF(טבלה1013[[#This Row],[3 הפלגות זהות]]=1,טבלה1013[[#This Row],[LengthofCycle]],W1059))</f>
        <v/>
      </c>
      <c r="Y1060" s="1" t="str">
        <f>IF(OR(טבלה1013[[#This Row],[הווסת פעיל?]]=0,טבלה1013[[#This Row],[הווסת פעיל?]]=""),"",SUM(Y1059,טבלה1013[[#This Row],[הווסת פעיל?]]))</f>
        <v/>
      </c>
      <c r="Z1060" s="1" t="str">
        <f>IF(AND(טבלה1013[[#This Row],[כמה מחזורים עד עקירה]]&lt;&gt;"",Y1061=""),טבלה1013[[#This Row],[כמה מחזורים עד עקירה]],"")</f>
        <v/>
      </c>
      <c r="AA1060" s="1" t="str">
        <f>IF(AND(טבלה1013[[#This Row],[הווסת פעיל?]]=1,טבלה1013[[#This Row],[וסת קבוע אחרון]]&lt;&gt;W1059),טבלה1013[[#This Row],[וסת קבוע אחרון]],"")</f>
        <v/>
      </c>
      <c r="AB1060" s="1" t="str">
        <f>IF(AND(טבלה1013[[#This Row],[הווסת פעיל?]]=1,X1059=0,טבלה1013[[#This Row],[וסת קבוע אחרון]]=W1059),טבלה1013[[#This Row],[וסת קבוע אחרון]],"")</f>
        <v/>
      </c>
      <c r="AC1060" s="1" t="str">
        <f>IF(AND(טבלה1013[[#This Row],[הווסת פעיל?]]=1,X1059=0,טבלה1013[[#This Row],[וסת קבוע אחרון]]&lt;&gt;W1059),1,"")</f>
        <v/>
      </c>
      <c r="AD1060" s="1" t="str">
        <f>IF(AND(טבלה1013[[#This Row],[הווסת פעיל?]]&lt;&gt;"",B1061=1),טבלה1013[[#This Row],[CycleNumber]],"")</f>
        <v/>
      </c>
      <c r="AE1060" s="1" t="str">
        <f>IF(AND(טבלה1013[[#This Row],[הווסת פעיל?]]&lt;&gt;"",X1059=""),טבלה1013[[#This Row],[CycleNumber]],"")</f>
        <v/>
      </c>
      <c r="AF1060" s="1" t="str">
        <f>IF(B1061=1,"",IF(טבלה1013[[#This Row],[הווסת פעיל?]]=1,IF(טבלה1013[[#This Row],[וסת קבוע אחרון]]=F1061,1,0),""))</f>
        <v/>
      </c>
      <c r="AG1060" s="1" t="str">
        <f>IF(B1061=1,"",IF(טבלה1013[[#This Row],[הווסת פעיל?]]=1,IF(OR(טבלה1013[[#This Row],[וסת קבוע אחרון]]=F1061,F1061=טבלה1013[[#This Row],[LengthofCycle]]),1,0),""))</f>
        <v/>
      </c>
      <c r="AH1060" s="1" t="str">
        <f>IF(B1061=1,"",IF(טבלה1013[[#This Row],[הווסת פעיל?]]=1,IF(OR(טבלה1013[[#This Row],[וסת קבוע אחרון]]=F1061,F1061=טבלה1013[[#This Row],[LengthofCycle]],AND(טבלה1013[[#This Row],[LengthofCycle]]&lt;&gt;טבלה1013[[#This Row],[וסת קבוע אחרון]],OR(F1061=28,F1061=29))),1,0),""))</f>
        <v/>
      </c>
      <c r="AI1060" s="1" t="str">
        <f>IF(AND(טבלה1013[[#This Row],[הווסת פעיל?]]=1,B1061=1),1,"")</f>
        <v/>
      </c>
      <c r="AJ1060" s="4">
        <f>IF(AND(טבלה1013[[#This Row],[הווסת פעיל?]]&lt;&gt;1,B1061&lt;&gt;1,B1061&lt;&gt;""),IF(טבלה1013[[#This Row],[LengthofCycle]]=F1061,1,0),"")</f>
        <v>0</v>
      </c>
      <c r="AK1060" s="4">
        <f>IF(AND(טבלה1013[[#This Row],[הווסת פעיל?]]&lt;&gt;1,B1061&lt;&gt;1,B1061&lt;&gt;""),IF(OR(טבלה1013[[#This Row],[LengthofCycle]]=F1061,F1061=29),1,0),"")</f>
        <v>0</v>
      </c>
      <c r="AL1060" s="4">
        <f>IF(AND(טבלה1013[[#This Row],[הווסת פעיל?]]&lt;&gt;1,B1061&lt;&gt;1,B1061&lt;&gt;""),IF(OR(טבלה1013[[#This Row],[LengthofCycle]]=F1061,F1061=29,F1061=28),1,0),"")</f>
        <v>0</v>
      </c>
    </row>
    <row r="1061" spans="1:38" x14ac:dyDescent="0.25">
      <c r="A1061" s="1" t="s">
        <v>143</v>
      </c>
      <c r="B1061" s="1">
        <v>7</v>
      </c>
      <c r="C1061" s="1">
        <v>1</v>
      </c>
      <c r="D1061" s="1">
        <v>1</v>
      </c>
      <c r="E1061" s="1">
        <v>0</v>
      </c>
      <c r="F1061" s="1">
        <v>21</v>
      </c>
      <c r="G1061" s="1">
        <f>טבלה1013[[#This Row],[LengthofCycle]]+1</f>
        <v>22</v>
      </c>
      <c r="H1061" s="1">
        <f>IF(IFERROR(LOOKUP(טבלה1013[[#This Row],[ClientID]],קביעויות[השבוע]),FALSE)=טבלה1013[[#This Row],[ClientID]],1,"")</f>
        <v>1</v>
      </c>
      <c r="I1061" s="1" t="str">
        <f>IF(AND(טבלה1013[[#This Row],[CycleNumber]]&gt;1,OR(B1062="",טבלה1013[[#This Row],[CycleNumber]]&gt;B1060)),IF(OR(AND(טבלה1013[[#This Row],[LengthofCycle]]=28,F1060=28),AND(טבלה1013[[#This Row],[LengthofCycle]]=35,F1060=35)),1,""),"")</f>
        <v/>
      </c>
      <c r="J1061" s="1" t="str">
        <f>IF(AND(טבלה1013[[#This Row],[וסת השבוע]]=1,I1060=1,טבלה1013[[#This Row],[CycleNumber]]&gt;B1060),1,"")</f>
        <v/>
      </c>
      <c r="K1061" s="1" t="str">
        <f>IF(טבלה1013[[#This Row],[CycleNumber]]=1,"",IF(טבלה1013[[#This Row],[וסת השבוע]]=1,0,IF(K1060="","",IF(K1060=0,IF(טבלה1013[[#This Row],[LengthofCycle]]=28,0,1),IF(K1060=1,IF(טבלה1013[[#This Row],[LengthofCycle]]+F1060=28*2,0,2),IF(K1060=2,IF(טבלה1013[[#This Row],[LengthofCycle]]+F1060+F1059=28*3,0,3),""))))))</f>
        <v/>
      </c>
      <c r="L1061" s="1" t="str">
        <f>IF(טבלה1013[[#This Row],[וסת השבוע]]=1,IF(טבלה1013[[#This Row],[וסת השבוע וההפלגה ביחד]]=1,L1060+1,0),IF(AND(טבלה1013[[#This Row],[CycleNumber]]&gt;B1060,טבלה1013[[#This Row],[CycleNumber]]&gt;1),IF(טבלה1013[[#This Row],[וסת השבוע פעיל?]]&lt;&gt;"",L1060+1,""),""))</f>
        <v/>
      </c>
      <c r="M1061" s="1" t="str">
        <f>IF(AND(טבלה1013[[#This Row],[וסת השבוע פעיל?]]&lt;&gt;"",טבלה1013[[#This Row],[CycleNumber]]&lt;B1062,B1062&lt;&gt;"",טבלה1013[[#This Row],[וסת השבוע פעיל?]]&lt;3),IF(K1062=0,IF(AND(טבלה1013[[#This Row],[וסת השבוע פעיל?]]&gt;0,I1062=1),0,1),0),"")</f>
        <v/>
      </c>
      <c r="N1061" s="1" t="str">
        <f t="shared" si="88"/>
        <v/>
      </c>
      <c r="O1061" s="1" t="str">
        <f>IF(AND(טבלה1013[[#This Row],[חיזוי - שבוע]]=1,J1062=1),1,"")</f>
        <v/>
      </c>
      <c r="P1061" s="1" t="str">
        <f>IF(AND(טבלה1013[[#This Row],[חיזוי טוב עם הפלגה?]]=1,טבלה1013[[#This Row],[וסת קבוע אחרון]]&lt;&gt;28,X1060=1),1,"")</f>
        <v/>
      </c>
      <c r="Q1061" s="1" t="str">
        <f>IF(AND(טבלה1013[[#This Row],[וסת השבוע פעיל?]]&lt;3,OR(טבלה1013[[#This Row],[CycleNumber]]&gt;B1062,B1062="")),1,"")</f>
        <v/>
      </c>
      <c r="R1061" s="1">
        <f>IF(טבלה1013[[#This Row],[האישה קבעה וסת שבוע?]]=1,IF(טבלה1013[[#This Row],[וסת השבוע פעיל?]]&lt;3,1,0),"")</f>
        <v>0</v>
      </c>
      <c r="S10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1" s="1">
        <f t="shared" si="89"/>
        <v>0</v>
      </c>
      <c r="U1061" s="1">
        <f t="shared" si="90"/>
        <v>0</v>
      </c>
      <c r="V1061" s="1">
        <f t="shared" si="91"/>
        <v>0</v>
      </c>
      <c r="W1061" s="1" t="str">
        <f>IF(טבלה1013[[#This Row],[3 הפלגות זהות]]="","",IF(טבלה1013[[#This Row],[3 הפלגות זהות]]=1,טבלה1013[[#This Row],[LengthofCycle]],W1060))</f>
        <v/>
      </c>
      <c r="Y1061" s="1" t="str">
        <f>IF(OR(טבלה1013[[#This Row],[הווסת פעיל?]]=0,טבלה1013[[#This Row],[הווסת פעיל?]]=""),"",SUM(Y1060,טבלה1013[[#This Row],[הווסת פעיל?]]))</f>
        <v/>
      </c>
      <c r="Z1061" s="1" t="str">
        <f>IF(AND(טבלה1013[[#This Row],[כמה מחזורים עד עקירה]]&lt;&gt;"",Y1062=""),טבלה1013[[#This Row],[כמה מחזורים עד עקירה]],"")</f>
        <v/>
      </c>
      <c r="AA1061" s="1" t="str">
        <f>IF(AND(טבלה1013[[#This Row],[הווסת פעיל?]]=1,טבלה1013[[#This Row],[וסת קבוע אחרון]]&lt;&gt;W1060),טבלה1013[[#This Row],[וסת קבוע אחרון]],"")</f>
        <v/>
      </c>
      <c r="AB1061" s="1" t="str">
        <f>IF(AND(טבלה1013[[#This Row],[הווסת פעיל?]]=1,X1060=0,טבלה1013[[#This Row],[וסת קבוע אחרון]]=W1060),טבלה1013[[#This Row],[וסת קבוע אחרון]],"")</f>
        <v/>
      </c>
      <c r="AC1061" s="1" t="str">
        <f>IF(AND(טבלה1013[[#This Row],[הווסת פעיל?]]=1,X1060=0,טבלה1013[[#This Row],[וסת קבוע אחרון]]&lt;&gt;W1060),1,"")</f>
        <v/>
      </c>
      <c r="AD1061" s="1" t="str">
        <f>IF(AND(טבלה1013[[#This Row],[הווסת פעיל?]]&lt;&gt;"",B1062=1),טבלה1013[[#This Row],[CycleNumber]],"")</f>
        <v/>
      </c>
      <c r="AE1061" s="1" t="str">
        <f>IF(AND(טבלה1013[[#This Row],[הווסת פעיל?]]&lt;&gt;"",X1060=""),טבלה1013[[#This Row],[CycleNumber]],"")</f>
        <v/>
      </c>
      <c r="AF1061" s="1" t="str">
        <f>IF(B1062=1,"",IF(טבלה1013[[#This Row],[הווסת פעיל?]]=1,IF(טבלה1013[[#This Row],[וסת קבוע אחרון]]=F1062,1,0),""))</f>
        <v/>
      </c>
      <c r="AG1061" s="1" t="str">
        <f>IF(B1062=1,"",IF(טבלה1013[[#This Row],[הווסת פעיל?]]=1,IF(OR(טבלה1013[[#This Row],[וסת קבוע אחרון]]=F1062,F1062=טבלה1013[[#This Row],[LengthofCycle]]),1,0),""))</f>
        <v/>
      </c>
      <c r="AH1061" s="1" t="str">
        <f>IF(B1062=1,"",IF(טבלה1013[[#This Row],[הווסת פעיל?]]=1,IF(OR(טבלה1013[[#This Row],[וסת קבוע אחרון]]=F1062,F1062=טבלה1013[[#This Row],[LengthofCycle]],AND(טבלה1013[[#This Row],[LengthofCycle]]&lt;&gt;טבלה1013[[#This Row],[וסת קבוע אחרון]],OR(F1062=28,F1062=29))),1,0),""))</f>
        <v/>
      </c>
      <c r="AI1061" s="1" t="str">
        <f>IF(AND(טבלה1013[[#This Row],[הווסת פעיל?]]=1,B1062=1),1,"")</f>
        <v/>
      </c>
      <c r="AJ1061" s="4">
        <f>IF(AND(טבלה1013[[#This Row],[הווסת פעיל?]]&lt;&gt;1,B1062&lt;&gt;1,B1062&lt;&gt;""),IF(טבלה1013[[#This Row],[LengthofCycle]]=F1062,1,0),"")</f>
        <v>0</v>
      </c>
      <c r="AK1061" s="4">
        <f>IF(AND(טבלה1013[[#This Row],[הווסת פעיל?]]&lt;&gt;1,B1062&lt;&gt;1,B1062&lt;&gt;""),IF(OR(טבלה1013[[#This Row],[LengthofCycle]]=F1062,F1062=29),1,0),"")</f>
        <v>0</v>
      </c>
      <c r="AL1061" s="4">
        <f>IF(AND(טבלה1013[[#This Row],[הווסת פעיל?]]&lt;&gt;1,B1062&lt;&gt;1,B1062&lt;&gt;""),IF(OR(טבלה1013[[#This Row],[LengthofCycle]]=F1062,F1062=29,F1062=28),1,0),"")</f>
        <v>0</v>
      </c>
    </row>
    <row r="1062" spans="1:38" x14ac:dyDescent="0.25">
      <c r="A1062" s="1" t="s">
        <v>143</v>
      </c>
      <c r="B1062" s="1">
        <v>8</v>
      </c>
      <c r="C1062" s="1">
        <v>1</v>
      </c>
      <c r="D1062" s="1">
        <v>1</v>
      </c>
      <c r="E1062" s="1">
        <v>0</v>
      </c>
      <c r="F1062" s="1">
        <v>35</v>
      </c>
      <c r="G1062" s="1">
        <f>טבלה1013[[#This Row],[LengthofCycle]]+1</f>
        <v>36</v>
      </c>
      <c r="H1062" s="1">
        <f>IF(IFERROR(LOOKUP(טבלה1013[[#This Row],[ClientID]],קביעויות[השבוע]),FALSE)=טבלה1013[[#This Row],[ClientID]],1,"")</f>
        <v>1</v>
      </c>
      <c r="I1062" s="1" t="str">
        <f>IF(AND(טבלה1013[[#This Row],[CycleNumber]]&gt;1,OR(B1063="",טבלה1013[[#This Row],[CycleNumber]]&gt;B1061)),IF(OR(AND(טבלה1013[[#This Row],[LengthofCycle]]=28,F1061=28),AND(טבלה1013[[#This Row],[LengthofCycle]]=35,F1061=35)),1,""),"")</f>
        <v/>
      </c>
      <c r="J1062" s="1" t="str">
        <f>IF(AND(טבלה1013[[#This Row],[וסת השבוע]]=1,I1061=1,טבלה1013[[#This Row],[CycleNumber]]&gt;B1061),1,"")</f>
        <v/>
      </c>
      <c r="K1062" s="1" t="str">
        <f>IF(טבלה1013[[#This Row],[CycleNumber]]=1,"",IF(טבלה1013[[#This Row],[וסת השבוע]]=1,0,IF(K1061="","",IF(K1061=0,IF(טבלה1013[[#This Row],[LengthofCycle]]=28,0,1),IF(K1061=1,IF(טבלה1013[[#This Row],[LengthofCycle]]+F1061=28*2,0,2),IF(K1061=2,IF(טבלה1013[[#This Row],[LengthofCycle]]+F1061+F1060=28*3,0,3),""))))))</f>
        <v/>
      </c>
      <c r="L1062" s="1" t="str">
        <f>IF(טבלה1013[[#This Row],[וסת השבוע]]=1,IF(טבלה1013[[#This Row],[וסת השבוע וההפלגה ביחד]]=1,L1061+1,0),IF(AND(טבלה1013[[#This Row],[CycleNumber]]&gt;B1061,טבלה1013[[#This Row],[CycleNumber]]&gt;1),IF(טבלה1013[[#This Row],[וסת השבוע פעיל?]]&lt;&gt;"",L1061+1,""),""))</f>
        <v/>
      </c>
      <c r="M1062" s="1" t="str">
        <f>IF(AND(טבלה1013[[#This Row],[וסת השבוע פעיל?]]&lt;&gt;"",טבלה1013[[#This Row],[CycleNumber]]&lt;B1063,B1063&lt;&gt;"",טבלה1013[[#This Row],[וסת השבוע פעיל?]]&lt;3),IF(K1063=0,IF(AND(טבלה1013[[#This Row],[וסת השבוע פעיל?]]&gt;0,I1063=1),0,1),0),"")</f>
        <v/>
      </c>
      <c r="N1062" s="1" t="str">
        <f t="shared" si="88"/>
        <v/>
      </c>
      <c r="O1062" s="1" t="str">
        <f>IF(AND(טבלה1013[[#This Row],[חיזוי - שבוע]]=1,J1063=1),1,"")</f>
        <v/>
      </c>
      <c r="P1062" s="1" t="str">
        <f>IF(AND(טבלה1013[[#This Row],[חיזוי טוב עם הפלגה?]]=1,טבלה1013[[#This Row],[וסת קבוע אחרון]]&lt;&gt;28,X1061=1),1,"")</f>
        <v/>
      </c>
      <c r="Q1062" s="1" t="str">
        <f>IF(AND(טבלה1013[[#This Row],[וסת השבוע פעיל?]]&lt;3,OR(טבלה1013[[#This Row],[CycleNumber]]&gt;B1063,B1063="")),1,"")</f>
        <v/>
      </c>
      <c r="R1062" s="1">
        <f>IF(טבלה1013[[#This Row],[האישה קבעה וסת שבוע?]]=1,IF(טבלה1013[[#This Row],[וסת השבוע פעיל?]]&lt;3,1,0),"")</f>
        <v>0</v>
      </c>
      <c r="S10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2" s="1">
        <f t="shared" si="89"/>
        <v>0</v>
      </c>
      <c r="U1062" s="1">
        <f t="shared" si="90"/>
        <v>0</v>
      </c>
      <c r="V1062" s="1">
        <f t="shared" si="91"/>
        <v>0</v>
      </c>
      <c r="W1062" s="1" t="str">
        <f>IF(טבלה1013[[#This Row],[3 הפלגות זהות]]="","",IF(טבלה1013[[#This Row],[3 הפלגות זהות]]=1,טבלה1013[[#This Row],[LengthofCycle]],W1061))</f>
        <v/>
      </c>
      <c r="Y1062" s="1" t="str">
        <f>IF(OR(טבלה1013[[#This Row],[הווסת פעיל?]]=0,טבלה1013[[#This Row],[הווסת פעיל?]]=""),"",SUM(Y1061,טבלה1013[[#This Row],[הווסת פעיל?]]))</f>
        <v/>
      </c>
      <c r="Z1062" s="1" t="str">
        <f>IF(AND(טבלה1013[[#This Row],[כמה מחזורים עד עקירה]]&lt;&gt;"",Y1063=""),טבלה1013[[#This Row],[כמה מחזורים עד עקירה]],"")</f>
        <v/>
      </c>
      <c r="AA1062" s="1" t="str">
        <f>IF(AND(טבלה1013[[#This Row],[הווסת פעיל?]]=1,טבלה1013[[#This Row],[וסת קבוע אחרון]]&lt;&gt;W1061),טבלה1013[[#This Row],[וסת קבוע אחרון]],"")</f>
        <v/>
      </c>
      <c r="AB1062" s="1" t="str">
        <f>IF(AND(טבלה1013[[#This Row],[הווסת פעיל?]]=1,X1061=0,טבלה1013[[#This Row],[וסת קבוע אחרון]]=W1061),טבלה1013[[#This Row],[וסת קבוע אחרון]],"")</f>
        <v/>
      </c>
      <c r="AC1062" s="1" t="str">
        <f>IF(AND(טבלה1013[[#This Row],[הווסת פעיל?]]=1,X1061=0,טבלה1013[[#This Row],[וסת קבוע אחרון]]&lt;&gt;W1061),1,"")</f>
        <v/>
      </c>
      <c r="AD1062" s="1" t="str">
        <f>IF(AND(טבלה1013[[#This Row],[הווסת פעיל?]]&lt;&gt;"",B1063=1),טבלה1013[[#This Row],[CycleNumber]],"")</f>
        <v/>
      </c>
      <c r="AE1062" s="1" t="str">
        <f>IF(AND(טבלה1013[[#This Row],[הווסת פעיל?]]&lt;&gt;"",X1061=""),טבלה1013[[#This Row],[CycleNumber]],"")</f>
        <v/>
      </c>
      <c r="AF1062" s="1" t="str">
        <f>IF(B1063=1,"",IF(טבלה1013[[#This Row],[הווסת פעיל?]]=1,IF(טבלה1013[[#This Row],[וסת קבוע אחרון]]=F1063,1,0),""))</f>
        <v/>
      </c>
      <c r="AG1062" s="1" t="str">
        <f>IF(B1063=1,"",IF(טבלה1013[[#This Row],[הווסת פעיל?]]=1,IF(OR(טבלה1013[[#This Row],[וסת קבוע אחרון]]=F1063,F1063=טבלה1013[[#This Row],[LengthofCycle]]),1,0),""))</f>
        <v/>
      </c>
      <c r="AH1062" s="1" t="str">
        <f>IF(B1063=1,"",IF(טבלה1013[[#This Row],[הווסת פעיל?]]=1,IF(OR(טבלה1013[[#This Row],[וסת קבוע אחרון]]=F1063,F1063=טבלה1013[[#This Row],[LengthofCycle]],AND(טבלה1013[[#This Row],[LengthofCycle]]&lt;&gt;טבלה1013[[#This Row],[וסת קבוע אחרון]],OR(F1063=28,F1063=29))),1,0),""))</f>
        <v/>
      </c>
      <c r="AI1062" s="1" t="str">
        <f>IF(AND(טבלה1013[[#This Row],[הווסת פעיל?]]=1,B1063=1),1,"")</f>
        <v/>
      </c>
      <c r="AJ1062" s="4">
        <f>IF(AND(טבלה1013[[#This Row],[הווסת פעיל?]]&lt;&gt;1,B1063&lt;&gt;1,B1063&lt;&gt;""),IF(טבלה1013[[#This Row],[LengthofCycle]]=F1063,1,0),"")</f>
        <v>0</v>
      </c>
      <c r="AK1062" s="4">
        <f>IF(AND(טבלה1013[[#This Row],[הווסת פעיל?]]&lt;&gt;1,B1063&lt;&gt;1,B1063&lt;&gt;""),IF(OR(טבלה1013[[#This Row],[LengthofCycle]]=F1063,F1063=29),1,0),"")</f>
        <v>0</v>
      </c>
      <c r="AL1062" s="4">
        <f>IF(AND(טבלה1013[[#This Row],[הווסת פעיל?]]&lt;&gt;1,B1063&lt;&gt;1,B1063&lt;&gt;""),IF(OR(טבלה1013[[#This Row],[LengthofCycle]]=F1063,F1063=29,F1063=28),1,0),"")</f>
        <v>1</v>
      </c>
    </row>
    <row r="1063" spans="1:38" x14ac:dyDescent="0.25">
      <c r="A1063" s="1" t="s">
        <v>143</v>
      </c>
      <c r="B1063" s="1">
        <v>9</v>
      </c>
      <c r="C1063" s="1">
        <v>1</v>
      </c>
      <c r="D1063" s="1">
        <v>1</v>
      </c>
      <c r="E1063" s="1">
        <v>0</v>
      </c>
      <c r="F1063" s="1">
        <v>28</v>
      </c>
      <c r="G1063" s="1">
        <f>טבלה1013[[#This Row],[LengthofCycle]]+1</f>
        <v>29</v>
      </c>
      <c r="H1063" s="1">
        <f>IF(IFERROR(LOOKUP(טבלה1013[[#This Row],[ClientID]],קביעויות[השבוע]),FALSE)=טבלה1013[[#This Row],[ClientID]],1,"")</f>
        <v>1</v>
      </c>
      <c r="I1063" s="1" t="str">
        <f>IF(AND(טבלה1013[[#This Row],[CycleNumber]]&gt;1,OR(B1064="",טבלה1013[[#This Row],[CycleNumber]]&gt;B1062)),IF(OR(AND(טבלה1013[[#This Row],[LengthofCycle]]=28,F1062=28),AND(טבלה1013[[#This Row],[LengthofCycle]]=35,F1062=35)),1,""),"")</f>
        <v/>
      </c>
      <c r="J1063" s="1" t="str">
        <f>IF(AND(טבלה1013[[#This Row],[וסת השבוע]]=1,I1062=1,טבלה1013[[#This Row],[CycleNumber]]&gt;B1062),1,"")</f>
        <v/>
      </c>
      <c r="K1063" s="1" t="str">
        <f>IF(טבלה1013[[#This Row],[CycleNumber]]=1,"",IF(טבלה1013[[#This Row],[וסת השבוע]]=1,0,IF(K1062="","",IF(K1062=0,IF(טבלה1013[[#This Row],[LengthofCycle]]=28,0,1),IF(K1062=1,IF(טבלה1013[[#This Row],[LengthofCycle]]+F1062=28*2,0,2),IF(K1062=2,IF(טבלה1013[[#This Row],[LengthofCycle]]+F1062+F1061=28*3,0,3),""))))))</f>
        <v/>
      </c>
      <c r="L1063" s="1" t="str">
        <f>IF(טבלה1013[[#This Row],[וסת השבוע]]=1,IF(טבלה1013[[#This Row],[וסת השבוע וההפלגה ביחד]]=1,L1062+1,0),IF(AND(טבלה1013[[#This Row],[CycleNumber]]&gt;B1062,טבלה1013[[#This Row],[CycleNumber]]&gt;1),IF(טבלה1013[[#This Row],[וסת השבוע פעיל?]]&lt;&gt;"",L1062+1,""),""))</f>
        <v/>
      </c>
      <c r="M1063" s="1" t="str">
        <f>IF(AND(טבלה1013[[#This Row],[וסת השבוע פעיל?]]&lt;&gt;"",טבלה1013[[#This Row],[CycleNumber]]&lt;B1064,B1064&lt;&gt;"",טבלה1013[[#This Row],[וסת השבוע פעיל?]]&lt;3),IF(K1064=0,IF(AND(טבלה1013[[#This Row],[וסת השבוע פעיל?]]&gt;0,I1064=1),0,1),0),"")</f>
        <v/>
      </c>
      <c r="N1063" s="1" t="str">
        <f t="shared" si="88"/>
        <v/>
      </c>
      <c r="O1063" s="1" t="str">
        <f>IF(AND(טבלה1013[[#This Row],[חיזוי - שבוע]]=1,J1064=1),1,"")</f>
        <v/>
      </c>
      <c r="P1063" s="1" t="str">
        <f>IF(AND(טבלה1013[[#This Row],[חיזוי טוב עם הפלגה?]]=1,טבלה1013[[#This Row],[וסת קבוע אחרון]]&lt;&gt;28,X1062=1),1,"")</f>
        <v/>
      </c>
      <c r="Q1063" s="1" t="str">
        <f>IF(AND(טבלה1013[[#This Row],[וסת השבוע פעיל?]]&lt;3,OR(טבלה1013[[#This Row],[CycleNumber]]&gt;B1064,B1064="")),1,"")</f>
        <v/>
      </c>
      <c r="R1063" s="1">
        <f>IF(טבלה1013[[#This Row],[האישה קבעה וסת שבוע?]]=1,IF(טבלה1013[[#This Row],[וסת השבוע פעיל?]]&lt;3,1,0),"")</f>
        <v>0</v>
      </c>
      <c r="S10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3" s="1">
        <f t="shared" si="89"/>
        <v>0</v>
      </c>
      <c r="U1063" s="1">
        <f t="shared" si="90"/>
        <v>0</v>
      </c>
      <c r="V1063" s="1">
        <f t="shared" si="91"/>
        <v>0</v>
      </c>
      <c r="W1063" s="1" t="str">
        <f>IF(טבלה1013[[#This Row],[3 הפלגות זהות]]="","",IF(טבלה1013[[#This Row],[3 הפלגות זהות]]=1,טבלה1013[[#This Row],[LengthofCycle]],W1062))</f>
        <v/>
      </c>
      <c r="Y1063" s="1" t="str">
        <f>IF(OR(טבלה1013[[#This Row],[הווסת פעיל?]]=0,טבלה1013[[#This Row],[הווסת פעיל?]]=""),"",SUM(Y1062,טבלה1013[[#This Row],[הווסת פעיל?]]))</f>
        <v/>
      </c>
      <c r="Z1063" s="1" t="str">
        <f>IF(AND(טבלה1013[[#This Row],[כמה מחזורים עד עקירה]]&lt;&gt;"",Y1064=""),טבלה1013[[#This Row],[כמה מחזורים עד עקירה]],"")</f>
        <v/>
      </c>
      <c r="AA1063" s="1" t="str">
        <f>IF(AND(טבלה1013[[#This Row],[הווסת פעיל?]]=1,טבלה1013[[#This Row],[וסת קבוע אחרון]]&lt;&gt;W1062),טבלה1013[[#This Row],[וסת קבוע אחרון]],"")</f>
        <v/>
      </c>
      <c r="AB1063" s="1" t="str">
        <f>IF(AND(טבלה1013[[#This Row],[הווסת פעיל?]]=1,X1062=0,טבלה1013[[#This Row],[וסת קבוע אחרון]]=W1062),טבלה1013[[#This Row],[וסת קבוע אחרון]],"")</f>
        <v/>
      </c>
      <c r="AC1063" s="1" t="str">
        <f>IF(AND(טבלה1013[[#This Row],[הווסת פעיל?]]=1,X1062=0,טבלה1013[[#This Row],[וסת קבוע אחרון]]&lt;&gt;W1062),1,"")</f>
        <v/>
      </c>
      <c r="AD1063" s="1" t="str">
        <f>IF(AND(טבלה1013[[#This Row],[הווסת פעיל?]]&lt;&gt;"",B1064=1),טבלה1013[[#This Row],[CycleNumber]],"")</f>
        <v/>
      </c>
      <c r="AE1063" s="1" t="str">
        <f>IF(AND(טבלה1013[[#This Row],[הווסת פעיל?]]&lt;&gt;"",X1062=""),טבלה1013[[#This Row],[CycleNumber]],"")</f>
        <v/>
      </c>
      <c r="AF1063" s="1" t="str">
        <f>IF(B1064=1,"",IF(טבלה1013[[#This Row],[הווסת פעיל?]]=1,IF(טבלה1013[[#This Row],[וסת קבוע אחרון]]=F1064,1,0),""))</f>
        <v/>
      </c>
      <c r="AG1063" s="1" t="str">
        <f>IF(B1064=1,"",IF(טבלה1013[[#This Row],[הווסת פעיל?]]=1,IF(OR(טבלה1013[[#This Row],[וסת קבוע אחרון]]=F1064,F1064=טבלה1013[[#This Row],[LengthofCycle]]),1,0),""))</f>
        <v/>
      </c>
      <c r="AH1063" s="1" t="str">
        <f>IF(B1064=1,"",IF(טבלה1013[[#This Row],[הווסת פעיל?]]=1,IF(OR(טבלה1013[[#This Row],[וסת קבוע אחרון]]=F1064,F1064=טבלה1013[[#This Row],[LengthofCycle]],AND(טבלה1013[[#This Row],[LengthofCycle]]&lt;&gt;טבלה1013[[#This Row],[וסת קבוע אחרון]],OR(F1064=28,F1064=29))),1,0),""))</f>
        <v/>
      </c>
      <c r="AI1063" s="1" t="str">
        <f>IF(AND(טבלה1013[[#This Row],[הווסת פעיל?]]=1,B1064=1),1,"")</f>
        <v/>
      </c>
      <c r="AJ1063" s="4">
        <f>IF(AND(טבלה1013[[#This Row],[הווסת פעיל?]]&lt;&gt;1,B1064&lt;&gt;1,B1064&lt;&gt;""),IF(טבלה1013[[#This Row],[LengthofCycle]]=F1064,1,0),"")</f>
        <v>1</v>
      </c>
      <c r="AK1063" s="4">
        <f>IF(AND(טבלה1013[[#This Row],[הווסת פעיל?]]&lt;&gt;1,B1064&lt;&gt;1,B1064&lt;&gt;""),IF(OR(טבלה1013[[#This Row],[LengthofCycle]]=F1064,F1064=29),1,0),"")</f>
        <v>1</v>
      </c>
      <c r="AL1063" s="4">
        <f>IF(AND(טבלה1013[[#This Row],[הווסת פעיל?]]&lt;&gt;1,B1064&lt;&gt;1,B1064&lt;&gt;""),IF(OR(טבלה1013[[#This Row],[LengthofCycle]]=F1064,F1064=29,F1064=28),1,0),"")</f>
        <v>1</v>
      </c>
    </row>
    <row r="1064" spans="1:38" x14ac:dyDescent="0.25">
      <c r="A1064" s="1" t="s">
        <v>143</v>
      </c>
      <c r="B1064" s="1">
        <v>10</v>
      </c>
      <c r="C1064" s="1">
        <v>1</v>
      </c>
      <c r="D1064" s="1">
        <v>1</v>
      </c>
      <c r="E1064" s="1">
        <v>0</v>
      </c>
      <c r="F1064" s="1">
        <v>28</v>
      </c>
      <c r="G1064" s="1">
        <f>טבלה1013[[#This Row],[LengthofCycle]]+1</f>
        <v>29</v>
      </c>
      <c r="H1064" s="1">
        <f>IF(IFERROR(LOOKUP(טבלה1013[[#This Row],[ClientID]],קביעויות[השבוע]),FALSE)=טבלה1013[[#This Row],[ClientID]],1,"")</f>
        <v>1</v>
      </c>
      <c r="I1064" s="1">
        <f>IF(AND(טבלה1013[[#This Row],[CycleNumber]]&gt;1,OR(B1065="",טבלה1013[[#This Row],[CycleNumber]]&gt;B1063)),IF(OR(AND(טבלה1013[[#This Row],[LengthofCycle]]=28,F1063=28),AND(טבלה1013[[#This Row],[LengthofCycle]]=35,F1063=35)),1,""),"")</f>
        <v>1</v>
      </c>
      <c r="J1064" s="1" t="str">
        <f>IF(AND(טבלה1013[[#This Row],[וסת השבוע]]=1,I1063=1,טבלה1013[[#This Row],[CycleNumber]]&gt;B1063),1,"")</f>
        <v/>
      </c>
      <c r="K1064" s="1">
        <f>IF(טבלה1013[[#This Row],[CycleNumber]]=1,"",IF(טבלה1013[[#This Row],[וסת השבוע]]=1,0,IF(K1063="","",IF(K1063=0,IF(טבלה1013[[#This Row],[LengthofCycle]]=28,0,1),IF(K1063=1,IF(טבלה1013[[#This Row],[LengthofCycle]]+F1063=28*2,0,2),IF(K1063=2,IF(טבלה1013[[#This Row],[LengthofCycle]]+F1063+F1062=28*3,0,3),""))))))</f>
        <v>0</v>
      </c>
      <c r="L1064" s="1">
        <f>IF(טבלה1013[[#This Row],[וסת השבוע]]=1,IF(טבלה1013[[#This Row],[וסת השבוע וההפלגה ביחד]]=1,L1063+1,0),IF(AND(טבלה1013[[#This Row],[CycleNumber]]&gt;B1063,טבלה1013[[#This Row],[CycleNumber]]&gt;1),IF(טבלה1013[[#This Row],[וסת השבוע פעיל?]]&lt;&gt;"",L1063+1,""),""))</f>
        <v>0</v>
      </c>
      <c r="M1064" s="1">
        <f>IF(AND(טבלה1013[[#This Row],[וסת השבוע פעיל?]]&lt;&gt;"",טבלה1013[[#This Row],[CycleNumber]]&lt;B1065,B1065&lt;&gt;"",טבלה1013[[#This Row],[וסת השבוע פעיל?]]&lt;3),IF(K1065=0,IF(AND(טבלה1013[[#This Row],[וסת השבוע פעיל?]]&gt;0,I1065=1),0,1),0),"")</f>
        <v>0</v>
      </c>
      <c r="N1064" s="1" t="str">
        <f t="shared" si="88"/>
        <v/>
      </c>
      <c r="O1064" s="1" t="str">
        <f>IF(AND(טבלה1013[[#This Row],[חיזוי - שבוע]]=1,J1065=1),1,"")</f>
        <v/>
      </c>
      <c r="P1064" s="1" t="str">
        <f>IF(AND(טבלה1013[[#This Row],[חיזוי טוב עם הפלגה?]]=1,טבלה1013[[#This Row],[וסת קבוע אחרון]]&lt;&gt;28,X1063=1),1,"")</f>
        <v/>
      </c>
      <c r="Q1064" s="1" t="str">
        <f>IF(AND(טבלה1013[[#This Row],[וסת השבוע פעיל?]]&lt;3,OR(טבלה1013[[#This Row],[CycleNumber]]&gt;B1065,B1065="")),1,"")</f>
        <v/>
      </c>
      <c r="R1064" s="1">
        <f>IF(טבלה1013[[#This Row],[האישה קבעה וסת שבוע?]]=1,IF(טבלה1013[[#This Row],[וסת השבוע פעיל?]]&lt;3,1,0),"")</f>
        <v>1</v>
      </c>
      <c r="S10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4" s="1">
        <f t="shared" si="89"/>
        <v>0</v>
      </c>
      <c r="U1064" s="1">
        <f t="shared" si="90"/>
        <v>0</v>
      </c>
      <c r="V1064" s="1">
        <f t="shared" si="91"/>
        <v>0</v>
      </c>
      <c r="W1064" s="1" t="str">
        <f>IF(טבלה1013[[#This Row],[3 הפלגות זהות]]="","",IF(טבלה1013[[#This Row],[3 הפלגות זהות]]=1,טבלה1013[[#This Row],[LengthofCycle]],W1063))</f>
        <v/>
      </c>
      <c r="Y1064" s="1" t="str">
        <f>IF(OR(טבלה1013[[#This Row],[הווסת פעיל?]]=0,טבלה1013[[#This Row],[הווסת פעיל?]]=""),"",SUM(Y1063,טבלה1013[[#This Row],[הווסת פעיל?]]))</f>
        <v/>
      </c>
      <c r="Z1064" s="1" t="str">
        <f>IF(AND(טבלה1013[[#This Row],[כמה מחזורים עד עקירה]]&lt;&gt;"",Y1065=""),טבלה1013[[#This Row],[כמה מחזורים עד עקירה]],"")</f>
        <v/>
      </c>
      <c r="AA1064" s="1" t="str">
        <f>IF(AND(טבלה1013[[#This Row],[הווסת פעיל?]]=1,טבלה1013[[#This Row],[וסת קבוע אחרון]]&lt;&gt;W1063),טבלה1013[[#This Row],[וסת קבוע אחרון]],"")</f>
        <v/>
      </c>
      <c r="AB1064" s="1" t="str">
        <f>IF(AND(טבלה1013[[#This Row],[הווסת פעיל?]]=1,X1063=0,טבלה1013[[#This Row],[וסת קבוע אחרון]]=W1063),טבלה1013[[#This Row],[וסת קבוע אחרון]],"")</f>
        <v/>
      </c>
      <c r="AC1064" s="1" t="str">
        <f>IF(AND(טבלה1013[[#This Row],[הווסת פעיל?]]=1,X1063=0,טבלה1013[[#This Row],[וסת קבוע אחרון]]&lt;&gt;W1063),1,"")</f>
        <v/>
      </c>
      <c r="AD1064" s="1" t="str">
        <f>IF(AND(טבלה1013[[#This Row],[הווסת פעיל?]]&lt;&gt;"",B1065=1),טבלה1013[[#This Row],[CycleNumber]],"")</f>
        <v/>
      </c>
      <c r="AE1064" s="1" t="str">
        <f>IF(AND(טבלה1013[[#This Row],[הווסת פעיל?]]&lt;&gt;"",X1063=""),טבלה1013[[#This Row],[CycleNumber]],"")</f>
        <v/>
      </c>
      <c r="AF1064" s="1" t="str">
        <f>IF(B1065=1,"",IF(טבלה1013[[#This Row],[הווסת פעיל?]]=1,IF(טבלה1013[[#This Row],[וסת קבוע אחרון]]=F1065,1,0),""))</f>
        <v/>
      </c>
      <c r="AG1064" s="1" t="str">
        <f>IF(B1065=1,"",IF(טבלה1013[[#This Row],[הווסת פעיל?]]=1,IF(OR(טבלה1013[[#This Row],[וסת קבוע אחרון]]=F1065,F1065=טבלה1013[[#This Row],[LengthofCycle]]),1,0),""))</f>
        <v/>
      </c>
      <c r="AH1064" s="1" t="str">
        <f>IF(B1065=1,"",IF(טבלה1013[[#This Row],[הווסת פעיל?]]=1,IF(OR(טבלה1013[[#This Row],[וסת קבוע אחרון]]=F1065,F1065=טבלה1013[[#This Row],[LengthofCycle]],AND(טבלה1013[[#This Row],[LengthofCycle]]&lt;&gt;טבלה1013[[#This Row],[וסת קבוע אחרון]],OR(F1065=28,F1065=29))),1,0),""))</f>
        <v/>
      </c>
      <c r="AI1064" s="1" t="str">
        <f>IF(AND(טבלה1013[[#This Row],[הווסת פעיל?]]=1,B1065=1),1,"")</f>
        <v/>
      </c>
      <c r="AJ1064" s="4">
        <f>IF(AND(טבלה1013[[#This Row],[הווסת פעיל?]]&lt;&gt;1,B1065&lt;&gt;1,B1065&lt;&gt;""),IF(טבלה1013[[#This Row],[LengthofCycle]]=F1065,1,0),"")</f>
        <v>0</v>
      </c>
      <c r="AK1064" s="4">
        <f>IF(AND(טבלה1013[[#This Row],[הווסת פעיל?]]&lt;&gt;1,B1065&lt;&gt;1,B1065&lt;&gt;""),IF(OR(טבלה1013[[#This Row],[LengthofCycle]]=F1065,F1065=29),1,0),"")</f>
        <v>0</v>
      </c>
      <c r="AL1064" s="4">
        <f>IF(AND(טבלה1013[[#This Row],[הווסת פעיל?]]&lt;&gt;1,B1065&lt;&gt;1,B1065&lt;&gt;""),IF(OR(טבלה1013[[#This Row],[LengthofCycle]]=F1065,F1065=29,F1065=28),1,0),"")</f>
        <v>0</v>
      </c>
    </row>
    <row r="1065" spans="1:38" x14ac:dyDescent="0.25">
      <c r="A1065" s="1" t="s">
        <v>143</v>
      </c>
      <c r="B1065" s="1">
        <v>11</v>
      </c>
      <c r="C1065" s="1">
        <v>1</v>
      </c>
      <c r="D1065" s="1">
        <v>1</v>
      </c>
      <c r="E1065" s="1">
        <v>0</v>
      </c>
      <c r="F1065" s="1">
        <v>26</v>
      </c>
      <c r="G1065" s="1">
        <f>טבלה1013[[#This Row],[LengthofCycle]]+1</f>
        <v>27</v>
      </c>
      <c r="H1065" s="1">
        <f>IF(IFERROR(LOOKUP(טבלה1013[[#This Row],[ClientID]],קביעויות[השבוע]),FALSE)=טבלה1013[[#This Row],[ClientID]],1,"")</f>
        <v>1</v>
      </c>
      <c r="I1065" s="1" t="str">
        <f>IF(AND(טבלה1013[[#This Row],[CycleNumber]]&gt;1,OR(B1066="",טבלה1013[[#This Row],[CycleNumber]]&gt;B1064)),IF(OR(AND(טבלה1013[[#This Row],[LengthofCycle]]=28,F1064=28),AND(טבלה1013[[#This Row],[LengthofCycle]]=35,F1064=35)),1,""),"")</f>
        <v/>
      </c>
      <c r="J1065" s="1" t="str">
        <f>IF(AND(טבלה1013[[#This Row],[וסת השבוע]]=1,I1064=1,טבלה1013[[#This Row],[CycleNumber]]&gt;B1064),1,"")</f>
        <v/>
      </c>
      <c r="K1065" s="1">
        <f>IF(טבלה1013[[#This Row],[CycleNumber]]=1,"",IF(טבלה1013[[#This Row],[וסת השבוע]]=1,0,IF(K1064="","",IF(K1064=0,IF(טבלה1013[[#This Row],[LengthofCycle]]=28,0,1),IF(K1064=1,IF(טבלה1013[[#This Row],[LengthofCycle]]+F1064=28*2,0,2),IF(K1064=2,IF(טבלה1013[[#This Row],[LengthofCycle]]+F1064+F1063=28*3,0,3),""))))))</f>
        <v>1</v>
      </c>
      <c r="L1065" s="1">
        <f>IF(טבלה1013[[#This Row],[וסת השבוע]]=1,IF(טבלה1013[[#This Row],[וסת השבוע וההפלגה ביחד]]=1,L1064+1,0),IF(AND(טבלה1013[[#This Row],[CycleNumber]]&gt;B1064,טבלה1013[[#This Row],[CycleNumber]]&gt;1),IF(טבלה1013[[#This Row],[וסת השבוע פעיל?]]&lt;&gt;"",L1064+1,""),""))</f>
        <v>1</v>
      </c>
      <c r="M1065" s="1">
        <f>IF(AND(טבלה1013[[#This Row],[וסת השבוע פעיל?]]&lt;&gt;"",טבלה1013[[#This Row],[CycleNumber]]&lt;B1066,B1066&lt;&gt;"",טבלה1013[[#This Row],[וסת השבוע פעיל?]]&lt;3),IF(K1066=0,IF(AND(טבלה1013[[#This Row],[וסת השבוע פעיל?]]&gt;0,I1066=1),0,1),0),"")</f>
        <v>0</v>
      </c>
      <c r="N1065" s="1">
        <f t="shared" si="88"/>
        <v>29</v>
      </c>
      <c r="O1065" s="1" t="str">
        <f>IF(AND(טבלה1013[[#This Row],[חיזוי - שבוע]]=1,J1066=1),1,"")</f>
        <v/>
      </c>
      <c r="P1065" s="1" t="str">
        <f>IF(AND(טבלה1013[[#This Row],[חיזוי טוב עם הפלגה?]]=1,טבלה1013[[#This Row],[וסת קבוע אחרון]]&lt;&gt;28,X1064=1),1,"")</f>
        <v/>
      </c>
      <c r="Q1065" s="1" t="str">
        <f>IF(AND(טבלה1013[[#This Row],[וסת השבוע פעיל?]]&lt;3,OR(טבלה1013[[#This Row],[CycleNumber]]&gt;B1066,B1066="")),1,"")</f>
        <v/>
      </c>
      <c r="R1065" s="1">
        <f>IF(טבלה1013[[#This Row],[האישה קבעה וסת שבוע?]]=1,IF(טבלה1013[[#This Row],[וסת השבוע פעיל?]]&lt;3,1,0),"")</f>
        <v>1</v>
      </c>
      <c r="S10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5" s="1">
        <f t="shared" si="89"/>
        <v>0</v>
      </c>
      <c r="U1065" s="1">
        <f t="shared" si="90"/>
        <v>0</v>
      </c>
      <c r="V1065" s="1">
        <f t="shared" si="91"/>
        <v>0</v>
      </c>
      <c r="W1065" s="1" t="str">
        <f>IF(טבלה1013[[#This Row],[3 הפלגות זהות]]="","",IF(טבלה1013[[#This Row],[3 הפלגות זהות]]=1,טבלה1013[[#This Row],[LengthofCycle]],W1064))</f>
        <v/>
      </c>
      <c r="Y1065" s="1" t="str">
        <f>IF(OR(טבלה1013[[#This Row],[הווסת פעיל?]]=0,טבלה1013[[#This Row],[הווסת פעיל?]]=""),"",SUM(Y1064,טבלה1013[[#This Row],[הווסת פעיל?]]))</f>
        <v/>
      </c>
      <c r="Z1065" s="1" t="str">
        <f>IF(AND(טבלה1013[[#This Row],[כמה מחזורים עד עקירה]]&lt;&gt;"",Y1066=""),טבלה1013[[#This Row],[כמה מחזורים עד עקירה]],"")</f>
        <v/>
      </c>
      <c r="AA1065" s="1" t="str">
        <f>IF(AND(טבלה1013[[#This Row],[הווסת פעיל?]]=1,טבלה1013[[#This Row],[וסת קבוע אחרון]]&lt;&gt;W1064),טבלה1013[[#This Row],[וסת קבוע אחרון]],"")</f>
        <v/>
      </c>
      <c r="AB1065" s="1" t="str">
        <f>IF(AND(טבלה1013[[#This Row],[הווסת פעיל?]]=1,X1064=0,טבלה1013[[#This Row],[וסת קבוע אחרון]]=W1064),טבלה1013[[#This Row],[וסת קבוע אחרון]],"")</f>
        <v/>
      </c>
      <c r="AC1065" s="1" t="str">
        <f>IF(AND(טבלה1013[[#This Row],[הווסת פעיל?]]=1,X1064=0,טבלה1013[[#This Row],[וסת קבוע אחרון]]&lt;&gt;W1064),1,"")</f>
        <v/>
      </c>
      <c r="AD1065" s="1" t="str">
        <f>IF(AND(טבלה1013[[#This Row],[הווסת פעיל?]]&lt;&gt;"",B1066=1),טבלה1013[[#This Row],[CycleNumber]],"")</f>
        <v/>
      </c>
      <c r="AE1065" s="1" t="str">
        <f>IF(AND(טבלה1013[[#This Row],[הווסת פעיל?]]&lt;&gt;"",X1064=""),טבלה1013[[#This Row],[CycleNumber]],"")</f>
        <v/>
      </c>
      <c r="AF1065" s="1" t="str">
        <f>IF(B1066=1,"",IF(טבלה1013[[#This Row],[הווסת פעיל?]]=1,IF(טבלה1013[[#This Row],[וסת קבוע אחרון]]=F1066,1,0),""))</f>
        <v/>
      </c>
      <c r="AG1065" s="1" t="str">
        <f>IF(B1066=1,"",IF(טבלה1013[[#This Row],[הווסת פעיל?]]=1,IF(OR(טבלה1013[[#This Row],[וסת קבוע אחרון]]=F1066,F1066=טבלה1013[[#This Row],[LengthofCycle]]),1,0),""))</f>
        <v/>
      </c>
      <c r="AH1065" s="1" t="str">
        <f>IF(B1066=1,"",IF(טבלה1013[[#This Row],[הווסת פעיל?]]=1,IF(OR(טבלה1013[[#This Row],[וסת קבוע אחרון]]=F1066,F1066=טבלה1013[[#This Row],[LengthofCycle]],AND(טבלה1013[[#This Row],[LengthofCycle]]&lt;&gt;טבלה1013[[#This Row],[וסת קבוע אחרון]],OR(F1066=28,F1066=29))),1,0),""))</f>
        <v/>
      </c>
      <c r="AI1065" s="1" t="str">
        <f>IF(AND(טבלה1013[[#This Row],[הווסת פעיל?]]=1,B1066=1),1,"")</f>
        <v/>
      </c>
      <c r="AJ1065" s="4">
        <f>IF(AND(טבלה1013[[#This Row],[הווסת פעיל?]]&lt;&gt;1,B1066&lt;&gt;1,B1066&lt;&gt;""),IF(טבלה1013[[#This Row],[LengthofCycle]]=F1066,1,0),"")</f>
        <v>0</v>
      </c>
      <c r="AK1065" s="4">
        <f>IF(AND(טבלה1013[[#This Row],[הווסת פעיל?]]&lt;&gt;1,B1066&lt;&gt;1,B1066&lt;&gt;""),IF(OR(טבלה1013[[#This Row],[LengthofCycle]]=F1066,F1066=29),1,0),"")</f>
        <v>0</v>
      </c>
      <c r="AL1065" s="4">
        <f>IF(AND(טבלה1013[[#This Row],[הווסת פעיל?]]&lt;&gt;1,B1066&lt;&gt;1,B1066&lt;&gt;""),IF(OR(טבלה1013[[#This Row],[LengthofCycle]]=F1066,F1066=29,F1066=28),1,0),"")</f>
        <v>0</v>
      </c>
    </row>
    <row r="1066" spans="1:38" x14ac:dyDescent="0.25">
      <c r="A1066" s="1" t="s">
        <v>143</v>
      </c>
      <c r="B1066" s="1">
        <v>12</v>
      </c>
      <c r="C1066" s="1">
        <v>1</v>
      </c>
      <c r="D1066" s="1">
        <v>1</v>
      </c>
      <c r="E1066" s="1">
        <v>0</v>
      </c>
      <c r="F1066" s="1">
        <v>25</v>
      </c>
      <c r="G1066" s="1">
        <f>טבלה1013[[#This Row],[LengthofCycle]]+1</f>
        <v>26</v>
      </c>
      <c r="H1066" s="1">
        <f>IF(IFERROR(LOOKUP(טבלה1013[[#This Row],[ClientID]],קביעויות[השבוע]),FALSE)=טבלה1013[[#This Row],[ClientID]],1,"")</f>
        <v>1</v>
      </c>
      <c r="I1066" s="1" t="str">
        <f>IF(AND(טבלה1013[[#This Row],[CycleNumber]]&gt;1,OR(B1067="",טבלה1013[[#This Row],[CycleNumber]]&gt;B1065)),IF(OR(AND(טבלה1013[[#This Row],[LengthofCycle]]=28,F1065=28),AND(טבלה1013[[#This Row],[LengthofCycle]]=35,F1065=35)),1,""),"")</f>
        <v/>
      </c>
      <c r="J1066" s="1" t="str">
        <f>IF(AND(טבלה1013[[#This Row],[וסת השבוע]]=1,I1065=1,טבלה1013[[#This Row],[CycleNumber]]&gt;B1065),1,"")</f>
        <v/>
      </c>
      <c r="K1066" s="1">
        <f>IF(טבלה1013[[#This Row],[CycleNumber]]=1,"",IF(טבלה1013[[#This Row],[וסת השבוע]]=1,0,IF(K1065="","",IF(K1065=0,IF(טבלה1013[[#This Row],[LengthofCycle]]=28,0,1),IF(K1065=1,IF(טבלה1013[[#This Row],[LengthofCycle]]+F1065=28*2,0,2),IF(K1065=2,IF(טבלה1013[[#This Row],[LengthofCycle]]+F1065+F1064=28*3,0,3),""))))))</f>
        <v>2</v>
      </c>
      <c r="L1066" s="1">
        <f>IF(טבלה1013[[#This Row],[וסת השבוע]]=1,IF(טבלה1013[[#This Row],[וסת השבוע וההפלגה ביחד]]=1,L1065+1,0),IF(AND(טבלה1013[[#This Row],[CycleNumber]]&gt;B1065,טבלה1013[[#This Row],[CycleNumber]]&gt;1),IF(טבלה1013[[#This Row],[וסת השבוע פעיל?]]&lt;&gt;"",L1065+1,""),""))</f>
        <v>2</v>
      </c>
      <c r="M1066" s="1">
        <f>IF(AND(טבלה1013[[#This Row],[וסת השבוע פעיל?]]&lt;&gt;"",טבלה1013[[#This Row],[CycleNumber]]&lt;B1067,B1067&lt;&gt;"",טבלה1013[[#This Row],[וסת השבוע פעיל?]]&lt;3),IF(K1067=0,IF(AND(טבלה1013[[#This Row],[וסת השבוע פעיל?]]&gt;0,I1067=1),0,1),0),"")</f>
        <v>0</v>
      </c>
      <c r="N1066" s="1">
        <f t="shared" si="88"/>
        <v>31</v>
      </c>
      <c r="O1066" s="1" t="str">
        <f>IF(AND(טבלה1013[[#This Row],[חיזוי - שבוע]]=1,J1067=1),1,"")</f>
        <v/>
      </c>
      <c r="P1066" s="1" t="str">
        <f>IF(AND(טבלה1013[[#This Row],[חיזוי טוב עם הפלגה?]]=1,טבלה1013[[#This Row],[וסת קבוע אחרון]]&lt;&gt;28,X1065=1),1,"")</f>
        <v/>
      </c>
      <c r="Q1066" s="1" t="str">
        <f>IF(AND(טבלה1013[[#This Row],[וסת השבוע פעיל?]]&lt;3,OR(טבלה1013[[#This Row],[CycleNumber]]&gt;B1067,B1067="")),1,"")</f>
        <v/>
      </c>
      <c r="R1066" s="1">
        <f>IF(טבלה1013[[#This Row],[האישה קבעה וסת שבוע?]]=1,IF(טבלה1013[[#This Row],[וסת השבוע פעיל?]]&lt;3,1,0),"")</f>
        <v>1</v>
      </c>
      <c r="S10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6" s="1">
        <f t="shared" si="89"/>
        <v>0</v>
      </c>
      <c r="U1066" s="1">
        <f t="shared" si="90"/>
        <v>0</v>
      </c>
      <c r="V1066" s="1">
        <f t="shared" si="91"/>
        <v>0</v>
      </c>
      <c r="W1066" s="1" t="str">
        <f>IF(טבלה1013[[#This Row],[3 הפלגות זהות]]="","",IF(טבלה1013[[#This Row],[3 הפלגות זהות]]=1,טבלה1013[[#This Row],[LengthofCycle]],W1065))</f>
        <v/>
      </c>
      <c r="Y1066" s="1" t="str">
        <f>IF(OR(טבלה1013[[#This Row],[הווסת פעיל?]]=0,טבלה1013[[#This Row],[הווסת פעיל?]]=""),"",SUM(Y1065,טבלה1013[[#This Row],[הווסת פעיל?]]))</f>
        <v/>
      </c>
      <c r="Z1066" s="1" t="str">
        <f>IF(AND(טבלה1013[[#This Row],[כמה מחזורים עד עקירה]]&lt;&gt;"",Y1067=""),טבלה1013[[#This Row],[כמה מחזורים עד עקירה]],"")</f>
        <v/>
      </c>
      <c r="AA1066" s="1" t="str">
        <f>IF(AND(טבלה1013[[#This Row],[הווסת פעיל?]]=1,טבלה1013[[#This Row],[וסת קבוע אחרון]]&lt;&gt;W1065),טבלה1013[[#This Row],[וסת קבוע אחרון]],"")</f>
        <v/>
      </c>
      <c r="AB1066" s="1" t="str">
        <f>IF(AND(טבלה1013[[#This Row],[הווסת פעיל?]]=1,X1065=0,טבלה1013[[#This Row],[וסת קבוע אחרון]]=W1065),טבלה1013[[#This Row],[וסת קבוע אחרון]],"")</f>
        <v/>
      </c>
      <c r="AC1066" s="1" t="str">
        <f>IF(AND(טבלה1013[[#This Row],[הווסת פעיל?]]=1,X1065=0,טבלה1013[[#This Row],[וסת קבוע אחרון]]&lt;&gt;W1065),1,"")</f>
        <v/>
      </c>
      <c r="AD1066" s="1" t="str">
        <f>IF(AND(טבלה1013[[#This Row],[הווסת פעיל?]]&lt;&gt;"",B1067=1),טבלה1013[[#This Row],[CycleNumber]],"")</f>
        <v/>
      </c>
      <c r="AE1066" s="1" t="str">
        <f>IF(AND(טבלה1013[[#This Row],[הווסת פעיל?]]&lt;&gt;"",X1065=""),טבלה1013[[#This Row],[CycleNumber]],"")</f>
        <v/>
      </c>
      <c r="AF1066" s="1" t="str">
        <f>IF(B1067=1,"",IF(טבלה1013[[#This Row],[הווסת פעיל?]]=1,IF(טבלה1013[[#This Row],[וסת קבוע אחרון]]=F1067,1,0),""))</f>
        <v/>
      </c>
      <c r="AG1066" s="1" t="str">
        <f>IF(B1067=1,"",IF(טבלה1013[[#This Row],[הווסת פעיל?]]=1,IF(OR(טבלה1013[[#This Row],[וסת קבוע אחרון]]=F1067,F1067=טבלה1013[[#This Row],[LengthofCycle]]),1,0),""))</f>
        <v/>
      </c>
      <c r="AH1066" s="1" t="str">
        <f>IF(B1067=1,"",IF(טבלה1013[[#This Row],[הווסת פעיל?]]=1,IF(OR(טבלה1013[[#This Row],[וסת קבוע אחרון]]=F1067,F1067=טבלה1013[[#This Row],[LengthofCycle]],AND(טבלה1013[[#This Row],[LengthofCycle]]&lt;&gt;טבלה1013[[#This Row],[וסת קבוע אחרון]],OR(F1067=28,F1067=29))),1,0),""))</f>
        <v/>
      </c>
      <c r="AI1066" s="1" t="str">
        <f>IF(AND(טבלה1013[[#This Row],[הווסת פעיל?]]=1,B1067=1),1,"")</f>
        <v/>
      </c>
      <c r="AJ1066" s="4">
        <f>IF(AND(טבלה1013[[#This Row],[הווסת פעיל?]]&lt;&gt;1,B1067&lt;&gt;1,B1067&lt;&gt;""),IF(טבלה1013[[#This Row],[LengthofCycle]]=F1067,1,0),"")</f>
        <v>0</v>
      </c>
      <c r="AK1066" s="4">
        <f>IF(AND(טבלה1013[[#This Row],[הווסת פעיל?]]&lt;&gt;1,B1067&lt;&gt;1,B1067&lt;&gt;""),IF(OR(טבלה1013[[#This Row],[LengthofCycle]]=F1067,F1067=29),1,0),"")</f>
        <v>0</v>
      </c>
      <c r="AL1066" s="4">
        <f>IF(AND(טבלה1013[[#This Row],[הווסת פעיל?]]&lt;&gt;1,B1067&lt;&gt;1,B1067&lt;&gt;""),IF(OR(טבלה1013[[#This Row],[LengthofCycle]]=F1067,F1067=29,F1067=28),1,0),"")</f>
        <v>0</v>
      </c>
    </row>
    <row r="1067" spans="1:38" x14ac:dyDescent="0.25">
      <c r="A1067" s="1" t="s">
        <v>143</v>
      </c>
      <c r="B1067" s="1">
        <v>13</v>
      </c>
      <c r="C1067" s="1">
        <v>1</v>
      </c>
      <c r="D1067" s="1">
        <v>1</v>
      </c>
      <c r="E1067" s="1">
        <v>0</v>
      </c>
      <c r="F1067" s="1">
        <v>26</v>
      </c>
      <c r="G1067" s="1">
        <f>טבלה1013[[#This Row],[LengthofCycle]]+1</f>
        <v>27</v>
      </c>
      <c r="H1067" s="1">
        <f>IF(IFERROR(LOOKUP(טבלה1013[[#This Row],[ClientID]],קביעויות[השבוע]),FALSE)=טבלה1013[[#This Row],[ClientID]],1,"")</f>
        <v>1</v>
      </c>
      <c r="I1067" s="1" t="str">
        <f>IF(AND(טבלה1013[[#This Row],[CycleNumber]]&gt;1,OR(B1068="",טבלה1013[[#This Row],[CycleNumber]]&gt;B1066)),IF(OR(AND(טבלה1013[[#This Row],[LengthofCycle]]=28,F1066=28),AND(טבלה1013[[#This Row],[LengthofCycle]]=35,F1066=35)),1,""),"")</f>
        <v/>
      </c>
      <c r="J1067" s="1" t="str">
        <f>IF(AND(טבלה1013[[#This Row],[וסת השבוע]]=1,I1066=1,טבלה1013[[#This Row],[CycleNumber]]&gt;B1066),1,"")</f>
        <v/>
      </c>
      <c r="K1067" s="1">
        <f>IF(טבלה1013[[#This Row],[CycleNumber]]=1,"",IF(טבלה1013[[#This Row],[וסת השבוע]]=1,0,IF(K1066="","",IF(K1066=0,IF(טבלה1013[[#This Row],[LengthofCycle]]=28,0,1),IF(K1066=1,IF(טבלה1013[[#This Row],[LengthofCycle]]+F1066=28*2,0,2),IF(K1066=2,IF(טבלה1013[[#This Row],[LengthofCycle]]+F1066+F1065=28*3,0,3),""))))))</f>
        <v>3</v>
      </c>
      <c r="L1067" s="1">
        <f>IF(טבלה1013[[#This Row],[וסת השבוע]]=1,IF(טבלה1013[[#This Row],[וסת השבוע וההפלגה ביחד]]=1,L1066+1,0),IF(AND(טבלה1013[[#This Row],[CycleNumber]]&gt;B1066,טבלה1013[[#This Row],[CycleNumber]]&gt;1),IF(טבלה1013[[#This Row],[וסת השבוע פעיל?]]&lt;&gt;"",L1066+1,""),""))</f>
        <v>3</v>
      </c>
      <c r="M1067" s="1" t="str">
        <f>IF(AND(טבלה1013[[#This Row],[וסת השבוע פעיל?]]&lt;&gt;"",טבלה1013[[#This Row],[CycleNumber]]&lt;B1068,B1068&lt;&gt;"",טבלה1013[[#This Row],[וסת השבוע פעיל?]]&lt;3),IF(K1068=0,IF(AND(טבלה1013[[#This Row],[וסת השבוע פעיל?]]&gt;0,I1068=1),0,1),0),"")</f>
        <v/>
      </c>
      <c r="N1067" s="1">
        <f t="shared" si="88"/>
        <v>34</v>
      </c>
      <c r="O1067" s="1" t="str">
        <f>IF(AND(טבלה1013[[#This Row],[חיזוי - שבוע]]=1,J1068=1),1,"")</f>
        <v/>
      </c>
      <c r="P1067" s="1" t="str">
        <f>IF(AND(טבלה1013[[#This Row],[חיזוי טוב עם הפלגה?]]=1,טבלה1013[[#This Row],[וסת קבוע אחרון]]&lt;&gt;28,X1066=1),1,"")</f>
        <v/>
      </c>
      <c r="Q1067" s="1" t="str">
        <f>IF(AND(טבלה1013[[#This Row],[וסת השבוע פעיל?]]&lt;3,OR(טבלה1013[[#This Row],[CycleNumber]]&gt;B1068,B1068="")),1,"")</f>
        <v/>
      </c>
      <c r="R1067" s="1">
        <f>IF(טבלה1013[[#This Row],[האישה קבעה וסת שבוע?]]=1,IF(טבלה1013[[#This Row],[וסת השבוע פעיל?]]&lt;3,1,0),"")</f>
        <v>0</v>
      </c>
      <c r="S10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7" s="1">
        <f t="shared" si="89"/>
        <v>0</v>
      </c>
      <c r="U1067" s="1">
        <f t="shared" si="90"/>
        <v>0</v>
      </c>
      <c r="V1067" s="1">
        <f t="shared" si="91"/>
        <v>0</v>
      </c>
      <c r="W1067" s="1" t="str">
        <f>IF(טבלה1013[[#This Row],[3 הפלגות זהות]]="","",IF(טבלה1013[[#This Row],[3 הפלגות זהות]]=1,טבלה1013[[#This Row],[LengthofCycle]],W1066))</f>
        <v/>
      </c>
      <c r="Y1067" s="1" t="str">
        <f>IF(OR(טבלה1013[[#This Row],[הווסת פעיל?]]=0,טבלה1013[[#This Row],[הווסת פעיל?]]=""),"",SUM(Y1066,טבלה1013[[#This Row],[הווסת פעיל?]]))</f>
        <v/>
      </c>
      <c r="Z1067" s="1" t="str">
        <f>IF(AND(טבלה1013[[#This Row],[כמה מחזורים עד עקירה]]&lt;&gt;"",Y1068=""),טבלה1013[[#This Row],[כמה מחזורים עד עקירה]],"")</f>
        <v/>
      </c>
      <c r="AA1067" s="1" t="str">
        <f>IF(AND(טבלה1013[[#This Row],[הווסת פעיל?]]=1,טבלה1013[[#This Row],[וסת קבוע אחרון]]&lt;&gt;W1066),טבלה1013[[#This Row],[וסת קבוע אחרון]],"")</f>
        <v/>
      </c>
      <c r="AB1067" s="1" t="str">
        <f>IF(AND(טבלה1013[[#This Row],[הווסת פעיל?]]=1,X1066=0,טבלה1013[[#This Row],[וסת קבוע אחרון]]=W1066),טבלה1013[[#This Row],[וסת קבוע אחרון]],"")</f>
        <v/>
      </c>
      <c r="AC1067" s="1" t="str">
        <f>IF(AND(טבלה1013[[#This Row],[הווסת פעיל?]]=1,X1066=0,טבלה1013[[#This Row],[וסת קבוע אחרון]]&lt;&gt;W1066),1,"")</f>
        <v/>
      </c>
      <c r="AD1067" s="1" t="str">
        <f>IF(AND(טבלה1013[[#This Row],[הווסת פעיל?]]&lt;&gt;"",B1068=1),טבלה1013[[#This Row],[CycleNumber]],"")</f>
        <v/>
      </c>
      <c r="AE1067" s="1" t="str">
        <f>IF(AND(טבלה1013[[#This Row],[הווסת פעיל?]]&lt;&gt;"",X1066=""),טבלה1013[[#This Row],[CycleNumber]],"")</f>
        <v/>
      </c>
      <c r="AF1067" s="1" t="str">
        <f>IF(B1068=1,"",IF(טבלה1013[[#This Row],[הווסת פעיל?]]=1,IF(טבלה1013[[#This Row],[וסת קבוע אחרון]]=F1068,1,0),""))</f>
        <v/>
      </c>
      <c r="AG1067" s="1" t="str">
        <f>IF(B1068=1,"",IF(טבלה1013[[#This Row],[הווסת פעיל?]]=1,IF(OR(טבלה1013[[#This Row],[וסת קבוע אחרון]]=F1068,F1068=טבלה1013[[#This Row],[LengthofCycle]]),1,0),""))</f>
        <v/>
      </c>
      <c r="AH1067" s="1" t="str">
        <f>IF(B1068=1,"",IF(טבלה1013[[#This Row],[הווסת פעיל?]]=1,IF(OR(טבלה1013[[#This Row],[וסת קבוע אחרון]]=F1068,F1068=טבלה1013[[#This Row],[LengthofCycle]],AND(טבלה1013[[#This Row],[LengthofCycle]]&lt;&gt;טבלה1013[[#This Row],[וסת קבוע אחרון]],OR(F1068=28,F1068=29))),1,0),""))</f>
        <v/>
      </c>
      <c r="AI1067" s="1" t="str">
        <f>IF(AND(טבלה1013[[#This Row],[הווסת פעיל?]]=1,B1068=1),1,"")</f>
        <v/>
      </c>
      <c r="AJ1067" s="4" t="str">
        <f>IF(AND(טבלה1013[[#This Row],[הווסת פעיל?]]&lt;&gt;1,B1068&lt;&gt;1,B1068&lt;&gt;""),IF(טבלה1013[[#This Row],[LengthofCycle]]=F1068,1,0),"")</f>
        <v/>
      </c>
      <c r="AK1067" s="4" t="str">
        <f>IF(AND(טבלה1013[[#This Row],[הווסת פעיל?]]&lt;&gt;1,B1068&lt;&gt;1,B1068&lt;&gt;""),IF(OR(טבלה1013[[#This Row],[LengthofCycle]]=F1068,F1068=29),1,0),"")</f>
        <v/>
      </c>
      <c r="AL1067" s="4" t="str">
        <f>IF(AND(טבלה1013[[#This Row],[הווסת פעיל?]]&lt;&gt;1,B1068&lt;&gt;1,B1068&lt;&gt;""),IF(OR(טבלה1013[[#This Row],[LengthofCycle]]=F1068,F1068=29,F1068=28),1,0),"")</f>
        <v/>
      </c>
    </row>
    <row r="1068" spans="1:38" x14ac:dyDescent="0.25">
      <c r="A1068" s="1" t="s">
        <v>144</v>
      </c>
      <c r="B1068" s="1">
        <v>1</v>
      </c>
      <c r="C1068" s="1">
        <v>0</v>
      </c>
      <c r="D1068" s="1">
        <v>1</v>
      </c>
      <c r="E1068" s="1">
        <v>0</v>
      </c>
      <c r="F1068" s="1">
        <v>30</v>
      </c>
      <c r="G1068" s="1">
        <f>טבלה1013[[#This Row],[LengthofCycle]]+1</f>
        <v>31</v>
      </c>
      <c r="H1068" s="1" t="str">
        <f>IF(IFERROR(LOOKUP(טבלה1013[[#This Row],[ClientID]],קביעויות[השבוע]),FALSE)=טבלה1013[[#This Row],[ClientID]],1,"")</f>
        <v/>
      </c>
      <c r="I1068" s="1" t="str">
        <f>IF(AND(טבלה1013[[#This Row],[CycleNumber]]&gt;1,OR(B1069="",טבלה1013[[#This Row],[CycleNumber]]&gt;B1067)),IF(OR(AND(טבלה1013[[#This Row],[LengthofCycle]]=28,F1067=28),AND(טבלה1013[[#This Row],[LengthofCycle]]=35,F1067=35)),1,""),"")</f>
        <v/>
      </c>
      <c r="J1068" s="1" t="str">
        <f>IF(AND(טבלה1013[[#This Row],[וסת השבוע]]=1,I1067=1,טבלה1013[[#This Row],[CycleNumber]]&gt;B1067),1,"")</f>
        <v/>
      </c>
      <c r="K1068" s="1" t="str">
        <f>IF(טבלה1013[[#This Row],[CycleNumber]]=1,"",IF(טבלה1013[[#This Row],[וסת השבוע]]=1,0,IF(K1067="","",IF(K1067=0,IF(טבלה1013[[#This Row],[LengthofCycle]]=28,0,1),IF(K1067=1,IF(טבלה1013[[#This Row],[LengthofCycle]]+F1067=28*2,0,2),IF(K1067=2,IF(טבלה1013[[#This Row],[LengthofCycle]]+F1067+F1066=28*3,0,3),""))))))</f>
        <v/>
      </c>
      <c r="L1068" s="1" t="str">
        <f>IF(טבלה1013[[#This Row],[וסת השבוע]]=1,IF(טבלה1013[[#This Row],[וסת השבוע וההפלגה ביחד]]=1,L1067+1,0),IF(AND(טבלה1013[[#This Row],[CycleNumber]]&gt;B1067,טבלה1013[[#This Row],[CycleNumber]]&gt;1),IF(טבלה1013[[#This Row],[וסת השבוע פעיל?]]&lt;&gt;"",L1067+1,""),""))</f>
        <v/>
      </c>
      <c r="M1068" s="1" t="str">
        <f>IF(AND(טבלה1013[[#This Row],[וסת השבוע פעיל?]]&lt;&gt;"",טבלה1013[[#This Row],[CycleNumber]]&lt;B1069,B1069&lt;&gt;"",טבלה1013[[#This Row],[וסת השבוע פעיל?]]&lt;3),IF(K1069=0,IF(AND(טבלה1013[[#This Row],[וסת השבוע פעיל?]]&gt;0,I1069=1),0,1),0),"")</f>
        <v/>
      </c>
      <c r="N1068" s="1" t="str">
        <f t="shared" si="88"/>
        <v/>
      </c>
      <c r="O1068" s="1" t="str">
        <f>IF(AND(טבלה1013[[#This Row],[חיזוי - שבוע]]=1,J1069=1),1,"")</f>
        <v/>
      </c>
      <c r="P1068" s="1" t="str">
        <f>IF(AND(טבלה1013[[#This Row],[חיזוי טוב עם הפלגה?]]=1,טבלה1013[[#This Row],[וסת קבוע אחרון]]&lt;&gt;28,X1067=1),1,"")</f>
        <v/>
      </c>
      <c r="Q1068" s="1" t="str">
        <f>IF(AND(טבלה1013[[#This Row],[וסת השבוע פעיל?]]&lt;3,OR(טבלה1013[[#This Row],[CycleNumber]]&gt;B1069,B1069="")),1,"")</f>
        <v/>
      </c>
      <c r="R1068" s="1" t="str">
        <f>IF(טבלה1013[[#This Row],[האישה קבעה וסת שבוע?]]=1,IF(טבלה1013[[#This Row],[וסת השבוע פעיל?]]&lt;3,1,0),"")</f>
        <v/>
      </c>
      <c r="S10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8" s="1" t="str">
        <f t="shared" si="89"/>
        <v/>
      </c>
      <c r="U1068" s="1" t="str">
        <f t="shared" si="90"/>
        <v/>
      </c>
      <c r="V1068" s="1" t="str">
        <f t="shared" si="91"/>
        <v/>
      </c>
      <c r="W1068" s="1" t="str">
        <f>IF(טבלה1013[[#This Row],[3 הפלגות זהות]]="","",IF(טבלה1013[[#This Row],[3 הפלגות זהות]]=1,טבלה1013[[#This Row],[LengthofCycle]],W1067))</f>
        <v/>
      </c>
      <c r="Y1068" s="1" t="str">
        <f>IF(OR(טבלה1013[[#This Row],[הווסת פעיל?]]=0,טבלה1013[[#This Row],[הווסת פעיל?]]=""),"",SUM(Y1067,טבלה1013[[#This Row],[הווסת פעיל?]]))</f>
        <v/>
      </c>
      <c r="Z1068" s="1" t="str">
        <f>IF(AND(טבלה1013[[#This Row],[כמה מחזורים עד עקירה]]&lt;&gt;"",Y1069=""),טבלה1013[[#This Row],[כמה מחזורים עד עקירה]],"")</f>
        <v/>
      </c>
      <c r="AA1068" s="1" t="str">
        <f>IF(AND(טבלה1013[[#This Row],[הווסת פעיל?]]=1,טבלה1013[[#This Row],[וסת קבוע אחרון]]&lt;&gt;W1067),טבלה1013[[#This Row],[וסת קבוע אחרון]],"")</f>
        <v/>
      </c>
      <c r="AB1068" s="1" t="str">
        <f>IF(AND(טבלה1013[[#This Row],[הווסת פעיל?]]=1,X1067=0,טבלה1013[[#This Row],[וסת קבוע אחרון]]=W1067),טבלה1013[[#This Row],[וסת קבוע אחרון]],"")</f>
        <v/>
      </c>
      <c r="AC1068" s="1" t="str">
        <f>IF(AND(טבלה1013[[#This Row],[הווסת פעיל?]]=1,X1067=0,טבלה1013[[#This Row],[וסת קבוע אחרון]]&lt;&gt;W1067),1,"")</f>
        <v/>
      </c>
      <c r="AD1068" s="1" t="str">
        <f>IF(AND(טבלה1013[[#This Row],[הווסת פעיל?]]&lt;&gt;"",B1069=1),טבלה1013[[#This Row],[CycleNumber]],"")</f>
        <v/>
      </c>
      <c r="AE1068" s="1" t="str">
        <f>IF(AND(טבלה1013[[#This Row],[הווסת פעיל?]]&lt;&gt;"",X1067=""),טבלה1013[[#This Row],[CycleNumber]],"")</f>
        <v/>
      </c>
      <c r="AF1068" s="1" t="str">
        <f>IF(B1069=1,"",IF(טבלה1013[[#This Row],[הווסת פעיל?]]=1,IF(טבלה1013[[#This Row],[וסת קבוע אחרון]]=F1069,1,0),""))</f>
        <v/>
      </c>
      <c r="AG1068" s="1" t="str">
        <f>IF(B1069=1,"",IF(טבלה1013[[#This Row],[הווסת פעיל?]]=1,IF(OR(טבלה1013[[#This Row],[וסת קבוע אחרון]]=F1069,F1069=טבלה1013[[#This Row],[LengthofCycle]]),1,0),""))</f>
        <v/>
      </c>
      <c r="AH1068" s="1" t="str">
        <f>IF(B1069=1,"",IF(טבלה1013[[#This Row],[הווסת פעיל?]]=1,IF(OR(טבלה1013[[#This Row],[וסת קבוע אחרון]]=F1069,F1069=טבלה1013[[#This Row],[LengthofCycle]],AND(טבלה1013[[#This Row],[LengthofCycle]]&lt;&gt;טבלה1013[[#This Row],[וסת קבוע אחרון]],OR(F1069=28,F1069=29))),1,0),""))</f>
        <v/>
      </c>
      <c r="AI1068" s="1" t="str">
        <f>IF(AND(טבלה1013[[#This Row],[הווסת פעיל?]]=1,B1069=1),1,"")</f>
        <v/>
      </c>
      <c r="AJ1068" s="4">
        <f>IF(AND(טבלה1013[[#This Row],[הווסת פעיל?]]&lt;&gt;1,B1069&lt;&gt;1,B1069&lt;&gt;""),IF(טבלה1013[[#This Row],[LengthofCycle]]=F1069,1,0),"")</f>
        <v>0</v>
      </c>
      <c r="AK1068" s="4">
        <f>IF(AND(טבלה1013[[#This Row],[הווסת פעיל?]]&lt;&gt;1,B1069&lt;&gt;1,B1069&lt;&gt;""),IF(OR(טבלה1013[[#This Row],[LengthofCycle]]=F1069,F1069=29),1,0),"")</f>
        <v>0</v>
      </c>
      <c r="AL1068" s="4">
        <f>IF(AND(טבלה1013[[#This Row],[הווסת פעיל?]]&lt;&gt;1,B1069&lt;&gt;1,B1069&lt;&gt;""),IF(OR(טבלה1013[[#This Row],[LengthofCycle]]=F1069,F1069=29,F1069=28),1,0),"")</f>
        <v>1</v>
      </c>
    </row>
    <row r="1069" spans="1:38" x14ac:dyDescent="0.25">
      <c r="A1069" s="1" t="s">
        <v>144</v>
      </c>
      <c r="B1069" s="1">
        <v>2</v>
      </c>
      <c r="C1069" s="1">
        <v>0</v>
      </c>
      <c r="D1069" s="1">
        <v>1</v>
      </c>
      <c r="E1069" s="1">
        <v>0</v>
      </c>
      <c r="F1069" s="1">
        <v>28</v>
      </c>
      <c r="G1069" s="1">
        <f>טבלה1013[[#This Row],[LengthofCycle]]+1</f>
        <v>29</v>
      </c>
      <c r="H1069" s="1" t="str">
        <f>IF(IFERROR(LOOKUP(טבלה1013[[#This Row],[ClientID]],קביעויות[השבוע]),FALSE)=טבלה1013[[#This Row],[ClientID]],1,"")</f>
        <v/>
      </c>
      <c r="I1069" s="1" t="str">
        <f>IF(AND(טבלה1013[[#This Row],[CycleNumber]]&gt;1,OR(B1070="",טבלה1013[[#This Row],[CycleNumber]]&gt;B1068)),IF(OR(AND(טבלה1013[[#This Row],[LengthofCycle]]=28,F1068=28),AND(טבלה1013[[#This Row],[LengthofCycle]]=35,F1068=35)),1,""),"")</f>
        <v/>
      </c>
      <c r="J1069" s="1" t="str">
        <f>IF(AND(טבלה1013[[#This Row],[וסת השבוע]]=1,I1068=1,טבלה1013[[#This Row],[CycleNumber]]&gt;B1068),1,"")</f>
        <v/>
      </c>
      <c r="K1069" s="1" t="str">
        <f>IF(טבלה1013[[#This Row],[CycleNumber]]=1,"",IF(טבלה1013[[#This Row],[וסת השבוע]]=1,0,IF(K1068="","",IF(K1068=0,IF(טבלה1013[[#This Row],[LengthofCycle]]=28,0,1),IF(K1068=1,IF(טבלה1013[[#This Row],[LengthofCycle]]+F1068=28*2,0,2),IF(K1068=2,IF(טבלה1013[[#This Row],[LengthofCycle]]+F1068+F1067=28*3,0,3),""))))))</f>
        <v/>
      </c>
      <c r="L1069" s="1" t="str">
        <f>IF(טבלה1013[[#This Row],[וסת השבוע]]=1,IF(טבלה1013[[#This Row],[וסת השבוע וההפלגה ביחד]]=1,L1068+1,0),IF(AND(טבלה1013[[#This Row],[CycleNumber]]&gt;B1068,טבלה1013[[#This Row],[CycleNumber]]&gt;1),IF(טבלה1013[[#This Row],[וסת השבוע פעיל?]]&lt;&gt;"",L1068+1,""),""))</f>
        <v/>
      </c>
      <c r="M1069" s="1" t="str">
        <f>IF(AND(טבלה1013[[#This Row],[וסת השבוע פעיל?]]&lt;&gt;"",טבלה1013[[#This Row],[CycleNumber]]&lt;B1070,B1070&lt;&gt;"",טבלה1013[[#This Row],[וסת השבוע פעיל?]]&lt;3),IF(K1070=0,IF(AND(טבלה1013[[#This Row],[וסת השבוע פעיל?]]&gt;0,I1070=1),0,1),0),"")</f>
        <v/>
      </c>
      <c r="N1069" s="1" t="str">
        <f t="shared" si="88"/>
        <v/>
      </c>
      <c r="O1069" s="1" t="str">
        <f>IF(AND(טבלה1013[[#This Row],[חיזוי - שבוע]]=1,J1070=1),1,"")</f>
        <v/>
      </c>
      <c r="P1069" s="1" t="str">
        <f>IF(AND(טבלה1013[[#This Row],[חיזוי טוב עם הפלגה?]]=1,טבלה1013[[#This Row],[וסת קבוע אחרון]]&lt;&gt;28,X1068=1),1,"")</f>
        <v/>
      </c>
      <c r="Q1069" s="1" t="str">
        <f>IF(AND(טבלה1013[[#This Row],[וסת השבוע פעיל?]]&lt;3,OR(טבלה1013[[#This Row],[CycleNumber]]&gt;B1070,B1070="")),1,"")</f>
        <v/>
      </c>
      <c r="R1069" s="1" t="str">
        <f>IF(טבלה1013[[#This Row],[האישה קבעה וסת שבוע?]]=1,IF(טבלה1013[[#This Row],[וסת השבוע פעיל?]]&lt;3,1,0),"")</f>
        <v/>
      </c>
      <c r="S10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69" s="1" t="str">
        <f t="shared" si="89"/>
        <v/>
      </c>
      <c r="U1069" s="1" t="str">
        <f t="shared" si="90"/>
        <v/>
      </c>
      <c r="V1069" s="1" t="str">
        <f t="shared" si="91"/>
        <v/>
      </c>
      <c r="W1069" s="1" t="str">
        <f>IF(טבלה1013[[#This Row],[3 הפלגות זהות]]="","",IF(טבלה1013[[#This Row],[3 הפלגות זהות]]=1,טבלה1013[[#This Row],[LengthofCycle]],W1068))</f>
        <v/>
      </c>
      <c r="Y1069" s="1" t="str">
        <f>IF(OR(טבלה1013[[#This Row],[הווסת פעיל?]]=0,טבלה1013[[#This Row],[הווסת פעיל?]]=""),"",SUM(Y1068,טבלה1013[[#This Row],[הווסת פעיל?]]))</f>
        <v/>
      </c>
      <c r="Z1069" s="1" t="str">
        <f>IF(AND(טבלה1013[[#This Row],[כמה מחזורים עד עקירה]]&lt;&gt;"",Y1070=""),טבלה1013[[#This Row],[כמה מחזורים עד עקירה]],"")</f>
        <v/>
      </c>
      <c r="AA1069" s="1" t="str">
        <f>IF(AND(טבלה1013[[#This Row],[הווסת פעיל?]]=1,טבלה1013[[#This Row],[וסת קבוע אחרון]]&lt;&gt;W1068),טבלה1013[[#This Row],[וסת קבוע אחרון]],"")</f>
        <v/>
      </c>
      <c r="AB1069" s="1" t="str">
        <f>IF(AND(טבלה1013[[#This Row],[הווסת פעיל?]]=1,X1068=0,טבלה1013[[#This Row],[וסת קבוע אחרון]]=W1068),טבלה1013[[#This Row],[וסת קבוע אחרון]],"")</f>
        <v/>
      </c>
      <c r="AC1069" s="1" t="str">
        <f>IF(AND(טבלה1013[[#This Row],[הווסת פעיל?]]=1,X1068=0,טבלה1013[[#This Row],[וסת קבוע אחרון]]&lt;&gt;W1068),1,"")</f>
        <v/>
      </c>
      <c r="AD1069" s="1" t="str">
        <f>IF(AND(טבלה1013[[#This Row],[הווסת פעיל?]]&lt;&gt;"",B1070=1),טבלה1013[[#This Row],[CycleNumber]],"")</f>
        <v/>
      </c>
      <c r="AE1069" s="1" t="str">
        <f>IF(AND(טבלה1013[[#This Row],[הווסת פעיל?]]&lt;&gt;"",X1068=""),טבלה1013[[#This Row],[CycleNumber]],"")</f>
        <v/>
      </c>
      <c r="AF1069" s="1" t="str">
        <f>IF(B1070=1,"",IF(טבלה1013[[#This Row],[הווסת פעיל?]]=1,IF(טבלה1013[[#This Row],[וסת קבוע אחרון]]=F1070,1,0),""))</f>
        <v/>
      </c>
      <c r="AG1069" s="1" t="str">
        <f>IF(B1070=1,"",IF(טבלה1013[[#This Row],[הווסת פעיל?]]=1,IF(OR(טבלה1013[[#This Row],[וסת קבוע אחרון]]=F1070,F1070=טבלה1013[[#This Row],[LengthofCycle]]),1,0),""))</f>
        <v/>
      </c>
      <c r="AH1069" s="1" t="str">
        <f>IF(B1070=1,"",IF(טבלה1013[[#This Row],[הווסת פעיל?]]=1,IF(OR(טבלה1013[[#This Row],[וסת קבוע אחרון]]=F1070,F1070=טבלה1013[[#This Row],[LengthofCycle]],AND(טבלה1013[[#This Row],[LengthofCycle]]&lt;&gt;טבלה1013[[#This Row],[וסת קבוע אחרון]],OR(F1070=28,F1070=29))),1,0),""))</f>
        <v/>
      </c>
      <c r="AI1069" s="1" t="str">
        <f>IF(AND(טבלה1013[[#This Row],[הווסת פעיל?]]=1,B1070=1),1,"")</f>
        <v/>
      </c>
      <c r="AJ1069" s="4">
        <f>IF(AND(טבלה1013[[#This Row],[הווסת פעיל?]]&lt;&gt;1,B1070&lt;&gt;1,B1070&lt;&gt;""),IF(טבלה1013[[#This Row],[LengthofCycle]]=F1070,1,0),"")</f>
        <v>0</v>
      </c>
      <c r="AK1069" s="4">
        <f>IF(AND(טבלה1013[[#This Row],[הווסת פעיל?]]&lt;&gt;1,B1070&lt;&gt;1,B1070&lt;&gt;""),IF(OR(טבלה1013[[#This Row],[LengthofCycle]]=F1070,F1070=29),1,0),"")</f>
        <v>0</v>
      </c>
      <c r="AL1069" s="4">
        <f>IF(AND(טבלה1013[[#This Row],[הווסת פעיל?]]&lt;&gt;1,B1070&lt;&gt;1,B1070&lt;&gt;""),IF(OR(טבלה1013[[#This Row],[LengthofCycle]]=F1070,F1070=29,F1070=28),1,0),"")</f>
        <v>0</v>
      </c>
    </row>
    <row r="1070" spans="1:38" x14ac:dyDescent="0.25">
      <c r="A1070" s="1" t="s">
        <v>144</v>
      </c>
      <c r="B1070" s="1">
        <v>3</v>
      </c>
      <c r="C1070" s="1">
        <v>0</v>
      </c>
      <c r="D1070" s="1">
        <v>1</v>
      </c>
      <c r="E1070" s="1">
        <v>0</v>
      </c>
      <c r="F1070" s="1">
        <v>31</v>
      </c>
      <c r="G1070" s="1">
        <f>טבלה1013[[#This Row],[LengthofCycle]]+1</f>
        <v>32</v>
      </c>
      <c r="H1070" s="1" t="str">
        <f>IF(IFERROR(LOOKUP(טבלה1013[[#This Row],[ClientID]],קביעויות[השבוע]),FALSE)=טבלה1013[[#This Row],[ClientID]],1,"")</f>
        <v/>
      </c>
      <c r="I1070" s="1" t="str">
        <f>IF(AND(טבלה1013[[#This Row],[CycleNumber]]&gt;1,OR(B1071="",טבלה1013[[#This Row],[CycleNumber]]&gt;B1069)),IF(OR(AND(טבלה1013[[#This Row],[LengthofCycle]]=28,F1069=28),AND(טבלה1013[[#This Row],[LengthofCycle]]=35,F1069=35)),1,""),"")</f>
        <v/>
      </c>
      <c r="J1070" s="1" t="str">
        <f>IF(AND(טבלה1013[[#This Row],[וסת השבוע]]=1,I1069=1,טבלה1013[[#This Row],[CycleNumber]]&gt;B1069),1,"")</f>
        <v/>
      </c>
      <c r="K1070" s="1" t="str">
        <f>IF(טבלה1013[[#This Row],[CycleNumber]]=1,"",IF(טבלה1013[[#This Row],[וסת השבוע]]=1,0,IF(K1069="","",IF(K1069=0,IF(טבלה1013[[#This Row],[LengthofCycle]]=28,0,1),IF(K1069=1,IF(טבלה1013[[#This Row],[LengthofCycle]]+F1069=28*2,0,2),IF(K1069=2,IF(טבלה1013[[#This Row],[LengthofCycle]]+F1069+F1068=28*3,0,3),""))))))</f>
        <v/>
      </c>
      <c r="L1070" s="1" t="str">
        <f>IF(טבלה1013[[#This Row],[וסת השבוע]]=1,IF(טבלה1013[[#This Row],[וסת השבוע וההפלגה ביחד]]=1,L1069+1,0),IF(AND(טבלה1013[[#This Row],[CycleNumber]]&gt;B1069,טבלה1013[[#This Row],[CycleNumber]]&gt;1),IF(טבלה1013[[#This Row],[וסת השבוע פעיל?]]&lt;&gt;"",L1069+1,""),""))</f>
        <v/>
      </c>
      <c r="M1070" s="1" t="str">
        <f>IF(AND(טבלה1013[[#This Row],[וסת השבוע פעיל?]]&lt;&gt;"",טבלה1013[[#This Row],[CycleNumber]]&lt;B1071,B1071&lt;&gt;"",טבלה1013[[#This Row],[וסת השבוע פעיל?]]&lt;3),IF(K1071=0,IF(AND(טבלה1013[[#This Row],[וסת השבוע פעיל?]]&gt;0,I1071=1),0,1),0),"")</f>
        <v/>
      </c>
      <c r="N1070" s="1" t="str">
        <f t="shared" si="88"/>
        <v/>
      </c>
      <c r="O1070" s="1" t="str">
        <f>IF(AND(טבלה1013[[#This Row],[חיזוי - שבוע]]=1,J1071=1),1,"")</f>
        <v/>
      </c>
      <c r="P1070" s="1" t="str">
        <f>IF(AND(טבלה1013[[#This Row],[חיזוי טוב עם הפלגה?]]=1,טבלה1013[[#This Row],[וסת קבוע אחרון]]&lt;&gt;28,X1069=1),1,"")</f>
        <v/>
      </c>
      <c r="Q1070" s="1" t="str">
        <f>IF(AND(טבלה1013[[#This Row],[וסת השבוע פעיל?]]&lt;3,OR(טבלה1013[[#This Row],[CycleNumber]]&gt;B1071,B1071="")),1,"")</f>
        <v/>
      </c>
      <c r="R1070" s="1" t="str">
        <f>IF(טבלה1013[[#This Row],[האישה קבעה וסת שבוע?]]=1,IF(טבלה1013[[#This Row],[וסת השבוע פעיל?]]&lt;3,1,0),"")</f>
        <v/>
      </c>
      <c r="S10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0" s="1">
        <f t="shared" si="89"/>
        <v>0</v>
      </c>
      <c r="U1070" s="1" t="str">
        <f t="shared" si="90"/>
        <v/>
      </c>
      <c r="V1070" s="1" t="str">
        <f t="shared" si="91"/>
        <v/>
      </c>
      <c r="W1070" s="1" t="str">
        <f>IF(טבלה1013[[#This Row],[3 הפלגות זהות]]="","",IF(טבלה1013[[#This Row],[3 הפלגות זהות]]=1,טבלה1013[[#This Row],[LengthofCycle]],W1069))</f>
        <v/>
      </c>
      <c r="Y1070" s="1" t="str">
        <f>IF(OR(טבלה1013[[#This Row],[הווסת פעיל?]]=0,טבלה1013[[#This Row],[הווסת פעיל?]]=""),"",SUM(Y1069,טבלה1013[[#This Row],[הווסת פעיל?]]))</f>
        <v/>
      </c>
      <c r="Z1070" s="1" t="str">
        <f>IF(AND(טבלה1013[[#This Row],[כמה מחזורים עד עקירה]]&lt;&gt;"",Y1071=""),טבלה1013[[#This Row],[כמה מחזורים עד עקירה]],"")</f>
        <v/>
      </c>
      <c r="AA1070" s="1" t="str">
        <f>IF(AND(טבלה1013[[#This Row],[הווסת פעיל?]]=1,טבלה1013[[#This Row],[וסת קבוע אחרון]]&lt;&gt;W1069),טבלה1013[[#This Row],[וסת קבוע אחרון]],"")</f>
        <v/>
      </c>
      <c r="AB1070" s="1" t="str">
        <f>IF(AND(טבלה1013[[#This Row],[הווסת פעיל?]]=1,X1069=0,טבלה1013[[#This Row],[וסת קבוע אחרון]]=W1069),טבלה1013[[#This Row],[וסת קבוע אחרון]],"")</f>
        <v/>
      </c>
      <c r="AC1070" s="1" t="str">
        <f>IF(AND(טבלה1013[[#This Row],[הווסת פעיל?]]=1,X1069=0,טבלה1013[[#This Row],[וסת קבוע אחרון]]&lt;&gt;W1069),1,"")</f>
        <v/>
      </c>
      <c r="AD1070" s="1" t="str">
        <f>IF(AND(טבלה1013[[#This Row],[הווסת פעיל?]]&lt;&gt;"",B1071=1),טבלה1013[[#This Row],[CycleNumber]],"")</f>
        <v/>
      </c>
      <c r="AE1070" s="1" t="str">
        <f>IF(AND(טבלה1013[[#This Row],[הווסת פעיל?]]&lt;&gt;"",X1069=""),טבלה1013[[#This Row],[CycleNumber]],"")</f>
        <v/>
      </c>
      <c r="AF1070" s="1" t="str">
        <f>IF(B1071=1,"",IF(טבלה1013[[#This Row],[הווסת פעיל?]]=1,IF(טבלה1013[[#This Row],[וסת קבוע אחרון]]=F1071,1,0),""))</f>
        <v/>
      </c>
      <c r="AG1070" s="1" t="str">
        <f>IF(B1071=1,"",IF(טבלה1013[[#This Row],[הווסת פעיל?]]=1,IF(OR(טבלה1013[[#This Row],[וסת קבוע אחרון]]=F1071,F1071=טבלה1013[[#This Row],[LengthofCycle]]),1,0),""))</f>
        <v/>
      </c>
      <c r="AH1070" s="1" t="str">
        <f>IF(B1071=1,"",IF(טבלה1013[[#This Row],[הווסת פעיל?]]=1,IF(OR(טבלה1013[[#This Row],[וסת קבוע אחרון]]=F1071,F1071=טבלה1013[[#This Row],[LengthofCycle]],AND(טבלה1013[[#This Row],[LengthofCycle]]&lt;&gt;טבלה1013[[#This Row],[וסת קבוע אחרון]],OR(F1071=28,F1071=29))),1,0),""))</f>
        <v/>
      </c>
      <c r="AI1070" s="1" t="str">
        <f>IF(AND(טבלה1013[[#This Row],[הווסת פעיל?]]=1,B1071=1),1,"")</f>
        <v/>
      </c>
      <c r="AJ1070" s="4">
        <f>IF(AND(טבלה1013[[#This Row],[הווסת פעיל?]]&lt;&gt;1,B1071&lt;&gt;1,B1071&lt;&gt;""),IF(טבלה1013[[#This Row],[LengthofCycle]]=F1071,1,0),"")</f>
        <v>0</v>
      </c>
      <c r="AK1070" s="4">
        <f>IF(AND(טבלה1013[[#This Row],[הווסת פעיל?]]&lt;&gt;1,B1071&lt;&gt;1,B1071&lt;&gt;""),IF(OR(טבלה1013[[#This Row],[LengthofCycle]]=F1071,F1071=29),1,0),"")</f>
        <v>0</v>
      </c>
      <c r="AL1070" s="4">
        <f>IF(AND(טבלה1013[[#This Row],[הווסת פעיל?]]&lt;&gt;1,B1071&lt;&gt;1,B1071&lt;&gt;""),IF(OR(טבלה1013[[#This Row],[LengthofCycle]]=F1071,F1071=29,F1071=28),1,0),"")</f>
        <v>0</v>
      </c>
    </row>
    <row r="1071" spans="1:38" x14ac:dyDescent="0.25">
      <c r="A1071" s="1" t="s">
        <v>144</v>
      </c>
      <c r="B1071" s="1">
        <v>4</v>
      </c>
      <c r="C1071" s="1">
        <v>0</v>
      </c>
      <c r="D1071" s="1">
        <v>1</v>
      </c>
      <c r="E1071" s="1">
        <v>0</v>
      </c>
      <c r="F1071" s="1">
        <v>32</v>
      </c>
      <c r="G1071" s="1">
        <f>טבלה1013[[#This Row],[LengthofCycle]]+1</f>
        <v>33</v>
      </c>
      <c r="H1071" s="1" t="str">
        <f>IF(IFERROR(LOOKUP(טבלה1013[[#This Row],[ClientID]],קביעויות[השבוע]),FALSE)=טבלה1013[[#This Row],[ClientID]],1,"")</f>
        <v/>
      </c>
      <c r="I1071" s="1" t="str">
        <f>IF(AND(טבלה1013[[#This Row],[CycleNumber]]&gt;1,OR(B1072="",טבלה1013[[#This Row],[CycleNumber]]&gt;B1070)),IF(OR(AND(טבלה1013[[#This Row],[LengthofCycle]]=28,F1070=28),AND(טבלה1013[[#This Row],[LengthofCycle]]=35,F1070=35)),1,""),"")</f>
        <v/>
      </c>
      <c r="J1071" s="1" t="str">
        <f>IF(AND(טבלה1013[[#This Row],[וסת השבוע]]=1,I1070=1,טבלה1013[[#This Row],[CycleNumber]]&gt;B1070),1,"")</f>
        <v/>
      </c>
      <c r="K1071" s="1" t="str">
        <f>IF(טבלה1013[[#This Row],[CycleNumber]]=1,"",IF(טבלה1013[[#This Row],[וסת השבוע]]=1,0,IF(K1070="","",IF(K1070=0,IF(טבלה1013[[#This Row],[LengthofCycle]]=28,0,1),IF(K1070=1,IF(טבלה1013[[#This Row],[LengthofCycle]]+F1070=28*2,0,2),IF(K1070=2,IF(טבלה1013[[#This Row],[LengthofCycle]]+F1070+F1069=28*3,0,3),""))))))</f>
        <v/>
      </c>
      <c r="L1071" s="1" t="str">
        <f>IF(טבלה1013[[#This Row],[וסת השבוע]]=1,IF(טבלה1013[[#This Row],[וסת השבוע וההפלגה ביחד]]=1,L1070+1,0),IF(AND(טבלה1013[[#This Row],[CycleNumber]]&gt;B1070,טבלה1013[[#This Row],[CycleNumber]]&gt;1),IF(טבלה1013[[#This Row],[וסת השבוע פעיל?]]&lt;&gt;"",L1070+1,""),""))</f>
        <v/>
      </c>
      <c r="M1071" s="1" t="str">
        <f>IF(AND(טבלה1013[[#This Row],[וסת השבוע פעיל?]]&lt;&gt;"",טבלה1013[[#This Row],[CycleNumber]]&lt;B1072,B1072&lt;&gt;"",טבלה1013[[#This Row],[וסת השבוע פעיל?]]&lt;3),IF(K1072=0,IF(AND(טבלה1013[[#This Row],[וסת השבוע פעיל?]]&gt;0,I1072=1),0,1),0),"")</f>
        <v/>
      </c>
      <c r="N1071" s="1" t="str">
        <f t="shared" si="88"/>
        <v/>
      </c>
      <c r="O1071" s="1" t="str">
        <f>IF(AND(טבלה1013[[#This Row],[חיזוי - שבוע]]=1,J1072=1),1,"")</f>
        <v/>
      </c>
      <c r="P1071" s="1" t="str">
        <f>IF(AND(טבלה1013[[#This Row],[חיזוי טוב עם הפלגה?]]=1,טבלה1013[[#This Row],[וסת קבוע אחרון]]&lt;&gt;28,X1070=1),1,"")</f>
        <v/>
      </c>
      <c r="Q1071" s="1" t="str">
        <f>IF(AND(טבלה1013[[#This Row],[וסת השבוע פעיל?]]&lt;3,OR(טבלה1013[[#This Row],[CycleNumber]]&gt;B1072,B1072="")),1,"")</f>
        <v/>
      </c>
      <c r="R1071" s="1" t="str">
        <f>IF(טבלה1013[[#This Row],[האישה קבעה וסת שבוע?]]=1,IF(טבלה1013[[#This Row],[וסת השבוע פעיל?]]&lt;3,1,0),"")</f>
        <v/>
      </c>
      <c r="S10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1" s="1">
        <f t="shared" si="89"/>
        <v>0</v>
      </c>
      <c r="U1071" s="1">
        <f t="shared" si="90"/>
        <v>0</v>
      </c>
      <c r="V1071" s="1" t="str">
        <f t="shared" si="91"/>
        <v/>
      </c>
      <c r="W1071" s="1" t="str">
        <f>IF(טבלה1013[[#This Row],[3 הפלגות זהות]]="","",IF(טבלה1013[[#This Row],[3 הפלגות זהות]]=1,טבלה1013[[#This Row],[LengthofCycle]],W1070))</f>
        <v/>
      </c>
      <c r="Y1071" s="1" t="str">
        <f>IF(OR(טבלה1013[[#This Row],[הווסת פעיל?]]=0,טבלה1013[[#This Row],[הווסת פעיל?]]=""),"",SUM(Y1070,טבלה1013[[#This Row],[הווסת פעיל?]]))</f>
        <v/>
      </c>
      <c r="Z1071" s="1" t="str">
        <f>IF(AND(טבלה1013[[#This Row],[כמה מחזורים עד עקירה]]&lt;&gt;"",Y1072=""),טבלה1013[[#This Row],[כמה מחזורים עד עקירה]],"")</f>
        <v/>
      </c>
      <c r="AA1071" s="1" t="str">
        <f>IF(AND(טבלה1013[[#This Row],[הווסת פעיל?]]=1,טבלה1013[[#This Row],[וסת קבוע אחרון]]&lt;&gt;W1070),טבלה1013[[#This Row],[וסת קבוע אחרון]],"")</f>
        <v/>
      </c>
      <c r="AB1071" s="1" t="str">
        <f>IF(AND(טבלה1013[[#This Row],[הווסת פעיל?]]=1,X1070=0,טבלה1013[[#This Row],[וסת קבוע אחרון]]=W1070),טבלה1013[[#This Row],[וסת קבוע אחרון]],"")</f>
        <v/>
      </c>
      <c r="AC1071" s="1" t="str">
        <f>IF(AND(טבלה1013[[#This Row],[הווסת פעיל?]]=1,X1070=0,טבלה1013[[#This Row],[וסת קבוע אחרון]]&lt;&gt;W1070),1,"")</f>
        <v/>
      </c>
      <c r="AD1071" s="1" t="str">
        <f>IF(AND(טבלה1013[[#This Row],[הווסת פעיל?]]&lt;&gt;"",B1072=1),טבלה1013[[#This Row],[CycleNumber]],"")</f>
        <v/>
      </c>
      <c r="AE1071" s="1" t="str">
        <f>IF(AND(טבלה1013[[#This Row],[הווסת פעיל?]]&lt;&gt;"",X1070=""),טבלה1013[[#This Row],[CycleNumber]],"")</f>
        <v/>
      </c>
      <c r="AF1071" s="1" t="str">
        <f>IF(B1072=1,"",IF(טבלה1013[[#This Row],[הווסת פעיל?]]=1,IF(טבלה1013[[#This Row],[וסת קבוע אחרון]]=F1072,1,0),""))</f>
        <v/>
      </c>
      <c r="AG1071" s="1" t="str">
        <f>IF(B1072=1,"",IF(טבלה1013[[#This Row],[הווסת פעיל?]]=1,IF(OR(טבלה1013[[#This Row],[וסת קבוע אחרון]]=F1072,F1072=טבלה1013[[#This Row],[LengthofCycle]]),1,0),""))</f>
        <v/>
      </c>
      <c r="AH1071" s="1" t="str">
        <f>IF(B1072=1,"",IF(טבלה1013[[#This Row],[הווסת פעיל?]]=1,IF(OR(טבלה1013[[#This Row],[וסת קבוע אחרון]]=F1072,F1072=טבלה1013[[#This Row],[LengthofCycle]],AND(טבלה1013[[#This Row],[LengthofCycle]]&lt;&gt;טבלה1013[[#This Row],[וסת קבוע אחרון]],OR(F1072=28,F1072=29))),1,0),""))</f>
        <v/>
      </c>
      <c r="AI1071" s="1" t="str">
        <f>IF(AND(טבלה1013[[#This Row],[הווסת פעיל?]]=1,B1072=1),1,"")</f>
        <v/>
      </c>
      <c r="AJ1071" s="4">
        <f>IF(AND(טבלה1013[[#This Row],[הווסת פעיל?]]&lt;&gt;1,B1072&lt;&gt;1,B1072&lt;&gt;""),IF(טבלה1013[[#This Row],[LengthofCycle]]=F1072,1,0),"")</f>
        <v>0</v>
      </c>
      <c r="AK1071" s="4">
        <f>IF(AND(טבלה1013[[#This Row],[הווסת פעיל?]]&lt;&gt;1,B1072&lt;&gt;1,B1072&lt;&gt;""),IF(OR(טבלה1013[[#This Row],[LengthofCycle]]=F1072,F1072=29),1,0),"")</f>
        <v>0</v>
      </c>
      <c r="AL1071" s="4">
        <f>IF(AND(טבלה1013[[#This Row],[הווסת פעיל?]]&lt;&gt;1,B1072&lt;&gt;1,B1072&lt;&gt;""),IF(OR(טבלה1013[[#This Row],[LengthofCycle]]=F1072,F1072=29,F1072=28),1,0),"")</f>
        <v>0</v>
      </c>
    </row>
    <row r="1072" spans="1:38" x14ac:dyDescent="0.25">
      <c r="A1072" s="1" t="s">
        <v>144</v>
      </c>
      <c r="B1072" s="1">
        <v>5</v>
      </c>
      <c r="C1072" s="1">
        <v>0</v>
      </c>
      <c r="D1072" s="1">
        <v>1</v>
      </c>
      <c r="E1072" s="1">
        <v>0</v>
      </c>
      <c r="F1072" s="1">
        <v>26</v>
      </c>
      <c r="G1072" s="1">
        <f>טבלה1013[[#This Row],[LengthofCycle]]+1</f>
        <v>27</v>
      </c>
      <c r="H1072" s="1" t="str">
        <f>IF(IFERROR(LOOKUP(טבלה1013[[#This Row],[ClientID]],קביעויות[השבוע]),FALSE)=טבלה1013[[#This Row],[ClientID]],1,"")</f>
        <v/>
      </c>
      <c r="I1072" s="1" t="str">
        <f>IF(AND(טבלה1013[[#This Row],[CycleNumber]]&gt;1,OR(B1073="",טבלה1013[[#This Row],[CycleNumber]]&gt;B1071)),IF(OR(AND(טבלה1013[[#This Row],[LengthofCycle]]=28,F1071=28),AND(טבלה1013[[#This Row],[LengthofCycle]]=35,F1071=35)),1,""),"")</f>
        <v/>
      </c>
      <c r="J1072" s="1" t="str">
        <f>IF(AND(טבלה1013[[#This Row],[וסת השבוע]]=1,I1071=1,טבלה1013[[#This Row],[CycleNumber]]&gt;B1071),1,"")</f>
        <v/>
      </c>
      <c r="K1072" s="1" t="str">
        <f>IF(טבלה1013[[#This Row],[CycleNumber]]=1,"",IF(טבלה1013[[#This Row],[וסת השבוע]]=1,0,IF(K1071="","",IF(K1071=0,IF(טבלה1013[[#This Row],[LengthofCycle]]=28,0,1),IF(K1071=1,IF(טבלה1013[[#This Row],[LengthofCycle]]+F1071=28*2,0,2),IF(K1071=2,IF(טבלה1013[[#This Row],[LengthofCycle]]+F1071+F1070=28*3,0,3),""))))))</f>
        <v/>
      </c>
      <c r="L1072" s="1" t="str">
        <f>IF(טבלה1013[[#This Row],[וסת השבוע]]=1,IF(טבלה1013[[#This Row],[וסת השבוע וההפלגה ביחד]]=1,L1071+1,0),IF(AND(טבלה1013[[#This Row],[CycleNumber]]&gt;B1071,טבלה1013[[#This Row],[CycleNumber]]&gt;1),IF(טבלה1013[[#This Row],[וסת השבוע פעיל?]]&lt;&gt;"",L1071+1,""),""))</f>
        <v/>
      </c>
      <c r="M1072" s="1" t="str">
        <f>IF(AND(טבלה1013[[#This Row],[וסת השבוע פעיל?]]&lt;&gt;"",טבלה1013[[#This Row],[CycleNumber]]&lt;B1073,B1073&lt;&gt;"",טבלה1013[[#This Row],[וסת השבוע פעיל?]]&lt;3),IF(K1073=0,IF(AND(טבלה1013[[#This Row],[וסת השבוע פעיל?]]&gt;0,I1073=1),0,1),0),"")</f>
        <v/>
      </c>
      <c r="N1072" s="1" t="str">
        <f t="shared" si="88"/>
        <v/>
      </c>
      <c r="O1072" s="1" t="str">
        <f>IF(AND(טבלה1013[[#This Row],[חיזוי - שבוע]]=1,J1073=1),1,"")</f>
        <v/>
      </c>
      <c r="P1072" s="1" t="str">
        <f>IF(AND(טבלה1013[[#This Row],[חיזוי טוב עם הפלגה?]]=1,טבלה1013[[#This Row],[וסת קבוע אחרון]]&lt;&gt;28,X1071=1),1,"")</f>
        <v/>
      </c>
      <c r="Q1072" s="1" t="str">
        <f>IF(AND(טבלה1013[[#This Row],[וסת השבוע פעיל?]]&lt;3,OR(טבלה1013[[#This Row],[CycleNumber]]&gt;B1073,B1073="")),1,"")</f>
        <v/>
      </c>
      <c r="R1072" s="1" t="str">
        <f>IF(טבלה1013[[#This Row],[האישה קבעה וסת שבוע?]]=1,IF(טבלה1013[[#This Row],[וסת השבוע פעיל?]]&lt;3,1,0),"")</f>
        <v/>
      </c>
      <c r="S10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2" s="1">
        <f t="shared" si="89"/>
        <v>0</v>
      </c>
      <c r="U1072" s="1">
        <f t="shared" si="90"/>
        <v>0</v>
      </c>
      <c r="V1072" s="1">
        <f t="shared" si="91"/>
        <v>0</v>
      </c>
      <c r="W1072" s="1" t="str">
        <f>IF(טבלה1013[[#This Row],[3 הפלגות זהות]]="","",IF(טבלה1013[[#This Row],[3 הפלגות זהות]]=1,טבלה1013[[#This Row],[LengthofCycle]],W1071))</f>
        <v/>
      </c>
      <c r="Y1072" s="1" t="str">
        <f>IF(OR(טבלה1013[[#This Row],[הווסת פעיל?]]=0,טבלה1013[[#This Row],[הווסת פעיל?]]=""),"",SUM(Y1071,טבלה1013[[#This Row],[הווסת פעיל?]]))</f>
        <v/>
      </c>
      <c r="Z1072" s="1" t="str">
        <f>IF(AND(טבלה1013[[#This Row],[כמה מחזורים עד עקירה]]&lt;&gt;"",Y1073=""),טבלה1013[[#This Row],[כמה מחזורים עד עקירה]],"")</f>
        <v/>
      </c>
      <c r="AA1072" s="1" t="str">
        <f>IF(AND(טבלה1013[[#This Row],[הווסת פעיל?]]=1,טבלה1013[[#This Row],[וסת קבוע אחרון]]&lt;&gt;W1071),טבלה1013[[#This Row],[וסת קבוע אחרון]],"")</f>
        <v/>
      </c>
      <c r="AB1072" s="1" t="str">
        <f>IF(AND(טבלה1013[[#This Row],[הווסת פעיל?]]=1,X1071=0,טבלה1013[[#This Row],[וסת קבוע אחרון]]=W1071),טבלה1013[[#This Row],[וסת קבוע אחרון]],"")</f>
        <v/>
      </c>
      <c r="AC1072" s="1" t="str">
        <f>IF(AND(טבלה1013[[#This Row],[הווסת פעיל?]]=1,X1071=0,טבלה1013[[#This Row],[וסת קבוע אחרון]]&lt;&gt;W1071),1,"")</f>
        <v/>
      </c>
      <c r="AD1072" s="1" t="str">
        <f>IF(AND(טבלה1013[[#This Row],[הווסת פעיל?]]&lt;&gt;"",B1073=1),טבלה1013[[#This Row],[CycleNumber]],"")</f>
        <v/>
      </c>
      <c r="AE1072" s="1" t="str">
        <f>IF(AND(טבלה1013[[#This Row],[הווסת פעיל?]]&lt;&gt;"",X1071=""),טבלה1013[[#This Row],[CycleNumber]],"")</f>
        <v/>
      </c>
      <c r="AF1072" s="1" t="str">
        <f>IF(B1073=1,"",IF(טבלה1013[[#This Row],[הווסת פעיל?]]=1,IF(טבלה1013[[#This Row],[וסת קבוע אחרון]]=F1073,1,0),""))</f>
        <v/>
      </c>
      <c r="AG1072" s="1" t="str">
        <f>IF(B1073=1,"",IF(טבלה1013[[#This Row],[הווסת פעיל?]]=1,IF(OR(טבלה1013[[#This Row],[וסת קבוע אחרון]]=F1073,F1073=טבלה1013[[#This Row],[LengthofCycle]]),1,0),""))</f>
        <v/>
      </c>
      <c r="AH1072" s="1" t="str">
        <f>IF(B1073=1,"",IF(טבלה1013[[#This Row],[הווסת פעיל?]]=1,IF(OR(טבלה1013[[#This Row],[וסת קבוע אחרון]]=F1073,F1073=טבלה1013[[#This Row],[LengthofCycle]],AND(טבלה1013[[#This Row],[LengthofCycle]]&lt;&gt;טבלה1013[[#This Row],[וסת קבוע אחרון]],OR(F1073=28,F1073=29))),1,0),""))</f>
        <v/>
      </c>
      <c r="AI1072" s="1" t="str">
        <f>IF(AND(טבלה1013[[#This Row],[הווסת פעיל?]]=1,B1073=1),1,"")</f>
        <v/>
      </c>
      <c r="AJ1072" s="4">
        <f>IF(AND(טבלה1013[[#This Row],[הווסת פעיל?]]&lt;&gt;1,B1073&lt;&gt;1,B1073&lt;&gt;""),IF(טבלה1013[[#This Row],[LengthofCycle]]=F1073,1,0),"")</f>
        <v>0</v>
      </c>
      <c r="AK1072" s="4">
        <f>IF(AND(טבלה1013[[#This Row],[הווסת פעיל?]]&lt;&gt;1,B1073&lt;&gt;1,B1073&lt;&gt;""),IF(OR(טבלה1013[[#This Row],[LengthofCycle]]=F1073,F1073=29),1,0),"")</f>
        <v>0</v>
      </c>
      <c r="AL1072" s="4">
        <f>IF(AND(טבלה1013[[#This Row],[הווסת פעיל?]]&lt;&gt;1,B1073&lt;&gt;1,B1073&lt;&gt;""),IF(OR(טבלה1013[[#This Row],[LengthofCycle]]=F1073,F1073=29,F1073=28),1,0),"")</f>
        <v>0</v>
      </c>
    </row>
    <row r="1073" spans="1:38" x14ac:dyDescent="0.25">
      <c r="A1073" s="1" t="s">
        <v>144</v>
      </c>
      <c r="B1073" s="1">
        <v>6</v>
      </c>
      <c r="C1073" s="1">
        <v>0</v>
      </c>
      <c r="D1073" s="1">
        <v>1</v>
      </c>
      <c r="E1073" s="1">
        <v>0</v>
      </c>
      <c r="F1073" s="1">
        <v>30</v>
      </c>
      <c r="G1073" s="1">
        <f>טבלה1013[[#This Row],[LengthofCycle]]+1</f>
        <v>31</v>
      </c>
      <c r="H1073" s="1" t="str">
        <f>IF(IFERROR(LOOKUP(טבלה1013[[#This Row],[ClientID]],קביעויות[השבוע]),FALSE)=טבלה1013[[#This Row],[ClientID]],1,"")</f>
        <v/>
      </c>
      <c r="I1073" s="1" t="str">
        <f>IF(AND(טבלה1013[[#This Row],[CycleNumber]]&gt;1,OR(B1074="",טבלה1013[[#This Row],[CycleNumber]]&gt;B1072)),IF(OR(AND(טבלה1013[[#This Row],[LengthofCycle]]=28,F1072=28),AND(טבלה1013[[#This Row],[LengthofCycle]]=35,F1072=35)),1,""),"")</f>
        <v/>
      </c>
      <c r="J1073" s="1" t="str">
        <f>IF(AND(טבלה1013[[#This Row],[וסת השבוע]]=1,I1072=1,טבלה1013[[#This Row],[CycleNumber]]&gt;B1072),1,"")</f>
        <v/>
      </c>
      <c r="K1073" s="1" t="str">
        <f>IF(טבלה1013[[#This Row],[CycleNumber]]=1,"",IF(טבלה1013[[#This Row],[וסת השבוע]]=1,0,IF(K1072="","",IF(K1072=0,IF(טבלה1013[[#This Row],[LengthofCycle]]=28,0,1),IF(K1072=1,IF(טבלה1013[[#This Row],[LengthofCycle]]+F1072=28*2,0,2),IF(K1072=2,IF(טבלה1013[[#This Row],[LengthofCycle]]+F1072+F1071=28*3,0,3),""))))))</f>
        <v/>
      </c>
      <c r="L1073" s="1" t="str">
        <f>IF(טבלה1013[[#This Row],[וסת השבוע]]=1,IF(טבלה1013[[#This Row],[וסת השבוע וההפלגה ביחד]]=1,L1072+1,0),IF(AND(טבלה1013[[#This Row],[CycleNumber]]&gt;B1072,טבלה1013[[#This Row],[CycleNumber]]&gt;1),IF(טבלה1013[[#This Row],[וסת השבוע פעיל?]]&lt;&gt;"",L1072+1,""),""))</f>
        <v/>
      </c>
      <c r="M1073" s="1" t="str">
        <f>IF(AND(טבלה1013[[#This Row],[וסת השבוע פעיל?]]&lt;&gt;"",טבלה1013[[#This Row],[CycleNumber]]&lt;B1074,B1074&lt;&gt;"",טבלה1013[[#This Row],[וסת השבוע פעיל?]]&lt;3),IF(K1074=0,IF(AND(טבלה1013[[#This Row],[וסת השבוע פעיל?]]&gt;0,I1074=1),0,1),0),"")</f>
        <v/>
      </c>
      <c r="N1073" s="1" t="str">
        <f t="shared" si="88"/>
        <v/>
      </c>
      <c r="O1073" s="1" t="str">
        <f>IF(AND(טבלה1013[[#This Row],[חיזוי - שבוע]]=1,J1074=1),1,"")</f>
        <v/>
      </c>
      <c r="P1073" s="1" t="str">
        <f>IF(AND(טבלה1013[[#This Row],[חיזוי טוב עם הפלגה?]]=1,טבלה1013[[#This Row],[וסת קבוע אחרון]]&lt;&gt;28,X1072=1),1,"")</f>
        <v/>
      </c>
      <c r="Q1073" s="1" t="str">
        <f>IF(AND(טבלה1013[[#This Row],[וסת השבוע פעיל?]]&lt;3,OR(טבלה1013[[#This Row],[CycleNumber]]&gt;B1074,B1074="")),1,"")</f>
        <v/>
      </c>
      <c r="R1073" s="1" t="str">
        <f>IF(טבלה1013[[#This Row],[האישה קבעה וסת שבוע?]]=1,IF(טבלה1013[[#This Row],[וסת השבוע פעיל?]]&lt;3,1,0),"")</f>
        <v/>
      </c>
      <c r="S10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3" s="1">
        <f t="shared" si="89"/>
        <v>0</v>
      </c>
      <c r="U1073" s="1">
        <f t="shared" si="90"/>
        <v>0</v>
      </c>
      <c r="V1073" s="1">
        <f t="shared" si="91"/>
        <v>0</v>
      </c>
      <c r="W1073" s="1" t="str">
        <f>IF(טבלה1013[[#This Row],[3 הפלגות זהות]]="","",IF(טבלה1013[[#This Row],[3 הפלגות זהות]]=1,טבלה1013[[#This Row],[LengthofCycle]],W1072))</f>
        <v/>
      </c>
      <c r="Y1073" s="1" t="str">
        <f>IF(OR(טבלה1013[[#This Row],[הווסת פעיל?]]=0,טבלה1013[[#This Row],[הווסת פעיל?]]=""),"",SUM(Y1072,טבלה1013[[#This Row],[הווסת פעיל?]]))</f>
        <v/>
      </c>
      <c r="Z1073" s="1" t="str">
        <f>IF(AND(טבלה1013[[#This Row],[כמה מחזורים עד עקירה]]&lt;&gt;"",Y1074=""),טבלה1013[[#This Row],[כמה מחזורים עד עקירה]],"")</f>
        <v/>
      </c>
      <c r="AA1073" s="1" t="str">
        <f>IF(AND(טבלה1013[[#This Row],[הווסת פעיל?]]=1,טבלה1013[[#This Row],[וסת קבוע אחרון]]&lt;&gt;W1072),טבלה1013[[#This Row],[וסת קבוע אחרון]],"")</f>
        <v/>
      </c>
      <c r="AB1073" s="1" t="str">
        <f>IF(AND(טבלה1013[[#This Row],[הווסת פעיל?]]=1,X1072=0,טבלה1013[[#This Row],[וסת קבוע אחרון]]=W1072),טבלה1013[[#This Row],[וסת קבוע אחרון]],"")</f>
        <v/>
      </c>
      <c r="AC1073" s="1" t="str">
        <f>IF(AND(טבלה1013[[#This Row],[הווסת פעיל?]]=1,X1072=0,טבלה1013[[#This Row],[וסת קבוע אחרון]]&lt;&gt;W1072),1,"")</f>
        <v/>
      </c>
      <c r="AD1073" s="1" t="str">
        <f>IF(AND(טבלה1013[[#This Row],[הווסת פעיל?]]&lt;&gt;"",B1074=1),טבלה1013[[#This Row],[CycleNumber]],"")</f>
        <v/>
      </c>
      <c r="AE1073" s="1" t="str">
        <f>IF(AND(טבלה1013[[#This Row],[הווסת פעיל?]]&lt;&gt;"",X1072=""),טבלה1013[[#This Row],[CycleNumber]],"")</f>
        <v/>
      </c>
      <c r="AF1073" s="1" t="str">
        <f>IF(B1074=1,"",IF(טבלה1013[[#This Row],[הווסת פעיל?]]=1,IF(טבלה1013[[#This Row],[וסת קבוע אחרון]]=F1074,1,0),""))</f>
        <v/>
      </c>
      <c r="AG1073" s="1" t="str">
        <f>IF(B1074=1,"",IF(טבלה1013[[#This Row],[הווסת פעיל?]]=1,IF(OR(טבלה1013[[#This Row],[וסת קבוע אחרון]]=F1074,F1074=טבלה1013[[#This Row],[LengthofCycle]]),1,0),""))</f>
        <v/>
      </c>
      <c r="AH1073" s="1" t="str">
        <f>IF(B1074=1,"",IF(טבלה1013[[#This Row],[הווסת פעיל?]]=1,IF(OR(טבלה1013[[#This Row],[וסת קבוע אחרון]]=F1074,F1074=טבלה1013[[#This Row],[LengthofCycle]],AND(טבלה1013[[#This Row],[LengthofCycle]]&lt;&gt;טבלה1013[[#This Row],[וסת קבוע אחרון]],OR(F1074=28,F1074=29))),1,0),""))</f>
        <v/>
      </c>
      <c r="AI1073" s="1" t="str">
        <f>IF(AND(טבלה1013[[#This Row],[הווסת פעיל?]]=1,B1074=1),1,"")</f>
        <v/>
      </c>
      <c r="AJ1073" s="4">
        <f>IF(AND(טבלה1013[[#This Row],[הווסת פעיל?]]&lt;&gt;1,B1074&lt;&gt;1,B1074&lt;&gt;""),IF(טבלה1013[[#This Row],[LengthofCycle]]=F1074,1,0),"")</f>
        <v>0</v>
      </c>
      <c r="AK1073" s="4">
        <f>IF(AND(טבלה1013[[#This Row],[הווסת פעיל?]]&lt;&gt;1,B1074&lt;&gt;1,B1074&lt;&gt;""),IF(OR(טבלה1013[[#This Row],[LengthofCycle]]=F1074,F1074=29),1,0),"")</f>
        <v>0</v>
      </c>
      <c r="AL1073" s="4">
        <f>IF(AND(טבלה1013[[#This Row],[הווסת פעיל?]]&lt;&gt;1,B1074&lt;&gt;1,B1074&lt;&gt;""),IF(OR(טבלה1013[[#This Row],[LengthofCycle]]=F1074,F1074=29,F1074=28),1,0),"")</f>
        <v>0</v>
      </c>
    </row>
    <row r="1074" spans="1:38" x14ac:dyDescent="0.25">
      <c r="A1074" s="1" t="s">
        <v>144</v>
      </c>
      <c r="B1074" s="1">
        <v>7</v>
      </c>
      <c r="C1074" s="1">
        <v>0</v>
      </c>
      <c r="D1074" s="1">
        <v>0</v>
      </c>
      <c r="E1074" s="1">
        <v>0</v>
      </c>
      <c r="F1074" s="1">
        <v>26</v>
      </c>
      <c r="G1074" s="1">
        <f>טבלה1013[[#This Row],[LengthofCycle]]+1</f>
        <v>27</v>
      </c>
      <c r="H1074" s="1" t="str">
        <f>IF(IFERROR(LOOKUP(טבלה1013[[#This Row],[ClientID]],קביעויות[השבוע]),FALSE)=טבלה1013[[#This Row],[ClientID]],1,"")</f>
        <v/>
      </c>
      <c r="I1074" s="1" t="str">
        <f>IF(AND(טבלה1013[[#This Row],[CycleNumber]]&gt;1,OR(B1075="",טבלה1013[[#This Row],[CycleNumber]]&gt;B1073)),IF(OR(AND(טבלה1013[[#This Row],[LengthofCycle]]=28,F1073=28),AND(טבלה1013[[#This Row],[LengthofCycle]]=35,F1073=35)),1,""),"")</f>
        <v/>
      </c>
      <c r="J1074" s="1" t="str">
        <f>IF(AND(טבלה1013[[#This Row],[וסת השבוע]]=1,I1073=1,טבלה1013[[#This Row],[CycleNumber]]&gt;B1073),1,"")</f>
        <v/>
      </c>
      <c r="K1074" s="1" t="str">
        <f>IF(טבלה1013[[#This Row],[CycleNumber]]=1,"",IF(טבלה1013[[#This Row],[וסת השבוע]]=1,0,IF(K1073="","",IF(K1073=0,IF(טבלה1013[[#This Row],[LengthofCycle]]=28,0,1),IF(K1073=1,IF(טבלה1013[[#This Row],[LengthofCycle]]+F1073=28*2,0,2),IF(K1073=2,IF(טבלה1013[[#This Row],[LengthofCycle]]+F1073+F1072=28*3,0,3),""))))))</f>
        <v/>
      </c>
      <c r="L1074" s="1" t="str">
        <f>IF(טבלה1013[[#This Row],[וסת השבוע]]=1,IF(טבלה1013[[#This Row],[וסת השבוע וההפלגה ביחד]]=1,L1073+1,0),IF(AND(טבלה1013[[#This Row],[CycleNumber]]&gt;B1073,טבלה1013[[#This Row],[CycleNumber]]&gt;1),IF(טבלה1013[[#This Row],[וסת השבוע פעיל?]]&lt;&gt;"",L1073+1,""),""))</f>
        <v/>
      </c>
      <c r="M1074" s="1" t="str">
        <f>IF(AND(טבלה1013[[#This Row],[וסת השבוע פעיל?]]&lt;&gt;"",טבלה1013[[#This Row],[CycleNumber]]&lt;B1075,B1075&lt;&gt;"",טבלה1013[[#This Row],[וסת השבוע פעיל?]]&lt;3),IF(K1075=0,IF(AND(טבלה1013[[#This Row],[וסת השבוע פעיל?]]&gt;0,I1075=1),0,1),0),"")</f>
        <v/>
      </c>
      <c r="N1074" s="1" t="str">
        <f t="shared" si="88"/>
        <v/>
      </c>
      <c r="O1074" s="1" t="str">
        <f>IF(AND(טבלה1013[[#This Row],[חיזוי - שבוע]]=1,J1075=1),1,"")</f>
        <v/>
      </c>
      <c r="P1074" s="1" t="str">
        <f>IF(AND(טבלה1013[[#This Row],[חיזוי טוב עם הפלגה?]]=1,טבלה1013[[#This Row],[וסת קבוע אחרון]]&lt;&gt;28,X1073=1),1,"")</f>
        <v/>
      </c>
      <c r="Q1074" s="1" t="str">
        <f>IF(AND(טבלה1013[[#This Row],[וסת השבוע פעיל?]]&lt;3,OR(טבלה1013[[#This Row],[CycleNumber]]&gt;B1075,B1075="")),1,"")</f>
        <v/>
      </c>
      <c r="R1074" s="1" t="str">
        <f>IF(טבלה1013[[#This Row],[האישה קבעה וסת שבוע?]]=1,IF(טבלה1013[[#This Row],[וסת השבוע פעיל?]]&lt;3,1,0),"")</f>
        <v/>
      </c>
      <c r="S10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4" s="1">
        <f t="shared" si="89"/>
        <v>0</v>
      </c>
      <c r="U1074" s="1">
        <f t="shared" si="90"/>
        <v>0</v>
      </c>
      <c r="V1074" s="1">
        <f t="shared" si="91"/>
        <v>0</v>
      </c>
      <c r="W1074" s="1" t="str">
        <f>IF(טבלה1013[[#This Row],[3 הפלגות זהות]]="","",IF(טבלה1013[[#This Row],[3 הפלגות זהות]]=1,טבלה1013[[#This Row],[LengthofCycle]],W1073))</f>
        <v/>
      </c>
      <c r="Y1074" s="1" t="str">
        <f>IF(OR(טבלה1013[[#This Row],[הווסת פעיל?]]=0,טבלה1013[[#This Row],[הווסת פעיל?]]=""),"",SUM(Y1073,טבלה1013[[#This Row],[הווסת פעיל?]]))</f>
        <v/>
      </c>
      <c r="Z1074" s="1" t="str">
        <f>IF(AND(טבלה1013[[#This Row],[כמה מחזורים עד עקירה]]&lt;&gt;"",Y1075=""),טבלה1013[[#This Row],[כמה מחזורים עד עקירה]],"")</f>
        <v/>
      </c>
      <c r="AA1074" s="1" t="str">
        <f>IF(AND(טבלה1013[[#This Row],[הווסת פעיל?]]=1,טבלה1013[[#This Row],[וסת קבוע אחרון]]&lt;&gt;W1073),טבלה1013[[#This Row],[וסת קבוע אחרון]],"")</f>
        <v/>
      </c>
      <c r="AB1074" s="1" t="str">
        <f>IF(AND(טבלה1013[[#This Row],[הווסת פעיל?]]=1,X1073=0,טבלה1013[[#This Row],[וסת קבוע אחרון]]=W1073),טבלה1013[[#This Row],[וסת קבוע אחרון]],"")</f>
        <v/>
      </c>
      <c r="AC1074" s="1" t="str">
        <f>IF(AND(טבלה1013[[#This Row],[הווסת פעיל?]]=1,X1073=0,טבלה1013[[#This Row],[וסת קבוע אחרון]]&lt;&gt;W1073),1,"")</f>
        <v/>
      </c>
      <c r="AD1074" s="1" t="str">
        <f>IF(AND(טבלה1013[[#This Row],[הווסת פעיל?]]&lt;&gt;"",B1075=1),טבלה1013[[#This Row],[CycleNumber]],"")</f>
        <v/>
      </c>
      <c r="AE1074" s="1" t="str">
        <f>IF(AND(טבלה1013[[#This Row],[הווסת פעיל?]]&lt;&gt;"",X1073=""),טבלה1013[[#This Row],[CycleNumber]],"")</f>
        <v/>
      </c>
      <c r="AF1074" s="1" t="str">
        <f>IF(B1075=1,"",IF(טבלה1013[[#This Row],[הווסת פעיל?]]=1,IF(טבלה1013[[#This Row],[וסת קבוע אחרון]]=F1075,1,0),""))</f>
        <v/>
      </c>
      <c r="AG1074" s="1" t="str">
        <f>IF(B1075=1,"",IF(טבלה1013[[#This Row],[הווסת פעיל?]]=1,IF(OR(טבלה1013[[#This Row],[וסת קבוע אחרון]]=F1075,F1075=טבלה1013[[#This Row],[LengthofCycle]]),1,0),""))</f>
        <v/>
      </c>
      <c r="AH1074" s="1" t="str">
        <f>IF(B1075=1,"",IF(טבלה1013[[#This Row],[הווסת פעיל?]]=1,IF(OR(טבלה1013[[#This Row],[וסת קבוע אחרון]]=F1075,F1075=טבלה1013[[#This Row],[LengthofCycle]],AND(טבלה1013[[#This Row],[LengthofCycle]]&lt;&gt;טבלה1013[[#This Row],[וסת קבוע אחרון]],OR(F1075=28,F1075=29))),1,0),""))</f>
        <v/>
      </c>
      <c r="AI1074" s="1" t="str">
        <f>IF(AND(טבלה1013[[#This Row],[הווסת פעיל?]]=1,B1075=1),1,"")</f>
        <v/>
      </c>
      <c r="AJ1074" s="4">
        <f>IF(AND(טבלה1013[[#This Row],[הווסת פעיל?]]&lt;&gt;1,B1075&lt;&gt;1,B1075&lt;&gt;""),IF(טבלה1013[[#This Row],[LengthofCycle]]=F1075,1,0),"")</f>
        <v>0</v>
      </c>
      <c r="AK1074" s="4">
        <f>IF(AND(טבלה1013[[#This Row],[הווסת פעיל?]]&lt;&gt;1,B1075&lt;&gt;1,B1075&lt;&gt;""),IF(OR(טבלה1013[[#This Row],[LengthofCycle]]=F1075,F1075=29),1,0),"")</f>
        <v>0</v>
      </c>
      <c r="AL1074" s="4">
        <f>IF(AND(טבלה1013[[#This Row],[הווסת פעיל?]]&lt;&gt;1,B1075&lt;&gt;1,B1075&lt;&gt;""),IF(OR(טבלה1013[[#This Row],[LengthofCycle]]=F1075,F1075=29,F1075=28),1,0),"")</f>
        <v>1</v>
      </c>
    </row>
    <row r="1075" spans="1:38" x14ac:dyDescent="0.25">
      <c r="A1075" s="1" t="s">
        <v>144</v>
      </c>
      <c r="B1075" s="1">
        <v>8</v>
      </c>
      <c r="C1075" s="1">
        <v>0</v>
      </c>
      <c r="D1075" s="1">
        <v>1</v>
      </c>
      <c r="E1075" s="1">
        <v>0</v>
      </c>
      <c r="F1075" s="1">
        <v>28</v>
      </c>
      <c r="G1075" s="1">
        <f>טבלה1013[[#This Row],[LengthofCycle]]+1</f>
        <v>29</v>
      </c>
      <c r="H1075" s="1" t="str">
        <f>IF(IFERROR(LOOKUP(טבלה1013[[#This Row],[ClientID]],קביעויות[השבוע]),FALSE)=טבלה1013[[#This Row],[ClientID]],1,"")</f>
        <v/>
      </c>
      <c r="I1075" s="1" t="str">
        <f>IF(AND(טבלה1013[[#This Row],[CycleNumber]]&gt;1,OR(B1076="",טבלה1013[[#This Row],[CycleNumber]]&gt;B1074)),IF(OR(AND(טבלה1013[[#This Row],[LengthofCycle]]=28,F1074=28),AND(טבלה1013[[#This Row],[LengthofCycle]]=35,F1074=35)),1,""),"")</f>
        <v/>
      </c>
      <c r="J1075" s="1" t="str">
        <f>IF(AND(טבלה1013[[#This Row],[וסת השבוע]]=1,I1074=1,טבלה1013[[#This Row],[CycleNumber]]&gt;B1074),1,"")</f>
        <v/>
      </c>
      <c r="K1075" s="1" t="str">
        <f>IF(טבלה1013[[#This Row],[CycleNumber]]=1,"",IF(טבלה1013[[#This Row],[וסת השבוע]]=1,0,IF(K1074="","",IF(K1074=0,IF(טבלה1013[[#This Row],[LengthofCycle]]=28,0,1),IF(K1074=1,IF(טבלה1013[[#This Row],[LengthofCycle]]+F1074=28*2,0,2),IF(K1074=2,IF(טבלה1013[[#This Row],[LengthofCycle]]+F1074+F1073=28*3,0,3),""))))))</f>
        <v/>
      </c>
      <c r="L1075" s="1" t="str">
        <f>IF(טבלה1013[[#This Row],[וסת השבוע]]=1,IF(טבלה1013[[#This Row],[וסת השבוע וההפלגה ביחד]]=1,L1074+1,0),IF(AND(טבלה1013[[#This Row],[CycleNumber]]&gt;B1074,טבלה1013[[#This Row],[CycleNumber]]&gt;1),IF(טבלה1013[[#This Row],[וסת השבוע פעיל?]]&lt;&gt;"",L1074+1,""),""))</f>
        <v/>
      </c>
      <c r="M1075" s="1" t="str">
        <f>IF(AND(טבלה1013[[#This Row],[וסת השבוע פעיל?]]&lt;&gt;"",טבלה1013[[#This Row],[CycleNumber]]&lt;B1076,B1076&lt;&gt;"",טבלה1013[[#This Row],[וסת השבוע פעיל?]]&lt;3),IF(K1076=0,IF(AND(טבלה1013[[#This Row],[וסת השבוע פעיל?]]&gt;0,I1076=1),0,1),0),"")</f>
        <v/>
      </c>
      <c r="N1075" s="1" t="str">
        <f t="shared" si="88"/>
        <v/>
      </c>
      <c r="O1075" s="1" t="str">
        <f>IF(AND(טבלה1013[[#This Row],[חיזוי - שבוע]]=1,J1076=1),1,"")</f>
        <v/>
      </c>
      <c r="P1075" s="1" t="str">
        <f>IF(AND(טבלה1013[[#This Row],[חיזוי טוב עם הפלגה?]]=1,טבלה1013[[#This Row],[וסת קבוע אחרון]]&lt;&gt;28,X1074=1),1,"")</f>
        <v/>
      </c>
      <c r="Q1075" s="1" t="str">
        <f>IF(AND(טבלה1013[[#This Row],[וסת השבוע פעיל?]]&lt;3,OR(טבלה1013[[#This Row],[CycleNumber]]&gt;B1076,B1076="")),1,"")</f>
        <v/>
      </c>
      <c r="R1075" s="1" t="str">
        <f>IF(טבלה1013[[#This Row],[האישה קבעה וסת שבוע?]]=1,IF(טבלה1013[[#This Row],[וסת השבוע פעיל?]]&lt;3,1,0),"")</f>
        <v/>
      </c>
      <c r="S10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5" s="1">
        <f t="shared" si="89"/>
        <v>0</v>
      </c>
      <c r="U1075" s="1">
        <f t="shared" si="90"/>
        <v>0</v>
      </c>
      <c r="V1075" s="1">
        <f t="shared" si="91"/>
        <v>0</v>
      </c>
      <c r="W1075" s="1" t="str">
        <f>IF(טבלה1013[[#This Row],[3 הפלגות זהות]]="","",IF(טבלה1013[[#This Row],[3 הפלגות זהות]]=1,טבלה1013[[#This Row],[LengthofCycle]],W1074))</f>
        <v/>
      </c>
      <c r="Y1075" s="1" t="str">
        <f>IF(OR(טבלה1013[[#This Row],[הווסת פעיל?]]=0,טבלה1013[[#This Row],[הווסת פעיל?]]=""),"",SUM(Y1074,טבלה1013[[#This Row],[הווסת פעיל?]]))</f>
        <v/>
      </c>
      <c r="Z1075" s="1" t="str">
        <f>IF(AND(טבלה1013[[#This Row],[כמה מחזורים עד עקירה]]&lt;&gt;"",Y1076=""),טבלה1013[[#This Row],[כמה מחזורים עד עקירה]],"")</f>
        <v/>
      </c>
      <c r="AA1075" s="1" t="str">
        <f>IF(AND(טבלה1013[[#This Row],[הווסת פעיל?]]=1,טבלה1013[[#This Row],[וסת קבוע אחרון]]&lt;&gt;W1074),טבלה1013[[#This Row],[וסת קבוע אחרון]],"")</f>
        <v/>
      </c>
      <c r="AB1075" s="1" t="str">
        <f>IF(AND(טבלה1013[[#This Row],[הווסת פעיל?]]=1,X1074=0,טבלה1013[[#This Row],[וסת קבוע אחרון]]=W1074),טבלה1013[[#This Row],[וסת קבוע אחרון]],"")</f>
        <v/>
      </c>
      <c r="AC1075" s="1" t="str">
        <f>IF(AND(טבלה1013[[#This Row],[הווסת פעיל?]]=1,X1074=0,טבלה1013[[#This Row],[וסת קבוע אחרון]]&lt;&gt;W1074),1,"")</f>
        <v/>
      </c>
      <c r="AD1075" s="1" t="str">
        <f>IF(AND(טבלה1013[[#This Row],[הווסת פעיל?]]&lt;&gt;"",B1076=1),טבלה1013[[#This Row],[CycleNumber]],"")</f>
        <v/>
      </c>
      <c r="AE1075" s="1" t="str">
        <f>IF(AND(טבלה1013[[#This Row],[הווסת פעיל?]]&lt;&gt;"",X1074=""),טבלה1013[[#This Row],[CycleNumber]],"")</f>
        <v/>
      </c>
      <c r="AF1075" s="1" t="str">
        <f>IF(B1076=1,"",IF(טבלה1013[[#This Row],[הווסת פעיל?]]=1,IF(טבלה1013[[#This Row],[וסת קבוע אחרון]]=F1076,1,0),""))</f>
        <v/>
      </c>
      <c r="AG1075" s="1" t="str">
        <f>IF(B1076=1,"",IF(טבלה1013[[#This Row],[הווסת פעיל?]]=1,IF(OR(טבלה1013[[#This Row],[וסת קבוע אחרון]]=F1076,F1076=טבלה1013[[#This Row],[LengthofCycle]]),1,0),""))</f>
        <v/>
      </c>
      <c r="AH1075" s="1" t="str">
        <f>IF(B1076=1,"",IF(טבלה1013[[#This Row],[הווסת פעיל?]]=1,IF(OR(טבלה1013[[#This Row],[וסת קבוע אחרון]]=F1076,F1076=טבלה1013[[#This Row],[LengthofCycle]],AND(טבלה1013[[#This Row],[LengthofCycle]]&lt;&gt;טבלה1013[[#This Row],[וסת קבוע אחרון]],OR(F1076=28,F1076=29))),1,0),""))</f>
        <v/>
      </c>
      <c r="AI1075" s="1" t="str">
        <f>IF(AND(טבלה1013[[#This Row],[הווסת פעיל?]]=1,B1076=1),1,"")</f>
        <v/>
      </c>
      <c r="AJ1075" s="4">
        <f>IF(AND(טבלה1013[[#This Row],[הווסת פעיל?]]&lt;&gt;1,B1076&lt;&gt;1,B1076&lt;&gt;""),IF(טבלה1013[[#This Row],[LengthofCycle]]=F1076,1,0),"")</f>
        <v>0</v>
      </c>
      <c r="AK1075" s="4">
        <f>IF(AND(טבלה1013[[#This Row],[הווסת פעיל?]]&lt;&gt;1,B1076&lt;&gt;1,B1076&lt;&gt;""),IF(OR(טבלה1013[[#This Row],[LengthofCycle]]=F1076,F1076=29),1,0),"")</f>
        <v>0</v>
      </c>
      <c r="AL1075" s="4">
        <f>IF(AND(טבלה1013[[#This Row],[הווסת פעיל?]]&lt;&gt;1,B1076&lt;&gt;1,B1076&lt;&gt;""),IF(OR(טבלה1013[[#This Row],[LengthofCycle]]=F1076,F1076=29,F1076=28),1,0),"")</f>
        <v>0</v>
      </c>
    </row>
    <row r="1076" spans="1:38" x14ac:dyDescent="0.25">
      <c r="A1076" s="1" t="s">
        <v>144</v>
      </c>
      <c r="B1076" s="1">
        <v>9</v>
      </c>
      <c r="C1076" s="1">
        <v>0</v>
      </c>
      <c r="D1076" s="1">
        <v>1</v>
      </c>
      <c r="E1076" s="1">
        <v>0</v>
      </c>
      <c r="F1076" s="1">
        <v>21</v>
      </c>
      <c r="G1076" s="1">
        <f>טבלה1013[[#This Row],[LengthofCycle]]+1</f>
        <v>22</v>
      </c>
      <c r="H1076" s="1" t="str">
        <f>IF(IFERROR(LOOKUP(טבלה1013[[#This Row],[ClientID]],קביעויות[השבוע]),FALSE)=טבלה1013[[#This Row],[ClientID]],1,"")</f>
        <v/>
      </c>
      <c r="I1076" s="1" t="str">
        <f>IF(AND(טבלה1013[[#This Row],[CycleNumber]]&gt;1,OR(B1077="",טבלה1013[[#This Row],[CycleNumber]]&gt;B1075)),IF(OR(AND(טבלה1013[[#This Row],[LengthofCycle]]=28,F1075=28),AND(טבלה1013[[#This Row],[LengthofCycle]]=35,F1075=35)),1,""),"")</f>
        <v/>
      </c>
      <c r="J1076" s="1" t="str">
        <f>IF(AND(טבלה1013[[#This Row],[וסת השבוע]]=1,I1075=1,טבלה1013[[#This Row],[CycleNumber]]&gt;B1075),1,"")</f>
        <v/>
      </c>
      <c r="K1076" s="1" t="str">
        <f>IF(טבלה1013[[#This Row],[CycleNumber]]=1,"",IF(טבלה1013[[#This Row],[וסת השבוע]]=1,0,IF(K1075="","",IF(K1075=0,IF(טבלה1013[[#This Row],[LengthofCycle]]=28,0,1),IF(K1075=1,IF(טבלה1013[[#This Row],[LengthofCycle]]+F1075=28*2,0,2),IF(K1075=2,IF(טבלה1013[[#This Row],[LengthofCycle]]+F1075+F1074=28*3,0,3),""))))))</f>
        <v/>
      </c>
      <c r="L1076" s="1" t="str">
        <f>IF(טבלה1013[[#This Row],[וסת השבוע]]=1,IF(טבלה1013[[#This Row],[וסת השבוע וההפלגה ביחד]]=1,L1075+1,0),IF(AND(טבלה1013[[#This Row],[CycleNumber]]&gt;B1075,טבלה1013[[#This Row],[CycleNumber]]&gt;1),IF(טבלה1013[[#This Row],[וסת השבוע פעיל?]]&lt;&gt;"",L1075+1,""),""))</f>
        <v/>
      </c>
      <c r="M1076" s="1" t="str">
        <f>IF(AND(טבלה1013[[#This Row],[וסת השבוע פעיל?]]&lt;&gt;"",טבלה1013[[#This Row],[CycleNumber]]&lt;B1077,B1077&lt;&gt;"",טבלה1013[[#This Row],[וסת השבוע פעיל?]]&lt;3),IF(K1077=0,IF(AND(טבלה1013[[#This Row],[וסת השבוע פעיל?]]&gt;0,I1077=1),0,1),0),"")</f>
        <v/>
      </c>
      <c r="N1076" s="1" t="str">
        <f t="shared" si="88"/>
        <v/>
      </c>
      <c r="O1076" s="1" t="str">
        <f>IF(AND(טבלה1013[[#This Row],[חיזוי - שבוע]]=1,J1077=1),1,"")</f>
        <v/>
      </c>
      <c r="P1076" s="1" t="str">
        <f>IF(AND(טבלה1013[[#This Row],[חיזוי טוב עם הפלגה?]]=1,טבלה1013[[#This Row],[וסת קבוע אחרון]]&lt;&gt;28,X1075=1),1,"")</f>
        <v/>
      </c>
      <c r="Q1076" s="1" t="str">
        <f>IF(AND(טבלה1013[[#This Row],[וסת השבוע פעיל?]]&lt;3,OR(טבלה1013[[#This Row],[CycleNumber]]&gt;B1077,B1077="")),1,"")</f>
        <v/>
      </c>
      <c r="R1076" s="1" t="str">
        <f>IF(טבלה1013[[#This Row],[האישה קבעה וסת שבוע?]]=1,IF(טבלה1013[[#This Row],[וסת השבוע פעיל?]]&lt;3,1,0),"")</f>
        <v/>
      </c>
      <c r="S10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6" s="1">
        <f t="shared" si="89"/>
        <v>0</v>
      </c>
      <c r="U1076" s="1">
        <f t="shared" si="90"/>
        <v>0</v>
      </c>
      <c r="V1076" s="1">
        <f t="shared" si="91"/>
        <v>0</v>
      </c>
      <c r="W1076" s="1" t="str">
        <f>IF(טבלה1013[[#This Row],[3 הפלגות זהות]]="","",IF(טבלה1013[[#This Row],[3 הפלגות זהות]]=1,טבלה1013[[#This Row],[LengthofCycle]],W1075))</f>
        <v/>
      </c>
      <c r="Y1076" s="1" t="str">
        <f>IF(OR(טבלה1013[[#This Row],[הווסת פעיל?]]=0,טבלה1013[[#This Row],[הווסת פעיל?]]=""),"",SUM(Y1075,טבלה1013[[#This Row],[הווסת פעיל?]]))</f>
        <v/>
      </c>
      <c r="Z1076" s="1" t="str">
        <f>IF(AND(טבלה1013[[#This Row],[כמה מחזורים עד עקירה]]&lt;&gt;"",Y1077=""),טבלה1013[[#This Row],[כמה מחזורים עד עקירה]],"")</f>
        <v/>
      </c>
      <c r="AA1076" s="1" t="str">
        <f>IF(AND(טבלה1013[[#This Row],[הווסת פעיל?]]=1,טבלה1013[[#This Row],[וסת קבוע אחרון]]&lt;&gt;W1075),טבלה1013[[#This Row],[וסת קבוע אחרון]],"")</f>
        <v/>
      </c>
      <c r="AB1076" s="1" t="str">
        <f>IF(AND(טבלה1013[[#This Row],[הווסת פעיל?]]=1,X1075=0,טבלה1013[[#This Row],[וסת קבוע אחרון]]=W1075),טבלה1013[[#This Row],[וסת קבוע אחרון]],"")</f>
        <v/>
      </c>
      <c r="AC1076" s="1" t="str">
        <f>IF(AND(טבלה1013[[#This Row],[הווסת פעיל?]]=1,X1075=0,טבלה1013[[#This Row],[וסת קבוע אחרון]]&lt;&gt;W1075),1,"")</f>
        <v/>
      </c>
      <c r="AD1076" s="1" t="str">
        <f>IF(AND(טבלה1013[[#This Row],[הווסת פעיל?]]&lt;&gt;"",B1077=1),טבלה1013[[#This Row],[CycleNumber]],"")</f>
        <v/>
      </c>
      <c r="AE1076" s="1" t="str">
        <f>IF(AND(טבלה1013[[#This Row],[הווסת פעיל?]]&lt;&gt;"",X1075=""),טבלה1013[[#This Row],[CycleNumber]],"")</f>
        <v/>
      </c>
      <c r="AF1076" s="1" t="str">
        <f>IF(B1077=1,"",IF(טבלה1013[[#This Row],[הווסת פעיל?]]=1,IF(טבלה1013[[#This Row],[וסת קבוע אחרון]]=F1077,1,0),""))</f>
        <v/>
      </c>
      <c r="AG1076" s="1" t="str">
        <f>IF(B1077=1,"",IF(טבלה1013[[#This Row],[הווסת פעיל?]]=1,IF(OR(טבלה1013[[#This Row],[וסת קבוע אחרון]]=F1077,F1077=טבלה1013[[#This Row],[LengthofCycle]]),1,0),""))</f>
        <v/>
      </c>
      <c r="AH1076" s="1" t="str">
        <f>IF(B1077=1,"",IF(טבלה1013[[#This Row],[הווסת פעיל?]]=1,IF(OR(טבלה1013[[#This Row],[וסת קבוע אחרון]]=F1077,F1077=טבלה1013[[#This Row],[LengthofCycle]],AND(טבלה1013[[#This Row],[LengthofCycle]]&lt;&gt;טבלה1013[[#This Row],[וסת קבוע אחרון]],OR(F1077=28,F1077=29))),1,0),""))</f>
        <v/>
      </c>
      <c r="AI1076" s="1" t="str">
        <f>IF(AND(טבלה1013[[#This Row],[הווסת פעיל?]]=1,B1077=1),1,"")</f>
        <v/>
      </c>
      <c r="AJ1076" s="4">
        <f>IF(AND(טבלה1013[[#This Row],[הווסת פעיל?]]&lt;&gt;1,B1077&lt;&gt;1,B1077&lt;&gt;""),IF(טבלה1013[[#This Row],[LengthofCycle]]=F1077,1,0),"")</f>
        <v>0</v>
      </c>
      <c r="AK1076" s="4">
        <f>IF(AND(טבלה1013[[#This Row],[הווסת פעיל?]]&lt;&gt;1,B1077&lt;&gt;1,B1077&lt;&gt;""),IF(OR(טבלה1013[[#This Row],[LengthofCycle]]=F1077,F1077=29),1,0),"")</f>
        <v>0</v>
      </c>
      <c r="AL1076" s="4">
        <f>IF(AND(טבלה1013[[#This Row],[הווסת פעיל?]]&lt;&gt;1,B1077&lt;&gt;1,B1077&lt;&gt;""),IF(OR(טבלה1013[[#This Row],[LengthofCycle]]=F1077,F1077=29,F1077=28),1,0),"")</f>
        <v>0</v>
      </c>
    </row>
    <row r="1077" spans="1:38" x14ac:dyDescent="0.25">
      <c r="A1077" s="1" t="s">
        <v>144</v>
      </c>
      <c r="B1077" s="1">
        <v>10</v>
      </c>
      <c r="C1077" s="1">
        <v>0</v>
      </c>
      <c r="D1077" s="1">
        <v>0</v>
      </c>
      <c r="E1077" s="1">
        <v>0</v>
      </c>
      <c r="F1077" s="1">
        <v>39</v>
      </c>
      <c r="G1077" s="1">
        <f>טבלה1013[[#This Row],[LengthofCycle]]+1</f>
        <v>40</v>
      </c>
      <c r="H1077" s="1" t="str">
        <f>IF(IFERROR(LOOKUP(טבלה1013[[#This Row],[ClientID]],קביעויות[השבוע]),FALSE)=טבלה1013[[#This Row],[ClientID]],1,"")</f>
        <v/>
      </c>
      <c r="I1077" s="1" t="str">
        <f>IF(AND(טבלה1013[[#This Row],[CycleNumber]]&gt;1,OR(B1078="",טבלה1013[[#This Row],[CycleNumber]]&gt;B1076)),IF(OR(AND(טבלה1013[[#This Row],[LengthofCycle]]=28,F1076=28),AND(טבלה1013[[#This Row],[LengthofCycle]]=35,F1076=35)),1,""),"")</f>
        <v/>
      </c>
      <c r="J1077" s="1" t="str">
        <f>IF(AND(טבלה1013[[#This Row],[וסת השבוע]]=1,I1076=1,טבלה1013[[#This Row],[CycleNumber]]&gt;B1076),1,"")</f>
        <v/>
      </c>
      <c r="K1077" s="1" t="str">
        <f>IF(טבלה1013[[#This Row],[CycleNumber]]=1,"",IF(טבלה1013[[#This Row],[וסת השבוע]]=1,0,IF(K1076="","",IF(K1076=0,IF(טבלה1013[[#This Row],[LengthofCycle]]=28,0,1),IF(K1076=1,IF(טבלה1013[[#This Row],[LengthofCycle]]+F1076=28*2,0,2),IF(K1076=2,IF(טבלה1013[[#This Row],[LengthofCycle]]+F1076+F1075=28*3,0,3),""))))))</f>
        <v/>
      </c>
      <c r="L1077" s="1" t="str">
        <f>IF(טבלה1013[[#This Row],[וסת השבוע]]=1,IF(טבלה1013[[#This Row],[וסת השבוע וההפלגה ביחד]]=1,L1076+1,0),IF(AND(טבלה1013[[#This Row],[CycleNumber]]&gt;B1076,טבלה1013[[#This Row],[CycleNumber]]&gt;1),IF(טבלה1013[[#This Row],[וסת השבוע פעיל?]]&lt;&gt;"",L1076+1,""),""))</f>
        <v/>
      </c>
      <c r="M1077" s="1" t="str">
        <f>IF(AND(טבלה1013[[#This Row],[וסת השבוע פעיל?]]&lt;&gt;"",טבלה1013[[#This Row],[CycleNumber]]&lt;B1078,B1078&lt;&gt;"",טבלה1013[[#This Row],[וסת השבוע פעיל?]]&lt;3),IF(K1078=0,IF(AND(טבלה1013[[#This Row],[וסת השבוע פעיל?]]&gt;0,I1078=1),0,1),0),"")</f>
        <v/>
      </c>
      <c r="N1077" s="1" t="str">
        <f t="shared" si="88"/>
        <v/>
      </c>
      <c r="O1077" s="1" t="str">
        <f>IF(AND(טבלה1013[[#This Row],[חיזוי - שבוע]]=1,J1078=1),1,"")</f>
        <v/>
      </c>
      <c r="P1077" s="1" t="str">
        <f>IF(AND(טבלה1013[[#This Row],[חיזוי טוב עם הפלגה?]]=1,טבלה1013[[#This Row],[וסת קבוע אחרון]]&lt;&gt;28,X1076=1),1,"")</f>
        <v/>
      </c>
      <c r="Q1077" s="1" t="str">
        <f>IF(AND(טבלה1013[[#This Row],[וסת השבוע פעיל?]]&lt;3,OR(טבלה1013[[#This Row],[CycleNumber]]&gt;B1078,B1078="")),1,"")</f>
        <v/>
      </c>
      <c r="R1077" s="1" t="str">
        <f>IF(טבלה1013[[#This Row],[האישה קבעה וסת שבוע?]]=1,IF(טבלה1013[[#This Row],[וסת השבוע פעיל?]]&lt;3,1,0),"")</f>
        <v/>
      </c>
      <c r="S10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7" s="1">
        <f t="shared" si="89"/>
        <v>0</v>
      </c>
      <c r="U1077" s="1">
        <f t="shared" si="90"/>
        <v>0</v>
      </c>
      <c r="V1077" s="1">
        <f t="shared" si="91"/>
        <v>0</v>
      </c>
      <c r="W1077" s="1" t="str">
        <f>IF(טבלה1013[[#This Row],[3 הפלגות זהות]]="","",IF(טבלה1013[[#This Row],[3 הפלגות זהות]]=1,טבלה1013[[#This Row],[LengthofCycle]],W1076))</f>
        <v/>
      </c>
      <c r="Y1077" s="1" t="str">
        <f>IF(OR(טבלה1013[[#This Row],[הווסת פעיל?]]=0,טבלה1013[[#This Row],[הווסת פעיל?]]=""),"",SUM(Y1076,טבלה1013[[#This Row],[הווסת פעיל?]]))</f>
        <v/>
      </c>
      <c r="Z1077" s="1" t="str">
        <f>IF(AND(טבלה1013[[#This Row],[כמה מחזורים עד עקירה]]&lt;&gt;"",Y1078=""),טבלה1013[[#This Row],[כמה מחזורים עד עקירה]],"")</f>
        <v/>
      </c>
      <c r="AA1077" s="1" t="str">
        <f>IF(AND(טבלה1013[[#This Row],[הווסת פעיל?]]=1,טבלה1013[[#This Row],[וסת קבוע אחרון]]&lt;&gt;W1076),טבלה1013[[#This Row],[וסת קבוע אחרון]],"")</f>
        <v/>
      </c>
      <c r="AB1077" s="1" t="str">
        <f>IF(AND(טבלה1013[[#This Row],[הווסת פעיל?]]=1,X1076=0,טבלה1013[[#This Row],[וסת קבוע אחרון]]=W1076),טבלה1013[[#This Row],[וסת קבוע אחרון]],"")</f>
        <v/>
      </c>
      <c r="AC1077" s="1" t="str">
        <f>IF(AND(טבלה1013[[#This Row],[הווסת פעיל?]]=1,X1076=0,טבלה1013[[#This Row],[וסת קבוע אחרון]]&lt;&gt;W1076),1,"")</f>
        <v/>
      </c>
      <c r="AD1077" s="1" t="str">
        <f>IF(AND(טבלה1013[[#This Row],[הווסת פעיל?]]&lt;&gt;"",B1078=1),טבלה1013[[#This Row],[CycleNumber]],"")</f>
        <v/>
      </c>
      <c r="AE1077" s="1" t="str">
        <f>IF(AND(טבלה1013[[#This Row],[הווסת פעיל?]]&lt;&gt;"",X1076=""),טבלה1013[[#This Row],[CycleNumber]],"")</f>
        <v/>
      </c>
      <c r="AF1077" s="1" t="str">
        <f>IF(B1078=1,"",IF(טבלה1013[[#This Row],[הווסת פעיל?]]=1,IF(טבלה1013[[#This Row],[וסת קבוע אחרון]]=F1078,1,0),""))</f>
        <v/>
      </c>
      <c r="AG1077" s="1" t="str">
        <f>IF(B1078=1,"",IF(טבלה1013[[#This Row],[הווסת פעיל?]]=1,IF(OR(טבלה1013[[#This Row],[וסת קבוע אחרון]]=F1078,F1078=טבלה1013[[#This Row],[LengthofCycle]]),1,0),""))</f>
        <v/>
      </c>
      <c r="AH1077" s="1" t="str">
        <f>IF(B1078=1,"",IF(טבלה1013[[#This Row],[הווסת פעיל?]]=1,IF(OR(טבלה1013[[#This Row],[וסת קבוע אחרון]]=F1078,F1078=טבלה1013[[#This Row],[LengthofCycle]],AND(טבלה1013[[#This Row],[LengthofCycle]]&lt;&gt;טבלה1013[[#This Row],[וסת קבוע אחרון]],OR(F1078=28,F1078=29))),1,0),""))</f>
        <v/>
      </c>
      <c r="AI1077" s="1" t="str">
        <f>IF(AND(טבלה1013[[#This Row],[הווסת פעיל?]]=1,B1078=1),1,"")</f>
        <v/>
      </c>
      <c r="AJ1077" s="4">
        <f>IF(AND(טבלה1013[[#This Row],[הווסת פעיל?]]&lt;&gt;1,B1078&lt;&gt;1,B1078&lt;&gt;""),IF(טבלה1013[[#This Row],[LengthofCycle]]=F1078,1,0),"")</f>
        <v>0</v>
      </c>
      <c r="AK1077" s="4">
        <f>IF(AND(טבלה1013[[#This Row],[הווסת פעיל?]]&lt;&gt;1,B1078&lt;&gt;1,B1078&lt;&gt;""),IF(OR(טבלה1013[[#This Row],[LengthofCycle]]=F1078,F1078=29),1,0),"")</f>
        <v>1</v>
      </c>
      <c r="AL1077" s="4">
        <f>IF(AND(טבלה1013[[#This Row],[הווסת פעיל?]]&lt;&gt;1,B1078&lt;&gt;1,B1078&lt;&gt;""),IF(OR(טבלה1013[[#This Row],[LengthofCycle]]=F1078,F1078=29,F1078=28),1,0),"")</f>
        <v>1</v>
      </c>
    </row>
    <row r="1078" spans="1:38" x14ac:dyDescent="0.25">
      <c r="A1078" s="1" t="s">
        <v>144</v>
      </c>
      <c r="B1078" s="1">
        <v>11</v>
      </c>
      <c r="C1078" s="1">
        <v>0</v>
      </c>
      <c r="D1078" s="1">
        <v>1</v>
      </c>
      <c r="E1078" s="1">
        <v>0</v>
      </c>
      <c r="F1078" s="1">
        <v>29</v>
      </c>
      <c r="G1078" s="1">
        <f>טבלה1013[[#This Row],[LengthofCycle]]+1</f>
        <v>30</v>
      </c>
      <c r="H1078" s="1" t="str">
        <f>IF(IFERROR(LOOKUP(טבלה1013[[#This Row],[ClientID]],קביעויות[השבוע]),FALSE)=טבלה1013[[#This Row],[ClientID]],1,"")</f>
        <v/>
      </c>
      <c r="I1078" s="1" t="str">
        <f>IF(AND(טבלה1013[[#This Row],[CycleNumber]]&gt;1,OR(B1079="",טבלה1013[[#This Row],[CycleNumber]]&gt;B1077)),IF(OR(AND(טבלה1013[[#This Row],[LengthofCycle]]=28,F1077=28),AND(טבלה1013[[#This Row],[LengthofCycle]]=35,F1077=35)),1,""),"")</f>
        <v/>
      </c>
      <c r="J1078" s="1" t="str">
        <f>IF(AND(טבלה1013[[#This Row],[וסת השבוע]]=1,I1077=1,טבלה1013[[#This Row],[CycleNumber]]&gt;B1077),1,"")</f>
        <v/>
      </c>
      <c r="K1078" s="1" t="str">
        <f>IF(טבלה1013[[#This Row],[CycleNumber]]=1,"",IF(טבלה1013[[#This Row],[וסת השבוע]]=1,0,IF(K1077="","",IF(K1077=0,IF(טבלה1013[[#This Row],[LengthofCycle]]=28,0,1),IF(K1077=1,IF(טבלה1013[[#This Row],[LengthofCycle]]+F1077=28*2,0,2),IF(K1077=2,IF(טבלה1013[[#This Row],[LengthofCycle]]+F1077+F1076=28*3,0,3),""))))))</f>
        <v/>
      </c>
      <c r="L1078" s="1" t="str">
        <f>IF(טבלה1013[[#This Row],[וסת השבוע]]=1,IF(טבלה1013[[#This Row],[וסת השבוע וההפלגה ביחד]]=1,L1077+1,0),IF(AND(טבלה1013[[#This Row],[CycleNumber]]&gt;B1077,טבלה1013[[#This Row],[CycleNumber]]&gt;1),IF(טבלה1013[[#This Row],[וסת השבוע פעיל?]]&lt;&gt;"",L1077+1,""),""))</f>
        <v/>
      </c>
      <c r="M1078" s="1" t="str">
        <f>IF(AND(טבלה1013[[#This Row],[וסת השבוע פעיל?]]&lt;&gt;"",טבלה1013[[#This Row],[CycleNumber]]&lt;B1079,B1079&lt;&gt;"",טבלה1013[[#This Row],[וסת השבוע פעיל?]]&lt;3),IF(K1079=0,IF(AND(טבלה1013[[#This Row],[וסת השבוע פעיל?]]&gt;0,I1079=1),0,1),0),"")</f>
        <v/>
      </c>
      <c r="N1078" s="1" t="str">
        <f t="shared" si="88"/>
        <v/>
      </c>
      <c r="O1078" s="1" t="str">
        <f>IF(AND(טבלה1013[[#This Row],[חיזוי - שבוע]]=1,J1079=1),1,"")</f>
        <v/>
      </c>
      <c r="P1078" s="1" t="str">
        <f>IF(AND(טבלה1013[[#This Row],[חיזוי טוב עם הפלגה?]]=1,טבלה1013[[#This Row],[וסת קבוע אחרון]]&lt;&gt;28,X1077=1),1,"")</f>
        <v/>
      </c>
      <c r="Q1078" s="1" t="str">
        <f>IF(AND(טבלה1013[[#This Row],[וסת השבוע פעיל?]]&lt;3,OR(טבלה1013[[#This Row],[CycleNumber]]&gt;B1079,B1079="")),1,"")</f>
        <v/>
      </c>
      <c r="R1078" s="1" t="str">
        <f>IF(טבלה1013[[#This Row],[האישה קבעה וסת שבוע?]]=1,IF(טבלה1013[[#This Row],[וסת השבוע פעיל?]]&lt;3,1,0),"")</f>
        <v/>
      </c>
      <c r="S10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8" s="1">
        <f t="shared" si="89"/>
        <v>0</v>
      </c>
      <c r="U1078" s="1">
        <f t="shared" si="90"/>
        <v>0</v>
      </c>
      <c r="V1078" s="1">
        <f t="shared" si="91"/>
        <v>0</v>
      </c>
      <c r="W1078" s="1" t="str">
        <f>IF(טבלה1013[[#This Row],[3 הפלגות זהות]]="","",IF(טבלה1013[[#This Row],[3 הפלגות זהות]]=1,טבלה1013[[#This Row],[LengthofCycle]],W1077))</f>
        <v/>
      </c>
      <c r="Y1078" s="1" t="str">
        <f>IF(OR(טבלה1013[[#This Row],[הווסת פעיל?]]=0,טבלה1013[[#This Row],[הווסת פעיל?]]=""),"",SUM(Y1077,טבלה1013[[#This Row],[הווסת פעיל?]]))</f>
        <v/>
      </c>
      <c r="Z1078" s="1" t="str">
        <f>IF(AND(טבלה1013[[#This Row],[כמה מחזורים עד עקירה]]&lt;&gt;"",Y1079=""),טבלה1013[[#This Row],[כמה מחזורים עד עקירה]],"")</f>
        <v/>
      </c>
      <c r="AA1078" s="1" t="str">
        <f>IF(AND(טבלה1013[[#This Row],[הווסת פעיל?]]=1,טבלה1013[[#This Row],[וסת קבוע אחרון]]&lt;&gt;W1077),טבלה1013[[#This Row],[וסת קבוע אחרון]],"")</f>
        <v/>
      </c>
      <c r="AB1078" s="1" t="str">
        <f>IF(AND(טבלה1013[[#This Row],[הווסת פעיל?]]=1,X1077=0,טבלה1013[[#This Row],[וסת קבוע אחרון]]=W1077),טבלה1013[[#This Row],[וסת קבוע אחרון]],"")</f>
        <v/>
      </c>
      <c r="AC1078" s="1" t="str">
        <f>IF(AND(טבלה1013[[#This Row],[הווסת פעיל?]]=1,X1077=0,טבלה1013[[#This Row],[וסת קבוע אחרון]]&lt;&gt;W1077),1,"")</f>
        <v/>
      </c>
      <c r="AD1078" s="1" t="str">
        <f>IF(AND(טבלה1013[[#This Row],[הווסת פעיל?]]&lt;&gt;"",B1079=1),טבלה1013[[#This Row],[CycleNumber]],"")</f>
        <v/>
      </c>
      <c r="AE1078" s="1" t="str">
        <f>IF(AND(טבלה1013[[#This Row],[הווסת פעיל?]]&lt;&gt;"",X1077=""),טבלה1013[[#This Row],[CycleNumber]],"")</f>
        <v/>
      </c>
      <c r="AF1078" s="1" t="str">
        <f>IF(B1079=1,"",IF(טבלה1013[[#This Row],[הווסת פעיל?]]=1,IF(טבלה1013[[#This Row],[וסת קבוע אחרון]]=F1079,1,0),""))</f>
        <v/>
      </c>
      <c r="AG1078" s="1" t="str">
        <f>IF(B1079=1,"",IF(טבלה1013[[#This Row],[הווסת פעיל?]]=1,IF(OR(טבלה1013[[#This Row],[וסת קבוע אחרון]]=F1079,F1079=טבלה1013[[#This Row],[LengthofCycle]]),1,0),""))</f>
        <v/>
      </c>
      <c r="AH1078" s="1" t="str">
        <f>IF(B1079=1,"",IF(טבלה1013[[#This Row],[הווסת פעיל?]]=1,IF(OR(טבלה1013[[#This Row],[וסת קבוע אחרון]]=F1079,F1079=טבלה1013[[#This Row],[LengthofCycle]],AND(טבלה1013[[#This Row],[LengthofCycle]]&lt;&gt;טבלה1013[[#This Row],[וסת קבוע אחרון]],OR(F1079=28,F1079=29))),1,0),""))</f>
        <v/>
      </c>
      <c r="AI1078" s="1" t="str">
        <f>IF(AND(טבלה1013[[#This Row],[הווסת פעיל?]]=1,B1079=1),1,"")</f>
        <v/>
      </c>
      <c r="AJ1078" s="4">
        <f>IF(AND(טבלה1013[[#This Row],[הווסת פעיל?]]&lt;&gt;1,B1079&lt;&gt;1,B1079&lt;&gt;""),IF(טבלה1013[[#This Row],[LengthofCycle]]=F1079,1,0),"")</f>
        <v>1</v>
      </c>
      <c r="AK1078" s="4">
        <f>IF(AND(טבלה1013[[#This Row],[הווסת פעיל?]]&lt;&gt;1,B1079&lt;&gt;1,B1079&lt;&gt;""),IF(OR(טבלה1013[[#This Row],[LengthofCycle]]=F1079,F1079=29),1,0),"")</f>
        <v>1</v>
      </c>
      <c r="AL1078" s="4">
        <f>IF(AND(טבלה1013[[#This Row],[הווסת פעיל?]]&lt;&gt;1,B1079&lt;&gt;1,B1079&lt;&gt;""),IF(OR(טבלה1013[[#This Row],[LengthofCycle]]=F1079,F1079=29,F1079=28),1,0),"")</f>
        <v>1</v>
      </c>
    </row>
    <row r="1079" spans="1:38" x14ac:dyDescent="0.25">
      <c r="A1079" s="1" t="s">
        <v>144</v>
      </c>
      <c r="B1079" s="1">
        <v>12</v>
      </c>
      <c r="C1079" s="1">
        <v>0</v>
      </c>
      <c r="D1079" s="1">
        <v>0</v>
      </c>
      <c r="E1079" s="1">
        <v>0</v>
      </c>
      <c r="F1079" s="1">
        <v>29</v>
      </c>
      <c r="G1079" s="1">
        <f>טבלה1013[[#This Row],[LengthofCycle]]+1</f>
        <v>30</v>
      </c>
      <c r="H1079" s="1" t="str">
        <f>IF(IFERROR(LOOKUP(טבלה1013[[#This Row],[ClientID]],קביעויות[השבוע]),FALSE)=טבלה1013[[#This Row],[ClientID]],1,"")</f>
        <v/>
      </c>
      <c r="I1079" s="1" t="str">
        <f>IF(AND(טבלה1013[[#This Row],[CycleNumber]]&gt;1,OR(B1080="",טבלה1013[[#This Row],[CycleNumber]]&gt;B1078)),IF(OR(AND(טבלה1013[[#This Row],[LengthofCycle]]=28,F1078=28),AND(טבלה1013[[#This Row],[LengthofCycle]]=35,F1078=35)),1,""),"")</f>
        <v/>
      </c>
      <c r="J1079" s="1" t="str">
        <f>IF(AND(טבלה1013[[#This Row],[וסת השבוע]]=1,I1078=1,טבלה1013[[#This Row],[CycleNumber]]&gt;B1078),1,"")</f>
        <v/>
      </c>
      <c r="K1079" s="1" t="str">
        <f>IF(טבלה1013[[#This Row],[CycleNumber]]=1,"",IF(טבלה1013[[#This Row],[וסת השבוע]]=1,0,IF(K1078="","",IF(K1078=0,IF(טבלה1013[[#This Row],[LengthofCycle]]=28,0,1),IF(K1078=1,IF(טבלה1013[[#This Row],[LengthofCycle]]+F1078=28*2,0,2),IF(K1078=2,IF(טבלה1013[[#This Row],[LengthofCycle]]+F1078+F1077=28*3,0,3),""))))))</f>
        <v/>
      </c>
      <c r="L1079" s="1" t="str">
        <f>IF(טבלה1013[[#This Row],[וסת השבוע]]=1,IF(טבלה1013[[#This Row],[וסת השבוע וההפלגה ביחד]]=1,L1078+1,0),IF(AND(טבלה1013[[#This Row],[CycleNumber]]&gt;B1078,טבלה1013[[#This Row],[CycleNumber]]&gt;1),IF(טבלה1013[[#This Row],[וסת השבוע פעיל?]]&lt;&gt;"",L1078+1,""),""))</f>
        <v/>
      </c>
      <c r="M1079" s="1" t="str">
        <f>IF(AND(טבלה1013[[#This Row],[וסת השבוע פעיל?]]&lt;&gt;"",טבלה1013[[#This Row],[CycleNumber]]&lt;B1080,B1080&lt;&gt;"",טבלה1013[[#This Row],[וסת השבוע פעיל?]]&lt;3),IF(K1080=0,IF(AND(טבלה1013[[#This Row],[וסת השבוע פעיל?]]&gt;0,I1080=1),0,1),0),"")</f>
        <v/>
      </c>
      <c r="N1079" s="1" t="str">
        <f t="shared" si="88"/>
        <v/>
      </c>
      <c r="O1079" s="1" t="str">
        <f>IF(AND(טבלה1013[[#This Row],[חיזוי - שבוע]]=1,J1080=1),1,"")</f>
        <v/>
      </c>
      <c r="P1079" s="1" t="str">
        <f>IF(AND(טבלה1013[[#This Row],[חיזוי טוב עם הפלגה?]]=1,טבלה1013[[#This Row],[וסת קבוע אחרון]]&lt;&gt;28,X1078=1),1,"")</f>
        <v/>
      </c>
      <c r="Q1079" s="1" t="str">
        <f>IF(AND(טבלה1013[[#This Row],[וסת השבוע פעיל?]]&lt;3,OR(טבלה1013[[#This Row],[CycleNumber]]&gt;B1080,B1080="")),1,"")</f>
        <v/>
      </c>
      <c r="R1079" s="1" t="str">
        <f>IF(טבלה1013[[#This Row],[האישה קבעה וסת שבוע?]]=1,IF(טבלה1013[[#This Row],[וסת השבוע פעיל?]]&lt;3,1,0),"")</f>
        <v/>
      </c>
      <c r="S10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79" s="1">
        <f t="shared" si="89"/>
        <v>0</v>
      </c>
      <c r="U1079" s="1">
        <f t="shared" si="90"/>
        <v>0</v>
      </c>
      <c r="V1079" s="1">
        <f t="shared" si="91"/>
        <v>0</v>
      </c>
      <c r="W1079" s="1" t="str">
        <f>IF(טבלה1013[[#This Row],[3 הפלגות זהות]]="","",IF(טבלה1013[[#This Row],[3 הפלגות זהות]]=1,טבלה1013[[#This Row],[LengthofCycle]],W1078))</f>
        <v/>
      </c>
      <c r="Y1079" s="1" t="str">
        <f>IF(OR(טבלה1013[[#This Row],[הווסת פעיל?]]=0,טבלה1013[[#This Row],[הווסת פעיל?]]=""),"",SUM(Y1078,טבלה1013[[#This Row],[הווסת פעיל?]]))</f>
        <v/>
      </c>
      <c r="Z1079" s="1" t="str">
        <f>IF(AND(טבלה1013[[#This Row],[כמה מחזורים עד עקירה]]&lt;&gt;"",Y1080=""),טבלה1013[[#This Row],[כמה מחזורים עד עקירה]],"")</f>
        <v/>
      </c>
      <c r="AA1079" s="1" t="str">
        <f>IF(AND(טבלה1013[[#This Row],[הווסת פעיל?]]=1,טבלה1013[[#This Row],[וסת קבוע אחרון]]&lt;&gt;W1078),טבלה1013[[#This Row],[וסת קבוע אחרון]],"")</f>
        <v/>
      </c>
      <c r="AB1079" s="1" t="str">
        <f>IF(AND(טבלה1013[[#This Row],[הווסת פעיל?]]=1,X1078=0,טבלה1013[[#This Row],[וסת קבוע אחרון]]=W1078),טבלה1013[[#This Row],[וסת קבוע אחרון]],"")</f>
        <v/>
      </c>
      <c r="AC1079" s="1" t="str">
        <f>IF(AND(טבלה1013[[#This Row],[הווסת פעיל?]]=1,X1078=0,טבלה1013[[#This Row],[וסת קבוע אחרון]]&lt;&gt;W1078),1,"")</f>
        <v/>
      </c>
      <c r="AD1079" s="1" t="str">
        <f>IF(AND(טבלה1013[[#This Row],[הווסת פעיל?]]&lt;&gt;"",B1080=1),טבלה1013[[#This Row],[CycleNumber]],"")</f>
        <v/>
      </c>
      <c r="AE1079" s="1" t="str">
        <f>IF(AND(טבלה1013[[#This Row],[הווסת פעיל?]]&lt;&gt;"",X1078=""),טבלה1013[[#This Row],[CycleNumber]],"")</f>
        <v/>
      </c>
      <c r="AF1079" s="1" t="str">
        <f>IF(B1080=1,"",IF(טבלה1013[[#This Row],[הווסת פעיל?]]=1,IF(טבלה1013[[#This Row],[וסת קבוע אחרון]]=F1080,1,0),""))</f>
        <v/>
      </c>
      <c r="AG1079" s="1" t="str">
        <f>IF(B1080=1,"",IF(טבלה1013[[#This Row],[הווסת פעיל?]]=1,IF(OR(טבלה1013[[#This Row],[וסת קבוע אחרון]]=F1080,F1080=טבלה1013[[#This Row],[LengthofCycle]]),1,0),""))</f>
        <v/>
      </c>
      <c r="AH1079" s="1" t="str">
        <f>IF(B1080=1,"",IF(טבלה1013[[#This Row],[הווסת פעיל?]]=1,IF(OR(טבלה1013[[#This Row],[וסת קבוע אחרון]]=F1080,F1080=טבלה1013[[#This Row],[LengthofCycle]],AND(טבלה1013[[#This Row],[LengthofCycle]]&lt;&gt;טבלה1013[[#This Row],[וסת קבוע אחרון]],OR(F1080=28,F1080=29))),1,0),""))</f>
        <v/>
      </c>
      <c r="AI1079" s="1" t="str">
        <f>IF(AND(טבלה1013[[#This Row],[הווסת פעיל?]]=1,B1080=1),1,"")</f>
        <v/>
      </c>
      <c r="AJ1079" s="4">
        <f>IF(AND(טבלה1013[[#This Row],[הווסת פעיל?]]&lt;&gt;1,B1080&lt;&gt;1,B1080&lt;&gt;""),IF(טבלה1013[[#This Row],[LengthofCycle]]=F1080,1,0),"")</f>
        <v>0</v>
      </c>
      <c r="AK1079" s="4">
        <f>IF(AND(טבלה1013[[#This Row],[הווסת פעיל?]]&lt;&gt;1,B1080&lt;&gt;1,B1080&lt;&gt;""),IF(OR(טבלה1013[[#This Row],[LengthofCycle]]=F1080,F1080=29),1,0),"")</f>
        <v>0</v>
      </c>
      <c r="AL1079" s="4">
        <f>IF(AND(טבלה1013[[#This Row],[הווסת פעיל?]]&lt;&gt;1,B1080&lt;&gt;1,B1080&lt;&gt;""),IF(OR(טבלה1013[[#This Row],[LengthofCycle]]=F1080,F1080=29,F1080=28),1,0),"")</f>
        <v>0</v>
      </c>
    </row>
    <row r="1080" spans="1:38" x14ac:dyDescent="0.25">
      <c r="A1080" s="1" t="s">
        <v>144</v>
      </c>
      <c r="B1080" s="1">
        <v>13</v>
      </c>
      <c r="C1080" s="1">
        <v>0</v>
      </c>
      <c r="D1080" s="1">
        <v>1</v>
      </c>
      <c r="E1080" s="1">
        <v>0</v>
      </c>
      <c r="F1080" s="1">
        <v>33</v>
      </c>
      <c r="G1080" s="1">
        <f>טבלה1013[[#This Row],[LengthofCycle]]+1</f>
        <v>34</v>
      </c>
      <c r="H1080" s="1" t="str">
        <f>IF(IFERROR(LOOKUP(טבלה1013[[#This Row],[ClientID]],קביעויות[השבוע]),FALSE)=טבלה1013[[#This Row],[ClientID]],1,"")</f>
        <v/>
      </c>
      <c r="I1080" s="1" t="str">
        <f>IF(AND(טבלה1013[[#This Row],[CycleNumber]]&gt;1,OR(B1081="",טבלה1013[[#This Row],[CycleNumber]]&gt;B1079)),IF(OR(AND(טבלה1013[[#This Row],[LengthofCycle]]=28,F1079=28),AND(טבלה1013[[#This Row],[LengthofCycle]]=35,F1079=35)),1,""),"")</f>
        <v/>
      </c>
      <c r="J1080" s="1" t="str">
        <f>IF(AND(טבלה1013[[#This Row],[וסת השבוע]]=1,I1079=1,טבלה1013[[#This Row],[CycleNumber]]&gt;B1079),1,"")</f>
        <v/>
      </c>
      <c r="K1080" s="1" t="str">
        <f>IF(טבלה1013[[#This Row],[CycleNumber]]=1,"",IF(טבלה1013[[#This Row],[וסת השבוע]]=1,0,IF(K1079="","",IF(K1079=0,IF(טבלה1013[[#This Row],[LengthofCycle]]=28,0,1),IF(K1079=1,IF(טבלה1013[[#This Row],[LengthofCycle]]+F1079=28*2,0,2),IF(K1079=2,IF(טבלה1013[[#This Row],[LengthofCycle]]+F1079+F1078=28*3,0,3),""))))))</f>
        <v/>
      </c>
      <c r="L1080" s="1" t="str">
        <f>IF(טבלה1013[[#This Row],[וסת השבוע]]=1,IF(טבלה1013[[#This Row],[וסת השבוע וההפלגה ביחד]]=1,L1079+1,0),IF(AND(טבלה1013[[#This Row],[CycleNumber]]&gt;B1079,טבלה1013[[#This Row],[CycleNumber]]&gt;1),IF(טבלה1013[[#This Row],[וסת השבוע פעיל?]]&lt;&gt;"",L1079+1,""),""))</f>
        <v/>
      </c>
      <c r="M1080" s="1" t="str">
        <f>IF(AND(טבלה1013[[#This Row],[וסת השבוע פעיל?]]&lt;&gt;"",טבלה1013[[#This Row],[CycleNumber]]&lt;B1081,B1081&lt;&gt;"",טבלה1013[[#This Row],[וסת השבוע פעיל?]]&lt;3),IF(K1081=0,IF(AND(טבלה1013[[#This Row],[וסת השבוע פעיל?]]&gt;0,I1081=1),0,1),0),"")</f>
        <v/>
      </c>
      <c r="N1080" s="1" t="str">
        <f t="shared" si="88"/>
        <v/>
      </c>
      <c r="O1080" s="1" t="str">
        <f>IF(AND(טבלה1013[[#This Row],[חיזוי - שבוע]]=1,J1081=1),1,"")</f>
        <v/>
      </c>
      <c r="P1080" s="1" t="str">
        <f>IF(AND(טבלה1013[[#This Row],[חיזוי טוב עם הפלגה?]]=1,טבלה1013[[#This Row],[וסת קבוע אחרון]]&lt;&gt;28,X1079=1),1,"")</f>
        <v/>
      </c>
      <c r="Q1080" s="1" t="str">
        <f>IF(AND(טבלה1013[[#This Row],[וסת השבוע פעיל?]]&lt;3,OR(טבלה1013[[#This Row],[CycleNumber]]&gt;B1081,B1081="")),1,"")</f>
        <v/>
      </c>
      <c r="R1080" s="1" t="str">
        <f>IF(טבלה1013[[#This Row],[האישה קבעה וסת שבוע?]]=1,IF(טבלה1013[[#This Row],[וסת השבוע פעיל?]]&lt;3,1,0),"")</f>
        <v/>
      </c>
      <c r="S10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0" s="1">
        <f t="shared" si="89"/>
        <v>0</v>
      </c>
      <c r="U1080" s="1">
        <f t="shared" si="90"/>
        <v>0</v>
      </c>
      <c r="V1080" s="1">
        <f t="shared" si="91"/>
        <v>0</v>
      </c>
      <c r="W1080" s="1" t="str">
        <f>IF(טבלה1013[[#This Row],[3 הפלגות זהות]]="","",IF(טבלה1013[[#This Row],[3 הפלגות זהות]]=1,טבלה1013[[#This Row],[LengthofCycle]],W1079))</f>
        <v/>
      </c>
      <c r="Y1080" s="1" t="str">
        <f>IF(OR(טבלה1013[[#This Row],[הווסת פעיל?]]=0,טבלה1013[[#This Row],[הווסת פעיל?]]=""),"",SUM(Y1079,טבלה1013[[#This Row],[הווסת פעיל?]]))</f>
        <v/>
      </c>
      <c r="Z1080" s="1" t="str">
        <f>IF(AND(טבלה1013[[#This Row],[כמה מחזורים עד עקירה]]&lt;&gt;"",Y1081=""),טבלה1013[[#This Row],[כמה מחזורים עד עקירה]],"")</f>
        <v/>
      </c>
      <c r="AA1080" s="1" t="str">
        <f>IF(AND(טבלה1013[[#This Row],[הווסת פעיל?]]=1,טבלה1013[[#This Row],[וסת קבוע אחרון]]&lt;&gt;W1079),טבלה1013[[#This Row],[וסת קבוע אחרון]],"")</f>
        <v/>
      </c>
      <c r="AB1080" s="1" t="str">
        <f>IF(AND(טבלה1013[[#This Row],[הווסת פעיל?]]=1,X1079=0,טבלה1013[[#This Row],[וסת קבוע אחרון]]=W1079),טבלה1013[[#This Row],[וסת קבוע אחרון]],"")</f>
        <v/>
      </c>
      <c r="AC1080" s="1" t="str">
        <f>IF(AND(טבלה1013[[#This Row],[הווסת פעיל?]]=1,X1079=0,טבלה1013[[#This Row],[וסת קבוע אחרון]]&lt;&gt;W1079),1,"")</f>
        <v/>
      </c>
      <c r="AD1080" s="1" t="str">
        <f>IF(AND(טבלה1013[[#This Row],[הווסת פעיל?]]&lt;&gt;"",B1081=1),טבלה1013[[#This Row],[CycleNumber]],"")</f>
        <v/>
      </c>
      <c r="AE1080" s="1" t="str">
        <f>IF(AND(טבלה1013[[#This Row],[הווסת פעיל?]]&lt;&gt;"",X1079=""),טבלה1013[[#This Row],[CycleNumber]],"")</f>
        <v/>
      </c>
      <c r="AF1080" s="1" t="str">
        <f>IF(B1081=1,"",IF(טבלה1013[[#This Row],[הווסת פעיל?]]=1,IF(טבלה1013[[#This Row],[וסת קבוע אחרון]]=F1081,1,0),""))</f>
        <v/>
      </c>
      <c r="AG1080" s="1" t="str">
        <f>IF(B1081=1,"",IF(טבלה1013[[#This Row],[הווסת פעיל?]]=1,IF(OR(טבלה1013[[#This Row],[וסת קבוע אחרון]]=F1081,F1081=טבלה1013[[#This Row],[LengthofCycle]]),1,0),""))</f>
        <v/>
      </c>
      <c r="AH1080" s="1" t="str">
        <f>IF(B1081=1,"",IF(טבלה1013[[#This Row],[הווסת פעיל?]]=1,IF(OR(טבלה1013[[#This Row],[וסת קבוע אחרון]]=F1081,F1081=טבלה1013[[#This Row],[LengthofCycle]],AND(טבלה1013[[#This Row],[LengthofCycle]]&lt;&gt;טבלה1013[[#This Row],[וסת קבוע אחרון]],OR(F1081=28,F1081=29))),1,0),""))</f>
        <v/>
      </c>
      <c r="AI1080" s="1" t="str">
        <f>IF(AND(טבלה1013[[#This Row],[הווסת פעיל?]]=1,B1081=1),1,"")</f>
        <v/>
      </c>
      <c r="AJ1080" s="4" t="str">
        <f>IF(AND(טבלה1013[[#This Row],[הווסת פעיל?]]&lt;&gt;1,B1081&lt;&gt;1,B1081&lt;&gt;""),IF(טבלה1013[[#This Row],[LengthofCycle]]=F1081,1,0),"")</f>
        <v/>
      </c>
      <c r="AK1080" s="4" t="str">
        <f>IF(AND(טבלה1013[[#This Row],[הווסת פעיל?]]&lt;&gt;1,B1081&lt;&gt;1,B1081&lt;&gt;""),IF(OR(טבלה1013[[#This Row],[LengthofCycle]]=F1081,F1081=29),1,0),"")</f>
        <v/>
      </c>
      <c r="AL1080" s="4" t="str">
        <f>IF(AND(טבלה1013[[#This Row],[הווסת פעיל?]]&lt;&gt;1,B1081&lt;&gt;1,B1081&lt;&gt;""),IF(OR(טבלה1013[[#This Row],[LengthofCycle]]=F1081,F1081=29,F1081=28),1,0),"")</f>
        <v/>
      </c>
    </row>
    <row r="1081" spans="1:38" x14ac:dyDescent="0.25">
      <c r="A1081" s="1" t="s">
        <v>145</v>
      </c>
      <c r="B1081" s="1">
        <v>1</v>
      </c>
      <c r="C1081" s="1">
        <v>0</v>
      </c>
      <c r="D1081" s="1">
        <v>1</v>
      </c>
      <c r="E1081" s="1">
        <v>0</v>
      </c>
      <c r="F1081" s="1">
        <v>32</v>
      </c>
      <c r="G1081" s="1">
        <f>טבלה1013[[#This Row],[LengthofCycle]]+1</f>
        <v>33</v>
      </c>
      <c r="H1081" s="1">
        <f>IF(IFERROR(LOOKUP(טבלה1013[[#This Row],[ClientID]],קביעויות[השבוע]),FALSE)=טבלה1013[[#This Row],[ClientID]],1,"")</f>
        <v>1</v>
      </c>
      <c r="I1081" s="1" t="str">
        <f>IF(AND(טבלה1013[[#This Row],[CycleNumber]]&gt;1,OR(B1082="",טבלה1013[[#This Row],[CycleNumber]]&gt;B1080)),IF(OR(AND(טבלה1013[[#This Row],[LengthofCycle]]=28,F1080=28),AND(טבלה1013[[#This Row],[LengthofCycle]]=35,F1080=35)),1,""),"")</f>
        <v/>
      </c>
      <c r="J1081" s="1" t="str">
        <f>IF(AND(טבלה1013[[#This Row],[וסת השבוע]]=1,I1080=1,טבלה1013[[#This Row],[CycleNumber]]&gt;B1080),1,"")</f>
        <v/>
      </c>
      <c r="K1081" s="1" t="str">
        <f>IF(טבלה1013[[#This Row],[CycleNumber]]=1,"",IF(טבלה1013[[#This Row],[וסת השבוע]]=1,0,IF(K1080="","",IF(K1080=0,IF(טבלה1013[[#This Row],[LengthofCycle]]=28,0,1),IF(K1080=1,IF(טבלה1013[[#This Row],[LengthofCycle]]+F1080=28*2,0,2),IF(K1080=2,IF(טבלה1013[[#This Row],[LengthofCycle]]+F1080+F1079=28*3,0,3),""))))))</f>
        <v/>
      </c>
      <c r="L1081" s="1" t="str">
        <f>IF(טבלה1013[[#This Row],[וסת השבוע]]=1,IF(טבלה1013[[#This Row],[וסת השבוע וההפלגה ביחד]]=1,L1080+1,0),IF(AND(טבלה1013[[#This Row],[CycleNumber]]&gt;B1080,טבלה1013[[#This Row],[CycleNumber]]&gt;1),IF(טבלה1013[[#This Row],[וסת השבוע פעיל?]]&lt;&gt;"",L1080+1,""),""))</f>
        <v/>
      </c>
      <c r="M1081" s="1" t="str">
        <f>IF(AND(טבלה1013[[#This Row],[וסת השבוע פעיל?]]&lt;&gt;"",טבלה1013[[#This Row],[CycleNumber]]&lt;B1082,B1082&lt;&gt;"",טבלה1013[[#This Row],[וסת השבוע פעיל?]]&lt;3),IF(K1082=0,IF(AND(טבלה1013[[#This Row],[וסת השבוע פעיל?]]&gt;0,I1082=1),0,1),0),"")</f>
        <v/>
      </c>
      <c r="N1081" s="1" t="str">
        <f t="shared" si="88"/>
        <v/>
      </c>
      <c r="O1081" s="1" t="str">
        <f>IF(AND(טבלה1013[[#This Row],[חיזוי - שבוע]]=1,J1082=1),1,"")</f>
        <v/>
      </c>
      <c r="P1081" s="1" t="str">
        <f>IF(AND(טבלה1013[[#This Row],[חיזוי טוב עם הפלגה?]]=1,טבלה1013[[#This Row],[וסת קבוע אחרון]]&lt;&gt;28,X1080=1),1,"")</f>
        <v/>
      </c>
      <c r="Q1081" s="1" t="str">
        <f>IF(AND(טבלה1013[[#This Row],[וסת השבוע פעיל?]]&lt;3,OR(טבלה1013[[#This Row],[CycleNumber]]&gt;B1082,B1082="")),1,"")</f>
        <v/>
      </c>
      <c r="R1081" s="1">
        <f>IF(טבלה1013[[#This Row],[האישה קבעה וסת שבוע?]]=1,IF(טבלה1013[[#This Row],[וסת השבוע פעיל?]]&lt;3,1,0),"")</f>
        <v>0</v>
      </c>
      <c r="S10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1" s="1" t="str">
        <f t="shared" si="89"/>
        <v/>
      </c>
      <c r="U1081" s="1" t="str">
        <f t="shared" si="90"/>
        <v/>
      </c>
      <c r="V1081" s="1" t="str">
        <f t="shared" si="91"/>
        <v/>
      </c>
      <c r="W1081" s="1" t="str">
        <f>IF(טבלה1013[[#This Row],[3 הפלגות זהות]]="","",IF(טבלה1013[[#This Row],[3 הפלגות זהות]]=1,טבלה1013[[#This Row],[LengthofCycle]],W1080))</f>
        <v/>
      </c>
      <c r="Y1081" s="1" t="str">
        <f>IF(OR(טבלה1013[[#This Row],[הווסת פעיל?]]=0,טבלה1013[[#This Row],[הווסת פעיל?]]=""),"",SUM(Y1080,טבלה1013[[#This Row],[הווסת פעיל?]]))</f>
        <v/>
      </c>
      <c r="Z1081" s="1" t="str">
        <f>IF(AND(טבלה1013[[#This Row],[כמה מחזורים עד עקירה]]&lt;&gt;"",Y1082=""),טבלה1013[[#This Row],[כמה מחזורים עד עקירה]],"")</f>
        <v/>
      </c>
      <c r="AA1081" s="1" t="str">
        <f>IF(AND(טבלה1013[[#This Row],[הווסת פעיל?]]=1,טבלה1013[[#This Row],[וסת קבוע אחרון]]&lt;&gt;W1080),טבלה1013[[#This Row],[וסת קבוע אחרון]],"")</f>
        <v/>
      </c>
      <c r="AB1081" s="1" t="str">
        <f>IF(AND(טבלה1013[[#This Row],[הווסת פעיל?]]=1,X1080=0,טבלה1013[[#This Row],[וסת קבוע אחרון]]=W1080),טבלה1013[[#This Row],[וסת קבוע אחרון]],"")</f>
        <v/>
      </c>
      <c r="AC1081" s="1" t="str">
        <f>IF(AND(טבלה1013[[#This Row],[הווסת פעיל?]]=1,X1080=0,טבלה1013[[#This Row],[וסת קבוע אחרון]]&lt;&gt;W1080),1,"")</f>
        <v/>
      </c>
      <c r="AD1081" s="1" t="str">
        <f>IF(AND(טבלה1013[[#This Row],[הווסת פעיל?]]&lt;&gt;"",B1082=1),טבלה1013[[#This Row],[CycleNumber]],"")</f>
        <v/>
      </c>
      <c r="AE1081" s="1" t="str">
        <f>IF(AND(טבלה1013[[#This Row],[הווסת פעיל?]]&lt;&gt;"",X1080=""),טבלה1013[[#This Row],[CycleNumber]],"")</f>
        <v/>
      </c>
      <c r="AF1081" s="1" t="str">
        <f>IF(B1082=1,"",IF(טבלה1013[[#This Row],[הווסת פעיל?]]=1,IF(טבלה1013[[#This Row],[וסת קבוע אחרון]]=F1082,1,0),""))</f>
        <v/>
      </c>
      <c r="AG1081" s="1" t="str">
        <f>IF(B1082=1,"",IF(טבלה1013[[#This Row],[הווסת פעיל?]]=1,IF(OR(טבלה1013[[#This Row],[וסת קבוע אחרון]]=F1082,F1082=טבלה1013[[#This Row],[LengthofCycle]]),1,0),""))</f>
        <v/>
      </c>
      <c r="AH1081" s="1" t="str">
        <f>IF(B1082=1,"",IF(טבלה1013[[#This Row],[הווסת פעיל?]]=1,IF(OR(טבלה1013[[#This Row],[וסת קבוע אחרון]]=F1082,F1082=טבלה1013[[#This Row],[LengthofCycle]],AND(טבלה1013[[#This Row],[LengthofCycle]]&lt;&gt;טבלה1013[[#This Row],[וסת קבוע אחרון]],OR(F1082=28,F1082=29))),1,0),""))</f>
        <v/>
      </c>
      <c r="AI1081" s="1" t="str">
        <f>IF(AND(טבלה1013[[#This Row],[הווסת פעיל?]]=1,B1082=1),1,"")</f>
        <v/>
      </c>
      <c r="AJ1081" s="4">
        <f>IF(AND(טבלה1013[[#This Row],[הווסת פעיל?]]&lt;&gt;1,B1082&lt;&gt;1,B1082&lt;&gt;""),IF(טבלה1013[[#This Row],[LengthofCycle]]=F1082,1,0),"")</f>
        <v>0</v>
      </c>
      <c r="AK1081" s="4">
        <f>IF(AND(טבלה1013[[#This Row],[הווסת פעיל?]]&lt;&gt;1,B1082&lt;&gt;1,B1082&lt;&gt;""),IF(OR(טבלה1013[[#This Row],[LengthofCycle]]=F1082,F1082=29),1,0),"")</f>
        <v>0</v>
      </c>
      <c r="AL1081" s="4">
        <f>IF(AND(טבלה1013[[#This Row],[הווסת פעיל?]]&lt;&gt;1,B1082&lt;&gt;1,B1082&lt;&gt;""),IF(OR(טבלה1013[[#This Row],[LengthofCycle]]=F1082,F1082=29,F1082=28),1,0),"")</f>
        <v>0</v>
      </c>
    </row>
    <row r="1082" spans="1:38" x14ac:dyDescent="0.25">
      <c r="A1082" s="1" t="s">
        <v>145</v>
      </c>
      <c r="B1082" s="1">
        <v>2</v>
      </c>
      <c r="C1082" s="1">
        <v>0</v>
      </c>
      <c r="D1082" s="1">
        <v>1</v>
      </c>
      <c r="E1082" s="1">
        <v>0</v>
      </c>
      <c r="F1082" s="1">
        <v>30</v>
      </c>
      <c r="G1082" s="1">
        <f>טבלה1013[[#This Row],[LengthofCycle]]+1</f>
        <v>31</v>
      </c>
      <c r="H1082" s="1">
        <f>IF(IFERROR(LOOKUP(טבלה1013[[#This Row],[ClientID]],קביעויות[השבוע]),FALSE)=טבלה1013[[#This Row],[ClientID]],1,"")</f>
        <v>1</v>
      </c>
      <c r="I1082" s="1" t="str">
        <f>IF(AND(טבלה1013[[#This Row],[CycleNumber]]&gt;1,OR(B1083="",טבלה1013[[#This Row],[CycleNumber]]&gt;B1081)),IF(OR(AND(טבלה1013[[#This Row],[LengthofCycle]]=28,F1081=28),AND(טבלה1013[[#This Row],[LengthofCycle]]=35,F1081=35)),1,""),"")</f>
        <v/>
      </c>
      <c r="J1082" s="1" t="str">
        <f>IF(AND(טבלה1013[[#This Row],[וסת השבוע]]=1,I1081=1,טבלה1013[[#This Row],[CycleNumber]]&gt;B1081),1,"")</f>
        <v/>
      </c>
      <c r="K1082" s="1" t="str">
        <f>IF(טבלה1013[[#This Row],[CycleNumber]]=1,"",IF(טבלה1013[[#This Row],[וסת השבוע]]=1,0,IF(K1081="","",IF(K1081=0,IF(טבלה1013[[#This Row],[LengthofCycle]]=28,0,1),IF(K1081=1,IF(טבלה1013[[#This Row],[LengthofCycle]]+F1081=28*2,0,2),IF(K1081=2,IF(טבלה1013[[#This Row],[LengthofCycle]]+F1081+F1080=28*3,0,3),""))))))</f>
        <v/>
      </c>
      <c r="L1082" s="1" t="str">
        <f>IF(טבלה1013[[#This Row],[וסת השבוע]]=1,IF(טבלה1013[[#This Row],[וסת השבוע וההפלגה ביחד]]=1,L1081+1,0),IF(AND(טבלה1013[[#This Row],[CycleNumber]]&gt;B1081,טבלה1013[[#This Row],[CycleNumber]]&gt;1),IF(טבלה1013[[#This Row],[וסת השבוע פעיל?]]&lt;&gt;"",L1081+1,""),""))</f>
        <v/>
      </c>
      <c r="M1082" s="1" t="str">
        <f>IF(AND(טבלה1013[[#This Row],[וסת השבוע פעיל?]]&lt;&gt;"",טבלה1013[[#This Row],[CycleNumber]]&lt;B1083,B1083&lt;&gt;"",טבלה1013[[#This Row],[וסת השבוע פעיל?]]&lt;3),IF(K1083=0,IF(AND(טבלה1013[[#This Row],[וסת השבוע פעיל?]]&gt;0,I1083=1),0,1),0),"")</f>
        <v/>
      </c>
      <c r="N1082" s="1" t="str">
        <f t="shared" si="88"/>
        <v/>
      </c>
      <c r="O1082" s="1" t="str">
        <f>IF(AND(טבלה1013[[#This Row],[חיזוי - שבוע]]=1,J1083=1),1,"")</f>
        <v/>
      </c>
      <c r="P1082" s="1" t="str">
        <f>IF(AND(טבלה1013[[#This Row],[חיזוי טוב עם הפלגה?]]=1,טבלה1013[[#This Row],[וסת קבוע אחרון]]&lt;&gt;28,X1081=1),1,"")</f>
        <v/>
      </c>
      <c r="Q1082" s="1" t="str">
        <f>IF(AND(טבלה1013[[#This Row],[וסת השבוע פעיל?]]&lt;3,OR(טבלה1013[[#This Row],[CycleNumber]]&gt;B1083,B1083="")),1,"")</f>
        <v/>
      </c>
      <c r="R1082" s="1">
        <f>IF(טבלה1013[[#This Row],[האישה קבעה וסת שבוע?]]=1,IF(טבלה1013[[#This Row],[וסת השבוע פעיל?]]&lt;3,1,0),"")</f>
        <v>0</v>
      </c>
      <c r="S10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2" s="1" t="str">
        <f t="shared" si="89"/>
        <v/>
      </c>
      <c r="U1082" s="1" t="str">
        <f t="shared" si="90"/>
        <v/>
      </c>
      <c r="V1082" s="1" t="str">
        <f t="shared" si="91"/>
        <v/>
      </c>
      <c r="W1082" s="1" t="str">
        <f>IF(טבלה1013[[#This Row],[3 הפלגות זהות]]="","",IF(טבלה1013[[#This Row],[3 הפלגות זהות]]=1,טבלה1013[[#This Row],[LengthofCycle]],W1081))</f>
        <v/>
      </c>
      <c r="Y1082" s="1" t="str">
        <f>IF(OR(טבלה1013[[#This Row],[הווסת פעיל?]]=0,טבלה1013[[#This Row],[הווסת פעיל?]]=""),"",SUM(Y1081,טבלה1013[[#This Row],[הווסת פעיל?]]))</f>
        <v/>
      </c>
      <c r="Z1082" s="1" t="str">
        <f>IF(AND(טבלה1013[[#This Row],[כמה מחזורים עד עקירה]]&lt;&gt;"",Y1083=""),טבלה1013[[#This Row],[כמה מחזורים עד עקירה]],"")</f>
        <v/>
      </c>
      <c r="AA1082" s="1" t="str">
        <f>IF(AND(טבלה1013[[#This Row],[הווסת פעיל?]]=1,טבלה1013[[#This Row],[וסת קבוע אחרון]]&lt;&gt;W1081),טבלה1013[[#This Row],[וסת קבוע אחרון]],"")</f>
        <v/>
      </c>
      <c r="AB1082" s="1" t="str">
        <f>IF(AND(טבלה1013[[#This Row],[הווסת פעיל?]]=1,X1081=0,טבלה1013[[#This Row],[וסת קבוע אחרון]]=W1081),טבלה1013[[#This Row],[וסת קבוע אחרון]],"")</f>
        <v/>
      </c>
      <c r="AC1082" s="1" t="str">
        <f>IF(AND(טבלה1013[[#This Row],[הווסת פעיל?]]=1,X1081=0,טבלה1013[[#This Row],[וסת קבוע אחרון]]&lt;&gt;W1081),1,"")</f>
        <v/>
      </c>
      <c r="AD1082" s="1" t="str">
        <f>IF(AND(טבלה1013[[#This Row],[הווסת פעיל?]]&lt;&gt;"",B1083=1),טבלה1013[[#This Row],[CycleNumber]],"")</f>
        <v/>
      </c>
      <c r="AE1082" s="1" t="str">
        <f>IF(AND(טבלה1013[[#This Row],[הווסת פעיל?]]&lt;&gt;"",X1081=""),טבלה1013[[#This Row],[CycleNumber]],"")</f>
        <v/>
      </c>
      <c r="AF1082" s="1" t="str">
        <f>IF(B1083=1,"",IF(טבלה1013[[#This Row],[הווסת פעיל?]]=1,IF(טבלה1013[[#This Row],[וסת קבוע אחרון]]=F1083,1,0),""))</f>
        <v/>
      </c>
      <c r="AG1082" s="1" t="str">
        <f>IF(B1083=1,"",IF(טבלה1013[[#This Row],[הווסת פעיל?]]=1,IF(OR(טבלה1013[[#This Row],[וסת קבוע אחרון]]=F1083,F1083=טבלה1013[[#This Row],[LengthofCycle]]),1,0),""))</f>
        <v/>
      </c>
      <c r="AH1082" s="1" t="str">
        <f>IF(B1083=1,"",IF(טבלה1013[[#This Row],[הווסת פעיל?]]=1,IF(OR(טבלה1013[[#This Row],[וסת קבוע אחרון]]=F1083,F1083=טבלה1013[[#This Row],[LengthofCycle]],AND(טבלה1013[[#This Row],[LengthofCycle]]&lt;&gt;טבלה1013[[#This Row],[וסת קבוע אחרון]],OR(F1083=28,F1083=29))),1,0),""))</f>
        <v/>
      </c>
      <c r="AI1082" s="1" t="str">
        <f>IF(AND(טבלה1013[[#This Row],[הווסת פעיל?]]=1,B1083=1),1,"")</f>
        <v/>
      </c>
      <c r="AJ1082" s="4">
        <f>IF(AND(טבלה1013[[#This Row],[הווסת פעיל?]]&lt;&gt;1,B1083&lt;&gt;1,B1083&lt;&gt;""),IF(טבלה1013[[#This Row],[LengthofCycle]]=F1083,1,0),"")</f>
        <v>0</v>
      </c>
      <c r="AK1082" s="4">
        <f>IF(AND(טבלה1013[[#This Row],[הווסת פעיל?]]&lt;&gt;1,B1083&lt;&gt;1,B1083&lt;&gt;""),IF(OR(טבלה1013[[#This Row],[LengthofCycle]]=F1083,F1083=29),1,0),"")</f>
        <v>0</v>
      </c>
      <c r="AL1082" s="4">
        <f>IF(AND(טבלה1013[[#This Row],[הווסת פעיל?]]&lt;&gt;1,B1083&lt;&gt;1,B1083&lt;&gt;""),IF(OR(טבלה1013[[#This Row],[LengthofCycle]]=F1083,F1083=29,F1083=28),1,0),"")</f>
        <v>0</v>
      </c>
    </row>
    <row r="1083" spans="1:38" x14ac:dyDescent="0.25">
      <c r="A1083" s="1" t="s">
        <v>145</v>
      </c>
      <c r="B1083" s="1">
        <v>3</v>
      </c>
      <c r="C1083" s="1">
        <v>0</v>
      </c>
      <c r="D1083" s="1">
        <v>1</v>
      </c>
      <c r="E1083" s="1">
        <v>0</v>
      </c>
      <c r="F1083" s="1">
        <v>33</v>
      </c>
      <c r="G1083" s="1">
        <f>טבלה1013[[#This Row],[LengthofCycle]]+1</f>
        <v>34</v>
      </c>
      <c r="H1083" s="1">
        <f>IF(IFERROR(LOOKUP(טבלה1013[[#This Row],[ClientID]],קביעויות[השבוע]),FALSE)=טבלה1013[[#This Row],[ClientID]],1,"")</f>
        <v>1</v>
      </c>
      <c r="I1083" s="1" t="str">
        <f>IF(AND(טבלה1013[[#This Row],[CycleNumber]]&gt;1,OR(B1084="",טבלה1013[[#This Row],[CycleNumber]]&gt;B1082)),IF(OR(AND(טבלה1013[[#This Row],[LengthofCycle]]=28,F1082=28),AND(טבלה1013[[#This Row],[LengthofCycle]]=35,F1082=35)),1,""),"")</f>
        <v/>
      </c>
      <c r="J1083" s="1" t="str">
        <f>IF(AND(טבלה1013[[#This Row],[וסת השבוע]]=1,I1082=1,טבלה1013[[#This Row],[CycleNumber]]&gt;B1082),1,"")</f>
        <v/>
      </c>
      <c r="K1083" s="1" t="str">
        <f>IF(טבלה1013[[#This Row],[CycleNumber]]=1,"",IF(טבלה1013[[#This Row],[וסת השבוע]]=1,0,IF(K1082="","",IF(K1082=0,IF(טבלה1013[[#This Row],[LengthofCycle]]=28,0,1),IF(K1082=1,IF(טבלה1013[[#This Row],[LengthofCycle]]+F1082=28*2,0,2),IF(K1082=2,IF(טבלה1013[[#This Row],[LengthofCycle]]+F1082+F1081=28*3,0,3),""))))))</f>
        <v/>
      </c>
      <c r="L1083" s="1" t="str">
        <f>IF(טבלה1013[[#This Row],[וסת השבוע]]=1,IF(טבלה1013[[#This Row],[וסת השבוע וההפלגה ביחד]]=1,L1082+1,0),IF(AND(טבלה1013[[#This Row],[CycleNumber]]&gt;B1082,טבלה1013[[#This Row],[CycleNumber]]&gt;1),IF(טבלה1013[[#This Row],[וסת השבוע פעיל?]]&lt;&gt;"",L1082+1,""),""))</f>
        <v/>
      </c>
      <c r="M1083" s="1" t="str">
        <f>IF(AND(טבלה1013[[#This Row],[וסת השבוע פעיל?]]&lt;&gt;"",טבלה1013[[#This Row],[CycleNumber]]&lt;B1084,B1084&lt;&gt;"",טבלה1013[[#This Row],[וסת השבוע פעיל?]]&lt;3),IF(K1084=0,IF(AND(טבלה1013[[#This Row],[וסת השבוע פעיל?]]&gt;0,I1084=1),0,1),0),"")</f>
        <v/>
      </c>
      <c r="N1083" s="1" t="str">
        <f t="shared" si="88"/>
        <v/>
      </c>
      <c r="O1083" s="1" t="str">
        <f>IF(AND(טבלה1013[[#This Row],[חיזוי - שבוע]]=1,J1084=1),1,"")</f>
        <v/>
      </c>
      <c r="P1083" s="1" t="str">
        <f>IF(AND(טבלה1013[[#This Row],[חיזוי טוב עם הפלגה?]]=1,טבלה1013[[#This Row],[וסת קבוע אחרון]]&lt;&gt;28,X1082=1),1,"")</f>
        <v/>
      </c>
      <c r="Q1083" s="1" t="str">
        <f>IF(AND(טבלה1013[[#This Row],[וסת השבוע פעיל?]]&lt;3,OR(טבלה1013[[#This Row],[CycleNumber]]&gt;B1084,B1084="")),1,"")</f>
        <v/>
      </c>
      <c r="R1083" s="1">
        <f>IF(טבלה1013[[#This Row],[האישה קבעה וסת שבוע?]]=1,IF(טבלה1013[[#This Row],[וסת השבוע פעיל?]]&lt;3,1,0),"")</f>
        <v>0</v>
      </c>
      <c r="S10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3" s="1">
        <f t="shared" si="89"/>
        <v>0</v>
      </c>
      <c r="U1083" s="1" t="str">
        <f t="shared" si="90"/>
        <v/>
      </c>
      <c r="V1083" s="1" t="str">
        <f t="shared" si="91"/>
        <v/>
      </c>
      <c r="W1083" s="1" t="str">
        <f>IF(טבלה1013[[#This Row],[3 הפלגות זהות]]="","",IF(טבלה1013[[#This Row],[3 הפלגות זהות]]=1,טבלה1013[[#This Row],[LengthofCycle]],W1082))</f>
        <v/>
      </c>
      <c r="Y1083" s="1" t="str">
        <f>IF(OR(טבלה1013[[#This Row],[הווסת פעיל?]]=0,טבלה1013[[#This Row],[הווסת פעיל?]]=""),"",SUM(Y1082,טבלה1013[[#This Row],[הווסת פעיל?]]))</f>
        <v/>
      </c>
      <c r="Z1083" s="1" t="str">
        <f>IF(AND(טבלה1013[[#This Row],[כמה מחזורים עד עקירה]]&lt;&gt;"",Y1084=""),טבלה1013[[#This Row],[כמה מחזורים עד עקירה]],"")</f>
        <v/>
      </c>
      <c r="AA1083" s="1" t="str">
        <f>IF(AND(טבלה1013[[#This Row],[הווסת פעיל?]]=1,טבלה1013[[#This Row],[וסת קבוע אחרון]]&lt;&gt;W1082),טבלה1013[[#This Row],[וסת קבוע אחרון]],"")</f>
        <v/>
      </c>
      <c r="AB1083" s="1" t="str">
        <f>IF(AND(טבלה1013[[#This Row],[הווסת פעיל?]]=1,X1082=0,טבלה1013[[#This Row],[וסת קבוע אחרון]]=W1082),טבלה1013[[#This Row],[וסת קבוע אחרון]],"")</f>
        <v/>
      </c>
      <c r="AC1083" s="1" t="str">
        <f>IF(AND(טבלה1013[[#This Row],[הווסת פעיל?]]=1,X1082=0,טבלה1013[[#This Row],[וסת קבוע אחרון]]&lt;&gt;W1082),1,"")</f>
        <v/>
      </c>
      <c r="AD1083" s="1" t="str">
        <f>IF(AND(טבלה1013[[#This Row],[הווסת פעיל?]]&lt;&gt;"",B1084=1),טבלה1013[[#This Row],[CycleNumber]],"")</f>
        <v/>
      </c>
      <c r="AE1083" s="1" t="str">
        <f>IF(AND(טבלה1013[[#This Row],[הווסת פעיל?]]&lt;&gt;"",X1082=""),טבלה1013[[#This Row],[CycleNumber]],"")</f>
        <v/>
      </c>
      <c r="AF1083" s="1" t="str">
        <f>IF(B1084=1,"",IF(טבלה1013[[#This Row],[הווסת פעיל?]]=1,IF(טבלה1013[[#This Row],[וסת קבוע אחרון]]=F1084,1,0),""))</f>
        <v/>
      </c>
      <c r="AG1083" s="1" t="str">
        <f>IF(B1084=1,"",IF(טבלה1013[[#This Row],[הווסת פעיל?]]=1,IF(OR(טבלה1013[[#This Row],[וסת קבוע אחרון]]=F1084,F1084=טבלה1013[[#This Row],[LengthofCycle]]),1,0),""))</f>
        <v/>
      </c>
      <c r="AH1083" s="1" t="str">
        <f>IF(B1084=1,"",IF(טבלה1013[[#This Row],[הווסת פעיל?]]=1,IF(OR(טבלה1013[[#This Row],[וסת קבוע אחרון]]=F1084,F1084=טבלה1013[[#This Row],[LengthofCycle]],AND(טבלה1013[[#This Row],[LengthofCycle]]&lt;&gt;טבלה1013[[#This Row],[וסת קבוע אחרון]],OR(F1084=28,F1084=29))),1,0),""))</f>
        <v/>
      </c>
      <c r="AI1083" s="1" t="str">
        <f>IF(AND(טבלה1013[[#This Row],[הווסת פעיל?]]=1,B1084=1),1,"")</f>
        <v/>
      </c>
      <c r="AJ1083" s="4">
        <f>IF(AND(טבלה1013[[#This Row],[הווסת פעיל?]]&lt;&gt;1,B1084&lt;&gt;1,B1084&lt;&gt;""),IF(טבלה1013[[#This Row],[LengthofCycle]]=F1084,1,0),"")</f>
        <v>0</v>
      </c>
      <c r="AK1083" s="4">
        <f>IF(AND(טבלה1013[[#This Row],[הווסת פעיל?]]&lt;&gt;1,B1084&lt;&gt;1,B1084&lt;&gt;""),IF(OR(טבלה1013[[#This Row],[LengthofCycle]]=F1084,F1084=29),1,0),"")</f>
        <v>0</v>
      </c>
      <c r="AL1083" s="4">
        <f>IF(AND(טבלה1013[[#This Row],[הווסת פעיל?]]&lt;&gt;1,B1084&lt;&gt;1,B1084&lt;&gt;""),IF(OR(טבלה1013[[#This Row],[LengthofCycle]]=F1084,F1084=29,F1084=28),1,0),"")</f>
        <v>0</v>
      </c>
    </row>
    <row r="1084" spans="1:38" x14ac:dyDescent="0.25">
      <c r="A1084" s="1" t="s">
        <v>145</v>
      </c>
      <c r="B1084" s="1">
        <v>4</v>
      </c>
      <c r="C1084" s="1">
        <v>0</v>
      </c>
      <c r="D1084" s="1">
        <v>1</v>
      </c>
      <c r="E1084" s="1">
        <v>0</v>
      </c>
      <c r="F1084" s="1">
        <v>40</v>
      </c>
      <c r="G1084" s="1">
        <f>טבלה1013[[#This Row],[LengthofCycle]]+1</f>
        <v>41</v>
      </c>
      <c r="H1084" s="1">
        <f>IF(IFERROR(LOOKUP(טבלה1013[[#This Row],[ClientID]],קביעויות[השבוע]),FALSE)=טבלה1013[[#This Row],[ClientID]],1,"")</f>
        <v>1</v>
      </c>
      <c r="I1084" s="1" t="str">
        <f>IF(AND(טבלה1013[[#This Row],[CycleNumber]]&gt;1,OR(B1085="",טבלה1013[[#This Row],[CycleNumber]]&gt;B1083)),IF(OR(AND(טבלה1013[[#This Row],[LengthofCycle]]=28,F1083=28),AND(טבלה1013[[#This Row],[LengthofCycle]]=35,F1083=35)),1,""),"")</f>
        <v/>
      </c>
      <c r="J1084" s="1" t="str">
        <f>IF(AND(טבלה1013[[#This Row],[וסת השבוע]]=1,I1083=1,טבלה1013[[#This Row],[CycleNumber]]&gt;B1083),1,"")</f>
        <v/>
      </c>
      <c r="K1084" s="1" t="str">
        <f>IF(טבלה1013[[#This Row],[CycleNumber]]=1,"",IF(טבלה1013[[#This Row],[וסת השבוע]]=1,0,IF(K1083="","",IF(K1083=0,IF(טבלה1013[[#This Row],[LengthofCycle]]=28,0,1),IF(K1083=1,IF(טבלה1013[[#This Row],[LengthofCycle]]+F1083=28*2,0,2),IF(K1083=2,IF(טבלה1013[[#This Row],[LengthofCycle]]+F1083+F1082=28*3,0,3),""))))))</f>
        <v/>
      </c>
      <c r="L1084" s="1" t="str">
        <f>IF(טבלה1013[[#This Row],[וסת השבוע]]=1,IF(טבלה1013[[#This Row],[וסת השבוע וההפלגה ביחד]]=1,L1083+1,0),IF(AND(טבלה1013[[#This Row],[CycleNumber]]&gt;B1083,טבלה1013[[#This Row],[CycleNumber]]&gt;1),IF(טבלה1013[[#This Row],[וסת השבוע פעיל?]]&lt;&gt;"",L1083+1,""),""))</f>
        <v/>
      </c>
      <c r="M1084" s="1" t="str">
        <f>IF(AND(טבלה1013[[#This Row],[וסת השבוע פעיל?]]&lt;&gt;"",טבלה1013[[#This Row],[CycleNumber]]&lt;B1085,B1085&lt;&gt;"",טבלה1013[[#This Row],[וסת השבוע פעיל?]]&lt;3),IF(K1085=0,IF(AND(טבלה1013[[#This Row],[וסת השבוע פעיל?]]&gt;0,I1085=1),0,1),0),"")</f>
        <v/>
      </c>
      <c r="N1084" s="1" t="str">
        <f t="shared" si="88"/>
        <v/>
      </c>
      <c r="O1084" s="1" t="str">
        <f>IF(AND(טבלה1013[[#This Row],[חיזוי - שבוע]]=1,J1085=1),1,"")</f>
        <v/>
      </c>
      <c r="P1084" s="1" t="str">
        <f>IF(AND(טבלה1013[[#This Row],[חיזוי טוב עם הפלגה?]]=1,טבלה1013[[#This Row],[וסת קבוע אחרון]]&lt;&gt;28,X1083=1),1,"")</f>
        <v/>
      </c>
      <c r="Q1084" s="1" t="str">
        <f>IF(AND(טבלה1013[[#This Row],[וסת השבוע פעיל?]]&lt;3,OR(טבלה1013[[#This Row],[CycleNumber]]&gt;B1085,B1085="")),1,"")</f>
        <v/>
      </c>
      <c r="R1084" s="1">
        <f>IF(טבלה1013[[#This Row],[האישה קבעה וסת שבוע?]]=1,IF(טבלה1013[[#This Row],[וסת השבוע פעיל?]]&lt;3,1,0),"")</f>
        <v>0</v>
      </c>
      <c r="S10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4" s="1">
        <f t="shared" si="89"/>
        <v>0</v>
      </c>
      <c r="U1084" s="1">
        <f t="shared" si="90"/>
        <v>0</v>
      </c>
      <c r="V1084" s="1" t="str">
        <f t="shared" si="91"/>
        <v/>
      </c>
      <c r="W1084" s="1" t="str">
        <f>IF(טבלה1013[[#This Row],[3 הפלגות זהות]]="","",IF(טבלה1013[[#This Row],[3 הפלגות זהות]]=1,טבלה1013[[#This Row],[LengthofCycle]],W1083))</f>
        <v/>
      </c>
      <c r="Y1084" s="1" t="str">
        <f>IF(OR(טבלה1013[[#This Row],[הווסת פעיל?]]=0,טבלה1013[[#This Row],[הווסת פעיל?]]=""),"",SUM(Y1083,טבלה1013[[#This Row],[הווסת פעיל?]]))</f>
        <v/>
      </c>
      <c r="Z1084" s="1" t="str">
        <f>IF(AND(טבלה1013[[#This Row],[כמה מחזורים עד עקירה]]&lt;&gt;"",Y1085=""),טבלה1013[[#This Row],[כמה מחזורים עד עקירה]],"")</f>
        <v/>
      </c>
      <c r="AA1084" s="1" t="str">
        <f>IF(AND(טבלה1013[[#This Row],[הווסת פעיל?]]=1,טבלה1013[[#This Row],[וסת קבוע אחרון]]&lt;&gt;W1083),טבלה1013[[#This Row],[וסת קבוע אחרון]],"")</f>
        <v/>
      </c>
      <c r="AB1084" s="1" t="str">
        <f>IF(AND(טבלה1013[[#This Row],[הווסת פעיל?]]=1,X1083=0,טבלה1013[[#This Row],[וסת קבוע אחרון]]=W1083),טבלה1013[[#This Row],[וסת קבוע אחרון]],"")</f>
        <v/>
      </c>
      <c r="AC1084" s="1" t="str">
        <f>IF(AND(טבלה1013[[#This Row],[הווסת פעיל?]]=1,X1083=0,טבלה1013[[#This Row],[וסת קבוע אחרון]]&lt;&gt;W1083),1,"")</f>
        <v/>
      </c>
      <c r="AD1084" s="1" t="str">
        <f>IF(AND(טבלה1013[[#This Row],[הווסת פעיל?]]&lt;&gt;"",B1085=1),טבלה1013[[#This Row],[CycleNumber]],"")</f>
        <v/>
      </c>
      <c r="AE1084" s="1" t="str">
        <f>IF(AND(טבלה1013[[#This Row],[הווסת פעיל?]]&lt;&gt;"",X1083=""),טבלה1013[[#This Row],[CycleNumber]],"")</f>
        <v/>
      </c>
      <c r="AF1084" s="1" t="str">
        <f>IF(B1085=1,"",IF(טבלה1013[[#This Row],[הווסת פעיל?]]=1,IF(טבלה1013[[#This Row],[וסת קבוע אחרון]]=F1085,1,0),""))</f>
        <v/>
      </c>
      <c r="AG1084" s="1" t="str">
        <f>IF(B1085=1,"",IF(טבלה1013[[#This Row],[הווסת פעיל?]]=1,IF(OR(טבלה1013[[#This Row],[וסת קבוע אחרון]]=F1085,F1085=טבלה1013[[#This Row],[LengthofCycle]]),1,0),""))</f>
        <v/>
      </c>
      <c r="AH1084" s="1" t="str">
        <f>IF(B1085=1,"",IF(טבלה1013[[#This Row],[הווסת פעיל?]]=1,IF(OR(טבלה1013[[#This Row],[וסת קבוע אחרון]]=F1085,F1085=טבלה1013[[#This Row],[LengthofCycle]],AND(טבלה1013[[#This Row],[LengthofCycle]]&lt;&gt;טבלה1013[[#This Row],[וסת קבוע אחרון]],OR(F1085=28,F1085=29))),1,0),""))</f>
        <v/>
      </c>
      <c r="AI1084" s="1" t="str">
        <f>IF(AND(טבלה1013[[#This Row],[הווסת פעיל?]]=1,B1085=1),1,"")</f>
        <v/>
      </c>
      <c r="AJ1084" s="4">
        <f>IF(AND(טבלה1013[[#This Row],[הווסת פעיל?]]&lt;&gt;1,B1085&lt;&gt;1,B1085&lt;&gt;""),IF(טבלה1013[[#This Row],[LengthofCycle]]=F1085,1,0),"")</f>
        <v>0</v>
      </c>
      <c r="AK1084" s="4">
        <f>IF(AND(טבלה1013[[#This Row],[הווסת פעיל?]]&lt;&gt;1,B1085&lt;&gt;1,B1085&lt;&gt;""),IF(OR(טבלה1013[[#This Row],[LengthofCycle]]=F1085,F1085=29),1,0),"")</f>
        <v>1</v>
      </c>
      <c r="AL1084" s="4">
        <f>IF(AND(טבלה1013[[#This Row],[הווסת פעיל?]]&lt;&gt;1,B1085&lt;&gt;1,B1085&lt;&gt;""),IF(OR(טבלה1013[[#This Row],[LengthofCycle]]=F1085,F1085=29,F1085=28),1,0),"")</f>
        <v>1</v>
      </c>
    </row>
    <row r="1085" spans="1:38" x14ac:dyDescent="0.25">
      <c r="A1085" s="1" t="s">
        <v>145</v>
      </c>
      <c r="B1085" s="1">
        <v>5</v>
      </c>
      <c r="C1085" s="1">
        <v>0</v>
      </c>
      <c r="D1085" s="1">
        <v>1</v>
      </c>
      <c r="E1085" s="1">
        <v>0</v>
      </c>
      <c r="F1085" s="1">
        <v>29</v>
      </c>
      <c r="G1085" s="1">
        <f>טבלה1013[[#This Row],[LengthofCycle]]+1</f>
        <v>30</v>
      </c>
      <c r="H1085" s="1">
        <f>IF(IFERROR(LOOKUP(טבלה1013[[#This Row],[ClientID]],קביעויות[השבוע]),FALSE)=טבלה1013[[#This Row],[ClientID]],1,"")</f>
        <v>1</v>
      </c>
      <c r="I1085" s="1" t="str">
        <f>IF(AND(טבלה1013[[#This Row],[CycleNumber]]&gt;1,OR(B1086="",טבלה1013[[#This Row],[CycleNumber]]&gt;B1084)),IF(OR(AND(טבלה1013[[#This Row],[LengthofCycle]]=28,F1084=28),AND(טבלה1013[[#This Row],[LengthofCycle]]=35,F1084=35)),1,""),"")</f>
        <v/>
      </c>
      <c r="J1085" s="1" t="str">
        <f>IF(AND(טבלה1013[[#This Row],[וסת השבוע]]=1,I1084=1,טבלה1013[[#This Row],[CycleNumber]]&gt;B1084),1,"")</f>
        <v/>
      </c>
      <c r="K1085" s="1" t="str">
        <f>IF(טבלה1013[[#This Row],[CycleNumber]]=1,"",IF(טבלה1013[[#This Row],[וסת השבוע]]=1,0,IF(K1084="","",IF(K1084=0,IF(טבלה1013[[#This Row],[LengthofCycle]]=28,0,1),IF(K1084=1,IF(טבלה1013[[#This Row],[LengthofCycle]]+F1084=28*2,0,2),IF(K1084=2,IF(טבלה1013[[#This Row],[LengthofCycle]]+F1084+F1083=28*3,0,3),""))))))</f>
        <v/>
      </c>
      <c r="L1085" s="1" t="str">
        <f>IF(טבלה1013[[#This Row],[וסת השבוע]]=1,IF(טבלה1013[[#This Row],[וסת השבוע וההפלגה ביחד]]=1,L1084+1,0),IF(AND(טבלה1013[[#This Row],[CycleNumber]]&gt;B1084,טבלה1013[[#This Row],[CycleNumber]]&gt;1),IF(טבלה1013[[#This Row],[וסת השבוע פעיל?]]&lt;&gt;"",L1084+1,""),""))</f>
        <v/>
      </c>
      <c r="M1085" s="1" t="str">
        <f>IF(AND(טבלה1013[[#This Row],[וסת השבוע פעיל?]]&lt;&gt;"",טבלה1013[[#This Row],[CycleNumber]]&lt;B1086,B1086&lt;&gt;"",טבלה1013[[#This Row],[וסת השבוע פעיל?]]&lt;3),IF(K1086=0,IF(AND(טבלה1013[[#This Row],[וסת השבוע פעיל?]]&gt;0,I1086=1),0,1),0),"")</f>
        <v/>
      </c>
      <c r="N1085" s="1" t="str">
        <f t="shared" si="88"/>
        <v/>
      </c>
      <c r="O1085" s="1" t="str">
        <f>IF(AND(טבלה1013[[#This Row],[חיזוי - שבוע]]=1,J1086=1),1,"")</f>
        <v/>
      </c>
      <c r="P1085" s="1" t="str">
        <f>IF(AND(טבלה1013[[#This Row],[חיזוי טוב עם הפלגה?]]=1,טבלה1013[[#This Row],[וסת קבוע אחרון]]&lt;&gt;28,X1084=1),1,"")</f>
        <v/>
      </c>
      <c r="Q1085" s="1" t="str">
        <f>IF(AND(טבלה1013[[#This Row],[וסת השבוע פעיל?]]&lt;3,OR(טבלה1013[[#This Row],[CycleNumber]]&gt;B1086,B1086="")),1,"")</f>
        <v/>
      </c>
      <c r="R1085" s="1">
        <f>IF(טבלה1013[[#This Row],[האישה קבעה וסת שבוע?]]=1,IF(טבלה1013[[#This Row],[וסת השבוע פעיל?]]&lt;3,1,0),"")</f>
        <v>0</v>
      </c>
      <c r="S10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5" s="1">
        <f t="shared" si="89"/>
        <v>0</v>
      </c>
      <c r="U1085" s="1">
        <f t="shared" si="90"/>
        <v>0</v>
      </c>
      <c r="V1085" s="1">
        <f t="shared" si="91"/>
        <v>0</v>
      </c>
      <c r="W1085" s="1" t="str">
        <f>IF(טבלה1013[[#This Row],[3 הפלגות זהות]]="","",IF(טבלה1013[[#This Row],[3 הפלגות זהות]]=1,טבלה1013[[#This Row],[LengthofCycle]],W1084))</f>
        <v/>
      </c>
      <c r="Y1085" s="1" t="str">
        <f>IF(OR(טבלה1013[[#This Row],[הווסת פעיל?]]=0,טבלה1013[[#This Row],[הווסת פעיל?]]=""),"",SUM(Y1084,טבלה1013[[#This Row],[הווסת פעיל?]]))</f>
        <v/>
      </c>
      <c r="Z1085" s="1" t="str">
        <f>IF(AND(טבלה1013[[#This Row],[כמה מחזורים עד עקירה]]&lt;&gt;"",Y1086=""),טבלה1013[[#This Row],[כמה מחזורים עד עקירה]],"")</f>
        <v/>
      </c>
      <c r="AA1085" s="1" t="str">
        <f>IF(AND(טבלה1013[[#This Row],[הווסת פעיל?]]=1,טבלה1013[[#This Row],[וסת קבוע אחרון]]&lt;&gt;W1084),טבלה1013[[#This Row],[וסת קבוע אחרון]],"")</f>
        <v/>
      </c>
      <c r="AB1085" s="1" t="str">
        <f>IF(AND(טבלה1013[[#This Row],[הווסת פעיל?]]=1,X1084=0,טבלה1013[[#This Row],[וסת קבוע אחרון]]=W1084),טבלה1013[[#This Row],[וסת קבוע אחרון]],"")</f>
        <v/>
      </c>
      <c r="AC1085" s="1" t="str">
        <f>IF(AND(טבלה1013[[#This Row],[הווסת פעיל?]]=1,X1084=0,טבלה1013[[#This Row],[וסת קבוע אחרון]]&lt;&gt;W1084),1,"")</f>
        <v/>
      </c>
      <c r="AD1085" s="1" t="str">
        <f>IF(AND(טבלה1013[[#This Row],[הווסת פעיל?]]&lt;&gt;"",B1086=1),טבלה1013[[#This Row],[CycleNumber]],"")</f>
        <v/>
      </c>
      <c r="AE1085" s="1" t="str">
        <f>IF(AND(טבלה1013[[#This Row],[הווסת פעיל?]]&lt;&gt;"",X1084=""),טבלה1013[[#This Row],[CycleNumber]],"")</f>
        <v/>
      </c>
      <c r="AF1085" s="1" t="str">
        <f>IF(B1086=1,"",IF(טבלה1013[[#This Row],[הווסת פעיל?]]=1,IF(טבלה1013[[#This Row],[וסת קבוע אחרון]]=F1086,1,0),""))</f>
        <v/>
      </c>
      <c r="AG1085" s="1" t="str">
        <f>IF(B1086=1,"",IF(טבלה1013[[#This Row],[הווסת פעיל?]]=1,IF(OR(טבלה1013[[#This Row],[וסת קבוע אחרון]]=F1086,F1086=טבלה1013[[#This Row],[LengthofCycle]]),1,0),""))</f>
        <v/>
      </c>
      <c r="AH1085" s="1" t="str">
        <f>IF(B1086=1,"",IF(טבלה1013[[#This Row],[הווסת פעיל?]]=1,IF(OR(טבלה1013[[#This Row],[וסת קבוע אחרון]]=F1086,F1086=טבלה1013[[#This Row],[LengthofCycle]],AND(טבלה1013[[#This Row],[LengthofCycle]]&lt;&gt;טבלה1013[[#This Row],[וסת קבוע אחרון]],OR(F1086=28,F1086=29))),1,0),""))</f>
        <v/>
      </c>
      <c r="AI1085" s="1" t="str">
        <f>IF(AND(טבלה1013[[#This Row],[הווסת פעיל?]]=1,B1086=1),1,"")</f>
        <v/>
      </c>
      <c r="AJ1085" s="4">
        <f>IF(AND(טבלה1013[[#This Row],[הווסת פעיל?]]&lt;&gt;1,B1086&lt;&gt;1,B1086&lt;&gt;""),IF(טבלה1013[[#This Row],[LengthofCycle]]=F1086,1,0),"")</f>
        <v>1</v>
      </c>
      <c r="AK1085" s="4">
        <f>IF(AND(טבלה1013[[#This Row],[הווסת פעיל?]]&lt;&gt;1,B1086&lt;&gt;1,B1086&lt;&gt;""),IF(OR(טבלה1013[[#This Row],[LengthofCycle]]=F1086,F1086=29),1,0),"")</f>
        <v>1</v>
      </c>
      <c r="AL1085" s="4">
        <f>IF(AND(טבלה1013[[#This Row],[הווסת פעיל?]]&lt;&gt;1,B1086&lt;&gt;1,B1086&lt;&gt;""),IF(OR(טבלה1013[[#This Row],[LengthofCycle]]=F1086,F1086=29,F1086=28),1,0),"")</f>
        <v>1</v>
      </c>
    </row>
    <row r="1086" spans="1:38" x14ac:dyDescent="0.25">
      <c r="A1086" s="1" t="s">
        <v>145</v>
      </c>
      <c r="B1086" s="1">
        <v>6</v>
      </c>
      <c r="C1086" s="1">
        <v>0</v>
      </c>
      <c r="D1086" s="1">
        <v>1</v>
      </c>
      <c r="E1086" s="1">
        <v>0</v>
      </c>
      <c r="F1086" s="1">
        <v>29</v>
      </c>
      <c r="G1086" s="1">
        <f>טבלה1013[[#This Row],[LengthofCycle]]+1</f>
        <v>30</v>
      </c>
      <c r="H1086" s="1">
        <f>IF(IFERROR(LOOKUP(טבלה1013[[#This Row],[ClientID]],קביעויות[השבוע]),FALSE)=טבלה1013[[#This Row],[ClientID]],1,"")</f>
        <v>1</v>
      </c>
      <c r="I1086" s="1" t="str">
        <f>IF(AND(טבלה1013[[#This Row],[CycleNumber]]&gt;1,OR(B1087="",טבלה1013[[#This Row],[CycleNumber]]&gt;B1085)),IF(OR(AND(טבלה1013[[#This Row],[LengthofCycle]]=28,F1085=28),AND(טבלה1013[[#This Row],[LengthofCycle]]=35,F1085=35)),1,""),"")</f>
        <v/>
      </c>
      <c r="J1086" s="1" t="str">
        <f>IF(AND(טבלה1013[[#This Row],[וסת השבוע]]=1,I1085=1,טבלה1013[[#This Row],[CycleNumber]]&gt;B1085),1,"")</f>
        <v/>
      </c>
      <c r="K1086" s="1" t="str">
        <f>IF(טבלה1013[[#This Row],[CycleNumber]]=1,"",IF(טבלה1013[[#This Row],[וסת השבוע]]=1,0,IF(K1085="","",IF(K1085=0,IF(טבלה1013[[#This Row],[LengthofCycle]]=28,0,1),IF(K1085=1,IF(טבלה1013[[#This Row],[LengthofCycle]]+F1085=28*2,0,2),IF(K1085=2,IF(טבלה1013[[#This Row],[LengthofCycle]]+F1085+F1084=28*3,0,3),""))))))</f>
        <v/>
      </c>
      <c r="L1086" s="1" t="str">
        <f>IF(טבלה1013[[#This Row],[וסת השבוע]]=1,IF(טבלה1013[[#This Row],[וסת השבוע וההפלגה ביחד]]=1,L1085+1,0),IF(AND(טבלה1013[[#This Row],[CycleNumber]]&gt;B1085,טבלה1013[[#This Row],[CycleNumber]]&gt;1),IF(טבלה1013[[#This Row],[וסת השבוע פעיל?]]&lt;&gt;"",L1085+1,""),""))</f>
        <v/>
      </c>
      <c r="M1086" s="1" t="str">
        <f>IF(AND(טבלה1013[[#This Row],[וסת השבוע פעיל?]]&lt;&gt;"",טבלה1013[[#This Row],[CycleNumber]]&lt;B1087,B1087&lt;&gt;"",טבלה1013[[#This Row],[וסת השבוע פעיל?]]&lt;3),IF(K1087=0,IF(AND(טבלה1013[[#This Row],[וסת השבוע פעיל?]]&gt;0,I1087=1),0,1),0),"")</f>
        <v/>
      </c>
      <c r="N1086" s="1" t="str">
        <f t="shared" si="88"/>
        <v/>
      </c>
      <c r="O1086" s="1" t="str">
        <f>IF(AND(טבלה1013[[#This Row],[חיזוי - שבוע]]=1,J1087=1),1,"")</f>
        <v/>
      </c>
      <c r="P1086" s="1" t="str">
        <f>IF(AND(טבלה1013[[#This Row],[חיזוי טוב עם הפלגה?]]=1,טבלה1013[[#This Row],[וסת קבוע אחרון]]&lt;&gt;28,X1085=1),1,"")</f>
        <v/>
      </c>
      <c r="Q1086" s="1" t="str">
        <f>IF(AND(טבלה1013[[#This Row],[וסת השבוע פעיל?]]&lt;3,OR(טבלה1013[[#This Row],[CycleNumber]]&gt;B1087,B1087="")),1,"")</f>
        <v/>
      </c>
      <c r="R1086" s="1">
        <f>IF(טבלה1013[[#This Row],[האישה קבעה וסת שבוע?]]=1,IF(טבלה1013[[#This Row],[וסת השבוע פעיל?]]&lt;3,1,0),"")</f>
        <v>0</v>
      </c>
      <c r="S10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6" s="1">
        <f t="shared" si="89"/>
        <v>0</v>
      </c>
      <c r="U1086" s="1">
        <f t="shared" si="90"/>
        <v>0</v>
      </c>
      <c r="V1086" s="1">
        <f t="shared" si="91"/>
        <v>0</v>
      </c>
      <c r="W1086" s="1" t="str">
        <f>IF(טבלה1013[[#This Row],[3 הפלגות זהות]]="","",IF(טבלה1013[[#This Row],[3 הפלגות זהות]]=1,טבלה1013[[#This Row],[LengthofCycle]],W1085))</f>
        <v/>
      </c>
      <c r="Y1086" s="1" t="str">
        <f>IF(OR(טבלה1013[[#This Row],[הווסת פעיל?]]=0,טבלה1013[[#This Row],[הווסת פעיל?]]=""),"",SUM(Y1085,טבלה1013[[#This Row],[הווסת פעיל?]]))</f>
        <v/>
      </c>
      <c r="Z1086" s="1" t="str">
        <f>IF(AND(טבלה1013[[#This Row],[כמה מחזורים עד עקירה]]&lt;&gt;"",Y1087=""),טבלה1013[[#This Row],[כמה מחזורים עד עקירה]],"")</f>
        <v/>
      </c>
      <c r="AA1086" s="1" t="str">
        <f>IF(AND(טבלה1013[[#This Row],[הווסת פעיל?]]=1,טבלה1013[[#This Row],[וסת קבוע אחרון]]&lt;&gt;W1085),טבלה1013[[#This Row],[וסת קבוע אחרון]],"")</f>
        <v/>
      </c>
      <c r="AB1086" s="1" t="str">
        <f>IF(AND(טבלה1013[[#This Row],[הווסת פעיל?]]=1,X1085=0,טבלה1013[[#This Row],[וסת קבוע אחרון]]=W1085),טבלה1013[[#This Row],[וסת קבוע אחרון]],"")</f>
        <v/>
      </c>
      <c r="AC1086" s="1" t="str">
        <f>IF(AND(טבלה1013[[#This Row],[הווסת פעיל?]]=1,X1085=0,טבלה1013[[#This Row],[וסת קבוע אחרון]]&lt;&gt;W1085),1,"")</f>
        <v/>
      </c>
      <c r="AD1086" s="1" t="str">
        <f>IF(AND(טבלה1013[[#This Row],[הווסת פעיל?]]&lt;&gt;"",B1087=1),טבלה1013[[#This Row],[CycleNumber]],"")</f>
        <v/>
      </c>
      <c r="AE1086" s="1" t="str">
        <f>IF(AND(טבלה1013[[#This Row],[הווסת פעיל?]]&lt;&gt;"",X1085=""),טבלה1013[[#This Row],[CycleNumber]],"")</f>
        <v/>
      </c>
      <c r="AF1086" s="1" t="str">
        <f>IF(B1087=1,"",IF(טבלה1013[[#This Row],[הווסת פעיל?]]=1,IF(טבלה1013[[#This Row],[וסת קבוע אחרון]]=F1087,1,0),""))</f>
        <v/>
      </c>
      <c r="AG1086" s="1" t="str">
        <f>IF(B1087=1,"",IF(טבלה1013[[#This Row],[הווסת פעיל?]]=1,IF(OR(טבלה1013[[#This Row],[וסת קבוע אחרון]]=F1087,F1087=טבלה1013[[#This Row],[LengthofCycle]]),1,0),""))</f>
        <v/>
      </c>
      <c r="AH1086" s="1" t="str">
        <f>IF(B1087=1,"",IF(טבלה1013[[#This Row],[הווסת פעיל?]]=1,IF(OR(טבלה1013[[#This Row],[וסת קבוע אחרון]]=F1087,F1087=טבלה1013[[#This Row],[LengthofCycle]],AND(טבלה1013[[#This Row],[LengthofCycle]]&lt;&gt;טבלה1013[[#This Row],[וסת קבוע אחרון]],OR(F1087=28,F1087=29))),1,0),""))</f>
        <v/>
      </c>
      <c r="AI1086" s="1" t="str">
        <f>IF(AND(טבלה1013[[#This Row],[הווסת פעיל?]]=1,B1087=1),1,"")</f>
        <v/>
      </c>
      <c r="AJ1086" s="4">
        <f>IF(AND(טבלה1013[[#This Row],[הווסת פעיל?]]&lt;&gt;1,B1087&lt;&gt;1,B1087&lt;&gt;""),IF(טבלה1013[[#This Row],[LengthofCycle]]=F1087,1,0),"")</f>
        <v>0</v>
      </c>
      <c r="AK1086" s="4">
        <f>IF(AND(טבלה1013[[#This Row],[הווסת פעיל?]]&lt;&gt;1,B1087&lt;&gt;1,B1087&lt;&gt;""),IF(OR(טבלה1013[[#This Row],[LengthofCycle]]=F1087,F1087=29),1,0),"")</f>
        <v>0</v>
      </c>
      <c r="AL1086" s="4">
        <f>IF(AND(טבלה1013[[#This Row],[הווסת פעיל?]]&lt;&gt;1,B1087&lt;&gt;1,B1087&lt;&gt;""),IF(OR(טבלה1013[[#This Row],[LengthofCycle]]=F1087,F1087=29,F1087=28),1,0),"")</f>
        <v>1</v>
      </c>
    </row>
    <row r="1087" spans="1:38" x14ac:dyDescent="0.25">
      <c r="A1087" s="1" t="s">
        <v>145</v>
      </c>
      <c r="B1087" s="1">
        <v>7</v>
      </c>
      <c r="C1087" s="1">
        <v>0</v>
      </c>
      <c r="D1087" s="1">
        <v>1</v>
      </c>
      <c r="E1087" s="1">
        <v>0</v>
      </c>
      <c r="F1087" s="1">
        <v>28</v>
      </c>
      <c r="G1087" s="1">
        <f>טבלה1013[[#This Row],[LengthofCycle]]+1</f>
        <v>29</v>
      </c>
      <c r="H1087" s="1">
        <f>IF(IFERROR(LOOKUP(טבלה1013[[#This Row],[ClientID]],קביעויות[השבוע]),FALSE)=טבלה1013[[#This Row],[ClientID]],1,"")</f>
        <v>1</v>
      </c>
      <c r="I1087" s="1" t="str">
        <f>IF(AND(טבלה1013[[#This Row],[CycleNumber]]&gt;1,OR(B1088="",טבלה1013[[#This Row],[CycleNumber]]&gt;B1086)),IF(OR(AND(טבלה1013[[#This Row],[LengthofCycle]]=28,F1086=28),AND(טבלה1013[[#This Row],[LengthofCycle]]=35,F1086=35)),1,""),"")</f>
        <v/>
      </c>
      <c r="J1087" s="1" t="str">
        <f>IF(AND(טבלה1013[[#This Row],[וסת השבוע]]=1,I1086=1,טבלה1013[[#This Row],[CycleNumber]]&gt;B1086),1,"")</f>
        <v/>
      </c>
      <c r="K1087" s="1" t="str">
        <f>IF(טבלה1013[[#This Row],[CycleNumber]]=1,"",IF(טבלה1013[[#This Row],[וסת השבוע]]=1,0,IF(K1086="","",IF(K1086=0,IF(טבלה1013[[#This Row],[LengthofCycle]]=28,0,1),IF(K1086=1,IF(טבלה1013[[#This Row],[LengthofCycle]]+F1086=28*2,0,2),IF(K1086=2,IF(טבלה1013[[#This Row],[LengthofCycle]]+F1086+F1085=28*3,0,3),""))))))</f>
        <v/>
      </c>
      <c r="L1087" s="1" t="str">
        <f>IF(טבלה1013[[#This Row],[וסת השבוע]]=1,IF(טבלה1013[[#This Row],[וסת השבוע וההפלגה ביחד]]=1,L1086+1,0),IF(AND(טבלה1013[[#This Row],[CycleNumber]]&gt;B1086,טבלה1013[[#This Row],[CycleNumber]]&gt;1),IF(טבלה1013[[#This Row],[וסת השבוע פעיל?]]&lt;&gt;"",L1086+1,""),""))</f>
        <v/>
      </c>
      <c r="M1087" s="1" t="str">
        <f>IF(AND(טבלה1013[[#This Row],[וסת השבוע פעיל?]]&lt;&gt;"",טבלה1013[[#This Row],[CycleNumber]]&lt;B1088,B1088&lt;&gt;"",טבלה1013[[#This Row],[וסת השבוע פעיל?]]&lt;3),IF(K1088=0,IF(AND(טבלה1013[[#This Row],[וסת השבוע פעיל?]]&gt;0,I1088=1),0,1),0),"")</f>
        <v/>
      </c>
      <c r="N1087" s="1" t="str">
        <f t="shared" si="88"/>
        <v/>
      </c>
      <c r="O1087" s="1" t="str">
        <f>IF(AND(טבלה1013[[#This Row],[חיזוי - שבוע]]=1,J1088=1),1,"")</f>
        <v/>
      </c>
      <c r="P1087" s="1" t="str">
        <f>IF(AND(טבלה1013[[#This Row],[חיזוי טוב עם הפלגה?]]=1,טבלה1013[[#This Row],[וסת קבוע אחרון]]&lt;&gt;28,X1086=1),1,"")</f>
        <v/>
      </c>
      <c r="Q1087" s="1" t="str">
        <f>IF(AND(טבלה1013[[#This Row],[וסת השבוע פעיל?]]&lt;3,OR(טבלה1013[[#This Row],[CycleNumber]]&gt;B1088,B1088="")),1,"")</f>
        <v/>
      </c>
      <c r="R1087" s="1">
        <f>IF(טבלה1013[[#This Row],[האישה קבעה וסת שבוע?]]=1,IF(טבלה1013[[#This Row],[וסת השבוע פעיל?]]&lt;3,1,0),"")</f>
        <v>0</v>
      </c>
      <c r="S10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7" s="1">
        <f t="shared" si="89"/>
        <v>0</v>
      </c>
      <c r="U1087" s="1">
        <f t="shared" si="90"/>
        <v>0</v>
      </c>
      <c r="V1087" s="1">
        <f t="shared" si="91"/>
        <v>0</v>
      </c>
      <c r="W1087" s="1" t="str">
        <f>IF(טבלה1013[[#This Row],[3 הפלגות זהות]]="","",IF(טבלה1013[[#This Row],[3 הפלגות זהות]]=1,טבלה1013[[#This Row],[LengthofCycle]],W1086))</f>
        <v/>
      </c>
      <c r="Y1087" s="1" t="str">
        <f>IF(OR(טבלה1013[[#This Row],[הווסת פעיל?]]=0,טבלה1013[[#This Row],[הווסת פעיל?]]=""),"",SUM(Y1086,טבלה1013[[#This Row],[הווסת פעיל?]]))</f>
        <v/>
      </c>
      <c r="Z1087" s="1" t="str">
        <f>IF(AND(טבלה1013[[#This Row],[כמה מחזורים עד עקירה]]&lt;&gt;"",Y1088=""),טבלה1013[[#This Row],[כמה מחזורים עד עקירה]],"")</f>
        <v/>
      </c>
      <c r="AA1087" s="1" t="str">
        <f>IF(AND(טבלה1013[[#This Row],[הווסת פעיל?]]=1,טבלה1013[[#This Row],[וסת קבוע אחרון]]&lt;&gt;W1086),טבלה1013[[#This Row],[וסת קבוע אחרון]],"")</f>
        <v/>
      </c>
      <c r="AB1087" s="1" t="str">
        <f>IF(AND(טבלה1013[[#This Row],[הווסת פעיל?]]=1,X1086=0,טבלה1013[[#This Row],[וסת קבוע אחרון]]=W1086),טבלה1013[[#This Row],[וסת קבוע אחרון]],"")</f>
        <v/>
      </c>
      <c r="AC1087" s="1" t="str">
        <f>IF(AND(טבלה1013[[#This Row],[הווסת פעיל?]]=1,X1086=0,טבלה1013[[#This Row],[וסת קבוע אחרון]]&lt;&gt;W1086),1,"")</f>
        <v/>
      </c>
      <c r="AD1087" s="1" t="str">
        <f>IF(AND(טבלה1013[[#This Row],[הווסת פעיל?]]&lt;&gt;"",B1088=1),טבלה1013[[#This Row],[CycleNumber]],"")</f>
        <v/>
      </c>
      <c r="AE1087" s="1" t="str">
        <f>IF(AND(טבלה1013[[#This Row],[הווסת פעיל?]]&lt;&gt;"",X1086=""),טבלה1013[[#This Row],[CycleNumber]],"")</f>
        <v/>
      </c>
      <c r="AF1087" s="1" t="str">
        <f>IF(B1088=1,"",IF(טבלה1013[[#This Row],[הווסת פעיל?]]=1,IF(טבלה1013[[#This Row],[וסת קבוע אחרון]]=F1088,1,0),""))</f>
        <v/>
      </c>
      <c r="AG1087" s="1" t="str">
        <f>IF(B1088=1,"",IF(טבלה1013[[#This Row],[הווסת פעיל?]]=1,IF(OR(טבלה1013[[#This Row],[וסת קבוע אחרון]]=F1088,F1088=טבלה1013[[#This Row],[LengthofCycle]]),1,0),""))</f>
        <v/>
      </c>
      <c r="AH1087" s="1" t="str">
        <f>IF(B1088=1,"",IF(טבלה1013[[#This Row],[הווסת פעיל?]]=1,IF(OR(טבלה1013[[#This Row],[וסת קבוע אחרון]]=F1088,F1088=טבלה1013[[#This Row],[LengthofCycle]],AND(טבלה1013[[#This Row],[LengthofCycle]]&lt;&gt;טבלה1013[[#This Row],[וסת קבוע אחרון]],OR(F1088=28,F1088=29))),1,0),""))</f>
        <v/>
      </c>
      <c r="AI1087" s="1" t="str">
        <f>IF(AND(טבלה1013[[#This Row],[הווסת פעיל?]]=1,B1088=1),1,"")</f>
        <v/>
      </c>
      <c r="AJ1087" s="4">
        <f>IF(AND(טבלה1013[[#This Row],[הווסת פעיל?]]&lt;&gt;1,B1088&lt;&gt;1,B1088&lt;&gt;""),IF(טבלה1013[[#This Row],[LengthofCycle]]=F1088,1,0),"")</f>
        <v>1</v>
      </c>
      <c r="AK1087" s="4">
        <f>IF(AND(טבלה1013[[#This Row],[הווסת פעיל?]]&lt;&gt;1,B1088&lt;&gt;1,B1088&lt;&gt;""),IF(OR(טבלה1013[[#This Row],[LengthofCycle]]=F1088,F1088=29),1,0),"")</f>
        <v>1</v>
      </c>
      <c r="AL1087" s="4">
        <f>IF(AND(טבלה1013[[#This Row],[הווסת פעיל?]]&lt;&gt;1,B1088&lt;&gt;1,B1088&lt;&gt;""),IF(OR(טבלה1013[[#This Row],[LengthofCycle]]=F1088,F1088=29,F1088=28),1,0),"")</f>
        <v>1</v>
      </c>
    </row>
    <row r="1088" spans="1:38" x14ac:dyDescent="0.25">
      <c r="A1088" s="1" t="s">
        <v>145</v>
      </c>
      <c r="B1088" s="1">
        <v>8</v>
      </c>
      <c r="C1088" s="1">
        <v>0</v>
      </c>
      <c r="D1088" s="1">
        <v>1</v>
      </c>
      <c r="E1088" s="1">
        <v>0</v>
      </c>
      <c r="F1088" s="1">
        <v>28</v>
      </c>
      <c r="G1088" s="1">
        <f>טבלה1013[[#This Row],[LengthofCycle]]+1</f>
        <v>29</v>
      </c>
      <c r="H1088" s="1">
        <f>IF(IFERROR(LOOKUP(טבלה1013[[#This Row],[ClientID]],קביעויות[השבוע]),FALSE)=טבלה1013[[#This Row],[ClientID]],1,"")</f>
        <v>1</v>
      </c>
      <c r="I1088" s="1">
        <f>IF(AND(טבלה1013[[#This Row],[CycleNumber]]&gt;1,OR(B1089="",טבלה1013[[#This Row],[CycleNumber]]&gt;B1087)),IF(OR(AND(טבלה1013[[#This Row],[LengthofCycle]]=28,F1087=28),AND(טבלה1013[[#This Row],[LengthofCycle]]=35,F1087=35)),1,""),"")</f>
        <v>1</v>
      </c>
      <c r="J1088" s="1" t="str">
        <f>IF(AND(טבלה1013[[#This Row],[וסת השבוע]]=1,I1087=1,טבלה1013[[#This Row],[CycleNumber]]&gt;B1087),1,"")</f>
        <v/>
      </c>
      <c r="K1088" s="1">
        <f>IF(טבלה1013[[#This Row],[CycleNumber]]=1,"",IF(טבלה1013[[#This Row],[וסת השבוע]]=1,0,IF(K1087="","",IF(K1087=0,IF(טבלה1013[[#This Row],[LengthofCycle]]=28,0,1),IF(K1087=1,IF(טבלה1013[[#This Row],[LengthofCycle]]+F1087=28*2,0,2),IF(K1087=2,IF(טבלה1013[[#This Row],[LengthofCycle]]+F1087+F1086=28*3,0,3),""))))))</f>
        <v>0</v>
      </c>
      <c r="L1088" s="1">
        <f>IF(טבלה1013[[#This Row],[וסת השבוע]]=1,IF(טבלה1013[[#This Row],[וסת השבוע וההפלגה ביחד]]=1,L1087+1,0),IF(AND(טבלה1013[[#This Row],[CycleNumber]]&gt;B1087,טבלה1013[[#This Row],[CycleNumber]]&gt;1),IF(טבלה1013[[#This Row],[וסת השבוע פעיל?]]&lt;&gt;"",L1087+1,""),""))</f>
        <v>0</v>
      </c>
      <c r="M1088" s="1">
        <f>IF(AND(טבלה1013[[#This Row],[וסת השבוע פעיל?]]&lt;&gt;"",טבלה1013[[#This Row],[CycleNumber]]&lt;B1089,B1089&lt;&gt;"",טבלה1013[[#This Row],[וסת השבוע פעיל?]]&lt;3),IF(K1089=0,IF(AND(טבלה1013[[#This Row],[וסת השבוע פעיל?]]&gt;0,I1089=1),0,1),0),"")</f>
        <v>0</v>
      </c>
      <c r="N1088" s="1" t="str">
        <f t="shared" si="88"/>
        <v/>
      </c>
      <c r="O1088" s="1" t="str">
        <f>IF(AND(טבלה1013[[#This Row],[חיזוי - שבוע]]=1,J1089=1),1,"")</f>
        <v/>
      </c>
      <c r="P1088" s="1" t="str">
        <f>IF(AND(טבלה1013[[#This Row],[חיזוי טוב עם הפלגה?]]=1,טבלה1013[[#This Row],[וסת קבוע אחרון]]&lt;&gt;28,X1087=1),1,"")</f>
        <v/>
      </c>
      <c r="Q1088" s="1" t="str">
        <f>IF(AND(טבלה1013[[#This Row],[וסת השבוע פעיל?]]&lt;3,OR(טבלה1013[[#This Row],[CycleNumber]]&gt;B1089,B1089="")),1,"")</f>
        <v/>
      </c>
      <c r="R1088" s="1">
        <f>IF(טבלה1013[[#This Row],[האישה קבעה וסת שבוע?]]=1,IF(טבלה1013[[#This Row],[וסת השבוע פעיל?]]&lt;3,1,0),"")</f>
        <v>1</v>
      </c>
      <c r="S10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8" s="1">
        <f t="shared" si="89"/>
        <v>0</v>
      </c>
      <c r="U1088" s="1">
        <f t="shared" si="90"/>
        <v>0</v>
      </c>
      <c r="V1088" s="1">
        <f t="shared" si="91"/>
        <v>0</v>
      </c>
      <c r="W1088" s="1" t="str">
        <f>IF(טבלה1013[[#This Row],[3 הפלגות זהות]]="","",IF(טבלה1013[[#This Row],[3 הפלגות זהות]]=1,טבלה1013[[#This Row],[LengthofCycle]],W1087))</f>
        <v/>
      </c>
      <c r="Y1088" s="1" t="str">
        <f>IF(OR(טבלה1013[[#This Row],[הווסת פעיל?]]=0,טבלה1013[[#This Row],[הווסת פעיל?]]=""),"",SUM(Y1087,טבלה1013[[#This Row],[הווסת פעיל?]]))</f>
        <v/>
      </c>
      <c r="Z1088" s="1" t="str">
        <f>IF(AND(טבלה1013[[#This Row],[כמה מחזורים עד עקירה]]&lt;&gt;"",Y1089=""),טבלה1013[[#This Row],[כמה מחזורים עד עקירה]],"")</f>
        <v/>
      </c>
      <c r="AA1088" s="1" t="str">
        <f>IF(AND(טבלה1013[[#This Row],[הווסת פעיל?]]=1,טבלה1013[[#This Row],[וסת קבוע אחרון]]&lt;&gt;W1087),טבלה1013[[#This Row],[וסת קבוע אחרון]],"")</f>
        <v/>
      </c>
      <c r="AB1088" s="1" t="str">
        <f>IF(AND(טבלה1013[[#This Row],[הווסת פעיל?]]=1,X1087=0,טבלה1013[[#This Row],[וסת קבוע אחרון]]=W1087),טבלה1013[[#This Row],[וסת קבוע אחרון]],"")</f>
        <v/>
      </c>
      <c r="AC1088" s="1" t="str">
        <f>IF(AND(טבלה1013[[#This Row],[הווסת פעיל?]]=1,X1087=0,טבלה1013[[#This Row],[וסת קבוע אחרון]]&lt;&gt;W1087),1,"")</f>
        <v/>
      </c>
      <c r="AD1088" s="1" t="str">
        <f>IF(AND(טבלה1013[[#This Row],[הווסת פעיל?]]&lt;&gt;"",B1089=1),טבלה1013[[#This Row],[CycleNumber]],"")</f>
        <v/>
      </c>
      <c r="AE1088" s="1" t="str">
        <f>IF(AND(טבלה1013[[#This Row],[הווסת פעיל?]]&lt;&gt;"",X1087=""),טבלה1013[[#This Row],[CycleNumber]],"")</f>
        <v/>
      </c>
      <c r="AF1088" s="1" t="str">
        <f>IF(B1089=1,"",IF(טבלה1013[[#This Row],[הווסת פעיל?]]=1,IF(טבלה1013[[#This Row],[וסת קבוע אחרון]]=F1089,1,0),""))</f>
        <v/>
      </c>
      <c r="AG1088" s="1" t="str">
        <f>IF(B1089=1,"",IF(טבלה1013[[#This Row],[הווסת פעיל?]]=1,IF(OR(טבלה1013[[#This Row],[וסת קבוע אחרון]]=F1089,F1089=טבלה1013[[#This Row],[LengthofCycle]]),1,0),""))</f>
        <v/>
      </c>
      <c r="AH1088" s="1" t="str">
        <f>IF(B1089=1,"",IF(טבלה1013[[#This Row],[הווסת פעיל?]]=1,IF(OR(טבלה1013[[#This Row],[וסת קבוע אחרון]]=F1089,F1089=טבלה1013[[#This Row],[LengthofCycle]],AND(טבלה1013[[#This Row],[LengthofCycle]]&lt;&gt;טבלה1013[[#This Row],[וסת קבוע אחרון]],OR(F1089=28,F1089=29))),1,0),""))</f>
        <v/>
      </c>
      <c r="AI1088" s="1" t="str">
        <f>IF(AND(טבלה1013[[#This Row],[הווסת פעיל?]]=1,B1089=1),1,"")</f>
        <v/>
      </c>
      <c r="AJ1088" s="4">
        <f>IF(AND(טבלה1013[[#This Row],[הווסת פעיל?]]&lt;&gt;1,B1089&lt;&gt;1,B1089&lt;&gt;""),IF(טבלה1013[[#This Row],[LengthofCycle]]=F1089,1,0),"")</f>
        <v>0</v>
      </c>
      <c r="AK1088" s="4">
        <f>IF(AND(טבלה1013[[#This Row],[הווסת פעיל?]]&lt;&gt;1,B1089&lt;&gt;1,B1089&lt;&gt;""),IF(OR(טבלה1013[[#This Row],[LengthofCycle]]=F1089,F1089=29),1,0),"")</f>
        <v>0</v>
      </c>
      <c r="AL1088" s="4">
        <f>IF(AND(טבלה1013[[#This Row],[הווסת פעיל?]]&lt;&gt;1,B1089&lt;&gt;1,B1089&lt;&gt;""),IF(OR(טבלה1013[[#This Row],[LengthofCycle]]=F1089,F1089=29,F1089=28),1,0),"")</f>
        <v>0</v>
      </c>
    </row>
    <row r="1089" spans="1:38" x14ac:dyDescent="0.25">
      <c r="A1089" s="1" t="s">
        <v>145</v>
      </c>
      <c r="B1089" s="1">
        <v>9</v>
      </c>
      <c r="C1089" s="1">
        <v>0</v>
      </c>
      <c r="D1089" s="1">
        <v>1</v>
      </c>
      <c r="E1089" s="1">
        <v>0</v>
      </c>
      <c r="F1089" s="1">
        <v>34</v>
      </c>
      <c r="G1089" s="1">
        <f>טבלה1013[[#This Row],[LengthofCycle]]+1</f>
        <v>35</v>
      </c>
      <c r="H1089" s="1">
        <f>IF(IFERROR(LOOKUP(טבלה1013[[#This Row],[ClientID]],קביעויות[השבוע]),FALSE)=טבלה1013[[#This Row],[ClientID]],1,"")</f>
        <v>1</v>
      </c>
      <c r="I1089" s="1" t="str">
        <f>IF(AND(טבלה1013[[#This Row],[CycleNumber]]&gt;1,OR(B1090="",טבלה1013[[#This Row],[CycleNumber]]&gt;B1088)),IF(OR(AND(טבלה1013[[#This Row],[LengthofCycle]]=28,F1088=28),AND(טבלה1013[[#This Row],[LengthofCycle]]=35,F1088=35)),1,""),"")</f>
        <v/>
      </c>
      <c r="J1089" s="1" t="str">
        <f>IF(AND(טבלה1013[[#This Row],[וסת השבוע]]=1,I1088=1,טבלה1013[[#This Row],[CycleNumber]]&gt;B1088),1,"")</f>
        <v/>
      </c>
      <c r="K1089" s="1">
        <f>IF(טבלה1013[[#This Row],[CycleNumber]]=1,"",IF(טבלה1013[[#This Row],[וסת השבוע]]=1,0,IF(K1088="","",IF(K1088=0,IF(טבלה1013[[#This Row],[LengthofCycle]]=28,0,1),IF(K1088=1,IF(טבלה1013[[#This Row],[LengthofCycle]]+F1088=28*2,0,2),IF(K1088=2,IF(טבלה1013[[#This Row],[LengthofCycle]]+F1088+F1087=28*3,0,3),""))))))</f>
        <v>1</v>
      </c>
      <c r="L1089" s="1">
        <f>IF(טבלה1013[[#This Row],[וסת השבוע]]=1,IF(טבלה1013[[#This Row],[וסת השבוע וההפלגה ביחד]]=1,L1088+1,0),IF(AND(טבלה1013[[#This Row],[CycleNumber]]&gt;B1088,טבלה1013[[#This Row],[CycleNumber]]&gt;1),IF(טבלה1013[[#This Row],[וסת השבוע פעיל?]]&lt;&gt;"",L1088+1,""),""))</f>
        <v>1</v>
      </c>
      <c r="M1089" s="1">
        <f>IF(AND(טבלה1013[[#This Row],[וסת השבוע פעיל?]]&lt;&gt;"",טבלה1013[[#This Row],[CycleNumber]]&lt;B1090,B1090&lt;&gt;"",טבלה1013[[#This Row],[וסת השבוע פעיל?]]&lt;3),IF(K1090=0,IF(AND(טבלה1013[[#This Row],[וסת השבוע פעיל?]]&gt;0,I1090=1),0,1),0),"")</f>
        <v>0</v>
      </c>
      <c r="N1089" s="1">
        <f t="shared" si="88"/>
        <v>29</v>
      </c>
      <c r="O1089" s="1" t="str">
        <f>IF(AND(טבלה1013[[#This Row],[חיזוי - שבוע]]=1,J1090=1),1,"")</f>
        <v/>
      </c>
      <c r="P1089" s="1" t="str">
        <f>IF(AND(טבלה1013[[#This Row],[חיזוי טוב עם הפלגה?]]=1,טבלה1013[[#This Row],[וסת קבוע אחרון]]&lt;&gt;28,X1088=1),1,"")</f>
        <v/>
      </c>
      <c r="Q1089" s="1" t="str">
        <f>IF(AND(טבלה1013[[#This Row],[וסת השבוע פעיל?]]&lt;3,OR(טבלה1013[[#This Row],[CycleNumber]]&gt;B1090,B1090="")),1,"")</f>
        <v/>
      </c>
      <c r="R1089" s="1">
        <f>IF(טבלה1013[[#This Row],[האישה קבעה וסת שבוע?]]=1,IF(טבלה1013[[#This Row],[וסת השבוע פעיל?]]&lt;3,1,0),"")</f>
        <v>1</v>
      </c>
      <c r="S10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89" s="1">
        <f t="shared" si="89"/>
        <v>0</v>
      </c>
      <c r="U1089" s="1">
        <f t="shared" si="90"/>
        <v>0</v>
      </c>
      <c r="V1089" s="1">
        <f t="shared" si="91"/>
        <v>0</v>
      </c>
      <c r="W1089" s="1" t="str">
        <f>IF(טבלה1013[[#This Row],[3 הפלגות זהות]]="","",IF(טבלה1013[[#This Row],[3 הפלגות זהות]]=1,טבלה1013[[#This Row],[LengthofCycle]],W1088))</f>
        <v/>
      </c>
      <c r="Y1089" s="1" t="str">
        <f>IF(OR(טבלה1013[[#This Row],[הווסת פעיל?]]=0,טבלה1013[[#This Row],[הווסת פעיל?]]=""),"",SUM(Y1088,טבלה1013[[#This Row],[הווסת פעיל?]]))</f>
        <v/>
      </c>
      <c r="Z1089" s="1" t="str">
        <f>IF(AND(טבלה1013[[#This Row],[כמה מחזורים עד עקירה]]&lt;&gt;"",Y1090=""),טבלה1013[[#This Row],[כמה מחזורים עד עקירה]],"")</f>
        <v/>
      </c>
      <c r="AA1089" s="1" t="str">
        <f>IF(AND(טבלה1013[[#This Row],[הווסת פעיל?]]=1,טבלה1013[[#This Row],[וסת קבוע אחרון]]&lt;&gt;W1088),טבלה1013[[#This Row],[וסת קבוע אחרון]],"")</f>
        <v/>
      </c>
      <c r="AB1089" s="1" t="str">
        <f>IF(AND(טבלה1013[[#This Row],[הווסת פעיל?]]=1,X1088=0,טבלה1013[[#This Row],[וסת קבוע אחרון]]=W1088),טבלה1013[[#This Row],[וסת קבוע אחרון]],"")</f>
        <v/>
      </c>
      <c r="AC1089" s="1" t="str">
        <f>IF(AND(טבלה1013[[#This Row],[הווסת פעיל?]]=1,X1088=0,טבלה1013[[#This Row],[וסת קבוע אחרון]]&lt;&gt;W1088),1,"")</f>
        <v/>
      </c>
      <c r="AD1089" s="1" t="str">
        <f>IF(AND(טבלה1013[[#This Row],[הווסת פעיל?]]&lt;&gt;"",B1090=1),טבלה1013[[#This Row],[CycleNumber]],"")</f>
        <v/>
      </c>
      <c r="AE1089" s="1" t="str">
        <f>IF(AND(טבלה1013[[#This Row],[הווסת פעיל?]]&lt;&gt;"",X1088=""),טבלה1013[[#This Row],[CycleNumber]],"")</f>
        <v/>
      </c>
      <c r="AF1089" s="1" t="str">
        <f>IF(B1090=1,"",IF(טבלה1013[[#This Row],[הווסת פעיל?]]=1,IF(טבלה1013[[#This Row],[וסת קבוע אחרון]]=F1090,1,0),""))</f>
        <v/>
      </c>
      <c r="AG1089" s="1" t="str">
        <f>IF(B1090=1,"",IF(טבלה1013[[#This Row],[הווסת פעיל?]]=1,IF(OR(טבלה1013[[#This Row],[וסת קבוע אחרון]]=F1090,F1090=טבלה1013[[#This Row],[LengthofCycle]]),1,0),""))</f>
        <v/>
      </c>
      <c r="AH1089" s="1" t="str">
        <f>IF(B1090=1,"",IF(טבלה1013[[#This Row],[הווסת פעיל?]]=1,IF(OR(טבלה1013[[#This Row],[וסת קבוע אחרון]]=F1090,F1090=טבלה1013[[#This Row],[LengthofCycle]],AND(טבלה1013[[#This Row],[LengthofCycle]]&lt;&gt;טבלה1013[[#This Row],[וסת קבוע אחרון]],OR(F1090=28,F1090=29))),1,0),""))</f>
        <v/>
      </c>
      <c r="AI1089" s="1" t="str">
        <f>IF(AND(טבלה1013[[#This Row],[הווסת פעיל?]]=1,B1090=1),1,"")</f>
        <v/>
      </c>
      <c r="AJ1089" s="4">
        <f>IF(AND(טבלה1013[[#This Row],[הווסת פעיל?]]&lt;&gt;1,B1090&lt;&gt;1,B1090&lt;&gt;""),IF(טבלה1013[[#This Row],[LengthofCycle]]=F1090,1,0),"")</f>
        <v>0</v>
      </c>
      <c r="AK1089" s="4">
        <f>IF(AND(טבלה1013[[#This Row],[הווסת פעיל?]]&lt;&gt;1,B1090&lt;&gt;1,B1090&lt;&gt;""),IF(OR(טבלה1013[[#This Row],[LengthofCycle]]=F1090,F1090=29),1,0),"")</f>
        <v>0</v>
      </c>
      <c r="AL1089" s="4">
        <f>IF(AND(טבלה1013[[#This Row],[הווסת פעיל?]]&lt;&gt;1,B1090&lt;&gt;1,B1090&lt;&gt;""),IF(OR(טבלה1013[[#This Row],[LengthofCycle]]=F1090,F1090=29,F1090=28),1,0),"")</f>
        <v>0</v>
      </c>
    </row>
    <row r="1090" spans="1:38" x14ac:dyDescent="0.25">
      <c r="A1090" s="1" t="s">
        <v>145</v>
      </c>
      <c r="B1090" s="1">
        <v>10</v>
      </c>
      <c r="C1090" s="1">
        <v>0</v>
      </c>
      <c r="D1090" s="1">
        <v>1</v>
      </c>
      <c r="E1090" s="1">
        <v>0</v>
      </c>
      <c r="F1090" s="1">
        <v>32</v>
      </c>
      <c r="G1090" s="1">
        <f>טבלה1013[[#This Row],[LengthofCycle]]+1</f>
        <v>33</v>
      </c>
      <c r="H1090" s="1">
        <f>IF(IFERROR(LOOKUP(טבלה1013[[#This Row],[ClientID]],קביעויות[השבוע]),FALSE)=טבלה1013[[#This Row],[ClientID]],1,"")</f>
        <v>1</v>
      </c>
      <c r="I1090" s="1" t="str">
        <f>IF(AND(טבלה1013[[#This Row],[CycleNumber]]&gt;1,OR(B1091="",טבלה1013[[#This Row],[CycleNumber]]&gt;B1089)),IF(OR(AND(טבלה1013[[#This Row],[LengthofCycle]]=28,F1089=28),AND(טבלה1013[[#This Row],[LengthofCycle]]=35,F1089=35)),1,""),"")</f>
        <v/>
      </c>
      <c r="J1090" s="1" t="str">
        <f>IF(AND(טבלה1013[[#This Row],[וסת השבוע]]=1,I1089=1,טבלה1013[[#This Row],[CycleNumber]]&gt;B1089),1,"")</f>
        <v/>
      </c>
      <c r="K1090" s="1">
        <f>IF(טבלה1013[[#This Row],[CycleNumber]]=1,"",IF(טבלה1013[[#This Row],[וסת השבוע]]=1,0,IF(K1089="","",IF(K1089=0,IF(טבלה1013[[#This Row],[LengthofCycle]]=28,0,1),IF(K1089=1,IF(טבלה1013[[#This Row],[LengthofCycle]]+F1089=28*2,0,2),IF(K1089=2,IF(טבלה1013[[#This Row],[LengthofCycle]]+F1089+F1088=28*3,0,3),""))))))</f>
        <v>2</v>
      </c>
      <c r="L1090" s="1">
        <f>IF(טבלה1013[[#This Row],[וסת השבוע]]=1,IF(טבלה1013[[#This Row],[וסת השבוע וההפלגה ביחד]]=1,L1089+1,0),IF(AND(טבלה1013[[#This Row],[CycleNumber]]&gt;B1089,טבלה1013[[#This Row],[CycleNumber]]&gt;1),IF(טבלה1013[[#This Row],[וסת השבוע פעיל?]]&lt;&gt;"",L1089+1,""),""))</f>
        <v>2</v>
      </c>
      <c r="M1090" s="1">
        <f>IF(AND(טבלה1013[[#This Row],[וסת השבוע פעיל?]]&lt;&gt;"",טבלה1013[[#This Row],[CycleNumber]]&lt;B1091,B1091&lt;&gt;"",טבלה1013[[#This Row],[וסת השבוע פעיל?]]&lt;3),IF(K1091=0,IF(AND(טבלה1013[[#This Row],[וסת השבוע פעיל?]]&gt;0,I1091=1),0,1),0),"")</f>
        <v>0</v>
      </c>
      <c r="N1090" s="1">
        <f t="shared" si="88"/>
        <v>23</v>
      </c>
      <c r="O1090" s="1" t="str">
        <f>IF(AND(טבלה1013[[#This Row],[חיזוי - שבוע]]=1,J1091=1),1,"")</f>
        <v/>
      </c>
      <c r="P1090" s="1" t="str">
        <f>IF(AND(טבלה1013[[#This Row],[חיזוי טוב עם הפלגה?]]=1,טבלה1013[[#This Row],[וסת קבוע אחרון]]&lt;&gt;28,X1089=1),1,"")</f>
        <v/>
      </c>
      <c r="Q1090" s="1" t="str">
        <f>IF(AND(טבלה1013[[#This Row],[וסת השבוע פעיל?]]&lt;3,OR(טבלה1013[[#This Row],[CycleNumber]]&gt;B1091,B1091="")),1,"")</f>
        <v/>
      </c>
      <c r="R1090" s="1">
        <f>IF(טבלה1013[[#This Row],[האישה קבעה וסת שבוע?]]=1,IF(טבלה1013[[#This Row],[וסת השבוע פעיל?]]&lt;3,1,0),"")</f>
        <v>1</v>
      </c>
      <c r="S10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0" s="1">
        <f t="shared" si="89"/>
        <v>0</v>
      </c>
      <c r="U1090" s="1">
        <f t="shared" si="90"/>
        <v>0</v>
      </c>
      <c r="V1090" s="1">
        <f t="shared" si="91"/>
        <v>0</v>
      </c>
      <c r="W1090" s="1" t="str">
        <f>IF(טבלה1013[[#This Row],[3 הפלגות זהות]]="","",IF(טבלה1013[[#This Row],[3 הפלגות זהות]]=1,טבלה1013[[#This Row],[LengthofCycle]],W1089))</f>
        <v/>
      </c>
      <c r="Y1090" s="1" t="str">
        <f>IF(OR(טבלה1013[[#This Row],[הווסת פעיל?]]=0,טבלה1013[[#This Row],[הווסת פעיל?]]=""),"",SUM(Y1089,טבלה1013[[#This Row],[הווסת פעיל?]]))</f>
        <v/>
      </c>
      <c r="Z1090" s="1" t="str">
        <f>IF(AND(טבלה1013[[#This Row],[כמה מחזורים עד עקירה]]&lt;&gt;"",Y1091=""),טבלה1013[[#This Row],[כמה מחזורים עד עקירה]],"")</f>
        <v/>
      </c>
      <c r="AA1090" s="1" t="str">
        <f>IF(AND(טבלה1013[[#This Row],[הווסת פעיל?]]=1,טבלה1013[[#This Row],[וסת קבוע אחרון]]&lt;&gt;W1089),טבלה1013[[#This Row],[וסת קבוע אחרון]],"")</f>
        <v/>
      </c>
      <c r="AB1090" s="1" t="str">
        <f>IF(AND(טבלה1013[[#This Row],[הווסת פעיל?]]=1,X1089=0,טבלה1013[[#This Row],[וסת קבוע אחרון]]=W1089),טבלה1013[[#This Row],[וסת קבוע אחרון]],"")</f>
        <v/>
      </c>
      <c r="AC1090" s="1" t="str">
        <f>IF(AND(טבלה1013[[#This Row],[הווסת פעיל?]]=1,X1089=0,טבלה1013[[#This Row],[וסת קבוע אחרון]]&lt;&gt;W1089),1,"")</f>
        <v/>
      </c>
      <c r="AD1090" s="1" t="str">
        <f>IF(AND(טבלה1013[[#This Row],[הווסת פעיל?]]&lt;&gt;"",B1091=1),טבלה1013[[#This Row],[CycleNumber]],"")</f>
        <v/>
      </c>
      <c r="AE1090" s="1" t="str">
        <f>IF(AND(טבלה1013[[#This Row],[הווסת פעיל?]]&lt;&gt;"",X1089=""),טבלה1013[[#This Row],[CycleNumber]],"")</f>
        <v/>
      </c>
      <c r="AF1090" s="1" t="str">
        <f>IF(B1091=1,"",IF(טבלה1013[[#This Row],[הווסת פעיל?]]=1,IF(טבלה1013[[#This Row],[וסת קבוע אחרון]]=F1091,1,0),""))</f>
        <v/>
      </c>
      <c r="AG1090" s="1" t="str">
        <f>IF(B1091=1,"",IF(טבלה1013[[#This Row],[הווסת פעיל?]]=1,IF(OR(טבלה1013[[#This Row],[וסת קבוע אחרון]]=F1091,F1091=טבלה1013[[#This Row],[LengthofCycle]]),1,0),""))</f>
        <v/>
      </c>
      <c r="AH1090" s="1" t="str">
        <f>IF(B1091=1,"",IF(טבלה1013[[#This Row],[הווסת פעיל?]]=1,IF(OR(טבלה1013[[#This Row],[וסת קבוע אחרון]]=F1091,F1091=טבלה1013[[#This Row],[LengthofCycle]],AND(טבלה1013[[#This Row],[LengthofCycle]]&lt;&gt;טבלה1013[[#This Row],[וסת קבוע אחרון]],OR(F1091=28,F1091=29))),1,0),""))</f>
        <v/>
      </c>
      <c r="AI1090" s="1" t="str">
        <f>IF(AND(טבלה1013[[#This Row],[הווסת פעיל?]]=1,B1091=1),1,"")</f>
        <v/>
      </c>
      <c r="AJ1090" s="4">
        <f>IF(AND(טבלה1013[[#This Row],[הווסת פעיל?]]&lt;&gt;1,B1091&lt;&gt;1,B1091&lt;&gt;""),IF(טבלה1013[[#This Row],[LengthofCycle]]=F1091,1,0),"")</f>
        <v>0</v>
      </c>
      <c r="AK1090" s="4">
        <f>IF(AND(טבלה1013[[#This Row],[הווסת פעיל?]]&lt;&gt;1,B1091&lt;&gt;1,B1091&lt;&gt;""),IF(OR(טבלה1013[[#This Row],[LengthofCycle]]=F1091,F1091=29),1,0),"")</f>
        <v>1</v>
      </c>
      <c r="AL1090" s="4">
        <f>IF(AND(טבלה1013[[#This Row],[הווסת פעיל?]]&lt;&gt;1,B1091&lt;&gt;1,B1091&lt;&gt;""),IF(OR(טבלה1013[[#This Row],[LengthofCycle]]=F1091,F1091=29,F1091=28),1,0),"")</f>
        <v>1</v>
      </c>
    </row>
    <row r="1091" spans="1:38" x14ac:dyDescent="0.25">
      <c r="A1091" s="1" t="s">
        <v>145</v>
      </c>
      <c r="B1091" s="1">
        <v>11</v>
      </c>
      <c r="C1091" s="1">
        <v>0</v>
      </c>
      <c r="D1091" s="1">
        <v>1</v>
      </c>
      <c r="E1091" s="1">
        <v>0</v>
      </c>
      <c r="F1091" s="1">
        <v>29</v>
      </c>
      <c r="G1091" s="1">
        <f>טבלה1013[[#This Row],[LengthofCycle]]+1</f>
        <v>30</v>
      </c>
      <c r="H1091" s="1">
        <f>IF(IFERROR(LOOKUP(טבלה1013[[#This Row],[ClientID]],קביעויות[השבוע]),FALSE)=טבלה1013[[#This Row],[ClientID]],1,"")</f>
        <v>1</v>
      </c>
      <c r="I1091" s="1" t="str">
        <f>IF(AND(טבלה1013[[#This Row],[CycleNumber]]&gt;1,OR(B1092="",טבלה1013[[#This Row],[CycleNumber]]&gt;B1090)),IF(OR(AND(טבלה1013[[#This Row],[LengthofCycle]]=28,F1090=28),AND(טבלה1013[[#This Row],[LengthofCycle]]=35,F1090=35)),1,""),"")</f>
        <v/>
      </c>
      <c r="J1091" s="1" t="str">
        <f>IF(AND(טבלה1013[[#This Row],[וסת השבוע]]=1,I1090=1,טבלה1013[[#This Row],[CycleNumber]]&gt;B1090),1,"")</f>
        <v/>
      </c>
      <c r="K1091" s="1">
        <f>IF(טבלה1013[[#This Row],[CycleNumber]]=1,"",IF(טבלה1013[[#This Row],[וסת השבוע]]=1,0,IF(K1090="","",IF(K1090=0,IF(טבלה1013[[#This Row],[LengthofCycle]]=28,0,1),IF(K1090=1,IF(טבלה1013[[#This Row],[LengthofCycle]]+F1090=28*2,0,2),IF(K1090=2,IF(טבלה1013[[#This Row],[LengthofCycle]]+F1090+F1089=28*3,0,3),""))))))</f>
        <v>3</v>
      </c>
      <c r="L1091" s="1">
        <f>IF(טבלה1013[[#This Row],[וסת השבוע]]=1,IF(טבלה1013[[#This Row],[וסת השבוע וההפלגה ביחד]]=1,L1090+1,0),IF(AND(טבלה1013[[#This Row],[CycleNumber]]&gt;B1090,טבלה1013[[#This Row],[CycleNumber]]&gt;1),IF(טבלה1013[[#This Row],[וסת השבוע פעיל?]]&lt;&gt;"",L1090+1,""),""))</f>
        <v>3</v>
      </c>
      <c r="M1091" s="1" t="str">
        <f>IF(AND(טבלה1013[[#This Row],[וסת השבוע פעיל?]]&lt;&gt;"",טבלה1013[[#This Row],[CycleNumber]]&lt;B1092,B1092&lt;&gt;"",טבלה1013[[#This Row],[וסת השבוע פעיל?]]&lt;3),IF(K1092=0,IF(AND(טבלה1013[[#This Row],[וסת השבוע פעיל?]]&gt;0,I1092=1),0,1),0),"")</f>
        <v/>
      </c>
      <c r="N1091" s="1">
        <f t="shared" si="88"/>
        <v>19</v>
      </c>
      <c r="O1091" s="1" t="str">
        <f>IF(AND(טבלה1013[[#This Row],[חיזוי - שבוע]]=1,J1092=1),1,"")</f>
        <v/>
      </c>
      <c r="P1091" s="1" t="str">
        <f>IF(AND(טבלה1013[[#This Row],[חיזוי טוב עם הפלגה?]]=1,טבלה1013[[#This Row],[וסת קבוע אחרון]]&lt;&gt;28,X1090=1),1,"")</f>
        <v/>
      </c>
      <c r="Q1091" s="1" t="str">
        <f>IF(AND(טבלה1013[[#This Row],[וסת השבוע פעיל?]]&lt;3,OR(טבלה1013[[#This Row],[CycleNumber]]&gt;B1092,B1092="")),1,"")</f>
        <v/>
      </c>
      <c r="R1091" s="1">
        <f>IF(טבלה1013[[#This Row],[האישה קבעה וסת שבוע?]]=1,IF(טבלה1013[[#This Row],[וסת השבוע פעיל?]]&lt;3,1,0),"")</f>
        <v>0</v>
      </c>
      <c r="S10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1" s="1">
        <f t="shared" si="89"/>
        <v>0</v>
      </c>
      <c r="U1091" s="1">
        <f t="shared" si="90"/>
        <v>0</v>
      </c>
      <c r="V1091" s="1">
        <f t="shared" si="91"/>
        <v>0</v>
      </c>
      <c r="W1091" s="1" t="str">
        <f>IF(טבלה1013[[#This Row],[3 הפלגות זהות]]="","",IF(טבלה1013[[#This Row],[3 הפלגות זהות]]=1,טבלה1013[[#This Row],[LengthofCycle]],W1090))</f>
        <v/>
      </c>
      <c r="Y1091" s="1" t="str">
        <f>IF(OR(טבלה1013[[#This Row],[הווסת פעיל?]]=0,טבלה1013[[#This Row],[הווסת פעיל?]]=""),"",SUM(Y1090,טבלה1013[[#This Row],[הווסת פעיל?]]))</f>
        <v/>
      </c>
      <c r="Z1091" s="1" t="str">
        <f>IF(AND(טבלה1013[[#This Row],[כמה מחזורים עד עקירה]]&lt;&gt;"",Y1092=""),טבלה1013[[#This Row],[כמה מחזורים עד עקירה]],"")</f>
        <v/>
      </c>
      <c r="AA1091" s="1" t="str">
        <f>IF(AND(טבלה1013[[#This Row],[הווסת פעיל?]]=1,טבלה1013[[#This Row],[וסת קבוע אחרון]]&lt;&gt;W1090),טבלה1013[[#This Row],[וסת קבוע אחרון]],"")</f>
        <v/>
      </c>
      <c r="AB1091" s="1" t="str">
        <f>IF(AND(טבלה1013[[#This Row],[הווסת פעיל?]]=1,X1090=0,טבלה1013[[#This Row],[וסת קבוע אחרון]]=W1090),טבלה1013[[#This Row],[וסת קבוע אחרון]],"")</f>
        <v/>
      </c>
      <c r="AC1091" s="1" t="str">
        <f>IF(AND(טבלה1013[[#This Row],[הווסת פעיל?]]=1,X1090=0,טבלה1013[[#This Row],[וסת קבוע אחרון]]&lt;&gt;W1090),1,"")</f>
        <v/>
      </c>
      <c r="AD1091" s="1" t="str">
        <f>IF(AND(טבלה1013[[#This Row],[הווסת פעיל?]]&lt;&gt;"",B1092=1),טבלה1013[[#This Row],[CycleNumber]],"")</f>
        <v/>
      </c>
      <c r="AE1091" s="1" t="str">
        <f>IF(AND(טבלה1013[[#This Row],[הווסת פעיל?]]&lt;&gt;"",X1090=""),טבלה1013[[#This Row],[CycleNumber]],"")</f>
        <v/>
      </c>
      <c r="AF1091" s="1" t="str">
        <f>IF(B1092=1,"",IF(טבלה1013[[#This Row],[הווסת פעיל?]]=1,IF(טבלה1013[[#This Row],[וסת קבוע אחרון]]=F1092,1,0),""))</f>
        <v/>
      </c>
      <c r="AG1091" s="1" t="str">
        <f>IF(B1092=1,"",IF(טבלה1013[[#This Row],[הווסת פעיל?]]=1,IF(OR(טבלה1013[[#This Row],[וסת קבוע אחרון]]=F1092,F1092=טבלה1013[[#This Row],[LengthofCycle]]),1,0),""))</f>
        <v/>
      </c>
      <c r="AH1091" s="1" t="str">
        <f>IF(B1092=1,"",IF(טבלה1013[[#This Row],[הווסת פעיל?]]=1,IF(OR(טבלה1013[[#This Row],[וסת קבוע אחרון]]=F1092,F1092=טבלה1013[[#This Row],[LengthofCycle]],AND(טבלה1013[[#This Row],[LengthofCycle]]&lt;&gt;טבלה1013[[#This Row],[וסת קבוע אחרון]],OR(F1092=28,F1092=29))),1,0),""))</f>
        <v/>
      </c>
      <c r="AI1091" s="1" t="str">
        <f>IF(AND(טבלה1013[[#This Row],[הווסת פעיל?]]=1,B1092=1),1,"")</f>
        <v/>
      </c>
      <c r="AJ1091" s="4">
        <f>IF(AND(טבלה1013[[#This Row],[הווסת פעיל?]]&lt;&gt;1,B1092&lt;&gt;1,B1092&lt;&gt;""),IF(טבלה1013[[#This Row],[LengthofCycle]]=F1092,1,0),"")</f>
        <v>0</v>
      </c>
      <c r="AK1091" s="4">
        <f>IF(AND(טבלה1013[[#This Row],[הווסת פעיל?]]&lt;&gt;1,B1092&lt;&gt;1,B1092&lt;&gt;""),IF(OR(טבלה1013[[#This Row],[LengthofCycle]]=F1092,F1092=29),1,0),"")</f>
        <v>0</v>
      </c>
      <c r="AL1091" s="4">
        <f>IF(AND(טבלה1013[[#This Row],[הווסת פעיל?]]&lt;&gt;1,B1092&lt;&gt;1,B1092&lt;&gt;""),IF(OR(טבלה1013[[#This Row],[LengthofCycle]]=F1092,F1092=29,F1092=28),1,0),"")</f>
        <v>1</v>
      </c>
    </row>
    <row r="1092" spans="1:38" x14ac:dyDescent="0.25">
      <c r="A1092" s="1" t="s">
        <v>145</v>
      </c>
      <c r="B1092" s="1">
        <v>12</v>
      </c>
      <c r="C1092" s="1">
        <v>0</v>
      </c>
      <c r="D1092" s="1">
        <v>1</v>
      </c>
      <c r="E1092" s="1">
        <v>0</v>
      </c>
      <c r="F1092" s="1">
        <v>28</v>
      </c>
      <c r="G1092" s="1">
        <f>טבלה1013[[#This Row],[LengthofCycle]]+1</f>
        <v>29</v>
      </c>
      <c r="H1092" s="1">
        <f>IF(IFERROR(LOOKUP(טבלה1013[[#This Row],[ClientID]],קביעויות[השבוע]),FALSE)=טבלה1013[[#This Row],[ClientID]],1,"")</f>
        <v>1</v>
      </c>
      <c r="I1092" s="1" t="str">
        <f>IF(AND(טבלה1013[[#This Row],[CycleNumber]]&gt;1,OR(B1093="",טבלה1013[[#This Row],[CycleNumber]]&gt;B1091)),IF(OR(AND(טבלה1013[[#This Row],[LengthofCycle]]=28,F1091=28),AND(טבלה1013[[#This Row],[LengthofCycle]]=35,F1091=35)),1,""),"")</f>
        <v/>
      </c>
      <c r="J1092" s="1" t="str">
        <f>IF(AND(טבלה1013[[#This Row],[וסת השבוע]]=1,I1091=1,טבלה1013[[#This Row],[CycleNumber]]&gt;B1091),1,"")</f>
        <v/>
      </c>
      <c r="K1092" s="1" t="str">
        <f>IF(טבלה1013[[#This Row],[CycleNumber]]=1,"",IF(טבלה1013[[#This Row],[וסת השבוע]]=1,0,IF(K1091="","",IF(K1091=0,IF(טבלה1013[[#This Row],[LengthofCycle]]=28,0,1),IF(K1091=1,IF(טבלה1013[[#This Row],[LengthofCycle]]+F1091=28*2,0,2),IF(K1091=2,IF(טבלה1013[[#This Row],[LengthofCycle]]+F1091+F1090=28*3,0,3),""))))))</f>
        <v/>
      </c>
      <c r="L1092" s="1" t="str">
        <f>IF(טבלה1013[[#This Row],[וסת השבוע]]=1,IF(טבלה1013[[#This Row],[וסת השבוע וההפלגה ביחד]]=1,L1091+1,0),IF(AND(טבלה1013[[#This Row],[CycleNumber]]&gt;B1091,טבלה1013[[#This Row],[CycleNumber]]&gt;1),IF(טבלה1013[[#This Row],[וסת השבוע פעיל?]]&lt;&gt;"",L1091+1,""),""))</f>
        <v/>
      </c>
      <c r="M1092" s="1" t="str">
        <f>IF(AND(טבלה1013[[#This Row],[וסת השבוע פעיל?]]&lt;&gt;"",טבלה1013[[#This Row],[CycleNumber]]&lt;B1093,B1093&lt;&gt;"",טבלה1013[[#This Row],[וסת השבוע פעיל?]]&lt;3),IF(K1093=0,IF(AND(טבלה1013[[#This Row],[וסת השבוע פעיל?]]&gt;0,I1093=1),0,1),0),"")</f>
        <v/>
      </c>
      <c r="N1092" s="1" t="str">
        <f t="shared" si="88"/>
        <v/>
      </c>
      <c r="O1092" s="1" t="str">
        <f>IF(AND(טבלה1013[[#This Row],[חיזוי - שבוע]]=1,J1093=1),1,"")</f>
        <v/>
      </c>
      <c r="P1092" s="1" t="str">
        <f>IF(AND(טבלה1013[[#This Row],[חיזוי טוב עם הפלגה?]]=1,טבלה1013[[#This Row],[וסת קבוע אחרון]]&lt;&gt;28,X1091=1),1,"")</f>
        <v/>
      </c>
      <c r="Q1092" s="1" t="str">
        <f>IF(AND(טבלה1013[[#This Row],[וסת השבוע פעיל?]]&lt;3,OR(טבלה1013[[#This Row],[CycleNumber]]&gt;B1093,B1093="")),1,"")</f>
        <v/>
      </c>
      <c r="R1092" s="1">
        <f>IF(טבלה1013[[#This Row],[האישה קבעה וסת שבוע?]]=1,IF(טבלה1013[[#This Row],[וסת השבוע פעיל?]]&lt;3,1,0),"")</f>
        <v>0</v>
      </c>
      <c r="S10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2" s="1">
        <f t="shared" si="89"/>
        <v>0</v>
      </c>
      <c r="U1092" s="1">
        <f t="shared" si="90"/>
        <v>0</v>
      </c>
      <c r="V1092" s="1">
        <f t="shared" si="91"/>
        <v>0</v>
      </c>
      <c r="W1092" s="1" t="str">
        <f>IF(טבלה1013[[#This Row],[3 הפלגות זהות]]="","",IF(טבלה1013[[#This Row],[3 הפלגות זהות]]=1,טבלה1013[[#This Row],[LengthofCycle]],W1091))</f>
        <v/>
      </c>
      <c r="Y1092" s="1" t="str">
        <f>IF(OR(טבלה1013[[#This Row],[הווסת פעיל?]]=0,טבלה1013[[#This Row],[הווסת פעיל?]]=""),"",SUM(Y1091,טבלה1013[[#This Row],[הווסת פעיל?]]))</f>
        <v/>
      </c>
      <c r="Z1092" s="1" t="str">
        <f>IF(AND(טבלה1013[[#This Row],[כמה מחזורים עד עקירה]]&lt;&gt;"",Y1093=""),טבלה1013[[#This Row],[כמה מחזורים עד עקירה]],"")</f>
        <v/>
      </c>
      <c r="AA1092" s="1" t="str">
        <f>IF(AND(טבלה1013[[#This Row],[הווסת פעיל?]]=1,טבלה1013[[#This Row],[וסת קבוע אחרון]]&lt;&gt;W1091),טבלה1013[[#This Row],[וסת קבוע אחרון]],"")</f>
        <v/>
      </c>
      <c r="AB1092" s="1" t="str">
        <f>IF(AND(טבלה1013[[#This Row],[הווסת פעיל?]]=1,X1091=0,טבלה1013[[#This Row],[וסת קבוע אחרון]]=W1091),טבלה1013[[#This Row],[וסת קבוע אחרון]],"")</f>
        <v/>
      </c>
      <c r="AC1092" s="1" t="str">
        <f>IF(AND(טבלה1013[[#This Row],[הווסת פעיל?]]=1,X1091=0,טבלה1013[[#This Row],[וסת קבוע אחרון]]&lt;&gt;W1091),1,"")</f>
        <v/>
      </c>
      <c r="AD1092" s="1" t="str">
        <f>IF(AND(טבלה1013[[#This Row],[הווסת פעיל?]]&lt;&gt;"",B1093=1),טבלה1013[[#This Row],[CycleNumber]],"")</f>
        <v/>
      </c>
      <c r="AE1092" s="1" t="str">
        <f>IF(AND(טבלה1013[[#This Row],[הווסת פעיל?]]&lt;&gt;"",X1091=""),טבלה1013[[#This Row],[CycleNumber]],"")</f>
        <v/>
      </c>
      <c r="AF1092" s="1" t="str">
        <f>IF(B1093=1,"",IF(טבלה1013[[#This Row],[הווסת פעיל?]]=1,IF(טבלה1013[[#This Row],[וסת קבוע אחרון]]=F1093,1,0),""))</f>
        <v/>
      </c>
      <c r="AG1092" s="1" t="str">
        <f>IF(B1093=1,"",IF(טבלה1013[[#This Row],[הווסת פעיל?]]=1,IF(OR(טבלה1013[[#This Row],[וסת קבוע אחרון]]=F1093,F1093=טבלה1013[[#This Row],[LengthofCycle]]),1,0),""))</f>
        <v/>
      </c>
      <c r="AH1092" s="1" t="str">
        <f>IF(B1093=1,"",IF(טבלה1013[[#This Row],[הווסת פעיל?]]=1,IF(OR(טבלה1013[[#This Row],[וסת קבוע אחרון]]=F1093,F1093=טבלה1013[[#This Row],[LengthofCycle]],AND(טבלה1013[[#This Row],[LengthofCycle]]&lt;&gt;טבלה1013[[#This Row],[וסת קבוע אחרון]],OR(F1093=28,F1093=29))),1,0),""))</f>
        <v/>
      </c>
      <c r="AI1092" s="1" t="str">
        <f>IF(AND(טבלה1013[[#This Row],[הווסת פעיל?]]=1,B1093=1),1,"")</f>
        <v/>
      </c>
      <c r="AJ1092" s="4" t="str">
        <f>IF(AND(טבלה1013[[#This Row],[הווסת פעיל?]]&lt;&gt;1,B1093&lt;&gt;1,B1093&lt;&gt;""),IF(טבלה1013[[#This Row],[LengthofCycle]]=F1093,1,0),"")</f>
        <v/>
      </c>
      <c r="AK1092" s="4" t="str">
        <f>IF(AND(טבלה1013[[#This Row],[הווסת פעיל?]]&lt;&gt;1,B1093&lt;&gt;1,B1093&lt;&gt;""),IF(OR(טבלה1013[[#This Row],[LengthofCycle]]=F1093,F1093=29),1,0),"")</f>
        <v/>
      </c>
      <c r="AL1092" s="4" t="str">
        <f>IF(AND(טבלה1013[[#This Row],[הווסת פעיל?]]&lt;&gt;1,B1093&lt;&gt;1,B1093&lt;&gt;""),IF(OR(טבלה1013[[#This Row],[LengthofCycle]]=F1093,F1093=29,F1093=28),1,0),"")</f>
        <v/>
      </c>
    </row>
    <row r="1093" spans="1:38" x14ac:dyDescent="0.25">
      <c r="A1093" s="1" t="s">
        <v>146</v>
      </c>
      <c r="B1093" s="1">
        <v>1</v>
      </c>
      <c r="C1093" s="1">
        <v>1</v>
      </c>
      <c r="D1093" s="1">
        <v>1</v>
      </c>
      <c r="E1093" s="1">
        <v>0</v>
      </c>
      <c r="F1093" s="1">
        <v>34</v>
      </c>
      <c r="G1093" s="1">
        <f>טבלה1013[[#This Row],[LengthofCycle]]+1</f>
        <v>35</v>
      </c>
      <c r="H1093" s="1" t="str">
        <f>IF(IFERROR(LOOKUP(טבלה1013[[#This Row],[ClientID]],קביעויות[השבוע]),FALSE)=טבלה1013[[#This Row],[ClientID]],1,"")</f>
        <v/>
      </c>
      <c r="I1093" s="1" t="str">
        <f>IF(AND(טבלה1013[[#This Row],[CycleNumber]]&gt;1,OR(B1094="",טבלה1013[[#This Row],[CycleNumber]]&gt;B1092)),IF(OR(AND(טבלה1013[[#This Row],[LengthofCycle]]=28,F1092=28),AND(טבלה1013[[#This Row],[LengthofCycle]]=35,F1092=35)),1,""),"")</f>
        <v/>
      </c>
      <c r="J1093" s="1" t="str">
        <f>IF(AND(טבלה1013[[#This Row],[וסת השבוע]]=1,I1092=1,טבלה1013[[#This Row],[CycleNumber]]&gt;B1092),1,"")</f>
        <v/>
      </c>
      <c r="K1093" s="1" t="str">
        <f>IF(טבלה1013[[#This Row],[CycleNumber]]=1,"",IF(טבלה1013[[#This Row],[וסת השבוע]]=1,0,IF(K1092="","",IF(K1092=0,IF(טבלה1013[[#This Row],[LengthofCycle]]=28,0,1),IF(K1092=1,IF(טבלה1013[[#This Row],[LengthofCycle]]+F1092=28*2,0,2),IF(K1092=2,IF(טבלה1013[[#This Row],[LengthofCycle]]+F1092+F1091=28*3,0,3),""))))))</f>
        <v/>
      </c>
      <c r="L1093" s="1" t="str">
        <f>IF(טבלה1013[[#This Row],[וסת השבוע]]=1,IF(טבלה1013[[#This Row],[וסת השבוע וההפלגה ביחד]]=1,L1092+1,0),IF(AND(טבלה1013[[#This Row],[CycleNumber]]&gt;B1092,טבלה1013[[#This Row],[CycleNumber]]&gt;1),IF(טבלה1013[[#This Row],[וסת השבוע פעיל?]]&lt;&gt;"",L1092+1,""),""))</f>
        <v/>
      </c>
      <c r="M1093" s="1" t="str">
        <f>IF(AND(טבלה1013[[#This Row],[וסת השבוע פעיל?]]&lt;&gt;"",טבלה1013[[#This Row],[CycleNumber]]&lt;B1094,B1094&lt;&gt;"",טבלה1013[[#This Row],[וסת השבוע פעיל?]]&lt;3),IF(K1094=0,IF(AND(טבלה1013[[#This Row],[וסת השבוע פעיל?]]&gt;0,I1094=1),0,1),0),"")</f>
        <v/>
      </c>
      <c r="N1093" s="1" t="str">
        <f t="shared" si="88"/>
        <v/>
      </c>
      <c r="O1093" s="1" t="str">
        <f>IF(AND(טבלה1013[[#This Row],[חיזוי - שבוע]]=1,J1094=1),1,"")</f>
        <v/>
      </c>
      <c r="P1093" s="1" t="str">
        <f>IF(AND(טבלה1013[[#This Row],[חיזוי טוב עם הפלגה?]]=1,טבלה1013[[#This Row],[וסת קבוע אחרון]]&lt;&gt;28,X1092=1),1,"")</f>
        <v/>
      </c>
      <c r="Q1093" s="1" t="str">
        <f>IF(AND(טבלה1013[[#This Row],[וסת השבוע פעיל?]]&lt;3,OR(טבלה1013[[#This Row],[CycleNumber]]&gt;B1094,B1094="")),1,"")</f>
        <v/>
      </c>
      <c r="R1093" s="1" t="str">
        <f>IF(טבלה1013[[#This Row],[האישה קבעה וסת שבוע?]]=1,IF(טבלה1013[[#This Row],[וסת השבוע פעיל?]]&lt;3,1,0),"")</f>
        <v/>
      </c>
      <c r="S10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3" s="1" t="str">
        <f t="shared" si="89"/>
        <v/>
      </c>
      <c r="U1093" s="1" t="str">
        <f t="shared" si="90"/>
        <v/>
      </c>
      <c r="V1093" s="1" t="str">
        <f t="shared" si="91"/>
        <v/>
      </c>
      <c r="W1093" s="1" t="str">
        <f>IF(טבלה1013[[#This Row],[3 הפלגות זהות]]="","",IF(טבלה1013[[#This Row],[3 הפלגות זהות]]=1,טבלה1013[[#This Row],[LengthofCycle]],W1092))</f>
        <v/>
      </c>
      <c r="X1093" s="1" t="str">
        <f>IF(טבלה1013[[#This Row],[וסת קבוע אחרון]]="","",IF(OR(טבלה1013[[#This Row],[LengthofCycle]]=טבלה1013[[#This Row],[וסת קבוע אחרון]],F1092=טבלה1013[[#This Row],[וסת קבוע אחרון]],F1091=טבלה1013[[#This Row],[וסת קבוע אחרון]]),1,0))</f>
        <v/>
      </c>
      <c r="Y1093" s="1" t="str">
        <f>IF(OR(טבלה1013[[#This Row],[הווסת פעיל?]]=0,טבלה1013[[#This Row],[הווסת פעיל?]]=""),"",SUM(Y1092,טבלה1013[[#This Row],[הווסת פעיל?]]))</f>
        <v/>
      </c>
      <c r="Z1093" s="1" t="str">
        <f>IF(AND(טבלה1013[[#This Row],[כמה מחזורים עד עקירה]]&lt;&gt;"",Y1094=""),טבלה1013[[#This Row],[כמה מחזורים עד עקירה]],"")</f>
        <v/>
      </c>
      <c r="AA1093" s="1" t="str">
        <f>IF(AND(טבלה1013[[#This Row],[הווסת פעיל?]]=1,טבלה1013[[#This Row],[וסת קבוע אחרון]]&lt;&gt;W1092),טבלה1013[[#This Row],[וסת קבוע אחרון]],"")</f>
        <v/>
      </c>
      <c r="AB1093" s="1" t="str">
        <f>IF(AND(טבלה1013[[#This Row],[הווסת פעיל?]]=1,X1092=0,טבלה1013[[#This Row],[וסת קבוע אחרון]]=W1092),טבלה1013[[#This Row],[וסת קבוע אחרון]],"")</f>
        <v/>
      </c>
      <c r="AC1093" s="1" t="str">
        <f>IF(AND(טבלה1013[[#This Row],[הווסת פעיל?]]=1,X1092=0,טבלה1013[[#This Row],[וסת קבוע אחרון]]&lt;&gt;W1092),1,"")</f>
        <v/>
      </c>
      <c r="AD1093" s="1" t="str">
        <f>IF(AND(טבלה1013[[#This Row],[הווסת פעיל?]]&lt;&gt;"",B1094=1),טבלה1013[[#This Row],[CycleNumber]],"")</f>
        <v/>
      </c>
      <c r="AE1093" s="1" t="str">
        <f>IF(AND(טבלה1013[[#This Row],[הווסת פעיל?]]&lt;&gt;"",X1092=""),טבלה1013[[#This Row],[CycleNumber]],"")</f>
        <v/>
      </c>
      <c r="AF1093" s="1" t="str">
        <f>IF(B1094=1,"",IF(טבלה1013[[#This Row],[הווסת פעיל?]]=1,IF(טבלה1013[[#This Row],[וסת קבוע אחרון]]=F1094,1,0),""))</f>
        <v/>
      </c>
      <c r="AG1093" s="1" t="str">
        <f>IF(B1094=1,"",IF(טבלה1013[[#This Row],[הווסת פעיל?]]=1,IF(OR(טבלה1013[[#This Row],[וסת קבוע אחרון]]=F1094,F1094=טבלה1013[[#This Row],[LengthofCycle]]),1,0),""))</f>
        <v/>
      </c>
      <c r="AH1093" s="1" t="str">
        <f>IF(B1094=1,"",IF(טבלה1013[[#This Row],[הווסת פעיל?]]=1,IF(OR(טבלה1013[[#This Row],[וסת קבוע אחרון]]=F1094,F1094=טבלה1013[[#This Row],[LengthofCycle]],AND(טבלה1013[[#This Row],[LengthofCycle]]&lt;&gt;טבלה1013[[#This Row],[וסת קבוע אחרון]],OR(F1094=28,F1094=29))),1,0),""))</f>
        <v/>
      </c>
      <c r="AI1093" s="1" t="str">
        <f>IF(AND(טבלה1013[[#This Row],[הווסת פעיל?]]=1,B1094=1),1,"")</f>
        <v/>
      </c>
      <c r="AJ1093" s="4">
        <f>IF(AND(טבלה1013[[#This Row],[הווסת פעיל?]]&lt;&gt;1,B1094&lt;&gt;1,B1094&lt;&gt;""),IF(טבלה1013[[#This Row],[LengthofCycle]]=F1094,1,0),"")</f>
        <v>0</v>
      </c>
      <c r="AK1093" s="4">
        <f>IF(AND(טבלה1013[[#This Row],[הווסת פעיל?]]&lt;&gt;1,B1094&lt;&gt;1,B1094&lt;&gt;""),IF(OR(טבלה1013[[#This Row],[LengthofCycle]]=F1094,F1094=29),1,0),"")</f>
        <v>0</v>
      </c>
      <c r="AL1093" s="4">
        <f>IF(AND(טבלה1013[[#This Row],[הווסת פעיל?]]&lt;&gt;1,B1094&lt;&gt;1,B1094&lt;&gt;""),IF(OR(טבלה1013[[#This Row],[LengthofCycle]]=F1094,F1094=29,F1094=28),1,0),"")</f>
        <v>0</v>
      </c>
    </row>
    <row r="1094" spans="1:38" x14ac:dyDescent="0.25">
      <c r="A1094" s="1" t="s">
        <v>146</v>
      </c>
      <c r="B1094" s="1">
        <v>2</v>
      </c>
      <c r="C1094" s="1">
        <v>1</v>
      </c>
      <c r="D1094" s="1">
        <v>1</v>
      </c>
      <c r="E1094" s="1">
        <v>0</v>
      </c>
      <c r="F1094" s="1">
        <v>33</v>
      </c>
      <c r="G1094" s="1">
        <f>טבלה1013[[#This Row],[LengthofCycle]]+1</f>
        <v>34</v>
      </c>
      <c r="H1094" s="1" t="str">
        <f>IF(IFERROR(LOOKUP(טבלה1013[[#This Row],[ClientID]],קביעויות[השבוע]),FALSE)=טבלה1013[[#This Row],[ClientID]],1,"")</f>
        <v/>
      </c>
      <c r="I1094" s="1" t="str">
        <f>IF(AND(טבלה1013[[#This Row],[CycleNumber]]&gt;1,OR(B1095="",טבלה1013[[#This Row],[CycleNumber]]&gt;B1093)),IF(OR(AND(טבלה1013[[#This Row],[LengthofCycle]]=28,F1093=28),AND(טבלה1013[[#This Row],[LengthofCycle]]=35,F1093=35)),1,""),"")</f>
        <v/>
      </c>
      <c r="J1094" s="1" t="str">
        <f>IF(AND(טבלה1013[[#This Row],[וסת השבוע]]=1,I1093=1,טבלה1013[[#This Row],[CycleNumber]]&gt;B1093),1,"")</f>
        <v/>
      </c>
      <c r="K1094" s="1" t="str">
        <f>IF(טבלה1013[[#This Row],[CycleNumber]]=1,"",IF(טבלה1013[[#This Row],[וסת השבוע]]=1,0,IF(K1093="","",IF(K1093=0,IF(טבלה1013[[#This Row],[LengthofCycle]]=28,0,1),IF(K1093=1,IF(טבלה1013[[#This Row],[LengthofCycle]]+F1093=28*2,0,2),IF(K1093=2,IF(טבלה1013[[#This Row],[LengthofCycle]]+F1093+F1092=28*3,0,3),""))))))</f>
        <v/>
      </c>
      <c r="L1094" s="1" t="str">
        <f>IF(טבלה1013[[#This Row],[וסת השבוע]]=1,IF(טבלה1013[[#This Row],[וסת השבוע וההפלגה ביחד]]=1,L1093+1,0),IF(AND(טבלה1013[[#This Row],[CycleNumber]]&gt;B1093,טבלה1013[[#This Row],[CycleNumber]]&gt;1),IF(טבלה1013[[#This Row],[וסת השבוע פעיל?]]&lt;&gt;"",L1093+1,""),""))</f>
        <v/>
      </c>
      <c r="M1094" s="1" t="str">
        <f>IF(AND(טבלה1013[[#This Row],[וסת השבוע פעיל?]]&lt;&gt;"",טבלה1013[[#This Row],[CycleNumber]]&lt;B1095,B1095&lt;&gt;"",טבלה1013[[#This Row],[וסת השבוע פעיל?]]&lt;3),IF(K1095=0,IF(AND(טבלה1013[[#This Row],[וסת השבוע פעיל?]]&gt;0,I1095=1),0,1),0),"")</f>
        <v/>
      </c>
      <c r="N1094" s="1" t="str">
        <f t="shared" si="88"/>
        <v/>
      </c>
      <c r="O1094" s="1" t="str">
        <f>IF(AND(טבלה1013[[#This Row],[חיזוי - שבוע]]=1,J1095=1),1,"")</f>
        <v/>
      </c>
      <c r="P1094" s="1" t="str">
        <f>IF(AND(טבלה1013[[#This Row],[חיזוי טוב עם הפלגה?]]=1,טבלה1013[[#This Row],[וסת קבוע אחרון]]&lt;&gt;28,X1093=1),1,"")</f>
        <v/>
      </c>
      <c r="Q1094" s="1" t="str">
        <f>IF(AND(טבלה1013[[#This Row],[וסת השבוע פעיל?]]&lt;3,OR(טבלה1013[[#This Row],[CycleNumber]]&gt;B1095,B1095="")),1,"")</f>
        <v/>
      </c>
      <c r="R1094" s="1" t="str">
        <f>IF(טבלה1013[[#This Row],[האישה קבעה וסת שבוע?]]=1,IF(טבלה1013[[#This Row],[וסת השבוע פעיל?]]&lt;3,1,0),"")</f>
        <v/>
      </c>
      <c r="S10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4" s="1" t="str">
        <f t="shared" si="89"/>
        <v/>
      </c>
      <c r="U1094" s="1" t="str">
        <f t="shared" si="90"/>
        <v/>
      </c>
      <c r="V1094" s="1" t="str">
        <f t="shared" si="91"/>
        <v/>
      </c>
      <c r="W1094" s="1" t="str">
        <f>IF(טבלה1013[[#This Row],[3 הפלגות זהות]]="","",IF(טבלה1013[[#This Row],[3 הפלגות זהות]]=1,טבלה1013[[#This Row],[LengthofCycle]],W1093))</f>
        <v/>
      </c>
      <c r="X1094" s="1" t="str">
        <f>IF(טבלה1013[[#This Row],[וסת קבוע אחרון]]="","",IF(OR(טבלה1013[[#This Row],[LengthofCycle]]=טבלה1013[[#This Row],[וסת קבוע אחרון]],F1093=טבלה1013[[#This Row],[וסת קבוע אחרון]],F1092=טבלה1013[[#This Row],[וסת קבוע אחרון]]),1,0))</f>
        <v/>
      </c>
      <c r="Y1094" s="1" t="str">
        <f>IF(OR(טבלה1013[[#This Row],[הווסת פעיל?]]=0,טבלה1013[[#This Row],[הווסת פעיל?]]=""),"",SUM(Y1093,טבלה1013[[#This Row],[הווסת פעיל?]]))</f>
        <v/>
      </c>
      <c r="Z1094" s="1" t="str">
        <f>IF(AND(טבלה1013[[#This Row],[כמה מחזורים עד עקירה]]&lt;&gt;"",Y1095=""),טבלה1013[[#This Row],[כמה מחזורים עד עקירה]],"")</f>
        <v/>
      </c>
      <c r="AA1094" s="1" t="str">
        <f>IF(AND(טבלה1013[[#This Row],[הווסת פעיל?]]=1,טבלה1013[[#This Row],[וסת קבוע אחרון]]&lt;&gt;W1093),טבלה1013[[#This Row],[וסת קבוע אחרון]],"")</f>
        <v/>
      </c>
      <c r="AB1094" s="1" t="str">
        <f>IF(AND(טבלה1013[[#This Row],[הווסת פעיל?]]=1,X1093=0,טבלה1013[[#This Row],[וסת קבוע אחרון]]=W1093),טבלה1013[[#This Row],[וסת קבוע אחרון]],"")</f>
        <v/>
      </c>
      <c r="AC1094" s="1" t="str">
        <f>IF(AND(טבלה1013[[#This Row],[הווסת פעיל?]]=1,X1093=0,טבלה1013[[#This Row],[וסת קבוע אחרון]]&lt;&gt;W1093),1,"")</f>
        <v/>
      </c>
      <c r="AD1094" s="1" t="str">
        <f>IF(AND(טבלה1013[[#This Row],[הווסת פעיל?]]&lt;&gt;"",B1095=1),טבלה1013[[#This Row],[CycleNumber]],"")</f>
        <v/>
      </c>
      <c r="AE1094" s="1" t="str">
        <f>IF(AND(טבלה1013[[#This Row],[הווסת פעיל?]]&lt;&gt;"",X1093=""),טבלה1013[[#This Row],[CycleNumber]],"")</f>
        <v/>
      </c>
      <c r="AF1094" s="1" t="str">
        <f>IF(B1095=1,"",IF(טבלה1013[[#This Row],[הווסת פעיל?]]=1,IF(טבלה1013[[#This Row],[וסת קבוע אחרון]]=F1095,1,0),""))</f>
        <v/>
      </c>
      <c r="AG1094" s="1" t="str">
        <f>IF(B1095=1,"",IF(טבלה1013[[#This Row],[הווסת פעיל?]]=1,IF(OR(טבלה1013[[#This Row],[וסת קבוע אחרון]]=F1095,F1095=טבלה1013[[#This Row],[LengthofCycle]]),1,0),""))</f>
        <v/>
      </c>
      <c r="AH1094" s="1" t="str">
        <f>IF(B1095=1,"",IF(טבלה1013[[#This Row],[הווסת פעיל?]]=1,IF(OR(טבלה1013[[#This Row],[וסת קבוע אחרון]]=F1095,F1095=טבלה1013[[#This Row],[LengthofCycle]],AND(טבלה1013[[#This Row],[LengthofCycle]]&lt;&gt;טבלה1013[[#This Row],[וסת קבוע אחרון]],OR(F1095=28,F1095=29))),1,0),""))</f>
        <v/>
      </c>
      <c r="AI1094" s="1" t="str">
        <f>IF(AND(טבלה1013[[#This Row],[הווסת פעיל?]]=1,B1095=1),1,"")</f>
        <v/>
      </c>
      <c r="AJ1094" s="4">
        <f>IF(AND(טבלה1013[[#This Row],[הווסת פעיל?]]&lt;&gt;1,B1095&lt;&gt;1,B1095&lt;&gt;""),IF(טבלה1013[[#This Row],[LengthofCycle]]=F1095,1,0),"")</f>
        <v>0</v>
      </c>
      <c r="AK1094" s="4">
        <f>IF(AND(טבלה1013[[#This Row],[הווסת פעיל?]]&lt;&gt;1,B1095&lt;&gt;1,B1095&lt;&gt;""),IF(OR(טבלה1013[[#This Row],[LengthofCycle]]=F1095,F1095=29),1,0),"")</f>
        <v>0</v>
      </c>
      <c r="AL1094" s="4">
        <f>IF(AND(טבלה1013[[#This Row],[הווסת פעיל?]]&lt;&gt;1,B1095&lt;&gt;1,B1095&lt;&gt;""),IF(OR(טבלה1013[[#This Row],[LengthofCycle]]=F1095,F1095=29,F1095=28),1,0),"")</f>
        <v>0</v>
      </c>
    </row>
    <row r="1095" spans="1:38" x14ac:dyDescent="0.25">
      <c r="A1095" s="1" t="s">
        <v>146</v>
      </c>
      <c r="B1095" s="1">
        <v>3</v>
      </c>
      <c r="C1095" s="1">
        <v>1</v>
      </c>
      <c r="D1095" s="1">
        <v>1</v>
      </c>
      <c r="E1095" s="1">
        <v>0</v>
      </c>
      <c r="F1095" s="1">
        <v>31</v>
      </c>
      <c r="G1095" s="1">
        <f>טבלה1013[[#This Row],[LengthofCycle]]+1</f>
        <v>32</v>
      </c>
      <c r="H1095" s="1" t="str">
        <f>IF(IFERROR(LOOKUP(טבלה1013[[#This Row],[ClientID]],קביעויות[השבוע]),FALSE)=טבלה1013[[#This Row],[ClientID]],1,"")</f>
        <v/>
      </c>
      <c r="I1095" s="1" t="str">
        <f>IF(AND(טבלה1013[[#This Row],[CycleNumber]]&gt;1,OR(B1096="",טבלה1013[[#This Row],[CycleNumber]]&gt;B1094)),IF(OR(AND(טבלה1013[[#This Row],[LengthofCycle]]=28,F1094=28),AND(טבלה1013[[#This Row],[LengthofCycle]]=35,F1094=35)),1,""),"")</f>
        <v/>
      </c>
      <c r="J1095" s="1" t="str">
        <f>IF(AND(טבלה1013[[#This Row],[וסת השבוע]]=1,I1094=1,טבלה1013[[#This Row],[CycleNumber]]&gt;B1094),1,"")</f>
        <v/>
      </c>
      <c r="K1095" s="1" t="str">
        <f>IF(טבלה1013[[#This Row],[CycleNumber]]=1,"",IF(טבלה1013[[#This Row],[וסת השבוע]]=1,0,IF(K1094="","",IF(K1094=0,IF(טבלה1013[[#This Row],[LengthofCycle]]=28,0,1),IF(K1094=1,IF(טבלה1013[[#This Row],[LengthofCycle]]+F1094=28*2,0,2),IF(K1094=2,IF(טבלה1013[[#This Row],[LengthofCycle]]+F1094+F1093=28*3,0,3),""))))))</f>
        <v/>
      </c>
      <c r="L1095" s="1" t="str">
        <f>IF(טבלה1013[[#This Row],[וסת השבוע]]=1,IF(טבלה1013[[#This Row],[וסת השבוע וההפלגה ביחד]]=1,L1094+1,0),IF(AND(טבלה1013[[#This Row],[CycleNumber]]&gt;B1094,טבלה1013[[#This Row],[CycleNumber]]&gt;1),IF(טבלה1013[[#This Row],[וסת השבוע פעיל?]]&lt;&gt;"",L1094+1,""),""))</f>
        <v/>
      </c>
      <c r="M1095" s="1" t="str">
        <f>IF(AND(טבלה1013[[#This Row],[וסת השבוע פעיל?]]&lt;&gt;"",טבלה1013[[#This Row],[CycleNumber]]&lt;B1096,B1096&lt;&gt;"",טבלה1013[[#This Row],[וסת השבוע פעיל?]]&lt;3),IF(K1096=0,IF(AND(טבלה1013[[#This Row],[וסת השבוע פעיל?]]&gt;0,I1096=1),0,1),0),"")</f>
        <v/>
      </c>
      <c r="N1095" s="1" t="str">
        <f t="shared" si="88"/>
        <v/>
      </c>
      <c r="O1095" s="1" t="str">
        <f>IF(AND(טבלה1013[[#This Row],[חיזוי - שבוע]]=1,J1096=1),1,"")</f>
        <v/>
      </c>
      <c r="P1095" s="1" t="str">
        <f>IF(AND(טבלה1013[[#This Row],[חיזוי טוב עם הפלגה?]]=1,טבלה1013[[#This Row],[וסת קבוע אחרון]]&lt;&gt;28,X1094=1),1,"")</f>
        <v/>
      </c>
      <c r="Q1095" s="1" t="str">
        <f>IF(AND(טבלה1013[[#This Row],[וסת השבוע פעיל?]]&lt;3,OR(טבלה1013[[#This Row],[CycleNumber]]&gt;B1096,B1096="")),1,"")</f>
        <v/>
      </c>
      <c r="R1095" s="1" t="str">
        <f>IF(טבלה1013[[#This Row],[האישה קבעה וסת שבוע?]]=1,IF(טבלה1013[[#This Row],[וסת השבוע פעיל?]]&lt;3,1,0),"")</f>
        <v/>
      </c>
      <c r="S10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5" s="1">
        <f t="shared" si="89"/>
        <v>0</v>
      </c>
      <c r="U1095" s="1" t="str">
        <f t="shared" si="90"/>
        <v/>
      </c>
      <c r="V1095" s="1" t="str">
        <f t="shared" si="91"/>
        <v/>
      </c>
      <c r="W1095" s="1" t="str">
        <f>IF(טבלה1013[[#This Row],[3 הפלגות זהות]]="","",IF(טבלה1013[[#This Row],[3 הפלגות זהות]]=1,טבלה1013[[#This Row],[LengthofCycle]],W1094))</f>
        <v/>
      </c>
      <c r="X1095" s="1" t="str">
        <f>IF(טבלה1013[[#This Row],[וסת קבוע אחרון]]="","",IF(OR(טבלה1013[[#This Row],[LengthofCycle]]=טבלה1013[[#This Row],[וסת קבוע אחרון]],F1094=טבלה1013[[#This Row],[וסת קבוע אחרון]],F1093=טבלה1013[[#This Row],[וסת קבוע אחרון]]),1,0))</f>
        <v/>
      </c>
      <c r="Y1095" s="1" t="str">
        <f>IF(OR(טבלה1013[[#This Row],[הווסת פעיל?]]=0,טבלה1013[[#This Row],[הווסת פעיל?]]=""),"",SUM(Y1094,טבלה1013[[#This Row],[הווסת פעיל?]]))</f>
        <v/>
      </c>
      <c r="Z1095" s="1" t="str">
        <f>IF(AND(טבלה1013[[#This Row],[כמה מחזורים עד עקירה]]&lt;&gt;"",Y1096=""),טבלה1013[[#This Row],[כמה מחזורים עד עקירה]],"")</f>
        <v/>
      </c>
      <c r="AA1095" s="1" t="str">
        <f>IF(AND(טבלה1013[[#This Row],[הווסת פעיל?]]=1,טבלה1013[[#This Row],[וסת קבוע אחרון]]&lt;&gt;W1094),טבלה1013[[#This Row],[וסת קבוע אחרון]],"")</f>
        <v/>
      </c>
      <c r="AB1095" s="1" t="str">
        <f>IF(AND(טבלה1013[[#This Row],[הווסת פעיל?]]=1,X1094=0,טבלה1013[[#This Row],[וסת קבוע אחרון]]=W1094),טבלה1013[[#This Row],[וסת קבוע אחרון]],"")</f>
        <v/>
      </c>
      <c r="AC1095" s="1" t="str">
        <f>IF(AND(טבלה1013[[#This Row],[הווסת פעיל?]]=1,X1094=0,טבלה1013[[#This Row],[וסת קבוע אחרון]]&lt;&gt;W1094),1,"")</f>
        <v/>
      </c>
      <c r="AD1095" s="1" t="str">
        <f>IF(AND(טבלה1013[[#This Row],[הווסת פעיל?]]&lt;&gt;"",B1096=1),טבלה1013[[#This Row],[CycleNumber]],"")</f>
        <v/>
      </c>
      <c r="AE1095" s="1" t="str">
        <f>IF(AND(טבלה1013[[#This Row],[הווסת פעיל?]]&lt;&gt;"",X1094=""),טבלה1013[[#This Row],[CycleNumber]],"")</f>
        <v/>
      </c>
      <c r="AF1095" s="1" t="str">
        <f>IF(B1096=1,"",IF(טבלה1013[[#This Row],[הווסת פעיל?]]=1,IF(טבלה1013[[#This Row],[וסת קבוע אחרון]]=F1096,1,0),""))</f>
        <v/>
      </c>
      <c r="AG1095" s="1" t="str">
        <f>IF(B1096=1,"",IF(טבלה1013[[#This Row],[הווסת פעיל?]]=1,IF(OR(טבלה1013[[#This Row],[וסת קבוע אחרון]]=F1096,F1096=טבלה1013[[#This Row],[LengthofCycle]]),1,0),""))</f>
        <v/>
      </c>
      <c r="AH1095" s="1" t="str">
        <f>IF(B1096=1,"",IF(טבלה1013[[#This Row],[הווסת פעיל?]]=1,IF(OR(טבלה1013[[#This Row],[וסת קבוע אחרון]]=F1096,F1096=טבלה1013[[#This Row],[LengthofCycle]],AND(טבלה1013[[#This Row],[LengthofCycle]]&lt;&gt;טבלה1013[[#This Row],[וסת קבוע אחרון]],OR(F1096=28,F1096=29))),1,0),""))</f>
        <v/>
      </c>
      <c r="AI1095" s="1" t="str">
        <f>IF(AND(טבלה1013[[#This Row],[הווסת פעיל?]]=1,B1096=1),1,"")</f>
        <v/>
      </c>
      <c r="AJ1095" s="4">
        <f>IF(AND(טבלה1013[[#This Row],[הווסת פעיל?]]&lt;&gt;1,B1096&lt;&gt;1,B1096&lt;&gt;""),IF(טבלה1013[[#This Row],[LengthofCycle]]=F1096,1,0),"")</f>
        <v>0</v>
      </c>
      <c r="AK1095" s="4">
        <f>IF(AND(טבלה1013[[#This Row],[הווסת פעיל?]]&lt;&gt;1,B1096&lt;&gt;1,B1096&lt;&gt;""),IF(OR(טבלה1013[[#This Row],[LengthofCycle]]=F1096,F1096=29),1,0),"")</f>
        <v>0</v>
      </c>
      <c r="AL1095" s="4">
        <f>IF(AND(טבלה1013[[#This Row],[הווסת פעיל?]]&lt;&gt;1,B1096&lt;&gt;1,B1096&lt;&gt;""),IF(OR(טבלה1013[[#This Row],[LengthofCycle]]=F1096,F1096=29,F1096=28),1,0),"")</f>
        <v>0</v>
      </c>
    </row>
    <row r="1096" spans="1:38" x14ac:dyDescent="0.25">
      <c r="A1096" s="1" t="s">
        <v>146</v>
      </c>
      <c r="B1096" s="1">
        <v>4</v>
      </c>
      <c r="C1096" s="1">
        <v>1</v>
      </c>
      <c r="D1096" s="1">
        <v>1</v>
      </c>
      <c r="E1096" s="1">
        <v>0</v>
      </c>
      <c r="F1096" s="1">
        <v>30</v>
      </c>
      <c r="G1096" s="1">
        <f>טבלה1013[[#This Row],[LengthofCycle]]+1</f>
        <v>31</v>
      </c>
      <c r="H1096" s="1" t="str">
        <f>IF(IFERROR(LOOKUP(טבלה1013[[#This Row],[ClientID]],קביעויות[השבוע]),FALSE)=טבלה1013[[#This Row],[ClientID]],1,"")</f>
        <v/>
      </c>
      <c r="I1096" s="1" t="str">
        <f>IF(AND(טבלה1013[[#This Row],[CycleNumber]]&gt;1,OR(B1097="",טבלה1013[[#This Row],[CycleNumber]]&gt;B1095)),IF(OR(AND(טבלה1013[[#This Row],[LengthofCycle]]=28,F1095=28),AND(טבלה1013[[#This Row],[LengthofCycle]]=35,F1095=35)),1,""),"")</f>
        <v/>
      </c>
      <c r="J1096" s="1" t="str">
        <f>IF(AND(טבלה1013[[#This Row],[וסת השבוע]]=1,I1095=1,טבלה1013[[#This Row],[CycleNumber]]&gt;B1095),1,"")</f>
        <v/>
      </c>
      <c r="K1096" s="1" t="str">
        <f>IF(טבלה1013[[#This Row],[CycleNumber]]=1,"",IF(טבלה1013[[#This Row],[וסת השבוע]]=1,0,IF(K1095="","",IF(K1095=0,IF(טבלה1013[[#This Row],[LengthofCycle]]=28,0,1),IF(K1095=1,IF(טבלה1013[[#This Row],[LengthofCycle]]+F1095=28*2,0,2),IF(K1095=2,IF(טבלה1013[[#This Row],[LengthofCycle]]+F1095+F1094=28*3,0,3),""))))))</f>
        <v/>
      </c>
      <c r="L1096" s="1" t="str">
        <f>IF(טבלה1013[[#This Row],[וסת השבוע]]=1,IF(טבלה1013[[#This Row],[וסת השבוע וההפלגה ביחד]]=1,L1095+1,0),IF(AND(טבלה1013[[#This Row],[CycleNumber]]&gt;B1095,טבלה1013[[#This Row],[CycleNumber]]&gt;1),IF(טבלה1013[[#This Row],[וסת השבוע פעיל?]]&lt;&gt;"",L1095+1,""),""))</f>
        <v/>
      </c>
      <c r="M1096" s="1" t="str">
        <f>IF(AND(טבלה1013[[#This Row],[וסת השבוע פעיל?]]&lt;&gt;"",טבלה1013[[#This Row],[CycleNumber]]&lt;B1097,B1097&lt;&gt;"",טבלה1013[[#This Row],[וסת השבוע פעיל?]]&lt;3),IF(K1097=0,IF(AND(טבלה1013[[#This Row],[וסת השבוע פעיל?]]&gt;0,I1097=1),0,1),0),"")</f>
        <v/>
      </c>
      <c r="N1096" s="1" t="str">
        <f t="shared" si="88"/>
        <v/>
      </c>
      <c r="O1096" s="1" t="str">
        <f>IF(AND(טבלה1013[[#This Row],[חיזוי - שבוע]]=1,J1097=1),1,"")</f>
        <v/>
      </c>
      <c r="P1096" s="1" t="str">
        <f>IF(AND(טבלה1013[[#This Row],[חיזוי טוב עם הפלגה?]]=1,טבלה1013[[#This Row],[וסת קבוע אחרון]]&lt;&gt;28,X1095=1),1,"")</f>
        <v/>
      </c>
      <c r="Q1096" s="1" t="str">
        <f>IF(AND(טבלה1013[[#This Row],[וסת השבוע פעיל?]]&lt;3,OR(טבלה1013[[#This Row],[CycleNumber]]&gt;B1097,B1097="")),1,"")</f>
        <v/>
      </c>
      <c r="R1096" s="1" t="str">
        <f>IF(טבלה1013[[#This Row],[האישה קבעה וסת שבוע?]]=1,IF(טבלה1013[[#This Row],[וסת השבוע פעיל?]]&lt;3,1,0),"")</f>
        <v/>
      </c>
      <c r="S10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6" s="1">
        <f t="shared" si="89"/>
        <v>0</v>
      </c>
      <c r="U1096" s="1">
        <f t="shared" si="90"/>
        <v>0</v>
      </c>
      <c r="V1096" s="1" t="str">
        <f t="shared" si="91"/>
        <v/>
      </c>
      <c r="W1096" s="1" t="str">
        <f>IF(טבלה1013[[#This Row],[3 הפלגות זהות]]="","",IF(טבלה1013[[#This Row],[3 הפלגות זהות]]=1,טבלה1013[[#This Row],[LengthofCycle]],W1095))</f>
        <v/>
      </c>
      <c r="X1096" s="1" t="str">
        <f>IF(טבלה1013[[#This Row],[וסת קבוע אחרון]]="","",IF(OR(טבלה1013[[#This Row],[LengthofCycle]]=טבלה1013[[#This Row],[וסת קבוע אחרון]],F1095=טבלה1013[[#This Row],[וסת קבוע אחרון]],F1094=טבלה1013[[#This Row],[וסת קבוע אחרון]]),1,0))</f>
        <v/>
      </c>
      <c r="Y1096" s="1" t="str">
        <f>IF(OR(טבלה1013[[#This Row],[הווסת פעיל?]]=0,טבלה1013[[#This Row],[הווסת פעיל?]]=""),"",SUM(Y1095,טבלה1013[[#This Row],[הווסת פעיל?]]))</f>
        <v/>
      </c>
      <c r="Z1096" s="1" t="str">
        <f>IF(AND(טבלה1013[[#This Row],[כמה מחזורים עד עקירה]]&lt;&gt;"",Y1097=""),טבלה1013[[#This Row],[כמה מחזורים עד עקירה]],"")</f>
        <v/>
      </c>
      <c r="AA1096" s="1" t="str">
        <f>IF(AND(טבלה1013[[#This Row],[הווסת פעיל?]]=1,טבלה1013[[#This Row],[וסת קבוע אחרון]]&lt;&gt;W1095),טבלה1013[[#This Row],[וסת קבוע אחרון]],"")</f>
        <v/>
      </c>
      <c r="AB1096" s="1" t="str">
        <f>IF(AND(טבלה1013[[#This Row],[הווסת פעיל?]]=1,X1095=0,טבלה1013[[#This Row],[וסת קבוע אחרון]]=W1095),טבלה1013[[#This Row],[וסת קבוע אחרון]],"")</f>
        <v/>
      </c>
      <c r="AC1096" s="1" t="str">
        <f>IF(AND(טבלה1013[[#This Row],[הווסת פעיל?]]=1,X1095=0,טבלה1013[[#This Row],[וסת קבוע אחרון]]&lt;&gt;W1095),1,"")</f>
        <v/>
      </c>
      <c r="AD1096" s="1" t="str">
        <f>IF(AND(טבלה1013[[#This Row],[הווסת פעיל?]]&lt;&gt;"",B1097=1),טבלה1013[[#This Row],[CycleNumber]],"")</f>
        <v/>
      </c>
      <c r="AE1096" s="1" t="str">
        <f>IF(AND(טבלה1013[[#This Row],[הווסת פעיל?]]&lt;&gt;"",X1095=""),טבלה1013[[#This Row],[CycleNumber]],"")</f>
        <v/>
      </c>
      <c r="AF1096" s="1" t="str">
        <f>IF(B1097=1,"",IF(טבלה1013[[#This Row],[הווסת פעיל?]]=1,IF(טבלה1013[[#This Row],[וסת קבוע אחרון]]=F1097,1,0),""))</f>
        <v/>
      </c>
      <c r="AG1096" s="1" t="str">
        <f>IF(B1097=1,"",IF(טבלה1013[[#This Row],[הווסת פעיל?]]=1,IF(OR(טבלה1013[[#This Row],[וסת קבוע אחרון]]=F1097,F1097=טבלה1013[[#This Row],[LengthofCycle]]),1,0),""))</f>
        <v/>
      </c>
      <c r="AH1096" s="1" t="str">
        <f>IF(B1097=1,"",IF(טבלה1013[[#This Row],[הווסת פעיל?]]=1,IF(OR(טבלה1013[[#This Row],[וסת קבוע אחרון]]=F1097,F1097=טבלה1013[[#This Row],[LengthofCycle]],AND(טבלה1013[[#This Row],[LengthofCycle]]&lt;&gt;טבלה1013[[#This Row],[וסת קבוע אחרון]],OR(F1097=28,F1097=29))),1,0),""))</f>
        <v/>
      </c>
      <c r="AI1096" s="1" t="str">
        <f>IF(AND(טבלה1013[[#This Row],[הווסת פעיל?]]=1,B1097=1),1,"")</f>
        <v/>
      </c>
      <c r="AJ1096" s="4">
        <f>IF(AND(טבלה1013[[#This Row],[הווסת פעיל?]]&lt;&gt;1,B1097&lt;&gt;1,B1097&lt;&gt;""),IF(טבלה1013[[#This Row],[LengthofCycle]]=F1097,1,0),"")</f>
        <v>0</v>
      </c>
      <c r="AK1096" s="4">
        <f>IF(AND(טבלה1013[[#This Row],[הווסת פעיל?]]&lt;&gt;1,B1097&lt;&gt;1,B1097&lt;&gt;""),IF(OR(טבלה1013[[#This Row],[LengthofCycle]]=F1097,F1097=29),1,0),"")</f>
        <v>0</v>
      </c>
      <c r="AL1096" s="4">
        <f>IF(AND(טבלה1013[[#This Row],[הווסת פעיל?]]&lt;&gt;1,B1097&lt;&gt;1,B1097&lt;&gt;""),IF(OR(טבלה1013[[#This Row],[LengthofCycle]]=F1097,F1097=29,F1097=28),1,0),"")</f>
        <v>0</v>
      </c>
    </row>
    <row r="1097" spans="1:38" x14ac:dyDescent="0.25">
      <c r="A1097" s="1" t="s">
        <v>146</v>
      </c>
      <c r="B1097" s="1">
        <v>5</v>
      </c>
      <c r="C1097" s="1">
        <v>1</v>
      </c>
      <c r="D1097" s="1">
        <v>1</v>
      </c>
      <c r="E1097" s="1">
        <v>0</v>
      </c>
      <c r="F1097" s="1">
        <v>33</v>
      </c>
      <c r="G1097" s="1">
        <f>טבלה1013[[#This Row],[LengthofCycle]]+1</f>
        <v>34</v>
      </c>
      <c r="H1097" s="1" t="str">
        <f>IF(IFERROR(LOOKUP(טבלה1013[[#This Row],[ClientID]],קביעויות[השבוע]),FALSE)=טבלה1013[[#This Row],[ClientID]],1,"")</f>
        <v/>
      </c>
      <c r="I1097" s="1" t="str">
        <f>IF(AND(טבלה1013[[#This Row],[CycleNumber]]&gt;1,OR(B1098="",טבלה1013[[#This Row],[CycleNumber]]&gt;B1096)),IF(OR(AND(טבלה1013[[#This Row],[LengthofCycle]]=28,F1096=28),AND(טבלה1013[[#This Row],[LengthofCycle]]=35,F1096=35)),1,""),"")</f>
        <v/>
      </c>
      <c r="J1097" s="1" t="str">
        <f>IF(AND(טבלה1013[[#This Row],[וסת השבוע]]=1,I1096=1,טבלה1013[[#This Row],[CycleNumber]]&gt;B1096),1,"")</f>
        <v/>
      </c>
      <c r="K1097" s="1" t="str">
        <f>IF(טבלה1013[[#This Row],[CycleNumber]]=1,"",IF(טבלה1013[[#This Row],[וסת השבוע]]=1,0,IF(K1096="","",IF(K1096=0,IF(טבלה1013[[#This Row],[LengthofCycle]]=28,0,1),IF(K1096=1,IF(טבלה1013[[#This Row],[LengthofCycle]]+F1096=28*2,0,2),IF(K1096=2,IF(טבלה1013[[#This Row],[LengthofCycle]]+F1096+F1095=28*3,0,3),""))))))</f>
        <v/>
      </c>
      <c r="L1097" s="1" t="str">
        <f>IF(טבלה1013[[#This Row],[וסת השבוע]]=1,IF(טבלה1013[[#This Row],[וסת השבוע וההפלגה ביחד]]=1,L1096+1,0),IF(AND(טבלה1013[[#This Row],[CycleNumber]]&gt;B1096,טבלה1013[[#This Row],[CycleNumber]]&gt;1),IF(טבלה1013[[#This Row],[וסת השבוע פעיל?]]&lt;&gt;"",L1096+1,""),""))</f>
        <v/>
      </c>
      <c r="M1097" s="1" t="str">
        <f>IF(AND(טבלה1013[[#This Row],[וסת השבוע פעיל?]]&lt;&gt;"",טבלה1013[[#This Row],[CycleNumber]]&lt;B1098,B1098&lt;&gt;"",טבלה1013[[#This Row],[וסת השבוע פעיל?]]&lt;3),IF(K1098=0,IF(AND(טבלה1013[[#This Row],[וסת השבוע פעיל?]]&gt;0,I1098=1),0,1),0),"")</f>
        <v/>
      </c>
      <c r="N1097" s="1" t="str">
        <f t="shared" si="88"/>
        <v/>
      </c>
      <c r="O1097" s="1" t="str">
        <f>IF(AND(טבלה1013[[#This Row],[חיזוי - שבוע]]=1,J1098=1),1,"")</f>
        <v/>
      </c>
      <c r="P1097" s="1" t="str">
        <f>IF(AND(טבלה1013[[#This Row],[חיזוי טוב עם הפלגה?]]=1,טבלה1013[[#This Row],[וסת קבוע אחרון]]&lt;&gt;28,X1096=1),1,"")</f>
        <v/>
      </c>
      <c r="Q1097" s="1" t="str">
        <f>IF(AND(טבלה1013[[#This Row],[וסת השבוע פעיל?]]&lt;3,OR(טבלה1013[[#This Row],[CycleNumber]]&gt;B1098,B1098="")),1,"")</f>
        <v/>
      </c>
      <c r="R1097" s="1" t="str">
        <f>IF(טבלה1013[[#This Row],[האישה קבעה וסת שבוע?]]=1,IF(טבלה1013[[#This Row],[וסת השבוע פעיל?]]&lt;3,1,0),"")</f>
        <v/>
      </c>
      <c r="S10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7" s="1">
        <f t="shared" si="89"/>
        <v>0</v>
      </c>
      <c r="U1097" s="1">
        <f t="shared" si="90"/>
        <v>0</v>
      </c>
      <c r="V1097" s="1">
        <f t="shared" si="91"/>
        <v>0</v>
      </c>
      <c r="W1097" s="1" t="str">
        <f>IF(טבלה1013[[#This Row],[3 הפלגות זהות]]="","",IF(טבלה1013[[#This Row],[3 הפלגות זהות]]=1,טבלה1013[[#This Row],[LengthofCycle]],W1096))</f>
        <v/>
      </c>
      <c r="X1097" s="1" t="str">
        <f>IF(טבלה1013[[#This Row],[וסת קבוע אחרון]]="","",IF(OR(טבלה1013[[#This Row],[LengthofCycle]]=טבלה1013[[#This Row],[וסת קבוע אחרון]],F1096=טבלה1013[[#This Row],[וסת קבוע אחרון]],F1095=טבלה1013[[#This Row],[וסת קבוע אחרון]]),1,0))</f>
        <v/>
      </c>
      <c r="Y1097" s="1" t="str">
        <f>IF(OR(טבלה1013[[#This Row],[הווסת פעיל?]]=0,טבלה1013[[#This Row],[הווסת פעיל?]]=""),"",SUM(Y1096,טבלה1013[[#This Row],[הווסת פעיל?]]))</f>
        <v/>
      </c>
      <c r="Z1097" s="1" t="str">
        <f>IF(AND(טבלה1013[[#This Row],[כמה מחזורים עד עקירה]]&lt;&gt;"",Y1098=""),טבלה1013[[#This Row],[כמה מחזורים עד עקירה]],"")</f>
        <v/>
      </c>
      <c r="AA1097" s="1" t="str">
        <f>IF(AND(טבלה1013[[#This Row],[הווסת פעיל?]]=1,טבלה1013[[#This Row],[וסת קבוע אחרון]]&lt;&gt;W1096),טבלה1013[[#This Row],[וסת קבוע אחרון]],"")</f>
        <v/>
      </c>
      <c r="AB1097" s="1" t="str">
        <f>IF(AND(טבלה1013[[#This Row],[הווסת פעיל?]]=1,X1096=0,טבלה1013[[#This Row],[וסת קבוע אחרון]]=W1096),טבלה1013[[#This Row],[וסת קבוע אחרון]],"")</f>
        <v/>
      </c>
      <c r="AC1097" s="1" t="str">
        <f>IF(AND(טבלה1013[[#This Row],[הווסת פעיל?]]=1,X1096=0,טבלה1013[[#This Row],[וסת קבוע אחרון]]&lt;&gt;W1096),1,"")</f>
        <v/>
      </c>
      <c r="AD1097" s="1" t="str">
        <f>IF(AND(טבלה1013[[#This Row],[הווסת פעיל?]]&lt;&gt;"",B1098=1),טבלה1013[[#This Row],[CycleNumber]],"")</f>
        <v/>
      </c>
      <c r="AE1097" s="1" t="str">
        <f>IF(AND(טבלה1013[[#This Row],[הווסת פעיל?]]&lt;&gt;"",X1096=""),טבלה1013[[#This Row],[CycleNumber]],"")</f>
        <v/>
      </c>
      <c r="AF1097" s="1" t="str">
        <f>IF(B1098=1,"",IF(טבלה1013[[#This Row],[הווסת פעיל?]]=1,IF(טבלה1013[[#This Row],[וסת קבוע אחרון]]=F1098,1,0),""))</f>
        <v/>
      </c>
      <c r="AG1097" s="1" t="str">
        <f>IF(B1098=1,"",IF(טבלה1013[[#This Row],[הווסת פעיל?]]=1,IF(OR(טבלה1013[[#This Row],[וסת קבוע אחרון]]=F1098,F1098=טבלה1013[[#This Row],[LengthofCycle]]),1,0),""))</f>
        <v/>
      </c>
      <c r="AH1097" s="1" t="str">
        <f>IF(B1098=1,"",IF(טבלה1013[[#This Row],[הווסת פעיל?]]=1,IF(OR(טבלה1013[[#This Row],[וסת קבוע אחרון]]=F1098,F1098=טבלה1013[[#This Row],[LengthofCycle]],AND(טבלה1013[[#This Row],[LengthofCycle]]&lt;&gt;טבלה1013[[#This Row],[וסת קבוע אחרון]],OR(F1098=28,F1098=29))),1,0),""))</f>
        <v/>
      </c>
      <c r="AI1097" s="1" t="str">
        <f>IF(AND(טבלה1013[[#This Row],[הווסת פעיל?]]=1,B1098=1),1,"")</f>
        <v/>
      </c>
      <c r="AJ1097" s="4">
        <f>IF(AND(טבלה1013[[#This Row],[הווסת פעיל?]]&lt;&gt;1,B1098&lt;&gt;1,B1098&lt;&gt;""),IF(טבלה1013[[#This Row],[LengthofCycle]]=F1098,1,0),"")</f>
        <v>0</v>
      </c>
      <c r="AK1097" s="4">
        <f>IF(AND(טבלה1013[[#This Row],[הווסת פעיל?]]&lt;&gt;1,B1098&lt;&gt;1,B1098&lt;&gt;""),IF(OR(טבלה1013[[#This Row],[LengthofCycle]]=F1098,F1098=29),1,0),"")</f>
        <v>0</v>
      </c>
      <c r="AL1097" s="4">
        <f>IF(AND(טבלה1013[[#This Row],[הווסת פעיל?]]&lt;&gt;1,B1098&lt;&gt;1,B1098&lt;&gt;""),IF(OR(טבלה1013[[#This Row],[LengthofCycle]]=F1098,F1098=29,F1098=28),1,0),"")</f>
        <v>0</v>
      </c>
    </row>
    <row r="1098" spans="1:38" x14ac:dyDescent="0.25">
      <c r="A1098" s="1" t="s">
        <v>146</v>
      </c>
      <c r="B1098" s="1">
        <v>6</v>
      </c>
      <c r="C1098" s="1">
        <v>1</v>
      </c>
      <c r="D1098" s="1">
        <v>1</v>
      </c>
      <c r="E1098" s="1">
        <v>0</v>
      </c>
      <c r="F1098" s="1">
        <v>34</v>
      </c>
      <c r="G1098" s="1">
        <f>טבלה1013[[#This Row],[LengthofCycle]]+1</f>
        <v>35</v>
      </c>
      <c r="H1098" s="1" t="str">
        <f>IF(IFERROR(LOOKUP(טבלה1013[[#This Row],[ClientID]],קביעויות[השבוע]),FALSE)=טבלה1013[[#This Row],[ClientID]],1,"")</f>
        <v/>
      </c>
      <c r="I1098" s="1" t="str">
        <f>IF(AND(טבלה1013[[#This Row],[CycleNumber]]&gt;1,OR(B1099="",טבלה1013[[#This Row],[CycleNumber]]&gt;B1097)),IF(OR(AND(טבלה1013[[#This Row],[LengthofCycle]]=28,F1097=28),AND(טבלה1013[[#This Row],[LengthofCycle]]=35,F1097=35)),1,""),"")</f>
        <v/>
      </c>
      <c r="J1098" s="1" t="str">
        <f>IF(AND(טבלה1013[[#This Row],[וסת השבוע]]=1,I1097=1,טבלה1013[[#This Row],[CycleNumber]]&gt;B1097),1,"")</f>
        <v/>
      </c>
      <c r="K1098" s="1" t="str">
        <f>IF(טבלה1013[[#This Row],[CycleNumber]]=1,"",IF(טבלה1013[[#This Row],[וסת השבוע]]=1,0,IF(K1097="","",IF(K1097=0,IF(טבלה1013[[#This Row],[LengthofCycle]]=28,0,1),IF(K1097=1,IF(טבלה1013[[#This Row],[LengthofCycle]]+F1097=28*2,0,2),IF(K1097=2,IF(טבלה1013[[#This Row],[LengthofCycle]]+F1097+F1096=28*3,0,3),""))))))</f>
        <v/>
      </c>
      <c r="L1098" s="1" t="str">
        <f>IF(טבלה1013[[#This Row],[וסת השבוע]]=1,IF(טבלה1013[[#This Row],[וסת השבוע וההפלגה ביחד]]=1,L1097+1,0),IF(AND(טבלה1013[[#This Row],[CycleNumber]]&gt;B1097,טבלה1013[[#This Row],[CycleNumber]]&gt;1),IF(טבלה1013[[#This Row],[וסת השבוע פעיל?]]&lt;&gt;"",L1097+1,""),""))</f>
        <v/>
      </c>
      <c r="M1098" s="1" t="str">
        <f>IF(AND(טבלה1013[[#This Row],[וסת השבוע פעיל?]]&lt;&gt;"",טבלה1013[[#This Row],[CycleNumber]]&lt;B1099,B1099&lt;&gt;"",טבלה1013[[#This Row],[וסת השבוע פעיל?]]&lt;3),IF(K1099=0,IF(AND(טבלה1013[[#This Row],[וסת השבוע פעיל?]]&gt;0,I1099=1),0,1),0),"")</f>
        <v/>
      </c>
      <c r="N1098" s="1" t="str">
        <f t="shared" si="88"/>
        <v/>
      </c>
      <c r="O1098" s="1" t="str">
        <f>IF(AND(טבלה1013[[#This Row],[חיזוי - שבוע]]=1,J1099=1),1,"")</f>
        <v/>
      </c>
      <c r="P1098" s="1" t="str">
        <f>IF(AND(טבלה1013[[#This Row],[חיזוי טוב עם הפלגה?]]=1,טבלה1013[[#This Row],[וסת קבוע אחרון]]&lt;&gt;28,X1097=1),1,"")</f>
        <v/>
      </c>
      <c r="Q1098" s="1" t="str">
        <f>IF(AND(טבלה1013[[#This Row],[וסת השבוע פעיל?]]&lt;3,OR(טבלה1013[[#This Row],[CycleNumber]]&gt;B1099,B1099="")),1,"")</f>
        <v/>
      </c>
      <c r="R1098" s="1" t="str">
        <f>IF(טבלה1013[[#This Row],[האישה קבעה וסת שבוע?]]=1,IF(טבלה1013[[#This Row],[וסת השבוע פעיל?]]&lt;3,1,0),"")</f>
        <v/>
      </c>
      <c r="S10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8" s="1">
        <f t="shared" si="89"/>
        <v>0</v>
      </c>
      <c r="U1098" s="1">
        <f t="shared" si="90"/>
        <v>0</v>
      </c>
      <c r="V1098" s="1">
        <f t="shared" si="91"/>
        <v>0</v>
      </c>
      <c r="W1098" s="1" t="str">
        <f>IF(טבלה1013[[#This Row],[3 הפלגות זהות]]="","",IF(טבלה1013[[#This Row],[3 הפלגות זהות]]=1,טבלה1013[[#This Row],[LengthofCycle]],W1097))</f>
        <v/>
      </c>
      <c r="X1098" s="1" t="str">
        <f>IF(טבלה1013[[#This Row],[וסת קבוע אחרון]]="","",IF(OR(טבלה1013[[#This Row],[LengthofCycle]]=טבלה1013[[#This Row],[וסת קבוע אחרון]],F1097=טבלה1013[[#This Row],[וסת קבוע אחרון]],F1096=טבלה1013[[#This Row],[וסת קבוע אחרון]]),1,0))</f>
        <v/>
      </c>
      <c r="Y1098" s="1" t="str">
        <f>IF(OR(טבלה1013[[#This Row],[הווסת פעיל?]]=0,טבלה1013[[#This Row],[הווסת פעיל?]]=""),"",SUM(Y1097,טבלה1013[[#This Row],[הווסת פעיל?]]))</f>
        <v/>
      </c>
      <c r="Z1098" s="1" t="str">
        <f>IF(AND(טבלה1013[[#This Row],[כמה מחזורים עד עקירה]]&lt;&gt;"",Y1099=""),טבלה1013[[#This Row],[כמה מחזורים עד עקירה]],"")</f>
        <v/>
      </c>
      <c r="AA1098" s="1" t="str">
        <f>IF(AND(טבלה1013[[#This Row],[הווסת פעיל?]]=1,טבלה1013[[#This Row],[וסת קבוע אחרון]]&lt;&gt;W1097),טבלה1013[[#This Row],[וסת קבוע אחרון]],"")</f>
        <v/>
      </c>
      <c r="AB1098" s="1" t="str">
        <f>IF(AND(טבלה1013[[#This Row],[הווסת פעיל?]]=1,X1097=0,טבלה1013[[#This Row],[וסת קבוע אחרון]]=W1097),טבלה1013[[#This Row],[וסת קבוע אחרון]],"")</f>
        <v/>
      </c>
      <c r="AC1098" s="1" t="str">
        <f>IF(AND(טבלה1013[[#This Row],[הווסת פעיל?]]=1,X1097=0,טבלה1013[[#This Row],[וסת קבוע אחרון]]&lt;&gt;W1097),1,"")</f>
        <v/>
      </c>
      <c r="AD1098" s="1" t="str">
        <f>IF(AND(טבלה1013[[#This Row],[הווסת פעיל?]]&lt;&gt;"",B1099=1),טבלה1013[[#This Row],[CycleNumber]],"")</f>
        <v/>
      </c>
      <c r="AE1098" s="1" t="str">
        <f>IF(AND(טבלה1013[[#This Row],[הווסת פעיל?]]&lt;&gt;"",X1097=""),טבלה1013[[#This Row],[CycleNumber]],"")</f>
        <v/>
      </c>
      <c r="AF1098" s="1" t="str">
        <f>IF(B1099=1,"",IF(טבלה1013[[#This Row],[הווסת פעיל?]]=1,IF(טבלה1013[[#This Row],[וסת קבוע אחרון]]=F1099,1,0),""))</f>
        <v/>
      </c>
      <c r="AG1098" s="1" t="str">
        <f>IF(B1099=1,"",IF(טבלה1013[[#This Row],[הווסת פעיל?]]=1,IF(OR(טבלה1013[[#This Row],[וסת קבוע אחרון]]=F1099,F1099=טבלה1013[[#This Row],[LengthofCycle]]),1,0),""))</f>
        <v/>
      </c>
      <c r="AH1098" s="1" t="str">
        <f>IF(B1099=1,"",IF(טבלה1013[[#This Row],[הווסת פעיל?]]=1,IF(OR(טבלה1013[[#This Row],[וסת קבוע אחרון]]=F1099,F1099=טבלה1013[[#This Row],[LengthofCycle]],AND(טבלה1013[[#This Row],[LengthofCycle]]&lt;&gt;טבלה1013[[#This Row],[וסת קבוע אחרון]],OR(F1099=28,F1099=29))),1,0),""))</f>
        <v/>
      </c>
      <c r="AI1098" s="1" t="str">
        <f>IF(AND(טבלה1013[[#This Row],[הווסת פעיל?]]=1,B1099=1),1,"")</f>
        <v/>
      </c>
      <c r="AJ1098" s="4">
        <f>IF(AND(טבלה1013[[#This Row],[הווסת פעיל?]]&lt;&gt;1,B1099&lt;&gt;1,B1099&lt;&gt;""),IF(טבלה1013[[#This Row],[LengthofCycle]]=F1099,1,0),"")</f>
        <v>0</v>
      </c>
      <c r="AK1098" s="4">
        <f>IF(AND(טבלה1013[[#This Row],[הווסת פעיל?]]&lt;&gt;1,B1099&lt;&gt;1,B1099&lt;&gt;""),IF(OR(טבלה1013[[#This Row],[LengthofCycle]]=F1099,F1099=29),1,0),"")</f>
        <v>0</v>
      </c>
      <c r="AL1098" s="4">
        <f>IF(AND(טבלה1013[[#This Row],[הווסת פעיל?]]&lt;&gt;1,B1099&lt;&gt;1,B1099&lt;&gt;""),IF(OR(טבלה1013[[#This Row],[LengthofCycle]]=F1099,F1099=29,F1099=28),1,0),"")</f>
        <v>0</v>
      </c>
    </row>
    <row r="1099" spans="1:38" x14ac:dyDescent="0.25">
      <c r="A1099" s="1" t="s">
        <v>146</v>
      </c>
      <c r="B1099" s="1">
        <v>7</v>
      </c>
      <c r="C1099" s="1">
        <v>1</v>
      </c>
      <c r="D1099" s="1">
        <v>1</v>
      </c>
      <c r="E1099" s="1">
        <v>0</v>
      </c>
      <c r="F1099" s="1">
        <v>30</v>
      </c>
      <c r="G1099" s="1">
        <f>טבלה1013[[#This Row],[LengthofCycle]]+1</f>
        <v>31</v>
      </c>
      <c r="H1099" s="1" t="str">
        <f>IF(IFERROR(LOOKUP(טבלה1013[[#This Row],[ClientID]],קביעויות[השבוע]),FALSE)=טבלה1013[[#This Row],[ClientID]],1,"")</f>
        <v/>
      </c>
      <c r="I1099" s="1" t="str">
        <f>IF(AND(טבלה1013[[#This Row],[CycleNumber]]&gt;1,OR(B1100="",טבלה1013[[#This Row],[CycleNumber]]&gt;B1098)),IF(OR(AND(טבלה1013[[#This Row],[LengthofCycle]]=28,F1098=28),AND(טבלה1013[[#This Row],[LengthofCycle]]=35,F1098=35)),1,""),"")</f>
        <v/>
      </c>
      <c r="J1099" s="1" t="str">
        <f>IF(AND(טבלה1013[[#This Row],[וסת השבוע]]=1,I1098=1,טבלה1013[[#This Row],[CycleNumber]]&gt;B1098),1,"")</f>
        <v/>
      </c>
      <c r="K1099" s="1" t="str">
        <f>IF(טבלה1013[[#This Row],[CycleNumber]]=1,"",IF(טבלה1013[[#This Row],[וסת השבוע]]=1,0,IF(K1098="","",IF(K1098=0,IF(טבלה1013[[#This Row],[LengthofCycle]]=28,0,1),IF(K1098=1,IF(טבלה1013[[#This Row],[LengthofCycle]]+F1098=28*2,0,2),IF(K1098=2,IF(טבלה1013[[#This Row],[LengthofCycle]]+F1098+F1097=28*3,0,3),""))))))</f>
        <v/>
      </c>
      <c r="L1099" s="1" t="str">
        <f>IF(טבלה1013[[#This Row],[וסת השבוע]]=1,IF(טבלה1013[[#This Row],[וסת השבוע וההפלגה ביחד]]=1,L1098+1,0),IF(AND(טבלה1013[[#This Row],[CycleNumber]]&gt;B1098,טבלה1013[[#This Row],[CycleNumber]]&gt;1),IF(טבלה1013[[#This Row],[וסת השבוע פעיל?]]&lt;&gt;"",L1098+1,""),""))</f>
        <v/>
      </c>
      <c r="M1099" s="1" t="str">
        <f>IF(AND(טבלה1013[[#This Row],[וסת השבוע פעיל?]]&lt;&gt;"",טבלה1013[[#This Row],[CycleNumber]]&lt;B1100,B1100&lt;&gt;"",טבלה1013[[#This Row],[וסת השבוע פעיל?]]&lt;3),IF(K1100=0,IF(AND(טבלה1013[[#This Row],[וסת השבוע פעיל?]]&gt;0,I1100=1),0,1),0),"")</f>
        <v/>
      </c>
      <c r="N1099" s="1" t="str">
        <f t="shared" si="88"/>
        <v/>
      </c>
      <c r="O1099" s="1" t="str">
        <f>IF(AND(טבלה1013[[#This Row],[חיזוי - שבוע]]=1,J1100=1),1,"")</f>
        <v/>
      </c>
      <c r="P1099" s="1" t="str">
        <f>IF(AND(טבלה1013[[#This Row],[חיזוי טוב עם הפלגה?]]=1,טבלה1013[[#This Row],[וסת קבוע אחרון]]&lt;&gt;28,X1098=1),1,"")</f>
        <v/>
      </c>
      <c r="Q1099" s="1" t="str">
        <f>IF(AND(טבלה1013[[#This Row],[וסת השבוע פעיל?]]&lt;3,OR(טבלה1013[[#This Row],[CycleNumber]]&gt;B1100,B1100="")),1,"")</f>
        <v/>
      </c>
      <c r="R1099" s="1" t="str">
        <f>IF(טבלה1013[[#This Row],[האישה קבעה וסת שבוע?]]=1,IF(טבלה1013[[#This Row],[וסת השבוע פעיל?]]&lt;3,1,0),"")</f>
        <v/>
      </c>
      <c r="S10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099" s="1">
        <f t="shared" si="89"/>
        <v>0</v>
      </c>
      <c r="U1099" s="1">
        <f t="shared" si="90"/>
        <v>0</v>
      </c>
      <c r="V1099" s="1">
        <f t="shared" si="91"/>
        <v>0</v>
      </c>
      <c r="W1099" s="1" t="str">
        <f>IF(טבלה1013[[#This Row],[3 הפלגות זהות]]="","",IF(טבלה1013[[#This Row],[3 הפלגות זהות]]=1,טבלה1013[[#This Row],[LengthofCycle]],W1098))</f>
        <v/>
      </c>
      <c r="X1099" s="1" t="str">
        <f>IF(טבלה1013[[#This Row],[וסת קבוע אחרון]]="","",IF(OR(טבלה1013[[#This Row],[LengthofCycle]]=טבלה1013[[#This Row],[וסת קבוע אחרון]],F1098=טבלה1013[[#This Row],[וסת קבוע אחרון]],F1097=טבלה1013[[#This Row],[וסת קבוע אחרון]]),1,0))</f>
        <v/>
      </c>
      <c r="Y1099" s="1" t="str">
        <f>IF(OR(טבלה1013[[#This Row],[הווסת פעיל?]]=0,טבלה1013[[#This Row],[הווסת פעיל?]]=""),"",SUM(Y1098,טבלה1013[[#This Row],[הווסת פעיל?]]))</f>
        <v/>
      </c>
      <c r="Z1099" s="1" t="str">
        <f>IF(AND(טבלה1013[[#This Row],[כמה מחזורים עד עקירה]]&lt;&gt;"",Y1100=""),טבלה1013[[#This Row],[כמה מחזורים עד עקירה]],"")</f>
        <v/>
      </c>
      <c r="AA1099" s="1" t="str">
        <f>IF(AND(טבלה1013[[#This Row],[הווסת פעיל?]]=1,טבלה1013[[#This Row],[וסת קבוע אחרון]]&lt;&gt;W1098),טבלה1013[[#This Row],[וסת קבוע אחרון]],"")</f>
        <v/>
      </c>
      <c r="AB1099" s="1" t="str">
        <f>IF(AND(טבלה1013[[#This Row],[הווסת פעיל?]]=1,X1098=0,טבלה1013[[#This Row],[וסת קבוע אחרון]]=W1098),טבלה1013[[#This Row],[וסת קבוע אחרון]],"")</f>
        <v/>
      </c>
      <c r="AC1099" s="1" t="str">
        <f>IF(AND(טבלה1013[[#This Row],[הווסת פעיל?]]=1,X1098=0,טבלה1013[[#This Row],[וסת קבוע אחרון]]&lt;&gt;W1098),1,"")</f>
        <v/>
      </c>
      <c r="AD1099" s="1" t="str">
        <f>IF(AND(טבלה1013[[#This Row],[הווסת פעיל?]]&lt;&gt;"",B1100=1),טבלה1013[[#This Row],[CycleNumber]],"")</f>
        <v/>
      </c>
      <c r="AE1099" s="1" t="str">
        <f>IF(AND(טבלה1013[[#This Row],[הווסת פעיל?]]&lt;&gt;"",X1098=""),טבלה1013[[#This Row],[CycleNumber]],"")</f>
        <v/>
      </c>
      <c r="AF1099" s="1" t="str">
        <f>IF(B1100=1,"",IF(טבלה1013[[#This Row],[הווסת פעיל?]]=1,IF(טבלה1013[[#This Row],[וסת קבוע אחרון]]=F1100,1,0),""))</f>
        <v/>
      </c>
      <c r="AG1099" s="1" t="str">
        <f>IF(B1100=1,"",IF(טבלה1013[[#This Row],[הווסת פעיל?]]=1,IF(OR(טבלה1013[[#This Row],[וסת קבוע אחרון]]=F1100,F1100=טבלה1013[[#This Row],[LengthofCycle]]),1,0),""))</f>
        <v/>
      </c>
      <c r="AH1099" s="1" t="str">
        <f>IF(B1100=1,"",IF(טבלה1013[[#This Row],[הווסת פעיל?]]=1,IF(OR(טבלה1013[[#This Row],[וסת קבוע אחרון]]=F1100,F1100=טבלה1013[[#This Row],[LengthofCycle]],AND(טבלה1013[[#This Row],[LengthofCycle]]&lt;&gt;טבלה1013[[#This Row],[וסת קבוע אחרון]],OR(F1100=28,F1100=29))),1,0),""))</f>
        <v/>
      </c>
      <c r="AI1099" s="1" t="str">
        <f>IF(AND(טבלה1013[[#This Row],[הווסת פעיל?]]=1,B1100=1),1,"")</f>
        <v/>
      </c>
      <c r="AJ1099" s="4">
        <f>IF(AND(טבלה1013[[#This Row],[הווסת פעיל?]]&lt;&gt;1,B1100&lt;&gt;1,B1100&lt;&gt;""),IF(טבלה1013[[#This Row],[LengthofCycle]]=F1100,1,0),"")</f>
        <v>0</v>
      </c>
      <c r="AK1099" s="4">
        <f>IF(AND(טבלה1013[[#This Row],[הווסת פעיל?]]&lt;&gt;1,B1100&lt;&gt;1,B1100&lt;&gt;""),IF(OR(טבלה1013[[#This Row],[LengthofCycle]]=F1100,F1100=29),1,0),"")</f>
        <v>0</v>
      </c>
      <c r="AL1099" s="4">
        <f>IF(AND(טבלה1013[[#This Row],[הווסת פעיל?]]&lt;&gt;1,B1100&lt;&gt;1,B1100&lt;&gt;""),IF(OR(טבלה1013[[#This Row],[LengthofCycle]]=F1100,F1100=29,F1100=28),1,0),"")</f>
        <v>0</v>
      </c>
    </row>
    <row r="1100" spans="1:38" x14ac:dyDescent="0.25">
      <c r="A1100" s="1" t="s">
        <v>146</v>
      </c>
      <c r="B1100" s="1">
        <v>8</v>
      </c>
      <c r="C1100" s="1">
        <v>1</v>
      </c>
      <c r="D1100" s="1">
        <v>1</v>
      </c>
      <c r="E1100" s="1">
        <v>0</v>
      </c>
      <c r="F1100" s="1">
        <v>32</v>
      </c>
      <c r="G1100" s="1">
        <f>טבלה1013[[#This Row],[LengthofCycle]]+1</f>
        <v>33</v>
      </c>
      <c r="H1100" s="1" t="str">
        <f>IF(IFERROR(LOOKUP(טבלה1013[[#This Row],[ClientID]],קביעויות[השבוע]),FALSE)=טבלה1013[[#This Row],[ClientID]],1,"")</f>
        <v/>
      </c>
      <c r="I1100" s="1" t="str">
        <f>IF(AND(טבלה1013[[#This Row],[CycleNumber]]&gt;1,OR(B1101="",טבלה1013[[#This Row],[CycleNumber]]&gt;B1099)),IF(OR(AND(טבלה1013[[#This Row],[LengthofCycle]]=28,F1099=28),AND(טבלה1013[[#This Row],[LengthofCycle]]=35,F1099=35)),1,""),"")</f>
        <v/>
      </c>
      <c r="J1100" s="1" t="str">
        <f>IF(AND(טבלה1013[[#This Row],[וסת השבוע]]=1,I1099=1,טבלה1013[[#This Row],[CycleNumber]]&gt;B1099),1,"")</f>
        <v/>
      </c>
      <c r="K1100" s="1" t="str">
        <f>IF(טבלה1013[[#This Row],[CycleNumber]]=1,"",IF(טבלה1013[[#This Row],[וסת השבוע]]=1,0,IF(K1099="","",IF(K1099=0,IF(טבלה1013[[#This Row],[LengthofCycle]]=28,0,1),IF(K1099=1,IF(טבלה1013[[#This Row],[LengthofCycle]]+F1099=28*2,0,2),IF(K1099=2,IF(טבלה1013[[#This Row],[LengthofCycle]]+F1099+F1098=28*3,0,3),""))))))</f>
        <v/>
      </c>
      <c r="L1100" s="1" t="str">
        <f>IF(טבלה1013[[#This Row],[וסת השבוע]]=1,IF(טבלה1013[[#This Row],[וסת השבוע וההפלגה ביחד]]=1,L1099+1,0),IF(AND(טבלה1013[[#This Row],[CycleNumber]]&gt;B1099,טבלה1013[[#This Row],[CycleNumber]]&gt;1),IF(טבלה1013[[#This Row],[וסת השבוע פעיל?]]&lt;&gt;"",L1099+1,""),""))</f>
        <v/>
      </c>
      <c r="M1100" s="1" t="str">
        <f>IF(AND(טבלה1013[[#This Row],[וסת השבוע פעיל?]]&lt;&gt;"",טבלה1013[[#This Row],[CycleNumber]]&lt;B1101,B1101&lt;&gt;"",טבלה1013[[#This Row],[וסת השבוע פעיל?]]&lt;3),IF(K1101=0,IF(AND(טבלה1013[[#This Row],[וסת השבוע פעיל?]]&gt;0,I1101=1),0,1),0),"")</f>
        <v/>
      </c>
      <c r="N1100" s="1" t="str">
        <f t="shared" si="88"/>
        <v/>
      </c>
      <c r="O1100" s="1" t="str">
        <f>IF(AND(טבלה1013[[#This Row],[חיזוי - שבוע]]=1,J1101=1),1,"")</f>
        <v/>
      </c>
      <c r="P1100" s="1" t="str">
        <f>IF(AND(טבלה1013[[#This Row],[חיזוי טוב עם הפלגה?]]=1,טבלה1013[[#This Row],[וסת קבוע אחרון]]&lt;&gt;28,X1099=1),1,"")</f>
        <v/>
      </c>
      <c r="Q1100" s="1" t="str">
        <f>IF(AND(טבלה1013[[#This Row],[וסת השבוע פעיל?]]&lt;3,OR(טבלה1013[[#This Row],[CycleNumber]]&gt;B1101,B1101="")),1,"")</f>
        <v/>
      </c>
      <c r="R1100" s="1" t="str">
        <f>IF(טבלה1013[[#This Row],[האישה קבעה וסת שבוע?]]=1,IF(טבלה1013[[#This Row],[וסת השבוע פעיל?]]&lt;3,1,0),"")</f>
        <v/>
      </c>
      <c r="S11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0" s="1">
        <f t="shared" si="89"/>
        <v>0</v>
      </c>
      <c r="U1100" s="1">
        <f t="shared" si="90"/>
        <v>0</v>
      </c>
      <c r="V1100" s="1">
        <f t="shared" si="91"/>
        <v>0</v>
      </c>
      <c r="W1100" s="1" t="str">
        <f>IF(טבלה1013[[#This Row],[3 הפלגות זהות]]="","",IF(טבלה1013[[#This Row],[3 הפלגות זהות]]=1,טבלה1013[[#This Row],[LengthofCycle]],W1099))</f>
        <v/>
      </c>
      <c r="X1100" s="1" t="str">
        <f>IF(טבלה1013[[#This Row],[וסת קבוע אחרון]]="","",IF(OR(טבלה1013[[#This Row],[LengthofCycle]]=טבלה1013[[#This Row],[וסת קבוע אחרון]],F1099=טבלה1013[[#This Row],[וסת קבוע אחרון]],F1098=טבלה1013[[#This Row],[וסת קבוע אחרון]]),1,0))</f>
        <v/>
      </c>
      <c r="Y1100" s="1" t="str">
        <f>IF(OR(טבלה1013[[#This Row],[הווסת פעיל?]]=0,טבלה1013[[#This Row],[הווסת פעיל?]]=""),"",SUM(Y1099,טבלה1013[[#This Row],[הווסת פעיל?]]))</f>
        <v/>
      </c>
      <c r="Z1100" s="1" t="str">
        <f>IF(AND(טבלה1013[[#This Row],[כמה מחזורים עד עקירה]]&lt;&gt;"",Y1101=""),טבלה1013[[#This Row],[כמה מחזורים עד עקירה]],"")</f>
        <v/>
      </c>
      <c r="AA1100" s="1" t="str">
        <f>IF(AND(טבלה1013[[#This Row],[הווסת פעיל?]]=1,טבלה1013[[#This Row],[וסת קבוע אחרון]]&lt;&gt;W1099),טבלה1013[[#This Row],[וסת קבוע אחרון]],"")</f>
        <v/>
      </c>
      <c r="AB1100" s="1" t="str">
        <f>IF(AND(טבלה1013[[#This Row],[הווסת פעיל?]]=1,X1099=0,טבלה1013[[#This Row],[וסת קבוע אחרון]]=W1099),טבלה1013[[#This Row],[וסת קבוע אחרון]],"")</f>
        <v/>
      </c>
      <c r="AC1100" s="1" t="str">
        <f>IF(AND(טבלה1013[[#This Row],[הווסת פעיל?]]=1,X1099=0,טבלה1013[[#This Row],[וסת קבוע אחרון]]&lt;&gt;W1099),1,"")</f>
        <v/>
      </c>
      <c r="AD1100" s="1" t="str">
        <f>IF(AND(טבלה1013[[#This Row],[הווסת פעיל?]]&lt;&gt;"",B1101=1),טבלה1013[[#This Row],[CycleNumber]],"")</f>
        <v/>
      </c>
      <c r="AE1100" s="1" t="str">
        <f>IF(AND(טבלה1013[[#This Row],[הווסת פעיל?]]&lt;&gt;"",X1099=""),טבלה1013[[#This Row],[CycleNumber]],"")</f>
        <v/>
      </c>
      <c r="AF1100" s="1" t="str">
        <f>IF(B1101=1,"",IF(טבלה1013[[#This Row],[הווסת פעיל?]]=1,IF(טבלה1013[[#This Row],[וסת קבוע אחרון]]=F1101,1,0),""))</f>
        <v/>
      </c>
      <c r="AG1100" s="1" t="str">
        <f>IF(B1101=1,"",IF(טבלה1013[[#This Row],[הווסת פעיל?]]=1,IF(OR(טבלה1013[[#This Row],[וסת קבוע אחרון]]=F1101,F1101=טבלה1013[[#This Row],[LengthofCycle]]),1,0),""))</f>
        <v/>
      </c>
      <c r="AH1100" s="1" t="str">
        <f>IF(B1101=1,"",IF(טבלה1013[[#This Row],[הווסת פעיל?]]=1,IF(OR(טבלה1013[[#This Row],[וסת קבוע אחרון]]=F1101,F1101=טבלה1013[[#This Row],[LengthofCycle]],AND(טבלה1013[[#This Row],[LengthofCycle]]&lt;&gt;טבלה1013[[#This Row],[וסת קבוע אחרון]],OR(F1101=28,F1101=29))),1,0),""))</f>
        <v/>
      </c>
      <c r="AI1100" s="1" t="str">
        <f>IF(AND(טבלה1013[[#This Row],[הווסת פעיל?]]=1,B1101=1),1,"")</f>
        <v/>
      </c>
      <c r="AJ1100" s="4">
        <f>IF(AND(טבלה1013[[#This Row],[הווסת פעיל?]]&lt;&gt;1,B1101&lt;&gt;1,B1101&lt;&gt;""),IF(טבלה1013[[#This Row],[LengthofCycle]]=F1101,1,0),"")</f>
        <v>0</v>
      </c>
      <c r="AK1100" s="4">
        <f>IF(AND(טבלה1013[[#This Row],[הווסת פעיל?]]&lt;&gt;1,B1101&lt;&gt;1,B1101&lt;&gt;""),IF(OR(טבלה1013[[#This Row],[LengthofCycle]]=F1101,F1101=29),1,0),"")</f>
        <v>0</v>
      </c>
      <c r="AL1100" s="4">
        <f>IF(AND(טבלה1013[[#This Row],[הווסת פעיל?]]&lt;&gt;1,B1101&lt;&gt;1,B1101&lt;&gt;""),IF(OR(טבלה1013[[#This Row],[LengthofCycle]]=F1101,F1101=29,F1101=28),1,0),"")</f>
        <v>0</v>
      </c>
    </row>
    <row r="1101" spans="1:38" x14ac:dyDescent="0.25">
      <c r="A1101" s="1" t="s">
        <v>146</v>
      </c>
      <c r="B1101" s="1">
        <v>9</v>
      </c>
      <c r="C1101" s="1">
        <v>1</v>
      </c>
      <c r="D1101" s="1">
        <v>1</v>
      </c>
      <c r="E1101" s="1">
        <v>0</v>
      </c>
      <c r="F1101" s="1">
        <v>30</v>
      </c>
      <c r="G1101" s="1">
        <f>טבלה1013[[#This Row],[LengthofCycle]]+1</f>
        <v>31</v>
      </c>
      <c r="H1101" s="1" t="str">
        <f>IF(IFERROR(LOOKUP(טבלה1013[[#This Row],[ClientID]],קביעויות[השבוע]),FALSE)=טבלה1013[[#This Row],[ClientID]],1,"")</f>
        <v/>
      </c>
      <c r="I1101" s="1" t="str">
        <f>IF(AND(טבלה1013[[#This Row],[CycleNumber]]&gt;1,OR(B1102="",טבלה1013[[#This Row],[CycleNumber]]&gt;B1100)),IF(OR(AND(טבלה1013[[#This Row],[LengthofCycle]]=28,F1100=28),AND(טבלה1013[[#This Row],[LengthofCycle]]=35,F1100=35)),1,""),"")</f>
        <v/>
      </c>
      <c r="J1101" s="1" t="str">
        <f>IF(AND(טבלה1013[[#This Row],[וסת השבוע]]=1,I1100=1,טבלה1013[[#This Row],[CycleNumber]]&gt;B1100),1,"")</f>
        <v/>
      </c>
      <c r="K1101" s="1" t="str">
        <f>IF(טבלה1013[[#This Row],[CycleNumber]]=1,"",IF(טבלה1013[[#This Row],[וסת השבוע]]=1,0,IF(K1100="","",IF(K1100=0,IF(טבלה1013[[#This Row],[LengthofCycle]]=28,0,1),IF(K1100=1,IF(טבלה1013[[#This Row],[LengthofCycle]]+F1100=28*2,0,2),IF(K1100=2,IF(טבלה1013[[#This Row],[LengthofCycle]]+F1100+F1099=28*3,0,3),""))))))</f>
        <v/>
      </c>
      <c r="L1101" s="1" t="str">
        <f>IF(טבלה1013[[#This Row],[וסת השבוע]]=1,IF(טבלה1013[[#This Row],[וסת השבוע וההפלגה ביחד]]=1,L1100+1,0),IF(AND(טבלה1013[[#This Row],[CycleNumber]]&gt;B1100,טבלה1013[[#This Row],[CycleNumber]]&gt;1),IF(טבלה1013[[#This Row],[וסת השבוע פעיל?]]&lt;&gt;"",L1100+1,""),""))</f>
        <v/>
      </c>
      <c r="M1101" s="1" t="str">
        <f>IF(AND(טבלה1013[[#This Row],[וסת השבוע פעיל?]]&lt;&gt;"",טבלה1013[[#This Row],[CycleNumber]]&lt;B1102,B1102&lt;&gt;"",טבלה1013[[#This Row],[וסת השבוע פעיל?]]&lt;3),IF(K1102=0,IF(AND(טבלה1013[[#This Row],[וסת השבוע פעיל?]]&gt;0,I1102=1),0,1),0),"")</f>
        <v/>
      </c>
      <c r="N1101" s="1" t="str">
        <f t="shared" ref="N1101:N1164" si="92">IF(M1100&lt;&gt;"",IF(K1100=0,28+1,IF(K1100=1,2*28-F1100+1,IF(K1100=2,3*28-F1100-F1099+1,""))),"")</f>
        <v/>
      </c>
      <c r="O1101" s="1" t="str">
        <f>IF(AND(טבלה1013[[#This Row],[חיזוי - שבוע]]=1,J1102=1),1,"")</f>
        <v/>
      </c>
      <c r="P1101" s="1" t="str">
        <f>IF(AND(טבלה1013[[#This Row],[חיזוי טוב עם הפלגה?]]=1,טבלה1013[[#This Row],[וסת קבוע אחרון]]&lt;&gt;28,X1100=1),1,"")</f>
        <v/>
      </c>
      <c r="Q1101" s="1" t="str">
        <f>IF(AND(טבלה1013[[#This Row],[וסת השבוע פעיל?]]&lt;3,OR(טבלה1013[[#This Row],[CycleNumber]]&gt;B1102,B1102="")),1,"")</f>
        <v/>
      </c>
      <c r="R1101" s="1" t="str">
        <f>IF(טבלה1013[[#This Row],[האישה קבעה וסת שבוע?]]=1,IF(טבלה1013[[#This Row],[וסת השבוע פעיל?]]&lt;3,1,0),"")</f>
        <v/>
      </c>
      <c r="S11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1" s="1">
        <f t="shared" si="89"/>
        <v>0</v>
      </c>
      <c r="U1101" s="1">
        <f t="shared" si="90"/>
        <v>0</v>
      </c>
      <c r="V1101" s="1">
        <f t="shared" si="91"/>
        <v>0</v>
      </c>
      <c r="W1101" s="1" t="str">
        <f>IF(טבלה1013[[#This Row],[3 הפלגות זהות]]="","",IF(טבלה1013[[#This Row],[3 הפלגות זהות]]=1,טבלה1013[[#This Row],[LengthofCycle]],W1100))</f>
        <v/>
      </c>
      <c r="X1101" s="1" t="str">
        <f>IF(טבלה1013[[#This Row],[וסת קבוע אחרון]]="","",IF(OR(טבלה1013[[#This Row],[LengthofCycle]]=טבלה1013[[#This Row],[וסת קבוע אחרון]],F1100=טבלה1013[[#This Row],[וסת קבוע אחרון]],F1099=טבלה1013[[#This Row],[וסת קבוע אחרון]]),1,0))</f>
        <v/>
      </c>
      <c r="Y1101" s="1" t="str">
        <f>IF(OR(טבלה1013[[#This Row],[הווסת פעיל?]]=0,טבלה1013[[#This Row],[הווסת פעיל?]]=""),"",SUM(Y1100,טבלה1013[[#This Row],[הווסת פעיל?]]))</f>
        <v/>
      </c>
      <c r="Z1101" s="1" t="str">
        <f>IF(AND(טבלה1013[[#This Row],[כמה מחזורים עד עקירה]]&lt;&gt;"",Y1102=""),טבלה1013[[#This Row],[כמה מחזורים עד עקירה]],"")</f>
        <v/>
      </c>
      <c r="AA1101" s="1" t="str">
        <f>IF(AND(טבלה1013[[#This Row],[הווסת פעיל?]]=1,טבלה1013[[#This Row],[וסת קבוע אחרון]]&lt;&gt;W1100),טבלה1013[[#This Row],[וסת קבוע אחרון]],"")</f>
        <v/>
      </c>
      <c r="AB1101" s="1" t="str">
        <f>IF(AND(טבלה1013[[#This Row],[הווסת פעיל?]]=1,X1100=0,טבלה1013[[#This Row],[וסת קבוע אחרון]]=W1100),טבלה1013[[#This Row],[וסת קבוע אחרון]],"")</f>
        <v/>
      </c>
      <c r="AC1101" s="1" t="str">
        <f>IF(AND(טבלה1013[[#This Row],[הווסת פעיל?]]=1,X1100=0,טבלה1013[[#This Row],[וסת קבוע אחרון]]&lt;&gt;W1100),1,"")</f>
        <v/>
      </c>
      <c r="AD1101" s="1" t="str">
        <f>IF(AND(טבלה1013[[#This Row],[הווסת פעיל?]]&lt;&gt;"",B1102=1),טבלה1013[[#This Row],[CycleNumber]],"")</f>
        <v/>
      </c>
      <c r="AE1101" s="1" t="str">
        <f>IF(AND(טבלה1013[[#This Row],[הווסת פעיל?]]&lt;&gt;"",X1100=""),טבלה1013[[#This Row],[CycleNumber]],"")</f>
        <v/>
      </c>
      <c r="AF1101" s="1" t="str">
        <f>IF(B1102=1,"",IF(טבלה1013[[#This Row],[הווסת פעיל?]]=1,IF(טבלה1013[[#This Row],[וסת קבוע אחרון]]=F1102,1,0),""))</f>
        <v/>
      </c>
      <c r="AG1101" s="1" t="str">
        <f>IF(B1102=1,"",IF(טבלה1013[[#This Row],[הווסת פעיל?]]=1,IF(OR(טבלה1013[[#This Row],[וסת קבוע אחרון]]=F1102,F1102=טבלה1013[[#This Row],[LengthofCycle]]),1,0),""))</f>
        <v/>
      </c>
      <c r="AH1101" s="1" t="str">
        <f>IF(B1102=1,"",IF(טבלה1013[[#This Row],[הווסת פעיל?]]=1,IF(OR(טבלה1013[[#This Row],[וסת קבוע אחרון]]=F1102,F1102=טבלה1013[[#This Row],[LengthofCycle]],AND(טבלה1013[[#This Row],[LengthofCycle]]&lt;&gt;טבלה1013[[#This Row],[וסת קבוע אחרון]],OR(F1102=28,F1102=29))),1,0),""))</f>
        <v/>
      </c>
      <c r="AI1101" s="1" t="str">
        <f>IF(AND(טבלה1013[[#This Row],[הווסת פעיל?]]=1,B1102=1),1,"")</f>
        <v/>
      </c>
      <c r="AJ1101" s="4">
        <f>IF(AND(טבלה1013[[#This Row],[הווסת פעיל?]]&lt;&gt;1,B1102&lt;&gt;1,B1102&lt;&gt;""),IF(טבלה1013[[#This Row],[LengthofCycle]]=F1102,1,0),"")</f>
        <v>0</v>
      </c>
      <c r="AK1101" s="4">
        <f>IF(AND(טבלה1013[[#This Row],[הווסת פעיל?]]&lt;&gt;1,B1102&lt;&gt;1,B1102&lt;&gt;""),IF(OR(טבלה1013[[#This Row],[LengthofCycle]]=F1102,F1102=29),1,0),"")</f>
        <v>0</v>
      </c>
      <c r="AL1101" s="4">
        <f>IF(AND(טבלה1013[[#This Row],[הווסת פעיל?]]&lt;&gt;1,B1102&lt;&gt;1,B1102&lt;&gt;""),IF(OR(טבלה1013[[#This Row],[LengthofCycle]]=F1102,F1102=29,F1102=28),1,0),"")</f>
        <v>0</v>
      </c>
    </row>
    <row r="1102" spans="1:38" x14ac:dyDescent="0.25">
      <c r="A1102" s="1" t="s">
        <v>146</v>
      </c>
      <c r="B1102" s="1">
        <v>10</v>
      </c>
      <c r="C1102" s="1">
        <v>1</v>
      </c>
      <c r="D1102" s="1">
        <v>1</v>
      </c>
      <c r="E1102" s="1">
        <v>0</v>
      </c>
      <c r="F1102" s="1">
        <v>32</v>
      </c>
      <c r="G1102" s="1">
        <f>טבלה1013[[#This Row],[LengthofCycle]]+1</f>
        <v>33</v>
      </c>
      <c r="H1102" s="1" t="str">
        <f>IF(IFERROR(LOOKUP(טבלה1013[[#This Row],[ClientID]],קביעויות[השבוע]),FALSE)=טבלה1013[[#This Row],[ClientID]],1,"")</f>
        <v/>
      </c>
      <c r="I1102" s="1" t="str">
        <f>IF(AND(טבלה1013[[#This Row],[CycleNumber]]&gt;1,OR(B1103="",טבלה1013[[#This Row],[CycleNumber]]&gt;B1101)),IF(OR(AND(טבלה1013[[#This Row],[LengthofCycle]]=28,F1101=28),AND(טבלה1013[[#This Row],[LengthofCycle]]=35,F1101=35)),1,""),"")</f>
        <v/>
      </c>
      <c r="J1102" s="1" t="str">
        <f>IF(AND(טבלה1013[[#This Row],[וסת השבוע]]=1,I1101=1,טבלה1013[[#This Row],[CycleNumber]]&gt;B1101),1,"")</f>
        <v/>
      </c>
      <c r="K1102" s="1" t="str">
        <f>IF(טבלה1013[[#This Row],[CycleNumber]]=1,"",IF(טבלה1013[[#This Row],[וסת השבוע]]=1,0,IF(K1101="","",IF(K1101=0,IF(טבלה1013[[#This Row],[LengthofCycle]]=28,0,1),IF(K1101=1,IF(טבלה1013[[#This Row],[LengthofCycle]]+F1101=28*2,0,2),IF(K1101=2,IF(טבלה1013[[#This Row],[LengthofCycle]]+F1101+F1100=28*3,0,3),""))))))</f>
        <v/>
      </c>
      <c r="L1102" s="1" t="str">
        <f>IF(טבלה1013[[#This Row],[וסת השבוע]]=1,IF(טבלה1013[[#This Row],[וסת השבוע וההפלגה ביחד]]=1,L1101+1,0),IF(AND(טבלה1013[[#This Row],[CycleNumber]]&gt;B1101,טבלה1013[[#This Row],[CycleNumber]]&gt;1),IF(טבלה1013[[#This Row],[וסת השבוע פעיל?]]&lt;&gt;"",L1101+1,""),""))</f>
        <v/>
      </c>
      <c r="M1102" s="1" t="str">
        <f>IF(AND(טבלה1013[[#This Row],[וסת השבוע פעיל?]]&lt;&gt;"",טבלה1013[[#This Row],[CycleNumber]]&lt;B1103,B1103&lt;&gt;"",טבלה1013[[#This Row],[וסת השבוע פעיל?]]&lt;3),IF(K1103=0,IF(AND(טבלה1013[[#This Row],[וסת השבוע פעיל?]]&gt;0,I1103=1),0,1),0),"")</f>
        <v/>
      </c>
      <c r="N1102" s="1" t="str">
        <f t="shared" si="92"/>
        <v/>
      </c>
      <c r="O1102" s="1" t="str">
        <f>IF(AND(טבלה1013[[#This Row],[חיזוי - שבוע]]=1,J1103=1),1,"")</f>
        <v/>
      </c>
      <c r="P1102" s="1" t="str">
        <f>IF(AND(טבלה1013[[#This Row],[חיזוי טוב עם הפלגה?]]=1,טבלה1013[[#This Row],[וסת קבוע אחרון]]&lt;&gt;28,X1101=1),1,"")</f>
        <v/>
      </c>
      <c r="Q1102" s="1" t="str">
        <f>IF(AND(טבלה1013[[#This Row],[וסת השבוע פעיל?]]&lt;3,OR(טבלה1013[[#This Row],[CycleNumber]]&gt;B1103,B1103="")),1,"")</f>
        <v/>
      </c>
      <c r="R1102" s="1" t="str">
        <f>IF(טבלה1013[[#This Row],[האישה קבעה וסת שבוע?]]=1,IF(טבלה1013[[#This Row],[וסת השבוע פעיל?]]&lt;3,1,0),"")</f>
        <v/>
      </c>
      <c r="S11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2" s="1">
        <f t="shared" si="89"/>
        <v>0</v>
      </c>
      <c r="U1102" s="1">
        <f t="shared" si="90"/>
        <v>0</v>
      </c>
      <c r="V1102" s="1">
        <f t="shared" si="91"/>
        <v>0</v>
      </c>
      <c r="W1102" s="1" t="str">
        <f>IF(טבלה1013[[#This Row],[3 הפלגות זהות]]="","",IF(טבלה1013[[#This Row],[3 הפלגות זהות]]=1,טבלה1013[[#This Row],[LengthofCycle]],W1101))</f>
        <v/>
      </c>
      <c r="X1102" s="1" t="str">
        <f>IF(טבלה1013[[#This Row],[וסת קבוע אחרון]]="","",IF(OR(טבלה1013[[#This Row],[LengthofCycle]]=טבלה1013[[#This Row],[וסת קבוע אחרון]],F1101=טבלה1013[[#This Row],[וסת קבוע אחרון]],F1100=טבלה1013[[#This Row],[וסת קבוע אחרון]]),1,0))</f>
        <v/>
      </c>
      <c r="Y1102" s="1" t="str">
        <f>IF(OR(טבלה1013[[#This Row],[הווסת פעיל?]]=0,טבלה1013[[#This Row],[הווסת פעיל?]]=""),"",SUM(Y1101,טבלה1013[[#This Row],[הווסת פעיל?]]))</f>
        <v/>
      </c>
      <c r="Z1102" s="1" t="str">
        <f>IF(AND(טבלה1013[[#This Row],[כמה מחזורים עד עקירה]]&lt;&gt;"",Y1103=""),טבלה1013[[#This Row],[כמה מחזורים עד עקירה]],"")</f>
        <v/>
      </c>
      <c r="AA1102" s="1" t="str">
        <f>IF(AND(טבלה1013[[#This Row],[הווסת פעיל?]]=1,טבלה1013[[#This Row],[וסת קבוע אחרון]]&lt;&gt;W1101),טבלה1013[[#This Row],[וסת קבוע אחרון]],"")</f>
        <v/>
      </c>
      <c r="AB1102" s="1" t="str">
        <f>IF(AND(טבלה1013[[#This Row],[הווסת פעיל?]]=1,X1101=0,טבלה1013[[#This Row],[וסת קבוע אחרון]]=W1101),טבלה1013[[#This Row],[וסת קבוע אחרון]],"")</f>
        <v/>
      </c>
      <c r="AC1102" s="1" t="str">
        <f>IF(AND(טבלה1013[[#This Row],[הווסת פעיל?]]=1,X1101=0,טבלה1013[[#This Row],[וסת קבוע אחרון]]&lt;&gt;W1101),1,"")</f>
        <v/>
      </c>
      <c r="AD1102" s="1" t="str">
        <f>IF(AND(טבלה1013[[#This Row],[הווסת פעיל?]]&lt;&gt;"",B1103=1),טבלה1013[[#This Row],[CycleNumber]],"")</f>
        <v/>
      </c>
      <c r="AE1102" s="1" t="str">
        <f>IF(AND(טבלה1013[[#This Row],[הווסת פעיל?]]&lt;&gt;"",X1101=""),טבלה1013[[#This Row],[CycleNumber]],"")</f>
        <v/>
      </c>
      <c r="AF1102" s="1" t="str">
        <f>IF(B1103=1,"",IF(טבלה1013[[#This Row],[הווסת פעיל?]]=1,IF(טבלה1013[[#This Row],[וסת קבוע אחרון]]=F1103,1,0),""))</f>
        <v/>
      </c>
      <c r="AG1102" s="1" t="str">
        <f>IF(B1103=1,"",IF(טבלה1013[[#This Row],[הווסת פעיל?]]=1,IF(OR(טבלה1013[[#This Row],[וסת קבוע אחרון]]=F1103,F1103=טבלה1013[[#This Row],[LengthofCycle]]),1,0),""))</f>
        <v/>
      </c>
      <c r="AH1102" s="1" t="str">
        <f>IF(B1103=1,"",IF(טבלה1013[[#This Row],[הווסת פעיל?]]=1,IF(OR(טבלה1013[[#This Row],[וסת קבוע אחרון]]=F1103,F1103=טבלה1013[[#This Row],[LengthofCycle]],AND(טבלה1013[[#This Row],[LengthofCycle]]&lt;&gt;טבלה1013[[#This Row],[וסת קבוע אחרון]],OR(F1103=28,F1103=29))),1,0),""))</f>
        <v/>
      </c>
      <c r="AI1102" s="1" t="str">
        <f>IF(AND(טבלה1013[[#This Row],[הווסת פעיל?]]=1,B1103=1),1,"")</f>
        <v/>
      </c>
      <c r="AJ1102" s="4">
        <f>IF(AND(טבלה1013[[#This Row],[הווסת פעיל?]]&lt;&gt;1,B1103&lt;&gt;1,B1103&lt;&gt;""),IF(טבלה1013[[#This Row],[LengthofCycle]]=F1103,1,0),"")</f>
        <v>1</v>
      </c>
      <c r="AK1102" s="4">
        <f>IF(AND(טבלה1013[[#This Row],[הווסת פעיל?]]&lt;&gt;1,B1103&lt;&gt;1,B1103&lt;&gt;""),IF(OR(טבלה1013[[#This Row],[LengthofCycle]]=F1103,F1103=29),1,0),"")</f>
        <v>1</v>
      </c>
      <c r="AL1102" s="4">
        <f>IF(AND(טבלה1013[[#This Row],[הווסת פעיל?]]&lt;&gt;1,B1103&lt;&gt;1,B1103&lt;&gt;""),IF(OR(טבלה1013[[#This Row],[LengthofCycle]]=F1103,F1103=29,F1103=28),1,0),"")</f>
        <v>1</v>
      </c>
    </row>
    <row r="1103" spans="1:38" x14ac:dyDescent="0.25">
      <c r="A1103" s="1" t="s">
        <v>146</v>
      </c>
      <c r="B1103" s="1">
        <v>11</v>
      </c>
      <c r="C1103" s="1">
        <v>1</v>
      </c>
      <c r="D1103" s="1">
        <v>1</v>
      </c>
      <c r="E1103" s="1">
        <v>0</v>
      </c>
      <c r="F1103" s="1">
        <v>32</v>
      </c>
      <c r="G1103" s="1">
        <f>טבלה1013[[#This Row],[LengthofCycle]]+1</f>
        <v>33</v>
      </c>
      <c r="H1103" s="1" t="str">
        <f>IF(IFERROR(LOOKUP(טבלה1013[[#This Row],[ClientID]],קביעויות[השבוע]),FALSE)=טבלה1013[[#This Row],[ClientID]],1,"")</f>
        <v/>
      </c>
      <c r="I1103" s="1" t="str">
        <f>IF(AND(טבלה1013[[#This Row],[CycleNumber]]&gt;1,OR(B1104="",טבלה1013[[#This Row],[CycleNumber]]&gt;B1102)),IF(OR(AND(טבלה1013[[#This Row],[LengthofCycle]]=28,F1102=28),AND(טבלה1013[[#This Row],[LengthofCycle]]=35,F1102=35)),1,""),"")</f>
        <v/>
      </c>
      <c r="J1103" s="1" t="str">
        <f>IF(AND(טבלה1013[[#This Row],[וסת השבוע]]=1,I1102=1,טבלה1013[[#This Row],[CycleNumber]]&gt;B1102),1,"")</f>
        <v/>
      </c>
      <c r="K1103" s="1" t="str">
        <f>IF(טבלה1013[[#This Row],[CycleNumber]]=1,"",IF(טבלה1013[[#This Row],[וסת השבוע]]=1,0,IF(K1102="","",IF(K1102=0,IF(טבלה1013[[#This Row],[LengthofCycle]]=28,0,1),IF(K1102=1,IF(טבלה1013[[#This Row],[LengthofCycle]]+F1102=28*2,0,2),IF(K1102=2,IF(טבלה1013[[#This Row],[LengthofCycle]]+F1102+F1101=28*3,0,3),""))))))</f>
        <v/>
      </c>
      <c r="L1103" s="1" t="str">
        <f>IF(טבלה1013[[#This Row],[וסת השבוע]]=1,IF(טבלה1013[[#This Row],[וסת השבוע וההפלגה ביחד]]=1,L1102+1,0),IF(AND(טבלה1013[[#This Row],[CycleNumber]]&gt;B1102,טבלה1013[[#This Row],[CycleNumber]]&gt;1),IF(טבלה1013[[#This Row],[וסת השבוע פעיל?]]&lt;&gt;"",L1102+1,""),""))</f>
        <v/>
      </c>
      <c r="M1103" s="1" t="str">
        <f>IF(AND(טבלה1013[[#This Row],[וסת השבוע פעיל?]]&lt;&gt;"",טבלה1013[[#This Row],[CycleNumber]]&lt;B1104,B1104&lt;&gt;"",טבלה1013[[#This Row],[וסת השבוע פעיל?]]&lt;3),IF(K1104=0,IF(AND(טבלה1013[[#This Row],[וסת השבוע פעיל?]]&gt;0,I1104=1),0,1),0),"")</f>
        <v/>
      </c>
      <c r="N1103" s="1" t="str">
        <f t="shared" si="92"/>
        <v/>
      </c>
      <c r="O1103" s="1" t="str">
        <f>IF(AND(טבלה1013[[#This Row],[חיזוי - שבוע]]=1,J1104=1),1,"")</f>
        <v/>
      </c>
      <c r="P1103" s="1" t="str">
        <f>IF(AND(טבלה1013[[#This Row],[חיזוי טוב עם הפלגה?]]=1,טבלה1013[[#This Row],[וסת קבוע אחרון]]&lt;&gt;28,X1102=1),1,"")</f>
        <v/>
      </c>
      <c r="Q1103" s="1" t="str">
        <f>IF(AND(טבלה1013[[#This Row],[וסת השבוע פעיל?]]&lt;3,OR(טבלה1013[[#This Row],[CycleNumber]]&gt;B1104,B1104="")),1,"")</f>
        <v/>
      </c>
      <c r="R1103" s="1" t="str">
        <f>IF(טבלה1013[[#This Row],[האישה קבעה וסת שבוע?]]=1,IF(טבלה1013[[#This Row],[וסת השבוע פעיל?]]&lt;3,1,0),"")</f>
        <v/>
      </c>
      <c r="S11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3" s="1">
        <f t="shared" si="89"/>
        <v>0</v>
      </c>
      <c r="U1103" s="1">
        <f t="shared" si="90"/>
        <v>0</v>
      </c>
      <c r="V1103" s="1">
        <f t="shared" si="91"/>
        <v>0</v>
      </c>
      <c r="W1103" s="1" t="str">
        <f>IF(טבלה1013[[#This Row],[3 הפלגות זהות]]="","",IF(טבלה1013[[#This Row],[3 הפלגות זהות]]=1,טבלה1013[[#This Row],[LengthofCycle]],W1102))</f>
        <v/>
      </c>
      <c r="X1103" s="1" t="str">
        <f>IF(טבלה1013[[#This Row],[וסת קבוע אחרון]]="","",IF(OR(טבלה1013[[#This Row],[LengthofCycle]]=טבלה1013[[#This Row],[וסת קבוע אחרון]],F1102=טבלה1013[[#This Row],[וסת קבוע אחרון]],F1101=טבלה1013[[#This Row],[וסת קבוע אחרון]]),1,0))</f>
        <v/>
      </c>
      <c r="Y1103" s="1" t="str">
        <f>IF(OR(טבלה1013[[#This Row],[הווסת פעיל?]]=0,טבלה1013[[#This Row],[הווסת פעיל?]]=""),"",SUM(Y1102,טבלה1013[[#This Row],[הווסת פעיל?]]))</f>
        <v/>
      </c>
      <c r="Z1103" s="1" t="str">
        <f>IF(AND(טבלה1013[[#This Row],[כמה מחזורים עד עקירה]]&lt;&gt;"",Y1104=""),טבלה1013[[#This Row],[כמה מחזורים עד עקירה]],"")</f>
        <v/>
      </c>
      <c r="AA1103" s="1" t="str">
        <f>IF(AND(טבלה1013[[#This Row],[הווסת פעיל?]]=1,טבלה1013[[#This Row],[וסת קבוע אחרון]]&lt;&gt;W1102),טבלה1013[[#This Row],[וסת קבוע אחרון]],"")</f>
        <v/>
      </c>
      <c r="AB1103" s="1" t="str">
        <f>IF(AND(טבלה1013[[#This Row],[הווסת פעיל?]]=1,X1102=0,טבלה1013[[#This Row],[וסת קבוע אחרון]]=W1102),טבלה1013[[#This Row],[וסת קבוע אחרון]],"")</f>
        <v/>
      </c>
      <c r="AC1103" s="1" t="str">
        <f>IF(AND(טבלה1013[[#This Row],[הווסת פעיל?]]=1,X1102=0,טבלה1013[[#This Row],[וסת קבוע אחרון]]&lt;&gt;W1102),1,"")</f>
        <v/>
      </c>
      <c r="AD1103" s="1" t="str">
        <f>IF(AND(טבלה1013[[#This Row],[הווסת פעיל?]]&lt;&gt;"",B1104=1),טבלה1013[[#This Row],[CycleNumber]],"")</f>
        <v/>
      </c>
      <c r="AE1103" s="1" t="str">
        <f>IF(AND(טבלה1013[[#This Row],[הווסת פעיל?]]&lt;&gt;"",X1102=""),טבלה1013[[#This Row],[CycleNumber]],"")</f>
        <v/>
      </c>
      <c r="AF1103" s="1" t="str">
        <f>IF(B1104=1,"",IF(טבלה1013[[#This Row],[הווסת פעיל?]]=1,IF(טבלה1013[[#This Row],[וסת קבוע אחרון]]=F1104,1,0),""))</f>
        <v/>
      </c>
      <c r="AG1103" s="1" t="str">
        <f>IF(B1104=1,"",IF(טבלה1013[[#This Row],[הווסת פעיל?]]=1,IF(OR(טבלה1013[[#This Row],[וסת קבוע אחרון]]=F1104,F1104=טבלה1013[[#This Row],[LengthofCycle]]),1,0),""))</f>
        <v/>
      </c>
      <c r="AH1103" s="1" t="str">
        <f>IF(B1104=1,"",IF(טבלה1013[[#This Row],[הווסת פעיל?]]=1,IF(OR(טבלה1013[[#This Row],[וסת קבוע אחרון]]=F1104,F1104=טבלה1013[[#This Row],[LengthofCycle]],AND(טבלה1013[[#This Row],[LengthofCycle]]&lt;&gt;טבלה1013[[#This Row],[וסת קבוע אחרון]],OR(F1104=28,F1104=29))),1,0),""))</f>
        <v/>
      </c>
      <c r="AI1103" s="1" t="str">
        <f>IF(AND(טבלה1013[[#This Row],[הווסת פעיל?]]=1,B1104=1),1,"")</f>
        <v/>
      </c>
      <c r="AJ1103" s="4">
        <f>IF(AND(טבלה1013[[#This Row],[הווסת פעיל?]]&lt;&gt;1,B1104&lt;&gt;1,B1104&lt;&gt;""),IF(טבלה1013[[#This Row],[LengthofCycle]]=F1104,1,0),"")</f>
        <v>0</v>
      </c>
      <c r="AK1103" s="4">
        <f>IF(AND(טבלה1013[[#This Row],[הווסת פעיל?]]&lt;&gt;1,B1104&lt;&gt;1,B1104&lt;&gt;""),IF(OR(טבלה1013[[#This Row],[LengthofCycle]]=F1104,F1104=29),1,0),"")</f>
        <v>0</v>
      </c>
      <c r="AL1103" s="4">
        <f>IF(AND(טבלה1013[[#This Row],[הווסת פעיל?]]&lt;&gt;1,B1104&lt;&gt;1,B1104&lt;&gt;""),IF(OR(טבלה1013[[#This Row],[LengthofCycle]]=F1104,F1104=29,F1104=28),1,0),"")</f>
        <v>0</v>
      </c>
    </row>
    <row r="1104" spans="1:38" x14ac:dyDescent="0.25">
      <c r="A1104" s="1" t="s">
        <v>146</v>
      </c>
      <c r="B1104" s="1">
        <v>12</v>
      </c>
      <c r="C1104" s="1">
        <v>1</v>
      </c>
      <c r="D1104" s="1">
        <v>1</v>
      </c>
      <c r="E1104" s="1">
        <v>0</v>
      </c>
      <c r="F1104" s="1">
        <v>31</v>
      </c>
      <c r="G1104" s="1">
        <f>טבלה1013[[#This Row],[LengthofCycle]]+1</f>
        <v>32</v>
      </c>
      <c r="H1104" s="1" t="str">
        <f>IF(IFERROR(LOOKUP(טבלה1013[[#This Row],[ClientID]],קביעויות[השבוע]),FALSE)=טבלה1013[[#This Row],[ClientID]],1,"")</f>
        <v/>
      </c>
      <c r="I1104" s="1" t="str">
        <f>IF(AND(טבלה1013[[#This Row],[CycleNumber]]&gt;1,OR(B1105="",טבלה1013[[#This Row],[CycleNumber]]&gt;B1103)),IF(OR(AND(טבלה1013[[#This Row],[LengthofCycle]]=28,F1103=28),AND(טבלה1013[[#This Row],[LengthofCycle]]=35,F1103=35)),1,""),"")</f>
        <v/>
      </c>
      <c r="J1104" s="1" t="str">
        <f>IF(AND(טבלה1013[[#This Row],[וסת השבוע]]=1,I1103=1,טבלה1013[[#This Row],[CycleNumber]]&gt;B1103),1,"")</f>
        <v/>
      </c>
      <c r="K1104" s="1" t="str">
        <f>IF(טבלה1013[[#This Row],[CycleNumber]]=1,"",IF(טבלה1013[[#This Row],[וסת השבוע]]=1,0,IF(K1103="","",IF(K1103=0,IF(טבלה1013[[#This Row],[LengthofCycle]]=28,0,1),IF(K1103=1,IF(טבלה1013[[#This Row],[LengthofCycle]]+F1103=28*2,0,2),IF(K1103=2,IF(טבלה1013[[#This Row],[LengthofCycle]]+F1103+F1102=28*3,0,3),""))))))</f>
        <v/>
      </c>
      <c r="L1104" s="1" t="str">
        <f>IF(טבלה1013[[#This Row],[וסת השבוע]]=1,IF(טבלה1013[[#This Row],[וסת השבוע וההפלגה ביחד]]=1,L1103+1,0),IF(AND(טבלה1013[[#This Row],[CycleNumber]]&gt;B1103,טבלה1013[[#This Row],[CycleNumber]]&gt;1),IF(טבלה1013[[#This Row],[וסת השבוע פעיל?]]&lt;&gt;"",L1103+1,""),""))</f>
        <v/>
      </c>
      <c r="M1104" s="1" t="str">
        <f>IF(AND(טבלה1013[[#This Row],[וסת השבוע פעיל?]]&lt;&gt;"",טבלה1013[[#This Row],[CycleNumber]]&lt;B1105,B1105&lt;&gt;"",טבלה1013[[#This Row],[וסת השבוע פעיל?]]&lt;3),IF(K1105=0,IF(AND(טבלה1013[[#This Row],[וסת השבוע פעיל?]]&gt;0,I1105=1),0,1),0),"")</f>
        <v/>
      </c>
      <c r="N1104" s="1" t="str">
        <f t="shared" si="92"/>
        <v/>
      </c>
      <c r="O1104" s="1" t="str">
        <f>IF(AND(טבלה1013[[#This Row],[חיזוי - שבוע]]=1,J1105=1),1,"")</f>
        <v/>
      </c>
      <c r="P1104" s="1" t="str">
        <f>IF(AND(טבלה1013[[#This Row],[חיזוי טוב עם הפלגה?]]=1,טבלה1013[[#This Row],[וסת קבוע אחרון]]&lt;&gt;28,X1103=1),1,"")</f>
        <v/>
      </c>
      <c r="Q1104" s="1" t="str">
        <f>IF(AND(טבלה1013[[#This Row],[וסת השבוע פעיל?]]&lt;3,OR(טבלה1013[[#This Row],[CycleNumber]]&gt;B1105,B1105="")),1,"")</f>
        <v/>
      </c>
      <c r="R1104" s="1" t="str">
        <f>IF(טבלה1013[[#This Row],[האישה קבעה וסת שבוע?]]=1,IF(טבלה1013[[#This Row],[וסת השבוע פעיל?]]&lt;3,1,0),"")</f>
        <v/>
      </c>
      <c r="S11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4" s="1">
        <f t="shared" si="89"/>
        <v>0</v>
      </c>
      <c r="U1104" s="1">
        <f t="shared" si="90"/>
        <v>0</v>
      </c>
      <c r="V1104" s="1">
        <f t="shared" si="91"/>
        <v>0</v>
      </c>
      <c r="W1104" s="1" t="str">
        <f>IF(טבלה1013[[#This Row],[3 הפלגות זהות]]="","",IF(טבלה1013[[#This Row],[3 הפלגות זהות]]=1,טבלה1013[[#This Row],[LengthofCycle]],W1103))</f>
        <v/>
      </c>
      <c r="X1104" s="1" t="str">
        <f>IF(טבלה1013[[#This Row],[וסת קבוע אחרון]]="","",IF(OR(טבלה1013[[#This Row],[LengthofCycle]]=טבלה1013[[#This Row],[וסת קבוע אחרון]],F1103=טבלה1013[[#This Row],[וסת קבוע אחרון]],F1102=טבלה1013[[#This Row],[וסת קבוע אחרון]]),1,0))</f>
        <v/>
      </c>
      <c r="Y1104" s="1" t="str">
        <f>IF(OR(טבלה1013[[#This Row],[הווסת פעיל?]]=0,טבלה1013[[#This Row],[הווסת פעיל?]]=""),"",SUM(Y1103,טבלה1013[[#This Row],[הווסת פעיל?]]))</f>
        <v/>
      </c>
      <c r="Z1104" s="1" t="str">
        <f>IF(AND(טבלה1013[[#This Row],[כמה מחזורים עד עקירה]]&lt;&gt;"",Y1105=""),טבלה1013[[#This Row],[כמה מחזורים עד עקירה]],"")</f>
        <v/>
      </c>
      <c r="AA1104" s="1" t="str">
        <f>IF(AND(טבלה1013[[#This Row],[הווסת פעיל?]]=1,טבלה1013[[#This Row],[וסת קבוע אחרון]]&lt;&gt;W1103),טבלה1013[[#This Row],[וסת קבוע אחרון]],"")</f>
        <v/>
      </c>
      <c r="AB1104" s="1" t="str">
        <f>IF(AND(טבלה1013[[#This Row],[הווסת פעיל?]]=1,X1103=0,טבלה1013[[#This Row],[וסת קבוע אחרון]]=W1103),טבלה1013[[#This Row],[וסת קבוע אחרון]],"")</f>
        <v/>
      </c>
      <c r="AC1104" s="1" t="str">
        <f>IF(AND(טבלה1013[[#This Row],[הווסת פעיל?]]=1,X1103=0,טבלה1013[[#This Row],[וסת קבוע אחרון]]&lt;&gt;W1103),1,"")</f>
        <v/>
      </c>
      <c r="AD1104" s="1" t="str">
        <f>IF(AND(טבלה1013[[#This Row],[הווסת פעיל?]]&lt;&gt;"",B1105=1),טבלה1013[[#This Row],[CycleNumber]],"")</f>
        <v/>
      </c>
      <c r="AE1104" s="1" t="str">
        <f>IF(AND(טבלה1013[[#This Row],[הווסת פעיל?]]&lt;&gt;"",X1103=""),טבלה1013[[#This Row],[CycleNumber]],"")</f>
        <v/>
      </c>
      <c r="AF1104" s="1" t="str">
        <f>IF(B1105=1,"",IF(טבלה1013[[#This Row],[הווסת פעיל?]]=1,IF(טבלה1013[[#This Row],[וסת קבוע אחרון]]=F1105,1,0),""))</f>
        <v/>
      </c>
      <c r="AG1104" s="1" t="str">
        <f>IF(B1105=1,"",IF(טבלה1013[[#This Row],[הווסת פעיל?]]=1,IF(OR(טבלה1013[[#This Row],[וסת קבוע אחרון]]=F1105,F1105=טבלה1013[[#This Row],[LengthofCycle]]),1,0),""))</f>
        <v/>
      </c>
      <c r="AH1104" s="1" t="str">
        <f>IF(B1105=1,"",IF(טבלה1013[[#This Row],[הווסת פעיל?]]=1,IF(OR(טבלה1013[[#This Row],[וסת קבוע אחרון]]=F1105,F1105=טבלה1013[[#This Row],[LengthofCycle]],AND(טבלה1013[[#This Row],[LengthofCycle]]&lt;&gt;טבלה1013[[#This Row],[וסת קבוע אחרון]],OR(F1105=28,F1105=29))),1,0),""))</f>
        <v/>
      </c>
      <c r="AI1104" s="1" t="str">
        <f>IF(AND(טבלה1013[[#This Row],[הווסת פעיל?]]=1,B1105=1),1,"")</f>
        <v/>
      </c>
      <c r="AJ1104" s="4">
        <f>IF(AND(טבלה1013[[#This Row],[הווסת פעיל?]]&lt;&gt;1,B1105&lt;&gt;1,B1105&lt;&gt;""),IF(טבלה1013[[#This Row],[LengthofCycle]]=F1105,1,0),"")</f>
        <v>0</v>
      </c>
      <c r="AK1104" s="4">
        <f>IF(AND(טבלה1013[[#This Row],[הווסת פעיל?]]&lt;&gt;1,B1105&lt;&gt;1,B1105&lt;&gt;""),IF(OR(טבלה1013[[#This Row],[LengthofCycle]]=F1105,F1105=29),1,0),"")</f>
        <v>0</v>
      </c>
      <c r="AL1104" s="4">
        <f>IF(AND(טבלה1013[[#This Row],[הווסת פעיל?]]&lt;&gt;1,B1105&lt;&gt;1,B1105&lt;&gt;""),IF(OR(טבלה1013[[#This Row],[LengthofCycle]]=F1105,F1105=29,F1105=28),1,0),"")</f>
        <v>0</v>
      </c>
    </row>
    <row r="1105" spans="1:38" x14ac:dyDescent="0.25">
      <c r="A1105" s="1" t="s">
        <v>146</v>
      </c>
      <c r="B1105" s="1">
        <v>13</v>
      </c>
      <c r="C1105" s="1">
        <v>1</v>
      </c>
      <c r="D1105" s="1">
        <v>1</v>
      </c>
      <c r="E1105" s="1">
        <v>0</v>
      </c>
      <c r="F1105" s="1">
        <v>30</v>
      </c>
      <c r="G1105" s="1">
        <f>טבלה1013[[#This Row],[LengthofCycle]]+1</f>
        <v>31</v>
      </c>
      <c r="H1105" s="1" t="str">
        <f>IF(IFERROR(LOOKUP(טבלה1013[[#This Row],[ClientID]],קביעויות[השבוע]),FALSE)=טבלה1013[[#This Row],[ClientID]],1,"")</f>
        <v/>
      </c>
      <c r="I1105" s="1" t="str">
        <f>IF(AND(טבלה1013[[#This Row],[CycleNumber]]&gt;1,OR(B1106="",טבלה1013[[#This Row],[CycleNumber]]&gt;B1104)),IF(OR(AND(טבלה1013[[#This Row],[LengthofCycle]]=28,F1104=28),AND(טבלה1013[[#This Row],[LengthofCycle]]=35,F1104=35)),1,""),"")</f>
        <v/>
      </c>
      <c r="J1105" s="1" t="str">
        <f>IF(AND(טבלה1013[[#This Row],[וסת השבוע]]=1,I1104=1,טבלה1013[[#This Row],[CycleNumber]]&gt;B1104),1,"")</f>
        <v/>
      </c>
      <c r="K1105" s="1" t="str">
        <f>IF(טבלה1013[[#This Row],[CycleNumber]]=1,"",IF(טבלה1013[[#This Row],[וסת השבוע]]=1,0,IF(K1104="","",IF(K1104=0,IF(טבלה1013[[#This Row],[LengthofCycle]]=28,0,1),IF(K1104=1,IF(טבלה1013[[#This Row],[LengthofCycle]]+F1104=28*2,0,2),IF(K1104=2,IF(טבלה1013[[#This Row],[LengthofCycle]]+F1104+F1103=28*3,0,3),""))))))</f>
        <v/>
      </c>
      <c r="L1105" s="1" t="str">
        <f>IF(טבלה1013[[#This Row],[וסת השבוע]]=1,IF(טבלה1013[[#This Row],[וסת השבוע וההפלגה ביחד]]=1,L1104+1,0),IF(AND(טבלה1013[[#This Row],[CycleNumber]]&gt;B1104,טבלה1013[[#This Row],[CycleNumber]]&gt;1),IF(טבלה1013[[#This Row],[וסת השבוע פעיל?]]&lt;&gt;"",L1104+1,""),""))</f>
        <v/>
      </c>
      <c r="M1105" s="1" t="str">
        <f>IF(AND(טבלה1013[[#This Row],[וסת השבוע פעיל?]]&lt;&gt;"",טבלה1013[[#This Row],[CycleNumber]]&lt;B1106,B1106&lt;&gt;"",טבלה1013[[#This Row],[וסת השבוע פעיל?]]&lt;3),IF(K1106=0,IF(AND(טבלה1013[[#This Row],[וסת השבוע פעיל?]]&gt;0,I1106=1),0,1),0),"")</f>
        <v/>
      </c>
      <c r="N1105" s="1" t="str">
        <f t="shared" si="92"/>
        <v/>
      </c>
      <c r="O1105" s="1" t="str">
        <f>IF(AND(טבלה1013[[#This Row],[חיזוי - שבוע]]=1,J1106=1),1,"")</f>
        <v/>
      </c>
      <c r="P1105" s="1" t="str">
        <f>IF(AND(טבלה1013[[#This Row],[חיזוי טוב עם הפלגה?]]=1,טבלה1013[[#This Row],[וסת קבוע אחרון]]&lt;&gt;28,X1104=1),1,"")</f>
        <v/>
      </c>
      <c r="Q1105" s="1" t="str">
        <f>IF(AND(טבלה1013[[#This Row],[וסת השבוע פעיל?]]&lt;3,OR(טבלה1013[[#This Row],[CycleNumber]]&gt;B1106,B1106="")),1,"")</f>
        <v/>
      </c>
      <c r="R1105" s="1" t="str">
        <f>IF(טבלה1013[[#This Row],[האישה קבעה וסת שבוע?]]=1,IF(טבלה1013[[#This Row],[וסת השבוע פעיל?]]&lt;3,1,0),"")</f>
        <v/>
      </c>
      <c r="S11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5" s="1">
        <f t="shared" si="89"/>
        <v>0</v>
      </c>
      <c r="U1105" s="1">
        <f t="shared" si="90"/>
        <v>0</v>
      </c>
      <c r="V1105" s="1">
        <f t="shared" si="91"/>
        <v>0</v>
      </c>
      <c r="W1105" s="1" t="str">
        <f>IF(טבלה1013[[#This Row],[3 הפלגות זהות]]="","",IF(טבלה1013[[#This Row],[3 הפלגות זהות]]=1,טבלה1013[[#This Row],[LengthofCycle]],W1104))</f>
        <v/>
      </c>
      <c r="X1105" s="1" t="str">
        <f>IF(טבלה1013[[#This Row],[וסת קבוע אחרון]]="","",IF(OR(טבלה1013[[#This Row],[LengthofCycle]]=טבלה1013[[#This Row],[וסת קבוע אחרון]],F1104=טבלה1013[[#This Row],[וסת קבוע אחרון]],F1103=טבלה1013[[#This Row],[וסת קבוע אחרון]]),1,0))</f>
        <v/>
      </c>
      <c r="Y1105" s="1" t="str">
        <f>IF(OR(טבלה1013[[#This Row],[הווסת פעיל?]]=0,טבלה1013[[#This Row],[הווסת פעיל?]]=""),"",SUM(Y1104,טבלה1013[[#This Row],[הווסת פעיל?]]))</f>
        <v/>
      </c>
      <c r="Z1105" s="1" t="str">
        <f>IF(AND(טבלה1013[[#This Row],[כמה מחזורים עד עקירה]]&lt;&gt;"",Y1106=""),טבלה1013[[#This Row],[כמה מחזורים עד עקירה]],"")</f>
        <v/>
      </c>
      <c r="AA1105" s="1" t="str">
        <f>IF(AND(טבלה1013[[#This Row],[הווסת פעיל?]]=1,טבלה1013[[#This Row],[וסת קבוע אחרון]]&lt;&gt;W1104),טבלה1013[[#This Row],[וסת קבוע אחרון]],"")</f>
        <v/>
      </c>
      <c r="AB1105" s="1" t="str">
        <f>IF(AND(טבלה1013[[#This Row],[הווסת פעיל?]]=1,X1104=0,טבלה1013[[#This Row],[וסת קבוע אחרון]]=W1104),טבלה1013[[#This Row],[וסת קבוע אחרון]],"")</f>
        <v/>
      </c>
      <c r="AC1105" s="1" t="str">
        <f>IF(AND(טבלה1013[[#This Row],[הווסת פעיל?]]=1,X1104=0,טבלה1013[[#This Row],[וסת קבוע אחרון]]&lt;&gt;W1104),1,"")</f>
        <v/>
      </c>
      <c r="AD1105" s="1" t="str">
        <f>IF(AND(טבלה1013[[#This Row],[הווסת פעיל?]]&lt;&gt;"",B1106=1),טבלה1013[[#This Row],[CycleNumber]],"")</f>
        <v/>
      </c>
      <c r="AE1105" s="1" t="str">
        <f>IF(AND(טבלה1013[[#This Row],[הווסת פעיל?]]&lt;&gt;"",X1104=""),טבלה1013[[#This Row],[CycleNumber]],"")</f>
        <v/>
      </c>
      <c r="AF1105" s="1" t="str">
        <f>IF(B1106=1,"",IF(טבלה1013[[#This Row],[הווסת פעיל?]]=1,IF(טבלה1013[[#This Row],[וסת קבוע אחרון]]=F1106,1,0),""))</f>
        <v/>
      </c>
      <c r="AG1105" s="1" t="str">
        <f>IF(B1106=1,"",IF(טבלה1013[[#This Row],[הווסת פעיל?]]=1,IF(OR(טבלה1013[[#This Row],[וסת קבוע אחרון]]=F1106,F1106=טבלה1013[[#This Row],[LengthofCycle]]),1,0),""))</f>
        <v/>
      </c>
      <c r="AH1105" s="1" t="str">
        <f>IF(B1106=1,"",IF(טבלה1013[[#This Row],[הווסת פעיל?]]=1,IF(OR(טבלה1013[[#This Row],[וסת קבוע אחרון]]=F1106,F1106=טבלה1013[[#This Row],[LengthofCycle]],AND(טבלה1013[[#This Row],[LengthofCycle]]&lt;&gt;טבלה1013[[#This Row],[וסת קבוע אחרון]],OR(F1106=28,F1106=29))),1,0),""))</f>
        <v/>
      </c>
      <c r="AI1105" s="1" t="str">
        <f>IF(AND(טבלה1013[[#This Row],[הווסת פעיל?]]=1,B1106=1),1,"")</f>
        <v/>
      </c>
      <c r="AJ1105" s="4">
        <f>IF(AND(טבלה1013[[#This Row],[הווסת פעיל?]]&lt;&gt;1,B1106&lt;&gt;1,B1106&lt;&gt;""),IF(טבלה1013[[#This Row],[LengthofCycle]]=F1106,1,0),"")</f>
        <v>1</v>
      </c>
      <c r="AK1105" s="4">
        <f>IF(AND(טבלה1013[[#This Row],[הווסת פעיל?]]&lt;&gt;1,B1106&lt;&gt;1,B1106&lt;&gt;""),IF(OR(טבלה1013[[#This Row],[LengthofCycle]]=F1106,F1106=29),1,0),"")</f>
        <v>1</v>
      </c>
      <c r="AL1105" s="4">
        <f>IF(AND(טבלה1013[[#This Row],[הווסת פעיל?]]&lt;&gt;1,B1106&lt;&gt;1,B1106&lt;&gt;""),IF(OR(טבלה1013[[#This Row],[LengthofCycle]]=F1106,F1106=29,F1106=28),1,0),"")</f>
        <v>1</v>
      </c>
    </row>
    <row r="1106" spans="1:38" x14ac:dyDescent="0.25">
      <c r="A1106" s="1" t="s">
        <v>146</v>
      </c>
      <c r="B1106" s="1">
        <v>14</v>
      </c>
      <c r="C1106" s="1">
        <v>1</v>
      </c>
      <c r="D1106" s="1">
        <v>1</v>
      </c>
      <c r="E1106" s="1">
        <v>0</v>
      </c>
      <c r="F1106" s="1">
        <v>30</v>
      </c>
      <c r="G1106" s="1">
        <f>טבלה1013[[#This Row],[LengthofCycle]]+1</f>
        <v>31</v>
      </c>
      <c r="H1106" s="1" t="str">
        <f>IF(IFERROR(LOOKUP(טבלה1013[[#This Row],[ClientID]],קביעויות[השבוע]),FALSE)=טבלה1013[[#This Row],[ClientID]],1,"")</f>
        <v/>
      </c>
      <c r="I1106" s="1" t="str">
        <f>IF(AND(טבלה1013[[#This Row],[CycleNumber]]&gt;1,OR(B1107="",טבלה1013[[#This Row],[CycleNumber]]&gt;B1105)),IF(OR(AND(טבלה1013[[#This Row],[LengthofCycle]]=28,F1105=28),AND(טבלה1013[[#This Row],[LengthofCycle]]=35,F1105=35)),1,""),"")</f>
        <v/>
      </c>
      <c r="J1106" s="1" t="str">
        <f>IF(AND(טבלה1013[[#This Row],[וסת השבוע]]=1,I1105=1,טבלה1013[[#This Row],[CycleNumber]]&gt;B1105),1,"")</f>
        <v/>
      </c>
      <c r="K1106" s="1" t="str">
        <f>IF(טבלה1013[[#This Row],[CycleNumber]]=1,"",IF(טבלה1013[[#This Row],[וסת השבוע]]=1,0,IF(K1105="","",IF(K1105=0,IF(טבלה1013[[#This Row],[LengthofCycle]]=28,0,1),IF(K1105=1,IF(טבלה1013[[#This Row],[LengthofCycle]]+F1105=28*2,0,2),IF(K1105=2,IF(טבלה1013[[#This Row],[LengthofCycle]]+F1105+F1104=28*3,0,3),""))))))</f>
        <v/>
      </c>
      <c r="L1106" s="1" t="str">
        <f>IF(טבלה1013[[#This Row],[וסת השבוע]]=1,IF(טבלה1013[[#This Row],[וסת השבוע וההפלגה ביחד]]=1,L1105+1,0),IF(AND(טבלה1013[[#This Row],[CycleNumber]]&gt;B1105,טבלה1013[[#This Row],[CycleNumber]]&gt;1),IF(טבלה1013[[#This Row],[וסת השבוע פעיל?]]&lt;&gt;"",L1105+1,""),""))</f>
        <v/>
      </c>
      <c r="M1106" s="1" t="str">
        <f>IF(AND(טבלה1013[[#This Row],[וסת השבוע פעיל?]]&lt;&gt;"",טבלה1013[[#This Row],[CycleNumber]]&lt;B1107,B1107&lt;&gt;"",טבלה1013[[#This Row],[וסת השבוע פעיל?]]&lt;3),IF(K1107=0,IF(AND(טבלה1013[[#This Row],[וסת השבוע פעיל?]]&gt;0,I1107=1),0,1),0),"")</f>
        <v/>
      </c>
      <c r="N1106" s="1" t="str">
        <f t="shared" si="92"/>
        <v/>
      </c>
      <c r="O1106" s="1" t="str">
        <f>IF(AND(טבלה1013[[#This Row],[חיזוי - שבוע]]=1,J1107=1),1,"")</f>
        <v/>
      </c>
      <c r="P1106" s="1" t="str">
        <f>IF(AND(טבלה1013[[#This Row],[חיזוי טוב עם הפלגה?]]=1,טבלה1013[[#This Row],[וסת קבוע אחרון]]&lt;&gt;28,X1105=1),1,"")</f>
        <v/>
      </c>
      <c r="Q1106" s="1" t="str">
        <f>IF(AND(טבלה1013[[#This Row],[וסת השבוע פעיל?]]&lt;3,OR(טבלה1013[[#This Row],[CycleNumber]]&gt;B1107,B1107="")),1,"")</f>
        <v/>
      </c>
      <c r="R1106" s="1" t="str">
        <f>IF(טבלה1013[[#This Row],[האישה קבעה וסת שבוע?]]=1,IF(טבלה1013[[#This Row],[וסת השבוע פעיל?]]&lt;3,1,0),"")</f>
        <v/>
      </c>
      <c r="S11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6" s="1">
        <f t="shared" si="89"/>
        <v>0</v>
      </c>
      <c r="U1106" s="1">
        <f t="shared" si="90"/>
        <v>0</v>
      </c>
      <c r="V1106" s="1">
        <f t="shared" si="91"/>
        <v>0</v>
      </c>
      <c r="W1106" s="1" t="str">
        <f>IF(טבלה1013[[#This Row],[3 הפלגות זהות]]="","",IF(טבלה1013[[#This Row],[3 הפלגות זהות]]=1,טבלה1013[[#This Row],[LengthofCycle]],W1105))</f>
        <v/>
      </c>
      <c r="X1106" s="1" t="str">
        <f>IF(טבלה1013[[#This Row],[וסת קבוע אחרון]]="","",IF(OR(טבלה1013[[#This Row],[LengthofCycle]]=טבלה1013[[#This Row],[וסת קבוע אחרון]],F1105=טבלה1013[[#This Row],[וסת קבוע אחרון]],F1104=טבלה1013[[#This Row],[וסת קבוע אחרון]]),1,0))</f>
        <v/>
      </c>
      <c r="Y1106" s="1" t="str">
        <f>IF(OR(טבלה1013[[#This Row],[הווסת פעיל?]]=0,טבלה1013[[#This Row],[הווסת פעיל?]]=""),"",SUM(Y1105,טבלה1013[[#This Row],[הווסת פעיל?]]))</f>
        <v/>
      </c>
      <c r="Z1106" s="1" t="str">
        <f>IF(AND(טבלה1013[[#This Row],[כמה מחזורים עד עקירה]]&lt;&gt;"",Y1107=""),טבלה1013[[#This Row],[כמה מחזורים עד עקירה]],"")</f>
        <v/>
      </c>
      <c r="AA1106" s="1" t="str">
        <f>IF(AND(טבלה1013[[#This Row],[הווסת פעיל?]]=1,טבלה1013[[#This Row],[וסת קבוע אחרון]]&lt;&gt;W1105),טבלה1013[[#This Row],[וסת קבוע אחרון]],"")</f>
        <v/>
      </c>
      <c r="AB1106" s="1" t="str">
        <f>IF(AND(טבלה1013[[#This Row],[הווסת פעיל?]]=1,X1105=0,טבלה1013[[#This Row],[וסת קבוע אחרון]]=W1105),טבלה1013[[#This Row],[וסת קבוע אחרון]],"")</f>
        <v/>
      </c>
      <c r="AC1106" s="1" t="str">
        <f>IF(AND(טבלה1013[[#This Row],[הווסת פעיל?]]=1,X1105=0,טבלה1013[[#This Row],[וסת קבוע אחרון]]&lt;&gt;W1105),1,"")</f>
        <v/>
      </c>
      <c r="AD1106" s="1" t="str">
        <f>IF(AND(טבלה1013[[#This Row],[הווסת פעיל?]]&lt;&gt;"",B1107=1),טבלה1013[[#This Row],[CycleNumber]],"")</f>
        <v/>
      </c>
      <c r="AE1106" s="1" t="str">
        <f>IF(AND(טבלה1013[[#This Row],[הווסת פעיל?]]&lt;&gt;"",X1105=""),טבלה1013[[#This Row],[CycleNumber]],"")</f>
        <v/>
      </c>
      <c r="AF1106" s="1" t="str">
        <f>IF(B1107=1,"",IF(טבלה1013[[#This Row],[הווסת פעיל?]]=1,IF(טבלה1013[[#This Row],[וסת קבוע אחרון]]=F1107,1,0),""))</f>
        <v/>
      </c>
      <c r="AG1106" s="1" t="str">
        <f>IF(B1107=1,"",IF(טבלה1013[[#This Row],[הווסת פעיל?]]=1,IF(OR(טבלה1013[[#This Row],[וסת קבוע אחרון]]=F1107,F1107=טבלה1013[[#This Row],[LengthofCycle]]),1,0),""))</f>
        <v/>
      </c>
      <c r="AH1106" s="1" t="str">
        <f>IF(B1107=1,"",IF(טבלה1013[[#This Row],[הווסת פעיל?]]=1,IF(OR(טבלה1013[[#This Row],[וסת קבוע אחרון]]=F1107,F1107=טבלה1013[[#This Row],[LengthofCycle]],AND(טבלה1013[[#This Row],[LengthofCycle]]&lt;&gt;טבלה1013[[#This Row],[וסת קבוע אחרון]],OR(F1107=28,F1107=29))),1,0),""))</f>
        <v/>
      </c>
      <c r="AI1106" s="1" t="str">
        <f>IF(AND(טבלה1013[[#This Row],[הווסת פעיל?]]=1,B1107=1),1,"")</f>
        <v/>
      </c>
      <c r="AJ1106" s="4">
        <f>IF(AND(טבלה1013[[#This Row],[הווסת פעיל?]]&lt;&gt;1,B1107&lt;&gt;1,B1107&lt;&gt;""),IF(טבלה1013[[#This Row],[LengthofCycle]]=F1107,1,0),"")</f>
        <v>1</v>
      </c>
      <c r="AK1106" s="4">
        <f>IF(AND(טבלה1013[[#This Row],[הווסת פעיל?]]&lt;&gt;1,B1107&lt;&gt;1,B1107&lt;&gt;""),IF(OR(טבלה1013[[#This Row],[LengthofCycle]]=F1107,F1107=29),1,0),"")</f>
        <v>1</v>
      </c>
      <c r="AL1106" s="4">
        <f>IF(AND(טבלה1013[[#This Row],[הווסת פעיל?]]&lt;&gt;1,B1107&lt;&gt;1,B1107&lt;&gt;""),IF(OR(טבלה1013[[#This Row],[LengthofCycle]]=F1107,F1107=29,F1107=28),1,0),"")</f>
        <v>1</v>
      </c>
    </row>
    <row r="1107" spans="1:38" x14ac:dyDescent="0.25">
      <c r="A1107" s="1" t="s">
        <v>146</v>
      </c>
      <c r="B1107" s="1">
        <v>15</v>
      </c>
      <c r="C1107" s="1">
        <v>1</v>
      </c>
      <c r="D1107" s="1">
        <v>1</v>
      </c>
      <c r="E1107" s="1">
        <v>0</v>
      </c>
      <c r="F1107" s="1">
        <v>30</v>
      </c>
      <c r="G1107" s="1">
        <f>טבלה1013[[#This Row],[LengthofCycle]]+1</f>
        <v>31</v>
      </c>
      <c r="H1107" s="1" t="str">
        <f>IF(IFERROR(LOOKUP(טבלה1013[[#This Row],[ClientID]],קביעויות[השבוע]),FALSE)=טבלה1013[[#This Row],[ClientID]],1,"")</f>
        <v/>
      </c>
      <c r="I1107" s="1" t="str">
        <f>IF(AND(טבלה1013[[#This Row],[CycleNumber]]&gt;1,OR(B1108="",טבלה1013[[#This Row],[CycleNumber]]&gt;B1106)),IF(OR(AND(טבלה1013[[#This Row],[LengthofCycle]]=28,F1106=28),AND(טבלה1013[[#This Row],[LengthofCycle]]=35,F1106=35)),1,""),"")</f>
        <v/>
      </c>
      <c r="J1107" s="1" t="str">
        <f>IF(AND(טבלה1013[[#This Row],[וסת השבוע]]=1,I1106=1,טבלה1013[[#This Row],[CycleNumber]]&gt;B1106),1,"")</f>
        <v/>
      </c>
      <c r="K1107" s="1" t="str">
        <f>IF(טבלה1013[[#This Row],[CycleNumber]]=1,"",IF(טבלה1013[[#This Row],[וסת השבוע]]=1,0,IF(K1106="","",IF(K1106=0,IF(טבלה1013[[#This Row],[LengthofCycle]]=28,0,1),IF(K1106=1,IF(טבלה1013[[#This Row],[LengthofCycle]]+F1106=28*2,0,2),IF(K1106=2,IF(טבלה1013[[#This Row],[LengthofCycle]]+F1106+F1105=28*3,0,3),""))))))</f>
        <v/>
      </c>
      <c r="L1107" s="1" t="str">
        <f>IF(טבלה1013[[#This Row],[וסת השבוע]]=1,IF(טבלה1013[[#This Row],[וסת השבוע וההפלגה ביחד]]=1,L1106+1,0),IF(AND(טבלה1013[[#This Row],[CycleNumber]]&gt;B1106,טבלה1013[[#This Row],[CycleNumber]]&gt;1),IF(טבלה1013[[#This Row],[וסת השבוע פעיל?]]&lt;&gt;"",L1106+1,""),""))</f>
        <v/>
      </c>
      <c r="M1107" s="1" t="str">
        <f>IF(AND(טבלה1013[[#This Row],[וסת השבוע פעיל?]]&lt;&gt;"",טבלה1013[[#This Row],[CycleNumber]]&lt;B1108,B1108&lt;&gt;"",טבלה1013[[#This Row],[וסת השבוע פעיל?]]&lt;3),IF(K1108=0,IF(AND(טבלה1013[[#This Row],[וסת השבוע פעיל?]]&gt;0,I1108=1),0,1),0),"")</f>
        <v/>
      </c>
      <c r="N1107" s="1" t="str">
        <f t="shared" si="92"/>
        <v/>
      </c>
      <c r="O1107" s="1" t="str">
        <f>IF(AND(טבלה1013[[#This Row],[חיזוי - שבוע]]=1,J1108=1),1,"")</f>
        <v/>
      </c>
      <c r="P1107" s="1" t="str">
        <f>IF(AND(טבלה1013[[#This Row],[חיזוי טוב עם הפלגה?]]=1,טבלה1013[[#This Row],[וסת קבוע אחרון]]&lt;&gt;28,X1106=1),1,"")</f>
        <v/>
      </c>
      <c r="Q1107" s="1" t="str">
        <f>IF(AND(טבלה1013[[#This Row],[וסת השבוע פעיל?]]&lt;3,OR(טבלה1013[[#This Row],[CycleNumber]]&gt;B1108,B1108="")),1,"")</f>
        <v/>
      </c>
      <c r="R1107" s="1" t="str">
        <f>IF(טבלה1013[[#This Row],[האישה קבעה וסת שבוע?]]=1,IF(טבלה1013[[#This Row],[וסת השבוע פעיל?]]&lt;3,1,0),"")</f>
        <v/>
      </c>
      <c r="S11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7" s="1">
        <f t="shared" si="89"/>
        <v>1</v>
      </c>
      <c r="U1107" s="1">
        <f t="shared" si="90"/>
        <v>0</v>
      </c>
      <c r="V1107" s="1">
        <f t="shared" si="91"/>
        <v>0</v>
      </c>
      <c r="W1107" s="1">
        <f>IF(טבלה1013[[#This Row],[3 הפלגות זהות]]="","",IF(טבלה1013[[#This Row],[3 הפלגות זהות]]=1,טבלה1013[[#This Row],[LengthofCycle]],W1106))</f>
        <v>30</v>
      </c>
      <c r="X1107" s="1">
        <f>IF(טבלה1013[[#This Row],[וסת קבוע אחרון]]="","",IF(OR(טבלה1013[[#This Row],[LengthofCycle]]=טבלה1013[[#This Row],[וסת קבוע אחרון]],F1106=טבלה1013[[#This Row],[וסת קבוע אחרון]],F1105=טבלה1013[[#This Row],[וסת קבוע אחרון]]),1,0))</f>
        <v>1</v>
      </c>
      <c r="Y1107" s="1">
        <f>IF(OR(טבלה1013[[#This Row],[הווסת פעיל?]]=0,טבלה1013[[#This Row],[הווסת פעיל?]]=""),"",SUM(Y1106,טבלה1013[[#This Row],[הווסת פעיל?]]))</f>
        <v>1</v>
      </c>
      <c r="Z1107" s="1" t="str">
        <f>IF(AND(טבלה1013[[#This Row],[כמה מחזורים עד עקירה]]&lt;&gt;"",Y1108=""),טבלה1013[[#This Row],[כמה מחזורים עד עקירה]],"")</f>
        <v/>
      </c>
      <c r="AA1107" s="1">
        <f>IF(AND(טבלה1013[[#This Row],[הווסת פעיל?]]=1,טבלה1013[[#This Row],[וסת קבוע אחרון]]&lt;&gt;W1106),טבלה1013[[#This Row],[וסת קבוע אחרון]],"")</f>
        <v>30</v>
      </c>
      <c r="AB1107" s="1" t="str">
        <f>IF(AND(טבלה1013[[#This Row],[הווסת פעיל?]]=1,X1106=0,טבלה1013[[#This Row],[וסת קבוע אחרון]]=W1106),טבלה1013[[#This Row],[וסת קבוע אחרון]],"")</f>
        <v/>
      </c>
      <c r="AC1107" s="1" t="str">
        <f>IF(AND(טבלה1013[[#This Row],[הווסת פעיל?]]=1,X1106=0,טבלה1013[[#This Row],[וסת קבוע אחרון]]&lt;&gt;W1106),1,"")</f>
        <v/>
      </c>
      <c r="AD1107" s="1" t="str">
        <f>IF(AND(טבלה1013[[#This Row],[הווסת פעיל?]]&lt;&gt;"",B1108=1),טבלה1013[[#This Row],[CycleNumber]],"")</f>
        <v/>
      </c>
      <c r="AE1107" s="1">
        <f>IF(AND(טבלה1013[[#This Row],[הווסת פעיל?]]&lt;&gt;"",X1106=""),טבלה1013[[#This Row],[CycleNumber]],"")</f>
        <v>15</v>
      </c>
      <c r="AF1107" s="1">
        <f>IF(B1108=1,"",IF(טבלה1013[[#This Row],[הווסת פעיל?]]=1,IF(טבלה1013[[#This Row],[וסת קבוע אחרון]]=F1108,1,0),""))</f>
        <v>0</v>
      </c>
      <c r="AG1107" s="1">
        <f>IF(B1108=1,"",IF(טבלה1013[[#This Row],[הווסת פעיל?]]=1,IF(OR(טבלה1013[[#This Row],[וסת קבוע אחרון]]=F1108,F1108=טבלה1013[[#This Row],[LengthofCycle]]),1,0),""))</f>
        <v>0</v>
      </c>
      <c r="AH1107" s="1">
        <f>IF(B1108=1,"",IF(טבלה1013[[#This Row],[הווסת פעיל?]]=1,IF(OR(טבלה1013[[#This Row],[וסת קבוע אחרון]]=F1108,F1108=טבלה1013[[#This Row],[LengthofCycle]],AND(טבלה1013[[#This Row],[LengthofCycle]]&lt;&gt;טבלה1013[[#This Row],[וסת קבוע אחרון]],OR(F1108=28,F1108=29))),1,0),""))</f>
        <v>0</v>
      </c>
      <c r="AI1107" s="1" t="str">
        <f>IF(AND(טבלה1013[[#This Row],[הווסת פעיל?]]=1,B1108=1),1,"")</f>
        <v/>
      </c>
      <c r="AJ1107" s="4" t="str">
        <f>IF(AND(טבלה1013[[#This Row],[הווסת פעיל?]]&lt;&gt;1,B1108&lt;&gt;1,B1108&lt;&gt;""),IF(טבלה1013[[#This Row],[LengthofCycle]]=F1108,1,0),"")</f>
        <v/>
      </c>
      <c r="AK1107" s="4" t="str">
        <f>IF(AND(טבלה1013[[#This Row],[הווסת פעיל?]]&lt;&gt;1,B1108&lt;&gt;1,B1108&lt;&gt;""),IF(OR(טבלה1013[[#This Row],[LengthofCycle]]=F1108,F1108=29),1,0),"")</f>
        <v/>
      </c>
      <c r="AL1107" s="4" t="str">
        <f>IF(AND(טבלה1013[[#This Row],[הווסת פעיל?]]&lt;&gt;1,B1108&lt;&gt;1,B1108&lt;&gt;""),IF(OR(טבלה1013[[#This Row],[LengthofCycle]]=F1108,F1108=29,F1108=28),1,0),"")</f>
        <v/>
      </c>
    </row>
    <row r="1108" spans="1:38" x14ac:dyDescent="0.25">
      <c r="A1108" s="1" t="s">
        <v>146</v>
      </c>
      <c r="B1108" s="1">
        <v>16</v>
      </c>
      <c r="C1108" s="1">
        <v>1</v>
      </c>
      <c r="D1108" s="1">
        <v>1</v>
      </c>
      <c r="E1108" s="1">
        <v>0</v>
      </c>
      <c r="F1108" s="1">
        <v>32</v>
      </c>
      <c r="G1108" s="1">
        <f>טבלה1013[[#This Row],[LengthofCycle]]+1</f>
        <v>33</v>
      </c>
      <c r="H1108" s="1" t="str">
        <f>IF(IFERROR(LOOKUP(טבלה1013[[#This Row],[ClientID]],קביעויות[השבוע]),FALSE)=טבלה1013[[#This Row],[ClientID]],1,"")</f>
        <v/>
      </c>
      <c r="I1108" s="1" t="str">
        <f>IF(AND(טבלה1013[[#This Row],[CycleNumber]]&gt;1,OR(B1109="",טבלה1013[[#This Row],[CycleNumber]]&gt;B1107)),IF(OR(AND(טבלה1013[[#This Row],[LengthofCycle]]=28,F1107=28),AND(טבלה1013[[#This Row],[LengthofCycle]]=35,F1107=35)),1,""),"")</f>
        <v/>
      </c>
      <c r="J1108" s="1" t="str">
        <f>IF(AND(טבלה1013[[#This Row],[וסת השבוע]]=1,I1107=1,טבלה1013[[#This Row],[CycleNumber]]&gt;B1107),1,"")</f>
        <v/>
      </c>
      <c r="K1108" s="1" t="str">
        <f>IF(טבלה1013[[#This Row],[CycleNumber]]=1,"",IF(טבלה1013[[#This Row],[וסת השבוע]]=1,0,IF(K1107="","",IF(K1107=0,IF(טבלה1013[[#This Row],[LengthofCycle]]=28,0,1),IF(K1107=1,IF(טבלה1013[[#This Row],[LengthofCycle]]+F1107=28*2,0,2),IF(K1107=2,IF(טבלה1013[[#This Row],[LengthofCycle]]+F1107+F1106=28*3,0,3),""))))))</f>
        <v/>
      </c>
      <c r="L1108" s="1" t="str">
        <f>IF(טבלה1013[[#This Row],[וסת השבוע]]=1,IF(טבלה1013[[#This Row],[וסת השבוע וההפלגה ביחד]]=1,L1107+1,0),IF(AND(טבלה1013[[#This Row],[CycleNumber]]&gt;B1107,טבלה1013[[#This Row],[CycleNumber]]&gt;1),IF(טבלה1013[[#This Row],[וסת השבוע פעיל?]]&lt;&gt;"",L1107+1,""),""))</f>
        <v/>
      </c>
      <c r="M1108" s="1" t="str">
        <f>IF(AND(טבלה1013[[#This Row],[וסת השבוע פעיל?]]&lt;&gt;"",טבלה1013[[#This Row],[CycleNumber]]&lt;B1109,B1109&lt;&gt;"",טבלה1013[[#This Row],[וסת השבוע פעיל?]]&lt;3),IF(K1109=0,IF(AND(טבלה1013[[#This Row],[וסת השבוע פעיל?]]&gt;0,I1109=1),0,1),0),"")</f>
        <v/>
      </c>
      <c r="N1108" s="1" t="str">
        <f t="shared" si="92"/>
        <v/>
      </c>
      <c r="O1108" s="1" t="str">
        <f>IF(AND(טבלה1013[[#This Row],[חיזוי - שבוע]]=1,J1109=1),1,"")</f>
        <v/>
      </c>
      <c r="P1108" s="1" t="str">
        <f>IF(AND(טבלה1013[[#This Row],[חיזוי טוב עם הפלגה?]]=1,טבלה1013[[#This Row],[וסת קבוע אחרון]]&lt;&gt;28,X1107=1),1,"")</f>
        <v/>
      </c>
      <c r="Q1108" s="1" t="str">
        <f>IF(AND(טבלה1013[[#This Row],[וסת השבוע פעיל?]]&lt;3,OR(טבלה1013[[#This Row],[CycleNumber]]&gt;B1109,B1109="")),1,"")</f>
        <v/>
      </c>
      <c r="R1108" s="1" t="str">
        <f>IF(טבלה1013[[#This Row],[האישה קבעה וסת שבוע?]]=1,IF(טבלה1013[[#This Row],[וסת השבוע פעיל?]]&lt;3,1,0),"")</f>
        <v/>
      </c>
      <c r="S11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8" s="1">
        <f t="shared" si="89"/>
        <v>0</v>
      </c>
      <c r="U1108" s="1">
        <f t="shared" si="90"/>
        <v>0</v>
      </c>
      <c r="V1108" s="1">
        <f t="shared" si="91"/>
        <v>0</v>
      </c>
      <c r="W1108" s="1">
        <f>IF(טבלה1013[[#This Row],[3 הפלגות זהות]]="","",IF(טבלה1013[[#This Row],[3 הפלגות זהות]]=1,טבלה1013[[#This Row],[LengthofCycle]],W1107))</f>
        <v>30</v>
      </c>
      <c r="X1108" s="1">
        <f>IF(טבלה1013[[#This Row],[וסת קבוע אחרון]]="","",IF(OR(טבלה1013[[#This Row],[LengthofCycle]]=טבלה1013[[#This Row],[וסת קבוע אחרון]],F1107=טבלה1013[[#This Row],[וסת קבוע אחרון]],F1106=טבלה1013[[#This Row],[וסת קבוע אחרון]]),1,0))</f>
        <v>1</v>
      </c>
      <c r="Y1108" s="1">
        <f>IF(OR(טבלה1013[[#This Row],[הווסת פעיל?]]=0,טבלה1013[[#This Row],[הווסת פעיל?]]=""),"",SUM(Y1107,טבלה1013[[#This Row],[הווסת פעיל?]]))</f>
        <v>2</v>
      </c>
      <c r="Z1108" s="1" t="str">
        <f>IF(AND(טבלה1013[[#This Row],[כמה מחזורים עד עקירה]]&lt;&gt;"",Y1109=""),טבלה1013[[#This Row],[כמה מחזורים עד עקירה]],"")</f>
        <v/>
      </c>
      <c r="AA1108" s="1" t="str">
        <f>IF(AND(טבלה1013[[#This Row],[הווסת פעיל?]]=1,טבלה1013[[#This Row],[וסת קבוע אחרון]]&lt;&gt;W1107),טבלה1013[[#This Row],[וסת קבוע אחרון]],"")</f>
        <v/>
      </c>
      <c r="AB1108" s="1" t="str">
        <f>IF(AND(טבלה1013[[#This Row],[הווסת פעיל?]]=1,X1107=0,טבלה1013[[#This Row],[וסת קבוע אחרון]]=W1107),טבלה1013[[#This Row],[וסת קבוע אחרון]],"")</f>
        <v/>
      </c>
      <c r="AC1108" s="1" t="str">
        <f>IF(AND(טבלה1013[[#This Row],[הווסת פעיל?]]=1,X1107=0,טבלה1013[[#This Row],[וסת קבוע אחרון]]&lt;&gt;W1107),1,"")</f>
        <v/>
      </c>
      <c r="AD1108" s="1" t="str">
        <f>IF(AND(טבלה1013[[#This Row],[הווסת פעיל?]]&lt;&gt;"",B1109=1),טבלה1013[[#This Row],[CycleNumber]],"")</f>
        <v/>
      </c>
      <c r="AE1108" s="1" t="str">
        <f>IF(AND(טבלה1013[[#This Row],[הווסת פעיל?]]&lt;&gt;"",X1107=""),טבלה1013[[#This Row],[CycleNumber]],"")</f>
        <v/>
      </c>
      <c r="AF1108" s="1">
        <f>IF(B1109=1,"",IF(טבלה1013[[#This Row],[הווסת פעיל?]]=1,IF(טבלה1013[[#This Row],[וסת קבוע אחרון]]=F1109,1,0),""))</f>
        <v>0</v>
      </c>
      <c r="AG1108" s="1">
        <f>IF(B1109=1,"",IF(טבלה1013[[#This Row],[הווסת פעיל?]]=1,IF(OR(טבלה1013[[#This Row],[וסת קבוע אחרון]]=F1109,F1109=טבלה1013[[#This Row],[LengthofCycle]]),1,0),""))</f>
        <v>0</v>
      </c>
      <c r="AH1108" s="1">
        <f>IF(B1109=1,"",IF(טבלה1013[[#This Row],[הווסת פעיל?]]=1,IF(OR(טבלה1013[[#This Row],[וסת קבוע אחרון]]=F1109,F1109=טבלה1013[[#This Row],[LengthofCycle]],AND(טבלה1013[[#This Row],[LengthofCycle]]&lt;&gt;טבלה1013[[#This Row],[וסת קבוע אחרון]],OR(F1109=28,F1109=29))),1,0),""))</f>
        <v>1</v>
      </c>
      <c r="AI1108" s="1" t="str">
        <f>IF(AND(טבלה1013[[#This Row],[הווסת פעיל?]]=1,B1109=1),1,"")</f>
        <v/>
      </c>
      <c r="AJ1108" s="4" t="str">
        <f>IF(AND(טבלה1013[[#This Row],[הווסת פעיל?]]&lt;&gt;1,B1109&lt;&gt;1,B1109&lt;&gt;""),IF(טבלה1013[[#This Row],[LengthofCycle]]=F1109,1,0),"")</f>
        <v/>
      </c>
      <c r="AK1108" s="4" t="str">
        <f>IF(AND(טבלה1013[[#This Row],[הווסת פעיל?]]&lt;&gt;1,B1109&lt;&gt;1,B1109&lt;&gt;""),IF(OR(טבלה1013[[#This Row],[LengthofCycle]]=F1109,F1109=29),1,0),"")</f>
        <v/>
      </c>
      <c r="AL1108" s="4" t="str">
        <f>IF(AND(טבלה1013[[#This Row],[הווסת פעיל?]]&lt;&gt;1,B1109&lt;&gt;1,B1109&lt;&gt;""),IF(OR(טבלה1013[[#This Row],[LengthofCycle]]=F1109,F1109=29,F1109=28),1,0),"")</f>
        <v/>
      </c>
    </row>
    <row r="1109" spans="1:38" x14ac:dyDescent="0.25">
      <c r="A1109" s="1" t="s">
        <v>146</v>
      </c>
      <c r="B1109" s="1">
        <v>17</v>
      </c>
      <c r="C1109" s="1">
        <v>1</v>
      </c>
      <c r="D1109" s="1">
        <v>1</v>
      </c>
      <c r="E1109" s="1">
        <v>0</v>
      </c>
      <c r="F1109" s="1">
        <v>29</v>
      </c>
      <c r="G1109" s="1">
        <f>טבלה1013[[#This Row],[LengthofCycle]]+1</f>
        <v>30</v>
      </c>
      <c r="H1109" s="1" t="str">
        <f>IF(IFERROR(LOOKUP(טבלה1013[[#This Row],[ClientID]],קביעויות[השבוע]),FALSE)=טבלה1013[[#This Row],[ClientID]],1,"")</f>
        <v/>
      </c>
      <c r="I1109" s="1" t="str">
        <f>IF(AND(טבלה1013[[#This Row],[CycleNumber]]&gt;1,OR(B1110="",טבלה1013[[#This Row],[CycleNumber]]&gt;B1108)),IF(OR(AND(טבלה1013[[#This Row],[LengthofCycle]]=28,F1108=28),AND(טבלה1013[[#This Row],[LengthofCycle]]=35,F1108=35)),1,""),"")</f>
        <v/>
      </c>
      <c r="J1109" s="1" t="str">
        <f>IF(AND(טבלה1013[[#This Row],[וסת השבוע]]=1,I1108=1,טבלה1013[[#This Row],[CycleNumber]]&gt;B1108),1,"")</f>
        <v/>
      </c>
      <c r="K1109" s="1" t="str">
        <f>IF(טבלה1013[[#This Row],[CycleNumber]]=1,"",IF(טבלה1013[[#This Row],[וסת השבוע]]=1,0,IF(K1108="","",IF(K1108=0,IF(טבלה1013[[#This Row],[LengthofCycle]]=28,0,1),IF(K1108=1,IF(טבלה1013[[#This Row],[LengthofCycle]]+F1108=28*2,0,2),IF(K1108=2,IF(טבלה1013[[#This Row],[LengthofCycle]]+F1108+F1107=28*3,0,3),""))))))</f>
        <v/>
      </c>
      <c r="L1109" s="1" t="str">
        <f>IF(טבלה1013[[#This Row],[וסת השבוע]]=1,IF(טבלה1013[[#This Row],[וסת השבוע וההפלגה ביחד]]=1,L1108+1,0),IF(AND(טבלה1013[[#This Row],[CycleNumber]]&gt;B1108,טבלה1013[[#This Row],[CycleNumber]]&gt;1),IF(טבלה1013[[#This Row],[וסת השבוע פעיל?]]&lt;&gt;"",L1108+1,""),""))</f>
        <v/>
      </c>
      <c r="M1109" s="1" t="str">
        <f>IF(AND(טבלה1013[[#This Row],[וסת השבוע פעיל?]]&lt;&gt;"",טבלה1013[[#This Row],[CycleNumber]]&lt;B1110,B1110&lt;&gt;"",טבלה1013[[#This Row],[וסת השבוע פעיל?]]&lt;3),IF(K1110=0,IF(AND(טבלה1013[[#This Row],[וסת השבוע פעיל?]]&gt;0,I1110=1),0,1),0),"")</f>
        <v/>
      </c>
      <c r="N1109" s="1" t="str">
        <f t="shared" si="92"/>
        <v/>
      </c>
      <c r="O1109" s="1" t="str">
        <f>IF(AND(טבלה1013[[#This Row],[חיזוי - שבוע]]=1,J1110=1),1,"")</f>
        <v/>
      </c>
      <c r="P1109" s="1" t="str">
        <f>IF(AND(טבלה1013[[#This Row],[חיזוי טוב עם הפלגה?]]=1,טבלה1013[[#This Row],[וסת קבוע אחרון]]&lt;&gt;28,X1108=1),1,"")</f>
        <v/>
      </c>
      <c r="Q1109" s="1" t="str">
        <f>IF(AND(טבלה1013[[#This Row],[וסת השבוע פעיל?]]&lt;3,OR(טבלה1013[[#This Row],[CycleNumber]]&gt;B1110,B1110="")),1,"")</f>
        <v/>
      </c>
      <c r="R1109" s="1" t="str">
        <f>IF(טבלה1013[[#This Row],[האישה קבעה וסת שבוע?]]=1,IF(טבלה1013[[#This Row],[וסת השבוע פעיל?]]&lt;3,1,0),"")</f>
        <v/>
      </c>
      <c r="S11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09" s="1">
        <f t="shared" si="89"/>
        <v>0</v>
      </c>
      <c r="U1109" s="1">
        <f t="shared" si="90"/>
        <v>0</v>
      </c>
      <c r="V1109" s="1">
        <f t="shared" si="91"/>
        <v>0</v>
      </c>
      <c r="W1109" s="1">
        <f>IF(טבלה1013[[#This Row],[3 הפלגות זהות]]="","",IF(טבלה1013[[#This Row],[3 הפלגות זהות]]=1,טבלה1013[[#This Row],[LengthofCycle]],W1108))</f>
        <v>30</v>
      </c>
      <c r="X1109" s="1">
        <f>IF(טבלה1013[[#This Row],[וסת קבוע אחרון]]="","",IF(OR(טבלה1013[[#This Row],[LengthofCycle]]=טבלה1013[[#This Row],[וסת קבוע אחרון]],F1108=טבלה1013[[#This Row],[וסת קבוע אחרון]],F1107=טבלה1013[[#This Row],[וסת קבוע אחרון]]),1,0))</f>
        <v>1</v>
      </c>
      <c r="Y1109" s="1">
        <f>IF(OR(טבלה1013[[#This Row],[הווסת פעיל?]]=0,טבלה1013[[#This Row],[הווסת פעיל?]]=""),"",SUM(Y1108,טבלה1013[[#This Row],[הווסת פעיל?]]))</f>
        <v>3</v>
      </c>
      <c r="Z1109" s="1">
        <f>IF(AND(טבלה1013[[#This Row],[כמה מחזורים עד עקירה]]&lt;&gt;"",Y1110=""),טבלה1013[[#This Row],[כמה מחזורים עד עקירה]],"")</f>
        <v>3</v>
      </c>
      <c r="AA1109" s="1" t="str">
        <f>IF(AND(טבלה1013[[#This Row],[הווסת פעיל?]]=1,טבלה1013[[#This Row],[וסת קבוע אחרון]]&lt;&gt;W1108),טבלה1013[[#This Row],[וסת קבוע אחרון]],"")</f>
        <v/>
      </c>
      <c r="AB1109" s="1" t="str">
        <f>IF(AND(טבלה1013[[#This Row],[הווסת פעיל?]]=1,X1108=0,טבלה1013[[#This Row],[וסת קבוע אחרון]]=W1108),טבלה1013[[#This Row],[וסת קבוע אחרון]],"")</f>
        <v/>
      </c>
      <c r="AC1109" s="1" t="str">
        <f>IF(AND(טבלה1013[[#This Row],[הווסת פעיל?]]=1,X1108=0,טבלה1013[[#This Row],[וסת קבוע אחרון]]&lt;&gt;W1108),1,"")</f>
        <v/>
      </c>
      <c r="AD1109" s="1" t="str">
        <f>IF(AND(טבלה1013[[#This Row],[הווסת פעיל?]]&lt;&gt;"",B1110=1),טבלה1013[[#This Row],[CycleNumber]],"")</f>
        <v/>
      </c>
      <c r="AE1109" s="1" t="str">
        <f>IF(AND(טבלה1013[[#This Row],[הווסת פעיל?]]&lt;&gt;"",X1108=""),טבלה1013[[#This Row],[CycleNumber]],"")</f>
        <v/>
      </c>
      <c r="AF1109" s="1">
        <f>IF(B1110=1,"",IF(טבלה1013[[#This Row],[הווסת פעיל?]]=1,IF(טבלה1013[[#This Row],[וסת קבוע אחרון]]=F1110,1,0),""))</f>
        <v>0</v>
      </c>
      <c r="AG1109" s="1">
        <f>IF(B1110=1,"",IF(טבלה1013[[#This Row],[הווסת פעיל?]]=1,IF(OR(טבלה1013[[#This Row],[וסת קבוע אחרון]]=F1110,F1110=טבלה1013[[#This Row],[LengthofCycle]]),1,0),""))</f>
        <v>0</v>
      </c>
      <c r="AH1109" s="1">
        <f>IF(B1110=1,"",IF(טבלה1013[[#This Row],[הווסת פעיל?]]=1,IF(OR(טבלה1013[[#This Row],[וסת קבוע אחרון]]=F1110,F1110=טבלה1013[[#This Row],[LengthofCycle]],AND(טבלה1013[[#This Row],[LengthofCycle]]&lt;&gt;טבלה1013[[#This Row],[וסת קבוע אחרון]],OR(F1110=28,F1110=29))),1,0),""))</f>
        <v>0</v>
      </c>
      <c r="AI1109" s="1" t="str">
        <f>IF(AND(טבלה1013[[#This Row],[הווסת פעיל?]]=1,B1110=1),1,"")</f>
        <v/>
      </c>
      <c r="AJ1109" s="4" t="str">
        <f>IF(AND(טבלה1013[[#This Row],[הווסת פעיל?]]&lt;&gt;1,B1110&lt;&gt;1,B1110&lt;&gt;""),IF(טבלה1013[[#This Row],[LengthofCycle]]=F1110,1,0),"")</f>
        <v/>
      </c>
      <c r="AK1109" s="4" t="str">
        <f>IF(AND(טבלה1013[[#This Row],[הווסת פעיל?]]&lt;&gt;1,B1110&lt;&gt;1,B1110&lt;&gt;""),IF(OR(טבלה1013[[#This Row],[LengthofCycle]]=F1110,F1110=29),1,0),"")</f>
        <v/>
      </c>
      <c r="AL1109" s="4" t="str">
        <f>IF(AND(טבלה1013[[#This Row],[הווסת פעיל?]]&lt;&gt;1,B1110&lt;&gt;1,B1110&lt;&gt;""),IF(OR(טבלה1013[[#This Row],[LengthofCycle]]=F1110,F1110=29,F1110=28),1,0),"")</f>
        <v/>
      </c>
    </row>
    <row r="1110" spans="1:38" x14ac:dyDescent="0.25">
      <c r="A1110" s="1" t="s">
        <v>146</v>
      </c>
      <c r="B1110" s="1">
        <v>18</v>
      </c>
      <c r="C1110" s="1">
        <v>1</v>
      </c>
      <c r="D1110" s="1">
        <v>1</v>
      </c>
      <c r="E1110" s="1">
        <v>0</v>
      </c>
      <c r="F1110" s="1">
        <v>33</v>
      </c>
      <c r="G1110" s="1">
        <f>טבלה1013[[#This Row],[LengthofCycle]]+1</f>
        <v>34</v>
      </c>
      <c r="H1110" s="1" t="str">
        <f>IF(IFERROR(LOOKUP(טבלה1013[[#This Row],[ClientID]],קביעויות[השבוע]),FALSE)=טבלה1013[[#This Row],[ClientID]],1,"")</f>
        <v/>
      </c>
      <c r="I1110" s="1" t="str">
        <f>IF(AND(טבלה1013[[#This Row],[CycleNumber]]&gt;1,OR(B1111="",טבלה1013[[#This Row],[CycleNumber]]&gt;B1109)),IF(OR(AND(טבלה1013[[#This Row],[LengthofCycle]]=28,F1109=28),AND(טבלה1013[[#This Row],[LengthofCycle]]=35,F1109=35)),1,""),"")</f>
        <v/>
      </c>
      <c r="J1110" s="1" t="str">
        <f>IF(AND(טבלה1013[[#This Row],[וסת השבוע]]=1,I1109=1,טבלה1013[[#This Row],[CycleNumber]]&gt;B1109),1,"")</f>
        <v/>
      </c>
      <c r="K1110" s="1" t="str">
        <f>IF(טבלה1013[[#This Row],[CycleNumber]]=1,"",IF(טבלה1013[[#This Row],[וסת השבוע]]=1,0,IF(K1109="","",IF(K1109=0,IF(טבלה1013[[#This Row],[LengthofCycle]]=28,0,1),IF(K1109=1,IF(טבלה1013[[#This Row],[LengthofCycle]]+F1109=28*2,0,2),IF(K1109=2,IF(טבלה1013[[#This Row],[LengthofCycle]]+F1109+F1108=28*3,0,3),""))))))</f>
        <v/>
      </c>
      <c r="L1110" s="1" t="str">
        <f>IF(טבלה1013[[#This Row],[וסת השבוע]]=1,IF(טבלה1013[[#This Row],[וסת השבוע וההפלגה ביחד]]=1,L1109+1,0),IF(AND(טבלה1013[[#This Row],[CycleNumber]]&gt;B1109,טבלה1013[[#This Row],[CycleNumber]]&gt;1),IF(טבלה1013[[#This Row],[וסת השבוע פעיל?]]&lt;&gt;"",L1109+1,""),""))</f>
        <v/>
      </c>
      <c r="M1110" s="1" t="str">
        <f>IF(AND(טבלה1013[[#This Row],[וסת השבוע פעיל?]]&lt;&gt;"",טבלה1013[[#This Row],[CycleNumber]]&lt;B1111,B1111&lt;&gt;"",טבלה1013[[#This Row],[וסת השבוע פעיל?]]&lt;3),IF(K1111=0,IF(AND(טבלה1013[[#This Row],[וסת השבוע פעיל?]]&gt;0,I1111=1),0,1),0),"")</f>
        <v/>
      </c>
      <c r="N1110" s="1" t="str">
        <f t="shared" si="92"/>
        <v/>
      </c>
      <c r="O1110" s="1" t="str">
        <f>IF(AND(טבלה1013[[#This Row],[חיזוי - שבוע]]=1,J1111=1),1,"")</f>
        <v/>
      </c>
      <c r="P1110" s="1" t="str">
        <f>IF(AND(טבלה1013[[#This Row],[חיזוי טוב עם הפלגה?]]=1,טבלה1013[[#This Row],[וסת קבוע אחרון]]&lt;&gt;28,X1109=1),1,"")</f>
        <v/>
      </c>
      <c r="Q1110" s="1" t="str">
        <f>IF(AND(טבלה1013[[#This Row],[וסת השבוע פעיל?]]&lt;3,OR(טבלה1013[[#This Row],[CycleNumber]]&gt;B1111,B1111="")),1,"")</f>
        <v/>
      </c>
      <c r="R1110" s="1" t="str">
        <f>IF(טבלה1013[[#This Row],[האישה קבעה וסת שבוע?]]=1,IF(טבלה1013[[#This Row],[וסת השבוע פעיל?]]&lt;3,1,0),"")</f>
        <v/>
      </c>
      <c r="S11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0" s="1">
        <f t="shared" ref="T1110:T1173" si="93">IF(B1110&gt;2,IF(AND(F1110=F1109,F1109=F1108),1,0),"")</f>
        <v>0</v>
      </c>
      <c r="U1110" s="1">
        <f t="shared" si="90"/>
        <v>0</v>
      </c>
      <c r="V1110" s="1">
        <f t="shared" si="91"/>
        <v>0</v>
      </c>
      <c r="W1110" s="1">
        <f>IF(טבלה1013[[#This Row],[3 הפלגות זהות]]="","",IF(טבלה1013[[#This Row],[3 הפלגות זהות]]=1,טבלה1013[[#This Row],[LengthofCycle]],W1109))</f>
        <v>30</v>
      </c>
      <c r="X1110" s="1">
        <f>IF(טבלה1013[[#This Row],[וסת קבוע אחרון]]="","",IF(OR(טבלה1013[[#This Row],[LengthofCycle]]=טבלה1013[[#This Row],[וסת קבוע אחרון]],F1109=טבלה1013[[#This Row],[וסת קבוע אחרון]],F1108=טבלה1013[[#This Row],[וסת קבוע אחרון]]),1,0))</f>
        <v>0</v>
      </c>
      <c r="Y1110" s="1" t="str">
        <f>IF(OR(טבלה1013[[#This Row],[הווסת פעיל?]]=0,טבלה1013[[#This Row],[הווסת פעיל?]]=""),"",SUM(Y1109,טבלה1013[[#This Row],[הווסת פעיל?]]))</f>
        <v/>
      </c>
      <c r="Z1110" s="1" t="str">
        <f>IF(AND(טבלה1013[[#This Row],[כמה מחזורים עד עקירה]]&lt;&gt;"",Y1111=""),טבלה1013[[#This Row],[כמה מחזורים עד עקירה]],"")</f>
        <v/>
      </c>
      <c r="AA1110" s="1" t="str">
        <f>IF(AND(טבלה1013[[#This Row],[הווסת פעיל?]]=1,טבלה1013[[#This Row],[וסת קבוע אחרון]]&lt;&gt;W1109),טבלה1013[[#This Row],[וסת קבוע אחרון]],"")</f>
        <v/>
      </c>
      <c r="AB1110" s="1" t="str">
        <f>IF(AND(טבלה1013[[#This Row],[הווסת פעיל?]]=1,X1109=0,טבלה1013[[#This Row],[וסת קבוע אחרון]]=W1109),טבלה1013[[#This Row],[וסת קבוע אחרון]],"")</f>
        <v/>
      </c>
      <c r="AC1110" s="1" t="str">
        <f>IF(AND(טבלה1013[[#This Row],[הווסת פעיל?]]=1,X1109=0,טבלה1013[[#This Row],[וסת קבוע אחרון]]&lt;&gt;W1109),1,"")</f>
        <v/>
      </c>
      <c r="AD1110" s="1" t="str">
        <f>IF(AND(טבלה1013[[#This Row],[הווסת פעיל?]]&lt;&gt;"",B1111=1),טבלה1013[[#This Row],[CycleNumber]],"")</f>
        <v/>
      </c>
      <c r="AE1110" s="1" t="str">
        <f>IF(AND(טבלה1013[[#This Row],[הווסת פעיל?]]&lt;&gt;"",X1109=""),טבלה1013[[#This Row],[CycleNumber]],"")</f>
        <v/>
      </c>
      <c r="AF1110" s="1" t="str">
        <f>IF(B1111=1,"",IF(טבלה1013[[#This Row],[הווסת פעיל?]]=1,IF(טבלה1013[[#This Row],[וסת קבוע אחרון]]=F1111,1,0),""))</f>
        <v/>
      </c>
      <c r="AG1110" s="1" t="str">
        <f>IF(B1111=1,"",IF(טבלה1013[[#This Row],[הווסת פעיל?]]=1,IF(OR(טבלה1013[[#This Row],[וסת קבוע אחרון]]=F1111,F1111=טבלה1013[[#This Row],[LengthofCycle]]),1,0),""))</f>
        <v/>
      </c>
      <c r="AH1110" s="1" t="str">
        <f>IF(B1111=1,"",IF(טבלה1013[[#This Row],[הווסת פעיל?]]=1,IF(OR(טבלה1013[[#This Row],[וסת קבוע אחרון]]=F1111,F1111=טבלה1013[[#This Row],[LengthofCycle]],AND(טבלה1013[[#This Row],[LengthofCycle]]&lt;&gt;טבלה1013[[#This Row],[וסת קבוע אחרון]],OR(F1111=28,F1111=29))),1,0),""))</f>
        <v/>
      </c>
      <c r="AI1110" s="1" t="str">
        <f>IF(AND(טבלה1013[[#This Row],[הווסת פעיל?]]=1,B1111=1),1,"")</f>
        <v/>
      </c>
      <c r="AJ1110" s="4">
        <f>IF(AND(טבלה1013[[#This Row],[הווסת פעיל?]]&lt;&gt;1,B1111&lt;&gt;1,B1111&lt;&gt;""),IF(טבלה1013[[#This Row],[LengthofCycle]]=F1111,1,0),"")</f>
        <v>0</v>
      </c>
      <c r="AK1110" s="4">
        <f>IF(AND(טבלה1013[[#This Row],[הווסת פעיל?]]&lt;&gt;1,B1111&lt;&gt;1,B1111&lt;&gt;""),IF(OR(טבלה1013[[#This Row],[LengthofCycle]]=F1111,F1111=29),1,0),"")</f>
        <v>0</v>
      </c>
      <c r="AL1110" s="4">
        <f>IF(AND(טבלה1013[[#This Row],[הווסת פעיל?]]&lt;&gt;1,B1111&lt;&gt;1,B1111&lt;&gt;""),IF(OR(טבלה1013[[#This Row],[LengthofCycle]]=F1111,F1111=29,F1111=28),1,0),"")</f>
        <v>0</v>
      </c>
    </row>
    <row r="1111" spans="1:38" x14ac:dyDescent="0.25">
      <c r="A1111" s="1" t="s">
        <v>146</v>
      </c>
      <c r="B1111" s="1">
        <v>19</v>
      </c>
      <c r="C1111" s="1">
        <v>1</v>
      </c>
      <c r="D1111" s="1">
        <v>1</v>
      </c>
      <c r="E1111" s="1">
        <v>0</v>
      </c>
      <c r="F1111" s="1">
        <v>31</v>
      </c>
      <c r="G1111" s="1">
        <f>טבלה1013[[#This Row],[LengthofCycle]]+1</f>
        <v>32</v>
      </c>
      <c r="H1111" s="1" t="str">
        <f>IF(IFERROR(LOOKUP(טבלה1013[[#This Row],[ClientID]],קביעויות[השבוע]),FALSE)=טבלה1013[[#This Row],[ClientID]],1,"")</f>
        <v/>
      </c>
      <c r="I1111" s="1" t="str">
        <f>IF(AND(טבלה1013[[#This Row],[CycleNumber]]&gt;1,OR(B1112="",טבלה1013[[#This Row],[CycleNumber]]&gt;B1110)),IF(OR(AND(טבלה1013[[#This Row],[LengthofCycle]]=28,F1110=28),AND(טבלה1013[[#This Row],[LengthofCycle]]=35,F1110=35)),1,""),"")</f>
        <v/>
      </c>
      <c r="J1111" s="1" t="str">
        <f>IF(AND(טבלה1013[[#This Row],[וסת השבוע]]=1,I1110=1,טבלה1013[[#This Row],[CycleNumber]]&gt;B1110),1,"")</f>
        <v/>
      </c>
      <c r="K1111" s="1" t="str">
        <f>IF(טבלה1013[[#This Row],[CycleNumber]]=1,"",IF(טבלה1013[[#This Row],[וסת השבוע]]=1,0,IF(K1110="","",IF(K1110=0,IF(טבלה1013[[#This Row],[LengthofCycle]]=28,0,1),IF(K1110=1,IF(טבלה1013[[#This Row],[LengthofCycle]]+F1110=28*2,0,2),IF(K1110=2,IF(טבלה1013[[#This Row],[LengthofCycle]]+F1110+F1109=28*3,0,3),""))))))</f>
        <v/>
      </c>
      <c r="L1111" s="1" t="str">
        <f>IF(טבלה1013[[#This Row],[וסת השבוע]]=1,IF(טבלה1013[[#This Row],[וסת השבוע וההפלגה ביחד]]=1,L1110+1,0),IF(AND(טבלה1013[[#This Row],[CycleNumber]]&gt;B1110,טבלה1013[[#This Row],[CycleNumber]]&gt;1),IF(טבלה1013[[#This Row],[וסת השבוע פעיל?]]&lt;&gt;"",L1110+1,""),""))</f>
        <v/>
      </c>
      <c r="M1111" s="1" t="str">
        <f>IF(AND(טבלה1013[[#This Row],[וסת השבוע פעיל?]]&lt;&gt;"",טבלה1013[[#This Row],[CycleNumber]]&lt;B1112,B1112&lt;&gt;"",טבלה1013[[#This Row],[וסת השבוע פעיל?]]&lt;3),IF(K1112=0,IF(AND(טבלה1013[[#This Row],[וסת השבוע פעיל?]]&gt;0,I1112=1),0,1),0),"")</f>
        <v/>
      </c>
      <c r="N1111" s="1" t="str">
        <f t="shared" si="92"/>
        <v/>
      </c>
      <c r="O1111" s="1" t="str">
        <f>IF(AND(טבלה1013[[#This Row],[חיזוי - שבוע]]=1,J1112=1),1,"")</f>
        <v/>
      </c>
      <c r="P1111" s="1" t="str">
        <f>IF(AND(טבלה1013[[#This Row],[חיזוי טוב עם הפלגה?]]=1,טבלה1013[[#This Row],[וסת קבוע אחרון]]&lt;&gt;28,X1110=1),1,"")</f>
        <v/>
      </c>
      <c r="Q1111" s="1" t="str">
        <f>IF(AND(טבלה1013[[#This Row],[וסת השבוע פעיל?]]&lt;3,OR(טבלה1013[[#This Row],[CycleNumber]]&gt;B1112,B1112="")),1,"")</f>
        <v/>
      </c>
      <c r="R1111" s="1" t="str">
        <f>IF(טבלה1013[[#This Row],[האישה קבעה וסת שבוע?]]=1,IF(טבלה1013[[#This Row],[וסת השבוע פעיל?]]&lt;3,1,0),"")</f>
        <v/>
      </c>
      <c r="S11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1" s="1">
        <f t="shared" si="93"/>
        <v>0</v>
      </c>
      <c r="U1111" s="1">
        <f t="shared" ref="U1111:U1174" si="94">IF(B1111&gt;3,IF(AND(F1111=F1110,F1110=F1109,F1109=F1108),1,0),"")</f>
        <v>0</v>
      </c>
      <c r="V1111" s="1">
        <f t="shared" si="91"/>
        <v>0</v>
      </c>
      <c r="W1111" s="1">
        <f>IF(טבלה1013[[#This Row],[3 הפלגות זהות]]="","",IF(טבלה1013[[#This Row],[3 הפלגות זהות]]=1,טבלה1013[[#This Row],[LengthofCycle]],W1110))</f>
        <v>30</v>
      </c>
      <c r="X1111" s="1">
        <f>IF(טבלה1013[[#This Row],[וסת קבוע אחרון]]="","",IF(OR(טבלה1013[[#This Row],[LengthofCycle]]=טבלה1013[[#This Row],[וסת קבוע אחרון]],F1110=טבלה1013[[#This Row],[וסת קבוע אחרון]],F1109=טבלה1013[[#This Row],[וסת קבוע אחרון]]),1,0))</f>
        <v>0</v>
      </c>
      <c r="Y1111" s="1" t="str">
        <f>IF(OR(טבלה1013[[#This Row],[הווסת פעיל?]]=0,טבלה1013[[#This Row],[הווסת פעיל?]]=""),"",SUM(Y1110,טבלה1013[[#This Row],[הווסת פעיל?]]))</f>
        <v/>
      </c>
      <c r="Z1111" s="1" t="str">
        <f>IF(AND(טבלה1013[[#This Row],[כמה מחזורים עד עקירה]]&lt;&gt;"",Y1112=""),טבלה1013[[#This Row],[כמה מחזורים עד עקירה]],"")</f>
        <v/>
      </c>
      <c r="AA1111" s="1" t="str">
        <f>IF(AND(טבלה1013[[#This Row],[הווסת פעיל?]]=1,טבלה1013[[#This Row],[וסת קבוע אחרון]]&lt;&gt;W1110),טבלה1013[[#This Row],[וסת קבוע אחרון]],"")</f>
        <v/>
      </c>
      <c r="AB1111" s="1" t="str">
        <f>IF(AND(טבלה1013[[#This Row],[הווסת פעיל?]]=1,X1110=0,טבלה1013[[#This Row],[וסת קבוע אחרון]]=W1110),טבלה1013[[#This Row],[וסת קבוע אחרון]],"")</f>
        <v/>
      </c>
      <c r="AC1111" s="1" t="str">
        <f>IF(AND(טבלה1013[[#This Row],[הווסת פעיל?]]=1,X1110=0,טבלה1013[[#This Row],[וסת קבוע אחרון]]&lt;&gt;W1110),1,"")</f>
        <v/>
      </c>
      <c r="AD1111" s="1" t="str">
        <f>IF(AND(טבלה1013[[#This Row],[הווסת פעיל?]]&lt;&gt;"",B1112=1),טבלה1013[[#This Row],[CycleNumber]],"")</f>
        <v/>
      </c>
      <c r="AE1111" s="1" t="str">
        <f>IF(AND(טבלה1013[[#This Row],[הווסת פעיל?]]&lt;&gt;"",X1110=""),טבלה1013[[#This Row],[CycleNumber]],"")</f>
        <v/>
      </c>
      <c r="AF1111" s="1" t="str">
        <f>IF(B1112=1,"",IF(טבלה1013[[#This Row],[הווסת פעיל?]]=1,IF(טבלה1013[[#This Row],[וסת קבוע אחרון]]=F1112,1,0),""))</f>
        <v/>
      </c>
      <c r="AG1111" s="1" t="str">
        <f>IF(B1112=1,"",IF(טבלה1013[[#This Row],[הווסת פעיל?]]=1,IF(OR(טבלה1013[[#This Row],[וסת קבוע אחרון]]=F1112,F1112=טבלה1013[[#This Row],[LengthofCycle]]),1,0),""))</f>
        <v/>
      </c>
      <c r="AH1111" s="1" t="str">
        <f>IF(B1112=1,"",IF(טבלה1013[[#This Row],[הווסת פעיל?]]=1,IF(OR(טבלה1013[[#This Row],[וסת קבוע אחרון]]=F1112,F1112=טבלה1013[[#This Row],[LengthofCycle]],AND(טבלה1013[[#This Row],[LengthofCycle]]&lt;&gt;טבלה1013[[#This Row],[וסת קבוע אחרון]],OR(F1112=28,F1112=29))),1,0),""))</f>
        <v/>
      </c>
      <c r="AI1111" s="1" t="str">
        <f>IF(AND(טבלה1013[[#This Row],[הווסת פעיל?]]=1,B1112=1),1,"")</f>
        <v/>
      </c>
      <c r="AJ1111" s="4">
        <f>IF(AND(טבלה1013[[#This Row],[הווסת פעיל?]]&lt;&gt;1,B1112&lt;&gt;1,B1112&lt;&gt;""),IF(טבלה1013[[#This Row],[LengthofCycle]]=F1112,1,0),"")</f>
        <v>0</v>
      </c>
      <c r="AK1111" s="4">
        <f>IF(AND(טבלה1013[[#This Row],[הווסת פעיל?]]&lt;&gt;1,B1112&lt;&gt;1,B1112&lt;&gt;""),IF(OR(טבלה1013[[#This Row],[LengthofCycle]]=F1112,F1112=29),1,0),"")</f>
        <v>0</v>
      </c>
      <c r="AL1111" s="4">
        <f>IF(AND(טבלה1013[[#This Row],[הווסת פעיל?]]&lt;&gt;1,B1112&lt;&gt;1,B1112&lt;&gt;""),IF(OR(טבלה1013[[#This Row],[LengthofCycle]]=F1112,F1112=29,F1112=28),1,0),"")</f>
        <v>0</v>
      </c>
    </row>
    <row r="1112" spans="1:38" x14ac:dyDescent="0.25">
      <c r="A1112" s="1" t="s">
        <v>146</v>
      </c>
      <c r="B1112" s="1">
        <v>20</v>
      </c>
      <c r="C1112" s="1">
        <v>1</v>
      </c>
      <c r="D1112" s="1">
        <v>1</v>
      </c>
      <c r="E1112" s="1">
        <v>0</v>
      </c>
      <c r="F1112" s="1">
        <v>33</v>
      </c>
      <c r="G1112" s="1">
        <f>טבלה1013[[#This Row],[LengthofCycle]]+1</f>
        <v>34</v>
      </c>
      <c r="H1112" s="1" t="str">
        <f>IF(IFERROR(LOOKUP(טבלה1013[[#This Row],[ClientID]],קביעויות[השבוע]),FALSE)=טבלה1013[[#This Row],[ClientID]],1,"")</f>
        <v/>
      </c>
      <c r="I1112" s="1" t="str">
        <f>IF(AND(טבלה1013[[#This Row],[CycleNumber]]&gt;1,OR(B1113="",טבלה1013[[#This Row],[CycleNumber]]&gt;B1111)),IF(OR(AND(טבלה1013[[#This Row],[LengthofCycle]]=28,F1111=28),AND(טבלה1013[[#This Row],[LengthofCycle]]=35,F1111=35)),1,""),"")</f>
        <v/>
      </c>
      <c r="J1112" s="1" t="str">
        <f>IF(AND(טבלה1013[[#This Row],[וסת השבוע]]=1,I1111=1,טבלה1013[[#This Row],[CycleNumber]]&gt;B1111),1,"")</f>
        <v/>
      </c>
      <c r="K1112" s="1" t="str">
        <f>IF(טבלה1013[[#This Row],[CycleNumber]]=1,"",IF(טבלה1013[[#This Row],[וסת השבוע]]=1,0,IF(K1111="","",IF(K1111=0,IF(טבלה1013[[#This Row],[LengthofCycle]]=28,0,1),IF(K1111=1,IF(טבלה1013[[#This Row],[LengthofCycle]]+F1111=28*2,0,2),IF(K1111=2,IF(טבלה1013[[#This Row],[LengthofCycle]]+F1111+F1110=28*3,0,3),""))))))</f>
        <v/>
      </c>
      <c r="L1112" s="1" t="str">
        <f>IF(טבלה1013[[#This Row],[וסת השבוע]]=1,IF(טבלה1013[[#This Row],[וסת השבוע וההפלגה ביחד]]=1,L1111+1,0),IF(AND(טבלה1013[[#This Row],[CycleNumber]]&gt;B1111,טבלה1013[[#This Row],[CycleNumber]]&gt;1),IF(טבלה1013[[#This Row],[וסת השבוע פעיל?]]&lt;&gt;"",L1111+1,""),""))</f>
        <v/>
      </c>
      <c r="M1112" s="1" t="str">
        <f>IF(AND(טבלה1013[[#This Row],[וסת השבוע פעיל?]]&lt;&gt;"",טבלה1013[[#This Row],[CycleNumber]]&lt;B1113,B1113&lt;&gt;"",טבלה1013[[#This Row],[וסת השבוע פעיל?]]&lt;3),IF(K1113=0,IF(AND(טבלה1013[[#This Row],[וסת השבוע פעיל?]]&gt;0,I1113=1),0,1),0),"")</f>
        <v/>
      </c>
      <c r="N1112" s="1" t="str">
        <f t="shared" si="92"/>
        <v/>
      </c>
      <c r="O1112" s="1" t="str">
        <f>IF(AND(טבלה1013[[#This Row],[חיזוי - שבוע]]=1,J1113=1),1,"")</f>
        <v/>
      </c>
      <c r="P1112" s="1" t="str">
        <f>IF(AND(טבלה1013[[#This Row],[חיזוי טוב עם הפלגה?]]=1,טבלה1013[[#This Row],[וסת קבוע אחרון]]&lt;&gt;28,X1111=1),1,"")</f>
        <v/>
      </c>
      <c r="Q1112" s="1" t="str">
        <f>IF(AND(טבלה1013[[#This Row],[וסת השבוע פעיל?]]&lt;3,OR(טבלה1013[[#This Row],[CycleNumber]]&gt;B1113,B1113="")),1,"")</f>
        <v/>
      </c>
      <c r="R1112" s="1" t="str">
        <f>IF(טבלה1013[[#This Row],[האישה קבעה וסת שבוע?]]=1,IF(טבלה1013[[#This Row],[וסת השבוע פעיל?]]&lt;3,1,0),"")</f>
        <v/>
      </c>
      <c r="S11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2" s="1">
        <f t="shared" si="93"/>
        <v>0</v>
      </c>
      <c r="U1112" s="1">
        <f t="shared" si="94"/>
        <v>0</v>
      </c>
      <c r="V1112" s="1">
        <f t="shared" ref="V1112:V1175" si="95">IF(B1112&gt;4,IF(AND(F1112=F1111,F1111=F1110,F1110=F1109,F1109=F1108),1,0),"")</f>
        <v>0</v>
      </c>
      <c r="W1112" s="1">
        <f>IF(טבלה1013[[#This Row],[3 הפלגות זהות]]="","",IF(טבלה1013[[#This Row],[3 הפלגות זהות]]=1,טבלה1013[[#This Row],[LengthofCycle]],W1111))</f>
        <v>30</v>
      </c>
      <c r="X1112" s="1">
        <f>IF(טבלה1013[[#This Row],[וסת קבוע אחרון]]="","",IF(OR(טבלה1013[[#This Row],[LengthofCycle]]=טבלה1013[[#This Row],[וסת קבוע אחרון]],F1111=טבלה1013[[#This Row],[וסת קבוע אחרון]],F1110=טבלה1013[[#This Row],[וסת קבוע אחרון]]),1,0))</f>
        <v>0</v>
      </c>
      <c r="Y1112" s="1" t="str">
        <f>IF(OR(טבלה1013[[#This Row],[הווסת פעיל?]]=0,טבלה1013[[#This Row],[הווסת פעיל?]]=""),"",SUM(Y1111,טבלה1013[[#This Row],[הווסת פעיל?]]))</f>
        <v/>
      </c>
      <c r="Z1112" s="1" t="str">
        <f>IF(AND(טבלה1013[[#This Row],[כמה מחזורים עד עקירה]]&lt;&gt;"",Y1113=""),טבלה1013[[#This Row],[כמה מחזורים עד עקירה]],"")</f>
        <v/>
      </c>
      <c r="AA1112" s="1" t="str">
        <f>IF(AND(טבלה1013[[#This Row],[הווסת פעיל?]]=1,טבלה1013[[#This Row],[וסת קבוע אחרון]]&lt;&gt;W1111),טבלה1013[[#This Row],[וסת קבוע אחרון]],"")</f>
        <v/>
      </c>
      <c r="AB1112" s="1" t="str">
        <f>IF(AND(טבלה1013[[#This Row],[הווסת פעיל?]]=1,X1111=0,טבלה1013[[#This Row],[וסת קבוע אחרון]]=W1111),טבלה1013[[#This Row],[וסת קבוע אחרון]],"")</f>
        <v/>
      </c>
      <c r="AC1112" s="1" t="str">
        <f>IF(AND(טבלה1013[[#This Row],[הווסת פעיל?]]=1,X1111=0,טבלה1013[[#This Row],[וסת קבוע אחרון]]&lt;&gt;W1111),1,"")</f>
        <v/>
      </c>
      <c r="AD1112" s="1" t="str">
        <f>IF(AND(טבלה1013[[#This Row],[הווסת פעיל?]]&lt;&gt;"",B1113=1),טבלה1013[[#This Row],[CycleNumber]],"")</f>
        <v/>
      </c>
      <c r="AE1112" s="1" t="str">
        <f>IF(AND(טבלה1013[[#This Row],[הווסת פעיל?]]&lt;&gt;"",X1111=""),טבלה1013[[#This Row],[CycleNumber]],"")</f>
        <v/>
      </c>
      <c r="AF1112" s="1" t="str">
        <f>IF(B1113=1,"",IF(טבלה1013[[#This Row],[הווסת פעיל?]]=1,IF(טבלה1013[[#This Row],[וסת קבוע אחרון]]=F1113,1,0),""))</f>
        <v/>
      </c>
      <c r="AG1112" s="1" t="str">
        <f>IF(B1113=1,"",IF(טבלה1013[[#This Row],[הווסת פעיל?]]=1,IF(OR(טבלה1013[[#This Row],[וסת קבוע אחרון]]=F1113,F1113=טבלה1013[[#This Row],[LengthofCycle]]),1,0),""))</f>
        <v/>
      </c>
      <c r="AH1112" s="1" t="str">
        <f>IF(B1113=1,"",IF(טבלה1013[[#This Row],[הווסת פעיל?]]=1,IF(OR(טבלה1013[[#This Row],[וסת קבוע אחרון]]=F1113,F1113=טבלה1013[[#This Row],[LengthofCycle]],AND(טבלה1013[[#This Row],[LengthofCycle]]&lt;&gt;טבלה1013[[#This Row],[וסת קבוע אחרון]],OR(F1113=28,F1113=29))),1,0),""))</f>
        <v/>
      </c>
      <c r="AI1112" s="1" t="str">
        <f>IF(AND(טבלה1013[[#This Row],[הווסת פעיל?]]=1,B1113=1),1,"")</f>
        <v/>
      </c>
      <c r="AJ1112" s="4">
        <f>IF(AND(טבלה1013[[#This Row],[הווסת פעיל?]]&lt;&gt;1,B1113&lt;&gt;1,B1113&lt;&gt;""),IF(טבלה1013[[#This Row],[LengthofCycle]]=F1113,1,0),"")</f>
        <v>0</v>
      </c>
      <c r="AK1112" s="4">
        <f>IF(AND(טבלה1013[[#This Row],[הווסת פעיל?]]&lt;&gt;1,B1113&lt;&gt;1,B1113&lt;&gt;""),IF(OR(טבלה1013[[#This Row],[LengthofCycle]]=F1113,F1113=29),1,0),"")</f>
        <v>0</v>
      </c>
      <c r="AL1112" s="4">
        <f>IF(AND(טבלה1013[[#This Row],[הווסת פעיל?]]&lt;&gt;1,B1113&lt;&gt;1,B1113&lt;&gt;""),IF(OR(טבלה1013[[#This Row],[LengthofCycle]]=F1113,F1113=29,F1113=28),1,0),"")</f>
        <v>0</v>
      </c>
    </row>
    <row r="1113" spans="1:38" x14ac:dyDescent="0.25">
      <c r="A1113" s="1" t="s">
        <v>146</v>
      </c>
      <c r="B1113" s="1">
        <v>21</v>
      </c>
      <c r="C1113" s="1">
        <v>1</v>
      </c>
      <c r="D1113" s="1">
        <v>1</v>
      </c>
      <c r="E1113" s="1">
        <v>0</v>
      </c>
      <c r="F1113" s="1">
        <v>32</v>
      </c>
      <c r="G1113" s="1">
        <f>טבלה1013[[#This Row],[LengthofCycle]]+1</f>
        <v>33</v>
      </c>
      <c r="H1113" s="1" t="str">
        <f>IF(IFERROR(LOOKUP(טבלה1013[[#This Row],[ClientID]],קביעויות[השבוע]),FALSE)=טבלה1013[[#This Row],[ClientID]],1,"")</f>
        <v/>
      </c>
      <c r="I1113" s="1" t="str">
        <f>IF(AND(טבלה1013[[#This Row],[CycleNumber]]&gt;1,OR(B1114="",טבלה1013[[#This Row],[CycleNumber]]&gt;B1112)),IF(OR(AND(טבלה1013[[#This Row],[LengthofCycle]]=28,F1112=28),AND(טבלה1013[[#This Row],[LengthofCycle]]=35,F1112=35)),1,""),"")</f>
        <v/>
      </c>
      <c r="J1113" s="1" t="str">
        <f>IF(AND(טבלה1013[[#This Row],[וסת השבוע]]=1,I1112=1,טבלה1013[[#This Row],[CycleNumber]]&gt;B1112),1,"")</f>
        <v/>
      </c>
      <c r="K1113" s="1" t="str">
        <f>IF(טבלה1013[[#This Row],[CycleNumber]]=1,"",IF(טבלה1013[[#This Row],[וסת השבוע]]=1,0,IF(K1112="","",IF(K1112=0,IF(טבלה1013[[#This Row],[LengthofCycle]]=28,0,1),IF(K1112=1,IF(טבלה1013[[#This Row],[LengthofCycle]]+F1112=28*2,0,2),IF(K1112=2,IF(טבלה1013[[#This Row],[LengthofCycle]]+F1112+F1111=28*3,0,3),""))))))</f>
        <v/>
      </c>
      <c r="L1113" s="1" t="str">
        <f>IF(טבלה1013[[#This Row],[וסת השבוע]]=1,IF(טבלה1013[[#This Row],[וסת השבוע וההפלגה ביחד]]=1,L1112+1,0),IF(AND(טבלה1013[[#This Row],[CycleNumber]]&gt;B1112,טבלה1013[[#This Row],[CycleNumber]]&gt;1),IF(טבלה1013[[#This Row],[וסת השבוע פעיל?]]&lt;&gt;"",L1112+1,""),""))</f>
        <v/>
      </c>
      <c r="M1113" s="1" t="str">
        <f>IF(AND(טבלה1013[[#This Row],[וסת השבוע פעיל?]]&lt;&gt;"",טבלה1013[[#This Row],[CycleNumber]]&lt;B1114,B1114&lt;&gt;"",טבלה1013[[#This Row],[וסת השבוע פעיל?]]&lt;3),IF(K1114=0,IF(AND(טבלה1013[[#This Row],[וסת השבוע פעיל?]]&gt;0,I1114=1),0,1),0),"")</f>
        <v/>
      </c>
      <c r="N1113" s="1" t="str">
        <f t="shared" si="92"/>
        <v/>
      </c>
      <c r="O1113" s="1" t="str">
        <f>IF(AND(טבלה1013[[#This Row],[חיזוי - שבוע]]=1,J1114=1),1,"")</f>
        <v/>
      </c>
      <c r="P1113" s="1" t="str">
        <f>IF(AND(טבלה1013[[#This Row],[חיזוי טוב עם הפלגה?]]=1,טבלה1013[[#This Row],[וסת קבוע אחרון]]&lt;&gt;28,X1112=1),1,"")</f>
        <v/>
      </c>
      <c r="Q1113" s="1" t="str">
        <f>IF(AND(טבלה1013[[#This Row],[וסת השבוע פעיל?]]&lt;3,OR(טבלה1013[[#This Row],[CycleNumber]]&gt;B1114,B1114="")),1,"")</f>
        <v/>
      </c>
      <c r="R1113" s="1" t="str">
        <f>IF(טבלה1013[[#This Row],[האישה קבעה וסת שבוע?]]=1,IF(טבלה1013[[#This Row],[וסת השבוע פעיל?]]&lt;3,1,0),"")</f>
        <v/>
      </c>
      <c r="S11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3" s="1">
        <f t="shared" si="93"/>
        <v>0</v>
      </c>
      <c r="U1113" s="1">
        <f t="shared" si="94"/>
        <v>0</v>
      </c>
      <c r="V1113" s="1">
        <f t="shared" si="95"/>
        <v>0</v>
      </c>
      <c r="W1113" s="1">
        <f>IF(טבלה1013[[#This Row],[3 הפלגות זהות]]="","",IF(טבלה1013[[#This Row],[3 הפלגות זהות]]=1,טבלה1013[[#This Row],[LengthofCycle]],W1112))</f>
        <v>30</v>
      </c>
      <c r="X1113" s="1">
        <f>IF(טבלה1013[[#This Row],[וסת קבוע אחרון]]="","",IF(OR(טבלה1013[[#This Row],[LengthofCycle]]=טבלה1013[[#This Row],[וסת קבוע אחרון]],F1112=טבלה1013[[#This Row],[וסת קבוע אחרון]],F1111=טבלה1013[[#This Row],[וסת קבוע אחרון]]),1,0))</f>
        <v>0</v>
      </c>
      <c r="Y1113" s="1" t="str">
        <f>IF(OR(טבלה1013[[#This Row],[הווסת פעיל?]]=0,טבלה1013[[#This Row],[הווסת פעיל?]]=""),"",SUM(Y1112,טבלה1013[[#This Row],[הווסת פעיל?]]))</f>
        <v/>
      </c>
      <c r="Z1113" s="1" t="str">
        <f>IF(AND(טבלה1013[[#This Row],[כמה מחזורים עד עקירה]]&lt;&gt;"",Y1114=""),טבלה1013[[#This Row],[כמה מחזורים עד עקירה]],"")</f>
        <v/>
      </c>
      <c r="AA1113" s="1" t="str">
        <f>IF(AND(טבלה1013[[#This Row],[הווסת פעיל?]]=1,טבלה1013[[#This Row],[וסת קבוע אחרון]]&lt;&gt;W1112),טבלה1013[[#This Row],[וסת קבוע אחרון]],"")</f>
        <v/>
      </c>
      <c r="AB1113" s="1" t="str">
        <f>IF(AND(טבלה1013[[#This Row],[הווסת פעיל?]]=1,X1112=0,טבלה1013[[#This Row],[וסת קבוע אחרון]]=W1112),טבלה1013[[#This Row],[וסת קבוע אחרון]],"")</f>
        <v/>
      </c>
      <c r="AC1113" s="1" t="str">
        <f>IF(AND(טבלה1013[[#This Row],[הווסת פעיל?]]=1,X1112=0,טבלה1013[[#This Row],[וסת קבוע אחרון]]&lt;&gt;W1112),1,"")</f>
        <v/>
      </c>
      <c r="AD1113" s="1" t="str">
        <f>IF(AND(טבלה1013[[#This Row],[הווסת פעיל?]]&lt;&gt;"",B1114=1),טבלה1013[[#This Row],[CycleNumber]],"")</f>
        <v/>
      </c>
      <c r="AE1113" s="1" t="str">
        <f>IF(AND(טבלה1013[[#This Row],[הווסת פעיל?]]&lt;&gt;"",X1112=""),טבלה1013[[#This Row],[CycleNumber]],"")</f>
        <v/>
      </c>
      <c r="AF1113" s="1" t="str">
        <f>IF(B1114=1,"",IF(טבלה1013[[#This Row],[הווסת פעיל?]]=1,IF(טבלה1013[[#This Row],[וסת קבוע אחרון]]=F1114,1,0),""))</f>
        <v/>
      </c>
      <c r="AG1113" s="1" t="str">
        <f>IF(B1114=1,"",IF(טבלה1013[[#This Row],[הווסת פעיל?]]=1,IF(OR(טבלה1013[[#This Row],[וסת קבוע אחרון]]=F1114,F1114=טבלה1013[[#This Row],[LengthofCycle]]),1,0),""))</f>
        <v/>
      </c>
      <c r="AH1113" s="1" t="str">
        <f>IF(B1114=1,"",IF(טבלה1013[[#This Row],[הווסת פעיל?]]=1,IF(OR(טבלה1013[[#This Row],[וסת קבוע אחרון]]=F1114,F1114=טבלה1013[[#This Row],[LengthofCycle]],AND(טבלה1013[[#This Row],[LengthofCycle]]&lt;&gt;טבלה1013[[#This Row],[וסת קבוע אחרון]],OR(F1114=28,F1114=29))),1,0),""))</f>
        <v/>
      </c>
      <c r="AI1113" s="1" t="str">
        <f>IF(AND(טבלה1013[[#This Row],[הווסת פעיל?]]=1,B1114=1),1,"")</f>
        <v/>
      </c>
      <c r="AJ1113" s="4">
        <f>IF(AND(טבלה1013[[#This Row],[הווסת פעיל?]]&lt;&gt;1,B1114&lt;&gt;1,B1114&lt;&gt;""),IF(טבלה1013[[#This Row],[LengthofCycle]]=F1114,1,0),"")</f>
        <v>0</v>
      </c>
      <c r="AK1113" s="4">
        <f>IF(AND(טבלה1013[[#This Row],[הווסת פעיל?]]&lt;&gt;1,B1114&lt;&gt;1,B1114&lt;&gt;""),IF(OR(טבלה1013[[#This Row],[LengthofCycle]]=F1114,F1114=29),1,0),"")</f>
        <v>0</v>
      </c>
      <c r="AL1113" s="4">
        <f>IF(AND(טבלה1013[[#This Row],[הווסת פעיל?]]&lt;&gt;1,B1114&lt;&gt;1,B1114&lt;&gt;""),IF(OR(טבלה1013[[#This Row],[LengthofCycle]]=F1114,F1114=29,F1114=28),1,0),"")</f>
        <v>0</v>
      </c>
    </row>
    <row r="1114" spans="1:38" x14ac:dyDescent="0.25">
      <c r="A1114" s="1" t="s">
        <v>146</v>
      </c>
      <c r="B1114" s="1">
        <v>22</v>
      </c>
      <c r="C1114" s="1">
        <v>1</v>
      </c>
      <c r="D1114" s="1">
        <v>1</v>
      </c>
      <c r="E1114" s="1">
        <v>0</v>
      </c>
      <c r="F1114" s="1">
        <v>30</v>
      </c>
      <c r="G1114" s="1">
        <f>טבלה1013[[#This Row],[LengthofCycle]]+1</f>
        <v>31</v>
      </c>
      <c r="H1114" s="1" t="str">
        <f>IF(IFERROR(LOOKUP(טבלה1013[[#This Row],[ClientID]],קביעויות[השבוע]),FALSE)=טבלה1013[[#This Row],[ClientID]],1,"")</f>
        <v/>
      </c>
      <c r="I1114" s="1" t="str">
        <f>IF(AND(טבלה1013[[#This Row],[CycleNumber]]&gt;1,OR(B1115="",טבלה1013[[#This Row],[CycleNumber]]&gt;B1113)),IF(OR(AND(טבלה1013[[#This Row],[LengthofCycle]]=28,F1113=28),AND(טבלה1013[[#This Row],[LengthofCycle]]=35,F1113=35)),1,""),"")</f>
        <v/>
      </c>
      <c r="J1114" s="1" t="str">
        <f>IF(AND(טבלה1013[[#This Row],[וסת השבוע]]=1,I1113=1,טבלה1013[[#This Row],[CycleNumber]]&gt;B1113),1,"")</f>
        <v/>
      </c>
      <c r="K1114" s="1" t="str">
        <f>IF(טבלה1013[[#This Row],[CycleNumber]]=1,"",IF(טבלה1013[[#This Row],[וסת השבוע]]=1,0,IF(K1113="","",IF(K1113=0,IF(טבלה1013[[#This Row],[LengthofCycle]]=28,0,1),IF(K1113=1,IF(טבלה1013[[#This Row],[LengthofCycle]]+F1113=28*2,0,2),IF(K1113=2,IF(טבלה1013[[#This Row],[LengthofCycle]]+F1113+F1112=28*3,0,3),""))))))</f>
        <v/>
      </c>
      <c r="L1114" s="1" t="str">
        <f>IF(טבלה1013[[#This Row],[וסת השבוע]]=1,IF(טבלה1013[[#This Row],[וסת השבוע וההפלגה ביחד]]=1,L1113+1,0),IF(AND(טבלה1013[[#This Row],[CycleNumber]]&gt;B1113,טבלה1013[[#This Row],[CycleNumber]]&gt;1),IF(טבלה1013[[#This Row],[וסת השבוע פעיל?]]&lt;&gt;"",L1113+1,""),""))</f>
        <v/>
      </c>
      <c r="M1114" s="1" t="str">
        <f>IF(AND(טבלה1013[[#This Row],[וסת השבוע פעיל?]]&lt;&gt;"",טבלה1013[[#This Row],[CycleNumber]]&lt;B1115,B1115&lt;&gt;"",טבלה1013[[#This Row],[וסת השבוע פעיל?]]&lt;3),IF(K1115=0,IF(AND(טבלה1013[[#This Row],[וסת השבוע פעיל?]]&gt;0,I1115=1),0,1),0),"")</f>
        <v/>
      </c>
      <c r="N1114" s="1" t="str">
        <f t="shared" si="92"/>
        <v/>
      </c>
      <c r="O1114" s="1" t="str">
        <f>IF(AND(טבלה1013[[#This Row],[חיזוי - שבוע]]=1,J1115=1),1,"")</f>
        <v/>
      </c>
      <c r="P1114" s="1" t="str">
        <f>IF(AND(טבלה1013[[#This Row],[חיזוי טוב עם הפלגה?]]=1,טבלה1013[[#This Row],[וסת קבוע אחרון]]&lt;&gt;28,X1113=1),1,"")</f>
        <v/>
      </c>
      <c r="Q1114" s="1" t="str">
        <f>IF(AND(טבלה1013[[#This Row],[וסת השבוע פעיל?]]&lt;3,OR(טבלה1013[[#This Row],[CycleNumber]]&gt;B1115,B1115="")),1,"")</f>
        <v/>
      </c>
      <c r="R1114" s="1" t="str">
        <f>IF(טבלה1013[[#This Row],[האישה קבעה וסת שבוע?]]=1,IF(טבלה1013[[#This Row],[וסת השבוע פעיל?]]&lt;3,1,0),"")</f>
        <v/>
      </c>
      <c r="S11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4" s="1">
        <f t="shared" si="93"/>
        <v>0</v>
      </c>
      <c r="U1114" s="1">
        <f t="shared" si="94"/>
        <v>0</v>
      </c>
      <c r="V1114" s="1">
        <f t="shared" si="95"/>
        <v>0</v>
      </c>
      <c r="W1114" s="1">
        <f>IF(טבלה1013[[#This Row],[3 הפלגות זהות]]="","",IF(טבלה1013[[#This Row],[3 הפלגות זהות]]=1,טבלה1013[[#This Row],[LengthofCycle]],W1113))</f>
        <v>30</v>
      </c>
      <c r="X1114" s="1">
        <f>IF(טבלה1013[[#This Row],[וסת קבוע אחרון]]="","",IF(OR(טבלה1013[[#This Row],[LengthofCycle]]=טבלה1013[[#This Row],[וסת קבוע אחרון]],F1113=טבלה1013[[#This Row],[וסת קבוע אחרון]],F1112=טבלה1013[[#This Row],[וסת קבוע אחרון]]),1,0))</f>
        <v>1</v>
      </c>
      <c r="Y1114" s="1">
        <f>IF(OR(טבלה1013[[#This Row],[הווסת פעיל?]]=0,טבלה1013[[#This Row],[הווסת פעיל?]]=""),"",SUM(Y1113,טבלה1013[[#This Row],[הווסת פעיל?]]))</f>
        <v>1</v>
      </c>
      <c r="Z1114" s="1">
        <f>IF(AND(טבלה1013[[#This Row],[כמה מחזורים עד עקירה]]&lt;&gt;"",Y1115=""),טבלה1013[[#This Row],[כמה מחזורים עד עקירה]],"")</f>
        <v>1</v>
      </c>
      <c r="AA1114" s="1" t="str">
        <f>IF(AND(טבלה1013[[#This Row],[הווסת פעיל?]]=1,טבלה1013[[#This Row],[וסת קבוע אחרון]]&lt;&gt;W1113),טבלה1013[[#This Row],[וסת קבוע אחרון]],"")</f>
        <v/>
      </c>
      <c r="AB1114" s="1">
        <f>IF(AND(טבלה1013[[#This Row],[הווסת פעיל?]]=1,X1113=0,טבלה1013[[#This Row],[וסת קבוע אחרון]]=W1113),טבלה1013[[#This Row],[וסת קבוע אחרון]],"")</f>
        <v>30</v>
      </c>
      <c r="AC1114" s="1" t="str">
        <f>IF(AND(טבלה1013[[#This Row],[הווסת פעיל?]]=1,X1113=0,טבלה1013[[#This Row],[וסת קבוע אחרון]]&lt;&gt;W1113),1,"")</f>
        <v/>
      </c>
      <c r="AD1114" s="1">
        <f>IF(AND(טבלה1013[[#This Row],[הווסת פעיל?]]&lt;&gt;"",B1115=1),טבלה1013[[#This Row],[CycleNumber]],"")</f>
        <v>22</v>
      </c>
      <c r="AE1114" s="1" t="str">
        <f>IF(AND(טבלה1013[[#This Row],[הווסת פעיל?]]&lt;&gt;"",X1113=""),טבלה1013[[#This Row],[CycleNumber]],"")</f>
        <v/>
      </c>
      <c r="AF1114" s="1" t="str">
        <f>IF(B1115=1,"",IF(טבלה1013[[#This Row],[הווסת פעיל?]]=1,IF(טבלה1013[[#This Row],[וסת קבוע אחרון]]=F1115,1,0),""))</f>
        <v/>
      </c>
      <c r="AG1114" s="1" t="str">
        <f>IF(B1115=1,"",IF(טבלה1013[[#This Row],[הווסת פעיל?]]=1,IF(OR(טבלה1013[[#This Row],[וסת קבוע אחרון]]=F1115,F1115=טבלה1013[[#This Row],[LengthofCycle]]),1,0),""))</f>
        <v/>
      </c>
      <c r="AH1114" s="1" t="str">
        <f>IF(B1115=1,"",IF(טבלה1013[[#This Row],[הווסת פעיל?]]=1,IF(OR(טבלה1013[[#This Row],[וסת קבוע אחרון]]=F1115,F1115=טבלה1013[[#This Row],[LengthofCycle]],AND(טבלה1013[[#This Row],[LengthofCycle]]&lt;&gt;טבלה1013[[#This Row],[וסת קבוע אחרון]],OR(F1115=28,F1115=29))),1,0),""))</f>
        <v/>
      </c>
      <c r="AI1114" s="1">
        <f>IF(AND(טבלה1013[[#This Row],[הווסת פעיל?]]=1,B1115=1),1,"")</f>
        <v>1</v>
      </c>
      <c r="AJ1114" s="4" t="str">
        <f>IF(AND(טבלה1013[[#This Row],[הווסת פעיל?]]&lt;&gt;1,B1115&lt;&gt;1,B1115&lt;&gt;""),IF(טבלה1013[[#This Row],[LengthofCycle]]=F1115,1,0),"")</f>
        <v/>
      </c>
      <c r="AK1114" s="4" t="str">
        <f>IF(AND(טבלה1013[[#This Row],[הווסת פעיל?]]&lt;&gt;1,B1115&lt;&gt;1,B1115&lt;&gt;""),IF(OR(טבלה1013[[#This Row],[LengthofCycle]]=F1115,F1115=29),1,0),"")</f>
        <v/>
      </c>
      <c r="AL1114" s="4" t="str">
        <f>IF(AND(טבלה1013[[#This Row],[הווסת פעיל?]]&lt;&gt;1,B1115&lt;&gt;1,B1115&lt;&gt;""),IF(OR(טבלה1013[[#This Row],[LengthofCycle]]=F1115,F1115=29,F1115=28),1,0),"")</f>
        <v/>
      </c>
    </row>
    <row r="1115" spans="1:38" x14ac:dyDescent="0.25">
      <c r="A1115" s="1" t="s">
        <v>147</v>
      </c>
      <c r="B1115" s="1">
        <v>1</v>
      </c>
      <c r="C1115" s="1">
        <v>1</v>
      </c>
      <c r="D1115" s="1">
        <v>1</v>
      </c>
      <c r="E1115" s="1">
        <v>0</v>
      </c>
      <c r="F1115" s="1">
        <v>35</v>
      </c>
      <c r="G1115" s="1">
        <f>טבלה1013[[#This Row],[LengthofCycle]]+1</f>
        <v>36</v>
      </c>
      <c r="H1115" s="1" t="str">
        <f>IF(IFERROR(LOOKUP(טבלה1013[[#This Row],[ClientID]],קביעויות[השבוע]),FALSE)=טבלה1013[[#This Row],[ClientID]],1,"")</f>
        <v/>
      </c>
      <c r="I1115" s="1" t="str">
        <f>IF(AND(טבלה1013[[#This Row],[CycleNumber]]&gt;1,OR(B1116="",טבלה1013[[#This Row],[CycleNumber]]&gt;B1114)),IF(OR(AND(טבלה1013[[#This Row],[LengthofCycle]]=28,F1114=28),AND(טבלה1013[[#This Row],[LengthofCycle]]=35,F1114=35)),1,""),"")</f>
        <v/>
      </c>
      <c r="J1115" s="1" t="str">
        <f>IF(AND(טבלה1013[[#This Row],[וסת השבוע]]=1,I1114=1,טבלה1013[[#This Row],[CycleNumber]]&gt;B1114),1,"")</f>
        <v/>
      </c>
      <c r="K1115" s="1" t="str">
        <f>IF(טבלה1013[[#This Row],[CycleNumber]]=1,"",IF(טבלה1013[[#This Row],[וסת השבוע]]=1,0,IF(K1114="","",IF(K1114=0,IF(טבלה1013[[#This Row],[LengthofCycle]]=28,0,1),IF(K1114=1,IF(טבלה1013[[#This Row],[LengthofCycle]]+F1114=28*2,0,2),IF(K1114=2,IF(טבלה1013[[#This Row],[LengthofCycle]]+F1114+F1113=28*3,0,3),""))))))</f>
        <v/>
      </c>
      <c r="L1115" s="1" t="str">
        <f>IF(טבלה1013[[#This Row],[וסת השבוע]]=1,IF(טבלה1013[[#This Row],[וסת השבוע וההפלגה ביחד]]=1,L1114+1,0),IF(AND(טבלה1013[[#This Row],[CycleNumber]]&gt;B1114,טבלה1013[[#This Row],[CycleNumber]]&gt;1),IF(טבלה1013[[#This Row],[וסת השבוע פעיל?]]&lt;&gt;"",L1114+1,""),""))</f>
        <v/>
      </c>
      <c r="M1115" s="1" t="str">
        <f>IF(AND(טבלה1013[[#This Row],[וסת השבוע פעיל?]]&lt;&gt;"",טבלה1013[[#This Row],[CycleNumber]]&lt;B1116,B1116&lt;&gt;"",טבלה1013[[#This Row],[וסת השבוע פעיל?]]&lt;3),IF(K1116=0,IF(AND(טבלה1013[[#This Row],[וסת השבוע פעיל?]]&gt;0,I1116=1),0,1),0),"")</f>
        <v/>
      </c>
      <c r="N1115" s="1" t="str">
        <f t="shared" si="92"/>
        <v/>
      </c>
      <c r="O1115" s="1" t="str">
        <f>IF(AND(טבלה1013[[#This Row],[חיזוי - שבוע]]=1,J1116=1),1,"")</f>
        <v/>
      </c>
      <c r="P1115" s="1" t="str">
        <f>IF(AND(טבלה1013[[#This Row],[חיזוי טוב עם הפלגה?]]=1,טבלה1013[[#This Row],[וסת קבוע אחרון]]&lt;&gt;28,X1114=1),1,"")</f>
        <v/>
      </c>
      <c r="Q1115" s="1" t="str">
        <f>IF(AND(טבלה1013[[#This Row],[וסת השבוע פעיל?]]&lt;3,OR(טבלה1013[[#This Row],[CycleNumber]]&gt;B1116,B1116="")),1,"")</f>
        <v/>
      </c>
      <c r="R1115" s="1" t="str">
        <f>IF(טבלה1013[[#This Row],[האישה קבעה וסת שבוע?]]=1,IF(טבלה1013[[#This Row],[וסת השבוע פעיל?]]&lt;3,1,0),"")</f>
        <v/>
      </c>
      <c r="S11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5" s="1" t="str">
        <f t="shared" si="93"/>
        <v/>
      </c>
      <c r="U1115" s="1" t="str">
        <f t="shared" si="94"/>
        <v/>
      </c>
      <c r="V1115" s="1" t="str">
        <f t="shared" si="95"/>
        <v/>
      </c>
      <c r="W1115" s="1" t="str">
        <f>IF(טבלה1013[[#This Row],[3 הפלגות זהות]]="","",IF(טבלה1013[[#This Row],[3 הפלגות זהות]]=1,טבלה1013[[#This Row],[LengthofCycle]],W1114))</f>
        <v/>
      </c>
      <c r="Y1115" s="1" t="str">
        <f>IF(OR(טבלה1013[[#This Row],[הווסת פעיל?]]=0,טבלה1013[[#This Row],[הווסת פעיל?]]=""),"",SUM(Y1114,טבלה1013[[#This Row],[הווסת פעיל?]]))</f>
        <v/>
      </c>
      <c r="Z1115" s="1" t="str">
        <f>IF(AND(טבלה1013[[#This Row],[כמה מחזורים עד עקירה]]&lt;&gt;"",Y1116=""),טבלה1013[[#This Row],[כמה מחזורים עד עקירה]],"")</f>
        <v/>
      </c>
      <c r="AA1115" s="1" t="str">
        <f>IF(AND(טבלה1013[[#This Row],[הווסת פעיל?]]=1,טבלה1013[[#This Row],[וסת קבוע אחרון]]&lt;&gt;W1114),טבלה1013[[#This Row],[וסת קבוע אחרון]],"")</f>
        <v/>
      </c>
      <c r="AB1115" s="1" t="str">
        <f>IF(AND(טבלה1013[[#This Row],[הווסת פעיל?]]=1,X1114=0,טבלה1013[[#This Row],[וסת קבוע אחרון]]=W1114),טבלה1013[[#This Row],[וסת קבוע אחרון]],"")</f>
        <v/>
      </c>
      <c r="AC1115" s="1" t="str">
        <f>IF(AND(טבלה1013[[#This Row],[הווסת פעיל?]]=1,X1114=0,טבלה1013[[#This Row],[וסת קבוע אחרון]]&lt;&gt;W1114),1,"")</f>
        <v/>
      </c>
      <c r="AD1115" s="1" t="str">
        <f>IF(AND(טבלה1013[[#This Row],[הווסת פעיל?]]&lt;&gt;"",B1116=1),טבלה1013[[#This Row],[CycleNumber]],"")</f>
        <v/>
      </c>
      <c r="AE1115" s="1" t="str">
        <f>IF(AND(טבלה1013[[#This Row],[הווסת פעיל?]]&lt;&gt;"",X1114=""),טבלה1013[[#This Row],[CycleNumber]],"")</f>
        <v/>
      </c>
      <c r="AF1115" s="1" t="str">
        <f>IF(B1116=1,"",IF(טבלה1013[[#This Row],[הווסת פעיל?]]=1,IF(טבלה1013[[#This Row],[וסת קבוע אחרון]]=F1116,1,0),""))</f>
        <v/>
      </c>
      <c r="AG1115" s="1" t="str">
        <f>IF(B1116=1,"",IF(טבלה1013[[#This Row],[הווסת פעיל?]]=1,IF(OR(טבלה1013[[#This Row],[וסת קבוע אחרון]]=F1116,F1116=טבלה1013[[#This Row],[LengthofCycle]]),1,0),""))</f>
        <v/>
      </c>
      <c r="AH1115" s="1" t="str">
        <f>IF(B1116=1,"",IF(טבלה1013[[#This Row],[הווסת פעיל?]]=1,IF(OR(טבלה1013[[#This Row],[וסת קבוע אחרון]]=F1116,F1116=טבלה1013[[#This Row],[LengthofCycle]],AND(טבלה1013[[#This Row],[LengthofCycle]]&lt;&gt;טבלה1013[[#This Row],[וסת קבוע אחרון]],OR(F1116=28,F1116=29))),1,0),""))</f>
        <v/>
      </c>
      <c r="AI1115" s="1" t="str">
        <f>IF(AND(טבלה1013[[#This Row],[הווסת פעיל?]]=1,B1116=1),1,"")</f>
        <v/>
      </c>
      <c r="AJ1115" s="4">
        <f>IF(AND(טבלה1013[[#This Row],[הווסת פעיל?]]&lt;&gt;1,B1116&lt;&gt;1,B1116&lt;&gt;""),IF(טבלה1013[[#This Row],[LengthofCycle]]=F1116,1,0),"")</f>
        <v>0</v>
      </c>
      <c r="AK1115" s="4">
        <f>IF(AND(טבלה1013[[#This Row],[הווסת פעיל?]]&lt;&gt;1,B1116&lt;&gt;1,B1116&lt;&gt;""),IF(OR(טבלה1013[[#This Row],[LengthofCycle]]=F1116,F1116=29),1,0),"")</f>
        <v>0</v>
      </c>
      <c r="AL1115" s="4">
        <f>IF(AND(טבלה1013[[#This Row],[הווסת פעיל?]]&lt;&gt;1,B1116&lt;&gt;1,B1116&lt;&gt;""),IF(OR(טבלה1013[[#This Row],[LengthofCycle]]=F1116,F1116=29,F1116=28),1,0),"")</f>
        <v>0</v>
      </c>
    </row>
    <row r="1116" spans="1:38" x14ac:dyDescent="0.25">
      <c r="A1116" s="1" t="s">
        <v>147</v>
      </c>
      <c r="B1116" s="1">
        <v>2</v>
      </c>
      <c r="C1116" s="1">
        <v>1</v>
      </c>
      <c r="D1116" s="1">
        <v>1</v>
      </c>
      <c r="E1116" s="1">
        <v>0</v>
      </c>
      <c r="F1116" s="1">
        <v>33</v>
      </c>
      <c r="G1116" s="1">
        <f>טבלה1013[[#This Row],[LengthofCycle]]+1</f>
        <v>34</v>
      </c>
      <c r="H1116" s="1" t="str">
        <f>IF(IFERROR(LOOKUP(טבלה1013[[#This Row],[ClientID]],קביעויות[השבוע]),FALSE)=טבלה1013[[#This Row],[ClientID]],1,"")</f>
        <v/>
      </c>
      <c r="I1116" s="1" t="str">
        <f>IF(AND(טבלה1013[[#This Row],[CycleNumber]]&gt;1,OR(B1117="",טבלה1013[[#This Row],[CycleNumber]]&gt;B1115)),IF(OR(AND(טבלה1013[[#This Row],[LengthofCycle]]=28,F1115=28),AND(טבלה1013[[#This Row],[LengthofCycle]]=35,F1115=35)),1,""),"")</f>
        <v/>
      </c>
      <c r="J1116" s="1" t="str">
        <f>IF(AND(טבלה1013[[#This Row],[וסת השבוע]]=1,I1115=1,טבלה1013[[#This Row],[CycleNumber]]&gt;B1115),1,"")</f>
        <v/>
      </c>
      <c r="K1116" s="1" t="str">
        <f>IF(טבלה1013[[#This Row],[CycleNumber]]=1,"",IF(טבלה1013[[#This Row],[וסת השבוע]]=1,0,IF(K1115="","",IF(K1115=0,IF(טבלה1013[[#This Row],[LengthofCycle]]=28,0,1),IF(K1115=1,IF(טבלה1013[[#This Row],[LengthofCycle]]+F1115=28*2,0,2),IF(K1115=2,IF(טבלה1013[[#This Row],[LengthofCycle]]+F1115+F1114=28*3,0,3),""))))))</f>
        <v/>
      </c>
      <c r="L1116" s="1" t="str">
        <f>IF(טבלה1013[[#This Row],[וסת השבוע]]=1,IF(טבלה1013[[#This Row],[וסת השבוע וההפלגה ביחד]]=1,L1115+1,0),IF(AND(טבלה1013[[#This Row],[CycleNumber]]&gt;B1115,טבלה1013[[#This Row],[CycleNumber]]&gt;1),IF(טבלה1013[[#This Row],[וסת השבוע פעיל?]]&lt;&gt;"",L1115+1,""),""))</f>
        <v/>
      </c>
      <c r="M1116" s="1" t="str">
        <f>IF(AND(טבלה1013[[#This Row],[וסת השבוע פעיל?]]&lt;&gt;"",טבלה1013[[#This Row],[CycleNumber]]&lt;B1117,B1117&lt;&gt;"",טבלה1013[[#This Row],[וסת השבוע פעיל?]]&lt;3),IF(K1117=0,IF(AND(טבלה1013[[#This Row],[וסת השבוע פעיל?]]&gt;0,I1117=1),0,1),0),"")</f>
        <v/>
      </c>
      <c r="N1116" s="1" t="str">
        <f t="shared" si="92"/>
        <v/>
      </c>
      <c r="O1116" s="1" t="str">
        <f>IF(AND(טבלה1013[[#This Row],[חיזוי - שבוע]]=1,J1117=1),1,"")</f>
        <v/>
      </c>
      <c r="P1116" s="1" t="str">
        <f>IF(AND(טבלה1013[[#This Row],[חיזוי טוב עם הפלגה?]]=1,טבלה1013[[#This Row],[וסת קבוע אחרון]]&lt;&gt;28,X1115=1),1,"")</f>
        <v/>
      </c>
      <c r="Q1116" s="1" t="str">
        <f>IF(AND(טבלה1013[[#This Row],[וסת השבוע פעיל?]]&lt;3,OR(טבלה1013[[#This Row],[CycleNumber]]&gt;B1117,B1117="")),1,"")</f>
        <v/>
      </c>
      <c r="R1116" s="1" t="str">
        <f>IF(טבלה1013[[#This Row],[האישה קבעה וסת שבוע?]]=1,IF(טבלה1013[[#This Row],[וסת השבוע פעיל?]]&lt;3,1,0),"")</f>
        <v/>
      </c>
      <c r="S11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6" s="1" t="str">
        <f t="shared" si="93"/>
        <v/>
      </c>
      <c r="U1116" s="1" t="str">
        <f t="shared" si="94"/>
        <v/>
      </c>
      <c r="V1116" s="1" t="str">
        <f t="shared" si="95"/>
        <v/>
      </c>
      <c r="W1116" s="1" t="str">
        <f>IF(טבלה1013[[#This Row],[3 הפלגות זהות]]="","",IF(טבלה1013[[#This Row],[3 הפלגות זהות]]=1,טבלה1013[[#This Row],[LengthofCycle]],W1115))</f>
        <v/>
      </c>
      <c r="Y1116" s="1" t="str">
        <f>IF(OR(טבלה1013[[#This Row],[הווסת פעיל?]]=0,טבלה1013[[#This Row],[הווסת פעיל?]]=""),"",SUM(Y1115,טבלה1013[[#This Row],[הווסת פעיל?]]))</f>
        <v/>
      </c>
      <c r="Z1116" s="1" t="str">
        <f>IF(AND(טבלה1013[[#This Row],[כמה מחזורים עד עקירה]]&lt;&gt;"",Y1117=""),טבלה1013[[#This Row],[כמה מחזורים עד עקירה]],"")</f>
        <v/>
      </c>
      <c r="AA1116" s="1" t="str">
        <f>IF(AND(טבלה1013[[#This Row],[הווסת פעיל?]]=1,טבלה1013[[#This Row],[וסת קבוע אחרון]]&lt;&gt;W1115),טבלה1013[[#This Row],[וסת קבוע אחרון]],"")</f>
        <v/>
      </c>
      <c r="AB1116" s="1" t="str">
        <f>IF(AND(טבלה1013[[#This Row],[הווסת פעיל?]]=1,X1115=0,טבלה1013[[#This Row],[וסת קבוע אחרון]]=W1115),טבלה1013[[#This Row],[וסת קבוע אחרון]],"")</f>
        <v/>
      </c>
      <c r="AC1116" s="1" t="str">
        <f>IF(AND(טבלה1013[[#This Row],[הווסת פעיל?]]=1,X1115=0,טבלה1013[[#This Row],[וסת קבוע אחרון]]&lt;&gt;W1115),1,"")</f>
        <v/>
      </c>
      <c r="AD1116" s="1" t="str">
        <f>IF(AND(טבלה1013[[#This Row],[הווסת פעיל?]]&lt;&gt;"",B1117=1),טבלה1013[[#This Row],[CycleNumber]],"")</f>
        <v/>
      </c>
      <c r="AE1116" s="1" t="str">
        <f>IF(AND(טבלה1013[[#This Row],[הווסת פעיל?]]&lt;&gt;"",X1115=""),טבלה1013[[#This Row],[CycleNumber]],"")</f>
        <v/>
      </c>
      <c r="AF1116" s="1" t="str">
        <f>IF(B1117=1,"",IF(טבלה1013[[#This Row],[הווסת פעיל?]]=1,IF(טבלה1013[[#This Row],[וסת קבוע אחרון]]=F1117,1,0),""))</f>
        <v/>
      </c>
      <c r="AG1116" s="1" t="str">
        <f>IF(B1117=1,"",IF(טבלה1013[[#This Row],[הווסת פעיל?]]=1,IF(OR(טבלה1013[[#This Row],[וסת קבוע אחרון]]=F1117,F1117=טבלה1013[[#This Row],[LengthofCycle]]),1,0),""))</f>
        <v/>
      </c>
      <c r="AH1116" s="1" t="str">
        <f>IF(B1117=1,"",IF(טבלה1013[[#This Row],[הווסת פעיל?]]=1,IF(OR(טבלה1013[[#This Row],[וסת קבוע אחרון]]=F1117,F1117=טבלה1013[[#This Row],[LengthofCycle]],AND(טבלה1013[[#This Row],[LengthofCycle]]&lt;&gt;טבלה1013[[#This Row],[וסת קבוע אחרון]],OR(F1117=28,F1117=29))),1,0),""))</f>
        <v/>
      </c>
      <c r="AI1116" s="1" t="str">
        <f>IF(AND(טבלה1013[[#This Row],[הווסת פעיל?]]=1,B1117=1),1,"")</f>
        <v/>
      </c>
      <c r="AJ1116" s="4">
        <f>IF(AND(טבלה1013[[#This Row],[הווסת פעיל?]]&lt;&gt;1,B1117&lt;&gt;1,B1117&lt;&gt;""),IF(טבלה1013[[#This Row],[LengthofCycle]]=F1117,1,0),"")</f>
        <v>0</v>
      </c>
      <c r="AK1116" s="4">
        <f>IF(AND(טבלה1013[[#This Row],[הווסת פעיל?]]&lt;&gt;1,B1117&lt;&gt;1,B1117&lt;&gt;""),IF(OR(טבלה1013[[#This Row],[LengthofCycle]]=F1117,F1117=29),1,0),"")</f>
        <v>0</v>
      </c>
      <c r="AL1116" s="4">
        <f>IF(AND(טבלה1013[[#This Row],[הווסת פעיל?]]&lt;&gt;1,B1117&lt;&gt;1,B1117&lt;&gt;""),IF(OR(טבלה1013[[#This Row],[LengthofCycle]]=F1117,F1117=29,F1117=28),1,0),"")</f>
        <v>0</v>
      </c>
    </row>
    <row r="1117" spans="1:38" x14ac:dyDescent="0.25">
      <c r="A1117" s="1" t="s">
        <v>147</v>
      </c>
      <c r="B1117" s="1">
        <v>3</v>
      </c>
      <c r="C1117" s="1">
        <v>1</v>
      </c>
      <c r="D1117" s="1">
        <v>1</v>
      </c>
      <c r="E1117" s="1">
        <v>0</v>
      </c>
      <c r="F1117" s="1">
        <v>32</v>
      </c>
      <c r="G1117" s="1">
        <f>טבלה1013[[#This Row],[LengthofCycle]]+1</f>
        <v>33</v>
      </c>
      <c r="H1117" s="1" t="str">
        <f>IF(IFERROR(LOOKUP(טבלה1013[[#This Row],[ClientID]],קביעויות[השבוע]),FALSE)=טבלה1013[[#This Row],[ClientID]],1,"")</f>
        <v/>
      </c>
      <c r="I1117" s="1" t="str">
        <f>IF(AND(טבלה1013[[#This Row],[CycleNumber]]&gt;1,OR(B1118="",טבלה1013[[#This Row],[CycleNumber]]&gt;B1116)),IF(OR(AND(טבלה1013[[#This Row],[LengthofCycle]]=28,F1116=28),AND(טבלה1013[[#This Row],[LengthofCycle]]=35,F1116=35)),1,""),"")</f>
        <v/>
      </c>
      <c r="J1117" s="1" t="str">
        <f>IF(AND(טבלה1013[[#This Row],[וסת השבוע]]=1,I1116=1,טבלה1013[[#This Row],[CycleNumber]]&gt;B1116),1,"")</f>
        <v/>
      </c>
      <c r="K1117" s="1" t="str">
        <f>IF(טבלה1013[[#This Row],[CycleNumber]]=1,"",IF(טבלה1013[[#This Row],[וסת השבוע]]=1,0,IF(K1116="","",IF(K1116=0,IF(טבלה1013[[#This Row],[LengthofCycle]]=28,0,1),IF(K1116=1,IF(טבלה1013[[#This Row],[LengthofCycle]]+F1116=28*2,0,2),IF(K1116=2,IF(טבלה1013[[#This Row],[LengthofCycle]]+F1116+F1115=28*3,0,3),""))))))</f>
        <v/>
      </c>
      <c r="L1117" s="1" t="str">
        <f>IF(טבלה1013[[#This Row],[וסת השבוע]]=1,IF(טבלה1013[[#This Row],[וסת השבוע וההפלגה ביחד]]=1,L1116+1,0),IF(AND(טבלה1013[[#This Row],[CycleNumber]]&gt;B1116,טבלה1013[[#This Row],[CycleNumber]]&gt;1),IF(טבלה1013[[#This Row],[וסת השבוע פעיל?]]&lt;&gt;"",L1116+1,""),""))</f>
        <v/>
      </c>
      <c r="M1117" s="1" t="str">
        <f>IF(AND(טבלה1013[[#This Row],[וסת השבוע פעיל?]]&lt;&gt;"",טבלה1013[[#This Row],[CycleNumber]]&lt;B1118,B1118&lt;&gt;"",טבלה1013[[#This Row],[וסת השבוע פעיל?]]&lt;3),IF(K1118=0,IF(AND(טבלה1013[[#This Row],[וסת השבוע פעיל?]]&gt;0,I1118=1),0,1),0),"")</f>
        <v/>
      </c>
      <c r="N1117" s="1" t="str">
        <f t="shared" si="92"/>
        <v/>
      </c>
      <c r="O1117" s="1" t="str">
        <f>IF(AND(טבלה1013[[#This Row],[חיזוי - שבוע]]=1,J1118=1),1,"")</f>
        <v/>
      </c>
      <c r="P1117" s="1" t="str">
        <f>IF(AND(טבלה1013[[#This Row],[חיזוי טוב עם הפלגה?]]=1,טבלה1013[[#This Row],[וסת קבוע אחרון]]&lt;&gt;28,X1116=1),1,"")</f>
        <v/>
      </c>
      <c r="Q1117" s="1" t="str">
        <f>IF(AND(טבלה1013[[#This Row],[וסת השבוע פעיל?]]&lt;3,OR(טבלה1013[[#This Row],[CycleNumber]]&gt;B1118,B1118="")),1,"")</f>
        <v/>
      </c>
      <c r="R1117" s="1" t="str">
        <f>IF(טבלה1013[[#This Row],[האישה קבעה וסת שבוע?]]=1,IF(טבלה1013[[#This Row],[וסת השבוע פעיל?]]&lt;3,1,0),"")</f>
        <v/>
      </c>
      <c r="S11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7" s="1">
        <f t="shared" si="93"/>
        <v>0</v>
      </c>
      <c r="U1117" s="1" t="str">
        <f t="shared" si="94"/>
        <v/>
      </c>
      <c r="V1117" s="1" t="str">
        <f t="shared" si="95"/>
        <v/>
      </c>
      <c r="W1117" s="1" t="str">
        <f>IF(טבלה1013[[#This Row],[3 הפלגות זהות]]="","",IF(טבלה1013[[#This Row],[3 הפלגות זהות]]=1,טבלה1013[[#This Row],[LengthofCycle]],W1116))</f>
        <v/>
      </c>
      <c r="Y1117" s="1" t="str">
        <f>IF(OR(טבלה1013[[#This Row],[הווסת פעיל?]]=0,טבלה1013[[#This Row],[הווסת פעיל?]]=""),"",SUM(Y1116,טבלה1013[[#This Row],[הווסת פעיל?]]))</f>
        <v/>
      </c>
      <c r="Z1117" s="1" t="str">
        <f>IF(AND(טבלה1013[[#This Row],[כמה מחזורים עד עקירה]]&lt;&gt;"",Y1118=""),טבלה1013[[#This Row],[כמה מחזורים עד עקירה]],"")</f>
        <v/>
      </c>
      <c r="AA1117" s="1" t="str">
        <f>IF(AND(טבלה1013[[#This Row],[הווסת פעיל?]]=1,טבלה1013[[#This Row],[וסת קבוע אחרון]]&lt;&gt;W1116),טבלה1013[[#This Row],[וסת קבוע אחרון]],"")</f>
        <v/>
      </c>
      <c r="AB1117" s="1" t="str">
        <f>IF(AND(טבלה1013[[#This Row],[הווסת פעיל?]]=1,X1116=0,טבלה1013[[#This Row],[וסת קבוע אחרון]]=W1116),טבלה1013[[#This Row],[וסת קבוע אחרון]],"")</f>
        <v/>
      </c>
      <c r="AC1117" s="1" t="str">
        <f>IF(AND(טבלה1013[[#This Row],[הווסת פעיל?]]=1,X1116=0,טבלה1013[[#This Row],[וסת קבוע אחרון]]&lt;&gt;W1116),1,"")</f>
        <v/>
      </c>
      <c r="AD1117" s="1" t="str">
        <f>IF(AND(טבלה1013[[#This Row],[הווסת פעיל?]]&lt;&gt;"",B1118=1),טבלה1013[[#This Row],[CycleNumber]],"")</f>
        <v/>
      </c>
      <c r="AE1117" s="1" t="str">
        <f>IF(AND(טבלה1013[[#This Row],[הווסת פעיל?]]&lt;&gt;"",X1116=""),טבלה1013[[#This Row],[CycleNumber]],"")</f>
        <v/>
      </c>
      <c r="AF1117" s="1" t="str">
        <f>IF(B1118=1,"",IF(טבלה1013[[#This Row],[הווסת פעיל?]]=1,IF(טבלה1013[[#This Row],[וסת קבוע אחרון]]=F1118,1,0),""))</f>
        <v/>
      </c>
      <c r="AG1117" s="1" t="str">
        <f>IF(B1118=1,"",IF(טבלה1013[[#This Row],[הווסת פעיל?]]=1,IF(OR(טבלה1013[[#This Row],[וסת קבוע אחרון]]=F1118,F1118=טבלה1013[[#This Row],[LengthofCycle]]),1,0),""))</f>
        <v/>
      </c>
      <c r="AH1117" s="1" t="str">
        <f>IF(B1118=1,"",IF(טבלה1013[[#This Row],[הווסת פעיל?]]=1,IF(OR(טבלה1013[[#This Row],[וסת קבוע אחרון]]=F1118,F1118=טבלה1013[[#This Row],[LengthofCycle]],AND(טבלה1013[[#This Row],[LengthofCycle]]&lt;&gt;טבלה1013[[#This Row],[וסת קבוע אחרון]],OR(F1118=28,F1118=29))),1,0),""))</f>
        <v/>
      </c>
      <c r="AI1117" s="1" t="str">
        <f>IF(AND(טבלה1013[[#This Row],[הווסת פעיל?]]=1,B1118=1),1,"")</f>
        <v/>
      </c>
      <c r="AJ1117" s="4">
        <f>IF(AND(טבלה1013[[#This Row],[הווסת פעיל?]]&lt;&gt;1,B1118&lt;&gt;1,B1118&lt;&gt;""),IF(טבלה1013[[#This Row],[LengthofCycle]]=F1118,1,0),"")</f>
        <v>1</v>
      </c>
      <c r="AK1117" s="4">
        <f>IF(AND(טבלה1013[[#This Row],[הווסת פעיל?]]&lt;&gt;1,B1118&lt;&gt;1,B1118&lt;&gt;""),IF(OR(טבלה1013[[#This Row],[LengthofCycle]]=F1118,F1118=29),1,0),"")</f>
        <v>1</v>
      </c>
      <c r="AL1117" s="4">
        <f>IF(AND(טבלה1013[[#This Row],[הווסת פעיל?]]&lt;&gt;1,B1118&lt;&gt;1,B1118&lt;&gt;""),IF(OR(טבלה1013[[#This Row],[LengthofCycle]]=F1118,F1118=29,F1118=28),1,0),"")</f>
        <v>1</v>
      </c>
    </row>
    <row r="1118" spans="1:38" x14ac:dyDescent="0.25">
      <c r="A1118" s="1" t="s">
        <v>147</v>
      </c>
      <c r="B1118" s="1">
        <v>4</v>
      </c>
      <c r="C1118" s="1">
        <v>1</v>
      </c>
      <c r="D1118" s="1">
        <v>1</v>
      </c>
      <c r="E1118" s="1">
        <v>0</v>
      </c>
      <c r="F1118" s="1">
        <v>32</v>
      </c>
      <c r="G1118" s="1">
        <f>טבלה1013[[#This Row],[LengthofCycle]]+1</f>
        <v>33</v>
      </c>
      <c r="H1118" s="1" t="str">
        <f>IF(IFERROR(LOOKUP(טבלה1013[[#This Row],[ClientID]],קביעויות[השבוע]),FALSE)=טבלה1013[[#This Row],[ClientID]],1,"")</f>
        <v/>
      </c>
      <c r="I1118" s="1" t="str">
        <f>IF(AND(טבלה1013[[#This Row],[CycleNumber]]&gt;1,OR(B1119="",טבלה1013[[#This Row],[CycleNumber]]&gt;B1117)),IF(OR(AND(טבלה1013[[#This Row],[LengthofCycle]]=28,F1117=28),AND(טבלה1013[[#This Row],[LengthofCycle]]=35,F1117=35)),1,""),"")</f>
        <v/>
      </c>
      <c r="J1118" s="1" t="str">
        <f>IF(AND(טבלה1013[[#This Row],[וסת השבוע]]=1,I1117=1,טבלה1013[[#This Row],[CycleNumber]]&gt;B1117),1,"")</f>
        <v/>
      </c>
      <c r="K1118" s="1" t="str">
        <f>IF(טבלה1013[[#This Row],[CycleNumber]]=1,"",IF(טבלה1013[[#This Row],[וסת השבוע]]=1,0,IF(K1117="","",IF(K1117=0,IF(טבלה1013[[#This Row],[LengthofCycle]]=28,0,1),IF(K1117=1,IF(טבלה1013[[#This Row],[LengthofCycle]]+F1117=28*2,0,2),IF(K1117=2,IF(טבלה1013[[#This Row],[LengthofCycle]]+F1117+F1116=28*3,0,3),""))))))</f>
        <v/>
      </c>
      <c r="L1118" s="1" t="str">
        <f>IF(טבלה1013[[#This Row],[וסת השבוע]]=1,IF(טבלה1013[[#This Row],[וסת השבוע וההפלגה ביחד]]=1,L1117+1,0),IF(AND(טבלה1013[[#This Row],[CycleNumber]]&gt;B1117,טבלה1013[[#This Row],[CycleNumber]]&gt;1),IF(טבלה1013[[#This Row],[וסת השבוע פעיל?]]&lt;&gt;"",L1117+1,""),""))</f>
        <v/>
      </c>
      <c r="M1118" s="1" t="str">
        <f>IF(AND(טבלה1013[[#This Row],[וסת השבוע פעיל?]]&lt;&gt;"",טבלה1013[[#This Row],[CycleNumber]]&lt;B1119,B1119&lt;&gt;"",טבלה1013[[#This Row],[וסת השבוע פעיל?]]&lt;3),IF(K1119=0,IF(AND(טבלה1013[[#This Row],[וסת השבוע פעיל?]]&gt;0,I1119=1),0,1),0),"")</f>
        <v/>
      </c>
      <c r="N1118" s="1" t="str">
        <f t="shared" si="92"/>
        <v/>
      </c>
      <c r="O1118" s="1" t="str">
        <f>IF(AND(טבלה1013[[#This Row],[חיזוי - שבוע]]=1,J1119=1),1,"")</f>
        <v/>
      </c>
      <c r="P1118" s="1" t="str">
        <f>IF(AND(טבלה1013[[#This Row],[חיזוי טוב עם הפלגה?]]=1,טבלה1013[[#This Row],[וסת קבוע אחרון]]&lt;&gt;28,X1117=1),1,"")</f>
        <v/>
      </c>
      <c r="Q1118" s="1" t="str">
        <f>IF(AND(טבלה1013[[#This Row],[וסת השבוע פעיל?]]&lt;3,OR(טבלה1013[[#This Row],[CycleNumber]]&gt;B1119,B1119="")),1,"")</f>
        <v/>
      </c>
      <c r="R1118" s="1" t="str">
        <f>IF(טבלה1013[[#This Row],[האישה קבעה וסת שבוע?]]=1,IF(טבלה1013[[#This Row],[וסת השבוע פעיל?]]&lt;3,1,0),"")</f>
        <v/>
      </c>
      <c r="S11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8" s="1">
        <f t="shared" si="93"/>
        <v>0</v>
      </c>
      <c r="U1118" s="1">
        <f t="shared" si="94"/>
        <v>0</v>
      </c>
      <c r="V1118" s="1" t="str">
        <f t="shared" si="95"/>
        <v/>
      </c>
      <c r="W1118" s="1" t="str">
        <f>IF(טבלה1013[[#This Row],[3 הפלגות זהות]]="","",IF(טבלה1013[[#This Row],[3 הפלגות זהות]]=1,טבלה1013[[#This Row],[LengthofCycle]],W1117))</f>
        <v/>
      </c>
      <c r="Y1118" s="1" t="str">
        <f>IF(OR(טבלה1013[[#This Row],[הווסת פעיל?]]=0,טבלה1013[[#This Row],[הווסת פעיל?]]=""),"",SUM(Y1117,טבלה1013[[#This Row],[הווסת פעיל?]]))</f>
        <v/>
      </c>
      <c r="Z1118" s="1" t="str">
        <f>IF(AND(טבלה1013[[#This Row],[כמה מחזורים עד עקירה]]&lt;&gt;"",Y1119=""),טבלה1013[[#This Row],[כמה מחזורים עד עקירה]],"")</f>
        <v/>
      </c>
      <c r="AA1118" s="1" t="str">
        <f>IF(AND(טבלה1013[[#This Row],[הווסת פעיל?]]=1,טבלה1013[[#This Row],[וסת קבוע אחרון]]&lt;&gt;W1117),טבלה1013[[#This Row],[וסת קבוע אחרון]],"")</f>
        <v/>
      </c>
      <c r="AB1118" s="1" t="str">
        <f>IF(AND(טבלה1013[[#This Row],[הווסת פעיל?]]=1,X1117=0,טבלה1013[[#This Row],[וסת קבוע אחרון]]=W1117),טבלה1013[[#This Row],[וסת קבוע אחרון]],"")</f>
        <v/>
      </c>
      <c r="AC1118" s="1" t="str">
        <f>IF(AND(טבלה1013[[#This Row],[הווסת פעיל?]]=1,X1117=0,טבלה1013[[#This Row],[וסת קבוע אחרון]]&lt;&gt;W1117),1,"")</f>
        <v/>
      </c>
      <c r="AD1118" s="1" t="str">
        <f>IF(AND(טבלה1013[[#This Row],[הווסת פעיל?]]&lt;&gt;"",B1119=1),טבלה1013[[#This Row],[CycleNumber]],"")</f>
        <v/>
      </c>
      <c r="AE1118" s="1" t="str">
        <f>IF(AND(טבלה1013[[#This Row],[הווסת פעיל?]]&lt;&gt;"",X1117=""),טבלה1013[[#This Row],[CycleNumber]],"")</f>
        <v/>
      </c>
      <c r="AF1118" s="1" t="str">
        <f>IF(B1119=1,"",IF(טבלה1013[[#This Row],[הווסת פעיל?]]=1,IF(טבלה1013[[#This Row],[וסת קבוע אחרון]]=F1119,1,0),""))</f>
        <v/>
      </c>
      <c r="AG1118" s="1" t="str">
        <f>IF(B1119=1,"",IF(טבלה1013[[#This Row],[הווסת פעיל?]]=1,IF(OR(טבלה1013[[#This Row],[וסת קבוע אחרון]]=F1119,F1119=טבלה1013[[#This Row],[LengthofCycle]]),1,0),""))</f>
        <v/>
      </c>
      <c r="AH1118" s="1" t="str">
        <f>IF(B1119=1,"",IF(טבלה1013[[#This Row],[הווסת פעיל?]]=1,IF(OR(טבלה1013[[#This Row],[וסת קבוע אחרון]]=F1119,F1119=טבלה1013[[#This Row],[LengthofCycle]],AND(טבלה1013[[#This Row],[LengthofCycle]]&lt;&gt;טבלה1013[[#This Row],[וסת קבוע אחרון]],OR(F1119=28,F1119=29))),1,0),""))</f>
        <v/>
      </c>
      <c r="AI1118" s="1" t="str">
        <f>IF(AND(טבלה1013[[#This Row],[הווסת פעיל?]]=1,B1119=1),1,"")</f>
        <v/>
      </c>
      <c r="AJ1118" s="4">
        <f>IF(AND(טבלה1013[[#This Row],[הווסת פעיל?]]&lt;&gt;1,B1119&lt;&gt;1,B1119&lt;&gt;""),IF(טבלה1013[[#This Row],[LengthofCycle]]=F1119,1,0),"")</f>
        <v>0</v>
      </c>
      <c r="AK1118" s="4">
        <f>IF(AND(טבלה1013[[#This Row],[הווסת פעיל?]]&lt;&gt;1,B1119&lt;&gt;1,B1119&lt;&gt;""),IF(OR(טבלה1013[[#This Row],[LengthofCycle]]=F1119,F1119=29),1,0),"")</f>
        <v>0</v>
      </c>
      <c r="AL1118" s="4">
        <f>IF(AND(טבלה1013[[#This Row],[הווסת פעיל?]]&lt;&gt;1,B1119&lt;&gt;1,B1119&lt;&gt;""),IF(OR(טבלה1013[[#This Row],[LengthofCycle]]=F1119,F1119=29,F1119=28),1,0),"")</f>
        <v>0</v>
      </c>
    </row>
    <row r="1119" spans="1:38" x14ac:dyDescent="0.25">
      <c r="A1119" s="1" t="s">
        <v>147</v>
      </c>
      <c r="B1119" s="1">
        <v>5</v>
      </c>
      <c r="C1119" s="1">
        <v>1</v>
      </c>
      <c r="D1119" s="1">
        <v>1</v>
      </c>
      <c r="E1119" s="1">
        <v>0</v>
      </c>
      <c r="F1119" s="1">
        <v>36</v>
      </c>
      <c r="G1119" s="1">
        <f>טבלה1013[[#This Row],[LengthofCycle]]+1</f>
        <v>37</v>
      </c>
      <c r="H1119" s="1" t="str">
        <f>IF(IFERROR(LOOKUP(טבלה1013[[#This Row],[ClientID]],קביעויות[השבוע]),FALSE)=טבלה1013[[#This Row],[ClientID]],1,"")</f>
        <v/>
      </c>
      <c r="I1119" s="1" t="str">
        <f>IF(AND(טבלה1013[[#This Row],[CycleNumber]]&gt;1,OR(B1120="",טבלה1013[[#This Row],[CycleNumber]]&gt;B1118)),IF(OR(AND(טבלה1013[[#This Row],[LengthofCycle]]=28,F1118=28),AND(טבלה1013[[#This Row],[LengthofCycle]]=35,F1118=35)),1,""),"")</f>
        <v/>
      </c>
      <c r="J1119" s="1" t="str">
        <f>IF(AND(טבלה1013[[#This Row],[וסת השבוע]]=1,I1118=1,טבלה1013[[#This Row],[CycleNumber]]&gt;B1118),1,"")</f>
        <v/>
      </c>
      <c r="K1119" s="1" t="str">
        <f>IF(טבלה1013[[#This Row],[CycleNumber]]=1,"",IF(טבלה1013[[#This Row],[וסת השבוע]]=1,0,IF(K1118="","",IF(K1118=0,IF(טבלה1013[[#This Row],[LengthofCycle]]=28,0,1),IF(K1118=1,IF(טבלה1013[[#This Row],[LengthofCycle]]+F1118=28*2,0,2),IF(K1118=2,IF(טבלה1013[[#This Row],[LengthofCycle]]+F1118+F1117=28*3,0,3),""))))))</f>
        <v/>
      </c>
      <c r="L1119" s="1" t="str">
        <f>IF(טבלה1013[[#This Row],[וסת השבוע]]=1,IF(טבלה1013[[#This Row],[וסת השבוע וההפלגה ביחד]]=1,L1118+1,0),IF(AND(טבלה1013[[#This Row],[CycleNumber]]&gt;B1118,טבלה1013[[#This Row],[CycleNumber]]&gt;1),IF(טבלה1013[[#This Row],[וסת השבוע פעיל?]]&lt;&gt;"",L1118+1,""),""))</f>
        <v/>
      </c>
      <c r="M1119" s="1" t="str">
        <f>IF(AND(טבלה1013[[#This Row],[וסת השבוע פעיל?]]&lt;&gt;"",טבלה1013[[#This Row],[CycleNumber]]&lt;B1120,B1120&lt;&gt;"",טבלה1013[[#This Row],[וסת השבוע פעיל?]]&lt;3),IF(K1120=0,IF(AND(טבלה1013[[#This Row],[וסת השבוע פעיל?]]&gt;0,I1120=1),0,1),0),"")</f>
        <v/>
      </c>
      <c r="N1119" s="1" t="str">
        <f t="shared" si="92"/>
        <v/>
      </c>
      <c r="O1119" s="1" t="str">
        <f>IF(AND(טבלה1013[[#This Row],[חיזוי - שבוע]]=1,J1120=1),1,"")</f>
        <v/>
      </c>
      <c r="P1119" s="1" t="str">
        <f>IF(AND(טבלה1013[[#This Row],[חיזוי טוב עם הפלגה?]]=1,טבלה1013[[#This Row],[וסת קבוע אחרון]]&lt;&gt;28,X1118=1),1,"")</f>
        <v/>
      </c>
      <c r="Q1119" s="1" t="str">
        <f>IF(AND(טבלה1013[[#This Row],[וסת השבוע פעיל?]]&lt;3,OR(טבלה1013[[#This Row],[CycleNumber]]&gt;B1120,B1120="")),1,"")</f>
        <v/>
      </c>
      <c r="R1119" s="1" t="str">
        <f>IF(טבלה1013[[#This Row],[האישה קבעה וסת שבוע?]]=1,IF(טבלה1013[[#This Row],[וסת השבוע פעיל?]]&lt;3,1,0),"")</f>
        <v/>
      </c>
      <c r="S11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19" s="1">
        <f t="shared" si="93"/>
        <v>0</v>
      </c>
      <c r="U1119" s="1">
        <f t="shared" si="94"/>
        <v>0</v>
      </c>
      <c r="V1119" s="1">
        <f t="shared" si="95"/>
        <v>0</v>
      </c>
      <c r="W1119" s="1" t="str">
        <f>IF(טבלה1013[[#This Row],[3 הפלגות זהות]]="","",IF(טבלה1013[[#This Row],[3 הפלגות זהות]]=1,טבלה1013[[#This Row],[LengthofCycle]],W1118))</f>
        <v/>
      </c>
      <c r="Y1119" s="1" t="str">
        <f>IF(OR(טבלה1013[[#This Row],[הווסת פעיל?]]=0,טבלה1013[[#This Row],[הווסת פעיל?]]=""),"",SUM(Y1118,טבלה1013[[#This Row],[הווסת פעיל?]]))</f>
        <v/>
      </c>
      <c r="Z1119" s="1" t="str">
        <f>IF(AND(טבלה1013[[#This Row],[כמה מחזורים עד עקירה]]&lt;&gt;"",Y1120=""),טבלה1013[[#This Row],[כמה מחזורים עד עקירה]],"")</f>
        <v/>
      </c>
      <c r="AA1119" s="1" t="str">
        <f>IF(AND(טבלה1013[[#This Row],[הווסת פעיל?]]=1,טבלה1013[[#This Row],[וסת קבוע אחרון]]&lt;&gt;W1118),טבלה1013[[#This Row],[וסת קבוע אחרון]],"")</f>
        <v/>
      </c>
      <c r="AB1119" s="1" t="str">
        <f>IF(AND(טבלה1013[[#This Row],[הווסת פעיל?]]=1,X1118=0,טבלה1013[[#This Row],[וסת קבוע אחרון]]=W1118),טבלה1013[[#This Row],[וסת קבוע אחרון]],"")</f>
        <v/>
      </c>
      <c r="AC1119" s="1" t="str">
        <f>IF(AND(טבלה1013[[#This Row],[הווסת פעיל?]]=1,X1118=0,טבלה1013[[#This Row],[וסת קבוע אחרון]]&lt;&gt;W1118),1,"")</f>
        <v/>
      </c>
      <c r="AD1119" s="1" t="str">
        <f>IF(AND(טבלה1013[[#This Row],[הווסת פעיל?]]&lt;&gt;"",B1120=1),טבלה1013[[#This Row],[CycleNumber]],"")</f>
        <v/>
      </c>
      <c r="AE1119" s="1" t="str">
        <f>IF(AND(טבלה1013[[#This Row],[הווסת פעיל?]]&lt;&gt;"",X1118=""),טבלה1013[[#This Row],[CycleNumber]],"")</f>
        <v/>
      </c>
      <c r="AF1119" s="1" t="str">
        <f>IF(B1120=1,"",IF(טבלה1013[[#This Row],[הווסת פעיל?]]=1,IF(טבלה1013[[#This Row],[וסת קבוע אחרון]]=F1120,1,0),""))</f>
        <v/>
      </c>
      <c r="AG1119" s="1" t="str">
        <f>IF(B1120=1,"",IF(טבלה1013[[#This Row],[הווסת פעיל?]]=1,IF(OR(טבלה1013[[#This Row],[וסת קבוע אחרון]]=F1120,F1120=טבלה1013[[#This Row],[LengthofCycle]]),1,0),""))</f>
        <v/>
      </c>
      <c r="AH1119" s="1" t="str">
        <f>IF(B1120=1,"",IF(טבלה1013[[#This Row],[הווסת פעיל?]]=1,IF(OR(טבלה1013[[#This Row],[וסת קבוע אחרון]]=F1120,F1120=טבלה1013[[#This Row],[LengthofCycle]],AND(טבלה1013[[#This Row],[LengthofCycle]]&lt;&gt;טבלה1013[[#This Row],[וסת קבוע אחרון]],OR(F1120=28,F1120=29))),1,0),""))</f>
        <v/>
      </c>
      <c r="AI1119" s="1" t="str">
        <f>IF(AND(טבלה1013[[#This Row],[הווסת פעיל?]]=1,B1120=1),1,"")</f>
        <v/>
      </c>
      <c r="AJ1119" s="4">
        <f>IF(AND(טבלה1013[[#This Row],[הווסת פעיל?]]&lt;&gt;1,B1120&lt;&gt;1,B1120&lt;&gt;""),IF(טבלה1013[[#This Row],[LengthofCycle]]=F1120,1,0),"")</f>
        <v>0</v>
      </c>
      <c r="AK1119" s="4">
        <f>IF(AND(טבלה1013[[#This Row],[הווסת פעיל?]]&lt;&gt;1,B1120&lt;&gt;1,B1120&lt;&gt;""),IF(OR(טבלה1013[[#This Row],[LengthofCycle]]=F1120,F1120=29),1,0),"")</f>
        <v>0</v>
      </c>
      <c r="AL1119" s="4">
        <f>IF(AND(טבלה1013[[#This Row],[הווסת פעיל?]]&lt;&gt;1,B1120&lt;&gt;1,B1120&lt;&gt;""),IF(OR(טבלה1013[[#This Row],[LengthofCycle]]=F1120,F1120=29,F1120=28),1,0),"")</f>
        <v>0</v>
      </c>
    </row>
    <row r="1120" spans="1:38" x14ac:dyDescent="0.25">
      <c r="A1120" s="1" t="s">
        <v>147</v>
      </c>
      <c r="B1120" s="1">
        <v>6</v>
      </c>
      <c r="C1120" s="1">
        <v>1</v>
      </c>
      <c r="D1120" s="1">
        <v>1</v>
      </c>
      <c r="E1120" s="1">
        <v>0</v>
      </c>
      <c r="F1120" s="1">
        <v>31</v>
      </c>
      <c r="G1120" s="1">
        <f>טבלה1013[[#This Row],[LengthofCycle]]+1</f>
        <v>32</v>
      </c>
      <c r="H1120" s="1" t="str">
        <f>IF(IFERROR(LOOKUP(טבלה1013[[#This Row],[ClientID]],קביעויות[השבוע]),FALSE)=טבלה1013[[#This Row],[ClientID]],1,"")</f>
        <v/>
      </c>
      <c r="I1120" s="1" t="str">
        <f>IF(AND(טבלה1013[[#This Row],[CycleNumber]]&gt;1,OR(B1121="",טבלה1013[[#This Row],[CycleNumber]]&gt;B1119)),IF(OR(AND(טבלה1013[[#This Row],[LengthofCycle]]=28,F1119=28),AND(טבלה1013[[#This Row],[LengthofCycle]]=35,F1119=35)),1,""),"")</f>
        <v/>
      </c>
      <c r="J1120" s="1" t="str">
        <f>IF(AND(טבלה1013[[#This Row],[וסת השבוע]]=1,I1119=1,טבלה1013[[#This Row],[CycleNumber]]&gt;B1119),1,"")</f>
        <v/>
      </c>
      <c r="K1120" s="1" t="str">
        <f>IF(טבלה1013[[#This Row],[CycleNumber]]=1,"",IF(טבלה1013[[#This Row],[וסת השבוע]]=1,0,IF(K1119="","",IF(K1119=0,IF(טבלה1013[[#This Row],[LengthofCycle]]=28,0,1),IF(K1119=1,IF(טבלה1013[[#This Row],[LengthofCycle]]+F1119=28*2,0,2),IF(K1119=2,IF(טבלה1013[[#This Row],[LengthofCycle]]+F1119+F1118=28*3,0,3),""))))))</f>
        <v/>
      </c>
      <c r="L1120" s="1" t="str">
        <f>IF(טבלה1013[[#This Row],[וסת השבוע]]=1,IF(טבלה1013[[#This Row],[וסת השבוע וההפלגה ביחד]]=1,L1119+1,0),IF(AND(טבלה1013[[#This Row],[CycleNumber]]&gt;B1119,טבלה1013[[#This Row],[CycleNumber]]&gt;1),IF(טבלה1013[[#This Row],[וסת השבוע פעיל?]]&lt;&gt;"",L1119+1,""),""))</f>
        <v/>
      </c>
      <c r="M1120" s="1" t="str">
        <f>IF(AND(טבלה1013[[#This Row],[וסת השבוע פעיל?]]&lt;&gt;"",טבלה1013[[#This Row],[CycleNumber]]&lt;B1121,B1121&lt;&gt;"",טבלה1013[[#This Row],[וסת השבוע פעיל?]]&lt;3),IF(K1121=0,IF(AND(טבלה1013[[#This Row],[וסת השבוע פעיל?]]&gt;0,I1121=1),0,1),0),"")</f>
        <v/>
      </c>
      <c r="N1120" s="1" t="str">
        <f t="shared" si="92"/>
        <v/>
      </c>
      <c r="O1120" s="1" t="str">
        <f>IF(AND(טבלה1013[[#This Row],[חיזוי - שבוע]]=1,J1121=1),1,"")</f>
        <v/>
      </c>
      <c r="P1120" s="1" t="str">
        <f>IF(AND(טבלה1013[[#This Row],[חיזוי טוב עם הפלגה?]]=1,טבלה1013[[#This Row],[וסת קבוע אחרון]]&lt;&gt;28,X1119=1),1,"")</f>
        <v/>
      </c>
      <c r="Q1120" s="1" t="str">
        <f>IF(AND(טבלה1013[[#This Row],[וסת השבוע פעיל?]]&lt;3,OR(טבלה1013[[#This Row],[CycleNumber]]&gt;B1121,B1121="")),1,"")</f>
        <v/>
      </c>
      <c r="R1120" s="1" t="str">
        <f>IF(טבלה1013[[#This Row],[האישה קבעה וסת שבוע?]]=1,IF(טבלה1013[[#This Row],[וסת השבוע פעיל?]]&lt;3,1,0),"")</f>
        <v/>
      </c>
      <c r="S11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0" s="1">
        <f t="shared" si="93"/>
        <v>0</v>
      </c>
      <c r="U1120" s="1">
        <f t="shared" si="94"/>
        <v>0</v>
      </c>
      <c r="V1120" s="1">
        <f t="shared" si="95"/>
        <v>0</v>
      </c>
      <c r="W1120" s="1" t="str">
        <f>IF(טבלה1013[[#This Row],[3 הפלגות זהות]]="","",IF(טבלה1013[[#This Row],[3 הפלגות זהות]]=1,טבלה1013[[#This Row],[LengthofCycle]],W1119))</f>
        <v/>
      </c>
      <c r="Y1120" s="1" t="str">
        <f>IF(OR(טבלה1013[[#This Row],[הווסת פעיל?]]=0,טבלה1013[[#This Row],[הווסת פעיל?]]=""),"",SUM(Y1119,טבלה1013[[#This Row],[הווסת פעיל?]]))</f>
        <v/>
      </c>
      <c r="Z1120" s="1" t="str">
        <f>IF(AND(טבלה1013[[#This Row],[כמה מחזורים עד עקירה]]&lt;&gt;"",Y1121=""),טבלה1013[[#This Row],[כמה מחזורים עד עקירה]],"")</f>
        <v/>
      </c>
      <c r="AA1120" s="1" t="str">
        <f>IF(AND(טבלה1013[[#This Row],[הווסת פעיל?]]=1,טבלה1013[[#This Row],[וסת קבוע אחרון]]&lt;&gt;W1119),טבלה1013[[#This Row],[וסת קבוע אחרון]],"")</f>
        <v/>
      </c>
      <c r="AB1120" s="1" t="str">
        <f>IF(AND(טבלה1013[[#This Row],[הווסת פעיל?]]=1,X1119=0,טבלה1013[[#This Row],[וסת קבוע אחרון]]=W1119),טבלה1013[[#This Row],[וסת קבוע אחרון]],"")</f>
        <v/>
      </c>
      <c r="AC1120" s="1" t="str">
        <f>IF(AND(טבלה1013[[#This Row],[הווסת פעיל?]]=1,X1119=0,טבלה1013[[#This Row],[וסת קבוע אחרון]]&lt;&gt;W1119),1,"")</f>
        <v/>
      </c>
      <c r="AD1120" s="1" t="str">
        <f>IF(AND(טבלה1013[[#This Row],[הווסת פעיל?]]&lt;&gt;"",B1121=1),טבלה1013[[#This Row],[CycleNumber]],"")</f>
        <v/>
      </c>
      <c r="AE1120" s="1" t="str">
        <f>IF(AND(טבלה1013[[#This Row],[הווסת פעיל?]]&lt;&gt;"",X1119=""),טבלה1013[[#This Row],[CycleNumber]],"")</f>
        <v/>
      </c>
      <c r="AF1120" s="1" t="str">
        <f>IF(B1121=1,"",IF(טבלה1013[[#This Row],[הווסת פעיל?]]=1,IF(טבלה1013[[#This Row],[וסת קבוע אחרון]]=F1121,1,0),""))</f>
        <v/>
      </c>
      <c r="AG1120" s="1" t="str">
        <f>IF(B1121=1,"",IF(טבלה1013[[#This Row],[הווסת פעיל?]]=1,IF(OR(טבלה1013[[#This Row],[וסת קבוע אחרון]]=F1121,F1121=טבלה1013[[#This Row],[LengthofCycle]]),1,0),""))</f>
        <v/>
      </c>
      <c r="AH1120" s="1" t="str">
        <f>IF(B1121=1,"",IF(טבלה1013[[#This Row],[הווסת פעיל?]]=1,IF(OR(טבלה1013[[#This Row],[וסת קבוע אחרון]]=F1121,F1121=טבלה1013[[#This Row],[LengthofCycle]],AND(טבלה1013[[#This Row],[LengthofCycle]]&lt;&gt;טבלה1013[[#This Row],[וסת קבוע אחרון]],OR(F1121=28,F1121=29))),1,0),""))</f>
        <v/>
      </c>
      <c r="AI1120" s="1" t="str">
        <f>IF(AND(טבלה1013[[#This Row],[הווסת פעיל?]]=1,B1121=1),1,"")</f>
        <v/>
      </c>
      <c r="AJ1120" s="4">
        <f>IF(AND(טבלה1013[[#This Row],[הווסת פעיל?]]&lt;&gt;1,B1121&lt;&gt;1,B1121&lt;&gt;""),IF(טבלה1013[[#This Row],[LengthofCycle]]=F1121,1,0),"")</f>
        <v>0</v>
      </c>
      <c r="AK1120" s="4">
        <f>IF(AND(טבלה1013[[#This Row],[הווסת פעיל?]]&lt;&gt;1,B1121&lt;&gt;1,B1121&lt;&gt;""),IF(OR(טבלה1013[[#This Row],[LengthofCycle]]=F1121,F1121=29),1,0),"")</f>
        <v>0</v>
      </c>
      <c r="AL1120" s="4">
        <f>IF(AND(טבלה1013[[#This Row],[הווסת פעיל?]]&lt;&gt;1,B1121&lt;&gt;1,B1121&lt;&gt;""),IF(OR(טבלה1013[[#This Row],[LengthofCycle]]=F1121,F1121=29,F1121=28),1,0),"")</f>
        <v>0</v>
      </c>
    </row>
    <row r="1121" spans="1:38" x14ac:dyDescent="0.25">
      <c r="A1121" s="1" t="s">
        <v>147</v>
      </c>
      <c r="B1121" s="1">
        <v>7</v>
      </c>
      <c r="C1121" s="1">
        <v>1</v>
      </c>
      <c r="D1121" s="1">
        <v>1</v>
      </c>
      <c r="E1121" s="1">
        <v>0</v>
      </c>
      <c r="F1121" s="1">
        <v>42</v>
      </c>
      <c r="G1121" s="1">
        <f>טבלה1013[[#This Row],[LengthofCycle]]+1</f>
        <v>43</v>
      </c>
      <c r="H1121" s="1" t="str">
        <f>IF(IFERROR(LOOKUP(טבלה1013[[#This Row],[ClientID]],קביעויות[השבוע]),FALSE)=טבלה1013[[#This Row],[ClientID]],1,"")</f>
        <v/>
      </c>
      <c r="I1121" s="1" t="str">
        <f>IF(AND(טבלה1013[[#This Row],[CycleNumber]]&gt;1,OR(B1122="",טבלה1013[[#This Row],[CycleNumber]]&gt;B1120)),IF(OR(AND(טבלה1013[[#This Row],[LengthofCycle]]=28,F1120=28),AND(טבלה1013[[#This Row],[LengthofCycle]]=35,F1120=35)),1,""),"")</f>
        <v/>
      </c>
      <c r="J1121" s="1" t="str">
        <f>IF(AND(טבלה1013[[#This Row],[וסת השבוע]]=1,I1120=1,טבלה1013[[#This Row],[CycleNumber]]&gt;B1120),1,"")</f>
        <v/>
      </c>
      <c r="K1121" s="1" t="str">
        <f>IF(טבלה1013[[#This Row],[CycleNumber]]=1,"",IF(טבלה1013[[#This Row],[וסת השבוע]]=1,0,IF(K1120="","",IF(K1120=0,IF(טבלה1013[[#This Row],[LengthofCycle]]=28,0,1),IF(K1120=1,IF(טבלה1013[[#This Row],[LengthofCycle]]+F1120=28*2,0,2),IF(K1120=2,IF(טבלה1013[[#This Row],[LengthofCycle]]+F1120+F1119=28*3,0,3),""))))))</f>
        <v/>
      </c>
      <c r="L1121" s="1" t="str">
        <f>IF(טבלה1013[[#This Row],[וסת השבוע]]=1,IF(טבלה1013[[#This Row],[וסת השבוע וההפלגה ביחד]]=1,L1120+1,0),IF(AND(טבלה1013[[#This Row],[CycleNumber]]&gt;B1120,טבלה1013[[#This Row],[CycleNumber]]&gt;1),IF(טבלה1013[[#This Row],[וסת השבוע פעיל?]]&lt;&gt;"",L1120+1,""),""))</f>
        <v/>
      </c>
      <c r="M1121" s="1" t="str">
        <f>IF(AND(טבלה1013[[#This Row],[וסת השבוע פעיל?]]&lt;&gt;"",טבלה1013[[#This Row],[CycleNumber]]&lt;B1122,B1122&lt;&gt;"",טבלה1013[[#This Row],[וסת השבוע פעיל?]]&lt;3),IF(K1122=0,IF(AND(טבלה1013[[#This Row],[וסת השבוע פעיל?]]&gt;0,I1122=1),0,1),0),"")</f>
        <v/>
      </c>
      <c r="N1121" s="1" t="str">
        <f t="shared" si="92"/>
        <v/>
      </c>
      <c r="O1121" s="1" t="str">
        <f>IF(AND(טבלה1013[[#This Row],[חיזוי - שבוע]]=1,J1122=1),1,"")</f>
        <v/>
      </c>
      <c r="P1121" s="1" t="str">
        <f>IF(AND(טבלה1013[[#This Row],[חיזוי טוב עם הפלגה?]]=1,טבלה1013[[#This Row],[וסת קבוע אחרון]]&lt;&gt;28,X1120=1),1,"")</f>
        <v/>
      </c>
      <c r="Q1121" s="1" t="str">
        <f>IF(AND(טבלה1013[[#This Row],[וסת השבוע פעיל?]]&lt;3,OR(טבלה1013[[#This Row],[CycleNumber]]&gt;B1122,B1122="")),1,"")</f>
        <v/>
      </c>
      <c r="R1121" s="1" t="str">
        <f>IF(טבלה1013[[#This Row],[האישה קבעה וסת שבוע?]]=1,IF(טבלה1013[[#This Row],[וסת השבוע פעיל?]]&lt;3,1,0),"")</f>
        <v/>
      </c>
      <c r="S11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1" s="1">
        <f t="shared" si="93"/>
        <v>0</v>
      </c>
      <c r="U1121" s="1">
        <f t="shared" si="94"/>
        <v>0</v>
      </c>
      <c r="V1121" s="1">
        <f t="shared" si="95"/>
        <v>0</v>
      </c>
      <c r="W1121" s="1" t="str">
        <f>IF(טבלה1013[[#This Row],[3 הפלגות זהות]]="","",IF(טבלה1013[[#This Row],[3 הפלגות זהות]]=1,טבלה1013[[#This Row],[LengthofCycle]],W1120))</f>
        <v/>
      </c>
      <c r="Y1121" s="1" t="str">
        <f>IF(OR(טבלה1013[[#This Row],[הווסת פעיל?]]=0,טבלה1013[[#This Row],[הווסת פעיל?]]=""),"",SUM(Y1120,טבלה1013[[#This Row],[הווסת פעיל?]]))</f>
        <v/>
      </c>
      <c r="Z1121" s="1" t="str">
        <f>IF(AND(טבלה1013[[#This Row],[כמה מחזורים עד עקירה]]&lt;&gt;"",Y1122=""),טבלה1013[[#This Row],[כמה מחזורים עד עקירה]],"")</f>
        <v/>
      </c>
      <c r="AA1121" s="1" t="str">
        <f>IF(AND(טבלה1013[[#This Row],[הווסת פעיל?]]=1,טבלה1013[[#This Row],[וסת קבוע אחרון]]&lt;&gt;W1120),טבלה1013[[#This Row],[וסת קבוע אחרון]],"")</f>
        <v/>
      </c>
      <c r="AB1121" s="1" t="str">
        <f>IF(AND(טבלה1013[[#This Row],[הווסת פעיל?]]=1,X1120=0,טבלה1013[[#This Row],[וסת קבוע אחרון]]=W1120),טבלה1013[[#This Row],[וסת קבוע אחרון]],"")</f>
        <v/>
      </c>
      <c r="AC1121" s="1" t="str">
        <f>IF(AND(טבלה1013[[#This Row],[הווסת פעיל?]]=1,X1120=0,טבלה1013[[#This Row],[וסת קבוע אחרון]]&lt;&gt;W1120),1,"")</f>
        <v/>
      </c>
      <c r="AD1121" s="1" t="str">
        <f>IF(AND(טבלה1013[[#This Row],[הווסת פעיל?]]&lt;&gt;"",B1122=1),טבלה1013[[#This Row],[CycleNumber]],"")</f>
        <v/>
      </c>
      <c r="AE1121" s="1" t="str">
        <f>IF(AND(טבלה1013[[#This Row],[הווסת פעיל?]]&lt;&gt;"",X1120=""),טבלה1013[[#This Row],[CycleNumber]],"")</f>
        <v/>
      </c>
      <c r="AF1121" s="1" t="str">
        <f>IF(B1122=1,"",IF(טבלה1013[[#This Row],[הווסת פעיל?]]=1,IF(טבלה1013[[#This Row],[וסת קבוע אחרון]]=F1122,1,0),""))</f>
        <v/>
      </c>
      <c r="AG1121" s="1" t="str">
        <f>IF(B1122=1,"",IF(טבלה1013[[#This Row],[הווסת פעיל?]]=1,IF(OR(טבלה1013[[#This Row],[וסת קבוע אחרון]]=F1122,F1122=טבלה1013[[#This Row],[LengthofCycle]]),1,0),""))</f>
        <v/>
      </c>
      <c r="AH1121" s="1" t="str">
        <f>IF(B1122=1,"",IF(טבלה1013[[#This Row],[הווסת פעיל?]]=1,IF(OR(טבלה1013[[#This Row],[וסת קבוע אחרון]]=F1122,F1122=טבלה1013[[#This Row],[LengthofCycle]],AND(טבלה1013[[#This Row],[LengthofCycle]]&lt;&gt;טבלה1013[[#This Row],[וסת קבוע אחרון]],OR(F1122=28,F1122=29))),1,0),""))</f>
        <v/>
      </c>
      <c r="AI1121" s="1" t="str">
        <f>IF(AND(טבלה1013[[#This Row],[הווסת פעיל?]]=1,B1122=1),1,"")</f>
        <v/>
      </c>
      <c r="AJ1121" s="4">
        <f>IF(AND(טבלה1013[[#This Row],[הווסת פעיל?]]&lt;&gt;1,B1122&lt;&gt;1,B1122&lt;&gt;""),IF(טבלה1013[[#This Row],[LengthofCycle]]=F1122,1,0),"")</f>
        <v>0</v>
      </c>
      <c r="AK1121" s="4">
        <f>IF(AND(טבלה1013[[#This Row],[הווסת פעיל?]]&lt;&gt;1,B1122&lt;&gt;1,B1122&lt;&gt;""),IF(OR(טבלה1013[[#This Row],[LengthofCycle]]=F1122,F1122=29),1,0),"")</f>
        <v>0</v>
      </c>
      <c r="AL1121" s="4">
        <f>IF(AND(טבלה1013[[#This Row],[הווסת פעיל?]]&lt;&gt;1,B1122&lt;&gt;1,B1122&lt;&gt;""),IF(OR(טבלה1013[[#This Row],[LengthofCycle]]=F1122,F1122=29,F1122=28),1,0),"")</f>
        <v>0</v>
      </c>
    </row>
    <row r="1122" spans="1:38" x14ac:dyDescent="0.25">
      <c r="A1122" s="1" t="s">
        <v>147</v>
      </c>
      <c r="B1122" s="1">
        <v>8</v>
      </c>
      <c r="C1122" s="1">
        <v>1</v>
      </c>
      <c r="D1122" s="1">
        <v>1</v>
      </c>
      <c r="E1122" s="1">
        <v>0</v>
      </c>
      <c r="F1122" s="1">
        <v>34</v>
      </c>
      <c r="G1122" s="1">
        <f>טבלה1013[[#This Row],[LengthofCycle]]+1</f>
        <v>35</v>
      </c>
      <c r="H1122" s="1" t="str">
        <f>IF(IFERROR(LOOKUP(טבלה1013[[#This Row],[ClientID]],קביעויות[השבוע]),FALSE)=טבלה1013[[#This Row],[ClientID]],1,"")</f>
        <v/>
      </c>
      <c r="I1122" s="1" t="str">
        <f>IF(AND(טבלה1013[[#This Row],[CycleNumber]]&gt;1,OR(B1123="",טבלה1013[[#This Row],[CycleNumber]]&gt;B1121)),IF(OR(AND(טבלה1013[[#This Row],[LengthofCycle]]=28,F1121=28),AND(טבלה1013[[#This Row],[LengthofCycle]]=35,F1121=35)),1,""),"")</f>
        <v/>
      </c>
      <c r="J1122" s="1" t="str">
        <f>IF(AND(טבלה1013[[#This Row],[וסת השבוע]]=1,I1121=1,טבלה1013[[#This Row],[CycleNumber]]&gt;B1121),1,"")</f>
        <v/>
      </c>
      <c r="K1122" s="1" t="str">
        <f>IF(טבלה1013[[#This Row],[CycleNumber]]=1,"",IF(טבלה1013[[#This Row],[וסת השבוע]]=1,0,IF(K1121="","",IF(K1121=0,IF(טבלה1013[[#This Row],[LengthofCycle]]=28,0,1),IF(K1121=1,IF(טבלה1013[[#This Row],[LengthofCycle]]+F1121=28*2,0,2),IF(K1121=2,IF(טבלה1013[[#This Row],[LengthofCycle]]+F1121+F1120=28*3,0,3),""))))))</f>
        <v/>
      </c>
      <c r="L1122" s="1" t="str">
        <f>IF(טבלה1013[[#This Row],[וסת השבוע]]=1,IF(טבלה1013[[#This Row],[וסת השבוע וההפלגה ביחד]]=1,L1121+1,0),IF(AND(טבלה1013[[#This Row],[CycleNumber]]&gt;B1121,טבלה1013[[#This Row],[CycleNumber]]&gt;1),IF(טבלה1013[[#This Row],[וסת השבוע פעיל?]]&lt;&gt;"",L1121+1,""),""))</f>
        <v/>
      </c>
      <c r="M1122" s="1" t="str">
        <f>IF(AND(טבלה1013[[#This Row],[וסת השבוע פעיל?]]&lt;&gt;"",טבלה1013[[#This Row],[CycleNumber]]&lt;B1123,B1123&lt;&gt;"",טבלה1013[[#This Row],[וסת השבוע פעיל?]]&lt;3),IF(K1123=0,IF(AND(טבלה1013[[#This Row],[וסת השבוע פעיל?]]&gt;0,I1123=1),0,1),0),"")</f>
        <v/>
      </c>
      <c r="N1122" s="1" t="str">
        <f t="shared" si="92"/>
        <v/>
      </c>
      <c r="O1122" s="1" t="str">
        <f>IF(AND(טבלה1013[[#This Row],[חיזוי - שבוע]]=1,J1123=1),1,"")</f>
        <v/>
      </c>
      <c r="P1122" s="1" t="str">
        <f>IF(AND(טבלה1013[[#This Row],[חיזוי טוב עם הפלגה?]]=1,טבלה1013[[#This Row],[וסת קבוע אחרון]]&lt;&gt;28,X1121=1),1,"")</f>
        <v/>
      </c>
      <c r="Q1122" s="1" t="str">
        <f>IF(AND(טבלה1013[[#This Row],[וסת השבוע פעיל?]]&lt;3,OR(טבלה1013[[#This Row],[CycleNumber]]&gt;B1123,B1123="")),1,"")</f>
        <v/>
      </c>
      <c r="R1122" s="1" t="str">
        <f>IF(טבלה1013[[#This Row],[האישה קבעה וסת שבוע?]]=1,IF(טבלה1013[[#This Row],[וסת השבוע פעיל?]]&lt;3,1,0),"")</f>
        <v/>
      </c>
      <c r="S11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2" s="1">
        <f t="shared" si="93"/>
        <v>0</v>
      </c>
      <c r="U1122" s="1">
        <f t="shared" si="94"/>
        <v>0</v>
      </c>
      <c r="V1122" s="1">
        <f t="shared" si="95"/>
        <v>0</v>
      </c>
      <c r="W1122" s="1" t="str">
        <f>IF(טבלה1013[[#This Row],[3 הפלגות זהות]]="","",IF(טבלה1013[[#This Row],[3 הפלגות זהות]]=1,טבלה1013[[#This Row],[LengthofCycle]],W1121))</f>
        <v/>
      </c>
      <c r="Y1122" s="1" t="str">
        <f>IF(OR(טבלה1013[[#This Row],[הווסת פעיל?]]=0,טבלה1013[[#This Row],[הווסת פעיל?]]=""),"",SUM(Y1121,טבלה1013[[#This Row],[הווסת פעיל?]]))</f>
        <v/>
      </c>
      <c r="Z1122" s="1" t="str">
        <f>IF(AND(טבלה1013[[#This Row],[כמה מחזורים עד עקירה]]&lt;&gt;"",Y1123=""),טבלה1013[[#This Row],[כמה מחזורים עד עקירה]],"")</f>
        <v/>
      </c>
      <c r="AA1122" s="1" t="str">
        <f>IF(AND(טבלה1013[[#This Row],[הווסת פעיל?]]=1,טבלה1013[[#This Row],[וסת קבוע אחרון]]&lt;&gt;W1121),טבלה1013[[#This Row],[וסת קבוע אחרון]],"")</f>
        <v/>
      </c>
      <c r="AB1122" s="1" t="str">
        <f>IF(AND(טבלה1013[[#This Row],[הווסת פעיל?]]=1,X1121=0,טבלה1013[[#This Row],[וסת קבוע אחרון]]=W1121),טבלה1013[[#This Row],[וסת קבוע אחרון]],"")</f>
        <v/>
      </c>
      <c r="AC1122" s="1" t="str">
        <f>IF(AND(טבלה1013[[#This Row],[הווסת פעיל?]]=1,X1121=0,טבלה1013[[#This Row],[וסת קבוע אחרון]]&lt;&gt;W1121),1,"")</f>
        <v/>
      </c>
      <c r="AD1122" s="1" t="str">
        <f>IF(AND(טבלה1013[[#This Row],[הווסת פעיל?]]&lt;&gt;"",B1123=1),טבלה1013[[#This Row],[CycleNumber]],"")</f>
        <v/>
      </c>
      <c r="AE1122" s="1" t="str">
        <f>IF(AND(טבלה1013[[#This Row],[הווסת פעיל?]]&lt;&gt;"",X1121=""),טבלה1013[[#This Row],[CycleNumber]],"")</f>
        <v/>
      </c>
      <c r="AF1122" s="1" t="str">
        <f>IF(B1123=1,"",IF(טבלה1013[[#This Row],[הווסת פעיל?]]=1,IF(טבלה1013[[#This Row],[וסת קבוע אחרון]]=F1123,1,0),""))</f>
        <v/>
      </c>
      <c r="AG1122" s="1" t="str">
        <f>IF(B1123=1,"",IF(טבלה1013[[#This Row],[הווסת פעיל?]]=1,IF(OR(טבלה1013[[#This Row],[וסת קבוע אחרון]]=F1123,F1123=טבלה1013[[#This Row],[LengthofCycle]]),1,0),""))</f>
        <v/>
      </c>
      <c r="AH1122" s="1" t="str">
        <f>IF(B1123=1,"",IF(טבלה1013[[#This Row],[הווסת פעיל?]]=1,IF(OR(טבלה1013[[#This Row],[וסת קבוע אחרון]]=F1123,F1123=טבלה1013[[#This Row],[LengthofCycle]],AND(טבלה1013[[#This Row],[LengthofCycle]]&lt;&gt;טבלה1013[[#This Row],[וסת קבוע אחרון]],OR(F1123=28,F1123=29))),1,0),""))</f>
        <v/>
      </c>
      <c r="AI1122" s="1" t="str">
        <f>IF(AND(טבלה1013[[#This Row],[הווסת פעיל?]]=1,B1123=1),1,"")</f>
        <v/>
      </c>
      <c r="AJ1122" s="4">
        <f>IF(AND(טבלה1013[[#This Row],[הווסת פעיל?]]&lt;&gt;1,B1123&lt;&gt;1,B1123&lt;&gt;""),IF(טבלה1013[[#This Row],[LengthofCycle]]=F1123,1,0),"")</f>
        <v>0</v>
      </c>
      <c r="AK1122" s="4">
        <f>IF(AND(טבלה1013[[#This Row],[הווסת פעיל?]]&lt;&gt;1,B1123&lt;&gt;1,B1123&lt;&gt;""),IF(OR(טבלה1013[[#This Row],[LengthofCycle]]=F1123,F1123=29),1,0),"")</f>
        <v>0</v>
      </c>
      <c r="AL1122" s="4">
        <f>IF(AND(טבלה1013[[#This Row],[הווסת פעיל?]]&lt;&gt;1,B1123&lt;&gt;1,B1123&lt;&gt;""),IF(OR(טבלה1013[[#This Row],[LengthofCycle]]=F1123,F1123=29,F1123=28),1,0),"")</f>
        <v>0</v>
      </c>
    </row>
    <row r="1123" spans="1:38" x14ac:dyDescent="0.25">
      <c r="A1123" s="1" t="s">
        <v>147</v>
      </c>
      <c r="B1123" s="1">
        <v>9</v>
      </c>
      <c r="C1123" s="1">
        <v>1</v>
      </c>
      <c r="D1123" s="1">
        <v>1</v>
      </c>
      <c r="E1123" s="1">
        <v>0</v>
      </c>
      <c r="F1123" s="1">
        <v>35</v>
      </c>
      <c r="G1123" s="1">
        <f>טבלה1013[[#This Row],[LengthofCycle]]+1</f>
        <v>36</v>
      </c>
      <c r="H1123" s="1" t="str">
        <f>IF(IFERROR(LOOKUP(טבלה1013[[#This Row],[ClientID]],קביעויות[השבוע]),FALSE)=טבלה1013[[#This Row],[ClientID]],1,"")</f>
        <v/>
      </c>
      <c r="I1123" s="1" t="str">
        <f>IF(AND(טבלה1013[[#This Row],[CycleNumber]]&gt;1,OR(B1124="",טבלה1013[[#This Row],[CycleNumber]]&gt;B1122)),IF(OR(AND(טבלה1013[[#This Row],[LengthofCycle]]=28,F1122=28),AND(טבלה1013[[#This Row],[LengthofCycle]]=35,F1122=35)),1,""),"")</f>
        <v/>
      </c>
      <c r="J1123" s="1" t="str">
        <f>IF(AND(טבלה1013[[#This Row],[וסת השבוע]]=1,I1122=1,טבלה1013[[#This Row],[CycleNumber]]&gt;B1122),1,"")</f>
        <v/>
      </c>
      <c r="K1123" s="1" t="str">
        <f>IF(טבלה1013[[#This Row],[CycleNumber]]=1,"",IF(טבלה1013[[#This Row],[וסת השבוע]]=1,0,IF(K1122="","",IF(K1122=0,IF(טבלה1013[[#This Row],[LengthofCycle]]=28,0,1),IF(K1122=1,IF(טבלה1013[[#This Row],[LengthofCycle]]+F1122=28*2,0,2),IF(K1122=2,IF(טבלה1013[[#This Row],[LengthofCycle]]+F1122+F1121=28*3,0,3),""))))))</f>
        <v/>
      </c>
      <c r="L1123" s="1" t="str">
        <f>IF(טבלה1013[[#This Row],[וסת השבוע]]=1,IF(טבלה1013[[#This Row],[וסת השבוע וההפלגה ביחד]]=1,L1122+1,0),IF(AND(טבלה1013[[#This Row],[CycleNumber]]&gt;B1122,טבלה1013[[#This Row],[CycleNumber]]&gt;1),IF(טבלה1013[[#This Row],[וסת השבוע פעיל?]]&lt;&gt;"",L1122+1,""),""))</f>
        <v/>
      </c>
      <c r="M1123" s="1" t="str">
        <f>IF(AND(טבלה1013[[#This Row],[וסת השבוע פעיל?]]&lt;&gt;"",טבלה1013[[#This Row],[CycleNumber]]&lt;B1124,B1124&lt;&gt;"",טבלה1013[[#This Row],[וסת השבוע פעיל?]]&lt;3),IF(K1124=0,IF(AND(טבלה1013[[#This Row],[וסת השבוע פעיל?]]&gt;0,I1124=1),0,1),0),"")</f>
        <v/>
      </c>
      <c r="N1123" s="1" t="str">
        <f t="shared" si="92"/>
        <v/>
      </c>
      <c r="O1123" s="1" t="str">
        <f>IF(AND(טבלה1013[[#This Row],[חיזוי - שבוע]]=1,J1124=1),1,"")</f>
        <v/>
      </c>
      <c r="P1123" s="1" t="str">
        <f>IF(AND(טבלה1013[[#This Row],[חיזוי טוב עם הפלגה?]]=1,טבלה1013[[#This Row],[וסת קבוע אחרון]]&lt;&gt;28,X1122=1),1,"")</f>
        <v/>
      </c>
      <c r="Q1123" s="1" t="str">
        <f>IF(AND(טבלה1013[[#This Row],[וסת השבוע פעיל?]]&lt;3,OR(טבלה1013[[#This Row],[CycleNumber]]&gt;B1124,B1124="")),1,"")</f>
        <v/>
      </c>
      <c r="R1123" s="1" t="str">
        <f>IF(טבלה1013[[#This Row],[האישה קבעה וסת שבוע?]]=1,IF(טבלה1013[[#This Row],[וסת השבוע פעיל?]]&lt;3,1,0),"")</f>
        <v/>
      </c>
      <c r="S11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3" s="1">
        <f t="shared" si="93"/>
        <v>0</v>
      </c>
      <c r="U1123" s="1">
        <f t="shared" si="94"/>
        <v>0</v>
      </c>
      <c r="V1123" s="1">
        <f t="shared" si="95"/>
        <v>0</v>
      </c>
      <c r="W1123" s="1" t="str">
        <f>IF(טבלה1013[[#This Row],[3 הפלגות זהות]]="","",IF(טבלה1013[[#This Row],[3 הפלגות זהות]]=1,טבלה1013[[#This Row],[LengthofCycle]],W1122))</f>
        <v/>
      </c>
      <c r="Y1123" s="1" t="str">
        <f>IF(OR(טבלה1013[[#This Row],[הווסת פעיל?]]=0,טבלה1013[[#This Row],[הווסת פעיל?]]=""),"",SUM(Y1122,טבלה1013[[#This Row],[הווסת פעיל?]]))</f>
        <v/>
      </c>
      <c r="Z1123" s="1" t="str">
        <f>IF(AND(טבלה1013[[#This Row],[כמה מחזורים עד עקירה]]&lt;&gt;"",Y1124=""),טבלה1013[[#This Row],[כמה מחזורים עד עקירה]],"")</f>
        <v/>
      </c>
      <c r="AA1123" s="1" t="str">
        <f>IF(AND(טבלה1013[[#This Row],[הווסת פעיל?]]=1,טבלה1013[[#This Row],[וסת קבוע אחרון]]&lt;&gt;W1122),טבלה1013[[#This Row],[וסת קבוע אחרון]],"")</f>
        <v/>
      </c>
      <c r="AB1123" s="1" t="str">
        <f>IF(AND(טבלה1013[[#This Row],[הווסת פעיל?]]=1,X1122=0,טבלה1013[[#This Row],[וסת קבוע אחרון]]=W1122),טבלה1013[[#This Row],[וסת קבוע אחרון]],"")</f>
        <v/>
      </c>
      <c r="AC1123" s="1" t="str">
        <f>IF(AND(טבלה1013[[#This Row],[הווסת פעיל?]]=1,X1122=0,טבלה1013[[#This Row],[וסת קבוע אחרון]]&lt;&gt;W1122),1,"")</f>
        <v/>
      </c>
      <c r="AD1123" s="1" t="str">
        <f>IF(AND(טבלה1013[[#This Row],[הווסת פעיל?]]&lt;&gt;"",B1124=1),טבלה1013[[#This Row],[CycleNumber]],"")</f>
        <v/>
      </c>
      <c r="AE1123" s="1" t="str">
        <f>IF(AND(טבלה1013[[#This Row],[הווסת פעיל?]]&lt;&gt;"",X1122=""),טבלה1013[[#This Row],[CycleNumber]],"")</f>
        <v/>
      </c>
      <c r="AF1123" s="1" t="str">
        <f>IF(B1124=1,"",IF(טבלה1013[[#This Row],[הווסת פעיל?]]=1,IF(טבלה1013[[#This Row],[וסת קבוע אחרון]]=F1124,1,0),""))</f>
        <v/>
      </c>
      <c r="AG1123" s="1" t="str">
        <f>IF(B1124=1,"",IF(טבלה1013[[#This Row],[הווסת פעיל?]]=1,IF(OR(טבלה1013[[#This Row],[וסת קבוע אחרון]]=F1124,F1124=טבלה1013[[#This Row],[LengthofCycle]]),1,0),""))</f>
        <v/>
      </c>
      <c r="AH1123" s="1" t="str">
        <f>IF(B1124=1,"",IF(טבלה1013[[#This Row],[הווסת פעיל?]]=1,IF(OR(טבלה1013[[#This Row],[וסת קבוע אחרון]]=F1124,F1124=טבלה1013[[#This Row],[LengthofCycle]],AND(טבלה1013[[#This Row],[LengthofCycle]]&lt;&gt;טבלה1013[[#This Row],[וסת קבוע אחרון]],OR(F1124=28,F1124=29))),1,0),""))</f>
        <v/>
      </c>
      <c r="AI1123" s="1" t="str">
        <f>IF(AND(טבלה1013[[#This Row],[הווסת פעיל?]]=1,B1124=1),1,"")</f>
        <v/>
      </c>
      <c r="AJ1123" s="4">
        <f>IF(AND(טבלה1013[[#This Row],[הווסת פעיל?]]&lt;&gt;1,B1124&lt;&gt;1,B1124&lt;&gt;""),IF(טבלה1013[[#This Row],[LengthofCycle]]=F1124,1,0),"")</f>
        <v>0</v>
      </c>
      <c r="AK1123" s="4">
        <f>IF(AND(טבלה1013[[#This Row],[הווסת פעיל?]]&lt;&gt;1,B1124&lt;&gt;1,B1124&lt;&gt;""),IF(OR(טבלה1013[[#This Row],[LengthofCycle]]=F1124,F1124=29),1,0),"")</f>
        <v>0</v>
      </c>
      <c r="AL1123" s="4">
        <f>IF(AND(טבלה1013[[#This Row],[הווסת פעיל?]]&lt;&gt;1,B1124&lt;&gt;1,B1124&lt;&gt;""),IF(OR(טבלה1013[[#This Row],[LengthofCycle]]=F1124,F1124=29,F1124=28),1,0),"")</f>
        <v>0</v>
      </c>
    </row>
    <row r="1124" spans="1:38" x14ac:dyDescent="0.25">
      <c r="A1124" s="1" t="s">
        <v>147</v>
      </c>
      <c r="B1124" s="1">
        <v>10</v>
      </c>
      <c r="C1124" s="1">
        <v>1</v>
      </c>
      <c r="D1124" s="1">
        <v>1</v>
      </c>
      <c r="E1124" s="1">
        <v>0</v>
      </c>
      <c r="F1124" s="1">
        <v>40</v>
      </c>
      <c r="G1124" s="1">
        <f>טבלה1013[[#This Row],[LengthofCycle]]+1</f>
        <v>41</v>
      </c>
      <c r="H1124" s="1" t="str">
        <f>IF(IFERROR(LOOKUP(טבלה1013[[#This Row],[ClientID]],קביעויות[השבוע]),FALSE)=טבלה1013[[#This Row],[ClientID]],1,"")</f>
        <v/>
      </c>
      <c r="I1124" s="1" t="str">
        <f>IF(AND(טבלה1013[[#This Row],[CycleNumber]]&gt;1,OR(B1125="",טבלה1013[[#This Row],[CycleNumber]]&gt;B1123)),IF(OR(AND(טבלה1013[[#This Row],[LengthofCycle]]=28,F1123=28),AND(טבלה1013[[#This Row],[LengthofCycle]]=35,F1123=35)),1,""),"")</f>
        <v/>
      </c>
      <c r="J1124" s="1" t="str">
        <f>IF(AND(טבלה1013[[#This Row],[וסת השבוע]]=1,I1123=1,טבלה1013[[#This Row],[CycleNumber]]&gt;B1123),1,"")</f>
        <v/>
      </c>
      <c r="K1124" s="1" t="str">
        <f>IF(טבלה1013[[#This Row],[CycleNumber]]=1,"",IF(טבלה1013[[#This Row],[וסת השבוע]]=1,0,IF(K1123="","",IF(K1123=0,IF(טבלה1013[[#This Row],[LengthofCycle]]=28,0,1),IF(K1123=1,IF(טבלה1013[[#This Row],[LengthofCycle]]+F1123=28*2,0,2),IF(K1123=2,IF(טבלה1013[[#This Row],[LengthofCycle]]+F1123+F1122=28*3,0,3),""))))))</f>
        <v/>
      </c>
      <c r="L1124" s="1" t="str">
        <f>IF(טבלה1013[[#This Row],[וסת השבוע]]=1,IF(טבלה1013[[#This Row],[וסת השבוע וההפלגה ביחד]]=1,L1123+1,0),IF(AND(טבלה1013[[#This Row],[CycleNumber]]&gt;B1123,טבלה1013[[#This Row],[CycleNumber]]&gt;1),IF(טבלה1013[[#This Row],[וסת השבוע פעיל?]]&lt;&gt;"",L1123+1,""),""))</f>
        <v/>
      </c>
      <c r="M1124" s="1" t="str">
        <f>IF(AND(טבלה1013[[#This Row],[וסת השבוע פעיל?]]&lt;&gt;"",טבלה1013[[#This Row],[CycleNumber]]&lt;B1125,B1125&lt;&gt;"",טבלה1013[[#This Row],[וסת השבוע פעיל?]]&lt;3),IF(K1125=0,IF(AND(טבלה1013[[#This Row],[וסת השבוע פעיל?]]&gt;0,I1125=1),0,1),0),"")</f>
        <v/>
      </c>
      <c r="N1124" s="1" t="str">
        <f t="shared" si="92"/>
        <v/>
      </c>
      <c r="O1124" s="1" t="str">
        <f>IF(AND(טבלה1013[[#This Row],[חיזוי - שבוע]]=1,J1125=1),1,"")</f>
        <v/>
      </c>
      <c r="P1124" s="1" t="str">
        <f>IF(AND(טבלה1013[[#This Row],[חיזוי טוב עם הפלגה?]]=1,טבלה1013[[#This Row],[וסת קבוע אחרון]]&lt;&gt;28,X1123=1),1,"")</f>
        <v/>
      </c>
      <c r="Q1124" s="1" t="str">
        <f>IF(AND(טבלה1013[[#This Row],[וסת השבוע פעיל?]]&lt;3,OR(טבלה1013[[#This Row],[CycleNumber]]&gt;B1125,B1125="")),1,"")</f>
        <v/>
      </c>
      <c r="R1124" s="1" t="str">
        <f>IF(טבלה1013[[#This Row],[האישה קבעה וסת שבוע?]]=1,IF(טבלה1013[[#This Row],[וסת השבוע פעיל?]]&lt;3,1,0),"")</f>
        <v/>
      </c>
      <c r="S11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4" s="1">
        <f t="shared" si="93"/>
        <v>0</v>
      </c>
      <c r="U1124" s="1">
        <f t="shared" si="94"/>
        <v>0</v>
      </c>
      <c r="V1124" s="1">
        <f t="shared" si="95"/>
        <v>0</v>
      </c>
      <c r="W1124" s="1" t="str">
        <f>IF(טבלה1013[[#This Row],[3 הפלגות זהות]]="","",IF(טבלה1013[[#This Row],[3 הפלגות זהות]]=1,טבלה1013[[#This Row],[LengthofCycle]],W1123))</f>
        <v/>
      </c>
      <c r="Y1124" s="1" t="str">
        <f>IF(OR(טבלה1013[[#This Row],[הווסת פעיל?]]=0,טבלה1013[[#This Row],[הווסת פעיל?]]=""),"",SUM(Y1123,טבלה1013[[#This Row],[הווסת פעיל?]]))</f>
        <v/>
      </c>
      <c r="Z1124" s="1" t="str">
        <f>IF(AND(טבלה1013[[#This Row],[כמה מחזורים עד עקירה]]&lt;&gt;"",Y1125=""),טבלה1013[[#This Row],[כמה מחזורים עד עקירה]],"")</f>
        <v/>
      </c>
      <c r="AA1124" s="1" t="str">
        <f>IF(AND(טבלה1013[[#This Row],[הווסת פעיל?]]=1,טבלה1013[[#This Row],[וסת קבוע אחרון]]&lt;&gt;W1123),טבלה1013[[#This Row],[וסת קבוע אחרון]],"")</f>
        <v/>
      </c>
      <c r="AB1124" s="1" t="str">
        <f>IF(AND(טבלה1013[[#This Row],[הווסת פעיל?]]=1,X1123=0,טבלה1013[[#This Row],[וסת קבוע אחרון]]=W1123),טבלה1013[[#This Row],[וסת קבוע אחרון]],"")</f>
        <v/>
      </c>
      <c r="AC1124" s="1" t="str">
        <f>IF(AND(טבלה1013[[#This Row],[הווסת פעיל?]]=1,X1123=0,טבלה1013[[#This Row],[וסת קבוע אחרון]]&lt;&gt;W1123),1,"")</f>
        <v/>
      </c>
      <c r="AD1124" s="1" t="str">
        <f>IF(AND(טבלה1013[[#This Row],[הווסת פעיל?]]&lt;&gt;"",B1125=1),טבלה1013[[#This Row],[CycleNumber]],"")</f>
        <v/>
      </c>
      <c r="AE1124" s="1" t="str">
        <f>IF(AND(טבלה1013[[#This Row],[הווסת פעיל?]]&lt;&gt;"",X1123=""),טבלה1013[[#This Row],[CycleNumber]],"")</f>
        <v/>
      </c>
      <c r="AF1124" s="1" t="str">
        <f>IF(B1125=1,"",IF(טבלה1013[[#This Row],[הווסת פעיל?]]=1,IF(טבלה1013[[#This Row],[וסת קבוע אחרון]]=F1125,1,0),""))</f>
        <v/>
      </c>
      <c r="AG1124" s="1" t="str">
        <f>IF(B1125=1,"",IF(טבלה1013[[#This Row],[הווסת פעיל?]]=1,IF(OR(טבלה1013[[#This Row],[וסת קבוע אחרון]]=F1125,F1125=טבלה1013[[#This Row],[LengthofCycle]]),1,0),""))</f>
        <v/>
      </c>
      <c r="AH1124" s="1" t="str">
        <f>IF(B1125=1,"",IF(טבלה1013[[#This Row],[הווסת פעיל?]]=1,IF(OR(טבלה1013[[#This Row],[וסת קבוע אחרון]]=F1125,F1125=טבלה1013[[#This Row],[LengthofCycle]],AND(טבלה1013[[#This Row],[LengthofCycle]]&lt;&gt;טבלה1013[[#This Row],[וסת קבוע אחרון]],OR(F1125=28,F1125=29))),1,0),""))</f>
        <v/>
      </c>
      <c r="AI1124" s="1" t="str">
        <f>IF(AND(טבלה1013[[#This Row],[הווסת פעיל?]]=1,B1125=1),1,"")</f>
        <v/>
      </c>
      <c r="AJ1124" s="4">
        <f>IF(AND(טבלה1013[[#This Row],[הווסת פעיל?]]&lt;&gt;1,B1125&lt;&gt;1,B1125&lt;&gt;""),IF(טבלה1013[[#This Row],[LengthofCycle]]=F1125,1,0),"")</f>
        <v>0</v>
      </c>
      <c r="AK1124" s="4">
        <f>IF(AND(טבלה1013[[#This Row],[הווסת פעיל?]]&lt;&gt;1,B1125&lt;&gt;1,B1125&lt;&gt;""),IF(OR(טבלה1013[[#This Row],[LengthofCycle]]=F1125,F1125=29),1,0),"")</f>
        <v>0</v>
      </c>
      <c r="AL1124" s="4">
        <f>IF(AND(טבלה1013[[#This Row],[הווסת פעיל?]]&lt;&gt;1,B1125&lt;&gt;1,B1125&lt;&gt;""),IF(OR(טבלה1013[[#This Row],[LengthofCycle]]=F1125,F1125=29,F1125=28),1,0),"")</f>
        <v>1</v>
      </c>
    </row>
    <row r="1125" spans="1:38" x14ac:dyDescent="0.25">
      <c r="A1125" s="1" t="s">
        <v>147</v>
      </c>
      <c r="B1125" s="1">
        <v>11</v>
      </c>
      <c r="C1125" s="1">
        <v>1</v>
      </c>
      <c r="D1125" s="1">
        <v>1</v>
      </c>
      <c r="E1125" s="1">
        <v>0</v>
      </c>
      <c r="F1125" s="1">
        <v>28</v>
      </c>
      <c r="G1125" s="1">
        <f>טבלה1013[[#This Row],[LengthofCycle]]+1</f>
        <v>29</v>
      </c>
      <c r="H1125" s="1" t="str">
        <f>IF(IFERROR(LOOKUP(טבלה1013[[#This Row],[ClientID]],קביעויות[השבוע]),FALSE)=טבלה1013[[#This Row],[ClientID]],1,"")</f>
        <v/>
      </c>
      <c r="I1125" s="1" t="str">
        <f>IF(AND(טבלה1013[[#This Row],[CycleNumber]]&gt;1,OR(B1126="",טבלה1013[[#This Row],[CycleNumber]]&gt;B1124)),IF(OR(AND(טבלה1013[[#This Row],[LengthofCycle]]=28,F1124=28),AND(טבלה1013[[#This Row],[LengthofCycle]]=35,F1124=35)),1,""),"")</f>
        <v/>
      </c>
      <c r="J1125" s="1" t="str">
        <f>IF(AND(טבלה1013[[#This Row],[וסת השבוע]]=1,I1124=1,טבלה1013[[#This Row],[CycleNumber]]&gt;B1124),1,"")</f>
        <v/>
      </c>
      <c r="K1125" s="1" t="str">
        <f>IF(טבלה1013[[#This Row],[CycleNumber]]=1,"",IF(טבלה1013[[#This Row],[וסת השבוע]]=1,0,IF(K1124="","",IF(K1124=0,IF(טבלה1013[[#This Row],[LengthofCycle]]=28,0,1),IF(K1124=1,IF(טבלה1013[[#This Row],[LengthofCycle]]+F1124=28*2,0,2),IF(K1124=2,IF(טבלה1013[[#This Row],[LengthofCycle]]+F1124+F1123=28*3,0,3),""))))))</f>
        <v/>
      </c>
      <c r="L1125" s="1" t="str">
        <f>IF(טבלה1013[[#This Row],[וסת השבוע]]=1,IF(טבלה1013[[#This Row],[וסת השבוע וההפלגה ביחד]]=1,L1124+1,0),IF(AND(טבלה1013[[#This Row],[CycleNumber]]&gt;B1124,טבלה1013[[#This Row],[CycleNumber]]&gt;1),IF(טבלה1013[[#This Row],[וסת השבוע פעיל?]]&lt;&gt;"",L1124+1,""),""))</f>
        <v/>
      </c>
      <c r="M1125" s="1" t="str">
        <f>IF(AND(טבלה1013[[#This Row],[וסת השבוע פעיל?]]&lt;&gt;"",טבלה1013[[#This Row],[CycleNumber]]&lt;B1126,B1126&lt;&gt;"",טבלה1013[[#This Row],[וסת השבוע פעיל?]]&lt;3),IF(K1126=0,IF(AND(טבלה1013[[#This Row],[וסת השבוע פעיל?]]&gt;0,I1126=1),0,1),0),"")</f>
        <v/>
      </c>
      <c r="N1125" s="1" t="str">
        <f t="shared" si="92"/>
        <v/>
      </c>
      <c r="O1125" s="1" t="str">
        <f>IF(AND(טבלה1013[[#This Row],[חיזוי - שבוע]]=1,J1126=1),1,"")</f>
        <v/>
      </c>
      <c r="P1125" s="1" t="str">
        <f>IF(AND(טבלה1013[[#This Row],[חיזוי טוב עם הפלגה?]]=1,טבלה1013[[#This Row],[וסת קבוע אחרון]]&lt;&gt;28,X1124=1),1,"")</f>
        <v/>
      </c>
      <c r="Q1125" s="1" t="str">
        <f>IF(AND(טבלה1013[[#This Row],[וסת השבוע פעיל?]]&lt;3,OR(טבלה1013[[#This Row],[CycleNumber]]&gt;B1126,B1126="")),1,"")</f>
        <v/>
      </c>
      <c r="R1125" s="1" t="str">
        <f>IF(טבלה1013[[#This Row],[האישה קבעה וסת שבוע?]]=1,IF(טבלה1013[[#This Row],[וסת השבוע פעיל?]]&lt;3,1,0),"")</f>
        <v/>
      </c>
      <c r="S11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5" s="1">
        <f t="shared" si="93"/>
        <v>0</v>
      </c>
      <c r="U1125" s="1">
        <f t="shared" si="94"/>
        <v>0</v>
      </c>
      <c r="V1125" s="1">
        <f t="shared" si="95"/>
        <v>0</v>
      </c>
      <c r="W1125" s="1" t="str">
        <f>IF(טבלה1013[[#This Row],[3 הפלגות זהות]]="","",IF(טבלה1013[[#This Row],[3 הפלגות זהות]]=1,טבלה1013[[#This Row],[LengthofCycle]],W1124))</f>
        <v/>
      </c>
      <c r="Y1125" s="1" t="str">
        <f>IF(OR(טבלה1013[[#This Row],[הווסת פעיל?]]=0,טבלה1013[[#This Row],[הווסת פעיל?]]=""),"",SUM(Y1124,טבלה1013[[#This Row],[הווסת פעיל?]]))</f>
        <v/>
      </c>
      <c r="Z1125" s="1" t="str">
        <f>IF(AND(טבלה1013[[#This Row],[כמה מחזורים עד עקירה]]&lt;&gt;"",Y1126=""),טבלה1013[[#This Row],[כמה מחזורים עד עקירה]],"")</f>
        <v/>
      </c>
      <c r="AA1125" s="1" t="str">
        <f>IF(AND(טבלה1013[[#This Row],[הווסת פעיל?]]=1,טבלה1013[[#This Row],[וסת קבוע אחרון]]&lt;&gt;W1124),טבלה1013[[#This Row],[וסת קבוע אחרון]],"")</f>
        <v/>
      </c>
      <c r="AB1125" s="1" t="str">
        <f>IF(AND(טבלה1013[[#This Row],[הווסת פעיל?]]=1,X1124=0,טבלה1013[[#This Row],[וסת קבוע אחרון]]=W1124),טבלה1013[[#This Row],[וסת קבוע אחרון]],"")</f>
        <v/>
      </c>
      <c r="AC1125" s="1" t="str">
        <f>IF(AND(טבלה1013[[#This Row],[הווסת פעיל?]]=1,X1124=0,טבלה1013[[#This Row],[וסת קבוע אחרון]]&lt;&gt;W1124),1,"")</f>
        <v/>
      </c>
      <c r="AD1125" s="1" t="str">
        <f>IF(AND(טבלה1013[[#This Row],[הווסת פעיל?]]&lt;&gt;"",B1126=1),טבלה1013[[#This Row],[CycleNumber]],"")</f>
        <v/>
      </c>
      <c r="AE1125" s="1" t="str">
        <f>IF(AND(טבלה1013[[#This Row],[הווסת פעיל?]]&lt;&gt;"",X1124=""),טבלה1013[[#This Row],[CycleNumber]],"")</f>
        <v/>
      </c>
      <c r="AF1125" s="1" t="str">
        <f>IF(B1126=1,"",IF(טבלה1013[[#This Row],[הווסת פעיל?]]=1,IF(טבלה1013[[#This Row],[וסת קבוע אחרון]]=F1126,1,0),""))</f>
        <v/>
      </c>
      <c r="AG1125" s="1" t="str">
        <f>IF(B1126=1,"",IF(טבלה1013[[#This Row],[הווסת פעיל?]]=1,IF(OR(טבלה1013[[#This Row],[וסת קבוע אחרון]]=F1126,F1126=טבלה1013[[#This Row],[LengthofCycle]]),1,0),""))</f>
        <v/>
      </c>
      <c r="AH1125" s="1" t="str">
        <f>IF(B1126=1,"",IF(טבלה1013[[#This Row],[הווסת פעיל?]]=1,IF(OR(טבלה1013[[#This Row],[וסת קבוע אחרון]]=F1126,F1126=טבלה1013[[#This Row],[LengthofCycle]],AND(טבלה1013[[#This Row],[LengthofCycle]]&lt;&gt;טבלה1013[[#This Row],[וסת קבוע אחרון]],OR(F1126=28,F1126=29))),1,0),""))</f>
        <v/>
      </c>
      <c r="AI1125" s="1" t="str">
        <f>IF(AND(טבלה1013[[#This Row],[הווסת פעיל?]]=1,B1126=1),1,"")</f>
        <v/>
      </c>
      <c r="AJ1125" s="4">
        <f>IF(AND(טבלה1013[[#This Row],[הווסת פעיל?]]&lt;&gt;1,B1126&lt;&gt;1,B1126&lt;&gt;""),IF(טבלה1013[[#This Row],[LengthofCycle]]=F1126,1,0),"")</f>
        <v>0</v>
      </c>
      <c r="AK1125" s="4">
        <f>IF(AND(טבלה1013[[#This Row],[הווסת פעיל?]]&lt;&gt;1,B1126&lt;&gt;1,B1126&lt;&gt;""),IF(OR(טבלה1013[[#This Row],[LengthofCycle]]=F1126,F1126=29),1,0),"")</f>
        <v>0</v>
      </c>
      <c r="AL1125" s="4">
        <f>IF(AND(טבלה1013[[#This Row],[הווסת פעיל?]]&lt;&gt;1,B1126&lt;&gt;1,B1126&lt;&gt;""),IF(OR(טבלה1013[[#This Row],[LengthofCycle]]=F1126,F1126=29,F1126=28),1,0),"")</f>
        <v>0</v>
      </c>
    </row>
    <row r="1126" spans="1:38" x14ac:dyDescent="0.25">
      <c r="A1126" s="1" t="s">
        <v>147</v>
      </c>
      <c r="B1126" s="1">
        <v>12</v>
      </c>
      <c r="C1126" s="1">
        <v>1</v>
      </c>
      <c r="D1126" s="1">
        <v>1</v>
      </c>
      <c r="E1126" s="1">
        <v>0</v>
      </c>
      <c r="F1126" s="1">
        <v>35</v>
      </c>
      <c r="G1126" s="1">
        <f>טבלה1013[[#This Row],[LengthofCycle]]+1</f>
        <v>36</v>
      </c>
      <c r="H1126" s="1" t="str">
        <f>IF(IFERROR(LOOKUP(טבלה1013[[#This Row],[ClientID]],קביעויות[השבוע]),FALSE)=טבלה1013[[#This Row],[ClientID]],1,"")</f>
        <v/>
      </c>
      <c r="I1126" s="1" t="str">
        <f>IF(AND(טבלה1013[[#This Row],[CycleNumber]]&gt;1,OR(B1127="",טבלה1013[[#This Row],[CycleNumber]]&gt;B1125)),IF(OR(AND(טבלה1013[[#This Row],[LengthofCycle]]=28,F1125=28),AND(טבלה1013[[#This Row],[LengthofCycle]]=35,F1125=35)),1,""),"")</f>
        <v/>
      </c>
      <c r="J1126" s="1" t="str">
        <f>IF(AND(טבלה1013[[#This Row],[וסת השבוע]]=1,I1125=1,טבלה1013[[#This Row],[CycleNumber]]&gt;B1125),1,"")</f>
        <v/>
      </c>
      <c r="K1126" s="1" t="str">
        <f>IF(טבלה1013[[#This Row],[CycleNumber]]=1,"",IF(טבלה1013[[#This Row],[וסת השבוע]]=1,0,IF(K1125="","",IF(K1125=0,IF(טבלה1013[[#This Row],[LengthofCycle]]=28,0,1),IF(K1125=1,IF(טבלה1013[[#This Row],[LengthofCycle]]+F1125=28*2,0,2),IF(K1125=2,IF(טבלה1013[[#This Row],[LengthofCycle]]+F1125+F1124=28*3,0,3),""))))))</f>
        <v/>
      </c>
      <c r="L1126" s="1" t="str">
        <f>IF(טבלה1013[[#This Row],[וסת השבוע]]=1,IF(טבלה1013[[#This Row],[וסת השבוע וההפלגה ביחד]]=1,L1125+1,0),IF(AND(טבלה1013[[#This Row],[CycleNumber]]&gt;B1125,טבלה1013[[#This Row],[CycleNumber]]&gt;1),IF(טבלה1013[[#This Row],[וסת השבוע פעיל?]]&lt;&gt;"",L1125+1,""),""))</f>
        <v/>
      </c>
      <c r="M1126" s="1" t="str">
        <f>IF(AND(טבלה1013[[#This Row],[וסת השבוע פעיל?]]&lt;&gt;"",טבלה1013[[#This Row],[CycleNumber]]&lt;B1127,B1127&lt;&gt;"",טבלה1013[[#This Row],[וסת השבוע פעיל?]]&lt;3),IF(K1127=0,IF(AND(טבלה1013[[#This Row],[וסת השבוע פעיל?]]&gt;0,I1127=1),0,1),0),"")</f>
        <v/>
      </c>
      <c r="N1126" s="1" t="str">
        <f t="shared" si="92"/>
        <v/>
      </c>
      <c r="O1126" s="1" t="str">
        <f>IF(AND(טבלה1013[[#This Row],[חיזוי - שבוע]]=1,J1127=1),1,"")</f>
        <v/>
      </c>
      <c r="P1126" s="1" t="str">
        <f>IF(AND(טבלה1013[[#This Row],[חיזוי טוב עם הפלגה?]]=1,טבלה1013[[#This Row],[וסת קבוע אחרון]]&lt;&gt;28,X1125=1),1,"")</f>
        <v/>
      </c>
      <c r="Q1126" s="1" t="str">
        <f>IF(AND(טבלה1013[[#This Row],[וסת השבוע פעיל?]]&lt;3,OR(טבלה1013[[#This Row],[CycleNumber]]&gt;B1127,B1127="")),1,"")</f>
        <v/>
      </c>
      <c r="R1126" s="1" t="str">
        <f>IF(טבלה1013[[#This Row],[האישה קבעה וסת שבוע?]]=1,IF(טבלה1013[[#This Row],[וסת השבוע פעיל?]]&lt;3,1,0),"")</f>
        <v/>
      </c>
      <c r="S11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6" s="1">
        <f t="shared" si="93"/>
        <v>0</v>
      </c>
      <c r="U1126" s="1">
        <f t="shared" si="94"/>
        <v>0</v>
      </c>
      <c r="V1126" s="1">
        <f t="shared" si="95"/>
        <v>0</v>
      </c>
      <c r="W1126" s="1" t="str">
        <f>IF(טבלה1013[[#This Row],[3 הפלגות זהות]]="","",IF(טבלה1013[[#This Row],[3 הפלגות זהות]]=1,טבלה1013[[#This Row],[LengthofCycle]],W1125))</f>
        <v/>
      </c>
      <c r="Y1126" s="1" t="str">
        <f>IF(OR(טבלה1013[[#This Row],[הווסת פעיל?]]=0,טבלה1013[[#This Row],[הווסת פעיל?]]=""),"",SUM(Y1125,טבלה1013[[#This Row],[הווסת פעיל?]]))</f>
        <v/>
      </c>
      <c r="Z1126" s="1" t="str">
        <f>IF(AND(טבלה1013[[#This Row],[כמה מחזורים עד עקירה]]&lt;&gt;"",Y1127=""),טבלה1013[[#This Row],[כמה מחזורים עד עקירה]],"")</f>
        <v/>
      </c>
      <c r="AA1126" s="1" t="str">
        <f>IF(AND(טבלה1013[[#This Row],[הווסת פעיל?]]=1,טבלה1013[[#This Row],[וסת קבוע אחרון]]&lt;&gt;W1125),טבלה1013[[#This Row],[וסת קבוע אחרון]],"")</f>
        <v/>
      </c>
      <c r="AB1126" s="1" t="str">
        <f>IF(AND(טבלה1013[[#This Row],[הווסת פעיל?]]=1,X1125=0,טבלה1013[[#This Row],[וסת קבוע אחרון]]=W1125),טבלה1013[[#This Row],[וסת קבוע אחרון]],"")</f>
        <v/>
      </c>
      <c r="AC1126" s="1" t="str">
        <f>IF(AND(טבלה1013[[#This Row],[הווסת פעיל?]]=1,X1125=0,טבלה1013[[#This Row],[וסת קבוע אחרון]]&lt;&gt;W1125),1,"")</f>
        <v/>
      </c>
      <c r="AD1126" s="1" t="str">
        <f>IF(AND(טבלה1013[[#This Row],[הווסת פעיל?]]&lt;&gt;"",B1127=1),טבלה1013[[#This Row],[CycleNumber]],"")</f>
        <v/>
      </c>
      <c r="AE1126" s="1" t="str">
        <f>IF(AND(טבלה1013[[#This Row],[הווסת פעיל?]]&lt;&gt;"",X1125=""),טבלה1013[[#This Row],[CycleNumber]],"")</f>
        <v/>
      </c>
      <c r="AF1126" s="1" t="str">
        <f>IF(B1127=1,"",IF(טבלה1013[[#This Row],[הווסת פעיל?]]=1,IF(טבלה1013[[#This Row],[וסת קבוע אחרון]]=F1127,1,0),""))</f>
        <v/>
      </c>
      <c r="AG1126" s="1" t="str">
        <f>IF(B1127=1,"",IF(טבלה1013[[#This Row],[הווסת פעיל?]]=1,IF(OR(טבלה1013[[#This Row],[וסת קבוע אחרון]]=F1127,F1127=טבלה1013[[#This Row],[LengthofCycle]]),1,0),""))</f>
        <v/>
      </c>
      <c r="AH1126" s="1" t="str">
        <f>IF(B1127=1,"",IF(טבלה1013[[#This Row],[הווסת פעיל?]]=1,IF(OR(טבלה1013[[#This Row],[וסת קבוע אחרון]]=F1127,F1127=טבלה1013[[#This Row],[LengthofCycle]],AND(טבלה1013[[#This Row],[LengthofCycle]]&lt;&gt;טבלה1013[[#This Row],[וסת קבוע אחרון]],OR(F1127=28,F1127=29))),1,0),""))</f>
        <v/>
      </c>
      <c r="AI1126" s="1" t="str">
        <f>IF(AND(טבלה1013[[#This Row],[הווסת פעיל?]]=1,B1127=1),1,"")</f>
        <v/>
      </c>
      <c r="AJ1126" s="4">
        <f>IF(AND(טבלה1013[[#This Row],[הווסת פעיל?]]&lt;&gt;1,B1127&lt;&gt;1,B1127&lt;&gt;""),IF(טבלה1013[[#This Row],[LengthofCycle]]=F1127,1,0),"")</f>
        <v>0</v>
      </c>
      <c r="AK1126" s="4">
        <f>IF(AND(טבלה1013[[#This Row],[הווסת פעיל?]]&lt;&gt;1,B1127&lt;&gt;1,B1127&lt;&gt;""),IF(OR(טבלה1013[[#This Row],[LengthofCycle]]=F1127,F1127=29),1,0),"")</f>
        <v>0</v>
      </c>
      <c r="AL1126" s="4">
        <f>IF(AND(טבלה1013[[#This Row],[הווסת פעיל?]]&lt;&gt;1,B1127&lt;&gt;1,B1127&lt;&gt;""),IF(OR(טבלה1013[[#This Row],[LengthofCycle]]=F1127,F1127=29,F1127=28),1,0),"")</f>
        <v>0</v>
      </c>
    </row>
    <row r="1127" spans="1:38" x14ac:dyDescent="0.25">
      <c r="A1127" s="1" t="s">
        <v>147</v>
      </c>
      <c r="B1127" s="1">
        <v>13</v>
      </c>
      <c r="C1127" s="1">
        <v>1</v>
      </c>
      <c r="D1127" s="1">
        <v>1</v>
      </c>
      <c r="E1127" s="1">
        <v>0</v>
      </c>
      <c r="F1127" s="1">
        <v>31</v>
      </c>
      <c r="G1127" s="1">
        <f>טבלה1013[[#This Row],[LengthofCycle]]+1</f>
        <v>32</v>
      </c>
      <c r="H1127" s="1" t="str">
        <f>IF(IFERROR(LOOKUP(טבלה1013[[#This Row],[ClientID]],קביעויות[השבוע]),FALSE)=טבלה1013[[#This Row],[ClientID]],1,"")</f>
        <v/>
      </c>
      <c r="I1127" s="1" t="str">
        <f>IF(AND(טבלה1013[[#This Row],[CycleNumber]]&gt;1,OR(B1128="",טבלה1013[[#This Row],[CycleNumber]]&gt;B1126)),IF(OR(AND(טבלה1013[[#This Row],[LengthofCycle]]=28,F1126=28),AND(טבלה1013[[#This Row],[LengthofCycle]]=35,F1126=35)),1,""),"")</f>
        <v/>
      </c>
      <c r="J1127" s="1" t="str">
        <f>IF(AND(טבלה1013[[#This Row],[וסת השבוע]]=1,I1126=1,טבלה1013[[#This Row],[CycleNumber]]&gt;B1126),1,"")</f>
        <v/>
      </c>
      <c r="K1127" s="1" t="str">
        <f>IF(טבלה1013[[#This Row],[CycleNumber]]=1,"",IF(טבלה1013[[#This Row],[וסת השבוע]]=1,0,IF(K1126="","",IF(K1126=0,IF(טבלה1013[[#This Row],[LengthofCycle]]=28,0,1),IF(K1126=1,IF(טבלה1013[[#This Row],[LengthofCycle]]+F1126=28*2,0,2),IF(K1126=2,IF(טבלה1013[[#This Row],[LengthofCycle]]+F1126+F1125=28*3,0,3),""))))))</f>
        <v/>
      </c>
      <c r="L1127" s="1" t="str">
        <f>IF(טבלה1013[[#This Row],[וסת השבוע]]=1,IF(טבלה1013[[#This Row],[וסת השבוע וההפלגה ביחד]]=1,L1126+1,0),IF(AND(טבלה1013[[#This Row],[CycleNumber]]&gt;B1126,טבלה1013[[#This Row],[CycleNumber]]&gt;1),IF(טבלה1013[[#This Row],[וסת השבוע פעיל?]]&lt;&gt;"",L1126+1,""),""))</f>
        <v/>
      </c>
      <c r="M1127" s="1" t="str">
        <f>IF(AND(טבלה1013[[#This Row],[וסת השבוע פעיל?]]&lt;&gt;"",טבלה1013[[#This Row],[CycleNumber]]&lt;B1128,B1128&lt;&gt;"",טבלה1013[[#This Row],[וסת השבוע פעיל?]]&lt;3),IF(K1128=0,IF(AND(טבלה1013[[#This Row],[וסת השבוע פעיל?]]&gt;0,I1128=1),0,1),0),"")</f>
        <v/>
      </c>
      <c r="N1127" s="1" t="str">
        <f t="shared" si="92"/>
        <v/>
      </c>
      <c r="O1127" s="1" t="str">
        <f>IF(AND(טבלה1013[[#This Row],[חיזוי - שבוע]]=1,J1128=1),1,"")</f>
        <v/>
      </c>
      <c r="P1127" s="1" t="str">
        <f>IF(AND(טבלה1013[[#This Row],[חיזוי טוב עם הפלגה?]]=1,טבלה1013[[#This Row],[וסת קבוע אחרון]]&lt;&gt;28,X1126=1),1,"")</f>
        <v/>
      </c>
      <c r="Q1127" s="1" t="str">
        <f>IF(AND(טבלה1013[[#This Row],[וסת השבוע פעיל?]]&lt;3,OR(טבלה1013[[#This Row],[CycleNumber]]&gt;B1128,B1128="")),1,"")</f>
        <v/>
      </c>
      <c r="R1127" s="1" t="str">
        <f>IF(טבלה1013[[#This Row],[האישה קבעה וסת שבוע?]]=1,IF(טבלה1013[[#This Row],[וסת השבוע פעיל?]]&lt;3,1,0),"")</f>
        <v/>
      </c>
      <c r="S11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7" s="1">
        <f t="shared" si="93"/>
        <v>0</v>
      </c>
      <c r="U1127" s="1">
        <f t="shared" si="94"/>
        <v>0</v>
      </c>
      <c r="V1127" s="1">
        <f t="shared" si="95"/>
        <v>0</v>
      </c>
      <c r="W1127" s="1" t="str">
        <f>IF(טבלה1013[[#This Row],[3 הפלגות זהות]]="","",IF(טבלה1013[[#This Row],[3 הפלגות זהות]]=1,טבלה1013[[#This Row],[LengthofCycle]],W1126))</f>
        <v/>
      </c>
      <c r="Y1127" s="1" t="str">
        <f>IF(OR(טבלה1013[[#This Row],[הווסת פעיל?]]=0,טבלה1013[[#This Row],[הווסת פעיל?]]=""),"",SUM(Y1126,טבלה1013[[#This Row],[הווסת פעיל?]]))</f>
        <v/>
      </c>
      <c r="Z1127" s="1" t="str">
        <f>IF(AND(טבלה1013[[#This Row],[כמה מחזורים עד עקירה]]&lt;&gt;"",Y1128=""),טבלה1013[[#This Row],[כמה מחזורים עד עקירה]],"")</f>
        <v/>
      </c>
      <c r="AA1127" s="1" t="str">
        <f>IF(AND(טבלה1013[[#This Row],[הווסת פעיל?]]=1,טבלה1013[[#This Row],[וסת קבוע אחרון]]&lt;&gt;W1126),טבלה1013[[#This Row],[וסת קבוע אחרון]],"")</f>
        <v/>
      </c>
      <c r="AB1127" s="1" t="str">
        <f>IF(AND(טבלה1013[[#This Row],[הווסת פעיל?]]=1,X1126=0,טבלה1013[[#This Row],[וסת קבוע אחרון]]=W1126),טבלה1013[[#This Row],[וסת קבוע אחרון]],"")</f>
        <v/>
      </c>
      <c r="AC1127" s="1" t="str">
        <f>IF(AND(טבלה1013[[#This Row],[הווסת פעיל?]]=1,X1126=0,טבלה1013[[#This Row],[וסת קבוע אחרון]]&lt;&gt;W1126),1,"")</f>
        <v/>
      </c>
      <c r="AD1127" s="1" t="str">
        <f>IF(AND(טבלה1013[[#This Row],[הווסת פעיל?]]&lt;&gt;"",B1128=1),טבלה1013[[#This Row],[CycleNumber]],"")</f>
        <v/>
      </c>
      <c r="AE1127" s="1" t="str">
        <f>IF(AND(טבלה1013[[#This Row],[הווסת פעיל?]]&lt;&gt;"",X1126=""),טבלה1013[[#This Row],[CycleNumber]],"")</f>
        <v/>
      </c>
      <c r="AF1127" s="1" t="str">
        <f>IF(B1128=1,"",IF(טבלה1013[[#This Row],[הווסת פעיל?]]=1,IF(טבלה1013[[#This Row],[וסת קבוע אחרון]]=F1128,1,0),""))</f>
        <v/>
      </c>
      <c r="AG1127" s="1" t="str">
        <f>IF(B1128=1,"",IF(טבלה1013[[#This Row],[הווסת פעיל?]]=1,IF(OR(טבלה1013[[#This Row],[וסת קבוע אחרון]]=F1128,F1128=טבלה1013[[#This Row],[LengthofCycle]]),1,0),""))</f>
        <v/>
      </c>
      <c r="AH1127" s="1" t="str">
        <f>IF(B1128=1,"",IF(טבלה1013[[#This Row],[הווסת פעיל?]]=1,IF(OR(טבלה1013[[#This Row],[וסת קבוע אחרון]]=F1128,F1128=טבלה1013[[#This Row],[LengthofCycle]],AND(טבלה1013[[#This Row],[LengthofCycle]]&lt;&gt;טבלה1013[[#This Row],[וסת קבוע אחרון]],OR(F1128=28,F1128=29))),1,0),""))</f>
        <v/>
      </c>
      <c r="AI1127" s="1" t="str">
        <f>IF(AND(טבלה1013[[#This Row],[הווסת פעיל?]]=1,B1128=1),1,"")</f>
        <v/>
      </c>
      <c r="AJ1127" s="4">
        <f>IF(AND(טבלה1013[[#This Row],[הווסת פעיל?]]&lt;&gt;1,B1128&lt;&gt;1,B1128&lt;&gt;""),IF(טבלה1013[[#This Row],[LengthofCycle]]=F1128,1,0),"")</f>
        <v>0</v>
      </c>
      <c r="AK1127" s="4">
        <f>IF(AND(טבלה1013[[#This Row],[הווסת פעיל?]]&lt;&gt;1,B1128&lt;&gt;1,B1128&lt;&gt;""),IF(OR(טבלה1013[[#This Row],[LengthofCycle]]=F1128,F1128=29),1,0),"")</f>
        <v>0</v>
      </c>
      <c r="AL1127" s="4">
        <f>IF(AND(טבלה1013[[#This Row],[הווסת פעיל?]]&lt;&gt;1,B1128&lt;&gt;1,B1128&lt;&gt;""),IF(OR(טבלה1013[[#This Row],[LengthofCycle]]=F1128,F1128=29,F1128=28),1,0),"")</f>
        <v>0</v>
      </c>
    </row>
    <row r="1128" spans="1:38" x14ac:dyDescent="0.25">
      <c r="A1128" s="1" t="s">
        <v>147</v>
      </c>
      <c r="B1128" s="1">
        <v>14</v>
      </c>
      <c r="C1128" s="1">
        <v>1</v>
      </c>
      <c r="D1128" s="1">
        <v>1</v>
      </c>
      <c r="E1128" s="1">
        <v>0</v>
      </c>
      <c r="F1128" s="1">
        <v>30</v>
      </c>
      <c r="G1128" s="1">
        <f>טבלה1013[[#This Row],[LengthofCycle]]+1</f>
        <v>31</v>
      </c>
      <c r="H1128" s="1" t="str">
        <f>IF(IFERROR(LOOKUP(טבלה1013[[#This Row],[ClientID]],קביעויות[השבוע]),FALSE)=טבלה1013[[#This Row],[ClientID]],1,"")</f>
        <v/>
      </c>
      <c r="I1128" s="1" t="str">
        <f>IF(AND(טבלה1013[[#This Row],[CycleNumber]]&gt;1,OR(B1129="",טבלה1013[[#This Row],[CycleNumber]]&gt;B1127)),IF(OR(AND(טבלה1013[[#This Row],[LengthofCycle]]=28,F1127=28),AND(טבלה1013[[#This Row],[LengthofCycle]]=35,F1127=35)),1,""),"")</f>
        <v/>
      </c>
      <c r="J1128" s="1" t="str">
        <f>IF(AND(טבלה1013[[#This Row],[וסת השבוע]]=1,I1127=1,טבלה1013[[#This Row],[CycleNumber]]&gt;B1127),1,"")</f>
        <v/>
      </c>
      <c r="K1128" s="1" t="str">
        <f>IF(טבלה1013[[#This Row],[CycleNumber]]=1,"",IF(טבלה1013[[#This Row],[וסת השבוע]]=1,0,IF(K1127="","",IF(K1127=0,IF(טבלה1013[[#This Row],[LengthofCycle]]=28,0,1),IF(K1127=1,IF(טבלה1013[[#This Row],[LengthofCycle]]+F1127=28*2,0,2),IF(K1127=2,IF(טבלה1013[[#This Row],[LengthofCycle]]+F1127+F1126=28*3,0,3),""))))))</f>
        <v/>
      </c>
      <c r="L1128" s="1" t="str">
        <f>IF(טבלה1013[[#This Row],[וסת השבוע]]=1,IF(טבלה1013[[#This Row],[וסת השבוע וההפלגה ביחד]]=1,L1127+1,0),IF(AND(טבלה1013[[#This Row],[CycleNumber]]&gt;B1127,טבלה1013[[#This Row],[CycleNumber]]&gt;1),IF(טבלה1013[[#This Row],[וסת השבוע פעיל?]]&lt;&gt;"",L1127+1,""),""))</f>
        <v/>
      </c>
      <c r="M1128" s="1" t="str">
        <f>IF(AND(טבלה1013[[#This Row],[וסת השבוע פעיל?]]&lt;&gt;"",טבלה1013[[#This Row],[CycleNumber]]&lt;B1129,B1129&lt;&gt;"",טבלה1013[[#This Row],[וסת השבוע פעיל?]]&lt;3),IF(K1129=0,IF(AND(טבלה1013[[#This Row],[וסת השבוע פעיל?]]&gt;0,I1129=1),0,1),0),"")</f>
        <v/>
      </c>
      <c r="N1128" s="1" t="str">
        <f t="shared" si="92"/>
        <v/>
      </c>
      <c r="O1128" s="1" t="str">
        <f>IF(AND(טבלה1013[[#This Row],[חיזוי - שבוע]]=1,J1129=1),1,"")</f>
        <v/>
      </c>
      <c r="P1128" s="1" t="str">
        <f>IF(AND(טבלה1013[[#This Row],[חיזוי טוב עם הפלגה?]]=1,טבלה1013[[#This Row],[וסת קבוע אחרון]]&lt;&gt;28,X1127=1),1,"")</f>
        <v/>
      </c>
      <c r="Q1128" s="1" t="str">
        <f>IF(AND(טבלה1013[[#This Row],[וסת השבוע פעיל?]]&lt;3,OR(טבלה1013[[#This Row],[CycleNumber]]&gt;B1129,B1129="")),1,"")</f>
        <v/>
      </c>
      <c r="R1128" s="1" t="str">
        <f>IF(טבלה1013[[#This Row],[האישה קבעה וסת שבוע?]]=1,IF(טבלה1013[[#This Row],[וסת השבוע פעיל?]]&lt;3,1,0),"")</f>
        <v/>
      </c>
      <c r="S11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8" s="1">
        <f t="shared" si="93"/>
        <v>0</v>
      </c>
      <c r="U1128" s="1">
        <f t="shared" si="94"/>
        <v>0</v>
      </c>
      <c r="V1128" s="1">
        <f t="shared" si="95"/>
        <v>0</v>
      </c>
      <c r="W1128" s="1" t="str">
        <f>IF(טבלה1013[[#This Row],[3 הפלגות זהות]]="","",IF(טבלה1013[[#This Row],[3 הפלגות זהות]]=1,טבלה1013[[#This Row],[LengthofCycle]],W1127))</f>
        <v/>
      </c>
      <c r="Y1128" s="1" t="str">
        <f>IF(OR(טבלה1013[[#This Row],[הווסת פעיל?]]=0,טבלה1013[[#This Row],[הווסת פעיל?]]=""),"",SUM(Y1127,טבלה1013[[#This Row],[הווסת פעיל?]]))</f>
        <v/>
      </c>
      <c r="Z1128" s="1" t="str">
        <f>IF(AND(טבלה1013[[#This Row],[כמה מחזורים עד עקירה]]&lt;&gt;"",Y1129=""),טבלה1013[[#This Row],[כמה מחזורים עד עקירה]],"")</f>
        <v/>
      </c>
      <c r="AA1128" s="1" t="str">
        <f>IF(AND(טבלה1013[[#This Row],[הווסת פעיל?]]=1,טבלה1013[[#This Row],[וסת קבוע אחרון]]&lt;&gt;W1127),טבלה1013[[#This Row],[וסת קבוע אחרון]],"")</f>
        <v/>
      </c>
      <c r="AB1128" s="1" t="str">
        <f>IF(AND(טבלה1013[[#This Row],[הווסת פעיל?]]=1,X1127=0,טבלה1013[[#This Row],[וסת קבוע אחרון]]=W1127),טבלה1013[[#This Row],[וסת קבוע אחרון]],"")</f>
        <v/>
      </c>
      <c r="AC1128" s="1" t="str">
        <f>IF(AND(טבלה1013[[#This Row],[הווסת פעיל?]]=1,X1127=0,טבלה1013[[#This Row],[וסת קבוע אחרון]]&lt;&gt;W1127),1,"")</f>
        <v/>
      </c>
      <c r="AD1128" s="1" t="str">
        <f>IF(AND(טבלה1013[[#This Row],[הווסת פעיל?]]&lt;&gt;"",B1129=1),טבלה1013[[#This Row],[CycleNumber]],"")</f>
        <v/>
      </c>
      <c r="AE1128" s="1" t="str">
        <f>IF(AND(טבלה1013[[#This Row],[הווסת פעיל?]]&lt;&gt;"",X1127=""),טבלה1013[[#This Row],[CycleNumber]],"")</f>
        <v/>
      </c>
      <c r="AF1128" s="1" t="str">
        <f>IF(B1129=1,"",IF(טבלה1013[[#This Row],[הווסת פעיל?]]=1,IF(טבלה1013[[#This Row],[וסת קבוע אחרון]]=F1129,1,0),""))</f>
        <v/>
      </c>
      <c r="AG1128" s="1" t="str">
        <f>IF(B1129=1,"",IF(טבלה1013[[#This Row],[הווסת פעיל?]]=1,IF(OR(טבלה1013[[#This Row],[וסת קבוע אחרון]]=F1129,F1129=טבלה1013[[#This Row],[LengthofCycle]]),1,0),""))</f>
        <v/>
      </c>
      <c r="AH1128" s="1" t="str">
        <f>IF(B1129=1,"",IF(טבלה1013[[#This Row],[הווסת פעיל?]]=1,IF(OR(טבלה1013[[#This Row],[וסת קבוע אחרון]]=F1129,F1129=טבלה1013[[#This Row],[LengthofCycle]],AND(טבלה1013[[#This Row],[LengthofCycle]]&lt;&gt;טבלה1013[[#This Row],[וסת קבוע אחרון]],OR(F1129=28,F1129=29))),1,0),""))</f>
        <v/>
      </c>
      <c r="AI1128" s="1" t="str">
        <f>IF(AND(טבלה1013[[#This Row],[הווסת פעיל?]]=1,B1129=1),1,"")</f>
        <v/>
      </c>
      <c r="AJ1128" s="4">
        <f>IF(AND(טבלה1013[[#This Row],[הווסת פעיל?]]&lt;&gt;1,B1129&lt;&gt;1,B1129&lt;&gt;""),IF(טבלה1013[[#This Row],[LengthofCycle]]=F1129,1,0),"")</f>
        <v>0</v>
      </c>
      <c r="AK1128" s="4">
        <f>IF(AND(טבלה1013[[#This Row],[הווסת פעיל?]]&lt;&gt;1,B1129&lt;&gt;1,B1129&lt;&gt;""),IF(OR(טבלה1013[[#This Row],[LengthofCycle]]=F1129,F1129=29),1,0),"")</f>
        <v>0</v>
      </c>
      <c r="AL1128" s="4">
        <f>IF(AND(טבלה1013[[#This Row],[הווסת פעיל?]]&lt;&gt;1,B1129&lt;&gt;1,B1129&lt;&gt;""),IF(OR(טבלה1013[[#This Row],[LengthofCycle]]=F1129,F1129=29,F1129=28),1,0),"")</f>
        <v>1</v>
      </c>
    </row>
    <row r="1129" spans="1:38" x14ac:dyDescent="0.25">
      <c r="A1129" s="1" t="s">
        <v>147</v>
      </c>
      <c r="B1129" s="1">
        <v>15</v>
      </c>
      <c r="C1129" s="1">
        <v>1</v>
      </c>
      <c r="D1129" s="1">
        <v>1</v>
      </c>
      <c r="E1129" s="1">
        <v>0</v>
      </c>
      <c r="F1129" s="1">
        <v>28</v>
      </c>
      <c r="G1129" s="1">
        <f>טבלה1013[[#This Row],[LengthofCycle]]+1</f>
        <v>29</v>
      </c>
      <c r="H1129" s="1" t="str">
        <f>IF(IFERROR(LOOKUP(טבלה1013[[#This Row],[ClientID]],קביעויות[השבוע]),FALSE)=טבלה1013[[#This Row],[ClientID]],1,"")</f>
        <v/>
      </c>
      <c r="I1129" s="1" t="str">
        <f>IF(AND(טבלה1013[[#This Row],[CycleNumber]]&gt;1,OR(B1130="",טבלה1013[[#This Row],[CycleNumber]]&gt;B1128)),IF(OR(AND(טבלה1013[[#This Row],[LengthofCycle]]=28,F1128=28),AND(טבלה1013[[#This Row],[LengthofCycle]]=35,F1128=35)),1,""),"")</f>
        <v/>
      </c>
      <c r="J1129" s="1" t="str">
        <f>IF(AND(טבלה1013[[#This Row],[וסת השבוע]]=1,I1128=1,טבלה1013[[#This Row],[CycleNumber]]&gt;B1128),1,"")</f>
        <v/>
      </c>
      <c r="K1129" s="1" t="str">
        <f>IF(טבלה1013[[#This Row],[CycleNumber]]=1,"",IF(טבלה1013[[#This Row],[וסת השבוע]]=1,0,IF(K1128="","",IF(K1128=0,IF(טבלה1013[[#This Row],[LengthofCycle]]=28,0,1),IF(K1128=1,IF(טבלה1013[[#This Row],[LengthofCycle]]+F1128=28*2,0,2),IF(K1128=2,IF(טבלה1013[[#This Row],[LengthofCycle]]+F1128+F1127=28*3,0,3),""))))))</f>
        <v/>
      </c>
      <c r="L1129" s="1" t="str">
        <f>IF(טבלה1013[[#This Row],[וסת השבוע]]=1,IF(טבלה1013[[#This Row],[וסת השבוע וההפלגה ביחד]]=1,L1128+1,0),IF(AND(טבלה1013[[#This Row],[CycleNumber]]&gt;B1128,טבלה1013[[#This Row],[CycleNumber]]&gt;1),IF(טבלה1013[[#This Row],[וסת השבוע פעיל?]]&lt;&gt;"",L1128+1,""),""))</f>
        <v/>
      </c>
      <c r="M1129" s="1" t="str">
        <f>IF(AND(טבלה1013[[#This Row],[וסת השבוע פעיל?]]&lt;&gt;"",טבלה1013[[#This Row],[CycleNumber]]&lt;B1130,B1130&lt;&gt;"",טבלה1013[[#This Row],[וסת השבוע פעיל?]]&lt;3),IF(K1130=0,IF(AND(טבלה1013[[#This Row],[וסת השבוע פעיל?]]&gt;0,I1130=1),0,1),0),"")</f>
        <v/>
      </c>
      <c r="N1129" s="1" t="str">
        <f t="shared" si="92"/>
        <v/>
      </c>
      <c r="O1129" s="1" t="str">
        <f>IF(AND(טבלה1013[[#This Row],[חיזוי - שבוע]]=1,J1130=1),1,"")</f>
        <v/>
      </c>
      <c r="P1129" s="1" t="str">
        <f>IF(AND(טבלה1013[[#This Row],[חיזוי טוב עם הפלגה?]]=1,טבלה1013[[#This Row],[וסת קבוע אחרון]]&lt;&gt;28,X1128=1),1,"")</f>
        <v/>
      </c>
      <c r="Q1129" s="1" t="str">
        <f>IF(AND(טבלה1013[[#This Row],[וסת השבוע פעיל?]]&lt;3,OR(טבלה1013[[#This Row],[CycleNumber]]&gt;B1130,B1130="")),1,"")</f>
        <v/>
      </c>
      <c r="R1129" s="1" t="str">
        <f>IF(טבלה1013[[#This Row],[האישה קבעה וסת שבוע?]]=1,IF(טבלה1013[[#This Row],[וסת השבוע פעיל?]]&lt;3,1,0),"")</f>
        <v/>
      </c>
      <c r="S11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29" s="1">
        <f t="shared" si="93"/>
        <v>0</v>
      </c>
      <c r="U1129" s="1">
        <f t="shared" si="94"/>
        <v>0</v>
      </c>
      <c r="V1129" s="1">
        <f t="shared" si="95"/>
        <v>0</v>
      </c>
      <c r="W1129" s="1" t="str">
        <f>IF(טבלה1013[[#This Row],[3 הפלגות זהות]]="","",IF(טבלה1013[[#This Row],[3 הפלגות זהות]]=1,טבלה1013[[#This Row],[LengthofCycle]],W1128))</f>
        <v/>
      </c>
      <c r="Y1129" s="1" t="str">
        <f>IF(OR(טבלה1013[[#This Row],[הווסת פעיל?]]=0,טבלה1013[[#This Row],[הווסת פעיל?]]=""),"",SUM(Y1128,טבלה1013[[#This Row],[הווסת פעיל?]]))</f>
        <v/>
      </c>
      <c r="Z1129" s="1" t="str">
        <f>IF(AND(טבלה1013[[#This Row],[כמה מחזורים עד עקירה]]&lt;&gt;"",Y1130=""),טבלה1013[[#This Row],[כמה מחזורים עד עקירה]],"")</f>
        <v/>
      </c>
      <c r="AA1129" s="1" t="str">
        <f>IF(AND(טבלה1013[[#This Row],[הווסת פעיל?]]=1,טבלה1013[[#This Row],[וסת קבוע אחרון]]&lt;&gt;W1128),טבלה1013[[#This Row],[וסת קבוע אחרון]],"")</f>
        <v/>
      </c>
      <c r="AB1129" s="1" t="str">
        <f>IF(AND(טבלה1013[[#This Row],[הווסת פעיל?]]=1,X1128=0,טבלה1013[[#This Row],[וסת קבוע אחרון]]=W1128),טבלה1013[[#This Row],[וסת קבוע אחרון]],"")</f>
        <v/>
      </c>
      <c r="AC1129" s="1" t="str">
        <f>IF(AND(טבלה1013[[#This Row],[הווסת פעיל?]]=1,X1128=0,טבלה1013[[#This Row],[וסת קבוע אחרון]]&lt;&gt;W1128),1,"")</f>
        <v/>
      </c>
      <c r="AD1129" s="1" t="str">
        <f>IF(AND(טבלה1013[[#This Row],[הווסת פעיל?]]&lt;&gt;"",B1130=1),טבלה1013[[#This Row],[CycleNumber]],"")</f>
        <v/>
      </c>
      <c r="AE1129" s="1" t="str">
        <f>IF(AND(טבלה1013[[#This Row],[הווסת פעיל?]]&lt;&gt;"",X1128=""),טבלה1013[[#This Row],[CycleNumber]],"")</f>
        <v/>
      </c>
      <c r="AF1129" s="1" t="str">
        <f>IF(B1130=1,"",IF(טבלה1013[[#This Row],[הווסת פעיל?]]=1,IF(טבלה1013[[#This Row],[וסת קבוע אחרון]]=F1130,1,0),""))</f>
        <v/>
      </c>
      <c r="AG1129" s="1" t="str">
        <f>IF(B1130=1,"",IF(טבלה1013[[#This Row],[הווסת פעיל?]]=1,IF(OR(טבלה1013[[#This Row],[וסת קבוע אחרון]]=F1130,F1130=טבלה1013[[#This Row],[LengthofCycle]]),1,0),""))</f>
        <v/>
      </c>
      <c r="AH1129" s="1" t="str">
        <f>IF(B1130=1,"",IF(טבלה1013[[#This Row],[הווסת פעיל?]]=1,IF(OR(טבלה1013[[#This Row],[וסת קבוע אחרון]]=F1130,F1130=טבלה1013[[#This Row],[LengthofCycle]],AND(טבלה1013[[#This Row],[LengthofCycle]]&lt;&gt;טבלה1013[[#This Row],[וסת קבוע אחרון]],OR(F1130=28,F1130=29))),1,0),""))</f>
        <v/>
      </c>
      <c r="AI1129" s="1" t="str">
        <f>IF(AND(טבלה1013[[#This Row],[הווסת פעיל?]]=1,B1130=1),1,"")</f>
        <v/>
      </c>
      <c r="AJ1129" s="4" t="str">
        <f>IF(AND(טבלה1013[[#This Row],[הווסת פעיל?]]&lt;&gt;1,B1130&lt;&gt;1,B1130&lt;&gt;""),IF(טבלה1013[[#This Row],[LengthofCycle]]=F1130,1,0),"")</f>
        <v/>
      </c>
      <c r="AK1129" s="4" t="str">
        <f>IF(AND(טבלה1013[[#This Row],[הווסת פעיל?]]&lt;&gt;1,B1130&lt;&gt;1,B1130&lt;&gt;""),IF(OR(טבלה1013[[#This Row],[LengthofCycle]]=F1130,F1130=29),1,0),"")</f>
        <v/>
      </c>
      <c r="AL1129" s="4" t="str">
        <f>IF(AND(טבלה1013[[#This Row],[הווסת פעיל?]]&lt;&gt;1,B1130&lt;&gt;1,B1130&lt;&gt;""),IF(OR(טבלה1013[[#This Row],[LengthofCycle]]=F1130,F1130=29,F1130=28),1,0),"")</f>
        <v/>
      </c>
    </row>
    <row r="1130" spans="1:38" x14ac:dyDescent="0.25">
      <c r="A1130" s="1" t="s">
        <v>148</v>
      </c>
      <c r="B1130" s="1">
        <v>1</v>
      </c>
      <c r="C1130" s="1">
        <v>0</v>
      </c>
      <c r="D1130" s="1">
        <v>1</v>
      </c>
      <c r="E1130" s="1">
        <v>0</v>
      </c>
      <c r="F1130" s="1">
        <v>29</v>
      </c>
      <c r="G1130" s="1">
        <f>טבלה1013[[#This Row],[LengthofCycle]]+1</f>
        <v>30</v>
      </c>
      <c r="H1130" s="1">
        <f>IF(IFERROR(LOOKUP(טבלה1013[[#This Row],[ClientID]],קביעויות[השבוע]),FALSE)=טבלה1013[[#This Row],[ClientID]],1,"")</f>
        <v>1</v>
      </c>
      <c r="I1130" s="1" t="str">
        <f>IF(AND(טבלה1013[[#This Row],[CycleNumber]]&gt;1,OR(B1131="",טבלה1013[[#This Row],[CycleNumber]]&gt;B1129)),IF(OR(AND(טבלה1013[[#This Row],[LengthofCycle]]=28,F1129=28),AND(טבלה1013[[#This Row],[LengthofCycle]]=35,F1129=35)),1,""),"")</f>
        <v/>
      </c>
      <c r="J1130" s="1" t="str">
        <f>IF(AND(טבלה1013[[#This Row],[וסת השבוע]]=1,I1129=1,טבלה1013[[#This Row],[CycleNumber]]&gt;B1129),1,"")</f>
        <v/>
      </c>
      <c r="K1130" s="1" t="str">
        <f>IF(טבלה1013[[#This Row],[CycleNumber]]=1,"",IF(טבלה1013[[#This Row],[וסת השבוע]]=1,0,IF(K1129="","",IF(K1129=0,IF(טבלה1013[[#This Row],[LengthofCycle]]=28,0,1),IF(K1129=1,IF(טבלה1013[[#This Row],[LengthofCycle]]+F1129=28*2,0,2),IF(K1129=2,IF(טבלה1013[[#This Row],[LengthofCycle]]+F1129+F1128=28*3,0,3),""))))))</f>
        <v/>
      </c>
      <c r="L1130" s="1" t="str">
        <f>IF(טבלה1013[[#This Row],[וסת השבוע]]=1,IF(טבלה1013[[#This Row],[וסת השבוע וההפלגה ביחד]]=1,L1129+1,0),IF(AND(טבלה1013[[#This Row],[CycleNumber]]&gt;B1129,טבלה1013[[#This Row],[CycleNumber]]&gt;1),IF(טבלה1013[[#This Row],[וסת השבוע פעיל?]]&lt;&gt;"",L1129+1,""),""))</f>
        <v/>
      </c>
      <c r="M1130" s="1" t="str">
        <f>IF(AND(טבלה1013[[#This Row],[וסת השבוע פעיל?]]&lt;&gt;"",טבלה1013[[#This Row],[CycleNumber]]&lt;B1131,B1131&lt;&gt;"",טבלה1013[[#This Row],[וסת השבוע פעיל?]]&lt;3),IF(K1131=0,IF(AND(טבלה1013[[#This Row],[וסת השבוע פעיל?]]&gt;0,I1131=1),0,1),0),"")</f>
        <v/>
      </c>
      <c r="N1130" s="1" t="str">
        <f t="shared" si="92"/>
        <v/>
      </c>
      <c r="O1130" s="1" t="str">
        <f>IF(AND(טבלה1013[[#This Row],[חיזוי - שבוע]]=1,J1131=1),1,"")</f>
        <v/>
      </c>
      <c r="P1130" s="1" t="str">
        <f>IF(AND(טבלה1013[[#This Row],[חיזוי טוב עם הפלגה?]]=1,טבלה1013[[#This Row],[וסת קבוע אחרון]]&lt;&gt;28,X1129=1),1,"")</f>
        <v/>
      </c>
      <c r="Q1130" s="1" t="str">
        <f>IF(AND(טבלה1013[[#This Row],[וסת השבוע פעיל?]]&lt;3,OR(טבלה1013[[#This Row],[CycleNumber]]&gt;B1131,B1131="")),1,"")</f>
        <v/>
      </c>
      <c r="R1130" s="1">
        <f>IF(טבלה1013[[#This Row],[האישה קבעה וסת שבוע?]]=1,IF(טבלה1013[[#This Row],[וסת השבוע פעיל?]]&lt;3,1,0),"")</f>
        <v>0</v>
      </c>
      <c r="S11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0" s="1" t="str">
        <f t="shared" si="93"/>
        <v/>
      </c>
      <c r="U1130" s="1" t="str">
        <f t="shared" si="94"/>
        <v/>
      </c>
      <c r="V1130" s="1" t="str">
        <f t="shared" si="95"/>
        <v/>
      </c>
      <c r="W1130" s="1" t="str">
        <f>IF(טבלה1013[[#This Row],[3 הפלגות זהות]]="","",IF(טבלה1013[[#This Row],[3 הפלגות זהות]]=1,טבלה1013[[#This Row],[LengthofCycle]],W1129))</f>
        <v/>
      </c>
      <c r="X1130" s="1" t="str">
        <f>IF(טבלה1013[[#This Row],[וסת קבוע אחרון]]="","",IF(OR(טבלה1013[[#This Row],[LengthofCycle]]=טבלה1013[[#This Row],[וסת קבוע אחרון]],F1129=טבלה1013[[#This Row],[וסת קבוע אחרון]],F1128=טבלה1013[[#This Row],[וסת קבוע אחרון]]),1,0))</f>
        <v/>
      </c>
      <c r="Y1130" s="1" t="str">
        <f>IF(OR(טבלה1013[[#This Row],[הווסת פעיל?]]=0,טבלה1013[[#This Row],[הווסת פעיל?]]=""),"",SUM(Y1129,טבלה1013[[#This Row],[הווסת פעיל?]]))</f>
        <v/>
      </c>
      <c r="Z1130" s="1" t="str">
        <f>IF(AND(טבלה1013[[#This Row],[כמה מחזורים עד עקירה]]&lt;&gt;"",Y1131=""),טבלה1013[[#This Row],[כמה מחזורים עד עקירה]],"")</f>
        <v/>
      </c>
      <c r="AA1130" s="1" t="str">
        <f>IF(AND(טבלה1013[[#This Row],[הווסת פעיל?]]=1,טבלה1013[[#This Row],[וסת קבוע אחרון]]&lt;&gt;W1129),טבלה1013[[#This Row],[וסת קבוע אחרון]],"")</f>
        <v/>
      </c>
      <c r="AB1130" s="1" t="str">
        <f>IF(AND(טבלה1013[[#This Row],[הווסת פעיל?]]=1,X1129=0,טבלה1013[[#This Row],[וסת קבוע אחרון]]=W1129),טבלה1013[[#This Row],[וסת קבוע אחרון]],"")</f>
        <v/>
      </c>
      <c r="AC1130" s="1" t="str">
        <f>IF(AND(טבלה1013[[#This Row],[הווסת פעיל?]]=1,X1129=0,טבלה1013[[#This Row],[וסת קבוע אחרון]]&lt;&gt;W1129),1,"")</f>
        <v/>
      </c>
      <c r="AD1130" s="1" t="str">
        <f>IF(AND(טבלה1013[[#This Row],[הווסת פעיל?]]&lt;&gt;"",B1131=1),טבלה1013[[#This Row],[CycleNumber]],"")</f>
        <v/>
      </c>
      <c r="AE1130" s="1" t="str">
        <f>IF(AND(טבלה1013[[#This Row],[הווסת פעיל?]]&lt;&gt;"",X1129=""),טבלה1013[[#This Row],[CycleNumber]],"")</f>
        <v/>
      </c>
      <c r="AF1130" s="1" t="str">
        <f>IF(B1131=1,"",IF(טבלה1013[[#This Row],[הווסת פעיל?]]=1,IF(טבלה1013[[#This Row],[וסת קבוע אחרון]]=F1131,1,0),""))</f>
        <v/>
      </c>
      <c r="AG1130" s="1" t="str">
        <f>IF(B1131=1,"",IF(טבלה1013[[#This Row],[הווסת פעיל?]]=1,IF(OR(טבלה1013[[#This Row],[וסת קבוע אחרון]]=F1131,F1131=טבלה1013[[#This Row],[LengthofCycle]]),1,0),""))</f>
        <v/>
      </c>
      <c r="AH1130" s="1" t="str">
        <f>IF(B1131=1,"",IF(טבלה1013[[#This Row],[הווסת פעיל?]]=1,IF(OR(טבלה1013[[#This Row],[וסת קבוע אחרון]]=F1131,F1131=טבלה1013[[#This Row],[LengthofCycle]],AND(טבלה1013[[#This Row],[LengthofCycle]]&lt;&gt;טבלה1013[[#This Row],[וסת קבוע אחרון]],OR(F1131=28,F1131=29))),1,0),""))</f>
        <v/>
      </c>
      <c r="AI1130" s="1" t="str">
        <f>IF(AND(טבלה1013[[#This Row],[הווסת פעיל?]]=1,B1131=1),1,"")</f>
        <v/>
      </c>
      <c r="AJ1130" s="4">
        <f>IF(AND(טבלה1013[[#This Row],[הווסת פעיל?]]&lt;&gt;1,B1131&lt;&gt;1,B1131&lt;&gt;""),IF(טבלה1013[[#This Row],[LengthofCycle]]=F1131,1,0),"")</f>
        <v>1</v>
      </c>
      <c r="AK1130" s="4">
        <f>IF(AND(טבלה1013[[#This Row],[הווסת פעיל?]]&lt;&gt;1,B1131&lt;&gt;1,B1131&lt;&gt;""),IF(OR(טבלה1013[[#This Row],[LengthofCycle]]=F1131,F1131=29),1,0),"")</f>
        <v>1</v>
      </c>
      <c r="AL1130" s="4">
        <f>IF(AND(טבלה1013[[#This Row],[הווסת פעיל?]]&lt;&gt;1,B1131&lt;&gt;1,B1131&lt;&gt;""),IF(OR(טבלה1013[[#This Row],[LengthofCycle]]=F1131,F1131=29,F1131=28),1,0),"")</f>
        <v>1</v>
      </c>
    </row>
    <row r="1131" spans="1:38" x14ac:dyDescent="0.25">
      <c r="A1131" s="1" t="s">
        <v>148</v>
      </c>
      <c r="B1131" s="1">
        <v>2</v>
      </c>
      <c r="C1131" s="1">
        <v>0</v>
      </c>
      <c r="D1131" s="1">
        <v>1</v>
      </c>
      <c r="E1131" s="1">
        <v>0</v>
      </c>
      <c r="F1131" s="1">
        <v>29</v>
      </c>
      <c r="G1131" s="1">
        <f>טבלה1013[[#This Row],[LengthofCycle]]+1</f>
        <v>30</v>
      </c>
      <c r="H1131" s="1">
        <f>IF(IFERROR(LOOKUP(טבלה1013[[#This Row],[ClientID]],קביעויות[השבוע]),FALSE)=טבלה1013[[#This Row],[ClientID]],1,"")</f>
        <v>1</v>
      </c>
      <c r="I1131" s="1" t="str">
        <f>IF(AND(טבלה1013[[#This Row],[CycleNumber]]&gt;1,OR(B1132="",טבלה1013[[#This Row],[CycleNumber]]&gt;B1130)),IF(OR(AND(טבלה1013[[#This Row],[LengthofCycle]]=28,F1130=28),AND(טבלה1013[[#This Row],[LengthofCycle]]=35,F1130=35)),1,""),"")</f>
        <v/>
      </c>
      <c r="J1131" s="1" t="str">
        <f>IF(AND(טבלה1013[[#This Row],[וסת השבוע]]=1,I1130=1,טבלה1013[[#This Row],[CycleNumber]]&gt;B1130),1,"")</f>
        <v/>
      </c>
      <c r="K1131" s="1" t="str">
        <f>IF(טבלה1013[[#This Row],[CycleNumber]]=1,"",IF(טבלה1013[[#This Row],[וסת השבוע]]=1,0,IF(K1130="","",IF(K1130=0,IF(טבלה1013[[#This Row],[LengthofCycle]]=28,0,1),IF(K1130=1,IF(טבלה1013[[#This Row],[LengthofCycle]]+F1130=28*2,0,2),IF(K1130=2,IF(טבלה1013[[#This Row],[LengthofCycle]]+F1130+F1129=28*3,0,3),""))))))</f>
        <v/>
      </c>
      <c r="L1131" s="1" t="str">
        <f>IF(טבלה1013[[#This Row],[וסת השבוע]]=1,IF(טבלה1013[[#This Row],[וסת השבוע וההפלגה ביחד]]=1,L1130+1,0),IF(AND(טבלה1013[[#This Row],[CycleNumber]]&gt;B1130,טבלה1013[[#This Row],[CycleNumber]]&gt;1),IF(טבלה1013[[#This Row],[וסת השבוע פעיל?]]&lt;&gt;"",L1130+1,""),""))</f>
        <v/>
      </c>
      <c r="M1131" s="1" t="str">
        <f>IF(AND(טבלה1013[[#This Row],[וסת השבוע פעיל?]]&lt;&gt;"",טבלה1013[[#This Row],[CycleNumber]]&lt;B1132,B1132&lt;&gt;"",טבלה1013[[#This Row],[וסת השבוע פעיל?]]&lt;3),IF(K1132=0,IF(AND(טבלה1013[[#This Row],[וסת השבוע פעיל?]]&gt;0,I1132=1),0,1),0),"")</f>
        <v/>
      </c>
      <c r="N1131" s="1" t="str">
        <f t="shared" si="92"/>
        <v/>
      </c>
      <c r="O1131" s="1" t="str">
        <f>IF(AND(טבלה1013[[#This Row],[חיזוי - שבוע]]=1,J1132=1),1,"")</f>
        <v/>
      </c>
      <c r="P1131" s="1" t="str">
        <f>IF(AND(טבלה1013[[#This Row],[חיזוי טוב עם הפלגה?]]=1,טבלה1013[[#This Row],[וסת קבוע אחרון]]&lt;&gt;28,X1130=1),1,"")</f>
        <v/>
      </c>
      <c r="Q1131" s="1" t="str">
        <f>IF(AND(טבלה1013[[#This Row],[וסת השבוע פעיל?]]&lt;3,OR(טבלה1013[[#This Row],[CycleNumber]]&gt;B1132,B1132="")),1,"")</f>
        <v/>
      </c>
      <c r="R1131" s="1">
        <f>IF(טבלה1013[[#This Row],[האישה קבעה וסת שבוע?]]=1,IF(טבלה1013[[#This Row],[וסת השבוע פעיל?]]&lt;3,1,0),"")</f>
        <v>0</v>
      </c>
      <c r="S11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1" s="1" t="str">
        <f t="shared" si="93"/>
        <v/>
      </c>
      <c r="U1131" s="1" t="str">
        <f t="shared" si="94"/>
        <v/>
      </c>
      <c r="V1131" s="1" t="str">
        <f t="shared" si="95"/>
        <v/>
      </c>
      <c r="W1131" s="1" t="str">
        <f>IF(טבלה1013[[#This Row],[3 הפלגות זהות]]="","",IF(טבלה1013[[#This Row],[3 הפלגות זהות]]=1,טבלה1013[[#This Row],[LengthofCycle]],W1130))</f>
        <v/>
      </c>
      <c r="X1131" s="1" t="str">
        <f>IF(טבלה1013[[#This Row],[וסת קבוע אחרון]]="","",IF(OR(טבלה1013[[#This Row],[LengthofCycle]]=טבלה1013[[#This Row],[וסת קבוע אחרון]],F1130=טבלה1013[[#This Row],[וסת קבוע אחרון]],F1129=טבלה1013[[#This Row],[וסת קבוע אחרון]]),1,0))</f>
        <v/>
      </c>
      <c r="Y1131" s="1" t="str">
        <f>IF(OR(טבלה1013[[#This Row],[הווסת פעיל?]]=0,טבלה1013[[#This Row],[הווסת פעיל?]]=""),"",SUM(Y1130,טבלה1013[[#This Row],[הווסת פעיל?]]))</f>
        <v/>
      </c>
      <c r="Z1131" s="1" t="str">
        <f>IF(AND(טבלה1013[[#This Row],[כמה מחזורים עד עקירה]]&lt;&gt;"",Y1132=""),טבלה1013[[#This Row],[כמה מחזורים עד עקירה]],"")</f>
        <v/>
      </c>
      <c r="AA1131" s="1" t="str">
        <f>IF(AND(טבלה1013[[#This Row],[הווסת פעיל?]]=1,טבלה1013[[#This Row],[וסת קבוע אחרון]]&lt;&gt;W1130),טבלה1013[[#This Row],[וסת קבוע אחרון]],"")</f>
        <v/>
      </c>
      <c r="AB1131" s="1" t="str">
        <f>IF(AND(טבלה1013[[#This Row],[הווסת פעיל?]]=1,X1130=0,טבלה1013[[#This Row],[וסת קבוע אחרון]]=W1130),טבלה1013[[#This Row],[וסת קבוע אחרון]],"")</f>
        <v/>
      </c>
      <c r="AC1131" s="1" t="str">
        <f>IF(AND(טבלה1013[[#This Row],[הווסת פעיל?]]=1,X1130=0,טבלה1013[[#This Row],[וסת קבוע אחרון]]&lt;&gt;W1130),1,"")</f>
        <v/>
      </c>
      <c r="AD1131" s="1" t="str">
        <f>IF(AND(טבלה1013[[#This Row],[הווסת פעיל?]]&lt;&gt;"",B1132=1),טבלה1013[[#This Row],[CycleNumber]],"")</f>
        <v/>
      </c>
      <c r="AE1131" s="1" t="str">
        <f>IF(AND(טבלה1013[[#This Row],[הווסת פעיל?]]&lt;&gt;"",X1130=""),טבלה1013[[#This Row],[CycleNumber]],"")</f>
        <v/>
      </c>
      <c r="AF1131" s="1" t="str">
        <f>IF(B1132=1,"",IF(טבלה1013[[#This Row],[הווסת פעיל?]]=1,IF(טבלה1013[[#This Row],[וסת קבוע אחרון]]=F1132,1,0),""))</f>
        <v/>
      </c>
      <c r="AG1131" s="1" t="str">
        <f>IF(B1132=1,"",IF(טבלה1013[[#This Row],[הווסת פעיל?]]=1,IF(OR(טבלה1013[[#This Row],[וסת קבוע אחרון]]=F1132,F1132=טבלה1013[[#This Row],[LengthofCycle]]),1,0),""))</f>
        <v/>
      </c>
      <c r="AH1131" s="1" t="str">
        <f>IF(B1132=1,"",IF(טבלה1013[[#This Row],[הווסת פעיל?]]=1,IF(OR(טבלה1013[[#This Row],[וסת קבוע אחרון]]=F1132,F1132=טבלה1013[[#This Row],[LengthofCycle]],AND(טבלה1013[[#This Row],[LengthofCycle]]&lt;&gt;טבלה1013[[#This Row],[וסת קבוע אחרון]],OR(F1132=28,F1132=29))),1,0),""))</f>
        <v/>
      </c>
      <c r="AI1131" s="1" t="str">
        <f>IF(AND(טבלה1013[[#This Row],[הווסת פעיל?]]=1,B1132=1),1,"")</f>
        <v/>
      </c>
      <c r="AJ1131" s="4">
        <f>IF(AND(טבלה1013[[#This Row],[הווסת פעיל?]]&lt;&gt;1,B1132&lt;&gt;1,B1132&lt;&gt;""),IF(טבלה1013[[#This Row],[LengthofCycle]]=F1132,1,0),"")</f>
        <v>0</v>
      </c>
      <c r="AK1131" s="4">
        <f>IF(AND(טבלה1013[[#This Row],[הווסת פעיל?]]&lt;&gt;1,B1132&lt;&gt;1,B1132&lt;&gt;""),IF(OR(טבלה1013[[#This Row],[LengthofCycle]]=F1132,F1132=29),1,0),"")</f>
        <v>0</v>
      </c>
      <c r="AL1131" s="4">
        <f>IF(AND(טבלה1013[[#This Row],[הווסת פעיל?]]&lt;&gt;1,B1132&lt;&gt;1,B1132&lt;&gt;""),IF(OR(טבלה1013[[#This Row],[LengthofCycle]]=F1132,F1132=29,F1132=28),1,0),"")</f>
        <v>1</v>
      </c>
    </row>
    <row r="1132" spans="1:38" x14ac:dyDescent="0.25">
      <c r="A1132" s="1" t="s">
        <v>148</v>
      </c>
      <c r="B1132" s="1">
        <v>3</v>
      </c>
      <c r="C1132" s="1">
        <v>0</v>
      </c>
      <c r="D1132" s="1">
        <v>1</v>
      </c>
      <c r="E1132" s="1">
        <v>0</v>
      </c>
      <c r="F1132" s="1">
        <v>28</v>
      </c>
      <c r="G1132" s="1">
        <f>טבלה1013[[#This Row],[LengthofCycle]]+1</f>
        <v>29</v>
      </c>
      <c r="H1132" s="1">
        <f>IF(IFERROR(LOOKUP(טבלה1013[[#This Row],[ClientID]],קביעויות[השבוע]),FALSE)=טבלה1013[[#This Row],[ClientID]],1,"")</f>
        <v>1</v>
      </c>
      <c r="I1132" s="1" t="str">
        <f>IF(AND(טבלה1013[[#This Row],[CycleNumber]]&gt;1,OR(B1133="",טבלה1013[[#This Row],[CycleNumber]]&gt;B1131)),IF(OR(AND(טבלה1013[[#This Row],[LengthofCycle]]=28,F1131=28),AND(טבלה1013[[#This Row],[LengthofCycle]]=35,F1131=35)),1,""),"")</f>
        <v/>
      </c>
      <c r="J1132" s="1" t="str">
        <f>IF(AND(טבלה1013[[#This Row],[וסת השבוע]]=1,I1131=1,טבלה1013[[#This Row],[CycleNumber]]&gt;B1131),1,"")</f>
        <v/>
      </c>
      <c r="K1132" s="1" t="str">
        <f>IF(טבלה1013[[#This Row],[CycleNumber]]=1,"",IF(טבלה1013[[#This Row],[וסת השבוע]]=1,0,IF(K1131="","",IF(K1131=0,IF(טבלה1013[[#This Row],[LengthofCycle]]=28,0,1),IF(K1131=1,IF(טבלה1013[[#This Row],[LengthofCycle]]+F1131=28*2,0,2),IF(K1131=2,IF(טבלה1013[[#This Row],[LengthofCycle]]+F1131+F1130=28*3,0,3),""))))))</f>
        <v/>
      </c>
      <c r="L1132" s="1" t="str">
        <f>IF(טבלה1013[[#This Row],[וסת השבוע]]=1,IF(טבלה1013[[#This Row],[וסת השבוע וההפלגה ביחד]]=1,L1131+1,0),IF(AND(טבלה1013[[#This Row],[CycleNumber]]&gt;B1131,טבלה1013[[#This Row],[CycleNumber]]&gt;1),IF(טבלה1013[[#This Row],[וסת השבוע פעיל?]]&lt;&gt;"",L1131+1,""),""))</f>
        <v/>
      </c>
      <c r="M1132" s="1" t="str">
        <f>IF(AND(טבלה1013[[#This Row],[וסת השבוע פעיל?]]&lt;&gt;"",טבלה1013[[#This Row],[CycleNumber]]&lt;B1133,B1133&lt;&gt;"",טבלה1013[[#This Row],[וסת השבוע פעיל?]]&lt;3),IF(K1133=0,IF(AND(טבלה1013[[#This Row],[וסת השבוע פעיל?]]&gt;0,I1133=1),0,1),0),"")</f>
        <v/>
      </c>
      <c r="N1132" s="1" t="str">
        <f t="shared" si="92"/>
        <v/>
      </c>
      <c r="O1132" s="1" t="str">
        <f>IF(AND(טבלה1013[[#This Row],[חיזוי - שבוע]]=1,J1133=1),1,"")</f>
        <v/>
      </c>
      <c r="P1132" s="1" t="str">
        <f>IF(AND(טבלה1013[[#This Row],[חיזוי טוב עם הפלגה?]]=1,טבלה1013[[#This Row],[וסת קבוע אחרון]]&lt;&gt;28,X1131=1),1,"")</f>
        <v/>
      </c>
      <c r="Q1132" s="1" t="str">
        <f>IF(AND(טבלה1013[[#This Row],[וסת השבוע פעיל?]]&lt;3,OR(טבלה1013[[#This Row],[CycleNumber]]&gt;B1133,B1133="")),1,"")</f>
        <v/>
      </c>
      <c r="R1132" s="1">
        <f>IF(טבלה1013[[#This Row],[האישה קבעה וסת שבוע?]]=1,IF(טבלה1013[[#This Row],[וסת השבוע פעיל?]]&lt;3,1,0),"")</f>
        <v>0</v>
      </c>
      <c r="S11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2" s="1">
        <f t="shared" si="93"/>
        <v>0</v>
      </c>
      <c r="U1132" s="1" t="str">
        <f t="shared" si="94"/>
        <v/>
      </c>
      <c r="V1132" s="1" t="str">
        <f t="shared" si="95"/>
        <v/>
      </c>
      <c r="W1132" s="1" t="str">
        <f>IF(טבלה1013[[#This Row],[3 הפלגות זהות]]="","",IF(טבלה1013[[#This Row],[3 הפלגות זהות]]=1,טבלה1013[[#This Row],[LengthofCycle]],W1131))</f>
        <v/>
      </c>
      <c r="X1132" s="1" t="str">
        <f>IF(טבלה1013[[#This Row],[וסת קבוע אחרון]]="","",IF(OR(טבלה1013[[#This Row],[LengthofCycle]]=טבלה1013[[#This Row],[וסת קבוע אחרון]],F1131=טבלה1013[[#This Row],[וסת קבוע אחרון]],F1130=טבלה1013[[#This Row],[וסת קבוע אחרון]]),1,0))</f>
        <v/>
      </c>
      <c r="Y1132" s="1" t="str">
        <f>IF(OR(טבלה1013[[#This Row],[הווסת פעיל?]]=0,טבלה1013[[#This Row],[הווסת פעיל?]]=""),"",SUM(Y1131,טבלה1013[[#This Row],[הווסת פעיל?]]))</f>
        <v/>
      </c>
      <c r="Z1132" s="1" t="str">
        <f>IF(AND(טבלה1013[[#This Row],[כמה מחזורים עד עקירה]]&lt;&gt;"",Y1133=""),טבלה1013[[#This Row],[כמה מחזורים עד עקירה]],"")</f>
        <v/>
      </c>
      <c r="AA1132" s="1" t="str">
        <f>IF(AND(טבלה1013[[#This Row],[הווסת פעיל?]]=1,טבלה1013[[#This Row],[וסת קבוע אחרון]]&lt;&gt;W1131),טבלה1013[[#This Row],[וסת קבוע אחרון]],"")</f>
        <v/>
      </c>
      <c r="AB1132" s="1" t="str">
        <f>IF(AND(טבלה1013[[#This Row],[הווסת פעיל?]]=1,X1131=0,טבלה1013[[#This Row],[וסת קבוע אחרון]]=W1131),טבלה1013[[#This Row],[וסת קבוע אחרון]],"")</f>
        <v/>
      </c>
      <c r="AC1132" s="1" t="str">
        <f>IF(AND(טבלה1013[[#This Row],[הווסת פעיל?]]=1,X1131=0,טבלה1013[[#This Row],[וסת קבוע אחרון]]&lt;&gt;W1131),1,"")</f>
        <v/>
      </c>
      <c r="AD1132" s="1" t="str">
        <f>IF(AND(טבלה1013[[#This Row],[הווסת פעיל?]]&lt;&gt;"",B1133=1),טבלה1013[[#This Row],[CycleNumber]],"")</f>
        <v/>
      </c>
      <c r="AE1132" s="1" t="str">
        <f>IF(AND(טבלה1013[[#This Row],[הווסת פעיל?]]&lt;&gt;"",X1131=""),טבלה1013[[#This Row],[CycleNumber]],"")</f>
        <v/>
      </c>
      <c r="AF1132" s="1" t="str">
        <f>IF(B1133=1,"",IF(טבלה1013[[#This Row],[הווסת פעיל?]]=1,IF(טבלה1013[[#This Row],[וסת קבוע אחרון]]=F1133,1,0),""))</f>
        <v/>
      </c>
      <c r="AG1132" s="1" t="str">
        <f>IF(B1133=1,"",IF(טבלה1013[[#This Row],[הווסת פעיל?]]=1,IF(OR(טבלה1013[[#This Row],[וסת קבוע אחרון]]=F1133,F1133=טבלה1013[[#This Row],[LengthofCycle]]),1,0),""))</f>
        <v/>
      </c>
      <c r="AH1132" s="1" t="str">
        <f>IF(B1133=1,"",IF(טבלה1013[[#This Row],[הווסת פעיל?]]=1,IF(OR(טבלה1013[[#This Row],[וסת קבוע אחרון]]=F1133,F1133=טבלה1013[[#This Row],[LengthofCycle]],AND(טבלה1013[[#This Row],[LengthofCycle]]&lt;&gt;טבלה1013[[#This Row],[וסת קבוע אחרון]],OR(F1133=28,F1133=29))),1,0),""))</f>
        <v/>
      </c>
      <c r="AI1132" s="1" t="str">
        <f>IF(AND(טבלה1013[[#This Row],[הווסת פעיל?]]=1,B1133=1),1,"")</f>
        <v/>
      </c>
      <c r="AJ1132" s="4">
        <f>IF(AND(טבלה1013[[#This Row],[הווסת פעיל?]]&lt;&gt;1,B1133&lt;&gt;1,B1133&lt;&gt;""),IF(טבלה1013[[#This Row],[LengthofCycle]]=F1133,1,0),"")</f>
        <v>0</v>
      </c>
      <c r="AK1132" s="4">
        <f>IF(AND(טבלה1013[[#This Row],[הווסת פעיל?]]&lt;&gt;1,B1133&lt;&gt;1,B1133&lt;&gt;""),IF(OR(טבלה1013[[#This Row],[LengthofCycle]]=F1133,F1133=29),1,0),"")</f>
        <v>0</v>
      </c>
      <c r="AL1132" s="4">
        <f>IF(AND(טבלה1013[[#This Row],[הווסת פעיל?]]&lt;&gt;1,B1133&lt;&gt;1,B1133&lt;&gt;""),IF(OR(טבלה1013[[#This Row],[LengthofCycle]]=F1133,F1133=29,F1133=28),1,0),"")</f>
        <v>0</v>
      </c>
    </row>
    <row r="1133" spans="1:38" x14ac:dyDescent="0.25">
      <c r="A1133" s="1" t="s">
        <v>148</v>
      </c>
      <c r="B1133" s="1">
        <v>4</v>
      </c>
      <c r="C1133" s="1">
        <v>0</v>
      </c>
      <c r="D1133" s="1">
        <v>1</v>
      </c>
      <c r="E1133" s="1">
        <v>0</v>
      </c>
      <c r="F1133" s="1">
        <v>27</v>
      </c>
      <c r="G1133" s="1">
        <f>טבלה1013[[#This Row],[LengthofCycle]]+1</f>
        <v>28</v>
      </c>
      <c r="H1133" s="1">
        <f>IF(IFERROR(LOOKUP(טבלה1013[[#This Row],[ClientID]],קביעויות[השבוע]),FALSE)=טבלה1013[[#This Row],[ClientID]],1,"")</f>
        <v>1</v>
      </c>
      <c r="I1133" s="1" t="str">
        <f>IF(AND(טבלה1013[[#This Row],[CycleNumber]]&gt;1,OR(B1134="",טבלה1013[[#This Row],[CycleNumber]]&gt;B1132)),IF(OR(AND(טבלה1013[[#This Row],[LengthofCycle]]=28,F1132=28),AND(טבלה1013[[#This Row],[LengthofCycle]]=35,F1132=35)),1,""),"")</f>
        <v/>
      </c>
      <c r="J1133" s="1" t="str">
        <f>IF(AND(טבלה1013[[#This Row],[וסת השבוע]]=1,I1132=1,טבלה1013[[#This Row],[CycleNumber]]&gt;B1132),1,"")</f>
        <v/>
      </c>
      <c r="K1133" s="1" t="str">
        <f>IF(טבלה1013[[#This Row],[CycleNumber]]=1,"",IF(טבלה1013[[#This Row],[וסת השבוע]]=1,0,IF(K1132="","",IF(K1132=0,IF(טבלה1013[[#This Row],[LengthofCycle]]=28,0,1),IF(K1132=1,IF(טבלה1013[[#This Row],[LengthofCycle]]+F1132=28*2,0,2),IF(K1132=2,IF(טבלה1013[[#This Row],[LengthofCycle]]+F1132+F1131=28*3,0,3),""))))))</f>
        <v/>
      </c>
      <c r="L1133" s="1" t="str">
        <f>IF(טבלה1013[[#This Row],[וסת השבוע]]=1,IF(טבלה1013[[#This Row],[וסת השבוע וההפלגה ביחד]]=1,L1132+1,0),IF(AND(טבלה1013[[#This Row],[CycleNumber]]&gt;B1132,טבלה1013[[#This Row],[CycleNumber]]&gt;1),IF(טבלה1013[[#This Row],[וסת השבוע פעיל?]]&lt;&gt;"",L1132+1,""),""))</f>
        <v/>
      </c>
      <c r="M1133" s="1" t="str">
        <f>IF(AND(טבלה1013[[#This Row],[וסת השבוע פעיל?]]&lt;&gt;"",טבלה1013[[#This Row],[CycleNumber]]&lt;B1134,B1134&lt;&gt;"",טבלה1013[[#This Row],[וסת השבוע פעיל?]]&lt;3),IF(K1134=0,IF(AND(טבלה1013[[#This Row],[וסת השבוע פעיל?]]&gt;0,I1134=1),0,1),0),"")</f>
        <v/>
      </c>
      <c r="N1133" s="1" t="str">
        <f t="shared" si="92"/>
        <v/>
      </c>
      <c r="O1133" s="1" t="str">
        <f>IF(AND(טבלה1013[[#This Row],[חיזוי - שבוע]]=1,J1134=1),1,"")</f>
        <v/>
      </c>
      <c r="P1133" s="1" t="str">
        <f>IF(AND(טבלה1013[[#This Row],[חיזוי טוב עם הפלגה?]]=1,טבלה1013[[#This Row],[וסת קבוע אחרון]]&lt;&gt;28,X1132=1),1,"")</f>
        <v/>
      </c>
      <c r="Q1133" s="1" t="str">
        <f>IF(AND(טבלה1013[[#This Row],[וסת השבוע פעיל?]]&lt;3,OR(טבלה1013[[#This Row],[CycleNumber]]&gt;B1134,B1134="")),1,"")</f>
        <v/>
      </c>
      <c r="R1133" s="1">
        <f>IF(טבלה1013[[#This Row],[האישה קבעה וסת שבוע?]]=1,IF(טבלה1013[[#This Row],[וסת השבוע פעיל?]]&lt;3,1,0),"")</f>
        <v>0</v>
      </c>
      <c r="S11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3" s="1">
        <f t="shared" si="93"/>
        <v>0</v>
      </c>
      <c r="U1133" s="1">
        <f t="shared" si="94"/>
        <v>0</v>
      </c>
      <c r="V1133" s="1" t="str">
        <f t="shared" si="95"/>
        <v/>
      </c>
      <c r="W1133" s="1" t="str">
        <f>IF(טבלה1013[[#This Row],[3 הפלגות זהות]]="","",IF(טבלה1013[[#This Row],[3 הפלגות זהות]]=1,טבלה1013[[#This Row],[LengthofCycle]],W1132))</f>
        <v/>
      </c>
      <c r="X1133" s="1" t="str">
        <f>IF(טבלה1013[[#This Row],[וסת קבוע אחרון]]="","",IF(OR(טבלה1013[[#This Row],[LengthofCycle]]=טבלה1013[[#This Row],[וסת קבוע אחרון]],F1132=טבלה1013[[#This Row],[וסת קבוע אחרון]],F1131=טבלה1013[[#This Row],[וסת קבוע אחרון]]),1,0))</f>
        <v/>
      </c>
      <c r="Y1133" s="1" t="str">
        <f>IF(OR(טבלה1013[[#This Row],[הווסת פעיל?]]=0,טבלה1013[[#This Row],[הווסת פעיל?]]=""),"",SUM(Y1132,טבלה1013[[#This Row],[הווסת פעיל?]]))</f>
        <v/>
      </c>
      <c r="Z1133" s="1" t="str">
        <f>IF(AND(טבלה1013[[#This Row],[כמה מחזורים עד עקירה]]&lt;&gt;"",Y1134=""),טבלה1013[[#This Row],[כמה מחזורים עד עקירה]],"")</f>
        <v/>
      </c>
      <c r="AA1133" s="1" t="str">
        <f>IF(AND(טבלה1013[[#This Row],[הווסת פעיל?]]=1,טבלה1013[[#This Row],[וסת קבוע אחרון]]&lt;&gt;W1132),טבלה1013[[#This Row],[וסת קבוע אחרון]],"")</f>
        <v/>
      </c>
      <c r="AB1133" s="1" t="str">
        <f>IF(AND(טבלה1013[[#This Row],[הווסת פעיל?]]=1,X1132=0,טבלה1013[[#This Row],[וסת קבוע אחרון]]=W1132),טבלה1013[[#This Row],[וסת קבוע אחרון]],"")</f>
        <v/>
      </c>
      <c r="AC1133" s="1" t="str">
        <f>IF(AND(טבלה1013[[#This Row],[הווסת פעיל?]]=1,X1132=0,טבלה1013[[#This Row],[וסת קבוע אחרון]]&lt;&gt;W1132),1,"")</f>
        <v/>
      </c>
      <c r="AD1133" s="1" t="str">
        <f>IF(AND(טבלה1013[[#This Row],[הווסת פעיל?]]&lt;&gt;"",B1134=1),טבלה1013[[#This Row],[CycleNumber]],"")</f>
        <v/>
      </c>
      <c r="AE1133" s="1" t="str">
        <f>IF(AND(טבלה1013[[#This Row],[הווסת פעיל?]]&lt;&gt;"",X1132=""),טבלה1013[[#This Row],[CycleNumber]],"")</f>
        <v/>
      </c>
      <c r="AF1133" s="1" t="str">
        <f>IF(B1134=1,"",IF(טבלה1013[[#This Row],[הווסת פעיל?]]=1,IF(טבלה1013[[#This Row],[וסת קבוע אחרון]]=F1134,1,0),""))</f>
        <v/>
      </c>
      <c r="AG1133" s="1" t="str">
        <f>IF(B1134=1,"",IF(טבלה1013[[#This Row],[הווסת פעיל?]]=1,IF(OR(טבלה1013[[#This Row],[וסת קבוע אחרון]]=F1134,F1134=טבלה1013[[#This Row],[LengthofCycle]]),1,0),""))</f>
        <v/>
      </c>
      <c r="AH1133" s="1" t="str">
        <f>IF(B1134=1,"",IF(טבלה1013[[#This Row],[הווסת פעיל?]]=1,IF(OR(טבלה1013[[#This Row],[וסת קבוע אחרון]]=F1134,F1134=טבלה1013[[#This Row],[LengthofCycle]],AND(טבלה1013[[#This Row],[LengthofCycle]]&lt;&gt;טבלה1013[[#This Row],[וסת קבוע אחרון]],OR(F1134=28,F1134=29))),1,0),""))</f>
        <v/>
      </c>
      <c r="AI1133" s="1" t="str">
        <f>IF(AND(טבלה1013[[#This Row],[הווסת פעיל?]]=1,B1134=1),1,"")</f>
        <v/>
      </c>
      <c r="AJ1133" s="4">
        <f>IF(AND(טבלה1013[[#This Row],[הווסת פעיל?]]&lt;&gt;1,B1134&lt;&gt;1,B1134&lt;&gt;""),IF(טבלה1013[[#This Row],[LengthofCycle]]=F1134,1,0),"")</f>
        <v>0</v>
      </c>
      <c r="AK1133" s="4">
        <f>IF(AND(טבלה1013[[#This Row],[הווסת פעיל?]]&lt;&gt;1,B1134&lt;&gt;1,B1134&lt;&gt;""),IF(OR(טבלה1013[[#This Row],[LengthofCycle]]=F1134,F1134=29),1,0),"")</f>
        <v>1</v>
      </c>
      <c r="AL1133" s="4">
        <f>IF(AND(טבלה1013[[#This Row],[הווסת פעיל?]]&lt;&gt;1,B1134&lt;&gt;1,B1134&lt;&gt;""),IF(OR(טבלה1013[[#This Row],[LengthofCycle]]=F1134,F1134=29,F1134=28),1,0),"")</f>
        <v>1</v>
      </c>
    </row>
    <row r="1134" spans="1:38" x14ac:dyDescent="0.25">
      <c r="A1134" s="1" t="s">
        <v>148</v>
      </c>
      <c r="B1134" s="1">
        <v>5</v>
      </c>
      <c r="C1134" s="1">
        <v>0</v>
      </c>
      <c r="D1134" s="1">
        <v>1</v>
      </c>
      <c r="E1134" s="1">
        <v>0</v>
      </c>
      <c r="F1134" s="1">
        <v>29</v>
      </c>
      <c r="G1134" s="1">
        <f>טבלה1013[[#This Row],[LengthofCycle]]+1</f>
        <v>30</v>
      </c>
      <c r="H1134" s="1">
        <f>IF(IFERROR(LOOKUP(טבלה1013[[#This Row],[ClientID]],קביעויות[השבוע]),FALSE)=טבלה1013[[#This Row],[ClientID]],1,"")</f>
        <v>1</v>
      </c>
      <c r="I1134" s="1" t="str">
        <f>IF(AND(טבלה1013[[#This Row],[CycleNumber]]&gt;1,OR(B1135="",טבלה1013[[#This Row],[CycleNumber]]&gt;B1133)),IF(OR(AND(טבלה1013[[#This Row],[LengthofCycle]]=28,F1133=28),AND(טבלה1013[[#This Row],[LengthofCycle]]=35,F1133=35)),1,""),"")</f>
        <v/>
      </c>
      <c r="J1134" s="1" t="str">
        <f>IF(AND(טבלה1013[[#This Row],[וסת השבוע]]=1,I1133=1,טבלה1013[[#This Row],[CycleNumber]]&gt;B1133),1,"")</f>
        <v/>
      </c>
      <c r="K1134" s="1" t="str">
        <f>IF(טבלה1013[[#This Row],[CycleNumber]]=1,"",IF(טבלה1013[[#This Row],[וסת השבוע]]=1,0,IF(K1133="","",IF(K1133=0,IF(טבלה1013[[#This Row],[LengthofCycle]]=28,0,1),IF(K1133=1,IF(טבלה1013[[#This Row],[LengthofCycle]]+F1133=28*2,0,2),IF(K1133=2,IF(טבלה1013[[#This Row],[LengthofCycle]]+F1133+F1132=28*3,0,3),""))))))</f>
        <v/>
      </c>
      <c r="L1134" s="1" t="str">
        <f>IF(טבלה1013[[#This Row],[וסת השבוע]]=1,IF(טבלה1013[[#This Row],[וסת השבוע וההפלגה ביחד]]=1,L1133+1,0),IF(AND(טבלה1013[[#This Row],[CycleNumber]]&gt;B1133,טבלה1013[[#This Row],[CycleNumber]]&gt;1),IF(טבלה1013[[#This Row],[וסת השבוע פעיל?]]&lt;&gt;"",L1133+1,""),""))</f>
        <v/>
      </c>
      <c r="M1134" s="1" t="str">
        <f>IF(AND(טבלה1013[[#This Row],[וסת השבוע פעיל?]]&lt;&gt;"",טבלה1013[[#This Row],[CycleNumber]]&lt;B1135,B1135&lt;&gt;"",טבלה1013[[#This Row],[וסת השבוע פעיל?]]&lt;3),IF(K1135=0,IF(AND(טבלה1013[[#This Row],[וסת השבוע פעיל?]]&gt;0,I1135=1),0,1),0),"")</f>
        <v/>
      </c>
      <c r="N1134" s="1" t="str">
        <f t="shared" si="92"/>
        <v/>
      </c>
      <c r="O1134" s="1" t="str">
        <f>IF(AND(טבלה1013[[#This Row],[חיזוי - שבוע]]=1,J1135=1),1,"")</f>
        <v/>
      </c>
      <c r="P1134" s="1" t="str">
        <f>IF(AND(טבלה1013[[#This Row],[חיזוי טוב עם הפלגה?]]=1,טבלה1013[[#This Row],[וסת קבוע אחרון]]&lt;&gt;28,X1133=1),1,"")</f>
        <v/>
      </c>
      <c r="Q1134" s="1" t="str">
        <f>IF(AND(טבלה1013[[#This Row],[וסת השבוע פעיל?]]&lt;3,OR(טבלה1013[[#This Row],[CycleNumber]]&gt;B1135,B1135="")),1,"")</f>
        <v/>
      </c>
      <c r="R1134" s="1">
        <f>IF(טבלה1013[[#This Row],[האישה קבעה וסת שבוע?]]=1,IF(טבלה1013[[#This Row],[וסת השבוע פעיל?]]&lt;3,1,0),"")</f>
        <v>0</v>
      </c>
      <c r="S11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4" s="1">
        <f t="shared" si="93"/>
        <v>0</v>
      </c>
      <c r="U1134" s="1">
        <f t="shared" si="94"/>
        <v>0</v>
      </c>
      <c r="V1134" s="1">
        <f t="shared" si="95"/>
        <v>0</v>
      </c>
      <c r="W1134" s="1" t="str">
        <f>IF(טבלה1013[[#This Row],[3 הפלגות זהות]]="","",IF(טבלה1013[[#This Row],[3 הפלגות זהות]]=1,טבלה1013[[#This Row],[LengthofCycle]],W1133))</f>
        <v/>
      </c>
      <c r="X1134" s="1" t="str">
        <f>IF(טבלה1013[[#This Row],[וסת קבוע אחרון]]="","",IF(OR(טבלה1013[[#This Row],[LengthofCycle]]=טבלה1013[[#This Row],[וסת קבוע אחרון]],F1133=טבלה1013[[#This Row],[וסת קבוע אחרון]],F1132=טבלה1013[[#This Row],[וסת קבוע אחרון]]),1,0))</f>
        <v/>
      </c>
      <c r="Y1134" s="1" t="str">
        <f>IF(OR(טבלה1013[[#This Row],[הווסת פעיל?]]=0,טבלה1013[[#This Row],[הווסת פעיל?]]=""),"",SUM(Y1133,טבלה1013[[#This Row],[הווסת פעיל?]]))</f>
        <v/>
      </c>
      <c r="Z1134" s="1" t="str">
        <f>IF(AND(טבלה1013[[#This Row],[כמה מחזורים עד עקירה]]&lt;&gt;"",Y1135=""),טבלה1013[[#This Row],[כמה מחזורים עד עקירה]],"")</f>
        <v/>
      </c>
      <c r="AA1134" s="1" t="str">
        <f>IF(AND(טבלה1013[[#This Row],[הווסת פעיל?]]=1,טבלה1013[[#This Row],[וסת קבוע אחרון]]&lt;&gt;W1133),טבלה1013[[#This Row],[וסת קבוע אחרון]],"")</f>
        <v/>
      </c>
      <c r="AB1134" s="1" t="str">
        <f>IF(AND(טבלה1013[[#This Row],[הווסת פעיל?]]=1,X1133=0,טבלה1013[[#This Row],[וסת קבוע אחרון]]=W1133),טבלה1013[[#This Row],[וסת קבוע אחרון]],"")</f>
        <v/>
      </c>
      <c r="AC1134" s="1" t="str">
        <f>IF(AND(טבלה1013[[#This Row],[הווסת פעיל?]]=1,X1133=0,טבלה1013[[#This Row],[וסת קבוע אחרון]]&lt;&gt;W1133),1,"")</f>
        <v/>
      </c>
      <c r="AD1134" s="1" t="str">
        <f>IF(AND(טבלה1013[[#This Row],[הווסת פעיל?]]&lt;&gt;"",B1135=1),טבלה1013[[#This Row],[CycleNumber]],"")</f>
        <v/>
      </c>
      <c r="AE1134" s="1" t="str">
        <f>IF(AND(טבלה1013[[#This Row],[הווסת פעיל?]]&lt;&gt;"",X1133=""),טבלה1013[[#This Row],[CycleNumber]],"")</f>
        <v/>
      </c>
      <c r="AF1134" s="1" t="str">
        <f>IF(B1135=1,"",IF(טבלה1013[[#This Row],[הווסת פעיל?]]=1,IF(טבלה1013[[#This Row],[וסת קבוע אחרון]]=F1135,1,0),""))</f>
        <v/>
      </c>
      <c r="AG1134" s="1" t="str">
        <f>IF(B1135=1,"",IF(טבלה1013[[#This Row],[הווסת פעיל?]]=1,IF(OR(טבלה1013[[#This Row],[וסת קבוע אחרון]]=F1135,F1135=טבלה1013[[#This Row],[LengthofCycle]]),1,0),""))</f>
        <v/>
      </c>
      <c r="AH1134" s="1" t="str">
        <f>IF(B1135=1,"",IF(טבלה1013[[#This Row],[הווסת פעיל?]]=1,IF(OR(טבלה1013[[#This Row],[וסת קבוע אחרון]]=F1135,F1135=טבלה1013[[#This Row],[LengthofCycle]],AND(טבלה1013[[#This Row],[LengthofCycle]]&lt;&gt;טבלה1013[[#This Row],[וסת קבוע אחרון]],OR(F1135=28,F1135=29))),1,0),""))</f>
        <v/>
      </c>
      <c r="AI1134" s="1" t="str">
        <f>IF(AND(טבלה1013[[#This Row],[הווסת פעיל?]]=1,B1135=1),1,"")</f>
        <v/>
      </c>
      <c r="AJ1134" s="4">
        <f>IF(AND(טבלה1013[[#This Row],[הווסת פעיל?]]&lt;&gt;1,B1135&lt;&gt;1,B1135&lt;&gt;""),IF(טבלה1013[[#This Row],[LengthofCycle]]=F1135,1,0),"")</f>
        <v>0</v>
      </c>
      <c r="AK1134" s="4">
        <f>IF(AND(טבלה1013[[#This Row],[הווסת פעיל?]]&lt;&gt;1,B1135&lt;&gt;1,B1135&lt;&gt;""),IF(OR(טבלה1013[[#This Row],[LengthofCycle]]=F1135,F1135=29),1,0),"")</f>
        <v>0</v>
      </c>
      <c r="AL1134" s="4">
        <f>IF(AND(טבלה1013[[#This Row],[הווסת פעיל?]]&lt;&gt;1,B1135&lt;&gt;1,B1135&lt;&gt;""),IF(OR(טבלה1013[[#This Row],[LengthofCycle]]=F1135,F1135=29,F1135=28),1,0),"")</f>
        <v>1</v>
      </c>
    </row>
    <row r="1135" spans="1:38" x14ac:dyDescent="0.25">
      <c r="A1135" s="1" t="s">
        <v>148</v>
      </c>
      <c r="B1135" s="1">
        <v>6</v>
      </c>
      <c r="C1135" s="1">
        <v>0</v>
      </c>
      <c r="D1135" s="1">
        <v>1</v>
      </c>
      <c r="E1135" s="1">
        <v>0</v>
      </c>
      <c r="F1135" s="1">
        <v>28</v>
      </c>
      <c r="G1135" s="1">
        <f>טבלה1013[[#This Row],[LengthofCycle]]+1</f>
        <v>29</v>
      </c>
      <c r="H1135" s="1">
        <f>IF(IFERROR(LOOKUP(טבלה1013[[#This Row],[ClientID]],קביעויות[השבוע]),FALSE)=טבלה1013[[#This Row],[ClientID]],1,"")</f>
        <v>1</v>
      </c>
      <c r="I1135" s="1" t="str">
        <f>IF(AND(טבלה1013[[#This Row],[CycleNumber]]&gt;1,OR(B1136="",טבלה1013[[#This Row],[CycleNumber]]&gt;B1134)),IF(OR(AND(טבלה1013[[#This Row],[LengthofCycle]]=28,F1134=28),AND(טבלה1013[[#This Row],[LengthofCycle]]=35,F1134=35)),1,""),"")</f>
        <v/>
      </c>
      <c r="J1135" s="1" t="str">
        <f>IF(AND(טבלה1013[[#This Row],[וסת השבוע]]=1,I1134=1,טבלה1013[[#This Row],[CycleNumber]]&gt;B1134),1,"")</f>
        <v/>
      </c>
      <c r="K1135" s="1" t="str">
        <f>IF(טבלה1013[[#This Row],[CycleNumber]]=1,"",IF(טבלה1013[[#This Row],[וסת השבוע]]=1,0,IF(K1134="","",IF(K1134=0,IF(טבלה1013[[#This Row],[LengthofCycle]]=28,0,1),IF(K1134=1,IF(טבלה1013[[#This Row],[LengthofCycle]]+F1134=28*2,0,2),IF(K1134=2,IF(טבלה1013[[#This Row],[LengthofCycle]]+F1134+F1133=28*3,0,3),""))))))</f>
        <v/>
      </c>
      <c r="L1135" s="1" t="str">
        <f>IF(טבלה1013[[#This Row],[וסת השבוע]]=1,IF(טבלה1013[[#This Row],[וסת השבוע וההפלגה ביחד]]=1,L1134+1,0),IF(AND(טבלה1013[[#This Row],[CycleNumber]]&gt;B1134,טבלה1013[[#This Row],[CycleNumber]]&gt;1),IF(טבלה1013[[#This Row],[וסת השבוע פעיל?]]&lt;&gt;"",L1134+1,""),""))</f>
        <v/>
      </c>
      <c r="M1135" s="1" t="str">
        <f>IF(AND(טבלה1013[[#This Row],[וסת השבוע פעיל?]]&lt;&gt;"",טבלה1013[[#This Row],[CycleNumber]]&lt;B1136,B1136&lt;&gt;"",טבלה1013[[#This Row],[וסת השבוע פעיל?]]&lt;3),IF(K1136=0,IF(AND(טבלה1013[[#This Row],[וסת השבוע פעיל?]]&gt;0,I1136=1),0,1),0),"")</f>
        <v/>
      </c>
      <c r="N1135" s="1" t="str">
        <f t="shared" si="92"/>
        <v/>
      </c>
      <c r="O1135" s="1" t="str">
        <f>IF(AND(טבלה1013[[#This Row],[חיזוי - שבוע]]=1,J1136=1),1,"")</f>
        <v/>
      </c>
      <c r="P1135" s="1" t="str">
        <f>IF(AND(טבלה1013[[#This Row],[חיזוי טוב עם הפלגה?]]=1,טבלה1013[[#This Row],[וסת קבוע אחרון]]&lt;&gt;28,X1134=1),1,"")</f>
        <v/>
      </c>
      <c r="Q1135" s="1" t="str">
        <f>IF(AND(טבלה1013[[#This Row],[וסת השבוע פעיל?]]&lt;3,OR(טבלה1013[[#This Row],[CycleNumber]]&gt;B1136,B1136="")),1,"")</f>
        <v/>
      </c>
      <c r="R1135" s="1">
        <f>IF(טבלה1013[[#This Row],[האישה קבעה וסת שבוע?]]=1,IF(טבלה1013[[#This Row],[וסת השבוע פעיל?]]&lt;3,1,0),"")</f>
        <v>0</v>
      </c>
      <c r="S11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5" s="1">
        <f t="shared" si="93"/>
        <v>0</v>
      </c>
      <c r="U1135" s="1">
        <f t="shared" si="94"/>
        <v>0</v>
      </c>
      <c r="V1135" s="1">
        <f t="shared" si="95"/>
        <v>0</v>
      </c>
      <c r="W1135" s="1" t="str">
        <f>IF(טבלה1013[[#This Row],[3 הפלגות זהות]]="","",IF(טבלה1013[[#This Row],[3 הפלגות זהות]]=1,טבלה1013[[#This Row],[LengthofCycle]],W1134))</f>
        <v/>
      </c>
      <c r="X1135" s="1" t="str">
        <f>IF(טבלה1013[[#This Row],[וסת קבוע אחרון]]="","",IF(OR(טבלה1013[[#This Row],[LengthofCycle]]=טבלה1013[[#This Row],[וסת קבוע אחרון]],F1134=טבלה1013[[#This Row],[וסת קבוע אחרון]],F1133=טבלה1013[[#This Row],[וסת קבוע אחרון]]),1,0))</f>
        <v/>
      </c>
      <c r="Y1135" s="1" t="str">
        <f>IF(OR(טבלה1013[[#This Row],[הווסת פעיל?]]=0,טבלה1013[[#This Row],[הווסת פעיל?]]=""),"",SUM(Y1134,טבלה1013[[#This Row],[הווסת פעיל?]]))</f>
        <v/>
      </c>
      <c r="Z1135" s="1" t="str">
        <f>IF(AND(טבלה1013[[#This Row],[כמה מחזורים עד עקירה]]&lt;&gt;"",Y1136=""),טבלה1013[[#This Row],[כמה מחזורים עד עקירה]],"")</f>
        <v/>
      </c>
      <c r="AA1135" s="1" t="str">
        <f>IF(AND(טבלה1013[[#This Row],[הווסת פעיל?]]=1,טבלה1013[[#This Row],[וסת קבוע אחרון]]&lt;&gt;W1134),טבלה1013[[#This Row],[וסת קבוע אחרון]],"")</f>
        <v/>
      </c>
      <c r="AB1135" s="1" t="str">
        <f>IF(AND(טבלה1013[[#This Row],[הווסת פעיל?]]=1,X1134=0,טבלה1013[[#This Row],[וסת קבוע אחרון]]=W1134),טבלה1013[[#This Row],[וסת קבוע אחרון]],"")</f>
        <v/>
      </c>
      <c r="AC1135" s="1" t="str">
        <f>IF(AND(טבלה1013[[#This Row],[הווסת פעיל?]]=1,X1134=0,טבלה1013[[#This Row],[וסת קבוע אחרון]]&lt;&gt;W1134),1,"")</f>
        <v/>
      </c>
      <c r="AD1135" s="1" t="str">
        <f>IF(AND(טבלה1013[[#This Row],[הווסת פעיל?]]&lt;&gt;"",B1136=1),טבלה1013[[#This Row],[CycleNumber]],"")</f>
        <v/>
      </c>
      <c r="AE1135" s="1" t="str">
        <f>IF(AND(טבלה1013[[#This Row],[הווסת פעיל?]]&lt;&gt;"",X1134=""),טבלה1013[[#This Row],[CycleNumber]],"")</f>
        <v/>
      </c>
      <c r="AF1135" s="1" t="str">
        <f>IF(B1136=1,"",IF(טבלה1013[[#This Row],[הווסת פעיל?]]=1,IF(טבלה1013[[#This Row],[וסת קבוע אחרון]]=F1136,1,0),""))</f>
        <v/>
      </c>
      <c r="AG1135" s="1" t="str">
        <f>IF(B1136=1,"",IF(טבלה1013[[#This Row],[הווסת פעיל?]]=1,IF(OR(טבלה1013[[#This Row],[וסת קבוע אחרון]]=F1136,F1136=טבלה1013[[#This Row],[LengthofCycle]]),1,0),""))</f>
        <v/>
      </c>
      <c r="AH1135" s="1" t="str">
        <f>IF(B1136=1,"",IF(טבלה1013[[#This Row],[הווסת פעיל?]]=1,IF(OR(טבלה1013[[#This Row],[וסת קבוע אחרון]]=F1136,F1136=טבלה1013[[#This Row],[LengthofCycle]],AND(טבלה1013[[#This Row],[LengthofCycle]]&lt;&gt;טבלה1013[[#This Row],[וסת קבוע אחרון]],OR(F1136=28,F1136=29))),1,0),""))</f>
        <v/>
      </c>
      <c r="AI1135" s="1" t="str">
        <f>IF(AND(טבלה1013[[#This Row],[הווסת פעיל?]]=1,B1136=1),1,"")</f>
        <v/>
      </c>
      <c r="AJ1135" s="4">
        <f>IF(AND(טבלה1013[[#This Row],[הווסת פעיל?]]&lt;&gt;1,B1136&lt;&gt;1,B1136&lt;&gt;""),IF(טבלה1013[[#This Row],[LengthofCycle]]=F1136,1,0),"")</f>
        <v>0</v>
      </c>
      <c r="AK1135" s="4">
        <f>IF(AND(טבלה1013[[#This Row],[הווסת פעיל?]]&lt;&gt;1,B1136&lt;&gt;1,B1136&lt;&gt;""),IF(OR(טבלה1013[[#This Row],[LengthofCycle]]=F1136,F1136=29),1,0),"")</f>
        <v>0</v>
      </c>
      <c r="AL1135" s="4">
        <f>IF(AND(טבלה1013[[#This Row],[הווסת פעיל?]]&lt;&gt;1,B1136&lt;&gt;1,B1136&lt;&gt;""),IF(OR(טבלה1013[[#This Row],[LengthofCycle]]=F1136,F1136=29,F1136=28),1,0),"")</f>
        <v>0</v>
      </c>
    </row>
    <row r="1136" spans="1:38" x14ac:dyDescent="0.25">
      <c r="A1136" s="1" t="s">
        <v>148</v>
      </c>
      <c r="B1136" s="1">
        <v>7</v>
      </c>
      <c r="C1136" s="1">
        <v>0</v>
      </c>
      <c r="D1136" s="1">
        <v>1</v>
      </c>
      <c r="E1136" s="1">
        <v>0</v>
      </c>
      <c r="F1136" s="1">
        <v>26</v>
      </c>
      <c r="G1136" s="1">
        <f>טבלה1013[[#This Row],[LengthofCycle]]+1</f>
        <v>27</v>
      </c>
      <c r="H1136" s="1">
        <f>IF(IFERROR(LOOKUP(טבלה1013[[#This Row],[ClientID]],קביעויות[השבוע]),FALSE)=טבלה1013[[#This Row],[ClientID]],1,"")</f>
        <v>1</v>
      </c>
      <c r="I1136" s="1" t="str">
        <f>IF(AND(טבלה1013[[#This Row],[CycleNumber]]&gt;1,OR(B1137="",טבלה1013[[#This Row],[CycleNumber]]&gt;B1135)),IF(OR(AND(טבלה1013[[#This Row],[LengthofCycle]]=28,F1135=28),AND(טבלה1013[[#This Row],[LengthofCycle]]=35,F1135=35)),1,""),"")</f>
        <v/>
      </c>
      <c r="J1136" s="1" t="str">
        <f>IF(AND(טבלה1013[[#This Row],[וסת השבוע]]=1,I1135=1,טבלה1013[[#This Row],[CycleNumber]]&gt;B1135),1,"")</f>
        <v/>
      </c>
      <c r="K1136" s="1" t="str">
        <f>IF(טבלה1013[[#This Row],[CycleNumber]]=1,"",IF(טבלה1013[[#This Row],[וסת השבוע]]=1,0,IF(K1135="","",IF(K1135=0,IF(טבלה1013[[#This Row],[LengthofCycle]]=28,0,1),IF(K1135=1,IF(טבלה1013[[#This Row],[LengthofCycle]]+F1135=28*2,0,2),IF(K1135=2,IF(טבלה1013[[#This Row],[LengthofCycle]]+F1135+F1134=28*3,0,3),""))))))</f>
        <v/>
      </c>
      <c r="L1136" s="1" t="str">
        <f>IF(טבלה1013[[#This Row],[וסת השבוע]]=1,IF(טבלה1013[[#This Row],[וסת השבוע וההפלגה ביחד]]=1,L1135+1,0),IF(AND(טבלה1013[[#This Row],[CycleNumber]]&gt;B1135,טבלה1013[[#This Row],[CycleNumber]]&gt;1),IF(טבלה1013[[#This Row],[וסת השבוע פעיל?]]&lt;&gt;"",L1135+1,""),""))</f>
        <v/>
      </c>
      <c r="M1136" s="1" t="str">
        <f>IF(AND(טבלה1013[[#This Row],[וסת השבוע פעיל?]]&lt;&gt;"",טבלה1013[[#This Row],[CycleNumber]]&lt;B1137,B1137&lt;&gt;"",טבלה1013[[#This Row],[וסת השבוע פעיל?]]&lt;3),IF(K1137=0,IF(AND(טבלה1013[[#This Row],[וסת השבוע פעיל?]]&gt;0,I1137=1),0,1),0),"")</f>
        <v/>
      </c>
      <c r="N1136" s="1" t="str">
        <f t="shared" si="92"/>
        <v/>
      </c>
      <c r="O1136" s="1" t="str">
        <f>IF(AND(טבלה1013[[#This Row],[חיזוי - שבוע]]=1,J1137=1),1,"")</f>
        <v/>
      </c>
      <c r="P1136" s="1" t="str">
        <f>IF(AND(טבלה1013[[#This Row],[חיזוי טוב עם הפלגה?]]=1,טבלה1013[[#This Row],[וסת קבוע אחרון]]&lt;&gt;28,X1135=1),1,"")</f>
        <v/>
      </c>
      <c r="Q1136" s="1" t="str">
        <f>IF(AND(טבלה1013[[#This Row],[וסת השבוע פעיל?]]&lt;3,OR(טבלה1013[[#This Row],[CycleNumber]]&gt;B1137,B1137="")),1,"")</f>
        <v/>
      </c>
      <c r="R1136" s="1">
        <f>IF(טבלה1013[[#This Row],[האישה קבעה וסת שבוע?]]=1,IF(טבלה1013[[#This Row],[וסת השבוע פעיל?]]&lt;3,1,0),"")</f>
        <v>0</v>
      </c>
      <c r="S11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6" s="1">
        <f t="shared" si="93"/>
        <v>0</v>
      </c>
      <c r="U1136" s="1">
        <f t="shared" si="94"/>
        <v>0</v>
      </c>
      <c r="V1136" s="1">
        <f t="shared" si="95"/>
        <v>0</v>
      </c>
      <c r="W1136" s="1" t="str">
        <f>IF(טבלה1013[[#This Row],[3 הפלגות זהות]]="","",IF(טבלה1013[[#This Row],[3 הפלגות זהות]]=1,טבלה1013[[#This Row],[LengthofCycle]],W1135))</f>
        <v/>
      </c>
      <c r="X1136" s="1" t="str">
        <f>IF(טבלה1013[[#This Row],[וסת קבוע אחרון]]="","",IF(OR(טבלה1013[[#This Row],[LengthofCycle]]=טבלה1013[[#This Row],[וסת קבוע אחרון]],F1135=טבלה1013[[#This Row],[וסת קבוע אחרון]],F1134=טבלה1013[[#This Row],[וסת קבוע אחרון]]),1,0))</f>
        <v/>
      </c>
      <c r="Y1136" s="1" t="str">
        <f>IF(OR(טבלה1013[[#This Row],[הווסת פעיל?]]=0,טבלה1013[[#This Row],[הווסת פעיל?]]=""),"",SUM(Y1135,טבלה1013[[#This Row],[הווסת פעיל?]]))</f>
        <v/>
      </c>
      <c r="Z1136" s="1" t="str">
        <f>IF(AND(טבלה1013[[#This Row],[כמה מחזורים עד עקירה]]&lt;&gt;"",Y1137=""),טבלה1013[[#This Row],[כמה מחזורים עד עקירה]],"")</f>
        <v/>
      </c>
      <c r="AA1136" s="1" t="str">
        <f>IF(AND(טבלה1013[[#This Row],[הווסת פעיל?]]=1,טבלה1013[[#This Row],[וסת קבוע אחרון]]&lt;&gt;W1135),טבלה1013[[#This Row],[וסת קבוע אחרון]],"")</f>
        <v/>
      </c>
      <c r="AB1136" s="1" t="str">
        <f>IF(AND(טבלה1013[[#This Row],[הווסת פעיל?]]=1,X1135=0,טבלה1013[[#This Row],[וסת קבוע אחרון]]=W1135),טבלה1013[[#This Row],[וסת קבוע אחרון]],"")</f>
        <v/>
      </c>
      <c r="AC1136" s="1" t="str">
        <f>IF(AND(טבלה1013[[#This Row],[הווסת פעיל?]]=1,X1135=0,טבלה1013[[#This Row],[וסת קבוע אחרון]]&lt;&gt;W1135),1,"")</f>
        <v/>
      </c>
      <c r="AD1136" s="1" t="str">
        <f>IF(AND(טבלה1013[[#This Row],[הווסת פעיל?]]&lt;&gt;"",B1137=1),טבלה1013[[#This Row],[CycleNumber]],"")</f>
        <v/>
      </c>
      <c r="AE1136" s="1" t="str">
        <f>IF(AND(טבלה1013[[#This Row],[הווסת פעיל?]]&lt;&gt;"",X1135=""),טבלה1013[[#This Row],[CycleNumber]],"")</f>
        <v/>
      </c>
      <c r="AF1136" s="1" t="str">
        <f>IF(B1137=1,"",IF(טבלה1013[[#This Row],[הווסת פעיל?]]=1,IF(טבלה1013[[#This Row],[וסת קבוע אחרון]]=F1137,1,0),""))</f>
        <v/>
      </c>
      <c r="AG1136" s="1" t="str">
        <f>IF(B1137=1,"",IF(טבלה1013[[#This Row],[הווסת פעיל?]]=1,IF(OR(טבלה1013[[#This Row],[וסת קבוע אחרון]]=F1137,F1137=טבלה1013[[#This Row],[LengthofCycle]]),1,0),""))</f>
        <v/>
      </c>
      <c r="AH1136" s="1" t="str">
        <f>IF(B1137=1,"",IF(טבלה1013[[#This Row],[הווסת פעיל?]]=1,IF(OR(טבלה1013[[#This Row],[וסת קבוע אחרון]]=F1137,F1137=טבלה1013[[#This Row],[LengthofCycle]],AND(טבלה1013[[#This Row],[LengthofCycle]]&lt;&gt;טבלה1013[[#This Row],[וסת קבוע אחרון]],OR(F1137=28,F1137=29))),1,0),""))</f>
        <v/>
      </c>
      <c r="AI1136" s="1" t="str">
        <f>IF(AND(טבלה1013[[#This Row],[הווסת פעיל?]]=1,B1137=1),1,"")</f>
        <v/>
      </c>
      <c r="AJ1136" s="4">
        <f>IF(AND(טבלה1013[[#This Row],[הווסת פעיל?]]&lt;&gt;1,B1137&lt;&gt;1,B1137&lt;&gt;""),IF(טבלה1013[[#This Row],[LengthofCycle]]=F1137,1,0),"")</f>
        <v>0</v>
      </c>
      <c r="AK1136" s="4">
        <f>IF(AND(טבלה1013[[#This Row],[הווסת פעיל?]]&lt;&gt;1,B1137&lt;&gt;1,B1137&lt;&gt;""),IF(OR(טבלה1013[[#This Row],[LengthofCycle]]=F1137,F1137=29),1,0),"")</f>
        <v>0</v>
      </c>
      <c r="AL1136" s="4">
        <f>IF(AND(טבלה1013[[#This Row],[הווסת פעיל?]]&lt;&gt;1,B1137&lt;&gt;1,B1137&lt;&gt;""),IF(OR(טבלה1013[[#This Row],[LengthofCycle]]=F1137,F1137=29,F1137=28),1,0),"")</f>
        <v>0</v>
      </c>
    </row>
    <row r="1137" spans="1:38" x14ac:dyDescent="0.25">
      <c r="A1137" s="1" t="s">
        <v>148</v>
      </c>
      <c r="B1137" s="1">
        <v>8</v>
      </c>
      <c r="C1137" s="1">
        <v>0</v>
      </c>
      <c r="D1137" s="1">
        <v>1</v>
      </c>
      <c r="E1137" s="1">
        <v>0</v>
      </c>
      <c r="F1137" s="1">
        <v>27</v>
      </c>
      <c r="G1137" s="1">
        <f>טבלה1013[[#This Row],[LengthofCycle]]+1</f>
        <v>28</v>
      </c>
      <c r="H1137" s="1">
        <f>IF(IFERROR(LOOKUP(טבלה1013[[#This Row],[ClientID]],קביעויות[השבוע]),FALSE)=טבלה1013[[#This Row],[ClientID]],1,"")</f>
        <v>1</v>
      </c>
      <c r="I1137" s="1" t="str">
        <f>IF(AND(טבלה1013[[#This Row],[CycleNumber]]&gt;1,OR(B1138="",טבלה1013[[#This Row],[CycleNumber]]&gt;B1136)),IF(OR(AND(טבלה1013[[#This Row],[LengthofCycle]]=28,F1136=28),AND(טבלה1013[[#This Row],[LengthofCycle]]=35,F1136=35)),1,""),"")</f>
        <v/>
      </c>
      <c r="J1137" s="1" t="str">
        <f>IF(AND(טבלה1013[[#This Row],[וסת השבוע]]=1,I1136=1,טבלה1013[[#This Row],[CycleNumber]]&gt;B1136),1,"")</f>
        <v/>
      </c>
      <c r="K1137" s="1" t="str">
        <f>IF(טבלה1013[[#This Row],[CycleNumber]]=1,"",IF(טבלה1013[[#This Row],[וסת השבוע]]=1,0,IF(K1136="","",IF(K1136=0,IF(טבלה1013[[#This Row],[LengthofCycle]]=28,0,1),IF(K1136=1,IF(טבלה1013[[#This Row],[LengthofCycle]]+F1136=28*2,0,2),IF(K1136=2,IF(טבלה1013[[#This Row],[LengthofCycle]]+F1136+F1135=28*3,0,3),""))))))</f>
        <v/>
      </c>
      <c r="L1137" s="1" t="str">
        <f>IF(טבלה1013[[#This Row],[וסת השבוע]]=1,IF(טבלה1013[[#This Row],[וסת השבוע וההפלגה ביחד]]=1,L1136+1,0),IF(AND(טבלה1013[[#This Row],[CycleNumber]]&gt;B1136,טבלה1013[[#This Row],[CycleNumber]]&gt;1),IF(טבלה1013[[#This Row],[וסת השבוע פעיל?]]&lt;&gt;"",L1136+1,""),""))</f>
        <v/>
      </c>
      <c r="M1137" s="1" t="str">
        <f>IF(AND(טבלה1013[[#This Row],[וסת השבוע פעיל?]]&lt;&gt;"",טבלה1013[[#This Row],[CycleNumber]]&lt;B1138,B1138&lt;&gt;"",טבלה1013[[#This Row],[וסת השבוע פעיל?]]&lt;3),IF(K1138=0,IF(AND(טבלה1013[[#This Row],[וסת השבוע פעיל?]]&gt;0,I1138=1),0,1),0),"")</f>
        <v/>
      </c>
      <c r="N1137" s="1" t="str">
        <f t="shared" si="92"/>
        <v/>
      </c>
      <c r="O1137" s="1" t="str">
        <f>IF(AND(טבלה1013[[#This Row],[חיזוי - שבוע]]=1,J1138=1),1,"")</f>
        <v/>
      </c>
      <c r="P1137" s="1" t="str">
        <f>IF(AND(טבלה1013[[#This Row],[חיזוי טוב עם הפלגה?]]=1,טבלה1013[[#This Row],[וסת קבוע אחרון]]&lt;&gt;28,X1136=1),1,"")</f>
        <v/>
      </c>
      <c r="Q1137" s="1" t="str">
        <f>IF(AND(טבלה1013[[#This Row],[וסת השבוע פעיל?]]&lt;3,OR(טבלה1013[[#This Row],[CycleNumber]]&gt;B1138,B1138="")),1,"")</f>
        <v/>
      </c>
      <c r="R1137" s="1">
        <f>IF(טבלה1013[[#This Row],[האישה קבעה וסת שבוע?]]=1,IF(טבלה1013[[#This Row],[וסת השבוע פעיל?]]&lt;3,1,0),"")</f>
        <v>0</v>
      </c>
      <c r="S11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7" s="1">
        <f t="shared" si="93"/>
        <v>0</v>
      </c>
      <c r="U1137" s="1">
        <f t="shared" si="94"/>
        <v>0</v>
      </c>
      <c r="V1137" s="1">
        <f t="shared" si="95"/>
        <v>0</v>
      </c>
      <c r="W1137" s="1" t="str">
        <f>IF(טבלה1013[[#This Row],[3 הפלגות זהות]]="","",IF(טבלה1013[[#This Row],[3 הפלגות זהות]]=1,טבלה1013[[#This Row],[LengthofCycle]],W1136))</f>
        <v/>
      </c>
      <c r="X1137" s="1" t="str">
        <f>IF(טבלה1013[[#This Row],[וסת קבוע אחרון]]="","",IF(OR(טבלה1013[[#This Row],[LengthofCycle]]=טבלה1013[[#This Row],[וסת קבוע אחרון]],F1136=טבלה1013[[#This Row],[וסת קבוע אחרון]],F1135=טבלה1013[[#This Row],[וסת קבוע אחרון]]),1,0))</f>
        <v/>
      </c>
      <c r="Y1137" s="1" t="str">
        <f>IF(OR(טבלה1013[[#This Row],[הווסת פעיל?]]=0,טבלה1013[[#This Row],[הווסת פעיל?]]=""),"",SUM(Y1136,טבלה1013[[#This Row],[הווסת פעיל?]]))</f>
        <v/>
      </c>
      <c r="Z1137" s="1" t="str">
        <f>IF(AND(טבלה1013[[#This Row],[כמה מחזורים עד עקירה]]&lt;&gt;"",Y1138=""),טבלה1013[[#This Row],[כמה מחזורים עד עקירה]],"")</f>
        <v/>
      </c>
      <c r="AA1137" s="1" t="str">
        <f>IF(AND(טבלה1013[[#This Row],[הווסת פעיל?]]=1,טבלה1013[[#This Row],[וסת קבוע אחרון]]&lt;&gt;W1136),טבלה1013[[#This Row],[וסת קבוע אחרון]],"")</f>
        <v/>
      </c>
      <c r="AB1137" s="1" t="str">
        <f>IF(AND(טבלה1013[[#This Row],[הווסת פעיל?]]=1,X1136=0,טבלה1013[[#This Row],[וסת קבוע אחרון]]=W1136),טבלה1013[[#This Row],[וסת קבוע אחרון]],"")</f>
        <v/>
      </c>
      <c r="AC1137" s="1" t="str">
        <f>IF(AND(טבלה1013[[#This Row],[הווסת פעיל?]]=1,X1136=0,טבלה1013[[#This Row],[וסת קבוע אחרון]]&lt;&gt;W1136),1,"")</f>
        <v/>
      </c>
      <c r="AD1137" s="1" t="str">
        <f>IF(AND(טבלה1013[[#This Row],[הווסת פעיל?]]&lt;&gt;"",B1138=1),טבלה1013[[#This Row],[CycleNumber]],"")</f>
        <v/>
      </c>
      <c r="AE1137" s="1" t="str">
        <f>IF(AND(טבלה1013[[#This Row],[הווסת פעיל?]]&lt;&gt;"",X1136=""),טבלה1013[[#This Row],[CycleNumber]],"")</f>
        <v/>
      </c>
      <c r="AF1137" s="1" t="str">
        <f>IF(B1138=1,"",IF(טבלה1013[[#This Row],[הווסת פעיל?]]=1,IF(טבלה1013[[#This Row],[וסת קבוע אחרון]]=F1138,1,0),""))</f>
        <v/>
      </c>
      <c r="AG1137" s="1" t="str">
        <f>IF(B1138=1,"",IF(טבלה1013[[#This Row],[הווסת פעיל?]]=1,IF(OR(טבלה1013[[#This Row],[וסת קבוע אחרון]]=F1138,F1138=טבלה1013[[#This Row],[LengthofCycle]]),1,0),""))</f>
        <v/>
      </c>
      <c r="AH1137" s="1" t="str">
        <f>IF(B1138=1,"",IF(טבלה1013[[#This Row],[הווסת פעיל?]]=1,IF(OR(טבלה1013[[#This Row],[וסת קבוע אחרון]]=F1138,F1138=טבלה1013[[#This Row],[LengthofCycle]],AND(טבלה1013[[#This Row],[LengthofCycle]]&lt;&gt;טבלה1013[[#This Row],[וסת קבוע אחרון]],OR(F1138=28,F1138=29))),1,0),""))</f>
        <v/>
      </c>
      <c r="AI1137" s="1" t="str">
        <f>IF(AND(טבלה1013[[#This Row],[הווסת פעיל?]]=1,B1138=1),1,"")</f>
        <v/>
      </c>
      <c r="AJ1137" s="4">
        <f>IF(AND(טבלה1013[[#This Row],[הווסת פעיל?]]&lt;&gt;1,B1138&lt;&gt;1,B1138&lt;&gt;""),IF(טבלה1013[[#This Row],[LengthofCycle]]=F1138,1,0),"")</f>
        <v>0</v>
      </c>
      <c r="AK1137" s="4">
        <f>IF(AND(טבלה1013[[#This Row],[הווסת פעיל?]]&lt;&gt;1,B1138&lt;&gt;1,B1138&lt;&gt;""),IF(OR(טבלה1013[[#This Row],[LengthofCycle]]=F1138,F1138=29),1,0),"")</f>
        <v>0</v>
      </c>
      <c r="AL1137" s="4">
        <f>IF(AND(טבלה1013[[#This Row],[הווסת פעיל?]]&lt;&gt;1,B1138&lt;&gt;1,B1138&lt;&gt;""),IF(OR(טבלה1013[[#This Row],[LengthofCycle]]=F1138,F1138=29,F1138=28),1,0),"")</f>
        <v>1</v>
      </c>
    </row>
    <row r="1138" spans="1:38" x14ac:dyDescent="0.25">
      <c r="A1138" s="1" t="s">
        <v>148</v>
      </c>
      <c r="B1138" s="1">
        <v>9</v>
      </c>
      <c r="C1138" s="1">
        <v>0</v>
      </c>
      <c r="D1138" s="1">
        <v>1</v>
      </c>
      <c r="E1138" s="1">
        <v>0</v>
      </c>
      <c r="F1138" s="16">
        <v>28</v>
      </c>
      <c r="G1138" s="1">
        <f>טבלה1013[[#This Row],[LengthofCycle]]+1</f>
        <v>29</v>
      </c>
      <c r="H1138" s="1">
        <f>IF(IFERROR(LOOKUP(טבלה1013[[#This Row],[ClientID]],קביעויות[השבוע]),FALSE)=טבלה1013[[#This Row],[ClientID]],1,"")</f>
        <v>1</v>
      </c>
      <c r="I1138" s="1" t="str">
        <f>IF(AND(טבלה1013[[#This Row],[CycleNumber]]&gt;1,OR(B1139="",טבלה1013[[#This Row],[CycleNumber]]&gt;B1137)),IF(OR(AND(טבלה1013[[#This Row],[LengthofCycle]]=28,F1137=28),AND(טבלה1013[[#This Row],[LengthofCycle]]=35,F1137=35)),1,""),"")</f>
        <v/>
      </c>
      <c r="J1138" s="1" t="str">
        <f>IF(AND(טבלה1013[[#This Row],[וסת השבוע]]=1,I1137=1,טבלה1013[[#This Row],[CycleNumber]]&gt;B1137),1,"")</f>
        <v/>
      </c>
      <c r="K1138" s="1" t="str">
        <f>IF(טבלה1013[[#This Row],[CycleNumber]]=1,"",IF(טבלה1013[[#This Row],[וסת השבוע]]=1,0,IF(K1137="","",IF(K1137=0,IF(טבלה1013[[#This Row],[LengthofCycle]]=28,0,1),IF(K1137=1,IF(טבלה1013[[#This Row],[LengthofCycle]]+F1137=28*2,0,2),IF(K1137=2,IF(טבלה1013[[#This Row],[LengthofCycle]]+F1137+F1136=28*3,0,3),""))))))</f>
        <v/>
      </c>
      <c r="L1138" s="1" t="str">
        <f>IF(טבלה1013[[#This Row],[וסת השבוע]]=1,IF(טבלה1013[[#This Row],[וסת השבוע וההפלגה ביחד]]=1,L1137+1,0),IF(AND(טבלה1013[[#This Row],[CycleNumber]]&gt;B1137,טבלה1013[[#This Row],[CycleNumber]]&gt;1),IF(טבלה1013[[#This Row],[וסת השבוע פעיל?]]&lt;&gt;"",L1137+1,""),""))</f>
        <v/>
      </c>
      <c r="M1138" s="1" t="str">
        <f>IF(AND(טבלה1013[[#This Row],[וסת השבוע פעיל?]]&lt;&gt;"",טבלה1013[[#This Row],[CycleNumber]]&lt;B1139,B1139&lt;&gt;"",טבלה1013[[#This Row],[וסת השבוע פעיל?]]&lt;3),IF(K1139=0,IF(AND(טבלה1013[[#This Row],[וסת השבוע פעיל?]]&gt;0,I1139=1),0,1),0),"")</f>
        <v/>
      </c>
      <c r="N1138" s="1" t="str">
        <f t="shared" si="92"/>
        <v/>
      </c>
      <c r="O1138" s="1" t="str">
        <f>IF(AND(טבלה1013[[#This Row],[חיזוי - שבוע]]=1,J1139=1),1,"")</f>
        <v/>
      </c>
      <c r="P1138" s="1" t="str">
        <f>IF(AND(טבלה1013[[#This Row],[חיזוי טוב עם הפלגה?]]=1,טבלה1013[[#This Row],[וסת קבוע אחרון]]&lt;&gt;28,X1137=1),1,"")</f>
        <v/>
      </c>
      <c r="Q1138" s="1" t="str">
        <f>IF(AND(טבלה1013[[#This Row],[וסת השבוע פעיל?]]&lt;3,OR(טבלה1013[[#This Row],[CycleNumber]]&gt;B1139,B1139="")),1,"")</f>
        <v/>
      </c>
      <c r="R1138" s="1">
        <f>IF(טבלה1013[[#This Row],[האישה קבעה וסת שבוע?]]=1,IF(טבלה1013[[#This Row],[וסת השבוע פעיל?]]&lt;3,1,0),"")</f>
        <v>0</v>
      </c>
      <c r="S11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8" s="1">
        <f t="shared" si="93"/>
        <v>0</v>
      </c>
      <c r="U1138" s="1">
        <f t="shared" si="94"/>
        <v>0</v>
      </c>
      <c r="V1138" s="1">
        <f t="shared" si="95"/>
        <v>0</v>
      </c>
      <c r="W1138" s="1" t="str">
        <f>IF(טבלה1013[[#This Row],[3 הפלגות זהות]]="","",IF(טבלה1013[[#This Row],[3 הפלגות זהות]]=1,טבלה1013[[#This Row],[LengthofCycle]],W1137))</f>
        <v/>
      </c>
      <c r="X1138" s="1" t="str">
        <f>IF(טבלה1013[[#This Row],[וסת קבוע אחרון]]="","",IF(OR(טבלה1013[[#This Row],[LengthofCycle]]=טבלה1013[[#This Row],[וסת קבוע אחרון]],F1137=טבלה1013[[#This Row],[וסת קבוע אחרון]],F1136=טבלה1013[[#This Row],[וסת קבוע אחרון]]),1,0))</f>
        <v/>
      </c>
      <c r="Y1138" s="1" t="str">
        <f>IF(OR(טבלה1013[[#This Row],[הווסת פעיל?]]=0,טבלה1013[[#This Row],[הווסת פעיל?]]=""),"",SUM(Y1137,טבלה1013[[#This Row],[הווסת פעיל?]]))</f>
        <v/>
      </c>
      <c r="Z1138" s="1" t="str">
        <f>IF(AND(טבלה1013[[#This Row],[כמה מחזורים עד עקירה]]&lt;&gt;"",Y1139=""),טבלה1013[[#This Row],[כמה מחזורים עד עקירה]],"")</f>
        <v/>
      </c>
      <c r="AA1138" s="1" t="str">
        <f>IF(AND(טבלה1013[[#This Row],[הווסת פעיל?]]=1,טבלה1013[[#This Row],[וסת קבוע אחרון]]&lt;&gt;W1137),טבלה1013[[#This Row],[וסת קבוע אחרון]],"")</f>
        <v/>
      </c>
      <c r="AB1138" s="1" t="str">
        <f>IF(AND(טבלה1013[[#This Row],[הווסת פעיל?]]=1,X1137=0,טבלה1013[[#This Row],[וסת קבוע אחרון]]=W1137),טבלה1013[[#This Row],[וסת קבוע אחרון]],"")</f>
        <v/>
      </c>
      <c r="AC1138" s="1" t="str">
        <f>IF(AND(טבלה1013[[#This Row],[הווסת פעיל?]]=1,X1137=0,טבלה1013[[#This Row],[וסת קבוע אחרון]]&lt;&gt;W1137),1,"")</f>
        <v/>
      </c>
      <c r="AD1138" s="1" t="str">
        <f>IF(AND(טבלה1013[[#This Row],[הווסת פעיל?]]&lt;&gt;"",B1139=1),טבלה1013[[#This Row],[CycleNumber]],"")</f>
        <v/>
      </c>
      <c r="AE1138" s="1" t="str">
        <f>IF(AND(טבלה1013[[#This Row],[הווסת פעיל?]]&lt;&gt;"",X1137=""),טבלה1013[[#This Row],[CycleNumber]],"")</f>
        <v/>
      </c>
      <c r="AF1138" s="1" t="str">
        <f>IF(B1139=1,"",IF(טבלה1013[[#This Row],[הווסת פעיל?]]=1,IF(טבלה1013[[#This Row],[וסת קבוע אחרון]]=F1139,1,0),""))</f>
        <v/>
      </c>
      <c r="AG1138" s="1" t="str">
        <f>IF(B1139=1,"",IF(טבלה1013[[#This Row],[הווסת פעיל?]]=1,IF(OR(טבלה1013[[#This Row],[וסת קבוע אחרון]]=F1139,F1139=טבלה1013[[#This Row],[LengthofCycle]]),1,0),""))</f>
        <v/>
      </c>
      <c r="AH1138" s="1" t="str">
        <f>IF(B1139=1,"",IF(טבלה1013[[#This Row],[הווסת פעיל?]]=1,IF(OR(טבלה1013[[#This Row],[וסת קבוע אחרון]]=F1139,F1139=טבלה1013[[#This Row],[LengthofCycle]],AND(טבלה1013[[#This Row],[LengthofCycle]]&lt;&gt;טבלה1013[[#This Row],[וסת קבוע אחרון]],OR(F1139=28,F1139=29))),1,0),""))</f>
        <v/>
      </c>
      <c r="AI1138" s="1" t="str">
        <f>IF(AND(טבלה1013[[#This Row],[הווסת פעיל?]]=1,B1139=1),1,"")</f>
        <v/>
      </c>
      <c r="AJ1138" s="4">
        <f>IF(AND(טבלה1013[[#This Row],[הווסת פעיל?]]&lt;&gt;1,B1139&lt;&gt;1,B1139&lt;&gt;""),IF(טבלה1013[[#This Row],[LengthofCycle]]=F1139,1,0),"")</f>
        <v>1</v>
      </c>
      <c r="AK1138" s="4">
        <f>IF(AND(טבלה1013[[#This Row],[הווסת פעיל?]]&lt;&gt;1,B1139&lt;&gt;1,B1139&lt;&gt;""),IF(OR(טבלה1013[[#This Row],[LengthofCycle]]=F1139,F1139=29),1,0),"")</f>
        <v>1</v>
      </c>
      <c r="AL1138" s="4">
        <f>IF(AND(טבלה1013[[#This Row],[הווסת פעיל?]]&lt;&gt;1,B1139&lt;&gt;1,B1139&lt;&gt;""),IF(OR(טבלה1013[[#This Row],[LengthofCycle]]=F1139,F1139=29,F1139=28),1,0),"")</f>
        <v>1</v>
      </c>
    </row>
    <row r="1139" spans="1:38" x14ac:dyDescent="0.25">
      <c r="A1139" s="1" t="s">
        <v>148</v>
      </c>
      <c r="B1139" s="1">
        <v>10</v>
      </c>
      <c r="C1139" s="1">
        <v>0</v>
      </c>
      <c r="D1139" s="1">
        <v>1</v>
      </c>
      <c r="E1139" s="1">
        <v>0</v>
      </c>
      <c r="F1139" s="16">
        <v>28</v>
      </c>
      <c r="G1139" s="1">
        <f>טבלה1013[[#This Row],[LengthofCycle]]+1</f>
        <v>29</v>
      </c>
      <c r="H1139" s="1">
        <f>IF(IFERROR(LOOKUP(טבלה1013[[#This Row],[ClientID]],קביעויות[השבוע]),FALSE)=טבלה1013[[#This Row],[ClientID]],1,"")</f>
        <v>1</v>
      </c>
      <c r="I1139" s="1">
        <f>IF(AND(טבלה1013[[#This Row],[CycleNumber]]&gt;1,OR(B1140="",טבלה1013[[#This Row],[CycleNumber]]&gt;B1138)),IF(OR(AND(טבלה1013[[#This Row],[LengthofCycle]]=28,F1138=28),AND(טבלה1013[[#This Row],[LengthofCycle]]=35,F1138=35)),1,""),"")</f>
        <v>1</v>
      </c>
      <c r="J1139" s="1" t="str">
        <f>IF(AND(טבלה1013[[#This Row],[וסת השבוע]]=1,I1138=1,טבלה1013[[#This Row],[CycleNumber]]&gt;B1138),1,"")</f>
        <v/>
      </c>
      <c r="K1139" s="1">
        <f>IF(טבלה1013[[#This Row],[CycleNumber]]=1,"",IF(טבלה1013[[#This Row],[וסת השבוע]]=1,0,IF(K1138="","",IF(K1138=0,IF(טבלה1013[[#This Row],[LengthofCycle]]=28,0,1),IF(K1138=1,IF(טבלה1013[[#This Row],[LengthofCycle]]+F1138=28*2,0,2),IF(K1138=2,IF(טבלה1013[[#This Row],[LengthofCycle]]+F1138+F1137=28*3,0,3),""))))))</f>
        <v>0</v>
      </c>
      <c r="L1139" s="1">
        <f>IF(טבלה1013[[#This Row],[וסת השבוע]]=1,IF(טבלה1013[[#This Row],[וסת השבוע וההפלגה ביחד]]=1,L1138+1,0),IF(AND(טבלה1013[[#This Row],[CycleNumber]]&gt;B1138,טבלה1013[[#This Row],[CycleNumber]]&gt;1),IF(טבלה1013[[#This Row],[וסת השבוע פעיל?]]&lt;&gt;"",L1138+1,""),""))</f>
        <v>0</v>
      </c>
      <c r="M1139" s="1">
        <f>IF(AND(טבלה1013[[#This Row],[וסת השבוע פעיל?]]&lt;&gt;"",טבלה1013[[#This Row],[CycleNumber]]&lt;B1140,B1140&lt;&gt;"",טבלה1013[[#This Row],[וסת השבוע פעיל?]]&lt;3),IF(K1140=0,IF(AND(טבלה1013[[#This Row],[וסת השבוע פעיל?]]&gt;0,I1140=1),0,1),0),"")</f>
        <v>1</v>
      </c>
      <c r="N1139" s="1" t="str">
        <f t="shared" si="92"/>
        <v/>
      </c>
      <c r="O1139" s="1">
        <f>IF(AND(טבלה1013[[#This Row],[חיזוי - שבוע]]=1,J1140=1),1,"")</f>
        <v>1</v>
      </c>
      <c r="P1139" s="1" t="str">
        <f>IF(AND(טבלה1013[[#This Row],[חיזוי טוב עם הפלגה?]]=1,טבלה1013[[#This Row],[וסת קבוע אחרון]]&lt;&gt;28,X1138=1),1,"")</f>
        <v/>
      </c>
      <c r="Q1139" s="1" t="str">
        <f>IF(AND(טבלה1013[[#This Row],[וסת השבוע פעיל?]]&lt;3,OR(טבלה1013[[#This Row],[CycleNumber]]&gt;B1140,B1140="")),1,"")</f>
        <v/>
      </c>
      <c r="R1139" s="1">
        <f>IF(טבלה1013[[#This Row],[האישה קבעה וסת שבוע?]]=1,IF(טבלה1013[[#This Row],[וסת השבוע פעיל?]]&lt;3,1,0),"")</f>
        <v>1</v>
      </c>
      <c r="S11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39" s="1">
        <f t="shared" si="93"/>
        <v>0</v>
      </c>
      <c r="U1139" s="1">
        <f t="shared" si="94"/>
        <v>0</v>
      </c>
      <c r="V1139" s="1">
        <f t="shared" si="95"/>
        <v>0</v>
      </c>
      <c r="W1139" s="1" t="str">
        <f>IF(טבלה1013[[#This Row],[3 הפלגות זהות]]="","",IF(טבלה1013[[#This Row],[3 הפלגות זהות]]=1,טבלה1013[[#This Row],[LengthofCycle]],W1138))</f>
        <v/>
      </c>
      <c r="X1139" s="1" t="str">
        <f>IF(טבלה1013[[#This Row],[וסת קבוע אחרון]]="","",IF(OR(טבלה1013[[#This Row],[LengthofCycle]]=טבלה1013[[#This Row],[וסת קבוע אחרון]],F1138=טבלה1013[[#This Row],[וסת קבוע אחרון]],F1137=טבלה1013[[#This Row],[וסת קבוע אחרון]]),1,0))</f>
        <v/>
      </c>
      <c r="Y1139" s="1" t="str">
        <f>IF(OR(טבלה1013[[#This Row],[הווסת פעיל?]]=0,טבלה1013[[#This Row],[הווסת פעיל?]]=""),"",SUM(Y1138,טבלה1013[[#This Row],[הווסת פעיל?]]))</f>
        <v/>
      </c>
      <c r="Z1139" s="1" t="str">
        <f>IF(AND(טבלה1013[[#This Row],[כמה מחזורים עד עקירה]]&lt;&gt;"",Y1140=""),טבלה1013[[#This Row],[כמה מחזורים עד עקירה]],"")</f>
        <v/>
      </c>
      <c r="AA1139" s="1" t="str">
        <f>IF(AND(טבלה1013[[#This Row],[הווסת פעיל?]]=1,טבלה1013[[#This Row],[וסת קבוע אחרון]]&lt;&gt;W1138),טבלה1013[[#This Row],[וסת קבוע אחרון]],"")</f>
        <v/>
      </c>
      <c r="AB1139" s="1" t="str">
        <f>IF(AND(טבלה1013[[#This Row],[הווסת פעיל?]]=1,X1138=0,טבלה1013[[#This Row],[וסת קבוע אחרון]]=W1138),טבלה1013[[#This Row],[וסת קבוע אחרון]],"")</f>
        <v/>
      </c>
      <c r="AC1139" s="1" t="str">
        <f>IF(AND(טבלה1013[[#This Row],[הווסת פעיל?]]=1,X1138=0,טבלה1013[[#This Row],[וסת קבוע אחרון]]&lt;&gt;W1138),1,"")</f>
        <v/>
      </c>
      <c r="AD1139" s="1" t="str">
        <f>IF(AND(טבלה1013[[#This Row],[הווסת פעיל?]]&lt;&gt;"",B1140=1),טבלה1013[[#This Row],[CycleNumber]],"")</f>
        <v/>
      </c>
      <c r="AE1139" s="1" t="str">
        <f>IF(AND(טבלה1013[[#This Row],[הווסת פעיל?]]&lt;&gt;"",X1138=""),טבלה1013[[#This Row],[CycleNumber]],"")</f>
        <v/>
      </c>
      <c r="AF1139" s="1" t="str">
        <f>IF(B1140=1,"",IF(טבלה1013[[#This Row],[הווסת פעיל?]]=1,IF(טבלה1013[[#This Row],[וסת קבוע אחרון]]=F1140,1,0),""))</f>
        <v/>
      </c>
      <c r="AG1139" s="1" t="str">
        <f>IF(B1140=1,"",IF(טבלה1013[[#This Row],[הווסת פעיל?]]=1,IF(OR(טבלה1013[[#This Row],[וסת קבוע אחרון]]=F1140,F1140=טבלה1013[[#This Row],[LengthofCycle]]),1,0),""))</f>
        <v/>
      </c>
      <c r="AH1139" s="1" t="str">
        <f>IF(B1140=1,"",IF(טבלה1013[[#This Row],[הווסת פעיל?]]=1,IF(OR(טבלה1013[[#This Row],[וסת קבוע אחרון]]=F1140,F1140=טבלה1013[[#This Row],[LengthofCycle]],AND(טבלה1013[[#This Row],[LengthofCycle]]&lt;&gt;טבלה1013[[#This Row],[וסת קבוע אחרון]],OR(F1140=28,F1140=29))),1,0),""))</f>
        <v/>
      </c>
      <c r="AI1139" s="1" t="str">
        <f>IF(AND(טבלה1013[[#This Row],[הווסת פעיל?]]=1,B1140=1),1,"")</f>
        <v/>
      </c>
      <c r="AJ1139" s="4">
        <f>IF(AND(טבלה1013[[#This Row],[הווסת פעיל?]]&lt;&gt;1,B1140&lt;&gt;1,B1140&lt;&gt;""),IF(טבלה1013[[#This Row],[LengthofCycle]]=F1140,1,0),"")</f>
        <v>1</v>
      </c>
      <c r="AK1139" s="4">
        <f>IF(AND(טבלה1013[[#This Row],[הווסת פעיל?]]&lt;&gt;1,B1140&lt;&gt;1,B1140&lt;&gt;""),IF(OR(טבלה1013[[#This Row],[LengthofCycle]]=F1140,F1140=29),1,0),"")</f>
        <v>1</v>
      </c>
      <c r="AL1139" s="4">
        <f>IF(AND(טבלה1013[[#This Row],[הווסת פעיל?]]&lt;&gt;1,B1140&lt;&gt;1,B1140&lt;&gt;""),IF(OR(טבלה1013[[#This Row],[LengthofCycle]]=F1140,F1140=29,F1140=28),1,0),"")</f>
        <v>1</v>
      </c>
    </row>
    <row r="1140" spans="1:38" x14ac:dyDescent="0.25">
      <c r="A1140" s="1" t="s">
        <v>148</v>
      </c>
      <c r="B1140" s="1">
        <v>11</v>
      </c>
      <c r="C1140" s="1">
        <v>0</v>
      </c>
      <c r="D1140" s="1">
        <v>1</v>
      </c>
      <c r="E1140" s="1">
        <v>0</v>
      </c>
      <c r="F1140" s="16">
        <v>28</v>
      </c>
      <c r="G1140" s="1">
        <f>טבלה1013[[#This Row],[LengthofCycle]]+1</f>
        <v>29</v>
      </c>
      <c r="H1140" s="1">
        <f>IF(IFERROR(LOOKUP(טבלה1013[[#This Row],[ClientID]],קביעויות[השבוע]),FALSE)=טבלה1013[[#This Row],[ClientID]],1,"")</f>
        <v>1</v>
      </c>
      <c r="I1140" s="1">
        <f>IF(AND(טבלה1013[[#This Row],[CycleNumber]]&gt;1,OR(B1141="",טבלה1013[[#This Row],[CycleNumber]]&gt;B1139)),IF(OR(AND(טבלה1013[[#This Row],[LengthofCycle]]=28,F1139=28),AND(טבלה1013[[#This Row],[LengthofCycle]]=35,F1139=35)),1,""),"")</f>
        <v>1</v>
      </c>
      <c r="J1140" s="1">
        <f>IF(AND(טבלה1013[[#This Row],[וסת השבוע]]=1,I1139=1,טבלה1013[[#This Row],[CycleNumber]]&gt;B1139),1,"")</f>
        <v>1</v>
      </c>
      <c r="K1140" s="1">
        <f>IF(טבלה1013[[#This Row],[CycleNumber]]=1,"",IF(טבלה1013[[#This Row],[וסת השבוע]]=1,0,IF(K1139="","",IF(K1139=0,IF(טבלה1013[[#This Row],[LengthofCycle]]=28,0,1),IF(K1139=1,IF(טבלה1013[[#This Row],[LengthofCycle]]+F1139=28*2,0,2),IF(K1139=2,IF(טבלה1013[[#This Row],[LengthofCycle]]+F1139+F1138=28*3,0,3),""))))))</f>
        <v>0</v>
      </c>
      <c r="L1140" s="1">
        <f>IF(טבלה1013[[#This Row],[וסת השבוע]]=1,IF(טבלה1013[[#This Row],[וסת השבוע וההפלגה ביחד]]=1,L1139+1,0),IF(AND(טבלה1013[[#This Row],[CycleNumber]]&gt;B1139,טבלה1013[[#This Row],[CycleNumber]]&gt;1),IF(טבלה1013[[#This Row],[וסת השבוע פעיל?]]&lt;&gt;"",L1139+1,""),""))</f>
        <v>1</v>
      </c>
      <c r="M1140" s="1">
        <f>IF(AND(טבלה1013[[#This Row],[וסת השבוע פעיל?]]&lt;&gt;"",טבלה1013[[#This Row],[CycleNumber]]&lt;B1141,B1141&lt;&gt;"",טבלה1013[[#This Row],[וסת השבוע פעיל?]]&lt;3),IF(K1141=0,IF(AND(טבלה1013[[#This Row],[וסת השבוע פעיל?]]&gt;0,I1141=1),0,1),0),"")</f>
        <v>1</v>
      </c>
      <c r="N1140" s="1">
        <f t="shared" si="92"/>
        <v>29</v>
      </c>
      <c r="O1140" s="1">
        <f>IF(AND(טבלה1013[[#This Row],[חיזוי - שבוע]]=1,J1141=1),1,"")</f>
        <v>1</v>
      </c>
      <c r="P1140" s="1" t="str">
        <f>IF(AND(טבלה1013[[#This Row],[חיזוי טוב עם הפלגה?]]=1,טבלה1013[[#This Row],[וסת קבוע אחרון]]&lt;&gt;28,X1139=1),1,"")</f>
        <v/>
      </c>
      <c r="Q1140" s="1" t="str">
        <f>IF(AND(טבלה1013[[#This Row],[וסת השבוע פעיל?]]&lt;3,OR(טבלה1013[[#This Row],[CycleNumber]]&gt;B1141,B1141="")),1,"")</f>
        <v/>
      </c>
      <c r="R1140" s="1">
        <f>IF(טבלה1013[[#This Row],[האישה קבעה וסת שבוע?]]=1,IF(טבלה1013[[#This Row],[וסת השבוע פעיל?]]&lt;3,1,0),"")</f>
        <v>1</v>
      </c>
      <c r="S11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0" s="1">
        <f t="shared" si="93"/>
        <v>1</v>
      </c>
      <c r="U1140" s="1">
        <f t="shared" si="94"/>
        <v>0</v>
      </c>
      <c r="V1140" s="1">
        <f t="shared" si="95"/>
        <v>0</v>
      </c>
      <c r="W1140" s="1">
        <f>IF(טבלה1013[[#This Row],[3 הפלגות זהות]]="","",IF(טבלה1013[[#This Row],[3 הפלגות זהות]]=1,טבלה1013[[#This Row],[LengthofCycle]],W1139))</f>
        <v>28</v>
      </c>
      <c r="X1140" s="1">
        <f>IF(טבלה1013[[#This Row],[וסת קבוע אחרון]]="","",IF(OR(טבלה1013[[#This Row],[LengthofCycle]]=טבלה1013[[#This Row],[וסת קבוע אחרון]],F1139=טבלה1013[[#This Row],[וסת קבוע אחרון]],F1138=טבלה1013[[#This Row],[וסת קבוע אחרון]]),1,0))</f>
        <v>1</v>
      </c>
      <c r="Y1140" s="1">
        <f>IF(OR(טבלה1013[[#This Row],[הווסת פעיל?]]=0,טבלה1013[[#This Row],[הווסת פעיל?]]=""),"",SUM(Y1139,טבלה1013[[#This Row],[הווסת פעיל?]]))</f>
        <v>1</v>
      </c>
      <c r="Z1140" s="1" t="str">
        <f>IF(AND(טבלה1013[[#This Row],[כמה מחזורים עד עקירה]]&lt;&gt;"",Y1141=""),טבלה1013[[#This Row],[כמה מחזורים עד עקירה]],"")</f>
        <v/>
      </c>
      <c r="AA1140" s="1">
        <f>IF(AND(טבלה1013[[#This Row],[הווסת פעיל?]]=1,טבלה1013[[#This Row],[וסת קבוע אחרון]]&lt;&gt;W1139),טבלה1013[[#This Row],[וסת קבוע אחרון]],"")</f>
        <v>28</v>
      </c>
      <c r="AB1140" s="1" t="str">
        <f>IF(AND(טבלה1013[[#This Row],[הווסת פעיל?]]=1,X1139=0,טבלה1013[[#This Row],[וסת קבוע אחרון]]=W1139),טבלה1013[[#This Row],[וסת קבוע אחרון]],"")</f>
        <v/>
      </c>
      <c r="AC1140" s="1" t="str">
        <f>IF(AND(טבלה1013[[#This Row],[הווסת פעיל?]]=1,X1139=0,טבלה1013[[#This Row],[וסת קבוע אחרון]]&lt;&gt;W1139),1,"")</f>
        <v/>
      </c>
      <c r="AD1140" s="1" t="str">
        <f>IF(AND(טבלה1013[[#This Row],[הווסת פעיל?]]&lt;&gt;"",B1141=1),טבלה1013[[#This Row],[CycleNumber]],"")</f>
        <v/>
      </c>
      <c r="AE1140" s="1">
        <f>IF(AND(טבלה1013[[#This Row],[הווסת פעיל?]]&lt;&gt;"",X1139=""),טבלה1013[[#This Row],[CycleNumber]],"")</f>
        <v>11</v>
      </c>
      <c r="AF1140" s="1">
        <f>IF(B1141=1,"",IF(טבלה1013[[#This Row],[הווסת פעיל?]]=1,IF(טבלה1013[[#This Row],[וסת קבוע אחרון]]=F1141,1,0),""))</f>
        <v>1</v>
      </c>
      <c r="AG1140" s="1">
        <f>IF(B1141=1,"",IF(טבלה1013[[#This Row],[הווסת פעיל?]]=1,IF(OR(טבלה1013[[#This Row],[וסת קבוע אחרון]]=F1141,F1141=טבלה1013[[#This Row],[LengthofCycle]]),1,0),""))</f>
        <v>1</v>
      </c>
      <c r="AH1140" s="1">
        <f>IF(B1141=1,"",IF(טבלה1013[[#This Row],[הווסת פעיל?]]=1,IF(OR(טבלה1013[[#This Row],[וסת קבוע אחרון]]=F1141,F1141=טבלה1013[[#This Row],[LengthofCycle]],AND(טבלה1013[[#This Row],[LengthofCycle]]&lt;&gt;טבלה1013[[#This Row],[וסת קבוע אחרון]],OR(F1141=28,F1141=29))),1,0),""))</f>
        <v>1</v>
      </c>
      <c r="AI1140" s="1" t="str">
        <f>IF(AND(טבלה1013[[#This Row],[הווסת פעיל?]]=1,B1141=1),1,"")</f>
        <v/>
      </c>
      <c r="AJ1140" s="4" t="str">
        <f>IF(AND(טבלה1013[[#This Row],[הווסת פעיל?]]&lt;&gt;1,B1141&lt;&gt;1,B1141&lt;&gt;""),IF(טבלה1013[[#This Row],[LengthofCycle]]=F1141,1,0),"")</f>
        <v/>
      </c>
      <c r="AK1140" s="4" t="str">
        <f>IF(AND(טבלה1013[[#This Row],[הווסת פעיל?]]&lt;&gt;1,B1141&lt;&gt;1,B1141&lt;&gt;""),IF(OR(טבלה1013[[#This Row],[LengthofCycle]]=F1141,F1141=29),1,0),"")</f>
        <v/>
      </c>
      <c r="AL1140" s="4" t="str">
        <f>IF(AND(טבלה1013[[#This Row],[הווסת פעיל?]]&lt;&gt;1,B1141&lt;&gt;1,B1141&lt;&gt;""),IF(OR(טבלה1013[[#This Row],[LengthofCycle]]=F1141,F1141=29,F1141=28),1,0),"")</f>
        <v/>
      </c>
    </row>
    <row r="1141" spans="1:38" x14ac:dyDescent="0.25">
      <c r="A1141" s="1" t="s">
        <v>148</v>
      </c>
      <c r="B1141" s="1">
        <v>12</v>
      </c>
      <c r="C1141" s="1">
        <v>0</v>
      </c>
      <c r="D1141" s="1">
        <v>1</v>
      </c>
      <c r="E1141" s="1">
        <v>0</v>
      </c>
      <c r="F1141" s="16">
        <v>28</v>
      </c>
      <c r="G1141" s="1">
        <f>טבלה1013[[#This Row],[LengthofCycle]]+1</f>
        <v>29</v>
      </c>
      <c r="H1141" s="1">
        <f>IF(IFERROR(LOOKUP(טבלה1013[[#This Row],[ClientID]],קביעויות[השבוע]),FALSE)=טבלה1013[[#This Row],[ClientID]],1,"")</f>
        <v>1</v>
      </c>
      <c r="I1141" s="1">
        <f>IF(AND(טבלה1013[[#This Row],[CycleNumber]]&gt;1,OR(B1142="",טבלה1013[[#This Row],[CycleNumber]]&gt;B1140)),IF(OR(AND(טבלה1013[[#This Row],[LengthofCycle]]=28,F1140=28),AND(טבלה1013[[#This Row],[LengthofCycle]]=35,F1140=35)),1,""),"")</f>
        <v>1</v>
      </c>
      <c r="J1141" s="1">
        <f>IF(AND(טבלה1013[[#This Row],[וסת השבוע]]=1,I1140=1,טבלה1013[[#This Row],[CycleNumber]]&gt;B1140),1,"")</f>
        <v>1</v>
      </c>
      <c r="K1141" s="1">
        <f>IF(טבלה1013[[#This Row],[CycleNumber]]=1,"",IF(טבלה1013[[#This Row],[וסת השבוע]]=1,0,IF(K1140="","",IF(K1140=0,IF(טבלה1013[[#This Row],[LengthofCycle]]=28,0,1),IF(K1140=1,IF(טבלה1013[[#This Row],[LengthofCycle]]+F1140=28*2,0,2),IF(K1140=2,IF(טבלה1013[[#This Row],[LengthofCycle]]+F1140+F1139=28*3,0,3),""))))))</f>
        <v>0</v>
      </c>
      <c r="L1141" s="1">
        <f>IF(טבלה1013[[#This Row],[וסת השבוע]]=1,IF(טבלה1013[[#This Row],[וסת השבוע וההפלגה ביחד]]=1,L1140+1,0),IF(AND(טבלה1013[[#This Row],[CycleNumber]]&gt;B1140,טבלה1013[[#This Row],[CycleNumber]]&gt;1),IF(טבלה1013[[#This Row],[וסת השבוע פעיל?]]&lt;&gt;"",L1140+1,""),""))</f>
        <v>2</v>
      </c>
      <c r="M1141" s="1">
        <f>IF(AND(טבלה1013[[#This Row],[וסת השבוע פעיל?]]&lt;&gt;"",טבלה1013[[#This Row],[CycleNumber]]&lt;B1142,B1142&lt;&gt;"",טבלה1013[[#This Row],[וסת השבוע פעיל?]]&lt;3),IF(K1142=0,IF(AND(טבלה1013[[#This Row],[וסת השבוע פעיל?]]&gt;0,I1142=1),0,1),0),"")</f>
        <v>1</v>
      </c>
      <c r="N1141" s="1">
        <f t="shared" si="92"/>
        <v>29</v>
      </c>
      <c r="O1141" s="1">
        <f>IF(AND(טבלה1013[[#This Row],[חיזוי - שבוע]]=1,J1142=1),1,"")</f>
        <v>1</v>
      </c>
      <c r="P1141" s="1" t="str">
        <f>IF(AND(טבלה1013[[#This Row],[חיזוי טוב עם הפלגה?]]=1,טבלה1013[[#This Row],[וסת קבוע אחרון]]&lt;&gt;28,X1140=1),1,"")</f>
        <v/>
      </c>
      <c r="Q1141" s="1" t="str">
        <f>IF(AND(טבלה1013[[#This Row],[וסת השבוע פעיל?]]&lt;3,OR(טבלה1013[[#This Row],[CycleNumber]]&gt;B1142,B1142="")),1,"")</f>
        <v/>
      </c>
      <c r="R1141" s="1">
        <f>IF(טבלה1013[[#This Row],[האישה קבעה וסת שבוע?]]=1,IF(טבלה1013[[#This Row],[וסת השבוע פעיל?]]&lt;3,1,0),"")</f>
        <v>1</v>
      </c>
      <c r="S11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1" s="1">
        <f t="shared" si="93"/>
        <v>1</v>
      </c>
      <c r="U1141" s="1">
        <f t="shared" si="94"/>
        <v>1</v>
      </c>
      <c r="V1141" s="1">
        <f t="shared" si="95"/>
        <v>0</v>
      </c>
      <c r="W1141" s="1">
        <f>IF(טבלה1013[[#This Row],[3 הפלגות זהות]]="","",IF(טבלה1013[[#This Row],[3 הפלגות זהות]]=1,טבלה1013[[#This Row],[LengthofCycle]],W1140))</f>
        <v>28</v>
      </c>
      <c r="X1141" s="1">
        <f>IF(טבלה1013[[#This Row],[וסת קבוע אחרון]]="","",IF(OR(טבלה1013[[#This Row],[LengthofCycle]]=טבלה1013[[#This Row],[וסת קבוע אחרון]],F1140=טבלה1013[[#This Row],[וסת קבוע אחרון]],F1139=טבלה1013[[#This Row],[וסת קבוע אחרון]]),1,0))</f>
        <v>1</v>
      </c>
      <c r="Y1141" s="1">
        <f>IF(OR(טבלה1013[[#This Row],[הווסת פעיל?]]=0,טבלה1013[[#This Row],[הווסת פעיל?]]=""),"",SUM(Y1140,טבלה1013[[#This Row],[הווסת פעיל?]]))</f>
        <v>2</v>
      </c>
      <c r="Z1141" s="1" t="str">
        <f>IF(AND(טבלה1013[[#This Row],[כמה מחזורים עד עקירה]]&lt;&gt;"",Y1142=""),טבלה1013[[#This Row],[כמה מחזורים עד עקירה]],"")</f>
        <v/>
      </c>
      <c r="AA1141" s="1" t="str">
        <f>IF(AND(טבלה1013[[#This Row],[הווסת פעיל?]]=1,טבלה1013[[#This Row],[וסת קבוע אחרון]]&lt;&gt;W1140),טבלה1013[[#This Row],[וסת קבוע אחרון]],"")</f>
        <v/>
      </c>
      <c r="AB1141" s="1" t="str">
        <f>IF(AND(טבלה1013[[#This Row],[הווסת פעיל?]]=1,X1140=0,טבלה1013[[#This Row],[וסת קבוע אחרון]]=W1140),טבלה1013[[#This Row],[וסת קבוע אחרון]],"")</f>
        <v/>
      </c>
      <c r="AC1141" s="1" t="str">
        <f>IF(AND(טבלה1013[[#This Row],[הווסת פעיל?]]=1,X1140=0,טבלה1013[[#This Row],[וסת קבוע אחרון]]&lt;&gt;W1140),1,"")</f>
        <v/>
      </c>
      <c r="AD1141" s="1" t="str">
        <f>IF(AND(טבלה1013[[#This Row],[הווסת פעיל?]]&lt;&gt;"",B1142=1),טבלה1013[[#This Row],[CycleNumber]],"")</f>
        <v/>
      </c>
      <c r="AE1141" s="1" t="str">
        <f>IF(AND(טבלה1013[[#This Row],[הווסת פעיל?]]&lt;&gt;"",X1140=""),טבלה1013[[#This Row],[CycleNumber]],"")</f>
        <v/>
      </c>
      <c r="AF1141" s="1">
        <f>IF(B1142=1,"",IF(טבלה1013[[#This Row],[הווסת פעיל?]]=1,IF(טבלה1013[[#This Row],[וסת קבוע אחרון]]=F1142,1,0),""))</f>
        <v>1</v>
      </c>
      <c r="AG1141" s="1">
        <f>IF(B1142=1,"",IF(טבלה1013[[#This Row],[הווסת פעיל?]]=1,IF(OR(טבלה1013[[#This Row],[וסת קבוע אחרון]]=F1142,F1142=טבלה1013[[#This Row],[LengthofCycle]]),1,0),""))</f>
        <v>1</v>
      </c>
      <c r="AH1141" s="1">
        <f>IF(B1142=1,"",IF(טבלה1013[[#This Row],[הווסת פעיל?]]=1,IF(OR(טבלה1013[[#This Row],[וסת קבוע אחרון]]=F1142,F1142=טבלה1013[[#This Row],[LengthofCycle]],AND(טבלה1013[[#This Row],[LengthofCycle]]&lt;&gt;טבלה1013[[#This Row],[וסת קבוע אחרון]],OR(F1142=28,F1142=29))),1,0),""))</f>
        <v>1</v>
      </c>
      <c r="AI1141" s="1" t="str">
        <f>IF(AND(טבלה1013[[#This Row],[הווסת פעיל?]]=1,B1142=1),1,"")</f>
        <v/>
      </c>
      <c r="AJ1141" s="4" t="str">
        <f>IF(AND(טבלה1013[[#This Row],[הווסת פעיל?]]&lt;&gt;1,B1142&lt;&gt;1,B1142&lt;&gt;""),IF(טבלה1013[[#This Row],[LengthofCycle]]=F1142,1,0),"")</f>
        <v/>
      </c>
      <c r="AK1141" s="4" t="str">
        <f>IF(AND(טבלה1013[[#This Row],[הווסת פעיל?]]&lt;&gt;1,B1142&lt;&gt;1,B1142&lt;&gt;""),IF(OR(טבלה1013[[#This Row],[LengthofCycle]]=F1142,F1142=29),1,0),"")</f>
        <v/>
      </c>
      <c r="AL1141" s="4" t="str">
        <f>IF(AND(טבלה1013[[#This Row],[הווסת פעיל?]]&lt;&gt;1,B1142&lt;&gt;1,B1142&lt;&gt;""),IF(OR(טבלה1013[[#This Row],[LengthofCycle]]=F1142,F1142=29,F1142=28),1,0),"")</f>
        <v/>
      </c>
    </row>
    <row r="1142" spans="1:38" x14ac:dyDescent="0.25">
      <c r="A1142" s="12" t="s">
        <v>148</v>
      </c>
      <c r="B1142" s="12">
        <v>13</v>
      </c>
      <c r="C1142" s="12">
        <v>0</v>
      </c>
      <c r="D1142" s="12">
        <v>1</v>
      </c>
      <c r="E1142" s="12">
        <v>0</v>
      </c>
      <c r="F1142" s="17">
        <v>28</v>
      </c>
      <c r="G1142" s="12">
        <f>טבלה1013[[#This Row],[LengthofCycle]]+1</f>
        <v>29</v>
      </c>
      <c r="H1142" s="12">
        <f>IF(IFERROR(LOOKUP(טבלה1013[[#This Row],[ClientID]],קביעויות[השבוע]),FALSE)=טבלה1013[[#This Row],[ClientID]],1,"")</f>
        <v>1</v>
      </c>
      <c r="I1142" s="1">
        <f>IF(AND(טבלה1013[[#This Row],[CycleNumber]]&gt;1,OR(B1143="",טבלה1013[[#This Row],[CycleNumber]]&gt;B1141)),IF(OR(AND(טבלה1013[[#This Row],[LengthofCycle]]=28,F1141=28),AND(טבלה1013[[#This Row],[LengthofCycle]]=35,F1141=35)),1,""),"")</f>
        <v>1</v>
      </c>
      <c r="J1142" s="1">
        <f>IF(AND(טבלה1013[[#This Row],[וסת השבוע]]=1,I1141=1,טבלה1013[[#This Row],[CycleNumber]]&gt;B1141),1,"")</f>
        <v>1</v>
      </c>
      <c r="K1142" s="1">
        <f>IF(טבלה1013[[#This Row],[CycleNumber]]=1,"",IF(טבלה1013[[#This Row],[וסת השבוע]]=1,0,IF(K1141="","",IF(K1141=0,IF(טבלה1013[[#This Row],[LengthofCycle]]=28,0,1),IF(K1141=1,IF(טבלה1013[[#This Row],[LengthofCycle]]+F1141=28*2,0,2),IF(K1141=2,IF(טבלה1013[[#This Row],[LengthofCycle]]+F1141+F1140=28*3,0,3),""))))))</f>
        <v>0</v>
      </c>
      <c r="L1142" s="1">
        <f>IF(טבלה1013[[#This Row],[וסת השבוע]]=1,IF(טבלה1013[[#This Row],[וסת השבוע וההפלגה ביחד]]=1,L1141+1,0),IF(AND(טבלה1013[[#This Row],[CycleNumber]]&gt;B1141,טבלה1013[[#This Row],[CycleNumber]]&gt;1),IF(טבלה1013[[#This Row],[וסת השבוע פעיל?]]&lt;&gt;"",L1141+1,""),""))</f>
        <v>3</v>
      </c>
      <c r="M1142" s="1" t="str">
        <f>IF(AND(טבלה1013[[#This Row],[וסת השבוע פעיל?]]&lt;&gt;"",טבלה1013[[#This Row],[CycleNumber]]&lt;B1143,B1143&lt;&gt;"",טבלה1013[[#This Row],[וסת השבוע פעיל?]]&lt;3),IF(K1143=0,IF(AND(טבלה1013[[#This Row],[וסת השבוע פעיל?]]&gt;0,I1143=1),0,1),0),"")</f>
        <v/>
      </c>
      <c r="N1142" s="1">
        <f t="shared" si="92"/>
        <v>29</v>
      </c>
      <c r="O1142" s="1" t="str">
        <f>IF(AND(טבלה1013[[#This Row],[חיזוי - שבוע]]=1,J1143=1),1,"")</f>
        <v/>
      </c>
      <c r="P1142" s="1" t="str">
        <f>IF(AND(טבלה1013[[#This Row],[חיזוי טוב עם הפלגה?]]=1,טבלה1013[[#This Row],[וסת קבוע אחרון]]&lt;&gt;28,X1141=1),1,"")</f>
        <v/>
      </c>
      <c r="Q1142" s="1">
        <f>IF(AND(טבלה1013[[#This Row],[וסת השבוע פעיל?]]&lt;3,OR(טבלה1013[[#This Row],[CycleNumber]]&gt;B1143,B1143="")),1,"")</f>
        <v>1</v>
      </c>
      <c r="R1142" s="12">
        <f>IF(טבלה1013[[#This Row],[האישה קבעה וסת שבוע?]]=1,IF(טבלה1013[[#This Row],[וסת השבוע פעיל?]]&lt;3,1,0),"")</f>
        <v>1</v>
      </c>
      <c r="S1142" s="12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2" s="12">
        <f t="shared" si="93"/>
        <v>1</v>
      </c>
      <c r="U1142" s="12">
        <f t="shared" si="94"/>
        <v>1</v>
      </c>
      <c r="V1142" s="12">
        <f t="shared" si="95"/>
        <v>1</v>
      </c>
      <c r="W1142" s="1">
        <f>IF(טבלה1013[[#This Row],[3 הפלגות זהות]]="","",IF(טבלה1013[[#This Row],[3 הפלגות זהות]]=1,טבלה1013[[#This Row],[LengthofCycle]],W1141))</f>
        <v>28</v>
      </c>
      <c r="X1142" s="1">
        <f>IF(טבלה1013[[#This Row],[וסת קבוע אחרון]]="","",IF(OR(טבלה1013[[#This Row],[LengthofCycle]]=טבלה1013[[#This Row],[וסת קבוע אחרון]],F1141=טבלה1013[[#This Row],[וסת קבוע אחרון]],F1140=טבלה1013[[#This Row],[וסת קבוע אחרון]]),1,0))</f>
        <v>1</v>
      </c>
      <c r="Y1142" s="1">
        <f>IF(OR(טבלה1013[[#This Row],[הווסת פעיל?]]=0,טבלה1013[[#This Row],[הווסת פעיל?]]=""),"",SUM(Y1141,טבלה1013[[#This Row],[הווסת פעיל?]]))</f>
        <v>3</v>
      </c>
      <c r="Z1142" s="1">
        <f>IF(AND(טבלה1013[[#This Row],[כמה מחזורים עד עקירה]]&lt;&gt;"",Y1143=""),טבלה1013[[#This Row],[כמה מחזורים עד עקירה]],"")</f>
        <v>3</v>
      </c>
      <c r="AA1142" s="1" t="str">
        <f>IF(AND(טבלה1013[[#This Row],[הווסת פעיל?]]=1,טבלה1013[[#This Row],[וסת קבוע אחרון]]&lt;&gt;W1141),טבלה1013[[#This Row],[וסת קבוע אחרון]],"")</f>
        <v/>
      </c>
      <c r="AB1142" s="1" t="str">
        <f>IF(AND(טבלה1013[[#This Row],[הווסת פעיל?]]=1,X1141=0,טבלה1013[[#This Row],[וסת קבוע אחרון]]=W1141),טבלה1013[[#This Row],[וסת קבוע אחרון]],"")</f>
        <v/>
      </c>
      <c r="AC1142" s="1" t="str">
        <f>IF(AND(טבלה1013[[#This Row],[הווסת פעיל?]]=1,X1141=0,טבלה1013[[#This Row],[וסת קבוע אחרון]]&lt;&gt;W1141),1,"")</f>
        <v/>
      </c>
      <c r="AD1142" s="1">
        <f>IF(AND(טבלה1013[[#This Row],[הווסת פעיל?]]&lt;&gt;"",B1143=1),טבלה1013[[#This Row],[CycleNumber]],"")</f>
        <v>13</v>
      </c>
      <c r="AE1142" s="1" t="str">
        <f>IF(AND(טבלה1013[[#This Row],[הווסת פעיל?]]&lt;&gt;"",X1141=""),טבלה1013[[#This Row],[CycleNumber]],"")</f>
        <v/>
      </c>
      <c r="AF1142" s="1" t="str">
        <f>IF(B1143=1,"",IF(טבלה1013[[#This Row],[הווסת פעיל?]]=1,IF(טבלה1013[[#This Row],[וסת קבוע אחרון]]=F1143,1,0),""))</f>
        <v/>
      </c>
      <c r="AG1142" s="1" t="str">
        <f>IF(B1143=1,"",IF(טבלה1013[[#This Row],[הווסת פעיל?]]=1,IF(OR(טבלה1013[[#This Row],[וסת קבוע אחרון]]=F1143,F1143=טבלה1013[[#This Row],[LengthofCycle]]),1,0),""))</f>
        <v/>
      </c>
      <c r="AH1142" s="1" t="str">
        <f>IF(B1143=1,"",IF(טבלה1013[[#This Row],[הווסת פעיל?]]=1,IF(OR(טבלה1013[[#This Row],[וסת קבוע אחרון]]=F1143,F1143=טבלה1013[[#This Row],[LengthofCycle]],AND(טבלה1013[[#This Row],[LengthofCycle]]&lt;&gt;טבלה1013[[#This Row],[וסת קבוע אחרון]],OR(F1143=28,F1143=29))),1,0),""))</f>
        <v/>
      </c>
      <c r="AI1142" s="1">
        <f>IF(AND(טבלה1013[[#This Row],[הווסת פעיל?]]=1,B1143=1),1,"")</f>
        <v>1</v>
      </c>
      <c r="AJ1142" s="4" t="str">
        <f>IF(AND(טבלה1013[[#This Row],[הווסת פעיל?]]&lt;&gt;1,B1143&lt;&gt;1,B1143&lt;&gt;""),IF(טבלה1013[[#This Row],[LengthofCycle]]=F1143,1,0),"")</f>
        <v/>
      </c>
      <c r="AK1142" s="4" t="str">
        <f>IF(AND(טבלה1013[[#This Row],[הווסת פעיל?]]&lt;&gt;1,B1143&lt;&gt;1,B1143&lt;&gt;""),IF(OR(טבלה1013[[#This Row],[LengthofCycle]]=F1143,F1143=29),1,0),"")</f>
        <v/>
      </c>
      <c r="AL1142" s="4" t="str">
        <f>IF(AND(טבלה1013[[#This Row],[הווסת פעיל?]]&lt;&gt;1,B1143&lt;&gt;1,B1143&lt;&gt;""),IF(OR(טבלה1013[[#This Row],[LengthofCycle]]=F1143,F1143=29,F1143=28),1,0),"")</f>
        <v/>
      </c>
    </row>
    <row r="1143" spans="1:38" x14ac:dyDescent="0.25">
      <c r="A1143" s="1" t="s">
        <v>149</v>
      </c>
      <c r="B1143" s="1">
        <v>1</v>
      </c>
      <c r="C1143" s="1">
        <v>1</v>
      </c>
      <c r="D1143" s="1">
        <v>1</v>
      </c>
      <c r="E1143" s="1">
        <v>0</v>
      </c>
      <c r="F1143" s="1">
        <v>31</v>
      </c>
      <c r="G1143" s="1">
        <f>טבלה1013[[#This Row],[LengthofCycle]]+1</f>
        <v>32</v>
      </c>
      <c r="H1143" s="1" t="str">
        <f>IF(IFERROR(LOOKUP(טבלה1013[[#This Row],[ClientID]],קביעויות[השבוע]),FALSE)=טבלה1013[[#This Row],[ClientID]],1,"")</f>
        <v/>
      </c>
      <c r="I1143" s="1" t="str">
        <f>IF(AND(טבלה1013[[#This Row],[CycleNumber]]&gt;1,OR(B1144="",טבלה1013[[#This Row],[CycleNumber]]&gt;B1142)),IF(OR(AND(טבלה1013[[#This Row],[LengthofCycle]]=28,F1142=28),AND(טבלה1013[[#This Row],[LengthofCycle]]=35,F1142=35)),1,""),"")</f>
        <v/>
      </c>
      <c r="J1143" s="1" t="str">
        <f>IF(AND(טבלה1013[[#This Row],[וסת השבוע]]=1,I1142=1,טבלה1013[[#This Row],[CycleNumber]]&gt;B1142),1,"")</f>
        <v/>
      </c>
      <c r="K1143" s="1" t="str">
        <f>IF(טבלה1013[[#This Row],[CycleNumber]]=1,"",IF(טבלה1013[[#This Row],[וסת השבוע]]=1,0,IF(K1142="","",IF(K1142=0,IF(טבלה1013[[#This Row],[LengthofCycle]]=28,0,1),IF(K1142=1,IF(טבלה1013[[#This Row],[LengthofCycle]]+F1142=28*2,0,2),IF(K1142=2,IF(טבלה1013[[#This Row],[LengthofCycle]]+F1142+F1141=28*3,0,3),""))))))</f>
        <v/>
      </c>
      <c r="L1143" s="1" t="str">
        <f>IF(טבלה1013[[#This Row],[וסת השבוע]]=1,IF(טבלה1013[[#This Row],[וסת השבוע וההפלגה ביחד]]=1,L1142+1,0),IF(AND(טבלה1013[[#This Row],[CycleNumber]]&gt;B1142,טבלה1013[[#This Row],[CycleNumber]]&gt;1),IF(טבלה1013[[#This Row],[וסת השבוע פעיל?]]&lt;&gt;"",L1142+1,""),""))</f>
        <v/>
      </c>
      <c r="M1143" s="1" t="str">
        <f>IF(AND(טבלה1013[[#This Row],[וסת השבוע פעיל?]]&lt;&gt;"",טבלה1013[[#This Row],[CycleNumber]]&lt;B1144,B1144&lt;&gt;"",טבלה1013[[#This Row],[וסת השבוע פעיל?]]&lt;3),IF(K1144=0,IF(AND(טבלה1013[[#This Row],[וסת השבוע פעיל?]]&gt;0,I1144=1),0,1),0),"")</f>
        <v/>
      </c>
      <c r="N1143" s="1" t="str">
        <f t="shared" si="92"/>
        <v/>
      </c>
      <c r="O1143" s="1" t="str">
        <f>IF(AND(טבלה1013[[#This Row],[חיזוי - שבוע]]=1,J1144=1),1,"")</f>
        <v/>
      </c>
      <c r="P1143" s="1" t="str">
        <f>IF(AND(טבלה1013[[#This Row],[חיזוי טוב עם הפלגה?]]=1,טבלה1013[[#This Row],[וסת קבוע אחרון]]&lt;&gt;28,X1142=1),1,"")</f>
        <v/>
      </c>
      <c r="Q1143" s="1" t="str">
        <f>IF(AND(טבלה1013[[#This Row],[וסת השבוע פעיל?]]&lt;3,OR(טבלה1013[[#This Row],[CycleNumber]]&gt;B1144,B1144="")),1,"")</f>
        <v/>
      </c>
      <c r="R1143" s="1" t="str">
        <f>IF(טבלה1013[[#This Row],[האישה קבעה וסת שבוע?]]=1,IF(טבלה1013[[#This Row],[וסת השבוע פעיל?]]&lt;3,1,0),"")</f>
        <v/>
      </c>
      <c r="S11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3" s="1" t="str">
        <f t="shared" si="93"/>
        <v/>
      </c>
      <c r="U1143" s="1" t="str">
        <f t="shared" si="94"/>
        <v/>
      </c>
      <c r="V1143" s="1" t="str">
        <f t="shared" si="95"/>
        <v/>
      </c>
      <c r="W1143" s="1" t="str">
        <f>IF(טבלה1013[[#This Row],[3 הפלגות זהות]]="","",IF(טבלה1013[[#This Row],[3 הפלגות זהות]]=1,טבלה1013[[#This Row],[LengthofCycle]],W1142))</f>
        <v/>
      </c>
      <c r="Y1143" s="1" t="str">
        <f>IF(OR(טבלה1013[[#This Row],[הווסת פעיל?]]=0,טבלה1013[[#This Row],[הווסת פעיל?]]=""),"",SUM(Y1142,טבלה1013[[#This Row],[הווסת פעיל?]]))</f>
        <v/>
      </c>
      <c r="Z1143" s="1" t="str">
        <f>IF(AND(טבלה1013[[#This Row],[כמה מחזורים עד עקירה]]&lt;&gt;"",Y1144=""),טבלה1013[[#This Row],[כמה מחזורים עד עקירה]],"")</f>
        <v/>
      </c>
      <c r="AA1143" s="1" t="str">
        <f>IF(AND(טבלה1013[[#This Row],[הווסת פעיל?]]=1,טבלה1013[[#This Row],[וסת קבוע אחרון]]&lt;&gt;W1142),טבלה1013[[#This Row],[וסת קבוע אחרון]],"")</f>
        <v/>
      </c>
      <c r="AB1143" s="1" t="str">
        <f>IF(AND(טבלה1013[[#This Row],[הווסת פעיל?]]=1,X1142=0,טבלה1013[[#This Row],[וסת קבוע אחרון]]=W1142),טבלה1013[[#This Row],[וסת קבוע אחרון]],"")</f>
        <v/>
      </c>
      <c r="AC1143" s="1" t="str">
        <f>IF(AND(טבלה1013[[#This Row],[הווסת פעיל?]]=1,X1142=0,טבלה1013[[#This Row],[וסת קבוע אחרון]]&lt;&gt;W1142),1,"")</f>
        <v/>
      </c>
      <c r="AD1143" s="1" t="str">
        <f>IF(AND(טבלה1013[[#This Row],[הווסת פעיל?]]&lt;&gt;"",B1144=1),טבלה1013[[#This Row],[CycleNumber]],"")</f>
        <v/>
      </c>
      <c r="AE1143" s="1" t="str">
        <f>IF(AND(טבלה1013[[#This Row],[הווסת פעיל?]]&lt;&gt;"",X1142=""),טבלה1013[[#This Row],[CycleNumber]],"")</f>
        <v/>
      </c>
      <c r="AF1143" s="1" t="str">
        <f>IF(B1144=1,"",IF(טבלה1013[[#This Row],[הווסת פעיל?]]=1,IF(טבלה1013[[#This Row],[וסת קבוע אחרון]]=F1144,1,0),""))</f>
        <v/>
      </c>
      <c r="AG1143" s="1" t="str">
        <f>IF(B1144=1,"",IF(טבלה1013[[#This Row],[הווסת פעיל?]]=1,IF(OR(טבלה1013[[#This Row],[וסת קבוע אחרון]]=F1144,F1144=טבלה1013[[#This Row],[LengthofCycle]]),1,0),""))</f>
        <v/>
      </c>
      <c r="AH1143" s="1" t="str">
        <f>IF(B1144=1,"",IF(טבלה1013[[#This Row],[הווסת פעיל?]]=1,IF(OR(טבלה1013[[#This Row],[וסת קבוע אחרון]]=F1144,F1144=טבלה1013[[#This Row],[LengthofCycle]],AND(טבלה1013[[#This Row],[LengthofCycle]]&lt;&gt;טבלה1013[[#This Row],[וסת קבוע אחרון]],OR(F1144=28,F1144=29))),1,0),""))</f>
        <v/>
      </c>
      <c r="AI1143" s="1" t="str">
        <f>IF(AND(טבלה1013[[#This Row],[הווסת פעיל?]]=1,B1144=1),1,"")</f>
        <v/>
      </c>
      <c r="AJ1143" s="4">
        <f>IF(AND(טבלה1013[[#This Row],[הווסת פעיל?]]&lt;&gt;1,B1144&lt;&gt;1,B1144&lt;&gt;""),IF(טבלה1013[[#This Row],[LengthofCycle]]=F1144,1,0),"")</f>
        <v>0</v>
      </c>
      <c r="AK1143" s="4">
        <f>IF(AND(טבלה1013[[#This Row],[הווסת פעיל?]]&lt;&gt;1,B1144&lt;&gt;1,B1144&lt;&gt;""),IF(OR(טבלה1013[[#This Row],[LengthofCycle]]=F1144,F1144=29),1,0),"")</f>
        <v>0</v>
      </c>
      <c r="AL1143" s="4">
        <f>IF(AND(טבלה1013[[#This Row],[הווסת פעיל?]]&lt;&gt;1,B1144&lt;&gt;1,B1144&lt;&gt;""),IF(OR(טבלה1013[[#This Row],[LengthofCycle]]=F1144,F1144=29,F1144=28),1,0),"")</f>
        <v>1</v>
      </c>
    </row>
    <row r="1144" spans="1:38" x14ac:dyDescent="0.25">
      <c r="A1144" s="1" t="s">
        <v>149</v>
      </c>
      <c r="B1144" s="1">
        <v>2</v>
      </c>
      <c r="C1144" s="1">
        <v>1</v>
      </c>
      <c r="D1144" s="1">
        <v>1</v>
      </c>
      <c r="E1144" s="1">
        <v>0</v>
      </c>
      <c r="F1144" s="1">
        <v>28</v>
      </c>
      <c r="G1144" s="1">
        <f>טבלה1013[[#This Row],[LengthofCycle]]+1</f>
        <v>29</v>
      </c>
      <c r="H1144" s="1" t="str">
        <f>IF(IFERROR(LOOKUP(טבלה1013[[#This Row],[ClientID]],קביעויות[השבוע]),FALSE)=טבלה1013[[#This Row],[ClientID]],1,"")</f>
        <v/>
      </c>
      <c r="I1144" s="1" t="str">
        <f>IF(AND(טבלה1013[[#This Row],[CycleNumber]]&gt;1,OR(B1145="",טבלה1013[[#This Row],[CycleNumber]]&gt;B1143)),IF(OR(AND(טבלה1013[[#This Row],[LengthofCycle]]=28,F1143=28),AND(טבלה1013[[#This Row],[LengthofCycle]]=35,F1143=35)),1,""),"")</f>
        <v/>
      </c>
      <c r="J1144" s="1" t="str">
        <f>IF(AND(טבלה1013[[#This Row],[וסת השבוע]]=1,I1143=1,טבלה1013[[#This Row],[CycleNumber]]&gt;B1143),1,"")</f>
        <v/>
      </c>
      <c r="K1144" s="1" t="str">
        <f>IF(טבלה1013[[#This Row],[CycleNumber]]=1,"",IF(טבלה1013[[#This Row],[וסת השבוע]]=1,0,IF(K1143="","",IF(K1143=0,IF(טבלה1013[[#This Row],[LengthofCycle]]=28,0,1),IF(K1143=1,IF(טבלה1013[[#This Row],[LengthofCycle]]+F1143=28*2,0,2),IF(K1143=2,IF(טבלה1013[[#This Row],[LengthofCycle]]+F1143+F1142=28*3,0,3),""))))))</f>
        <v/>
      </c>
      <c r="L1144" s="1" t="str">
        <f>IF(טבלה1013[[#This Row],[וסת השבוע]]=1,IF(טבלה1013[[#This Row],[וסת השבוע וההפלגה ביחד]]=1,L1143+1,0),IF(AND(טבלה1013[[#This Row],[CycleNumber]]&gt;B1143,טבלה1013[[#This Row],[CycleNumber]]&gt;1),IF(טבלה1013[[#This Row],[וסת השבוע פעיל?]]&lt;&gt;"",L1143+1,""),""))</f>
        <v/>
      </c>
      <c r="M1144" s="1" t="str">
        <f>IF(AND(טבלה1013[[#This Row],[וסת השבוע פעיל?]]&lt;&gt;"",טבלה1013[[#This Row],[CycleNumber]]&lt;B1145,B1145&lt;&gt;"",טבלה1013[[#This Row],[וסת השבוע פעיל?]]&lt;3),IF(K1145=0,IF(AND(טבלה1013[[#This Row],[וסת השבוע פעיל?]]&gt;0,I1145=1),0,1),0),"")</f>
        <v/>
      </c>
      <c r="N1144" s="1" t="str">
        <f t="shared" si="92"/>
        <v/>
      </c>
      <c r="O1144" s="1" t="str">
        <f>IF(AND(טבלה1013[[#This Row],[חיזוי - שבוע]]=1,J1145=1),1,"")</f>
        <v/>
      </c>
      <c r="P1144" s="1" t="str">
        <f>IF(AND(טבלה1013[[#This Row],[חיזוי טוב עם הפלגה?]]=1,טבלה1013[[#This Row],[וסת קבוע אחרון]]&lt;&gt;28,X1143=1),1,"")</f>
        <v/>
      </c>
      <c r="Q1144" s="1" t="str">
        <f>IF(AND(טבלה1013[[#This Row],[וסת השבוע פעיל?]]&lt;3,OR(טבלה1013[[#This Row],[CycleNumber]]&gt;B1145,B1145="")),1,"")</f>
        <v/>
      </c>
      <c r="R1144" s="1" t="str">
        <f>IF(טבלה1013[[#This Row],[האישה קבעה וסת שבוע?]]=1,IF(טבלה1013[[#This Row],[וסת השבוע פעיל?]]&lt;3,1,0),"")</f>
        <v/>
      </c>
      <c r="S11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4" s="1" t="str">
        <f t="shared" si="93"/>
        <v/>
      </c>
      <c r="U1144" s="1" t="str">
        <f t="shared" si="94"/>
        <v/>
      </c>
      <c r="V1144" s="1" t="str">
        <f t="shared" si="95"/>
        <v/>
      </c>
      <c r="W1144" s="1" t="str">
        <f>IF(טבלה1013[[#This Row],[3 הפלגות זהות]]="","",IF(טבלה1013[[#This Row],[3 הפלגות זהות]]=1,טבלה1013[[#This Row],[LengthofCycle]],W1143))</f>
        <v/>
      </c>
      <c r="Y1144" s="1" t="str">
        <f>IF(OR(טבלה1013[[#This Row],[הווסת פעיל?]]=0,טבלה1013[[#This Row],[הווסת פעיל?]]=""),"",SUM(Y1143,טבלה1013[[#This Row],[הווסת פעיל?]]))</f>
        <v/>
      </c>
      <c r="Z1144" s="1" t="str">
        <f>IF(AND(טבלה1013[[#This Row],[כמה מחזורים עד עקירה]]&lt;&gt;"",Y1145=""),טבלה1013[[#This Row],[כמה מחזורים עד עקירה]],"")</f>
        <v/>
      </c>
      <c r="AA1144" s="1" t="str">
        <f>IF(AND(טבלה1013[[#This Row],[הווסת פעיל?]]=1,טבלה1013[[#This Row],[וסת קבוע אחרון]]&lt;&gt;W1143),טבלה1013[[#This Row],[וסת קבוע אחרון]],"")</f>
        <v/>
      </c>
      <c r="AB1144" s="1" t="str">
        <f>IF(AND(טבלה1013[[#This Row],[הווסת פעיל?]]=1,X1143=0,טבלה1013[[#This Row],[וסת קבוע אחרון]]=W1143),טבלה1013[[#This Row],[וסת קבוע אחרון]],"")</f>
        <v/>
      </c>
      <c r="AC1144" s="1" t="str">
        <f>IF(AND(טבלה1013[[#This Row],[הווסת פעיל?]]=1,X1143=0,טבלה1013[[#This Row],[וסת קבוע אחרון]]&lt;&gt;W1143),1,"")</f>
        <v/>
      </c>
      <c r="AD1144" s="1" t="str">
        <f>IF(AND(טבלה1013[[#This Row],[הווסת פעיל?]]&lt;&gt;"",B1145=1),טבלה1013[[#This Row],[CycleNumber]],"")</f>
        <v/>
      </c>
      <c r="AE1144" s="1" t="str">
        <f>IF(AND(טבלה1013[[#This Row],[הווסת פעיל?]]&lt;&gt;"",X1143=""),טבלה1013[[#This Row],[CycleNumber]],"")</f>
        <v/>
      </c>
      <c r="AF1144" s="1" t="str">
        <f>IF(B1145=1,"",IF(טבלה1013[[#This Row],[הווסת פעיל?]]=1,IF(טבלה1013[[#This Row],[וסת קבוע אחרון]]=F1145,1,0),""))</f>
        <v/>
      </c>
      <c r="AG1144" s="1" t="str">
        <f>IF(B1145=1,"",IF(טבלה1013[[#This Row],[הווסת פעיל?]]=1,IF(OR(טבלה1013[[#This Row],[וסת קבוע אחרון]]=F1145,F1145=טבלה1013[[#This Row],[LengthofCycle]]),1,0),""))</f>
        <v/>
      </c>
      <c r="AH1144" s="1" t="str">
        <f>IF(B1145=1,"",IF(טבלה1013[[#This Row],[הווסת פעיל?]]=1,IF(OR(טבלה1013[[#This Row],[וסת קבוע אחרון]]=F1145,F1145=טבלה1013[[#This Row],[LengthofCycle]],AND(טבלה1013[[#This Row],[LengthofCycle]]&lt;&gt;טבלה1013[[#This Row],[וסת קבוע אחרון]],OR(F1145=28,F1145=29))),1,0),""))</f>
        <v/>
      </c>
      <c r="AI1144" s="1" t="str">
        <f>IF(AND(טבלה1013[[#This Row],[הווסת פעיל?]]=1,B1145=1),1,"")</f>
        <v/>
      </c>
      <c r="AJ1144" s="4">
        <f>IF(AND(טבלה1013[[#This Row],[הווסת פעיל?]]&lt;&gt;1,B1145&lt;&gt;1,B1145&lt;&gt;""),IF(טבלה1013[[#This Row],[LengthofCycle]]=F1145,1,0),"")</f>
        <v>0</v>
      </c>
      <c r="AK1144" s="4">
        <f>IF(AND(טבלה1013[[#This Row],[הווסת פעיל?]]&lt;&gt;1,B1145&lt;&gt;1,B1145&lt;&gt;""),IF(OR(טבלה1013[[#This Row],[LengthofCycle]]=F1145,F1145=29),1,0),"")</f>
        <v>0</v>
      </c>
      <c r="AL1144" s="4">
        <f>IF(AND(טבלה1013[[#This Row],[הווסת פעיל?]]&lt;&gt;1,B1145&lt;&gt;1,B1145&lt;&gt;""),IF(OR(טבלה1013[[#This Row],[LengthofCycle]]=F1145,F1145=29,F1145=28),1,0),"")</f>
        <v>0</v>
      </c>
    </row>
    <row r="1145" spans="1:38" x14ac:dyDescent="0.25">
      <c r="A1145" s="1" t="s">
        <v>149</v>
      </c>
      <c r="B1145" s="1">
        <v>3</v>
      </c>
      <c r="C1145" s="1">
        <v>1</v>
      </c>
      <c r="D1145" s="1">
        <v>1</v>
      </c>
      <c r="E1145" s="1">
        <v>0</v>
      </c>
      <c r="F1145" s="1">
        <v>31</v>
      </c>
      <c r="G1145" s="1">
        <f>טבלה1013[[#This Row],[LengthofCycle]]+1</f>
        <v>32</v>
      </c>
      <c r="H1145" s="1" t="str">
        <f>IF(IFERROR(LOOKUP(טבלה1013[[#This Row],[ClientID]],קביעויות[השבוע]),FALSE)=טבלה1013[[#This Row],[ClientID]],1,"")</f>
        <v/>
      </c>
      <c r="I1145" s="1" t="str">
        <f>IF(AND(טבלה1013[[#This Row],[CycleNumber]]&gt;1,OR(B1146="",טבלה1013[[#This Row],[CycleNumber]]&gt;B1144)),IF(OR(AND(טבלה1013[[#This Row],[LengthofCycle]]=28,F1144=28),AND(טבלה1013[[#This Row],[LengthofCycle]]=35,F1144=35)),1,""),"")</f>
        <v/>
      </c>
      <c r="J1145" s="1" t="str">
        <f>IF(AND(טבלה1013[[#This Row],[וסת השבוע]]=1,I1144=1,טבלה1013[[#This Row],[CycleNumber]]&gt;B1144),1,"")</f>
        <v/>
      </c>
      <c r="K1145" s="1" t="str">
        <f>IF(טבלה1013[[#This Row],[CycleNumber]]=1,"",IF(טבלה1013[[#This Row],[וסת השבוע]]=1,0,IF(K1144="","",IF(K1144=0,IF(טבלה1013[[#This Row],[LengthofCycle]]=28,0,1),IF(K1144=1,IF(טבלה1013[[#This Row],[LengthofCycle]]+F1144=28*2,0,2),IF(K1144=2,IF(טבלה1013[[#This Row],[LengthofCycle]]+F1144+F1143=28*3,0,3),""))))))</f>
        <v/>
      </c>
      <c r="L1145" s="1" t="str">
        <f>IF(טבלה1013[[#This Row],[וסת השבוע]]=1,IF(טבלה1013[[#This Row],[וסת השבוע וההפלגה ביחד]]=1,L1144+1,0),IF(AND(טבלה1013[[#This Row],[CycleNumber]]&gt;B1144,טבלה1013[[#This Row],[CycleNumber]]&gt;1),IF(טבלה1013[[#This Row],[וסת השבוע פעיל?]]&lt;&gt;"",L1144+1,""),""))</f>
        <v/>
      </c>
      <c r="M1145" s="1" t="str">
        <f>IF(AND(טבלה1013[[#This Row],[וסת השבוע פעיל?]]&lt;&gt;"",טבלה1013[[#This Row],[CycleNumber]]&lt;B1146,B1146&lt;&gt;"",טבלה1013[[#This Row],[וסת השבוע פעיל?]]&lt;3),IF(K1146=0,IF(AND(טבלה1013[[#This Row],[וסת השבוע פעיל?]]&gt;0,I1146=1),0,1),0),"")</f>
        <v/>
      </c>
      <c r="N1145" s="1" t="str">
        <f t="shared" si="92"/>
        <v/>
      </c>
      <c r="O1145" s="1" t="str">
        <f>IF(AND(טבלה1013[[#This Row],[חיזוי - שבוע]]=1,J1146=1),1,"")</f>
        <v/>
      </c>
      <c r="P1145" s="1" t="str">
        <f>IF(AND(טבלה1013[[#This Row],[חיזוי טוב עם הפלגה?]]=1,טבלה1013[[#This Row],[וסת קבוע אחרון]]&lt;&gt;28,X1144=1),1,"")</f>
        <v/>
      </c>
      <c r="Q1145" s="1" t="str">
        <f>IF(AND(טבלה1013[[#This Row],[וסת השבוע פעיל?]]&lt;3,OR(טבלה1013[[#This Row],[CycleNumber]]&gt;B1146,B1146="")),1,"")</f>
        <v/>
      </c>
      <c r="R1145" s="1" t="str">
        <f>IF(טבלה1013[[#This Row],[האישה קבעה וסת שבוע?]]=1,IF(טבלה1013[[#This Row],[וסת השבוע פעיל?]]&lt;3,1,0),"")</f>
        <v/>
      </c>
      <c r="S11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5" s="1">
        <f t="shared" si="93"/>
        <v>0</v>
      </c>
      <c r="U1145" s="1" t="str">
        <f t="shared" si="94"/>
        <v/>
      </c>
      <c r="V1145" s="1" t="str">
        <f t="shared" si="95"/>
        <v/>
      </c>
      <c r="W1145" s="1" t="str">
        <f>IF(טבלה1013[[#This Row],[3 הפלגות זהות]]="","",IF(טבלה1013[[#This Row],[3 הפלגות זהות]]=1,טבלה1013[[#This Row],[LengthofCycle]],W1144))</f>
        <v/>
      </c>
      <c r="Y1145" s="1" t="str">
        <f>IF(OR(טבלה1013[[#This Row],[הווסת פעיל?]]=0,טבלה1013[[#This Row],[הווסת פעיל?]]=""),"",SUM(Y1144,טבלה1013[[#This Row],[הווסת פעיל?]]))</f>
        <v/>
      </c>
      <c r="Z1145" s="1" t="str">
        <f>IF(AND(טבלה1013[[#This Row],[כמה מחזורים עד עקירה]]&lt;&gt;"",Y1146=""),טבלה1013[[#This Row],[כמה מחזורים עד עקירה]],"")</f>
        <v/>
      </c>
      <c r="AA1145" s="1" t="str">
        <f>IF(AND(טבלה1013[[#This Row],[הווסת פעיל?]]=1,טבלה1013[[#This Row],[וסת קבוע אחרון]]&lt;&gt;W1144),טבלה1013[[#This Row],[וסת קבוע אחרון]],"")</f>
        <v/>
      </c>
      <c r="AB1145" s="1" t="str">
        <f>IF(AND(טבלה1013[[#This Row],[הווסת פעיל?]]=1,X1144=0,טבלה1013[[#This Row],[וסת קבוע אחרון]]=W1144),טבלה1013[[#This Row],[וסת קבוע אחרון]],"")</f>
        <v/>
      </c>
      <c r="AC1145" s="1" t="str">
        <f>IF(AND(טבלה1013[[#This Row],[הווסת פעיל?]]=1,X1144=0,טבלה1013[[#This Row],[וסת קבוע אחרון]]&lt;&gt;W1144),1,"")</f>
        <v/>
      </c>
      <c r="AD1145" s="1" t="str">
        <f>IF(AND(טבלה1013[[#This Row],[הווסת פעיל?]]&lt;&gt;"",B1146=1),טבלה1013[[#This Row],[CycleNumber]],"")</f>
        <v/>
      </c>
      <c r="AE1145" s="1" t="str">
        <f>IF(AND(טבלה1013[[#This Row],[הווסת פעיל?]]&lt;&gt;"",X1144=""),טבלה1013[[#This Row],[CycleNumber]],"")</f>
        <v/>
      </c>
      <c r="AF1145" s="1" t="str">
        <f>IF(B1146=1,"",IF(טבלה1013[[#This Row],[הווסת פעיל?]]=1,IF(טבלה1013[[#This Row],[וסת קבוע אחרון]]=F1146,1,0),""))</f>
        <v/>
      </c>
      <c r="AG1145" s="1" t="str">
        <f>IF(B1146=1,"",IF(טבלה1013[[#This Row],[הווסת פעיל?]]=1,IF(OR(טבלה1013[[#This Row],[וסת קבוע אחרון]]=F1146,F1146=טבלה1013[[#This Row],[LengthofCycle]]),1,0),""))</f>
        <v/>
      </c>
      <c r="AH1145" s="1" t="str">
        <f>IF(B1146=1,"",IF(טבלה1013[[#This Row],[הווסת פעיל?]]=1,IF(OR(טבלה1013[[#This Row],[וסת קבוע אחרון]]=F1146,F1146=טבלה1013[[#This Row],[LengthofCycle]],AND(טבלה1013[[#This Row],[LengthofCycle]]&lt;&gt;טבלה1013[[#This Row],[וסת קבוע אחרון]],OR(F1146=28,F1146=29))),1,0),""))</f>
        <v/>
      </c>
      <c r="AI1145" s="1" t="str">
        <f>IF(AND(טבלה1013[[#This Row],[הווסת פעיל?]]=1,B1146=1),1,"")</f>
        <v/>
      </c>
      <c r="AJ1145" s="4">
        <f>IF(AND(טבלה1013[[#This Row],[הווסת פעיל?]]&lt;&gt;1,B1146&lt;&gt;1,B1146&lt;&gt;""),IF(טבלה1013[[#This Row],[LengthofCycle]]=F1146,1,0),"")</f>
        <v>0</v>
      </c>
      <c r="AK1145" s="4">
        <f>IF(AND(טבלה1013[[#This Row],[הווסת פעיל?]]&lt;&gt;1,B1146&lt;&gt;1,B1146&lt;&gt;""),IF(OR(טבלה1013[[#This Row],[LengthofCycle]]=F1146,F1146=29),1,0),"")</f>
        <v>0</v>
      </c>
      <c r="AL1145" s="4">
        <f>IF(AND(טבלה1013[[#This Row],[הווסת פעיל?]]&lt;&gt;1,B1146&lt;&gt;1,B1146&lt;&gt;""),IF(OR(טבלה1013[[#This Row],[LengthofCycle]]=F1146,F1146=29,F1146=28),1,0),"")</f>
        <v>1</v>
      </c>
    </row>
    <row r="1146" spans="1:38" x14ac:dyDescent="0.25">
      <c r="A1146" s="1" t="s">
        <v>149</v>
      </c>
      <c r="B1146" s="1">
        <v>4</v>
      </c>
      <c r="C1146" s="1">
        <v>1</v>
      </c>
      <c r="D1146" s="1">
        <v>1</v>
      </c>
      <c r="E1146" s="1">
        <v>0</v>
      </c>
      <c r="F1146" s="1">
        <v>28</v>
      </c>
      <c r="G1146" s="1">
        <f>טבלה1013[[#This Row],[LengthofCycle]]+1</f>
        <v>29</v>
      </c>
      <c r="H1146" s="1" t="str">
        <f>IF(IFERROR(LOOKUP(טבלה1013[[#This Row],[ClientID]],קביעויות[השבוע]),FALSE)=טבלה1013[[#This Row],[ClientID]],1,"")</f>
        <v/>
      </c>
      <c r="I1146" s="1" t="str">
        <f>IF(AND(טבלה1013[[#This Row],[CycleNumber]]&gt;1,OR(B1147="",טבלה1013[[#This Row],[CycleNumber]]&gt;B1145)),IF(OR(AND(טבלה1013[[#This Row],[LengthofCycle]]=28,F1145=28),AND(טבלה1013[[#This Row],[LengthofCycle]]=35,F1145=35)),1,""),"")</f>
        <v/>
      </c>
      <c r="J1146" s="1" t="str">
        <f>IF(AND(טבלה1013[[#This Row],[וסת השבוע]]=1,I1145=1,טבלה1013[[#This Row],[CycleNumber]]&gt;B1145),1,"")</f>
        <v/>
      </c>
      <c r="K1146" s="1" t="str">
        <f>IF(טבלה1013[[#This Row],[CycleNumber]]=1,"",IF(טבלה1013[[#This Row],[וסת השבוע]]=1,0,IF(K1145="","",IF(K1145=0,IF(טבלה1013[[#This Row],[LengthofCycle]]=28,0,1),IF(K1145=1,IF(טבלה1013[[#This Row],[LengthofCycle]]+F1145=28*2,0,2),IF(K1145=2,IF(טבלה1013[[#This Row],[LengthofCycle]]+F1145+F1144=28*3,0,3),""))))))</f>
        <v/>
      </c>
      <c r="L1146" s="1" t="str">
        <f>IF(טבלה1013[[#This Row],[וסת השבוע]]=1,IF(טבלה1013[[#This Row],[וסת השבוע וההפלגה ביחד]]=1,L1145+1,0),IF(AND(טבלה1013[[#This Row],[CycleNumber]]&gt;B1145,טבלה1013[[#This Row],[CycleNumber]]&gt;1),IF(טבלה1013[[#This Row],[וסת השבוע פעיל?]]&lt;&gt;"",L1145+1,""),""))</f>
        <v/>
      </c>
      <c r="M1146" s="1" t="str">
        <f>IF(AND(טבלה1013[[#This Row],[וסת השבוע פעיל?]]&lt;&gt;"",טבלה1013[[#This Row],[CycleNumber]]&lt;B1147,B1147&lt;&gt;"",טבלה1013[[#This Row],[וסת השבוע פעיל?]]&lt;3),IF(K1147=0,IF(AND(טבלה1013[[#This Row],[וסת השבוע פעיל?]]&gt;0,I1147=1),0,1),0),"")</f>
        <v/>
      </c>
      <c r="N1146" s="1" t="str">
        <f t="shared" si="92"/>
        <v/>
      </c>
      <c r="O1146" s="1" t="str">
        <f>IF(AND(טבלה1013[[#This Row],[חיזוי - שבוע]]=1,J1147=1),1,"")</f>
        <v/>
      </c>
      <c r="P1146" s="1" t="str">
        <f>IF(AND(טבלה1013[[#This Row],[חיזוי טוב עם הפלגה?]]=1,טבלה1013[[#This Row],[וסת קבוע אחרון]]&lt;&gt;28,X1145=1),1,"")</f>
        <v/>
      </c>
      <c r="Q1146" s="1" t="str">
        <f>IF(AND(טבלה1013[[#This Row],[וסת השבוע פעיל?]]&lt;3,OR(טבלה1013[[#This Row],[CycleNumber]]&gt;B1147,B1147="")),1,"")</f>
        <v/>
      </c>
      <c r="R1146" s="1" t="str">
        <f>IF(טבלה1013[[#This Row],[האישה קבעה וסת שבוע?]]=1,IF(טבלה1013[[#This Row],[וסת השבוע פעיל?]]&lt;3,1,0),"")</f>
        <v/>
      </c>
      <c r="S11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6" s="1">
        <f t="shared" si="93"/>
        <v>0</v>
      </c>
      <c r="U1146" s="1">
        <f t="shared" si="94"/>
        <v>0</v>
      </c>
      <c r="V1146" s="1" t="str">
        <f t="shared" si="95"/>
        <v/>
      </c>
      <c r="W1146" s="1" t="str">
        <f>IF(טבלה1013[[#This Row],[3 הפלגות זהות]]="","",IF(טבלה1013[[#This Row],[3 הפלגות זהות]]=1,טבלה1013[[#This Row],[LengthofCycle]],W1145))</f>
        <v/>
      </c>
      <c r="Y1146" s="1" t="str">
        <f>IF(OR(טבלה1013[[#This Row],[הווסת פעיל?]]=0,טבלה1013[[#This Row],[הווסת פעיל?]]=""),"",SUM(Y1145,טבלה1013[[#This Row],[הווסת פעיל?]]))</f>
        <v/>
      </c>
      <c r="Z1146" s="1" t="str">
        <f>IF(AND(טבלה1013[[#This Row],[כמה מחזורים עד עקירה]]&lt;&gt;"",Y1147=""),טבלה1013[[#This Row],[כמה מחזורים עד עקירה]],"")</f>
        <v/>
      </c>
      <c r="AA1146" s="1" t="str">
        <f>IF(AND(טבלה1013[[#This Row],[הווסת פעיל?]]=1,טבלה1013[[#This Row],[וסת קבוע אחרון]]&lt;&gt;W1145),טבלה1013[[#This Row],[וסת קבוע אחרון]],"")</f>
        <v/>
      </c>
      <c r="AB1146" s="1" t="str">
        <f>IF(AND(טבלה1013[[#This Row],[הווסת פעיל?]]=1,X1145=0,טבלה1013[[#This Row],[וסת קבוע אחרון]]=W1145),טבלה1013[[#This Row],[וסת קבוע אחרון]],"")</f>
        <v/>
      </c>
      <c r="AC1146" s="1" t="str">
        <f>IF(AND(טבלה1013[[#This Row],[הווסת פעיל?]]=1,X1145=0,טבלה1013[[#This Row],[וסת קבוע אחרון]]&lt;&gt;W1145),1,"")</f>
        <v/>
      </c>
      <c r="AD1146" s="1" t="str">
        <f>IF(AND(טבלה1013[[#This Row],[הווסת פעיל?]]&lt;&gt;"",B1147=1),טבלה1013[[#This Row],[CycleNumber]],"")</f>
        <v/>
      </c>
      <c r="AE1146" s="1" t="str">
        <f>IF(AND(טבלה1013[[#This Row],[הווסת פעיל?]]&lt;&gt;"",X1145=""),טבלה1013[[#This Row],[CycleNumber]],"")</f>
        <v/>
      </c>
      <c r="AF1146" s="1" t="str">
        <f>IF(B1147=1,"",IF(טבלה1013[[#This Row],[הווסת פעיל?]]=1,IF(טבלה1013[[#This Row],[וסת קבוע אחרון]]=F1147,1,0),""))</f>
        <v/>
      </c>
      <c r="AG1146" s="1" t="str">
        <f>IF(B1147=1,"",IF(טבלה1013[[#This Row],[הווסת פעיל?]]=1,IF(OR(טבלה1013[[#This Row],[וסת קבוע אחרון]]=F1147,F1147=טבלה1013[[#This Row],[LengthofCycle]]),1,0),""))</f>
        <v/>
      </c>
      <c r="AH1146" s="1" t="str">
        <f>IF(B1147=1,"",IF(טבלה1013[[#This Row],[הווסת פעיל?]]=1,IF(OR(טבלה1013[[#This Row],[וסת קבוע אחרון]]=F1147,F1147=טבלה1013[[#This Row],[LengthofCycle]],AND(טבלה1013[[#This Row],[LengthofCycle]]&lt;&gt;טבלה1013[[#This Row],[וסת קבוע אחרון]],OR(F1147=28,F1147=29))),1,0),""))</f>
        <v/>
      </c>
      <c r="AI1146" s="1" t="str">
        <f>IF(AND(טבלה1013[[#This Row],[הווסת פעיל?]]=1,B1147=1),1,"")</f>
        <v/>
      </c>
      <c r="AJ1146" s="4">
        <f>IF(AND(טבלה1013[[#This Row],[הווסת פעיל?]]&lt;&gt;1,B1147&lt;&gt;1,B1147&lt;&gt;""),IF(טבלה1013[[#This Row],[LengthofCycle]]=F1147,1,0),"")</f>
        <v>0</v>
      </c>
      <c r="AK1146" s="4">
        <f>IF(AND(טבלה1013[[#This Row],[הווסת פעיל?]]&lt;&gt;1,B1147&lt;&gt;1,B1147&lt;&gt;""),IF(OR(טבלה1013[[#This Row],[LengthofCycle]]=F1147,F1147=29),1,0),"")</f>
        <v>1</v>
      </c>
      <c r="AL1146" s="4">
        <f>IF(AND(טבלה1013[[#This Row],[הווסת פעיל?]]&lt;&gt;1,B1147&lt;&gt;1,B1147&lt;&gt;""),IF(OR(טבלה1013[[#This Row],[LengthofCycle]]=F1147,F1147=29,F1147=28),1,0),"")</f>
        <v>1</v>
      </c>
    </row>
    <row r="1147" spans="1:38" x14ac:dyDescent="0.25">
      <c r="A1147" s="1" t="s">
        <v>149</v>
      </c>
      <c r="B1147" s="1">
        <v>5</v>
      </c>
      <c r="C1147" s="1">
        <v>1</v>
      </c>
      <c r="D1147" s="1">
        <v>1</v>
      </c>
      <c r="E1147" s="1">
        <v>0</v>
      </c>
      <c r="F1147" s="1">
        <v>29</v>
      </c>
      <c r="G1147" s="1">
        <f>טבלה1013[[#This Row],[LengthofCycle]]+1</f>
        <v>30</v>
      </c>
      <c r="H1147" s="1" t="str">
        <f>IF(IFERROR(LOOKUP(טבלה1013[[#This Row],[ClientID]],קביעויות[השבוע]),FALSE)=טבלה1013[[#This Row],[ClientID]],1,"")</f>
        <v/>
      </c>
      <c r="I1147" s="1" t="str">
        <f>IF(AND(טבלה1013[[#This Row],[CycleNumber]]&gt;1,OR(B1148="",טבלה1013[[#This Row],[CycleNumber]]&gt;B1146)),IF(OR(AND(טבלה1013[[#This Row],[LengthofCycle]]=28,F1146=28),AND(טבלה1013[[#This Row],[LengthofCycle]]=35,F1146=35)),1,""),"")</f>
        <v/>
      </c>
      <c r="J1147" s="1" t="str">
        <f>IF(AND(טבלה1013[[#This Row],[וסת השבוע]]=1,I1146=1,טבלה1013[[#This Row],[CycleNumber]]&gt;B1146),1,"")</f>
        <v/>
      </c>
      <c r="K1147" s="1" t="str">
        <f>IF(טבלה1013[[#This Row],[CycleNumber]]=1,"",IF(טבלה1013[[#This Row],[וסת השבוע]]=1,0,IF(K1146="","",IF(K1146=0,IF(טבלה1013[[#This Row],[LengthofCycle]]=28,0,1),IF(K1146=1,IF(טבלה1013[[#This Row],[LengthofCycle]]+F1146=28*2,0,2),IF(K1146=2,IF(טבלה1013[[#This Row],[LengthofCycle]]+F1146+F1145=28*3,0,3),""))))))</f>
        <v/>
      </c>
      <c r="L1147" s="1" t="str">
        <f>IF(טבלה1013[[#This Row],[וסת השבוע]]=1,IF(טבלה1013[[#This Row],[וסת השבוע וההפלגה ביחד]]=1,L1146+1,0),IF(AND(טבלה1013[[#This Row],[CycleNumber]]&gt;B1146,טבלה1013[[#This Row],[CycleNumber]]&gt;1),IF(טבלה1013[[#This Row],[וסת השבוע פעיל?]]&lt;&gt;"",L1146+1,""),""))</f>
        <v/>
      </c>
      <c r="M1147" s="1" t="str">
        <f>IF(AND(טבלה1013[[#This Row],[וסת השבוע פעיל?]]&lt;&gt;"",טבלה1013[[#This Row],[CycleNumber]]&lt;B1148,B1148&lt;&gt;"",טבלה1013[[#This Row],[וסת השבוע פעיל?]]&lt;3),IF(K1148=0,IF(AND(טבלה1013[[#This Row],[וסת השבוע פעיל?]]&gt;0,I1148=1),0,1),0),"")</f>
        <v/>
      </c>
      <c r="N1147" s="1" t="str">
        <f t="shared" si="92"/>
        <v/>
      </c>
      <c r="O1147" s="1" t="str">
        <f>IF(AND(טבלה1013[[#This Row],[חיזוי - שבוע]]=1,J1148=1),1,"")</f>
        <v/>
      </c>
      <c r="P1147" s="1" t="str">
        <f>IF(AND(טבלה1013[[#This Row],[חיזוי טוב עם הפלגה?]]=1,טבלה1013[[#This Row],[וסת קבוע אחרון]]&lt;&gt;28,X1146=1),1,"")</f>
        <v/>
      </c>
      <c r="Q1147" s="1" t="str">
        <f>IF(AND(טבלה1013[[#This Row],[וסת השבוע פעיל?]]&lt;3,OR(טבלה1013[[#This Row],[CycleNumber]]&gt;B1148,B1148="")),1,"")</f>
        <v/>
      </c>
      <c r="R1147" s="1" t="str">
        <f>IF(טבלה1013[[#This Row],[האישה קבעה וסת שבוע?]]=1,IF(טבלה1013[[#This Row],[וסת השבוע פעיל?]]&lt;3,1,0),"")</f>
        <v/>
      </c>
      <c r="S11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7" s="1">
        <f t="shared" si="93"/>
        <v>0</v>
      </c>
      <c r="U1147" s="1">
        <f t="shared" si="94"/>
        <v>0</v>
      </c>
      <c r="V1147" s="1">
        <f t="shared" si="95"/>
        <v>0</v>
      </c>
      <c r="W1147" s="1" t="str">
        <f>IF(טבלה1013[[#This Row],[3 הפלגות זהות]]="","",IF(טבלה1013[[#This Row],[3 הפלגות זהות]]=1,טבלה1013[[#This Row],[LengthofCycle]],W1146))</f>
        <v/>
      </c>
      <c r="Y1147" s="1" t="str">
        <f>IF(OR(טבלה1013[[#This Row],[הווסת פעיל?]]=0,טבלה1013[[#This Row],[הווסת פעיל?]]=""),"",SUM(Y1146,טבלה1013[[#This Row],[הווסת פעיל?]]))</f>
        <v/>
      </c>
      <c r="Z1147" s="1" t="str">
        <f>IF(AND(טבלה1013[[#This Row],[כמה מחזורים עד עקירה]]&lt;&gt;"",Y1148=""),טבלה1013[[#This Row],[כמה מחזורים עד עקירה]],"")</f>
        <v/>
      </c>
      <c r="AA1147" s="1" t="str">
        <f>IF(AND(טבלה1013[[#This Row],[הווסת פעיל?]]=1,טבלה1013[[#This Row],[וסת קבוע אחרון]]&lt;&gt;W1146),טבלה1013[[#This Row],[וסת קבוע אחרון]],"")</f>
        <v/>
      </c>
      <c r="AB1147" s="1" t="str">
        <f>IF(AND(טבלה1013[[#This Row],[הווסת פעיל?]]=1,X1146=0,טבלה1013[[#This Row],[וסת קבוע אחרון]]=W1146),טבלה1013[[#This Row],[וסת קבוע אחרון]],"")</f>
        <v/>
      </c>
      <c r="AC1147" s="1" t="str">
        <f>IF(AND(טבלה1013[[#This Row],[הווסת פעיל?]]=1,X1146=0,טבלה1013[[#This Row],[וסת קבוע אחרון]]&lt;&gt;W1146),1,"")</f>
        <v/>
      </c>
      <c r="AD1147" s="1" t="str">
        <f>IF(AND(טבלה1013[[#This Row],[הווסת פעיל?]]&lt;&gt;"",B1148=1),טבלה1013[[#This Row],[CycleNumber]],"")</f>
        <v/>
      </c>
      <c r="AE1147" s="1" t="str">
        <f>IF(AND(טבלה1013[[#This Row],[הווסת פעיל?]]&lt;&gt;"",X1146=""),טבלה1013[[#This Row],[CycleNumber]],"")</f>
        <v/>
      </c>
      <c r="AF1147" s="1" t="str">
        <f>IF(B1148=1,"",IF(טבלה1013[[#This Row],[הווסת פעיל?]]=1,IF(טבלה1013[[#This Row],[וסת קבוע אחרון]]=F1148,1,0),""))</f>
        <v/>
      </c>
      <c r="AG1147" s="1" t="str">
        <f>IF(B1148=1,"",IF(טבלה1013[[#This Row],[הווסת פעיל?]]=1,IF(OR(טבלה1013[[#This Row],[וסת קבוע אחרון]]=F1148,F1148=טבלה1013[[#This Row],[LengthofCycle]]),1,0),""))</f>
        <v/>
      </c>
      <c r="AH1147" s="1" t="str">
        <f>IF(B1148=1,"",IF(טבלה1013[[#This Row],[הווסת פעיל?]]=1,IF(OR(טבלה1013[[#This Row],[וסת קבוע אחרון]]=F1148,F1148=טבלה1013[[#This Row],[LengthofCycle]],AND(טבלה1013[[#This Row],[LengthofCycle]]&lt;&gt;טבלה1013[[#This Row],[וסת קבוע אחרון]],OR(F1148=28,F1148=29))),1,0),""))</f>
        <v/>
      </c>
      <c r="AI1147" s="1" t="str">
        <f>IF(AND(טבלה1013[[#This Row],[הווסת פעיל?]]=1,B1148=1),1,"")</f>
        <v/>
      </c>
      <c r="AJ1147" s="4">
        <f>IF(AND(טבלה1013[[#This Row],[הווסת פעיל?]]&lt;&gt;1,B1148&lt;&gt;1,B1148&lt;&gt;""),IF(טבלה1013[[#This Row],[LengthofCycle]]=F1148,1,0),"")</f>
        <v>0</v>
      </c>
      <c r="AK1147" s="4">
        <f>IF(AND(טבלה1013[[#This Row],[הווסת פעיל?]]&lt;&gt;1,B1148&lt;&gt;1,B1148&lt;&gt;""),IF(OR(טבלה1013[[#This Row],[LengthofCycle]]=F1148,F1148=29),1,0),"")</f>
        <v>0</v>
      </c>
      <c r="AL1147" s="4">
        <f>IF(AND(טבלה1013[[#This Row],[הווסת פעיל?]]&lt;&gt;1,B1148&lt;&gt;1,B1148&lt;&gt;""),IF(OR(טבלה1013[[#This Row],[LengthofCycle]]=F1148,F1148=29,F1148=28),1,0),"")</f>
        <v>0</v>
      </c>
    </row>
    <row r="1148" spans="1:38" x14ac:dyDescent="0.25">
      <c r="A1148" s="1" t="s">
        <v>149</v>
      </c>
      <c r="B1148" s="1">
        <v>6</v>
      </c>
      <c r="C1148" s="1">
        <v>1</v>
      </c>
      <c r="D1148" s="1">
        <v>1</v>
      </c>
      <c r="E1148" s="1">
        <v>0</v>
      </c>
      <c r="F1148" s="1">
        <v>26</v>
      </c>
      <c r="G1148" s="1">
        <f>טבלה1013[[#This Row],[LengthofCycle]]+1</f>
        <v>27</v>
      </c>
      <c r="H1148" s="1" t="str">
        <f>IF(IFERROR(LOOKUP(טבלה1013[[#This Row],[ClientID]],קביעויות[השבוע]),FALSE)=טבלה1013[[#This Row],[ClientID]],1,"")</f>
        <v/>
      </c>
      <c r="I1148" s="1" t="str">
        <f>IF(AND(טבלה1013[[#This Row],[CycleNumber]]&gt;1,OR(B1149="",טבלה1013[[#This Row],[CycleNumber]]&gt;B1147)),IF(OR(AND(טבלה1013[[#This Row],[LengthofCycle]]=28,F1147=28),AND(טבלה1013[[#This Row],[LengthofCycle]]=35,F1147=35)),1,""),"")</f>
        <v/>
      </c>
      <c r="J1148" s="1" t="str">
        <f>IF(AND(טבלה1013[[#This Row],[וסת השבוע]]=1,I1147=1,טבלה1013[[#This Row],[CycleNumber]]&gt;B1147),1,"")</f>
        <v/>
      </c>
      <c r="K1148" s="1" t="str">
        <f>IF(טבלה1013[[#This Row],[CycleNumber]]=1,"",IF(טבלה1013[[#This Row],[וסת השבוע]]=1,0,IF(K1147="","",IF(K1147=0,IF(טבלה1013[[#This Row],[LengthofCycle]]=28,0,1),IF(K1147=1,IF(טבלה1013[[#This Row],[LengthofCycle]]+F1147=28*2,0,2),IF(K1147=2,IF(טבלה1013[[#This Row],[LengthofCycle]]+F1147+F1146=28*3,0,3),""))))))</f>
        <v/>
      </c>
      <c r="L1148" s="1" t="str">
        <f>IF(טבלה1013[[#This Row],[וסת השבוע]]=1,IF(טבלה1013[[#This Row],[וסת השבוע וההפלגה ביחד]]=1,L1147+1,0),IF(AND(טבלה1013[[#This Row],[CycleNumber]]&gt;B1147,טבלה1013[[#This Row],[CycleNumber]]&gt;1),IF(טבלה1013[[#This Row],[וסת השבוע פעיל?]]&lt;&gt;"",L1147+1,""),""))</f>
        <v/>
      </c>
      <c r="M1148" s="1" t="str">
        <f>IF(AND(טבלה1013[[#This Row],[וסת השבוע פעיל?]]&lt;&gt;"",טבלה1013[[#This Row],[CycleNumber]]&lt;B1149,B1149&lt;&gt;"",טבלה1013[[#This Row],[וסת השבוע פעיל?]]&lt;3),IF(K1149=0,IF(AND(טבלה1013[[#This Row],[וסת השבוע פעיל?]]&gt;0,I1149=1),0,1),0),"")</f>
        <v/>
      </c>
      <c r="N1148" s="1" t="str">
        <f t="shared" si="92"/>
        <v/>
      </c>
      <c r="O1148" s="1" t="str">
        <f>IF(AND(טבלה1013[[#This Row],[חיזוי - שבוע]]=1,J1149=1),1,"")</f>
        <v/>
      </c>
      <c r="P1148" s="1" t="str">
        <f>IF(AND(טבלה1013[[#This Row],[חיזוי טוב עם הפלגה?]]=1,טבלה1013[[#This Row],[וסת קבוע אחרון]]&lt;&gt;28,X1147=1),1,"")</f>
        <v/>
      </c>
      <c r="Q1148" s="1" t="str">
        <f>IF(AND(טבלה1013[[#This Row],[וסת השבוע פעיל?]]&lt;3,OR(טבלה1013[[#This Row],[CycleNumber]]&gt;B1149,B1149="")),1,"")</f>
        <v/>
      </c>
      <c r="R1148" s="1" t="str">
        <f>IF(טבלה1013[[#This Row],[האישה קבעה וסת שבוע?]]=1,IF(טבלה1013[[#This Row],[וסת השבוע פעיל?]]&lt;3,1,0),"")</f>
        <v/>
      </c>
      <c r="S11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8" s="1">
        <f t="shared" si="93"/>
        <v>0</v>
      </c>
      <c r="U1148" s="1">
        <f t="shared" si="94"/>
        <v>0</v>
      </c>
      <c r="V1148" s="1">
        <f t="shared" si="95"/>
        <v>0</v>
      </c>
      <c r="W1148" s="1" t="str">
        <f>IF(טבלה1013[[#This Row],[3 הפלגות זהות]]="","",IF(טבלה1013[[#This Row],[3 הפלגות זהות]]=1,טבלה1013[[#This Row],[LengthofCycle]],W1147))</f>
        <v/>
      </c>
      <c r="Y1148" s="1" t="str">
        <f>IF(OR(טבלה1013[[#This Row],[הווסת פעיל?]]=0,טבלה1013[[#This Row],[הווסת פעיל?]]=""),"",SUM(Y1147,טבלה1013[[#This Row],[הווסת פעיל?]]))</f>
        <v/>
      </c>
      <c r="Z1148" s="1" t="str">
        <f>IF(AND(טבלה1013[[#This Row],[כמה מחזורים עד עקירה]]&lt;&gt;"",Y1149=""),טבלה1013[[#This Row],[כמה מחזורים עד עקירה]],"")</f>
        <v/>
      </c>
      <c r="AA1148" s="1" t="str">
        <f>IF(AND(טבלה1013[[#This Row],[הווסת פעיל?]]=1,טבלה1013[[#This Row],[וסת קבוע אחרון]]&lt;&gt;W1147),טבלה1013[[#This Row],[וסת קבוע אחרון]],"")</f>
        <v/>
      </c>
      <c r="AB1148" s="1" t="str">
        <f>IF(AND(טבלה1013[[#This Row],[הווסת פעיל?]]=1,X1147=0,טבלה1013[[#This Row],[וסת קבוע אחרון]]=W1147),טבלה1013[[#This Row],[וסת קבוע אחרון]],"")</f>
        <v/>
      </c>
      <c r="AC1148" s="1" t="str">
        <f>IF(AND(טבלה1013[[#This Row],[הווסת פעיל?]]=1,X1147=0,טבלה1013[[#This Row],[וסת קבוע אחרון]]&lt;&gt;W1147),1,"")</f>
        <v/>
      </c>
      <c r="AD1148" s="1" t="str">
        <f>IF(AND(טבלה1013[[#This Row],[הווסת פעיל?]]&lt;&gt;"",B1149=1),טבלה1013[[#This Row],[CycleNumber]],"")</f>
        <v/>
      </c>
      <c r="AE1148" s="1" t="str">
        <f>IF(AND(טבלה1013[[#This Row],[הווסת פעיל?]]&lt;&gt;"",X1147=""),טבלה1013[[#This Row],[CycleNumber]],"")</f>
        <v/>
      </c>
      <c r="AF1148" s="1" t="str">
        <f>IF(B1149=1,"",IF(טבלה1013[[#This Row],[הווסת פעיל?]]=1,IF(טבלה1013[[#This Row],[וסת קבוע אחרון]]=F1149,1,0),""))</f>
        <v/>
      </c>
      <c r="AG1148" s="1" t="str">
        <f>IF(B1149=1,"",IF(טבלה1013[[#This Row],[הווסת פעיל?]]=1,IF(OR(טבלה1013[[#This Row],[וסת קבוע אחרון]]=F1149,F1149=טבלה1013[[#This Row],[LengthofCycle]]),1,0),""))</f>
        <v/>
      </c>
      <c r="AH1148" s="1" t="str">
        <f>IF(B1149=1,"",IF(טבלה1013[[#This Row],[הווסת פעיל?]]=1,IF(OR(טבלה1013[[#This Row],[וסת קבוע אחרון]]=F1149,F1149=טבלה1013[[#This Row],[LengthofCycle]],AND(טבלה1013[[#This Row],[LengthofCycle]]&lt;&gt;טבלה1013[[#This Row],[וסת קבוע אחרון]],OR(F1149=28,F1149=29))),1,0),""))</f>
        <v/>
      </c>
      <c r="AI1148" s="1" t="str">
        <f>IF(AND(טבלה1013[[#This Row],[הווסת פעיל?]]=1,B1149=1),1,"")</f>
        <v/>
      </c>
      <c r="AJ1148" s="4">
        <f>IF(AND(טבלה1013[[#This Row],[הווסת פעיל?]]&lt;&gt;1,B1149&lt;&gt;1,B1149&lt;&gt;""),IF(טבלה1013[[#This Row],[LengthofCycle]]=F1149,1,0),"")</f>
        <v>0</v>
      </c>
      <c r="AK1148" s="4">
        <f>IF(AND(טבלה1013[[#This Row],[הווסת פעיל?]]&lt;&gt;1,B1149&lt;&gt;1,B1149&lt;&gt;""),IF(OR(טבלה1013[[#This Row],[LengthofCycle]]=F1149,F1149=29),1,0),"")</f>
        <v>0</v>
      </c>
      <c r="AL1148" s="4">
        <f>IF(AND(טבלה1013[[#This Row],[הווסת פעיל?]]&lt;&gt;1,B1149&lt;&gt;1,B1149&lt;&gt;""),IF(OR(טבלה1013[[#This Row],[LengthofCycle]]=F1149,F1149=29,F1149=28),1,0),"")</f>
        <v>1</v>
      </c>
    </row>
    <row r="1149" spans="1:38" x14ac:dyDescent="0.25">
      <c r="A1149" s="1" t="s">
        <v>149</v>
      </c>
      <c r="B1149" s="1">
        <v>7</v>
      </c>
      <c r="C1149" s="1">
        <v>1</v>
      </c>
      <c r="D1149" s="1">
        <v>1</v>
      </c>
      <c r="E1149" s="1">
        <v>0</v>
      </c>
      <c r="F1149" s="1">
        <v>28</v>
      </c>
      <c r="G1149" s="1">
        <f>טבלה1013[[#This Row],[LengthofCycle]]+1</f>
        <v>29</v>
      </c>
      <c r="H1149" s="1" t="str">
        <f>IF(IFERROR(LOOKUP(טבלה1013[[#This Row],[ClientID]],קביעויות[השבוע]),FALSE)=טבלה1013[[#This Row],[ClientID]],1,"")</f>
        <v/>
      </c>
      <c r="I1149" s="1" t="str">
        <f>IF(AND(טבלה1013[[#This Row],[CycleNumber]]&gt;1,OR(B1150="",טבלה1013[[#This Row],[CycleNumber]]&gt;B1148)),IF(OR(AND(טבלה1013[[#This Row],[LengthofCycle]]=28,F1148=28),AND(טבלה1013[[#This Row],[LengthofCycle]]=35,F1148=35)),1,""),"")</f>
        <v/>
      </c>
      <c r="J1149" s="1" t="str">
        <f>IF(AND(טבלה1013[[#This Row],[וסת השבוע]]=1,I1148=1,טבלה1013[[#This Row],[CycleNumber]]&gt;B1148),1,"")</f>
        <v/>
      </c>
      <c r="K1149" s="1" t="str">
        <f>IF(טבלה1013[[#This Row],[CycleNumber]]=1,"",IF(טבלה1013[[#This Row],[וסת השבוע]]=1,0,IF(K1148="","",IF(K1148=0,IF(טבלה1013[[#This Row],[LengthofCycle]]=28,0,1),IF(K1148=1,IF(טבלה1013[[#This Row],[LengthofCycle]]+F1148=28*2,0,2),IF(K1148=2,IF(טבלה1013[[#This Row],[LengthofCycle]]+F1148+F1147=28*3,0,3),""))))))</f>
        <v/>
      </c>
      <c r="L1149" s="1" t="str">
        <f>IF(טבלה1013[[#This Row],[וסת השבוע]]=1,IF(טבלה1013[[#This Row],[וסת השבוע וההפלגה ביחד]]=1,L1148+1,0),IF(AND(טבלה1013[[#This Row],[CycleNumber]]&gt;B1148,טבלה1013[[#This Row],[CycleNumber]]&gt;1),IF(טבלה1013[[#This Row],[וסת השבוע פעיל?]]&lt;&gt;"",L1148+1,""),""))</f>
        <v/>
      </c>
      <c r="M1149" s="1" t="str">
        <f>IF(AND(טבלה1013[[#This Row],[וסת השבוע פעיל?]]&lt;&gt;"",טבלה1013[[#This Row],[CycleNumber]]&lt;B1150,B1150&lt;&gt;"",טבלה1013[[#This Row],[וסת השבוע פעיל?]]&lt;3),IF(K1150=0,IF(AND(טבלה1013[[#This Row],[וסת השבוע פעיל?]]&gt;0,I1150=1),0,1),0),"")</f>
        <v/>
      </c>
      <c r="N1149" s="1" t="str">
        <f t="shared" si="92"/>
        <v/>
      </c>
      <c r="O1149" s="1" t="str">
        <f>IF(AND(טבלה1013[[#This Row],[חיזוי - שבוע]]=1,J1150=1),1,"")</f>
        <v/>
      </c>
      <c r="P1149" s="1" t="str">
        <f>IF(AND(טבלה1013[[#This Row],[חיזוי טוב עם הפלגה?]]=1,טבלה1013[[#This Row],[וסת קבוע אחרון]]&lt;&gt;28,X1148=1),1,"")</f>
        <v/>
      </c>
      <c r="Q1149" s="1" t="str">
        <f>IF(AND(טבלה1013[[#This Row],[וסת השבוע פעיל?]]&lt;3,OR(טבלה1013[[#This Row],[CycleNumber]]&gt;B1150,B1150="")),1,"")</f>
        <v/>
      </c>
      <c r="R1149" s="1" t="str">
        <f>IF(טבלה1013[[#This Row],[האישה קבעה וסת שבוע?]]=1,IF(טבלה1013[[#This Row],[וסת השבוע פעיל?]]&lt;3,1,0),"")</f>
        <v/>
      </c>
      <c r="S11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49" s="1">
        <f t="shared" si="93"/>
        <v>0</v>
      </c>
      <c r="U1149" s="1">
        <f t="shared" si="94"/>
        <v>0</v>
      </c>
      <c r="V1149" s="1">
        <f t="shared" si="95"/>
        <v>0</v>
      </c>
      <c r="W1149" s="1" t="str">
        <f>IF(טבלה1013[[#This Row],[3 הפלגות זהות]]="","",IF(טבלה1013[[#This Row],[3 הפלגות זהות]]=1,טבלה1013[[#This Row],[LengthofCycle]],W1148))</f>
        <v/>
      </c>
      <c r="Y1149" s="1" t="str">
        <f>IF(OR(טבלה1013[[#This Row],[הווסת פעיל?]]=0,טבלה1013[[#This Row],[הווסת פעיל?]]=""),"",SUM(Y1148,טבלה1013[[#This Row],[הווסת פעיל?]]))</f>
        <v/>
      </c>
      <c r="Z1149" s="1" t="str">
        <f>IF(AND(טבלה1013[[#This Row],[כמה מחזורים עד עקירה]]&lt;&gt;"",Y1150=""),טבלה1013[[#This Row],[כמה מחזורים עד עקירה]],"")</f>
        <v/>
      </c>
      <c r="AA1149" s="1" t="str">
        <f>IF(AND(טבלה1013[[#This Row],[הווסת פעיל?]]=1,טבלה1013[[#This Row],[וסת קבוע אחרון]]&lt;&gt;W1148),טבלה1013[[#This Row],[וסת קבוע אחרון]],"")</f>
        <v/>
      </c>
      <c r="AB1149" s="1" t="str">
        <f>IF(AND(טבלה1013[[#This Row],[הווסת פעיל?]]=1,X1148=0,טבלה1013[[#This Row],[וסת קבוע אחרון]]=W1148),טבלה1013[[#This Row],[וסת קבוע אחרון]],"")</f>
        <v/>
      </c>
      <c r="AC1149" s="1" t="str">
        <f>IF(AND(טבלה1013[[#This Row],[הווסת פעיל?]]=1,X1148=0,טבלה1013[[#This Row],[וסת קבוע אחרון]]&lt;&gt;W1148),1,"")</f>
        <v/>
      </c>
      <c r="AD1149" s="1" t="str">
        <f>IF(AND(טבלה1013[[#This Row],[הווסת פעיל?]]&lt;&gt;"",B1150=1),טבלה1013[[#This Row],[CycleNumber]],"")</f>
        <v/>
      </c>
      <c r="AE1149" s="1" t="str">
        <f>IF(AND(טבלה1013[[#This Row],[הווסת פעיל?]]&lt;&gt;"",X1148=""),טבלה1013[[#This Row],[CycleNumber]],"")</f>
        <v/>
      </c>
      <c r="AF1149" s="1" t="str">
        <f>IF(B1150=1,"",IF(טבלה1013[[#This Row],[הווסת פעיל?]]=1,IF(טבלה1013[[#This Row],[וסת קבוע אחרון]]=F1150,1,0),""))</f>
        <v/>
      </c>
      <c r="AG1149" s="1" t="str">
        <f>IF(B1150=1,"",IF(טבלה1013[[#This Row],[הווסת פעיל?]]=1,IF(OR(טבלה1013[[#This Row],[וסת קבוע אחרון]]=F1150,F1150=טבלה1013[[#This Row],[LengthofCycle]]),1,0),""))</f>
        <v/>
      </c>
      <c r="AH1149" s="1" t="str">
        <f>IF(B1150=1,"",IF(טבלה1013[[#This Row],[הווסת פעיל?]]=1,IF(OR(טבלה1013[[#This Row],[וסת קבוע אחרון]]=F1150,F1150=טבלה1013[[#This Row],[LengthofCycle]],AND(טבלה1013[[#This Row],[LengthofCycle]]&lt;&gt;טבלה1013[[#This Row],[וסת קבוע אחרון]],OR(F1150=28,F1150=29))),1,0),""))</f>
        <v/>
      </c>
      <c r="AI1149" s="1" t="str">
        <f>IF(AND(טבלה1013[[#This Row],[הווסת פעיל?]]=1,B1150=1),1,"")</f>
        <v/>
      </c>
      <c r="AJ1149" s="4">
        <f>IF(AND(טבלה1013[[#This Row],[הווסת פעיל?]]&lt;&gt;1,B1150&lt;&gt;1,B1150&lt;&gt;""),IF(טבלה1013[[#This Row],[LengthofCycle]]=F1150,1,0),"")</f>
        <v>0</v>
      </c>
      <c r="AK1149" s="4">
        <f>IF(AND(טבלה1013[[#This Row],[הווסת פעיל?]]&lt;&gt;1,B1150&lt;&gt;1,B1150&lt;&gt;""),IF(OR(טבלה1013[[#This Row],[LengthofCycle]]=F1150,F1150=29),1,0),"")</f>
        <v>0</v>
      </c>
      <c r="AL1149" s="4">
        <f>IF(AND(טבלה1013[[#This Row],[הווסת פעיל?]]&lt;&gt;1,B1150&lt;&gt;1,B1150&lt;&gt;""),IF(OR(טבלה1013[[#This Row],[LengthofCycle]]=F1150,F1150=29,F1150=28),1,0),"")</f>
        <v>0</v>
      </c>
    </row>
    <row r="1150" spans="1:38" x14ac:dyDescent="0.25">
      <c r="A1150" s="1" t="s">
        <v>149</v>
      </c>
      <c r="B1150" s="1">
        <v>8</v>
      </c>
      <c r="C1150" s="1">
        <v>1</v>
      </c>
      <c r="D1150" s="1">
        <v>1</v>
      </c>
      <c r="E1150" s="1">
        <v>0</v>
      </c>
      <c r="F1150" s="1">
        <v>27</v>
      </c>
      <c r="G1150" s="1">
        <f>טבלה1013[[#This Row],[LengthofCycle]]+1</f>
        <v>28</v>
      </c>
      <c r="H1150" s="1" t="str">
        <f>IF(IFERROR(LOOKUP(טבלה1013[[#This Row],[ClientID]],קביעויות[השבוע]),FALSE)=טבלה1013[[#This Row],[ClientID]],1,"")</f>
        <v/>
      </c>
      <c r="I1150" s="1" t="str">
        <f>IF(AND(טבלה1013[[#This Row],[CycleNumber]]&gt;1,OR(B1151="",טבלה1013[[#This Row],[CycleNumber]]&gt;B1149)),IF(OR(AND(טבלה1013[[#This Row],[LengthofCycle]]=28,F1149=28),AND(טבלה1013[[#This Row],[LengthofCycle]]=35,F1149=35)),1,""),"")</f>
        <v/>
      </c>
      <c r="J1150" s="1" t="str">
        <f>IF(AND(טבלה1013[[#This Row],[וסת השבוע]]=1,I1149=1,טבלה1013[[#This Row],[CycleNumber]]&gt;B1149),1,"")</f>
        <v/>
      </c>
      <c r="K1150" s="1" t="str">
        <f>IF(טבלה1013[[#This Row],[CycleNumber]]=1,"",IF(טבלה1013[[#This Row],[וסת השבוע]]=1,0,IF(K1149="","",IF(K1149=0,IF(טבלה1013[[#This Row],[LengthofCycle]]=28,0,1),IF(K1149=1,IF(טבלה1013[[#This Row],[LengthofCycle]]+F1149=28*2,0,2),IF(K1149=2,IF(טבלה1013[[#This Row],[LengthofCycle]]+F1149+F1148=28*3,0,3),""))))))</f>
        <v/>
      </c>
      <c r="L1150" s="1" t="str">
        <f>IF(טבלה1013[[#This Row],[וסת השבוע]]=1,IF(טבלה1013[[#This Row],[וסת השבוע וההפלגה ביחד]]=1,L1149+1,0),IF(AND(טבלה1013[[#This Row],[CycleNumber]]&gt;B1149,טבלה1013[[#This Row],[CycleNumber]]&gt;1),IF(טבלה1013[[#This Row],[וסת השבוע פעיל?]]&lt;&gt;"",L1149+1,""),""))</f>
        <v/>
      </c>
      <c r="M1150" s="1" t="str">
        <f>IF(AND(טבלה1013[[#This Row],[וסת השבוע פעיל?]]&lt;&gt;"",טבלה1013[[#This Row],[CycleNumber]]&lt;B1151,B1151&lt;&gt;"",טבלה1013[[#This Row],[וסת השבוע פעיל?]]&lt;3),IF(K1151=0,IF(AND(טבלה1013[[#This Row],[וסת השבוע פעיל?]]&gt;0,I1151=1),0,1),0),"")</f>
        <v/>
      </c>
      <c r="N1150" s="1" t="str">
        <f t="shared" si="92"/>
        <v/>
      </c>
      <c r="O1150" s="1" t="str">
        <f>IF(AND(טבלה1013[[#This Row],[חיזוי - שבוע]]=1,J1151=1),1,"")</f>
        <v/>
      </c>
      <c r="P1150" s="1" t="str">
        <f>IF(AND(טבלה1013[[#This Row],[חיזוי טוב עם הפלגה?]]=1,טבלה1013[[#This Row],[וסת קבוע אחרון]]&lt;&gt;28,X1149=1),1,"")</f>
        <v/>
      </c>
      <c r="Q1150" s="1" t="str">
        <f>IF(AND(טבלה1013[[#This Row],[וסת השבוע פעיל?]]&lt;3,OR(טבלה1013[[#This Row],[CycleNumber]]&gt;B1151,B1151="")),1,"")</f>
        <v/>
      </c>
      <c r="R1150" s="1" t="str">
        <f>IF(טבלה1013[[#This Row],[האישה קבעה וסת שבוע?]]=1,IF(טבלה1013[[#This Row],[וסת השבוע פעיל?]]&lt;3,1,0),"")</f>
        <v/>
      </c>
      <c r="S11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0" s="1">
        <f t="shared" si="93"/>
        <v>0</v>
      </c>
      <c r="U1150" s="1">
        <f t="shared" si="94"/>
        <v>0</v>
      </c>
      <c r="V1150" s="1">
        <f t="shared" si="95"/>
        <v>0</v>
      </c>
      <c r="W1150" s="1" t="str">
        <f>IF(טבלה1013[[#This Row],[3 הפלגות זהות]]="","",IF(טבלה1013[[#This Row],[3 הפלגות זהות]]=1,טבלה1013[[#This Row],[LengthofCycle]],W1149))</f>
        <v/>
      </c>
      <c r="Y1150" s="1" t="str">
        <f>IF(OR(טבלה1013[[#This Row],[הווסת פעיל?]]=0,טבלה1013[[#This Row],[הווסת פעיל?]]=""),"",SUM(Y1149,טבלה1013[[#This Row],[הווסת פעיל?]]))</f>
        <v/>
      </c>
      <c r="Z1150" s="1" t="str">
        <f>IF(AND(טבלה1013[[#This Row],[כמה מחזורים עד עקירה]]&lt;&gt;"",Y1151=""),טבלה1013[[#This Row],[כמה מחזורים עד עקירה]],"")</f>
        <v/>
      </c>
      <c r="AA1150" s="1" t="str">
        <f>IF(AND(טבלה1013[[#This Row],[הווסת פעיל?]]=1,טבלה1013[[#This Row],[וסת קבוע אחרון]]&lt;&gt;W1149),טבלה1013[[#This Row],[וסת קבוע אחרון]],"")</f>
        <v/>
      </c>
      <c r="AB1150" s="1" t="str">
        <f>IF(AND(טבלה1013[[#This Row],[הווסת פעיל?]]=1,X1149=0,טבלה1013[[#This Row],[וסת קבוע אחרון]]=W1149),טבלה1013[[#This Row],[וסת קבוע אחרון]],"")</f>
        <v/>
      </c>
      <c r="AC1150" s="1" t="str">
        <f>IF(AND(טבלה1013[[#This Row],[הווסת פעיל?]]=1,X1149=0,טבלה1013[[#This Row],[וסת קבוע אחרון]]&lt;&gt;W1149),1,"")</f>
        <v/>
      </c>
      <c r="AD1150" s="1" t="str">
        <f>IF(AND(טבלה1013[[#This Row],[הווסת פעיל?]]&lt;&gt;"",B1151=1),טבלה1013[[#This Row],[CycleNumber]],"")</f>
        <v/>
      </c>
      <c r="AE1150" s="1" t="str">
        <f>IF(AND(טבלה1013[[#This Row],[הווסת פעיל?]]&lt;&gt;"",X1149=""),טבלה1013[[#This Row],[CycleNumber]],"")</f>
        <v/>
      </c>
      <c r="AF1150" s="1" t="str">
        <f>IF(B1151=1,"",IF(טבלה1013[[#This Row],[הווסת פעיל?]]=1,IF(טבלה1013[[#This Row],[וסת קבוע אחרון]]=F1151,1,0),""))</f>
        <v/>
      </c>
      <c r="AG1150" s="1" t="str">
        <f>IF(B1151=1,"",IF(טבלה1013[[#This Row],[הווסת פעיל?]]=1,IF(OR(טבלה1013[[#This Row],[וסת קבוע אחרון]]=F1151,F1151=טבלה1013[[#This Row],[LengthofCycle]]),1,0),""))</f>
        <v/>
      </c>
      <c r="AH1150" s="1" t="str">
        <f>IF(B1151=1,"",IF(טבלה1013[[#This Row],[הווסת פעיל?]]=1,IF(OR(טבלה1013[[#This Row],[וסת קבוע אחרון]]=F1151,F1151=טבלה1013[[#This Row],[LengthofCycle]],AND(טבלה1013[[#This Row],[LengthofCycle]]&lt;&gt;טבלה1013[[#This Row],[וסת קבוע אחרון]],OR(F1151=28,F1151=29))),1,0),""))</f>
        <v/>
      </c>
      <c r="AI1150" s="1" t="str">
        <f>IF(AND(טבלה1013[[#This Row],[הווסת פעיל?]]=1,B1151=1),1,"")</f>
        <v/>
      </c>
      <c r="AJ1150" s="4">
        <f>IF(AND(טבלה1013[[#This Row],[הווסת פעיל?]]&lt;&gt;1,B1151&lt;&gt;1,B1151&lt;&gt;""),IF(טבלה1013[[#This Row],[LengthofCycle]]=F1151,1,0),"")</f>
        <v>0</v>
      </c>
      <c r="AK1150" s="4">
        <f>IF(AND(טבלה1013[[#This Row],[הווסת פעיל?]]&lt;&gt;1,B1151&lt;&gt;1,B1151&lt;&gt;""),IF(OR(טבלה1013[[#This Row],[LengthofCycle]]=F1151,F1151=29),1,0),"")</f>
        <v>0</v>
      </c>
      <c r="AL1150" s="4">
        <f>IF(AND(טבלה1013[[#This Row],[הווסת פעיל?]]&lt;&gt;1,B1151&lt;&gt;1,B1151&lt;&gt;""),IF(OR(טבלה1013[[#This Row],[LengthofCycle]]=F1151,F1151=29,F1151=28),1,0),"")</f>
        <v>0</v>
      </c>
    </row>
    <row r="1151" spans="1:38" x14ac:dyDescent="0.25">
      <c r="A1151" s="1" t="s">
        <v>149</v>
      </c>
      <c r="B1151" s="1">
        <v>9</v>
      </c>
      <c r="C1151" s="1">
        <v>1</v>
      </c>
      <c r="D1151" s="1">
        <v>1</v>
      </c>
      <c r="E1151" s="1">
        <v>0</v>
      </c>
      <c r="F1151" s="1">
        <v>26</v>
      </c>
      <c r="G1151" s="1">
        <f>טבלה1013[[#This Row],[LengthofCycle]]+1</f>
        <v>27</v>
      </c>
      <c r="H1151" s="1" t="str">
        <f>IF(IFERROR(LOOKUP(טבלה1013[[#This Row],[ClientID]],קביעויות[השבוע]),FALSE)=טבלה1013[[#This Row],[ClientID]],1,"")</f>
        <v/>
      </c>
      <c r="I1151" s="1" t="str">
        <f>IF(AND(טבלה1013[[#This Row],[CycleNumber]]&gt;1,OR(B1152="",טבלה1013[[#This Row],[CycleNumber]]&gt;B1150)),IF(OR(AND(טבלה1013[[#This Row],[LengthofCycle]]=28,F1150=28),AND(טבלה1013[[#This Row],[LengthofCycle]]=35,F1150=35)),1,""),"")</f>
        <v/>
      </c>
      <c r="J1151" s="1" t="str">
        <f>IF(AND(טבלה1013[[#This Row],[וסת השבוע]]=1,I1150=1,טבלה1013[[#This Row],[CycleNumber]]&gt;B1150),1,"")</f>
        <v/>
      </c>
      <c r="K1151" s="1" t="str">
        <f>IF(טבלה1013[[#This Row],[CycleNumber]]=1,"",IF(טבלה1013[[#This Row],[וסת השבוע]]=1,0,IF(K1150="","",IF(K1150=0,IF(טבלה1013[[#This Row],[LengthofCycle]]=28,0,1),IF(K1150=1,IF(טבלה1013[[#This Row],[LengthofCycle]]+F1150=28*2,0,2),IF(K1150=2,IF(טבלה1013[[#This Row],[LengthofCycle]]+F1150+F1149=28*3,0,3),""))))))</f>
        <v/>
      </c>
      <c r="L1151" s="1" t="str">
        <f>IF(טבלה1013[[#This Row],[וסת השבוע]]=1,IF(טבלה1013[[#This Row],[וסת השבוע וההפלגה ביחד]]=1,L1150+1,0),IF(AND(טבלה1013[[#This Row],[CycleNumber]]&gt;B1150,טבלה1013[[#This Row],[CycleNumber]]&gt;1),IF(טבלה1013[[#This Row],[וסת השבוע פעיל?]]&lt;&gt;"",L1150+1,""),""))</f>
        <v/>
      </c>
      <c r="M1151" s="1" t="str">
        <f>IF(AND(טבלה1013[[#This Row],[וסת השבוע פעיל?]]&lt;&gt;"",טבלה1013[[#This Row],[CycleNumber]]&lt;B1152,B1152&lt;&gt;"",טבלה1013[[#This Row],[וסת השבוע פעיל?]]&lt;3),IF(K1152=0,IF(AND(טבלה1013[[#This Row],[וסת השבוע פעיל?]]&gt;0,I1152=1),0,1),0),"")</f>
        <v/>
      </c>
      <c r="N1151" s="1" t="str">
        <f t="shared" si="92"/>
        <v/>
      </c>
      <c r="O1151" s="1" t="str">
        <f>IF(AND(טבלה1013[[#This Row],[חיזוי - שבוע]]=1,J1152=1),1,"")</f>
        <v/>
      </c>
      <c r="P1151" s="1" t="str">
        <f>IF(AND(טבלה1013[[#This Row],[חיזוי טוב עם הפלגה?]]=1,טבלה1013[[#This Row],[וסת קבוע אחרון]]&lt;&gt;28,X1150=1),1,"")</f>
        <v/>
      </c>
      <c r="Q1151" s="1" t="str">
        <f>IF(AND(טבלה1013[[#This Row],[וסת השבוע פעיל?]]&lt;3,OR(טבלה1013[[#This Row],[CycleNumber]]&gt;B1152,B1152="")),1,"")</f>
        <v/>
      </c>
      <c r="R1151" s="1" t="str">
        <f>IF(טבלה1013[[#This Row],[האישה קבעה וסת שבוע?]]=1,IF(טבלה1013[[#This Row],[וסת השבוע פעיל?]]&lt;3,1,0),"")</f>
        <v/>
      </c>
      <c r="S11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1" s="1">
        <f t="shared" si="93"/>
        <v>0</v>
      </c>
      <c r="U1151" s="1">
        <f t="shared" si="94"/>
        <v>0</v>
      </c>
      <c r="V1151" s="1">
        <f t="shared" si="95"/>
        <v>0</v>
      </c>
      <c r="W1151" s="1" t="str">
        <f>IF(טבלה1013[[#This Row],[3 הפלגות זהות]]="","",IF(טבלה1013[[#This Row],[3 הפלגות זהות]]=1,טבלה1013[[#This Row],[LengthofCycle]],W1150))</f>
        <v/>
      </c>
      <c r="Y1151" s="1" t="str">
        <f>IF(OR(טבלה1013[[#This Row],[הווסת פעיל?]]=0,טבלה1013[[#This Row],[הווסת פעיל?]]=""),"",SUM(Y1150,טבלה1013[[#This Row],[הווסת פעיל?]]))</f>
        <v/>
      </c>
      <c r="Z1151" s="1" t="str">
        <f>IF(AND(טבלה1013[[#This Row],[כמה מחזורים עד עקירה]]&lt;&gt;"",Y1152=""),טבלה1013[[#This Row],[כמה מחזורים עד עקירה]],"")</f>
        <v/>
      </c>
      <c r="AA1151" s="1" t="str">
        <f>IF(AND(טבלה1013[[#This Row],[הווסת פעיל?]]=1,טבלה1013[[#This Row],[וסת קבוע אחרון]]&lt;&gt;W1150),טבלה1013[[#This Row],[וסת קבוע אחרון]],"")</f>
        <v/>
      </c>
      <c r="AB1151" s="1" t="str">
        <f>IF(AND(טבלה1013[[#This Row],[הווסת פעיל?]]=1,X1150=0,טבלה1013[[#This Row],[וסת קבוע אחרון]]=W1150),טבלה1013[[#This Row],[וסת קבוע אחרון]],"")</f>
        <v/>
      </c>
      <c r="AC1151" s="1" t="str">
        <f>IF(AND(טבלה1013[[#This Row],[הווסת פעיל?]]=1,X1150=0,טבלה1013[[#This Row],[וסת קבוע אחרון]]&lt;&gt;W1150),1,"")</f>
        <v/>
      </c>
      <c r="AD1151" s="1" t="str">
        <f>IF(AND(טבלה1013[[#This Row],[הווסת פעיל?]]&lt;&gt;"",B1152=1),טבלה1013[[#This Row],[CycleNumber]],"")</f>
        <v/>
      </c>
      <c r="AE1151" s="1" t="str">
        <f>IF(AND(טבלה1013[[#This Row],[הווסת פעיל?]]&lt;&gt;"",X1150=""),טבלה1013[[#This Row],[CycleNumber]],"")</f>
        <v/>
      </c>
      <c r="AF1151" s="1" t="str">
        <f>IF(B1152=1,"",IF(טבלה1013[[#This Row],[הווסת פעיל?]]=1,IF(טבלה1013[[#This Row],[וסת קבוע אחרון]]=F1152,1,0),""))</f>
        <v/>
      </c>
      <c r="AG1151" s="1" t="str">
        <f>IF(B1152=1,"",IF(טבלה1013[[#This Row],[הווסת פעיל?]]=1,IF(OR(טבלה1013[[#This Row],[וסת קבוע אחרון]]=F1152,F1152=טבלה1013[[#This Row],[LengthofCycle]]),1,0),""))</f>
        <v/>
      </c>
      <c r="AH1151" s="1" t="str">
        <f>IF(B1152=1,"",IF(טבלה1013[[#This Row],[הווסת פעיל?]]=1,IF(OR(טבלה1013[[#This Row],[וסת קבוע אחרון]]=F1152,F1152=טבלה1013[[#This Row],[LengthofCycle]],AND(טבלה1013[[#This Row],[LengthofCycle]]&lt;&gt;טבלה1013[[#This Row],[וסת קבוע אחרון]],OR(F1152=28,F1152=29))),1,0),""))</f>
        <v/>
      </c>
      <c r="AI1151" s="1" t="str">
        <f>IF(AND(טבלה1013[[#This Row],[הווסת פעיל?]]=1,B1152=1),1,"")</f>
        <v/>
      </c>
      <c r="AJ1151" s="4">
        <f>IF(AND(טבלה1013[[#This Row],[הווסת פעיל?]]&lt;&gt;1,B1152&lt;&gt;1,B1152&lt;&gt;""),IF(טבלה1013[[#This Row],[LengthofCycle]]=F1152,1,0),"")</f>
        <v>0</v>
      </c>
      <c r="AK1151" s="4">
        <f>IF(AND(טבלה1013[[#This Row],[הווסת פעיל?]]&lt;&gt;1,B1152&lt;&gt;1,B1152&lt;&gt;""),IF(OR(טבלה1013[[#This Row],[LengthofCycle]]=F1152,F1152=29),1,0),"")</f>
        <v>0</v>
      </c>
      <c r="AL1151" s="4">
        <f>IF(AND(טבלה1013[[#This Row],[הווסת פעיל?]]&lt;&gt;1,B1152&lt;&gt;1,B1152&lt;&gt;""),IF(OR(טבלה1013[[#This Row],[LengthofCycle]]=F1152,F1152=29,F1152=28),1,0),"")</f>
        <v>0</v>
      </c>
    </row>
    <row r="1152" spans="1:38" x14ac:dyDescent="0.25">
      <c r="A1152" s="1" t="s">
        <v>149</v>
      </c>
      <c r="B1152" s="1">
        <v>10</v>
      </c>
      <c r="C1152" s="1">
        <v>1</v>
      </c>
      <c r="D1152" s="1">
        <v>1</v>
      </c>
      <c r="E1152" s="1">
        <v>0</v>
      </c>
      <c r="F1152" s="1">
        <v>25</v>
      </c>
      <c r="G1152" s="1">
        <f>טבלה1013[[#This Row],[LengthofCycle]]+1</f>
        <v>26</v>
      </c>
      <c r="H1152" s="1" t="str">
        <f>IF(IFERROR(LOOKUP(טבלה1013[[#This Row],[ClientID]],קביעויות[השבוע]),FALSE)=טבלה1013[[#This Row],[ClientID]],1,"")</f>
        <v/>
      </c>
      <c r="I1152" s="1" t="str">
        <f>IF(AND(טבלה1013[[#This Row],[CycleNumber]]&gt;1,OR(B1153="",טבלה1013[[#This Row],[CycleNumber]]&gt;B1151)),IF(OR(AND(טבלה1013[[#This Row],[LengthofCycle]]=28,F1151=28),AND(טבלה1013[[#This Row],[LengthofCycle]]=35,F1151=35)),1,""),"")</f>
        <v/>
      </c>
      <c r="J1152" s="1" t="str">
        <f>IF(AND(טבלה1013[[#This Row],[וסת השבוע]]=1,I1151=1,טבלה1013[[#This Row],[CycleNumber]]&gt;B1151),1,"")</f>
        <v/>
      </c>
      <c r="K1152" s="1" t="str">
        <f>IF(טבלה1013[[#This Row],[CycleNumber]]=1,"",IF(טבלה1013[[#This Row],[וסת השבוע]]=1,0,IF(K1151="","",IF(K1151=0,IF(טבלה1013[[#This Row],[LengthofCycle]]=28,0,1),IF(K1151=1,IF(טבלה1013[[#This Row],[LengthofCycle]]+F1151=28*2,0,2),IF(K1151=2,IF(טבלה1013[[#This Row],[LengthofCycle]]+F1151+F1150=28*3,0,3),""))))))</f>
        <v/>
      </c>
      <c r="L1152" s="1" t="str">
        <f>IF(טבלה1013[[#This Row],[וסת השבוע]]=1,IF(טבלה1013[[#This Row],[וסת השבוע וההפלגה ביחד]]=1,L1151+1,0),IF(AND(טבלה1013[[#This Row],[CycleNumber]]&gt;B1151,טבלה1013[[#This Row],[CycleNumber]]&gt;1),IF(טבלה1013[[#This Row],[וסת השבוע פעיל?]]&lt;&gt;"",L1151+1,""),""))</f>
        <v/>
      </c>
      <c r="M1152" s="1" t="str">
        <f>IF(AND(טבלה1013[[#This Row],[וסת השבוע פעיל?]]&lt;&gt;"",טבלה1013[[#This Row],[CycleNumber]]&lt;B1153,B1153&lt;&gt;"",טבלה1013[[#This Row],[וסת השבוע פעיל?]]&lt;3),IF(K1153=0,IF(AND(טבלה1013[[#This Row],[וסת השבוע פעיל?]]&gt;0,I1153=1),0,1),0),"")</f>
        <v/>
      </c>
      <c r="N1152" s="1" t="str">
        <f t="shared" si="92"/>
        <v/>
      </c>
      <c r="O1152" s="1" t="str">
        <f>IF(AND(טבלה1013[[#This Row],[חיזוי - שבוע]]=1,J1153=1),1,"")</f>
        <v/>
      </c>
      <c r="P1152" s="1" t="str">
        <f>IF(AND(טבלה1013[[#This Row],[חיזוי טוב עם הפלגה?]]=1,טבלה1013[[#This Row],[וסת קבוע אחרון]]&lt;&gt;28,X1151=1),1,"")</f>
        <v/>
      </c>
      <c r="Q1152" s="1" t="str">
        <f>IF(AND(טבלה1013[[#This Row],[וסת השבוע פעיל?]]&lt;3,OR(טבלה1013[[#This Row],[CycleNumber]]&gt;B1153,B1153="")),1,"")</f>
        <v/>
      </c>
      <c r="R1152" s="1" t="str">
        <f>IF(טבלה1013[[#This Row],[האישה קבעה וסת שבוע?]]=1,IF(טבלה1013[[#This Row],[וסת השבוע פעיל?]]&lt;3,1,0),"")</f>
        <v/>
      </c>
      <c r="S11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2" s="1">
        <f t="shared" si="93"/>
        <v>0</v>
      </c>
      <c r="U1152" s="1">
        <f t="shared" si="94"/>
        <v>0</v>
      </c>
      <c r="V1152" s="1">
        <f t="shared" si="95"/>
        <v>0</v>
      </c>
      <c r="W1152" s="1" t="str">
        <f>IF(טבלה1013[[#This Row],[3 הפלגות זהות]]="","",IF(טבלה1013[[#This Row],[3 הפלגות זהות]]=1,טבלה1013[[#This Row],[LengthofCycle]],W1151))</f>
        <v/>
      </c>
      <c r="Y1152" s="1" t="str">
        <f>IF(OR(טבלה1013[[#This Row],[הווסת פעיל?]]=0,טבלה1013[[#This Row],[הווסת פעיל?]]=""),"",SUM(Y1151,טבלה1013[[#This Row],[הווסת פעיל?]]))</f>
        <v/>
      </c>
      <c r="Z1152" s="1" t="str">
        <f>IF(AND(טבלה1013[[#This Row],[כמה מחזורים עד עקירה]]&lt;&gt;"",Y1153=""),טבלה1013[[#This Row],[כמה מחזורים עד עקירה]],"")</f>
        <v/>
      </c>
      <c r="AA1152" s="1" t="str">
        <f>IF(AND(טבלה1013[[#This Row],[הווסת פעיל?]]=1,טבלה1013[[#This Row],[וסת קבוע אחרון]]&lt;&gt;W1151),טבלה1013[[#This Row],[וסת קבוע אחרון]],"")</f>
        <v/>
      </c>
      <c r="AB1152" s="1" t="str">
        <f>IF(AND(טבלה1013[[#This Row],[הווסת פעיל?]]=1,X1151=0,טבלה1013[[#This Row],[וסת קבוע אחרון]]=W1151),טבלה1013[[#This Row],[וסת קבוע אחרון]],"")</f>
        <v/>
      </c>
      <c r="AC1152" s="1" t="str">
        <f>IF(AND(טבלה1013[[#This Row],[הווסת פעיל?]]=1,X1151=0,טבלה1013[[#This Row],[וסת קבוע אחרון]]&lt;&gt;W1151),1,"")</f>
        <v/>
      </c>
      <c r="AD1152" s="1" t="str">
        <f>IF(AND(טבלה1013[[#This Row],[הווסת פעיל?]]&lt;&gt;"",B1153=1),טבלה1013[[#This Row],[CycleNumber]],"")</f>
        <v/>
      </c>
      <c r="AE1152" s="1" t="str">
        <f>IF(AND(טבלה1013[[#This Row],[הווסת פעיל?]]&lt;&gt;"",X1151=""),טבלה1013[[#This Row],[CycleNumber]],"")</f>
        <v/>
      </c>
      <c r="AF1152" s="1" t="str">
        <f>IF(B1153=1,"",IF(טבלה1013[[#This Row],[הווסת פעיל?]]=1,IF(טבלה1013[[#This Row],[וסת קבוע אחרון]]=F1153,1,0),""))</f>
        <v/>
      </c>
      <c r="AG1152" s="1" t="str">
        <f>IF(B1153=1,"",IF(טבלה1013[[#This Row],[הווסת פעיל?]]=1,IF(OR(טבלה1013[[#This Row],[וסת קבוע אחרון]]=F1153,F1153=טבלה1013[[#This Row],[LengthofCycle]]),1,0),""))</f>
        <v/>
      </c>
      <c r="AH1152" s="1" t="str">
        <f>IF(B1153=1,"",IF(טבלה1013[[#This Row],[הווסת פעיל?]]=1,IF(OR(טבלה1013[[#This Row],[וסת קבוע אחרון]]=F1153,F1153=טבלה1013[[#This Row],[LengthofCycle]],AND(טבלה1013[[#This Row],[LengthofCycle]]&lt;&gt;טבלה1013[[#This Row],[וסת קבוע אחרון]],OR(F1153=28,F1153=29))),1,0),""))</f>
        <v/>
      </c>
      <c r="AI1152" s="1" t="str">
        <f>IF(AND(טבלה1013[[#This Row],[הווסת פעיל?]]=1,B1153=1),1,"")</f>
        <v/>
      </c>
      <c r="AJ1152" s="4" t="str">
        <f>IF(AND(טבלה1013[[#This Row],[הווסת פעיל?]]&lt;&gt;1,B1153&lt;&gt;1,B1153&lt;&gt;""),IF(טבלה1013[[#This Row],[LengthofCycle]]=F1153,1,0),"")</f>
        <v/>
      </c>
      <c r="AK1152" s="4" t="str">
        <f>IF(AND(טבלה1013[[#This Row],[הווסת פעיל?]]&lt;&gt;1,B1153&lt;&gt;1,B1153&lt;&gt;""),IF(OR(טבלה1013[[#This Row],[LengthofCycle]]=F1153,F1153=29),1,0),"")</f>
        <v/>
      </c>
      <c r="AL1152" s="4" t="str">
        <f>IF(AND(טבלה1013[[#This Row],[הווסת פעיל?]]&lt;&gt;1,B1153&lt;&gt;1,B1153&lt;&gt;""),IF(OR(טבלה1013[[#This Row],[LengthofCycle]]=F1153,F1153=29,F1153=28),1,0),"")</f>
        <v/>
      </c>
    </row>
    <row r="1153" spans="1:38" x14ac:dyDescent="0.25">
      <c r="A1153" s="1" t="s">
        <v>150</v>
      </c>
      <c r="B1153" s="1">
        <v>1</v>
      </c>
      <c r="C1153" s="1">
        <v>0</v>
      </c>
      <c r="D1153" s="1">
        <v>1</v>
      </c>
      <c r="E1153" s="1">
        <v>0</v>
      </c>
      <c r="F1153" s="1">
        <v>34</v>
      </c>
      <c r="G1153" s="1">
        <f>טבלה1013[[#This Row],[LengthofCycle]]+1</f>
        <v>35</v>
      </c>
      <c r="H1153" s="1" t="str">
        <f>IF(IFERROR(LOOKUP(טבלה1013[[#This Row],[ClientID]],קביעויות[השבוע]),FALSE)=טבלה1013[[#This Row],[ClientID]],1,"")</f>
        <v/>
      </c>
      <c r="I1153" s="1" t="str">
        <f>IF(AND(טבלה1013[[#This Row],[CycleNumber]]&gt;1,OR(B1154="",טבלה1013[[#This Row],[CycleNumber]]&gt;B1152)),IF(OR(AND(טבלה1013[[#This Row],[LengthofCycle]]=28,F1152=28),AND(טבלה1013[[#This Row],[LengthofCycle]]=35,F1152=35)),1,""),"")</f>
        <v/>
      </c>
      <c r="J1153" s="1" t="str">
        <f>IF(AND(טבלה1013[[#This Row],[וסת השבוע]]=1,I1152=1,טבלה1013[[#This Row],[CycleNumber]]&gt;B1152),1,"")</f>
        <v/>
      </c>
      <c r="K1153" s="1" t="str">
        <f>IF(טבלה1013[[#This Row],[CycleNumber]]=1,"",IF(טבלה1013[[#This Row],[וסת השבוע]]=1,0,IF(K1152="","",IF(K1152=0,IF(טבלה1013[[#This Row],[LengthofCycle]]=28,0,1),IF(K1152=1,IF(טבלה1013[[#This Row],[LengthofCycle]]+F1152=28*2,0,2),IF(K1152=2,IF(טבלה1013[[#This Row],[LengthofCycle]]+F1152+F1151=28*3,0,3),""))))))</f>
        <v/>
      </c>
      <c r="L1153" s="1" t="str">
        <f>IF(טבלה1013[[#This Row],[וסת השבוע]]=1,IF(טבלה1013[[#This Row],[וסת השבוע וההפלגה ביחד]]=1,L1152+1,0),IF(AND(טבלה1013[[#This Row],[CycleNumber]]&gt;B1152,טבלה1013[[#This Row],[CycleNumber]]&gt;1),IF(טבלה1013[[#This Row],[וסת השבוע פעיל?]]&lt;&gt;"",L1152+1,""),""))</f>
        <v/>
      </c>
      <c r="M1153" s="1" t="str">
        <f>IF(AND(טבלה1013[[#This Row],[וסת השבוע פעיל?]]&lt;&gt;"",טבלה1013[[#This Row],[CycleNumber]]&lt;B1154,B1154&lt;&gt;"",טבלה1013[[#This Row],[וסת השבוע פעיל?]]&lt;3),IF(K1154=0,IF(AND(טבלה1013[[#This Row],[וסת השבוע פעיל?]]&gt;0,I1154=1),0,1),0),"")</f>
        <v/>
      </c>
      <c r="N1153" s="1" t="str">
        <f t="shared" si="92"/>
        <v/>
      </c>
      <c r="O1153" s="1" t="str">
        <f>IF(AND(טבלה1013[[#This Row],[חיזוי - שבוע]]=1,J1154=1),1,"")</f>
        <v/>
      </c>
      <c r="P1153" s="1" t="str">
        <f>IF(AND(טבלה1013[[#This Row],[חיזוי טוב עם הפלגה?]]=1,טבלה1013[[#This Row],[וסת קבוע אחרון]]&lt;&gt;28,X1152=1),1,"")</f>
        <v/>
      </c>
      <c r="Q1153" s="1" t="str">
        <f>IF(AND(טבלה1013[[#This Row],[וסת השבוע פעיל?]]&lt;3,OR(טבלה1013[[#This Row],[CycleNumber]]&gt;B1154,B1154="")),1,"")</f>
        <v/>
      </c>
      <c r="R1153" s="1" t="str">
        <f>IF(טבלה1013[[#This Row],[האישה קבעה וסת שבוע?]]=1,IF(טבלה1013[[#This Row],[וסת השבוע פעיל?]]&lt;3,1,0),"")</f>
        <v/>
      </c>
      <c r="S11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3" s="1" t="str">
        <f t="shared" si="93"/>
        <v/>
      </c>
      <c r="U1153" s="1" t="str">
        <f t="shared" si="94"/>
        <v/>
      </c>
      <c r="V1153" s="1" t="str">
        <f t="shared" si="95"/>
        <v/>
      </c>
      <c r="W1153" s="1" t="str">
        <f>IF(טבלה1013[[#This Row],[3 הפלגות זהות]]="","",IF(טבלה1013[[#This Row],[3 הפלגות זהות]]=1,טבלה1013[[#This Row],[LengthofCycle]],W1152))</f>
        <v/>
      </c>
      <c r="Y1153" s="1" t="str">
        <f>IF(OR(טבלה1013[[#This Row],[הווסת פעיל?]]=0,טבלה1013[[#This Row],[הווסת פעיל?]]=""),"",SUM(Y1152,טבלה1013[[#This Row],[הווסת פעיל?]]))</f>
        <v/>
      </c>
      <c r="Z1153" s="1" t="str">
        <f>IF(AND(טבלה1013[[#This Row],[כמה מחזורים עד עקירה]]&lt;&gt;"",Y1154=""),טבלה1013[[#This Row],[כמה מחזורים עד עקירה]],"")</f>
        <v/>
      </c>
      <c r="AA1153" s="1" t="str">
        <f>IF(AND(טבלה1013[[#This Row],[הווסת פעיל?]]=1,טבלה1013[[#This Row],[וסת קבוע אחרון]]&lt;&gt;W1152),טבלה1013[[#This Row],[וסת קבוע אחרון]],"")</f>
        <v/>
      </c>
      <c r="AB1153" s="1" t="str">
        <f>IF(AND(טבלה1013[[#This Row],[הווסת פעיל?]]=1,X1152=0,טבלה1013[[#This Row],[וסת קבוע אחרון]]=W1152),טבלה1013[[#This Row],[וסת קבוע אחרון]],"")</f>
        <v/>
      </c>
      <c r="AC1153" s="1" t="str">
        <f>IF(AND(טבלה1013[[#This Row],[הווסת פעיל?]]=1,X1152=0,טבלה1013[[#This Row],[וסת קבוע אחרון]]&lt;&gt;W1152),1,"")</f>
        <v/>
      </c>
      <c r="AD1153" s="1" t="str">
        <f>IF(AND(טבלה1013[[#This Row],[הווסת פעיל?]]&lt;&gt;"",B1154=1),טבלה1013[[#This Row],[CycleNumber]],"")</f>
        <v/>
      </c>
      <c r="AE1153" s="1" t="str">
        <f>IF(AND(טבלה1013[[#This Row],[הווסת פעיל?]]&lt;&gt;"",X1152=""),טבלה1013[[#This Row],[CycleNumber]],"")</f>
        <v/>
      </c>
      <c r="AF1153" s="1" t="str">
        <f>IF(B1154=1,"",IF(טבלה1013[[#This Row],[הווסת פעיל?]]=1,IF(טבלה1013[[#This Row],[וסת קבוע אחרון]]=F1154,1,0),""))</f>
        <v/>
      </c>
      <c r="AG1153" s="1" t="str">
        <f>IF(B1154=1,"",IF(טבלה1013[[#This Row],[הווסת פעיל?]]=1,IF(OR(טבלה1013[[#This Row],[וסת קבוע אחרון]]=F1154,F1154=טבלה1013[[#This Row],[LengthofCycle]]),1,0),""))</f>
        <v/>
      </c>
      <c r="AH1153" s="1" t="str">
        <f>IF(B1154=1,"",IF(טבלה1013[[#This Row],[הווסת פעיל?]]=1,IF(OR(טבלה1013[[#This Row],[וסת קבוע אחרון]]=F1154,F1154=טבלה1013[[#This Row],[LengthofCycle]],AND(טבלה1013[[#This Row],[LengthofCycle]]&lt;&gt;טבלה1013[[#This Row],[וסת קבוע אחרון]],OR(F1154=28,F1154=29))),1,0),""))</f>
        <v/>
      </c>
      <c r="AI1153" s="1" t="str">
        <f>IF(AND(טבלה1013[[#This Row],[הווסת פעיל?]]=1,B1154=1),1,"")</f>
        <v/>
      </c>
      <c r="AJ1153" s="4">
        <f>IF(AND(טבלה1013[[#This Row],[הווסת פעיל?]]&lt;&gt;1,B1154&lt;&gt;1,B1154&lt;&gt;""),IF(טבלה1013[[#This Row],[LengthofCycle]]=F1154,1,0),"")</f>
        <v>0</v>
      </c>
      <c r="AK1153" s="4">
        <f>IF(AND(טבלה1013[[#This Row],[הווסת פעיל?]]&lt;&gt;1,B1154&lt;&gt;1,B1154&lt;&gt;""),IF(OR(טבלה1013[[#This Row],[LengthofCycle]]=F1154,F1154=29),1,0),"")</f>
        <v>0</v>
      </c>
      <c r="AL1153" s="4">
        <f>IF(AND(טבלה1013[[#This Row],[הווסת פעיל?]]&lt;&gt;1,B1154&lt;&gt;1,B1154&lt;&gt;""),IF(OR(טבלה1013[[#This Row],[LengthofCycle]]=F1154,F1154=29,F1154=28),1,0),"")</f>
        <v>0</v>
      </c>
    </row>
    <row r="1154" spans="1:38" x14ac:dyDescent="0.25">
      <c r="A1154" s="1" t="s">
        <v>150</v>
      </c>
      <c r="B1154" s="1">
        <v>2</v>
      </c>
      <c r="C1154" s="1">
        <v>0</v>
      </c>
      <c r="D1154" s="1">
        <v>1</v>
      </c>
      <c r="E1154" s="1">
        <v>0</v>
      </c>
      <c r="F1154" s="1">
        <v>30</v>
      </c>
      <c r="G1154" s="1">
        <f>טבלה1013[[#This Row],[LengthofCycle]]+1</f>
        <v>31</v>
      </c>
      <c r="H1154" s="1" t="str">
        <f>IF(IFERROR(LOOKUP(טבלה1013[[#This Row],[ClientID]],קביעויות[השבוע]),FALSE)=טבלה1013[[#This Row],[ClientID]],1,"")</f>
        <v/>
      </c>
      <c r="I1154" s="1" t="str">
        <f>IF(AND(טבלה1013[[#This Row],[CycleNumber]]&gt;1,OR(B1155="",טבלה1013[[#This Row],[CycleNumber]]&gt;B1153)),IF(OR(AND(טבלה1013[[#This Row],[LengthofCycle]]=28,F1153=28),AND(טבלה1013[[#This Row],[LengthofCycle]]=35,F1153=35)),1,""),"")</f>
        <v/>
      </c>
      <c r="J1154" s="1" t="str">
        <f>IF(AND(טבלה1013[[#This Row],[וסת השבוע]]=1,I1153=1,טבלה1013[[#This Row],[CycleNumber]]&gt;B1153),1,"")</f>
        <v/>
      </c>
      <c r="K1154" s="1" t="str">
        <f>IF(טבלה1013[[#This Row],[CycleNumber]]=1,"",IF(טבלה1013[[#This Row],[וסת השבוע]]=1,0,IF(K1153="","",IF(K1153=0,IF(טבלה1013[[#This Row],[LengthofCycle]]=28,0,1),IF(K1153=1,IF(טבלה1013[[#This Row],[LengthofCycle]]+F1153=28*2,0,2),IF(K1153=2,IF(טבלה1013[[#This Row],[LengthofCycle]]+F1153+F1152=28*3,0,3),""))))))</f>
        <v/>
      </c>
      <c r="L1154" s="1" t="str">
        <f>IF(טבלה1013[[#This Row],[וסת השבוע]]=1,IF(טבלה1013[[#This Row],[וסת השבוע וההפלגה ביחד]]=1,L1153+1,0),IF(AND(טבלה1013[[#This Row],[CycleNumber]]&gt;B1153,טבלה1013[[#This Row],[CycleNumber]]&gt;1),IF(טבלה1013[[#This Row],[וסת השבוע פעיל?]]&lt;&gt;"",L1153+1,""),""))</f>
        <v/>
      </c>
      <c r="M1154" s="1" t="str">
        <f>IF(AND(טבלה1013[[#This Row],[וסת השבוע פעיל?]]&lt;&gt;"",טבלה1013[[#This Row],[CycleNumber]]&lt;B1155,B1155&lt;&gt;"",טבלה1013[[#This Row],[וסת השבוע פעיל?]]&lt;3),IF(K1155=0,IF(AND(טבלה1013[[#This Row],[וסת השבוע פעיל?]]&gt;0,I1155=1),0,1),0),"")</f>
        <v/>
      </c>
      <c r="N1154" s="1" t="str">
        <f t="shared" si="92"/>
        <v/>
      </c>
      <c r="O1154" s="1" t="str">
        <f>IF(AND(טבלה1013[[#This Row],[חיזוי - שבוע]]=1,J1155=1),1,"")</f>
        <v/>
      </c>
      <c r="P1154" s="1" t="str">
        <f>IF(AND(טבלה1013[[#This Row],[חיזוי טוב עם הפלגה?]]=1,טבלה1013[[#This Row],[וסת קבוע אחרון]]&lt;&gt;28,X1153=1),1,"")</f>
        <v/>
      </c>
      <c r="Q1154" s="1" t="str">
        <f>IF(AND(טבלה1013[[#This Row],[וסת השבוע פעיל?]]&lt;3,OR(טבלה1013[[#This Row],[CycleNumber]]&gt;B1155,B1155="")),1,"")</f>
        <v/>
      </c>
      <c r="R1154" s="1" t="str">
        <f>IF(טבלה1013[[#This Row],[האישה קבעה וסת שבוע?]]=1,IF(טבלה1013[[#This Row],[וסת השבוע פעיל?]]&lt;3,1,0),"")</f>
        <v/>
      </c>
      <c r="S11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4" s="1" t="str">
        <f t="shared" si="93"/>
        <v/>
      </c>
      <c r="U1154" s="1" t="str">
        <f t="shared" si="94"/>
        <v/>
      </c>
      <c r="V1154" s="1" t="str">
        <f t="shared" si="95"/>
        <v/>
      </c>
      <c r="W1154" s="1" t="str">
        <f>IF(טבלה1013[[#This Row],[3 הפלגות זהות]]="","",IF(טבלה1013[[#This Row],[3 הפלגות זהות]]=1,טבלה1013[[#This Row],[LengthofCycle]],W1153))</f>
        <v/>
      </c>
      <c r="Y1154" s="1" t="str">
        <f>IF(OR(טבלה1013[[#This Row],[הווסת פעיל?]]=0,טבלה1013[[#This Row],[הווסת פעיל?]]=""),"",SUM(Y1153,טבלה1013[[#This Row],[הווסת פעיל?]]))</f>
        <v/>
      </c>
      <c r="Z1154" s="1" t="str">
        <f>IF(AND(טבלה1013[[#This Row],[כמה מחזורים עד עקירה]]&lt;&gt;"",Y1155=""),טבלה1013[[#This Row],[כמה מחזורים עד עקירה]],"")</f>
        <v/>
      </c>
      <c r="AA1154" s="1" t="str">
        <f>IF(AND(טבלה1013[[#This Row],[הווסת פעיל?]]=1,טבלה1013[[#This Row],[וסת קבוע אחרון]]&lt;&gt;W1153),טבלה1013[[#This Row],[וסת קבוע אחרון]],"")</f>
        <v/>
      </c>
      <c r="AB1154" s="1" t="str">
        <f>IF(AND(טבלה1013[[#This Row],[הווסת פעיל?]]=1,X1153=0,טבלה1013[[#This Row],[וסת קבוע אחרון]]=W1153),טבלה1013[[#This Row],[וסת קבוע אחרון]],"")</f>
        <v/>
      </c>
      <c r="AC1154" s="1" t="str">
        <f>IF(AND(טבלה1013[[#This Row],[הווסת פעיל?]]=1,X1153=0,טבלה1013[[#This Row],[וסת קבוע אחרון]]&lt;&gt;W1153),1,"")</f>
        <v/>
      </c>
      <c r="AD1154" s="1" t="str">
        <f>IF(AND(טבלה1013[[#This Row],[הווסת פעיל?]]&lt;&gt;"",B1155=1),טבלה1013[[#This Row],[CycleNumber]],"")</f>
        <v/>
      </c>
      <c r="AE1154" s="1" t="str">
        <f>IF(AND(טבלה1013[[#This Row],[הווסת פעיל?]]&lt;&gt;"",X1153=""),טבלה1013[[#This Row],[CycleNumber]],"")</f>
        <v/>
      </c>
      <c r="AF1154" s="1" t="str">
        <f>IF(B1155=1,"",IF(טבלה1013[[#This Row],[הווסת פעיל?]]=1,IF(טבלה1013[[#This Row],[וסת קבוע אחרון]]=F1155,1,0),""))</f>
        <v/>
      </c>
      <c r="AG1154" s="1" t="str">
        <f>IF(B1155=1,"",IF(טבלה1013[[#This Row],[הווסת פעיל?]]=1,IF(OR(טבלה1013[[#This Row],[וסת קבוע אחרון]]=F1155,F1155=טבלה1013[[#This Row],[LengthofCycle]]),1,0),""))</f>
        <v/>
      </c>
      <c r="AH1154" s="1" t="str">
        <f>IF(B1155=1,"",IF(טבלה1013[[#This Row],[הווסת פעיל?]]=1,IF(OR(טבלה1013[[#This Row],[וסת קבוע אחרון]]=F1155,F1155=טבלה1013[[#This Row],[LengthofCycle]],AND(טבלה1013[[#This Row],[LengthofCycle]]&lt;&gt;טבלה1013[[#This Row],[וסת קבוע אחרון]],OR(F1155=28,F1155=29))),1,0),""))</f>
        <v/>
      </c>
      <c r="AI1154" s="1" t="str">
        <f>IF(AND(טבלה1013[[#This Row],[הווסת פעיל?]]=1,B1155=1),1,"")</f>
        <v/>
      </c>
      <c r="AJ1154" s="4">
        <f>IF(AND(טבלה1013[[#This Row],[הווסת פעיל?]]&lt;&gt;1,B1155&lt;&gt;1,B1155&lt;&gt;""),IF(טבלה1013[[#This Row],[LengthofCycle]]=F1155,1,0),"")</f>
        <v>0</v>
      </c>
      <c r="AK1154" s="4">
        <f>IF(AND(טבלה1013[[#This Row],[הווסת פעיל?]]&lt;&gt;1,B1155&lt;&gt;1,B1155&lt;&gt;""),IF(OR(טבלה1013[[#This Row],[LengthofCycle]]=F1155,F1155=29),1,0),"")</f>
        <v>0</v>
      </c>
      <c r="AL1154" s="4">
        <f>IF(AND(טבלה1013[[#This Row],[הווסת פעיל?]]&lt;&gt;1,B1155&lt;&gt;1,B1155&lt;&gt;""),IF(OR(טבלה1013[[#This Row],[LengthofCycle]]=F1155,F1155=29,F1155=28),1,0),"")</f>
        <v>0</v>
      </c>
    </row>
    <row r="1155" spans="1:38" x14ac:dyDescent="0.25">
      <c r="A1155" s="1" t="s">
        <v>150</v>
      </c>
      <c r="B1155" s="1">
        <v>3</v>
      </c>
      <c r="C1155" s="1">
        <v>0</v>
      </c>
      <c r="D1155" s="1">
        <v>1</v>
      </c>
      <c r="E1155" s="1">
        <v>0</v>
      </c>
      <c r="F1155" s="1">
        <v>35</v>
      </c>
      <c r="G1155" s="1">
        <f>טבלה1013[[#This Row],[LengthofCycle]]+1</f>
        <v>36</v>
      </c>
      <c r="H1155" s="1" t="str">
        <f>IF(IFERROR(LOOKUP(טבלה1013[[#This Row],[ClientID]],קביעויות[השבוע]),FALSE)=טבלה1013[[#This Row],[ClientID]],1,"")</f>
        <v/>
      </c>
      <c r="I1155" s="1" t="str">
        <f>IF(AND(טבלה1013[[#This Row],[CycleNumber]]&gt;1,OR(B1156="",טבלה1013[[#This Row],[CycleNumber]]&gt;B1154)),IF(OR(AND(טבלה1013[[#This Row],[LengthofCycle]]=28,F1154=28),AND(טבלה1013[[#This Row],[LengthofCycle]]=35,F1154=35)),1,""),"")</f>
        <v/>
      </c>
      <c r="J1155" s="1" t="str">
        <f>IF(AND(טבלה1013[[#This Row],[וסת השבוע]]=1,I1154=1,טבלה1013[[#This Row],[CycleNumber]]&gt;B1154),1,"")</f>
        <v/>
      </c>
      <c r="K1155" s="1" t="str">
        <f>IF(טבלה1013[[#This Row],[CycleNumber]]=1,"",IF(טבלה1013[[#This Row],[וסת השבוע]]=1,0,IF(K1154="","",IF(K1154=0,IF(טבלה1013[[#This Row],[LengthofCycle]]=28,0,1),IF(K1154=1,IF(טבלה1013[[#This Row],[LengthofCycle]]+F1154=28*2,0,2),IF(K1154=2,IF(טבלה1013[[#This Row],[LengthofCycle]]+F1154+F1153=28*3,0,3),""))))))</f>
        <v/>
      </c>
      <c r="L1155" s="1" t="str">
        <f>IF(טבלה1013[[#This Row],[וסת השבוע]]=1,IF(טבלה1013[[#This Row],[וסת השבוע וההפלגה ביחד]]=1,L1154+1,0),IF(AND(טבלה1013[[#This Row],[CycleNumber]]&gt;B1154,טבלה1013[[#This Row],[CycleNumber]]&gt;1),IF(טבלה1013[[#This Row],[וסת השבוע פעיל?]]&lt;&gt;"",L1154+1,""),""))</f>
        <v/>
      </c>
      <c r="M1155" s="1" t="str">
        <f>IF(AND(טבלה1013[[#This Row],[וסת השבוע פעיל?]]&lt;&gt;"",טבלה1013[[#This Row],[CycleNumber]]&lt;B1156,B1156&lt;&gt;"",טבלה1013[[#This Row],[וסת השבוע פעיל?]]&lt;3),IF(K1156=0,IF(AND(טבלה1013[[#This Row],[וסת השבוע פעיל?]]&gt;0,I1156=1),0,1),0),"")</f>
        <v/>
      </c>
      <c r="N1155" s="1" t="str">
        <f t="shared" si="92"/>
        <v/>
      </c>
      <c r="O1155" s="1" t="str">
        <f>IF(AND(טבלה1013[[#This Row],[חיזוי - שבוע]]=1,J1156=1),1,"")</f>
        <v/>
      </c>
      <c r="P1155" s="1" t="str">
        <f>IF(AND(טבלה1013[[#This Row],[חיזוי טוב עם הפלגה?]]=1,טבלה1013[[#This Row],[וסת קבוע אחרון]]&lt;&gt;28,X1154=1),1,"")</f>
        <v/>
      </c>
      <c r="Q1155" s="1" t="str">
        <f>IF(AND(טבלה1013[[#This Row],[וסת השבוע פעיל?]]&lt;3,OR(טבלה1013[[#This Row],[CycleNumber]]&gt;B1156,B1156="")),1,"")</f>
        <v/>
      </c>
      <c r="R1155" s="1" t="str">
        <f>IF(טבלה1013[[#This Row],[האישה קבעה וסת שבוע?]]=1,IF(טבלה1013[[#This Row],[וסת השבוע פעיל?]]&lt;3,1,0),"")</f>
        <v/>
      </c>
      <c r="S11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5" s="1">
        <f t="shared" si="93"/>
        <v>0</v>
      </c>
      <c r="U1155" s="1" t="str">
        <f t="shared" si="94"/>
        <v/>
      </c>
      <c r="V1155" s="1" t="str">
        <f t="shared" si="95"/>
        <v/>
      </c>
      <c r="W1155" s="1" t="str">
        <f>IF(טבלה1013[[#This Row],[3 הפלגות זהות]]="","",IF(טבלה1013[[#This Row],[3 הפלגות זהות]]=1,טבלה1013[[#This Row],[LengthofCycle]],W1154))</f>
        <v/>
      </c>
      <c r="Y1155" s="1" t="str">
        <f>IF(OR(טבלה1013[[#This Row],[הווסת פעיל?]]=0,טבלה1013[[#This Row],[הווסת פעיל?]]=""),"",SUM(Y1154,טבלה1013[[#This Row],[הווסת פעיל?]]))</f>
        <v/>
      </c>
      <c r="Z1155" s="1" t="str">
        <f>IF(AND(טבלה1013[[#This Row],[כמה מחזורים עד עקירה]]&lt;&gt;"",Y1156=""),טבלה1013[[#This Row],[כמה מחזורים עד עקירה]],"")</f>
        <v/>
      </c>
      <c r="AA1155" s="1" t="str">
        <f>IF(AND(טבלה1013[[#This Row],[הווסת פעיל?]]=1,טבלה1013[[#This Row],[וסת קבוע אחרון]]&lt;&gt;W1154),טבלה1013[[#This Row],[וסת קבוע אחרון]],"")</f>
        <v/>
      </c>
      <c r="AB1155" s="1" t="str">
        <f>IF(AND(טבלה1013[[#This Row],[הווסת פעיל?]]=1,X1154=0,טבלה1013[[#This Row],[וסת קבוע אחרון]]=W1154),טבלה1013[[#This Row],[וסת קבוע אחרון]],"")</f>
        <v/>
      </c>
      <c r="AC1155" s="1" t="str">
        <f>IF(AND(טבלה1013[[#This Row],[הווסת פעיל?]]=1,X1154=0,טבלה1013[[#This Row],[וסת קבוע אחרון]]&lt;&gt;W1154),1,"")</f>
        <v/>
      </c>
      <c r="AD1155" s="1" t="str">
        <f>IF(AND(טבלה1013[[#This Row],[הווסת פעיל?]]&lt;&gt;"",B1156=1),טבלה1013[[#This Row],[CycleNumber]],"")</f>
        <v/>
      </c>
      <c r="AE1155" s="1" t="str">
        <f>IF(AND(טבלה1013[[#This Row],[הווסת פעיל?]]&lt;&gt;"",X1154=""),טבלה1013[[#This Row],[CycleNumber]],"")</f>
        <v/>
      </c>
      <c r="AF1155" s="1" t="str">
        <f>IF(B1156=1,"",IF(טבלה1013[[#This Row],[הווסת פעיל?]]=1,IF(טבלה1013[[#This Row],[וסת קבוע אחרון]]=F1156,1,0),""))</f>
        <v/>
      </c>
      <c r="AG1155" s="1" t="str">
        <f>IF(B1156=1,"",IF(טבלה1013[[#This Row],[הווסת פעיל?]]=1,IF(OR(טבלה1013[[#This Row],[וסת קבוע אחרון]]=F1156,F1156=טבלה1013[[#This Row],[LengthofCycle]]),1,0),""))</f>
        <v/>
      </c>
      <c r="AH1155" s="1" t="str">
        <f>IF(B1156=1,"",IF(טבלה1013[[#This Row],[הווסת פעיל?]]=1,IF(OR(טבלה1013[[#This Row],[וסת קבוע אחרון]]=F1156,F1156=טבלה1013[[#This Row],[LengthofCycle]],AND(טבלה1013[[#This Row],[LengthofCycle]]&lt;&gt;טבלה1013[[#This Row],[וסת קבוע אחרון]],OR(F1156=28,F1156=29))),1,0),""))</f>
        <v/>
      </c>
      <c r="AI1155" s="1" t="str">
        <f>IF(AND(טבלה1013[[#This Row],[הווסת פעיל?]]=1,B1156=1),1,"")</f>
        <v/>
      </c>
      <c r="AJ1155" s="4">
        <f>IF(AND(טבלה1013[[#This Row],[הווסת פעיל?]]&lt;&gt;1,B1156&lt;&gt;1,B1156&lt;&gt;""),IF(טבלה1013[[#This Row],[LengthofCycle]]=F1156,1,0),"")</f>
        <v>0</v>
      </c>
      <c r="AK1155" s="4">
        <f>IF(AND(טבלה1013[[#This Row],[הווסת פעיל?]]&lt;&gt;1,B1156&lt;&gt;1,B1156&lt;&gt;""),IF(OR(טבלה1013[[#This Row],[LengthofCycle]]=F1156,F1156=29),1,0),"")</f>
        <v>0</v>
      </c>
      <c r="AL1155" s="4">
        <f>IF(AND(טבלה1013[[#This Row],[הווסת פעיל?]]&lt;&gt;1,B1156&lt;&gt;1,B1156&lt;&gt;""),IF(OR(טבלה1013[[#This Row],[LengthofCycle]]=F1156,F1156=29,F1156=28),1,0),"")</f>
        <v>1</v>
      </c>
    </row>
    <row r="1156" spans="1:38" x14ac:dyDescent="0.25">
      <c r="A1156" s="1" t="s">
        <v>150</v>
      </c>
      <c r="B1156" s="1">
        <v>4</v>
      </c>
      <c r="C1156" s="1">
        <v>0</v>
      </c>
      <c r="D1156" s="1">
        <v>1</v>
      </c>
      <c r="E1156" s="1">
        <v>0</v>
      </c>
      <c r="F1156" s="1">
        <v>28</v>
      </c>
      <c r="G1156" s="1">
        <f>טבלה1013[[#This Row],[LengthofCycle]]+1</f>
        <v>29</v>
      </c>
      <c r="H1156" s="1" t="str">
        <f>IF(IFERROR(LOOKUP(טבלה1013[[#This Row],[ClientID]],קביעויות[השבוע]),FALSE)=טבלה1013[[#This Row],[ClientID]],1,"")</f>
        <v/>
      </c>
      <c r="I1156" s="1" t="str">
        <f>IF(AND(טבלה1013[[#This Row],[CycleNumber]]&gt;1,OR(B1157="",טבלה1013[[#This Row],[CycleNumber]]&gt;B1155)),IF(OR(AND(טבלה1013[[#This Row],[LengthofCycle]]=28,F1155=28),AND(טבלה1013[[#This Row],[LengthofCycle]]=35,F1155=35)),1,""),"")</f>
        <v/>
      </c>
      <c r="J1156" s="1" t="str">
        <f>IF(AND(טבלה1013[[#This Row],[וסת השבוע]]=1,I1155=1,טבלה1013[[#This Row],[CycleNumber]]&gt;B1155),1,"")</f>
        <v/>
      </c>
      <c r="K1156" s="1" t="str">
        <f>IF(טבלה1013[[#This Row],[CycleNumber]]=1,"",IF(טבלה1013[[#This Row],[וסת השבוע]]=1,0,IF(K1155="","",IF(K1155=0,IF(טבלה1013[[#This Row],[LengthofCycle]]=28,0,1),IF(K1155=1,IF(טבלה1013[[#This Row],[LengthofCycle]]+F1155=28*2,0,2),IF(K1155=2,IF(טבלה1013[[#This Row],[LengthofCycle]]+F1155+F1154=28*3,0,3),""))))))</f>
        <v/>
      </c>
      <c r="L1156" s="1" t="str">
        <f>IF(טבלה1013[[#This Row],[וסת השבוע]]=1,IF(טבלה1013[[#This Row],[וסת השבוע וההפלגה ביחד]]=1,L1155+1,0),IF(AND(טבלה1013[[#This Row],[CycleNumber]]&gt;B1155,טבלה1013[[#This Row],[CycleNumber]]&gt;1),IF(טבלה1013[[#This Row],[וסת השבוע פעיל?]]&lt;&gt;"",L1155+1,""),""))</f>
        <v/>
      </c>
      <c r="M1156" s="1" t="str">
        <f>IF(AND(טבלה1013[[#This Row],[וסת השבוע פעיל?]]&lt;&gt;"",טבלה1013[[#This Row],[CycleNumber]]&lt;B1157,B1157&lt;&gt;"",טבלה1013[[#This Row],[וסת השבוע פעיל?]]&lt;3),IF(K1157=0,IF(AND(טבלה1013[[#This Row],[וסת השבוע פעיל?]]&gt;0,I1157=1),0,1),0),"")</f>
        <v/>
      </c>
      <c r="N1156" s="1" t="str">
        <f t="shared" si="92"/>
        <v/>
      </c>
      <c r="O1156" s="1" t="str">
        <f>IF(AND(טבלה1013[[#This Row],[חיזוי - שבוע]]=1,J1157=1),1,"")</f>
        <v/>
      </c>
      <c r="P1156" s="1" t="str">
        <f>IF(AND(טבלה1013[[#This Row],[חיזוי טוב עם הפלגה?]]=1,טבלה1013[[#This Row],[וסת קבוע אחרון]]&lt;&gt;28,X1155=1),1,"")</f>
        <v/>
      </c>
      <c r="Q1156" s="1" t="str">
        <f>IF(AND(טבלה1013[[#This Row],[וסת השבוע פעיל?]]&lt;3,OR(טבלה1013[[#This Row],[CycleNumber]]&gt;B1157,B1157="")),1,"")</f>
        <v/>
      </c>
      <c r="R1156" s="1" t="str">
        <f>IF(טבלה1013[[#This Row],[האישה קבעה וסת שבוע?]]=1,IF(טבלה1013[[#This Row],[וסת השבוע פעיל?]]&lt;3,1,0),"")</f>
        <v/>
      </c>
      <c r="S11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6" s="1">
        <f t="shared" si="93"/>
        <v>0</v>
      </c>
      <c r="U1156" s="1">
        <f t="shared" si="94"/>
        <v>0</v>
      </c>
      <c r="V1156" s="1" t="str">
        <f t="shared" si="95"/>
        <v/>
      </c>
      <c r="W1156" s="1" t="str">
        <f>IF(טבלה1013[[#This Row],[3 הפלגות זהות]]="","",IF(טבלה1013[[#This Row],[3 הפלגות זהות]]=1,טבלה1013[[#This Row],[LengthofCycle]],W1155))</f>
        <v/>
      </c>
      <c r="Y1156" s="1" t="str">
        <f>IF(OR(טבלה1013[[#This Row],[הווסת פעיל?]]=0,טבלה1013[[#This Row],[הווסת פעיל?]]=""),"",SUM(Y1155,טבלה1013[[#This Row],[הווסת פעיל?]]))</f>
        <v/>
      </c>
      <c r="Z1156" s="1" t="str">
        <f>IF(AND(טבלה1013[[#This Row],[כמה מחזורים עד עקירה]]&lt;&gt;"",Y1157=""),טבלה1013[[#This Row],[כמה מחזורים עד עקירה]],"")</f>
        <v/>
      </c>
      <c r="AA1156" s="1" t="str">
        <f>IF(AND(טבלה1013[[#This Row],[הווסת פעיל?]]=1,טבלה1013[[#This Row],[וסת קבוע אחרון]]&lt;&gt;W1155),טבלה1013[[#This Row],[וסת קבוע אחרון]],"")</f>
        <v/>
      </c>
      <c r="AB1156" s="1" t="str">
        <f>IF(AND(טבלה1013[[#This Row],[הווסת פעיל?]]=1,X1155=0,טבלה1013[[#This Row],[וסת קבוע אחרון]]=W1155),טבלה1013[[#This Row],[וסת קבוע אחרון]],"")</f>
        <v/>
      </c>
      <c r="AC1156" s="1" t="str">
        <f>IF(AND(טבלה1013[[#This Row],[הווסת פעיל?]]=1,X1155=0,טבלה1013[[#This Row],[וסת קבוע אחרון]]&lt;&gt;W1155),1,"")</f>
        <v/>
      </c>
      <c r="AD1156" s="1" t="str">
        <f>IF(AND(טבלה1013[[#This Row],[הווסת פעיל?]]&lt;&gt;"",B1157=1),טבלה1013[[#This Row],[CycleNumber]],"")</f>
        <v/>
      </c>
      <c r="AE1156" s="1" t="str">
        <f>IF(AND(טבלה1013[[#This Row],[הווסת פעיל?]]&lt;&gt;"",X1155=""),טבלה1013[[#This Row],[CycleNumber]],"")</f>
        <v/>
      </c>
      <c r="AF1156" s="1" t="str">
        <f>IF(B1157=1,"",IF(טבלה1013[[#This Row],[הווסת פעיל?]]=1,IF(טבלה1013[[#This Row],[וסת קבוע אחרון]]=F1157,1,0),""))</f>
        <v/>
      </c>
      <c r="AG1156" s="1" t="str">
        <f>IF(B1157=1,"",IF(טבלה1013[[#This Row],[הווסת פעיל?]]=1,IF(OR(טבלה1013[[#This Row],[וסת קבוע אחרון]]=F1157,F1157=טבלה1013[[#This Row],[LengthofCycle]]),1,0),""))</f>
        <v/>
      </c>
      <c r="AH1156" s="1" t="str">
        <f>IF(B1157=1,"",IF(טבלה1013[[#This Row],[הווסת פעיל?]]=1,IF(OR(טבלה1013[[#This Row],[וסת קבוע אחרון]]=F1157,F1157=טבלה1013[[#This Row],[LengthofCycle]],AND(טבלה1013[[#This Row],[LengthofCycle]]&lt;&gt;טבלה1013[[#This Row],[וסת קבוע אחרון]],OR(F1157=28,F1157=29))),1,0),""))</f>
        <v/>
      </c>
      <c r="AI1156" s="1" t="str">
        <f>IF(AND(טבלה1013[[#This Row],[הווסת פעיל?]]=1,B1157=1),1,"")</f>
        <v/>
      </c>
      <c r="AJ1156" s="4">
        <f>IF(AND(טבלה1013[[#This Row],[הווסת פעיל?]]&lt;&gt;1,B1157&lt;&gt;1,B1157&lt;&gt;""),IF(טבלה1013[[#This Row],[LengthofCycle]]=F1157,1,0),"")</f>
        <v>0</v>
      </c>
      <c r="AK1156" s="4">
        <f>IF(AND(טבלה1013[[#This Row],[הווסת פעיל?]]&lt;&gt;1,B1157&lt;&gt;1,B1157&lt;&gt;""),IF(OR(טבלה1013[[#This Row],[LengthofCycle]]=F1157,F1157=29),1,0),"")</f>
        <v>0</v>
      </c>
      <c r="AL1156" s="4">
        <f>IF(AND(טבלה1013[[#This Row],[הווסת פעיל?]]&lt;&gt;1,B1157&lt;&gt;1,B1157&lt;&gt;""),IF(OR(טבלה1013[[#This Row],[LengthofCycle]]=F1157,F1157=29,F1157=28),1,0),"")</f>
        <v>0</v>
      </c>
    </row>
    <row r="1157" spans="1:38" x14ac:dyDescent="0.25">
      <c r="A1157" s="1" t="s">
        <v>150</v>
      </c>
      <c r="B1157" s="1">
        <v>5</v>
      </c>
      <c r="C1157" s="1">
        <v>0</v>
      </c>
      <c r="D1157" s="1">
        <v>0</v>
      </c>
      <c r="E1157" s="1">
        <v>0</v>
      </c>
      <c r="F1157" s="1">
        <v>30</v>
      </c>
      <c r="G1157" s="1">
        <f>טבלה1013[[#This Row],[LengthofCycle]]+1</f>
        <v>31</v>
      </c>
      <c r="H1157" s="1" t="str">
        <f>IF(IFERROR(LOOKUP(טבלה1013[[#This Row],[ClientID]],קביעויות[השבוע]),FALSE)=טבלה1013[[#This Row],[ClientID]],1,"")</f>
        <v/>
      </c>
      <c r="I1157" s="1" t="str">
        <f>IF(AND(טבלה1013[[#This Row],[CycleNumber]]&gt;1,OR(B1158="",טבלה1013[[#This Row],[CycleNumber]]&gt;B1156)),IF(OR(AND(טבלה1013[[#This Row],[LengthofCycle]]=28,F1156=28),AND(טבלה1013[[#This Row],[LengthofCycle]]=35,F1156=35)),1,""),"")</f>
        <v/>
      </c>
      <c r="J1157" s="1" t="str">
        <f>IF(AND(טבלה1013[[#This Row],[וסת השבוע]]=1,I1156=1,טבלה1013[[#This Row],[CycleNumber]]&gt;B1156),1,"")</f>
        <v/>
      </c>
      <c r="K1157" s="1" t="str">
        <f>IF(טבלה1013[[#This Row],[CycleNumber]]=1,"",IF(טבלה1013[[#This Row],[וסת השבוע]]=1,0,IF(K1156="","",IF(K1156=0,IF(טבלה1013[[#This Row],[LengthofCycle]]=28,0,1),IF(K1156=1,IF(טבלה1013[[#This Row],[LengthofCycle]]+F1156=28*2,0,2),IF(K1156=2,IF(טבלה1013[[#This Row],[LengthofCycle]]+F1156+F1155=28*3,0,3),""))))))</f>
        <v/>
      </c>
      <c r="L1157" s="1" t="str">
        <f>IF(טבלה1013[[#This Row],[וסת השבוע]]=1,IF(טבלה1013[[#This Row],[וסת השבוע וההפלגה ביחד]]=1,L1156+1,0),IF(AND(טבלה1013[[#This Row],[CycleNumber]]&gt;B1156,טבלה1013[[#This Row],[CycleNumber]]&gt;1),IF(טבלה1013[[#This Row],[וסת השבוע פעיל?]]&lt;&gt;"",L1156+1,""),""))</f>
        <v/>
      </c>
      <c r="M1157" s="1" t="str">
        <f>IF(AND(טבלה1013[[#This Row],[וסת השבוע פעיל?]]&lt;&gt;"",טבלה1013[[#This Row],[CycleNumber]]&lt;B1158,B1158&lt;&gt;"",טבלה1013[[#This Row],[וסת השבוע פעיל?]]&lt;3),IF(K1158=0,IF(AND(טבלה1013[[#This Row],[וסת השבוע פעיל?]]&gt;0,I1158=1),0,1),0),"")</f>
        <v/>
      </c>
      <c r="N1157" s="1" t="str">
        <f t="shared" si="92"/>
        <v/>
      </c>
      <c r="O1157" s="1" t="str">
        <f>IF(AND(טבלה1013[[#This Row],[חיזוי - שבוע]]=1,J1158=1),1,"")</f>
        <v/>
      </c>
      <c r="P1157" s="1" t="str">
        <f>IF(AND(טבלה1013[[#This Row],[חיזוי טוב עם הפלגה?]]=1,טבלה1013[[#This Row],[וסת קבוע אחרון]]&lt;&gt;28,X1156=1),1,"")</f>
        <v/>
      </c>
      <c r="Q1157" s="1" t="str">
        <f>IF(AND(טבלה1013[[#This Row],[וסת השבוע פעיל?]]&lt;3,OR(טבלה1013[[#This Row],[CycleNumber]]&gt;B1158,B1158="")),1,"")</f>
        <v/>
      </c>
      <c r="R1157" s="1" t="str">
        <f>IF(טבלה1013[[#This Row],[האישה קבעה וסת שבוע?]]=1,IF(טבלה1013[[#This Row],[וסת השבוע פעיל?]]&lt;3,1,0),"")</f>
        <v/>
      </c>
      <c r="S11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7" s="1">
        <f t="shared" si="93"/>
        <v>0</v>
      </c>
      <c r="U1157" s="1">
        <f t="shared" si="94"/>
        <v>0</v>
      </c>
      <c r="V1157" s="1">
        <f t="shared" si="95"/>
        <v>0</v>
      </c>
      <c r="W1157" s="1" t="str">
        <f>IF(טבלה1013[[#This Row],[3 הפלגות זהות]]="","",IF(טבלה1013[[#This Row],[3 הפלגות זהות]]=1,טבלה1013[[#This Row],[LengthofCycle]],W1156))</f>
        <v/>
      </c>
      <c r="Y1157" s="1" t="str">
        <f>IF(OR(טבלה1013[[#This Row],[הווסת פעיל?]]=0,טבלה1013[[#This Row],[הווסת פעיל?]]=""),"",SUM(Y1156,טבלה1013[[#This Row],[הווסת פעיל?]]))</f>
        <v/>
      </c>
      <c r="Z1157" s="1" t="str">
        <f>IF(AND(טבלה1013[[#This Row],[כמה מחזורים עד עקירה]]&lt;&gt;"",Y1158=""),טבלה1013[[#This Row],[כמה מחזורים עד עקירה]],"")</f>
        <v/>
      </c>
      <c r="AA1157" s="1" t="str">
        <f>IF(AND(טבלה1013[[#This Row],[הווסת פעיל?]]=1,טבלה1013[[#This Row],[וסת קבוע אחרון]]&lt;&gt;W1156),טבלה1013[[#This Row],[וסת קבוע אחרון]],"")</f>
        <v/>
      </c>
      <c r="AB1157" s="1" t="str">
        <f>IF(AND(טבלה1013[[#This Row],[הווסת פעיל?]]=1,X1156=0,טבלה1013[[#This Row],[וסת קבוע אחרון]]=W1156),טבלה1013[[#This Row],[וסת קבוע אחרון]],"")</f>
        <v/>
      </c>
      <c r="AC1157" s="1" t="str">
        <f>IF(AND(טבלה1013[[#This Row],[הווסת פעיל?]]=1,X1156=0,טבלה1013[[#This Row],[וסת קבוע אחרון]]&lt;&gt;W1156),1,"")</f>
        <v/>
      </c>
      <c r="AD1157" s="1" t="str">
        <f>IF(AND(טבלה1013[[#This Row],[הווסת פעיל?]]&lt;&gt;"",B1158=1),טבלה1013[[#This Row],[CycleNumber]],"")</f>
        <v/>
      </c>
      <c r="AE1157" s="1" t="str">
        <f>IF(AND(טבלה1013[[#This Row],[הווסת פעיל?]]&lt;&gt;"",X1156=""),טבלה1013[[#This Row],[CycleNumber]],"")</f>
        <v/>
      </c>
      <c r="AF1157" s="1" t="str">
        <f>IF(B1158=1,"",IF(טבלה1013[[#This Row],[הווסת פעיל?]]=1,IF(טבלה1013[[#This Row],[וסת קבוע אחרון]]=F1158,1,0),""))</f>
        <v/>
      </c>
      <c r="AG1157" s="1" t="str">
        <f>IF(B1158=1,"",IF(טבלה1013[[#This Row],[הווסת פעיל?]]=1,IF(OR(טבלה1013[[#This Row],[וסת קבוע אחרון]]=F1158,F1158=טבלה1013[[#This Row],[LengthofCycle]]),1,0),""))</f>
        <v/>
      </c>
      <c r="AH1157" s="1" t="str">
        <f>IF(B1158=1,"",IF(טבלה1013[[#This Row],[הווסת פעיל?]]=1,IF(OR(טבלה1013[[#This Row],[וסת קבוע אחרון]]=F1158,F1158=טבלה1013[[#This Row],[LengthofCycle]],AND(טבלה1013[[#This Row],[LengthofCycle]]&lt;&gt;טבלה1013[[#This Row],[וסת קבוע אחרון]],OR(F1158=28,F1158=29))),1,0),""))</f>
        <v/>
      </c>
      <c r="AI1157" s="1" t="str">
        <f>IF(AND(טבלה1013[[#This Row],[הווסת פעיל?]]=1,B1158=1),1,"")</f>
        <v/>
      </c>
      <c r="AJ1157" s="4">
        <f>IF(AND(טבלה1013[[#This Row],[הווסת פעיל?]]&lt;&gt;1,B1158&lt;&gt;1,B1158&lt;&gt;""),IF(טבלה1013[[#This Row],[LengthofCycle]]=F1158,1,0),"")</f>
        <v>0</v>
      </c>
      <c r="AK1157" s="4">
        <f>IF(AND(טבלה1013[[#This Row],[הווסת פעיל?]]&lt;&gt;1,B1158&lt;&gt;1,B1158&lt;&gt;""),IF(OR(טבלה1013[[#This Row],[LengthofCycle]]=F1158,F1158=29),1,0),"")</f>
        <v>0</v>
      </c>
      <c r="AL1157" s="4">
        <f>IF(AND(טבלה1013[[#This Row],[הווסת פעיל?]]&lt;&gt;1,B1158&lt;&gt;1,B1158&lt;&gt;""),IF(OR(טבלה1013[[#This Row],[LengthofCycle]]=F1158,F1158=29,F1158=28),1,0),"")</f>
        <v>0</v>
      </c>
    </row>
    <row r="1158" spans="1:38" x14ac:dyDescent="0.25">
      <c r="A1158" s="1" t="s">
        <v>150</v>
      </c>
      <c r="B1158" s="1">
        <v>6</v>
      </c>
      <c r="C1158" s="1">
        <v>0</v>
      </c>
      <c r="D1158" s="1">
        <v>0</v>
      </c>
      <c r="E1158" s="1">
        <v>0</v>
      </c>
      <c r="F1158" s="1">
        <v>33</v>
      </c>
      <c r="G1158" s="1">
        <f>טבלה1013[[#This Row],[LengthofCycle]]+1</f>
        <v>34</v>
      </c>
      <c r="H1158" s="1" t="str">
        <f>IF(IFERROR(LOOKUP(טבלה1013[[#This Row],[ClientID]],קביעויות[השבוע]),FALSE)=טבלה1013[[#This Row],[ClientID]],1,"")</f>
        <v/>
      </c>
      <c r="I1158" s="1" t="str">
        <f>IF(AND(טבלה1013[[#This Row],[CycleNumber]]&gt;1,OR(B1159="",טבלה1013[[#This Row],[CycleNumber]]&gt;B1157)),IF(OR(AND(טבלה1013[[#This Row],[LengthofCycle]]=28,F1157=28),AND(טבלה1013[[#This Row],[LengthofCycle]]=35,F1157=35)),1,""),"")</f>
        <v/>
      </c>
      <c r="J1158" s="1" t="str">
        <f>IF(AND(טבלה1013[[#This Row],[וסת השבוע]]=1,I1157=1,טבלה1013[[#This Row],[CycleNumber]]&gt;B1157),1,"")</f>
        <v/>
      </c>
      <c r="K1158" s="1" t="str">
        <f>IF(טבלה1013[[#This Row],[CycleNumber]]=1,"",IF(טבלה1013[[#This Row],[וסת השבוע]]=1,0,IF(K1157="","",IF(K1157=0,IF(טבלה1013[[#This Row],[LengthofCycle]]=28,0,1),IF(K1157=1,IF(טבלה1013[[#This Row],[LengthofCycle]]+F1157=28*2,0,2),IF(K1157=2,IF(טבלה1013[[#This Row],[LengthofCycle]]+F1157+F1156=28*3,0,3),""))))))</f>
        <v/>
      </c>
      <c r="L1158" s="1" t="str">
        <f>IF(טבלה1013[[#This Row],[וסת השבוע]]=1,IF(טבלה1013[[#This Row],[וסת השבוע וההפלגה ביחד]]=1,L1157+1,0),IF(AND(טבלה1013[[#This Row],[CycleNumber]]&gt;B1157,טבלה1013[[#This Row],[CycleNumber]]&gt;1),IF(טבלה1013[[#This Row],[וסת השבוע פעיל?]]&lt;&gt;"",L1157+1,""),""))</f>
        <v/>
      </c>
      <c r="M1158" s="1" t="str">
        <f>IF(AND(טבלה1013[[#This Row],[וסת השבוע פעיל?]]&lt;&gt;"",טבלה1013[[#This Row],[CycleNumber]]&lt;B1159,B1159&lt;&gt;"",טבלה1013[[#This Row],[וסת השבוע פעיל?]]&lt;3),IF(K1159=0,IF(AND(טבלה1013[[#This Row],[וסת השבוע פעיל?]]&gt;0,I1159=1),0,1),0),"")</f>
        <v/>
      </c>
      <c r="N1158" s="1" t="str">
        <f t="shared" si="92"/>
        <v/>
      </c>
      <c r="O1158" s="1" t="str">
        <f>IF(AND(טבלה1013[[#This Row],[חיזוי - שבוע]]=1,J1159=1),1,"")</f>
        <v/>
      </c>
      <c r="P1158" s="1" t="str">
        <f>IF(AND(טבלה1013[[#This Row],[חיזוי טוב עם הפלגה?]]=1,טבלה1013[[#This Row],[וסת קבוע אחרון]]&lt;&gt;28,X1157=1),1,"")</f>
        <v/>
      </c>
      <c r="Q1158" s="1" t="str">
        <f>IF(AND(טבלה1013[[#This Row],[וסת השבוע פעיל?]]&lt;3,OR(טבלה1013[[#This Row],[CycleNumber]]&gt;B1159,B1159="")),1,"")</f>
        <v/>
      </c>
      <c r="R1158" s="1" t="str">
        <f>IF(טבלה1013[[#This Row],[האישה קבעה וסת שבוע?]]=1,IF(טבלה1013[[#This Row],[וסת השבוע פעיל?]]&lt;3,1,0),"")</f>
        <v/>
      </c>
      <c r="S11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8" s="1">
        <f t="shared" si="93"/>
        <v>0</v>
      </c>
      <c r="U1158" s="1">
        <f t="shared" si="94"/>
        <v>0</v>
      </c>
      <c r="V1158" s="1">
        <f t="shared" si="95"/>
        <v>0</v>
      </c>
      <c r="W1158" s="1" t="str">
        <f>IF(טבלה1013[[#This Row],[3 הפלגות זהות]]="","",IF(טבלה1013[[#This Row],[3 הפלגות זהות]]=1,טבלה1013[[#This Row],[LengthofCycle]],W1157))</f>
        <v/>
      </c>
      <c r="Y1158" s="1" t="str">
        <f>IF(OR(טבלה1013[[#This Row],[הווסת פעיל?]]=0,טבלה1013[[#This Row],[הווסת פעיל?]]=""),"",SUM(Y1157,טבלה1013[[#This Row],[הווסת פעיל?]]))</f>
        <v/>
      </c>
      <c r="Z1158" s="1" t="str">
        <f>IF(AND(טבלה1013[[#This Row],[כמה מחזורים עד עקירה]]&lt;&gt;"",Y1159=""),טבלה1013[[#This Row],[כמה מחזורים עד עקירה]],"")</f>
        <v/>
      </c>
      <c r="AA1158" s="1" t="str">
        <f>IF(AND(טבלה1013[[#This Row],[הווסת פעיל?]]=1,טבלה1013[[#This Row],[וסת קבוע אחרון]]&lt;&gt;W1157),טבלה1013[[#This Row],[וסת קבוע אחרון]],"")</f>
        <v/>
      </c>
      <c r="AB1158" s="1" t="str">
        <f>IF(AND(טבלה1013[[#This Row],[הווסת פעיל?]]=1,X1157=0,טבלה1013[[#This Row],[וסת קבוע אחרון]]=W1157),טבלה1013[[#This Row],[וסת קבוע אחרון]],"")</f>
        <v/>
      </c>
      <c r="AC1158" s="1" t="str">
        <f>IF(AND(טבלה1013[[#This Row],[הווסת פעיל?]]=1,X1157=0,טבלה1013[[#This Row],[וסת קבוע אחרון]]&lt;&gt;W1157),1,"")</f>
        <v/>
      </c>
      <c r="AD1158" s="1" t="str">
        <f>IF(AND(טבלה1013[[#This Row],[הווסת פעיל?]]&lt;&gt;"",B1159=1),טבלה1013[[#This Row],[CycleNumber]],"")</f>
        <v/>
      </c>
      <c r="AE1158" s="1" t="str">
        <f>IF(AND(טבלה1013[[#This Row],[הווסת פעיל?]]&lt;&gt;"",X1157=""),טבלה1013[[#This Row],[CycleNumber]],"")</f>
        <v/>
      </c>
      <c r="AF1158" s="1" t="str">
        <f>IF(B1159=1,"",IF(טבלה1013[[#This Row],[הווסת פעיל?]]=1,IF(טבלה1013[[#This Row],[וסת קבוע אחרון]]=F1159,1,0),""))</f>
        <v/>
      </c>
      <c r="AG1158" s="1" t="str">
        <f>IF(B1159=1,"",IF(טבלה1013[[#This Row],[הווסת פעיל?]]=1,IF(OR(טבלה1013[[#This Row],[וסת קבוע אחרון]]=F1159,F1159=טבלה1013[[#This Row],[LengthofCycle]]),1,0),""))</f>
        <v/>
      </c>
      <c r="AH1158" s="1" t="str">
        <f>IF(B1159=1,"",IF(טבלה1013[[#This Row],[הווסת פעיל?]]=1,IF(OR(טבלה1013[[#This Row],[וסת קבוע אחרון]]=F1159,F1159=טבלה1013[[#This Row],[LengthofCycle]],AND(טבלה1013[[#This Row],[LengthofCycle]]&lt;&gt;טבלה1013[[#This Row],[וסת קבוע אחרון]],OR(F1159=28,F1159=29))),1,0),""))</f>
        <v/>
      </c>
      <c r="AI1158" s="1" t="str">
        <f>IF(AND(טבלה1013[[#This Row],[הווסת פעיל?]]=1,B1159=1),1,"")</f>
        <v/>
      </c>
      <c r="AJ1158" s="4">
        <f>IF(AND(טבלה1013[[#This Row],[הווסת פעיל?]]&lt;&gt;1,B1159&lt;&gt;1,B1159&lt;&gt;""),IF(טבלה1013[[#This Row],[LengthofCycle]]=F1159,1,0),"")</f>
        <v>0</v>
      </c>
      <c r="AK1158" s="4">
        <f>IF(AND(טבלה1013[[#This Row],[הווסת פעיל?]]&lt;&gt;1,B1159&lt;&gt;1,B1159&lt;&gt;""),IF(OR(טבלה1013[[#This Row],[LengthofCycle]]=F1159,F1159=29),1,0),"")</f>
        <v>0</v>
      </c>
      <c r="AL1158" s="4">
        <f>IF(AND(טבלה1013[[#This Row],[הווסת פעיל?]]&lt;&gt;1,B1159&lt;&gt;1,B1159&lt;&gt;""),IF(OR(טבלה1013[[#This Row],[LengthofCycle]]=F1159,F1159=29,F1159=28),1,0),"")</f>
        <v>0</v>
      </c>
    </row>
    <row r="1159" spans="1:38" x14ac:dyDescent="0.25">
      <c r="A1159" s="1" t="s">
        <v>150</v>
      </c>
      <c r="B1159" s="1">
        <v>7</v>
      </c>
      <c r="C1159" s="1">
        <v>0</v>
      </c>
      <c r="D1159" s="1">
        <v>1</v>
      </c>
      <c r="E1159" s="1">
        <v>0</v>
      </c>
      <c r="F1159" s="1">
        <v>27</v>
      </c>
      <c r="G1159" s="1">
        <f>טבלה1013[[#This Row],[LengthofCycle]]+1</f>
        <v>28</v>
      </c>
      <c r="H1159" s="1" t="str">
        <f>IF(IFERROR(LOOKUP(טבלה1013[[#This Row],[ClientID]],קביעויות[השבוע]),FALSE)=טבלה1013[[#This Row],[ClientID]],1,"")</f>
        <v/>
      </c>
      <c r="I1159" s="1" t="str">
        <f>IF(AND(טבלה1013[[#This Row],[CycleNumber]]&gt;1,OR(B1160="",טבלה1013[[#This Row],[CycleNumber]]&gt;B1158)),IF(OR(AND(טבלה1013[[#This Row],[LengthofCycle]]=28,F1158=28),AND(טבלה1013[[#This Row],[LengthofCycle]]=35,F1158=35)),1,""),"")</f>
        <v/>
      </c>
      <c r="J1159" s="1" t="str">
        <f>IF(AND(טבלה1013[[#This Row],[וסת השבוע]]=1,I1158=1,טבלה1013[[#This Row],[CycleNumber]]&gt;B1158),1,"")</f>
        <v/>
      </c>
      <c r="K1159" s="1" t="str">
        <f>IF(טבלה1013[[#This Row],[CycleNumber]]=1,"",IF(טבלה1013[[#This Row],[וסת השבוע]]=1,0,IF(K1158="","",IF(K1158=0,IF(טבלה1013[[#This Row],[LengthofCycle]]=28,0,1),IF(K1158=1,IF(טבלה1013[[#This Row],[LengthofCycle]]+F1158=28*2,0,2),IF(K1158=2,IF(טבלה1013[[#This Row],[LengthofCycle]]+F1158+F1157=28*3,0,3),""))))))</f>
        <v/>
      </c>
      <c r="L1159" s="1" t="str">
        <f>IF(טבלה1013[[#This Row],[וסת השבוע]]=1,IF(טבלה1013[[#This Row],[וסת השבוע וההפלגה ביחד]]=1,L1158+1,0),IF(AND(טבלה1013[[#This Row],[CycleNumber]]&gt;B1158,טבלה1013[[#This Row],[CycleNumber]]&gt;1),IF(טבלה1013[[#This Row],[וסת השבוע פעיל?]]&lt;&gt;"",L1158+1,""),""))</f>
        <v/>
      </c>
      <c r="M1159" s="1" t="str">
        <f>IF(AND(טבלה1013[[#This Row],[וסת השבוע פעיל?]]&lt;&gt;"",טבלה1013[[#This Row],[CycleNumber]]&lt;B1160,B1160&lt;&gt;"",טבלה1013[[#This Row],[וסת השבוע פעיל?]]&lt;3),IF(K1160=0,IF(AND(טבלה1013[[#This Row],[וסת השבוע פעיל?]]&gt;0,I1160=1),0,1),0),"")</f>
        <v/>
      </c>
      <c r="N1159" s="1" t="str">
        <f t="shared" si="92"/>
        <v/>
      </c>
      <c r="O1159" s="1" t="str">
        <f>IF(AND(טבלה1013[[#This Row],[חיזוי - שבוע]]=1,J1160=1),1,"")</f>
        <v/>
      </c>
      <c r="P1159" s="1" t="str">
        <f>IF(AND(טבלה1013[[#This Row],[חיזוי טוב עם הפלגה?]]=1,טבלה1013[[#This Row],[וסת קבוע אחרון]]&lt;&gt;28,X1158=1),1,"")</f>
        <v/>
      </c>
      <c r="Q1159" s="1" t="str">
        <f>IF(AND(טבלה1013[[#This Row],[וסת השבוע פעיל?]]&lt;3,OR(טבלה1013[[#This Row],[CycleNumber]]&gt;B1160,B1160="")),1,"")</f>
        <v/>
      </c>
      <c r="R1159" s="1" t="str">
        <f>IF(טבלה1013[[#This Row],[האישה קבעה וסת שבוע?]]=1,IF(טבלה1013[[#This Row],[וסת השבוע פעיל?]]&lt;3,1,0),"")</f>
        <v/>
      </c>
      <c r="S11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59" s="1">
        <f t="shared" si="93"/>
        <v>0</v>
      </c>
      <c r="U1159" s="1">
        <f t="shared" si="94"/>
        <v>0</v>
      </c>
      <c r="V1159" s="1">
        <f t="shared" si="95"/>
        <v>0</v>
      </c>
      <c r="W1159" s="1" t="str">
        <f>IF(טבלה1013[[#This Row],[3 הפלגות זהות]]="","",IF(טבלה1013[[#This Row],[3 הפלגות זהות]]=1,טבלה1013[[#This Row],[LengthofCycle]],W1158))</f>
        <v/>
      </c>
      <c r="Y1159" s="1" t="str">
        <f>IF(OR(טבלה1013[[#This Row],[הווסת פעיל?]]=0,טבלה1013[[#This Row],[הווסת פעיל?]]=""),"",SUM(Y1158,טבלה1013[[#This Row],[הווסת פעיל?]]))</f>
        <v/>
      </c>
      <c r="Z1159" s="1" t="str">
        <f>IF(AND(טבלה1013[[#This Row],[כמה מחזורים עד עקירה]]&lt;&gt;"",Y1160=""),טבלה1013[[#This Row],[כמה מחזורים עד עקירה]],"")</f>
        <v/>
      </c>
      <c r="AA1159" s="1" t="str">
        <f>IF(AND(טבלה1013[[#This Row],[הווסת פעיל?]]=1,טבלה1013[[#This Row],[וסת קבוע אחרון]]&lt;&gt;W1158),טבלה1013[[#This Row],[וסת קבוע אחרון]],"")</f>
        <v/>
      </c>
      <c r="AB1159" s="1" t="str">
        <f>IF(AND(טבלה1013[[#This Row],[הווסת פעיל?]]=1,X1158=0,טבלה1013[[#This Row],[וסת קבוע אחרון]]=W1158),טבלה1013[[#This Row],[וסת קבוע אחרון]],"")</f>
        <v/>
      </c>
      <c r="AC1159" s="1" t="str">
        <f>IF(AND(טבלה1013[[#This Row],[הווסת פעיל?]]=1,X1158=0,טבלה1013[[#This Row],[וסת קבוע אחרון]]&lt;&gt;W1158),1,"")</f>
        <v/>
      </c>
      <c r="AD1159" s="1" t="str">
        <f>IF(AND(טבלה1013[[#This Row],[הווסת פעיל?]]&lt;&gt;"",B1160=1),טבלה1013[[#This Row],[CycleNumber]],"")</f>
        <v/>
      </c>
      <c r="AE1159" s="1" t="str">
        <f>IF(AND(טבלה1013[[#This Row],[הווסת פעיל?]]&lt;&gt;"",X1158=""),טבלה1013[[#This Row],[CycleNumber]],"")</f>
        <v/>
      </c>
      <c r="AF1159" s="1" t="str">
        <f>IF(B1160=1,"",IF(טבלה1013[[#This Row],[הווסת פעיל?]]=1,IF(טבלה1013[[#This Row],[וסת קבוע אחרון]]=F1160,1,0),""))</f>
        <v/>
      </c>
      <c r="AG1159" s="1" t="str">
        <f>IF(B1160=1,"",IF(טבלה1013[[#This Row],[הווסת פעיל?]]=1,IF(OR(טבלה1013[[#This Row],[וסת קבוע אחרון]]=F1160,F1160=טבלה1013[[#This Row],[LengthofCycle]]),1,0),""))</f>
        <v/>
      </c>
      <c r="AH1159" s="1" t="str">
        <f>IF(B1160=1,"",IF(טבלה1013[[#This Row],[הווסת פעיל?]]=1,IF(OR(טבלה1013[[#This Row],[וסת קבוע אחרון]]=F1160,F1160=טבלה1013[[#This Row],[LengthofCycle]],AND(טבלה1013[[#This Row],[LengthofCycle]]&lt;&gt;טבלה1013[[#This Row],[וסת קבוע אחרון]],OR(F1160=28,F1160=29))),1,0),""))</f>
        <v/>
      </c>
      <c r="AI1159" s="1" t="str">
        <f>IF(AND(טבלה1013[[#This Row],[הווסת פעיל?]]=1,B1160=1),1,"")</f>
        <v/>
      </c>
      <c r="AJ1159" s="4">
        <f>IF(AND(טבלה1013[[#This Row],[הווסת פעיל?]]&lt;&gt;1,B1160&lt;&gt;1,B1160&lt;&gt;""),IF(טבלה1013[[#This Row],[LengthofCycle]]=F1160,1,0),"")</f>
        <v>0</v>
      </c>
      <c r="AK1159" s="4">
        <f>IF(AND(טבלה1013[[#This Row],[הווסת פעיל?]]&lt;&gt;1,B1160&lt;&gt;1,B1160&lt;&gt;""),IF(OR(טבלה1013[[#This Row],[LengthofCycle]]=F1160,F1160=29),1,0),"")</f>
        <v>0</v>
      </c>
      <c r="AL1159" s="4">
        <f>IF(AND(טבלה1013[[#This Row],[הווסת פעיל?]]&lt;&gt;1,B1160&lt;&gt;1,B1160&lt;&gt;""),IF(OR(טבלה1013[[#This Row],[LengthofCycle]]=F1160,F1160=29,F1160=28),1,0),"")</f>
        <v>1</v>
      </c>
    </row>
    <row r="1160" spans="1:38" x14ac:dyDescent="0.25">
      <c r="A1160" s="1" t="s">
        <v>150</v>
      </c>
      <c r="B1160" s="1">
        <v>8</v>
      </c>
      <c r="C1160" s="1">
        <v>0</v>
      </c>
      <c r="D1160" s="1">
        <v>1</v>
      </c>
      <c r="E1160" s="1">
        <v>0</v>
      </c>
      <c r="F1160" s="1">
        <v>28</v>
      </c>
      <c r="G1160" s="1">
        <f>טבלה1013[[#This Row],[LengthofCycle]]+1</f>
        <v>29</v>
      </c>
      <c r="H1160" s="1" t="str">
        <f>IF(IFERROR(LOOKUP(טבלה1013[[#This Row],[ClientID]],קביעויות[השבוע]),FALSE)=טבלה1013[[#This Row],[ClientID]],1,"")</f>
        <v/>
      </c>
      <c r="I1160" s="1" t="str">
        <f>IF(AND(טבלה1013[[#This Row],[CycleNumber]]&gt;1,OR(B1161="",טבלה1013[[#This Row],[CycleNumber]]&gt;B1159)),IF(OR(AND(טבלה1013[[#This Row],[LengthofCycle]]=28,F1159=28),AND(טבלה1013[[#This Row],[LengthofCycle]]=35,F1159=35)),1,""),"")</f>
        <v/>
      </c>
      <c r="J1160" s="1" t="str">
        <f>IF(AND(טבלה1013[[#This Row],[וסת השבוע]]=1,I1159=1,טבלה1013[[#This Row],[CycleNumber]]&gt;B1159),1,"")</f>
        <v/>
      </c>
      <c r="K1160" s="1" t="str">
        <f>IF(טבלה1013[[#This Row],[CycleNumber]]=1,"",IF(טבלה1013[[#This Row],[וסת השבוע]]=1,0,IF(K1159="","",IF(K1159=0,IF(טבלה1013[[#This Row],[LengthofCycle]]=28,0,1),IF(K1159=1,IF(טבלה1013[[#This Row],[LengthofCycle]]+F1159=28*2,0,2),IF(K1159=2,IF(טבלה1013[[#This Row],[LengthofCycle]]+F1159+F1158=28*3,0,3),""))))))</f>
        <v/>
      </c>
      <c r="L1160" s="1" t="str">
        <f>IF(טבלה1013[[#This Row],[וסת השבוע]]=1,IF(טבלה1013[[#This Row],[וסת השבוע וההפלגה ביחד]]=1,L1159+1,0),IF(AND(טבלה1013[[#This Row],[CycleNumber]]&gt;B1159,טבלה1013[[#This Row],[CycleNumber]]&gt;1),IF(טבלה1013[[#This Row],[וסת השבוע פעיל?]]&lt;&gt;"",L1159+1,""),""))</f>
        <v/>
      </c>
      <c r="M1160" s="1" t="str">
        <f>IF(AND(טבלה1013[[#This Row],[וסת השבוע פעיל?]]&lt;&gt;"",טבלה1013[[#This Row],[CycleNumber]]&lt;B1161,B1161&lt;&gt;"",טבלה1013[[#This Row],[וסת השבוע פעיל?]]&lt;3),IF(K1161=0,IF(AND(טבלה1013[[#This Row],[וסת השבוע פעיל?]]&gt;0,I1161=1),0,1),0),"")</f>
        <v/>
      </c>
      <c r="N1160" s="1" t="str">
        <f t="shared" si="92"/>
        <v/>
      </c>
      <c r="O1160" s="1" t="str">
        <f>IF(AND(טבלה1013[[#This Row],[חיזוי - שבוע]]=1,J1161=1),1,"")</f>
        <v/>
      </c>
      <c r="P1160" s="1" t="str">
        <f>IF(AND(טבלה1013[[#This Row],[חיזוי טוב עם הפלגה?]]=1,טבלה1013[[#This Row],[וסת קבוע אחרון]]&lt;&gt;28,X1159=1),1,"")</f>
        <v/>
      </c>
      <c r="Q1160" s="1" t="str">
        <f>IF(AND(טבלה1013[[#This Row],[וסת השבוע פעיל?]]&lt;3,OR(טבלה1013[[#This Row],[CycleNumber]]&gt;B1161,B1161="")),1,"")</f>
        <v/>
      </c>
      <c r="R1160" s="1" t="str">
        <f>IF(טבלה1013[[#This Row],[האישה קבעה וסת שבוע?]]=1,IF(טבלה1013[[#This Row],[וסת השבוע פעיל?]]&lt;3,1,0),"")</f>
        <v/>
      </c>
      <c r="S11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0" s="1">
        <f t="shared" si="93"/>
        <v>0</v>
      </c>
      <c r="U1160" s="1">
        <f t="shared" si="94"/>
        <v>0</v>
      </c>
      <c r="V1160" s="1">
        <f t="shared" si="95"/>
        <v>0</v>
      </c>
      <c r="W1160" s="1" t="str">
        <f>IF(טבלה1013[[#This Row],[3 הפלגות זהות]]="","",IF(טבלה1013[[#This Row],[3 הפלגות זהות]]=1,טבלה1013[[#This Row],[LengthofCycle]],W1159))</f>
        <v/>
      </c>
      <c r="Y1160" s="1" t="str">
        <f>IF(OR(טבלה1013[[#This Row],[הווסת פעיל?]]=0,טבלה1013[[#This Row],[הווסת פעיל?]]=""),"",SUM(Y1159,טבלה1013[[#This Row],[הווסת פעיל?]]))</f>
        <v/>
      </c>
      <c r="Z1160" s="1" t="str">
        <f>IF(AND(טבלה1013[[#This Row],[כמה מחזורים עד עקירה]]&lt;&gt;"",Y1161=""),טבלה1013[[#This Row],[כמה מחזורים עד עקירה]],"")</f>
        <v/>
      </c>
      <c r="AA1160" s="1" t="str">
        <f>IF(AND(טבלה1013[[#This Row],[הווסת פעיל?]]=1,טבלה1013[[#This Row],[וסת קבוע אחרון]]&lt;&gt;W1159),טבלה1013[[#This Row],[וסת קבוע אחרון]],"")</f>
        <v/>
      </c>
      <c r="AB1160" s="1" t="str">
        <f>IF(AND(טבלה1013[[#This Row],[הווסת פעיל?]]=1,X1159=0,טבלה1013[[#This Row],[וסת קבוע אחרון]]=W1159),טבלה1013[[#This Row],[וסת קבוע אחרון]],"")</f>
        <v/>
      </c>
      <c r="AC1160" s="1" t="str">
        <f>IF(AND(טבלה1013[[#This Row],[הווסת פעיל?]]=1,X1159=0,טבלה1013[[#This Row],[וסת קבוע אחרון]]&lt;&gt;W1159),1,"")</f>
        <v/>
      </c>
      <c r="AD1160" s="1" t="str">
        <f>IF(AND(טבלה1013[[#This Row],[הווסת פעיל?]]&lt;&gt;"",B1161=1),טבלה1013[[#This Row],[CycleNumber]],"")</f>
        <v/>
      </c>
      <c r="AE1160" s="1" t="str">
        <f>IF(AND(טבלה1013[[#This Row],[הווסת פעיל?]]&lt;&gt;"",X1159=""),טבלה1013[[#This Row],[CycleNumber]],"")</f>
        <v/>
      </c>
      <c r="AF1160" s="1" t="str">
        <f>IF(B1161=1,"",IF(טבלה1013[[#This Row],[הווסת פעיל?]]=1,IF(טבלה1013[[#This Row],[וסת קבוע אחרון]]=F1161,1,0),""))</f>
        <v/>
      </c>
      <c r="AG1160" s="1" t="str">
        <f>IF(B1161=1,"",IF(טבלה1013[[#This Row],[הווסת פעיל?]]=1,IF(OR(טבלה1013[[#This Row],[וסת קבוע אחרון]]=F1161,F1161=טבלה1013[[#This Row],[LengthofCycle]]),1,0),""))</f>
        <v/>
      </c>
      <c r="AH1160" s="1" t="str">
        <f>IF(B1161=1,"",IF(טבלה1013[[#This Row],[הווסת פעיל?]]=1,IF(OR(טבלה1013[[#This Row],[וסת קבוע אחרון]]=F1161,F1161=טבלה1013[[#This Row],[LengthofCycle]],AND(טבלה1013[[#This Row],[LengthofCycle]]&lt;&gt;טבלה1013[[#This Row],[וסת קבוע אחרון]],OR(F1161=28,F1161=29))),1,0),""))</f>
        <v/>
      </c>
      <c r="AI1160" s="1" t="str">
        <f>IF(AND(טבלה1013[[#This Row],[הווסת פעיל?]]=1,B1161=1),1,"")</f>
        <v/>
      </c>
      <c r="AJ1160" s="4">
        <f>IF(AND(טבלה1013[[#This Row],[הווסת פעיל?]]&lt;&gt;1,B1161&lt;&gt;1,B1161&lt;&gt;""),IF(טבלה1013[[#This Row],[LengthofCycle]]=F1161,1,0),"")</f>
        <v>0</v>
      </c>
      <c r="AK1160" s="4">
        <f>IF(AND(טבלה1013[[#This Row],[הווסת פעיל?]]&lt;&gt;1,B1161&lt;&gt;1,B1161&lt;&gt;""),IF(OR(טבלה1013[[#This Row],[LengthofCycle]]=F1161,F1161=29),1,0),"")</f>
        <v>0</v>
      </c>
      <c r="AL1160" s="4">
        <f>IF(AND(טבלה1013[[#This Row],[הווסת פעיל?]]&lt;&gt;1,B1161&lt;&gt;1,B1161&lt;&gt;""),IF(OR(טבלה1013[[#This Row],[LengthofCycle]]=F1161,F1161=29,F1161=28),1,0),"")</f>
        <v>0</v>
      </c>
    </row>
    <row r="1161" spans="1:38" x14ac:dyDescent="0.25">
      <c r="A1161" s="1" t="s">
        <v>150</v>
      </c>
      <c r="B1161" s="1">
        <v>9</v>
      </c>
      <c r="C1161" s="1">
        <v>0</v>
      </c>
      <c r="D1161" s="1">
        <v>1</v>
      </c>
      <c r="E1161" s="1">
        <v>0</v>
      </c>
      <c r="F1161" s="1">
        <v>30</v>
      </c>
      <c r="G1161" s="1">
        <f>טבלה1013[[#This Row],[LengthofCycle]]+1</f>
        <v>31</v>
      </c>
      <c r="H1161" s="1" t="str">
        <f>IF(IFERROR(LOOKUP(טבלה1013[[#This Row],[ClientID]],קביעויות[השבוע]),FALSE)=טבלה1013[[#This Row],[ClientID]],1,"")</f>
        <v/>
      </c>
      <c r="I1161" s="1" t="str">
        <f>IF(AND(טבלה1013[[#This Row],[CycleNumber]]&gt;1,OR(B1162="",טבלה1013[[#This Row],[CycleNumber]]&gt;B1160)),IF(OR(AND(טבלה1013[[#This Row],[LengthofCycle]]=28,F1160=28),AND(טבלה1013[[#This Row],[LengthofCycle]]=35,F1160=35)),1,""),"")</f>
        <v/>
      </c>
      <c r="J1161" s="1" t="str">
        <f>IF(AND(טבלה1013[[#This Row],[וסת השבוע]]=1,I1160=1,טבלה1013[[#This Row],[CycleNumber]]&gt;B1160),1,"")</f>
        <v/>
      </c>
      <c r="K1161" s="1" t="str">
        <f>IF(טבלה1013[[#This Row],[CycleNumber]]=1,"",IF(טבלה1013[[#This Row],[וסת השבוע]]=1,0,IF(K1160="","",IF(K1160=0,IF(טבלה1013[[#This Row],[LengthofCycle]]=28,0,1),IF(K1160=1,IF(טבלה1013[[#This Row],[LengthofCycle]]+F1160=28*2,0,2),IF(K1160=2,IF(טבלה1013[[#This Row],[LengthofCycle]]+F1160+F1159=28*3,0,3),""))))))</f>
        <v/>
      </c>
      <c r="L1161" s="1" t="str">
        <f>IF(טבלה1013[[#This Row],[וסת השבוע]]=1,IF(טבלה1013[[#This Row],[וסת השבוע וההפלגה ביחד]]=1,L1160+1,0),IF(AND(טבלה1013[[#This Row],[CycleNumber]]&gt;B1160,טבלה1013[[#This Row],[CycleNumber]]&gt;1),IF(טבלה1013[[#This Row],[וסת השבוע פעיל?]]&lt;&gt;"",L1160+1,""),""))</f>
        <v/>
      </c>
      <c r="M1161" s="1" t="str">
        <f>IF(AND(טבלה1013[[#This Row],[וסת השבוע פעיל?]]&lt;&gt;"",טבלה1013[[#This Row],[CycleNumber]]&lt;B1162,B1162&lt;&gt;"",טבלה1013[[#This Row],[וסת השבוע פעיל?]]&lt;3),IF(K1162=0,IF(AND(טבלה1013[[#This Row],[וסת השבוע פעיל?]]&gt;0,I1162=1),0,1),0),"")</f>
        <v/>
      </c>
      <c r="N1161" s="1" t="str">
        <f t="shared" si="92"/>
        <v/>
      </c>
      <c r="O1161" s="1" t="str">
        <f>IF(AND(טבלה1013[[#This Row],[חיזוי - שבוע]]=1,J1162=1),1,"")</f>
        <v/>
      </c>
      <c r="P1161" s="1" t="str">
        <f>IF(AND(טבלה1013[[#This Row],[חיזוי טוב עם הפלגה?]]=1,טבלה1013[[#This Row],[וסת קבוע אחרון]]&lt;&gt;28,X1160=1),1,"")</f>
        <v/>
      </c>
      <c r="Q1161" s="1" t="str">
        <f>IF(AND(טבלה1013[[#This Row],[וסת השבוע פעיל?]]&lt;3,OR(טבלה1013[[#This Row],[CycleNumber]]&gt;B1162,B1162="")),1,"")</f>
        <v/>
      </c>
      <c r="R1161" s="1" t="str">
        <f>IF(טבלה1013[[#This Row],[האישה קבעה וסת שבוע?]]=1,IF(טבלה1013[[#This Row],[וסת השבוע פעיל?]]&lt;3,1,0),"")</f>
        <v/>
      </c>
      <c r="S11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1" s="1">
        <f t="shared" si="93"/>
        <v>0</v>
      </c>
      <c r="U1161" s="1">
        <f t="shared" si="94"/>
        <v>0</v>
      </c>
      <c r="V1161" s="1">
        <f t="shared" si="95"/>
        <v>0</v>
      </c>
      <c r="W1161" s="1" t="str">
        <f>IF(טבלה1013[[#This Row],[3 הפלגות זהות]]="","",IF(טבלה1013[[#This Row],[3 הפלגות זהות]]=1,טבלה1013[[#This Row],[LengthofCycle]],W1160))</f>
        <v/>
      </c>
      <c r="Y1161" s="1" t="str">
        <f>IF(OR(טבלה1013[[#This Row],[הווסת פעיל?]]=0,טבלה1013[[#This Row],[הווסת פעיל?]]=""),"",SUM(Y1160,טבלה1013[[#This Row],[הווסת פעיל?]]))</f>
        <v/>
      </c>
      <c r="Z1161" s="1" t="str">
        <f>IF(AND(טבלה1013[[#This Row],[כמה מחזורים עד עקירה]]&lt;&gt;"",Y1162=""),טבלה1013[[#This Row],[כמה מחזורים עד עקירה]],"")</f>
        <v/>
      </c>
      <c r="AA1161" s="1" t="str">
        <f>IF(AND(טבלה1013[[#This Row],[הווסת פעיל?]]=1,טבלה1013[[#This Row],[וסת קבוע אחרון]]&lt;&gt;W1160),טבלה1013[[#This Row],[וסת קבוע אחרון]],"")</f>
        <v/>
      </c>
      <c r="AB1161" s="1" t="str">
        <f>IF(AND(טבלה1013[[#This Row],[הווסת פעיל?]]=1,X1160=0,טבלה1013[[#This Row],[וסת קבוע אחרון]]=W1160),טבלה1013[[#This Row],[וסת קבוע אחרון]],"")</f>
        <v/>
      </c>
      <c r="AC1161" s="1" t="str">
        <f>IF(AND(טבלה1013[[#This Row],[הווסת פעיל?]]=1,X1160=0,טבלה1013[[#This Row],[וסת קבוע אחרון]]&lt;&gt;W1160),1,"")</f>
        <v/>
      </c>
      <c r="AD1161" s="1" t="str">
        <f>IF(AND(טבלה1013[[#This Row],[הווסת פעיל?]]&lt;&gt;"",B1162=1),טבלה1013[[#This Row],[CycleNumber]],"")</f>
        <v/>
      </c>
      <c r="AE1161" s="1" t="str">
        <f>IF(AND(טבלה1013[[#This Row],[הווסת פעיל?]]&lt;&gt;"",X1160=""),טבלה1013[[#This Row],[CycleNumber]],"")</f>
        <v/>
      </c>
      <c r="AF1161" s="1" t="str">
        <f>IF(B1162=1,"",IF(טבלה1013[[#This Row],[הווסת פעיל?]]=1,IF(טבלה1013[[#This Row],[וסת קבוע אחרון]]=F1162,1,0),""))</f>
        <v/>
      </c>
      <c r="AG1161" s="1" t="str">
        <f>IF(B1162=1,"",IF(טבלה1013[[#This Row],[הווסת פעיל?]]=1,IF(OR(טבלה1013[[#This Row],[וסת קבוע אחרון]]=F1162,F1162=טבלה1013[[#This Row],[LengthofCycle]]),1,0),""))</f>
        <v/>
      </c>
      <c r="AH1161" s="1" t="str">
        <f>IF(B1162=1,"",IF(טבלה1013[[#This Row],[הווסת פעיל?]]=1,IF(OR(טבלה1013[[#This Row],[וסת קבוע אחרון]]=F1162,F1162=טבלה1013[[#This Row],[LengthofCycle]],AND(טבלה1013[[#This Row],[LengthofCycle]]&lt;&gt;טבלה1013[[#This Row],[וסת קבוע אחרון]],OR(F1162=28,F1162=29))),1,0),""))</f>
        <v/>
      </c>
      <c r="AI1161" s="1" t="str">
        <f>IF(AND(טבלה1013[[#This Row],[הווסת פעיל?]]=1,B1162=1),1,"")</f>
        <v/>
      </c>
      <c r="AJ1161" s="4">
        <f>IF(AND(טבלה1013[[#This Row],[הווסת פעיל?]]&lt;&gt;1,B1162&lt;&gt;1,B1162&lt;&gt;""),IF(טבלה1013[[#This Row],[LengthofCycle]]=F1162,1,0),"")</f>
        <v>0</v>
      </c>
      <c r="AK1161" s="4">
        <f>IF(AND(טבלה1013[[#This Row],[הווסת פעיל?]]&lt;&gt;1,B1162&lt;&gt;1,B1162&lt;&gt;""),IF(OR(טבלה1013[[#This Row],[LengthofCycle]]=F1162,F1162=29),1,0),"")</f>
        <v>0</v>
      </c>
      <c r="AL1161" s="4">
        <f>IF(AND(טבלה1013[[#This Row],[הווסת פעיל?]]&lt;&gt;1,B1162&lt;&gt;1,B1162&lt;&gt;""),IF(OR(טבלה1013[[#This Row],[LengthofCycle]]=F1162,F1162=29,F1162=28),1,0),"")</f>
        <v>0</v>
      </c>
    </row>
    <row r="1162" spans="1:38" x14ac:dyDescent="0.25">
      <c r="A1162" s="1" t="s">
        <v>150</v>
      </c>
      <c r="B1162" s="1">
        <v>10</v>
      </c>
      <c r="C1162" s="1">
        <v>0</v>
      </c>
      <c r="D1162" s="1">
        <v>1</v>
      </c>
      <c r="E1162" s="1">
        <v>0</v>
      </c>
      <c r="F1162" s="1">
        <v>34</v>
      </c>
      <c r="G1162" s="1">
        <f>טבלה1013[[#This Row],[LengthofCycle]]+1</f>
        <v>35</v>
      </c>
      <c r="H1162" s="1" t="str">
        <f>IF(IFERROR(LOOKUP(טבלה1013[[#This Row],[ClientID]],קביעויות[השבוע]),FALSE)=טבלה1013[[#This Row],[ClientID]],1,"")</f>
        <v/>
      </c>
      <c r="I1162" s="1" t="str">
        <f>IF(AND(טבלה1013[[#This Row],[CycleNumber]]&gt;1,OR(B1163="",טבלה1013[[#This Row],[CycleNumber]]&gt;B1161)),IF(OR(AND(טבלה1013[[#This Row],[LengthofCycle]]=28,F1161=28),AND(טבלה1013[[#This Row],[LengthofCycle]]=35,F1161=35)),1,""),"")</f>
        <v/>
      </c>
      <c r="J1162" s="1" t="str">
        <f>IF(AND(טבלה1013[[#This Row],[וסת השבוע]]=1,I1161=1,טבלה1013[[#This Row],[CycleNumber]]&gt;B1161),1,"")</f>
        <v/>
      </c>
      <c r="K1162" s="1" t="str">
        <f>IF(טבלה1013[[#This Row],[CycleNumber]]=1,"",IF(טבלה1013[[#This Row],[וסת השבוע]]=1,0,IF(K1161="","",IF(K1161=0,IF(טבלה1013[[#This Row],[LengthofCycle]]=28,0,1),IF(K1161=1,IF(טבלה1013[[#This Row],[LengthofCycle]]+F1161=28*2,0,2),IF(K1161=2,IF(טבלה1013[[#This Row],[LengthofCycle]]+F1161+F1160=28*3,0,3),""))))))</f>
        <v/>
      </c>
      <c r="L1162" s="1" t="str">
        <f>IF(טבלה1013[[#This Row],[וסת השבוע]]=1,IF(טבלה1013[[#This Row],[וסת השבוע וההפלגה ביחד]]=1,L1161+1,0),IF(AND(טבלה1013[[#This Row],[CycleNumber]]&gt;B1161,טבלה1013[[#This Row],[CycleNumber]]&gt;1),IF(טבלה1013[[#This Row],[וסת השבוע פעיל?]]&lt;&gt;"",L1161+1,""),""))</f>
        <v/>
      </c>
      <c r="M1162" s="1" t="str">
        <f>IF(AND(טבלה1013[[#This Row],[וסת השבוע פעיל?]]&lt;&gt;"",טבלה1013[[#This Row],[CycleNumber]]&lt;B1163,B1163&lt;&gt;"",טבלה1013[[#This Row],[וסת השבוע פעיל?]]&lt;3),IF(K1163=0,IF(AND(טבלה1013[[#This Row],[וסת השבוע פעיל?]]&gt;0,I1163=1),0,1),0),"")</f>
        <v/>
      </c>
      <c r="N1162" s="1" t="str">
        <f t="shared" si="92"/>
        <v/>
      </c>
      <c r="O1162" s="1" t="str">
        <f>IF(AND(טבלה1013[[#This Row],[חיזוי - שבוע]]=1,J1163=1),1,"")</f>
        <v/>
      </c>
      <c r="P1162" s="1" t="str">
        <f>IF(AND(טבלה1013[[#This Row],[חיזוי טוב עם הפלגה?]]=1,טבלה1013[[#This Row],[וסת קבוע אחרון]]&lt;&gt;28,X1161=1),1,"")</f>
        <v/>
      </c>
      <c r="Q1162" s="1" t="str">
        <f>IF(AND(טבלה1013[[#This Row],[וסת השבוע פעיל?]]&lt;3,OR(טבלה1013[[#This Row],[CycleNumber]]&gt;B1163,B1163="")),1,"")</f>
        <v/>
      </c>
      <c r="R1162" s="1" t="str">
        <f>IF(טבלה1013[[#This Row],[האישה קבעה וסת שבוע?]]=1,IF(טבלה1013[[#This Row],[וסת השבוע פעיל?]]&lt;3,1,0),"")</f>
        <v/>
      </c>
      <c r="S11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2" s="1">
        <f t="shared" si="93"/>
        <v>0</v>
      </c>
      <c r="U1162" s="1">
        <f t="shared" si="94"/>
        <v>0</v>
      </c>
      <c r="V1162" s="1">
        <f t="shared" si="95"/>
        <v>0</v>
      </c>
      <c r="W1162" s="1" t="str">
        <f>IF(טבלה1013[[#This Row],[3 הפלגות זהות]]="","",IF(טבלה1013[[#This Row],[3 הפלגות זהות]]=1,טבלה1013[[#This Row],[LengthofCycle]],W1161))</f>
        <v/>
      </c>
      <c r="Y1162" s="1" t="str">
        <f>IF(OR(טבלה1013[[#This Row],[הווסת פעיל?]]=0,טבלה1013[[#This Row],[הווסת פעיל?]]=""),"",SUM(Y1161,טבלה1013[[#This Row],[הווסת פעיל?]]))</f>
        <v/>
      </c>
      <c r="Z1162" s="1" t="str">
        <f>IF(AND(טבלה1013[[#This Row],[כמה מחזורים עד עקירה]]&lt;&gt;"",Y1163=""),טבלה1013[[#This Row],[כמה מחזורים עד עקירה]],"")</f>
        <v/>
      </c>
      <c r="AA1162" s="1" t="str">
        <f>IF(AND(טבלה1013[[#This Row],[הווסת פעיל?]]=1,טבלה1013[[#This Row],[וסת קבוע אחרון]]&lt;&gt;W1161),טבלה1013[[#This Row],[וסת קבוע אחרון]],"")</f>
        <v/>
      </c>
      <c r="AB1162" s="1" t="str">
        <f>IF(AND(טבלה1013[[#This Row],[הווסת פעיל?]]=1,X1161=0,טבלה1013[[#This Row],[וסת קבוע אחרון]]=W1161),טבלה1013[[#This Row],[וסת קבוע אחרון]],"")</f>
        <v/>
      </c>
      <c r="AC1162" s="1" t="str">
        <f>IF(AND(טבלה1013[[#This Row],[הווסת פעיל?]]=1,X1161=0,טבלה1013[[#This Row],[וסת קבוע אחרון]]&lt;&gt;W1161),1,"")</f>
        <v/>
      </c>
      <c r="AD1162" s="1" t="str">
        <f>IF(AND(טבלה1013[[#This Row],[הווסת פעיל?]]&lt;&gt;"",B1163=1),טבלה1013[[#This Row],[CycleNumber]],"")</f>
        <v/>
      </c>
      <c r="AE1162" s="1" t="str">
        <f>IF(AND(טבלה1013[[#This Row],[הווסת פעיל?]]&lt;&gt;"",X1161=""),טבלה1013[[#This Row],[CycleNumber]],"")</f>
        <v/>
      </c>
      <c r="AF1162" s="1" t="str">
        <f>IF(B1163=1,"",IF(טבלה1013[[#This Row],[הווסת פעיל?]]=1,IF(טבלה1013[[#This Row],[וסת קבוע אחרון]]=F1163,1,0),""))</f>
        <v/>
      </c>
      <c r="AG1162" s="1" t="str">
        <f>IF(B1163=1,"",IF(טבלה1013[[#This Row],[הווסת פעיל?]]=1,IF(OR(טבלה1013[[#This Row],[וסת קבוע אחרון]]=F1163,F1163=טבלה1013[[#This Row],[LengthofCycle]]),1,0),""))</f>
        <v/>
      </c>
      <c r="AH1162" s="1" t="str">
        <f>IF(B1163=1,"",IF(טבלה1013[[#This Row],[הווסת פעיל?]]=1,IF(OR(טבלה1013[[#This Row],[וסת קבוע אחרון]]=F1163,F1163=טבלה1013[[#This Row],[LengthofCycle]],AND(טבלה1013[[#This Row],[LengthofCycle]]&lt;&gt;טבלה1013[[#This Row],[וסת קבוע אחרון]],OR(F1163=28,F1163=29))),1,0),""))</f>
        <v/>
      </c>
      <c r="AI1162" s="1" t="str">
        <f>IF(AND(טבלה1013[[#This Row],[הווסת פעיל?]]=1,B1163=1),1,"")</f>
        <v/>
      </c>
      <c r="AJ1162" s="4">
        <f>IF(AND(טבלה1013[[#This Row],[הווסת פעיל?]]&lt;&gt;1,B1163&lt;&gt;1,B1163&lt;&gt;""),IF(טבלה1013[[#This Row],[LengthofCycle]]=F1163,1,0),"")</f>
        <v>0</v>
      </c>
      <c r="AK1162" s="4">
        <f>IF(AND(טבלה1013[[#This Row],[הווסת פעיל?]]&lt;&gt;1,B1163&lt;&gt;1,B1163&lt;&gt;""),IF(OR(טבלה1013[[#This Row],[LengthofCycle]]=F1163,F1163=29),1,0),"")</f>
        <v>0</v>
      </c>
      <c r="AL1162" s="4">
        <f>IF(AND(טבלה1013[[#This Row],[הווסת פעיל?]]&lt;&gt;1,B1163&lt;&gt;1,B1163&lt;&gt;""),IF(OR(טבלה1013[[#This Row],[LengthofCycle]]=F1163,F1163=29,F1163=28),1,0),"")</f>
        <v>0</v>
      </c>
    </row>
    <row r="1163" spans="1:38" x14ac:dyDescent="0.25">
      <c r="A1163" s="1" t="s">
        <v>150</v>
      </c>
      <c r="B1163" s="1">
        <v>11</v>
      </c>
      <c r="C1163" s="1">
        <v>0</v>
      </c>
      <c r="D1163" s="1">
        <v>1</v>
      </c>
      <c r="E1163" s="1">
        <v>0</v>
      </c>
      <c r="F1163" s="1">
        <v>33</v>
      </c>
      <c r="G1163" s="1">
        <f>טבלה1013[[#This Row],[LengthofCycle]]+1</f>
        <v>34</v>
      </c>
      <c r="H1163" s="1" t="str">
        <f>IF(IFERROR(LOOKUP(טבלה1013[[#This Row],[ClientID]],קביעויות[השבוע]),FALSE)=טבלה1013[[#This Row],[ClientID]],1,"")</f>
        <v/>
      </c>
      <c r="I1163" s="1" t="str">
        <f>IF(AND(טבלה1013[[#This Row],[CycleNumber]]&gt;1,OR(B1164="",טבלה1013[[#This Row],[CycleNumber]]&gt;B1162)),IF(OR(AND(טבלה1013[[#This Row],[LengthofCycle]]=28,F1162=28),AND(טבלה1013[[#This Row],[LengthofCycle]]=35,F1162=35)),1,""),"")</f>
        <v/>
      </c>
      <c r="J1163" s="1" t="str">
        <f>IF(AND(טבלה1013[[#This Row],[וסת השבוע]]=1,I1162=1,טבלה1013[[#This Row],[CycleNumber]]&gt;B1162),1,"")</f>
        <v/>
      </c>
      <c r="K1163" s="1" t="str">
        <f>IF(טבלה1013[[#This Row],[CycleNumber]]=1,"",IF(טבלה1013[[#This Row],[וסת השבוע]]=1,0,IF(K1162="","",IF(K1162=0,IF(טבלה1013[[#This Row],[LengthofCycle]]=28,0,1),IF(K1162=1,IF(טבלה1013[[#This Row],[LengthofCycle]]+F1162=28*2,0,2),IF(K1162=2,IF(טבלה1013[[#This Row],[LengthofCycle]]+F1162+F1161=28*3,0,3),""))))))</f>
        <v/>
      </c>
      <c r="L1163" s="1" t="str">
        <f>IF(טבלה1013[[#This Row],[וסת השבוע]]=1,IF(טבלה1013[[#This Row],[וסת השבוע וההפלגה ביחד]]=1,L1162+1,0),IF(AND(טבלה1013[[#This Row],[CycleNumber]]&gt;B1162,טבלה1013[[#This Row],[CycleNumber]]&gt;1),IF(טבלה1013[[#This Row],[וסת השבוע פעיל?]]&lt;&gt;"",L1162+1,""),""))</f>
        <v/>
      </c>
      <c r="M1163" s="1" t="str">
        <f>IF(AND(טבלה1013[[#This Row],[וסת השבוע פעיל?]]&lt;&gt;"",טבלה1013[[#This Row],[CycleNumber]]&lt;B1164,B1164&lt;&gt;"",טבלה1013[[#This Row],[וסת השבוע פעיל?]]&lt;3),IF(K1164=0,IF(AND(טבלה1013[[#This Row],[וסת השבוע פעיל?]]&gt;0,I1164=1),0,1),0),"")</f>
        <v/>
      </c>
      <c r="N1163" s="1" t="str">
        <f t="shared" si="92"/>
        <v/>
      </c>
      <c r="O1163" s="1" t="str">
        <f>IF(AND(טבלה1013[[#This Row],[חיזוי - שבוע]]=1,J1164=1),1,"")</f>
        <v/>
      </c>
      <c r="P1163" s="1" t="str">
        <f>IF(AND(טבלה1013[[#This Row],[חיזוי טוב עם הפלגה?]]=1,טבלה1013[[#This Row],[וסת קבוע אחרון]]&lt;&gt;28,X1162=1),1,"")</f>
        <v/>
      </c>
      <c r="Q1163" s="1" t="str">
        <f>IF(AND(טבלה1013[[#This Row],[וסת השבוע פעיל?]]&lt;3,OR(טבלה1013[[#This Row],[CycleNumber]]&gt;B1164,B1164="")),1,"")</f>
        <v/>
      </c>
      <c r="R1163" s="1" t="str">
        <f>IF(טבלה1013[[#This Row],[האישה קבעה וסת שבוע?]]=1,IF(טבלה1013[[#This Row],[וסת השבוע פעיל?]]&lt;3,1,0),"")</f>
        <v/>
      </c>
      <c r="S11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3" s="1">
        <f t="shared" si="93"/>
        <v>0</v>
      </c>
      <c r="U1163" s="1">
        <f t="shared" si="94"/>
        <v>0</v>
      </c>
      <c r="V1163" s="1">
        <f t="shared" si="95"/>
        <v>0</v>
      </c>
      <c r="W1163" s="1" t="str">
        <f>IF(טבלה1013[[#This Row],[3 הפלגות זהות]]="","",IF(טבלה1013[[#This Row],[3 הפלגות זהות]]=1,טבלה1013[[#This Row],[LengthofCycle]],W1162))</f>
        <v/>
      </c>
      <c r="Y1163" s="1" t="str">
        <f>IF(OR(טבלה1013[[#This Row],[הווסת פעיל?]]=0,טבלה1013[[#This Row],[הווסת פעיל?]]=""),"",SUM(Y1162,טבלה1013[[#This Row],[הווסת פעיל?]]))</f>
        <v/>
      </c>
      <c r="Z1163" s="1" t="str">
        <f>IF(AND(טבלה1013[[#This Row],[כמה מחזורים עד עקירה]]&lt;&gt;"",Y1164=""),טבלה1013[[#This Row],[כמה מחזורים עד עקירה]],"")</f>
        <v/>
      </c>
      <c r="AA1163" s="1" t="str">
        <f>IF(AND(טבלה1013[[#This Row],[הווסת פעיל?]]=1,טבלה1013[[#This Row],[וסת קבוע אחרון]]&lt;&gt;W1162),טבלה1013[[#This Row],[וסת קבוע אחרון]],"")</f>
        <v/>
      </c>
      <c r="AB1163" s="1" t="str">
        <f>IF(AND(טבלה1013[[#This Row],[הווסת פעיל?]]=1,X1162=0,טבלה1013[[#This Row],[וסת קבוע אחרון]]=W1162),טבלה1013[[#This Row],[וסת קבוע אחרון]],"")</f>
        <v/>
      </c>
      <c r="AC1163" s="1" t="str">
        <f>IF(AND(טבלה1013[[#This Row],[הווסת פעיל?]]=1,X1162=0,טבלה1013[[#This Row],[וסת קבוע אחרון]]&lt;&gt;W1162),1,"")</f>
        <v/>
      </c>
      <c r="AD1163" s="1" t="str">
        <f>IF(AND(טבלה1013[[#This Row],[הווסת פעיל?]]&lt;&gt;"",B1164=1),טבלה1013[[#This Row],[CycleNumber]],"")</f>
        <v/>
      </c>
      <c r="AE1163" s="1" t="str">
        <f>IF(AND(טבלה1013[[#This Row],[הווסת פעיל?]]&lt;&gt;"",X1162=""),טבלה1013[[#This Row],[CycleNumber]],"")</f>
        <v/>
      </c>
      <c r="AF1163" s="1" t="str">
        <f>IF(B1164=1,"",IF(טבלה1013[[#This Row],[הווסת פעיל?]]=1,IF(טבלה1013[[#This Row],[וסת קבוע אחרון]]=F1164,1,0),""))</f>
        <v/>
      </c>
      <c r="AG1163" s="1" t="str">
        <f>IF(B1164=1,"",IF(טבלה1013[[#This Row],[הווסת פעיל?]]=1,IF(OR(טבלה1013[[#This Row],[וסת קבוע אחרון]]=F1164,F1164=טבלה1013[[#This Row],[LengthofCycle]]),1,0),""))</f>
        <v/>
      </c>
      <c r="AH1163" s="1" t="str">
        <f>IF(B1164=1,"",IF(טבלה1013[[#This Row],[הווסת פעיל?]]=1,IF(OR(טבלה1013[[#This Row],[וסת קבוע אחרון]]=F1164,F1164=טבלה1013[[#This Row],[LengthofCycle]],AND(טבלה1013[[#This Row],[LengthofCycle]]&lt;&gt;טבלה1013[[#This Row],[וסת קבוע אחרון]],OR(F1164=28,F1164=29))),1,0),""))</f>
        <v/>
      </c>
      <c r="AI1163" s="1" t="str">
        <f>IF(AND(טבלה1013[[#This Row],[הווסת פעיל?]]=1,B1164=1),1,"")</f>
        <v/>
      </c>
      <c r="AJ1163" s="4">
        <f>IF(AND(טבלה1013[[#This Row],[הווסת פעיל?]]&lt;&gt;1,B1164&lt;&gt;1,B1164&lt;&gt;""),IF(טבלה1013[[#This Row],[LengthofCycle]]=F1164,1,0),"")</f>
        <v>0</v>
      </c>
      <c r="AK1163" s="4">
        <f>IF(AND(טבלה1013[[#This Row],[הווסת פעיל?]]&lt;&gt;1,B1164&lt;&gt;1,B1164&lt;&gt;""),IF(OR(טבלה1013[[#This Row],[LengthofCycle]]=F1164,F1164=29),1,0),"")</f>
        <v>0</v>
      </c>
      <c r="AL1163" s="4">
        <f>IF(AND(טבלה1013[[#This Row],[הווסת פעיל?]]&lt;&gt;1,B1164&lt;&gt;1,B1164&lt;&gt;""),IF(OR(טבלה1013[[#This Row],[LengthofCycle]]=F1164,F1164=29,F1164=28),1,0),"")</f>
        <v>0</v>
      </c>
    </row>
    <row r="1164" spans="1:38" x14ac:dyDescent="0.25">
      <c r="A1164" s="1" t="s">
        <v>150</v>
      </c>
      <c r="B1164" s="1">
        <v>12</v>
      </c>
      <c r="C1164" s="1">
        <v>0</v>
      </c>
      <c r="D1164" s="1">
        <v>0</v>
      </c>
      <c r="E1164" s="1">
        <v>0</v>
      </c>
      <c r="F1164" s="1">
        <v>32</v>
      </c>
      <c r="G1164" s="1">
        <f>טבלה1013[[#This Row],[LengthofCycle]]+1</f>
        <v>33</v>
      </c>
      <c r="H1164" s="1" t="str">
        <f>IF(IFERROR(LOOKUP(טבלה1013[[#This Row],[ClientID]],קביעויות[השבוע]),FALSE)=טבלה1013[[#This Row],[ClientID]],1,"")</f>
        <v/>
      </c>
      <c r="I1164" s="1" t="str">
        <f>IF(AND(טבלה1013[[#This Row],[CycleNumber]]&gt;1,OR(B1165="",טבלה1013[[#This Row],[CycleNumber]]&gt;B1163)),IF(OR(AND(טבלה1013[[#This Row],[LengthofCycle]]=28,F1163=28),AND(טבלה1013[[#This Row],[LengthofCycle]]=35,F1163=35)),1,""),"")</f>
        <v/>
      </c>
      <c r="J1164" s="1" t="str">
        <f>IF(AND(טבלה1013[[#This Row],[וסת השבוע]]=1,I1163=1,טבלה1013[[#This Row],[CycleNumber]]&gt;B1163),1,"")</f>
        <v/>
      </c>
      <c r="K1164" s="1" t="str">
        <f>IF(טבלה1013[[#This Row],[CycleNumber]]=1,"",IF(טבלה1013[[#This Row],[וסת השבוע]]=1,0,IF(K1163="","",IF(K1163=0,IF(טבלה1013[[#This Row],[LengthofCycle]]=28,0,1),IF(K1163=1,IF(טבלה1013[[#This Row],[LengthofCycle]]+F1163=28*2,0,2),IF(K1163=2,IF(טבלה1013[[#This Row],[LengthofCycle]]+F1163+F1162=28*3,0,3),""))))))</f>
        <v/>
      </c>
      <c r="L1164" s="1" t="str">
        <f>IF(טבלה1013[[#This Row],[וסת השבוע]]=1,IF(טבלה1013[[#This Row],[וסת השבוע וההפלגה ביחד]]=1,L1163+1,0),IF(AND(טבלה1013[[#This Row],[CycleNumber]]&gt;B1163,טבלה1013[[#This Row],[CycleNumber]]&gt;1),IF(טבלה1013[[#This Row],[וסת השבוע פעיל?]]&lt;&gt;"",L1163+1,""),""))</f>
        <v/>
      </c>
      <c r="M1164" s="1" t="str">
        <f>IF(AND(טבלה1013[[#This Row],[וסת השבוע פעיל?]]&lt;&gt;"",טבלה1013[[#This Row],[CycleNumber]]&lt;B1165,B1165&lt;&gt;"",טבלה1013[[#This Row],[וסת השבוע פעיל?]]&lt;3),IF(K1165=0,IF(AND(טבלה1013[[#This Row],[וסת השבוע פעיל?]]&gt;0,I1165=1),0,1),0),"")</f>
        <v/>
      </c>
      <c r="N1164" s="1" t="str">
        <f t="shared" si="92"/>
        <v/>
      </c>
      <c r="O1164" s="1" t="str">
        <f>IF(AND(טבלה1013[[#This Row],[חיזוי - שבוע]]=1,J1165=1),1,"")</f>
        <v/>
      </c>
      <c r="P1164" s="1" t="str">
        <f>IF(AND(טבלה1013[[#This Row],[חיזוי טוב עם הפלגה?]]=1,טבלה1013[[#This Row],[וסת קבוע אחרון]]&lt;&gt;28,X1163=1),1,"")</f>
        <v/>
      </c>
      <c r="Q1164" s="1" t="str">
        <f>IF(AND(טבלה1013[[#This Row],[וסת השבוע פעיל?]]&lt;3,OR(טבלה1013[[#This Row],[CycleNumber]]&gt;B1165,B1165="")),1,"")</f>
        <v/>
      </c>
      <c r="R1164" s="1" t="str">
        <f>IF(טבלה1013[[#This Row],[האישה קבעה וסת שבוע?]]=1,IF(טבלה1013[[#This Row],[וסת השבוע פעיל?]]&lt;3,1,0),"")</f>
        <v/>
      </c>
      <c r="S11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4" s="1">
        <f t="shared" si="93"/>
        <v>0</v>
      </c>
      <c r="U1164" s="1">
        <f t="shared" si="94"/>
        <v>0</v>
      </c>
      <c r="V1164" s="1">
        <f t="shared" si="95"/>
        <v>0</v>
      </c>
      <c r="W1164" s="1" t="str">
        <f>IF(טבלה1013[[#This Row],[3 הפלגות זהות]]="","",IF(טבלה1013[[#This Row],[3 הפלגות זהות]]=1,טבלה1013[[#This Row],[LengthofCycle]],W1163))</f>
        <v/>
      </c>
      <c r="Y1164" s="1" t="str">
        <f>IF(OR(טבלה1013[[#This Row],[הווסת פעיל?]]=0,טבלה1013[[#This Row],[הווסת פעיל?]]=""),"",SUM(Y1163,טבלה1013[[#This Row],[הווסת פעיל?]]))</f>
        <v/>
      </c>
      <c r="Z1164" s="1" t="str">
        <f>IF(AND(טבלה1013[[#This Row],[כמה מחזורים עד עקירה]]&lt;&gt;"",Y1165=""),טבלה1013[[#This Row],[כמה מחזורים עד עקירה]],"")</f>
        <v/>
      </c>
      <c r="AA1164" s="1" t="str">
        <f>IF(AND(טבלה1013[[#This Row],[הווסת פעיל?]]=1,טבלה1013[[#This Row],[וסת קבוע אחרון]]&lt;&gt;W1163),טבלה1013[[#This Row],[וסת קבוע אחרון]],"")</f>
        <v/>
      </c>
      <c r="AB1164" s="1" t="str">
        <f>IF(AND(טבלה1013[[#This Row],[הווסת פעיל?]]=1,X1163=0,טבלה1013[[#This Row],[וסת קבוע אחרון]]=W1163),טבלה1013[[#This Row],[וסת קבוע אחרון]],"")</f>
        <v/>
      </c>
      <c r="AC1164" s="1" t="str">
        <f>IF(AND(טבלה1013[[#This Row],[הווסת פעיל?]]=1,X1163=0,טבלה1013[[#This Row],[וסת קבוע אחרון]]&lt;&gt;W1163),1,"")</f>
        <v/>
      </c>
      <c r="AD1164" s="1" t="str">
        <f>IF(AND(טבלה1013[[#This Row],[הווסת פעיל?]]&lt;&gt;"",B1165=1),טבלה1013[[#This Row],[CycleNumber]],"")</f>
        <v/>
      </c>
      <c r="AE1164" s="1" t="str">
        <f>IF(AND(טבלה1013[[#This Row],[הווסת פעיל?]]&lt;&gt;"",X1163=""),טבלה1013[[#This Row],[CycleNumber]],"")</f>
        <v/>
      </c>
      <c r="AF1164" s="1" t="str">
        <f>IF(B1165=1,"",IF(טבלה1013[[#This Row],[הווסת פעיל?]]=1,IF(טבלה1013[[#This Row],[וסת קבוע אחרון]]=F1165,1,0),""))</f>
        <v/>
      </c>
      <c r="AG1164" s="1" t="str">
        <f>IF(B1165=1,"",IF(טבלה1013[[#This Row],[הווסת פעיל?]]=1,IF(OR(טבלה1013[[#This Row],[וסת קבוע אחרון]]=F1165,F1165=טבלה1013[[#This Row],[LengthofCycle]]),1,0),""))</f>
        <v/>
      </c>
      <c r="AH1164" s="1" t="str">
        <f>IF(B1165=1,"",IF(טבלה1013[[#This Row],[הווסת פעיל?]]=1,IF(OR(טבלה1013[[#This Row],[וסת קבוע אחרון]]=F1165,F1165=טבלה1013[[#This Row],[LengthofCycle]],AND(טבלה1013[[#This Row],[LengthofCycle]]&lt;&gt;טבלה1013[[#This Row],[וסת קבוע אחרון]],OR(F1165=28,F1165=29))),1,0),""))</f>
        <v/>
      </c>
      <c r="AI1164" s="1" t="str">
        <f>IF(AND(טבלה1013[[#This Row],[הווסת פעיל?]]=1,B1165=1),1,"")</f>
        <v/>
      </c>
      <c r="AJ1164" s="4" t="str">
        <f>IF(AND(טבלה1013[[#This Row],[הווסת פעיל?]]&lt;&gt;1,B1165&lt;&gt;1,B1165&lt;&gt;""),IF(טבלה1013[[#This Row],[LengthofCycle]]=F1165,1,0),"")</f>
        <v/>
      </c>
      <c r="AK1164" s="4" t="str">
        <f>IF(AND(טבלה1013[[#This Row],[הווסת פעיל?]]&lt;&gt;1,B1165&lt;&gt;1,B1165&lt;&gt;""),IF(OR(טבלה1013[[#This Row],[LengthofCycle]]=F1165,F1165=29),1,0),"")</f>
        <v/>
      </c>
      <c r="AL1164" s="4" t="str">
        <f>IF(AND(טבלה1013[[#This Row],[הווסת פעיל?]]&lt;&gt;1,B1165&lt;&gt;1,B1165&lt;&gt;""),IF(OR(טבלה1013[[#This Row],[LengthofCycle]]=F1165,F1165=29,F1165=28),1,0),"")</f>
        <v/>
      </c>
    </row>
    <row r="1165" spans="1:38" x14ac:dyDescent="0.25">
      <c r="A1165" s="1" t="s">
        <v>151</v>
      </c>
      <c r="B1165" s="1">
        <v>1</v>
      </c>
      <c r="C1165" s="1">
        <v>1</v>
      </c>
      <c r="D1165" s="1">
        <v>1</v>
      </c>
      <c r="E1165" s="1">
        <v>0</v>
      </c>
      <c r="F1165" s="1">
        <v>31</v>
      </c>
      <c r="G1165" s="1">
        <f>טבלה1013[[#This Row],[LengthofCycle]]+1</f>
        <v>32</v>
      </c>
      <c r="H1165" s="1" t="str">
        <f>IF(IFERROR(LOOKUP(טבלה1013[[#This Row],[ClientID]],קביעויות[השבוע]),FALSE)=טבלה1013[[#This Row],[ClientID]],1,"")</f>
        <v/>
      </c>
      <c r="I1165" s="1" t="str">
        <f>IF(AND(טבלה1013[[#This Row],[CycleNumber]]&gt;1,OR(B1166="",טבלה1013[[#This Row],[CycleNumber]]&gt;B1164)),IF(OR(AND(טבלה1013[[#This Row],[LengthofCycle]]=28,F1164=28),AND(טבלה1013[[#This Row],[LengthofCycle]]=35,F1164=35)),1,""),"")</f>
        <v/>
      </c>
      <c r="J1165" s="1" t="str">
        <f>IF(AND(טבלה1013[[#This Row],[וסת השבוע]]=1,I1164=1,טבלה1013[[#This Row],[CycleNumber]]&gt;B1164),1,"")</f>
        <v/>
      </c>
      <c r="K1165" s="1" t="str">
        <f>IF(טבלה1013[[#This Row],[CycleNumber]]=1,"",IF(טבלה1013[[#This Row],[וסת השבוע]]=1,0,IF(K1164="","",IF(K1164=0,IF(טבלה1013[[#This Row],[LengthofCycle]]=28,0,1),IF(K1164=1,IF(טבלה1013[[#This Row],[LengthofCycle]]+F1164=28*2,0,2),IF(K1164=2,IF(טבלה1013[[#This Row],[LengthofCycle]]+F1164+F1163=28*3,0,3),""))))))</f>
        <v/>
      </c>
      <c r="L1165" s="1" t="str">
        <f>IF(טבלה1013[[#This Row],[וסת השבוע]]=1,IF(טבלה1013[[#This Row],[וסת השבוע וההפלגה ביחד]]=1,L1164+1,0),IF(AND(טבלה1013[[#This Row],[CycleNumber]]&gt;B1164,טבלה1013[[#This Row],[CycleNumber]]&gt;1),IF(טבלה1013[[#This Row],[וסת השבוע פעיל?]]&lt;&gt;"",L1164+1,""),""))</f>
        <v/>
      </c>
      <c r="M1165" s="1" t="str">
        <f>IF(AND(טבלה1013[[#This Row],[וסת השבוע פעיל?]]&lt;&gt;"",טבלה1013[[#This Row],[CycleNumber]]&lt;B1166,B1166&lt;&gt;"",טבלה1013[[#This Row],[וסת השבוע פעיל?]]&lt;3),IF(K1166=0,IF(AND(טבלה1013[[#This Row],[וסת השבוע פעיל?]]&gt;0,I1166=1),0,1),0),"")</f>
        <v/>
      </c>
      <c r="N1165" s="1" t="str">
        <f t="shared" ref="N1165:N1228" si="96">IF(M1164&lt;&gt;"",IF(K1164=0,28+1,IF(K1164=1,2*28-F1164+1,IF(K1164=2,3*28-F1164-F1163+1,""))),"")</f>
        <v/>
      </c>
      <c r="O1165" s="1" t="str">
        <f>IF(AND(טבלה1013[[#This Row],[חיזוי - שבוע]]=1,J1166=1),1,"")</f>
        <v/>
      </c>
      <c r="P1165" s="1" t="str">
        <f>IF(AND(טבלה1013[[#This Row],[חיזוי טוב עם הפלגה?]]=1,טבלה1013[[#This Row],[וסת קבוע אחרון]]&lt;&gt;28,X1164=1),1,"")</f>
        <v/>
      </c>
      <c r="Q1165" s="1" t="str">
        <f>IF(AND(טבלה1013[[#This Row],[וסת השבוע פעיל?]]&lt;3,OR(טבלה1013[[#This Row],[CycleNumber]]&gt;B1166,B1166="")),1,"")</f>
        <v/>
      </c>
      <c r="R1165" s="1" t="str">
        <f>IF(טבלה1013[[#This Row],[האישה קבעה וסת שבוע?]]=1,IF(טבלה1013[[#This Row],[וסת השבוע פעיל?]]&lt;3,1,0),"")</f>
        <v/>
      </c>
      <c r="S11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5" s="1" t="str">
        <f t="shared" si="93"/>
        <v/>
      </c>
      <c r="U1165" s="1" t="str">
        <f t="shared" si="94"/>
        <v/>
      </c>
      <c r="V1165" s="1" t="str">
        <f t="shared" si="95"/>
        <v/>
      </c>
      <c r="W1165" s="1" t="str">
        <f>IF(טבלה1013[[#This Row],[3 הפלגות זהות]]="","",IF(טבלה1013[[#This Row],[3 הפלגות זהות]]=1,טבלה1013[[#This Row],[LengthofCycle]],W1164))</f>
        <v/>
      </c>
      <c r="Y1165" s="1" t="str">
        <f>IF(OR(טבלה1013[[#This Row],[הווסת פעיל?]]=0,טבלה1013[[#This Row],[הווסת פעיל?]]=""),"",SUM(Y1164,טבלה1013[[#This Row],[הווסת פעיל?]]))</f>
        <v/>
      </c>
      <c r="Z1165" s="1" t="str">
        <f>IF(AND(טבלה1013[[#This Row],[כמה מחזורים עד עקירה]]&lt;&gt;"",Y1166=""),טבלה1013[[#This Row],[כמה מחזורים עד עקירה]],"")</f>
        <v/>
      </c>
      <c r="AA1165" s="1" t="str">
        <f>IF(AND(טבלה1013[[#This Row],[הווסת פעיל?]]=1,טבלה1013[[#This Row],[וסת קבוע אחרון]]&lt;&gt;W1164),טבלה1013[[#This Row],[וסת קבוע אחרון]],"")</f>
        <v/>
      </c>
      <c r="AB1165" s="1" t="str">
        <f>IF(AND(טבלה1013[[#This Row],[הווסת פעיל?]]=1,X1164=0,טבלה1013[[#This Row],[וסת קבוע אחרון]]=W1164),טבלה1013[[#This Row],[וסת קבוע אחרון]],"")</f>
        <v/>
      </c>
      <c r="AC1165" s="1" t="str">
        <f>IF(AND(טבלה1013[[#This Row],[הווסת פעיל?]]=1,X1164=0,טבלה1013[[#This Row],[וסת קבוע אחרון]]&lt;&gt;W1164),1,"")</f>
        <v/>
      </c>
      <c r="AD1165" s="1" t="str">
        <f>IF(AND(טבלה1013[[#This Row],[הווסת פעיל?]]&lt;&gt;"",B1166=1),טבלה1013[[#This Row],[CycleNumber]],"")</f>
        <v/>
      </c>
      <c r="AE1165" s="1" t="str">
        <f>IF(AND(טבלה1013[[#This Row],[הווסת פעיל?]]&lt;&gt;"",X1164=""),טבלה1013[[#This Row],[CycleNumber]],"")</f>
        <v/>
      </c>
      <c r="AF1165" s="1" t="str">
        <f>IF(B1166=1,"",IF(טבלה1013[[#This Row],[הווסת פעיל?]]=1,IF(טבלה1013[[#This Row],[וסת קבוע אחרון]]=F1166,1,0),""))</f>
        <v/>
      </c>
      <c r="AG1165" s="1" t="str">
        <f>IF(B1166=1,"",IF(טבלה1013[[#This Row],[הווסת פעיל?]]=1,IF(OR(טבלה1013[[#This Row],[וסת קבוע אחרון]]=F1166,F1166=טבלה1013[[#This Row],[LengthofCycle]]),1,0),""))</f>
        <v/>
      </c>
      <c r="AH1165" s="1" t="str">
        <f>IF(B1166=1,"",IF(טבלה1013[[#This Row],[הווסת פעיל?]]=1,IF(OR(טבלה1013[[#This Row],[וסת קבוע אחרון]]=F1166,F1166=טבלה1013[[#This Row],[LengthofCycle]],AND(טבלה1013[[#This Row],[LengthofCycle]]&lt;&gt;טבלה1013[[#This Row],[וסת קבוע אחרון]],OR(F1166=28,F1166=29))),1,0),""))</f>
        <v/>
      </c>
      <c r="AI1165" s="1" t="str">
        <f>IF(AND(טבלה1013[[#This Row],[הווסת פעיל?]]=1,B1166=1),1,"")</f>
        <v/>
      </c>
      <c r="AJ1165" s="4">
        <f>IF(AND(טבלה1013[[#This Row],[הווסת פעיל?]]&lt;&gt;1,B1166&lt;&gt;1,B1166&lt;&gt;""),IF(טבלה1013[[#This Row],[LengthofCycle]]=F1166,1,0),"")</f>
        <v>0</v>
      </c>
      <c r="AK1165" s="4">
        <f>IF(AND(טבלה1013[[#This Row],[הווסת פעיל?]]&lt;&gt;1,B1166&lt;&gt;1,B1166&lt;&gt;""),IF(OR(טבלה1013[[#This Row],[LengthofCycle]]=F1166,F1166=29),1,0),"")</f>
        <v>0</v>
      </c>
      <c r="AL1165" s="4">
        <f>IF(AND(טבלה1013[[#This Row],[הווסת פעיל?]]&lt;&gt;1,B1166&lt;&gt;1,B1166&lt;&gt;""),IF(OR(טבלה1013[[#This Row],[LengthofCycle]]=F1166,F1166=29,F1166=28),1,0),"")</f>
        <v>0</v>
      </c>
    </row>
    <row r="1166" spans="1:38" x14ac:dyDescent="0.25">
      <c r="A1166" s="1" t="s">
        <v>151</v>
      </c>
      <c r="B1166" s="1">
        <v>2</v>
      </c>
      <c r="C1166" s="1">
        <v>1</v>
      </c>
      <c r="D1166" s="1">
        <v>1</v>
      </c>
      <c r="E1166" s="1">
        <v>0</v>
      </c>
      <c r="F1166" s="1">
        <v>32</v>
      </c>
      <c r="G1166" s="1">
        <f>טבלה1013[[#This Row],[LengthofCycle]]+1</f>
        <v>33</v>
      </c>
      <c r="H1166" s="1" t="str">
        <f>IF(IFERROR(LOOKUP(טבלה1013[[#This Row],[ClientID]],קביעויות[השבוע]),FALSE)=טבלה1013[[#This Row],[ClientID]],1,"")</f>
        <v/>
      </c>
      <c r="I1166" s="1" t="str">
        <f>IF(AND(טבלה1013[[#This Row],[CycleNumber]]&gt;1,OR(B1167="",טבלה1013[[#This Row],[CycleNumber]]&gt;B1165)),IF(OR(AND(טבלה1013[[#This Row],[LengthofCycle]]=28,F1165=28),AND(טבלה1013[[#This Row],[LengthofCycle]]=35,F1165=35)),1,""),"")</f>
        <v/>
      </c>
      <c r="J1166" s="1" t="str">
        <f>IF(AND(טבלה1013[[#This Row],[וסת השבוע]]=1,I1165=1,טבלה1013[[#This Row],[CycleNumber]]&gt;B1165),1,"")</f>
        <v/>
      </c>
      <c r="K1166" s="1" t="str">
        <f>IF(טבלה1013[[#This Row],[CycleNumber]]=1,"",IF(טבלה1013[[#This Row],[וסת השבוע]]=1,0,IF(K1165="","",IF(K1165=0,IF(טבלה1013[[#This Row],[LengthofCycle]]=28,0,1),IF(K1165=1,IF(טבלה1013[[#This Row],[LengthofCycle]]+F1165=28*2,0,2),IF(K1165=2,IF(טבלה1013[[#This Row],[LengthofCycle]]+F1165+F1164=28*3,0,3),""))))))</f>
        <v/>
      </c>
      <c r="L1166" s="1" t="str">
        <f>IF(טבלה1013[[#This Row],[וסת השבוע]]=1,IF(טבלה1013[[#This Row],[וסת השבוע וההפלגה ביחד]]=1,L1165+1,0),IF(AND(טבלה1013[[#This Row],[CycleNumber]]&gt;B1165,טבלה1013[[#This Row],[CycleNumber]]&gt;1),IF(טבלה1013[[#This Row],[וסת השבוע פעיל?]]&lt;&gt;"",L1165+1,""),""))</f>
        <v/>
      </c>
      <c r="M1166" s="1" t="str">
        <f>IF(AND(טבלה1013[[#This Row],[וסת השבוע פעיל?]]&lt;&gt;"",טבלה1013[[#This Row],[CycleNumber]]&lt;B1167,B1167&lt;&gt;"",טבלה1013[[#This Row],[וסת השבוע פעיל?]]&lt;3),IF(K1167=0,IF(AND(טבלה1013[[#This Row],[וסת השבוע פעיל?]]&gt;0,I1167=1),0,1),0),"")</f>
        <v/>
      </c>
      <c r="N1166" s="1" t="str">
        <f t="shared" si="96"/>
        <v/>
      </c>
      <c r="O1166" s="1" t="str">
        <f>IF(AND(טבלה1013[[#This Row],[חיזוי - שבוע]]=1,J1167=1),1,"")</f>
        <v/>
      </c>
      <c r="P1166" s="1" t="str">
        <f>IF(AND(טבלה1013[[#This Row],[חיזוי טוב עם הפלגה?]]=1,טבלה1013[[#This Row],[וסת קבוע אחרון]]&lt;&gt;28,X1165=1),1,"")</f>
        <v/>
      </c>
      <c r="Q1166" s="1" t="str">
        <f>IF(AND(טבלה1013[[#This Row],[וסת השבוע פעיל?]]&lt;3,OR(טבלה1013[[#This Row],[CycleNumber]]&gt;B1167,B1167="")),1,"")</f>
        <v/>
      </c>
      <c r="R1166" s="1" t="str">
        <f>IF(טבלה1013[[#This Row],[האישה קבעה וסת שבוע?]]=1,IF(טבלה1013[[#This Row],[וסת השבוע פעיל?]]&lt;3,1,0),"")</f>
        <v/>
      </c>
      <c r="S11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6" s="1" t="str">
        <f t="shared" si="93"/>
        <v/>
      </c>
      <c r="U1166" s="1" t="str">
        <f t="shared" si="94"/>
        <v/>
      </c>
      <c r="V1166" s="1" t="str">
        <f t="shared" si="95"/>
        <v/>
      </c>
      <c r="W1166" s="1" t="str">
        <f>IF(טבלה1013[[#This Row],[3 הפלגות זהות]]="","",IF(טבלה1013[[#This Row],[3 הפלגות זהות]]=1,טבלה1013[[#This Row],[LengthofCycle]],W1165))</f>
        <v/>
      </c>
      <c r="Y1166" s="1" t="str">
        <f>IF(OR(טבלה1013[[#This Row],[הווסת פעיל?]]=0,טבלה1013[[#This Row],[הווסת פעיל?]]=""),"",SUM(Y1165,טבלה1013[[#This Row],[הווסת פעיל?]]))</f>
        <v/>
      </c>
      <c r="Z1166" s="1" t="str">
        <f>IF(AND(טבלה1013[[#This Row],[כמה מחזורים עד עקירה]]&lt;&gt;"",Y1167=""),טבלה1013[[#This Row],[כמה מחזורים עד עקירה]],"")</f>
        <v/>
      </c>
      <c r="AA1166" s="1" t="str">
        <f>IF(AND(טבלה1013[[#This Row],[הווסת פעיל?]]=1,טבלה1013[[#This Row],[וסת קבוע אחרון]]&lt;&gt;W1165),טבלה1013[[#This Row],[וסת קבוע אחרון]],"")</f>
        <v/>
      </c>
      <c r="AB1166" s="1" t="str">
        <f>IF(AND(טבלה1013[[#This Row],[הווסת פעיל?]]=1,X1165=0,טבלה1013[[#This Row],[וסת קבוע אחרון]]=W1165),טבלה1013[[#This Row],[וסת קבוע אחרון]],"")</f>
        <v/>
      </c>
      <c r="AC1166" s="1" t="str">
        <f>IF(AND(טבלה1013[[#This Row],[הווסת פעיל?]]=1,X1165=0,טבלה1013[[#This Row],[וסת קבוע אחרון]]&lt;&gt;W1165),1,"")</f>
        <v/>
      </c>
      <c r="AD1166" s="1" t="str">
        <f>IF(AND(טבלה1013[[#This Row],[הווסת פעיל?]]&lt;&gt;"",B1167=1),טבלה1013[[#This Row],[CycleNumber]],"")</f>
        <v/>
      </c>
      <c r="AE1166" s="1" t="str">
        <f>IF(AND(טבלה1013[[#This Row],[הווסת פעיל?]]&lt;&gt;"",X1165=""),טבלה1013[[#This Row],[CycleNumber]],"")</f>
        <v/>
      </c>
      <c r="AF1166" s="1" t="str">
        <f>IF(B1167=1,"",IF(טבלה1013[[#This Row],[הווסת פעיל?]]=1,IF(טבלה1013[[#This Row],[וסת קבוע אחרון]]=F1167,1,0),""))</f>
        <v/>
      </c>
      <c r="AG1166" s="1" t="str">
        <f>IF(B1167=1,"",IF(טבלה1013[[#This Row],[הווסת פעיל?]]=1,IF(OR(טבלה1013[[#This Row],[וסת קבוע אחרון]]=F1167,F1167=טבלה1013[[#This Row],[LengthofCycle]]),1,0),""))</f>
        <v/>
      </c>
      <c r="AH1166" s="1" t="str">
        <f>IF(B1167=1,"",IF(טבלה1013[[#This Row],[הווסת פעיל?]]=1,IF(OR(טבלה1013[[#This Row],[וסת קבוע אחרון]]=F1167,F1167=טבלה1013[[#This Row],[LengthofCycle]],AND(טבלה1013[[#This Row],[LengthofCycle]]&lt;&gt;טבלה1013[[#This Row],[וסת קבוע אחרון]],OR(F1167=28,F1167=29))),1,0),""))</f>
        <v/>
      </c>
      <c r="AI1166" s="1" t="str">
        <f>IF(AND(טבלה1013[[#This Row],[הווסת פעיל?]]=1,B1167=1),1,"")</f>
        <v/>
      </c>
      <c r="AJ1166" s="4">
        <f>IF(AND(טבלה1013[[#This Row],[הווסת פעיל?]]&lt;&gt;1,B1167&lt;&gt;1,B1167&lt;&gt;""),IF(טבלה1013[[#This Row],[LengthofCycle]]=F1167,1,0),"")</f>
        <v>0</v>
      </c>
      <c r="AK1166" s="4">
        <f>IF(AND(טבלה1013[[#This Row],[הווסת פעיל?]]&lt;&gt;1,B1167&lt;&gt;1,B1167&lt;&gt;""),IF(OR(טבלה1013[[#This Row],[LengthofCycle]]=F1167,F1167=29),1,0),"")</f>
        <v>0</v>
      </c>
      <c r="AL1166" s="4">
        <f>IF(AND(טבלה1013[[#This Row],[הווסת פעיל?]]&lt;&gt;1,B1167&lt;&gt;1,B1167&lt;&gt;""),IF(OR(טבלה1013[[#This Row],[LengthofCycle]]=F1167,F1167=29,F1167=28),1,0),"")</f>
        <v>0</v>
      </c>
    </row>
    <row r="1167" spans="1:38" x14ac:dyDescent="0.25">
      <c r="A1167" s="1" t="s">
        <v>151</v>
      </c>
      <c r="B1167" s="1">
        <v>3</v>
      </c>
      <c r="C1167" s="1">
        <v>1</v>
      </c>
      <c r="D1167" s="1">
        <v>0</v>
      </c>
      <c r="E1167" s="1">
        <v>0</v>
      </c>
      <c r="F1167" s="1">
        <v>31</v>
      </c>
      <c r="G1167" s="1">
        <f>טבלה1013[[#This Row],[LengthofCycle]]+1</f>
        <v>32</v>
      </c>
      <c r="H1167" s="1" t="str">
        <f>IF(IFERROR(LOOKUP(טבלה1013[[#This Row],[ClientID]],קביעויות[השבוע]),FALSE)=טבלה1013[[#This Row],[ClientID]],1,"")</f>
        <v/>
      </c>
      <c r="I1167" s="1" t="str">
        <f>IF(AND(טבלה1013[[#This Row],[CycleNumber]]&gt;1,OR(B1168="",טבלה1013[[#This Row],[CycleNumber]]&gt;B1166)),IF(OR(AND(טבלה1013[[#This Row],[LengthofCycle]]=28,F1166=28),AND(טבלה1013[[#This Row],[LengthofCycle]]=35,F1166=35)),1,""),"")</f>
        <v/>
      </c>
      <c r="J1167" s="1" t="str">
        <f>IF(AND(טבלה1013[[#This Row],[וסת השבוע]]=1,I1166=1,טבלה1013[[#This Row],[CycleNumber]]&gt;B1166),1,"")</f>
        <v/>
      </c>
      <c r="K1167" s="1" t="str">
        <f>IF(טבלה1013[[#This Row],[CycleNumber]]=1,"",IF(טבלה1013[[#This Row],[וסת השבוע]]=1,0,IF(K1166="","",IF(K1166=0,IF(טבלה1013[[#This Row],[LengthofCycle]]=28,0,1),IF(K1166=1,IF(טבלה1013[[#This Row],[LengthofCycle]]+F1166=28*2,0,2),IF(K1166=2,IF(טבלה1013[[#This Row],[LengthofCycle]]+F1166+F1165=28*3,0,3),""))))))</f>
        <v/>
      </c>
      <c r="L1167" s="1" t="str">
        <f>IF(טבלה1013[[#This Row],[וסת השבוע]]=1,IF(טבלה1013[[#This Row],[וסת השבוע וההפלגה ביחד]]=1,L1166+1,0),IF(AND(טבלה1013[[#This Row],[CycleNumber]]&gt;B1166,טבלה1013[[#This Row],[CycleNumber]]&gt;1),IF(טבלה1013[[#This Row],[וסת השבוע פעיל?]]&lt;&gt;"",L1166+1,""),""))</f>
        <v/>
      </c>
      <c r="M1167" s="1" t="str">
        <f>IF(AND(טבלה1013[[#This Row],[וסת השבוע פעיל?]]&lt;&gt;"",טבלה1013[[#This Row],[CycleNumber]]&lt;B1168,B1168&lt;&gt;"",טבלה1013[[#This Row],[וסת השבוע פעיל?]]&lt;3),IF(K1168=0,IF(AND(טבלה1013[[#This Row],[וסת השבוע פעיל?]]&gt;0,I1168=1),0,1),0),"")</f>
        <v/>
      </c>
      <c r="N1167" s="1" t="str">
        <f t="shared" si="96"/>
        <v/>
      </c>
      <c r="O1167" s="1" t="str">
        <f>IF(AND(טבלה1013[[#This Row],[חיזוי - שבוע]]=1,J1168=1),1,"")</f>
        <v/>
      </c>
      <c r="P1167" s="1" t="str">
        <f>IF(AND(טבלה1013[[#This Row],[חיזוי טוב עם הפלגה?]]=1,טבלה1013[[#This Row],[וסת קבוע אחרון]]&lt;&gt;28,X1166=1),1,"")</f>
        <v/>
      </c>
      <c r="Q1167" s="1" t="str">
        <f>IF(AND(טבלה1013[[#This Row],[וסת השבוע פעיל?]]&lt;3,OR(טבלה1013[[#This Row],[CycleNumber]]&gt;B1168,B1168="")),1,"")</f>
        <v/>
      </c>
      <c r="R1167" s="1" t="str">
        <f>IF(טבלה1013[[#This Row],[האישה קבעה וסת שבוע?]]=1,IF(טבלה1013[[#This Row],[וסת השבוע פעיל?]]&lt;3,1,0),"")</f>
        <v/>
      </c>
      <c r="S11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7" s="1">
        <f t="shared" si="93"/>
        <v>0</v>
      </c>
      <c r="U1167" s="1" t="str">
        <f t="shared" si="94"/>
        <v/>
      </c>
      <c r="V1167" s="1" t="str">
        <f t="shared" si="95"/>
        <v/>
      </c>
      <c r="W1167" s="1" t="str">
        <f>IF(טבלה1013[[#This Row],[3 הפלגות זהות]]="","",IF(טבלה1013[[#This Row],[3 הפלגות זהות]]=1,טבלה1013[[#This Row],[LengthofCycle]],W1166))</f>
        <v/>
      </c>
      <c r="Y1167" s="1" t="str">
        <f>IF(OR(טבלה1013[[#This Row],[הווסת פעיל?]]=0,טבלה1013[[#This Row],[הווסת פעיל?]]=""),"",SUM(Y1166,טבלה1013[[#This Row],[הווסת פעיל?]]))</f>
        <v/>
      </c>
      <c r="Z1167" s="1" t="str">
        <f>IF(AND(טבלה1013[[#This Row],[כמה מחזורים עד עקירה]]&lt;&gt;"",Y1168=""),טבלה1013[[#This Row],[כמה מחזורים עד עקירה]],"")</f>
        <v/>
      </c>
      <c r="AA1167" s="1" t="str">
        <f>IF(AND(טבלה1013[[#This Row],[הווסת פעיל?]]=1,טבלה1013[[#This Row],[וסת קבוע אחרון]]&lt;&gt;W1166),טבלה1013[[#This Row],[וסת קבוע אחרון]],"")</f>
        <v/>
      </c>
      <c r="AB1167" s="1" t="str">
        <f>IF(AND(טבלה1013[[#This Row],[הווסת פעיל?]]=1,X1166=0,טבלה1013[[#This Row],[וסת קבוע אחרון]]=W1166),טבלה1013[[#This Row],[וסת קבוע אחרון]],"")</f>
        <v/>
      </c>
      <c r="AC1167" s="1" t="str">
        <f>IF(AND(טבלה1013[[#This Row],[הווסת פעיל?]]=1,X1166=0,טבלה1013[[#This Row],[וסת קבוע אחרון]]&lt;&gt;W1166),1,"")</f>
        <v/>
      </c>
      <c r="AD1167" s="1" t="str">
        <f>IF(AND(טבלה1013[[#This Row],[הווסת פעיל?]]&lt;&gt;"",B1168=1),טבלה1013[[#This Row],[CycleNumber]],"")</f>
        <v/>
      </c>
      <c r="AE1167" s="1" t="str">
        <f>IF(AND(טבלה1013[[#This Row],[הווסת פעיל?]]&lt;&gt;"",X1166=""),טבלה1013[[#This Row],[CycleNumber]],"")</f>
        <v/>
      </c>
      <c r="AF1167" s="1" t="str">
        <f>IF(B1168=1,"",IF(טבלה1013[[#This Row],[הווסת פעיל?]]=1,IF(טבלה1013[[#This Row],[וסת קבוע אחרון]]=F1168,1,0),""))</f>
        <v/>
      </c>
      <c r="AG1167" s="1" t="str">
        <f>IF(B1168=1,"",IF(טבלה1013[[#This Row],[הווסת פעיל?]]=1,IF(OR(טבלה1013[[#This Row],[וסת קבוע אחרון]]=F1168,F1168=טבלה1013[[#This Row],[LengthofCycle]]),1,0),""))</f>
        <v/>
      </c>
      <c r="AH1167" s="1" t="str">
        <f>IF(B1168=1,"",IF(טבלה1013[[#This Row],[הווסת פעיל?]]=1,IF(OR(טבלה1013[[#This Row],[וסת קבוע אחרון]]=F1168,F1168=טבלה1013[[#This Row],[LengthofCycle]],AND(טבלה1013[[#This Row],[LengthofCycle]]&lt;&gt;טבלה1013[[#This Row],[וסת קבוע אחרון]],OR(F1168=28,F1168=29))),1,0),""))</f>
        <v/>
      </c>
      <c r="AI1167" s="1" t="str">
        <f>IF(AND(טבלה1013[[#This Row],[הווסת פעיל?]]=1,B1168=1),1,"")</f>
        <v/>
      </c>
      <c r="AJ1167" s="4">
        <f>IF(AND(טבלה1013[[#This Row],[הווסת פעיל?]]&lt;&gt;1,B1168&lt;&gt;1,B1168&lt;&gt;""),IF(טבלה1013[[#This Row],[LengthofCycle]]=F1168,1,0),"")</f>
        <v>0</v>
      </c>
      <c r="AK1167" s="4">
        <f>IF(AND(טבלה1013[[#This Row],[הווסת פעיל?]]&lt;&gt;1,B1168&lt;&gt;1,B1168&lt;&gt;""),IF(OR(טבלה1013[[#This Row],[LengthofCycle]]=F1168,F1168=29),1,0),"")</f>
        <v>0</v>
      </c>
      <c r="AL1167" s="4">
        <f>IF(AND(טבלה1013[[#This Row],[הווסת פעיל?]]&lt;&gt;1,B1168&lt;&gt;1,B1168&lt;&gt;""),IF(OR(טבלה1013[[#This Row],[LengthofCycle]]=F1168,F1168=29,F1168=28),1,0),"")</f>
        <v>0</v>
      </c>
    </row>
    <row r="1168" spans="1:38" x14ac:dyDescent="0.25">
      <c r="A1168" s="1" t="s">
        <v>151</v>
      </c>
      <c r="B1168" s="1">
        <v>4</v>
      </c>
      <c r="C1168" s="1">
        <v>1</v>
      </c>
      <c r="D1168" s="1">
        <v>1</v>
      </c>
      <c r="E1168" s="1">
        <v>0</v>
      </c>
      <c r="F1168" s="1">
        <v>32</v>
      </c>
      <c r="G1168" s="1">
        <f>טבלה1013[[#This Row],[LengthofCycle]]+1</f>
        <v>33</v>
      </c>
      <c r="H1168" s="1" t="str">
        <f>IF(IFERROR(LOOKUP(טבלה1013[[#This Row],[ClientID]],קביעויות[השבוע]),FALSE)=טבלה1013[[#This Row],[ClientID]],1,"")</f>
        <v/>
      </c>
      <c r="I1168" s="1" t="str">
        <f>IF(AND(טבלה1013[[#This Row],[CycleNumber]]&gt;1,OR(B1169="",טבלה1013[[#This Row],[CycleNumber]]&gt;B1167)),IF(OR(AND(טבלה1013[[#This Row],[LengthofCycle]]=28,F1167=28),AND(טבלה1013[[#This Row],[LengthofCycle]]=35,F1167=35)),1,""),"")</f>
        <v/>
      </c>
      <c r="J1168" s="1" t="str">
        <f>IF(AND(טבלה1013[[#This Row],[וסת השבוע]]=1,I1167=1,טבלה1013[[#This Row],[CycleNumber]]&gt;B1167),1,"")</f>
        <v/>
      </c>
      <c r="K1168" s="1" t="str">
        <f>IF(טבלה1013[[#This Row],[CycleNumber]]=1,"",IF(טבלה1013[[#This Row],[וסת השבוע]]=1,0,IF(K1167="","",IF(K1167=0,IF(טבלה1013[[#This Row],[LengthofCycle]]=28,0,1),IF(K1167=1,IF(טבלה1013[[#This Row],[LengthofCycle]]+F1167=28*2,0,2),IF(K1167=2,IF(טבלה1013[[#This Row],[LengthofCycle]]+F1167+F1166=28*3,0,3),""))))))</f>
        <v/>
      </c>
      <c r="L1168" s="1" t="str">
        <f>IF(טבלה1013[[#This Row],[וסת השבוע]]=1,IF(טבלה1013[[#This Row],[וסת השבוע וההפלגה ביחד]]=1,L1167+1,0),IF(AND(טבלה1013[[#This Row],[CycleNumber]]&gt;B1167,טבלה1013[[#This Row],[CycleNumber]]&gt;1),IF(טבלה1013[[#This Row],[וסת השבוע פעיל?]]&lt;&gt;"",L1167+1,""),""))</f>
        <v/>
      </c>
      <c r="M1168" s="1" t="str">
        <f>IF(AND(טבלה1013[[#This Row],[וסת השבוע פעיל?]]&lt;&gt;"",טבלה1013[[#This Row],[CycleNumber]]&lt;B1169,B1169&lt;&gt;"",טבלה1013[[#This Row],[וסת השבוע פעיל?]]&lt;3),IF(K1169=0,IF(AND(טבלה1013[[#This Row],[וסת השבוע פעיל?]]&gt;0,I1169=1),0,1),0),"")</f>
        <v/>
      </c>
      <c r="N1168" s="1" t="str">
        <f t="shared" si="96"/>
        <v/>
      </c>
      <c r="O1168" s="1" t="str">
        <f>IF(AND(טבלה1013[[#This Row],[חיזוי - שבוע]]=1,J1169=1),1,"")</f>
        <v/>
      </c>
      <c r="P1168" s="1" t="str">
        <f>IF(AND(טבלה1013[[#This Row],[חיזוי טוב עם הפלגה?]]=1,טבלה1013[[#This Row],[וסת קבוע אחרון]]&lt;&gt;28,X1167=1),1,"")</f>
        <v/>
      </c>
      <c r="Q1168" s="1" t="str">
        <f>IF(AND(טבלה1013[[#This Row],[וסת השבוע פעיל?]]&lt;3,OR(טבלה1013[[#This Row],[CycleNumber]]&gt;B1169,B1169="")),1,"")</f>
        <v/>
      </c>
      <c r="R1168" s="1" t="str">
        <f>IF(טבלה1013[[#This Row],[האישה קבעה וסת שבוע?]]=1,IF(טבלה1013[[#This Row],[וסת השבוע פעיל?]]&lt;3,1,0),"")</f>
        <v/>
      </c>
      <c r="S11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8" s="1">
        <f t="shared" si="93"/>
        <v>0</v>
      </c>
      <c r="U1168" s="1">
        <f t="shared" si="94"/>
        <v>0</v>
      </c>
      <c r="V1168" s="1" t="str">
        <f t="shared" si="95"/>
        <v/>
      </c>
      <c r="W1168" s="1" t="str">
        <f>IF(טבלה1013[[#This Row],[3 הפלגות זהות]]="","",IF(טבלה1013[[#This Row],[3 הפלגות זהות]]=1,טבלה1013[[#This Row],[LengthofCycle]],W1167))</f>
        <v/>
      </c>
      <c r="Y1168" s="1" t="str">
        <f>IF(OR(טבלה1013[[#This Row],[הווסת פעיל?]]=0,טבלה1013[[#This Row],[הווסת פעיל?]]=""),"",SUM(Y1167,טבלה1013[[#This Row],[הווסת פעיל?]]))</f>
        <v/>
      </c>
      <c r="Z1168" s="1" t="str">
        <f>IF(AND(טבלה1013[[#This Row],[כמה מחזורים עד עקירה]]&lt;&gt;"",Y1169=""),טבלה1013[[#This Row],[כמה מחזורים עד עקירה]],"")</f>
        <v/>
      </c>
      <c r="AA1168" s="1" t="str">
        <f>IF(AND(טבלה1013[[#This Row],[הווסת פעיל?]]=1,טבלה1013[[#This Row],[וסת קבוע אחרון]]&lt;&gt;W1167),טבלה1013[[#This Row],[וסת קבוע אחרון]],"")</f>
        <v/>
      </c>
      <c r="AB1168" s="1" t="str">
        <f>IF(AND(טבלה1013[[#This Row],[הווסת פעיל?]]=1,X1167=0,טבלה1013[[#This Row],[וסת קבוע אחרון]]=W1167),טבלה1013[[#This Row],[וסת קבוע אחרון]],"")</f>
        <v/>
      </c>
      <c r="AC1168" s="1" t="str">
        <f>IF(AND(טבלה1013[[#This Row],[הווסת פעיל?]]=1,X1167=0,טבלה1013[[#This Row],[וסת קבוע אחרון]]&lt;&gt;W1167),1,"")</f>
        <v/>
      </c>
      <c r="AD1168" s="1" t="str">
        <f>IF(AND(טבלה1013[[#This Row],[הווסת פעיל?]]&lt;&gt;"",B1169=1),טבלה1013[[#This Row],[CycleNumber]],"")</f>
        <v/>
      </c>
      <c r="AE1168" s="1" t="str">
        <f>IF(AND(טבלה1013[[#This Row],[הווסת פעיל?]]&lt;&gt;"",X1167=""),טבלה1013[[#This Row],[CycleNumber]],"")</f>
        <v/>
      </c>
      <c r="AF1168" s="1" t="str">
        <f>IF(B1169=1,"",IF(טבלה1013[[#This Row],[הווסת פעיל?]]=1,IF(טבלה1013[[#This Row],[וסת קבוע אחרון]]=F1169,1,0),""))</f>
        <v/>
      </c>
      <c r="AG1168" s="1" t="str">
        <f>IF(B1169=1,"",IF(טבלה1013[[#This Row],[הווסת פעיל?]]=1,IF(OR(טבלה1013[[#This Row],[וסת קבוע אחרון]]=F1169,F1169=טבלה1013[[#This Row],[LengthofCycle]]),1,0),""))</f>
        <v/>
      </c>
      <c r="AH1168" s="1" t="str">
        <f>IF(B1169=1,"",IF(טבלה1013[[#This Row],[הווסת פעיל?]]=1,IF(OR(טבלה1013[[#This Row],[וסת קבוע אחרון]]=F1169,F1169=טבלה1013[[#This Row],[LengthofCycle]],AND(טבלה1013[[#This Row],[LengthofCycle]]&lt;&gt;טבלה1013[[#This Row],[וסת קבוע אחרון]],OR(F1169=28,F1169=29))),1,0),""))</f>
        <v/>
      </c>
      <c r="AI1168" s="1" t="str">
        <f>IF(AND(טבלה1013[[#This Row],[הווסת פעיל?]]=1,B1169=1),1,"")</f>
        <v/>
      </c>
      <c r="AJ1168" s="4">
        <f>IF(AND(טבלה1013[[#This Row],[הווסת פעיל?]]&lt;&gt;1,B1169&lt;&gt;1,B1169&lt;&gt;""),IF(טבלה1013[[#This Row],[LengthofCycle]]=F1169,1,0),"")</f>
        <v>1</v>
      </c>
      <c r="AK1168" s="4">
        <f>IF(AND(טבלה1013[[#This Row],[הווסת פעיל?]]&lt;&gt;1,B1169&lt;&gt;1,B1169&lt;&gt;""),IF(OR(טבלה1013[[#This Row],[LengthofCycle]]=F1169,F1169=29),1,0),"")</f>
        <v>1</v>
      </c>
      <c r="AL1168" s="4">
        <f>IF(AND(טבלה1013[[#This Row],[הווסת פעיל?]]&lt;&gt;1,B1169&lt;&gt;1,B1169&lt;&gt;""),IF(OR(טבלה1013[[#This Row],[LengthofCycle]]=F1169,F1169=29,F1169=28),1,0),"")</f>
        <v>1</v>
      </c>
    </row>
    <row r="1169" spans="1:38" x14ac:dyDescent="0.25">
      <c r="A1169" s="1" t="s">
        <v>151</v>
      </c>
      <c r="B1169" s="1">
        <v>5</v>
      </c>
      <c r="C1169" s="1">
        <v>1</v>
      </c>
      <c r="D1169" s="1">
        <v>1</v>
      </c>
      <c r="E1169" s="1">
        <v>0</v>
      </c>
      <c r="F1169" s="1">
        <v>32</v>
      </c>
      <c r="G1169" s="1">
        <f>טבלה1013[[#This Row],[LengthofCycle]]+1</f>
        <v>33</v>
      </c>
      <c r="H1169" s="1" t="str">
        <f>IF(IFERROR(LOOKUP(טבלה1013[[#This Row],[ClientID]],קביעויות[השבוע]),FALSE)=טבלה1013[[#This Row],[ClientID]],1,"")</f>
        <v/>
      </c>
      <c r="I1169" s="1" t="str">
        <f>IF(AND(טבלה1013[[#This Row],[CycleNumber]]&gt;1,OR(B1170="",טבלה1013[[#This Row],[CycleNumber]]&gt;B1168)),IF(OR(AND(טבלה1013[[#This Row],[LengthofCycle]]=28,F1168=28),AND(טבלה1013[[#This Row],[LengthofCycle]]=35,F1168=35)),1,""),"")</f>
        <v/>
      </c>
      <c r="J1169" s="1" t="str">
        <f>IF(AND(טבלה1013[[#This Row],[וסת השבוע]]=1,I1168=1,טבלה1013[[#This Row],[CycleNumber]]&gt;B1168),1,"")</f>
        <v/>
      </c>
      <c r="K1169" s="1" t="str">
        <f>IF(טבלה1013[[#This Row],[CycleNumber]]=1,"",IF(טבלה1013[[#This Row],[וסת השבוע]]=1,0,IF(K1168="","",IF(K1168=0,IF(טבלה1013[[#This Row],[LengthofCycle]]=28,0,1),IF(K1168=1,IF(טבלה1013[[#This Row],[LengthofCycle]]+F1168=28*2,0,2),IF(K1168=2,IF(טבלה1013[[#This Row],[LengthofCycle]]+F1168+F1167=28*3,0,3),""))))))</f>
        <v/>
      </c>
      <c r="L1169" s="1" t="str">
        <f>IF(טבלה1013[[#This Row],[וסת השבוע]]=1,IF(טבלה1013[[#This Row],[וסת השבוע וההפלגה ביחד]]=1,L1168+1,0),IF(AND(טבלה1013[[#This Row],[CycleNumber]]&gt;B1168,טבלה1013[[#This Row],[CycleNumber]]&gt;1),IF(טבלה1013[[#This Row],[וסת השבוע פעיל?]]&lt;&gt;"",L1168+1,""),""))</f>
        <v/>
      </c>
      <c r="M1169" s="1" t="str">
        <f>IF(AND(טבלה1013[[#This Row],[וסת השבוע פעיל?]]&lt;&gt;"",טבלה1013[[#This Row],[CycleNumber]]&lt;B1170,B1170&lt;&gt;"",טבלה1013[[#This Row],[וסת השבוע פעיל?]]&lt;3),IF(K1170=0,IF(AND(טבלה1013[[#This Row],[וסת השבוע פעיל?]]&gt;0,I1170=1),0,1),0),"")</f>
        <v/>
      </c>
      <c r="N1169" s="1" t="str">
        <f t="shared" si="96"/>
        <v/>
      </c>
      <c r="O1169" s="1" t="str">
        <f>IF(AND(טבלה1013[[#This Row],[חיזוי - שבוע]]=1,J1170=1),1,"")</f>
        <v/>
      </c>
      <c r="P1169" s="1" t="str">
        <f>IF(AND(טבלה1013[[#This Row],[חיזוי טוב עם הפלגה?]]=1,טבלה1013[[#This Row],[וסת קבוע אחרון]]&lt;&gt;28,X1168=1),1,"")</f>
        <v/>
      </c>
      <c r="Q1169" s="1" t="str">
        <f>IF(AND(טבלה1013[[#This Row],[וסת השבוע פעיל?]]&lt;3,OR(טבלה1013[[#This Row],[CycleNumber]]&gt;B1170,B1170="")),1,"")</f>
        <v/>
      </c>
      <c r="R1169" s="1" t="str">
        <f>IF(טבלה1013[[#This Row],[האישה קבעה וסת שבוע?]]=1,IF(טבלה1013[[#This Row],[וסת השבוע פעיל?]]&lt;3,1,0),"")</f>
        <v/>
      </c>
      <c r="S11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69" s="1">
        <f t="shared" si="93"/>
        <v>0</v>
      </c>
      <c r="U1169" s="1">
        <f t="shared" si="94"/>
        <v>0</v>
      </c>
      <c r="V1169" s="1">
        <f t="shared" si="95"/>
        <v>0</v>
      </c>
      <c r="W1169" s="1" t="str">
        <f>IF(טבלה1013[[#This Row],[3 הפלגות זהות]]="","",IF(טבלה1013[[#This Row],[3 הפלגות זהות]]=1,טבלה1013[[#This Row],[LengthofCycle]],W1168))</f>
        <v/>
      </c>
      <c r="Y1169" s="1" t="str">
        <f>IF(OR(טבלה1013[[#This Row],[הווסת פעיל?]]=0,טבלה1013[[#This Row],[הווסת פעיל?]]=""),"",SUM(Y1168,טבלה1013[[#This Row],[הווסת פעיל?]]))</f>
        <v/>
      </c>
      <c r="Z1169" s="1" t="str">
        <f>IF(AND(טבלה1013[[#This Row],[כמה מחזורים עד עקירה]]&lt;&gt;"",Y1170=""),טבלה1013[[#This Row],[כמה מחזורים עד עקירה]],"")</f>
        <v/>
      </c>
      <c r="AA1169" s="1" t="str">
        <f>IF(AND(טבלה1013[[#This Row],[הווסת פעיל?]]=1,טבלה1013[[#This Row],[וסת קבוע אחרון]]&lt;&gt;W1168),טבלה1013[[#This Row],[וסת קבוע אחרון]],"")</f>
        <v/>
      </c>
      <c r="AB1169" s="1" t="str">
        <f>IF(AND(טבלה1013[[#This Row],[הווסת פעיל?]]=1,X1168=0,טבלה1013[[#This Row],[וסת קבוע אחרון]]=W1168),טבלה1013[[#This Row],[וסת קבוע אחרון]],"")</f>
        <v/>
      </c>
      <c r="AC1169" s="1" t="str">
        <f>IF(AND(טבלה1013[[#This Row],[הווסת פעיל?]]=1,X1168=0,טבלה1013[[#This Row],[וסת קבוע אחרון]]&lt;&gt;W1168),1,"")</f>
        <v/>
      </c>
      <c r="AD1169" s="1" t="str">
        <f>IF(AND(טבלה1013[[#This Row],[הווסת פעיל?]]&lt;&gt;"",B1170=1),טבלה1013[[#This Row],[CycleNumber]],"")</f>
        <v/>
      </c>
      <c r="AE1169" s="1" t="str">
        <f>IF(AND(טבלה1013[[#This Row],[הווסת פעיל?]]&lt;&gt;"",X1168=""),טבלה1013[[#This Row],[CycleNumber]],"")</f>
        <v/>
      </c>
      <c r="AF1169" s="1" t="str">
        <f>IF(B1170=1,"",IF(טבלה1013[[#This Row],[הווסת פעיל?]]=1,IF(טבלה1013[[#This Row],[וסת קבוע אחרון]]=F1170,1,0),""))</f>
        <v/>
      </c>
      <c r="AG1169" s="1" t="str">
        <f>IF(B1170=1,"",IF(טבלה1013[[#This Row],[הווסת פעיל?]]=1,IF(OR(טבלה1013[[#This Row],[וסת קבוע אחרון]]=F1170,F1170=טבלה1013[[#This Row],[LengthofCycle]]),1,0),""))</f>
        <v/>
      </c>
      <c r="AH1169" s="1" t="str">
        <f>IF(B1170=1,"",IF(טבלה1013[[#This Row],[הווסת פעיל?]]=1,IF(OR(טבלה1013[[#This Row],[וסת קבוע אחרון]]=F1170,F1170=טבלה1013[[#This Row],[LengthofCycle]],AND(טבלה1013[[#This Row],[LengthofCycle]]&lt;&gt;טבלה1013[[#This Row],[וסת קבוע אחרון]],OR(F1170=28,F1170=29))),1,0),""))</f>
        <v/>
      </c>
      <c r="AI1169" s="1" t="str">
        <f>IF(AND(טבלה1013[[#This Row],[הווסת פעיל?]]=1,B1170=1),1,"")</f>
        <v/>
      </c>
      <c r="AJ1169" s="4">
        <f>IF(AND(טבלה1013[[#This Row],[הווסת פעיל?]]&lt;&gt;1,B1170&lt;&gt;1,B1170&lt;&gt;""),IF(טבלה1013[[#This Row],[LengthofCycle]]=F1170,1,0),"")</f>
        <v>0</v>
      </c>
      <c r="AK1169" s="4">
        <f>IF(AND(טבלה1013[[#This Row],[הווסת פעיל?]]&lt;&gt;1,B1170&lt;&gt;1,B1170&lt;&gt;""),IF(OR(טבלה1013[[#This Row],[LengthofCycle]]=F1170,F1170=29),1,0),"")</f>
        <v>0</v>
      </c>
      <c r="AL1169" s="4">
        <f>IF(AND(טבלה1013[[#This Row],[הווסת פעיל?]]&lt;&gt;1,B1170&lt;&gt;1,B1170&lt;&gt;""),IF(OR(טבלה1013[[#This Row],[LengthofCycle]]=F1170,F1170=29,F1170=28),1,0),"")</f>
        <v>0</v>
      </c>
    </row>
    <row r="1170" spans="1:38" x14ac:dyDescent="0.25">
      <c r="A1170" s="1" t="s">
        <v>151</v>
      </c>
      <c r="B1170" s="1">
        <v>6</v>
      </c>
      <c r="C1170" s="1">
        <v>1</v>
      </c>
      <c r="D1170" s="1">
        <v>1</v>
      </c>
      <c r="E1170" s="1">
        <v>0</v>
      </c>
      <c r="F1170" s="1">
        <v>30</v>
      </c>
      <c r="G1170" s="1">
        <f>טבלה1013[[#This Row],[LengthofCycle]]+1</f>
        <v>31</v>
      </c>
      <c r="H1170" s="1" t="str">
        <f>IF(IFERROR(LOOKUP(טבלה1013[[#This Row],[ClientID]],קביעויות[השבוע]),FALSE)=טבלה1013[[#This Row],[ClientID]],1,"")</f>
        <v/>
      </c>
      <c r="I1170" s="1" t="str">
        <f>IF(AND(טבלה1013[[#This Row],[CycleNumber]]&gt;1,OR(B1171="",טבלה1013[[#This Row],[CycleNumber]]&gt;B1169)),IF(OR(AND(טבלה1013[[#This Row],[LengthofCycle]]=28,F1169=28),AND(טבלה1013[[#This Row],[LengthofCycle]]=35,F1169=35)),1,""),"")</f>
        <v/>
      </c>
      <c r="J1170" s="1" t="str">
        <f>IF(AND(טבלה1013[[#This Row],[וסת השבוע]]=1,I1169=1,טבלה1013[[#This Row],[CycleNumber]]&gt;B1169),1,"")</f>
        <v/>
      </c>
      <c r="K1170" s="1" t="str">
        <f>IF(טבלה1013[[#This Row],[CycleNumber]]=1,"",IF(טבלה1013[[#This Row],[וסת השבוע]]=1,0,IF(K1169="","",IF(K1169=0,IF(טבלה1013[[#This Row],[LengthofCycle]]=28,0,1),IF(K1169=1,IF(טבלה1013[[#This Row],[LengthofCycle]]+F1169=28*2,0,2),IF(K1169=2,IF(טבלה1013[[#This Row],[LengthofCycle]]+F1169+F1168=28*3,0,3),""))))))</f>
        <v/>
      </c>
      <c r="L1170" s="1" t="str">
        <f>IF(טבלה1013[[#This Row],[וסת השבוע]]=1,IF(טבלה1013[[#This Row],[וסת השבוע וההפלגה ביחד]]=1,L1169+1,0),IF(AND(טבלה1013[[#This Row],[CycleNumber]]&gt;B1169,טבלה1013[[#This Row],[CycleNumber]]&gt;1),IF(טבלה1013[[#This Row],[וסת השבוע פעיל?]]&lt;&gt;"",L1169+1,""),""))</f>
        <v/>
      </c>
      <c r="M1170" s="1" t="str">
        <f>IF(AND(טבלה1013[[#This Row],[וסת השבוע פעיל?]]&lt;&gt;"",טבלה1013[[#This Row],[CycleNumber]]&lt;B1171,B1171&lt;&gt;"",טבלה1013[[#This Row],[וסת השבוע פעיל?]]&lt;3),IF(K1171=0,IF(AND(טבלה1013[[#This Row],[וסת השבוע פעיל?]]&gt;0,I1171=1),0,1),0),"")</f>
        <v/>
      </c>
      <c r="N1170" s="1" t="str">
        <f t="shared" si="96"/>
        <v/>
      </c>
      <c r="O1170" s="1" t="str">
        <f>IF(AND(טבלה1013[[#This Row],[חיזוי - שבוע]]=1,J1171=1),1,"")</f>
        <v/>
      </c>
      <c r="P1170" s="1" t="str">
        <f>IF(AND(טבלה1013[[#This Row],[חיזוי טוב עם הפלגה?]]=1,טבלה1013[[#This Row],[וסת קבוע אחרון]]&lt;&gt;28,X1169=1),1,"")</f>
        <v/>
      </c>
      <c r="Q1170" s="1" t="str">
        <f>IF(AND(טבלה1013[[#This Row],[וסת השבוע פעיל?]]&lt;3,OR(טבלה1013[[#This Row],[CycleNumber]]&gt;B1171,B1171="")),1,"")</f>
        <v/>
      </c>
      <c r="R1170" s="1" t="str">
        <f>IF(טבלה1013[[#This Row],[האישה קבעה וסת שבוע?]]=1,IF(טבלה1013[[#This Row],[וסת השבוע פעיל?]]&lt;3,1,0),"")</f>
        <v/>
      </c>
      <c r="S11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0" s="1">
        <f t="shared" si="93"/>
        <v>0</v>
      </c>
      <c r="U1170" s="1">
        <f t="shared" si="94"/>
        <v>0</v>
      </c>
      <c r="V1170" s="1">
        <f t="shared" si="95"/>
        <v>0</v>
      </c>
      <c r="W1170" s="1" t="str">
        <f>IF(טבלה1013[[#This Row],[3 הפלגות זהות]]="","",IF(טבלה1013[[#This Row],[3 הפלגות זהות]]=1,טבלה1013[[#This Row],[LengthofCycle]],W1169))</f>
        <v/>
      </c>
      <c r="Y1170" s="1" t="str">
        <f>IF(OR(טבלה1013[[#This Row],[הווסת פעיל?]]=0,טבלה1013[[#This Row],[הווסת פעיל?]]=""),"",SUM(Y1169,טבלה1013[[#This Row],[הווסת פעיל?]]))</f>
        <v/>
      </c>
      <c r="Z1170" s="1" t="str">
        <f>IF(AND(טבלה1013[[#This Row],[כמה מחזורים עד עקירה]]&lt;&gt;"",Y1171=""),טבלה1013[[#This Row],[כמה מחזורים עד עקירה]],"")</f>
        <v/>
      </c>
      <c r="AA1170" s="1" t="str">
        <f>IF(AND(טבלה1013[[#This Row],[הווסת פעיל?]]=1,טבלה1013[[#This Row],[וסת קבוע אחרון]]&lt;&gt;W1169),טבלה1013[[#This Row],[וסת קבוע אחרון]],"")</f>
        <v/>
      </c>
      <c r="AB1170" s="1" t="str">
        <f>IF(AND(טבלה1013[[#This Row],[הווסת פעיל?]]=1,X1169=0,טבלה1013[[#This Row],[וסת קבוע אחרון]]=W1169),טבלה1013[[#This Row],[וסת קבוע אחרון]],"")</f>
        <v/>
      </c>
      <c r="AC1170" s="1" t="str">
        <f>IF(AND(טבלה1013[[#This Row],[הווסת פעיל?]]=1,X1169=0,טבלה1013[[#This Row],[וסת קבוע אחרון]]&lt;&gt;W1169),1,"")</f>
        <v/>
      </c>
      <c r="AD1170" s="1" t="str">
        <f>IF(AND(טבלה1013[[#This Row],[הווסת פעיל?]]&lt;&gt;"",B1171=1),טבלה1013[[#This Row],[CycleNumber]],"")</f>
        <v/>
      </c>
      <c r="AE1170" s="1" t="str">
        <f>IF(AND(טבלה1013[[#This Row],[הווסת פעיל?]]&lt;&gt;"",X1169=""),טבלה1013[[#This Row],[CycleNumber]],"")</f>
        <v/>
      </c>
      <c r="AF1170" s="1" t="str">
        <f>IF(B1171=1,"",IF(טבלה1013[[#This Row],[הווסת פעיל?]]=1,IF(טבלה1013[[#This Row],[וסת קבוע אחרון]]=F1171,1,0),""))</f>
        <v/>
      </c>
      <c r="AG1170" s="1" t="str">
        <f>IF(B1171=1,"",IF(טבלה1013[[#This Row],[הווסת פעיל?]]=1,IF(OR(טבלה1013[[#This Row],[וסת קבוע אחרון]]=F1171,F1171=טבלה1013[[#This Row],[LengthofCycle]]),1,0),""))</f>
        <v/>
      </c>
      <c r="AH1170" s="1" t="str">
        <f>IF(B1171=1,"",IF(טבלה1013[[#This Row],[הווסת פעיל?]]=1,IF(OR(טבלה1013[[#This Row],[וסת קבוע אחרון]]=F1171,F1171=טבלה1013[[#This Row],[LengthofCycle]],AND(טבלה1013[[#This Row],[LengthofCycle]]&lt;&gt;טבלה1013[[#This Row],[וסת קבוע אחרון]],OR(F1171=28,F1171=29))),1,0),""))</f>
        <v/>
      </c>
      <c r="AI1170" s="1" t="str">
        <f>IF(AND(טבלה1013[[#This Row],[הווסת פעיל?]]=1,B1171=1),1,"")</f>
        <v/>
      </c>
      <c r="AJ1170" s="4">
        <f>IF(AND(טבלה1013[[#This Row],[הווסת פעיל?]]&lt;&gt;1,B1171&lt;&gt;1,B1171&lt;&gt;""),IF(טבלה1013[[#This Row],[LengthofCycle]]=F1171,1,0),"")</f>
        <v>0</v>
      </c>
      <c r="AK1170" s="4">
        <f>IF(AND(טבלה1013[[#This Row],[הווסת פעיל?]]&lt;&gt;1,B1171&lt;&gt;1,B1171&lt;&gt;""),IF(OR(טבלה1013[[#This Row],[LengthofCycle]]=F1171,F1171=29),1,0),"")</f>
        <v>0</v>
      </c>
      <c r="AL1170" s="4">
        <f>IF(AND(טבלה1013[[#This Row],[הווסת פעיל?]]&lt;&gt;1,B1171&lt;&gt;1,B1171&lt;&gt;""),IF(OR(טבלה1013[[#This Row],[LengthofCycle]]=F1171,F1171=29,F1171=28),1,0),"")</f>
        <v>1</v>
      </c>
    </row>
    <row r="1171" spans="1:38" x14ac:dyDescent="0.25">
      <c r="A1171" s="1" t="s">
        <v>151</v>
      </c>
      <c r="B1171" s="1">
        <v>7</v>
      </c>
      <c r="C1171" s="1">
        <v>1</v>
      </c>
      <c r="D1171" s="1">
        <v>1</v>
      </c>
      <c r="E1171" s="1">
        <v>0</v>
      </c>
      <c r="F1171" s="1">
        <v>28</v>
      </c>
      <c r="G1171" s="1">
        <f>טבלה1013[[#This Row],[LengthofCycle]]+1</f>
        <v>29</v>
      </c>
      <c r="H1171" s="1" t="str">
        <f>IF(IFERROR(LOOKUP(טבלה1013[[#This Row],[ClientID]],קביעויות[השבוע]),FALSE)=טבלה1013[[#This Row],[ClientID]],1,"")</f>
        <v/>
      </c>
      <c r="I1171" s="1" t="str">
        <f>IF(AND(טבלה1013[[#This Row],[CycleNumber]]&gt;1,OR(B1172="",טבלה1013[[#This Row],[CycleNumber]]&gt;B1170)),IF(OR(AND(טבלה1013[[#This Row],[LengthofCycle]]=28,F1170=28),AND(טבלה1013[[#This Row],[LengthofCycle]]=35,F1170=35)),1,""),"")</f>
        <v/>
      </c>
      <c r="J1171" s="1" t="str">
        <f>IF(AND(טבלה1013[[#This Row],[וסת השבוע]]=1,I1170=1,טבלה1013[[#This Row],[CycleNumber]]&gt;B1170),1,"")</f>
        <v/>
      </c>
      <c r="K1171" s="1" t="str">
        <f>IF(טבלה1013[[#This Row],[CycleNumber]]=1,"",IF(טבלה1013[[#This Row],[וסת השבוע]]=1,0,IF(K1170="","",IF(K1170=0,IF(טבלה1013[[#This Row],[LengthofCycle]]=28,0,1),IF(K1170=1,IF(טבלה1013[[#This Row],[LengthofCycle]]+F1170=28*2,0,2),IF(K1170=2,IF(טבלה1013[[#This Row],[LengthofCycle]]+F1170+F1169=28*3,0,3),""))))))</f>
        <v/>
      </c>
      <c r="L1171" s="1" t="str">
        <f>IF(טבלה1013[[#This Row],[וסת השבוע]]=1,IF(טבלה1013[[#This Row],[וסת השבוע וההפלגה ביחד]]=1,L1170+1,0),IF(AND(טבלה1013[[#This Row],[CycleNumber]]&gt;B1170,טבלה1013[[#This Row],[CycleNumber]]&gt;1),IF(טבלה1013[[#This Row],[וסת השבוע פעיל?]]&lt;&gt;"",L1170+1,""),""))</f>
        <v/>
      </c>
      <c r="M1171" s="1" t="str">
        <f>IF(AND(טבלה1013[[#This Row],[וסת השבוע פעיל?]]&lt;&gt;"",טבלה1013[[#This Row],[CycleNumber]]&lt;B1172,B1172&lt;&gt;"",טבלה1013[[#This Row],[וסת השבוע פעיל?]]&lt;3),IF(K1172=0,IF(AND(טבלה1013[[#This Row],[וסת השבוע פעיל?]]&gt;0,I1172=1),0,1),0),"")</f>
        <v/>
      </c>
      <c r="N1171" s="1" t="str">
        <f t="shared" si="96"/>
        <v/>
      </c>
      <c r="O1171" s="1" t="str">
        <f>IF(AND(טבלה1013[[#This Row],[חיזוי - שבוע]]=1,J1172=1),1,"")</f>
        <v/>
      </c>
      <c r="P1171" s="1" t="str">
        <f>IF(AND(טבלה1013[[#This Row],[חיזוי טוב עם הפלגה?]]=1,טבלה1013[[#This Row],[וסת קבוע אחרון]]&lt;&gt;28,X1170=1),1,"")</f>
        <v/>
      </c>
      <c r="Q1171" s="1" t="str">
        <f>IF(AND(טבלה1013[[#This Row],[וסת השבוע פעיל?]]&lt;3,OR(טבלה1013[[#This Row],[CycleNumber]]&gt;B1172,B1172="")),1,"")</f>
        <v/>
      </c>
      <c r="R1171" s="1" t="str">
        <f>IF(טבלה1013[[#This Row],[האישה קבעה וסת שבוע?]]=1,IF(טבלה1013[[#This Row],[וסת השבוע פעיל?]]&lt;3,1,0),"")</f>
        <v/>
      </c>
      <c r="S11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1" s="1">
        <f t="shared" si="93"/>
        <v>0</v>
      </c>
      <c r="U1171" s="1">
        <f t="shared" si="94"/>
        <v>0</v>
      </c>
      <c r="V1171" s="1">
        <f t="shared" si="95"/>
        <v>0</v>
      </c>
      <c r="W1171" s="1" t="str">
        <f>IF(טבלה1013[[#This Row],[3 הפלגות זהות]]="","",IF(טבלה1013[[#This Row],[3 הפלגות זהות]]=1,טבלה1013[[#This Row],[LengthofCycle]],W1170))</f>
        <v/>
      </c>
      <c r="Y1171" s="1" t="str">
        <f>IF(OR(טבלה1013[[#This Row],[הווסת פעיל?]]=0,טבלה1013[[#This Row],[הווסת פעיל?]]=""),"",SUM(Y1170,טבלה1013[[#This Row],[הווסת פעיל?]]))</f>
        <v/>
      </c>
      <c r="Z1171" s="1" t="str">
        <f>IF(AND(טבלה1013[[#This Row],[כמה מחזורים עד עקירה]]&lt;&gt;"",Y1172=""),טבלה1013[[#This Row],[כמה מחזורים עד עקירה]],"")</f>
        <v/>
      </c>
      <c r="AA1171" s="1" t="str">
        <f>IF(AND(טבלה1013[[#This Row],[הווסת פעיל?]]=1,טבלה1013[[#This Row],[וסת קבוע אחרון]]&lt;&gt;W1170),טבלה1013[[#This Row],[וסת קבוע אחרון]],"")</f>
        <v/>
      </c>
      <c r="AB1171" s="1" t="str">
        <f>IF(AND(טבלה1013[[#This Row],[הווסת פעיל?]]=1,X1170=0,טבלה1013[[#This Row],[וסת קבוע אחרון]]=W1170),טבלה1013[[#This Row],[וסת קבוע אחרון]],"")</f>
        <v/>
      </c>
      <c r="AC1171" s="1" t="str">
        <f>IF(AND(טבלה1013[[#This Row],[הווסת פעיל?]]=1,X1170=0,טבלה1013[[#This Row],[וסת קבוע אחרון]]&lt;&gt;W1170),1,"")</f>
        <v/>
      </c>
      <c r="AD1171" s="1" t="str">
        <f>IF(AND(טבלה1013[[#This Row],[הווסת פעיל?]]&lt;&gt;"",B1172=1),טבלה1013[[#This Row],[CycleNumber]],"")</f>
        <v/>
      </c>
      <c r="AE1171" s="1" t="str">
        <f>IF(AND(טבלה1013[[#This Row],[הווסת פעיל?]]&lt;&gt;"",X1170=""),טבלה1013[[#This Row],[CycleNumber]],"")</f>
        <v/>
      </c>
      <c r="AF1171" s="1" t="str">
        <f>IF(B1172=1,"",IF(טבלה1013[[#This Row],[הווסת פעיל?]]=1,IF(טבלה1013[[#This Row],[וסת קבוע אחרון]]=F1172,1,0),""))</f>
        <v/>
      </c>
      <c r="AG1171" s="1" t="str">
        <f>IF(B1172=1,"",IF(טבלה1013[[#This Row],[הווסת פעיל?]]=1,IF(OR(טבלה1013[[#This Row],[וסת קבוע אחרון]]=F1172,F1172=טבלה1013[[#This Row],[LengthofCycle]]),1,0),""))</f>
        <v/>
      </c>
      <c r="AH1171" s="1" t="str">
        <f>IF(B1172=1,"",IF(טבלה1013[[#This Row],[הווסת פעיל?]]=1,IF(OR(טבלה1013[[#This Row],[וסת קבוע אחרון]]=F1172,F1172=טבלה1013[[#This Row],[LengthofCycle]],AND(טבלה1013[[#This Row],[LengthofCycle]]&lt;&gt;טבלה1013[[#This Row],[וסת קבוע אחרון]],OR(F1172=28,F1172=29))),1,0),""))</f>
        <v/>
      </c>
      <c r="AI1171" s="1" t="str">
        <f>IF(AND(טבלה1013[[#This Row],[הווסת פעיל?]]=1,B1172=1),1,"")</f>
        <v/>
      </c>
      <c r="AJ1171" s="4">
        <f>IF(AND(טבלה1013[[#This Row],[הווסת פעיל?]]&lt;&gt;1,B1172&lt;&gt;1,B1172&lt;&gt;""),IF(טבלה1013[[#This Row],[LengthofCycle]]=F1172,1,0),"")</f>
        <v>0</v>
      </c>
      <c r="AK1171" s="4">
        <f>IF(AND(טבלה1013[[#This Row],[הווסת פעיל?]]&lt;&gt;1,B1172&lt;&gt;1,B1172&lt;&gt;""),IF(OR(טבלה1013[[#This Row],[LengthofCycle]]=F1172,F1172=29),1,0),"")</f>
        <v>0</v>
      </c>
      <c r="AL1171" s="4">
        <f>IF(AND(טבלה1013[[#This Row],[הווסת פעיל?]]&lt;&gt;1,B1172&lt;&gt;1,B1172&lt;&gt;""),IF(OR(טבלה1013[[#This Row],[LengthofCycle]]=F1172,F1172=29,F1172=28),1,0),"")</f>
        <v>0</v>
      </c>
    </row>
    <row r="1172" spans="1:38" x14ac:dyDescent="0.25">
      <c r="A1172" s="1" t="s">
        <v>151</v>
      </c>
      <c r="B1172" s="1">
        <v>8</v>
      </c>
      <c r="C1172" s="1">
        <v>1</v>
      </c>
      <c r="D1172" s="1">
        <v>1</v>
      </c>
      <c r="E1172" s="1">
        <v>0</v>
      </c>
      <c r="F1172" s="1">
        <v>33</v>
      </c>
      <c r="G1172" s="1">
        <f>טבלה1013[[#This Row],[LengthofCycle]]+1</f>
        <v>34</v>
      </c>
      <c r="H1172" s="1" t="str">
        <f>IF(IFERROR(LOOKUP(טבלה1013[[#This Row],[ClientID]],קביעויות[השבוע]),FALSE)=טבלה1013[[#This Row],[ClientID]],1,"")</f>
        <v/>
      </c>
      <c r="I1172" s="1" t="str">
        <f>IF(AND(טבלה1013[[#This Row],[CycleNumber]]&gt;1,OR(B1173="",טבלה1013[[#This Row],[CycleNumber]]&gt;B1171)),IF(OR(AND(טבלה1013[[#This Row],[LengthofCycle]]=28,F1171=28),AND(טבלה1013[[#This Row],[LengthofCycle]]=35,F1171=35)),1,""),"")</f>
        <v/>
      </c>
      <c r="J1172" s="1" t="str">
        <f>IF(AND(טבלה1013[[#This Row],[וסת השבוע]]=1,I1171=1,טבלה1013[[#This Row],[CycleNumber]]&gt;B1171),1,"")</f>
        <v/>
      </c>
      <c r="K1172" s="1" t="str">
        <f>IF(טבלה1013[[#This Row],[CycleNumber]]=1,"",IF(טבלה1013[[#This Row],[וסת השבוע]]=1,0,IF(K1171="","",IF(K1171=0,IF(טבלה1013[[#This Row],[LengthofCycle]]=28,0,1),IF(K1171=1,IF(טבלה1013[[#This Row],[LengthofCycle]]+F1171=28*2,0,2),IF(K1171=2,IF(טבלה1013[[#This Row],[LengthofCycle]]+F1171+F1170=28*3,0,3),""))))))</f>
        <v/>
      </c>
      <c r="L1172" s="1" t="str">
        <f>IF(טבלה1013[[#This Row],[וסת השבוע]]=1,IF(טבלה1013[[#This Row],[וסת השבוע וההפלגה ביחד]]=1,L1171+1,0),IF(AND(טבלה1013[[#This Row],[CycleNumber]]&gt;B1171,טבלה1013[[#This Row],[CycleNumber]]&gt;1),IF(טבלה1013[[#This Row],[וסת השבוע פעיל?]]&lt;&gt;"",L1171+1,""),""))</f>
        <v/>
      </c>
      <c r="M1172" s="1" t="str">
        <f>IF(AND(טבלה1013[[#This Row],[וסת השבוע פעיל?]]&lt;&gt;"",טבלה1013[[#This Row],[CycleNumber]]&lt;B1173,B1173&lt;&gt;"",טבלה1013[[#This Row],[וסת השבוע פעיל?]]&lt;3),IF(K1173=0,IF(AND(טבלה1013[[#This Row],[וסת השבוע פעיל?]]&gt;0,I1173=1),0,1),0),"")</f>
        <v/>
      </c>
      <c r="N1172" s="1" t="str">
        <f t="shared" si="96"/>
        <v/>
      </c>
      <c r="O1172" s="1" t="str">
        <f>IF(AND(טבלה1013[[#This Row],[חיזוי - שבוע]]=1,J1173=1),1,"")</f>
        <v/>
      </c>
      <c r="P1172" s="1" t="str">
        <f>IF(AND(טבלה1013[[#This Row],[חיזוי טוב עם הפלגה?]]=1,טבלה1013[[#This Row],[וסת קבוע אחרון]]&lt;&gt;28,X1171=1),1,"")</f>
        <v/>
      </c>
      <c r="Q1172" s="1" t="str">
        <f>IF(AND(טבלה1013[[#This Row],[וסת השבוע פעיל?]]&lt;3,OR(טבלה1013[[#This Row],[CycleNumber]]&gt;B1173,B1173="")),1,"")</f>
        <v/>
      </c>
      <c r="R1172" s="1" t="str">
        <f>IF(טבלה1013[[#This Row],[האישה קבעה וסת שבוע?]]=1,IF(טבלה1013[[#This Row],[וסת השבוע פעיל?]]&lt;3,1,0),"")</f>
        <v/>
      </c>
      <c r="S11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2" s="1">
        <f t="shared" si="93"/>
        <v>0</v>
      </c>
      <c r="U1172" s="1">
        <f t="shared" si="94"/>
        <v>0</v>
      </c>
      <c r="V1172" s="1">
        <f t="shared" si="95"/>
        <v>0</v>
      </c>
      <c r="W1172" s="1" t="str">
        <f>IF(טבלה1013[[#This Row],[3 הפלגות זהות]]="","",IF(טבלה1013[[#This Row],[3 הפלגות זהות]]=1,טבלה1013[[#This Row],[LengthofCycle]],W1171))</f>
        <v/>
      </c>
      <c r="Y1172" s="1" t="str">
        <f>IF(OR(טבלה1013[[#This Row],[הווסת פעיל?]]=0,טבלה1013[[#This Row],[הווסת פעיל?]]=""),"",SUM(Y1171,טבלה1013[[#This Row],[הווסת פעיל?]]))</f>
        <v/>
      </c>
      <c r="Z1172" s="1" t="str">
        <f>IF(AND(טבלה1013[[#This Row],[כמה מחזורים עד עקירה]]&lt;&gt;"",Y1173=""),טבלה1013[[#This Row],[כמה מחזורים עד עקירה]],"")</f>
        <v/>
      </c>
      <c r="AA1172" s="1" t="str">
        <f>IF(AND(טבלה1013[[#This Row],[הווסת פעיל?]]=1,טבלה1013[[#This Row],[וסת קבוע אחרון]]&lt;&gt;W1171),טבלה1013[[#This Row],[וסת קבוע אחרון]],"")</f>
        <v/>
      </c>
      <c r="AB1172" s="1" t="str">
        <f>IF(AND(טבלה1013[[#This Row],[הווסת פעיל?]]=1,X1171=0,טבלה1013[[#This Row],[וסת קבוע אחרון]]=W1171),טבלה1013[[#This Row],[וסת קבוע אחרון]],"")</f>
        <v/>
      </c>
      <c r="AC1172" s="1" t="str">
        <f>IF(AND(טבלה1013[[#This Row],[הווסת פעיל?]]=1,X1171=0,טבלה1013[[#This Row],[וסת קבוע אחרון]]&lt;&gt;W1171),1,"")</f>
        <v/>
      </c>
      <c r="AD1172" s="1" t="str">
        <f>IF(AND(טבלה1013[[#This Row],[הווסת פעיל?]]&lt;&gt;"",B1173=1),טבלה1013[[#This Row],[CycleNumber]],"")</f>
        <v/>
      </c>
      <c r="AE1172" s="1" t="str">
        <f>IF(AND(טבלה1013[[#This Row],[הווסת פעיל?]]&lt;&gt;"",X1171=""),טבלה1013[[#This Row],[CycleNumber]],"")</f>
        <v/>
      </c>
      <c r="AF1172" s="1" t="str">
        <f>IF(B1173=1,"",IF(טבלה1013[[#This Row],[הווסת פעיל?]]=1,IF(טבלה1013[[#This Row],[וסת קבוע אחרון]]=F1173,1,0),""))</f>
        <v/>
      </c>
      <c r="AG1172" s="1" t="str">
        <f>IF(B1173=1,"",IF(טבלה1013[[#This Row],[הווסת פעיל?]]=1,IF(OR(טבלה1013[[#This Row],[וסת קבוע אחרון]]=F1173,F1173=טבלה1013[[#This Row],[LengthofCycle]]),1,0),""))</f>
        <v/>
      </c>
      <c r="AH1172" s="1" t="str">
        <f>IF(B1173=1,"",IF(טבלה1013[[#This Row],[הווסת פעיל?]]=1,IF(OR(טבלה1013[[#This Row],[וסת קבוע אחרון]]=F1173,F1173=טבלה1013[[#This Row],[LengthofCycle]],AND(טבלה1013[[#This Row],[LengthofCycle]]&lt;&gt;טבלה1013[[#This Row],[וסת קבוע אחרון]],OR(F1173=28,F1173=29))),1,0),""))</f>
        <v/>
      </c>
      <c r="AI1172" s="1" t="str">
        <f>IF(AND(טבלה1013[[#This Row],[הווסת פעיל?]]=1,B1173=1),1,"")</f>
        <v/>
      </c>
      <c r="AJ1172" s="4">
        <f>IF(AND(טבלה1013[[#This Row],[הווסת פעיל?]]&lt;&gt;1,B1173&lt;&gt;1,B1173&lt;&gt;""),IF(טבלה1013[[#This Row],[LengthofCycle]]=F1173,1,0),"")</f>
        <v>0</v>
      </c>
      <c r="AK1172" s="4">
        <f>IF(AND(טבלה1013[[#This Row],[הווסת פעיל?]]&lt;&gt;1,B1173&lt;&gt;1,B1173&lt;&gt;""),IF(OR(טבלה1013[[#This Row],[LengthofCycle]]=F1173,F1173=29),1,0),"")</f>
        <v>0</v>
      </c>
      <c r="AL1172" s="4">
        <f>IF(AND(טבלה1013[[#This Row],[הווסת פעיל?]]&lt;&gt;1,B1173&lt;&gt;1,B1173&lt;&gt;""),IF(OR(טבלה1013[[#This Row],[LengthofCycle]]=F1173,F1173=29,F1173=28),1,0),"")</f>
        <v>0</v>
      </c>
    </row>
    <row r="1173" spans="1:38" x14ac:dyDescent="0.25">
      <c r="A1173" s="1" t="s">
        <v>151</v>
      </c>
      <c r="B1173" s="1">
        <v>9</v>
      </c>
      <c r="C1173" s="1">
        <v>1</v>
      </c>
      <c r="D1173" s="1">
        <v>0</v>
      </c>
      <c r="E1173" s="1">
        <v>0</v>
      </c>
      <c r="F1173" s="1">
        <v>32</v>
      </c>
      <c r="G1173" s="1">
        <f>טבלה1013[[#This Row],[LengthofCycle]]+1</f>
        <v>33</v>
      </c>
      <c r="H1173" s="1" t="str">
        <f>IF(IFERROR(LOOKUP(טבלה1013[[#This Row],[ClientID]],קביעויות[השבוע]),FALSE)=טבלה1013[[#This Row],[ClientID]],1,"")</f>
        <v/>
      </c>
      <c r="I1173" s="1" t="str">
        <f>IF(AND(טבלה1013[[#This Row],[CycleNumber]]&gt;1,OR(B1174="",טבלה1013[[#This Row],[CycleNumber]]&gt;B1172)),IF(OR(AND(טבלה1013[[#This Row],[LengthofCycle]]=28,F1172=28),AND(טבלה1013[[#This Row],[LengthofCycle]]=35,F1172=35)),1,""),"")</f>
        <v/>
      </c>
      <c r="J1173" s="1" t="str">
        <f>IF(AND(טבלה1013[[#This Row],[וסת השבוע]]=1,I1172=1,טבלה1013[[#This Row],[CycleNumber]]&gt;B1172),1,"")</f>
        <v/>
      </c>
      <c r="K1173" s="1" t="str">
        <f>IF(טבלה1013[[#This Row],[CycleNumber]]=1,"",IF(טבלה1013[[#This Row],[וסת השבוע]]=1,0,IF(K1172="","",IF(K1172=0,IF(טבלה1013[[#This Row],[LengthofCycle]]=28,0,1),IF(K1172=1,IF(טבלה1013[[#This Row],[LengthofCycle]]+F1172=28*2,0,2),IF(K1172=2,IF(טבלה1013[[#This Row],[LengthofCycle]]+F1172+F1171=28*3,0,3),""))))))</f>
        <v/>
      </c>
      <c r="L1173" s="1" t="str">
        <f>IF(טבלה1013[[#This Row],[וסת השבוע]]=1,IF(טבלה1013[[#This Row],[וסת השבוע וההפלגה ביחד]]=1,L1172+1,0),IF(AND(טבלה1013[[#This Row],[CycleNumber]]&gt;B1172,טבלה1013[[#This Row],[CycleNumber]]&gt;1),IF(טבלה1013[[#This Row],[וסת השבוע פעיל?]]&lt;&gt;"",L1172+1,""),""))</f>
        <v/>
      </c>
      <c r="M1173" s="1" t="str">
        <f>IF(AND(טבלה1013[[#This Row],[וסת השבוע פעיל?]]&lt;&gt;"",טבלה1013[[#This Row],[CycleNumber]]&lt;B1174,B1174&lt;&gt;"",טבלה1013[[#This Row],[וסת השבוע פעיל?]]&lt;3),IF(K1174=0,IF(AND(טבלה1013[[#This Row],[וסת השבוע פעיל?]]&gt;0,I1174=1),0,1),0),"")</f>
        <v/>
      </c>
      <c r="N1173" s="1" t="str">
        <f t="shared" si="96"/>
        <v/>
      </c>
      <c r="O1173" s="1" t="str">
        <f>IF(AND(טבלה1013[[#This Row],[חיזוי - שבוע]]=1,J1174=1),1,"")</f>
        <v/>
      </c>
      <c r="P1173" s="1" t="str">
        <f>IF(AND(טבלה1013[[#This Row],[חיזוי טוב עם הפלגה?]]=1,טבלה1013[[#This Row],[וסת קבוע אחרון]]&lt;&gt;28,X1172=1),1,"")</f>
        <v/>
      </c>
      <c r="Q1173" s="1" t="str">
        <f>IF(AND(טבלה1013[[#This Row],[וסת השבוע פעיל?]]&lt;3,OR(טבלה1013[[#This Row],[CycleNumber]]&gt;B1174,B1174="")),1,"")</f>
        <v/>
      </c>
      <c r="R1173" s="1" t="str">
        <f>IF(טבלה1013[[#This Row],[האישה קבעה וסת שבוע?]]=1,IF(טבלה1013[[#This Row],[וסת השבוע פעיל?]]&lt;3,1,0),"")</f>
        <v/>
      </c>
      <c r="S11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3" s="1">
        <f t="shared" si="93"/>
        <v>0</v>
      </c>
      <c r="U1173" s="1">
        <f t="shared" si="94"/>
        <v>0</v>
      </c>
      <c r="V1173" s="1">
        <f t="shared" si="95"/>
        <v>0</v>
      </c>
      <c r="W1173" s="1" t="str">
        <f>IF(טבלה1013[[#This Row],[3 הפלגות זהות]]="","",IF(טבלה1013[[#This Row],[3 הפלגות זהות]]=1,טבלה1013[[#This Row],[LengthofCycle]],W1172))</f>
        <v/>
      </c>
      <c r="Y1173" s="1" t="str">
        <f>IF(OR(טבלה1013[[#This Row],[הווסת פעיל?]]=0,טבלה1013[[#This Row],[הווסת פעיל?]]=""),"",SUM(Y1172,טבלה1013[[#This Row],[הווסת פעיל?]]))</f>
        <v/>
      </c>
      <c r="Z1173" s="1" t="str">
        <f>IF(AND(טבלה1013[[#This Row],[כמה מחזורים עד עקירה]]&lt;&gt;"",Y1174=""),טבלה1013[[#This Row],[כמה מחזורים עד עקירה]],"")</f>
        <v/>
      </c>
      <c r="AA1173" s="1" t="str">
        <f>IF(AND(טבלה1013[[#This Row],[הווסת פעיל?]]=1,טבלה1013[[#This Row],[וסת קבוע אחרון]]&lt;&gt;W1172),טבלה1013[[#This Row],[וסת קבוע אחרון]],"")</f>
        <v/>
      </c>
      <c r="AB1173" s="1" t="str">
        <f>IF(AND(טבלה1013[[#This Row],[הווסת פעיל?]]=1,X1172=0,טבלה1013[[#This Row],[וסת קבוע אחרון]]=W1172),טבלה1013[[#This Row],[וסת קבוע אחרון]],"")</f>
        <v/>
      </c>
      <c r="AC1173" s="1" t="str">
        <f>IF(AND(טבלה1013[[#This Row],[הווסת פעיל?]]=1,X1172=0,טבלה1013[[#This Row],[וסת קבוע אחרון]]&lt;&gt;W1172),1,"")</f>
        <v/>
      </c>
      <c r="AD1173" s="1" t="str">
        <f>IF(AND(טבלה1013[[#This Row],[הווסת פעיל?]]&lt;&gt;"",B1174=1),טבלה1013[[#This Row],[CycleNumber]],"")</f>
        <v/>
      </c>
      <c r="AE1173" s="1" t="str">
        <f>IF(AND(טבלה1013[[#This Row],[הווסת פעיל?]]&lt;&gt;"",X1172=""),טבלה1013[[#This Row],[CycleNumber]],"")</f>
        <v/>
      </c>
      <c r="AF1173" s="1" t="str">
        <f>IF(B1174=1,"",IF(טבלה1013[[#This Row],[הווסת פעיל?]]=1,IF(טבלה1013[[#This Row],[וסת קבוע אחרון]]=F1174,1,0),""))</f>
        <v/>
      </c>
      <c r="AG1173" s="1" t="str">
        <f>IF(B1174=1,"",IF(טבלה1013[[#This Row],[הווסת פעיל?]]=1,IF(OR(טבלה1013[[#This Row],[וסת קבוע אחרון]]=F1174,F1174=טבלה1013[[#This Row],[LengthofCycle]]),1,0),""))</f>
        <v/>
      </c>
      <c r="AH1173" s="1" t="str">
        <f>IF(B1174=1,"",IF(טבלה1013[[#This Row],[הווסת פעיל?]]=1,IF(OR(טבלה1013[[#This Row],[וסת קבוע אחרון]]=F1174,F1174=טבלה1013[[#This Row],[LengthofCycle]],AND(טבלה1013[[#This Row],[LengthofCycle]]&lt;&gt;טבלה1013[[#This Row],[וסת קבוע אחרון]],OR(F1174=28,F1174=29))),1,0),""))</f>
        <v/>
      </c>
      <c r="AI1173" s="1" t="str">
        <f>IF(AND(טבלה1013[[#This Row],[הווסת פעיל?]]=1,B1174=1),1,"")</f>
        <v/>
      </c>
      <c r="AJ1173" s="4">
        <f>IF(AND(טבלה1013[[#This Row],[הווסת פעיל?]]&lt;&gt;1,B1174&lt;&gt;1,B1174&lt;&gt;""),IF(טבלה1013[[#This Row],[LengthofCycle]]=F1174,1,0),"")</f>
        <v>0</v>
      </c>
      <c r="AK1173" s="4">
        <f>IF(AND(טבלה1013[[#This Row],[הווסת פעיל?]]&lt;&gt;1,B1174&lt;&gt;1,B1174&lt;&gt;""),IF(OR(טבלה1013[[#This Row],[LengthofCycle]]=F1174,F1174=29),1,0),"")</f>
        <v>0</v>
      </c>
      <c r="AL1173" s="4">
        <f>IF(AND(טבלה1013[[#This Row],[הווסת פעיל?]]&lt;&gt;1,B1174&lt;&gt;1,B1174&lt;&gt;""),IF(OR(טבלה1013[[#This Row],[LengthofCycle]]=F1174,F1174=29,F1174=28),1,0),"")</f>
        <v>0</v>
      </c>
    </row>
    <row r="1174" spans="1:38" x14ac:dyDescent="0.25">
      <c r="A1174" s="1" t="s">
        <v>151</v>
      </c>
      <c r="B1174" s="1">
        <v>10</v>
      </c>
      <c r="C1174" s="1">
        <v>1</v>
      </c>
      <c r="D1174" s="1">
        <v>0</v>
      </c>
      <c r="E1174" s="1">
        <v>0</v>
      </c>
      <c r="F1174" s="1">
        <v>27</v>
      </c>
      <c r="G1174" s="1">
        <f>טבלה1013[[#This Row],[LengthofCycle]]+1</f>
        <v>28</v>
      </c>
      <c r="H1174" s="1" t="str">
        <f>IF(IFERROR(LOOKUP(טבלה1013[[#This Row],[ClientID]],קביעויות[השבוע]),FALSE)=טבלה1013[[#This Row],[ClientID]],1,"")</f>
        <v/>
      </c>
      <c r="I1174" s="1" t="str">
        <f>IF(AND(טבלה1013[[#This Row],[CycleNumber]]&gt;1,OR(B1175="",טבלה1013[[#This Row],[CycleNumber]]&gt;B1173)),IF(OR(AND(טבלה1013[[#This Row],[LengthofCycle]]=28,F1173=28),AND(טבלה1013[[#This Row],[LengthofCycle]]=35,F1173=35)),1,""),"")</f>
        <v/>
      </c>
      <c r="J1174" s="1" t="str">
        <f>IF(AND(טבלה1013[[#This Row],[וסת השבוע]]=1,I1173=1,טבלה1013[[#This Row],[CycleNumber]]&gt;B1173),1,"")</f>
        <v/>
      </c>
      <c r="K1174" s="1" t="str">
        <f>IF(טבלה1013[[#This Row],[CycleNumber]]=1,"",IF(טבלה1013[[#This Row],[וסת השבוע]]=1,0,IF(K1173="","",IF(K1173=0,IF(טבלה1013[[#This Row],[LengthofCycle]]=28,0,1),IF(K1173=1,IF(טבלה1013[[#This Row],[LengthofCycle]]+F1173=28*2,0,2),IF(K1173=2,IF(טבלה1013[[#This Row],[LengthofCycle]]+F1173+F1172=28*3,0,3),""))))))</f>
        <v/>
      </c>
      <c r="L1174" s="1" t="str">
        <f>IF(טבלה1013[[#This Row],[וסת השבוע]]=1,IF(טבלה1013[[#This Row],[וסת השבוע וההפלגה ביחד]]=1,L1173+1,0),IF(AND(טבלה1013[[#This Row],[CycleNumber]]&gt;B1173,טבלה1013[[#This Row],[CycleNumber]]&gt;1),IF(טבלה1013[[#This Row],[וסת השבוע פעיל?]]&lt;&gt;"",L1173+1,""),""))</f>
        <v/>
      </c>
      <c r="M1174" s="1" t="str">
        <f>IF(AND(טבלה1013[[#This Row],[וסת השבוע פעיל?]]&lt;&gt;"",טבלה1013[[#This Row],[CycleNumber]]&lt;B1175,B1175&lt;&gt;"",טבלה1013[[#This Row],[וסת השבוע פעיל?]]&lt;3),IF(K1175=0,IF(AND(טבלה1013[[#This Row],[וסת השבוע פעיל?]]&gt;0,I1175=1),0,1),0),"")</f>
        <v/>
      </c>
      <c r="N1174" s="1" t="str">
        <f t="shared" si="96"/>
        <v/>
      </c>
      <c r="O1174" s="1" t="str">
        <f>IF(AND(טבלה1013[[#This Row],[חיזוי - שבוע]]=1,J1175=1),1,"")</f>
        <v/>
      </c>
      <c r="P1174" s="1" t="str">
        <f>IF(AND(טבלה1013[[#This Row],[חיזוי טוב עם הפלגה?]]=1,טבלה1013[[#This Row],[וסת קבוע אחרון]]&lt;&gt;28,X1173=1),1,"")</f>
        <v/>
      </c>
      <c r="Q1174" s="1" t="str">
        <f>IF(AND(טבלה1013[[#This Row],[וסת השבוע פעיל?]]&lt;3,OR(טבלה1013[[#This Row],[CycleNumber]]&gt;B1175,B1175="")),1,"")</f>
        <v/>
      </c>
      <c r="R1174" s="1" t="str">
        <f>IF(טבלה1013[[#This Row],[האישה קבעה וסת שבוע?]]=1,IF(טבלה1013[[#This Row],[וסת השבוע פעיל?]]&lt;3,1,0),"")</f>
        <v/>
      </c>
      <c r="S11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4" s="1">
        <f t="shared" ref="T1174:T1237" si="97">IF(B1174&gt;2,IF(AND(F1174=F1173,F1173=F1172),1,0),"")</f>
        <v>0</v>
      </c>
      <c r="U1174" s="1">
        <f t="shared" si="94"/>
        <v>0</v>
      </c>
      <c r="V1174" s="1">
        <f t="shared" si="95"/>
        <v>0</v>
      </c>
      <c r="W1174" s="1" t="str">
        <f>IF(טבלה1013[[#This Row],[3 הפלגות זהות]]="","",IF(טבלה1013[[#This Row],[3 הפלגות זהות]]=1,טבלה1013[[#This Row],[LengthofCycle]],W1173))</f>
        <v/>
      </c>
      <c r="Y1174" s="1" t="str">
        <f>IF(OR(טבלה1013[[#This Row],[הווסת פעיל?]]=0,טבלה1013[[#This Row],[הווסת פעיל?]]=""),"",SUM(Y1173,טבלה1013[[#This Row],[הווסת פעיל?]]))</f>
        <v/>
      </c>
      <c r="Z1174" s="1" t="str">
        <f>IF(AND(טבלה1013[[#This Row],[כמה מחזורים עד עקירה]]&lt;&gt;"",Y1175=""),טבלה1013[[#This Row],[כמה מחזורים עד עקירה]],"")</f>
        <v/>
      </c>
      <c r="AA1174" s="1" t="str">
        <f>IF(AND(טבלה1013[[#This Row],[הווסת פעיל?]]=1,טבלה1013[[#This Row],[וסת קבוע אחרון]]&lt;&gt;W1173),טבלה1013[[#This Row],[וסת קבוע אחרון]],"")</f>
        <v/>
      </c>
      <c r="AB1174" s="1" t="str">
        <f>IF(AND(טבלה1013[[#This Row],[הווסת פעיל?]]=1,X1173=0,טבלה1013[[#This Row],[וסת קבוע אחרון]]=W1173),טבלה1013[[#This Row],[וסת קבוע אחרון]],"")</f>
        <v/>
      </c>
      <c r="AC1174" s="1" t="str">
        <f>IF(AND(טבלה1013[[#This Row],[הווסת פעיל?]]=1,X1173=0,טבלה1013[[#This Row],[וסת קבוע אחרון]]&lt;&gt;W1173),1,"")</f>
        <v/>
      </c>
      <c r="AD1174" s="1" t="str">
        <f>IF(AND(טבלה1013[[#This Row],[הווסת פעיל?]]&lt;&gt;"",B1175=1),טבלה1013[[#This Row],[CycleNumber]],"")</f>
        <v/>
      </c>
      <c r="AE1174" s="1" t="str">
        <f>IF(AND(טבלה1013[[#This Row],[הווסת פעיל?]]&lt;&gt;"",X1173=""),טבלה1013[[#This Row],[CycleNumber]],"")</f>
        <v/>
      </c>
      <c r="AF1174" s="1" t="str">
        <f>IF(B1175=1,"",IF(טבלה1013[[#This Row],[הווסת פעיל?]]=1,IF(טבלה1013[[#This Row],[וסת קבוע אחרון]]=F1175,1,0),""))</f>
        <v/>
      </c>
      <c r="AG1174" s="1" t="str">
        <f>IF(B1175=1,"",IF(טבלה1013[[#This Row],[הווסת פעיל?]]=1,IF(OR(טבלה1013[[#This Row],[וסת קבוע אחרון]]=F1175,F1175=טבלה1013[[#This Row],[LengthofCycle]]),1,0),""))</f>
        <v/>
      </c>
      <c r="AH1174" s="1" t="str">
        <f>IF(B1175=1,"",IF(טבלה1013[[#This Row],[הווסת פעיל?]]=1,IF(OR(טבלה1013[[#This Row],[וסת קבוע אחרון]]=F1175,F1175=טבלה1013[[#This Row],[LengthofCycle]],AND(טבלה1013[[#This Row],[LengthofCycle]]&lt;&gt;טבלה1013[[#This Row],[וסת קבוע אחרון]],OR(F1175=28,F1175=29))),1,0),""))</f>
        <v/>
      </c>
      <c r="AI1174" s="1" t="str">
        <f>IF(AND(טבלה1013[[#This Row],[הווסת פעיל?]]=1,B1175=1),1,"")</f>
        <v/>
      </c>
      <c r="AJ1174" s="4">
        <f>IF(AND(טבלה1013[[#This Row],[הווסת פעיל?]]&lt;&gt;1,B1175&lt;&gt;1,B1175&lt;&gt;""),IF(טבלה1013[[#This Row],[LengthofCycle]]=F1175,1,0),"")</f>
        <v>0</v>
      </c>
      <c r="AK1174" s="4">
        <f>IF(AND(טבלה1013[[#This Row],[הווסת פעיל?]]&lt;&gt;1,B1175&lt;&gt;1,B1175&lt;&gt;""),IF(OR(טבלה1013[[#This Row],[LengthofCycle]]=F1175,F1175=29),1,0),"")</f>
        <v>0</v>
      </c>
      <c r="AL1174" s="4">
        <f>IF(AND(טבלה1013[[#This Row],[הווסת פעיל?]]&lt;&gt;1,B1175&lt;&gt;1,B1175&lt;&gt;""),IF(OR(טבלה1013[[#This Row],[LengthofCycle]]=F1175,F1175=29,F1175=28),1,0),"")</f>
        <v>0</v>
      </c>
    </row>
    <row r="1175" spans="1:38" x14ac:dyDescent="0.25">
      <c r="A1175" s="1" t="s">
        <v>151</v>
      </c>
      <c r="B1175" s="1">
        <v>11</v>
      </c>
      <c r="C1175" s="1">
        <v>1</v>
      </c>
      <c r="D1175" s="1">
        <v>1</v>
      </c>
      <c r="E1175" s="1">
        <v>0</v>
      </c>
      <c r="F1175" s="1">
        <v>33</v>
      </c>
      <c r="G1175" s="1">
        <f>טבלה1013[[#This Row],[LengthofCycle]]+1</f>
        <v>34</v>
      </c>
      <c r="H1175" s="1" t="str">
        <f>IF(IFERROR(LOOKUP(טבלה1013[[#This Row],[ClientID]],קביעויות[השבוע]),FALSE)=טבלה1013[[#This Row],[ClientID]],1,"")</f>
        <v/>
      </c>
      <c r="I1175" s="1" t="str">
        <f>IF(AND(טבלה1013[[#This Row],[CycleNumber]]&gt;1,OR(B1176="",טבלה1013[[#This Row],[CycleNumber]]&gt;B1174)),IF(OR(AND(טבלה1013[[#This Row],[LengthofCycle]]=28,F1174=28),AND(טבלה1013[[#This Row],[LengthofCycle]]=35,F1174=35)),1,""),"")</f>
        <v/>
      </c>
      <c r="J1175" s="1" t="str">
        <f>IF(AND(טבלה1013[[#This Row],[וסת השבוע]]=1,I1174=1,טבלה1013[[#This Row],[CycleNumber]]&gt;B1174),1,"")</f>
        <v/>
      </c>
      <c r="K1175" s="1" t="str">
        <f>IF(טבלה1013[[#This Row],[CycleNumber]]=1,"",IF(טבלה1013[[#This Row],[וסת השבוע]]=1,0,IF(K1174="","",IF(K1174=0,IF(טבלה1013[[#This Row],[LengthofCycle]]=28,0,1),IF(K1174=1,IF(טבלה1013[[#This Row],[LengthofCycle]]+F1174=28*2,0,2),IF(K1174=2,IF(טבלה1013[[#This Row],[LengthofCycle]]+F1174+F1173=28*3,0,3),""))))))</f>
        <v/>
      </c>
      <c r="L1175" s="1" t="str">
        <f>IF(טבלה1013[[#This Row],[וסת השבוע]]=1,IF(טבלה1013[[#This Row],[וסת השבוע וההפלגה ביחד]]=1,L1174+1,0),IF(AND(טבלה1013[[#This Row],[CycleNumber]]&gt;B1174,טבלה1013[[#This Row],[CycleNumber]]&gt;1),IF(טבלה1013[[#This Row],[וסת השבוע פעיל?]]&lt;&gt;"",L1174+1,""),""))</f>
        <v/>
      </c>
      <c r="M1175" s="1" t="str">
        <f>IF(AND(טבלה1013[[#This Row],[וסת השבוע פעיל?]]&lt;&gt;"",טבלה1013[[#This Row],[CycleNumber]]&lt;B1176,B1176&lt;&gt;"",טבלה1013[[#This Row],[וסת השבוע פעיל?]]&lt;3),IF(K1176=0,IF(AND(טבלה1013[[#This Row],[וסת השבוע פעיל?]]&gt;0,I1176=1),0,1),0),"")</f>
        <v/>
      </c>
      <c r="N1175" s="1" t="str">
        <f t="shared" si="96"/>
        <v/>
      </c>
      <c r="O1175" s="1" t="str">
        <f>IF(AND(טבלה1013[[#This Row],[חיזוי - שבוע]]=1,J1176=1),1,"")</f>
        <v/>
      </c>
      <c r="P1175" s="1" t="str">
        <f>IF(AND(טבלה1013[[#This Row],[חיזוי טוב עם הפלגה?]]=1,טבלה1013[[#This Row],[וסת קבוע אחרון]]&lt;&gt;28,X1174=1),1,"")</f>
        <v/>
      </c>
      <c r="Q1175" s="1" t="str">
        <f>IF(AND(טבלה1013[[#This Row],[וסת השבוע פעיל?]]&lt;3,OR(טבלה1013[[#This Row],[CycleNumber]]&gt;B1176,B1176="")),1,"")</f>
        <v/>
      </c>
      <c r="R1175" s="1" t="str">
        <f>IF(טבלה1013[[#This Row],[האישה קבעה וסת שבוע?]]=1,IF(טבלה1013[[#This Row],[וסת השבוע פעיל?]]&lt;3,1,0),"")</f>
        <v/>
      </c>
      <c r="S11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5" s="1">
        <f t="shared" si="97"/>
        <v>0</v>
      </c>
      <c r="U1175" s="1">
        <f t="shared" ref="U1175:U1238" si="98">IF(B1175&gt;3,IF(AND(F1175=F1174,F1174=F1173,F1173=F1172),1,0),"")</f>
        <v>0</v>
      </c>
      <c r="V1175" s="1">
        <f t="shared" si="95"/>
        <v>0</v>
      </c>
      <c r="W1175" s="1" t="str">
        <f>IF(טבלה1013[[#This Row],[3 הפלגות זהות]]="","",IF(טבלה1013[[#This Row],[3 הפלגות זהות]]=1,טבלה1013[[#This Row],[LengthofCycle]],W1174))</f>
        <v/>
      </c>
      <c r="Y1175" s="1" t="str">
        <f>IF(OR(טבלה1013[[#This Row],[הווסת פעיל?]]=0,טבלה1013[[#This Row],[הווסת פעיל?]]=""),"",SUM(Y1174,טבלה1013[[#This Row],[הווסת פעיל?]]))</f>
        <v/>
      </c>
      <c r="Z1175" s="1" t="str">
        <f>IF(AND(טבלה1013[[#This Row],[כמה מחזורים עד עקירה]]&lt;&gt;"",Y1176=""),טבלה1013[[#This Row],[כמה מחזורים עד עקירה]],"")</f>
        <v/>
      </c>
      <c r="AA1175" s="1" t="str">
        <f>IF(AND(טבלה1013[[#This Row],[הווסת פעיל?]]=1,טבלה1013[[#This Row],[וסת קבוע אחרון]]&lt;&gt;W1174),טבלה1013[[#This Row],[וסת קבוע אחרון]],"")</f>
        <v/>
      </c>
      <c r="AB1175" s="1" t="str">
        <f>IF(AND(טבלה1013[[#This Row],[הווסת פעיל?]]=1,X1174=0,טבלה1013[[#This Row],[וסת קבוע אחרון]]=W1174),טבלה1013[[#This Row],[וסת קבוע אחרון]],"")</f>
        <v/>
      </c>
      <c r="AC1175" s="1" t="str">
        <f>IF(AND(טבלה1013[[#This Row],[הווסת פעיל?]]=1,X1174=0,טבלה1013[[#This Row],[וסת קבוע אחרון]]&lt;&gt;W1174),1,"")</f>
        <v/>
      </c>
      <c r="AD1175" s="1" t="str">
        <f>IF(AND(טבלה1013[[#This Row],[הווסת פעיל?]]&lt;&gt;"",B1176=1),טבלה1013[[#This Row],[CycleNumber]],"")</f>
        <v/>
      </c>
      <c r="AE1175" s="1" t="str">
        <f>IF(AND(טבלה1013[[#This Row],[הווסת פעיל?]]&lt;&gt;"",X1174=""),טבלה1013[[#This Row],[CycleNumber]],"")</f>
        <v/>
      </c>
      <c r="AF1175" s="1" t="str">
        <f>IF(B1176=1,"",IF(טבלה1013[[#This Row],[הווסת פעיל?]]=1,IF(טבלה1013[[#This Row],[וסת קבוע אחרון]]=F1176,1,0),""))</f>
        <v/>
      </c>
      <c r="AG1175" s="1" t="str">
        <f>IF(B1176=1,"",IF(טבלה1013[[#This Row],[הווסת פעיל?]]=1,IF(OR(טבלה1013[[#This Row],[וסת קבוע אחרון]]=F1176,F1176=טבלה1013[[#This Row],[LengthofCycle]]),1,0),""))</f>
        <v/>
      </c>
      <c r="AH1175" s="1" t="str">
        <f>IF(B1176=1,"",IF(טבלה1013[[#This Row],[הווסת פעיל?]]=1,IF(OR(טבלה1013[[#This Row],[וסת קבוע אחרון]]=F1176,F1176=טבלה1013[[#This Row],[LengthofCycle]],AND(טבלה1013[[#This Row],[LengthofCycle]]&lt;&gt;טבלה1013[[#This Row],[וסת קבוע אחרון]],OR(F1176=28,F1176=29))),1,0),""))</f>
        <v/>
      </c>
      <c r="AI1175" s="1" t="str">
        <f>IF(AND(טבלה1013[[#This Row],[הווסת פעיל?]]=1,B1176=1),1,"")</f>
        <v/>
      </c>
      <c r="AJ1175" s="4">
        <f>IF(AND(טבלה1013[[#This Row],[הווסת פעיל?]]&lt;&gt;1,B1176&lt;&gt;1,B1176&lt;&gt;""),IF(טבלה1013[[#This Row],[LengthofCycle]]=F1176,1,0),"")</f>
        <v>0</v>
      </c>
      <c r="AK1175" s="4">
        <f>IF(AND(טבלה1013[[#This Row],[הווסת פעיל?]]&lt;&gt;1,B1176&lt;&gt;1,B1176&lt;&gt;""),IF(OR(טבלה1013[[#This Row],[LengthofCycle]]=F1176,F1176=29),1,0),"")</f>
        <v>0</v>
      </c>
      <c r="AL1175" s="4">
        <f>IF(AND(טבלה1013[[#This Row],[הווסת פעיל?]]&lt;&gt;1,B1176&lt;&gt;1,B1176&lt;&gt;""),IF(OR(טבלה1013[[#This Row],[LengthofCycle]]=F1176,F1176=29,F1176=28),1,0),"")</f>
        <v>0</v>
      </c>
    </row>
    <row r="1176" spans="1:38" x14ac:dyDescent="0.25">
      <c r="A1176" s="1" t="s">
        <v>151</v>
      </c>
      <c r="B1176" s="1">
        <v>12</v>
      </c>
      <c r="C1176" s="1">
        <v>1</v>
      </c>
      <c r="D1176" s="1">
        <v>0</v>
      </c>
      <c r="E1176" s="1">
        <v>0</v>
      </c>
      <c r="F1176" s="1">
        <v>31</v>
      </c>
      <c r="G1176" s="1">
        <f>טבלה1013[[#This Row],[LengthofCycle]]+1</f>
        <v>32</v>
      </c>
      <c r="H1176" s="1" t="str">
        <f>IF(IFERROR(LOOKUP(טבלה1013[[#This Row],[ClientID]],קביעויות[השבוע]),FALSE)=טבלה1013[[#This Row],[ClientID]],1,"")</f>
        <v/>
      </c>
      <c r="I1176" s="1" t="str">
        <f>IF(AND(טבלה1013[[#This Row],[CycleNumber]]&gt;1,OR(B1177="",טבלה1013[[#This Row],[CycleNumber]]&gt;B1175)),IF(OR(AND(טבלה1013[[#This Row],[LengthofCycle]]=28,F1175=28),AND(טבלה1013[[#This Row],[LengthofCycle]]=35,F1175=35)),1,""),"")</f>
        <v/>
      </c>
      <c r="J1176" s="1" t="str">
        <f>IF(AND(טבלה1013[[#This Row],[וסת השבוע]]=1,I1175=1,טבלה1013[[#This Row],[CycleNumber]]&gt;B1175),1,"")</f>
        <v/>
      </c>
      <c r="K1176" s="1" t="str">
        <f>IF(טבלה1013[[#This Row],[CycleNumber]]=1,"",IF(טבלה1013[[#This Row],[וסת השבוע]]=1,0,IF(K1175="","",IF(K1175=0,IF(טבלה1013[[#This Row],[LengthofCycle]]=28,0,1),IF(K1175=1,IF(טבלה1013[[#This Row],[LengthofCycle]]+F1175=28*2,0,2),IF(K1175=2,IF(טבלה1013[[#This Row],[LengthofCycle]]+F1175+F1174=28*3,0,3),""))))))</f>
        <v/>
      </c>
      <c r="L1176" s="1" t="str">
        <f>IF(טבלה1013[[#This Row],[וסת השבוע]]=1,IF(טבלה1013[[#This Row],[וסת השבוע וההפלגה ביחד]]=1,L1175+1,0),IF(AND(טבלה1013[[#This Row],[CycleNumber]]&gt;B1175,טבלה1013[[#This Row],[CycleNumber]]&gt;1),IF(טבלה1013[[#This Row],[וסת השבוע פעיל?]]&lt;&gt;"",L1175+1,""),""))</f>
        <v/>
      </c>
      <c r="M1176" s="1" t="str">
        <f>IF(AND(טבלה1013[[#This Row],[וסת השבוע פעיל?]]&lt;&gt;"",טבלה1013[[#This Row],[CycleNumber]]&lt;B1177,B1177&lt;&gt;"",טבלה1013[[#This Row],[וסת השבוע פעיל?]]&lt;3),IF(K1177=0,IF(AND(טבלה1013[[#This Row],[וסת השבוע פעיל?]]&gt;0,I1177=1),0,1),0),"")</f>
        <v/>
      </c>
      <c r="N1176" s="1" t="str">
        <f t="shared" si="96"/>
        <v/>
      </c>
      <c r="O1176" s="1" t="str">
        <f>IF(AND(טבלה1013[[#This Row],[חיזוי - שבוע]]=1,J1177=1),1,"")</f>
        <v/>
      </c>
      <c r="P1176" s="1" t="str">
        <f>IF(AND(טבלה1013[[#This Row],[חיזוי טוב עם הפלגה?]]=1,טבלה1013[[#This Row],[וסת קבוע אחרון]]&lt;&gt;28,X1175=1),1,"")</f>
        <v/>
      </c>
      <c r="Q1176" s="1" t="str">
        <f>IF(AND(טבלה1013[[#This Row],[וסת השבוע פעיל?]]&lt;3,OR(טבלה1013[[#This Row],[CycleNumber]]&gt;B1177,B1177="")),1,"")</f>
        <v/>
      </c>
      <c r="R1176" s="1" t="str">
        <f>IF(טבלה1013[[#This Row],[האישה קבעה וסת שבוע?]]=1,IF(טבלה1013[[#This Row],[וסת השבוע פעיל?]]&lt;3,1,0),"")</f>
        <v/>
      </c>
      <c r="S11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6" s="1">
        <f t="shared" si="97"/>
        <v>0</v>
      </c>
      <c r="U1176" s="1">
        <f t="shared" si="98"/>
        <v>0</v>
      </c>
      <c r="V1176" s="1">
        <f t="shared" ref="V1176:V1239" si="99">IF(B1176&gt;4,IF(AND(F1176=F1175,F1175=F1174,F1174=F1173,F1173=F1172),1,0),"")</f>
        <v>0</v>
      </c>
      <c r="W1176" s="1" t="str">
        <f>IF(טבלה1013[[#This Row],[3 הפלגות זהות]]="","",IF(טבלה1013[[#This Row],[3 הפלגות זהות]]=1,טבלה1013[[#This Row],[LengthofCycle]],W1175))</f>
        <v/>
      </c>
      <c r="Y1176" s="1" t="str">
        <f>IF(OR(טבלה1013[[#This Row],[הווסת פעיל?]]=0,טבלה1013[[#This Row],[הווסת פעיל?]]=""),"",SUM(Y1175,טבלה1013[[#This Row],[הווסת פעיל?]]))</f>
        <v/>
      </c>
      <c r="Z1176" s="1" t="str">
        <f>IF(AND(טבלה1013[[#This Row],[כמה מחזורים עד עקירה]]&lt;&gt;"",Y1177=""),טבלה1013[[#This Row],[כמה מחזורים עד עקירה]],"")</f>
        <v/>
      </c>
      <c r="AA1176" s="1" t="str">
        <f>IF(AND(טבלה1013[[#This Row],[הווסת פעיל?]]=1,טבלה1013[[#This Row],[וסת קבוע אחרון]]&lt;&gt;W1175),טבלה1013[[#This Row],[וסת קבוע אחרון]],"")</f>
        <v/>
      </c>
      <c r="AB1176" s="1" t="str">
        <f>IF(AND(טבלה1013[[#This Row],[הווסת פעיל?]]=1,X1175=0,טבלה1013[[#This Row],[וסת קבוע אחרון]]=W1175),טבלה1013[[#This Row],[וסת קבוע אחרון]],"")</f>
        <v/>
      </c>
      <c r="AC1176" s="1" t="str">
        <f>IF(AND(טבלה1013[[#This Row],[הווסת פעיל?]]=1,X1175=0,טבלה1013[[#This Row],[וסת קבוע אחרון]]&lt;&gt;W1175),1,"")</f>
        <v/>
      </c>
      <c r="AD1176" s="1" t="str">
        <f>IF(AND(טבלה1013[[#This Row],[הווסת פעיל?]]&lt;&gt;"",B1177=1),טבלה1013[[#This Row],[CycleNumber]],"")</f>
        <v/>
      </c>
      <c r="AE1176" s="1" t="str">
        <f>IF(AND(טבלה1013[[#This Row],[הווסת פעיל?]]&lt;&gt;"",X1175=""),טבלה1013[[#This Row],[CycleNumber]],"")</f>
        <v/>
      </c>
      <c r="AF1176" s="1" t="str">
        <f>IF(B1177=1,"",IF(טבלה1013[[#This Row],[הווסת פעיל?]]=1,IF(טבלה1013[[#This Row],[וסת קבוע אחרון]]=F1177,1,0),""))</f>
        <v/>
      </c>
      <c r="AG1176" s="1" t="str">
        <f>IF(B1177=1,"",IF(טבלה1013[[#This Row],[הווסת פעיל?]]=1,IF(OR(טבלה1013[[#This Row],[וסת קבוע אחרון]]=F1177,F1177=טבלה1013[[#This Row],[LengthofCycle]]),1,0),""))</f>
        <v/>
      </c>
      <c r="AH1176" s="1" t="str">
        <f>IF(B1177=1,"",IF(טבלה1013[[#This Row],[הווסת פעיל?]]=1,IF(OR(טבלה1013[[#This Row],[וסת קבוע אחרון]]=F1177,F1177=טבלה1013[[#This Row],[LengthofCycle]],AND(טבלה1013[[#This Row],[LengthofCycle]]&lt;&gt;טבלה1013[[#This Row],[וסת קבוע אחרון]],OR(F1177=28,F1177=29))),1,0),""))</f>
        <v/>
      </c>
      <c r="AI1176" s="1" t="str">
        <f>IF(AND(טבלה1013[[#This Row],[הווסת פעיל?]]=1,B1177=1),1,"")</f>
        <v/>
      </c>
      <c r="AJ1176" s="4" t="str">
        <f>IF(AND(טבלה1013[[#This Row],[הווסת פעיל?]]&lt;&gt;1,B1177&lt;&gt;1,B1177&lt;&gt;""),IF(טבלה1013[[#This Row],[LengthofCycle]]=F1177,1,0),"")</f>
        <v/>
      </c>
      <c r="AK1176" s="4" t="str">
        <f>IF(AND(טבלה1013[[#This Row],[הווסת פעיל?]]&lt;&gt;1,B1177&lt;&gt;1,B1177&lt;&gt;""),IF(OR(טבלה1013[[#This Row],[LengthofCycle]]=F1177,F1177=29),1,0),"")</f>
        <v/>
      </c>
      <c r="AL1176" s="4" t="str">
        <f>IF(AND(טבלה1013[[#This Row],[הווסת פעיל?]]&lt;&gt;1,B1177&lt;&gt;1,B1177&lt;&gt;""),IF(OR(טבלה1013[[#This Row],[LengthofCycle]]=F1177,F1177=29,F1177=28),1,0),"")</f>
        <v/>
      </c>
    </row>
    <row r="1177" spans="1:38" x14ac:dyDescent="0.25">
      <c r="A1177" s="1" t="s">
        <v>152</v>
      </c>
      <c r="B1177" s="1">
        <v>1</v>
      </c>
      <c r="C1177" s="1">
        <v>1</v>
      </c>
      <c r="D1177" s="1">
        <v>1</v>
      </c>
      <c r="E1177" s="1">
        <v>0</v>
      </c>
      <c r="F1177" s="1">
        <v>31</v>
      </c>
      <c r="G1177" s="1">
        <f>טבלה1013[[#This Row],[LengthofCycle]]+1</f>
        <v>32</v>
      </c>
      <c r="H1177" s="1" t="str">
        <f>IF(IFERROR(LOOKUP(טבלה1013[[#This Row],[ClientID]],קביעויות[השבוע]),FALSE)=טבלה1013[[#This Row],[ClientID]],1,"")</f>
        <v/>
      </c>
      <c r="I1177" s="1" t="str">
        <f>IF(AND(טבלה1013[[#This Row],[CycleNumber]]&gt;1,OR(B1178="",טבלה1013[[#This Row],[CycleNumber]]&gt;B1176)),IF(OR(AND(טבלה1013[[#This Row],[LengthofCycle]]=28,F1176=28),AND(טבלה1013[[#This Row],[LengthofCycle]]=35,F1176=35)),1,""),"")</f>
        <v/>
      </c>
      <c r="J1177" s="1" t="str">
        <f>IF(AND(טבלה1013[[#This Row],[וסת השבוע]]=1,I1176=1,טבלה1013[[#This Row],[CycleNumber]]&gt;B1176),1,"")</f>
        <v/>
      </c>
      <c r="K1177" s="1" t="str">
        <f>IF(טבלה1013[[#This Row],[CycleNumber]]=1,"",IF(טבלה1013[[#This Row],[וסת השבוע]]=1,0,IF(K1176="","",IF(K1176=0,IF(טבלה1013[[#This Row],[LengthofCycle]]=28,0,1),IF(K1176=1,IF(טבלה1013[[#This Row],[LengthofCycle]]+F1176=28*2,0,2),IF(K1176=2,IF(טבלה1013[[#This Row],[LengthofCycle]]+F1176+F1175=28*3,0,3),""))))))</f>
        <v/>
      </c>
      <c r="L1177" s="1" t="str">
        <f>IF(טבלה1013[[#This Row],[וסת השבוע]]=1,IF(טבלה1013[[#This Row],[וסת השבוע וההפלגה ביחד]]=1,L1176+1,0),IF(AND(טבלה1013[[#This Row],[CycleNumber]]&gt;B1176,טבלה1013[[#This Row],[CycleNumber]]&gt;1),IF(טבלה1013[[#This Row],[וסת השבוע פעיל?]]&lt;&gt;"",L1176+1,""),""))</f>
        <v/>
      </c>
      <c r="M1177" s="1" t="str">
        <f>IF(AND(טבלה1013[[#This Row],[וסת השבוע פעיל?]]&lt;&gt;"",טבלה1013[[#This Row],[CycleNumber]]&lt;B1178,B1178&lt;&gt;"",טבלה1013[[#This Row],[וסת השבוע פעיל?]]&lt;3),IF(K1178=0,IF(AND(טבלה1013[[#This Row],[וסת השבוע פעיל?]]&gt;0,I1178=1),0,1),0),"")</f>
        <v/>
      </c>
      <c r="N1177" s="1" t="str">
        <f t="shared" si="96"/>
        <v/>
      </c>
      <c r="O1177" s="1" t="str">
        <f>IF(AND(טבלה1013[[#This Row],[חיזוי - שבוע]]=1,J1178=1),1,"")</f>
        <v/>
      </c>
      <c r="P1177" s="1" t="str">
        <f>IF(AND(טבלה1013[[#This Row],[חיזוי טוב עם הפלגה?]]=1,טבלה1013[[#This Row],[וסת קבוע אחרון]]&lt;&gt;28,X1176=1),1,"")</f>
        <v/>
      </c>
      <c r="Q1177" s="1" t="str">
        <f>IF(AND(טבלה1013[[#This Row],[וסת השבוע פעיל?]]&lt;3,OR(טבלה1013[[#This Row],[CycleNumber]]&gt;B1178,B1178="")),1,"")</f>
        <v/>
      </c>
      <c r="R1177" s="1" t="str">
        <f>IF(טבלה1013[[#This Row],[האישה קבעה וסת שבוע?]]=1,IF(טבלה1013[[#This Row],[וסת השבוע פעיל?]]&lt;3,1,0),"")</f>
        <v/>
      </c>
      <c r="S11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7" s="1" t="str">
        <f t="shared" si="97"/>
        <v/>
      </c>
      <c r="U1177" s="1" t="str">
        <f t="shared" si="98"/>
        <v/>
      </c>
      <c r="V1177" s="1" t="str">
        <f t="shared" si="99"/>
        <v/>
      </c>
      <c r="W1177" s="1" t="str">
        <f>IF(טבלה1013[[#This Row],[3 הפלגות זהות]]="","",IF(טבלה1013[[#This Row],[3 הפלגות זהות]]=1,טבלה1013[[#This Row],[LengthofCycle]],W1176))</f>
        <v/>
      </c>
      <c r="X1177" s="1" t="str">
        <f>IF(טבלה1013[[#This Row],[וסת קבוע אחרון]]="","",IF(OR(טבלה1013[[#This Row],[LengthofCycle]]=טבלה1013[[#This Row],[וסת קבוע אחרון]],F1176=טבלה1013[[#This Row],[וסת קבוע אחרון]],F1175=טבלה1013[[#This Row],[וסת קבוע אחרון]]),1,0))</f>
        <v/>
      </c>
      <c r="Y1177" s="1" t="str">
        <f>IF(OR(טבלה1013[[#This Row],[הווסת פעיל?]]=0,טבלה1013[[#This Row],[הווסת פעיל?]]=""),"",SUM(Y1176,טבלה1013[[#This Row],[הווסת פעיל?]]))</f>
        <v/>
      </c>
      <c r="Z1177" s="1" t="str">
        <f>IF(AND(טבלה1013[[#This Row],[כמה מחזורים עד עקירה]]&lt;&gt;"",Y1178=""),טבלה1013[[#This Row],[כמה מחזורים עד עקירה]],"")</f>
        <v/>
      </c>
      <c r="AA1177" s="1" t="str">
        <f>IF(AND(טבלה1013[[#This Row],[הווסת פעיל?]]=1,טבלה1013[[#This Row],[וסת קבוע אחרון]]&lt;&gt;W1176),טבלה1013[[#This Row],[וסת קבוע אחרון]],"")</f>
        <v/>
      </c>
      <c r="AB1177" s="1" t="str">
        <f>IF(AND(טבלה1013[[#This Row],[הווסת פעיל?]]=1,X1176=0,טבלה1013[[#This Row],[וסת קבוע אחרון]]=W1176),טבלה1013[[#This Row],[וסת קבוע אחרון]],"")</f>
        <v/>
      </c>
      <c r="AC1177" s="1" t="str">
        <f>IF(AND(טבלה1013[[#This Row],[הווסת פעיל?]]=1,X1176=0,טבלה1013[[#This Row],[וסת קבוע אחרון]]&lt;&gt;W1176),1,"")</f>
        <v/>
      </c>
      <c r="AD1177" s="1" t="str">
        <f>IF(AND(טבלה1013[[#This Row],[הווסת פעיל?]]&lt;&gt;"",B1178=1),טבלה1013[[#This Row],[CycleNumber]],"")</f>
        <v/>
      </c>
      <c r="AE1177" s="1" t="str">
        <f>IF(AND(טבלה1013[[#This Row],[הווסת פעיל?]]&lt;&gt;"",X1176=""),טבלה1013[[#This Row],[CycleNumber]],"")</f>
        <v/>
      </c>
      <c r="AF1177" s="1" t="str">
        <f>IF(B1178=1,"",IF(טבלה1013[[#This Row],[הווסת פעיל?]]=1,IF(טבלה1013[[#This Row],[וסת קבוע אחרון]]=F1178,1,0),""))</f>
        <v/>
      </c>
      <c r="AG1177" s="1" t="str">
        <f>IF(B1178=1,"",IF(טבלה1013[[#This Row],[הווסת פעיל?]]=1,IF(OR(טבלה1013[[#This Row],[וסת קבוע אחרון]]=F1178,F1178=טבלה1013[[#This Row],[LengthofCycle]]),1,0),""))</f>
        <v/>
      </c>
      <c r="AH1177" s="1" t="str">
        <f>IF(B1178=1,"",IF(טבלה1013[[#This Row],[הווסת פעיל?]]=1,IF(OR(טבלה1013[[#This Row],[וסת קבוע אחרון]]=F1178,F1178=טבלה1013[[#This Row],[LengthofCycle]],AND(טבלה1013[[#This Row],[LengthofCycle]]&lt;&gt;טבלה1013[[#This Row],[וסת קבוע אחרון]],OR(F1178=28,F1178=29))),1,0),""))</f>
        <v/>
      </c>
      <c r="AI1177" s="1" t="str">
        <f>IF(AND(טבלה1013[[#This Row],[הווסת פעיל?]]=1,B1178=1),1,"")</f>
        <v/>
      </c>
      <c r="AJ1177" s="4">
        <f>IF(AND(טבלה1013[[#This Row],[הווסת פעיל?]]&lt;&gt;1,B1178&lt;&gt;1,B1178&lt;&gt;""),IF(טבלה1013[[#This Row],[LengthofCycle]]=F1178,1,0),"")</f>
        <v>1</v>
      </c>
      <c r="AK1177" s="4">
        <f>IF(AND(טבלה1013[[#This Row],[הווסת פעיל?]]&lt;&gt;1,B1178&lt;&gt;1,B1178&lt;&gt;""),IF(OR(טבלה1013[[#This Row],[LengthofCycle]]=F1178,F1178=29),1,0),"")</f>
        <v>1</v>
      </c>
      <c r="AL1177" s="4">
        <f>IF(AND(טבלה1013[[#This Row],[הווסת פעיל?]]&lt;&gt;1,B1178&lt;&gt;1,B1178&lt;&gt;""),IF(OR(טבלה1013[[#This Row],[LengthofCycle]]=F1178,F1178=29,F1178=28),1,0),"")</f>
        <v>1</v>
      </c>
    </row>
    <row r="1178" spans="1:38" x14ac:dyDescent="0.25">
      <c r="A1178" s="1" t="s">
        <v>152</v>
      </c>
      <c r="B1178" s="1">
        <v>2</v>
      </c>
      <c r="C1178" s="1">
        <v>1</v>
      </c>
      <c r="D1178" s="1">
        <v>1</v>
      </c>
      <c r="E1178" s="1">
        <v>0</v>
      </c>
      <c r="F1178" s="1">
        <v>31</v>
      </c>
      <c r="G1178" s="1">
        <f>טבלה1013[[#This Row],[LengthofCycle]]+1</f>
        <v>32</v>
      </c>
      <c r="H1178" s="1" t="str">
        <f>IF(IFERROR(LOOKUP(טבלה1013[[#This Row],[ClientID]],קביעויות[השבוע]),FALSE)=טבלה1013[[#This Row],[ClientID]],1,"")</f>
        <v/>
      </c>
      <c r="I1178" s="1" t="str">
        <f>IF(AND(טבלה1013[[#This Row],[CycleNumber]]&gt;1,OR(B1179="",טבלה1013[[#This Row],[CycleNumber]]&gt;B1177)),IF(OR(AND(טבלה1013[[#This Row],[LengthofCycle]]=28,F1177=28),AND(טבלה1013[[#This Row],[LengthofCycle]]=35,F1177=35)),1,""),"")</f>
        <v/>
      </c>
      <c r="J1178" s="1" t="str">
        <f>IF(AND(טבלה1013[[#This Row],[וסת השבוע]]=1,I1177=1,טבלה1013[[#This Row],[CycleNumber]]&gt;B1177),1,"")</f>
        <v/>
      </c>
      <c r="K1178" s="1" t="str">
        <f>IF(טבלה1013[[#This Row],[CycleNumber]]=1,"",IF(טבלה1013[[#This Row],[וסת השבוע]]=1,0,IF(K1177="","",IF(K1177=0,IF(טבלה1013[[#This Row],[LengthofCycle]]=28,0,1),IF(K1177=1,IF(טבלה1013[[#This Row],[LengthofCycle]]+F1177=28*2,0,2),IF(K1177=2,IF(טבלה1013[[#This Row],[LengthofCycle]]+F1177+F1176=28*3,0,3),""))))))</f>
        <v/>
      </c>
      <c r="L1178" s="1" t="str">
        <f>IF(טבלה1013[[#This Row],[וסת השבוע]]=1,IF(טבלה1013[[#This Row],[וסת השבוע וההפלגה ביחד]]=1,L1177+1,0),IF(AND(טבלה1013[[#This Row],[CycleNumber]]&gt;B1177,טבלה1013[[#This Row],[CycleNumber]]&gt;1),IF(טבלה1013[[#This Row],[וסת השבוע פעיל?]]&lt;&gt;"",L1177+1,""),""))</f>
        <v/>
      </c>
      <c r="M1178" s="1" t="str">
        <f>IF(AND(טבלה1013[[#This Row],[וסת השבוע פעיל?]]&lt;&gt;"",טבלה1013[[#This Row],[CycleNumber]]&lt;B1179,B1179&lt;&gt;"",טבלה1013[[#This Row],[וסת השבוע פעיל?]]&lt;3),IF(K1179=0,IF(AND(טבלה1013[[#This Row],[וסת השבוע פעיל?]]&gt;0,I1179=1),0,1),0),"")</f>
        <v/>
      </c>
      <c r="N1178" s="1" t="str">
        <f t="shared" si="96"/>
        <v/>
      </c>
      <c r="O1178" s="1" t="str">
        <f>IF(AND(טבלה1013[[#This Row],[חיזוי - שבוע]]=1,J1179=1),1,"")</f>
        <v/>
      </c>
      <c r="P1178" s="1" t="str">
        <f>IF(AND(טבלה1013[[#This Row],[חיזוי טוב עם הפלגה?]]=1,טבלה1013[[#This Row],[וסת קבוע אחרון]]&lt;&gt;28,X1177=1),1,"")</f>
        <v/>
      </c>
      <c r="Q1178" s="1" t="str">
        <f>IF(AND(טבלה1013[[#This Row],[וסת השבוע פעיל?]]&lt;3,OR(טבלה1013[[#This Row],[CycleNumber]]&gt;B1179,B1179="")),1,"")</f>
        <v/>
      </c>
      <c r="R1178" s="1" t="str">
        <f>IF(טבלה1013[[#This Row],[האישה קבעה וסת שבוע?]]=1,IF(טבלה1013[[#This Row],[וסת השבוע פעיל?]]&lt;3,1,0),"")</f>
        <v/>
      </c>
      <c r="S11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8" s="1" t="str">
        <f t="shared" si="97"/>
        <v/>
      </c>
      <c r="U1178" s="1" t="str">
        <f t="shared" si="98"/>
        <v/>
      </c>
      <c r="V1178" s="1" t="str">
        <f t="shared" si="99"/>
        <v/>
      </c>
      <c r="W1178" s="1" t="str">
        <f>IF(טבלה1013[[#This Row],[3 הפלגות זהות]]="","",IF(טבלה1013[[#This Row],[3 הפלגות זהות]]=1,טבלה1013[[#This Row],[LengthofCycle]],W1177))</f>
        <v/>
      </c>
      <c r="X1178" s="1" t="str">
        <f>IF(טבלה1013[[#This Row],[וסת קבוע אחרון]]="","",IF(OR(טבלה1013[[#This Row],[LengthofCycle]]=טבלה1013[[#This Row],[וסת קבוע אחרון]],F1177=טבלה1013[[#This Row],[וסת קבוע אחרון]],F1176=טבלה1013[[#This Row],[וסת קבוע אחרון]]),1,0))</f>
        <v/>
      </c>
      <c r="Y1178" s="1" t="str">
        <f>IF(OR(טבלה1013[[#This Row],[הווסת פעיל?]]=0,טבלה1013[[#This Row],[הווסת פעיל?]]=""),"",SUM(Y1177,טבלה1013[[#This Row],[הווסת פעיל?]]))</f>
        <v/>
      </c>
      <c r="Z1178" s="1" t="str">
        <f>IF(AND(טבלה1013[[#This Row],[כמה מחזורים עד עקירה]]&lt;&gt;"",Y1179=""),טבלה1013[[#This Row],[כמה מחזורים עד עקירה]],"")</f>
        <v/>
      </c>
      <c r="AA1178" s="1" t="str">
        <f>IF(AND(טבלה1013[[#This Row],[הווסת פעיל?]]=1,טבלה1013[[#This Row],[וסת קבוע אחרון]]&lt;&gt;W1177),טבלה1013[[#This Row],[וסת קבוע אחרון]],"")</f>
        <v/>
      </c>
      <c r="AB1178" s="1" t="str">
        <f>IF(AND(טבלה1013[[#This Row],[הווסת פעיל?]]=1,X1177=0,טבלה1013[[#This Row],[וסת קבוע אחרון]]=W1177),טבלה1013[[#This Row],[וסת קבוע אחרון]],"")</f>
        <v/>
      </c>
      <c r="AC1178" s="1" t="str">
        <f>IF(AND(טבלה1013[[#This Row],[הווסת פעיל?]]=1,X1177=0,טבלה1013[[#This Row],[וסת קבוע אחרון]]&lt;&gt;W1177),1,"")</f>
        <v/>
      </c>
      <c r="AD1178" s="1" t="str">
        <f>IF(AND(טבלה1013[[#This Row],[הווסת פעיל?]]&lt;&gt;"",B1179=1),טבלה1013[[#This Row],[CycleNumber]],"")</f>
        <v/>
      </c>
      <c r="AE1178" s="1" t="str">
        <f>IF(AND(טבלה1013[[#This Row],[הווסת פעיל?]]&lt;&gt;"",X1177=""),טבלה1013[[#This Row],[CycleNumber]],"")</f>
        <v/>
      </c>
      <c r="AF1178" s="1" t="str">
        <f>IF(B1179=1,"",IF(טבלה1013[[#This Row],[הווסת פעיל?]]=1,IF(טבלה1013[[#This Row],[וסת קבוע אחרון]]=F1179,1,0),""))</f>
        <v/>
      </c>
      <c r="AG1178" s="1" t="str">
        <f>IF(B1179=1,"",IF(טבלה1013[[#This Row],[הווסת פעיל?]]=1,IF(OR(טבלה1013[[#This Row],[וסת קבוע אחרון]]=F1179,F1179=טבלה1013[[#This Row],[LengthofCycle]]),1,0),""))</f>
        <v/>
      </c>
      <c r="AH1178" s="1" t="str">
        <f>IF(B1179=1,"",IF(טבלה1013[[#This Row],[הווסת פעיל?]]=1,IF(OR(טבלה1013[[#This Row],[וסת קבוע אחרון]]=F1179,F1179=טבלה1013[[#This Row],[LengthofCycle]],AND(טבלה1013[[#This Row],[LengthofCycle]]&lt;&gt;טבלה1013[[#This Row],[וסת קבוע אחרון]],OR(F1179=28,F1179=29))),1,0),""))</f>
        <v/>
      </c>
      <c r="AI1178" s="1" t="str">
        <f>IF(AND(טבלה1013[[#This Row],[הווסת פעיל?]]=1,B1179=1),1,"")</f>
        <v/>
      </c>
      <c r="AJ1178" s="4">
        <f>IF(AND(טבלה1013[[#This Row],[הווסת פעיל?]]&lt;&gt;1,B1179&lt;&gt;1,B1179&lt;&gt;""),IF(טבלה1013[[#This Row],[LengthofCycle]]=F1179,1,0),"")</f>
        <v>1</v>
      </c>
      <c r="AK1178" s="4">
        <f>IF(AND(טבלה1013[[#This Row],[הווסת פעיל?]]&lt;&gt;1,B1179&lt;&gt;1,B1179&lt;&gt;""),IF(OR(טבלה1013[[#This Row],[LengthofCycle]]=F1179,F1179=29),1,0),"")</f>
        <v>1</v>
      </c>
      <c r="AL1178" s="4">
        <f>IF(AND(טבלה1013[[#This Row],[הווסת פעיל?]]&lt;&gt;1,B1179&lt;&gt;1,B1179&lt;&gt;""),IF(OR(טבלה1013[[#This Row],[LengthofCycle]]=F1179,F1179=29,F1179=28),1,0),"")</f>
        <v>1</v>
      </c>
    </row>
    <row r="1179" spans="1:38" x14ac:dyDescent="0.25">
      <c r="A1179" s="1" t="s">
        <v>152</v>
      </c>
      <c r="B1179" s="1">
        <v>3</v>
      </c>
      <c r="C1179" s="1">
        <v>1</v>
      </c>
      <c r="D1179" s="1">
        <v>1</v>
      </c>
      <c r="E1179" s="1">
        <v>0</v>
      </c>
      <c r="F1179" s="1">
        <v>31</v>
      </c>
      <c r="G1179" s="1">
        <f>טבלה1013[[#This Row],[LengthofCycle]]+1</f>
        <v>32</v>
      </c>
      <c r="H1179" s="1" t="str">
        <f>IF(IFERROR(LOOKUP(טבלה1013[[#This Row],[ClientID]],קביעויות[השבוע]),FALSE)=טבלה1013[[#This Row],[ClientID]],1,"")</f>
        <v/>
      </c>
      <c r="I1179" s="1" t="str">
        <f>IF(AND(טבלה1013[[#This Row],[CycleNumber]]&gt;1,OR(B1180="",טבלה1013[[#This Row],[CycleNumber]]&gt;B1178)),IF(OR(AND(טבלה1013[[#This Row],[LengthofCycle]]=28,F1178=28),AND(טבלה1013[[#This Row],[LengthofCycle]]=35,F1178=35)),1,""),"")</f>
        <v/>
      </c>
      <c r="J1179" s="1" t="str">
        <f>IF(AND(טבלה1013[[#This Row],[וסת השבוע]]=1,I1178=1,טבלה1013[[#This Row],[CycleNumber]]&gt;B1178),1,"")</f>
        <v/>
      </c>
      <c r="K1179" s="1" t="str">
        <f>IF(טבלה1013[[#This Row],[CycleNumber]]=1,"",IF(טבלה1013[[#This Row],[וסת השבוע]]=1,0,IF(K1178="","",IF(K1178=0,IF(טבלה1013[[#This Row],[LengthofCycle]]=28,0,1),IF(K1178=1,IF(טבלה1013[[#This Row],[LengthofCycle]]+F1178=28*2,0,2),IF(K1178=2,IF(טבלה1013[[#This Row],[LengthofCycle]]+F1178+F1177=28*3,0,3),""))))))</f>
        <v/>
      </c>
      <c r="L1179" s="1" t="str">
        <f>IF(טבלה1013[[#This Row],[וסת השבוע]]=1,IF(טבלה1013[[#This Row],[וסת השבוע וההפלגה ביחד]]=1,L1178+1,0),IF(AND(טבלה1013[[#This Row],[CycleNumber]]&gt;B1178,טבלה1013[[#This Row],[CycleNumber]]&gt;1),IF(טבלה1013[[#This Row],[וסת השבוע פעיל?]]&lt;&gt;"",L1178+1,""),""))</f>
        <v/>
      </c>
      <c r="M1179" s="1" t="str">
        <f>IF(AND(טבלה1013[[#This Row],[וסת השבוע פעיל?]]&lt;&gt;"",טבלה1013[[#This Row],[CycleNumber]]&lt;B1180,B1180&lt;&gt;"",טבלה1013[[#This Row],[וסת השבוע פעיל?]]&lt;3),IF(K1180=0,IF(AND(טבלה1013[[#This Row],[וסת השבוע פעיל?]]&gt;0,I1180=1),0,1),0),"")</f>
        <v/>
      </c>
      <c r="N1179" s="1" t="str">
        <f t="shared" si="96"/>
        <v/>
      </c>
      <c r="O1179" s="1" t="str">
        <f>IF(AND(טבלה1013[[#This Row],[חיזוי - שבוע]]=1,J1180=1),1,"")</f>
        <v/>
      </c>
      <c r="P1179" s="1" t="str">
        <f>IF(AND(טבלה1013[[#This Row],[חיזוי טוב עם הפלגה?]]=1,טבלה1013[[#This Row],[וסת קבוע אחרון]]&lt;&gt;28,X1178=1),1,"")</f>
        <v/>
      </c>
      <c r="Q1179" s="1" t="str">
        <f>IF(AND(טבלה1013[[#This Row],[וסת השבוע פעיל?]]&lt;3,OR(טבלה1013[[#This Row],[CycleNumber]]&gt;B1180,B1180="")),1,"")</f>
        <v/>
      </c>
      <c r="R1179" s="1" t="str">
        <f>IF(טבלה1013[[#This Row],[האישה קבעה וסת שבוע?]]=1,IF(טבלה1013[[#This Row],[וסת השבוע פעיל?]]&lt;3,1,0),"")</f>
        <v/>
      </c>
      <c r="S11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79" s="1">
        <f t="shared" si="97"/>
        <v>1</v>
      </c>
      <c r="U1179" s="1" t="str">
        <f t="shared" si="98"/>
        <v/>
      </c>
      <c r="V1179" s="1" t="str">
        <f t="shared" si="99"/>
        <v/>
      </c>
      <c r="W1179" s="1">
        <f>IF(טבלה1013[[#This Row],[3 הפלגות זהות]]="","",IF(טבלה1013[[#This Row],[3 הפלגות זהות]]=1,טבלה1013[[#This Row],[LengthofCycle]],W1178))</f>
        <v>31</v>
      </c>
      <c r="X1179" s="1">
        <f>IF(טבלה1013[[#This Row],[וסת קבוע אחרון]]="","",IF(OR(טבלה1013[[#This Row],[LengthofCycle]]=טבלה1013[[#This Row],[וסת קבוע אחרון]],F1178=טבלה1013[[#This Row],[וסת קבוע אחרון]],F1177=טבלה1013[[#This Row],[וסת קבוע אחרון]]),1,0))</f>
        <v>1</v>
      </c>
      <c r="Y1179" s="1">
        <f>IF(OR(טבלה1013[[#This Row],[הווסת פעיל?]]=0,טבלה1013[[#This Row],[הווסת פעיל?]]=""),"",SUM(Y1178,טבלה1013[[#This Row],[הווסת פעיל?]]))</f>
        <v>1</v>
      </c>
      <c r="Z1179" s="1" t="str">
        <f>IF(AND(טבלה1013[[#This Row],[כמה מחזורים עד עקירה]]&lt;&gt;"",Y1180=""),טבלה1013[[#This Row],[כמה מחזורים עד עקירה]],"")</f>
        <v/>
      </c>
      <c r="AA1179" s="1">
        <f>IF(AND(טבלה1013[[#This Row],[הווסת פעיל?]]=1,טבלה1013[[#This Row],[וסת קבוע אחרון]]&lt;&gt;W1178),טבלה1013[[#This Row],[וסת קבוע אחרון]],"")</f>
        <v>31</v>
      </c>
      <c r="AB1179" s="1" t="str">
        <f>IF(AND(טבלה1013[[#This Row],[הווסת פעיל?]]=1,X1178=0,טבלה1013[[#This Row],[וסת קבוע אחרון]]=W1178),טבלה1013[[#This Row],[וסת קבוע אחרון]],"")</f>
        <v/>
      </c>
      <c r="AC1179" s="1" t="str">
        <f>IF(AND(טבלה1013[[#This Row],[הווסת פעיל?]]=1,X1178=0,טבלה1013[[#This Row],[וסת קבוע אחרון]]&lt;&gt;W1178),1,"")</f>
        <v/>
      </c>
      <c r="AD1179" s="1" t="str">
        <f>IF(AND(טבלה1013[[#This Row],[הווסת פעיל?]]&lt;&gt;"",B1180=1),טבלה1013[[#This Row],[CycleNumber]],"")</f>
        <v/>
      </c>
      <c r="AE1179" s="1">
        <f>IF(AND(טבלה1013[[#This Row],[הווסת פעיל?]]&lt;&gt;"",X1178=""),טבלה1013[[#This Row],[CycleNumber]],"")</f>
        <v>3</v>
      </c>
      <c r="AF1179" s="1">
        <f>IF(B1180=1,"",IF(טבלה1013[[#This Row],[הווסת פעיל?]]=1,IF(טבלה1013[[#This Row],[וסת קבוע אחרון]]=F1180,1,0),""))</f>
        <v>0</v>
      </c>
      <c r="AG1179" s="1">
        <f>IF(B1180=1,"",IF(טבלה1013[[#This Row],[הווסת פעיל?]]=1,IF(OR(טבלה1013[[#This Row],[וסת קבוע אחרון]]=F1180,F1180=טבלה1013[[#This Row],[LengthofCycle]]),1,0),""))</f>
        <v>0</v>
      </c>
      <c r="AH1179" s="1">
        <f>IF(B1180=1,"",IF(טבלה1013[[#This Row],[הווסת פעיל?]]=1,IF(OR(טבלה1013[[#This Row],[וסת קבוע אחרון]]=F1180,F1180=טבלה1013[[#This Row],[LengthofCycle]],AND(טבלה1013[[#This Row],[LengthofCycle]]&lt;&gt;טבלה1013[[#This Row],[וסת קבוע אחרון]],OR(F1180=28,F1180=29))),1,0),""))</f>
        <v>0</v>
      </c>
      <c r="AI1179" s="1" t="str">
        <f>IF(AND(טבלה1013[[#This Row],[הווסת פעיל?]]=1,B1180=1),1,"")</f>
        <v/>
      </c>
      <c r="AJ1179" s="4" t="str">
        <f>IF(AND(טבלה1013[[#This Row],[הווסת פעיל?]]&lt;&gt;1,B1180&lt;&gt;1,B1180&lt;&gt;""),IF(טבלה1013[[#This Row],[LengthofCycle]]=F1180,1,0),"")</f>
        <v/>
      </c>
      <c r="AK1179" s="4" t="str">
        <f>IF(AND(טבלה1013[[#This Row],[הווסת פעיל?]]&lt;&gt;1,B1180&lt;&gt;1,B1180&lt;&gt;""),IF(OR(טבלה1013[[#This Row],[LengthofCycle]]=F1180,F1180=29),1,0),"")</f>
        <v/>
      </c>
      <c r="AL1179" s="4" t="str">
        <f>IF(AND(טבלה1013[[#This Row],[הווסת פעיל?]]&lt;&gt;1,B1180&lt;&gt;1,B1180&lt;&gt;""),IF(OR(טבלה1013[[#This Row],[LengthofCycle]]=F1180,F1180=29,F1180=28),1,0),"")</f>
        <v/>
      </c>
    </row>
    <row r="1180" spans="1:38" x14ac:dyDescent="0.25">
      <c r="A1180" s="1" t="s">
        <v>152</v>
      </c>
      <c r="B1180" s="1">
        <v>4</v>
      </c>
      <c r="C1180" s="1">
        <v>1</v>
      </c>
      <c r="D1180" s="1">
        <v>1</v>
      </c>
      <c r="E1180" s="1">
        <v>0</v>
      </c>
      <c r="F1180" s="1">
        <v>30</v>
      </c>
      <c r="G1180" s="1">
        <f>טבלה1013[[#This Row],[LengthofCycle]]+1</f>
        <v>31</v>
      </c>
      <c r="H1180" s="1" t="str">
        <f>IF(IFERROR(LOOKUP(טבלה1013[[#This Row],[ClientID]],קביעויות[השבוע]),FALSE)=טבלה1013[[#This Row],[ClientID]],1,"")</f>
        <v/>
      </c>
      <c r="I1180" s="1" t="str">
        <f>IF(AND(טבלה1013[[#This Row],[CycleNumber]]&gt;1,OR(B1181="",טבלה1013[[#This Row],[CycleNumber]]&gt;B1179)),IF(OR(AND(טבלה1013[[#This Row],[LengthofCycle]]=28,F1179=28),AND(טבלה1013[[#This Row],[LengthofCycle]]=35,F1179=35)),1,""),"")</f>
        <v/>
      </c>
      <c r="J1180" s="1" t="str">
        <f>IF(AND(טבלה1013[[#This Row],[וסת השבוע]]=1,I1179=1,טבלה1013[[#This Row],[CycleNumber]]&gt;B1179),1,"")</f>
        <v/>
      </c>
      <c r="K1180" s="1" t="str">
        <f>IF(טבלה1013[[#This Row],[CycleNumber]]=1,"",IF(טבלה1013[[#This Row],[וסת השבוע]]=1,0,IF(K1179="","",IF(K1179=0,IF(טבלה1013[[#This Row],[LengthofCycle]]=28,0,1),IF(K1179=1,IF(טבלה1013[[#This Row],[LengthofCycle]]+F1179=28*2,0,2),IF(K1179=2,IF(טבלה1013[[#This Row],[LengthofCycle]]+F1179+F1178=28*3,0,3),""))))))</f>
        <v/>
      </c>
      <c r="L1180" s="1" t="str">
        <f>IF(טבלה1013[[#This Row],[וסת השבוע]]=1,IF(טבלה1013[[#This Row],[וסת השבוע וההפלגה ביחד]]=1,L1179+1,0),IF(AND(טבלה1013[[#This Row],[CycleNumber]]&gt;B1179,טבלה1013[[#This Row],[CycleNumber]]&gt;1),IF(טבלה1013[[#This Row],[וסת השבוע פעיל?]]&lt;&gt;"",L1179+1,""),""))</f>
        <v/>
      </c>
      <c r="M1180" s="1" t="str">
        <f>IF(AND(טבלה1013[[#This Row],[וסת השבוע פעיל?]]&lt;&gt;"",טבלה1013[[#This Row],[CycleNumber]]&lt;B1181,B1181&lt;&gt;"",טבלה1013[[#This Row],[וסת השבוע פעיל?]]&lt;3),IF(K1181=0,IF(AND(טבלה1013[[#This Row],[וסת השבוע פעיל?]]&gt;0,I1181=1),0,1),0),"")</f>
        <v/>
      </c>
      <c r="N1180" s="1" t="str">
        <f t="shared" si="96"/>
        <v/>
      </c>
      <c r="O1180" s="1" t="str">
        <f>IF(AND(טבלה1013[[#This Row],[חיזוי - שבוע]]=1,J1181=1),1,"")</f>
        <v/>
      </c>
      <c r="P1180" s="1" t="str">
        <f>IF(AND(טבלה1013[[#This Row],[חיזוי טוב עם הפלגה?]]=1,טבלה1013[[#This Row],[וסת קבוע אחרון]]&lt;&gt;28,X1179=1),1,"")</f>
        <v/>
      </c>
      <c r="Q1180" s="1" t="str">
        <f>IF(AND(טבלה1013[[#This Row],[וסת השבוע פעיל?]]&lt;3,OR(טבלה1013[[#This Row],[CycleNumber]]&gt;B1181,B1181="")),1,"")</f>
        <v/>
      </c>
      <c r="R1180" s="1" t="str">
        <f>IF(טבלה1013[[#This Row],[האישה קבעה וסת שבוע?]]=1,IF(טבלה1013[[#This Row],[וסת השבוע פעיל?]]&lt;3,1,0),"")</f>
        <v/>
      </c>
      <c r="S11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0" s="1">
        <f t="shared" si="97"/>
        <v>0</v>
      </c>
      <c r="U1180" s="1">
        <f t="shared" si="98"/>
        <v>0</v>
      </c>
      <c r="V1180" s="1" t="str">
        <f t="shared" si="99"/>
        <v/>
      </c>
      <c r="W1180" s="1">
        <f>IF(טבלה1013[[#This Row],[3 הפלגות זהות]]="","",IF(טבלה1013[[#This Row],[3 הפלגות זהות]]=1,טבלה1013[[#This Row],[LengthofCycle]],W1179))</f>
        <v>31</v>
      </c>
      <c r="X1180" s="1">
        <f>IF(טבלה1013[[#This Row],[וסת קבוע אחרון]]="","",IF(OR(טבלה1013[[#This Row],[LengthofCycle]]=טבלה1013[[#This Row],[וסת קבוע אחרון]],F1179=טבלה1013[[#This Row],[וסת קבוע אחרון]],F1178=טבלה1013[[#This Row],[וסת קבוע אחרון]]),1,0))</f>
        <v>1</v>
      </c>
      <c r="Y1180" s="1">
        <f>IF(OR(טבלה1013[[#This Row],[הווסת פעיל?]]=0,טבלה1013[[#This Row],[הווסת פעיל?]]=""),"",SUM(Y1179,טבלה1013[[#This Row],[הווסת פעיל?]]))</f>
        <v>2</v>
      </c>
      <c r="Z1180" s="1" t="str">
        <f>IF(AND(טבלה1013[[#This Row],[כמה מחזורים עד עקירה]]&lt;&gt;"",Y1181=""),טבלה1013[[#This Row],[כמה מחזורים עד עקירה]],"")</f>
        <v/>
      </c>
      <c r="AA1180" s="1" t="str">
        <f>IF(AND(טבלה1013[[#This Row],[הווסת פעיל?]]=1,טבלה1013[[#This Row],[וסת קבוע אחרון]]&lt;&gt;W1179),טבלה1013[[#This Row],[וסת קבוע אחרון]],"")</f>
        <v/>
      </c>
      <c r="AB1180" s="1" t="str">
        <f>IF(AND(טבלה1013[[#This Row],[הווסת פעיל?]]=1,X1179=0,טבלה1013[[#This Row],[וסת קבוע אחרון]]=W1179),טבלה1013[[#This Row],[וסת קבוע אחרון]],"")</f>
        <v/>
      </c>
      <c r="AC1180" s="1" t="str">
        <f>IF(AND(טבלה1013[[#This Row],[הווסת פעיל?]]=1,X1179=0,טבלה1013[[#This Row],[וסת קבוע אחרון]]&lt;&gt;W1179),1,"")</f>
        <v/>
      </c>
      <c r="AD1180" s="1" t="str">
        <f>IF(AND(טבלה1013[[#This Row],[הווסת פעיל?]]&lt;&gt;"",B1181=1),טבלה1013[[#This Row],[CycleNumber]],"")</f>
        <v/>
      </c>
      <c r="AE1180" s="1" t="str">
        <f>IF(AND(טבלה1013[[#This Row],[הווסת פעיל?]]&lt;&gt;"",X1179=""),טבלה1013[[#This Row],[CycleNumber]],"")</f>
        <v/>
      </c>
      <c r="AF1180" s="1">
        <f>IF(B1181=1,"",IF(טבלה1013[[#This Row],[הווסת פעיל?]]=1,IF(טבלה1013[[#This Row],[וסת קבוע אחרון]]=F1181,1,0),""))</f>
        <v>0</v>
      </c>
      <c r="AG1180" s="1">
        <f>IF(B1181=1,"",IF(טבלה1013[[#This Row],[הווסת פעיל?]]=1,IF(OR(טבלה1013[[#This Row],[וסת קבוע אחרון]]=F1181,F1181=טבלה1013[[#This Row],[LengthofCycle]]),1,0),""))</f>
        <v>0</v>
      </c>
      <c r="AH1180" s="1">
        <f>IF(B1181=1,"",IF(טבלה1013[[#This Row],[הווסת פעיל?]]=1,IF(OR(טבלה1013[[#This Row],[וסת קבוע אחרון]]=F1181,F1181=טבלה1013[[#This Row],[LengthofCycle]],AND(טבלה1013[[#This Row],[LengthofCycle]]&lt;&gt;טבלה1013[[#This Row],[וסת קבוע אחרון]],OR(F1181=28,F1181=29))),1,0),""))</f>
        <v>0</v>
      </c>
      <c r="AI1180" s="1" t="str">
        <f>IF(AND(טבלה1013[[#This Row],[הווסת פעיל?]]=1,B1181=1),1,"")</f>
        <v/>
      </c>
      <c r="AJ1180" s="4" t="str">
        <f>IF(AND(טבלה1013[[#This Row],[הווסת פעיל?]]&lt;&gt;1,B1181&lt;&gt;1,B1181&lt;&gt;""),IF(טבלה1013[[#This Row],[LengthofCycle]]=F1181,1,0),"")</f>
        <v/>
      </c>
      <c r="AK1180" s="4" t="str">
        <f>IF(AND(טבלה1013[[#This Row],[הווסת פעיל?]]&lt;&gt;1,B1181&lt;&gt;1,B1181&lt;&gt;""),IF(OR(טבלה1013[[#This Row],[LengthofCycle]]=F1181,F1181=29),1,0),"")</f>
        <v/>
      </c>
      <c r="AL1180" s="4" t="str">
        <f>IF(AND(טבלה1013[[#This Row],[הווסת פעיל?]]&lt;&gt;1,B1181&lt;&gt;1,B1181&lt;&gt;""),IF(OR(טבלה1013[[#This Row],[LengthofCycle]]=F1181,F1181=29,F1181=28),1,0),"")</f>
        <v/>
      </c>
    </row>
    <row r="1181" spans="1:38" x14ac:dyDescent="0.25">
      <c r="A1181" s="1" t="s">
        <v>152</v>
      </c>
      <c r="B1181" s="1">
        <v>5</v>
      </c>
      <c r="C1181" s="1">
        <v>1</v>
      </c>
      <c r="D1181" s="1">
        <v>1</v>
      </c>
      <c r="E1181" s="1">
        <v>0</v>
      </c>
      <c r="F1181" s="1">
        <v>32</v>
      </c>
      <c r="G1181" s="1">
        <f>טבלה1013[[#This Row],[LengthofCycle]]+1</f>
        <v>33</v>
      </c>
      <c r="H1181" s="1" t="str">
        <f>IF(IFERROR(LOOKUP(טבלה1013[[#This Row],[ClientID]],קביעויות[השבוע]),FALSE)=טבלה1013[[#This Row],[ClientID]],1,"")</f>
        <v/>
      </c>
      <c r="I1181" s="1" t="str">
        <f>IF(AND(טבלה1013[[#This Row],[CycleNumber]]&gt;1,OR(B1182="",טבלה1013[[#This Row],[CycleNumber]]&gt;B1180)),IF(OR(AND(טבלה1013[[#This Row],[LengthofCycle]]=28,F1180=28),AND(טבלה1013[[#This Row],[LengthofCycle]]=35,F1180=35)),1,""),"")</f>
        <v/>
      </c>
      <c r="J1181" s="1" t="str">
        <f>IF(AND(טבלה1013[[#This Row],[וסת השבוע]]=1,I1180=1,טבלה1013[[#This Row],[CycleNumber]]&gt;B1180),1,"")</f>
        <v/>
      </c>
      <c r="K1181" s="1" t="str">
        <f>IF(טבלה1013[[#This Row],[CycleNumber]]=1,"",IF(טבלה1013[[#This Row],[וסת השבוע]]=1,0,IF(K1180="","",IF(K1180=0,IF(טבלה1013[[#This Row],[LengthofCycle]]=28,0,1),IF(K1180=1,IF(טבלה1013[[#This Row],[LengthofCycle]]+F1180=28*2,0,2),IF(K1180=2,IF(טבלה1013[[#This Row],[LengthofCycle]]+F1180+F1179=28*3,0,3),""))))))</f>
        <v/>
      </c>
      <c r="L1181" s="1" t="str">
        <f>IF(טבלה1013[[#This Row],[וסת השבוע]]=1,IF(טבלה1013[[#This Row],[וסת השבוע וההפלגה ביחד]]=1,L1180+1,0),IF(AND(טבלה1013[[#This Row],[CycleNumber]]&gt;B1180,טבלה1013[[#This Row],[CycleNumber]]&gt;1),IF(טבלה1013[[#This Row],[וסת השבוע פעיל?]]&lt;&gt;"",L1180+1,""),""))</f>
        <v/>
      </c>
      <c r="M1181" s="1" t="str">
        <f>IF(AND(טבלה1013[[#This Row],[וסת השבוע פעיל?]]&lt;&gt;"",טבלה1013[[#This Row],[CycleNumber]]&lt;B1182,B1182&lt;&gt;"",טבלה1013[[#This Row],[וסת השבוע פעיל?]]&lt;3),IF(K1182=0,IF(AND(טבלה1013[[#This Row],[וסת השבוע פעיל?]]&gt;0,I1182=1),0,1),0),"")</f>
        <v/>
      </c>
      <c r="N1181" s="1" t="str">
        <f t="shared" si="96"/>
        <v/>
      </c>
      <c r="O1181" s="1" t="str">
        <f>IF(AND(טבלה1013[[#This Row],[חיזוי - שבוע]]=1,J1182=1),1,"")</f>
        <v/>
      </c>
      <c r="P1181" s="1" t="str">
        <f>IF(AND(טבלה1013[[#This Row],[חיזוי טוב עם הפלגה?]]=1,טבלה1013[[#This Row],[וסת קבוע אחרון]]&lt;&gt;28,X1180=1),1,"")</f>
        <v/>
      </c>
      <c r="Q1181" s="1" t="str">
        <f>IF(AND(טבלה1013[[#This Row],[וסת השבוע פעיל?]]&lt;3,OR(טבלה1013[[#This Row],[CycleNumber]]&gt;B1182,B1182="")),1,"")</f>
        <v/>
      </c>
      <c r="R1181" s="1" t="str">
        <f>IF(טבלה1013[[#This Row],[האישה קבעה וסת שבוע?]]=1,IF(טבלה1013[[#This Row],[וסת השבוע פעיל?]]&lt;3,1,0),"")</f>
        <v/>
      </c>
      <c r="S11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1" s="1">
        <f t="shared" si="97"/>
        <v>0</v>
      </c>
      <c r="U1181" s="1">
        <f t="shared" si="98"/>
        <v>0</v>
      </c>
      <c r="V1181" s="1">
        <f t="shared" si="99"/>
        <v>0</v>
      </c>
      <c r="W1181" s="1">
        <f>IF(טבלה1013[[#This Row],[3 הפלגות זהות]]="","",IF(טבלה1013[[#This Row],[3 הפלגות זהות]]=1,טבלה1013[[#This Row],[LengthofCycle]],W1180))</f>
        <v>31</v>
      </c>
      <c r="X1181" s="1">
        <f>IF(טבלה1013[[#This Row],[וסת קבוע אחרון]]="","",IF(OR(טבלה1013[[#This Row],[LengthofCycle]]=טבלה1013[[#This Row],[וסת קבוע אחרון]],F1180=טבלה1013[[#This Row],[וסת קבוע אחרון]],F1179=טבלה1013[[#This Row],[וסת קבוע אחרון]]),1,0))</f>
        <v>1</v>
      </c>
      <c r="Y1181" s="1">
        <f>IF(OR(טבלה1013[[#This Row],[הווסת פעיל?]]=0,טבלה1013[[#This Row],[הווסת פעיל?]]=""),"",SUM(Y1180,טבלה1013[[#This Row],[הווסת פעיל?]]))</f>
        <v>3</v>
      </c>
      <c r="Z1181" s="1" t="str">
        <f>IF(AND(טבלה1013[[#This Row],[כמה מחזורים עד עקירה]]&lt;&gt;"",Y1182=""),טבלה1013[[#This Row],[כמה מחזורים עד עקירה]],"")</f>
        <v/>
      </c>
      <c r="AA1181" s="1" t="str">
        <f>IF(AND(טבלה1013[[#This Row],[הווסת פעיל?]]=1,טבלה1013[[#This Row],[וסת קבוע אחרון]]&lt;&gt;W1180),טבלה1013[[#This Row],[וסת קבוע אחרון]],"")</f>
        <v/>
      </c>
      <c r="AB1181" s="1" t="str">
        <f>IF(AND(טבלה1013[[#This Row],[הווסת פעיל?]]=1,X1180=0,טבלה1013[[#This Row],[וסת קבוע אחרון]]=W1180),טבלה1013[[#This Row],[וסת קבוע אחרון]],"")</f>
        <v/>
      </c>
      <c r="AC1181" s="1" t="str">
        <f>IF(AND(טבלה1013[[#This Row],[הווסת פעיל?]]=1,X1180=0,טבלה1013[[#This Row],[וסת קבוע אחרון]]&lt;&gt;W1180),1,"")</f>
        <v/>
      </c>
      <c r="AD1181" s="1" t="str">
        <f>IF(AND(טבלה1013[[#This Row],[הווסת פעיל?]]&lt;&gt;"",B1182=1),טבלה1013[[#This Row],[CycleNumber]],"")</f>
        <v/>
      </c>
      <c r="AE1181" s="1" t="str">
        <f>IF(AND(טבלה1013[[#This Row],[הווסת פעיל?]]&lt;&gt;"",X1180=""),טבלה1013[[#This Row],[CycleNumber]],"")</f>
        <v/>
      </c>
      <c r="AF1181" s="1">
        <f>IF(B1182=1,"",IF(טבלה1013[[#This Row],[הווסת פעיל?]]=1,IF(טבלה1013[[#This Row],[וסת קבוע אחרון]]=F1182,1,0),""))</f>
        <v>1</v>
      </c>
      <c r="AG1181" s="1">
        <f>IF(B1182=1,"",IF(טבלה1013[[#This Row],[הווסת פעיל?]]=1,IF(OR(טבלה1013[[#This Row],[וסת קבוע אחרון]]=F1182,F1182=טבלה1013[[#This Row],[LengthofCycle]]),1,0),""))</f>
        <v>1</v>
      </c>
      <c r="AH1181" s="1">
        <f>IF(B1182=1,"",IF(טבלה1013[[#This Row],[הווסת פעיל?]]=1,IF(OR(טבלה1013[[#This Row],[וסת קבוע אחרון]]=F1182,F1182=טבלה1013[[#This Row],[LengthofCycle]],AND(טבלה1013[[#This Row],[LengthofCycle]]&lt;&gt;טבלה1013[[#This Row],[וסת קבוע אחרון]],OR(F1182=28,F1182=29))),1,0),""))</f>
        <v>1</v>
      </c>
      <c r="AI1181" s="1" t="str">
        <f>IF(AND(טבלה1013[[#This Row],[הווסת פעיל?]]=1,B1182=1),1,"")</f>
        <v/>
      </c>
      <c r="AJ1181" s="4" t="str">
        <f>IF(AND(טבלה1013[[#This Row],[הווסת פעיל?]]&lt;&gt;1,B1182&lt;&gt;1,B1182&lt;&gt;""),IF(טבלה1013[[#This Row],[LengthofCycle]]=F1182,1,0),"")</f>
        <v/>
      </c>
      <c r="AK1181" s="4" t="str">
        <f>IF(AND(טבלה1013[[#This Row],[הווסת פעיל?]]&lt;&gt;1,B1182&lt;&gt;1,B1182&lt;&gt;""),IF(OR(טבלה1013[[#This Row],[LengthofCycle]]=F1182,F1182=29),1,0),"")</f>
        <v/>
      </c>
      <c r="AL1181" s="4" t="str">
        <f>IF(AND(טבלה1013[[#This Row],[הווסת פעיל?]]&lt;&gt;1,B1182&lt;&gt;1,B1182&lt;&gt;""),IF(OR(טבלה1013[[#This Row],[LengthofCycle]]=F1182,F1182=29,F1182=28),1,0),"")</f>
        <v/>
      </c>
    </row>
    <row r="1182" spans="1:38" x14ac:dyDescent="0.25">
      <c r="A1182" s="1" t="s">
        <v>152</v>
      </c>
      <c r="B1182" s="1">
        <v>6</v>
      </c>
      <c r="C1182" s="1">
        <v>1</v>
      </c>
      <c r="D1182" s="1">
        <v>1</v>
      </c>
      <c r="E1182" s="1">
        <v>0</v>
      </c>
      <c r="F1182" s="1">
        <v>31</v>
      </c>
      <c r="G1182" s="1">
        <f>טבלה1013[[#This Row],[LengthofCycle]]+1</f>
        <v>32</v>
      </c>
      <c r="H1182" s="1" t="str">
        <f>IF(IFERROR(LOOKUP(טבלה1013[[#This Row],[ClientID]],קביעויות[השבוע]),FALSE)=טבלה1013[[#This Row],[ClientID]],1,"")</f>
        <v/>
      </c>
      <c r="I1182" s="1" t="str">
        <f>IF(AND(טבלה1013[[#This Row],[CycleNumber]]&gt;1,OR(B1183="",טבלה1013[[#This Row],[CycleNumber]]&gt;B1181)),IF(OR(AND(טבלה1013[[#This Row],[LengthofCycle]]=28,F1181=28),AND(טבלה1013[[#This Row],[LengthofCycle]]=35,F1181=35)),1,""),"")</f>
        <v/>
      </c>
      <c r="J1182" s="1" t="str">
        <f>IF(AND(טבלה1013[[#This Row],[וסת השבוע]]=1,I1181=1,טבלה1013[[#This Row],[CycleNumber]]&gt;B1181),1,"")</f>
        <v/>
      </c>
      <c r="K1182" s="1" t="str">
        <f>IF(טבלה1013[[#This Row],[CycleNumber]]=1,"",IF(טבלה1013[[#This Row],[וסת השבוע]]=1,0,IF(K1181="","",IF(K1181=0,IF(טבלה1013[[#This Row],[LengthofCycle]]=28,0,1),IF(K1181=1,IF(טבלה1013[[#This Row],[LengthofCycle]]+F1181=28*2,0,2),IF(K1181=2,IF(טבלה1013[[#This Row],[LengthofCycle]]+F1181+F1180=28*3,0,3),""))))))</f>
        <v/>
      </c>
      <c r="L1182" s="1" t="str">
        <f>IF(טבלה1013[[#This Row],[וסת השבוע]]=1,IF(טבלה1013[[#This Row],[וסת השבוע וההפלגה ביחד]]=1,L1181+1,0),IF(AND(טבלה1013[[#This Row],[CycleNumber]]&gt;B1181,טבלה1013[[#This Row],[CycleNumber]]&gt;1),IF(טבלה1013[[#This Row],[וסת השבוע פעיל?]]&lt;&gt;"",L1181+1,""),""))</f>
        <v/>
      </c>
      <c r="M1182" s="1" t="str">
        <f>IF(AND(טבלה1013[[#This Row],[וסת השבוע פעיל?]]&lt;&gt;"",טבלה1013[[#This Row],[CycleNumber]]&lt;B1183,B1183&lt;&gt;"",טבלה1013[[#This Row],[וסת השבוע פעיל?]]&lt;3),IF(K1183=0,IF(AND(טבלה1013[[#This Row],[וסת השבוע פעיל?]]&gt;0,I1183=1),0,1),0),"")</f>
        <v/>
      </c>
      <c r="N1182" s="1" t="str">
        <f t="shared" si="96"/>
        <v/>
      </c>
      <c r="O1182" s="1" t="str">
        <f>IF(AND(טבלה1013[[#This Row],[חיזוי - שבוע]]=1,J1183=1),1,"")</f>
        <v/>
      </c>
      <c r="P1182" s="1" t="str">
        <f>IF(AND(טבלה1013[[#This Row],[חיזוי טוב עם הפלגה?]]=1,טבלה1013[[#This Row],[וסת קבוע אחרון]]&lt;&gt;28,X1181=1),1,"")</f>
        <v/>
      </c>
      <c r="Q1182" s="1" t="str">
        <f>IF(AND(טבלה1013[[#This Row],[וסת השבוע פעיל?]]&lt;3,OR(טבלה1013[[#This Row],[CycleNumber]]&gt;B1183,B1183="")),1,"")</f>
        <v/>
      </c>
      <c r="R1182" s="1" t="str">
        <f>IF(טבלה1013[[#This Row],[האישה קבעה וסת שבוע?]]=1,IF(טבלה1013[[#This Row],[וסת השבוע פעיל?]]&lt;3,1,0),"")</f>
        <v/>
      </c>
      <c r="S11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2" s="1">
        <f t="shared" si="97"/>
        <v>0</v>
      </c>
      <c r="U1182" s="1">
        <f t="shared" si="98"/>
        <v>0</v>
      </c>
      <c r="V1182" s="1">
        <f t="shared" si="99"/>
        <v>0</v>
      </c>
      <c r="W1182" s="1">
        <f>IF(טבלה1013[[#This Row],[3 הפלגות זהות]]="","",IF(טבלה1013[[#This Row],[3 הפלגות זהות]]=1,טבלה1013[[#This Row],[LengthofCycle]],W1181))</f>
        <v>31</v>
      </c>
      <c r="X1182" s="1">
        <f>IF(טבלה1013[[#This Row],[וסת קבוע אחרון]]="","",IF(OR(טבלה1013[[#This Row],[LengthofCycle]]=טבלה1013[[#This Row],[וסת קבוע אחרון]],F1181=טבלה1013[[#This Row],[וסת קבוע אחרון]],F1180=טבלה1013[[#This Row],[וסת קבוע אחרון]]),1,0))</f>
        <v>1</v>
      </c>
      <c r="Y1182" s="1">
        <f>IF(OR(טבלה1013[[#This Row],[הווסת פעיל?]]=0,טבלה1013[[#This Row],[הווסת פעיל?]]=""),"",SUM(Y1181,טבלה1013[[#This Row],[הווסת פעיל?]]))</f>
        <v>4</v>
      </c>
      <c r="Z1182" s="1" t="str">
        <f>IF(AND(טבלה1013[[#This Row],[כמה מחזורים עד עקירה]]&lt;&gt;"",Y1183=""),טבלה1013[[#This Row],[כמה מחזורים עד עקירה]],"")</f>
        <v/>
      </c>
      <c r="AA1182" s="1" t="str">
        <f>IF(AND(טבלה1013[[#This Row],[הווסת פעיל?]]=1,טבלה1013[[#This Row],[וסת קבוע אחרון]]&lt;&gt;W1181),טבלה1013[[#This Row],[וסת קבוע אחרון]],"")</f>
        <v/>
      </c>
      <c r="AB1182" s="1" t="str">
        <f>IF(AND(טבלה1013[[#This Row],[הווסת פעיל?]]=1,X1181=0,טבלה1013[[#This Row],[וסת קבוע אחרון]]=W1181),טבלה1013[[#This Row],[וסת קבוע אחרון]],"")</f>
        <v/>
      </c>
      <c r="AC1182" s="1" t="str">
        <f>IF(AND(טבלה1013[[#This Row],[הווסת פעיל?]]=1,X1181=0,טבלה1013[[#This Row],[וסת קבוע אחרון]]&lt;&gt;W1181),1,"")</f>
        <v/>
      </c>
      <c r="AD1182" s="1" t="str">
        <f>IF(AND(טבלה1013[[#This Row],[הווסת פעיל?]]&lt;&gt;"",B1183=1),טבלה1013[[#This Row],[CycleNumber]],"")</f>
        <v/>
      </c>
      <c r="AE1182" s="1" t="str">
        <f>IF(AND(טבלה1013[[#This Row],[הווסת פעיל?]]&lt;&gt;"",X1181=""),טבלה1013[[#This Row],[CycleNumber]],"")</f>
        <v/>
      </c>
      <c r="AF1182" s="1">
        <f>IF(B1183=1,"",IF(טבלה1013[[#This Row],[הווסת פעיל?]]=1,IF(טבלה1013[[#This Row],[וסת קבוע אחרון]]=F1183,1,0),""))</f>
        <v>1</v>
      </c>
      <c r="AG1182" s="1">
        <f>IF(B1183=1,"",IF(טבלה1013[[#This Row],[הווסת פעיל?]]=1,IF(OR(טבלה1013[[#This Row],[וסת קבוע אחרון]]=F1183,F1183=טבלה1013[[#This Row],[LengthofCycle]]),1,0),""))</f>
        <v>1</v>
      </c>
      <c r="AH1182" s="1">
        <f>IF(B1183=1,"",IF(טבלה1013[[#This Row],[הווסת פעיל?]]=1,IF(OR(טבלה1013[[#This Row],[וסת קבוע אחרון]]=F1183,F1183=טבלה1013[[#This Row],[LengthofCycle]],AND(טבלה1013[[#This Row],[LengthofCycle]]&lt;&gt;טבלה1013[[#This Row],[וסת קבוע אחרון]],OR(F1183=28,F1183=29))),1,0),""))</f>
        <v>1</v>
      </c>
      <c r="AI1182" s="1" t="str">
        <f>IF(AND(טבלה1013[[#This Row],[הווסת פעיל?]]=1,B1183=1),1,"")</f>
        <v/>
      </c>
      <c r="AJ1182" s="4" t="str">
        <f>IF(AND(טבלה1013[[#This Row],[הווסת פעיל?]]&lt;&gt;1,B1183&lt;&gt;1,B1183&lt;&gt;""),IF(טבלה1013[[#This Row],[LengthofCycle]]=F1183,1,0),"")</f>
        <v/>
      </c>
      <c r="AK1182" s="4" t="str">
        <f>IF(AND(טבלה1013[[#This Row],[הווסת פעיל?]]&lt;&gt;1,B1183&lt;&gt;1,B1183&lt;&gt;""),IF(OR(טבלה1013[[#This Row],[LengthofCycle]]=F1183,F1183=29),1,0),"")</f>
        <v/>
      </c>
      <c r="AL1182" s="4" t="str">
        <f>IF(AND(טבלה1013[[#This Row],[הווסת פעיל?]]&lt;&gt;1,B1183&lt;&gt;1,B1183&lt;&gt;""),IF(OR(טבלה1013[[#This Row],[LengthofCycle]]=F1183,F1183=29,F1183=28),1,0),"")</f>
        <v/>
      </c>
    </row>
    <row r="1183" spans="1:38" x14ac:dyDescent="0.25">
      <c r="A1183" s="1" t="s">
        <v>152</v>
      </c>
      <c r="B1183" s="1">
        <v>7</v>
      </c>
      <c r="C1183" s="1">
        <v>1</v>
      </c>
      <c r="D1183" s="1">
        <v>1</v>
      </c>
      <c r="E1183" s="1">
        <v>0</v>
      </c>
      <c r="F1183" s="1">
        <v>31</v>
      </c>
      <c r="G1183" s="1">
        <f>טבלה1013[[#This Row],[LengthofCycle]]+1</f>
        <v>32</v>
      </c>
      <c r="H1183" s="1" t="str">
        <f>IF(IFERROR(LOOKUP(טבלה1013[[#This Row],[ClientID]],קביעויות[השבוע]),FALSE)=טבלה1013[[#This Row],[ClientID]],1,"")</f>
        <v/>
      </c>
      <c r="I1183" s="1" t="str">
        <f>IF(AND(טבלה1013[[#This Row],[CycleNumber]]&gt;1,OR(B1184="",טבלה1013[[#This Row],[CycleNumber]]&gt;B1182)),IF(OR(AND(טבלה1013[[#This Row],[LengthofCycle]]=28,F1182=28),AND(טבלה1013[[#This Row],[LengthofCycle]]=35,F1182=35)),1,""),"")</f>
        <v/>
      </c>
      <c r="J1183" s="1" t="str">
        <f>IF(AND(טבלה1013[[#This Row],[וסת השבוע]]=1,I1182=1,טבלה1013[[#This Row],[CycleNumber]]&gt;B1182),1,"")</f>
        <v/>
      </c>
      <c r="K1183" s="1" t="str">
        <f>IF(טבלה1013[[#This Row],[CycleNumber]]=1,"",IF(טבלה1013[[#This Row],[וסת השבוע]]=1,0,IF(K1182="","",IF(K1182=0,IF(טבלה1013[[#This Row],[LengthofCycle]]=28,0,1),IF(K1182=1,IF(טבלה1013[[#This Row],[LengthofCycle]]+F1182=28*2,0,2),IF(K1182=2,IF(טבלה1013[[#This Row],[LengthofCycle]]+F1182+F1181=28*3,0,3),""))))))</f>
        <v/>
      </c>
      <c r="L1183" s="1" t="str">
        <f>IF(טבלה1013[[#This Row],[וסת השבוע]]=1,IF(טבלה1013[[#This Row],[וסת השבוע וההפלגה ביחד]]=1,L1182+1,0),IF(AND(טבלה1013[[#This Row],[CycleNumber]]&gt;B1182,טבלה1013[[#This Row],[CycleNumber]]&gt;1),IF(טבלה1013[[#This Row],[וסת השבוע פעיל?]]&lt;&gt;"",L1182+1,""),""))</f>
        <v/>
      </c>
      <c r="M1183" s="1" t="str">
        <f>IF(AND(טבלה1013[[#This Row],[וסת השבוע פעיל?]]&lt;&gt;"",טבלה1013[[#This Row],[CycleNumber]]&lt;B1184,B1184&lt;&gt;"",טבלה1013[[#This Row],[וסת השבוע פעיל?]]&lt;3),IF(K1184=0,IF(AND(טבלה1013[[#This Row],[וסת השבוע פעיל?]]&gt;0,I1184=1),0,1),0),"")</f>
        <v/>
      </c>
      <c r="N1183" s="1" t="str">
        <f t="shared" si="96"/>
        <v/>
      </c>
      <c r="O1183" s="1" t="str">
        <f>IF(AND(טבלה1013[[#This Row],[חיזוי - שבוע]]=1,J1184=1),1,"")</f>
        <v/>
      </c>
      <c r="P1183" s="1" t="str">
        <f>IF(AND(טבלה1013[[#This Row],[חיזוי טוב עם הפלגה?]]=1,טבלה1013[[#This Row],[וסת קבוע אחרון]]&lt;&gt;28,X1182=1),1,"")</f>
        <v/>
      </c>
      <c r="Q1183" s="1" t="str">
        <f>IF(AND(טבלה1013[[#This Row],[וסת השבוע פעיל?]]&lt;3,OR(טבלה1013[[#This Row],[CycleNumber]]&gt;B1184,B1184="")),1,"")</f>
        <v/>
      </c>
      <c r="R1183" s="1" t="str">
        <f>IF(טבלה1013[[#This Row],[האישה קבעה וסת שבוע?]]=1,IF(טבלה1013[[#This Row],[וסת השבוע פעיל?]]&lt;3,1,0),"")</f>
        <v/>
      </c>
      <c r="S11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3" s="1">
        <f t="shared" si="97"/>
        <v>0</v>
      </c>
      <c r="U1183" s="1">
        <f t="shared" si="98"/>
        <v>0</v>
      </c>
      <c r="V1183" s="1">
        <f t="shared" si="99"/>
        <v>0</v>
      </c>
      <c r="W1183" s="1">
        <f>IF(טבלה1013[[#This Row],[3 הפלגות זהות]]="","",IF(טבלה1013[[#This Row],[3 הפלגות זהות]]=1,טבלה1013[[#This Row],[LengthofCycle]],W1182))</f>
        <v>31</v>
      </c>
      <c r="X1183" s="1">
        <f>IF(טבלה1013[[#This Row],[וסת קבוע אחרון]]="","",IF(OR(טבלה1013[[#This Row],[LengthofCycle]]=טבלה1013[[#This Row],[וסת קבוע אחרון]],F1182=טבלה1013[[#This Row],[וסת קבוע אחרון]],F1181=טבלה1013[[#This Row],[וסת קבוע אחרון]]),1,0))</f>
        <v>1</v>
      </c>
      <c r="Y1183" s="1">
        <f>IF(OR(טבלה1013[[#This Row],[הווסת פעיל?]]=0,טבלה1013[[#This Row],[הווסת פעיל?]]=""),"",SUM(Y1182,טבלה1013[[#This Row],[הווסת פעיל?]]))</f>
        <v>5</v>
      </c>
      <c r="Z1183" s="1" t="str">
        <f>IF(AND(טבלה1013[[#This Row],[כמה מחזורים עד עקירה]]&lt;&gt;"",Y1184=""),טבלה1013[[#This Row],[כמה מחזורים עד עקירה]],"")</f>
        <v/>
      </c>
      <c r="AA1183" s="1" t="str">
        <f>IF(AND(טבלה1013[[#This Row],[הווסת פעיל?]]=1,טבלה1013[[#This Row],[וסת קבוע אחרון]]&lt;&gt;W1182),טבלה1013[[#This Row],[וסת קבוע אחרון]],"")</f>
        <v/>
      </c>
      <c r="AB1183" s="1" t="str">
        <f>IF(AND(טבלה1013[[#This Row],[הווסת פעיל?]]=1,X1182=0,טבלה1013[[#This Row],[וסת קבוע אחרון]]=W1182),טבלה1013[[#This Row],[וסת קבוע אחרון]],"")</f>
        <v/>
      </c>
      <c r="AC1183" s="1" t="str">
        <f>IF(AND(טבלה1013[[#This Row],[הווסת פעיל?]]=1,X1182=0,טבלה1013[[#This Row],[וסת קבוע אחרון]]&lt;&gt;W1182),1,"")</f>
        <v/>
      </c>
      <c r="AD1183" s="1" t="str">
        <f>IF(AND(טבלה1013[[#This Row],[הווסת פעיל?]]&lt;&gt;"",B1184=1),טבלה1013[[#This Row],[CycleNumber]],"")</f>
        <v/>
      </c>
      <c r="AE1183" s="1" t="str">
        <f>IF(AND(טבלה1013[[#This Row],[הווסת פעיל?]]&lt;&gt;"",X1182=""),טבלה1013[[#This Row],[CycleNumber]],"")</f>
        <v/>
      </c>
      <c r="AF1183" s="1">
        <f>IF(B1184=1,"",IF(טבלה1013[[#This Row],[הווסת פעיל?]]=1,IF(טבלה1013[[#This Row],[וסת קבוע אחרון]]=F1184,1,0),""))</f>
        <v>0</v>
      </c>
      <c r="AG1183" s="1">
        <f>IF(B1184=1,"",IF(טבלה1013[[#This Row],[הווסת פעיל?]]=1,IF(OR(טבלה1013[[#This Row],[וסת קבוע אחרון]]=F1184,F1184=טבלה1013[[#This Row],[LengthofCycle]]),1,0),""))</f>
        <v>0</v>
      </c>
      <c r="AH1183" s="1">
        <f>IF(B1184=1,"",IF(טבלה1013[[#This Row],[הווסת פעיל?]]=1,IF(OR(טבלה1013[[#This Row],[וסת קבוע אחרון]]=F1184,F1184=טבלה1013[[#This Row],[LengthofCycle]],AND(טבלה1013[[#This Row],[LengthofCycle]]&lt;&gt;טבלה1013[[#This Row],[וסת קבוע אחרון]],OR(F1184=28,F1184=29))),1,0),""))</f>
        <v>0</v>
      </c>
      <c r="AI1183" s="1" t="str">
        <f>IF(AND(טבלה1013[[#This Row],[הווסת פעיל?]]=1,B1184=1),1,"")</f>
        <v/>
      </c>
      <c r="AJ1183" s="4" t="str">
        <f>IF(AND(טבלה1013[[#This Row],[הווסת פעיל?]]&lt;&gt;1,B1184&lt;&gt;1,B1184&lt;&gt;""),IF(טבלה1013[[#This Row],[LengthofCycle]]=F1184,1,0),"")</f>
        <v/>
      </c>
      <c r="AK1183" s="4" t="str">
        <f>IF(AND(טבלה1013[[#This Row],[הווסת פעיל?]]&lt;&gt;1,B1184&lt;&gt;1,B1184&lt;&gt;""),IF(OR(טבלה1013[[#This Row],[LengthofCycle]]=F1184,F1184=29),1,0),"")</f>
        <v/>
      </c>
      <c r="AL1183" s="4" t="str">
        <f>IF(AND(טבלה1013[[#This Row],[הווסת פעיל?]]&lt;&gt;1,B1184&lt;&gt;1,B1184&lt;&gt;""),IF(OR(טבלה1013[[#This Row],[LengthofCycle]]=F1184,F1184=29,F1184=28),1,0),"")</f>
        <v/>
      </c>
    </row>
    <row r="1184" spans="1:38" x14ac:dyDescent="0.25">
      <c r="A1184" s="1" t="s">
        <v>152</v>
      </c>
      <c r="B1184" s="1">
        <v>8</v>
      </c>
      <c r="C1184" s="1">
        <v>1</v>
      </c>
      <c r="D1184" s="1">
        <v>1</v>
      </c>
      <c r="E1184" s="1">
        <v>0</v>
      </c>
      <c r="F1184" s="1">
        <v>32</v>
      </c>
      <c r="G1184" s="1">
        <f>טבלה1013[[#This Row],[LengthofCycle]]+1</f>
        <v>33</v>
      </c>
      <c r="H1184" s="1" t="str">
        <f>IF(IFERROR(LOOKUP(טבלה1013[[#This Row],[ClientID]],קביעויות[השבוע]),FALSE)=טבלה1013[[#This Row],[ClientID]],1,"")</f>
        <v/>
      </c>
      <c r="I1184" s="1" t="str">
        <f>IF(AND(טבלה1013[[#This Row],[CycleNumber]]&gt;1,OR(B1185="",טבלה1013[[#This Row],[CycleNumber]]&gt;B1183)),IF(OR(AND(טבלה1013[[#This Row],[LengthofCycle]]=28,F1183=28),AND(טבלה1013[[#This Row],[LengthofCycle]]=35,F1183=35)),1,""),"")</f>
        <v/>
      </c>
      <c r="J1184" s="1" t="str">
        <f>IF(AND(טבלה1013[[#This Row],[וסת השבוע]]=1,I1183=1,טבלה1013[[#This Row],[CycleNumber]]&gt;B1183),1,"")</f>
        <v/>
      </c>
      <c r="K1184" s="1" t="str">
        <f>IF(טבלה1013[[#This Row],[CycleNumber]]=1,"",IF(טבלה1013[[#This Row],[וסת השבוע]]=1,0,IF(K1183="","",IF(K1183=0,IF(טבלה1013[[#This Row],[LengthofCycle]]=28,0,1),IF(K1183=1,IF(טבלה1013[[#This Row],[LengthofCycle]]+F1183=28*2,0,2),IF(K1183=2,IF(טבלה1013[[#This Row],[LengthofCycle]]+F1183+F1182=28*3,0,3),""))))))</f>
        <v/>
      </c>
      <c r="L1184" s="1" t="str">
        <f>IF(טבלה1013[[#This Row],[וסת השבוע]]=1,IF(טבלה1013[[#This Row],[וסת השבוע וההפלגה ביחד]]=1,L1183+1,0),IF(AND(טבלה1013[[#This Row],[CycleNumber]]&gt;B1183,טבלה1013[[#This Row],[CycleNumber]]&gt;1),IF(טבלה1013[[#This Row],[וסת השבוע פעיל?]]&lt;&gt;"",L1183+1,""),""))</f>
        <v/>
      </c>
      <c r="M1184" s="1" t="str">
        <f>IF(AND(טבלה1013[[#This Row],[וסת השבוע פעיל?]]&lt;&gt;"",טבלה1013[[#This Row],[CycleNumber]]&lt;B1185,B1185&lt;&gt;"",טבלה1013[[#This Row],[וסת השבוע פעיל?]]&lt;3),IF(K1185=0,IF(AND(טבלה1013[[#This Row],[וסת השבוע פעיל?]]&gt;0,I1185=1),0,1),0),"")</f>
        <v/>
      </c>
      <c r="N1184" s="1" t="str">
        <f t="shared" si="96"/>
        <v/>
      </c>
      <c r="O1184" s="1" t="str">
        <f>IF(AND(טבלה1013[[#This Row],[חיזוי - שבוע]]=1,J1185=1),1,"")</f>
        <v/>
      </c>
      <c r="P1184" s="1" t="str">
        <f>IF(AND(טבלה1013[[#This Row],[חיזוי טוב עם הפלגה?]]=1,טבלה1013[[#This Row],[וסת קבוע אחרון]]&lt;&gt;28,X1183=1),1,"")</f>
        <v/>
      </c>
      <c r="Q1184" s="1" t="str">
        <f>IF(AND(טבלה1013[[#This Row],[וסת השבוע פעיל?]]&lt;3,OR(טבלה1013[[#This Row],[CycleNumber]]&gt;B1185,B1185="")),1,"")</f>
        <v/>
      </c>
      <c r="R1184" s="1" t="str">
        <f>IF(טבלה1013[[#This Row],[האישה קבעה וסת שבוע?]]=1,IF(טבלה1013[[#This Row],[וסת השבוע פעיל?]]&lt;3,1,0),"")</f>
        <v/>
      </c>
      <c r="S11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4" s="1">
        <f t="shared" si="97"/>
        <v>0</v>
      </c>
      <c r="U1184" s="1">
        <f t="shared" si="98"/>
        <v>0</v>
      </c>
      <c r="V1184" s="1">
        <f t="shared" si="99"/>
        <v>0</v>
      </c>
      <c r="W1184" s="1">
        <f>IF(טבלה1013[[#This Row],[3 הפלגות זהות]]="","",IF(טבלה1013[[#This Row],[3 הפלגות זהות]]=1,טבלה1013[[#This Row],[LengthofCycle]],W1183))</f>
        <v>31</v>
      </c>
      <c r="X1184" s="1">
        <f>IF(טבלה1013[[#This Row],[וסת קבוע אחרון]]="","",IF(OR(טבלה1013[[#This Row],[LengthofCycle]]=טבלה1013[[#This Row],[וסת קבוע אחרון]],F1183=טבלה1013[[#This Row],[וסת קבוע אחרון]],F1182=טבלה1013[[#This Row],[וסת קבוע אחרון]]),1,0))</f>
        <v>1</v>
      </c>
      <c r="Y1184" s="1">
        <f>IF(OR(טבלה1013[[#This Row],[הווסת פעיל?]]=0,טבלה1013[[#This Row],[הווסת פעיל?]]=""),"",SUM(Y1183,טבלה1013[[#This Row],[הווסת פעיל?]]))</f>
        <v>6</v>
      </c>
      <c r="Z1184" s="1" t="str">
        <f>IF(AND(טבלה1013[[#This Row],[כמה מחזורים עד עקירה]]&lt;&gt;"",Y1185=""),טבלה1013[[#This Row],[כמה מחזורים עד עקירה]],"")</f>
        <v/>
      </c>
      <c r="AA1184" s="1" t="str">
        <f>IF(AND(טבלה1013[[#This Row],[הווסת פעיל?]]=1,טבלה1013[[#This Row],[וסת קבוע אחרון]]&lt;&gt;W1183),טבלה1013[[#This Row],[וסת קבוע אחרון]],"")</f>
        <v/>
      </c>
      <c r="AB1184" s="1" t="str">
        <f>IF(AND(טבלה1013[[#This Row],[הווסת פעיל?]]=1,X1183=0,טבלה1013[[#This Row],[וסת קבוע אחרון]]=W1183),טבלה1013[[#This Row],[וסת קבוע אחרון]],"")</f>
        <v/>
      </c>
      <c r="AC1184" s="1" t="str">
        <f>IF(AND(טבלה1013[[#This Row],[הווסת פעיל?]]=1,X1183=0,טבלה1013[[#This Row],[וסת קבוע אחרון]]&lt;&gt;W1183),1,"")</f>
        <v/>
      </c>
      <c r="AD1184" s="1" t="str">
        <f>IF(AND(טבלה1013[[#This Row],[הווסת פעיל?]]&lt;&gt;"",B1185=1),טבלה1013[[#This Row],[CycleNumber]],"")</f>
        <v/>
      </c>
      <c r="AE1184" s="1" t="str">
        <f>IF(AND(טבלה1013[[#This Row],[הווסת פעיל?]]&lt;&gt;"",X1183=""),טבלה1013[[#This Row],[CycleNumber]],"")</f>
        <v/>
      </c>
      <c r="AF1184" s="1">
        <f>IF(B1185=1,"",IF(טבלה1013[[#This Row],[הווסת פעיל?]]=1,IF(טבלה1013[[#This Row],[וסת קבוע אחרון]]=F1185,1,0),""))</f>
        <v>0</v>
      </c>
      <c r="AG1184" s="1">
        <f>IF(B1185=1,"",IF(טבלה1013[[#This Row],[הווסת פעיל?]]=1,IF(OR(טבלה1013[[#This Row],[וסת קבוע אחרון]]=F1185,F1185=טבלה1013[[#This Row],[LengthofCycle]]),1,0),""))</f>
        <v>0</v>
      </c>
      <c r="AH1184" s="1">
        <f>IF(B1185=1,"",IF(טבלה1013[[#This Row],[הווסת פעיל?]]=1,IF(OR(טבלה1013[[#This Row],[וסת קבוע אחרון]]=F1185,F1185=טבלה1013[[#This Row],[LengthofCycle]],AND(טבלה1013[[#This Row],[LengthofCycle]]&lt;&gt;טבלה1013[[#This Row],[וסת קבוע אחרון]],OR(F1185=28,F1185=29))),1,0),""))</f>
        <v>0</v>
      </c>
      <c r="AI1184" s="1" t="str">
        <f>IF(AND(טבלה1013[[#This Row],[הווסת פעיל?]]=1,B1185=1),1,"")</f>
        <v/>
      </c>
      <c r="AJ1184" s="4" t="str">
        <f>IF(AND(טבלה1013[[#This Row],[הווסת פעיל?]]&lt;&gt;1,B1185&lt;&gt;1,B1185&lt;&gt;""),IF(טבלה1013[[#This Row],[LengthofCycle]]=F1185,1,0),"")</f>
        <v/>
      </c>
      <c r="AK1184" s="4" t="str">
        <f>IF(AND(טבלה1013[[#This Row],[הווסת פעיל?]]&lt;&gt;1,B1185&lt;&gt;1,B1185&lt;&gt;""),IF(OR(טבלה1013[[#This Row],[LengthofCycle]]=F1185,F1185=29),1,0),"")</f>
        <v/>
      </c>
      <c r="AL1184" s="4" t="str">
        <f>IF(AND(טבלה1013[[#This Row],[הווסת פעיל?]]&lt;&gt;1,B1185&lt;&gt;1,B1185&lt;&gt;""),IF(OR(טבלה1013[[#This Row],[LengthofCycle]]=F1185,F1185=29,F1185=28),1,0),"")</f>
        <v/>
      </c>
    </row>
    <row r="1185" spans="1:38" x14ac:dyDescent="0.25">
      <c r="A1185" s="1" t="s">
        <v>152</v>
      </c>
      <c r="B1185" s="1">
        <v>9</v>
      </c>
      <c r="C1185" s="1">
        <v>1</v>
      </c>
      <c r="D1185" s="1">
        <v>1</v>
      </c>
      <c r="E1185" s="1">
        <v>0</v>
      </c>
      <c r="F1185" s="1">
        <v>30</v>
      </c>
      <c r="G1185" s="1">
        <f>טבלה1013[[#This Row],[LengthofCycle]]+1</f>
        <v>31</v>
      </c>
      <c r="H1185" s="1" t="str">
        <f>IF(IFERROR(LOOKUP(טבלה1013[[#This Row],[ClientID]],קביעויות[השבוע]),FALSE)=טבלה1013[[#This Row],[ClientID]],1,"")</f>
        <v/>
      </c>
      <c r="I1185" s="1" t="str">
        <f>IF(AND(טבלה1013[[#This Row],[CycleNumber]]&gt;1,OR(B1186="",טבלה1013[[#This Row],[CycleNumber]]&gt;B1184)),IF(OR(AND(טבלה1013[[#This Row],[LengthofCycle]]=28,F1184=28),AND(טבלה1013[[#This Row],[LengthofCycle]]=35,F1184=35)),1,""),"")</f>
        <v/>
      </c>
      <c r="J1185" s="1" t="str">
        <f>IF(AND(טבלה1013[[#This Row],[וסת השבוע]]=1,I1184=1,טבלה1013[[#This Row],[CycleNumber]]&gt;B1184),1,"")</f>
        <v/>
      </c>
      <c r="K1185" s="1" t="str">
        <f>IF(טבלה1013[[#This Row],[CycleNumber]]=1,"",IF(טבלה1013[[#This Row],[וסת השבוע]]=1,0,IF(K1184="","",IF(K1184=0,IF(טבלה1013[[#This Row],[LengthofCycle]]=28,0,1),IF(K1184=1,IF(טבלה1013[[#This Row],[LengthofCycle]]+F1184=28*2,0,2),IF(K1184=2,IF(טבלה1013[[#This Row],[LengthofCycle]]+F1184+F1183=28*3,0,3),""))))))</f>
        <v/>
      </c>
      <c r="L1185" s="1" t="str">
        <f>IF(טבלה1013[[#This Row],[וסת השבוע]]=1,IF(טבלה1013[[#This Row],[וסת השבוע וההפלגה ביחד]]=1,L1184+1,0),IF(AND(טבלה1013[[#This Row],[CycleNumber]]&gt;B1184,טבלה1013[[#This Row],[CycleNumber]]&gt;1),IF(טבלה1013[[#This Row],[וסת השבוע פעיל?]]&lt;&gt;"",L1184+1,""),""))</f>
        <v/>
      </c>
      <c r="M1185" s="1" t="str">
        <f>IF(AND(טבלה1013[[#This Row],[וסת השבוע פעיל?]]&lt;&gt;"",טבלה1013[[#This Row],[CycleNumber]]&lt;B1186,B1186&lt;&gt;"",טבלה1013[[#This Row],[וסת השבוע פעיל?]]&lt;3),IF(K1186=0,IF(AND(טבלה1013[[#This Row],[וסת השבוע פעיל?]]&gt;0,I1186=1),0,1),0),"")</f>
        <v/>
      </c>
      <c r="N1185" s="1" t="str">
        <f t="shared" si="96"/>
        <v/>
      </c>
      <c r="O1185" s="1" t="str">
        <f>IF(AND(טבלה1013[[#This Row],[חיזוי - שבוע]]=1,J1186=1),1,"")</f>
        <v/>
      </c>
      <c r="P1185" s="1" t="str">
        <f>IF(AND(טבלה1013[[#This Row],[חיזוי טוב עם הפלגה?]]=1,טבלה1013[[#This Row],[וסת קבוע אחרון]]&lt;&gt;28,X1184=1),1,"")</f>
        <v/>
      </c>
      <c r="Q1185" s="1" t="str">
        <f>IF(AND(טבלה1013[[#This Row],[וסת השבוע פעיל?]]&lt;3,OR(טבלה1013[[#This Row],[CycleNumber]]&gt;B1186,B1186="")),1,"")</f>
        <v/>
      </c>
      <c r="R1185" s="1" t="str">
        <f>IF(טבלה1013[[#This Row],[האישה קבעה וסת שבוע?]]=1,IF(טבלה1013[[#This Row],[וסת השבוע פעיל?]]&lt;3,1,0),"")</f>
        <v/>
      </c>
      <c r="S11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5" s="1">
        <f t="shared" si="97"/>
        <v>0</v>
      </c>
      <c r="U1185" s="1">
        <f t="shared" si="98"/>
        <v>0</v>
      </c>
      <c r="V1185" s="1">
        <f t="shared" si="99"/>
        <v>0</v>
      </c>
      <c r="W1185" s="1">
        <f>IF(טבלה1013[[#This Row],[3 הפלגות זהות]]="","",IF(טבלה1013[[#This Row],[3 הפלגות זהות]]=1,טבלה1013[[#This Row],[LengthofCycle]],W1184))</f>
        <v>31</v>
      </c>
      <c r="X1185" s="1">
        <f>IF(טבלה1013[[#This Row],[וסת קבוע אחרון]]="","",IF(OR(טבלה1013[[#This Row],[LengthofCycle]]=טבלה1013[[#This Row],[וסת קבוע אחרון]],F1184=טבלה1013[[#This Row],[וסת קבוע אחרון]],F1183=טבלה1013[[#This Row],[וסת קבוע אחרון]]),1,0))</f>
        <v>1</v>
      </c>
      <c r="Y1185" s="1">
        <f>IF(OR(טבלה1013[[#This Row],[הווסת פעיל?]]=0,טבלה1013[[#This Row],[הווסת פעיל?]]=""),"",SUM(Y1184,טבלה1013[[#This Row],[הווסת פעיל?]]))</f>
        <v>7</v>
      </c>
      <c r="Z1185" s="1">
        <f>IF(AND(טבלה1013[[#This Row],[כמה מחזורים עד עקירה]]&lt;&gt;"",Y1186=""),טבלה1013[[#This Row],[כמה מחזורים עד עקירה]],"")</f>
        <v>7</v>
      </c>
      <c r="AA1185" s="1" t="str">
        <f>IF(AND(טבלה1013[[#This Row],[הווסת פעיל?]]=1,טבלה1013[[#This Row],[וסת קבוע אחרון]]&lt;&gt;W1184),טבלה1013[[#This Row],[וסת קבוע אחרון]],"")</f>
        <v/>
      </c>
      <c r="AB1185" s="1" t="str">
        <f>IF(AND(טבלה1013[[#This Row],[הווסת פעיל?]]=1,X1184=0,טבלה1013[[#This Row],[וסת קבוע אחרון]]=W1184),טבלה1013[[#This Row],[וסת קבוע אחרון]],"")</f>
        <v/>
      </c>
      <c r="AC1185" s="1" t="str">
        <f>IF(AND(טבלה1013[[#This Row],[הווסת פעיל?]]=1,X1184=0,טבלה1013[[#This Row],[וסת קבוע אחרון]]&lt;&gt;W1184),1,"")</f>
        <v/>
      </c>
      <c r="AD1185" s="1" t="str">
        <f>IF(AND(טבלה1013[[#This Row],[הווסת פעיל?]]&lt;&gt;"",B1186=1),טבלה1013[[#This Row],[CycleNumber]],"")</f>
        <v/>
      </c>
      <c r="AE1185" s="1" t="str">
        <f>IF(AND(טבלה1013[[#This Row],[הווסת פעיל?]]&lt;&gt;"",X1184=""),טבלה1013[[#This Row],[CycleNumber]],"")</f>
        <v/>
      </c>
      <c r="AF1185" s="1">
        <f>IF(B1186=1,"",IF(טבלה1013[[#This Row],[הווסת פעיל?]]=1,IF(טבלה1013[[#This Row],[וסת קבוע אחרון]]=F1186,1,0),""))</f>
        <v>0</v>
      </c>
      <c r="AG1185" s="1">
        <f>IF(B1186=1,"",IF(טבלה1013[[#This Row],[הווסת פעיל?]]=1,IF(OR(טבלה1013[[#This Row],[וסת קבוע אחרון]]=F1186,F1186=טבלה1013[[#This Row],[LengthofCycle]]),1,0),""))</f>
        <v>1</v>
      </c>
      <c r="AH1185" s="1">
        <f>IF(B1186=1,"",IF(טבלה1013[[#This Row],[הווסת פעיל?]]=1,IF(OR(טבלה1013[[#This Row],[וסת קבוע אחרון]]=F1186,F1186=טבלה1013[[#This Row],[LengthofCycle]],AND(טבלה1013[[#This Row],[LengthofCycle]]&lt;&gt;טבלה1013[[#This Row],[וסת קבוע אחרון]],OR(F1186=28,F1186=29))),1,0),""))</f>
        <v>1</v>
      </c>
      <c r="AI1185" s="1" t="str">
        <f>IF(AND(טבלה1013[[#This Row],[הווסת פעיל?]]=1,B1186=1),1,"")</f>
        <v/>
      </c>
      <c r="AJ1185" s="4" t="str">
        <f>IF(AND(טבלה1013[[#This Row],[הווסת פעיל?]]&lt;&gt;1,B1186&lt;&gt;1,B1186&lt;&gt;""),IF(טבלה1013[[#This Row],[LengthofCycle]]=F1186,1,0),"")</f>
        <v/>
      </c>
      <c r="AK1185" s="4" t="str">
        <f>IF(AND(טבלה1013[[#This Row],[הווסת פעיל?]]&lt;&gt;1,B1186&lt;&gt;1,B1186&lt;&gt;""),IF(OR(טבלה1013[[#This Row],[LengthofCycle]]=F1186,F1186=29),1,0),"")</f>
        <v/>
      </c>
      <c r="AL1185" s="4" t="str">
        <f>IF(AND(טבלה1013[[#This Row],[הווסת פעיל?]]&lt;&gt;1,B1186&lt;&gt;1,B1186&lt;&gt;""),IF(OR(טבלה1013[[#This Row],[LengthofCycle]]=F1186,F1186=29,F1186=28),1,0),"")</f>
        <v/>
      </c>
    </row>
    <row r="1186" spans="1:38" x14ac:dyDescent="0.25">
      <c r="A1186" s="1" t="s">
        <v>152</v>
      </c>
      <c r="B1186" s="1">
        <v>10</v>
      </c>
      <c r="C1186" s="1">
        <v>1</v>
      </c>
      <c r="D1186" s="1">
        <v>1</v>
      </c>
      <c r="E1186" s="1">
        <v>0</v>
      </c>
      <c r="F1186" s="1">
        <v>30</v>
      </c>
      <c r="G1186" s="1">
        <f>טבלה1013[[#This Row],[LengthofCycle]]+1</f>
        <v>31</v>
      </c>
      <c r="H1186" s="1" t="str">
        <f>IF(IFERROR(LOOKUP(טבלה1013[[#This Row],[ClientID]],קביעויות[השבוע]),FALSE)=טבלה1013[[#This Row],[ClientID]],1,"")</f>
        <v/>
      </c>
      <c r="I1186" s="1" t="str">
        <f>IF(AND(טבלה1013[[#This Row],[CycleNumber]]&gt;1,OR(B1187="",טבלה1013[[#This Row],[CycleNumber]]&gt;B1185)),IF(OR(AND(טבלה1013[[#This Row],[LengthofCycle]]=28,F1185=28),AND(טבלה1013[[#This Row],[LengthofCycle]]=35,F1185=35)),1,""),"")</f>
        <v/>
      </c>
      <c r="J1186" s="1" t="str">
        <f>IF(AND(טבלה1013[[#This Row],[וסת השבוע]]=1,I1185=1,טבלה1013[[#This Row],[CycleNumber]]&gt;B1185),1,"")</f>
        <v/>
      </c>
      <c r="K1186" s="1" t="str">
        <f>IF(טבלה1013[[#This Row],[CycleNumber]]=1,"",IF(טבלה1013[[#This Row],[וסת השבוע]]=1,0,IF(K1185="","",IF(K1185=0,IF(טבלה1013[[#This Row],[LengthofCycle]]=28,0,1),IF(K1185=1,IF(טבלה1013[[#This Row],[LengthofCycle]]+F1185=28*2,0,2),IF(K1185=2,IF(טבלה1013[[#This Row],[LengthofCycle]]+F1185+F1184=28*3,0,3),""))))))</f>
        <v/>
      </c>
      <c r="L1186" s="1" t="str">
        <f>IF(טבלה1013[[#This Row],[וסת השבוע]]=1,IF(טבלה1013[[#This Row],[וסת השבוע וההפלגה ביחד]]=1,L1185+1,0),IF(AND(טבלה1013[[#This Row],[CycleNumber]]&gt;B1185,טבלה1013[[#This Row],[CycleNumber]]&gt;1),IF(טבלה1013[[#This Row],[וסת השבוע פעיל?]]&lt;&gt;"",L1185+1,""),""))</f>
        <v/>
      </c>
      <c r="M1186" s="1" t="str">
        <f>IF(AND(טבלה1013[[#This Row],[וסת השבוע פעיל?]]&lt;&gt;"",טבלה1013[[#This Row],[CycleNumber]]&lt;B1187,B1187&lt;&gt;"",טבלה1013[[#This Row],[וסת השבוע פעיל?]]&lt;3),IF(K1187=0,IF(AND(טבלה1013[[#This Row],[וסת השבוע פעיל?]]&gt;0,I1187=1),0,1),0),"")</f>
        <v/>
      </c>
      <c r="N1186" s="1" t="str">
        <f t="shared" si="96"/>
        <v/>
      </c>
      <c r="O1186" s="1" t="str">
        <f>IF(AND(טבלה1013[[#This Row],[חיזוי - שבוע]]=1,J1187=1),1,"")</f>
        <v/>
      </c>
      <c r="P1186" s="1" t="str">
        <f>IF(AND(טבלה1013[[#This Row],[חיזוי טוב עם הפלגה?]]=1,טבלה1013[[#This Row],[וסת קבוע אחרון]]&lt;&gt;28,X1185=1),1,"")</f>
        <v/>
      </c>
      <c r="Q1186" s="1" t="str">
        <f>IF(AND(טבלה1013[[#This Row],[וסת השבוע פעיל?]]&lt;3,OR(טבלה1013[[#This Row],[CycleNumber]]&gt;B1187,B1187="")),1,"")</f>
        <v/>
      </c>
      <c r="R1186" s="1" t="str">
        <f>IF(טבלה1013[[#This Row],[האישה קבעה וסת שבוע?]]=1,IF(טבלה1013[[#This Row],[וסת השבוע פעיל?]]&lt;3,1,0),"")</f>
        <v/>
      </c>
      <c r="S11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6" s="1">
        <f t="shared" si="97"/>
        <v>0</v>
      </c>
      <c r="U1186" s="1">
        <f t="shared" si="98"/>
        <v>0</v>
      </c>
      <c r="V1186" s="1">
        <f t="shared" si="99"/>
        <v>0</v>
      </c>
      <c r="W1186" s="1">
        <f>IF(טבלה1013[[#This Row],[3 הפלגות זהות]]="","",IF(טבלה1013[[#This Row],[3 הפלגות זהות]]=1,טבלה1013[[#This Row],[LengthofCycle]],W1185))</f>
        <v>31</v>
      </c>
      <c r="X1186" s="1">
        <f>IF(טבלה1013[[#This Row],[וסת קבוע אחרון]]="","",IF(OR(טבלה1013[[#This Row],[LengthofCycle]]=טבלה1013[[#This Row],[וסת קבוע אחרון]],F1185=טבלה1013[[#This Row],[וסת קבוע אחרון]],F1184=טבלה1013[[#This Row],[וסת קבוע אחרון]]),1,0))</f>
        <v>0</v>
      </c>
      <c r="Y1186" s="1" t="str">
        <f>IF(OR(טבלה1013[[#This Row],[הווסת פעיל?]]=0,טבלה1013[[#This Row],[הווסת פעיל?]]=""),"",SUM(Y1185,טבלה1013[[#This Row],[הווסת פעיל?]]))</f>
        <v/>
      </c>
      <c r="Z1186" s="1" t="str">
        <f>IF(AND(טבלה1013[[#This Row],[כמה מחזורים עד עקירה]]&lt;&gt;"",Y1187=""),טבלה1013[[#This Row],[כמה מחזורים עד עקירה]],"")</f>
        <v/>
      </c>
      <c r="AA1186" s="1" t="str">
        <f>IF(AND(טבלה1013[[#This Row],[הווסת פעיל?]]=1,טבלה1013[[#This Row],[וסת קבוע אחרון]]&lt;&gt;W1185),טבלה1013[[#This Row],[וסת קבוע אחרון]],"")</f>
        <v/>
      </c>
      <c r="AB1186" s="1" t="str">
        <f>IF(AND(טבלה1013[[#This Row],[הווסת פעיל?]]=1,X1185=0,טבלה1013[[#This Row],[וסת קבוע אחרון]]=W1185),טבלה1013[[#This Row],[וסת קבוע אחרון]],"")</f>
        <v/>
      </c>
      <c r="AC1186" s="1" t="str">
        <f>IF(AND(טבלה1013[[#This Row],[הווסת פעיל?]]=1,X1185=0,טבלה1013[[#This Row],[וסת קבוע אחרון]]&lt;&gt;W1185),1,"")</f>
        <v/>
      </c>
      <c r="AD1186" s="1" t="str">
        <f>IF(AND(טבלה1013[[#This Row],[הווסת פעיל?]]&lt;&gt;"",B1187=1),טבלה1013[[#This Row],[CycleNumber]],"")</f>
        <v/>
      </c>
      <c r="AE1186" s="1" t="str">
        <f>IF(AND(טבלה1013[[#This Row],[הווסת פעיל?]]&lt;&gt;"",X1185=""),טבלה1013[[#This Row],[CycleNumber]],"")</f>
        <v/>
      </c>
      <c r="AF1186" s="1" t="str">
        <f>IF(B1187=1,"",IF(טבלה1013[[#This Row],[הווסת פעיל?]]=1,IF(טבלה1013[[#This Row],[וסת קבוע אחרון]]=F1187,1,0),""))</f>
        <v/>
      </c>
      <c r="AG1186" s="1" t="str">
        <f>IF(B1187=1,"",IF(טבלה1013[[#This Row],[הווסת פעיל?]]=1,IF(OR(טבלה1013[[#This Row],[וסת קבוע אחרון]]=F1187,F1187=טבלה1013[[#This Row],[LengthofCycle]]),1,0),""))</f>
        <v/>
      </c>
      <c r="AH1186" s="1" t="str">
        <f>IF(B1187=1,"",IF(טבלה1013[[#This Row],[הווסת פעיל?]]=1,IF(OR(טבלה1013[[#This Row],[וסת קבוע אחרון]]=F1187,F1187=טבלה1013[[#This Row],[LengthofCycle]],AND(טבלה1013[[#This Row],[LengthofCycle]]&lt;&gt;טבלה1013[[#This Row],[וסת קבוע אחרון]],OR(F1187=28,F1187=29))),1,0),""))</f>
        <v/>
      </c>
      <c r="AI1186" s="1" t="str">
        <f>IF(AND(טבלה1013[[#This Row],[הווסת פעיל?]]=1,B1187=1),1,"")</f>
        <v/>
      </c>
      <c r="AJ1186" s="4">
        <f>IF(AND(טבלה1013[[#This Row],[הווסת פעיל?]]&lt;&gt;1,B1187&lt;&gt;1,B1187&lt;&gt;""),IF(טבלה1013[[#This Row],[LengthofCycle]]=F1187,1,0),"")</f>
        <v>0</v>
      </c>
      <c r="AK1186" s="4">
        <f>IF(AND(טבלה1013[[#This Row],[הווסת פעיל?]]&lt;&gt;1,B1187&lt;&gt;1,B1187&lt;&gt;""),IF(OR(טבלה1013[[#This Row],[LengthofCycle]]=F1187,F1187=29),1,0),"")</f>
        <v>0</v>
      </c>
      <c r="AL1186" s="4">
        <f>IF(AND(טבלה1013[[#This Row],[הווסת פעיל?]]&lt;&gt;1,B1187&lt;&gt;1,B1187&lt;&gt;""),IF(OR(טבלה1013[[#This Row],[LengthofCycle]]=F1187,F1187=29,F1187=28),1,0),"")</f>
        <v>0</v>
      </c>
    </row>
    <row r="1187" spans="1:38" x14ac:dyDescent="0.25">
      <c r="A1187" s="1" t="s">
        <v>152</v>
      </c>
      <c r="B1187" s="1">
        <v>11</v>
      </c>
      <c r="C1187" s="1">
        <v>1</v>
      </c>
      <c r="D1187" s="1">
        <v>1</v>
      </c>
      <c r="E1187" s="1">
        <v>0</v>
      </c>
      <c r="F1187" s="1">
        <v>27</v>
      </c>
      <c r="G1187" s="1">
        <f>טבלה1013[[#This Row],[LengthofCycle]]+1</f>
        <v>28</v>
      </c>
      <c r="H1187" s="1" t="str">
        <f>IF(IFERROR(LOOKUP(טבלה1013[[#This Row],[ClientID]],קביעויות[השבוע]),FALSE)=טבלה1013[[#This Row],[ClientID]],1,"")</f>
        <v/>
      </c>
      <c r="I1187" s="1" t="str">
        <f>IF(AND(טבלה1013[[#This Row],[CycleNumber]]&gt;1,OR(B1188="",טבלה1013[[#This Row],[CycleNumber]]&gt;B1186)),IF(OR(AND(טבלה1013[[#This Row],[LengthofCycle]]=28,F1186=28),AND(טבלה1013[[#This Row],[LengthofCycle]]=35,F1186=35)),1,""),"")</f>
        <v/>
      </c>
      <c r="J1187" s="1" t="str">
        <f>IF(AND(טבלה1013[[#This Row],[וסת השבוע]]=1,I1186=1,טבלה1013[[#This Row],[CycleNumber]]&gt;B1186),1,"")</f>
        <v/>
      </c>
      <c r="K1187" s="1" t="str">
        <f>IF(טבלה1013[[#This Row],[CycleNumber]]=1,"",IF(טבלה1013[[#This Row],[וסת השבוע]]=1,0,IF(K1186="","",IF(K1186=0,IF(טבלה1013[[#This Row],[LengthofCycle]]=28,0,1),IF(K1186=1,IF(טבלה1013[[#This Row],[LengthofCycle]]+F1186=28*2,0,2),IF(K1186=2,IF(טבלה1013[[#This Row],[LengthofCycle]]+F1186+F1185=28*3,0,3),""))))))</f>
        <v/>
      </c>
      <c r="L1187" s="1" t="str">
        <f>IF(טבלה1013[[#This Row],[וסת השבוע]]=1,IF(טבלה1013[[#This Row],[וסת השבוע וההפלגה ביחד]]=1,L1186+1,0),IF(AND(טבלה1013[[#This Row],[CycleNumber]]&gt;B1186,טבלה1013[[#This Row],[CycleNumber]]&gt;1),IF(טבלה1013[[#This Row],[וסת השבוע פעיל?]]&lt;&gt;"",L1186+1,""),""))</f>
        <v/>
      </c>
      <c r="M1187" s="1" t="str">
        <f>IF(AND(טבלה1013[[#This Row],[וסת השבוע פעיל?]]&lt;&gt;"",טבלה1013[[#This Row],[CycleNumber]]&lt;B1188,B1188&lt;&gt;"",טבלה1013[[#This Row],[וסת השבוע פעיל?]]&lt;3),IF(K1188=0,IF(AND(טבלה1013[[#This Row],[וסת השבוע פעיל?]]&gt;0,I1188=1),0,1),0),"")</f>
        <v/>
      </c>
      <c r="N1187" s="1" t="str">
        <f t="shared" si="96"/>
        <v/>
      </c>
      <c r="O1187" s="1" t="str">
        <f>IF(AND(טבלה1013[[#This Row],[חיזוי - שבוע]]=1,J1188=1),1,"")</f>
        <v/>
      </c>
      <c r="P1187" s="1" t="str">
        <f>IF(AND(טבלה1013[[#This Row],[חיזוי טוב עם הפלגה?]]=1,טבלה1013[[#This Row],[וסת קבוע אחרון]]&lt;&gt;28,X1186=1),1,"")</f>
        <v/>
      </c>
      <c r="Q1187" s="1" t="str">
        <f>IF(AND(טבלה1013[[#This Row],[וסת השבוע פעיל?]]&lt;3,OR(טבלה1013[[#This Row],[CycleNumber]]&gt;B1188,B1188="")),1,"")</f>
        <v/>
      </c>
      <c r="R1187" s="1" t="str">
        <f>IF(טבלה1013[[#This Row],[האישה קבעה וסת שבוע?]]=1,IF(טבלה1013[[#This Row],[וסת השבוע פעיל?]]&lt;3,1,0),"")</f>
        <v/>
      </c>
      <c r="S11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7" s="1">
        <f t="shared" si="97"/>
        <v>0</v>
      </c>
      <c r="U1187" s="1">
        <f t="shared" si="98"/>
        <v>0</v>
      </c>
      <c r="V1187" s="1">
        <f t="shared" si="99"/>
        <v>0</v>
      </c>
      <c r="W1187" s="1">
        <f>IF(טבלה1013[[#This Row],[3 הפלגות זהות]]="","",IF(טבלה1013[[#This Row],[3 הפלגות זהות]]=1,טבלה1013[[#This Row],[LengthofCycle]],W1186))</f>
        <v>31</v>
      </c>
      <c r="X1187" s="1">
        <f>IF(טבלה1013[[#This Row],[וסת קבוע אחרון]]="","",IF(OR(טבלה1013[[#This Row],[LengthofCycle]]=טבלה1013[[#This Row],[וסת קבוע אחרון]],F1186=טבלה1013[[#This Row],[וסת קבוע אחרון]],F1185=טבלה1013[[#This Row],[וסת קבוע אחרון]]),1,0))</f>
        <v>0</v>
      </c>
      <c r="Y1187" s="1" t="str">
        <f>IF(OR(טבלה1013[[#This Row],[הווסת פעיל?]]=0,טבלה1013[[#This Row],[הווסת פעיל?]]=""),"",SUM(Y1186,טבלה1013[[#This Row],[הווסת פעיל?]]))</f>
        <v/>
      </c>
      <c r="Z1187" s="1" t="str">
        <f>IF(AND(טבלה1013[[#This Row],[כמה מחזורים עד עקירה]]&lt;&gt;"",Y1188=""),טבלה1013[[#This Row],[כמה מחזורים עד עקירה]],"")</f>
        <v/>
      </c>
      <c r="AA1187" s="1" t="str">
        <f>IF(AND(טבלה1013[[#This Row],[הווסת פעיל?]]=1,טבלה1013[[#This Row],[וסת קבוע אחרון]]&lt;&gt;W1186),טבלה1013[[#This Row],[וסת קבוע אחרון]],"")</f>
        <v/>
      </c>
      <c r="AB1187" s="1" t="str">
        <f>IF(AND(טבלה1013[[#This Row],[הווסת פעיל?]]=1,X1186=0,טבלה1013[[#This Row],[וסת קבוע אחרון]]=W1186),טבלה1013[[#This Row],[וסת קבוע אחרון]],"")</f>
        <v/>
      </c>
      <c r="AC1187" s="1" t="str">
        <f>IF(AND(טבלה1013[[#This Row],[הווסת פעיל?]]=1,X1186=0,טבלה1013[[#This Row],[וסת קבוע אחרון]]&lt;&gt;W1186),1,"")</f>
        <v/>
      </c>
      <c r="AD1187" s="1" t="str">
        <f>IF(AND(טבלה1013[[#This Row],[הווסת פעיל?]]&lt;&gt;"",B1188=1),טבלה1013[[#This Row],[CycleNumber]],"")</f>
        <v/>
      </c>
      <c r="AE1187" s="1" t="str">
        <f>IF(AND(טבלה1013[[#This Row],[הווסת פעיל?]]&lt;&gt;"",X1186=""),טבלה1013[[#This Row],[CycleNumber]],"")</f>
        <v/>
      </c>
      <c r="AF1187" s="1" t="str">
        <f>IF(B1188=1,"",IF(טבלה1013[[#This Row],[הווסת פעיל?]]=1,IF(טבלה1013[[#This Row],[וסת קבוע אחרון]]=F1188,1,0),""))</f>
        <v/>
      </c>
      <c r="AG1187" s="1" t="str">
        <f>IF(B1188=1,"",IF(טבלה1013[[#This Row],[הווסת פעיל?]]=1,IF(OR(טבלה1013[[#This Row],[וסת קבוע אחרון]]=F1188,F1188=טבלה1013[[#This Row],[LengthofCycle]]),1,0),""))</f>
        <v/>
      </c>
      <c r="AH1187" s="1" t="str">
        <f>IF(B1188=1,"",IF(טבלה1013[[#This Row],[הווסת פעיל?]]=1,IF(OR(טבלה1013[[#This Row],[וסת קבוע אחרון]]=F1188,F1188=טבלה1013[[#This Row],[LengthofCycle]],AND(טבלה1013[[#This Row],[LengthofCycle]]&lt;&gt;טבלה1013[[#This Row],[וסת קבוע אחרון]],OR(F1188=28,F1188=29))),1,0),""))</f>
        <v/>
      </c>
      <c r="AI1187" s="1" t="str">
        <f>IF(AND(טבלה1013[[#This Row],[הווסת פעיל?]]=1,B1188=1),1,"")</f>
        <v/>
      </c>
      <c r="AJ1187" s="4">
        <f>IF(AND(טבלה1013[[#This Row],[הווסת פעיל?]]&lt;&gt;1,B1188&lt;&gt;1,B1188&lt;&gt;""),IF(טבלה1013[[#This Row],[LengthofCycle]]=F1188,1,0),"")</f>
        <v>0</v>
      </c>
      <c r="AK1187" s="4">
        <f>IF(AND(טבלה1013[[#This Row],[הווסת פעיל?]]&lt;&gt;1,B1188&lt;&gt;1,B1188&lt;&gt;""),IF(OR(טבלה1013[[#This Row],[LengthofCycle]]=F1188,F1188=29),1,0),"")</f>
        <v>0</v>
      </c>
      <c r="AL1187" s="4">
        <f>IF(AND(טבלה1013[[#This Row],[הווסת פעיל?]]&lt;&gt;1,B1188&lt;&gt;1,B1188&lt;&gt;""),IF(OR(טבלה1013[[#This Row],[LengthofCycle]]=F1188,F1188=29,F1188=28),1,0),"")</f>
        <v>0</v>
      </c>
    </row>
    <row r="1188" spans="1:38" x14ac:dyDescent="0.25">
      <c r="A1188" s="1" t="s">
        <v>152</v>
      </c>
      <c r="B1188" s="1">
        <v>12</v>
      </c>
      <c r="C1188" s="1">
        <v>1</v>
      </c>
      <c r="D1188" s="1">
        <v>1</v>
      </c>
      <c r="E1188" s="1">
        <v>0</v>
      </c>
      <c r="F1188" s="1">
        <v>34</v>
      </c>
      <c r="G1188" s="1">
        <f>טבלה1013[[#This Row],[LengthofCycle]]+1</f>
        <v>35</v>
      </c>
      <c r="H1188" s="1" t="str">
        <f>IF(IFERROR(LOOKUP(טבלה1013[[#This Row],[ClientID]],קביעויות[השבוע]),FALSE)=טבלה1013[[#This Row],[ClientID]],1,"")</f>
        <v/>
      </c>
      <c r="I1188" s="1" t="str">
        <f>IF(AND(טבלה1013[[#This Row],[CycleNumber]]&gt;1,OR(B1189="",טבלה1013[[#This Row],[CycleNumber]]&gt;B1187)),IF(OR(AND(טבלה1013[[#This Row],[LengthofCycle]]=28,F1187=28),AND(טבלה1013[[#This Row],[LengthofCycle]]=35,F1187=35)),1,""),"")</f>
        <v/>
      </c>
      <c r="J1188" s="1" t="str">
        <f>IF(AND(טבלה1013[[#This Row],[וסת השבוע]]=1,I1187=1,טבלה1013[[#This Row],[CycleNumber]]&gt;B1187),1,"")</f>
        <v/>
      </c>
      <c r="K1188" s="1" t="str">
        <f>IF(טבלה1013[[#This Row],[CycleNumber]]=1,"",IF(טבלה1013[[#This Row],[וסת השבוע]]=1,0,IF(K1187="","",IF(K1187=0,IF(טבלה1013[[#This Row],[LengthofCycle]]=28,0,1),IF(K1187=1,IF(טבלה1013[[#This Row],[LengthofCycle]]+F1187=28*2,0,2),IF(K1187=2,IF(טבלה1013[[#This Row],[LengthofCycle]]+F1187+F1186=28*3,0,3),""))))))</f>
        <v/>
      </c>
      <c r="L1188" s="1" t="str">
        <f>IF(טבלה1013[[#This Row],[וסת השבוע]]=1,IF(טבלה1013[[#This Row],[וסת השבוע וההפלגה ביחד]]=1,L1187+1,0),IF(AND(טבלה1013[[#This Row],[CycleNumber]]&gt;B1187,טבלה1013[[#This Row],[CycleNumber]]&gt;1),IF(טבלה1013[[#This Row],[וסת השבוע פעיל?]]&lt;&gt;"",L1187+1,""),""))</f>
        <v/>
      </c>
      <c r="M1188" s="1" t="str">
        <f>IF(AND(טבלה1013[[#This Row],[וסת השבוע פעיל?]]&lt;&gt;"",טבלה1013[[#This Row],[CycleNumber]]&lt;B1189,B1189&lt;&gt;"",טבלה1013[[#This Row],[וסת השבוע פעיל?]]&lt;3),IF(K1189=0,IF(AND(טבלה1013[[#This Row],[וסת השבוע פעיל?]]&gt;0,I1189=1),0,1),0),"")</f>
        <v/>
      </c>
      <c r="N1188" s="1" t="str">
        <f t="shared" si="96"/>
        <v/>
      </c>
      <c r="O1188" s="1" t="str">
        <f>IF(AND(טבלה1013[[#This Row],[חיזוי - שבוע]]=1,J1189=1),1,"")</f>
        <v/>
      </c>
      <c r="P1188" s="1" t="str">
        <f>IF(AND(טבלה1013[[#This Row],[חיזוי טוב עם הפלגה?]]=1,טבלה1013[[#This Row],[וסת קבוע אחרון]]&lt;&gt;28,X1187=1),1,"")</f>
        <v/>
      </c>
      <c r="Q1188" s="1" t="str">
        <f>IF(AND(טבלה1013[[#This Row],[וסת השבוע פעיל?]]&lt;3,OR(טבלה1013[[#This Row],[CycleNumber]]&gt;B1189,B1189="")),1,"")</f>
        <v/>
      </c>
      <c r="R1188" s="1" t="str">
        <f>IF(טבלה1013[[#This Row],[האישה קבעה וסת שבוע?]]=1,IF(טבלה1013[[#This Row],[וסת השבוע פעיל?]]&lt;3,1,0),"")</f>
        <v/>
      </c>
      <c r="S11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8" s="1">
        <f t="shared" si="97"/>
        <v>0</v>
      </c>
      <c r="U1188" s="1">
        <f t="shared" si="98"/>
        <v>0</v>
      </c>
      <c r="V1188" s="1">
        <f t="shared" si="99"/>
        <v>0</v>
      </c>
      <c r="W1188" s="1">
        <f>IF(טבלה1013[[#This Row],[3 הפלגות זהות]]="","",IF(טבלה1013[[#This Row],[3 הפלגות זהות]]=1,טבלה1013[[#This Row],[LengthofCycle]],W1187))</f>
        <v>31</v>
      </c>
      <c r="X1188" s="1">
        <f>IF(טבלה1013[[#This Row],[וסת קבוע אחרון]]="","",IF(OR(טבלה1013[[#This Row],[LengthofCycle]]=טבלה1013[[#This Row],[וסת קבוע אחרון]],F1187=טבלה1013[[#This Row],[וסת קבוע אחרון]],F1186=טבלה1013[[#This Row],[וסת קבוע אחרון]]),1,0))</f>
        <v>0</v>
      </c>
      <c r="Y1188" s="1" t="str">
        <f>IF(OR(טבלה1013[[#This Row],[הווסת פעיל?]]=0,טבלה1013[[#This Row],[הווסת פעיל?]]=""),"",SUM(Y1187,טבלה1013[[#This Row],[הווסת פעיל?]]))</f>
        <v/>
      </c>
      <c r="Z1188" s="1" t="str">
        <f>IF(AND(טבלה1013[[#This Row],[כמה מחזורים עד עקירה]]&lt;&gt;"",Y1189=""),טבלה1013[[#This Row],[כמה מחזורים עד עקירה]],"")</f>
        <v/>
      </c>
      <c r="AA1188" s="1" t="str">
        <f>IF(AND(טבלה1013[[#This Row],[הווסת פעיל?]]=1,טבלה1013[[#This Row],[וסת קבוע אחרון]]&lt;&gt;W1187),טבלה1013[[#This Row],[וסת קבוע אחרון]],"")</f>
        <v/>
      </c>
      <c r="AB1188" s="1" t="str">
        <f>IF(AND(טבלה1013[[#This Row],[הווסת פעיל?]]=1,X1187=0,טבלה1013[[#This Row],[וסת קבוע אחרון]]=W1187),טבלה1013[[#This Row],[וסת קבוע אחרון]],"")</f>
        <v/>
      </c>
      <c r="AC1188" s="1" t="str">
        <f>IF(AND(טבלה1013[[#This Row],[הווסת פעיל?]]=1,X1187=0,טבלה1013[[#This Row],[וסת קבוע אחרון]]&lt;&gt;W1187),1,"")</f>
        <v/>
      </c>
      <c r="AD1188" s="1" t="str">
        <f>IF(AND(טבלה1013[[#This Row],[הווסת פעיל?]]&lt;&gt;"",B1189=1),טבלה1013[[#This Row],[CycleNumber]],"")</f>
        <v/>
      </c>
      <c r="AE1188" s="1" t="str">
        <f>IF(AND(טבלה1013[[#This Row],[הווסת פעיל?]]&lt;&gt;"",X1187=""),טבלה1013[[#This Row],[CycleNumber]],"")</f>
        <v/>
      </c>
      <c r="AF1188" s="1" t="str">
        <f>IF(B1189=1,"",IF(טבלה1013[[#This Row],[הווסת פעיל?]]=1,IF(טבלה1013[[#This Row],[וסת קבוע אחרון]]=F1189,1,0),""))</f>
        <v/>
      </c>
      <c r="AG1188" s="1" t="str">
        <f>IF(B1189=1,"",IF(טבלה1013[[#This Row],[הווסת פעיל?]]=1,IF(OR(טבלה1013[[#This Row],[וסת קבוע אחרון]]=F1189,F1189=טבלה1013[[#This Row],[LengthofCycle]]),1,0),""))</f>
        <v/>
      </c>
      <c r="AH1188" s="1" t="str">
        <f>IF(B1189=1,"",IF(טבלה1013[[#This Row],[הווסת פעיל?]]=1,IF(OR(טבלה1013[[#This Row],[וסת קבוע אחרון]]=F1189,F1189=טבלה1013[[#This Row],[LengthofCycle]],AND(טבלה1013[[#This Row],[LengthofCycle]]&lt;&gt;טבלה1013[[#This Row],[וסת קבוע אחרון]],OR(F1189=28,F1189=29))),1,0),""))</f>
        <v/>
      </c>
      <c r="AI1188" s="1" t="str">
        <f>IF(AND(טבלה1013[[#This Row],[הווסת פעיל?]]=1,B1189=1),1,"")</f>
        <v/>
      </c>
      <c r="AJ1188" s="4">
        <f>IF(AND(טבלה1013[[#This Row],[הווסת פעיל?]]&lt;&gt;1,B1189&lt;&gt;1,B1189&lt;&gt;""),IF(טבלה1013[[#This Row],[LengthofCycle]]=F1189,1,0),"")</f>
        <v>0</v>
      </c>
      <c r="AK1188" s="4">
        <f>IF(AND(טבלה1013[[#This Row],[הווסת פעיל?]]&lt;&gt;1,B1189&lt;&gt;1,B1189&lt;&gt;""),IF(OR(טבלה1013[[#This Row],[LengthofCycle]]=F1189,F1189=29),1,0),"")</f>
        <v>0</v>
      </c>
      <c r="AL1188" s="4">
        <f>IF(AND(טבלה1013[[#This Row],[הווסת פעיל?]]&lt;&gt;1,B1189&lt;&gt;1,B1189&lt;&gt;""),IF(OR(טבלה1013[[#This Row],[LengthofCycle]]=F1189,F1189=29,F1189=28),1,0),"")</f>
        <v>0</v>
      </c>
    </row>
    <row r="1189" spans="1:38" x14ac:dyDescent="0.25">
      <c r="A1189" s="1" t="s">
        <v>152</v>
      </c>
      <c r="B1189" s="1">
        <v>13</v>
      </c>
      <c r="C1189" s="1">
        <v>1</v>
      </c>
      <c r="D1189" s="1">
        <v>1</v>
      </c>
      <c r="E1189" s="1">
        <v>0</v>
      </c>
      <c r="F1189" s="1">
        <v>32</v>
      </c>
      <c r="G1189" s="1">
        <f>טבלה1013[[#This Row],[LengthofCycle]]+1</f>
        <v>33</v>
      </c>
      <c r="H1189" s="1" t="str">
        <f>IF(IFERROR(LOOKUP(טבלה1013[[#This Row],[ClientID]],קביעויות[השבוע]),FALSE)=טבלה1013[[#This Row],[ClientID]],1,"")</f>
        <v/>
      </c>
      <c r="I1189" s="1" t="str">
        <f>IF(AND(טבלה1013[[#This Row],[CycleNumber]]&gt;1,OR(B1190="",טבלה1013[[#This Row],[CycleNumber]]&gt;B1188)),IF(OR(AND(טבלה1013[[#This Row],[LengthofCycle]]=28,F1188=28),AND(טבלה1013[[#This Row],[LengthofCycle]]=35,F1188=35)),1,""),"")</f>
        <v/>
      </c>
      <c r="J1189" s="1" t="str">
        <f>IF(AND(טבלה1013[[#This Row],[וסת השבוע]]=1,I1188=1,טבלה1013[[#This Row],[CycleNumber]]&gt;B1188),1,"")</f>
        <v/>
      </c>
      <c r="K1189" s="1" t="str">
        <f>IF(טבלה1013[[#This Row],[CycleNumber]]=1,"",IF(טבלה1013[[#This Row],[וסת השבוע]]=1,0,IF(K1188="","",IF(K1188=0,IF(טבלה1013[[#This Row],[LengthofCycle]]=28,0,1),IF(K1188=1,IF(טבלה1013[[#This Row],[LengthofCycle]]+F1188=28*2,0,2),IF(K1188=2,IF(טבלה1013[[#This Row],[LengthofCycle]]+F1188+F1187=28*3,0,3),""))))))</f>
        <v/>
      </c>
      <c r="L1189" s="1" t="str">
        <f>IF(טבלה1013[[#This Row],[וסת השבוע]]=1,IF(טבלה1013[[#This Row],[וסת השבוע וההפלגה ביחד]]=1,L1188+1,0),IF(AND(טבלה1013[[#This Row],[CycleNumber]]&gt;B1188,טבלה1013[[#This Row],[CycleNumber]]&gt;1),IF(טבלה1013[[#This Row],[וסת השבוע פעיל?]]&lt;&gt;"",L1188+1,""),""))</f>
        <v/>
      </c>
      <c r="M1189" s="1" t="str">
        <f>IF(AND(טבלה1013[[#This Row],[וסת השבוע פעיל?]]&lt;&gt;"",טבלה1013[[#This Row],[CycleNumber]]&lt;B1190,B1190&lt;&gt;"",טבלה1013[[#This Row],[וסת השבוע פעיל?]]&lt;3),IF(K1190=0,IF(AND(טבלה1013[[#This Row],[וסת השבוע פעיל?]]&gt;0,I1190=1),0,1),0),"")</f>
        <v/>
      </c>
      <c r="N1189" s="1" t="str">
        <f t="shared" si="96"/>
        <v/>
      </c>
      <c r="O1189" s="1" t="str">
        <f>IF(AND(טבלה1013[[#This Row],[חיזוי - שבוע]]=1,J1190=1),1,"")</f>
        <v/>
      </c>
      <c r="P1189" s="1" t="str">
        <f>IF(AND(טבלה1013[[#This Row],[חיזוי טוב עם הפלגה?]]=1,טבלה1013[[#This Row],[וסת קבוע אחרון]]&lt;&gt;28,X1188=1),1,"")</f>
        <v/>
      </c>
      <c r="Q1189" s="1" t="str">
        <f>IF(AND(טבלה1013[[#This Row],[וסת השבוע פעיל?]]&lt;3,OR(טבלה1013[[#This Row],[CycleNumber]]&gt;B1190,B1190="")),1,"")</f>
        <v/>
      </c>
      <c r="R1189" s="1" t="str">
        <f>IF(טבלה1013[[#This Row],[האישה קבעה וסת שבוע?]]=1,IF(טבלה1013[[#This Row],[וסת השבוע פעיל?]]&lt;3,1,0),"")</f>
        <v/>
      </c>
      <c r="S11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89" s="1">
        <f t="shared" si="97"/>
        <v>0</v>
      </c>
      <c r="U1189" s="1">
        <f t="shared" si="98"/>
        <v>0</v>
      </c>
      <c r="V1189" s="1">
        <f t="shared" si="99"/>
        <v>0</v>
      </c>
      <c r="W1189" s="1">
        <f>IF(טבלה1013[[#This Row],[3 הפלגות זהות]]="","",IF(טבלה1013[[#This Row],[3 הפלגות זהות]]=1,טבלה1013[[#This Row],[LengthofCycle]],W1188))</f>
        <v>31</v>
      </c>
      <c r="X1189" s="1">
        <f>IF(טבלה1013[[#This Row],[וסת קבוע אחרון]]="","",IF(OR(טבלה1013[[#This Row],[LengthofCycle]]=טבלה1013[[#This Row],[וסת קבוע אחרון]],F1188=טבלה1013[[#This Row],[וסת קבוע אחרון]],F1187=טבלה1013[[#This Row],[וסת קבוע אחרון]]),1,0))</f>
        <v>0</v>
      </c>
      <c r="Y1189" s="1" t="str">
        <f>IF(OR(טבלה1013[[#This Row],[הווסת פעיל?]]=0,טבלה1013[[#This Row],[הווסת פעיל?]]=""),"",SUM(Y1188,טבלה1013[[#This Row],[הווסת פעיל?]]))</f>
        <v/>
      </c>
      <c r="Z1189" s="1" t="str">
        <f>IF(AND(טבלה1013[[#This Row],[כמה מחזורים עד עקירה]]&lt;&gt;"",Y1190=""),טבלה1013[[#This Row],[כמה מחזורים עד עקירה]],"")</f>
        <v/>
      </c>
      <c r="AA1189" s="1" t="str">
        <f>IF(AND(טבלה1013[[#This Row],[הווסת פעיל?]]=1,טבלה1013[[#This Row],[וסת קבוע אחרון]]&lt;&gt;W1188),טבלה1013[[#This Row],[וסת קבוע אחרון]],"")</f>
        <v/>
      </c>
      <c r="AB1189" s="1" t="str">
        <f>IF(AND(טבלה1013[[#This Row],[הווסת פעיל?]]=1,X1188=0,טבלה1013[[#This Row],[וסת קבוע אחרון]]=W1188),טבלה1013[[#This Row],[וסת קבוע אחרון]],"")</f>
        <v/>
      </c>
      <c r="AC1189" s="1" t="str">
        <f>IF(AND(טבלה1013[[#This Row],[הווסת פעיל?]]=1,X1188=0,טבלה1013[[#This Row],[וסת קבוע אחרון]]&lt;&gt;W1188),1,"")</f>
        <v/>
      </c>
      <c r="AD1189" s="1">
        <f>IF(AND(טבלה1013[[#This Row],[הווסת פעיל?]]&lt;&gt;"",B1190=1),טבלה1013[[#This Row],[CycleNumber]],"")</f>
        <v>13</v>
      </c>
      <c r="AE1189" s="1" t="str">
        <f>IF(AND(טבלה1013[[#This Row],[הווסת פעיל?]]&lt;&gt;"",X1188=""),טבלה1013[[#This Row],[CycleNumber]],"")</f>
        <v/>
      </c>
      <c r="AF1189" s="1" t="str">
        <f>IF(B1190=1,"",IF(טבלה1013[[#This Row],[הווסת פעיל?]]=1,IF(טבלה1013[[#This Row],[וסת קבוע אחרון]]=F1190,1,0),""))</f>
        <v/>
      </c>
      <c r="AG1189" s="1" t="str">
        <f>IF(B1190=1,"",IF(טבלה1013[[#This Row],[הווסת פעיל?]]=1,IF(OR(טבלה1013[[#This Row],[וסת קבוע אחרון]]=F1190,F1190=טבלה1013[[#This Row],[LengthofCycle]]),1,0),""))</f>
        <v/>
      </c>
      <c r="AH1189" s="1" t="str">
        <f>IF(B1190=1,"",IF(טבלה1013[[#This Row],[הווסת פעיל?]]=1,IF(OR(טבלה1013[[#This Row],[וסת קבוע אחרון]]=F1190,F1190=טבלה1013[[#This Row],[LengthofCycle]],AND(טבלה1013[[#This Row],[LengthofCycle]]&lt;&gt;טבלה1013[[#This Row],[וסת קבוע אחרון]],OR(F1190=28,F1190=29))),1,0),""))</f>
        <v/>
      </c>
      <c r="AI1189" s="1" t="str">
        <f>IF(AND(טבלה1013[[#This Row],[הווסת פעיל?]]=1,B1190=1),1,"")</f>
        <v/>
      </c>
      <c r="AJ1189" s="4" t="str">
        <f>IF(AND(טבלה1013[[#This Row],[הווסת פעיל?]]&lt;&gt;1,B1190&lt;&gt;1,B1190&lt;&gt;""),IF(טבלה1013[[#This Row],[LengthofCycle]]=F1190,1,0),"")</f>
        <v/>
      </c>
      <c r="AK1189" s="4" t="str">
        <f>IF(AND(טבלה1013[[#This Row],[הווסת פעיל?]]&lt;&gt;1,B1190&lt;&gt;1,B1190&lt;&gt;""),IF(OR(טבלה1013[[#This Row],[LengthofCycle]]=F1190,F1190=29),1,0),"")</f>
        <v/>
      </c>
      <c r="AL1189" s="4" t="str">
        <f>IF(AND(טבלה1013[[#This Row],[הווסת פעיל?]]&lt;&gt;1,B1190&lt;&gt;1,B1190&lt;&gt;""),IF(OR(טבלה1013[[#This Row],[LengthofCycle]]=F1190,F1190=29,F1190=28),1,0),"")</f>
        <v/>
      </c>
    </row>
    <row r="1190" spans="1:38" x14ac:dyDescent="0.25">
      <c r="A1190" s="1" t="s">
        <v>153</v>
      </c>
      <c r="B1190" s="1">
        <v>1</v>
      </c>
      <c r="C1190" s="1">
        <v>0</v>
      </c>
      <c r="D1190" s="1">
        <v>1</v>
      </c>
      <c r="E1190" s="1">
        <v>0</v>
      </c>
      <c r="F1190" s="1">
        <v>29</v>
      </c>
      <c r="G1190" s="1">
        <f>טבלה1013[[#This Row],[LengthofCycle]]+1</f>
        <v>30</v>
      </c>
      <c r="H1190" s="1" t="str">
        <f>IF(IFERROR(LOOKUP(טבלה1013[[#This Row],[ClientID]],קביעויות[השבוע]),FALSE)=טבלה1013[[#This Row],[ClientID]],1,"")</f>
        <v/>
      </c>
      <c r="I1190" s="1" t="str">
        <f>IF(AND(טבלה1013[[#This Row],[CycleNumber]]&gt;1,OR(B1191="",טבלה1013[[#This Row],[CycleNumber]]&gt;B1189)),IF(OR(AND(טבלה1013[[#This Row],[LengthofCycle]]=28,F1189=28),AND(טבלה1013[[#This Row],[LengthofCycle]]=35,F1189=35)),1,""),"")</f>
        <v/>
      </c>
      <c r="J1190" s="1" t="str">
        <f>IF(AND(טבלה1013[[#This Row],[וסת השבוע]]=1,I1189=1,טבלה1013[[#This Row],[CycleNumber]]&gt;B1189),1,"")</f>
        <v/>
      </c>
      <c r="K1190" s="1" t="str">
        <f>IF(טבלה1013[[#This Row],[CycleNumber]]=1,"",IF(טבלה1013[[#This Row],[וסת השבוע]]=1,0,IF(K1189="","",IF(K1189=0,IF(טבלה1013[[#This Row],[LengthofCycle]]=28,0,1),IF(K1189=1,IF(טבלה1013[[#This Row],[LengthofCycle]]+F1189=28*2,0,2),IF(K1189=2,IF(טבלה1013[[#This Row],[LengthofCycle]]+F1189+F1188=28*3,0,3),""))))))</f>
        <v/>
      </c>
      <c r="L1190" s="1" t="str">
        <f>IF(טבלה1013[[#This Row],[וסת השבוע]]=1,IF(טבלה1013[[#This Row],[וסת השבוע וההפלגה ביחד]]=1,L1189+1,0),IF(AND(טבלה1013[[#This Row],[CycleNumber]]&gt;B1189,טבלה1013[[#This Row],[CycleNumber]]&gt;1),IF(טבלה1013[[#This Row],[וסת השבוע פעיל?]]&lt;&gt;"",L1189+1,""),""))</f>
        <v/>
      </c>
      <c r="M1190" s="1" t="str">
        <f>IF(AND(טבלה1013[[#This Row],[וסת השבוע פעיל?]]&lt;&gt;"",טבלה1013[[#This Row],[CycleNumber]]&lt;B1191,B1191&lt;&gt;"",טבלה1013[[#This Row],[וסת השבוע פעיל?]]&lt;3),IF(K1191=0,IF(AND(טבלה1013[[#This Row],[וסת השבוע פעיל?]]&gt;0,I1191=1),0,1),0),"")</f>
        <v/>
      </c>
      <c r="N1190" s="1" t="str">
        <f t="shared" si="96"/>
        <v/>
      </c>
      <c r="O1190" s="1" t="str">
        <f>IF(AND(טבלה1013[[#This Row],[חיזוי - שבוע]]=1,J1191=1),1,"")</f>
        <v/>
      </c>
      <c r="P1190" s="1" t="str">
        <f>IF(AND(טבלה1013[[#This Row],[חיזוי טוב עם הפלגה?]]=1,טבלה1013[[#This Row],[וסת קבוע אחרון]]&lt;&gt;28,X1189=1),1,"")</f>
        <v/>
      </c>
      <c r="Q1190" s="1" t="str">
        <f>IF(AND(טבלה1013[[#This Row],[וסת השבוע פעיל?]]&lt;3,OR(טבלה1013[[#This Row],[CycleNumber]]&gt;B1191,B1191="")),1,"")</f>
        <v/>
      </c>
      <c r="R1190" s="1" t="str">
        <f>IF(טבלה1013[[#This Row],[האישה קבעה וסת שבוע?]]=1,IF(טבלה1013[[#This Row],[וסת השבוע פעיל?]]&lt;3,1,0),"")</f>
        <v/>
      </c>
      <c r="S11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0" s="1" t="str">
        <f t="shared" si="97"/>
        <v/>
      </c>
      <c r="U1190" s="1" t="str">
        <f t="shared" si="98"/>
        <v/>
      </c>
      <c r="V1190" s="1" t="str">
        <f t="shared" si="99"/>
        <v/>
      </c>
      <c r="W1190" s="1" t="str">
        <f>IF(טבלה1013[[#This Row],[3 הפלגות זהות]]="","",IF(טבלה1013[[#This Row],[3 הפלגות זהות]]=1,טבלה1013[[#This Row],[LengthofCycle]],W1189))</f>
        <v/>
      </c>
      <c r="Y1190" s="1" t="str">
        <f>IF(OR(טבלה1013[[#This Row],[הווסת פעיל?]]=0,טבלה1013[[#This Row],[הווסת פעיל?]]=""),"",SUM(Y1189,טבלה1013[[#This Row],[הווסת פעיל?]]))</f>
        <v/>
      </c>
      <c r="Z1190" s="1" t="str">
        <f>IF(AND(טבלה1013[[#This Row],[כמה מחזורים עד עקירה]]&lt;&gt;"",Y1191=""),טבלה1013[[#This Row],[כמה מחזורים עד עקירה]],"")</f>
        <v/>
      </c>
      <c r="AA1190" s="1" t="str">
        <f>IF(AND(טבלה1013[[#This Row],[הווסת פעיל?]]=1,טבלה1013[[#This Row],[וסת קבוע אחרון]]&lt;&gt;W1189),טבלה1013[[#This Row],[וסת קבוע אחרון]],"")</f>
        <v/>
      </c>
      <c r="AB1190" s="1" t="str">
        <f>IF(AND(טבלה1013[[#This Row],[הווסת פעיל?]]=1,X1189=0,טבלה1013[[#This Row],[וסת קבוע אחרון]]=W1189),טבלה1013[[#This Row],[וסת קבוע אחרון]],"")</f>
        <v/>
      </c>
      <c r="AC1190" s="1" t="str">
        <f>IF(AND(טבלה1013[[#This Row],[הווסת פעיל?]]=1,X1189=0,טבלה1013[[#This Row],[וסת קבוע אחרון]]&lt;&gt;W1189),1,"")</f>
        <v/>
      </c>
      <c r="AD1190" s="1" t="str">
        <f>IF(AND(טבלה1013[[#This Row],[הווסת פעיל?]]&lt;&gt;"",B1191=1),טבלה1013[[#This Row],[CycleNumber]],"")</f>
        <v/>
      </c>
      <c r="AE1190" s="1" t="str">
        <f>IF(AND(טבלה1013[[#This Row],[הווסת פעיל?]]&lt;&gt;"",X1189=""),טבלה1013[[#This Row],[CycleNumber]],"")</f>
        <v/>
      </c>
      <c r="AF1190" s="1" t="str">
        <f>IF(B1191=1,"",IF(טבלה1013[[#This Row],[הווסת פעיל?]]=1,IF(טבלה1013[[#This Row],[וסת קבוע אחרון]]=F1191,1,0),""))</f>
        <v/>
      </c>
      <c r="AG1190" s="1" t="str">
        <f>IF(B1191=1,"",IF(טבלה1013[[#This Row],[הווסת פעיל?]]=1,IF(OR(טבלה1013[[#This Row],[וסת קבוע אחרון]]=F1191,F1191=טבלה1013[[#This Row],[LengthofCycle]]),1,0),""))</f>
        <v/>
      </c>
      <c r="AH1190" s="1" t="str">
        <f>IF(B1191=1,"",IF(טבלה1013[[#This Row],[הווסת פעיל?]]=1,IF(OR(טבלה1013[[#This Row],[וסת קבוע אחרון]]=F1191,F1191=טבלה1013[[#This Row],[LengthofCycle]],AND(טבלה1013[[#This Row],[LengthofCycle]]&lt;&gt;טבלה1013[[#This Row],[וסת קבוע אחרון]],OR(F1191=28,F1191=29))),1,0),""))</f>
        <v/>
      </c>
      <c r="AI1190" s="1" t="str">
        <f>IF(AND(טבלה1013[[#This Row],[הווסת פעיל?]]=1,B1191=1),1,"")</f>
        <v/>
      </c>
      <c r="AJ1190" s="4">
        <f>IF(AND(טבלה1013[[#This Row],[הווסת פעיל?]]&lt;&gt;1,B1191&lt;&gt;1,B1191&lt;&gt;""),IF(טבלה1013[[#This Row],[LengthofCycle]]=F1191,1,0),"")</f>
        <v>0</v>
      </c>
      <c r="AK1190" s="4">
        <f>IF(AND(טבלה1013[[#This Row],[הווסת פעיל?]]&lt;&gt;1,B1191&lt;&gt;1,B1191&lt;&gt;""),IF(OR(טבלה1013[[#This Row],[LengthofCycle]]=F1191,F1191=29),1,0),"")</f>
        <v>0</v>
      </c>
      <c r="AL1190" s="4">
        <f>IF(AND(טבלה1013[[#This Row],[הווסת פעיל?]]&lt;&gt;1,B1191&lt;&gt;1,B1191&lt;&gt;""),IF(OR(טבלה1013[[#This Row],[LengthofCycle]]=F1191,F1191=29,F1191=28),1,0),"")</f>
        <v>0</v>
      </c>
    </row>
    <row r="1191" spans="1:38" x14ac:dyDescent="0.25">
      <c r="A1191" s="1" t="s">
        <v>153</v>
      </c>
      <c r="B1191" s="1">
        <v>2</v>
      </c>
      <c r="C1191" s="1">
        <v>0</v>
      </c>
      <c r="D1191" s="1">
        <v>0</v>
      </c>
      <c r="E1191" s="1">
        <v>0</v>
      </c>
      <c r="F1191" s="1">
        <v>33</v>
      </c>
      <c r="G1191" s="1">
        <f>טבלה1013[[#This Row],[LengthofCycle]]+1</f>
        <v>34</v>
      </c>
      <c r="H1191" s="1" t="str">
        <f>IF(IFERROR(LOOKUP(טבלה1013[[#This Row],[ClientID]],קביעויות[השבוע]),FALSE)=טבלה1013[[#This Row],[ClientID]],1,"")</f>
        <v/>
      </c>
      <c r="I1191" s="1" t="str">
        <f>IF(AND(טבלה1013[[#This Row],[CycleNumber]]&gt;1,OR(B1192="",טבלה1013[[#This Row],[CycleNumber]]&gt;B1190)),IF(OR(AND(טבלה1013[[#This Row],[LengthofCycle]]=28,F1190=28),AND(טבלה1013[[#This Row],[LengthofCycle]]=35,F1190=35)),1,""),"")</f>
        <v/>
      </c>
      <c r="J1191" s="1" t="str">
        <f>IF(AND(טבלה1013[[#This Row],[וסת השבוע]]=1,I1190=1,טבלה1013[[#This Row],[CycleNumber]]&gt;B1190),1,"")</f>
        <v/>
      </c>
      <c r="K1191" s="1" t="str">
        <f>IF(טבלה1013[[#This Row],[CycleNumber]]=1,"",IF(טבלה1013[[#This Row],[וסת השבוע]]=1,0,IF(K1190="","",IF(K1190=0,IF(טבלה1013[[#This Row],[LengthofCycle]]=28,0,1),IF(K1190=1,IF(טבלה1013[[#This Row],[LengthofCycle]]+F1190=28*2,0,2),IF(K1190=2,IF(טבלה1013[[#This Row],[LengthofCycle]]+F1190+F1189=28*3,0,3),""))))))</f>
        <v/>
      </c>
      <c r="L1191" s="1" t="str">
        <f>IF(טבלה1013[[#This Row],[וסת השבוע]]=1,IF(טבלה1013[[#This Row],[וסת השבוע וההפלגה ביחד]]=1,L1190+1,0),IF(AND(טבלה1013[[#This Row],[CycleNumber]]&gt;B1190,טבלה1013[[#This Row],[CycleNumber]]&gt;1),IF(טבלה1013[[#This Row],[וסת השבוע פעיל?]]&lt;&gt;"",L1190+1,""),""))</f>
        <v/>
      </c>
      <c r="M1191" s="1" t="str">
        <f>IF(AND(טבלה1013[[#This Row],[וסת השבוע פעיל?]]&lt;&gt;"",טבלה1013[[#This Row],[CycleNumber]]&lt;B1192,B1192&lt;&gt;"",טבלה1013[[#This Row],[וסת השבוע פעיל?]]&lt;3),IF(K1192=0,IF(AND(טבלה1013[[#This Row],[וסת השבוע פעיל?]]&gt;0,I1192=1),0,1),0),"")</f>
        <v/>
      </c>
      <c r="N1191" s="1" t="str">
        <f t="shared" si="96"/>
        <v/>
      </c>
      <c r="O1191" s="1" t="str">
        <f>IF(AND(טבלה1013[[#This Row],[חיזוי - שבוע]]=1,J1192=1),1,"")</f>
        <v/>
      </c>
      <c r="P1191" s="1" t="str">
        <f>IF(AND(טבלה1013[[#This Row],[חיזוי טוב עם הפלגה?]]=1,טבלה1013[[#This Row],[וסת קבוע אחרון]]&lt;&gt;28,X1190=1),1,"")</f>
        <v/>
      </c>
      <c r="Q1191" s="1" t="str">
        <f>IF(AND(טבלה1013[[#This Row],[וסת השבוע פעיל?]]&lt;3,OR(טבלה1013[[#This Row],[CycleNumber]]&gt;B1192,B1192="")),1,"")</f>
        <v/>
      </c>
      <c r="R1191" s="1" t="str">
        <f>IF(טבלה1013[[#This Row],[האישה קבעה וסת שבוע?]]=1,IF(טבלה1013[[#This Row],[וסת השבוע פעיל?]]&lt;3,1,0),"")</f>
        <v/>
      </c>
      <c r="S11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1" s="1" t="str">
        <f t="shared" si="97"/>
        <v/>
      </c>
      <c r="U1191" s="1" t="str">
        <f t="shared" si="98"/>
        <v/>
      </c>
      <c r="V1191" s="1" t="str">
        <f t="shared" si="99"/>
        <v/>
      </c>
      <c r="W1191" s="1" t="str">
        <f>IF(טבלה1013[[#This Row],[3 הפלגות זהות]]="","",IF(טבלה1013[[#This Row],[3 הפלגות זהות]]=1,טבלה1013[[#This Row],[LengthofCycle]],W1190))</f>
        <v/>
      </c>
      <c r="Y1191" s="1" t="str">
        <f>IF(OR(טבלה1013[[#This Row],[הווסת פעיל?]]=0,טבלה1013[[#This Row],[הווסת פעיל?]]=""),"",SUM(Y1190,טבלה1013[[#This Row],[הווסת פעיל?]]))</f>
        <v/>
      </c>
      <c r="Z1191" s="1" t="str">
        <f>IF(AND(טבלה1013[[#This Row],[כמה מחזורים עד עקירה]]&lt;&gt;"",Y1192=""),טבלה1013[[#This Row],[כמה מחזורים עד עקירה]],"")</f>
        <v/>
      </c>
      <c r="AA1191" s="1" t="str">
        <f>IF(AND(טבלה1013[[#This Row],[הווסת פעיל?]]=1,טבלה1013[[#This Row],[וסת קבוע אחרון]]&lt;&gt;W1190),טבלה1013[[#This Row],[וסת קבוע אחרון]],"")</f>
        <v/>
      </c>
      <c r="AB1191" s="1" t="str">
        <f>IF(AND(טבלה1013[[#This Row],[הווסת פעיל?]]=1,X1190=0,טבלה1013[[#This Row],[וסת קבוע אחרון]]=W1190),טבלה1013[[#This Row],[וסת קבוע אחרון]],"")</f>
        <v/>
      </c>
      <c r="AC1191" s="1" t="str">
        <f>IF(AND(טבלה1013[[#This Row],[הווסת פעיל?]]=1,X1190=0,טבלה1013[[#This Row],[וסת קבוע אחרון]]&lt;&gt;W1190),1,"")</f>
        <v/>
      </c>
      <c r="AD1191" s="1" t="str">
        <f>IF(AND(טבלה1013[[#This Row],[הווסת פעיל?]]&lt;&gt;"",B1192=1),טבלה1013[[#This Row],[CycleNumber]],"")</f>
        <v/>
      </c>
      <c r="AE1191" s="1" t="str">
        <f>IF(AND(טבלה1013[[#This Row],[הווסת פעיל?]]&lt;&gt;"",X1190=""),טבלה1013[[#This Row],[CycleNumber]],"")</f>
        <v/>
      </c>
      <c r="AF1191" s="1" t="str">
        <f>IF(B1192=1,"",IF(טבלה1013[[#This Row],[הווסת פעיל?]]=1,IF(טבלה1013[[#This Row],[וסת קבוע אחרון]]=F1192,1,0),""))</f>
        <v/>
      </c>
      <c r="AG1191" s="1" t="str">
        <f>IF(B1192=1,"",IF(טבלה1013[[#This Row],[הווסת פעיל?]]=1,IF(OR(טבלה1013[[#This Row],[וסת קבוע אחרון]]=F1192,F1192=טבלה1013[[#This Row],[LengthofCycle]]),1,0),""))</f>
        <v/>
      </c>
      <c r="AH1191" s="1" t="str">
        <f>IF(B1192=1,"",IF(טבלה1013[[#This Row],[הווסת פעיל?]]=1,IF(OR(טבלה1013[[#This Row],[וסת קבוע אחרון]]=F1192,F1192=טבלה1013[[#This Row],[LengthofCycle]],AND(טבלה1013[[#This Row],[LengthofCycle]]&lt;&gt;טבלה1013[[#This Row],[וסת קבוע אחרון]],OR(F1192=28,F1192=29))),1,0),""))</f>
        <v/>
      </c>
      <c r="AI1191" s="1" t="str">
        <f>IF(AND(טבלה1013[[#This Row],[הווסת פעיל?]]=1,B1192=1),1,"")</f>
        <v/>
      </c>
      <c r="AJ1191" s="4">
        <f>IF(AND(טבלה1013[[#This Row],[הווסת פעיל?]]&lt;&gt;1,B1192&lt;&gt;1,B1192&lt;&gt;""),IF(טבלה1013[[#This Row],[LengthofCycle]]=F1192,1,0),"")</f>
        <v>1</v>
      </c>
      <c r="AK1191" s="4">
        <f>IF(AND(טבלה1013[[#This Row],[הווסת פעיל?]]&lt;&gt;1,B1192&lt;&gt;1,B1192&lt;&gt;""),IF(OR(טבלה1013[[#This Row],[LengthofCycle]]=F1192,F1192=29),1,0),"")</f>
        <v>1</v>
      </c>
      <c r="AL1191" s="4">
        <f>IF(AND(טבלה1013[[#This Row],[הווסת פעיל?]]&lt;&gt;1,B1192&lt;&gt;1,B1192&lt;&gt;""),IF(OR(טבלה1013[[#This Row],[LengthofCycle]]=F1192,F1192=29,F1192=28),1,0),"")</f>
        <v>1</v>
      </c>
    </row>
    <row r="1192" spans="1:38" x14ac:dyDescent="0.25">
      <c r="A1192" s="1" t="s">
        <v>153</v>
      </c>
      <c r="B1192" s="1">
        <v>3</v>
      </c>
      <c r="C1192" s="1">
        <v>0</v>
      </c>
      <c r="D1192" s="1">
        <v>1</v>
      </c>
      <c r="E1192" s="1">
        <v>0</v>
      </c>
      <c r="F1192" s="1">
        <v>33</v>
      </c>
      <c r="G1192" s="1">
        <f>טבלה1013[[#This Row],[LengthofCycle]]+1</f>
        <v>34</v>
      </c>
      <c r="H1192" s="1" t="str">
        <f>IF(IFERROR(LOOKUP(טבלה1013[[#This Row],[ClientID]],קביעויות[השבוע]),FALSE)=טבלה1013[[#This Row],[ClientID]],1,"")</f>
        <v/>
      </c>
      <c r="I1192" s="1" t="str">
        <f>IF(AND(טבלה1013[[#This Row],[CycleNumber]]&gt;1,OR(B1193="",טבלה1013[[#This Row],[CycleNumber]]&gt;B1191)),IF(OR(AND(טבלה1013[[#This Row],[LengthofCycle]]=28,F1191=28),AND(טבלה1013[[#This Row],[LengthofCycle]]=35,F1191=35)),1,""),"")</f>
        <v/>
      </c>
      <c r="J1192" s="1" t="str">
        <f>IF(AND(טבלה1013[[#This Row],[וסת השבוע]]=1,I1191=1,טבלה1013[[#This Row],[CycleNumber]]&gt;B1191),1,"")</f>
        <v/>
      </c>
      <c r="K1192" s="1" t="str">
        <f>IF(טבלה1013[[#This Row],[CycleNumber]]=1,"",IF(טבלה1013[[#This Row],[וסת השבוע]]=1,0,IF(K1191="","",IF(K1191=0,IF(טבלה1013[[#This Row],[LengthofCycle]]=28,0,1),IF(K1191=1,IF(טבלה1013[[#This Row],[LengthofCycle]]+F1191=28*2,0,2),IF(K1191=2,IF(טבלה1013[[#This Row],[LengthofCycle]]+F1191+F1190=28*3,0,3),""))))))</f>
        <v/>
      </c>
      <c r="L1192" s="1" t="str">
        <f>IF(טבלה1013[[#This Row],[וסת השבוע]]=1,IF(טבלה1013[[#This Row],[וסת השבוע וההפלגה ביחד]]=1,L1191+1,0),IF(AND(טבלה1013[[#This Row],[CycleNumber]]&gt;B1191,טבלה1013[[#This Row],[CycleNumber]]&gt;1),IF(טבלה1013[[#This Row],[וסת השבוע פעיל?]]&lt;&gt;"",L1191+1,""),""))</f>
        <v/>
      </c>
      <c r="M1192" s="1" t="str">
        <f>IF(AND(טבלה1013[[#This Row],[וסת השבוע פעיל?]]&lt;&gt;"",טבלה1013[[#This Row],[CycleNumber]]&lt;B1193,B1193&lt;&gt;"",טבלה1013[[#This Row],[וסת השבוע פעיל?]]&lt;3),IF(K1193=0,IF(AND(טבלה1013[[#This Row],[וסת השבוע פעיל?]]&gt;0,I1193=1),0,1),0),"")</f>
        <v/>
      </c>
      <c r="N1192" s="1" t="str">
        <f t="shared" si="96"/>
        <v/>
      </c>
      <c r="O1192" s="1" t="str">
        <f>IF(AND(טבלה1013[[#This Row],[חיזוי - שבוע]]=1,J1193=1),1,"")</f>
        <v/>
      </c>
      <c r="P1192" s="1" t="str">
        <f>IF(AND(טבלה1013[[#This Row],[חיזוי טוב עם הפלגה?]]=1,טבלה1013[[#This Row],[וסת קבוע אחרון]]&lt;&gt;28,X1191=1),1,"")</f>
        <v/>
      </c>
      <c r="Q1192" s="1" t="str">
        <f>IF(AND(טבלה1013[[#This Row],[וסת השבוע פעיל?]]&lt;3,OR(טבלה1013[[#This Row],[CycleNumber]]&gt;B1193,B1193="")),1,"")</f>
        <v/>
      </c>
      <c r="R1192" s="1" t="str">
        <f>IF(טבלה1013[[#This Row],[האישה קבעה וסת שבוע?]]=1,IF(טבלה1013[[#This Row],[וסת השבוע פעיל?]]&lt;3,1,0),"")</f>
        <v/>
      </c>
      <c r="S11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2" s="1">
        <f t="shared" si="97"/>
        <v>0</v>
      </c>
      <c r="U1192" s="1" t="str">
        <f t="shared" si="98"/>
        <v/>
      </c>
      <c r="V1192" s="1" t="str">
        <f t="shared" si="99"/>
        <v/>
      </c>
      <c r="W1192" s="1" t="str">
        <f>IF(טבלה1013[[#This Row],[3 הפלגות זהות]]="","",IF(טבלה1013[[#This Row],[3 הפלגות זהות]]=1,טבלה1013[[#This Row],[LengthofCycle]],W1191))</f>
        <v/>
      </c>
      <c r="Y1192" s="1" t="str">
        <f>IF(OR(טבלה1013[[#This Row],[הווסת פעיל?]]=0,טבלה1013[[#This Row],[הווסת פעיל?]]=""),"",SUM(Y1191,טבלה1013[[#This Row],[הווסת פעיל?]]))</f>
        <v/>
      </c>
      <c r="Z1192" s="1" t="str">
        <f>IF(AND(טבלה1013[[#This Row],[כמה מחזורים עד עקירה]]&lt;&gt;"",Y1193=""),טבלה1013[[#This Row],[כמה מחזורים עד עקירה]],"")</f>
        <v/>
      </c>
      <c r="AA1192" s="1" t="str">
        <f>IF(AND(טבלה1013[[#This Row],[הווסת פעיל?]]=1,טבלה1013[[#This Row],[וסת קבוע אחרון]]&lt;&gt;W1191),טבלה1013[[#This Row],[וסת קבוע אחרון]],"")</f>
        <v/>
      </c>
      <c r="AB1192" s="1" t="str">
        <f>IF(AND(טבלה1013[[#This Row],[הווסת פעיל?]]=1,X1191=0,טבלה1013[[#This Row],[וסת קבוע אחרון]]=W1191),טבלה1013[[#This Row],[וסת קבוע אחרון]],"")</f>
        <v/>
      </c>
      <c r="AC1192" s="1" t="str">
        <f>IF(AND(טבלה1013[[#This Row],[הווסת פעיל?]]=1,X1191=0,טבלה1013[[#This Row],[וסת קבוע אחרון]]&lt;&gt;W1191),1,"")</f>
        <v/>
      </c>
      <c r="AD1192" s="1" t="str">
        <f>IF(AND(טבלה1013[[#This Row],[הווסת פעיל?]]&lt;&gt;"",B1193=1),טבלה1013[[#This Row],[CycleNumber]],"")</f>
        <v/>
      </c>
      <c r="AE1192" s="1" t="str">
        <f>IF(AND(טבלה1013[[#This Row],[הווסת פעיל?]]&lt;&gt;"",X1191=""),טבלה1013[[#This Row],[CycleNumber]],"")</f>
        <v/>
      </c>
      <c r="AF1192" s="1" t="str">
        <f>IF(B1193=1,"",IF(טבלה1013[[#This Row],[הווסת פעיל?]]=1,IF(טבלה1013[[#This Row],[וסת קבוע אחרון]]=F1193,1,0),""))</f>
        <v/>
      </c>
      <c r="AG1192" s="1" t="str">
        <f>IF(B1193=1,"",IF(טבלה1013[[#This Row],[הווסת פעיל?]]=1,IF(OR(טבלה1013[[#This Row],[וסת קבוע אחרון]]=F1193,F1193=טבלה1013[[#This Row],[LengthofCycle]]),1,0),""))</f>
        <v/>
      </c>
      <c r="AH1192" s="1" t="str">
        <f>IF(B1193=1,"",IF(טבלה1013[[#This Row],[הווסת פעיל?]]=1,IF(OR(טבלה1013[[#This Row],[וסת קבוע אחרון]]=F1193,F1193=טבלה1013[[#This Row],[LengthofCycle]],AND(טבלה1013[[#This Row],[LengthofCycle]]&lt;&gt;טבלה1013[[#This Row],[וסת קבוע אחרון]],OR(F1193=28,F1193=29))),1,0),""))</f>
        <v/>
      </c>
      <c r="AI1192" s="1" t="str">
        <f>IF(AND(טבלה1013[[#This Row],[הווסת פעיל?]]=1,B1193=1),1,"")</f>
        <v/>
      </c>
      <c r="AJ1192" s="4">
        <f>IF(AND(טבלה1013[[#This Row],[הווסת פעיל?]]&lt;&gt;1,B1193&lt;&gt;1,B1193&lt;&gt;""),IF(טבלה1013[[#This Row],[LengthofCycle]]=F1193,1,0),"")</f>
        <v>0</v>
      </c>
      <c r="AK1192" s="4">
        <f>IF(AND(טבלה1013[[#This Row],[הווסת פעיל?]]&lt;&gt;1,B1193&lt;&gt;1,B1193&lt;&gt;""),IF(OR(טבלה1013[[#This Row],[LengthofCycle]]=F1193,F1193=29),1,0),"")</f>
        <v>0</v>
      </c>
      <c r="AL1192" s="4">
        <f>IF(AND(טבלה1013[[#This Row],[הווסת פעיל?]]&lt;&gt;1,B1193&lt;&gt;1,B1193&lt;&gt;""),IF(OR(טבלה1013[[#This Row],[LengthofCycle]]=F1193,F1193=29,F1193=28),1,0),"")</f>
        <v>0</v>
      </c>
    </row>
    <row r="1193" spans="1:38" x14ac:dyDescent="0.25">
      <c r="A1193" s="1" t="s">
        <v>153</v>
      </c>
      <c r="B1193" s="1">
        <v>4</v>
      </c>
      <c r="C1193" s="1">
        <v>0</v>
      </c>
      <c r="D1193" s="1">
        <v>1</v>
      </c>
      <c r="E1193" s="1">
        <v>0</v>
      </c>
      <c r="F1193" s="1">
        <v>26</v>
      </c>
      <c r="G1193" s="1">
        <f>טבלה1013[[#This Row],[LengthofCycle]]+1</f>
        <v>27</v>
      </c>
      <c r="H1193" s="1" t="str">
        <f>IF(IFERROR(LOOKUP(טבלה1013[[#This Row],[ClientID]],קביעויות[השבוע]),FALSE)=טבלה1013[[#This Row],[ClientID]],1,"")</f>
        <v/>
      </c>
      <c r="I1193" s="1" t="str">
        <f>IF(AND(טבלה1013[[#This Row],[CycleNumber]]&gt;1,OR(B1194="",טבלה1013[[#This Row],[CycleNumber]]&gt;B1192)),IF(OR(AND(טבלה1013[[#This Row],[LengthofCycle]]=28,F1192=28),AND(טבלה1013[[#This Row],[LengthofCycle]]=35,F1192=35)),1,""),"")</f>
        <v/>
      </c>
      <c r="J1193" s="1" t="str">
        <f>IF(AND(טבלה1013[[#This Row],[וסת השבוע]]=1,I1192=1,טבלה1013[[#This Row],[CycleNumber]]&gt;B1192),1,"")</f>
        <v/>
      </c>
      <c r="K1193" s="1" t="str">
        <f>IF(טבלה1013[[#This Row],[CycleNumber]]=1,"",IF(טבלה1013[[#This Row],[וסת השבוע]]=1,0,IF(K1192="","",IF(K1192=0,IF(טבלה1013[[#This Row],[LengthofCycle]]=28,0,1),IF(K1192=1,IF(טבלה1013[[#This Row],[LengthofCycle]]+F1192=28*2,0,2),IF(K1192=2,IF(טבלה1013[[#This Row],[LengthofCycle]]+F1192+F1191=28*3,0,3),""))))))</f>
        <v/>
      </c>
      <c r="L1193" s="1" t="str">
        <f>IF(טבלה1013[[#This Row],[וסת השבוע]]=1,IF(טבלה1013[[#This Row],[וסת השבוע וההפלגה ביחד]]=1,L1192+1,0),IF(AND(טבלה1013[[#This Row],[CycleNumber]]&gt;B1192,טבלה1013[[#This Row],[CycleNumber]]&gt;1),IF(טבלה1013[[#This Row],[וסת השבוע פעיל?]]&lt;&gt;"",L1192+1,""),""))</f>
        <v/>
      </c>
      <c r="M1193" s="1" t="str">
        <f>IF(AND(טבלה1013[[#This Row],[וסת השבוע פעיל?]]&lt;&gt;"",טבלה1013[[#This Row],[CycleNumber]]&lt;B1194,B1194&lt;&gt;"",טבלה1013[[#This Row],[וסת השבוע פעיל?]]&lt;3),IF(K1194=0,IF(AND(טבלה1013[[#This Row],[וסת השבוע פעיל?]]&gt;0,I1194=1),0,1),0),"")</f>
        <v/>
      </c>
      <c r="N1193" s="1" t="str">
        <f t="shared" si="96"/>
        <v/>
      </c>
      <c r="O1193" s="1" t="str">
        <f>IF(AND(טבלה1013[[#This Row],[חיזוי - שבוע]]=1,J1194=1),1,"")</f>
        <v/>
      </c>
      <c r="P1193" s="1" t="str">
        <f>IF(AND(טבלה1013[[#This Row],[חיזוי טוב עם הפלגה?]]=1,טבלה1013[[#This Row],[וסת קבוע אחרון]]&lt;&gt;28,X1192=1),1,"")</f>
        <v/>
      </c>
      <c r="Q1193" s="1" t="str">
        <f>IF(AND(טבלה1013[[#This Row],[וסת השבוע פעיל?]]&lt;3,OR(טבלה1013[[#This Row],[CycleNumber]]&gt;B1194,B1194="")),1,"")</f>
        <v/>
      </c>
      <c r="R1193" s="1" t="str">
        <f>IF(טבלה1013[[#This Row],[האישה קבעה וסת שבוע?]]=1,IF(טבלה1013[[#This Row],[וסת השבוע פעיל?]]&lt;3,1,0),"")</f>
        <v/>
      </c>
      <c r="S11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3" s="1">
        <f t="shared" si="97"/>
        <v>0</v>
      </c>
      <c r="U1193" s="1">
        <f t="shared" si="98"/>
        <v>0</v>
      </c>
      <c r="V1193" s="1" t="str">
        <f t="shared" si="99"/>
        <v/>
      </c>
      <c r="W1193" s="1" t="str">
        <f>IF(טבלה1013[[#This Row],[3 הפלגות זהות]]="","",IF(טבלה1013[[#This Row],[3 הפלגות זהות]]=1,טבלה1013[[#This Row],[LengthofCycle]],W1192))</f>
        <v/>
      </c>
      <c r="Y1193" s="1" t="str">
        <f>IF(OR(טבלה1013[[#This Row],[הווסת פעיל?]]=0,טבלה1013[[#This Row],[הווסת פעיל?]]=""),"",SUM(Y1192,טבלה1013[[#This Row],[הווסת פעיל?]]))</f>
        <v/>
      </c>
      <c r="Z1193" s="1" t="str">
        <f>IF(AND(טבלה1013[[#This Row],[כמה מחזורים עד עקירה]]&lt;&gt;"",Y1194=""),טבלה1013[[#This Row],[כמה מחזורים עד עקירה]],"")</f>
        <v/>
      </c>
      <c r="AA1193" s="1" t="str">
        <f>IF(AND(טבלה1013[[#This Row],[הווסת פעיל?]]=1,טבלה1013[[#This Row],[וסת קבוע אחרון]]&lt;&gt;W1192),טבלה1013[[#This Row],[וסת קבוע אחרון]],"")</f>
        <v/>
      </c>
      <c r="AB1193" s="1" t="str">
        <f>IF(AND(טבלה1013[[#This Row],[הווסת פעיל?]]=1,X1192=0,טבלה1013[[#This Row],[וסת קבוע אחרון]]=W1192),טבלה1013[[#This Row],[וסת קבוע אחרון]],"")</f>
        <v/>
      </c>
      <c r="AC1193" s="1" t="str">
        <f>IF(AND(טבלה1013[[#This Row],[הווסת פעיל?]]=1,X1192=0,טבלה1013[[#This Row],[וסת קבוע אחרון]]&lt;&gt;W1192),1,"")</f>
        <v/>
      </c>
      <c r="AD1193" s="1" t="str">
        <f>IF(AND(טבלה1013[[#This Row],[הווסת פעיל?]]&lt;&gt;"",B1194=1),טבלה1013[[#This Row],[CycleNumber]],"")</f>
        <v/>
      </c>
      <c r="AE1193" s="1" t="str">
        <f>IF(AND(טבלה1013[[#This Row],[הווסת פעיל?]]&lt;&gt;"",X1192=""),טבלה1013[[#This Row],[CycleNumber]],"")</f>
        <v/>
      </c>
      <c r="AF1193" s="1" t="str">
        <f>IF(B1194=1,"",IF(טבלה1013[[#This Row],[הווסת פעיל?]]=1,IF(טבלה1013[[#This Row],[וסת קבוע אחרון]]=F1194,1,0),""))</f>
        <v/>
      </c>
      <c r="AG1193" s="1" t="str">
        <f>IF(B1194=1,"",IF(טבלה1013[[#This Row],[הווסת פעיל?]]=1,IF(OR(טבלה1013[[#This Row],[וסת קבוע אחרון]]=F1194,F1194=טבלה1013[[#This Row],[LengthofCycle]]),1,0),""))</f>
        <v/>
      </c>
      <c r="AH1193" s="1" t="str">
        <f>IF(B1194=1,"",IF(טבלה1013[[#This Row],[הווסת פעיל?]]=1,IF(OR(טבלה1013[[#This Row],[וסת קבוע אחרון]]=F1194,F1194=טבלה1013[[#This Row],[LengthofCycle]],AND(טבלה1013[[#This Row],[LengthofCycle]]&lt;&gt;טבלה1013[[#This Row],[וסת קבוע אחרון]],OR(F1194=28,F1194=29))),1,0),""))</f>
        <v/>
      </c>
      <c r="AI1193" s="1" t="str">
        <f>IF(AND(טבלה1013[[#This Row],[הווסת פעיל?]]=1,B1194=1),1,"")</f>
        <v/>
      </c>
      <c r="AJ1193" s="4">
        <f>IF(AND(טבלה1013[[#This Row],[הווסת פעיל?]]&lt;&gt;1,B1194&lt;&gt;1,B1194&lt;&gt;""),IF(טבלה1013[[#This Row],[LengthofCycle]]=F1194,1,0),"")</f>
        <v>0</v>
      </c>
      <c r="AK1193" s="4">
        <f>IF(AND(טבלה1013[[#This Row],[הווסת פעיל?]]&lt;&gt;1,B1194&lt;&gt;1,B1194&lt;&gt;""),IF(OR(טבלה1013[[#This Row],[LengthofCycle]]=F1194,F1194=29),1,0),"")</f>
        <v>0</v>
      </c>
      <c r="AL1193" s="4">
        <f>IF(AND(טבלה1013[[#This Row],[הווסת פעיל?]]&lt;&gt;1,B1194&lt;&gt;1,B1194&lt;&gt;""),IF(OR(טבלה1013[[#This Row],[LengthofCycle]]=F1194,F1194=29,F1194=28),1,0),"")</f>
        <v>0</v>
      </c>
    </row>
    <row r="1194" spans="1:38" x14ac:dyDescent="0.25">
      <c r="A1194" s="1" t="s">
        <v>153</v>
      </c>
      <c r="B1194" s="1">
        <v>5</v>
      </c>
      <c r="C1194" s="1">
        <v>0</v>
      </c>
      <c r="D1194" s="1">
        <v>1</v>
      </c>
      <c r="E1194" s="1">
        <v>0</v>
      </c>
      <c r="F1194" s="1">
        <v>31</v>
      </c>
      <c r="G1194" s="1">
        <f>טבלה1013[[#This Row],[LengthofCycle]]+1</f>
        <v>32</v>
      </c>
      <c r="H1194" s="1" t="str">
        <f>IF(IFERROR(LOOKUP(טבלה1013[[#This Row],[ClientID]],קביעויות[השבוע]),FALSE)=טבלה1013[[#This Row],[ClientID]],1,"")</f>
        <v/>
      </c>
      <c r="I1194" s="1" t="str">
        <f>IF(AND(טבלה1013[[#This Row],[CycleNumber]]&gt;1,OR(B1195="",טבלה1013[[#This Row],[CycleNumber]]&gt;B1193)),IF(OR(AND(טבלה1013[[#This Row],[LengthofCycle]]=28,F1193=28),AND(טבלה1013[[#This Row],[LengthofCycle]]=35,F1193=35)),1,""),"")</f>
        <v/>
      </c>
      <c r="J1194" s="1" t="str">
        <f>IF(AND(טבלה1013[[#This Row],[וסת השבוע]]=1,I1193=1,טבלה1013[[#This Row],[CycleNumber]]&gt;B1193),1,"")</f>
        <v/>
      </c>
      <c r="K1194" s="1" t="str">
        <f>IF(טבלה1013[[#This Row],[CycleNumber]]=1,"",IF(טבלה1013[[#This Row],[וסת השבוע]]=1,0,IF(K1193="","",IF(K1193=0,IF(טבלה1013[[#This Row],[LengthofCycle]]=28,0,1),IF(K1193=1,IF(טבלה1013[[#This Row],[LengthofCycle]]+F1193=28*2,0,2),IF(K1193=2,IF(טבלה1013[[#This Row],[LengthofCycle]]+F1193+F1192=28*3,0,3),""))))))</f>
        <v/>
      </c>
      <c r="L1194" s="1" t="str">
        <f>IF(טבלה1013[[#This Row],[וסת השבוע]]=1,IF(טבלה1013[[#This Row],[וסת השבוע וההפלגה ביחד]]=1,L1193+1,0),IF(AND(טבלה1013[[#This Row],[CycleNumber]]&gt;B1193,טבלה1013[[#This Row],[CycleNumber]]&gt;1),IF(טבלה1013[[#This Row],[וסת השבוע פעיל?]]&lt;&gt;"",L1193+1,""),""))</f>
        <v/>
      </c>
      <c r="M1194" s="1" t="str">
        <f>IF(AND(טבלה1013[[#This Row],[וסת השבוע פעיל?]]&lt;&gt;"",טבלה1013[[#This Row],[CycleNumber]]&lt;B1195,B1195&lt;&gt;"",טבלה1013[[#This Row],[וסת השבוע פעיל?]]&lt;3),IF(K1195=0,IF(AND(טבלה1013[[#This Row],[וסת השבוע פעיל?]]&gt;0,I1195=1),0,1),0),"")</f>
        <v/>
      </c>
      <c r="N1194" s="1" t="str">
        <f t="shared" si="96"/>
        <v/>
      </c>
      <c r="O1194" s="1" t="str">
        <f>IF(AND(טבלה1013[[#This Row],[חיזוי - שבוע]]=1,J1195=1),1,"")</f>
        <v/>
      </c>
      <c r="P1194" s="1" t="str">
        <f>IF(AND(טבלה1013[[#This Row],[חיזוי טוב עם הפלגה?]]=1,טבלה1013[[#This Row],[וסת קבוע אחרון]]&lt;&gt;28,X1193=1),1,"")</f>
        <v/>
      </c>
      <c r="Q1194" s="1" t="str">
        <f>IF(AND(טבלה1013[[#This Row],[וסת השבוע פעיל?]]&lt;3,OR(טבלה1013[[#This Row],[CycleNumber]]&gt;B1195,B1195="")),1,"")</f>
        <v/>
      </c>
      <c r="R1194" s="1" t="str">
        <f>IF(טבלה1013[[#This Row],[האישה קבעה וסת שבוע?]]=1,IF(טבלה1013[[#This Row],[וסת השבוע פעיל?]]&lt;3,1,0),"")</f>
        <v/>
      </c>
      <c r="S11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4" s="1">
        <f t="shared" si="97"/>
        <v>0</v>
      </c>
      <c r="U1194" s="1">
        <f t="shared" si="98"/>
        <v>0</v>
      </c>
      <c r="V1194" s="1">
        <f t="shared" si="99"/>
        <v>0</v>
      </c>
      <c r="W1194" s="1" t="str">
        <f>IF(טבלה1013[[#This Row],[3 הפלגות זהות]]="","",IF(טבלה1013[[#This Row],[3 הפלגות זהות]]=1,טבלה1013[[#This Row],[LengthofCycle]],W1193))</f>
        <v/>
      </c>
      <c r="Y1194" s="1" t="str">
        <f>IF(OR(טבלה1013[[#This Row],[הווסת פעיל?]]=0,טבלה1013[[#This Row],[הווסת פעיל?]]=""),"",SUM(Y1193,טבלה1013[[#This Row],[הווסת פעיל?]]))</f>
        <v/>
      </c>
      <c r="Z1194" s="1" t="str">
        <f>IF(AND(טבלה1013[[#This Row],[כמה מחזורים עד עקירה]]&lt;&gt;"",Y1195=""),טבלה1013[[#This Row],[כמה מחזורים עד עקירה]],"")</f>
        <v/>
      </c>
      <c r="AA1194" s="1" t="str">
        <f>IF(AND(טבלה1013[[#This Row],[הווסת פעיל?]]=1,טבלה1013[[#This Row],[וסת קבוע אחרון]]&lt;&gt;W1193),טבלה1013[[#This Row],[וסת קבוע אחרון]],"")</f>
        <v/>
      </c>
      <c r="AB1194" s="1" t="str">
        <f>IF(AND(טבלה1013[[#This Row],[הווסת פעיל?]]=1,X1193=0,טבלה1013[[#This Row],[וסת קבוע אחרון]]=W1193),טבלה1013[[#This Row],[וסת קבוע אחרון]],"")</f>
        <v/>
      </c>
      <c r="AC1194" s="1" t="str">
        <f>IF(AND(טבלה1013[[#This Row],[הווסת פעיל?]]=1,X1193=0,טבלה1013[[#This Row],[וסת קבוע אחרון]]&lt;&gt;W1193),1,"")</f>
        <v/>
      </c>
      <c r="AD1194" s="1" t="str">
        <f>IF(AND(טבלה1013[[#This Row],[הווסת פעיל?]]&lt;&gt;"",B1195=1),טבלה1013[[#This Row],[CycleNumber]],"")</f>
        <v/>
      </c>
      <c r="AE1194" s="1" t="str">
        <f>IF(AND(טבלה1013[[#This Row],[הווסת פעיל?]]&lt;&gt;"",X1193=""),טבלה1013[[#This Row],[CycleNumber]],"")</f>
        <v/>
      </c>
      <c r="AF1194" s="1" t="str">
        <f>IF(B1195=1,"",IF(טבלה1013[[#This Row],[הווסת פעיל?]]=1,IF(טבלה1013[[#This Row],[וסת קבוע אחרון]]=F1195,1,0),""))</f>
        <v/>
      </c>
      <c r="AG1194" s="1" t="str">
        <f>IF(B1195=1,"",IF(טבלה1013[[#This Row],[הווסת פעיל?]]=1,IF(OR(טבלה1013[[#This Row],[וסת קבוע אחרון]]=F1195,F1195=טבלה1013[[#This Row],[LengthofCycle]]),1,0),""))</f>
        <v/>
      </c>
      <c r="AH1194" s="1" t="str">
        <f>IF(B1195=1,"",IF(טבלה1013[[#This Row],[הווסת פעיל?]]=1,IF(OR(טבלה1013[[#This Row],[וסת קבוע אחרון]]=F1195,F1195=טבלה1013[[#This Row],[LengthofCycle]],AND(טבלה1013[[#This Row],[LengthofCycle]]&lt;&gt;טבלה1013[[#This Row],[וסת קבוע אחרון]],OR(F1195=28,F1195=29))),1,0),""))</f>
        <v/>
      </c>
      <c r="AI1194" s="1" t="str">
        <f>IF(AND(טבלה1013[[#This Row],[הווסת פעיל?]]=1,B1195=1),1,"")</f>
        <v/>
      </c>
      <c r="AJ1194" s="4">
        <f>IF(AND(טבלה1013[[#This Row],[הווסת פעיל?]]&lt;&gt;1,B1195&lt;&gt;1,B1195&lt;&gt;""),IF(טבלה1013[[#This Row],[LengthofCycle]]=F1195,1,0),"")</f>
        <v>0</v>
      </c>
      <c r="AK1194" s="4">
        <f>IF(AND(טבלה1013[[#This Row],[הווסת פעיל?]]&lt;&gt;1,B1195&lt;&gt;1,B1195&lt;&gt;""),IF(OR(טבלה1013[[#This Row],[LengthofCycle]]=F1195,F1195=29),1,0),"")</f>
        <v>0</v>
      </c>
      <c r="AL1194" s="4">
        <f>IF(AND(טבלה1013[[#This Row],[הווסת פעיל?]]&lt;&gt;1,B1195&lt;&gt;1,B1195&lt;&gt;""),IF(OR(טבלה1013[[#This Row],[LengthofCycle]]=F1195,F1195=29,F1195=28),1,0),"")</f>
        <v>0</v>
      </c>
    </row>
    <row r="1195" spans="1:38" x14ac:dyDescent="0.25">
      <c r="A1195" s="1" t="s">
        <v>153</v>
      </c>
      <c r="B1195" s="1">
        <v>6</v>
      </c>
      <c r="C1195" s="1">
        <v>0</v>
      </c>
      <c r="D1195" s="1">
        <v>1</v>
      </c>
      <c r="E1195" s="1">
        <v>0</v>
      </c>
      <c r="F1195" s="1">
        <v>33</v>
      </c>
      <c r="G1195" s="1">
        <f>טבלה1013[[#This Row],[LengthofCycle]]+1</f>
        <v>34</v>
      </c>
      <c r="H1195" s="1" t="str">
        <f>IF(IFERROR(LOOKUP(טבלה1013[[#This Row],[ClientID]],קביעויות[השבוע]),FALSE)=טבלה1013[[#This Row],[ClientID]],1,"")</f>
        <v/>
      </c>
      <c r="I1195" s="1" t="str">
        <f>IF(AND(טבלה1013[[#This Row],[CycleNumber]]&gt;1,OR(B1196="",טבלה1013[[#This Row],[CycleNumber]]&gt;B1194)),IF(OR(AND(טבלה1013[[#This Row],[LengthofCycle]]=28,F1194=28),AND(טבלה1013[[#This Row],[LengthofCycle]]=35,F1194=35)),1,""),"")</f>
        <v/>
      </c>
      <c r="J1195" s="1" t="str">
        <f>IF(AND(טבלה1013[[#This Row],[וסת השבוע]]=1,I1194=1,טבלה1013[[#This Row],[CycleNumber]]&gt;B1194),1,"")</f>
        <v/>
      </c>
      <c r="K1195" s="1" t="str">
        <f>IF(טבלה1013[[#This Row],[CycleNumber]]=1,"",IF(טבלה1013[[#This Row],[וסת השבוע]]=1,0,IF(K1194="","",IF(K1194=0,IF(טבלה1013[[#This Row],[LengthofCycle]]=28,0,1),IF(K1194=1,IF(טבלה1013[[#This Row],[LengthofCycle]]+F1194=28*2,0,2),IF(K1194=2,IF(טבלה1013[[#This Row],[LengthofCycle]]+F1194+F1193=28*3,0,3),""))))))</f>
        <v/>
      </c>
      <c r="L1195" s="1" t="str">
        <f>IF(טבלה1013[[#This Row],[וסת השבוע]]=1,IF(טבלה1013[[#This Row],[וסת השבוע וההפלגה ביחד]]=1,L1194+1,0),IF(AND(טבלה1013[[#This Row],[CycleNumber]]&gt;B1194,טבלה1013[[#This Row],[CycleNumber]]&gt;1),IF(טבלה1013[[#This Row],[וסת השבוע פעיל?]]&lt;&gt;"",L1194+1,""),""))</f>
        <v/>
      </c>
      <c r="M1195" s="1" t="str">
        <f>IF(AND(טבלה1013[[#This Row],[וסת השבוע פעיל?]]&lt;&gt;"",טבלה1013[[#This Row],[CycleNumber]]&lt;B1196,B1196&lt;&gt;"",טבלה1013[[#This Row],[וסת השבוע פעיל?]]&lt;3),IF(K1196=0,IF(AND(טבלה1013[[#This Row],[וסת השבוע פעיל?]]&gt;0,I1196=1),0,1),0),"")</f>
        <v/>
      </c>
      <c r="N1195" s="1" t="str">
        <f t="shared" si="96"/>
        <v/>
      </c>
      <c r="O1195" s="1" t="str">
        <f>IF(AND(טבלה1013[[#This Row],[חיזוי - שבוע]]=1,J1196=1),1,"")</f>
        <v/>
      </c>
      <c r="P1195" s="1" t="str">
        <f>IF(AND(טבלה1013[[#This Row],[חיזוי טוב עם הפלגה?]]=1,טבלה1013[[#This Row],[וסת קבוע אחרון]]&lt;&gt;28,X1194=1),1,"")</f>
        <v/>
      </c>
      <c r="Q1195" s="1" t="str">
        <f>IF(AND(טבלה1013[[#This Row],[וסת השבוע פעיל?]]&lt;3,OR(טבלה1013[[#This Row],[CycleNumber]]&gt;B1196,B1196="")),1,"")</f>
        <v/>
      </c>
      <c r="R1195" s="1" t="str">
        <f>IF(טבלה1013[[#This Row],[האישה קבעה וסת שבוע?]]=1,IF(טבלה1013[[#This Row],[וסת השבוע פעיל?]]&lt;3,1,0),"")</f>
        <v/>
      </c>
      <c r="S11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5" s="1">
        <f t="shared" si="97"/>
        <v>0</v>
      </c>
      <c r="U1195" s="1">
        <f t="shared" si="98"/>
        <v>0</v>
      </c>
      <c r="V1195" s="1">
        <f t="shared" si="99"/>
        <v>0</v>
      </c>
      <c r="W1195" s="1" t="str">
        <f>IF(טבלה1013[[#This Row],[3 הפלגות זהות]]="","",IF(טבלה1013[[#This Row],[3 הפלגות זהות]]=1,טבלה1013[[#This Row],[LengthofCycle]],W1194))</f>
        <v/>
      </c>
      <c r="Y1195" s="1" t="str">
        <f>IF(OR(טבלה1013[[#This Row],[הווסת פעיל?]]=0,טבלה1013[[#This Row],[הווסת פעיל?]]=""),"",SUM(Y1194,טבלה1013[[#This Row],[הווסת פעיל?]]))</f>
        <v/>
      </c>
      <c r="Z1195" s="1" t="str">
        <f>IF(AND(טבלה1013[[#This Row],[כמה מחזורים עד עקירה]]&lt;&gt;"",Y1196=""),טבלה1013[[#This Row],[כמה מחזורים עד עקירה]],"")</f>
        <v/>
      </c>
      <c r="AA1195" s="1" t="str">
        <f>IF(AND(טבלה1013[[#This Row],[הווסת פעיל?]]=1,טבלה1013[[#This Row],[וסת קבוע אחרון]]&lt;&gt;W1194),טבלה1013[[#This Row],[וסת קבוע אחרון]],"")</f>
        <v/>
      </c>
      <c r="AB1195" s="1" t="str">
        <f>IF(AND(טבלה1013[[#This Row],[הווסת פעיל?]]=1,X1194=0,טבלה1013[[#This Row],[וסת קבוע אחרון]]=W1194),טבלה1013[[#This Row],[וסת קבוע אחרון]],"")</f>
        <v/>
      </c>
      <c r="AC1195" s="1" t="str">
        <f>IF(AND(טבלה1013[[#This Row],[הווסת פעיל?]]=1,X1194=0,טבלה1013[[#This Row],[וסת קבוע אחרון]]&lt;&gt;W1194),1,"")</f>
        <v/>
      </c>
      <c r="AD1195" s="1" t="str">
        <f>IF(AND(טבלה1013[[#This Row],[הווסת פעיל?]]&lt;&gt;"",B1196=1),טבלה1013[[#This Row],[CycleNumber]],"")</f>
        <v/>
      </c>
      <c r="AE1195" s="1" t="str">
        <f>IF(AND(טבלה1013[[#This Row],[הווסת פעיל?]]&lt;&gt;"",X1194=""),טבלה1013[[#This Row],[CycleNumber]],"")</f>
        <v/>
      </c>
      <c r="AF1195" s="1" t="str">
        <f>IF(B1196=1,"",IF(טבלה1013[[#This Row],[הווסת פעיל?]]=1,IF(טבלה1013[[#This Row],[וסת קבוע אחרון]]=F1196,1,0),""))</f>
        <v/>
      </c>
      <c r="AG1195" s="1" t="str">
        <f>IF(B1196=1,"",IF(טבלה1013[[#This Row],[הווסת פעיל?]]=1,IF(OR(טבלה1013[[#This Row],[וסת קבוע אחרון]]=F1196,F1196=טבלה1013[[#This Row],[LengthofCycle]]),1,0),""))</f>
        <v/>
      </c>
      <c r="AH1195" s="1" t="str">
        <f>IF(B1196=1,"",IF(טבלה1013[[#This Row],[הווסת פעיל?]]=1,IF(OR(טבלה1013[[#This Row],[וסת קבוע אחרון]]=F1196,F1196=טבלה1013[[#This Row],[LengthofCycle]],AND(טבלה1013[[#This Row],[LengthofCycle]]&lt;&gt;טבלה1013[[#This Row],[וסת קבוע אחרון]],OR(F1196=28,F1196=29))),1,0),""))</f>
        <v/>
      </c>
      <c r="AI1195" s="1" t="str">
        <f>IF(AND(טבלה1013[[#This Row],[הווסת פעיל?]]=1,B1196=1),1,"")</f>
        <v/>
      </c>
      <c r="AJ1195" s="4" t="str">
        <f>IF(AND(טבלה1013[[#This Row],[הווסת פעיל?]]&lt;&gt;1,B1196&lt;&gt;1,B1196&lt;&gt;""),IF(טבלה1013[[#This Row],[LengthofCycle]]=F1196,1,0),"")</f>
        <v/>
      </c>
      <c r="AK1195" s="4" t="str">
        <f>IF(AND(טבלה1013[[#This Row],[הווסת פעיל?]]&lt;&gt;1,B1196&lt;&gt;1,B1196&lt;&gt;""),IF(OR(טבלה1013[[#This Row],[LengthofCycle]]=F1196,F1196=29),1,0),"")</f>
        <v/>
      </c>
      <c r="AL1195" s="4" t="str">
        <f>IF(AND(טבלה1013[[#This Row],[הווסת פעיל?]]&lt;&gt;1,B1196&lt;&gt;1,B1196&lt;&gt;""),IF(OR(טבלה1013[[#This Row],[LengthofCycle]]=F1196,F1196=29,F1196=28),1,0),"")</f>
        <v/>
      </c>
    </row>
    <row r="1196" spans="1:38" x14ac:dyDescent="0.25">
      <c r="A1196" s="1" t="s">
        <v>154</v>
      </c>
      <c r="B1196" s="1">
        <v>1</v>
      </c>
      <c r="C1196" s="1">
        <v>0</v>
      </c>
      <c r="D1196" s="1">
        <v>0</v>
      </c>
      <c r="E1196" s="1">
        <v>0</v>
      </c>
      <c r="F1196" s="1">
        <v>26</v>
      </c>
      <c r="G1196" s="1">
        <f>טבלה1013[[#This Row],[LengthofCycle]]+1</f>
        <v>27</v>
      </c>
      <c r="H1196" s="1">
        <f>IF(IFERROR(LOOKUP(טבלה1013[[#This Row],[ClientID]],קביעויות[השבוע]),FALSE)=טבלה1013[[#This Row],[ClientID]],1,"")</f>
        <v>1</v>
      </c>
      <c r="I1196" s="1" t="str">
        <f>IF(AND(טבלה1013[[#This Row],[CycleNumber]]&gt;1,OR(B1197="",טבלה1013[[#This Row],[CycleNumber]]&gt;B1195)),IF(OR(AND(טבלה1013[[#This Row],[LengthofCycle]]=28,F1195=28),AND(טבלה1013[[#This Row],[LengthofCycle]]=35,F1195=35)),1,""),"")</f>
        <v/>
      </c>
      <c r="J1196" s="1" t="str">
        <f>IF(AND(טבלה1013[[#This Row],[וסת השבוע]]=1,I1195=1,טבלה1013[[#This Row],[CycleNumber]]&gt;B1195),1,"")</f>
        <v/>
      </c>
      <c r="K1196" s="1" t="str">
        <f>IF(טבלה1013[[#This Row],[CycleNumber]]=1,"",IF(טבלה1013[[#This Row],[וסת השבוע]]=1,0,IF(K1195="","",IF(K1195=0,IF(טבלה1013[[#This Row],[LengthofCycle]]=28,0,1),IF(K1195=1,IF(טבלה1013[[#This Row],[LengthofCycle]]+F1195=28*2,0,2),IF(K1195=2,IF(טבלה1013[[#This Row],[LengthofCycle]]+F1195+F1194=28*3,0,3),""))))))</f>
        <v/>
      </c>
      <c r="L1196" s="1" t="str">
        <f>IF(טבלה1013[[#This Row],[וסת השבוע]]=1,IF(טבלה1013[[#This Row],[וסת השבוע וההפלגה ביחד]]=1,L1195+1,0),IF(AND(טבלה1013[[#This Row],[CycleNumber]]&gt;B1195,טבלה1013[[#This Row],[CycleNumber]]&gt;1),IF(טבלה1013[[#This Row],[וסת השבוע פעיל?]]&lt;&gt;"",L1195+1,""),""))</f>
        <v/>
      </c>
      <c r="M1196" s="1" t="str">
        <f>IF(AND(טבלה1013[[#This Row],[וסת השבוע פעיל?]]&lt;&gt;"",טבלה1013[[#This Row],[CycleNumber]]&lt;B1197,B1197&lt;&gt;"",טבלה1013[[#This Row],[וסת השבוע פעיל?]]&lt;3),IF(K1197=0,IF(AND(טבלה1013[[#This Row],[וסת השבוע פעיל?]]&gt;0,I1197=1),0,1),0),"")</f>
        <v/>
      </c>
      <c r="N1196" s="1" t="str">
        <f t="shared" si="96"/>
        <v/>
      </c>
      <c r="O1196" s="1" t="str">
        <f>IF(AND(טבלה1013[[#This Row],[חיזוי - שבוע]]=1,J1197=1),1,"")</f>
        <v/>
      </c>
      <c r="P1196" s="1" t="str">
        <f>IF(AND(טבלה1013[[#This Row],[חיזוי טוב עם הפלגה?]]=1,טבלה1013[[#This Row],[וסת קבוע אחרון]]&lt;&gt;28,X1195=1),1,"")</f>
        <v/>
      </c>
      <c r="Q1196" s="1" t="str">
        <f>IF(AND(טבלה1013[[#This Row],[וסת השבוע פעיל?]]&lt;3,OR(טבלה1013[[#This Row],[CycleNumber]]&gt;B1197,B1197="")),1,"")</f>
        <v/>
      </c>
      <c r="R1196" s="1">
        <f>IF(טבלה1013[[#This Row],[האישה קבעה וסת שבוע?]]=1,IF(טבלה1013[[#This Row],[וסת השבוע פעיל?]]&lt;3,1,0),"")</f>
        <v>0</v>
      </c>
      <c r="S11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6" s="1" t="str">
        <f t="shared" si="97"/>
        <v/>
      </c>
      <c r="U1196" s="1" t="str">
        <f t="shared" si="98"/>
        <v/>
      </c>
      <c r="V1196" s="1" t="str">
        <f t="shared" si="99"/>
        <v/>
      </c>
      <c r="W1196" s="1" t="str">
        <f>IF(טבלה1013[[#This Row],[3 הפלגות זהות]]="","",IF(טבלה1013[[#This Row],[3 הפלגות זהות]]=1,טבלה1013[[#This Row],[LengthofCycle]],W1195))</f>
        <v/>
      </c>
      <c r="Y1196" s="1" t="str">
        <f>IF(OR(טבלה1013[[#This Row],[הווסת פעיל?]]=0,טבלה1013[[#This Row],[הווסת פעיל?]]=""),"",SUM(Y1195,טבלה1013[[#This Row],[הווסת פעיל?]]))</f>
        <v/>
      </c>
      <c r="Z1196" s="1" t="str">
        <f>IF(AND(טבלה1013[[#This Row],[כמה מחזורים עד עקירה]]&lt;&gt;"",Y1197=""),טבלה1013[[#This Row],[כמה מחזורים עד עקירה]],"")</f>
        <v/>
      </c>
      <c r="AA1196" s="1" t="str">
        <f>IF(AND(טבלה1013[[#This Row],[הווסת פעיל?]]=1,טבלה1013[[#This Row],[וסת קבוע אחרון]]&lt;&gt;W1195),טבלה1013[[#This Row],[וסת קבוע אחרון]],"")</f>
        <v/>
      </c>
      <c r="AB1196" s="1" t="str">
        <f>IF(AND(טבלה1013[[#This Row],[הווסת פעיל?]]=1,X1195=0,טבלה1013[[#This Row],[וסת קבוע אחרון]]=W1195),טבלה1013[[#This Row],[וסת קבוע אחרון]],"")</f>
        <v/>
      </c>
      <c r="AC1196" s="1" t="str">
        <f>IF(AND(טבלה1013[[#This Row],[הווסת פעיל?]]=1,X1195=0,טבלה1013[[#This Row],[וסת קבוע אחרון]]&lt;&gt;W1195),1,"")</f>
        <v/>
      </c>
      <c r="AD1196" s="1" t="str">
        <f>IF(AND(טבלה1013[[#This Row],[הווסת פעיל?]]&lt;&gt;"",B1197=1),טבלה1013[[#This Row],[CycleNumber]],"")</f>
        <v/>
      </c>
      <c r="AE1196" s="1" t="str">
        <f>IF(AND(טבלה1013[[#This Row],[הווסת פעיל?]]&lt;&gt;"",X1195=""),טבלה1013[[#This Row],[CycleNumber]],"")</f>
        <v/>
      </c>
      <c r="AF1196" s="1" t="str">
        <f>IF(B1197=1,"",IF(טבלה1013[[#This Row],[הווסת פעיל?]]=1,IF(טבלה1013[[#This Row],[וסת קבוע אחרון]]=F1197,1,0),""))</f>
        <v/>
      </c>
      <c r="AG1196" s="1" t="str">
        <f>IF(B1197=1,"",IF(טבלה1013[[#This Row],[הווסת פעיל?]]=1,IF(OR(טבלה1013[[#This Row],[וסת קבוע אחרון]]=F1197,F1197=טבלה1013[[#This Row],[LengthofCycle]]),1,0),""))</f>
        <v/>
      </c>
      <c r="AH1196" s="1" t="str">
        <f>IF(B1197=1,"",IF(טבלה1013[[#This Row],[הווסת פעיל?]]=1,IF(OR(טבלה1013[[#This Row],[וסת קבוע אחרון]]=F1197,F1197=טבלה1013[[#This Row],[LengthofCycle]],AND(טבלה1013[[#This Row],[LengthofCycle]]&lt;&gt;טבלה1013[[#This Row],[וסת קבוע אחרון]],OR(F1197=28,F1197=29))),1,0),""))</f>
        <v/>
      </c>
      <c r="AI1196" s="1" t="str">
        <f>IF(AND(טבלה1013[[#This Row],[הווסת פעיל?]]=1,B1197=1),1,"")</f>
        <v/>
      </c>
      <c r="AJ1196" s="4">
        <f>IF(AND(טבלה1013[[#This Row],[הווסת פעיל?]]&lt;&gt;1,B1197&lt;&gt;1,B1197&lt;&gt;""),IF(טבלה1013[[#This Row],[LengthofCycle]]=F1197,1,0),"")</f>
        <v>0</v>
      </c>
      <c r="AK1196" s="4">
        <f>IF(AND(טבלה1013[[#This Row],[הווסת פעיל?]]&lt;&gt;1,B1197&lt;&gt;1,B1197&lt;&gt;""),IF(OR(טבלה1013[[#This Row],[LengthofCycle]]=F1197,F1197=29),1,0),"")</f>
        <v>0</v>
      </c>
      <c r="AL1196" s="4">
        <f>IF(AND(טבלה1013[[#This Row],[הווסת פעיל?]]&lt;&gt;1,B1197&lt;&gt;1,B1197&lt;&gt;""),IF(OR(טבלה1013[[#This Row],[LengthofCycle]]=F1197,F1197=29,F1197=28),1,0),"")</f>
        <v>1</v>
      </c>
    </row>
    <row r="1197" spans="1:38" x14ac:dyDescent="0.25">
      <c r="A1197" s="1" t="s">
        <v>154</v>
      </c>
      <c r="B1197" s="1">
        <v>2</v>
      </c>
      <c r="C1197" s="1">
        <v>0</v>
      </c>
      <c r="D1197" s="1">
        <v>1</v>
      </c>
      <c r="E1197" s="1">
        <v>0</v>
      </c>
      <c r="F1197" s="1">
        <v>28</v>
      </c>
      <c r="G1197" s="1">
        <f>טבלה1013[[#This Row],[LengthofCycle]]+1</f>
        <v>29</v>
      </c>
      <c r="H1197" s="1">
        <f>IF(IFERROR(LOOKUP(טבלה1013[[#This Row],[ClientID]],קביעויות[השבוע]),FALSE)=טבלה1013[[#This Row],[ClientID]],1,"")</f>
        <v>1</v>
      </c>
      <c r="I1197" s="1" t="str">
        <f>IF(AND(טבלה1013[[#This Row],[CycleNumber]]&gt;1,OR(B1198="",טבלה1013[[#This Row],[CycleNumber]]&gt;B1196)),IF(OR(AND(טבלה1013[[#This Row],[LengthofCycle]]=28,F1196=28),AND(טבלה1013[[#This Row],[LengthofCycle]]=35,F1196=35)),1,""),"")</f>
        <v/>
      </c>
      <c r="J1197" s="1" t="str">
        <f>IF(AND(טבלה1013[[#This Row],[וסת השבוע]]=1,I1196=1,טבלה1013[[#This Row],[CycleNumber]]&gt;B1196),1,"")</f>
        <v/>
      </c>
      <c r="K1197" s="1" t="str">
        <f>IF(טבלה1013[[#This Row],[CycleNumber]]=1,"",IF(טבלה1013[[#This Row],[וסת השבוע]]=1,0,IF(K1196="","",IF(K1196=0,IF(טבלה1013[[#This Row],[LengthofCycle]]=28,0,1),IF(K1196=1,IF(טבלה1013[[#This Row],[LengthofCycle]]+F1196=28*2,0,2),IF(K1196=2,IF(טבלה1013[[#This Row],[LengthofCycle]]+F1196+F1195=28*3,0,3),""))))))</f>
        <v/>
      </c>
      <c r="L1197" s="1" t="str">
        <f>IF(טבלה1013[[#This Row],[וסת השבוע]]=1,IF(טבלה1013[[#This Row],[וסת השבוע וההפלגה ביחד]]=1,L1196+1,0),IF(AND(טבלה1013[[#This Row],[CycleNumber]]&gt;B1196,טבלה1013[[#This Row],[CycleNumber]]&gt;1),IF(טבלה1013[[#This Row],[וסת השבוע פעיל?]]&lt;&gt;"",L1196+1,""),""))</f>
        <v/>
      </c>
      <c r="M1197" s="1" t="str">
        <f>IF(AND(טבלה1013[[#This Row],[וסת השבוע פעיל?]]&lt;&gt;"",טבלה1013[[#This Row],[CycleNumber]]&lt;B1198,B1198&lt;&gt;"",טבלה1013[[#This Row],[וסת השבוע פעיל?]]&lt;3),IF(K1198=0,IF(AND(טבלה1013[[#This Row],[וסת השבוע פעיל?]]&gt;0,I1198=1),0,1),0),"")</f>
        <v/>
      </c>
      <c r="N1197" s="1" t="str">
        <f t="shared" si="96"/>
        <v/>
      </c>
      <c r="O1197" s="1" t="str">
        <f>IF(AND(טבלה1013[[#This Row],[חיזוי - שבוע]]=1,J1198=1),1,"")</f>
        <v/>
      </c>
      <c r="P1197" s="1" t="str">
        <f>IF(AND(טבלה1013[[#This Row],[חיזוי טוב עם הפלגה?]]=1,טבלה1013[[#This Row],[וסת קבוע אחרון]]&lt;&gt;28,X1196=1),1,"")</f>
        <v/>
      </c>
      <c r="Q1197" s="1" t="str">
        <f>IF(AND(טבלה1013[[#This Row],[וסת השבוע פעיל?]]&lt;3,OR(טבלה1013[[#This Row],[CycleNumber]]&gt;B1198,B1198="")),1,"")</f>
        <v/>
      </c>
      <c r="R1197" s="1">
        <f>IF(טבלה1013[[#This Row],[האישה קבעה וסת שבוע?]]=1,IF(טבלה1013[[#This Row],[וסת השבוע פעיל?]]&lt;3,1,0),"")</f>
        <v>0</v>
      </c>
      <c r="S11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7" s="1" t="str">
        <f t="shared" si="97"/>
        <v/>
      </c>
      <c r="U1197" s="1" t="str">
        <f t="shared" si="98"/>
        <v/>
      </c>
      <c r="V1197" s="1" t="str">
        <f t="shared" si="99"/>
        <v/>
      </c>
      <c r="W1197" s="1" t="str">
        <f>IF(טבלה1013[[#This Row],[3 הפלגות זהות]]="","",IF(טבלה1013[[#This Row],[3 הפלגות זהות]]=1,טבלה1013[[#This Row],[LengthofCycle]],W1196))</f>
        <v/>
      </c>
      <c r="Y1197" s="1" t="str">
        <f>IF(OR(טבלה1013[[#This Row],[הווסת פעיל?]]=0,טבלה1013[[#This Row],[הווסת פעיל?]]=""),"",SUM(Y1196,טבלה1013[[#This Row],[הווסת פעיל?]]))</f>
        <v/>
      </c>
      <c r="Z1197" s="1" t="str">
        <f>IF(AND(טבלה1013[[#This Row],[כמה מחזורים עד עקירה]]&lt;&gt;"",Y1198=""),טבלה1013[[#This Row],[כמה מחזורים עד עקירה]],"")</f>
        <v/>
      </c>
      <c r="AA1197" s="1" t="str">
        <f>IF(AND(טבלה1013[[#This Row],[הווסת פעיל?]]=1,טבלה1013[[#This Row],[וסת קבוע אחרון]]&lt;&gt;W1196),טבלה1013[[#This Row],[וסת קבוע אחרון]],"")</f>
        <v/>
      </c>
      <c r="AB1197" s="1" t="str">
        <f>IF(AND(טבלה1013[[#This Row],[הווסת פעיל?]]=1,X1196=0,טבלה1013[[#This Row],[וסת קבוע אחרון]]=W1196),טבלה1013[[#This Row],[וסת קבוע אחרון]],"")</f>
        <v/>
      </c>
      <c r="AC1197" s="1" t="str">
        <f>IF(AND(טבלה1013[[#This Row],[הווסת פעיל?]]=1,X1196=0,טבלה1013[[#This Row],[וסת קבוע אחרון]]&lt;&gt;W1196),1,"")</f>
        <v/>
      </c>
      <c r="AD1197" s="1" t="str">
        <f>IF(AND(טבלה1013[[#This Row],[הווסת פעיל?]]&lt;&gt;"",B1198=1),טבלה1013[[#This Row],[CycleNumber]],"")</f>
        <v/>
      </c>
      <c r="AE1197" s="1" t="str">
        <f>IF(AND(טבלה1013[[#This Row],[הווסת פעיל?]]&lt;&gt;"",X1196=""),טבלה1013[[#This Row],[CycleNumber]],"")</f>
        <v/>
      </c>
      <c r="AF1197" s="1" t="str">
        <f>IF(B1198=1,"",IF(טבלה1013[[#This Row],[הווסת פעיל?]]=1,IF(טבלה1013[[#This Row],[וסת קבוע אחרון]]=F1198,1,0),""))</f>
        <v/>
      </c>
      <c r="AG1197" s="1" t="str">
        <f>IF(B1198=1,"",IF(טבלה1013[[#This Row],[הווסת פעיל?]]=1,IF(OR(טבלה1013[[#This Row],[וסת קבוע אחרון]]=F1198,F1198=טבלה1013[[#This Row],[LengthofCycle]]),1,0),""))</f>
        <v/>
      </c>
      <c r="AH1197" s="1" t="str">
        <f>IF(B1198=1,"",IF(טבלה1013[[#This Row],[הווסת פעיל?]]=1,IF(OR(טבלה1013[[#This Row],[וסת קבוע אחרון]]=F1198,F1198=טבלה1013[[#This Row],[LengthofCycle]],AND(טבלה1013[[#This Row],[LengthofCycle]]&lt;&gt;טבלה1013[[#This Row],[וסת קבוע אחרון]],OR(F1198=28,F1198=29))),1,0),""))</f>
        <v/>
      </c>
      <c r="AI1197" s="1" t="str">
        <f>IF(AND(טבלה1013[[#This Row],[הווסת פעיל?]]=1,B1198=1),1,"")</f>
        <v/>
      </c>
      <c r="AJ1197" s="4">
        <f>IF(AND(טבלה1013[[#This Row],[הווסת פעיל?]]&lt;&gt;1,B1198&lt;&gt;1,B1198&lt;&gt;""),IF(טבלה1013[[#This Row],[LengthofCycle]]=F1198,1,0),"")</f>
        <v>1</v>
      </c>
      <c r="AK1197" s="4">
        <f>IF(AND(טבלה1013[[#This Row],[הווסת פעיל?]]&lt;&gt;1,B1198&lt;&gt;1,B1198&lt;&gt;""),IF(OR(טבלה1013[[#This Row],[LengthofCycle]]=F1198,F1198=29),1,0),"")</f>
        <v>1</v>
      </c>
      <c r="AL1197" s="4">
        <f>IF(AND(טבלה1013[[#This Row],[הווסת פעיל?]]&lt;&gt;1,B1198&lt;&gt;1,B1198&lt;&gt;""),IF(OR(טבלה1013[[#This Row],[LengthofCycle]]=F1198,F1198=29,F1198=28),1,0),"")</f>
        <v>1</v>
      </c>
    </row>
    <row r="1198" spans="1:38" x14ac:dyDescent="0.25">
      <c r="A1198" s="1" t="s">
        <v>154</v>
      </c>
      <c r="B1198" s="1">
        <v>3</v>
      </c>
      <c r="C1198" s="1">
        <v>0</v>
      </c>
      <c r="D1198" s="1">
        <v>1</v>
      </c>
      <c r="E1198" s="1">
        <v>0</v>
      </c>
      <c r="F1198" s="1">
        <v>28</v>
      </c>
      <c r="G1198" s="1">
        <f>טבלה1013[[#This Row],[LengthofCycle]]+1</f>
        <v>29</v>
      </c>
      <c r="H1198" s="1">
        <f>IF(IFERROR(LOOKUP(טבלה1013[[#This Row],[ClientID]],קביעויות[השבוע]),FALSE)=טבלה1013[[#This Row],[ClientID]],1,"")</f>
        <v>1</v>
      </c>
      <c r="I1198" s="1">
        <f>IF(AND(טבלה1013[[#This Row],[CycleNumber]]&gt;1,OR(B1199="",טבלה1013[[#This Row],[CycleNumber]]&gt;B1197)),IF(OR(AND(טבלה1013[[#This Row],[LengthofCycle]]=28,F1197=28),AND(טבלה1013[[#This Row],[LengthofCycle]]=35,F1197=35)),1,""),"")</f>
        <v>1</v>
      </c>
      <c r="J1198" s="1" t="str">
        <f>IF(AND(טבלה1013[[#This Row],[וסת השבוע]]=1,I1197=1,טבלה1013[[#This Row],[CycleNumber]]&gt;B1197),1,"")</f>
        <v/>
      </c>
      <c r="K1198" s="1">
        <f>IF(טבלה1013[[#This Row],[CycleNumber]]=1,"",IF(טבלה1013[[#This Row],[וסת השבוע]]=1,0,IF(K1197="","",IF(K1197=0,IF(טבלה1013[[#This Row],[LengthofCycle]]=28,0,1),IF(K1197=1,IF(טבלה1013[[#This Row],[LengthofCycle]]+F1197=28*2,0,2),IF(K1197=2,IF(טבלה1013[[#This Row],[LengthofCycle]]+F1197+F1196=28*3,0,3),""))))))</f>
        <v>0</v>
      </c>
      <c r="L1198" s="1">
        <f>IF(טבלה1013[[#This Row],[וסת השבוע]]=1,IF(טבלה1013[[#This Row],[וסת השבוע וההפלגה ביחד]]=1,L1197+1,0),IF(AND(טבלה1013[[#This Row],[CycleNumber]]&gt;B1197,טבלה1013[[#This Row],[CycleNumber]]&gt;1),IF(טבלה1013[[#This Row],[וסת השבוע פעיל?]]&lt;&gt;"",L1197+1,""),""))</f>
        <v>0</v>
      </c>
      <c r="M1198" s="1">
        <f>IF(AND(טבלה1013[[#This Row],[וסת השבוע פעיל?]]&lt;&gt;"",טבלה1013[[#This Row],[CycleNumber]]&lt;B1199,B1199&lt;&gt;"",טבלה1013[[#This Row],[וסת השבוע פעיל?]]&lt;3),IF(K1199=0,IF(AND(טבלה1013[[#This Row],[וסת השבוע פעיל?]]&gt;0,I1199=1),0,1),0),"")</f>
        <v>0</v>
      </c>
      <c r="N1198" s="1" t="str">
        <f t="shared" si="96"/>
        <v/>
      </c>
      <c r="O1198" s="1" t="str">
        <f>IF(AND(טבלה1013[[#This Row],[חיזוי - שבוע]]=1,J1199=1),1,"")</f>
        <v/>
      </c>
      <c r="P1198" s="1" t="str">
        <f>IF(AND(טבלה1013[[#This Row],[חיזוי טוב עם הפלגה?]]=1,טבלה1013[[#This Row],[וסת קבוע אחרון]]&lt;&gt;28,X1197=1),1,"")</f>
        <v/>
      </c>
      <c r="Q1198" s="1" t="str">
        <f>IF(AND(טבלה1013[[#This Row],[וסת השבוע פעיל?]]&lt;3,OR(טבלה1013[[#This Row],[CycleNumber]]&gt;B1199,B1199="")),1,"")</f>
        <v/>
      </c>
      <c r="R1198" s="1">
        <f>IF(טבלה1013[[#This Row],[האישה קבעה וסת שבוע?]]=1,IF(טבלה1013[[#This Row],[וסת השבוע פעיל?]]&lt;3,1,0),"")</f>
        <v>1</v>
      </c>
      <c r="S11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8" s="1">
        <f t="shared" si="97"/>
        <v>0</v>
      </c>
      <c r="U1198" s="1" t="str">
        <f t="shared" si="98"/>
        <v/>
      </c>
      <c r="V1198" s="1" t="str">
        <f t="shared" si="99"/>
        <v/>
      </c>
      <c r="W1198" s="1" t="str">
        <f>IF(טבלה1013[[#This Row],[3 הפלגות זהות]]="","",IF(טבלה1013[[#This Row],[3 הפלגות זהות]]=1,טבלה1013[[#This Row],[LengthofCycle]],W1197))</f>
        <v/>
      </c>
      <c r="Y1198" s="1" t="str">
        <f>IF(OR(טבלה1013[[#This Row],[הווסת פעיל?]]=0,טבלה1013[[#This Row],[הווסת פעיל?]]=""),"",SUM(Y1197,טבלה1013[[#This Row],[הווסת פעיל?]]))</f>
        <v/>
      </c>
      <c r="Z1198" s="1" t="str">
        <f>IF(AND(טבלה1013[[#This Row],[כמה מחזורים עד עקירה]]&lt;&gt;"",Y1199=""),טבלה1013[[#This Row],[כמה מחזורים עד עקירה]],"")</f>
        <v/>
      </c>
      <c r="AA1198" s="1" t="str">
        <f>IF(AND(טבלה1013[[#This Row],[הווסת פעיל?]]=1,טבלה1013[[#This Row],[וסת קבוע אחרון]]&lt;&gt;W1197),טבלה1013[[#This Row],[וסת קבוע אחרון]],"")</f>
        <v/>
      </c>
      <c r="AB1198" s="1" t="str">
        <f>IF(AND(טבלה1013[[#This Row],[הווסת פעיל?]]=1,X1197=0,טבלה1013[[#This Row],[וסת קבוע אחרון]]=W1197),טבלה1013[[#This Row],[וסת קבוע אחרון]],"")</f>
        <v/>
      </c>
      <c r="AC1198" s="1" t="str">
        <f>IF(AND(טבלה1013[[#This Row],[הווסת פעיל?]]=1,X1197=0,טבלה1013[[#This Row],[וסת קבוע אחרון]]&lt;&gt;W1197),1,"")</f>
        <v/>
      </c>
      <c r="AD1198" s="1" t="str">
        <f>IF(AND(טבלה1013[[#This Row],[הווסת פעיל?]]&lt;&gt;"",B1199=1),טבלה1013[[#This Row],[CycleNumber]],"")</f>
        <v/>
      </c>
      <c r="AE1198" s="1" t="str">
        <f>IF(AND(טבלה1013[[#This Row],[הווסת פעיל?]]&lt;&gt;"",X1197=""),טבלה1013[[#This Row],[CycleNumber]],"")</f>
        <v/>
      </c>
      <c r="AF1198" s="1" t="str">
        <f>IF(B1199=1,"",IF(טבלה1013[[#This Row],[הווסת פעיל?]]=1,IF(טבלה1013[[#This Row],[וסת קבוע אחרון]]=F1199,1,0),""))</f>
        <v/>
      </c>
      <c r="AG1198" s="1" t="str">
        <f>IF(B1199=1,"",IF(טבלה1013[[#This Row],[הווסת פעיל?]]=1,IF(OR(טבלה1013[[#This Row],[וסת קבוע אחרון]]=F1199,F1199=טבלה1013[[#This Row],[LengthofCycle]]),1,0),""))</f>
        <v/>
      </c>
      <c r="AH1198" s="1" t="str">
        <f>IF(B1199=1,"",IF(טבלה1013[[#This Row],[הווסת פעיל?]]=1,IF(OR(טבלה1013[[#This Row],[וסת קבוע אחרון]]=F1199,F1199=טבלה1013[[#This Row],[LengthofCycle]],AND(טבלה1013[[#This Row],[LengthofCycle]]&lt;&gt;טבלה1013[[#This Row],[וסת קבוע אחרון]],OR(F1199=28,F1199=29))),1,0),""))</f>
        <v/>
      </c>
      <c r="AI1198" s="1" t="str">
        <f>IF(AND(טבלה1013[[#This Row],[הווסת פעיל?]]=1,B1199=1),1,"")</f>
        <v/>
      </c>
      <c r="AJ1198" s="4">
        <f>IF(AND(טבלה1013[[#This Row],[הווסת פעיל?]]&lt;&gt;1,B1199&lt;&gt;1,B1199&lt;&gt;""),IF(טבלה1013[[#This Row],[LengthofCycle]]=F1199,1,0),"")</f>
        <v>0</v>
      </c>
      <c r="AK1198" s="4">
        <f>IF(AND(טבלה1013[[#This Row],[הווסת פעיל?]]&lt;&gt;1,B1199&lt;&gt;1,B1199&lt;&gt;""),IF(OR(טבלה1013[[#This Row],[LengthofCycle]]=F1199,F1199=29),1,0),"")</f>
        <v>0</v>
      </c>
      <c r="AL1198" s="4">
        <f>IF(AND(טבלה1013[[#This Row],[הווסת פעיל?]]&lt;&gt;1,B1199&lt;&gt;1,B1199&lt;&gt;""),IF(OR(טבלה1013[[#This Row],[LengthofCycle]]=F1199,F1199=29,F1199=28),1,0),"")</f>
        <v>0</v>
      </c>
    </row>
    <row r="1199" spans="1:38" x14ac:dyDescent="0.25">
      <c r="A1199" s="1" t="s">
        <v>154</v>
      </c>
      <c r="B1199" s="1">
        <v>4</v>
      </c>
      <c r="C1199" s="1">
        <v>0</v>
      </c>
      <c r="D1199" s="1">
        <v>0</v>
      </c>
      <c r="E1199" s="1">
        <v>0</v>
      </c>
      <c r="F1199" s="1">
        <v>25</v>
      </c>
      <c r="G1199" s="1">
        <f>טבלה1013[[#This Row],[LengthofCycle]]+1</f>
        <v>26</v>
      </c>
      <c r="H1199" s="1">
        <f>IF(IFERROR(LOOKUP(טבלה1013[[#This Row],[ClientID]],קביעויות[השבוע]),FALSE)=טבלה1013[[#This Row],[ClientID]],1,"")</f>
        <v>1</v>
      </c>
      <c r="I1199" s="1" t="str">
        <f>IF(AND(טבלה1013[[#This Row],[CycleNumber]]&gt;1,OR(B1200="",טבלה1013[[#This Row],[CycleNumber]]&gt;B1198)),IF(OR(AND(טבלה1013[[#This Row],[LengthofCycle]]=28,F1198=28),AND(טבלה1013[[#This Row],[LengthofCycle]]=35,F1198=35)),1,""),"")</f>
        <v/>
      </c>
      <c r="J1199" s="1" t="str">
        <f>IF(AND(טבלה1013[[#This Row],[וסת השבוע]]=1,I1198=1,טבלה1013[[#This Row],[CycleNumber]]&gt;B1198),1,"")</f>
        <v/>
      </c>
      <c r="K1199" s="1">
        <f>IF(טבלה1013[[#This Row],[CycleNumber]]=1,"",IF(טבלה1013[[#This Row],[וסת השבוע]]=1,0,IF(K1198="","",IF(K1198=0,IF(טבלה1013[[#This Row],[LengthofCycle]]=28,0,1),IF(K1198=1,IF(טבלה1013[[#This Row],[LengthofCycle]]+F1198=28*2,0,2),IF(K1198=2,IF(טבלה1013[[#This Row],[LengthofCycle]]+F1198+F1197=28*3,0,3),""))))))</f>
        <v>1</v>
      </c>
      <c r="L1199" s="1">
        <f>IF(טבלה1013[[#This Row],[וסת השבוע]]=1,IF(טבלה1013[[#This Row],[וסת השבוע וההפלגה ביחד]]=1,L1198+1,0),IF(AND(טבלה1013[[#This Row],[CycleNumber]]&gt;B1198,טבלה1013[[#This Row],[CycleNumber]]&gt;1),IF(טבלה1013[[#This Row],[וסת השבוע פעיל?]]&lt;&gt;"",L1198+1,""),""))</f>
        <v>1</v>
      </c>
      <c r="M1199" s="1">
        <f>IF(AND(טבלה1013[[#This Row],[וסת השבוע פעיל?]]&lt;&gt;"",טבלה1013[[#This Row],[CycleNumber]]&lt;B1200,B1200&lt;&gt;"",טבלה1013[[#This Row],[וסת השבוע פעיל?]]&lt;3),IF(K1200=0,IF(AND(טבלה1013[[#This Row],[וסת השבוע פעיל?]]&gt;0,I1200=1),0,1),0),"")</f>
        <v>0</v>
      </c>
      <c r="N1199" s="1">
        <f t="shared" si="96"/>
        <v>29</v>
      </c>
      <c r="O1199" s="1" t="str">
        <f>IF(AND(טבלה1013[[#This Row],[חיזוי - שבוע]]=1,J1200=1),1,"")</f>
        <v/>
      </c>
      <c r="P1199" s="1" t="str">
        <f>IF(AND(טבלה1013[[#This Row],[חיזוי טוב עם הפלגה?]]=1,טבלה1013[[#This Row],[וסת קבוע אחרון]]&lt;&gt;28,X1198=1),1,"")</f>
        <v/>
      </c>
      <c r="Q1199" s="1" t="str">
        <f>IF(AND(טבלה1013[[#This Row],[וסת השבוע פעיל?]]&lt;3,OR(טבלה1013[[#This Row],[CycleNumber]]&gt;B1200,B1200="")),1,"")</f>
        <v/>
      </c>
      <c r="R1199" s="1">
        <f>IF(טבלה1013[[#This Row],[האישה קבעה וסת שבוע?]]=1,IF(טבלה1013[[#This Row],[וסת השבוע פעיל?]]&lt;3,1,0),"")</f>
        <v>1</v>
      </c>
      <c r="S11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199" s="1">
        <f t="shared" si="97"/>
        <v>0</v>
      </c>
      <c r="U1199" s="1">
        <f t="shared" si="98"/>
        <v>0</v>
      </c>
      <c r="V1199" s="1" t="str">
        <f t="shared" si="99"/>
        <v/>
      </c>
      <c r="W1199" s="1" t="str">
        <f>IF(טבלה1013[[#This Row],[3 הפלגות זהות]]="","",IF(טבלה1013[[#This Row],[3 הפלגות זהות]]=1,טבלה1013[[#This Row],[LengthofCycle]],W1198))</f>
        <v/>
      </c>
      <c r="Y1199" s="1" t="str">
        <f>IF(OR(טבלה1013[[#This Row],[הווסת פעיל?]]=0,טבלה1013[[#This Row],[הווסת פעיל?]]=""),"",SUM(Y1198,טבלה1013[[#This Row],[הווסת פעיל?]]))</f>
        <v/>
      </c>
      <c r="Z1199" s="1" t="str">
        <f>IF(AND(טבלה1013[[#This Row],[כמה מחזורים עד עקירה]]&lt;&gt;"",Y1200=""),טבלה1013[[#This Row],[כמה מחזורים עד עקירה]],"")</f>
        <v/>
      </c>
      <c r="AA1199" s="1" t="str">
        <f>IF(AND(טבלה1013[[#This Row],[הווסת פעיל?]]=1,טבלה1013[[#This Row],[וסת קבוע אחרון]]&lt;&gt;W1198),טבלה1013[[#This Row],[וסת קבוע אחרון]],"")</f>
        <v/>
      </c>
      <c r="AB1199" s="1" t="str">
        <f>IF(AND(טבלה1013[[#This Row],[הווסת פעיל?]]=1,X1198=0,טבלה1013[[#This Row],[וסת קבוע אחרון]]=W1198),טבלה1013[[#This Row],[וסת קבוע אחרון]],"")</f>
        <v/>
      </c>
      <c r="AC1199" s="1" t="str">
        <f>IF(AND(טבלה1013[[#This Row],[הווסת פעיל?]]=1,X1198=0,טבלה1013[[#This Row],[וסת קבוע אחרון]]&lt;&gt;W1198),1,"")</f>
        <v/>
      </c>
      <c r="AD1199" s="1" t="str">
        <f>IF(AND(טבלה1013[[#This Row],[הווסת פעיל?]]&lt;&gt;"",B1200=1),טבלה1013[[#This Row],[CycleNumber]],"")</f>
        <v/>
      </c>
      <c r="AE1199" s="1" t="str">
        <f>IF(AND(טבלה1013[[#This Row],[הווסת פעיל?]]&lt;&gt;"",X1198=""),טבלה1013[[#This Row],[CycleNumber]],"")</f>
        <v/>
      </c>
      <c r="AF1199" s="1" t="str">
        <f>IF(B1200=1,"",IF(טבלה1013[[#This Row],[הווסת פעיל?]]=1,IF(טבלה1013[[#This Row],[וסת קבוע אחרון]]=F1200,1,0),""))</f>
        <v/>
      </c>
      <c r="AG1199" s="1" t="str">
        <f>IF(B1200=1,"",IF(טבלה1013[[#This Row],[הווסת פעיל?]]=1,IF(OR(טבלה1013[[#This Row],[וסת קבוע אחרון]]=F1200,F1200=טבלה1013[[#This Row],[LengthofCycle]]),1,0),""))</f>
        <v/>
      </c>
      <c r="AH1199" s="1" t="str">
        <f>IF(B1200=1,"",IF(טבלה1013[[#This Row],[הווסת פעיל?]]=1,IF(OR(טבלה1013[[#This Row],[וסת קבוע אחרון]]=F1200,F1200=טבלה1013[[#This Row],[LengthofCycle]],AND(טבלה1013[[#This Row],[LengthofCycle]]&lt;&gt;טבלה1013[[#This Row],[וסת קבוע אחרון]],OR(F1200=28,F1200=29))),1,0),""))</f>
        <v/>
      </c>
      <c r="AI1199" s="1" t="str">
        <f>IF(AND(טבלה1013[[#This Row],[הווסת פעיל?]]=1,B1200=1),1,"")</f>
        <v/>
      </c>
      <c r="AJ1199" s="4">
        <f>IF(AND(טבלה1013[[#This Row],[הווסת פעיל?]]&lt;&gt;1,B1200&lt;&gt;1,B1200&lt;&gt;""),IF(טבלה1013[[#This Row],[LengthofCycle]]=F1200,1,0),"")</f>
        <v>0</v>
      </c>
      <c r="AK1199" s="4">
        <f>IF(AND(טבלה1013[[#This Row],[הווסת פעיל?]]&lt;&gt;1,B1200&lt;&gt;1,B1200&lt;&gt;""),IF(OR(טבלה1013[[#This Row],[LengthofCycle]]=F1200,F1200=29),1,0),"")</f>
        <v>0</v>
      </c>
      <c r="AL1199" s="4">
        <f>IF(AND(טבלה1013[[#This Row],[הווסת פעיל?]]&lt;&gt;1,B1200&lt;&gt;1,B1200&lt;&gt;""),IF(OR(טבלה1013[[#This Row],[LengthofCycle]]=F1200,F1200=29,F1200=28),1,0),"")</f>
        <v>0</v>
      </c>
    </row>
    <row r="1200" spans="1:38" x14ac:dyDescent="0.25">
      <c r="A1200" s="1" t="s">
        <v>154</v>
      </c>
      <c r="B1200" s="1">
        <v>5</v>
      </c>
      <c r="C1200" s="1">
        <v>0</v>
      </c>
      <c r="D1200" s="1">
        <v>0</v>
      </c>
      <c r="E1200" s="1">
        <v>0</v>
      </c>
      <c r="F1200" s="1">
        <v>27</v>
      </c>
      <c r="G1200" s="1">
        <f>טבלה1013[[#This Row],[LengthofCycle]]+1</f>
        <v>28</v>
      </c>
      <c r="H1200" s="1">
        <f>IF(IFERROR(LOOKUP(טבלה1013[[#This Row],[ClientID]],קביעויות[השבוע]),FALSE)=טבלה1013[[#This Row],[ClientID]],1,"")</f>
        <v>1</v>
      </c>
      <c r="I1200" s="1" t="str">
        <f>IF(AND(טבלה1013[[#This Row],[CycleNumber]]&gt;1,OR(B1201="",טבלה1013[[#This Row],[CycleNumber]]&gt;B1199)),IF(OR(AND(טבלה1013[[#This Row],[LengthofCycle]]=28,F1199=28),AND(טבלה1013[[#This Row],[LengthofCycle]]=35,F1199=35)),1,""),"")</f>
        <v/>
      </c>
      <c r="J1200" s="1" t="str">
        <f>IF(AND(טבלה1013[[#This Row],[וסת השבוע]]=1,I1199=1,טבלה1013[[#This Row],[CycleNumber]]&gt;B1199),1,"")</f>
        <v/>
      </c>
      <c r="K1200" s="1">
        <f>IF(טבלה1013[[#This Row],[CycleNumber]]=1,"",IF(טבלה1013[[#This Row],[וסת השבוע]]=1,0,IF(K1199="","",IF(K1199=0,IF(טבלה1013[[#This Row],[LengthofCycle]]=28,0,1),IF(K1199=1,IF(טבלה1013[[#This Row],[LengthofCycle]]+F1199=28*2,0,2),IF(K1199=2,IF(טבלה1013[[#This Row],[LengthofCycle]]+F1199+F1198=28*3,0,3),""))))))</f>
        <v>2</v>
      </c>
      <c r="L1200" s="1">
        <f>IF(טבלה1013[[#This Row],[וסת השבוע]]=1,IF(טבלה1013[[#This Row],[וסת השבוע וההפלגה ביחד]]=1,L1199+1,0),IF(AND(טבלה1013[[#This Row],[CycleNumber]]&gt;B1199,טבלה1013[[#This Row],[CycleNumber]]&gt;1),IF(טבלה1013[[#This Row],[וסת השבוע פעיל?]]&lt;&gt;"",L1199+1,""),""))</f>
        <v>2</v>
      </c>
      <c r="M1200" s="1">
        <f>IF(AND(טבלה1013[[#This Row],[וסת השבוע פעיל?]]&lt;&gt;"",טבלה1013[[#This Row],[CycleNumber]]&lt;B1201,B1201&lt;&gt;"",טבלה1013[[#This Row],[וסת השבוע פעיל?]]&lt;3),IF(K1201=0,IF(AND(טבלה1013[[#This Row],[וסת השבוע פעיל?]]&gt;0,I1201=1),0,1),0),"")</f>
        <v>0</v>
      </c>
      <c r="N1200" s="1">
        <f t="shared" si="96"/>
        <v>32</v>
      </c>
      <c r="O1200" s="1" t="str">
        <f>IF(AND(טבלה1013[[#This Row],[חיזוי - שבוע]]=1,J1201=1),1,"")</f>
        <v/>
      </c>
      <c r="P1200" s="1" t="str">
        <f>IF(AND(טבלה1013[[#This Row],[חיזוי טוב עם הפלגה?]]=1,טבלה1013[[#This Row],[וסת קבוע אחרון]]&lt;&gt;28,X1199=1),1,"")</f>
        <v/>
      </c>
      <c r="Q1200" s="1" t="str">
        <f>IF(AND(טבלה1013[[#This Row],[וסת השבוע פעיל?]]&lt;3,OR(טבלה1013[[#This Row],[CycleNumber]]&gt;B1201,B1201="")),1,"")</f>
        <v/>
      </c>
      <c r="R1200" s="1">
        <f>IF(טבלה1013[[#This Row],[האישה קבעה וסת שבוע?]]=1,IF(טבלה1013[[#This Row],[וסת השבוע פעיל?]]&lt;3,1,0),"")</f>
        <v>1</v>
      </c>
      <c r="S12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0" s="1">
        <f t="shared" si="97"/>
        <v>0</v>
      </c>
      <c r="U1200" s="1">
        <f t="shared" si="98"/>
        <v>0</v>
      </c>
      <c r="V1200" s="1">
        <f t="shared" si="99"/>
        <v>0</v>
      </c>
      <c r="W1200" s="1" t="str">
        <f>IF(טבלה1013[[#This Row],[3 הפלגות זהות]]="","",IF(טבלה1013[[#This Row],[3 הפלגות זהות]]=1,טבלה1013[[#This Row],[LengthofCycle]],W1199))</f>
        <v/>
      </c>
      <c r="Y1200" s="1" t="str">
        <f>IF(OR(טבלה1013[[#This Row],[הווסת פעיל?]]=0,טבלה1013[[#This Row],[הווסת פעיל?]]=""),"",SUM(Y1199,טבלה1013[[#This Row],[הווסת פעיל?]]))</f>
        <v/>
      </c>
      <c r="Z1200" s="1" t="str">
        <f>IF(AND(טבלה1013[[#This Row],[כמה מחזורים עד עקירה]]&lt;&gt;"",Y1201=""),טבלה1013[[#This Row],[כמה מחזורים עד עקירה]],"")</f>
        <v/>
      </c>
      <c r="AA1200" s="1" t="str">
        <f>IF(AND(טבלה1013[[#This Row],[הווסת פעיל?]]=1,טבלה1013[[#This Row],[וסת קבוע אחרון]]&lt;&gt;W1199),טבלה1013[[#This Row],[וסת קבוע אחרון]],"")</f>
        <v/>
      </c>
      <c r="AB1200" s="1" t="str">
        <f>IF(AND(טבלה1013[[#This Row],[הווסת פעיל?]]=1,X1199=0,טבלה1013[[#This Row],[וסת קבוע אחרון]]=W1199),טבלה1013[[#This Row],[וסת קבוע אחרון]],"")</f>
        <v/>
      </c>
      <c r="AC1200" s="1" t="str">
        <f>IF(AND(טבלה1013[[#This Row],[הווסת פעיל?]]=1,X1199=0,טבלה1013[[#This Row],[וסת קבוע אחרון]]&lt;&gt;W1199),1,"")</f>
        <v/>
      </c>
      <c r="AD1200" s="1" t="str">
        <f>IF(AND(טבלה1013[[#This Row],[הווסת פעיל?]]&lt;&gt;"",B1201=1),טבלה1013[[#This Row],[CycleNumber]],"")</f>
        <v/>
      </c>
      <c r="AE1200" s="1" t="str">
        <f>IF(AND(טבלה1013[[#This Row],[הווסת פעיל?]]&lt;&gt;"",X1199=""),טבלה1013[[#This Row],[CycleNumber]],"")</f>
        <v/>
      </c>
      <c r="AF1200" s="1" t="str">
        <f>IF(B1201=1,"",IF(טבלה1013[[#This Row],[הווסת פעיל?]]=1,IF(טבלה1013[[#This Row],[וסת קבוע אחרון]]=F1201,1,0),""))</f>
        <v/>
      </c>
      <c r="AG1200" s="1" t="str">
        <f>IF(B1201=1,"",IF(טבלה1013[[#This Row],[הווסת פעיל?]]=1,IF(OR(טבלה1013[[#This Row],[וסת קבוע אחרון]]=F1201,F1201=טבלה1013[[#This Row],[LengthofCycle]]),1,0),""))</f>
        <v/>
      </c>
      <c r="AH1200" s="1" t="str">
        <f>IF(B1201=1,"",IF(טבלה1013[[#This Row],[הווסת פעיל?]]=1,IF(OR(טבלה1013[[#This Row],[וסת קבוע אחרון]]=F1201,F1201=טבלה1013[[#This Row],[LengthofCycle]],AND(טבלה1013[[#This Row],[LengthofCycle]]&lt;&gt;טבלה1013[[#This Row],[וסת קבוע אחרון]],OR(F1201=28,F1201=29))),1,0),""))</f>
        <v/>
      </c>
      <c r="AI1200" s="1" t="str">
        <f>IF(AND(טבלה1013[[#This Row],[הווסת פעיל?]]=1,B1201=1),1,"")</f>
        <v/>
      </c>
      <c r="AJ1200" s="4">
        <f>IF(AND(טבלה1013[[#This Row],[הווסת פעיל?]]&lt;&gt;1,B1201&lt;&gt;1,B1201&lt;&gt;""),IF(טבלה1013[[#This Row],[LengthofCycle]]=F1201,1,0),"")</f>
        <v>0</v>
      </c>
      <c r="AK1200" s="4">
        <f>IF(AND(טבלה1013[[#This Row],[הווסת פעיל?]]&lt;&gt;1,B1201&lt;&gt;1,B1201&lt;&gt;""),IF(OR(טבלה1013[[#This Row],[LengthofCycle]]=F1201,F1201=29),1,0),"")</f>
        <v>1</v>
      </c>
      <c r="AL1200" s="4">
        <f>IF(AND(טבלה1013[[#This Row],[הווסת פעיל?]]&lt;&gt;1,B1201&lt;&gt;1,B1201&lt;&gt;""),IF(OR(טבלה1013[[#This Row],[LengthofCycle]]=F1201,F1201=29,F1201=28),1,0),"")</f>
        <v>1</v>
      </c>
    </row>
    <row r="1201" spans="1:38" x14ac:dyDescent="0.25">
      <c r="A1201" s="1" t="s">
        <v>154</v>
      </c>
      <c r="B1201" s="1">
        <v>6</v>
      </c>
      <c r="C1201" s="1">
        <v>0</v>
      </c>
      <c r="D1201" s="1">
        <v>1</v>
      </c>
      <c r="E1201" s="1">
        <v>0</v>
      </c>
      <c r="F1201" s="1">
        <v>29</v>
      </c>
      <c r="G1201" s="1">
        <f>טבלה1013[[#This Row],[LengthofCycle]]+1</f>
        <v>30</v>
      </c>
      <c r="H1201" s="1">
        <f>IF(IFERROR(LOOKUP(טבלה1013[[#This Row],[ClientID]],קביעויות[השבוע]),FALSE)=טבלה1013[[#This Row],[ClientID]],1,"")</f>
        <v>1</v>
      </c>
      <c r="I1201" s="1" t="str">
        <f>IF(AND(טבלה1013[[#This Row],[CycleNumber]]&gt;1,OR(B1202="",טבלה1013[[#This Row],[CycleNumber]]&gt;B1200)),IF(OR(AND(טבלה1013[[#This Row],[LengthofCycle]]=28,F1200=28),AND(טבלה1013[[#This Row],[LengthofCycle]]=35,F1200=35)),1,""),"")</f>
        <v/>
      </c>
      <c r="J1201" s="1" t="str">
        <f>IF(AND(טבלה1013[[#This Row],[וסת השבוע]]=1,I1200=1,טבלה1013[[#This Row],[CycleNumber]]&gt;B1200),1,"")</f>
        <v/>
      </c>
      <c r="K1201" s="1">
        <f>IF(טבלה1013[[#This Row],[CycleNumber]]=1,"",IF(טבלה1013[[#This Row],[וסת השבוע]]=1,0,IF(K1200="","",IF(K1200=0,IF(טבלה1013[[#This Row],[LengthofCycle]]=28,0,1),IF(K1200=1,IF(טבלה1013[[#This Row],[LengthofCycle]]+F1200=28*2,0,2),IF(K1200=2,IF(טבלה1013[[#This Row],[LengthofCycle]]+F1200+F1199=28*3,0,3),""))))))</f>
        <v>3</v>
      </c>
      <c r="L1201" s="1">
        <f>IF(טבלה1013[[#This Row],[וסת השבוע]]=1,IF(טבלה1013[[#This Row],[וסת השבוע וההפלגה ביחד]]=1,L1200+1,0),IF(AND(טבלה1013[[#This Row],[CycleNumber]]&gt;B1200,טבלה1013[[#This Row],[CycleNumber]]&gt;1),IF(טבלה1013[[#This Row],[וסת השבוע פעיל?]]&lt;&gt;"",L1200+1,""),""))</f>
        <v>3</v>
      </c>
      <c r="M1201" s="1" t="str">
        <f>IF(AND(טבלה1013[[#This Row],[וסת השבוע פעיל?]]&lt;&gt;"",טבלה1013[[#This Row],[CycleNumber]]&lt;B1202,B1202&lt;&gt;"",טבלה1013[[#This Row],[וסת השבוע פעיל?]]&lt;3),IF(K1202=0,IF(AND(טבלה1013[[#This Row],[וסת השבוע פעיל?]]&gt;0,I1202=1),0,1),0),"")</f>
        <v/>
      </c>
      <c r="N1201" s="1">
        <f t="shared" si="96"/>
        <v>33</v>
      </c>
      <c r="O1201" s="1" t="str">
        <f>IF(AND(טבלה1013[[#This Row],[חיזוי - שבוע]]=1,J1202=1),1,"")</f>
        <v/>
      </c>
      <c r="P1201" s="1" t="str">
        <f>IF(AND(טבלה1013[[#This Row],[חיזוי טוב עם הפלגה?]]=1,טבלה1013[[#This Row],[וסת קבוע אחרון]]&lt;&gt;28,X1200=1),1,"")</f>
        <v/>
      </c>
      <c r="Q1201" s="1" t="str">
        <f>IF(AND(טבלה1013[[#This Row],[וסת השבוע פעיל?]]&lt;3,OR(טבלה1013[[#This Row],[CycleNumber]]&gt;B1202,B1202="")),1,"")</f>
        <v/>
      </c>
      <c r="R1201" s="1">
        <f>IF(טבלה1013[[#This Row],[האישה קבעה וסת שבוע?]]=1,IF(טבלה1013[[#This Row],[וסת השבוע פעיל?]]&lt;3,1,0),"")</f>
        <v>0</v>
      </c>
      <c r="S12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1" s="1">
        <f t="shared" si="97"/>
        <v>0</v>
      </c>
      <c r="U1201" s="1">
        <f t="shared" si="98"/>
        <v>0</v>
      </c>
      <c r="V1201" s="1">
        <f t="shared" si="99"/>
        <v>0</v>
      </c>
      <c r="W1201" s="1" t="str">
        <f>IF(טבלה1013[[#This Row],[3 הפלגות זהות]]="","",IF(טבלה1013[[#This Row],[3 הפלגות זהות]]=1,טבלה1013[[#This Row],[LengthofCycle]],W1200))</f>
        <v/>
      </c>
      <c r="Y1201" s="1" t="str">
        <f>IF(OR(טבלה1013[[#This Row],[הווסת פעיל?]]=0,טבלה1013[[#This Row],[הווסת פעיל?]]=""),"",SUM(Y1200,טבלה1013[[#This Row],[הווסת פעיל?]]))</f>
        <v/>
      </c>
      <c r="Z1201" s="1" t="str">
        <f>IF(AND(טבלה1013[[#This Row],[כמה מחזורים עד עקירה]]&lt;&gt;"",Y1202=""),טבלה1013[[#This Row],[כמה מחזורים עד עקירה]],"")</f>
        <v/>
      </c>
      <c r="AA1201" s="1" t="str">
        <f>IF(AND(טבלה1013[[#This Row],[הווסת פעיל?]]=1,טבלה1013[[#This Row],[וסת קבוע אחרון]]&lt;&gt;W1200),טבלה1013[[#This Row],[וסת קבוע אחרון]],"")</f>
        <v/>
      </c>
      <c r="AB1201" s="1" t="str">
        <f>IF(AND(טבלה1013[[#This Row],[הווסת פעיל?]]=1,X1200=0,טבלה1013[[#This Row],[וסת קבוע אחרון]]=W1200),טבלה1013[[#This Row],[וסת קבוע אחרון]],"")</f>
        <v/>
      </c>
      <c r="AC1201" s="1" t="str">
        <f>IF(AND(טבלה1013[[#This Row],[הווסת פעיל?]]=1,X1200=0,טבלה1013[[#This Row],[וסת קבוע אחרון]]&lt;&gt;W1200),1,"")</f>
        <v/>
      </c>
      <c r="AD1201" s="1" t="str">
        <f>IF(AND(טבלה1013[[#This Row],[הווסת פעיל?]]&lt;&gt;"",B1202=1),טבלה1013[[#This Row],[CycleNumber]],"")</f>
        <v/>
      </c>
      <c r="AE1201" s="1" t="str">
        <f>IF(AND(טבלה1013[[#This Row],[הווסת פעיל?]]&lt;&gt;"",X1200=""),טבלה1013[[#This Row],[CycleNumber]],"")</f>
        <v/>
      </c>
      <c r="AF1201" s="1" t="str">
        <f>IF(B1202=1,"",IF(טבלה1013[[#This Row],[הווסת פעיל?]]=1,IF(טבלה1013[[#This Row],[וסת קבוע אחרון]]=F1202,1,0),""))</f>
        <v/>
      </c>
      <c r="AG1201" s="1" t="str">
        <f>IF(B1202=1,"",IF(טבלה1013[[#This Row],[הווסת פעיל?]]=1,IF(OR(טבלה1013[[#This Row],[וסת קבוע אחרון]]=F1202,F1202=טבלה1013[[#This Row],[LengthofCycle]]),1,0),""))</f>
        <v/>
      </c>
      <c r="AH1201" s="1" t="str">
        <f>IF(B1202=1,"",IF(טבלה1013[[#This Row],[הווסת פעיל?]]=1,IF(OR(טבלה1013[[#This Row],[וסת קבוע אחרון]]=F1202,F1202=טבלה1013[[#This Row],[LengthofCycle]],AND(טבלה1013[[#This Row],[LengthofCycle]]&lt;&gt;טבלה1013[[#This Row],[וסת קבוע אחרון]],OR(F1202=28,F1202=29))),1,0),""))</f>
        <v/>
      </c>
      <c r="AI1201" s="1" t="str">
        <f>IF(AND(טבלה1013[[#This Row],[הווסת פעיל?]]=1,B1202=1),1,"")</f>
        <v/>
      </c>
      <c r="AJ1201" s="4">
        <f>IF(AND(טבלה1013[[#This Row],[הווסת פעיל?]]&lt;&gt;1,B1202&lt;&gt;1,B1202&lt;&gt;""),IF(טבלה1013[[#This Row],[LengthofCycle]]=F1202,1,0),"")</f>
        <v>0</v>
      </c>
      <c r="AK1201" s="4">
        <f>IF(AND(טבלה1013[[#This Row],[הווסת פעיל?]]&lt;&gt;1,B1202&lt;&gt;1,B1202&lt;&gt;""),IF(OR(טבלה1013[[#This Row],[LengthofCycle]]=F1202,F1202=29),1,0),"")</f>
        <v>0</v>
      </c>
      <c r="AL1201" s="4">
        <f>IF(AND(טבלה1013[[#This Row],[הווסת פעיל?]]&lt;&gt;1,B1202&lt;&gt;1,B1202&lt;&gt;""),IF(OR(טבלה1013[[#This Row],[LengthofCycle]]=F1202,F1202=29,F1202=28),1,0),"")</f>
        <v>0</v>
      </c>
    </row>
    <row r="1202" spans="1:38" x14ac:dyDescent="0.25">
      <c r="A1202" s="1" t="s">
        <v>154</v>
      </c>
      <c r="B1202" s="1">
        <v>7</v>
      </c>
      <c r="C1202" s="1">
        <v>0</v>
      </c>
      <c r="D1202" s="1">
        <v>1</v>
      </c>
      <c r="E1202" s="1">
        <v>0</v>
      </c>
      <c r="F1202" s="1">
        <v>26</v>
      </c>
      <c r="G1202" s="1">
        <f>טבלה1013[[#This Row],[LengthofCycle]]+1</f>
        <v>27</v>
      </c>
      <c r="H1202" s="1">
        <f>IF(IFERROR(LOOKUP(טבלה1013[[#This Row],[ClientID]],קביעויות[השבוע]),FALSE)=טבלה1013[[#This Row],[ClientID]],1,"")</f>
        <v>1</v>
      </c>
      <c r="I1202" s="1" t="str">
        <f>IF(AND(טבלה1013[[#This Row],[CycleNumber]]&gt;1,OR(B1203="",טבלה1013[[#This Row],[CycleNumber]]&gt;B1201)),IF(OR(AND(טבלה1013[[#This Row],[LengthofCycle]]=28,F1201=28),AND(טבלה1013[[#This Row],[LengthofCycle]]=35,F1201=35)),1,""),"")</f>
        <v/>
      </c>
      <c r="J1202" s="1" t="str">
        <f>IF(AND(טבלה1013[[#This Row],[וסת השבוע]]=1,I1201=1,טבלה1013[[#This Row],[CycleNumber]]&gt;B1201),1,"")</f>
        <v/>
      </c>
      <c r="K1202" s="1" t="str">
        <f>IF(טבלה1013[[#This Row],[CycleNumber]]=1,"",IF(טבלה1013[[#This Row],[וסת השבוע]]=1,0,IF(K1201="","",IF(K1201=0,IF(טבלה1013[[#This Row],[LengthofCycle]]=28,0,1),IF(K1201=1,IF(טבלה1013[[#This Row],[LengthofCycle]]+F1201=28*2,0,2),IF(K1201=2,IF(טבלה1013[[#This Row],[LengthofCycle]]+F1201+F1200=28*3,0,3),""))))))</f>
        <v/>
      </c>
      <c r="L1202" s="1" t="str">
        <f>IF(טבלה1013[[#This Row],[וסת השבוע]]=1,IF(טבלה1013[[#This Row],[וסת השבוע וההפלגה ביחד]]=1,L1201+1,0),IF(AND(טבלה1013[[#This Row],[CycleNumber]]&gt;B1201,טבלה1013[[#This Row],[CycleNumber]]&gt;1),IF(טבלה1013[[#This Row],[וסת השבוע פעיל?]]&lt;&gt;"",L1201+1,""),""))</f>
        <v/>
      </c>
      <c r="M1202" s="1" t="str">
        <f>IF(AND(טבלה1013[[#This Row],[וסת השבוע פעיל?]]&lt;&gt;"",טבלה1013[[#This Row],[CycleNumber]]&lt;B1203,B1203&lt;&gt;"",טבלה1013[[#This Row],[וסת השבוע פעיל?]]&lt;3),IF(K1203=0,IF(AND(טבלה1013[[#This Row],[וסת השבוע פעיל?]]&gt;0,I1203=1),0,1),0),"")</f>
        <v/>
      </c>
      <c r="N1202" s="1" t="str">
        <f t="shared" si="96"/>
        <v/>
      </c>
      <c r="O1202" s="1" t="str">
        <f>IF(AND(טבלה1013[[#This Row],[חיזוי - שבוע]]=1,J1203=1),1,"")</f>
        <v/>
      </c>
      <c r="P1202" s="1" t="str">
        <f>IF(AND(טבלה1013[[#This Row],[חיזוי טוב עם הפלגה?]]=1,טבלה1013[[#This Row],[וסת קבוע אחרון]]&lt;&gt;28,X1201=1),1,"")</f>
        <v/>
      </c>
      <c r="Q1202" s="1" t="str">
        <f>IF(AND(טבלה1013[[#This Row],[וסת השבוע פעיל?]]&lt;3,OR(טבלה1013[[#This Row],[CycleNumber]]&gt;B1203,B1203="")),1,"")</f>
        <v/>
      </c>
      <c r="R1202" s="1">
        <f>IF(טבלה1013[[#This Row],[האישה קבעה וסת שבוע?]]=1,IF(טבלה1013[[#This Row],[וסת השבוע פעיל?]]&lt;3,1,0),"")</f>
        <v>0</v>
      </c>
      <c r="S12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2" s="1">
        <f t="shared" si="97"/>
        <v>0</v>
      </c>
      <c r="U1202" s="1">
        <f t="shared" si="98"/>
        <v>0</v>
      </c>
      <c r="V1202" s="1">
        <f t="shared" si="99"/>
        <v>0</v>
      </c>
      <c r="W1202" s="1" t="str">
        <f>IF(טבלה1013[[#This Row],[3 הפלגות זהות]]="","",IF(טבלה1013[[#This Row],[3 הפלגות זהות]]=1,טבלה1013[[#This Row],[LengthofCycle]],W1201))</f>
        <v/>
      </c>
      <c r="Y1202" s="1" t="str">
        <f>IF(OR(טבלה1013[[#This Row],[הווסת פעיל?]]=0,טבלה1013[[#This Row],[הווסת פעיל?]]=""),"",SUM(Y1201,טבלה1013[[#This Row],[הווסת פעיל?]]))</f>
        <v/>
      </c>
      <c r="Z1202" s="1" t="str">
        <f>IF(AND(טבלה1013[[#This Row],[כמה מחזורים עד עקירה]]&lt;&gt;"",Y1203=""),טבלה1013[[#This Row],[כמה מחזורים עד עקירה]],"")</f>
        <v/>
      </c>
      <c r="AA1202" s="1" t="str">
        <f>IF(AND(טבלה1013[[#This Row],[הווסת פעיל?]]=1,טבלה1013[[#This Row],[וסת קבוע אחרון]]&lt;&gt;W1201),טבלה1013[[#This Row],[וסת קבוע אחרון]],"")</f>
        <v/>
      </c>
      <c r="AB1202" s="1" t="str">
        <f>IF(AND(טבלה1013[[#This Row],[הווסת פעיל?]]=1,X1201=0,טבלה1013[[#This Row],[וסת קבוע אחרון]]=W1201),טבלה1013[[#This Row],[וסת קבוע אחרון]],"")</f>
        <v/>
      </c>
      <c r="AC1202" s="1" t="str">
        <f>IF(AND(טבלה1013[[#This Row],[הווסת פעיל?]]=1,X1201=0,טבלה1013[[#This Row],[וסת קבוע אחרון]]&lt;&gt;W1201),1,"")</f>
        <v/>
      </c>
      <c r="AD1202" s="1" t="str">
        <f>IF(AND(טבלה1013[[#This Row],[הווסת פעיל?]]&lt;&gt;"",B1203=1),טבלה1013[[#This Row],[CycleNumber]],"")</f>
        <v/>
      </c>
      <c r="AE1202" s="1" t="str">
        <f>IF(AND(טבלה1013[[#This Row],[הווסת פעיל?]]&lt;&gt;"",X1201=""),טבלה1013[[#This Row],[CycleNumber]],"")</f>
        <v/>
      </c>
      <c r="AF1202" s="1" t="str">
        <f>IF(B1203=1,"",IF(טבלה1013[[#This Row],[הווסת פעיל?]]=1,IF(טבלה1013[[#This Row],[וסת קבוע אחרון]]=F1203,1,0),""))</f>
        <v/>
      </c>
      <c r="AG1202" s="1" t="str">
        <f>IF(B1203=1,"",IF(טבלה1013[[#This Row],[הווסת פעיל?]]=1,IF(OR(טבלה1013[[#This Row],[וסת קבוע אחרון]]=F1203,F1203=טבלה1013[[#This Row],[LengthofCycle]]),1,0),""))</f>
        <v/>
      </c>
      <c r="AH1202" s="1" t="str">
        <f>IF(B1203=1,"",IF(טבלה1013[[#This Row],[הווסת פעיל?]]=1,IF(OR(טבלה1013[[#This Row],[וסת קבוע אחרון]]=F1203,F1203=טבלה1013[[#This Row],[LengthofCycle]],AND(טבלה1013[[#This Row],[LengthofCycle]]&lt;&gt;טבלה1013[[#This Row],[וסת קבוע אחרון]],OR(F1203=28,F1203=29))),1,0),""))</f>
        <v/>
      </c>
      <c r="AI1202" s="1" t="str">
        <f>IF(AND(טבלה1013[[#This Row],[הווסת פעיל?]]=1,B1203=1),1,"")</f>
        <v/>
      </c>
      <c r="AJ1202" s="4">
        <f>IF(AND(טבלה1013[[#This Row],[הווסת פעיל?]]&lt;&gt;1,B1203&lt;&gt;1,B1203&lt;&gt;""),IF(טבלה1013[[#This Row],[LengthofCycle]]=F1203,1,0),"")</f>
        <v>0</v>
      </c>
      <c r="AK1202" s="4">
        <f>IF(AND(טבלה1013[[#This Row],[הווסת פעיל?]]&lt;&gt;1,B1203&lt;&gt;1,B1203&lt;&gt;""),IF(OR(טבלה1013[[#This Row],[LengthofCycle]]=F1203,F1203=29),1,0),"")</f>
        <v>0</v>
      </c>
      <c r="AL1202" s="4">
        <f>IF(AND(טבלה1013[[#This Row],[הווסת פעיל?]]&lt;&gt;1,B1203&lt;&gt;1,B1203&lt;&gt;""),IF(OR(טבלה1013[[#This Row],[LengthofCycle]]=F1203,F1203=29,F1203=28),1,0),"")</f>
        <v>0</v>
      </c>
    </row>
    <row r="1203" spans="1:38" x14ac:dyDescent="0.25">
      <c r="A1203" s="1" t="s">
        <v>154</v>
      </c>
      <c r="B1203" s="1">
        <v>8</v>
      </c>
      <c r="C1203" s="1">
        <v>0</v>
      </c>
      <c r="D1203" s="1">
        <v>1</v>
      </c>
      <c r="E1203" s="1">
        <v>0</v>
      </c>
      <c r="F1203" s="1">
        <v>27</v>
      </c>
      <c r="G1203" s="1">
        <f>טבלה1013[[#This Row],[LengthofCycle]]+1</f>
        <v>28</v>
      </c>
      <c r="H1203" s="1">
        <f>IF(IFERROR(LOOKUP(טבלה1013[[#This Row],[ClientID]],קביעויות[השבוע]),FALSE)=טבלה1013[[#This Row],[ClientID]],1,"")</f>
        <v>1</v>
      </c>
      <c r="I1203" s="1" t="str">
        <f>IF(AND(טבלה1013[[#This Row],[CycleNumber]]&gt;1,OR(B1204="",טבלה1013[[#This Row],[CycleNumber]]&gt;B1202)),IF(OR(AND(טבלה1013[[#This Row],[LengthofCycle]]=28,F1202=28),AND(טבלה1013[[#This Row],[LengthofCycle]]=35,F1202=35)),1,""),"")</f>
        <v/>
      </c>
      <c r="J1203" s="1" t="str">
        <f>IF(AND(טבלה1013[[#This Row],[וסת השבוע]]=1,I1202=1,טבלה1013[[#This Row],[CycleNumber]]&gt;B1202),1,"")</f>
        <v/>
      </c>
      <c r="K1203" s="1" t="str">
        <f>IF(טבלה1013[[#This Row],[CycleNumber]]=1,"",IF(טבלה1013[[#This Row],[וסת השבוע]]=1,0,IF(K1202="","",IF(K1202=0,IF(טבלה1013[[#This Row],[LengthofCycle]]=28,0,1),IF(K1202=1,IF(טבלה1013[[#This Row],[LengthofCycle]]+F1202=28*2,0,2),IF(K1202=2,IF(טבלה1013[[#This Row],[LengthofCycle]]+F1202+F1201=28*3,0,3),""))))))</f>
        <v/>
      </c>
      <c r="L1203" s="1" t="str">
        <f>IF(טבלה1013[[#This Row],[וסת השבוע]]=1,IF(טבלה1013[[#This Row],[וסת השבוע וההפלגה ביחד]]=1,L1202+1,0),IF(AND(טבלה1013[[#This Row],[CycleNumber]]&gt;B1202,טבלה1013[[#This Row],[CycleNumber]]&gt;1),IF(טבלה1013[[#This Row],[וסת השבוע פעיל?]]&lt;&gt;"",L1202+1,""),""))</f>
        <v/>
      </c>
      <c r="M1203" s="1" t="str">
        <f>IF(AND(טבלה1013[[#This Row],[וסת השבוע פעיל?]]&lt;&gt;"",טבלה1013[[#This Row],[CycleNumber]]&lt;B1204,B1204&lt;&gt;"",טבלה1013[[#This Row],[וסת השבוע פעיל?]]&lt;3),IF(K1204=0,IF(AND(טבלה1013[[#This Row],[וסת השבוע פעיל?]]&gt;0,I1204=1),0,1),0),"")</f>
        <v/>
      </c>
      <c r="N1203" s="1" t="str">
        <f t="shared" si="96"/>
        <v/>
      </c>
      <c r="O1203" s="1" t="str">
        <f>IF(AND(טבלה1013[[#This Row],[חיזוי - שבוע]]=1,J1204=1),1,"")</f>
        <v/>
      </c>
      <c r="P1203" s="1" t="str">
        <f>IF(AND(טבלה1013[[#This Row],[חיזוי טוב עם הפלגה?]]=1,טבלה1013[[#This Row],[וסת קבוע אחרון]]&lt;&gt;28,X1202=1),1,"")</f>
        <v/>
      </c>
      <c r="Q1203" s="1" t="str">
        <f>IF(AND(טבלה1013[[#This Row],[וסת השבוע פעיל?]]&lt;3,OR(טבלה1013[[#This Row],[CycleNumber]]&gt;B1204,B1204="")),1,"")</f>
        <v/>
      </c>
      <c r="R1203" s="1">
        <f>IF(טבלה1013[[#This Row],[האישה קבעה וסת שבוע?]]=1,IF(טבלה1013[[#This Row],[וסת השבוע פעיל?]]&lt;3,1,0),"")</f>
        <v>0</v>
      </c>
      <c r="S12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3" s="1">
        <f t="shared" si="97"/>
        <v>0</v>
      </c>
      <c r="U1203" s="1">
        <f t="shared" si="98"/>
        <v>0</v>
      </c>
      <c r="V1203" s="1">
        <f t="shared" si="99"/>
        <v>0</v>
      </c>
      <c r="W1203" s="1" t="str">
        <f>IF(טבלה1013[[#This Row],[3 הפלגות זהות]]="","",IF(טבלה1013[[#This Row],[3 הפלגות זהות]]=1,טבלה1013[[#This Row],[LengthofCycle]],W1202))</f>
        <v/>
      </c>
      <c r="Y1203" s="1" t="str">
        <f>IF(OR(טבלה1013[[#This Row],[הווסת פעיל?]]=0,טבלה1013[[#This Row],[הווסת פעיל?]]=""),"",SUM(Y1202,טבלה1013[[#This Row],[הווסת פעיל?]]))</f>
        <v/>
      </c>
      <c r="Z1203" s="1" t="str">
        <f>IF(AND(טבלה1013[[#This Row],[כמה מחזורים עד עקירה]]&lt;&gt;"",Y1204=""),טבלה1013[[#This Row],[כמה מחזורים עד עקירה]],"")</f>
        <v/>
      </c>
      <c r="AA1203" s="1" t="str">
        <f>IF(AND(טבלה1013[[#This Row],[הווסת פעיל?]]=1,טבלה1013[[#This Row],[וסת קבוע אחרון]]&lt;&gt;W1202),טבלה1013[[#This Row],[וסת קבוע אחרון]],"")</f>
        <v/>
      </c>
      <c r="AB1203" s="1" t="str">
        <f>IF(AND(טבלה1013[[#This Row],[הווסת פעיל?]]=1,X1202=0,טבלה1013[[#This Row],[וסת קבוע אחרון]]=W1202),טבלה1013[[#This Row],[וסת קבוע אחרון]],"")</f>
        <v/>
      </c>
      <c r="AC1203" s="1" t="str">
        <f>IF(AND(טבלה1013[[#This Row],[הווסת פעיל?]]=1,X1202=0,טבלה1013[[#This Row],[וסת קבוע אחרון]]&lt;&gt;W1202),1,"")</f>
        <v/>
      </c>
      <c r="AD1203" s="1" t="str">
        <f>IF(AND(טבלה1013[[#This Row],[הווסת פעיל?]]&lt;&gt;"",B1204=1),טבלה1013[[#This Row],[CycleNumber]],"")</f>
        <v/>
      </c>
      <c r="AE1203" s="1" t="str">
        <f>IF(AND(טבלה1013[[#This Row],[הווסת פעיל?]]&lt;&gt;"",X1202=""),טבלה1013[[#This Row],[CycleNumber]],"")</f>
        <v/>
      </c>
      <c r="AF1203" s="1" t="str">
        <f>IF(B1204=1,"",IF(טבלה1013[[#This Row],[הווסת פעיל?]]=1,IF(טבלה1013[[#This Row],[וסת קבוע אחרון]]=F1204,1,0),""))</f>
        <v/>
      </c>
      <c r="AG1203" s="1" t="str">
        <f>IF(B1204=1,"",IF(טבלה1013[[#This Row],[הווסת פעיל?]]=1,IF(OR(טבלה1013[[#This Row],[וסת קבוע אחרון]]=F1204,F1204=טבלה1013[[#This Row],[LengthofCycle]]),1,0),""))</f>
        <v/>
      </c>
      <c r="AH1203" s="1" t="str">
        <f>IF(B1204=1,"",IF(טבלה1013[[#This Row],[הווסת פעיל?]]=1,IF(OR(טבלה1013[[#This Row],[וסת קבוע אחרון]]=F1204,F1204=טבלה1013[[#This Row],[LengthofCycle]],AND(טבלה1013[[#This Row],[LengthofCycle]]&lt;&gt;טבלה1013[[#This Row],[וסת קבוע אחרון]],OR(F1204=28,F1204=29))),1,0),""))</f>
        <v/>
      </c>
      <c r="AI1203" s="1" t="str">
        <f>IF(AND(טבלה1013[[#This Row],[הווסת פעיל?]]=1,B1204=1),1,"")</f>
        <v/>
      </c>
      <c r="AJ1203" s="4">
        <f>IF(AND(טבלה1013[[#This Row],[הווסת פעיל?]]&lt;&gt;1,B1204&lt;&gt;1,B1204&lt;&gt;""),IF(טבלה1013[[#This Row],[LengthofCycle]]=F1204,1,0),"")</f>
        <v>0</v>
      </c>
      <c r="AK1203" s="4">
        <f>IF(AND(טבלה1013[[#This Row],[הווסת פעיל?]]&lt;&gt;1,B1204&lt;&gt;1,B1204&lt;&gt;""),IF(OR(טבלה1013[[#This Row],[LengthofCycle]]=F1204,F1204=29),1,0),"")</f>
        <v>0</v>
      </c>
      <c r="AL1203" s="4">
        <f>IF(AND(טבלה1013[[#This Row],[הווסת פעיל?]]&lt;&gt;1,B1204&lt;&gt;1,B1204&lt;&gt;""),IF(OR(טבלה1013[[#This Row],[LengthofCycle]]=F1204,F1204=29,F1204=28),1,0),"")</f>
        <v>0</v>
      </c>
    </row>
    <row r="1204" spans="1:38" x14ac:dyDescent="0.25">
      <c r="A1204" s="1" t="s">
        <v>154</v>
      </c>
      <c r="B1204" s="1">
        <v>9</v>
      </c>
      <c r="C1204" s="1">
        <v>0</v>
      </c>
      <c r="D1204" s="1">
        <v>1</v>
      </c>
      <c r="E1204" s="1">
        <v>0</v>
      </c>
      <c r="F1204" s="1">
        <v>23</v>
      </c>
      <c r="G1204" s="1">
        <f>טבלה1013[[#This Row],[LengthofCycle]]+1</f>
        <v>24</v>
      </c>
      <c r="H1204" s="1">
        <f>IF(IFERROR(LOOKUP(טבלה1013[[#This Row],[ClientID]],קביעויות[השבוע]),FALSE)=טבלה1013[[#This Row],[ClientID]],1,"")</f>
        <v>1</v>
      </c>
      <c r="I1204" s="1" t="str">
        <f>IF(AND(טבלה1013[[#This Row],[CycleNumber]]&gt;1,OR(B1205="",טבלה1013[[#This Row],[CycleNumber]]&gt;B1203)),IF(OR(AND(טבלה1013[[#This Row],[LengthofCycle]]=28,F1203=28),AND(טבלה1013[[#This Row],[LengthofCycle]]=35,F1203=35)),1,""),"")</f>
        <v/>
      </c>
      <c r="J1204" s="1" t="str">
        <f>IF(AND(טבלה1013[[#This Row],[וסת השבוע]]=1,I1203=1,טבלה1013[[#This Row],[CycleNumber]]&gt;B1203),1,"")</f>
        <v/>
      </c>
      <c r="K1204" s="1" t="str">
        <f>IF(טבלה1013[[#This Row],[CycleNumber]]=1,"",IF(טבלה1013[[#This Row],[וסת השבוע]]=1,0,IF(K1203="","",IF(K1203=0,IF(טבלה1013[[#This Row],[LengthofCycle]]=28,0,1),IF(K1203=1,IF(טבלה1013[[#This Row],[LengthofCycle]]+F1203=28*2,0,2),IF(K1203=2,IF(טבלה1013[[#This Row],[LengthofCycle]]+F1203+F1202=28*3,0,3),""))))))</f>
        <v/>
      </c>
      <c r="L1204" s="1" t="str">
        <f>IF(טבלה1013[[#This Row],[וסת השבוע]]=1,IF(טבלה1013[[#This Row],[וסת השבוע וההפלגה ביחד]]=1,L1203+1,0),IF(AND(טבלה1013[[#This Row],[CycleNumber]]&gt;B1203,טבלה1013[[#This Row],[CycleNumber]]&gt;1),IF(טבלה1013[[#This Row],[וסת השבוע פעיל?]]&lt;&gt;"",L1203+1,""),""))</f>
        <v/>
      </c>
      <c r="M1204" s="1" t="str">
        <f>IF(AND(טבלה1013[[#This Row],[וסת השבוע פעיל?]]&lt;&gt;"",טבלה1013[[#This Row],[CycleNumber]]&lt;B1205,B1205&lt;&gt;"",טבלה1013[[#This Row],[וסת השבוע פעיל?]]&lt;3),IF(K1205=0,IF(AND(טבלה1013[[#This Row],[וסת השבוע פעיל?]]&gt;0,I1205=1),0,1),0),"")</f>
        <v/>
      </c>
      <c r="N1204" s="1" t="str">
        <f t="shared" si="96"/>
        <v/>
      </c>
      <c r="O1204" s="1" t="str">
        <f>IF(AND(טבלה1013[[#This Row],[חיזוי - שבוע]]=1,J1205=1),1,"")</f>
        <v/>
      </c>
      <c r="P1204" s="1" t="str">
        <f>IF(AND(טבלה1013[[#This Row],[חיזוי טוב עם הפלגה?]]=1,טבלה1013[[#This Row],[וסת קבוע אחרון]]&lt;&gt;28,X1203=1),1,"")</f>
        <v/>
      </c>
      <c r="Q1204" s="1" t="str">
        <f>IF(AND(טבלה1013[[#This Row],[וסת השבוע פעיל?]]&lt;3,OR(טבלה1013[[#This Row],[CycleNumber]]&gt;B1205,B1205="")),1,"")</f>
        <v/>
      </c>
      <c r="R1204" s="1">
        <f>IF(טבלה1013[[#This Row],[האישה קבעה וסת שבוע?]]=1,IF(טבלה1013[[#This Row],[וסת השבוע פעיל?]]&lt;3,1,0),"")</f>
        <v>0</v>
      </c>
      <c r="S12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4" s="1">
        <f t="shared" si="97"/>
        <v>0</v>
      </c>
      <c r="U1204" s="1">
        <f t="shared" si="98"/>
        <v>0</v>
      </c>
      <c r="V1204" s="1">
        <f t="shared" si="99"/>
        <v>0</v>
      </c>
      <c r="W1204" s="1" t="str">
        <f>IF(טבלה1013[[#This Row],[3 הפלגות זהות]]="","",IF(טבלה1013[[#This Row],[3 הפלגות זהות]]=1,טבלה1013[[#This Row],[LengthofCycle]],W1203))</f>
        <v/>
      </c>
      <c r="Y1204" s="1" t="str">
        <f>IF(OR(טבלה1013[[#This Row],[הווסת פעיל?]]=0,טבלה1013[[#This Row],[הווסת פעיל?]]=""),"",SUM(Y1203,טבלה1013[[#This Row],[הווסת פעיל?]]))</f>
        <v/>
      </c>
      <c r="Z1204" s="1" t="str">
        <f>IF(AND(טבלה1013[[#This Row],[כמה מחזורים עד עקירה]]&lt;&gt;"",Y1205=""),טבלה1013[[#This Row],[כמה מחזורים עד עקירה]],"")</f>
        <v/>
      </c>
      <c r="AA1204" s="1" t="str">
        <f>IF(AND(טבלה1013[[#This Row],[הווסת פעיל?]]=1,טבלה1013[[#This Row],[וסת קבוע אחרון]]&lt;&gt;W1203),טבלה1013[[#This Row],[וסת קבוע אחרון]],"")</f>
        <v/>
      </c>
      <c r="AB1204" s="1" t="str">
        <f>IF(AND(טבלה1013[[#This Row],[הווסת פעיל?]]=1,X1203=0,טבלה1013[[#This Row],[וסת קבוע אחרון]]=W1203),טבלה1013[[#This Row],[וסת קבוע אחרון]],"")</f>
        <v/>
      </c>
      <c r="AC1204" s="1" t="str">
        <f>IF(AND(טבלה1013[[#This Row],[הווסת פעיל?]]=1,X1203=0,טבלה1013[[#This Row],[וסת קבוע אחרון]]&lt;&gt;W1203),1,"")</f>
        <v/>
      </c>
      <c r="AD1204" s="1" t="str">
        <f>IF(AND(טבלה1013[[#This Row],[הווסת פעיל?]]&lt;&gt;"",B1205=1),טבלה1013[[#This Row],[CycleNumber]],"")</f>
        <v/>
      </c>
      <c r="AE1204" s="1" t="str">
        <f>IF(AND(טבלה1013[[#This Row],[הווסת פעיל?]]&lt;&gt;"",X1203=""),טבלה1013[[#This Row],[CycleNumber]],"")</f>
        <v/>
      </c>
      <c r="AF1204" s="1" t="str">
        <f>IF(B1205=1,"",IF(טבלה1013[[#This Row],[הווסת פעיל?]]=1,IF(טבלה1013[[#This Row],[וסת קבוע אחרון]]=F1205,1,0),""))</f>
        <v/>
      </c>
      <c r="AG1204" s="1" t="str">
        <f>IF(B1205=1,"",IF(טבלה1013[[#This Row],[הווסת פעיל?]]=1,IF(OR(טבלה1013[[#This Row],[וסת קבוע אחרון]]=F1205,F1205=טבלה1013[[#This Row],[LengthofCycle]]),1,0),""))</f>
        <v/>
      </c>
      <c r="AH1204" s="1" t="str">
        <f>IF(B1205=1,"",IF(טבלה1013[[#This Row],[הווסת פעיל?]]=1,IF(OR(טבלה1013[[#This Row],[וסת קבוע אחרון]]=F1205,F1205=טבלה1013[[#This Row],[LengthofCycle]],AND(טבלה1013[[#This Row],[LengthofCycle]]&lt;&gt;טבלה1013[[#This Row],[וסת קבוע אחרון]],OR(F1205=28,F1205=29))),1,0),""))</f>
        <v/>
      </c>
      <c r="AI1204" s="1" t="str">
        <f>IF(AND(טבלה1013[[#This Row],[הווסת פעיל?]]=1,B1205=1),1,"")</f>
        <v/>
      </c>
      <c r="AJ1204" s="4">
        <f>IF(AND(טבלה1013[[#This Row],[הווסת פעיל?]]&lt;&gt;1,B1205&lt;&gt;1,B1205&lt;&gt;""),IF(טבלה1013[[#This Row],[LengthofCycle]]=F1205,1,0),"")</f>
        <v>0</v>
      </c>
      <c r="AK1204" s="4">
        <f>IF(AND(טבלה1013[[#This Row],[הווסת פעיל?]]&lt;&gt;1,B1205&lt;&gt;1,B1205&lt;&gt;""),IF(OR(טבלה1013[[#This Row],[LengthofCycle]]=F1205,F1205=29),1,0),"")</f>
        <v>0</v>
      </c>
      <c r="AL1204" s="4">
        <f>IF(AND(טבלה1013[[#This Row],[הווסת פעיל?]]&lt;&gt;1,B1205&lt;&gt;1,B1205&lt;&gt;""),IF(OR(טבלה1013[[#This Row],[LengthofCycle]]=F1205,F1205=29,F1205=28),1,0),"")</f>
        <v>0</v>
      </c>
    </row>
    <row r="1205" spans="1:38" x14ac:dyDescent="0.25">
      <c r="A1205" s="1" t="s">
        <v>154</v>
      </c>
      <c r="B1205" s="1">
        <v>10</v>
      </c>
      <c r="C1205" s="1">
        <v>0</v>
      </c>
      <c r="D1205" s="1">
        <v>1</v>
      </c>
      <c r="E1205" s="1">
        <v>0</v>
      </c>
      <c r="F1205" s="1">
        <v>27</v>
      </c>
      <c r="G1205" s="1">
        <f>טבלה1013[[#This Row],[LengthofCycle]]+1</f>
        <v>28</v>
      </c>
      <c r="H1205" s="1">
        <f>IF(IFERROR(LOOKUP(טבלה1013[[#This Row],[ClientID]],קביעויות[השבוע]),FALSE)=טבלה1013[[#This Row],[ClientID]],1,"")</f>
        <v>1</v>
      </c>
      <c r="I1205" s="1" t="str">
        <f>IF(AND(טבלה1013[[#This Row],[CycleNumber]]&gt;1,OR(B1206="",טבלה1013[[#This Row],[CycleNumber]]&gt;B1204)),IF(OR(AND(טבלה1013[[#This Row],[LengthofCycle]]=28,F1204=28),AND(טבלה1013[[#This Row],[LengthofCycle]]=35,F1204=35)),1,""),"")</f>
        <v/>
      </c>
      <c r="J1205" s="1" t="str">
        <f>IF(AND(טבלה1013[[#This Row],[וסת השבוע]]=1,I1204=1,טבלה1013[[#This Row],[CycleNumber]]&gt;B1204),1,"")</f>
        <v/>
      </c>
      <c r="K1205" s="1" t="str">
        <f>IF(טבלה1013[[#This Row],[CycleNumber]]=1,"",IF(טבלה1013[[#This Row],[וסת השבוע]]=1,0,IF(K1204="","",IF(K1204=0,IF(טבלה1013[[#This Row],[LengthofCycle]]=28,0,1),IF(K1204=1,IF(טבלה1013[[#This Row],[LengthofCycle]]+F1204=28*2,0,2),IF(K1204=2,IF(טבלה1013[[#This Row],[LengthofCycle]]+F1204+F1203=28*3,0,3),""))))))</f>
        <v/>
      </c>
      <c r="L1205" s="1" t="str">
        <f>IF(טבלה1013[[#This Row],[וסת השבוע]]=1,IF(טבלה1013[[#This Row],[וסת השבוע וההפלגה ביחד]]=1,L1204+1,0),IF(AND(טבלה1013[[#This Row],[CycleNumber]]&gt;B1204,טבלה1013[[#This Row],[CycleNumber]]&gt;1),IF(טבלה1013[[#This Row],[וסת השבוע פעיל?]]&lt;&gt;"",L1204+1,""),""))</f>
        <v/>
      </c>
      <c r="M1205" s="1" t="str">
        <f>IF(AND(טבלה1013[[#This Row],[וסת השבוע פעיל?]]&lt;&gt;"",טבלה1013[[#This Row],[CycleNumber]]&lt;B1206,B1206&lt;&gt;"",טבלה1013[[#This Row],[וסת השבוע פעיל?]]&lt;3),IF(K1206=0,IF(AND(טבלה1013[[#This Row],[וסת השבוע פעיל?]]&gt;0,I1206=1),0,1),0),"")</f>
        <v/>
      </c>
      <c r="N1205" s="1" t="str">
        <f t="shared" si="96"/>
        <v/>
      </c>
      <c r="O1205" s="1" t="str">
        <f>IF(AND(טבלה1013[[#This Row],[חיזוי - שבוע]]=1,J1206=1),1,"")</f>
        <v/>
      </c>
      <c r="P1205" s="1" t="str">
        <f>IF(AND(טבלה1013[[#This Row],[חיזוי טוב עם הפלגה?]]=1,טבלה1013[[#This Row],[וסת קבוע אחרון]]&lt;&gt;28,X1204=1),1,"")</f>
        <v/>
      </c>
      <c r="Q1205" s="1" t="str">
        <f>IF(AND(טבלה1013[[#This Row],[וסת השבוע פעיל?]]&lt;3,OR(טבלה1013[[#This Row],[CycleNumber]]&gt;B1206,B1206="")),1,"")</f>
        <v/>
      </c>
      <c r="R1205" s="1">
        <f>IF(טבלה1013[[#This Row],[האישה קבעה וסת שבוע?]]=1,IF(טבלה1013[[#This Row],[וסת השבוע פעיל?]]&lt;3,1,0),"")</f>
        <v>0</v>
      </c>
      <c r="S12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5" s="1">
        <f t="shared" si="97"/>
        <v>0</v>
      </c>
      <c r="U1205" s="1">
        <f t="shared" si="98"/>
        <v>0</v>
      </c>
      <c r="V1205" s="1">
        <f t="shared" si="99"/>
        <v>0</v>
      </c>
      <c r="W1205" s="1" t="str">
        <f>IF(טבלה1013[[#This Row],[3 הפלגות זהות]]="","",IF(טבלה1013[[#This Row],[3 הפלגות זהות]]=1,טבלה1013[[#This Row],[LengthofCycle]],W1204))</f>
        <v/>
      </c>
      <c r="Y1205" s="1" t="str">
        <f>IF(OR(טבלה1013[[#This Row],[הווסת פעיל?]]=0,טבלה1013[[#This Row],[הווסת פעיל?]]=""),"",SUM(Y1204,טבלה1013[[#This Row],[הווסת פעיל?]]))</f>
        <v/>
      </c>
      <c r="Z1205" s="1" t="str">
        <f>IF(AND(טבלה1013[[#This Row],[כמה מחזורים עד עקירה]]&lt;&gt;"",Y1206=""),טבלה1013[[#This Row],[כמה מחזורים עד עקירה]],"")</f>
        <v/>
      </c>
      <c r="AA1205" s="1" t="str">
        <f>IF(AND(טבלה1013[[#This Row],[הווסת פעיל?]]=1,טבלה1013[[#This Row],[וסת קבוע אחרון]]&lt;&gt;W1204),טבלה1013[[#This Row],[וסת קבוע אחרון]],"")</f>
        <v/>
      </c>
      <c r="AB1205" s="1" t="str">
        <f>IF(AND(טבלה1013[[#This Row],[הווסת פעיל?]]=1,X1204=0,טבלה1013[[#This Row],[וסת קבוע אחרון]]=W1204),טבלה1013[[#This Row],[וסת קבוע אחרון]],"")</f>
        <v/>
      </c>
      <c r="AC1205" s="1" t="str">
        <f>IF(AND(טבלה1013[[#This Row],[הווסת פעיל?]]=1,X1204=0,טבלה1013[[#This Row],[וסת קבוע אחרון]]&lt;&gt;W1204),1,"")</f>
        <v/>
      </c>
      <c r="AD1205" s="1" t="str">
        <f>IF(AND(טבלה1013[[#This Row],[הווסת פעיל?]]&lt;&gt;"",B1206=1),טבלה1013[[#This Row],[CycleNumber]],"")</f>
        <v/>
      </c>
      <c r="AE1205" s="1" t="str">
        <f>IF(AND(טבלה1013[[#This Row],[הווסת פעיל?]]&lt;&gt;"",X1204=""),טבלה1013[[#This Row],[CycleNumber]],"")</f>
        <v/>
      </c>
      <c r="AF1205" s="1" t="str">
        <f>IF(B1206=1,"",IF(טבלה1013[[#This Row],[הווסת פעיל?]]=1,IF(טבלה1013[[#This Row],[וסת קבוע אחרון]]=F1206,1,0),""))</f>
        <v/>
      </c>
      <c r="AG1205" s="1" t="str">
        <f>IF(B1206=1,"",IF(טבלה1013[[#This Row],[הווסת פעיל?]]=1,IF(OR(טבלה1013[[#This Row],[וסת קבוע אחרון]]=F1206,F1206=טבלה1013[[#This Row],[LengthofCycle]]),1,0),""))</f>
        <v/>
      </c>
      <c r="AH1205" s="1" t="str">
        <f>IF(B1206=1,"",IF(טבלה1013[[#This Row],[הווסת פעיל?]]=1,IF(OR(טבלה1013[[#This Row],[וסת קבוע אחרון]]=F1206,F1206=טבלה1013[[#This Row],[LengthofCycle]],AND(טבלה1013[[#This Row],[LengthofCycle]]&lt;&gt;טבלה1013[[#This Row],[וסת קבוע אחרון]],OR(F1206=28,F1206=29))),1,0),""))</f>
        <v/>
      </c>
      <c r="AI1205" s="1" t="str">
        <f>IF(AND(טבלה1013[[#This Row],[הווסת פעיל?]]=1,B1206=1),1,"")</f>
        <v/>
      </c>
      <c r="AJ1205" s="4">
        <f>IF(AND(טבלה1013[[#This Row],[הווסת פעיל?]]&lt;&gt;1,B1206&lt;&gt;1,B1206&lt;&gt;""),IF(טבלה1013[[#This Row],[LengthofCycle]]=F1206,1,0),"")</f>
        <v>0</v>
      </c>
      <c r="AK1205" s="4">
        <f>IF(AND(טבלה1013[[#This Row],[הווסת פעיל?]]&lt;&gt;1,B1206&lt;&gt;1,B1206&lt;&gt;""),IF(OR(טבלה1013[[#This Row],[LengthofCycle]]=F1206,F1206=29),1,0),"")</f>
        <v>0</v>
      </c>
      <c r="AL1205" s="4">
        <f>IF(AND(טבלה1013[[#This Row],[הווסת פעיל?]]&lt;&gt;1,B1206&lt;&gt;1,B1206&lt;&gt;""),IF(OR(טבלה1013[[#This Row],[LengthofCycle]]=F1206,F1206=29,F1206=28),1,0),"")</f>
        <v>0</v>
      </c>
    </row>
    <row r="1206" spans="1:38" x14ac:dyDescent="0.25">
      <c r="A1206" s="1" t="s">
        <v>154</v>
      </c>
      <c r="B1206" s="1">
        <v>11</v>
      </c>
      <c r="C1206" s="1">
        <v>0</v>
      </c>
      <c r="D1206" s="1">
        <v>1</v>
      </c>
      <c r="E1206" s="1">
        <v>0</v>
      </c>
      <c r="F1206" s="1">
        <v>26</v>
      </c>
      <c r="G1206" s="1">
        <f>טבלה1013[[#This Row],[LengthofCycle]]+1</f>
        <v>27</v>
      </c>
      <c r="H1206" s="1">
        <f>IF(IFERROR(LOOKUP(טבלה1013[[#This Row],[ClientID]],קביעויות[השבוע]),FALSE)=טבלה1013[[#This Row],[ClientID]],1,"")</f>
        <v>1</v>
      </c>
      <c r="I1206" s="1" t="str">
        <f>IF(AND(טבלה1013[[#This Row],[CycleNumber]]&gt;1,OR(B1207="",טבלה1013[[#This Row],[CycleNumber]]&gt;B1205)),IF(OR(AND(טבלה1013[[#This Row],[LengthofCycle]]=28,F1205=28),AND(טבלה1013[[#This Row],[LengthofCycle]]=35,F1205=35)),1,""),"")</f>
        <v/>
      </c>
      <c r="J1206" s="1" t="str">
        <f>IF(AND(טבלה1013[[#This Row],[וסת השבוע]]=1,I1205=1,טבלה1013[[#This Row],[CycleNumber]]&gt;B1205),1,"")</f>
        <v/>
      </c>
      <c r="K1206" s="1" t="str">
        <f>IF(טבלה1013[[#This Row],[CycleNumber]]=1,"",IF(טבלה1013[[#This Row],[וסת השבוע]]=1,0,IF(K1205="","",IF(K1205=0,IF(טבלה1013[[#This Row],[LengthofCycle]]=28,0,1),IF(K1205=1,IF(טבלה1013[[#This Row],[LengthofCycle]]+F1205=28*2,0,2),IF(K1205=2,IF(טבלה1013[[#This Row],[LengthofCycle]]+F1205+F1204=28*3,0,3),""))))))</f>
        <v/>
      </c>
      <c r="L1206" s="1" t="str">
        <f>IF(טבלה1013[[#This Row],[וסת השבוע]]=1,IF(טבלה1013[[#This Row],[וסת השבוע וההפלגה ביחד]]=1,L1205+1,0),IF(AND(טבלה1013[[#This Row],[CycleNumber]]&gt;B1205,טבלה1013[[#This Row],[CycleNumber]]&gt;1),IF(טבלה1013[[#This Row],[וסת השבוע פעיל?]]&lt;&gt;"",L1205+1,""),""))</f>
        <v/>
      </c>
      <c r="M1206" s="1" t="str">
        <f>IF(AND(טבלה1013[[#This Row],[וסת השבוע פעיל?]]&lt;&gt;"",טבלה1013[[#This Row],[CycleNumber]]&lt;B1207,B1207&lt;&gt;"",טבלה1013[[#This Row],[וסת השבוע פעיל?]]&lt;3),IF(K1207=0,IF(AND(טבלה1013[[#This Row],[וסת השבוע פעיל?]]&gt;0,I1207=1),0,1),0),"")</f>
        <v/>
      </c>
      <c r="N1206" s="1" t="str">
        <f t="shared" si="96"/>
        <v/>
      </c>
      <c r="O1206" s="1" t="str">
        <f>IF(AND(טבלה1013[[#This Row],[חיזוי - שבוע]]=1,J1207=1),1,"")</f>
        <v/>
      </c>
      <c r="P1206" s="1" t="str">
        <f>IF(AND(טבלה1013[[#This Row],[חיזוי טוב עם הפלגה?]]=1,טבלה1013[[#This Row],[וסת קבוע אחרון]]&lt;&gt;28,X1205=1),1,"")</f>
        <v/>
      </c>
      <c r="Q1206" s="1" t="str">
        <f>IF(AND(טבלה1013[[#This Row],[וסת השבוע פעיל?]]&lt;3,OR(טבלה1013[[#This Row],[CycleNumber]]&gt;B1207,B1207="")),1,"")</f>
        <v/>
      </c>
      <c r="R1206" s="1">
        <f>IF(טבלה1013[[#This Row],[האישה קבעה וסת שבוע?]]=1,IF(טבלה1013[[#This Row],[וסת השבוע פעיל?]]&lt;3,1,0),"")</f>
        <v>0</v>
      </c>
      <c r="S12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6" s="1">
        <f t="shared" si="97"/>
        <v>0</v>
      </c>
      <c r="U1206" s="1">
        <f t="shared" si="98"/>
        <v>0</v>
      </c>
      <c r="V1206" s="1">
        <f t="shared" si="99"/>
        <v>0</v>
      </c>
      <c r="W1206" s="1" t="str">
        <f>IF(טבלה1013[[#This Row],[3 הפלגות זהות]]="","",IF(טבלה1013[[#This Row],[3 הפלגות זהות]]=1,טבלה1013[[#This Row],[LengthofCycle]],W1205))</f>
        <v/>
      </c>
      <c r="Y1206" s="1" t="str">
        <f>IF(OR(טבלה1013[[#This Row],[הווסת פעיל?]]=0,טבלה1013[[#This Row],[הווסת פעיל?]]=""),"",SUM(Y1205,טבלה1013[[#This Row],[הווסת פעיל?]]))</f>
        <v/>
      </c>
      <c r="Z1206" s="1" t="str">
        <f>IF(AND(טבלה1013[[#This Row],[כמה מחזורים עד עקירה]]&lt;&gt;"",Y1207=""),טבלה1013[[#This Row],[כמה מחזורים עד עקירה]],"")</f>
        <v/>
      </c>
      <c r="AA1206" s="1" t="str">
        <f>IF(AND(טבלה1013[[#This Row],[הווסת פעיל?]]=1,טבלה1013[[#This Row],[וסת קבוע אחרון]]&lt;&gt;W1205),טבלה1013[[#This Row],[וסת קבוע אחרון]],"")</f>
        <v/>
      </c>
      <c r="AB1206" s="1" t="str">
        <f>IF(AND(טבלה1013[[#This Row],[הווסת פעיל?]]=1,X1205=0,טבלה1013[[#This Row],[וסת קבוע אחרון]]=W1205),טבלה1013[[#This Row],[וסת קבוע אחרון]],"")</f>
        <v/>
      </c>
      <c r="AC1206" s="1" t="str">
        <f>IF(AND(טבלה1013[[#This Row],[הווסת פעיל?]]=1,X1205=0,טבלה1013[[#This Row],[וסת קבוע אחרון]]&lt;&gt;W1205),1,"")</f>
        <v/>
      </c>
      <c r="AD1206" s="1" t="str">
        <f>IF(AND(טבלה1013[[#This Row],[הווסת פעיל?]]&lt;&gt;"",B1207=1),טבלה1013[[#This Row],[CycleNumber]],"")</f>
        <v/>
      </c>
      <c r="AE1206" s="1" t="str">
        <f>IF(AND(טבלה1013[[#This Row],[הווסת פעיל?]]&lt;&gt;"",X1205=""),טבלה1013[[#This Row],[CycleNumber]],"")</f>
        <v/>
      </c>
      <c r="AF1206" s="1" t="str">
        <f>IF(B1207=1,"",IF(טבלה1013[[#This Row],[הווסת פעיל?]]=1,IF(טבלה1013[[#This Row],[וסת קבוע אחרון]]=F1207,1,0),""))</f>
        <v/>
      </c>
      <c r="AG1206" s="1" t="str">
        <f>IF(B1207=1,"",IF(טבלה1013[[#This Row],[הווסת פעיל?]]=1,IF(OR(טבלה1013[[#This Row],[וסת קבוע אחרון]]=F1207,F1207=טבלה1013[[#This Row],[LengthofCycle]]),1,0),""))</f>
        <v/>
      </c>
      <c r="AH1206" s="1" t="str">
        <f>IF(B1207=1,"",IF(טבלה1013[[#This Row],[הווסת פעיל?]]=1,IF(OR(טבלה1013[[#This Row],[וסת קבוע אחרון]]=F1207,F1207=טבלה1013[[#This Row],[LengthofCycle]],AND(טבלה1013[[#This Row],[LengthofCycle]]&lt;&gt;טבלה1013[[#This Row],[וסת קבוע אחרון]],OR(F1207=28,F1207=29))),1,0),""))</f>
        <v/>
      </c>
      <c r="AI1206" s="1" t="str">
        <f>IF(AND(טבלה1013[[#This Row],[הווסת פעיל?]]=1,B1207=1),1,"")</f>
        <v/>
      </c>
      <c r="AJ1206" s="4">
        <f>IF(AND(טבלה1013[[#This Row],[הווסת פעיל?]]&lt;&gt;1,B1207&lt;&gt;1,B1207&lt;&gt;""),IF(טבלה1013[[#This Row],[LengthofCycle]]=F1207,1,0),"")</f>
        <v>0</v>
      </c>
      <c r="AK1206" s="4">
        <f>IF(AND(טבלה1013[[#This Row],[הווסת פעיל?]]&lt;&gt;1,B1207&lt;&gt;1,B1207&lt;&gt;""),IF(OR(טבלה1013[[#This Row],[LengthofCycle]]=F1207,F1207=29),1,0),"")</f>
        <v>0</v>
      </c>
      <c r="AL1206" s="4">
        <f>IF(AND(טבלה1013[[#This Row],[הווסת פעיל?]]&lt;&gt;1,B1207&lt;&gt;1,B1207&lt;&gt;""),IF(OR(טבלה1013[[#This Row],[LengthofCycle]]=F1207,F1207=29,F1207=28),1,0),"")</f>
        <v>0</v>
      </c>
    </row>
    <row r="1207" spans="1:38" x14ac:dyDescent="0.25">
      <c r="A1207" s="1" t="s">
        <v>154</v>
      </c>
      <c r="B1207" s="1">
        <v>12</v>
      </c>
      <c r="C1207" s="1">
        <v>0</v>
      </c>
      <c r="D1207" s="1">
        <v>1</v>
      </c>
      <c r="E1207" s="1">
        <v>0</v>
      </c>
      <c r="F1207" s="1">
        <v>27</v>
      </c>
      <c r="G1207" s="1">
        <f>טבלה1013[[#This Row],[LengthofCycle]]+1</f>
        <v>28</v>
      </c>
      <c r="H1207" s="1">
        <f>IF(IFERROR(LOOKUP(טבלה1013[[#This Row],[ClientID]],קביעויות[השבוע]),FALSE)=טבלה1013[[#This Row],[ClientID]],1,"")</f>
        <v>1</v>
      </c>
      <c r="I1207" s="1" t="str">
        <f>IF(AND(טבלה1013[[#This Row],[CycleNumber]]&gt;1,OR(B1208="",טבלה1013[[#This Row],[CycleNumber]]&gt;B1206)),IF(OR(AND(טבלה1013[[#This Row],[LengthofCycle]]=28,F1206=28),AND(טבלה1013[[#This Row],[LengthofCycle]]=35,F1206=35)),1,""),"")</f>
        <v/>
      </c>
      <c r="J1207" s="1" t="str">
        <f>IF(AND(טבלה1013[[#This Row],[וסת השבוע]]=1,I1206=1,טבלה1013[[#This Row],[CycleNumber]]&gt;B1206),1,"")</f>
        <v/>
      </c>
      <c r="K1207" s="1" t="str">
        <f>IF(טבלה1013[[#This Row],[CycleNumber]]=1,"",IF(טבלה1013[[#This Row],[וסת השבוע]]=1,0,IF(K1206="","",IF(K1206=0,IF(טבלה1013[[#This Row],[LengthofCycle]]=28,0,1),IF(K1206=1,IF(טבלה1013[[#This Row],[LengthofCycle]]+F1206=28*2,0,2),IF(K1206=2,IF(טבלה1013[[#This Row],[LengthofCycle]]+F1206+F1205=28*3,0,3),""))))))</f>
        <v/>
      </c>
      <c r="L1207" s="1" t="str">
        <f>IF(טבלה1013[[#This Row],[וסת השבוע]]=1,IF(טבלה1013[[#This Row],[וסת השבוע וההפלגה ביחד]]=1,L1206+1,0),IF(AND(טבלה1013[[#This Row],[CycleNumber]]&gt;B1206,טבלה1013[[#This Row],[CycleNumber]]&gt;1),IF(טבלה1013[[#This Row],[וסת השבוע פעיל?]]&lt;&gt;"",L1206+1,""),""))</f>
        <v/>
      </c>
      <c r="M1207" s="1" t="str">
        <f>IF(AND(טבלה1013[[#This Row],[וסת השבוע פעיל?]]&lt;&gt;"",טבלה1013[[#This Row],[CycleNumber]]&lt;B1208,B1208&lt;&gt;"",טבלה1013[[#This Row],[וסת השבוע פעיל?]]&lt;3),IF(K1208=0,IF(AND(טבלה1013[[#This Row],[וסת השבוע פעיל?]]&gt;0,I1208=1),0,1),0),"")</f>
        <v/>
      </c>
      <c r="N1207" s="1" t="str">
        <f t="shared" si="96"/>
        <v/>
      </c>
      <c r="O1207" s="1" t="str">
        <f>IF(AND(טבלה1013[[#This Row],[חיזוי - שבוע]]=1,J1208=1),1,"")</f>
        <v/>
      </c>
      <c r="P1207" s="1" t="str">
        <f>IF(AND(טבלה1013[[#This Row],[חיזוי טוב עם הפלגה?]]=1,טבלה1013[[#This Row],[וסת קבוע אחרון]]&lt;&gt;28,X1206=1),1,"")</f>
        <v/>
      </c>
      <c r="Q1207" s="1" t="str">
        <f>IF(AND(טבלה1013[[#This Row],[וסת השבוע פעיל?]]&lt;3,OR(טבלה1013[[#This Row],[CycleNumber]]&gt;B1208,B1208="")),1,"")</f>
        <v/>
      </c>
      <c r="R1207" s="1">
        <f>IF(טבלה1013[[#This Row],[האישה קבעה וסת שבוע?]]=1,IF(טבלה1013[[#This Row],[וסת השבוע פעיל?]]&lt;3,1,0),"")</f>
        <v>0</v>
      </c>
      <c r="S12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7" s="1">
        <f t="shared" si="97"/>
        <v>0</v>
      </c>
      <c r="U1207" s="1">
        <f t="shared" si="98"/>
        <v>0</v>
      </c>
      <c r="V1207" s="1">
        <f t="shared" si="99"/>
        <v>0</v>
      </c>
      <c r="W1207" s="1" t="str">
        <f>IF(טבלה1013[[#This Row],[3 הפלגות זהות]]="","",IF(טבלה1013[[#This Row],[3 הפלגות זהות]]=1,טבלה1013[[#This Row],[LengthofCycle]],W1206))</f>
        <v/>
      </c>
      <c r="Y1207" s="1" t="str">
        <f>IF(OR(טבלה1013[[#This Row],[הווסת פעיל?]]=0,טבלה1013[[#This Row],[הווסת פעיל?]]=""),"",SUM(Y1206,טבלה1013[[#This Row],[הווסת פעיל?]]))</f>
        <v/>
      </c>
      <c r="Z1207" s="1" t="str">
        <f>IF(AND(טבלה1013[[#This Row],[כמה מחזורים עד עקירה]]&lt;&gt;"",Y1208=""),טבלה1013[[#This Row],[כמה מחזורים עד עקירה]],"")</f>
        <v/>
      </c>
      <c r="AA1207" s="1" t="str">
        <f>IF(AND(טבלה1013[[#This Row],[הווסת פעיל?]]=1,טבלה1013[[#This Row],[וסת קבוע אחרון]]&lt;&gt;W1206),טבלה1013[[#This Row],[וסת קבוע אחרון]],"")</f>
        <v/>
      </c>
      <c r="AB1207" s="1" t="str">
        <f>IF(AND(טבלה1013[[#This Row],[הווסת פעיל?]]=1,X1206=0,טבלה1013[[#This Row],[וסת קבוע אחרון]]=W1206),טבלה1013[[#This Row],[וסת קבוע אחרון]],"")</f>
        <v/>
      </c>
      <c r="AC1207" s="1" t="str">
        <f>IF(AND(טבלה1013[[#This Row],[הווסת פעיל?]]=1,X1206=0,טבלה1013[[#This Row],[וסת קבוע אחרון]]&lt;&gt;W1206),1,"")</f>
        <v/>
      </c>
      <c r="AD1207" s="1" t="str">
        <f>IF(AND(טבלה1013[[#This Row],[הווסת פעיל?]]&lt;&gt;"",B1208=1),טבלה1013[[#This Row],[CycleNumber]],"")</f>
        <v/>
      </c>
      <c r="AE1207" s="1" t="str">
        <f>IF(AND(טבלה1013[[#This Row],[הווסת פעיל?]]&lt;&gt;"",X1206=""),טבלה1013[[#This Row],[CycleNumber]],"")</f>
        <v/>
      </c>
      <c r="AF1207" s="1" t="str">
        <f>IF(B1208=1,"",IF(טבלה1013[[#This Row],[הווסת פעיל?]]=1,IF(טבלה1013[[#This Row],[וסת קבוע אחרון]]=F1208,1,0),""))</f>
        <v/>
      </c>
      <c r="AG1207" s="1" t="str">
        <f>IF(B1208=1,"",IF(טבלה1013[[#This Row],[הווסת פעיל?]]=1,IF(OR(טבלה1013[[#This Row],[וסת קבוע אחרון]]=F1208,F1208=טבלה1013[[#This Row],[LengthofCycle]]),1,0),""))</f>
        <v/>
      </c>
      <c r="AH1207" s="1" t="str">
        <f>IF(B1208=1,"",IF(טבלה1013[[#This Row],[הווסת פעיל?]]=1,IF(OR(טבלה1013[[#This Row],[וסת קבוע אחרון]]=F1208,F1208=טבלה1013[[#This Row],[LengthofCycle]],AND(טבלה1013[[#This Row],[LengthofCycle]]&lt;&gt;טבלה1013[[#This Row],[וסת קבוע אחרון]],OR(F1208=28,F1208=29))),1,0),""))</f>
        <v/>
      </c>
      <c r="AI1207" s="1" t="str">
        <f>IF(AND(טבלה1013[[#This Row],[הווסת פעיל?]]=1,B1208=1),1,"")</f>
        <v/>
      </c>
      <c r="AJ1207" s="4" t="str">
        <f>IF(AND(טבלה1013[[#This Row],[הווסת פעיל?]]&lt;&gt;1,B1208&lt;&gt;1,B1208&lt;&gt;""),IF(טבלה1013[[#This Row],[LengthofCycle]]=F1208,1,0),"")</f>
        <v/>
      </c>
      <c r="AK1207" s="4" t="str">
        <f>IF(AND(טבלה1013[[#This Row],[הווסת פעיל?]]&lt;&gt;1,B1208&lt;&gt;1,B1208&lt;&gt;""),IF(OR(טבלה1013[[#This Row],[LengthofCycle]]=F1208,F1208=29),1,0),"")</f>
        <v/>
      </c>
      <c r="AL1207" s="4" t="str">
        <f>IF(AND(טבלה1013[[#This Row],[הווסת פעיל?]]&lt;&gt;1,B1208&lt;&gt;1,B1208&lt;&gt;""),IF(OR(טבלה1013[[#This Row],[LengthofCycle]]=F1208,F1208=29,F1208=28),1,0),"")</f>
        <v/>
      </c>
    </row>
    <row r="1208" spans="1:38" x14ac:dyDescent="0.25">
      <c r="A1208" s="1" t="s">
        <v>155</v>
      </c>
      <c r="B1208" s="1">
        <v>1</v>
      </c>
      <c r="C1208" s="1">
        <v>0</v>
      </c>
      <c r="D1208" s="1">
        <v>1</v>
      </c>
      <c r="E1208" s="1">
        <v>0</v>
      </c>
      <c r="F1208" s="1">
        <v>27</v>
      </c>
      <c r="G1208" s="1">
        <f>טבלה1013[[#This Row],[LengthofCycle]]+1</f>
        <v>28</v>
      </c>
      <c r="H1208" s="1">
        <f>IF(IFERROR(LOOKUP(טבלה1013[[#This Row],[ClientID]],קביעויות[השבוע]),FALSE)=טבלה1013[[#This Row],[ClientID]],1,"")</f>
        <v>1</v>
      </c>
      <c r="I1208" s="1" t="str">
        <f>IF(AND(טבלה1013[[#This Row],[CycleNumber]]&gt;1,OR(B1209="",טבלה1013[[#This Row],[CycleNumber]]&gt;B1207)),IF(OR(AND(טבלה1013[[#This Row],[LengthofCycle]]=28,F1207=28),AND(טבלה1013[[#This Row],[LengthofCycle]]=35,F1207=35)),1,""),"")</f>
        <v/>
      </c>
      <c r="J1208" s="1" t="str">
        <f>IF(AND(טבלה1013[[#This Row],[וסת השבוע]]=1,I1207=1,טבלה1013[[#This Row],[CycleNumber]]&gt;B1207),1,"")</f>
        <v/>
      </c>
      <c r="K1208" s="1" t="str">
        <f>IF(טבלה1013[[#This Row],[CycleNumber]]=1,"",IF(טבלה1013[[#This Row],[וסת השבוע]]=1,0,IF(K1207="","",IF(K1207=0,IF(טבלה1013[[#This Row],[LengthofCycle]]=28,0,1),IF(K1207=1,IF(טבלה1013[[#This Row],[LengthofCycle]]+F1207=28*2,0,2),IF(K1207=2,IF(טבלה1013[[#This Row],[LengthofCycle]]+F1207+F1206=28*3,0,3),""))))))</f>
        <v/>
      </c>
      <c r="L1208" s="1" t="str">
        <f>IF(טבלה1013[[#This Row],[וסת השבוע]]=1,IF(טבלה1013[[#This Row],[וסת השבוע וההפלגה ביחד]]=1,L1207+1,0),IF(AND(טבלה1013[[#This Row],[CycleNumber]]&gt;B1207,טבלה1013[[#This Row],[CycleNumber]]&gt;1),IF(טבלה1013[[#This Row],[וסת השבוע פעיל?]]&lt;&gt;"",L1207+1,""),""))</f>
        <v/>
      </c>
      <c r="M1208" s="1" t="str">
        <f>IF(AND(טבלה1013[[#This Row],[וסת השבוע פעיל?]]&lt;&gt;"",טבלה1013[[#This Row],[CycleNumber]]&lt;B1209,B1209&lt;&gt;"",טבלה1013[[#This Row],[וסת השבוע פעיל?]]&lt;3),IF(K1209=0,IF(AND(טבלה1013[[#This Row],[וסת השבוע פעיל?]]&gt;0,I1209=1),0,1),0),"")</f>
        <v/>
      </c>
      <c r="N1208" s="1" t="str">
        <f t="shared" si="96"/>
        <v/>
      </c>
      <c r="O1208" s="1" t="str">
        <f>IF(AND(טבלה1013[[#This Row],[חיזוי - שבוע]]=1,J1209=1),1,"")</f>
        <v/>
      </c>
      <c r="P1208" s="1" t="str">
        <f>IF(AND(טבלה1013[[#This Row],[חיזוי טוב עם הפלגה?]]=1,טבלה1013[[#This Row],[וסת קבוע אחרון]]&lt;&gt;28,X1207=1),1,"")</f>
        <v/>
      </c>
      <c r="Q1208" s="1" t="str">
        <f>IF(AND(טבלה1013[[#This Row],[וסת השבוע פעיל?]]&lt;3,OR(טבלה1013[[#This Row],[CycleNumber]]&gt;B1209,B1209="")),1,"")</f>
        <v/>
      </c>
      <c r="R1208" s="1">
        <f>IF(טבלה1013[[#This Row],[האישה קבעה וסת שבוע?]]=1,IF(טבלה1013[[#This Row],[וסת השבוע פעיל?]]&lt;3,1,0),"")</f>
        <v>0</v>
      </c>
      <c r="S12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8" s="1" t="str">
        <f t="shared" si="97"/>
        <v/>
      </c>
      <c r="U1208" s="1" t="str">
        <f t="shared" si="98"/>
        <v/>
      </c>
      <c r="V1208" s="1" t="str">
        <f t="shared" si="99"/>
        <v/>
      </c>
      <c r="W1208" s="1" t="str">
        <f>IF(טבלה1013[[#This Row],[3 הפלגות זהות]]="","",IF(טבלה1013[[#This Row],[3 הפלגות זהות]]=1,טבלה1013[[#This Row],[LengthofCycle]],W1207))</f>
        <v/>
      </c>
      <c r="X1208" s="1" t="str">
        <f>IF(טבלה1013[[#This Row],[וסת קבוע אחרון]]="","",IF(OR(טבלה1013[[#This Row],[LengthofCycle]]=טבלה1013[[#This Row],[וסת קבוע אחרון]],F1207=טבלה1013[[#This Row],[וסת קבוע אחרון]],F1206=טבלה1013[[#This Row],[וסת קבוע אחרון]]),1,0))</f>
        <v/>
      </c>
      <c r="Y1208" s="1" t="str">
        <f>IF(OR(טבלה1013[[#This Row],[הווסת פעיל?]]=0,טבלה1013[[#This Row],[הווסת פעיל?]]=""),"",SUM(Y1207,טבלה1013[[#This Row],[הווסת פעיל?]]))</f>
        <v/>
      </c>
      <c r="Z1208" s="1" t="str">
        <f>IF(AND(טבלה1013[[#This Row],[כמה מחזורים עד עקירה]]&lt;&gt;"",Y1209=""),טבלה1013[[#This Row],[כמה מחזורים עד עקירה]],"")</f>
        <v/>
      </c>
      <c r="AA1208" s="1" t="str">
        <f>IF(AND(טבלה1013[[#This Row],[הווסת פעיל?]]=1,טבלה1013[[#This Row],[וסת קבוע אחרון]]&lt;&gt;W1207),טבלה1013[[#This Row],[וסת קבוע אחרון]],"")</f>
        <v/>
      </c>
      <c r="AB1208" s="1" t="str">
        <f>IF(AND(טבלה1013[[#This Row],[הווסת פעיל?]]=1,X1207=0,טבלה1013[[#This Row],[וסת קבוע אחרון]]=W1207),טבלה1013[[#This Row],[וסת קבוע אחרון]],"")</f>
        <v/>
      </c>
      <c r="AC1208" s="1" t="str">
        <f>IF(AND(טבלה1013[[#This Row],[הווסת פעיל?]]=1,X1207=0,טבלה1013[[#This Row],[וסת קבוע אחרון]]&lt;&gt;W1207),1,"")</f>
        <v/>
      </c>
      <c r="AD1208" s="1" t="str">
        <f>IF(AND(טבלה1013[[#This Row],[הווסת פעיל?]]&lt;&gt;"",B1209=1),טבלה1013[[#This Row],[CycleNumber]],"")</f>
        <v/>
      </c>
      <c r="AE1208" s="1" t="str">
        <f>IF(AND(טבלה1013[[#This Row],[הווסת פעיל?]]&lt;&gt;"",X1207=""),טבלה1013[[#This Row],[CycleNumber]],"")</f>
        <v/>
      </c>
      <c r="AF1208" s="1" t="str">
        <f>IF(B1209=1,"",IF(טבלה1013[[#This Row],[הווסת פעיל?]]=1,IF(טבלה1013[[#This Row],[וסת קבוע אחרון]]=F1209,1,0),""))</f>
        <v/>
      </c>
      <c r="AG1208" s="1" t="str">
        <f>IF(B1209=1,"",IF(טבלה1013[[#This Row],[הווסת פעיל?]]=1,IF(OR(טבלה1013[[#This Row],[וסת קבוע אחרון]]=F1209,F1209=טבלה1013[[#This Row],[LengthofCycle]]),1,0),""))</f>
        <v/>
      </c>
      <c r="AH1208" s="1" t="str">
        <f>IF(B1209=1,"",IF(טבלה1013[[#This Row],[הווסת פעיל?]]=1,IF(OR(טבלה1013[[#This Row],[וסת קבוע אחרון]]=F1209,F1209=טבלה1013[[#This Row],[LengthofCycle]],AND(טבלה1013[[#This Row],[LengthofCycle]]&lt;&gt;טבלה1013[[#This Row],[וסת קבוע אחרון]],OR(F1209=28,F1209=29))),1,0),""))</f>
        <v/>
      </c>
      <c r="AI1208" s="1" t="str">
        <f>IF(AND(טבלה1013[[#This Row],[הווסת פעיל?]]=1,B1209=1),1,"")</f>
        <v/>
      </c>
      <c r="AJ1208" s="4">
        <f>IF(AND(טבלה1013[[#This Row],[הווסת פעיל?]]&lt;&gt;1,B1209&lt;&gt;1,B1209&lt;&gt;""),IF(טבלה1013[[#This Row],[LengthofCycle]]=F1209,1,0),"")</f>
        <v>1</v>
      </c>
      <c r="AK1208" s="4">
        <f>IF(AND(טבלה1013[[#This Row],[הווסת פעיל?]]&lt;&gt;1,B1209&lt;&gt;1,B1209&lt;&gt;""),IF(OR(טבלה1013[[#This Row],[LengthofCycle]]=F1209,F1209=29),1,0),"")</f>
        <v>1</v>
      </c>
      <c r="AL1208" s="4">
        <f>IF(AND(טבלה1013[[#This Row],[הווסת פעיל?]]&lt;&gt;1,B1209&lt;&gt;1,B1209&lt;&gt;""),IF(OR(טבלה1013[[#This Row],[LengthofCycle]]=F1209,F1209=29,F1209=28),1,0),"")</f>
        <v>1</v>
      </c>
    </row>
    <row r="1209" spans="1:38" x14ac:dyDescent="0.25">
      <c r="A1209" s="1" t="s">
        <v>155</v>
      </c>
      <c r="B1209" s="1">
        <v>2</v>
      </c>
      <c r="C1209" s="1">
        <v>0</v>
      </c>
      <c r="D1209" s="1">
        <v>1</v>
      </c>
      <c r="E1209" s="1">
        <v>0</v>
      </c>
      <c r="F1209" s="1">
        <v>27</v>
      </c>
      <c r="G1209" s="1">
        <f>טבלה1013[[#This Row],[LengthofCycle]]+1</f>
        <v>28</v>
      </c>
      <c r="H1209" s="1">
        <f>IF(IFERROR(LOOKUP(טבלה1013[[#This Row],[ClientID]],קביעויות[השבוע]),FALSE)=טבלה1013[[#This Row],[ClientID]],1,"")</f>
        <v>1</v>
      </c>
      <c r="I1209" s="1" t="str">
        <f>IF(AND(טבלה1013[[#This Row],[CycleNumber]]&gt;1,OR(B1210="",טבלה1013[[#This Row],[CycleNumber]]&gt;B1208)),IF(OR(AND(טבלה1013[[#This Row],[LengthofCycle]]=28,F1208=28),AND(טבלה1013[[#This Row],[LengthofCycle]]=35,F1208=35)),1,""),"")</f>
        <v/>
      </c>
      <c r="J1209" s="1" t="str">
        <f>IF(AND(טבלה1013[[#This Row],[וסת השבוע]]=1,I1208=1,טבלה1013[[#This Row],[CycleNumber]]&gt;B1208),1,"")</f>
        <v/>
      </c>
      <c r="K1209" s="1" t="str">
        <f>IF(טבלה1013[[#This Row],[CycleNumber]]=1,"",IF(טבלה1013[[#This Row],[וסת השבוע]]=1,0,IF(K1208="","",IF(K1208=0,IF(טבלה1013[[#This Row],[LengthofCycle]]=28,0,1),IF(K1208=1,IF(טבלה1013[[#This Row],[LengthofCycle]]+F1208=28*2,0,2),IF(K1208=2,IF(טבלה1013[[#This Row],[LengthofCycle]]+F1208+F1207=28*3,0,3),""))))))</f>
        <v/>
      </c>
      <c r="L1209" s="1" t="str">
        <f>IF(טבלה1013[[#This Row],[וסת השבוע]]=1,IF(טבלה1013[[#This Row],[וסת השבוע וההפלגה ביחד]]=1,L1208+1,0),IF(AND(טבלה1013[[#This Row],[CycleNumber]]&gt;B1208,טבלה1013[[#This Row],[CycleNumber]]&gt;1),IF(טבלה1013[[#This Row],[וסת השבוע פעיל?]]&lt;&gt;"",L1208+1,""),""))</f>
        <v/>
      </c>
      <c r="M1209" s="1" t="str">
        <f>IF(AND(טבלה1013[[#This Row],[וסת השבוע פעיל?]]&lt;&gt;"",טבלה1013[[#This Row],[CycleNumber]]&lt;B1210,B1210&lt;&gt;"",טבלה1013[[#This Row],[וסת השבוע פעיל?]]&lt;3),IF(K1210=0,IF(AND(טבלה1013[[#This Row],[וסת השבוע פעיל?]]&gt;0,I1210=1),0,1),0),"")</f>
        <v/>
      </c>
      <c r="N1209" s="1" t="str">
        <f t="shared" si="96"/>
        <v/>
      </c>
      <c r="O1209" s="1" t="str">
        <f>IF(AND(טבלה1013[[#This Row],[חיזוי - שבוע]]=1,J1210=1),1,"")</f>
        <v/>
      </c>
      <c r="P1209" s="1" t="str">
        <f>IF(AND(טבלה1013[[#This Row],[חיזוי טוב עם הפלגה?]]=1,טבלה1013[[#This Row],[וסת קבוע אחרון]]&lt;&gt;28,X1208=1),1,"")</f>
        <v/>
      </c>
      <c r="Q1209" s="1" t="str">
        <f>IF(AND(טבלה1013[[#This Row],[וסת השבוע פעיל?]]&lt;3,OR(טבלה1013[[#This Row],[CycleNumber]]&gt;B1210,B1210="")),1,"")</f>
        <v/>
      </c>
      <c r="R1209" s="1">
        <f>IF(טבלה1013[[#This Row],[האישה קבעה וסת שבוע?]]=1,IF(טבלה1013[[#This Row],[וסת השבוע פעיל?]]&lt;3,1,0),"")</f>
        <v>0</v>
      </c>
      <c r="S12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09" s="1" t="str">
        <f t="shared" si="97"/>
        <v/>
      </c>
      <c r="U1209" s="1" t="str">
        <f t="shared" si="98"/>
        <v/>
      </c>
      <c r="V1209" s="1" t="str">
        <f t="shared" si="99"/>
        <v/>
      </c>
      <c r="W1209" s="1" t="str">
        <f>IF(טבלה1013[[#This Row],[3 הפלגות זהות]]="","",IF(טבלה1013[[#This Row],[3 הפלגות זהות]]=1,טבלה1013[[#This Row],[LengthofCycle]],W1208))</f>
        <v/>
      </c>
      <c r="X1209" s="1" t="str">
        <f>IF(טבלה1013[[#This Row],[וסת קבוע אחרון]]="","",IF(OR(טבלה1013[[#This Row],[LengthofCycle]]=טבלה1013[[#This Row],[וסת קבוע אחרון]],F1208=טבלה1013[[#This Row],[וסת קבוע אחרון]],F1207=טבלה1013[[#This Row],[וסת קבוע אחרון]]),1,0))</f>
        <v/>
      </c>
      <c r="Y1209" s="1" t="str">
        <f>IF(OR(טבלה1013[[#This Row],[הווסת פעיל?]]=0,טבלה1013[[#This Row],[הווסת פעיל?]]=""),"",SUM(Y1208,טבלה1013[[#This Row],[הווסת פעיל?]]))</f>
        <v/>
      </c>
      <c r="Z1209" s="1" t="str">
        <f>IF(AND(טבלה1013[[#This Row],[כמה מחזורים עד עקירה]]&lt;&gt;"",Y1210=""),טבלה1013[[#This Row],[כמה מחזורים עד עקירה]],"")</f>
        <v/>
      </c>
      <c r="AA1209" s="1" t="str">
        <f>IF(AND(טבלה1013[[#This Row],[הווסת פעיל?]]=1,טבלה1013[[#This Row],[וסת קבוע אחרון]]&lt;&gt;W1208),טבלה1013[[#This Row],[וסת קבוע אחרון]],"")</f>
        <v/>
      </c>
      <c r="AB1209" s="1" t="str">
        <f>IF(AND(טבלה1013[[#This Row],[הווסת פעיל?]]=1,X1208=0,טבלה1013[[#This Row],[וסת קבוע אחרון]]=W1208),טבלה1013[[#This Row],[וסת קבוע אחרון]],"")</f>
        <v/>
      </c>
      <c r="AC1209" s="1" t="str">
        <f>IF(AND(טבלה1013[[#This Row],[הווסת פעיל?]]=1,X1208=0,טבלה1013[[#This Row],[וסת קבוע אחרון]]&lt;&gt;W1208),1,"")</f>
        <v/>
      </c>
      <c r="AD1209" s="1" t="str">
        <f>IF(AND(טבלה1013[[#This Row],[הווסת פעיל?]]&lt;&gt;"",B1210=1),טבלה1013[[#This Row],[CycleNumber]],"")</f>
        <v/>
      </c>
      <c r="AE1209" s="1" t="str">
        <f>IF(AND(טבלה1013[[#This Row],[הווסת פעיל?]]&lt;&gt;"",X1208=""),טבלה1013[[#This Row],[CycleNumber]],"")</f>
        <v/>
      </c>
      <c r="AF1209" s="1" t="str">
        <f>IF(B1210=1,"",IF(טבלה1013[[#This Row],[הווסת פעיל?]]=1,IF(טבלה1013[[#This Row],[וסת קבוע אחרון]]=F1210,1,0),""))</f>
        <v/>
      </c>
      <c r="AG1209" s="1" t="str">
        <f>IF(B1210=1,"",IF(טבלה1013[[#This Row],[הווסת פעיל?]]=1,IF(OR(טבלה1013[[#This Row],[וסת קבוע אחרון]]=F1210,F1210=טבלה1013[[#This Row],[LengthofCycle]]),1,0),""))</f>
        <v/>
      </c>
      <c r="AH1209" s="1" t="str">
        <f>IF(B1210=1,"",IF(טבלה1013[[#This Row],[הווסת פעיל?]]=1,IF(OR(טבלה1013[[#This Row],[וסת קבוע אחרון]]=F1210,F1210=טבלה1013[[#This Row],[LengthofCycle]],AND(טבלה1013[[#This Row],[LengthofCycle]]&lt;&gt;טבלה1013[[#This Row],[וסת קבוע אחרון]],OR(F1210=28,F1210=29))),1,0),""))</f>
        <v/>
      </c>
      <c r="AI1209" s="1" t="str">
        <f>IF(AND(טבלה1013[[#This Row],[הווסת פעיל?]]=1,B1210=1),1,"")</f>
        <v/>
      </c>
      <c r="AJ1209" s="4">
        <f>IF(AND(טבלה1013[[#This Row],[הווסת פעיל?]]&lt;&gt;1,B1210&lt;&gt;1,B1210&lt;&gt;""),IF(טבלה1013[[#This Row],[LengthofCycle]]=F1210,1,0),"")</f>
        <v>0</v>
      </c>
      <c r="AK1209" s="4">
        <f>IF(AND(טבלה1013[[#This Row],[הווסת פעיל?]]&lt;&gt;1,B1210&lt;&gt;1,B1210&lt;&gt;""),IF(OR(טבלה1013[[#This Row],[LengthofCycle]]=F1210,F1210=29),1,0),"")</f>
        <v>0</v>
      </c>
      <c r="AL1209" s="4">
        <f>IF(AND(טבלה1013[[#This Row],[הווסת פעיל?]]&lt;&gt;1,B1210&lt;&gt;1,B1210&lt;&gt;""),IF(OR(טבלה1013[[#This Row],[LengthofCycle]]=F1210,F1210=29,F1210=28),1,0),"")</f>
        <v>0</v>
      </c>
    </row>
    <row r="1210" spans="1:38" x14ac:dyDescent="0.25">
      <c r="A1210" s="1" t="s">
        <v>155</v>
      </c>
      <c r="B1210" s="1">
        <v>3</v>
      </c>
      <c r="C1210" s="1">
        <v>0</v>
      </c>
      <c r="D1210" s="1">
        <v>1</v>
      </c>
      <c r="E1210" s="1">
        <v>0</v>
      </c>
      <c r="F1210" s="1">
        <v>26</v>
      </c>
      <c r="G1210" s="1">
        <f>טבלה1013[[#This Row],[LengthofCycle]]+1</f>
        <v>27</v>
      </c>
      <c r="H1210" s="1">
        <f>IF(IFERROR(LOOKUP(טבלה1013[[#This Row],[ClientID]],קביעויות[השבוע]),FALSE)=טבלה1013[[#This Row],[ClientID]],1,"")</f>
        <v>1</v>
      </c>
      <c r="I1210" s="1" t="str">
        <f>IF(AND(טבלה1013[[#This Row],[CycleNumber]]&gt;1,OR(B1211="",טבלה1013[[#This Row],[CycleNumber]]&gt;B1209)),IF(OR(AND(טבלה1013[[#This Row],[LengthofCycle]]=28,F1209=28),AND(טבלה1013[[#This Row],[LengthofCycle]]=35,F1209=35)),1,""),"")</f>
        <v/>
      </c>
      <c r="J1210" s="1" t="str">
        <f>IF(AND(טבלה1013[[#This Row],[וסת השבוע]]=1,I1209=1,טבלה1013[[#This Row],[CycleNumber]]&gt;B1209),1,"")</f>
        <v/>
      </c>
      <c r="K1210" s="1" t="str">
        <f>IF(טבלה1013[[#This Row],[CycleNumber]]=1,"",IF(טבלה1013[[#This Row],[וסת השבוע]]=1,0,IF(K1209="","",IF(K1209=0,IF(טבלה1013[[#This Row],[LengthofCycle]]=28,0,1),IF(K1209=1,IF(טבלה1013[[#This Row],[LengthofCycle]]+F1209=28*2,0,2),IF(K1209=2,IF(טבלה1013[[#This Row],[LengthofCycle]]+F1209+F1208=28*3,0,3),""))))))</f>
        <v/>
      </c>
      <c r="L1210" s="1" t="str">
        <f>IF(טבלה1013[[#This Row],[וסת השבוע]]=1,IF(טבלה1013[[#This Row],[וסת השבוע וההפלגה ביחד]]=1,L1209+1,0),IF(AND(טבלה1013[[#This Row],[CycleNumber]]&gt;B1209,טבלה1013[[#This Row],[CycleNumber]]&gt;1),IF(טבלה1013[[#This Row],[וסת השבוע פעיל?]]&lt;&gt;"",L1209+1,""),""))</f>
        <v/>
      </c>
      <c r="M1210" s="1" t="str">
        <f>IF(AND(טבלה1013[[#This Row],[וסת השבוע פעיל?]]&lt;&gt;"",טבלה1013[[#This Row],[CycleNumber]]&lt;B1211,B1211&lt;&gt;"",טבלה1013[[#This Row],[וסת השבוע פעיל?]]&lt;3),IF(K1211=0,IF(AND(טבלה1013[[#This Row],[וסת השבוע פעיל?]]&gt;0,I1211=1),0,1),0),"")</f>
        <v/>
      </c>
      <c r="N1210" s="1" t="str">
        <f t="shared" si="96"/>
        <v/>
      </c>
      <c r="O1210" s="1" t="str">
        <f>IF(AND(טבלה1013[[#This Row],[חיזוי - שבוע]]=1,J1211=1),1,"")</f>
        <v/>
      </c>
      <c r="P1210" s="1" t="str">
        <f>IF(AND(טבלה1013[[#This Row],[חיזוי טוב עם הפלגה?]]=1,טבלה1013[[#This Row],[וסת קבוע אחרון]]&lt;&gt;28,X1209=1),1,"")</f>
        <v/>
      </c>
      <c r="Q1210" s="1" t="str">
        <f>IF(AND(טבלה1013[[#This Row],[וסת השבוע פעיל?]]&lt;3,OR(טבלה1013[[#This Row],[CycleNumber]]&gt;B1211,B1211="")),1,"")</f>
        <v/>
      </c>
      <c r="R1210" s="1">
        <f>IF(טבלה1013[[#This Row],[האישה קבעה וסת שבוע?]]=1,IF(טבלה1013[[#This Row],[וסת השבוע פעיל?]]&lt;3,1,0),"")</f>
        <v>0</v>
      </c>
      <c r="S12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0" s="1">
        <f t="shared" si="97"/>
        <v>0</v>
      </c>
      <c r="U1210" s="1" t="str">
        <f t="shared" si="98"/>
        <v/>
      </c>
      <c r="V1210" s="1" t="str">
        <f t="shared" si="99"/>
        <v/>
      </c>
      <c r="W1210" s="1" t="str">
        <f>IF(טבלה1013[[#This Row],[3 הפלגות זהות]]="","",IF(טבלה1013[[#This Row],[3 הפלגות זהות]]=1,טבלה1013[[#This Row],[LengthofCycle]],W1209))</f>
        <v/>
      </c>
      <c r="X1210" s="1" t="str">
        <f>IF(טבלה1013[[#This Row],[וסת קבוע אחרון]]="","",IF(OR(טבלה1013[[#This Row],[LengthofCycle]]=טבלה1013[[#This Row],[וסת קבוע אחרון]],F1209=טבלה1013[[#This Row],[וסת קבוע אחרון]],F1208=טבלה1013[[#This Row],[וסת קבוע אחרון]]),1,0))</f>
        <v/>
      </c>
      <c r="Y1210" s="1" t="str">
        <f>IF(OR(טבלה1013[[#This Row],[הווסת פעיל?]]=0,טבלה1013[[#This Row],[הווסת פעיל?]]=""),"",SUM(Y1209,טבלה1013[[#This Row],[הווסת פעיל?]]))</f>
        <v/>
      </c>
      <c r="Z1210" s="1" t="str">
        <f>IF(AND(טבלה1013[[#This Row],[כמה מחזורים עד עקירה]]&lt;&gt;"",Y1211=""),טבלה1013[[#This Row],[כמה מחזורים עד עקירה]],"")</f>
        <v/>
      </c>
      <c r="AA1210" s="1" t="str">
        <f>IF(AND(טבלה1013[[#This Row],[הווסת פעיל?]]=1,טבלה1013[[#This Row],[וסת קבוע אחרון]]&lt;&gt;W1209),טבלה1013[[#This Row],[וסת קבוע אחרון]],"")</f>
        <v/>
      </c>
      <c r="AB1210" s="1" t="str">
        <f>IF(AND(טבלה1013[[#This Row],[הווסת פעיל?]]=1,X1209=0,טבלה1013[[#This Row],[וסת קבוע אחרון]]=W1209),טבלה1013[[#This Row],[וסת קבוע אחרון]],"")</f>
        <v/>
      </c>
      <c r="AC1210" s="1" t="str">
        <f>IF(AND(טבלה1013[[#This Row],[הווסת פעיל?]]=1,X1209=0,טבלה1013[[#This Row],[וסת קבוע אחרון]]&lt;&gt;W1209),1,"")</f>
        <v/>
      </c>
      <c r="AD1210" s="1" t="str">
        <f>IF(AND(טבלה1013[[#This Row],[הווסת פעיל?]]&lt;&gt;"",B1211=1),טבלה1013[[#This Row],[CycleNumber]],"")</f>
        <v/>
      </c>
      <c r="AE1210" s="1" t="str">
        <f>IF(AND(טבלה1013[[#This Row],[הווסת פעיל?]]&lt;&gt;"",X1209=""),טבלה1013[[#This Row],[CycleNumber]],"")</f>
        <v/>
      </c>
      <c r="AF1210" s="1" t="str">
        <f>IF(B1211=1,"",IF(טבלה1013[[#This Row],[הווסת פעיל?]]=1,IF(טבלה1013[[#This Row],[וסת קבוע אחרון]]=F1211,1,0),""))</f>
        <v/>
      </c>
      <c r="AG1210" s="1" t="str">
        <f>IF(B1211=1,"",IF(טבלה1013[[#This Row],[הווסת פעיל?]]=1,IF(OR(טבלה1013[[#This Row],[וסת קבוע אחרון]]=F1211,F1211=טבלה1013[[#This Row],[LengthofCycle]]),1,0),""))</f>
        <v/>
      </c>
      <c r="AH1210" s="1" t="str">
        <f>IF(B1211=1,"",IF(טבלה1013[[#This Row],[הווסת פעיל?]]=1,IF(OR(טבלה1013[[#This Row],[וסת קבוע אחרון]]=F1211,F1211=טבלה1013[[#This Row],[LengthofCycle]],AND(טבלה1013[[#This Row],[LengthofCycle]]&lt;&gt;טבלה1013[[#This Row],[וסת קבוע אחרון]],OR(F1211=28,F1211=29))),1,0),""))</f>
        <v/>
      </c>
      <c r="AI1210" s="1" t="str">
        <f>IF(AND(טבלה1013[[#This Row],[הווסת פעיל?]]=1,B1211=1),1,"")</f>
        <v/>
      </c>
      <c r="AJ1210" s="4">
        <f>IF(AND(טבלה1013[[#This Row],[הווסת פעיל?]]&lt;&gt;1,B1211&lt;&gt;1,B1211&lt;&gt;""),IF(טבלה1013[[#This Row],[LengthofCycle]]=F1211,1,0),"")</f>
        <v>0</v>
      </c>
      <c r="AK1210" s="4">
        <f>IF(AND(טבלה1013[[#This Row],[הווסת פעיל?]]&lt;&gt;1,B1211&lt;&gt;1,B1211&lt;&gt;""),IF(OR(טבלה1013[[#This Row],[LengthofCycle]]=F1211,F1211=29),1,0),"")</f>
        <v>0</v>
      </c>
      <c r="AL1210" s="4">
        <f>IF(AND(טבלה1013[[#This Row],[הווסת פעיל?]]&lt;&gt;1,B1211&lt;&gt;1,B1211&lt;&gt;""),IF(OR(טבלה1013[[#This Row],[LengthofCycle]]=F1211,F1211=29,F1211=28),1,0),"")</f>
        <v>0</v>
      </c>
    </row>
    <row r="1211" spans="1:38" x14ac:dyDescent="0.25">
      <c r="A1211" s="1" t="s">
        <v>155</v>
      </c>
      <c r="B1211" s="1">
        <v>4</v>
      </c>
      <c r="C1211" s="1">
        <v>0</v>
      </c>
      <c r="D1211" s="1">
        <v>1</v>
      </c>
      <c r="E1211" s="1">
        <v>0</v>
      </c>
      <c r="F1211" s="1">
        <v>27</v>
      </c>
      <c r="G1211" s="1">
        <f>טבלה1013[[#This Row],[LengthofCycle]]+1</f>
        <v>28</v>
      </c>
      <c r="H1211" s="1">
        <f>IF(IFERROR(LOOKUP(טבלה1013[[#This Row],[ClientID]],קביעויות[השבוע]),FALSE)=טבלה1013[[#This Row],[ClientID]],1,"")</f>
        <v>1</v>
      </c>
      <c r="I1211" s="1" t="str">
        <f>IF(AND(טבלה1013[[#This Row],[CycleNumber]]&gt;1,OR(B1212="",טבלה1013[[#This Row],[CycleNumber]]&gt;B1210)),IF(OR(AND(טבלה1013[[#This Row],[LengthofCycle]]=28,F1210=28),AND(טבלה1013[[#This Row],[LengthofCycle]]=35,F1210=35)),1,""),"")</f>
        <v/>
      </c>
      <c r="J1211" s="1" t="str">
        <f>IF(AND(טבלה1013[[#This Row],[וסת השבוע]]=1,I1210=1,טבלה1013[[#This Row],[CycleNumber]]&gt;B1210),1,"")</f>
        <v/>
      </c>
      <c r="K1211" s="1" t="str">
        <f>IF(טבלה1013[[#This Row],[CycleNumber]]=1,"",IF(טבלה1013[[#This Row],[וסת השבוע]]=1,0,IF(K1210="","",IF(K1210=0,IF(טבלה1013[[#This Row],[LengthofCycle]]=28,0,1),IF(K1210=1,IF(טבלה1013[[#This Row],[LengthofCycle]]+F1210=28*2,0,2),IF(K1210=2,IF(טבלה1013[[#This Row],[LengthofCycle]]+F1210+F1209=28*3,0,3),""))))))</f>
        <v/>
      </c>
      <c r="L1211" s="1" t="str">
        <f>IF(טבלה1013[[#This Row],[וסת השבוע]]=1,IF(טבלה1013[[#This Row],[וסת השבוע וההפלגה ביחד]]=1,L1210+1,0),IF(AND(טבלה1013[[#This Row],[CycleNumber]]&gt;B1210,טבלה1013[[#This Row],[CycleNumber]]&gt;1),IF(טבלה1013[[#This Row],[וסת השבוע פעיל?]]&lt;&gt;"",L1210+1,""),""))</f>
        <v/>
      </c>
      <c r="M1211" s="1" t="str">
        <f>IF(AND(טבלה1013[[#This Row],[וסת השבוע פעיל?]]&lt;&gt;"",טבלה1013[[#This Row],[CycleNumber]]&lt;B1212,B1212&lt;&gt;"",טבלה1013[[#This Row],[וסת השבוע פעיל?]]&lt;3),IF(K1212=0,IF(AND(טבלה1013[[#This Row],[וסת השבוע פעיל?]]&gt;0,I1212=1),0,1),0),"")</f>
        <v/>
      </c>
      <c r="N1211" s="1" t="str">
        <f t="shared" si="96"/>
        <v/>
      </c>
      <c r="O1211" s="1" t="str">
        <f>IF(AND(טבלה1013[[#This Row],[חיזוי - שבוע]]=1,J1212=1),1,"")</f>
        <v/>
      </c>
      <c r="P1211" s="1" t="str">
        <f>IF(AND(טבלה1013[[#This Row],[חיזוי טוב עם הפלגה?]]=1,טבלה1013[[#This Row],[וסת קבוע אחרון]]&lt;&gt;28,X1210=1),1,"")</f>
        <v/>
      </c>
      <c r="Q1211" s="1" t="str">
        <f>IF(AND(טבלה1013[[#This Row],[וסת השבוע פעיל?]]&lt;3,OR(טבלה1013[[#This Row],[CycleNumber]]&gt;B1212,B1212="")),1,"")</f>
        <v/>
      </c>
      <c r="R1211" s="1">
        <f>IF(טבלה1013[[#This Row],[האישה קבעה וסת שבוע?]]=1,IF(טבלה1013[[#This Row],[וסת השבוע פעיל?]]&lt;3,1,0),"")</f>
        <v>0</v>
      </c>
      <c r="S12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1" s="1">
        <f t="shared" si="97"/>
        <v>0</v>
      </c>
      <c r="U1211" s="1">
        <f t="shared" si="98"/>
        <v>0</v>
      </c>
      <c r="V1211" s="1" t="str">
        <f t="shared" si="99"/>
        <v/>
      </c>
      <c r="W1211" s="1" t="str">
        <f>IF(טבלה1013[[#This Row],[3 הפלגות זהות]]="","",IF(טבלה1013[[#This Row],[3 הפלגות זהות]]=1,טבלה1013[[#This Row],[LengthofCycle]],W1210))</f>
        <v/>
      </c>
      <c r="X1211" s="1" t="str">
        <f>IF(טבלה1013[[#This Row],[וסת קבוע אחרון]]="","",IF(OR(טבלה1013[[#This Row],[LengthofCycle]]=טבלה1013[[#This Row],[וסת קבוע אחרון]],F1210=טבלה1013[[#This Row],[וסת קבוע אחרון]],F1209=טבלה1013[[#This Row],[וסת קבוע אחרון]]),1,0))</f>
        <v/>
      </c>
      <c r="Y1211" s="1" t="str">
        <f>IF(OR(טבלה1013[[#This Row],[הווסת פעיל?]]=0,טבלה1013[[#This Row],[הווסת פעיל?]]=""),"",SUM(Y1210,טבלה1013[[#This Row],[הווסת פעיל?]]))</f>
        <v/>
      </c>
      <c r="Z1211" s="1" t="str">
        <f>IF(AND(טבלה1013[[#This Row],[כמה מחזורים עד עקירה]]&lt;&gt;"",Y1212=""),טבלה1013[[#This Row],[כמה מחזורים עד עקירה]],"")</f>
        <v/>
      </c>
      <c r="AA1211" s="1" t="str">
        <f>IF(AND(טבלה1013[[#This Row],[הווסת פעיל?]]=1,טבלה1013[[#This Row],[וסת קבוע אחרון]]&lt;&gt;W1210),טבלה1013[[#This Row],[וסת קבוע אחרון]],"")</f>
        <v/>
      </c>
      <c r="AB1211" s="1" t="str">
        <f>IF(AND(טבלה1013[[#This Row],[הווסת פעיל?]]=1,X1210=0,טבלה1013[[#This Row],[וסת קבוע אחרון]]=W1210),טבלה1013[[#This Row],[וסת קבוע אחרון]],"")</f>
        <v/>
      </c>
      <c r="AC1211" s="1" t="str">
        <f>IF(AND(טבלה1013[[#This Row],[הווסת פעיל?]]=1,X1210=0,טבלה1013[[#This Row],[וסת קבוע אחרון]]&lt;&gt;W1210),1,"")</f>
        <v/>
      </c>
      <c r="AD1211" s="1" t="str">
        <f>IF(AND(טבלה1013[[#This Row],[הווסת פעיל?]]&lt;&gt;"",B1212=1),טבלה1013[[#This Row],[CycleNumber]],"")</f>
        <v/>
      </c>
      <c r="AE1211" s="1" t="str">
        <f>IF(AND(טבלה1013[[#This Row],[הווסת פעיל?]]&lt;&gt;"",X1210=""),טבלה1013[[#This Row],[CycleNumber]],"")</f>
        <v/>
      </c>
      <c r="AF1211" s="1" t="str">
        <f>IF(B1212=1,"",IF(טבלה1013[[#This Row],[הווסת פעיל?]]=1,IF(טבלה1013[[#This Row],[וסת קבוע אחרון]]=F1212,1,0),""))</f>
        <v/>
      </c>
      <c r="AG1211" s="1" t="str">
        <f>IF(B1212=1,"",IF(טבלה1013[[#This Row],[הווסת פעיל?]]=1,IF(OR(טבלה1013[[#This Row],[וסת קבוע אחרון]]=F1212,F1212=טבלה1013[[#This Row],[LengthofCycle]]),1,0),""))</f>
        <v/>
      </c>
      <c r="AH1211" s="1" t="str">
        <f>IF(B1212=1,"",IF(טבלה1013[[#This Row],[הווסת פעיל?]]=1,IF(OR(טבלה1013[[#This Row],[וסת קבוע אחרון]]=F1212,F1212=טבלה1013[[#This Row],[LengthofCycle]],AND(טבלה1013[[#This Row],[LengthofCycle]]&lt;&gt;טבלה1013[[#This Row],[וסת קבוע אחרון]],OR(F1212=28,F1212=29))),1,0),""))</f>
        <v/>
      </c>
      <c r="AI1211" s="1" t="str">
        <f>IF(AND(טבלה1013[[#This Row],[הווסת פעיל?]]=1,B1212=1),1,"")</f>
        <v/>
      </c>
      <c r="AJ1211" s="4">
        <f>IF(AND(טבלה1013[[#This Row],[הווסת פעיל?]]&lt;&gt;1,B1212&lt;&gt;1,B1212&lt;&gt;""),IF(טבלה1013[[#This Row],[LengthofCycle]]=F1212,1,0),"")</f>
        <v>0</v>
      </c>
      <c r="AK1211" s="4">
        <f>IF(AND(טבלה1013[[#This Row],[הווסת פעיל?]]&lt;&gt;1,B1212&lt;&gt;1,B1212&lt;&gt;""),IF(OR(טבלה1013[[#This Row],[LengthofCycle]]=F1212,F1212=29),1,0),"")</f>
        <v>0</v>
      </c>
      <c r="AL1211" s="4">
        <f>IF(AND(טבלה1013[[#This Row],[הווסת פעיל?]]&lt;&gt;1,B1212&lt;&gt;1,B1212&lt;&gt;""),IF(OR(טבלה1013[[#This Row],[LengthofCycle]]=F1212,F1212=29,F1212=28),1,0),"")</f>
        <v>0</v>
      </c>
    </row>
    <row r="1212" spans="1:38" x14ac:dyDescent="0.25">
      <c r="A1212" s="1" t="s">
        <v>155</v>
      </c>
      <c r="B1212" s="1">
        <v>5</v>
      </c>
      <c r="C1212" s="1">
        <v>0</v>
      </c>
      <c r="D1212" s="1">
        <v>0</v>
      </c>
      <c r="E1212" s="1">
        <v>0</v>
      </c>
      <c r="F1212" s="1">
        <v>26</v>
      </c>
      <c r="G1212" s="1">
        <f>טבלה1013[[#This Row],[LengthofCycle]]+1</f>
        <v>27</v>
      </c>
      <c r="H1212" s="1">
        <f>IF(IFERROR(LOOKUP(טבלה1013[[#This Row],[ClientID]],קביעויות[השבוע]),FALSE)=טבלה1013[[#This Row],[ClientID]],1,"")</f>
        <v>1</v>
      </c>
      <c r="I1212" s="1" t="str">
        <f>IF(AND(טבלה1013[[#This Row],[CycleNumber]]&gt;1,OR(B1213="",טבלה1013[[#This Row],[CycleNumber]]&gt;B1211)),IF(OR(AND(טבלה1013[[#This Row],[LengthofCycle]]=28,F1211=28),AND(טבלה1013[[#This Row],[LengthofCycle]]=35,F1211=35)),1,""),"")</f>
        <v/>
      </c>
      <c r="J1212" s="1" t="str">
        <f>IF(AND(טבלה1013[[#This Row],[וסת השבוע]]=1,I1211=1,טבלה1013[[#This Row],[CycleNumber]]&gt;B1211),1,"")</f>
        <v/>
      </c>
      <c r="K1212" s="1" t="str">
        <f>IF(טבלה1013[[#This Row],[CycleNumber]]=1,"",IF(טבלה1013[[#This Row],[וסת השבוע]]=1,0,IF(K1211="","",IF(K1211=0,IF(טבלה1013[[#This Row],[LengthofCycle]]=28,0,1),IF(K1211=1,IF(טבלה1013[[#This Row],[LengthofCycle]]+F1211=28*2,0,2),IF(K1211=2,IF(טבלה1013[[#This Row],[LengthofCycle]]+F1211+F1210=28*3,0,3),""))))))</f>
        <v/>
      </c>
      <c r="L1212" s="1" t="str">
        <f>IF(טבלה1013[[#This Row],[וסת השבוע]]=1,IF(טבלה1013[[#This Row],[וסת השבוע וההפלגה ביחד]]=1,L1211+1,0),IF(AND(טבלה1013[[#This Row],[CycleNumber]]&gt;B1211,טבלה1013[[#This Row],[CycleNumber]]&gt;1),IF(טבלה1013[[#This Row],[וסת השבוע פעיל?]]&lt;&gt;"",L1211+1,""),""))</f>
        <v/>
      </c>
      <c r="M1212" s="1" t="str">
        <f>IF(AND(טבלה1013[[#This Row],[וסת השבוע פעיל?]]&lt;&gt;"",טבלה1013[[#This Row],[CycleNumber]]&lt;B1213,B1213&lt;&gt;"",טבלה1013[[#This Row],[וסת השבוע פעיל?]]&lt;3),IF(K1213=0,IF(AND(טבלה1013[[#This Row],[וסת השבוע פעיל?]]&gt;0,I1213=1),0,1),0),"")</f>
        <v/>
      </c>
      <c r="N1212" s="1" t="str">
        <f t="shared" si="96"/>
        <v/>
      </c>
      <c r="O1212" s="1" t="str">
        <f>IF(AND(טבלה1013[[#This Row],[חיזוי - שבוע]]=1,J1213=1),1,"")</f>
        <v/>
      </c>
      <c r="P1212" s="1" t="str">
        <f>IF(AND(טבלה1013[[#This Row],[חיזוי טוב עם הפלגה?]]=1,טבלה1013[[#This Row],[וסת קבוע אחרון]]&lt;&gt;28,X1211=1),1,"")</f>
        <v/>
      </c>
      <c r="Q1212" s="1" t="str">
        <f>IF(AND(טבלה1013[[#This Row],[וסת השבוע פעיל?]]&lt;3,OR(טבלה1013[[#This Row],[CycleNumber]]&gt;B1213,B1213="")),1,"")</f>
        <v/>
      </c>
      <c r="R1212" s="1">
        <f>IF(טבלה1013[[#This Row],[האישה קבעה וסת שבוע?]]=1,IF(טבלה1013[[#This Row],[וסת השבוע פעיל?]]&lt;3,1,0),"")</f>
        <v>0</v>
      </c>
      <c r="S12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2" s="1">
        <f t="shared" si="97"/>
        <v>0</v>
      </c>
      <c r="U1212" s="1">
        <f t="shared" si="98"/>
        <v>0</v>
      </c>
      <c r="V1212" s="1">
        <f t="shared" si="99"/>
        <v>0</v>
      </c>
      <c r="W1212" s="1" t="str">
        <f>IF(טבלה1013[[#This Row],[3 הפלגות זהות]]="","",IF(טבלה1013[[#This Row],[3 הפלגות זהות]]=1,טבלה1013[[#This Row],[LengthofCycle]],W1211))</f>
        <v/>
      </c>
      <c r="X1212" s="1" t="str">
        <f>IF(טבלה1013[[#This Row],[וסת קבוע אחרון]]="","",IF(OR(טבלה1013[[#This Row],[LengthofCycle]]=טבלה1013[[#This Row],[וסת קבוע אחרון]],F1211=טבלה1013[[#This Row],[וסת קבוע אחרון]],F1210=טבלה1013[[#This Row],[וסת קבוע אחרון]]),1,0))</f>
        <v/>
      </c>
      <c r="Y1212" s="1" t="str">
        <f>IF(OR(טבלה1013[[#This Row],[הווסת פעיל?]]=0,טבלה1013[[#This Row],[הווסת פעיל?]]=""),"",SUM(Y1211,טבלה1013[[#This Row],[הווסת פעיל?]]))</f>
        <v/>
      </c>
      <c r="Z1212" s="1" t="str">
        <f>IF(AND(טבלה1013[[#This Row],[כמה מחזורים עד עקירה]]&lt;&gt;"",Y1213=""),טבלה1013[[#This Row],[כמה מחזורים עד עקירה]],"")</f>
        <v/>
      </c>
      <c r="AA1212" s="1" t="str">
        <f>IF(AND(טבלה1013[[#This Row],[הווסת פעיל?]]=1,טבלה1013[[#This Row],[וסת קבוע אחרון]]&lt;&gt;W1211),טבלה1013[[#This Row],[וסת קבוע אחרון]],"")</f>
        <v/>
      </c>
      <c r="AB1212" s="1" t="str">
        <f>IF(AND(טבלה1013[[#This Row],[הווסת פעיל?]]=1,X1211=0,טבלה1013[[#This Row],[וסת קבוע אחרון]]=W1211),טבלה1013[[#This Row],[וסת קבוע אחרון]],"")</f>
        <v/>
      </c>
      <c r="AC1212" s="1" t="str">
        <f>IF(AND(טבלה1013[[#This Row],[הווסת פעיל?]]=1,X1211=0,טבלה1013[[#This Row],[וסת קבוע אחרון]]&lt;&gt;W1211),1,"")</f>
        <v/>
      </c>
      <c r="AD1212" s="1" t="str">
        <f>IF(AND(טבלה1013[[#This Row],[הווסת פעיל?]]&lt;&gt;"",B1213=1),טבלה1013[[#This Row],[CycleNumber]],"")</f>
        <v/>
      </c>
      <c r="AE1212" s="1" t="str">
        <f>IF(AND(טבלה1013[[#This Row],[הווסת פעיל?]]&lt;&gt;"",X1211=""),טבלה1013[[#This Row],[CycleNumber]],"")</f>
        <v/>
      </c>
      <c r="AF1212" s="1" t="str">
        <f>IF(B1213=1,"",IF(טבלה1013[[#This Row],[הווסת פעיל?]]=1,IF(טבלה1013[[#This Row],[וסת קבוע אחרון]]=F1213,1,0),""))</f>
        <v/>
      </c>
      <c r="AG1212" s="1" t="str">
        <f>IF(B1213=1,"",IF(טבלה1013[[#This Row],[הווסת פעיל?]]=1,IF(OR(טבלה1013[[#This Row],[וסת קבוע אחרון]]=F1213,F1213=טבלה1013[[#This Row],[LengthofCycle]]),1,0),""))</f>
        <v/>
      </c>
      <c r="AH1212" s="1" t="str">
        <f>IF(B1213=1,"",IF(טבלה1013[[#This Row],[הווסת פעיל?]]=1,IF(OR(טבלה1013[[#This Row],[וסת קבוע אחרון]]=F1213,F1213=טבלה1013[[#This Row],[LengthofCycle]],AND(טבלה1013[[#This Row],[LengthofCycle]]&lt;&gt;טבלה1013[[#This Row],[וסת קבוע אחרון]],OR(F1213=28,F1213=29))),1,0),""))</f>
        <v/>
      </c>
      <c r="AI1212" s="1" t="str">
        <f>IF(AND(טבלה1013[[#This Row],[הווסת פעיל?]]=1,B1213=1),1,"")</f>
        <v/>
      </c>
      <c r="AJ1212" s="4">
        <f>IF(AND(טבלה1013[[#This Row],[הווסת פעיל?]]&lt;&gt;1,B1213&lt;&gt;1,B1213&lt;&gt;""),IF(טבלה1013[[#This Row],[LengthofCycle]]=F1213,1,0),"")</f>
        <v>1</v>
      </c>
      <c r="AK1212" s="4">
        <f>IF(AND(טבלה1013[[#This Row],[הווסת פעיל?]]&lt;&gt;1,B1213&lt;&gt;1,B1213&lt;&gt;""),IF(OR(טבלה1013[[#This Row],[LengthofCycle]]=F1213,F1213=29),1,0),"")</f>
        <v>1</v>
      </c>
      <c r="AL1212" s="4">
        <f>IF(AND(טבלה1013[[#This Row],[הווסת פעיל?]]&lt;&gt;1,B1213&lt;&gt;1,B1213&lt;&gt;""),IF(OR(טבלה1013[[#This Row],[LengthofCycle]]=F1213,F1213=29,F1213=28),1,0),"")</f>
        <v>1</v>
      </c>
    </row>
    <row r="1213" spans="1:38" x14ac:dyDescent="0.25">
      <c r="A1213" s="1" t="s">
        <v>155</v>
      </c>
      <c r="B1213" s="1">
        <v>6</v>
      </c>
      <c r="C1213" s="1">
        <v>0</v>
      </c>
      <c r="D1213" s="1">
        <v>1</v>
      </c>
      <c r="E1213" s="1">
        <v>0</v>
      </c>
      <c r="F1213" s="1">
        <v>26</v>
      </c>
      <c r="G1213" s="1">
        <f>טבלה1013[[#This Row],[LengthofCycle]]+1</f>
        <v>27</v>
      </c>
      <c r="H1213" s="1">
        <f>IF(IFERROR(LOOKUP(טבלה1013[[#This Row],[ClientID]],קביעויות[השבוע]),FALSE)=טבלה1013[[#This Row],[ClientID]],1,"")</f>
        <v>1</v>
      </c>
      <c r="I1213" s="1" t="str">
        <f>IF(AND(טבלה1013[[#This Row],[CycleNumber]]&gt;1,OR(B1214="",טבלה1013[[#This Row],[CycleNumber]]&gt;B1212)),IF(OR(AND(טבלה1013[[#This Row],[LengthofCycle]]=28,F1212=28),AND(טבלה1013[[#This Row],[LengthofCycle]]=35,F1212=35)),1,""),"")</f>
        <v/>
      </c>
      <c r="J1213" s="1" t="str">
        <f>IF(AND(טבלה1013[[#This Row],[וסת השבוע]]=1,I1212=1,טבלה1013[[#This Row],[CycleNumber]]&gt;B1212),1,"")</f>
        <v/>
      </c>
      <c r="K1213" s="1" t="str">
        <f>IF(טבלה1013[[#This Row],[CycleNumber]]=1,"",IF(טבלה1013[[#This Row],[וסת השבוע]]=1,0,IF(K1212="","",IF(K1212=0,IF(טבלה1013[[#This Row],[LengthofCycle]]=28,0,1),IF(K1212=1,IF(טבלה1013[[#This Row],[LengthofCycle]]+F1212=28*2,0,2),IF(K1212=2,IF(טבלה1013[[#This Row],[LengthofCycle]]+F1212+F1211=28*3,0,3),""))))))</f>
        <v/>
      </c>
      <c r="L1213" s="1" t="str">
        <f>IF(טבלה1013[[#This Row],[וסת השבוע]]=1,IF(טבלה1013[[#This Row],[וסת השבוע וההפלגה ביחד]]=1,L1212+1,0),IF(AND(טבלה1013[[#This Row],[CycleNumber]]&gt;B1212,טבלה1013[[#This Row],[CycleNumber]]&gt;1),IF(טבלה1013[[#This Row],[וסת השבוע פעיל?]]&lt;&gt;"",L1212+1,""),""))</f>
        <v/>
      </c>
      <c r="M1213" s="1" t="str">
        <f>IF(AND(טבלה1013[[#This Row],[וסת השבוע פעיל?]]&lt;&gt;"",טבלה1013[[#This Row],[CycleNumber]]&lt;B1214,B1214&lt;&gt;"",טבלה1013[[#This Row],[וסת השבוע פעיל?]]&lt;3),IF(K1214=0,IF(AND(טבלה1013[[#This Row],[וסת השבוע פעיל?]]&gt;0,I1214=1),0,1),0),"")</f>
        <v/>
      </c>
      <c r="N1213" s="1" t="str">
        <f t="shared" si="96"/>
        <v/>
      </c>
      <c r="O1213" s="1" t="str">
        <f>IF(AND(טבלה1013[[#This Row],[חיזוי - שבוע]]=1,J1214=1),1,"")</f>
        <v/>
      </c>
      <c r="P1213" s="1" t="str">
        <f>IF(AND(טבלה1013[[#This Row],[חיזוי טוב עם הפלגה?]]=1,טבלה1013[[#This Row],[וסת קבוע אחרון]]&lt;&gt;28,X1212=1),1,"")</f>
        <v/>
      </c>
      <c r="Q1213" s="1" t="str">
        <f>IF(AND(טבלה1013[[#This Row],[וסת השבוע פעיל?]]&lt;3,OR(טבלה1013[[#This Row],[CycleNumber]]&gt;B1214,B1214="")),1,"")</f>
        <v/>
      </c>
      <c r="R1213" s="1">
        <f>IF(טבלה1013[[#This Row],[האישה קבעה וסת שבוע?]]=1,IF(טבלה1013[[#This Row],[וסת השבוע פעיל?]]&lt;3,1,0),"")</f>
        <v>0</v>
      </c>
      <c r="S12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3" s="1">
        <f t="shared" si="97"/>
        <v>0</v>
      </c>
      <c r="U1213" s="1">
        <f t="shared" si="98"/>
        <v>0</v>
      </c>
      <c r="V1213" s="1">
        <f t="shared" si="99"/>
        <v>0</v>
      </c>
      <c r="W1213" s="1" t="str">
        <f>IF(טבלה1013[[#This Row],[3 הפלגות זהות]]="","",IF(טבלה1013[[#This Row],[3 הפלגות זהות]]=1,טבלה1013[[#This Row],[LengthofCycle]],W1212))</f>
        <v/>
      </c>
      <c r="X1213" s="1" t="str">
        <f>IF(טבלה1013[[#This Row],[וסת קבוע אחרון]]="","",IF(OR(טבלה1013[[#This Row],[LengthofCycle]]=טבלה1013[[#This Row],[וסת קבוע אחרון]],F1212=טבלה1013[[#This Row],[וסת קבוע אחרון]],F1211=טבלה1013[[#This Row],[וסת קבוע אחרון]]),1,0))</f>
        <v/>
      </c>
      <c r="Y1213" s="1" t="str">
        <f>IF(OR(טבלה1013[[#This Row],[הווסת פעיל?]]=0,טבלה1013[[#This Row],[הווסת פעיל?]]=""),"",SUM(Y1212,טבלה1013[[#This Row],[הווסת פעיל?]]))</f>
        <v/>
      </c>
      <c r="Z1213" s="1" t="str">
        <f>IF(AND(טבלה1013[[#This Row],[כמה מחזורים עד עקירה]]&lt;&gt;"",Y1214=""),טבלה1013[[#This Row],[כמה מחזורים עד עקירה]],"")</f>
        <v/>
      </c>
      <c r="AA1213" s="1" t="str">
        <f>IF(AND(טבלה1013[[#This Row],[הווסת פעיל?]]=1,טבלה1013[[#This Row],[וסת קבוע אחרון]]&lt;&gt;W1212),טבלה1013[[#This Row],[וסת קבוע אחרון]],"")</f>
        <v/>
      </c>
      <c r="AB1213" s="1" t="str">
        <f>IF(AND(טבלה1013[[#This Row],[הווסת פעיל?]]=1,X1212=0,טבלה1013[[#This Row],[וסת קבוע אחרון]]=W1212),טבלה1013[[#This Row],[וסת קבוע אחרון]],"")</f>
        <v/>
      </c>
      <c r="AC1213" s="1" t="str">
        <f>IF(AND(טבלה1013[[#This Row],[הווסת פעיל?]]=1,X1212=0,טבלה1013[[#This Row],[וסת קבוע אחרון]]&lt;&gt;W1212),1,"")</f>
        <v/>
      </c>
      <c r="AD1213" s="1" t="str">
        <f>IF(AND(טבלה1013[[#This Row],[הווסת פעיל?]]&lt;&gt;"",B1214=1),טבלה1013[[#This Row],[CycleNumber]],"")</f>
        <v/>
      </c>
      <c r="AE1213" s="1" t="str">
        <f>IF(AND(טבלה1013[[#This Row],[הווסת פעיל?]]&lt;&gt;"",X1212=""),טבלה1013[[#This Row],[CycleNumber]],"")</f>
        <v/>
      </c>
      <c r="AF1213" s="1" t="str">
        <f>IF(B1214=1,"",IF(טבלה1013[[#This Row],[הווסת פעיל?]]=1,IF(טבלה1013[[#This Row],[וסת קבוע אחרון]]=F1214,1,0),""))</f>
        <v/>
      </c>
      <c r="AG1213" s="1" t="str">
        <f>IF(B1214=1,"",IF(טבלה1013[[#This Row],[הווסת פעיל?]]=1,IF(OR(טבלה1013[[#This Row],[וסת קבוע אחרון]]=F1214,F1214=טבלה1013[[#This Row],[LengthofCycle]]),1,0),""))</f>
        <v/>
      </c>
      <c r="AH1213" s="1" t="str">
        <f>IF(B1214=1,"",IF(טבלה1013[[#This Row],[הווסת פעיל?]]=1,IF(OR(טבלה1013[[#This Row],[וסת קבוע אחרון]]=F1214,F1214=טבלה1013[[#This Row],[LengthofCycle]],AND(טבלה1013[[#This Row],[LengthofCycle]]&lt;&gt;טבלה1013[[#This Row],[וסת קבוע אחרון]],OR(F1214=28,F1214=29))),1,0),""))</f>
        <v/>
      </c>
      <c r="AI1213" s="1" t="str">
        <f>IF(AND(טבלה1013[[#This Row],[הווסת פעיל?]]=1,B1214=1),1,"")</f>
        <v/>
      </c>
      <c r="AJ1213" s="4">
        <f>IF(AND(טבלה1013[[#This Row],[הווסת פעיל?]]&lt;&gt;1,B1214&lt;&gt;1,B1214&lt;&gt;""),IF(טבלה1013[[#This Row],[LengthofCycle]]=F1214,1,0),"")</f>
        <v>0</v>
      </c>
      <c r="AK1213" s="4">
        <f>IF(AND(טבלה1013[[#This Row],[הווסת פעיל?]]&lt;&gt;1,B1214&lt;&gt;1,B1214&lt;&gt;""),IF(OR(טבלה1013[[#This Row],[LengthofCycle]]=F1214,F1214=29),1,0),"")</f>
        <v>0</v>
      </c>
      <c r="AL1213" s="4">
        <f>IF(AND(טבלה1013[[#This Row],[הווסת פעיל?]]&lt;&gt;1,B1214&lt;&gt;1,B1214&lt;&gt;""),IF(OR(טבלה1013[[#This Row],[LengthofCycle]]=F1214,F1214=29,F1214=28),1,0),"")</f>
        <v>0</v>
      </c>
    </row>
    <row r="1214" spans="1:38" x14ac:dyDescent="0.25">
      <c r="A1214" s="1" t="s">
        <v>155</v>
      </c>
      <c r="B1214" s="1">
        <v>7</v>
      </c>
      <c r="C1214" s="1">
        <v>0</v>
      </c>
      <c r="D1214" s="1">
        <v>1</v>
      </c>
      <c r="E1214" s="1">
        <v>0</v>
      </c>
      <c r="F1214" s="1">
        <v>27</v>
      </c>
      <c r="G1214" s="1">
        <f>טבלה1013[[#This Row],[LengthofCycle]]+1</f>
        <v>28</v>
      </c>
      <c r="H1214" s="1">
        <f>IF(IFERROR(LOOKUP(טבלה1013[[#This Row],[ClientID]],קביעויות[השבוע]),FALSE)=טבלה1013[[#This Row],[ClientID]],1,"")</f>
        <v>1</v>
      </c>
      <c r="I1214" s="1" t="str">
        <f>IF(AND(טבלה1013[[#This Row],[CycleNumber]]&gt;1,OR(B1215="",טבלה1013[[#This Row],[CycleNumber]]&gt;B1213)),IF(OR(AND(טבלה1013[[#This Row],[LengthofCycle]]=28,F1213=28),AND(טבלה1013[[#This Row],[LengthofCycle]]=35,F1213=35)),1,""),"")</f>
        <v/>
      </c>
      <c r="J1214" s="1" t="str">
        <f>IF(AND(טבלה1013[[#This Row],[וסת השבוע]]=1,I1213=1,טבלה1013[[#This Row],[CycleNumber]]&gt;B1213),1,"")</f>
        <v/>
      </c>
      <c r="K1214" s="1" t="str">
        <f>IF(טבלה1013[[#This Row],[CycleNumber]]=1,"",IF(טבלה1013[[#This Row],[וסת השבוע]]=1,0,IF(K1213="","",IF(K1213=0,IF(טבלה1013[[#This Row],[LengthofCycle]]=28,0,1),IF(K1213=1,IF(טבלה1013[[#This Row],[LengthofCycle]]+F1213=28*2,0,2),IF(K1213=2,IF(טבלה1013[[#This Row],[LengthofCycle]]+F1213+F1212=28*3,0,3),""))))))</f>
        <v/>
      </c>
      <c r="L1214" s="1" t="str">
        <f>IF(טבלה1013[[#This Row],[וסת השבוע]]=1,IF(טבלה1013[[#This Row],[וסת השבוע וההפלגה ביחד]]=1,L1213+1,0),IF(AND(טבלה1013[[#This Row],[CycleNumber]]&gt;B1213,טבלה1013[[#This Row],[CycleNumber]]&gt;1),IF(טבלה1013[[#This Row],[וסת השבוע פעיל?]]&lt;&gt;"",L1213+1,""),""))</f>
        <v/>
      </c>
      <c r="M1214" s="1" t="str">
        <f>IF(AND(טבלה1013[[#This Row],[וסת השבוע פעיל?]]&lt;&gt;"",טבלה1013[[#This Row],[CycleNumber]]&lt;B1215,B1215&lt;&gt;"",טבלה1013[[#This Row],[וסת השבוע פעיל?]]&lt;3),IF(K1215=0,IF(AND(טבלה1013[[#This Row],[וסת השבוע פעיל?]]&gt;0,I1215=1),0,1),0),"")</f>
        <v/>
      </c>
      <c r="N1214" s="1" t="str">
        <f t="shared" si="96"/>
        <v/>
      </c>
      <c r="O1214" s="1" t="str">
        <f>IF(AND(טבלה1013[[#This Row],[חיזוי - שבוע]]=1,J1215=1),1,"")</f>
        <v/>
      </c>
      <c r="P1214" s="1" t="str">
        <f>IF(AND(טבלה1013[[#This Row],[חיזוי טוב עם הפלגה?]]=1,טבלה1013[[#This Row],[וסת קבוע אחרון]]&lt;&gt;28,X1213=1),1,"")</f>
        <v/>
      </c>
      <c r="Q1214" s="1" t="str">
        <f>IF(AND(טבלה1013[[#This Row],[וסת השבוע פעיל?]]&lt;3,OR(טבלה1013[[#This Row],[CycleNumber]]&gt;B1215,B1215="")),1,"")</f>
        <v/>
      </c>
      <c r="R1214" s="1">
        <f>IF(טבלה1013[[#This Row],[האישה קבעה וסת שבוע?]]=1,IF(טבלה1013[[#This Row],[וסת השבוע פעיל?]]&lt;3,1,0),"")</f>
        <v>0</v>
      </c>
      <c r="S12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4" s="1">
        <f t="shared" si="97"/>
        <v>0</v>
      </c>
      <c r="U1214" s="1">
        <f t="shared" si="98"/>
        <v>0</v>
      </c>
      <c r="V1214" s="1">
        <f t="shared" si="99"/>
        <v>0</v>
      </c>
      <c r="W1214" s="1" t="str">
        <f>IF(טבלה1013[[#This Row],[3 הפלגות זהות]]="","",IF(טבלה1013[[#This Row],[3 הפלגות זהות]]=1,טבלה1013[[#This Row],[LengthofCycle]],W1213))</f>
        <v/>
      </c>
      <c r="X1214" s="1" t="str">
        <f>IF(טבלה1013[[#This Row],[וסת קבוע אחרון]]="","",IF(OR(טבלה1013[[#This Row],[LengthofCycle]]=טבלה1013[[#This Row],[וסת קבוע אחרון]],F1213=טבלה1013[[#This Row],[וסת קבוע אחרון]],F1212=טבלה1013[[#This Row],[וסת קבוע אחרון]]),1,0))</f>
        <v/>
      </c>
      <c r="Y1214" s="1" t="str">
        <f>IF(OR(טבלה1013[[#This Row],[הווסת פעיל?]]=0,טבלה1013[[#This Row],[הווסת פעיל?]]=""),"",SUM(Y1213,טבלה1013[[#This Row],[הווסת פעיל?]]))</f>
        <v/>
      </c>
      <c r="Z1214" s="1" t="str">
        <f>IF(AND(טבלה1013[[#This Row],[כמה מחזורים עד עקירה]]&lt;&gt;"",Y1215=""),טבלה1013[[#This Row],[כמה מחזורים עד עקירה]],"")</f>
        <v/>
      </c>
      <c r="AA1214" s="1" t="str">
        <f>IF(AND(טבלה1013[[#This Row],[הווסת פעיל?]]=1,טבלה1013[[#This Row],[וסת קבוע אחרון]]&lt;&gt;W1213),טבלה1013[[#This Row],[וסת קבוע אחרון]],"")</f>
        <v/>
      </c>
      <c r="AB1214" s="1" t="str">
        <f>IF(AND(טבלה1013[[#This Row],[הווסת פעיל?]]=1,X1213=0,טבלה1013[[#This Row],[וסת קבוע אחרון]]=W1213),טבלה1013[[#This Row],[וסת קבוע אחרון]],"")</f>
        <v/>
      </c>
      <c r="AC1214" s="1" t="str">
        <f>IF(AND(טבלה1013[[#This Row],[הווסת פעיל?]]=1,X1213=0,טבלה1013[[#This Row],[וסת קבוע אחרון]]&lt;&gt;W1213),1,"")</f>
        <v/>
      </c>
      <c r="AD1214" s="1" t="str">
        <f>IF(AND(טבלה1013[[#This Row],[הווסת פעיל?]]&lt;&gt;"",B1215=1),טבלה1013[[#This Row],[CycleNumber]],"")</f>
        <v/>
      </c>
      <c r="AE1214" s="1" t="str">
        <f>IF(AND(טבלה1013[[#This Row],[הווסת פעיל?]]&lt;&gt;"",X1213=""),טבלה1013[[#This Row],[CycleNumber]],"")</f>
        <v/>
      </c>
      <c r="AF1214" s="1" t="str">
        <f>IF(B1215=1,"",IF(טבלה1013[[#This Row],[הווסת פעיל?]]=1,IF(טבלה1013[[#This Row],[וסת קבוע אחרון]]=F1215,1,0),""))</f>
        <v/>
      </c>
      <c r="AG1214" s="1" t="str">
        <f>IF(B1215=1,"",IF(טבלה1013[[#This Row],[הווסת פעיל?]]=1,IF(OR(טבלה1013[[#This Row],[וסת קבוע אחרון]]=F1215,F1215=טבלה1013[[#This Row],[LengthofCycle]]),1,0),""))</f>
        <v/>
      </c>
      <c r="AH1214" s="1" t="str">
        <f>IF(B1215=1,"",IF(טבלה1013[[#This Row],[הווסת פעיל?]]=1,IF(OR(טבלה1013[[#This Row],[וסת קבוע אחרון]]=F1215,F1215=טבלה1013[[#This Row],[LengthofCycle]],AND(טבלה1013[[#This Row],[LengthofCycle]]&lt;&gt;טבלה1013[[#This Row],[וסת קבוע אחרון]],OR(F1215=28,F1215=29))),1,0),""))</f>
        <v/>
      </c>
      <c r="AI1214" s="1" t="str">
        <f>IF(AND(טבלה1013[[#This Row],[הווסת פעיל?]]=1,B1215=1),1,"")</f>
        <v/>
      </c>
      <c r="AJ1214" s="4">
        <f>IF(AND(טבלה1013[[#This Row],[הווסת פעיל?]]&lt;&gt;1,B1215&lt;&gt;1,B1215&lt;&gt;""),IF(טבלה1013[[#This Row],[LengthofCycle]]=F1215,1,0),"")</f>
        <v>0</v>
      </c>
      <c r="AK1214" s="4">
        <f>IF(AND(טבלה1013[[#This Row],[הווסת פעיל?]]&lt;&gt;1,B1215&lt;&gt;1,B1215&lt;&gt;""),IF(OR(טבלה1013[[#This Row],[LengthofCycle]]=F1215,F1215=29),1,0),"")</f>
        <v>0</v>
      </c>
      <c r="AL1214" s="4">
        <f>IF(AND(טבלה1013[[#This Row],[הווסת פעיל?]]&lt;&gt;1,B1215&lt;&gt;1,B1215&lt;&gt;""),IF(OR(טבלה1013[[#This Row],[LengthofCycle]]=F1215,F1215=29,F1215=28),1,0),"")</f>
        <v>1</v>
      </c>
    </row>
    <row r="1215" spans="1:38" x14ac:dyDescent="0.25">
      <c r="A1215" s="1" t="s">
        <v>155</v>
      </c>
      <c r="B1215" s="1">
        <v>8</v>
      </c>
      <c r="C1215" s="1">
        <v>0</v>
      </c>
      <c r="D1215" s="1">
        <v>0</v>
      </c>
      <c r="E1215" s="1">
        <v>0</v>
      </c>
      <c r="F1215" s="1">
        <v>28</v>
      </c>
      <c r="G1215" s="1">
        <f>טבלה1013[[#This Row],[LengthofCycle]]+1</f>
        <v>29</v>
      </c>
      <c r="H1215" s="1">
        <f>IF(IFERROR(LOOKUP(טבלה1013[[#This Row],[ClientID]],קביעויות[השבוע]),FALSE)=טבלה1013[[#This Row],[ClientID]],1,"")</f>
        <v>1</v>
      </c>
      <c r="I1215" s="1" t="str">
        <f>IF(AND(טבלה1013[[#This Row],[CycleNumber]]&gt;1,OR(B1216="",טבלה1013[[#This Row],[CycleNumber]]&gt;B1214)),IF(OR(AND(טבלה1013[[#This Row],[LengthofCycle]]=28,F1214=28),AND(טבלה1013[[#This Row],[LengthofCycle]]=35,F1214=35)),1,""),"")</f>
        <v/>
      </c>
      <c r="J1215" s="1" t="str">
        <f>IF(AND(טבלה1013[[#This Row],[וסת השבוע]]=1,I1214=1,טבלה1013[[#This Row],[CycleNumber]]&gt;B1214),1,"")</f>
        <v/>
      </c>
      <c r="K1215" s="1" t="str">
        <f>IF(טבלה1013[[#This Row],[CycleNumber]]=1,"",IF(טבלה1013[[#This Row],[וסת השבוע]]=1,0,IF(K1214="","",IF(K1214=0,IF(טבלה1013[[#This Row],[LengthofCycle]]=28,0,1),IF(K1214=1,IF(טבלה1013[[#This Row],[LengthofCycle]]+F1214=28*2,0,2),IF(K1214=2,IF(טבלה1013[[#This Row],[LengthofCycle]]+F1214+F1213=28*3,0,3),""))))))</f>
        <v/>
      </c>
      <c r="L1215" s="1" t="str">
        <f>IF(טבלה1013[[#This Row],[וסת השבוע]]=1,IF(טבלה1013[[#This Row],[וסת השבוע וההפלגה ביחד]]=1,L1214+1,0),IF(AND(טבלה1013[[#This Row],[CycleNumber]]&gt;B1214,טבלה1013[[#This Row],[CycleNumber]]&gt;1),IF(טבלה1013[[#This Row],[וסת השבוע פעיל?]]&lt;&gt;"",L1214+1,""),""))</f>
        <v/>
      </c>
      <c r="M1215" s="1" t="str">
        <f>IF(AND(טבלה1013[[#This Row],[וסת השבוע פעיל?]]&lt;&gt;"",טבלה1013[[#This Row],[CycleNumber]]&lt;B1216,B1216&lt;&gt;"",טבלה1013[[#This Row],[וסת השבוע פעיל?]]&lt;3),IF(K1216=0,IF(AND(טבלה1013[[#This Row],[וסת השבוע פעיל?]]&gt;0,I1216=1),0,1),0),"")</f>
        <v/>
      </c>
      <c r="N1215" s="1" t="str">
        <f t="shared" si="96"/>
        <v/>
      </c>
      <c r="O1215" s="1" t="str">
        <f>IF(AND(טבלה1013[[#This Row],[חיזוי - שבוע]]=1,J1216=1),1,"")</f>
        <v/>
      </c>
      <c r="P1215" s="1" t="str">
        <f>IF(AND(טבלה1013[[#This Row],[חיזוי טוב עם הפלגה?]]=1,טבלה1013[[#This Row],[וסת קבוע אחרון]]&lt;&gt;28,X1214=1),1,"")</f>
        <v/>
      </c>
      <c r="Q1215" s="1" t="str">
        <f>IF(AND(טבלה1013[[#This Row],[וסת השבוע פעיל?]]&lt;3,OR(טבלה1013[[#This Row],[CycleNumber]]&gt;B1216,B1216="")),1,"")</f>
        <v/>
      </c>
      <c r="R1215" s="1">
        <f>IF(טבלה1013[[#This Row],[האישה קבעה וסת שבוע?]]=1,IF(טבלה1013[[#This Row],[וסת השבוע פעיל?]]&lt;3,1,0),"")</f>
        <v>0</v>
      </c>
      <c r="S12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5" s="1">
        <f t="shared" si="97"/>
        <v>0</v>
      </c>
      <c r="U1215" s="1">
        <f t="shared" si="98"/>
        <v>0</v>
      </c>
      <c r="V1215" s="1">
        <f t="shared" si="99"/>
        <v>0</v>
      </c>
      <c r="W1215" s="1" t="str">
        <f>IF(טבלה1013[[#This Row],[3 הפלגות זהות]]="","",IF(טבלה1013[[#This Row],[3 הפלגות זהות]]=1,טבלה1013[[#This Row],[LengthofCycle]],W1214))</f>
        <v/>
      </c>
      <c r="X1215" s="1" t="str">
        <f>IF(טבלה1013[[#This Row],[וסת קבוע אחרון]]="","",IF(OR(טבלה1013[[#This Row],[LengthofCycle]]=טבלה1013[[#This Row],[וסת קבוע אחרון]],F1214=טבלה1013[[#This Row],[וסת קבוע אחרון]],F1213=טבלה1013[[#This Row],[וסת קבוע אחרון]]),1,0))</f>
        <v/>
      </c>
      <c r="Y1215" s="1" t="str">
        <f>IF(OR(טבלה1013[[#This Row],[הווסת פעיל?]]=0,טבלה1013[[#This Row],[הווסת פעיל?]]=""),"",SUM(Y1214,טבלה1013[[#This Row],[הווסת פעיל?]]))</f>
        <v/>
      </c>
      <c r="Z1215" s="1" t="str">
        <f>IF(AND(טבלה1013[[#This Row],[כמה מחזורים עד עקירה]]&lt;&gt;"",Y1216=""),טבלה1013[[#This Row],[כמה מחזורים עד עקירה]],"")</f>
        <v/>
      </c>
      <c r="AA1215" s="1" t="str">
        <f>IF(AND(טבלה1013[[#This Row],[הווסת פעיל?]]=1,טבלה1013[[#This Row],[וסת קבוע אחרון]]&lt;&gt;W1214),טבלה1013[[#This Row],[וסת קבוע אחרון]],"")</f>
        <v/>
      </c>
      <c r="AB1215" s="1" t="str">
        <f>IF(AND(טבלה1013[[#This Row],[הווסת פעיל?]]=1,X1214=0,טבלה1013[[#This Row],[וסת קבוע אחרון]]=W1214),טבלה1013[[#This Row],[וסת קבוע אחרון]],"")</f>
        <v/>
      </c>
      <c r="AC1215" s="1" t="str">
        <f>IF(AND(טבלה1013[[#This Row],[הווסת פעיל?]]=1,X1214=0,טבלה1013[[#This Row],[וסת קבוע אחרון]]&lt;&gt;W1214),1,"")</f>
        <v/>
      </c>
      <c r="AD1215" s="1" t="str">
        <f>IF(AND(טבלה1013[[#This Row],[הווסת פעיל?]]&lt;&gt;"",B1216=1),טבלה1013[[#This Row],[CycleNumber]],"")</f>
        <v/>
      </c>
      <c r="AE1215" s="1" t="str">
        <f>IF(AND(טבלה1013[[#This Row],[הווסת פעיל?]]&lt;&gt;"",X1214=""),טבלה1013[[#This Row],[CycleNumber]],"")</f>
        <v/>
      </c>
      <c r="AF1215" s="1" t="str">
        <f>IF(B1216=1,"",IF(טבלה1013[[#This Row],[הווסת פעיל?]]=1,IF(טבלה1013[[#This Row],[וסת קבוע אחרון]]=F1216,1,0),""))</f>
        <v/>
      </c>
      <c r="AG1215" s="1" t="str">
        <f>IF(B1216=1,"",IF(טבלה1013[[#This Row],[הווסת פעיל?]]=1,IF(OR(טבלה1013[[#This Row],[וסת קבוע אחרון]]=F1216,F1216=טבלה1013[[#This Row],[LengthofCycle]]),1,0),""))</f>
        <v/>
      </c>
      <c r="AH1215" s="1" t="str">
        <f>IF(B1216=1,"",IF(טבלה1013[[#This Row],[הווסת פעיל?]]=1,IF(OR(טבלה1013[[#This Row],[וסת קבוע אחרון]]=F1216,F1216=טבלה1013[[#This Row],[LengthofCycle]],AND(טבלה1013[[#This Row],[LengthofCycle]]&lt;&gt;טבלה1013[[#This Row],[וסת קבוע אחרון]],OR(F1216=28,F1216=29))),1,0),""))</f>
        <v/>
      </c>
      <c r="AI1215" s="1" t="str">
        <f>IF(AND(טבלה1013[[#This Row],[הווסת פעיל?]]=1,B1216=1),1,"")</f>
        <v/>
      </c>
      <c r="AJ1215" s="4">
        <f>IF(AND(טבלה1013[[#This Row],[הווסת פעיל?]]&lt;&gt;1,B1216&lt;&gt;1,B1216&lt;&gt;""),IF(טבלה1013[[#This Row],[LengthofCycle]]=F1216,1,0),"")</f>
        <v>0</v>
      </c>
      <c r="AK1215" s="4">
        <f>IF(AND(טבלה1013[[#This Row],[הווסת פעיל?]]&lt;&gt;1,B1216&lt;&gt;1,B1216&lt;&gt;""),IF(OR(טבלה1013[[#This Row],[LengthofCycle]]=F1216,F1216=29),1,0),"")</f>
        <v>0</v>
      </c>
      <c r="AL1215" s="4">
        <f>IF(AND(טבלה1013[[#This Row],[הווסת פעיל?]]&lt;&gt;1,B1216&lt;&gt;1,B1216&lt;&gt;""),IF(OR(טבלה1013[[#This Row],[LengthofCycle]]=F1216,F1216=29,F1216=28),1,0),"")</f>
        <v>0</v>
      </c>
    </row>
    <row r="1216" spans="1:38" x14ac:dyDescent="0.25">
      <c r="A1216" s="1" t="s">
        <v>155</v>
      </c>
      <c r="B1216" s="1">
        <v>9</v>
      </c>
      <c r="C1216" s="1">
        <v>0</v>
      </c>
      <c r="D1216" s="1">
        <v>1</v>
      </c>
      <c r="E1216" s="1">
        <v>0</v>
      </c>
      <c r="F1216" s="1">
        <v>26</v>
      </c>
      <c r="G1216" s="1">
        <f>טבלה1013[[#This Row],[LengthofCycle]]+1</f>
        <v>27</v>
      </c>
      <c r="H1216" s="1">
        <f>IF(IFERROR(LOOKUP(טבלה1013[[#This Row],[ClientID]],קביעויות[השבוע]),FALSE)=טבלה1013[[#This Row],[ClientID]],1,"")</f>
        <v>1</v>
      </c>
      <c r="I1216" s="1" t="str">
        <f>IF(AND(טבלה1013[[#This Row],[CycleNumber]]&gt;1,OR(B1217="",טבלה1013[[#This Row],[CycleNumber]]&gt;B1215)),IF(OR(AND(טבלה1013[[#This Row],[LengthofCycle]]=28,F1215=28),AND(טבלה1013[[#This Row],[LengthofCycle]]=35,F1215=35)),1,""),"")</f>
        <v/>
      </c>
      <c r="J1216" s="1" t="str">
        <f>IF(AND(טבלה1013[[#This Row],[וסת השבוע]]=1,I1215=1,טבלה1013[[#This Row],[CycleNumber]]&gt;B1215),1,"")</f>
        <v/>
      </c>
      <c r="K1216" s="1" t="str">
        <f>IF(טבלה1013[[#This Row],[CycleNumber]]=1,"",IF(טבלה1013[[#This Row],[וסת השבוע]]=1,0,IF(K1215="","",IF(K1215=0,IF(טבלה1013[[#This Row],[LengthofCycle]]=28,0,1),IF(K1215=1,IF(טבלה1013[[#This Row],[LengthofCycle]]+F1215=28*2,0,2),IF(K1215=2,IF(טבלה1013[[#This Row],[LengthofCycle]]+F1215+F1214=28*3,0,3),""))))))</f>
        <v/>
      </c>
      <c r="L1216" s="1" t="str">
        <f>IF(טבלה1013[[#This Row],[וסת השבוע]]=1,IF(טבלה1013[[#This Row],[וסת השבוע וההפלגה ביחד]]=1,L1215+1,0),IF(AND(טבלה1013[[#This Row],[CycleNumber]]&gt;B1215,טבלה1013[[#This Row],[CycleNumber]]&gt;1),IF(טבלה1013[[#This Row],[וסת השבוע פעיל?]]&lt;&gt;"",L1215+1,""),""))</f>
        <v/>
      </c>
      <c r="M1216" s="1" t="str">
        <f>IF(AND(טבלה1013[[#This Row],[וסת השבוע פעיל?]]&lt;&gt;"",טבלה1013[[#This Row],[CycleNumber]]&lt;B1217,B1217&lt;&gt;"",טבלה1013[[#This Row],[וסת השבוע פעיל?]]&lt;3),IF(K1217=0,IF(AND(טבלה1013[[#This Row],[וסת השבוע פעיל?]]&gt;0,I1217=1),0,1),0),"")</f>
        <v/>
      </c>
      <c r="N1216" s="1" t="str">
        <f t="shared" si="96"/>
        <v/>
      </c>
      <c r="O1216" s="1" t="str">
        <f>IF(AND(טבלה1013[[#This Row],[חיזוי - שבוע]]=1,J1217=1),1,"")</f>
        <v/>
      </c>
      <c r="P1216" s="1" t="str">
        <f>IF(AND(טבלה1013[[#This Row],[חיזוי טוב עם הפלגה?]]=1,טבלה1013[[#This Row],[וסת קבוע אחרון]]&lt;&gt;28,X1215=1),1,"")</f>
        <v/>
      </c>
      <c r="Q1216" s="1" t="str">
        <f>IF(AND(טבלה1013[[#This Row],[וסת השבוע פעיל?]]&lt;3,OR(טבלה1013[[#This Row],[CycleNumber]]&gt;B1217,B1217="")),1,"")</f>
        <v/>
      </c>
      <c r="R1216" s="1">
        <f>IF(טבלה1013[[#This Row],[האישה קבעה וסת שבוע?]]=1,IF(טבלה1013[[#This Row],[וסת השבוע פעיל?]]&lt;3,1,0),"")</f>
        <v>0</v>
      </c>
      <c r="S12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6" s="1">
        <f t="shared" si="97"/>
        <v>0</v>
      </c>
      <c r="U1216" s="1">
        <f t="shared" si="98"/>
        <v>0</v>
      </c>
      <c r="V1216" s="1">
        <f t="shared" si="99"/>
        <v>0</v>
      </c>
      <c r="W1216" s="1" t="str">
        <f>IF(טבלה1013[[#This Row],[3 הפלגות זהות]]="","",IF(טבלה1013[[#This Row],[3 הפלגות זהות]]=1,טבלה1013[[#This Row],[LengthofCycle]],W1215))</f>
        <v/>
      </c>
      <c r="X1216" s="1" t="str">
        <f>IF(טבלה1013[[#This Row],[וסת קבוע אחרון]]="","",IF(OR(טבלה1013[[#This Row],[LengthofCycle]]=טבלה1013[[#This Row],[וסת קבוע אחרון]],F1215=טבלה1013[[#This Row],[וסת קבוע אחרון]],F1214=טבלה1013[[#This Row],[וסת קבוע אחרון]]),1,0))</f>
        <v/>
      </c>
      <c r="Y1216" s="1" t="str">
        <f>IF(OR(טבלה1013[[#This Row],[הווסת פעיל?]]=0,טבלה1013[[#This Row],[הווסת פעיל?]]=""),"",SUM(Y1215,טבלה1013[[#This Row],[הווסת פעיל?]]))</f>
        <v/>
      </c>
      <c r="Z1216" s="1" t="str">
        <f>IF(AND(טבלה1013[[#This Row],[כמה מחזורים עד עקירה]]&lt;&gt;"",Y1217=""),טבלה1013[[#This Row],[כמה מחזורים עד עקירה]],"")</f>
        <v/>
      </c>
      <c r="AA1216" s="1" t="str">
        <f>IF(AND(טבלה1013[[#This Row],[הווסת פעיל?]]=1,טבלה1013[[#This Row],[וסת קבוע אחרון]]&lt;&gt;W1215),טבלה1013[[#This Row],[וסת קבוע אחרון]],"")</f>
        <v/>
      </c>
      <c r="AB1216" s="1" t="str">
        <f>IF(AND(טבלה1013[[#This Row],[הווסת פעיל?]]=1,X1215=0,טבלה1013[[#This Row],[וסת קבוע אחרון]]=W1215),טבלה1013[[#This Row],[וסת קבוע אחרון]],"")</f>
        <v/>
      </c>
      <c r="AC1216" s="1" t="str">
        <f>IF(AND(טבלה1013[[#This Row],[הווסת פעיל?]]=1,X1215=0,טבלה1013[[#This Row],[וסת קבוע אחרון]]&lt;&gt;W1215),1,"")</f>
        <v/>
      </c>
      <c r="AD1216" s="1" t="str">
        <f>IF(AND(טבלה1013[[#This Row],[הווסת פעיל?]]&lt;&gt;"",B1217=1),טבלה1013[[#This Row],[CycleNumber]],"")</f>
        <v/>
      </c>
      <c r="AE1216" s="1" t="str">
        <f>IF(AND(טבלה1013[[#This Row],[הווסת פעיל?]]&lt;&gt;"",X1215=""),טבלה1013[[#This Row],[CycleNumber]],"")</f>
        <v/>
      </c>
      <c r="AF1216" s="1" t="str">
        <f>IF(B1217=1,"",IF(טבלה1013[[#This Row],[הווסת פעיל?]]=1,IF(טבלה1013[[#This Row],[וסת קבוע אחרון]]=F1217,1,0),""))</f>
        <v/>
      </c>
      <c r="AG1216" s="1" t="str">
        <f>IF(B1217=1,"",IF(טבלה1013[[#This Row],[הווסת פעיל?]]=1,IF(OR(טבלה1013[[#This Row],[וסת קבוע אחרון]]=F1217,F1217=טבלה1013[[#This Row],[LengthofCycle]]),1,0),""))</f>
        <v/>
      </c>
      <c r="AH1216" s="1" t="str">
        <f>IF(B1217=1,"",IF(טבלה1013[[#This Row],[הווסת פעיל?]]=1,IF(OR(טבלה1013[[#This Row],[וסת קבוע אחרון]]=F1217,F1217=טבלה1013[[#This Row],[LengthofCycle]],AND(טבלה1013[[#This Row],[LengthofCycle]]&lt;&gt;טבלה1013[[#This Row],[וסת קבוע אחרון]],OR(F1217=28,F1217=29))),1,0),""))</f>
        <v/>
      </c>
      <c r="AI1216" s="1" t="str">
        <f>IF(AND(טבלה1013[[#This Row],[הווסת פעיל?]]=1,B1217=1),1,"")</f>
        <v/>
      </c>
      <c r="AJ1216" s="4">
        <f>IF(AND(טבלה1013[[#This Row],[הווסת פעיל?]]&lt;&gt;1,B1217&lt;&gt;1,B1217&lt;&gt;""),IF(טבלה1013[[#This Row],[LengthofCycle]]=F1217,1,0),"")</f>
        <v>0</v>
      </c>
      <c r="AK1216" s="4">
        <f>IF(AND(טבלה1013[[#This Row],[הווסת פעיל?]]&lt;&gt;1,B1217&lt;&gt;1,B1217&lt;&gt;""),IF(OR(טבלה1013[[#This Row],[LengthofCycle]]=F1217,F1217=29),1,0),"")</f>
        <v>0</v>
      </c>
      <c r="AL1216" s="4">
        <f>IF(AND(טבלה1013[[#This Row],[הווסת פעיל?]]&lt;&gt;1,B1217&lt;&gt;1,B1217&lt;&gt;""),IF(OR(טבלה1013[[#This Row],[LengthofCycle]]=F1217,F1217=29,F1217=28),1,0),"")</f>
        <v>1</v>
      </c>
    </row>
    <row r="1217" spans="1:38" x14ac:dyDescent="0.25">
      <c r="A1217" s="1" t="s">
        <v>155</v>
      </c>
      <c r="B1217" s="1">
        <v>10</v>
      </c>
      <c r="C1217" s="1">
        <v>0</v>
      </c>
      <c r="D1217" s="1">
        <v>1</v>
      </c>
      <c r="E1217" s="1">
        <v>0</v>
      </c>
      <c r="F1217" s="1">
        <v>28</v>
      </c>
      <c r="G1217" s="1">
        <f>טבלה1013[[#This Row],[LengthofCycle]]+1</f>
        <v>29</v>
      </c>
      <c r="H1217" s="1">
        <f>IF(IFERROR(LOOKUP(טבלה1013[[#This Row],[ClientID]],קביעויות[השבוע]),FALSE)=טבלה1013[[#This Row],[ClientID]],1,"")</f>
        <v>1</v>
      </c>
      <c r="I1217" s="1" t="str">
        <f>IF(AND(טבלה1013[[#This Row],[CycleNumber]]&gt;1,OR(B1218="",טבלה1013[[#This Row],[CycleNumber]]&gt;B1216)),IF(OR(AND(טבלה1013[[#This Row],[LengthofCycle]]=28,F1216=28),AND(טבלה1013[[#This Row],[LengthofCycle]]=35,F1216=35)),1,""),"")</f>
        <v/>
      </c>
      <c r="J1217" s="1" t="str">
        <f>IF(AND(טבלה1013[[#This Row],[וסת השבוע]]=1,I1216=1,טבלה1013[[#This Row],[CycleNumber]]&gt;B1216),1,"")</f>
        <v/>
      </c>
      <c r="K1217" s="1" t="str">
        <f>IF(טבלה1013[[#This Row],[CycleNumber]]=1,"",IF(טבלה1013[[#This Row],[וסת השבוע]]=1,0,IF(K1216="","",IF(K1216=0,IF(טבלה1013[[#This Row],[LengthofCycle]]=28,0,1),IF(K1216=1,IF(טבלה1013[[#This Row],[LengthofCycle]]+F1216=28*2,0,2),IF(K1216=2,IF(טבלה1013[[#This Row],[LengthofCycle]]+F1216+F1215=28*3,0,3),""))))))</f>
        <v/>
      </c>
      <c r="L1217" s="1" t="str">
        <f>IF(טבלה1013[[#This Row],[וסת השבוע]]=1,IF(טבלה1013[[#This Row],[וסת השבוע וההפלגה ביחד]]=1,L1216+1,0),IF(AND(טבלה1013[[#This Row],[CycleNumber]]&gt;B1216,טבלה1013[[#This Row],[CycleNumber]]&gt;1),IF(טבלה1013[[#This Row],[וסת השבוע פעיל?]]&lt;&gt;"",L1216+1,""),""))</f>
        <v/>
      </c>
      <c r="M1217" s="1" t="str">
        <f>IF(AND(טבלה1013[[#This Row],[וסת השבוע פעיל?]]&lt;&gt;"",טבלה1013[[#This Row],[CycleNumber]]&lt;B1218,B1218&lt;&gt;"",טבלה1013[[#This Row],[וסת השבוע פעיל?]]&lt;3),IF(K1218=0,IF(AND(טבלה1013[[#This Row],[וסת השבוע פעיל?]]&gt;0,I1218=1),0,1),0),"")</f>
        <v/>
      </c>
      <c r="N1217" s="1" t="str">
        <f t="shared" si="96"/>
        <v/>
      </c>
      <c r="O1217" s="1" t="str">
        <f>IF(AND(טבלה1013[[#This Row],[חיזוי - שבוע]]=1,J1218=1),1,"")</f>
        <v/>
      </c>
      <c r="P1217" s="1" t="str">
        <f>IF(AND(טבלה1013[[#This Row],[חיזוי טוב עם הפלגה?]]=1,טבלה1013[[#This Row],[וסת קבוע אחרון]]&lt;&gt;28,X1216=1),1,"")</f>
        <v/>
      </c>
      <c r="Q1217" s="1" t="str">
        <f>IF(AND(טבלה1013[[#This Row],[וסת השבוע פעיל?]]&lt;3,OR(טבלה1013[[#This Row],[CycleNumber]]&gt;B1218,B1218="")),1,"")</f>
        <v/>
      </c>
      <c r="R1217" s="1">
        <f>IF(טבלה1013[[#This Row],[האישה קבעה וסת שבוע?]]=1,IF(טבלה1013[[#This Row],[וסת השבוע פעיל?]]&lt;3,1,0),"")</f>
        <v>0</v>
      </c>
      <c r="S12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7" s="1">
        <f t="shared" si="97"/>
        <v>0</v>
      </c>
      <c r="U1217" s="1">
        <f t="shared" si="98"/>
        <v>0</v>
      </c>
      <c r="V1217" s="1">
        <f t="shared" si="99"/>
        <v>0</v>
      </c>
      <c r="W1217" s="1" t="str">
        <f>IF(טבלה1013[[#This Row],[3 הפלגות זהות]]="","",IF(טבלה1013[[#This Row],[3 הפלגות זהות]]=1,טבלה1013[[#This Row],[LengthofCycle]],W1216))</f>
        <v/>
      </c>
      <c r="X1217" s="1" t="str">
        <f>IF(טבלה1013[[#This Row],[וסת קבוע אחרון]]="","",IF(OR(טבלה1013[[#This Row],[LengthofCycle]]=טבלה1013[[#This Row],[וסת קבוע אחרון]],F1216=טבלה1013[[#This Row],[וסת קבוע אחרון]],F1215=טבלה1013[[#This Row],[וסת קבוע אחרון]]),1,0))</f>
        <v/>
      </c>
      <c r="Y1217" s="1" t="str">
        <f>IF(OR(טבלה1013[[#This Row],[הווסת פעיל?]]=0,טבלה1013[[#This Row],[הווסת פעיל?]]=""),"",SUM(Y1216,טבלה1013[[#This Row],[הווסת פעיל?]]))</f>
        <v/>
      </c>
      <c r="Z1217" s="1" t="str">
        <f>IF(AND(טבלה1013[[#This Row],[כמה מחזורים עד עקירה]]&lt;&gt;"",Y1218=""),טבלה1013[[#This Row],[כמה מחזורים עד עקירה]],"")</f>
        <v/>
      </c>
      <c r="AA1217" s="1" t="str">
        <f>IF(AND(טבלה1013[[#This Row],[הווסת פעיל?]]=1,טבלה1013[[#This Row],[וסת קבוע אחרון]]&lt;&gt;W1216),טבלה1013[[#This Row],[וסת קבוע אחרון]],"")</f>
        <v/>
      </c>
      <c r="AB1217" s="1" t="str">
        <f>IF(AND(טבלה1013[[#This Row],[הווסת פעיל?]]=1,X1216=0,טבלה1013[[#This Row],[וסת קבוע אחרון]]=W1216),טבלה1013[[#This Row],[וסת קבוע אחרון]],"")</f>
        <v/>
      </c>
      <c r="AC1217" s="1" t="str">
        <f>IF(AND(טבלה1013[[#This Row],[הווסת פעיל?]]=1,X1216=0,טבלה1013[[#This Row],[וסת קבוע אחרון]]&lt;&gt;W1216),1,"")</f>
        <v/>
      </c>
      <c r="AD1217" s="1" t="str">
        <f>IF(AND(טבלה1013[[#This Row],[הווסת פעיל?]]&lt;&gt;"",B1218=1),טבלה1013[[#This Row],[CycleNumber]],"")</f>
        <v/>
      </c>
      <c r="AE1217" s="1" t="str">
        <f>IF(AND(טבלה1013[[#This Row],[הווסת פעיל?]]&lt;&gt;"",X1216=""),טבלה1013[[#This Row],[CycleNumber]],"")</f>
        <v/>
      </c>
      <c r="AF1217" s="1" t="str">
        <f>IF(B1218=1,"",IF(טבלה1013[[#This Row],[הווסת פעיל?]]=1,IF(טבלה1013[[#This Row],[וסת קבוע אחרון]]=F1218,1,0),""))</f>
        <v/>
      </c>
      <c r="AG1217" s="1" t="str">
        <f>IF(B1218=1,"",IF(טבלה1013[[#This Row],[הווסת פעיל?]]=1,IF(OR(טבלה1013[[#This Row],[וסת קבוע אחרון]]=F1218,F1218=טבלה1013[[#This Row],[LengthofCycle]]),1,0),""))</f>
        <v/>
      </c>
      <c r="AH1217" s="1" t="str">
        <f>IF(B1218=1,"",IF(טבלה1013[[#This Row],[הווסת פעיל?]]=1,IF(OR(טבלה1013[[#This Row],[וסת קבוע אחרון]]=F1218,F1218=טבלה1013[[#This Row],[LengthofCycle]],AND(טבלה1013[[#This Row],[LengthofCycle]]&lt;&gt;טבלה1013[[#This Row],[וסת קבוע אחרון]],OR(F1218=28,F1218=29))),1,0),""))</f>
        <v/>
      </c>
      <c r="AI1217" s="1" t="str">
        <f>IF(AND(טבלה1013[[#This Row],[הווסת פעיל?]]=1,B1218=1),1,"")</f>
        <v/>
      </c>
      <c r="AJ1217" s="4">
        <f>IF(AND(טבלה1013[[#This Row],[הווסת פעיל?]]&lt;&gt;1,B1218&lt;&gt;1,B1218&lt;&gt;""),IF(טבלה1013[[#This Row],[LengthofCycle]]=F1218,1,0),"")</f>
        <v>1</v>
      </c>
      <c r="AK1217" s="4">
        <f>IF(AND(טבלה1013[[#This Row],[הווסת פעיל?]]&lt;&gt;1,B1218&lt;&gt;1,B1218&lt;&gt;""),IF(OR(טבלה1013[[#This Row],[LengthofCycle]]=F1218,F1218=29),1,0),"")</f>
        <v>1</v>
      </c>
      <c r="AL1217" s="4">
        <f>IF(AND(טבלה1013[[#This Row],[הווסת פעיל?]]&lt;&gt;1,B1218&lt;&gt;1,B1218&lt;&gt;""),IF(OR(טבלה1013[[#This Row],[LengthofCycle]]=F1218,F1218=29,F1218=28),1,0),"")</f>
        <v>1</v>
      </c>
    </row>
    <row r="1218" spans="1:38" x14ac:dyDescent="0.25">
      <c r="A1218" s="1" t="s">
        <v>155</v>
      </c>
      <c r="B1218" s="1">
        <v>11</v>
      </c>
      <c r="C1218" s="1">
        <v>0</v>
      </c>
      <c r="D1218" s="1">
        <v>1</v>
      </c>
      <c r="E1218" s="1">
        <v>0</v>
      </c>
      <c r="F1218" s="1">
        <v>28</v>
      </c>
      <c r="G1218" s="1">
        <f>טבלה1013[[#This Row],[LengthofCycle]]+1</f>
        <v>29</v>
      </c>
      <c r="H1218" s="1">
        <f>IF(IFERROR(LOOKUP(טבלה1013[[#This Row],[ClientID]],קביעויות[השבוע]),FALSE)=טבלה1013[[#This Row],[ClientID]],1,"")</f>
        <v>1</v>
      </c>
      <c r="I1218" s="1">
        <f>IF(AND(טבלה1013[[#This Row],[CycleNumber]]&gt;1,OR(B1219="",טבלה1013[[#This Row],[CycleNumber]]&gt;B1217)),IF(OR(AND(טבלה1013[[#This Row],[LengthofCycle]]=28,F1217=28),AND(טבלה1013[[#This Row],[LengthofCycle]]=35,F1217=35)),1,""),"")</f>
        <v>1</v>
      </c>
      <c r="J1218" s="1" t="str">
        <f>IF(AND(טבלה1013[[#This Row],[וסת השבוע]]=1,I1217=1,טבלה1013[[#This Row],[CycleNumber]]&gt;B1217),1,"")</f>
        <v/>
      </c>
      <c r="K1218" s="1">
        <f>IF(טבלה1013[[#This Row],[CycleNumber]]=1,"",IF(טבלה1013[[#This Row],[וסת השבוע]]=1,0,IF(K1217="","",IF(K1217=0,IF(טבלה1013[[#This Row],[LengthofCycle]]=28,0,1),IF(K1217=1,IF(טבלה1013[[#This Row],[LengthofCycle]]+F1217=28*2,0,2),IF(K1217=2,IF(טבלה1013[[#This Row],[LengthofCycle]]+F1217+F1216=28*3,0,3),""))))))</f>
        <v>0</v>
      </c>
      <c r="L1218" s="1">
        <f>IF(טבלה1013[[#This Row],[וסת השבוע]]=1,IF(טבלה1013[[#This Row],[וסת השבוע וההפלגה ביחד]]=1,L1217+1,0),IF(AND(טבלה1013[[#This Row],[CycleNumber]]&gt;B1217,טבלה1013[[#This Row],[CycleNumber]]&gt;1),IF(טבלה1013[[#This Row],[וסת השבוע פעיל?]]&lt;&gt;"",L1217+1,""),""))</f>
        <v>0</v>
      </c>
      <c r="M1218" s="1">
        <f>IF(AND(טבלה1013[[#This Row],[וסת השבוע פעיל?]]&lt;&gt;"",טבלה1013[[#This Row],[CycleNumber]]&lt;B1219,B1219&lt;&gt;"",טבלה1013[[#This Row],[וסת השבוע פעיל?]]&lt;3),IF(K1219=0,IF(AND(טבלה1013[[#This Row],[וסת השבוע פעיל?]]&gt;0,I1219=1),0,1),0),"")</f>
        <v>1</v>
      </c>
      <c r="N1218" s="1" t="str">
        <f t="shared" si="96"/>
        <v/>
      </c>
      <c r="O1218" s="1">
        <f>IF(AND(טבלה1013[[#This Row],[חיזוי - שבוע]]=1,J1219=1),1,"")</f>
        <v>1</v>
      </c>
      <c r="P1218" s="1" t="str">
        <f>IF(AND(טבלה1013[[#This Row],[חיזוי טוב עם הפלגה?]]=1,טבלה1013[[#This Row],[וסת קבוע אחרון]]&lt;&gt;28,X1217=1),1,"")</f>
        <v/>
      </c>
      <c r="Q1218" s="1" t="str">
        <f>IF(AND(טבלה1013[[#This Row],[וסת השבוע פעיל?]]&lt;3,OR(טבלה1013[[#This Row],[CycleNumber]]&gt;B1219,B1219="")),1,"")</f>
        <v/>
      </c>
      <c r="R1218" s="1">
        <f>IF(טבלה1013[[#This Row],[האישה קבעה וסת שבוע?]]=1,IF(טבלה1013[[#This Row],[וסת השבוע פעיל?]]&lt;3,1,0),"")</f>
        <v>1</v>
      </c>
      <c r="S12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8" s="1">
        <f t="shared" si="97"/>
        <v>0</v>
      </c>
      <c r="U1218" s="1">
        <f t="shared" si="98"/>
        <v>0</v>
      </c>
      <c r="V1218" s="1">
        <f t="shared" si="99"/>
        <v>0</v>
      </c>
      <c r="W1218" s="1" t="str">
        <f>IF(טבלה1013[[#This Row],[3 הפלגות זהות]]="","",IF(טבלה1013[[#This Row],[3 הפלגות זהות]]=1,טבלה1013[[#This Row],[LengthofCycle]],W1217))</f>
        <v/>
      </c>
      <c r="X1218" s="1" t="str">
        <f>IF(טבלה1013[[#This Row],[וסת קבוע אחרון]]="","",IF(OR(טבלה1013[[#This Row],[LengthofCycle]]=טבלה1013[[#This Row],[וסת קבוע אחרון]],F1217=טבלה1013[[#This Row],[וסת קבוע אחרון]],F1216=טבלה1013[[#This Row],[וסת קבוע אחרון]]),1,0))</f>
        <v/>
      </c>
      <c r="Y1218" s="1" t="str">
        <f>IF(OR(טבלה1013[[#This Row],[הווסת פעיל?]]=0,טבלה1013[[#This Row],[הווסת פעיל?]]=""),"",SUM(Y1217,טבלה1013[[#This Row],[הווסת פעיל?]]))</f>
        <v/>
      </c>
      <c r="Z1218" s="1" t="str">
        <f>IF(AND(טבלה1013[[#This Row],[כמה מחזורים עד עקירה]]&lt;&gt;"",Y1219=""),טבלה1013[[#This Row],[כמה מחזורים עד עקירה]],"")</f>
        <v/>
      </c>
      <c r="AA1218" s="1" t="str">
        <f>IF(AND(טבלה1013[[#This Row],[הווסת פעיל?]]=1,טבלה1013[[#This Row],[וסת קבוע אחרון]]&lt;&gt;W1217),טבלה1013[[#This Row],[וסת קבוע אחרון]],"")</f>
        <v/>
      </c>
      <c r="AB1218" s="1" t="str">
        <f>IF(AND(טבלה1013[[#This Row],[הווסת פעיל?]]=1,X1217=0,טבלה1013[[#This Row],[וסת קבוע אחרון]]=W1217),טבלה1013[[#This Row],[וסת קבוע אחרון]],"")</f>
        <v/>
      </c>
      <c r="AC1218" s="1" t="str">
        <f>IF(AND(טבלה1013[[#This Row],[הווסת פעיל?]]=1,X1217=0,טבלה1013[[#This Row],[וסת קבוע אחרון]]&lt;&gt;W1217),1,"")</f>
        <v/>
      </c>
      <c r="AD1218" s="1" t="str">
        <f>IF(AND(טבלה1013[[#This Row],[הווסת פעיל?]]&lt;&gt;"",B1219=1),טבלה1013[[#This Row],[CycleNumber]],"")</f>
        <v/>
      </c>
      <c r="AE1218" s="1" t="str">
        <f>IF(AND(טבלה1013[[#This Row],[הווסת פעיל?]]&lt;&gt;"",X1217=""),טבלה1013[[#This Row],[CycleNumber]],"")</f>
        <v/>
      </c>
      <c r="AF1218" s="1" t="str">
        <f>IF(B1219=1,"",IF(טבלה1013[[#This Row],[הווסת פעיל?]]=1,IF(טבלה1013[[#This Row],[וסת קבוע אחרון]]=F1219,1,0),""))</f>
        <v/>
      </c>
      <c r="AG1218" s="1" t="str">
        <f>IF(B1219=1,"",IF(טבלה1013[[#This Row],[הווסת פעיל?]]=1,IF(OR(טבלה1013[[#This Row],[וסת קבוע אחרון]]=F1219,F1219=טבלה1013[[#This Row],[LengthofCycle]]),1,0),""))</f>
        <v/>
      </c>
      <c r="AH1218" s="1" t="str">
        <f>IF(B1219=1,"",IF(טבלה1013[[#This Row],[הווסת פעיל?]]=1,IF(OR(טבלה1013[[#This Row],[וסת קבוע אחרון]]=F1219,F1219=טבלה1013[[#This Row],[LengthofCycle]],AND(טבלה1013[[#This Row],[LengthofCycle]]&lt;&gt;טבלה1013[[#This Row],[וסת קבוע אחרון]],OR(F1219=28,F1219=29))),1,0),""))</f>
        <v/>
      </c>
      <c r="AI1218" s="1" t="str">
        <f>IF(AND(טבלה1013[[#This Row],[הווסת פעיל?]]=1,B1219=1),1,"")</f>
        <v/>
      </c>
      <c r="AJ1218" s="4">
        <f>IF(AND(טבלה1013[[#This Row],[הווסת פעיל?]]&lt;&gt;1,B1219&lt;&gt;1,B1219&lt;&gt;""),IF(טבלה1013[[#This Row],[LengthofCycle]]=F1219,1,0),"")</f>
        <v>1</v>
      </c>
      <c r="AK1218" s="4">
        <f>IF(AND(טבלה1013[[#This Row],[הווסת פעיל?]]&lt;&gt;1,B1219&lt;&gt;1,B1219&lt;&gt;""),IF(OR(טבלה1013[[#This Row],[LengthofCycle]]=F1219,F1219=29),1,0),"")</f>
        <v>1</v>
      </c>
      <c r="AL1218" s="4">
        <f>IF(AND(טבלה1013[[#This Row],[הווסת פעיל?]]&lt;&gt;1,B1219&lt;&gt;1,B1219&lt;&gt;""),IF(OR(טבלה1013[[#This Row],[LengthofCycle]]=F1219,F1219=29,F1219=28),1,0),"")</f>
        <v>1</v>
      </c>
    </row>
    <row r="1219" spans="1:38" x14ac:dyDescent="0.25">
      <c r="A1219" s="1" t="s">
        <v>155</v>
      </c>
      <c r="B1219" s="1">
        <v>12</v>
      </c>
      <c r="C1219" s="1">
        <v>0</v>
      </c>
      <c r="D1219" s="1">
        <v>1</v>
      </c>
      <c r="E1219" s="1">
        <v>0</v>
      </c>
      <c r="F1219" s="1">
        <v>28</v>
      </c>
      <c r="G1219" s="1">
        <f>טבלה1013[[#This Row],[LengthofCycle]]+1</f>
        <v>29</v>
      </c>
      <c r="H1219" s="1">
        <f>IF(IFERROR(LOOKUP(טבלה1013[[#This Row],[ClientID]],קביעויות[השבוע]),FALSE)=טבלה1013[[#This Row],[ClientID]],1,"")</f>
        <v>1</v>
      </c>
      <c r="I1219" s="1">
        <f>IF(AND(טבלה1013[[#This Row],[CycleNumber]]&gt;1,OR(B1220="",טבלה1013[[#This Row],[CycleNumber]]&gt;B1218)),IF(OR(AND(טבלה1013[[#This Row],[LengthofCycle]]=28,F1218=28),AND(טבלה1013[[#This Row],[LengthofCycle]]=35,F1218=35)),1,""),"")</f>
        <v>1</v>
      </c>
      <c r="J1219" s="1">
        <f>IF(AND(טבלה1013[[#This Row],[וסת השבוע]]=1,I1218=1,טבלה1013[[#This Row],[CycleNumber]]&gt;B1218),1,"")</f>
        <v>1</v>
      </c>
      <c r="K1219" s="1">
        <f>IF(טבלה1013[[#This Row],[CycleNumber]]=1,"",IF(טבלה1013[[#This Row],[וסת השבוע]]=1,0,IF(K1218="","",IF(K1218=0,IF(טבלה1013[[#This Row],[LengthofCycle]]=28,0,1),IF(K1218=1,IF(טבלה1013[[#This Row],[LengthofCycle]]+F1218=28*2,0,2),IF(K1218=2,IF(טבלה1013[[#This Row],[LengthofCycle]]+F1218+F1217=28*3,0,3),""))))))</f>
        <v>0</v>
      </c>
      <c r="L1219" s="1">
        <f>IF(טבלה1013[[#This Row],[וסת השבוע]]=1,IF(טבלה1013[[#This Row],[וסת השבוע וההפלגה ביחד]]=1,L1218+1,0),IF(AND(טבלה1013[[#This Row],[CycleNumber]]&gt;B1218,טבלה1013[[#This Row],[CycleNumber]]&gt;1),IF(טבלה1013[[#This Row],[וסת השבוע פעיל?]]&lt;&gt;"",L1218+1,""),""))</f>
        <v>1</v>
      </c>
      <c r="M1219" s="1" t="str">
        <f>IF(AND(טבלה1013[[#This Row],[וסת השבוע פעיל?]]&lt;&gt;"",טבלה1013[[#This Row],[CycleNumber]]&lt;B1220,B1220&lt;&gt;"",טבלה1013[[#This Row],[וסת השבוע פעיל?]]&lt;3),IF(K1220=0,IF(AND(טבלה1013[[#This Row],[וסת השבוע פעיל?]]&gt;0,I1220=1),0,1),0),"")</f>
        <v/>
      </c>
      <c r="N1219" s="1">
        <f t="shared" si="96"/>
        <v>29</v>
      </c>
      <c r="O1219" s="1" t="str">
        <f>IF(AND(טבלה1013[[#This Row],[חיזוי - שבוע]]=1,J1220=1),1,"")</f>
        <v/>
      </c>
      <c r="P1219" s="1" t="str">
        <f>IF(AND(טבלה1013[[#This Row],[חיזוי טוב עם הפלגה?]]=1,טבלה1013[[#This Row],[וסת קבוע אחרון]]&lt;&gt;28,X1218=1),1,"")</f>
        <v/>
      </c>
      <c r="Q1219" s="1">
        <f>IF(AND(טבלה1013[[#This Row],[וסת השבוע פעיל?]]&lt;3,OR(טבלה1013[[#This Row],[CycleNumber]]&gt;B1220,B1220="")),1,"")</f>
        <v>1</v>
      </c>
      <c r="R1219" s="1">
        <f>IF(טבלה1013[[#This Row],[האישה קבעה וסת שבוע?]]=1,IF(טבלה1013[[#This Row],[וסת השבוע פעיל?]]&lt;3,1,0),"")</f>
        <v>1</v>
      </c>
      <c r="S12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19" s="1">
        <f t="shared" si="97"/>
        <v>1</v>
      </c>
      <c r="U1219" s="1">
        <f t="shared" si="98"/>
        <v>0</v>
      </c>
      <c r="V1219" s="1">
        <f t="shared" si="99"/>
        <v>0</v>
      </c>
      <c r="W1219" s="1">
        <f>IF(טבלה1013[[#This Row],[3 הפלגות זהות]]="","",IF(טבלה1013[[#This Row],[3 הפלגות זהות]]=1,טבלה1013[[#This Row],[LengthofCycle]],W1218))</f>
        <v>28</v>
      </c>
      <c r="X1219" s="1">
        <f>IF(טבלה1013[[#This Row],[וסת קבוע אחרון]]="","",IF(OR(טבלה1013[[#This Row],[LengthofCycle]]=טבלה1013[[#This Row],[וסת קבוע אחרון]],F1218=טבלה1013[[#This Row],[וסת קבוע אחרון]],F1217=טבלה1013[[#This Row],[וסת קבוע אחרון]]),1,0))</f>
        <v>1</v>
      </c>
      <c r="Y1219" s="1">
        <f>IF(OR(טבלה1013[[#This Row],[הווסת פעיל?]]=0,טבלה1013[[#This Row],[הווסת פעיל?]]=""),"",SUM(Y1218,טבלה1013[[#This Row],[הווסת פעיל?]]))</f>
        <v>1</v>
      </c>
      <c r="Z1219" s="1">
        <f>IF(AND(טבלה1013[[#This Row],[כמה מחזורים עד עקירה]]&lt;&gt;"",Y1220=""),טבלה1013[[#This Row],[כמה מחזורים עד עקירה]],"")</f>
        <v>1</v>
      </c>
      <c r="AA1219" s="1">
        <f>IF(AND(טבלה1013[[#This Row],[הווסת פעיל?]]=1,טבלה1013[[#This Row],[וסת קבוע אחרון]]&lt;&gt;W1218),טבלה1013[[#This Row],[וסת קבוע אחרון]],"")</f>
        <v>28</v>
      </c>
      <c r="AB1219" s="1" t="str">
        <f>IF(AND(טבלה1013[[#This Row],[הווסת פעיל?]]=1,X1218=0,טבלה1013[[#This Row],[וסת קבוע אחרון]]=W1218),טבלה1013[[#This Row],[וסת קבוע אחרון]],"")</f>
        <v/>
      </c>
      <c r="AC1219" s="1" t="str">
        <f>IF(AND(טבלה1013[[#This Row],[הווסת פעיל?]]=1,X1218=0,טבלה1013[[#This Row],[וסת קבוע אחרון]]&lt;&gt;W1218),1,"")</f>
        <v/>
      </c>
      <c r="AD1219" s="1">
        <f>IF(AND(טבלה1013[[#This Row],[הווסת פעיל?]]&lt;&gt;"",B1220=1),טבלה1013[[#This Row],[CycleNumber]],"")</f>
        <v>12</v>
      </c>
      <c r="AE1219" s="1">
        <f>IF(AND(טבלה1013[[#This Row],[הווסת פעיל?]]&lt;&gt;"",X1218=""),טבלה1013[[#This Row],[CycleNumber]],"")</f>
        <v>12</v>
      </c>
      <c r="AF1219" s="1" t="str">
        <f>IF(B1220=1,"",IF(טבלה1013[[#This Row],[הווסת פעיל?]]=1,IF(טבלה1013[[#This Row],[וסת קבוע אחרון]]=F1220,1,0),""))</f>
        <v/>
      </c>
      <c r="AG1219" s="1" t="str">
        <f>IF(B1220=1,"",IF(טבלה1013[[#This Row],[הווסת פעיל?]]=1,IF(OR(טבלה1013[[#This Row],[וסת קבוע אחרון]]=F1220,F1220=טבלה1013[[#This Row],[LengthofCycle]]),1,0),""))</f>
        <v/>
      </c>
      <c r="AH1219" s="1" t="str">
        <f>IF(B1220=1,"",IF(טבלה1013[[#This Row],[הווסת פעיל?]]=1,IF(OR(טבלה1013[[#This Row],[וסת קבוע אחרון]]=F1220,F1220=טבלה1013[[#This Row],[LengthofCycle]],AND(טבלה1013[[#This Row],[LengthofCycle]]&lt;&gt;טבלה1013[[#This Row],[וסת קבוע אחרון]],OR(F1220=28,F1220=29))),1,0),""))</f>
        <v/>
      </c>
      <c r="AI1219" s="1">
        <f>IF(AND(טבלה1013[[#This Row],[הווסת פעיל?]]=1,B1220=1),1,"")</f>
        <v>1</v>
      </c>
      <c r="AJ1219" s="4" t="str">
        <f>IF(AND(טבלה1013[[#This Row],[הווסת פעיל?]]&lt;&gt;1,B1220&lt;&gt;1,B1220&lt;&gt;""),IF(טבלה1013[[#This Row],[LengthofCycle]]=F1220,1,0),"")</f>
        <v/>
      </c>
      <c r="AK1219" s="4" t="str">
        <f>IF(AND(טבלה1013[[#This Row],[הווסת פעיל?]]&lt;&gt;1,B1220&lt;&gt;1,B1220&lt;&gt;""),IF(OR(טבלה1013[[#This Row],[LengthofCycle]]=F1220,F1220=29),1,0),"")</f>
        <v/>
      </c>
      <c r="AL1219" s="4" t="str">
        <f>IF(AND(טבלה1013[[#This Row],[הווסת פעיל?]]&lt;&gt;1,B1220&lt;&gt;1,B1220&lt;&gt;""),IF(OR(טבלה1013[[#This Row],[LengthofCycle]]=F1220,F1220=29,F1220=28),1,0),"")</f>
        <v/>
      </c>
    </row>
    <row r="1220" spans="1:38" x14ac:dyDescent="0.25">
      <c r="A1220" s="1" t="s">
        <v>156</v>
      </c>
      <c r="B1220" s="1">
        <v>1</v>
      </c>
      <c r="C1220" s="1">
        <v>1</v>
      </c>
      <c r="D1220" s="1">
        <v>1</v>
      </c>
      <c r="E1220" s="1">
        <v>0</v>
      </c>
      <c r="F1220" s="1">
        <v>28</v>
      </c>
      <c r="G1220" s="1">
        <f>טבלה1013[[#This Row],[LengthofCycle]]+1</f>
        <v>29</v>
      </c>
      <c r="H1220" s="1">
        <f>IF(IFERROR(LOOKUP(טבלה1013[[#This Row],[ClientID]],קביעויות[השבוע]),FALSE)=טבלה1013[[#This Row],[ClientID]],1,"")</f>
        <v>1</v>
      </c>
      <c r="I1220" s="1" t="str">
        <f>IF(AND(טבלה1013[[#This Row],[CycleNumber]]&gt;1,OR(B1221="",טבלה1013[[#This Row],[CycleNumber]]&gt;B1219)),IF(OR(AND(טבלה1013[[#This Row],[LengthofCycle]]=28,F1219=28),AND(טבלה1013[[#This Row],[LengthofCycle]]=35,F1219=35)),1,""),"")</f>
        <v/>
      </c>
      <c r="J1220" s="1" t="str">
        <f>IF(AND(טבלה1013[[#This Row],[וסת השבוע]]=1,I1219=1,טבלה1013[[#This Row],[CycleNumber]]&gt;B1219),1,"")</f>
        <v/>
      </c>
      <c r="K1220" s="1" t="str">
        <f>IF(טבלה1013[[#This Row],[CycleNumber]]=1,"",IF(טבלה1013[[#This Row],[וסת השבוע]]=1,0,IF(K1219="","",IF(K1219=0,IF(טבלה1013[[#This Row],[LengthofCycle]]=28,0,1),IF(K1219=1,IF(טבלה1013[[#This Row],[LengthofCycle]]+F1219=28*2,0,2),IF(K1219=2,IF(טבלה1013[[#This Row],[LengthofCycle]]+F1219+F1218=28*3,0,3),""))))))</f>
        <v/>
      </c>
      <c r="L1220" s="1" t="str">
        <f>IF(טבלה1013[[#This Row],[וסת השבוע]]=1,IF(טבלה1013[[#This Row],[וסת השבוע וההפלגה ביחד]]=1,L1219+1,0),IF(AND(טבלה1013[[#This Row],[CycleNumber]]&gt;B1219,טבלה1013[[#This Row],[CycleNumber]]&gt;1),IF(טבלה1013[[#This Row],[וסת השבוע פעיל?]]&lt;&gt;"",L1219+1,""),""))</f>
        <v/>
      </c>
      <c r="M1220" s="1" t="str">
        <f>IF(AND(טבלה1013[[#This Row],[וסת השבוע פעיל?]]&lt;&gt;"",טבלה1013[[#This Row],[CycleNumber]]&lt;B1221,B1221&lt;&gt;"",טבלה1013[[#This Row],[וסת השבוע פעיל?]]&lt;3),IF(K1221=0,IF(AND(טבלה1013[[#This Row],[וסת השבוע פעיל?]]&gt;0,I1221=1),0,1),0),"")</f>
        <v/>
      </c>
      <c r="N1220" s="1" t="str">
        <f t="shared" si="96"/>
        <v/>
      </c>
      <c r="O1220" s="1" t="str">
        <f>IF(AND(טבלה1013[[#This Row],[חיזוי - שבוע]]=1,J1221=1),1,"")</f>
        <v/>
      </c>
      <c r="P1220" s="1" t="str">
        <f>IF(AND(טבלה1013[[#This Row],[חיזוי טוב עם הפלגה?]]=1,טבלה1013[[#This Row],[וסת קבוע אחרון]]&lt;&gt;28,X1219=1),1,"")</f>
        <v/>
      </c>
      <c r="Q1220" s="1" t="str">
        <f>IF(AND(טבלה1013[[#This Row],[וסת השבוע פעיל?]]&lt;3,OR(טבלה1013[[#This Row],[CycleNumber]]&gt;B1221,B1221="")),1,"")</f>
        <v/>
      </c>
      <c r="R1220" s="1">
        <f>IF(טבלה1013[[#This Row],[האישה קבעה וסת שבוע?]]=1,IF(טבלה1013[[#This Row],[וסת השבוע פעיל?]]&lt;3,1,0),"")</f>
        <v>0</v>
      </c>
      <c r="S12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0" s="1" t="str">
        <f t="shared" si="97"/>
        <v/>
      </c>
      <c r="U1220" s="1" t="str">
        <f t="shared" si="98"/>
        <v/>
      </c>
      <c r="V1220" s="1" t="str">
        <f t="shared" si="99"/>
        <v/>
      </c>
      <c r="W1220" s="1" t="str">
        <f>IF(טבלה1013[[#This Row],[3 הפלגות זהות]]="","",IF(טבלה1013[[#This Row],[3 הפלגות זהות]]=1,טבלה1013[[#This Row],[LengthofCycle]],W1219))</f>
        <v/>
      </c>
      <c r="Y1220" s="1" t="str">
        <f>IF(OR(טבלה1013[[#This Row],[הווסת פעיל?]]=0,טבלה1013[[#This Row],[הווסת פעיל?]]=""),"",SUM(Y1219,טבלה1013[[#This Row],[הווסת פעיל?]]))</f>
        <v/>
      </c>
      <c r="Z1220" s="1" t="str">
        <f>IF(AND(טבלה1013[[#This Row],[כמה מחזורים עד עקירה]]&lt;&gt;"",Y1221=""),טבלה1013[[#This Row],[כמה מחזורים עד עקירה]],"")</f>
        <v/>
      </c>
      <c r="AA1220" s="1" t="str">
        <f>IF(AND(טבלה1013[[#This Row],[הווסת פעיל?]]=1,טבלה1013[[#This Row],[וסת קבוע אחרון]]&lt;&gt;W1219),טבלה1013[[#This Row],[וסת קבוע אחרון]],"")</f>
        <v/>
      </c>
      <c r="AB1220" s="1" t="str">
        <f>IF(AND(טבלה1013[[#This Row],[הווסת פעיל?]]=1,X1219=0,טבלה1013[[#This Row],[וסת קבוע אחרון]]=W1219),טבלה1013[[#This Row],[וסת קבוע אחרון]],"")</f>
        <v/>
      </c>
      <c r="AC1220" s="1" t="str">
        <f>IF(AND(טבלה1013[[#This Row],[הווסת פעיל?]]=1,X1219=0,טבלה1013[[#This Row],[וסת קבוע אחרון]]&lt;&gt;W1219),1,"")</f>
        <v/>
      </c>
      <c r="AD1220" s="1" t="str">
        <f>IF(AND(טבלה1013[[#This Row],[הווסת פעיל?]]&lt;&gt;"",B1221=1),טבלה1013[[#This Row],[CycleNumber]],"")</f>
        <v/>
      </c>
      <c r="AE1220" s="1" t="str">
        <f>IF(AND(טבלה1013[[#This Row],[הווסת פעיל?]]&lt;&gt;"",X1219=""),טבלה1013[[#This Row],[CycleNumber]],"")</f>
        <v/>
      </c>
      <c r="AF1220" s="1" t="str">
        <f>IF(B1221=1,"",IF(טבלה1013[[#This Row],[הווסת פעיל?]]=1,IF(טבלה1013[[#This Row],[וסת קבוע אחרון]]=F1221,1,0),""))</f>
        <v/>
      </c>
      <c r="AG1220" s="1" t="str">
        <f>IF(B1221=1,"",IF(טבלה1013[[#This Row],[הווסת פעיל?]]=1,IF(OR(טבלה1013[[#This Row],[וסת קבוע אחרון]]=F1221,F1221=טבלה1013[[#This Row],[LengthofCycle]]),1,0),""))</f>
        <v/>
      </c>
      <c r="AH1220" s="1" t="str">
        <f>IF(B1221=1,"",IF(טבלה1013[[#This Row],[הווסת פעיל?]]=1,IF(OR(טבלה1013[[#This Row],[וסת קבוע אחרון]]=F1221,F1221=טבלה1013[[#This Row],[LengthofCycle]],AND(טבלה1013[[#This Row],[LengthofCycle]]&lt;&gt;טבלה1013[[#This Row],[וסת קבוע אחרון]],OR(F1221=28,F1221=29))),1,0),""))</f>
        <v/>
      </c>
      <c r="AI1220" s="1" t="str">
        <f>IF(AND(טבלה1013[[#This Row],[הווסת פעיל?]]=1,B1221=1),1,"")</f>
        <v/>
      </c>
      <c r="AJ1220" s="4">
        <f>IF(AND(טבלה1013[[#This Row],[הווסת פעיל?]]&lt;&gt;1,B1221&lt;&gt;1,B1221&lt;&gt;""),IF(טבלה1013[[#This Row],[LengthofCycle]]=F1221,1,0),"")</f>
        <v>1</v>
      </c>
      <c r="AK1220" s="4">
        <f>IF(AND(טבלה1013[[#This Row],[הווסת פעיל?]]&lt;&gt;1,B1221&lt;&gt;1,B1221&lt;&gt;""),IF(OR(טבלה1013[[#This Row],[LengthofCycle]]=F1221,F1221=29),1,0),"")</f>
        <v>1</v>
      </c>
      <c r="AL1220" s="4">
        <f>IF(AND(טבלה1013[[#This Row],[הווסת פעיל?]]&lt;&gt;1,B1221&lt;&gt;1,B1221&lt;&gt;""),IF(OR(טבלה1013[[#This Row],[LengthofCycle]]=F1221,F1221=29,F1221=28),1,0),"")</f>
        <v>1</v>
      </c>
    </row>
    <row r="1221" spans="1:38" x14ac:dyDescent="0.25">
      <c r="A1221" s="1" t="s">
        <v>156</v>
      </c>
      <c r="B1221" s="1">
        <v>2</v>
      </c>
      <c r="C1221" s="1">
        <v>1</v>
      </c>
      <c r="D1221" s="1">
        <v>1</v>
      </c>
      <c r="E1221" s="1">
        <v>0</v>
      </c>
      <c r="F1221" s="1">
        <v>28</v>
      </c>
      <c r="G1221" s="1">
        <f>טבלה1013[[#This Row],[LengthofCycle]]+1</f>
        <v>29</v>
      </c>
      <c r="H1221" s="1">
        <f>IF(IFERROR(LOOKUP(טבלה1013[[#This Row],[ClientID]],קביעויות[השבוע]),FALSE)=טבלה1013[[#This Row],[ClientID]],1,"")</f>
        <v>1</v>
      </c>
      <c r="I1221" s="1">
        <f>IF(AND(טבלה1013[[#This Row],[CycleNumber]]&gt;1,OR(B1222="",טבלה1013[[#This Row],[CycleNumber]]&gt;B1220)),IF(OR(AND(טבלה1013[[#This Row],[LengthofCycle]]=28,F1220=28),AND(טבלה1013[[#This Row],[LengthofCycle]]=35,F1220=35)),1,""),"")</f>
        <v>1</v>
      </c>
      <c r="J1221" s="1" t="str">
        <f>IF(AND(טבלה1013[[#This Row],[וסת השבוע]]=1,I1220=1,טבלה1013[[#This Row],[CycleNumber]]&gt;B1220),1,"")</f>
        <v/>
      </c>
      <c r="K1221" s="1">
        <f>IF(טבלה1013[[#This Row],[CycleNumber]]=1,"",IF(טבלה1013[[#This Row],[וסת השבוע]]=1,0,IF(K1220="","",IF(K1220=0,IF(טבלה1013[[#This Row],[LengthofCycle]]=28,0,1),IF(K1220=1,IF(טבלה1013[[#This Row],[LengthofCycle]]+F1220=28*2,0,2),IF(K1220=2,IF(טבלה1013[[#This Row],[LengthofCycle]]+F1220+F1219=28*3,0,3),""))))))</f>
        <v>0</v>
      </c>
      <c r="L1221" s="1">
        <f>IF(טבלה1013[[#This Row],[וסת השבוע]]=1,IF(טבלה1013[[#This Row],[וסת השבוע וההפלגה ביחד]]=1,L1220+1,0),IF(AND(טבלה1013[[#This Row],[CycleNumber]]&gt;B1220,טבלה1013[[#This Row],[CycleNumber]]&gt;1),IF(טבלה1013[[#This Row],[וסת השבוע פעיל?]]&lt;&gt;"",L1220+1,""),""))</f>
        <v>0</v>
      </c>
      <c r="M1221" s="1">
        <f>IF(AND(טבלה1013[[#This Row],[וסת השבוע פעיל?]]&lt;&gt;"",טבלה1013[[#This Row],[CycleNumber]]&lt;B1222,B1222&lt;&gt;"",טבלה1013[[#This Row],[וסת השבוע פעיל?]]&lt;3),IF(K1222=0,IF(AND(טבלה1013[[#This Row],[וסת השבוע פעיל?]]&gt;0,I1222=1),0,1),0),"")</f>
        <v>0</v>
      </c>
      <c r="N1221" s="1" t="str">
        <f t="shared" si="96"/>
        <v/>
      </c>
      <c r="O1221" s="1" t="str">
        <f>IF(AND(טבלה1013[[#This Row],[חיזוי - שבוע]]=1,J1222=1),1,"")</f>
        <v/>
      </c>
      <c r="P1221" s="1" t="str">
        <f>IF(AND(טבלה1013[[#This Row],[חיזוי טוב עם הפלגה?]]=1,טבלה1013[[#This Row],[וסת קבוע אחרון]]&lt;&gt;28,X1220=1),1,"")</f>
        <v/>
      </c>
      <c r="Q1221" s="1" t="str">
        <f>IF(AND(טבלה1013[[#This Row],[וסת השבוע פעיל?]]&lt;3,OR(טבלה1013[[#This Row],[CycleNumber]]&gt;B1222,B1222="")),1,"")</f>
        <v/>
      </c>
      <c r="R1221" s="1">
        <f>IF(טבלה1013[[#This Row],[האישה קבעה וסת שבוע?]]=1,IF(טבלה1013[[#This Row],[וסת השבוע פעיל?]]&lt;3,1,0),"")</f>
        <v>1</v>
      </c>
      <c r="S12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1" s="1" t="str">
        <f t="shared" si="97"/>
        <v/>
      </c>
      <c r="U1221" s="1" t="str">
        <f t="shared" si="98"/>
        <v/>
      </c>
      <c r="V1221" s="1" t="str">
        <f t="shared" si="99"/>
        <v/>
      </c>
      <c r="W1221" s="1" t="str">
        <f>IF(טבלה1013[[#This Row],[3 הפלגות זהות]]="","",IF(טבלה1013[[#This Row],[3 הפלגות זהות]]=1,טבלה1013[[#This Row],[LengthofCycle]],W1220))</f>
        <v/>
      </c>
      <c r="Y1221" s="1" t="str">
        <f>IF(OR(טבלה1013[[#This Row],[הווסת פעיל?]]=0,טבלה1013[[#This Row],[הווסת פעיל?]]=""),"",SUM(Y1220,טבלה1013[[#This Row],[הווסת פעיל?]]))</f>
        <v/>
      </c>
      <c r="Z1221" s="1" t="str">
        <f>IF(AND(טבלה1013[[#This Row],[כמה מחזורים עד עקירה]]&lt;&gt;"",Y1222=""),טבלה1013[[#This Row],[כמה מחזורים עד עקירה]],"")</f>
        <v/>
      </c>
      <c r="AA1221" s="1" t="str">
        <f>IF(AND(טבלה1013[[#This Row],[הווסת פעיל?]]=1,טבלה1013[[#This Row],[וסת קבוע אחרון]]&lt;&gt;W1220),טבלה1013[[#This Row],[וסת קבוע אחרון]],"")</f>
        <v/>
      </c>
      <c r="AB1221" s="1" t="str">
        <f>IF(AND(טבלה1013[[#This Row],[הווסת פעיל?]]=1,X1220=0,טבלה1013[[#This Row],[וסת קבוע אחרון]]=W1220),טבלה1013[[#This Row],[וסת קבוע אחרון]],"")</f>
        <v/>
      </c>
      <c r="AC1221" s="1" t="str">
        <f>IF(AND(טבלה1013[[#This Row],[הווסת פעיל?]]=1,X1220=0,טבלה1013[[#This Row],[וסת קבוע אחרון]]&lt;&gt;W1220),1,"")</f>
        <v/>
      </c>
      <c r="AD1221" s="1" t="str">
        <f>IF(AND(טבלה1013[[#This Row],[הווסת פעיל?]]&lt;&gt;"",B1222=1),טבלה1013[[#This Row],[CycleNumber]],"")</f>
        <v/>
      </c>
      <c r="AE1221" s="1" t="str">
        <f>IF(AND(טבלה1013[[#This Row],[הווסת פעיל?]]&lt;&gt;"",X1220=""),טבלה1013[[#This Row],[CycleNumber]],"")</f>
        <v/>
      </c>
      <c r="AF1221" s="1" t="str">
        <f>IF(B1222=1,"",IF(טבלה1013[[#This Row],[הווסת פעיל?]]=1,IF(טבלה1013[[#This Row],[וסת קבוע אחרון]]=F1222,1,0),""))</f>
        <v/>
      </c>
      <c r="AG1221" s="1" t="str">
        <f>IF(B1222=1,"",IF(טבלה1013[[#This Row],[הווסת פעיל?]]=1,IF(OR(טבלה1013[[#This Row],[וסת קבוע אחרון]]=F1222,F1222=טבלה1013[[#This Row],[LengthofCycle]]),1,0),""))</f>
        <v/>
      </c>
      <c r="AH1221" s="1" t="str">
        <f>IF(B1222=1,"",IF(טבלה1013[[#This Row],[הווסת פעיל?]]=1,IF(OR(טבלה1013[[#This Row],[וסת קבוע אחרון]]=F1222,F1222=טבלה1013[[#This Row],[LengthofCycle]],AND(טבלה1013[[#This Row],[LengthofCycle]]&lt;&gt;טבלה1013[[#This Row],[וסת קבוע אחרון]],OR(F1222=28,F1222=29))),1,0),""))</f>
        <v/>
      </c>
      <c r="AI1221" s="1" t="str">
        <f>IF(AND(טבלה1013[[#This Row],[הווסת פעיל?]]=1,B1222=1),1,"")</f>
        <v/>
      </c>
      <c r="AJ1221" s="4">
        <f>IF(AND(טבלה1013[[#This Row],[הווסת פעיל?]]&lt;&gt;1,B1222&lt;&gt;1,B1222&lt;&gt;""),IF(טבלה1013[[#This Row],[LengthofCycle]]=F1222,1,0),"")</f>
        <v>0</v>
      </c>
      <c r="AK1221" s="4">
        <f>IF(AND(טבלה1013[[#This Row],[הווסת פעיל?]]&lt;&gt;1,B1222&lt;&gt;1,B1222&lt;&gt;""),IF(OR(טבלה1013[[#This Row],[LengthofCycle]]=F1222,F1222=29),1,0),"")</f>
        <v>0</v>
      </c>
      <c r="AL1221" s="4">
        <f>IF(AND(טבלה1013[[#This Row],[הווסת פעיל?]]&lt;&gt;1,B1222&lt;&gt;1,B1222&lt;&gt;""),IF(OR(טבלה1013[[#This Row],[LengthofCycle]]=F1222,F1222=29,F1222=28),1,0),"")</f>
        <v>0</v>
      </c>
    </row>
    <row r="1222" spans="1:38" x14ac:dyDescent="0.25">
      <c r="A1222" s="1" t="s">
        <v>156</v>
      </c>
      <c r="B1222" s="1">
        <v>3</v>
      </c>
      <c r="C1222" s="1">
        <v>1</v>
      </c>
      <c r="D1222" s="1">
        <v>1</v>
      </c>
      <c r="E1222" s="1">
        <v>0</v>
      </c>
      <c r="F1222" s="1">
        <v>30</v>
      </c>
      <c r="G1222" s="1">
        <f>טבלה1013[[#This Row],[LengthofCycle]]+1</f>
        <v>31</v>
      </c>
      <c r="H1222" s="1">
        <f>IF(IFERROR(LOOKUP(טבלה1013[[#This Row],[ClientID]],קביעויות[השבוע]),FALSE)=טבלה1013[[#This Row],[ClientID]],1,"")</f>
        <v>1</v>
      </c>
      <c r="I1222" s="1" t="str">
        <f>IF(AND(טבלה1013[[#This Row],[CycleNumber]]&gt;1,OR(B1223="",טבלה1013[[#This Row],[CycleNumber]]&gt;B1221)),IF(OR(AND(טבלה1013[[#This Row],[LengthofCycle]]=28,F1221=28),AND(טבלה1013[[#This Row],[LengthofCycle]]=35,F1221=35)),1,""),"")</f>
        <v/>
      </c>
      <c r="J1222" s="1" t="str">
        <f>IF(AND(טבלה1013[[#This Row],[וסת השבוע]]=1,I1221=1,טבלה1013[[#This Row],[CycleNumber]]&gt;B1221),1,"")</f>
        <v/>
      </c>
      <c r="K1222" s="1">
        <f>IF(טבלה1013[[#This Row],[CycleNumber]]=1,"",IF(טבלה1013[[#This Row],[וסת השבוע]]=1,0,IF(K1221="","",IF(K1221=0,IF(טבלה1013[[#This Row],[LengthofCycle]]=28,0,1),IF(K1221=1,IF(טבלה1013[[#This Row],[LengthofCycle]]+F1221=28*2,0,2),IF(K1221=2,IF(טבלה1013[[#This Row],[LengthofCycle]]+F1221+F1220=28*3,0,3),""))))))</f>
        <v>1</v>
      </c>
      <c r="L1222" s="1">
        <f>IF(טבלה1013[[#This Row],[וסת השבוע]]=1,IF(טבלה1013[[#This Row],[וסת השבוע וההפלגה ביחד]]=1,L1221+1,0),IF(AND(טבלה1013[[#This Row],[CycleNumber]]&gt;B1221,טבלה1013[[#This Row],[CycleNumber]]&gt;1),IF(טבלה1013[[#This Row],[וסת השבוע פעיל?]]&lt;&gt;"",L1221+1,""),""))</f>
        <v>1</v>
      </c>
      <c r="M1222" s="1">
        <f>IF(AND(טבלה1013[[#This Row],[וסת השבוע פעיל?]]&lt;&gt;"",טבלה1013[[#This Row],[CycleNumber]]&lt;B1223,B1223&lt;&gt;"",טבלה1013[[#This Row],[וסת השבוע פעיל?]]&lt;3),IF(K1223=0,IF(AND(טבלה1013[[#This Row],[וסת השבוע פעיל?]]&gt;0,I1223=1),0,1),0),"")</f>
        <v>0</v>
      </c>
      <c r="N1222" s="1">
        <f t="shared" si="96"/>
        <v>29</v>
      </c>
      <c r="O1222" s="1" t="str">
        <f>IF(AND(טבלה1013[[#This Row],[חיזוי - שבוע]]=1,J1223=1),1,"")</f>
        <v/>
      </c>
      <c r="P1222" s="1" t="str">
        <f>IF(AND(טבלה1013[[#This Row],[חיזוי טוב עם הפלגה?]]=1,טבלה1013[[#This Row],[וסת קבוע אחרון]]&lt;&gt;28,X1221=1),1,"")</f>
        <v/>
      </c>
      <c r="Q1222" s="1" t="str">
        <f>IF(AND(טבלה1013[[#This Row],[וסת השבוע פעיל?]]&lt;3,OR(טבלה1013[[#This Row],[CycleNumber]]&gt;B1223,B1223="")),1,"")</f>
        <v/>
      </c>
      <c r="R1222" s="1">
        <f>IF(טבלה1013[[#This Row],[האישה קבעה וסת שבוע?]]=1,IF(טבלה1013[[#This Row],[וסת השבוע פעיל?]]&lt;3,1,0),"")</f>
        <v>1</v>
      </c>
      <c r="S12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2" s="1">
        <f t="shared" si="97"/>
        <v>0</v>
      </c>
      <c r="U1222" s="1" t="str">
        <f t="shared" si="98"/>
        <v/>
      </c>
      <c r="V1222" s="1" t="str">
        <f t="shared" si="99"/>
        <v/>
      </c>
      <c r="W1222" s="1" t="str">
        <f>IF(טבלה1013[[#This Row],[3 הפלגות זהות]]="","",IF(טבלה1013[[#This Row],[3 הפלגות זהות]]=1,טבלה1013[[#This Row],[LengthofCycle]],W1221))</f>
        <v/>
      </c>
      <c r="Y1222" s="1" t="str">
        <f>IF(OR(טבלה1013[[#This Row],[הווסת פעיל?]]=0,טבלה1013[[#This Row],[הווסת פעיל?]]=""),"",SUM(Y1221,טבלה1013[[#This Row],[הווסת פעיל?]]))</f>
        <v/>
      </c>
      <c r="Z1222" s="1" t="str">
        <f>IF(AND(טבלה1013[[#This Row],[כמה מחזורים עד עקירה]]&lt;&gt;"",Y1223=""),טבלה1013[[#This Row],[כמה מחזורים עד עקירה]],"")</f>
        <v/>
      </c>
      <c r="AA1222" s="1" t="str">
        <f>IF(AND(טבלה1013[[#This Row],[הווסת פעיל?]]=1,טבלה1013[[#This Row],[וסת קבוע אחרון]]&lt;&gt;W1221),טבלה1013[[#This Row],[וסת קבוע אחרון]],"")</f>
        <v/>
      </c>
      <c r="AB1222" s="1" t="str">
        <f>IF(AND(טבלה1013[[#This Row],[הווסת פעיל?]]=1,X1221=0,טבלה1013[[#This Row],[וסת קבוע אחרון]]=W1221),טבלה1013[[#This Row],[וסת קבוע אחרון]],"")</f>
        <v/>
      </c>
      <c r="AC1222" s="1" t="str">
        <f>IF(AND(טבלה1013[[#This Row],[הווסת פעיל?]]=1,X1221=0,טבלה1013[[#This Row],[וסת קבוע אחרון]]&lt;&gt;W1221),1,"")</f>
        <v/>
      </c>
      <c r="AD1222" s="1" t="str">
        <f>IF(AND(טבלה1013[[#This Row],[הווסת פעיל?]]&lt;&gt;"",B1223=1),טבלה1013[[#This Row],[CycleNumber]],"")</f>
        <v/>
      </c>
      <c r="AE1222" s="1" t="str">
        <f>IF(AND(טבלה1013[[#This Row],[הווסת פעיל?]]&lt;&gt;"",X1221=""),טבלה1013[[#This Row],[CycleNumber]],"")</f>
        <v/>
      </c>
      <c r="AF1222" s="1" t="str">
        <f>IF(B1223=1,"",IF(טבלה1013[[#This Row],[הווסת פעיל?]]=1,IF(טבלה1013[[#This Row],[וסת קבוע אחרון]]=F1223,1,0),""))</f>
        <v/>
      </c>
      <c r="AG1222" s="1" t="str">
        <f>IF(B1223=1,"",IF(טבלה1013[[#This Row],[הווסת פעיל?]]=1,IF(OR(טבלה1013[[#This Row],[וסת קבוע אחרון]]=F1223,F1223=טבלה1013[[#This Row],[LengthofCycle]]),1,0),""))</f>
        <v/>
      </c>
      <c r="AH1222" s="1" t="str">
        <f>IF(B1223=1,"",IF(טבלה1013[[#This Row],[הווסת פעיל?]]=1,IF(OR(טבלה1013[[#This Row],[וסת קבוע אחרון]]=F1223,F1223=טבלה1013[[#This Row],[LengthofCycle]],AND(טבלה1013[[#This Row],[LengthofCycle]]&lt;&gt;טבלה1013[[#This Row],[וסת קבוע אחרון]],OR(F1223=28,F1223=29))),1,0),""))</f>
        <v/>
      </c>
      <c r="AI1222" s="1" t="str">
        <f>IF(AND(טבלה1013[[#This Row],[הווסת פעיל?]]=1,B1223=1),1,"")</f>
        <v/>
      </c>
      <c r="AJ1222" s="4">
        <f>IF(AND(טבלה1013[[#This Row],[הווסת פעיל?]]&lt;&gt;1,B1223&lt;&gt;1,B1223&lt;&gt;""),IF(טבלה1013[[#This Row],[LengthofCycle]]=F1223,1,0),"")</f>
        <v>0</v>
      </c>
      <c r="AK1222" s="4">
        <f>IF(AND(טבלה1013[[#This Row],[הווסת פעיל?]]&lt;&gt;1,B1223&lt;&gt;1,B1223&lt;&gt;""),IF(OR(טבלה1013[[#This Row],[LengthofCycle]]=F1223,F1223=29),1,0),"")</f>
        <v>0</v>
      </c>
      <c r="AL1222" s="4">
        <f>IF(AND(טבלה1013[[#This Row],[הווסת פעיל?]]&lt;&gt;1,B1223&lt;&gt;1,B1223&lt;&gt;""),IF(OR(טבלה1013[[#This Row],[LengthofCycle]]=F1223,F1223=29,F1223=28),1,0),"")</f>
        <v>0</v>
      </c>
    </row>
    <row r="1223" spans="1:38" x14ac:dyDescent="0.25">
      <c r="A1223" s="1" t="s">
        <v>156</v>
      </c>
      <c r="B1223" s="1">
        <v>4</v>
      </c>
      <c r="C1223" s="1">
        <v>1</v>
      </c>
      <c r="D1223" s="1">
        <v>1</v>
      </c>
      <c r="E1223" s="1">
        <v>0</v>
      </c>
      <c r="F1223" s="1">
        <v>33</v>
      </c>
      <c r="G1223" s="1">
        <f>טבלה1013[[#This Row],[LengthofCycle]]+1</f>
        <v>34</v>
      </c>
      <c r="H1223" s="1">
        <f>IF(IFERROR(LOOKUP(טבלה1013[[#This Row],[ClientID]],קביעויות[השבוע]),FALSE)=טבלה1013[[#This Row],[ClientID]],1,"")</f>
        <v>1</v>
      </c>
      <c r="I1223" s="1" t="str">
        <f>IF(AND(טבלה1013[[#This Row],[CycleNumber]]&gt;1,OR(B1224="",טבלה1013[[#This Row],[CycleNumber]]&gt;B1222)),IF(OR(AND(טבלה1013[[#This Row],[LengthofCycle]]=28,F1222=28),AND(טבלה1013[[#This Row],[LengthofCycle]]=35,F1222=35)),1,""),"")</f>
        <v/>
      </c>
      <c r="J1223" s="1" t="str">
        <f>IF(AND(טבלה1013[[#This Row],[וסת השבוע]]=1,I1222=1,טבלה1013[[#This Row],[CycleNumber]]&gt;B1222),1,"")</f>
        <v/>
      </c>
      <c r="K1223" s="1">
        <f>IF(טבלה1013[[#This Row],[CycleNumber]]=1,"",IF(טבלה1013[[#This Row],[וסת השבוע]]=1,0,IF(K1222="","",IF(K1222=0,IF(טבלה1013[[#This Row],[LengthofCycle]]=28,0,1),IF(K1222=1,IF(טבלה1013[[#This Row],[LengthofCycle]]+F1222=28*2,0,2),IF(K1222=2,IF(טבלה1013[[#This Row],[LengthofCycle]]+F1222+F1221=28*3,0,3),""))))))</f>
        <v>2</v>
      </c>
      <c r="L1223" s="1">
        <f>IF(טבלה1013[[#This Row],[וסת השבוע]]=1,IF(טבלה1013[[#This Row],[וסת השבוע וההפלגה ביחד]]=1,L1222+1,0),IF(AND(טבלה1013[[#This Row],[CycleNumber]]&gt;B1222,טבלה1013[[#This Row],[CycleNumber]]&gt;1),IF(טבלה1013[[#This Row],[וסת השבוע פעיל?]]&lt;&gt;"",L1222+1,""),""))</f>
        <v>2</v>
      </c>
      <c r="M1223" s="1">
        <f>IF(AND(טבלה1013[[#This Row],[וסת השבוע פעיל?]]&lt;&gt;"",טבלה1013[[#This Row],[CycleNumber]]&lt;B1224,B1224&lt;&gt;"",טבלה1013[[#This Row],[וסת השבוע פעיל?]]&lt;3),IF(K1224=0,IF(AND(טבלה1013[[#This Row],[וסת השבוע פעיל?]]&gt;0,I1224=1),0,1),0),"")</f>
        <v>0</v>
      </c>
      <c r="N1223" s="1">
        <f t="shared" si="96"/>
        <v>27</v>
      </c>
      <c r="O1223" s="1" t="str">
        <f>IF(AND(טבלה1013[[#This Row],[חיזוי - שבוע]]=1,J1224=1),1,"")</f>
        <v/>
      </c>
      <c r="P1223" s="1" t="str">
        <f>IF(AND(טבלה1013[[#This Row],[חיזוי טוב עם הפלגה?]]=1,טבלה1013[[#This Row],[וסת קבוע אחרון]]&lt;&gt;28,X1222=1),1,"")</f>
        <v/>
      </c>
      <c r="Q1223" s="1" t="str">
        <f>IF(AND(טבלה1013[[#This Row],[וסת השבוע פעיל?]]&lt;3,OR(טבלה1013[[#This Row],[CycleNumber]]&gt;B1224,B1224="")),1,"")</f>
        <v/>
      </c>
      <c r="R1223" s="1">
        <f>IF(טבלה1013[[#This Row],[האישה קבעה וסת שבוע?]]=1,IF(טבלה1013[[#This Row],[וסת השבוע פעיל?]]&lt;3,1,0),"")</f>
        <v>1</v>
      </c>
      <c r="S12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3" s="1">
        <f t="shared" si="97"/>
        <v>0</v>
      </c>
      <c r="U1223" s="1">
        <f t="shared" si="98"/>
        <v>0</v>
      </c>
      <c r="V1223" s="1" t="str">
        <f t="shared" si="99"/>
        <v/>
      </c>
      <c r="W1223" s="1" t="str">
        <f>IF(טבלה1013[[#This Row],[3 הפלגות זהות]]="","",IF(טבלה1013[[#This Row],[3 הפלגות זהות]]=1,טבלה1013[[#This Row],[LengthofCycle]],W1222))</f>
        <v/>
      </c>
      <c r="Y1223" s="1" t="str">
        <f>IF(OR(טבלה1013[[#This Row],[הווסת פעיל?]]=0,טבלה1013[[#This Row],[הווסת פעיל?]]=""),"",SUM(Y1222,טבלה1013[[#This Row],[הווסת פעיל?]]))</f>
        <v/>
      </c>
      <c r="Z1223" s="1" t="str">
        <f>IF(AND(טבלה1013[[#This Row],[כמה מחזורים עד עקירה]]&lt;&gt;"",Y1224=""),טבלה1013[[#This Row],[כמה מחזורים עד עקירה]],"")</f>
        <v/>
      </c>
      <c r="AA1223" s="1" t="str">
        <f>IF(AND(טבלה1013[[#This Row],[הווסת פעיל?]]=1,טבלה1013[[#This Row],[וסת קבוע אחרון]]&lt;&gt;W1222),טבלה1013[[#This Row],[וסת קבוע אחרון]],"")</f>
        <v/>
      </c>
      <c r="AB1223" s="1" t="str">
        <f>IF(AND(טבלה1013[[#This Row],[הווסת פעיל?]]=1,X1222=0,טבלה1013[[#This Row],[וסת קבוע אחרון]]=W1222),טבלה1013[[#This Row],[וסת קבוע אחרון]],"")</f>
        <v/>
      </c>
      <c r="AC1223" s="1" t="str">
        <f>IF(AND(טבלה1013[[#This Row],[הווסת פעיל?]]=1,X1222=0,טבלה1013[[#This Row],[וסת קבוע אחרון]]&lt;&gt;W1222),1,"")</f>
        <v/>
      </c>
      <c r="AD1223" s="1" t="str">
        <f>IF(AND(טבלה1013[[#This Row],[הווסת פעיל?]]&lt;&gt;"",B1224=1),טבלה1013[[#This Row],[CycleNumber]],"")</f>
        <v/>
      </c>
      <c r="AE1223" s="1" t="str">
        <f>IF(AND(טבלה1013[[#This Row],[הווסת פעיל?]]&lt;&gt;"",X1222=""),טבלה1013[[#This Row],[CycleNumber]],"")</f>
        <v/>
      </c>
      <c r="AF1223" s="1" t="str">
        <f>IF(B1224=1,"",IF(טבלה1013[[#This Row],[הווסת פעיל?]]=1,IF(טבלה1013[[#This Row],[וסת קבוע אחרון]]=F1224,1,0),""))</f>
        <v/>
      </c>
      <c r="AG1223" s="1" t="str">
        <f>IF(B1224=1,"",IF(טבלה1013[[#This Row],[הווסת פעיל?]]=1,IF(OR(טבלה1013[[#This Row],[וסת קבוע אחרון]]=F1224,F1224=טבלה1013[[#This Row],[LengthofCycle]]),1,0),""))</f>
        <v/>
      </c>
      <c r="AH1223" s="1" t="str">
        <f>IF(B1224=1,"",IF(טבלה1013[[#This Row],[הווסת פעיל?]]=1,IF(OR(טבלה1013[[#This Row],[וסת קבוע אחרון]]=F1224,F1224=טבלה1013[[#This Row],[LengthofCycle]],AND(טבלה1013[[#This Row],[LengthofCycle]]&lt;&gt;טבלה1013[[#This Row],[וסת קבוע אחרון]],OR(F1224=28,F1224=29))),1,0),""))</f>
        <v/>
      </c>
      <c r="AI1223" s="1" t="str">
        <f>IF(AND(טבלה1013[[#This Row],[הווסת פעיל?]]=1,B1224=1),1,"")</f>
        <v/>
      </c>
      <c r="AJ1223" s="4">
        <f>IF(AND(טבלה1013[[#This Row],[הווסת פעיל?]]&lt;&gt;1,B1224&lt;&gt;1,B1224&lt;&gt;""),IF(טבלה1013[[#This Row],[LengthofCycle]]=F1224,1,0),"")</f>
        <v>1</v>
      </c>
      <c r="AK1223" s="4">
        <f>IF(AND(טבלה1013[[#This Row],[הווסת פעיל?]]&lt;&gt;1,B1224&lt;&gt;1,B1224&lt;&gt;""),IF(OR(טבלה1013[[#This Row],[LengthofCycle]]=F1224,F1224=29),1,0),"")</f>
        <v>1</v>
      </c>
      <c r="AL1223" s="4">
        <f>IF(AND(טבלה1013[[#This Row],[הווסת פעיל?]]&lt;&gt;1,B1224&lt;&gt;1,B1224&lt;&gt;""),IF(OR(טבלה1013[[#This Row],[LengthofCycle]]=F1224,F1224=29,F1224=28),1,0),"")</f>
        <v>1</v>
      </c>
    </row>
    <row r="1224" spans="1:38" x14ac:dyDescent="0.25">
      <c r="A1224" s="1" t="s">
        <v>156</v>
      </c>
      <c r="B1224" s="1">
        <v>5</v>
      </c>
      <c r="C1224" s="1">
        <v>1</v>
      </c>
      <c r="D1224" s="1">
        <v>1</v>
      </c>
      <c r="E1224" s="1">
        <v>0</v>
      </c>
      <c r="F1224" s="1">
        <v>33</v>
      </c>
      <c r="G1224" s="1">
        <f>טבלה1013[[#This Row],[LengthofCycle]]+1</f>
        <v>34</v>
      </c>
      <c r="H1224" s="1">
        <f>IF(IFERROR(LOOKUP(טבלה1013[[#This Row],[ClientID]],קביעויות[השבוע]),FALSE)=טבלה1013[[#This Row],[ClientID]],1,"")</f>
        <v>1</v>
      </c>
      <c r="I1224" s="1" t="str">
        <f>IF(AND(טבלה1013[[#This Row],[CycleNumber]]&gt;1,OR(B1225="",טבלה1013[[#This Row],[CycleNumber]]&gt;B1223)),IF(OR(AND(טבלה1013[[#This Row],[LengthofCycle]]=28,F1223=28),AND(טבלה1013[[#This Row],[LengthofCycle]]=35,F1223=35)),1,""),"")</f>
        <v/>
      </c>
      <c r="J1224" s="1" t="str">
        <f>IF(AND(טבלה1013[[#This Row],[וסת השבוע]]=1,I1223=1,טבלה1013[[#This Row],[CycleNumber]]&gt;B1223),1,"")</f>
        <v/>
      </c>
      <c r="K1224" s="1">
        <f>IF(טבלה1013[[#This Row],[CycleNumber]]=1,"",IF(טבלה1013[[#This Row],[וסת השבוע]]=1,0,IF(K1223="","",IF(K1223=0,IF(טבלה1013[[#This Row],[LengthofCycle]]=28,0,1),IF(K1223=1,IF(טבלה1013[[#This Row],[LengthofCycle]]+F1223=28*2,0,2),IF(K1223=2,IF(טבלה1013[[#This Row],[LengthofCycle]]+F1223+F1222=28*3,0,3),""))))))</f>
        <v>3</v>
      </c>
      <c r="L1224" s="1">
        <f>IF(טבלה1013[[#This Row],[וסת השבוע]]=1,IF(טבלה1013[[#This Row],[וסת השבוע וההפלגה ביחד]]=1,L1223+1,0),IF(AND(טבלה1013[[#This Row],[CycleNumber]]&gt;B1223,טבלה1013[[#This Row],[CycleNumber]]&gt;1),IF(טבלה1013[[#This Row],[וסת השבוע פעיל?]]&lt;&gt;"",L1223+1,""),""))</f>
        <v>3</v>
      </c>
      <c r="M1224" s="1" t="str">
        <f>IF(AND(טבלה1013[[#This Row],[וסת השבוע פעיל?]]&lt;&gt;"",טבלה1013[[#This Row],[CycleNumber]]&lt;B1225,B1225&lt;&gt;"",טבלה1013[[#This Row],[וסת השבוע פעיל?]]&lt;3),IF(K1225=0,IF(AND(טבלה1013[[#This Row],[וסת השבוע פעיל?]]&gt;0,I1225=1),0,1),0),"")</f>
        <v/>
      </c>
      <c r="N1224" s="1">
        <f t="shared" si="96"/>
        <v>22</v>
      </c>
      <c r="O1224" s="1" t="str">
        <f>IF(AND(טבלה1013[[#This Row],[חיזוי - שבוע]]=1,J1225=1),1,"")</f>
        <v/>
      </c>
      <c r="P1224" s="1" t="str">
        <f>IF(AND(טבלה1013[[#This Row],[חיזוי טוב עם הפלגה?]]=1,טבלה1013[[#This Row],[וסת קבוע אחרון]]&lt;&gt;28,X1223=1),1,"")</f>
        <v/>
      </c>
      <c r="Q1224" s="1" t="str">
        <f>IF(AND(טבלה1013[[#This Row],[וסת השבוע פעיל?]]&lt;3,OR(טבלה1013[[#This Row],[CycleNumber]]&gt;B1225,B1225="")),1,"")</f>
        <v/>
      </c>
      <c r="R1224" s="1">
        <f>IF(טבלה1013[[#This Row],[האישה קבעה וסת שבוע?]]=1,IF(טבלה1013[[#This Row],[וסת השבוע פעיל?]]&lt;3,1,0),"")</f>
        <v>0</v>
      </c>
      <c r="S12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4" s="1">
        <f t="shared" si="97"/>
        <v>0</v>
      </c>
      <c r="U1224" s="1">
        <f t="shared" si="98"/>
        <v>0</v>
      </c>
      <c r="V1224" s="1">
        <f t="shared" si="99"/>
        <v>0</v>
      </c>
      <c r="W1224" s="1" t="str">
        <f>IF(טבלה1013[[#This Row],[3 הפלגות זהות]]="","",IF(טבלה1013[[#This Row],[3 הפלגות זהות]]=1,טבלה1013[[#This Row],[LengthofCycle]],W1223))</f>
        <v/>
      </c>
      <c r="Y1224" s="1" t="str">
        <f>IF(OR(טבלה1013[[#This Row],[הווסת פעיל?]]=0,טבלה1013[[#This Row],[הווסת פעיל?]]=""),"",SUM(Y1223,טבלה1013[[#This Row],[הווסת פעיל?]]))</f>
        <v/>
      </c>
      <c r="Z1224" s="1" t="str">
        <f>IF(AND(טבלה1013[[#This Row],[כמה מחזורים עד עקירה]]&lt;&gt;"",Y1225=""),טבלה1013[[#This Row],[כמה מחזורים עד עקירה]],"")</f>
        <v/>
      </c>
      <c r="AA1224" s="1" t="str">
        <f>IF(AND(טבלה1013[[#This Row],[הווסת פעיל?]]=1,טבלה1013[[#This Row],[וסת קבוע אחרון]]&lt;&gt;W1223),טבלה1013[[#This Row],[וסת קבוע אחרון]],"")</f>
        <v/>
      </c>
      <c r="AB1224" s="1" t="str">
        <f>IF(AND(טבלה1013[[#This Row],[הווסת פעיל?]]=1,X1223=0,טבלה1013[[#This Row],[וסת קבוע אחרון]]=W1223),טבלה1013[[#This Row],[וסת קבוע אחרון]],"")</f>
        <v/>
      </c>
      <c r="AC1224" s="1" t="str">
        <f>IF(AND(טבלה1013[[#This Row],[הווסת פעיל?]]=1,X1223=0,טבלה1013[[#This Row],[וסת קבוע אחרון]]&lt;&gt;W1223),1,"")</f>
        <v/>
      </c>
      <c r="AD1224" s="1" t="str">
        <f>IF(AND(טבלה1013[[#This Row],[הווסת פעיל?]]&lt;&gt;"",B1225=1),טבלה1013[[#This Row],[CycleNumber]],"")</f>
        <v/>
      </c>
      <c r="AE1224" s="1" t="str">
        <f>IF(AND(טבלה1013[[#This Row],[הווסת פעיל?]]&lt;&gt;"",X1223=""),טבלה1013[[#This Row],[CycleNumber]],"")</f>
        <v/>
      </c>
      <c r="AF1224" s="1" t="str">
        <f>IF(B1225=1,"",IF(טבלה1013[[#This Row],[הווסת פעיל?]]=1,IF(טבלה1013[[#This Row],[וסת קבוע אחרון]]=F1225,1,0),""))</f>
        <v/>
      </c>
      <c r="AG1224" s="1" t="str">
        <f>IF(B1225=1,"",IF(טבלה1013[[#This Row],[הווסת פעיל?]]=1,IF(OR(טבלה1013[[#This Row],[וסת קבוע אחרון]]=F1225,F1225=טבלה1013[[#This Row],[LengthofCycle]]),1,0),""))</f>
        <v/>
      </c>
      <c r="AH1224" s="1" t="str">
        <f>IF(B1225=1,"",IF(טבלה1013[[#This Row],[הווסת פעיל?]]=1,IF(OR(טבלה1013[[#This Row],[וסת קבוע אחרון]]=F1225,F1225=טבלה1013[[#This Row],[LengthofCycle]],AND(טבלה1013[[#This Row],[LengthofCycle]]&lt;&gt;טבלה1013[[#This Row],[וסת קבוע אחרון]],OR(F1225=28,F1225=29))),1,0),""))</f>
        <v/>
      </c>
      <c r="AI1224" s="1" t="str">
        <f>IF(AND(טבלה1013[[#This Row],[הווסת פעיל?]]=1,B1225=1),1,"")</f>
        <v/>
      </c>
      <c r="AJ1224" s="4">
        <f>IF(AND(טבלה1013[[#This Row],[הווסת פעיל?]]&lt;&gt;1,B1225&lt;&gt;1,B1225&lt;&gt;""),IF(טבלה1013[[#This Row],[LengthofCycle]]=F1225,1,0),"")</f>
        <v>0</v>
      </c>
      <c r="AK1224" s="4">
        <f>IF(AND(טבלה1013[[#This Row],[הווסת פעיל?]]&lt;&gt;1,B1225&lt;&gt;1,B1225&lt;&gt;""),IF(OR(טבלה1013[[#This Row],[LengthofCycle]]=F1225,F1225=29),1,0),"")</f>
        <v>0</v>
      </c>
      <c r="AL1224" s="4">
        <f>IF(AND(טבלה1013[[#This Row],[הווסת פעיל?]]&lt;&gt;1,B1225&lt;&gt;1,B1225&lt;&gt;""),IF(OR(טבלה1013[[#This Row],[LengthofCycle]]=F1225,F1225=29,F1225=28),1,0),"")</f>
        <v>0</v>
      </c>
    </row>
    <row r="1225" spans="1:38" x14ac:dyDescent="0.25">
      <c r="A1225" s="1" t="s">
        <v>156</v>
      </c>
      <c r="B1225" s="1">
        <v>6</v>
      </c>
      <c r="C1225" s="1">
        <v>1</v>
      </c>
      <c r="D1225" s="1">
        <v>1</v>
      </c>
      <c r="E1225" s="1">
        <v>0</v>
      </c>
      <c r="F1225" s="1">
        <v>32</v>
      </c>
      <c r="G1225" s="1">
        <f>טבלה1013[[#This Row],[LengthofCycle]]+1</f>
        <v>33</v>
      </c>
      <c r="H1225" s="1">
        <f>IF(IFERROR(LOOKUP(טבלה1013[[#This Row],[ClientID]],קביעויות[השבוע]),FALSE)=טבלה1013[[#This Row],[ClientID]],1,"")</f>
        <v>1</v>
      </c>
      <c r="I1225" s="1" t="str">
        <f>IF(AND(טבלה1013[[#This Row],[CycleNumber]]&gt;1,OR(B1226="",טבלה1013[[#This Row],[CycleNumber]]&gt;B1224)),IF(OR(AND(טבלה1013[[#This Row],[LengthofCycle]]=28,F1224=28),AND(טבלה1013[[#This Row],[LengthofCycle]]=35,F1224=35)),1,""),"")</f>
        <v/>
      </c>
      <c r="J1225" s="1" t="str">
        <f>IF(AND(טבלה1013[[#This Row],[וסת השבוע]]=1,I1224=1,טבלה1013[[#This Row],[CycleNumber]]&gt;B1224),1,"")</f>
        <v/>
      </c>
      <c r="K1225" s="1" t="str">
        <f>IF(טבלה1013[[#This Row],[CycleNumber]]=1,"",IF(טבלה1013[[#This Row],[וסת השבוע]]=1,0,IF(K1224="","",IF(K1224=0,IF(טבלה1013[[#This Row],[LengthofCycle]]=28,0,1),IF(K1224=1,IF(טבלה1013[[#This Row],[LengthofCycle]]+F1224=28*2,0,2),IF(K1224=2,IF(טבלה1013[[#This Row],[LengthofCycle]]+F1224+F1223=28*3,0,3),""))))))</f>
        <v/>
      </c>
      <c r="L1225" s="1" t="str">
        <f>IF(טבלה1013[[#This Row],[וסת השבוע]]=1,IF(טבלה1013[[#This Row],[וסת השבוע וההפלגה ביחד]]=1,L1224+1,0),IF(AND(טבלה1013[[#This Row],[CycleNumber]]&gt;B1224,טבלה1013[[#This Row],[CycleNumber]]&gt;1),IF(טבלה1013[[#This Row],[וסת השבוע פעיל?]]&lt;&gt;"",L1224+1,""),""))</f>
        <v/>
      </c>
      <c r="M1225" s="1" t="str">
        <f>IF(AND(טבלה1013[[#This Row],[וסת השבוע פעיל?]]&lt;&gt;"",טבלה1013[[#This Row],[CycleNumber]]&lt;B1226,B1226&lt;&gt;"",טבלה1013[[#This Row],[וסת השבוע פעיל?]]&lt;3),IF(K1226=0,IF(AND(טבלה1013[[#This Row],[וסת השבוע פעיל?]]&gt;0,I1226=1),0,1),0),"")</f>
        <v/>
      </c>
      <c r="N1225" s="1" t="str">
        <f t="shared" si="96"/>
        <v/>
      </c>
      <c r="O1225" s="1" t="str">
        <f>IF(AND(טבלה1013[[#This Row],[חיזוי - שבוע]]=1,J1226=1),1,"")</f>
        <v/>
      </c>
      <c r="P1225" s="1" t="str">
        <f>IF(AND(טבלה1013[[#This Row],[חיזוי טוב עם הפלגה?]]=1,טבלה1013[[#This Row],[וסת קבוע אחרון]]&lt;&gt;28,X1224=1),1,"")</f>
        <v/>
      </c>
      <c r="Q1225" s="1" t="str">
        <f>IF(AND(טבלה1013[[#This Row],[וסת השבוע פעיל?]]&lt;3,OR(טבלה1013[[#This Row],[CycleNumber]]&gt;B1226,B1226="")),1,"")</f>
        <v/>
      </c>
      <c r="R1225" s="1">
        <f>IF(טבלה1013[[#This Row],[האישה קבעה וסת שבוע?]]=1,IF(טבלה1013[[#This Row],[וסת השבוע פעיל?]]&lt;3,1,0),"")</f>
        <v>0</v>
      </c>
      <c r="S12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5" s="1">
        <f t="shared" si="97"/>
        <v>0</v>
      </c>
      <c r="U1225" s="1">
        <f t="shared" si="98"/>
        <v>0</v>
      </c>
      <c r="V1225" s="1">
        <f t="shared" si="99"/>
        <v>0</v>
      </c>
      <c r="W1225" s="1" t="str">
        <f>IF(טבלה1013[[#This Row],[3 הפלגות זהות]]="","",IF(טבלה1013[[#This Row],[3 הפלגות זהות]]=1,טבלה1013[[#This Row],[LengthofCycle]],W1224))</f>
        <v/>
      </c>
      <c r="Y1225" s="1" t="str">
        <f>IF(OR(טבלה1013[[#This Row],[הווסת פעיל?]]=0,טבלה1013[[#This Row],[הווסת פעיל?]]=""),"",SUM(Y1224,טבלה1013[[#This Row],[הווסת פעיל?]]))</f>
        <v/>
      </c>
      <c r="Z1225" s="1" t="str">
        <f>IF(AND(טבלה1013[[#This Row],[כמה מחזורים עד עקירה]]&lt;&gt;"",Y1226=""),טבלה1013[[#This Row],[כמה מחזורים עד עקירה]],"")</f>
        <v/>
      </c>
      <c r="AA1225" s="1" t="str">
        <f>IF(AND(טבלה1013[[#This Row],[הווסת פעיל?]]=1,טבלה1013[[#This Row],[וסת קבוע אחרון]]&lt;&gt;W1224),טבלה1013[[#This Row],[וסת קבוע אחרון]],"")</f>
        <v/>
      </c>
      <c r="AB1225" s="1" t="str">
        <f>IF(AND(טבלה1013[[#This Row],[הווסת פעיל?]]=1,X1224=0,טבלה1013[[#This Row],[וסת קבוע אחרון]]=W1224),טבלה1013[[#This Row],[וסת קבוע אחרון]],"")</f>
        <v/>
      </c>
      <c r="AC1225" s="1" t="str">
        <f>IF(AND(טבלה1013[[#This Row],[הווסת פעיל?]]=1,X1224=0,טבלה1013[[#This Row],[וסת קבוע אחרון]]&lt;&gt;W1224),1,"")</f>
        <v/>
      </c>
      <c r="AD1225" s="1" t="str">
        <f>IF(AND(טבלה1013[[#This Row],[הווסת פעיל?]]&lt;&gt;"",B1226=1),טבלה1013[[#This Row],[CycleNumber]],"")</f>
        <v/>
      </c>
      <c r="AE1225" s="1" t="str">
        <f>IF(AND(טבלה1013[[#This Row],[הווסת פעיל?]]&lt;&gt;"",X1224=""),טבלה1013[[#This Row],[CycleNumber]],"")</f>
        <v/>
      </c>
      <c r="AF1225" s="1" t="str">
        <f>IF(B1226=1,"",IF(טבלה1013[[#This Row],[הווסת פעיל?]]=1,IF(טבלה1013[[#This Row],[וסת קבוע אחרון]]=F1226,1,0),""))</f>
        <v/>
      </c>
      <c r="AG1225" s="1" t="str">
        <f>IF(B1226=1,"",IF(טבלה1013[[#This Row],[הווסת פעיל?]]=1,IF(OR(טבלה1013[[#This Row],[וסת קבוע אחרון]]=F1226,F1226=טבלה1013[[#This Row],[LengthofCycle]]),1,0),""))</f>
        <v/>
      </c>
      <c r="AH1225" s="1" t="str">
        <f>IF(B1226=1,"",IF(טבלה1013[[#This Row],[הווסת פעיל?]]=1,IF(OR(טבלה1013[[#This Row],[וסת קבוע אחרון]]=F1226,F1226=טבלה1013[[#This Row],[LengthofCycle]],AND(טבלה1013[[#This Row],[LengthofCycle]]&lt;&gt;טבלה1013[[#This Row],[וסת קבוע אחרון]],OR(F1226=28,F1226=29))),1,0),""))</f>
        <v/>
      </c>
      <c r="AI1225" s="1" t="str">
        <f>IF(AND(טבלה1013[[#This Row],[הווסת פעיל?]]=1,B1226=1),1,"")</f>
        <v/>
      </c>
      <c r="AJ1225" s="4">
        <f>IF(AND(טבלה1013[[#This Row],[הווסת פעיל?]]&lt;&gt;1,B1226&lt;&gt;1,B1226&lt;&gt;""),IF(טבלה1013[[#This Row],[LengthofCycle]]=F1226,1,0),"")</f>
        <v>0</v>
      </c>
      <c r="AK1225" s="4">
        <f>IF(AND(טבלה1013[[#This Row],[הווסת פעיל?]]&lt;&gt;1,B1226&lt;&gt;1,B1226&lt;&gt;""),IF(OR(טבלה1013[[#This Row],[LengthofCycle]]=F1226,F1226=29),1,0),"")</f>
        <v>0</v>
      </c>
      <c r="AL1225" s="4">
        <f>IF(AND(טבלה1013[[#This Row],[הווסת פעיל?]]&lt;&gt;1,B1226&lt;&gt;1,B1226&lt;&gt;""),IF(OR(טבלה1013[[#This Row],[LengthofCycle]]=F1226,F1226=29,F1226=28),1,0),"")</f>
        <v>0</v>
      </c>
    </row>
    <row r="1226" spans="1:38" x14ac:dyDescent="0.25">
      <c r="A1226" s="1" t="s">
        <v>156</v>
      </c>
      <c r="B1226" s="1">
        <v>7</v>
      </c>
      <c r="C1226" s="1">
        <v>1</v>
      </c>
      <c r="D1226" s="1">
        <v>1</v>
      </c>
      <c r="E1226" s="1">
        <v>0</v>
      </c>
      <c r="F1226" s="1">
        <v>30</v>
      </c>
      <c r="G1226" s="1">
        <f>טבלה1013[[#This Row],[LengthofCycle]]+1</f>
        <v>31</v>
      </c>
      <c r="H1226" s="1">
        <f>IF(IFERROR(LOOKUP(טבלה1013[[#This Row],[ClientID]],קביעויות[השבוע]),FALSE)=טבלה1013[[#This Row],[ClientID]],1,"")</f>
        <v>1</v>
      </c>
      <c r="I1226" s="1" t="str">
        <f>IF(AND(טבלה1013[[#This Row],[CycleNumber]]&gt;1,OR(B1227="",טבלה1013[[#This Row],[CycleNumber]]&gt;B1225)),IF(OR(AND(טבלה1013[[#This Row],[LengthofCycle]]=28,F1225=28),AND(טבלה1013[[#This Row],[LengthofCycle]]=35,F1225=35)),1,""),"")</f>
        <v/>
      </c>
      <c r="J1226" s="1" t="str">
        <f>IF(AND(טבלה1013[[#This Row],[וסת השבוע]]=1,I1225=1,טבלה1013[[#This Row],[CycleNumber]]&gt;B1225),1,"")</f>
        <v/>
      </c>
      <c r="K1226" s="1" t="str">
        <f>IF(טבלה1013[[#This Row],[CycleNumber]]=1,"",IF(טבלה1013[[#This Row],[וסת השבוע]]=1,0,IF(K1225="","",IF(K1225=0,IF(טבלה1013[[#This Row],[LengthofCycle]]=28,0,1),IF(K1225=1,IF(טבלה1013[[#This Row],[LengthofCycle]]+F1225=28*2,0,2),IF(K1225=2,IF(טבלה1013[[#This Row],[LengthofCycle]]+F1225+F1224=28*3,0,3),""))))))</f>
        <v/>
      </c>
      <c r="L1226" s="1" t="str">
        <f>IF(טבלה1013[[#This Row],[וסת השבוע]]=1,IF(טבלה1013[[#This Row],[וסת השבוע וההפלגה ביחד]]=1,L1225+1,0),IF(AND(טבלה1013[[#This Row],[CycleNumber]]&gt;B1225,טבלה1013[[#This Row],[CycleNumber]]&gt;1),IF(טבלה1013[[#This Row],[וסת השבוע פעיל?]]&lt;&gt;"",L1225+1,""),""))</f>
        <v/>
      </c>
      <c r="M1226" s="1" t="str">
        <f>IF(AND(טבלה1013[[#This Row],[וסת השבוע פעיל?]]&lt;&gt;"",טבלה1013[[#This Row],[CycleNumber]]&lt;B1227,B1227&lt;&gt;"",טבלה1013[[#This Row],[וסת השבוע פעיל?]]&lt;3),IF(K1227=0,IF(AND(טבלה1013[[#This Row],[וסת השבוע פעיל?]]&gt;0,I1227=1),0,1),0),"")</f>
        <v/>
      </c>
      <c r="N1226" s="1" t="str">
        <f t="shared" si="96"/>
        <v/>
      </c>
      <c r="O1226" s="1" t="str">
        <f>IF(AND(טבלה1013[[#This Row],[חיזוי - שבוע]]=1,J1227=1),1,"")</f>
        <v/>
      </c>
      <c r="P1226" s="1" t="str">
        <f>IF(AND(טבלה1013[[#This Row],[חיזוי טוב עם הפלגה?]]=1,טבלה1013[[#This Row],[וסת קבוע אחרון]]&lt;&gt;28,X1225=1),1,"")</f>
        <v/>
      </c>
      <c r="Q1226" s="1" t="str">
        <f>IF(AND(טבלה1013[[#This Row],[וסת השבוע פעיל?]]&lt;3,OR(טבלה1013[[#This Row],[CycleNumber]]&gt;B1227,B1227="")),1,"")</f>
        <v/>
      </c>
      <c r="R1226" s="1">
        <f>IF(טבלה1013[[#This Row],[האישה קבעה וסת שבוע?]]=1,IF(טבלה1013[[#This Row],[וסת השבוע פעיל?]]&lt;3,1,0),"")</f>
        <v>0</v>
      </c>
      <c r="S12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6" s="1">
        <f t="shared" si="97"/>
        <v>0</v>
      </c>
      <c r="U1226" s="1">
        <f t="shared" si="98"/>
        <v>0</v>
      </c>
      <c r="V1226" s="1">
        <f t="shared" si="99"/>
        <v>0</v>
      </c>
      <c r="W1226" s="1" t="str">
        <f>IF(טבלה1013[[#This Row],[3 הפלגות זהות]]="","",IF(טבלה1013[[#This Row],[3 הפלגות זהות]]=1,טבלה1013[[#This Row],[LengthofCycle]],W1225))</f>
        <v/>
      </c>
      <c r="Y1226" s="1" t="str">
        <f>IF(OR(טבלה1013[[#This Row],[הווסת פעיל?]]=0,טבלה1013[[#This Row],[הווסת פעיל?]]=""),"",SUM(Y1225,טבלה1013[[#This Row],[הווסת פעיל?]]))</f>
        <v/>
      </c>
      <c r="Z1226" s="1" t="str">
        <f>IF(AND(טבלה1013[[#This Row],[כמה מחזורים עד עקירה]]&lt;&gt;"",Y1227=""),טבלה1013[[#This Row],[כמה מחזורים עד עקירה]],"")</f>
        <v/>
      </c>
      <c r="AA1226" s="1" t="str">
        <f>IF(AND(טבלה1013[[#This Row],[הווסת פעיל?]]=1,טבלה1013[[#This Row],[וסת קבוע אחרון]]&lt;&gt;W1225),טבלה1013[[#This Row],[וסת קבוע אחרון]],"")</f>
        <v/>
      </c>
      <c r="AB1226" s="1" t="str">
        <f>IF(AND(טבלה1013[[#This Row],[הווסת פעיל?]]=1,X1225=0,טבלה1013[[#This Row],[וסת קבוע אחרון]]=W1225),טבלה1013[[#This Row],[וסת קבוע אחרון]],"")</f>
        <v/>
      </c>
      <c r="AC1226" s="1" t="str">
        <f>IF(AND(טבלה1013[[#This Row],[הווסת פעיל?]]=1,X1225=0,טבלה1013[[#This Row],[וסת קבוע אחרון]]&lt;&gt;W1225),1,"")</f>
        <v/>
      </c>
      <c r="AD1226" s="1" t="str">
        <f>IF(AND(טבלה1013[[#This Row],[הווסת פעיל?]]&lt;&gt;"",B1227=1),טבלה1013[[#This Row],[CycleNumber]],"")</f>
        <v/>
      </c>
      <c r="AE1226" s="1" t="str">
        <f>IF(AND(טבלה1013[[#This Row],[הווסת פעיל?]]&lt;&gt;"",X1225=""),טבלה1013[[#This Row],[CycleNumber]],"")</f>
        <v/>
      </c>
      <c r="AF1226" s="1" t="str">
        <f>IF(B1227=1,"",IF(טבלה1013[[#This Row],[הווסת פעיל?]]=1,IF(טבלה1013[[#This Row],[וסת קבוע אחרון]]=F1227,1,0),""))</f>
        <v/>
      </c>
      <c r="AG1226" s="1" t="str">
        <f>IF(B1227=1,"",IF(טבלה1013[[#This Row],[הווסת פעיל?]]=1,IF(OR(טבלה1013[[#This Row],[וסת קבוע אחרון]]=F1227,F1227=טבלה1013[[#This Row],[LengthofCycle]]),1,0),""))</f>
        <v/>
      </c>
      <c r="AH1226" s="1" t="str">
        <f>IF(B1227=1,"",IF(טבלה1013[[#This Row],[הווסת פעיל?]]=1,IF(OR(טבלה1013[[#This Row],[וסת קבוע אחרון]]=F1227,F1227=טבלה1013[[#This Row],[LengthofCycle]],AND(טבלה1013[[#This Row],[LengthofCycle]]&lt;&gt;טבלה1013[[#This Row],[וסת קבוע אחרון]],OR(F1227=28,F1227=29))),1,0),""))</f>
        <v/>
      </c>
      <c r="AI1226" s="1" t="str">
        <f>IF(AND(טבלה1013[[#This Row],[הווסת פעיל?]]=1,B1227=1),1,"")</f>
        <v/>
      </c>
      <c r="AJ1226" s="4">
        <f>IF(AND(טבלה1013[[#This Row],[הווסת פעיל?]]&lt;&gt;1,B1227&lt;&gt;1,B1227&lt;&gt;""),IF(טבלה1013[[#This Row],[LengthofCycle]]=F1227,1,0),"")</f>
        <v>0</v>
      </c>
      <c r="AK1226" s="4">
        <f>IF(AND(טבלה1013[[#This Row],[הווסת פעיל?]]&lt;&gt;1,B1227&lt;&gt;1,B1227&lt;&gt;""),IF(OR(טבלה1013[[#This Row],[LengthofCycle]]=F1227,F1227=29),1,0),"")</f>
        <v>0</v>
      </c>
      <c r="AL1226" s="4">
        <f>IF(AND(טבלה1013[[#This Row],[הווסת פעיל?]]&lt;&gt;1,B1227&lt;&gt;1,B1227&lt;&gt;""),IF(OR(טבלה1013[[#This Row],[LengthofCycle]]=F1227,F1227=29,F1227=28),1,0),"")</f>
        <v>0</v>
      </c>
    </row>
    <row r="1227" spans="1:38" x14ac:dyDescent="0.25">
      <c r="A1227" s="1" t="s">
        <v>156</v>
      </c>
      <c r="B1227" s="1">
        <v>8</v>
      </c>
      <c r="C1227" s="1">
        <v>1</v>
      </c>
      <c r="D1227" s="1">
        <v>1</v>
      </c>
      <c r="E1227" s="1">
        <v>0</v>
      </c>
      <c r="F1227" s="1">
        <v>34</v>
      </c>
      <c r="G1227" s="1">
        <f>טבלה1013[[#This Row],[LengthofCycle]]+1</f>
        <v>35</v>
      </c>
      <c r="H1227" s="1">
        <f>IF(IFERROR(LOOKUP(טבלה1013[[#This Row],[ClientID]],קביעויות[השבוע]),FALSE)=טבלה1013[[#This Row],[ClientID]],1,"")</f>
        <v>1</v>
      </c>
      <c r="I1227" s="1" t="str">
        <f>IF(AND(טבלה1013[[#This Row],[CycleNumber]]&gt;1,OR(B1228="",טבלה1013[[#This Row],[CycleNumber]]&gt;B1226)),IF(OR(AND(טבלה1013[[#This Row],[LengthofCycle]]=28,F1226=28),AND(טבלה1013[[#This Row],[LengthofCycle]]=35,F1226=35)),1,""),"")</f>
        <v/>
      </c>
      <c r="J1227" s="1" t="str">
        <f>IF(AND(טבלה1013[[#This Row],[וסת השבוע]]=1,I1226=1,טבלה1013[[#This Row],[CycleNumber]]&gt;B1226),1,"")</f>
        <v/>
      </c>
      <c r="K1227" s="1" t="str">
        <f>IF(טבלה1013[[#This Row],[CycleNumber]]=1,"",IF(טבלה1013[[#This Row],[וסת השבוע]]=1,0,IF(K1226="","",IF(K1226=0,IF(טבלה1013[[#This Row],[LengthofCycle]]=28,0,1),IF(K1226=1,IF(טבלה1013[[#This Row],[LengthofCycle]]+F1226=28*2,0,2),IF(K1226=2,IF(טבלה1013[[#This Row],[LengthofCycle]]+F1226+F1225=28*3,0,3),""))))))</f>
        <v/>
      </c>
      <c r="L1227" s="1" t="str">
        <f>IF(טבלה1013[[#This Row],[וסת השבוע]]=1,IF(טבלה1013[[#This Row],[וסת השבוע וההפלגה ביחד]]=1,L1226+1,0),IF(AND(טבלה1013[[#This Row],[CycleNumber]]&gt;B1226,טבלה1013[[#This Row],[CycleNumber]]&gt;1),IF(טבלה1013[[#This Row],[וסת השבוע פעיל?]]&lt;&gt;"",L1226+1,""),""))</f>
        <v/>
      </c>
      <c r="M1227" s="1" t="str">
        <f>IF(AND(טבלה1013[[#This Row],[וסת השבוע פעיל?]]&lt;&gt;"",טבלה1013[[#This Row],[CycleNumber]]&lt;B1228,B1228&lt;&gt;"",טבלה1013[[#This Row],[וסת השבוע פעיל?]]&lt;3),IF(K1228=0,IF(AND(טבלה1013[[#This Row],[וסת השבוע פעיל?]]&gt;0,I1228=1),0,1),0),"")</f>
        <v/>
      </c>
      <c r="N1227" s="1" t="str">
        <f t="shared" si="96"/>
        <v/>
      </c>
      <c r="O1227" s="1" t="str">
        <f>IF(AND(טבלה1013[[#This Row],[חיזוי - שבוע]]=1,J1228=1),1,"")</f>
        <v/>
      </c>
      <c r="P1227" s="1" t="str">
        <f>IF(AND(טבלה1013[[#This Row],[חיזוי טוב עם הפלגה?]]=1,טבלה1013[[#This Row],[וסת קבוע אחרון]]&lt;&gt;28,X1226=1),1,"")</f>
        <v/>
      </c>
      <c r="Q1227" s="1" t="str">
        <f>IF(AND(טבלה1013[[#This Row],[וסת השבוע פעיל?]]&lt;3,OR(טבלה1013[[#This Row],[CycleNumber]]&gt;B1228,B1228="")),1,"")</f>
        <v/>
      </c>
      <c r="R1227" s="1">
        <f>IF(טבלה1013[[#This Row],[האישה קבעה וסת שבוע?]]=1,IF(טבלה1013[[#This Row],[וסת השבוע פעיל?]]&lt;3,1,0),"")</f>
        <v>0</v>
      </c>
      <c r="S12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7" s="1">
        <f t="shared" si="97"/>
        <v>0</v>
      </c>
      <c r="U1227" s="1">
        <f t="shared" si="98"/>
        <v>0</v>
      </c>
      <c r="V1227" s="1">
        <f t="shared" si="99"/>
        <v>0</v>
      </c>
      <c r="W1227" s="1" t="str">
        <f>IF(טבלה1013[[#This Row],[3 הפלגות זהות]]="","",IF(טבלה1013[[#This Row],[3 הפלגות זהות]]=1,טבלה1013[[#This Row],[LengthofCycle]],W1226))</f>
        <v/>
      </c>
      <c r="Y1227" s="1" t="str">
        <f>IF(OR(טבלה1013[[#This Row],[הווסת פעיל?]]=0,טבלה1013[[#This Row],[הווסת פעיל?]]=""),"",SUM(Y1226,טבלה1013[[#This Row],[הווסת פעיל?]]))</f>
        <v/>
      </c>
      <c r="Z1227" s="1" t="str">
        <f>IF(AND(טבלה1013[[#This Row],[כמה מחזורים עד עקירה]]&lt;&gt;"",Y1228=""),טבלה1013[[#This Row],[כמה מחזורים עד עקירה]],"")</f>
        <v/>
      </c>
      <c r="AA1227" s="1" t="str">
        <f>IF(AND(טבלה1013[[#This Row],[הווסת פעיל?]]=1,טבלה1013[[#This Row],[וסת קבוע אחרון]]&lt;&gt;W1226),טבלה1013[[#This Row],[וסת קבוע אחרון]],"")</f>
        <v/>
      </c>
      <c r="AB1227" s="1" t="str">
        <f>IF(AND(טבלה1013[[#This Row],[הווסת פעיל?]]=1,X1226=0,טבלה1013[[#This Row],[וסת קבוע אחרון]]=W1226),טבלה1013[[#This Row],[וסת קבוע אחרון]],"")</f>
        <v/>
      </c>
      <c r="AC1227" s="1" t="str">
        <f>IF(AND(טבלה1013[[#This Row],[הווסת פעיל?]]=1,X1226=0,טבלה1013[[#This Row],[וסת קבוע אחרון]]&lt;&gt;W1226),1,"")</f>
        <v/>
      </c>
      <c r="AD1227" s="1" t="str">
        <f>IF(AND(טבלה1013[[#This Row],[הווסת פעיל?]]&lt;&gt;"",B1228=1),טבלה1013[[#This Row],[CycleNumber]],"")</f>
        <v/>
      </c>
      <c r="AE1227" s="1" t="str">
        <f>IF(AND(טבלה1013[[#This Row],[הווסת פעיל?]]&lt;&gt;"",X1226=""),טבלה1013[[#This Row],[CycleNumber]],"")</f>
        <v/>
      </c>
      <c r="AF1227" s="1" t="str">
        <f>IF(B1228=1,"",IF(טבלה1013[[#This Row],[הווסת פעיל?]]=1,IF(טבלה1013[[#This Row],[וסת קבוע אחרון]]=F1228,1,0),""))</f>
        <v/>
      </c>
      <c r="AG1227" s="1" t="str">
        <f>IF(B1228=1,"",IF(טבלה1013[[#This Row],[הווסת פעיל?]]=1,IF(OR(טבלה1013[[#This Row],[וסת קבוע אחרון]]=F1228,F1228=טבלה1013[[#This Row],[LengthofCycle]]),1,0),""))</f>
        <v/>
      </c>
      <c r="AH1227" s="1" t="str">
        <f>IF(B1228=1,"",IF(טבלה1013[[#This Row],[הווסת פעיל?]]=1,IF(OR(טבלה1013[[#This Row],[וסת קבוע אחרון]]=F1228,F1228=טבלה1013[[#This Row],[LengthofCycle]],AND(טבלה1013[[#This Row],[LengthofCycle]]&lt;&gt;טבלה1013[[#This Row],[וסת קבוע אחרון]],OR(F1228=28,F1228=29))),1,0),""))</f>
        <v/>
      </c>
      <c r="AI1227" s="1" t="str">
        <f>IF(AND(טבלה1013[[#This Row],[הווסת פעיל?]]=1,B1228=1),1,"")</f>
        <v/>
      </c>
      <c r="AJ1227" s="4">
        <f>IF(AND(טבלה1013[[#This Row],[הווסת פעיל?]]&lt;&gt;1,B1228&lt;&gt;1,B1228&lt;&gt;""),IF(טבלה1013[[#This Row],[LengthofCycle]]=F1228,1,0),"")</f>
        <v>0</v>
      </c>
      <c r="AK1227" s="4">
        <f>IF(AND(טבלה1013[[#This Row],[הווסת פעיל?]]&lt;&gt;1,B1228&lt;&gt;1,B1228&lt;&gt;""),IF(OR(טבלה1013[[#This Row],[LengthofCycle]]=F1228,F1228=29),1,0),"")</f>
        <v>0</v>
      </c>
      <c r="AL1227" s="4">
        <f>IF(AND(טבלה1013[[#This Row],[הווסת פעיל?]]&lt;&gt;1,B1228&lt;&gt;1,B1228&lt;&gt;""),IF(OR(טבלה1013[[#This Row],[LengthofCycle]]=F1228,F1228=29,F1228=28),1,0),"")</f>
        <v>0</v>
      </c>
    </row>
    <row r="1228" spans="1:38" x14ac:dyDescent="0.25">
      <c r="A1228" s="1" t="s">
        <v>156</v>
      </c>
      <c r="B1228" s="1">
        <v>9</v>
      </c>
      <c r="C1228" s="1">
        <v>1</v>
      </c>
      <c r="D1228" s="1">
        <v>1</v>
      </c>
      <c r="E1228" s="1">
        <v>0</v>
      </c>
      <c r="F1228" s="1">
        <v>32</v>
      </c>
      <c r="G1228" s="1">
        <f>טבלה1013[[#This Row],[LengthofCycle]]+1</f>
        <v>33</v>
      </c>
      <c r="H1228" s="1">
        <f>IF(IFERROR(LOOKUP(טבלה1013[[#This Row],[ClientID]],קביעויות[השבוע]),FALSE)=טבלה1013[[#This Row],[ClientID]],1,"")</f>
        <v>1</v>
      </c>
      <c r="I1228" s="1" t="str">
        <f>IF(AND(טבלה1013[[#This Row],[CycleNumber]]&gt;1,OR(B1229="",טבלה1013[[#This Row],[CycleNumber]]&gt;B1227)),IF(OR(AND(טבלה1013[[#This Row],[LengthofCycle]]=28,F1227=28),AND(טבלה1013[[#This Row],[LengthofCycle]]=35,F1227=35)),1,""),"")</f>
        <v/>
      </c>
      <c r="J1228" s="1" t="str">
        <f>IF(AND(טבלה1013[[#This Row],[וסת השבוע]]=1,I1227=1,טבלה1013[[#This Row],[CycleNumber]]&gt;B1227),1,"")</f>
        <v/>
      </c>
      <c r="K1228" s="1" t="str">
        <f>IF(טבלה1013[[#This Row],[CycleNumber]]=1,"",IF(טבלה1013[[#This Row],[וסת השבוע]]=1,0,IF(K1227="","",IF(K1227=0,IF(טבלה1013[[#This Row],[LengthofCycle]]=28,0,1),IF(K1227=1,IF(טבלה1013[[#This Row],[LengthofCycle]]+F1227=28*2,0,2),IF(K1227=2,IF(טבלה1013[[#This Row],[LengthofCycle]]+F1227+F1226=28*3,0,3),""))))))</f>
        <v/>
      </c>
      <c r="L1228" s="1" t="str">
        <f>IF(טבלה1013[[#This Row],[וסת השבוע]]=1,IF(טבלה1013[[#This Row],[וסת השבוע וההפלגה ביחד]]=1,L1227+1,0),IF(AND(טבלה1013[[#This Row],[CycleNumber]]&gt;B1227,טבלה1013[[#This Row],[CycleNumber]]&gt;1),IF(טבלה1013[[#This Row],[וסת השבוע פעיל?]]&lt;&gt;"",L1227+1,""),""))</f>
        <v/>
      </c>
      <c r="M1228" s="1" t="str">
        <f>IF(AND(טבלה1013[[#This Row],[וסת השבוע פעיל?]]&lt;&gt;"",טבלה1013[[#This Row],[CycleNumber]]&lt;B1229,B1229&lt;&gt;"",טבלה1013[[#This Row],[וסת השבוע פעיל?]]&lt;3),IF(K1229=0,IF(AND(טבלה1013[[#This Row],[וסת השבוע פעיל?]]&gt;0,I1229=1),0,1),0),"")</f>
        <v/>
      </c>
      <c r="N1228" s="1" t="str">
        <f t="shared" si="96"/>
        <v/>
      </c>
      <c r="O1228" s="1" t="str">
        <f>IF(AND(טבלה1013[[#This Row],[חיזוי - שבוע]]=1,J1229=1),1,"")</f>
        <v/>
      </c>
      <c r="P1228" s="1" t="str">
        <f>IF(AND(טבלה1013[[#This Row],[חיזוי טוב עם הפלגה?]]=1,טבלה1013[[#This Row],[וסת קבוע אחרון]]&lt;&gt;28,X1227=1),1,"")</f>
        <v/>
      </c>
      <c r="Q1228" s="1" t="str">
        <f>IF(AND(טבלה1013[[#This Row],[וסת השבוע פעיל?]]&lt;3,OR(טבלה1013[[#This Row],[CycleNumber]]&gt;B1229,B1229="")),1,"")</f>
        <v/>
      </c>
      <c r="R1228" s="1">
        <f>IF(טבלה1013[[#This Row],[האישה קבעה וסת שבוע?]]=1,IF(טבלה1013[[#This Row],[וסת השבוע פעיל?]]&lt;3,1,0),"")</f>
        <v>0</v>
      </c>
      <c r="S12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8" s="1">
        <f t="shared" si="97"/>
        <v>0</v>
      </c>
      <c r="U1228" s="1">
        <f t="shared" si="98"/>
        <v>0</v>
      </c>
      <c r="V1228" s="1">
        <f t="shared" si="99"/>
        <v>0</v>
      </c>
      <c r="W1228" s="1" t="str">
        <f>IF(טבלה1013[[#This Row],[3 הפלגות זהות]]="","",IF(טבלה1013[[#This Row],[3 הפלגות זהות]]=1,טבלה1013[[#This Row],[LengthofCycle]],W1227))</f>
        <v/>
      </c>
      <c r="Y1228" s="1" t="str">
        <f>IF(OR(טבלה1013[[#This Row],[הווסת פעיל?]]=0,טבלה1013[[#This Row],[הווסת פעיל?]]=""),"",SUM(Y1227,טבלה1013[[#This Row],[הווסת פעיל?]]))</f>
        <v/>
      </c>
      <c r="Z1228" s="1" t="str">
        <f>IF(AND(טבלה1013[[#This Row],[כמה מחזורים עד עקירה]]&lt;&gt;"",Y1229=""),טבלה1013[[#This Row],[כמה מחזורים עד עקירה]],"")</f>
        <v/>
      </c>
      <c r="AA1228" s="1" t="str">
        <f>IF(AND(טבלה1013[[#This Row],[הווסת פעיל?]]=1,טבלה1013[[#This Row],[וסת קבוע אחרון]]&lt;&gt;W1227),טבלה1013[[#This Row],[וסת קבוע אחרון]],"")</f>
        <v/>
      </c>
      <c r="AB1228" s="1" t="str">
        <f>IF(AND(טבלה1013[[#This Row],[הווסת פעיל?]]=1,X1227=0,טבלה1013[[#This Row],[וסת קבוע אחרון]]=W1227),טבלה1013[[#This Row],[וסת קבוע אחרון]],"")</f>
        <v/>
      </c>
      <c r="AC1228" s="1" t="str">
        <f>IF(AND(טבלה1013[[#This Row],[הווסת פעיל?]]=1,X1227=0,טבלה1013[[#This Row],[וסת קבוע אחרון]]&lt;&gt;W1227),1,"")</f>
        <v/>
      </c>
      <c r="AD1228" s="1" t="str">
        <f>IF(AND(טבלה1013[[#This Row],[הווסת פעיל?]]&lt;&gt;"",B1229=1),טבלה1013[[#This Row],[CycleNumber]],"")</f>
        <v/>
      </c>
      <c r="AE1228" s="1" t="str">
        <f>IF(AND(טבלה1013[[#This Row],[הווסת פעיל?]]&lt;&gt;"",X1227=""),טבלה1013[[#This Row],[CycleNumber]],"")</f>
        <v/>
      </c>
      <c r="AF1228" s="1" t="str">
        <f>IF(B1229=1,"",IF(טבלה1013[[#This Row],[הווסת פעיל?]]=1,IF(טבלה1013[[#This Row],[וסת קבוע אחרון]]=F1229,1,0),""))</f>
        <v/>
      </c>
      <c r="AG1228" s="1" t="str">
        <f>IF(B1229=1,"",IF(טבלה1013[[#This Row],[הווסת פעיל?]]=1,IF(OR(טבלה1013[[#This Row],[וסת קבוע אחרון]]=F1229,F1229=טבלה1013[[#This Row],[LengthofCycle]]),1,0),""))</f>
        <v/>
      </c>
      <c r="AH1228" s="1" t="str">
        <f>IF(B1229=1,"",IF(טבלה1013[[#This Row],[הווסת פעיל?]]=1,IF(OR(טבלה1013[[#This Row],[וסת קבוע אחרון]]=F1229,F1229=טבלה1013[[#This Row],[LengthofCycle]],AND(טבלה1013[[#This Row],[LengthofCycle]]&lt;&gt;טבלה1013[[#This Row],[וסת קבוע אחרון]],OR(F1229=28,F1229=29))),1,0),""))</f>
        <v/>
      </c>
      <c r="AI1228" s="1" t="str">
        <f>IF(AND(טבלה1013[[#This Row],[הווסת פעיל?]]=1,B1229=1),1,"")</f>
        <v/>
      </c>
      <c r="AJ1228" s="4">
        <f>IF(AND(טבלה1013[[#This Row],[הווסת פעיל?]]&lt;&gt;1,B1229&lt;&gt;1,B1229&lt;&gt;""),IF(טבלה1013[[#This Row],[LengthofCycle]]=F1229,1,0),"")</f>
        <v>0</v>
      </c>
      <c r="AK1228" s="4">
        <f>IF(AND(טבלה1013[[#This Row],[הווסת פעיל?]]&lt;&gt;1,B1229&lt;&gt;1,B1229&lt;&gt;""),IF(OR(טבלה1013[[#This Row],[LengthofCycle]]=F1229,F1229=29),1,0),"")</f>
        <v>1</v>
      </c>
      <c r="AL1228" s="4">
        <f>IF(AND(טבלה1013[[#This Row],[הווסת פעיל?]]&lt;&gt;1,B1229&lt;&gt;1,B1229&lt;&gt;""),IF(OR(טבלה1013[[#This Row],[LengthofCycle]]=F1229,F1229=29,F1229=28),1,0),"")</f>
        <v>1</v>
      </c>
    </row>
    <row r="1229" spans="1:38" x14ac:dyDescent="0.25">
      <c r="A1229" s="1" t="s">
        <v>156</v>
      </c>
      <c r="B1229" s="1">
        <v>10</v>
      </c>
      <c r="C1229" s="1">
        <v>1</v>
      </c>
      <c r="D1229" s="1">
        <v>1</v>
      </c>
      <c r="E1229" s="1">
        <v>0</v>
      </c>
      <c r="F1229" s="1">
        <v>29</v>
      </c>
      <c r="G1229" s="1">
        <f>טבלה1013[[#This Row],[LengthofCycle]]+1</f>
        <v>30</v>
      </c>
      <c r="H1229" s="1">
        <f>IF(IFERROR(LOOKUP(טבלה1013[[#This Row],[ClientID]],קביעויות[השבוע]),FALSE)=טבלה1013[[#This Row],[ClientID]],1,"")</f>
        <v>1</v>
      </c>
      <c r="I1229" s="1" t="str">
        <f>IF(AND(טבלה1013[[#This Row],[CycleNumber]]&gt;1,OR(B1230="",טבלה1013[[#This Row],[CycleNumber]]&gt;B1228)),IF(OR(AND(טבלה1013[[#This Row],[LengthofCycle]]=28,F1228=28),AND(טבלה1013[[#This Row],[LengthofCycle]]=35,F1228=35)),1,""),"")</f>
        <v/>
      </c>
      <c r="J1229" s="1" t="str">
        <f>IF(AND(טבלה1013[[#This Row],[וסת השבוע]]=1,I1228=1,טבלה1013[[#This Row],[CycleNumber]]&gt;B1228),1,"")</f>
        <v/>
      </c>
      <c r="K1229" s="1" t="str">
        <f>IF(טבלה1013[[#This Row],[CycleNumber]]=1,"",IF(טבלה1013[[#This Row],[וסת השבוע]]=1,0,IF(K1228="","",IF(K1228=0,IF(טבלה1013[[#This Row],[LengthofCycle]]=28,0,1),IF(K1228=1,IF(טבלה1013[[#This Row],[LengthofCycle]]+F1228=28*2,0,2),IF(K1228=2,IF(טבלה1013[[#This Row],[LengthofCycle]]+F1228+F1227=28*3,0,3),""))))))</f>
        <v/>
      </c>
      <c r="L1229" s="1" t="str">
        <f>IF(טבלה1013[[#This Row],[וסת השבוע]]=1,IF(טבלה1013[[#This Row],[וסת השבוע וההפלגה ביחד]]=1,L1228+1,0),IF(AND(טבלה1013[[#This Row],[CycleNumber]]&gt;B1228,טבלה1013[[#This Row],[CycleNumber]]&gt;1),IF(טבלה1013[[#This Row],[וסת השבוע פעיל?]]&lt;&gt;"",L1228+1,""),""))</f>
        <v/>
      </c>
      <c r="M1229" s="1" t="str">
        <f>IF(AND(טבלה1013[[#This Row],[וסת השבוע פעיל?]]&lt;&gt;"",טבלה1013[[#This Row],[CycleNumber]]&lt;B1230,B1230&lt;&gt;"",טבלה1013[[#This Row],[וסת השבוע פעיל?]]&lt;3),IF(K1230=0,IF(AND(טבלה1013[[#This Row],[וסת השבוע פעיל?]]&gt;0,I1230=1),0,1),0),"")</f>
        <v/>
      </c>
      <c r="N1229" s="1" t="str">
        <f t="shared" ref="N1229:N1292" si="100">IF(M1228&lt;&gt;"",IF(K1228=0,28+1,IF(K1228=1,2*28-F1228+1,IF(K1228=2,3*28-F1228-F1227+1,""))),"")</f>
        <v/>
      </c>
      <c r="O1229" s="1" t="str">
        <f>IF(AND(טבלה1013[[#This Row],[חיזוי - שבוע]]=1,J1230=1),1,"")</f>
        <v/>
      </c>
      <c r="P1229" s="1" t="str">
        <f>IF(AND(טבלה1013[[#This Row],[חיזוי טוב עם הפלגה?]]=1,טבלה1013[[#This Row],[וסת קבוע אחרון]]&lt;&gt;28,X1228=1),1,"")</f>
        <v/>
      </c>
      <c r="Q1229" s="1" t="str">
        <f>IF(AND(טבלה1013[[#This Row],[וסת השבוע פעיל?]]&lt;3,OR(טבלה1013[[#This Row],[CycleNumber]]&gt;B1230,B1230="")),1,"")</f>
        <v/>
      </c>
      <c r="R1229" s="1">
        <f>IF(טבלה1013[[#This Row],[האישה קבעה וסת שבוע?]]=1,IF(טבלה1013[[#This Row],[וסת השבוע פעיל?]]&lt;3,1,0),"")</f>
        <v>0</v>
      </c>
      <c r="S12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29" s="1">
        <f t="shared" si="97"/>
        <v>0</v>
      </c>
      <c r="U1229" s="1">
        <f t="shared" si="98"/>
        <v>0</v>
      </c>
      <c r="V1229" s="1">
        <f t="shared" si="99"/>
        <v>0</v>
      </c>
      <c r="W1229" s="1" t="str">
        <f>IF(טבלה1013[[#This Row],[3 הפלגות זהות]]="","",IF(טבלה1013[[#This Row],[3 הפלגות זהות]]=1,טבלה1013[[#This Row],[LengthofCycle]],W1228))</f>
        <v/>
      </c>
      <c r="Y1229" s="1" t="str">
        <f>IF(OR(טבלה1013[[#This Row],[הווסת פעיל?]]=0,טבלה1013[[#This Row],[הווסת פעיל?]]=""),"",SUM(Y1228,טבלה1013[[#This Row],[הווסת פעיל?]]))</f>
        <v/>
      </c>
      <c r="Z1229" s="1" t="str">
        <f>IF(AND(טבלה1013[[#This Row],[כמה מחזורים עד עקירה]]&lt;&gt;"",Y1230=""),טבלה1013[[#This Row],[כמה מחזורים עד עקירה]],"")</f>
        <v/>
      </c>
      <c r="AA1229" s="1" t="str">
        <f>IF(AND(טבלה1013[[#This Row],[הווסת פעיל?]]=1,טבלה1013[[#This Row],[וסת קבוע אחרון]]&lt;&gt;W1228),טבלה1013[[#This Row],[וסת קבוע אחרון]],"")</f>
        <v/>
      </c>
      <c r="AB1229" s="1" t="str">
        <f>IF(AND(טבלה1013[[#This Row],[הווסת פעיל?]]=1,X1228=0,טבלה1013[[#This Row],[וסת קבוע אחרון]]=W1228),טבלה1013[[#This Row],[וסת קבוע אחרון]],"")</f>
        <v/>
      </c>
      <c r="AC1229" s="1" t="str">
        <f>IF(AND(טבלה1013[[#This Row],[הווסת פעיל?]]=1,X1228=0,טבלה1013[[#This Row],[וסת קבוע אחרון]]&lt;&gt;W1228),1,"")</f>
        <v/>
      </c>
      <c r="AD1229" s="1" t="str">
        <f>IF(AND(טבלה1013[[#This Row],[הווסת פעיל?]]&lt;&gt;"",B1230=1),טבלה1013[[#This Row],[CycleNumber]],"")</f>
        <v/>
      </c>
      <c r="AE1229" s="1" t="str">
        <f>IF(AND(טבלה1013[[#This Row],[הווסת פעיל?]]&lt;&gt;"",X1228=""),טבלה1013[[#This Row],[CycleNumber]],"")</f>
        <v/>
      </c>
      <c r="AF1229" s="1" t="str">
        <f>IF(B1230=1,"",IF(טבלה1013[[#This Row],[הווסת פעיל?]]=1,IF(טבלה1013[[#This Row],[וסת קבוע אחרון]]=F1230,1,0),""))</f>
        <v/>
      </c>
      <c r="AG1229" s="1" t="str">
        <f>IF(B1230=1,"",IF(טבלה1013[[#This Row],[הווסת פעיל?]]=1,IF(OR(טבלה1013[[#This Row],[וסת קבוע אחרון]]=F1230,F1230=טבלה1013[[#This Row],[LengthofCycle]]),1,0),""))</f>
        <v/>
      </c>
      <c r="AH1229" s="1" t="str">
        <f>IF(B1230=1,"",IF(טבלה1013[[#This Row],[הווסת פעיל?]]=1,IF(OR(טבלה1013[[#This Row],[וסת קבוע אחרון]]=F1230,F1230=טבלה1013[[#This Row],[LengthofCycle]],AND(טבלה1013[[#This Row],[LengthofCycle]]&lt;&gt;טבלה1013[[#This Row],[וסת קבוע אחרון]],OR(F1230=28,F1230=29))),1,0),""))</f>
        <v/>
      </c>
      <c r="AI1229" s="1" t="str">
        <f>IF(AND(טבלה1013[[#This Row],[הווסת פעיל?]]=1,B1230=1),1,"")</f>
        <v/>
      </c>
      <c r="AJ1229" s="4">
        <f>IF(AND(טבלה1013[[#This Row],[הווסת פעיל?]]&lt;&gt;1,B1230&lt;&gt;1,B1230&lt;&gt;""),IF(טבלה1013[[#This Row],[LengthofCycle]]=F1230,1,0),"")</f>
        <v>0</v>
      </c>
      <c r="AK1229" s="4">
        <f>IF(AND(טבלה1013[[#This Row],[הווסת פעיל?]]&lt;&gt;1,B1230&lt;&gt;1,B1230&lt;&gt;""),IF(OR(טבלה1013[[#This Row],[LengthofCycle]]=F1230,F1230=29),1,0),"")</f>
        <v>0</v>
      </c>
      <c r="AL1229" s="4">
        <f>IF(AND(טבלה1013[[#This Row],[הווסת פעיל?]]&lt;&gt;1,B1230&lt;&gt;1,B1230&lt;&gt;""),IF(OR(טבלה1013[[#This Row],[LengthofCycle]]=F1230,F1230=29,F1230=28),1,0),"")</f>
        <v>0</v>
      </c>
    </row>
    <row r="1230" spans="1:38" x14ac:dyDescent="0.25">
      <c r="A1230" s="1" t="s">
        <v>156</v>
      </c>
      <c r="B1230" s="1">
        <v>11</v>
      </c>
      <c r="C1230" s="1">
        <v>1</v>
      </c>
      <c r="D1230" s="1">
        <v>1</v>
      </c>
      <c r="E1230" s="1">
        <v>0</v>
      </c>
      <c r="F1230" s="1">
        <v>30</v>
      </c>
      <c r="G1230" s="1">
        <f>טבלה1013[[#This Row],[LengthofCycle]]+1</f>
        <v>31</v>
      </c>
      <c r="H1230" s="1">
        <f>IF(IFERROR(LOOKUP(טבלה1013[[#This Row],[ClientID]],קביעויות[השבוע]),FALSE)=טבלה1013[[#This Row],[ClientID]],1,"")</f>
        <v>1</v>
      </c>
      <c r="I1230" s="1" t="str">
        <f>IF(AND(טבלה1013[[#This Row],[CycleNumber]]&gt;1,OR(B1231="",טבלה1013[[#This Row],[CycleNumber]]&gt;B1229)),IF(OR(AND(טבלה1013[[#This Row],[LengthofCycle]]=28,F1229=28),AND(טבלה1013[[#This Row],[LengthofCycle]]=35,F1229=35)),1,""),"")</f>
        <v/>
      </c>
      <c r="J1230" s="1" t="str">
        <f>IF(AND(טבלה1013[[#This Row],[וסת השבוע]]=1,I1229=1,טבלה1013[[#This Row],[CycleNumber]]&gt;B1229),1,"")</f>
        <v/>
      </c>
      <c r="K1230" s="1" t="str">
        <f>IF(טבלה1013[[#This Row],[CycleNumber]]=1,"",IF(טבלה1013[[#This Row],[וסת השבוע]]=1,0,IF(K1229="","",IF(K1229=0,IF(טבלה1013[[#This Row],[LengthofCycle]]=28,0,1),IF(K1229=1,IF(טבלה1013[[#This Row],[LengthofCycle]]+F1229=28*2,0,2),IF(K1229=2,IF(טבלה1013[[#This Row],[LengthofCycle]]+F1229+F1228=28*3,0,3),""))))))</f>
        <v/>
      </c>
      <c r="L1230" s="1" t="str">
        <f>IF(טבלה1013[[#This Row],[וסת השבוע]]=1,IF(טבלה1013[[#This Row],[וסת השבוע וההפלגה ביחד]]=1,L1229+1,0),IF(AND(טבלה1013[[#This Row],[CycleNumber]]&gt;B1229,טבלה1013[[#This Row],[CycleNumber]]&gt;1),IF(טבלה1013[[#This Row],[וסת השבוע פעיל?]]&lt;&gt;"",L1229+1,""),""))</f>
        <v/>
      </c>
      <c r="M1230" s="1" t="str">
        <f>IF(AND(טבלה1013[[#This Row],[וסת השבוע פעיל?]]&lt;&gt;"",טבלה1013[[#This Row],[CycleNumber]]&lt;B1231,B1231&lt;&gt;"",טבלה1013[[#This Row],[וסת השבוע פעיל?]]&lt;3),IF(K1231=0,IF(AND(טבלה1013[[#This Row],[וסת השבוע פעיל?]]&gt;0,I1231=1),0,1),0),"")</f>
        <v/>
      </c>
      <c r="N1230" s="1" t="str">
        <f t="shared" si="100"/>
        <v/>
      </c>
      <c r="O1230" s="1" t="str">
        <f>IF(AND(טבלה1013[[#This Row],[חיזוי - שבוע]]=1,J1231=1),1,"")</f>
        <v/>
      </c>
      <c r="P1230" s="1" t="str">
        <f>IF(AND(טבלה1013[[#This Row],[חיזוי טוב עם הפלגה?]]=1,טבלה1013[[#This Row],[וסת קבוע אחרון]]&lt;&gt;28,X1229=1),1,"")</f>
        <v/>
      </c>
      <c r="Q1230" s="1" t="str">
        <f>IF(AND(טבלה1013[[#This Row],[וסת השבוע פעיל?]]&lt;3,OR(טבלה1013[[#This Row],[CycleNumber]]&gt;B1231,B1231="")),1,"")</f>
        <v/>
      </c>
      <c r="R1230" s="1">
        <f>IF(טבלה1013[[#This Row],[האישה קבעה וסת שבוע?]]=1,IF(טבלה1013[[#This Row],[וסת השבוע פעיל?]]&lt;3,1,0),"")</f>
        <v>0</v>
      </c>
      <c r="S12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0" s="1">
        <f t="shared" si="97"/>
        <v>0</v>
      </c>
      <c r="U1230" s="1">
        <f t="shared" si="98"/>
        <v>0</v>
      </c>
      <c r="V1230" s="1">
        <f t="shared" si="99"/>
        <v>0</v>
      </c>
      <c r="W1230" s="1" t="str">
        <f>IF(טבלה1013[[#This Row],[3 הפלגות זהות]]="","",IF(טבלה1013[[#This Row],[3 הפלגות זהות]]=1,טבלה1013[[#This Row],[LengthofCycle]],W1229))</f>
        <v/>
      </c>
      <c r="Y1230" s="1" t="str">
        <f>IF(OR(טבלה1013[[#This Row],[הווסת פעיל?]]=0,טבלה1013[[#This Row],[הווסת פעיל?]]=""),"",SUM(Y1229,טבלה1013[[#This Row],[הווסת פעיל?]]))</f>
        <v/>
      </c>
      <c r="Z1230" s="1" t="str">
        <f>IF(AND(טבלה1013[[#This Row],[כמה מחזורים עד עקירה]]&lt;&gt;"",Y1231=""),טבלה1013[[#This Row],[כמה מחזורים עד עקירה]],"")</f>
        <v/>
      </c>
      <c r="AA1230" s="1" t="str">
        <f>IF(AND(טבלה1013[[#This Row],[הווסת פעיל?]]=1,טבלה1013[[#This Row],[וסת קבוע אחרון]]&lt;&gt;W1229),טבלה1013[[#This Row],[וסת קבוע אחרון]],"")</f>
        <v/>
      </c>
      <c r="AB1230" s="1" t="str">
        <f>IF(AND(טבלה1013[[#This Row],[הווסת פעיל?]]=1,X1229=0,טבלה1013[[#This Row],[וסת קבוע אחרון]]=W1229),טבלה1013[[#This Row],[וסת קבוע אחרון]],"")</f>
        <v/>
      </c>
      <c r="AC1230" s="1" t="str">
        <f>IF(AND(טבלה1013[[#This Row],[הווסת פעיל?]]=1,X1229=0,טבלה1013[[#This Row],[וסת קבוע אחרון]]&lt;&gt;W1229),1,"")</f>
        <v/>
      </c>
      <c r="AD1230" s="1" t="str">
        <f>IF(AND(טבלה1013[[#This Row],[הווסת פעיל?]]&lt;&gt;"",B1231=1),טבלה1013[[#This Row],[CycleNumber]],"")</f>
        <v/>
      </c>
      <c r="AE1230" s="1" t="str">
        <f>IF(AND(טבלה1013[[#This Row],[הווסת פעיל?]]&lt;&gt;"",X1229=""),טבלה1013[[#This Row],[CycleNumber]],"")</f>
        <v/>
      </c>
      <c r="AF1230" s="1" t="str">
        <f>IF(B1231=1,"",IF(טבלה1013[[#This Row],[הווסת פעיל?]]=1,IF(טבלה1013[[#This Row],[וסת קבוע אחרון]]=F1231,1,0),""))</f>
        <v/>
      </c>
      <c r="AG1230" s="1" t="str">
        <f>IF(B1231=1,"",IF(טבלה1013[[#This Row],[הווסת פעיל?]]=1,IF(OR(טבלה1013[[#This Row],[וסת קבוע אחרון]]=F1231,F1231=טבלה1013[[#This Row],[LengthofCycle]]),1,0),""))</f>
        <v/>
      </c>
      <c r="AH1230" s="1" t="str">
        <f>IF(B1231=1,"",IF(טבלה1013[[#This Row],[הווסת פעיל?]]=1,IF(OR(טבלה1013[[#This Row],[וסת קבוע אחרון]]=F1231,F1231=טבלה1013[[#This Row],[LengthofCycle]],AND(טבלה1013[[#This Row],[LengthofCycle]]&lt;&gt;טבלה1013[[#This Row],[וסת קבוע אחרון]],OR(F1231=28,F1231=29))),1,0),""))</f>
        <v/>
      </c>
      <c r="AI1230" s="1" t="str">
        <f>IF(AND(טבלה1013[[#This Row],[הווסת פעיל?]]=1,B1231=1),1,"")</f>
        <v/>
      </c>
      <c r="AJ1230" s="4">
        <f>IF(AND(טבלה1013[[#This Row],[הווסת פעיל?]]&lt;&gt;1,B1231&lt;&gt;1,B1231&lt;&gt;""),IF(טבלה1013[[#This Row],[LengthofCycle]]=F1231,1,0),"")</f>
        <v>0</v>
      </c>
      <c r="AK1230" s="4">
        <f>IF(AND(טבלה1013[[#This Row],[הווסת פעיל?]]&lt;&gt;1,B1231&lt;&gt;1,B1231&lt;&gt;""),IF(OR(טבלה1013[[#This Row],[LengthofCycle]]=F1231,F1231=29),1,0),"")</f>
        <v>0</v>
      </c>
      <c r="AL1230" s="4">
        <f>IF(AND(טבלה1013[[#This Row],[הווסת פעיל?]]&lt;&gt;1,B1231&lt;&gt;1,B1231&lt;&gt;""),IF(OR(טבלה1013[[#This Row],[LengthofCycle]]=F1231,F1231=29,F1231=28),1,0),"")</f>
        <v>0</v>
      </c>
    </row>
    <row r="1231" spans="1:38" x14ac:dyDescent="0.25">
      <c r="A1231" s="1" t="s">
        <v>156</v>
      </c>
      <c r="B1231" s="1">
        <v>12</v>
      </c>
      <c r="C1231" s="1">
        <v>1</v>
      </c>
      <c r="D1231" s="1">
        <v>1</v>
      </c>
      <c r="E1231" s="1">
        <v>0</v>
      </c>
      <c r="F1231" s="1">
        <v>26</v>
      </c>
      <c r="G1231" s="1">
        <f>טבלה1013[[#This Row],[LengthofCycle]]+1</f>
        <v>27</v>
      </c>
      <c r="H1231" s="1">
        <f>IF(IFERROR(LOOKUP(טבלה1013[[#This Row],[ClientID]],קביעויות[השבוע]),FALSE)=טבלה1013[[#This Row],[ClientID]],1,"")</f>
        <v>1</v>
      </c>
      <c r="I1231" s="1" t="str">
        <f>IF(AND(טבלה1013[[#This Row],[CycleNumber]]&gt;1,OR(B1232="",טבלה1013[[#This Row],[CycleNumber]]&gt;B1230)),IF(OR(AND(טבלה1013[[#This Row],[LengthofCycle]]=28,F1230=28),AND(טבלה1013[[#This Row],[LengthofCycle]]=35,F1230=35)),1,""),"")</f>
        <v/>
      </c>
      <c r="J1231" s="1" t="str">
        <f>IF(AND(טבלה1013[[#This Row],[וסת השבוע]]=1,I1230=1,טבלה1013[[#This Row],[CycleNumber]]&gt;B1230),1,"")</f>
        <v/>
      </c>
      <c r="K1231" s="1" t="str">
        <f>IF(טבלה1013[[#This Row],[CycleNumber]]=1,"",IF(טבלה1013[[#This Row],[וסת השבוע]]=1,0,IF(K1230="","",IF(K1230=0,IF(טבלה1013[[#This Row],[LengthofCycle]]=28,0,1),IF(K1230=1,IF(טבלה1013[[#This Row],[LengthofCycle]]+F1230=28*2,0,2),IF(K1230=2,IF(טבלה1013[[#This Row],[LengthofCycle]]+F1230+F1229=28*3,0,3),""))))))</f>
        <v/>
      </c>
      <c r="L1231" s="1" t="str">
        <f>IF(טבלה1013[[#This Row],[וסת השבוע]]=1,IF(טבלה1013[[#This Row],[וסת השבוע וההפלגה ביחד]]=1,L1230+1,0),IF(AND(טבלה1013[[#This Row],[CycleNumber]]&gt;B1230,טבלה1013[[#This Row],[CycleNumber]]&gt;1),IF(טבלה1013[[#This Row],[וסת השבוע פעיל?]]&lt;&gt;"",L1230+1,""),""))</f>
        <v/>
      </c>
      <c r="M1231" s="1" t="str">
        <f>IF(AND(טבלה1013[[#This Row],[וסת השבוע פעיל?]]&lt;&gt;"",טבלה1013[[#This Row],[CycleNumber]]&lt;B1232,B1232&lt;&gt;"",טבלה1013[[#This Row],[וסת השבוע פעיל?]]&lt;3),IF(K1232=0,IF(AND(טבלה1013[[#This Row],[וסת השבוע פעיל?]]&gt;0,I1232=1),0,1),0),"")</f>
        <v/>
      </c>
      <c r="N1231" s="1" t="str">
        <f t="shared" si="100"/>
        <v/>
      </c>
      <c r="O1231" s="1" t="str">
        <f>IF(AND(טבלה1013[[#This Row],[חיזוי - שבוע]]=1,J1232=1),1,"")</f>
        <v/>
      </c>
      <c r="P1231" s="1" t="str">
        <f>IF(AND(טבלה1013[[#This Row],[חיזוי טוב עם הפלגה?]]=1,טבלה1013[[#This Row],[וסת קבוע אחרון]]&lt;&gt;28,X1230=1),1,"")</f>
        <v/>
      </c>
      <c r="Q1231" s="1" t="str">
        <f>IF(AND(טבלה1013[[#This Row],[וסת השבוע פעיל?]]&lt;3,OR(טבלה1013[[#This Row],[CycleNumber]]&gt;B1232,B1232="")),1,"")</f>
        <v/>
      </c>
      <c r="R1231" s="1">
        <f>IF(טבלה1013[[#This Row],[האישה קבעה וסת שבוע?]]=1,IF(טבלה1013[[#This Row],[וסת השבוע פעיל?]]&lt;3,1,0),"")</f>
        <v>0</v>
      </c>
      <c r="S12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1" s="1">
        <f t="shared" si="97"/>
        <v>0</v>
      </c>
      <c r="U1231" s="1">
        <f t="shared" si="98"/>
        <v>0</v>
      </c>
      <c r="V1231" s="1">
        <f t="shared" si="99"/>
        <v>0</v>
      </c>
      <c r="W1231" s="1" t="str">
        <f>IF(טבלה1013[[#This Row],[3 הפלגות זהות]]="","",IF(טבלה1013[[#This Row],[3 הפלגות זהות]]=1,טבלה1013[[#This Row],[LengthofCycle]],W1230))</f>
        <v/>
      </c>
      <c r="Y1231" s="1" t="str">
        <f>IF(OR(טבלה1013[[#This Row],[הווסת פעיל?]]=0,טבלה1013[[#This Row],[הווסת פעיל?]]=""),"",SUM(Y1230,טבלה1013[[#This Row],[הווסת פעיל?]]))</f>
        <v/>
      </c>
      <c r="Z1231" s="1" t="str">
        <f>IF(AND(טבלה1013[[#This Row],[כמה מחזורים עד עקירה]]&lt;&gt;"",Y1232=""),טבלה1013[[#This Row],[כמה מחזורים עד עקירה]],"")</f>
        <v/>
      </c>
      <c r="AA1231" s="1" t="str">
        <f>IF(AND(טבלה1013[[#This Row],[הווסת פעיל?]]=1,טבלה1013[[#This Row],[וסת קבוע אחרון]]&lt;&gt;W1230),טבלה1013[[#This Row],[וסת קבוע אחרון]],"")</f>
        <v/>
      </c>
      <c r="AB1231" s="1" t="str">
        <f>IF(AND(טבלה1013[[#This Row],[הווסת פעיל?]]=1,X1230=0,טבלה1013[[#This Row],[וסת קבוע אחרון]]=W1230),טבלה1013[[#This Row],[וסת קבוע אחרון]],"")</f>
        <v/>
      </c>
      <c r="AC1231" s="1" t="str">
        <f>IF(AND(טבלה1013[[#This Row],[הווסת פעיל?]]=1,X1230=0,טבלה1013[[#This Row],[וסת קבוע אחרון]]&lt;&gt;W1230),1,"")</f>
        <v/>
      </c>
      <c r="AD1231" s="1" t="str">
        <f>IF(AND(טבלה1013[[#This Row],[הווסת פעיל?]]&lt;&gt;"",B1232=1),טבלה1013[[#This Row],[CycleNumber]],"")</f>
        <v/>
      </c>
      <c r="AE1231" s="1" t="str">
        <f>IF(AND(טבלה1013[[#This Row],[הווסת פעיל?]]&lt;&gt;"",X1230=""),טבלה1013[[#This Row],[CycleNumber]],"")</f>
        <v/>
      </c>
      <c r="AF1231" s="1" t="str">
        <f>IF(B1232=1,"",IF(טבלה1013[[#This Row],[הווסת פעיל?]]=1,IF(טבלה1013[[#This Row],[וסת קבוע אחרון]]=F1232,1,0),""))</f>
        <v/>
      </c>
      <c r="AG1231" s="1" t="str">
        <f>IF(B1232=1,"",IF(טבלה1013[[#This Row],[הווסת פעיל?]]=1,IF(OR(טבלה1013[[#This Row],[וסת קבוע אחרון]]=F1232,F1232=טבלה1013[[#This Row],[LengthofCycle]]),1,0),""))</f>
        <v/>
      </c>
      <c r="AH1231" s="1" t="str">
        <f>IF(B1232=1,"",IF(טבלה1013[[#This Row],[הווסת פעיל?]]=1,IF(OR(טבלה1013[[#This Row],[וסת קבוע אחרון]]=F1232,F1232=טבלה1013[[#This Row],[LengthofCycle]],AND(טבלה1013[[#This Row],[LengthofCycle]]&lt;&gt;טבלה1013[[#This Row],[וסת קבוע אחרון]],OR(F1232=28,F1232=29))),1,0),""))</f>
        <v/>
      </c>
      <c r="AI1231" s="1" t="str">
        <f>IF(AND(טבלה1013[[#This Row],[הווסת פעיל?]]=1,B1232=1),1,"")</f>
        <v/>
      </c>
      <c r="AJ1231" s="4" t="str">
        <f>IF(AND(טבלה1013[[#This Row],[הווסת פעיל?]]&lt;&gt;1,B1232&lt;&gt;1,B1232&lt;&gt;""),IF(טבלה1013[[#This Row],[LengthofCycle]]=F1232,1,0),"")</f>
        <v/>
      </c>
      <c r="AK1231" s="4" t="str">
        <f>IF(AND(טבלה1013[[#This Row],[הווסת פעיל?]]&lt;&gt;1,B1232&lt;&gt;1,B1232&lt;&gt;""),IF(OR(טבלה1013[[#This Row],[LengthofCycle]]=F1232,F1232=29),1,0),"")</f>
        <v/>
      </c>
      <c r="AL1231" s="4" t="str">
        <f>IF(AND(טבלה1013[[#This Row],[הווסת פעיל?]]&lt;&gt;1,B1232&lt;&gt;1,B1232&lt;&gt;""),IF(OR(טבלה1013[[#This Row],[LengthofCycle]]=F1232,F1232=29,F1232=28),1,0),"")</f>
        <v/>
      </c>
    </row>
    <row r="1232" spans="1:38" x14ac:dyDescent="0.25">
      <c r="A1232" s="1" t="s">
        <v>157</v>
      </c>
      <c r="B1232" s="1">
        <v>1</v>
      </c>
      <c r="C1232" s="1">
        <v>0</v>
      </c>
      <c r="D1232" s="1">
        <v>1</v>
      </c>
      <c r="E1232" s="1">
        <v>0</v>
      </c>
      <c r="F1232" s="1">
        <v>36</v>
      </c>
      <c r="G1232" s="1">
        <f>טבלה1013[[#This Row],[LengthofCycle]]+1</f>
        <v>37</v>
      </c>
      <c r="H1232" s="1" t="str">
        <f>IF(IFERROR(LOOKUP(טבלה1013[[#This Row],[ClientID]],קביעויות[השבוע]),FALSE)=טבלה1013[[#This Row],[ClientID]],1,"")</f>
        <v/>
      </c>
      <c r="I1232" s="1" t="str">
        <f>IF(AND(טבלה1013[[#This Row],[CycleNumber]]&gt;1,OR(B1233="",טבלה1013[[#This Row],[CycleNumber]]&gt;B1231)),IF(OR(AND(טבלה1013[[#This Row],[LengthofCycle]]=28,F1231=28),AND(טבלה1013[[#This Row],[LengthofCycle]]=35,F1231=35)),1,""),"")</f>
        <v/>
      </c>
      <c r="J1232" s="1" t="str">
        <f>IF(AND(טבלה1013[[#This Row],[וסת השבוע]]=1,I1231=1,טבלה1013[[#This Row],[CycleNumber]]&gt;B1231),1,"")</f>
        <v/>
      </c>
      <c r="K1232" s="1" t="str">
        <f>IF(טבלה1013[[#This Row],[CycleNumber]]=1,"",IF(טבלה1013[[#This Row],[וסת השבוע]]=1,0,IF(K1231="","",IF(K1231=0,IF(טבלה1013[[#This Row],[LengthofCycle]]=28,0,1),IF(K1231=1,IF(טבלה1013[[#This Row],[LengthofCycle]]+F1231=28*2,0,2),IF(K1231=2,IF(טבלה1013[[#This Row],[LengthofCycle]]+F1231+F1230=28*3,0,3),""))))))</f>
        <v/>
      </c>
      <c r="L1232" s="1" t="str">
        <f>IF(טבלה1013[[#This Row],[וסת השבוע]]=1,IF(טבלה1013[[#This Row],[וסת השבוע וההפלגה ביחד]]=1,L1231+1,0),IF(AND(טבלה1013[[#This Row],[CycleNumber]]&gt;B1231,טבלה1013[[#This Row],[CycleNumber]]&gt;1),IF(טבלה1013[[#This Row],[וסת השבוע פעיל?]]&lt;&gt;"",L1231+1,""),""))</f>
        <v/>
      </c>
      <c r="M1232" s="1" t="str">
        <f>IF(AND(טבלה1013[[#This Row],[וסת השבוע פעיל?]]&lt;&gt;"",טבלה1013[[#This Row],[CycleNumber]]&lt;B1233,B1233&lt;&gt;"",טבלה1013[[#This Row],[וסת השבוע פעיל?]]&lt;3),IF(K1233=0,IF(AND(טבלה1013[[#This Row],[וסת השבוע פעיל?]]&gt;0,I1233=1),0,1),0),"")</f>
        <v/>
      </c>
      <c r="N1232" s="1" t="str">
        <f t="shared" si="100"/>
        <v/>
      </c>
      <c r="O1232" s="1" t="str">
        <f>IF(AND(טבלה1013[[#This Row],[חיזוי - שבוע]]=1,J1233=1),1,"")</f>
        <v/>
      </c>
      <c r="P1232" s="1" t="str">
        <f>IF(AND(טבלה1013[[#This Row],[חיזוי טוב עם הפלגה?]]=1,טבלה1013[[#This Row],[וסת קבוע אחרון]]&lt;&gt;28,X1231=1),1,"")</f>
        <v/>
      </c>
      <c r="Q1232" s="1" t="str">
        <f>IF(AND(טבלה1013[[#This Row],[וסת השבוע פעיל?]]&lt;3,OR(טבלה1013[[#This Row],[CycleNumber]]&gt;B1233,B1233="")),1,"")</f>
        <v/>
      </c>
      <c r="R1232" s="1" t="str">
        <f>IF(טבלה1013[[#This Row],[האישה קבעה וסת שבוע?]]=1,IF(טבלה1013[[#This Row],[וסת השבוע פעיל?]]&lt;3,1,0),"")</f>
        <v/>
      </c>
      <c r="S12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2" s="1" t="str">
        <f t="shared" si="97"/>
        <v/>
      </c>
      <c r="U1232" s="1" t="str">
        <f t="shared" si="98"/>
        <v/>
      </c>
      <c r="V1232" s="1" t="str">
        <f t="shared" si="99"/>
        <v/>
      </c>
      <c r="W1232" s="1" t="str">
        <f>IF(טבלה1013[[#This Row],[3 הפלגות זהות]]="","",IF(טבלה1013[[#This Row],[3 הפלגות זהות]]=1,טבלה1013[[#This Row],[LengthofCycle]],W1231))</f>
        <v/>
      </c>
      <c r="Y1232" s="1" t="str">
        <f>IF(OR(טבלה1013[[#This Row],[הווסת פעיל?]]=0,טבלה1013[[#This Row],[הווסת פעיל?]]=""),"",SUM(Y1231,טבלה1013[[#This Row],[הווסת פעיל?]]))</f>
        <v/>
      </c>
      <c r="Z1232" s="1" t="str">
        <f>IF(AND(טבלה1013[[#This Row],[כמה מחזורים עד עקירה]]&lt;&gt;"",Y1233=""),טבלה1013[[#This Row],[כמה מחזורים עד עקירה]],"")</f>
        <v/>
      </c>
      <c r="AA1232" s="1" t="str">
        <f>IF(AND(טבלה1013[[#This Row],[הווסת פעיל?]]=1,טבלה1013[[#This Row],[וסת קבוע אחרון]]&lt;&gt;W1231),טבלה1013[[#This Row],[וסת קבוע אחרון]],"")</f>
        <v/>
      </c>
      <c r="AB1232" s="1" t="str">
        <f>IF(AND(טבלה1013[[#This Row],[הווסת פעיל?]]=1,X1231=0,טבלה1013[[#This Row],[וסת קבוע אחרון]]=W1231),טבלה1013[[#This Row],[וסת קבוע אחרון]],"")</f>
        <v/>
      </c>
      <c r="AC1232" s="1" t="str">
        <f>IF(AND(טבלה1013[[#This Row],[הווסת פעיל?]]=1,X1231=0,טבלה1013[[#This Row],[וסת קבוע אחרון]]&lt;&gt;W1231),1,"")</f>
        <v/>
      </c>
      <c r="AD1232" s="1" t="str">
        <f>IF(AND(טבלה1013[[#This Row],[הווסת פעיל?]]&lt;&gt;"",B1233=1),טבלה1013[[#This Row],[CycleNumber]],"")</f>
        <v/>
      </c>
      <c r="AE1232" s="1" t="str">
        <f>IF(AND(טבלה1013[[#This Row],[הווסת פעיל?]]&lt;&gt;"",X1231=""),טבלה1013[[#This Row],[CycleNumber]],"")</f>
        <v/>
      </c>
      <c r="AF1232" s="1" t="str">
        <f>IF(B1233=1,"",IF(טבלה1013[[#This Row],[הווסת פעיל?]]=1,IF(טבלה1013[[#This Row],[וסת קבוע אחרון]]=F1233,1,0),""))</f>
        <v/>
      </c>
      <c r="AG1232" s="1" t="str">
        <f>IF(B1233=1,"",IF(טבלה1013[[#This Row],[הווסת פעיל?]]=1,IF(OR(טבלה1013[[#This Row],[וסת קבוע אחרון]]=F1233,F1233=טבלה1013[[#This Row],[LengthofCycle]]),1,0),""))</f>
        <v/>
      </c>
      <c r="AH1232" s="1" t="str">
        <f>IF(B1233=1,"",IF(טבלה1013[[#This Row],[הווסת פעיל?]]=1,IF(OR(טבלה1013[[#This Row],[וסת קבוע אחרון]]=F1233,F1233=טבלה1013[[#This Row],[LengthofCycle]],AND(טבלה1013[[#This Row],[LengthofCycle]]&lt;&gt;טבלה1013[[#This Row],[וסת קבוע אחרון]],OR(F1233=28,F1233=29))),1,0),""))</f>
        <v/>
      </c>
      <c r="AI1232" s="1" t="str">
        <f>IF(AND(טבלה1013[[#This Row],[הווסת פעיל?]]=1,B1233=1),1,"")</f>
        <v/>
      </c>
      <c r="AJ1232" s="4">
        <f>IF(AND(טבלה1013[[#This Row],[הווסת פעיל?]]&lt;&gt;1,B1233&lt;&gt;1,B1233&lt;&gt;""),IF(טבלה1013[[#This Row],[LengthofCycle]]=F1233,1,0),"")</f>
        <v>0</v>
      </c>
      <c r="AK1232" s="4">
        <f>IF(AND(טבלה1013[[#This Row],[הווסת פעיל?]]&lt;&gt;1,B1233&lt;&gt;1,B1233&lt;&gt;""),IF(OR(טבלה1013[[#This Row],[LengthofCycle]]=F1233,F1233=29),1,0),"")</f>
        <v>1</v>
      </c>
      <c r="AL1232" s="4">
        <f>IF(AND(טבלה1013[[#This Row],[הווסת פעיל?]]&lt;&gt;1,B1233&lt;&gt;1,B1233&lt;&gt;""),IF(OR(טבלה1013[[#This Row],[LengthofCycle]]=F1233,F1233=29,F1233=28),1,0),"")</f>
        <v>1</v>
      </c>
    </row>
    <row r="1233" spans="1:38" x14ac:dyDescent="0.25">
      <c r="A1233" s="1" t="s">
        <v>157</v>
      </c>
      <c r="B1233" s="1">
        <v>2</v>
      </c>
      <c r="C1233" s="1">
        <v>0</v>
      </c>
      <c r="D1233" s="1">
        <v>1</v>
      </c>
      <c r="E1233" s="1">
        <v>0</v>
      </c>
      <c r="F1233" s="1">
        <v>29</v>
      </c>
      <c r="G1233" s="1">
        <f>טבלה1013[[#This Row],[LengthofCycle]]+1</f>
        <v>30</v>
      </c>
      <c r="H1233" s="1" t="str">
        <f>IF(IFERROR(LOOKUP(טבלה1013[[#This Row],[ClientID]],קביעויות[השבוע]),FALSE)=טבלה1013[[#This Row],[ClientID]],1,"")</f>
        <v/>
      </c>
      <c r="I1233" s="1" t="str">
        <f>IF(AND(טבלה1013[[#This Row],[CycleNumber]]&gt;1,OR(B1234="",טבלה1013[[#This Row],[CycleNumber]]&gt;B1232)),IF(OR(AND(טבלה1013[[#This Row],[LengthofCycle]]=28,F1232=28),AND(טבלה1013[[#This Row],[LengthofCycle]]=35,F1232=35)),1,""),"")</f>
        <v/>
      </c>
      <c r="J1233" s="1" t="str">
        <f>IF(AND(טבלה1013[[#This Row],[וסת השבוע]]=1,I1232=1,טבלה1013[[#This Row],[CycleNumber]]&gt;B1232),1,"")</f>
        <v/>
      </c>
      <c r="K1233" s="1" t="str">
        <f>IF(טבלה1013[[#This Row],[CycleNumber]]=1,"",IF(טבלה1013[[#This Row],[וסת השבוע]]=1,0,IF(K1232="","",IF(K1232=0,IF(טבלה1013[[#This Row],[LengthofCycle]]=28,0,1),IF(K1232=1,IF(טבלה1013[[#This Row],[LengthofCycle]]+F1232=28*2,0,2),IF(K1232=2,IF(טבלה1013[[#This Row],[LengthofCycle]]+F1232+F1231=28*3,0,3),""))))))</f>
        <v/>
      </c>
      <c r="L1233" s="1" t="str">
        <f>IF(טבלה1013[[#This Row],[וסת השבוע]]=1,IF(טבלה1013[[#This Row],[וסת השבוע וההפלגה ביחד]]=1,L1232+1,0),IF(AND(טבלה1013[[#This Row],[CycleNumber]]&gt;B1232,טבלה1013[[#This Row],[CycleNumber]]&gt;1),IF(טבלה1013[[#This Row],[וסת השבוע פעיל?]]&lt;&gt;"",L1232+1,""),""))</f>
        <v/>
      </c>
      <c r="M1233" s="1" t="str">
        <f>IF(AND(טבלה1013[[#This Row],[וסת השבוע פעיל?]]&lt;&gt;"",טבלה1013[[#This Row],[CycleNumber]]&lt;B1234,B1234&lt;&gt;"",טבלה1013[[#This Row],[וסת השבוע פעיל?]]&lt;3),IF(K1234=0,IF(AND(טבלה1013[[#This Row],[וסת השבוע פעיל?]]&gt;0,I1234=1),0,1),0),"")</f>
        <v/>
      </c>
      <c r="N1233" s="1" t="str">
        <f t="shared" si="100"/>
        <v/>
      </c>
      <c r="O1233" s="1" t="str">
        <f>IF(AND(טבלה1013[[#This Row],[חיזוי - שבוע]]=1,J1234=1),1,"")</f>
        <v/>
      </c>
      <c r="P1233" s="1" t="str">
        <f>IF(AND(טבלה1013[[#This Row],[חיזוי טוב עם הפלגה?]]=1,טבלה1013[[#This Row],[וסת קבוע אחרון]]&lt;&gt;28,X1232=1),1,"")</f>
        <v/>
      </c>
      <c r="Q1233" s="1" t="str">
        <f>IF(AND(טבלה1013[[#This Row],[וסת השבוע פעיל?]]&lt;3,OR(טבלה1013[[#This Row],[CycleNumber]]&gt;B1234,B1234="")),1,"")</f>
        <v/>
      </c>
      <c r="R1233" s="1" t="str">
        <f>IF(טבלה1013[[#This Row],[האישה קבעה וסת שבוע?]]=1,IF(טבלה1013[[#This Row],[וסת השבוע פעיל?]]&lt;3,1,0),"")</f>
        <v/>
      </c>
      <c r="S12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3" s="1" t="str">
        <f t="shared" si="97"/>
        <v/>
      </c>
      <c r="U1233" s="1" t="str">
        <f t="shared" si="98"/>
        <v/>
      </c>
      <c r="V1233" s="1" t="str">
        <f t="shared" si="99"/>
        <v/>
      </c>
      <c r="W1233" s="1" t="str">
        <f>IF(טבלה1013[[#This Row],[3 הפלגות זהות]]="","",IF(טבלה1013[[#This Row],[3 הפלגות זהות]]=1,טבלה1013[[#This Row],[LengthofCycle]],W1232))</f>
        <v/>
      </c>
      <c r="Y1233" s="1" t="str">
        <f>IF(OR(טבלה1013[[#This Row],[הווסת פעיל?]]=0,טבלה1013[[#This Row],[הווסת פעיל?]]=""),"",SUM(Y1232,טבלה1013[[#This Row],[הווסת פעיל?]]))</f>
        <v/>
      </c>
      <c r="Z1233" s="1" t="str">
        <f>IF(AND(טבלה1013[[#This Row],[כמה מחזורים עד עקירה]]&lt;&gt;"",Y1234=""),טבלה1013[[#This Row],[כמה מחזורים עד עקירה]],"")</f>
        <v/>
      </c>
      <c r="AA1233" s="1" t="str">
        <f>IF(AND(טבלה1013[[#This Row],[הווסת פעיל?]]=1,טבלה1013[[#This Row],[וסת קבוע אחרון]]&lt;&gt;W1232),טבלה1013[[#This Row],[וסת קבוע אחרון]],"")</f>
        <v/>
      </c>
      <c r="AB1233" s="1" t="str">
        <f>IF(AND(טבלה1013[[#This Row],[הווסת פעיל?]]=1,X1232=0,טבלה1013[[#This Row],[וסת קבוע אחרון]]=W1232),טבלה1013[[#This Row],[וסת קבוע אחרון]],"")</f>
        <v/>
      </c>
      <c r="AC1233" s="1" t="str">
        <f>IF(AND(טבלה1013[[#This Row],[הווסת פעיל?]]=1,X1232=0,טבלה1013[[#This Row],[וסת קבוע אחרון]]&lt;&gt;W1232),1,"")</f>
        <v/>
      </c>
      <c r="AD1233" s="1" t="str">
        <f>IF(AND(טבלה1013[[#This Row],[הווסת פעיל?]]&lt;&gt;"",B1234=1),טבלה1013[[#This Row],[CycleNumber]],"")</f>
        <v/>
      </c>
      <c r="AE1233" s="1" t="str">
        <f>IF(AND(טבלה1013[[#This Row],[הווסת פעיל?]]&lt;&gt;"",X1232=""),טבלה1013[[#This Row],[CycleNumber]],"")</f>
        <v/>
      </c>
      <c r="AF1233" s="1" t="str">
        <f>IF(B1234=1,"",IF(טבלה1013[[#This Row],[הווסת פעיל?]]=1,IF(טבלה1013[[#This Row],[וסת קבוע אחרון]]=F1234,1,0),""))</f>
        <v/>
      </c>
      <c r="AG1233" s="1" t="str">
        <f>IF(B1234=1,"",IF(טבלה1013[[#This Row],[הווסת פעיל?]]=1,IF(OR(טבלה1013[[#This Row],[וסת קבוע אחרון]]=F1234,F1234=טבלה1013[[#This Row],[LengthofCycle]]),1,0),""))</f>
        <v/>
      </c>
      <c r="AH1233" s="1" t="str">
        <f>IF(B1234=1,"",IF(טבלה1013[[#This Row],[הווסת פעיל?]]=1,IF(OR(טבלה1013[[#This Row],[וסת קבוע אחרון]]=F1234,F1234=טבלה1013[[#This Row],[LengthofCycle]],AND(טבלה1013[[#This Row],[LengthofCycle]]&lt;&gt;טבלה1013[[#This Row],[וסת קבוע אחרון]],OR(F1234=28,F1234=29))),1,0),""))</f>
        <v/>
      </c>
      <c r="AI1233" s="1" t="str">
        <f>IF(AND(טבלה1013[[#This Row],[הווסת פעיל?]]=1,B1234=1),1,"")</f>
        <v/>
      </c>
      <c r="AJ1233" s="4">
        <f>IF(AND(טבלה1013[[#This Row],[הווסת פעיל?]]&lt;&gt;1,B1234&lt;&gt;1,B1234&lt;&gt;""),IF(טבלה1013[[#This Row],[LengthofCycle]]=F1234,1,0),"")</f>
        <v>0</v>
      </c>
      <c r="AK1233" s="4">
        <f>IF(AND(טבלה1013[[#This Row],[הווסת פעיל?]]&lt;&gt;1,B1234&lt;&gt;1,B1234&lt;&gt;""),IF(OR(טבלה1013[[#This Row],[LengthofCycle]]=F1234,F1234=29),1,0),"")</f>
        <v>0</v>
      </c>
      <c r="AL1233" s="4">
        <f>IF(AND(טבלה1013[[#This Row],[הווסת פעיל?]]&lt;&gt;1,B1234&lt;&gt;1,B1234&lt;&gt;""),IF(OR(טבלה1013[[#This Row],[LengthofCycle]]=F1234,F1234=29,F1234=28),1,0),"")</f>
        <v>0</v>
      </c>
    </row>
    <row r="1234" spans="1:38" x14ac:dyDescent="0.25">
      <c r="A1234" s="1" t="s">
        <v>157</v>
      </c>
      <c r="B1234" s="1">
        <v>3</v>
      </c>
      <c r="C1234" s="1">
        <v>0</v>
      </c>
      <c r="D1234" s="1">
        <v>0</v>
      </c>
      <c r="E1234" s="1">
        <v>0</v>
      </c>
      <c r="F1234" s="1">
        <v>38</v>
      </c>
      <c r="G1234" s="1">
        <f>טבלה1013[[#This Row],[LengthofCycle]]+1</f>
        <v>39</v>
      </c>
      <c r="H1234" s="1" t="str">
        <f>IF(IFERROR(LOOKUP(טבלה1013[[#This Row],[ClientID]],קביעויות[השבוע]),FALSE)=טבלה1013[[#This Row],[ClientID]],1,"")</f>
        <v/>
      </c>
      <c r="I1234" s="1" t="str">
        <f>IF(AND(טבלה1013[[#This Row],[CycleNumber]]&gt;1,OR(B1235="",טבלה1013[[#This Row],[CycleNumber]]&gt;B1233)),IF(OR(AND(טבלה1013[[#This Row],[LengthofCycle]]=28,F1233=28),AND(טבלה1013[[#This Row],[LengthofCycle]]=35,F1233=35)),1,""),"")</f>
        <v/>
      </c>
      <c r="J1234" s="1" t="str">
        <f>IF(AND(טבלה1013[[#This Row],[וסת השבוע]]=1,I1233=1,טבלה1013[[#This Row],[CycleNumber]]&gt;B1233),1,"")</f>
        <v/>
      </c>
      <c r="K1234" s="1" t="str">
        <f>IF(טבלה1013[[#This Row],[CycleNumber]]=1,"",IF(טבלה1013[[#This Row],[וסת השבוע]]=1,0,IF(K1233="","",IF(K1233=0,IF(טבלה1013[[#This Row],[LengthofCycle]]=28,0,1),IF(K1233=1,IF(טבלה1013[[#This Row],[LengthofCycle]]+F1233=28*2,0,2),IF(K1233=2,IF(טבלה1013[[#This Row],[LengthofCycle]]+F1233+F1232=28*3,0,3),""))))))</f>
        <v/>
      </c>
      <c r="L1234" s="1" t="str">
        <f>IF(טבלה1013[[#This Row],[וסת השבוע]]=1,IF(טבלה1013[[#This Row],[וסת השבוע וההפלגה ביחד]]=1,L1233+1,0),IF(AND(טבלה1013[[#This Row],[CycleNumber]]&gt;B1233,טבלה1013[[#This Row],[CycleNumber]]&gt;1),IF(טבלה1013[[#This Row],[וסת השבוע פעיל?]]&lt;&gt;"",L1233+1,""),""))</f>
        <v/>
      </c>
      <c r="M1234" s="1" t="str">
        <f>IF(AND(טבלה1013[[#This Row],[וסת השבוע פעיל?]]&lt;&gt;"",טבלה1013[[#This Row],[CycleNumber]]&lt;B1235,B1235&lt;&gt;"",טבלה1013[[#This Row],[וסת השבוע פעיל?]]&lt;3),IF(K1235=0,IF(AND(טבלה1013[[#This Row],[וסת השבוע פעיל?]]&gt;0,I1235=1),0,1),0),"")</f>
        <v/>
      </c>
      <c r="N1234" s="1" t="str">
        <f t="shared" si="100"/>
        <v/>
      </c>
      <c r="O1234" s="1" t="str">
        <f>IF(AND(טבלה1013[[#This Row],[חיזוי - שבוע]]=1,J1235=1),1,"")</f>
        <v/>
      </c>
      <c r="P1234" s="1" t="str">
        <f>IF(AND(טבלה1013[[#This Row],[חיזוי טוב עם הפלגה?]]=1,טבלה1013[[#This Row],[וסת קבוע אחרון]]&lt;&gt;28,X1233=1),1,"")</f>
        <v/>
      </c>
      <c r="Q1234" s="1" t="str">
        <f>IF(AND(טבלה1013[[#This Row],[וסת השבוע פעיל?]]&lt;3,OR(טבלה1013[[#This Row],[CycleNumber]]&gt;B1235,B1235="")),1,"")</f>
        <v/>
      </c>
      <c r="R1234" s="1" t="str">
        <f>IF(טבלה1013[[#This Row],[האישה קבעה וסת שבוע?]]=1,IF(טבלה1013[[#This Row],[וסת השבוע פעיל?]]&lt;3,1,0),"")</f>
        <v/>
      </c>
      <c r="S12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4" s="1">
        <f t="shared" si="97"/>
        <v>0</v>
      </c>
      <c r="U1234" s="1" t="str">
        <f t="shared" si="98"/>
        <v/>
      </c>
      <c r="V1234" s="1" t="str">
        <f t="shared" si="99"/>
        <v/>
      </c>
      <c r="W1234" s="1" t="str">
        <f>IF(טבלה1013[[#This Row],[3 הפלגות זהות]]="","",IF(טבלה1013[[#This Row],[3 הפלגות זהות]]=1,טבלה1013[[#This Row],[LengthofCycle]],W1233))</f>
        <v/>
      </c>
      <c r="Y1234" s="1" t="str">
        <f>IF(OR(טבלה1013[[#This Row],[הווסת פעיל?]]=0,טבלה1013[[#This Row],[הווסת פעיל?]]=""),"",SUM(Y1233,טבלה1013[[#This Row],[הווסת פעיל?]]))</f>
        <v/>
      </c>
      <c r="Z1234" s="1" t="str">
        <f>IF(AND(טבלה1013[[#This Row],[כמה מחזורים עד עקירה]]&lt;&gt;"",Y1235=""),טבלה1013[[#This Row],[כמה מחזורים עד עקירה]],"")</f>
        <v/>
      </c>
      <c r="AA1234" s="1" t="str">
        <f>IF(AND(טבלה1013[[#This Row],[הווסת פעיל?]]=1,טבלה1013[[#This Row],[וסת קבוע אחרון]]&lt;&gt;W1233),טבלה1013[[#This Row],[וסת קבוע אחרון]],"")</f>
        <v/>
      </c>
      <c r="AB1234" s="1" t="str">
        <f>IF(AND(טבלה1013[[#This Row],[הווסת פעיל?]]=1,X1233=0,טבלה1013[[#This Row],[וסת קבוע אחרון]]=W1233),טבלה1013[[#This Row],[וסת קבוע אחרון]],"")</f>
        <v/>
      </c>
      <c r="AC1234" s="1" t="str">
        <f>IF(AND(טבלה1013[[#This Row],[הווסת פעיל?]]=1,X1233=0,טבלה1013[[#This Row],[וסת קבוע אחרון]]&lt;&gt;W1233),1,"")</f>
        <v/>
      </c>
      <c r="AD1234" s="1" t="str">
        <f>IF(AND(טבלה1013[[#This Row],[הווסת פעיל?]]&lt;&gt;"",B1235=1),טבלה1013[[#This Row],[CycleNumber]],"")</f>
        <v/>
      </c>
      <c r="AE1234" s="1" t="str">
        <f>IF(AND(טבלה1013[[#This Row],[הווסת פעיל?]]&lt;&gt;"",X1233=""),טבלה1013[[#This Row],[CycleNumber]],"")</f>
        <v/>
      </c>
      <c r="AF1234" s="1" t="str">
        <f>IF(B1235=1,"",IF(טבלה1013[[#This Row],[הווסת פעיל?]]=1,IF(טבלה1013[[#This Row],[וסת קבוע אחרון]]=F1235,1,0),""))</f>
        <v/>
      </c>
      <c r="AG1234" s="1" t="str">
        <f>IF(B1235=1,"",IF(טבלה1013[[#This Row],[הווסת פעיל?]]=1,IF(OR(טבלה1013[[#This Row],[וסת קבוע אחרון]]=F1235,F1235=טבלה1013[[#This Row],[LengthofCycle]]),1,0),""))</f>
        <v/>
      </c>
      <c r="AH1234" s="1" t="str">
        <f>IF(B1235=1,"",IF(טבלה1013[[#This Row],[הווסת פעיל?]]=1,IF(OR(טבלה1013[[#This Row],[וסת קבוע אחרון]]=F1235,F1235=טבלה1013[[#This Row],[LengthofCycle]],AND(טבלה1013[[#This Row],[LengthofCycle]]&lt;&gt;טבלה1013[[#This Row],[וסת קבוע אחרון]],OR(F1235=28,F1235=29))),1,0),""))</f>
        <v/>
      </c>
      <c r="AI1234" s="1" t="str">
        <f>IF(AND(טבלה1013[[#This Row],[הווסת פעיל?]]=1,B1235=1),1,"")</f>
        <v/>
      </c>
      <c r="AJ1234" s="4">
        <f>IF(AND(טבלה1013[[#This Row],[הווסת פעיל?]]&lt;&gt;1,B1235&lt;&gt;1,B1235&lt;&gt;""),IF(טבלה1013[[#This Row],[LengthofCycle]]=F1235,1,0),"")</f>
        <v>0</v>
      </c>
      <c r="AK1234" s="4">
        <f>IF(AND(טבלה1013[[#This Row],[הווסת פעיל?]]&lt;&gt;1,B1235&lt;&gt;1,B1235&lt;&gt;""),IF(OR(טבלה1013[[#This Row],[LengthofCycle]]=F1235,F1235=29),1,0),"")</f>
        <v>0</v>
      </c>
      <c r="AL1234" s="4">
        <f>IF(AND(טבלה1013[[#This Row],[הווסת פעיל?]]&lt;&gt;1,B1235&lt;&gt;1,B1235&lt;&gt;""),IF(OR(טבלה1013[[#This Row],[LengthofCycle]]=F1235,F1235=29,F1235=28),1,0),"")</f>
        <v>0</v>
      </c>
    </row>
    <row r="1235" spans="1:38" x14ac:dyDescent="0.25">
      <c r="A1235" s="1" t="s">
        <v>157</v>
      </c>
      <c r="B1235" s="1">
        <v>4</v>
      </c>
      <c r="C1235" s="1">
        <v>0</v>
      </c>
      <c r="D1235" s="1">
        <v>1</v>
      </c>
      <c r="E1235" s="1">
        <v>0</v>
      </c>
      <c r="F1235" s="1">
        <v>34</v>
      </c>
      <c r="G1235" s="1">
        <f>טבלה1013[[#This Row],[LengthofCycle]]+1</f>
        <v>35</v>
      </c>
      <c r="H1235" s="1" t="str">
        <f>IF(IFERROR(LOOKUP(טבלה1013[[#This Row],[ClientID]],קביעויות[השבוע]),FALSE)=טבלה1013[[#This Row],[ClientID]],1,"")</f>
        <v/>
      </c>
      <c r="I1235" s="1" t="str">
        <f>IF(AND(טבלה1013[[#This Row],[CycleNumber]]&gt;1,OR(B1236="",טבלה1013[[#This Row],[CycleNumber]]&gt;B1234)),IF(OR(AND(טבלה1013[[#This Row],[LengthofCycle]]=28,F1234=28),AND(טבלה1013[[#This Row],[LengthofCycle]]=35,F1234=35)),1,""),"")</f>
        <v/>
      </c>
      <c r="J1235" s="1" t="str">
        <f>IF(AND(טבלה1013[[#This Row],[וסת השבוע]]=1,I1234=1,טבלה1013[[#This Row],[CycleNumber]]&gt;B1234),1,"")</f>
        <v/>
      </c>
      <c r="K1235" s="1" t="str">
        <f>IF(טבלה1013[[#This Row],[CycleNumber]]=1,"",IF(טבלה1013[[#This Row],[וסת השבוע]]=1,0,IF(K1234="","",IF(K1234=0,IF(טבלה1013[[#This Row],[LengthofCycle]]=28,0,1),IF(K1234=1,IF(טבלה1013[[#This Row],[LengthofCycle]]+F1234=28*2,0,2),IF(K1234=2,IF(טבלה1013[[#This Row],[LengthofCycle]]+F1234+F1233=28*3,0,3),""))))))</f>
        <v/>
      </c>
      <c r="L1235" s="1" t="str">
        <f>IF(טבלה1013[[#This Row],[וסת השבוע]]=1,IF(טבלה1013[[#This Row],[וסת השבוע וההפלגה ביחד]]=1,L1234+1,0),IF(AND(טבלה1013[[#This Row],[CycleNumber]]&gt;B1234,טבלה1013[[#This Row],[CycleNumber]]&gt;1),IF(טבלה1013[[#This Row],[וסת השבוע פעיל?]]&lt;&gt;"",L1234+1,""),""))</f>
        <v/>
      </c>
      <c r="M1235" s="1" t="str">
        <f>IF(AND(טבלה1013[[#This Row],[וסת השבוע פעיל?]]&lt;&gt;"",טבלה1013[[#This Row],[CycleNumber]]&lt;B1236,B1236&lt;&gt;"",טבלה1013[[#This Row],[וסת השבוע פעיל?]]&lt;3),IF(K1236=0,IF(AND(טבלה1013[[#This Row],[וסת השבוע פעיל?]]&gt;0,I1236=1),0,1),0),"")</f>
        <v/>
      </c>
      <c r="N1235" s="1" t="str">
        <f t="shared" si="100"/>
        <v/>
      </c>
      <c r="O1235" s="1" t="str">
        <f>IF(AND(טבלה1013[[#This Row],[חיזוי - שבוע]]=1,J1236=1),1,"")</f>
        <v/>
      </c>
      <c r="P1235" s="1" t="str">
        <f>IF(AND(טבלה1013[[#This Row],[חיזוי טוב עם הפלגה?]]=1,טבלה1013[[#This Row],[וסת קבוע אחרון]]&lt;&gt;28,X1234=1),1,"")</f>
        <v/>
      </c>
      <c r="Q1235" s="1" t="str">
        <f>IF(AND(טבלה1013[[#This Row],[וסת השבוע פעיל?]]&lt;3,OR(טבלה1013[[#This Row],[CycleNumber]]&gt;B1236,B1236="")),1,"")</f>
        <v/>
      </c>
      <c r="R1235" s="1" t="str">
        <f>IF(טבלה1013[[#This Row],[האישה קבעה וסת שבוע?]]=1,IF(טבלה1013[[#This Row],[וסת השבוע פעיל?]]&lt;3,1,0),"")</f>
        <v/>
      </c>
      <c r="S12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5" s="1">
        <f t="shared" si="97"/>
        <v>0</v>
      </c>
      <c r="U1235" s="1">
        <f t="shared" si="98"/>
        <v>0</v>
      </c>
      <c r="V1235" s="1" t="str">
        <f t="shared" si="99"/>
        <v/>
      </c>
      <c r="W1235" s="1" t="str">
        <f>IF(טבלה1013[[#This Row],[3 הפלגות זהות]]="","",IF(טבלה1013[[#This Row],[3 הפלגות זהות]]=1,טבלה1013[[#This Row],[LengthofCycle]],W1234))</f>
        <v/>
      </c>
      <c r="Y1235" s="1" t="str">
        <f>IF(OR(טבלה1013[[#This Row],[הווסת פעיל?]]=0,טבלה1013[[#This Row],[הווסת פעיל?]]=""),"",SUM(Y1234,טבלה1013[[#This Row],[הווסת פעיל?]]))</f>
        <v/>
      </c>
      <c r="Z1235" s="1" t="str">
        <f>IF(AND(טבלה1013[[#This Row],[כמה מחזורים עד עקירה]]&lt;&gt;"",Y1236=""),טבלה1013[[#This Row],[כמה מחזורים עד עקירה]],"")</f>
        <v/>
      </c>
      <c r="AA1235" s="1" t="str">
        <f>IF(AND(טבלה1013[[#This Row],[הווסת פעיל?]]=1,טבלה1013[[#This Row],[וסת קבוע אחרון]]&lt;&gt;W1234),טבלה1013[[#This Row],[וסת קבוע אחרון]],"")</f>
        <v/>
      </c>
      <c r="AB1235" s="1" t="str">
        <f>IF(AND(טבלה1013[[#This Row],[הווסת פעיל?]]=1,X1234=0,טבלה1013[[#This Row],[וסת קבוע אחרון]]=W1234),טבלה1013[[#This Row],[וסת קבוע אחרון]],"")</f>
        <v/>
      </c>
      <c r="AC1235" s="1" t="str">
        <f>IF(AND(טבלה1013[[#This Row],[הווסת פעיל?]]=1,X1234=0,טבלה1013[[#This Row],[וסת קבוע אחרון]]&lt;&gt;W1234),1,"")</f>
        <v/>
      </c>
      <c r="AD1235" s="1" t="str">
        <f>IF(AND(טבלה1013[[#This Row],[הווסת פעיל?]]&lt;&gt;"",B1236=1),טבלה1013[[#This Row],[CycleNumber]],"")</f>
        <v/>
      </c>
      <c r="AE1235" s="1" t="str">
        <f>IF(AND(טבלה1013[[#This Row],[הווסת פעיל?]]&lt;&gt;"",X1234=""),טבלה1013[[#This Row],[CycleNumber]],"")</f>
        <v/>
      </c>
      <c r="AF1235" s="1" t="str">
        <f>IF(B1236=1,"",IF(טבלה1013[[#This Row],[הווסת פעיל?]]=1,IF(טבלה1013[[#This Row],[וסת קבוע אחרון]]=F1236,1,0),""))</f>
        <v/>
      </c>
      <c r="AG1235" s="1" t="str">
        <f>IF(B1236=1,"",IF(טבלה1013[[#This Row],[הווסת פעיל?]]=1,IF(OR(טבלה1013[[#This Row],[וסת קבוע אחרון]]=F1236,F1236=טבלה1013[[#This Row],[LengthofCycle]]),1,0),""))</f>
        <v/>
      </c>
      <c r="AH1235" s="1" t="str">
        <f>IF(B1236=1,"",IF(טבלה1013[[#This Row],[הווסת פעיל?]]=1,IF(OR(טבלה1013[[#This Row],[וסת קבוע אחרון]]=F1236,F1236=טבלה1013[[#This Row],[LengthofCycle]],AND(טבלה1013[[#This Row],[LengthofCycle]]&lt;&gt;טבלה1013[[#This Row],[וסת קבוע אחרון]],OR(F1236=28,F1236=29))),1,0),""))</f>
        <v/>
      </c>
      <c r="AI1235" s="1" t="str">
        <f>IF(AND(טבלה1013[[#This Row],[הווסת פעיל?]]=1,B1236=1),1,"")</f>
        <v/>
      </c>
      <c r="AJ1235" s="4">
        <f>IF(AND(טבלה1013[[#This Row],[הווסת פעיל?]]&lt;&gt;1,B1236&lt;&gt;1,B1236&lt;&gt;""),IF(טבלה1013[[#This Row],[LengthofCycle]]=F1236,1,0),"")</f>
        <v>0</v>
      </c>
      <c r="AK1235" s="4">
        <f>IF(AND(טבלה1013[[#This Row],[הווסת פעיל?]]&lt;&gt;1,B1236&lt;&gt;1,B1236&lt;&gt;""),IF(OR(טבלה1013[[#This Row],[LengthofCycle]]=F1236,F1236=29),1,0),"")</f>
        <v>0</v>
      </c>
      <c r="AL1235" s="4">
        <f>IF(AND(טבלה1013[[#This Row],[הווסת פעיל?]]&lt;&gt;1,B1236&lt;&gt;1,B1236&lt;&gt;""),IF(OR(טבלה1013[[#This Row],[LengthofCycle]]=F1236,F1236=29,F1236=28),1,0),"")</f>
        <v>0</v>
      </c>
    </row>
    <row r="1236" spans="1:38" x14ac:dyDescent="0.25">
      <c r="A1236" s="1" t="s">
        <v>157</v>
      </c>
      <c r="B1236" s="1">
        <v>5</v>
      </c>
      <c r="C1236" s="1">
        <v>0</v>
      </c>
      <c r="D1236" s="1">
        <v>1</v>
      </c>
      <c r="E1236" s="1">
        <v>0</v>
      </c>
      <c r="F1236" s="1">
        <v>31</v>
      </c>
      <c r="G1236" s="1">
        <f>טבלה1013[[#This Row],[LengthofCycle]]+1</f>
        <v>32</v>
      </c>
      <c r="H1236" s="1" t="str">
        <f>IF(IFERROR(LOOKUP(טבלה1013[[#This Row],[ClientID]],קביעויות[השבוע]),FALSE)=טבלה1013[[#This Row],[ClientID]],1,"")</f>
        <v/>
      </c>
      <c r="I1236" s="1" t="str">
        <f>IF(AND(טבלה1013[[#This Row],[CycleNumber]]&gt;1,OR(B1237="",טבלה1013[[#This Row],[CycleNumber]]&gt;B1235)),IF(OR(AND(טבלה1013[[#This Row],[LengthofCycle]]=28,F1235=28),AND(טבלה1013[[#This Row],[LengthofCycle]]=35,F1235=35)),1,""),"")</f>
        <v/>
      </c>
      <c r="J1236" s="1" t="str">
        <f>IF(AND(טבלה1013[[#This Row],[וסת השבוע]]=1,I1235=1,טבלה1013[[#This Row],[CycleNumber]]&gt;B1235),1,"")</f>
        <v/>
      </c>
      <c r="K1236" s="1" t="str">
        <f>IF(טבלה1013[[#This Row],[CycleNumber]]=1,"",IF(טבלה1013[[#This Row],[וסת השבוע]]=1,0,IF(K1235="","",IF(K1235=0,IF(טבלה1013[[#This Row],[LengthofCycle]]=28,0,1),IF(K1235=1,IF(טבלה1013[[#This Row],[LengthofCycle]]+F1235=28*2,0,2),IF(K1235=2,IF(טבלה1013[[#This Row],[LengthofCycle]]+F1235+F1234=28*3,0,3),""))))))</f>
        <v/>
      </c>
      <c r="L1236" s="1" t="str">
        <f>IF(טבלה1013[[#This Row],[וסת השבוע]]=1,IF(טבלה1013[[#This Row],[וסת השבוע וההפלגה ביחד]]=1,L1235+1,0),IF(AND(טבלה1013[[#This Row],[CycleNumber]]&gt;B1235,טבלה1013[[#This Row],[CycleNumber]]&gt;1),IF(טבלה1013[[#This Row],[וסת השבוע פעיל?]]&lt;&gt;"",L1235+1,""),""))</f>
        <v/>
      </c>
      <c r="M1236" s="1" t="str">
        <f>IF(AND(טבלה1013[[#This Row],[וסת השבוע פעיל?]]&lt;&gt;"",טבלה1013[[#This Row],[CycleNumber]]&lt;B1237,B1237&lt;&gt;"",טבלה1013[[#This Row],[וסת השבוע פעיל?]]&lt;3),IF(K1237=0,IF(AND(טבלה1013[[#This Row],[וסת השבוע פעיל?]]&gt;0,I1237=1),0,1),0),"")</f>
        <v/>
      </c>
      <c r="N1236" s="1" t="str">
        <f t="shared" si="100"/>
        <v/>
      </c>
      <c r="O1236" s="1" t="str">
        <f>IF(AND(טבלה1013[[#This Row],[חיזוי - שבוע]]=1,J1237=1),1,"")</f>
        <v/>
      </c>
      <c r="P1236" s="1" t="str">
        <f>IF(AND(טבלה1013[[#This Row],[חיזוי טוב עם הפלגה?]]=1,טבלה1013[[#This Row],[וסת קבוע אחרון]]&lt;&gt;28,X1235=1),1,"")</f>
        <v/>
      </c>
      <c r="Q1236" s="1" t="str">
        <f>IF(AND(טבלה1013[[#This Row],[וסת השבוע פעיל?]]&lt;3,OR(טבלה1013[[#This Row],[CycleNumber]]&gt;B1237,B1237="")),1,"")</f>
        <v/>
      </c>
      <c r="R1236" s="1" t="str">
        <f>IF(טבלה1013[[#This Row],[האישה קבעה וסת שבוע?]]=1,IF(טבלה1013[[#This Row],[וסת השבוע פעיל?]]&lt;3,1,0),"")</f>
        <v/>
      </c>
      <c r="S12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6" s="1">
        <f t="shared" si="97"/>
        <v>0</v>
      </c>
      <c r="U1236" s="1">
        <f t="shared" si="98"/>
        <v>0</v>
      </c>
      <c r="V1236" s="1">
        <f t="shared" si="99"/>
        <v>0</v>
      </c>
      <c r="W1236" s="1" t="str">
        <f>IF(טבלה1013[[#This Row],[3 הפלגות זהות]]="","",IF(טבלה1013[[#This Row],[3 הפלגות זהות]]=1,טבלה1013[[#This Row],[LengthofCycle]],W1235))</f>
        <v/>
      </c>
      <c r="Y1236" s="1" t="str">
        <f>IF(OR(טבלה1013[[#This Row],[הווסת פעיל?]]=0,טבלה1013[[#This Row],[הווסת פעיל?]]=""),"",SUM(Y1235,טבלה1013[[#This Row],[הווסת פעיל?]]))</f>
        <v/>
      </c>
      <c r="Z1236" s="1" t="str">
        <f>IF(AND(טבלה1013[[#This Row],[כמה מחזורים עד עקירה]]&lt;&gt;"",Y1237=""),טבלה1013[[#This Row],[כמה מחזורים עד עקירה]],"")</f>
        <v/>
      </c>
      <c r="AA1236" s="1" t="str">
        <f>IF(AND(טבלה1013[[#This Row],[הווסת פעיל?]]=1,טבלה1013[[#This Row],[וסת קבוע אחרון]]&lt;&gt;W1235),טבלה1013[[#This Row],[וסת קבוע אחרון]],"")</f>
        <v/>
      </c>
      <c r="AB1236" s="1" t="str">
        <f>IF(AND(טבלה1013[[#This Row],[הווסת פעיל?]]=1,X1235=0,טבלה1013[[#This Row],[וסת קבוע אחרון]]=W1235),טבלה1013[[#This Row],[וסת קבוע אחרון]],"")</f>
        <v/>
      </c>
      <c r="AC1236" s="1" t="str">
        <f>IF(AND(טבלה1013[[#This Row],[הווסת פעיל?]]=1,X1235=0,טבלה1013[[#This Row],[וסת קבוע אחרון]]&lt;&gt;W1235),1,"")</f>
        <v/>
      </c>
      <c r="AD1236" s="1" t="str">
        <f>IF(AND(טבלה1013[[#This Row],[הווסת פעיל?]]&lt;&gt;"",B1237=1),טבלה1013[[#This Row],[CycleNumber]],"")</f>
        <v/>
      </c>
      <c r="AE1236" s="1" t="str">
        <f>IF(AND(טבלה1013[[#This Row],[הווסת פעיל?]]&lt;&gt;"",X1235=""),טבלה1013[[#This Row],[CycleNumber]],"")</f>
        <v/>
      </c>
      <c r="AF1236" s="1" t="str">
        <f>IF(B1237=1,"",IF(טבלה1013[[#This Row],[הווסת פעיל?]]=1,IF(טבלה1013[[#This Row],[וסת קבוע אחרון]]=F1237,1,0),""))</f>
        <v/>
      </c>
      <c r="AG1236" s="1" t="str">
        <f>IF(B1237=1,"",IF(טבלה1013[[#This Row],[הווסת פעיל?]]=1,IF(OR(טבלה1013[[#This Row],[וסת קבוע אחרון]]=F1237,F1237=טבלה1013[[#This Row],[LengthofCycle]]),1,0),""))</f>
        <v/>
      </c>
      <c r="AH1236" s="1" t="str">
        <f>IF(B1237=1,"",IF(טבלה1013[[#This Row],[הווסת פעיל?]]=1,IF(OR(טבלה1013[[#This Row],[וסת קבוע אחרון]]=F1237,F1237=טבלה1013[[#This Row],[LengthofCycle]],AND(טבלה1013[[#This Row],[LengthofCycle]]&lt;&gt;טבלה1013[[#This Row],[וסת קבוע אחרון]],OR(F1237=28,F1237=29))),1,0),""))</f>
        <v/>
      </c>
      <c r="AI1236" s="1" t="str">
        <f>IF(AND(טבלה1013[[#This Row],[הווסת פעיל?]]=1,B1237=1),1,"")</f>
        <v/>
      </c>
      <c r="AJ1236" s="4">
        <f>IF(AND(טבלה1013[[#This Row],[הווסת פעיל?]]&lt;&gt;1,B1237&lt;&gt;1,B1237&lt;&gt;""),IF(טבלה1013[[#This Row],[LengthofCycle]]=F1237,1,0),"")</f>
        <v>0</v>
      </c>
      <c r="AK1236" s="4">
        <f>IF(AND(טבלה1013[[#This Row],[הווסת פעיל?]]&lt;&gt;1,B1237&lt;&gt;1,B1237&lt;&gt;""),IF(OR(טבלה1013[[#This Row],[LengthofCycle]]=F1237,F1237=29),1,0),"")</f>
        <v>0</v>
      </c>
      <c r="AL1236" s="4">
        <f>IF(AND(טבלה1013[[#This Row],[הווסת פעיל?]]&lt;&gt;1,B1237&lt;&gt;1,B1237&lt;&gt;""),IF(OR(טבלה1013[[#This Row],[LengthofCycle]]=F1237,F1237=29,F1237=28),1,0),"")</f>
        <v>1</v>
      </c>
    </row>
    <row r="1237" spans="1:38" x14ac:dyDescent="0.25">
      <c r="A1237" s="1" t="s">
        <v>157</v>
      </c>
      <c r="B1237" s="1">
        <v>6</v>
      </c>
      <c r="C1237" s="1">
        <v>0</v>
      </c>
      <c r="D1237" s="1">
        <v>1</v>
      </c>
      <c r="E1237" s="1">
        <v>0</v>
      </c>
      <c r="F1237" s="1">
        <v>28</v>
      </c>
      <c r="G1237" s="1">
        <f>טבלה1013[[#This Row],[LengthofCycle]]+1</f>
        <v>29</v>
      </c>
      <c r="H1237" s="1" t="str">
        <f>IF(IFERROR(LOOKUP(טבלה1013[[#This Row],[ClientID]],קביעויות[השבוע]),FALSE)=טבלה1013[[#This Row],[ClientID]],1,"")</f>
        <v/>
      </c>
      <c r="I1237" s="1" t="str">
        <f>IF(AND(טבלה1013[[#This Row],[CycleNumber]]&gt;1,OR(B1238="",טבלה1013[[#This Row],[CycleNumber]]&gt;B1236)),IF(OR(AND(טבלה1013[[#This Row],[LengthofCycle]]=28,F1236=28),AND(טבלה1013[[#This Row],[LengthofCycle]]=35,F1236=35)),1,""),"")</f>
        <v/>
      </c>
      <c r="J1237" s="1" t="str">
        <f>IF(AND(טבלה1013[[#This Row],[וסת השבוע]]=1,I1236=1,טבלה1013[[#This Row],[CycleNumber]]&gt;B1236),1,"")</f>
        <v/>
      </c>
      <c r="K1237" s="1" t="str">
        <f>IF(טבלה1013[[#This Row],[CycleNumber]]=1,"",IF(טבלה1013[[#This Row],[וסת השבוע]]=1,0,IF(K1236="","",IF(K1236=0,IF(טבלה1013[[#This Row],[LengthofCycle]]=28,0,1),IF(K1236=1,IF(טבלה1013[[#This Row],[LengthofCycle]]+F1236=28*2,0,2),IF(K1236=2,IF(טבלה1013[[#This Row],[LengthofCycle]]+F1236+F1235=28*3,0,3),""))))))</f>
        <v/>
      </c>
      <c r="L1237" s="1" t="str">
        <f>IF(טבלה1013[[#This Row],[וסת השבוע]]=1,IF(טבלה1013[[#This Row],[וסת השבוע וההפלגה ביחד]]=1,L1236+1,0),IF(AND(טבלה1013[[#This Row],[CycleNumber]]&gt;B1236,טבלה1013[[#This Row],[CycleNumber]]&gt;1),IF(טבלה1013[[#This Row],[וסת השבוע פעיל?]]&lt;&gt;"",L1236+1,""),""))</f>
        <v/>
      </c>
      <c r="M1237" s="1" t="str">
        <f>IF(AND(טבלה1013[[#This Row],[וסת השבוע פעיל?]]&lt;&gt;"",טבלה1013[[#This Row],[CycleNumber]]&lt;B1238,B1238&lt;&gt;"",טבלה1013[[#This Row],[וסת השבוע פעיל?]]&lt;3),IF(K1238=0,IF(AND(טבלה1013[[#This Row],[וסת השבוע פעיל?]]&gt;0,I1238=1),0,1),0),"")</f>
        <v/>
      </c>
      <c r="N1237" s="1" t="str">
        <f t="shared" si="100"/>
        <v/>
      </c>
      <c r="O1237" s="1" t="str">
        <f>IF(AND(טבלה1013[[#This Row],[חיזוי - שבוע]]=1,J1238=1),1,"")</f>
        <v/>
      </c>
      <c r="P1237" s="1" t="str">
        <f>IF(AND(טבלה1013[[#This Row],[חיזוי טוב עם הפלגה?]]=1,טבלה1013[[#This Row],[וסת קבוע אחרון]]&lt;&gt;28,X1236=1),1,"")</f>
        <v/>
      </c>
      <c r="Q1237" s="1" t="str">
        <f>IF(AND(טבלה1013[[#This Row],[וסת השבוע פעיל?]]&lt;3,OR(טבלה1013[[#This Row],[CycleNumber]]&gt;B1238,B1238="")),1,"")</f>
        <v/>
      </c>
      <c r="R1237" s="1" t="str">
        <f>IF(טבלה1013[[#This Row],[האישה קבעה וסת שבוע?]]=1,IF(טבלה1013[[#This Row],[וסת השבוע פעיל?]]&lt;3,1,0),"")</f>
        <v/>
      </c>
      <c r="S12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7" s="1">
        <f t="shared" si="97"/>
        <v>0</v>
      </c>
      <c r="U1237" s="1">
        <f t="shared" si="98"/>
        <v>0</v>
      </c>
      <c r="V1237" s="1">
        <f t="shared" si="99"/>
        <v>0</v>
      </c>
      <c r="W1237" s="1" t="str">
        <f>IF(טבלה1013[[#This Row],[3 הפלגות זהות]]="","",IF(טבלה1013[[#This Row],[3 הפלגות זהות]]=1,טבלה1013[[#This Row],[LengthofCycle]],W1236))</f>
        <v/>
      </c>
      <c r="Y1237" s="1" t="str">
        <f>IF(OR(טבלה1013[[#This Row],[הווסת פעיל?]]=0,טבלה1013[[#This Row],[הווסת פעיל?]]=""),"",SUM(Y1236,טבלה1013[[#This Row],[הווסת פעיל?]]))</f>
        <v/>
      </c>
      <c r="Z1237" s="1" t="str">
        <f>IF(AND(טבלה1013[[#This Row],[כמה מחזורים עד עקירה]]&lt;&gt;"",Y1238=""),טבלה1013[[#This Row],[כמה מחזורים עד עקירה]],"")</f>
        <v/>
      </c>
      <c r="AA1237" s="1" t="str">
        <f>IF(AND(טבלה1013[[#This Row],[הווסת פעיל?]]=1,טבלה1013[[#This Row],[וסת קבוע אחרון]]&lt;&gt;W1236),טבלה1013[[#This Row],[וסת קבוע אחרון]],"")</f>
        <v/>
      </c>
      <c r="AB1237" s="1" t="str">
        <f>IF(AND(טבלה1013[[#This Row],[הווסת פעיל?]]=1,X1236=0,טבלה1013[[#This Row],[וסת קבוע אחרון]]=W1236),טבלה1013[[#This Row],[וסת קבוע אחרון]],"")</f>
        <v/>
      </c>
      <c r="AC1237" s="1" t="str">
        <f>IF(AND(טבלה1013[[#This Row],[הווסת פעיל?]]=1,X1236=0,טבלה1013[[#This Row],[וסת קבוע אחרון]]&lt;&gt;W1236),1,"")</f>
        <v/>
      </c>
      <c r="AD1237" s="1" t="str">
        <f>IF(AND(טבלה1013[[#This Row],[הווסת פעיל?]]&lt;&gt;"",B1238=1),טבלה1013[[#This Row],[CycleNumber]],"")</f>
        <v/>
      </c>
      <c r="AE1237" s="1" t="str">
        <f>IF(AND(טבלה1013[[#This Row],[הווסת פעיל?]]&lt;&gt;"",X1236=""),טבלה1013[[#This Row],[CycleNumber]],"")</f>
        <v/>
      </c>
      <c r="AF1237" s="1" t="str">
        <f>IF(B1238=1,"",IF(טבלה1013[[#This Row],[הווסת פעיל?]]=1,IF(טבלה1013[[#This Row],[וסת קבוע אחרון]]=F1238,1,0),""))</f>
        <v/>
      </c>
      <c r="AG1237" s="1" t="str">
        <f>IF(B1238=1,"",IF(טבלה1013[[#This Row],[הווסת פעיל?]]=1,IF(OR(טבלה1013[[#This Row],[וסת קבוע אחרון]]=F1238,F1238=טבלה1013[[#This Row],[LengthofCycle]]),1,0),""))</f>
        <v/>
      </c>
      <c r="AH1237" s="1" t="str">
        <f>IF(B1238=1,"",IF(טבלה1013[[#This Row],[הווסת פעיל?]]=1,IF(OR(טבלה1013[[#This Row],[וסת קבוע אחרון]]=F1238,F1238=טבלה1013[[#This Row],[LengthofCycle]],AND(טבלה1013[[#This Row],[LengthofCycle]]&lt;&gt;טבלה1013[[#This Row],[וסת קבוע אחרון]],OR(F1238=28,F1238=29))),1,0),""))</f>
        <v/>
      </c>
      <c r="AI1237" s="1" t="str">
        <f>IF(AND(טבלה1013[[#This Row],[הווסת פעיל?]]=1,B1238=1),1,"")</f>
        <v/>
      </c>
      <c r="AJ1237" s="4">
        <f>IF(AND(טבלה1013[[#This Row],[הווסת פעיל?]]&lt;&gt;1,B1238&lt;&gt;1,B1238&lt;&gt;""),IF(טבלה1013[[#This Row],[LengthofCycle]]=F1238,1,0),"")</f>
        <v>0</v>
      </c>
      <c r="AK1237" s="4">
        <f>IF(AND(טבלה1013[[#This Row],[הווסת פעיל?]]&lt;&gt;1,B1238&lt;&gt;1,B1238&lt;&gt;""),IF(OR(טבלה1013[[#This Row],[LengthofCycle]]=F1238,F1238=29),1,0),"")</f>
        <v>1</v>
      </c>
      <c r="AL1237" s="4">
        <f>IF(AND(טבלה1013[[#This Row],[הווסת פעיל?]]&lt;&gt;1,B1238&lt;&gt;1,B1238&lt;&gt;""),IF(OR(טבלה1013[[#This Row],[LengthofCycle]]=F1238,F1238=29,F1238=28),1,0),"")</f>
        <v>1</v>
      </c>
    </row>
    <row r="1238" spans="1:38" x14ac:dyDescent="0.25">
      <c r="A1238" s="1" t="s">
        <v>157</v>
      </c>
      <c r="B1238" s="1">
        <v>7</v>
      </c>
      <c r="C1238" s="1">
        <v>0</v>
      </c>
      <c r="D1238" s="1">
        <v>1</v>
      </c>
      <c r="E1238" s="1">
        <v>0</v>
      </c>
      <c r="F1238" s="1">
        <v>29</v>
      </c>
      <c r="G1238" s="1">
        <f>טבלה1013[[#This Row],[LengthofCycle]]+1</f>
        <v>30</v>
      </c>
      <c r="H1238" s="1" t="str">
        <f>IF(IFERROR(LOOKUP(טבלה1013[[#This Row],[ClientID]],קביעויות[השבוע]),FALSE)=טבלה1013[[#This Row],[ClientID]],1,"")</f>
        <v/>
      </c>
      <c r="I1238" s="1" t="str">
        <f>IF(AND(טבלה1013[[#This Row],[CycleNumber]]&gt;1,OR(B1239="",טבלה1013[[#This Row],[CycleNumber]]&gt;B1237)),IF(OR(AND(טבלה1013[[#This Row],[LengthofCycle]]=28,F1237=28),AND(טבלה1013[[#This Row],[LengthofCycle]]=35,F1237=35)),1,""),"")</f>
        <v/>
      </c>
      <c r="J1238" s="1" t="str">
        <f>IF(AND(טבלה1013[[#This Row],[וסת השבוע]]=1,I1237=1,טבלה1013[[#This Row],[CycleNumber]]&gt;B1237),1,"")</f>
        <v/>
      </c>
      <c r="K1238" s="1" t="str">
        <f>IF(טבלה1013[[#This Row],[CycleNumber]]=1,"",IF(טבלה1013[[#This Row],[וסת השבוע]]=1,0,IF(K1237="","",IF(K1237=0,IF(טבלה1013[[#This Row],[LengthofCycle]]=28,0,1),IF(K1237=1,IF(טבלה1013[[#This Row],[LengthofCycle]]+F1237=28*2,0,2),IF(K1237=2,IF(טבלה1013[[#This Row],[LengthofCycle]]+F1237+F1236=28*3,0,3),""))))))</f>
        <v/>
      </c>
      <c r="L1238" s="1" t="str">
        <f>IF(טבלה1013[[#This Row],[וסת השבוע]]=1,IF(טבלה1013[[#This Row],[וסת השבוע וההפלגה ביחד]]=1,L1237+1,0),IF(AND(טבלה1013[[#This Row],[CycleNumber]]&gt;B1237,טבלה1013[[#This Row],[CycleNumber]]&gt;1),IF(טבלה1013[[#This Row],[וסת השבוע פעיל?]]&lt;&gt;"",L1237+1,""),""))</f>
        <v/>
      </c>
      <c r="M1238" s="1" t="str">
        <f>IF(AND(טבלה1013[[#This Row],[וסת השבוע פעיל?]]&lt;&gt;"",טבלה1013[[#This Row],[CycleNumber]]&lt;B1239,B1239&lt;&gt;"",טבלה1013[[#This Row],[וסת השבוע פעיל?]]&lt;3),IF(K1239=0,IF(AND(טבלה1013[[#This Row],[וסת השבוע פעיל?]]&gt;0,I1239=1),0,1),0),"")</f>
        <v/>
      </c>
      <c r="N1238" s="1" t="str">
        <f t="shared" si="100"/>
        <v/>
      </c>
      <c r="O1238" s="1" t="str">
        <f>IF(AND(טבלה1013[[#This Row],[חיזוי - שבוע]]=1,J1239=1),1,"")</f>
        <v/>
      </c>
      <c r="P1238" s="1" t="str">
        <f>IF(AND(טבלה1013[[#This Row],[חיזוי טוב עם הפלגה?]]=1,טבלה1013[[#This Row],[וסת קבוע אחרון]]&lt;&gt;28,X1237=1),1,"")</f>
        <v/>
      </c>
      <c r="Q1238" s="1" t="str">
        <f>IF(AND(טבלה1013[[#This Row],[וסת השבוע פעיל?]]&lt;3,OR(טבלה1013[[#This Row],[CycleNumber]]&gt;B1239,B1239="")),1,"")</f>
        <v/>
      </c>
      <c r="R1238" s="1" t="str">
        <f>IF(טבלה1013[[#This Row],[האישה קבעה וסת שבוע?]]=1,IF(טבלה1013[[#This Row],[וסת השבוע פעיל?]]&lt;3,1,0),"")</f>
        <v/>
      </c>
      <c r="S12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8" s="1">
        <f t="shared" ref="T1238:T1301" si="101">IF(B1238&gt;2,IF(AND(F1238=F1237,F1237=F1236),1,0),"")</f>
        <v>0</v>
      </c>
      <c r="U1238" s="1">
        <f t="shared" si="98"/>
        <v>0</v>
      </c>
      <c r="V1238" s="1">
        <f t="shared" si="99"/>
        <v>0</v>
      </c>
      <c r="W1238" s="1" t="str">
        <f>IF(טבלה1013[[#This Row],[3 הפלגות זהות]]="","",IF(טבלה1013[[#This Row],[3 הפלגות זהות]]=1,טבלה1013[[#This Row],[LengthofCycle]],W1237))</f>
        <v/>
      </c>
      <c r="Y1238" s="1" t="str">
        <f>IF(OR(טבלה1013[[#This Row],[הווסת פעיל?]]=0,טבלה1013[[#This Row],[הווסת פעיל?]]=""),"",SUM(Y1237,טבלה1013[[#This Row],[הווסת פעיל?]]))</f>
        <v/>
      </c>
      <c r="Z1238" s="1" t="str">
        <f>IF(AND(טבלה1013[[#This Row],[כמה מחזורים עד עקירה]]&lt;&gt;"",Y1239=""),טבלה1013[[#This Row],[כמה מחזורים עד עקירה]],"")</f>
        <v/>
      </c>
      <c r="AA1238" s="1" t="str">
        <f>IF(AND(טבלה1013[[#This Row],[הווסת פעיל?]]=1,טבלה1013[[#This Row],[וסת קבוע אחרון]]&lt;&gt;W1237),טבלה1013[[#This Row],[וסת קבוע אחרון]],"")</f>
        <v/>
      </c>
      <c r="AB1238" s="1" t="str">
        <f>IF(AND(טבלה1013[[#This Row],[הווסת פעיל?]]=1,X1237=0,טבלה1013[[#This Row],[וסת קבוע אחרון]]=W1237),טבלה1013[[#This Row],[וסת קבוע אחרון]],"")</f>
        <v/>
      </c>
      <c r="AC1238" s="1" t="str">
        <f>IF(AND(טבלה1013[[#This Row],[הווסת פעיל?]]=1,X1237=0,טבלה1013[[#This Row],[וסת קבוע אחרון]]&lt;&gt;W1237),1,"")</f>
        <v/>
      </c>
      <c r="AD1238" s="1" t="str">
        <f>IF(AND(טבלה1013[[#This Row],[הווסת פעיל?]]&lt;&gt;"",B1239=1),טבלה1013[[#This Row],[CycleNumber]],"")</f>
        <v/>
      </c>
      <c r="AE1238" s="1" t="str">
        <f>IF(AND(טבלה1013[[#This Row],[הווסת פעיל?]]&lt;&gt;"",X1237=""),טבלה1013[[#This Row],[CycleNumber]],"")</f>
        <v/>
      </c>
      <c r="AF1238" s="1" t="str">
        <f>IF(B1239=1,"",IF(טבלה1013[[#This Row],[הווסת פעיל?]]=1,IF(טבלה1013[[#This Row],[וסת קבוע אחרון]]=F1239,1,0),""))</f>
        <v/>
      </c>
      <c r="AG1238" s="1" t="str">
        <f>IF(B1239=1,"",IF(טבלה1013[[#This Row],[הווסת פעיל?]]=1,IF(OR(טבלה1013[[#This Row],[וסת קבוע אחרון]]=F1239,F1239=טבלה1013[[#This Row],[LengthofCycle]]),1,0),""))</f>
        <v/>
      </c>
      <c r="AH1238" s="1" t="str">
        <f>IF(B1239=1,"",IF(טבלה1013[[#This Row],[הווסת פעיל?]]=1,IF(OR(טבלה1013[[#This Row],[וסת קבוע אחרון]]=F1239,F1239=טבלה1013[[#This Row],[LengthofCycle]],AND(טבלה1013[[#This Row],[LengthofCycle]]&lt;&gt;טבלה1013[[#This Row],[וסת קבוע אחרון]],OR(F1239=28,F1239=29))),1,0),""))</f>
        <v/>
      </c>
      <c r="AI1238" s="1" t="str">
        <f>IF(AND(טבלה1013[[#This Row],[הווסת פעיל?]]=1,B1239=1),1,"")</f>
        <v/>
      </c>
      <c r="AJ1238" s="4">
        <f>IF(AND(טבלה1013[[#This Row],[הווסת פעיל?]]&lt;&gt;1,B1239&lt;&gt;1,B1239&lt;&gt;""),IF(טבלה1013[[#This Row],[LengthofCycle]]=F1239,1,0),"")</f>
        <v>0</v>
      </c>
      <c r="AK1238" s="4">
        <f>IF(AND(טבלה1013[[#This Row],[הווסת פעיל?]]&lt;&gt;1,B1239&lt;&gt;1,B1239&lt;&gt;""),IF(OR(טבלה1013[[#This Row],[LengthofCycle]]=F1239,F1239=29),1,0),"")</f>
        <v>0</v>
      </c>
      <c r="AL1238" s="4">
        <f>IF(AND(טבלה1013[[#This Row],[הווסת פעיל?]]&lt;&gt;1,B1239&lt;&gt;1,B1239&lt;&gt;""),IF(OR(טבלה1013[[#This Row],[LengthofCycle]]=F1239,F1239=29,F1239=28),1,0),"")</f>
        <v>0</v>
      </c>
    </row>
    <row r="1239" spans="1:38" x14ac:dyDescent="0.25">
      <c r="A1239" s="1" t="s">
        <v>157</v>
      </c>
      <c r="B1239" s="1">
        <v>8</v>
      </c>
      <c r="C1239" s="1">
        <v>0</v>
      </c>
      <c r="D1239" s="1">
        <v>1</v>
      </c>
      <c r="E1239" s="1">
        <v>0</v>
      </c>
      <c r="F1239" s="1">
        <v>32</v>
      </c>
      <c r="G1239" s="1">
        <f>טבלה1013[[#This Row],[LengthofCycle]]+1</f>
        <v>33</v>
      </c>
      <c r="H1239" s="1" t="str">
        <f>IF(IFERROR(LOOKUP(טבלה1013[[#This Row],[ClientID]],קביעויות[השבוע]),FALSE)=טבלה1013[[#This Row],[ClientID]],1,"")</f>
        <v/>
      </c>
      <c r="I1239" s="1" t="str">
        <f>IF(AND(טבלה1013[[#This Row],[CycleNumber]]&gt;1,OR(B1240="",טבלה1013[[#This Row],[CycleNumber]]&gt;B1238)),IF(OR(AND(טבלה1013[[#This Row],[LengthofCycle]]=28,F1238=28),AND(טבלה1013[[#This Row],[LengthofCycle]]=35,F1238=35)),1,""),"")</f>
        <v/>
      </c>
      <c r="J1239" s="1" t="str">
        <f>IF(AND(טבלה1013[[#This Row],[וסת השבוע]]=1,I1238=1,טבלה1013[[#This Row],[CycleNumber]]&gt;B1238),1,"")</f>
        <v/>
      </c>
      <c r="K1239" s="1" t="str">
        <f>IF(טבלה1013[[#This Row],[CycleNumber]]=1,"",IF(טבלה1013[[#This Row],[וסת השבוע]]=1,0,IF(K1238="","",IF(K1238=0,IF(טבלה1013[[#This Row],[LengthofCycle]]=28,0,1),IF(K1238=1,IF(טבלה1013[[#This Row],[LengthofCycle]]+F1238=28*2,0,2),IF(K1238=2,IF(טבלה1013[[#This Row],[LengthofCycle]]+F1238+F1237=28*3,0,3),""))))))</f>
        <v/>
      </c>
      <c r="L1239" s="1" t="str">
        <f>IF(טבלה1013[[#This Row],[וסת השבוע]]=1,IF(טבלה1013[[#This Row],[וסת השבוע וההפלגה ביחד]]=1,L1238+1,0),IF(AND(טבלה1013[[#This Row],[CycleNumber]]&gt;B1238,טבלה1013[[#This Row],[CycleNumber]]&gt;1),IF(טבלה1013[[#This Row],[וסת השבוע פעיל?]]&lt;&gt;"",L1238+1,""),""))</f>
        <v/>
      </c>
      <c r="M1239" s="1" t="str">
        <f>IF(AND(טבלה1013[[#This Row],[וסת השבוע פעיל?]]&lt;&gt;"",טבלה1013[[#This Row],[CycleNumber]]&lt;B1240,B1240&lt;&gt;"",טבלה1013[[#This Row],[וסת השבוע פעיל?]]&lt;3),IF(K1240=0,IF(AND(טבלה1013[[#This Row],[וסת השבוע פעיל?]]&gt;0,I1240=1),0,1),0),"")</f>
        <v/>
      </c>
      <c r="N1239" s="1" t="str">
        <f t="shared" si="100"/>
        <v/>
      </c>
      <c r="O1239" s="1" t="str">
        <f>IF(AND(טבלה1013[[#This Row],[חיזוי - שבוע]]=1,J1240=1),1,"")</f>
        <v/>
      </c>
      <c r="P1239" s="1" t="str">
        <f>IF(AND(טבלה1013[[#This Row],[חיזוי טוב עם הפלגה?]]=1,טבלה1013[[#This Row],[וסת קבוע אחרון]]&lt;&gt;28,X1238=1),1,"")</f>
        <v/>
      </c>
      <c r="Q1239" s="1" t="str">
        <f>IF(AND(טבלה1013[[#This Row],[וסת השבוע פעיל?]]&lt;3,OR(טבלה1013[[#This Row],[CycleNumber]]&gt;B1240,B1240="")),1,"")</f>
        <v/>
      </c>
      <c r="R1239" s="1" t="str">
        <f>IF(טבלה1013[[#This Row],[האישה קבעה וסת שבוע?]]=1,IF(טבלה1013[[#This Row],[וסת השבוע פעיל?]]&lt;3,1,0),"")</f>
        <v/>
      </c>
      <c r="S12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39" s="1">
        <f t="shared" si="101"/>
        <v>0</v>
      </c>
      <c r="U1239" s="1">
        <f t="shared" ref="U1239:U1302" si="102">IF(B1239&gt;3,IF(AND(F1239=F1238,F1238=F1237,F1237=F1236),1,0),"")</f>
        <v>0</v>
      </c>
      <c r="V1239" s="1">
        <f t="shared" si="99"/>
        <v>0</v>
      </c>
      <c r="W1239" s="1" t="str">
        <f>IF(טבלה1013[[#This Row],[3 הפלגות זהות]]="","",IF(טבלה1013[[#This Row],[3 הפלגות זהות]]=1,טבלה1013[[#This Row],[LengthofCycle]],W1238))</f>
        <v/>
      </c>
      <c r="Y1239" s="1" t="str">
        <f>IF(OR(טבלה1013[[#This Row],[הווסת פעיל?]]=0,טבלה1013[[#This Row],[הווסת פעיל?]]=""),"",SUM(Y1238,טבלה1013[[#This Row],[הווסת פעיל?]]))</f>
        <v/>
      </c>
      <c r="Z1239" s="1" t="str">
        <f>IF(AND(טבלה1013[[#This Row],[כמה מחזורים עד עקירה]]&lt;&gt;"",Y1240=""),טבלה1013[[#This Row],[כמה מחזורים עד עקירה]],"")</f>
        <v/>
      </c>
      <c r="AA1239" s="1" t="str">
        <f>IF(AND(טבלה1013[[#This Row],[הווסת פעיל?]]=1,טבלה1013[[#This Row],[וסת קבוע אחרון]]&lt;&gt;W1238),טבלה1013[[#This Row],[וסת קבוע אחרון]],"")</f>
        <v/>
      </c>
      <c r="AB1239" s="1" t="str">
        <f>IF(AND(טבלה1013[[#This Row],[הווסת פעיל?]]=1,X1238=0,טבלה1013[[#This Row],[וסת קבוע אחרון]]=W1238),טבלה1013[[#This Row],[וסת קבוע אחרון]],"")</f>
        <v/>
      </c>
      <c r="AC1239" s="1" t="str">
        <f>IF(AND(טבלה1013[[#This Row],[הווסת פעיל?]]=1,X1238=0,טבלה1013[[#This Row],[וסת קבוע אחרון]]&lt;&gt;W1238),1,"")</f>
        <v/>
      </c>
      <c r="AD1239" s="1" t="str">
        <f>IF(AND(טבלה1013[[#This Row],[הווסת פעיל?]]&lt;&gt;"",B1240=1),טבלה1013[[#This Row],[CycleNumber]],"")</f>
        <v/>
      </c>
      <c r="AE1239" s="1" t="str">
        <f>IF(AND(טבלה1013[[#This Row],[הווסת פעיל?]]&lt;&gt;"",X1238=""),טבלה1013[[#This Row],[CycleNumber]],"")</f>
        <v/>
      </c>
      <c r="AF1239" s="1" t="str">
        <f>IF(B1240=1,"",IF(טבלה1013[[#This Row],[הווסת פעיל?]]=1,IF(טבלה1013[[#This Row],[וסת קבוע אחרון]]=F1240,1,0),""))</f>
        <v/>
      </c>
      <c r="AG1239" s="1" t="str">
        <f>IF(B1240=1,"",IF(טבלה1013[[#This Row],[הווסת פעיל?]]=1,IF(OR(טבלה1013[[#This Row],[וסת קבוע אחרון]]=F1240,F1240=טבלה1013[[#This Row],[LengthofCycle]]),1,0),""))</f>
        <v/>
      </c>
      <c r="AH1239" s="1" t="str">
        <f>IF(B1240=1,"",IF(טבלה1013[[#This Row],[הווסת פעיל?]]=1,IF(OR(טבלה1013[[#This Row],[וסת קבוע אחרון]]=F1240,F1240=טבלה1013[[#This Row],[LengthofCycle]],AND(טבלה1013[[#This Row],[LengthofCycle]]&lt;&gt;טבלה1013[[#This Row],[וסת קבוע אחרון]],OR(F1240=28,F1240=29))),1,0),""))</f>
        <v/>
      </c>
      <c r="AI1239" s="1" t="str">
        <f>IF(AND(טבלה1013[[#This Row],[הווסת פעיל?]]=1,B1240=1),1,"")</f>
        <v/>
      </c>
      <c r="AJ1239" s="4">
        <f>IF(AND(טבלה1013[[#This Row],[הווסת פעיל?]]&lt;&gt;1,B1240&lt;&gt;1,B1240&lt;&gt;""),IF(טבלה1013[[#This Row],[LengthofCycle]]=F1240,1,0),"")</f>
        <v>1</v>
      </c>
      <c r="AK1239" s="4">
        <f>IF(AND(טבלה1013[[#This Row],[הווסת פעיל?]]&lt;&gt;1,B1240&lt;&gt;1,B1240&lt;&gt;""),IF(OR(טבלה1013[[#This Row],[LengthofCycle]]=F1240,F1240=29),1,0),"")</f>
        <v>1</v>
      </c>
      <c r="AL1239" s="4">
        <f>IF(AND(טבלה1013[[#This Row],[הווסת פעיל?]]&lt;&gt;1,B1240&lt;&gt;1,B1240&lt;&gt;""),IF(OR(טבלה1013[[#This Row],[LengthofCycle]]=F1240,F1240=29,F1240=28),1,0),"")</f>
        <v>1</v>
      </c>
    </row>
    <row r="1240" spans="1:38" x14ac:dyDescent="0.25">
      <c r="A1240" s="1" t="s">
        <v>157</v>
      </c>
      <c r="B1240" s="1">
        <v>9</v>
      </c>
      <c r="C1240" s="1">
        <v>0</v>
      </c>
      <c r="D1240" s="1">
        <v>1</v>
      </c>
      <c r="E1240" s="1">
        <v>0</v>
      </c>
      <c r="F1240" s="1">
        <v>32</v>
      </c>
      <c r="G1240" s="1">
        <f>טבלה1013[[#This Row],[LengthofCycle]]+1</f>
        <v>33</v>
      </c>
      <c r="H1240" s="1" t="str">
        <f>IF(IFERROR(LOOKUP(טבלה1013[[#This Row],[ClientID]],קביעויות[השבוע]),FALSE)=טבלה1013[[#This Row],[ClientID]],1,"")</f>
        <v/>
      </c>
      <c r="I1240" s="1" t="str">
        <f>IF(AND(טבלה1013[[#This Row],[CycleNumber]]&gt;1,OR(B1241="",טבלה1013[[#This Row],[CycleNumber]]&gt;B1239)),IF(OR(AND(טבלה1013[[#This Row],[LengthofCycle]]=28,F1239=28),AND(טבלה1013[[#This Row],[LengthofCycle]]=35,F1239=35)),1,""),"")</f>
        <v/>
      </c>
      <c r="J1240" s="1" t="str">
        <f>IF(AND(טבלה1013[[#This Row],[וסת השבוע]]=1,I1239=1,טבלה1013[[#This Row],[CycleNumber]]&gt;B1239),1,"")</f>
        <v/>
      </c>
      <c r="K1240" s="1" t="str">
        <f>IF(טבלה1013[[#This Row],[CycleNumber]]=1,"",IF(טבלה1013[[#This Row],[וסת השבוע]]=1,0,IF(K1239="","",IF(K1239=0,IF(טבלה1013[[#This Row],[LengthofCycle]]=28,0,1),IF(K1239=1,IF(טבלה1013[[#This Row],[LengthofCycle]]+F1239=28*2,0,2),IF(K1239=2,IF(טבלה1013[[#This Row],[LengthofCycle]]+F1239+F1238=28*3,0,3),""))))))</f>
        <v/>
      </c>
      <c r="L1240" s="1" t="str">
        <f>IF(טבלה1013[[#This Row],[וסת השבוע]]=1,IF(טבלה1013[[#This Row],[וסת השבוע וההפלגה ביחד]]=1,L1239+1,0),IF(AND(טבלה1013[[#This Row],[CycleNumber]]&gt;B1239,טבלה1013[[#This Row],[CycleNumber]]&gt;1),IF(טבלה1013[[#This Row],[וסת השבוע פעיל?]]&lt;&gt;"",L1239+1,""),""))</f>
        <v/>
      </c>
      <c r="M1240" s="1" t="str">
        <f>IF(AND(טבלה1013[[#This Row],[וסת השבוע פעיל?]]&lt;&gt;"",טבלה1013[[#This Row],[CycleNumber]]&lt;B1241,B1241&lt;&gt;"",טבלה1013[[#This Row],[וסת השבוע פעיל?]]&lt;3),IF(K1241=0,IF(AND(טבלה1013[[#This Row],[וסת השבוע פעיל?]]&gt;0,I1241=1),0,1),0),"")</f>
        <v/>
      </c>
      <c r="N1240" s="1" t="str">
        <f t="shared" si="100"/>
        <v/>
      </c>
      <c r="O1240" s="1" t="str">
        <f>IF(AND(טבלה1013[[#This Row],[חיזוי - שבוע]]=1,J1241=1),1,"")</f>
        <v/>
      </c>
      <c r="P1240" s="1" t="str">
        <f>IF(AND(טבלה1013[[#This Row],[חיזוי טוב עם הפלגה?]]=1,טבלה1013[[#This Row],[וסת קבוע אחרון]]&lt;&gt;28,X1239=1),1,"")</f>
        <v/>
      </c>
      <c r="Q1240" s="1" t="str">
        <f>IF(AND(טבלה1013[[#This Row],[וסת השבוע פעיל?]]&lt;3,OR(טבלה1013[[#This Row],[CycleNumber]]&gt;B1241,B1241="")),1,"")</f>
        <v/>
      </c>
      <c r="R1240" s="1" t="str">
        <f>IF(טבלה1013[[#This Row],[האישה קבעה וסת שבוע?]]=1,IF(טבלה1013[[#This Row],[וסת השבוע פעיל?]]&lt;3,1,0),"")</f>
        <v/>
      </c>
      <c r="S12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0" s="1">
        <f t="shared" si="101"/>
        <v>0</v>
      </c>
      <c r="U1240" s="1">
        <f t="shared" si="102"/>
        <v>0</v>
      </c>
      <c r="V1240" s="1">
        <f t="shared" ref="V1240:V1303" si="103">IF(B1240&gt;4,IF(AND(F1240=F1239,F1239=F1238,F1238=F1237,F1237=F1236),1,0),"")</f>
        <v>0</v>
      </c>
      <c r="W1240" s="1" t="str">
        <f>IF(טבלה1013[[#This Row],[3 הפלגות זהות]]="","",IF(טבלה1013[[#This Row],[3 הפלגות זהות]]=1,טבלה1013[[#This Row],[LengthofCycle]],W1239))</f>
        <v/>
      </c>
      <c r="Y1240" s="1" t="str">
        <f>IF(OR(טבלה1013[[#This Row],[הווסת פעיל?]]=0,טבלה1013[[#This Row],[הווסת פעיל?]]=""),"",SUM(Y1239,טבלה1013[[#This Row],[הווסת פעיל?]]))</f>
        <v/>
      </c>
      <c r="Z1240" s="1" t="str">
        <f>IF(AND(טבלה1013[[#This Row],[כמה מחזורים עד עקירה]]&lt;&gt;"",Y1241=""),טבלה1013[[#This Row],[כמה מחזורים עד עקירה]],"")</f>
        <v/>
      </c>
      <c r="AA1240" s="1" t="str">
        <f>IF(AND(טבלה1013[[#This Row],[הווסת פעיל?]]=1,טבלה1013[[#This Row],[וסת קבוע אחרון]]&lt;&gt;W1239),טבלה1013[[#This Row],[וסת קבוע אחרון]],"")</f>
        <v/>
      </c>
      <c r="AB1240" s="1" t="str">
        <f>IF(AND(טבלה1013[[#This Row],[הווסת פעיל?]]=1,X1239=0,טבלה1013[[#This Row],[וסת קבוע אחרון]]=W1239),טבלה1013[[#This Row],[וסת קבוע אחרון]],"")</f>
        <v/>
      </c>
      <c r="AC1240" s="1" t="str">
        <f>IF(AND(טבלה1013[[#This Row],[הווסת פעיל?]]=1,X1239=0,טבלה1013[[#This Row],[וסת קבוע אחרון]]&lt;&gt;W1239),1,"")</f>
        <v/>
      </c>
      <c r="AD1240" s="1" t="str">
        <f>IF(AND(טבלה1013[[#This Row],[הווסת פעיל?]]&lt;&gt;"",B1241=1),טבלה1013[[#This Row],[CycleNumber]],"")</f>
        <v/>
      </c>
      <c r="AE1240" s="1" t="str">
        <f>IF(AND(טבלה1013[[#This Row],[הווסת פעיל?]]&lt;&gt;"",X1239=""),טבלה1013[[#This Row],[CycleNumber]],"")</f>
        <v/>
      </c>
      <c r="AF1240" s="1" t="str">
        <f>IF(B1241=1,"",IF(טבלה1013[[#This Row],[הווסת פעיל?]]=1,IF(טבלה1013[[#This Row],[וסת קבוע אחרון]]=F1241,1,0),""))</f>
        <v/>
      </c>
      <c r="AG1240" s="1" t="str">
        <f>IF(B1241=1,"",IF(טבלה1013[[#This Row],[הווסת פעיל?]]=1,IF(OR(טבלה1013[[#This Row],[וסת קבוע אחרון]]=F1241,F1241=טבלה1013[[#This Row],[LengthofCycle]]),1,0),""))</f>
        <v/>
      </c>
      <c r="AH1240" s="1" t="str">
        <f>IF(B1241=1,"",IF(טבלה1013[[#This Row],[הווסת פעיל?]]=1,IF(OR(טבלה1013[[#This Row],[וסת קבוע אחרון]]=F1241,F1241=טבלה1013[[#This Row],[LengthofCycle]],AND(טבלה1013[[#This Row],[LengthofCycle]]&lt;&gt;טבלה1013[[#This Row],[וסת קבוע אחרון]],OR(F1241=28,F1241=29))),1,0),""))</f>
        <v/>
      </c>
      <c r="AI1240" s="1" t="str">
        <f>IF(AND(טבלה1013[[#This Row],[הווסת פעיל?]]=1,B1241=1),1,"")</f>
        <v/>
      </c>
      <c r="AJ1240" s="4">
        <f>IF(AND(טבלה1013[[#This Row],[הווסת פעיל?]]&lt;&gt;1,B1241&lt;&gt;1,B1241&lt;&gt;""),IF(טבלה1013[[#This Row],[LengthofCycle]]=F1241,1,0),"")</f>
        <v>0</v>
      </c>
      <c r="AK1240" s="4">
        <f>IF(AND(טבלה1013[[#This Row],[הווסת פעיל?]]&lt;&gt;1,B1241&lt;&gt;1,B1241&lt;&gt;""),IF(OR(טבלה1013[[#This Row],[LengthofCycle]]=F1241,F1241=29),1,0),"")</f>
        <v>0</v>
      </c>
      <c r="AL1240" s="4">
        <f>IF(AND(טבלה1013[[#This Row],[הווסת פעיל?]]&lt;&gt;1,B1241&lt;&gt;1,B1241&lt;&gt;""),IF(OR(טבלה1013[[#This Row],[LengthofCycle]]=F1241,F1241=29,F1241=28),1,0),"")</f>
        <v>0</v>
      </c>
    </row>
    <row r="1241" spans="1:38" x14ac:dyDescent="0.25">
      <c r="A1241" s="1" t="s">
        <v>157</v>
      </c>
      <c r="B1241" s="1">
        <v>10</v>
      </c>
      <c r="C1241" s="1">
        <v>0</v>
      </c>
      <c r="D1241" s="1">
        <v>1</v>
      </c>
      <c r="E1241" s="1">
        <v>0</v>
      </c>
      <c r="F1241" s="1">
        <v>33</v>
      </c>
      <c r="G1241" s="1">
        <f>טבלה1013[[#This Row],[LengthofCycle]]+1</f>
        <v>34</v>
      </c>
      <c r="H1241" s="1" t="str">
        <f>IF(IFERROR(LOOKUP(טבלה1013[[#This Row],[ClientID]],קביעויות[השבוע]),FALSE)=טבלה1013[[#This Row],[ClientID]],1,"")</f>
        <v/>
      </c>
      <c r="I1241" s="1" t="str">
        <f>IF(AND(טבלה1013[[#This Row],[CycleNumber]]&gt;1,OR(B1242="",טבלה1013[[#This Row],[CycleNumber]]&gt;B1240)),IF(OR(AND(טבלה1013[[#This Row],[LengthofCycle]]=28,F1240=28),AND(טבלה1013[[#This Row],[LengthofCycle]]=35,F1240=35)),1,""),"")</f>
        <v/>
      </c>
      <c r="J1241" s="1" t="str">
        <f>IF(AND(טבלה1013[[#This Row],[וסת השבוע]]=1,I1240=1,טבלה1013[[#This Row],[CycleNumber]]&gt;B1240),1,"")</f>
        <v/>
      </c>
      <c r="K1241" s="1" t="str">
        <f>IF(טבלה1013[[#This Row],[CycleNumber]]=1,"",IF(טבלה1013[[#This Row],[וסת השבוע]]=1,0,IF(K1240="","",IF(K1240=0,IF(טבלה1013[[#This Row],[LengthofCycle]]=28,0,1),IF(K1240=1,IF(טבלה1013[[#This Row],[LengthofCycle]]+F1240=28*2,0,2),IF(K1240=2,IF(טבלה1013[[#This Row],[LengthofCycle]]+F1240+F1239=28*3,0,3),""))))))</f>
        <v/>
      </c>
      <c r="L1241" s="1" t="str">
        <f>IF(טבלה1013[[#This Row],[וסת השבוע]]=1,IF(טבלה1013[[#This Row],[וסת השבוע וההפלגה ביחד]]=1,L1240+1,0),IF(AND(טבלה1013[[#This Row],[CycleNumber]]&gt;B1240,טבלה1013[[#This Row],[CycleNumber]]&gt;1),IF(טבלה1013[[#This Row],[וסת השבוע פעיל?]]&lt;&gt;"",L1240+1,""),""))</f>
        <v/>
      </c>
      <c r="M1241" s="1" t="str">
        <f>IF(AND(טבלה1013[[#This Row],[וסת השבוע פעיל?]]&lt;&gt;"",טבלה1013[[#This Row],[CycleNumber]]&lt;B1242,B1242&lt;&gt;"",טבלה1013[[#This Row],[וסת השבוע פעיל?]]&lt;3),IF(K1242=0,IF(AND(טבלה1013[[#This Row],[וסת השבוע פעיל?]]&gt;0,I1242=1),0,1),0),"")</f>
        <v/>
      </c>
      <c r="N1241" s="1" t="str">
        <f t="shared" si="100"/>
        <v/>
      </c>
      <c r="O1241" s="1" t="str">
        <f>IF(AND(טבלה1013[[#This Row],[חיזוי - שבוע]]=1,J1242=1),1,"")</f>
        <v/>
      </c>
      <c r="P1241" s="1" t="str">
        <f>IF(AND(טבלה1013[[#This Row],[חיזוי טוב עם הפלגה?]]=1,טבלה1013[[#This Row],[וסת קבוע אחרון]]&lt;&gt;28,X1240=1),1,"")</f>
        <v/>
      </c>
      <c r="Q1241" s="1" t="str">
        <f>IF(AND(טבלה1013[[#This Row],[וסת השבוע פעיל?]]&lt;3,OR(טבלה1013[[#This Row],[CycleNumber]]&gt;B1242,B1242="")),1,"")</f>
        <v/>
      </c>
      <c r="R1241" s="1" t="str">
        <f>IF(טבלה1013[[#This Row],[האישה קבעה וסת שבוע?]]=1,IF(טבלה1013[[#This Row],[וסת השבוע פעיל?]]&lt;3,1,0),"")</f>
        <v/>
      </c>
      <c r="S12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1" s="1">
        <f t="shared" si="101"/>
        <v>0</v>
      </c>
      <c r="U1241" s="1">
        <f t="shared" si="102"/>
        <v>0</v>
      </c>
      <c r="V1241" s="1">
        <f t="shared" si="103"/>
        <v>0</v>
      </c>
      <c r="W1241" s="1" t="str">
        <f>IF(טבלה1013[[#This Row],[3 הפלגות זהות]]="","",IF(טבלה1013[[#This Row],[3 הפלגות זהות]]=1,טבלה1013[[#This Row],[LengthofCycle]],W1240))</f>
        <v/>
      </c>
      <c r="Y1241" s="1" t="str">
        <f>IF(OR(טבלה1013[[#This Row],[הווסת פעיל?]]=0,טבלה1013[[#This Row],[הווסת פעיל?]]=""),"",SUM(Y1240,טבלה1013[[#This Row],[הווסת פעיל?]]))</f>
        <v/>
      </c>
      <c r="Z1241" s="1" t="str">
        <f>IF(AND(טבלה1013[[#This Row],[כמה מחזורים עד עקירה]]&lt;&gt;"",Y1242=""),טבלה1013[[#This Row],[כמה מחזורים עד עקירה]],"")</f>
        <v/>
      </c>
      <c r="AA1241" s="1" t="str">
        <f>IF(AND(טבלה1013[[#This Row],[הווסת פעיל?]]=1,טבלה1013[[#This Row],[וסת קבוע אחרון]]&lt;&gt;W1240),טבלה1013[[#This Row],[וסת קבוע אחרון]],"")</f>
        <v/>
      </c>
      <c r="AB1241" s="1" t="str">
        <f>IF(AND(טבלה1013[[#This Row],[הווסת פעיל?]]=1,X1240=0,טבלה1013[[#This Row],[וסת קבוע אחרון]]=W1240),טבלה1013[[#This Row],[וסת קבוע אחרון]],"")</f>
        <v/>
      </c>
      <c r="AC1241" s="1" t="str">
        <f>IF(AND(טבלה1013[[#This Row],[הווסת פעיל?]]=1,X1240=0,טבלה1013[[#This Row],[וסת קבוע אחרון]]&lt;&gt;W1240),1,"")</f>
        <v/>
      </c>
      <c r="AD1241" s="1" t="str">
        <f>IF(AND(טבלה1013[[#This Row],[הווסת פעיל?]]&lt;&gt;"",B1242=1),טבלה1013[[#This Row],[CycleNumber]],"")</f>
        <v/>
      </c>
      <c r="AE1241" s="1" t="str">
        <f>IF(AND(טבלה1013[[#This Row],[הווסת פעיל?]]&lt;&gt;"",X1240=""),טבלה1013[[#This Row],[CycleNumber]],"")</f>
        <v/>
      </c>
      <c r="AF1241" s="1" t="str">
        <f>IF(B1242=1,"",IF(טבלה1013[[#This Row],[הווסת פעיל?]]=1,IF(טבלה1013[[#This Row],[וסת קבוע אחרון]]=F1242,1,0),""))</f>
        <v/>
      </c>
      <c r="AG1241" s="1" t="str">
        <f>IF(B1242=1,"",IF(טבלה1013[[#This Row],[הווסת פעיל?]]=1,IF(OR(טבלה1013[[#This Row],[וסת קבוע אחרון]]=F1242,F1242=טבלה1013[[#This Row],[LengthofCycle]]),1,0),""))</f>
        <v/>
      </c>
      <c r="AH1241" s="1" t="str">
        <f>IF(B1242=1,"",IF(טבלה1013[[#This Row],[הווסת פעיל?]]=1,IF(OR(טבלה1013[[#This Row],[וסת קבוע אחרון]]=F1242,F1242=טבלה1013[[#This Row],[LengthofCycle]],AND(טבלה1013[[#This Row],[LengthofCycle]]&lt;&gt;טבלה1013[[#This Row],[וסת קבוע אחרון]],OR(F1242=28,F1242=29))),1,0),""))</f>
        <v/>
      </c>
      <c r="AI1241" s="1" t="str">
        <f>IF(AND(טבלה1013[[#This Row],[הווסת פעיל?]]=1,B1242=1),1,"")</f>
        <v/>
      </c>
      <c r="AJ1241" s="4">
        <f>IF(AND(טבלה1013[[#This Row],[הווסת פעיל?]]&lt;&gt;1,B1242&lt;&gt;1,B1242&lt;&gt;""),IF(טבלה1013[[#This Row],[LengthofCycle]]=F1242,1,0),"")</f>
        <v>0</v>
      </c>
      <c r="AK1241" s="4">
        <f>IF(AND(טבלה1013[[#This Row],[הווסת פעיל?]]&lt;&gt;1,B1242&lt;&gt;1,B1242&lt;&gt;""),IF(OR(טבלה1013[[#This Row],[LengthofCycle]]=F1242,F1242=29),1,0),"")</f>
        <v>0</v>
      </c>
      <c r="AL1241" s="4">
        <f>IF(AND(טבלה1013[[#This Row],[הווסת פעיל?]]&lt;&gt;1,B1242&lt;&gt;1,B1242&lt;&gt;""),IF(OR(טבלה1013[[#This Row],[LengthofCycle]]=F1242,F1242=29,F1242=28),1,0),"")</f>
        <v>0</v>
      </c>
    </row>
    <row r="1242" spans="1:38" x14ac:dyDescent="0.25">
      <c r="A1242" s="1" t="s">
        <v>157</v>
      </c>
      <c r="B1242" s="1">
        <v>11</v>
      </c>
      <c r="C1242" s="1">
        <v>0</v>
      </c>
      <c r="D1242" s="1">
        <v>1</v>
      </c>
      <c r="E1242" s="1">
        <v>0</v>
      </c>
      <c r="F1242" s="1">
        <v>31</v>
      </c>
      <c r="G1242" s="1">
        <f>טבלה1013[[#This Row],[LengthofCycle]]+1</f>
        <v>32</v>
      </c>
      <c r="H1242" s="1" t="str">
        <f>IF(IFERROR(LOOKUP(טבלה1013[[#This Row],[ClientID]],קביעויות[השבוע]),FALSE)=טבלה1013[[#This Row],[ClientID]],1,"")</f>
        <v/>
      </c>
      <c r="I1242" s="1" t="str">
        <f>IF(AND(טבלה1013[[#This Row],[CycleNumber]]&gt;1,OR(B1243="",טבלה1013[[#This Row],[CycleNumber]]&gt;B1241)),IF(OR(AND(טבלה1013[[#This Row],[LengthofCycle]]=28,F1241=28),AND(טבלה1013[[#This Row],[LengthofCycle]]=35,F1241=35)),1,""),"")</f>
        <v/>
      </c>
      <c r="J1242" s="1" t="str">
        <f>IF(AND(טבלה1013[[#This Row],[וסת השבוע]]=1,I1241=1,טבלה1013[[#This Row],[CycleNumber]]&gt;B1241),1,"")</f>
        <v/>
      </c>
      <c r="K1242" s="1" t="str">
        <f>IF(טבלה1013[[#This Row],[CycleNumber]]=1,"",IF(טבלה1013[[#This Row],[וסת השבוע]]=1,0,IF(K1241="","",IF(K1241=0,IF(טבלה1013[[#This Row],[LengthofCycle]]=28,0,1),IF(K1241=1,IF(טבלה1013[[#This Row],[LengthofCycle]]+F1241=28*2,0,2),IF(K1241=2,IF(טבלה1013[[#This Row],[LengthofCycle]]+F1241+F1240=28*3,0,3),""))))))</f>
        <v/>
      </c>
      <c r="L1242" s="1" t="str">
        <f>IF(טבלה1013[[#This Row],[וסת השבוע]]=1,IF(טבלה1013[[#This Row],[וסת השבוע וההפלגה ביחד]]=1,L1241+1,0),IF(AND(טבלה1013[[#This Row],[CycleNumber]]&gt;B1241,טבלה1013[[#This Row],[CycleNumber]]&gt;1),IF(טבלה1013[[#This Row],[וסת השבוע פעיל?]]&lt;&gt;"",L1241+1,""),""))</f>
        <v/>
      </c>
      <c r="M1242" s="1" t="str">
        <f>IF(AND(טבלה1013[[#This Row],[וסת השבוע פעיל?]]&lt;&gt;"",טבלה1013[[#This Row],[CycleNumber]]&lt;B1243,B1243&lt;&gt;"",טבלה1013[[#This Row],[וסת השבוע פעיל?]]&lt;3),IF(K1243=0,IF(AND(טבלה1013[[#This Row],[וסת השבוע פעיל?]]&gt;0,I1243=1),0,1),0),"")</f>
        <v/>
      </c>
      <c r="N1242" s="1" t="str">
        <f t="shared" si="100"/>
        <v/>
      </c>
      <c r="O1242" s="1" t="str">
        <f>IF(AND(טבלה1013[[#This Row],[חיזוי - שבוע]]=1,J1243=1),1,"")</f>
        <v/>
      </c>
      <c r="P1242" s="1" t="str">
        <f>IF(AND(טבלה1013[[#This Row],[חיזוי טוב עם הפלגה?]]=1,טבלה1013[[#This Row],[וסת קבוע אחרון]]&lt;&gt;28,X1241=1),1,"")</f>
        <v/>
      </c>
      <c r="Q1242" s="1" t="str">
        <f>IF(AND(טבלה1013[[#This Row],[וסת השבוע פעיל?]]&lt;3,OR(טבלה1013[[#This Row],[CycleNumber]]&gt;B1243,B1243="")),1,"")</f>
        <v/>
      </c>
      <c r="R1242" s="1" t="str">
        <f>IF(טבלה1013[[#This Row],[האישה קבעה וסת שבוע?]]=1,IF(טבלה1013[[#This Row],[וסת השבוע פעיל?]]&lt;3,1,0),"")</f>
        <v/>
      </c>
      <c r="S12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2" s="1">
        <f t="shared" si="101"/>
        <v>0</v>
      </c>
      <c r="U1242" s="1">
        <f t="shared" si="102"/>
        <v>0</v>
      </c>
      <c r="V1242" s="1">
        <f t="shared" si="103"/>
        <v>0</v>
      </c>
      <c r="W1242" s="1" t="str">
        <f>IF(טבלה1013[[#This Row],[3 הפלגות זהות]]="","",IF(טבלה1013[[#This Row],[3 הפלגות זהות]]=1,טבלה1013[[#This Row],[LengthofCycle]],W1241))</f>
        <v/>
      </c>
      <c r="Y1242" s="1" t="str">
        <f>IF(OR(טבלה1013[[#This Row],[הווסת פעיל?]]=0,טבלה1013[[#This Row],[הווסת פעיל?]]=""),"",SUM(Y1241,טבלה1013[[#This Row],[הווסת פעיל?]]))</f>
        <v/>
      </c>
      <c r="Z1242" s="1" t="str">
        <f>IF(AND(טבלה1013[[#This Row],[כמה מחזורים עד עקירה]]&lt;&gt;"",Y1243=""),טבלה1013[[#This Row],[כמה מחזורים עד עקירה]],"")</f>
        <v/>
      </c>
      <c r="AA1242" s="1" t="str">
        <f>IF(AND(טבלה1013[[#This Row],[הווסת פעיל?]]=1,טבלה1013[[#This Row],[וסת קבוע אחרון]]&lt;&gt;W1241),טבלה1013[[#This Row],[וסת קבוע אחרון]],"")</f>
        <v/>
      </c>
      <c r="AB1242" s="1" t="str">
        <f>IF(AND(טבלה1013[[#This Row],[הווסת פעיל?]]=1,X1241=0,טבלה1013[[#This Row],[וסת קבוע אחרון]]=W1241),טבלה1013[[#This Row],[וסת קבוע אחרון]],"")</f>
        <v/>
      </c>
      <c r="AC1242" s="1" t="str">
        <f>IF(AND(טבלה1013[[#This Row],[הווסת פעיל?]]=1,X1241=0,טבלה1013[[#This Row],[וסת קבוע אחרון]]&lt;&gt;W1241),1,"")</f>
        <v/>
      </c>
      <c r="AD1242" s="1" t="str">
        <f>IF(AND(טבלה1013[[#This Row],[הווסת פעיל?]]&lt;&gt;"",B1243=1),טבלה1013[[#This Row],[CycleNumber]],"")</f>
        <v/>
      </c>
      <c r="AE1242" s="1" t="str">
        <f>IF(AND(טבלה1013[[#This Row],[הווסת פעיל?]]&lt;&gt;"",X1241=""),טבלה1013[[#This Row],[CycleNumber]],"")</f>
        <v/>
      </c>
      <c r="AF1242" s="1" t="str">
        <f>IF(B1243=1,"",IF(טבלה1013[[#This Row],[הווסת פעיל?]]=1,IF(טבלה1013[[#This Row],[וסת קבוע אחרון]]=F1243,1,0),""))</f>
        <v/>
      </c>
      <c r="AG1242" s="1" t="str">
        <f>IF(B1243=1,"",IF(טבלה1013[[#This Row],[הווסת פעיל?]]=1,IF(OR(טבלה1013[[#This Row],[וסת קבוע אחרון]]=F1243,F1243=טבלה1013[[#This Row],[LengthofCycle]]),1,0),""))</f>
        <v/>
      </c>
      <c r="AH1242" s="1" t="str">
        <f>IF(B1243=1,"",IF(טבלה1013[[#This Row],[הווסת פעיל?]]=1,IF(OR(טבלה1013[[#This Row],[וסת קבוע אחרון]]=F1243,F1243=טבלה1013[[#This Row],[LengthofCycle]],AND(טבלה1013[[#This Row],[LengthofCycle]]&lt;&gt;טבלה1013[[#This Row],[וסת קבוע אחרון]],OR(F1243=28,F1243=29))),1,0),""))</f>
        <v/>
      </c>
      <c r="AI1242" s="1" t="str">
        <f>IF(AND(טבלה1013[[#This Row],[הווסת פעיל?]]=1,B1243=1),1,"")</f>
        <v/>
      </c>
      <c r="AJ1242" s="4">
        <f>IF(AND(טבלה1013[[#This Row],[הווסת פעיל?]]&lt;&gt;1,B1243&lt;&gt;1,B1243&lt;&gt;""),IF(טבלה1013[[#This Row],[LengthofCycle]]=F1243,1,0),"")</f>
        <v>0</v>
      </c>
      <c r="AK1242" s="4">
        <f>IF(AND(טבלה1013[[#This Row],[הווסת פעיל?]]&lt;&gt;1,B1243&lt;&gt;1,B1243&lt;&gt;""),IF(OR(טבלה1013[[#This Row],[LengthofCycle]]=F1243,F1243=29),1,0),"")</f>
        <v>0</v>
      </c>
      <c r="AL1242" s="4">
        <f>IF(AND(טבלה1013[[#This Row],[הווסת פעיל?]]&lt;&gt;1,B1243&lt;&gt;1,B1243&lt;&gt;""),IF(OR(טבלה1013[[#This Row],[LengthofCycle]]=F1243,F1243=29,F1243=28),1,0),"")</f>
        <v>0</v>
      </c>
    </row>
    <row r="1243" spans="1:38" x14ac:dyDescent="0.25">
      <c r="A1243" s="1" t="s">
        <v>157</v>
      </c>
      <c r="B1243" s="1">
        <v>12</v>
      </c>
      <c r="C1243" s="1">
        <v>0</v>
      </c>
      <c r="D1243" s="1">
        <v>1</v>
      </c>
      <c r="E1243" s="1">
        <v>0</v>
      </c>
      <c r="F1243" s="1">
        <v>32</v>
      </c>
      <c r="G1243" s="1">
        <f>טבלה1013[[#This Row],[LengthofCycle]]+1</f>
        <v>33</v>
      </c>
      <c r="H1243" s="1" t="str">
        <f>IF(IFERROR(LOOKUP(טבלה1013[[#This Row],[ClientID]],קביעויות[השבוע]),FALSE)=טבלה1013[[#This Row],[ClientID]],1,"")</f>
        <v/>
      </c>
      <c r="I1243" s="1" t="str">
        <f>IF(AND(טבלה1013[[#This Row],[CycleNumber]]&gt;1,OR(B1244="",טבלה1013[[#This Row],[CycleNumber]]&gt;B1242)),IF(OR(AND(טבלה1013[[#This Row],[LengthofCycle]]=28,F1242=28),AND(טבלה1013[[#This Row],[LengthofCycle]]=35,F1242=35)),1,""),"")</f>
        <v/>
      </c>
      <c r="J1243" s="1" t="str">
        <f>IF(AND(טבלה1013[[#This Row],[וסת השבוע]]=1,I1242=1,טבלה1013[[#This Row],[CycleNumber]]&gt;B1242),1,"")</f>
        <v/>
      </c>
      <c r="K1243" s="1" t="str">
        <f>IF(טבלה1013[[#This Row],[CycleNumber]]=1,"",IF(טבלה1013[[#This Row],[וסת השבוע]]=1,0,IF(K1242="","",IF(K1242=0,IF(טבלה1013[[#This Row],[LengthofCycle]]=28,0,1),IF(K1242=1,IF(טבלה1013[[#This Row],[LengthofCycle]]+F1242=28*2,0,2),IF(K1242=2,IF(טבלה1013[[#This Row],[LengthofCycle]]+F1242+F1241=28*3,0,3),""))))))</f>
        <v/>
      </c>
      <c r="L1243" s="1" t="str">
        <f>IF(טבלה1013[[#This Row],[וסת השבוע]]=1,IF(טבלה1013[[#This Row],[וסת השבוע וההפלגה ביחד]]=1,L1242+1,0),IF(AND(טבלה1013[[#This Row],[CycleNumber]]&gt;B1242,טבלה1013[[#This Row],[CycleNumber]]&gt;1),IF(טבלה1013[[#This Row],[וסת השבוע פעיל?]]&lt;&gt;"",L1242+1,""),""))</f>
        <v/>
      </c>
      <c r="M1243" s="1" t="str">
        <f>IF(AND(טבלה1013[[#This Row],[וסת השבוע פעיל?]]&lt;&gt;"",טבלה1013[[#This Row],[CycleNumber]]&lt;B1244,B1244&lt;&gt;"",טבלה1013[[#This Row],[וסת השבוע פעיל?]]&lt;3),IF(K1244=0,IF(AND(טבלה1013[[#This Row],[וסת השבוע פעיל?]]&gt;0,I1244=1),0,1),0),"")</f>
        <v/>
      </c>
      <c r="N1243" s="1" t="str">
        <f t="shared" si="100"/>
        <v/>
      </c>
      <c r="O1243" s="1" t="str">
        <f>IF(AND(טבלה1013[[#This Row],[חיזוי - שבוע]]=1,J1244=1),1,"")</f>
        <v/>
      </c>
      <c r="P1243" s="1" t="str">
        <f>IF(AND(טבלה1013[[#This Row],[חיזוי טוב עם הפלגה?]]=1,טבלה1013[[#This Row],[וסת קבוע אחרון]]&lt;&gt;28,X1242=1),1,"")</f>
        <v/>
      </c>
      <c r="Q1243" s="1" t="str">
        <f>IF(AND(טבלה1013[[#This Row],[וסת השבוע פעיל?]]&lt;3,OR(טבלה1013[[#This Row],[CycleNumber]]&gt;B1244,B1244="")),1,"")</f>
        <v/>
      </c>
      <c r="R1243" s="1" t="str">
        <f>IF(טבלה1013[[#This Row],[האישה קבעה וסת שבוע?]]=1,IF(טבלה1013[[#This Row],[וסת השבוע פעיל?]]&lt;3,1,0),"")</f>
        <v/>
      </c>
      <c r="S12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3" s="1">
        <f t="shared" si="101"/>
        <v>0</v>
      </c>
      <c r="U1243" s="1">
        <f t="shared" si="102"/>
        <v>0</v>
      </c>
      <c r="V1243" s="1">
        <f t="shared" si="103"/>
        <v>0</v>
      </c>
      <c r="W1243" s="1" t="str">
        <f>IF(טבלה1013[[#This Row],[3 הפלגות זהות]]="","",IF(טבלה1013[[#This Row],[3 הפלגות זהות]]=1,טבלה1013[[#This Row],[LengthofCycle]],W1242))</f>
        <v/>
      </c>
      <c r="Y1243" s="1" t="str">
        <f>IF(OR(טבלה1013[[#This Row],[הווסת פעיל?]]=0,טבלה1013[[#This Row],[הווסת פעיל?]]=""),"",SUM(Y1242,טבלה1013[[#This Row],[הווסת פעיל?]]))</f>
        <v/>
      </c>
      <c r="Z1243" s="1" t="str">
        <f>IF(AND(טבלה1013[[#This Row],[כמה מחזורים עד עקירה]]&lt;&gt;"",Y1244=""),טבלה1013[[#This Row],[כמה מחזורים עד עקירה]],"")</f>
        <v/>
      </c>
      <c r="AA1243" s="1" t="str">
        <f>IF(AND(טבלה1013[[#This Row],[הווסת פעיל?]]=1,טבלה1013[[#This Row],[וסת קבוע אחרון]]&lt;&gt;W1242),טבלה1013[[#This Row],[וסת קבוע אחרון]],"")</f>
        <v/>
      </c>
      <c r="AB1243" s="1" t="str">
        <f>IF(AND(טבלה1013[[#This Row],[הווסת פעיל?]]=1,X1242=0,טבלה1013[[#This Row],[וסת קבוע אחרון]]=W1242),טבלה1013[[#This Row],[וסת קבוע אחרון]],"")</f>
        <v/>
      </c>
      <c r="AC1243" s="1" t="str">
        <f>IF(AND(טבלה1013[[#This Row],[הווסת פעיל?]]=1,X1242=0,טבלה1013[[#This Row],[וסת קבוע אחרון]]&lt;&gt;W1242),1,"")</f>
        <v/>
      </c>
      <c r="AD1243" s="1" t="str">
        <f>IF(AND(טבלה1013[[#This Row],[הווסת פעיל?]]&lt;&gt;"",B1244=1),טבלה1013[[#This Row],[CycleNumber]],"")</f>
        <v/>
      </c>
      <c r="AE1243" s="1" t="str">
        <f>IF(AND(טבלה1013[[#This Row],[הווסת פעיל?]]&lt;&gt;"",X1242=""),טבלה1013[[#This Row],[CycleNumber]],"")</f>
        <v/>
      </c>
      <c r="AF1243" s="1" t="str">
        <f>IF(B1244=1,"",IF(טבלה1013[[#This Row],[הווסת פעיל?]]=1,IF(טבלה1013[[#This Row],[וסת קבוע אחרון]]=F1244,1,0),""))</f>
        <v/>
      </c>
      <c r="AG1243" s="1" t="str">
        <f>IF(B1244=1,"",IF(טבלה1013[[#This Row],[הווסת פעיל?]]=1,IF(OR(טבלה1013[[#This Row],[וסת קבוע אחרון]]=F1244,F1244=טבלה1013[[#This Row],[LengthofCycle]]),1,0),""))</f>
        <v/>
      </c>
      <c r="AH1243" s="1" t="str">
        <f>IF(B1244=1,"",IF(טבלה1013[[#This Row],[הווסת פעיל?]]=1,IF(OR(טבלה1013[[#This Row],[וסת קבוע אחרון]]=F1244,F1244=טבלה1013[[#This Row],[LengthofCycle]],AND(טבלה1013[[#This Row],[LengthofCycle]]&lt;&gt;טבלה1013[[#This Row],[וסת קבוע אחרון]],OR(F1244=28,F1244=29))),1,0),""))</f>
        <v/>
      </c>
      <c r="AI1243" s="1" t="str">
        <f>IF(AND(טבלה1013[[#This Row],[הווסת פעיל?]]=1,B1244=1),1,"")</f>
        <v/>
      </c>
      <c r="AJ1243" s="4">
        <f>IF(AND(טבלה1013[[#This Row],[הווסת פעיל?]]&lt;&gt;1,B1244&lt;&gt;1,B1244&lt;&gt;""),IF(טבלה1013[[#This Row],[LengthofCycle]]=F1244,1,0),"")</f>
        <v>0</v>
      </c>
      <c r="AK1243" s="4">
        <f>IF(AND(טבלה1013[[#This Row],[הווסת פעיל?]]&lt;&gt;1,B1244&lt;&gt;1,B1244&lt;&gt;""),IF(OR(טבלה1013[[#This Row],[LengthofCycle]]=F1244,F1244=29),1,0),"")</f>
        <v>0</v>
      </c>
      <c r="AL1243" s="4">
        <f>IF(AND(טבלה1013[[#This Row],[הווסת פעיל?]]&lt;&gt;1,B1244&lt;&gt;1,B1244&lt;&gt;""),IF(OR(טבלה1013[[#This Row],[LengthofCycle]]=F1244,F1244=29,F1244=28),1,0),"")</f>
        <v>0</v>
      </c>
    </row>
    <row r="1244" spans="1:38" x14ac:dyDescent="0.25">
      <c r="A1244" s="1" t="s">
        <v>157</v>
      </c>
      <c r="B1244" s="1">
        <v>13</v>
      </c>
      <c r="C1244" s="1">
        <v>0</v>
      </c>
      <c r="D1244" s="1">
        <v>1</v>
      </c>
      <c r="E1244" s="1">
        <v>0</v>
      </c>
      <c r="F1244" s="1">
        <v>37</v>
      </c>
      <c r="G1244" s="1">
        <f>טבלה1013[[#This Row],[LengthofCycle]]+1</f>
        <v>38</v>
      </c>
      <c r="H1244" s="1" t="str">
        <f>IF(IFERROR(LOOKUP(טבלה1013[[#This Row],[ClientID]],קביעויות[השבוע]),FALSE)=טבלה1013[[#This Row],[ClientID]],1,"")</f>
        <v/>
      </c>
      <c r="I1244" s="1" t="str">
        <f>IF(AND(טבלה1013[[#This Row],[CycleNumber]]&gt;1,OR(B1245="",טבלה1013[[#This Row],[CycleNumber]]&gt;B1243)),IF(OR(AND(טבלה1013[[#This Row],[LengthofCycle]]=28,F1243=28),AND(טבלה1013[[#This Row],[LengthofCycle]]=35,F1243=35)),1,""),"")</f>
        <v/>
      </c>
      <c r="J1244" s="1" t="str">
        <f>IF(AND(טבלה1013[[#This Row],[וסת השבוע]]=1,I1243=1,טבלה1013[[#This Row],[CycleNumber]]&gt;B1243),1,"")</f>
        <v/>
      </c>
      <c r="K1244" s="1" t="str">
        <f>IF(טבלה1013[[#This Row],[CycleNumber]]=1,"",IF(טבלה1013[[#This Row],[וסת השבוע]]=1,0,IF(K1243="","",IF(K1243=0,IF(טבלה1013[[#This Row],[LengthofCycle]]=28,0,1),IF(K1243=1,IF(טבלה1013[[#This Row],[LengthofCycle]]+F1243=28*2,0,2),IF(K1243=2,IF(טבלה1013[[#This Row],[LengthofCycle]]+F1243+F1242=28*3,0,3),""))))))</f>
        <v/>
      </c>
      <c r="L1244" s="1" t="str">
        <f>IF(טבלה1013[[#This Row],[וסת השבוע]]=1,IF(טבלה1013[[#This Row],[וסת השבוע וההפלגה ביחד]]=1,L1243+1,0),IF(AND(טבלה1013[[#This Row],[CycleNumber]]&gt;B1243,טבלה1013[[#This Row],[CycleNumber]]&gt;1),IF(טבלה1013[[#This Row],[וסת השבוע פעיל?]]&lt;&gt;"",L1243+1,""),""))</f>
        <v/>
      </c>
      <c r="M1244" s="1" t="str">
        <f>IF(AND(טבלה1013[[#This Row],[וסת השבוע פעיל?]]&lt;&gt;"",טבלה1013[[#This Row],[CycleNumber]]&lt;B1245,B1245&lt;&gt;"",טבלה1013[[#This Row],[וסת השבוע פעיל?]]&lt;3),IF(K1245=0,IF(AND(טבלה1013[[#This Row],[וסת השבוע פעיל?]]&gt;0,I1245=1),0,1),0),"")</f>
        <v/>
      </c>
      <c r="N1244" s="1" t="str">
        <f t="shared" si="100"/>
        <v/>
      </c>
      <c r="O1244" s="1" t="str">
        <f>IF(AND(טבלה1013[[#This Row],[חיזוי - שבוע]]=1,J1245=1),1,"")</f>
        <v/>
      </c>
      <c r="P1244" s="1" t="str">
        <f>IF(AND(טבלה1013[[#This Row],[חיזוי טוב עם הפלגה?]]=1,טבלה1013[[#This Row],[וסת קבוע אחרון]]&lt;&gt;28,X1243=1),1,"")</f>
        <v/>
      </c>
      <c r="Q1244" s="1" t="str">
        <f>IF(AND(טבלה1013[[#This Row],[וסת השבוע פעיל?]]&lt;3,OR(טבלה1013[[#This Row],[CycleNumber]]&gt;B1245,B1245="")),1,"")</f>
        <v/>
      </c>
      <c r="R1244" s="1" t="str">
        <f>IF(טבלה1013[[#This Row],[האישה קבעה וסת שבוע?]]=1,IF(טבלה1013[[#This Row],[וסת השבוע פעיל?]]&lt;3,1,0),"")</f>
        <v/>
      </c>
      <c r="S12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4" s="1">
        <f t="shared" si="101"/>
        <v>0</v>
      </c>
      <c r="U1244" s="1">
        <f t="shared" si="102"/>
        <v>0</v>
      </c>
      <c r="V1244" s="1">
        <f t="shared" si="103"/>
        <v>0</v>
      </c>
      <c r="W1244" s="1" t="str">
        <f>IF(טבלה1013[[#This Row],[3 הפלגות זהות]]="","",IF(טבלה1013[[#This Row],[3 הפלגות זהות]]=1,טבלה1013[[#This Row],[LengthofCycle]],W1243))</f>
        <v/>
      </c>
      <c r="Y1244" s="1" t="str">
        <f>IF(OR(טבלה1013[[#This Row],[הווסת פעיל?]]=0,טבלה1013[[#This Row],[הווסת פעיל?]]=""),"",SUM(Y1243,טבלה1013[[#This Row],[הווסת פעיל?]]))</f>
        <v/>
      </c>
      <c r="Z1244" s="1" t="str">
        <f>IF(AND(טבלה1013[[#This Row],[כמה מחזורים עד עקירה]]&lt;&gt;"",Y1245=""),טבלה1013[[#This Row],[כמה מחזורים עד עקירה]],"")</f>
        <v/>
      </c>
      <c r="AA1244" s="1" t="str">
        <f>IF(AND(טבלה1013[[#This Row],[הווסת פעיל?]]=1,טבלה1013[[#This Row],[וסת קבוע אחרון]]&lt;&gt;W1243),טבלה1013[[#This Row],[וסת קבוע אחרון]],"")</f>
        <v/>
      </c>
      <c r="AB1244" s="1" t="str">
        <f>IF(AND(טבלה1013[[#This Row],[הווסת פעיל?]]=1,X1243=0,טבלה1013[[#This Row],[וסת קבוע אחרון]]=W1243),טבלה1013[[#This Row],[וסת קבוע אחרון]],"")</f>
        <v/>
      </c>
      <c r="AC1244" s="1" t="str">
        <f>IF(AND(טבלה1013[[#This Row],[הווסת פעיל?]]=1,X1243=0,טבלה1013[[#This Row],[וסת קבוע אחרון]]&lt;&gt;W1243),1,"")</f>
        <v/>
      </c>
      <c r="AD1244" s="1" t="str">
        <f>IF(AND(טבלה1013[[#This Row],[הווסת פעיל?]]&lt;&gt;"",B1245=1),טבלה1013[[#This Row],[CycleNumber]],"")</f>
        <v/>
      </c>
      <c r="AE1244" s="1" t="str">
        <f>IF(AND(טבלה1013[[#This Row],[הווסת פעיל?]]&lt;&gt;"",X1243=""),טבלה1013[[#This Row],[CycleNumber]],"")</f>
        <v/>
      </c>
      <c r="AF1244" s="1" t="str">
        <f>IF(B1245=1,"",IF(טבלה1013[[#This Row],[הווסת פעיל?]]=1,IF(טבלה1013[[#This Row],[וסת קבוע אחרון]]=F1245,1,0),""))</f>
        <v/>
      </c>
      <c r="AG1244" s="1" t="str">
        <f>IF(B1245=1,"",IF(טבלה1013[[#This Row],[הווסת פעיל?]]=1,IF(OR(טבלה1013[[#This Row],[וסת קבוע אחרון]]=F1245,F1245=טבלה1013[[#This Row],[LengthofCycle]]),1,0),""))</f>
        <v/>
      </c>
      <c r="AH1244" s="1" t="str">
        <f>IF(B1245=1,"",IF(טבלה1013[[#This Row],[הווסת פעיל?]]=1,IF(OR(טבלה1013[[#This Row],[וסת קבוע אחרון]]=F1245,F1245=טבלה1013[[#This Row],[LengthofCycle]],AND(טבלה1013[[#This Row],[LengthofCycle]]&lt;&gt;טבלה1013[[#This Row],[וסת קבוע אחרון]],OR(F1245=28,F1245=29))),1,0),""))</f>
        <v/>
      </c>
      <c r="AI1244" s="1" t="str">
        <f>IF(AND(טבלה1013[[#This Row],[הווסת פעיל?]]=1,B1245=1),1,"")</f>
        <v/>
      </c>
      <c r="AJ1244" s="4">
        <f>IF(AND(טבלה1013[[#This Row],[הווסת פעיל?]]&lt;&gt;1,B1245&lt;&gt;1,B1245&lt;&gt;""),IF(טבלה1013[[#This Row],[LengthofCycle]]=F1245,1,0),"")</f>
        <v>0</v>
      </c>
      <c r="AK1244" s="4">
        <f>IF(AND(טבלה1013[[#This Row],[הווסת פעיל?]]&lt;&gt;1,B1245&lt;&gt;1,B1245&lt;&gt;""),IF(OR(טבלה1013[[#This Row],[LengthofCycle]]=F1245,F1245=29),1,0),"")</f>
        <v>1</v>
      </c>
      <c r="AL1244" s="4">
        <f>IF(AND(טבלה1013[[#This Row],[הווסת פעיל?]]&lt;&gt;1,B1245&lt;&gt;1,B1245&lt;&gt;""),IF(OR(טבלה1013[[#This Row],[LengthofCycle]]=F1245,F1245=29,F1245=28),1,0),"")</f>
        <v>1</v>
      </c>
    </row>
    <row r="1245" spans="1:38" x14ac:dyDescent="0.25">
      <c r="A1245" s="1" t="s">
        <v>157</v>
      </c>
      <c r="B1245" s="1">
        <v>14</v>
      </c>
      <c r="C1245" s="1">
        <v>0</v>
      </c>
      <c r="D1245" s="1">
        <v>0</v>
      </c>
      <c r="E1245" s="1">
        <v>0</v>
      </c>
      <c r="F1245" s="1">
        <v>29</v>
      </c>
      <c r="G1245" s="1">
        <f>טבלה1013[[#This Row],[LengthofCycle]]+1</f>
        <v>30</v>
      </c>
      <c r="H1245" s="1" t="str">
        <f>IF(IFERROR(LOOKUP(טבלה1013[[#This Row],[ClientID]],קביעויות[השבוע]),FALSE)=טבלה1013[[#This Row],[ClientID]],1,"")</f>
        <v/>
      </c>
      <c r="I1245" s="1" t="str">
        <f>IF(AND(טבלה1013[[#This Row],[CycleNumber]]&gt;1,OR(B1246="",טבלה1013[[#This Row],[CycleNumber]]&gt;B1244)),IF(OR(AND(טבלה1013[[#This Row],[LengthofCycle]]=28,F1244=28),AND(טבלה1013[[#This Row],[LengthofCycle]]=35,F1244=35)),1,""),"")</f>
        <v/>
      </c>
      <c r="J1245" s="1" t="str">
        <f>IF(AND(טבלה1013[[#This Row],[וסת השבוע]]=1,I1244=1,טבלה1013[[#This Row],[CycleNumber]]&gt;B1244),1,"")</f>
        <v/>
      </c>
      <c r="K1245" s="1" t="str">
        <f>IF(טבלה1013[[#This Row],[CycleNumber]]=1,"",IF(טבלה1013[[#This Row],[וסת השבוע]]=1,0,IF(K1244="","",IF(K1244=0,IF(טבלה1013[[#This Row],[LengthofCycle]]=28,0,1),IF(K1244=1,IF(טבלה1013[[#This Row],[LengthofCycle]]+F1244=28*2,0,2),IF(K1244=2,IF(טבלה1013[[#This Row],[LengthofCycle]]+F1244+F1243=28*3,0,3),""))))))</f>
        <v/>
      </c>
      <c r="L1245" s="1" t="str">
        <f>IF(טבלה1013[[#This Row],[וסת השבוע]]=1,IF(טבלה1013[[#This Row],[וסת השבוע וההפלגה ביחד]]=1,L1244+1,0),IF(AND(טבלה1013[[#This Row],[CycleNumber]]&gt;B1244,טבלה1013[[#This Row],[CycleNumber]]&gt;1),IF(טבלה1013[[#This Row],[וסת השבוע פעיל?]]&lt;&gt;"",L1244+1,""),""))</f>
        <v/>
      </c>
      <c r="M1245" s="1" t="str">
        <f>IF(AND(טבלה1013[[#This Row],[וסת השבוע פעיל?]]&lt;&gt;"",טבלה1013[[#This Row],[CycleNumber]]&lt;B1246,B1246&lt;&gt;"",טבלה1013[[#This Row],[וסת השבוע פעיל?]]&lt;3),IF(K1246=0,IF(AND(טבלה1013[[#This Row],[וסת השבוע פעיל?]]&gt;0,I1246=1),0,1),0),"")</f>
        <v/>
      </c>
      <c r="N1245" s="1" t="str">
        <f t="shared" si="100"/>
        <v/>
      </c>
      <c r="O1245" s="1" t="str">
        <f>IF(AND(טבלה1013[[#This Row],[חיזוי - שבוע]]=1,J1246=1),1,"")</f>
        <v/>
      </c>
      <c r="P1245" s="1" t="str">
        <f>IF(AND(טבלה1013[[#This Row],[חיזוי טוב עם הפלגה?]]=1,טבלה1013[[#This Row],[וסת קבוע אחרון]]&lt;&gt;28,X1244=1),1,"")</f>
        <v/>
      </c>
      <c r="Q1245" s="1" t="str">
        <f>IF(AND(טבלה1013[[#This Row],[וסת השבוע פעיל?]]&lt;3,OR(טבלה1013[[#This Row],[CycleNumber]]&gt;B1246,B1246="")),1,"")</f>
        <v/>
      </c>
      <c r="R1245" s="1" t="str">
        <f>IF(טבלה1013[[#This Row],[האישה קבעה וסת שבוע?]]=1,IF(טבלה1013[[#This Row],[וסת השבוע פעיל?]]&lt;3,1,0),"")</f>
        <v/>
      </c>
      <c r="S12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5" s="1">
        <f t="shared" si="101"/>
        <v>0</v>
      </c>
      <c r="U1245" s="1">
        <f t="shared" si="102"/>
        <v>0</v>
      </c>
      <c r="V1245" s="1">
        <f t="shared" si="103"/>
        <v>0</v>
      </c>
      <c r="W1245" s="1" t="str">
        <f>IF(טבלה1013[[#This Row],[3 הפלגות זהות]]="","",IF(טבלה1013[[#This Row],[3 הפלגות זהות]]=1,טבלה1013[[#This Row],[LengthofCycle]],W1244))</f>
        <v/>
      </c>
      <c r="Y1245" s="1" t="str">
        <f>IF(OR(טבלה1013[[#This Row],[הווסת פעיל?]]=0,טבלה1013[[#This Row],[הווסת פעיל?]]=""),"",SUM(Y1244,טבלה1013[[#This Row],[הווסת פעיל?]]))</f>
        <v/>
      </c>
      <c r="Z1245" s="1" t="str">
        <f>IF(AND(טבלה1013[[#This Row],[כמה מחזורים עד עקירה]]&lt;&gt;"",Y1246=""),טבלה1013[[#This Row],[כמה מחזורים עד עקירה]],"")</f>
        <v/>
      </c>
      <c r="AA1245" s="1" t="str">
        <f>IF(AND(טבלה1013[[#This Row],[הווסת פעיל?]]=1,טבלה1013[[#This Row],[וסת קבוע אחרון]]&lt;&gt;W1244),טבלה1013[[#This Row],[וסת קבוע אחרון]],"")</f>
        <v/>
      </c>
      <c r="AB1245" s="1" t="str">
        <f>IF(AND(טבלה1013[[#This Row],[הווסת פעיל?]]=1,X1244=0,טבלה1013[[#This Row],[וסת קבוע אחרון]]=W1244),טבלה1013[[#This Row],[וסת קבוע אחרון]],"")</f>
        <v/>
      </c>
      <c r="AC1245" s="1" t="str">
        <f>IF(AND(טבלה1013[[#This Row],[הווסת פעיל?]]=1,X1244=0,טבלה1013[[#This Row],[וסת קבוע אחרון]]&lt;&gt;W1244),1,"")</f>
        <v/>
      </c>
      <c r="AD1245" s="1" t="str">
        <f>IF(AND(טבלה1013[[#This Row],[הווסת פעיל?]]&lt;&gt;"",B1246=1),טבלה1013[[#This Row],[CycleNumber]],"")</f>
        <v/>
      </c>
      <c r="AE1245" s="1" t="str">
        <f>IF(AND(טבלה1013[[#This Row],[הווסת פעיל?]]&lt;&gt;"",X1244=""),טבלה1013[[#This Row],[CycleNumber]],"")</f>
        <v/>
      </c>
      <c r="AF1245" s="1" t="str">
        <f>IF(B1246=1,"",IF(טבלה1013[[#This Row],[הווסת פעיל?]]=1,IF(טבלה1013[[#This Row],[וסת קבוע אחרון]]=F1246,1,0),""))</f>
        <v/>
      </c>
      <c r="AG1245" s="1" t="str">
        <f>IF(B1246=1,"",IF(טבלה1013[[#This Row],[הווסת פעיל?]]=1,IF(OR(טבלה1013[[#This Row],[וסת קבוע אחרון]]=F1246,F1246=טבלה1013[[#This Row],[LengthofCycle]]),1,0),""))</f>
        <v/>
      </c>
      <c r="AH1245" s="1" t="str">
        <f>IF(B1246=1,"",IF(טבלה1013[[#This Row],[הווסת פעיל?]]=1,IF(OR(טבלה1013[[#This Row],[וסת קבוע אחרון]]=F1246,F1246=טבלה1013[[#This Row],[LengthofCycle]],AND(טבלה1013[[#This Row],[LengthofCycle]]&lt;&gt;טבלה1013[[#This Row],[וסת קבוע אחרון]],OR(F1246=28,F1246=29))),1,0),""))</f>
        <v/>
      </c>
      <c r="AI1245" s="1" t="str">
        <f>IF(AND(טבלה1013[[#This Row],[הווסת פעיל?]]=1,B1246=1),1,"")</f>
        <v/>
      </c>
      <c r="AJ1245" s="4">
        <f>IF(AND(טבלה1013[[#This Row],[הווסת פעיל?]]&lt;&gt;1,B1246&lt;&gt;1,B1246&lt;&gt;""),IF(טבלה1013[[#This Row],[LengthofCycle]]=F1246,1,0),"")</f>
        <v>0</v>
      </c>
      <c r="AK1245" s="4">
        <f>IF(AND(טבלה1013[[#This Row],[הווסת פעיל?]]&lt;&gt;1,B1246&lt;&gt;1,B1246&lt;&gt;""),IF(OR(טבלה1013[[#This Row],[LengthofCycle]]=F1246,F1246=29),1,0),"")</f>
        <v>0</v>
      </c>
      <c r="AL1245" s="4">
        <f>IF(AND(טבלה1013[[#This Row],[הווסת פעיל?]]&lt;&gt;1,B1246&lt;&gt;1,B1246&lt;&gt;""),IF(OR(טבלה1013[[#This Row],[LengthofCycle]]=F1246,F1246=29,F1246=28),1,0),"")</f>
        <v>0</v>
      </c>
    </row>
    <row r="1246" spans="1:38" x14ac:dyDescent="0.25">
      <c r="A1246" s="1" t="s">
        <v>157</v>
      </c>
      <c r="B1246" s="1">
        <v>15</v>
      </c>
      <c r="C1246" s="1">
        <v>0</v>
      </c>
      <c r="D1246" s="1">
        <v>1</v>
      </c>
      <c r="E1246" s="1">
        <v>0</v>
      </c>
      <c r="F1246" s="1">
        <v>30</v>
      </c>
      <c r="G1246" s="1">
        <f>טבלה1013[[#This Row],[LengthofCycle]]+1</f>
        <v>31</v>
      </c>
      <c r="H1246" s="1" t="str">
        <f>IF(IFERROR(LOOKUP(טבלה1013[[#This Row],[ClientID]],קביעויות[השבוע]),FALSE)=טבלה1013[[#This Row],[ClientID]],1,"")</f>
        <v/>
      </c>
      <c r="I1246" s="1" t="str">
        <f>IF(AND(טבלה1013[[#This Row],[CycleNumber]]&gt;1,OR(B1247="",טבלה1013[[#This Row],[CycleNumber]]&gt;B1245)),IF(OR(AND(טבלה1013[[#This Row],[LengthofCycle]]=28,F1245=28),AND(טבלה1013[[#This Row],[LengthofCycle]]=35,F1245=35)),1,""),"")</f>
        <v/>
      </c>
      <c r="J1246" s="1" t="str">
        <f>IF(AND(טבלה1013[[#This Row],[וסת השבוע]]=1,I1245=1,טבלה1013[[#This Row],[CycleNumber]]&gt;B1245),1,"")</f>
        <v/>
      </c>
      <c r="K1246" s="1" t="str">
        <f>IF(טבלה1013[[#This Row],[CycleNumber]]=1,"",IF(טבלה1013[[#This Row],[וסת השבוע]]=1,0,IF(K1245="","",IF(K1245=0,IF(טבלה1013[[#This Row],[LengthofCycle]]=28,0,1),IF(K1245=1,IF(טבלה1013[[#This Row],[LengthofCycle]]+F1245=28*2,0,2),IF(K1245=2,IF(טבלה1013[[#This Row],[LengthofCycle]]+F1245+F1244=28*3,0,3),""))))))</f>
        <v/>
      </c>
      <c r="L1246" s="1" t="str">
        <f>IF(טבלה1013[[#This Row],[וסת השבוע]]=1,IF(טבלה1013[[#This Row],[וסת השבוע וההפלגה ביחד]]=1,L1245+1,0),IF(AND(טבלה1013[[#This Row],[CycleNumber]]&gt;B1245,טבלה1013[[#This Row],[CycleNumber]]&gt;1),IF(טבלה1013[[#This Row],[וסת השבוע פעיל?]]&lt;&gt;"",L1245+1,""),""))</f>
        <v/>
      </c>
      <c r="M1246" s="1" t="str">
        <f>IF(AND(טבלה1013[[#This Row],[וסת השבוע פעיל?]]&lt;&gt;"",טבלה1013[[#This Row],[CycleNumber]]&lt;B1247,B1247&lt;&gt;"",טבלה1013[[#This Row],[וסת השבוע פעיל?]]&lt;3),IF(K1247=0,IF(AND(טבלה1013[[#This Row],[וסת השבוע פעיל?]]&gt;0,I1247=1),0,1),0),"")</f>
        <v/>
      </c>
      <c r="N1246" s="1" t="str">
        <f t="shared" si="100"/>
        <v/>
      </c>
      <c r="O1246" s="1" t="str">
        <f>IF(AND(טבלה1013[[#This Row],[חיזוי - שבוע]]=1,J1247=1),1,"")</f>
        <v/>
      </c>
      <c r="P1246" s="1" t="str">
        <f>IF(AND(טבלה1013[[#This Row],[חיזוי טוב עם הפלגה?]]=1,טבלה1013[[#This Row],[וסת קבוע אחרון]]&lt;&gt;28,X1245=1),1,"")</f>
        <v/>
      </c>
      <c r="Q1246" s="1" t="str">
        <f>IF(AND(טבלה1013[[#This Row],[וסת השבוע פעיל?]]&lt;3,OR(טבלה1013[[#This Row],[CycleNumber]]&gt;B1247,B1247="")),1,"")</f>
        <v/>
      </c>
      <c r="R1246" s="1" t="str">
        <f>IF(טבלה1013[[#This Row],[האישה קבעה וסת שבוע?]]=1,IF(טבלה1013[[#This Row],[וסת השבוע פעיל?]]&lt;3,1,0),"")</f>
        <v/>
      </c>
      <c r="S12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6" s="1">
        <f t="shared" si="101"/>
        <v>0</v>
      </c>
      <c r="U1246" s="1">
        <f t="shared" si="102"/>
        <v>0</v>
      </c>
      <c r="V1246" s="1">
        <f t="shared" si="103"/>
        <v>0</v>
      </c>
      <c r="W1246" s="1" t="str">
        <f>IF(טבלה1013[[#This Row],[3 הפלגות זהות]]="","",IF(טבלה1013[[#This Row],[3 הפלגות זהות]]=1,טבלה1013[[#This Row],[LengthofCycle]],W1245))</f>
        <v/>
      </c>
      <c r="Y1246" s="1" t="str">
        <f>IF(OR(טבלה1013[[#This Row],[הווסת פעיל?]]=0,טבלה1013[[#This Row],[הווסת פעיל?]]=""),"",SUM(Y1245,טבלה1013[[#This Row],[הווסת פעיל?]]))</f>
        <v/>
      </c>
      <c r="Z1246" s="1" t="str">
        <f>IF(AND(טבלה1013[[#This Row],[כמה מחזורים עד עקירה]]&lt;&gt;"",Y1247=""),טבלה1013[[#This Row],[כמה מחזורים עד עקירה]],"")</f>
        <v/>
      </c>
      <c r="AA1246" s="1" t="str">
        <f>IF(AND(טבלה1013[[#This Row],[הווסת פעיל?]]=1,טבלה1013[[#This Row],[וסת קבוע אחרון]]&lt;&gt;W1245),טבלה1013[[#This Row],[וסת קבוע אחרון]],"")</f>
        <v/>
      </c>
      <c r="AB1246" s="1" t="str">
        <f>IF(AND(טבלה1013[[#This Row],[הווסת פעיל?]]=1,X1245=0,טבלה1013[[#This Row],[וסת קבוע אחרון]]=W1245),טבלה1013[[#This Row],[וסת קבוע אחרון]],"")</f>
        <v/>
      </c>
      <c r="AC1246" s="1" t="str">
        <f>IF(AND(טבלה1013[[#This Row],[הווסת פעיל?]]=1,X1245=0,טבלה1013[[#This Row],[וסת קבוע אחרון]]&lt;&gt;W1245),1,"")</f>
        <v/>
      </c>
      <c r="AD1246" s="1" t="str">
        <f>IF(AND(טבלה1013[[#This Row],[הווסת פעיל?]]&lt;&gt;"",B1247=1),טבלה1013[[#This Row],[CycleNumber]],"")</f>
        <v/>
      </c>
      <c r="AE1246" s="1" t="str">
        <f>IF(AND(טבלה1013[[#This Row],[הווסת פעיל?]]&lt;&gt;"",X1245=""),טבלה1013[[#This Row],[CycleNumber]],"")</f>
        <v/>
      </c>
      <c r="AF1246" s="1" t="str">
        <f>IF(B1247=1,"",IF(טבלה1013[[#This Row],[הווסת פעיל?]]=1,IF(טבלה1013[[#This Row],[וסת קבוע אחרון]]=F1247,1,0),""))</f>
        <v/>
      </c>
      <c r="AG1246" s="1" t="str">
        <f>IF(B1247=1,"",IF(טבלה1013[[#This Row],[הווסת פעיל?]]=1,IF(OR(טבלה1013[[#This Row],[וסת קבוע אחרון]]=F1247,F1247=טבלה1013[[#This Row],[LengthofCycle]]),1,0),""))</f>
        <v/>
      </c>
      <c r="AH1246" s="1" t="str">
        <f>IF(B1247=1,"",IF(טבלה1013[[#This Row],[הווסת פעיל?]]=1,IF(OR(טבלה1013[[#This Row],[וסת קבוע אחרון]]=F1247,F1247=טבלה1013[[#This Row],[LengthofCycle]],AND(טבלה1013[[#This Row],[LengthofCycle]]&lt;&gt;טבלה1013[[#This Row],[וסת קבוע אחרון]],OR(F1247=28,F1247=29))),1,0),""))</f>
        <v/>
      </c>
      <c r="AI1246" s="1" t="str">
        <f>IF(AND(טבלה1013[[#This Row],[הווסת פעיל?]]=1,B1247=1),1,"")</f>
        <v/>
      </c>
      <c r="AJ1246" s="4" t="str">
        <f>IF(AND(טבלה1013[[#This Row],[הווסת פעיל?]]&lt;&gt;1,B1247&lt;&gt;1,B1247&lt;&gt;""),IF(טבלה1013[[#This Row],[LengthofCycle]]=F1247,1,0),"")</f>
        <v/>
      </c>
      <c r="AK1246" s="4" t="str">
        <f>IF(AND(טבלה1013[[#This Row],[הווסת פעיל?]]&lt;&gt;1,B1247&lt;&gt;1,B1247&lt;&gt;""),IF(OR(טבלה1013[[#This Row],[LengthofCycle]]=F1247,F1247=29),1,0),"")</f>
        <v/>
      </c>
      <c r="AL1246" s="4" t="str">
        <f>IF(AND(טבלה1013[[#This Row],[הווסת פעיל?]]&lt;&gt;1,B1247&lt;&gt;1,B1247&lt;&gt;""),IF(OR(טבלה1013[[#This Row],[LengthofCycle]]=F1247,F1247=29,F1247=28),1,0),"")</f>
        <v/>
      </c>
    </row>
    <row r="1247" spans="1:38" x14ac:dyDescent="0.25">
      <c r="A1247" s="1" t="s">
        <v>158</v>
      </c>
      <c r="B1247" s="1">
        <v>1</v>
      </c>
      <c r="C1247" s="1">
        <v>0</v>
      </c>
      <c r="D1247" s="1">
        <v>1</v>
      </c>
      <c r="E1247" s="1">
        <v>0</v>
      </c>
      <c r="F1247" s="1">
        <v>28</v>
      </c>
      <c r="G1247" s="1">
        <f>טבלה1013[[#This Row],[LengthofCycle]]+1</f>
        <v>29</v>
      </c>
      <c r="H1247" s="1">
        <f>IF(IFERROR(LOOKUP(טבלה1013[[#This Row],[ClientID]],קביעויות[השבוע]),FALSE)=טבלה1013[[#This Row],[ClientID]],1,"")</f>
        <v>1</v>
      </c>
      <c r="I1247" s="1" t="str">
        <f>IF(AND(טבלה1013[[#This Row],[CycleNumber]]&gt;1,OR(B1248="",טבלה1013[[#This Row],[CycleNumber]]&gt;B1246)),IF(OR(AND(טבלה1013[[#This Row],[LengthofCycle]]=28,F1246=28),AND(טבלה1013[[#This Row],[LengthofCycle]]=35,F1246=35)),1,""),"")</f>
        <v/>
      </c>
      <c r="J1247" s="1" t="str">
        <f>IF(AND(טבלה1013[[#This Row],[וסת השבוע]]=1,I1246=1,טבלה1013[[#This Row],[CycleNumber]]&gt;B1246),1,"")</f>
        <v/>
      </c>
      <c r="K1247" s="1" t="str">
        <f>IF(טבלה1013[[#This Row],[CycleNumber]]=1,"",IF(טבלה1013[[#This Row],[וסת השבוע]]=1,0,IF(K1246="","",IF(K1246=0,IF(טבלה1013[[#This Row],[LengthofCycle]]=28,0,1),IF(K1246=1,IF(טבלה1013[[#This Row],[LengthofCycle]]+F1246=28*2,0,2),IF(K1246=2,IF(טבלה1013[[#This Row],[LengthofCycle]]+F1246+F1245=28*3,0,3),""))))))</f>
        <v/>
      </c>
      <c r="L1247" s="1" t="str">
        <f>IF(טבלה1013[[#This Row],[וסת השבוע]]=1,IF(טבלה1013[[#This Row],[וסת השבוע וההפלגה ביחד]]=1,L1246+1,0),IF(AND(טבלה1013[[#This Row],[CycleNumber]]&gt;B1246,טבלה1013[[#This Row],[CycleNumber]]&gt;1),IF(טבלה1013[[#This Row],[וסת השבוע פעיל?]]&lt;&gt;"",L1246+1,""),""))</f>
        <v/>
      </c>
      <c r="M1247" s="1" t="str">
        <f>IF(AND(טבלה1013[[#This Row],[וסת השבוע פעיל?]]&lt;&gt;"",טבלה1013[[#This Row],[CycleNumber]]&lt;B1248,B1248&lt;&gt;"",טבלה1013[[#This Row],[וסת השבוע פעיל?]]&lt;3),IF(K1248=0,IF(AND(טבלה1013[[#This Row],[וסת השבוע פעיל?]]&gt;0,I1248=1),0,1),0),"")</f>
        <v/>
      </c>
      <c r="N1247" s="1" t="str">
        <f t="shared" si="100"/>
        <v/>
      </c>
      <c r="O1247" s="1" t="str">
        <f>IF(AND(טבלה1013[[#This Row],[חיזוי - שבוע]]=1,J1248=1),1,"")</f>
        <v/>
      </c>
      <c r="P1247" s="1" t="str">
        <f>IF(AND(טבלה1013[[#This Row],[חיזוי טוב עם הפלגה?]]=1,טבלה1013[[#This Row],[וסת קבוע אחרון]]&lt;&gt;28,X1246=1),1,"")</f>
        <v/>
      </c>
      <c r="Q1247" s="1" t="str">
        <f>IF(AND(טבלה1013[[#This Row],[וסת השבוע פעיל?]]&lt;3,OR(טבלה1013[[#This Row],[CycleNumber]]&gt;B1248,B1248="")),1,"")</f>
        <v/>
      </c>
      <c r="R1247" s="1">
        <f>IF(טבלה1013[[#This Row],[האישה קבעה וסת שבוע?]]=1,IF(טבלה1013[[#This Row],[וסת השבוע פעיל?]]&lt;3,1,0),"")</f>
        <v>0</v>
      </c>
      <c r="S12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7" s="1" t="str">
        <f t="shared" si="101"/>
        <v/>
      </c>
      <c r="U1247" s="1" t="str">
        <f t="shared" si="102"/>
        <v/>
      </c>
      <c r="V1247" s="1" t="str">
        <f t="shared" si="103"/>
        <v/>
      </c>
      <c r="W1247" s="1" t="str">
        <f>IF(טבלה1013[[#This Row],[3 הפלגות זהות]]="","",IF(טבלה1013[[#This Row],[3 הפלגות זהות]]=1,טבלה1013[[#This Row],[LengthofCycle]],W1246))</f>
        <v/>
      </c>
      <c r="X1247" s="1" t="str">
        <f>IF(טבלה1013[[#This Row],[וסת קבוע אחרון]]="","",IF(OR(טבלה1013[[#This Row],[LengthofCycle]]=טבלה1013[[#This Row],[וסת קבוע אחרון]],F1246=טבלה1013[[#This Row],[וסת קבוע אחרון]],F1245=טבלה1013[[#This Row],[וסת קבוע אחרון]]),1,0))</f>
        <v/>
      </c>
      <c r="Y1247" s="1" t="str">
        <f>IF(OR(טבלה1013[[#This Row],[הווסת פעיל?]]=0,טבלה1013[[#This Row],[הווסת פעיל?]]=""),"",SUM(Y1246,טבלה1013[[#This Row],[הווסת פעיל?]]))</f>
        <v/>
      </c>
      <c r="Z1247" s="1" t="str">
        <f>IF(AND(טבלה1013[[#This Row],[כמה מחזורים עד עקירה]]&lt;&gt;"",Y1248=""),טבלה1013[[#This Row],[כמה מחזורים עד עקירה]],"")</f>
        <v/>
      </c>
      <c r="AA1247" s="1" t="str">
        <f>IF(AND(טבלה1013[[#This Row],[הווסת פעיל?]]=1,טבלה1013[[#This Row],[וסת קבוע אחרון]]&lt;&gt;W1246),טבלה1013[[#This Row],[וסת קבוע אחרון]],"")</f>
        <v/>
      </c>
      <c r="AB1247" s="1" t="str">
        <f>IF(AND(טבלה1013[[#This Row],[הווסת פעיל?]]=1,X1246=0,טבלה1013[[#This Row],[וסת קבוע אחרון]]=W1246),טבלה1013[[#This Row],[וסת קבוע אחרון]],"")</f>
        <v/>
      </c>
      <c r="AC1247" s="1" t="str">
        <f>IF(AND(טבלה1013[[#This Row],[הווסת פעיל?]]=1,X1246=0,טבלה1013[[#This Row],[וסת קבוע אחרון]]&lt;&gt;W1246),1,"")</f>
        <v/>
      </c>
      <c r="AD1247" s="1" t="str">
        <f>IF(AND(טבלה1013[[#This Row],[הווסת פעיל?]]&lt;&gt;"",B1248=1),טבלה1013[[#This Row],[CycleNumber]],"")</f>
        <v/>
      </c>
      <c r="AE1247" s="1" t="str">
        <f>IF(AND(טבלה1013[[#This Row],[הווסת פעיל?]]&lt;&gt;"",X1246=""),טבלה1013[[#This Row],[CycleNumber]],"")</f>
        <v/>
      </c>
      <c r="AF1247" s="1" t="str">
        <f>IF(B1248=1,"",IF(טבלה1013[[#This Row],[הווסת פעיל?]]=1,IF(טבלה1013[[#This Row],[וסת קבוע אחרון]]=F1248,1,0),""))</f>
        <v/>
      </c>
      <c r="AG1247" s="1" t="str">
        <f>IF(B1248=1,"",IF(טבלה1013[[#This Row],[הווסת פעיל?]]=1,IF(OR(טבלה1013[[#This Row],[וסת קבוע אחרון]]=F1248,F1248=טבלה1013[[#This Row],[LengthofCycle]]),1,0),""))</f>
        <v/>
      </c>
      <c r="AH1247" s="1" t="str">
        <f>IF(B1248=1,"",IF(טבלה1013[[#This Row],[הווסת פעיל?]]=1,IF(OR(טבלה1013[[#This Row],[וסת קבוע אחרון]]=F1248,F1248=טבלה1013[[#This Row],[LengthofCycle]],AND(טבלה1013[[#This Row],[LengthofCycle]]&lt;&gt;טבלה1013[[#This Row],[וסת קבוע אחרון]],OR(F1248=28,F1248=29))),1,0),""))</f>
        <v/>
      </c>
      <c r="AI1247" s="1" t="str">
        <f>IF(AND(טבלה1013[[#This Row],[הווסת פעיל?]]=1,B1248=1),1,"")</f>
        <v/>
      </c>
      <c r="AJ1247" s="4">
        <f>IF(AND(טבלה1013[[#This Row],[הווסת פעיל?]]&lt;&gt;1,B1248&lt;&gt;1,B1248&lt;&gt;""),IF(טבלה1013[[#This Row],[LengthofCycle]]=F1248,1,0),"")</f>
        <v>0</v>
      </c>
      <c r="AK1247" s="4">
        <f>IF(AND(טבלה1013[[#This Row],[הווסת פעיל?]]&lt;&gt;1,B1248&lt;&gt;1,B1248&lt;&gt;""),IF(OR(טבלה1013[[#This Row],[LengthofCycle]]=F1248,F1248=29),1,0),"")</f>
        <v>0</v>
      </c>
      <c r="AL1247" s="4">
        <f>IF(AND(טבלה1013[[#This Row],[הווסת פעיל?]]&lt;&gt;1,B1248&lt;&gt;1,B1248&lt;&gt;""),IF(OR(טבלה1013[[#This Row],[LengthofCycle]]=F1248,F1248=29,F1248=28),1,0),"")</f>
        <v>0</v>
      </c>
    </row>
    <row r="1248" spans="1:38" x14ac:dyDescent="0.25">
      <c r="A1248" s="1" t="s">
        <v>158</v>
      </c>
      <c r="B1248" s="1">
        <v>2</v>
      </c>
      <c r="C1248" s="1">
        <v>0</v>
      </c>
      <c r="D1248" s="1">
        <v>1</v>
      </c>
      <c r="E1248" s="1">
        <v>0</v>
      </c>
      <c r="F1248" s="1">
        <v>24</v>
      </c>
      <c r="G1248" s="1">
        <f>טבלה1013[[#This Row],[LengthofCycle]]+1</f>
        <v>25</v>
      </c>
      <c r="H1248" s="1">
        <f>IF(IFERROR(LOOKUP(טבלה1013[[#This Row],[ClientID]],קביעויות[השבוע]),FALSE)=טבלה1013[[#This Row],[ClientID]],1,"")</f>
        <v>1</v>
      </c>
      <c r="I1248" s="1" t="str">
        <f>IF(AND(טבלה1013[[#This Row],[CycleNumber]]&gt;1,OR(B1249="",טבלה1013[[#This Row],[CycleNumber]]&gt;B1247)),IF(OR(AND(טבלה1013[[#This Row],[LengthofCycle]]=28,F1247=28),AND(טבלה1013[[#This Row],[LengthofCycle]]=35,F1247=35)),1,""),"")</f>
        <v/>
      </c>
      <c r="J1248" s="1" t="str">
        <f>IF(AND(טבלה1013[[#This Row],[וסת השבוע]]=1,I1247=1,טבלה1013[[#This Row],[CycleNumber]]&gt;B1247),1,"")</f>
        <v/>
      </c>
      <c r="K1248" s="1" t="str">
        <f>IF(טבלה1013[[#This Row],[CycleNumber]]=1,"",IF(טבלה1013[[#This Row],[וסת השבוע]]=1,0,IF(K1247="","",IF(K1247=0,IF(טבלה1013[[#This Row],[LengthofCycle]]=28,0,1),IF(K1247=1,IF(טבלה1013[[#This Row],[LengthofCycle]]+F1247=28*2,0,2),IF(K1247=2,IF(טבלה1013[[#This Row],[LengthofCycle]]+F1247+F1246=28*3,0,3),""))))))</f>
        <v/>
      </c>
      <c r="L1248" s="1" t="str">
        <f>IF(טבלה1013[[#This Row],[וסת השבוע]]=1,IF(טבלה1013[[#This Row],[וסת השבוע וההפלגה ביחד]]=1,L1247+1,0),IF(AND(טבלה1013[[#This Row],[CycleNumber]]&gt;B1247,טבלה1013[[#This Row],[CycleNumber]]&gt;1),IF(טבלה1013[[#This Row],[וסת השבוע פעיל?]]&lt;&gt;"",L1247+1,""),""))</f>
        <v/>
      </c>
      <c r="M1248" s="1" t="str">
        <f>IF(AND(טבלה1013[[#This Row],[וסת השבוע פעיל?]]&lt;&gt;"",טבלה1013[[#This Row],[CycleNumber]]&lt;B1249,B1249&lt;&gt;"",טבלה1013[[#This Row],[וסת השבוע פעיל?]]&lt;3),IF(K1249=0,IF(AND(טבלה1013[[#This Row],[וסת השבוע פעיל?]]&gt;0,I1249=1),0,1),0),"")</f>
        <v/>
      </c>
      <c r="N1248" s="1" t="str">
        <f t="shared" si="100"/>
        <v/>
      </c>
      <c r="O1248" s="1" t="str">
        <f>IF(AND(טבלה1013[[#This Row],[חיזוי - שבוע]]=1,J1249=1),1,"")</f>
        <v/>
      </c>
      <c r="P1248" s="1" t="str">
        <f>IF(AND(טבלה1013[[#This Row],[חיזוי טוב עם הפלגה?]]=1,טבלה1013[[#This Row],[וסת קבוע אחרון]]&lt;&gt;28,X1247=1),1,"")</f>
        <v/>
      </c>
      <c r="Q1248" s="1" t="str">
        <f>IF(AND(טבלה1013[[#This Row],[וסת השבוע פעיל?]]&lt;3,OR(טבלה1013[[#This Row],[CycleNumber]]&gt;B1249,B1249="")),1,"")</f>
        <v/>
      </c>
      <c r="R1248" s="1">
        <f>IF(טבלה1013[[#This Row],[האישה קבעה וסת שבוע?]]=1,IF(טבלה1013[[#This Row],[וסת השבוע פעיל?]]&lt;3,1,0),"")</f>
        <v>0</v>
      </c>
      <c r="S12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8" s="1" t="str">
        <f t="shared" si="101"/>
        <v/>
      </c>
      <c r="U1248" s="1" t="str">
        <f t="shared" si="102"/>
        <v/>
      </c>
      <c r="V1248" s="1" t="str">
        <f t="shared" si="103"/>
        <v/>
      </c>
      <c r="W1248" s="1" t="str">
        <f>IF(טבלה1013[[#This Row],[3 הפלגות זהות]]="","",IF(טבלה1013[[#This Row],[3 הפלגות זהות]]=1,טבלה1013[[#This Row],[LengthofCycle]],W1247))</f>
        <v/>
      </c>
      <c r="X1248" s="1" t="str">
        <f>IF(טבלה1013[[#This Row],[וסת קבוע אחרון]]="","",IF(OR(טבלה1013[[#This Row],[LengthofCycle]]=טבלה1013[[#This Row],[וסת קבוע אחרון]],F1247=טבלה1013[[#This Row],[וסת קבוע אחרון]],F1246=טבלה1013[[#This Row],[וסת קבוע אחרון]]),1,0))</f>
        <v/>
      </c>
      <c r="Y1248" s="1" t="str">
        <f>IF(OR(טבלה1013[[#This Row],[הווסת פעיל?]]=0,טבלה1013[[#This Row],[הווסת פעיל?]]=""),"",SUM(Y1247,טבלה1013[[#This Row],[הווסת פעיל?]]))</f>
        <v/>
      </c>
      <c r="Z1248" s="1" t="str">
        <f>IF(AND(טבלה1013[[#This Row],[כמה מחזורים עד עקירה]]&lt;&gt;"",Y1249=""),טבלה1013[[#This Row],[כמה מחזורים עד עקירה]],"")</f>
        <v/>
      </c>
      <c r="AA1248" s="1" t="str">
        <f>IF(AND(טבלה1013[[#This Row],[הווסת פעיל?]]=1,טבלה1013[[#This Row],[וסת קבוע אחרון]]&lt;&gt;W1247),טבלה1013[[#This Row],[וסת קבוע אחרון]],"")</f>
        <v/>
      </c>
      <c r="AB1248" s="1" t="str">
        <f>IF(AND(טבלה1013[[#This Row],[הווסת פעיל?]]=1,X1247=0,טבלה1013[[#This Row],[וסת קבוע אחרון]]=W1247),טבלה1013[[#This Row],[וסת קבוע אחרון]],"")</f>
        <v/>
      </c>
      <c r="AC1248" s="1" t="str">
        <f>IF(AND(טבלה1013[[#This Row],[הווסת פעיל?]]=1,X1247=0,טבלה1013[[#This Row],[וסת קבוע אחרון]]&lt;&gt;W1247),1,"")</f>
        <v/>
      </c>
      <c r="AD1248" s="1" t="str">
        <f>IF(AND(טבלה1013[[#This Row],[הווסת פעיל?]]&lt;&gt;"",B1249=1),טבלה1013[[#This Row],[CycleNumber]],"")</f>
        <v/>
      </c>
      <c r="AE1248" s="1" t="str">
        <f>IF(AND(טבלה1013[[#This Row],[הווסת פעיל?]]&lt;&gt;"",X1247=""),טבלה1013[[#This Row],[CycleNumber]],"")</f>
        <v/>
      </c>
      <c r="AF1248" s="1" t="str">
        <f>IF(B1249=1,"",IF(טבלה1013[[#This Row],[הווסת פעיל?]]=1,IF(טבלה1013[[#This Row],[וסת קבוע אחרון]]=F1249,1,0),""))</f>
        <v/>
      </c>
      <c r="AG1248" s="1" t="str">
        <f>IF(B1249=1,"",IF(טבלה1013[[#This Row],[הווסת פעיל?]]=1,IF(OR(טבלה1013[[#This Row],[וסת קבוע אחרון]]=F1249,F1249=טבלה1013[[#This Row],[LengthofCycle]]),1,0),""))</f>
        <v/>
      </c>
      <c r="AH1248" s="1" t="str">
        <f>IF(B1249=1,"",IF(טבלה1013[[#This Row],[הווסת פעיל?]]=1,IF(OR(טבלה1013[[#This Row],[וסת קבוע אחרון]]=F1249,F1249=טבלה1013[[#This Row],[LengthofCycle]],AND(טבלה1013[[#This Row],[LengthofCycle]]&lt;&gt;טבלה1013[[#This Row],[וסת קבוע אחרון]],OR(F1249=28,F1249=29))),1,0),""))</f>
        <v/>
      </c>
      <c r="AI1248" s="1" t="str">
        <f>IF(AND(טבלה1013[[#This Row],[הווסת פעיל?]]=1,B1249=1),1,"")</f>
        <v/>
      </c>
      <c r="AJ1248" s="4">
        <f>IF(AND(טבלה1013[[#This Row],[הווסת פעיל?]]&lt;&gt;1,B1249&lt;&gt;1,B1249&lt;&gt;""),IF(טבלה1013[[#This Row],[LengthofCycle]]=F1249,1,0),"")</f>
        <v>0</v>
      </c>
      <c r="AK1248" s="4">
        <f>IF(AND(טבלה1013[[#This Row],[הווסת פעיל?]]&lt;&gt;1,B1249&lt;&gt;1,B1249&lt;&gt;""),IF(OR(טבלה1013[[#This Row],[LengthofCycle]]=F1249,F1249=29),1,0),"")</f>
        <v>0</v>
      </c>
      <c r="AL1248" s="4">
        <f>IF(AND(טבלה1013[[#This Row],[הווסת פעיל?]]&lt;&gt;1,B1249&lt;&gt;1,B1249&lt;&gt;""),IF(OR(טבלה1013[[#This Row],[LengthofCycle]]=F1249,F1249=29,F1249=28),1,0),"")</f>
        <v>1</v>
      </c>
    </row>
    <row r="1249" spans="1:38" x14ac:dyDescent="0.25">
      <c r="A1249" s="1" t="s">
        <v>158</v>
      </c>
      <c r="B1249" s="1">
        <v>3</v>
      </c>
      <c r="C1249" s="1">
        <v>0</v>
      </c>
      <c r="D1249" s="1">
        <v>1</v>
      </c>
      <c r="E1249" s="1">
        <v>0</v>
      </c>
      <c r="F1249" s="1">
        <v>28</v>
      </c>
      <c r="G1249" s="1">
        <f>טבלה1013[[#This Row],[LengthofCycle]]+1</f>
        <v>29</v>
      </c>
      <c r="H1249" s="1">
        <f>IF(IFERROR(LOOKUP(טבלה1013[[#This Row],[ClientID]],קביעויות[השבוע]),FALSE)=טבלה1013[[#This Row],[ClientID]],1,"")</f>
        <v>1</v>
      </c>
      <c r="I1249" s="1" t="str">
        <f>IF(AND(טבלה1013[[#This Row],[CycleNumber]]&gt;1,OR(B1250="",טבלה1013[[#This Row],[CycleNumber]]&gt;B1248)),IF(OR(AND(טבלה1013[[#This Row],[LengthofCycle]]=28,F1248=28),AND(טבלה1013[[#This Row],[LengthofCycle]]=35,F1248=35)),1,""),"")</f>
        <v/>
      </c>
      <c r="J1249" s="1" t="str">
        <f>IF(AND(טבלה1013[[#This Row],[וסת השבוע]]=1,I1248=1,טבלה1013[[#This Row],[CycleNumber]]&gt;B1248),1,"")</f>
        <v/>
      </c>
      <c r="K1249" s="1" t="str">
        <f>IF(טבלה1013[[#This Row],[CycleNumber]]=1,"",IF(טבלה1013[[#This Row],[וסת השבוע]]=1,0,IF(K1248="","",IF(K1248=0,IF(טבלה1013[[#This Row],[LengthofCycle]]=28,0,1),IF(K1248=1,IF(טבלה1013[[#This Row],[LengthofCycle]]+F1248=28*2,0,2),IF(K1248=2,IF(טבלה1013[[#This Row],[LengthofCycle]]+F1248+F1247=28*3,0,3),""))))))</f>
        <v/>
      </c>
      <c r="L1249" s="1" t="str">
        <f>IF(טבלה1013[[#This Row],[וסת השבוע]]=1,IF(טבלה1013[[#This Row],[וסת השבוע וההפלגה ביחד]]=1,L1248+1,0),IF(AND(טבלה1013[[#This Row],[CycleNumber]]&gt;B1248,טבלה1013[[#This Row],[CycleNumber]]&gt;1),IF(טבלה1013[[#This Row],[וסת השבוע פעיל?]]&lt;&gt;"",L1248+1,""),""))</f>
        <v/>
      </c>
      <c r="M1249" s="1" t="str">
        <f>IF(AND(טבלה1013[[#This Row],[וסת השבוע פעיל?]]&lt;&gt;"",טבלה1013[[#This Row],[CycleNumber]]&lt;B1250,B1250&lt;&gt;"",טבלה1013[[#This Row],[וסת השבוע פעיל?]]&lt;3),IF(K1250=0,IF(AND(טבלה1013[[#This Row],[וסת השבוע פעיל?]]&gt;0,I1250=1),0,1),0),"")</f>
        <v/>
      </c>
      <c r="N1249" s="1" t="str">
        <f t="shared" si="100"/>
        <v/>
      </c>
      <c r="O1249" s="1" t="str">
        <f>IF(AND(טבלה1013[[#This Row],[חיזוי - שבוע]]=1,J1250=1),1,"")</f>
        <v/>
      </c>
      <c r="P1249" s="1" t="str">
        <f>IF(AND(טבלה1013[[#This Row],[חיזוי טוב עם הפלגה?]]=1,טבלה1013[[#This Row],[וסת קבוע אחרון]]&lt;&gt;28,X1248=1),1,"")</f>
        <v/>
      </c>
      <c r="Q1249" s="1" t="str">
        <f>IF(AND(טבלה1013[[#This Row],[וסת השבוע פעיל?]]&lt;3,OR(טבלה1013[[#This Row],[CycleNumber]]&gt;B1250,B1250="")),1,"")</f>
        <v/>
      </c>
      <c r="R1249" s="1">
        <f>IF(טבלה1013[[#This Row],[האישה קבעה וסת שבוע?]]=1,IF(טבלה1013[[#This Row],[וסת השבוע פעיל?]]&lt;3,1,0),"")</f>
        <v>0</v>
      </c>
      <c r="S12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49" s="1">
        <f t="shared" si="101"/>
        <v>0</v>
      </c>
      <c r="U1249" s="1" t="str">
        <f t="shared" si="102"/>
        <v/>
      </c>
      <c r="V1249" s="1" t="str">
        <f t="shared" si="103"/>
        <v/>
      </c>
      <c r="W1249" s="1" t="str">
        <f>IF(טבלה1013[[#This Row],[3 הפלגות זהות]]="","",IF(טבלה1013[[#This Row],[3 הפלגות זהות]]=1,טבלה1013[[#This Row],[LengthofCycle]],W1248))</f>
        <v/>
      </c>
      <c r="X1249" s="1" t="str">
        <f>IF(טבלה1013[[#This Row],[וסת קבוע אחרון]]="","",IF(OR(טבלה1013[[#This Row],[LengthofCycle]]=טבלה1013[[#This Row],[וסת קבוע אחרון]],F1248=טבלה1013[[#This Row],[וסת קבוע אחרון]],F1247=טבלה1013[[#This Row],[וסת קבוע אחרון]]),1,0))</f>
        <v/>
      </c>
      <c r="Y1249" s="1" t="str">
        <f>IF(OR(טבלה1013[[#This Row],[הווסת פעיל?]]=0,טבלה1013[[#This Row],[הווסת פעיל?]]=""),"",SUM(Y1248,טבלה1013[[#This Row],[הווסת פעיל?]]))</f>
        <v/>
      </c>
      <c r="Z1249" s="1" t="str">
        <f>IF(AND(טבלה1013[[#This Row],[כמה מחזורים עד עקירה]]&lt;&gt;"",Y1250=""),טבלה1013[[#This Row],[כמה מחזורים עד עקירה]],"")</f>
        <v/>
      </c>
      <c r="AA1249" s="1" t="str">
        <f>IF(AND(טבלה1013[[#This Row],[הווסת פעיל?]]=1,טבלה1013[[#This Row],[וסת קבוע אחרון]]&lt;&gt;W1248),טבלה1013[[#This Row],[וסת קבוע אחרון]],"")</f>
        <v/>
      </c>
      <c r="AB1249" s="1" t="str">
        <f>IF(AND(טבלה1013[[#This Row],[הווסת פעיל?]]=1,X1248=0,טבלה1013[[#This Row],[וסת קבוע אחרון]]=W1248),טבלה1013[[#This Row],[וסת קבוע אחרון]],"")</f>
        <v/>
      </c>
      <c r="AC1249" s="1" t="str">
        <f>IF(AND(טבלה1013[[#This Row],[הווסת פעיל?]]=1,X1248=0,טבלה1013[[#This Row],[וסת קבוע אחרון]]&lt;&gt;W1248),1,"")</f>
        <v/>
      </c>
      <c r="AD1249" s="1" t="str">
        <f>IF(AND(טבלה1013[[#This Row],[הווסת פעיל?]]&lt;&gt;"",B1250=1),טבלה1013[[#This Row],[CycleNumber]],"")</f>
        <v/>
      </c>
      <c r="AE1249" s="1" t="str">
        <f>IF(AND(טבלה1013[[#This Row],[הווסת פעיל?]]&lt;&gt;"",X1248=""),טבלה1013[[#This Row],[CycleNumber]],"")</f>
        <v/>
      </c>
      <c r="AF1249" s="1" t="str">
        <f>IF(B1250=1,"",IF(טבלה1013[[#This Row],[הווסת פעיל?]]=1,IF(טבלה1013[[#This Row],[וסת קבוע אחרון]]=F1250,1,0),""))</f>
        <v/>
      </c>
      <c r="AG1249" s="1" t="str">
        <f>IF(B1250=1,"",IF(טבלה1013[[#This Row],[הווסת פעיל?]]=1,IF(OR(טבלה1013[[#This Row],[וסת קבוע אחרון]]=F1250,F1250=טבלה1013[[#This Row],[LengthofCycle]]),1,0),""))</f>
        <v/>
      </c>
      <c r="AH1249" s="1" t="str">
        <f>IF(B1250=1,"",IF(טבלה1013[[#This Row],[הווסת פעיל?]]=1,IF(OR(טבלה1013[[#This Row],[וסת קבוע אחרון]]=F1250,F1250=טבלה1013[[#This Row],[LengthofCycle]],AND(טבלה1013[[#This Row],[LengthofCycle]]&lt;&gt;טבלה1013[[#This Row],[וסת קבוע אחרון]],OR(F1250=28,F1250=29))),1,0),""))</f>
        <v/>
      </c>
      <c r="AI1249" s="1" t="str">
        <f>IF(AND(טבלה1013[[#This Row],[הווסת פעיל?]]=1,B1250=1),1,"")</f>
        <v/>
      </c>
      <c r="AJ1249" s="4">
        <f>IF(AND(טבלה1013[[#This Row],[הווסת פעיל?]]&lt;&gt;1,B1250&lt;&gt;1,B1250&lt;&gt;""),IF(טבלה1013[[#This Row],[LengthofCycle]]=F1250,1,0),"")</f>
        <v>0</v>
      </c>
      <c r="AK1249" s="4">
        <f>IF(AND(טבלה1013[[#This Row],[הווסת פעיל?]]&lt;&gt;1,B1250&lt;&gt;1,B1250&lt;&gt;""),IF(OR(טבלה1013[[#This Row],[LengthofCycle]]=F1250,F1250=29),1,0),"")</f>
        <v>0</v>
      </c>
      <c r="AL1249" s="4">
        <f>IF(AND(טבלה1013[[#This Row],[הווסת פעיל?]]&lt;&gt;1,B1250&lt;&gt;1,B1250&lt;&gt;""),IF(OR(טבלה1013[[#This Row],[LengthofCycle]]=F1250,F1250=29,F1250=28),1,0),"")</f>
        <v>0</v>
      </c>
    </row>
    <row r="1250" spans="1:38" x14ac:dyDescent="0.25">
      <c r="A1250" s="1" t="s">
        <v>158</v>
      </c>
      <c r="B1250" s="1">
        <v>4</v>
      </c>
      <c r="C1250" s="1">
        <v>0</v>
      </c>
      <c r="D1250" s="1">
        <v>1</v>
      </c>
      <c r="E1250" s="1">
        <v>0</v>
      </c>
      <c r="F1250" s="1">
        <v>25</v>
      </c>
      <c r="G1250" s="1">
        <f>טבלה1013[[#This Row],[LengthofCycle]]+1</f>
        <v>26</v>
      </c>
      <c r="H1250" s="1">
        <f>IF(IFERROR(LOOKUP(טבלה1013[[#This Row],[ClientID]],קביעויות[השבוע]),FALSE)=טבלה1013[[#This Row],[ClientID]],1,"")</f>
        <v>1</v>
      </c>
      <c r="I1250" s="1" t="str">
        <f>IF(AND(טבלה1013[[#This Row],[CycleNumber]]&gt;1,OR(B1251="",טבלה1013[[#This Row],[CycleNumber]]&gt;B1249)),IF(OR(AND(טבלה1013[[#This Row],[LengthofCycle]]=28,F1249=28),AND(טבלה1013[[#This Row],[LengthofCycle]]=35,F1249=35)),1,""),"")</f>
        <v/>
      </c>
      <c r="J1250" s="1" t="str">
        <f>IF(AND(טבלה1013[[#This Row],[וסת השבוע]]=1,I1249=1,טבלה1013[[#This Row],[CycleNumber]]&gt;B1249),1,"")</f>
        <v/>
      </c>
      <c r="K1250" s="1" t="str">
        <f>IF(טבלה1013[[#This Row],[CycleNumber]]=1,"",IF(טבלה1013[[#This Row],[וסת השבוע]]=1,0,IF(K1249="","",IF(K1249=0,IF(טבלה1013[[#This Row],[LengthofCycle]]=28,0,1),IF(K1249=1,IF(טבלה1013[[#This Row],[LengthofCycle]]+F1249=28*2,0,2),IF(K1249=2,IF(טבלה1013[[#This Row],[LengthofCycle]]+F1249+F1248=28*3,0,3),""))))))</f>
        <v/>
      </c>
      <c r="L1250" s="1" t="str">
        <f>IF(טבלה1013[[#This Row],[וסת השבוע]]=1,IF(טבלה1013[[#This Row],[וסת השבוע וההפלגה ביחד]]=1,L1249+1,0),IF(AND(טבלה1013[[#This Row],[CycleNumber]]&gt;B1249,טבלה1013[[#This Row],[CycleNumber]]&gt;1),IF(טבלה1013[[#This Row],[וסת השבוע פעיל?]]&lt;&gt;"",L1249+1,""),""))</f>
        <v/>
      </c>
      <c r="M1250" s="1" t="str">
        <f>IF(AND(טבלה1013[[#This Row],[וסת השבוע פעיל?]]&lt;&gt;"",טבלה1013[[#This Row],[CycleNumber]]&lt;B1251,B1251&lt;&gt;"",טבלה1013[[#This Row],[וסת השבוע פעיל?]]&lt;3),IF(K1251=0,IF(AND(טבלה1013[[#This Row],[וסת השבוע פעיל?]]&gt;0,I1251=1),0,1),0),"")</f>
        <v/>
      </c>
      <c r="N1250" s="1" t="str">
        <f t="shared" si="100"/>
        <v/>
      </c>
      <c r="O1250" s="1" t="str">
        <f>IF(AND(טבלה1013[[#This Row],[חיזוי - שבוע]]=1,J1251=1),1,"")</f>
        <v/>
      </c>
      <c r="P1250" s="1" t="str">
        <f>IF(AND(טבלה1013[[#This Row],[חיזוי טוב עם הפלגה?]]=1,טבלה1013[[#This Row],[וסת קבוע אחרון]]&lt;&gt;28,X1249=1),1,"")</f>
        <v/>
      </c>
      <c r="Q1250" s="1" t="str">
        <f>IF(AND(טבלה1013[[#This Row],[וסת השבוע פעיל?]]&lt;3,OR(טבלה1013[[#This Row],[CycleNumber]]&gt;B1251,B1251="")),1,"")</f>
        <v/>
      </c>
      <c r="R1250" s="1">
        <f>IF(טבלה1013[[#This Row],[האישה קבעה וסת שבוע?]]=1,IF(טבלה1013[[#This Row],[וסת השבוע פעיל?]]&lt;3,1,0),"")</f>
        <v>0</v>
      </c>
      <c r="S12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0" s="1">
        <f t="shared" si="101"/>
        <v>0</v>
      </c>
      <c r="U1250" s="1">
        <f t="shared" si="102"/>
        <v>0</v>
      </c>
      <c r="V1250" s="1" t="str">
        <f t="shared" si="103"/>
        <v/>
      </c>
      <c r="W1250" s="1" t="str">
        <f>IF(טבלה1013[[#This Row],[3 הפלגות זהות]]="","",IF(טבלה1013[[#This Row],[3 הפלגות זהות]]=1,טבלה1013[[#This Row],[LengthofCycle]],W1249))</f>
        <v/>
      </c>
      <c r="X1250" s="1" t="str">
        <f>IF(טבלה1013[[#This Row],[וסת קבוע אחרון]]="","",IF(OR(טבלה1013[[#This Row],[LengthofCycle]]=טבלה1013[[#This Row],[וסת קבוע אחרון]],F1249=טבלה1013[[#This Row],[וסת קבוע אחרון]],F1248=טבלה1013[[#This Row],[וסת קבוע אחרון]]),1,0))</f>
        <v/>
      </c>
      <c r="Y1250" s="1" t="str">
        <f>IF(OR(טבלה1013[[#This Row],[הווסת פעיל?]]=0,טבלה1013[[#This Row],[הווסת פעיל?]]=""),"",SUM(Y1249,טבלה1013[[#This Row],[הווסת פעיל?]]))</f>
        <v/>
      </c>
      <c r="Z1250" s="1" t="str">
        <f>IF(AND(טבלה1013[[#This Row],[כמה מחזורים עד עקירה]]&lt;&gt;"",Y1251=""),טבלה1013[[#This Row],[כמה מחזורים עד עקירה]],"")</f>
        <v/>
      </c>
      <c r="AA1250" s="1" t="str">
        <f>IF(AND(טבלה1013[[#This Row],[הווסת פעיל?]]=1,טבלה1013[[#This Row],[וסת קבוע אחרון]]&lt;&gt;W1249),טבלה1013[[#This Row],[וסת קבוע אחרון]],"")</f>
        <v/>
      </c>
      <c r="AB1250" s="1" t="str">
        <f>IF(AND(טבלה1013[[#This Row],[הווסת פעיל?]]=1,X1249=0,טבלה1013[[#This Row],[וסת קבוע אחרון]]=W1249),טבלה1013[[#This Row],[וסת קבוע אחרון]],"")</f>
        <v/>
      </c>
      <c r="AC1250" s="1" t="str">
        <f>IF(AND(טבלה1013[[#This Row],[הווסת פעיל?]]=1,X1249=0,טבלה1013[[#This Row],[וסת קבוע אחרון]]&lt;&gt;W1249),1,"")</f>
        <v/>
      </c>
      <c r="AD1250" s="1" t="str">
        <f>IF(AND(טבלה1013[[#This Row],[הווסת פעיל?]]&lt;&gt;"",B1251=1),טבלה1013[[#This Row],[CycleNumber]],"")</f>
        <v/>
      </c>
      <c r="AE1250" s="1" t="str">
        <f>IF(AND(טבלה1013[[#This Row],[הווסת פעיל?]]&lt;&gt;"",X1249=""),טבלה1013[[#This Row],[CycleNumber]],"")</f>
        <v/>
      </c>
      <c r="AF1250" s="1" t="str">
        <f>IF(B1251=1,"",IF(טבלה1013[[#This Row],[הווסת פעיל?]]=1,IF(טבלה1013[[#This Row],[וסת קבוע אחרון]]=F1251,1,0),""))</f>
        <v/>
      </c>
      <c r="AG1250" s="1" t="str">
        <f>IF(B1251=1,"",IF(טבלה1013[[#This Row],[הווסת פעיל?]]=1,IF(OR(טבלה1013[[#This Row],[וסת קבוע אחרון]]=F1251,F1251=טבלה1013[[#This Row],[LengthofCycle]]),1,0),""))</f>
        <v/>
      </c>
      <c r="AH1250" s="1" t="str">
        <f>IF(B1251=1,"",IF(טבלה1013[[#This Row],[הווסת פעיל?]]=1,IF(OR(טבלה1013[[#This Row],[וסת קבוע אחרון]]=F1251,F1251=טבלה1013[[#This Row],[LengthofCycle]],AND(טבלה1013[[#This Row],[LengthofCycle]]&lt;&gt;טבלה1013[[#This Row],[וסת קבוע אחרון]],OR(F1251=28,F1251=29))),1,0),""))</f>
        <v/>
      </c>
      <c r="AI1250" s="1" t="str">
        <f>IF(AND(טבלה1013[[#This Row],[הווסת פעיל?]]=1,B1251=1),1,"")</f>
        <v/>
      </c>
      <c r="AJ1250" s="4">
        <f>IF(AND(טבלה1013[[#This Row],[הווסת פעיל?]]&lt;&gt;1,B1251&lt;&gt;1,B1251&lt;&gt;""),IF(טבלה1013[[#This Row],[LengthofCycle]]=F1251,1,0),"")</f>
        <v>0</v>
      </c>
      <c r="AK1250" s="4">
        <f>IF(AND(טבלה1013[[#This Row],[הווסת פעיל?]]&lt;&gt;1,B1251&lt;&gt;1,B1251&lt;&gt;""),IF(OR(טבלה1013[[#This Row],[LengthofCycle]]=F1251,F1251=29),1,0),"")</f>
        <v>0</v>
      </c>
      <c r="AL1250" s="4">
        <f>IF(AND(טבלה1013[[#This Row],[הווסת פעיל?]]&lt;&gt;1,B1251&lt;&gt;1,B1251&lt;&gt;""),IF(OR(טבלה1013[[#This Row],[LengthofCycle]]=F1251,F1251=29,F1251=28),1,0),"")</f>
        <v>0</v>
      </c>
    </row>
    <row r="1251" spans="1:38" x14ac:dyDescent="0.25">
      <c r="A1251" s="1" t="s">
        <v>158</v>
      </c>
      <c r="B1251" s="1">
        <v>5</v>
      </c>
      <c r="C1251" s="1">
        <v>0</v>
      </c>
      <c r="D1251" s="1">
        <v>1</v>
      </c>
      <c r="E1251" s="1">
        <v>0</v>
      </c>
      <c r="F1251" s="1">
        <v>27</v>
      </c>
      <c r="G1251" s="1">
        <f>טבלה1013[[#This Row],[LengthofCycle]]+1</f>
        <v>28</v>
      </c>
      <c r="H1251" s="1">
        <f>IF(IFERROR(LOOKUP(טבלה1013[[#This Row],[ClientID]],קביעויות[השבוע]),FALSE)=טבלה1013[[#This Row],[ClientID]],1,"")</f>
        <v>1</v>
      </c>
      <c r="I1251" s="1" t="str">
        <f>IF(AND(טבלה1013[[#This Row],[CycleNumber]]&gt;1,OR(B1252="",טבלה1013[[#This Row],[CycleNumber]]&gt;B1250)),IF(OR(AND(טבלה1013[[#This Row],[LengthofCycle]]=28,F1250=28),AND(טבלה1013[[#This Row],[LengthofCycle]]=35,F1250=35)),1,""),"")</f>
        <v/>
      </c>
      <c r="J1251" s="1" t="str">
        <f>IF(AND(טבלה1013[[#This Row],[וסת השבוע]]=1,I1250=1,טבלה1013[[#This Row],[CycleNumber]]&gt;B1250),1,"")</f>
        <v/>
      </c>
      <c r="K1251" s="1" t="str">
        <f>IF(טבלה1013[[#This Row],[CycleNumber]]=1,"",IF(טבלה1013[[#This Row],[וסת השבוע]]=1,0,IF(K1250="","",IF(K1250=0,IF(טבלה1013[[#This Row],[LengthofCycle]]=28,0,1),IF(K1250=1,IF(טבלה1013[[#This Row],[LengthofCycle]]+F1250=28*2,0,2),IF(K1250=2,IF(טבלה1013[[#This Row],[LengthofCycle]]+F1250+F1249=28*3,0,3),""))))))</f>
        <v/>
      </c>
      <c r="L1251" s="1" t="str">
        <f>IF(טבלה1013[[#This Row],[וסת השבוע]]=1,IF(טבלה1013[[#This Row],[וסת השבוע וההפלגה ביחד]]=1,L1250+1,0),IF(AND(טבלה1013[[#This Row],[CycleNumber]]&gt;B1250,טבלה1013[[#This Row],[CycleNumber]]&gt;1),IF(טבלה1013[[#This Row],[וסת השבוע פעיל?]]&lt;&gt;"",L1250+1,""),""))</f>
        <v/>
      </c>
      <c r="M1251" s="1" t="str">
        <f>IF(AND(טבלה1013[[#This Row],[וסת השבוע פעיל?]]&lt;&gt;"",טבלה1013[[#This Row],[CycleNumber]]&lt;B1252,B1252&lt;&gt;"",טבלה1013[[#This Row],[וסת השבוע פעיל?]]&lt;3),IF(K1252=0,IF(AND(טבלה1013[[#This Row],[וסת השבוע פעיל?]]&gt;0,I1252=1),0,1),0),"")</f>
        <v/>
      </c>
      <c r="N1251" s="1" t="str">
        <f t="shared" si="100"/>
        <v/>
      </c>
      <c r="O1251" s="1" t="str">
        <f>IF(AND(טבלה1013[[#This Row],[חיזוי - שבוע]]=1,J1252=1),1,"")</f>
        <v/>
      </c>
      <c r="P1251" s="1" t="str">
        <f>IF(AND(טבלה1013[[#This Row],[חיזוי טוב עם הפלגה?]]=1,טבלה1013[[#This Row],[וסת קבוע אחרון]]&lt;&gt;28,X1250=1),1,"")</f>
        <v/>
      </c>
      <c r="Q1251" s="1" t="str">
        <f>IF(AND(טבלה1013[[#This Row],[וסת השבוע פעיל?]]&lt;3,OR(טבלה1013[[#This Row],[CycleNumber]]&gt;B1252,B1252="")),1,"")</f>
        <v/>
      </c>
      <c r="R1251" s="1">
        <f>IF(טבלה1013[[#This Row],[האישה קבעה וסת שבוע?]]=1,IF(טבלה1013[[#This Row],[וסת השבוע פעיל?]]&lt;3,1,0),"")</f>
        <v>0</v>
      </c>
      <c r="S12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1" s="1">
        <f t="shared" si="101"/>
        <v>0</v>
      </c>
      <c r="U1251" s="1">
        <f t="shared" si="102"/>
        <v>0</v>
      </c>
      <c r="V1251" s="1">
        <f t="shared" si="103"/>
        <v>0</v>
      </c>
      <c r="W1251" s="1" t="str">
        <f>IF(טבלה1013[[#This Row],[3 הפלגות זהות]]="","",IF(טבלה1013[[#This Row],[3 הפלגות זהות]]=1,טבלה1013[[#This Row],[LengthofCycle]],W1250))</f>
        <v/>
      </c>
      <c r="X1251" s="1" t="str">
        <f>IF(טבלה1013[[#This Row],[וסת קבוע אחרון]]="","",IF(OR(טבלה1013[[#This Row],[LengthofCycle]]=טבלה1013[[#This Row],[וסת קבוע אחרון]],F1250=טבלה1013[[#This Row],[וסת קבוע אחרון]],F1249=טבלה1013[[#This Row],[וסת קבוע אחרון]]),1,0))</f>
        <v/>
      </c>
      <c r="Y1251" s="1" t="str">
        <f>IF(OR(טבלה1013[[#This Row],[הווסת פעיל?]]=0,טבלה1013[[#This Row],[הווסת פעיל?]]=""),"",SUM(Y1250,טבלה1013[[#This Row],[הווסת פעיל?]]))</f>
        <v/>
      </c>
      <c r="Z1251" s="1" t="str">
        <f>IF(AND(טבלה1013[[#This Row],[כמה מחזורים עד עקירה]]&lt;&gt;"",Y1252=""),טבלה1013[[#This Row],[כמה מחזורים עד עקירה]],"")</f>
        <v/>
      </c>
      <c r="AA1251" s="1" t="str">
        <f>IF(AND(טבלה1013[[#This Row],[הווסת פעיל?]]=1,טבלה1013[[#This Row],[וסת קבוע אחרון]]&lt;&gt;W1250),טבלה1013[[#This Row],[וסת קבוע אחרון]],"")</f>
        <v/>
      </c>
      <c r="AB1251" s="1" t="str">
        <f>IF(AND(טבלה1013[[#This Row],[הווסת פעיל?]]=1,X1250=0,טבלה1013[[#This Row],[וסת קבוע אחרון]]=W1250),טבלה1013[[#This Row],[וסת קבוע אחרון]],"")</f>
        <v/>
      </c>
      <c r="AC1251" s="1" t="str">
        <f>IF(AND(טבלה1013[[#This Row],[הווסת פעיל?]]=1,X1250=0,טבלה1013[[#This Row],[וסת קבוע אחרון]]&lt;&gt;W1250),1,"")</f>
        <v/>
      </c>
      <c r="AD1251" s="1" t="str">
        <f>IF(AND(טבלה1013[[#This Row],[הווסת פעיל?]]&lt;&gt;"",B1252=1),טבלה1013[[#This Row],[CycleNumber]],"")</f>
        <v/>
      </c>
      <c r="AE1251" s="1" t="str">
        <f>IF(AND(טבלה1013[[#This Row],[הווסת פעיל?]]&lt;&gt;"",X1250=""),טבלה1013[[#This Row],[CycleNumber]],"")</f>
        <v/>
      </c>
      <c r="AF1251" s="1" t="str">
        <f>IF(B1252=1,"",IF(טבלה1013[[#This Row],[הווסת פעיל?]]=1,IF(טבלה1013[[#This Row],[וסת קבוע אחרון]]=F1252,1,0),""))</f>
        <v/>
      </c>
      <c r="AG1251" s="1" t="str">
        <f>IF(B1252=1,"",IF(טבלה1013[[#This Row],[הווסת פעיל?]]=1,IF(OR(טבלה1013[[#This Row],[וסת קבוע אחרון]]=F1252,F1252=טבלה1013[[#This Row],[LengthofCycle]]),1,0),""))</f>
        <v/>
      </c>
      <c r="AH1251" s="1" t="str">
        <f>IF(B1252=1,"",IF(טבלה1013[[#This Row],[הווסת פעיל?]]=1,IF(OR(טבלה1013[[#This Row],[וסת קבוע אחרון]]=F1252,F1252=טבלה1013[[#This Row],[LengthofCycle]],AND(טבלה1013[[#This Row],[LengthofCycle]]&lt;&gt;טבלה1013[[#This Row],[וסת קבוע אחרון]],OR(F1252=28,F1252=29))),1,0),""))</f>
        <v/>
      </c>
      <c r="AI1251" s="1" t="str">
        <f>IF(AND(טבלה1013[[#This Row],[הווסת פעיל?]]=1,B1252=1),1,"")</f>
        <v/>
      </c>
      <c r="AJ1251" s="4">
        <f>IF(AND(טבלה1013[[#This Row],[הווסת פעיל?]]&lt;&gt;1,B1252&lt;&gt;1,B1252&lt;&gt;""),IF(טבלה1013[[#This Row],[LengthofCycle]]=F1252,1,0),"")</f>
        <v>0</v>
      </c>
      <c r="AK1251" s="4">
        <f>IF(AND(טבלה1013[[#This Row],[הווסת פעיל?]]&lt;&gt;1,B1252&lt;&gt;1,B1252&lt;&gt;""),IF(OR(טבלה1013[[#This Row],[LengthofCycle]]=F1252,F1252=29),1,0),"")</f>
        <v>1</v>
      </c>
      <c r="AL1251" s="4">
        <f>IF(AND(טבלה1013[[#This Row],[הווסת פעיל?]]&lt;&gt;1,B1252&lt;&gt;1,B1252&lt;&gt;""),IF(OR(טבלה1013[[#This Row],[LengthofCycle]]=F1252,F1252=29,F1252=28),1,0),"")</f>
        <v>1</v>
      </c>
    </row>
    <row r="1252" spans="1:38" x14ac:dyDescent="0.25">
      <c r="A1252" s="1" t="s">
        <v>158</v>
      </c>
      <c r="B1252" s="1">
        <v>6</v>
      </c>
      <c r="C1252" s="1">
        <v>0</v>
      </c>
      <c r="D1252" s="1">
        <v>1</v>
      </c>
      <c r="E1252" s="1">
        <v>0</v>
      </c>
      <c r="F1252" s="1">
        <v>29</v>
      </c>
      <c r="G1252" s="1">
        <f>טבלה1013[[#This Row],[LengthofCycle]]+1</f>
        <v>30</v>
      </c>
      <c r="H1252" s="1">
        <f>IF(IFERROR(LOOKUP(טבלה1013[[#This Row],[ClientID]],קביעויות[השבוע]),FALSE)=טבלה1013[[#This Row],[ClientID]],1,"")</f>
        <v>1</v>
      </c>
      <c r="I1252" s="1" t="str">
        <f>IF(AND(טבלה1013[[#This Row],[CycleNumber]]&gt;1,OR(B1253="",טבלה1013[[#This Row],[CycleNumber]]&gt;B1251)),IF(OR(AND(טבלה1013[[#This Row],[LengthofCycle]]=28,F1251=28),AND(טבלה1013[[#This Row],[LengthofCycle]]=35,F1251=35)),1,""),"")</f>
        <v/>
      </c>
      <c r="J1252" s="1" t="str">
        <f>IF(AND(טבלה1013[[#This Row],[וסת השבוע]]=1,I1251=1,טבלה1013[[#This Row],[CycleNumber]]&gt;B1251),1,"")</f>
        <v/>
      </c>
      <c r="K1252" s="1" t="str">
        <f>IF(טבלה1013[[#This Row],[CycleNumber]]=1,"",IF(טבלה1013[[#This Row],[וסת השבוע]]=1,0,IF(K1251="","",IF(K1251=0,IF(טבלה1013[[#This Row],[LengthofCycle]]=28,0,1),IF(K1251=1,IF(טבלה1013[[#This Row],[LengthofCycle]]+F1251=28*2,0,2),IF(K1251=2,IF(טבלה1013[[#This Row],[LengthofCycle]]+F1251+F1250=28*3,0,3),""))))))</f>
        <v/>
      </c>
      <c r="L1252" s="1" t="str">
        <f>IF(טבלה1013[[#This Row],[וסת השבוע]]=1,IF(טבלה1013[[#This Row],[וסת השבוע וההפלגה ביחד]]=1,L1251+1,0),IF(AND(טבלה1013[[#This Row],[CycleNumber]]&gt;B1251,טבלה1013[[#This Row],[CycleNumber]]&gt;1),IF(טבלה1013[[#This Row],[וסת השבוע פעיל?]]&lt;&gt;"",L1251+1,""),""))</f>
        <v/>
      </c>
      <c r="M1252" s="1" t="str">
        <f>IF(AND(טבלה1013[[#This Row],[וסת השבוע פעיל?]]&lt;&gt;"",טבלה1013[[#This Row],[CycleNumber]]&lt;B1253,B1253&lt;&gt;"",טבלה1013[[#This Row],[וסת השבוע פעיל?]]&lt;3),IF(K1253=0,IF(AND(טבלה1013[[#This Row],[וסת השבוע פעיל?]]&gt;0,I1253=1),0,1),0),"")</f>
        <v/>
      </c>
      <c r="N1252" s="1" t="str">
        <f t="shared" si="100"/>
        <v/>
      </c>
      <c r="O1252" s="1" t="str">
        <f>IF(AND(טבלה1013[[#This Row],[חיזוי - שבוע]]=1,J1253=1),1,"")</f>
        <v/>
      </c>
      <c r="P1252" s="1" t="str">
        <f>IF(AND(טבלה1013[[#This Row],[חיזוי טוב עם הפלגה?]]=1,טבלה1013[[#This Row],[וסת קבוע אחרון]]&lt;&gt;28,X1251=1),1,"")</f>
        <v/>
      </c>
      <c r="Q1252" s="1" t="str">
        <f>IF(AND(טבלה1013[[#This Row],[וסת השבוע פעיל?]]&lt;3,OR(טבלה1013[[#This Row],[CycleNumber]]&gt;B1253,B1253="")),1,"")</f>
        <v/>
      </c>
      <c r="R1252" s="1">
        <f>IF(טבלה1013[[#This Row],[האישה קבעה וסת שבוע?]]=1,IF(טבלה1013[[#This Row],[וסת השבוע פעיל?]]&lt;3,1,0),"")</f>
        <v>0</v>
      </c>
      <c r="S12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2" s="1">
        <f t="shared" si="101"/>
        <v>0</v>
      </c>
      <c r="U1252" s="1">
        <f t="shared" si="102"/>
        <v>0</v>
      </c>
      <c r="V1252" s="1">
        <f t="shared" si="103"/>
        <v>0</v>
      </c>
      <c r="W1252" s="1" t="str">
        <f>IF(טבלה1013[[#This Row],[3 הפלגות זהות]]="","",IF(טבלה1013[[#This Row],[3 הפלגות זהות]]=1,טבלה1013[[#This Row],[LengthofCycle]],W1251))</f>
        <v/>
      </c>
      <c r="X1252" s="1" t="str">
        <f>IF(טבלה1013[[#This Row],[וסת קבוע אחרון]]="","",IF(OR(טבלה1013[[#This Row],[LengthofCycle]]=טבלה1013[[#This Row],[וסת קבוע אחרון]],F1251=טבלה1013[[#This Row],[וסת קבוע אחרון]],F1250=טבלה1013[[#This Row],[וסת קבוע אחרון]]),1,0))</f>
        <v/>
      </c>
      <c r="Y1252" s="1" t="str">
        <f>IF(OR(טבלה1013[[#This Row],[הווסת פעיל?]]=0,טבלה1013[[#This Row],[הווסת פעיל?]]=""),"",SUM(Y1251,טבלה1013[[#This Row],[הווסת פעיל?]]))</f>
        <v/>
      </c>
      <c r="Z1252" s="1" t="str">
        <f>IF(AND(טבלה1013[[#This Row],[כמה מחזורים עד עקירה]]&lt;&gt;"",Y1253=""),טבלה1013[[#This Row],[כמה מחזורים עד עקירה]],"")</f>
        <v/>
      </c>
      <c r="AA1252" s="1" t="str">
        <f>IF(AND(טבלה1013[[#This Row],[הווסת פעיל?]]=1,טבלה1013[[#This Row],[וסת קבוע אחרון]]&lt;&gt;W1251),טבלה1013[[#This Row],[וסת קבוע אחרון]],"")</f>
        <v/>
      </c>
      <c r="AB1252" s="1" t="str">
        <f>IF(AND(טבלה1013[[#This Row],[הווסת פעיל?]]=1,X1251=0,טבלה1013[[#This Row],[וסת קבוע אחרון]]=W1251),טבלה1013[[#This Row],[וסת קבוע אחרון]],"")</f>
        <v/>
      </c>
      <c r="AC1252" s="1" t="str">
        <f>IF(AND(טבלה1013[[#This Row],[הווסת פעיל?]]=1,X1251=0,טבלה1013[[#This Row],[וסת קבוע אחרון]]&lt;&gt;W1251),1,"")</f>
        <v/>
      </c>
      <c r="AD1252" s="1" t="str">
        <f>IF(AND(טבלה1013[[#This Row],[הווסת פעיל?]]&lt;&gt;"",B1253=1),טבלה1013[[#This Row],[CycleNumber]],"")</f>
        <v/>
      </c>
      <c r="AE1252" s="1" t="str">
        <f>IF(AND(טבלה1013[[#This Row],[הווסת פעיל?]]&lt;&gt;"",X1251=""),טבלה1013[[#This Row],[CycleNumber]],"")</f>
        <v/>
      </c>
      <c r="AF1252" s="1" t="str">
        <f>IF(B1253=1,"",IF(טבלה1013[[#This Row],[הווסת פעיל?]]=1,IF(טבלה1013[[#This Row],[וסת קבוע אחרון]]=F1253,1,0),""))</f>
        <v/>
      </c>
      <c r="AG1252" s="1" t="str">
        <f>IF(B1253=1,"",IF(טבלה1013[[#This Row],[הווסת פעיל?]]=1,IF(OR(טבלה1013[[#This Row],[וסת קבוע אחרון]]=F1253,F1253=טבלה1013[[#This Row],[LengthofCycle]]),1,0),""))</f>
        <v/>
      </c>
      <c r="AH1252" s="1" t="str">
        <f>IF(B1253=1,"",IF(טבלה1013[[#This Row],[הווסת פעיל?]]=1,IF(OR(טבלה1013[[#This Row],[וסת קבוע אחרון]]=F1253,F1253=טבלה1013[[#This Row],[LengthofCycle]],AND(טבלה1013[[#This Row],[LengthofCycle]]&lt;&gt;טבלה1013[[#This Row],[וסת קבוע אחרון]],OR(F1253=28,F1253=29))),1,0),""))</f>
        <v/>
      </c>
      <c r="AI1252" s="1" t="str">
        <f>IF(AND(טבלה1013[[#This Row],[הווסת פעיל?]]=1,B1253=1),1,"")</f>
        <v/>
      </c>
      <c r="AJ1252" s="4">
        <f>IF(AND(טבלה1013[[#This Row],[הווסת פעיל?]]&lt;&gt;1,B1253&lt;&gt;1,B1253&lt;&gt;""),IF(טבלה1013[[#This Row],[LengthofCycle]]=F1253,1,0),"")</f>
        <v>0</v>
      </c>
      <c r="AK1252" s="4">
        <f>IF(AND(טבלה1013[[#This Row],[הווסת פעיל?]]&lt;&gt;1,B1253&lt;&gt;1,B1253&lt;&gt;""),IF(OR(טבלה1013[[#This Row],[LengthofCycle]]=F1253,F1253=29),1,0),"")</f>
        <v>0</v>
      </c>
      <c r="AL1252" s="4">
        <f>IF(AND(טבלה1013[[#This Row],[הווסת פעיל?]]&lt;&gt;1,B1253&lt;&gt;1,B1253&lt;&gt;""),IF(OR(טבלה1013[[#This Row],[LengthofCycle]]=F1253,F1253=29,F1253=28),1,0),"")</f>
        <v>1</v>
      </c>
    </row>
    <row r="1253" spans="1:38" x14ac:dyDescent="0.25">
      <c r="A1253" s="1" t="s">
        <v>158</v>
      </c>
      <c r="B1253" s="1">
        <v>7</v>
      </c>
      <c r="C1253" s="1">
        <v>0</v>
      </c>
      <c r="D1253" s="1">
        <v>1</v>
      </c>
      <c r="E1253" s="1">
        <v>0</v>
      </c>
      <c r="F1253" s="1">
        <v>28</v>
      </c>
      <c r="G1253" s="1">
        <f>טבלה1013[[#This Row],[LengthofCycle]]+1</f>
        <v>29</v>
      </c>
      <c r="H1253" s="1">
        <f>IF(IFERROR(LOOKUP(טבלה1013[[#This Row],[ClientID]],קביעויות[השבוע]),FALSE)=טבלה1013[[#This Row],[ClientID]],1,"")</f>
        <v>1</v>
      </c>
      <c r="I1253" s="1" t="str">
        <f>IF(AND(טבלה1013[[#This Row],[CycleNumber]]&gt;1,OR(B1254="",טבלה1013[[#This Row],[CycleNumber]]&gt;B1252)),IF(OR(AND(טבלה1013[[#This Row],[LengthofCycle]]=28,F1252=28),AND(טבלה1013[[#This Row],[LengthofCycle]]=35,F1252=35)),1,""),"")</f>
        <v/>
      </c>
      <c r="J1253" s="1" t="str">
        <f>IF(AND(טבלה1013[[#This Row],[וסת השבוע]]=1,I1252=1,טבלה1013[[#This Row],[CycleNumber]]&gt;B1252),1,"")</f>
        <v/>
      </c>
      <c r="K1253" s="1" t="str">
        <f>IF(טבלה1013[[#This Row],[CycleNumber]]=1,"",IF(טבלה1013[[#This Row],[וסת השבוע]]=1,0,IF(K1252="","",IF(K1252=0,IF(טבלה1013[[#This Row],[LengthofCycle]]=28,0,1),IF(K1252=1,IF(טבלה1013[[#This Row],[LengthofCycle]]+F1252=28*2,0,2),IF(K1252=2,IF(טבלה1013[[#This Row],[LengthofCycle]]+F1252+F1251=28*3,0,3),""))))))</f>
        <v/>
      </c>
      <c r="L1253" s="1" t="str">
        <f>IF(טבלה1013[[#This Row],[וסת השבוע]]=1,IF(טבלה1013[[#This Row],[וסת השבוע וההפלגה ביחד]]=1,L1252+1,0),IF(AND(טבלה1013[[#This Row],[CycleNumber]]&gt;B1252,טבלה1013[[#This Row],[CycleNumber]]&gt;1),IF(טבלה1013[[#This Row],[וסת השבוע פעיל?]]&lt;&gt;"",L1252+1,""),""))</f>
        <v/>
      </c>
      <c r="M1253" s="1" t="str">
        <f>IF(AND(טבלה1013[[#This Row],[וסת השבוע פעיל?]]&lt;&gt;"",טבלה1013[[#This Row],[CycleNumber]]&lt;B1254,B1254&lt;&gt;"",טבלה1013[[#This Row],[וסת השבוע פעיל?]]&lt;3),IF(K1254=0,IF(AND(טבלה1013[[#This Row],[וסת השבוע פעיל?]]&gt;0,I1254=1),0,1),0),"")</f>
        <v/>
      </c>
      <c r="N1253" s="1" t="str">
        <f t="shared" si="100"/>
        <v/>
      </c>
      <c r="O1253" s="1" t="str">
        <f>IF(AND(טבלה1013[[#This Row],[חיזוי - שבוע]]=1,J1254=1),1,"")</f>
        <v/>
      </c>
      <c r="P1253" s="1" t="str">
        <f>IF(AND(טבלה1013[[#This Row],[חיזוי טוב עם הפלגה?]]=1,טבלה1013[[#This Row],[וסת קבוע אחרון]]&lt;&gt;28,X1252=1),1,"")</f>
        <v/>
      </c>
      <c r="Q1253" s="1" t="str">
        <f>IF(AND(טבלה1013[[#This Row],[וסת השבוע פעיל?]]&lt;3,OR(טבלה1013[[#This Row],[CycleNumber]]&gt;B1254,B1254="")),1,"")</f>
        <v/>
      </c>
      <c r="R1253" s="1">
        <f>IF(טבלה1013[[#This Row],[האישה קבעה וסת שבוע?]]=1,IF(טבלה1013[[#This Row],[וסת השבוע פעיל?]]&lt;3,1,0),"")</f>
        <v>0</v>
      </c>
      <c r="S12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3" s="1">
        <f t="shared" si="101"/>
        <v>0</v>
      </c>
      <c r="U1253" s="1">
        <f t="shared" si="102"/>
        <v>0</v>
      </c>
      <c r="V1253" s="1">
        <f t="shared" si="103"/>
        <v>0</v>
      </c>
      <c r="W1253" s="1" t="str">
        <f>IF(טבלה1013[[#This Row],[3 הפלגות זהות]]="","",IF(טבלה1013[[#This Row],[3 הפלגות זהות]]=1,טבלה1013[[#This Row],[LengthofCycle]],W1252))</f>
        <v/>
      </c>
      <c r="X1253" s="1" t="str">
        <f>IF(טבלה1013[[#This Row],[וסת קבוע אחרון]]="","",IF(OR(טבלה1013[[#This Row],[LengthofCycle]]=טבלה1013[[#This Row],[וסת קבוע אחרון]],F1252=טבלה1013[[#This Row],[וסת קבוע אחרון]],F1251=טבלה1013[[#This Row],[וסת קבוע אחרון]]),1,0))</f>
        <v/>
      </c>
      <c r="Y1253" s="1" t="str">
        <f>IF(OR(טבלה1013[[#This Row],[הווסת פעיל?]]=0,טבלה1013[[#This Row],[הווסת פעיל?]]=""),"",SUM(Y1252,טבלה1013[[#This Row],[הווסת פעיל?]]))</f>
        <v/>
      </c>
      <c r="Z1253" s="1" t="str">
        <f>IF(AND(טבלה1013[[#This Row],[כמה מחזורים עד עקירה]]&lt;&gt;"",Y1254=""),טבלה1013[[#This Row],[כמה מחזורים עד עקירה]],"")</f>
        <v/>
      </c>
      <c r="AA1253" s="1" t="str">
        <f>IF(AND(טבלה1013[[#This Row],[הווסת פעיל?]]=1,טבלה1013[[#This Row],[וסת קבוע אחרון]]&lt;&gt;W1252),טבלה1013[[#This Row],[וסת קבוע אחרון]],"")</f>
        <v/>
      </c>
      <c r="AB1253" s="1" t="str">
        <f>IF(AND(טבלה1013[[#This Row],[הווסת פעיל?]]=1,X1252=0,טבלה1013[[#This Row],[וסת קבוע אחרון]]=W1252),טבלה1013[[#This Row],[וסת קבוע אחרון]],"")</f>
        <v/>
      </c>
      <c r="AC1253" s="1" t="str">
        <f>IF(AND(טבלה1013[[#This Row],[הווסת פעיל?]]=1,X1252=0,טבלה1013[[#This Row],[וסת קבוע אחרון]]&lt;&gt;W1252),1,"")</f>
        <v/>
      </c>
      <c r="AD1253" s="1" t="str">
        <f>IF(AND(טבלה1013[[#This Row],[הווסת פעיל?]]&lt;&gt;"",B1254=1),טבלה1013[[#This Row],[CycleNumber]],"")</f>
        <v/>
      </c>
      <c r="AE1253" s="1" t="str">
        <f>IF(AND(טבלה1013[[#This Row],[הווסת פעיל?]]&lt;&gt;"",X1252=""),טבלה1013[[#This Row],[CycleNumber]],"")</f>
        <v/>
      </c>
      <c r="AF1253" s="1" t="str">
        <f>IF(B1254=1,"",IF(טבלה1013[[#This Row],[הווסת פעיל?]]=1,IF(טבלה1013[[#This Row],[וסת קבוע אחרון]]=F1254,1,0),""))</f>
        <v/>
      </c>
      <c r="AG1253" s="1" t="str">
        <f>IF(B1254=1,"",IF(טבלה1013[[#This Row],[הווסת פעיל?]]=1,IF(OR(טבלה1013[[#This Row],[וסת קבוע אחרון]]=F1254,F1254=טבלה1013[[#This Row],[LengthofCycle]]),1,0),""))</f>
        <v/>
      </c>
      <c r="AH1253" s="1" t="str">
        <f>IF(B1254=1,"",IF(טבלה1013[[#This Row],[הווסת פעיל?]]=1,IF(OR(טבלה1013[[#This Row],[וסת קבוע אחרון]]=F1254,F1254=טבלה1013[[#This Row],[LengthofCycle]],AND(טבלה1013[[#This Row],[LengthofCycle]]&lt;&gt;טבלה1013[[#This Row],[וסת קבוע אחרון]],OR(F1254=28,F1254=29))),1,0),""))</f>
        <v/>
      </c>
      <c r="AI1253" s="1" t="str">
        <f>IF(AND(טבלה1013[[#This Row],[הווסת פעיל?]]=1,B1254=1),1,"")</f>
        <v/>
      </c>
      <c r="AJ1253" s="4">
        <f>IF(AND(טבלה1013[[#This Row],[הווסת פעיל?]]&lt;&gt;1,B1254&lt;&gt;1,B1254&lt;&gt;""),IF(טבלה1013[[#This Row],[LengthofCycle]]=F1254,1,0),"")</f>
        <v>0</v>
      </c>
      <c r="AK1253" s="4">
        <f>IF(AND(טבלה1013[[#This Row],[הווסת פעיל?]]&lt;&gt;1,B1254&lt;&gt;1,B1254&lt;&gt;""),IF(OR(טבלה1013[[#This Row],[LengthofCycle]]=F1254,F1254=29),1,0),"")</f>
        <v>0</v>
      </c>
      <c r="AL1253" s="4">
        <f>IF(AND(טבלה1013[[#This Row],[הווסת פעיל?]]&lt;&gt;1,B1254&lt;&gt;1,B1254&lt;&gt;""),IF(OR(טבלה1013[[#This Row],[LengthofCycle]]=F1254,F1254=29,F1254=28),1,0),"")</f>
        <v>0</v>
      </c>
    </row>
    <row r="1254" spans="1:38" x14ac:dyDescent="0.25">
      <c r="A1254" s="1" t="s">
        <v>158</v>
      </c>
      <c r="B1254" s="1">
        <v>8</v>
      </c>
      <c r="C1254" s="1">
        <v>0</v>
      </c>
      <c r="D1254" s="1">
        <v>1</v>
      </c>
      <c r="E1254" s="1">
        <v>0</v>
      </c>
      <c r="F1254" s="1">
        <v>26</v>
      </c>
      <c r="G1254" s="1">
        <f>טבלה1013[[#This Row],[LengthofCycle]]+1</f>
        <v>27</v>
      </c>
      <c r="H1254" s="1">
        <f>IF(IFERROR(LOOKUP(טבלה1013[[#This Row],[ClientID]],קביעויות[השבוע]),FALSE)=טבלה1013[[#This Row],[ClientID]],1,"")</f>
        <v>1</v>
      </c>
      <c r="I1254" s="1" t="str">
        <f>IF(AND(טבלה1013[[#This Row],[CycleNumber]]&gt;1,OR(B1255="",טבלה1013[[#This Row],[CycleNumber]]&gt;B1253)),IF(OR(AND(טבלה1013[[#This Row],[LengthofCycle]]=28,F1253=28),AND(טבלה1013[[#This Row],[LengthofCycle]]=35,F1253=35)),1,""),"")</f>
        <v/>
      </c>
      <c r="J1254" s="1" t="str">
        <f>IF(AND(טבלה1013[[#This Row],[וסת השבוע]]=1,I1253=1,טבלה1013[[#This Row],[CycleNumber]]&gt;B1253),1,"")</f>
        <v/>
      </c>
      <c r="K1254" s="1" t="str">
        <f>IF(טבלה1013[[#This Row],[CycleNumber]]=1,"",IF(טבלה1013[[#This Row],[וסת השבוע]]=1,0,IF(K1253="","",IF(K1253=0,IF(טבלה1013[[#This Row],[LengthofCycle]]=28,0,1),IF(K1253=1,IF(טבלה1013[[#This Row],[LengthofCycle]]+F1253=28*2,0,2),IF(K1253=2,IF(טבלה1013[[#This Row],[LengthofCycle]]+F1253+F1252=28*3,0,3),""))))))</f>
        <v/>
      </c>
      <c r="L1254" s="1" t="str">
        <f>IF(טבלה1013[[#This Row],[וסת השבוע]]=1,IF(טבלה1013[[#This Row],[וסת השבוע וההפלגה ביחד]]=1,L1253+1,0),IF(AND(טבלה1013[[#This Row],[CycleNumber]]&gt;B1253,טבלה1013[[#This Row],[CycleNumber]]&gt;1),IF(טבלה1013[[#This Row],[וסת השבוע פעיל?]]&lt;&gt;"",L1253+1,""),""))</f>
        <v/>
      </c>
      <c r="M1254" s="1" t="str">
        <f>IF(AND(טבלה1013[[#This Row],[וסת השבוע פעיל?]]&lt;&gt;"",טבלה1013[[#This Row],[CycleNumber]]&lt;B1255,B1255&lt;&gt;"",טבלה1013[[#This Row],[וסת השבוע פעיל?]]&lt;3),IF(K1255=0,IF(AND(טבלה1013[[#This Row],[וסת השבוע פעיל?]]&gt;0,I1255=1),0,1),0),"")</f>
        <v/>
      </c>
      <c r="N1254" s="1" t="str">
        <f t="shared" si="100"/>
        <v/>
      </c>
      <c r="O1254" s="1" t="str">
        <f>IF(AND(טבלה1013[[#This Row],[חיזוי - שבוע]]=1,J1255=1),1,"")</f>
        <v/>
      </c>
      <c r="P1254" s="1" t="str">
        <f>IF(AND(טבלה1013[[#This Row],[חיזוי טוב עם הפלגה?]]=1,טבלה1013[[#This Row],[וסת קבוע אחרון]]&lt;&gt;28,X1253=1),1,"")</f>
        <v/>
      </c>
      <c r="Q1254" s="1" t="str">
        <f>IF(AND(טבלה1013[[#This Row],[וסת השבוע פעיל?]]&lt;3,OR(טבלה1013[[#This Row],[CycleNumber]]&gt;B1255,B1255="")),1,"")</f>
        <v/>
      </c>
      <c r="R1254" s="1">
        <f>IF(טבלה1013[[#This Row],[האישה קבעה וסת שבוע?]]=1,IF(טבלה1013[[#This Row],[וסת השבוע פעיל?]]&lt;3,1,0),"")</f>
        <v>0</v>
      </c>
      <c r="S12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4" s="1">
        <f t="shared" si="101"/>
        <v>0</v>
      </c>
      <c r="U1254" s="1">
        <f t="shared" si="102"/>
        <v>0</v>
      </c>
      <c r="V1254" s="1">
        <f t="shared" si="103"/>
        <v>0</v>
      </c>
      <c r="W1254" s="1" t="str">
        <f>IF(טבלה1013[[#This Row],[3 הפלגות זהות]]="","",IF(טבלה1013[[#This Row],[3 הפלגות זהות]]=1,טבלה1013[[#This Row],[LengthofCycle]],W1253))</f>
        <v/>
      </c>
      <c r="X1254" s="1" t="str">
        <f>IF(טבלה1013[[#This Row],[וסת קבוע אחרון]]="","",IF(OR(טבלה1013[[#This Row],[LengthofCycle]]=טבלה1013[[#This Row],[וסת קבוע אחרון]],F1253=טבלה1013[[#This Row],[וסת קבוע אחרון]],F1252=טבלה1013[[#This Row],[וסת קבוע אחרון]]),1,0))</f>
        <v/>
      </c>
      <c r="Y1254" s="1" t="str">
        <f>IF(OR(טבלה1013[[#This Row],[הווסת פעיל?]]=0,טבלה1013[[#This Row],[הווסת פעיל?]]=""),"",SUM(Y1253,טבלה1013[[#This Row],[הווסת פעיל?]]))</f>
        <v/>
      </c>
      <c r="Z1254" s="1" t="str">
        <f>IF(AND(טבלה1013[[#This Row],[כמה מחזורים עד עקירה]]&lt;&gt;"",Y1255=""),טבלה1013[[#This Row],[כמה מחזורים עד עקירה]],"")</f>
        <v/>
      </c>
      <c r="AA1254" s="1" t="str">
        <f>IF(AND(טבלה1013[[#This Row],[הווסת פעיל?]]=1,טבלה1013[[#This Row],[וסת קבוע אחרון]]&lt;&gt;W1253),טבלה1013[[#This Row],[וסת קבוע אחרון]],"")</f>
        <v/>
      </c>
      <c r="AB1254" s="1" t="str">
        <f>IF(AND(טבלה1013[[#This Row],[הווסת פעיל?]]=1,X1253=0,טבלה1013[[#This Row],[וסת קבוע אחרון]]=W1253),טבלה1013[[#This Row],[וסת קבוע אחרון]],"")</f>
        <v/>
      </c>
      <c r="AC1254" s="1" t="str">
        <f>IF(AND(טבלה1013[[#This Row],[הווסת פעיל?]]=1,X1253=0,טבלה1013[[#This Row],[וסת קבוע אחרון]]&lt;&gt;W1253),1,"")</f>
        <v/>
      </c>
      <c r="AD1254" s="1" t="str">
        <f>IF(AND(טבלה1013[[#This Row],[הווסת פעיל?]]&lt;&gt;"",B1255=1),טבלה1013[[#This Row],[CycleNumber]],"")</f>
        <v/>
      </c>
      <c r="AE1254" s="1" t="str">
        <f>IF(AND(טבלה1013[[#This Row],[הווסת פעיל?]]&lt;&gt;"",X1253=""),טבלה1013[[#This Row],[CycleNumber]],"")</f>
        <v/>
      </c>
      <c r="AF1254" s="1" t="str">
        <f>IF(B1255=1,"",IF(טבלה1013[[#This Row],[הווסת פעיל?]]=1,IF(טבלה1013[[#This Row],[וסת קבוע אחרון]]=F1255,1,0),""))</f>
        <v/>
      </c>
      <c r="AG1254" s="1" t="str">
        <f>IF(B1255=1,"",IF(טבלה1013[[#This Row],[הווסת פעיל?]]=1,IF(OR(טבלה1013[[#This Row],[וסת קבוע אחרון]]=F1255,F1255=טבלה1013[[#This Row],[LengthofCycle]]),1,0),""))</f>
        <v/>
      </c>
      <c r="AH1254" s="1" t="str">
        <f>IF(B1255=1,"",IF(טבלה1013[[#This Row],[הווסת פעיל?]]=1,IF(OR(טבלה1013[[#This Row],[וסת קבוע אחרון]]=F1255,F1255=טבלה1013[[#This Row],[LengthofCycle]],AND(טבלה1013[[#This Row],[LengthofCycle]]&lt;&gt;טבלה1013[[#This Row],[וסת קבוע אחרון]],OR(F1255=28,F1255=29))),1,0),""))</f>
        <v/>
      </c>
      <c r="AI1254" s="1" t="str">
        <f>IF(AND(טבלה1013[[#This Row],[הווסת פעיל?]]=1,B1255=1),1,"")</f>
        <v/>
      </c>
      <c r="AJ1254" s="4">
        <f>IF(AND(טבלה1013[[#This Row],[הווסת פעיל?]]&lt;&gt;1,B1255&lt;&gt;1,B1255&lt;&gt;""),IF(טבלה1013[[#This Row],[LengthofCycle]]=F1255,1,0),"")</f>
        <v>0</v>
      </c>
      <c r="AK1254" s="4">
        <f>IF(AND(טבלה1013[[#This Row],[הווסת פעיל?]]&lt;&gt;1,B1255&lt;&gt;1,B1255&lt;&gt;""),IF(OR(טבלה1013[[#This Row],[LengthofCycle]]=F1255,F1255=29),1,0),"")</f>
        <v>1</v>
      </c>
      <c r="AL1254" s="4">
        <f>IF(AND(טבלה1013[[#This Row],[הווסת פעיל?]]&lt;&gt;1,B1255&lt;&gt;1,B1255&lt;&gt;""),IF(OR(טבלה1013[[#This Row],[LengthofCycle]]=F1255,F1255=29,F1255=28),1,0),"")</f>
        <v>1</v>
      </c>
    </row>
    <row r="1255" spans="1:38" x14ac:dyDescent="0.25">
      <c r="A1255" s="1" t="s">
        <v>158</v>
      </c>
      <c r="B1255" s="1">
        <v>9</v>
      </c>
      <c r="C1255" s="1">
        <v>0</v>
      </c>
      <c r="D1255" s="1">
        <v>1</v>
      </c>
      <c r="E1255" s="1">
        <v>0</v>
      </c>
      <c r="F1255" s="1">
        <v>29</v>
      </c>
      <c r="G1255" s="1">
        <f>טבלה1013[[#This Row],[LengthofCycle]]+1</f>
        <v>30</v>
      </c>
      <c r="H1255" s="1">
        <f>IF(IFERROR(LOOKUP(טבלה1013[[#This Row],[ClientID]],קביעויות[השבוע]),FALSE)=טבלה1013[[#This Row],[ClientID]],1,"")</f>
        <v>1</v>
      </c>
      <c r="I1255" s="1" t="str">
        <f>IF(AND(טבלה1013[[#This Row],[CycleNumber]]&gt;1,OR(B1256="",טבלה1013[[#This Row],[CycleNumber]]&gt;B1254)),IF(OR(AND(טבלה1013[[#This Row],[LengthofCycle]]=28,F1254=28),AND(טבלה1013[[#This Row],[LengthofCycle]]=35,F1254=35)),1,""),"")</f>
        <v/>
      </c>
      <c r="J1255" s="1" t="str">
        <f>IF(AND(טבלה1013[[#This Row],[וסת השבוע]]=1,I1254=1,טבלה1013[[#This Row],[CycleNumber]]&gt;B1254),1,"")</f>
        <v/>
      </c>
      <c r="K1255" s="1" t="str">
        <f>IF(טבלה1013[[#This Row],[CycleNumber]]=1,"",IF(טבלה1013[[#This Row],[וסת השבוע]]=1,0,IF(K1254="","",IF(K1254=0,IF(טבלה1013[[#This Row],[LengthofCycle]]=28,0,1),IF(K1254=1,IF(טבלה1013[[#This Row],[LengthofCycle]]+F1254=28*2,0,2),IF(K1254=2,IF(טבלה1013[[#This Row],[LengthofCycle]]+F1254+F1253=28*3,0,3),""))))))</f>
        <v/>
      </c>
      <c r="L1255" s="1" t="str">
        <f>IF(טבלה1013[[#This Row],[וסת השבוע]]=1,IF(טבלה1013[[#This Row],[וסת השבוע וההפלגה ביחד]]=1,L1254+1,0),IF(AND(טבלה1013[[#This Row],[CycleNumber]]&gt;B1254,טבלה1013[[#This Row],[CycleNumber]]&gt;1),IF(טבלה1013[[#This Row],[וסת השבוע פעיל?]]&lt;&gt;"",L1254+1,""),""))</f>
        <v/>
      </c>
      <c r="M1255" s="1" t="str">
        <f>IF(AND(טבלה1013[[#This Row],[וסת השבוע פעיל?]]&lt;&gt;"",טבלה1013[[#This Row],[CycleNumber]]&lt;B1256,B1256&lt;&gt;"",טבלה1013[[#This Row],[וסת השבוע פעיל?]]&lt;3),IF(K1256=0,IF(AND(טבלה1013[[#This Row],[וסת השבוע פעיל?]]&gt;0,I1256=1),0,1),0),"")</f>
        <v/>
      </c>
      <c r="N1255" s="1" t="str">
        <f t="shared" si="100"/>
        <v/>
      </c>
      <c r="O1255" s="1" t="str">
        <f>IF(AND(טבלה1013[[#This Row],[חיזוי - שבוע]]=1,J1256=1),1,"")</f>
        <v/>
      </c>
      <c r="P1255" s="1" t="str">
        <f>IF(AND(טבלה1013[[#This Row],[חיזוי טוב עם הפלגה?]]=1,טבלה1013[[#This Row],[וסת קבוע אחרון]]&lt;&gt;28,X1254=1),1,"")</f>
        <v/>
      </c>
      <c r="Q1255" s="1" t="str">
        <f>IF(AND(טבלה1013[[#This Row],[וסת השבוע פעיל?]]&lt;3,OR(טבלה1013[[#This Row],[CycleNumber]]&gt;B1256,B1256="")),1,"")</f>
        <v/>
      </c>
      <c r="R1255" s="1">
        <f>IF(טבלה1013[[#This Row],[האישה קבעה וסת שבוע?]]=1,IF(טבלה1013[[#This Row],[וסת השבוע פעיל?]]&lt;3,1,0),"")</f>
        <v>0</v>
      </c>
      <c r="S12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5" s="1">
        <f t="shared" si="101"/>
        <v>0</v>
      </c>
      <c r="U1255" s="1">
        <f t="shared" si="102"/>
        <v>0</v>
      </c>
      <c r="V1255" s="1">
        <f t="shared" si="103"/>
        <v>0</v>
      </c>
      <c r="W1255" s="1" t="str">
        <f>IF(טבלה1013[[#This Row],[3 הפלגות זהות]]="","",IF(טבלה1013[[#This Row],[3 הפלגות זהות]]=1,טבלה1013[[#This Row],[LengthofCycle]],W1254))</f>
        <v/>
      </c>
      <c r="X1255" s="1" t="str">
        <f>IF(טבלה1013[[#This Row],[וסת קבוע אחרון]]="","",IF(OR(טבלה1013[[#This Row],[LengthofCycle]]=טבלה1013[[#This Row],[וסת קבוע אחרון]],F1254=טבלה1013[[#This Row],[וסת קבוע אחרון]],F1253=טבלה1013[[#This Row],[וסת קבוע אחרון]]),1,0))</f>
        <v/>
      </c>
      <c r="Y1255" s="1" t="str">
        <f>IF(OR(טבלה1013[[#This Row],[הווסת פעיל?]]=0,טבלה1013[[#This Row],[הווסת פעיל?]]=""),"",SUM(Y1254,טבלה1013[[#This Row],[הווסת פעיל?]]))</f>
        <v/>
      </c>
      <c r="Z1255" s="1" t="str">
        <f>IF(AND(טבלה1013[[#This Row],[כמה מחזורים עד עקירה]]&lt;&gt;"",Y1256=""),טבלה1013[[#This Row],[כמה מחזורים עד עקירה]],"")</f>
        <v/>
      </c>
      <c r="AA1255" s="1" t="str">
        <f>IF(AND(טבלה1013[[#This Row],[הווסת פעיל?]]=1,טבלה1013[[#This Row],[וסת קבוע אחרון]]&lt;&gt;W1254),טבלה1013[[#This Row],[וסת קבוע אחרון]],"")</f>
        <v/>
      </c>
      <c r="AB1255" s="1" t="str">
        <f>IF(AND(טבלה1013[[#This Row],[הווסת פעיל?]]=1,X1254=0,טבלה1013[[#This Row],[וסת קבוע אחרון]]=W1254),טבלה1013[[#This Row],[וסת קבוע אחרון]],"")</f>
        <v/>
      </c>
      <c r="AC1255" s="1" t="str">
        <f>IF(AND(טבלה1013[[#This Row],[הווסת פעיל?]]=1,X1254=0,טבלה1013[[#This Row],[וסת קבוע אחרון]]&lt;&gt;W1254),1,"")</f>
        <v/>
      </c>
      <c r="AD1255" s="1" t="str">
        <f>IF(AND(טבלה1013[[#This Row],[הווסת פעיל?]]&lt;&gt;"",B1256=1),טבלה1013[[#This Row],[CycleNumber]],"")</f>
        <v/>
      </c>
      <c r="AE1255" s="1" t="str">
        <f>IF(AND(טבלה1013[[#This Row],[הווסת פעיל?]]&lt;&gt;"",X1254=""),טבלה1013[[#This Row],[CycleNumber]],"")</f>
        <v/>
      </c>
      <c r="AF1255" s="1" t="str">
        <f>IF(B1256=1,"",IF(טבלה1013[[#This Row],[הווסת פעיל?]]=1,IF(טבלה1013[[#This Row],[וסת קבוע אחרון]]=F1256,1,0),""))</f>
        <v/>
      </c>
      <c r="AG1255" s="1" t="str">
        <f>IF(B1256=1,"",IF(טבלה1013[[#This Row],[הווסת פעיל?]]=1,IF(OR(טבלה1013[[#This Row],[וסת קבוע אחרון]]=F1256,F1256=טבלה1013[[#This Row],[LengthofCycle]]),1,0),""))</f>
        <v/>
      </c>
      <c r="AH1255" s="1" t="str">
        <f>IF(B1256=1,"",IF(טבלה1013[[#This Row],[הווסת פעיל?]]=1,IF(OR(טבלה1013[[#This Row],[וסת קבוע אחרון]]=F1256,F1256=טבלה1013[[#This Row],[LengthofCycle]],AND(טבלה1013[[#This Row],[LengthofCycle]]&lt;&gt;טבלה1013[[#This Row],[וסת קבוע אחרון]],OR(F1256=28,F1256=29))),1,0),""))</f>
        <v/>
      </c>
      <c r="AI1255" s="1" t="str">
        <f>IF(AND(טבלה1013[[#This Row],[הווסת פעיל?]]=1,B1256=1),1,"")</f>
        <v/>
      </c>
      <c r="AJ1255" s="4">
        <f>IF(AND(טבלה1013[[#This Row],[הווסת פעיל?]]&lt;&gt;1,B1256&lt;&gt;1,B1256&lt;&gt;""),IF(טבלה1013[[#This Row],[LengthofCycle]]=F1256,1,0),"")</f>
        <v>0</v>
      </c>
      <c r="AK1255" s="4">
        <f>IF(AND(טבלה1013[[#This Row],[הווסת פעיל?]]&lt;&gt;1,B1256&lt;&gt;1,B1256&lt;&gt;""),IF(OR(טבלה1013[[#This Row],[LengthofCycle]]=F1256,F1256=29),1,0),"")</f>
        <v>0</v>
      </c>
      <c r="AL1255" s="4">
        <f>IF(AND(טבלה1013[[#This Row],[הווסת פעיל?]]&lt;&gt;1,B1256&lt;&gt;1,B1256&lt;&gt;""),IF(OR(טבלה1013[[#This Row],[LengthofCycle]]=F1256,F1256=29,F1256=28),1,0),"")</f>
        <v>1</v>
      </c>
    </row>
    <row r="1256" spans="1:38" x14ac:dyDescent="0.25">
      <c r="A1256" s="1" t="s">
        <v>158</v>
      </c>
      <c r="B1256" s="1">
        <v>10</v>
      </c>
      <c r="C1256" s="1">
        <v>0</v>
      </c>
      <c r="D1256" s="1">
        <v>1</v>
      </c>
      <c r="E1256" s="1">
        <v>0</v>
      </c>
      <c r="F1256" s="1">
        <v>28</v>
      </c>
      <c r="G1256" s="1">
        <f>טבלה1013[[#This Row],[LengthofCycle]]+1</f>
        <v>29</v>
      </c>
      <c r="H1256" s="1">
        <f>IF(IFERROR(LOOKUP(טבלה1013[[#This Row],[ClientID]],קביעויות[השבוע]),FALSE)=טבלה1013[[#This Row],[ClientID]],1,"")</f>
        <v>1</v>
      </c>
      <c r="I1256" s="1" t="str">
        <f>IF(AND(טבלה1013[[#This Row],[CycleNumber]]&gt;1,OR(B1257="",טבלה1013[[#This Row],[CycleNumber]]&gt;B1255)),IF(OR(AND(טבלה1013[[#This Row],[LengthofCycle]]=28,F1255=28),AND(טבלה1013[[#This Row],[LengthofCycle]]=35,F1255=35)),1,""),"")</f>
        <v/>
      </c>
      <c r="J1256" s="1" t="str">
        <f>IF(AND(טבלה1013[[#This Row],[וסת השבוע]]=1,I1255=1,טבלה1013[[#This Row],[CycleNumber]]&gt;B1255),1,"")</f>
        <v/>
      </c>
      <c r="K1256" s="1" t="str">
        <f>IF(טבלה1013[[#This Row],[CycleNumber]]=1,"",IF(טבלה1013[[#This Row],[וסת השבוע]]=1,0,IF(K1255="","",IF(K1255=0,IF(טבלה1013[[#This Row],[LengthofCycle]]=28,0,1),IF(K1255=1,IF(טבלה1013[[#This Row],[LengthofCycle]]+F1255=28*2,0,2),IF(K1255=2,IF(טבלה1013[[#This Row],[LengthofCycle]]+F1255+F1254=28*3,0,3),""))))))</f>
        <v/>
      </c>
      <c r="L1256" s="1" t="str">
        <f>IF(טבלה1013[[#This Row],[וסת השבוע]]=1,IF(טבלה1013[[#This Row],[וסת השבוע וההפלגה ביחד]]=1,L1255+1,0),IF(AND(טבלה1013[[#This Row],[CycleNumber]]&gt;B1255,טבלה1013[[#This Row],[CycleNumber]]&gt;1),IF(טבלה1013[[#This Row],[וסת השבוע פעיל?]]&lt;&gt;"",L1255+1,""),""))</f>
        <v/>
      </c>
      <c r="M1256" s="1" t="str">
        <f>IF(AND(טבלה1013[[#This Row],[וסת השבוע פעיל?]]&lt;&gt;"",טבלה1013[[#This Row],[CycleNumber]]&lt;B1257,B1257&lt;&gt;"",טבלה1013[[#This Row],[וסת השבוע פעיל?]]&lt;3),IF(K1257=0,IF(AND(טבלה1013[[#This Row],[וסת השבוע פעיל?]]&gt;0,I1257=1),0,1),0),"")</f>
        <v/>
      </c>
      <c r="N1256" s="1" t="str">
        <f t="shared" si="100"/>
        <v/>
      </c>
      <c r="O1256" s="1" t="str">
        <f>IF(AND(טבלה1013[[#This Row],[חיזוי - שבוע]]=1,J1257=1),1,"")</f>
        <v/>
      </c>
      <c r="P1256" s="1" t="str">
        <f>IF(AND(טבלה1013[[#This Row],[חיזוי טוב עם הפלגה?]]=1,טבלה1013[[#This Row],[וסת קבוע אחרון]]&lt;&gt;28,X1255=1),1,"")</f>
        <v/>
      </c>
      <c r="Q1256" s="1" t="str">
        <f>IF(AND(טבלה1013[[#This Row],[וסת השבוע פעיל?]]&lt;3,OR(טבלה1013[[#This Row],[CycleNumber]]&gt;B1257,B1257="")),1,"")</f>
        <v/>
      </c>
      <c r="R1256" s="1">
        <f>IF(טבלה1013[[#This Row],[האישה קבעה וסת שבוע?]]=1,IF(טבלה1013[[#This Row],[וסת השבוע פעיל?]]&lt;3,1,0),"")</f>
        <v>0</v>
      </c>
      <c r="S12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6" s="1">
        <f t="shared" si="101"/>
        <v>0</v>
      </c>
      <c r="U1256" s="1">
        <f t="shared" si="102"/>
        <v>0</v>
      </c>
      <c r="V1256" s="1">
        <f t="shared" si="103"/>
        <v>0</v>
      </c>
      <c r="W1256" s="1" t="str">
        <f>IF(טבלה1013[[#This Row],[3 הפלגות זהות]]="","",IF(טבלה1013[[#This Row],[3 הפלגות זהות]]=1,טבלה1013[[#This Row],[LengthofCycle]],W1255))</f>
        <v/>
      </c>
      <c r="X1256" s="1" t="str">
        <f>IF(טבלה1013[[#This Row],[וסת קבוע אחרון]]="","",IF(OR(טבלה1013[[#This Row],[LengthofCycle]]=טבלה1013[[#This Row],[וסת קבוע אחרון]],F1255=טבלה1013[[#This Row],[וסת קבוע אחרון]],F1254=טבלה1013[[#This Row],[וסת קבוע אחרון]]),1,0))</f>
        <v/>
      </c>
      <c r="Y1256" s="1" t="str">
        <f>IF(OR(טבלה1013[[#This Row],[הווסת פעיל?]]=0,טבלה1013[[#This Row],[הווסת פעיל?]]=""),"",SUM(Y1255,טבלה1013[[#This Row],[הווסת פעיל?]]))</f>
        <v/>
      </c>
      <c r="Z1256" s="1" t="str">
        <f>IF(AND(טבלה1013[[#This Row],[כמה מחזורים עד עקירה]]&lt;&gt;"",Y1257=""),טבלה1013[[#This Row],[כמה מחזורים עד עקירה]],"")</f>
        <v/>
      </c>
      <c r="AA1256" s="1" t="str">
        <f>IF(AND(טבלה1013[[#This Row],[הווסת פעיל?]]=1,טבלה1013[[#This Row],[וסת קבוע אחרון]]&lt;&gt;W1255),טבלה1013[[#This Row],[וסת קבוע אחרון]],"")</f>
        <v/>
      </c>
      <c r="AB1256" s="1" t="str">
        <f>IF(AND(טבלה1013[[#This Row],[הווסת פעיל?]]=1,X1255=0,טבלה1013[[#This Row],[וסת קבוע אחרון]]=W1255),טבלה1013[[#This Row],[וסת קבוע אחרון]],"")</f>
        <v/>
      </c>
      <c r="AC1256" s="1" t="str">
        <f>IF(AND(טבלה1013[[#This Row],[הווסת פעיל?]]=1,X1255=0,טבלה1013[[#This Row],[וסת קבוע אחרון]]&lt;&gt;W1255),1,"")</f>
        <v/>
      </c>
      <c r="AD1256" s="1" t="str">
        <f>IF(AND(טבלה1013[[#This Row],[הווסת פעיל?]]&lt;&gt;"",B1257=1),טבלה1013[[#This Row],[CycleNumber]],"")</f>
        <v/>
      </c>
      <c r="AE1256" s="1" t="str">
        <f>IF(AND(טבלה1013[[#This Row],[הווסת פעיל?]]&lt;&gt;"",X1255=""),טבלה1013[[#This Row],[CycleNumber]],"")</f>
        <v/>
      </c>
      <c r="AF1256" s="1" t="str">
        <f>IF(B1257=1,"",IF(טבלה1013[[#This Row],[הווסת פעיל?]]=1,IF(טבלה1013[[#This Row],[וסת קבוע אחרון]]=F1257,1,0),""))</f>
        <v/>
      </c>
      <c r="AG1256" s="1" t="str">
        <f>IF(B1257=1,"",IF(טבלה1013[[#This Row],[הווסת פעיל?]]=1,IF(OR(טבלה1013[[#This Row],[וסת קבוע אחרון]]=F1257,F1257=טבלה1013[[#This Row],[LengthofCycle]]),1,0),""))</f>
        <v/>
      </c>
      <c r="AH1256" s="1" t="str">
        <f>IF(B1257=1,"",IF(טבלה1013[[#This Row],[הווסת פעיל?]]=1,IF(OR(טבלה1013[[#This Row],[וסת קבוע אחרון]]=F1257,F1257=טבלה1013[[#This Row],[LengthofCycle]],AND(טבלה1013[[#This Row],[LengthofCycle]]&lt;&gt;טבלה1013[[#This Row],[וסת קבוע אחרון]],OR(F1257=28,F1257=29))),1,0),""))</f>
        <v/>
      </c>
      <c r="AI1256" s="1" t="str">
        <f>IF(AND(טבלה1013[[#This Row],[הווסת פעיל?]]=1,B1257=1),1,"")</f>
        <v/>
      </c>
      <c r="AJ1256" s="4">
        <f>IF(AND(טבלה1013[[#This Row],[הווסת פעיל?]]&lt;&gt;1,B1257&lt;&gt;1,B1257&lt;&gt;""),IF(טבלה1013[[#This Row],[LengthofCycle]]=F1257,1,0),"")</f>
        <v>0</v>
      </c>
      <c r="AK1256" s="4">
        <f>IF(AND(טבלה1013[[#This Row],[הווסת פעיל?]]&lt;&gt;1,B1257&lt;&gt;1,B1257&lt;&gt;""),IF(OR(טבלה1013[[#This Row],[LengthofCycle]]=F1257,F1257=29),1,0),"")</f>
        <v>0</v>
      </c>
      <c r="AL1256" s="4">
        <f>IF(AND(טבלה1013[[#This Row],[הווסת פעיל?]]&lt;&gt;1,B1257&lt;&gt;1,B1257&lt;&gt;""),IF(OR(טבלה1013[[#This Row],[LengthofCycle]]=F1257,F1257=29,F1257=28),1,0),"")</f>
        <v>0</v>
      </c>
    </row>
    <row r="1257" spans="1:38" x14ac:dyDescent="0.25">
      <c r="A1257" s="1" t="s">
        <v>158</v>
      </c>
      <c r="B1257" s="1">
        <v>11</v>
      </c>
      <c r="C1257" s="1">
        <v>0</v>
      </c>
      <c r="D1257" s="1">
        <v>1</v>
      </c>
      <c r="E1257" s="1">
        <v>0</v>
      </c>
      <c r="F1257" s="1">
        <v>27</v>
      </c>
      <c r="G1257" s="1">
        <f>טבלה1013[[#This Row],[LengthofCycle]]+1</f>
        <v>28</v>
      </c>
      <c r="H1257" s="1">
        <f>IF(IFERROR(LOOKUP(טבלה1013[[#This Row],[ClientID]],קביעויות[השבוע]),FALSE)=טבלה1013[[#This Row],[ClientID]],1,"")</f>
        <v>1</v>
      </c>
      <c r="I1257" s="1" t="str">
        <f>IF(AND(טבלה1013[[#This Row],[CycleNumber]]&gt;1,OR(B1258="",טבלה1013[[#This Row],[CycleNumber]]&gt;B1256)),IF(OR(AND(טבלה1013[[#This Row],[LengthofCycle]]=28,F1256=28),AND(טבלה1013[[#This Row],[LengthofCycle]]=35,F1256=35)),1,""),"")</f>
        <v/>
      </c>
      <c r="J1257" s="1" t="str">
        <f>IF(AND(טבלה1013[[#This Row],[וסת השבוע]]=1,I1256=1,טבלה1013[[#This Row],[CycleNumber]]&gt;B1256),1,"")</f>
        <v/>
      </c>
      <c r="K1257" s="1" t="str">
        <f>IF(טבלה1013[[#This Row],[CycleNumber]]=1,"",IF(טבלה1013[[#This Row],[וסת השבוע]]=1,0,IF(K1256="","",IF(K1256=0,IF(טבלה1013[[#This Row],[LengthofCycle]]=28,0,1),IF(K1256=1,IF(טבלה1013[[#This Row],[LengthofCycle]]+F1256=28*2,0,2),IF(K1256=2,IF(טבלה1013[[#This Row],[LengthofCycle]]+F1256+F1255=28*3,0,3),""))))))</f>
        <v/>
      </c>
      <c r="L1257" s="1" t="str">
        <f>IF(טבלה1013[[#This Row],[וסת השבוע]]=1,IF(טבלה1013[[#This Row],[וסת השבוע וההפלגה ביחד]]=1,L1256+1,0),IF(AND(טבלה1013[[#This Row],[CycleNumber]]&gt;B1256,טבלה1013[[#This Row],[CycleNumber]]&gt;1),IF(טבלה1013[[#This Row],[וסת השבוע פעיל?]]&lt;&gt;"",L1256+1,""),""))</f>
        <v/>
      </c>
      <c r="M1257" s="1" t="str">
        <f>IF(AND(טבלה1013[[#This Row],[וסת השבוע פעיל?]]&lt;&gt;"",טבלה1013[[#This Row],[CycleNumber]]&lt;B1258,B1258&lt;&gt;"",טבלה1013[[#This Row],[וסת השבוע פעיל?]]&lt;3),IF(K1258=0,IF(AND(טבלה1013[[#This Row],[וסת השבוע פעיל?]]&gt;0,I1258=1),0,1),0),"")</f>
        <v/>
      </c>
      <c r="N1257" s="1" t="str">
        <f t="shared" si="100"/>
        <v/>
      </c>
      <c r="O1257" s="1" t="str">
        <f>IF(AND(טבלה1013[[#This Row],[חיזוי - שבוע]]=1,J1258=1),1,"")</f>
        <v/>
      </c>
      <c r="P1257" s="1" t="str">
        <f>IF(AND(טבלה1013[[#This Row],[חיזוי טוב עם הפלגה?]]=1,טבלה1013[[#This Row],[וסת קבוע אחרון]]&lt;&gt;28,X1256=1),1,"")</f>
        <v/>
      </c>
      <c r="Q1257" s="1" t="str">
        <f>IF(AND(טבלה1013[[#This Row],[וסת השבוע פעיל?]]&lt;3,OR(טבלה1013[[#This Row],[CycleNumber]]&gt;B1258,B1258="")),1,"")</f>
        <v/>
      </c>
      <c r="R1257" s="1">
        <f>IF(טבלה1013[[#This Row],[האישה קבעה וסת שבוע?]]=1,IF(טבלה1013[[#This Row],[וסת השבוע פעיל?]]&lt;3,1,0),"")</f>
        <v>0</v>
      </c>
      <c r="S12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7" s="1">
        <f t="shared" si="101"/>
        <v>0</v>
      </c>
      <c r="U1257" s="1">
        <f t="shared" si="102"/>
        <v>0</v>
      </c>
      <c r="V1257" s="1">
        <f t="shared" si="103"/>
        <v>0</v>
      </c>
      <c r="W1257" s="1" t="str">
        <f>IF(טבלה1013[[#This Row],[3 הפלגות זהות]]="","",IF(טבלה1013[[#This Row],[3 הפלגות זהות]]=1,טבלה1013[[#This Row],[LengthofCycle]],W1256))</f>
        <v/>
      </c>
      <c r="X1257" s="1" t="str">
        <f>IF(טבלה1013[[#This Row],[וסת קבוע אחרון]]="","",IF(OR(טבלה1013[[#This Row],[LengthofCycle]]=טבלה1013[[#This Row],[וסת קבוע אחרון]],F1256=טבלה1013[[#This Row],[וסת קבוע אחרון]],F1255=טבלה1013[[#This Row],[וסת קבוע אחרון]]),1,0))</f>
        <v/>
      </c>
      <c r="Y1257" s="1" t="str">
        <f>IF(OR(טבלה1013[[#This Row],[הווסת פעיל?]]=0,טבלה1013[[#This Row],[הווסת פעיל?]]=""),"",SUM(Y1256,טבלה1013[[#This Row],[הווסת פעיל?]]))</f>
        <v/>
      </c>
      <c r="Z1257" s="1" t="str">
        <f>IF(AND(טבלה1013[[#This Row],[כמה מחזורים עד עקירה]]&lt;&gt;"",Y1258=""),טבלה1013[[#This Row],[כמה מחזורים עד עקירה]],"")</f>
        <v/>
      </c>
      <c r="AA1257" s="1" t="str">
        <f>IF(AND(טבלה1013[[#This Row],[הווסת פעיל?]]=1,טבלה1013[[#This Row],[וסת קבוע אחרון]]&lt;&gt;W1256),טבלה1013[[#This Row],[וסת קבוע אחרון]],"")</f>
        <v/>
      </c>
      <c r="AB1257" s="1" t="str">
        <f>IF(AND(טבלה1013[[#This Row],[הווסת פעיל?]]=1,X1256=0,טבלה1013[[#This Row],[וסת קבוע אחרון]]=W1256),טבלה1013[[#This Row],[וסת קבוע אחרון]],"")</f>
        <v/>
      </c>
      <c r="AC1257" s="1" t="str">
        <f>IF(AND(טבלה1013[[#This Row],[הווסת פעיל?]]=1,X1256=0,טבלה1013[[#This Row],[וסת קבוע אחרון]]&lt;&gt;W1256),1,"")</f>
        <v/>
      </c>
      <c r="AD1257" s="1" t="str">
        <f>IF(AND(טבלה1013[[#This Row],[הווסת פעיל?]]&lt;&gt;"",B1258=1),טבלה1013[[#This Row],[CycleNumber]],"")</f>
        <v/>
      </c>
      <c r="AE1257" s="1" t="str">
        <f>IF(AND(טבלה1013[[#This Row],[הווסת פעיל?]]&lt;&gt;"",X1256=""),טבלה1013[[#This Row],[CycleNumber]],"")</f>
        <v/>
      </c>
      <c r="AF1257" s="1" t="str">
        <f>IF(B1258=1,"",IF(טבלה1013[[#This Row],[הווסת פעיל?]]=1,IF(טבלה1013[[#This Row],[וסת קבוע אחרון]]=F1258,1,0),""))</f>
        <v/>
      </c>
      <c r="AG1257" s="1" t="str">
        <f>IF(B1258=1,"",IF(טבלה1013[[#This Row],[הווסת פעיל?]]=1,IF(OR(טבלה1013[[#This Row],[וסת קבוע אחרון]]=F1258,F1258=טבלה1013[[#This Row],[LengthofCycle]]),1,0),""))</f>
        <v/>
      </c>
      <c r="AH1257" s="1" t="str">
        <f>IF(B1258=1,"",IF(טבלה1013[[#This Row],[הווסת פעיל?]]=1,IF(OR(טבלה1013[[#This Row],[וסת קבוע אחרון]]=F1258,F1258=טבלה1013[[#This Row],[LengthofCycle]],AND(טבלה1013[[#This Row],[LengthofCycle]]&lt;&gt;טבלה1013[[#This Row],[וסת קבוע אחרון]],OR(F1258=28,F1258=29))),1,0),""))</f>
        <v/>
      </c>
      <c r="AI1257" s="1" t="str">
        <f>IF(AND(טבלה1013[[#This Row],[הווסת פעיל?]]=1,B1258=1),1,"")</f>
        <v/>
      </c>
      <c r="AJ1257" s="4">
        <f>IF(AND(טבלה1013[[#This Row],[הווסת פעיל?]]&lt;&gt;1,B1258&lt;&gt;1,B1258&lt;&gt;""),IF(טבלה1013[[#This Row],[LengthofCycle]]=F1258,1,0),"")</f>
        <v>1</v>
      </c>
      <c r="AK1257" s="4">
        <f>IF(AND(טבלה1013[[#This Row],[הווסת פעיל?]]&lt;&gt;1,B1258&lt;&gt;1,B1258&lt;&gt;""),IF(OR(טבלה1013[[#This Row],[LengthofCycle]]=F1258,F1258=29),1,0),"")</f>
        <v>1</v>
      </c>
      <c r="AL1257" s="4">
        <f>IF(AND(טבלה1013[[#This Row],[הווסת פעיל?]]&lt;&gt;1,B1258&lt;&gt;1,B1258&lt;&gt;""),IF(OR(טבלה1013[[#This Row],[LengthofCycle]]=F1258,F1258=29,F1258=28),1,0),"")</f>
        <v>1</v>
      </c>
    </row>
    <row r="1258" spans="1:38" x14ac:dyDescent="0.25">
      <c r="A1258" s="1" t="s">
        <v>158</v>
      </c>
      <c r="B1258" s="1">
        <v>12</v>
      </c>
      <c r="C1258" s="1">
        <v>0</v>
      </c>
      <c r="D1258" s="1">
        <v>1</v>
      </c>
      <c r="E1258" s="1">
        <v>0</v>
      </c>
      <c r="F1258" s="1">
        <v>27</v>
      </c>
      <c r="G1258" s="1">
        <f>טבלה1013[[#This Row],[LengthofCycle]]+1</f>
        <v>28</v>
      </c>
      <c r="H1258" s="1">
        <f>IF(IFERROR(LOOKUP(טבלה1013[[#This Row],[ClientID]],קביעויות[השבוע]),FALSE)=טבלה1013[[#This Row],[ClientID]],1,"")</f>
        <v>1</v>
      </c>
      <c r="I1258" s="1" t="str">
        <f>IF(AND(טבלה1013[[#This Row],[CycleNumber]]&gt;1,OR(B1259="",טבלה1013[[#This Row],[CycleNumber]]&gt;B1257)),IF(OR(AND(טבלה1013[[#This Row],[LengthofCycle]]=28,F1257=28),AND(טבלה1013[[#This Row],[LengthofCycle]]=35,F1257=35)),1,""),"")</f>
        <v/>
      </c>
      <c r="J1258" s="1" t="str">
        <f>IF(AND(טבלה1013[[#This Row],[וסת השבוע]]=1,I1257=1,טבלה1013[[#This Row],[CycleNumber]]&gt;B1257),1,"")</f>
        <v/>
      </c>
      <c r="K1258" s="1" t="str">
        <f>IF(טבלה1013[[#This Row],[CycleNumber]]=1,"",IF(טבלה1013[[#This Row],[וסת השבוע]]=1,0,IF(K1257="","",IF(K1257=0,IF(טבלה1013[[#This Row],[LengthofCycle]]=28,0,1),IF(K1257=1,IF(טבלה1013[[#This Row],[LengthofCycle]]+F1257=28*2,0,2),IF(K1257=2,IF(טבלה1013[[#This Row],[LengthofCycle]]+F1257+F1256=28*3,0,3),""))))))</f>
        <v/>
      </c>
      <c r="L1258" s="1" t="str">
        <f>IF(טבלה1013[[#This Row],[וסת השבוע]]=1,IF(טבלה1013[[#This Row],[וסת השבוע וההפלגה ביחד]]=1,L1257+1,0),IF(AND(טבלה1013[[#This Row],[CycleNumber]]&gt;B1257,טבלה1013[[#This Row],[CycleNumber]]&gt;1),IF(טבלה1013[[#This Row],[וסת השבוע פעיל?]]&lt;&gt;"",L1257+1,""),""))</f>
        <v/>
      </c>
      <c r="M1258" s="1" t="str">
        <f>IF(AND(טבלה1013[[#This Row],[וסת השבוע פעיל?]]&lt;&gt;"",טבלה1013[[#This Row],[CycleNumber]]&lt;B1259,B1259&lt;&gt;"",טבלה1013[[#This Row],[וסת השבוע פעיל?]]&lt;3),IF(K1259=0,IF(AND(טבלה1013[[#This Row],[וסת השבוע פעיל?]]&gt;0,I1259=1),0,1),0),"")</f>
        <v/>
      </c>
      <c r="N1258" s="1" t="str">
        <f t="shared" si="100"/>
        <v/>
      </c>
      <c r="O1258" s="1" t="str">
        <f>IF(AND(טבלה1013[[#This Row],[חיזוי - שבוע]]=1,J1259=1),1,"")</f>
        <v/>
      </c>
      <c r="P1258" s="1" t="str">
        <f>IF(AND(טבלה1013[[#This Row],[חיזוי טוב עם הפלגה?]]=1,טבלה1013[[#This Row],[וסת קבוע אחרון]]&lt;&gt;28,X1257=1),1,"")</f>
        <v/>
      </c>
      <c r="Q1258" s="1" t="str">
        <f>IF(AND(טבלה1013[[#This Row],[וסת השבוע פעיל?]]&lt;3,OR(טבלה1013[[#This Row],[CycleNumber]]&gt;B1259,B1259="")),1,"")</f>
        <v/>
      </c>
      <c r="R1258" s="1">
        <f>IF(טבלה1013[[#This Row],[האישה קבעה וסת שבוע?]]=1,IF(טבלה1013[[#This Row],[וסת השבוע פעיל?]]&lt;3,1,0),"")</f>
        <v>0</v>
      </c>
      <c r="S12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8" s="1">
        <f t="shared" si="101"/>
        <v>0</v>
      </c>
      <c r="U1258" s="1">
        <f t="shared" si="102"/>
        <v>0</v>
      </c>
      <c r="V1258" s="1">
        <f t="shared" si="103"/>
        <v>0</v>
      </c>
      <c r="W1258" s="1" t="str">
        <f>IF(טבלה1013[[#This Row],[3 הפלגות זהות]]="","",IF(טבלה1013[[#This Row],[3 הפלגות זהות]]=1,טבלה1013[[#This Row],[LengthofCycle]],W1257))</f>
        <v/>
      </c>
      <c r="X1258" s="1" t="str">
        <f>IF(טבלה1013[[#This Row],[וסת קבוע אחרון]]="","",IF(OR(טבלה1013[[#This Row],[LengthofCycle]]=טבלה1013[[#This Row],[וסת קבוע אחרון]],F1257=טבלה1013[[#This Row],[וסת קבוע אחרון]],F1256=טבלה1013[[#This Row],[וסת קבוע אחרון]]),1,0))</f>
        <v/>
      </c>
      <c r="Y1258" s="1" t="str">
        <f>IF(OR(טבלה1013[[#This Row],[הווסת פעיל?]]=0,טבלה1013[[#This Row],[הווסת פעיל?]]=""),"",SUM(Y1257,טבלה1013[[#This Row],[הווסת פעיל?]]))</f>
        <v/>
      </c>
      <c r="Z1258" s="1" t="str">
        <f>IF(AND(טבלה1013[[#This Row],[כמה מחזורים עד עקירה]]&lt;&gt;"",Y1259=""),טבלה1013[[#This Row],[כמה מחזורים עד עקירה]],"")</f>
        <v/>
      </c>
      <c r="AA1258" s="1" t="str">
        <f>IF(AND(טבלה1013[[#This Row],[הווסת פעיל?]]=1,טבלה1013[[#This Row],[וסת קבוע אחרון]]&lt;&gt;W1257),טבלה1013[[#This Row],[וסת קבוע אחרון]],"")</f>
        <v/>
      </c>
      <c r="AB1258" s="1" t="str">
        <f>IF(AND(טבלה1013[[#This Row],[הווסת פעיל?]]=1,X1257=0,טבלה1013[[#This Row],[וסת קבוע אחרון]]=W1257),טבלה1013[[#This Row],[וסת קבוע אחרון]],"")</f>
        <v/>
      </c>
      <c r="AC1258" s="1" t="str">
        <f>IF(AND(טבלה1013[[#This Row],[הווסת פעיל?]]=1,X1257=0,טבלה1013[[#This Row],[וסת קבוע אחרון]]&lt;&gt;W1257),1,"")</f>
        <v/>
      </c>
      <c r="AD1258" s="1" t="str">
        <f>IF(AND(טבלה1013[[#This Row],[הווסת פעיל?]]&lt;&gt;"",B1259=1),טבלה1013[[#This Row],[CycleNumber]],"")</f>
        <v/>
      </c>
      <c r="AE1258" s="1" t="str">
        <f>IF(AND(טבלה1013[[#This Row],[הווסת פעיל?]]&lt;&gt;"",X1257=""),טבלה1013[[#This Row],[CycleNumber]],"")</f>
        <v/>
      </c>
      <c r="AF1258" s="1" t="str">
        <f>IF(B1259=1,"",IF(טבלה1013[[#This Row],[הווסת פעיל?]]=1,IF(טבלה1013[[#This Row],[וסת קבוע אחרון]]=F1259,1,0),""))</f>
        <v/>
      </c>
      <c r="AG1258" s="1" t="str">
        <f>IF(B1259=1,"",IF(טבלה1013[[#This Row],[הווסת פעיל?]]=1,IF(OR(טבלה1013[[#This Row],[וסת קבוע אחרון]]=F1259,F1259=טבלה1013[[#This Row],[LengthofCycle]]),1,0),""))</f>
        <v/>
      </c>
      <c r="AH1258" s="1" t="str">
        <f>IF(B1259=1,"",IF(טבלה1013[[#This Row],[הווסת פעיל?]]=1,IF(OR(טבלה1013[[#This Row],[וסת קבוע אחרון]]=F1259,F1259=טבלה1013[[#This Row],[LengthofCycle]],AND(טבלה1013[[#This Row],[LengthofCycle]]&lt;&gt;טבלה1013[[#This Row],[וסת קבוע אחרון]],OR(F1259=28,F1259=29))),1,0),""))</f>
        <v/>
      </c>
      <c r="AI1258" s="1" t="str">
        <f>IF(AND(טבלה1013[[#This Row],[הווסת פעיל?]]=1,B1259=1),1,"")</f>
        <v/>
      </c>
      <c r="AJ1258" s="4">
        <f>IF(AND(טבלה1013[[#This Row],[הווסת פעיל?]]&lt;&gt;1,B1259&lt;&gt;1,B1259&lt;&gt;""),IF(טבלה1013[[#This Row],[LengthofCycle]]=F1259,1,0),"")</f>
        <v>1</v>
      </c>
      <c r="AK1258" s="4">
        <f>IF(AND(טבלה1013[[#This Row],[הווסת פעיל?]]&lt;&gt;1,B1259&lt;&gt;1,B1259&lt;&gt;""),IF(OR(טבלה1013[[#This Row],[LengthofCycle]]=F1259,F1259=29),1,0),"")</f>
        <v>1</v>
      </c>
      <c r="AL1258" s="4">
        <f>IF(AND(טבלה1013[[#This Row],[הווסת פעיל?]]&lt;&gt;1,B1259&lt;&gt;1,B1259&lt;&gt;""),IF(OR(טבלה1013[[#This Row],[LengthofCycle]]=F1259,F1259=29,F1259=28),1,0),"")</f>
        <v>1</v>
      </c>
    </row>
    <row r="1259" spans="1:38" x14ac:dyDescent="0.25">
      <c r="A1259" s="1" t="s">
        <v>158</v>
      </c>
      <c r="B1259" s="1">
        <v>13</v>
      </c>
      <c r="C1259" s="1">
        <v>0</v>
      </c>
      <c r="D1259" s="1">
        <v>1</v>
      </c>
      <c r="E1259" s="1">
        <v>0</v>
      </c>
      <c r="F1259" s="1">
        <v>27</v>
      </c>
      <c r="G1259" s="1">
        <f>טבלה1013[[#This Row],[LengthofCycle]]+1</f>
        <v>28</v>
      </c>
      <c r="H1259" s="1">
        <f>IF(IFERROR(LOOKUP(טבלה1013[[#This Row],[ClientID]],קביעויות[השבוע]),FALSE)=טבלה1013[[#This Row],[ClientID]],1,"")</f>
        <v>1</v>
      </c>
      <c r="I1259" s="1" t="str">
        <f>IF(AND(טבלה1013[[#This Row],[CycleNumber]]&gt;1,OR(B1260="",טבלה1013[[#This Row],[CycleNumber]]&gt;B1258)),IF(OR(AND(טבלה1013[[#This Row],[LengthofCycle]]=28,F1258=28),AND(טבלה1013[[#This Row],[LengthofCycle]]=35,F1258=35)),1,""),"")</f>
        <v/>
      </c>
      <c r="J1259" s="1" t="str">
        <f>IF(AND(טבלה1013[[#This Row],[וסת השבוע]]=1,I1258=1,טבלה1013[[#This Row],[CycleNumber]]&gt;B1258),1,"")</f>
        <v/>
      </c>
      <c r="K1259" s="1" t="str">
        <f>IF(טבלה1013[[#This Row],[CycleNumber]]=1,"",IF(טבלה1013[[#This Row],[וסת השבוע]]=1,0,IF(K1258="","",IF(K1258=0,IF(טבלה1013[[#This Row],[LengthofCycle]]=28,0,1),IF(K1258=1,IF(טבלה1013[[#This Row],[LengthofCycle]]+F1258=28*2,0,2),IF(K1258=2,IF(טבלה1013[[#This Row],[LengthofCycle]]+F1258+F1257=28*3,0,3),""))))))</f>
        <v/>
      </c>
      <c r="L1259" s="1" t="str">
        <f>IF(טבלה1013[[#This Row],[וסת השבוע]]=1,IF(טבלה1013[[#This Row],[וסת השבוע וההפלגה ביחד]]=1,L1258+1,0),IF(AND(טבלה1013[[#This Row],[CycleNumber]]&gt;B1258,טבלה1013[[#This Row],[CycleNumber]]&gt;1),IF(טבלה1013[[#This Row],[וסת השבוע פעיל?]]&lt;&gt;"",L1258+1,""),""))</f>
        <v/>
      </c>
      <c r="M1259" s="1" t="str">
        <f>IF(AND(טבלה1013[[#This Row],[וסת השבוע פעיל?]]&lt;&gt;"",טבלה1013[[#This Row],[CycleNumber]]&lt;B1260,B1260&lt;&gt;"",טבלה1013[[#This Row],[וסת השבוע פעיל?]]&lt;3),IF(K1260=0,IF(AND(טבלה1013[[#This Row],[וסת השבוע פעיל?]]&gt;0,I1260=1),0,1),0),"")</f>
        <v/>
      </c>
      <c r="N1259" s="1" t="str">
        <f t="shared" si="100"/>
        <v/>
      </c>
      <c r="O1259" s="1" t="str">
        <f>IF(AND(טבלה1013[[#This Row],[חיזוי - שבוע]]=1,J1260=1),1,"")</f>
        <v/>
      </c>
      <c r="P1259" s="1" t="str">
        <f>IF(AND(טבלה1013[[#This Row],[חיזוי טוב עם הפלגה?]]=1,טבלה1013[[#This Row],[וסת קבוע אחרון]]&lt;&gt;28,X1258=1),1,"")</f>
        <v/>
      </c>
      <c r="Q1259" s="1" t="str">
        <f>IF(AND(טבלה1013[[#This Row],[וסת השבוע פעיל?]]&lt;3,OR(טבלה1013[[#This Row],[CycleNumber]]&gt;B1260,B1260="")),1,"")</f>
        <v/>
      </c>
      <c r="R1259" s="1">
        <f>IF(טבלה1013[[#This Row],[האישה קבעה וסת שבוע?]]=1,IF(טבלה1013[[#This Row],[וסת השבוע פעיל?]]&lt;3,1,0),"")</f>
        <v>0</v>
      </c>
      <c r="S12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59" s="1">
        <f t="shared" si="101"/>
        <v>1</v>
      </c>
      <c r="U1259" s="1">
        <f t="shared" si="102"/>
        <v>0</v>
      </c>
      <c r="V1259" s="1">
        <f t="shared" si="103"/>
        <v>0</v>
      </c>
      <c r="W1259" s="1">
        <f>IF(טבלה1013[[#This Row],[3 הפלגות זהות]]="","",IF(טבלה1013[[#This Row],[3 הפלגות זהות]]=1,טבלה1013[[#This Row],[LengthofCycle]],W1258))</f>
        <v>27</v>
      </c>
      <c r="X1259" s="1">
        <f>IF(טבלה1013[[#This Row],[וסת קבוע אחרון]]="","",IF(OR(טבלה1013[[#This Row],[LengthofCycle]]=טבלה1013[[#This Row],[וסת קבוע אחרון]],F1258=טבלה1013[[#This Row],[וסת קבוע אחרון]],F1257=טבלה1013[[#This Row],[וסת קבוע אחרון]]),1,0))</f>
        <v>1</v>
      </c>
      <c r="Y1259" s="1">
        <f>IF(OR(טבלה1013[[#This Row],[הווסת פעיל?]]=0,טבלה1013[[#This Row],[הווסת פעיל?]]=""),"",SUM(Y1258,טבלה1013[[#This Row],[הווסת פעיל?]]))</f>
        <v>1</v>
      </c>
      <c r="Z1259" s="1" t="str">
        <f>IF(AND(טבלה1013[[#This Row],[כמה מחזורים עד עקירה]]&lt;&gt;"",Y1260=""),טבלה1013[[#This Row],[כמה מחזורים עד עקירה]],"")</f>
        <v/>
      </c>
      <c r="AA1259" s="1">
        <f>IF(AND(טבלה1013[[#This Row],[הווסת פעיל?]]=1,טבלה1013[[#This Row],[וסת קבוע אחרון]]&lt;&gt;W1258),טבלה1013[[#This Row],[וסת קבוע אחרון]],"")</f>
        <v>27</v>
      </c>
      <c r="AB1259" s="1" t="str">
        <f>IF(AND(טבלה1013[[#This Row],[הווסת פעיל?]]=1,X1258=0,טבלה1013[[#This Row],[וסת קבוע אחרון]]=W1258),טבלה1013[[#This Row],[וסת קבוע אחרון]],"")</f>
        <v/>
      </c>
      <c r="AC1259" s="1" t="str">
        <f>IF(AND(טבלה1013[[#This Row],[הווסת פעיל?]]=1,X1258=0,טבלה1013[[#This Row],[וסת קבוע אחרון]]&lt;&gt;W1258),1,"")</f>
        <v/>
      </c>
      <c r="AD1259" s="1" t="str">
        <f>IF(AND(טבלה1013[[#This Row],[הווסת פעיל?]]&lt;&gt;"",B1260=1),טבלה1013[[#This Row],[CycleNumber]],"")</f>
        <v/>
      </c>
      <c r="AE1259" s="1">
        <f>IF(AND(טבלה1013[[#This Row],[הווסת פעיל?]]&lt;&gt;"",X1258=""),טבלה1013[[#This Row],[CycleNumber]],"")</f>
        <v>13</v>
      </c>
      <c r="AF1259" s="1">
        <f>IF(B1260=1,"",IF(טבלה1013[[#This Row],[הווסת פעיל?]]=1,IF(טבלה1013[[#This Row],[וסת קבוע אחרון]]=F1260,1,0),""))</f>
        <v>0</v>
      </c>
      <c r="AG1259" s="1">
        <f>IF(B1260=1,"",IF(טבלה1013[[#This Row],[הווסת פעיל?]]=1,IF(OR(טבלה1013[[#This Row],[וסת קבוע אחרון]]=F1260,F1260=טבלה1013[[#This Row],[LengthofCycle]]),1,0),""))</f>
        <v>0</v>
      </c>
      <c r="AH1259" s="1">
        <f>IF(B1260=1,"",IF(טבלה1013[[#This Row],[הווסת פעיל?]]=1,IF(OR(טבלה1013[[#This Row],[וסת קבוע אחרון]]=F1260,F1260=טבלה1013[[#This Row],[LengthofCycle]],AND(טבלה1013[[#This Row],[LengthofCycle]]&lt;&gt;טבלה1013[[#This Row],[וסת קבוע אחרון]],OR(F1260=28,F1260=29))),1,0),""))</f>
        <v>0</v>
      </c>
      <c r="AI1259" s="1" t="str">
        <f>IF(AND(טבלה1013[[#This Row],[הווסת פעיל?]]=1,B1260=1),1,"")</f>
        <v/>
      </c>
      <c r="AJ1259" s="4" t="str">
        <f>IF(AND(טבלה1013[[#This Row],[הווסת פעיל?]]&lt;&gt;1,B1260&lt;&gt;1,B1260&lt;&gt;""),IF(טבלה1013[[#This Row],[LengthofCycle]]=F1260,1,0),"")</f>
        <v/>
      </c>
      <c r="AK1259" s="4" t="str">
        <f>IF(AND(טבלה1013[[#This Row],[הווסת פעיל?]]&lt;&gt;1,B1260&lt;&gt;1,B1260&lt;&gt;""),IF(OR(טבלה1013[[#This Row],[LengthofCycle]]=F1260,F1260=29),1,0),"")</f>
        <v/>
      </c>
      <c r="AL1259" s="4" t="str">
        <f>IF(AND(טבלה1013[[#This Row],[הווסת פעיל?]]&lt;&gt;1,B1260&lt;&gt;1,B1260&lt;&gt;""),IF(OR(טבלה1013[[#This Row],[LengthofCycle]]=F1260,F1260=29,F1260=28),1,0),"")</f>
        <v/>
      </c>
    </row>
    <row r="1260" spans="1:38" x14ac:dyDescent="0.25">
      <c r="A1260" s="1" t="s">
        <v>158</v>
      </c>
      <c r="B1260" s="1">
        <v>14</v>
      </c>
      <c r="C1260" s="1">
        <v>0</v>
      </c>
      <c r="D1260" s="1">
        <v>1</v>
      </c>
      <c r="E1260" s="1">
        <v>0</v>
      </c>
      <c r="F1260" s="1">
        <v>26</v>
      </c>
      <c r="G1260" s="1">
        <f>טבלה1013[[#This Row],[LengthofCycle]]+1</f>
        <v>27</v>
      </c>
      <c r="H1260" s="1">
        <f>IF(IFERROR(LOOKUP(טבלה1013[[#This Row],[ClientID]],קביעויות[השבוע]),FALSE)=טבלה1013[[#This Row],[ClientID]],1,"")</f>
        <v>1</v>
      </c>
      <c r="I1260" s="1" t="str">
        <f>IF(AND(טבלה1013[[#This Row],[CycleNumber]]&gt;1,OR(B1261="",טבלה1013[[#This Row],[CycleNumber]]&gt;B1259)),IF(OR(AND(טבלה1013[[#This Row],[LengthofCycle]]=28,F1259=28),AND(טבלה1013[[#This Row],[LengthofCycle]]=35,F1259=35)),1,""),"")</f>
        <v/>
      </c>
      <c r="J1260" s="1" t="str">
        <f>IF(AND(טבלה1013[[#This Row],[וסת השבוע]]=1,I1259=1,טבלה1013[[#This Row],[CycleNumber]]&gt;B1259),1,"")</f>
        <v/>
      </c>
      <c r="K1260" s="1" t="str">
        <f>IF(טבלה1013[[#This Row],[CycleNumber]]=1,"",IF(טבלה1013[[#This Row],[וסת השבוע]]=1,0,IF(K1259="","",IF(K1259=0,IF(טבלה1013[[#This Row],[LengthofCycle]]=28,0,1),IF(K1259=1,IF(טבלה1013[[#This Row],[LengthofCycle]]+F1259=28*2,0,2),IF(K1259=2,IF(טבלה1013[[#This Row],[LengthofCycle]]+F1259+F1258=28*3,0,3),""))))))</f>
        <v/>
      </c>
      <c r="L1260" s="1" t="str">
        <f>IF(טבלה1013[[#This Row],[וסת השבוע]]=1,IF(טבלה1013[[#This Row],[וסת השבוע וההפלגה ביחד]]=1,L1259+1,0),IF(AND(טבלה1013[[#This Row],[CycleNumber]]&gt;B1259,טבלה1013[[#This Row],[CycleNumber]]&gt;1),IF(טבלה1013[[#This Row],[וסת השבוע פעיל?]]&lt;&gt;"",L1259+1,""),""))</f>
        <v/>
      </c>
      <c r="M1260" s="1" t="str">
        <f>IF(AND(טבלה1013[[#This Row],[וסת השבוע פעיל?]]&lt;&gt;"",טבלה1013[[#This Row],[CycleNumber]]&lt;B1261,B1261&lt;&gt;"",טבלה1013[[#This Row],[וסת השבוע פעיל?]]&lt;3),IF(K1261=0,IF(AND(טבלה1013[[#This Row],[וסת השבוע פעיל?]]&gt;0,I1261=1),0,1),0),"")</f>
        <v/>
      </c>
      <c r="N1260" s="1" t="str">
        <f t="shared" si="100"/>
        <v/>
      </c>
      <c r="O1260" s="1" t="str">
        <f>IF(AND(טבלה1013[[#This Row],[חיזוי - שבוע]]=1,J1261=1),1,"")</f>
        <v/>
      </c>
      <c r="P1260" s="1" t="str">
        <f>IF(AND(טבלה1013[[#This Row],[חיזוי טוב עם הפלגה?]]=1,טבלה1013[[#This Row],[וסת קבוע אחרון]]&lt;&gt;28,X1259=1),1,"")</f>
        <v/>
      </c>
      <c r="Q1260" s="1" t="str">
        <f>IF(AND(טבלה1013[[#This Row],[וסת השבוע פעיל?]]&lt;3,OR(טבלה1013[[#This Row],[CycleNumber]]&gt;B1261,B1261="")),1,"")</f>
        <v/>
      </c>
      <c r="R1260" s="1">
        <f>IF(טבלה1013[[#This Row],[האישה קבעה וסת שבוע?]]=1,IF(טבלה1013[[#This Row],[וסת השבוע פעיל?]]&lt;3,1,0),"")</f>
        <v>0</v>
      </c>
      <c r="S12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0" s="1">
        <f t="shared" si="101"/>
        <v>0</v>
      </c>
      <c r="U1260" s="1">
        <f t="shared" si="102"/>
        <v>0</v>
      </c>
      <c r="V1260" s="1">
        <f t="shared" si="103"/>
        <v>0</v>
      </c>
      <c r="W1260" s="1">
        <f>IF(טבלה1013[[#This Row],[3 הפלגות זהות]]="","",IF(טבלה1013[[#This Row],[3 הפלגות זהות]]=1,טבלה1013[[#This Row],[LengthofCycle]],W1259))</f>
        <v>27</v>
      </c>
      <c r="X1260" s="1">
        <f>IF(טבלה1013[[#This Row],[וסת קבוע אחרון]]="","",IF(OR(טבלה1013[[#This Row],[LengthofCycle]]=טבלה1013[[#This Row],[וסת קבוע אחרון]],F1259=טבלה1013[[#This Row],[וסת קבוע אחרון]],F1258=טבלה1013[[#This Row],[וסת קבוע אחרון]]),1,0))</f>
        <v>1</v>
      </c>
      <c r="Y1260" s="1">
        <f>IF(OR(טבלה1013[[#This Row],[הווסת פעיל?]]=0,טבלה1013[[#This Row],[הווסת פעיל?]]=""),"",SUM(Y1259,טבלה1013[[#This Row],[הווסת פעיל?]]))</f>
        <v>2</v>
      </c>
      <c r="Z1260" s="1" t="str">
        <f>IF(AND(טבלה1013[[#This Row],[כמה מחזורים עד עקירה]]&lt;&gt;"",Y1261=""),טבלה1013[[#This Row],[כמה מחזורים עד עקירה]],"")</f>
        <v/>
      </c>
      <c r="AA1260" s="1" t="str">
        <f>IF(AND(טבלה1013[[#This Row],[הווסת פעיל?]]=1,טבלה1013[[#This Row],[וסת קבוע אחרון]]&lt;&gt;W1259),טבלה1013[[#This Row],[וסת קבוע אחרון]],"")</f>
        <v/>
      </c>
      <c r="AB1260" s="1" t="str">
        <f>IF(AND(טבלה1013[[#This Row],[הווסת פעיל?]]=1,X1259=0,טבלה1013[[#This Row],[וסת קבוע אחרון]]=W1259),טבלה1013[[#This Row],[וסת קבוע אחרון]],"")</f>
        <v/>
      </c>
      <c r="AC1260" s="1" t="str">
        <f>IF(AND(טבלה1013[[#This Row],[הווסת פעיל?]]=1,X1259=0,טבלה1013[[#This Row],[וסת קבוע אחרון]]&lt;&gt;W1259),1,"")</f>
        <v/>
      </c>
      <c r="AD1260" s="1" t="str">
        <f>IF(AND(טבלה1013[[#This Row],[הווסת פעיל?]]&lt;&gt;"",B1261=1),טבלה1013[[#This Row],[CycleNumber]],"")</f>
        <v/>
      </c>
      <c r="AE1260" s="1" t="str">
        <f>IF(AND(טבלה1013[[#This Row],[הווסת פעיל?]]&lt;&gt;"",X1259=""),טבלה1013[[#This Row],[CycleNumber]],"")</f>
        <v/>
      </c>
      <c r="AF1260" s="1">
        <f>IF(B1261=1,"",IF(טבלה1013[[#This Row],[הווסת פעיל?]]=1,IF(טבלה1013[[#This Row],[וסת קבוע אחרון]]=F1261,1,0),""))</f>
        <v>0</v>
      </c>
      <c r="AG1260" s="1">
        <f>IF(B1261=1,"",IF(טבלה1013[[#This Row],[הווסת פעיל?]]=1,IF(OR(טבלה1013[[#This Row],[וסת קבוע אחרון]]=F1261,F1261=טבלה1013[[#This Row],[LengthofCycle]]),1,0),""))</f>
        <v>1</v>
      </c>
      <c r="AH1260" s="1">
        <f>IF(B1261=1,"",IF(טבלה1013[[#This Row],[הווסת פעיל?]]=1,IF(OR(טבלה1013[[#This Row],[וסת קבוע אחרון]]=F1261,F1261=טבלה1013[[#This Row],[LengthofCycle]],AND(טבלה1013[[#This Row],[LengthofCycle]]&lt;&gt;טבלה1013[[#This Row],[וסת קבוע אחרון]],OR(F1261=28,F1261=29))),1,0),""))</f>
        <v>1</v>
      </c>
      <c r="AI1260" s="1" t="str">
        <f>IF(AND(טבלה1013[[#This Row],[הווסת פעיל?]]=1,B1261=1),1,"")</f>
        <v/>
      </c>
      <c r="AJ1260" s="4" t="str">
        <f>IF(AND(טבלה1013[[#This Row],[הווסת פעיל?]]&lt;&gt;1,B1261&lt;&gt;1,B1261&lt;&gt;""),IF(טבלה1013[[#This Row],[LengthofCycle]]=F1261,1,0),"")</f>
        <v/>
      </c>
      <c r="AK1260" s="4" t="str">
        <f>IF(AND(טבלה1013[[#This Row],[הווסת פעיל?]]&lt;&gt;1,B1261&lt;&gt;1,B1261&lt;&gt;""),IF(OR(טבלה1013[[#This Row],[LengthofCycle]]=F1261,F1261=29),1,0),"")</f>
        <v/>
      </c>
      <c r="AL1260" s="4" t="str">
        <f>IF(AND(טבלה1013[[#This Row],[הווסת פעיל?]]&lt;&gt;1,B1261&lt;&gt;1,B1261&lt;&gt;""),IF(OR(טבלה1013[[#This Row],[LengthofCycle]]=F1261,F1261=29,F1261=28),1,0),"")</f>
        <v/>
      </c>
    </row>
    <row r="1261" spans="1:38" x14ac:dyDescent="0.25">
      <c r="A1261" s="1" t="s">
        <v>158</v>
      </c>
      <c r="B1261" s="1">
        <v>15</v>
      </c>
      <c r="C1261" s="1">
        <v>0</v>
      </c>
      <c r="D1261" s="1">
        <v>1</v>
      </c>
      <c r="E1261" s="1">
        <v>0</v>
      </c>
      <c r="F1261" s="1">
        <v>26</v>
      </c>
      <c r="G1261" s="1">
        <f>טבלה1013[[#This Row],[LengthofCycle]]+1</f>
        <v>27</v>
      </c>
      <c r="H1261" s="1">
        <f>IF(IFERROR(LOOKUP(טבלה1013[[#This Row],[ClientID]],קביעויות[השבוע]),FALSE)=טבלה1013[[#This Row],[ClientID]],1,"")</f>
        <v>1</v>
      </c>
      <c r="I1261" s="1" t="str">
        <f>IF(AND(טבלה1013[[#This Row],[CycleNumber]]&gt;1,OR(B1262="",טבלה1013[[#This Row],[CycleNumber]]&gt;B1260)),IF(OR(AND(טבלה1013[[#This Row],[LengthofCycle]]=28,F1260=28),AND(טבלה1013[[#This Row],[LengthofCycle]]=35,F1260=35)),1,""),"")</f>
        <v/>
      </c>
      <c r="J1261" s="1" t="str">
        <f>IF(AND(טבלה1013[[#This Row],[וסת השבוע]]=1,I1260=1,טבלה1013[[#This Row],[CycleNumber]]&gt;B1260),1,"")</f>
        <v/>
      </c>
      <c r="K1261" s="1" t="str">
        <f>IF(טבלה1013[[#This Row],[CycleNumber]]=1,"",IF(טבלה1013[[#This Row],[וסת השבוע]]=1,0,IF(K1260="","",IF(K1260=0,IF(טבלה1013[[#This Row],[LengthofCycle]]=28,0,1),IF(K1260=1,IF(טבלה1013[[#This Row],[LengthofCycle]]+F1260=28*2,0,2),IF(K1260=2,IF(טבלה1013[[#This Row],[LengthofCycle]]+F1260+F1259=28*3,0,3),""))))))</f>
        <v/>
      </c>
      <c r="L1261" s="1" t="str">
        <f>IF(טבלה1013[[#This Row],[וסת השבוע]]=1,IF(טבלה1013[[#This Row],[וסת השבוע וההפלגה ביחד]]=1,L1260+1,0),IF(AND(טבלה1013[[#This Row],[CycleNumber]]&gt;B1260,טבלה1013[[#This Row],[CycleNumber]]&gt;1),IF(טבלה1013[[#This Row],[וסת השבוע פעיל?]]&lt;&gt;"",L1260+1,""),""))</f>
        <v/>
      </c>
      <c r="M1261" s="1" t="str">
        <f>IF(AND(טבלה1013[[#This Row],[וסת השבוע פעיל?]]&lt;&gt;"",טבלה1013[[#This Row],[CycleNumber]]&lt;B1262,B1262&lt;&gt;"",טבלה1013[[#This Row],[וסת השבוע פעיל?]]&lt;3),IF(K1262=0,IF(AND(טבלה1013[[#This Row],[וסת השבוע פעיל?]]&gt;0,I1262=1),0,1),0),"")</f>
        <v/>
      </c>
      <c r="N1261" s="1" t="str">
        <f t="shared" si="100"/>
        <v/>
      </c>
      <c r="O1261" s="1" t="str">
        <f>IF(AND(טבלה1013[[#This Row],[חיזוי - שבוע]]=1,J1262=1),1,"")</f>
        <v/>
      </c>
      <c r="P1261" s="1" t="str">
        <f>IF(AND(טבלה1013[[#This Row],[חיזוי טוב עם הפלגה?]]=1,טבלה1013[[#This Row],[וסת קבוע אחרון]]&lt;&gt;28,X1260=1),1,"")</f>
        <v/>
      </c>
      <c r="Q1261" s="1" t="str">
        <f>IF(AND(טבלה1013[[#This Row],[וסת השבוע פעיל?]]&lt;3,OR(טבלה1013[[#This Row],[CycleNumber]]&gt;B1262,B1262="")),1,"")</f>
        <v/>
      </c>
      <c r="R1261" s="1">
        <f>IF(טבלה1013[[#This Row],[האישה קבעה וסת שבוע?]]=1,IF(טבלה1013[[#This Row],[וסת השבוע פעיל?]]&lt;3,1,0),"")</f>
        <v>0</v>
      </c>
      <c r="S12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1" s="1">
        <f t="shared" si="101"/>
        <v>0</v>
      </c>
      <c r="U1261" s="1">
        <f t="shared" si="102"/>
        <v>0</v>
      </c>
      <c r="V1261" s="1">
        <f t="shared" si="103"/>
        <v>0</v>
      </c>
      <c r="W1261" s="1">
        <f>IF(טבלה1013[[#This Row],[3 הפלגות זהות]]="","",IF(טבלה1013[[#This Row],[3 הפלגות זהות]]=1,טבלה1013[[#This Row],[LengthofCycle]],W1260))</f>
        <v>27</v>
      </c>
      <c r="X1261" s="1">
        <f>IF(טבלה1013[[#This Row],[וסת קבוע אחרון]]="","",IF(OR(טבלה1013[[#This Row],[LengthofCycle]]=טבלה1013[[#This Row],[וסת קבוע אחרון]],F1260=טבלה1013[[#This Row],[וסת קבוע אחרון]],F1259=טבלה1013[[#This Row],[וסת קבוע אחרון]]),1,0))</f>
        <v>1</v>
      </c>
      <c r="Y1261" s="1">
        <f>IF(OR(טבלה1013[[#This Row],[הווסת פעיל?]]=0,טבלה1013[[#This Row],[הווסת פעיל?]]=""),"",SUM(Y1260,טבלה1013[[#This Row],[הווסת פעיל?]]))</f>
        <v>3</v>
      </c>
      <c r="Z1261" s="1" t="str">
        <f>IF(AND(טבלה1013[[#This Row],[כמה מחזורים עד עקירה]]&lt;&gt;"",Y1262=""),טבלה1013[[#This Row],[כמה מחזורים עד עקירה]],"")</f>
        <v/>
      </c>
      <c r="AA1261" s="1" t="str">
        <f>IF(AND(טבלה1013[[#This Row],[הווסת פעיל?]]=1,טבלה1013[[#This Row],[וסת קבוע אחרון]]&lt;&gt;W1260),טבלה1013[[#This Row],[וסת קבוע אחרון]],"")</f>
        <v/>
      </c>
      <c r="AB1261" s="1" t="str">
        <f>IF(AND(טבלה1013[[#This Row],[הווסת פעיל?]]=1,X1260=0,טבלה1013[[#This Row],[וסת קבוע אחרון]]=W1260),טבלה1013[[#This Row],[וסת קבוע אחרון]],"")</f>
        <v/>
      </c>
      <c r="AC1261" s="1" t="str">
        <f>IF(AND(טבלה1013[[#This Row],[הווסת פעיל?]]=1,X1260=0,טבלה1013[[#This Row],[וסת קבוע אחרון]]&lt;&gt;W1260),1,"")</f>
        <v/>
      </c>
      <c r="AD1261" s="1" t="str">
        <f>IF(AND(טבלה1013[[#This Row],[הווסת פעיל?]]&lt;&gt;"",B1262=1),טבלה1013[[#This Row],[CycleNumber]],"")</f>
        <v/>
      </c>
      <c r="AE1261" s="1" t="str">
        <f>IF(AND(טבלה1013[[#This Row],[הווסת פעיל?]]&lt;&gt;"",X1260=""),טבלה1013[[#This Row],[CycleNumber]],"")</f>
        <v/>
      </c>
      <c r="AF1261" s="1">
        <f>IF(B1262=1,"",IF(טבלה1013[[#This Row],[הווסת פעיל?]]=1,IF(טבלה1013[[#This Row],[וסת קבוע אחרון]]=F1262,1,0),""))</f>
        <v>1</v>
      </c>
      <c r="AG1261" s="1">
        <f>IF(B1262=1,"",IF(טבלה1013[[#This Row],[הווסת פעיל?]]=1,IF(OR(טבלה1013[[#This Row],[וסת קבוע אחרון]]=F1262,F1262=טבלה1013[[#This Row],[LengthofCycle]]),1,0),""))</f>
        <v>1</v>
      </c>
      <c r="AH1261" s="1">
        <f>IF(B1262=1,"",IF(טבלה1013[[#This Row],[הווסת פעיל?]]=1,IF(OR(טבלה1013[[#This Row],[וסת קבוע אחרון]]=F1262,F1262=טבלה1013[[#This Row],[LengthofCycle]],AND(טבלה1013[[#This Row],[LengthofCycle]]&lt;&gt;טבלה1013[[#This Row],[וסת קבוע אחרון]],OR(F1262=28,F1262=29))),1,0),""))</f>
        <v>1</v>
      </c>
      <c r="AI1261" s="1" t="str">
        <f>IF(AND(טבלה1013[[#This Row],[הווסת פעיל?]]=1,B1262=1),1,"")</f>
        <v/>
      </c>
      <c r="AJ1261" s="4" t="str">
        <f>IF(AND(טבלה1013[[#This Row],[הווסת פעיל?]]&lt;&gt;1,B1262&lt;&gt;1,B1262&lt;&gt;""),IF(טבלה1013[[#This Row],[LengthofCycle]]=F1262,1,0),"")</f>
        <v/>
      </c>
      <c r="AK1261" s="4" t="str">
        <f>IF(AND(טבלה1013[[#This Row],[הווסת פעיל?]]&lt;&gt;1,B1262&lt;&gt;1,B1262&lt;&gt;""),IF(OR(טבלה1013[[#This Row],[LengthofCycle]]=F1262,F1262=29),1,0),"")</f>
        <v/>
      </c>
      <c r="AL1261" s="4" t="str">
        <f>IF(AND(טבלה1013[[#This Row],[הווסת פעיל?]]&lt;&gt;1,B1262&lt;&gt;1,B1262&lt;&gt;""),IF(OR(טבלה1013[[#This Row],[LengthofCycle]]=F1262,F1262=29,F1262=28),1,0),"")</f>
        <v/>
      </c>
    </row>
    <row r="1262" spans="1:38" x14ac:dyDescent="0.25">
      <c r="A1262" s="1" t="s">
        <v>158</v>
      </c>
      <c r="B1262" s="1">
        <v>16</v>
      </c>
      <c r="C1262" s="1">
        <v>0</v>
      </c>
      <c r="D1262" s="1">
        <v>1</v>
      </c>
      <c r="E1262" s="1">
        <v>0</v>
      </c>
      <c r="F1262" s="1">
        <v>27</v>
      </c>
      <c r="G1262" s="1">
        <f>טבלה1013[[#This Row],[LengthofCycle]]+1</f>
        <v>28</v>
      </c>
      <c r="H1262" s="1">
        <f>IF(IFERROR(LOOKUP(טבלה1013[[#This Row],[ClientID]],קביעויות[השבוע]),FALSE)=טבלה1013[[#This Row],[ClientID]],1,"")</f>
        <v>1</v>
      </c>
      <c r="I1262" s="1" t="str">
        <f>IF(AND(טבלה1013[[#This Row],[CycleNumber]]&gt;1,OR(B1263="",טבלה1013[[#This Row],[CycleNumber]]&gt;B1261)),IF(OR(AND(טבלה1013[[#This Row],[LengthofCycle]]=28,F1261=28),AND(טבלה1013[[#This Row],[LengthofCycle]]=35,F1261=35)),1,""),"")</f>
        <v/>
      </c>
      <c r="J1262" s="1" t="str">
        <f>IF(AND(טבלה1013[[#This Row],[וסת השבוע]]=1,I1261=1,טבלה1013[[#This Row],[CycleNumber]]&gt;B1261),1,"")</f>
        <v/>
      </c>
      <c r="K1262" s="1" t="str">
        <f>IF(טבלה1013[[#This Row],[CycleNumber]]=1,"",IF(טבלה1013[[#This Row],[וסת השבוע]]=1,0,IF(K1261="","",IF(K1261=0,IF(טבלה1013[[#This Row],[LengthofCycle]]=28,0,1),IF(K1261=1,IF(טבלה1013[[#This Row],[LengthofCycle]]+F1261=28*2,0,2),IF(K1261=2,IF(טבלה1013[[#This Row],[LengthofCycle]]+F1261+F1260=28*3,0,3),""))))))</f>
        <v/>
      </c>
      <c r="L1262" s="1" t="str">
        <f>IF(טבלה1013[[#This Row],[וסת השבוע]]=1,IF(טבלה1013[[#This Row],[וסת השבוע וההפלגה ביחד]]=1,L1261+1,0),IF(AND(טבלה1013[[#This Row],[CycleNumber]]&gt;B1261,טבלה1013[[#This Row],[CycleNumber]]&gt;1),IF(טבלה1013[[#This Row],[וסת השבוע פעיל?]]&lt;&gt;"",L1261+1,""),""))</f>
        <v/>
      </c>
      <c r="M1262" s="1" t="str">
        <f>IF(AND(טבלה1013[[#This Row],[וסת השבוע פעיל?]]&lt;&gt;"",טבלה1013[[#This Row],[CycleNumber]]&lt;B1263,B1263&lt;&gt;"",טבלה1013[[#This Row],[וסת השבוע פעיל?]]&lt;3),IF(K1263=0,IF(AND(טבלה1013[[#This Row],[וסת השבוע פעיל?]]&gt;0,I1263=1),0,1),0),"")</f>
        <v/>
      </c>
      <c r="N1262" s="1" t="str">
        <f t="shared" si="100"/>
        <v/>
      </c>
      <c r="O1262" s="1" t="str">
        <f>IF(AND(טבלה1013[[#This Row],[חיזוי - שבוע]]=1,J1263=1),1,"")</f>
        <v/>
      </c>
      <c r="P1262" s="1" t="str">
        <f>IF(AND(טבלה1013[[#This Row],[חיזוי טוב עם הפלגה?]]=1,טבלה1013[[#This Row],[וסת קבוע אחרון]]&lt;&gt;28,X1261=1),1,"")</f>
        <v/>
      </c>
      <c r="Q1262" s="1" t="str">
        <f>IF(AND(טבלה1013[[#This Row],[וסת השבוע פעיל?]]&lt;3,OR(טבלה1013[[#This Row],[CycleNumber]]&gt;B1263,B1263="")),1,"")</f>
        <v/>
      </c>
      <c r="R1262" s="1">
        <f>IF(טבלה1013[[#This Row],[האישה קבעה וסת שבוע?]]=1,IF(טבלה1013[[#This Row],[וסת השבוע פעיל?]]&lt;3,1,0),"")</f>
        <v>0</v>
      </c>
      <c r="S12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2" s="1">
        <f t="shared" si="101"/>
        <v>0</v>
      </c>
      <c r="U1262" s="1">
        <f t="shared" si="102"/>
        <v>0</v>
      </c>
      <c r="V1262" s="1">
        <f t="shared" si="103"/>
        <v>0</v>
      </c>
      <c r="W1262" s="1">
        <f>IF(טבלה1013[[#This Row],[3 הפלגות זהות]]="","",IF(טבלה1013[[#This Row],[3 הפלגות זהות]]=1,טבלה1013[[#This Row],[LengthofCycle]],W1261))</f>
        <v>27</v>
      </c>
      <c r="X1262" s="1">
        <f>IF(טבלה1013[[#This Row],[וסת קבוע אחרון]]="","",IF(OR(טבלה1013[[#This Row],[LengthofCycle]]=טבלה1013[[#This Row],[וסת קבוע אחרון]],F1261=טבלה1013[[#This Row],[וסת קבוע אחרון]],F1260=טבלה1013[[#This Row],[וסת קבוע אחרון]]),1,0))</f>
        <v>1</v>
      </c>
      <c r="Y1262" s="1">
        <f>IF(OR(טבלה1013[[#This Row],[הווסת פעיל?]]=0,טבלה1013[[#This Row],[הווסת פעיל?]]=""),"",SUM(Y1261,טבלה1013[[#This Row],[הווסת פעיל?]]))</f>
        <v>4</v>
      </c>
      <c r="Z1262" s="1" t="str">
        <f>IF(AND(טבלה1013[[#This Row],[כמה מחזורים עד עקירה]]&lt;&gt;"",Y1263=""),טבלה1013[[#This Row],[כמה מחזורים עד עקירה]],"")</f>
        <v/>
      </c>
      <c r="AA1262" s="1" t="str">
        <f>IF(AND(טבלה1013[[#This Row],[הווסת פעיל?]]=1,טבלה1013[[#This Row],[וסת קבוע אחרון]]&lt;&gt;W1261),טבלה1013[[#This Row],[וסת קבוע אחרון]],"")</f>
        <v/>
      </c>
      <c r="AB1262" s="1" t="str">
        <f>IF(AND(טבלה1013[[#This Row],[הווסת פעיל?]]=1,X1261=0,טבלה1013[[#This Row],[וסת קבוע אחרון]]=W1261),טבלה1013[[#This Row],[וסת קבוע אחרון]],"")</f>
        <v/>
      </c>
      <c r="AC1262" s="1" t="str">
        <f>IF(AND(טבלה1013[[#This Row],[הווסת פעיל?]]=1,X1261=0,טבלה1013[[#This Row],[וסת קבוע אחרון]]&lt;&gt;W1261),1,"")</f>
        <v/>
      </c>
      <c r="AD1262" s="1" t="str">
        <f>IF(AND(טבלה1013[[#This Row],[הווסת פעיל?]]&lt;&gt;"",B1263=1),טבלה1013[[#This Row],[CycleNumber]],"")</f>
        <v/>
      </c>
      <c r="AE1262" s="1" t="str">
        <f>IF(AND(טבלה1013[[#This Row],[הווסת פעיל?]]&lt;&gt;"",X1261=""),טבלה1013[[#This Row],[CycleNumber]],"")</f>
        <v/>
      </c>
      <c r="AF1262" s="1">
        <f>IF(B1263=1,"",IF(טבלה1013[[#This Row],[הווסת פעיל?]]=1,IF(טבלה1013[[#This Row],[וסת קבוע אחרון]]=F1263,1,0),""))</f>
        <v>1</v>
      </c>
      <c r="AG1262" s="1">
        <f>IF(B1263=1,"",IF(טבלה1013[[#This Row],[הווסת פעיל?]]=1,IF(OR(טבלה1013[[#This Row],[וסת קבוע אחרון]]=F1263,F1263=טבלה1013[[#This Row],[LengthofCycle]]),1,0),""))</f>
        <v>1</v>
      </c>
      <c r="AH1262" s="1">
        <f>IF(B1263=1,"",IF(טבלה1013[[#This Row],[הווסת פעיל?]]=1,IF(OR(טבלה1013[[#This Row],[וסת קבוע אחרון]]=F1263,F1263=טבלה1013[[#This Row],[LengthofCycle]],AND(טבלה1013[[#This Row],[LengthofCycle]]&lt;&gt;טבלה1013[[#This Row],[וסת קבוע אחרון]],OR(F1263=28,F1263=29))),1,0),""))</f>
        <v>1</v>
      </c>
      <c r="AI1262" s="1" t="str">
        <f>IF(AND(טבלה1013[[#This Row],[הווסת פעיל?]]=1,B1263=1),1,"")</f>
        <v/>
      </c>
      <c r="AJ1262" s="4" t="str">
        <f>IF(AND(טבלה1013[[#This Row],[הווסת פעיל?]]&lt;&gt;1,B1263&lt;&gt;1,B1263&lt;&gt;""),IF(טבלה1013[[#This Row],[LengthofCycle]]=F1263,1,0),"")</f>
        <v/>
      </c>
      <c r="AK1262" s="4" t="str">
        <f>IF(AND(טבלה1013[[#This Row],[הווסת פעיל?]]&lt;&gt;1,B1263&lt;&gt;1,B1263&lt;&gt;""),IF(OR(טבלה1013[[#This Row],[LengthofCycle]]=F1263,F1263=29),1,0),"")</f>
        <v/>
      </c>
      <c r="AL1262" s="4" t="str">
        <f>IF(AND(טבלה1013[[#This Row],[הווסת פעיל?]]&lt;&gt;1,B1263&lt;&gt;1,B1263&lt;&gt;""),IF(OR(טבלה1013[[#This Row],[LengthofCycle]]=F1263,F1263=29,F1263=28),1,0),"")</f>
        <v/>
      </c>
    </row>
    <row r="1263" spans="1:38" x14ac:dyDescent="0.25">
      <c r="A1263" s="1" t="s">
        <v>158</v>
      </c>
      <c r="B1263" s="1">
        <v>17</v>
      </c>
      <c r="C1263" s="1">
        <v>0</v>
      </c>
      <c r="D1263" s="1">
        <v>1</v>
      </c>
      <c r="E1263" s="1">
        <v>0</v>
      </c>
      <c r="F1263" s="1">
        <v>27</v>
      </c>
      <c r="G1263" s="1">
        <f>טבלה1013[[#This Row],[LengthofCycle]]+1</f>
        <v>28</v>
      </c>
      <c r="H1263" s="1">
        <f>IF(IFERROR(LOOKUP(טבלה1013[[#This Row],[ClientID]],קביעויות[השבוע]),FALSE)=טבלה1013[[#This Row],[ClientID]],1,"")</f>
        <v>1</v>
      </c>
      <c r="I1263" s="1" t="str">
        <f>IF(AND(טבלה1013[[#This Row],[CycleNumber]]&gt;1,OR(B1264="",טבלה1013[[#This Row],[CycleNumber]]&gt;B1262)),IF(OR(AND(טבלה1013[[#This Row],[LengthofCycle]]=28,F1262=28),AND(טבלה1013[[#This Row],[LengthofCycle]]=35,F1262=35)),1,""),"")</f>
        <v/>
      </c>
      <c r="J1263" s="1" t="str">
        <f>IF(AND(טבלה1013[[#This Row],[וסת השבוע]]=1,I1262=1,טבלה1013[[#This Row],[CycleNumber]]&gt;B1262),1,"")</f>
        <v/>
      </c>
      <c r="K1263" s="1" t="str">
        <f>IF(טבלה1013[[#This Row],[CycleNumber]]=1,"",IF(טבלה1013[[#This Row],[וסת השבוע]]=1,0,IF(K1262="","",IF(K1262=0,IF(טבלה1013[[#This Row],[LengthofCycle]]=28,0,1),IF(K1262=1,IF(טבלה1013[[#This Row],[LengthofCycle]]+F1262=28*2,0,2),IF(K1262=2,IF(טבלה1013[[#This Row],[LengthofCycle]]+F1262+F1261=28*3,0,3),""))))))</f>
        <v/>
      </c>
      <c r="L1263" s="1" t="str">
        <f>IF(טבלה1013[[#This Row],[וסת השבוע]]=1,IF(טבלה1013[[#This Row],[וסת השבוע וההפלגה ביחד]]=1,L1262+1,0),IF(AND(טבלה1013[[#This Row],[CycleNumber]]&gt;B1262,טבלה1013[[#This Row],[CycleNumber]]&gt;1),IF(טבלה1013[[#This Row],[וסת השבוע פעיל?]]&lt;&gt;"",L1262+1,""),""))</f>
        <v/>
      </c>
      <c r="M1263" s="1" t="str">
        <f>IF(AND(טבלה1013[[#This Row],[וסת השבוע פעיל?]]&lt;&gt;"",טבלה1013[[#This Row],[CycleNumber]]&lt;B1264,B1264&lt;&gt;"",טבלה1013[[#This Row],[וסת השבוע פעיל?]]&lt;3),IF(K1264=0,IF(AND(טבלה1013[[#This Row],[וסת השבוע פעיל?]]&gt;0,I1264=1),0,1),0),"")</f>
        <v/>
      </c>
      <c r="N1263" s="1" t="str">
        <f t="shared" si="100"/>
        <v/>
      </c>
      <c r="O1263" s="1" t="str">
        <f>IF(AND(טבלה1013[[#This Row],[חיזוי - שבוע]]=1,J1264=1),1,"")</f>
        <v/>
      </c>
      <c r="P1263" s="1" t="str">
        <f>IF(AND(טבלה1013[[#This Row],[חיזוי טוב עם הפלגה?]]=1,טבלה1013[[#This Row],[וסת קבוע אחרון]]&lt;&gt;28,X1262=1),1,"")</f>
        <v/>
      </c>
      <c r="Q1263" s="1" t="str">
        <f>IF(AND(טבלה1013[[#This Row],[וסת השבוע פעיל?]]&lt;3,OR(טבלה1013[[#This Row],[CycleNumber]]&gt;B1264,B1264="")),1,"")</f>
        <v/>
      </c>
      <c r="R1263" s="1">
        <f>IF(טבלה1013[[#This Row],[האישה קבעה וסת שבוע?]]=1,IF(טבלה1013[[#This Row],[וסת השבוע פעיל?]]&lt;3,1,0),"")</f>
        <v>0</v>
      </c>
      <c r="S12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3" s="1">
        <f t="shared" si="101"/>
        <v>0</v>
      </c>
      <c r="U1263" s="1">
        <f t="shared" si="102"/>
        <v>0</v>
      </c>
      <c r="V1263" s="1">
        <f t="shared" si="103"/>
        <v>0</v>
      </c>
      <c r="W1263" s="1">
        <f>IF(טבלה1013[[#This Row],[3 הפלגות זהות]]="","",IF(טבלה1013[[#This Row],[3 הפלגות זהות]]=1,טבלה1013[[#This Row],[LengthofCycle]],W1262))</f>
        <v>27</v>
      </c>
      <c r="X1263" s="1">
        <f>IF(טבלה1013[[#This Row],[וסת קבוע אחרון]]="","",IF(OR(טבלה1013[[#This Row],[LengthofCycle]]=טבלה1013[[#This Row],[וסת קבוע אחרון]],F1262=טבלה1013[[#This Row],[וסת קבוע אחרון]],F1261=טבלה1013[[#This Row],[וסת קבוע אחרון]]),1,0))</f>
        <v>1</v>
      </c>
      <c r="Y1263" s="1">
        <f>IF(OR(טבלה1013[[#This Row],[הווסת פעיל?]]=0,טבלה1013[[#This Row],[הווסת פעיל?]]=""),"",SUM(Y1262,טבלה1013[[#This Row],[הווסת פעיל?]]))</f>
        <v>5</v>
      </c>
      <c r="Z1263" s="1" t="str">
        <f>IF(AND(טבלה1013[[#This Row],[כמה מחזורים עד עקירה]]&lt;&gt;"",Y1264=""),טבלה1013[[#This Row],[כמה מחזורים עד עקירה]],"")</f>
        <v/>
      </c>
      <c r="AA1263" s="1" t="str">
        <f>IF(AND(טבלה1013[[#This Row],[הווסת פעיל?]]=1,טבלה1013[[#This Row],[וסת קבוע אחרון]]&lt;&gt;W1262),טבלה1013[[#This Row],[וסת קבוע אחרון]],"")</f>
        <v/>
      </c>
      <c r="AB1263" s="1" t="str">
        <f>IF(AND(טבלה1013[[#This Row],[הווסת פעיל?]]=1,X1262=0,טבלה1013[[#This Row],[וסת קבוע אחרון]]=W1262),טבלה1013[[#This Row],[וסת קבוע אחרון]],"")</f>
        <v/>
      </c>
      <c r="AC1263" s="1" t="str">
        <f>IF(AND(טבלה1013[[#This Row],[הווסת פעיל?]]=1,X1262=0,טבלה1013[[#This Row],[וסת קבוע אחרון]]&lt;&gt;W1262),1,"")</f>
        <v/>
      </c>
      <c r="AD1263" s="1" t="str">
        <f>IF(AND(טבלה1013[[#This Row],[הווסת פעיל?]]&lt;&gt;"",B1264=1),טבלה1013[[#This Row],[CycleNumber]],"")</f>
        <v/>
      </c>
      <c r="AE1263" s="1" t="str">
        <f>IF(AND(טבלה1013[[#This Row],[הווסת פעיל?]]&lt;&gt;"",X1262=""),טבלה1013[[#This Row],[CycleNumber]],"")</f>
        <v/>
      </c>
      <c r="AF1263" s="1">
        <f>IF(B1264=1,"",IF(טבלה1013[[#This Row],[הווסת פעיל?]]=1,IF(טבלה1013[[#This Row],[וסת קבוע אחרון]]=F1264,1,0),""))</f>
        <v>0</v>
      </c>
      <c r="AG1263" s="1">
        <f>IF(B1264=1,"",IF(טבלה1013[[#This Row],[הווסת פעיל?]]=1,IF(OR(טבלה1013[[#This Row],[וסת קבוע אחרון]]=F1264,F1264=טבלה1013[[#This Row],[LengthofCycle]]),1,0),""))</f>
        <v>0</v>
      </c>
      <c r="AH1263" s="1">
        <f>IF(B1264=1,"",IF(טבלה1013[[#This Row],[הווסת פעיל?]]=1,IF(OR(טבלה1013[[#This Row],[וסת קבוע אחרון]]=F1264,F1264=טבלה1013[[#This Row],[LengthofCycle]],AND(טבלה1013[[#This Row],[LengthofCycle]]&lt;&gt;טבלה1013[[#This Row],[וסת קבוע אחרון]],OR(F1264=28,F1264=29))),1,0),""))</f>
        <v>0</v>
      </c>
      <c r="AI1263" s="1" t="str">
        <f>IF(AND(טבלה1013[[#This Row],[הווסת פעיל?]]=1,B1264=1),1,"")</f>
        <v/>
      </c>
      <c r="AJ1263" s="4" t="str">
        <f>IF(AND(טבלה1013[[#This Row],[הווסת פעיל?]]&lt;&gt;1,B1264&lt;&gt;1,B1264&lt;&gt;""),IF(טבלה1013[[#This Row],[LengthofCycle]]=F1264,1,0),"")</f>
        <v/>
      </c>
      <c r="AK1263" s="4" t="str">
        <f>IF(AND(טבלה1013[[#This Row],[הווסת פעיל?]]&lt;&gt;1,B1264&lt;&gt;1,B1264&lt;&gt;""),IF(OR(טבלה1013[[#This Row],[LengthofCycle]]=F1264,F1264=29),1,0),"")</f>
        <v/>
      </c>
      <c r="AL1263" s="4" t="str">
        <f>IF(AND(טבלה1013[[#This Row],[הווסת פעיל?]]&lt;&gt;1,B1264&lt;&gt;1,B1264&lt;&gt;""),IF(OR(טבלה1013[[#This Row],[LengthofCycle]]=F1264,F1264=29,F1264=28),1,0),"")</f>
        <v/>
      </c>
    </row>
    <row r="1264" spans="1:38" x14ac:dyDescent="0.25">
      <c r="A1264" s="1" t="s">
        <v>158</v>
      </c>
      <c r="B1264" s="1">
        <v>18</v>
      </c>
      <c r="C1264" s="1">
        <v>0</v>
      </c>
      <c r="D1264" s="1">
        <v>1</v>
      </c>
      <c r="E1264" s="1">
        <v>0</v>
      </c>
      <c r="F1264" s="1">
        <v>29</v>
      </c>
      <c r="G1264" s="1">
        <f>טבלה1013[[#This Row],[LengthofCycle]]+1</f>
        <v>30</v>
      </c>
      <c r="H1264" s="1">
        <f>IF(IFERROR(LOOKUP(טבלה1013[[#This Row],[ClientID]],קביעויות[השבוע]),FALSE)=טבלה1013[[#This Row],[ClientID]],1,"")</f>
        <v>1</v>
      </c>
      <c r="I1264" s="1" t="str">
        <f>IF(AND(טבלה1013[[#This Row],[CycleNumber]]&gt;1,OR(B1265="",טבלה1013[[#This Row],[CycleNumber]]&gt;B1263)),IF(OR(AND(טבלה1013[[#This Row],[LengthofCycle]]=28,F1263=28),AND(טבלה1013[[#This Row],[LengthofCycle]]=35,F1263=35)),1,""),"")</f>
        <v/>
      </c>
      <c r="J1264" s="1" t="str">
        <f>IF(AND(טבלה1013[[#This Row],[וסת השבוע]]=1,I1263=1,טבלה1013[[#This Row],[CycleNumber]]&gt;B1263),1,"")</f>
        <v/>
      </c>
      <c r="K1264" s="1" t="str">
        <f>IF(טבלה1013[[#This Row],[CycleNumber]]=1,"",IF(טבלה1013[[#This Row],[וסת השבוע]]=1,0,IF(K1263="","",IF(K1263=0,IF(טבלה1013[[#This Row],[LengthofCycle]]=28,0,1),IF(K1263=1,IF(טבלה1013[[#This Row],[LengthofCycle]]+F1263=28*2,0,2),IF(K1263=2,IF(טבלה1013[[#This Row],[LengthofCycle]]+F1263+F1262=28*3,0,3),""))))))</f>
        <v/>
      </c>
      <c r="L1264" s="1" t="str">
        <f>IF(טבלה1013[[#This Row],[וסת השבוע]]=1,IF(טבלה1013[[#This Row],[וסת השבוע וההפלגה ביחד]]=1,L1263+1,0),IF(AND(טבלה1013[[#This Row],[CycleNumber]]&gt;B1263,טבלה1013[[#This Row],[CycleNumber]]&gt;1),IF(טבלה1013[[#This Row],[וסת השבוע פעיל?]]&lt;&gt;"",L1263+1,""),""))</f>
        <v/>
      </c>
      <c r="M1264" s="1" t="str">
        <f>IF(AND(טבלה1013[[#This Row],[וסת השבוע פעיל?]]&lt;&gt;"",טבלה1013[[#This Row],[CycleNumber]]&lt;B1265,B1265&lt;&gt;"",טבלה1013[[#This Row],[וסת השבוע פעיל?]]&lt;3),IF(K1265=0,IF(AND(טבלה1013[[#This Row],[וסת השבוע פעיל?]]&gt;0,I1265=1),0,1),0),"")</f>
        <v/>
      </c>
      <c r="N1264" s="1" t="str">
        <f t="shared" si="100"/>
        <v/>
      </c>
      <c r="O1264" s="1" t="str">
        <f>IF(AND(טבלה1013[[#This Row],[חיזוי - שבוע]]=1,J1265=1),1,"")</f>
        <v/>
      </c>
      <c r="P1264" s="1" t="str">
        <f>IF(AND(טבלה1013[[#This Row],[חיזוי טוב עם הפלגה?]]=1,טבלה1013[[#This Row],[וסת קבוע אחרון]]&lt;&gt;28,X1263=1),1,"")</f>
        <v/>
      </c>
      <c r="Q1264" s="1" t="str">
        <f>IF(AND(טבלה1013[[#This Row],[וסת השבוע פעיל?]]&lt;3,OR(טבלה1013[[#This Row],[CycleNumber]]&gt;B1265,B1265="")),1,"")</f>
        <v/>
      </c>
      <c r="R1264" s="1">
        <f>IF(טבלה1013[[#This Row],[האישה קבעה וסת שבוע?]]=1,IF(טבלה1013[[#This Row],[וסת השבוע פעיל?]]&lt;3,1,0),"")</f>
        <v>0</v>
      </c>
      <c r="S12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4" s="1">
        <f t="shared" si="101"/>
        <v>0</v>
      </c>
      <c r="U1264" s="1">
        <f t="shared" si="102"/>
        <v>0</v>
      </c>
      <c r="V1264" s="1">
        <f t="shared" si="103"/>
        <v>0</v>
      </c>
      <c r="W1264" s="1">
        <f>IF(טבלה1013[[#This Row],[3 הפלגות זהות]]="","",IF(טבלה1013[[#This Row],[3 הפלגות זהות]]=1,טבלה1013[[#This Row],[LengthofCycle]],W1263))</f>
        <v>27</v>
      </c>
      <c r="X1264" s="1">
        <f>IF(טבלה1013[[#This Row],[וסת קבוע אחרון]]="","",IF(OR(טבלה1013[[#This Row],[LengthofCycle]]=טבלה1013[[#This Row],[וסת קבוע אחרון]],F1263=טבלה1013[[#This Row],[וסת קבוע אחרון]],F1262=טבלה1013[[#This Row],[וסת קבוע אחרון]]),1,0))</f>
        <v>1</v>
      </c>
      <c r="Y1264" s="1">
        <f>IF(OR(טבלה1013[[#This Row],[הווסת פעיל?]]=0,טבלה1013[[#This Row],[הווסת פעיל?]]=""),"",SUM(Y1263,טבלה1013[[#This Row],[הווסת פעיל?]]))</f>
        <v>6</v>
      </c>
      <c r="Z1264" s="1" t="str">
        <f>IF(AND(טבלה1013[[#This Row],[כמה מחזורים עד עקירה]]&lt;&gt;"",Y1265=""),טבלה1013[[#This Row],[כמה מחזורים עד עקירה]],"")</f>
        <v/>
      </c>
      <c r="AA1264" s="1" t="str">
        <f>IF(AND(טבלה1013[[#This Row],[הווסת פעיל?]]=1,טבלה1013[[#This Row],[וסת קבוע אחרון]]&lt;&gt;W1263),טבלה1013[[#This Row],[וסת קבוע אחרון]],"")</f>
        <v/>
      </c>
      <c r="AB1264" s="1" t="str">
        <f>IF(AND(טבלה1013[[#This Row],[הווסת פעיל?]]=1,X1263=0,טבלה1013[[#This Row],[וסת קבוע אחרון]]=W1263),טבלה1013[[#This Row],[וסת קבוע אחרון]],"")</f>
        <v/>
      </c>
      <c r="AC1264" s="1" t="str">
        <f>IF(AND(טבלה1013[[#This Row],[הווסת פעיל?]]=1,X1263=0,טבלה1013[[#This Row],[וסת קבוע אחרון]]&lt;&gt;W1263),1,"")</f>
        <v/>
      </c>
      <c r="AD1264" s="1" t="str">
        <f>IF(AND(טבלה1013[[#This Row],[הווסת פעיל?]]&lt;&gt;"",B1265=1),טבלה1013[[#This Row],[CycleNumber]],"")</f>
        <v/>
      </c>
      <c r="AE1264" s="1" t="str">
        <f>IF(AND(טבלה1013[[#This Row],[הווסת פעיל?]]&lt;&gt;"",X1263=""),טבלה1013[[#This Row],[CycleNumber]],"")</f>
        <v/>
      </c>
      <c r="AF1264" s="1">
        <f>IF(B1265=1,"",IF(טבלה1013[[#This Row],[הווסת פעיל?]]=1,IF(טבלה1013[[#This Row],[וסת קבוע אחרון]]=F1265,1,0),""))</f>
        <v>1</v>
      </c>
      <c r="AG1264" s="1">
        <f>IF(B1265=1,"",IF(טבלה1013[[#This Row],[הווסת פעיל?]]=1,IF(OR(טבלה1013[[#This Row],[וסת קבוע אחרון]]=F1265,F1265=טבלה1013[[#This Row],[LengthofCycle]]),1,0),""))</f>
        <v>1</v>
      </c>
      <c r="AH1264" s="1">
        <f>IF(B1265=1,"",IF(טבלה1013[[#This Row],[הווסת פעיל?]]=1,IF(OR(טבלה1013[[#This Row],[וסת קבוע אחרון]]=F1265,F1265=טבלה1013[[#This Row],[LengthofCycle]],AND(טבלה1013[[#This Row],[LengthofCycle]]&lt;&gt;טבלה1013[[#This Row],[וסת קבוע אחרון]],OR(F1265=28,F1265=29))),1,0),""))</f>
        <v>1</v>
      </c>
      <c r="AI1264" s="1" t="str">
        <f>IF(AND(טבלה1013[[#This Row],[הווסת פעיל?]]=1,B1265=1),1,"")</f>
        <v/>
      </c>
      <c r="AJ1264" s="4" t="str">
        <f>IF(AND(טבלה1013[[#This Row],[הווסת פעיל?]]&lt;&gt;1,B1265&lt;&gt;1,B1265&lt;&gt;""),IF(טבלה1013[[#This Row],[LengthofCycle]]=F1265,1,0),"")</f>
        <v/>
      </c>
      <c r="AK1264" s="4" t="str">
        <f>IF(AND(טבלה1013[[#This Row],[הווסת פעיל?]]&lt;&gt;1,B1265&lt;&gt;1,B1265&lt;&gt;""),IF(OR(טבלה1013[[#This Row],[LengthofCycle]]=F1265,F1265=29),1,0),"")</f>
        <v/>
      </c>
      <c r="AL1264" s="4" t="str">
        <f>IF(AND(טבלה1013[[#This Row],[הווסת פעיל?]]&lt;&gt;1,B1265&lt;&gt;1,B1265&lt;&gt;""),IF(OR(טבלה1013[[#This Row],[LengthofCycle]]=F1265,F1265=29,F1265=28),1,0),"")</f>
        <v/>
      </c>
    </row>
    <row r="1265" spans="1:38" x14ac:dyDescent="0.25">
      <c r="A1265" s="1" t="s">
        <v>158</v>
      </c>
      <c r="B1265" s="1">
        <v>19</v>
      </c>
      <c r="C1265" s="1">
        <v>0</v>
      </c>
      <c r="D1265" s="1">
        <v>1</v>
      </c>
      <c r="E1265" s="1">
        <v>0</v>
      </c>
      <c r="F1265" s="1">
        <v>27</v>
      </c>
      <c r="G1265" s="1">
        <f>טבלה1013[[#This Row],[LengthofCycle]]+1</f>
        <v>28</v>
      </c>
      <c r="H1265" s="1">
        <f>IF(IFERROR(LOOKUP(טבלה1013[[#This Row],[ClientID]],קביעויות[השבוע]),FALSE)=טבלה1013[[#This Row],[ClientID]],1,"")</f>
        <v>1</v>
      </c>
      <c r="I1265" s="1" t="str">
        <f>IF(AND(טבלה1013[[#This Row],[CycleNumber]]&gt;1,OR(B1266="",טבלה1013[[#This Row],[CycleNumber]]&gt;B1264)),IF(OR(AND(טבלה1013[[#This Row],[LengthofCycle]]=28,F1264=28),AND(טבלה1013[[#This Row],[LengthofCycle]]=35,F1264=35)),1,""),"")</f>
        <v/>
      </c>
      <c r="J1265" s="1" t="str">
        <f>IF(AND(טבלה1013[[#This Row],[וסת השבוע]]=1,I1264=1,טבלה1013[[#This Row],[CycleNumber]]&gt;B1264),1,"")</f>
        <v/>
      </c>
      <c r="K1265" s="1" t="str">
        <f>IF(טבלה1013[[#This Row],[CycleNumber]]=1,"",IF(טבלה1013[[#This Row],[וסת השבוע]]=1,0,IF(K1264="","",IF(K1264=0,IF(טבלה1013[[#This Row],[LengthofCycle]]=28,0,1),IF(K1264=1,IF(טבלה1013[[#This Row],[LengthofCycle]]+F1264=28*2,0,2),IF(K1264=2,IF(טבלה1013[[#This Row],[LengthofCycle]]+F1264+F1263=28*3,0,3),""))))))</f>
        <v/>
      </c>
      <c r="L1265" s="1" t="str">
        <f>IF(טבלה1013[[#This Row],[וסת השבוע]]=1,IF(טבלה1013[[#This Row],[וסת השבוע וההפלגה ביחד]]=1,L1264+1,0),IF(AND(טבלה1013[[#This Row],[CycleNumber]]&gt;B1264,טבלה1013[[#This Row],[CycleNumber]]&gt;1),IF(טבלה1013[[#This Row],[וסת השבוע פעיל?]]&lt;&gt;"",L1264+1,""),""))</f>
        <v/>
      </c>
      <c r="M1265" s="1" t="str">
        <f>IF(AND(טבלה1013[[#This Row],[וסת השבוע פעיל?]]&lt;&gt;"",טבלה1013[[#This Row],[CycleNumber]]&lt;B1266,B1266&lt;&gt;"",טבלה1013[[#This Row],[וסת השבוע פעיל?]]&lt;3),IF(K1266=0,IF(AND(טבלה1013[[#This Row],[וסת השבוע פעיל?]]&gt;0,I1266=1),0,1),0),"")</f>
        <v/>
      </c>
      <c r="N1265" s="1" t="str">
        <f t="shared" si="100"/>
        <v/>
      </c>
      <c r="O1265" s="1" t="str">
        <f>IF(AND(טבלה1013[[#This Row],[חיזוי - שבוע]]=1,J1266=1),1,"")</f>
        <v/>
      </c>
      <c r="P1265" s="1" t="str">
        <f>IF(AND(טבלה1013[[#This Row],[חיזוי טוב עם הפלגה?]]=1,טבלה1013[[#This Row],[וסת קבוע אחרון]]&lt;&gt;28,X1264=1),1,"")</f>
        <v/>
      </c>
      <c r="Q1265" s="1" t="str">
        <f>IF(AND(טבלה1013[[#This Row],[וסת השבוע פעיל?]]&lt;3,OR(טבלה1013[[#This Row],[CycleNumber]]&gt;B1266,B1266="")),1,"")</f>
        <v/>
      </c>
      <c r="R1265" s="1">
        <f>IF(טבלה1013[[#This Row],[האישה קבעה וסת שבוע?]]=1,IF(טבלה1013[[#This Row],[וסת השבוע פעיל?]]&lt;3,1,0),"")</f>
        <v>0</v>
      </c>
      <c r="S12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5" s="1">
        <f t="shared" si="101"/>
        <v>0</v>
      </c>
      <c r="U1265" s="1">
        <f t="shared" si="102"/>
        <v>0</v>
      </c>
      <c r="V1265" s="1">
        <f t="shared" si="103"/>
        <v>0</v>
      </c>
      <c r="W1265" s="1">
        <f>IF(טבלה1013[[#This Row],[3 הפלגות זהות]]="","",IF(טבלה1013[[#This Row],[3 הפלגות זהות]]=1,טבלה1013[[#This Row],[LengthofCycle]],W1264))</f>
        <v>27</v>
      </c>
      <c r="X1265" s="1">
        <f>IF(טבלה1013[[#This Row],[וסת קבוע אחרון]]="","",IF(OR(טבלה1013[[#This Row],[LengthofCycle]]=טבלה1013[[#This Row],[וסת קבוע אחרון]],F1264=טבלה1013[[#This Row],[וסת קבוע אחרון]],F1263=טבלה1013[[#This Row],[וסת קבוע אחרון]]),1,0))</f>
        <v>1</v>
      </c>
      <c r="Y1265" s="1">
        <f>IF(OR(טבלה1013[[#This Row],[הווסת פעיל?]]=0,טבלה1013[[#This Row],[הווסת פעיל?]]=""),"",SUM(Y1264,טבלה1013[[#This Row],[הווסת פעיל?]]))</f>
        <v>7</v>
      </c>
      <c r="Z1265" s="1" t="str">
        <f>IF(AND(טבלה1013[[#This Row],[כמה מחזורים עד עקירה]]&lt;&gt;"",Y1266=""),טבלה1013[[#This Row],[כמה מחזורים עד עקירה]],"")</f>
        <v/>
      </c>
      <c r="AA1265" s="1" t="str">
        <f>IF(AND(טבלה1013[[#This Row],[הווסת פעיל?]]=1,טבלה1013[[#This Row],[וסת קבוע אחרון]]&lt;&gt;W1264),טבלה1013[[#This Row],[וסת קבוע אחרון]],"")</f>
        <v/>
      </c>
      <c r="AB1265" s="1" t="str">
        <f>IF(AND(טבלה1013[[#This Row],[הווסת פעיל?]]=1,X1264=0,טבלה1013[[#This Row],[וסת קבוע אחרון]]=W1264),טבלה1013[[#This Row],[וסת קבוע אחרון]],"")</f>
        <v/>
      </c>
      <c r="AC1265" s="1" t="str">
        <f>IF(AND(טבלה1013[[#This Row],[הווסת פעיל?]]=1,X1264=0,טבלה1013[[#This Row],[וסת קבוע אחרון]]&lt;&gt;W1264),1,"")</f>
        <v/>
      </c>
      <c r="AD1265" s="1" t="str">
        <f>IF(AND(טבלה1013[[#This Row],[הווסת פעיל?]]&lt;&gt;"",B1266=1),טבלה1013[[#This Row],[CycleNumber]],"")</f>
        <v/>
      </c>
      <c r="AE1265" s="1" t="str">
        <f>IF(AND(טבלה1013[[#This Row],[הווסת פעיל?]]&lt;&gt;"",X1264=""),טבלה1013[[#This Row],[CycleNumber]],"")</f>
        <v/>
      </c>
      <c r="AF1265" s="1">
        <f>IF(B1266=1,"",IF(טבלה1013[[#This Row],[הווסת פעיל?]]=1,IF(טבלה1013[[#This Row],[וסת קבוע אחרון]]=F1266,1,0),""))</f>
        <v>1</v>
      </c>
      <c r="AG1265" s="1">
        <f>IF(B1266=1,"",IF(טבלה1013[[#This Row],[הווסת פעיל?]]=1,IF(OR(טבלה1013[[#This Row],[וסת קבוע אחרון]]=F1266,F1266=טבלה1013[[#This Row],[LengthofCycle]]),1,0),""))</f>
        <v>1</v>
      </c>
      <c r="AH1265" s="1">
        <f>IF(B1266=1,"",IF(טבלה1013[[#This Row],[הווסת פעיל?]]=1,IF(OR(טבלה1013[[#This Row],[וסת קבוע אחרון]]=F1266,F1266=טבלה1013[[#This Row],[LengthofCycle]],AND(טבלה1013[[#This Row],[LengthofCycle]]&lt;&gt;טבלה1013[[#This Row],[וסת קבוע אחרון]],OR(F1266=28,F1266=29))),1,0),""))</f>
        <v>1</v>
      </c>
      <c r="AI1265" s="1" t="str">
        <f>IF(AND(טבלה1013[[#This Row],[הווסת פעיל?]]=1,B1266=1),1,"")</f>
        <v/>
      </c>
      <c r="AJ1265" s="4" t="str">
        <f>IF(AND(טבלה1013[[#This Row],[הווסת פעיל?]]&lt;&gt;1,B1266&lt;&gt;1,B1266&lt;&gt;""),IF(טבלה1013[[#This Row],[LengthofCycle]]=F1266,1,0),"")</f>
        <v/>
      </c>
      <c r="AK1265" s="4" t="str">
        <f>IF(AND(טבלה1013[[#This Row],[הווסת פעיל?]]&lt;&gt;1,B1266&lt;&gt;1,B1266&lt;&gt;""),IF(OR(טבלה1013[[#This Row],[LengthofCycle]]=F1266,F1266=29),1,0),"")</f>
        <v/>
      </c>
      <c r="AL1265" s="4" t="str">
        <f>IF(AND(טבלה1013[[#This Row],[הווסת פעיל?]]&lt;&gt;1,B1266&lt;&gt;1,B1266&lt;&gt;""),IF(OR(טבלה1013[[#This Row],[LengthofCycle]]=F1266,F1266=29,F1266=28),1,0),"")</f>
        <v/>
      </c>
    </row>
    <row r="1266" spans="1:38" x14ac:dyDescent="0.25">
      <c r="A1266" s="1" t="s">
        <v>158</v>
      </c>
      <c r="B1266" s="1">
        <v>20</v>
      </c>
      <c r="C1266" s="1">
        <v>0</v>
      </c>
      <c r="D1266" s="1">
        <v>1</v>
      </c>
      <c r="E1266" s="1">
        <v>0</v>
      </c>
      <c r="F1266" s="1">
        <v>27</v>
      </c>
      <c r="G1266" s="1">
        <f>טבלה1013[[#This Row],[LengthofCycle]]+1</f>
        <v>28</v>
      </c>
      <c r="H1266" s="1">
        <f>IF(IFERROR(LOOKUP(טבלה1013[[#This Row],[ClientID]],קביעויות[השבוע]),FALSE)=טבלה1013[[#This Row],[ClientID]],1,"")</f>
        <v>1</v>
      </c>
      <c r="I1266" s="1" t="str">
        <f>IF(AND(טבלה1013[[#This Row],[CycleNumber]]&gt;1,OR(B1267="",טבלה1013[[#This Row],[CycleNumber]]&gt;B1265)),IF(OR(AND(טבלה1013[[#This Row],[LengthofCycle]]=28,F1265=28),AND(טבלה1013[[#This Row],[LengthofCycle]]=35,F1265=35)),1,""),"")</f>
        <v/>
      </c>
      <c r="J1266" s="1" t="str">
        <f>IF(AND(טבלה1013[[#This Row],[וסת השבוע]]=1,I1265=1,טבלה1013[[#This Row],[CycleNumber]]&gt;B1265),1,"")</f>
        <v/>
      </c>
      <c r="K1266" s="1" t="str">
        <f>IF(טבלה1013[[#This Row],[CycleNumber]]=1,"",IF(טבלה1013[[#This Row],[וסת השבוע]]=1,0,IF(K1265="","",IF(K1265=0,IF(טבלה1013[[#This Row],[LengthofCycle]]=28,0,1),IF(K1265=1,IF(טבלה1013[[#This Row],[LengthofCycle]]+F1265=28*2,0,2),IF(K1265=2,IF(טבלה1013[[#This Row],[LengthofCycle]]+F1265+F1264=28*3,0,3),""))))))</f>
        <v/>
      </c>
      <c r="L1266" s="1" t="str">
        <f>IF(טבלה1013[[#This Row],[וסת השבוע]]=1,IF(טבלה1013[[#This Row],[וסת השבוע וההפלגה ביחד]]=1,L1265+1,0),IF(AND(טבלה1013[[#This Row],[CycleNumber]]&gt;B1265,טבלה1013[[#This Row],[CycleNumber]]&gt;1),IF(טבלה1013[[#This Row],[וסת השבוע פעיל?]]&lt;&gt;"",L1265+1,""),""))</f>
        <v/>
      </c>
      <c r="M1266" s="1" t="str">
        <f>IF(AND(טבלה1013[[#This Row],[וסת השבוע פעיל?]]&lt;&gt;"",טבלה1013[[#This Row],[CycleNumber]]&lt;B1267,B1267&lt;&gt;"",טבלה1013[[#This Row],[וסת השבוע פעיל?]]&lt;3),IF(K1267=0,IF(AND(טבלה1013[[#This Row],[וסת השבוע פעיל?]]&gt;0,I1267=1),0,1),0),"")</f>
        <v/>
      </c>
      <c r="N1266" s="1" t="str">
        <f t="shared" si="100"/>
        <v/>
      </c>
      <c r="O1266" s="1" t="str">
        <f>IF(AND(טבלה1013[[#This Row],[חיזוי - שבוע]]=1,J1267=1),1,"")</f>
        <v/>
      </c>
      <c r="P1266" s="1" t="str">
        <f>IF(AND(טבלה1013[[#This Row],[חיזוי טוב עם הפלגה?]]=1,טבלה1013[[#This Row],[וסת קבוע אחרון]]&lt;&gt;28,X1265=1),1,"")</f>
        <v/>
      </c>
      <c r="Q1266" s="1" t="str">
        <f>IF(AND(טבלה1013[[#This Row],[וסת השבוע פעיל?]]&lt;3,OR(טבלה1013[[#This Row],[CycleNumber]]&gt;B1267,B1267="")),1,"")</f>
        <v/>
      </c>
      <c r="R1266" s="1">
        <f>IF(טבלה1013[[#This Row],[האישה קבעה וסת שבוע?]]=1,IF(טבלה1013[[#This Row],[וסת השבוע פעיל?]]&lt;3,1,0),"")</f>
        <v>0</v>
      </c>
      <c r="S12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6" s="1">
        <f t="shared" si="101"/>
        <v>0</v>
      </c>
      <c r="U1266" s="1">
        <f t="shared" si="102"/>
        <v>0</v>
      </c>
      <c r="V1266" s="1">
        <f t="shared" si="103"/>
        <v>0</v>
      </c>
      <c r="W1266" s="1">
        <f>IF(טבלה1013[[#This Row],[3 הפלגות זהות]]="","",IF(טבלה1013[[#This Row],[3 הפלגות זהות]]=1,טבלה1013[[#This Row],[LengthofCycle]],W1265))</f>
        <v>27</v>
      </c>
      <c r="X1266" s="1">
        <f>IF(טבלה1013[[#This Row],[וסת קבוע אחרון]]="","",IF(OR(טבלה1013[[#This Row],[LengthofCycle]]=טבלה1013[[#This Row],[וסת קבוע אחרון]],F1265=טבלה1013[[#This Row],[וסת קבוע אחרון]],F1264=טבלה1013[[#This Row],[וסת קבוע אחרון]]),1,0))</f>
        <v>1</v>
      </c>
      <c r="Y1266" s="1">
        <f>IF(OR(טבלה1013[[#This Row],[הווסת פעיל?]]=0,טבלה1013[[#This Row],[הווסת פעיל?]]=""),"",SUM(Y1265,טבלה1013[[#This Row],[הווסת פעיל?]]))</f>
        <v>8</v>
      </c>
      <c r="Z1266" s="1" t="str">
        <f>IF(AND(טבלה1013[[#This Row],[כמה מחזורים עד עקירה]]&lt;&gt;"",Y1267=""),טבלה1013[[#This Row],[כמה מחזורים עד עקירה]],"")</f>
        <v/>
      </c>
      <c r="AA1266" s="1" t="str">
        <f>IF(AND(טבלה1013[[#This Row],[הווסת פעיל?]]=1,טבלה1013[[#This Row],[וסת קבוע אחרון]]&lt;&gt;W1265),טבלה1013[[#This Row],[וסת קבוע אחרון]],"")</f>
        <v/>
      </c>
      <c r="AB1266" s="1" t="str">
        <f>IF(AND(טבלה1013[[#This Row],[הווסת פעיל?]]=1,X1265=0,טבלה1013[[#This Row],[וסת קבוע אחרון]]=W1265),טבלה1013[[#This Row],[וסת קבוע אחרון]],"")</f>
        <v/>
      </c>
      <c r="AC1266" s="1" t="str">
        <f>IF(AND(טבלה1013[[#This Row],[הווסת פעיל?]]=1,X1265=0,טבלה1013[[#This Row],[וסת קבוע אחרון]]&lt;&gt;W1265),1,"")</f>
        <v/>
      </c>
      <c r="AD1266" s="1" t="str">
        <f>IF(AND(טבלה1013[[#This Row],[הווסת פעיל?]]&lt;&gt;"",B1267=1),טבלה1013[[#This Row],[CycleNumber]],"")</f>
        <v/>
      </c>
      <c r="AE1266" s="1" t="str">
        <f>IF(AND(טבלה1013[[#This Row],[הווסת פעיל?]]&lt;&gt;"",X1265=""),טבלה1013[[#This Row],[CycleNumber]],"")</f>
        <v/>
      </c>
      <c r="AF1266" s="1">
        <f>IF(B1267=1,"",IF(טבלה1013[[#This Row],[הווסת פעיל?]]=1,IF(טבלה1013[[#This Row],[וסת קבוע אחרון]]=F1267,1,0),""))</f>
        <v>0</v>
      </c>
      <c r="AG1266" s="1">
        <f>IF(B1267=1,"",IF(טבלה1013[[#This Row],[הווסת פעיל?]]=1,IF(OR(טבלה1013[[#This Row],[וסת קבוע אחרון]]=F1267,F1267=טבלה1013[[#This Row],[LengthofCycle]]),1,0),""))</f>
        <v>0</v>
      </c>
      <c r="AH1266" s="1">
        <f>IF(B1267=1,"",IF(טבלה1013[[#This Row],[הווסת פעיל?]]=1,IF(OR(טבלה1013[[#This Row],[וסת קבוע אחרון]]=F1267,F1267=טבלה1013[[#This Row],[LengthofCycle]],AND(טבלה1013[[#This Row],[LengthofCycle]]&lt;&gt;טבלה1013[[#This Row],[וסת קבוע אחרון]],OR(F1267=28,F1267=29))),1,0),""))</f>
        <v>0</v>
      </c>
      <c r="AI1266" s="1" t="str">
        <f>IF(AND(טבלה1013[[#This Row],[הווסת פעיל?]]=1,B1267=1),1,"")</f>
        <v/>
      </c>
      <c r="AJ1266" s="4" t="str">
        <f>IF(AND(טבלה1013[[#This Row],[הווסת פעיל?]]&lt;&gt;1,B1267&lt;&gt;1,B1267&lt;&gt;""),IF(טבלה1013[[#This Row],[LengthofCycle]]=F1267,1,0),"")</f>
        <v/>
      </c>
      <c r="AK1266" s="4" t="str">
        <f>IF(AND(טבלה1013[[#This Row],[הווסת פעיל?]]&lt;&gt;1,B1267&lt;&gt;1,B1267&lt;&gt;""),IF(OR(טבלה1013[[#This Row],[LengthofCycle]]=F1267,F1267=29),1,0),"")</f>
        <v/>
      </c>
      <c r="AL1266" s="4" t="str">
        <f>IF(AND(טבלה1013[[#This Row],[הווסת פעיל?]]&lt;&gt;1,B1267&lt;&gt;1,B1267&lt;&gt;""),IF(OR(טבלה1013[[#This Row],[LengthofCycle]]=F1267,F1267=29,F1267=28),1,0),"")</f>
        <v/>
      </c>
    </row>
    <row r="1267" spans="1:38" x14ac:dyDescent="0.25">
      <c r="A1267" s="1" t="s">
        <v>158</v>
      </c>
      <c r="B1267" s="1">
        <v>21</v>
      </c>
      <c r="C1267" s="1">
        <v>0</v>
      </c>
      <c r="D1267" s="1">
        <v>1</v>
      </c>
      <c r="E1267" s="1">
        <v>0</v>
      </c>
      <c r="F1267" s="1">
        <v>26</v>
      </c>
      <c r="G1267" s="1">
        <f>טבלה1013[[#This Row],[LengthofCycle]]+1</f>
        <v>27</v>
      </c>
      <c r="H1267" s="1">
        <f>IF(IFERROR(LOOKUP(טבלה1013[[#This Row],[ClientID]],קביעויות[השבוע]),FALSE)=טבלה1013[[#This Row],[ClientID]],1,"")</f>
        <v>1</v>
      </c>
      <c r="I1267" s="1" t="str">
        <f>IF(AND(טבלה1013[[#This Row],[CycleNumber]]&gt;1,OR(B1268="",טבלה1013[[#This Row],[CycleNumber]]&gt;B1266)),IF(OR(AND(טבלה1013[[#This Row],[LengthofCycle]]=28,F1266=28),AND(טבלה1013[[#This Row],[LengthofCycle]]=35,F1266=35)),1,""),"")</f>
        <v/>
      </c>
      <c r="J1267" s="1" t="str">
        <f>IF(AND(טבלה1013[[#This Row],[וסת השבוע]]=1,I1266=1,טבלה1013[[#This Row],[CycleNumber]]&gt;B1266),1,"")</f>
        <v/>
      </c>
      <c r="K1267" s="1" t="str">
        <f>IF(טבלה1013[[#This Row],[CycleNumber]]=1,"",IF(טבלה1013[[#This Row],[וסת השבוע]]=1,0,IF(K1266="","",IF(K1266=0,IF(טבלה1013[[#This Row],[LengthofCycle]]=28,0,1),IF(K1266=1,IF(טבלה1013[[#This Row],[LengthofCycle]]+F1266=28*2,0,2),IF(K1266=2,IF(טבלה1013[[#This Row],[LengthofCycle]]+F1266+F1265=28*3,0,3),""))))))</f>
        <v/>
      </c>
      <c r="L1267" s="1" t="str">
        <f>IF(טבלה1013[[#This Row],[וסת השבוע]]=1,IF(טבלה1013[[#This Row],[וסת השבוע וההפלגה ביחד]]=1,L1266+1,0),IF(AND(טבלה1013[[#This Row],[CycleNumber]]&gt;B1266,טבלה1013[[#This Row],[CycleNumber]]&gt;1),IF(טבלה1013[[#This Row],[וסת השבוע פעיל?]]&lt;&gt;"",L1266+1,""),""))</f>
        <v/>
      </c>
      <c r="M1267" s="1" t="str">
        <f>IF(AND(טבלה1013[[#This Row],[וסת השבוע פעיל?]]&lt;&gt;"",טבלה1013[[#This Row],[CycleNumber]]&lt;B1268,B1268&lt;&gt;"",טבלה1013[[#This Row],[וסת השבוע פעיל?]]&lt;3),IF(K1268=0,IF(AND(טבלה1013[[#This Row],[וסת השבוע פעיל?]]&gt;0,I1268=1),0,1),0),"")</f>
        <v/>
      </c>
      <c r="N1267" s="1" t="str">
        <f t="shared" si="100"/>
        <v/>
      </c>
      <c r="O1267" s="1" t="str">
        <f>IF(AND(טבלה1013[[#This Row],[חיזוי - שבוע]]=1,J1268=1),1,"")</f>
        <v/>
      </c>
      <c r="P1267" s="1" t="str">
        <f>IF(AND(טבלה1013[[#This Row],[חיזוי טוב עם הפלגה?]]=1,טבלה1013[[#This Row],[וסת קבוע אחרון]]&lt;&gt;28,X1266=1),1,"")</f>
        <v/>
      </c>
      <c r="Q1267" s="1" t="str">
        <f>IF(AND(טבלה1013[[#This Row],[וסת השבוע פעיל?]]&lt;3,OR(טבלה1013[[#This Row],[CycleNumber]]&gt;B1268,B1268="")),1,"")</f>
        <v/>
      </c>
      <c r="R1267" s="1">
        <f>IF(טבלה1013[[#This Row],[האישה קבעה וסת שבוע?]]=1,IF(טבלה1013[[#This Row],[וסת השבוע פעיל?]]&lt;3,1,0),"")</f>
        <v>0</v>
      </c>
      <c r="S12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7" s="1">
        <f t="shared" si="101"/>
        <v>0</v>
      </c>
      <c r="U1267" s="1">
        <f t="shared" si="102"/>
        <v>0</v>
      </c>
      <c r="V1267" s="1">
        <f t="shared" si="103"/>
        <v>0</v>
      </c>
      <c r="W1267" s="1">
        <f>IF(טבלה1013[[#This Row],[3 הפלגות זהות]]="","",IF(טבלה1013[[#This Row],[3 הפלגות זהות]]=1,טבלה1013[[#This Row],[LengthofCycle]],W1266))</f>
        <v>27</v>
      </c>
      <c r="X1267" s="1">
        <f>IF(טבלה1013[[#This Row],[וסת קבוע אחרון]]="","",IF(OR(טבלה1013[[#This Row],[LengthofCycle]]=טבלה1013[[#This Row],[וסת קבוע אחרון]],F1266=טבלה1013[[#This Row],[וסת קבוע אחרון]],F1265=טבלה1013[[#This Row],[וסת קבוע אחרון]]),1,0))</f>
        <v>1</v>
      </c>
      <c r="Y1267" s="1">
        <f>IF(OR(טבלה1013[[#This Row],[הווסת פעיל?]]=0,טבלה1013[[#This Row],[הווסת פעיל?]]=""),"",SUM(Y1266,טבלה1013[[#This Row],[הווסת פעיל?]]))</f>
        <v>9</v>
      </c>
      <c r="Z1267" s="1" t="str">
        <f>IF(AND(טבלה1013[[#This Row],[כמה מחזורים עד עקירה]]&lt;&gt;"",Y1268=""),טבלה1013[[#This Row],[כמה מחזורים עד עקירה]],"")</f>
        <v/>
      </c>
      <c r="AA1267" s="1" t="str">
        <f>IF(AND(טבלה1013[[#This Row],[הווסת פעיל?]]=1,טבלה1013[[#This Row],[וסת קבוע אחרון]]&lt;&gt;W1266),טבלה1013[[#This Row],[וסת קבוע אחרון]],"")</f>
        <v/>
      </c>
      <c r="AB1267" s="1" t="str">
        <f>IF(AND(טבלה1013[[#This Row],[הווסת פעיל?]]=1,X1266=0,טבלה1013[[#This Row],[וסת קבוע אחרון]]=W1266),טבלה1013[[#This Row],[וסת קבוע אחרון]],"")</f>
        <v/>
      </c>
      <c r="AC1267" s="1" t="str">
        <f>IF(AND(טבלה1013[[#This Row],[הווסת פעיל?]]=1,X1266=0,טבלה1013[[#This Row],[וסת קבוע אחרון]]&lt;&gt;W1266),1,"")</f>
        <v/>
      </c>
      <c r="AD1267" s="1" t="str">
        <f>IF(AND(טבלה1013[[#This Row],[הווסת פעיל?]]&lt;&gt;"",B1268=1),טבלה1013[[#This Row],[CycleNumber]],"")</f>
        <v/>
      </c>
      <c r="AE1267" s="1" t="str">
        <f>IF(AND(טבלה1013[[#This Row],[הווסת פעיל?]]&lt;&gt;"",X1266=""),טבלה1013[[#This Row],[CycleNumber]],"")</f>
        <v/>
      </c>
      <c r="AF1267" s="1">
        <f>IF(B1268=1,"",IF(טבלה1013[[#This Row],[הווסת פעיל?]]=1,IF(טבלה1013[[#This Row],[וסת קבוע אחרון]]=F1268,1,0),""))</f>
        <v>0</v>
      </c>
      <c r="AG1267" s="1">
        <f>IF(B1268=1,"",IF(טבלה1013[[#This Row],[הווסת פעיל?]]=1,IF(OR(טבלה1013[[#This Row],[וסת קבוע אחרון]]=F1268,F1268=טבלה1013[[#This Row],[LengthofCycle]]),1,0),""))</f>
        <v>1</v>
      </c>
      <c r="AH1267" s="1">
        <f>IF(B1268=1,"",IF(טבלה1013[[#This Row],[הווסת פעיל?]]=1,IF(OR(טבלה1013[[#This Row],[וסת קבוע אחרון]]=F1268,F1268=טבלה1013[[#This Row],[LengthofCycle]],AND(טבלה1013[[#This Row],[LengthofCycle]]&lt;&gt;טבלה1013[[#This Row],[וסת קבוע אחרון]],OR(F1268=28,F1268=29))),1,0),""))</f>
        <v>1</v>
      </c>
      <c r="AI1267" s="1" t="str">
        <f>IF(AND(טבלה1013[[#This Row],[הווסת פעיל?]]=1,B1268=1),1,"")</f>
        <v/>
      </c>
      <c r="AJ1267" s="4" t="str">
        <f>IF(AND(טבלה1013[[#This Row],[הווסת פעיל?]]&lt;&gt;1,B1268&lt;&gt;1,B1268&lt;&gt;""),IF(טבלה1013[[#This Row],[LengthofCycle]]=F1268,1,0),"")</f>
        <v/>
      </c>
      <c r="AK1267" s="4" t="str">
        <f>IF(AND(טבלה1013[[#This Row],[הווסת פעיל?]]&lt;&gt;1,B1268&lt;&gt;1,B1268&lt;&gt;""),IF(OR(טבלה1013[[#This Row],[LengthofCycle]]=F1268,F1268=29),1,0),"")</f>
        <v/>
      </c>
      <c r="AL1267" s="4" t="str">
        <f>IF(AND(טבלה1013[[#This Row],[הווסת פעיל?]]&lt;&gt;1,B1268&lt;&gt;1,B1268&lt;&gt;""),IF(OR(טבלה1013[[#This Row],[LengthofCycle]]=F1268,F1268=29,F1268=28),1,0),"")</f>
        <v/>
      </c>
    </row>
    <row r="1268" spans="1:38" x14ac:dyDescent="0.25">
      <c r="A1268" s="1" t="s">
        <v>158</v>
      </c>
      <c r="B1268" s="1">
        <v>22</v>
      </c>
      <c r="C1268" s="1">
        <v>0</v>
      </c>
      <c r="D1268" s="1">
        <v>1</v>
      </c>
      <c r="E1268" s="1">
        <v>0</v>
      </c>
      <c r="F1268" s="1">
        <v>26</v>
      </c>
      <c r="G1268" s="1">
        <f>טבלה1013[[#This Row],[LengthofCycle]]+1</f>
        <v>27</v>
      </c>
      <c r="H1268" s="1">
        <f>IF(IFERROR(LOOKUP(טבלה1013[[#This Row],[ClientID]],קביעויות[השבוע]),FALSE)=טבלה1013[[#This Row],[ClientID]],1,"")</f>
        <v>1</v>
      </c>
      <c r="I1268" s="1" t="str">
        <f>IF(AND(טבלה1013[[#This Row],[CycleNumber]]&gt;1,OR(B1269="",טבלה1013[[#This Row],[CycleNumber]]&gt;B1267)),IF(OR(AND(טבלה1013[[#This Row],[LengthofCycle]]=28,F1267=28),AND(טבלה1013[[#This Row],[LengthofCycle]]=35,F1267=35)),1,""),"")</f>
        <v/>
      </c>
      <c r="J1268" s="1" t="str">
        <f>IF(AND(טבלה1013[[#This Row],[וסת השבוע]]=1,I1267=1,טבלה1013[[#This Row],[CycleNumber]]&gt;B1267),1,"")</f>
        <v/>
      </c>
      <c r="K1268" s="1" t="str">
        <f>IF(טבלה1013[[#This Row],[CycleNumber]]=1,"",IF(טבלה1013[[#This Row],[וסת השבוע]]=1,0,IF(K1267="","",IF(K1267=0,IF(טבלה1013[[#This Row],[LengthofCycle]]=28,0,1),IF(K1267=1,IF(טבלה1013[[#This Row],[LengthofCycle]]+F1267=28*2,0,2),IF(K1267=2,IF(טבלה1013[[#This Row],[LengthofCycle]]+F1267+F1266=28*3,0,3),""))))))</f>
        <v/>
      </c>
      <c r="L1268" s="1" t="str">
        <f>IF(טבלה1013[[#This Row],[וסת השבוע]]=1,IF(טבלה1013[[#This Row],[וסת השבוע וההפלגה ביחד]]=1,L1267+1,0),IF(AND(טבלה1013[[#This Row],[CycleNumber]]&gt;B1267,טבלה1013[[#This Row],[CycleNumber]]&gt;1),IF(טבלה1013[[#This Row],[וסת השבוע פעיל?]]&lt;&gt;"",L1267+1,""),""))</f>
        <v/>
      </c>
      <c r="M1268" s="1" t="str">
        <f>IF(AND(טבלה1013[[#This Row],[וסת השבוע פעיל?]]&lt;&gt;"",טבלה1013[[#This Row],[CycleNumber]]&lt;B1269,B1269&lt;&gt;"",טבלה1013[[#This Row],[וסת השבוע פעיל?]]&lt;3),IF(K1269=0,IF(AND(טבלה1013[[#This Row],[וסת השבוע פעיל?]]&gt;0,I1269=1),0,1),0),"")</f>
        <v/>
      </c>
      <c r="N1268" s="1" t="str">
        <f t="shared" si="100"/>
        <v/>
      </c>
      <c r="O1268" s="1" t="str">
        <f>IF(AND(טבלה1013[[#This Row],[חיזוי - שבוע]]=1,J1269=1),1,"")</f>
        <v/>
      </c>
      <c r="P1268" s="1" t="str">
        <f>IF(AND(טבלה1013[[#This Row],[חיזוי טוב עם הפלגה?]]=1,טבלה1013[[#This Row],[וסת קבוע אחרון]]&lt;&gt;28,X1267=1),1,"")</f>
        <v/>
      </c>
      <c r="Q1268" s="1" t="str">
        <f>IF(AND(טבלה1013[[#This Row],[וסת השבוע פעיל?]]&lt;3,OR(טבלה1013[[#This Row],[CycleNumber]]&gt;B1269,B1269="")),1,"")</f>
        <v/>
      </c>
      <c r="R1268" s="1">
        <f>IF(טבלה1013[[#This Row],[האישה קבעה וסת שבוע?]]=1,IF(טבלה1013[[#This Row],[וסת השבוע פעיל?]]&lt;3,1,0),"")</f>
        <v>0</v>
      </c>
      <c r="S12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8" s="1">
        <f t="shared" si="101"/>
        <v>0</v>
      </c>
      <c r="U1268" s="1">
        <f t="shared" si="102"/>
        <v>0</v>
      </c>
      <c r="V1268" s="1">
        <f t="shared" si="103"/>
        <v>0</v>
      </c>
      <c r="W1268" s="1">
        <f>IF(טבלה1013[[#This Row],[3 הפלגות זהות]]="","",IF(טבלה1013[[#This Row],[3 הפלגות זהות]]=1,טבלה1013[[#This Row],[LengthofCycle]],W1267))</f>
        <v>27</v>
      </c>
      <c r="X1268" s="1">
        <f>IF(טבלה1013[[#This Row],[וסת קבוע אחרון]]="","",IF(OR(טבלה1013[[#This Row],[LengthofCycle]]=טבלה1013[[#This Row],[וסת קבוע אחרון]],F1267=טבלה1013[[#This Row],[וסת קבוע אחרון]],F1266=טבלה1013[[#This Row],[וסת קבוע אחרון]]),1,0))</f>
        <v>1</v>
      </c>
      <c r="Y1268" s="1">
        <f>IF(OR(טבלה1013[[#This Row],[הווסת פעיל?]]=0,טבלה1013[[#This Row],[הווסת פעיל?]]=""),"",SUM(Y1267,טבלה1013[[#This Row],[הווסת פעיל?]]))</f>
        <v>10</v>
      </c>
      <c r="Z1268" s="1" t="str">
        <f>IF(AND(טבלה1013[[#This Row],[כמה מחזורים עד עקירה]]&lt;&gt;"",Y1269=""),טבלה1013[[#This Row],[כמה מחזורים עד עקירה]],"")</f>
        <v/>
      </c>
      <c r="AA1268" s="1" t="str">
        <f>IF(AND(טבלה1013[[#This Row],[הווסת פעיל?]]=1,טבלה1013[[#This Row],[וסת קבוע אחרון]]&lt;&gt;W1267),טבלה1013[[#This Row],[וסת קבוע אחרון]],"")</f>
        <v/>
      </c>
      <c r="AB1268" s="1" t="str">
        <f>IF(AND(טבלה1013[[#This Row],[הווסת פעיל?]]=1,X1267=0,טבלה1013[[#This Row],[וסת קבוע אחרון]]=W1267),טבלה1013[[#This Row],[וסת קבוע אחרון]],"")</f>
        <v/>
      </c>
      <c r="AC1268" s="1" t="str">
        <f>IF(AND(טבלה1013[[#This Row],[הווסת פעיל?]]=1,X1267=0,טבלה1013[[#This Row],[וסת קבוע אחרון]]&lt;&gt;W1267),1,"")</f>
        <v/>
      </c>
      <c r="AD1268" s="1" t="str">
        <f>IF(AND(טבלה1013[[#This Row],[הווסת פעיל?]]&lt;&gt;"",B1269=1),טבלה1013[[#This Row],[CycleNumber]],"")</f>
        <v/>
      </c>
      <c r="AE1268" s="1" t="str">
        <f>IF(AND(טבלה1013[[#This Row],[הווסת פעיל?]]&lt;&gt;"",X1267=""),טבלה1013[[#This Row],[CycleNumber]],"")</f>
        <v/>
      </c>
      <c r="AF1268" s="1">
        <f>IF(B1269=1,"",IF(טבלה1013[[#This Row],[הווסת פעיל?]]=1,IF(טבלה1013[[#This Row],[וסת קבוע אחרון]]=F1269,1,0),""))</f>
        <v>1</v>
      </c>
      <c r="AG1268" s="1">
        <f>IF(B1269=1,"",IF(טבלה1013[[#This Row],[הווסת פעיל?]]=1,IF(OR(טבלה1013[[#This Row],[וסת קבוע אחרון]]=F1269,F1269=טבלה1013[[#This Row],[LengthofCycle]]),1,0),""))</f>
        <v>1</v>
      </c>
      <c r="AH1268" s="1">
        <f>IF(B1269=1,"",IF(טבלה1013[[#This Row],[הווסת פעיל?]]=1,IF(OR(טבלה1013[[#This Row],[וסת קבוע אחרון]]=F1269,F1269=טבלה1013[[#This Row],[LengthofCycle]],AND(טבלה1013[[#This Row],[LengthofCycle]]&lt;&gt;טבלה1013[[#This Row],[וסת קבוע אחרון]],OR(F1269=28,F1269=29))),1,0),""))</f>
        <v>1</v>
      </c>
      <c r="AI1268" s="1" t="str">
        <f>IF(AND(טבלה1013[[#This Row],[הווסת פעיל?]]=1,B1269=1),1,"")</f>
        <v/>
      </c>
      <c r="AJ1268" s="4" t="str">
        <f>IF(AND(טבלה1013[[#This Row],[הווסת פעיל?]]&lt;&gt;1,B1269&lt;&gt;1,B1269&lt;&gt;""),IF(טבלה1013[[#This Row],[LengthofCycle]]=F1269,1,0),"")</f>
        <v/>
      </c>
      <c r="AK1268" s="4" t="str">
        <f>IF(AND(טבלה1013[[#This Row],[הווסת פעיל?]]&lt;&gt;1,B1269&lt;&gt;1,B1269&lt;&gt;""),IF(OR(טבלה1013[[#This Row],[LengthofCycle]]=F1269,F1269=29),1,0),"")</f>
        <v/>
      </c>
      <c r="AL1268" s="4" t="str">
        <f>IF(AND(טבלה1013[[#This Row],[הווסת פעיל?]]&lt;&gt;1,B1269&lt;&gt;1,B1269&lt;&gt;""),IF(OR(טבלה1013[[#This Row],[LengthofCycle]]=F1269,F1269=29,F1269=28),1,0),"")</f>
        <v/>
      </c>
    </row>
    <row r="1269" spans="1:38" x14ac:dyDescent="0.25">
      <c r="A1269" s="1" t="s">
        <v>158</v>
      </c>
      <c r="B1269" s="1">
        <v>23</v>
      </c>
      <c r="C1269" s="1">
        <v>0</v>
      </c>
      <c r="D1269" s="1">
        <v>1</v>
      </c>
      <c r="E1269" s="1">
        <v>0</v>
      </c>
      <c r="F1269" s="1">
        <v>27</v>
      </c>
      <c r="G1269" s="1">
        <f>טבלה1013[[#This Row],[LengthofCycle]]+1</f>
        <v>28</v>
      </c>
      <c r="H1269" s="1">
        <f>IF(IFERROR(LOOKUP(טבלה1013[[#This Row],[ClientID]],קביעויות[השבוע]),FALSE)=טבלה1013[[#This Row],[ClientID]],1,"")</f>
        <v>1</v>
      </c>
      <c r="I1269" s="1" t="str">
        <f>IF(AND(טבלה1013[[#This Row],[CycleNumber]]&gt;1,OR(B1270="",טבלה1013[[#This Row],[CycleNumber]]&gt;B1268)),IF(OR(AND(טבלה1013[[#This Row],[LengthofCycle]]=28,F1268=28),AND(טבלה1013[[#This Row],[LengthofCycle]]=35,F1268=35)),1,""),"")</f>
        <v/>
      </c>
      <c r="J1269" s="1" t="str">
        <f>IF(AND(טבלה1013[[#This Row],[וסת השבוע]]=1,I1268=1,טבלה1013[[#This Row],[CycleNumber]]&gt;B1268),1,"")</f>
        <v/>
      </c>
      <c r="K1269" s="1" t="str">
        <f>IF(טבלה1013[[#This Row],[CycleNumber]]=1,"",IF(טבלה1013[[#This Row],[וסת השבוע]]=1,0,IF(K1268="","",IF(K1268=0,IF(טבלה1013[[#This Row],[LengthofCycle]]=28,0,1),IF(K1268=1,IF(טבלה1013[[#This Row],[LengthofCycle]]+F1268=28*2,0,2),IF(K1268=2,IF(טבלה1013[[#This Row],[LengthofCycle]]+F1268+F1267=28*3,0,3),""))))))</f>
        <v/>
      </c>
      <c r="L1269" s="1" t="str">
        <f>IF(טבלה1013[[#This Row],[וסת השבוע]]=1,IF(טבלה1013[[#This Row],[וסת השבוע וההפלגה ביחד]]=1,L1268+1,0),IF(AND(טבלה1013[[#This Row],[CycleNumber]]&gt;B1268,טבלה1013[[#This Row],[CycleNumber]]&gt;1),IF(טבלה1013[[#This Row],[וסת השבוע פעיל?]]&lt;&gt;"",L1268+1,""),""))</f>
        <v/>
      </c>
      <c r="M1269" s="1" t="str">
        <f>IF(AND(טבלה1013[[#This Row],[וסת השבוע פעיל?]]&lt;&gt;"",טבלה1013[[#This Row],[CycleNumber]]&lt;B1270,B1270&lt;&gt;"",טבלה1013[[#This Row],[וסת השבוע פעיל?]]&lt;3),IF(K1270=0,IF(AND(טבלה1013[[#This Row],[וסת השבוע פעיל?]]&gt;0,I1270=1),0,1),0),"")</f>
        <v/>
      </c>
      <c r="N1269" s="1" t="str">
        <f t="shared" si="100"/>
        <v/>
      </c>
      <c r="O1269" s="1" t="str">
        <f>IF(AND(טבלה1013[[#This Row],[חיזוי - שבוע]]=1,J1270=1),1,"")</f>
        <v/>
      </c>
      <c r="P1269" s="1" t="str">
        <f>IF(AND(טבלה1013[[#This Row],[חיזוי טוב עם הפלגה?]]=1,טבלה1013[[#This Row],[וסת קבוע אחרון]]&lt;&gt;28,X1268=1),1,"")</f>
        <v/>
      </c>
      <c r="Q1269" s="1" t="str">
        <f>IF(AND(טבלה1013[[#This Row],[וסת השבוע פעיל?]]&lt;3,OR(טבלה1013[[#This Row],[CycleNumber]]&gt;B1270,B1270="")),1,"")</f>
        <v/>
      </c>
      <c r="R1269" s="1">
        <f>IF(טבלה1013[[#This Row],[האישה קבעה וסת שבוע?]]=1,IF(טבלה1013[[#This Row],[וסת השבוע פעיל?]]&lt;3,1,0),"")</f>
        <v>0</v>
      </c>
      <c r="S12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69" s="1">
        <f t="shared" si="101"/>
        <v>0</v>
      </c>
      <c r="U1269" s="1">
        <f t="shared" si="102"/>
        <v>0</v>
      </c>
      <c r="V1269" s="1">
        <f t="shared" si="103"/>
        <v>0</v>
      </c>
      <c r="W1269" s="1">
        <f>IF(טבלה1013[[#This Row],[3 הפלגות זהות]]="","",IF(טבלה1013[[#This Row],[3 הפלגות זהות]]=1,טבלה1013[[#This Row],[LengthofCycle]],W1268))</f>
        <v>27</v>
      </c>
      <c r="X1269" s="1">
        <f>IF(טבלה1013[[#This Row],[וסת קבוע אחרון]]="","",IF(OR(טבלה1013[[#This Row],[LengthofCycle]]=טבלה1013[[#This Row],[וסת קבוע אחרון]],F1268=טבלה1013[[#This Row],[וסת קבוע אחרון]],F1267=טבלה1013[[#This Row],[וסת קבוע אחרון]]),1,0))</f>
        <v>1</v>
      </c>
      <c r="Y1269" s="1">
        <f>IF(OR(טבלה1013[[#This Row],[הווסת פעיל?]]=0,טבלה1013[[#This Row],[הווסת פעיל?]]=""),"",SUM(Y1268,טבלה1013[[#This Row],[הווסת פעיל?]]))</f>
        <v>11</v>
      </c>
      <c r="Z1269" s="1" t="str">
        <f>IF(AND(טבלה1013[[#This Row],[כמה מחזורים עד עקירה]]&lt;&gt;"",Y1270=""),טבלה1013[[#This Row],[כמה מחזורים עד עקירה]],"")</f>
        <v/>
      </c>
      <c r="AA1269" s="1" t="str">
        <f>IF(AND(טבלה1013[[#This Row],[הווסת פעיל?]]=1,טבלה1013[[#This Row],[וסת קבוע אחרון]]&lt;&gt;W1268),טבלה1013[[#This Row],[וסת קבוע אחרון]],"")</f>
        <v/>
      </c>
      <c r="AB1269" s="1" t="str">
        <f>IF(AND(טבלה1013[[#This Row],[הווסת פעיל?]]=1,X1268=0,טבלה1013[[#This Row],[וסת קבוע אחרון]]=W1268),טבלה1013[[#This Row],[וסת קבוע אחרון]],"")</f>
        <v/>
      </c>
      <c r="AC1269" s="1" t="str">
        <f>IF(AND(טבלה1013[[#This Row],[הווסת פעיל?]]=1,X1268=0,טבלה1013[[#This Row],[וסת קבוע אחרון]]&lt;&gt;W1268),1,"")</f>
        <v/>
      </c>
      <c r="AD1269" s="1" t="str">
        <f>IF(AND(טבלה1013[[#This Row],[הווסת פעיל?]]&lt;&gt;"",B1270=1),טבלה1013[[#This Row],[CycleNumber]],"")</f>
        <v/>
      </c>
      <c r="AE1269" s="1" t="str">
        <f>IF(AND(טבלה1013[[#This Row],[הווסת פעיל?]]&lt;&gt;"",X1268=""),טבלה1013[[#This Row],[CycleNumber]],"")</f>
        <v/>
      </c>
      <c r="AF1269" s="1">
        <f>IF(B1270=1,"",IF(טבלה1013[[#This Row],[הווסת פעיל?]]=1,IF(טבלה1013[[#This Row],[וסת קבוע אחרון]]=F1270,1,0),""))</f>
        <v>1</v>
      </c>
      <c r="AG1269" s="1">
        <f>IF(B1270=1,"",IF(טבלה1013[[#This Row],[הווסת פעיל?]]=1,IF(OR(טבלה1013[[#This Row],[וסת קבוע אחרון]]=F1270,F1270=טבלה1013[[#This Row],[LengthofCycle]]),1,0),""))</f>
        <v>1</v>
      </c>
      <c r="AH1269" s="1">
        <f>IF(B1270=1,"",IF(טבלה1013[[#This Row],[הווסת פעיל?]]=1,IF(OR(טבלה1013[[#This Row],[וסת קבוע אחרון]]=F1270,F1270=טבלה1013[[#This Row],[LengthofCycle]],AND(טבלה1013[[#This Row],[LengthofCycle]]&lt;&gt;טבלה1013[[#This Row],[וסת קבוע אחרון]],OR(F1270=28,F1270=29))),1,0),""))</f>
        <v>1</v>
      </c>
      <c r="AI1269" s="1" t="str">
        <f>IF(AND(טבלה1013[[#This Row],[הווסת פעיל?]]=1,B1270=1),1,"")</f>
        <v/>
      </c>
      <c r="AJ1269" s="4" t="str">
        <f>IF(AND(טבלה1013[[#This Row],[הווסת פעיל?]]&lt;&gt;1,B1270&lt;&gt;1,B1270&lt;&gt;""),IF(טבלה1013[[#This Row],[LengthofCycle]]=F1270,1,0),"")</f>
        <v/>
      </c>
      <c r="AK1269" s="4" t="str">
        <f>IF(AND(טבלה1013[[#This Row],[הווסת פעיל?]]&lt;&gt;1,B1270&lt;&gt;1,B1270&lt;&gt;""),IF(OR(טבלה1013[[#This Row],[LengthofCycle]]=F1270,F1270=29),1,0),"")</f>
        <v/>
      </c>
      <c r="AL1269" s="4" t="str">
        <f>IF(AND(טבלה1013[[#This Row],[הווסת פעיל?]]&lt;&gt;1,B1270&lt;&gt;1,B1270&lt;&gt;""),IF(OR(טבלה1013[[#This Row],[LengthofCycle]]=F1270,F1270=29,F1270=28),1,0),"")</f>
        <v/>
      </c>
    </row>
    <row r="1270" spans="1:38" x14ac:dyDescent="0.25">
      <c r="A1270" s="1" t="s">
        <v>158</v>
      </c>
      <c r="B1270" s="1">
        <v>24</v>
      </c>
      <c r="C1270" s="1">
        <v>0</v>
      </c>
      <c r="D1270" s="1">
        <v>1</v>
      </c>
      <c r="E1270" s="1">
        <v>0</v>
      </c>
      <c r="F1270" s="1">
        <v>27</v>
      </c>
      <c r="G1270" s="1">
        <f>טבלה1013[[#This Row],[LengthofCycle]]+1</f>
        <v>28</v>
      </c>
      <c r="H1270" s="1">
        <f>IF(IFERROR(LOOKUP(טבלה1013[[#This Row],[ClientID]],קביעויות[השבוע]),FALSE)=טבלה1013[[#This Row],[ClientID]],1,"")</f>
        <v>1</v>
      </c>
      <c r="I1270" s="1" t="str">
        <f>IF(AND(טבלה1013[[#This Row],[CycleNumber]]&gt;1,OR(B1271="",טבלה1013[[#This Row],[CycleNumber]]&gt;B1269)),IF(OR(AND(טבלה1013[[#This Row],[LengthofCycle]]=28,F1269=28),AND(טבלה1013[[#This Row],[LengthofCycle]]=35,F1269=35)),1,""),"")</f>
        <v/>
      </c>
      <c r="J1270" s="1" t="str">
        <f>IF(AND(טבלה1013[[#This Row],[וסת השבוע]]=1,I1269=1,טבלה1013[[#This Row],[CycleNumber]]&gt;B1269),1,"")</f>
        <v/>
      </c>
      <c r="K1270" s="1" t="str">
        <f>IF(טבלה1013[[#This Row],[CycleNumber]]=1,"",IF(טבלה1013[[#This Row],[וסת השבוע]]=1,0,IF(K1269="","",IF(K1269=0,IF(טבלה1013[[#This Row],[LengthofCycle]]=28,0,1),IF(K1269=1,IF(טבלה1013[[#This Row],[LengthofCycle]]+F1269=28*2,0,2),IF(K1269=2,IF(טבלה1013[[#This Row],[LengthofCycle]]+F1269+F1268=28*3,0,3),""))))))</f>
        <v/>
      </c>
      <c r="L1270" s="1" t="str">
        <f>IF(טבלה1013[[#This Row],[וסת השבוע]]=1,IF(טבלה1013[[#This Row],[וסת השבוע וההפלגה ביחד]]=1,L1269+1,0),IF(AND(טבלה1013[[#This Row],[CycleNumber]]&gt;B1269,טבלה1013[[#This Row],[CycleNumber]]&gt;1),IF(טבלה1013[[#This Row],[וסת השבוע פעיל?]]&lt;&gt;"",L1269+1,""),""))</f>
        <v/>
      </c>
      <c r="M1270" s="1" t="str">
        <f>IF(AND(טבלה1013[[#This Row],[וסת השבוע פעיל?]]&lt;&gt;"",טבלה1013[[#This Row],[CycleNumber]]&lt;B1271,B1271&lt;&gt;"",טבלה1013[[#This Row],[וסת השבוע פעיל?]]&lt;3),IF(K1271=0,IF(AND(טבלה1013[[#This Row],[וסת השבוע פעיל?]]&gt;0,I1271=1),0,1),0),"")</f>
        <v/>
      </c>
      <c r="N1270" s="1" t="str">
        <f t="shared" si="100"/>
        <v/>
      </c>
      <c r="O1270" s="1" t="str">
        <f>IF(AND(טבלה1013[[#This Row],[חיזוי - שבוע]]=1,J1271=1),1,"")</f>
        <v/>
      </c>
      <c r="P1270" s="1" t="str">
        <f>IF(AND(טבלה1013[[#This Row],[חיזוי טוב עם הפלגה?]]=1,טבלה1013[[#This Row],[וסת קבוע אחרון]]&lt;&gt;28,X1269=1),1,"")</f>
        <v/>
      </c>
      <c r="Q1270" s="1" t="str">
        <f>IF(AND(טבלה1013[[#This Row],[וסת השבוע פעיל?]]&lt;3,OR(טבלה1013[[#This Row],[CycleNumber]]&gt;B1271,B1271="")),1,"")</f>
        <v/>
      </c>
      <c r="R1270" s="1">
        <f>IF(טבלה1013[[#This Row],[האישה קבעה וסת שבוע?]]=1,IF(טבלה1013[[#This Row],[וסת השבוע פעיל?]]&lt;3,1,0),"")</f>
        <v>0</v>
      </c>
      <c r="S12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0" s="1">
        <f t="shared" si="101"/>
        <v>0</v>
      </c>
      <c r="U1270" s="1">
        <f t="shared" si="102"/>
        <v>0</v>
      </c>
      <c r="V1270" s="1">
        <f t="shared" si="103"/>
        <v>0</v>
      </c>
      <c r="W1270" s="1">
        <f>IF(טבלה1013[[#This Row],[3 הפלגות זהות]]="","",IF(טבלה1013[[#This Row],[3 הפלגות זהות]]=1,טבלה1013[[#This Row],[LengthofCycle]],W1269))</f>
        <v>27</v>
      </c>
      <c r="X1270" s="1">
        <f>IF(טבלה1013[[#This Row],[וסת קבוע אחרון]]="","",IF(OR(טבלה1013[[#This Row],[LengthofCycle]]=טבלה1013[[#This Row],[וסת קבוע אחרון]],F1269=טבלה1013[[#This Row],[וסת קבוע אחרון]],F1268=טבלה1013[[#This Row],[וסת קבוע אחרון]]),1,0))</f>
        <v>1</v>
      </c>
      <c r="Y1270" s="1">
        <f>IF(OR(טבלה1013[[#This Row],[הווסת פעיל?]]=0,טבלה1013[[#This Row],[הווסת פעיל?]]=""),"",SUM(Y1269,טבלה1013[[#This Row],[הווסת פעיל?]]))</f>
        <v>12</v>
      </c>
      <c r="Z1270" s="1" t="str">
        <f>IF(AND(טבלה1013[[#This Row],[כמה מחזורים עד עקירה]]&lt;&gt;"",Y1271=""),טבלה1013[[#This Row],[כמה מחזורים עד עקירה]],"")</f>
        <v/>
      </c>
      <c r="AA1270" s="1" t="str">
        <f>IF(AND(טבלה1013[[#This Row],[הווסת פעיל?]]=1,טבלה1013[[#This Row],[וסת קבוע אחרון]]&lt;&gt;W1269),טבלה1013[[#This Row],[וסת קבוע אחרון]],"")</f>
        <v/>
      </c>
      <c r="AB1270" s="1" t="str">
        <f>IF(AND(טבלה1013[[#This Row],[הווסת פעיל?]]=1,X1269=0,טבלה1013[[#This Row],[וסת קבוע אחרון]]=W1269),טבלה1013[[#This Row],[וסת קבוע אחרון]],"")</f>
        <v/>
      </c>
      <c r="AC1270" s="1" t="str">
        <f>IF(AND(טבלה1013[[#This Row],[הווסת פעיל?]]=1,X1269=0,טבלה1013[[#This Row],[וסת קבוע אחרון]]&lt;&gt;W1269),1,"")</f>
        <v/>
      </c>
      <c r="AD1270" s="1" t="str">
        <f>IF(AND(טבלה1013[[#This Row],[הווסת פעיל?]]&lt;&gt;"",B1271=1),טבלה1013[[#This Row],[CycleNumber]],"")</f>
        <v/>
      </c>
      <c r="AE1270" s="1" t="str">
        <f>IF(AND(טבלה1013[[#This Row],[הווסת פעיל?]]&lt;&gt;"",X1269=""),טבלה1013[[#This Row],[CycleNumber]],"")</f>
        <v/>
      </c>
      <c r="AF1270" s="1">
        <f>IF(B1271=1,"",IF(טבלה1013[[#This Row],[הווסת פעיל?]]=1,IF(טבלה1013[[#This Row],[וסת קבוע אחרון]]=F1271,1,0),""))</f>
        <v>1</v>
      </c>
      <c r="AG1270" s="1">
        <f>IF(B1271=1,"",IF(טבלה1013[[#This Row],[הווסת פעיל?]]=1,IF(OR(טבלה1013[[#This Row],[וסת קבוע אחרון]]=F1271,F1271=טבלה1013[[#This Row],[LengthofCycle]]),1,0),""))</f>
        <v>1</v>
      </c>
      <c r="AH1270" s="1">
        <f>IF(B1271=1,"",IF(טבלה1013[[#This Row],[הווסת פעיל?]]=1,IF(OR(טבלה1013[[#This Row],[וסת קבוע אחרון]]=F1271,F1271=טבלה1013[[#This Row],[LengthofCycle]],AND(טבלה1013[[#This Row],[LengthofCycle]]&lt;&gt;טבלה1013[[#This Row],[וסת קבוע אחרון]],OR(F1271=28,F1271=29))),1,0),""))</f>
        <v>1</v>
      </c>
      <c r="AI1270" s="1" t="str">
        <f>IF(AND(טבלה1013[[#This Row],[הווסת פעיל?]]=1,B1271=1),1,"")</f>
        <v/>
      </c>
      <c r="AJ1270" s="4" t="str">
        <f>IF(AND(טבלה1013[[#This Row],[הווסת פעיל?]]&lt;&gt;1,B1271&lt;&gt;1,B1271&lt;&gt;""),IF(טבלה1013[[#This Row],[LengthofCycle]]=F1271,1,0),"")</f>
        <v/>
      </c>
      <c r="AK1270" s="4" t="str">
        <f>IF(AND(טבלה1013[[#This Row],[הווסת פעיל?]]&lt;&gt;1,B1271&lt;&gt;1,B1271&lt;&gt;""),IF(OR(טבלה1013[[#This Row],[LengthofCycle]]=F1271,F1271=29),1,0),"")</f>
        <v/>
      </c>
      <c r="AL1270" s="4" t="str">
        <f>IF(AND(טבלה1013[[#This Row],[הווסת פעיל?]]&lt;&gt;1,B1271&lt;&gt;1,B1271&lt;&gt;""),IF(OR(טבלה1013[[#This Row],[LengthofCycle]]=F1271,F1271=29,F1271=28),1,0),"")</f>
        <v/>
      </c>
    </row>
    <row r="1271" spans="1:38" x14ac:dyDescent="0.25">
      <c r="A1271" s="1" t="s">
        <v>158</v>
      </c>
      <c r="B1271" s="1">
        <v>25</v>
      </c>
      <c r="C1271" s="1">
        <v>0</v>
      </c>
      <c r="D1271" s="1">
        <v>1</v>
      </c>
      <c r="E1271" s="1">
        <v>0</v>
      </c>
      <c r="F1271" s="1">
        <v>27</v>
      </c>
      <c r="G1271" s="1">
        <f>טבלה1013[[#This Row],[LengthofCycle]]+1</f>
        <v>28</v>
      </c>
      <c r="H1271" s="1">
        <f>IF(IFERROR(LOOKUP(טבלה1013[[#This Row],[ClientID]],קביעויות[השבוע]),FALSE)=טבלה1013[[#This Row],[ClientID]],1,"")</f>
        <v>1</v>
      </c>
      <c r="I1271" s="1" t="str">
        <f>IF(AND(טבלה1013[[#This Row],[CycleNumber]]&gt;1,OR(B1272="",טבלה1013[[#This Row],[CycleNumber]]&gt;B1270)),IF(OR(AND(טבלה1013[[#This Row],[LengthofCycle]]=28,F1270=28),AND(טבלה1013[[#This Row],[LengthofCycle]]=35,F1270=35)),1,""),"")</f>
        <v/>
      </c>
      <c r="J1271" s="1" t="str">
        <f>IF(AND(טבלה1013[[#This Row],[וסת השבוע]]=1,I1270=1,טבלה1013[[#This Row],[CycleNumber]]&gt;B1270),1,"")</f>
        <v/>
      </c>
      <c r="K1271" s="1" t="str">
        <f>IF(טבלה1013[[#This Row],[CycleNumber]]=1,"",IF(טבלה1013[[#This Row],[וסת השבוע]]=1,0,IF(K1270="","",IF(K1270=0,IF(טבלה1013[[#This Row],[LengthofCycle]]=28,0,1),IF(K1270=1,IF(טבלה1013[[#This Row],[LengthofCycle]]+F1270=28*2,0,2),IF(K1270=2,IF(טבלה1013[[#This Row],[LengthofCycle]]+F1270+F1269=28*3,0,3),""))))))</f>
        <v/>
      </c>
      <c r="L1271" s="1" t="str">
        <f>IF(טבלה1013[[#This Row],[וסת השבוע]]=1,IF(טבלה1013[[#This Row],[וסת השבוע וההפלגה ביחד]]=1,L1270+1,0),IF(AND(טבלה1013[[#This Row],[CycleNumber]]&gt;B1270,טבלה1013[[#This Row],[CycleNumber]]&gt;1),IF(טבלה1013[[#This Row],[וסת השבוע פעיל?]]&lt;&gt;"",L1270+1,""),""))</f>
        <v/>
      </c>
      <c r="M1271" s="1" t="str">
        <f>IF(AND(טבלה1013[[#This Row],[וסת השבוע פעיל?]]&lt;&gt;"",טבלה1013[[#This Row],[CycleNumber]]&lt;B1272,B1272&lt;&gt;"",טבלה1013[[#This Row],[וסת השבוע פעיל?]]&lt;3),IF(K1272=0,IF(AND(טבלה1013[[#This Row],[וסת השבוע פעיל?]]&gt;0,I1272=1),0,1),0),"")</f>
        <v/>
      </c>
      <c r="N1271" s="1" t="str">
        <f t="shared" si="100"/>
        <v/>
      </c>
      <c r="O1271" s="1" t="str">
        <f>IF(AND(טבלה1013[[#This Row],[חיזוי - שבוע]]=1,J1272=1),1,"")</f>
        <v/>
      </c>
      <c r="P1271" s="1" t="str">
        <f>IF(AND(טבלה1013[[#This Row],[חיזוי טוב עם הפלגה?]]=1,טבלה1013[[#This Row],[וסת קבוע אחרון]]&lt;&gt;28,X1270=1),1,"")</f>
        <v/>
      </c>
      <c r="Q1271" s="1" t="str">
        <f>IF(AND(טבלה1013[[#This Row],[וסת השבוע פעיל?]]&lt;3,OR(טבלה1013[[#This Row],[CycleNumber]]&gt;B1272,B1272="")),1,"")</f>
        <v/>
      </c>
      <c r="R1271" s="1">
        <f>IF(טבלה1013[[#This Row],[האישה קבעה וסת שבוע?]]=1,IF(טבלה1013[[#This Row],[וסת השבוע פעיל?]]&lt;3,1,0),"")</f>
        <v>0</v>
      </c>
      <c r="S12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1" s="1">
        <f t="shared" si="101"/>
        <v>1</v>
      </c>
      <c r="U1271" s="1">
        <f t="shared" si="102"/>
        <v>0</v>
      </c>
      <c r="V1271" s="1">
        <f t="shared" si="103"/>
        <v>0</v>
      </c>
      <c r="W1271" s="1">
        <f>IF(טבלה1013[[#This Row],[3 הפלגות זהות]]="","",IF(טבלה1013[[#This Row],[3 הפלגות זהות]]=1,טבלה1013[[#This Row],[LengthofCycle]],W1270))</f>
        <v>27</v>
      </c>
      <c r="X1271" s="1">
        <f>IF(טבלה1013[[#This Row],[וסת קבוע אחרון]]="","",IF(OR(טבלה1013[[#This Row],[LengthofCycle]]=טבלה1013[[#This Row],[וסת קבוע אחרון]],F1270=טבלה1013[[#This Row],[וסת קבוע אחרון]],F1269=טבלה1013[[#This Row],[וסת קבוע אחרון]]),1,0))</f>
        <v>1</v>
      </c>
      <c r="Y1271" s="1">
        <f>IF(OR(טבלה1013[[#This Row],[הווסת פעיל?]]=0,טבלה1013[[#This Row],[הווסת פעיל?]]=""),"",SUM(Y1270,טבלה1013[[#This Row],[הווסת פעיל?]]))</f>
        <v>13</v>
      </c>
      <c r="Z1271" s="1" t="str">
        <f>IF(AND(טבלה1013[[#This Row],[כמה מחזורים עד עקירה]]&lt;&gt;"",Y1272=""),טבלה1013[[#This Row],[כמה מחזורים עד עקירה]],"")</f>
        <v/>
      </c>
      <c r="AA1271" s="1" t="str">
        <f>IF(AND(טבלה1013[[#This Row],[הווסת פעיל?]]=1,טבלה1013[[#This Row],[וסת קבוע אחרון]]&lt;&gt;W1270),טבלה1013[[#This Row],[וסת קבוע אחרון]],"")</f>
        <v/>
      </c>
      <c r="AB1271" s="1" t="str">
        <f>IF(AND(טבלה1013[[#This Row],[הווסת פעיל?]]=1,X1270=0,טבלה1013[[#This Row],[וסת קבוע אחרון]]=W1270),טבלה1013[[#This Row],[וסת קבוע אחרון]],"")</f>
        <v/>
      </c>
      <c r="AC1271" s="1" t="str">
        <f>IF(AND(טבלה1013[[#This Row],[הווסת פעיל?]]=1,X1270=0,טבלה1013[[#This Row],[וסת קבוע אחרון]]&lt;&gt;W1270),1,"")</f>
        <v/>
      </c>
      <c r="AD1271" s="1" t="str">
        <f>IF(AND(טבלה1013[[#This Row],[הווסת פעיל?]]&lt;&gt;"",B1272=1),טבלה1013[[#This Row],[CycleNumber]],"")</f>
        <v/>
      </c>
      <c r="AE1271" s="1" t="str">
        <f>IF(AND(טבלה1013[[#This Row],[הווסת פעיל?]]&lt;&gt;"",X1270=""),טבלה1013[[#This Row],[CycleNumber]],"")</f>
        <v/>
      </c>
      <c r="AF1271" s="1">
        <f>IF(B1272=1,"",IF(טבלה1013[[#This Row],[הווסת פעיל?]]=1,IF(טבלה1013[[#This Row],[וסת קבוע אחרון]]=F1272,1,0),""))</f>
        <v>0</v>
      </c>
      <c r="AG1271" s="1">
        <f>IF(B1272=1,"",IF(טבלה1013[[#This Row],[הווסת פעיל?]]=1,IF(OR(טבלה1013[[#This Row],[וסת קבוע אחרון]]=F1272,F1272=טבלה1013[[#This Row],[LengthofCycle]]),1,0),""))</f>
        <v>0</v>
      </c>
      <c r="AH1271" s="1">
        <f>IF(B1272=1,"",IF(טבלה1013[[#This Row],[הווסת פעיל?]]=1,IF(OR(טבלה1013[[#This Row],[וסת קבוע אחרון]]=F1272,F1272=טבלה1013[[#This Row],[LengthofCycle]],AND(טבלה1013[[#This Row],[LengthofCycle]]&lt;&gt;טבלה1013[[#This Row],[וסת קבוע אחרון]],OR(F1272=28,F1272=29))),1,0),""))</f>
        <v>0</v>
      </c>
      <c r="AI1271" s="1" t="str">
        <f>IF(AND(טבלה1013[[#This Row],[הווסת פעיל?]]=1,B1272=1),1,"")</f>
        <v/>
      </c>
      <c r="AJ1271" s="4" t="str">
        <f>IF(AND(טבלה1013[[#This Row],[הווסת פעיל?]]&lt;&gt;1,B1272&lt;&gt;1,B1272&lt;&gt;""),IF(טבלה1013[[#This Row],[LengthofCycle]]=F1272,1,0),"")</f>
        <v/>
      </c>
      <c r="AK1271" s="4" t="str">
        <f>IF(AND(טבלה1013[[#This Row],[הווסת פעיל?]]&lt;&gt;1,B1272&lt;&gt;1,B1272&lt;&gt;""),IF(OR(טבלה1013[[#This Row],[LengthofCycle]]=F1272,F1272=29),1,0),"")</f>
        <v/>
      </c>
      <c r="AL1271" s="4" t="str">
        <f>IF(AND(טבלה1013[[#This Row],[הווסת פעיל?]]&lt;&gt;1,B1272&lt;&gt;1,B1272&lt;&gt;""),IF(OR(טבלה1013[[#This Row],[LengthofCycle]]=F1272,F1272=29,F1272=28),1,0),"")</f>
        <v/>
      </c>
    </row>
    <row r="1272" spans="1:38" x14ac:dyDescent="0.25">
      <c r="A1272" s="1" t="s">
        <v>158</v>
      </c>
      <c r="B1272" s="1">
        <v>26</v>
      </c>
      <c r="C1272" s="1">
        <v>0</v>
      </c>
      <c r="D1272" s="1">
        <v>1</v>
      </c>
      <c r="E1272" s="1">
        <v>0</v>
      </c>
      <c r="F1272" s="1">
        <v>28</v>
      </c>
      <c r="G1272" s="1">
        <f>טבלה1013[[#This Row],[LengthofCycle]]+1</f>
        <v>29</v>
      </c>
      <c r="H1272" s="1">
        <f>IF(IFERROR(LOOKUP(טבלה1013[[#This Row],[ClientID]],קביעויות[השבוע]),FALSE)=טבלה1013[[#This Row],[ClientID]],1,"")</f>
        <v>1</v>
      </c>
      <c r="I1272" s="1" t="str">
        <f>IF(AND(טבלה1013[[#This Row],[CycleNumber]]&gt;1,OR(B1273="",טבלה1013[[#This Row],[CycleNumber]]&gt;B1271)),IF(OR(AND(טבלה1013[[#This Row],[LengthofCycle]]=28,F1271=28),AND(טבלה1013[[#This Row],[LengthofCycle]]=35,F1271=35)),1,""),"")</f>
        <v/>
      </c>
      <c r="J1272" s="1" t="str">
        <f>IF(AND(טבלה1013[[#This Row],[וסת השבוע]]=1,I1271=1,טבלה1013[[#This Row],[CycleNumber]]&gt;B1271),1,"")</f>
        <v/>
      </c>
      <c r="K1272" s="1" t="str">
        <f>IF(טבלה1013[[#This Row],[CycleNumber]]=1,"",IF(טבלה1013[[#This Row],[וסת השבוע]]=1,0,IF(K1271="","",IF(K1271=0,IF(טבלה1013[[#This Row],[LengthofCycle]]=28,0,1),IF(K1271=1,IF(טבלה1013[[#This Row],[LengthofCycle]]+F1271=28*2,0,2),IF(K1271=2,IF(טבלה1013[[#This Row],[LengthofCycle]]+F1271+F1270=28*3,0,3),""))))))</f>
        <v/>
      </c>
      <c r="L1272" s="1" t="str">
        <f>IF(טבלה1013[[#This Row],[וסת השבוע]]=1,IF(טבלה1013[[#This Row],[וסת השבוע וההפלגה ביחד]]=1,L1271+1,0),IF(AND(טבלה1013[[#This Row],[CycleNumber]]&gt;B1271,טבלה1013[[#This Row],[CycleNumber]]&gt;1),IF(טבלה1013[[#This Row],[וסת השבוע פעיל?]]&lt;&gt;"",L1271+1,""),""))</f>
        <v/>
      </c>
      <c r="M1272" s="1" t="str">
        <f>IF(AND(טבלה1013[[#This Row],[וסת השבוע פעיל?]]&lt;&gt;"",טבלה1013[[#This Row],[CycleNumber]]&lt;B1273,B1273&lt;&gt;"",טבלה1013[[#This Row],[וסת השבוע פעיל?]]&lt;3),IF(K1273=0,IF(AND(טבלה1013[[#This Row],[וסת השבוע פעיל?]]&gt;0,I1273=1),0,1),0),"")</f>
        <v/>
      </c>
      <c r="N1272" s="1" t="str">
        <f t="shared" si="100"/>
        <v/>
      </c>
      <c r="O1272" s="1" t="str">
        <f>IF(AND(טבלה1013[[#This Row],[חיזוי - שבוע]]=1,J1273=1),1,"")</f>
        <v/>
      </c>
      <c r="P1272" s="1" t="str">
        <f>IF(AND(טבלה1013[[#This Row],[חיזוי טוב עם הפלגה?]]=1,טבלה1013[[#This Row],[וסת קבוע אחרון]]&lt;&gt;28,X1271=1),1,"")</f>
        <v/>
      </c>
      <c r="Q1272" s="1" t="str">
        <f>IF(AND(טבלה1013[[#This Row],[וסת השבוע פעיל?]]&lt;3,OR(טבלה1013[[#This Row],[CycleNumber]]&gt;B1273,B1273="")),1,"")</f>
        <v/>
      </c>
      <c r="R1272" s="1">
        <f>IF(טבלה1013[[#This Row],[האישה קבעה וסת שבוע?]]=1,IF(טבלה1013[[#This Row],[וסת השבוע פעיל?]]&lt;3,1,0),"")</f>
        <v>0</v>
      </c>
      <c r="S12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2" s="1">
        <f t="shared" si="101"/>
        <v>0</v>
      </c>
      <c r="U1272" s="1">
        <f t="shared" si="102"/>
        <v>0</v>
      </c>
      <c r="V1272" s="1">
        <f t="shared" si="103"/>
        <v>0</v>
      </c>
      <c r="W1272" s="1">
        <f>IF(טבלה1013[[#This Row],[3 הפלגות זהות]]="","",IF(טבלה1013[[#This Row],[3 הפלגות זהות]]=1,טבלה1013[[#This Row],[LengthofCycle]],W1271))</f>
        <v>27</v>
      </c>
      <c r="X1272" s="1">
        <f>IF(טבלה1013[[#This Row],[וסת קבוע אחרון]]="","",IF(OR(טבלה1013[[#This Row],[LengthofCycle]]=טבלה1013[[#This Row],[וסת קבוע אחרון]],F1271=טבלה1013[[#This Row],[וסת קבוע אחרון]],F1270=טבלה1013[[#This Row],[וסת קבוע אחרון]]),1,0))</f>
        <v>1</v>
      </c>
      <c r="Y1272" s="1">
        <f>IF(OR(טבלה1013[[#This Row],[הווסת פעיל?]]=0,טבלה1013[[#This Row],[הווסת פעיל?]]=""),"",SUM(Y1271,טבלה1013[[#This Row],[הווסת פעיל?]]))</f>
        <v>14</v>
      </c>
      <c r="Z1272" s="1" t="str">
        <f>IF(AND(טבלה1013[[#This Row],[כמה מחזורים עד עקירה]]&lt;&gt;"",Y1273=""),טבלה1013[[#This Row],[כמה מחזורים עד עקירה]],"")</f>
        <v/>
      </c>
      <c r="AA1272" s="1" t="str">
        <f>IF(AND(טבלה1013[[#This Row],[הווסת פעיל?]]=1,טבלה1013[[#This Row],[וסת קבוע אחרון]]&lt;&gt;W1271),טבלה1013[[#This Row],[וסת קבוע אחרון]],"")</f>
        <v/>
      </c>
      <c r="AB1272" s="1" t="str">
        <f>IF(AND(טבלה1013[[#This Row],[הווסת פעיל?]]=1,X1271=0,טבלה1013[[#This Row],[וסת קבוע אחרון]]=W1271),טבלה1013[[#This Row],[וסת קבוע אחרון]],"")</f>
        <v/>
      </c>
      <c r="AC1272" s="1" t="str">
        <f>IF(AND(טבלה1013[[#This Row],[הווסת פעיל?]]=1,X1271=0,טבלה1013[[#This Row],[וסת קבוע אחרון]]&lt;&gt;W1271),1,"")</f>
        <v/>
      </c>
      <c r="AD1272" s="1" t="str">
        <f>IF(AND(טבלה1013[[#This Row],[הווסת פעיל?]]&lt;&gt;"",B1273=1),טבלה1013[[#This Row],[CycleNumber]],"")</f>
        <v/>
      </c>
      <c r="AE1272" s="1" t="str">
        <f>IF(AND(טבלה1013[[#This Row],[הווסת פעיל?]]&lt;&gt;"",X1271=""),טבלה1013[[#This Row],[CycleNumber]],"")</f>
        <v/>
      </c>
      <c r="AF1272" s="1">
        <f>IF(B1273=1,"",IF(טבלה1013[[#This Row],[הווסת פעיל?]]=1,IF(טבלה1013[[#This Row],[וסת קבוע אחרון]]=F1273,1,0),""))</f>
        <v>0</v>
      </c>
      <c r="AG1272" s="1">
        <f>IF(B1273=1,"",IF(טבלה1013[[#This Row],[הווסת פעיל?]]=1,IF(OR(טבלה1013[[#This Row],[וסת קבוע אחרון]]=F1273,F1273=טבלה1013[[#This Row],[LengthofCycle]]),1,0),""))</f>
        <v>1</v>
      </c>
      <c r="AH1272" s="1">
        <f>IF(B1273=1,"",IF(טבלה1013[[#This Row],[הווסת פעיל?]]=1,IF(OR(טבלה1013[[#This Row],[וסת קבוע אחרון]]=F1273,F1273=טבלה1013[[#This Row],[LengthofCycle]],AND(טבלה1013[[#This Row],[LengthofCycle]]&lt;&gt;טבלה1013[[#This Row],[וסת קבוע אחרון]],OR(F1273=28,F1273=29))),1,0),""))</f>
        <v>1</v>
      </c>
      <c r="AI1272" s="1" t="str">
        <f>IF(AND(טבלה1013[[#This Row],[הווסת פעיל?]]=1,B1273=1),1,"")</f>
        <v/>
      </c>
      <c r="AJ1272" s="4" t="str">
        <f>IF(AND(טבלה1013[[#This Row],[הווסת פעיל?]]&lt;&gt;1,B1273&lt;&gt;1,B1273&lt;&gt;""),IF(טבלה1013[[#This Row],[LengthofCycle]]=F1273,1,0),"")</f>
        <v/>
      </c>
      <c r="AK1272" s="4" t="str">
        <f>IF(AND(טבלה1013[[#This Row],[הווסת פעיל?]]&lt;&gt;1,B1273&lt;&gt;1,B1273&lt;&gt;""),IF(OR(טבלה1013[[#This Row],[LengthofCycle]]=F1273,F1273=29),1,0),"")</f>
        <v/>
      </c>
      <c r="AL1272" s="4" t="str">
        <f>IF(AND(טבלה1013[[#This Row],[הווסת פעיל?]]&lt;&gt;1,B1273&lt;&gt;1,B1273&lt;&gt;""),IF(OR(טבלה1013[[#This Row],[LengthofCycle]]=F1273,F1273=29,F1273=28),1,0),"")</f>
        <v/>
      </c>
    </row>
    <row r="1273" spans="1:38" x14ac:dyDescent="0.25">
      <c r="A1273" s="1" t="s">
        <v>158</v>
      </c>
      <c r="B1273" s="1">
        <v>27</v>
      </c>
      <c r="C1273" s="1">
        <v>0</v>
      </c>
      <c r="D1273" s="1">
        <v>1</v>
      </c>
      <c r="E1273" s="1">
        <v>0</v>
      </c>
      <c r="F1273" s="1">
        <v>28</v>
      </c>
      <c r="G1273" s="1">
        <f>טבלה1013[[#This Row],[LengthofCycle]]+1</f>
        <v>29</v>
      </c>
      <c r="H1273" s="1">
        <f>IF(IFERROR(LOOKUP(טבלה1013[[#This Row],[ClientID]],קביעויות[השבוע]),FALSE)=טבלה1013[[#This Row],[ClientID]],1,"")</f>
        <v>1</v>
      </c>
      <c r="I1273" s="1">
        <f>IF(AND(טבלה1013[[#This Row],[CycleNumber]]&gt;1,OR(B1274="",טבלה1013[[#This Row],[CycleNumber]]&gt;B1272)),IF(OR(AND(טבלה1013[[#This Row],[LengthofCycle]]=28,F1272=28),AND(טבלה1013[[#This Row],[LengthofCycle]]=35,F1272=35)),1,""),"")</f>
        <v>1</v>
      </c>
      <c r="J1273" s="1" t="str">
        <f>IF(AND(טבלה1013[[#This Row],[וסת השבוע]]=1,I1272=1,טבלה1013[[#This Row],[CycleNumber]]&gt;B1272),1,"")</f>
        <v/>
      </c>
      <c r="K1273" s="1">
        <f>IF(טבלה1013[[#This Row],[CycleNumber]]=1,"",IF(טבלה1013[[#This Row],[וסת השבוע]]=1,0,IF(K1272="","",IF(K1272=0,IF(טבלה1013[[#This Row],[LengthofCycle]]=28,0,1),IF(K1272=1,IF(טבלה1013[[#This Row],[LengthofCycle]]+F1272=28*2,0,2),IF(K1272=2,IF(טבלה1013[[#This Row],[LengthofCycle]]+F1272+F1271=28*3,0,3),""))))))</f>
        <v>0</v>
      </c>
      <c r="L1273" s="1">
        <f>IF(טבלה1013[[#This Row],[וסת השבוע]]=1,IF(טבלה1013[[#This Row],[וסת השבוע וההפלגה ביחד]]=1,L1272+1,0),IF(AND(טבלה1013[[#This Row],[CycleNumber]]&gt;B1272,טבלה1013[[#This Row],[CycleNumber]]&gt;1),IF(טבלה1013[[#This Row],[וסת השבוע פעיל?]]&lt;&gt;"",L1272+1,""),""))</f>
        <v>0</v>
      </c>
      <c r="M1273" s="1">
        <f>IF(AND(טבלה1013[[#This Row],[וסת השבוע פעיל?]]&lt;&gt;"",טבלה1013[[#This Row],[CycleNumber]]&lt;B1274,B1274&lt;&gt;"",טבלה1013[[#This Row],[וסת השבוע פעיל?]]&lt;3),IF(K1274=0,IF(AND(טבלה1013[[#This Row],[וסת השבוע פעיל?]]&gt;0,I1274=1),0,1),0),"")</f>
        <v>0</v>
      </c>
      <c r="N1273" s="1" t="str">
        <f t="shared" si="100"/>
        <v/>
      </c>
      <c r="O1273" s="1" t="str">
        <f>IF(AND(טבלה1013[[#This Row],[חיזוי - שבוע]]=1,J1274=1),1,"")</f>
        <v/>
      </c>
      <c r="P1273" s="1" t="str">
        <f>IF(AND(טבלה1013[[#This Row],[חיזוי טוב עם הפלגה?]]=1,טבלה1013[[#This Row],[וסת קבוע אחרון]]&lt;&gt;28,X1272=1),1,"")</f>
        <v/>
      </c>
      <c r="Q1273" s="1" t="str">
        <f>IF(AND(טבלה1013[[#This Row],[וסת השבוע פעיל?]]&lt;3,OR(טבלה1013[[#This Row],[CycleNumber]]&gt;B1274,B1274="")),1,"")</f>
        <v/>
      </c>
      <c r="R1273" s="1">
        <f>IF(טבלה1013[[#This Row],[האישה קבעה וסת שבוע?]]=1,IF(טבלה1013[[#This Row],[וסת השבוע פעיל?]]&lt;3,1,0),"")</f>
        <v>1</v>
      </c>
      <c r="S12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3" s="1">
        <f t="shared" si="101"/>
        <v>0</v>
      </c>
      <c r="U1273" s="1">
        <f t="shared" si="102"/>
        <v>0</v>
      </c>
      <c r="V1273" s="1">
        <f t="shared" si="103"/>
        <v>0</v>
      </c>
      <c r="W1273" s="1">
        <f>IF(טבלה1013[[#This Row],[3 הפלגות זהות]]="","",IF(טבלה1013[[#This Row],[3 הפלגות זהות]]=1,טבלה1013[[#This Row],[LengthofCycle]],W1272))</f>
        <v>27</v>
      </c>
      <c r="X1273" s="1">
        <f>IF(טבלה1013[[#This Row],[וסת קבוע אחרון]]="","",IF(OR(טבלה1013[[#This Row],[LengthofCycle]]=טבלה1013[[#This Row],[וסת קבוע אחרון]],F1272=טבלה1013[[#This Row],[וסת קבוע אחרון]],F1271=טבלה1013[[#This Row],[וסת קבוע אחרון]]),1,0))</f>
        <v>1</v>
      </c>
      <c r="Y1273" s="1">
        <f>IF(OR(טבלה1013[[#This Row],[הווסת פעיל?]]=0,טבלה1013[[#This Row],[הווסת פעיל?]]=""),"",SUM(Y1272,טבלה1013[[#This Row],[הווסת פעיל?]]))</f>
        <v>15</v>
      </c>
      <c r="Z1273" s="1" t="str">
        <f>IF(AND(טבלה1013[[#This Row],[כמה מחזורים עד עקירה]]&lt;&gt;"",Y1274=""),טבלה1013[[#This Row],[כמה מחזורים עד עקירה]],"")</f>
        <v/>
      </c>
      <c r="AA1273" s="1" t="str">
        <f>IF(AND(טבלה1013[[#This Row],[הווסת פעיל?]]=1,טבלה1013[[#This Row],[וסת קבוע אחרון]]&lt;&gt;W1272),טבלה1013[[#This Row],[וסת קבוע אחרון]],"")</f>
        <v/>
      </c>
      <c r="AB1273" s="1" t="str">
        <f>IF(AND(טבלה1013[[#This Row],[הווסת פעיל?]]=1,X1272=0,טבלה1013[[#This Row],[וסת קבוע אחרון]]=W1272),טבלה1013[[#This Row],[וסת קבוע אחרון]],"")</f>
        <v/>
      </c>
      <c r="AC1273" s="1" t="str">
        <f>IF(AND(טבלה1013[[#This Row],[הווסת פעיל?]]=1,X1272=0,טבלה1013[[#This Row],[וסת קבוע אחרון]]&lt;&gt;W1272),1,"")</f>
        <v/>
      </c>
      <c r="AD1273" s="1" t="str">
        <f>IF(AND(טבלה1013[[#This Row],[הווסת פעיל?]]&lt;&gt;"",B1274=1),טבלה1013[[#This Row],[CycleNumber]],"")</f>
        <v/>
      </c>
      <c r="AE1273" s="1" t="str">
        <f>IF(AND(טבלה1013[[#This Row],[הווסת פעיל?]]&lt;&gt;"",X1272=""),טבלה1013[[#This Row],[CycleNumber]],"")</f>
        <v/>
      </c>
      <c r="AF1273" s="1">
        <f>IF(B1274=1,"",IF(טבלה1013[[#This Row],[הווסת פעיל?]]=1,IF(טבלה1013[[#This Row],[וסת קבוע אחרון]]=F1274,1,0),""))</f>
        <v>1</v>
      </c>
      <c r="AG1273" s="1">
        <f>IF(B1274=1,"",IF(טבלה1013[[#This Row],[הווסת פעיל?]]=1,IF(OR(טבלה1013[[#This Row],[וסת קבוע אחרון]]=F1274,F1274=טבלה1013[[#This Row],[LengthofCycle]]),1,0),""))</f>
        <v>1</v>
      </c>
      <c r="AH1273" s="1">
        <f>IF(B1274=1,"",IF(טבלה1013[[#This Row],[הווסת פעיל?]]=1,IF(OR(טבלה1013[[#This Row],[וסת קבוע אחרון]]=F1274,F1274=טבלה1013[[#This Row],[LengthofCycle]],AND(טבלה1013[[#This Row],[LengthofCycle]]&lt;&gt;טבלה1013[[#This Row],[וסת קבוע אחרון]],OR(F1274=28,F1274=29))),1,0),""))</f>
        <v>1</v>
      </c>
      <c r="AI1273" s="1" t="str">
        <f>IF(AND(טבלה1013[[#This Row],[הווסת פעיל?]]=1,B1274=1),1,"")</f>
        <v/>
      </c>
      <c r="AJ1273" s="4" t="str">
        <f>IF(AND(טבלה1013[[#This Row],[הווסת פעיל?]]&lt;&gt;1,B1274&lt;&gt;1,B1274&lt;&gt;""),IF(טבלה1013[[#This Row],[LengthofCycle]]=F1274,1,0),"")</f>
        <v/>
      </c>
      <c r="AK1273" s="4" t="str">
        <f>IF(AND(טבלה1013[[#This Row],[הווסת פעיל?]]&lt;&gt;1,B1274&lt;&gt;1,B1274&lt;&gt;""),IF(OR(טבלה1013[[#This Row],[LengthofCycle]]=F1274,F1274=29),1,0),"")</f>
        <v/>
      </c>
      <c r="AL1273" s="4" t="str">
        <f>IF(AND(טבלה1013[[#This Row],[הווסת פעיל?]]&lt;&gt;1,B1274&lt;&gt;1,B1274&lt;&gt;""),IF(OR(טבלה1013[[#This Row],[LengthofCycle]]=F1274,F1274=29,F1274=28),1,0),"")</f>
        <v/>
      </c>
    </row>
    <row r="1274" spans="1:38" x14ac:dyDescent="0.25">
      <c r="A1274" s="1" t="s">
        <v>158</v>
      </c>
      <c r="B1274" s="1">
        <v>28</v>
      </c>
      <c r="C1274" s="1">
        <v>0</v>
      </c>
      <c r="D1274" s="1">
        <v>1</v>
      </c>
      <c r="E1274" s="1">
        <v>0</v>
      </c>
      <c r="F1274" s="1">
        <v>27</v>
      </c>
      <c r="G1274" s="1">
        <f>טבלה1013[[#This Row],[LengthofCycle]]+1</f>
        <v>28</v>
      </c>
      <c r="H1274" s="1">
        <f>IF(IFERROR(LOOKUP(טבלה1013[[#This Row],[ClientID]],קביעויות[השבוע]),FALSE)=טבלה1013[[#This Row],[ClientID]],1,"")</f>
        <v>1</v>
      </c>
      <c r="I1274" s="1" t="str">
        <f>IF(AND(טבלה1013[[#This Row],[CycleNumber]]&gt;1,OR(B1275="",טבלה1013[[#This Row],[CycleNumber]]&gt;B1273)),IF(OR(AND(טבלה1013[[#This Row],[LengthofCycle]]=28,F1273=28),AND(טבלה1013[[#This Row],[LengthofCycle]]=35,F1273=35)),1,""),"")</f>
        <v/>
      </c>
      <c r="J1274" s="1" t="str">
        <f>IF(AND(טבלה1013[[#This Row],[וסת השבוע]]=1,I1273=1,טבלה1013[[#This Row],[CycleNumber]]&gt;B1273),1,"")</f>
        <v/>
      </c>
      <c r="K1274" s="1">
        <f>IF(טבלה1013[[#This Row],[CycleNumber]]=1,"",IF(טבלה1013[[#This Row],[וסת השבוע]]=1,0,IF(K1273="","",IF(K1273=0,IF(טבלה1013[[#This Row],[LengthofCycle]]=28,0,1),IF(K1273=1,IF(טבלה1013[[#This Row],[LengthofCycle]]+F1273=28*2,0,2),IF(K1273=2,IF(טבלה1013[[#This Row],[LengthofCycle]]+F1273+F1272=28*3,0,3),""))))))</f>
        <v>1</v>
      </c>
      <c r="L1274" s="1">
        <f>IF(טבלה1013[[#This Row],[וסת השבוע]]=1,IF(טבלה1013[[#This Row],[וסת השבוע וההפלגה ביחד]]=1,L1273+1,0),IF(AND(טבלה1013[[#This Row],[CycleNumber]]&gt;B1273,טבלה1013[[#This Row],[CycleNumber]]&gt;1),IF(טבלה1013[[#This Row],[וסת השבוע פעיל?]]&lt;&gt;"",L1273+1,""),""))</f>
        <v>1</v>
      </c>
      <c r="M1274" s="1">
        <f>IF(AND(טבלה1013[[#This Row],[וסת השבוע פעיל?]]&lt;&gt;"",טבלה1013[[#This Row],[CycleNumber]]&lt;B1275,B1275&lt;&gt;"",טבלה1013[[#This Row],[וסת השבוע פעיל?]]&lt;3),IF(K1275=0,IF(AND(טבלה1013[[#This Row],[וסת השבוע פעיל?]]&gt;0,I1275=1),0,1),0),"")</f>
        <v>0</v>
      </c>
      <c r="N1274" s="1">
        <f t="shared" si="100"/>
        <v>29</v>
      </c>
      <c r="O1274" s="1" t="str">
        <f>IF(AND(טבלה1013[[#This Row],[חיזוי - שבוע]]=1,J1275=1),1,"")</f>
        <v/>
      </c>
      <c r="P1274" s="1" t="str">
        <f>IF(AND(טבלה1013[[#This Row],[חיזוי טוב עם הפלגה?]]=1,טבלה1013[[#This Row],[וסת קבוע אחרון]]&lt;&gt;28,X1273=1),1,"")</f>
        <v/>
      </c>
      <c r="Q1274" s="1" t="str">
        <f>IF(AND(טבלה1013[[#This Row],[וסת השבוע פעיל?]]&lt;3,OR(טבלה1013[[#This Row],[CycleNumber]]&gt;B1275,B1275="")),1,"")</f>
        <v/>
      </c>
      <c r="R1274" s="1">
        <f>IF(טבלה1013[[#This Row],[האישה קבעה וסת שבוע?]]=1,IF(טבלה1013[[#This Row],[וסת השבוע פעיל?]]&lt;3,1,0),"")</f>
        <v>1</v>
      </c>
      <c r="S12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4" s="1">
        <f t="shared" si="101"/>
        <v>0</v>
      </c>
      <c r="U1274" s="1">
        <f t="shared" si="102"/>
        <v>0</v>
      </c>
      <c r="V1274" s="1">
        <f t="shared" si="103"/>
        <v>0</v>
      </c>
      <c r="W1274" s="1">
        <f>IF(טבלה1013[[#This Row],[3 הפלגות זהות]]="","",IF(טבלה1013[[#This Row],[3 הפלגות זהות]]=1,טבלה1013[[#This Row],[LengthofCycle]],W1273))</f>
        <v>27</v>
      </c>
      <c r="X1274" s="1">
        <f>IF(טבלה1013[[#This Row],[וסת קבוע אחרון]]="","",IF(OR(טבלה1013[[#This Row],[LengthofCycle]]=טבלה1013[[#This Row],[וסת קבוע אחרון]],F1273=טבלה1013[[#This Row],[וסת קבוע אחרון]],F1272=טבלה1013[[#This Row],[וסת קבוע אחרון]]),1,0))</f>
        <v>1</v>
      </c>
      <c r="Y1274" s="1">
        <f>IF(OR(טבלה1013[[#This Row],[הווסת פעיל?]]=0,טבלה1013[[#This Row],[הווסת פעיל?]]=""),"",SUM(Y1273,טבלה1013[[#This Row],[הווסת פעיל?]]))</f>
        <v>16</v>
      </c>
      <c r="Z1274" s="1" t="str">
        <f>IF(AND(טבלה1013[[#This Row],[כמה מחזורים עד עקירה]]&lt;&gt;"",Y1275=""),טבלה1013[[#This Row],[כמה מחזורים עד עקירה]],"")</f>
        <v/>
      </c>
      <c r="AA1274" s="1" t="str">
        <f>IF(AND(טבלה1013[[#This Row],[הווסת פעיל?]]=1,טבלה1013[[#This Row],[וסת קבוע אחרון]]&lt;&gt;W1273),טבלה1013[[#This Row],[וסת קבוע אחרון]],"")</f>
        <v/>
      </c>
      <c r="AB1274" s="1" t="str">
        <f>IF(AND(טבלה1013[[#This Row],[הווסת פעיל?]]=1,X1273=0,טבלה1013[[#This Row],[וסת קבוע אחרון]]=W1273),טבלה1013[[#This Row],[וסת קבוע אחרון]],"")</f>
        <v/>
      </c>
      <c r="AC1274" s="1" t="str">
        <f>IF(AND(טבלה1013[[#This Row],[הווסת פעיל?]]=1,X1273=0,טבלה1013[[#This Row],[וסת קבוע אחרון]]&lt;&gt;W1273),1,"")</f>
        <v/>
      </c>
      <c r="AD1274" s="1" t="str">
        <f>IF(AND(טבלה1013[[#This Row],[הווסת פעיל?]]&lt;&gt;"",B1275=1),טבלה1013[[#This Row],[CycleNumber]],"")</f>
        <v/>
      </c>
      <c r="AE1274" s="1" t="str">
        <f>IF(AND(טבלה1013[[#This Row],[הווסת פעיל?]]&lt;&gt;"",X1273=""),טבלה1013[[#This Row],[CycleNumber]],"")</f>
        <v/>
      </c>
      <c r="AF1274" s="1">
        <f>IF(B1275=1,"",IF(טבלה1013[[#This Row],[הווסת פעיל?]]=1,IF(טבלה1013[[#This Row],[וסת קבוע אחרון]]=F1275,1,0),""))</f>
        <v>0</v>
      </c>
      <c r="AG1274" s="1">
        <f>IF(B1275=1,"",IF(טבלה1013[[#This Row],[הווסת פעיל?]]=1,IF(OR(טבלה1013[[#This Row],[וסת קבוע אחרון]]=F1275,F1275=טבלה1013[[#This Row],[LengthofCycle]]),1,0),""))</f>
        <v>0</v>
      </c>
      <c r="AH1274" s="1">
        <f>IF(B1275=1,"",IF(טבלה1013[[#This Row],[הווסת פעיל?]]=1,IF(OR(טבלה1013[[#This Row],[וסת קבוע אחרון]]=F1275,F1275=טבלה1013[[#This Row],[LengthofCycle]],AND(טבלה1013[[#This Row],[LengthofCycle]]&lt;&gt;טבלה1013[[#This Row],[וסת קבוע אחרון]],OR(F1275=28,F1275=29))),1,0),""))</f>
        <v>0</v>
      </c>
      <c r="AI1274" s="1" t="str">
        <f>IF(AND(טבלה1013[[#This Row],[הווסת פעיל?]]=1,B1275=1),1,"")</f>
        <v/>
      </c>
      <c r="AJ1274" s="4" t="str">
        <f>IF(AND(טבלה1013[[#This Row],[הווסת פעיל?]]&lt;&gt;1,B1275&lt;&gt;1,B1275&lt;&gt;""),IF(טבלה1013[[#This Row],[LengthofCycle]]=F1275,1,0),"")</f>
        <v/>
      </c>
      <c r="AK1274" s="4" t="str">
        <f>IF(AND(טבלה1013[[#This Row],[הווסת פעיל?]]&lt;&gt;1,B1275&lt;&gt;1,B1275&lt;&gt;""),IF(OR(טבלה1013[[#This Row],[LengthofCycle]]=F1275,F1275=29),1,0),"")</f>
        <v/>
      </c>
      <c r="AL1274" s="4" t="str">
        <f>IF(AND(טבלה1013[[#This Row],[הווסת פעיל?]]&lt;&gt;1,B1275&lt;&gt;1,B1275&lt;&gt;""),IF(OR(טבלה1013[[#This Row],[LengthofCycle]]=F1275,F1275=29,F1275=28),1,0),"")</f>
        <v/>
      </c>
    </row>
    <row r="1275" spans="1:38" x14ac:dyDescent="0.25">
      <c r="A1275" s="1" t="s">
        <v>158</v>
      </c>
      <c r="B1275" s="1">
        <v>29</v>
      </c>
      <c r="C1275" s="1">
        <v>0</v>
      </c>
      <c r="D1275" s="1">
        <v>1</v>
      </c>
      <c r="E1275" s="1">
        <v>0</v>
      </c>
      <c r="F1275" s="1">
        <v>24</v>
      </c>
      <c r="G1275" s="1">
        <f>טבלה1013[[#This Row],[LengthofCycle]]+1</f>
        <v>25</v>
      </c>
      <c r="H1275" s="1">
        <f>IF(IFERROR(LOOKUP(טבלה1013[[#This Row],[ClientID]],קביעויות[השבוע]),FALSE)=טבלה1013[[#This Row],[ClientID]],1,"")</f>
        <v>1</v>
      </c>
      <c r="I1275" s="1" t="str">
        <f>IF(AND(טבלה1013[[#This Row],[CycleNumber]]&gt;1,OR(B1276="",טבלה1013[[#This Row],[CycleNumber]]&gt;B1274)),IF(OR(AND(טבלה1013[[#This Row],[LengthofCycle]]=28,F1274=28),AND(טבלה1013[[#This Row],[LengthofCycle]]=35,F1274=35)),1,""),"")</f>
        <v/>
      </c>
      <c r="J1275" s="1" t="str">
        <f>IF(AND(טבלה1013[[#This Row],[וסת השבוע]]=1,I1274=1,טבלה1013[[#This Row],[CycleNumber]]&gt;B1274),1,"")</f>
        <v/>
      </c>
      <c r="K1275" s="1">
        <f>IF(טבלה1013[[#This Row],[CycleNumber]]=1,"",IF(טבלה1013[[#This Row],[וסת השבוע]]=1,0,IF(K1274="","",IF(K1274=0,IF(טבלה1013[[#This Row],[LengthofCycle]]=28,0,1),IF(K1274=1,IF(טבלה1013[[#This Row],[LengthofCycle]]+F1274=28*2,0,2),IF(K1274=2,IF(טבלה1013[[#This Row],[LengthofCycle]]+F1274+F1273=28*3,0,3),""))))))</f>
        <v>2</v>
      </c>
      <c r="L1275" s="1">
        <f>IF(טבלה1013[[#This Row],[וסת השבוע]]=1,IF(טבלה1013[[#This Row],[וסת השבוע וההפלגה ביחד]]=1,L1274+1,0),IF(AND(טבלה1013[[#This Row],[CycleNumber]]&gt;B1274,טבלה1013[[#This Row],[CycleNumber]]&gt;1),IF(טבלה1013[[#This Row],[וסת השבוע פעיל?]]&lt;&gt;"",L1274+1,""),""))</f>
        <v>2</v>
      </c>
      <c r="M1275" s="1">
        <f>IF(AND(טבלה1013[[#This Row],[וסת השבוע פעיל?]]&lt;&gt;"",טבלה1013[[#This Row],[CycleNumber]]&lt;B1276,B1276&lt;&gt;"",טבלה1013[[#This Row],[וסת השבוע פעיל?]]&lt;3),IF(K1276=0,IF(AND(טבלה1013[[#This Row],[וסת השבוע פעיל?]]&gt;0,I1276=1),0,1),0),"")</f>
        <v>0</v>
      </c>
      <c r="N1275" s="1">
        <f t="shared" si="100"/>
        <v>30</v>
      </c>
      <c r="O1275" s="1" t="str">
        <f>IF(AND(טבלה1013[[#This Row],[חיזוי - שבוע]]=1,J1276=1),1,"")</f>
        <v/>
      </c>
      <c r="P1275" s="1" t="str">
        <f>IF(AND(טבלה1013[[#This Row],[חיזוי טוב עם הפלגה?]]=1,טבלה1013[[#This Row],[וסת קבוע אחרון]]&lt;&gt;28,X1274=1),1,"")</f>
        <v/>
      </c>
      <c r="Q1275" s="1" t="str">
        <f>IF(AND(טבלה1013[[#This Row],[וסת השבוע פעיל?]]&lt;3,OR(טבלה1013[[#This Row],[CycleNumber]]&gt;B1276,B1276="")),1,"")</f>
        <v/>
      </c>
      <c r="R1275" s="1">
        <f>IF(טבלה1013[[#This Row],[האישה קבעה וסת שבוע?]]=1,IF(טבלה1013[[#This Row],[וסת השבוע פעיל?]]&lt;3,1,0),"")</f>
        <v>1</v>
      </c>
      <c r="S12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5" s="1">
        <f t="shared" si="101"/>
        <v>0</v>
      </c>
      <c r="U1275" s="1">
        <f t="shared" si="102"/>
        <v>0</v>
      </c>
      <c r="V1275" s="1">
        <f t="shared" si="103"/>
        <v>0</v>
      </c>
      <c r="W1275" s="1">
        <f>IF(טבלה1013[[#This Row],[3 הפלגות זהות]]="","",IF(טבלה1013[[#This Row],[3 הפלגות זהות]]=1,טבלה1013[[#This Row],[LengthofCycle]],W1274))</f>
        <v>27</v>
      </c>
      <c r="X1275" s="1">
        <f>IF(טבלה1013[[#This Row],[וסת קבוע אחרון]]="","",IF(OR(טבלה1013[[#This Row],[LengthofCycle]]=טבלה1013[[#This Row],[וסת קבוע אחרון]],F1274=טבלה1013[[#This Row],[וסת קבוע אחרון]],F1273=טבלה1013[[#This Row],[וסת קבוע אחרון]]),1,0))</f>
        <v>1</v>
      </c>
      <c r="Y1275" s="1">
        <f>IF(OR(טבלה1013[[#This Row],[הווסת פעיל?]]=0,טבלה1013[[#This Row],[הווסת פעיל?]]=""),"",SUM(Y1274,טבלה1013[[#This Row],[הווסת פעיל?]]))</f>
        <v>17</v>
      </c>
      <c r="Z1275" s="1" t="str">
        <f>IF(AND(טבלה1013[[#This Row],[כמה מחזורים עד עקירה]]&lt;&gt;"",Y1276=""),טבלה1013[[#This Row],[כמה מחזורים עד עקירה]],"")</f>
        <v/>
      </c>
      <c r="AA1275" s="1" t="str">
        <f>IF(AND(טבלה1013[[#This Row],[הווסת פעיל?]]=1,טבלה1013[[#This Row],[וסת קבוע אחרון]]&lt;&gt;W1274),טבלה1013[[#This Row],[וסת קבוע אחרון]],"")</f>
        <v/>
      </c>
      <c r="AB1275" s="1" t="str">
        <f>IF(AND(טבלה1013[[#This Row],[הווסת פעיל?]]=1,X1274=0,טבלה1013[[#This Row],[וסת קבוע אחרון]]=W1274),טבלה1013[[#This Row],[וסת קבוע אחרון]],"")</f>
        <v/>
      </c>
      <c r="AC1275" s="1" t="str">
        <f>IF(AND(טבלה1013[[#This Row],[הווסת פעיל?]]=1,X1274=0,טבלה1013[[#This Row],[וסת קבוע אחרון]]&lt;&gt;W1274),1,"")</f>
        <v/>
      </c>
      <c r="AD1275" s="1" t="str">
        <f>IF(AND(טבלה1013[[#This Row],[הווסת פעיל?]]&lt;&gt;"",B1276=1),טבלה1013[[#This Row],[CycleNumber]],"")</f>
        <v/>
      </c>
      <c r="AE1275" s="1" t="str">
        <f>IF(AND(טבלה1013[[#This Row],[הווסת פעיל?]]&lt;&gt;"",X1274=""),טבלה1013[[#This Row],[CycleNumber]],"")</f>
        <v/>
      </c>
      <c r="AF1275" s="1">
        <f>IF(B1276=1,"",IF(טבלה1013[[#This Row],[הווסת פעיל?]]=1,IF(טבלה1013[[#This Row],[וסת קבוע אחרון]]=F1276,1,0),""))</f>
        <v>0</v>
      </c>
      <c r="AG1275" s="1">
        <f>IF(B1276=1,"",IF(טבלה1013[[#This Row],[הווסת פעיל?]]=1,IF(OR(טבלה1013[[#This Row],[וסת קבוע אחרון]]=F1276,F1276=טבלה1013[[#This Row],[LengthofCycle]]),1,0),""))</f>
        <v>0</v>
      </c>
      <c r="AH1275" s="1">
        <f>IF(B1276=1,"",IF(טבלה1013[[#This Row],[הווסת פעיל?]]=1,IF(OR(טבלה1013[[#This Row],[וסת קבוע אחרון]]=F1276,F1276=טבלה1013[[#This Row],[LengthofCycle]],AND(טבלה1013[[#This Row],[LengthofCycle]]&lt;&gt;טבלה1013[[#This Row],[וסת קבוע אחרון]],OR(F1276=28,F1276=29))),1,0),""))</f>
        <v>1</v>
      </c>
      <c r="AI1275" s="1" t="str">
        <f>IF(AND(טבלה1013[[#This Row],[הווסת פעיל?]]=1,B1276=1),1,"")</f>
        <v/>
      </c>
      <c r="AJ1275" s="4" t="str">
        <f>IF(AND(טבלה1013[[#This Row],[הווסת פעיל?]]&lt;&gt;1,B1276&lt;&gt;1,B1276&lt;&gt;""),IF(טבלה1013[[#This Row],[LengthofCycle]]=F1276,1,0),"")</f>
        <v/>
      </c>
      <c r="AK1275" s="4" t="str">
        <f>IF(AND(טבלה1013[[#This Row],[הווסת פעיל?]]&lt;&gt;1,B1276&lt;&gt;1,B1276&lt;&gt;""),IF(OR(טבלה1013[[#This Row],[LengthofCycle]]=F1276,F1276=29),1,0),"")</f>
        <v/>
      </c>
      <c r="AL1275" s="4" t="str">
        <f>IF(AND(טבלה1013[[#This Row],[הווסת פעיל?]]&lt;&gt;1,B1276&lt;&gt;1,B1276&lt;&gt;""),IF(OR(טבלה1013[[#This Row],[LengthofCycle]]=F1276,F1276=29,F1276=28),1,0),"")</f>
        <v/>
      </c>
    </row>
    <row r="1276" spans="1:38" x14ac:dyDescent="0.25">
      <c r="A1276" s="1" t="s">
        <v>158</v>
      </c>
      <c r="B1276" s="1">
        <v>30</v>
      </c>
      <c r="C1276" s="1">
        <v>0</v>
      </c>
      <c r="D1276" s="1">
        <v>1</v>
      </c>
      <c r="E1276" s="1">
        <v>0</v>
      </c>
      <c r="F1276" s="1">
        <v>29</v>
      </c>
      <c r="G1276" s="1">
        <f>טבלה1013[[#This Row],[LengthofCycle]]+1</f>
        <v>30</v>
      </c>
      <c r="H1276" s="1">
        <f>IF(IFERROR(LOOKUP(טבלה1013[[#This Row],[ClientID]],קביעויות[השבוע]),FALSE)=טבלה1013[[#This Row],[ClientID]],1,"")</f>
        <v>1</v>
      </c>
      <c r="I1276" s="1" t="str">
        <f>IF(AND(טבלה1013[[#This Row],[CycleNumber]]&gt;1,OR(B1277="",טבלה1013[[#This Row],[CycleNumber]]&gt;B1275)),IF(OR(AND(טבלה1013[[#This Row],[LengthofCycle]]=28,F1275=28),AND(טבלה1013[[#This Row],[LengthofCycle]]=35,F1275=35)),1,""),"")</f>
        <v/>
      </c>
      <c r="J1276" s="1" t="str">
        <f>IF(AND(טבלה1013[[#This Row],[וסת השבוע]]=1,I1275=1,טבלה1013[[#This Row],[CycleNumber]]&gt;B1275),1,"")</f>
        <v/>
      </c>
      <c r="K1276" s="1">
        <f>IF(טבלה1013[[#This Row],[CycleNumber]]=1,"",IF(טבלה1013[[#This Row],[וסת השבוע]]=1,0,IF(K1275="","",IF(K1275=0,IF(טבלה1013[[#This Row],[LengthofCycle]]=28,0,1),IF(K1275=1,IF(טבלה1013[[#This Row],[LengthofCycle]]+F1275=28*2,0,2),IF(K1275=2,IF(טבלה1013[[#This Row],[LengthofCycle]]+F1275+F1274=28*3,0,3),""))))))</f>
        <v>3</v>
      </c>
      <c r="L1276" s="1">
        <f>IF(טבלה1013[[#This Row],[וסת השבוע]]=1,IF(טבלה1013[[#This Row],[וסת השבוע וההפלגה ביחד]]=1,L1275+1,0),IF(AND(טבלה1013[[#This Row],[CycleNumber]]&gt;B1275,טבלה1013[[#This Row],[CycleNumber]]&gt;1),IF(טבלה1013[[#This Row],[וסת השבוע פעיל?]]&lt;&gt;"",L1275+1,""),""))</f>
        <v>3</v>
      </c>
      <c r="M1276" s="1" t="str">
        <f>IF(AND(טבלה1013[[#This Row],[וסת השבוע פעיל?]]&lt;&gt;"",טבלה1013[[#This Row],[CycleNumber]]&lt;B1277,B1277&lt;&gt;"",טבלה1013[[#This Row],[וסת השבוע פעיל?]]&lt;3),IF(K1277=0,IF(AND(טבלה1013[[#This Row],[וסת השבוע פעיל?]]&gt;0,I1277=1),0,1),0),"")</f>
        <v/>
      </c>
      <c r="N1276" s="1">
        <f t="shared" si="100"/>
        <v>34</v>
      </c>
      <c r="O1276" s="1" t="str">
        <f>IF(AND(טבלה1013[[#This Row],[חיזוי - שבוע]]=1,J1277=1),1,"")</f>
        <v/>
      </c>
      <c r="P1276" s="1" t="str">
        <f>IF(AND(טבלה1013[[#This Row],[חיזוי טוב עם הפלגה?]]=1,טבלה1013[[#This Row],[וסת קבוע אחרון]]&lt;&gt;28,X1275=1),1,"")</f>
        <v/>
      </c>
      <c r="Q1276" s="1" t="str">
        <f>IF(AND(טבלה1013[[#This Row],[וסת השבוע פעיל?]]&lt;3,OR(טבלה1013[[#This Row],[CycleNumber]]&gt;B1277,B1277="")),1,"")</f>
        <v/>
      </c>
      <c r="R1276" s="1">
        <f>IF(טבלה1013[[#This Row],[האישה קבעה וסת שבוע?]]=1,IF(טבלה1013[[#This Row],[וסת השבוע פעיל?]]&lt;3,1,0),"")</f>
        <v>0</v>
      </c>
      <c r="S12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6" s="1">
        <f t="shared" si="101"/>
        <v>0</v>
      </c>
      <c r="U1276" s="1">
        <f t="shared" si="102"/>
        <v>0</v>
      </c>
      <c r="V1276" s="1">
        <f t="shared" si="103"/>
        <v>0</v>
      </c>
      <c r="W1276" s="1">
        <f>IF(טבלה1013[[#This Row],[3 הפלגות זהות]]="","",IF(טבלה1013[[#This Row],[3 הפלגות זהות]]=1,טבלה1013[[#This Row],[LengthofCycle]],W1275))</f>
        <v>27</v>
      </c>
      <c r="X1276" s="1">
        <f>IF(טבלה1013[[#This Row],[וסת קבוע אחרון]]="","",IF(OR(טבלה1013[[#This Row],[LengthofCycle]]=טבלה1013[[#This Row],[וסת קבוע אחרון]],F1275=טבלה1013[[#This Row],[וסת קבוע אחרון]],F1274=טבלה1013[[#This Row],[וסת קבוע אחרון]]),1,0))</f>
        <v>1</v>
      </c>
      <c r="Y1276" s="1">
        <f>IF(OR(טבלה1013[[#This Row],[הווסת פעיל?]]=0,טבלה1013[[#This Row],[הווסת פעיל?]]=""),"",SUM(Y1275,טבלה1013[[#This Row],[הווסת פעיל?]]))</f>
        <v>18</v>
      </c>
      <c r="Z1276" s="1">
        <f>IF(AND(טבלה1013[[#This Row],[כמה מחזורים עד עקירה]]&lt;&gt;"",Y1277=""),טבלה1013[[#This Row],[כמה מחזורים עד עקירה]],"")</f>
        <v>18</v>
      </c>
      <c r="AA1276" s="1" t="str">
        <f>IF(AND(טבלה1013[[#This Row],[הווסת פעיל?]]=1,טבלה1013[[#This Row],[וסת קבוע אחרון]]&lt;&gt;W1275),טבלה1013[[#This Row],[וסת קבוע אחרון]],"")</f>
        <v/>
      </c>
      <c r="AB1276" s="1" t="str">
        <f>IF(AND(טבלה1013[[#This Row],[הווסת פעיל?]]=1,X1275=0,טבלה1013[[#This Row],[וסת קבוע אחרון]]=W1275),טבלה1013[[#This Row],[וסת קבוע אחרון]],"")</f>
        <v/>
      </c>
      <c r="AC1276" s="1" t="str">
        <f>IF(AND(טבלה1013[[#This Row],[הווסת פעיל?]]=1,X1275=0,טבלה1013[[#This Row],[וסת קבוע אחרון]]&lt;&gt;W1275),1,"")</f>
        <v/>
      </c>
      <c r="AD1276" s="1" t="str">
        <f>IF(AND(טבלה1013[[#This Row],[הווסת פעיל?]]&lt;&gt;"",B1277=1),טבלה1013[[#This Row],[CycleNumber]],"")</f>
        <v/>
      </c>
      <c r="AE1276" s="1" t="str">
        <f>IF(AND(טבלה1013[[#This Row],[הווסת פעיל?]]&lt;&gt;"",X1275=""),טבלה1013[[#This Row],[CycleNumber]],"")</f>
        <v/>
      </c>
      <c r="AF1276" s="1">
        <f>IF(B1277=1,"",IF(טבלה1013[[#This Row],[הווסת פעיל?]]=1,IF(טבלה1013[[#This Row],[וסת קבוע אחרון]]=F1277,1,0),""))</f>
        <v>0</v>
      </c>
      <c r="AG1276" s="1">
        <f>IF(B1277=1,"",IF(טבלה1013[[#This Row],[הווסת פעיל?]]=1,IF(OR(טבלה1013[[#This Row],[וסת קבוע אחרון]]=F1277,F1277=טבלה1013[[#This Row],[LengthofCycle]]),1,0),""))</f>
        <v>0</v>
      </c>
      <c r="AH1276" s="1">
        <f>IF(B1277=1,"",IF(טבלה1013[[#This Row],[הווסת פעיל?]]=1,IF(OR(טבלה1013[[#This Row],[וסת קבוע אחרון]]=F1277,F1277=טבלה1013[[#This Row],[LengthofCycle]],AND(טבלה1013[[#This Row],[LengthofCycle]]&lt;&gt;טבלה1013[[#This Row],[וסת קבוע אחרון]],OR(F1277=28,F1277=29))),1,0),""))</f>
        <v>0</v>
      </c>
      <c r="AI1276" s="1" t="str">
        <f>IF(AND(טבלה1013[[#This Row],[הווסת פעיל?]]=1,B1277=1),1,"")</f>
        <v/>
      </c>
      <c r="AJ1276" s="4" t="str">
        <f>IF(AND(טבלה1013[[#This Row],[הווסת פעיל?]]&lt;&gt;1,B1277&lt;&gt;1,B1277&lt;&gt;""),IF(טבלה1013[[#This Row],[LengthofCycle]]=F1277,1,0),"")</f>
        <v/>
      </c>
      <c r="AK1276" s="4" t="str">
        <f>IF(AND(טבלה1013[[#This Row],[הווסת פעיל?]]&lt;&gt;1,B1277&lt;&gt;1,B1277&lt;&gt;""),IF(OR(טבלה1013[[#This Row],[LengthofCycle]]=F1277,F1277=29),1,0),"")</f>
        <v/>
      </c>
      <c r="AL1276" s="4" t="str">
        <f>IF(AND(טבלה1013[[#This Row],[הווסת פעיל?]]&lt;&gt;1,B1277&lt;&gt;1,B1277&lt;&gt;""),IF(OR(טבלה1013[[#This Row],[LengthofCycle]]=F1277,F1277=29,F1277=28),1,0),"")</f>
        <v/>
      </c>
    </row>
    <row r="1277" spans="1:38" x14ac:dyDescent="0.25">
      <c r="A1277" s="1" t="s">
        <v>158</v>
      </c>
      <c r="B1277" s="1">
        <v>31</v>
      </c>
      <c r="C1277" s="1">
        <v>0</v>
      </c>
      <c r="D1277" s="1">
        <v>1</v>
      </c>
      <c r="E1277" s="1">
        <v>0</v>
      </c>
      <c r="F1277" s="1">
        <v>24</v>
      </c>
      <c r="G1277" s="1">
        <f>טבלה1013[[#This Row],[LengthofCycle]]+1</f>
        <v>25</v>
      </c>
      <c r="H1277" s="1">
        <f>IF(IFERROR(LOOKUP(טבלה1013[[#This Row],[ClientID]],קביעויות[השבוע]),FALSE)=טבלה1013[[#This Row],[ClientID]],1,"")</f>
        <v>1</v>
      </c>
      <c r="I1277" s="1" t="str">
        <f>IF(AND(טבלה1013[[#This Row],[CycleNumber]]&gt;1,OR(B1278="",טבלה1013[[#This Row],[CycleNumber]]&gt;B1276)),IF(OR(AND(טבלה1013[[#This Row],[LengthofCycle]]=28,F1276=28),AND(טבלה1013[[#This Row],[LengthofCycle]]=35,F1276=35)),1,""),"")</f>
        <v/>
      </c>
      <c r="J1277" s="1" t="str">
        <f>IF(AND(טבלה1013[[#This Row],[וסת השבוע]]=1,I1276=1,טבלה1013[[#This Row],[CycleNumber]]&gt;B1276),1,"")</f>
        <v/>
      </c>
      <c r="K1277" s="1" t="str">
        <f>IF(טבלה1013[[#This Row],[CycleNumber]]=1,"",IF(טבלה1013[[#This Row],[וסת השבוע]]=1,0,IF(K1276="","",IF(K1276=0,IF(טבלה1013[[#This Row],[LengthofCycle]]=28,0,1),IF(K1276=1,IF(טבלה1013[[#This Row],[LengthofCycle]]+F1276=28*2,0,2),IF(K1276=2,IF(טבלה1013[[#This Row],[LengthofCycle]]+F1276+F1275=28*3,0,3),""))))))</f>
        <v/>
      </c>
      <c r="L1277" s="1" t="str">
        <f>IF(טבלה1013[[#This Row],[וסת השבוע]]=1,IF(טבלה1013[[#This Row],[וסת השבוע וההפלגה ביחד]]=1,L1276+1,0),IF(AND(טבלה1013[[#This Row],[CycleNumber]]&gt;B1276,טבלה1013[[#This Row],[CycleNumber]]&gt;1),IF(טבלה1013[[#This Row],[וסת השבוע פעיל?]]&lt;&gt;"",L1276+1,""),""))</f>
        <v/>
      </c>
      <c r="M1277" s="1" t="str">
        <f>IF(AND(טבלה1013[[#This Row],[וסת השבוע פעיל?]]&lt;&gt;"",טבלה1013[[#This Row],[CycleNumber]]&lt;B1278,B1278&lt;&gt;"",טבלה1013[[#This Row],[וסת השבוע פעיל?]]&lt;3),IF(K1278=0,IF(AND(טבלה1013[[#This Row],[וסת השבוע פעיל?]]&gt;0,I1278=1),0,1),0),"")</f>
        <v/>
      </c>
      <c r="N1277" s="1" t="str">
        <f t="shared" si="100"/>
        <v/>
      </c>
      <c r="O1277" s="1" t="str">
        <f>IF(AND(טבלה1013[[#This Row],[חיזוי - שבוע]]=1,J1278=1),1,"")</f>
        <v/>
      </c>
      <c r="P1277" s="1" t="str">
        <f>IF(AND(טבלה1013[[#This Row],[חיזוי טוב עם הפלגה?]]=1,טבלה1013[[#This Row],[וסת קבוע אחרון]]&lt;&gt;28,X1276=1),1,"")</f>
        <v/>
      </c>
      <c r="Q1277" s="1" t="str">
        <f>IF(AND(טבלה1013[[#This Row],[וסת השבוע פעיל?]]&lt;3,OR(טבלה1013[[#This Row],[CycleNumber]]&gt;B1278,B1278="")),1,"")</f>
        <v/>
      </c>
      <c r="R1277" s="1">
        <f>IF(טבלה1013[[#This Row],[האישה קבעה וסת שבוע?]]=1,IF(טבלה1013[[#This Row],[וסת השבוע פעיל?]]&lt;3,1,0),"")</f>
        <v>0</v>
      </c>
      <c r="S12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7" s="1">
        <f t="shared" si="101"/>
        <v>0</v>
      </c>
      <c r="U1277" s="1">
        <f t="shared" si="102"/>
        <v>0</v>
      </c>
      <c r="V1277" s="1">
        <f t="shared" si="103"/>
        <v>0</v>
      </c>
      <c r="W1277" s="1">
        <f>IF(טבלה1013[[#This Row],[3 הפלגות זהות]]="","",IF(טבלה1013[[#This Row],[3 הפלגות זהות]]=1,טבלה1013[[#This Row],[LengthofCycle]],W1276))</f>
        <v>27</v>
      </c>
      <c r="X1277" s="1">
        <f>IF(טבלה1013[[#This Row],[וסת קבוע אחרון]]="","",IF(OR(טבלה1013[[#This Row],[LengthofCycle]]=טבלה1013[[#This Row],[וסת קבוע אחרון]],F1276=טבלה1013[[#This Row],[וסת קבוע אחרון]],F1275=טבלה1013[[#This Row],[וסת קבוע אחרון]]),1,0))</f>
        <v>0</v>
      </c>
      <c r="Y1277" s="1" t="str">
        <f>IF(OR(טבלה1013[[#This Row],[הווסת פעיל?]]=0,טבלה1013[[#This Row],[הווסת פעיל?]]=""),"",SUM(Y1276,טבלה1013[[#This Row],[הווסת פעיל?]]))</f>
        <v/>
      </c>
      <c r="Z1277" s="1" t="str">
        <f>IF(AND(טבלה1013[[#This Row],[כמה מחזורים עד עקירה]]&lt;&gt;"",Y1278=""),טבלה1013[[#This Row],[כמה מחזורים עד עקירה]],"")</f>
        <v/>
      </c>
      <c r="AA1277" s="1" t="str">
        <f>IF(AND(טבלה1013[[#This Row],[הווסת פעיל?]]=1,טבלה1013[[#This Row],[וסת קבוע אחרון]]&lt;&gt;W1276),טבלה1013[[#This Row],[וסת קבוע אחרון]],"")</f>
        <v/>
      </c>
      <c r="AB1277" s="1" t="str">
        <f>IF(AND(טבלה1013[[#This Row],[הווסת פעיל?]]=1,X1276=0,טבלה1013[[#This Row],[וסת קבוע אחרון]]=W1276),טבלה1013[[#This Row],[וסת קבוע אחרון]],"")</f>
        <v/>
      </c>
      <c r="AC1277" s="1" t="str">
        <f>IF(AND(טבלה1013[[#This Row],[הווסת פעיל?]]=1,X1276=0,טבלה1013[[#This Row],[וסת קבוע אחרון]]&lt;&gt;W1276),1,"")</f>
        <v/>
      </c>
      <c r="AD1277" s="1" t="str">
        <f>IF(AND(טבלה1013[[#This Row],[הווסת פעיל?]]&lt;&gt;"",B1278=1),טבלה1013[[#This Row],[CycleNumber]],"")</f>
        <v/>
      </c>
      <c r="AE1277" s="1" t="str">
        <f>IF(AND(טבלה1013[[#This Row],[הווסת פעיל?]]&lt;&gt;"",X1276=""),טבלה1013[[#This Row],[CycleNumber]],"")</f>
        <v/>
      </c>
      <c r="AF1277" s="1" t="str">
        <f>IF(B1278=1,"",IF(טבלה1013[[#This Row],[הווסת פעיל?]]=1,IF(טבלה1013[[#This Row],[וסת קבוע אחרון]]=F1278,1,0),""))</f>
        <v/>
      </c>
      <c r="AG1277" s="1" t="str">
        <f>IF(B1278=1,"",IF(טבלה1013[[#This Row],[הווסת פעיל?]]=1,IF(OR(טבלה1013[[#This Row],[וסת קבוע אחרון]]=F1278,F1278=טבלה1013[[#This Row],[LengthofCycle]]),1,0),""))</f>
        <v/>
      </c>
      <c r="AH1277" s="1" t="str">
        <f>IF(B1278=1,"",IF(טבלה1013[[#This Row],[הווסת פעיל?]]=1,IF(OR(טבלה1013[[#This Row],[וסת קבוע אחרון]]=F1278,F1278=טבלה1013[[#This Row],[LengthofCycle]],AND(טבלה1013[[#This Row],[LengthofCycle]]&lt;&gt;טבלה1013[[#This Row],[וסת קבוע אחרון]],OR(F1278=28,F1278=29))),1,0),""))</f>
        <v/>
      </c>
      <c r="AI1277" s="1" t="str">
        <f>IF(AND(טבלה1013[[#This Row],[הווסת פעיל?]]=1,B1278=1),1,"")</f>
        <v/>
      </c>
      <c r="AJ1277" s="4">
        <f>IF(AND(טבלה1013[[#This Row],[הווסת פעיל?]]&lt;&gt;1,B1278&lt;&gt;1,B1278&lt;&gt;""),IF(טבלה1013[[#This Row],[LengthofCycle]]=F1278,1,0),"")</f>
        <v>0</v>
      </c>
      <c r="AK1277" s="4">
        <f>IF(AND(טבלה1013[[#This Row],[הווסת פעיל?]]&lt;&gt;1,B1278&lt;&gt;1,B1278&lt;&gt;""),IF(OR(טבלה1013[[#This Row],[LengthofCycle]]=F1278,F1278=29),1,0),"")</f>
        <v>0</v>
      </c>
      <c r="AL1277" s="4">
        <f>IF(AND(טבלה1013[[#This Row],[הווסת פעיל?]]&lt;&gt;1,B1278&lt;&gt;1,B1278&lt;&gt;""),IF(OR(טבלה1013[[#This Row],[LengthofCycle]]=F1278,F1278=29,F1278=28),1,0),"")</f>
        <v>0</v>
      </c>
    </row>
    <row r="1278" spans="1:38" x14ac:dyDescent="0.25">
      <c r="A1278" s="1" t="s">
        <v>158</v>
      </c>
      <c r="B1278" s="1">
        <v>32</v>
      </c>
      <c r="C1278" s="1">
        <v>0</v>
      </c>
      <c r="D1278" s="1">
        <v>1</v>
      </c>
      <c r="E1278" s="1">
        <v>0</v>
      </c>
      <c r="F1278" s="1">
        <v>27</v>
      </c>
      <c r="G1278" s="1">
        <f>טבלה1013[[#This Row],[LengthofCycle]]+1</f>
        <v>28</v>
      </c>
      <c r="H1278" s="1">
        <f>IF(IFERROR(LOOKUP(טבלה1013[[#This Row],[ClientID]],קביעויות[השבוע]),FALSE)=טבלה1013[[#This Row],[ClientID]],1,"")</f>
        <v>1</v>
      </c>
      <c r="I1278" s="1" t="str">
        <f>IF(AND(טבלה1013[[#This Row],[CycleNumber]]&gt;1,OR(B1279="",טבלה1013[[#This Row],[CycleNumber]]&gt;B1277)),IF(OR(AND(טבלה1013[[#This Row],[LengthofCycle]]=28,F1277=28),AND(טבלה1013[[#This Row],[LengthofCycle]]=35,F1277=35)),1,""),"")</f>
        <v/>
      </c>
      <c r="J1278" s="1" t="str">
        <f>IF(AND(טבלה1013[[#This Row],[וסת השבוע]]=1,I1277=1,טבלה1013[[#This Row],[CycleNumber]]&gt;B1277),1,"")</f>
        <v/>
      </c>
      <c r="K1278" s="1" t="str">
        <f>IF(טבלה1013[[#This Row],[CycleNumber]]=1,"",IF(טבלה1013[[#This Row],[וסת השבוע]]=1,0,IF(K1277="","",IF(K1277=0,IF(טבלה1013[[#This Row],[LengthofCycle]]=28,0,1),IF(K1277=1,IF(טבלה1013[[#This Row],[LengthofCycle]]+F1277=28*2,0,2),IF(K1277=2,IF(טבלה1013[[#This Row],[LengthofCycle]]+F1277+F1276=28*3,0,3),""))))))</f>
        <v/>
      </c>
      <c r="L1278" s="1" t="str">
        <f>IF(טבלה1013[[#This Row],[וסת השבוע]]=1,IF(טבלה1013[[#This Row],[וסת השבוע וההפלגה ביחד]]=1,L1277+1,0),IF(AND(טבלה1013[[#This Row],[CycleNumber]]&gt;B1277,טבלה1013[[#This Row],[CycleNumber]]&gt;1),IF(טבלה1013[[#This Row],[וסת השבוע פעיל?]]&lt;&gt;"",L1277+1,""),""))</f>
        <v/>
      </c>
      <c r="M1278" s="1" t="str">
        <f>IF(AND(טבלה1013[[#This Row],[וסת השבוע פעיל?]]&lt;&gt;"",טבלה1013[[#This Row],[CycleNumber]]&lt;B1279,B1279&lt;&gt;"",טבלה1013[[#This Row],[וסת השבוע פעיל?]]&lt;3),IF(K1279=0,IF(AND(טבלה1013[[#This Row],[וסת השבוע פעיל?]]&gt;0,I1279=1),0,1),0),"")</f>
        <v/>
      </c>
      <c r="N1278" s="1" t="str">
        <f t="shared" si="100"/>
        <v/>
      </c>
      <c r="O1278" s="1" t="str">
        <f>IF(AND(טבלה1013[[#This Row],[חיזוי - שבוע]]=1,J1279=1),1,"")</f>
        <v/>
      </c>
      <c r="P1278" s="1" t="str">
        <f>IF(AND(טבלה1013[[#This Row],[חיזוי טוב עם הפלגה?]]=1,טבלה1013[[#This Row],[וסת קבוע אחרון]]&lt;&gt;28,X1277=1),1,"")</f>
        <v/>
      </c>
      <c r="Q1278" s="1" t="str">
        <f>IF(AND(טבלה1013[[#This Row],[וסת השבוע פעיל?]]&lt;3,OR(טבלה1013[[#This Row],[CycleNumber]]&gt;B1279,B1279="")),1,"")</f>
        <v/>
      </c>
      <c r="R1278" s="1">
        <f>IF(טבלה1013[[#This Row],[האישה קבעה וסת שבוע?]]=1,IF(טבלה1013[[#This Row],[וסת השבוע פעיל?]]&lt;3,1,0),"")</f>
        <v>0</v>
      </c>
      <c r="S12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8" s="1">
        <f t="shared" si="101"/>
        <v>0</v>
      </c>
      <c r="U1278" s="1">
        <f t="shared" si="102"/>
        <v>0</v>
      </c>
      <c r="V1278" s="1">
        <f t="shared" si="103"/>
        <v>0</v>
      </c>
      <c r="W1278" s="1">
        <f>IF(טבלה1013[[#This Row],[3 הפלגות זהות]]="","",IF(טבלה1013[[#This Row],[3 הפלגות זהות]]=1,טבלה1013[[#This Row],[LengthofCycle]],W1277))</f>
        <v>27</v>
      </c>
      <c r="X1278" s="1">
        <f>IF(טבלה1013[[#This Row],[וסת קבוע אחרון]]="","",IF(OR(טבלה1013[[#This Row],[LengthofCycle]]=טבלה1013[[#This Row],[וסת קבוע אחרון]],F1277=טבלה1013[[#This Row],[וסת קבוע אחרון]],F1276=טבלה1013[[#This Row],[וסת קבוע אחרון]]),1,0))</f>
        <v>1</v>
      </c>
      <c r="Y1278" s="1">
        <f>IF(OR(טבלה1013[[#This Row],[הווסת פעיל?]]=0,טבלה1013[[#This Row],[הווסת פעיל?]]=""),"",SUM(Y1277,טבלה1013[[#This Row],[הווסת פעיל?]]))</f>
        <v>1</v>
      </c>
      <c r="Z1278" s="1">
        <f>IF(AND(טבלה1013[[#This Row],[כמה מחזורים עד עקירה]]&lt;&gt;"",Y1279=""),טבלה1013[[#This Row],[כמה מחזורים עד עקירה]],"")</f>
        <v>1</v>
      </c>
      <c r="AA1278" s="1" t="str">
        <f>IF(AND(טבלה1013[[#This Row],[הווסת פעיל?]]=1,טבלה1013[[#This Row],[וסת קבוע אחרון]]&lt;&gt;W1277),טבלה1013[[#This Row],[וסת קבוע אחרון]],"")</f>
        <v/>
      </c>
      <c r="AB1278" s="1">
        <f>IF(AND(טבלה1013[[#This Row],[הווסת פעיל?]]=1,X1277=0,טבלה1013[[#This Row],[וסת קבוע אחרון]]=W1277),טבלה1013[[#This Row],[וסת קבוע אחרון]],"")</f>
        <v>27</v>
      </c>
      <c r="AC1278" s="1" t="str">
        <f>IF(AND(טבלה1013[[#This Row],[הווסת פעיל?]]=1,X1277=0,טבלה1013[[#This Row],[וסת קבוע אחרון]]&lt;&gt;W1277),1,"")</f>
        <v/>
      </c>
      <c r="AD1278" s="1">
        <f>IF(AND(טבלה1013[[#This Row],[הווסת פעיל?]]&lt;&gt;"",B1279=1),טבלה1013[[#This Row],[CycleNumber]],"")</f>
        <v>32</v>
      </c>
      <c r="AE1278" s="1" t="str">
        <f>IF(AND(טבלה1013[[#This Row],[הווסת פעיל?]]&lt;&gt;"",X1277=""),טבלה1013[[#This Row],[CycleNumber]],"")</f>
        <v/>
      </c>
      <c r="AF1278" s="1" t="str">
        <f>IF(B1279=1,"",IF(טבלה1013[[#This Row],[הווסת פעיל?]]=1,IF(טבלה1013[[#This Row],[וסת קבוע אחרון]]=F1279,1,0),""))</f>
        <v/>
      </c>
      <c r="AG1278" s="1" t="str">
        <f>IF(B1279=1,"",IF(טבלה1013[[#This Row],[הווסת פעיל?]]=1,IF(OR(טבלה1013[[#This Row],[וסת קבוע אחרון]]=F1279,F1279=טבלה1013[[#This Row],[LengthofCycle]]),1,0),""))</f>
        <v/>
      </c>
      <c r="AH1278" s="1" t="str">
        <f>IF(B1279=1,"",IF(טבלה1013[[#This Row],[הווסת פעיל?]]=1,IF(OR(טבלה1013[[#This Row],[וסת קבוע אחרון]]=F1279,F1279=טבלה1013[[#This Row],[LengthofCycle]],AND(טבלה1013[[#This Row],[LengthofCycle]]&lt;&gt;טבלה1013[[#This Row],[וסת קבוע אחרון]],OR(F1279=28,F1279=29))),1,0),""))</f>
        <v/>
      </c>
      <c r="AI1278" s="1">
        <f>IF(AND(טבלה1013[[#This Row],[הווסת פעיל?]]=1,B1279=1),1,"")</f>
        <v>1</v>
      </c>
      <c r="AJ1278" s="4" t="str">
        <f>IF(AND(טבלה1013[[#This Row],[הווסת פעיל?]]&lt;&gt;1,B1279&lt;&gt;1,B1279&lt;&gt;""),IF(טבלה1013[[#This Row],[LengthofCycle]]=F1279,1,0),"")</f>
        <v/>
      </c>
      <c r="AK1278" s="4" t="str">
        <f>IF(AND(טבלה1013[[#This Row],[הווסת פעיל?]]&lt;&gt;1,B1279&lt;&gt;1,B1279&lt;&gt;""),IF(OR(טבלה1013[[#This Row],[LengthofCycle]]=F1279,F1279=29),1,0),"")</f>
        <v/>
      </c>
      <c r="AL1278" s="4" t="str">
        <f>IF(AND(טבלה1013[[#This Row],[הווסת פעיל?]]&lt;&gt;1,B1279&lt;&gt;1,B1279&lt;&gt;""),IF(OR(טבלה1013[[#This Row],[LengthofCycle]]=F1279,F1279=29,F1279=28),1,0),"")</f>
        <v/>
      </c>
    </row>
    <row r="1279" spans="1:38" x14ac:dyDescent="0.25">
      <c r="A1279" s="1" t="s">
        <v>159</v>
      </c>
      <c r="B1279" s="1">
        <v>1</v>
      </c>
      <c r="C1279" s="1">
        <v>1</v>
      </c>
      <c r="D1279" s="1">
        <v>1</v>
      </c>
      <c r="E1279" s="1">
        <v>0</v>
      </c>
      <c r="F1279" s="1">
        <v>26</v>
      </c>
      <c r="G1279" s="1">
        <f>טבלה1013[[#This Row],[LengthofCycle]]+1</f>
        <v>27</v>
      </c>
      <c r="H1279" s="1" t="str">
        <f>IF(IFERROR(LOOKUP(טבלה1013[[#This Row],[ClientID]],קביעויות[השבוע]),FALSE)=טבלה1013[[#This Row],[ClientID]],1,"")</f>
        <v/>
      </c>
      <c r="I1279" s="1" t="str">
        <f>IF(AND(טבלה1013[[#This Row],[CycleNumber]]&gt;1,OR(B1280="",טבלה1013[[#This Row],[CycleNumber]]&gt;B1278)),IF(OR(AND(טבלה1013[[#This Row],[LengthofCycle]]=28,F1278=28),AND(טבלה1013[[#This Row],[LengthofCycle]]=35,F1278=35)),1,""),"")</f>
        <v/>
      </c>
      <c r="J1279" s="1" t="str">
        <f>IF(AND(טבלה1013[[#This Row],[וסת השבוע]]=1,I1278=1,טבלה1013[[#This Row],[CycleNumber]]&gt;B1278),1,"")</f>
        <v/>
      </c>
      <c r="K1279" s="1" t="str">
        <f>IF(טבלה1013[[#This Row],[CycleNumber]]=1,"",IF(טבלה1013[[#This Row],[וסת השבוע]]=1,0,IF(K1278="","",IF(K1278=0,IF(טבלה1013[[#This Row],[LengthofCycle]]=28,0,1),IF(K1278=1,IF(טבלה1013[[#This Row],[LengthofCycle]]+F1278=28*2,0,2),IF(K1278=2,IF(טבלה1013[[#This Row],[LengthofCycle]]+F1278+F1277=28*3,0,3),""))))))</f>
        <v/>
      </c>
      <c r="L1279" s="1" t="str">
        <f>IF(טבלה1013[[#This Row],[וסת השבוע]]=1,IF(טבלה1013[[#This Row],[וסת השבוע וההפלגה ביחד]]=1,L1278+1,0),IF(AND(טבלה1013[[#This Row],[CycleNumber]]&gt;B1278,טבלה1013[[#This Row],[CycleNumber]]&gt;1),IF(טבלה1013[[#This Row],[וסת השבוע פעיל?]]&lt;&gt;"",L1278+1,""),""))</f>
        <v/>
      </c>
      <c r="M1279" s="1" t="str">
        <f>IF(AND(טבלה1013[[#This Row],[וסת השבוע פעיל?]]&lt;&gt;"",טבלה1013[[#This Row],[CycleNumber]]&lt;B1280,B1280&lt;&gt;"",טבלה1013[[#This Row],[וסת השבוע פעיל?]]&lt;3),IF(K1280=0,IF(AND(טבלה1013[[#This Row],[וסת השבוע פעיל?]]&gt;0,I1280=1),0,1),0),"")</f>
        <v/>
      </c>
      <c r="N1279" s="1" t="str">
        <f t="shared" si="100"/>
        <v/>
      </c>
      <c r="O1279" s="1" t="str">
        <f>IF(AND(טבלה1013[[#This Row],[חיזוי - שבוע]]=1,J1280=1),1,"")</f>
        <v/>
      </c>
      <c r="P1279" s="1" t="str">
        <f>IF(AND(טבלה1013[[#This Row],[חיזוי טוב עם הפלגה?]]=1,טבלה1013[[#This Row],[וסת קבוע אחרון]]&lt;&gt;28,X1278=1),1,"")</f>
        <v/>
      </c>
      <c r="Q1279" s="1" t="str">
        <f>IF(AND(טבלה1013[[#This Row],[וסת השבוע פעיל?]]&lt;3,OR(טבלה1013[[#This Row],[CycleNumber]]&gt;B1280,B1280="")),1,"")</f>
        <v/>
      </c>
      <c r="R1279" s="1" t="str">
        <f>IF(טבלה1013[[#This Row],[האישה קבעה וסת שבוע?]]=1,IF(טבלה1013[[#This Row],[וסת השבוע פעיל?]]&lt;3,1,0),"")</f>
        <v/>
      </c>
      <c r="S12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79" s="1" t="str">
        <f t="shared" si="101"/>
        <v/>
      </c>
      <c r="U1279" s="1" t="str">
        <f t="shared" si="102"/>
        <v/>
      </c>
      <c r="V1279" s="1" t="str">
        <f t="shared" si="103"/>
        <v/>
      </c>
      <c r="W1279" s="1" t="str">
        <f>IF(טבלה1013[[#This Row],[3 הפלגות זהות]]="","",IF(טבלה1013[[#This Row],[3 הפלגות זהות]]=1,טבלה1013[[#This Row],[LengthofCycle]],W1278))</f>
        <v/>
      </c>
      <c r="Y1279" s="1" t="str">
        <f>IF(OR(טבלה1013[[#This Row],[הווסת פעיל?]]=0,טבלה1013[[#This Row],[הווסת פעיל?]]=""),"",SUM(Y1278,טבלה1013[[#This Row],[הווסת פעיל?]]))</f>
        <v/>
      </c>
      <c r="Z1279" s="1" t="str">
        <f>IF(AND(טבלה1013[[#This Row],[כמה מחזורים עד עקירה]]&lt;&gt;"",Y1280=""),טבלה1013[[#This Row],[כמה מחזורים עד עקירה]],"")</f>
        <v/>
      </c>
      <c r="AA1279" s="1" t="str">
        <f>IF(AND(טבלה1013[[#This Row],[הווסת פעיל?]]=1,טבלה1013[[#This Row],[וסת קבוע אחרון]]&lt;&gt;W1278),טבלה1013[[#This Row],[וסת קבוע אחרון]],"")</f>
        <v/>
      </c>
      <c r="AB1279" s="1" t="str">
        <f>IF(AND(טבלה1013[[#This Row],[הווסת פעיל?]]=1,X1278=0,טבלה1013[[#This Row],[וסת קבוע אחרון]]=W1278),טבלה1013[[#This Row],[וסת קבוע אחרון]],"")</f>
        <v/>
      </c>
      <c r="AC1279" s="1" t="str">
        <f>IF(AND(טבלה1013[[#This Row],[הווסת פעיל?]]=1,X1278=0,טבלה1013[[#This Row],[וסת קבוע אחרון]]&lt;&gt;W1278),1,"")</f>
        <v/>
      </c>
      <c r="AD1279" s="1" t="str">
        <f>IF(AND(טבלה1013[[#This Row],[הווסת פעיל?]]&lt;&gt;"",B1280=1),טבלה1013[[#This Row],[CycleNumber]],"")</f>
        <v/>
      </c>
      <c r="AE1279" s="1" t="str">
        <f>IF(AND(טבלה1013[[#This Row],[הווסת פעיל?]]&lt;&gt;"",X1278=""),טבלה1013[[#This Row],[CycleNumber]],"")</f>
        <v/>
      </c>
      <c r="AF1279" s="1" t="str">
        <f>IF(B1280=1,"",IF(טבלה1013[[#This Row],[הווסת פעיל?]]=1,IF(טבלה1013[[#This Row],[וסת קבוע אחרון]]=F1280,1,0),""))</f>
        <v/>
      </c>
      <c r="AG1279" s="1" t="str">
        <f>IF(B1280=1,"",IF(טבלה1013[[#This Row],[הווסת פעיל?]]=1,IF(OR(טבלה1013[[#This Row],[וסת קבוע אחרון]]=F1280,F1280=טבלה1013[[#This Row],[LengthofCycle]]),1,0),""))</f>
        <v/>
      </c>
      <c r="AH1279" s="1" t="str">
        <f>IF(B1280=1,"",IF(טבלה1013[[#This Row],[הווסת פעיל?]]=1,IF(OR(טבלה1013[[#This Row],[וסת קבוע אחרון]]=F1280,F1280=טבלה1013[[#This Row],[LengthofCycle]],AND(טבלה1013[[#This Row],[LengthofCycle]]&lt;&gt;טבלה1013[[#This Row],[וסת קבוע אחרון]],OR(F1280=28,F1280=29))),1,0),""))</f>
        <v/>
      </c>
      <c r="AI1279" s="1" t="str">
        <f>IF(AND(טבלה1013[[#This Row],[הווסת פעיל?]]=1,B1280=1),1,"")</f>
        <v/>
      </c>
      <c r="AJ1279" s="4">
        <f>IF(AND(טבלה1013[[#This Row],[הווסת פעיל?]]&lt;&gt;1,B1280&lt;&gt;1,B1280&lt;&gt;""),IF(טבלה1013[[#This Row],[LengthofCycle]]=F1280,1,0),"")</f>
        <v>0</v>
      </c>
      <c r="AK1279" s="4">
        <f>IF(AND(טבלה1013[[#This Row],[הווסת פעיל?]]&lt;&gt;1,B1280&lt;&gt;1,B1280&lt;&gt;""),IF(OR(טבלה1013[[#This Row],[LengthofCycle]]=F1280,F1280=29),1,0),"")</f>
        <v>0</v>
      </c>
      <c r="AL1279" s="4">
        <f>IF(AND(טבלה1013[[#This Row],[הווסת פעיל?]]&lt;&gt;1,B1280&lt;&gt;1,B1280&lt;&gt;""),IF(OR(טבלה1013[[#This Row],[LengthofCycle]]=F1280,F1280=29,F1280=28),1,0),"")</f>
        <v>0</v>
      </c>
    </row>
    <row r="1280" spans="1:38" x14ac:dyDescent="0.25">
      <c r="A1280" s="1" t="s">
        <v>159</v>
      </c>
      <c r="B1280" s="1">
        <v>2</v>
      </c>
      <c r="C1280" s="1">
        <v>1</v>
      </c>
      <c r="D1280" s="1">
        <v>1</v>
      </c>
      <c r="E1280" s="1">
        <v>0</v>
      </c>
      <c r="F1280" s="1">
        <v>27</v>
      </c>
      <c r="G1280" s="1">
        <f>טבלה1013[[#This Row],[LengthofCycle]]+1</f>
        <v>28</v>
      </c>
      <c r="H1280" s="1" t="str">
        <f>IF(IFERROR(LOOKUP(טבלה1013[[#This Row],[ClientID]],קביעויות[השבוע]),FALSE)=טבלה1013[[#This Row],[ClientID]],1,"")</f>
        <v/>
      </c>
      <c r="I1280" s="1" t="str">
        <f>IF(AND(טבלה1013[[#This Row],[CycleNumber]]&gt;1,OR(B1281="",טבלה1013[[#This Row],[CycleNumber]]&gt;B1279)),IF(OR(AND(טבלה1013[[#This Row],[LengthofCycle]]=28,F1279=28),AND(טבלה1013[[#This Row],[LengthofCycle]]=35,F1279=35)),1,""),"")</f>
        <v/>
      </c>
      <c r="J1280" s="1" t="str">
        <f>IF(AND(טבלה1013[[#This Row],[וסת השבוע]]=1,I1279=1,טבלה1013[[#This Row],[CycleNumber]]&gt;B1279),1,"")</f>
        <v/>
      </c>
      <c r="K1280" s="1" t="str">
        <f>IF(טבלה1013[[#This Row],[CycleNumber]]=1,"",IF(טבלה1013[[#This Row],[וסת השבוע]]=1,0,IF(K1279="","",IF(K1279=0,IF(טבלה1013[[#This Row],[LengthofCycle]]=28,0,1),IF(K1279=1,IF(טבלה1013[[#This Row],[LengthofCycle]]+F1279=28*2,0,2),IF(K1279=2,IF(טבלה1013[[#This Row],[LengthofCycle]]+F1279+F1278=28*3,0,3),""))))))</f>
        <v/>
      </c>
      <c r="L1280" s="1" t="str">
        <f>IF(טבלה1013[[#This Row],[וסת השבוע]]=1,IF(טבלה1013[[#This Row],[וסת השבוע וההפלגה ביחד]]=1,L1279+1,0),IF(AND(טבלה1013[[#This Row],[CycleNumber]]&gt;B1279,טבלה1013[[#This Row],[CycleNumber]]&gt;1),IF(טבלה1013[[#This Row],[וסת השבוע פעיל?]]&lt;&gt;"",L1279+1,""),""))</f>
        <v/>
      </c>
      <c r="M1280" s="1" t="str">
        <f>IF(AND(טבלה1013[[#This Row],[וסת השבוע פעיל?]]&lt;&gt;"",טבלה1013[[#This Row],[CycleNumber]]&lt;B1281,B1281&lt;&gt;"",טבלה1013[[#This Row],[וסת השבוע פעיל?]]&lt;3),IF(K1281=0,IF(AND(טבלה1013[[#This Row],[וסת השבוע פעיל?]]&gt;0,I1281=1),0,1),0),"")</f>
        <v/>
      </c>
      <c r="N1280" s="1" t="str">
        <f t="shared" si="100"/>
        <v/>
      </c>
      <c r="O1280" s="1" t="str">
        <f>IF(AND(טבלה1013[[#This Row],[חיזוי - שבוע]]=1,J1281=1),1,"")</f>
        <v/>
      </c>
      <c r="P1280" s="1" t="str">
        <f>IF(AND(טבלה1013[[#This Row],[חיזוי טוב עם הפלגה?]]=1,טבלה1013[[#This Row],[וסת קבוע אחרון]]&lt;&gt;28,X1279=1),1,"")</f>
        <v/>
      </c>
      <c r="Q1280" s="1" t="str">
        <f>IF(AND(טבלה1013[[#This Row],[וסת השבוע פעיל?]]&lt;3,OR(טבלה1013[[#This Row],[CycleNumber]]&gt;B1281,B1281="")),1,"")</f>
        <v/>
      </c>
      <c r="R1280" s="1" t="str">
        <f>IF(טבלה1013[[#This Row],[האישה קבעה וסת שבוע?]]=1,IF(טבלה1013[[#This Row],[וסת השבוע פעיל?]]&lt;3,1,0),"")</f>
        <v/>
      </c>
      <c r="S12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0" s="1" t="str">
        <f t="shared" si="101"/>
        <v/>
      </c>
      <c r="U1280" s="1" t="str">
        <f t="shared" si="102"/>
        <v/>
      </c>
      <c r="V1280" s="1" t="str">
        <f t="shared" si="103"/>
        <v/>
      </c>
      <c r="W1280" s="1" t="str">
        <f>IF(טבלה1013[[#This Row],[3 הפלגות זהות]]="","",IF(טבלה1013[[#This Row],[3 הפלגות זהות]]=1,טבלה1013[[#This Row],[LengthofCycle]],W1279))</f>
        <v/>
      </c>
      <c r="Y1280" s="1" t="str">
        <f>IF(OR(טבלה1013[[#This Row],[הווסת פעיל?]]=0,טבלה1013[[#This Row],[הווסת פעיל?]]=""),"",SUM(Y1279,טבלה1013[[#This Row],[הווסת פעיל?]]))</f>
        <v/>
      </c>
      <c r="Z1280" s="1" t="str">
        <f>IF(AND(טבלה1013[[#This Row],[כמה מחזורים עד עקירה]]&lt;&gt;"",Y1281=""),טבלה1013[[#This Row],[כמה מחזורים עד עקירה]],"")</f>
        <v/>
      </c>
      <c r="AA1280" s="1" t="str">
        <f>IF(AND(טבלה1013[[#This Row],[הווסת פעיל?]]=1,טבלה1013[[#This Row],[וסת קבוע אחרון]]&lt;&gt;W1279),טבלה1013[[#This Row],[וסת קבוע אחרון]],"")</f>
        <v/>
      </c>
      <c r="AB1280" s="1" t="str">
        <f>IF(AND(טבלה1013[[#This Row],[הווסת פעיל?]]=1,X1279=0,טבלה1013[[#This Row],[וסת קבוע אחרון]]=W1279),טבלה1013[[#This Row],[וסת קבוע אחרון]],"")</f>
        <v/>
      </c>
      <c r="AC1280" s="1" t="str">
        <f>IF(AND(טבלה1013[[#This Row],[הווסת פעיל?]]=1,X1279=0,טבלה1013[[#This Row],[וסת קבוע אחרון]]&lt;&gt;W1279),1,"")</f>
        <v/>
      </c>
      <c r="AD1280" s="1" t="str">
        <f>IF(AND(טבלה1013[[#This Row],[הווסת פעיל?]]&lt;&gt;"",B1281=1),טבלה1013[[#This Row],[CycleNumber]],"")</f>
        <v/>
      </c>
      <c r="AE1280" s="1" t="str">
        <f>IF(AND(טבלה1013[[#This Row],[הווסת פעיל?]]&lt;&gt;"",X1279=""),טבלה1013[[#This Row],[CycleNumber]],"")</f>
        <v/>
      </c>
      <c r="AF1280" s="1" t="str">
        <f>IF(B1281=1,"",IF(טבלה1013[[#This Row],[הווסת פעיל?]]=1,IF(טבלה1013[[#This Row],[וסת קבוע אחרון]]=F1281,1,0),""))</f>
        <v/>
      </c>
      <c r="AG1280" s="1" t="str">
        <f>IF(B1281=1,"",IF(טבלה1013[[#This Row],[הווסת פעיל?]]=1,IF(OR(טבלה1013[[#This Row],[וסת קבוע אחרון]]=F1281,F1281=טבלה1013[[#This Row],[LengthofCycle]]),1,0),""))</f>
        <v/>
      </c>
      <c r="AH1280" s="1" t="str">
        <f>IF(B1281=1,"",IF(טבלה1013[[#This Row],[הווסת פעיל?]]=1,IF(OR(טבלה1013[[#This Row],[וסת קבוע אחרון]]=F1281,F1281=טבלה1013[[#This Row],[LengthofCycle]],AND(טבלה1013[[#This Row],[LengthofCycle]]&lt;&gt;טבלה1013[[#This Row],[וסת קבוע אחרון]],OR(F1281=28,F1281=29))),1,0),""))</f>
        <v/>
      </c>
      <c r="AI1280" s="1" t="str">
        <f>IF(AND(טבלה1013[[#This Row],[הווסת פעיל?]]=1,B1281=1),1,"")</f>
        <v/>
      </c>
      <c r="AJ1280" s="4">
        <f>IF(AND(טבלה1013[[#This Row],[הווסת פעיל?]]&lt;&gt;1,B1281&lt;&gt;1,B1281&lt;&gt;""),IF(טבלה1013[[#This Row],[LengthofCycle]]=F1281,1,0),"")</f>
        <v>0</v>
      </c>
      <c r="AK1280" s="4">
        <f>IF(AND(טבלה1013[[#This Row],[הווסת פעיל?]]&lt;&gt;1,B1281&lt;&gt;1,B1281&lt;&gt;""),IF(OR(טבלה1013[[#This Row],[LengthofCycle]]=F1281,F1281=29),1,0),"")</f>
        <v>0</v>
      </c>
      <c r="AL1280" s="4">
        <f>IF(AND(טבלה1013[[#This Row],[הווסת פעיל?]]&lt;&gt;1,B1281&lt;&gt;1,B1281&lt;&gt;""),IF(OR(טבלה1013[[#This Row],[LengthofCycle]]=F1281,F1281=29,F1281=28),1,0),"")</f>
        <v>0</v>
      </c>
    </row>
    <row r="1281" spans="1:38" x14ac:dyDescent="0.25">
      <c r="A1281" s="1" t="s">
        <v>159</v>
      </c>
      <c r="B1281" s="1">
        <v>3</v>
      </c>
      <c r="C1281" s="1">
        <v>1</v>
      </c>
      <c r="D1281" s="1">
        <v>1</v>
      </c>
      <c r="E1281" s="1">
        <v>0</v>
      </c>
      <c r="F1281" s="1">
        <v>31</v>
      </c>
      <c r="G1281" s="1">
        <f>טבלה1013[[#This Row],[LengthofCycle]]+1</f>
        <v>32</v>
      </c>
      <c r="H1281" s="1" t="str">
        <f>IF(IFERROR(LOOKUP(טבלה1013[[#This Row],[ClientID]],קביעויות[השבוע]),FALSE)=טבלה1013[[#This Row],[ClientID]],1,"")</f>
        <v/>
      </c>
      <c r="I1281" s="1" t="str">
        <f>IF(AND(טבלה1013[[#This Row],[CycleNumber]]&gt;1,OR(B1282="",טבלה1013[[#This Row],[CycleNumber]]&gt;B1280)),IF(OR(AND(טבלה1013[[#This Row],[LengthofCycle]]=28,F1280=28),AND(טבלה1013[[#This Row],[LengthofCycle]]=35,F1280=35)),1,""),"")</f>
        <v/>
      </c>
      <c r="J1281" s="1" t="str">
        <f>IF(AND(טבלה1013[[#This Row],[וסת השבוע]]=1,I1280=1,טבלה1013[[#This Row],[CycleNumber]]&gt;B1280),1,"")</f>
        <v/>
      </c>
      <c r="K1281" s="1" t="str">
        <f>IF(טבלה1013[[#This Row],[CycleNumber]]=1,"",IF(טבלה1013[[#This Row],[וסת השבוע]]=1,0,IF(K1280="","",IF(K1280=0,IF(טבלה1013[[#This Row],[LengthofCycle]]=28,0,1),IF(K1280=1,IF(טבלה1013[[#This Row],[LengthofCycle]]+F1280=28*2,0,2),IF(K1280=2,IF(טבלה1013[[#This Row],[LengthofCycle]]+F1280+F1279=28*3,0,3),""))))))</f>
        <v/>
      </c>
      <c r="L1281" s="1" t="str">
        <f>IF(טבלה1013[[#This Row],[וסת השבוע]]=1,IF(טבלה1013[[#This Row],[וסת השבוע וההפלגה ביחד]]=1,L1280+1,0),IF(AND(טבלה1013[[#This Row],[CycleNumber]]&gt;B1280,טבלה1013[[#This Row],[CycleNumber]]&gt;1),IF(טבלה1013[[#This Row],[וסת השבוע פעיל?]]&lt;&gt;"",L1280+1,""),""))</f>
        <v/>
      </c>
      <c r="M1281" s="1" t="str">
        <f>IF(AND(טבלה1013[[#This Row],[וסת השבוע פעיל?]]&lt;&gt;"",טבלה1013[[#This Row],[CycleNumber]]&lt;B1282,B1282&lt;&gt;"",טבלה1013[[#This Row],[וסת השבוע פעיל?]]&lt;3),IF(K1282=0,IF(AND(טבלה1013[[#This Row],[וסת השבוע פעיל?]]&gt;0,I1282=1),0,1),0),"")</f>
        <v/>
      </c>
      <c r="N1281" s="1" t="str">
        <f t="shared" si="100"/>
        <v/>
      </c>
      <c r="O1281" s="1" t="str">
        <f>IF(AND(טבלה1013[[#This Row],[חיזוי - שבוע]]=1,J1282=1),1,"")</f>
        <v/>
      </c>
      <c r="P1281" s="1" t="str">
        <f>IF(AND(טבלה1013[[#This Row],[חיזוי טוב עם הפלגה?]]=1,טבלה1013[[#This Row],[וסת קבוע אחרון]]&lt;&gt;28,X1280=1),1,"")</f>
        <v/>
      </c>
      <c r="Q1281" s="1" t="str">
        <f>IF(AND(טבלה1013[[#This Row],[וסת השבוע פעיל?]]&lt;3,OR(טבלה1013[[#This Row],[CycleNumber]]&gt;B1282,B1282="")),1,"")</f>
        <v/>
      </c>
      <c r="R1281" s="1" t="str">
        <f>IF(טבלה1013[[#This Row],[האישה קבעה וסת שבוע?]]=1,IF(טבלה1013[[#This Row],[וסת השבוע פעיל?]]&lt;3,1,0),"")</f>
        <v/>
      </c>
      <c r="S12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1" s="1">
        <f t="shared" si="101"/>
        <v>0</v>
      </c>
      <c r="U1281" s="1" t="str">
        <f t="shared" si="102"/>
        <v/>
      </c>
      <c r="V1281" s="1" t="str">
        <f t="shared" si="103"/>
        <v/>
      </c>
      <c r="W1281" s="1" t="str">
        <f>IF(טבלה1013[[#This Row],[3 הפלגות זהות]]="","",IF(טבלה1013[[#This Row],[3 הפלגות זהות]]=1,טבלה1013[[#This Row],[LengthofCycle]],W1280))</f>
        <v/>
      </c>
      <c r="Y1281" s="1" t="str">
        <f>IF(OR(טבלה1013[[#This Row],[הווסת פעיל?]]=0,טבלה1013[[#This Row],[הווסת פעיל?]]=""),"",SUM(Y1280,טבלה1013[[#This Row],[הווסת פעיל?]]))</f>
        <v/>
      </c>
      <c r="Z1281" s="1" t="str">
        <f>IF(AND(טבלה1013[[#This Row],[כמה מחזורים עד עקירה]]&lt;&gt;"",Y1282=""),טבלה1013[[#This Row],[כמה מחזורים עד עקירה]],"")</f>
        <v/>
      </c>
      <c r="AA1281" s="1" t="str">
        <f>IF(AND(טבלה1013[[#This Row],[הווסת פעיל?]]=1,טבלה1013[[#This Row],[וסת קבוע אחרון]]&lt;&gt;W1280),טבלה1013[[#This Row],[וסת קבוע אחרון]],"")</f>
        <v/>
      </c>
      <c r="AB1281" s="1" t="str">
        <f>IF(AND(טבלה1013[[#This Row],[הווסת פעיל?]]=1,X1280=0,טבלה1013[[#This Row],[וסת קבוע אחרון]]=W1280),טבלה1013[[#This Row],[וסת קבוע אחרון]],"")</f>
        <v/>
      </c>
      <c r="AC1281" s="1" t="str">
        <f>IF(AND(טבלה1013[[#This Row],[הווסת פעיל?]]=1,X1280=0,טבלה1013[[#This Row],[וסת קבוע אחרון]]&lt;&gt;W1280),1,"")</f>
        <v/>
      </c>
      <c r="AD1281" s="1" t="str">
        <f>IF(AND(טבלה1013[[#This Row],[הווסת פעיל?]]&lt;&gt;"",B1282=1),טבלה1013[[#This Row],[CycleNumber]],"")</f>
        <v/>
      </c>
      <c r="AE1281" s="1" t="str">
        <f>IF(AND(טבלה1013[[#This Row],[הווסת פעיל?]]&lt;&gt;"",X1280=""),טבלה1013[[#This Row],[CycleNumber]],"")</f>
        <v/>
      </c>
      <c r="AF1281" s="1" t="str">
        <f>IF(B1282=1,"",IF(טבלה1013[[#This Row],[הווסת פעיל?]]=1,IF(טבלה1013[[#This Row],[וסת קבוע אחרון]]=F1282,1,0),""))</f>
        <v/>
      </c>
      <c r="AG1281" s="1" t="str">
        <f>IF(B1282=1,"",IF(טבלה1013[[#This Row],[הווסת פעיל?]]=1,IF(OR(טבלה1013[[#This Row],[וסת קבוע אחרון]]=F1282,F1282=טבלה1013[[#This Row],[LengthofCycle]]),1,0),""))</f>
        <v/>
      </c>
      <c r="AH1281" s="1" t="str">
        <f>IF(B1282=1,"",IF(טבלה1013[[#This Row],[הווסת פעיל?]]=1,IF(OR(טבלה1013[[#This Row],[וסת קבוע אחרון]]=F1282,F1282=טבלה1013[[#This Row],[LengthofCycle]],AND(טבלה1013[[#This Row],[LengthofCycle]]&lt;&gt;טבלה1013[[#This Row],[וסת קבוע אחרון]],OR(F1282=28,F1282=29))),1,0),""))</f>
        <v/>
      </c>
      <c r="AI1281" s="1" t="str">
        <f>IF(AND(טבלה1013[[#This Row],[הווסת פעיל?]]=1,B1282=1),1,"")</f>
        <v/>
      </c>
      <c r="AJ1281" s="4">
        <f>IF(AND(טבלה1013[[#This Row],[הווסת פעיל?]]&lt;&gt;1,B1282&lt;&gt;1,B1282&lt;&gt;""),IF(טבלה1013[[#This Row],[LengthofCycle]]=F1282,1,0),"")</f>
        <v>0</v>
      </c>
      <c r="AK1281" s="4">
        <f>IF(AND(טבלה1013[[#This Row],[הווסת פעיל?]]&lt;&gt;1,B1282&lt;&gt;1,B1282&lt;&gt;""),IF(OR(טבלה1013[[#This Row],[LengthofCycle]]=F1282,F1282=29),1,0),"")</f>
        <v>0</v>
      </c>
      <c r="AL1281" s="4">
        <f>IF(AND(טבלה1013[[#This Row],[הווסת פעיל?]]&lt;&gt;1,B1282&lt;&gt;1,B1282&lt;&gt;""),IF(OR(טבלה1013[[#This Row],[LengthofCycle]]=F1282,F1282=29,F1282=28),1,0),"")</f>
        <v>1</v>
      </c>
    </row>
    <row r="1282" spans="1:38" x14ac:dyDescent="0.25">
      <c r="A1282" s="1" t="s">
        <v>159</v>
      </c>
      <c r="B1282" s="1">
        <v>4</v>
      </c>
      <c r="C1282" s="1">
        <v>1</v>
      </c>
      <c r="D1282" s="1">
        <v>1</v>
      </c>
      <c r="E1282" s="1">
        <v>0</v>
      </c>
      <c r="F1282" s="1">
        <v>28</v>
      </c>
      <c r="G1282" s="1">
        <f>טבלה1013[[#This Row],[LengthofCycle]]+1</f>
        <v>29</v>
      </c>
      <c r="H1282" s="1" t="str">
        <f>IF(IFERROR(LOOKUP(טבלה1013[[#This Row],[ClientID]],קביעויות[השבוע]),FALSE)=טבלה1013[[#This Row],[ClientID]],1,"")</f>
        <v/>
      </c>
      <c r="I1282" s="1" t="str">
        <f>IF(AND(טבלה1013[[#This Row],[CycleNumber]]&gt;1,OR(B1283="",טבלה1013[[#This Row],[CycleNumber]]&gt;B1281)),IF(OR(AND(טבלה1013[[#This Row],[LengthofCycle]]=28,F1281=28),AND(טבלה1013[[#This Row],[LengthofCycle]]=35,F1281=35)),1,""),"")</f>
        <v/>
      </c>
      <c r="J1282" s="1" t="str">
        <f>IF(AND(טבלה1013[[#This Row],[וסת השבוע]]=1,I1281=1,טבלה1013[[#This Row],[CycleNumber]]&gt;B1281),1,"")</f>
        <v/>
      </c>
      <c r="K1282" s="1" t="str">
        <f>IF(טבלה1013[[#This Row],[CycleNumber]]=1,"",IF(טבלה1013[[#This Row],[וסת השבוע]]=1,0,IF(K1281="","",IF(K1281=0,IF(טבלה1013[[#This Row],[LengthofCycle]]=28,0,1),IF(K1281=1,IF(טבלה1013[[#This Row],[LengthofCycle]]+F1281=28*2,0,2),IF(K1281=2,IF(טבלה1013[[#This Row],[LengthofCycle]]+F1281+F1280=28*3,0,3),""))))))</f>
        <v/>
      </c>
      <c r="L1282" s="1" t="str">
        <f>IF(טבלה1013[[#This Row],[וסת השבוע]]=1,IF(טבלה1013[[#This Row],[וסת השבוע וההפלגה ביחד]]=1,L1281+1,0),IF(AND(טבלה1013[[#This Row],[CycleNumber]]&gt;B1281,טבלה1013[[#This Row],[CycleNumber]]&gt;1),IF(טבלה1013[[#This Row],[וסת השבוע פעיל?]]&lt;&gt;"",L1281+1,""),""))</f>
        <v/>
      </c>
      <c r="M1282" s="1" t="str">
        <f>IF(AND(טבלה1013[[#This Row],[וסת השבוע פעיל?]]&lt;&gt;"",טבלה1013[[#This Row],[CycleNumber]]&lt;B1283,B1283&lt;&gt;"",טבלה1013[[#This Row],[וסת השבוע פעיל?]]&lt;3),IF(K1283=0,IF(AND(טבלה1013[[#This Row],[וסת השבוע פעיל?]]&gt;0,I1283=1),0,1),0),"")</f>
        <v/>
      </c>
      <c r="N1282" s="1" t="str">
        <f t="shared" si="100"/>
        <v/>
      </c>
      <c r="O1282" s="1" t="str">
        <f>IF(AND(טבלה1013[[#This Row],[חיזוי - שבוע]]=1,J1283=1),1,"")</f>
        <v/>
      </c>
      <c r="P1282" s="1" t="str">
        <f>IF(AND(טבלה1013[[#This Row],[חיזוי טוב עם הפלגה?]]=1,טבלה1013[[#This Row],[וסת קבוע אחרון]]&lt;&gt;28,X1281=1),1,"")</f>
        <v/>
      </c>
      <c r="Q1282" s="1" t="str">
        <f>IF(AND(טבלה1013[[#This Row],[וסת השבוע פעיל?]]&lt;3,OR(טבלה1013[[#This Row],[CycleNumber]]&gt;B1283,B1283="")),1,"")</f>
        <v/>
      </c>
      <c r="R1282" s="1" t="str">
        <f>IF(טבלה1013[[#This Row],[האישה קבעה וסת שבוע?]]=1,IF(טבלה1013[[#This Row],[וסת השבוע פעיל?]]&lt;3,1,0),"")</f>
        <v/>
      </c>
      <c r="S12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2" s="1">
        <f t="shared" si="101"/>
        <v>0</v>
      </c>
      <c r="U1282" s="1">
        <f t="shared" si="102"/>
        <v>0</v>
      </c>
      <c r="V1282" s="1" t="str">
        <f t="shared" si="103"/>
        <v/>
      </c>
      <c r="W1282" s="1" t="str">
        <f>IF(טבלה1013[[#This Row],[3 הפלגות זהות]]="","",IF(טבלה1013[[#This Row],[3 הפלגות זהות]]=1,טבלה1013[[#This Row],[LengthofCycle]],W1281))</f>
        <v/>
      </c>
      <c r="Y1282" s="1" t="str">
        <f>IF(OR(טבלה1013[[#This Row],[הווסת פעיל?]]=0,טבלה1013[[#This Row],[הווסת פעיל?]]=""),"",SUM(Y1281,טבלה1013[[#This Row],[הווסת פעיל?]]))</f>
        <v/>
      </c>
      <c r="Z1282" s="1" t="str">
        <f>IF(AND(טבלה1013[[#This Row],[כמה מחזורים עד עקירה]]&lt;&gt;"",Y1283=""),טבלה1013[[#This Row],[כמה מחזורים עד עקירה]],"")</f>
        <v/>
      </c>
      <c r="AA1282" s="1" t="str">
        <f>IF(AND(טבלה1013[[#This Row],[הווסת פעיל?]]=1,טבלה1013[[#This Row],[וסת קבוע אחרון]]&lt;&gt;W1281),טבלה1013[[#This Row],[וסת קבוע אחרון]],"")</f>
        <v/>
      </c>
      <c r="AB1282" s="1" t="str">
        <f>IF(AND(טבלה1013[[#This Row],[הווסת פעיל?]]=1,X1281=0,טבלה1013[[#This Row],[וסת קבוע אחרון]]=W1281),טבלה1013[[#This Row],[וסת קבוע אחרון]],"")</f>
        <v/>
      </c>
      <c r="AC1282" s="1" t="str">
        <f>IF(AND(טבלה1013[[#This Row],[הווסת פעיל?]]=1,X1281=0,טבלה1013[[#This Row],[וסת קבוע אחרון]]&lt;&gt;W1281),1,"")</f>
        <v/>
      </c>
      <c r="AD1282" s="1" t="str">
        <f>IF(AND(טבלה1013[[#This Row],[הווסת פעיל?]]&lt;&gt;"",B1283=1),טבלה1013[[#This Row],[CycleNumber]],"")</f>
        <v/>
      </c>
      <c r="AE1282" s="1" t="str">
        <f>IF(AND(טבלה1013[[#This Row],[הווסת פעיל?]]&lt;&gt;"",X1281=""),טבלה1013[[#This Row],[CycleNumber]],"")</f>
        <v/>
      </c>
      <c r="AF1282" s="1" t="str">
        <f>IF(B1283=1,"",IF(טבלה1013[[#This Row],[הווסת פעיל?]]=1,IF(טבלה1013[[#This Row],[וסת קבוע אחרון]]=F1283,1,0),""))</f>
        <v/>
      </c>
      <c r="AG1282" s="1" t="str">
        <f>IF(B1283=1,"",IF(טבלה1013[[#This Row],[הווסת פעיל?]]=1,IF(OR(טבלה1013[[#This Row],[וסת קבוע אחרון]]=F1283,F1283=טבלה1013[[#This Row],[LengthofCycle]]),1,0),""))</f>
        <v/>
      </c>
      <c r="AH1282" s="1" t="str">
        <f>IF(B1283=1,"",IF(טבלה1013[[#This Row],[הווסת פעיל?]]=1,IF(OR(טבלה1013[[#This Row],[וסת קבוע אחרון]]=F1283,F1283=טבלה1013[[#This Row],[LengthofCycle]],AND(טבלה1013[[#This Row],[LengthofCycle]]&lt;&gt;טבלה1013[[#This Row],[וסת קבוע אחרון]],OR(F1283=28,F1283=29))),1,0),""))</f>
        <v/>
      </c>
      <c r="AI1282" s="1" t="str">
        <f>IF(AND(טבלה1013[[#This Row],[הווסת פעיל?]]=1,B1283=1),1,"")</f>
        <v/>
      </c>
      <c r="AJ1282" s="4">
        <f>IF(AND(טבלה1013[[#This Row],[הווסת פעיל?]]&lt;&gt;1,B1283&lt;&gt;1,B1283&lt;&gt;""),IF(טבלה1013[[#This Row],[LengthofCycle]]=F1283,1,0),"")</f>
        <v>0</v>
      </c>
      <c r="AK1282" s="4">
        <f>IF(AND(טבלה1013[[#This Row],[הווסת פעיל?]]&lt;&gt;1,B1283&lt;&gt;1,B1283&lt;&gt;""),IF(OR(טבלה1013[[#This Row],[LengthofCycle]]=F1283,F1283=29),1,0),"")</f>
        <v>0</v>
      </c>
      <c r="AL1282" s="4">
        <f>IF(AND(טבלה1013[[#This Row],[הווסת פעיל?]]&lt;&gt;1,B1283&lt;&gt;1,B1283&lt;&gt;""),IF(OR(טבלה1013[[#This Row],[LengthofCycle]]=F1283,F1283=29,F1283=28),1,0),"")</f>
        <v>0</v>
      </c>
    </row>
    <row r="1283" spans="1:38" x14ac:dyDescent="0.25">
      <c r="A1283" s="1" t="s">
        <v>159</v>
      </c>
      <c r="B1283" s="1">
        <v>5</v>
      </c>
      <c r="C1283" s="1">
        <v>1</v>
      </c>
      <c r="D1283" s="1">
        <v>1</v>
      </c>
      <c r="E1283" s="1">
        <v>0</v>
      </c>
      <c r="F1283" s="1">
        <v>27</v>
      </c>
      <c r="G1283" s="1">
        <f>טבלה1013[[#This Row],[LengthofCycle]]+1</f>
        <v>28</v>
      </c>
      <c r="H1283" s="1" t="str">
        <f>IF(IFERROR(LOOKUP(טבלה1013[[#This Row],[ClientID]],קביעויות[השבוע]),FALSE)=טבלה1013[[#This Row],[ClientID]],1,"")</f>
        <v/>
      </c>
      <c r="I1283" s="1" t="str">
        <f>IF(AND(טבלה1013[[#This Row],[CycleNumber]]&gt;1,OR(B1284="",טבלה1013[[#This Row],[CycleNumber]]&gt;B1282)),IF(OR(AND(טבלה1013[[#This Row],[LengthofCycle]]=28,F1282=28),AND(טבלה1013[[#This Row],[LengthofCycle]]=35,F1282=35)),1,""),"")</f>
        <v/>
      </c>
      <c r="J1283" s="1" t="str">
        <f>IF(AND(טבלה1013[[#This Row],[וסת השבוע]]=1,I1282=1,טבלה1013[[#This Row],[CycleNumber]]&gt;B1282),1,"")</f>
        <v/>
      </c>
      <c r="K1283" s="1" t="str">
        <f>IF(טבלה1013[[#This Row],[CycleNumber]]=1,"",IF(טבלה1013[[#This Row],[וסת השבוע]]=1,0,IF(K1282="","",IF(K1282=0,IF(טבלה1013[[#This Row],[LengthofCycle]]=28,0,1),IF(K1282=1,IF(טבלה1013[[#This Row],[LengthofCycle]]+F1282=28*2,0,2),IF(K1282=2,IF(טבלה1013[[#This Row],[LengthofCycle]]+F1282+F1281=28*3,0,3),""))))))</f>
        <v/>
      </c>
      <c r="L1283" s="1" t="str">
        <f>IF(טבלה1013[[#This Row],[וסת השבוע]]=1,IF(טבלה1013[[#This Row],[וסת השבוע וההפלגה ביחד]]=1,L1282+1,0),IF(AND(טבלה1013[[#This Row],[CycleNumber]]&gt;B1282,טבלה1013[[#This Row],[CycleNumber]]&gt;1),IF(טבלה1013[[#This Row],[וסת השבוע פעיל?]]&lt;&gt;"",L1282+1,""),""))</f>
        <v/>
      </c>
      <c r="M1283" s="1" t="str">
        <f>IF(AND(טבלה1013[[#This Row],[וסת השבוע פעיל?]]&lt;&gt;"",טבלה1013[[#This Row],[CycleNumber]]&lt;B1284,B1284&lt;&gt;"",טבלה1013[[#This Row],[וסת השבוע פעיל?]]&lt;3),IF(K1284=0,IF(AND(טבלה1013[[#This Row],[וסת השבוע פעיל?]]&gt;0,I1284=1),0,1),0),"")</f>
        <v/>
      </c>
      <c r="N1283" s="1" t="str">
        <f t="shared" si="100"/>
        <v/>
      </c>
      <c r="O1283" s="1" t="str">
        <f>IF(AND(טבלה1013[[#This Row],[חיזוי - שבוע]]=1,J1284=1),1,"")</f>
        <v/>
      </c>
      <c r="P1283" s="1" t="str">
        <f>IF(AND(טבלה1013[[#This Row],[חיזוי טוב עם הפלגה?]]=1,טבלה1013[[#This Row],[וסת קבוע אחרון]]&lt;&gt;28,X1282=1),1,"")</f>
        <v/>
      </c>
      <c r="Q1283" s="1" t="str">
        <f>IF(AND(טבלה1013[[#This Row],[וסת השבוע פעיל?]]&lt;3,OR(טבלה1013[[#This Row],[CycleNumber]]&gt;B1284,B1284="")),1,"")</f>
        <v/>
      </c>
      <c r="R1283" s="1" t="str">
        <f>IF(טבלה1013[[#This Row],[האישה קבעה וסת שבוע?]]=1,IF(טבלה1013[[#This Row],[וסת השבוע פעיל?]]&lt;3,1,0),"")</f>
        <v/>
      </c>
      <c r="S12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3" s="1">
        <f t="shared" si="101"/>
        <v>0</v>
      </c>
      <c r="U1283" s="1">
        <f t="shared" si="102"/>
        <v>0</v>
      </c>
      <c r="V1283" s="1">
        <f t="shared" si="103"/>
        <v>0</v>
      </c>
      <c r="W1283" s="1" t="str">
        <f>IF(טבלה1013[[#This Row],[3 הפלגות זהות]]="","",IF(טבלה1013[[#This Row],[3 הפלגות זהות]]=1,טבלה1013[[#This Row],[LengthofCycle]],W1282))</f>
        <v/>
      </c>
      <c r="Y1283" s="1" t="str">
        <f>IF(OR(טבלה1013[[#This Row],[הווסת פעיל?]]=0,טבלה1013[[#This Row],[הווסת פעיל?]]=""),"",SUM(Y1282,טבלה1013[[#This Row],[הווסת פעיל?]]))</f>
        <v/>
      </c>
      <c r="Z1283" s="1" t="str">
        <f>IF(AND(טבלה1013[[#This Row],[כמה מחזורים עד עקירה]]&lt;&gt;"",Y1284=""),טבלה1013[[#This Row],[כמה מחזורים עד עקירה]],"")</f>
        <v/>
      </c>
      <c r="AA1283" s="1" t="str">
        <f>IF(AND(טבלה1013[[#This Row],[הווסת פעיל?]]=1,טבלה1013[[#This Row],[וסת קבוע אחרון]]&lt;&gt;W1282),טבלה1013[[#This Row],[וסת קבוע אחרון]],"")</f>
        <v/>
      </c>
      <c r="AB1283" s="1" t="str">
        <f>IF(AND(טבלה1013[[#This Row],[הווסת פעיל?]]=1,X1282=0,טבלה1013[[#This Row],[וסת קבוע אחרון]]=W1282),טבלה1013[[#This Row],[וסת קבוע אחרון]],"")</f>
        <v/>
      </c>
      <c r="AC1283" s="1" t="str">
        <f>IF(AND(טבלה1013[[#This Row],[הווסת פעיל?]]=1,X1282=0,טבלה1013[[#This Row],[וסת קבוע אחרון]]&lt;&gt;W1282),1,"")</f>
        <v/>
      </c>
      <c r="AD1283" s="1" t="str">
        <f>IF(AND(טבלה1013[[#This Row],[הווסת פעיל?]]&lt;&gt;"",B1284=1),טבלה1013[[#This Row],[CycleNumber]],"")</f>
        <v/>
      </c>
      <c r="AE1283" s="1" t="str">
        <f>IF(AND(טבלה1013[[#This Row],[הווסת פעיל?]]&lt;&gt;"",X1282=""),טבלה1013[[#This Row],[CycleNumber]],"")</f>
        <v/>
      </c>
      <c r="AF1283" s="1" t="str">
        <f>IF(B1284=1,"",IF(טבלה1013[[#This Row],[הווסת פעיל?]]=1,IF(טבלה1013[[#This Row],[וסת קבוע אחרון]]=F1284,1,0),""))</f>
        <v/>
      </c>
      <c r="AG1283" s="1" t="str">
        <f>IF(B1284=1,"",IF(טבלה1013[[#This Row],[הווסת פעיל?]]=1,IF(OR(טבלה1013[[#This Row],[וסת קבוע אחרון]]=F1284,F1284=טבלה1013[[#This Row],[LengthofCycle]]),1,0),""))</f>
        <v/>
      </c>
      <c r="AH1283" s="1" t="str">
        <f>IF(B1284=1,"",IF(טבלה1013[[#This Row],[הווסת פעיל?]]=1,IF(OR(טבלה1013[[#This Row],[וסת קבוע אחרון]]=F1284,F1284=טבלה1013[[#This Row],[LengthofCycle]],AND(טבלה1013[[#This Row],[LengthofCycle]]&lt;&gt;טבלה1013[[#This Row],[וסת קבוע אחרון]],OR(F1284=28,F1284=29))),1,0),""))</f>
        <v/>
      </c>
      <c r="AI1283" s="1" t="str">
        <f>IF(AND(טבלה1013[[#This Row],[הווסת פעיל?]]=1,B1284=1),1,"")</f>
        <v/>
      </c>
      <c r="AJ1283" s="4">
        <f>IF(AND(טבלה1013[[#This Row],[הווסת פעיל?]]&lt;&gt;1,B1284&lt;&gt;1,B1284&lt;&gt;""),IF(טבלה1013[[#This Row],[LengthofCycle]]=F1284,1,0),"")</f>
        <v>0</v>
      </c>
      <c r="AK1283" s="4">
        <f>IF(AND(טבלה1013[[#This Row],[הווסת פעיל?]]&lt;&gt;1,B1284&lt;&gt;1,B1284&lt;&gt;""),IF(OR(טבלה1013[[#This Row],[LengthofCycle]]=F1284,F1284=29),1,0),"")</f>
        <v>0</v>
      </c>
      <c r="AL1283" s="4">
        <f>IF(AND(טבלה1013[[#This Row],[הווסת פעיל?]]&lt;&gt;1,B1284&lt;&gt;1,B1284&lt;&gt;""),IF(OR(טבלה1013[[#This Row],[LengthofCycle]]=F1284,F1284=29,F1284=28),1,0),"")</f>
        <v>0</v>
      </c>
    </row>
    <row r="1284" spans="1:38" x14ac:dyDescent="0.25">
      <c r="A1284" s="1" t="s">
        <v>159</v>
      </c>
      <c r="B1284" s="1">
        <v>6</v>
      </c>
      <c r="C1284" s="1">
        <v>1</v>
      </c>
      <c r="D1284" s="1">
        <v>1</v>
      </c>
      <c r="E1284" s="1">
        <v>0</v>
      </c>
      <c r="F1284" s="1">
        <v>26</v>
      </c>
      <c r="G1284" s="1">
        <f>טבלה1013[[#This Row],[LengthofCycle]]+1</f>
        <v>27</v>
      </c>
      <c r="H1284" s="1" t="str">
        <f>IF(IFERROR(LOOKUP(טבלה1013[[#This Row],[ClientID]],קביעויות[השבוע]),FALSE)=טבלה1013[[#This Row],[ClientID]],1,"")</f>
        <v/>
      </c>
      <c r="I1284" s="1" t="str">
        <f>IF(AND(טבלה1013[[#This Row],[CycleNumber]]&gt;1,OR(B1285="",טבלה1013[[#This Row],[CycleNumber]]&gt;B1283)),IF(OR(AND(טבלה1013[[#This Row],[LengthofCycle]]=28,F1283=28),AND(טבלה1013[[#This Row],[LengthofCycle]]=35,F1283=35)),1,""),"")</f>
        <v/>
      </c>
      <c r="J1284" s="1" t="str">
        <f>IF(AND(טבלה1013[[#This Row],[וסת השבוע]]=1,I1283=1,טבלה1013[[#This Row],[CycleNumber]]&gt;B1283),1,"")</f>
        <v/>
      </c>
      <c r="K1284" s="1" t="str">
        <f>IF(טבלה1013[[#This Row],[CycleNumber]]=1,"",IF(טבלה1013[[#This Row],[וסת השבוע]]=1,0,IF(K1283="","",IF(K1283=0,IF(טבלה1013[[#This Row],[LengthofCycle]]=28,0,1),IF(K1283=1,IF(טבלה1013[[#This Row],[LengthofCycle]]+F1283=28*2,0,2),IF(K1283=2,IF(טבלה1013[[#This Row],[LengthofCycle]]+F1283+F1282=28*3,0,3),""))))))</f>
        <v/>
      </c>
      <c r="L1284" s="1" t="str">
        <f>IF(טבלה1013[[#This Row],[וסת השבוע]]=1,IF(טבלה1013[[#This Row],[וסת השבוע וההפלגה ביחד]]=1,L1283+1,0),IF(AND(טבלה1013[[#This Row],[CycleNumber]]&gt;B1283,טבלה1013[[#This Row],[CycleNumber]]&gt;1),IF(טבלה1013[[#This Row],[וסת השבוע פעיל?]]&lt;&gt;"",L1283+1,""),""))</f>
        <v/>
      </c>
      <c r="M1284" s="1" t="str">
        <f>IF(AND(טבלה1013[[#This Row],[וסת השבוע פעיל?]]&lt;&gt;"",טבלה1013[[#This Row],[CycleNumber]]&lt;B1285,B1285&lt;&gt;"",טבלה1013[[#This Row],[וסת השבוע פעיל?]]&lt;3),IF(K1285=0,IF(AND(טבלה1013[[#This Row],[וסת השבוע פעיל?]]&gt;0,I1285=1),0,1),0),"")</f>
        <v/>
      </c>
      <c r="N1284" s="1" t="str">
        <f t="shared" si="100"/>
        <v/>
      </c>
      <c r="O1284" s="1" t="str">
        <f>IF(AND(טבלה1013[[#This Row],[חיזוי - שבוע]]=1,J1285=1),1,"")</f>
        <v/>
      </c>
      <c r="P1284" s="1" t="str">
        <f>IF(AND(טבלה1013[[#This Row],[חיזוי טוב עם הפלגה?]]=1,טבלה1013[[#This Row],[וסת קבוע אחרון]]&lt;&gt;28,X1283=1),1,"")</f>
        <v/>
      </c>
      <c r="Q1284" s="1" t="str">
        <f>IF(AND(טבלה1013[[#This Row],[וסת השבוע פעיל?]]&lt;3,OR(טבלה1013[[#This Row],[CycleNumber]]&gt;B1285,B1285="")),1,"")</f>
        <v/>
      </c>
      <c r="R1284" s="1" t="str">
        <f>IF(טבלה1013[[#This Row],[האישה קבעה וסת שבוע?]]=1,IF(טבלה1013[[#This Row],[וסת השבוע פעיל?]]&lt;3,1,0),"")</f>
        <v/>
      </c>
      <c r="S12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4" s="1">
        <f t="shared" si="101"/>
        <v>0</v>
      </c>
      <c r="U1284" s="1">
        <f t="shared" si="102"/>
        <v>0</v>
      </c>
      <c r="V1284" s="1">
        <f t="shared" si="103"/>
        <v>0</v>
      </c>
      <c r="W1284" s="1" t="str">
        <f>IF(טבלה1013[[#This Row],[3 הפלגות זהות]]="","",IF(טבלה1013[[#This Row],[3 הפלגות זהות]]=1,טבלה1013[[#This Row],[LengthofCycle]],W1283))</f>
        <v/>
      </c>
      <c r="Y1284" s="1" t="str">
        <f>IF(OR(טבלה1013[[#This Row],[הווסת פעיל?]]=0,טבלה1013[[#This Row],[הווסת פעיל?]]=""),"",SUM(Y1283,טבלה1013[[#This Row],[הווסת פעיל?]]))</f>
        <v/>
      </c>
      <c r="Z1284" s="1" t="str">
        <f>IF(AND(טבלה1013[[#This Row],[כמה מחזורים עד עקירה]]&lt;&gt;"",Y1285=""),טבלה1013[[#This Row],[כמה מחזורים עד עקירה]],"")</f>
        <v/>
      </c>
      <c r="AA1284" s="1" t="str">
        <f>IF(AND(טבלה1013[[#This Row],[הווסת פעיל?]]=1,טבלה1013[[#This Row],[וסת קבוע אחרון]]&lt;&gt;W1283),טבלה1013[[#This Row],[וסת קבוע אחרון]],"")</f>
        <v/>
      </c>
      <c r="AB1284" s="1" t="str">
        <f>IF(AND(טבלה1013[[#This Row],[הווסת פעיל?]]=1,X1283=0,טבלה1013[[#This Row],[וסת קבוע אחרון]]=W1283),טבלה1013[[#This Row],[וסת קבוע אחרון]],"")</f>
        <v/>
      </c>
      <c r="AC1284" s="1" t="str">
        <f>IF(AND(טבלה1013[[#This Row],[הווסת פעיל?]]=1,X1283=0,טבלה1013[[#This Row],[וסת קבוע אחרון]]&lt;&gt;W1283),1,"")</f>
        <v/>
      </c>
      <c r="AD1284" s="1" t="str">
        <f>IF(AND(טבלה1013[[#This Row],[הווסת פעיל?]]&lt;&gt;"",B1285=1),טבלה1013[[#This Row],[CycleNumber]],"")</f>
        <v/>
      </c>
      <c r="AE1284" s="1" t="str">
        <f>IF(AND(טבלה1013[[#This Row],[הווסת פעיל?]]&lt;&gt;"",X1283=""),טבלה1013[[#This Row],[CycleNumber]],"")</f>
        <v/>
      </c>
      <c r="AF1284" s="1" t="str">
        <f>IF(B1285=1,"",IF(טבלה1013[[#This Row],[הווסת פעיל?]]=1,IF(טבלה1013[[#This Row],[וסת קבוע אחרון]]=F1285,1,0),""))</f>
        <v/>
      </c>
      <c r="AG1284" s="1" t="str">
        <f>IF(B1285=1,"",IF(טבלה1013[[#This Row],[הווסת פעיל?]]=1,IF(OR(טבלה1013[[#This Row],[וסת קבוע אחרון]]=F1285,F1285=טבלה1013[[#This Row],[LengthofCycle]]),1,0),""))</f>
        <v/>
      </c>
      <c r="AH1284" s="1" t="str">
        <f>IF(B1285=1,"",IF(טבלה1013[[#This Row],[הווסת פעיל?]]=1,IF(OR(טבלה1013[[#This Row],[וסת קבוע אחרון]]=F1285,F1285=טבלה1013[[#This Row],[LengthofCycle]],AND(טבלה1013[[#This Row],[LengthofCycle]]&lt;&gt;טבלה1013[[#This Row],[וסת קבוע אחרון]],OR(F1285=28,F1285=29))),1,0),""))</f>
        <v/>
      </c>
      <c r="AI1284" s="1" t="str">
        <f>IF(AND(טבלה1013[[#This Row],[הווסת פעיל?]]=1,B1285=1),1,"")</f>
        <v/>
      </c>
      <c r="AJ1284" s="4">
        <f>IF(AND(טבלה1013[[#This Row],[הווסת פעיל?]]&lt;&gt;1,B1285&lt;&gt;1,B1285&lt;&gt;""),IF(טבלה1013[[#This Row],[LengthofCycle]]=F1285,1,0),"")</f>
        <v>0</v>
      </c>
      <c r="AK1284" s="4">
        <f>IF(AND(טבלה1013[[#This Row],[הווסת פעיל?]]&lt;&gt;1,B1285&lt;&gt;1,B1285&lt;&gt;""),IF(OR(טבלה1013[[#This Row],[LengthofCycle]]=F1285,F1285=29),1,0),"")</f>
        <v>0</v>
      </c>
      <c r="AL1284" s="4">
        <f>IF(AND(טבלה1013[[#This Row],[הווסת פעיל?]]&lt;&gt;1,B1285&lt;&gt;1,B1285&lt;&gt;""),IF(OR(טבלה1013[[#This Row],[LengthofCycle]]=F1285,F1285=29,F1285=28),1,0),"")</f>
        <v>0</v>
      </c>
    </row>
    <row r="1285" spans="1:38" x14ac:dyDescent="0.25">
      <c r="A1285" s="1" t="s">
        <v>159</v>
      </c>
      <c r="B1285" s="1">
        <v>7</v>
      </c>
      <c r="C1285" s="1">
        <v>1</v>
      </c>
      <c r="D1285" s="1">
        <v>1</v>
      </c>
      <c r="E1285" s="1">
        <v>0</v>
      </c>
      <c r="F1285" s="1">
        <v>27</v>
      </c>
      <c r="G1285" s="1">
        <f>טבלה1013[[#This Row],[LengthofCycle]]+1</f>
        <v>28</v>
      </c>
      <c r="H1285" s="1" t="str">
        <f>IF(IFERROR(LOOKUP(טבלה1013[[#This Row],[ClientID]],קביעויות[השבוע]),FALSE)=טבלה1013[[#This Row],[ClientID]],1,"")</f>
        <v/>
      </c>
      <c r="I1285" s="1" t="str">
        <f>IF(AND(טבלה1013[[#This Row],[CycleNumber]]&gt;1,OR(B1286="",טבלה1013[[#This Row],[CycleNumber]]&gt;B1284)),IF(OR(AND(טבלה1013[[#This Row],[LengthofCycle]]=28,F1284=28),AND(טבלה1013[[#This Row],[LengthofCycle]]=35,F1284=35)),1,""),"")</f>
        <v/>
      </c>
      <c r="J1285" s="1" t="str">
        <f>IF(AND(טבלה1013[[#This Row],[וסת השבוע]]=1,I1284=1,טבלה1013[[#This Row],[CycleNumber]]&gt;B1284),1,"")</f>
        <v/>
      </c>
      <c r="K1285" s="1" t="str">
        <f>IF(טבלה1013[[#This Row],[CycleNumber]]=1,"",IF(טבלה1013[[#This Row],[וסת השבוע]]=1,0,IF(K1284="","",IF(K1284=0,IF(טבלה1013[[#This Row],[LengthofCycle]]=28,0,1),IF(K1284=1,IF(טבלה1013[[#This Row],[LengthofCycle]]+F1284=28*2,0,2),IF(K1284=2,IF(טבלה1013[[#This Row],[LengthofCycle]]+F1284+F1283=28*3,0,3),""))))))</f>
        <v/>
      </c>
      <c r="L1285" s="1" t="str">
        <f>IF(טבלה1013[[#This Row],[וסת השבוע]]=1,IF(טבלה1013[[#This Row],[וסת השבוע וההפלגה ביחד]]=1,L1284+1,0),IF(AND(טבלה1013[[#This Row],[CycleNumber]]&gt;B1284,טבלה1013[[#This Row],[CycleNumber]]&gt;1),IF(טבלה1013[[#This Row],[וסת השבוע פעיל?]]&lt;&gt;"",L1284+1,""),""))</f>
        <v/>
      </c>
      <c r="M1285" s="1" t="str">
        <f>IF(AND(טבלה1013[[#This Row],[וסת השבוע פעיל?]]&lt;&gt;"",טבלה1013[[#This Row],[CycleNumber]]&lt;B1286,B1286&lt;&gt;"",טבלה1013[[#This Row],[וסת השבוע פעיל?]]&lt;3),IF(K1286=0,IF(AND(טבלה1013[[#This Row],[וסת השבוע פעיל?]]&gt;0,I1286=1),0,1),0),"")</f>
        <v/>
      </c>
      <c r="N1285" s="1" t="str">
        <f t="shared" si="100"/>
        <v/>
      </c>
      <c r="O1285" s="1" t="str">
        <f>IF(AND(טבלה1013[[#This Row],[חיזוי - שבוע]]=1,J1286=1),1,"")</f>
        <v/>
      </c>
      <c r="P1285" s="1" t="str">
        <f>IF(AND(טבלה1013[[#This Row],[חיזוי טוב עם הפלגה?]]=1,טבלה1013[[#This Row],[וסת קבוע אחרון]]&lt;&gt;28,X1284=1),1,"")</f>
        <v/>
      </c>
      <c r="Q1285" s="1" t="str">
        <f>IF(AND(טבלה1013[[#This Row],[וסת השבוע פעיל?]]&lt;3,OR(טבלה1013[[#This Row],[CycleNumber]]&gt;B1286,B1286="")),1,"")</f>
        <v/>
      </c>
      <c r="R1285" s="1" t="str">
        <f>IF(טבלה1013[[#This Row],[האישה קבעה וסת שבוע?]]=1,IF(טבלה1013[[#This Row],[וסת השבוע פעיל?]]&lt;3,1,0),"")</f>
        <v/>
      </c>
      <c r="S12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5" s="1">
        <f t="shared" si="101"/>
        <v>0</v>
      </c>
      <c r="U1285" s="1">
        <f t="shared" si="102"/>
        <v>0</v>
      </c>
      <c r="V1285" s="1">
        <f t="shared" si="103"/>
        <v>0</v>
      </c>
      <c r="W1285" s="1" t="str">
        <f>IF(טבלה1013[[#This Row],[3 הפלגות זהות]]="","",IF(טבלה1013[[#This Row],[3 הפלגות זהות]]=1,טבלה1013[[#This Row],[LengthofCycle]],W1284))</f>
        <v/>
      </c>
      <c r="Y1285" s="1" t="str">
        <f>IF(OR(טבלה1013[[#This Row],[הווסת פעיל?]]=0,טבלה1013[[#This Row],[הווסת פעיל?]]=""),"",SUM(Y1284,טבלה1013[[#This Row],[הווסת פעיל?]]))</f>
        <v/>
      </c>
      <c r="Z1285" s="1" t="str">
        <f>IF(AND(טבלה1013[[#This Row],[כמה מחזורים עד עקירה]]&lt;&gt;"",Y1286=""),טבלה1013[[#This Row],[כמה מחזורים עד עקירה]],"")</f>
        <v/>
      </c>
      <c r="AA1285" s="1" t="str">
        <f>IF(AND(טבלה1013[[#This Row],[הווסת פעיל?]]=1,טבלה1013[[#This Row],[וסת קבוע אחרון]]&lt;&gt;W1284),טבלה1013[[#This Row],[וסת קבוע אחרון]],"")</f>
        <v/>
      </c>
      <c r="AB1285" s="1" t="str">
        <f>IF(AND(טבלה1013[[#This Row],[הווסת פעיל?]]=1,X1284=0,טבלה1013[[#This Row],[וסת קבוע אחרון]]=W1284),טבלה1013[[#This Row],[וסת קבוע אחרון]],"")</f>
        <v/>
      </c>
      <c r="AC1285" s="1" t="str">
        <f>IF(AND(טבלה1013[[#This Row],[הווסת פעיל?]]=1,X1284=0,טבלה1013[[#This Row],[וסת קבוע אחרון]]&lt;&gt;W1284),1,"")</f>
        <v/>
      </c>
      <c r="AD1285" s="1" t="str">
        <f>IF(AND(טבלה1013[[#This Row],[הווסת פעיל?]]&lt;&gt;"",B1286=1),טבלה1013[[#This Row],[CycleNumber]],"")</f>
        <v/>
      </c>
      <c r="AE1285" s="1" t="str">
        <f>IF(AND(טבלה1013[[#This Row],[הווסת פעיל?]]&lt;&gt;"",X1284=""),טבלה1013[[#This Row],[CycleNumber]],"")</f>
        <v/>
      </c>
      <c r="AF1285" s="1" t="str">
        <f>IF(B1286=1,"",IF(טבלה1013[[#This Row],[הווסת פעיל?]]=1,IF(טבלה1013[[#This Row],[וסת קבוע אחרון]]=F1286,1,0),""))</f>
        <v/>
      </c>
      <c r="AG1285" s="1" t="str">
        <f>IF(B1286=1,"",IF(טבלה1013[[#This Row],[הווסת פעיל?]]=1,IF(OR(טבלה1013[[#This Row],[וסת קבוע אחרון]]=F1286,F1286=טבלה1013[[#This Row],[LengthofCycle]]),1,0),""))</f>
        <v/>
      </c>
      <c r="AH1285" s="1" t="str">
        <f>IF(B1286=1,"",IF(טבלה1013[[#This Row],[הווסת פעיל?]]=1,IF(OR(טבלה1013[[#This Row],[וסת קבוע אחרון]]=F1286,F1286=טבלה1013[[#This Row],[LengthofCycle]],AND(טבלה1013[[#This Row],[LengthofCycle]]&lt;&gt;טבלה1013[[#This Row],[וסת קבוע אחרון]],OR(F1286=28,F1286=29))),1,0),""))</f>
        <v/>
      </c>
      <c r="AI1285" s="1" t="str">
        <f>IF(AND(טבלה1013[[#This Row],[הווסת פעיל?]]=1,B1286=1),1,"")</f>
        <v/>
      </c>
      <c r="AJ1285" s="4">
        <f>IF(AND(טבלה1013[[#This Row],[הווסת פעיל?]]&lt;&gt;1,B1286&lt;&gt;1,B1286&lt;&gt;""),IF(טבלה1013[[#This Row],[LengthofCycle]]=F1286,1,0),"")</f>
        <v>0</v>
      </c>
      <c r="AK1285" s="4">
        <f>IF(AND(טבלה1013[[#This Row],[הווסת פעיל?]]&lt;&gt;1,B1286&lt;&gt;1,B1286&lt;&gt;""),IF(OR(טבלה1013[[#This Row],[LengthofCycle]]=F1286,F1286=29),1,0),"")</f>
        <v>0</v>
      </c>
      <c r="AL1285" s="4">
        <f>IF(AND(טבלה1013[[#This Row],[הווסת פעיל?]]&lt;&gt;1,B1286&lt;&gt;1,B1286&lt;&gt;""),IF(OR(טבלה1013[[#This Row],[LengthofCycle]]=F1286,F1286=29,F1286=28),1,0),"")</f>
        <v>0</v>
      </c>
    </row>
    <row r="1286" spans="1:38" x14ac:dyDescent="0.25">
      <c r="A1286" s="1" t="s">
        <v>159</v>
      </c>
      <c r="B1286" s="1">
        <v>8</v>
      </c>
      <c r="C1286" s="1">
        <v>1</v>
      </c>
      <c r="D1286" s="1">
        <v>1</v>
      </c>
      <c r="E1286" s="1">
        <v>0</v>
      </c>
      <c r="F1286" s="1">
        <v>31</v>
      </c>
      <c r="G1286" s="1">
        <f>טבלה1013[[#This Row],[LengthofCycle]]+1</f>
        <v>32</v>
      </c>
      <c r="H1286" s="1" t="str">
        <f>IF(IFERROR(LOOKUP(טבלה1013[[#This Row],[ClientID]],קביעויות[השבוע]),FALSE)=טבלה1013[[#This Row],[ClientID]],1,"")</f>
        <v/>
      </c>
      <c r="I1286" s="1" t="str">
        <f>IF(AND(טבלה1013[[#This Row],[CycleNumber]]&gt;1,OR(B1287="",טבלה1013[[#This Row],[CycleNumber]]&gt;B1285)),IF(OR(AND(טבלה1013[[#This Row],[LengthofCycle]]=28,F1285=28),AND(טבלה1013[[#This Row],[LengthofCycle]]=35,F1285=35)),1,""),"")</f>
        <v/>
      </c>
      <c r="J1286" s="1" t="str">
        <f>IF(AND(טבלה1013[[#This Row],[וסת השבוע]]=1,I1285=1,טבלה1013[[#This Row],[CycleNumber]]&gt;B1285),1,"")</f>
        <v/>
      </c>
      <c r="K1286" s="1" t="str">
        <f>IF(טבלה1013[[#This Row],[CycleNumber]]=1,"",IF(טבלה1013[[#This Row],[וסת השבוע]]=1,0,IF(K1285="","",IF(K1285=0,IF(טבלה1013[[#This Row],[LengthofCycle]]=28,0,1),IF(K1285=1,IF(טבלה1013[[#This Row],[LengthofCycle]]+F1285=28*2,0,2),IF(K1285=2,IF(טבלה1013[[#This Row],[LengthofCycle]]+F1285+F1284=28*3,0,3),""))))))</f>
        <v/>
      </c>
      <c r="L1286" s="1" t="str">
        <f>IF(טבלה1013[[#This Row],[וסת השבוע]]=1,IF(טבלה1013[[#This Row],[וסת השבוע וההפלגה ביחד]]=1,L1285+1,0),IF(AND(טבלה1013[[#This Row],[CycleNumber]]&gt;B1285,טבלה1013[[#This Row],[CycleNumber]]&gt;1),IF(טבלה1013[[#This Row],[וסת השבוע פעיל?]]&lt;&gt;"",L1285+1,""),""))</f>
        <v/>
      </c>
      <c r="M1286" s="1" t="str">
        <f>IF(AND(טבלה1013[[#This Row],[וסת השבוע פעיל?]]&lt;&gt;"",טבלה1013[[#This Row],[CycleNumber]]&lt;B1287,B1287&lt;&gt;"",טבלה1013[[#This Row],[וסת השבוע פעיל?]]&lt;3),IF(K1287=0,IF(AND(טבלה1013[[#This Row],[וסת השבוע פעיל?]]&gt;0,I1287=1),0,1),0),"")</f>
        <v/>
      </c>
      <c r="N1286" s="1" t="str">
        <f t="shared" si="100"/>
        <v/>
      </c>
      <c r="O1286" s="1" t="str">
        <f>IF(AND(טבלה1013[[#This Row],[חיזוי - שבוע]]=1,J1287=1),1,"")</f>
        <v/>
      </c>
      <c r="P1286" s="1" t="str">
        <f>IF(AND(טבלה1013[[#This Row],[חיזוי טוב עם הפלגה?]]=1,טבלה1013[[#This Row],[וסת קבוע אחרון]]&lt;&gt;28,X1285=1),1,"")</f>
        <v/>
      </c>
      <c r="Q1286" s="1" t="str">
        <f>IF(AND(טבלה1013[[#This Row],[וסת השבוע פעיל?]]&lt;3,OR(טבלה1013[[#This Row],[CycleNumber]]&gt;B1287,B1287="")),1,"")</f>
        <v/>
      </c>
      <c r="R1286" s="1" t="str">
        <f>IF(טבלה1013[[#This Row],[האישה קבעה וסת שבוע?]]=1,IF(טבלה1013[[#This Row],[וסת השבוע פעיל?]]&lt;3,1,0),"")</f>
        <v/>
      </c>
      <c r="S12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6" s="1">
        <f t="shared" si="101"/>
        <v>0</v>
      </c>
      <c r="U1286" s="1">
        <f t="shared" si="102"/>
        <v>0</v>
      </c>
      <c r="V1286" s="1">
        <f t="shared" si="103"/>
        <v>0</v>
      </c>
      <c r="W1286" s="1" t="str">
        <f>IF(טבלה1013[[#This Row],[3 הפלגות זהות]]="","",IF(טבלה1013[[#This Row],[3 הפלגות זהות]]=1,טבלה1013[[#This Row],[LengthofCycle]],W1285))</f>
        <v/>
      </c>
      <c r="Y1286" s="1" t="str">
        <f>IF(OR(טבלה1013[[#This Row],[הווסת פעיל?]]=0,טבלה1013[[#This Row],[הווסת פעיל?]]=""),"",SUM(Y1285,טבלה1013[[#This Row],[הווסת פעיל?]]))</f>
        <v/>
      </c>
      <c r="Z1286" s="1" t="str">
        <f>IF(AND(טבלה1013[[#This Row],[כמה מחזורים עד עקירה]]&lt;&gt;"",Y1287=""),טבלה1013[[#This Row],[כמה מחזורים עד עקירה]],"")</f>
        <v/>
      </c>
      <c r="AA1286" s="1" t="str">
        <f>IF(AND(טבלה1013[[#This Row],[הווסת פעיל?]]=1,טבלה1013[[#This Row],[וסת קבוע אחרון]]&lt;&gt;W1285),טבלה1013[[#This Row],[וסת קבוע אחרון]],"")</f>
        <v/>
      </c>
      <c r="AB1286" s="1" t="str">
        <f>IF(AND(טבלה1013[[#This Row],[הווסת פעיל?]]=1,X1285=0,טבלה1013[[#This Row],[וסת קבוע אחרון]]=W1285),טבלה1013[[#This Row],[וסת קבוע אחרון]],"")</f>
        <v/>
      </c>
      <c r="AC1286" s="1" t="str">
        <f>IF(AND(טבלה1013[[#This Row],[הווסת פעיל?]]=1,X1285=0,טבלה1013[[#This Row],[וסת קבוע אחרון]]&lt;&gt;W1285),1,"")</f>
        <v/>
      </c>
      <c r="AD1286" s="1" t="str">
        <f>IF(AND(טבלה1013[[#This Row],[הווסת פעיל?]]&lt;&gt;"",B1287=1),טבלה1013[[#This Row],[CycleNumber]],"")</f>
        <v/>
      </c>
      <c r="AE1286" s="1" t="str">
        <f>IF(AND(טבלה1013[[#This Row],[הווסת פעיל?]]&lt;&gt;"",X1285=""),טבלה1013[[#This Row],[CycleNumber]],"")</f>
        <v/>
      </c>
      <c r="AF1286" s="1" t="str">
        <f>IF(B1287=1,"",IF(טבלה1013[[#This Row],[הווסת פעיל?]]=1,IF(טבלה1013[[#This Row],[וסת קבוע אחרון]]=F1287,1,0),""))</f>
        <v/>
      </c>
      <c r="AG1286" s="1" t="str">
        <f>IF(B1287=1,"",IF(טבלה1013[[#This Row],[הווסת פעיל?]]=1,IF(OR(טבלה1013[[#This Row],[וסת קבוע אחרון]]=F1287,F1287=טבלה1013[[#This Row],[LengthofCycle]]),1,0),""))</f>
        <v/>
      </c>
      <c r="AH1286" s="1" t="str">
        <f>IF(B1287=1,"",IF(טבלה1013[[#This Row],[הווסת פעיל?]]=1,IF(OR(טבלה1013[[#This Row],[וסת קבוע אחרון]]=F1287,F1287=טבלה1013[[#This Row],[LengthofCycle]],AND(טבלה1013[[#This Row],[LengthofCycle]]&lt;&gt;טבלה1013[[#This Row],[וסת קבוע אחרון]],OR(F1287=28,F1287=29))),1,0),""))</f>
        <v/>
      </c>
      <c r="AI1286" s="1" t="str">
        <f>IF(AND(טבלה1013[[#This Row],[הווסת פעיל?]]=1,B1287=1),1,"")</f>
        <v/>
      </c>
      <c r="AJ1286" s="4">
        <f>IF(AND(טבלה1013[[#This Row],[הווסת פעיל?]]&lt;&gt;1,B1287&lt;&gt;1,B1287&lt;&gt;""),IF(טבלה1013[[#This Row],[LengthofCycle]]=F1287,1,0),"")</f>
        <v>0</v>
      </c>
      <c r="AK1286" s="4">
        <f>IF(AND(טבלה1013[[#This Row],[הווסת פעיל?]]&lt;&gt;1,B1287&lt;&gt;1,B1287&lt;&gt;""),IF(OR(טבלה1013[[#This Row],[LengthofCycle]]=F1287,F1287=29),1,0),"")</f>
        <v>0</v>
      </c>
      <c r="AL1286" s="4">
        <f>IF(AND(טבלה1013[[#This Row],[הווסת פעיל?]]&lt;&gt;1,B1287&lt;&gt;1,B1287&lt;&gt;""),IF(OR(טבלה1013[[#This Row],[LengthofCycle]]=F1287,F1287=29,F1287=28),1,0),"")</f>
        <v>0</v>
      </c>
    </row>
    <row r="1287" spans="1:38" x14ac:dyDescent="0.25">
      <c r="A1287" s="1" t="s">
        <v>159</v>
      </c>
      <c r="B1287" s="1">
        <v>9</v>
      </c>
      <c r="C1287" s="1">
        <v>1</v>
      </c>
      <c r="D1287" s="1">
        <v>1</v>
      </c>
      <c r="E1287" s="1">
        <v>0</v>
      </c>
      <c r="F1287" s="1">
        <v>27</v>
      </c>
      <c r="G1287" s="1">
        <f>טבלה1013[[#This Row],[LengthofCycle]]+1</f>
        <v>28</v>
      </c>
      <c r="H1287" s="1" t="str">
        <f>IF(IFERROR(LOOKUP(טבלה1013[[#This Row],[ClientID]],קביעויות[השבוע]),FALSE)=טבלה1013[[#This Row],[ClientID]],1,"")</f>
        <v/>
      </c>
      <c r="I1287" s="1" t="str">
        <f>IF(AND(טבלה1013[[#This Row],[CycleNumber]]&gt;1,OR(B1288="",טבלה1013[[#This Row],[CycleNumber]]&gt;B1286)),IF(OR(AND(טבלה1013[[#This Row],[LengthofCycle]]=28,F1286=28),AND(טבלה1013[[#This Row],[LengthofCycle]]=35,F1286=35)),1,""),"")</f>
        <v/>
      </c>
      <c r="J1287" s="1" t="str">
        <f>IF(AND(טבלה1013[[#This Row],[וסת השבוע]]=1,I1286=1,טבלה1013[[#This Row],[CycleNumber]]&gt;B1286),1,"")</f>
        <v/>
      </c>
      <c r="K1287" s="1" t="str">
        <f>IF(טבלה1013[[#This Row],[CycleNumber]]=1,"",IF(טבלה1013[[#This Row],[וסת השבוע]]=1,0,IF(K1286="","",IF(K1286=0,IF(טבלה1013[[#This Row],[LengthofCycle]]=28,0,1),IF(K1286=1,IF(טבלה1013[[#This Row],[LengthofCycle]]+F1286=28*2,0,2),IF(K1286=2,IF(טבלה1013[[#This Row],[LengthofCycle]]+F1286+F1285=28*3,0,3),""))))))</f>
        <v/>
      </c>
      <c r="L1287" s="1" t="str">
        <f>IF(טבלה1013[[#This Row],[וסת השבוע]]=1,IF(טבלה1013[[#This Row],[וסת השבוע וההפלגה ביחד]]=1,L1286+1,0),IF(AND(טבלה1013[[#This Row],[CycleNumber]]&gt;B1286,טבלה1013[[#This Row],[CycleNumber]]&gt;1),IF(טבלה1013[[#This Row],[וסת השבוע פעיל?]]&lt;&gt;"",L1286+1,""),""))</f>
        <v/>
      </c>
      <c r="M1287" s="1" t="str">
        <f>IF(AND(טבלה1013[[#This Row],[וסת השבוע פעיל?]]&lt;&gt;"",טבלה1013[[#This Row],[CycleNumber]]&lt;B1288,B1288&lt;&gt;"",טבלה1013[[#This Row],[וסת השבוע פעיל?]]&lt;3),IF(K1288=0,IF(AND(טבלה1013[[#This Row],[וסת השבוע פעיל?]]&gt;0,I1288=1),0,1),0),"")</f>
        <v/>
      </c>
      <c r="N1287" s="1" t="str">
        <f t="shared" si="100"/>
        <v/>
      </c>
      <c r="O1287" s="1" t="str">
        <f>IF(AND(טבלה1013[[#This Row],[חיזוי - שבוע]]=1,J1288=1),1,"")</f>
        <v/>
      </c>
      <c r="P1287" s="1" t="str">
        <f>IF(AND(טבלה1013[[#This Row],[חיזוי טוב עם הפלגה?]]=1,טבלה1013[[#This Row],[וסת קבוע אחרון]]&lt;&gt;28,X1286=1),1,"")</f>
        <v/>
      </c>
      <c r="Q1287" s="1" t="str">
        <f>IF(AND(טבלה1013[[#This Row],[וסת השבוע פעיל?]]&lt;3,OR(טבלה1013[[#This Row],[CycleNumber]]&gt;B1288,B1288="")),1,"")</f>
        <v/>
      </c>
      <c r="R1287" s="1" t="str">
        <f>IF(טבלה1013[[#This Row],[האישה קבעה וסת שבוע?]]=1,IF(טבלה1013[[#This Row],[וסת השבוע פעיל?]]&lt;3,1,0),"")</f>
        <v/>
      </c>
      <c r="S12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7" s="1">
        <f t="shared" si="101"/>
        <v>0</v>
      </c>
      <c r="U1287" s="1">
        <f t="shared" si="102"/>
        <v>0</v>
      </c>
      <c r="V1287" s="1">
        <f t="shared" si="103"/>
        <v>0</v>
      </c>
      <c r="W1287" s="1" t="str">
        <f>IF(טבלה1013[[#This Row],[3 הפלגות זהות]]="","",IF(טבלה1013[[#This Row],[3 הפלגות זהות]]=1,טבלה1013[[#This Row],[LengthofCycle]],W1286))</f>
        <v/>
      </c>
      <c r="Y1287" s="1" t="str">
        <f>IF(OR(טבלה1013[[#This Row],[הווסת פעיל?]]=0,טבלה1013[[#This Row],[הווסת פעיל?]]=""),"",SUM(Y1286,טבלה1013[[#This Row],[הווסת פעיל?]]))</f>
        <v/>
      </c>
      <c r="Z1287" s="1" t="str">
        <f>IF(AND(טבלה1013[[#This Row],[כמה מחזורים עד עקירה]]&lt;&gt;"",Y1288=""),טבלה1013[[#This Row],[כמה מחזורים עד עקירה]],"")</f>
        <v/>
      </c>
      <c r="AA1287" s="1" t="str">
        <f>IF(AND(טבלה1013[[#This Row],[הווסת פעיל?]]=1,טבלה1013[[#This Row],[וסת קבוע אחרון]]&lt;&gt;W1286),טבלה1013[[#This Row],[וסת קבוע אחרון]],"")</f>
        <v/>
      </c>
      <c r="AB1287" s="1" t="str">
        <f>IF(AND(טבלה1013[[#This Row],[הווסת פעיל?]]=1,X1286=0,טבלה1013[[#This Row],[וסת קבוע אחרון]]=W1286),טבלה1013[[#This Row],[וסת קבוע אחרון]],"")</f>
        <v/>
      </c>
      <c r="AC1287" s="1" t="str">
        <f>IF(AND(טבלה1013[[#This Row],[הווסת פעיל?]]=1,X1286=0,טבלה1013[[#This Row],[וסת קבוע אחרון]]&lt;&gt;W1286),1,"")</f>
        <v/>
      </c>
      <c r="AD1287" s="1" t="str">
        <f>IF(AND(טבלה1013[[#This Row],[הווסת פעיל?]]&lt;&gt;"",B1288=1),טבלה1013[[#This Row],[CycleNumber]],"")</f>
        <v/>
      </c>
      <c r="AE1287" s="1" t="str">
        <f>IF(AND(טבלה1013[[#This Row],[הווסת פעיל?]]&lt;&gt;"",X1286=""),טבלה1013[[#This Row],[CycleNumber]],"")</f>
        <v/>
      </c>
      <c r="AF1287" s="1" t="str">
        <f>IF(B1288=1,"",IF(טבלה1013[[#This Row],[הווסת פעיל?]]=1,IF(טבלה1013[[#This Row],[וסת קבוע אחרון]]=F1288,1,0),""))</f>
        <v/>
      </c>
      <c r="AG1287" s="1" t="str">
        <f>IF(B1288=1,"",IF(טבלה1013[[#This Row],[הווסת פעיל?]]=1,IF(OR(טבלה1013[[#This Row],[וסת קבוע אחרון]]=F1288,F1288=טבלה1013[[#This Row],[LengthofCycle]]),1,0),""))</f>
        <v/>
      </c>
      <c r="AH1287" s="1" t="str">
        <f>IF(B1288=1,"",IF(טבלה1013[[#This Row],[הווסת פעיל?]]=1,IF(OR(טבלה1013[[#This Row],[וסת קבוע אחרון]]=F1288,F1288=טבלה1013[[#This Row],[LengthofCycle]],AND(טבלה1013[[#This Row],[LengthofCycle]]&lt;&gt;טבלה1013[[#This Row],[וסת קבוע אחרון]],OR(F1288=28,F1288=29))),1,0),""))</f>
        <v/>
      </c>
      <c r="AI1287" s="1" t="str">
        <f>IF(AND(טבלה1013[[#This Row],[הווסת פעיל?]]=1,B1288=1),1,"")</f>
        <v/>
      </c>
      <c r="AJ1287" s="4">
        <f>IF(AND(טבלה1013[[#This Row],[הווסת פעיל?]]&lt;&gt;1,B1288&lt;&gt;1,B1288&lt;&gt;""),IF(טבלה1013[[#This Row],[LengthofCycle]]=F1288,1,0),"")</f>
        <v>0</v>
      </c>
      <c r="AK1287" s="4">
        <f>IF(AND(טבלה1013[[#This Row],[הווסת פעיל?]]&lt;&gt;1,B1288&lt;&gt;1,B1288&lt;&gt;""),IF(OR(טבלה1013[[#This Row],[LengthofCycle]]=F1288,F1288=29),1,0),"")</f>
        <v>0</v>
      </c>
      <c r="AL1287" s="4">
        <f>IF(AND(טבלה1013[[#This Row],[הווסת פעיל?]]&lt;&gt;1,B1288&lt;&gt;1,B1288&lt;&gt;""),IF(OR(טבלה1013[[#This Row],[LengthofCycle]]=F1288,F1288=29,F1288=28),1,0),"")</f>
        <v>0</v>
      </c>
    </row>
    <row r="1288" spans="1:38" x14ac:dyDescent="0.25">
      <c r="A1288" s="1" t="s">
        <v>159</v>
      </c>
      <c r="B1288" s="1">
        <v>10</v>
      </c>
      <c r="C1288" s="1">
        <v>1</v>
      </c>
      <c r="D1288" s="1">
        <v>1</v>
      </c>
      <c r="E1288" s="1">
        <v>0</v>
      </c>
      <c r="F1288" s="1">
        <v>26</v>
      </c>
      <c r="G1288" s="1">
        <f>טבלה1013[[#This Row],[LengthofCycle]]+1</f>
        <v>27</v>
      </c>
      <c r="H1288" s="1" t="str">
        <f>IF(IFERROR(LOOKUP(טבלה1013[[#This Row],[ClientID]],קביעויות[השבוע]),FALSE)=טבלה1013[[#This Row],[ClientID]],1,"")</f>
        <v/>
      </c>
      <c r="I1288" s="1" t="str">
        <f>IF(AND(טבלה1013[[#This Row],[CycleNumber]]&gt;1,OR(B1289="",טבלה1013[[#This Row],[CycleNumber]]&gt;B1287)),IF(OR(AND(טבלה1013[[#This Row],[LengthofCycle]]=28,F1287=28),AND(טבלה1013[[#This Row],[LengthofCycle]]=35,F1287=35)),1,""),"")</f>
        <v/>
      </c>
      <c r="J1288" s="1" t="str">
        <f>IF(AND(טבלה1013[[#This Row],[וסת השבוע]]=1,I1287=1,טבלה1013[[#This Row],[CycleNumber]]&gt;B1287),1,"")</f>
        <v/>
      </c>
      <c r="K1288" s="1" t="str">
        <f>IF(טבלה1013[[#This Row],[CycleNumber]]=1,"",IF(טבלה1013[[#This Row],[וסת השבוע]]=1,0,IF(K1287="","",IF(K1287=0,IF(טבלה1013[[#This Row],[LengthofCycle]]=28,0,1),IF(K1287=1,IF(טבלה1013[[#This Row],[LengthofCycle]]+F1287=28*2,0,2),IF(K1287=2,IF(טבלה1013[[#This Row],[LengthofCycle]]+F1287+F1286=28*3,0,3),""))))))</f>
        <v/>
      </c>
      <c r="L1288" s="1" t="str">
        <f>IF(טבלה1013[[#This Row],[וסת השבוע]]=1,IF(טבלה1013[[#This Row],[וסת השבוע וההפלגה ביחד]]=1,L1287+1,0),IF(AND(טבלה1013[[#This Row],[CycleNumber]]&gt;B1287,טבלה1013[[#This Row],[CycleNumber]]&gt;1),IF(טבלה1013[[#This Row],[וסת השבוע פעיל?]]&lt;&gt;"",L1287+1,""),""))</f>
        <v/>
      </c>
      <c r="M1288" s="1" t="str">
        <f>IF(AND(טבלה1013[[#This Row],[וסת השבוע פעיל?]]&lt;&gt;"",טבלה1013[[#This Row],[CycleNumber]]&lt;B1289,B1289&lt;&gt;"",טבלה1013[[#This Row],[וסת השבוע פעיל?]]&lt;3),IF(K1289=0,IF(AND(טבלה1013[[#This Row],[וסת השבוע פעיל?]]&gt;0,I1289=1),0,1),0),"")</f>
        <v/>
      </c>
      <c r="N1288" s="1" t="str">
        <f t="shared" si="100"/>
        <v/>
      </c>
      <c r="O1288" s="1" t="str">
        <f>IF(AND(טבלה1013[[#This Row],[חיזוי - שבוע]]=1,J1289=1),1,"")</f>
        <v/>
      </c>
      <c r="P1288" s="1" t="str">
        <f>IF(AND(טבלה1013[[#This Row],[חיזוי טוב עם הפלגה?]]=1,טבלה1013[[#This Row],[וסת קבוע אחרון]]&lt;&gt;28,X1287=1),1,"")</f>
        <v/>
      </c>
      <c r="Q1288" s="1" t="str">
        <f>IF(AND(טבלה1013[[#This Row],[וסת השבוע פעיל?]]&lt;3,OR(טבלה1013[[#This Row],[CycleNumber]]&gt;B1289,B1289="")),1,"")</f>
        <v/>
      </c>
      <c r="R1288" s="1" t="str">
        <f>IF(טבלה1013[[#This Row],[האישה קבעה וסת שבוע?]]=1,IF(טבלה1013[[#This Row],[וסת השבוע פעיל?]]&lt;3,1,0),"")</f>
        <v/>
      </c>
      <c r="S12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8" s="1">
        <f t="shared" si="101"/>
        <v>0</v>
      </c>
      <c r="U1288" s="1">
        <f t="shared" si="102"/>
        <v>0</v>
      </c>
      <c r="V1288" s="1">
        <f t="shared" si="103"/>
        <v>0</v>
      </c>
      <c r="W1288" s="1" t="str">
        <f>IF(טבלה1013[[#This Row],[3 הפלגות זהות]]="","",IF(טבלה1013[[#This Row],[3 הפלגות זהות]]=1,טבלה1013[[#This Row],[LengthofCycle]],W1287))</f>
        <v/>
      </c>
      <c r="Y1288" s="1" t="str">
        <f>IF(OR(טבלה1013[[#This Row],[הווסת פעיל?]]=0,טבלה1013[[#This Row],[הווסת פעיל?]]=""),"",SUM(Y1287,טבלה1013[[#This Row],[הווסת פעיל?]]))</f>
        <v/>
      </c>
      <c r="Z1288" s="1" t="str">
        <f>IF(AND(טבלה1013[[#This Row],[כמה מחזורים עד עקירה]]&lt;&gt;"",Y1289=""),טבלה1013[[#This Row],[כמה מחזורים עד עקירה]],"")</f>
        <v/>
      </c>
      <c r="AA1288" s="1" t="str">
        <f>IF(AND(טבלה1013[[#This Row],[הווסת פעיל?]]=1,טבלה1013[[#This Row],[וסת קבוע אחרון]]&lt;&gt;W1287),טבלה1013[[#This Row],[וסת קבוע אחרון]],"")</f>
        <v/>
      </c>
      <c r="AB1288" s="1" t="str">
        <f>IF(AND(טבלה1013[[#This Row],[הווסת פעיל?]]=1,X1287=0,טבלה1013[[#This Row],[וסת קבוע אחרון]]=W1287),טבלה1013[[#This Row],[וסת קבוע אחרון]],"")</f>
        <v/>
      </c>
      <c r="AC1288" s="1" t="str">
        <f>IF(AND(טבלה1013[[#This Row],[הווסת פעיל?]]=1,X1287=0,טבלה1013[[#This Row],[וסת קבוע אחרון]]&lt;&gt;W1287),1,"")</f>
        <v/>
      </c>
      <c r="AD1288" s="1" t="str">
        <f>IF(AND(טבלה1013[[#This Row],[הווסת פעיל?]]&lt;&gt;"",B1289=1),טבלה1013[[#This Row],[CycleNumber]],"")</f>
        <v/>
      </c>
      <c r="AE1288" s="1" t="str">
        <f>IF(AND(טבלה1013[[#This Row],[הווסת פעיל?]]&lt;&gt;"",X1287=""),טבלה1013[[#This Row],[CycleNumber]],"")</f>
        <v/>
      </c>
      <c r="AF1288" s="1" t="str">
        <f>IF(B1289=1,"",IF(טבלה1013[[#This Row],[הווסת פעיל?]]=1,IF(טבלה1013[[#This Row],[וסת קבוע אחרון]]=F1289,1,0),""))</f>
        <v/>
      </c>
      <c r="AG1288" s="1" t="str">
        <f>IF(B1289=1,"",IF(טבלה1013[[#This Row],[הווסת פעיל?]]=1,IF(OR(טבלה1013[[#This Row],[וסת קבוע אחרון]]=F1289,F1289=טבלה1013[[#This Row],[LengthofCycle]]),1,0),""))</f>
        <v/>
      </c>
      <c r="AH1288" s="1" t="str">
        <f>IF(B1289=1,"",IF(טבלה1013[[#This Row],[הווסת פעיל?]]=1,IF(OR(טבלה1013[[#This Row],[וסת קבוע אחרון]]=F1289,F1289=טבלה1013[[#This Row],[LengthofCycle]],AND(טבלה1013[[#This Row],[LengthofCycle]]&lt;&gt;טבלה1013[[#This Row],[וסת קבוע אחרון]],OR(F1289=28,F1289=29))),1,0),""))</f>
        <v/>
      </c>
      <c r="AI1288" s="1" t="str">
        <f>IF(AND(טבלה1013[[#This Row],[הווסת פעיל?]]=1,B1289=1),1,"")</f>
        <v/>
      </c>
      <c r="AJ1288" s="4">
        <f>IF(AND(טבלה1013[[#This Row],[הווסת פעיל?]]&lt;&gt;1,B1289&lt;&gt;1,B1289&lt;&gt;""),IF(טבלה1013[[#This Row],[LengthofCycle]]=F1289,1,0),"")</f>
        <v>0</v>
      </c>
      <c r="AK1288" s="4">
        <f>IF(AND(טבלה1013[[#This Row],[הווסת פעיל?]]&lt;&gt;1,B1289&lt;&gt;1,B1289&lt;&gt;""),IF(OR(טבלה1013[[#This Row],[LengthofCycle]]=F1289,F1289=29),1,0),"")</f>
        <v>0</v>
      </c>
      <c r="AL1288" s="4">
        <f>IF(AND(טבלה1013[[#This Row],[הווסת פעיל?]]&lt;&gt;1,B1289&lt;&gt;1,B1289&lt;&gt;""),IF(OR(טבלה1013[[#This Row],[LengthofCycle]]=F1289,F1289=29,F1289=28),1,0),"")</f>
        <v>0</v>
      </c>
    </row>
    <row r="1289" spans="1:38" x14ac:dyDescent="0.25">
      <c r="A1289" s="1" t="s">
        <v>159</v>
      </c>
      <c r="B1289" s="1">
        <v>11</v>
      </c>
      <c r="C1289" s="1">
        <v>1</v>
      </c>
      <c r="D1289" s="1">
        <v>1</v>
      </c>
      <c r="E1289" s="1">
        <v>0</v>
      </c>
      <c r="F1289" s="1">
        <v>27</v>
      </c>
      <c r="G1289" s="1">
        <f>טבלה1013[[#This Row],[LengthofCycle]]+1</f>
        <v>28</v>
      </c>
      <c r="H1289" s="1" t="str">
        <f>IF(IFERROR(LOOKUP(טבלה1013[[#This Row],[ClientID]],קביעויות[השבוע]),FALSE)=טבלה1013[[#This Row],[ClientID]],1,"")</f>
        <v/>
      </c>
      <c r="I1289" s="1" t="str">
        <f>IF(AND(טבלה1013[[#This Row],[CycleNumber]]&gt;1,OR(B1290="",טבלה1013[[#This Row],[CycleNumber]]&gt;B1288)),IF(OR(AND(טבלה1013[[#This Row],[LengthofCycle]]=28,F1288=28),AND(טבלה1013[[#This Row],[LengthofCycle]]=35,F1288=35)),1,""),"")</f>
        <v/>
      </c>
      <c r="J1289" s="1" t="str">
        <f>IF(AND(טבלה1013[[#This Row],[וסת השבוע]]=1,I1288=1,טבלה1013[[#This Row],[CycleNumber]]&gt;B1288),1,"")</f>
        <v/>
      </c>
      <c r="K1289" s="1" t="str">
        <f>IF(טבלה1013[[#This Row],[CycleNumber]]=1,"",IF(טבלה1013[[#This Row],[וסת השבוע]]=1,0,IF(K1288="","",IF(K1288=0,IF(טבלה1013[[#This Row],[LengthofCycle]]=28,0,1),IF(K1288=1,IF(טבלה1013[[#This Row],[LengthofCycle]]+F1288=28*2,0,2),IF(K1288=2,IF(טבלה1013[[#This Row],[LengthofCycle]]+F1288+F1287=28*3,0,3),""))))))</f>
        <v/>
      </c>
      <c r="L1289" s="1" t="str">
        <f>IF(טבלה1013[[#This Row],[וסת השבוע]]=1,IF(טבלה1013[[#This Row],[וסת השבוע וההפלגה ביחד]]=1,L1288+1,0),IF(AND(טבלה1013[[#This Row],[CycleNumber]]&gt;B1288,טבלה1013[[#This Row],[CycleNumber]]&gt;1),IF(טבלה1013[[#This Row],[וסת השבוע פעיל?]]&lt;&gt;"",L1288+1,""),""))</f>
        <v/>
      </c>
      <c r="M1289" s="1" t="str">
        <f>IF(AND(טבלה1013[[#This Row],[וסת השבוע פעיל?]]&lt;&gt;"",טבלה1013[[#This Row],[CycleNumber]]&lt;B1290,B1290&lt;&gt;"",טבלה1013[[#This Row],[וסת השבוע פעיל?]]&lt;3),IF(K1290=0,IF(AND(טבלה1013[[#This Row],[וסת השבוע פעיל?]]&gt;0,I1290=1),0,1),0),"")</f>
        <v/>
      </c>
      <c r="N1289" s="1" t="str">
        <f t="shared" si="100"/>
        <v/>
      </c>
      <c r="O1289" s="1" t="str">
        <f>IF(AND(טבלה1013[[#This Row],[חיזוי - שבוע]]=1,J1290=1),1,"")</f>
        <v/>
      </c>
      <c r="P1289" s="1" t="str">
        <f>IF(AND(טבלה1013[[#This Row],[חיזוי טוב עם הפלגה?]]=1,טבלה1013[[#This Row],[וסת קבוע אחרון]]&lt;&gt;28,X1288=1),1,"")</f>
        <v/>
      </c>
      <c r="Q1289" s="1" t="str">
        <f>IF(AND(טבלה1013[[#This Row],[וסת השבוע פעיל?]]&lt;3,OR(טבלה1013[[#This Row],[CycleNumber]]&gt;B1290,B1290="")),1,"")</f>
        <v/>
      </c>
      <c r="R1289" s="1" t="str">
        <f>IF(טבלה1013[[#This Row],[האישה קבעה וסת שבוע?]]=1,IF(טבלה1013[[#This Row],[וסת השבוע פעיל?]]&lt;3,1,0),"")</f>
        <v/>
      </c>
      <c r="S12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89" s="1">
        <f t="shared" si="101"/>
        <v>0</v>
      </c>
      <c r="U1289" s="1">
        <f t="shared" si="102"/>
        <v>0</v>
      </c>
      <c r="V1289" s="1">
        <f t="shared" si="103"/>
        <v>0</v>
      </c>
      <c r="W1289" s="1" t="str">
        <f>IF(טבלה1013[[#This Row],[3 הפלגות זהות]]="","",IF(טבלה1013[[#This Row],[3 הפלגות זהות]]=1,טבלה1013[[#This Row],[LengthofCycle]],W1288))</f>
        <v/>
      </c>
      <c r="Y1289" s="1" t="str">
        <f>IF(OR(טבלה1013[[#This Row],[הווסת פעיל?]]=0,טבלה1013[[#This Row],[הווסת פעיל?]]=""),"",SUM(Y1288,טבלה1013[[#This Row],[הווסת פעיל?]]))</f>
        <v/>
      </c>
      <c r="Z1289" s="1" t="str">
        <f>IF(AND(טבלה1013[[#This Row],[כמה מחזורים עד עקירה]]&lt;&gt;"",Y1290=""),טבלה1013[[#This Row],[כמה מחזורים עד עקירה]],"")</f>
        <v/>
      </c>
      <c r="AA1289" s="1" t="str">
        <f>IF(AND(טבלה1013[[#This Row],[הווסת פעיל?]]=1,טבלה1013[[#This Row],[וסת קבוע אחרון]]&lt;&gt;W1288),טבלה1013[[#This Row],[וסת קבוע אחרון]],"")</f>
        <v/>
      </c>
      <c r="AB1289" s="1" t="str">
        <f>IF(AND(טבלה1013[[#This Row],[הווסת פעיל?]]=1,X1288=0,טבלה1013[[#This Row],[וסת קבוע אחרון]]=W1288),טבלה1013[[#This Row],[וסת קבוע אחרון]],"")</f>
        <v/>
      </c>
      <c r="AC1289" s="1" t="str">
        <f>IF(AND(טבלה1013[[#This Row],[הווסת פעיל?]]=1,X1288=0,טבלה1013[[#This Row],[וסת קבוע אחרון]]&lt;&gt;W1288),1,"")</f>
        <v/>
      </c>
      <c r="AD1289" s="1" t="str">
        <f>IF(AND(טבלה1013[[#This Row],[הווסת פעיל?]]&lt;&gt;"",B1290=1),טבלה1013[[#This Row],[CycleNumber]],"")</f>
        <v/>
      </c>
      <c r="AE1289" s="1" t="str">
        <f>IF(AND(טבלה1013[[#This Row],[הווסת פעיל?]]&lt;&gt;"",X1288=""),טבלה1013[[#This Row],[CycleNumber]],"")</f>
        <v/>
      </c>
      <c r="AF1289" s="1" t="str">
        <f>IF(B1290=1,"",IF(טבלה1013[[#This Row],[הווסת פעיל?]]=1,IF(טבלה1013[[#This Row],[וסת קבוע אחרון]]=F1290,1,0),""))</f>
        <v/>
      </c>
      <c r="AG1289" s="1" t="str">
        <f>IF(B1290=1,"",IF(טבלה1013[[#This Row],[הווסת פעיל?]]=1,IF(OR(טבלה1013[[#This Row],[וסת קבוע אחרון]]=F1290,F1290=טבלה1013[[#This Row],[LengthofCycle]]),1,0),""))</f>
        <v/>
      </c>
      <c r="AH1289" s="1" t="str">
        <f>IF(B1290=1,"",IF(טבלה1013[[#This Row],[הווסת פעיל?]]=1,IF(OR(טבלה1013[[#This Row],[וסת קבוע אחרון]]=F1290,F1290=טבלה1013[[#This Row],[LengthofCycle]],AND(טבלה1013[[#This Row],[LengthofCycle]]&lt;&gt;טבלה1013[[#This Row],[וסת קבוע אחרון]],OR(F1290=28,F1290=29))),1,0),""))</f>
        <v/>
      </c>
      <c r="AI1289" s="1" t="str">
        <f>IF(AND(טבלה1013[[#This Row],[הווסת פעיל?]]=1,B1290=1),1,"")</f>
        <v/>
      </c>
      <c r="AJ1289" s="4">
        <f>IF(AND(טבלה1013[[#This Row],[הווסת פעיל?]]&lt;&gt;1,B1290&lt;&gt;1,B1290&lt;&gt;""),IF(טבלה1013[[#This Row],[LengthofCycle]]=F1290,1,0),"")</f>
        <v>0</v>
      </c>
      <c r="AK1289" s="4">
        <f>IF(AND(טבלה1013[[#This Row],[הווסת פעיל?]]&lt;&gt;1,B1290&lt;&gt;1,B1290&lt;&gt;""),IF(OR(טבלה1013[[#This Row],[LengthofCycle]]=F1290,F1290=29),1,0),"")</f>
        <v>0</v>
      </c>
      <c r="AL1289" s="4">
        <f>IF(AND(טבלה1013[[#This Row],[הווסת פעיל?]]&lt;&gt;1,B1290&lt;&gt;1,B1290&lt;&gt;""),IF(OR(טבלה1013[[#This Row],[LengthofCycle]]=F1290,F1290=29,F1290=28),1,0),"")</f>
        <v>0</v>
      </c>
    </row>
    <row r="1290" spans="1:38" x14ac:dyDescent="0.25">
      <c r="A1290" s="1" t="s">
        <v>159</v>
      </c>
      <c r="B1290" s="1">
        <v>12</v>
      </c>
      <c r="C1290" s="1">
        <v>1</v>
      </c>
      <c r="D1290" s="1">
        <v>0</v>
      </c>
      <c r="E1290" s="1">
        <v>0</v>
      </c>
      <c r="F1290" s="1">
        <v>40</v>
      </c>
      <c r="G1290" s="1">
        <f>טבלה1013[[#This Row],[LengthofCycle]]+1</f>
        <v>41</v>
      </c>
      <c r="H1290" s="1" t="str">
        <f>IF(IFERROR(LOOKUP(טבלה1013[[#This Row],[ClientID]],קביעויות[השבוע]),FALSE)=טבלה1013[[#This Row],[ClientID]],1,"")</f>
        <v/>
      </c>
      <c r="I1290" s="1" t="str">
        <f>IF(AND(טבלה1013[[#This Row],[CycleNumber]]&gt;1,OR(B1291="",טבלה1013[[#This Row],[CycleNumber]]&gt;B1289)),IF(OR(AND(טבלה1013[[#This Row],[LengthofCycle]]=28,F1289=28),AND(טבלה1013[[#This Row],[LengthofCycle]]=35,F1289=35)),1,""),"")</f>
        <v/>
      </c>
      <c r="J1290" s="1" t="str">
        <f>IF(AND(טבלה1013[[#This Row],[וסת השבוע]]=1,I1289=1,טבלה1013[[#This Row],[CycleNumber]]&gt;B1289),1,"")</f>
        <v/>
      </c>
      <c r="K1290" s="1" t="str">
        <f>IF(טבלה1013[[#This Row],[CycleNumber]]=1,"",IF(טבלה1013[[#This Row],[וסת השבוע]]=1,0,IF(K1289="","",IF(K1289=0,IF(טבלה1013[[#This Row],[LengthofCycle]]=28,0,1),IF(K1289=1,IF(טבלה1013[[#This Row],[LengthofCycle]]+F1289=28*2,0,2),IF(K1289=2,IF(טבלה1013[[#This Row],[LengthofCycle]]+F1289+F1288=28*3,0,3),""))))))</f>
        <v/>
      </c>
      <c r="L1290" s="1" t="str">
        <f>IF(טבלה1013[[#This Row],[וסת השבוע]]=1,IF(טבלה1013[[#This Row],[וסת השבוע וההפלגה ביחד]]=1,L1289+1,0),IF(AND(טבלה1013[[#This Row],[CycleNumber]]&gt;B1289,טבלה1013[[#This Row],[CycleNumber]]&gt;1),IF(טבלה1013[[#This Row],[וסת השבוע פעיל?]]&lt;&gt;"",L1289+1,""),""))</f>
        <v/>
      </c>
      <c r="M1290" s="1" t="str">
        <f>IF(AND(טבלה1013[[#This Row],[וסת השבוע פעיל?]]&lt;&gt;"",טבלה1013[[#This Row],[CycleNumber]]&lt;B1291,B1291&lt;&gt;"",טבלה1013[[#This Row],[וסת השבוע פעיל?]]&lt;3),IF(K1291=0,IF(AND(טבלה1013[[#This Row],[וסת השבוע פעיל?]]&gt;0,I1291=1),0,1),0),"")</f>
        <v/>
      </c>
      <c r="N1290" s="1" t="str">
        <f t="shared" si="100"/>
        <v/>
      </c>
      <c r="O1290" s="1" t="str">
        <f>IF(AND(טבלה1013[[#This Row],[חיזוי - שבוע]]=1,J1291=1),1,"")</f>
        <v/>
      </c>
      <c r="P1290" s="1" t="str">
        <f>IF(AND(טבלה1013[[#This Row],[חיזוי טוב עם הפלגה?]]=1,טבלה1013[[#This Row],[וסת קבוע אחרון]]&lt;&gt;28,X1289=1),1,"")</f>
        <v/>
      </c>
      <c r="Q1290" s="1" t="str">
        <f>IF(AND(טבלה1013[[#This Row],[וסת השבוע פעיל?]]&lt;3,OR(טבלה1013[[#This Row],[CycleNumber]]&gt;B1291,B1291="")),1,"")</f>
        <v/>
      </c>
      <c r="R1290" s="1" t="str">
        <f>IF(טבלה1013[[#This Row],[האישה קבעה וסת שבוע?]]=1,IF(טבלה1013[[#This Row],[וסת השבוע פעיל?]]&lt;3,1,0),"")</f>
        <v/>
      </c>
      <c r="S12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0" s="1">
        <f t="shared" si="101"/>
        <v>0</v>
      </c>
      <c r="U1290" s="1">
        <f t="shared" si="102"/>
        <v>0</v>
      </c>
      <c r="V1290" s="1">
        <f t="shared" si="103"/>
        <v>0</v>
      </c>
      <c r="W1290" s="1" t="str">
        <f>IF(טבלה1013[[#This Row],[3 הפלגות זהות]]="","",IF(טבלה1013[[#This Row],[3 הפלגות זהות]]=1,טבלה1013[[#This Row],[LengthofCycle]],W1289))</f>
        <v/>
      </c>
      <c r="Y1290" s="1" t="str">
        <f>IF(OR(טבלה1013[[#This Row],[הווסת פעיל?]]=0,טבלה1013[[#This Row],[הווסת פעיל?]]=""),"",SUM(Y1289,טבלה1013[[#This Row],[הווסת פעיל?]]))</f>
        <v/>
      </c>
      <c r="Z1290" s="1" t="str">
        <f>IF(AND(טבלה1013[[#This Row],[כמה מחזורים עד עקירה]]&lt;&gt;"",Y1291=""),טבלה1013[[#This Row],[כמה מחזורים עד עקירה]],"")</f>
        <v/>
      </c>
      <c r="AA1290" s="1" t="str">
        <f>IF(AND(טבלה1013[[#This Row],[הווסת פעיל?]]=1,טבלה1013[[#This Row],[וסת קבוע אחרון]]&lt;&gt;W1289),טבלה1013[[#This Row],[וסת קבוע אחרון]],"")</f>
        <v/>
      </c>
      <c r="AB1290" s="1" t="str">
        <f>IF(AND(טבלה1013[[#This Row],[הווסת פעיל?]]=1,X1289=0,טבלה1013[[#This Row],[וסת קבוע אחרון]]=W1289),טבלה1013[[#This Row],[וסת קבוע אחרון]],"")</f>
        <v/>
      </c>
      <c r="AC1290" s="1" t="str">
        <f>IF(AND(טבלה1013[[#This Row],[הווסת פעיל?]]=1,X1289=0,טבלה1013[[#This Row],[וסת קבוע אחרון]]&lt;&gt;W1289),1,"")</f>
        <v/>
      </c>
      <c r="AD1290" s="1" t="str">
        <f>IF(AND(טבלה1013[[#This Row],[הווסת פעיל?]]&lt;&gt;"",B1291=1),טבלה1013[[#This Row],[CycleNumber]],"")</f>
        <v/>
      </c>
      <c r="AE1290" s="1" t="str">
        <f>IF(AND(טבלה1013[[#This Row],[הווסת פעיל?]]&lt;&gt;"",X1289=""),טבלה1013[[#This Row],[CycleNumber]],"")</f>
        <v/>
      </c>
      <c r="AF1290" s="1" t="str">
        <f>IF(B1291=1,"",IF(טבלה1013[[#This Row],[הווסת פעיל?]]=1,IF(טבלה1013[[#This Row],[וסת קבוע אחרון]]=F1291,1,0),""))</f>
        <v/>
      </c>
      <c r="AG1290" s="1" t="str">
        <f>IF(B1291=1,"",IF(טבלה1013[[#This Row],[הווסת פעיל?]]=1,IF(OR(טבלה1013[[#This Row],[וסת קבוע אחרון]]=F1291,F1291=טבלה1013[[#This Row],[LengthofCycle]]),1,0),""))</f>
        <v/>
      </c>
      <c r="AH1290" s="1" t="str">
        <f>IF(B1291=1,"",IF(טבלה1013[[#This Row],[הווסת פעיל?]]=1,IF(OR(טבלה1013[[#This Row],[וסת קבוע אחרון]]=F1291,F1291=טבלה1013[[#This Row],[LengthofCycle]],AND(טבלה1013[[#This Row],[LengthofCycle]]&lt;&gt;טבלה1013[[#This Row],[וסת קבוע אחרון]],OR(F1291=28,F1291=29))),1,0),""))</f>
        <v/>
      </c>
      <c r="AI1290" s="1" t="str">
        <f>IF(AND(טבלה1013[[#This Row],[הווסת פעיל?]]=1,B1291=1),1,"")</f>
        <v/>
      </c>
      <c r="AJ1290" s="4">
        <f>IF(AND(טבלה1013[[#This Row],[הווסת פעיל?]]&lt;&gt;1,B1291&lt;&gt;1,B1291&lt;&gt;""),IF(טבלה1013[[#This Row],[LengthofCycle]]=F1291,1,0),"")</f>
        <v>0</v>
      </c>
      <c r="AK1290" s="4">
        <f>IF(AND(טבלה1013[[#This Row],[הווסת פעיל?]]&lt;&gt;1,B1291&lt;&gt;1,B1291&lt;&gt;""),IF(OR(טבלה1013[[#This Row],[LengthofCycle]]=F1291,F1291=29),1,0),"")</f>
        <v>0</v>
      </c>
      <c r="AL1290" s="4">
        <f>IF(AND(טבלה1013[[#This Row],[הווסת פעיל?]]&lt;&gt;1,B1291&lt;&gt;1,B1291&lt;&gt;""),IF(OR(טבלה1013[[#This Row],[LengthofCycle]]=F1291,F1291=29,F1291=28),1,0),"")</f>
        <v>1</v>
      </c>
    </row>
    <row r="1291" spans="1:38" x14ac:dyDescent="0.25">
      <c r="A1291" s="1" t="s">
        <v>159</v>
      </c>
      <c r="B1291" s="1">
        <v>13</v>
      </c>
      <c r="C1291" s="1">
        <v>1</v>
      </c>
      <c r="D1291" s="1">
        <v>1</v>
      </c>
      <c r="E1291" s="1">
        <v>0</v>
      </c>
      <c r="F1291" s="1">
        <v>28</v>
      </c>
      <c r="G1291" s="1">
        <f>טבלה1013[[#This Row],[LengthofCycle]]+1</f>
        <v>29</v>
      </c>
      <c r="H1291" s="1" t="str">
        <f>IF(IFERROR(LOOKUP(טבלה1013[[#This Row],[ClientID]],קביעויות[השבוע]),FALSE)=טבלה1013[[#This Row],[ClientID]],1,"")</f>
        <v/>
      </c>
      <c r="I1291" s="1" t="str">
        <f>IF(AND(טבלה1013[[#This Row],[CycleNumber]]&gt;1,OR(B1292="",טבלה1013[[#This Row],[CycleNumber]]&gt;B1290)),IF(OR(AND(טבלה1013[[#This Row],[LengthofCycle]]=28,F1290=28),AND(טבלה1013[[#This Row],[LengthofCycle]]=35,F1290=35)),1,""),"")</f>
        <v/>
      </c>
      <c r="J1291" s="1" t="str">
        <f>IF(AND(טבלה1013[[#This Row],[וסת השבוע]]=1,I1290=1,טבלה1013[[#This Row],[CycleNumber]]&gt;B1290),1,"")</f>
        <v/>
      </c>
      <c r="K1291" s="1" t="str">
        <f>IF(טבלה1013[[#This Row],[CycleNumber]]=1,"",IF(טבלה1013[[#This Row],[וסת השבוע]]=1,0,IF(K1290="","",IF(K1290=0,IF(טבלה1013[[#This Row],[LengthofCycle]]=28,0,1),IF(K1290=1,IF(טבלה1013[[#This Row],[LengthofCycle]]+F1290=28*2,0,2),IF(K1290=2,IF(טבלה1013[[#This Row],[LengthofCycle]]+F1290+F1289=28*3,0,3),""))))))</f>
        <v/>
      </c>
      <c r="L1291" s="1" t="str">
        <f>IF(טבלה1013[[#This Row],[וסת השבוע]]=1,IF(טבלה1013[[#This Row],[וסת השבוע וההפלגה ביחד]]=1,L1290+1,0),IF(AND(טבלה1013[[#This Row],[CycleNumber]]&gt;B1290,טבלה1013[[#This Row],[CycleNumber]]&gt;1),IF(טבלה1013[[#This Row],[וסת השבוע פעיל?]]&lt;&gt;"",L1290+1,""),""))</f>
        <v/>
      </c>
      <c r="M1291" s="1" t="str">
        <f>IF(AND(טבלה1013[[#This Row],[וסת השבוע פעיל?]]&lt;&gt;"",טבלה1013[[#This Row],[CycleNumber]]&lt;B1292,B1292&lt;&gt;"",טבלה1013[[#This Row],[וסת השבוע פעיל?]]&lt;3),IF(K1292=0,IF(AND(טבלה1013[[#This Row],[וסת השבוע פעיל?]]&gt;0,I1292=1),0,1),0),"")</f>
        <v/>
      </c>
      <c r="N1291" s="1" t="str">
        <f t="shared" si="100"/>
        <v/>
      </c>
      <c r="O1291" s="1" t="str">
        <f>IF(AND(טבלה1013[[#This Row],[חיזוי - שבוע]]=1,J1292=1),1,"")</f>
        <v/>
      </c>
      <c r="P1291" s="1" t="str">
        <f>IF(AND(טבלה1013[[#This Row],[חיזוי טוב עם הפלגה?]]=1,טבלה1013[[#This Row],[וסת קבוע אחרון]]&lt;&gt;28,X1290=1),1,"")</f>
        <v/>
      </c>
      <c r="Q1291" s="1" t="str">
        <f>IF(AND(טבלה1013[[#This Row],[וסת השבוע פעיל?]]&lt;3,OR(טבלה1013[[#This Row],[CycleNumber]]&gt;B1292,B1292="")),1,"")</f>
        <v/>
      </c>
      <c r="R1291" s="1" t="str">
        <f>IF(טבלה1013[[#This Row],[האישה קבעה וסת שבוע?]]=1,IF(טבלה1013[[#This Row],[וסת השבוע פעיל?]]&lt;3,1,0),"")</f>
        <v/>
      </c>
      <c r="S12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1" s="1">
        <f t="shared" si="101"/>
        <v>0</v>
      </c>
      <c r="U1291" s="1">
        <f t="shared" si="102"/>
        <v>0</v>
      </c>
      <c r="V1291" s="1">
        <f t="shared" si="103"/>
        <v>0</v>
      </c>
      <c r="W1291" s="1" t="str">
        <f>IF(טבלה1013[[#This Row],[3 הפלגות זהות]]="","",IF(טבלה1013[[#This Row],[3 הפלגות זהות]]=1,טבלה1013[[#This Row],[LengthofCycle]],W1290))</f>
        <v/>
      </c>
      <c r="Y1291" s="1" t="str">
        <f>IF(OR(טבלה1013[[#This Row],[הווסת פעיל?]]=0,טבלה1013[[#This Row],[הווסת פעיל?]]=""),"",SUM(Y1290,טבלה1013[[#This Row],[הווסת פעיל?]]))</f>
        <v/>
      </c>
      <c r="Z1291" s="1" t="str">
        <f>IF(AND(טבלה1013[[#This Row],[כמה מחזורים עד עקירה]]&lt;&gt;"",Y1292=""),טבלה1013[[#This Row],[כמה מחזורים עד עקירה]],"")</f>
        <v/>
      </c>
      <c r="AA1291" s="1" t="str">
        <f>IF(AND(טבלה1013[[#This Row],[הווסת פעיל?]]=1,טבלה1013[[#This Row],[וסת קבוע אחרון]]&lt;&gt;W1290),טבלה1013[[#This Row],[וסת קבוע אחרון]],"")</f>
        <v/>
      </c>
      <c r="AB1291" s="1" t="str">
        <f>IF(AND(טבלה1013[[#This Row],[הווסת פעיל?]]=1,X1290=0,טבלה1013[[#This Row],[וסת קבוע אחרון]]=W1290),טבלה1013[[#This Row],[וסת קבוע אחרון]],"")</f>
        <v/>
      </c>
      <c r="AC1291" s="1" t="str">
        <f>IF(AND(טבלה1013[[#This Row],[הווסת פעיל?]]=1,X1290=0,טבלה1013[[#This Row],[וסת קבוע אחרון]]&lt;&gt;W1290),1,"")</f>
        <v/>
      </c>
      <c r="AD1291" s="1" t="str">
        <f>IF(AND(טבלה1013[[#This Row],[הווסת פעיל?]]&lt;&gt;"",B1292=1),טבלה1013[[#This Row],[CycleNumber]],"")</f>
        <v/>
      </c>
      <c r="AE1291" s="1" t="str">
        <f>IF(AND(טבלה1013[[#This Row],[הווסת פעיל?]]&lt;&gt;"",X1290=""),טבלה1013[[#This Row],[CycleNumber]],"")</f>
        <v/>
      </c>
      <c r="AF1291" s="1" t="str">
        <f>IF(B1292=1,"",IF(טבלה1013[[#This Row],[הווסת פעיל?]]=1,IF(טבלה1013[[#This Row],[וסת קבוע אחרון]]=F1292,1,0),""))</f>
        <v/>
      </c>
      <c r="AG1291" s="1" t="str">
        <f>IF(B1292=1,"",IF(טבלה1013[[#This Row],[הווסת פעיל?]]=1,IF(OR(טבלה1013[[#This Row],[וסת קבוע אחרון]]=F1292,F1292=טבלה1013[[#This Row],[LengthofCycle]]),1,0),""))</f>
        <v/>
      </c>
      <c r="AH1291" s="1" t="str">
        <f>IF(B1292=1,"",IF(טבלה1013[[#This Row],[הווסת פעיל?]]=1,IF(OR(טבלה1013[[#This Row],[וסת קבוע אחרון]]=F1292,F1292=טבלה1013[[#This Row],[LengthofCycle]],AND(טבלה1013[[#This Row],[LengthofCycle]]&lt;&gt;טבלה1013[[#This Row],[וסת קבוע אחרון]],OR(F1292=28,F1292=29))),1,0),""))</f>
        <v/>
      </c>
      <c r="AI1291" s="1" t="str">
        <f>IF(AND(טבלה1013[[#This Row],[הווסת פעיל?]]=1,B1292=1),1,"")</f>
        <v/>
      </c>
      <c r="AJ1291" s="4" t="str">
        <f>IF(AND(טבלה1013[[#This Row],[הווסת פעיל?]]&lt;&gt;1,B1292&lt;&gt;1,B1292&lt;&gt;""),IF(טבלה1013[[#This Row],[LengthofCycle]]=F1292,1,0),"")</f>
        <v/>
      </c>
      <c r="AK1291" s="4" t="str">
        <f>IF(AND(טבלה1013[[#This Row],[הווסת פעיל?]]&lt;&gt;1,B1292&lt;&gt;1,B1292&lt;&gt;""),IF(OR(טבלה1013[[#This Row],[LengthofCycle]]=F1292,F1292=29),1,0),"")</f>
        <v/>
      </c>
      <c r="AL1291" s="4" t="str">
        <f>IF(AND(טבלה1013[[#This Row],[הווסת פעיל?]]&lt;&gt;1,B1292&lt;&gt;1,B1292&lt;&gt;""),IF(OR(טבלה1013[[#This Row],[LengthofCycle]]=F1292,F1292=29,F1292=28),1,0),"")</f>
        <v/>
      </c>
    </row>
    <row r="1292" spans="1:38" x14ac:dyDescent="0.25">
      <c r="A1292" s="1" t="s">
        <v>160</v>
      </c>
      <c r="B1292" s="1">
        <v>1</v>
      </c>
      <c r="C1292" s="1">
        <v>1</v>
      </c>
      <c r="D1292" s="1">
        <v>1</v>
      </c>
      <c r="E1292" s="1">
        <v>0</v>
      </c>
      <c r="F1292" s="1">
        <v>30</v>
      </c>
      <c r="G1292" s="1">
        <f>טבלה1013[[#This Row],[LengthofCycle]]+1</f>
        <v>31</v>
      </c>
      <c r="H1292" s="1" t="str">
        <f>IF(IFERROR(LOOKUP(טבלה1013[[#This Row],[ClientID]],קביעויות[השבוע]),FALSE)=טבלה1013[[#This Row],[ClientID]],1,"")</f>
        <v/>
      </c>
      <c r="I1292" s="1" t="str">
        <f>IF(AND(טבלה1013[[#This Row],[CycleNumber]]&gt;1,OR(B1293="",טבלה1013[[#This Row],[CycleNumber]]&gt;B1291)),IF(OR(AND(טבלה1013[[#This Row],[LengthofCycle]]=28,F1291=28),AND(טבלה1013[[#This Row],[LengthofCycle]]=35,F1291=35)),1,""),"")</f>
        <v/>
      </c>
      <c r="J1292" s="1" t="str">
        <f>IF(AND(טבלה1013[[#This Row],[וסת השבוע]]=1,I1291=1,טבלה1013[[#This Row],[CycleNumber]]&gt;B1291),1,"")</f>
        <v/>
      </c>
      <c r="K1292" s="1" t="str">
        <f>IF(טבלה1013[[#This Row],[CycleNumber]]=1,"",IF(טבלה1013[[#This Row],[וסת השבוע]]=1,0,IF(K1291="","",IF(K1291=0,IF(טבלה1013[[#This Row],[LengthofCycle]]=28,0,1),IF(K1291=1,IF(טבלה1013[[#This Row],[LengthofCycle]]+F1291=28*2,0,2),IF(K1291=2,IF(טבלה1013[[#This Row],[LengthofCycle]]+F1291+F1290=28*3,0,3),""))))))</f>
        <v/>
      </c>
      <c r="L1292" s="1" t="str">
        <f>IF(טבלה1013[[#This Row],[וסת השבוע]]=1,IF(טבלה1013[[#This Row],[וסת השבוע וההפלגה ביחד]]=1,L1291+1,0),IF(AND(טבלה1013[[#This Row],[CycleNumber]]&gt;B1291,טבלה1013[[#This Row],[CycleNumber]]&gt;1),IF(טבלה1013[[#This Row],[וסת השבוע פעיל?]]&lt;&gt;"",L1291+1,""),""))</f>
        <v/>
      </c>
      <c r="M1292" s="1" t="str">
        <f>IF(AND(טבלה1013[[#This Row],[וסת השבוע פעיל?]]&lt;&gt;"",טבלה1013[[#This Row],[CycleNumber]]&lt;B1293,B1293&lt;&gt;"",טבלה1013[[#This Row],[וסת השבוע פעיל?]]&lt;3),IF(K1293=0,IF(AND(טבלה1013[[#This Row],[וסת השבוע פעיל?]]&gt;0,I1293=1),0,1),0),"")</f>
        <v/>
      </c>
      <c r="N1292" s="1" t="str">
        <f t="shared" si="100"/>
        <v/>
      </c>
      <c r="O1292" s="1" t="str">
        <f>IF(AND(טבלה1013[[#This Row],[חיזוי - שבוע]]=1,J1293=1),1,"")</f>
        <v/>
      </c>
      <c r="P1292" s="1" t="str">
        <f>IF(AND(טבלה1013[[#This Row],[חיזוי טוב עם הפלגה?]]=1,טבלה1013[[#This Row],[וסת קבוע אחרון]]&lt;&gt;28,X1291=1),1,"")</f>
        <v/>
      </c>
      <c r="Q1292" s="1" t="str">
        <f>IF(AND(טבלה1013[[#This Row],[וסת השבוע פעיל?]]&lt;3,OR(טבלה1013[[#This Row],[CycleNumber]]&gt;B1293,B1293="")),1,"")</f>
        <v/>
      </c>
      <c r="R1292" s="1" t="str">
        <f>IF(טבלה1013[[#This Row],[האישה קבעה וסת שבוע?]]=1,IF(טבלה1013[[#This Row],[וסת השבוע פעיל?]]&lt;3,1,0),"")</f>
        <v/>
      </c>
      <c r="S12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2" s="1" t="str">
        <f t="shared" si="101"/>
        <v/>
      </c>
      <c r="U1292" s="1" t="str">
        <f t="shared" si="102"/>
        <v/>
      </c>
      <c r="V1292" s="1" t="str">
        <f t="shared" si="103"/>
        <v/>
      </c>
      <c r="W1292" s="1" t="str">
        <f>IF(טבלה1013[[#This Row],[3 הפלגות זהות]]="","",IF(טבלה1013[[#This Row],[3 הפלגות זהות]]=1,טבלה1013[[#This Row],[LengthofCycle]],W1291))</f>
        <v/>
      </c>
      <c r="Y1292" s="1" t="str">
        <f>IF(OR(טבלה1013[[#This Row],[הווסת פעיל?]]=0,טבלה1013[[#This Row],[הווסת פעיל?]]=""),"",SUM(Y1291,טבלה1013[[#This Row],[הווסת פעיל?]]))</f>
        <v/>
      </c>
      <c r="Z1292" s="1" t="str">
        <f>IF(AND(טבלה1013[[#This Row],[כמה מחזורים עד עקירה]]&lt;&gt;"",Y1293=""),טבלה1013[[#This Row],[כמה מחזורים עד עקירה]],"")</f>
        <v/>
      </c>
      <c r="AA1292" s="1" t="str">
        <f>IF(AND(טבלה1013[[#This Row],[הווסת פעיל?]]=1,טבלה1013[[#This Row],[וסת קבוע אחרון]]&lt;&gt;W1291),טבלה1013[[#This Row],[וסת קבוע אחרון]],"")</f>
        <v/>
      </c>
      <c r="AB1292" s="1" t="str">
        <f>IF(AND(טבלה1013[[#This Row],[הווסת פעיל?]]=1,X1291=0,טבלה1013[[#This Row],[וסת קבוע אחרון]]=W1291),טבלה1013[[#This Row],[וסת קבוע אחרון]],"")</f>
        <v/>
      </c>
      <c r="AC1292" s="1" t="str">
        <f>IF(AND(טבלה1013[[#This Row],[הווסת פעיל?]]=1,X1291=0,טבלה1013[[#This Row],[וסת קבוע אחרון]]&lt;&gt;W1291),1,"")</f>
        <v/>
      </c>
      <c r="AD1292" s="1" t="str">
        <f>IF(AND(טבלה1013[[#This Row],[הווסת פעיל?]]&lt;&gt;"",B1293=1),טבלה1013[[#This Row],[CycleNumber]],"")</f>
        <v/>
      </c>
      <c r="AE1292" s="1" t="str">
        <f>IF(AND(טבלה1013[[#This Row],[הווסת פעיל?]]&lt;&gt;"",X1291=""),טבלה1013[[#This Row],[CycleNumber]],"")</f>
        <v/>
      </c>
      <c r="AF1292" s="1" t="str">
        <f>IF(B1293=1,"",IF(טבלה1013[[#This Row],[הווסת פעיל?]]=1,IF(טבלה1013[[#This Row],[וסת קבוע אחרון]]=F1293,1,0),""))</f>
        <v/>
      </c>
      <c r="AG1292" s="1" t="str">
        <f>IF(B1293=1,"",IF(טבלה1013[[#This Row],[הווסת פעיל?]]=1,IF(OR(טבלה1013[[#This Row],[וסת קבוע אחרון]]=F1293,F1293=טבלה1013[[#This Row],[LengthofCycle]]),1,0),""))</f>
        <v/>
      </c>
      <c r="AH1292" s="1" t="str">
        <f>IF(B1293=1,"",IF(טבלה1013[[#This Row],[הווסת פעיל?]]=1,IF(OR(טבלה1013[[#This Row],[וסת קבוע אחרון]]=F1293,F1293=טבלה1013[[#This Row],[LengthofCycle]],AND(טבלה1013[[#This Row],[LengthofCycle]]&lt;&gt;טבלה1013[[#This Row],[וסת קבוע אחרון]],OR(F1293=28,F1293=29))),1,0),""))</f>
        <v/>
      </c>
      <c r="AI1292" s="1" t="str">
        <f>IF(AND(טבלה1013[[#This Row],[הווסת פעיל?]]=1,B1293=1),1,"")</f>
        <v/>
      </c>
      <c r="AJ1292" s="4">
        <f>IF(AND(טבלה1013[[#This Row],[הווסת פעיל?]]&lt;&gt;1,B1293&lt;&gt;1,B1293&lt;&gt;""),IF(טבלה1013[[#This Row],[LengthofCycle]]=F1293,1,0),"")</f>
        <v>0</v>
      </c>
      <c r="AK1292" s="4">
        <f>IF(AND(טבלה1013[[#This Row],[הווסת פעיל?]]&lt;&gt;1,B1293&lt;&gt;1,B1293&lt;&gt;""),IF(OR(טבלה1013[[#This Row],[LengthofCycle]]=F1293,F1293=29),1,0),"")</f>
        <v>0</v>
      </c>
      <c r="AL1292" s="4">
        <f>IF(AND(טבלה1013[[#This Row],[הווסת פעיל?]]&lt;&gt;1,B1293&lt;&gt;1,B1293&lt;&gt;""),IF(OR(טבלה1013[[#This Row],[LengthofCycle]]=F1293,F1293=29,F1293=28),1,0),"")</f>
        <v>0</v>
      </c>
    </row>
    <row r="1293" spans="1:38" x14ac:dyDescent="0.25">
      <c r="A1293" s="1" t="s">
        <v>160</v>
      </c>
      <c r="B1293" s="1">
        <v>2</v>
      </c>
      <c r="C1293" s="1">
        <v>1</v>
      </c>
      <c r="D1293" s="1">
        <v>1</v>
      </c>
      <c r="E1293" s="1">
        <v>0</v>
      </c>
      <c r="F1293" s="1">
        <v>27</v>
      </c>
      <c r="G1293" s="1">
        <f>טבלה1013[[#This Row],[LengthofCycle]]+1</f>
        <v>28</v>
      </c>
      <c r="H1293" s="1" t="str">
        <f>IF(IFERROR(LOOKUP(טבלה1013[[#This Row],[ClientID]],קביעויות[השבוע]),FALSE)=טבלה1013[[#This Row],[ClientID]],1,"")</f>
        <v/>
      </c>
      <c r="I1293" s="1" t="str">
        <f>IF(AND(טבלה1013[[#This Row],[CycleNumber]]&gt;1,OR(B1294="",טבלה1013[[#This Row],[CycleNumber]]&gt;B1292)),IF(OR(AND(טבלה1013[[#This Row],[LengthofCycle]]=28,F1292=28),AND(טבלה1013[[#This Row],[LengthofCycle]]=35,F1292=35)),1,""),"")</f>
        <v/>
      </c>
      <c r="J1293" s="1" t="str">
        <f>IF(AND(טבלה1013[[#This Row],[וסת השבוע]]=1,I1292=1,טבלה1013[[#This Row],[CycleNumber]]&gt;B1292),1,"")</f>
        <v/>
      </c>
      <c r="K1293" s="1" t="str">
        <f>IF(טבלה1013[[#This Row],[CycleNumber]]=1,"",IF(טבלה1013[[#This Row],[וסת השבוע]]=1,0,IF(K1292="","",IF(K1292=0,IF(טבלה1013[[#This Row],[LengthofCycle]]=28,0,1),IF(K1292=1,IF(טבלה1013[[#This Row],[LengthofCycle]]+F1292=28*2,0,2),IF(K1292=2,IF(טבלה1013[[#This Row],[LengthofCycle]]+F1292+F1291=28*3,0,3),""))))))</f>
        <v/>
      </c>
      <c r="L1293" s="1" t="str">
        <f>IF(טבלה1013[[#This Row],[וסת השבוע]]=1,IF(טבלה1013[[#This Row],[וסת השבוע וההפלגה ביחד]]=1,L1292+1,0),IF(AND(טבלה1013[[#This Row],[CycleNumber]]&gt;B1292,טבלה1013[[#This Row],[CycleNumber]]&gt;1),IF(טבלה1013[[#This Row],[וסת השבוע פעיל?]]&lt;&gt;"",L1292+1,""),""))</f>
        <v/>
      </c>
      <c r="M1293" s="1" t="str">
        <f>IF(AND(טבלה1013[[#This Row],[וסת השבוע פעיל?]]&lt;&gt;"",טבלה1013[[#This Row],[CycleNumber]]&lt;B1294,B1294&lt;&gt;"",טבלה1013[[#This Row],[וסת השבוע פעיל?]]&lt;3),IF(K1294=0,IF(AND(טבלה1013[[#This Row],[וסת השבוע פעיל?]]&gt;0,I1294=1),0,1),0),"")</f>
        <v/>
      </c>
      <c r="N1293" s="1" t="str">
        <f t="shared" ref="N1293:N1356" si="104">IF(M1292&lt;&gt;"",IF(K1292=0,28+1,IF(K1292=1,2*28-F1292+1,IF(K1292=2,3*28-F1292-F1291+1,""))),"")</f>
        <v/>
      </c>
      <c r="O1293" s="1" t="str">
        <f>IF(AND(טבלה1013[[#This Row],[חיזוי - שבוע]]=1,J1294=1),1,"")</f>
        <v/>
      </c>
      <c r="P1293" s="1" t="str">
        <f>IF(AND(טבלה1013[[#This Row],[חיזוי טוב עם הפלגה?]]=1,טבלה1013[[#This Row],[וסת קבוע אחרון]]&lt;&gt;28,X1292=1),1,"")</f>
        <v/>
      </c>
      <c r="Q1293" s="1" t="str">
        <f>IF(AND(טבלה1013[[#This Row],[וסת השבוע פעיל?]]&lt;3,OR(טבלה1013[[#This Row],[CycleNumber]]&gt;B1294,B1294="")),1,"")</f>
        <v/>
      </c>
      <c r="R1293" s="1" t="str">
        <f>IF(טבלה1013[[#This Row],[האישה קבעה וסת שבוע?]]=1,IF(טבלה1013[[#This Row],[וסת השבוע פעיל?]]&lt;3,1,0),"")</f>
        <v/>
      </c>
      <c r="S12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3" s="1" t="str">
        <f t="shared" si="101"/>
        <v/>
      </c>
      <c r="U1293" s="1" t="str">
        <f t="shared" si="102"/>
        <v/>
      </c>
      <c r="V1293" s="1" t="str">
        <f t="shared" si="103"/>
        <v/>
      </c>
      <c r="W1293" s="1" t="str">
        <f>IF(טבלה1013[[#This Row],[3 הפלגות זהות]]="","",IF(טבלה1013[[#This Row],[3 הפלגות זהות]]=1,טבלה1013[[#This Row],[LengthofCycle]],W1292))</f>
        <v/>
      </c>
      <c r="Y1293" s="1" t="str">
        <f>IF(OR(טבלה1013[[#This Row],[הווסת פעיל?]]=0,טבלה1013[[#This Row],[הווסת פעיל?]]=""),"",SUM(Y1292,טבלה1013[[#This Row],[הווסת פעיל?]]))</f>
        <v/>
      </c>
      <c r="Z1293" s="1" t="str">
        <f>IF(AND(טבלה1013[[#This Row],[כמה מחזורים עד עקירה]]&lt;&gt;"",Y1294=""),טבלה1013[[#This Row],[כמה מחזורים עד עקירה]],"")</f>
        <v/>
      </c>
      <c r="AA1293" s="1" t="str">
        <f>IF(AND(טבלה1013[[#This Row],[הווסת פעיל?]]=1,טבלה1013[[#This Row],[וסת קבוע אחרון]]&lt;&gt;W1292),טבלה1013[[#This Row],[וסת קבוע אחרון]],"")</f>
        <v/>
      </c>
      <c r="AB1293" s="1" t="str">
        <f>IF(AND(טבלה1013[[#This Row],[הווסת פעיל?]]=1,X1292=0,טבלה1013[[#This Row],[וסת קבוע אחרון]]=W1292),טבלה1013[[#This Row],[וסת קבוע אחרון]],"")</f>
        <v/>
      </c>
      <c r="AC1293" s="1" t="str">
        <f>IF(AND(טבלה1013[[#This Row],[הווסת פעיל?]]=1,X1292=0,טבלה1013[[#This Row],[וסת קבוע אחרון]]&lt;&gt;W1292),1,"")</f>
        <v/>
      </c>
      <c r="AD1293" s="1" t="str">
        <f>IF(AND(טבלה1013[[#This Row],[הווסת פעיל?]]&lt;&gt;"",B1294=1),טבלה1013[[#This Row],[CycleNumber]],"")</f>
        <v/>
      </c>
      <c r="AE1293" s="1" t="str">
        <f>IF(AND(טבלה1013[[#This Row],[הווסת פעיל?]]&lt;&gt;"",X1292=""),טבלה1013[[#This Row],[CycleNumber]],"")</f>
        <v/>
      </c>
      <c r="AF1293" s="1" t="str">
        <f>IF(B1294=1,"",IF(טבלה1013[[#This Row],[הווסת פעיל?]]=1,IF(טבלה1013[[#This Row],[וסת קבוע אחרון]]=F1294,1,0),""))</f>
        <v/>
      </c>
      <c r="AG1293" s="1" t="str">
        <f>IF(B1294=1,"",IF(טבלה1013[[#This Row],[הווסת פעיל?]]=1,IF(OR(טבלה1013[[#This Row],[וסת קבוע אחרון]]=F1294,F1294=טבלה1013[[#This Row],[LengthofCycle]]),1,0),""))</f>
        <v/>
      </c>
      <c r="AH1293" s="1" t="str">
        <f>IF(B1294=1,"",IF(טבלה1013[[#This Row],[הווסת פעיל?]]=1,IF(OR(טבלה1013[[#This Row],[וסת קבוע אחרון]]=F1294,F1294=טבלה1013[[#This Row],[LengthofCycle]],AND(טבלה1013[[#This Row],[LengthofCycle]]&lt;&gt;טבלה1013[[#This Row],[וסת קבוע אחרון]],OR(F1294=28,F1294=29))),1,0),""))</f>
        <v/>
      </c>
      <c r="AI1293" s="1" t="str">
        <f>IF(AND(טבלה1013[[#This Row],[הווסת פעיל?]]=1,B1294=1),1,"")</f>
        <v/>
      </c>
      <c r="AJ1293" s="4">
        <f>IF(AND(טבלה1013[[#This Row],[הווסת פעיל?]]&lt;&gt;1,B1294&lt;&gt;1,B1294&lt;&gt;""),IF(טבלה1013[[#This Row],[LengthofCycle]]=F1294,1,0),"")</f>
        <v>0</v>
      </c>
      <c r="AK1293" s="4">
        <f>IF(AND(טבלה1013[[#This Row],[הווסת פעיל?]]&lt;&gt;1,B1294&lt;&gt;1,B1294&lt;&gt;""),IF(OR(טבלה1013[[#This Row],[LengthofCycle]]=F1294,F1294=29),1,0),"")</f>
        <v>1</v>
      </c>
      <c r="AL1293" s="4">
        <f>IF(AND(טבלה1013[[#This Row],[הווסת פעיל?]]&lt;&gt;1,B1294&lt;&gt;1,B1294&lt;&gt;""),IF(OR(טבלה1013[[#This Row],[LengthofCycle]]=F1294,F1294=29,F1294=28),1,0),"")</f>
        <v>1</v>
      </c>
    </row>
    <row r="1294" spans="1:38" x14ac:dyDescent="0.25">
      <c r="A1294" s="1" t="s">
        <v>160</v>
      </c>
      <c r="B1294" s="1">
        <v>3</v>
      </c>
      <c r="C1294" s="1">
        <v>1</v>
      </c>
      <c r="D1294" s="1">
        <v>1</v>
      </c>
      <c r="E1294" s="1">
        <v>0</v>
      </c>
      <c r="F1294" s="1">
        <v>29</v>
      </c>
      <c r="G1294" s="1">
        <f>טבלה1013[[#This Row],[LengthofCycle]]+1</f>
        <v>30</v>
      </c>
      <c r="H1294" s="1" t="str">
        <f>IF(IFERROR(LOOKUP(טבלה1013[[#This Row],[ClientID]],קביעויות[השבוע]),FALSE)=טבלה1013[[#This Row],[ClientID]],1,"")</f>
        <v/>
      </c>
      <c r="I1294" s="1" t="str">
        <f>IF(AND(טבלה1013[[#This Row],[CycleNumber]]&gt;1,OR(B1295="",טבלה1013[[#This Row],[CycleNumber]]&gt;B1293)),IF(OR(AND(טבלה1013[[#This Row],[LengthofCycle]]=28,F1293=28),AND(טבלה1013[[#This Row],[LengthofCycle]]=35,F1293=35)),1,""),"")</f>
        <v/>
      </c>
      <c r="J1294" s="1" t="str">
        <f>IF(AND(טבלה1013[[#This Row],[וסת השבוע]]=1,I1293=1,טבלה1013[[#This Row],[CycleNumber]]&gt;B1293),1,"")</f>
        <v/>
      </c>
      <c r="K1294" s="1" t="str">
        <f>IF(טבלה1013[[#This Row],[CycleNumber]]=1,"",IF(טבלה1013[[#This Row],[וסת השבוע]]=1,0,IF(K1293="","",IF(K1293=0,IF(טבלה1013[[#This Row],[LengthofCycle]]=28,0,1),IF(K1293=1,IF(טבלה1013[[#This Row],[LengthofCycle]]+F1293=28*2,0,2),IF(K1293=2,IF(טבלה1013[[#This Row],[LengthofCycle]]+F1293+F1292=28*3,0,3),""))))))</f>
        <v/>
      </c>
      <c r="L1294" s="1" t="str">
        <f>IF(טבלה1013[[#This Row],[וסת השבוע]]=1,IF(טבלה1013[[#This Row],[וסת השבוע וההפלגה ביחד]]=1,L1293+1,0),IF(AND(טבלה1013[[#This Row],[CycleNumber]]&gt;B1293,טבלה1013[[#This Row],[CycleNumber]]&gt;1),IF(טבלה1013[[#This Row],[וסת השבוע פעיל?]]&lt;&gt;"",L1293+1,""),""))</f>
        <v/>
      </c>
      <c r="M1294" s="1" t="str">
        <f>IF(AND(טבלה1013[[#This Row],[וסת השבוע פעיל?]]&lt;&gt;"",טבלה1013[[#This Row],[CycleNumber]]&lt;B1295,B1295&lt;&gt;"",טבלה1013[[#This Row],[וסת השבוע פעיל?]]&lt;3),IF(K1295=0,IF(AND(טבלה1013[[#This Row],[וסת השבוע פעיל?]]&gt;0,I1295=1),0,1),0),"")</f>
        <v/>
      </c>
      <c r="N1294" s="1" t="str">
        <f t="shared" si="104"/>
        <v/>
      </c>
      <c r="O1294" s="1" t="str">
        <f>IF(AND(טבלה1013[[#This Row],[חיזוי - שבוע]]=1,J1295=1),1,"")</f>
        <v/>
      </c>
      <c r="P1294" s="1" t="str">
        <f>IF(AND(טבלה1013[[#This Row],[חיזוי טוב עם הפלגה?]]=1,טבלה1013[[#This Row],[וסת קבוע אחרון]]&lt;&gt;28,X1293=1),1,"")</f>
        <v/>
      </c>
      <c r="Q1294" s="1" t="str">
        <f>IF(AND(טבלה1013[[#This Row],[וסת השבוע פעיל?]]&lt;3,OR(טבלה1013[[#This Row],[CycleNumber]]&gt;B1295,B1295="")),1,"")</f>
        <v/>
      </c>
      <c r="R1294" s="1" t="str">
        <f>IF(טבלה1013[[#This Row],[האישה קבעה וסת שבוע?]]=1,IF(טבלה1013[[#This Row],[וסת השבוע פעיל?]]&lt;3,1,0),"")</f>
        <v/>
      </c>
      <c r="S12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4" s="1">
        <f t="shared" si="101"/>
        <v>0</v>
      </c>
      <c r="U1294" s="1" t="str">
        <f t="shared" si="102"/>
        <v/>
      </c>
      <c r="V1294" s="1" t="str">
        <f t="shared" si="103"/>
        <v/>
      </c>
      <c r="W1294" s="1" t="str">
        <f>IF(טבלה1013[[#This Row],[3 הפלגות זהות]]="","",IF(טבלה1013[[#This Row],[3 הפלגות זהות]]=1,טבלה1013[[#This Row],[LengthofCycle]],W1293))</f>
        <v/>
      </c>
      <c r="Y1294" s="1" t="str">
        <f>IF(OR(טבלה1013[[#This Row],[הווסת פעיל?]]=0,טבלה1013[[#This Row],[הווסת פעיל?]]=""),"",SUM(Y1293,טבלה1013[[#This Row],[הווסת פעיל?]]))</f>
        <v/>
      </c>
      <c r="Z1294" s="1" t="str">
        <f>IF(AND(טבלה1013[[#This Row],[כמה מחזורים עד עקירה]]&lt;&gt;"",Y1295=""),טבלה1013[[#This Row],[כמה מחזורים עד עקירה]],"")</f>
        <v/>
      </c>
      <c r="AA1294" s="1" t="str">
        <f>IF(AND(טבלה1013[[#This Row],[הווסת פעיל?]]=1,טבלה1013[[#This Row],[וסת קבוע אחרון]]&lt;&gt;W1293),טבלה1013[[#This Row],[וסת קבוע אחרון]],"")</f>
        <v/>
      </c>
      <c r="AB1294" s="1" t="str">
        <f>IF(AND(טבלה1013[[#This Row],[הווסת פעיל?]]=1,X1293=0,טבלה1013[[#This Row],[וסת קבוע אחרון]]=W1293),טבלה1013[[#This Row],[וסת קבוע אחרון]],"")</f>
        <v/>
      </c>
      <c r="AC1294" s="1" t="str">
        <f>IF(AND(טבלה1013[[#This Row],[הווסת פעיל?]]=1,X1293=0,טבלה1013[[#This Row],[וסת קבוע אחרון]]&lt;&gt;W1293),1,"")</f>
        <v/>
      </c>
      <c r="AD1294" s="1" t="str">
        <f>IF(AND(טבלה1013[[#This Row],[הווסת פעיל?]]&lt;&gt;"",B1295=1),טבלה1013[[#This Row],[CycleNumber]],"")</f>
        <v/>
      </c>
      <c r="AE1294" s="1" t="str">
        <f>IF(AND(טבלה1013[[#This Row],[הווסת פעיל?]]&lt;&gt;"",X1293=""),טבלה1013[[#This Row],[CycleNumber]],"")</f>
        <v/>
      </c>
      <c r="AF1294" s="1" t="str">
        <f>IF(B1295=1,"",IF(טבלה1013[[#This Row],[הווסת פעיל?]]=1,IF(טבלה1013[[#This Row],[וסת קבוע אחרון]]=F1295,1,0),""))</f>
        <v/>
      </c>
      <c r="AG1294" s="1" t="str">
        <f>IF(B1295=1,"",IF(טבלה1013[[#This Row],[הווסת פעיל?]]=1,IF(OR(טבלה1013[[#This Row],[וסת קבוע אחרון]]=F1295,F1295=טבלה1013[[#This Row],[LengthofCycle]]),1,0),""))</f>
        <v/>
      </c>
      <c r="AH1294" s="1" t="str">
        <f>IF(B1295=1,"",IF(טבלה1013[[#This Row],[הווסת פעיל?]]=1,IF(OR(טבלה1013[[#This Row],[וסת קבוע אחרון]]=F1295,F1295=טבלה1013[[#This Row],[LengthofCycle]],AND(טבלה1013[[#This Row],[LengthofCycle]]&lt;&gt;טבלה1013[[#This Row],[וסת קבוע אחרון]],OR(F1295=28,F1295=29))),1,0),""))</f>
        <v/>
      </c>
      <c r="AI1294" s="1" t="str">
        <f>IF(AND(טבלה1013[[#This Row],[הווסת פעיל?]]=1,B1295=1),1,"")</f>
        <v/>
      </c>
      <c r="AJ1294" s="4">
        <f>IF(AND(טבלה1013[[#This Row],[הווסת פעיל?]]&lt;&gt;1,B1295&lt;&gt;1,B1295&lt;&gt;""),IF(טבלה1013[[#This Row],[LengthofCycle]]=F1295,1,0),"")</f>
        <v>0</v>
      </c>
      <c r="AK1294" s="4">
        <f>IF(AND(טבלה1013[[#This Row],[הווסת פעיל?]]&lt;&gt;1,B1295&lt;&gt;1,B1295&lt;&gt;""),IF(OR(טבלה1013[[#This Row],[LengthofCycle]]=F1295,F1295=29),1,0),"")</f>
        <v>0</v>
      </c>
      <c r="AL1294" s="4">
        <f>IF(AND(טבלה1013[[#This Row],[הווסת פעיל?]]&lt;&gt;1,B1295&lt;&gt;1,B1295&lt;&gt;""),IF(OR(טבלה1013[[#This Row],[LengthofCycle]]=F1295,F1295=29,F1295=28),1,0),"")</f>
        <v>0</v>
      </c>
    </row>
    <row r="1295" spans="1:38" x14ac:dyDescent="0.25">
      <c r="A1295" s="1" t="s">
        <v>160</v>
      </c>
      <c r="B1295" s="1">
        <v>4</v>
      </c>
      <c r="C1295" s="1">
        <v>1</v>
      </c>
      <c r="D1295" s="1">
        <v>1</v>
      </c>
      <c r="E1295" s="1">
        <v>0</v>
      </c>
      <c r="F1295" s="1">
        <v>32</v>
      </c>
      <c r="G1295" s="1">
        <f>טבלה1013[[#This Row],[LengthofCycle]]+1</f>
        <v>33</v>
      </c>
      <c r="H1295" s="1" t="str">
        <f>IF(IFERROR(LOOKUP(טבלה1013[[#This Row],[ClientID]],קביעויות[השבוע]),FALSE)=טבלה1013[[#This Row],[ClientID]],1,"")</f>
        <v/>
      </c>
      <c r="I1295" s="1" t="str">
        <f>IF(AND(טבלה1013[[#This Row],[CycleNumber]]&gt;1,OR(B1296="",טבלה1013[[#This Row],[CycleNumber]]&gt;B1294)),IF(OR(AND(טבלה1013[[#This Row],[LengthofCycle]]=28,F1294=28),AND(טבלה1013[[#This Row],[LengthofCycle]]=35,F1294=35)),1,""),"")</f>
        <v/>
      </c>
      <c r="J1295" s="1" t="str">
        <f>IF(AND(טבלה1013[[#This Row],[וסת השבוע]]=1,I1294=1,טבלה1013[[#This Row],[CycleNumber]]&gt;B1294),1,"")</f>
        <v/>
      </c>
      <c r="K1295" s="1" t="str">
        <f>IF(טבלה1013[[#This Row],[CycleNumber]]=1,"",IF(טבלה1013[[#This Row],[וסת השבוע]]=1,0,IF(K1294="","",IF(K1294=0,IF(טבלה1013[[#This Row],[LengthofCycle]]=28,0,1),IF(K1294=1,IF(טבלה1013[[#This Row],[LengthofCycle]]+F1294=28*2,0,2),IF(K1294=2,IF(טבלה1013[[#This Row],[LengthofCycle]]+F1294+F1293=28*3,0,3),""))))))</f>
        <v/>
      </c>
      <c r="L1295" s="1" t="str">
        <f>IF(טבלה1013[[#This Row],[וסת השבוע]]=1,IF(טבלה1013[[#This Row],[וסת השבוע וההפלגה ביחד]]=1,L1294+1,0),IF(AND(טבלה1013[[#This Row],[CycleNumber]]&gt;B1294,טבלה1013[[#This Row],[CycleNumber]]&gt;1),IF(טבלה1013[[#This Row],[וסת השבוע פעיל?]]&lt;&gt;"",L1294+1,""),""))</f>
        <v/>
      </c>
      <c r="M1295" s="1" t="str">
        <f>IF(AND(טבלה1013[[#This Row],[וסת השבוע פעיל?]]&lt;&gt;"",טבלה1013[[#This Row],[CycleNumber]]&lt;B1296,B1296&lt;&gt;"",טבלה1013[[#This Row],[וסת השבוע פעיל?]]&lt;3),IF(K1296=0,IF(AND(טבלה1013[[#This Row],[וסת השבוע פעיל?]]&gt;0,I1296=1),0,1),0),"")</f>
        <v/>
      </c>
      <c r="N1295" s="1" t="str">
        <f t="shared" si="104"/>
        <v/>
      </c>
      <c r="O1295" s="1" t="str">
        <f>IF(AND(טבלה1013[[#This Row],[חיזוי - שבוע]]=1,J1296=1),1,"")</f>
        <v/>
      </c>
      <c r="P1295" s="1" t="str">
        <f>IF(AND(טבלה1013[[#This Row],[חיזוי טוב עם הפלגה?]]=1,טבלה1013[[#This Row],[וסת קבוע אחרון]]&lt;&gt;28,X1294=1),1,"")</f>
        <v/>
      </c>
      <c r="Q1295" s="1" t="str">
        <f>IF(AND(טבלה1013[[#This Row],[וסת השבוע פעיל?]]&lt;3,OR(טבלה1013[[#This Row],[CycleNumber]]&gt;B1296,B1296="")),1,"")</f>
        <v/>
      </c>
      <c r="R1295" s="1" t="str">
        <f>IF(טבלה1013[[#This Row],[האישה קבעה וסת שבוע?]]=1,IF(טבלה1013[[#This Row],[וסת השבוע פעיל?]]&lt;3,1,0),"")</f>
        <v/>
      </c>
      <c r="S12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5" s="1">
        <f t="shared" si="101"/>
        <v>0</v>
      </c>
      <c r="U1295" s="1">
        <f t="shared" si="102"/>
        <v>0</v>
      </c>
      <c r="V1295" s="1" t="str">
        <f t="shared" si="103"/>
        <v/>
      </c>
      <c r="W1295" s="1" t="str">
        <f>IF(טבלה1013[[#This Row],[3 הפלגות זהות]]="","",IF(טבלה1013[[#This Row],[3 הפלגות זהות]]=1,טבלה1013[[#This Row],[LengthofCycle]],W1294))</f>
        <v/>
      </c>
      <c r="Y1295" s="1" t="str">
        <f>IF(OR(טבלה1013[[#This Row],[הווסת פעיל?]]=0,טבלה1013[[#This Row],[הווסת פעיל?]]=""),"",SUM(Y1294,טבלה1013[[#This Row],[הווסת פעיל?]]))</f>
        <v/>
      </c>
      <c r="Z1295" s="1" t="str">
        <f>IF(AND(טבלה1013[[#This Row],[כמה מחזורים עד עקירה]]&lt;&gt;"",Y1296=""),טבלה1013[[#This Row],[כמה מחזורים עד עקירה]],"")</f>
        <v/>
      </c>
      <c r="AA1295" s="1" t="str">
        <f>IF(AND(טבלה1013[[#This Row],[הווסת פעיל?]]=1,טבלה1013[[#This Row],[וסת קבוע אחרון]]&lt;&gt;W1294),טבלה1013[[#This Row],[וסת קבוע אחרון]],"")</f>
        <v/>
      </c>
      <c r="AB1295" s="1" t="str">
        <f>IF(AND(טבלה1013[[#This Row],[הווסת פעיל?]]=1,X1294=0,טבלה1013[[#This Row],[וסת קבוע אחרון]]=W1294),טבלה1013[[#This Row],[וסת קבוע אחרון]],"")</f>
        <v/>
      </c>
      <c r="AC1295" s="1" t="str">
        <f>IF(AND(טבלה1013[[#This Row],[הווסת פעיל?]]=1,X1294=0,טבלה1013[[#This Row],[וסת קבוע אחרון]]&lt;&gt;W1294),1,"")</f>
        <v/>
      </c>
      <c r="AD1295" s="1" t="str">
        <f>IF(AND(טבלה1013[[#This Row],[הווסת פעיל?]]&lt;&gt;"",B1296=1),טבלה1013[[#This Row],[CycleNumber]],"")</f>
        <v/>
      </c>
      <c r="AE1295" s="1" t="str">
        <f>IF(AND(טבלה1013[[#This Row],[הווסת פעיל?]]&lt;&gt;"",X1294=""),טבלה1013[[#This Row],[CycleNumber]],"")</f>
        <v/>
      </c>
      <c r="AF1295" s="1" t="str">
        <f>IF(B1296=1,"",IF(טבלה1013[[#This Row],[הווסת פעיל?]]=1,IF(טבלה1013[[#This Row],[וסת קבוע אחרון]]=F1296,1,0),""))</f>
        <v/>
      </c>
      <c r="AG1295" s="1" t="str">
        <f>IF(B1296=1,"",IF(טבלה1013[[#This Row],[הווסת פעיל?]]=1,IF(OR(טבלה1013[[#This Row],[וסת קבוע אחרון]]=F1296,F1296=טבלה1013[[#This Row],[LengthofCycle]]),1,0),""))</f>
        <v/>
      </c>
      <c r="AH1295" s="1" t="str">
        <f>IF(B1296=1,"",IF(טבלה1013[[#This Row],[הווסת פעיל?]]=1,IF(OR(טבלה1013[[#This Row],[וסת קבוע אחרון]]=F1296,F1296=טבלה1013[[#This Row],[LengthofCycle]],AND(טבלה1013[[#This Row],[LengthofCycle]]&lt;&gt;טבלה1013[[#This Row],[וסת קבוע אחרון]],OR(F1296=28,F1296=29))),1,0),""))</f>
        <v/>
      </c>
      <c r="AI1295" s="1" t="str">
        <f>IF(AND(טבלה1013[[#This Row],[הווסת פעיל?]]=1,B1296=1),1,"")</f>
        <v/>
      </c>
      <c r="AJ1295" s="4">
        <f>IF(AND(טבלה1013[[#This Row],[הווסת פעיל?]]&lt;&gt;1,B1296&lt;&gt;1,B1296&lt;&gt;""),IF(טבלה1013[[#This Row],[LengthofCycle]]=F1296,1,0),"")</f>
        <v>0</v>
      </c>
      <c r="AK1295" s="4">
        <f>IF(AND(טבלה1013[[#This Row],[הווסת פעיל?]]&lt;&gt;1,B1296&lt;&gt;1,B1296&lt;&gt;""),IF(OR(טבלה1013[[#This Row],[LengthofCycle]]=F1296,F1296=29),1,0),"")</f>
        <v>0</v>
      </c>
      <c r="AL1295" s="4">
        <f>IF(AND(טבלה1013[[#This Row],[הווסת פעיל?]]&lt;&gt;1,B1296&lt;&gt;1,B1296&lt;&gt;""),IF(OR(טבלה1013[[#This Row],[LengthofCycle]]=F1296,F1296=29,F1296=28),1,0),"")</f>
        <v>1</v>
      </c>
    </row>
    <row r="1296" spans="1:38" x14ac:dyDescent="0.25">
      <c r="A1296" s="1" t="s">
        <v>160</v>
      </c>
      <c r="B1296" s="1">
        <v>5</v>
      </c>
      <c r="C1296" s="1">
        <v>1</v>
      </c>
      <c r="D1296" s="1">
        <v>1</v>
      </c>
      <c r="E1296" s="1">
        <v>0</v>
      </c>
      <c r="F1296" s="1">
        <v>28</v>
      </c>
      <c r="G1296" s="1">
        <f>טבלה1013[[#This Row],[LengthofCycle]]+1</f>
        <v>29</v>
      </c>
      <c r="H1296" s="1" t="str">
        <f>IF(IFERROR(LOOKUP(טבלה1013[[#This Row],[ClientID]],קביעויות[השבוע]),FALSE)=טבלה1013[[#This Row],[ClientID]],1,"")</f>
        <v/>
      </c>
      <c r="I1296" s="1" t="str">
        <f>IF(AND(טבלה1013[[#This Row],[CycleNumber]]&gt;1,OR(B1297="",טבלה1013[[#This Row],[CycleNumber]]&gt;B1295)),IF(OR(AND(טבלה1013[[#This Row],[LengthofCycle]]=28,F1295=28),AND(טבלה1013[[#This Row],[LengthofCycle]]=35,F1295=35)),1,""),"")</f>
        <v/>
      </c>
      <c r="J1296" s="1" t="str">
        <f>IF(AND(טבלה1013[[#This Row],[וסת השבוע]]=1,I1295=1,טבלה1013[[#This Row],[CycleNumber]]&gt;B1295),1,"")</f>
        <v/>
      </c>
      <c r="K1296" s="1" t="str">
        <f>IF(טבלה1013[[#This Row],[CycleNumber]]=1,"",IF(טבלה1013[[#This Row],[וסת השבוע]]=1,0,IF(K1295="","",IF(K1295=0,IF(טבלה1013[[#This Row],[LengthofCycle]]=28,0,1),IF(K1295=1,IF(טבלה1013[[#This Row],[LengthofCycle]]+F1295=28*2,0,2),IF(K1295=2,IF(טבלה1013[[#This Row],[LengthofCycle]]+F1295+F1294=28*3,0,3),""))))))</f>
        <v/>
      </c>
      <c r="L1296" s="1" t="str">
        <f>IF(טבלה1013[[#This Row],[וסת השבוע]]=1,IF(טבלה1013[[#This Row],[וסת השבוע וההפלגה ביחד]]=1,L1295+1,0),IF(AND(טבלה1013[[#This Row],[CycleNumber]]&gt;B1295,טבלה1013[[#This Row],[CycleNumber]]&gt;1),IF(טבלה1013[[#This Row],[וסת השבוע פעיל?]]&lt;&gt;"",L1295+1,""),""))</f>
        <v/>
      </c>
      <c r="M1296" s="1" t="str">
        <f>IF(AND(טבלה1013[[#This Row],[וסת השבוע פעיל?]]&lt;&gt;"",טבלה1013[[#This Row],[CycleNumber]]&lt;B1297,B1297&lt;&gt;"",טבלה1013[[#This Row],[וסת השבוע פעיל?]]&lt;3),IF(K1297=0,IF(AND(טבלה1013[[#This Row],[וסת השבוע פעיל?]]&gt;0,I1297=1),0,1),0),"")</f>
        <v/>
      </c>
      <c r="N1296" s="1" t="str">
        <f t="shared" si="104"/>
        <v/>
      </c>
      <c r="O1296" s="1" t="str">
        <f>IF(AND(טבלה1013[[#This Row],[חיזוי - שבוע]]=1,J1297=1),1,"")</f>
        <v/>
      </c>
      <c r="P1296" s="1" t="str">
        <f>IF(AND(טבלה1013[[#This Row],[חיזוי טוב עם הפלגה?]]=1,טבלה1013[[#This Row],[וסת קבוע אחרון]]&lt;&gt;28,X1295=1),1,"")</f>
        <v/>
      </c>
      <c r="Q1296" s="1" t="str">
        <f>IF(AND(טבלה1013[[#This Row],[וסת השבוע פעיל?]]&lt;3,OR(טבלה1013[[#This Row],[CycleNumber]]&gt;B1297,B1297="")),1,"")</f>
        <v/>
      </c>
      <c r="R1296" s="1" t="str">
        <f>IF(טבלה1013[[#This Row],[האישה קבעה וסת שבוע?]]=1,IF(טבלה1013[[#This Row],[וסת השבוע פעיל?]]&lt;3,1,0),"")</f>
        <v/>
      </c>
      <c r="S12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6" s="1">
        <f t="shared" si="101"/>
        <v>0</v>
      </c>
      <c r="U1296" s="1">
        <f t="shared" si="102"/>
        <v>0</v>
      </c>
      <c r="V1296" s="1">
        <f t="shared" si="103"/>
        <v>0</v>
      </c>
      <c r="W1296" s="1" t="str">
        <f>IF(טבלה1013[[#This Row],[3 הפלגות זהות]]="","",IF(טבלה1013[[#This Row],[3 הפלגות זהות]]=1,טבלה1013[[#This Row],[LengthofCycle]],W1295))</f>
        <v/>
      </c>
      <c r="Y1296" s="1" t="str">
        <f>IF(OR(טבלה1013[[#This Row],[הווסת פעיל?]]=0,טבלה1013[[#This Row],[הווסת פעיל?]]=""),"",SUM(Y1295,טבלה1013[[#This Row],[הווסת פעיל?]]))</f>
        <v/>
      </c>
      <c r="Z1296" s="1" t="str">
        <f>IF(AND(טבלה1013[[#This Row],[כמה מחזורים עד עקירה]]&lt;&gt;"",Y1297=""),טבלה1013[[#This Row],[כמה מחזורים עד עקירה]],"")</f>
        <v/>
      </c>
      <c r="AA1296" s="1" t="str">
        <f>IF(AND(טבלה1013[[#This Row],[הווסת פעיל?]]=1,טבלה1013[[#This Row],[וסת קבוע אחרון]]&lt;&gt;W1295),טבלה1013[[#This Row],[וסת קבוע אחרון]],"")</f>
        <v/>
      </c>
      <c r="AB1296" s="1" t="str">
        <f>IF(AND(טבלה1013[[#This Row],[הווסת פעיל?]]=1,X1295=0,טבלה1013[[#This Row],[וסת קבוע אחרון]]=W1295),טבלה1013[[#This Row],[וסת קבוע אחרון]],"")</f>
        <v/>
      </c>
      <c r="AC1296" s="1" t="str">
        <f>IF(AND(טבלה1013[[#This Row],[הווסת פעיל?]]=1,X1295=0,טבלה1013[[#This Row],[וסת קבוע אחרון]]&lt;&gt;W1295),1,"")</f>
        <v/>
      </c>
      <c r="AD1296" s="1" t="str">
        <f>IF(AND(טבלה1013[[#This Row],[הווסת פעיל?]]&lt;&gt;"",B1297=1),טבלה1013[[#This Row],[CycleNumber]],"")</f>
        <v/>
      </c>
      <c r="AE1296" s="1" t="str">
        <f>IF(AND(טבלה1013[[#This Row],[הווסת פעיל?]]&lt;&gt;"",X1295=""),טבלה1013[[#This Row],[CycleNumber]],"")</f>
        <v/>
      </c>
      <c r="AF1296" s="1" t="str">
        <f>IF(B1297=1,"",IF(טבלה1013[[#This Row],[הווסת פעיל?]]=1,IF(טבלה1013[[#This Row],[וסת קבוע אחרון]]=F1297,1,0),""))</f>
        <v/>
      </c>
      <c r="AG1296" s="1" t="str">
        <f>IF(B1297=1,"",IF(טבלה1013[[#This Row],[הווסת פעיל?]]=1,IF(OR(טבלה1013[[#This Row],[וסת קבוע אחרון]]=F1297,F1297=טבלה1013[[#This Row],[LengthofCycle]]),1,0),""))</f>
        <v/>
      </c>
      <c r="AH1296" s="1" t="str">
        <f>IF(B1297=1,"",IF(טבלה1013[[#This Row],[הווסת פעיל?]]=1,IF(OR(טבלה1013[[#This Row],[וסת קבוע אחרון]]=F1297,F1297=טבלה1013[[#This Row],[LengthofCycle]],AND(טבלה1013[[#This Row],[LengthofCycle]]&lt;&gt;טבלה1013[[#This Row],[וסת קבוע אחרון]],OR(F1297=28,F1297=29))),1,0),""))</f>
        <v/>
      </c>
      <c r="AI1296" s="1" t="str">
        <f>IF(AND(טבלה1013[[#This Row],[הווסת פעיל?]]=1,B1297=1),1,"")</f>
        <v/>
      </c>
      <c r="AJ1296" s="4">
        <f>IF(AND(טבלה1013[[#This Row],[הווסת פעיל?]]&lt;&gt;1,B1297&lt;&gt;1,B1297&lt;&gt;""),IF(טבלה1013[[#This Row],[LengthofCycle]]=F1297,1,0),"")</f>
        <v>0</v>
      </c>
      <c r="AK1296" s="4">
        <f>IF(AND(טבלה1013[[#This Row],[הווסת פעיל?]]&lt;&gt;1,B1297&lt;&gt;1,B1297&lt;&gt;""),IF(OR(טבלה1013[[#This Row],[LengthofCycle]]=F1297,F1297=29),1,0),"")</f>
        <v>0</v>
      </c>
      <c r="AL1296" s="4">
        <f>IF(AND(טבלה1013[[#This Row],[הווסת פעיל?]]&lt;&gt;1,B1297&lt;&gt;1,B1297&lt;&gt;""),IF(OR(טבלה1013[[#This Row],[LengthofCycle]]=F1297,F1297=29,F1297=28),1,0),"")</f>
        <v>0</v>
      </c>
    </row>
    <row r="1297" spans="1:38" x14ac:dyDescent="0.25">
      <c r="A1297" s="1" t="s">
        <v>160</v>
      </c>
      <c r="B1297" s="1">
        <v>6</v>
      </c>
      <c r="C1297" s="1">
        <v>1</v>
      </c>
      <c r="D1297" s="1">
        <v>1</v>
      </c>
      <c r="E1297" s="1">
        <v>0</v>
      </c>
      <c r="F1297" s="1">
        <v>26</v>
      </c>
      <c r="G1297" s="1">
        <f>טבלה1013[[#This Row],[LengthofCycle]]+1</f>
        <v>27</v>
      </c>
      <c r="H1297" s="1" t="str">
        <f>IF(IFERROR(LOOKUP(טבלה1013[[#This Row],[ClientID]],קביעויות[השבוע]),FALSE)=טבלה1013[[#This Row],[ClientID]],1,"")</f>
        <v/>
      </c>
      <c r="I1297" s="1" t="str">
        <f>IF(AND(טבלה1013[[#This Row],[CycleNumber]]&gt;1,OR(B1298="",טבלה1013[[#This Row],[CycleNumber]]&gt;B1296)),IF(OR(AND(טבלה1013[[#This Row],[LengthofCycle]]=28,F1296=28),AND(טבלה1013[[#This Row],[LengthofCycle]]=35,F1296=35)),1,""),"")</f>
        <v/>
      </c>
      <c r="J1297" s="1" t="str">
        <f>IF(AND(טבלה1013[[#This Row],[וסת השבוע]]=1,I1296=1,טבלה1013[[#This Row],[CycleNumber]]&gt;B1296),1,"")</f>
        <v/>
      </c>
      <c r="K1297" s="1" t="str">
        <f>IF(טבלה1013[[#This Row],[CycleNumber]]=1,"",IF(טבלה1013[[#This Row],[וסת השבוע]]=1,0,IF(K1296="","",IF(K1296=0,IF(טבלה1013[[#This Row],[LengthofCycle]]=28,0,1),IF(K1296=1,IF(טבלה1013[[#This Row],[LengthofCycle]]+F1296=28*2,0,2),IF(K1296=2,IF(טבלה1013[[#This Row],[LengthofCycle]]+F1296+F1295=28*3,0,3),""))))))</f>
        <v/>
      </c>
      <c r="L1297" s="1" t="str">
        <f>IF(טבלה1013[[#This Row],[וסת השבוע]]=1,IF(טבלה1013[[#This Row],[וסת השבוע וההפלגה ביחד]]=1,L1296+1,0),IF(AND(טבלה1013[[#This Row],[CycleNumber]]&gt;B1296,טבלה1013[[#This Row],[CycleNumber]]&gt;1),IF(טבלה1013[[#This Row],[וסת השבוע פעיל?]]&lt;&gt;"",L1296+1,""),""))</f>
        <v/>
      </c>
      <c r="M1297" s="1" t="str">
        <f>IF(AND(טבלה1013[[#This Row],[וסת השבוע פעיל?]]&lt;&gt;"",טבלה1013[[#This Row],[CycleNumber]]&lt;B1298,B1298&lt;&gt;"",טבלה1013[[#This Row],[וסת השבוע פעיל?]]&lt;3),IF(K1298=0,IF(AND(טבלה1013[[#This Row],[וסת השבוע פעיל?]]&gt;0,I1298=1),0,1),0),"")</f>
        <v/>
      </c>
      <c r="N1297" s="1" t="str">
        <f t="shared" si="104"/>
        <v/>
      </c>
      <c r="O1297" s="1" t="str">
        <f>IF(AND(טבלה1013[[#This Row],[חיזוי - שבוע]]=1,J1298=1),1,"")</f>
        <v/>
      </c>
      <c r="P1297" s="1" t="str">
        <f>IF(AND(טבלה1013[[#This Row],[חיזוי טוב עם הפלגה?]]=1,טבלה1013[[#This Row],[וסת קבוע אחרון]]&lt;&gt;28,X1296=1),1,"")</f>
        <v/>
      </c>
      <c r="Q1297" s="1" t="str">
        <f>IF(AND(טבלה1013[[#This Row],[וסת השבוע פעיל?]]&lt;3,OR(טבלה1013[[#This Row],[CycleNumber]]&gt;B1298,B1298="")),1,"")</f>
        <v/>
      </c>
      <c r="R1297" s="1" t="str">
        <f>IF(טבלה1013[[#This Row],[האישה קבעה וסת שבוע?]]=1,IF(טבלה1013[[#This Row],[וסת השבוע פעיל?]]&lt;3,1,0),"")</f>
        <v/>
      </c>
      <c r="S12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7" s="1">
        <f t="shared" si="101"/>
        <v>0</v>
      </c>
      <c r="U1297" s="1">
        <f t="shared" si="102"/>
        <v>0</v>
      </c>
      <c r="V1297" s="1">
        <f t="shared" si="103"/>
        <v>0</v>
      </c>
      <c r="W1297" s="1" t="str">
        <f>IF(טבלה1013[[#This Row],[3 הפלגות זהות]]="","",IF(טבלה1013[[#This Row],[3 הפלגות זהות]]=1,טבלה1013[[#This Row],[LengthofCycle]],W1296))</f>
        <v/>
      </c>
      <c r="Y1297" s="1" t="str">
        <f>IF(OR(טבלה1013[[#This Row],[הווסת פעיל?]]=0,טבלה1013[[#This Row],[הווסת פעיל?]]=""),"",SUM(Y1296,טבלה1013[[#This Row],[הווסת פעיל?]]))</f>
        <v/>
      </c>
      <c r="Z1297" s="1" t="str">
        <f>IF(AND(טבלה1013[[#This Row],[כמה מחזורים עד עקירה]]&lt;&gt;"",Y1298=""),טבלה1013[[#This Row],[כמה מחזורים עד עקירה]],"")</f>
        <v/>
      </c>
      <c r="AA1297" s="1" t="str">
        <f>IF(AND(טבלה1013[[#This Row],[הווסת פעיל?]]=1,טבלה1013[[#This Row],[וסת קבוע אחרון]]&lt;&gt;W1296),טבלה1013[[#This Row],[וסת קבוע אחרון]],"")</f>
        <v/>
      </c>
      <c r="AB1297" s="1" t="str">
        <f>IF(AND(טבלה1013[[#This Row],[הווסת פעיל?]]=1,X1296=0,טבלה1013[[#This Row],[וסת קבוע אחרון]]=W1296),טבלה1013[[#This Row],[וסת קבוע אחרון]],"")</f>
        <v/>
      </c>
      <c r="AC1297" s="1" t="str">
        <f>IF(AND(טבלה1013[[#This Row],[הווסת פעיל?]]=1,X1296=0,טבלה1013[[#This Row],[וסת קבוע אחרון]]&lt;&gt;W1296),1,"")</f>
        <v/>
      </c>
      <c r="AD1297" s="1" t="str">
        <f>IF(AND(טבלה1013[[#This Row],[הווסת פעיל?]]&lt;&gt;"",B1298=1),טבלה1013[[#This Row],[CycleNumber]],"")</f>
        <v/>
      </c>
      <c r="AE1297" s="1" t="str">
        <f>IF(AND(טבלה1013[[#This Row],[הווסת פעיל?]]&lt;&gt;"",X1296=""),טבלה1013[[#This Row],[CycleNumber]],"")</f>
        <v/>
      </c>
      <c r="AF1297" s="1" t="str">
        <f>IF(B1298=1,"",IF(טבלה1013[[#This Row],[הווסת פעיל?]]=1,IF(טבלה1013[[#This Row],[וסת קבוע אחרון]]=F1298,1,0),""))</f>
        <v/>
      </c>
      <c r="AG1297" s="1" t="str">
        <f>IF(B1298=1,"",IF(טבלה1013[[#This Row],[הווסת פעיל?]]=1,IF(OR(טבלה1013[[#This Row],[וסת קבוע אחרון]]=F1298,F1298=טבלה1013[[#This Row],[LengthofCycle]]),1,0),""))</f>
        <v/>
      </c>
      <c r="AH1297" s="1" t="str">
        <f>IF(B1298=1,"",IF(טבלה1013[[#This Row],[הווסת פעיל?]]=1,IF(OR(טבלה1013[[#This Row],[וסת קבוע אחרון]]=F1298,F1298=טבלה1013[[#This Row],[LengthofCycle]],AND(טבלה1013[[#This Row],[LengthofCycle]]&lt;&gt;טבלה1013[[#This Row],[וסת קבוע אחרון]],OR(F1298=28,F1298=29))),1,0),""))</f>
        <v/>
      </c>
      <c r="AI1297" s="1" t="str">
        <f>IF(AND(טבלה1013[[#This Row],[הווסת פעיל?]]=1,B1298=1),1,"")</f>
        <v/>
      </c>
      <c r="AJ1297" s="4">
        <f>IF(AND(טבלה1013[[#This Row],[הווסת פעיל?]]&lt;&gt;1,B1298&lt;&gt;1,B1298&lt;&gt;""),IF(טבלה1013[[#This Row],[LengthofCycle]]=F1298,1,0),"")</f>
        <v>0</v>
      </c>
      <c r="AK1297" s="4">
        <f>IF(AND(טבלה1013[[#This Row],[הווסת פעיל?]]&lt;&gt;1,B1298&lt;&gt;1,B1298&lt;&gt;""),IF(OR(טבלה1013[[#This Row],[LengthofCycle]]=F1298,F1298=29),1,0),"")</f>
        <v>0</v>
      </c>
      <c r="AL1297" s="4">
        <f>IF(AND(טבלה1013[[#This Row],[הווסת פעיל?]]&lt;&gt;1,B1298&lt;&gt;1,B1298&lt;&gt;""),IF(OR(טבלה1013[[#This Row],[LengthofCycle]]=F1298,F1298=29,F1298=28),1,0),"")</f>
        <v>0</v>
      </c>
    </row>
    <row r="1298" spans="1:38" x14ac:dyDescent="0.25">
      <c r="A1298" s="1" t="s">
        <v>160</v>
      </c>
      <c r="B1298" s="1">
        <v>7</v>
      </c>
      <c r="C1298" s="1">
        <v>1</v>
      </c>
      <c r="D1298" s="1">
        <v>1</v>
      </c>
      <c r="E1298" s="1">
        <v>0</v>
      </c>
      <c r="F1298" s="1">
        <v>31</v>
      </c>
      <c r="G1298" s="1">
        <f>טבלה1013[[#This Row],[LengthofCycle]]+1</f>
        <v>32</v>
      </c>
      <c r="H1298" s="1" t="str">
        <f>IF(IFERROR(LOOKUP(טבלה1013[[#This Row],[ClientID]],קביעויות[השבוע]),FALSE)=טבלה1013[[#This Row],[ClientID]],1,"")</f>
        <v/>
      </c>
      <c r="I1298" s="1" t="str">
        <f>IF(AND(טבלה1013[[#This Row],[CycleNumber]]&gt;1,OR(B1299="",טבלה1013[[#This Row],[CycleNumber]]&gt;B1297)),IF(OR(AND(טבלה1013[[#This Row],[LengthofCycle]]=28,F1297=28),AND(טבלה1013[[#This Row],[LengthofCycle]]=35,F1297=35)),1,""),"")</f>
        <v/>
      </c>
      <c r="J1298" s="1" t="str">
        <f>IF(AND(טבלה1013[[#This Row],[וסת השבוע]]=1,I1297=1,טבלה1013[[#This Row],[CycleNumber]]&gt;B1297),1,"")</f>
        <v/>
      </c>
      <c r="K1298" s="1" t="str">
        <f>IF(טבלה1013[[#This Row],[CycleNumber]]=1,"",IF(טבלה1013[[#This Row],[וסת השבוע]]=1,0,IF(K1297="","",IF(K1297=0,IF(טבלה1013[[#This Row],[LengthofCycle]]=28,0,1),IF(K1297=1,IF(טבלה1013[[#This Row],[LengthofCycle]]+F1297=28*2,0,2),IF(K1297=2,IF(טבלה1013[[#This Row],[LengthofCycle]]+F1297+F1296=28*3,0,3),""))))))</f>
        <v/>
      </c>
      <c r="L1298" s="1" t="str">
        <f>IF(טבלה1013[[#This Row],[וסת השבוע]]=1,IF(טבלה1013[[#This Row],[וסת השבוע וההפלגה ביחד]]=1,L1297+1,0),IF(AND(טבלה1013[[#This Row],[CycleNumber]]&gt;B1297,טבלה1013[[#This Row],[CycleNumber]]&gt;1),IF(טבלה1013[[#This Row],[וסת השבוע פעיל?]]&lt;&gt;"",L1297+1,""),""))</f>
        <v/>
      </c>
      <c r="M1298" s="1" t="str">
        <f>IF(AND(טבלה1013[[#This Row],[וסת השבוע פעיל?]]&lt;&gt;"",טבלה1013[[#This Row],[CycleNumber]]&lt;B1299,B1299&lt;&gt;"",טבלה1013[[#This Row],[וסת השבוע פעיל?]]&lt;3),IF(K1299=0,IF(AND(טבלה1013[[#This Row],[וסת השבוע פעיל?]]&gt;0,I1299=1),0,1),0),"")</f>
        <v/>
      </c>
      <c r="N1298" s="1" t="str">
        <f t="shared" si="104"/>
        <v/>
      </c>
      <c r="O1298" s="1" t="str">
        <f>IF(AND(טבלה1013[[#This Row],[חיזוי - שבוע]]=1,J1299=1),1,"")</f>
        <v/>
      </c>
      <c r="P1298" s="1" t="str">
        <f>IF(AND(טבלה1013[[#This Row],[חיזוי טוב עם הפלגה?]]=1,טבלה1013[[#This Row],[וסת קבוע אחרון]]&lt;&gt;28,X1297=1),1,"")</f>
        <v/>
      </c>
      <c r="Q1298" s="1" t="str">
        <f>IF(AND(טבלה1013[[#This Row],[וסת השבוע פעיל?]]&lt;3,OR(טבלה1013[[#This Row],[CycleNumber]]&gt;B1299,B1299="")),1,"")</f>
        <v/>
      </c>
      <c r="R1298" s="1" t="str">
        <f>IF(טבלה1013[[#This Row],[האישה קבעה וסת שבוע?]]=1,IF(טבלה1013[[#This Row],[וסת השבוע פעיל?]]&lt;3,1,0),"")</f>
        <v/>
      </c>
      <c r="S12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8" s="1">
        <f t="shared" si="101"/>
        <v>0</v>
      </c>
      <c r="U1298" s="1">
        <f t="shared" si="102"/>
        <v>0</v>
      </c>
      <c r="V1298" s="1">
        <f t="shared" si="103"/>
        <v>0</v>
      </c>
      <c r="W1298" s="1" t="str">
        <f>IF(טבלה1013[[#This Row],[3 הפלגות זהות]]="","",IF(טבלה1013[[#This Row],[3 הפלגות זהות]]=1,טבלה1013[[#This Row],[LengthofCycle]],W1297))</f>
        <v/>
      </c>
      <c r="Y1298" s="1" t="str">
        <f>IF(OR(טבלה1013[[#This Row],[הווסת פעיל?]]=0,טבלה1013[[#This Row],[הווסת פעיל?]]=""),"",SUM(Y1297,טבלה1013[[#This Row],[הווסת פעיל?]]))</f>
        <v/>
      </c>
      <c r="Z1298" s="1" t="str">
        <f>IF(AND(טבלה1013[[#This Row],[כמה מחזורים עד עקירה]]&lt;&gt;"",Y1299=""),טבלה1013[[#This Row],[כמה מחזורים עד עקירה]],"")</f>
        <v/>
      </c>
      <c r="AA1298" s="1" t="str">
        <f>IF(AND(טבלה1013[[#This Row],[הווסת פעיל?]]=1,טבלה1013[[#This Row],[וסת קבוע אחרון]]&lt;&gt;W1297),טבלה1013[[#This Row],[וסת קבוע אחרון]],"")</f>
        <v/>
      </c>
      <c r="AB1298" s="1" t="str">
        <f>IF(AND(טבלה1013[[#This Row],[הווסת פעיל?]]=1,X1297=0,טבלה1013[[#This Row],[וסת קבוע אחרון]]=W1297),טבלה1013[[#This Row],[וסת קבוע אחרון]],"")</f>
        <v/>
      </c>
      <c r="AC1298" s="1" t="str">
        <f>IF(AND(טבלה1013[[#This Row],[הווסת פעיל?]]=1,X1297=0,טבלה1013[[#This Row],[וסת קבוע אחרון]]&lt;&gt;W1297),1,"")</f>
        <v/>
      </c>
      <c r="AD1298" s="1" t="str">
        <f>IF(AND(טבלה1013[[#This Row],[הווסת פעיל?]]&lt;&gt;"",B1299=1),טבלה1013[[#This Row],[CycleNumber]],"")</f>
        <v/>
      </c>
      <c r="AE1298" s="1" t="str">
        <f>IF(AND(טבלה1013[[#This Row],[הווסת פעיל?]]&lt;&gt;"",X1297=""),טבלה1013[[#This Row],[CycleNumber]],"")</f>
        <v/>
      </c>
      <c r="AF1298" s="1" t="str">
        <f>IF(B1299=1,"",IF(טבלה1013[[#This Row],[הווסת פעיל?]]=1,IF(טבלה1013[[#This Row],[וסת קבוע אחרון]]=F1299,1,0),""))</f>
        <v/>
      </c>
      <c r="AG1298" s="1" t="str">
        <f>IF(B1299=1,"",IF(טבלה1013[[#This Row],[הווסת פעיל?]]=1,IF(OR(טבלה1013[[#This Row],[וסת קבוע אחרון]]=F1299,F1299=טבלה1013[[#This Row],[LengthofCycle]]),1,0),""))</f>
        <v/>
      </c>
      <c r="AH1298" s="1" t="str">
        <f>IF(B1299=1,"",IF(טבלה1013[[#This Row],[הווסת פעיל?]]=1,IF(OR(טבלה1013[[#This Row],[וסת קבוע אחרון]]=F1299,F1299=טבלה1013[[#This Row],[LengthofCycle]],AND(טבלה1013[[#This Row],[LengthofCycle]]&lt;&gt;טבלה1013[[#This Row],[וסת קבוע אחרון]],OR(F1299=28,F1299=29))),1,0),""))</f>
        <v/>
      </c>
      <c r="AI1298" s="1" t="str">
        <f>IF(AND(טבלה1013[[#This Row],[הווסת פעיל?]]=1,B1299=1),1,"")</f>
        <v/>
      </c>
      <c r="AJ1298" s="4">
        <f>IF(AND(טבלה1013[[#This Row],[הווסת פעיל?]]&lt;&gt;1,B1299&lt;&gt;1,B1299&lt;&gt;""),IF(טבלה1013[[#This Row],[LengthofCycle]]=F1299,1,0),"")</f>
        <v>0</v>
      </c>
      <c r="AK1298" s="4">
        <f>IF(AND(טבלה1013[[#This Row],[הווסת פעיל?]]&lt;&gt;1,B1299&lt;&gt;1,B1299&lt;&gt;""),IF(OR(טבלה1013[[#This Row],[LengthofCycle]]=F1299,F1299=29),1,0),"")</f>
        <v>1</v>
      </c>
      <c r="AL1298" s="4">
        <f>IF(AND(טבלה1013[[#This Row],[הווסת פעיל?]]&lt;&gt;1,B1299&lt;&gt;1,B1299&lt;&gt;""),IF(OR(טבלה1013[[#This Row],[LengthofCycle]]=F1299,F1299=29,F1299=28),1,0),"")</f>
        <v>1</v>
      </c>
    </row>
    <row r="1299" spans="1:38" x14ac:dyDescent="0.25">
      <c r="A1299" s="1" t="s">
        <v>160</v>
      </c>
      <c r="B1299" s="1">
        <v>8</v>
      </c>
      <c r="C1299" s="1">
        <v>1</v>
      </c>
      <c r="D1299" s="1">
        <v>0</v>
      </c>
      <c r="E1299" s="1">
        <v>0</v>
      </c>
      <c r="F1299" s="1">
        <v>29</v>
      </c>
      <c r="G1299" s="1">
        <f>טבלה1013[[#This Row],[LengthofCycle]]+1</f>
        <v>30</v>
      </c>
      <c r="H1299" s="1" t="str">
        <f>IF(IFERROR(LOOKUP(טבלה1013[[#This Row],[ClientID]],קביעויות[השבוע]),FALSE)=טבלה1013[[#This Row],[ClientID]],1,"")</f>
        <v/>
      </c>
      <c r="I1299" s="1" t="str">
        <f>IF(AND(טבלה1013[[#This Row],[CycleNumber]]&gt;1,OR(B1300="",טבלה1013[[#This Row],[CycleNumber]]&gt;B1298)),IF(OR(AND(טבלה1013[[#This Row],[LengthofCycle]]=28,F1298=28),AND(טבלה1013[[#This Row],[LengthofCycle]]=35,F1298=35)),1,""),"")</f>
        <v/>
      </c>
      <c r="J1299" s="1" t="str">
        <f>IF(AND(טבלה1013[[#This Row],[וסת השבוע]]=1,I1298=1,טבלה1013[[#This Row],[CycleNumber]]&gt;B1298),1,"")</f>
        <v/>
      </c>
      <c r="K1299" s="1" t="str">
        <f>IF(טבלה1013[[#This Row],[CycleNumber]]=1,"",IF(טבלה1013[[#This Row],[וסת השבוע]]=1,0,IF(K1298="","",IF(K1298=0,IF(טבלה1013[[#This Row],[LengthofCycle]]=28,0,1),IF(K1298=1,IF(טבלה1013[[#This Row],[LengthofCycle]]+F1298=28*2,0,2),IF(K1298=2,IF(טבלה1013[[#This Row],[LengthofCycle]]+F1298+F1297=28*3,0,3),""))))))</f>
        <v/>
      </c>
      <c r="L1299" s="1" t="str">
        <f>IF(טבלה1013[[#This Row],[וסת השבוע]]=1,IF(טבלה1013[[#This Row],[וסת השבוע וההפלגה ביחד]]=1,L1298+1,0),IF(AND(טבלה1013[[#This Row],[CycleNumber]]&gt;B1298,טבלה1013[[#This Row],[CycleNumber]]&gt;1),IF(טבלה1013[[#This Row],[וסת השבוע פעיל?]]&lt;&gt;"",L1298+1,""),""))</f>
        <v/>
      </c>
      <c r="M1299" s="1" t="str">
        <f>IF(AND(טבלה1013[[#This Row],[וסת השבוע פעיל?]]&lt;&gt;"",טבלה1013[[#This Row],[CycleNumber]]&lt;B1300,B1300&lt;&gt;"",טבלה1013[[#This Row],[וסת השבוע פעיל?]]&lt;3),IF(K1300=0,IF(AND(טבלה1013[[#This Row],[וסת השבוע פעיל?]]&gt;0,I1300=1),0,1),0),"")</f>
        <v/>
      </c>
      <c r="N1299" s="1" t="str">
        <f t="shared" si="104"/>
        <v/>
      </c>
      <c r="O1299" s="1" t="str">
        <f>IF(AND(טבלה1013[[#This Row],[חיזוי - שבוע]]=1,J1300=1),1,"")</f>
        <v/>
      </c>
      <c r="P1299" s="1" t="str">
        <f>IF(AND(טבלה1013[[#This Row],[חיזוי טוב עם הפלגה?]]=1,טבלה1013[[#This Row],[וסת קבוע אחרון]]&lt;&gt;28,X1298=1),1,"")</f>
        <v/>
      </c>
      <c r="Q1299" s="1" t="str">
        <f>IF(AND(טבלה1013[[#This Row],[וסת השבוע פעיל?]]&lt;3,OR(טבלה1013[[#This Row],[CycleNumber]]&gt;B1300,B1300="")),1,"")</f>
        <v/>
      </c>
      <c r="R1299" s="1" t="str">
        <f>IF(טבלה1013[[#This Row],[האישה קבעה וסת שבוע?]]=1,IF(טבלה1013[[#This Row],[וסת השבוע פעיל?]]&lt;3,1,0),"")</f>
        <v/>
      </c>
      <c r="S12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299" s="1">
        <f t="shared" si="101"/>
        <v>0</v>
      </c>
      <c r="U1299" s="1">
        <f t="shared" si="102"/>
        <v>0</v>
      </c>
      <c r="V1299" s="1">
        <f t="shared" si="103"/>
        <v>0</v>
      </c>
      <c r="W1299" s="1" t="str">
        <f>IF(טבלה1013[[#This Row],[3 הפלגות זהות]]="","",IF(טבלה1013[[#This Row],[3 הפלגות זהות]]=1,טבלה1013[[#This Row],[LengthofCycle]],W1298))</f>
        <v/>
      </c>
      <c r="Y1299" s="1" t="str">
        <f>IF(OR(טבלה1013[[#This Row],[הווסת פעיל?]]=0,טבלה1013[[#This Row],[הווסת פעיל?]]=""),"",SUM(Y1298,טבלה1013[[#This Row],[הווסת פעיל?]]))</f>
        <v/>
      </c>
      <c r="Z1299" s="1" t="str">
        <f>IF(AND(טבלה1013[[#This Row],[כמה מחזורים עד עקירה]]&lt;&gt;"",Y1300=""),טבלה1013[[#This Row],[כמה מחזורים עד עקירה]],"")</f>
        <v/>
      </c>
      <c r="AA1299" s="1" t="str">
        <f>IF(AND(טבלה1013[[#This Row],[הווסת פעיל?]]=1,טבלה1013[[#This Row],[וסת קבוע אחרון]]&lt;&gt;W1298),טבלה1013[[#This Row],[וסת קבוע אחרון]],"")</f>
        <v/>
      </c>
      <c r="AB1299" s="1" t="str">
        <f>IF(AND(טבלה1013[[#This Row],[הווסת פעיל?]]=1,X1298=0,טבלה1013[[#This Row],[וסת קבוע אחרון]]=W1298),טבלה1013[[#This Row],[וסת קבוע אחרון]],"")</f>
        <v/>
      </c>
      <c r="AC1299" s="1" t="str">
        <f>IF(AND(טבלה1013[[#This Row],[הווסת פעיל?]]=1,X1298=0,טבלה1013[[#This Row],[וסת קבוע אחרון]]&lt;&gt;W1298),1,"")</f>
        <v/>
      </c>
      <c r="AD1299" s="1" t="str">
        <f>IF(AND(טבלה1013[[#This Row],[הווסת פעיל?]]&lt;&gt;"",B1300=1),טבלה1013[[#This Row],[CycleNumber]],"")</f>
        <v/>
      </c>
      <c r="AE1299" s="1" t="str">
        <f>IF(AND(טבלה1013[[#This Row],[הווסת פעיל?]]&lt;&gt;"",X1298=""),טבלה1013[[#This Row],[CycleNumber]],"")</f>
        <v/>
      </c>
      <c r="AF1299" s="1" t="str">
        <f>IF(B1300=1,"",IF(טבלה1013[[#This Row],[הווסת פעיל?]]=1,IF(טבלה1013[[#This Row],[וסת קבוע אחרון]]=F1300,1,0),""))</f>
        <v/>
      </c>
      <c r="AG1299" s="1" t="str">
        <f>IF(B1300=1,"",IF(טבלה1013[[#This Row],[הווסת פעיל?]]=1,IF(OR(טבלה1013[[#This Row],[וסת קבוע אחרון]]=F1300,F1300=טבלה1013[[#This Row],[LengthofCycle]]),1,0),""))</f>
        <v/>
      </c>
      <c r="AH1299" s="1" t="str">
        <f>IF(B1300=1,"",IF(טבלה1013[[#This Row],[הווסת פעיל?]]=1,IF(OR(טבלה1013[[#This Row],[וסת קבוע אחרון]]=F1300,F1300=טבלה1013[[#This Row],[LengthofCycle]],AND(טבלה1013[[#This Row],[LengthofCycle]]&lt;&gt;טבלה1013[[#This Row],[וסת קבוע אחרון]],OR(F1300=28,F1300=29))),1,0),""))</f>
        <v/>
      </c>
      <c r="AI1299" s="1" t="str">
        <f>IF(AND(טבלה1013[[#This Row],[הווסת פעיל?]]=1,B1300=1),1,"")</f>
        <v/>
      </c>
      <c r="AJ1299" s="4">
        <f>IF(AND(טבלה1013[[#This Row],[הווסת פעיל?]]&lt;&gt;1,B1300&lt;&gt;1,B1300&lt;&gt;""),IF(טבלה1013[[#This Row],[LengthofCycle]]=F1300,1,0),"")</f>
        <v>0</v>
      </c>
      <c r="AK1299" s="4">
        <f>IF(AND(טבלה1013[[#This Row],[הווסת פעיל?]]&lt;&gt;1,B1300&lt;&gt;1,B1300&lt;&gt;""),IF(OR(טבלה1013[[#This Row],[LengthofCycle]]=F1300,F1300=29),1,0),"")</f>
        <v>0</v>
      </c>
      <c r="AL1299" s="4">
        <f>IF(AND(טבלה1013[[#This Row],[הווסת פעיל?]]&lt;&gt;1,B1300&lt;&gt;1,B1300&lt;&gt;""),IF(OR(טבלה1013[[#This Row],[LengthofCycle]]=F1300,F1300=29,F1300=28),1,0),"")</f>
        <v>0</v>
      </c>
    </row>
    <row r="1300" spans="1:38" x14ac:dyDescent="0.25">
      <c r="A1300" s="1" t="s">
        <v>160</v>
      </c>
      <c r="B1300" s="1">
        <v>9</v>
      </c>
      <c r="C1300" s="1">
        <v>1</v>
      </c>
      <c r="D1300" s="1">
        <v>1</v>
      </c>
      <c r="E1300" s="1">
        <v>0</v>
      </c>
      <c r="F1300" s="1">
        <v>25</v>
      </c>
      <c r="G1300" s="1">
        <f>טבלה1013[[#This Row],[LengthofCycle]]+1</f>
        <v>26</v>
      </c>
      <c r="H1300" s="1" t="str">
        <f>IF(IFERROR(LOOKUP(טבלה1013[[#This Row],[ClientID]],קביעויות[השבוע]),FALSE)=טבלה1013[[#This Row],[ClientID]],1,"")</f>
        <v/>
      </c>
      <c r="I1300" s="1" t="str">
        <f>IF(AND(טבלה1013[[#This Row],[CycleNumber]]&gt;1,OR(B1301="",טבלה1013[[#This Row],[CycleNumber]]&gt;B1299)),IF(OR(AND(טבלה1013[[#This Row],[LengthofCycle]]=28,F1299=28),AND(טבלה1013[[#This Row],[LengthofCycle]]=35,F1299=35)),1,""),"")</f>
        <v/>
      </c>
      <c r="J1300" s="1" t="str">
        <f>IF(AND(טבלה1013[[#This Row],[וסת השבוע]]=1,I1299=1,טבלה1013[[#This Row],[CycleNumber]]&gt;B1299),1,"")</f>
        <v/>
      </c>
      <c r="K1300" s="1" t="str">
        <f>IF(טבלה1013[[#This Row],[CycleNumber]]=1,"",IF(טבלה1013[[#This Row],[וסת השבוע]]=1,0,IF(K1299="","",IF(K1299=0,IF(טבלה1013[[#This Row],[LengthofCycle]]=28,0,1),IF(K1299=1,IF(טבלה1013[[#This Row],[LengthofCycle]]+F1299=28*2,0,2),IF(K1299=2,IF(טבלה1013[[#This Row],[LengthofCycle]]+F1299+F1298=28*3,0,3),""))))))</f>
        <v/>
      </c>
      <c r="L1300" s="1" t="str">
        <f>IF(טבלה1013[[#This Row],[וסת השבוע]]=1,IF(טבלה1013[[#This Row],[וסת השבוע וההפלגה ביחד]]=1,L1299+1,0),IF(AND(טבלה1013[[#This Row],[CycleNumber]]&gt;B1299,טבלה1013[[#This Row],[CycleNumber]]&gt;1),IF(טבלה1013[[#This Row],[וסת השבוע פעיל?]]&lt;&gt;"",L1299+1,""),""))</f>
        <v/>
      </c>
      <c r="M1300" s="1" t="str">
        <f>IF(AND(טבלה1013[[#This Row],[וסת השבוע פעיל?]]&lt;&gt;"",טבלה1013[[#This Row],[CycleNumber]]&lt;B1301,B1301&lt;&gt;"",טבלה1013[[#This Row],[וסת השבוע פעיל?]]&lt;3),IF(K1301=0,IF(AND(טבלה1013[[#This Row],[וסת השבוע פעיל?]]&gt;0,I1301=1),0,1),0),"")</f>
        <v/>
      </c>
      <c r="N1300" s="1" t="str">
        <f t="shared" si="104"/>
        <v/>
      </c>
      <c r="O1300" s="1" t="str">
        <f>IF(AND(טבלה1013[[#This Row],[חיזוי - שבוע]]=1,J1301=1),1,"")</f>
        <v/>
      </c>
      <c r="P1300" s="1" t="str">
        <f>IF(AND(טבלה1013[[#This Row],[חיזוי טוב עם הפלגה?]]=1,טבלה1013[[#This Row],[וסת קבוע אחרון]]&lt;&gt;28,X1299=1),1,"")</f>
        <v/>
      </c>
      <c r="Q1300" s="1" t="str">
        <f>IF(AND(טבלה1013[[#This Row],[וסת השבוע פעיל?]]&lt;3,OR(טבלה1013[[#This Row],[CycleNumber]]&gt;B1301,B1301="")),1,"")</f>
        <v/>
      </c>
      <c r="R1300" s="1" t="str">
        <f>IF(טבלה1013[[#This Row],[האישה קבעה וסת שבוע?]]=1,IF(טבלה1013[[#This Row],[וסת השבוע פעיל?]]&lt;3,1,0),"")</f>
        <v/>
      </c>
      <c r="S13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0" s="1">
        <f t="shared" si="101"/>
        <v>0</v>
      </c>
      <c r="U1300" s="1">
        <f t="shared" si="102"/>
        <v>0</v>
      </c>
      <c r="V1300" s="1">
        <f t="shared" si="103"/>
        <v>0</v>
      </c>
      <c r="W1300" s="1" t="str">
        <f>IF(טבלה1013[[#This Row],[3 הפלגות זהות]]="","",IF(טבלה1013[[#This Row],[3 הפלגות זהות]]=1,טבלה1013[[#This Row],[LengthofCycle]],W1299))</f>
        <v/>
      </c>
      <c r="Y1300" s="1" t="str">
        <f>IF(OR(טבלה1013[[#This Row],[הווסת פעיל?]]=0,טבלה1013[[#This Row],[הווסת פעיל?]]=""),"",SUM(Y1299,טבלה1013[[#This Row],[הווסת פעיל?]]))</f>
        <v/>
      </c>
      <c r="Z1300" s="1" t="str">
        <f>IF(AND(טבלה1013[[#This Row],[כמה מחזורים עד עקירה]]&lt;&gt;"",Y1301=""),טבלה1013[[#This Row],[כמה מחזורים עד עקירה]],"")</f>
        <v/>
      </c>
      <c r="AA1300" s="1" t="str">
        <f>IF(AND(טבלה1013[[#This Row],[הווסת פעיל?]]=1,טבלה1013[[#This Row],[וסת קבוע אחרון]]&lt;&gt;W1299),טבלה1013[[#This Row],[וסת קבוע אחרון]],"")</f>
        <v/>
      </c>
      <c r="AB1300" s="1" t="str">
        <f>IF(AND(טבלה1013[[#This Row],[הווסת פעיל?]]=1,X1299=0,טבלה1013[[#This Row],[וסת קבוע אחרון]]=W1299),טבלה1013[[#This Row],[וסת קבוע אחרון]],"")</f>
        <v/>
      </c>
      <c r="AC1300" s="1" t="str">
        <f>IF(AND(טבלה1013[[#This Row],[הווסת פעיל?]]=1,X1299=0,טבלה1013[[#This Row],[וסת קבוע אחרון]]&lt;&gt;W1299),1,"")</f>
        <v/>
      </c>
      <c r="AD1300" s="1" t="str">
        <f>IF(AND(טבלה1013[[#This Row],[הווסת פעיל?]]&lt;&gt;"",B1301=1),טבלה1013[[#This Row],[CycleNumber]],"")</f>
        <v/>
      </c>
      <c r="AE1300" s="1" t="str">
        <f>IF(AND(טבלה1013[[#This Row],[הווסת פעיל?]]&lt;&gt;"",X1299=""),טבלה1013[[#This Row],[CycleNumber]],"")</f>
        <v/>
      </c>
      <c r="AF1300" s="1" t="str">
        <f>IF(B1301=1,"",IF(טבלה1013[[#This Row],[הווסת פעיל?]]=1,IF(טבלה1013[[#This Row],[וסת קבוע אחרון]]=F1301,1,0),""))</f>
        <v/>
      </c>
      <c r="AG1300" s="1" t="str">
        <f>IF(B1301=1,"",IF(טבלה1013[[#This Row],[הווסת פעיל?]]=1,IF(OR(טבלה1013[[#This Row],[וסת קבוע אחרון]]=F1301,F1301=טבלה1013[[#This Row],[LengthofCycle]]),1,0),""))</f>
        <v/>
      </c>
      <c r="AH1300" s="1" t="str">
        <f>IF(B1301=1,"",IF(טבלה1013[[#This Row],[הווסת פעיל?]]=1,IF(OR(טבלה1013[[#This Row],[וסת קבוע אחרון]]=F1301,F1301=טבלה1013[[#This Row],[LengthofCycle]],AND(טבלה1013[[#This Row],[LengthofCycle]]&lt;&gt;טבלה1013[[#This Row],[וסת קבוע אחרון]],OR(F1301=28,F1301=29))),1,0),""))</f>
        <v/>
      </c>
      <c r="AI1300" s="1" t="str">
        <f>IF(AND(טבלה1013[[#This Row],[הווסת פעיל?]]=1,B1301=1),1,"")</f>
        <v/>
      </c>
      <c r="AJ1300" s="4">
        <f>IF(AND(טבלה1013[[#This Row],[הווסת פעיל?]]&lt;&gt;1,B1301&lt;&gt;1,B1301&lt;&gt;""),IF(טבלה1013[[#This Row],[LengthofCycle]]=F1301,1,0),"")</f>
        <v>0</v>
      </c>
      <c r="AK1300" s="4">
        <f>IF(AND(טבלה1013[[#This Row],[הווסת פעיל?]]&lt;&gt;1,B1301&lt;&gt;1,B1301&lt;&gt;""),IF(OR(טבלה1013[[#This Row],[LengthofCycle]]=F1301,F1301=29),1,0),"")</f>
        <v>0</v>
      </c>
      <c r="AL1300" s="4">
        <f>IF(AND(טבלה1013[[#This Row],[הווסת פעיל?]]&lt;&gt;1,B1301&lt;&gt;1,B1301&lt;&gt;""),IF(OR(טבלה1013[[#This Row],[LengthofCycle]]=F1301,F1301=29,F1301=28),1,0),"")</f>
        <v>1</v>
      </c>
    </row>
    <row r="1301" spans="1:38" x14ac:dyDescent="0.25">
      <c r="A1301" s="1" t="s">
        <v>160</v>
      </c>
      <c r="B1301" s="1">
        <v>10</v>
      </c>
      <c r="C1301" s="1">
        <v>1</v>
      </c>
      <c r="D1301" s="1">
        <v>1</v>
      </c>
      <c r="E1301" s="1">
        <v>0</v>
      </c>
      <c r="F1301" s="1">
        <v>28</v>
      </c>
      <c r="G1301" s="1">
        <f>טבלה1013[[#This Row],[LengthofCycle]]+1</f>
        <v>29</v>
      </c>
      <c r="H1301" s="1" t="str">
        <f>IF(IFERROR(LOOKUP(טבלה1013[[#This Row],[ClientID]],קביעויות[השבוע]),FALSE)=טבלה1013[[#This Row],[ClientID]],1,"")</f>
        <v/>
      </c>
      <c r="I1301" s="1" t="str">
        <f>IF(AND(טבלה1013[[#This Row],[CycleNumber]]&gt;1,OR(B1302="",טבלה1013[[#This Row],[CycleNumber]]&gt;B1300)),IF(OR(AND(טבלה1013[[#This Row],[LengthofCycle]]=28,F1300=28),AND(טבלה1013[[#This Row],[LengthofCycle]]=35,F1300=35)),1,""),"")</f>
        <v/>
      </c>
      <c r="J1301" s="1" t="str">
        <f>IF(AND(טבלה1013[[#This Row],[וסת השבוע]]=1,I1300=1,טבלה1013[[#This Row],[CycleNumber]]&gt;B1300),1,"")</f>
        <v/>
      </c>
      <c r="K1301" s="1" t="str">
        <f>IF(טבלה1013[[#This Row],[CycleNumber]]=1,"",IF(טבלה1013[[#This Row],[וסת השבוע]]=1,0,IF(K1300="","",IF(K1300=0,IF(טבלה1013[[#This Row],[LengthofCycle]]=28,0,1),IF(K1300=1,IF(טבלה1013[[#This Row],[LengthofCycle]]+F1300=28*2,0,2),IF(K1300=2,IF(טבלה1013[[#This Row],[LengthofCycle]]+F1300+F1299=28*3,0,3),""))))))</f>
        <v/>
      </c>
      <c r="L1301" s="1" t="str">
        <f>IF(טבלה1013[[#This Row],[וסת השבוע]]=1,IF(טבלה1013[[#This Row],[וסת השבוע וההפלגה ביחד]]=1,L1300+1,0),IF(AND(טבלה1013[[#This Row],[CycleNumber]]&gt;B1300,טבלה1013[[#This Row],[CycleNumber]]&gt;1),IF(טבלה1013[[#This Row],[וסת השבוע פעיל?]]&lt;&gt;"",L1300+1,""),""))</f>
        <v/>
      </c>
      <c r="M1301" s="1" t="str">
        <f>IF(AND(טבלה1013[[#This Row],[וסת השבוע פעיל?]]&lt;&gt;"",טבלה1013[[#This Row],[CycleNumber]]&lt;B1302,B1302&lt;&gt;"",טבלה1013[[#This Row],[וסת השבוע פעיל?]]&lt;3),IF(K1302=0,IF(AND(טבלה1013[[#This Row],[וסת השבוע פעיל?]]&gt;0,I1302=1),0,1),0),"")</f>
        <v/>
      </c>
      <c r="N1301" s="1" t="str">
        <f t="shared" si="104"/>
        <v/>
      </c>
      <c r="O1301" s="1" t="str">
        <f>IF(AND(טבלה1013[[#This Row],[חיזוי - שבוע]]=1,J1302=1),1,"")</f>
        <v/>
      </c>
      <c r="P1301" s="1" t="str">
        <f>IF(AND(טבלה1013[[#This Row],[חיזוי טוב עם הפלגה?]]=1,טבלה1013[[#This Row],[וסת קבוע אחרון]]&lt;&gt;28,X1300=1),1,"")</f>
        <v/>
      </c>
      <c r="Q1301" s="1" t="str">
        <f>IF(AND(טבלה1013[[#This Row],[וסת השבוע פעיל?]]&lt;3,OR(טבלה1013[[#This Row],[CycleNumber]]&gt;B1302,B1302="")),1,"")</f>
        <v/>
      </c>
      <c r="R1301" s="1" t="str">
        <f>IF(טבלה1013[[#This Row],[האישה קבעה וסת שבוע?]]=1,IF(טבלה1013[[#This Row],[וסת השבוע פעיל?]]&lt;3,1,0),"")</f>
        <v/>
      </c>
      <c r="S13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1" s="1">
        <f t="shared" si="101"/>
        <v>0</v>
      </c>
      <c r="U1301" s="1">
        <f t="shared" si="102"/>
        <v>0</v>
      </c>
      <c r="V1301" s="1">
        <f t="shared" si="103"/>
        <v>0</v>
      </c>
      <c r="W1301" s="1" t="str">
        <f>IF(טבלה1013[[#This Row],[3 הפלגות זהות]]="","",IF(טבלה1013[[#This Row],[3 הפלגות זהות]]=1,טבלה1013[[#This Row],[LengthofCycle]],W1300))</f>
        <v/>
      </c>
      <c r="Y1301" s="1" t="str">
        <f>IF(OR(טבלה1013[[#This Row],[הווסת פעיל?]]=0,טבלה1013[[#This Row],[הווסת פעיל?]]=""),"",SUM(Y1300,טבלה1013[[#This Row],[הווסת פעיל?]]))</f>
        <v/>
      </c>
      <c r="Z1301" s="1" t="str">
        <f>IF(AND(טבלה1013[[#This Row],[כמה מחזורים עד עקירה]]&lt;&gt;"",Y1302=""),טבלה1013[[#This Row],[כמה מחזורים עד עקירה]],"")</f>
        <v/>
      </c>
      <c r="AA1301" s="1" t="str">
        <f>IF(AND(טבלה1013[[#This Row],[הווסת פעיל?]]=1,טבלה1013[[#This Row],[וסת קבוע אחרון]]&lt;&gt;W1300),טבלה1013[[#This Row],[וסת קבוע אחרון]],"")</f>
        <v/>
      </c>
      <c r="AB1301" s="1" t="str">
        <f>IF(AND(טבלה1013[[#This Row],[הווסת פעיל?]]=1,X1300=0,טבלה1013[[#This Row],[וסת קבוע אחרון]]=W1300),טבלה1013[[#This Row],[וסת קבוע אחרון]],"")</f>
        <v/>
      </c>
      <c r="AC1301" s="1" t="str">
        <f>IF(AND(טבלה1013[[#This Row],[הווסת פעיל?]]=1,X1300=0,טבלה1013[[#This Row],[וסת קבוע אחרון]]&lt;&gt;W1300),1,"")</f>
        <v/>
      </c>
      <c r="AD1301" s="1" t="str">
        <f>IF(AND(טבלה1013[[#This Row],[הווסת פעיל?]]&lt;&gt;"",B1302=1),טבלה1013[[#This Row],[CycleNumber]],"")</f>
        <v/>
      </c>
      <c r="AE1301" s="1" t="str">
        <f>IF(AND(טבלה1013[[#This Row],[הווסת פעיל?]]&lt;&gt;"",X1300=""),טבלה1013[[#This Row],[CycleNumber]],"")</f>
        <v/>
      </c>
      <c r="AF1301" s="1" t="str">
        <f>IF(B1302=1,"",IF(טבלה1013[[#This Row],[הווסת פעיל?]]=1,IF(טבלה1013[[#This Row],[וסת קבוע אחרון]]=F1302,1,0),""))</f>
        <v/>
      </c>
      <c r="AG1301" s="1" t="str">
        <f>IF(B1302=1,"",IF(טבלה1013[[#This Row],[הווסת פעיל?]]=1,IF(OR(טבלה1013[[#This Row],[וסת קבוע אחרון]]=F1302,F1302=טבלה1013[[#This Row],[LengthofCycle]]),1,0),""))</f>
        <v/>
      </c>
      <c r="AH1301" s="1" t="str">
        <f>IF(B1302=1,"",IF(טבלה1013[[#This Row],[הווסת פעיל?]]=1,IF(OR(טבלה1013[[#This Row],[וסת קבוע אחרון]]=F1302,F1302=טבלה1013[[#This Row],[LengthofCycle]],AND(טבלה1013[[#This Row],[LengthofCycle]]&lt;&gt;טבלה1013[[#This Row],[וסת קבוע אחרון]],OR(F1302=28,F1302=29))),1,0),""))</f>
        <v/>
      </c>
      <c r="AI1301" s="1" t="str">
        <f>IF(AND(טבלה1013[[#This Row],[הווסת פעיל?]]=1,B1302=1),1,"")</f>
        <v/>
      </c>
      <c r="AJ1301" s="4">
        <f>IF(AND(טבלה1013[[#This Row],[הווסת פעיל?]]&lt;&gt;1,B1302&lt;&gt;1,B1302&lt;&gt;""),IF(טבלה1013[[#This Row],[LengthofCycle]]=F1302,1,0),"")</f>
        <v>0</v>
      </c>
      <c r="AK1301" s="4">
        <f>IF(AND(טבלה1013[[#This Row],[הווסת פעיל?]]&lt;&gt;1,B1302&lt;&gt;1,B1302&lt;&gt;""),IF(OR(טבלה1013[[#This Row],[LengthofCycle]]=F1302,F1302=29),1,0),"")</f>
        <v>0</v>
      </c>
      <c r="AL1301" s="4">
        <f>IF(AND(טבלה1013[[#This Row],[הווסת פעיל?]]&lt;&gt;1,B1302&lt;&gt;1,B1302&lt;&gt;""),IF(OR(טבלה1013[[#This Row],[LengthofCycle]]=F1302,F1302=29,F1302=28),1,0),"")</f>
        <v>0</v>
      </c>
    </row>
    <row r="1302" spans="1:38" x14ac:dyDescent="0.25">
      <c r="A1302" s="1" t="s">
        <v>160</v>
      </c>
      <c r="B1302" s="1">
        <v>11</v>
      </c>
      <c r="C1302" s="1">
        <v>1</v>
      </c>
      <c r="D1302" s="1">
        <v>0</v>
      </c>
      <c r="E1302" s="1">
        <v>0</v>
      </c>
      <c r="F1302" s="1">
        <v>26</v>
      </c>
      <c r="G1302" s="1">
        <f>טבלה1013[[#This Row],[LengthofCycle]]+1</f>
        <v>27</v>
      </c>
      <c r="H1302" s="1" t="str">
        <f>IF(IFERROR(LOOKUP(טבלה1013[[#This Row],[ClientID]],קביעויות[השבוע]),FALSE)=טבלה1013[[#This Row],[ClientID]],1,"")</f>
        <v/>
      </c>
      <c r="I1302" s="1" t="str">
        <f>IF(AND(טבלה1013[[#This Row],[CycleNumber]]&gt;1,OR(B1303="",טבלה1013[[#This Row],[CycleNumber]]&gt;B1301)),IF(OR(AND(טבלה1013[[#This Row],[LengthofCycle]]=28,F1301=28),AND(טבלה1013[[#This Row],[LengthofCycle]]=35,F1301=35)),1,""),"")</f>
        <v/>
      </c>
      <c r="J1302" s="1" t="str">
        <f>IF(AND(טבלה1013[[#This Row],[וסת השבוע]]=1,I1301=1,טבלה1013[[#This Row],[CycleNumber]]&gt;B1301),1,"")</f>
        <v/>
      </c>
      <c r="K1302" s="1" t="str">
        <f>IF(טבלה1013[[#This Row],[CycleNumber]]=1,"",IF(טבלה1013[[#This Row],[וסת השבוע]]=1,0,IF(K1301="","",IF(K1301=0,IF(טבלה1013[[#This Row],[LengthofCycle]]=28,0,1),IF(K1301=1,IF(טבלה1013[[#This Row],[LengthofCycle]]+F1301=28*2,0,2),IF(K1301=2,IF(טבלה1013[[#This Row],[LengthofCycle]]+F1301+F1300=28*3,0,3),""))))))</f>
        <v/>
      </c>
      <c r="L1302" s="1" t="str">
        <f>IF(טבלה1013[[#This Row],[וסת השבוע]]=1,IF(טבלה1013[[#This Row],[וסת השבוע וההפלגה ביחד]]=1,L1301+1,0),IF(AND(טבלה1013[[#This Row],[CycleNumber]]&gt;B1301,טבלה1013[[#This Row],[CycleNumber]]&gt;1),IF(טבלה1013[[#This Row],[וסת השבוע פעיל?]]&lt;&gt;"",L1301+1,""),""))</f>
        <v/>
      </c>
      <c r="M1302" s="1" t="str">
        <f>IF(AND(טבלה1013[[#This Row],[וסת השבוע פעיל?]]&lt;&gt;"",טבלה1013[[#This Row],[CycleNumber]]&lt;B1303,B1303&lt;&gt;"",טבלה1013[[#This Row],[וסת השבוע פעיל?]]&lt;3),IF(K1303=0,IF(AND(טבלה1013[[#This Row],[וסת השבוע פעיל?]]&gt;0,I1303=1),0,1),0),"")</f>
        <v/>
      </c>
      <c r="N1302" s="1" t="str">
        <f t="shared" si="104"/>
        <v/>
      </c>
      <c r="O1302" s="1" t="str">
        <f>IF(AND(טבלה1013[[#This Row],[חיזוי - שבוע]]=1,J1303=1),1,"")</f>
        <v/>
      </c>
      <c r="P1302" s="1" t="str">
        <f>IF(AND(טבלה1013[[#This Row],[חיזוי טוב עם הפלגה?]]=1,טבלה1013[[#This Row],[וסת קבוע אחרון]]&lt;&gt;28,X1301=1),1,"")</f>
        <v/>
      </c>
      <c r="Q1302" s="1" t="str">
        <f>IF(AND(טבלה1013[[#This Row],[וסת השבוע פעיל?]]&lt;3,OR(טבלה1013[[#This Row],[CycleNumber]]&gt;B1303,B1303="")),1,"")</f>
        <v/>
      </c>
      <c r="R1302" s="1" t="str">
        <f>IF(טבלה1013[[#This Row],[האישה קבעה וסת שבוע?]]=1,IF(טבלה1013[[#This Row],[וסת השבוע פעיל?]]&lt;3,1,0),"")</f>
        <v/>
      </c>
      <c r="S13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2" s="1">
        <f>IF(B1302&gt;2,IF(AND(F1302=F1301,F1301=F1300),1,0),"")</f>
        <v>0</v>
      </c>
      <c r="U1302" s="1">
        <f t="shared" si="102"/>
        <v>0</v>
      </c>
      <c r="V1302" s="1">
        <f t="shared" si="103"/>
        <v>0</v>
      </c>
      <c r="W1302" s="1" t="str">
        <f>IF(טבלה1013[[#This Row],[3 הפלגות זהות]]="","",IF(טבלה1013[[#This Row],[3 הפלגות זהות]]=1,טבלה1013[[#This Row],[LengthofCycle]],W1301))</f>
        <v/>
      </c>
      <c r="Y1302" s="1" t="str">
        <f>IF(OR(טבלה1013[[#This Row],[הווסת פעיל?]]=0,טבלה1013[[#This Row],[הווסת פעיל?]]=""),"",SUM(Y1301,טבלה1013[[#This Row],[הווסת פעיל?]]))</f>
        <v/>
      </c>
      <c r="Z1302" s="1" t="str">
        <f>IF(AND(טבלה1013[[#This Row],[כמה מחזורים עד עקירה]]&lt;&gt;"",Y1303=""),טבלה1013[[#This Row],[כמה מחזורים עד עקירה]],"")</f>
        <v/>
      </c>
      <c r="AA1302" s="1" t="str">
        <f>IF(AND(טבלה1013[[#This Row],[הווסת פעיל?]]=1,טבלה1013[[#This Row],[וסת קבוע אחרון]]&lt;&gt;W1301),טבלה1013[[#This Row],[וסת קבוע אחרון]],"")</f>
        <v/>
      </c>
      <c r="AB1302" s="1" t="str">
        <f>IF(AND(טבלה1013[[#This Row],[הווסת פעיל?]]=1,X1301=0,טבלה1013[[#This Row],[וסת קבוע אחרון]]=W1301),טבלה1013[[#This Row],[וסת קבוע אחרון]],"")</f>
        <v/>
      </c>
      <c r="AC1302" s="1" t="str">
        <f>IF(AND(טבלה1013[[#This Row],[הווסת פעיל?]]=1,X1301=0,טבלה1013[[#This Row],[וסת קבוע אחרון]]&lt;&gt;W1301),1,"")</f>
        <v/>
      </c>
      <c r="AD1302" s="1" t="str">
        <f>IF(AND(טבלה1013[[#This Row],[הווסת פעיל?]]&lt;&gt;"",B1303=1),טבלה1013[[#This Row],[CycleNumber]],"")</f>
        <v/>
      </c>
      <c r="AE1302" s="1" t="str">
        <f>IF(AND(טבלה1013[[#This Row],[הווסת פעיל?]]&lt;&gt;"",X1301=""),טבלה1013[[#This Row],[CycleNumber]],"")</f>
        <v/>
      </c>
      <c r="AF1302" s="1" t="str">
        <f>IF(B1303=1,"",IF(טבלה1013[[#This Row],[הווסת פעיל?]]=1,IF(טבלה1013[[#This Row],[וסת קבוע אחרון]]=F1303,1,0),""))</f>
        <v/>
      </c>
      <c r="AG1302" s="1" t="str">
        <f>IF(B1303=1,"",IF(טבלה1013[[#This Row],[הווסת פעיל?]]=1,IF(OR(טבלה1013[[#This Row],[וסת קבוע אחרון]]=F1303,F1303=טבלה1013[[#This Row],[LengthofCycle]]),1,0),""))</f>
        <v/>
      </c>
      <c r="AH1302" s="1" t="str">
        <f>IF(B1303=1,"",IF(טבלה1013[[#This Row],[הווסת פעיל?]]=1,IF(OR(טבלה1013[[#This Row],[וסת קבוע אחרון]]=F1303,F1303=טבלה1013[[#This Row],[LengthofCycle]],AND(טבלה1013[[#This Row],[LengthofCycle]]&lt;&gt;טבלה1013[[#This Row],[וסת קבוע אחרון]],OR(F1303=28,F1303=29))),1,0),""))</f>
        <v/>
      </c>
      <c r="AI1302" s="1" t="str">
        <f>IF(AND(טבלה1013[[#This Row],[הווסת פעיל?]]=1,B1303=1),1,"")</f>
        <v/>
      </c>
      <c r="AJ1302" s="4">
        <f>IF(AND(טבלה1013[[#This Row],[הווסת פעיל?]]&lt;&gt;1,B1303&lt;&gt;1,B1303&lt;&gt;""),IF(טבלה1013[[#This Row],[LengthofCycle]]=F1303,1,0),"")</f>
        <v>0</v>
      </c>
      <c r="AK1302" s="4">
        <f>IF(AND(טבלה1013[[#This Row],[הווסת פעיל?]]&lt;&gt;1,B1303&lt;&gt;1,B1303&lt;&gt;""),IF(OR(טבלה1013[[#This Row],[LengthofCycle]]=F1303,F1303=29),1,0),"")</f>
        <v>0</v>
      </c>
      <c r="AL1302" s="4">
        <f>IF(AND(טבלה1013[[#This Row],[הווסת פעיל?]]&lt;&gt;1,B1303&lt;&gt;1,B1303&lt;&gt;""),IF(OR(טבלה1013[[#This Row],[LengthofCycle]]=F1303,F1303=29,F1303=28),1,0),"")</f>
        <v>0</v>
      </c>
    </row>
    <row r="1303" spans="1:38" x14ac:dyDescent="0.25">
      <c r="A1303" s="1" t="s">
        <v>160</v>
      </c>
      <c r="B1303" s="1">
        <v>12</v>
      </c>
      <c r="C1303" s="1">
        <v>1</v>
      </c>
      <c r="D1303" s="1">
        <v>1</v>
      </c>
      <c r="E1303" s="1">
        <v>0</v>
      </c>
      <c r="F1303" s="1">
        <v>31</v>
      </c>
      <c r="G1303" s="1">
        <f>טבלה1013[[#This Row],[LengthofCycle]]+1</f>
        <v>32</v>
      </c>
      <c r="H1303" s="1" t="str">
        <f>IF(IFERROR(LOOKUP(טבלה1013[[#This Row],[ClientID]],קביעויות[השבוע]),FALSE)=טבלה1013[[#This Row],[ClientID]],1,"")</f>
        <v/>
      </c>
      <c r="I1303" s="1" t="str">
        <f>IF(AND(טבלה1013[[#This Row],[CycleNumber]]&gt;1,OR(B1304="",טבלה1013[[#This Row],[CycleNumber]]&gt;B1302)),IF(OR(AND(טבלה1013[[#This Row],[LengthofCycle]]=28,F1302=28),AND(טבלה1013[[#This Row],[LengthofCycle]]=35,F1302=35)),1,""),"")</f>
        <v/>
      </c>
      <c r="J1303" s="1" t="str">
        <f>IF(AND(טבלה1013[[#This Row],[וסת השבוע]]=1,I1302=1,טבלה1013[[#This Row],[CycleNumber]]&gt;B1302),1,"")</f>
        <v/>
      </c>
      <c r="K1303" s="1" t="str">
        <f>IF(טבלה1013[[#This Row],[CycleNumber]]=1,"",IF(טבלה1013[[#This Row],[וסת השבוע]]=1,0,IF(K1302="","",IF(K1302=0,IF(טבלה1013[[#This Row],[LengthofCycle]]=28,0,1),IF(K1302=1,IF(טבלה1013[[#This Row],[LengthofCycle]]+F1302=28*2,0,2),IF(K1302=2,IF(טבלה1013[[#This Row],[LengthofCycle]]+F1302+F1301=28*3,0,3),""))))))</f>
        <v/>
      </c>
      <c r="L1303" s="1" t="str">
        <f>IF(טבלה1013[[#This Row],[וסת השבוע]]=1,IF(טבלה1013[[#This Row],[וסת השבוע וההפלגה ביחד]]=1,L1302+1,0),IF(AND(טבלה1013[[#This Row],[CycleNumber]]&gt;B1302,טבלה1013[[#This Row],[CycleNumber]]&gt;1),IF(טבלה1013[[#This Row],[וסת השבוע פעיל?]]&lt;&gt;"",L1302+1,""),""))</f>
        <v/>
      </c>
      <c r="M1303" s="1" t="str">
        <f>IF(AND(טבלה1013[[#This Row],[וסת השבוע פעיל?]]&lt;&gt;"",טבלה1013[[#This Row],[CycleNumber]]&lt;B1304,B1304&lt;&gt;"",טבלה1013[[#This Row],[וסת השבוע פעיל?]]&lt;3),IF(K1304=0,IF(AND(טבלה1013[[#This Row],[וסת השבוע פעיל?]]&gt;0,I1304=1),0,1),0),"")</f>
        <v/>
      </c>
      <c r="N1303" s="1" t="str">
        <f t="shared" si="104"/>
        <v/>
      </c>
      <c r="O1303" s="1" t="str">
        <f>IF(AND(טבלה1013[[#This Row],[חיזוי - שבוע]]=1,J1304=1),1,"")</f>
        <v/>
      </c>
      <c r="P1303" s="1" t="str">
        <f>IF(AND(טבלה1013[[#This Row],[חיזוי טוב עם הפלגה?]]=1,טבלה1013[[#This Row],[וסת קבוע אחרון]]&lt;&gt;28,X1302=1),1,"")</f>
        <v/>
      </c>
      <c r="Q1303" s="1" t="str">
        <f>IF(AND(טבלה1013[[#This Row],[וסת השבוע פעיל?]]&lt;3,OR(טבלה1013[[#This Row],[CycleNumber]]&gt;B1304,B1304="")),1,"")</f>
        <v/>
      </c>
      <c r="R1303" s="1" t="str">
        <f>IF(טבלה1013[[#This Row],[האישה קבעה וסת שבוע?]]=1,IF(טבלה1013[[#This Row],[וסת השבוע פעיל?]]&lt;3,1,0),"")</f>
        <v/>
      </c>
      <c r="S13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3" s="1">
        <f>IF(B1303&gt;2,IF(AND(F1303=F1302,F1302=F1301),1,0),"")</f>
        <v>0</v>
      </c>
      <c r="U1303" s="1">
        <f>IF(B1303&gt;3,IF(AND(F1303=F1302,F1302=F1301,F1301=F1300),1,0),"")</f>
        <v>0</v>
      </c>
      <c r="V1303" s="1">
        <f t="shared" si="103"/>
        <v>0</v>
      </c>
      <c r="W1303" s="1" t="str">
        <f>IF(טבלה1013[[#This Row],[3 הפלגות זהות]]="","",IF(טבלה1013[[#This Row],[3 הפלגות זהות]]=1,טבלה1013[[#This Row],[LengthofCycle]],W1302))</f>
        <v/>
      </c>
      <c r="Y1303" s="1" t="str">
        <f>IF(OR(טבלה1013[[#This Row],[הווסת פעיל?]]=0,טבלה1013[[#This Row],[הווסת פעיל?]]=""),"",SUM(Y1302,טבלה1013[[#This Row],[הווסת פעיל?]]))</f>
        <v/>
      </c>
      <c r="Z1303" s="1" t="str">
        <f>IF(AND(טבלה1013[[#This Row],[כמה מחזורים עד עקירה]]&lt;&gt;"",Y1304=""),טבלה1013[[#This Row],[כמה מחזורים עד עקירה]],"")</f>
        <v/>
      </c>
      <c r="AA1303" s="1" t="str">
        <f>IF(AND(טבלה1013[[#This Row],[הווסת פעיל?]]=1,טבלה1013[[#This Row],[וסת קבוע אחרון]]&lt;&gt;W1302),טבלה1013[[#This Row],[וסת קבוע אחרון]],"")</f>
        <v/>
      </c>
      <c r="AB1303" s="1" t="str">
        <f>IF(AND(טבלה1013[[#This Row],[הווסת פעיל?]]=1,X1302=0,טבלה1013[[#This Row],[וסת קבוע אחרון]]=W1302),טבלה1013[[#This Row],[וסת קבוע אחרון]],"")</f>
        <v/>
      </c>
      <c r="AC1303" s="1" t="str">
        <f>IF(AND(טבלה1013[[#This Row],[הווסת פעיל?]]=1,X1302=0,טבלה1013[[#This Row],[וסת קבוע אחרון]]&lt;&gt;W1302),1,"")</f>
        <v/>
      </c>
      <c r="AD1303" s="1" t="str">
        <f>IF(AND(טבלה1013[[#This Row],[הווסת פעיל?]]&lt;&gt;"",B1304=1),טבלה1013[[#This Row],[CycleNumber]],"")</f>
        <v/>
      </c>
      <c r="AE1303" s="1" t="str">
        <f>IF(AND(טבלה1013[[#This Row],[הווסת פעיל?]]&lt;&gt;"",X1302=""),טבלה1013[[#This Row],[CycleNumber]],"")</f>
        <v/>
      </c>
      <c r="AF1303" s="1" t="str">
        <f>IF(B1304=1,"",IF(טבלה1013[[#This Row],[הווסת פעיל?]]=1,IF(טבלה1013[[#This Row],[וסת קבוע אחרון]]=F1304,1,0),""))</f>
        <v/>
      </c>
      <c r="AG1303" s="1" t="str">
        <f>IF(B1304=1,"",IF(טבלה1013[[#This Row],[הווסת פעיל?]]=1,IF(OR(טבלה1013[[#This Row],[וסת קבוע אחרון]]=F1304,F1304=טבלה1013[[#This Row],[LengthofCycle]]),1,0),""))</f>
        <v/>
      </c>
      <c r="AH1303" s="1" t="str">
        <f>IF(B1304=1,"",IF(טבלה1013[[#This Row],[הווסת פעיל?]]=1,IF(OR(טבלה1013[[#This Row],[וסת קבוע אחרון]]=F1304,F1304=טבלה1013[[#This Row],[LengthofCycle]],AND(טבלה1013[[#This Row],[LengthofCycle]]&lt;&gt;טבלה1013[[#This Row],[וסת קבוע אחרון]],OR(F1304=28,F1304=29))),1,0),""))</f>
        <v/>
      </c>
      <c r="AI1303" s="1" t="str">
        <f>IF(AND(טבלה1013[[#This Row],[הווסת פעיל?]]=1,B1304=1),1,"")</f>
        <v/>
      </c>
      <c r="AJ1303" s="4">
        <f>IF(AND(טבלה1013[[#This Row],[הווסת פעיל?]]&lt;&gt;1,B1304&lt;&gt;1,B1304&lt;&gt;""),IF(טבלה1013[[#This Row],[LengthofCycle]]=F1304,1,0),"")</f>
        <v>0</v>
      </c>
      <c r="AK1303" s="4">
        <f>IF(AND(טבלה1013[[#This Row],[הווסת פעיל?]]&lt;&gt;1,B1304&lt;&gt;1,B1304&lt;&gt;""),IF(OR(טבלה1013[[#This Row],[LengthofCycle]]=F1304,F1304=29),1,0),"")</f>
        <v>1</v>
      </c>
      <c r="AL1303" s="4">
        <f>IF(AND(טבלה1013[[#This Row],[הווסת פעיל?]]&lt;&gt;1,B1304&lt;&gt;1,B1304&lt;&gt;""),IF(OR(טבלה1013[[#This Row],[LengthofCycle]]=F1304,F1304=29,F1304=28),1,0),"")</f>
        <v>1</v>
      </c>
    </row>
    <row r="1304" spans="1:38" x14ac:dyDescent="0.25">
      <c r="A1304" s="1" t="s">
        <v>160</v>
      </c>
      <c r="B1304" s="1">
        <v>13</v>
      </c>
      <c r="C1304" s="1">
        <v>1</v>
      </c>
      <c r="D1304" s="1">
        <v>0</v>
      </c>
      <c r="E1304" s="1">
        <v>0</v>
      </c>
      <c r="F1304" s="1">
        <v>29</v>
      </c>
      <c r="G1304" s="1">
        <f>טבלה1013[[#This Row],[LengthofCycle]]+1</f>
        <v>30</v>
      </c>
      <c r="H1304" s="1" t="str">
        <f>IF(IFERROR(LOOKUP(טבלה1013[[#This Row],[ClientID]],קביעויות[השבוע]),FALSE)=טבלה1013[[#This Row],[ClientID]],1,"")</f>
        <v/>
      </c>
      <c r="I1304" s="1" t="str">
        <f>IF(AND(טבלה1013[[#This Row],[CycleNumber]]&gt;1,OR(B1305="",טבלה1013[[#This Row],[CycleNumber]]&gt;B1303)),IF(OR(AND(טבלה1013[[#This Row],[LengthofCycle]]=28,F1303=28),AND(טבלה1013[[#This Row],[LengthofCycle]]=35,F1303=35)),1,""),"")</f>
        <v/>
      </c>
      <c r="J1304" s="1" t="str">
        <f>IF(AND(טבלה1013[[#This Row],[וסת השבוע]]=1,I1303=1,טבלה1013[[#This Row],[CycleNumber]]&gt;B1303),1,"")</f>
        <v/>
      </c>
      <c r="K1304" s="1" t="str">
        <f>IF(טבלה1013[[#This Row],[CycleNumber]]=1,"",IF(טבלה1013[[#This Row],[וסת השבוע]]=1,0,IF(K1303="","",IF(K1303=0,IF(טבלה1013[[#This Row],[LengthofCycle]]=28,0,1),IF(K1303=1,IF(טבלה1013[[#This Row],[LengthofCycle]]+F1303=28*2,0,2),IF(K1303=2,IF(טבלה1013[[#This Row],[LengthofCycle]]+F1303+F1302=28*3,0,3),""))))))</f>
        <v/>
      </c>
      <c r="L1304" s="1" t="str">
        <f>IF(טבלה1013[[#This Row],[וסת השבוע]]=1,IF(טבלה1013[[#This Row],[וסת השבוע וההפלגה ביחד]]=1,L1303+1,0),IF(AND(טבלה1013[[#This Row],[CycleNumber]]&gt;B1303,טבלה1013[[#This Row],[CycleNumber]]&gt;1),IF(טבלה1013[[#This Row],[וסת השבוע פעיל?]]&lt;&gt;"",L1303+1,""),""))</f>
        <v/>
      </c>
      <c r="M1304" s="1" t="str">
        <f>IF(AND(טבלה1013[[#This Row],[וסת השבוע פעיל?]]&lt;&gt;"",טבלה1013[[#This Row],[CycleNumber]]&lt;B1305,B1305&lt;&gt;"",טבלה1013[[#This Row],[וסת השבוע פעיל?]]&lt;3),IF(K1305=0,IF(AND(טבלה1013[[#This Row],[וסת השבוע פעיל?]]&gt;0,I1305=1),0,1),0),"")</f>
        <v/>
      </c>
      <c r="N1304" s="1" t="str">
        <f t="shared" si="104"/>
        <v/>
      </c>
      <c r="O1304" s="1" t="str">
        <f>IF(AND(טבלה1013[[#This Row],[חיזוי - שבוע]]=1,J1305=1),1,"")</f>
        <v/>
      </c>
      <c r="P1304" s="1" t="str">
        <f>IF(AND(טבלה1013[[#This Row],[חיזוי טוב עם הפלגה?]]=1,טבלה1013[[#This Row],[וסת קבוע אחרון]]&lt;&gt;28,X1303=1),1,"")</f>
        <v/>
      </c>
      <c r="Q1304" s="1" t="str">
        <f>IF(AND(טבלה1013[[#This Row],[וסת השבוע פעיל?]]&lt;3,OR(טבלה1013[[#This Row],[CycleNumber]]&gt;B1305,B1305="")),1,"")</f>
        <v/>
      </c>
      <c r="R1304" s="1" t="str">
        <f>IF(טבלה1013[[#This Row],[האישה קבעה וסת שבוע?]]=1,IF(טבלה1013[[#This Row],[וסת השבוע פעיל?]]&lt;3,1,0),"")</f>
        <v/>
      </c>
      <c r="S13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4" s="1">
        <f>IF(B1304&gt;2,IF(AND(F1304=F1303,F1303=F1302),1,0),"")</f>
        <v>0</v>
      </c>
      <c r="U1304" s="1">
        <f>IF(B1304&gt;3,IF(AND(F1304=F1303,F1303=F1302,F1302=F1301),1,0),"")</f>
        <v>0</v>
      </c>
      <c r="V1304" s="1">
        <f>IF(B1304&gt;4,IF(AND(F1304=F1303,F1303=F1302,F1302=F1301,F1301=F1300),1,0),"")</f>
        <v>0</v>
      </c>
      <c r="W1304" s="1" t="str">
        <f>IF(טבלה1013[[#This Row],[3 הפלגות זהות]]="","",IF(טבלה1013[[#This Row],[3 הפלגות זהות]]=1,טבלה1013[[#This Row],[LengthofCycle]],W1303))</f>
        <v/>
      </c>
      <c r="Y1304" s="1" t="str">
        <f>IF(OR(טבלה1013[[#This Row],[הווסת פעיל?]]=0,טבלה1013[[#This Row],[הווסת פעיל?]]=""),"",SUM(Y1303,טבלה1013[[#This Row],[הווסת פעיל?]]))</f>
        <v/>
      </c>
      <c r="Z1304" s="1" t="str">
        <f>IF(AND(טבלה1013[[#This Row],[כמה מחזורים עד עקירה]]&lt;&gt;"",Y1305=""),טבלה1013[[#This Row],[כמה מחזורים עד עקירה]],"")</f>
        <v/>
      </c>
      <c r="AA1304" s="1" t="str">
        <f>IF(AND(טבלה1013[[#This Row],[הווסת פעיל?]]=1,טבלה1013[[#This Row],[וסת קבוע אחרון]]&lt;&gt;W1303),טבלה1013[[#This Row],[וסת קבוע אחרון]],"")</f>
        <v/>
      </c>
      <c r="AB1304" s="1" t="str">
        <f>IF(AND(טבלה1013[[#This Row],[הווסת פעיל?]]=1,X1303=0,טבלה1013[[#This Row],[וסת קבוע אחרון]]=W1303),טבלה1013[[#This Row],[וסת קבוע אחרון]],"")</f>
        <v/>
      </c>
      <c r="AC1304" s="1" t="str">
        <f>IF(AND(טבלה1013[[#This Row],[הווסת פעיל?]]=1,X1303=0,טבלה1013[[#This Row],[וסת קבוע אחרון]]&lt;&gt;W1303),1,"")</f>
        <v/>
      </c>
      <c r="AD1304" s="1" t="str">
        <f>IF(AND(טבלה1013[[#This Row],[הווסת פעיל?]]&lt;&gt;"",B1305=1),טבלה1013[[#This Row],[CycleNumber]],"")</f>
        <v/>
      </c>
      <c r="AE1304" s="1" t="str">
        <f>IF(AND(טבלה1013[[#This Row],[הווסת פעיל?]]&lt;&gt;"",X1303=""),טבלה1013[[#This Row],[CycleNumber]],"")</f>
        <v/>
      </c>
      <c r="AF1304" s="1" t="str">
        <f>IF(B1305=1,"",IF(טבלה1013[[#This Row],[הווסת פעיל?]]=1,IF(טבלה1013[[#This Row],[וסת קבוע אחרון]]=F1305,1,0),""))</f>
        <v/>
      </c>
      <c r="AG1304" s="1" t="str">
        <f>IF(B1305=1,"",IF(טבלה1013[[#This Row],[הווסת פעיל?]]=1,IF(OR(טבלה1013[[#This Row],[וסת קבוע אחרון]]=F1305,F1305=טבלה1013[[#This Row],[LengthofCycle]]),1,0),""))</f>
        <v/>
      </c>
      <c r="AH1304" s="1" t="str">
        <f>IF(B1305=1,"",IF(טבלה1013[[#This Row],[הווסת פעיל?]]=1,IF(OR(טבלה1013[[#This Row],[וסת קבוע אחרון]]=F1305,F1305=טבלה1013[[#This Row],[LengthofCycle]],AND(טבלה1013[[#This Row],[LengthofCycle]]&lt;&gt;טבלה1013[[#This Row],[וסת קבוע אחרון]],OR(F1305=28,F1305=29))),1,0),""))</f>
        <v/>
      </c>
      <c r="AI1304" s="1" t="str">
        <f>IF(AND(טבלה1013[[#This Row],[הווסת פעיל?]]=1,B1305=1),1,"")</f>
        <v/>
      </c>
      <c r="AJ1304" s="4" t="str">
        <f>IF(AND(טבלה1013[[#This Row],[הווסת פעיל?]]&lt;&gt;1,B1305&lt;&gt;1,B1305&lt;&gt;""),IF(טבלה1013[[#This Row],[LengthofCycle]]=F1305,1,0),"")</f>
        <v/>
      </c>
      <c r="AK1304" s="4" t="str">
        <f>IF(AND(טבלה1013[[#This Row],[הווסת פעיל?]]&lt;&gt;1,B1305&lt;&gt;1,B1305&lt;&gt;""),IF(OR(טבלה1013[[#This Row],[LengthofCycle]]=F1305,F1305=29),1,0),"")</f>
        <v/>
      </c>
      <c r="AL1304" s="4" t="str">
        <f>IF(AND(טבלה1013[[#This Row],[הווסת פעיל?]]&lt;&gt;1,B1305&lt;&gt;1,B1305&lt;&gt;""),IF(OR(טבלה1013[[#This Row],[LengthofCycle]]=F1305,F1305=29,F1305=28),1,0),"")</f>
        <v/>
      </c>
    </row>
    <row r="1305" spans="1:38" x14ac:dyDescent="0.25">
      <c r="A1305" s="1" t="s">
        <v>161</v>
      </c>
      <c r="B1305" s="1">
        <v>1</v>
      </c>
      <c r="C1305" s="1">
        <v>0</v>
      </c>
      <c r="D1305" s="1">
        <v>0</v>
      </c>
      <c r="E1305" s="1">
        <v>0</v>
      </c>
      <c r="F1305" s="1">
        <v>37</v>
      </c>
      <c r="G1305" s="1">
        <f>טבלה1013[[#This Row],[LengthofCycle]]+1</f>
        <v>38</v>
      </c>
      <c r="H1305" s="1" t="str">
        <f>IF(IFERROR(LOOKUP(טבלה1013[[#This Row],[ClientID]],קביעויות[השבוע]),FALSE)=טבלה1013[[#This Row],[ClientID]],1,"")</f>
        <v/>
      </c>
      <c r="I1305" s="1" t="str">
        <f>IF(AND(טבלה1013[[#This Row],[CycleNumber]]&gt;1,OR(B1306="",טבלה1013[[#This Row],[CycleNumber]]&gt;B1304)),IF(OR(AND(טבלה1013[[#This Row],[LengthofCycle]]=28,F1304=28),AND(טבלה1013[[#This Row],[LengthofCycle]]=35,F1304=35)),1,""),"")</f>
        <v/>
      </c>
      <c r="J1305" s="1" t="str">
        <f>IF(AND(טבלה1013[[#This Row],[וסת השבוע]]=1,I1304=1,טבלה1013[[#This Row],[CycleNumber]]&gt;B1304),1,"")</f>
        <v/>
      </c>
      <c r="K1305" s="1" t="str">
        <f>IF(טבלה1013[[#This Row],[CycleNumber]]=1,"",IF(טבלה1013[[#This Row],[וסת השבוע]]=1,0,IF(K1304="","",IF(K1304=0,IF(טבלה1013[[#This Row],[LengthofCycle]]=28,0,1),IF(K1304=1,IF(טבלה1013[[#This Row],[LengthofCycle]]+F1304=28*2,0,2),IF(K1304=2,IF(טבלה1013[[#This Row],[LengthofCycle]]+F1304+F1303=28*3,0,3),""))))))</f>
        <v/>
      </c>
      <c r="L1305" s="1" t="str">
        <f>IF(טבלה1013[[#This Row],[וסת השבוע]]=1,IF(טבלה1013[[#This Row],[וסת השבוע וההפלגה ביחד]]=1,L1304+1,0),IF(AND(טבלה1013[[#This Row],[CycleNumber]]&gt;B1304,טבלה1013[[#This Row],[CycleNumber]]&gt;1),IF(טבלה1013[[#This Row],[וסת השבוע פעיל?]]&lt;&gt;"",L1304+1,""),""))</f>
        <v/>
      </c>
      <c r="M1305" s="1" t="str">
        <f>IF(AND(טבלה1013[[#This Row],[וסת השבוע פעיל?]]&lt;&gt;"",טבלה1013[[#This Row],[CycleNumber]]&lt;B1306,B1306&lt;&gt;"",טבלה1013[[#This Row],[וסת השבוע פעיל?]]&lt;3),IF(K1306=0,IF(AND(טבלה1013[[#This Row],[וסת השבוע פעיל?]]&gt;0,I1306=1),0,1),0),"")</f>
        <v/>
      </c>
      <c r="N1305" s="1" t="str">
        <f t="shared" si="104"/>
        <v/>
      </c>
      <c r="O1305" s="1" t="str">
        <f>IF(AND(טבלה1013[[#This Row],[חיזוי - שבוע]]=1,J1306=1),1,"")</f>
        <v/>
      </c>
      <c r="P1305" s="1" t="str">
        <f>IF(AND(טבלה1013[[#This Row],[חיזוי טוב עם הפלגה?]]=1,טבלה1013[[#This Row],[וסת קבוע אחרון]]&lt;&gt;28,X1304=1),1,"")</f>
        <v/>
      </c>
      <c r="Q1305" s="1" t="str">
        <f>IF(AND(טבלה1013[[#This Row],[וסת השבוע פעיל?]]&lt;3,OR(טבלה1013[[#This Row],[CycleNumber]]&gt;B1306,B1306="")),1,"")</f>
        <v/>
      </c>
      <c r="R1305" s="1" t="str">
        <f>IF(טבלה1013[[#This Row],[האישה קבעה וסת שבוע?]]=1,IF(טבלה1013[[#This Row],[וסת השבוע פעיל?]]&lt;3,1,0),"")</f>
        <v/>
      </c>
      <c r="S13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5" s="1" t="str">
        <f>IF(B1305&gt;2,IF(AND(F1305=#REF!,#REF!=#REF!),1,0),"")</f>
        <v/>
      </c>
      <c r="U1305" s="1" t="str">
        <f>IF(B1305&gt;3,IF(AND(F1305=#REF!,#REF!=#REF!,#REF!=#REF!),1,0),"")</f>
        <v/>
      </c>
      <c r="V1305" s="1" t="str">
        <f>IF(B1305&gt;4,IF(AND(F1305=#REF!,#REF!=#REF!,#REF!=#REF!,#REF!=F1304),1,0),"")</f>
        <v/>
      </c>
      <c r="W1305" s="1" t="str">
        <f>IF(טבלה1013[[#This Row],[3 הפלגות זהות]]="","",IF(טבלה1013[[#This Row],[3 הפלגות זהות]]=1,טבלה1013[[#This Row],[LengthofCycle]],W1304))</f>
        <v/>
      </c>
      <c r="Y1305" s="1" t="str">
        <f>IF(OR(טבלה1013[[#This Row],[הווסת פעיל?]]=0,טבלה1013[[#This Row],[הווסת פעיל?]]=""),"",SUM(Y1304,טבלה1013[[#This Row],[הווסת פעיל?]]))</f>
        <v/>
      </c>
      <c r="Z1305" s="1" t="str">
        <f>IF(AND(טבלה1013[[#This Row],[כמה מחזורים עד עקירה]]&lt;&gt;"",Y1306=""),טבלה1013[[#This Row],[כמה מחזורים עד עקירה]],"")</f>
        <v/>
      </c>
      <c r="AA1305" s="1" t="str">
        <f>IF(AND(טבלה1013[[#This Row],[הווסת פעיל?]]=1,טבלה1013[[#This Row],[וסת קבוע אחרון]]&lt;&gt;W1304),טבלה1013[[#This Row],[וסת קבוע אחרון]],"")</f>
        <v/>
      </c>
      <c r="AB1305" s="1" t="str">
        <f>IF(AND(טבלה1013[[#This Row],[הווסת פעיל?]]=1,X1304=0,טבלה1013[[#This Row],[וסת קבוע אחרון]]=W1304),טבלה1013[[#This Row],[וסת קבוע אחרון]],"")</f>
        <v/>
      </c>
      <c r="AC1305" s="1" t="str">
        <f>IF(AND(טבלה1013[[#This Row],[הווסת פעיל?]]=1,X1304=0,טבלה1013[[#This Row],[וסת קבוע אחרון]]&lt;&gt;W1304),1,"")</f>
        <v/>
      </c>
      <c r="AD1305" s="1" t="str">
        <f>IF(AND(טבלה1013[[#This Row],[הווסת פעיל?]]&lt;&gt;"",B1306=1),טבלה1013[[#This Row],[CycleNumber]],"")</f>
        <v/>
      </c>
      <c r="AE1305" s="1" t="str">
        <f>IF(AND(טבלה1013[[#This Row],[הווסת פעיל?]]&lt;&gt;"",X1304=""),טבלה1013[[#This Row],[CycleNumber]],"")</f>
        <v/>
      </c>
      <c r="AF1305" s="1" t="str">
        <f>IF(B1306=1,"",IF(טבלה1013[[#This Row],[הווסת פעיל?]]=1,IF(טבלה1013[[#This Row],[וסת קבוע אחרון]]=F1306,1,0),""))</f>
        <v/>
      </c>
      <c r="AG1305" s="1" t="str">
        <f>IF(B1306=1,"",IF(טבלה1013[[#This Row],[הווסת פעיל?]]=1,IF(OR(טבלה1013[[#This Row],[וסת קבוע אחרון]]=F1306,F1306=טבלה1013[[#This Row],[LengthofCycle]]),1,0),""))</f>
        <v/>
      </c>
      <c r="AH1305" s="1" t="str">
        <f>IF(B1306=1,"",IF(טבלה1013[[#This Row],[הווסת פעיל?]]=1,IF(OR(טבלה1013[[#This Row],[וסת קבוע אחרון]]=F1306,F1306=טבלה1013[[#This Row],[LengthofCycle]],AND(טבלה1013[[#This Row],[LengthofCycle]]&lt;&gt;טבלה1013[[#This Row],[וסת קבוע אחרון]],OR(F1306=28,F1306=29))),1,0),""))</f>
        <v/>
      </c>
      <c r="AI1305" s="1" t="str">
        <f>IF(AND(טבלה1013[[#This Row],[הווסת פעיל?]]=1,B1306=1),1,"")</f>
        <v/>
      </c>
      <c r="AJ1305" s="4">
        <f>IF(AND(טבלה1013[[#This Row],[הווסת פעיל?]]&lt;&gt;1,B1306&lt;&gt;1,B1306&lt;&gt;""),IF(טבלה1013[[#This Row],[LengthofCycle]]=F1306,1,0),"")</f>
        <v>0</v>
      </c>
      <c r="AK1305" s="4">
        <f>IF(AND(טבלה1013[[#This Row],[הווסת פעיל?]]&lt;&gt;1,B1306&lt;&gt;1,B1306&lt;&gt;""),IF(OR(טבלה1013[[#This Row],[LengthofCycle]]=F1306,F1306=29),1,0),"")</f>
        <v>0</v>
      </c>
      <c r="AL1305" s="4">
        <f>IF(AND(טבלה1013[[#This Row],[הווסת פעיל?]]&lt;&gt;1,B1306&lt;&gt;1,B1306&lt;&gt;""),IF(OR(טבלה1013[[#This Row],[LengthofCycle]]=F1306,F1306=29,F1306=28),1,0),"")</f>
        <v>0</v>
      </c>
    </row>
    <row r="1306" spans="1:38" x14ac:dyDescent="0.25">
      <c r="A1306" s="1" t="s">
        <v>161</v>
      </c>
      <c r="B1306" s="1">
        <v>2</v>
      </c>
      <c r="C1306" s="1">
        <v>0</v>
      </c>
      <c r="D1306" s="1">
        <v>1</v>
      </c>
      <c r="E1306" s="1">
        <v>0</v>
      </c>
      <c r="F1306" s="1">
        <v>40</v>
      </c>
      <c r="G1306" s="1">
        <f>טבלה1013[[#This Row],[LengthofCycle]]+1</f>
        <v>41</v>
      </c>
      <c r="H1306" s="1" t="str">
        <f>IF(IFERROR(LOOKUP(טבלה1013[[#This Row],[ClientID]],קביעויות[השבוע]),FALSE)=טבלה1013[[#This Row],[ClientID]],1,"")</f>
        <v/>
      </c>
      <c r="I1306" s="1" t="str">
        <f>IF(AND(טבלה1013[[#This Row],[CycleNumber]]&gt;1,OR(B1307="",טבלה1013[[#This Row],[CycleNumber]]&gt;B1305)),IF(OR(AND(טבלה1013[[#This Row],[LengthofCycle]]=28,F1305=28),AND(טבלה1013[[#This Row],[LengthofCycle]]=35,F1305=35)),1,""),"")</f>
        <v/>
      </c>
      <c r="J1306" s="1" t="str">
        <f>IF(AND(טבלה1013[[#This Row],[וסת השבוע]]=1,I1305=1,טבלה1013[[#This Row],[CycleNumber]]&gt;B1305),1,"")</f>
        <v/>
      </c>
      <c r="K1306" s="1" t="str">
        <f>IF(טבלה1013[[#This Row],[CycleNumber]]=1,"",IF(טבלה1013[[#This Row],[וסת השבוע]]=1,0,IF(K1305="","",IF(K1305=0,IF(טבלה1013[[#This Row],[LengthofCycle]]=28,0,1),IF(K1305=1,IF(טבלה1013[[#This Row],[LengthofCycle]]+F1305=28*2,0,2),IF(K1305=2,IF(טבלה1013[[#This Row],[LengthofCycle]]+F1305+F1304=28*3,0,3),""))))))</f>
        <v/>
      </c>
      <c r="L1306" s="1" t="str">
        <f>IF(טבלה1013[[#This Row],[וסת השבוע]]=1,IF(טבלה1013[[#This Row],[וסת השבוע וההפלגה ביחד]]=1,L1305+1,0),IF(AND(טבלה1013[[#This Row],[CycleNumber]]&gt;B1305,טבלה1013[[#This Row],[CycleNumber]]&gt;1),IF(טבלה1013[[#This Row],[וסת השבוע פעיל?]]&lt;&gt;"",L1305+1,""),""))</f>
        <v/>
      </c>
      <c r="M1306" s="1" t="str">
        <f>IF(AND(טבלה1013[[#This Row],[וסת השבוע פעיל?]]&lt;&gt;"",טבלה1013[[#This Row],[CycleNumber]]&lt;B1307,B1307&lt;&gt;"",טבלה1013[[#This Row],[וסת השבוע פעיל?]]&lt;3),IF(K1307=0,IF(AND(טבלה1013[[#This Row],[וסת השבוע פעיל?]]&gt;0,I1307=1),0,1),0),"")</f>
        <v/>
      </c>
      <c r="N1306" s="1" t="str">
        <f t="shared" si="104"/>
        <v/>
      </c>
      <c r="O1306" s="1" t="str">
        <f>IF(AND(טבלה1013[[#This Row],[חיזוי - שבוע]]=1,J1307=1),1,"")</f>
        <v/>
      </c>
      <c r="P1306" s="1" t="str">
        <f>IF(AND(טבלה1013[[#This Row],[חיזוי טוב עם הפלגה?]]=1,טבלה1013[[#This Row],[וסת קבוע אחרון]]&lt;&gt;28,X1305=1),1,"")</f>
        <v/>
      </c>
      <c r="Q1306" s="1" t="str">
        <f>IF(AND(טבלה1013[[#This Row],[וסת השבוע פעיל?]]&lt;3,OR(טבלה1013[[#This Row],[CycleNumber]]&gt;B1307,B1307="")),1,"")</f>
        <v/>
      </c>
      <c r="R1306" s="1" t="str">
        <f>IF(טבלה1013[[#This Row],[האישה קבעה וסת שבוע?]]=1,IF(טבלה1013[[#This Row],[וסת השבוע פעיל?]]&lt;3,1,0),"")</f>
        <v/>
      </c>
      <c r="S13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6" s="1" t="str">
        <f>IF(B1306&gt;2,IF(AND(F1306=F1305,F1305=#REF!),1,0),"")</f>
        <v/>
      </c>
      <c r="U1306" s="1" t="str">
        <f>IF(B1306&gt;3,IF(AND(F1306=F1305,F1305=#REF!,#REF!=#REF!),1,0),"")</f>
        <v/>
      </c>
      <c r="V1306" s="1" t="str">
        <f>IF(B1306&gt;4,IF(AND(F1306=F1305,F1305=#REF!,#REF!=#REF!,#REF!=#REF!),1,0),"")</f>
        <v/>
      </c>
      <c r="W1306" s="1" t="str">
        <f>IF(טבלה1013[[#This Row],[3 הפלגות זהות]]="","",IF(טבלה1013[[#This Row],[3 הפלגות זהות]]=1,טבלה1013[[#This Row],[LengthofCycle]],W1305))</f>
        <v/>
      </c>
      <c r="Y1306" s="1" t="str">
        <f>IF(OR(טבלה1013[[#This Row],[הווסת פעיל?]]=0,טבלה1013[[#This Row],[הווסת פעיל?]]=""),"",SUM(Y1305,טבלה1013[[#This Row],[הווסת פעיל?]]))</f>
        <v/>
      </c>
      <c r="Z1306" s="1" t="str">
        <f>IF(AND(טבלה1013[[#This Row],[כמה מחזורים עד עקירה]]&lt;&gt;"",Y1307=""),טבלה1013[[#This Row],[כמה מחזורים עד עקירה]],"")</f>
        <v/>
      </c>
      <c r="AA1306" s="1" t="str">
        <f>IF(AND(טבלה1013[[#This Row],[הווסת פעיל?]]=1,טבלה1013[[#This Row],[וסת קבוע אחרון]]&lt;&gt;W1305),טבלה1013[[#This Row],[וסת קבוע אחרון]],"")</f>
        <v/>
      </c>
      <c r="AB1306" s="1" t="str">
        <f>IF(AND(טבלה1013[[#This Row],[הווסת פעיל?]]=1,X1305=0,טבלה1013[[#This Row],[וסת קבוע אחרון]]=W1305),טבלה1013[[#This Row],[וסת קבוע אחרון]],"")</f>
        <v/>
      </c>
      <c r="AC1306" s="1" t="str">
        <f>IF(AND(טבלה1013[[#This Row],[הווסת פעיל?]]=1,X1305=0,טבלה1013[[#This Row],[וסת קבוע אחרון]]&lt;&gt;W1305),1,"")</f>
        <v/>
      </c>
      <c r="AD1306" s="1" t="str">
        <f>IF(AND(טבלה1013[[#This Row],[הווסת פעיל?]]&lt;&gt;"",B1307=1),טבלה1013[[#This Row],[CycleNumber]],"")</f>
        <v/>
      </c>
      <c r="AE1306" s="1" t="str">
        <f>IF(AND(טבלה1013[[#This Row],[הווסת פעיל?]]&lt;&gt;"",X1305=""),טבלה1013[[#This Row],[CycleNumber]],"")</f>
        <v/>
      </c>
      <c r="AF1306" s="1" t="str">
        <f>IF(B1307=1,"",IF(טבלה1013[[#This Row],[הווסת פעיל?]]=1,IF(טבלה1013[[#This Row],[וסת קבוע אחרון]]=F1307,1,0),""))</f>
        <v/>
      </c>
      <c r="AG1306" s="1" t="str">
        <f>IF(B1307=1,"",IF(טבלה1013[[#This Row],[הווסת פעיל?]]=1,IF(OR(טבלה1013[[#This Row],[וסת קבוע אחרון]]=F1307,F1307=טבלה1013[[#This Row],[LengthofCycle]]),1,0),""))</f>
        <v/>
      </c>
      <c r="AH1306" s="1" t="str">
        <f>IF(B1307=1,"",IF(טבלה1013[[#This Row],[הווסת פעיל?]]=1,IF(OR(טבלה1013[[#This Row],[וסת קבוע אחרון]]=F1307,F1307=טבלה1013[[#This Row],[LengthofCycle]],AND(טבלה1013[[#This Row],[LengthofCycle]]&lt;&gt;טבלה1013[[#This Row],[וסת קבוע אחרון]],OR(F1307=28,F1307=29))),1,0),""))</f>
        <v/>
      </c>
      <c r="AI1306" s="1" t="str">
        <f>IF(AND(טבלה1013[[#This Row],[הווסת פעיל?]]=1,B1307=1),1,"")</f>
        <v/>
      </c>
      <c r="AJ1306" s="4">
        <f>IF(AND(טבלה1013[[#This Row],[הווסת פעיל?]]&lt;&gt;1,B1307&lt;&gt;1,B1307&lt;&gt;""),IF(טבלה1013[[#This Row],[LengthofCycle]]=F1307,1,0),"")</f>
        <v>0</v>
      </c>
      <c r="AK1306" s="4">
        <f>IF(AND(טבלה1013[[#This Row],[הווסת פעיל?]]&lt;&gt;1,B1307&lt;&gt;1,B1307&lt;&gt;""),IF(OR(טבלה1013[[#This Row],[LengthofCycle]]=F1307,F1307=29),1,0),"")</f>
        <v>0</v>
      </c>
      <c r="AL1306" s="4">
        <f>IF(AND(טבלה1013[[#This Row],[הווסת פעיל?]]&lt;&gt;1,B1307&lt;&gt;1,B1307&lt;&gt;""),IF(OR(טבלה1013[[#This Row],[LengthofCycle]]=F1307,F1307=29,F1307=28),1,0),"")</f>
        <v>0</v>
      </c>
    </row>
    <row r="1307" spans="1:38" x14ac:dyDescent="0.25">
      <c r="A1307" s="1" t="s">
        <v>161</v>
      </c>
      <c r="B1307" s="1">
        <v>3</v>
      </c>
      <c r="C1307" s="1">
        <v>0</v>
      </c>
      <c r="D1307" s="1">
        <v>1</v>
      </c>
      <c r="E1307" s="1">
        <v>0</v>
      </c>
      <c r="F1307" s="1">
        <v>39</v>
      </c>
      <c r="G1307" s="1">
        <f>טבלה1013[[#This Row],[LengthofCycle]]+1</f>
        <v>40</v>
      </c>
      <c r="H1307" s="1" t="str">
        <f>IF(IFERROR(LOOKUP(טבלה1013[[#This Row],[ClientID]],קביעויות[השבוע]),FALSE)=טבלה1013[[#This Row],[ClientID]],1,"")</f>
        <v/>
      </c>
      <c r="I1307" s="1" t="str">
        <f>IF(AND(טבלה1013[[#This Row],[CycleNumber]]&gt;1,OR(B1308="",טבלה1013[[#This Row],[CycleNumber]]&gt;B1306)),IF(OR(AND(טבלה1013[[#This Row],[LengthofCycle]]=28,F1306=28),AND(טבלה1013[[#This Row],[LengthofCycle]]=35,F1306=35)),1,""),"")</f>
        <v/>
      </c>
      <c r="J1307" s="1" t="str">
        <f>IF(AND(טבלה1013[[#This Row],[וסת השבוע]]=1,I1306=1,טבלה1013[[#This Row],[CycleNumber]]&gt;B1306),1,"")</f>
        <v/>
      </c>
      <c r="K1307" s="1" t="str">
        <f>IF(טבלה1013[[#This Row],[CycleNumber]]=1,"",IF(טבלה1013[[#This Row],[וסת השבוע]]=1,0,IF(K1306="","",IF(K1306=0,IF(טבלה1013[[#This Row],[LengthofCycle]]=28,0,1),IF(K1306=1,IF(טבלה1013[[#This Row],[LengthofCycle]]+F1306=28*2,0,2),IF(K1306=2,IF(טבלה1013[[#This Row],[LengthofCycle]]+F1306+F1305=28*3,0,3),""))))))</f>
        <v/>
      </c>
      <c r="L1307" s="1" t="str">
        <f>IF(טבלה1013[[#This Row],[וסת השבוע]]=1,IF(טבלה1013[[#This Row],[וסת השבוע וההפלגה ביחד]]=1,L1306+1,0),IF(AND(טבלה1013[[#This Row],[CycleNumber]]&gt;B1306,טבלה1013[[#This Row],[CycleNumber]]&gt;1),IF(טבלה1013[[#This Row],[וסת השבוע פעיל?]]&lt;&gt;"",L1306+1,""),""))</f>
        <v/>
      </c>
      <c r="M1307" s="1" t="str">
        <f>IF(AND(טבלה1013[[#This Row],[וסת השבוע פעיל?]]&lt;&gt;"",טבלה1013[[#This Row],[CycleNumber]]&lt;B1308,B1308&lt;&gt;"",טבלה1013[[#This Row],[וסת השבוע פעיל?]]&lt;3),IF(K1308=0,IF(AND(טבלה1013[[#This Row],[וסת השבוע פעיל?]]&gt;0,I1308=1),0,1),0),"")</f>
        <v/>
      </c>
      <c r="N1307" s="1" t="str">
        <f t="shared" si="104"/>
        <v/>
      </c>
      <c r="O1307" s="1" t="str">
        <f>IF(AND(טבלה1013[[#This Row],[חיזוי - שבוע]]=1,J1308=1),1,"")</f>
        <v/>
      </c>
      <c r="P1307" s="1" t="str">
        <f>IF(AND(טבלה1013[[#This Row],[חיזוי טוב עם הפלגה?]]=1,טבלה1013[[#This Row],[וסת קבוע אחרון]]&lt;&gt;28,X1306=1),1,"")</f>
        <v/>
      </c>
      <c r="Q1307" s="1" t="str">
        <f>IF(AND(טבלה1013[[#This Row],[וסת השבוע פעיל?]]&lt;3,OR(טבלה1013[[#This Row],[CycleNumber]]&gt;B1308,B1308="")),1,"")</f>
        <v/>
      </c>
      <c r="R1307" s="1" t="str">
        <f>IF(טבלה1013[[#This Row],[האישה קבעה וסת שבוע?]]=1,IF(טבלה1013[[#This Row],[וסת השבוע פעיל?]]&lt;3,1,0),"")</f>
        <v/>
      </c>
      <c r="S13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7" s="1">
        <f t="shared" ref="T1307:T1370" si="105">IF(B1307&gt;2,IF(AND(F1307=F1306,F1306=F1305),1,0),"")</f>
        <v>0</v>
      </c>
      <c r="U1307" s="1" t="str">
        <f>IF(B1307&gt;3,IF(AND(F1307=F1306,F1306=F1305,F1305=#REF!),1,0),"")</f>
        <v/>
      </c>
      <c r="V1307" s="1" t="str">
        <f>IF(B1307&gt;4,IF(AND(F1307=F1306,F1306=F1305,F1305=#REF!,#REF!=#REF!),1,0),"")</f>
        <v/>
      </c>
      <c r="W1307" s="1" t="str">
        <f>IF(טבלה1013[[#This Row],[3 הפלגות זהות]]="","",IF(טבלה1013[[#This Row],[3 הפלגות זהות]]=1,טבלה1013[[#This Row],[LengthofCycle]],W1306))</f>
        <v/>
      </c>
      <c r="Y1307" s="1" t="str">
        <f>IF(OR(טבלה1013[[#This Row],[הווסת פעיל?]]=0,טבלה1013[[#This Row],[הווסת פעיל?]]=""),"",SUM(Y1306,טבלה1013[[#This Row],[הווסת פעיל?]]))</f>
        <v/>
      </c>
      <c r="Z1307" s="1" t="str">
        <f>IF(AND(טבלה1013[[#This Row],[כמה מחזורים עד עקירה]]&lt;&gt;"",Y1308=""),טבלה1013[[#This Row],[כמה מחזורים עד עקירה]],"")</f>
        <v/>
      </c>
      <c r="AA1307" s="1" t="str">
        <f>IF(AND(טבלה1013[[#This Row],[הווסת פעיל?]]=1,טבלה1013[[#This Row],[וסת קבוע אחרון]]&lt;&gt;W1306),טבלה1013[[#This Row],[וסת קבוע אחרון]],"")</f>
        <v/>
      </c>
      <c r="AB1307" s="1" t="str">
        <f>IF(AND(טבלה1013[[#This Row],[הווסת פעיל?]]=1,X1306=0,טבלה1013[[#This Row],[וסת קבוע אחרון]]=W1306),טבלה1013[[#This Row],[וסת קבוע אחרון]],"")</f>
        <v/>
      </c>
      <c r="AC1307" s="1" t="str">
        <f>IF(AND(טבלה1013[[#This Row],[הווסת פעיל?]]=1,X1306=0,טבלה1013[[#This Row],[וסת קבוע אחרון]]&lt;&gt;W1306),1,"")</f>
        <v/>
      </c>
      <c r="AD1307" s="1" t="str">
        <f>IF(AND(טבלה1013[[#This Row],[הווסת פעיל?]]&lt;&gt;"",B1308=1),טבלה1013[[#This Row],[CycleNumber]],"")</f>
        <v/>
      </c>
      <c r="AE1307" s="1" t="str">
        <f>IF(AND(טבלה1013[[#This Row],[הווסת פעיל?]]&lt;&gt;"",X1306=""),טבלה1013[[#This Row],[CycleNumber]],"")</f>
        <v/>
      </c>
      <c r="AF1307" s="1" t="str">
        <f>IF(B1308=1,"",IF(טבלה1013[[#This Row],[הווסת פעיל?]]=1,IF(טבלה1013[[#This Row],[וסת קבוע אחרון]]=F1308,1,0),""))</f>
        <v/>
      </c>
      <c r="AG1307" s="1" t="str">
        <f>IF(B1308=1,"",IF(טבלה1013[[#This Row],[הווסת פעיל?]]=1,IF(OR(טבלה1013[[#This Row],[וסת קבוע אחרון]]=F1308,F1308=טבלה1013[[#This Row],[LengthofCycle]]),1,0),""))</f>
        <v/>
      </c>
      <c r="AH1307" s="1" t="str">
        <f>IF(B1308=1,"",IF(טבלה1013[[#This Row],[הווסת פעיל?]]=1,IF(OR(טבלה1013[[#This Row],[וסת קבוע אחרון]]=F1308,F1308=טבלה1013[[#This Row],[LengthofCycle]],AND(טבלה1013[[#This Row],[LengthofCycle]]&lt;&gt;טבלה1013[[#This Row],[וסת קבוע אחרון]],OR(F1308=28,F1308=29))),1,0),""))</f>
        <v/>
      </c>
      <c r="AI1307" s="1" t="str">
        <f>IF(AND(טבלה1013[[#This Row],[הווסת פעיל?]]=1,B1308=1),1,"")</f>
        <v/>
      </c>
      <c r="AJ1307" s="4">
        <f>IF(AND(טבלה1013[[#This Row],[הווסת פעיל?]]&lt;&gt;1,B1308&lt;&gt;1,B1308&lt;&gt;""),IF(טבלה1013[[#This Row],[LengthofCycle]]=F1308,1,0),"")</f>
        <v>0</v>
      </c>
      <c r="AK1307" s="4">
        <f>IF(AND(טבלה1013[[#This Row],[הווסת פעיל?]]&lt;&gt;1,B1308&lt;&gt;1,B1308&lt;&gt;""),IF(OR(טבלה1013[[#This Row],[LengthofCycle]]=F1308,F1308=29),1,0),"")</f>
        <v>0</v>
      </c>
      <c r="AL1307" s="4">
        <f>IF(AND(טבלה1013[[#This Row],[הווסת פעיל?]]&lt;&gt;1,B1308&lt;&gt;1,B1308&lt;&gt;""),IF(OR(טבלה1013[[#This Row],[LengthofCycle]]=F1308,F1308=29,F1308=28),1,0),"")</f>
        <v>0</v>
      </c>
    </row>
    <row r="1308" spans="1:38" x14ac:dyDescent="0.25">
      <c r="A1308" s="1" t="s">
        <v>161</v>
      </c>
      <c r="B1308" s="1">
        <v>4</v>
      </c>
      <c r="C1308" s="1">
        <v>0</v>
      </c>
      <c r="D1308" s="1">
        <v>1</v>
      </c>
      <c r="E1308" s="1">
        <v>0</v>
      </c>
      <c r="F1308" s="1">
        <v>30</v>
      </c>
      <c r="G1308" s="1">
        <f>טבלה1013[[#This Row],[LengthofCycle]]+1</f>
        <v>31</v>
      </c>
      <c r="H1308" s="1" t="str">
        <f>IF(IFERROR(LOOKUP(טבלה1013[[#This Row],[ClientID]],קביעויות[השבוע]),FALSE)=טבלה1013[[#This Row],[ClientID]],1,"")</f>
        <v/>
      </c>
      <c r="I1308" s="1" t="str">
        <f>IF(AND(טבלה1013[[#This Row],[CycleNumber]]&gt;1,OR(B1309="",טבלה1013[[#This Row],[CycleNumber]]&gt;B1307)),IF(OR(AND(טבלה1013[[#This Row],[LengthofCycle]]=28,F1307=28),AND(טבלה1013[[#This Row],[LengthofCycle]]=35,F1307=35)),1,""),"")</f>
        <v/>
      </c>
      <c r="J1308" s="1" t="str">
        <f>IF(AND(טבלה1013[[#This Row],[וסת השבוע]]=1,I1307=1,טבלה1013[[#This Row],[CycleNumber]]&gt;B1307),1,"")</f>
        <v/>
      </c>
      <c r="K1308" s="1" t="str">
        <f>IF(טבלה1013[[#This Row],[CycleNumber]]=1,"",IF(טבלה1013[[#This Row],[וסת השבוע]]=1,0,IF(K1307="","",IF(K1307=0,IF(טבלה1013[[#This Row],[LengthofCycle]]=28,0,1),IF(K1307=1,IF(טבלה1013[[#This Row],[LengthofCycle]]+F1307=28*2,0,2),IF(K1307=2,IF(טבלה1013[[#This Row],[LengthofCycle]]+F1307+F1306=28*3,0,3),""))))))</f>
        <v/>
      </c>
      <c r="L1308" s="1" t="str">
        <f>IF(טבלה1013[[#This Row],[וסת השבוע]]=1,IF(טבלה1013[[#This Row],[וסת השבוע וההפלגה ביחד]]=1,L1307+1,0),IF(AND(טבלה1013[[#This Row],[CycleNumber]]&gt;B1307,טבלה1013[[#This Row],[CycleNumber]]&gt;1),IF(טבלה1013[[#This Row],[וסת השבוע פעיל?]]&lt;&gt;"",L1307+1,""),""))</f>
        <v/>
      </c>
      <c r="M1308" s="1" t="str">
        <f>IF(AND(טבלה1013[[#This Row],[וסת השבוע פעיל?]]&lt;&gt;"",טבלה1013[[#This Row],[CycleNumber]]&lt;B1309,B1309&lt;&gt;"",טבלה1013[[#This Row],[וסת השבוע פעיל?]]&lt;3),IF(K1309=0,IF(AND(טבלה1013[[#This Row],[וסת השבוע פעיל?]]&gt;0,I1309=1),0,1),0),"")</f>
        <v/>
      </c>
      <c r="N1308" s="1" t="str">
        <f t="shared" si="104"/>
        <v/>
      </c>
      <c r="O1308" s="1" t="str">
        <f>IF(AND(טבלה1013[[#This Row],[חיזוי - שבוע]]=1,J1309=1),1,"")</f>
        <v/>
      </c>
      <c r="P1308" s="1" t="str">
        <f>IF(AND(טבלה1013[[#This Row],[חיזוי טוב עם הפלגה?]]=1,טבלה1013[[#This Row],[וסת קבוע אחרון]]&lt;&gt;28,X1307=1),1,"")</f>
        <v/>
      </c>
      <c r="Q1308" s="1" t="str">
        <f>IF(AND(טבלה1013[[#This Row],[וסת השבוע פעיל?]]&lt;3,OR(טבלה1013[[#This Row],[CycleNumber]]&gt;B1309,B1309="")),1,"")</f>
        <v/>
      </c>
      <c r="R1308" s="1" t="str">
        <f>IF(טבלה1013[[#This Row],[האישה קבעה וסת שבוע?]]=1,IF(טבלה1013[[#This Row],[וסת השבוע פעיל?]]&lt;3,1,0),"")</f>
        <v/>
      </c>
      <c r="S13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8" s="1">
        <f t="shared" si="105"/>
        <v>0</v>
      </c>
      <c r="U1308" s="1">
        <f t="shared" ref="U1308:U1371" si="106">IF(B1308&gt;3,IF(AND(F1308=F1307,F1307=F1306,F1306=F1305),1,0),"")</f>
        <v>0</v>
      </c>
      <c r="V1308" s="1" t="str">
        <f>IF(B1308&gt;4,IF(AND(F1308=F1307,F1307=F1306,F1306=F1305,F1305=#REF!),1,0),"")</f>
        <v/>
      </c>
      <c r="W1308" s="1" t="str">
        <f>IF(טבלה1013[[#This Row],[3 הפלגות זהות]]="","",IF(טבלה1013[[#This Row],[3 הפלגות זהות]]=1,טבלה1013[[#This Row],[LengthofCycle]],W1307))</f>
        <v/>
      </c>
      <c r="Y1308" s="1" t="str">
        <f>IF(OR(טבלה1013[[#This Row],[הווסת פעיל?]]=0,טבלה1013[[#This Row],[הווסת פעיל?]]=""),"",SUM(Y1307,טבלה1013[[#This Row],[הווסת פעיל?]]))</f>
        <v/>
      </c>
      <c r="Z1308" s="1" t="str">
        <f>IF(AND(טבלה1013[[#This Row],[כמה מחזורים עד עקירה]]&lt;&gt;"",Y1309=""),טבלה1013[[#This Row],[כמה מחזורים עד עקירה]],"")</f>
        <v/>
      </c>
      <c r="AA1308" s="1" t="str">
        <f>IF(AND(טבלה1013[[#This Row],[הווסת פעיל?]]=1,טבלה1013[[#This Row],[וסת קבוע אחרון]]&lt;&gt;W1307),טבלה1013[[#This Row],[וסת קבוע אחרון]],"")</f>
        <v/>
      </c>
      <c r="AB1308" s="1" t="str">
        <f>IF(AND(טבלה1013[[#This Row],[הווסת פעיל?]]=1,X1307=0,טבלה1013[[#This Row],[וסת קבוע אחרון]]=W1307),טבלה1013[[#This Row],[וסת קבוע אחרון]],"")</f>
        <v/>
      </c>
      <c r="AC1308" s="1" t="str">
        <f>IF(AND(טבלה1013[[#This Row],[הווסת פעיל?]]=1,X1307=0,טבלה1013[[#This Row],[וסת קבוע אחרון]]&lt;&gt;W1307),1,"")</f>
        <v/>
      </c>
      <c r="AD1308" s="1" t="str">
        <f>IF(AND(טבלה1013[[#This Row],[הווסת פעיל?]]&lt;&gt;"",B1309=1),טבלה1013[[#This Row],[CycleNumber]],"")</f>
        <v/>
      </c>
      <c r="AE1308" s="1" t="str">
        <f>IF(AND(טבלה1013[[#This Row],[הווסת פעיל?]]&lt;&gt;"",X1307=""),טבלה1013[[#This Row],[CycleNumber]],"")</f>
        <v/>
      </c>
      <c r="AF1308" s="1" t="str">
        <f>IF(B1309=1,"",IF(טבלה1013[[#This Row],[הווסת פעיל?]]=1,IF(טבלה1013[[#This Row],[וסת קבוע אחרון]]=F1309,1,0),""))</f>
        <v/>
      </c>
      <c r="AG1308" s="1" t="str">
        <f>IF(B1309=1,"",IF(טבלה1013[[#This Row],[הווסת פעיל?]]=1,IF(OR(טבלה1013[[#This Row],[וסת קבוע אחרון]]=F1309,F1309=טבלה1013[[#This Row],[LengthofCycle]]),1,0),""))</f>
        <v/>
      </c>
      <c r="AH1308" s="1" t="str">
        <f>IF(B1309=1,"",IF(טבלה1013[[#This Row],[הווסת פעיל?]]=1,IF(OR(טבלה1013[[#This Row],[וסת קבוע אחרון]]=F1309,F1309=טבלה1013[[#This Row],[LengthofCycle]],AND(טבלה1013[[#This Row],[LengthofCycle]]&lt;&gt;טבלה1013[[#This Row],[וסת קבוע אחרון]],OR(F1309=28,F1309=29))),1,0),""))</f>
        <v/>
      </c>
      <c r="AI1308" s="1" t="str">
        <f>IF(AND(טבלה1013[[#This Row],[הווסת פעיל?]]=1,B1309=1),1,"")</f>
        <v/>
      </c>
      <c r="AJ1308" s="4">
        <f>IF(AND(טבלה1013[[#This Row],[הווסת פעיל?]]&lt;&gt;1,B1309&lt;&gt;1,B1309&lt;&gt;""),IF(טבלה1013[[#This Row],[LengthofCycle]]=F1309,1,0),"")</f>
        <v>0</v>
      </c>
      <c r="AK1308" s="4">
        <f>IF(AND(טבלה1013[[#This Row],[הווסת פעיל?]]&lt;&gt;1,B1309&lt;&gt;1,B1309&lt;&gt;""),IF(OR(טבלה1013[[#This Row],[LengthofCycle]]=F1309,F1309=29),1,0),"")</f>
        <v>1</v>
      </c>
      <c r="AL1308" s="4">
        <f>IF(AND(טבלה1013[[#This Row],[הווסת פעיל?]]&lt;&gt;1,B1309&lt;&gt;1,B1309&lt;&gt;""),IF(OR(טבלה1013[[#This Row],[LengthofCycle]]=F1309,F1309=29,F1309=28),1,0),"")</f>
        <v>1</v>
      </c>
    </row>
    <row r="1309" spans="1:38" x14ac:dyDescent="0.25">
      <c r="A1309" s="1" t="s">
        <v>161</v>
      </c>
      <c r="B1309" s="1">
        <v>5</v>
      </c>
      <c r="C1309" s="1">
        <v>0</v>
      </c>
      <c r="D1309" s="1">
        <v>1</v>
      </c>
      <c r="E1309" s="1">
        <v>0</v>
      </c>
      <c r="F1309" s="1">
        <v>29</v>
      </c>
      <c r="G1309" s="1">
        <f>טבלה1013[[#This Row],[LengthofCycle]]+1</f>
        <v>30</v>
      </c>
      <c r="H1309" s="1" t="str">
        <f>IF(IFERROR(LOOKUP(טבלה1013[[#This Row],[ClientID]],קביעויות[השבוע]),FALSE)=טבלה1013[[#This Row],[ClientID]],1,"")</f>
        <v/>
      </c>
      <c r="I1309" s="1" t="str">
        <f>IF(AND(טבלה1013[[#This Row],[CycleNumber]]&gt;1,OR(B1310="",טבלה1013[[#This Row],[CycleNumber]]&gt;B1308)),IF(OR(AND(טבלה1013[[#This Row],[LengthofCycle]]=28,F1308=28),AND(טבלה1013[[#This Row],[LengthofCycle]]=35,F1308=35)),1,""),"")</f>
        <v/>
      </c>
      <c r="J1309" s="1" t="str">
        <f>IF(AND(טבלה1013[[#This Row],[וסת השבוע]]=1,I1308=1,טבלה1013[[#This Row],[CycleNumber]]&gt;B1308),1,"")</f>
        <v/>
      </c>
      <c r="K1309" s="1" t="str">
        <f>IF(טבלה1013[[#This Row],[CycleNumber]]=1,"",IF(טבלה1013[[#This Row],[וסת השבוע]]=1,0,IF(K1308="","",IF(K1308=0,IF(טבלה1013[[#This Row],[LengthofCycle]]=28,0,1),IF(K1308=1,IF(טבלה1013[[#This Row],[LengthofCycle]]+F1308=28*2,0,2),IF(K1308=2,IF(טבלה1013[[#This Row],[LengthofCycle]]+F1308+F1307=28*3,0,3),""))))))</f>
        <v/>
      </c>
      <c r="L1309" s="1" t="str">
        <f>IF(טבלה1013[[#This Row],[וסת השבוע]]=1,IF(טבלה1013[[#This Row],[וסת השבוע וההפלגה ביחד]]=1,L1308+1,0),IF(AND(טבלה1013[[#This Row],[CycleNumber]]&gt;B1308,טבלה1013[[#This Row],[CycleNumber]]&gt;1),IF(טבלה1013[[#This Row],[וסת השבוע פעיל?]]&lt;&gt;"",L1308+1,""),""))</f>
        <v/>
      </c>
      <c r="M1309" s="1" t="str">
        <f>IF(AND(טבלה1013[[#This Row],[וסת השבוע פעיל?]]&lt;&gt;"",טבלה1013[[#This Row],[CycleNumber]]&lt;B1310,B1310&lt;&gt;"",טבלה1013[[#This Row],[וסת השבוע פעיל?]]&lt;3),IF(K1310=0,IF(AND(טבלה1013[[#This Row],[וסת השבוע פעיל?]]&gt;0,I1310=1),0,1),0),"")</f>
        <v/>
      </c>
      <c r="N1309" s="1" t="str">
        <f t="shared" si="104"/>
        <v/>
      </c>
      <c r="O1309" s="1" t="str">
        <f>IF(AND(טבלה1013[[#This Row],[חיזוי - שבוע]]=1,J1310=1),1,"")</f>
        <v/>
      </c>
      <c r="P1309" s="1" t="str">
        <f>IF(AND(טבלה1013[[#This Row],[חיזוי טוב עם הפלגה?]]=1,טבלה1013[[#This Row],[וסת קבוע אחרון]]&lt;&gt;28,X1308=1),1,"")</f>
        <v/>
      </c>
      <c r="Q1309" s="1" t="str">
        <f>IF(AND(טבלה1013[[#This Row],[וסת השבוע פעיל?]]&lt;3,OR(טבלה1013[[#This Row],[CycleNumber]]&gt;B1310,B1310="")),1,"")</f>
        <v/>
      </c>
      <c r="R1309" s="1" t="str">
        <f>IF(טבלה1013[[#This Row],[האישה קבעה וסת שבוע?]]=1,IF(טבלה1013[[#This Row],[וסת השבוע פעיל?]]&lt;3,1,0),"")</f>
        <v/>
      </c>
      <c r="S13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09" s="1">
        <f t="shared" si="105"/>
        <v>0</v>
      </c>
      <c r="U1309" s="1">
        <f t="shared" si="106"/>
        <v>0</v>
      </c>
      <c r="V1309" s="1">
        <f t="shared" ref="V1309:V1372" si="107">IF(B1309&gt;4,IF(AND(F1309=F1308,F1308=F1307,F1307=F1306,F1306=F1305),1,0),"")</f>
        <v>0</v>
      </c>
      <c r="W1309" s="1" t="str">
        <f>IF(טבלה1013[[#This Row],[3 הפלגות זהות]]="","",IF(טבלה1013[[#This Row],[3 הפלגות זהות]]=1,טבלה1013[[#This Row],[LengthofCycle]],W1308))</f>
        <v/>
      </c>
      <c r="Y1309" s="1" t="str">
        <f>IF(OR(טבלה1013[[#This Row],[הווסת פעיל?]]=0,טבלה1013[[#This Row],[הווסת פעיל?]]=""),"",SUM(Y1308,טבלה1013[[#This Row],[הווסת פעיל?]]))</f>
        <v/>
      </c>
      <c r="Z1309" s="1" t="str">
        <f>IF(AND(טבלה1013[[#This Row],[כמה מחזורים עד עקירה]]&lt;&gt;"",Y1310=""),טבלה1013[[#This Row],[כמה מחזורים עד עקירה]],"")</f>
        <v/>
      </c>
      <c r="AA1309" s="1" t="str">
        <f>IF(AND(טבלה1013[[#This Row],[הווסת פעיל?]]=1,טבלה1013[[#This Row],[וסת קבוע אחרון]]&lt;&gt;W1308),טבלה1013[[#This Row],[וסת קבוע אחרון]],"")</f>
        <v/>
      </c>
      <c r="AB1309" s="1" t="str">
        <f>IF(AND(טבלה1013[[#This Row],[הווסת פעיל?]]=1,X1308=0,טבלה1013[[#This Row],[וסת קבוע אחרון]]=W1308),טבלה1013[[#This Row],[וסת קבוע אחרון]],"")</f>
        <v/>
      </c>
      <c r="AC1309" s="1" t="str">
        <f>IF(AND(טבלה1013[[#This Row],[הווסת פעיל?]]=1,X1308=0,טבלה1013[[#This Row],[וסת קבוע אחרון]]&lt;&gt;W1308),1,"")</f>
        <v/>
      </c>
      <c r="AD1309" s="1" t="str">
        <f>IF(AND(טבלה1013[[#This Row],[הווסת פעיל?]]&lt;&gt;"",B1310=1),טבלה1013[[#This Row],[CycleNumber]],"")</f>
        <v/>
      </c>
      <c r="AE1309" s="1" t="str">
        <f>IF(AND(טבלה1013[[#This Row],[הווסת פעיל?]]&lt;&gt;"",X1308=""),טבלה1013[[#This Row],[CycleNumber]],"")</f>
        <v/>
      </c>
      <c r="AF1309" s="1" t="str">
        <f>IF(B1310=1,"",IF(טבלה1013[[#This Row],[הווסת פעיל?]]=1,IF(טבלה1013[[#This Row],[וסת קבוע אחרון]]=F1310,1,0),""))</f>
        <v/>
      </c>
      <c r="AG1309" s="1" t="str">
        <f>IF(B1310=1,"",IF(טבלה1013[[#This Row],[הווסת פעיל?]]=1,IF(OR(טבלה1013[[#This Row],[וסת קבוע אחרון]]=F1310,F1310=טבלה1013[[#This Row],[LengthofCycle]]),1,0),""))</f>
        <v/>
      </c>
      <c r="AH1309" s="1" t="str">
        <f>IF(B1310=1,"",IF(טבלה1013[[#This Row],[הווסת פעיל?]]=1,IF(OR(טבלה1013[[#This Row],[וסת קבוע אחרון]]=F1310,F1310=טבלה1013[[#This Row],[LengthofCycle]],AND(טבלה1013[[#This Row],[LengthofCycle]]&lt;&gt;טבלה1013[[#This Row],[וסת קבוע אחרון]],OR(F1310=28,F1310=29))),1,0),""))</f>
        <v/>
      </c>
      <c r="AI1309" s="1" t="str">
        <f>IF(AND(טבלה1013[[#This Row],[הווסת פעיל?]]=1,B1310=1),1,"")</f>
        <v/>
      </c>
      <c r="AJ1309" s="4">
        <f>IF(AND(טבלה1013[[#This Row],[הווסת פעיל?]]&lt;&gt;1,B1310&lt;&gt;1,B1310&lt;&gt;""),IF(טבלה1013[[#This Row],[LengthofCycle]]=F1310,1,0),"")</f>
        <v>0</v>
      </c>
      <c r="AK1309" s="4">
        <f>IF(AND(טבלה1013[[#This Row],[הווסת פעיל?]]&lt;&gt;1,B1310&lt;&gt;1,B1310&lt;&gt;""),IF(OR(טבלה1013[[#This Row],[LengthofCycle]]=F1310,F1310=29),1,0),"")</f>
        <v>0</v>
      </c>
      <c r="AL1309" s="4">
        <f>IF(AND(טבלה1013[[#This Row],[הווסת פעיל?]]&lt;&gt;1,B1310&lt;&gt;1,B1310&lt;&gt;""),IF(OR(טבלה1013[[#This Row],[LengthofCycle]]=F1310,F1310=29,F1310=28),1,0),"")</f>
        <v>0</v>
      </c>
    </row>
    <row r="1310" spans="1:38" x14ac:dyDescent="0.25">
      <c r="A1310" s="1" t="s">
        <v>161</v>
      </c>
      <c r="B1310" s="1">
        <v>6</v>
      </c>
      <c r="C1310" s="1">
        <v>0</v>
      </c>
      <c r="D1310" s="1">
        <v>1</v>
      </c>
      <c r="E1310" s="1">
        <v>0</v>
      </c>
      <c r="F1310" s="1">
        <v>35</v>
      </c>
      <c r="G1310" s="1">
        <f>טבלה1013[[#This Row],[LengthofCycle]]+1</f>
        <v>36</v>
      </c>
      <c r="H1310" s="1" t="str">
        <f>IF(IFERROR(LOOKUP(טבלה1013[[#This Row],[ClientID]],קביעויות[השבוע]),FALSE)=טבלה1013[[#This Row],[ClientID]],1,"")</f>
        <v/>
      </c>
      <c r="I1310" s="1" t="str">
        <f>IF(AND(טבלה1013[[#This Row],[CycleNumber]]&gt;1,OR(B1311="",טבלה1013[[#This Row],[CycleNumber]]&gt;B1309)),IF(OR(AND(טבלה1013[[#This Row],[LengthofCycle]]=28,F1309=28),AND(טבלה1013[[#This Row],[LengthofCycle]]=35,F1309=35)),1,""),"")</f>
        <v/>
      </c>
      <c r="J1310" s="1" t="str">
        <f>IF(AND(טבלה1013[[#This Row],[וסת השבוע]]=1,I1309=1,טבלה1013[[#This Row],[CycleNumber]]&gt;B1309),1,"")</f>
        <v/>
      </c>
      <c r="K1310" s="1" t="str">
        <f>IF(טבלה1013[[#This Row],[CycleNumber]]=1,"",IF(טבלה1013[[#This Row],[וסת השבוע]]=1,0,IF(K1309="","",IF(K1309=0,IF(טבלה1013[[#This Row],[LengthofCycle]]=28,0,1),IF(K1309=1,IF(טבלה1013[[#This Row],[LengthofCycle]]+F1309=28*2,0,2),IF(K1309=2,IF(טבלה1013[[#This Row],[LengthofCycle]]+F1309+F1308=28*3,0,3),""))))))</f>
        <v/>
      </c>
      <c r="L1310" s="1" t="str">
        <f>IF(טבלה1013[[#This Row],[וסת השבוע]]=1,IF(טבלה1013[[#This Row],[וסת השבוע וההפלגה ביחד]]=1,L1309+1,0),IF(AND(טבלה1013[[#This Row],[CycleNumber]]&gt;B1309,טבלה1013[[#This Row],[CycleNumber]]&gt;1),IF(טבלה1013[[#This Row],[וסת השבוע פעיל?]]&lt;&gt;"",L1309+1,""),""))</f>
        <v/>
      </c>
      <c r="M1310" s="1" t="str">
        <f>IF(AND(טבלה1013[[#This Row],[וסת השבוע פעיל?]]&lt;&gt;"",טבלה1013[[#This Row],[CycleNumber]]&lt;B1311,B1311&lt;&gt;"",טבלה1013[[#This Row],[וסת השבוע פעיל?]]&lt;3),IF(K1311=0,IF(AND(טבלה1013[[#This Row],[וסת השבוע פעיל?]]&gt;0,I1311=1),0,1),0),"")</f>
        <v/>
      </c>
      <c r="N1310" s="1" t="str">
        <f t="shared" si="104"/>
        <v/>
      </c>
      <c r="O1310" s="1" t="str">
        <f>IF(AND(טבלה1013[[#This Row],[חיזוי - שבוע]]=1,J1311=1),1,"")</f>
        <v/>
      </c>
      <c r="P1310" s="1" t="str">
        <f>IF(AND(טבלה1013[[#This Row],[חיזוי טוב עם הפלגה?]]=1,טבלה1013[[#This Row],[וסת קבוע אחרון]]&lt;&gt;28,X1309=1),1,"")</f>
        <v/>
      </c>
      <c r="Q1310" s="1" t="str">
        <f>IF(AND(טבלה1013[[#This Row],[וסת השבוע פעיל?]]&lt;3,OR(טבלה1013[[#This Row],[CycleNumber]]&gt;B1311,B1311="")),1,"")</f>
        <v/>
      </c>
      <c r="R1310" s="1" t="str">
        <f>IF(טבלה1013[[#This Row],[האישה קבעה וסת שבוע?]]=1,IF(טבלה1013[[#This Row],[וסת השבוע פעיל?]]&lt;3,1,0),"")</f>
        <v/>
      </c>
      <c r="S13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0" s="1">
        <f t="shared" si="105"/>
        <v>0</v>
      </c>
      <c r="U1310" s="1">
        <f t="shared" si="106"/>
        <v>0</v>
      </c>
      <c r="V1310" s="1">
        <f t="shared" si="107"/>
        <v>0</v>
      </c>
      <c r="W1310" s="1" t="str">
        <f>IF(טבלה1013[[#This Row],[3 הפלגות זהות]]="","",IF(טבלה1013[[#This Row],[3 הפלגות זהות]]=1,טבלה1013[[#This Row],[LengthofCycle]],W1309))</f>
        <v/>
      </c>
      <c r="Y1310" s="1" t="str">
        <f>IF(OR(טבלה1013[[#This Row],[הווסת פעיל?]]=0,טבלה1013[[#This Row],[הווסת פעיל?]]=""),"",SUM(Y1309,טבלה1013[[#This Row],[הווסת פעיל?]]))</f>
        <v/>
      </c>
      <c r="Z1310" s="1" t="str">
        <f>IF(AND(טבלה1013[[#This Row],[כמה מחזורים עד עקירה]]&lt;&gt;"",Y1311=""),טבלה1013[[#This Row],[כמה מחזורים עד עקירה]],"")</f>
        <v/>
      </c>
      <c r="AA1310" s="1" t="str">
        <f>IF(AND(טבלה1013[[#This Row],[הווסת פעיל?]]=1,טבלה1013[[#This Row],[וסת קבוע אחרון]]&lt;&gt;W1309),טבלה1013[[#This Row],[וסת קבוע אחרון]],"")</f>
        <v/>
      </c>
      <c r="AB1310" s="1" t="str">
        <f>IF(AND(טבלה1013[[#This Row],[הווסת פעיל?]]=1,X1309=0,טבלה1013[[#This Row],[וסת קבוע אחרון]]=W1309),טבלה1013[[#This Row],[וסת קבוע אחרון]],"")</f>
        <v/>
      </c>
      <c r="AC1310" s="1" t="str">
        <f>IF(AND(טבלה1013[[#This Row],[הווסת פעיל?]]=1,X1309=0,טבלה1013[[#This Row],[וסת קבוע אחרון]]&lt;&gt;W1309),1,"")</f>
        <v/>
      </c>
      <c r="AD1310" s="1" t="str">
        <f>IF(AND(טבלה1013[[#This Row],[הווסת פעיל?]]&lt;&gt;"",B1311=1),טבלה1013[[#This Row],[CycleNumber]],"")</f>
        <v/>
      </c>
      <c r="AE1310" s="1" t="str">
        <f>IF(AND(טבלה1013[[#This Row],[הווסת פעיל?]]&lt;&gt;"",X1309=""),טבלה1013[[#This Row],[CycleNumber]],"")</f>
        <v/>
      </c>
      <c r="AF1310" s="1" t="str">
        <f>IF(B1311=1,"",IF(טבלה1013[[#This Row],[הווסת פעיל?]]=1,IF(טבלה1013[[#This Row],[וסת קבוע אחרון]]=F1311,1,0),""))</f>
        <v/>
      </c>
      <c r="AG1310" s="1" t="str">
        <f>IF(B1311=1,"",IF(טבלה1013[[#This Row],[הווסת פעיל?]]=1,IF(OR(טבלה1013[[#This Row],[וסת קבוע אחרון]]=F1311,F1311=טבלה1013[[#This Row],[LengthofCycle]]),1,0),""))</f>
        <v/>
      </c>
      <c r="AH1310" s="1" t="str">
        <f>IF(B1311=1,"",IF(טבלה1013[[#This Row],[הווסת פעיל?]]=1,IF(OR(טבלה1013[[#This Row],[וסת קבוע אחרון]]=F1311,F1311=טבלה1013[[#This Row],[LengthofCycle]],AND(טבלה1013[[#This Row],[LengthofCycle]]&lt;&gt;טבלה1013[[#This Row],[וסת קבוע אחרון]],OR(F1311=28,F1311=29))),1,0),""))</f>
        <v/>
      </c>
      <c r="AI1310" s="1" t="str">
        <f>IF(AND(טבלה1013[[#This Row],[הווסת פעיל?]]=1,B1311=1),1,"")</f>
        <v/>
      </c>
      <c r="AJ1310" s="4">
        <f>IF(AND(טבלה1013[[#This Row],[הווסת פעיל?]]&lt;&gt;1,B1311&lt;&gt;1,B1311&lt;&gt;""),IF(טבלה1013[[#This Row],[LengthofCycle]]=F1311,1,0),"")</f>
        <v>0</v>
      </c>
      <c r="AK1310" s="4">
        <f>IF(AND(טבלה1013[[#This Row],[הווסת פעיל?]]&lt;&gt;1,B1311&lt;&gt;1,B1311&lt;&gt;""),IF(OR(טבלה1013[[#This Row],[LengthofCycle]]=F1311,F1311=29),1,0),"")</f>
        <v>1</v>
      </c>
      <c r="AL1310" s="4">
        <f>IF(AND(טבלה1013[[#This Row],[הווסת פעיל?]]&lt;&gt;1,B1311&lt;&gt;1,B1311&lt;&gt;""),IF(OR(טבלה1013[[#This Row],[LengthofCycle]]=F1311,F1311=29,F1311=28),1,0),"")</f>
        <v>1</v>
      </c>
    </row>
    <row r="1311" spans="1:38" x14ac:dyDescent="0.25">
      <c r="A1311" s="1" t="s">
        <v>161</v>
      </c>
      <c r="B1311" s="1">
        <v>7</v>
      </c>
      <c r="C1311" s="1">
        <v>0</v>
      </c>
      <c r="D1311" s="1">
        <v>1</v>
      </c>
      <c r="E1311" s="1">
        <v>0</v>
      </c>
      <c r="F1311" s="1">
        <v>29</v>
      </c>
      <c r="G1311" s="1">
        <f>טבלה1013[[#This Row],[LengthofCycle]]+1</f>
        <v>30</v>
      </c>
      <c r="H1311" s="1" t="str">
        <f>IF(IFERROR(LOOKUP(טבלה1013[[#This Row],[ClientID]],קביעויות[השבוע]),FALSE)=טבלה1013[[#This Row],[ClientID]],1,"")</f>
        <v/>
      </c>
      <c r="I1311" s="1" t="str">
        <f>IF(AND(טבלה1013[[#This Row],[CycleNumber]]&gt;1,OR(B1312="",טבלה1013[[#This Row],[CycleNumber]]&gt;B1310)),IF(OR(AND(טבלה1013[[#This Row],[LengthofCycle]]=28,F1310=28),AND(טבלה1013[[#This Row],[LengthofCycle]]=35,F1310=35)),1,""),"")</f>
        <v/>
      </c>
      <c r="J1311" s="1" t="str">
        <f>IF(AND(טבלה1013[[#This Row],[וסת השבוע]]=1,I1310=1,טבלה1013[[#This Row],[CycleNumber]]&gt;B1310),1,"")</f>
        <v/>
      </c>
      <c r="K1311" s="1" t="str">
        <f>IF(טבלה1013[[#This Row],[CycleNumber]]=1,"",IF(טבלה1013[[#This Row],[וסת השבוע]]=1,0,IF(K1310="","",IF(K1310=0,IF(טבלה1013[[#This Row],[LengthofCycle]]=28,0,1),IF(K1310=1,IF(טבלה1013[[#This Row],[LengthofCycle]]+F1310=28*2,0,2),IF(K1310=2,IF(טבלה1013[[#This Row],[LengthofCycle]]+F1310+F1309=28*3,0,3),""))))))</f>
        <v/>
      </c>
      <c r="L1311" s="1" t="str">
        <f>IF(טבלה1013[[#This Row],[וסת השבוע]]=1,IF(טבלה1013[[#This Row],[וסת השבוע וההפלגה ביחד]]=1,L1310+1,0),IF(AND(טבלה1013[[#This Row],[CycleNumber]]&gt;B1310,טבלה1013[[#This Row],[CycleNumber]]&gt;1),IF(טבלה1013[[#This Row],[וסת השבוע פעיל?]]&lt;&gt;"",L1310+1,""),""))</f>
        <v/>
      </c>
      <c r="M1311" s="1" t="str">
        <f>IF(AND(טבלה1013[[#This Row],[וסת השבוע פעיל?]]&lt;&gt;"",טבלה1013[[#This Row],[CycleNumber]]&lt;B1312,B1312&lt;&gt;"",טבלה1013[[#This Row],[וסת השבוע פעיל?]]&lt;3),IF(K1312=0,IF(AND(טבלה1013[[#This Row],[וסת השבוע פעיל?]]&gt;0,I1312=1),0,1),0),"")</f>
        <v/>
      </c>
      <c r="N1311" s="1" t="str">
        <f t="shared" si="104"/>
        <v/>
      </c>
      <c r="O1311" s="1" t="str">
        <f>IF(AND(טבלה1013[[#This Row],[חיזוי - שבוע]]=1,J1312=1),1,"")</f>
        <v/>
      </c>
      <c r="P1311" s="1" t="str">
        <f>IF(AND(טבלה1013[[#This Row],[חיזוי טוב עם הפלגה?]]=1,טבלה1013[[#This Row],[וסת קבוע אחרון]]&lt;&gt;28,X1310=1),1,"")</f>
        <v/>
      </c>
      <c r="Q1311" s="1" t="str">
        <f>IF(AND(טבלה1013[[#This Row],[וסת השבוע פעיל?]]&lt;3,OR(טבלה1013[[#This Row],[CycleNumber]]&gt;B1312,B1312="")),1,"")</f>
        <v/>
      </c>
      <c r="R1311" s="1" t="str">
        <f>IF(טבלה1013[[#This Row],[האישה קבעה וסת שבוע?]]=1,IF(טבלה1013[[#This Row],[וסת השבוע פעיל?]]&lt;3,1,0),"")</f>
        <v/>
      </c>
      <c r="S13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1" s="1">
        <f t="shared" si="105"/>
        <v>0</v>
      </c>
      <c r="U1311" s="1">
        <f t="shared" si="106"/>
        <v>0</v>
      </c>
      <c r="V1311" s="1">
        <f t="shared" si="107"/>
        <v>0</v>
      </c>
      <c r="W1311" s="1" t="str">
        <f>IF(טבלה1013[[#This Row],[3 הפלגות זהות]]="","",IF(טבלה1013[[#This Row],[3 הפלגות זהות]]=1,טבלה1013[[#This Row],[LengthofCycle]],W1310))</f>
        <v/>
      </c>
      <c r="Y1311" s="1" t="str">
        <f>IF(OR(טבלה1013[[#This Row],[הווסת פעיל?]]=0,טבלה1013[[#This Row],[הווסת פעיל?]]=""),"",SUM(Y1310,טבלה1013[[#This Row],[הווסת פעיל?]]))</f>
        <v/>
      </c>
      <c r="Z1311" s="1" t="str">
        <f>IF(AND(טבלה1013[[#This Row],[כמה מחזורים עד עקירה]]&lt;&gt;"",Y1312=""),טבלה1013[[#This Row],[כמה מחזורים עד עקירה]],"")</f>
        <v/>
      </c>
      <c r="AA1311" s="1" t="str">
        <f>IF(AND(טבלה1013[[#This Row],[הווסת פעיל?]]=1,טבלה1013[[#This Row],[וסת קבוע אחרון]]&lt;&gt;W1310),טבלה1013[[#This Row],[וסת קבוע אחרון]],"")</f>
        <v/>
      </c>
      <c r="AB1311" s="1" t="str">
        <f>IF(AND(טבלה1013[[#This Row],[הווסת פעיל?]]=1,X1310=0,טבלה1013[[#This Row],[וסת קבוע אחרון]]=W1310),טבלה1013[[#This Row],[וסת קבוע אחרון]],"")</f>
        <v/>
      </c>
      <c r="AC1311" s="1" t="str">
        <f>IF(AND(טבלה1013[[#This Row],[הווסת פעיל?]]=1,X1310=0,טבלה1013[[#This Row],[וסת קבוע אחרון]]&lt;&gt;W1310),1,"")</f>
        <v/>
      </c>
      <c r="AD1311" s="1" t="str">
        <f>IF(AND(טבלה1013[[#This Row],[הווסת פעיל?]]&lt;&gt;"",B1312=1),טבלה1013[[#This Row],[CycleNumber]],"")</f>
        <v/>
      </c>
      <c r="AE1311" s="1" t="str">
        <f>IF(AND(טבלה1013[[#This Row],[הווסת פעיל?]]&lt;&gt;"",X1310=""),טבלה1013[[#This Row],[CycleNumber]],"")</f>
        <v/>
      </c>
      <c r="AF1311" s="1" t="str">
        <f>IF(B1312=1,"",IF(טבלה1013[[#This Row],[הווסת פעיל?]]=1,IF(טבלה1013[[#This Row],[וסת קבוע אחרון]]=F1312,1,0),""))</f>
        <v/>
      </c>
      <c r="AG1311" s="1" t="str">
        <f>IF(B1312=1,"",IF(טבלה1013[[#This Row],[הווסת פעיל?]]=1,IF(OR(טבלה1013[[#This Row],[וסת קבוע אחרון]]=F1312,F1312=טבלה1013[[#This Row],[LengthofCycle]]),1,0),""))</f>
        <v/>
      </c>
      <c r="AH1311" s="1" t="str">
        <f>IF(B1312=1,"",IF(טבלה1013[[#This Row],[הווסת פעיל?]]=1,IF(OR(טבלה1013[[#This Row],[וסת קבוע אחרון]]=F1312,F1312=טבלה1013[[#This Row],[LengthofCycle]],AND(טבלה1013[[#This Row],[LengthofCycle]]&lt;&gt;טבלה1013[[#This Row],[וסת קבוע אחרון]],OR(F1312=28,F1312=29))),1,0),""))</f>
        <v/>
      </c>
      <c r="AI1311" s="1" t="str">
        <f>IF(AND(טבלה1013[[#This Row],[הווסת פעיל?]]=1,B1312=1),1,"")</f>
        <v/>
      </c>
      <c r="AJ1311" s="4">
        <f>IF(AND(טבלה1013[[#This Row],[הווסת פעיל?]]&lt;&gt;1,B1312&lt;&gt;1,B1312&lt;&gt;""),IF(טבלה1013[[#This Row],[LengthofCycle]]=F1312,1,0),"")</f>
        <v>0</v>
      </c>
      <c r="AK1311" s="4">
        <f>IF(AND(טבלה1013[[#This Row],[הווסת פעיל?]]&lt;&gt;1,B1312&lt;&gt;1,B1312&lt;&gt;""),IF(OR(טבלה1013[[#This Row],[LengthofCycle]]=F1312,F1312=29),1,0),"")</f>
        <v>0</v>
      </c>
      <c r="AL1311" s="4">
        <f>IF(AND(טבלה1013[[#This Row],[הווסת פעיל?]]&lt;&gt;1,B1312&lt;&gt;1,B1312&lt;&gt;""),IF(OR(טבלה1013[[#This Row],[LengthofCycle]]=F1312,F1312=29,F1312=28),1,0),"")</f>
        <v>0</v>
      </c>
    </row>
    <row r="1312" spans="1:38" x14ac:dyDescent="0.25">
      <c r="A1312" s="1" t="s">
        <v>161</v>
      </c>
      <c r="B1312" s="1">
        <v>8</v>
      </c>
      <c r="C1312" s="1">
        <v>0</v>
      </c>
      <c r="D1312" s="1">
        <v>1</v>
      </c>
      <c r="E1312" s="1">
        <v>0</v>
      </c>
      <c r="F1312" s="1">
        <v>33</v>
      </c>
      <c r="G1312" s="1">
        <f>טבלה1013[[#This Row],[LengthofCycle]]+1</f>
        <v>34</v>
      </c>
      <c r="H1312" s="1" t="str">
        <f>IF(IFERROR(LOOKUP(טבלה1013[[#This Row],[ClientID]],קביעויות[השבוע]),FALSE)=טבלה1013[[#This Row],[ClientID]],1,"")</f>
        <v/>
      </c>
      <c r="I1312" s="1" t="str">
        <f>IF(AND(טבלה1013[[#This Row],[CycleNumber]]&gt;1,OR(B1313="",טבלה1013[[#This Row],[CycleNumber]]&gt;B1311)),IF(OR(AND(טבלה1013[[#This Row],[LengthofCycle]]=28,F1311=28),AND(טבלה1013[[#This Row],[LengthofCycle]]=35,F1311=35)),1,""),"")</f>
        <v/>
      </c>
      <c r="J1312" s="1" t="str">
        <f>IF(AND(טבלה1013[[#This Row],[וסת השבוע]]=1,I1311=1,טבלה1013[[#This Row],[CycleNumber]]&gt;B1311),1,"")</f>
        <v/>
      </c>
      <c r="K1312" s="1" t="str">
        <f>IF(טבלה1013[[#This Row],[CycleNumber]]=1,"",IF(טבלה1013[[#This Row],[וסת השבוע]]=1,0,IF(K1311="","",IF(K1311=0,IF(טבלה1013[[#This Row],[LengthofCycle]]=28,0,1),IF(K1311=1,IF(טבלה1013[[#This Row],[LengthofCycle]]+F1311=28*2,0,2),IF(K1311=2,IF(טבלה1013[[#This Row],[LengthofCycle]]+F1311+F1310=28*3,0,3),""))))))</f>
        <v/>
      </c>
      <c r="L1312" s="1" t="str">
        <f>IF(טבלה1013[[#This Row],[וסת השבוע]]=1,IF(טבלה1013[[#This Row],[וסת השבוע וההפלגה ביחד]]=1,L1311+1,0),IF(AND(טבלה1013[[#This Row],[CycleNumber]]&gt;B1311,טבלה1013[[#This Row],[CycleNumber]]&gt;1),IF(טבלה1013[[#This Row],[וסת השבוע פעיל?]]&lt;&gt;"",L1311+1,""),""))</f>
        <v/>
      </c>
      <c r="M1312" s="1" t="str">
        <f>IF(AND(טבלה1013[[#This Row],[וסת השבוע פעיל?]]&lt;&gt;"",טבלה1013[[#This Row],[CycleNumber]]&lt;B1313,B1313&lt;&gt;"",טבלה1013[[#This Row],[וסת השבוע פעיל?]]&lt;3),IF(K1313=0,IF(AND(טבלה1013[[#This Row],[וסת השבוע פעיל?]]&gt;0,I1313=1),0,1),0),"")</f>
        <v/>
      </c>
      <c r="N1312" s="1" t="str">
        <f t="shared" si="104"/>
        <v/>
      </c>
      <c r="O1312" s="1" t="str">
        <f>IF(AND(טבלה1013[[#This Row],[חיזוי - שבוע]]=1,J1313=1),1,"")</f>
        <v/>
      </c>
      <c r="P1312" s="1" t="str">
        <f>IF(AND(טבלה1013[[#This Row],[חיזוי טוב עם הפלגה?]]=1,טבלה1013[[#This Row],[וסת קבוע אחרון]]&lt;&gt;28,X1311=1),1,"")</f>
        <v/>
      </c>
      <c r="Q1312" s="1" t="str">
        <f>IF(AND(טבלה1013[[#This Row],[וסת השבוע פעיל?]]&lt;3,OR(טבלה1013[[#This Row],[CycleNumber]]&gt;B1313,B1313="")),1,"")</f>
        <v/>
      </c>
      <c r="R1312" s="1" t="str">
        <f>IF(טבלה1013[[#This Row],[האישה קבעה וסת שבוע?]]=1,IF(טבלה1013[[#This Row],[וסת השבוע פעיל?]]&lt;3,1,0),"")</f>
        <v/>
      </c>
      <c r="S13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2" s="1">
        <f t="shared" si="105"/>
        <v>0</v>
      </c>
      <c r="U1312" s="1">
        <f t="shared" si="106"/>
        <v>0</v>
      </c>
      <c r="V1312" s="1">
        <f t="shared" si="107"/>
        <v>0</v>
      </c>
      <c r="W1312" s="1" t="str">
        <f>IF(טבלה1013[[#This Row],[3 הפלגות זהות]]="","",IF(טבלה1013[[#This Row],[3 הפלגות זהות]]=1,טבלה1013[[#This Row],[LengthofCycle]],W1311))</f>
        <v/>
      </c>
      <c r="Y1312" s="1" t="str">
        <f>IF(OR(טבלה1013[[#This Row],[הווסת פעיל?]]=0,טבלה1013[[#This Row],[הווסת פעיל?]]=""),"",SUM(Y1311,טבלה1013[[#This Row],[הווסת פעיל?]]))</f>
        <v/>
      </c>
      <c r="Z1312" s="1" t="str">
        <f>IF(AND(טבלה1013[[#This Row],[כמה מחזורים עד עקירה]]&lt;&gt;"",Y1313=""),טבלה1013[[#This Row],[כמה מחזורים עד עקירה]],"")</f>
        <v/>
      </c>
      <c r="AA1312" s="1" t="str">
        <f>IF(AND(טבלה1013[[#This Row],[הווסת פעיל?]]=1,טבלה1013[[#This Row],[וסת קבוע אחרון]]&lt;&gt;W1311),טבלה1013[[#This Row],[וסת קבוע אחרון]],"")</f>
        <v/>
      </c>
      <c r="AB1312" s="1" t="str">
        <f>IF(AND(טבלה1013[[#This Row],[הווסת פעיל?]]=1,X1311=0,טבלה1013[[#This Row],[וסת קבוע אחרון]]=W1311),טבלה1013[[#This Row],[וסת קבוע אחרון]],"")</f>
        <v/>
      </c>
      <c r="AC1312" s="1" t="str">
        <f>IF(AND(טבלה1013[[#This Row],[הווסת פעיל?]]=1,X1311=0,טבלה1013[[#This Row],[וסת קבוע אחרון]]&lt;&gt;W1311),1,"")</f>
        <v/>
      </c>
      <c r="AD1312" s="1" t="str">
        <f>IF(AND(טבלה1013[[#This Row],[הווסת פעיל?]]&lt;&gt;"",B1313=1),טבלה1013[[#This Row],[CycleNumber]],"")</f>
        <v/>
      </c>
      <c r="AE1312" s="1" t="str">
        <f>IF(AND(טבלה1013[[#This Row],[הווסת פעיל?]]&lt;&gt;"",X1311=""),טבלה1013[[#This Row],[CycleNumber]],"")</f>
        <v/>
      </c>
      <c r="AF1312" s="1" t="str">
        <f>IF(B1313=1,"",IF(טבלה1013[[#This Row],[הווסת פעיל?]]=1,IF(טבלה1013[[#This Row],[וסת קבוע אחרון]]=F1313,1,0),""))</f>
        <v/>
      </c>
      <c r="AG1312" s="1" t="str">
        <f>IF(B1313=1,"",IF(טבלה1013[[#This Row],[הווסת פעיל?]]=1,IF(OR(טבלה1013[[#This Row],[וסת קבוע אחרון]]=F1313,F1313=טבלה1013[[#This Row],[LengthofCycle]]),1,0),""))</f>
        <v/>
      </c>
      <c r="AH1312" s="1" t="str">
        <f>IF(B1313=1,"",IF(טבלה1013[[#This Row],[הווסת פעיל?]]=1,IF(OR(טבלה1013[[#This Row],[וסת קבוע אחרון]]=F1313,F1313=טבלה1013[[#This Row],[LengthofCycle]],AND(טבלה1013[[#This Row],[LengthofCycle]]&lt;&gt;טבלה1013[[#This Row],[וסת קבוע אחרון]],OR(F1313=28,F1313=29))),1,0),""))</f>
        <v/>
      </c>
      <c r="AI1312" s="1" t="str">
        <f>IF(AND(טבלה1013[[#This Row],[הווסת פעיל?]]=1,B1313=1),1,"")</f>
        <v/>
      </c>
      <c r="AJ1312" s="4">
        <f>IF(AND(טבלה1013[[#This Row],[הווסת פעיל?]]&lt;&gt;1,B1313&lt;&gt;1,B1313&lt;&gt;""),IF(טבלה1013[[#This Row],[LengthofCycle]]=F1313,1,0),"")</f>
        <v>0</v>
      </c>
      <c r="AK1312" s="4">
        <f>IF(AND(טבלה1013[[#This Row],[הווסת פעיל?]]&lt;&gt;1,B1313&lt;&gt;1,B1313&lt;&gt;""),IF(OR(טבלה1013[[#This Row],[LengthofCycle]]=F1313,F1313=29),1,0),"")</f>
        <v>0</v>
      </c>
      <c r="AL1312" s="4">
        <f>IF(AND(טבלה1013[[#This Row],[הווסת פעיל?]]&lt;&gt;1,B1313&lt;&gt;1,B1313&lt;&gt;""),IF(OR(טבלה1013[[#This Row],[LengthofCycle]]=F1313,F1313=29,F1313=28),1,0),"")</f>
        <v>0</v>
      </c>
    </row>
    <row r="1313" spans="1:38" x14ac:dyDescent="0.25">
      <c r="A1313" s="1" t="s">
        <v>161</v>
      </c>
      <c r="B1313" s="1">
        <v>9</v>
      </c>
      <c r="C1313" s="1">
        <v>0</v>
      </c>
      <c r="D1313" s="1">
        <v>1</v>
      </c>
      <c r="E1313" s="1">
        <v>0</v>
      </c>
      <c r="F1313" s="1">
        <v>32</v>
      </c>
      <c r="G1313" s="1">
        <f>טבלה1013[[#This Row],[LengthofCycle]]+1</f>
        <v>33</v>
      </c>
      <c r="H1313" s="1" t="str">
        <f>IF(IFERROR(LOOKUP(טבלה1013[[#This Row],[ClientID]],קביעויות[השבוע]),FALSE)=טבלה1013[[#This Row],[ClientID]],1,"")</f>
        <v/>
      </c>
      <c r="I1313" s="1" t="str">
        <f>IF(AND(טבלה1013[[#This Row],[CycleNumber]]&gt;1,OR(B1314="",טבלה1013[[#This Row],[CycleNumber]]&gt;B1312)),IF(OR(AND(טבלה1013[[#This Row],[LengthofCycle]]=28,F1312=28),AND(טבלה1013[[#This Row],[LengthofCycle]]=35,F1312=35)),1,""),"")</f>
        <v/>
      </c>
      <c r="J1313" s="1" t="str">
        <f>IF(AND(טבלה1013[[#This Row],[וסת השבוע]]=1,I1312=1,טבלה1013[[#This Row],[CycleNumber]]&gt;B1312),1,"")</f>
        <v/>
      </c>
      <c r="K1313" s="1" t="str">
        <f>IF(טבלה1013[[#This Row],[CycleNumber]]=1,"",IF(טבלה1013[[#This Row],[וסת השבוע]]=1,0,IF(K1312="","",IF(K1312=0,IF(טבלה1013[[#This Row],[LengthofCycle]]=28,0,1),IF(K1312=1,IF(טבלה1013[[#This Row],[LengthofCycle]]+F1312=28*2,0,2),IF(K1312=2,IF(טבלה1013[[#This Row],[LengthofCycle]]+F1312+F1311=28*3,0,3),""))))))</f>
        <v/>
      </c>
      <c r="L1313" s="1" t="str">
        <f>IF(טבלה1013[[#This Row],[וסת השבוע]]=1,IF(טבלה1013[[#This Row],[וסת השבוע וההפלגה ביחד]]=1,L1312+1,0),IF(AND(טבלה1013[[#This Row],[CycleNumber]]&gt;B1312,טבלה1013[[#This Row],[CycleNumber]]&gt;1),IF(טבלה1013[[#This Row],[וסת השבוע פעיל?]]&lt;&gt;"",L1312+1,""),""))</f>
        <v/>
      </c>
      <c r="M1313" s="1" t="str">
        <f>IF(AND(טבלה1013[[#This Row],[וסת השבוע פעיל?]]&lt;&gt;"",טבלה1013[[#This Row],[CycleNumber]]&lt;B1314,B1314&lt;&gt;"",טבלה1013[[#This Row],[וסת השבוע פעיל?]]&lt;3),IF(K1314=0,IF(AND(טבלה1013[[#This Row],[וסת השבוע פעיל?]]&gt;0,I1314=1),0,1),0),"")</f>
        <v/>
      </c>
      <c r="N1313" s="1" t="str">
        <f t="shared" si="104"/>
        <v/>
      </c>
      <c r="O1313" s="1" t="str">
        <f>IF(AND(טבלה1013[[#This Row],[חיזוי - שבוע]]=1,J1314=1),1,"")</f>
        <v/>
      </c>
      <c r="P1313" s="1" t="str">
        <f>IF(AND(טבלה1013[[#This Row],[חיזוי טוב עם הפלגה?]]=1,טבלה1013[[#This Row],[וסת קבוע אחרון]]&lt;&gt;28,X1312=1),1,"")</f>
        <v/>
      </c>
      <c r="Q1313" s="1" t="str">
        <f>IF(AND(טבלה1013[[#This Row],[וסת השבוע פעיל?]]&lt;3,OR(טבלה1013[[#This Row],[CycleNumber]]&gt;B1314,B1314="")),1,"")</f>
        <v/>
      </c>
      <c r="R1313" s="1" t="str">
        <f>IF(טבלה1013[[#This Row],[האישה קבעה וסת שבוע?]]=1,IF(טבלה1013[[#This Row],[וסת השבוע פעיל?]]&lt;3,1,0),"")</f>
        <v/>
      </c>
      <c r="S13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3" s="1">
        <f t="shared" si="105"/>
        <v>0</v>
      </c>
      <c r="U1313" s="1">
        <f t="shared" si="106"/>
        <v>0</v>
      </c>
      <c r="V1313" s="1">
        <f t="shared" si="107"/>
        <v>0</v>
      </c>
      <c r="W1313" s="1" t="str">
        <f>IF(טבלה1013[[#This Row],[3 הפלגות זהות]]="","",IF(טבלה1013[[#This Row],[3 הפלגות זהות]]=1,טבלה1013[[#This Row],[LengthofCycle]],W1312))</f>
        <v/>
      </c>
      <c r="Y1313" s="1" t="str">
        <f>IF(OR(טבלה1013[[#This Row],[הווסת פעיל?]]=0,טבלה1013[[#This Row],[הווסת פעיל?]]=""),"",SUM(Y1312,טבלה1013[[#This Row],[הווסת פעיל?]]))</f>
        <v/>
      </c>
      <c r="Z1313" s="1" t="str">
        <f>IF(AND(טבלה1013[[#This Row],[כמה מחזורים עד עקירה]]&lt;&gt;"",Y1314=""),טבלה1013[[#This Row],[כמה מחזורים עד עקירה]],"")</f>
        <v/>
      </c>
      <c r="AA1313" s="1" t="str">
        <f>IF(AND(טבלה1013[[#This Row],[הווסת פעיל?]]=1,טבלה1013[[#This Row],[וסת קבוע אחרון]]&lt;&gt;W1312),טבלה1013[[#This Row],[וסת קבוע אחרון]],"")</f>
        <v/>
      </c>
      <c r="AB1313" s="1" t="str">
        <f>IF(AND(טבלה1013[[#This Row],[הווסת פעיל?]]=1,X1312=0,טבלה1013[[#This Row],[וסת קבוע אחרון]]=W1312),טבלה1013[[#This Row],[וסת קבוע אחרון]],"")</f>
        <v/>
      </c>
      <c r="AC1313" s="1" t="str">
        <f>IF(AND(טבלה1013[[#This Row],[הווסת פעיל?]]=1,X1312=0,טבלה1013[[#This Row],[וסת קבוע אחרון]]&lt;&gt;W1312),1,"")</f>
        <v/>
      </c>
      <c r="AD1313" s="1" t="str">
        <f>IF(AND(טבלה1013[[#This Row],[הווסת פעיל?]]&lt;&gt;"",B1314=1),טבלה1013[[#This Row],[CycleNumber]],"")</f>
        <v/>
      </c>
      <c r="AE1313" s="1" t="str">
        <f>IF(AND(טבלה1013[[#This Row],[הווסת פעיל?]]&lt;&gt;"",X1312=""),טבלה1013[[#This Row],[CycleNumber]],"")</f>
        <v/>
      </c>
      <c r="AF1313" s="1" t="str">
        <f>IF(B1314=1,"",IF(טבלה1013[[#This Row],[הווסת פעיל?]]=1,IF(טבלה1013[[#This Row],[וסת קבוע אחרון]]=F1314,1,0),""))</f>
        <v/>
      </c>
      <c r="AG1313" s="1" t="str">
        <f>IF(B1314=1,"",IF(טבלה1013[[#This Row],[הווסת פעיל?]]=1,IF(OR(טבלה1013[[#This Row],[וסת קבוע אחרון]]=F1314,F1314=טבלה1013[[#This Row],[LengthofCycle]]),1,0),""))</f>
        <v/>
      </c>
      <c r="AH1313" s="1" t="str">
        <f>IF(B1314=1,"",IF(טבלה1013[[#This Row],[הווסת פעיל?]]=1,IF(OR(טבלה1013[[#This Row],[וסת קבוע אחרון]]=F1314,F1314=טבלה1013[[#This Row],[LengthofCycle]],AND(טבלה1013[[#This Row],[LengthofCycle]]&lt;&gt;טבלה1013[[#This Row],[וסת קבוע אחרון]],OR(F1314=28,F1314=29))),1,0),""))</f>
        <v/>
      </c>
      <c r="AI1313" s="1" t="str">
        <f>IF(AND(טבלה1013[[#This Row],[הווסת פעיל?]]=1,B1314=1),1,"")</f>
        <v/>
      </c>
      <c r="AJ1313" s="4">
        <f>IF(AND(טבלה1013[[#This Row],[הווסת פעיל?]]&lt;&gt;1,B1314&lt;&gt;1,B1314&lt;&gt;""),IF(טבלה1013[[#This Row],[LengthofCycle]]=F1314,1,0),"")</f>
        <v>0</v>
      </c>
      <c r="AK1313" s="4">
        <f>IF(AND(טבלה1013[[#This Row],[הווסת פעיל?]]&lt;&gt;1,B1314&lt;&gt;1,B1314&lt;&gt;""),IF(OR(טבלה1013[[#This Row],[LengthofCycle]]=F1314,F1314=29),1,0),"")</f>
        <v>1</v>
      </c>
      <c r="AL1313" s="4">
        <f>IF(AND(טבלה1013[[#This Row],[הווסת פעיל?]]&lt;&gt;1,B1314&lt;&gt;1,B1314&lt;&gt;""),IF(OR(טבלה1013[[#This Row],[LengthofCycle]]=F1314,F1314=29,F1314=28),1,0),"")</f>
        <v>1</v>
      </c>
    </row>
    <row r="1314" spans="1:38" x14ac:dyDescent="0.25">
      <c r="A1314" s="1" t="s">
        <v>161</v>
      </c>
      <c r="B1314" s="1">
        <v>10</v>
      </c>
      <c r="C1314" s="1">
        <v>0</v>
      </c>
      <c r="D1314" s="1">
        <v>1</v>
      </c>
      <c r="E1314" s="1">
        <v>0</v>
      </c>
      <c r="F1314" s="1">
        <v>29</v>
      </c>
      <c r="G1314" s="1">
        <f>טבלה1013[[#This Row],[LengthofCycle]]+1</f>
        <v>30</v>
      </c>
      <c r="H1314" s="1" t="str">
        <f>IF(IFERROR(LOOKUP(טבלה1013[[#This Row],[ClientID]],קביעויות[השבוע]),FALSE)=טבלה1013[[#This Row],[ClientID]],1,"")</f>
        <v/>
      </c>
      <c r="I1314" s="1" t="str">
        <f>IF(AND(טבלה1013[[#This Row],[CycleNumber]]&gt;1,OR(B1315="",טבלה1013[[#This Row],[CycleNumber]]&gt;B1313)),IF(OR(AND(טבלה1013[[#This Row],[LengthofCycle]]=28,F1313=28),AND(טבלה1013[[#This Row],[LengthofCycle]]=35,F1313=35)),1,""),"")</f>
        <v/>
      </c>
      <c r="J1314" s="1" t="str">
        <f>IF(AND(טבלה1013[[#This Row],[וסת השבוע]]=1,I1313=1,טבלה1013[[#This Row],[CycleNumber]]&gt;B1313),1,"")</f>
        <v/>
      </c>
      <c r="K1314" s="1" t="str">
        <f>IF(טבלה1013[[#This Row],[CycleNumber]]=1,"",IF(טבלה1013[[#This Row],[וסת השבוע]]=1,0,IF(K1313="","",IF(K1313=0,IF(טבלה1013[[#This Row],[LengthofCycle]]=28,0,1),IF(K1313=1,IF(טבלה1013[[#This Row],[LengthofCycle]]+F1313=28*2,0,2),IF(K1313=2,IF(טבלה1013[[#This Row],[LengthofCycle]]+F1313+F1312=28*3,0,3),""))))))</f>
        <v/>
      </c>
      <c r="L1314" s="1" t="str">
        <f>IF(טבלה1013[[#This Row],[וסת השבוע]]=1,IF(טבלה1013[[#This Row],[וסת השבוע וההפלגה ביחד]]=1,L1313+1,0),IF(AND(טבלה1013[[#This Row],[CycleNumber]]&gt;B1313,טבלה1013[[#This Row],[CycleNumber]]&gt;1),IF(טבלה1013[[#This Row],[וסת השבוע פעיל?]]&lt;&gt;"",L1313+1,""),""))</f>
        <v/>
      </c>
      <c r="M1314" s="1" t="str">
        <f>IF(AND(טבלה1013[[#This Row],[וסת השבוע פעיל?]]&lt;&gt;"",טבלה1013[[#This Row],[CycleNumber]]&lt;B1315,B1315&lt;&gt;"",טבלה1013[[#This Row],[וסת השבוע פעיל?]]&lt;3),IF(K1315=0,IF(AND(טבלה1013[[#This Row],[וסת השבוע פעיל?]]&gt;0,I1315=1),0,1),0),"")</f>
        <v/>
      </c>
      <c r="N1314" s="1" t="str">
        <f t="shared" si="104"/>
        <v/>
      </c>
      <c r="O1314" s="1" t="str">
        <f>IF(AND(טבלה1013[[#This Row],[חיזוי - שבוע]]=1,J1315=1),1,"")</f>
        <v/>
      </c>
      <c r="P1314" s="1" t="str">
        <f>IF(AND(טבלה1013[[#This Row],[חיזוי טוב עם הפלגה?]]=1,טבלה1013[[#This Row],[וסת קבוע אחרון]]&lt;&gt;28,X1313=1),1,"")</f>
        <v/>
      </c>
      <c r="Q1314" s="1" t="str">
        <f>IF(AND(טבלה1013[[#This Row],[וסת השבוע פעיל?]]&lt;3,OR(טבלה1013[[#This Row],[CycleNumber]]&gt;B1315,B1315="")),1,"")</f>
        <v/>
      </c>
      <c r="R1314" s="1" t="str">
        <f>IF(טבלה1013[[#This Row],[האישה קבעה וסת שבוע?]]=1,IF(טבלה1013[[#This Row],[וסת השבוע פעיל?]]&lt;3,1,0),"")</f>
        <v/>
      </c>
      <c r="S13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4" s="1">
        <f t="shared" si="105"/>
        <v>0</v>
      </c>
      <c r="U1314" s="1">
        <f t="shared" si="106"/>
        <v>0</v>
      </c>
      <c r="V1314" s="1">
        <f t="shared" si="107"/>
        <v>0</v>
      </c>
      <c r="W1314" s="1" t="str">
        <f>IF(טבלה1013[[#This Row],[3 הפלגות זהות]]="","",IF(טבלה1013[[#This Row],[3 הפלגות זהות]]=1,טבלה1013[[#This Row],[LengthofCycle]],W1313))</f>
        <v/>
      </c>
      <c r="Y1314" s="1" t="str">
        <f>IF(OR(טבלה1013[[#This Row],[הווסת פעיל?]]=0,טבלה1013[[#This Row],[הווסת פעיל?]]=""),"",SUM(Y1313,טבלה1013[[#This Row],[הווסת פעיל?]]))</f>
        <v/>
      </c>
      <c r="Z1314" s="1" t="str">
        <f>IF(AND(טבלה1013[[#This Row],[כמה מחזורים עד עקירה]]&lt;&gt;"",Y1315=""),טבלה1013[[#This Row],[כמה מחזורים עד עקירה]],"")</f>
        <v/>
      </c>
      <c r="AA1314" s="1" t="str">
        <f>IF(AND(טבלה1013[[#This Row],[הווסת פעיל?]]=1,טבלה1013[[#This Row],[וסת קבוע אחרון]]&lt;&gt;W1313),טבלה1013[[#This Row],[וסת קבוע אחרון]],"")</f>
        <v/>
      </c>
      <c r="AB1314" s="1" t="str">
        <f>IF(AND(טבלה1013[[#This Row],[הווסת פעיל?]]=1,X1313=0,טבלה1013[[#This Row],[וסת קבוע אחרון]]=W1313),טבלה1013[[#This Row],[וסת קבוע אחרון]],"")</f>
        <v/>
      </c>
      <c r="AC1314" s="1" t="str">
        <f>IF(AND(טבלה1013[[#This Row],[הווסת פעיל?]]=1,X1313=0,טבלה1013[[#This Row],[וסת קבוע אחרון]]&lt;&gt;W1313),1,"")</f>
        <v/>
      </c>
      <c r="AD1314" s="1" t="str">
        <f>IF(AND(טבלה1013[[#This Row],[הווסת פעיל?]]&lt;&gt;"",B1315=1),טבלה1013[[#This Row],[CycleNumber]],"")</f>
        <v/>
      </c>
      <c r="AE1314" s="1" t="str">
        <f>IF(AND(טבלה1013[[#This Row],[הווסת פעיל?]]&lt;&gt;"",X1313=""),טבלה1013[[#This Row],[CycleNumber]],"")</f>
        <v/>
      </c>
      <c r="AF1314" s="1" t="str">
        <f>IF(B1315=1,"",IF(טבלה1013[[#This Row],[הווסת פעיל?]]=1,IF(טבלה1013[[#This Row],[וסת קבוע אחרון]]=F1315,1,0),""))</f>
        <v/>
      </c>
      <c r="AG1314" s="1" t="str">
        <f>IF(B1315=1,"",IF(טבלה1013[[#This Row],[הווסת פעיל?]]=1,IF(OR(טבלה1013[[#This Row],[וסת קבוע אחרון]]=F1315,F1315=טבלה1013[[#This Row],[LengthofCycle]]),1,0),""))</f>
        <v/>
      </c>
      <c r="AH1314" s="1" t="str">
        <f>IF(B1315=1,"",IF(טבלה1013[[#This Row],[הווסת פעיל?]]=1,IF(OR(טבלה1013[[#This Row],[וסת קבוע אחרון]]=F1315,F1315=טבלה1013[[#This Row],[LengthofCycle]],AND(טבלה1013[[#This Row],[LengthofCycle]]&lt;&gt;טבלה1013[[#This Row],[וסת קבוע אחרון]],OR(F1315=28,F1315=29))),1,0),""))</f>
        <v/>
      </c>
      <c r="AI1314" s="1" t="str">
        <f>IF(AND(טבלה1013[[#This Row],[הווסת פעיל?]]=1,B1315=1),1,"")</f>
        <v/>
      </c>
      <c r="AJ1314" s="4">
        <f>IF(AND(טבלה1013[[#This Row],[הווסת פעיל?]]&lt;&gt;1,B1315&lt;&gt;1,B1315&lt;&gt;""),IF(טבלה1013[[#This Row],[LengthofCycle]]=F1315,1,0),"")</f>
        <v>0</v>
      </c>
      <c r="AK1314" s="4">
        <f>IF(AND(טבלה1013[[#This Row],[הווסת פעיל?]]&lt;&gt;1,B1315&lt;&gt;1,B1315&lt;&gt;""),IF(OR(טבלה1013[[#This Row],[LengthofCycle]]=F1315,F1315=29),1,0),"")</f>
        <v>0</v>
      </c>
      <c r="AL1314" s="4">
        <f>IF(AND(טבלה1013[[#This Row],[הווסת פעיל?]]&lt;&gt;1,B1315&lt;&gt;1,B1315&lt;&gt;""),IF(OR(טבלה1013[[#This Row],[LengthofCycle]]=F1315,F1315=29,F1315=28),1,0),"")</f>
        <v>0</v>
      </c>
    </row>
    <row r="1315" spans="1:38" x14ac:dyDescent="0.25">
      <c r="A1315" s="1" t="s">
        <v>161</v>
      </c>
      <c r="B1315" s="1">
        <v>11</v>
      </c>
      <c r="C1315" s="1">
        <v>0</v>
      </c>
      <c r="D1315" s="1">
        <v>1</v>
      </c>
      <c r="E1315" s="1">
        <v>0</v>
      </c>
      <c r="F1315" s="1">
        <v>31</v>
      </c>
      <c r="G1315" s="1">
        <f>טבלה1013[[#This Row],[LengthofCycle]]+1</f>
        <v>32</v>
      </c>
      <c r="H1315" s="1" t="str">
        <f>IF(IFERROR(LOOKUP(טבלה1013[[#This Row],[ClientID]],קביעויות[השבוע]),FALSE)=טבלה1013[[#This Row],[ClientID]],1,"")</f>
        <v/>
      </c>
      <c r="I1315" s="1" t="str">
        <f>IF(AND(טבלה1013[[#This Row],[CycleNumber]]&gt;1,OR(B1316="",טבלה1013[[#This Row],[CycleNumber]]&gt;B1314)),IF(OR(AND(טבלה1013[[#This Row],[LengthofCycle]]=28,F1314=28),AND(טבלה1013[[#This Row],[LengthofCycle]]=35,F1314=35)),1,""),"")</f>
        <v/>
      </c>
      <c r="J1315" s="1" t="str">
        <f>IF(AND(טבלה1013[[#This Row],[וסת השבוע]]=1,I1314=1,טבלה1013[[#This Row],[CycleNumber]]&gt;B1314),1,"")</f>
        <v/>
      </c>
      <c r="K1315" s="1" t="str">
        <f>IF(טבלה1013[[#This Row],[CycleNumber]]=1,"",IF(טבלה1013[[#This Row],[וסת השבוע]]=1,0,IF(K1314="","",IF(K1314=0,IF(טבלה1013[[#This Row],[LengthofCycle]]=28,0,1),IF(K1314=1,IF(טבלה1013[[#This Row],[LengthofCycle]]+F1314=28*2,0,2),IF(K1314=2,IF(טבלה1013[[#This Row],[LengthofCycle]]+F1314+F1313=28*3,0,3),""))))))</f>
        <v/>
      </c>
      <c r="L1315" s="1" t="str">
        <f>IF(טבלה1013[[#This Row],[וסת השבוע]]=1,IF(טבלה1013[[#This Row],[וסת השבוע וההפלגה ביחד]]=1,L1314+1,0),IF(AND(טבלה1013[[#This Row],[CycleNumber]]&gt;B1314,טבלה1013[[#This Row],[CycleNumber]]&gt;1),IF(טבלה1013[[#This Row],[וסת השבוע פעיל?]]&lt;&gt;"",L1314+1,""),""))</f>
        <v/>
      </c>
      <c r="M1315" s="1" t="str">
        <f>IF(AND(טבלה1013[[#This Row],[וסת השבוע פעיל?]]&lt;&gt;"",טבלה1013[[#This Row],[CycleNumber]]&lt;B1316,B1316&lt;&gt;"",טבלה1013[[#This Row],[וסת השבוע פעיל?]]&lt;3),IF(K1316=0,IF(AND(טבלה1013[[#This Row],[וסת השבוע פעיל?]]&gt;0,I1316=1),0,1),0),"")</f>
        <v/>
      </c>
      <c r="N1315" s="1" t="str">
        <f t="shared" si="104"/>
        <v/>
      </c>
      <c r="O1315" s="1" t="str">
        <f>IF(AND(טבלה1013[[#This Row],[חיזוי - שבוע]]=1,J1316=1),1,"")</f>
        <v/>
      </c>
      <c r="P1315" s="1" t="str">
        <f>IF(AND(טבלה1013[[#This Row],[חיזוי טוב עם הפלגה?]]=1,טבלה1013[[#This Row],[וסת קבוע אחרון]]&lt;&gt;28,X1314=1),1,"")</f>
        <v/>
      </c>
      <c r="Q1315" s="1" t="str">
        <f>IF(AND(טבלה1013[[#This Row],[וסת השבוע פעיל?]]&lt;3,OR(טבלה1013[[#This Row],[CycleNumber]]&gt;B1316,B1316="")),1,"")</f>
        <v/>
      </c>
      <c r="R1315" s="1" t="str">
        <f>IF(טבלה1013[[#This Row],[האישה קבעה וסת שבוע?]]=1,IF(טבלה1013[[#This Row],[וסת השבוע פעיל?]]&lt;3,1,0),"")</f>
        <v/>
      </c>
      <c r="S13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5" s="1">
        <f t="shared" si="105"/>
        <v>0</v>
      </c>
      <c r="U1315" s="1">
        <f t="shared" si="106"/>
        <v>0</v>
      </c>
      <c r="V1315" s="1">
        <f t="shared" si="107"/>
        <v>0</v>
      </c>
      <c r="W1315" s="1" t="str">
        <f>IF(טבלה1013[[#This Row],[3 הפלגות זהות]]="","",IF(טבלה1013[[#This Row],[3 הפלגות זהות]]=1,טבלה1013[[#This Row],[LengthofCycle]],W1314))</f>
        <v/>
      </c>
      <c r="Y1315" s="1" t="str">
        <f>IF(OR(טבלה1013[[#This Row],[הווסת פעיל?]]=0,טבלה1013[[#This Row],[הווסת פעיל?]]=""),"",SUM(Y1314,טבלה1013[[#This Row],[הווסת פעיל?]]))</f>
        <v/>
      </c>
      <c r="Z1315" s="1" t="str">
        <f>IF(AND(טבלה1013[[#This Row],[כמה מחזורים עד עקירה]]&lt;&gt;"",Y1316=""),טבלה1013[[#This Row],[כמה מחזורים עד עקירה]],"")</f>
        <v/>
      </c>
      <c r="AA1315" s="1" t="str">
        <f>IF(AND(טבלה1013[[#This Row],[הווסת פעיל?]]=1,טבלה1013[[#This Row],[וסת קבוע אחרון]]&lt;&gt;W1314),טבלה1013[[#This Row],[וסת קבוע אחרון]],"")</f>
        <v/>
      </c>
      <c r="AB1315" s="1" t="str">
        <f>IF(AND(טבלה1013[[#This Row],[הווסת פעיל?]]=1,X1314=0,טבלה1013[[#This Row],[וסת קבוע אחרון]]=W1314),טבלה1013[[#This Row],[וסת קבוע אחרון]],"")</f>
        <v/>
      </c>
      <c r="AC1315" s="1" t="str">
        <f>IF(AND(טבלה1013[[#This Row],[הווסת פעיל?]]=1,X1314=0,טבלה1013[[#This Row],[וסת קבוע אחרון]]&lt;&gt;W1314),1,"")</f>
        <v/>
      </c>
      <c r="AD1315" s="1" t="str">
        <f>IF(AND(טבלה1013[[#This Row],[הווסת פעיל?]]&lt;&gt;"",B1316=1),טבלה1013[[#This Row],[CycleNumber]],"")</f>
        <v/>
      </c>
      <c r="AE1315" s="1" t="str">
        <f>IF(AND(טבלה1013[[#This Row],[הווסת פעיל?]]&lt;&gt;"",X1314=""),טבלה1013[[#This Row],[CycleNumber]],"")</f>
        <v/>
      </c>
      <c r="AF1315" s="1" t="str">
        <f>IF(B1316=1,"",IF(טבלה1013[[#This Row],[הווסת פעיל?]]=1,IF(טבלה1013[[#This Row],[וסת קבוע אחרון]]=F1316,1,0),""))</f>
        <v/>
      </c>
      <c r="AG1315" s="1" t="str">
        <f>IF(B1316=1,"",IF(טבלה1013[[#This Row],[הווסת פעיל?]]=1,IF(OR(טבלה1013[[#This Row],[וסת קבוע אחרון]]=F1316,F1316=טבלה1013[[#This Row],[LengthofCycle]]),1,0),""))</f>
        <v/>
      </c>
      <c r="AH1315" s="1" t="str">
        <f>IF(B1316=1,"",IF(טבלה1013[[#This Row],[הווסת פעיל?]]=1,IF(OR(טבלה1013[[#This Row],[וסת קבוע אחרון]]=F1316,F1316=טבלה1013[[#This Row],[LengthofCycle]],AND(טבלה1013[[#This Row],[LengthofCycle]]&lt;&gt;טבלה1013[[#This Row],[וסת קבוע אחרון]],OR(F1316=28,F1316=29))),1,0),""))</f>
        <v/>
      </c>
      <c r="AI1315" s="1" t="str">
        <f>IF(AND(טבלה1013[[#This Row],[הווסת פעיל?]]=1,B1316=1),1,"")</f>
        <v/>
      </c>
      <c r="AJ1315" s="4">
        <f>IF(AND(טבלה1013[[#This Row],[הווסת פעיל?]]&lt;&gt;1,B1316&lt;&gt;1,B1316&lt;&gt;""),IF(טבלה1013[[#This Row],[LengthofCycle]]=F1316,1,0),"")</f>
        <v>0</v>
      </c>
      <c r="AK1315" s="4">
        <f>IF(AND(טבלה1013[[#This Row],[הווסת פעיל?]]&lt;&gt;1,B1316&lt;&gt;1,B1316&lt;&gt;""),IF(OR(טבלה1013[[#This Row],[LengthofCycle]]=F1316,F1316=29),1,0),"")</f>
        <v>0</v>
      </c>
      <c r="AL1315" s="4">
        <f>IF(AND(טבלה1013[[#This Row],[הווסת פעיל?]]&lt;&gt;1,B1316&lt;&gt;1,B1316&lt;&gt;""),IF(OR(טבלה1013[[#This Row],[LengthofCycle]]=F1316,F1316=29,F1316=28),1,0),"")</f>
        <v>0</v>
      </c>
    </row>
    <row r="1316" spans="1:38" x14ac:dyDescent="0.25">
      <c r="A1316" s="1" t="s">
        <v>161</v>
      </c>
      <c r="B1316" s="1">
        <v>12</v>
      </c>
      <c r="C1316" s="1">
        <v>0</v>
      </c>
      <c r="D1316" s="1">
        <v>1</v>
      </c>
      <c r="E1316" s="1">
        <v>0</v>
      </c>
      <c r="F1316" s="1">
        <v>32</v>
      </c>
      <c r="G1316" s="1">
        <f>טבלה1013[[#This Row],[LengthofCycle]]+1</f>
        <v>33</v>
      </c>
      <c r="H1316" s="1" t="str">
        <f>IF(IFERROR(LOOKUP(טבלה1013[[#This Row],[ClientID]],קביעויות[השבוע]),FALSE)=טבלה1013[[#This Row],[ClientID]],1,"")</f>
        <v/>
      </c>
      <c r="I1316" s="1" t="str">
        <f>IF(AND(טבלה1013[[#This Row],[CycleNumber]]&gt;1,OR(B1317="",טבלה1013[[#This Row],[CycleNumber]]&gt;B1315)),IF(OR(AND(טבלה1013[[#This Row],[LengthofCycle]]=28,F1315=28),AND(טבלה1013[[#This Row],[LengthofCycle]]=35,F1315=35)),1,""),"")</f>
        <v/>
      </c>
      <c r="J1316" s="1" t="str">
        <f>IF(AND(טבלה1013[[#This Row],[וסת השבוע]]=1,I1315=1,טבלה1013[[#This Row],[CycleNumber]]&gt;B1315),1,"")</f>
        <v/>
      </c>
      <c r="K1316" s="1" t="str">
        <f>IF(טבלה1013[[#This Row],[CycleNumber]]=1,"",IF(טבלה1013[[#This Row],[וסת השבוע]]=1,0,IF(K1315="","",IF(K1315=0,IF(טבלה1013[[#This Row],[LengthofCycle]]=28,0,1),IF(K1315=1,IF(טבלה1013[[#This Row],[LengthofCycle]]+F1315=28*2,0,2),IF(K1315=2,IF(טבלה1013[[#This Row],[LengthofCycle]]+F1315+F1314=28*3,0,3),""))))))</f>
        <v/>
      </c>
      <c r="L1316" s="1" t="str">
        <f>IF(טבלה1013[[#This Row],[וסת השבוע]]=1,IF(טבלה1013[[#This Row],[וסת השבוע וההפלגה ביחד]]=1,L1315+1,0),IF(AND(טבלה1013[[#This Row],[CycleNumber]]&gt;B1315,טבלה1013[[#This Row],[CycleNumber]]&gt;1),IF(טבלה1013[[#This Row],[וסת השבוע פעיל?]]&lt;&gt;"",L1315+1,""),""))</f>
        <v/>
      </c>
      <c r="M1316" s="1" t="str">
        <f>IF(AND(טבלה1013[[#This Row],[וסת השבוע פעיל?]]&lt;&gt;"",טבלה1013[[#This Row],[CycleNumber]]&lt;B1317,B1317&lt;&gt;"",טבלה1013[[#This Row],[וסת השבוע פעיל?]]&lt;3),IF(K1317=0,IF(AND(טבלה1013[[#This Row],[וסת השבוע פעיל?]]&gt;0,I1317=1),0,1),0),"")</f>
        <v/>
      </c>
      <c r="N1316" s="1" t="str">
        <f t="shared" si="104"/>
        <v/>
      </c>
      <c r="O1316" s="1" t="str">
        <f>IF(AND(טבלה1013[[#This Row],[חיזוי - שבוע]]=1,J1317=1),1,"")</f>
        <v/>
      </c>
      <c r="P1316" s="1" t="str">
        <f>IF(AND(טבלה1013[[#This Row],[חיזוי טוב עם הפלגה?]]=1,טבלה1013[[#This Row],[וסת קבוע אחרון]]&lt;&gt;28,X1315=1),1,"")</f>
        <v/>
      </c>
      <c r="Q1316" s="1" t="str">
        <f>IF(AND(טבלה1013[[#This Row],[וסת השבוע פעיל?]]&lt;3,OR(טבלה1013[[#This Row],[CycleNumber]]&gt;B1317,B1317="")),1,"")</f>
        <v/>
      </c>
      <c r="R1316" s="1" t="str">
        <f>IF(טבלה1013[[#This Row],[האישה קבעה וסת שבוע?]]=1,IF(טבלה1013[[#This Row],[וסת השבוע פעיל?]]&lt;3,1,0),"")</f>
        <v/>
      </c>
      <c r="S13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6" s="1">
        <f t="shared" si="105"/>
        <v>0</v>
      </c>
      <c r="U1316" s="1">
        <f t="shared" si="106"/>
        <v>0</v>
      </c>
      <c r="V1316" s="1">
        <f t="shared" si="107"/>
        <v>0</v>
      </c>
      <c r="W1316" s="1" t="str">
        <f>IF(טבלה1013[[#This Row],[3 הפלגות זהות]]="","",IF(טבלה1013[[#This Row],[3 הפלגות זהות]]=1,טבלה1013[[#This Row],[LengthofCycle]],W1315))</f>
        <v/>
      </c>
      <c r="Y1316" s="1" t="str">
        <f>IF(OR(טבלה1013[[#This Row],[הווסת פעיל?]]=0,טבלה1013[[#This Row],[הווסת פעיל?]]=""),"",SUM(Y1315,טבלה1013[[#This Row],[הווסת פעיל?]]))</f>
        <v/>
      </c>
      <c r="Z1316" s="1" t="str">
        <f>IF(AND(טבלה1013[[#This Row],[כמה מחזורים עד עקירה]]&lt;&gt;"",Y1317=""),טבלה1013[[#This Row],[כמה מחזורים עד עקירה]],"")</f>
        <v/>
      </c>
      <c r="AA1316" s="1" t="str">
        <f>IF(AND(טבלה1013[[#This Row],[הווסת פעיל?]]=1,טבלה1013[[#This Row],[וסת קבוע אחרון]]&lt;&gt;W1315),טבלה1013[[#This Row],[וסת קבוע אחרון]],"")</f>
        <v/>
      </c>
      <c r="AB1316" s="1" t="str">
        <f>IF(AND(טבלה1013[[#This Row],[הווסת פעיל?]]=1,X1315=0,טבלה1013[[#This Row],[וסת קבוע אחרון]]=W1315),טבלה1013[[#This Row],[וסת קבוע אחרון]],"")</f>
        <v/>
      </c>
      <c r="AC1316" s="1" t="str">
        <f>IF(AND(טבלה1013[[#This Row],[הווסת פעיל?]]=1,X1315=0,טבלה1013[[#This Row],[וסת קבוע אחרון]]&lt;&gt;W1315),1,"")</f>
        <v/>
      </c>
      <c r="AD1316" s="1" t="str">
        <f>IF(AND(טבלה1013[[#This Row],[הווסת פעיל?]]&lt;&gt;"",B1317=1),טבלה1013[[#This Row],[CycleNumber]],"")</f>
        <v/>
      </c>
      <c r="AE1316" s="1" t="str">
        <f>IF(AND(טבלה1013[[#This Row],[הווסת פעיל?]]&lt;&gt;"",X1315=""),טבלה1013[[#This Row],[CycleNumber]],"")</f>
        <v/>
      </c>
      <c r="AF1316" s="1" t="str">
        <f>IF(B1317=1,"",IF(טבלה1013[[#This Row],[הווסת פעיל?]]=1,IF(טבלה1013[[#This Row],[וסת קבוע אחרון]]=F1317,1,0),""))</f>
        <v/>
      </c>
      <c r="AG1316" s="1" t="str">
        <f>IF(B1317=1,"",IF(טבלה1013[[#This Row],[הווסת פעיל?]]=1,IF(OR(טבלה1013[[#This Row],[וסת קבוע אחרון]]=F1317,F1317=טבלה1013[[#This Row],[LengthofCycle]]),1,0),""))</f>
        <v/>
      </c>
      <c r="AH1316" s="1" t="str">
        <f>IF(B1317=1,"",IF(טבלה1013[[#This Row],[הווסת פעיל?]]=1,IF(OR(טבלה1013[[#This Row],[וסת קבוע אחרון]]=F1317,F1317=טבלה1013[[#This Row],[LengthofCycle]],AND(טבלה1013[[#This Row],[LengthofCycle]]&lt;&gt;טבלה1013[[#This Row],[וסת קבוע אחרון]],OR(F1317=28,F1317=29))),1,0),""))</f>
        <v/>
      </c>
      <c r="AI1316" s="1" t="str">
        <f>IF(AND(טבלה1013[[#This Row],[הווסת פעיל?]]=1,B1317=1),1,"")</f>
        <v/>
      </c>
      <c r="AJ1316" s="4" t="str">
        <f>IF(AND(טבלה1013[[#This Row],[הווסת פעיל?]]&lt;&gt;1,B1317&lt;&gt;1,B1317&lt;&gt;""),IF(טבלה1013[[#This Row],[LengthofCycle]]=F1317,1,0),"")</f>
        <v/>
      </c>
      <c r="AK1316" s="4" t="str">
        <f>IF(AND(טבלה1013[[#This Row],[הווסת פעיל?]]&lt;&gt;1,B1317&lt;&gt;1,B1317&lt;&gt;""),IF(OR(טבלה1013[[#This Row],[LengthofCycle]]=F1317,F1317=29),1,0),"")</f>
        <v/>
      </c>
      <c r="AL1316" s="4" t="str">
        <f>IF(AND(טבלה1013[[#This Row],[הווסת פעיל?]]&lt;&gt;1,B1317&lt;&gt;1,B1317&lt;&gt;""),IF(OR(טבלה1013[[#This Row],[LengthofCycle]]=F1317,F1317=29,F1317=28),1,0),"")</f>
        <v/>
      </c>
    </row>
    <row r="1317" spans="1:38" x14ac:dyDescent="0.25">
      <c r="A1317" s="1" t="s">
        <v>162</v>
      </c>
      <c r="B1317" s="1">
        <v>1</v>
      </c>
      <c r="C1317" s="1">
        <v>1</v>
      </c>
      <c r="D1317" s="1">
        <v>1</v>
      </c>
      <c r="E1317" s="1">
        <v>0</v>
      </c>
      <c r="F1317" s="1">
        <v>33</v>
      </c>
      <c r="G1317" s="1">
        <f>טבלה1013[[#This Row],[LengthofCycle]]+1</f>
        <v>34</v>
      </c>
      <c r="H1317" s="1" t="str">
        <f>IF(IFERROR(LOOKUP(טבלה1013[[#This Row],[ClientID]],קביעויות[השבוע]),FALSE)=טבלה1013[[#This Row],[ClientID]],1,"")</f>
        <v/>
      </c>
      <c r="I1317" s="1" t="str">
        <f>IF(AND(טבלה1013[[#This Row],[CycleNumber]]&gt;1,OR(B1318="",טבלה1013[[#This Row],[CycleNumber]]&gt;B1316)),IF(OR(AND(טבלה1013[[#This Row],[LengthofCycle]]=28,F1316=28),AND(טבלה1013[[#This Row],[LengthofCycle]]=35,F1316=35)),1,""),"")</f>
        <v/>
      </c>
      <c r="J1317" s="1" t="str">
        <f>IF(AND(טבלה1013[[#This Row],[וסת השבוע]]=1,I1316=1,טבלה1013[[#This Row],[CycleNumber]]&gt;B1316),1,"")</f>
        <v/>
      </c>
      <c r="K1317" s="1" t="str">
        <f>IF(טבלה1013[[#This Row],[CycleNumber]]=1,"",IF(טבלה1013[[#This Row],[וסת השבוע]]=1,0,IF(K1316="","",IF(K1316=0,IF(טבלה1013[[#This Row],[LengthofCycle]]=28,0,1),IF(K1316=1,IF(טבלה1013[[#This Row],[LengthofCycle]]+F1316=28*2,0,2),IF(K1316=2,IF(טבלה1013[[#This Row],[LengthofCycle]]+F1316+F1315=28*3,0,3),""))))))</f>
        <v/>
      </c>
      <c r="L1317" s="1" t="str">
        <f>IF(טבלה1013[[#This Row],[וסת השבוע]]=1,IF(טבלה1013[[#This Row],[וסת השבוע וההפלגה ביחד]]=1,L1316+1,0),IF(AND(טבלה1013[[#This Row],[CycleNumber]]&gt;B1316,טבלה1013[[#This Row],[CycleNumber]]&gt;1),IF(טבלה1013[[#This Row],[וסת השבוע פעיל?]]&lt;&gt;"",L1316+1,""),""))</f>
        <v/>
      </c>
      <c r="M1317" s="1" t="str">
        <f>IF(AND(טבלה1013[[#This Row],[וסת השבוע פעיל?]]&lt;&gt;"",טבלה1013[[#This Row],[CycleNumber]]&lt;B1318,B1318&lt;&gt;"",טבלה1013[[#This Row],[וסת השבוע פעיל?]]&lt;3),IF(K1318=0,IF(AND(טבלה1013[[#This Row],[וסת השבוע פעיל?]]&gt;0,I1318=1),0,1),0),"")</f>
        <v/>
      </c>
      <c r="N1317" s="1" t="str">
        <f t="shared" si="104"/>
        <v/>
      </c>
      <c r="O1317" s="1" t="str">
        <f>IF(AND(טבלה1013[[#This Row],[חיזוי - שבוע]]=1,J1318=1),1,"")</f>
        <v/>
      </c>
      <c r="P1317" s="1" t="str">
        <f>IF(AND(טבלה1013[[#This Row],[חיזוי טוב עם הפלגה?]]=1,טבלה1013[[#This Row],[וסת קבוע אחרון]]&lt;&gt;28,X1316=1),1,"")</f>
        <v/>
      </c>
      <c r="Q1317" s="1" t="str">
        <f>IF(AND(טבלה1013[[#This Row],[וסת השבוע פעיל?]]&lt;3,OR(טבלה1013[[#This Row],[CycleNumber]]&gt;B1318,B1318="")),1,"")</f>
        <v/>
      </c>
      <c r="R1317" s="1" t="str">
        <f>IF(טבלה1013[[#This Row],[האישה קבעה וסת שבוע?]]=1,IF(טבלה1013[[#This Row],[וסת השבוע פעיל?]]&lt;3,1,0),"")</f>
        <v/>
      </c>
      <c r="S13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7" s="1" t="str">
        <f t="shared" si="105"/>
        <v/>
      </c>
      <c r="U1317" s="1" t="str">
        <f t="shared" si="106"/>
        <v/>
      </c>
      <c r="V1317" s="1" t="str">
        <f t="shared" si="107"/>
        <v/>
      </c>
      <c r="W1317" s="1" t="str">
        <f>IF(טבלה1013[[#This Row],[3 הפלגות זהות]]="","",IF(טבלה1013[[#This Row],[3 הפלגות זהות]]=1,טבלה1013[[#This Row],[LengthofCycle]],W1316))</f>
        <v/>
      </c>
      <c r="Y1317" s="1" t="str">
        <f>IF(OR(טבלה1013[[#This Row],[הווסת פעיל?]]=0,טבלה1013[[#This Row],[הווסת פעיל?]]=""),"",SUM(Y1316,טבלה1013[[#This Row],[הווסת פעיל?]]))</f>
        <v/>
      </c>
      <c r="Z1317" s="1" t="str">
        <f>IF(AND(טבלה1013[[#This Row],[כמה מחזורים עד עקירה]]&lt;&gt;"",Y1318=""),טבלה1013[[#This Row],[כמה מחזורים עד עקירה]],"")</f>
        <v/>
      </c>
      <c r="AA1317" s="1" t="str">
        <f>IF(AND(טבלה1013[[#This Row],[הווסת פעיל?]]=1,טבלה1013[[#This Row],[וסת קבוע אחרון]]&lt;&gt;W1316),טבלה1013[[#This Row],[וסת קבוע אחרון]],"")</f>
        <v/>
      </c>
      <c r="AB1317" s="1" t="str">
        <f>IF(AND(טבלה1013[[#This Row],[הווסת פעיל?]]=1,X1316=0,טבלה1013[[#This Row],[וסת קבוע אחרון]]=W1316),טבלה1013[[#This Row],[וסת קבוע אחרון]],"")</f>
        <v/>
      </c>
      <c r="AC1317" s="1" t="str">
        <f>IF(AND(טבלה1013[[#This Row],[הווסת פעיל?]]=1,X1316=0,טבלה1013[[#This Row],[וסת קבוע אחרון]]&lt;&gt;W1316),1,"")</f>
        <v/>
      </c>
      <c r="AD1317" s="1" t="str">
        <f>IF(AND(טבלה1013[[#This Row],[הווסת פעיל?]]&lt;&gt;"",B1318=1),טבלה1013[[#This Row],[CycleNumber]],"")</f>
        <v/>
      </c>
      <c r="AE1317" s="1" t="str">
        <f>IF(AND(טבלה1013[[#This Row],[הווסת פעיל?]]&lt;&gt;"",X1316=""),טבלה1013[[#This Row],[CycleNumber]],"")</f>
        <v/>
      </c>
      <c r="AF1317" s="1" t="str">
        <f>IF(B1318=1,"",IF(טבלה1013[[#This Row],[הווסת פעיל?]]=1,IF(טבלה1013[[#This Row],[וסת קבוע אחרון]]=F1318,1,0),""))</f>
        <v/>
      </c>
      <c r="AG1317" s="1" t="str">
        <f>IF(B1318=1,"",IF(טבלה1013[[#This Row],[הווסת פעיל?]]=1,IF(OR(טבלה1013[[#This Row],[וסת קבוע אחרון]]=F1318,F1318=טבלה1013[[#This Row],[LengthofCycle]]),1,0),""))</f>
        <v/>
      </c>
      <c r="AH1317" s="1" t="str">
        <f>IF(B1318=1,"",IF(טבלה1013[[#This Row],[הווסת פעיל?]]=1,IF(OR(טבלה1013[[#This Row],[וסת קבוע אחרון]]=F1318,F1318=טבלה1013[[#This Row],[LengthofCycle]],AND(טבלה1013[[#This Row],[LengthofCycle]]&lt;&gt;טבלה1013[[#This Row],[וסת קבוע אחרון]],OR(F1318=28,F1318=29))),1,0),""))</f>
        <v/>
      </c>
      <c r="AI1317" s="1" t="str">
        <f>IF(AND(טבלה1013[[#This Row],[הווסת פעיל?]]=1,B1318=1),1,"")</f>
        <v/>
      </c>
      <c r="AJ1317" s="4">
        <f>IF(AND(טבלה1013[[#This Row],[הווסת פעיל?]]&lt;&gt;1,B1318&lt;&gt;1,B1318&lt;&gt;""),IF(טבלה1013[[#This Row],[LengthofCycle]]=F1318,1,0),"")</f>
        <v>0</v>
      </c>
      <c r="AK1317" s="4">
        <f>IF(AND(טבלה1013[[#This Row],[הווסת פעיל?]]&lt;&gt;1,B1318&lt;&gt;1,B1318&lt;&gt;""),IF(OR(טבלה1013[[#This Row],[LengthofCycle]]=F1318,F1318=29),1,0),"")</f>
        <v>0</v>
      </c>
      <c r="AL1317" s="4">
        <f>IF(AND(טבלה1013[[#This Row],[הווסת פעיל?]]&lt;&gt;1,B1318&lt;&gt;1,B1318&lt;&gt;""),IF(OR(טבלה1013[[#This Row],[LengthofCycle]]=F1318,F1318=29,F1318=28),1,0),"")</f>
        <v>0</v>
      </c>
    </row>
    <row r="1318" spans="1:38" x14ac:dyDescent="0.25">
      <c r="A1318" s="1" t="s">
        <v>162</v>
      </c>
      <c r="B1318" s="1">
        <v>2</v>
      </c>
      <c r="C1318" s="1">
        <v>1</v>
      </c>
      <c r="D1318" s="1">
        <v>1</v>
      </c>
      <c r="E1318" s="1">
        <v>0</v>
      </c>
      <c r="F1318" s="1">
        <v>32</v>
      </c>
      <c r="G1318" s="1">
        <f>טבלה1013[[#This Row],[LengthofCycle]]+1</f>
        <v>33</v>
      </c>
      <c r="H1318" s="1" t="str">
        <f>IF(IFERROR(LOOKUP(טבלה1013[[#This Row],[ClientID]],קביעויות[השבוע]),FALSE)=טבלה1013[[#This Row],[ClientID]],1,"")</f>
        <v/>
      </c>
      <c r="I1318" s="1" t="str">
        <f>IF(AND(טבלה1013[[#This Row],[CycleNumber]]&gt;1,OR(B1319="",טבלה1013[[#This Row],[CycleNumber]]&gt;B1317)),IF(OR(AND(טבלה1013[[#This Row],[LengthofCycle]]=28,F1317=28),AND(טבלה1013[[#This Row],[LengthofCycle]]=35,F1317=35)),1,""),"")</f>
        <v/>
      </c>
      <c r="J1318" s="1" t="str">
        <f>IF(AND(טבלה1013[[#This Row],[וסת השבוע]]=1,I1317=1,טבלה1013[[#This Row],[CycleNumber]]&gt;B1317),1,"")</f>
        <v/>
      </c>
      <c r="K1318" s="1" t="str">
        <f>IF(טבלה1013[[#This Row],[CycleNumber]]=1,"",IF(טבלה1013[[#This Row],[וסת השבוע]]=1,0,IF(K1317="","",IF(K1317=0,IF(טבלה1013[[#This Row],[LengthofCycle]]=28,0,1),IF(K1317=1,IF(טבלה1013[[#This Row],[LengthofCycle]]+F1317=28*2,0,2),IF(K1317=2,IF(טבלה1013[[#This Row],[LengthofCycle]]+F1317+F1316=28*3,0,3),""))))))</f>
        <v/>
      </c>
      <c r="L1318" s="1" t="str">
        <f>IF(טבלה1013[[#This Row],[וסת השבוע]]=1,IF(טבלה1013[[#This Row],[וסת השבוע וההפלגה ביחד]]=1,L1317+1,0),IF(AND(טבלה1013[[#This Row],[CycleNumber]]&gt;B1317,טבלה1013[[#This Row],[CycleNumber]]&gt;1),IF(טבלה1013[[#This Row],[וסת השבוע פעיל?]]&lt;&gt;"",L1317+1,""),""))</f>
        <v/>
      </c>
      <c r="M1318" s="1" t="str">
        <f>IF(AND(טבלה1013[[#This Row],[וסת השבוע פעיל?]]&lt;&gt;"",טבלה1013[[#This Row],[CycleNumber]]&lt;B1319,B1319&lt;&gt;"",טבלה1013[[#This Row],[וסת השבוע פעיל?]]&lt;3),IF(K1319=0,IF(AND(טבלה1013[[#This Row],[וסת השבוע פעיל?]]&gt;0,I1319=1),0,1),0),"")</f>
        <v/>
      </c>
      <c r="N1318" s="1" t="str">
        <f t="shared" si="104"/>
        <v/>
      </c>
      <c r="O1318" s="1" t="str">
        <f>IF(AND(טבלה1013[[#This Row],[חיזוי - שבוע]]=1,J1319=1),1,"")</f>
        <v/>
      </c>
      <c r="P1318" s="1" t="str">
        <f>IF(AND(טבלה1013[[#This Row],[חיזוי טוב עם הפלגה?]]=1,טבלה1013[[#This Row],[וסת קבוע אחרון]]&lt;&gt;28,X1317=1),1,"")</f>
        <v/>
      </c>
      <c r="Q1318" s="1" t="str">
        <f>IF(AND(טבלה1013[[#This Row],[וסת השבוע פעיל?]]&lt;3,OR(טבלה1013[[#This Row],[CycleNumber]]&gt;B1319,B1319="")),1,"")</f>
        <v/>
      </c>
      <c r="R1318" s="1" t="str">
        <f>IF(טבלה1013[[#This Row],[האישה קבעה וסת שבוע?]]=1,IF(טבלה1013[[#This Row],[וסת השבוע פעיל?]]&lt;3,1,0),"")</f>
        <v/>
      </c>
      <c r="S13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8" s="1" t="str">
        <f t="shared" si="105"/>
        <v/>
      </c>
      <c r="U1318" s="1" t="str">
        <f t="shared" si="106"/>
        <v/>
      </c>
      <c r="V1318" s="1" t="str">
        <f t="shared" si="107"/>
        <v/>
      </c>
      <c r="W1318" s="1" t="str">
        <f>IF(טבלה1013[[#This Row],[3 הפלגות זהות]]="","",IF(טבלה1013[[#This Row],[3 הפלגות זהות]]=1,טבלה1013[[#This Row],[LengthofCycle]],W1317))</f>
        <v/>
      </c>
      <c r="Y1318" s="1" t="str">
        <f>IF(OR(טבלה1013[[#This Row],[הווסת פעיל?]]=0,טבלה1013[[#This Row],[הווסת פעיל?]]=""),"",SUM(Y1317,טבלה1013[[#This Row],[הווסת פעיל?]]))</f>
        <v/>
      </c>
      <c r="Z1318" s="1" t="str">
        <f>IF(AND(טבלה1013[[#This Row],[כמה מחזורים עד עקירה]]&lt;&gt;"",Y1319=""),טבלה1013[[#This Row],[כמה מחזורים עד עקירה]],"")</f>
        <v/>
      </c>
      <c r="AA1318" s="1" t="str">
        <f>IF(AND(טבלה1013[[#This Row],[הווסת פעיל?]]=1,טבלה1013[[#This Row],[וסת קבוע אחרון]]&lt;&gt;W1317),טבלה1013[[#This Row],[וסת קבוע אחרון]],"")</f>
        <v/>
      </c>
      <c r="AB1318" s="1" t="str">
        <f>IF(AND(טבלה1013[[#This Row],[הווסת פעיל?]]=1,X1317=0,טבלה1013[[#This Row],[וסת קבוע אחרון]]=W1317),טבלה1013[[#This Row],[וסת קבוע אחרון]],"")</f>
        <v/>
      </c>
      <c r="AC1318" s="1" t="str">
        <f>IF(AND(טבלה1013[[#This Row],[הווסת פעיל?]]=1,X1317=0,טבלה1013[[#This Row],[וסת קבוע אחרון]]&lt;&gt;W1317),1,"")</f>
        <v/>
      </c>
      <c r="AD1318" s="1" t="str">
        <f>IF(AND(טבלה1013[[#This Row],[הווסת פעיל?]]&lt;&gt;"",B1319=1),טבלה1013[[#This Row],[CycleNumber]],"")</f>
        <v/>
      </c>
      <c r="AE1318" s="1" t="str">
        <f>IF(AND(טבלה1013[[#This Row],[הווסת פעיל?]]&lt;&gt;"",X1317=""),טבלה1013[[#This Row],[CycleNumber]],"")</f>
        <v/>
      </c>
      <c r="AF1318" s="1" t="str">
        <f>IF(B1319=1,"",IF(טבלה1013[[#This Row],[הווסת פעיל?]]=1,IF(טבלה1013[[#This Row],[וסת קבוע אחרון]]=F1319,1,0),""))</f>
        <v/>
      </c>
      <c r="AG1318" s="1" t="str">
        <f>IF(B1319=1,"",IF(טבלה1013[[#This Row],[הווסת פעיל?]]=1,IF(OR(טבלה1013[[#This Row],[וסת קבוע אחרון]]=F1319,F1319=טבלה1013[[#This Row],[LengthofCycle]]),1,0),""))</f>
        <v/>
      </c>
      <c r="AH1318" s="1" t="str">
        <f>IF(B1319=1,"",IF(טבלה1013[[#This Row],[הווסת פעיל?]]=1,IF(OR(טבלה1013[[#This Row],[וסת קבוע אחרון]]=F1319,F1319=טבלה1013[[#This Row],[LengthofCycle]],AND(טבלה1013[[#This Row],[LengthofCycle]]&lt;&gt;טבלה1013[[#This Row],[וסת קבוע אחרון]],OR(F1319=28,F1319=29))),1,0),""))</f>
        <v/>
      </c>
      <c r="AI1318" s="1" t="str">
        <f>IF(AND(טבלה1013[[#This Row],[הווסת פעיל?]]=1,B1319=1),1,"")</f>
        <v/>
      </c>
      <c r="AJ1318" s="4">
        <f>IF(AND(טבלה1013[[#This Row],[הווסת פעיל?]]&lt;&gt;1,B1319&lt;&gt;1,B1319&lt;&gt;""),IF(טבלה1013[[#This Row],[LengthofCycle]]=F1319,1,0),"")</f>
        <v>1</v>
      </c>
      <c r="AK1318" s="4">
        <f>IF(AND(טבלה1013[[#This Row],[הווסת פעיל?]]&lt;&gt;1,B1319&lt;&gt;1,B1319&lt;&gt;""),IF(OR(טבלה1013[[#This Row],[LengthofCycle]]=F1319,F1319=29),1,0),"")</f>
        <v>1</v>
      </c>
      <c r="AL1318" s="4">
        <f>IF(AND(טבלה1013[[#This Row],[הווסת פעיל?]]&lt;&gt;1,B1319&lt;&gt;1,B1319&lt;&gt;""),IF(OR(טבלה1013[[#This Row],[LengthofCycle]]=F1319,F1319=29,F1319=28),1,0),"")</f>
        <v>1</v>
      </c>
    </row>
    <row r="1319" spans="1:38" x14ac:dyDescent="0.25">
      <c r="A1319" s="1" t="s">
        <v>162</v>
      </c>
      <c r="B1319" s="1">
        <v>3</v>
      </c>
      <c r="C1319" s="1">
        <v>1</v>
      </c>
      <c r="D1319" s="1">
        <v>1</v>
      </c>
      <c r="E1319" s="1">
        <v>0</v>
      </c>
      <c r="F1319" s="1">
        <v>32</v>
      </c>
      <c r="G1319" s="1">
        <f>טבלה1013[[#This Row],[LengthofCycle]]+1</f>
        <v>33</v>
      </c>
      <c r="H1319" s="1" t="str">
        <f>IF(IFERROR(LOOKUP(טבלה1013[[#This Row],[ClientID]],קביעויות[השבוע]),FALSE)=טבלה1013[[#This Row],[ClientID]],1,"")</f>
        <v/>
      </c>
      <c r="I1319" s="1" t="str">
        <f>IF(AND(טבלה1013[[#This Row],[CycleNumber]]&gt;1,OR(B1320="",טבלה1013[[#This Row],[CycleNumber]]&gt;B1318)),IF(OR(AND(טבלה1013[[#This Row],[LengthofCycle]]=28,F1318=28),AND(טבלה1013[[#This Row],[LengthofCycle]]=35,F1318=35)),1,""),"")</f>
        <v/>
      </c>
      <c r="J1319" s="1" t="str">
        <f>IF(AND(טבלה1013[[#This Row],[וסת השבוע]]=1,I1318=1,טבלה1013[[#This Row],[CycleNumber]]&gt;B1318),1,"")</f>
        <v/>
      </c>
      <c r="K1319" s="1" t="str">
        <f>IF(טבלה1013[[#This Row],[CycleNumber]]=1,"",IF(טבלה1013[[#This Row],[וסת השבוע]]=1,0,IF(K1318="","",IF(K1318=0,IF(טבלה1013[[#This Row],[LengthofCycle]]=28,0,1),IF(K1318=1,IF(טבלה1013[[#This Row],[LengthofCycle]]+F1318=28*2,0,2),IF(K1318=2,IF(טבלה1013[[#This Row],[LengthofCycle]]+F1318+F1317=28*3,0,3),""))))))</f>
        <v/>
      </c>
      <c r="L1319" s="1" t="str">
        <f>IF(טבלה1013[[#This Row],[וסת השבוע]]=1,IF(טבלה1013[[#This Row],[וסת השבוע וההפלגה ביחד]]=1,L1318+1,0),IF(AND(טבלה1013[[#This Row],[CycleNumber]]&gt;B1318,טבלה1013[[#This Row],[CycleNumber]]&gt;1),IF(טבלה1013[[#This Row],[וסת השבוע פעיל?]]&lt;&gt;"",L1318+1,""),""))</f>
        <v/>
      </c>
      <c r="M1319" s="1" t="str">
        <f>IF(AND(טבלה1013[[#This Row],[וסת השבוע פעיל?]]&lt;&gt;"",טבלה1013[[#This Row],[CycleNumber]]&lt;B1320,B1320&lt;&gt;"",טבלה1013[[#This Row],[וסת השבוע פעיל?]]&lt;3),IF(K1320=0,IF(AND(טבלה1013[[#This Row],[וסת השבוע פעיל?]]&gt;0,I1320=1),0,1),0),"")</f>
        <v/>
      </c>
      <c r="N1319" s="1" t="str">
        <f t="shared" si="104"/>
        <v/>
      </c>
      <c r="O1319" s="1" t="str">
        <f>IF(AND(טבלה1013[[#This Row],[חיזוי - שבוע]]=1,J1320=1),1,"")</f>
        <v/>
      </c>
      <c r="P1319" s="1" t="str">
        <f>IF(AND(טבלה1013[[#This Row],[חיזוי טוב עם הפלגה?]]=1,טבלה1013[[#This Row],[וסת קבוע אחרון]]&lt;&gt;28,X1318=1),1,"")</f>
        <v/>
      </c>
      <c r="Q1319" s="1" t="str">
        <f>IF(AND(טבלה1013[[#This Row],[וסת השבוע פעיל?]]&lt;3,OR(טבלה1013[[#This Row],[CycleNumber]]&gt;B1320,B1320="")),1,"")</f>
        <v/>
      </c>
      <c r="R1319" s="1" t="str">
        <f>IF(טבלה1013[[#This Row],[האישה קבעה וסת שבוע?]]=1,IF(טבלה1013[[#This Row],[וסת השבוע פעיל?]]&lt;3,1,0),"")</f>
        <v/>
      </c>
      <c r="S13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19" s="1">
        <f t="shared" si="105"/>
        <v>0</v>
      </c>
      <c r="U1319" s="1" t="str">
        <f t="shared" si="106"/>
        <v/>
      </c>
      <c r="V1319" s="1" t="str">
        <f t="shared" si="107"/>
        <v/>
      </c>
      <c r="W1319" s="1" t="str">
        <f>IF(טבלה1013[[#This Row],[3 הפלגות זהות]]="","",IF(טבלה1013[[#This Row],[3 הפלגות זהות]]=1,טבלה1013[[#This Row],[LengthofCycle]],W1318))</f>
        <v/>
      </c>
      <c r="Y1319" s="1" t="str">
        <f>IF(OR(טבלה1013[[#This Row],[הווסת פעיל?]]=0,טבלה1013[[#This Row],[הווסת פעיל?]]=""),"",SUM(Y1318,טבלה1013[[#This Row],[הווסת פעיל?]]))</f>
        <v/>
      </c>
      <c r="Z1319" s="1" t="str">
        <f>IF(AND(טבלה1013[[#This Row],[כמה מחזורים עד עקירה]]&lt;&gt;"",Y1320=""),טבלה1013[[#This Row],[כמה מחזורים עד עקירה]],"")</f>
        <v/>
      </c>
      <c r="AA1319" s="1" t="str">
        <f>IF(AND(טבלה1013[[#This Row],[הווסת פעיל?]]=1,טבלה1013[[#This Row],[וסת קבוע אחרון]]&lt;&gt;W1318),טבלה1013[[#This Row],[וסת קבוע אחרון]],"")</f>
        <v/>
      </c>
      <c r="AB1319" s="1" t="str">
        <f>IF(AND(טבלה1013[[#This Row],[הווסת פעיל?]]=1,X1318=0,טבלה1013[[#This Row],[וסת קבוע אחרון]]=W1318),טבלה1013[[#This Row],[וסת קבוע אחרון]],"")</f>
        <v/>
      </c>
      <c r="AC1319" s="1" t="str">
        <f>IF(AND(טבלה1013[[#This Row],[הווסת פעיל?]]=1,X1318=0,טבלה1013[[#This Row],[וסת קבוע אחרון]]&lt;&gt;W1318),1,"")</f>
        <v/>
      </c>
      <c r="AD1319" s="1" t="str">
        <f>IF(AND(טבלה1013[[#This Row],[הווסת פעיל?]]&lt;&gt;"",B1320=1),טבלה1013[[#This Row],[CycleNumber]],"")</f>
        <v/>
      </c>
      <c r="AE1319" s="1" t="str">
        <f>IF(AND(טבלה1013[[#This Row],[הווסת פעיל?]]&lt;&gt;"",X1318=""),טבלה1013[[#This Row],[CycleNumber]],"")</f>
        <v/>
      </c>
      <c r="AF1319" s="1" t="str">
        <f>IF(B1320=1,"",IF(טבלה1013[[#This Row],[הווסת פעיל?]]=1,IF(טבלה1013[[#This Row],[וסת קבוע אחרון]]=F1320,1,0),""))</f>
        <v/>
      </c>
      <c r="AG1319" s="1" t="str">
        <f>IF(B1320=1,"",IF(טבלה1013[[#This Row],[הווסת פעיל?]]=1,IF(OR(טבלה1013[[#This Row],[וסת קבוע אחרון]]=F1320,F1320=טבלה1013[[#This Row],[LengthofCycle]]),1,0),""))</f>
        <v/>
      </c>
      <c r="AH1319" s="1" t="str">
        <f>IF(B1320=1,"",IF(טבלה1013[[#This Row],[הווסת פעיל?]]=1,IF(OR(טבלה1013[[#This Row],[וסת קבוע אחרון]]=F1320,F1320=טבלה1013[[#This Row],[LengthofCycle]],AND(טבלה1013[[#This Row],[LengthofCycle]]&lt;&gt;טבלה1013[[#This Row],[וסת קבוע אחרון]],OR(F1320=28,F1320=29))),1,0),""))</f>
        <v/>
      </c>
      <c r="AI1319" s="1" t="str">
        <f>IF(AND(טבלה1013[[#This Row],[הווסת פעיל?]]=1,B1320=1),1,"")</f>
        <v/>
      </c>
      <c r="AJ1319" s="4">
        <f>IF(AND(טבלה1013[[#This Row],[הווסת פעיל?]]&lt;&gt;1,B1320&lt;&gt;1,B1320&lt;&gt;""),IF(טבלה1013[[#This Row],[LengthofCycle]]=F1320,1,0),"")</f>
        <v>0</v>
      </c>
      <c r="AK1319" s="4">
        <f>IF(AND(טבלה1013[[#This Row],[הווסת פעיל?]]&lt;&gt;1,B1320&lt;&gt;1,B1320&lt;&gt;""),IF(OR(טבלה1013[[#This Row],[LengthofCycle]]=F1320,F1320=29),1,0),"")</f>
        <v>0</v>
      </c>
      <c r="AL1319" s="4">
        <f>IF(AND(טבלה1013[[#This Row],[הווסת פעיל?]]&lt;&gt;1,B1320&lt;&gt;1,B1320&lt;&gt;""),IF(OR(טבלה1013[[#This Row],[LengthofCycle]]=F1320,F1320=29,F1320=28),1,0),"")</f>
        <v>1</v>
      </c>
    </row>
    <row r="1320" spans="1:38" x14ac:dyDescent="0.25">
      <c r="A1320" s="1" t="s">
        <v>162</v>
      </c>
      <c r="B1320" s="1">
        <v>4</v>
      </c>
      <c r="C1320" s="1">
        <v>1</v>
      </c>
      <c r="D1320" s="1">
        <v>1</v>
      </c>
      <c r="E1320" s="1">
        <v>0</v>
      </c>
      <c r="F1320" s="1">
        <v>28</v>
      </c>
      <c r="G1320" s="1">
        <f>טבלה1013[[#This Row],[LengthofCycle]]+1</f>
        <v>29</v>
      </c>
      <c r="H1320" s="1" t="str">
        <f>IF(IFERROR(LOOKUP(טבלה1013[[#This Row],[ClientID]],קביעויות[השבוע]),FALSE)=טבלה1013[[#This Row],[ClientID]],1,"")</f>
        <v/>
      </c>
      <c r="I1320" s="1" t="str">
        <f>IF(AND(טבלה1013[[#This Row],[CycleNumber]]&gt;1,OR(B1321="",טבלה1013[[#This Row],[CycleNumber]]&gt;B1319)),IF(OR(AND(טבלה1013[[#This Row],[LengthofCycle]]=28,F1319=28),AND(טבלה1013[[#This Row],[LengthofCycle]]=35,F1319=35)),1,""),"")</f>
        <v/>
      </c>
      <c r="J1320" s="1" t="str">
        <f>IF(AND(טבלה1013[[#This Row],[וסת השבוע]]=1,I1319=1,טבלה1013[[#This Row],[CycleNumber]]&gt;B1319),1,"")</f>
        <v/>
      </c>
      <c r="K1320" s="1" t="str">
        <f>IF(טבלה1013[[#This Row],[CycleNumber]]=1,"",IF(טבלה1013[[#This Row],[וסת השבוע]]=1,0,IF(K1319="","",IF(K1319=0,IF(טבלה1013[[#This Row],[LengthofCycle]]=28,0,1),IF(K1319=1,IF(טבלה1013[[#This Row],[LengthofCycle]]+F1319=28*2,0,2),IF(K1319=2,IF(טבלה1013[[#This Row],[LengthofCycle]]+F1319+F1318=28*3,0,3),""))))))</f>
        <v/>
      </c>
      <c r="L1320" s="1" t="str">
        <f>IF(טבלה1013[[#This Row],[וסת השבוע]]=1,IF(טבלה1013[[#This Row],[וסת השבוע וההפלגה ביחד]]=1,L1319+1,0),IF(AND(טבלה1013[[#This Row],[CycleNumber]]&gt;B1319,טבלה1013[[#This Row],[CycleNumber]]&gt;1),IF(טבלה1013[[#This Row],[וסת השבוע פעיל?]]&lt;&gt;"",L1319+1,""),""))</f>
        <v/>
      </c>
      <c r="M1320" s="1" t="str">
        <f>IF(AND(טבלה1013[[#This Row],[וסת השבוע פעיל?]]&lt;&gt;"",טבלה1013[[#This Row],[CycleNumber]]&lt;B1321,B1321&lt;&gt;"",טבלה1013[[#This Row],[וסת השבוע פעיל?]]&lt;3),IF(K1321=0,IF(AND(טבלה1013[[#This Row],[וסת השבוע פעיל?]]&gt;0,I1321=1),0,1),0),"")</f>
        <v/>
      </c>
      <c r="N1320" s="1" t="str">
        <f t="shared" si="104"/>
        <v/>
      </c>
      <c r="O1320" s="1" t="str">
        <f>IF(AND(טבלה1013[[#This Row],[חיזוי - שבוע]]=1,J1321=1),1,"")</f>
        <v/>
      </c>
      <c r="P1320" s="1" t="str">
        <f>IF(AND(טבלה1013[[#This Row],[חיזוי טוב עם הפלגה?]]=1,טבלה1013[[#This Row],[וסת קבוע אחרון]]&lt;&gt;28,X1319=1),1,"")</f>
        <v/>
      </c>
      <c r="Q1320" s="1" t="str">
        <f>IF(AND(טבלה1013[[#This Row],[וסת השבוע פעיל?]]&lt;3,OR(טבלה1013[[#This Row],[CycleNumber]]&gt;B1321,B1321="")),1,"")</f>
        <v/>
      </c>
      <c r="R1320" s="1" t="str">
        <f>IF(טבלה1013[[#This Row],[האישה קבעה וסת שבוע?]]=1,IF(טבלה1013[[#This Row],[וסת השבוע פעיל?]]&lt;3,1,0),"")</f>
        <v/>
      </c>
      <c r="S13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0" s="1">
        <f t="shared" si="105"/>
        <v>0</v>
      </c>
      <c r="U1320" s="1">
        <f t="shared" si="106"/>
        <v>0</v>
      </c>
      <c r="V1320" s="1" t="str">
        <f t="shared" si="107"/>
        <v/>
      </c>
      <c r="W1320" s="1" t="str">
        <f>IF(טבלה1013[[#This Row],[3 הפלגות זהות]]="","",IF(טבלה1013[[#This Row],[3 הפלגות זהות]]=1,טבלה1013[[#This Row],[LengthofCycle]],W1319))</f>
        <v/>
      </c>
      <c r="Y1320" s="1" t="str">
        <f>IF(OR(טבלה1013[[#This Row],[הווסת פעיל?]]=0,טבלה1013[[#This Row],[הווסת פעיל?]]=""),"",SUM(Y1319,טבלה1013[[#This Row],[הווסת פעיל?]]))</f>
        <v/>
      </c>
      <c r="Z1320" s="1" t="str">
        <f>IF(AND(טבלה1013[[#This Row],[כמה מחזורים עד עקירה]]&lt;&gt;"",Y1321=""),טבלה1013[[#This Row],[כמה מחזורים עד עקירה]],"")</f>
        <v/>
      </c>
      <c r="AA1320" s="1" t="str">
        <f>IF(AND(טבלה1013[[#This Row],[הווסת פעיל?]]=1,טבלה1013[[#This Row],[וסת קבוע אחרון]]&lt;&gt;W1319),טבלה1013[[#This Row],[וסת קבוע אחרון]],"")</f>
        <v/>
      </c>
      <c r="AB1320" s="1" t="str">
        <f>IF(AND(טבלה1013[[#This Row],[הווסת פעיל?]]=1,X1319=0,טבלה1013[[#This Row],[וסת קבוע אחרון]]=W1319),טבלה1013[[#This Row],[וסת קבוע אחרון]],"")</f>
        <v/>
      </c>
      <c r="AC1320" s="1" t="str">
        <f>IF(AND(טבלה1013[[#This Row],[הווסת פעיל?]]=1,X1319=0,טבלה1013[[#This Row],[וסת קבוע אחרון]]&lt;&gt;W1319),1,"")</f>
        <v/>
      </c>
      <c r="AD1320" s="1" t="str">
        <f>IF(AND(טבלה1013[[#This Row],[הווסת פעיל?]]&lt;&gt;"",B1321=1),טבלה1013[[#This Row],[CycleNumber]],"")</f>
        <v/>
      </c>
      <c r="AE1320" s="1" t="str">
        <f>IF(AND(טבלה1013[[#This Row],[הווסת פעיל?]]&lt;&gt;"",X1319=""),טבלה1013[[#This Row],[CycleNumber]],"")</f>
        <v/>
      </c>
      <c r="AF1320" s="1" t="str">
        <f>IF(B1321=1,"",IF(טבלה1013[[#This Row],[הווסת פעיל?]]=1,IF(טבלה1013[[#This Row],[וסת קבוע אחרון]]=F1321,1,0),""))</f>
        <v/>
      </c>
      <c r="AG1320" s="1" t="str">
        <f>IF(B1321=1,"",IF(טבלה1013[[#This Row],[הווסת פעיל?]]=1,IF(OR(טבלה1013[[#This Row],[וסת קבוע אחרון]]=F1321,F1321=טבלה1013[[#This Row],[LengthofCycle]]),1,0),""))</f>
        <v/>
      </c>
      <c r="AH1320" s="1" t="str">
        <f>IF(B1321=1,"",IF(טבלה1013[[#This Row],[הווסת פעיל?]]=1,IF(OR(טבלה1013[[#This Row],[וסת קבוע אחרון]]=F1321,F1321=טבלה1013[[#This Row],[LengthofCycle]],AND(טבלה1013[[#This Row],[LengthofCycle]]&lt;&gt;טבלה1013[[#This Row],[וסת קבוע אחרון]],OR(F1321=28,F1321=29))),1,0),""))</f>
        <v/>
      </c>
      <c r="AI1320" s="1" t="str">
        <f>IF(AND(טבלה1013[[#This Row],[הווסת פעיל?]]=1,B1321=1),1,"")</f>
        <v/>
      </c>
      <c r="AJ1320" s="4">
        <f>IF(AND(טבלה1013[[#This Row],[הווסת פעיל?]]&lt;&gt;1,B1321&lt;&gt;1,B1321&lt;&gt;""),IF(טבלה1013[[#This Row],[LengthofCycle]]=F1321,1,0),"")</f>
        <v>0</v>
      </c>
      <c r="AK1320" s="4">
        <f>IF(AND(טבלה1013[[#This Row],[הווסת פעיל?]]&lt;&gt;1,B1321&lt;&gt;1,B1321&lt;&gt;""),IF(OR(טבלה1013[[#This Row],[LengthofCycle]]=F1321,F1321=29),1,0),"")</f>
        <v>0</v>
      </c>
      <c r="AL1320" s="4">
        <f>IF(AND(טבלה1013[[#This Row],[הווסת פעיל?]]&lt;&gt;1,B1321&lt;&gt;1,B1321&lt;&gt;""),IF(OR(טבלה1013[[#This Row],[LengthofCycle]]=F1321,F1321=29,F1321=28),1,0),"")</f>
        <v>0</v>
      </c>
    </row>
    <row r="1321" spans="1:38" x14ac:dyDescent="0.25">
      <c r="A1321" s="1" t="s">
        <v>162</v>
      </c>
      <c r="B1321" s="1">
        <v>5</v>
      </c>
      <c r="C1321" s="1">
        <v>1</v>
      </c>
      <c r="D1321" s="1">
        <v>1</v>
      </c>
      <c r="E1321" s="1">
        <v>0</v>
      </c>
      <c r="F1321" s="1">
        <v>32</v>
      </c>
      <c r="G1321" s="1">
        <f>טבלה1013[[#This Row],[LengthofCycle]]+1</f>
        <v>33</v>
      </c>
      <c r="H1321" s="1" t="str">
        <f>IF(IFERROR(LOOKUP(טבלה1013[[#This Row],[ClientID]],קביעויות[השבוע]),FALSE)=טבלה1013[[#This Row],[ClientID]],1,"")</f>
        <v/>
      </c>
      <c r="I1321" s="1" t="str">
        <f>IF(AND(טבלה1013[[#This Row],[CycleNumber]]&gt;1,OR(B1322="",טבלה1013[[#This Row],[CycleNumber]]&gt;B1320)),IF(OR(AND(טבלה1013[[#This Row],[LengthofCycle]]=28,F1320=28),AND(טבלה1013[[#This Row],[LengthofCycle]]=35,F1320=35)),1,""),"")</f>
        <v/>
      </c>
      <c r="J1321" s="1" t="str">
        <f>IF(AND(טבלה1013[[#This Row],[וסת השבוע]]=1,I1320=1,טבלה1013[[#This Row],[CycleNumber]]&gt;B1320),1,"")</f>
        <v/>
      </c>
      <c r="K1321" s="1" t="str">
        <f>IF(טבלה1013[[#This Row],[CycleNumber]]=1,"",IF(טבלה1013[[#This Row],[וסת השבוע]]=1,0,IF(K1320="","",IF(K1320=0,IF(טבלה1013[[#This Row],[LengthofCycle]]=28,0,1),IF(K1320=1,IF(טבלה1013[[#This Row],[LengthofCycle]]+F1320=28*2,0,2),IF(K1320=2,IF(טבלה1013[[#This Row],[LengthofCycle]]+F1320+F1319=28*3,0,3),""))))))</f>
        <v/>
      </c>
      <c r="L1321" s="1" t="str">
        <f>IF(טבלה1013[[#This Row],[וסת השבוע]]=1,IF(טבלה1013[[#This Row],[וסת השבוע וההפלגה ביחד]]=1,L1320+1,0),IF(AND(טבלה1013[[#This Row],[CycleNumber]]&gt;B1320,טבלה1013[[#This Row],[CycleNumber]]&gt;1),IF(טבלה1013[[#This Row],[וסת השבוע פעיל?]]&lt;&gt;"",L1320+1,""),""))</f>
        <v/>
      </c>
      <c r="M1321" s="1" t="str">
        <f>IF(AND(טבלה1013[[#This Row],[וסת השבוע פעיל?]]&lt;&gt;"",טבלה1013[[#This Row],[CycleNumber]]&lt;B1322,B1322&lt;&gt;"",טבלה1013[[#This Row],[וסת השבוע פעיל?]]&lt;3),IF(K1322=0,IF(AND(טבלה1013[[#This Row],[וסת השבוע פעיל?]]&gt;0,I1322=1),0,1),0),"")</f>
        <v/>
      </c>
      <c r="N1321" s="1" t="str">
        <f t="shared" si="104"/>
        <v/>
      </c>
      <c r="O1321" s="1" t="str">
        <f>IF(AND(טבלה1013[[#This Row],[חיזוי - שבוע]]=1,J1322=1),1,"")</f>
        <v/>
      </c>
      <c r="P1321" s="1" t="str">
        <f>IF(AND(טבלה1013[[#This Row],[חיזוי טוב עם הפלגה?]]=1,טבלה1013[[#This Row],[וסת קבוע אחרון]]&lt;&gt;28,X1320=1),1,"")</f>
        <v/>
      </c>
      <c r="Q1321" s="1" t="str">
        <f>IF(AND(טבלה1013[[#This Row],[וסת השבוע פעיל?]]&lt;3,OR(טבלה1013[[#This Row],[CycleNumber]]&gt;B1322,B1322="")),1,"")</f>
        <v/>
      </c>
      <c r="R1321" s="1" t="str">
        <f>IF(טבלה1013[[#This Row],[האישה קבעה וסת שבוע?]]=1,IF(טבלה1013[[#This Row],[וסת השבוע פעיל?]]&lt;3,1,0),"")</f>
        <v/>
      </c>
      <c r="S13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1" s="1">
        <f t="shared" si="105"/>
        <v>0</v>
      </c>
      <c r="U1321" s="1">
        <f t="shared" si="106"/>
        <v>0</v>
      </c>
      <c r="V1321" s="1">
        <f t="shared" si="107"/>
        <v>0</v>
      </c>
      <c r="W1321" s="1" t="str">
        <f>IF(טבלה1013[[#This Row],[3 הפלגות זהות]]="","",IF(טבלה1013[[#This Row],[3 הפלגות זהות]]=1,טבלה1013[[#This Row],[LengthofCycle]],W1320))</f>
        <v/>
      </c>
      <c r="Y1321" s="1" t="str">
        <f>IF(OR(טבלה1013[[#This Row],[הווסת פעיל?]]=0,טבלה1013[[#This Row],[הווסת פעיל?]]=""),"",SUM(Y1320,טבלה1013[[#This Row],[הווסת פעיל?]]))</f>
        <v/>
      </c>
      <c r="Z1321" s="1" t="str">
        <f>IF(AND(טבלה1013[[#This Row],[כמה מחזורים עד עקירה]]&lt;&gt;"",Y1322=""),טבלה1013[[#This Row],[כמה מחזורים עד עקירה]],"")</f>
        <v/>
      </c>
      <c r="AA1321" s="1" t="str">
        <f>IF(AND(טבלה1013[[#This Row],[הווסת פעיל?]]=1,טבלה1013[[#This Row],[וסת קבוע אחרון]]&lt;&gt;W1320),טבלה1013[[#This Row],[וסת קבוע אחרון]],"")</f>
        <v/>
      </c>
      <c r="AB1321" s="1" t="str">
        <f>IF(AND(טבלה1013[[#This Row],[הווסת פעיל?]]=1,X1320=0,טבלה1013[[#This Row],[וסת קבוע אחרון]]=W1320),טבלה1013[[#This Row],[וסת קבוע אחרון]],"")</f>
        <v/>
      </c>
      <c r="AC1321" s="1" t="str">
        <f>IF(AND(טבלה1013[[#This Row],[הווסת פעיל?]]=1,X1320=0,טבלה1013[[#This Row],[וסת קבוע אחרון]]&lt;&gt;W1320),1,"")</f>
        <v/>
      </c>
      <c r="AD1321" s="1" t="str">
        <f>IF(AND(טבלה1013[[#This Row],[הווסת פעיל?]]&lt;&gt;"",B1322=1),טבלה1013[[#This Row],[CycleNumber]],"")</f>
        <v/>
      </c>
      <c r="AE1321" s="1" t="str">
        <f>IF(AND(טבלה1013[[#This Row],[הווסת פעיל?]]&lt;&gt;"",X1320=""),טבלה1013[[#This Row],[CycleNumber]],"")</f>
        <v/>
      </c>
      <c r="AF1321" s="1" t="str">
        <f>IF(B1322=1,"",IF(טבלה1013[[#This Row],[הווסת פעיל?]]=1,IF(טבלה1013[[#This Row],[וסת קבוע אחרון]]=F1322,1,0),""))</f>
        <v/>
      </c>
      <c r="AG1321" s="1" t="str">
        <f>IF(B1322=1,"",IF(טבלה1013[[#This Row],[הווסת פעיל?]]=1,IF(OR(טבלה1013[[#This Row],[וסת קבוע אחרון]]=F1322,F1322=טבלה1013[[#This Row],[LengthofCycle]]),1,0),""))</f>
        <v/>
      </c>
      <c r="AH1321" s="1" t="str">
        <f>IF(B1322=1,"",IF(טבלה1013[[#This Row],[הווסת פעיל?]]=1,IF(OR(טבלה1013[[#This Row],[וסת קבוע אחרון]]=F1322,F1322=טבלה1013[[#This Row],[LengthofCycle]],AND(טבלה1013[[#This Row],[LengthofCycle]]&lt;&gt;טבלה1013[[#This Row],[וסת קבוע אחרון]],OR(F1322=28,F1322=29))),1,0),""))</f>
        <v/>
      </c>
      <c r="AI1321" s="1" t="str">
        <f>IF(AND(טבלה1013[[#This Row],[הווסת פעיל?]]=1,B1322=1),1,"")</f>
        <v/>
      </c>
      <c r="AJ1321" s="4">
        <f>IF(AND(טבלה1013[[#This Row],[הווסת פעיל?]]&lt;&gt;1,B1322&lt;&gt;1,B1322&lt;&gt;""),IF(טבלה1013[[#This Row],[LengthofCycle]]=F1322,1,0),"")</f>
        <v>0</v>
      </c>
      <c r="AK1321" s="4">
        <f>IF(AND(טבלה1013[[#This Row],[הווסת פעיל?]]&lt;&gt;1,B1322&lt;&gt;1,B1322&lt;&gt;""),IF(OR(טבלה1013[[#This Row],[LengthofCycle]]=F1322,F1322=29),1,0),"")</f>
        <v>0</v>
      </c>
      <c r="AL1321" s="4">
        <f>IF(AND(טבלה1013[[#This Row],[הווסת פעיל?]]&lt;&gt;1,B1322&lt;&gt;1,B1322&lt;&gt;""),IF(OR(טבלה1013[[#This Row],[LengthofCycle]]=F1322,F1322=29,F1322=28),1,0),"")</f>
        <v>0</v>
      </c>
    </row>
    <row r="1322" spans="1:38" x14ac:dyDescent="0.25">
      <c r="A1322" s="1" t="s">
        <v>162</v>
      </c>
      <c r="B1322" s="1">
        <v>6</v>
      </c>
      <c r="C1322" s="1">
        <v>1</v>
      </c>
      <c r="D1322" s="1">
        <v>1</v>
      </c>
      <c r="E1322" s="1">
        <v>0</v>
      </c>
      <c r="F1322" s="1">
        <v>35</v>
      </c>
      <c r="G1322" s="1">
        <f>טבלה1013[[#This Row],[LengthofCycle]]+1</f>
        <v>36</v>
      </c>
      <c r="H1322" s="1" t="str">
        <f>IF(IFERROR(LOOKUP(טבלה1013[[#This Row],[ClientID]],קביעויות[השבוע]),FALSE)=טבלה1013[[#This Row],[ClientID]],1,"")</f>
        <v/>
      </c>
      <c r="I1322" s="1" t="str">
        <f>IF(AND(טבלה1013[[#This Row],[CycleNumber]]&gt;1,OR(B1323="",טבלה1013[[#This Row],[CycleNumber]]&gt;B1321)),IF(OR(AND(טבלה1013[[#This Row],[LengthofCycle]]=28,F1321=28),AND(טבלה1013[[#This Row],[LengthofCycle]]=35,F1321=35)),1,""),"")</f>
        <v/>
      </c>
      <c r="J1322" s="1" t="str">
        <f>IF(AND(טבלה1013[[#This Row],[וסת השבוע]]=1,I1321=1,טבלה1013[[#This Row],[CycleNumber]]&gt;B1321),1,"")</f>
        <v/>
      </c>
      <c r="K1322" s="1" t="str">
        <f>IF(טבלה1013[[#This Row],[CycleNumber]]=1,"",IF(טבלה1013[[#This Row],[וסת השבוע]]=1,0,IF(K1321="","",IF(K1321=0,IF(טבלה1013[[#This Row],[LengthofCycle]]=28,0,1),IF(K1321=1,IF(טבלה1013[[#This Row],[LengthofCycle]]+F1321=28*2,0,2),IF(K1321=2,IF(טבלה1013[[#This Row],[LengthofCycle]]+F1321+F1320=28*3,0,3),""))))))</f>
        <v/>
      </c>
      <c r="L1322" s="1" t="str">
        <f>IF(טבלה1013[[#This Row],[וסת השבוע]]=1,IF(טבלה1013[[#This Row],[וסת השבוע וההפלגה ביחד]]=1,L1321+1,0),IF(AND(טבלה1013[[#This Row],[CycleNumber]]&gt;B1321,טבלה1013[[#This Row],[CycleNumber]]&gt;1),IF(טבלה1013[[#This Row],[וסת השבוע פעיל?]]&lt;&gt;"",L1321+1,""),""))</f>
        <v/>
      </c>
      <c r="M1322" s="1" t="str">
        <f>IF(AND(טבלה1013[[#This Row],[וסת השבוע פעיל?]]&lt;&gt;"",טבלה1013[[#This Row],[CycleNumber]]&lt;B1323,B1323&lt;&gt;"",טבלה1013[[#This Row],[וסת השבוע פעיל?]]&lt;3),IF(K1323=0,IF(AND(טבלה1013[[#This Row],[וסת השבוע פעיל?]]&gt;0,I1323=1),0,1),0),"")</f>
        <v/>
      </c>
      <c r="N1322" s="1" t="str">
        <f t="shared" si="104"/>
        <v/>
      </c>
      <c r="O1322" s="1" t="str">
        <f>IF(AND(טבלה1013[[#This Row],[חיזוי - שבוע]]=1,J1323=1),1,"")</f>
        <v/>
      </c>
      <c r="P1322" s="1" t="str">
        <f>IF(AND(טבלה1013[[#This Row],[חיזוי טוב עם הפלגה?]]=1,טבלה1013[[#This Row],[וסת קבוע אחרון]]&lt;&gt;28,X1321=1),1,"")</f>
        <v/>
      </c>
      <c r="Q1322" s="1" t="str">
        <f>IF(AND(טבלה1013[[#This Row],[וסת השבוע פעיל?]]&lt;3,OR(טבלה1013[[#This Row],[CycleNumber]]&gt;B1323,B1323="")),1,"")</f>
        <v/>
      </c>
      <c r="R1322" s="1" t="str">
        <f>IF(טבלה1013[[#This Row],[האישה קבעה וסת שבוע?]]=1,IF(טבלה1013[[#This Row],[וסת השבוע פעיל?]]&lt;3,1,0),"")</f>
        <v/>
      </c>
      <c r="S13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2" s="1">
        <f t="shared" si="105"/>
        <v>0</v>
      </c>
      <c r="U1322" s="1">
        <f t="shared" si="106"/>
        <v>0</v>
      </c>
      <c r="V1322" s="1">
        <f t="shared" si="107"/>
        <v>0</v>
      </c>
      <c r="W1322" s="1" t="str">
        <f>IF(טבלה1013[[#This Row],[3 הפלגות זהות]]="","",IF(טבלה1013[[#This Row],[3 הפלגות זהות]]=1,טבלה1013[[#This Row],[LengthofCycle]],W1321))</f>
        <v/>
      </c>
      <c r="Y1322" s="1" t="str">
        <f>IF(OR(טבלה1013[[#This Row],[הווסת פעיל?]]=0,טבלה1013[[#This Row],[הווסת פעיל?]]=""),"",SUM(Y1321,טבלה1013[[#This Row],[הווסת פעיל?]]))</f>
        <v/>
      </c>
      <c r="Z1322" s="1" t="str">
        <f>IF(AND(טבלה1013[[#This Row],[כמה מחזורים עד עקירה]]&lt;&gt;"",Y1323=""),טבלה1013[[#This Row],[כמה מחזורים עד עקירה]],"")</f>
        <v/>
      </c>
      <c r="AA1322" s="1" t="str">
        <f>IF(AND(טבלה1013[[#This Row],[הווסת פעיל?]]=1,טבלה1013[[#This Row],[וסת קבוע אחרון]]&lt;&gt;W1321),טבלה1013[[#This Row],[וסת קבוע אחרון]],"")</f>
        <v/>
      </c>
      <c r="AB1322" s="1" t="str">
        <f>IF(AND(טבלה1013[[#This Row],[הווסת פעיל?]]=1,X1321=0,טבלה1013[[#This Row],[וסת קבוע אחרון]]=W1321),טבלה1013[[#This Row],[וסת קבוע אחרון]],"")</f>
        <v/>
      </c>
      <c r="AC1322" s="1" t="str">
        <f>IF(AND(טבלה1013[[#This Row],[הווסת פעיל?]]=1,X1321=0,טבלה1013[[#This Row],[וסת קבוע אחרון]]&lt;&gt;W1321),1,"")</f>
        <v/>
      </c>
      <c r="AD1322" s="1" t="str">
        <f>IF(AND(טבלה1013[[#This Row],[הווסת פעיל?]]&lt;&gt;"",B1323=1),טבלה1013[[#This Row],[CycleNumber]],"")</f>
        <v/>
      </c>
      <c r="AE1322" s="1" t="str">
        <f>IF(AND(טבלה1013[[#This Row],[הווסת פעיל?]]&lt;&gt;"",X1321=""),טבלה1013[[#This Row],[CycleNumber]],"")</f>
        <v/>
      </c>
      <c r="AF1322" s="1" t="str">
        <f>IF(B1323=1,"",IF(טבלה1013[[#This Row],[הווסת פעיל?]]=1,IF(טבלה1013[[#This Row],[וסת קבוע אחרון]]=F1323,1,0),""))</f>
        <v/>
      </c>
      <c r="AG1322" s="1" t="str">
        <f>IF(B1323=1,"",IF(טבלה1013[[#This Row],[הווסת פעיל?]]=1,IF(OR(טבלה1013[[#This Row],[וסת קבוע אחרון]]=F1323,F1323=טבלה1013[[#This Row],[LengthofCycle]]),1,0),""))</f>
        <v/>
      </c>
      <c r="AH1322" s="1" t="str">
        <f>IF(B1323=1,"",IF(טבלה1013[[#This Row],[הווסת פעיל?]]=1,IF(OR(טבלה1013[[#This Row],[וסת קבוע אחרון]]=F1323,F1323=טבלה1013[[#This Row],[LengthofCycle]],AND(טבלה1013[[#This Row],[LengthofCycle]]&lt;&gt;טבלה1013[[#This Row],[וסת קבוע אחרון]],OR(F1323=28,F1323=29))),1,0),""))</f>
        <v/>
      </c>
      <c r="AI1322" s="1" t="str">
        <f>IF(AND(טבלה1013[[#This Row],[הווסת פעיל?]]=1,B1323=1),1,"")</f>
        <v/>
      </c>
      <c r="AJ1322" s="4">
        <f>IF(AND(טבלה1013[[#This Row],[הווסת פעיל?]]&lt;&gt;1,B1323&lt;&gt;1,B1323&lt;&gt;""),IF(טבלה1013[[#This Row],[LengthofCycle]]=F1323,1,0),"")</f>
        <v>0</v>
      </c>
      <c r="AK1322" s="4">
        <f>IF(AND(טבלה1013[[#This Row],[הווסת פעיל?]]&lt;&gt;1,B1323&lt;&gt;1,B1323&lt;&gt;""),IF(OR(טבלה1013[[#This Row],[LengthofCycle]]=F1323,F1323=29),1,0),"")</f>
        <v>0</v>
      </c>
      <c r="AL1322" s="4">
        <f>IF(AND(טבלה1013[[#This Row],[הווסת פעיל?]]&lt;&gt;1,B1323&lt;&gt;1,B1323&lt;&gt;""),IF(OR(טבלה1013[[#This Row],[LengthofCycle]]=F1323,F1323=29,F1323=28),1,0),"")</f>
        <v>0</v>
      </c>
    </row>
    <row r="1323" spans="1:38" x14ac:dyDescent="0.25">
      <c r="A1323" s="1" t="s">
        <v>162</v>
      </c>
      <c r="B1323" s="1">
        <v>7</v>
      </c>
      <c r="C1323" s="1">
        <v>1</v>
      </c>
      <c r="D1323" s="1">
        <v>1</v>
      </c>
      <c r="E1323" s="1">
        <v>0</v>
      </c>
      <c r="F1323" s="1">
        <v>30</v>
      </c>
      <c r="G1323" s="1">
        <f>טבלה1013[[#This Row],[LengthofCycle]]+1</f>
        <v>31</v>
      </c>
      <c r="H1323" s="1" t="str">
        <f>IF(IFERROR(LOOKUP(טבלה1013[[#This Row],[ClientID]],קביעויות[השבוע]),FALSE)=טבלה1013[[#This Row],[ClientID]],1,"")</f>
        <v/>
      </c>
      <c r="I1323" s="1" t="str">
        <f>IF(AND(טבלה1013[[#This Row],[CycleNumber]]&gt;1,OR(B1324="",טבלה1013[[#This Row],[CycleNumber]]&gt;B1322)),IF(OR(AND(טבלה1013[[#This Row],[LengthofCycle]]=28,F1322=28),AND(טבלה1013[[#This Row],[LengthofCycle]]=35,F1322=35)),1,""),"")</f>
        <v/>
      </c>
      <c r="J1323" s="1" t="str">
        <f>IF(AND(טבלה1013[[#This Row],[וסת השבוע]]=1,I1322=1,טבלה1013[[#This Row],[CycleNumber]]&gt;B1322),1,"")</f>
        <v/>
      </c>
      <c r="K1323" s="1" t="str">
        <f>IF(טבלה1013[[#This Row],[CycleNumber]]=1,"",IF(טבלה1013[[#This Row],[וסת השבוע]]=1,0,IF(K1322="","",IF(K1322=0,IF(טבלה1013[[#This Row],[LengthofCycle]]=28,0,1),IF(K1322=1,IF(טבלה1013[[#This Row],[LengthofCycle]]+F1322=28*2,0,2),IF(K1322=2,IF(טבלה1013[[#This Row],[LengthofCycle]]+F1322+F1321=28*3,0,3),""))))))</f>
        <v/>
      </c>
      <c r="L1323" s="1" t="str">
        <f>IF(טבלה1013[[#This Row],[וסת השבוע]]=1,IF(טבלה1013[[#This Row],[וסת השבוע וההפלגה ביחד]]=1,L1322+1,0),IF(AND(טבלה1013[[#This Row],[CycleNumber]]&gt;B1322,טבלה1013[[#This Row],[CycleNumber]]&gt;1),IF(טבלה1013[[#This Row],[וסת השבוע פעיל?]]&lt;&gt;"",L1322+1,""),""))</f>
        <v/>
      </c>
      <c r="M1323" s="1" t="str">
        <f>IF(AND(טבלה1013[[#This Row],[וסת השבוע פעיל?]]&lt;&gt;"",טבלה1013[[#This Row],[CycleNumber]]&lt;B1324,B1324&lt;&gt;"",טבלה1013[[#This Row],[וסת השבוע פעיל?]]&lt;3),IF(K1324=0,IF(AND(טבלה1013[[#This Row],[וסת השבוע פעיל?]]&gt;0,I1324=1),0,1),0),"")</f>
        <v/>
      </c>
      <c r="N1323" s="1" t="str">
        <f t="shared" si="104"/>
        <v/>
      </c>
      <c r="O1323" s="1" t="str">
        <f>IF(AND(טבלה1013[[#This Row],[חיזוי - שבוע]]=1,J1324=1),1,"")</f>
        <v/>
      </c>
      <c r="P1323" s="1" t="str">
        <f>IF(AND(טבלה1013[[#This Row],[חיזוי טוב עם הפלגה?]]=1,טבלה1013[[#This Row],[וסת קבוע אחרון]]&lt;&gt;28,X1322=1),1,"")</f>
        <v/>
      </c>
      <c r="Q1323" s="1" t="str">
        <f>IF(AND(טבלה1013[[#This Row],[וסת השבוע פעיל?]]&lt;3,OR(טבלה1013[[#This Row],[CycleNumber]]&gt;B1324,B1324="")),1,"")</f>
        <v/>
      </c>
      <c r="R1323" s="1" t="str">
        <f>IF(טבלה1013[[#This Row],[האישה קבעה וסת שבוע?]]=1,IF(טבלה1013[[#This Row],[וסת השבוע פעיל?]]&lt;3,1,0),"")</f>
        <v/>
      </c>
      <c r="S13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3" s="1">
        <f t="shared" si="105"/>
        <v>0</v>
      </c>
      <c r="U1323" s="1">
        <f t="shared" si="106"/>
        <v>0</v>
      </c>
      <c r="V1323" s="1">
        <f t="shared" si="107"/>
        <v>0</v>
      </c>
      <c r="W1323" s="1" t="str">
        <f>IF(טבלה1013[[#This Row],[3 הפלגות זהות]]="","",IF(טבלה1013[[#This Row],[3 הפלגות זהות]]=1,טבלה1013[[#This Row],[LengthofCycle]],W1322))</f>
        <v/>
      </c>
      <c r="Y1323" s="1" t="str">
        <f>IF(OR(טבלה1013[[#This Row],[הווסת פעיל?]]=0,טבלה1013[[#This Row],[הווסת פעיל?]]=""),"",SUM(Y1322,טבלה1013[[#This Row],[הווסת פעיל?]]))</f>
        <v/>
      </c>
      <c r="Z1323" s="1" t="str">
        <f>IF(AND(טבלה1013[[#This Row],[כמה מחזורים עד עקירה]]&lt;&gt;"",Y1324=""),טבלה1013[[#This Row],[כמה מחזורים עד עקירה]],"")</f>
        <v/>
      </c>
      <c r="AA1323" s="1" t="str">
        <f>IF(AND(טבלה1013[[#This Row],[הווסת פעיל?]]=1,טבלה1013[[#This Row],[וסת קבוע אחרון]]&lt;&gt;W1322),טבלה1013[[#This Row],[וסת קבוע אחרון]],"")</f>
        <v/>
      </c>
      <c r="AB1323" s="1" t="str">
        <f>IF(AND(טבלה1013[[#This Row],[הווסת פעיל?]]=1,X1322=0,טבלה1013[[#This Row],[וסת קבוע אחרון]]=W1322),טבלה1013[[#This Row],[וסת קבוע אחרון]],"")</f>
        <v/>
      </c>
      <c r="AC1323" s="1" t="str">
        <f>IF(AND(טבלה1013[[#This Row],[הווסת פעיל?]]=1,X1322=0,טבלה1013[[#This Row],[וסת קבוע אחרון]]&lt;&gt;W1322),1,"")</f>
        <v/>
      </c>
      <c r="AD1323" s="1" t="str">
        <f>IF(AND(טבלה1013[[#This Row],[הווסת פעיל?]]&lt;&gt;"",B1324=1),טבלה1013[[#This Row],[CycleNumber]],"")</f>
        <v/>
      </c>
      <c r="AE1323" s="1" t="str">
        <f>IF(AND(טבלה1013[[#This Row],[הווסת פעיל?]]&lt;&gt;"",X1322=""),טבלה1013[[#This Row],[CycleNumber]],"")</f>
        <v/>
      </c>
      <c r="AF1323" s="1" t="str">
        <f>IF(B1324=1,"",IF(טבלה1013[[#This Row],[הווסת פעיל?]]=1,IF(טבלה1013[[#This Row],[וסת קבוע אחרון]]=F1324,1,0),""))</f>
        <v/>
      </c>
      <c r="AG1323" s="1" t="str">
        <f>IF(B1324=1,"",IF(טבלה1013[[#This Row],[הווסת פעיל?]]=1,IF(OR(טבלה1013[[#This Row],[וסת קבוע אחרון]]=F1324,F1324=טבלה1013[[#This Row],[LengthofCycle]]),1,0),""))</f>
        <v/>
      </c>
      <c r="AH1323" s="1" t="str">
        <f>IF(B1324=1,"",IF(טבלה1013[[#This Row],[הווסת פעיל?]]=1,IF(OR(טבלה1013[[#This Row],[וסת קבוע אחרון]]=F1324,F1324=טבלה1013[[#This Row],[LengthofCycle]],AND(טבלה1013[[#This Row],[LengthofCycle]]&lt;&gt;טבלה1013[[#This Row],[וסת קבוע אחרון]],OR(F1324=28,F1324=29))),1,0),""))</f>
        <v/>
      </c>
      <c r="AI1323" s="1" t="str">
        <f>IF(AND(טבלה1013[[#This Row],[הווסת פעיל?]]=1,B1324=1),1,"")</f>
        <v/>
      </c>
      <c r="AJ1323" s="4">
        <f>IF(AND(טבלה1013[[#This Row],[הווסת פעיל?]]&lt;&gt;1,B1324&lt;&gt;1,B1324&lt;&gt;""),IF(טבלה1013[[#This Row],[LengthofCycle]]=F1324,1,0),"")</f>
        <v>1</v>
      </c>
      <c r="AK1323" s="4">
        <f>IF(AND(טבלה1013[[#This Row],[הווסת פעיל?]]&lt;&gt;1,B1324&lt;&gt;1,B1324&lt;&gt;""),IF(OR(טבלה1013[[#This Row],[LengthofCycle]]=F1324,F1324=29),1,0),"")</f>
        <v>1</v>
      </c>
      <c r="AL1323" s="4">
        <f>IF(AND(טבלה1013[[#This Row],[הווסת פעיל?]]&lt;&gt;1,B1324&lt;&gt;1,B1324&lt;&gt;""),IF(OR(טבלה1013[[#This Row],[LengthofCycle]]=F1324,F1324=29,F1324=28),1,0),"")</f>
        <v>1</v>
      </c>
    </row>
    <row r="1324" spans="1:38" x14ac:dyDescent="0.25">
      <c r="A1324" s="1" t="s">
        <v>162</v>
      </c>
      <c r="B1324" s="1">
        <v>8</v>
      </c>
      <c r="C1324" s="1">
        <v>1</v>
      </c>
      <c r="D1324" s="1">
        <v>1</v>
      </c>
      <c r="E1324" s="1">
        <v>0</v>
      </c>
      <c r="F1324" s="1">
        <v>30</v>
      </c>
      <c r="G1324" s="1">
        <f>טבלה1013[[#This Row],[LengthofCycle]]+1</f>
        <v>31</v>
      </c>
      <c r="H1324" s="1" t="str">
        <f>IF(IFERROR(LOOKUP(טבלה1013[[#This Row],[ClientID]],קביעויות[השבוע]),FALSE)=טבלה1013[[#This Row],[ClientID]],1,"")</f>
        <v/>
      </c>
      <c r="I1324" s="1" t="str">
        <f>IF(AND(טבלה1013[[#This Row],[CycleNumber]]&gt;1,OR(B1325="",טבלה1013[[#This Row],[CycleNumber]]&gt;B1323)),IF(OR(AND(טבלה1013[[#This Row],[LengthofCycle]]=28,F1323=28),AND(טבלה1013[[#This Row],[LengthofCycle]]=35,F1323=35)),1,""),"")</f>
        <v/>
      </c>
      <c r="J1324" s="1" t="str">
        <f>IF(AND(טבלה1013[[#This Row],[וסת השבוע]]=1,I1323=1,טבלה1013[[#This Row],[CycleNumber]]&gt;B1323),1,"")</f>
        <v/>
      </c>
      <c r="K1324" s="1" t="str">
        <f>IF(טבלה1013[[#This Row],[CycleNumber]]=1,"",IF(טבלה1013[[#This Row],[וסת השבוע]]=1,0,IF(K1323="","",IF(K1323=0,IF(טבלה1013[[#This Row],[LengthofCycle]]=28,0,1),IF(K1323=1,IF(טבלה1013[[#This Row],[LengthofCycle]]+F1323=28*2,0,2),IF(K1323=2,IF(טבלה1013[[#This Row],[LengthofCycle]]+F1323+F1322=28*3,0,3),""))))))</f>
        <v/>
      </c>
      <c r="L1324" s="1" t="str">
        <f>IF(טבלה1013[[#This Row],[וסת השבוע]]=1,IF(טבלה1013[[#This Row],[וסת השבוע וההפלגה ביחד]]=1,L1323+1,0),IF(AND(טבלה1013[[#This Row],[CycleNumber]]&gt;B1323,טבלה1013[[#This Row],[CycleNumber]]&gt;1),IF(טבלה1013[[#This Row],[וסת השבוע פעיל?]]&lt;&gt;"",L1323+1,""),""))</f>
        <v/>
      </c>
      <c r="M1324" s="1" t="str">
        <f>IF(AND(טבלה1013[[#This Row],[וסת השבוע פעיל?]]&lt;&gt;"",טבלה1013[[#This Row],[CycleNumber]]&lt;B1325,B1325&lt;&gt;"",טבלה1013[[#This Row],[וסת השבוע פעיל?]]&lt;3),IF(K1325=0,IF(AND(טבלה1013[[#This Row],[וסת השבוע פעיל?]]&gt;0,I1325=1),0,1),0),"")</f>
        <v/>
      </c>
      <c r="N1324" s="1" t="str">
        <f t="shared" si="104"/>
        <v/>
      </c>
      <c r="O1324" s="1" t="str">
        <f>IF(AND(טבלה1013[[#This Row],[חיזוי - שבוע]]=1,J1325=1),1,"")</f>
        <v/>
      </c>
      <c r="P1324" s="1" t="str">
        <f>IF(AND(טבלה1013[[#This Row],[חיזוי טוב עם הפלגה?]]=1,טבלה1013[[#This Row],[וסת קבוע אחרון]]&lt;&gt;28,X1323=1),1,"")</f>
        <v/>
      </c>
      <c r="Q1324" s="1" t="str">
        <f>IF(AND(טבלה1013[[#This Row],[וסת השבוע פעיל?]]&lt;3,OR(טבלה1013[[#This Row],[CycleNumber]]&gt;B1325,B1325="")),1,"")</f>
        <v/>
      </c>
      <c r="R1324" s="1" t="str">
        <f>IF(טבלה1013[[#This Row],[האישה קבעה וסת שבוע?]]=1,IF(טבלה1013[[#This Row],[וסת השבוע פעיל?]]&lt;3,1,0),"")</f>
        <v/>
      </c>
      <c r="S13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4" s="1">
        <f t="shared" si="105"/>
        <v>0</v>
      </c>
      <c r="U1324" s="1">
        <f t="shared" si="106"/>
        <v>0</v>
      </c>
      <c r="V1324" s="1">
        <f t="shared" si="107"/>
        <v>0</v>
      </c>
      <c r="W1324" s="1" t="str">
        <f>IF(טבלה1013[[#This Row],[3 הפלגות זהות]]="","",IF(טבלה1013[[#This Row],[3 הפלגות זהות]]=1,טבלה1013[[#This Row],[LengthofCycle]],W1323))</f>
        <v/>
      </c>
      <c r="Y1324" s="1" t="str">
        <f>IF(OR(טבלה1013[[#This Row],[הווסת פעיל?]]=0,טבלה1013[[#This Row],[הווסת פעיל?]]=""),"",SUM(Y1323,טבלה1013[[#This Row],[הווסת פעיל?]]))</f>
        <v/>
      </c>
      <c r="Z1324" s="1" t="str">
        <f>IF(AND(טבלה1013[[#This Row],[כמה מחזורים עד עקירה]]&lt;&gt;"",Y1325=""),טבלה1013[[#This Row],[כמה מחזורים עד עקירה]],"")</f>
        <v/>
      </c>
      <c r="AA1324" s="1" t="str">
        <f>IF(AND(טבלה1013[[#This Row],[הווסת פעיל?]]=1,טבלה1013[[#This Row],[וסת קבוע אחרון]]&lt;&gt;W1323),טבלה1013[[#This Row],[וסת קבוע אחרון]],"")</f>
        <v/>
      </c>
      <c r="AB1324" s="1" t="str">
        <f>IF(AND(טבלה1013[[#This Row],[הווסת פעיל?]]=1,X1323=0,טבלה1013[[#This Row],[וסת קבוע אחרון]]=W1323),טבלה1013[[#This Row],[וסת קבוע אחרון]],"")</f>
        <v/>
      </c>
      <c r="AC1324" s="1" t="str">
        <f>IF(AND(טבלה1013[[#This Row],[הווסת פעיל?]]=1,X1323=0,טבלה1013[[#This Row],[וסת קבוע אחרון]]&lt;&gt;W1323),1,"")</f>
        <v/>
      </c>
      <c r="AD1324" s="1" t="str">
        <f>IF(AND(טבלה1013[[#This Row],[הווסת פעיל?]]&lt;&gt;"",B1325=1),טבלה1013[[#This Row],[CycleNumber]],"")</f>
        <v/>
      </c>
      <c r="AE1324" s="1" t="str">
        <f>IF(AND(טבלה1013[[#This Row],[הווסת פעיל?]]&lt;&gt;"",X1323=""),טבלה1013[[#This Row],[CycleNumber]],"")</f>
        <v/>
      </c>
      <c r="AF1324" s="1" t="str">
        <f>IF(B1325=1,"",IF(טבלה1013[[#This Row],[הווסת פעיל?]]=1,IF(טבלה1013[[#This Row],[וסת קבוע אחרון]]=F1325,1,0),""))</f>
        <v/>
      </c>
      <c r="AG1324" s="1" t="str">
        <f>IF(B1325=1,"",IF(טבלה1013[[#This Row],[הווסת פעיל?]]=1,IF(OR(טבלה1013[[#This Row],[וסת קבוע אחרון]]=F1325,F1325=טבלה1013[[#This Row],[LengthofCycle]]),1,0),""))</f>
        <v/>
      </c>
      <c r="AH1324" s="1" t="str">
        <f>IF(B1325=1,"",IF(טבלה1013[[#This Row],[הווסת פעיל?]]=1,IF(OR(טבלה1013[[#This Row],[וסת קבוע אחרון]]=F1325,F1325=טבלה1013[[#This Row],[LengthofCycle]],AND(טבלה1013[[#This Row],[LengthofCycle]]&lt;&gt;טבלה1013[[#This Row],[וסת קבוע אחרון]],OR(F1325=28,F1325=29))),1,0),""))</f>
        <v/>
      </c>
      <c r="AI1324" s="1" t="str">
        <f>IF(AND(טבלה1013[[#This Row],[הווסת פעיל?]]=1,B1325=1),1,"")</f>
        <v/>
      </c>
      <c r="AJ1324" s="4">
        <f>IF(AND(טבלה1013[[#This Row],[הווסת פעיל?]]&lt;&gt;1,B1325&lt;&gt;1,B1325&lt;&gt;""),IF(טבלה1013[[#This Row],[LengthofCycle]]=F1325,1,0),"")</f>
        <v>0</v>
      </c>
      <c r="AK1324" s="4">
        <f>IF(AND(טבלה1013[[#This Row],[הווסת פעיל?]]&lt;&gt;1,B1325&lt;&gt;1,B1325&lt;&gt;""),IF(OR(טבלה1013[[#This Row],[LengthofCycle]]=F1325,F1325=29),1,0),"")</f>
        <v>0</v>
      </c>
      <c r="AL1324" s="4">
        <f>IF(AND(טבלה1013[[#This Row],[הווסת פעיל?]]&lt;&gt;1,B1325&lt;&gt;1,B1325&lt;&gt;""),IF(OR(טבלה1013[[#This Row],[LengthofCycle]]=F1325,F1325=29,F1325=28),1,0),"")</f>
        <v>0</v>
      </c>
    </row>
    <row r="1325" spans="1:38" x14ac:dyDescent="0.25">
      <c r="A1325" s="1" t="s">
        <v>162</v>
      </c>
      <c r="B1325" s="1">
        <v>9</v>
      </c>
      <c r="C1325" s="1">
        <v>1</v>
      </c>
      <c r="D1325" s="1">
        <v>1</v>
      </c>
      <c r="E1325" s="1">
        <v>0</v>
      </c>
      <c r="F1325" s="1">
        <v>31</v>
      </c>
      <c r="G1325" s="1">
        <f>טבלה1013[[#This Row],[LengthofCycle]]+1</f>
        <v>32</v>
      </c>
      <c r="H1325" s="1" t="str">
        <f>IF(IFERROR(LOOKUP(טבלה1013[[#This Row],[ClientID]],קביעויות[השבוע]),FALSE)=טבלה1013[[#This Row],[ClientID]],1,"")</f>
        <v/>
      </c>
      <c r="I1325" s="1" t="str">
        <f>IF(AND(טבלה1013[[#This Row],[CycleNumber]]&gt;1,OR(B1326="",טבלה1013[[#This Row],[CycleNumber]]&gt;B1324)),IF(OR(AND(טבלה1013[[#This Row],[LengthofCycle]]=28,F1324=28),AND(טבלה1013[[#This Row],[LengthofCycle]]=35,F1324=35)),1,""),"")</f>
        <v/>
      </c>
      <c r="J1325" s="1" t="str">
        <f>IF(AND(טבלה1013[[#This Row],[וסת השבוע]]=1,I1324=1,טבלה1013[[#This Row],[CycleNumber]]&gt;B1324),1,"")</f>
        <v/>
      </c>
      <c r="K1325" s="1" t="str">
        <f>IF(טבלה1013[[#This Row],[CycleNumber]]=1,"",IF(טבלה1013[[#This Row],[וסת השבוע]]=1,0,IF(K1324="","",IF(K1324=0,IF(טבלה1013[[#This Row],[LengthofCycle]]=28,0,1),IF(K1324=1,IF(טבלה1013[[#This Row],[LengthofCycle]]+F1324=28*2,0,2),IF(K1324=2,IF(טבלה1013[[#This Row],[LengthofCycle]]+F1324+F1323=28*3,0,3),""))))))</f>
        <v/>
      </c>
      <c r="L1325" s="1" t="str">
        <f>IF(טבלה1013[[#This Row],[וסת השבוע]]=1,IF(טבלה1013[[#This Row],[וסת השבוע וההפלגה ביחד]]=1,L1324+1,0),IF(AND(טבלה1013[[#This Row],[CycleNumber]]&gt;B1324,טבלה1013[[#This Row],[CycleNumber]]&gt;1),IF(טבלה1013[[#This Row],[וסת השבוע פעיל?]]&lt;&gt;"",L1324+1,""),""))</f>
        <v/>
      </c>
      <c r="M1325" s="1" t="str">
        <f>IF(AND(טבלה1013[[#This Row],[וסת השבוע פעיל?]]&lt;&gt;"",טבלה1013[[#This Row],[CycleNumber]]&lt;B1326,B1326&lt;&gt;"",טבלה1013[[#This Row],[וסת השבוע פעיל?]]&lt;3),IF(K1326=0,IF(AND(טבלה1013[[#This Row],[וסת השבוע פעיל?]]&gt;0,I1326=1),0,1),0),"")</f>
        <v/>
      </c>
      <c r="N1325" s="1" t="str">
        <f t="shared" si="104"/>
        <v/>
      </c>
      <c r="O1325" s="1" t="str">
        <f>IF(AND(טבלה1013[[#This Row],[חיזוי - שבוע]]=1,J1326=1),1,"")</f>
        <v/>
      </c>
      <c r="P1325" s="1" t="str">
        <f>IF(AND(טבלה1013[[#This Row],[חיזוי טוב עם הפלגה?]]=1,טבלה1013[[#This Row],[וסת קבוע אחרון]]&lt;&gt;28,X1324=1),1,"")</f>
        <v/>
      </c>
      <c r="Q1325" s="1" t="str">
        <f>IF(AND(טבלה1013[[#This Row],[וסת השבוע פעיל?]]&lt;3,OR(טבלה1013[[#This Row],[CycleNumber]]&gt;B1326,B1326="")),1,"")</f>
        <v/>
      </c>
      <c r="R1325" s="1" t="str">
        <f>IF(טבלה1013[[#This Row],[האישה קבעה וסת שבוע?]]=1,IF(טבלה1013[[#This Row],[וסת השבוע פעיל?]]&lt;3,1,0),"")</f>
        <v/>
      </c>
      <c r="S13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5" s="1">
        <f t="shared" si="105"/>
        <v>0</v>
      </c>
      <c r="U1325" s="1">
        <f t="shared" si="106"/>
        <v>0</v>
      </c>
      <c r="V1325" s="1">
        <f t="shared" si="107"/>
        <v>0</v>
      </c>
      <c r="W1325" s="1" t="str">
        <f>IF(טבלה1013[[#This Row],[3 הפלגות זהות]]="","",IF(טבלה1013[[#This Row],[3 הפלגות זהות]]=1,טבלה1013[[#This Row],[LengthofCycle]],W1324))</f>
        <v/>
      </c>
      <c r="Y1325" s="1" t="str">
        <f>IF(OR(טבלה1013[[#This Row],[הווסת פעיל?]]=0,טבלה1013[[#This Row],[הווסת פעיל?]]=""),"",SUM(Y1324,טבלה1013[[#This Row],[הווסת פעיל?]]))</f>
        <v/>
      </c>
      <c r="Z1325" s="1" t="str">
        <f>IF(AND(טבלה1013[[#This Row],[כמה מחזורים עד עקירה]]&lt;&gt;"",Y1326=""),טבלה1013[[#This Row],[כמה מחזורים עד עקירה]],"")</f>
        <v/>
      </c>
      <c r="AA1325" s="1" t="str">
        <f>IF(AND(טבלה1013[[#This Row],[הווסת פעיל?]]=1,טבלה1013[[#This Row],[וסת קבוע אחרון]]&lt;&gt;W1324),טבלה1013[[#This Row],[וסת קבוע אחרון]],"")</f>
        <v/>
      </c>
      <c r="AB1325" s="1" t="str">
        <f>IF(AND(טבלה1013[[#This Row],[הווסת פעיל?]]=1,X1324=0,טבלה1013[[#This Row],[וסת קבוע אחרון]]=W1324),טבלה1013[[#This Row],[וסת קבוע אחרון]],"")</f>
        <v/>
      </c>
      <c r="AC1325" s="1" t="str">
        <f>IF(AND(טבלה1013[[#This Row],[הווסת פעיל?]]=1,X1324=0,טבלה1013[[#This Row],[וסת קבוע אחרון]]&lt;&gt;W1324),1,"")</f>
        <v/>
      </c>
      <c r="AD1325" s="1" t="str">
        <f>IF(AND(טבלה1013[[#This Row],[הווסת פעיל?]]&lt;&gt;"",B1326=1),טבלה1013[[#This Row],[CycleNumber]],"")</f>
        <v/>
      </c>
      <c r="AE1325" s="1" t="str">
        <f>IF(AND(טבלה1013[[#This Row],[הווסת פעיל?]]&lt;&gt;"",X1324=""),טבלה1013[[#This Row],[CycleNumber]],"")</f>
        <v/>
      </c>
      <c r="AF1325" s="1" t="str">
        <f>IF(B1326=1,"",IF(טבלה1013[[#This Row],[הווסת פעיל?]]=1,IF(טבלה1013[[#This Row],[וסת קבוע אחרון]]=F1326,1,0),""))</f>
        <v/>
      </c>
      <c r="AG1325" s="1" t="str">
        <f>IF(B1326=1,"",IF(טבלה1013[[#This Row],[הווסת פעיל?]]=1,IF(OR(טבלה1013[[#This Row],[וסת קבוע אחרון]]=F1326,F1326=טבלה1013[[#This Row],[LengthofCycle]]),1,0),""))</f>
        <v/>
      </c>
      <c r="AH1325" s="1" t="str">
        <f>IF(B1326=1,"",IF(טבלה1013[[#This Row],[הווסת פעיל?]]=1,IF(OR(טבלה1013[[#This Row],[וסת קבוע אחרון]]=F1326,F1326=טבלה1013[[#This Row],[LengthofCycle]],AND(טבלה1013[[#This Row],[LengthofCycle]]&lt;&gt;טבלה1013[[#This Row],[וסת קבוע אחרון]],OR(F1326=28,F1326=29))),1,0),""))</f>
        <v/>
      </c>
      <c r="AI1325" s="1" t="str">
        <f>IF(AND(טבלה1013[[#This Row],[הווסת פעיל?]]=1,B1326=1),1,"")</f>
        <v/>
      </c>
      <c r="AJ1325" s="4">
        <f>IF(AND(טבלה1013[[#This Row],[הווסת פעיל?]]&lt;&gt;1,B1326&lt;&gt;1,B1326&lt;&gt;""),IF(טבלה1013[[#This Row],[LengthofCycle]]=F1326,1,0),"")</f>
        <v>0</v>
      </c>
      <c r="AK1325" s="4">
        <f>IF(AND(טבלה1013[[#This Row],[הווסת פעיל?]]&lt;&gt;1,B1326&lt;&gt;1,B1326&lt;&gt;""),IF(OR(טבלה1013[[#This Row],[LengthofCycle]]=F1326,F1326=29),1,0),"")</f>
        <v>1</v>
      </c>
      <c r="AL1325" s="4">
        <f>IF(AND(טבלה1013[[#This Row],[הווסת פעיל?]]&lt;&gt;1,B1326&lt;&gt;1,B1326&lt;&gt;""),IF(OR(טבלה1013[[#This Row],[LengthofCycle]]=F1326,F1326=29,F1326=28),1,0),"")</f>
        <v>1</v>
      </c>
    </row>
    <row r="1326" spans="1:38" x14ac:dyDescent="0.25">
      <c r="A1326" s="1" t="s">
        <v>162</v>
      </c>
      <c r="B1326" s="1">
        <v>10</v>
      </c>
      <c r="C1326" s="1">
        <v>1</v>
      </c>
      <c r="D1326" s="1">
        <v>1</v>
      </c>
      <c r="E1326" s="1">
        <v>0</v>
      </c>
      <c r="F1326" s="1">
        <v>29</v>
      </c>
      <c r="G1326" s="1">
        <f>טבלה1013[[#This Row],[LengthofCycle]]+1</f>
        <v>30</v>
      </c>
      <c r="H1326" s="1" t="str">
        <f>IF(IFERROR(LOOKUP(טבלה1013[[#This Row],[ClientID]],קביעויות[השבוע]),FALSE)=טבלה1013[[#This Row],[ClientID]],1,"")</f>
        <v/>
      </c>
      <c r="I1326" s="1" t="str">
        <f>IF(AND(טבלה1013[[#This Row],[CycleNumber]]&gt;1,OR(B1327="",טבלה1013[[#This Row],[CycleNumber]]&gt;B1325)),IF(OR(AND(טבלה1013[[#This Row],[LengthofCycle]]=28,F1325=28),AND(טבלה1013[[#This Row],[LengthofCycle]]=35,F1325=35)),1,""),"")</f>
        <v/>
      </c>
      <c r="J1326" s="1" t="str">
        <f>IF(AND(טבלה1013[[#This Row],[וסת השבוע]]=1,I1325=1,טבלה1013[[#This Row],[CycleNumber]]&gt;B1325),1,"")</f>
        <v/>
      </c>
      <c r="K1326" s="1" t="str">
        <f>IF(טבלה1013[[#This Row],[CycleNumber]]=1,"",IF(טבלה1013[[#This Row],[וסת השבוע]]=1,0,IF(K1325="","",IF(K1325=0,IF(טבלה1013[[#This Row],[LengthofCycle]]=28,0,1),IF(K1325=1,IF(טבלה1013[[#This Row],[LengthofCycle]]+F1325=28*2,0,2),IF(K1325=2,IF(טבלה1013[[#This Row],[LengthofCycle]]+F1325+F1324=28*3,0,3),""))))))</f>
        <v/>
      </c>
      <c r="L1326" s="1" t="str">
        <f>IF(טבלה1013[[#This Row],[וסת השבוע]]=1,IF(טבלה1013[[#This Row],[וסת השבוע וההפלגה ביחד]]=1,L1325+1,0),IF(AND(טבלה1013[[#This Row],[CycleNumber]]&gt;B1325,טבלה1013[[#This Row],[CycleNumber]]&gt;1),IF(טבלה1013[[#This Row],[וסת השבוע פעיל?]]&lt;&gt;"",L1325+1,""),""))</f>
        <v/>
      </c>
      <c r="M1326" s="1" t="str">
        <f>IF(AND(טבלה1013[[#This Row],[וסת השבוע פעיל?]]&lt;&gt;"",טבלה1013[[#This Row],[CycleNumber]]&lt;B1327,B1327&lt;&gt;"",טבלה1013[[#This Row],[וסת השבוע פעיל?]]&lt;3),IF(K1327=0,IF(AND(טבלה1013[[#This Row],[וסת השבוע פעיל?]]&gt;0,I1327=1),0,1),0),"")</f>
        <v/>
      </c>
      <c r="N1326" s="1" t="str">
        <f t="shared" si="104"/>
        <v/>
      </c>
      <c r="O1326" s="1" t="str">
        <f>IF(AND(טבלה1013[[#This Row],[חיזוי - שבוע]]=1,J1327=1),1,"")</f>
        <v/>
      </c>
      <c r="P1326" s="1" t="str">
        <f>IF(AND(טבלה1013[[#This Row],[חיזוי טוב עם הפלגה?]]=1,טבלה1013[[#This Row],[וסת קבוע אחרון]]&lt;&gt;28,X1325=1),1,"")</f>
        <v/>
      </c>
      <c r="Q1326" s="1" t="str">
        <f>IF(AND(טבלה1013[[#This Row],[וסת השבוע פעיל?]]&lt;3,OR(טבלה1013[[#This Row],[CycleNumber]]&gt;B1327,B1327="")),1,"")</f>
        <v/>
      </c>
      <c r="R1326" s="1" t="str">
        <f>IF(טבלה1013[[#This Row],[האישה קבעה וסת שבוע?]]=1,IF(טבלה1013[[#This Row],[וסת השבוע פעיל?]]&lt;3,1,0),"")</f>
        <v/>
      </c>
      <c r="S13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6" s="1">
        <f t="shared" si="105"/>
        <v>0</v>
      </c>
      <c r="U1326" s="1">
        <f t="shared" si="106"/>
        <v>0</v>
      </c>
      <c r="V1326" s="1">
        <f t="shared" si="107"/>
        <v>0</v>
      </c>
      <c r="W1326" s="1" t="str">
        <f>IF(טבלה1013[[#This Row],[3 הפלגות זהות]]="","",IF(טבלה1013[[#This Row],[3 הפלגות זהות]]=1,טבלה1013[[#This Row],[LengthofCycle]],W1325))</f>
        <v/>
      </c>
      <c r="Y1326" s="1" t="str">
        <f>IF(OR(טבלה1013[[#This Row],[הווסת פעיל?]]=0,טבלה1013[[#This Row],[הווסת פעיל?]]=""),"",SUM(Y1325,טבלה1013[[#This Row],[הווסת פעיל?]]))</f>
        <v/>
      </c>
      <c r="Z1326" s="1" t="str">
        <f>IF(AND(טבלה1013[[#This Row],[כמה מחזורים עד עקירה]]&lt;&gt;"",Y1327=""),טבלה1013[[#This Row],[כמה מחזורים עד עקירה]],"")</f>
        <v/>
      </c>
      <c r="AA1326" s="1" t="str">
        <f>IF(AND(טבלה1013[[#This Row],[הווסת פעיל?]]=1,טבלה1013[[#This Row],[וסת קבוע אחרון]]&lt;&gt;W1325),טבלה1013[[#This Row],[וסת קבוע אחרון]],"")</f>
        <v/>
      </c>
      <c r="AB1326" s="1" t="str">
        <f>IF(AND(טבלה1013[[#This Row],[הווסת פעיל?]]=1,X1325=0,טבלה1013[[#This Row],[וסת קבוע אחרון]]=W1325),טבלה1013[[#This Row],[וסת קבוע אחרון]],"")</f>
        <v/>
      </c>
      <c r="AC1326" s="1" t="str">
        <f>IF(AND(טבלה1013[[#This Row],[הווסת פעיל?]]=1,X1325=0,טבלה1013[[#This Row],[וסת קבוע אחרון]]&lt;&gt;W1325),1,"")</f>
        <v/>
      </c>
      <c r="AD1326" s="1" t="str">
        <f>IF(AND(טבלה1013[[#This Row],[הווסת פעיל?]]&lt;&gt;"",B1327=1),טבלה1013[[#This Row],[CycleNumber]],"")</f>
        <v/>
      </c>
      <c r="AE1326" s="1" t="str">
        <f>IF(AND(טבלה1013[[#This Row],[הווסת פעיל?]]&lt;&gt;"",X1325=""),טבלה1013[[#This Row],[CycleNumber]],"")</f>
        <v/>
      </c>
      <c r="AF1326" s="1" t="str">
        <f>IF(B1327=1,"",IF(טבלה1013[[#This Row],[הווסת פעיל?]]=1,IF(טבלה1013[[#This Row],[וסת קבוע אחרון]]=F1327,1,0),""))</f>
        <v/>
      </c>
      <c r="AG1326" s="1" t="str">
        <f>IF(B1327=1,"",IF(טבלה1013[[#This Row],[הווסת פעיל?]]=1,IF(OR(טבלה1013[[#This Row],[וסת קבוע אחרון]]=F1327,F1327=טבלה1013[[#This Row],[LengthofCycle]]),1,0),""))</f>
        <v/>
      </c>
      <c r="AH1326" s="1" t="str">
        <f>IF(B1327=1,"",IF(טבלה1013[[#This Row],[הווסת פעיל?]]=1,IF(OR(טבלה1013[[#This Row],[וסת קבוע אחרון]]=F1327,F1327=טבלה1013[[#This Row],[LengthofCycle]],AND(טבלה1013[[#This Row],[LengthofCycle]]&lt;&gt;טבלה1013[[#This Row],[וסת קבוע אחרון]],OR(F1327=28,F1327=29))),1,0),""))</f>
        <v/>
      </c>
      <c r="AI1326" s="1" t="str">
        <f>IF(AND(טבלה1013[[#This Row],[הווסת פעיל?]]=1,B1327=1),1,"")</f>
        <v/>
      </c>
      <c r="AJ1326" s="4">
        <f>IF(AND(טבלה1013[[#This Row],[הווסת פעיל?]]&lt;&gt;1,B1327&lt;&gt;1,B1327&lt;&gt;""),IF(טבלה1013[[#This Row],[LengthofCycle]]=F1327,1,0),"")</f>
        <v>0</v>
      </c>
      <c r="AK1326" s="4">
        <f>IF(AND(טבלה1013[[#This Row],[הווסת פעיל?]]&lt;&gt;1,B1327&lt;&gt;1,B1327&lt;&gt;""),IF(OR(טבלה1013[[#This Row],[LengthofCycle]]=F1327,F1327=29),1,0),"")</f>
        <v>0</v>
      </c>
      <c r="AL1326" s="4">
        <f>IF(AND(טבלה1013[[#This Row],[הווסת פעיל?]]&lt;&gt;1,B1327&lt;&gt;1,B1327&lt;&gt;""),IF(OR(טבלה1013[[#This Row],[LengthofCycle]]=F1327,F1327=29,F1327=28),1,0),"")</f>
        <v>0</v>
      </c>
    </row>
    <row r="1327" spans="1:38" x14ac:dyDescent="0.25">
      <c r="A1327" s="1" t="s">
        <v>162</v>
      </c>
      <c r="B1327" s="1">
        <v>11</v>
      </c>
      <c r="C1327" s="1">
        <v>1</v>
      </c>
      <c r="D1327" s="1">
        <v>1</v>
      </c>
      <c r="E1327" s="1">
        <v>0</v>
      </c>
      <c r="F1327" s="1">
        <v>27</v>
      </c>
      <c r="G1327" s="1">
        <f>טבלה1013[[#This Row],[LengthofCycle]]+1</f>
        <v>28</v>
      </c>
      <c r="H1327" s="1" t="str">
        <f>IF(IFERROR(LOOKUP(טבלה1013[[#This Row],[ClientID]],קביעויות[השבוע]),FALSE)=טבלה1013[[#This Row],[ClientID]],1,"")</f>
        <v/>
      </c>
      <c r="I1327" s="1" t="str">
        <f>IF(AND(טבלה1013[[#This Row],[CycleNumber]]&gt;1,OR(B1328="",טבלה1013[[#This Row],[CycleNumber]]&gt;B1326)),IF(OR(AND(טבלה1013[[#This Row],[LengthofCycle]]=28,F1326=28),AND(טבלה1013[[#This Row],[LengthofCycle]]=35,F1326=35)),1,""),"")</f>
        <v/>
      </c>
      <c r="J1327" s="1" t="str">
        <f>IF(AND(טבלה1013[[#This Row],[וסת השבוע]]=1,I1326=1,טבלה1013[[#This Row],[CycleNumber]]&gt;B1326),1,"")</f>
        <v/>
      </c>
      <c r="K1327" s="1" t="str">
        <f>IF(טבלה1013[[#This Row],[CycleNumber]]=1,"",IF(טבלה1013[[#This Row],[וסת השבוע]]=1,0,IF(K1326="","",IF(K1326=0,IF(טבלה1013[[#This Row],[LengthofCycle]]=28,0,1),IF(K1326=1,IF(טבלה1013[[#This Row],[LengthofCycle]]+F1326=28*2,0,2),IF(K1326=2,IF(טבלה1013[[#This Row],[LengthofCycle]]+F1326+F1325=28*3,0,3),""))))))</f>
        <v/>
      </c>
      <c r="L1327" s="1" t="str">
        <f>IF(טבלה1013[[#This Row],[וסת השבוע]]=1,IF(טבלה1013[[#This Row],[וסת השבוע וההפלגה ביחד]]=1,L1326+1,0),IF(AND(טבלה1013[[#This Row],[CycleNumber]]&gt;B1326,טבלה1013[[#This Row],[CycleNumber]]&gt;1),IF(טבלה1013[[#This Row],[וסת השבוע פעיל?]]&lt;&gt;"",L1326+1,""),""))</f>
        <v/>
      </c>
      <c r="M1327" s="1" t="str">
        <f>IF(AND(טבלה1013[[#This Row],[וסת השבוע פעיל?]]&lt;&gt;"",טבלה1013[[#This Row],[CycleNumber]]&lt;B1328,B1328&lt;&gt;"",טבלה1013[[#This Row],[וסת השבוע פעיל?]]&lt;3),IF(K1328=0,IF(AND(טבלה1013[[#This Row],[וסת השבוע פעיל?]]&gt;0,I1328=1),0,1),0),"")</f>
        <v/>
      </c>
      <c r="N1327" s="1" t="str">
        <f t="shared" si="104"/>
        <v/>
      </c>
      <c r="O1327" s="1" t="str">
        <f>IF(AND(טבלה1013[[#This Row],[חיזוי - שבוע]]=1,J1328=1),1,"")</f>
        <v/>
      </c>
      <c r="P1327" s="1" t="str">
        <f>IF(AND(טבלה1013[[#This Row],[חיזוי טוב עם הפלגה?]]=1,טבלה1013[[#This Row],[וסת קבוע אחרון]]&lt;&gt;28,X1326=1),1,"")</f>
        <v/>
      </c>
      <c r="Q1327" s="1" t="str">
        <f>IF(AND(טבלה1013[[#This Row],[וסת השבוע פעיל?]]&lt;3,OR(טבלה1013[[#This Row],[CycleNumber]]&gt;B1328,B1328="")),1,"")</f>
        <v/>
      </c>
      <c r="R1327" s="1" t="str">
        <f>IF(טבלה1013[[#This Row],[האישה קבעה וסת שבוע?]]=1,IF(טבלה1013[[#This Row],[וסת השבוע פעיל?]]&lt;3,1,0),"")</f>
        <v/>
      </c>
      <c r="S13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7" s="1">
        <f t="shared" si="105"/>
        <v>0</v>
      </c>
      <c r="U1327" s="1">
        <f t="shared" si="106"/>
        <v>0</v>
      </c>
      <c r="V1327" s="1">
        <f t="shared" si="107"/>
        <v>0</v>
      </c>
      <c r="W1327" s="1" t="str">
        <f>IF(טבלה1013[[#This Row],[3 הפלגות זהות]]="","",IF(טבלה1013[[#This Row],[3 הפלגות זהות]]=1,טבלה1013[[#This Row],[LengthofCycle]],W1326))</f>
        <v/>
      </c>
      <c r="Y1327" s="1" t="str">
        <f>IF(OR(טבלה1013[[#This Row],[הווסת פעיל?]]=0,טבלה1013[[#This Row],[הווסת פעיל?]]=""),"",SUM(Y1326,טבלה1013[[#This Row],[הווסת פעיל?]]))</f>
        <v/>
      </c>
      <c r="Z1327" s="1" t="str">
        <f>IF(AND(טבלה1013[[#This Row],[כמה מחזורים עד עקירה]]&lt;&gt;"",Y1328=""),טבלה1013[[#This Row],[כמה מחזורים עד עקירה]],"")</f>
        <v/>
      </c>
      <c r="AA1327" s="1" t="str">
        <f>IF(AND(טבלה1013[[#This Row],[הווסת פעיל?]]=1,טבלה1013[[#This Row],[וסת קבוע אחרון]]&lt;&gt;W1326),טבלה1013[[#This Row],[וסת קבוע אחרון]],"")</f>
        <v/>
      </c>
      <c r="AB1327" s="1" t="str">
        <f>IF(AND(טבלה1013[[#This Row],[הווסת פעיל?]]=1,X1326=0,טבלה1013[[#This Row],[וסת קבוע אחרון]]=W1326),טבלה1013[[#This Row],[וסת קבוע אחרון]],"")</f>
        <v/>
      </c>
      <c r="AC1327" s="1" t="str">
        <f>IF(AND(טבלה1013[[#This Row],[הווסת פעיל?]]=1,X1326=0,טבלה1013[[#This Row],[וסת קבוע אחרון]]&lt;&gt;W1326),1,"")</f>
        <v/>
      </c>
      <c r="AD1327" s="1" t="str">
        <f>IF(AND(טבלה1013[[#This Row],[הווסת פעיל?]]&lt;&gt;"",B1328=1),טבלה1013[[#This Row],[CycleNumber]],"")</f>
        <v/>
      </c>
      <c r="AE1327" s="1" t="str">
        <f>IF(AND(טבלה1013[[#This Row],[הווסת פעיל?]]&lt;&gt;"",X1326=""),טבלה1013[[#This Row],[CycleNumber]],"")</f>
        <v/>
      </c>
      <c r="AF1327" s="1" t="str">
        <f>IF(B1328=1,"",IF(טבלה1013[[#This Row],[הווסת פעיל?]]=1,IF(טבלה1013[[#This Row],[וסת קבוע אחרון]]=F1328,1,0),""))</f>
        <v/>
      </c>
      <c r="AG1327" s="1" t="str">
        <f>IF(B1328=1,"",IF(טבלה1013[[#This Row],[הווסת פעיל?]]=1,IF(OR(טבלה1013[[#This Row],[וסת קבוע אחרון]]=F1328,F1328=טבלה1013[[#This Row],[LengthofCycle]]),1,0),""))</f>
        <v/>
      </c>
      <c r="AH1327" s="1" t="str">
        <f>IF(B1328=1,"",IF(טבלה1013[[#This Row],[הווסת פעיל?]]=1,IF(OR(טבלה1013[[#This Row],[וסת קבוע אחרון]]=F1328,F1328=טבלה1013[[#This Row],[LengthofCycle]],AND(טבלה1013[[#This Row],[LengthofCycle]]&lt;&gt;טבלה1013[[#This Row],[וסת קבוע אחרון]],OR(F1328=28,F1328=29))),1,0),""))</f>
        <v/>
      </c>
      <c r="AI1327" s="1" t="str">
        <f>IF(AND(טבלה1013[[#This Row],[הווסת פעיל?]]=1,B1328=1),1,"")</f>
        <v/>
      </c>
      <c r="AJ1327" s="4" t="str">
        <f>IF(AND(טבלה1013[[#This Row],[הווסת פעיל?]]&lt;&gt;1,B1328&lt;&gt;1,B1328&lt;&gt;""),IF(טבלה1013[[#This Row],[LengthofCycle]]=F1328,1,0),"")</f>
        <v/>
      </c>
      <c r="AK1327" s="4" t="str">
        <f>IF(AND(טבלה1013[[#This Row],[הווסת פעיל?]]&lt;&gt;1,B1328&lt;&gt;1,B1328&lt;&gt;""),IF(OR(טבלה1013[[#This Row],[LengthofCycle]]=F1328,F1328=29),1,0),"")</f>
        <v/>
      </c>
      <c r="AL1327" s="4" t="str">
        <f>IF(AND(טבלה1013[[#This Row],[הווסת פעיל?]]&lt;&gt;1,B1328&lt;&gt;1,B1328&lt;&gt;""),IF(OR(טבלה1013[[#This Row],[LengthofCycle]]=F1328,F1328=29,F1328=28),1,0),"")</f>
        <v/>
      </c>
    </row>
    <row r="1328" spans="1:38" x14ac:dyDescent="0.25">
      <c r="A1328" s="1" t="s">
        <v>163</v>
      </c>
      <c r="B1328" s="1">
        <v>1</v>
      </c>
      <c r="C1328" s="1">
        <v>1</v>
      </c>
      <c r="D1328" s="1">
        <v>1</v>
      </c>
      <c r="E1328" s="1">
        <v>0</v>
      </c>
      <c r="F1328" s="1">
        <v>27</v>
      </c>
      <c r="G1328" s="1">
        <f>טבלה1013[[#This Row],[LengthofCycle]]+1</f>
        <v>28</v>
      </c>
      <c r="H1328" s="1" t="str">
        <f>IF(IFERROR(LOOKUP(טבלה1013[[#This Row],[ClientID]],קביעויות[השבוע]),FALSE)=טבלה1013[[#This Row],[ClientID]],1,"")</f>
        <v/>
      </c>
      <c r="I1328" s="1" t="str">
        <f>IF(AND(טבלה1013[[#This Row],[CycleNumber]]&gt;1,OR(B1329="",טבלה1013[[#This Row],[CycleNumber]]&gt;B1327)),IF(OR(AND(טבלה1013[[#This Row],[LengthofCycle]]=28,F1327=28),AND(טבלה1013[[#This Row],[LengthofCycle]]=35,F1327=35)),1,""),"")</f>
        <v/>
      </c>
      <c r="J1328" s="1" t="str">
        <f>IF(AND(טבלה1013[[#This Row],[וסת השבוע]]=1,I1327=1,טבלה1013[[#This Row],[CycleNumber]]&gt;B1327),1,"")</f>
        <v/>
      </c>
      <c r="K1328" s="1" t="str">
        <f>IF(טבלה1013[[#This Row],[CycleNumber]]=1,"",IF(טבלה1013[[#This Row],[וסת השבוע]]=1,0,IF(K1327="","",IF(K1327=0,IF(טבלה1013[[#This Row],[LengthofCycle]]=28,0,1),IF(K1327=1,IF(טבלה1013[[#This Row],[LengthofCycle]]+F1327=28*2,0,2),IF(K1327=2,IF(טבלה1013[[#This Row],[LengthofCycle]]+F1327+F1326=28*3,0,3),""))))))</f>
        <v/>
      </c>
      <c r="L1328" s="1" t="str">
        <f>IF(טבלה1013[[#This Row],[וסת השבוע]]=1,IF(טבלה1013[[#This Row],[וסת השבוע וההפלגה ביחד]]=1,L1327+1,0),IF(AND(טבלה1013[[#This Row],[CycleNumber]]&gt;B1327,טבלה1013[[#This Row],[CycleNumber]]&gt;1),IF(טבלה1013[[#This Row],[וסת השבוע פעיל?]]&lt;&gt;"",L1327+1,""),""))</f>
        <v/>
      </c>
      <c r="M1328" s="1" t="str">
        <f>IF(AND(טבלה1013[[#This Row],[וסת השבוע פעיל?]]&lt;&gt;"",טבלה1013[[#This Row],[CycleNumber]]&lt;B1329,B1329&lt;&gt;"",טבלה1013[[#This Row],[וסת השבוע פעיל?]]&lt;3),IF(K1329=0,IF(AND(טבלה1013[[#This Row],[וסת השבוע פעיל?]]&gt;0,I1329=1),0,1),0),"")</f>
        <v/>
      </c>
      <c r="N1328" s="1" t="str">
        <f t="shared" si="104"/>
        <v/>
      </c>
      <c r="O1328" s="1" t="str">
        <f>IF(AND(טבלה1013[[#This Row],[חיזוי - שבוע]]=1,J1329=1),1,"")</f>
        <v/>
      </c>
      <c r="P1328" s="1" t="str">
        <f>IF(AND(טבלה1013[[#This Row],[חיזוי טוב עם הפלגה?]]=1,טבלה1013[[#This Row],[וסת קבוע אחרון]]&lt;&gt;28,X1327=1),1,"")</f>
        <v/>
      </c>
      <c r="Q1328" s="1" t="str">
        <f>IF(AND(טבלה1013[[#This Row],[וסת השבוע פעיל?]]&lt;3,OR(טבלה1013[[#This Row],[CycleNumber]]&gt;B1329,B1329="")),1,"")</f>
        <v/>
      </c>
      <c r="R1328" s="1" t="str">
        <f>IF(טבלה1013[[#This Row],[האישה קבעה וסת שבוע?]]=1,IF(טבלה1013[[#This Row],[וסת השבוע פעיל?]]&lt;3,1,0),"")</f>
        <v/>
      </c>
      <c r="S13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8" s="1" t="str">
        <f t="shared" si="105"/>
        <v/>
      </c>
      <c r="U1328" s="1" t="str">
        <f t="shared" si="106"/>
        <v/>
      </c>
      <c r="V1328" s="1" t="str">
        <f t="shared" si="107"/>
        <v/>
      </c>
      <c r="W1328" s="1" t="str">
        <f>IF(טבלה1013[[#This Row],[3 הפלגות זהות]]="","",IF(טבלה1013[[#This Row],[3 הפלגות זהות]]=1,טבלה1013[[#This Row],[LengthofCycle]],W1327))</f>
        <v/>
      </c>
      <c r="Y1328" s="1" t="str">
        <f>IF(OR(טבלה1013[[#This Row],[הווסת פעיל?]]=0,טבלה1013[[#This Row],[הווסת פעיל?]]=""),"",SUM(Y1327,טבלה1013[[#This Row],[הווסת פעיל?]]))</f>
        <v/>
      </c>
      <c r="Z1328" s="1" t="str">
        <f>IF(AND(טבלה1013[[#This Row],[כמה מחזורים עד עקירה]]&lt;&gt;"",Y1329=""),טבלה1013[[#This Row],[כמה מחזורים עד עקירה]],"")</f>
        <v/>
      </c>
      <c r="AA1328" s="1" t="str">
        <f>IF(AND(טבלה1013[[#This Row],[הווסת פעיל?]]=1,טבלה1013[[#This Row],[וסת קבוע אחרון]]&lt;&gt;W1327),טבלה1013[[#This Row],[וסת קבוע אחרון]],"")</f>
        <v/>
      </c>
      <c r="AB1328" s="1" t="str">
        <f>IF(AND(טבלה1013[[#This Row],[הווסת פעיל?]]=1,X1327=0,טבלה1013[[#This Row],[וסת קבוע אחרון]]=W1327),טבלה1013[[#This Row],[וסת קבוע אחרון]],"")</f>
        <v/>
      </c>
      <c r="AC1328" s="1" t="str">
        <f>IF(AND(טבלה1013[[#This Row],[הווסת פעיל?]]=1,X1327=0,טבלה1013[[#This Row],[וסת קבוע אחרון]]&lt;&gt;W1327),1,"")</f>
        <v/>
      </c>
      <c r="AD1328" s="1" t="str">
        <f>IF(AND(טבלה1013[[#This Row],[הווסת פעיל?]]&lt;&gt;"",B1329=1),טבלה1013[[#This Row],[CycleNumber]],"")</f>
        <v/>
      </c>
      <c r="AE1328" s="1" t="str">
        <f>IF(AND(טבלה1013[[#This Row],[הווסת פעיל?]]&lt;&gt;"",X1327=""),טבלה1013[[#This Row],[CycleNumber]],"")</f>
        <v/>
      </c>
      <c r="AF1328" s="1" t="str">
        <f>IF(B1329=1,"",IF(טבלה1013[[#This Row],[הווסת פעיל?]]=1,IF(טבלה1013[[#This Row],[וסת קבוע אחרון]]=F1329,1,0),""))</f>
        <v/>
      </c>
      <c r="AG1328" s="1" t="str">
        <f>IF(B1329=1,"",IF(טבלה1013[[#This Row],[הווסת פעיל?]]=1,IF(OR(טבלה1013[[#This Row],[וסת קבוע אחרון]]=F1329,F1329=טבלה1013[[#This Row],[LengthofCycle]]),1,0),""))</f>
        <v/>
      </c>
      <c r="AH1328" s="1" t="str">
        <f>IF(B1329=1,"",IF(טבלה1013[[#This Row],[הווסת פעיל?]]=1,IF(OR(טבלה1013[[#This Row],[וסת קבוע אחרון]]=F1329,F1329=טבלה1013[[#This Row],[LengthofCycle]],AND(טבלה1013[[#This Row],[LengthofCycle]]&lt;&gt;טבלה1013[[#This Row],[וסת קבוע אחרון]],OR(F1329=28,F1329=29))),1,0),""))</f>
        <v/>
      </c>
      <c r="AI1328" s="1" t="str">
        <f>IF(AND(טבלה1013[[#This Row],[הווסת פעיל?]]=1,B1329=1),1,"")</f>
        <v/>
      </c>
      <c r="AJ1328" s="4">
        <f>IF(AND(טבלה1013[[#This Row],[הווסת פעיל?]]&lt;&gt;1,B1329&lt;&gt;1,B1329&lt;&gt;""),IF(טבלה1013[[#This Row],[LengthofCycle]]=F1329,1,0),"")</f>
        <v>0</v>
      </c>
      <c r="AK1328" s="4">
        <f>IF(AND(טבלה1013[[#This Row],[הווסת פעיל?]]&lt;&gt;1,B1329&lt;&gt;1,B1329&lt;&gt;""),IF(OR(טבלה1013[[#This Row],[LengthofCycle]]=F1329,F1329=29),1,0),"")</f>
        <v>0</v>
      </c>
      <c r="AL1328" s="4">
        <f>IF(AND(טבלה1013[[#This Row],[הווסת פעיל?]]&lt;&gt;1,B1329&lt;&gt;1,B1329&lt;&gt;""),IF(OR(טבלה1013[[#This Row],[LengthofCycle]]=F1329,F1329=29,F1329=28),1,0),"")</f>
        <v>0</v>
      </c>
    </row>
    <row r="1329" spans="1:38" x14ac:dyDescent="0.25">
      <c r="A1329" s="1" t="s">
        <v>163</v>
      </c>
      <c r="B1329" s="1">
        <v>2</v>
      </c>
      <c r="C1329" s="1">
        <v>1</v>
      </c>
      <c r="D1329" s="1">
        <v>1</v>
      </c>
      <c r="E1329" s="1">
        <v>0</v>
      </c>
      <c r="F1329" s="1">
        <v>34</v>
      </c>
      <c r="G1329" s="1">
        <f>טבלה1013[[#This Row],[LengthofCycle]]+1</f>
        <v>35</v>
      </c>
      <c r="H1329" s="1" t="str">
        <f>IF(IFERROR(LOOKUP(טבלה1013[[#This Row],[ClientID]],קביעויות[השבוע]),FALSE)=טבלה1013[[#This Row],[ClientID]],1,"")</f>
        <v/>
      </c>
      <c r="I1329" s="1" t="str">
        <f>IF(AND(טבלה1013[[#This Row],[CycleNumber]]&gt;1,OR(B1330="",טבלה1013[[#This Row],[CycleNumber]]&gt;B1328)),IF(OR(AND(טבלה1013[[#This Row],[LengthofCycle]]=28,F1328=28),AND(טבלה1013[[#This Row],[LengthofCycle]]=35,F1328=35)),1,""),"")</f>
        <v/>
      </c>
      <c r="J1329" s="1" t="str">
        <f>IF(AND(טבלה1013[[#This Row],[וסת השבוע]]=1,I1328=1,טבלה1013[[#This Row],[CycleNumber]]&gt;B1328),1,"")</f>
        <v/>
      </c>
      <c r="K1329" s="1" t="str">
        <f>IF(טבלה1013[[#This Row],[CycleNumber]]=1,"",IF(טבלה1013[[#This Row],[וסת השבוע]]=1,0,IF(K1328="","",IF(K1328=0,IF(טבלה1013[[#This Row],[LengthofCycle]]=28,0,1),IF(K1328=1,IF(טבלה1013[[#This Row],[LengthofCycle]]+F1328=28*2,0,2),IF(K1328=2,IF(טבלה1013[[#This Row],[LengthofCycle]]+F1328+F1327=28*3,0,3),""))))))</f>
        <v/>
      </c>
      <c r="L1329" s="1" t="str">
        <f>IF(טבלה1013[[#This Row],[וסת השבוע]]=1,IF(טבלה1013[[#This Row],[וסת השבוע וההפלגה ביחד]]=1,L1328+1,0),IF(AND(טבלה1013[[#This Row],[CycleNumber]]&gt;B1328,טבלה1013[[#This Row],[CycleNumber]]&gt;1),IF(טבלה1013[[#This Row],[וסת השבוע פעיל?]]&lt;&gt;"",L1328+1,""),""))</f>
        <v/>
      </c>
      <c r="M1329" s="1" t="str">
        <f>IF(AND(טבלה1013[[#This Row],[וסת השבוע פעיל?]]&lt;&gt;"",טבלה1013[[#This Row],[CycleNumber]]&lt;B1330,B1330&lt;&gt;"",טבלה1013[[#This Row],[וסת השבוע פעיל?]]&lt;3),IF(K1330=0,IF(AND(טבלה1013[[#This Row],[וסת השבוע פעיל?]]&gt;0,I1330=1),0,1),0),"")</f>
        <v/>
      </c>
      <c r="N1329" s="1" t="str">
        <f t="shared" si="104"/>
        <v/>
      </c>
      <c r="O1329" s="1" t="str">
        <f>IF(AND(טבלה1013[[#This Row],[חיזוי - שבוע]]=1,J1330=1),1,"")</f>
        <v/>
      </c>
      <c r="P1329" s="1" t="str">
        <f>IF(AND(טבלה1013[[#This Row],[חיזוי טוב עם הפלגה?]]=1,טבלה1013[[#This Row],[וסת קבוע אחרון]]&lt;&gt;28,X1328=1),1,"")</f>
        <v/>
      </c>
      <c r="Q1329" s="1" t="str">
        <f>IF(AND(טבלה1013[[#This Row],[וסת השבוע פעיל?]]&lt;3,OR(טבלה1013[[#This Row],[CycleNumber]]&gt;B1330,B1330="")),1,"")</f>
        <v/>
      </c>
      <c r="R1329" s="1" t="str">
        <f>IF(טבלה1013[[#This Row],[האישה קבעה וסת שבוע?]]=1,IF(טבלה1013[[#This Row],[וסת השבוע פעיל?]]&lt;3,1,0),"")</f>
        <v/>
      </c>
      <c r="S13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29" s="1" t="str">
        <f t="shared" si="105"/>
        <v/>
      </c>
      <c r="U1329" s="1" t="str">
        <f t="shared" si="106"/>
        <v/>
      </c>
      <c r="V1329" s="1" t="str">
        <f t="shared" si="107"/>
        <v/>
      </c>
      <c r="W1329" s="1" t="str">
        <f>IF(טבלה1013[[#This Row],[3 הפלגות זהות]]="","",IF(טבלה1013[[#This Row],[3 הפלגות זהות]]=1,טבלה1013[[#This Row],[LengthofCycle]],W1328))</f>
        <v/>
      </c>
      <c r="Y1329" s="1" t="str">
        <f>IF(OR(טבלה1013[[#This Row],[הווסת פעיל?]]=0,טבלה1013[[#This Row],[הווסת פעיל?]]=""),"",SUM(Y1328,טבלה1013[[#This Row],[הווסת פעיל?]]))</f>
        <v/>
      </c>
      <c r="Z1329" s="1" t="str">
        <f>IF(AND(טבלה1013[[#This Row],[כמה מחזורים עד עקירה]]&lt;&gt;"",Y1330=""),טבלה1013[[#This Row],[כמה מחזורים עד עקירה]],"")</f>
        <v/>
      </c>
      <c r="AA1329" s="1" t="str">
        <f>IF(AND(טבלה1013[[#This Row],[הווסת פעיל?]]=1,טבלה1013[[#This Row],[וסת קבוע אחרון]]&lt;&gt;W1328),טבלה1013[[#This Row],[וסת קבוע אחרון]],"")</f>
        <v/>
      </c>
      <c r="AB1329" s="1" t="str">
        <f>IF(AND(טבלה1013[[#This Row],[הווסת פעיל?]]=1,X1328=0,טבלה1013[[#This Row],[וסת קבוע אחרון]]=W1328),טבלה1013[[#This Row],[וסת קבוע אחרון]],"")</f>
        <v/>
      </c>
      <c r="AC1329" s="1" t="str">
        <f>IF(AND(טבלה1013[[#This Row],[הווסת פעיל?]]=1,X1328=0,טבלה1013[[#This Row],[וסת קבוע אחרון]]&lt;&gt;W1328),1,"")</f>
        <v/>
      </c>
      <c r="AD1329" s="1" t="str">
        <f>IF(AND(טבלה1013[[#This Row],[הווסת פעיל?]]&lt;&gt;"",B1330=1),טבלה1013[[#This Row],[CycleNumber]],"")</f>
        <v/>
      </c>
      <c r="AE1329" s="1" t="str">
        <f>IF(AND(טבלה1013[[#This Row],[הווסת פעיל?]]&lt;&gt;"",X1328=""),טבלה1013[[#This Row],[CycleNumber]],"")</f>
        <v/>
      </c>
      <c r="AF1329" s="1" t="str">
        <f>IF(B1330=1,"",IF(טבלה1013[[#This Row],[הווסת פעיל?]]=1,IF(טבלה1013[[#This Row],[וסת קבוע אחרון]]=F1330,1,0),""))</f>
        <v/>
      </c>
      <c r="AG1329" s="1" t="str">
        <f>IF(B1330=1,"",IF(טבלה1013[[#This Row],[הווסת פעיל?]]=1,IF(OR(טבלה1013[[#This Row],[וסת קבוע אחרון]]=F1330,F1330=טבלה1013[[#This Row],[LengthofCycle]]),1,0),""))</f>
        <v/>
      </c>
      <c r="AH1329" s="1" t="str">
        <f>IF(B1330=1,"",IF(טבלה1013[[#This Row],[הווסת פעיל?]]=1,IF(OR(טבלה1013[[#This Row],[וסת קבוע אחרון]]=F1330,F1330=טבלה1013[[#This Row],[LengthofCycle]],AND(טבלה1013[[#This Row],[LengthofCycle]]&lt;&gt;טבלה1013[[#This Row],[וסת קבוע אחרון]],OR(F1330=28,F1330=29))),1,0),""))</f>
        <v/>
      </c>
      <c r="AI1329" s="1" t="str">
        <f>IF(AND(טבלה1013[[#This Row],[הווסת פעיל?]]=1,B1330=1),1,"")</f>
        <v/>
      </c>
      <c r="AJ1329" s="4">
        <f>IF(AND(טבלה1013[[#This Row],[הווסת פעיל?]]&lt;&gt;1,B1330&lt;&gt;1,B1330&lt;&gt;""),IF(טבלה1013[[#This Row],[LengthofCycle]]=F1330,1,0),"")</f>
        <v>0</v>
      </c>
      <c r="AK1329" s="4">
        <f>IF(AND(טבלה1013[[#This Row],[הווסת פעיל?]]&lt;&gt;1,B1330&lt;&gt;1,B1330&lt;&gt;""),IF(OR(טבלה1013[[#This Row],[LengthofCycle]]=F1330,F1330=29),1,0),"")</f>
        <v>1</v>
      </c>
      <c r="AL1329" s="4">
        <f>IF(AND(טבלה1013[[#This Row],[הווסת פעיל?]]&lt;&gt;1,B1330&lt;&gt;1,B1330&lt;&gt;""),IF(OR(טבלה1013[[#This Row],[LengthofCycle]]=F1330,F1330=29,F1330=28),1,0),"")</f>
        <v>1</v>
      </c>
    </row>
    <row r="1330" spans="1:38" x14ac:dyDescent="0.25">
      <c r="A1330" s="1" t="s">
        <v>163</v>
      </c>
      <c r="B1330" s="1">
        <v>3</v>
      </c>
      <c r="C1330" s="1">
        <v>1</v>
      </c>
      <c r="D1330" s="1">
        <v>1</v>
      </c>
      <c r="E1330" s="1">
        <v>0</v>
      </c>
      <c r="F1330" s="1">
        <v>29</v>
      </c>
      <c r="G1330" s="1">
        <f>טבלה1013[[#This Row],[LengthofCycle]]+1</f>
        <v>30</v>
      </c>
      <c r="H1330" s="1" t="str">
        <f>IF(IFERROR(LOOKUP(טבלה1013[[#This Row],[ClientID]],קביעויות[השבוע]),FALSE)=טבלה1013[[#This Row],[ClientID]],1,"")</f>
        <v/>
      </c>
      <c r="I1330" s="1" t="str">
        <f>IF(AND(טבלה1013[[#This Row],[CycleNumber]]&gt;1,OR(B1331="",טבלה1013[[#This Row],[CycleNumber]]&gt;B1329)),IF(OR(AND(טבלה1013[[#This Row],[LengthofCycle]]=28,F1329=28),AND(טבלה1013[[#This Row],[LengthofCycle]]=35,F1329=35)),1,""),"")</f>
        <v/>
      </c>
      <c r="J1330" s="1" t="str">
        <f>IF(AND(טבלה1013[[#This Row],[וסת השבוע]]=1,I1329=1,טבלה1013[[#This Row],[CycleNumber]]&gt;B1329),1,"")</f>
        <v/>
      </c>
      <c r="K1330" s="1" t="str">
        <f>IF(טבלה1013[[#This Row],[CycleNumber]]=1,"",IF(טבלה1013[[#This Row],[וסת השבוע]]=1,0,IF(K1329="","",IF(K1329=0,IF(טבלה1013[[#This Row],[LengthofCycle]]=28,0,1),IF(K1329=1,IF(טבלה1013[[#This Row],[LengthofCycle]]+F1329=28*2,0,2),IF(K1329=2,IF(טבלה1013[[#This Row],[LengthofCycle]]+F1329+F1328=28*3,0,3),""))))))</f>
        <v/>
      </c>
      <c r="L1330" s="1" t="str">
        <f>IF(טבלה1013[[#This Row],[וסת השבוע]]=1,IF(טבלה1013[[#This Row],[וסת השבוע וההפלגה ביחד]]=1,L1329+1,0),IF(AND(טבלה1013[[#This Row],[CycleNumber]]&gt;B1329,טבלה1013[[#This Row],[CycleNumber]]&gt;1),IF(טבלה1013[[#This Row],[וסת השבוע פעיל?]]&lt;&gt;"",L1329+1,""),""))</f>
        <v/>
      </c>
      <c r="M1330" s="1" t="str">
        <f>IF(AND(טבלה1013[[#This Row],[וסת השבוע פעיל?]]&lt;&gt;"",טבלה1013[[#This Row],[CycleNumber]]&lt;B1331,B1331&lt;&gt;"",טבלה1013[[#This Row],[וסת השבוע פעיל?]]&lt;3),IF(K1331=0,IF(AND(טבלה1013[[#This Row],[וסת השבוע פעיל?]]&gt;0,I1331=1),0,1),0),"")</f>
        <v/>
      </c>
      <c r="N1330" s="1" t="str">
        <f t="shared" si="104"/>
        <v/>
      </c>
      <c r="O1330" s="1" t="str">
        <f>IF(AND(טבלה1013[[#This Row],[חיזוי - שבוע]]=1,J1331=1),1,"")</f>
        <v/>
      </c>
      <c r="P1330" s="1" t="str">
        <f>IF(AND(טבלה1013[[#This Row],[חיזוי טוב עם הפלגה?]]=1,טבלה1013[[#This Row],[וסת קבוע אחרון]]&lt;&gt;28,X1329=1),1,"")</f>
        <v/>
      </c>
      <c r="Q1330" s="1" t="str">
        <f>IF(AND(טבלה1013[[#This Row],[וסת השבוע פעיל?]]&lt;3,OR(טבלה1013[[#This Row],[CycleNumber]]&gt;B1331,B1331="")),1,"")</f>
        <v/>
      </c>
      <c r="R1330" s="1" t="str">
        <f>IF(טבלה1013[[#This Row],[האישה קבעה וסת שבוע?]]=1,IF(טבלה1013[[#This Row],[וסת השבוע פעיל?]]&lt;3,1,0),"")</f>
        <v/>
      </c>
      <c r="S13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0" s="1">
        <f t="shared" si="105"/>
        <v>0</v>
      </c>
      <c r="U1330" s="1" t="str">
        <f t="shared" si="106"/>
        <v/>
      </c>
      <c r="V1330" s="1" t="str">
        <f t="shared" si="107"/>
        <v/>
      </c>
      <c r="W1330" s="1" t="str">
        <f>IF(טבלה1013[[#This Row],[3 הפלגות זהות]]="","",IF(טבלה1013[[#This Row],[3 הפלגות זהות]]=1,טבלה1013[[#This Row],[LengthofCycle]],W1329))</f>
        <v/>
      </c>
      <c r="Y1330" s="1" t="str">
        <f>IF(OR(טבלה1013[[#This Row],[הווסת פעיל?]]=0,טבלה1013[[#This Row],[הווסת פעיל?]]=""),"",SUM(Y1329,טבלה1013[[#This Row],[הווסת פעיל?]]))</f>
        <v/>
      </c>
      <c r="Z1330" s="1" t="str">
        <f>IF(AND(טבלה1013[[#This Row],[כמה מחזורים עד עקירה]]&lt;&gt;"",Y1331=""),טבלה1013[[#This Row],[כמה מחזורים עד עקירה]],"")</f>
        <v/>
      </c>
      <c r="AA1330" s="1" t="str">
        <f>IF(AND(טבלה1013[[#This Row],[הווסת פעיל?]]=1,טבלה1013[[#This Row],[וסת קבוע אחרון]]&lt;&gt;W1329),טבלה1013[[#This Row],[וסת קבוע אחרון]],"")</f>
        <v/>
      </c>
      <c r="AB1330" s="1" t="str">
        <f>IF(AND(טבלה1013[[#This Row],[הווסת פעיל?]]=1,X1329=0,טבלה1013[[#This Row],[וסת קבוע אחרון]]=W1329),טבלה1013[[#This Row],[וסת קבוע אחרון]],"")</f>
        <v/>
      </c>
      <c r="AC1330" s="1" t="str">
        <f>IF(AND(טבלה1013[[#This Row],[הווסת פעיל?]]=1,X1329=0,טבלה1013[[#This Row],[וסת קבוע אחרון]]&lt;&gt;W1329),1,"")</f>
        <v/>
      </c>
      <c r="AD1330" s="1" t="str">
        <f>IF(AND(טבלה1013[[#This Row],[הווסת פעיל?]]&lt;&gt;"",B1331=1),טבלה1013[[#This Row],[CycleNumber]],"")</f>
        <v/>
      </c>
      <c r="AE1330" s="1" t="str">
        <f>IF(AND(טבלה1013[[#This Row],[הווסת פעיל?]]&lt;&gt;"",X1329=""),טבלה1013[[#This Row],[CycleNumber]],"")</f>
        <v/>
      </c>
      <c r="AF1330" s="1" t="str">
        <f>IF(B1331=1,"",IF(טבלה1013[[#This Row],[הווסת פעיל?]]=1,IF(טבלה1013[[#This Row],[וסת קבוע אחרון]]=F1331,1,0),""))</f>
        <v/>
      </c>
      <c r="AG1330" s="1" t="str">
        <f>IF(B1331=1,"",IF(טבלה1013[[#This Row],[הווסת פעיל?]]=1,IF(OR(טבלה1013[[#This Row],[וסת קבוע אחרון]]=F1331,F1331=טבלה1013[[#This Row],[LengthofCycle]]),1,0),""))</f>
        <v/>
      </c>
      <c r="AH1330" s="1" t="str">
        <f>IF(B1331=1,"",IF(טבלה1013[[#This Row],[הווסת פעיל?]]=1,IF(OR(טבלה1013[[#This Row],[וסת קבוע אחרון]]=F1331,F1331=טבלה1013[[#This Row],[LengthofCycle]],AND(טבלה1013[[#This Row],[LengthofCycle]]&lt;&gt;טבלה1013[[#This Row],[וסת קבוע אחרון]],OR(F1331=28,F1331=29))),1,0),""))</f>
        <v/>
      </c>
      <c r="AI1330" s="1" t="str">
        <f>IF(AND(טבלה1013[[#This Row],[הווסת פעיל?]]=1,B1331=1),1,"")</f>
        <v/>
      </c>
      <c r="AJ1330" s="4">
        <f>IF(AND(טבלה1013[[#This Row],[הווסת פעיל?]]&lt;&gt;1,B1331&lt;&gt;1,B1331&lt;&gt;""),IF(טבלה1013[[#This Row],[LengthofCycle]]=F1331,1,0),"")</f>
        <v>0</v>
      </c>
      <c r="AK1330" s="4">
        <f>IF(AND(טבלה1013[[#This Row],[הווסת פעיל?]]&lt;&gt;1,B1331&lt;&gt;1,B1331&lt;&gt;""),IF(OR(טבלה1013[[#This Row],[LengthofCycle]]=F1331,F1331=29),1,0),"")</f>
        <v>0</v>
      </c>
      <c r="AL1330" s="4">
        <f>IF(AND(טבלה1013[[#This Row],[הווסת פעיל?]]&lt;&gt;1,B1331&lt;&gt;1,B1331&lt;&gt;""),IF(OR(טבלה1013[[#This Row],[LengthofCycle]]=F1331,F1331=29,F1331=28),1,0),"")</f>
        <v>0</v>
      </c>
    </row>
    <row r="1331" spans="1:38" x14ac:dyDescent="0.25">
      <c r="A1331" s="1" t="s">
        <v>163</v>
      </c>
      <c r="B1331" s="1">
        <v>4</v>
      </c>
      <c r="C1331" s="1">
        <v>1</v>
      </c>
      <c r="D1331" s="1">
        <v>1</v>
      </c>
      <c r="E1331" s="1">
        <v>0</v>
      </c>
      <c r="F1331" s="1">
        <v>35</v>
      </c>
      <c r="G1331" s="1">
        <f>טבלה1013[[#This Row],[LengthofCycle]]+1</f>
        <v>36</v>
      </c>
      <c r="H1331" s="1" t="str">
        <f>IF(IFERROR(LOOKUP(טבלה1013[[#This Row],[ClientID]],קביעויות[השבוע]),FALSE)=טבלה1013[[#This Row],[ClientID]],1,"")</f>
        <v/>
      </c>
      <c r="I1331" s="1" t="str">
        <f>IF(AND(טבלה1013[[#This Row],[CycleNumber]]&gt;1,OR(B1332="",טבלה1013[[#This Row],[CycleNumber]]&gt;B1330)),IF(OR(AND(טבלה1013[[#This Row],[LengthofCycle]]=28,F1330=28),AND(טבלה1013[[#This Row],[LengthofCycle]]=35,F1330=35)),1,""),"")</f>
        <v/>
      </c>
      <c r="J1331" s="1" t="str">
        <f>IF(AND(טבלה1013[[#This Row],[וסת השבוע]]=1,I1330=1,טבלה1013[[#This Row],[CycleNumber]]&gt;B1330),1,"")</f>
        <v/>
      </c>
      <c r="K1331" s="1" t="str">
        <f>IF(טבלה1013[[#This Row],[CycleNumber]]=1,"",IF(טבלה1013[[#This Row],[וסת השבוע]]=1,0,IF(K1330="","",IF(K1330=0,IF(טבלה1013[[#This Row],[LengthofCycle]]=28,0,1),IF(K1330=1,IF(טבלה1013[[#This Row],[LengthofCycle]]+F1330=28*2,0,2),IF(K1330=2,IF(טבלה1013[[#This Row],[LengthofCycle]]+F1330+F1329=28*3,0,3),""))))))</f>
        <v/>
      </c>
      <c r="L1331" s="1" t="str">
        <f>IF(טבלה1013[[#This Row],[וסת השבוע]]=1,IF(טבלה1013[[#This Row],[וסת השבוע וההפלגה ביחד]]=1,L1330+1,0),IF(AND(טבלה1013[[#This Row],[CycleNumber]]&gt;B1330,טבלה1013[[#This Row],[CycleNumber]]&gt;1),IF(טבלה1013[[#This Row],[וסת השבוע פעיל?]]&lt;&gt;"",L1330+1,""),""))</f>
        <v/>
      </c>
      <c r="M1331" s="1" t="str">
        <f>IF(AND(טבלה1013[[#This Row],[וסת השבוע פעיל?]]&lt;&gt;"",טבלה1013[[#This Row],[CycleNumber]]&lt;B1332,B1332&lt;&gt;"",טבלה1013[[#This Row],[וסת השבוע פעיל?]]&lt;3),IF(K1332=0,IF(AND(טבלה1013[[#This Row],[וסת השבוע פעיל?]]&gt;0,I1332=1),0,1),0),"")</f>
        <v/>
      </c>
      <c r="N1331" s="1" t="str">
        <f t="shared" si="104"/>
        <v/>
      </c>
      <c r="O1331" s="1" t="str">
        <f>IF(AND(טבלה1013[[#This Row],[חיזוי - שבוע]]=1,J1332=1),1,"")</f>
        <v/>
      </c>
      <c r="P1331" s="1" t="str">
        <f>IF(AND(טבלה1013[[#This Row],[חיזוי טוב עם הפלגה?]]=1,טבלה1013[[#This Row],[וסת קבוע אחרון]]&lt;&gt;28,X1330=1),1,"")</f>
        <v/>
      </c>
      <c r="Q1331" s="1" t="str">
        <f>IF(AND(טבלה1013[[#This Row],[וסת השבוע פעיל?]]&lt;3,OR(טבלה1013[[#This Row],[CycleNumber]]&gt;B1332,B1332="")),1,"")</f>
        <v/>
      </c>
      <c r="R1331" s="1" t="str">
        <f>IF(טבלה1013[[#This Row],[האישה קבעה וסת שבוע?]]=1,IF(טבלה1013[[#This Row],[וסת השבוע פעיל?]]&lt;3,1,0),"")</f>
        <v/>
      </c>
      <c r="S13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1" s="1">
        <f t="shared" si="105"/>
        <v>0</v>
      </c>
      <c r="U1331" s="1">
        <f t="shared" si="106"/>
        <v>0</v>
      </c>
      <c r="V1331" s="1" t="str">
        <f t="shared" si="107"/>
        <v/>
      </c>
      <c r="W1331" s="1" t="str">
        <f>IF(טבלה1013[[#This Row],[3 הפלגות זהות]]="","",IF(טבלה1013[[#This Row],[3 הפלגות זהות]]=1,טבלה1013[[#This Row],[LengthofCycle]],W1330))</f>
        <v/>
      </c>
      <c r="Y1331" s="1" t="str">
        <f>IF(OR(טבלה1013[[#This Row],[הווסת פעיל?]]=0,טבלה1013[[#This Row],[הווסת פעיל?]]=""),"",SUM(Y1330,טבלה1013[[#This Row],[הווסת פעיל?]]))</f>
        <v/>
      </c>
      <c r="Z1331" s="1" t="str">
        <f>IF(AND(טבלה1013[[#This Row],[כמה מחזורים עד עקירה]]&lt;&gt;"",Y1332=""),טבלה1013[[#This Row],[כמה מחזורים עד עקירה]],"")</f>
        <v/>
      </c>
      <c r="AA1331" s="1" t="str">
        <f>IF(AND(טבלה1013[[#This Row],[הווסת פעיל?]]=1,טבלה1013[[#This Row],[וסת קבוע אחרון]]&lt;&gt;W1330),טבלה1013[[#This Row],[וסת קבוע אחרון]],"")</f>
        <v/>
      </c>
      <c r="AB1331" s="1" t="str">
        <f>IF(AND(טבלה1013[[#This Row],[הווסת פעיל?]]=1,X1330=0,טבלה1013[[#This Row],[וסת קבוע אחרון]]=W1330),טבלה1013[[#This Row],[וסת קבוע אחרון]],"")</f>
        <v/>
      </c>
      <c r="AC1331" s="1" t="str">
        <f>IF(AND(טבלה1013[[#This Row],[הווסת פעיל?]]=1,X1330=0,טבלה1013[[#This Row],[וסת קבוע אחרון]]&lt;&gt;W1330),1,"")</f>
        <v/>
      </c>
      <c r="AD1331" s="1" t="str">
        <f>IF(AND(טבלה1013[[#This Row],[הווסת פעיל?]]&lt;&gt;"",B1332=1),טבלה1013[[#This Row],[CycleNumber]],"")</f>
        <v/>
      </c>
      <c r="AE1331" s="1" t="str">
        <f>IF(AND(טבלה1013[[#This Row],[הווסת פעיל?]]&lt;&gt;"",X1330=""),טבלה1013[[#This Row],[CycleNumber]],"")</f>
        <v/>
      </c>
      <c r="AF1331" s="1" t="str">
        <f>IF(B1332=1,"",IF(טבלה1013[[#This Row],[הווסת פעיל?]]=1,IF(טבלה1013[[#This Row],[וסת קבוע אחרון]]=F1332,1,0),""))</f>
        <v/>
      </c>
      <c r="AG1331" s="1" t="str">
        <f>IF(B1332=1,"",IF(טבלה1013[[#This Row],[הווסת פעיל?]]=1,IF(OR(טבלה1013[[#This Row],[וסת קבוע אחרון]]=F1332,F1332=טבלה1013[[#This Row],[LengthofCycle]]),1,0),""))</f>
        <v/>
      </c>
      <c r="AH1331" s="1" t="str">
        <f>IF(B1332=1,"",IF(טבלה1013[[#This Row],[הווסת פעיל?]]=1,IF(OR(טבלה1013[[#This Row],[וסת קבוע אחרון]]=F1332,F1332=טבלה1013[[#This Row],[LengthofCycle]],AND(טבלה1013[[#This Row],[LengthofCycle]]&lt;&gt;טבלה1013[[#This Row],[וסת קבוע אחרון]],OR(F1332=28,F1332=29))),1,0),""))</f>
        <v/>
      </c>
      <c r="AI1331" s="1" t="str">
        <f>IF(AND(טבלה1013[[#This Row],[הווסת פעיל?]]=1,B1332=1),1,"")</f>
        <v/>
      </c>
      <c r="AJ1331" s="4">
        <f>IF(AND(טבלה1013[[#This Row],[הווסת פעיל?]]&lt;&gt;1,B1332&lt;&gt;1,B1332&lt;&gt;""),IF(טבלה1013[[#This Row],[LengthofCycle]]=F1332,1,0),"")</f>
        <v>0</v>
      </c>
      <c r="AK1331" s="4">
        <f>IF(AND(טבלה1013[[#This Row],[הווסת פעיל?]]&lt;&gt;1,B1332&lt;&gt;1,B1332&lt;&gt;""),IF(OR(טבלה1013[[#This Row],[LengthofCycle]]=F1332,F1332=29),1,0),"")</f>
        <v>0</v>
      </c>
      <c r="AL1331" s="4">
        <f>IF(AND(טבלה1013[[#This Row],[הווסת פעיל?]]&lt;&gt;1,B1332&lt;&gt;1,B1332&lt;&gt;""),IF(OR(טבלה1013[[#This Row],[LengthofCycle]]=F1332,F1332=29,F1332=28),1,0),"")</f>
        <v>1</v>
      </c>
    </row>
    <row r="1332" spans="1:38" x14ac:dyDescent="0.25">
      <c r="A1332" s="1" t="s">
        <v>163</v>
      </c>
      <c r="B1332" s="1">
        <v>5</v>
      </c>
      <c r="C1332" s="1">
        <v>1</v>
      </c>
      <c r="D1332" s="1">
        <v>1</v>
      </c>
      <c r="E1332" s="1">
        <v>0</v>
      </c>
      <c r="F1332" s="1">
        <v>28</v>
      </c>
      <c r="G1332" s="1">
        <f>טבלה1013[[#This Row],[LengthofCycle]]+1</f>
        <v>29</v>
      </c>
      <c r="H1332" s="1" t="str">
        <f>IF(IFERROR(LOOKUP(טבלה1013[[#This Row],[ClientID]],קביעויות[השבוע]),FALSE)=טבלה1013[[#This Row],[ClientID]],1,"")</f>
        <v/>
      </c>
      <c r="I1332" s="1" t="str">
        <f>IF(AND(טבלה1013[[#This Row],[CycleNumber]]&gt;1,OR(B1333="",טבלה1013[[#This Row],[CycleNumber]]&gt;B1331)),IF(OR(AND(טבלה1013[[#This Row],[LengthofCycle]]=28,F1331=28),AND(טבלה1013[[#This Row],[LengthofCycle]]=35,F1331=35)),1,""),"")</f>
        <v/>
      </c>
      <c r="J1332" s="1" t="str">
        <f>IF(AND(טבלה1013[[#This Row],[וסת השבוע]]=1,I1331=1,טבלה1013[[#This Row],[CycleNumber]]&gt;B1331),1,"")</f>
        <v/>
      </c>
      <c r="K1332" s="1" t="str">
        <f>IF(טבלה1013[[#This Row],[CycleNumber]]=1,"",IF(טבלה1013[[#This Row],[וסת השבוע]]=1,0,IF(K1331="","",IF(K1331=0,IF(טבלה1013[[#This Row],[LengthofCycle]]=28,0,1),IF(K1331=1,IF(טבלה1013[[#This Row],[LengthofCycle]]+F1331=28*2,0,2),IF(K1331=2,IF(טבלה1013[[#This Row],[LengthofCycle]]+F1331+F1330=28*3,0,3),""))))))</f>
        <v/>
      </c>
      <c r="L1332" s="1" t="str">
        <f>IF(טבלה1013[[#This Row],[וסת השבוע]]=1,IF(טבלה1013[[#This Row],[וסת השבוע וההפלגה ביחד]]=1,L1331+1,0),IF(AND(טבלה1013[[#This Row],[CycleNumber]]&gt;B1331,טבלה1013[[#This Row],[CycleNumber]]&gt;1),IF(טבלה1013[[#This Row],[וסת השבוע פעיל?]]&lt;&gt;"",L1331+1,""),""))</f>
        <v/>
      </c>
      <c r="M1332" s="1" t="str">
        <f>IF(AND(טבלה1013[[#This Row],[וסת השבוע פעיל?]]&lt;&gt;"",טבלה1013[[#This Row],[CycleNumber]]&lt;B1333,B1333&lt;&gt;"",טבלה1013[[#This Row],[וסת השבוע פעיל?]]&lt;3),IF(K1333=0,IF(AND(טבלה1013[[#This Row],[וסת השבוע פעיל?]]&gt;0,I1333=1),0,1),0),"")</f>
        <v/>
      </c>
      <c r="N1332" s="1" t="str">
        <f t="shared" si="104"/>
        <v/>
      </c>
      <c r="O1332" s="1" t="str">
        <f>IF(AND(טבלה1013[[#This Row],[חיזוי - שבוע]]=1,J1333=1),1,"")</f>
        <v/>
      </c>
      <c r="P1332" s="1" t="str">
        <f>IF(AND(טבלה1013[[#This Row],[חיזוי טוב עם הפלגה?]]=1,טבלה1013[[#This Row],[וסת קבוע אחרון]]&lt;&gt;28,X1331=1),1,"")</f>
        <v/>
      </c>
      <c r="Q1332" s="1" t="str">
        <f>IF(AND(טבלה1013[[#This Row],[וסת השבוע פעיל?]]&lt;3,OR(טבלה1013[[#This Row],[CycleNumber]]&gt;B1333,B1333="")),1,"")</f>
        <v/>
      </c>
      <c r="R1332" s="1" t="str">
        <f>IF(טבלה1013[[#This Row],[האישה קבעה וסת שבוע?]]=1,IF(טבלה1013[[#This Row],[וסת השבוע פעיל?]]&lt;3,1,0),"")</f>
        <v/>
      </c>
      <c r="S13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2" s="1">
        <f t="shared" si="105"/>
        <v>0</v>
      </c>
      <c r="U1332" s="1">
        <f t="shared" si="106"/>
        <v>0</v>
      </c>
      <c r="V1332" s="1">
        <f t="shared" si="107"/>
        <v>0</v>
      </c>
      <c r="W1332" s="1" t="str">
        <f>IF(טבלה1013[[#This Row],[3 הפלגות זהות]]="","",IF(טבלה1013[[#This Row],[3 הפלגות זהות]]=1,טבלה1013[[#This Row],[LengthofCycle]],W1331))</f>
        <v/>
      </c>
      <c r="Y1332" s="1" t="str">
        <f>IF(OR(טבלה1013[[#This Row],[הווסת פעיל?]]=0,טבלה1013[[#This Row],[הווסת פעיל?]]=""),"",SUM(Y1331,טבלה1013[[#This Row],[הווסת פעיל?]]))</f>
        <v/>
      </c>
      <c r="Z1332" s="1" t="str">
        <f>IF(AND(טבלה1013[[#This Row],[כמה מחזורים עד עקירה]]&lt;&gt;"",Y1333=""),טבלה1013[[#This Row],[כמה מחזורים עד עקירה]],"")</f>
        <v/>
      </c>
      <c r="AA1332" s="1" t="str">
        <f>IF(AND(טבלה1013[[#This Row],[הווסת פעיל?]]=1,טבלה1013[[#This Row],[וסת קבוע אחרון]]&lt;&gt;W1331),טבלה1013[[#This Row],[וסת קבוע אחרון]],"")</f>
        <v/>
      </c>
      <c r="AB1332" s="1" t="str">
        <f>IF(AND(טבלה1013[[#This Row],[הווסת פעיל?]]=1,X1331=0,טבלה1013[[#This Row],[וסת קבוע אחרון]]=W1331),טבלה1013[[#This Row],[וסת קבוע אחרון]],"")</f>
        <v/>
      </c>
      <c r="AC1332" s="1" t="str">
        <f>IF(AND(טבלה1013[[#This Row],[הווסת פעיל?]]=1,X1331=0,טבלה1013[[#This Row],[וסת קבוע אחרון]]&lt;&gt;W1331),1,"")</f>
        <v/>
      </c>
      <c r="AD1332" s="1" t="str">
        <f>IF(AND(טבלה1013[[#This Row],[הווסת פעיל?]]&lt;&gt;"",B1333=1),טבלה1013[[#This Row],[CycleNumber]],"")</f>
        <v/>
      </c>
      <c r="AE1332" s="1" t="str">
        <f>IF(AND(טבלה1013[[#This Row],[הווסת פעיל?]]&lt;&gt;"",X1331=""),טבלה1013[[#This Row],[CycleNumber]],"")</f>
        <v/>
      </c>
      <c r="AF1332" s="1" t="str">
        <f>IF(B1333=1,"",IF(טבלה1013[[#This Row],[הווסת פעיל?]]=1,IF(טבלה1013[[#This Row],[וסת קבוע אחרון]]=F1333,1,0),""))</f>
        <v/>
      </c>
      <c r="AG1332" s="1" t="str">
        <f>IF(B1333=1,"",IF(טבלה1013[[#This Row],[הווסת פעיל?]]=1,IF(OR(טבלה1013[[#This Row],[וסת קבוע אחרון]]=F1333,F1333=טבלה1013[[#This Row],[LengthofCycle]]),1,0),""))</f>
        <v/>
      </c>
      <c r="AH1332" s="1" t="str">
        <f>IF(B1333=1,"",IF(טבלה1013[[#This Row],[הווסת פעיל?]]=1,IF(OR(טבלה1013[[#This Row],[וסת קבוע אחרון]]=F1333,F1333=טבלה1013[[#This Row],[LengthofCycle]],AND(טבלה1013[[#This Row],[LengthofCycle]]&lt;&gt;טבלה1013[[#This Row],[וסת קבוע אחרון]],OR(F1333=28,F1333=29))),1,0),""))</f>
        <v/>
      </c>
      <c r="AI1332" s="1" t="str">
        <f>IF(AND(טבלה1013[[#This Row],[הווסת פעיל?]]=1,B1333=1),1,"")</f>
        <v/>
      </c>
      <c r="AJ1332" s="4">
        <f>IF(AND(טבלה1013[[#This Row],[הווסת פעיל?]]&lt;&gt;1,B1333&lt;&gt;1,B1333&lt;&gt;""),IF(טבלה1013[[#This Row],[LengthofCycle]]=F1333,1,0),"")</f>
        <v>0</v>
      </c>
      <c r="AK1332" s="4">
        <f>IF(AND(טבלה1013[[#This Row],[הווסת פעיל?]]&lt;&gt;1,B1333&lt;&gt;1,B1333&lt;&gt;""),IF(OR(טבלה1013[[#This Row],[LengthofCycle]]=F1333,F1333=29),1,0),"")</f>
        <v>0</v>
      </c>
      <c r="AL1332" s="4">
        <f>IF(AND(טבלה1013[[#This Row],[הווסת פעיל?]]&lt;&gt;1,B1333&lt;&gt;1,B1333&lt;&gt;""),IF(OR(טבלה1013[[#This Row],[LengthofCycle]]=F1333,F1333=29,F1333=28),1,0),"")</f>
        <v>0</v>
      </c>
    </row>
    <row r="1333" spans="1:38" x14ac:dyDescent="0.25">
      <c r="A1333" s="1" t="s">
        <v>163</v>
      </c>
      <c r="B1333" s="1">
        <v>6</v>
      </c>
      <c r="C1333" s="1">
        <v>1</v>
      </c>
      <c r="D1333" s="1">
        <v>1</v>
      </c>
      <c r="E1333" s="1">
        <v>0</v>
      </c>
      <c r="F1333" s="1">
        <v>44</v>
      </c>
      <c r="G1333" s="1">
        <f>טבלה1013[[#This Row],[LengthofCycle]]+1</f>
        <v>45</v>
      </c>
      <c r="H1333" s="1" t="str">
        <f>IF(IFERROR(LOOKUP(טבלה1013[[#This Row],[ClientID]],קביעויות[השבוע]),FALSE)=טבלה1013[[#This Row],[ClientID]],1,"")</f>
        <v/>
      </c>
      <c r="I1333" s="1" t="str">
        <f>IF(AND(טבלה1013[[#This Row],[CycleNumber]]&gt;1,OR(B1334="",טבלה1013[[#This Row],[CycleNumber]]&gt;B1332)),IF(OR(AND(טבלה1013[[#This Row],[LengthofCycle]]=28,F1332=28),AND(טבלה1013[[#This Row],[LengthofCycle]]=35,F1332=35)),1,""),"")</f>
        <v/>
      </c>
      <c r="J1333" s="1" t="str">
        <f>IF(AND(טבלה1013[[#This Row],[וסת השבוע]]=1,I1332=1,טבלה1013[[#This Row],[CycleNumber]]&gt;B1332),1,"")</f>
        <v/>
      </c>
      <c r="K1333" s="1" t="str">
        <f>IF(טבלה1013[[#This Row],[CycleNumber]]=1,"",IF(טבלה1013[[#This Row],[וסת השבוע]]=1,0,IF(K1332="","",IF(K1332=0,IF(טבלה1013[[#This Row],[LengthofCycle]]=28,0,1),IF(K1332=1,IF(טבלה1013[[#This Row],[LengthofCycle]]+F1332=28*2,0,2),IF(K1332=2,IF(טבלה1013[[#This Row],[LengthofCycle]]+F1332+F1331=28*3,0,3),""))))))</f>
        <v/>
      </c>
      <c r="L1333" s="1" t="str">
        <f>IF(טבלה1013[[#This Row],[וסת השבוע]]=1,IF(טבלה1013[[#This Row],[וסת השבוע וההפלגה ביחד]]=1,L1332+1,0),IF(AND(טבלה1013[[#This Row],[CycleNumber]]&gt;B1332,טבלה1013[[#This Row],[CycleNumber]]&gt;1),IF(טבלה1013[[#This Row],[וסת השבוע פעיל?]]&lt;&gt;"",L1332+1,""),""))</f>
        <v/>
      </c>
      <c r="M1333" s="1" t="str">
        <f>IF(AND(טבלה1013[[#This Row],[וסת השבוע פעיל?]]&lt;&gt;"",טבלה1013[[#This Row],[CycleNumber]]&lt;B1334,B1334&lt;&gt;"",טבלה1013[[#This Row],[וסת השבוע פעיל?]]&lt;3),IF(K1334=0,IF(AND(טבלה1013[[#This Row],[וסת השבוע פעיל?]]&gt;0,I1334=1),0,1),0),"")</f>
        <v/>
      </c>
      <c r="N1333" s="1" t="str">
        <f t="shared" si="104"/>
        <v/>
      </c>
      <c r="O1333" s="1" t="str">
        <f>IF(AND(טבלה1013[[#This Row],[חיזוי - שבוע]]=1,J1334=1),1,"")</f>
        <v/>
      </c>
      <c r="P1333" s="1" t="str">
        <f>IF(AND(טבלה1013[[#This Row],[חיזוי טוב עם הפלגה?]]=1,טבלה1013[[#This Row],[וסת קבוע אחרון]]&lt;&gt;28,X1332=1),1,"")</f>
        <v/>
      </c>
      <c r="Q1333" s="1" t="str">
        <f>IF(AND(טבלה1013[[#This Row],[וסת השבוע פעיל?]]&lt;3,OR(טבלה1013[[#This Row],[CycleNumber]]&gt;B1334,B1334="")),1,"")</f>
        <v/>
      </c>
      <c r="R1333" s="1" t="str">
        <f>IF(טבלה1013[[#This Row],[האישה קבעה וסת שבוע?]]=1,IF(טבלה1013[[#This Row],[וסת השבוע פעיל?]]&lt;3,1,0),"")</f>
        <v/>
      </c>
      <c r="S13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3" s="1">
        <f t="shared" si="105"/>
        <v>0</v>
      </c>
      <c r="U1333" s="1">
        <f t="shared" si="106"/>
        <v>0</v>
      </c>
      <c r="V1333" s="1">
        <f t="shared" si="107"/>
        <v>0</v>
      </c>
      <c r="W1333" s="1" t="str">
        <f>IF(טבלה1013[[#This Row],[3 הפלגות זהות]]="","",IF(טבלה1013[[#This Row],[3 הפלגות זהות]]=1,טבלה1013[[#This Row],[LengthofCycle]],W1332))</f>
        <v/>
      </c>
      <c r="Y1333" s="1" t="str">
        <f>IF(OR(טבלה1013[[#This Row],[הווסת פעיל?]]=0,טבלה1013[[#This Row],[הווסת פעיל?]]=""),"",SUM(Y1332,טבלה1013[[#This Row],[הווסת פעיל?]]))</f>
        <v/>
      </c>
      <c r="Z1333" s="1" t="str">
        <f>IF(AND(טבלה1013[[#This Row],[כמה מחזורים עד עקירה]]&lt;&gt;"",Y1334=""),טבלה1013[[#This Row],[כמה מחזורים עד עקירה]],"")</f>
        <v/>
      </c>
      <c r="AA1333" s="1" t="str">
        <f>IF(AND(טבלה1013[[#This Row],[הווסת פעיל?]]=1,טבלה1013[[#This Row],[וסת קבוע אחרון]]&lt;&gt;W1332),טבלה1013[[#This Row],[וסת קבוע אחרון]],"")</f>
        <v/>
      </c>
      <c r="AB1333" s="1" t="str">
        <f>IF(AND(טבלה1013[[#This Row],[הווסת פעיל?]]=1,X1332=0,טבלה1013[[#This Row],[וסת קבוע אחרון]]=W1332),טבלה1013[[#This Row],[וסת קבוע אחרון]],"")</f>
        <v/>
      </c>
      <c r="AC1333" s="1" t="str">
        <f>IF(AND(טבלה1013[[#This Row],[הווסת פעיל?]]=1,X1332=0,טבלה1013[[#This Row],[וסת קבוע אחרון]]&lt;&gt;W1332),1,"")</f>
        <v/>
      </c>
      <c r="AD1333" s="1" t="str">
        <f>IF(AND(טבלה1013[[#This Row],[הווסת פעיל?]]&lt;&gt;"",B1334=1),טבלה1013[[#This Row],[CycleNumber]],"")</f>
        <v/>
      </c>
      <c r="AE1333" s="1" t="str">
        <f>IF(AND(טבלה1013[[#This Row],[הווסת פעיל?]]&lt;&gt;"",X1332=""),טבלה1013[[#This Row],[CycleNumber]],"")</f>
        <v/>
      </c>
      <c r="AF1333" s="1" t="str">
        <f>IF(B1334=1,"",IF(טבלה1013[[#This Row],[הווסת פעיל?]]=1,IF(טבלה1013[[#This Row],[וסת קבוע אחרון]]=F1334,1,0),""))</f>
        <v/>
      </c>
      <c r="AG1333" s="1" t="str">
        <f>IF(B1334=1,"",IF(טבלה1013[[#This Row],[הווסת פעיל?]]=1,IF(OR(טבלה1013[[#This Row],[וסת קבוע אחרון]]=F1334,F1334=טבלה1013[[#This Row],[LengthofCycle]]),1,0),""))</f>
        <v/>
      </c>
      <c r="AH1333" s="1" t="str">
        <f>IF(B1334=1,"",IF(טבלה1013[[#This Row],[הווסת פעיל?]]=1,IF(OR(טבלה1013[[#This Row],[וסת קבוע אחרון]]=F1334,F1334=טבלה1013[[#This Row],[LengthofCycle]],AND(טבלה1013[[#This Row],[LengthofCycle]]&lt;&gt;טבלה1013[[#This Row],[וסת קבוע אחרון]],OR(F1334=28,F1334=29))),1,0),""))</f>
        <v/>
      </c>
      <c r="AI1333" s="1" t="str">
        <f>IF(AND(טבלה1013[[#This Row],[הווסת פעיל?]]=1,B1334=1),1,"")</f>
        <v/>
      </c>
      <c r="AJ1333" s="4">
        <f>IF(AND(טבלה1013[[#This Row],[הווסת פעיל?]]&lt;&gt;1,B1334&lt;&gt;1,B1334&lt;&gt;""),IF(טבלה1013[[#This Row],[LengthofCycle]]=F1334,1,0),"")</f>
        <v>0</v>
      </c>
      <c r="AK1333" s="4">
        <f>IF(AND(טבלה1013[[#This Row],[הווסת פעיל?]]&lt;&gt;1,B1334&lt;&gt;1,B1334&lt;&gt;""),IF(OR(טבלה1013[[#This Row],[LengthofCycle]]=F1334,F1334=29),1,0),"")</f>
        <v>1</v>
      </c>
      <c r="AL1333" s="4">
        <f>IF(AND(טבלה1013[[#This Row],[הווסת פעיל?]]&lt;&gt;1,B1334&lt;&gt;1,B1334&lt;&gt;""),IF(OR(טבלה1013[[#This Row],[LengthofCycle]]=F1334,F1334=29,F1334=28),1,0),"")</f>
        <v>1</v>
      </c>
    </row>
    <row r="1334" spans="1:38" x14ac:dyDescent="0.25">
      <c r="A1334" s="1" t="s">
        <v>163</v>
      </c>
      <c r="B1334" s="1">
        <v>7</v>
      </c>
      <c r="C1334" s="1">
        <v>1</v>
      </c>
      <c r="D1334" s="1">
        <v>1</v>
      </c>
      <c r="E1334" s="1">
        <v>0</v>
      </c>
      <c r="F1334" s="1">
        <v>29</v>
      </c>
      <c r="G1334" s="1">
        <f>טבלה1013[[#This Row],[LengthofCycle]]+1</f>
        <v>30</v>
      </c>
      <c r="H1334" s="1" t="str">
        <f>IF(IFERROR(LOOKUP(טבלה1013[[#This Row],[ClientID]],קביעויות[השבוע]),FALSE)=טבלה1013[[#This Row],[ClientID]],1,"")</f>
        <v/>
      </c>
      <c r="I1334" s="1" t="str">
        <f>IF(AND(טבלה1013[[#This Row],[CycleNumber]]&gt;1,OR(B1335="",טבלה1013[[#This Row],[CycleNumber]]&gt;B1333)),IF(OR(AND(טבלה1013[[#This Row],[LengthofCycle]]=28,F1333=28),AND(טבלה1013[[#This Row],[LengthofCycle]]=35,F1333=35)),1,""),"")</f>
        <v/>
      </c>
      <c r="J1334" s="1" t="str">
        <f>IF(AND(טבלה1013[[#This Row],[וסת השבוע]]=1,I1333=1,טבלה1013[[#This Row],[CycleNumber]]&gt;B1333),1,"")</f>
        <v/>
      </c>
      <c r="K1334" s="1" t="str">
        <f>IF(טבלה1013[[#This Row],[CycleNumber]]=1,"",IF(טבלה1013[[#This Row],[וסת השבוע]]=1,0,IF(K1333="","",IF(K1333=0,IF(טבלה1013[[#This Row],[LengthofCycle]]=28,0,1),IF(K1333=1,IF(טבלה1013[[#This Row],[LengthofCycle]]+F1333=28*2,0,2),IF(K1333=2,IF(טבלה1013[[#This Row],[LengthofCycle]]+F1333+F1332=28*3,0,3),""))))))</f>
        <v/>
      </c>
      <c r="L1334" s="1" t="str">
        <f>IF(טבלה1013[[#This Row],[וסת השבוע]]=1,IF(טבלה1013[[#This Row],[וסת השבוע וההפלגה ביחד]]=1,L1333+1,0),IF(AND(טבלה1013[[#This Row],[CycleNumber]]&gt;B1333,טבלה1013[[#This Row],[CycleNumber]]&gt;1),IF(טבלה1013[[#This Row],[וסת השבוע פעיל?]]&lt;&gt;"",L1333+1,""),""))</f>
        <v/>
      </c>
      <c r="M1334" s="1" t="str">
        <f>IF(AND(טבלה1013[[#This Row],[וסת השבוע פעיל?]]&lt;&gt;"",טבלה1013[[#This Row],[CycleNumber]]&lt;B1335,B1335&lt;&gt;"",טבלה1013[[#This Row],[וסת השבוע פעיל?]]&lt;3),IF(K1335=0,IF(AND(טבלה1013[[#This Row],[וסת השבוע פעיל?]]&gt;0,I1335=1),0,1),0),"")</f>
        <v/>
      </c>
      <c r="N1334" s="1" t="str">
        <f t="shared" si="104"/>
        <v/>
      </c>
      <c r="O1334" s="1" t="str">
        <f>IF(AND(טבלה1013[[#This Row],[חיזוי - שבוע]]=1,J1335=1),1,"")</f>
        <v/>
      </c>
      <c r="P1334" s="1" t="str">
        <f>IF(AND(טבלה1013[[#This Row],[חיזוי טוב עם הפלגה?]]=1,טבלה1013[[#This Row],[וסת קבוע אחרון]]&lt;&gt;28,X1333=1),1,"")</f>
        <v/>
      </c>
      <c r="Q1334" s="1" t="str">
        <f>IF(AND(טבלה1013[[#This Row],[וסת השבוע פעיל?]]&lt;3,OR(טבלה1013[[#This Row],[CycleNumber]]&gt;B1335,B1335="")),1,"")</f>
        <v/>
      </c>
      <c r="R1334" s="1" t="str">
        <f>IF(טבלה1013[[#This Row],[האישה קבעה וסת שבוע?]]=1,IF(טבלה1013[[#This Row],[וסת השבוע פעיל?]]&lt;3,1,0),"")</f>
        <v/>
      </c>
      <c r="S13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4" s="1">
        <f t="shared" si="105"/>
        <v>0</v>
      </c>
      <c r="U1334" s="1">
        <f t="shared" si="106"/>
        <v>0</v>
      </c>
      <c r="V1334" s="1">
        <f t="shared" si="107"/>
        <v>0</v>
      </c>
      <c r="W1334" s="1" t="str">
        <f>IF(טבלה1013[[#This Row],[3 הפלגות זהות]]="","",IF(טבלה1013[[#This Row],[3 הפלגות זהות]]=1,טבלה1013[[#This Row],[LengthofCycle]],W1333))</f>
        <v/>
      </c>
      <c r="Y1334" s="1" t="str">
        <f>IF(OR(טבלה1013[[#This Row],[הווסת פעיל?]]=0,טבלה1013[[#This Row],[הווסת פעיל?]]=""),"",SUM(Y1333,טבלה1013[[#This Row],[הווסת פעיל?]]))</f>
        <v/>
      </c>
      <c r="Z1334" s="1" t="str">
        <f>IF(AND(טבלה1013[[#This Row],[כמה מחזורים עד עקירה]]&lt;&gt;"",Y1335=""),טבלה1013[[#This Row],[כמה מחזורים עד עקירה]],"")</f>
        <v/>
      </c>
      <c r="AA1334" s="1" t="str">
        <f>IF(AND(טבלה1013[[#This Row],[הווסת פעיל?]]=1,טבלה1013[[#This Row],[וסת קבוע אחרון]]&lt;&gt;W1333),טבלה1013[[#This Row],[וסת קבוע אחרון]],"")</f>
        <v/>
      </c>
      <c r="AB1334" s="1" t="str">
        <f>IF(AND(טבלה1013[[#This Row],[הווסת פעיל?]]=1,X1333=0,טבלה1013[[#This Row],[וסת קבוע אחרון]]=W1333),טבלה1013[[#This Row],[וסת קבוע אחרון]],"")</f>
        <v/>
      </c>
      <c r="AC1334" s="1" t="str">
        <f>IF(AND(טבלה1013[[#This Row],[הווסת פעיל?]]=1,X1333=0,טבלה1013[[#This Row],[וסת קבוע אחרון]]&lt;&gt;W1333),1,"")</f>
        <v/>
      </c>
      <c r="AD1334" s="1" t="str">
        <f>IF(AND(טבלה1013[[#This Row],[הווסת פעיל?]]&lt;&gt;"",B1335=1),טבלה1013[[#This Row],[CycleNumber]],"")</f>
        <v/>
      </c>
      <c r="AE1334" s="1" t="str">
        <f>IF(AND(טבלה1013[[#This Row],[הווסת פעיל?]]&lt;&gt;"",X1333=""),טבלה1013[[#This Row],[CycleNumber]],"")</f>
        <v/>
      </c>
      <c r="AF1334" s="1" t="str">
        <f>IF(B1335=1,"",IF(טבלה1013[[#This Row],[הווסת פעיל?]]=1,IF(טבלה1013[[#This Row],[וסת קבוע אחרון]]=F1335,1,0),""))</f>
        <v/>
      </c>
      <c r="AG1334" s="1" t="str">
        <f>IF(B1335=1,"",IF(טבלה1013[[#This Row],[הווסת פעיל?]]=1,IF(OR(טבלה1013[[#This Row],[וסת קבוע אחרון]]=F1335,F1335=טבלה1013[[#This Row],[LengthofCycle]]),1,0),""))</f>
        <v/>
      </c>
      <c r="AH1334" s="1" t="str">
        <f>IF(B1335=1,"",IF(טבלה1013[[#This Row],[הווסת פעיל?]]=1,IF(OR(טבלה1013[[#This Row],[וסת קבוע אחרון]]=F1335,F1335=טבלה1013[[#This Row],[LengthofCycle]],AND(טבלה1013[[#This Row],[LengthofCycle]]&lt;&gt;טבלה1013[[#This Row],[וסת קבוע אחרון]],OR(F1335=28,F1335=29))),1,0),""))</f>
        <v/>
      </c>
      <c r="AI1334" s="1" t="str">
        <f>IF(AND(טבלה1013[[#This Row],[הווסת פעיל?]]=1,B1335=1),1,"")</f>
        <v/>
      </c>
      <c r="AJ1334" s="4">
        <f>IF(AND(טבלה1013[[#This Row],[הווסת פעיל?]]&lt;&gt;1,B1335&lt;&gt;1,B1335&lt;&gt;""),IF(טבלה1013[[#This Row],[LengthofCycle]]=F1335,1,0),"")</f>
        <v>1</v>
      </c>
      <c r="AK1334" s="4">
        <f>IF(AND(טבלה1013[[#This Row],[הווסת פעיל?]]&lt;&gt;1,B1335&lt;&gt;1,B1335&lt;&gt;""),IF(OR(טבלה1013[[#This Row],[LengthofCycle]]=F1335,F1335=29),1,0),"")</f>
        <v>1</v>
      </c>
      <c r="AL1334" s="4">
        <f>IF(AND(טבלה1013[[#This Row],[הווסת פעיל?]]&lt;&gt;1,B1335&lt;&gt;1,B1335&lt;&gt;""),IF(OR(טבלה1013[[#This Row],[LengthofCycle]]=F1335,F1335=29,F1335=28),1,0),"")</f>
        <v>1</v>
      </c>
    </row>
    <row r="1335" spans="1:38" x14ac:dyDescent="0.25">
      <c r="A1335" s="1" t="s">
        <v>163</v>
      </c>
      <c r="B1335" s="1">
        <v>8</v>
      </c>
      <c r="C1335" s="1">
        <v>1</v>
      </c>
      <c r="D1335" s="1">
        <v>1</v>
      </c>
      <c r="E1335" s="1">
        <v>0</v>
      </c>
      <c r="F1335" s="1">
        <v>29</v>
      </c>
      <c r="G1335" s="1">
        <f>טבלה1013[[#This Row],[LengthofCycle]]+1</f>
        <v>30</v>
      </c>
      <c r="H1335" s="1" t="str">
        <f>IF(IFERROR(LOOKUP(טבלה1013[[#This Row],[ClientID]],קביעויות[השבוע]),FALSE)=טבלה1013[[#This Row],[ClientID]],1,"")</f>
        <v/>
      </c>
      <c r="I1335" s="1" t="str">
        <f>IF(AND(טבלה1013[[#This Row],[CycleNumber]]&gt;1,OR(B1336="",טבלה1013[[#This Row],[CycleNumber]]&gt;B1334)),IF(OR(AND(טבלה1013[[#This Row],[LengthofCycle]]=28,F1334=28),AND(טבלה1013[[#This Row],[LengthofCycle]]=35,F1334=35)),1,""),"")</f>
        <v/>
      </c>
      <c r="J1335" s="1" t="str">
        <f>IF(AND(טבלה1013[[#This Row],[וסת השבוע]]=1,I1334=1,טבלה1013[[#This Row],[CycleNumber]]&gt;B1334),1,"")</f>
        <v/>
      </c>
      <c r="K1335" s="1" t="str">
        <f>IF(טבלה1013[[#This Row],[CycleNumber]]=1,"",IF(טבלה1013[[#This Row],[וסת השבוע]]=1,0,IF(K1334="","",IF(K1334=0,IF(טבלה1013[[#This Row],[LengthofCycle]]=28,0,1),IF(K1334=1,IF(טבלה1013[[#This Row],[LengthofCycle]]+F1334=28*2,0,2),IF(K1334=2,IF(טבלה1013[[#This Row],[LengthofCycle]]+F1334+F1333=28*3,0,3),""))))))</f>
        <v/>
      </c>
      <c r="L1335" s="1" t="str">
        <f>IF(טבלה1013[[#This Row],[וסת השבוע]]=1,IF(טבלה1013[[#This Row],[וסת השבוע וההפלגה ביחד]]=1,L1334+1,0),IF(AND(טבלה1013[[#This Row],[CycleNumber]]&gt;B1334,טבלה1013[[#This Row],[CycleNumber]]&gt;1),IF(טבלה1013[[#This Row],[וסת השבוע פעיל?]]&lt;&gt;"",L1334+1,""),""))</f>
        <v/>
      </c>
      <c r="M1335" s="1" t="str">
        <f>IF(AND(טבלה1013[[#This Row],[וסת השבוע פעיל?]]&lt;&gt;"",טבלה1013[[#This Row],[CycleNumber]]&lt;B1336,B1336&lt;&gt;"",טבלה1013[[#This Row],[וסת השבוע פעיל?]]&lt;3),IF(K1336=0,IF(AND(טבלה1013[[#This Row],[וסת השבוע פעיל?]]&gt;0,I1336=1),0,1),0),"")</f>
        <v/>
      </c>
      <c r="N1335" s="1" t="str">
        <f t="shared" si="104"/>
        <v/>
      </c>
      <c r="O1335" s="1" t="str">
        <f>IF(AND(טבלה1013[[#This Row],[חיזוי - שבוע]]=1,J1336=1),1,"")</f>
        <v/>
      </c>
      <c r="P1335" s="1" t="str">
        <f>IF(AND(טבלה1013[[#This Row],[חיזוי טוב עם הפלגה?]]=1,טבלה1013[[#This Row],[וסת קבוע אחרון]]&lt;&gt;28,X1334=1),1,"")</f>
        <v/>
      </c>
      <c r="Q1335" s="1" t="str">
        <f>IF(AND(טבלה1013[[#This Row],[וסת השבוע פעיל?]]&lt;3,OR(טבלה1013[[#This Row],[CycleNumber]]&gt;B1336,B1336="")),1,"")</f>
        <v/>
      </c>
      <c r="R1335" s="1" t="str">
        <f>IF(טבלה1013[[#This Row],[האישה קבעה וסת שבוע?]]=1,IF(טבלה1013[[#This Row],[וסת השבוע פעיל?]]&lt;3,1,0),"")</f>
        <v/>
      </c>
      <c r="S13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5" s="1">
        <f t="shared" si="105"/>
        <v>0</v>
      </c>
      <c r="U1335" s="1">
        <f t="shared" si="106"/>
        <v>0</v>
      </c>
      <c r="V1335" s="1">
        <f t="shared" si="107"/>
        <v>0</v>
      </c>
      <c r="W1335" s="1" t="str">
        <f>IF(טבלה1013[[#This Row],[3 הפלגות זהות]]="","",IF(טבלה1013[[#This Row],[3 הפלגות זהות]]=1,טבלה1013[[#This Row],[LengthofCycle]],W1334))</f>
        <v/>
      </c>
      <c r="Y1335" s="1" t="str">
        <f>IF(OR(טבלה1013[[#This Row],[הווסת פעיל?]]=0,טבלה1013[[#This Row],[הווסת פעיל?]]=""),"",SUM(Y1334,טבלה1013[[#This Row],[הווסת פעיל?]]))</f>
        <v/>
      </c>
      <c r="Z1335" s="1" t="str">
        <f>IF(AND(טבלה1013[[#This Row],[כמה מחזורים עד עקירה]]&lt;&gt;"",Y1336=""),טבלה1013[[#This Row],[כמה מחזורים עד עקירה]],"")</f>
        <v/>
      </c>
      <c r="AA1335" s="1" t="str">
        <f>IF(AND(טבלה1013[[#This Row],[הווסת פעיל?]]=1,טבלה1013[[#This Row],[וסת קבוע אחרון]]&lt;&gt;W1334),טבלה1013[[#This Row],[וסת קבוע אחרון]],"")</f>
        <v/>
      </c>
      <c r="AB1335" s="1" t="str">
        <f>IF(AND(טבלה1013[[#This Row],[הווסת פעיל?]]=1,X1334=0,טבלה1013[[#This Row],[וסת קבוע אחרון]]=W1334),טבלה1013[[#This Row],[וסת קבוע אחרון]],"")</f>
        <v/>
      </c>
      <c r="AC1335" s="1" t="str">
        <f>IF(AND(טבלה1013[[#This Row],[הווסת פעיל?]]=1,X1334=0,טבלה1013[[#This Row],[וסת קבוע אחרון]]&lt;&gt;W1334),1,"")</f>
        <v/>
      </c>
      <c r="AD1335" s="1" t="str">
        <f>IF(AND(טבלה1013[[#This Row],[הווסת פעיל?]]&lt;&gt;"",B1336=1),טבלה1013[[#This Row],[CycleNumber]],"")</f>
        <v/>
      </c>
      <c r="AE1335" s="1" t="str">
        <f>IF(AND(טבלה1013[[#This Row],[הווסת פעיל?]]&lt;&gt;"",X1334=""),טבלה1013[[#This Row],[CycleNumber]],"")</f>
        <v/>
      </c>
      <c r="AF1335" s="1" t="str">
        <f>IF(B1336=1,"",IF(טבלה1013[[#This Row],[הווסת פעיל?]]=1,IF(טבלה1013[[#This Row],[וסת קבוע אחרון]]=F1336,1,0),""))</f>
        <v/>
      </c>
      <c r="AG1335" s="1" t="str">
        <f>IF(B1336=1,"",IF(טבלה1013[[#This Row],[הווסת פעיל?]]=1,IF(OR(טבלה1013[[#This Row],[וסת קבוע אחרון]]=F1336,F1336=טבלה1013[[#This Row],[LengthofCycle]]),1,0),""))</f>
        <v/>
      </c>
      <c r="AH1335" s="1" t="str">
        <f>IF(B1336=1,"",IF(טבלה1013[[#This Row],[הווסת פעיל?]]=1,IF(OR(טבלה1013[[#This Row],[וסת קבוע אחרון]]=F1336,F1336=טבלה1013[[#This Row],[LengthofCycle]],AND(טבלה1013[[#This Row],[LengthofCycle]]&lt;&gt;טבלה1013[[#This Row],[וסת קבוע אחרון]],OR(F1336=28,F1336=29))),1,0),""))</f>
        <v/>
      </c>
      <c r="AI1335" s="1" t="str">
        <f>IF(AND(טבלה1013[[#This Row],[הווסת פעיל?]]=1,B1336=1),1,"")</f>
        <v/>
      </c>
      <c r="AJ1335" s="4">
        <f>IF(AND(טבלה1013[[#This Row],[הווסת פעיל?]]&lt;&gt;1,B1336&lt;&gt;1,B1336&lt;&gt;""),IF(טבלה1013[[#This Row],[LengthofCycle]]=F1336,1,0),"")</f>
        <v>0</v>
      </c>
      <c r="AK1335" s="4">
        <f>IF(AND(טבלה1013[[#This Row],[הווסת פעיל?]]&lt;&gt;1,B1336&lt;&gt;1,B1336&lt;&gt;""),IF(OR(טבלה1013[[#This Row],[LengthofCycle]]=F1336,F1336=29),1,0),"")</f>
        <v>0</v>
      </c>
      <c r="AL1335" s="4">
        <f>IF(AND(טבלה1013[[#This Row],[הווסת פעיל?]]&lt;&gt;1,B1336&lt;&gt;1,B1336&lt;&gt;""),IF(OR(טבלה1013[[#This Row],[LengthofCycle]]=F1336,F1336=29,F1336=28),1,0),"")</f>
        <v>0</v>
      </c>
    </row>
    <row r="1336" spans="1:38" x14ac:dyDescent="0.25">
      <c r="A1336" s="1" t="s">
        <v>163</v>
      </c>
      <c r="B1336" s="1">
        <v>9</v>
      </c>
      <c r="C1336" s="1">
        <v>1</v>
      </c>
      <c r="D1336" s="1">
        <v>1</v>
      </c>
      <c r="E1336" s="1">
        <v>0</v>
      </c>
      <c r="F1336" s="1">
        <v>48</v>
      </c>
      <c r="G1336" s="1">
        <f>טבלה1013[[#This Row],[LengthofCycle]]+1</f>
        <v>49</v>
      </c>
      <c r="H1336" s="1" t="str">
        <f>IF(IFERROR(LOOKUP(טבלה1013[[#This Row],[ClientID]],קביעויות[השבוע]),FALSE)=טבלה1013[[#This Row],[ClientID]],1,"")</f>
        <v/>
      </c>
      <c r="I1336" s="1" t="str">
        <f>IF(AND(טבלה1013[[#This Row],[CycleNumber]]&gt;1,OR(B1337="",טבלה1013[[#This Row],[CycleNumber]]&gt;B1335)),IF(OR(AND(טבלה1013[[#This Row],[LengthofCycle]]=28,F1335=28),AND(טבלה1013[[#This Row],[LengthofCycle]]=35,F1335=35)),1,""),"")</f>
        <v/>
      </c>
      <c r="J1336" s="1" t="str">
        <f>IF(AND(טבלה1013[[#This Row],[וסת השבוע]]=1,I1335=1,טבלה1013[[#This Row],[CycleNumber]]&gt;B1335),1,"")</f>
        <v/>
      </c>
      <c r="K1336" s="1" t="str">
        <f>IF(טבלה1013[[#This Row],[CycleNumber]]=1,"",IF(טבלה1013[[#This Row],[וסת השבוע]]=1,0,IF(K1335="","",IF(K1335=0,IF(טבלה1013[[#This Row],[LengthofCycle]]=28,0,1),IF(K1335=1,IF(טבלה1013[[#This Row],[LengthofCycle]]+F1335=28*2,0,2),IF(K1335=2,IF(טבלה1013[[#This Row],[LengthofCycle]]+F1335+F1334=28*3,0,3),""))))))</f>
        <v/>
      </c>
      <c r="L1336" s="1" t="str">
        <f>IF(טבלה1013[[#This Row],[וסת השבוע]]=1,IF(טבלה1013[[#This Row],[וסת השבוע וההפלגה ביחד]]=1,L1335+1,0),IF(AND(טבלה1013[[#This Row],[CycleNumber]]&gt;B1335,טבלה1013[[#This Row],[CycleNumber]]&gt;1),IF(טבלה1013[[#This Row],[וסת השבוע פעיל?]]&lt;&gt;"",L1335+1,""),""))</f>
        <v/>
      </c>
      <c r="M1336" s="1" t="str">
        <f>IF(AND(טבלה1013[[#This Row],[וסת השבוע פעיל?]]&lt;&gt;"",טבלה1013[[#This Row],[CycleNumber]]&lt;B1337,B1337&lt;&gt;"",טבלה1013[[#This Row],[וסת השבוע פעיל?]]&lt;3),IF(K1337=0,IF(AND(טבלה1013[[#This Row],[וסת השבוע פעיל?]]&gt;0,I1337=1),0,1),0),"")</f>
        <v/>
      </c>
      <c r="N1336" s="1" t="str">
        <f t="shared" si="104"/>
        <v/>
      </c>
      <c r="O1336" s="1" t="str">
        <f>IF(AND(טבלה1013[[#This Row],[חיזוי - שבוע]]=1,J1337=1),1,"")</f>
        <v/>
      </c>
      <c r="P1336" s="1" t="str">
        <f>IF(AND(טבלה1013[[#This Row],[חיזוי טוב עם הפלגה?]]=1,טבלה1013[[#This Row],[וסת קבוע אחרון]]&lt;&gt;28,X1335=1),1,"")</f>
        <v/>
      </c>
      <c r="Q1336" s="1" t="str">
        <f>IF(AND(טבלה1013[[#This Row],[וסת השבוע פעיל?]]&lt;3,OR(טבלה1013[[#This Row],[CycleNumber]]&gt;B1337,B1337="")),1,"")</f>
        <v/>
      </c>
      <c r="R1336" s="1" t="str">
        <f>IF(טבלה1013[[#This Row],[האישה קבעה וסת שבוע?]]=1,IF(טבלה1013[[#This Row],[וסת השבוע פעיל?]]&lt;3,1,0),"")</f>
        <v/>
      </c>
      <c r="S13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6" s="1">
        <f t="shared" si="105"/>
        <v>0</v>
      </c>
      <c r="U1336" s="1">
        <f t="shared" si="106"/>
        <v>0</v>
      </c>
      <c r="V1336" s="1">
        <f t="shared" si="107"/>
        <v>0</v>
      </c>
      <c r="W1336" s="1" t="str">
        <f>IF(טבלה1013[[#This Row],[3 הפלגות זהות]]="","",IF(טבלה1013[[#This Row],[3 הפלגות זהות]]=1,טבלה1013[[#This Row],[LengthofCycle]],W1335))</f>
        <v/>
      </c>
      <c r="Y1336" s="1" t="str">
        <f>IF(OR(טבלה1013[[#This Row],[הווסת פעיל?]]=0,טבלה1013[[#This Row],[הווסת פעיל?]]=""),"",SUM(Y1335,טבלה1013[[#This Row],[הווסת פעיל?]]))</f>
        <v/>
      </c>
      <c r="Z1336" s="1" t="str">
        <f>IF(AND(טבלה1013[[#This Row],[כמה מחזורים עד עקירה]]&lt;&gt;"",Y1337=""),טבלה1013[[#This Row],[כמה מחזורים עד עקירה]],"")</f>
        <v/>
      </c>
      <c r="AA1336" s="1" t="str">
        <f>IF(AND(טבלה1013[[#This Row],[הווסת פעיל?]]=1,טבלה1013[[#This Row],[וסת קבוע אחרון]]&lt;&gt;W1335),טבלה1013[[#This Row],[וסת קבוע אחרון]],"")</f>
        <v/>
      </c>
      <c r="AB1336" s="1" t="str">
        <f>IF(AND(טבלה1013[[#This Row],[הווסת פעיל?]]=1,X1335=0,טבלה1013[[#This Row],[וסת קבוע אחרון]]=W1335),טבלה1013[[#This Row],[וסת קבוע אחרון]],"")</f>
        <v/>
      </c>
      <c r="AC1336" s="1" t="str">
        <f>IF(AND(טבלה1013[[#This Row],[הווסת פעיל?]]=1,X1335=0,טבלה1013[[#This Row],[וסת קבוע אחרון]]&lt;&gt;W1335),1,"")</f>
        <v/>
      </c>
      <c r="AD1336" s="1" t="str">
        <f>IF(AND(טבלה1013[[#This Row],[הווסת פעיל?]]&lt;&gt;"",B1337=1),טבלה1013[[#This Row],[CycleNumber]],"")</f>
        <v/>
      </c>
      <c r="AE1336" s="1" t="str">
        <f>IF(AND(טבלה1013[[#This Row],[הווסת פעיל?]]&lt;&gt;"",X1335=""),טבלה1013[[#This Row],[CycleNumber]],"")</f>
        <v/>
      </c>
      <c r="AF1336" s="1" t="str">
        <f>IF(B1337=1,"",IF(טבלה1013[[#This Row],[הווסת פעיל?]]=1,IF(טבלה1013[[#This Row],[וסת קבוע אחרון]]=F1337,1,0),""))</f>
        <v/>
      </c>
      <c r="AG1336" s="1" t="str">
        <f>IF(B1337=1,"",IF(טבלה1013[[#This Row],[הווסת פעיל?]]=1,IF(OR(טבלה1013[[#This Row],[וסת קבוע אחרון]]=F1337,F1337=טבלה1013[[#This Row],[LengthofCycle]]),1,0),""))</f>
        <v/>
      </c>
      <c r="AH1336" s="1" t="str">
        <f>IF(B1337=1,"",IF(טבלה1013[[#This Row],[הווסת פעיל?]]=1,IF(OR(טבלה1013[[#This Row],[וסת קבוע אחרון]]=F1337,F1337=טבלה1013[[#This Row],[LengthofCycle]],AND(טבלה1013[[#This Row],[LengthofCycle]]&lt;&gt;טבלה1013[[#This Row],[וסת קבוע אחרון]],OR(F1337=28,F1337=29))),1,0),""))</f>
        <v/>
      </c>
      <c r="AI1336" s="1" t="str">
        <f>IF(AND(טבלה1013[[#This Row],[הווסת פעיל?]]=1,B1337=1),1,"")</f>
        <v/>
      </c>
      <c r="AJ1336" s="4">
        <f>IF(AND(טבלה1013[[#This Row],[הווסת פעיל?]]&lt;&gt;1,B1337&lt;&gt;1,B1337&lt;&gt;""),IF(טבלה1013[[#This Row],[LengthofCycle]]=F1337,1,0),"")</f>
        <v>0</v>
      </c>
      <c r="AK1336" s="4">
        <f>IF(AND(טבלה1013[[#This Row],[הווסת פעיל?]]&lt;&gt;1,B1337&lt;&gt;1,B1337&lt;&gt;""),IF(OR(טבלה1013[[#This Row],[LengthofCycle]]=F1337,F1337=29),1,0),"")</f>
        <v>0</v>
      </c>
      <c r="AL1336" s="4">
        <f>IF(AND(טבלה1013[[#This Row],[הווסת פעיל?]]&lt;&gt;1,B1337&lt;&gt;1,B1337&lt;&gt;""),IF(OR(טבלה1013[[#This Row],[LengthofCycle]]=F1337,F1337=29,F1337=28),1,0),"")</f>
        <v>0</v>
      </c>
    </row>
    <row r="1337" spans="1:38" x14ac:dyDescent="0.25">
      <c r="A1337" s="1" t="s">
        <v>163</v>
      </c>
      <c r="B1337" s="1">
        <v>10</v>
      </c>
      <c r="C1337" s="1">
        <v>1</v>
      </c>
      <c r="D1337" s="1">
        <v>1</v>
      </c>
      <c r="E1337" s="1">
        <v>0</v>
      </c>
      <c r="F1337" s="1">
        <v>34</v>
      </c>
      <c r="G1337" s="1">
        <f>טבלה1013[[#This Row],[LengthofCycle]]+1</f>
        <v>35</v>
      </c>
      <c r="H1337" s="1" t="str">
        <f>IF(IFERROR(LOOKUP(טבלה1013[[#This Row],[ClientID]],קביעויות[השבוע]),FALSE)=טבלה1013[[#This Row],[ClientID]],1,"")</f>
        <v/>
      </c>
      <c r="I1337" s="1" t="str">
        <f>IF(AND(טבלה1013[[#This Row],[CycleNumber]]&gt;1,OR(B1338="",טבלה1013[[#This Row],[CycleNumber]]&gt;B1336)),IF(OR(AND(טבלה1013[[#This Row],[LengthofCycle]]=28,F1336=28),AND(טבלה1013[[#This Row],[LengthofCycle]]=35,F1336=35)),1,""),"")</f>
        <v/>
      </c>
      <c r="J1337" s="1" t="str">
        <f>IF(AND(טבלה1013[[#This Row],[וסת השבוע]]=1,I1336=1,טבלה1013[[#This Row],[CycleNumber]]&gt;B1336),1,"")</f>
        <v/>
      </c>
      <c r="K1337" s="1" t="str">
        <f>IF(טבלה1013[[#This Row],[CycleNumber]]=1,"",IF(טבלה1013[[#This Row],[וסת השבוע]]=1,0,IF(K1336="","",IF(K1336=0,IF(טבלה1013[[#This Row],[LengthofCycle]]=28,0,1),IF(K1336=1,IF(טבלה1013[[#This Row],[LengthofCycle]]+F1336=28*2,0,2),IF(K1336=2,IF(טבלה1013[[#This Row],[LengthofCycle]]+F1336+F1335=28*3,0,3),""))))))</f>
        <v/>
      </c>
      <c r="L1337" s="1" t="str">
        <f>IF(טבלה1013[[#This Row],[וסת השבוע]]=1,IF(טבלה1013[[#This Row],[וסת השבוע וההפלגה ביחד]]=1,L1336+1,0),IF(AND(טבלה1013[[#This Row],[CycleNumber]]&gt;B1336,טבלה1013[[#This Row],[CycleNumber]]&gt;1),IF(טבלה1013[[#This Row],[וסת השבוע פעיל?]]&lt;&gt;"",L1336+1,""),""))</f>
        <v/>
      </c>
      <c r="M1337" s="1" t="str">
        <f>IF(AND(טבלה1013[[#This Row],[וסת השבוע פעיל?]]&lt;&gt;"",טבלה1013[[#This Row],[CycleNumber]]&lt;B1338,B1338&lt;&gt;"",טבלה1013[[#This Row],[וסת השבוע פעיל?]]&lt;3),IF(K1338=0,IF(AND(טבלה1013[[#This Row],[וסת השבוע פעיל?]]&gt;0,I1338=1),0,1),0),"")</f>
        <v/>
      </c>
      <c r="N1337" s="1" t="str">
        <f t="shared" si="104"/>
        <v/>
      </c>
      <c r="O1337" s="1" t="str">
        <f>IF(AND(טבלה1013[[#This Row],[חיזוי - שבוע]]=1,J1338=1),1,"")</f>
        <v/>
      </c>
      <c r="P1337" s="1" t="str">
        <f>IF(AND(טבלה1013[[#This Row],[חיזוי טוב עם הפלגה?]]=1,טבלה1013[[#This Row],[וסת קבוע אחרון]]&lt;&gt;28,X1336=1),1,"")</f>
        <v/>
      </c>
      <c r="Q1337" s="1" t="str">
        <f>IF(AND(טבלה1013[[#This Row],[וסת השבוע פעיל?]]&lt;3,OR(טבלה1013[[#This Row],[CycleNumber]]&gt;B1338,B1338="")),1,"")</f>
        <v/>
      </c>
      <c r="R1337" s="1" t="str">
        <f>IF(טבלה1013[[#This Row],[האישה קבעה וסת שבוע?]]=1,IF(טבלה1013[[#This Row],[וסת השבוע פעיל?]]&lt;3,1,0),"")</f>
        <v/>
      </c>
      <c r="S13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7" s="1">
        <f t="shared" si="105"/>
        <v>0</v>
      </c>
      <c r="U1337" s="1">
        <f t="shared" si="106"/>
        <v>0</v>
      </c>
      <c r="V1337" s="1">
        <f t="shared" si="107"/>
        <v>0</v>
      </c>
      <c r="W1337" s="1" t="str">
        <f>IF(טבלה1013[[#This Row],[3 הפלגות זהות]]="","",IF(טבלה1013[[#This Row],[3 הפלגות זהות]]=1,טבלה1013[[#This Row],[LengthofCycle]],W1336))</f>
        <v/>
      </c>
      <c r="Y1337" s="1" t="str">
        <f>IF(OR(טבלה1013[[#This Row],[הווסת פעיל?]]=0,טבלה1013[[#This Row],[הווסת פעיל?]]=""),"",SUM(Y1336,טבלה1013[[#This Row],[הווסת פעיל?]]))</f>
        <v/>
      </c>
      <c r="Z1337" s="1" t="str">
        <f>IF(AND(טבלה1013[[#This Row],[כמה מחזורים עד עקירה]]&lt;&gt;"",Y1338=""),טבלה1013[[#This Row],[כמה מחזורים עד עקירה]],"")</f>
        <v/>
      </c>
      <c r="AA1337" s="1" t="str">
        <f>IF(AND(טבלה1013[[#This Row],[הווסת פעיל?]]=1,טבלה1013[[#This Row],[וסת קבוע אחרון]]&lt;&gt;W1336),טבלה1013[[#This Row],[וסת קבוע אחרון]],"")</f>
        <v/>
      </c>
      <c r="AB1337" s="1" t="str">
        <f>IF(AND(טבלה1013[[#This Row],[הווסת פעיל?]]=1,X1336=0,טבלה1013[[#This Row],[וסת קבוע אחרון]]=W1336),טבלה1013[[#This Row],[וסת קבוע אחרון]],"")</f>
        <v/>
      </c>
      <c r="AC1337" s="1" t="str">
        <f>IF(AND(טבלה1013[[#This Row],[הווסת פעיל?]]=1,X1336=0,טבלה1013[[#This Row],[וסת קבוע אחרון]]&lt;&gt;W1336),1,"")</f>
        <v/>
      </c>
      <c r="AD1337" s="1" t="str">
        <f>IF(AND(טבלה1013[[#This Row],[הווסת פעיל?]]&lt;&gt;"",B1338=1),טבלה1013[[#This Row],[CycleNumber]],"")</f>
        <v/>
      </c>
      <c r="AE1337" s="1" t="str">
        <f>IF(AND(טבלה1013[[#This Row],[הווסת פעיל?]]&lt;&gt;"",X1336=""),טבלה1013[[#This Row],[CycleNumber]],"")</f>
        <v/>
      </c>
      <c r="AF1337" s="1" t="str">
        <f>IF(B1338=1,"",IF(טבלה1013[[#This Row],[הווסת פעיל?]]=1,IF(טבלה1013[[#This Row],[וסת קבוע אחרון]]=F1338,1,0),""))</f>
        <v/>
      </c>
      <c r="AG1337" s="1" t="str">
        <f>IF(B1338=1,"",IF(טבלה1013[[#This Row],[הווסת פעיל?]]=1,IF(OR(טבלה1013[[#This Row],[וסת קבוע אחרון]]=F1338,F1338=טבלה1013[[#This Row],[LengthofCycle]]),1,0),""))</f>
        <v/>
      </c>
      <c r="AH1337" s="1" t="str">
        <f>IF(B1338=1,"",IF(טבלה1013[[#This Row],[הווסת פעיל?]]=1,IF(OR(טבלה1013[[#This Row],[וסת קבוע אחרון]]=F1338,F1338=טבלה1013[[#This Row],[LengthofCycle]],AND(טבלה1013[[#This Row],[LengthofCycle]]&lt;&gt;טבלה1013[[#This Row],[וסת קבוע אחרון]],OR(F1338=28,F1338=29))),1,0),""))</f>
        <v/>
      </c>
      <c r="AI1337" s="1" t="str">
        <f>IF(AND(טבלה1013[[#This Row],[הווסת פעיל?]]=1,B1338=1),1,"")</f>
        <v/>
      </c>
      <c r="AJ1337" s="4">
        <f>IF(AND(טבלה1013[[#This Row],[הווסת פעיל?]]&lt;&gt;1,B1338&lt;&gt;1,B1338&lt;&gt;""),IF(טבלה1013[[#This Row],[LengthofCycle]]=F1338,1,0),"")</f>
        <v>0</v>
      </c>
      <c r="AK1337" s="4">
        <f>IF(AND(טבלה1013[[#This Row],[הווסת פעיל?]]&lt;&gt;1,B1338&lt;&gt;1,B1338&lt;&gt;""),IF(OR(טבלה1013[[#This Row],[LengthofCycle]]=F1338,F1338=29),1,0),"")</f>
        <v>0</v>
      </c>
      <c r="AL1337" s="4">
        <f>IF(AND(טבלה1013[[#This Row],[הווסת פעיל?]]&lt;&gt;1,B1338&lt;&gt;1,B1338&lt;&gt;""),IF(OR(טבלה1013[[#This Row],[LengthofCycle]]=F1338,F1338=29,F1338=28),1,0),"")</f>
        <v>0</v>
      </c>
    </row>
    <row r="1338" spans="1:38" x14ac:dyDescent="0.25">
      <c r="A1338" s="1" t="s">
        <v>163</v>
      </c>
      <c r="B1338" s="1">
        <v>11</v>
      </c>
      <c r="C1338" s="1">
        <v>1</v>
      </c>
      <c r="D1338" s="1">
        <v>1</v>
      </c>
      <c r="E1338" s="1">
        <v>0</v>
      </c>
      <c r="F1338" s="1">
        <v>26</v>
      </c>
      <c r="G1338" s="1">
        <f>טבלה1013[[#This Row],[LengthofCycle]]+1</f>
        <v>27</v>
      </c>
      <c r="H1338" s="1" t="str">
        <f>IF(IFERROR(LOOKUP(טבלה1013[[#This Row],[ClientID]],קביעויות[השבוע]),FALSE)=טבלה1013[[#This Row],[ClientID]],1,"")</f>
        <v/>
      </c>
      <c r="I1338" s="1" t="str">
        <f>IF(AND(טבלה1013[[#This Row],[CycleNumber]]&gt;1,OR(B1339="",טבלה1013[[#This Row],[CycleNumber]]&gt;B1337)),IF(OR(AND(טבלה1013[[#This Row],[LengthofCycle]]=28,F1337=28),AND(טבלה1013[[#This Row],[LengthofCycle]]=35,F1337=35)),1,""),"")</f>
        <v/>
      </c>
      <c r="J1338" s="1" t="str">
        <f>IF(AND(טבלה1013[[#This Row],[וסת השבוע]]=1,I1337=1,טבלה1013[[#This Row],[CycleNumber]]&gt;B1337),1,"")</f>
        <v/>
      </c>
      <c r="K1338" s="1" t="str">
        <f>IF(טבלה1013[[#This Row],[CycleNumber]]=1,"",IF(טבלה1013[[#This Row],[וסת השבוע]]=1,0,IF(K1337="","",IF(K1337=0,IF(טבלה1013[[#This Row],[LengthofCycle]]=28,0,1),IF(K1337=1,IF(טבלה1013[[#This Row],[LengthofCycle]]+F1337=28*2,0,2),IF(K1337=2,IF(טבלה1013[[#This Row],[LengthofCycle]]+F1337+F1336=28*3,0,3),""))))))</f>
        <v/>
      </c>
      <c r="L1338" s="1" t="str">
        <f>IF(טבלה1013[[#This Row],[וסת השבוע]]=1,IF(טבלה1013[[#This Row],[וסת השבוע וההפלגה ביחד]]=1,L1337+1,0),IF(AND(טבלה1013[[#This Row],[CycleNumber]]&gt;B1337,טבלה1013[[#This Row],[CycleNumber]]&gt;1),IF(טבלה1013[[#This Row],[וסת השבוע פעיל?]]&lt;&gt;"",L1337+1,""),""))</f>
        <v/>
      </c>
      <c r="M1338" s="1" t="str">
        <f>IF(AND(טבלה1013[[#This Row],[וסת השבוע פעיל?]]&lt;&gt;"",טבלה1013[[#This Row],[CycleNumber]]&lt;B1339,B1339&lt;&gt;"",טבלה1013[[#This Row],[וסת השבוע פעיל?]]&lt;3),IF(K1339=0,IF(AND(טבלה1013[[#This Row],[וסת השבוע פעיל?]]&gt;0,I1339=1),0,1),0),"")</f>
        <v/>
      </c>
      <c r="N1338" s="1" t="str">
        <f t="shared" si="104"/>
        <v/>
      </c>
      <c r="O1338" s="1" t="str">
        <f>IF(AND(טבלה1013[[#This Row],[חיזוי - שבוע]]=1,J1339=1),1,"")</f>
        <v/>
      </c>
      <c r="P1338" s="1" t="str">
        <f>IF(AND(טבלה1013[[#This Row],[חיזוי טוב עם הפלגה?]]=1,טבלה1013[[#This Row],[וסת קבוע אחרון]]&lt;&gt;28,X1337=1),1,"")</f>
        <v/>
      </c>
      <c r="Q1338" s="1" t="str">
        <f>IF(AND(טבלה1013[[#This Row],[וסת השבוע פעיל?]]&lt;3,OR(טבלה1013[[#This Row],[CycleNumber]]&gt;B1339,B1339="")),1,"")</f>
        <v/>
      </c>
      <c r="R1338" s="1" t="str">
        <f>IF(טבלה1013[[#This Row],[האישה קבעה וסת שבוע?]]=1,IF(טבלה1013[[#This Row],[וסת השבוע פעיל?]]&lt;3,1,0),"")</f>
        <v/>
      </c>
      <c r="S13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8" s="1">
        <f t="shared" si="105"/>
        <v>0</v>
      </c>
      <c r="U1338" s="1">
        <f t="shared" si="106"/>
        <v>0</v>
      </c>
      <c r="V1338" s="1">
        <f t="shared" si="107"/>
        <v>0</v>
      </c>
      <c r="W1338" s="1" t="str">
        <f>IF(טבלה1013[[#This Row],[3 הפלגות זהות]]="","",IF(טבלה1013[[#This Row],[3 הפלגות זהות]]=1,טבלה1013[[#This Row],[LengthofCycle]],W1337))</f>
        <v/>
      </c>
      <c r="Y1338" s="1" t="str">
        <f>IF(OR(טבלה1013[[#This Row],[הווסת פעיל?]]=0,טבלה1013[[#This Row],[הווסת פעיל?]]=""),"",SUM(Y1337,טבלה1013[[#This Row],[הווסת פעיל?]]))</f>
        <v/>
      </c>
      <c r="Z1338" s="1" t="str">
        <f>IF(AND(טבלה1013[[#This Row],[כמה מחזורים עד עקירה]]&lt;&gt;"",Y1339=""),טבלה1013[[#This Row],[כמה מחזורים עד עקירה]],"")</f>
        <v/>
      </c>
      <c r="AA1338" s="1" t="str">
        <f>IF(AND(טבלה1013[[#This Row],[הווסת פעיל?]]=1,טבלה1013[[#This Row],[וסת קבוע אחרון]]&lt;&gt;W1337),טבלה1013[[#This Row],[וסת קבוע אחרון]],"")</f>
        <v/>
      </c>
      <c r="AB1338" s="1" t="str">
        <f>IF(AND(טבלה1013[[#This Row],[הווסת פעיל?]]=1,X1337=0,טבלה1013[[#This Row],[וסת קבוע אחרון]]=W1337),טבלה1013[[#This Row],[וסת קבוע אחרון]],"")</f>
        <v/>
      </c>
      <c r="AC1338" s="1" t="str">
        <f>IF(AND(טבלה1013[[#This Row],[הווסת פעיל?]]=1,X1337=0,טבלה1013[[#This Row],[וסת קבוע אחרון]]&lt;&gt;W1337),1,"")</f>
        <v/>
      </c>
      <c r="AD1338" s="1" t="str">
        <f>IF(AND(טבלה1013[[#This Row],[הווסת פעיל?]]&lt;&gt;"",B1339=1),טבלה1013[[#This Row],[CycleNumber]],"")</f>
        <v/>
      </c>
      <c r="AE1338" s="1" t="str">
        <f>IF(AND(טבלה1013[[#This Row],[הווסת פעיל?]]&lt;&gt;"",X1337=""),טבלה1013[[#This Row],[CycleNumber]],"")</f>
        <v/>
      </c>
      <c r="AF1338" s="1" t="str">
        <f>IF(B1339=1,"",IF(טבלה1013[[#This Row],[הווסת פעיל?]]=1,IF(טבלה1013[[#This Row],[וסת קבוע אחרון]]=F1339,1,0),""))</f>
        <v/>
      </c>
      <c r="AG1338" s="1" t="str">
        <f>IF(B1339=1,"",IF(טבלה1013[[#This Row],[הווסת פעיל?]]=1,IF(OR(טבלה1013[[#This Row],[וסת קבוע אחרון]]=F1339,F1339=טבלה1013[[#This Row],[LengthofCycle]]),1,0),""))</f>
        <v/>
      </c>
      <c r="AH1338" s="1" t="str">
        <f>IF(B1339=1,"",IF(טבלה1013[[#This Row],[הווסת פעיל?]]=1,IF(OR(טבלה1013[[#This Row],[וסת קבוע אחרון]]=F1339,F1339=טבלה1013[[#This Row],[LengthofCycle]],AND(טבלה1013[[#This Row],[LengthofCycle]]&lt;&gt;טבלה1013[[#This Row],[וסת קבוע אחרון]],OR(F1339=28,F1339=29))),1,0),""))</f>
        <v/>
      </c>
      <c r="AI1338" s="1" t="str">
        <f>IF(AND(טבלה1013[[#This Row],[הווסת פעיל?]]=1,B1339=1),1,"")</f>
        <v/>
      </c>
      <c r="AJ1338" s="4" t="str">
        <f>IF(AND(טבלה1013[[#This Row],[הווסת פעיל?]]&lt;&gt;1,B1339&lt;&gt;1,B1339&lt;&gt;""),IF(טבלה1013[[#This Row],[LengthofCycle]]=F1339,1,0),"")</f>
        <v/>
      </c>
      <c r="AK1338" s="4" t="str">
        <f>IF(AND(טבלה1013[[#This Row],[הווסת פעיל?]]&lt;&gt;1,B1339&lt;&gt;1,B1339&lt;&gt;""),IF(OR(טבלה1013[[#This Row],[LengthofCycle]]=F1339,F1339=29),1,0),"")</f>
        <v/>
      </c>
      <c r="AL1338" s="4" t="str">
        <f>IF(AND(טבלה1013[[#This Row],[הווסת פעיל?]]&lt;&gt;1,B1339&lt;&gt;1,B1339&lt;&gt;""),IF(OR(טבלה1013[[#This Row],[LengthofCycle]]=F1339,F1339=29,F1339=28),1,0),"")</f>
        <v/>
      </c>
    </row>
    <row r="1339" spans="1:38" x14ac:dyDescent="0.25">
      <c r="A1339" s="1" t="s">
        <v>164</v>
      </c>
      <c r="B1339" s="1">
        <v>1</v>
      </c>
      <c r="C1339" s="1">
        <v>0</v>
      </c>
      <c r="D1339" s="1">
        <v>1</v>
      </c>
      <c r="E1339" s="1">
        <v>0</v>
      </c>
      <c r="F1339" s="1">
        <v>28</v>
      </c>
      <c r="G1339" s="1">
        <f>טבלה1013[[#This Row],[LengthofCycle]]+1</f>
        <v>29</v>
      </c>
      <c r="H1339" s="1" t="str">
        <f>IF(IFERROR(LOOKUP(טבלה1013[[#This Row],[ClientID]],קביעויות[השבוע]),FALSE)=טבלה1013[[#This Row],[ClientID]],1,"")</f>
        <v/>
      </c>
      <c r="I1339" s="1" t="str">
        <f>IF(AND(טבלה1013[[#This Row],[CycleNumber]]&gt;1,OR(B1340="",טבלה1013[[#This Row],[CycleNumber]]&gt;B1338)),IF(OR(AND(טבלה1013[[#This Row],[LengthofCycle]]=28,F1338=28),AND(טבלה1013[[#This Row],[LengthofCycle]]=35,F1338=35)),1,""),"")</f>
        <v/>
      </c>
      <c r="J1339" s="1" t="str">
        <f>IF(AND(טבלה1013[[#This Row],[וסת השבוע]]=1,I1338=1,טבלה1013[[#This Row],[CycleNumber]]&gt;B1338),1,"")</f>
        <v/>
      </c>
      <c r="K1339" s="1" t="str">
        <f>IF(טבלה1013[[#This Row],[CycleNumber]]=1,"",IF(טבלה1013[[#This Row],[וסת השבוע]]=1,0,IF(K1338="","",IF(K1338=0,IF(טבלה1013[[#This Row],[LengthofCycle]]=28,0,1),IF(K1338=1,IF(טבלה1013[[#This Row],[LengthofCycle]]+F1338=28*2,0,2),IF(K1338=2,IF(טבלה1013[[#This Row],[LengthofCycle]]+F1338+F1337=28*3,0,3),""))))))</f>
        <v/>
      </c>
      <c r="L1339" s="1" t="str">
        <f>IF(טבלה1013[[#This Row],[וסת השבוע]]=1,IF(טבלה1013[[#This Row],[וסת השבוע וההפלגה ביחד]]=1,L1338+1,0),IF(AND(טבלה1013[[#This Row],[CycleNumber]]&gt;B1338,טבלה1013[[#This Row],[CycleNumber]]&gt;1),IF(טבלה1013[[#This Row],[וסת השבוע פעיל?]]&lt;&gt;"",L1338+1,""),""))</f>
        <v/>
      </c>
      <c r="M1339" s="1" t="str">
        <f>IF(AND(טבלה1013[[#This Row],[וסת השבוע פעיל?]]&lt;&gt;"",טבלה1013[[#This Row],[CycleNumber]]&lt;B1340,B1340&lt;&gt;"",טבלה1013[[#This Row],[וסת השבוע פעיל?]]&lt;3),IF(K1340=0,IF(AND(טבלה1013[[#This Row],[וסת השבוע פעיל?]]&gt;0,I1340=1),0,1),0),"")</f>
        <v/>
      </c>
      <c r="N1339" s="1" t="str">
        <f t="shared" si="104"/>
        <v/>
      </c>
      <c r="O1339" s="1" t="str">
        <f>IF(AND(טבלה1013[[#This Row],[חיזוי - שבוע]]=1,J1340=1),1,"")</f>
        <v/>
      </c>
      <c r="P1339" s="1" t="str">
        <f>IF(AND(טבלה1013[[#This Row],[חיזוי טוב עם הפלגה?]]=1,טבלה1013[[#This Row],[וסת קבוע אחרון]]&lt;&gt;28,X1338=1),1,"")</f>
        <v/>
      </c>
      <c r="Q1339" s="1" t="str">
        <f>IF(AND(טבלה1013[[#This Row],[וסת השבוע פעיל?]]&lt;3,OR(טבלה1013[[#This Row],[CycleNumber]]&gt;B1340,B1340="")),1,"")</f>
        <v/>
      </c>
      <c r="R1339" s="1" t="str">
        <f>IF(טבלה1013[[#This Row],[האישה קבעה וסת שבוע?]]=1,IF(טבלה1013[[#This Row],[וסת השבוע פעיל?]]&lt;3,1,0),"")</f>
        <v/>
      </c>
      <c r="S13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39" s="1" t="str">
        <f t="shared" si="105"/>
        <v/>
      </c>
      <c r="U1339" s="1" t="str">
        <f t="shared" si="106"/>
        <v/>
      </c>
      <c r="V1339" s="1" t="str">
        <f t="shared" si="107"/>
        <v/>
      </c>
      <c r="W1339" s="1" t="str">
        <f>IF(טבלה1013[[#This Row],[3 הפלגות זהות]]="","",IF(טבלה1013[[#This Row],[3 הפלגות זהות]]=1,טבלה1013[[#This Row],[LengthofCycle]],W1338))</f>
        <v/>
      </c>
      <c r="Y1339" s="1" t="str">
        <f>IF(OR(טבלה1013[[#This Row],[הווסת פעיל?]]=0,טבלה1013[[#This Row],[הווסת פעיל?]]=""),"",SUM(Y1338,טבלה1013[[#This Row],[הווסת פעיל?]]))</f>
        <v/>
      </c>
      <c r="Z1339" s="1" t="str">
        <f>IF(AND(טבלה1013[[#This Row],[כמה מחזורים עד עקירה]]&lt;&gt;"",Y1340=""),טבלה1013[[#This Row],[כמה מחזורים עד עקירה]],"")</f>
        <v/>
      </c>
      <c r="AA1339" s="1" t="str">
        <f>IF(AND(טבלה1013[[#This Row],[הווסת פעיל?]]=1,טבלה1013[[#This Row],[וסת קבוע אחרון]]&lt;&gt;W1338),טבלה1013[[#This Row],[וסת קבוע אחרון]],"")</f>
        <v/>
      </c>
      <c r="AB1339" s="1" t="str">
        <f>IF(AND(טבלה1013[[#This Row],[הווסת פעיל?]]=1,X1338=0,טבלה1013[[#This Row],[וסת קבוע אחרון]]=W1338),טבלה1013[[#This Row],[וסת קבוע אחרון]],"")</f>
        <v/>
      </c>
      <c r="AC1339" s="1" t="str">
        <f>IF(AND(טבלה1013[[#This Row],[הווסת פעיל?]]=1,X1338=0,טבלה1013[[#This Row],[וסת קבוע אחרון]]&lt;&gt;W1338),1,"")</f>
        <v/>
      </c>
      <c r="AD1339" s="1" t="str">
        <f>IF(AND(טבלה1013[[#This Row],[הווסת פעיל?]]&lt;&gt;"",B1340=1),טבלה1013[[#This Row],[CycleNumber]],"")</f>
        <v/>
      </c>
      <c r="AE1339" s="1" t="str">
        <f>IF(AND(טבלה1013[[#This Row],[הווסת פעיל?]]&lt;&gt;"",X1338=""),טבלה1013[[#This Row],[CycleNumber]],"")</f>
        <v/>
      </c>
      <c r="AF1339" s="1" t="str">
        <f>IF(B1340=1,"",IF(טבלה1013[[#This Row],[הווסת פעיל?]]=1,IF(טבלה1013[[#This Row],[וסת קבוע אחרון]]=F1340,1,0),""))</f>
        <v/>
      </c>
      <c r="AG1339" s="1" t="str">
        <f>IF(B1340=1,"",IF(טבלה1013[[#This Row],[הווסת פעיל?]]=1,IF(OR(טבלה1013[[#This Row],[וסת קבוע אחרון]]=F1340,F1340=טבלה1013[[#This Row],[LengthofCycle]]),1,0),""))</f>
        <v/>
      </c>
      <c r="AH1339" s="1" t="str">
        <f>IF(B1340=1,"",IF(טבלה1013[[#This Row],[הווסת פעיל?]]=1,IF(OR(טבלה1013[[#This Row],[וסת קבוע אחרון]]=F1340,F1340=טבלה1013[[#This Row],[LengthofCycle]],AND(טבלה1013[[#This Row],[LengthofCycle]]&lt;&gt;טבלה1013[[#This Row],[וסת קבוע אחרון]],OR(F1340=28,F1340=29))),1,0),""))</f>
        <v/>
      </c>
      <c r="AI1339" s="1" t="str">
        <f>IF(AND(טבלה1013[[#This Row],[הווסת פעיל?]]=1,B1340=1),1,"")</f>
        <v/>
      </c>
      <c r="AJ1339" s="4">
        <f>IF(AND(טבלה1013[[#This Row],[הווסת פעיל?]]&lt;&gt;1,B1340&lt;&gt;1,B1340&lt;&gt;""),IF(טבלה1013[[#This Row],[LengthofCycle]]=F1340,1,0),"")</f>
        <v>0</v>
      </c>
      <c r="AK1339" s="4">
        <f>IF(AND(טבלה1013[[#This Row],[הווסת פעיל?]]&lt;&gt;1,B1340&lt;&gt;1,B1340&lt;&gt;""),IF(OR(טבלה1013[[#This Row],[LengthofCycle]]=F1340,F1340=29),1,0),"")</f>
        <v>0</v>
      </c>
      <c r="AL1339" s="4">
        <f>IF(AND(טבלה1013[[#This Row],[הווסת פעיל?]]&lt;&gt;1,B1340&lt;&gt;1,B1340&lt;&gt;""),IF(OR(טבלה1013[[#This Row],[LengthofCycle]]=F1340,F1340=29,F1340=28),1,0),"")</f>
        <v>0</v>
      </c>
    </row>
    <row r="1340" spans="1:38" x14ac:dyDescent="0.25">
      <c r="A1340" s="1" t="s">
        <v>164</v>
      </c>
      <c r="B1340" s="1">
        <v>2</v>
      </c>
      <c r="C1340" s="1">
        <v>0</v>
      </c>
      <c r="D1340" s="1">
        <v>1</v>
      </c>
      <c r="E1340" s="1">
        <v>0</v>
      </c>
      <c r="F1340" s="1">
        <v>26</v>
      </c>
      <c r="G1340" s="1">
        <f>טבלה1013[[#This Row],[LengthofCycle]]+1</f>
        <v>27</v>
      </c>
      <c r="H1340" s="1" t="str">
        <f>IF(IFERROR(LOOKUP(טבלה1013[[#This Row],[ClientID]],קביעויות[השבוע]),FALSE)=טבלה1013[[#This Row],[ClientID]],1,"")</f>
        <v/>
      </c>
      <c r="I1340" s="1" t="str">
        <f>IF(AND(טבלה1013[[#This Row],[CycleNumber]]&gt;1,OR(B1341="",טבלה1013[[#This Row],[CycleNumber]]&gt;B1339)),IF(OR(AND(טבלה1013[[#This Row],[LengthofCycle]]=28,F1339=28),AND(טבלה1013[[#This Row],[LengthofCycle]]=35,F1339=35)),1,""),"")</f>
        <v/>
      </c>
      <c r="J1340" s="1" t="str">
        <f>IF(AND(טבלה1013[[#This Row],[וסת השבוע]]=1,I1339=1,טבלה1013[[#This Row],[CycleNumber]]&gt;B1339),1,"")</f>
        <v/>
      </c>
      <c r="K1340" s="1" t="str">
        <f>IF(טבלה1013[[#This Row],[CycleNumber]]=1,"",IF(טבלה1013[[#This Row],[וסת השבוע]]=1,0,IF(K1339="","",IF(K1339=0,IF(טבלה1013[[#This Row],[LengthofCycle]]=28,0,1),IF(K1339=1,IF(טבלה1013[[#This Row],[LengthofCycle]]+F1339=28*2,0,2),IF(K1339=2,IF(טבלה1013[[#This Row],[LengthofCycle]]+F1339+F1338=28*3,0,3),""))))))</f>
        <v/>
      </c>
      <c r="L1340" s="1" t="str">
        <f>IF(טבלה1013[[#This Row],[וסת השבוע]]=1,IF(טבלה1013[[#This Row],[וסת השבוע וההפלגה ביחד]]=1,L1339+1,0),IF(AND(טבלה1013[[#This Row],[CycleNumber]]&gt;B1339,טבלה1013[[#This Row],[CycleNumber]]&gt;1),IF(טבלה1013[[#This Row],[וסת השבוע פעיל?]]&lt;&gt;"",L1339+1,""),""))</f>
        <v/>
      </c>
      <c r="M1340" s="1" t="str">
        <f>IF(AND(טבלה1013[[#This Row],[וסת השבוע פעיל?]]&lt;&gt;"",טבלה1013[[#This Row],[CycleNumber]]&lt;B1341,B1341&lt;&gt;"",טבלה1013[[#This Row],[וסת השבוע פעיל?]]&lt;3),IF(K1341=0,IF(AND(טבלה1013[[#This Row],[וסת השבוע פעיל?]]&gt;0,I1341=1),0,1),0),"")</f>
        <v/>
      </c>
      <c r="N1340" s="1" t="str">
        <f t="shared" si="104"/>
        <v/>
      </c>
      <c r="O1340" s="1" t="str">
        <f>IF(AND(טבלה1013[[#This Row],[חיזוי - שבוע]]=1,J1341=1),1,"")</f>
        <v/>
      </c>
      <c r="P1340" s="1" t="str">
        <f>IF(AND(טבלה1013[[#This Row],[חיזוי טוב עם הפלגה?]]=1,טבלה1013[[#This Row],[וסת קבוע אחרון]]&lt;&gt;28,X1339=1),1,"")</f>
        <v/>
      </c>
      <c r="Q1340" s="1" t="str">
        <f>IF(AND(טבלה1013[[#This Row],[וסת השבוע פעיל?]]&lt;3,OR(טבלה1013[[#This Row],[CycleNumber]]&gt;B1341,B1341="")),1,"")</f>
        <v/>
      </c>
      <c r="R1340" s="1" t="str">
        <f>IF(טבלה1013[[#This Row],[האישה קבעה וסת שבוע?]]=1,IF(טבלה1013[[#This Row],[וסת השבוע פעיל?]]&lt;3,1,0),"")</f>
        <v/>
      </c>
      <c r="S13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0" s="1" t="str">
        <f t="shared" si="105"/>
        <v/>
      </c>
      <c r="U1340" s="1" t="str">
        <f t="shared" si="106"/>
        <v/>
      </c>
      <c r="V1340" s="1" t="str">
        <f t="shared" si="107"/>
        <v/>
      </c>
      <c r="W1340" s="1" t="str">
        <f>IF(טבלה1013[[#This Row],[3 הפלגות זהות]]="","",IF(טבלה1013[[#This Row],[3 הפלגות זהות]]=1,טבלה1013[[#This Row],[LengthofCycle]],W1339))</f>
        <v/>
      </c>
      <c r="Y1340" s="1" t="str">
        <f>IF(OR(טבלה1013[[#This Row],[הווסת פעיל?]]=0,טבלה1013[[#This Row],[הווסת פעיל?]]=""),"",SUM(Y1339,טבלה1013[[#This Row],[הווסת פעיל?]]))</f>
        <v/>
      </c>
      <c r="Z1340" s="1" t="str">
        <f>IF(AND(טבלה1013[[#This Row],[כמה מחזורים עד עקירה]]&lt;&gt;"",Y1341=""),טבלה1013[[#This Row],[כמה מחזורים עד עקירה]],"")</f>
        <v/>
      </c>
      <c r="AA1340" s="1" t="str">
        <f>IF(AND(טבלה1013[[#This Row],[הווסת פעיל?]]=1,טבלה1013[[#This Row],[וסת קבוע אחרון]]&lt;&gt;W1339),טבלה1013[[#This Row],[וסת קבוע אחרון]],"")</f>
        <v/>
      </c>
      <c r="AB1340" s="1" t="str">
        <f>IF(AND(טבלה1013[[#This Row],[הווסת פעיל?]]=1,X1339=0,טבלה1013[[#This Row],[וסת קבוע אחרון]]=W1339),טבלה1013[[#This Row],[וסת קבוע אחרון]],"")</f>
        <v/>
      </c>
      <c r="AC1340" s="1" t="str">
        <f>IF(AND(טבלה1013[[#This Row],[הווסת פעיל?]]=1,X1339=0,טבלה1013[[#This Row],[וסת קבוע אחרון]]&lt;&gt;W1339),1,"")</f>
        <v/>
      </c>
      <c r="AD1340" s="1" t="str">
        <f>IF(AND(טבלה1013[[#This Row],[הווסת פעיל?]]&lt;&gt;"",B1341=1),טבלה1013[[#This Row],[CycleNumber]],"")</f>
        <v/>
      </c>
      <c r="AE1340" s="1" t="str">
        <f>IF(AND(טבלה1013[[#This Row],[הווסת פעיל?]]&lt;&gt;"",X1339=""),טבלה1013[[#This Row],[CycleNumber]],"")</f>
        <v/>
      </c>
      <c r="AF1340" s="1" t="str">
        <f>IF(B1341=1,"",IF(טבלה1013[[#This Row],[הווסת פעיל?]]=1,IF(טבלה1013[[#This Row],[וסת קבוע אחרון]]=F1341,1,0),""))</f>
        <v/>
      </c>
      <c r="AG1340" s="1" t="str">
        <f>IF(B1341=1,"",IF(טבלה1013[[#This Row],[הווסת פעיל?]]=1,IF(OR(טבלה1013[[#This Row],[וסת קבוע אחרון]]=F1341,F1341=טבלה1013[[#This Row],[LengthofCycle]]),1,0),""))</f>
        <v/>
      </c>
      <c r="AH1340" s="1" t="str">
        <f>IF(B1341=1,"",IF(טבלה1013[[#This Row],[הווסת פעיל?]]=1,IF(OR(טבלה1013[[#This Row],[וסת קבוע אחרון]]=F1341,F1341=טבלה1013[[#This Row],[LengthofCycle]],AND(טבלה1013[[#This Row],[LengthofCycle]]&lt;&gt;טבלה1013[[#This Row],[וסת קבוע אחרון]],OR(F1341=28,F1341=29))),1,0),""))</f>
        <v/>
      </c>
      <c r="AI1340" s="1" t="str">
        <f>IF(AND(טבלה1013[[#This Row],[הווסת פעיל?]]=1,B1341=1),1,"")</f>
        <v/>
      </c>
      <c r="AJ1340" s="4">
        <f>IF(AND(טבלה1013[[#This Row],[הווסת פעיל?]]&lt;&gt;1,B1341&lt;&gt;1,B1341&lt;&gt;""),IF(טבלה1013[[#This Row],[LengthofCycle]]=F1341,1,0),"")</f>
        <v>0</v>
      </c>
      <c r="AK1340" s="4">
        <f>IF(AND(טבלה1013[[#This Row],[הווסת פעיל?]]&lt;&gt;1,B1341&lt;&gt;1,B1341&lt;&gt;""),IF(OR(טבלה1013[[#This Row],[LengthofCycle]]=F1341,F1341=29),1,0),"")</f>
        <v>0</v>
      </c>
      <c r="AL1340" s="4">
        <f>IF(AND(טבלה1013[[#This Row],[הווסת פעיל?]]&lt;&gt;1,B1341&lt;&gt;1,B1341&lt;&gt;""),IF(OR(טבלה1013[[#This Row],[LengthofCycle]]=F1341,F1341=29,F1341=28),1,0),"")</f>
        <v>0</v>
      </c>
    </row>
    <row r="1341" spans="1:38" x14ac:dyDescent="0.25">
      <c r="A1341" s="1" t="s">
        <v>164</v>
      </c>
      <c r="B1341" s="1">
        <v>3</v>
      </c>
      <c r="C1341" s="1">
        <v>0</v>
      </c>
      <c r="D1341" s="1">
        <v>1</v>
      </c>
      <c r="E1341" s="1">
        <v>0</v>
      </c>
      <c r="F1341" s="1">
        <v>25</v>
      </c>
      <c r="G1341" s="1">
        <f>טבלה1013[[#This Row],[LengthofCycle]]+1</f>
        <v>26</v>
      </c>
      <c r="H1341" s="1" t="str">
        <f>IF(IFERROR(LOOKUP(טבלה1013[[#This Row],[ClientID]],קביעויות[השבוע]),FALSE)=טבלה1013[[#This Row],[ClientID]],1,"")</f>
        <v/>
      </c>
      <c r="I1341" s="1" t="str">
        <f>IF(AND(טבלה1013[[#This Row],[CycleNumber]]&gt;1,OR(B1342="",טבלה1013[[#This Row],[CycleNumber]]&gt;B1340)),IF(OR(AND(טבלה1013[[#This Row],[LengthofCycle]]=28,F1340=28),AND(טבלה1013[[#This Row],[LengthofCycle]]=35,F1340=35)),1,""),"")</f>
        <v/>
      </c>
      <c r="J1341" s="1" t="str">
        <f>IF(AND(טבלה1013[[#This Row],[וסת השבוע]]=1,I1340=1,טבלה1013[[#This Row],[CycleNumber]]&gt;B1340),1,"")</f>
        <v/>
      </c>
      <c r="K1341" s="1" t="str">
        <f>IF(טבלה1013[[#This Row],[CycleNumber]]=1,"",IF(טבלה1013[[#This Row],[וסת השבוע]]=1,0,IF(K1340="","",IF(K1340=0,IF(טבלה1013[[#This Row],[LengthofCycle]]=28,0,1),IF(K1340=1,IF(טבלה1013[[#This Row],[LengthofCycle]]+F1340=28*2,0,2),IF(K1340=2,IF(טבלה1013[[#This Row],[LengthofCycle]]+F1340+F1339=28*3,0,3),""))))))</f>
        <v/>
      </c>
      <c r="L1341" s="1" t="str">
        <f>IF(טבלה1013[[#This Row],[וסת השבוע]]=1,IF(טבלה1013[[#This Row],[וסת השבוע וההפלגה ביחד]]=1,L1340+1,0),IF(AND(טבלה1013[[#This Row],[CycleNumber]]&gt;B1340,טבלה1013[[#This Row],[CycleNumber]]&gt;1),IF(טבלה1013[[#This Row],[וסת השבוע פעיל?]]&lt;&gt;"",L1340+1,""),""))</f>
        <v/>
      </c>
      <c r="M1341" s="1" t="str">
        <f>IF(AND(טבלה1013[[#This Row],[וסת השבוע פעיל?]]&lt;&gt;"",טבלה1013[[#This Row],[CycleNumber]]&lt;B1342,B1342&lt;&gt;"",טבלה1013[[#This Row],[וסת השבוע פעיל?]]&lt;3),IF(K1342=0,IF(AND(טבלה1013[[#This Row],[וסת השבוע פעיל?]]&gt;0,I1342=1),0,1),0),"")</f>
        <v/>
      </c>
      <c r="N1341" s="1" t="str">
        <f t="shared" si="104"/>
        <v/>
      </c>
      <c r="O1341" s="1" t="str">
        <f>IF(AND(טבלה1013[[#This Row],[חיזוי - שבוע]]=1,J1342=1),1,"")</f>
        <v/>
      </c>
      <c r="P1341" s="1" t="str">
        <f>IF(AND(טבלה1013[[#This Row],[חיזוי טוב עם הפלגה?]]=1,טבלה1013[[#This Row],[וסת קבוע אחרון]]&lt;&gt;28,X1340=1),1,"")</f>
        <v/>
      </c>
      <c r="Q1341" s="1" t="str">
        <f>IF(AND(טבלה1013[[#This Row],[וסת השבוע פעיל?]]&lt;3,OR(טבלה1013[[#This Row],[CycleNumber]]&gt;B1342,B1342="")),1,"")</f>
        <v/>
      </c>
      <c r="R1341" s="1" t="str">
        <f>IF(טבלה1013[[#This Row],[האישה קבעה וסת שבוע?]]=1,IF(טבלה1013[[#This Row],[וסת השבוע פעיל?]]&lt;3,1,0),"")</f>
        <v/>
      </c>
      <c r="S13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1" s="1">
        <f t="shared" si="105"/>
        <v>0</v>
      </c>
      <c r="U1341" s="1" t="str">
        <f t="shared" si="106"/>
        <v/>
      </c>
      <c r="V1341" s="1" t="str">
        <f t="shared" si="107"/>
        <v/>
      </c>
      <c r="W1341" s="1" t="str">
        <f>IF(טבלה1013[[#This Row],[3 הפלגות זהות]]="","",IF(טבלה1013[[#This Row],[3 הפלגות זהות]]=1,טבלה1013[[#This Row],[LengthofCycle]],W1340))</f>
        <v/>
      </c>
      <c r="Y1341" s="1" t="str">
        <f>IF(OR(טבלה1013[[#This Row],[הווסת פעיל?]]=0,טבלה1013[[#This Row],[הווסת פעיל?]]=""),"",SUM(Y1340,טבלה1013[[#This Row],[הווסת פעיל?]]))</f>
        <v/>
      </c>
      <c r="Z1341" s="1" t="str">
        <f>IF(AND(טבלה1013[[#This Row],[כמה מחזורים עד עקירה]]&lt;&gt;"",Y1342=""),טבלה1013[[#This Row],[כמה מחזורים עד עקירה]],"")</f>
        <v/>
      </c>
      <c r="AA1341" s="1" t="str">
        <f>IF(AND(טבלה1013[[#This Row],[הווסת פעיל?]]=1,טבלה1013[[#This Row],[וסת קבוע אחרון]]&lt;&gt;W1340),טבלה1013[[#This Row],[וסת קבוע אחרון]],"")</f>
        <v/>
      </c>
      <c r="AB1341" s="1" t="str">
        <f>IF(AND(טבלה1013[[#This Row],[הווסת פעיל?]]=1,X1340=0,טבלה1013[[#This Row],[וסת קבוע אחרון]]=W1340),טבלה1013[[#This Row],[וסת קבוע אחרון]],"")</f>
        <v/>
      </c>
      <c r="AC1341" s="1" t="str">
        <f>IF(AND(טבלה1013[[#This Row],[הווסת פעיל?]]=1,X1340=0,טבלה1013[[#This Row],[וסת קבוע אחרון]]&lt;&gt;W1340),1,"")</f>
        <v/>
      </c>
      <c r="AD1341" s="1" t="str">
        <f>IF(AND(טבלה1013[[#This Row],[הווסת פעיל?]]&lt;&gt;"",B1342=1),טבלה1013[[#This Row],[CycleNumber]],"")</f>
        <v/>
      </c>
      <c r="AE1341" s="1" t="str">
        <f>IF(AND(טבלה1013[[#This Row],[הווסת פעיל?]]&lt;&gt;"",X1340=""),טבלה1013[[#This Row],[CycleNumber]],"")</f>
        <v/>
      </c>
      <c r="AF1341" s="1" t="str">
        <f>IF(B1342=1,"",IF(טבלה1013[[#This Row],[הווסת פעיל?]]=1,IF(טבלה1013[[#This Row],[וסת קבוע אחרון]]=F1342,1,0),""))</f>
        <v/>
      </c>
      <c r="AG1341" s="1" t="str">
        <f>IF(B1342=1,"",IF(טבלה1013[[#This Row],[הווסת פעיל?]]=1,IF(OR(טבלה1013[[#This Row],[וסת קבוע אחרון]]=F1342,F1342=טבלה1013[[#This Row],[LengthofCycle]]),1,0),""))</f>
        <v/>
      </c>
      <c r="AH1341" s="1" t="str">
        <f>IF(B1342=1,"",IF(טבלה1013[[#This Row],[הווסת פעיל?]]=1,IF(OR(טבלה1013[[#This Row],[וסת קבוע אחרון]]=F1342,F1342=טבלה1013[[#This Row],[LengthofCycle]],AND(טבלה1013[[#This Row],[LengthofCycle]]&lt;&gt;טבלה1013[[#This Row],[וסת קבוע אחרון]],OR(F1342=28,F1342=29))),1,0),""))</f>
        <v/>
      </c>
      <c r="AI1341" s="1" t="str">
        <f>IF(AND(טבלה1013[[#This Row],[הווסת פעיל?]]=1,B1342=1),1,"")</f>
        <v/>
      </c>
      <c r="AJ1341" s="4">
        <f>IF(AND(טבלה1013[[#This Row],[הווסת פעיל?]]&lt;&gt;1,B1342&lt;&gt;1,B1342&lt;&gt;""),IF(טבלה1013[[#This Row],[LengthofCycle]]=F1342,1,0),"")</f>
        <v>1</v>
      </c>
      <c r="AK1341" s="4">
        <f>IF(AND(טבלה1013[[#This Row],[הווסת פעיל?]]&lt;&gt;1,B1342&lt;&gt;1,B1342&lt;&gt;""),IF(OR(טבלה1013[[#This Row],[LengthofCycle]]=F1342,F1342=29),1,0),"")</f>
        <v>1</v>
      </c>
      <c r="AL1341" s="4">
        <f>IF(AND(טבלה1013[[#This Row],[הווסת פעיל?]]&lt;&gt;1,B1342&lt;&gt;1,B1342&lt;&gt;""),IF(OR(טבלה1013[[#This Row],[LengthofCycle]]=F1342,F1342=29,F1342=28),1,0),"")</f>
        <v>1</v>
      </c>
    </row>
    <row r="1342" spans="1:38" x14ac:dyDescent="0.25">
      <c r="A1342" s="1" t="s">
        <v>164</v>
      </c>
      <c r="B1342" s="1">
        <v>4</v>
      </c>
      <c r="C1342" s="1">
        <v>0</v>
      </c>
      <c r="D1342" s="1">
        <v>0</v>
      </c>
      <c r="E1342" s="1">
        <v>0</v>
      </c>
      <c r="F1342" s="1">
        <v>25</v>
      </c>
      <c r="G1342" s="1">
        <f>טבלה1013[[#This Row],[LengthofCycle]]+1</f>
        <v>26</v>
      </c>
      <c r="H1342" s="1" t="str">
        <f>IF(IFERROR(LOOKUP(טבלה1013[[#This Row],[ClientID]],קביעויות[השבוע]),FALSE)=טבלה1013[[#This Row],[ClientID]],1,"")</f>
        <v/>
      </c>
      <c r="I1342" s="1" t="str">
        <f>IF(AND(טבלה1013[[#This Row],[CycleNumber]]&gt;1,OR(B1343="",טבלה1013[[#This Row],[CycleNumber]]&gt;B1341)),IF(OR(AND(טבלה1013[[#This Row],[LengthofCycle]]=28,F1341=28),AND(טבלה1013[[#This Row],[LengthofCycle]]=35,F1341=35)),1,""),"")</f>
        <v/>
      </c>
      <c r="J1342" s="1" t="str">
        <f>IF(AND(טבלה1013[[#This Row],[וסת השבוע]]=1,I1341=1,טבלה1013[[#This Row],[CycleNumber]]&gt;B1341),1,"")</f>
        <v/>
      </c>
      <c r="K1342" s="1" t="str">
        <f>IF(טבלה1013[[#This Row],[CycleNumber]]=1,"",IF(טבלה1013[[#This Row],[וסת השבוע]]=1,0,IF(K1341="","",IF(K1341=0,IF(טבלה1013[[#This Row],[LengthofCycle]]=28,0,1),IF(K1341=1,IF(טבלה1013[[#This Row],[LengthofCycle]]+F1341=28*2,0,2),IF(K1341=2,IF(טבלה1013[[#This Row],[LengthofCycle]]+F1341+F1340=28*3,0,3),""))))))</f>
        <v/>
      </c>
      <c r="L1342" s="1" t="str">
        <f>IF(טבלה1013[[#This Row],[וסת השבוע]]=1,IF(טבלה1013[[#This Row],[וסת השבוע וההפלגה ביחד]]=1,L1341+1,0),IF(AND(טבלה1013[[#This Row],[CycleNumber]]&gt;B1341,טבלה1013[[#This Row],[CycleNumber]]&gt;1),IF(טבלה1013[[#This Row],[וסת השבוע פעיל?]]&lt;&gt;"",L1341+1,""),""))</f>
        <v/>
      </c>
      <c r="M1342" s="1" t="str">
        <f>IF(AND(טבלה1013[[#This Row],[וסת השבוע פעיל?]]&lt;&gt;"",טבלה1013[[#This Row],[CycleNumber]]&lt;B1343,B1343&lt;&gt;"",טבלה1013[[#This Row],[וסת השבוע פעיל?]]&lt;3),IF(K1343=0,IF(AND(טבלה1013[[#This Row],[וסת השבוע פעיל?]]&gt;0,I1343=1),0,1),0),"")</f>
        <v/>
      </c>
      <c r="N1342" s="1" t="str">
        <f t="shared" si="104"/>
        <v/>
      </c>
      <c r="O1342" s="1" t="str">
        <f>IF(AND(טבלה1013[[#This Row],[חיזוי - שבוע]]=1,J1343=1),1,"")</f>
        <v/>
      </c>
      <c r="P1342" s="1" t="str">
        <f>IF(AND(טבלה1013[[#This Row],[חיזוי טוב עם הפלגה?]]=1,טבלה1013[[#This Row],[וסת קבוע אחרון]]&lt;&gt;28,X1341=1),1,"")</f>
        <v/>
      </c>
      <c r="Q1342" s="1" t="str">
        <f>IF(AND(טבלה1013[[#This Row],[וסת השבוע פעיל?]]&lt;3,OR(טבלה1013[[#This Row],[CycleNumber]]&gt;B1343,B1343="")),1,"")</f>
        <v/>
      </c>
      <c r="R1342" s="1" t="str">
        <f>IF(טבלה1013[[#This Row],[האישה קבעה וסת שבוע?]]=1,IF(טבלה1013[[#This Row],[וסת השבוע פעיל?]]&lt;3,1,0),"")</f>
        <v/>
      </c>
      <c r="S13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2" s="1">
        <f t="shared" si="105"/>
        <v>0</v>
      </c>
      <c r="U1342" s="1">
        <f t="shared" si="106"/>
        <v>0</v>
      </c>
      <c r="V1342" s="1" t="str">
        <f t="shared" si="107"/>
        <v/>
      </c>
      <c r="W1342" s="1" t="str">
        <f>IF(טבלה1013[[#This Row],[3 הפלגות זהות]]="","",IF(טבלה1013[[#This Row],[3 הפלגות זהות]]=1,טבלה1013[[#This Row],[LengthofCycle]],W1341))</f>
        <v/>
      </c>
      <c r="Y1342" s="1" t="str">
        <f>IF(OR(טבלה1013[[#This Row],[הווסת פעיל?]]=0,טבלה1013[[#This Row],[הווסת פעיל?]]=""),"",SUM(Y1341,טבלה1013[[#This Row],[הווסת פעיל?]]))</f>
        <v/>
      </c>
      <c r="Z1342" s="1" t="str">
        <f>IF(AND(טבלה1013[[#This Row],[כמה מחזורים עד עקירה]]&lt;&gt;"",Y1343=""),טבלה1013[[#This Row],[כמה מחזורים עד עקירה]],"")</f>
        <v/>
      </c>
      <c r="AA1342" s="1" t="str">
        <f>IF(AND(טבלה1013[[#This Row],[הווסת פעיל?]]=1,טבלה1013[[#This Row],[וסת קבוע אחרון]]&lt;&gt;W1341),טבלה1013[[#This Row],[וסת קבוע אחרון]],"")</f>
        <v/>
      </c>
      <c r="AB1342" s="1" t="str">
        <f>IF(AND(טבלה1013[[#This Row],[הווסת פעיל?]]=1,X1341=0,טבלה1013[[#This Row],[וסת קבוע אחרון]]=W1341),טבלה1013[[#This Row],[וסת קבוע אחרון]],"")</f>
        <v/>
      </c>
      <c r="AC1342" s="1" t="str">
        <f>IF(AND(טבלה1013[[#This Row],[הווסת פעיל?]]=1,X1341=0,טבלה1013[[#This Row],[וסת קבוע אחרון]]&lt;&gt;W1341),1,"")</f>
        <v/>
      </c>
      <c r="AD1342" s="1" t="str">
        <f>IF(AND(טבלה1013[[#This Row],[הווסת פעיל?]]&lt;&gt;"",B1343=1),טבלה1013[[#This Row],[CycleNumber]],"")</f>
        <v/>
      </c>
      <c r="AE1342" s="1" t="str">
        <f>IF(AND(טבלה1013[[#This Row],[הווסת פעיל?]]&lt;&gt;"",X1341=""),טבלה1013[[#This Row],[CycleNumber]],"")</f>
        <v/>
      </c>
      <c r="AF1342" s="1" t="str">
        <f>IF(B1343=1,"",IF(טבלה1013[[#This Row],[הווסת פעיל?]]=1,IF(טבלה1013[[#This Row],[וסת קבוע אחרון]]=F1343,1,0),""))</f>
        <v/>
      </c>
      <c r="AG1342" s="1" t="str">
        <f>IF(B1343=1,"",IF(טבלה1013[[#This Row],[הווסת פעיל?]]=1,IF(OR(טבלה1013[[#This Row],[וסת קבוע אחרון]]=F1343,F1343=טבלה1013[[#This Row],[LengthofCycle]]),1,0),""))</f>
        <v/>
      </c>
      <c r="AH1342" s="1" t="str">
        <f>IF(B1343=1,"",IF(טבלה1013[[#This Row],[הווסת פעיל?]]=1,IF(OR(טבלה1013[[#This Row],[וסת קבוע אחרון]]=F1343,F1343=טבלה1013[[#This Row],[LengthofCycle]],AND(טבלה1013[[#This Row],[LengthofCycle]]&lt;&gt;טבלה1013[[#This Row],[וסת קבוע אחרון]],OR(F1343=28,F1343=29))),1,0),""))</f>
        <v/>
      </c>
      <c r="AI1342" s="1" t="str">
        <f>IF(AND(טבלה1013[[#This Row],[הווסת פעיל?]]=1,B1343=1),1,"")</f>
        <v/>
      </c>
      <c r="AJ1342" s="4">
        <f>IF(AND(טבלה1013[[#This Row],[הווסת פעיל?]]&lt;&gt;1,B1343&lt;&gt;1,B1343&lt;&gt;""),IF(טבלה1013[[#This Row],[LengthofCycle]]=F1343,1,0),"")</f>
        <v>0</v>
      </c>
      <c r="AK1342" s="4">
        <f>IF(AND(טבלה1013[[#This Row],[הווסת פעיל?]]&lt;&gt;1,B1343&lt;&gt;1,B1343&lt;&gt;""),IF(OR(טבלה1013[[#This Row],[LengthofCycle]]=F1343,F1343=29),1,0),"")</f>
        <v>0</v>
      </c>
      <c r="AL1342" s="4">
        <f>IF(AND(טבלה1013[[#This Row],[הווסת פעיל?]]&lt;&gt;1,B1343&lt;&gt;1,B1343&lt;&gt;""),IF(OR(טבלה1013[[#This Row],[LengthofCycle]]=F1343,F1343=29,F1343=28),1,0),"")</f>
        <v>0</v>
      </c>
    </row>
    <row r="1343" spans="1:38" x14ac:dyDescent="0.25">
      <c r="A1343" s="1" t="s">
        <v>164</v>
      </c>
      <c r="B1343" s="1">
        <v>5</v>
      </c>
      <c r="C1343" s="1">
        <v>0</v>
      </c>
      <c r="D1343" s="1">
        <v>0</v>
      </c>
      <c r="E1343" s="1">
        <v>0</v>
      </c>
      <c r="F1343" s="1">
        <v>27</v>
      </c>
      <c r="G1343" s="1">
        <f>טבלה1013[[#This Row],[LengthofCycle]]+1</f>
        <v>28</v>
      </c>
      <c r="H1343" s="1" t="str">
        <f>IF(IFERROR(LOOKUP(טבלה1013[[#This Row],[ClientID]],קביעויות[השבוע]),FALSE)=טבלה1013[[#This Row],[ClientID]],1,"")</f>
        <v/>
      </c>
      <c r="I1343" s="1" t="str">
        <f>IF(AND(טבלה1013[[#This Row],[CycleNumber]]&gt;1,OR(B1344="",טבלה1013[[#This Row],[CycleNumber]]&gt;B1342)),IF(OR(AND(טבלה1013[[#This Row],[LengthofCycle]]=28,F1342=28),AND(טבלה1013[[#This Row],[LengthofCycle]]=35,F1342=35)),1,""),"")</f>
        <v/>
      </c>
      <c r="J1343" s="1" t="str">
        <f>IF(AND(טבלה1013[[#This Row],[וסת השבוע]]=1,I1342=1,טבלה1013[[#This Row],[CycleNumber]]&gt;B1342),1,"")</f>
        <v/>
      </c>
      <c r="K1343" s="1" t="str">
        <f>IF(טבלה1013[[#This Row],[CycleNumber]]=1,"",IF(טבלה1013[[#This Row],[וסת השבוע]]=1,0,IF(K1342="","",IF(K1342=0,IF(טבלה1013[[#This Row],[LengthofCycle]]=28,0,1),IF(K1342=1,IF(טבלה1013[[#This Row],[LengthofCycle]]+F1342=28*2,0,2),IF(K1342=2,IF(טבלה1013[[#This Row],[LengthofCycle]]+F1342+F1341=28*3,0,3),""))))))</f>
        <v/>
      </c>
      <c r="L1343" s="1" t="str">
        <f>IF(טבלה1013[[#This Row],[וסת השבוע]]=1,IF(טבלה1013[[#This Row],[וסת השבוע וההפלגה ביחד]]=1,L1342+1,0),IF(AND(טבלה1013[[#This Row],[CycleNumber]]&gt;B1342,טבלה1013[[#This Row],[CycleNumber]]&gt;1),IF(טבלה1013[[#This Row],[וסת השבוע פעיל?]]&lt;&gt;"",L1342+1,""),""))</f>
        <v/>
      </c>
      <c r="M1343" s="1" t="str">
        <f>IF(AND(טבלה1013[[#This Row],[וסת השבוע פעיל?]]&lt;&gt;"",טבלה1013[[#This Row],[CycleNumber]]&lt;B1344,B1344&lt;&gt;"",טבלה1013[[#This Row],[וסת השבוע פעיל?]]&lt;3),IF(K1344=0,IF(AND(טבלה1013[[#This Row],[וסת השבוע פעיל?]]&gt;0,I1344=1),0,1),0),"")</f>
        <v/>
      </c>
      <c r="N1343" s="1" t="str">
        <f t="shared" si="104"/>
        <v/>
      </c>
      <c r="O1343" s="1" t="str">
        <f>IF(AND(טבלה1013[[#This Row],[חיזוי - שבוע]]=1,J1344=1),1,"")</f>
        <v/>
      </c>
      <c r="P1343" s="1" t="str">
        <f>IF(AND(טבלה1013[[#This Row],[חיזוי טוב עם הפלגה?]]=1,טבלה1013[[#This Row],[וסת קבוע אחרון]]&lt;&gt;28,X1342=1),1,"")</f>
        <v/>
      </c>
      <c r="Q1343" s="1" t="str">
        <f>IF(AND(טבלה1013[[#This Row],[וסת השבוע פעיל?]]&lt;3,OR(טבלה1013[[#This Row],[CycleNumber]]&gt;B1344,B1344="")),1,"")</f>
        <v/>
      </c>
      <c r="R1343" s="1" t="str">
        <f>IF(טבלה1013[[#This Row],[האישה קבעה וסת שבוע?]]=1,IF(טבלה1013[[#This Row],[וסת השבוע פעיל?]]&lt;3,1,0),"")</f>
        <v/>
      </c>
      <c r="S13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3" s="1">
        <f t="shared" si="105"/>
        <v>0</v>
      </c>
      <c r="U1343" s="1">
        <f t="shared" si="106"/>
        <v>0</v>
      </c>
      <c r="V1343" s="1">
        <f t="shared" si="107"/>
        <v>0</v>
      </c>
      <c r="W1343" s="1" t="str">
        <f>IF(טבלה1013[[#This Row],[3 הפלגות זהות]]="","",IF(טבלה1013[[#This Row],[3 הפלגות זהות]]=1,טבלה1013[[#This Row],[LengthofCycle]],W1342))</f>
        <v/>
      </c>
      <c r="Y1343" s="1" t="str">
        <f>IF(OR(טבלה1013[[#This Row],[הווסת פעיל?]]=0,טבלה1013[[#This Row],[הווסת פעיל?]]=""),"",SUM(Y1342,טבלה1013[[#This Row],[הווסת פעיל?]]))</f>
        <v/>
      </c>
      <c r="Z1343" s="1" t="str">
        <f>IF(AND(טבלה1013[[#This Row],[כמה מחזורים עד עקירה]]&lt;&gt;"",Y1344=""),טבלה1013[[#This Row],[כמה מחזורים עד עקירה]],"")</f>
        <v/>
      </c>
      <c r="AA1343" s="1" t="str">
        <f>IF(AND(טבלה1013[[#This Row],[הווסת פעיל?]]=1,טבלה1013[[#This Row],[וסת קבוע אחרון]]&lt;&gt;W1342),טבלה1013[[#This Row],[וסת קבוע אחרון]],"")</f>
        <v/>
      </c>
      <c r="AB1343" s="1" t="str">
        <f>IF(AND(טבלה1013[[#This Row],[הווסת פעיל?]]=1,X1342=0,טבלה1013[[#This Row],[וסת קבוע אחרון]]=W1342),טבלה1013[[#This Row],[וסת קבוע אחרון]],"")</f>
        <v/>
      </c>
      <c r="AC1343" s="1" t="str">
        <f>IF(AND(טבלה1013[[#This Row],[הווסת פעיל?]]=1,X1342=0,טבלה1013[[#This Row],[וסת קבוע אחרון]]&lt;&gt;W1342),1,"")</f>
        <v/>
      </c>
      <c r="AD1343" s="1" t="str">
        <f>IF(AND(טבלה1013[[#This Row],[הווסת פעיל?]]&lt;&gt;"",B1344=1),טבלה1013[[#This Row],[CycleNumber]],"")</f>
        <v/>
      </c>
      <c r="AE1343" s="1" t="str">
        <f>IF(AND(טבלה1013[[#This Row],[הווסת פעיל?]]&lt;&gt;"",X1342=""),טבלה1013[[#This Row],[CycleNumber]],"")</f>
        <v/>
      </c>
      <c r="AF1343" s="1" t="str">
        <f>IF(B1344=1,"",IF(טבלה1013[[#This Row],[הווסת פעיל?]]=1,IF(טבלה1013[[#This Row],[וסת קבוע אחרון]]=F1344,1,0),""))</f>
        <v/>
      </c>
      <c r="AG1343" s="1" t="str">
        <f>IF(B1344=1,"",IF(טבלה1013[[#This Row],[הווסת פעיל?]]=1,IF(OR(טבלה1013[[#This Row],[וסת קבוע אחרון]]=F1344,F1344=טבלה1013[[#This Row],[LengthofCycle]]),1,0),""))</f>
        <v/>
      </c>
      <c r="AH1343" s="1" t="str">
        <f>IF(B1344=1,"",IF(טבלה1013[[#This Row],[הווסת פעיל?]]=1,IF(OR(טבלה1013[[#This Row],[וסת קבוע אחרון]]=F1344,F1344=טבלה1013[[#This Row],[LengthofCycle]],AND(טבלה1013[[#This Row],[LengthofCycle]]&lt;&gt;טבלה1013[[#This Row],[וסת קבוע אחרון]],OR(F1344=28,F1344=29))),1,0),""))</f>
        <v/>
      </c>
      <c r="AI1343" s="1" t="str">
        <f>IF(AND(טבלה1013[[#This Row],[הווסת פעיל?]]=1,B1344=1),1,"")</f>
        <v/>
      </c>
      <c r="AJ1343" s="4">
        <f>IF(AND(טבלה1013[[#This Row],[הווסת פעיל?]]&lt;&gt;1,B1344&lt;&gt;1,B1344&lt;&gt;""),IF(טבלה1013[[#This Row],[LengthofCycle]]=F1344,1,0),"")</f>
        <v>0</v>
      </c>
      <c r="AK1343" s="4">
        <f>IF(AND(טבלה1013[[#This Row],[הווסת פעיל?]]&lt;&gt;1,B1344&lt;&gt;1,B1344&lt;&gt;""),IF(OR(טבלה1013[[#This Row],[LengthofCycle]]=F1344,F1344=29),1,0),"")</f>
        <v>0</v>
      </c>
      <c r="AL1343" s="4">
        <f>IF(AND(טבלה1013[[#This Row],[הווסת פעיל?]]&lt;&gt;1,B1344&lt;&gt;1,B1344&lt;&gt;""),IF(OR(טבלה1013[[#This Row],[LengthofCycle]]=F1344,F1344=29,F1344=28),1,0),"")</f>
        <v>0</v>
      </c>
    </row>
    <row r="1344" spans="1:38" x14ac:dyDescent="0.25">
      <c r="A1344" s="1" t="s">
        <v>164</v>
      </c>
      <c r="B1344" s="1">
        <v>6</v>
      </c>
      <c r="C1344" s="1">
        <v>0</v>
      </c>
      <c r="D1344" s="1">
        <v>0</v>
      </c>
      <c r="E1344" s="1">
        <v>0</v>
      </c>
      <c r="F1344" s="1">
        <v>21</v>
      </c>
      <c r="G1344" s="1">
        <f>טבלה1013[[#This Row],[LengthofCycle]]+1</f>
        <v>22</v>
      </c>
      <c r="H1344" s="1" t="str">
        <f>IF(IFERROR(LOOKUP(טבלה1013[[#This Row],[ClientID]],קביעויות[השבוע]),FALSE)=טבלה1013[[#This Row],[ClientID]],1,"")</f>
        <v/>
      </c>
      <c r="I1344" s="1" t="str">
        <f>IF(AND(טבלה1013[[#This Row],[CycleNumber]]&gt;1,OR(B1345="",טבלה1013[[#This Row],[CycleNumber]]&gt;B1343)),IF(OR(AND(טבלה1013[[#This Row],[LengthofCycle]]=28,F1343=28),AND(טבלה1013[[#This Row],[LengthofCycle]]=35,F1343=35)),1,""),"")</f>
        <v/>
      </c>
      <c r="J1344" s="1" t="str">
        <f>IF(AND(טבלה1013[[#This Row],[וסת השבוע]]=1,I1343=1,טבלה1013[[#This Row],[CycleNumber]]&gt;B1343),1,"")</f>
        <v/>
      </c>
      <c r="K1344" s="1" t="str">
        <f>IF(טבלה1013[[#This Row],[CycleNumber]]=1,"",IF(טבלה1013[[#This Row],[וסת השבוע]]=1,0,IF(K1343="","",IF(K1343=0,IF(טבלה1013[[#This Row],[LengthofCycle]]=28,0,1),IF(K1343=1,IF(טבלה1013[[#This Row],[LengthofCycle]]+F1343=28*2,0,2),IF(K1343=2,IF(טבלה1013[[#This Row],[LengthofCycle]]+F1343+F1342=28*3,0,3),""))))))</f>
        <v/>
      </c>
      <c r="L1344" s="1" t="str">
        <f>IF(טבלה1013[[#This Row],[וסת השבוע]]=1,IF(טבלה1013[[#This Row],[וסת השבוע וההפלגה ביחד]]=1,L1343+1,0),IF(AND(טבלה1013[[#This Row],[CycleNumber]]&gt;B1343,טבלה1013[[#This Row],[CycleNumber]]&gt;1),IF(טבלה1013[[#This Row],[וסת השבוע פעיל?]]&lt;&gt;"",L1343+1,""),""))</f>
        <v/>
      </c>
      <c r="M1344" s="1" t="str">
        <f>IF(AND(טבלה1013[[#This Row],[וסת השבוע פעיל?]]&lt;&gt;"",טבלה1013[[#This Row],[CycleNumber]]&lt;B1345,B1345&lt;&gt;"",טבלה1013[[#This Row],[וסת השבוע פעיל?]]&lt;3),IF(K1345=0,IF(AND(טבלה1013[[#This Row],[וסת השבוע פעיל?]]&gt;0,I1345=1),0,1),0),"")</f>
        <v/>
      </c>
      <c r="N1344" s="1" t="str">
        <f t="shared" si="104"/>
        <v/>
      </c>
      <c r="O1344" s="1" t="str">
        <f>IF(AND(טבלה1013[[#This Row],[חיזוי - שבוע]]=1,J1345=1),1,"")</f>
        <v/>
      </c>
      <c r="P1344" s="1" t="str">
        <f>IF(AND(טבלה1013[[#This Row],[חיזוי טוב עם הפלגה?]]=1,טבלה1013[[#This Row],[וסת קבוע אחרון]]&lt;&gt;28,X1343=1),1,"")</f>
        <v/>
      </c>
      <c r="Q1344" s="1" t="str">
        <f>IF(AND(טבלה1013[[#This Row],[וסת השבוע פעיל?]]&lt;3,OR(טבלה1013[[#This Row],[CycleNumber]]&gt;B1345,B1345="")),1,"")</f>
        <v/>
      </c>
      <c r="R1344" s="1" t="str">
        <f>IF(טבלה1013[[#This Row],[האישה קבעה וסת שבוע?]]=1,IF(טבלה1013[[#This Row],[וסת השבוע פעיל?]]&lt;3,1,0),"")</f>
        <v/>
      </c>
      <c r="S13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4" s="1">
        <f t="shared" si="105"/>
        <v>0</v>
      </c>
      <c r="U1344" s="1">
        <f t="shared" si="106"/>
        <v>0</v>
      </c>
      <c r="V1344" s="1">
        <f t="shared" si="107"/>
        <v>0</v>
      </c>
      <c r="W1344" s="1" t="str">
        <f>IF(טבלה1013[[#This Row],[3 הפלגות זהות]]="","",IF(טבלה1013[[#This Row],[3 הפלגות זהות]]=1,טבלה1013[[#This Row],[LengthofCycle]],W1343))</f>
        <v/>
      </c>
      <c r="Y1344" s="1" t="str">
        <f>IF(OR(טבלה1013[[#This Row],[הווסת פעיל?]]=0,טבלה1013[[#This Row],[הווסת פעיל?]]=""),"",SUM(Y1343,טבלה1013[[#This Row],[הווסת פעיל?]]))</f>
        <v/>
      </c>
      <c r="Z1344" s="1" t="str">
        <f>IF(AND(טבלה1013[[#This Row],[כמה מחזורים עד עקירה]]&lt;&gt;"",Y1345=""),טבלה1013[[#This Row],[כמה מחזורים עד עקירה]],"")</f>
        <v/>
      </c>
      <c r="AA1344" s="1" t="str">
        <f>IF(AND(טבלה1013[[#This Row],[הווסת פעיל?]]=1,טבלה1013[[#This Row],[וסת קבוע אחרון]]&lt;&gt;W1343),טבלה1013[[#This Row],[וסת קבוע אחרון]],"")</f>
        <v/>
      </c>
      <c r="AB1344" s="1" t="str">
        <f>IF(AND(טבלה1013[[#This Row],[הווסת פעיל?]]=1,X1343=0,טבלה1013[[#This Row],[וסת קבוע אחרון]]=W1343),טבלה1013[[#This Row],[וסת קבוע אחרון]],"")</f>
        <v/>
      </c>
      <c r="AC1344" s="1" t="str">
        <f>IF(AND(טבלה1013[[#This Row],[הווסת פעיל?]]=1,X1343=0,טבלה1013[[#This Row],[וסת קבוע אחרון]]&lt;&gt;W1343),1,"")</f>
        <v/>
      </c>
      <c r="AD1344" s="1" t="str">
        <f>IF(AND(טבלה1013[[#This Row],[הווסת פעיל?]]&lt;&gt;"",B1345=1),טבלה1013[[#This Row],[CycleNumber]],"")</f>
        <v/>
      </c>
      <c r="AE1344" s="1" t="str">
        <f>IF(AND(טבלה1013[[#This Row],[הווסת פעיל?]]&lt;&gt;"",X1343=""),טבלה1013[[#This Row],[CycleNumber]],"")</f>
        <v/>
      </c>
      <c r="AF1344" s="1" t="str">
        <f>IF(B1345=1,"",IF(טבלה1013[[#This Row],[הווסת פעיל?]]=1,IF(טבלה1013[[#This Row],[וסת קבוע אחרון]]=F1345,1,0),""))</f>
        <v/>
      </c>
      <c r="AG1344" s="1" t="str">
        <f>IF(B1345=1,"",IF(טבלה1013[[#This Row],[הווסת פעיל?]]=1,IF(OR(טבלה1013[[#This Row],[וסת קבוע אחרון]]=F1345,F1345=טבלה1013[[#This Row],[LengthofCycle]]),1,0),""))</f>
        <v/>
      </c>
      <c r="AH1344" s="1" t="str">
        <f>IF(B1345=1,"",IF(טבלה1013[[#This Row],[הווסת פעיל?]]=1,IF(OR(טבלה1013[[#This Row],[וסת קבוע אחרון]]=F1345,F1345=טבלה1013[[#This Row],[LengthofCycle]],AND(טבלה1013[[#This Row],[LengthofCycle]]&lt;&gt;טבלה1013[[#This Row],[וסת קבוע אחרון]],OR(F1345=28,F1345=29))),1,0),""))</f>
        <v/>
      </c>
      <c r="AI1344" s="1" t="str">
        <f>IF(AND(טבלה1013[[#This Row],[הווסת פעיל?]]=1,B1345=1),1,"")</f>
        <v/>
      </c>
      <c r="AJ1344" s="4">
        <f>IF(AND(טבלה1013[[#This Row],[הווסת פעיל?]]&lt;&gt;1,B1345&lt;&gt;1,B1345&lt;&gt;""),IF(טבלה1013[[#This Row],[LengthofCycle]]=F1345,1,0),"")</f>
        <v>0</v>
      </c>
      <c r="AK1344" s="4">
        <f>IF(AND(טבלה1013[[#This Row],[הווסת פעיל?]]&lt;&gt;1,B1345&lt;&gt;1,B1345&lt;&gt;""),IF(OR(טבלה1013[[#This Row],[LengthofCycle]]=F1345,F1345=29),1,0),"")</f>
        <v>0</v>
      </c>
      <c r="AL1344" s="4">
        <f>IF(AND(טבלה1013[[#This Row],[הווסת פעיל?]]&lt;&gt;1,B1345&lt;&gt;1,B1345&lt;&gt;""),IF(OR(טבלה1013[[#This Row],[LengthofCycle]]=F1345,F1345=29,F1345=28),1,0),"")</f>
        <v>0</v>
      </c>
    </row>
    <row r="1345" spans="1:38" x14ac:dyDescent="0.25">
      <c r="A1345" s="1" t="s">
        <v>164</v>
      </c>
      <c r="B1345" s="1">
        <v>7</v>
      </c>
      <c r="C1345" s="1">
        <v>0</v>
      </c>
      <c r="D1345" s="1">
        <v>1</v>
      </c>
      <c r="E1345" s="1">
        <v>0</v>
      </c>
      <c r="F1345" s="1">
        <v>24</v>
      </c>
      <c r="G1345" s="1">
        <f>טבלה1013[[#This Row],[LengthofCycle]]+1</f>
        <v>25</v>
      </c>
      <c r="H1345" s="1" t="str">
        <f>IF(IFERROR(LOOKUP(טבלה1013[[#This Row],[ClientID]],קביעויות[השבוע]),FALSE)=טבלה1013[[#This Row],[ClientID]],1,"")</f>
        <v/>
      </c>
      <c r="I1345" s="1" t="str">
        <f>IF(AND(טבלה1013[[#This Row],[CycleNumber]]&gt;1,OR(B1346="",טבלה1013[[#This Row],[CycleNumber]]&gt;B1344)),IF(OR(AND(טבלה1013[[#This Row],[LengthofCycle]]=28,F1344=28),AND(טבלה1013[[#This Row],[LengthofCycle]]=35,F1344=35)),1,""),"")</f>
        <v/>
      </c>
      <c r="J1345" s="1" t="str">
        <f>IF(AND(טבלה1013[[#This Row],[וסת השבוע]]=1,I1344=1,טבלה1013[[#This Row],[CycleNumber]]&gt;B1344),1,"")</f>
        <v/>
      </c>
      <c r="K1345" s="1" t="str">
        <f>IF(טבלה1013[[#This Row],[CycleNumber]]=1,"",IF(טבלה1013[[#This Row],[וסת השבוע]]=1,0,IF(K1344="","",IF(K1344=0,IF(טבלה1013[[#This Row],[LengthofCycle]]=28,0,1),IF(K1344=1,IF(טבלה1013[[#This Row],[LengthofCycle]]+F1344=28*2,0,2),IF(K1344=2,IF(טבלה1013[[#This Row],[LengthofCycle]]+F1344+F1343=28*3,0,3),""))))))</f>
        <v/>
      </c>
      <c r="L1345" s="1" t="str">
        <f>IF(טבלה1013[[#This Row],[וסת השבוע]]=1,IF(טבלה1013[[#This Row],[וסת השבוע וההפלגה ביחד]]=1,L1344+1,0),IF(AND(טבלה1013[[#This Row],[CycleNumber]]&gt;B1344,טבלה1013[[#This Row],[CycleNumber]]&gt;1),IF(טבלה1013[[#This Row],[וסת השבוע פעיל?]]&lt;&gt;"",L1344+1,""),""))</f>
        <v/>
      </c>
      <c r="M1345" s="1" t="str">
        <f>IF(AND(טבלה1013[[#This Row],[וסת השבוע פעיל?]]&lt;&gt;"",טבלה1013[[#This Row],[CycleNumber]]&lt;B1346,B1346&lt;&gt;"",טבלה1013[[#This Row],[וסת השבוע פעיל?]]&lt;3),IF(K1346=0,IF(AND(טבלה1013[[#This Row],[וסת השבוע פעיל?]]&gt;0,I1346=1),0,1),0),"")</f>
        <v/>
      </c>
      <c r="N1345" s="1" t="str">
        <f t="shared" si="104"/>
        <v/>
      </c>
      <c r="O1345" s="1" t="str">
        <f>IF(AND(טבלה1013[[#This Row],[חיזוי - שבוע]]=1,J1346=1),1,"")</f>
        <v/>
      </c>
      <c r="P1345" s="1" t="str">
        <f>IF(AND(טבלה1013[[#This Row],[חיזוי טוב עם הפלגה?]]=1,טבלה1013[[#This Row],[וסת קבוע אחרון]]&lt;&gt;28,X1344=1),1,"")</f>
        <v/>
      </c>
      <c r="Q1345" s="1" t="str">
        <f>IF(AND(טבלה1013[[#This Row],[וסת השבוע פעיל?]]&lt;3,OR(טבלה1013[[#This Row],[CycleNumber]]&gt;B1346,B1346="")),1,"")</f>
        <v/>
      </c>
      <c r="R1345" s="1" t="str">
        <f>IF(טבלה1013[[#This Row],[האישה קבעה וסת שבוע?]]=1,IF(טבלה1013[[#This Row],[וסת השבוע פעיל?]]&lt;3,1,0),"")</f>
        <v/>
      </c>
      <c r="S13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5" s="1">
        <f t="shared" si="105"/>
        <v>0</v>
      </c>
      <c r="U1345" s="1">
        <f t="shared" si="106"/>
        <v>0</v>
      </c>
      <c r="V1345" s="1">
        <f t="shared" si="107"/>
        <v>0</v>
      </c>
      <c r="W1345" s="1" t="str">
        <f>IF(טבלה1013[[#This Row],[3 הפלגות זהות]]="","",IF(טבלה1013[[#This Row],[3 הפלגות זהות]]=1,טבלה1013[[#This Row],[LengthofCycle]],W1344))</f>
        <v/>
      </c>
      <c r="Y1345" s="1" t="str">
        <f>IF(OR(טבלה1013[[#This Row],[הווסת פעיל?]]=0,טבלה1013[[#This Row],[הווסת פעיל?]]=""),"",SUM(Y1344,טבלה1013[[#This Row],[הווסת פעיל?]]))</f>
        <v/>
      </c>
      <c r="Z1345" s="1" t="str">
        <f>IF(AND(טבלה1013[[#This Row],[כמה מחזורים עד עקירה]]&lt;&gt;"",Y1346=""),טבלה1013[[#This Row],[כמה מחזורים עד עקירה]],"")</f>
        <v/>
      </c>
      <c r="AA1345" s="1" t="str">
        <f>IF(AND(טבלה1013[[#This Row],[הווסת פעיל?]]=1,טבלה1013[[#This Row],[וסת קבוע אחרון]]&lt;&gt;W1344),טבלה1013[[#This Row],[וסת קבוע אחרון]],"")</f>
        <v/>
      </c>
      <c r="AB1345" s="1" t="str">
        <f>IF(AND(טבלה1013[[#This Row],[הווסת פעיל?]]=1,X1344=0,טבלה1013[[#This Row],[וסת קבוע אחרון]]=W1344),טבלה1013[[#This Row],[וסת קבוע אחרון]],"")</f>
        <v/>
      </c>
      <c r="AC1345" s="1" t="str">
        <f>IF(AND(טבלה1013[[#This Row],[הווסת פעיל?]]=1,X1344=0,טבלה1013[[#This Row],[וסת קבוע אחרון]]&lt;&gt;W1344),1,"")</f>
        <v/>
      </c>
      <c r="AD1345" s="1" t="str">
        <f>IF(AND(טבלה1013[[#This Row],[הווסת פעיל?]]&lt;&gt;"",B1346=1),טבלה1013[[#This Row],[CycleNumber]],"")</f>
        <v/>
      </c>
      <c r="AE1345" s="1" t="str">
        <f>IF(AND(טבלה1013[[#This Row],[הווסת פעיל?]]&lt;&gt;"",X1344=""),טבלה1013[[#This Row],[CycleNumber]],"")</f>
        <v/>
      </c>
      <c r="AF1345" s="1" t="str">
        <f>IF(B1346=1,"",IF(טבלה1013[[#This Row],[הווסת פעיל?]]=1,IF(טבלה1013[[#This Row],[וסת קבוע אחרון]]=F1346,1,0),""))</f>
        <v/>
      </c>
      <c r="AG1345" s="1" t="str">
        <f>IF(B1346=1,"",IF(טבלה1013[[#This Row],[הווסת פעיל?]]=1,IF(OR(טבלה1013[[#This Row],[וסת קבוע אחרון]]=F1346,F1346=טבלה1013[[#This Row],[LengthofCycle]]),1,0),""))</f>
        <v/>
      </c>
      <c r="AH1345" s="1" t="str">
        <f>IF(B1346=1,"",IF(טבלה1013[[#This Row],[הווסת פעיל?]]=1,IF(OR(טבלה1013[[#This Row],[וסת קבוע אחרון]]=F1346,F1346=טבלה1013[[#This Row],[LengthofCycle]],AND(טבלה1013[[#This Row],[LengthofCycle]]&lt;&gt;טבלה1013[[#This Row],[וסת קבוע אחרון]],OR(F1346=28,F1346=29))),1,0),""))</f>
        <v/>
      </c>
      <c r="AI1345" s="1" t="str">
        <f>IF(AND(טבלה1013[[#This Row],[הווסת פעיל?]]=1,B1346=1),1,"")</f>
        <v/>
      </c>
      <c r="AJ1345" s="4">
        <f>IF(AND(טבלה1013[[#This Row],[הווסת פעיל?]]&lt;&gt;1,B1346&lt;&gt;1,B1346&lt;&gt;""),IF(טבלה1013[[#This Row],[LengthofCycle]]=F1346,1,0),"")</f>
        <v>0</v>
      </c>
      <c r="AK1345" s="4">
        <f>IF(AND(טבלה1013[[#This Row],[הווסת פעיל?]]&lt;&gt;1,B1346&lt;&gt;1,B1346&lt;&gt;""),IF(OR(טבלה1013[[#This Row],[LengthofCycle]]=F1346,F1346=29),1,0),"")</f>
        <v>1</v>
      </c>
      <c r="AL1345" s="4">
        <f>IF(AND(טבלה1013[[#This Row],[הווסת פעיל?]]&lt;&gt;1,B1346&lt;&gt;1,B1346&lt;&gt;""),IF(OR(טבלה1013[[#This Row],[LengthofCycle]]=F1346,F1346=29,F1346=28),1,0),"")</f>
        <v>1</v>
      </c>
    </row>
    <row r="1346" spans="1:38" x14ac:dyDescent="0.25">
      <c r="A1346" s="1" t="s">
        <v>164</v>
      </c>
      <c r="B1346" s="1">
        <v>8</v>
      </c>
      <c r="C1346" s="1">
        <v>0</v>
      </c>
      <c r="D1346" s="1">
        <v>0</v>
      </c>
      <c r="E1346" s="1">
        <v>0</v>
      </c>
      <c r="F1346" s="1">
        <v>29</v>
      </c>
      <c r="G1346" s="1">
        <f>טבלה1013[[#This Row],[LengthofCycle]]+1</f>
        <v>30</v>
      </c>
      <c r="H1346" s="1" t="str">
        <f>IF(IFERROR(LOOKUP(טבלה1013[[#This Row],[ClientID]],קביעויות[השבוע]),FALSE)=טבלה1013[[#This Row],[ClientID]],1,"")</f>
        <v/>
      </c>
      <c r="I1346" s="1" t="str">
        <f>IF(AND(טבלה1013[[#This Row],[CycleNumber]]&gt;1,OR(B1347="",טבלה1013[[#This Row],[CycleNumber]]&gt;B1345)),IF(OR(AND(טבלה1013[[#This Row],[LengthofCycle]]=28,F1345=28),AND(טבלה1013[[#This Row],[LengthofCycle]]=35,F1345=35)),1,""),"")</f>
        <v/>
      </c>
      <c r="J1346" s="1" t="str">
        <f>IF(AND(טבלה1013[[#This Row],[וסת השבוע]]=1,I1345=1,טבלה1013[[#This Row],[CycleNumber]]&gt;B1345),1,"")</f>
        <v/>
      </c>
      <c r="K1346" s="1" t="str">
        <f>IF(טבלה1013[[#This Row],[CycleNumber]]=1,"",IF(טבלה1013[[#This Row],[וסת השבוע]]=1,0,IF(K1345="","",IF(K1345=0,IF(טבלה1013[[#This Row],[LengthofCycle]]=28,0,1),IF(K1345=1,IF(טבלה1013[[#This Row],[LengthofCycle]]+F1345=28*2,0,2),IF(K1345=2,IF(טבלה1013[[#This Row],[LengthofCycle]]+F1345+F1344=28*3,0,3),""))))))</f>
        <v/>
      </c>
      <c r="L1346" s="1" t="str">
        <f>IF(טבלה1013[[#This Row],[וסת השבוע]]=1,IF(טבלה1013[[#This Row],[וסת השבוע וההפלגה ביחד]]=1,L1345+1,0),IF(AND(טבלה1013[[#This Row],[CycleNumber]]&gt;B1345,טבלה1013[[#This Row],[CycleNumber]]&gt;1),IF(טבלה1013[[#This Row],[וסת השבוע פעיל?]]&lt;&gt;"",L1345+1,""),""))</f>
        <v/>
      </c>
      <c r="M1346" s="1" t="str">
        <f>IF(AND(טבלה1013[[#This Row],[וסת השבוע פעיל?]]&lt;&gt;"",טבלה1013[[#This Row],[CycleNumber]]&lt;B1347,B1347&lt;&gt;"",טבלה1013[[#This Row],[וסת השבוע פעיל?]]&lt;3),IF(K1347=0,IF(AND(טבלה1013[[#This Row],[וסת השבוע פעיל?]]&gt;0,I1347=1),0,1),0),"")</f>
        <v/>
      </c>
      <c r="N1346" s="1" t="str">
        <f t="shared" si="104"/>
        <v/>
      </c>
      <c r="O1346" s="1" t="str">
        <f>IF(AND(טבלה1013[[#This Row],[חיזוי - שבוע]]=1,J1347=1),1,"")</f>
        <v/>
      </c>
      <c r="P1346" s="1" t="str">
        <f>IF(AND(טבלה1013[[#This Row],[חיזוי טוב עם הפלגה?]]=1,טבלה1013[[#This Row],[וסת קבוע אחרון]]&lt;&gt;28,X1345=1),1,"")</f>
        <v/>
      </c>
      <c r="Q1346" s="1" t="str">
        <f>IF(AND(טבלה1013[[#This Row],[וסת השבוע פעיל?]]&lt;3,OR(טבלה1013[[#This Row],[CycleNumber]]&gt;B1347,B1347="")),1,"")</f>
        <v/>
      </c>
      <c r="R1346" s="1" t="str">
        <f>IF(טבלה1013[[#This Row],[האישה קבעה וסת שבוע?]]=1,IF(טבלה1013[[#This Row],[וסת השבוע פעיל?]]&lt;3,1,0),"")</f>
        <v/>
      </c>
      <c r="S13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6" s="1">
        <f t="shared" si="105"/>
        <v>0</v>
      </c>
      <c r="U1346" s="1">
        <f t="shared" si="106"/>
        <v>0</v>
      </c>
      <c r="V1346" s="1">
        <f t="shared" si="107"/>
        <v>0</v>
      </c>
      <c r="W1346" s="1" t="str">
        <f>IF(טבלה1013[[#This Row],[3 הפלגות זהות]]="","",IF(טבלה1013[[#This Row],[3 הפלגות זהות]]=1,טבלה1013[[#This Row],[LengthofCycle]],W1345))</f>
        <v/>
      </c>
      <c r="Y1346" s="1" t="str">
        <f>IF(OR(טבלה1013[[#This Row],[הווסת פעיל?]]=0,טבלה1013[[#This Row],[הווסת פעיל?]]=""),"",SUM(Y1345,טבלה1013[[#This Row],[הווסת פעיל?]]))</f>
        <v/>
      </c>
      <c r="Z1346" s="1" t="str">
        <f>IF(AND(טבלה1013[[#This Row],[כמה מחזורים עד עקירה]]&lt;&gt;"",Y1347=""),טבלה1013[[#This Row],[כמה מחזורים עד עקירה]],"")</f>
        <v/>
      </c>
      <c r="AA1346" s="1" t="str">
        <f>IF(AND(טבלה1013[[#This Row],[הווסת פעיל?]]=1,טבלה1013[[#This Row],[וסת קבוע אחרון]]&lt;&gt;W1345),טבלה1013[[#This Row],[וסת קבוע אחרון]],"")</f>
        <v/>
      </c>
      <c r="AB1346" s="1" t="str">
        <f>IF(AND(טבלה1013[[#This Row],[הווסת פעיל?]]=1,X1345=0,טבלה1013[[#This Row],[וסת קבוע אחרון]]=W1345),טבלה1013[[#This Row],[וסת קבוע אחרון]],"")</f>
        <v/>
      </c>
      <c r="AC1346" s="1" t="str">
        <f>IF(AND(טבלה1013[[#This Row],[הווסת פעיל?]]=1,X1345=0,טבלה1013[[#This Row],[וסת קבוע אחרון]]&lt;&gt;W1345),1,"")</f>
        <v/>
      </c>
      <c r="AD1346" s="1" t="str">
        <f>IF(AND(טבלה1013[[#This Row],[הווסת פעיל?]]&lt;&gt;"",B1347=1),טבלה1013[[#This Row],[CycleNumber]],"")</f>
        <v/>
      </c>
      <c r="AE1346" s="1" t="str">
        <f>IF(AND(טבלה1013[[#This Row],[הווסת פעיל?]]&lt;&gt;"",X1345=""),טבלה1013[[#This Row],[CycleNumber]],"")</f>
        <v/>
      </c>
      <c r="AF1346" s="1" t="str">
        <f>IF(B1347=1,"",IF(טבלה1013[[#This Row],[הווסת פעיל?]]=1,IF(טבלה1013[[#This Row],[וסת קבוע אחרון]]=F1347,1,0),""))</f>
        <v/>
      </c>
      <c r="AG1346" s="1" t="str">
        <f>IF(B1347=1,"",IF(טבלה1013[[#This Row],[הווסת פעיל?]]=1,IF(OR(טבלה1013[[#This Row],[וסת קבוע אחרון]]=F1347,F1347=טבלה1013[[#This Row],[LengthofCycle]]),1,0),""))</f>
        <v/>
      </c>
      <c r="AH1346" s="1" t="str">
        <f>IF(B1347=1,"",IF(טבלה1013[[#This Row],[הווסת פעיל?]]=1,IF(OR(טבלה1013[[#This Row],[וסת קבוע אחרון]]=F1347,F1347=טבלה1013[[#This Row],[LengthofCycle]],AND(טבלה1013[[#This Row],[LengthofCycle]]&lt;&gt;טבלה1013[[#This Row],[וסת קבוע אחרון]],OR(F1347=28,F1347=29))),1,0),""))</f>
        <v/>
      </c>
      <c r="AI1346" s="1" t="str">
        <f>IF(AND(טבלה1013[[#This Row],[הווסת פעיל?]]=1,B1347=1),1,"")</f>
        <v/>
      </c>
      <c r="AJ1346" s="4">
        <f>IF(AND(טבלה1013[[#This Row],[הווסת פעיל?]]&lt;&gt;1,B1347&lt;&gt;1,B1347&lt;&gt;""),IF(טבלה1013[[#This Row],[LengthofCycle]]=F1347,1,0),"")</f>
        <v>0</v>
      </c>
      <c r="AK1346" s="4">
        <f>IF(AND(טבלה1013[[#This Row],[הווסת פעיל?]]&lt;&gt;1,B1347&lt;&gt;1,B1347&lt;&gt;""),IF(OR(טבלה1013[[#This Row],[LengthofCycle]]=F1347,F1347=29),1,0),"")</f>
        <v>0</v>
      </c>
      <c r="AL1346" s="4">
        <f>IF(AND(טבלה1013[[#This Row],[הווסת פעיל?]]&lt;&gt;1,B1347&lt;&gt;1,B1347&lt;&gt;""),IF(OR(טבלה1013[[#This Row],[LengthofCycle]]=F1347,F1347=29,F1347=28),1,0),"")</f>
        <v>0</v>
      </c>
    </row>
    <row r="1347" spans="1:38" x14ac:dyDescent="0.25">
      <c r="A1347" s="1" t="s">
        <v>164</v>
      </c>
      <c r="B1347" s="1">
        <v>9</v>
      </c>
      <c r="C1347" s="1">
        <v>0</v>
      </c>
      <c r="D1347" s="1">
        <v>0</v>
      </c>
      <c r="E1347" s="1">
        <v>0</v>
      </c>
      <c r="F1347" s="1">
        <v>25</v>
      </c>
      <c r="G1347" s="1">
        <f>טבלה1013[[#This Row],[LengthofCycle]]+1</f>
        <v>26</v>
      </c>
      <c r="H1347" s="1" t="str">
        <f>IF(IFERROR(LOOKUP(טבלה1013[[#This Row],[ClientID]],קביעויות[השבוע]),FALSE)=טבלה1013[[#This Row],[ClientID]],1,"")</f>
        <v/>
      </c>
      <c r="I1347" s="1" t="str">
        <f>IF(AND(טבלה1013[[#This Row],[CycleNumber]]&gt;1,OR(B1348="",טבלה1013[[#This Row],[CycleNumber]]&gt;B1346)),IF(OR(AND(טבלה1013[[#This Row],[LengthofCycle]]=28,F1346=28),AND(טבלה1013[[#This Row],[LengthofCycle]]=35,F1346=35)),1,""),"")</f>
        <v/>
      </c>
      <c r="J1347" s="1" t="str">
        <f>IF(AND(טבלה1013[[#This Row],[וסת השבוע]]=1,I1346=1,טבלה1013[[#This Row],[CycleNumber]]&gt;B1346),1,"")</f>
        <v/>
      </c>
      <c r="K1347" s="1" t="str">
        <f>IF(טבלה1013[[#This Row],[CycleNumber]]=1,"",IF(טבלה1013[[#This Row],[וסת השבוע]]=1,0,IF(K1346="","",IF(K1346=0,IF(טבלה1013[[#This Row],[LengthofCycle]]=28,0,1),IF(K1346=1,IF(טבלה1013[[#This Row],[LengthofCycle]]+F1346=28*2,0,2),IF(K1346=2,IF(טבלה1013[[#This Row],[LengthofCycle]]+F1346+F1345=28*3,0,3),""))))))</f>
        <v/>
      </c>
      <c r="L1347" s="1" t="str">
        <f>IF(טבלה1013[[#This Row],[וסת השבוע]]=1,IF(טבלה1013[[#This Row],[וסת השבוע וההפלגה ביחד]]=1,L1346+1,0),IF(AND(טבלה1013[[#This Row],[CycleNumber]]&gt;B1346,טבלה1013[[#This Row],[CycleNumber]]&gt;1),IF(טבלה1013[[#This Row],[וסת השבוע פעיל?]]&lt;&gt;"",L1346+1,""),""))</f>
        <v/>
      </c>
      <c r="M1347" s="1" t="str">
        <f>IF(AND(טבלה1013[[#This Row],[וסת השבוע פעיל?]]&lt;&gt;"",טבלה1013[[#This Row],[CycleNumber]]&lt;B1348,B1348&lt;&gt;"",טבלה1013[[#This Row],[וסת השבוע פעיל?]]&lt;3),IF(K1348=0,IF(AND(טבלה1013[[#This Row],[וסת השבוע פעיל?]]&gt;0,I1348=1),0,1),0),"")</f>
        <v/>
      </c>
      <c r="N1347" s="1" t="str">
        <f t="shared" si="104"/>
        <v/>
      </c>
      <c r="O1347" s="1" t="str">
        <f>IF(AND(טבלה1013[[#This Row],[חיזוי - שבוע]]=1,J1348=1),1,"")</f>
        <v/>
      </c>
      <c r="P1347" s="1" t="str">
        <f>IF(AND(טבלה1013[[#This Row],[חיזוי טוב עם הפלגה?]]=1,טבלה1013[[#This Row],[וסת קבוע אחרון]]&lt;&gt;28,X1346=1),1,"")</f>
        <v/>
      </c>
      <c r="Q1347" s="1" t="str">
        <f>IF(AND(טבלה1013[[#This Row],[וסת השבוע פעיל?]]&lt;3,OR(טבלה1013[[#This Row],[CycleNumber]]&gt;B1348,B1348="")),1,"")</f>
        <v/>
      </c>
      <c r="R1347" s="1" t="str">
        <f>IF(טבלה1013[[#This Row],[האישה קבעה וסת שבוע?]]=1,IF(טבלה1013[[#This Row],[וסת השבוע פעיל?]]&lt;3,1,0),"")</f>
        <v/>
      </c>
      <c r="S13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7" s="1">
        <f t="shared" si="105"/>
        <v>0</v>
      </c>
      <c r="U1347" s="1">
        <f t="shared" si="106"/>
        <v>0</v>
      </c>
      <c r="V1347" s="1">
        <f t="shared" si="107"/>
        <v>0</v>
      </c>
      <c r="W1347" s="1" t="str">
        <f>IF(טבלה1013[[#This Row],[3 הפלגות זהות]]="","",IF(טבלה1013[[#This Row],[3 הפלגות זהות]]=1,טבלה1013[[#This Row],[LengthofCycle]],W1346))</f>
        <v/>
      </c>
      <c r="Y1347" s="1" t="str">
        <f>IF(OR(טבלה1013[[#This Row],[הווסת פעיל?]]=0,טבלה1013[[#This Row],[הווסת פעיל?]]=""),"",SUM(Y1346,טבלה1013[[#This Row],[הווסת פעיל?]]))</f>
        <v/>
      </c>
      <c r="Z1347" s="1" t="str">
        <f>IF(AND(טבלה1013[[#This Row],[כמה מחזורים עד עקירה]]&lt;&gt;"",Y1348=""),טבלה1013[[#This Row],[כמה מחזורים עד עקירה]],"")</f>
        <v/>
      </c>
      <c r="AA1347" s="1" t="str">
        <f>IF(AND(טבלה1013[[#This Row],[הווסת פעיל?]]=1,טבלה1013[[#This Row],[וסת קבוע אחרון]]&lt;&gt;W1346),טבלה1013[[#This Row],[וסת קבוע אחרון]],"")</f>
        <v/>
      </c>
      <c r="AB1347" s="1" t="str">
        <f>IF(AND(טבלה1013[[#This Row],[הווסת פעיל?]]=1,X1346=0,טבלה1013[[#This Row],[וסת קבוע אחרון]]=W1346),טבלה1013[[#This Row],[וסת קבוע אחרון]],"")</f>
        <v/>
      </c>
      <c r="AC1347" s="1" t="str">
        <f>IF(AND(טבלה1013[[#This Row],[הווסת פעיל?]]=1,X1346=0,טבלה1013[[#This Row],[וסת קבוע אחרון]]&lt;&gt;W1346),1,"")</f>
        <v/>
      </c>
      <c r="AD1347" s="1" t="str">
        <f>IF(AND(טבלה1013[[#This Row],[הווסת פעיל?]]&lt;&gt;"",B1348=1),טבלה1013[[#This Row],[CycleNumber]],"")</f>
        <v/>
      </c>
      <c r="AE1347" s="1" t="str">
        <f>IF(AND(טבלה1013[[#This Row],[הווסת פעיל?]]&lt;&gt;"",X1346=""),טבלה1013[[#This Row],[CycleNumber]],"")</f>
        <v/>
      </c>
      <c r="AF1347" s="1" t="str">
        <f>IF(B1348=1,"",IF(טבלה1013[[#This Row],[הווסת פעיל?]]=1,IF(טבלה1013[[#This Row],[וסת קבוע אחרון]]=F1348,1,0),""))</f>
        <v/>
      </c>
      <c r="AG1347" s="1" t="str">
        <f>IF(B1348=1,"",IF(טבלה1013[[#This Row],[הווסת פעיל?]]=1,IF(OR(טבלה1013[[#This Row],[וסת קבוע אחרון]]=F1348,F1348=טבלה1013[[#This Row],[LengthofCycle]]),1,0),""))</f>
        <v/>
      </c>
      <c r="AH1347" s="1" t="str">
        <f>IF(B1348=1,"",IF(טבלה1013[[#This Row],[הווסת פעיל?]]=1,IF(OR(טבלה1013[[#This Row],[וסת קבוע אחרון]]=F1348,F1348=טבלה1013[[#This Row],[LengthofCycle]],AND(טבלה1013[[#This Row],[LengthofCycle]]&lt;&gt;טבלה1013[[#This Row],[וסת קבוע אחרון]],OR(F1348=28,F1348=29))),1,0),""))</f>
        <v/>
      </c>
      <c r="AI1347" s="1" t="str">
        <f>IF(AND(טבלה1013[[#This Row],[הווסת פעיל?]]=1,B1348=1),1,"")</f>
        <v/>
      </c>
      <c r="AJ1347" s="4">
        <f>IF(AND(טבלה1013[[#This Row],[הווסת פעיל?]]&lt;&gt;1,B1348&lt;&gt;1,B1348&lt;&gt;""),IF(טבלה1013[[#This Row],[LengthofCycle]]=F1348,1,0),"")</f>
        <v>0</v>
      </c>
      <c r="AK1347" s="4">
        <f>IF(AND(טבלה1013[[#This Row],[הווסת פעיל?]]&lt;&gt;1,B1348&lt;&gt;1,B1348&lt;&gt;""),IF(OR(טבלה1013[[#This Row],[LengthofCycle]]=F1348,F1348=29),1,0),"")</f>
        <v>0</v>
      </c>
      <c r="AL1347" s="4">
        <f>IF(AND(טבלה1013[[#This Row],[הווסת פעיל?]]&lt;&gt;1,B1348&lt;&gt;1,B1348&lt;&gt;""),IF(OR(טבלה1013[[#This Row],[LengthofCycle]]=F1348,F1348=29,F1348=28),1,0),"")</f>
        <v>0</v>
      </c>
    </row>
    <row r="1348" spans="1:38" x14ac:dyDescent="0.25">
      <c r="A1348" s="1" t="s">
        <v>164</v>
      </c>
      <c r="B1348" s="1">
        <v>10</v>
      </c>
      <c r="C1348" s="1">
        <v>0</v>
      </c>
      <c r="D1348" s="1">
        <v>0</v>
      </c>
      <c r="E1348" s="1">
        <v>0</v>
      </c>
      <c r="F1348" s="1">
        <v>24</v>
      </c>
      <c r="G1348" s="1">
        <f>טבלה1013[[#This Row],[LengthofCycle]]+1</f>
        <v>25</v>
      </c>
      <c r="H1348" s="1" t="str">
        <f>IF(IFERROR(LOOKUP(טבלה1013[[#This Row],[ClientID]],קביעויות[השבוע]),FALSE)=טבלה1013[[#This Row],[ClientID]],1,"")</f>
        <v/>
      </c>
      <c r="I1348" s="1" t="str">
        <f>IF(AND(טבלה1013[[#This Row],[CycleNumber]]&gt;1,OR(B1349="",טבלה1013[[#This Row],[CycleNumber]]&gt;B1347)),IF(OR(AND(טבלה1013[[#This Row],[LengthofCycle]]=28,F1347=28),AND(טבלה1013[[#This Row],[LengthofCycle]]=35,F1347=35)),1,""),"")</f>
        <v/>
      </c>
      <c r="J1348" s="1" t="str">
        <f>IF(AND(טבלה1013[[#This Row],[וסת השבוע]]=1,I1347=1,טבלה1013[[#This Row],[CycleNumber]]&gt;B1347),1,"")</f>
        <v/>
      </c>
      <c r="K1348" s="1" t="str">
        <f>IF(טבלה1013[[#This Row],[CycleNumber]]=1,"",IF(טבלה1013[[#This Row],[וסת השבוע]]=1,0,IF(K1347="","",IF(K1347=0,IF(טבלה1013[[#This Row],[LengthofCycle]]=28,0,1),IF(K1347=1,IF(טבלה1013[[#This Row],[LengthofCycle]]+F1347=28*2,0,2),IF(K1347=2,IF(טבלה1013[[#This Row],[LengthofCycle]]+F1347+F1346=28*3,0,3),""))))))</f>
        <v/>
      </c>
      <c r="L1348" s="1" t="str">
        <f>IF(טבלה1013[[#This Row],[וסת השבוע]]=1,IF(טבלה1013[[#This Row],[וסת השבוע וההפלגה ביחד]]=1,L1347+1,0),IF(AND(טבלה1013[[#This Row],[CycleNumber]]&gt;B1347,טבלה1013[[#This Row],[CycleNumber]]&gt;1),IF(טבלה1013[[#This Row],[וסת השבוע פעיל?]]&lt;&gt;"",L1347+1,""),""))</f>
        <v/>
      </c>
      <c r="M1348" s="1" t="str">
        <f>IF(AND(טבלה1013[[#This Row],[וסת השבוע פעיל?]]&lt;&gt;"",טבלה1013[[#This Row],[CycleNumber]]&lt;B1349,B1349&lt;&gt;"",טבלה1013[[#This Row],[וסת השבוע פעיל?]]&lt;3),IF(K1349=0,IF(AND(טבלה1013[[#This Row],[וסת השבוע פעיל?]]&gt;0,I1349=1),0,1),0),"")</f>
        <v/>
      </c>
      <c r="N1348" s="1" t="str">
        <f t="shared" si="104"/>
        <v/>
      </c>
      <c r="O1348" s="1" t="str">
        <f>IF(AND(טבלה1013[[#This Row],[חיזוי - שבוע]]=1,J1349=1),1,"")</f>
        <v/>
      </c>
      <c r="P1348" s="1" t="str">
        <f>IF(AND(טבלה1013[[#This Row],[חיזוי טוב עם הפלגה?]]=1,טבלה1013[[#This Row],[וסת קבוע אחרון]]&lt;&gt;28,X1347=1),1,"")</f>
        <v/>
      </c>
      <c r="Q1348" s="1" t="str">
        <f>IF(AND(טבלה1013[[#This Row],[וסת השבוע פעיל?]]&lt;3,OR(טבלה1013[[#This Row],[CycleNumber]]&gt;B1349,B1349="")),1,"")</f>
        <v/>
      </c>
      <c r="R1348" s="1" t="str">
        <f>IF(טבלה1013[[#This Row],[האישה קבעה וסת שבוע?]]=1,IF(טבלה1013[[#This Row],[וסת השבוע פעיל?]]&lt;3,1,0),"")</f>
        <v/>
      </c>
      <c r="S13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8" s="1">
        <f t="shared" si="105"/>
        <v>0</v>
      </c>
      <c r="U1348" s="1">
        <f t="shared" si="106"/>
        <v>0</v>
      </c>
      <c r="V1348" s="1">
        <f t="shared" si="107"/>
        <v>0</v>
      </c>
      <c r="W1348" s="1" t="str">
        <f>IF(טבלה1013[[#This Row],[3 הפלגות זהות]]="","",IF(טבלה1013[[#This Row],[3 הפלגות זהות]]=1,טבלה1013[[#This Row],[LengthofCycle]],W1347))</f>
        <v/>
      </c>
      <c r="Y1348" s="1" t="str">
        <f>IF(OR(טבלה1013[[#This Row],[הווסת פעיל?]]=0,טבלה1013[[#This Row],[הווסת פעיל?]]=""),"",SUM(Y1347,טבלה1013[[#This Row],[הווסת פעיל?]]))</f>
        <v/>
      </c>
      <c r="Z1348" s="1" t="str">
        <f>IF(AND(טבלה1013[[#This Row],[כמה מחזורים עד עקירה]]&lt;&gt;"",Y1349=""),טבלה1013[[#This Row],[כמה מחזורים עד עקירה]],"")</f>
        <v/>
      </c>
      <c r="AA1348" s="1" t="str">
        <f>IF(AND(טבלה1013[[#This Row],[הווסת פעיל?]]=1,טבלה1013[[#This Row],[וסת קבוע אחרון]]&lt;&gt;W1347),טבלה1013[[#This Row],[וסת קבוע אחרון]],"")</f>
        <v/>
      </c>
      <c r="AB1348" s="1" t="str">
        <f>IF(AND(טבלה1013[[#This Row],[הווסת פעיל?]]=1,X1347=0,טבלה1013[[#This Row],[וסת קבוע אחרון]]=W1347),טבלה1013[[#This Row],[וסת קבוע אחרון]],"")</f>
        <v/>
      </c>
      <c r="AC1348" s="1" t="str">
        <f>IF(AND(טבלה1013[[#This Row],[הווסת פעיל?]]=1,X1347=0,טבלה1013[[#This Row],[וסת קבוע אחרון]]&lt;&gt;W1347),1,"")</f>
        <v/>
      </c>
      <c r="AD1348" s="1" t="str">
        <f>IF(AND(טבלה1013[[#This Row],[הווסת פעיל?]]&lt;&gt;"",B1349=1),טבלה1013[[#This Row],[CycleNumber]],"")</f>
        <v/>
      </c>
      <c r="AE1348" s="1" t="str">
        <f>IF(AND(טבלה1013[[#This Row],[הווסת פעיל?]]&lt;&gt;"",X1347=""),טבלה1013[[#This Row],[CycleNumber]],"")</f>
        <v/>
      </c>
      <c r="AF1348" s="1" t="str">
        <f>IF(B1349=1,"",IF(טבלה1013[[#This Row],[הווסת פעיל?]]=1,IF(טבלה1013[[#This Row],[וסת קבוע אחרון]]=F1349,1,0),""))</f>
        <v/>
      </c>
      <c r="AG1348" s="1" t="str">
        <f>IF(B1349=1,"",IF(טבלה1013[[#This Row],[הווסת פעיל?]]=1,IF(OR(טבלה1013[[#This Row],[וסת קבוע אחרון]]=F1349,F1349=טבלה1013[[#This Row],[LengthofCycle]]),1,0),""))</f>
        <v/>
      </c>
      <c r="AH1348" s="1" t="str">
        <f>IF(B1349=1,"",IF(טבלה1013[[#This Row],[הווסת פעיל?]]=1,IF(OR(טבלה1013[[#This Row],[וסת קבוע אחרון]]=F1349,F1349=טבלה1013[[#This Row],[LengthofCycle]],AND(טבלה1013[[#This Row],[LengthofCycle]]&lt;&gt;טבלה1013[[#This Row],[וסת קבוע אחרון]],OR(F1349=28,F1349=29))),1,0),""))</f>
        <v/>
      </c>
      <c r="AI1348" s="1" t="str">
        <f>IF(AND(טבלה1013[[#This Row],[הווסת פעיל?]]=1,B1349=1),1,"")</f>
        <v/>
      </c>
      <c r="AJ1348" s="4">
        <f>IF(AND(טבלה1013[[#This Row],[הווסת פעיל?]]&lt;&gt;1,B1349&lt;&gt;1,B1349&lt;&gt;""),IF(טבלה1013[[#This Row],[LengthofCycle]]=F1349,1,0),"")</f>
        <v>0</v>
      </c>
      <c r="AK1348" s="4">
        <f>IF(AND(טבלה1013[[#This Row],[הווסת פעיל?]]&lt;&gt;1,B1349&lt;&gt;1,B1349&lt;&gt;""),IF(OR(טבלה1013[[#This Row],[LengthofCycle]]=F1349,F1349=29),1,0),"")</f>
        <v>0</v>
      </c>
      <c r="AL1348" s="4">
        <f>IF(AND(טבלה1013[[#This Row],[הווסת פעיל?]]&lt;&gt;1,B1349&lt;&gt;1,B1349&lt;&gt;""),IF(OR(טבלה1013[[#This Row],[LengthofCycle]]=F1349,F1349=29,F1349=28),1,0),"")</f>
        <v>0</v>
      </c>
    </row>
    <row r="1349" spans="1:38" x14ac:dyDescent="0.25">
      <c r="A1349" s="1" t="s">
        <v>164</v>
      </c>
      <c r="B1349" s="1">
        <v>11</v>
      </c>
      <c r="C1349" s="1">
        <v>0</v>
      </c>
      <c r="D1349" s="1">
        <v>1</v>
      </c>
      <c r="E1349" s="1">
        <v>0</v>
      </c>
      <c r="F1349" s="1">
        <v>26</v>
      </c>
      <c r="G1349" s="1">
        <f>טבלה1013[[#This Row],[LengthofCycle]]+1</f>
        <v>27</v>
      </c>
      <c r="H1349" s="1" t="str">
        <f>IF(IFERROR(LOOKUP(טבלה1013[[#This Row],[ClientID]],קביעויות[השבוע]),FALSE)=טבלה1013[[#This Row],[ClientID]],1,"")</f>
        <v/>
      </c>
      <c r="I1349" s="1" t="str">
        <f>IF(AND(טבלה1013[[#This Row],[CycleNumber]]&gt;1,OR(B1350="",טבלה1013[[#This Row],[CycleNumber]]&gt;B1348)),IF(OR(AND(טבלה1013[[#This Row],[LengthofCycle]]=28,F1348=28),AND(טבלה1013[[#This Row],[LengthofCycle]]=35,F1348=35)),1,""),"")</f>
        <v/>
      </c>
      <c r="J1349" s="1" t="str">
        <f>IF(AND(טבלה1013[[#This Row],[וסת השבוע]]=1,I1348=1,טבלה1013[[#This Row],[CycleNumber]]&gt;B1348),1,"")</f>
        <v/>
      </c>
      <c r="K1349" s="1" t="str">
        <f>IF(טבלה1013[[#This Row],[CycleNumber]]=1,"",IF(טבלה1013[[#This Row],[וסת השבוע]]=1,0,IF(K1348="","",IF(K1348=0,IF(טבלה1013[[#This Row],[LengthofCycle]]=28,0,1),IF(K1348=1,IF(טבלה1013[[#This Row],[LengthofCycle]]+F1348=28*2,0,2),IF(K1348=2,IF(טבלה1013[[#This Row],[LengthofCycle]]+F1348+F1347=28*3,0,3),""))))))</f>
        <v/>
      </c>
      <c r="L1349" s="1" t="str">
        <f>IF(טבלה1013[[#This Row],[וסת השבוע]]=1,IF(טבלה1013[[#This Row],[וסת השבוע וההפלגה ביחד]]=1,L1348+1,0),IF(AND(טבלה1013[[#This Row],[CycleNumber]]&gt;B1348,טבלה1013[[#This Row],[CycleNumber]]&gt;1),IF(טבלה1013[[#This Row],[וסת השבוע פעיל?]]&lt;&gt;"",L1348+1,""),""))</f>
        <v/>
      </c>
      <c r="M1349" s="1" t="str">
        <f>IF(AND(טבלה1013[[#This Row],[וסת השבוע פעיל?]]&lt;&gt;"",טבלה1013[[#This Row],[CycleNumber]]&lt;B1350,B1350&lt;&gt;"",טבלה1013[[#This Row],[וסת השבוע פעיל?]]&lt;3),IF(K1350=0,IF(AND(טבלה1013[[#This Row],[וסת השבוע פעיל?]]&gt;0,I1350=1),0,1),0),"")</f>
        <v/>
      </c>
      <c r="N1349" s="1" t="str">
        <f t="shared" si="104"/>
        <v/>
      </c>
      <c r="O1349" s="1" t="str">
        <f>IF(AND(טבלה1013[[#This Row],[חיזוי - שבוע]]=1,J1350=1),1,"")</f>
        <v/>
      </c>
      <c r="P1349" s="1" t="str">
        <f>IF(AND(טבלה1013[[#This Row],[חיזוי טוב עם הפלגה?]]=1,טבלה1013[[#This Row],[וסת קבוע אחרון]]&lt;&gt;28,X1348=1),1,"")</f>
        <v/>
      </c>
      <c r="Q1349" s="1" t="str">
        <f>IF(AND(טבלה1013[[#This Row],[וסת השבוע פעיל?]]&lt;3,OR(טבלה1013[[#This Row],[CycleNumber]]&gt;B1350,B1350="")),1,"")</f>
        <v/>
      </c>
      <c r="R1349" s="1" t="str">
        <f>IF(טבלה1013[[#This Row],[האישה קבעה וסת שבוע?]]=1,IF(טבלה1013[[#This Row],[וסת השבוע פעיל?]]&lt;3,1,0),"")</f>
        <v/>
      </c>
      <c r="S13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49" s="1">
        <f t="shared" si="105"/>
        <v>0</v>
      </c>
      <c r="U1349" s="1">
        <f t="shared" si="106"/>
        <v>0</v>
      </c>
      <c r="V1349" s="1">
        <f t="shared" si="107"/>
        <v>0</v>
      </c>
      <c r="W1349" s="1" t="str">
        <f>IF(טבלה1013[[#This Row],[3 הפלגות זהות]]="","",IF(טבלה1013[[#This Row],[3 הפלגות זהות]]=1,טבלה1013[[#This Row],[LengthofCycle]],W1348))</f>
        <v/>
      </c>
      <c r="Y1349" s="1" t="str">
        <f>IF(OR(טבלה1013[[#This Row],[הווסת פעיל?]]=0,טבלה1013[[#This Row],[הווסת פעיל?]]=""),"",SUM(Y1348,טבלה1013[[#This Row],[הווסת פעיל?]]))</f>
        <v/>
      </c>
      <c r="Z1349" s="1" t="str">
        <f>IF(AND(טבלה1013[[#This Row],[כמה מחזורים עד עקירה]]&lt;&gt;"",Y1350=""),טבלה1013[[#This Row],[כמה מחזורים עד עקירה]],"")</f>
        <v/>
      </c>
      <c r="AA1349" s="1" t="str">
        <f>IF(AND(טבלה1013[[#This Row],[הווסת פעיל?]]=1,טבלה1013[[#This Row],[וסת קבוע אחרון]]&lt;&gt;W1348),טבלה1013[[#This Row],[וסת קבוע אחרון]],"")</f>
        <v/>
      </c>
      <c r="AB1349" s="1" t="str">
        <f>IF(AND(טבלה1013[[#This Row],[הווסת פעיל?]]=1,X1348=0,טבלה1013[[#This Row],[וסת קבוע אחרון]]=W1348),טבלה1013[[#This Row],[וסת קבוע אחרון]],"")</f>
        <v/>
      </c>
      <c r="AC1349" s="1" t="str">
        <f>IF(AND(טבלה1013[[#This Row],[הווסת פעיל?]]=1,X1348=0,טבלה1013[[#This Row],[וסת קבוע אחרון]]&lt;&gt;W1348),1,"")</f>
        <v/>
      </c>
      <c r="AD1349" s="1" t="str">
        <f>IF(AND(טבלה1013[[#This Row],[הווסת פעיל?]]&lt;&gt;"",B1350=1),טבלה1013[[#This Row],[CycleNumber]],"")</f>
        <v/>
      </c>
      <c r="AE1349" s="1" t="str">
        <f>IF(AND(טבלה1013[[#This Row],[הווסת פעיל?]]&lt;&gt;"",X1348=""),טבלה1013[[#This Row],[CycleNumber]],"")</f>
        <v/>
      </c>
      <c r="AF1349" s="1" t="str">
        <f>IF(B1350=1,"",IF(טבלה1013[[#This Row],[הווסת פעיל?]]=1,IF(טבלה1013[[#This Row],[וסת קבוע אחרון]]=F1350,1,0),""))</f>
        <v/>
      </c>
      <c r="AG1349" s="1" t="str">
        <f>IF(B1350=1,"",IF(טבלה1013[[#This Row],[הווסת פעיל?]]=1,IF(OR(טבלה1013[[#This Row],[וסת קבוע אחרון]]=F1350,F1350=טבלה1013[[#This Row],[LengthofCycle]]),1,0),""))</f>
        <v/>
      </c>
      <c r="AH1349" s="1" t="str">
        <f>IF(B1350=1,"",IF(טבלה1013[[#This Row],[הווסת פעיל?]]=1,IF(OR(טבלה1013[[#This Row],[וסת קבוע אחרון]]=F1350,F1350=טבלה1013[[#This Row],[LengthofCycle]],AND(טבלה1013[[#This Row],[LengthofCycle]]&lt;&gt;טבלה1013[[#This Row],[וסת קבוע אחרון]],OR(F1350=28,F1350=29))),1,0),""))</f>
        <v/>
      </c>
      <c r="AI1349" s="1" t="str">
        <f>IF(AND(טבלה1013[[#This Row],[הווסת פעיל?]]=1,B1350=1),1,"")</f>
        <v/>
      </c>
      <c r="AJ1349" s="4">
        <f>IF(AND(טבלה1013[[#This Row],[הווסת פעיל?]]&lt;&gt;1,B1350&lt;&gt;1,B1350&lt;&gt;""),IF(טבלה1013[[#This Row],[LengthofCycle]]=F1350,1,0),"")</f>
        <v>0</v>
      </c>
      <c r="AK1349" s="4">
        <f>IF(AND(טבלה1013[[#This Row],[הווסת פעיל?]]&lt;&gt;1,B1350&lt;&gt;1,B1350&lt;&gt;""),IF(OR(טבלה1013[[#This Row],[LengthofCycle]]=F1350,F1350=29),1,0),"")</f>
        <v>0</v>
      </c>
      <c r="AL1349" s="4">
        <f>IF(AND(טבלה1013[[#This Row],[הווסת פעיל?]]&lt;&gt;1,B1350&lt;&gt;1,B1350&lt;&gt;""),IF(OR(טבלה1013[[#This Row],[LengthofCycle]]=F1350,F1350=29,F1350=28),1,0),"")</f>
        <v>0</v>
      </c>
    </row>
    <row r="1350" spans="1:38" x14ac:dyDescent="0.25">
      <c r="A1350" s="1" t="s">
        <v>164</v>
      </c>
      <c r="B1350" s="1">
        <v>12</v>
      </c>
      <c r="C1350" s="1">
        <v>0</v>
      </c>
      <c r="D1350" s="1">
        <v>0</v>
      </c>
      <c r="E1350" s="1">
        <v>0</v>
      </c>
      <c r="F1350" s="1">
        <v>33</v>
      </c>
      <c r="G1350" s="1">
        <f>טבלה1013[[#This Row],[LengthofCycle]]+1</f>
        <v>34</v>
      </c>
      <c r="H1350" s="1" t="str">
        <f>IF(IFERROR(LOOKUP(טבלה1013[[#This Row],[ClientID]],קביעויות[השבוע]),FALSE)=טבלה1013[[#This Row],[ClientID]],1,"")</f>
        <v/>
      </c>
      <c r="I1350" s="1" t="str">
        <f>IF(AND(טבלה1013[[#This Row],[CycleNumber]]&gt;1,OR(B1351="",טבלה1013[[#This Row],[CycleNumber]]&gt;B1349)),IF(OR(AND(טבלה1013[[#This Row],[LengthofCycle]]=28,F1349=28),AND(טבלה1013[[#This Row],[LengthofCycle]]=35,F1349=35)),1,""),"")</f>
        <v/>
      </c>
      <c r="J1350" s="1" t="str">
        <f>IF(AND(טבלה1013[[#This Row],[וסת השבוע]]=1,I1349=1,טבלה1013[[#This Row],[CycleNumber]]&gt;B1349),1,"")</f>
        <v/>
      </c>
      <c r="K1350" s="1" t="str">
        <f>IF(טבלה1013[[#This Row],[CycleNumber]]=1,"",IF(טבלה1013[[#This Row],[וסת השבוע]]=1,0,IF(K1349="","",IF(K1349=0,IF(טבלה1013[[#This Row],[LengthofCycle]]=28,0,1),IF(K1349=1,IF(טבלה1013[[#This Row],[LengthofCycle]]+F1349=28*2,0,2),IF(K1349=2,IF(טבלה1013[[#This Row],[LengthofCycle]]+F1349+F1348=28*3,0,3),""))))))</f>
        <v/>
      </c>
      <c r="L1350" s="1" t="str">
        <f>IF(טבלה1013[[#This Row],[וסת השבוע]]=1,IF(טבלה1013[[#This Row],[וסת השבוע וההפלגה ביחד]]=1,L1349+1,0),IF(AND(טבלה1013[[#This Row],[CycleNumber]]&gt;B1349,טבלה1013[[#This Row],[CycleNumber]]&gt;1),IF(טבלה1013[[#This Row],[וסת השבוע פעיל?]]&lt;&gt;"",L1349+1,""),""))</f>
        <v/>
      </c>
      <c r="M1350" s="1" t="str">
        <f>IF(AND(טבלה1013[[#This Row],[וסת השבוע פעיל?]]&lt;&gt;"",טבלה1013[[#This Row],[CycleNumber]]&lt;B1351,B1351&lt;&gt;"",טבלה1013[[#This Row],[וסת השבוע פעיל?]]&lt;3),IF(K1351=0,IF(AND(טבלה1013[[#This Row],[וסת השבוע פעיל?]]&gt;0,I1351=1),0,1),0),"")</f>
        <v/>
      </c>
      <c r="N1350" s="1" t="str">
        <f t="shared" si="104"/>
        <v/>
      </c>
      <c r="O1350" s="1" t="str">
        <f>IF(AND(טבלה1013[[#This Row],[חיזוי - שבוע]]=1,J1351=1),1,"")</f>
        <v/>
      </c>
      <c r="P1350" s="1" t="str">
        <f>IF(AND(טבלה1013[[#This Row],[חיזוי טוב עם הפלגה?]]=1,טבלה1013[[#This Row],[וסת קבוע אחרון]]&lt;&gt;28,X1349=1),1,"")</f>
        <v/>
      </c>
      <c r="Q1350" s="1" t="str">
        <f>IF(AND(טבלה1013[[#This Row],[וסת השבוע פעיל?]]&lt;3,OR(טבלה1013[[#This Row],[CycleNumber]]&gt;B1351,B1351="")),1,"")</f>
        <v/>
      </c>
      <c r="R1350" s="1" t="str">
        <f>IF(טבלה1013[[#This Row],[האישה קבעה וסת שבוע?]]=1,IF(טבלה1013[[#This Row],[וסת השבוע פעיל?]]&lt;3,1,0),"")</f>
        <v/>
      </c>
      <c r="S13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0" s="1">
        <f t="shared" si="105"/>
        <v>0</v>
      </c>
      <c r="U1350" s="1">
        <f t="shared" si="106"/>
        <v>0</v>
      </c>
      <c r="V1350" s="1">
        <f t="shared" si="107"/>
        <v>0</v>
      </c>
      <c r="W1350" s="1" t="str">
        <f>IF(טבלה1013[[#This Row],[3 הפלגות זהות]]="","",IF(טבלה1013[[#This Row],[3 הפלגות זהות]]=1,טבלה1013[[#This Row],[LengthofCycle]],W1349))</f>
        <v/>
      </c>
      <c r="Y1350" s="1" t="str">
        <f>IF(OR(טבלה1013[[#This Row],[הווסת פעיל?]]=0,טבלה1013[[#This Row],[הווסת פעיל?]]=""),"",SUM(Y1349,טבלה1013[[#This Row],[הווסת פעיל?]]))</f>
        <v/>
      </c>
      <c r="Z1350" s="1" t="str">
        <f>IF(AND(טבלה1013[[#This Row],[כמה מחזורים עד עקירה]]&lt;&gt;"",Y1351=""),טבלה1013[[#This Row],[כמה מחזורים עד עקירה]],"")</f>
        <v/>
      </c>
      <c r="AA1350" s="1" t="str">
        <f>IF(AND(טבלה1013[[#This Row],[הווסת פעיל?]]=1,טבלה1013[[#This Row],[וסת קבוע אחרון]]&lt;&gt;W1349),טבלה1013[[#This Row],[וסת קבוע אחרון]],"")</f>
        <v/>
      </c>
      <c r="AB1350" s="1" t="str">
        <f>IF(AND(טבלה1013[[#This Row],[הווסת פעיל?]]=1,X1349=0,טבלה1013[[#This Row],[וסת קבוע אחרון]]=W1349),טבלה1013[[#This Row],[וסת קבוע אחרון]],"")</f>
        <v/>
      </c>
      <c r="AC1350" s="1" t="str">
        <f>IF(AND(טבלה1013[[#This Row],[הווסת פעיל?]]=1,X1349=0,טבלה1013[[#This Row],[וסת קבוע אחרון]]&lt;&gt;W1349),1,"")</f>
        <v/>
      </c>
      <c r="AD1350" s="1" t="str">
        <f>IF(AND(טבלה1013[[#This Row],[הווסת פעיל?]]&lt;&gt;"",B1351=1),טבלה1013[[#This Row],[CycleNumber]],"")</f>
        <v/>
      </c>
      <c r="AE1350" s="1" t="str">
        <f>IF(AND(טבלה1013[[#This Row],[הווסת פעיל?]]&lt;&gt;"",X1349=""),טבלה1013[[#This Row],[CycleNumber]],"")</f>
        <v/>
      </c>
      <c r="AF1350" s="1" t="str">
        <f>IF(B1351=1,"",IF(טבלה1013[[#This Row],[הווסת פעיל?]]=1,IF(טבלה1013[[#This Row],[וסת קבוע אחרון]]=F1351,1,0),""))</f>
        <v/>
      </c>
      <c r="AG1350" s="1" t="str">
        <f>IF(B1351=1,"",IF(טבלה1013[[#This Row],[הווסת פעיל?]]=1,IF(OR(טבלה1013[[#This Row],[וסת קבוע אחרון]]=F1351,F1351=טבלה1013[[#This Row],[LengthofCycle]]),1,0),""))</f>
        <v/>
      </c>
      <c r="AH1350" s="1" t="str">
        <f>IF(B1351=1,"",IF(טבלה1013[[#This Row],[הווסת פעיל?]]=1,IF(OR(טבלה1013[[#This Row],[וסת קבוע אחרון]]=F1351,F1351=טבלה1013[[#This Row],[LengthofCycle]],AND(טבלה1013[[#This Row],[LengthofCycle]]&lt;&gt;טבלה1013[[#This Row],[וסת קבוע אחרון]],OR(F1351=28,F1351=29))),1,0),""))</f>
        <v/>
      </c>
      <c r="AI1350" s="1" t="str">
        <f>IF(AND(טבלה1013[[#This Row],[הווסת פעיל?]]=1,B1351=1),1,"")</f>
        <v/>
      </c>
      <c r="AJ1350" s="4">
        <f>IF(AND(טבלה1013[[#This Row],[הווסת פעיל?]]&lt;&gt;1,B1351&lt;&gt;1,B1351&lt;&gt;""),IF(טבלה1013[[#This Row],[LengthofCycle]]=F1351,1,0),"")</f>
        <v>0</v>
      </c>
      <c r="AK1350" s="4">
        <f>IF(AND(טבלה1013[[#This Row],[הווסת פעיל?]]&lt;&gt;1,B1351&lt;&gt;1,B1351&lt;&gt;""),IF(OR(טבלה1013[[#This Row],[LengthofCycle]]=F1351,F1351=29),1,0),"")</f>
        <v>0</v>
      </c>
      <c r="AL1350" s="4">
        <f>IF(AND(טבלה1013[[#This Row],[הווסת פעיל?]]&lt;&gt;1,B1351&lt;&gt;1,B1351&lt;&gt;""),IF(OR(טבלה1013[[#This Row],[LengthofCycle]]=F1351,F1351=29,F1351=28),1,0),"")</f>
        <v>0</v>
      </c>
    </row>
    <row r="1351" spans="1:38" x14ac:dyDescent="0.25">
      <c r="A1351" s="1" t="s">
        <v>164</v>
      </c>
      <c r="B1351" s="1">
        <v>13</v>
      </c>
      <c r="C1351" s="1">
        <v>0</v>
      </c>
      <c r="D1351" s="1">
        <v>0</v>
      </c>
      <c r="E1351" s="1">
        <v>0</v>
      </c>
      <c r="F1351" s="1">
        <v>18</v>
      </c>
      <c r="G1351" s="1">
        <f>טבלה1013[[#This Row],[LengthofCycle]]+1</f>
        <v>19</v>
      </c>
      <c r="H1351" s="1" t="str">
        <f>IF(IFERROR(LOOKUP(טבלה1013[[#This Row],[ClientID]],קביעויות[השבוע]),FALSE)=טבלה1013[[#This Row],[ClientID]],1,"")</f>
        <v/>
      </c>
      <c r="I1351" s="1" t="str">
        <f>IF(AND(טבלה1013[[#This Row],[CycleNumber]]&gt;1,OR(B1352="",טבלה1013[[#This Row],[CycleNumber]]&gt;B1350)),IF(OR(AND(טבלה1013[[#This Row],[LengthofCycle]]=28,F1350=28),AND(טבלה1013[[#This Row],[LengthofCycle]]=35,F1350=35)),1,""),"")</f>
        <v/>
      </c>
      <c r="J1351" s="1" t="str">
        <f>IF(AND(טבלה1013[[#This Row],[וסת השבוע]]=1,I1350=1,טבלה1013[[#This Row],[CycleNumber]]&gt;B1350),1,"")</f>
        <v/>
      </c>
      <c r="K1351" s="1" t="str">
        <f>IF(טבלה1013[[#This Row],[CycleNumber]]=1,"",IF(טבלה1013[[#This Row],[וסת השבוע]]=1,0,IF(K1350="","",IF(K1350=0,IF(טבלה1013[[#This Row],[LengthofCycle]]=28,0,1),IF(K1350=1,IF(טבלה1013[[#This Row],[LengthofCycle]]+F1350=28*2,0,2),IF(K1350=2,IF(טבלה1013[[#This Row],[LengthofCycle]]+F1350+F1349=28*3,0,3),""))))))</f>
        <v/>
      </c>
      <c r="L1351" s="1" t="str">
        <f>IF(טבלה1013[[#This Row],[וסת השבוע]]=1,IF(טבלה1013[[#This Row],[וסת השבוע וההפלגה ביחד]]=1,L1350+1,0),IF(AND(טבלה1013[[#This Row],[CycleNumber]]&gt;B1350,טבלה1013[[#This Row],[CycleNumber]]&gt;1),IF(טבלה1013[[#This Row],[וסת השבוע פעיל?]]&lt;&gt;"",L1350+1,""),""))</f>
        <v/>
      </c>
      <c r="M1351" s="1" t="str">
        <f>IF(AND(טבלה1013[[#This Row],[וסת השבוע פעיל?]]&lt;&gt;"",טבלה1013[[#This Row],[CycleNumber]]&lt;B1352,B1352&lt;&gt;"",טבלה1013[[#This Row],[וסת השבוע פעיל?]]&lt;3),IF(K1352=0,IF(AND(טבלה1013[[#This Row],[וסת השבוע פעיל?]]&gt;0,I1352=1),0,1),0),"")</f>
        <v/>
      </c>
      <c r="N1351" s="1" t="str">
        <f t="shared" si="104"/>
        <v/>
      </c>
      <c r="O1351" s="1" t="str">
        <f>IF(AND(טבלה1013[[#This Row],[חיזוי - שבוע]]=1,J1352=1),1,"")</f>
        <v/>
      </c>
      <c r="P1351" s="1" t="str">
        <f>IF(AND(טבלה1013[[#This Row],[חיזוי טוב עם הפלגה?]]=1,טבלה1013[[#This Row],[וסת קבוע אחרון]]&lt;&gt;28,X1350=1),1,"")</f>
        <v/>
      </c>
      <c r="Q1351" s="1" t="str">
        <f>IF(AND(טבלה1013[[#This Row],[וסת השבוע פעיל?]]&lt;3,OR(טבלה1013[[#This Row],[CycleNumber]]&gt;B1352,B1352="")),1,"")</f>
        <v/>
      </c>
      <c r="R1351" s="1" t="str">
        <f>IF(טבלה1013[[#This Row],[האישה קבעה וסת שבוע?]]=1,IF(טבלה1013[[#This Row],[וסת השבוע פעיל?]]&lt;3,1,0),"")</f>
        <v/>
      </c>
      <c r="S13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1" s="1">
        <f t="shared" si="105"/>
        <v>0</v>
      </c>
      <c r="U1351" s="1">
        <f t="shared" si="106"/>
        <v>0</v>
      </c>
      <c r="V1351" s="1">
        <f t="shared" si="107"/>
        <v>0</v>
      </c>
      <c r="W1351" s="1" t="str">
        <f>IF(טבלה1013[[#This Row],[3 הפלגות זהות]]="","",IF(טבלה1013[[#This Row],[3 הפלגות זהות]]=1,טבלה1013[[#This Row],[LengthofCycle]],W1350))</f>
        <v/>
      </c>
      <c r="Y1351" s="1" t="str">
        <f>IF(OR(טבלה1013[[#This Row],[הווסת פעיל?]]=0,טבלה1013[[#This Row],[הווסת פעיל?]]=""),"",SUM(Y1350,טבלה1013[[#This Row],[הווסת פעיל?]]))</f>
        <v/>
      </c>
      <c r="Z1351" s="1" t="str">
        <f>IF(AND(טבלה1013[[#This Row],[כמה מחזורים עד עקירה]]&lt;&gt;"",Y1352=""),טבלה1013[[#This Row],[כמה מחזורים עד עקירה]],"")</f>
        <v/>
      </c>
      <c r="AA1351" s="1" t="str">
        <f>IF(AND(טבלה1013[[#This Row],[הווסת פעיל?]]=1,טבלה1013[[#This Row],[וסת קבוע אחרון]]&lt;&gt;W1350),טבלה1013[[#This Row],[וסת קבוע אחרון]],"")</f>
        <v/>
      </c>
      <c r="AB1351" s="1" t="str">
        <f>IF(AND(טבלה1013[[#This Row],[הווסת פעיל?]]=1,X1350=0,טבלה1013[[#This Row],[וסת קבוע אחרון]]=W1350),טבלה1013[[#This Row],[וסת קבוע אחרון]],"")</f>
        <v/>
      </c>
      <c r="AC1351" s="1" t="str">
        <f>IF(AND(טבלה1013[[#This Row],[הווסת פעיל?]]=1,X1350=0,טבלה1013[[#This Row],[וסת קבוע אחרון]]&lt;&gt;W1350),1,"")</f>
        <v/>
      </c>
      <c r="AD1351" s="1" t="str">
        <f>IF(AND(טבלה1013[[#This Row],[הווסת פעיל?]]&lt;&gt;"",B1352=1),טבלה1013[[#This Row],[CycleNumber]],"")</f>
        <v/>
      </c>
      <c r="AE1351" s="1" t="str">
        <f>IF(AND(טבלה1013[[#This Row],[הווסת פעיל?]]&lt;&gt;"",X1350=""),טבלה1013[[#This Row],[CycleNumber]],"")</f>
        <v/>
      </c>
      <c r="AF1351" s="1" t="str">
        <f>IF(B1352=1,"",IF(טבלה1013[[#This Row],[הווסת פעיל?]]=1,IF(טבלה1013[[#This Row],[וסת קבוע אחרון]]=F1352,1,0),""))</f>
        <v/>
      </c>
      <c r="AG1351" s="1" t="str">
        <f>IF(B1352=1,"",IF(טבלה1013[[#This Row],[הווסת פעיל?]]=1,IF(OR(טבלה1013[[#This Row],[וסת קבוע אחרון]]=F1352,F1352=טבלה1013[[#This Row],[LengthofCycle]]),1,0),""))</f>
        <v/>
      </c>
      <c r="AH1351" s="1" t="str">
        <f>IF(B1352=1,"",IF(טבלה1013[[#This Row],[הווסת פעיל?]]=1,IF(OR(טבלה1013[[#This Row],[וסת קבוע אחרון]]=F1352,F1352=טבלה1013[[#This Row],[LengthofCycle]],AND(טבלה1013[[#This Row],[LengthofCycle]]&lt;&gt;טבלה1013[[#This Row],[וסת קבוע אחרון]],OR(F1352=28,F1352=29))),1,0),""))</f>
        <v/>
      </c>
      <c r="AI1351" s="1" t="str">
        <f>IF(AND(טבלה1013[[#This Row],[הווסת פעיל?]]=1,B1352=1),1,"")</f>
        <v/>
      </c>
      <c r="AJ1351" s="4">
        <f>IF(AND(טבלה1013[[#This Row],[הווסת פעיל?]]&lt;&gt;1,B1352&lt;&gt;1,B1352&lt;&gt;""),IF(טבלה1013[[#This Row],[LengthofCycle]]=F1352,1,0),"")</f>
        <v>0</v>
      </c>
      <c r="AK1351" s="4">
        <f>IF(AND(טבלה1013[[#This Row],[הווסת פעיל?]]&lt;&gt;1,B1352&lt;&gt;1,B1352&lt;&gt;""),IF(OR(טבלה1013[[#This Row],[LengthofCycle]]=F1352,F1352=29),1,0),"")</f>
        <v>0</v>
      </c>
      <c r="AL1351" s="4">
        <f>IF(AND(טבלה1013[[#This Row],[הווסת פעיל?]]&lt;&gt;1,B1352&lt;&gt;1,B1352&lt;&gt;""),IF(OR(טבלה1013[[#This Row],[LengthofCycle]]=F1352,F1352=29,F1352=28),1,0),"")</f>
        <v>0</v>
      </c>
    </row>
    <row r="1352" spans="1:38" x14ac:dyDescent="0.25">
      <c r="A1352" s="1" t="s">
        <v>164</v>
      </c>
      <c r="B1352" s="1">
        <v>14</v>
      </c>
      <c r="C1352" s="1">
        <v>0</v>
      </c>
      <c r="D1352" s="1">
        <v>0</v>
      </c>
      <c r="E1352" s="1">
        <v>0</v>
      </c>
      <c r="F1352" s="1">
        <v>27</v>
      </c>
      <c r="G1352" s="1">
        <f>טבלה1013[[#This Row],[LengthofCycle]]+1</f>
        <v>28</v>
      </c>
      <c r="H1352" s="1" t="str">
        <f>IF(IFERROR(LOOKUP(טבלה1013[[#This Row],[ClientID]],קביעויות[השבוע]),FALSE)=טבלה1013[[#This Row],[ClientID]],1,"")</f>
        <v/>
      </c>
      <c r="I1352" s="1" t="str">
        <f>IF(AND(טבלה1013[[#This Row],[CycleNumber]]&gt;1,OR(B1353="",טבלה1013[[#This Row],[CycleNumber]]&gt;B1351)),IF(OR(AND(טבלה1013[[#This Row],[LengthofCycle]]=28,F1351=28),AND(טבלה1013[[#This Row],[LengthofCycle]]=35,F1351=35)),1,""),"")</f>
        <v/>
      </c>
      <c r="J1352" s="1" t="str">
        <f>IF(AND(טבלה1013[[#This Row],[וסת השבוע]]=1,I1351=1,טבלה1013[[#This Row],[CycleNumber]]&gt;B1351),1,"")</f>
        <v/>
      </c>
      <c r="K1352" s="1" t="str">
        <f>IF(טבלה1013[[#This Row],[CycleNumber]]=1,"",IF(טבלה1013[[#This Row],[וסת השבוע]]=1,0,IF(K1351="","",IF(K1351=0,IF(טבלה1013[[#This Row],[LengthofCycle]]=28,0,1),IF(K1351=1,IF(טבלה1013[[#This Row],[LengthofCycle]]+F1351=28*2,0,2),IF(K1351=2,IF(טבלה1013[[#This Row],[LengthofCycle]]+F1351+F1350=28*3,0,3),""))))))</f>
        <v/>
      </c>
      <c r="L1352" s="1" t="str">
        <f>IF(טבלה1013[[#This Row],[וסת השבוע]]=1,IF(טבלה1013[[#This Row],[וסת השבוע וההפלגה ביחד]]=1,L1351+1,0),IF(AND(טבלה1013[[#This Row],[CycleNumber]]&gt;B1351,טבלה1013[[#This Row],[CycleNumber]]&gt;1),IF(טבלה1013[[#This Row],[וסת השבוע פעיל?]]&lt;&gt;"",L1351+1,""),""))</f>
        <v/>
      </c>
      <c r="M1352" s="1" t="str">
        <f>IF(AND(טבלה1013[[#This Row],[וסת השבוע פעיל?]]&lt;&gt;"",טבלה1013[[#This Row],[CycleNumber]]&lt;B1353,B1353&lt;&gt;"",טבלה1013[[#This Row],[וסת השבוע פעיל?]]&lt;3),IF(K1353=0,IF(AND(טבלה1013[[#This Row],[וסת השבוע פעיל?]]&gt;0,I1353=1),0,1),0),"")</f>
        <v/>
      </c>
      <c r="N1352" s="1" t="str">
        <f t="shared" si="104"/>
        <v/>
      </c>
      <c r="O1352" s="1" t="str">
        <f>IF(AND(טבלה1013[[#This Row],[חיזוי - שבוע]]=1,J1353=1),1,"")</f>
        <v/>
      </c>
      <c r="P1352" s="1" t="str">
        <f>IF(AND(טבלה1013[[#This Row],[חיזוי טוב עם הפלגה?]]=1,טבלה1013[[#This Row],[וסת קבוע אחרון]]&lt;&gt;28,X1351=1),1,"")</f>
        <v/>
      </c>
      <c r="Q1352" s="1" t="str">
        <f>IF(AND(טבלה1013[[#This Row],[וסת השבוע פעיל?]]&lt;3,OR(טבלה1013[[#This Row],[CycleNumber]]&gt;B1353,B1353="")),1,"")</f>
        <v/>
      </c>
      <c r="R1352" s="1" t="str">
        <f>IF(טבלה1013[[#This Row],[האישה קבעה וסת שבוע?]]=1,IF(טבלה1013[[#This Row],[וסת השבוע פעיל?]]&lt;3,1,0),"")</f>
        <v/>
      </c>
      <c r="S13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2" s="1">
        <f t="shared" si="105"/>
        <v>0</v>
      </c>
      <c r="U1352" s="1">
        <f t="shared" si="106"/>
        <v>0</v>
      </c>
      <c r="V1352" s="1">
        <f t="shared" si="107"/>
        <v>0</v>
      </c>
      <c r="W1352" s="1" t="str">
        <f>IF(טבלה1013[[#This Row],[3 הפלגות זהות]]="","",IF(טבלה1013[[#This Row],[3 הפלגות זהות]]=1,טבלה1013[[#This Row],[LengthofCycle]],W1351))</f>
        <v/>
      </c>
      <c r="Y1352" s="1" t="str">
        <f>IF(OR(טבלה1013[[#This Row],[הווסת פעיל?]]=0,טבלה1013[[#This Row],[הווסת פעיל?]]=""),"",SUM(Y1351,טבלה1013[[#This Row],[הווסת פעיל?]]))</f>
        <v/>
      </c>
      <c r="Z1352" s="1" t="str">
        <f>IF(AND(טבלה1013[[#This Row],[כמה מחזורים עד עקירה]]&lt;&gt;"",Y1353=""),טבלה1013[[#This Row],[כמה מחזורים עד עקירה]],"")</f>
        <v/>
      </c>
      <c r="AA1352" s="1" t="str">
        <f>IF(AND(טבלה1013[[#This Row],[הווסת פעיל?]]=1,טבלה1013[[#This Row],[וסת קבוע אחרון]]&lt;&gt;W1351),טבלה1013[[#This Row],[וסת קבוע אחרון]],"")</f>
        <v/>
      </c>
      <c r="AB1352" s="1" t="str">
        <f>IF(AND(טבלה1013[[#This Row],[הווסת פעיל?]]=1,X1351=0,טבלה1013[[#This Row],[וסת קבוע אחרון]]=W1351),טבלה1013[[#This Row],[וסת קבוע אחרון]],"")</f>
        <v/>
      </c>
      <c r="AC1352" s="1" t="str">
        <f>IF(AND(טבלה1013[[#This Row],[הווסת פעיל?]]=1,X1351=0,טבלה1013[[#This Row],[וסת קבוע אחרון]]&lt;&gt;W1351),1,"")</f>
        <v/>
      </c>
      <c r="AD1352" s="1" t="str">
        <f>IF(AND(טבלה1013[[#This Row],[הווסת פעיל?]]&lt;&gt;"",B1353=1),טבלה1013[[#This Row],[CycleNumber]],"")</f>
        <v/>
      </c>
      <c r="AE1352" s="1" t="str">
        <f>IF(AND(טבלה1013[[#This Row],[הווסת פעיל?]]&lt;&gt;"",X1351=""),טבלה1013[[#This Row],[CycleNumber]],"")</f>
        <v/>
      </c>
      <c r="AF1352" s="1" t="str">
        <f>IF(B1353=1,"",IF(טבלה1013[[#This Row],[הווסת פעיל?]]=1,IF(טבלה1013[[#This Row],[וסת קבוע אחרון]]=F1353,1,0),""))</f>
        <v/>
      </c>
      <c r="AG1352" s="1" t="str">
        <f>IF(B1353=1,"",IF(טבלה1013[[#This Row],[הווסת פעיל?]]=1,IF(OR(טבלה1013[[#This Row],[וסת קבוע אחרון]]=F1353,F1353=טבלה1013[[#This Row],[LengthofCycle]]),1,0),""))</f>
        <v/>
      </c>
      <c r="AH1352" s="1" t="str">
        <f>IF(B1353=1,"",IF(טבלה1013[[#This Row],[הווסת פעיל?]]=1,IF(OR(טבלה1013[[#This Row],[וסת קבוע אחרון]]=F1353,F1353=טבלה1013[[#This Row],[LengthofCycle]],AND(טבלה1013[[#This Row],[LengthofCycle]]&lt;&gt;טבלה1013[[#This Row],[וסת קבוע אחרון]],OR(F1353=28,F1353=29))),1,0),""))</f>
        <v/>
      </c>
      <c r="AI1352" s="1" t="str">
        <f>IF(AND(טבלה1013[[#This Row],[הווסת פעיל?]]=1,B1353=1),1,"")</f>
        <v/>
      </c>
      <c r="AJ1352" s="4">
        <f>IF(AND(טבלה1013[[#This Row],[הווסת פעיל?]]&lt;&gt;1,B1353&lt;&gt;1,B1353&lt;&gt;""),IF(טבלה1013[[#This Row],[LengthofCycle]]=F1353,1,0),"")</f>
        <v>0</v>
      </c>
      <c r="AK1352" s="4">
        <f>IF(AND(טבלה1013[[#This Row],[הווסת פעיל?]]&lt;&gt;1,B1353&lt;&gt;1,B1353&lt;&gt;""),IF(OR(טבלה1013[[#This Row],[LengthofCycle]]=F1353,F1353=29),1,0),"")</f>
        <v>0</v>
      </c>
      <c r="AL1352" s="4">
        <f>IF(AND(טבלה1013[[#This Row],[הווסת פעיל?]]&lt;&gt;1,B1353&lt;&gt;1,B1353&lt;&gt;""),IF(OR(טבלה1013[[#This Row],[LengthofCycle]]=F1353,F1353=29,F1353=28),1,0),"")</f>
        <v>0</v>
      </c>
    </row>
    <row r="1353" spans="1:38" x14ac:dyDescent="0.25">
      <c r="A1353" s="1" t="s">
        <v>164</v>
      </c>
      <c r="B1353" s="1">
        <v>15</v>
      </c>
      <c r="C1353" s="1">
        <v>0</v>
      </c>
      <c r="D1353" s="1">
        <v>0</v>
      </c>
      <c r="E1353" s="1">
        <v>0</v>
      </c>
      <c r="F1353" s="1">
        <v>26</v>
      </c>
      <c r="G1353" s="1">
        <f>טבלה1013[[#This Row],[LengthofCycle]]+1</f>
        <v>27</v>
      </c>
      <c r="H1353" s="1" t="str">
        <f>IF(IFERROR(LOOKUP(טבלה1013[[#This Row],[ClientID]],קביעויות[השבוע]),FALSE)=טבלה1013[[#This Row],[ClientID]],1,"")</f>
        <v/>
      </c>
      <c r="I1353" s="1" t="str">
        <f>IF(AND(טבלה1013[[#This Row],[CycleNumber]]&gt;1,OR(B1354="",טבלה1013[[#This Row],[CycleNumber]]&gt;B1352)),IF(OR(AND(טבלה1013[[#This Row],[LengthofCycle]]=28,F1352=28),AND(טבלה1013[[#This Row],[LengthofCycle]]=35,F1352=35)),1,""),"")</f>
        <v/>
      </c>
      <c r="J1353" s="1" t="str">
        <f>IF(AND(טבלה1013[[#This Row],[וסת השבוע]]=1,I1352=1,טבלה1013[[#This Row],[CycleNumber]]&gt;B1352),1,"")</f>
        <v/>
      </c>
      <c r="K1353" s="1" t="str">
        <f>IF(טבלה1013[[#This Row],[CycleNumber]]=1,"",IF(טבלה1013[[#This Row],[וסת השבוע]]=1,0,IF(K1352="","",IF(K1352=0,IF(טבלה1013[[#This Row],[LengthofCycle]]=28,0,1),IF(K1352=1,IF(טבלה1013[[#This Row],[LengthofCycle]]+F1352=28*2,0,2),IF(K1352=2,IF(טבלה1013[[#This Row],[LengthofCycle]]+F1352+F1351=28*3,0,3),""))))))</f>
        <v/>
      </c>
      <c r="L1353" s="1" t="str">
        <f>IF(טבלה1013[[#This Row],[וסת השבוע]]=1,IF(טבלה1013[[#This Row],[וסת השבוע וההפלגה ביחד]]=1,L1352+1,0),IF(AND(טבלה1013[[#This Row],[CycleNumber]]&gt;B1352,טבלה1013[[#This Row],[CycleNumber]]&gt;1),IF(טבלה1013[[#This Row],[וסת השבוע פעיל?]]&lt;&gt;"",L1352+1,""),""))</f>
        <v/>
      </c>
      <c r="M1353" s="1" t="str">
        <f>IF(AND(טבלה1013[[#This Row],[וסת השבוע פעיל?]]&lt;&gt;"",טבלה1013[[#This Row],[CycleNumber]]&lt;B1354,B1354&lt;&gt;"",טבלה1013[[#This Row],[וסת השבוע פעיל?]]&lt;3),IF(K1354=0,IF(AND(טבלה1013[[#This Row],[וסת השבוע פעיל?]]&gt;0,I1354=1),0,1),0),"")</f>
        <v/>
      </c>
      <c r="N1353" s="1" t="str">
        <f t="shared" si="104"/>
        <v/>
      </c>
      <c r="O1353" s="1" t="str">
        <f>IF(AND(טבלה1013[[#This Row],[חיזוי - שבוע]]=1,J1354=1),1,"")</f>
        <v/>
      </c>
      <c r="P1353" s="1" t="str">
        <f>IF(AND(טבלה1013[[#This Row],[חיזוי טוב עם הפלגה?]]=1,טבלה1013[[#This Row],[וסת קבוע אחרון]]&lt;&gt;28,X1352=1),1,"")</f>
        <v/>
      </c>
      <c r="Q1353" s="1" t="str">
        <f>IF(AND(טבלה1013[[#This Row],[וסת השבוע פעיל?]]&lt;3,OR(טבלה1013[[#This Row],[CycleNumber]]&gt;B1354,B1354="")),1,"")</f>
        <v/>
      </c>
      <c r="R1353" s="1" t="str">
        <f>IF(טבלה1013[[#This Row],[האישה קבעה וסת שבוע?]]=1,IF(טבלה1013[[#This Row],[וסת השבוע פעיל?]]&lt;3,1,0),"")</f>
        <v/>
      </c>
      <c r="S13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3" s="1">
        <f t="shared" si="105"/>
        <v>0</v>
      </c>
      <c r="U1353" s="1">
        <f t="shared" si="106"/>
        <v>0</v>
      </c>
      <c r="V1353" s="1">
        <f t="shared" si="107"/>
        <v>0</v>
      </c>
      <c r="W1353" s="1" t="str">
        <f>IF(טבלה1013[[#This Row],[3 הפלגות זהות]]="","",IF(טבלה1013[[#This Row],[3 הפלגות זהות]]=1,טבלה1013[[#This Row],[LengthofCycle]],W1352))</f>
        <v/>
      </c>
      <c r="Y1353" s="1" t="str">
        <f>IF(OR(טבלה1013[[#This Row],[הווסת פעיל?]]=0,טבלה1013[[#This Row],[הווסת פעיל?]]=""),"",SUM(Y1352,טבלה1013[[#This Row],[הווסת פעיל?]]))</f>
        <v/>
      </c>
      <c r="Z1353" s="1" t="str">
        <f>IF(AND(טבלה1013[[#This Row],[כמה מחזורים עד עקירה]]&lt;&gt;"",Y1354=""),טבלה1013[[#This Row],[כמה מחזורים עד עקירה]],"")</f>
        <v/>
      </c>
      <c r="AA1353" s="1" t="str">
        <f>IF(AND(טבלה1013[[#This Row],[הווסת פעיל?]]=1,טבלה1013[[#This Row],[וסת קבוע אחרון]]&lt;&gt;W1352),טבלה1013[[#This Row],[וסת קבוע אחרון]],"")</f>
        <v/>
      </c>
      <c r="AB1353" s="1" t="str">
        <f>IF(AND(טבלה1013[[#This Row],[הווסת פעיל?]]=1,X1352=0,טבלה1013[[#This Row],[וסת קבוע אחרון]]=W1352),טבלה1013[[#This Row],[וסת קבוע אחרון]],"")</f>
        <v/>
      </c>
      <c r="AC1353" s="1" t="str">
        <f>IF(AND(טבלה1013[[#This Row],[הווסת פעיל?]]=1,X1352=0,טבלה1013[[#This Row],[וסת קבוע אחרון]]&lt;&gt;W1352),1,"")</f>
        <v/>
      </c>
      <c r="AD1353" s="1" t="str">
        <f>IF(AND(טבלה1013[[#This Row],[הווסת פעיל?]]&lt;&gt;"",B1354=1),טבלה1013[[#This Row],[CycleNumber]],"")</f>
        <v/>
      </c>
      <c r="AE1353" s="1" t="str">
        <f>IF(AND(טבלה1013[[#This Row],[הווסת פעיל?]]&lt;&gt;"",X1352=""),טבלה1013[[#This Row],[CycleNumber]],"")</f>
        <v/>
      </c>
      <c r="AF1353" s="1" t="str">
        <f>IF(B1354=1,"",IF(טבלה1013[[#This Row],[הווסת פעיל?]]=1,IF(טבלה1013[[#This Row],[וסת קבוע אחרון]]=F1354,1,0),""))</f>
        <v/>
      </c>
      <c r="AG1353" s="1" t="str">
        <f>IF(B1354=1,"",IF(טבלה1013[[#This Row],[הווסת פעיל?]]=1,IF(OR(טבלה1013[[#This Row],[וסת קבוע אחרון]]=F1354,F1354=טבלה1013[[#This Row],[LengthofCycle]]),1,0),""))</f>
        <v/>
      </c>
      <c r="AH1353" s="1" t="str">
        <f>IF(B1354=1,"",IF(טבלה1013[[#This Row],[הווסת פעיל?]]=1,IF(OR(טבלה1013[[#This Row],[וסת קבוע אחרון]]=F1354,F1354=טבלה1013[[#This Row],[LengthofCycle]],AND(טבלה1013[[#This Row],[LengthofCycle]]&lt;&gt;טבלה1013[[#This Row],[וסת קבוע אחרון]],OR(F1354=28,F1354=29))),1,0),""))</f>
        <v/>
      </c>
      <c r="AI1353" s="1" t="str">
        <f>IF(AND(טבלה1013[[#This Row],[הווסת פעיל?]]=1,B1354=1),1,"")</f>
        <v/>
      </c>
      <c r="AJ1353" s="4">
        <f>IF(AND(טבלה1013[[#This Row],[הווסת פעיל?]]&lt;&gt;1,B1354&lt;&gt;1,B1354&lt;&gt;""),IF(טבלה1013[[#This Row],[LengthofCycle]]=F1354,1,0),"")</f>
        <v>0</v>
      </c>
      <c r="AK1353" s="4">
        <f>IF(AND(טבלה1013[[#This Row],[הווסת פעיל?]]&lt;&gt;1,B1354&lt;&gt;1,B1354&lt;&gt;""),IF(OR(טבלה1013[[#This Row],[LengthofCycle]]=F1354,F1354=29),1,0),"")</f>
        <v>0</v>
      </c>
      <c r="AL1353" s="4">
        <f>IF(AND(טבלה1013[[#This Row],[הווסת פעיל?]]&lt;&gt;1,B1354&lt;&gt;1,B1354&lt;&gt;""),IF(OR(טבלה1013[[#This Row],[LengthofCycle]]=F1354,F1354=29,F1354=28),1,0),"")</f>
        <v>0</v>
      </c>
    </row>
    <row r="1354" spans="1:38" x14ac:dyDescent="0.25">
      <c r="A1354" s="1" t="s">
        <v>164</v>
      </c>
      <c r="B1354" s="1">
        <v>16</v>
      </c>
      <c r="C1354" s="1">
        <v>0</v>
      </c>
      <c r="D1354" s="1">
        <v>1</v>
      </c>
      <c r="E1354" s="1">
        <v>0</v>
      </c>
      <c r="F1354" s="1">
        <v>25</v>
      </c>
      <c r="G1354" s="1">
        <f>טבלה1013[[#This Row],[LengthofCycle]]+1</f>
        <v>26</v>
      </c>
      <c r="H1354" s="1" t="str">
        <f>IF(IFERROR(LOOKUP(טבלה1013[[#This Row],[ClientID]],קביעויות[השבוע]),FALSE)=טבלה1013[[#This Row],[ClientID]],1,"")</f>
        <v/>
      </c>
      <c r="I1354" s="1" t="str">
        <f>IF(AND(טבלה1013[[#This Row],[CycleNumber]]&gt;1,OR(B1355="",טבלה1013[[#This Row],[CycleNumber]]&gt;B1353)),IF(OR(AND(טבלה1013[[#This Row],[LengthofCycle]]=28,F1353=28),AND(טבלה1013[[#This Row],[LengthofCycle]]=35,F1353=35)),1,""),"")</f>
        <v/>
      </c>
      <c r="J1354" s="1" t="str">
        <f>IF(AND(טבלה1013[[#This Row],[וסת השבוע]]=1,I1353=1,טבלה1013[[#This Row],[CycleNumber]]&gt;B1353),1,"")</f>
        <v/>
      </c>
      <c r="K1354" s="1" t="str">
        <f>IF(טבלה1013[[#This Row],[CycleNumber]]=1,"",IF(טבלה1013[[#This Row],[וסת השבוע]]=1,0,IF(K1353="","",IF(K1353=0,IF(טבלה1013[[#This Row],[LengthofCycle]]=28,0,1),IF(K1353=1,IF(טבלה1013[[#This Row],[LengthofCycle]]+F1353=28*2,0,2),IF(K1353=2,IF(טבלה1013[[#This Row],[LengthofCycle]]+F1353+F1352=28*3,0,3),""))))))</f>
        <v/>
      </c>
      <c r="L1354" s="1" t="str">
        <f>IF(טבלה1013[[#This Row],[וסת השבוע]]=1,IF(טבלה1013[[#This Row],[וסת השבוע וההפלגה ביחד]]=1,L1353+1,0),IF(AND(טבלה1013[[#This Row],[CycleNumber]]&gt;B1353,טבלה1013[[#This Row],[CycleNumber]]&gt;1),IF(טבלה1013[[#This Row],[וסת השבוע פעיל?]]&lt;&gt;"",L1353+1,""),""))</f>
        <v/>
      </c>
      <c r="M1354" s="1" t="str">
        <f>IF(AND(טבלה1013[[#This Row],[וסת השבוע פעיל?]]&lt;&gt;"",טבלה1013[[#This Row],[CycleNumber]]&lt;B1355,B1355&lt;&gt;"",טבלה1013[[#This Row],[וסת השבוע פעיל?]]&lt;3),IF(K1355=0,IF(AND(טבלה1013[[#This Row],[וסת השבוע פעיל?]]&gt;0,I1355=1),0,1),0),"")</f>
        <v/>
      </c>
      <c r="N1354" s="1" t="str">
        <f t="shared" si="104"/>
        <v/>
      </c>
      <c r="O1354" s="1" t="str">
        <f>IF(AND(טבלה1013[[#This Row],[חיזוי - שבוע]]=1,J1355=1),1,"")</f>
        <v/>
      </c>
      <c r="P1354" s="1" t="str">
        <f>IF(AND(טבלה1013[[#This Row],[חיזוי טוב עם הפלגה?]]=1,טבלה1013[[#This Row],[וסת קבוע אחרון]]&lt;&gt;28,X1353=1),1,"")</f>
        <v/>
      </c>
      <c r="Q1354" s="1" t="str">
        <f>IF(AND(טבלה1013[[#This Row],[וסת השבוע פעיל?]]&lt;3,OR(טבלה1013[[#This Row],[CycleNumber]]&gt;B1355,B1355="")),1,"")</f>
        <v/>
      </c>
      <c r="R1354" s="1" t="str">
        <f>IF(טבלה1013[[#This Row],[האישה קבעה וסת שבוע?]]=1,IF(טבלה1013[[#This Row],[וסת השבוע פעיל?]]&lt;3,1,0),"")</f>
        <v/>
      </c>
      <c r="S13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4" s="1">
        <f t="shared" si="105"/>
        <v>0</v>
      </c>
      <c r="U1354" s="1">
        <f t="shared" si="106"/>
        <v>0</v>
      </c>
      <c r="V1354" s="1">
        <f t="shared" si="107"/>
        <v>0</v>
      </c>
      <c r="W1354" s="1" t="str">
        <f>IF(טבלה1013[[#This Row],[3 הפלגות זהות]]="","",IF(טבלה1013[[#This Row],[3 הפלגות זהות]]=1,טבלה1013[[#This Row],[LengthofCycle]],W1353))</f>
        <v/>
      </c>
      <c r="Y1354" s="1" t="str">
        <f>IF(OR(טבלה1013[[#This Row],[הווסת פעיל?]]=0,טבלה1013[[#This Row],[הווסת פעיל?]]=""),"",SUM(Y1353,טבלה1013[[#This Row],[הווסת פעיל?]]))</f>
        <v/>
      </c>
      <c r="Z1354" s="1" t="str">
        <f>IF(AND(טבלה1013[[#This Row],[כמה מחזורים עד עקירה]]&lt;&gt;"",Y1355=""),טבלה1013[[#This Row],[כמה מחזורים עד עקירה]],"")</f>
        <v/>
      </c>
      <c r="AA1354" s="1" t="str">
        <f>IF(AND(טבלה1013[[#This Row],[הווסת פעיל?]]=1,טבלה1013[[#This Row],[וסת קבוע אחרון]]&lt;&gt;W1353),טבלה1013[[#This Row],[וסת קבוע אחרון]],"")</f>
        <v/>
      </c>
      <c r="AB1354" s="1" t="str">
        <f>IF(AND(טבלה1013[[#This Row],[הווסת פעיל?]]=1,X1353=0,טבלה1013[[#This Row],[וסת קבוע אחרון]]=W1353),טבלה1013[[#This Row],[וסת קבוע אחרון]],"")</f>
        <v/>
      </c>
      <c r="AC1354" s="1" t="str">
        <f>IF(AND(טבלה1013[[#This Row],[הווסת פעיל?]]=1,X1353=0,טבלה1013[[#This Row],[וסת קבוע אחרון]]&lt;&gt;W1353),1,"")</f>
        <v/>
      </c>
      <c r="AD1354" s="1" t="str">
        <f>IF(AND(טבלה1013[[#This Row],[הווסת פעיל?]]&lt;&gt;"",B1355=1),טבלה1013[[#This Row],[CycleNumber]],"")</f>
        <v/>
      </c>
      <c r="AE1354" s="1" t="str">
        <f>IF(AND(טבלה1013[[#This Row],[הווסת פעיל?]]&lt;&gt;"",X1353=""),טבלה1013[[#This Row],[CycleNumber]],"")</f>
        <v/>
      </c>
      <c r="AF1354" s="1" t="str">
        <f>IF(B1355=1,"",IF(טבלה1013[[#This Row],[הווסת פעיל?]]=1,IF(טבלה1013[[#This Row],[וסת קבוע אחרון]]=F1355,1,0),""))</f>
        <v/>
      </c>
      <c r="AG1354" s="1" t="str">
        <f>IF(B1355=1,"",IF(טבלה1013[[#This Row],[הווסת פעיל?]]=1,IF(OR(טבלה1013[[#This Row],[וסת קבוע אחרון]]=F1355,F1355=טבלה1013[[#This Row],[LengthofCycle]]),1,0),""))</f>
        <v/>
      </c>
      <c r="AH1354" s="1" t="str">
        <f>IF(B1355=1,"",IF(טבלה1013[[#This Row],[הווסת פעיל?]]=1,IF(OR(טבלה1013[[#This Row],[וסת קבוע אחרון]]=F1355,F1355=טבלה1013[[#This Row],[LengthofCycle]],AND(טבלה1013[[#This Row],[LengthofCycle]]&lt;&gt;טבלה1013[[#This Row],[וסת קבוע אחרון]],OR(F1355=28,F1355=29))),1,0),""))</f>
        <v/>
      </c>
      <c r="AI1354" s="1" t="str">
        <f>IF(AND(טבלה1013[[#This Row],[הווסת פעיל?]]=1,B1355=1),1,"")</f>
        <v/>
      </c>
      <c r="AJ1354" s="4" t="str">
        <f>IF(AND(טבלה1013[[#This Row],[הווסת פעיל?]]&lt;&gt;1,B1355&lt;&gt;1,B1355&lt;&gt;""),IF(טבלה1013[[#This Row],[LengthofCycle]]=F1355,1,0),"")</f>
        <v/>
      </c>
      <c r="AK1354" s="4" t="str">
        <f>IF(AND(טבלה1013[[#This Row],[הווסת פעיל?]]&lt;&gt;1,B1355&lt;&gt;1,B1355&lt;&gt;""),IF(OR(טבלה1013[[#This Row],[LengthofCycle]]=F1355,F1355=29),1,0),"")</f>
        <v/>
      </c>
      <c r="AL1354" s="4" t="str">
        <f>IF(AND(טבלה1013[[#This Row],[הווסת פעיל?]]&lt;&gt;1,B1355&lt;&gt;1,B1355&lt;&gt;""),IF(OR(טבלה1013[[#This Row],[LengthofCycle]]=F1355,F1355=29,F1355=28),1,0),"")</f>
        <v/>
      </c>
    </row>
    <row r="1355" spans="1:38" x14ac:dyDescent="0.25">
      <c r="A1355" s="1" t="s">
        <v>165</v>
      </c>
      <c r="B1355" s="1">
        <v>1</v>
      </c>
      <c r="C1355" s="1">
        <v>0</v>
      </c>
      <c r="D1355" s="1">
        <v>1</v>
      </c>
      <c r="E1355" s="1">
        <v>0</v>
      </c>
      <c r="F1355" s="1">
        <v>28</v>
      </c>
      <c r="G1355" s="1">
        <f>טבלה1013[[#This Row],[LengthofCycle]]+1</f>
        <v>29</v>
      </c>
      <c r="H1355" s="1">
        <f>IF(IFERROR(LOOKUP(טבלה1013[[#This Row],[ClientID]],קביעויות[השבוע]),FALSE)=טבלה1013[[#This Row],[ClientID]],1,"")</f>
        <v>1</v>
      </c>
      <c r="I1355" s="1" t="str">
        <f>IF(AND(טבלה1013[[#This Row],[CycleNumber]]&gt;1,OR(B1356="",טבלה1013[[#This Row],[CycleNumber]]&gt;B1354)),IF(OR(AND(טבלה1013[[#This Row],[LengthofCycle]]=28,F1354=28),AND(טבלה1013[[#This Row],[LengthofCycle]]=35,F1354=35)),1,""),"")</f>
        <v/>
      </c>
      <c r="J1355" s="1" t="str">
        <f>IF(AND(טבלה1013[[#This Row],[וסת השבוע]]=1,I1354=1,טבלה1013[[#This Row],[CycleNumber]]&gt;B1354),1,"")</f>
        <v/>
      </c>
      <c r="K1355" s="1" t="str">
        <f>IF(טבלה1013[[#This Row],[CycleNumber]]=1,"",IF(טבלה1013[[#This Row],[וסת השבוע]]=1,0,IF(K1354="","",IF(K1354=0,IF(טבלה1013[[#This Row],[LengthofCycle]]=28,0,1),IF(K1354=1,IF(טבלה1013[[#This Row],[LengthofCycle]]+F1354=28*2,0,2),IF(K1354=2,IF(טבלה1013[[#This Row],[LengthofCycle]]+F1354+F1353=28*3,0,3),""))))))</f>
        <v/>
      </c>
      <c r="L1355" s="1" t="str">
        <f>IF(טבלה1013[[#This Row],[וסת השבוע]]=1,IF(טבלה1013[[#This Row],[וסת השבוע וההפלגה ביחד]]=1,L1354+1,0),IF(AND(טבלה1013[[#This Row],[CycleNumber]]&gt;B1354,טבלה1013[[#This Row],[CycleNumber]]&gt;1),IF(טבלה1013[[#This Row],[וסת השבוע פעיל?]]&lt;&gt;"",L1354+1,""),""))</f>
        <v/>
      </c>
      <c r="M1355" s="1" t="str">
        <f>IF(AND(טבלה1013[[#This Row],[וסת השבוע פעיל?]]&lt;&gt;"",טבלה1013[[#This Row],[CycleNumber]]&lt;B1356,B1356&lt;&gt;"",טבלה1013[[#This Row],[וסת השבוע פעיל?]]&lt;3),IF(K1356=0,IF(AND(טבלה1013[[#This Row],[וסת השבוע פעיל?]]&gt;0,I1356=1),0,1),0),"")</f>
        <v/>
      </c>
      <c r="N1355" s="1" t="str">
        <f t="shared" si="104"/>
        <v/>
      </c>
      <c r="O1355" s="1" t="str">
        <f>IF(AND(טבלה1013[[#This Row],[חיזוי - שבוע]]=1,J1356=1),1,"")</f>
        <v/>
      </c>
      <c r="P1355" s="1" t="str">
        <f>IF(AND(טבלה1013[[#This Row],[חיזוי טוב עם הפלגה?]]=1,טבלה1013[[#This Row],[וסת קבוע אחרון]]&lt;&gt;28,X1354=1),1,"")</f>
        <v/>
      </c>
      <c r="Q1355" s="1" t="str">
        <f>IF(AND(טבלה1013[[#This Row],[וסת השבוע פעיל?]]&lt;3,OR(טבלה1013[[#This Row],[CycleNumber]]&gt;B1356,B1356="")),1,"")</f>
        <v/>
      </c>
      <c r="R1355" s="1">
        <f>IF(טבלה1013[[#This Row],[האישה קבעה וסת שבוע?]]=1,IF(טבלה1013[[#This Row],[וסת השבוע פעיל?]]&lt;3,1,0),"")</f>
        <v>0</v>
      </c>
      <c r="S13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5" s="1" t="str">
        <f t="shared" si="105"/>
        <v/>
      </c>
      <c r="U1355" s="1" t="str">
        <f t="shared" si="106"/>
        <v/>
      </c>
      <c r="V1355" s="1" t="str">
        <f t="shared" si="107"/>
        <v/>
      </c>
      <c r="W1355" s="1" t="str">
        <f>IF(טבלה1013[[#This Row],[3 הפלגות זהות]]="","",IF(טבלה1013[[#This Row],[3 הפלגות זהות]]=1,טבלה1013[[#This Row],[LengthofCycle]],W1354))</f>
        <v/>
      </c>
      <c r="Y1355" s="1" t="str">
        <f>IF(OR(טבלה1013[[#This Row],[הווסת פעיל?]]=0,טבלה1013[[#This Row],[הווסת פעיל?]]=""),"",SUM(Y1354,טבלה1013[[#This Row],[הווסת פעיל?]]))</f>
        <v/>
      </c>
      <c r="Z1355" s="1" t="str">
        <f>IF(AND(טבלה1013[[#This Row],[כמה מחזורים עד עקירה]]&lt;&gt;"",Y1356=""),טבלה1013[[#This Row],[כמה מחזורים עד עקירה]],"")</f>
        <v/>
      </c>
      <c r="AA1355" s="1" t="str">
        <f>IF(AND(טבלה1013[[#This Row],[הווסת פעיל?]]=1,טבלה1013[[#This Row],[וסת קבוע אחרון]]&lt;&gt;W1354),טבלה1013[[#This Row],[וסת קבוע אחרון]],"")</f>
        <v/>
      </c>
      <c r="AB1355" s="1" t="str">
        <f>IF(AND(טבלה1013[[#This Row],[הווסת פעיל?]]=1,X1354=0,טבלה1013[[#This Row],[וסת קבוע אחרון]]=W1354),טבלה1013[[#This Row],[וסת קבוע אחרון]],"")</f>
        <v/>
      </c>
      <c r="AC1355" s="1" t="str">
        <f>IF(AND(טבלה1013[[#This Row],[הווסת פעיל?]]=1,X1354=0,טבלה1013[[#This Row],[וסת קבוע אחרון]]&lt;&gt;W1354),1,"")</f>
        <v/>
      </c>
      <c r="AD1355" s="1" t="str">
        <f>IF(AND(טבלה1013[[#This Row],[הווסת פעיל?]]&lt;&gt;"",B1356=1),טבלה1013[[#This Row],[CycleNumber]],"")</f>
        <v/>
      </c>
      <c r="AE1355" s="1" t="str">
        <f>IF(AND(טבלה1013[[#This Row],[הווסת פעיל?]]&lt;&gt;"",X1354=""),טבלה1013[[#This Row],[CycleNumber]],"")</f>
        <v/>
      </c>
      <c r="AF1355" s="1" t="str">
        <f>IF(B1356=1,"",IF(טבלה1013[[#This Row],[הווסת פעיל?]]=1,IF(טבלה1013[[#This Row],[וסת קבוע אחרון]]=F1356,1,0),""))</f>
        <v/>
      </c>
      <c r="AG1355" s="1" t="str">
        <f>IF(B1356=1,"",IF(טבלה1013[[#This Row],[הווסת פעיל?]]=1,IF(OR(טבלה1013[[#This Row],[וסת קבוע אחרון]]=F1356,F1356=טבלה1013[[#This Row],[LengthofCycle]]),1,0),""))</f>
        <v/>
      </c>
      <c r="AH1355" s="1" t="str">
        <f>IF(B1356=1,"",IF(טבלה1013[[#This Row],[הווסת פעיל?]]=1,IF(OR(טבלה1013[[#This Row],[וסת קבוע אחרון]]=F1356,F1356=טבלה1013[[#This Row],[LengthofCycle]],AND(טבלה1013[[#This Row],[LengthofCycle]]&lt;&gt;טבלה1013[[#This Row],[וסת קבוע אחרון]],OR(F1356=28,F1356=29))),1,0),""))</f>
        <v/>
      </c>
      <c r="AI1355" s="1" t="str">
        <f>IF(AND(טבלה1013[[#This Row],[הווסת פעיל?]]=1,B1356=1),1,"")</f>
        <v/>
      </c>
      <c r="AJ1355" s="4">
        <f>IF(AND(טבלה1013[[#This Row],[הווסת פעיל?]]&lt;&gt;1,B1356&lt;&gt;1,B1356&lt;&gt;""),IF(טבלה1013[[#This Row],[LengthofCycle]]=F1356,1,0),"")</f>
        <v>1</v>
      </c>
      <c r="AK1355" s="4">
        <f>IF(AND(טבלה1013[[#This Row],[הווסת פעיל?]]&lt;&gt;1,B1356&lt;&gt;1,B1356&lt;&gt;""),IF(OR(טבלה1013[[#This Row],[LengthofCycle]]=F1356,F1356=29),1,0),"")</f>
        <v>1</v>
      </c>
      <c r="AL1355" s="4">
        <f>IF(AND(טבלה1013[[#This Row],[הווסת פעיל?]]&lt;&gt;1,B1356&lt;&gt;1,B1356&lt;&gt;""),IF(OR(טבלה1013[[#This Row],[LengthofCycle]]=F1356,F1356=29,F1356=28),1,0),"")</f>
        <v>1</v>
      </c>
    </row>
    <row r="1356" spans="1:38" x14ac:dyDescent="0.25">
      <c r="A1356" s="1" t="s">
        <v>165</v>
      </c>
      <c r="B1356" s="1">
        <v>2</v>
      </c>
      <c r="C1356" s="1">
        <v>0</v>
      </c>
      <c r="D1356" s="1">
        <v>1</v>
      </c>
      <c r="E1356" s="1">
        <v>0</v>
      </c>
      <c r="F1356" s="1">
        <v>28</v>
      </c>
      <c r="G1356" s="1">
        <f>טבלה1013[[#This Row],[LengthofCycle]]+1</f>
        <v>29</v>
      </c>
      <c r="H1356" s="1">
        <f>IF(IFERROR(LOOKUP(טבלה1013[[#This Row],[ClientID]],קביעויות[השבוע]),FALSE)=טבלה1013[[#This Row],[ClientID]],1,"")</f>
        <v>1</v>
      </c>
      <c r="I1356" s="1">
        <f>IF(AND(טבלה1013[[#This Row],[CycleNumber]]&gt;1,OR(B1357="",טבלה1013[[#This Row],[CycleNumber]]&gt;B1355)),IF(OR(AND(טבלה1013[[#This Row],[LengthofCycle]]=28,F1355=28),AND(טבלה1013[[#This Row],[LengthofCycle]]=35,F1355=35)),1,""),"")</f>
        <v>1</v>
      </c>
      <c r="J1356" s="1" t="str">
        <f>IF(AND(טבלה1013[[#This Row],[וסת השבוע]]=1,I1355=1,טבלה1013[[#This Row],[CycleNumber]]&gt;B1355),1,"")</f>
        <v/>
      </c>
      <c r="K1356" s="1">
        <f>IF(טבלה1013[[#This Row],[CycleNumber]]=1,"",IF(טבלה1013[[#This Row],[וסת השבוע]]=1,0,IF(K1355="","",IF(K1355=0,IF(טבלה1013[[#This Row],[LengthofCycle]]=28,0,1),IF(K1355=1,IF(טבלה1013[[#This Row],[LengthofCycle]]+F1355=28*2,0,2),IF(K1355=2,IF(טבלה1013[[#This Row],[LengthofCycle]]+F1355+F1354=28*3,0,3),""))))))</f>
        <v>0</v>
      </c>
      <c r="L1356" s="1">
        <f>IF(טבלה1013[[#This Row],[וסת השבוע]]=1,IF(טבלה1013[[#This Row],[וסת השבוע וההפלגה ביחד]]=1,L1355+1,0),IF(AND(טבלה1013[[#This Row],[CycleNumber]]&gt;B1355,טבלה1013[[#This Row],[CycleNumber]]&gt;1),IF(טבלה1013[[#This Row],[וסת השבוע פעיל?]]&lt;&gt;"",L1355+1,""),""))</f>
        <v>0</v>
      </c>
      <c r="M1356" s="1">
        <f>IF(AND(טבלה1013[[#This Row],[וסת השבוע פעיל?]]&lt;&gt;"",טבלה1013[[#This Row],[CycleNumber]]&lt;B1357,B1357&lt;&gt;"",טבלה1013[[#This Row],[וסת השבוע פעיל?]]&lt;3),IF(K1357=0,IF(AND(טבלה1013[[#This Row],[וסת השבוע פעיל?]]&gt;0,I1357=1),0,1),0),"")</f>
        <v>0</v>
      </c>
      <c r="N1356" s="1" t="str">
        <f t="shared" si="104"/>
        <v/>
      </c>
      <c r="O1356" s="1" t="str">
        <f>IF(AND(טבלה1013[[#This Row],[חיזוי - שבוע]]=1,J1357=1),1,"")</f>
        <v/>
      </c>
      <c r="P1356" s="1" t="str">
        <f>IF(AND(טבלה1013[[#This Row],[חיזוי טוב עם הפלגה?]]=1,טבלה1013[[#This Row],[וסת קבוע אחרון]]&lt;&gt;28,X1355=1),1,"")</f>
        <v/>
      </c>
      <c r="Q1356" s="1" t="str">
        <f>IF(AND(טבלה1013[[#This Row],[וסת השבוע פעיל?]]&lt;3,OR(טבלה1013[[#This Row],[CycleNumber]]&gt;B1357,B1357="")),1,"")</f>
        <v/>
      </c>
      <c r="R1356" s="1">
        <f>IF(טבלה1013[[#This Row],[האישה קבעה וסת שבוע?]]=1,IF(טבלה1013[[#This Row],[וסת השבוע פעיל?]]&lt;3,1,0),"")</f>
        <v>1</v>
      </c>
      <c r="S13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6" s="1" t="str">
        <f t="shared" si="105"/>
        <v/>
      </c>
      <c r="U1356" s="1" t="str">
        <f t="shared" si="106"/>
        <v/>
      </c>
      <c r="V1356" s="1" t="str">
        <f t="shared" si="107"/>
        <v/>
      </c>
      <c r="W1356" s="1" t="str">
        <f>IF(טבלה1013[[#This Row],[3 הפלגות זהות]]="","",IF(טבלה1013[[#This Row],[3 הפלגות זהות]]=1,טבלה1013[[#This Row],[LengthofCycle]],W1355))</f>
        <v/>
      </c>
      <c r="Y1356" s="1" t="str">
        <f>IF(OR(טבלה1013[[#This Row],[הווסת פעיל?]]=0,טבלה1013[[#This Row],[הווסת פעיל?]]=""),"",SUM(Y1355,טבלה1013[[#This Row],[הווסת פעיל?]]))</f>
        <v/>
      </c>
      <c r="Z1356" s="1" t="str">
        <f>IF(AND(טבלה1013[[#This Row],[כמה מחזורים עד עקירה]]&lt;&gt;"",Y1357=""),טבלה1013[[#This Row],[כמה מחזורים עד עקירה]],"")</f>
        <v/>
      </c>
      <c r="AA1356" s="1" t="str">
        <f>IF(AND(טבלה1013[[#This Row],[הווסת פעיל?]]=1,טבלה1013[[#This Row],[וסת קבוע אחרון]]&lt;&gt;W1355),טבלה1013[[#This Row],[וסת קבוע אחרון]],"")</f>
        <v/>
      </c>
      <c r="AB1356" s="1" t="str">
        <f>IF(AND(טבלה1013[[#This Row],[הווסת פעיל?]]=1,X1355=0,טבלה1013[[#This Row],[וסת קבוע אחרון]]=W1355),טבלה1013[[#This Row],[וסת קבוע אחרון]],"")</f>
        <v/>
      </c>
      <c r="AC1356" s="1" t="str">
        <f>IF(AND(טבלה1013[[#This Row],[הווסת פעיל?]]=1,X1355=0,טבלה1013[[#This Row],[וסת קבוע אחרון]]&lt;&gt;W1355),1,"")</f>
        <v/>
      </c>
      <c r="AD1356" s="1" t="str">
        <f>IF(AND(טבלה1013[[#This Row],[הווסת פעיל?]]&lt;&gt;"",B1357=1),טבלה1013[[#This Row],[CycleNumber]],"")</f>
        <v/>
      </c>
      <c r="AE1356" s="1" t="str">
        <f>IF(AND(טבלה1013[[#This Row],[הווסת פעיל?]]&lt;&gt;"",X1355=""),טבלה1013[[#This Row],[CycleNumber]],"")</f>
        <v/>
      </c>
      <c r="AF1356" s="1" t="str">
        <f>IF(B1357=1,"",IF(טבלה1013[[#This Row],[הווסת פעיל?]]=1,IF(טבלה1013[[#This Row],[וסת קבוע אחרון]]=F1357,1,0),""))</f>
        <v/>
      </c>
      <c r="AG1356" s="1" t="str">
        <f>IF(B1357=1,"",IF(טבלה1013[[#This Row],[הווסת פעיל?]]=1,IF(OR(טבלה1013[[#This Row],[וסת קבוע אחרון]]=F1357,F1357=טבלה1013[[#This Row],[LengthofCycle]]),1,0),""))</f>
        <v/>
      </c>
      <c r="AH1356" s="1" t="str">
        <f>IF(B1357=1,"",IF(טבלה1013[[#This Row],[הווסת פעיל?]]=1,IF(OR(טבלה1013[[#This Row],[וסת קבוע אחרון]]=F1357,F1357=טבלה1013[[#This Row],[LengthofCycle]],AND(טבלה1013[[#This Row],[LengthofCycle]]&lt;&gt;טבלה1013[[#This Row],[וסת קבוע אחרון]],OR(F1357=28,F1357=29))),1,0),""))</f>
        <v/>
      </c>
      <c r="AI1356" s="1" t="str">
        <f>IF(AND(טבלה1013[[#This Row],[הווסת פעיל?]]=1,B1357=1),1,"")</f>
        <v/>
      </c>
      <c r="AJ1356" s="4">
        <f>IF(AND(טבלה1013[[#This Row],[הווסת פעיל?]]&lt;&gt;1,B1357&lt;&gt;1,B1357&lt;&gt;""),IF(טבלה1013[[#This Row],[LengthofCycle]]=F1357,1,0),"")</f>
        <v>0</v>
      </c>
      <c r="AK1356" s="4">
        <f>IF(AND(טבלה1013[[#This Row],[הווסת פעיל?]]&lt;&gt;1,B1357&lt;&gt;1,B1357&lt;&gt;""),IF(OR(טבלה1013[[#This Row],[LengthofCycle]]=F1357,F1357=29),1,0),"")</f>
        <v>0</v>
      </c>
      <c r="AL1356" s="4">
        <f>IF(AND(טבלה1013[[#This Row],[הווסת פעיל?]]&lt;&gt;1,B1357&lt;&gt;1,B1357&lt;&gt;""),IF(OR(טבלה1013[[#This Row],[LengthofCycle]]=F1357,F1357=29,F1357=28),1,0),"")</f>
        <v>0</v>
      </c>
    </row>
    <row r="1357" spans="1:38" x14ac:dyDescent="0.25">
      <c r="A1357" s="1" t="s">
        <v>165</v>
      </c>
      <c r="B1357" s="1">
        <v>3</v>
      </c>
      <c r="C1357" s="1">
        <v>0</v>
      </c>
      <c r="D1357" s="1">
        <v>1</v>
      </c>
      <c r="E1357" s="1">
        <v>0</v>
      </c>
      <c r="F1357" s="1">
        <v>30</v>
      </c>
      <c r="G1357" s="1">
        <f>טבלה1013[[#This Row],[LengthofCycle]]+1</f>
        <v>31</v>
      </c>
      <c r="H1357" s="1">
        <f>IF(IFERROR(LOOKUP(טבלה1013[[#This Row],[ClientID]],קביעויות[השבוע]),FALSE)=טבלה1013[[#This Row],[ClientID]],1,"")</f>
        <v>1</v>
      </c>
      <c r="I1357" s="1" t="str">
        <f>IF(AND(טבלה1013[[#This Row],[CycleNumber]]&gt;1,OR(B1358="",טבלה1013[[#This Row],[CycleNumber]]&gt;B1356)),IF(OR(AND(טבלה1013[[#This Row],[LengthofCycle]]=28,F1356=28),AND(טבלה1013[[#This Row],[LengthofCycle]]=35,F1356=35)),1,""),"")</f>
        <v/>
      </c>
      <c r="J1357" s="1" t="str">
        <f>IF(AND(טבלה1013[[#This Row],[וסת השבוע]]=1,I1356=1,טבלה1013[[#This Row],[CycleNumber]]&gt;B1356),1,"")</f>
        <v/>
      </c>
      <c r="K1357" s="1">
        <f>IF(טבלה1013[[#This Row],[CycleNumber]]=1,"",IF(טבלה1013[[#This Row],[וסת השבוע]]=1,0,IF(K1356="","",IF(K1356=0,IF(טבלה1013[[#This Row],[LengthofCycle]]=28,0,1),IF(K1356=1,IF(טבלה1013[[#This Row],[LengthofCycle]]+F1356=28*2,0,2),IF(K1356=2,IF(טבלה1013[[#This Row],[LengthofCycle]]+F1356+F1355=28*3,0,3),""))))))</f>
        <v>1</v>
      </c>
      <c r="L1357" s="1">
        <f>IF(טבלה1013[[#This Row],[וסת השבוע]]=1,IF(טבלה1013[[#This Row],[וסת השבוע וההפלגה ביחד]]=1,L1356+1,0),IF(AND(טבלה1013[[#This Row],[CycleNumber]]&gt;B1356,טבלה1013[[#This Row],[CycleNumber]]&gt;1),IF(טבלה1013[[#This Row],[וסת השבוע פעיל?]]&lt;&gt;"",L1356+1,""),""))</f>
        <v>1</v>
      </c>
      <c r="M1357" s="1">
        <f>IF(AND(טבלה1013[[#This Row],[וסת השבוע פעיל?]]&lt;&gt;"",טבלה1013[[#This Row],[CycleNumber]]&lt;B1358,B1358&lt;&gt;"",טבלה1013[[#This Row],[וסת השבוע פעיל?]]&lt;3),IF(K1358=0,IF(AND(טבלה1013[[#This Row],[וסת השבוע פעיל?]]&gt;0,I1358=1),0,1),0),"")</f>
        <v>1</v>
      </c>
      <c r="N1357" s="1">
        <f t="shared" ref="N1357:N1420" si="108">IF(M1356&lt;&gt;"",IF(K1356=0,28+1,IF(K1356=1,2*28-F1356+1,IF(K1356=2,3*28-F1356-F1355+1,""))),"")</f>
        <v>29</v>
      </c>
      <c r="O1357" s="1" t="str">
        <f>IF(AND(טבלה1013[[#This Row],[חיזוי - שבוע]]=1,J1358=1),1,"")</f>
        <v/>
      </c>
      <c r="P1357" s="1" t="str">
        <f>IF(AND(טבלה1013[[#This Row],[חיזוי טוב עם הפלגה?]]=1,טבלה1013[[#This Row],[וסת קבוע אחרון]]&lt;&gt;28,X1356=1),1,"")</f>
        <v/>
      </c>
      <c r="Q1357" s="1" t="str">
        <f>IF(AND(טבלה1013[[#This Row],[וסת השבוע פעיל?]]&lt;3,OR(טבלה1013[[#This Row],[CycleNumber]]&gt;B1358,B1358="")),1,"")</f>
        <v/>
      </c>
      <c r="R1357" s="1">
        <f>IF(טבלה1013[[#This Row],[האישה קבעה וסת שבוע?]]=1,IF(טבלה1013[[#This Row],[וסת השבוע פעיל?]]&lt;3,1,0),"")</f>
        <v>1</v>
      </c>
      <c r="S13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7" s="1">
        <f t="shared" si="105"/>
        <v>0</v>
      </c>
      <c r="U1357" s="1" t="str">
        <f t="shared" si="106"/>
        <v/>
      </c>
      <c r="V1357" s="1" t="str">
        <f t="shared" si="107"/>
        <v/>
      </c>
      <c r="W1357" s="1" t="str">
        <f>IF(טבלה1013[[#This Row],[3 הפלגות זהות]]="","",IF(טבלה1013[[#This Row],[3 הפלגות זהות]]=1,טבלה1013[[#This Row],[LengthofCycle]],W1356))</f>
        <v/>
      </c>
      <c r="Y1357" s="1" t="str">
        <f>IF(OR(טבלה1013[[#This Row],[הווסת פעיל?]]=0,טבלה1013[[#This Row],[הווסת פעיל?]]=""),"",SUM(Y1356,טבלה1013[[#This Row],[הווסת פעיל?]]))</f>
        <v/>
      </c>
      <c r="Z1357" s="1" t="str">
        <f>IF(AND(טבלה1013[[#This Row],[כמה מחזורים עד עקירה]]&lt;&gt;"",Y1358=""),טבלה1013[[#This Row],[כמה מחזורים עד עקירה]],"")</f>
        <v/>
      </c>
      <c r="AA1357" s="1" t="str">
        <f>IF(AND(טבלה1013[[#This Row],[הווסת פעיל?]]=1,טבלה1013[[#This Row],[וסת קבוע אחרון]]&lt;&gt;W1356),טבלה1013[[#This Row],[וסת קבוע אחרון]],"")</f>
        <v/>
      </c>
      <c r="AB1357" s="1" t="str">
        <f>IF(AND(טבלה1013[[#This Row],[הווסת פעיל?]]=1,X1356=0,טבלה1013[[#This Row],[וסת קבוע אחרון]]=W1356),טבלה1013[[#This Row],[וסת קבוע אחרון]],"")</f>
        <v/>
      </c>
      <c r="AC1357" s="1" t="str">
        <f>IF(AND(טבלה1013[[#This Row],[הווסת פעיל?]]=1,X1356=0,טבלה1013[[#This Row],[וסת קבוע אחרון]]&lt;&gt;W1356),1,"")</f>
        <v/>
      </c>
      <c r="AD1357" s="1" t="str">
        <f>IF(AND(טבלה1013[[#This Row],[הווסת פעיל?]]&lt;&gt;"",B1358=1),טבלה1013[[#This Row],[CycleNumber]],"")</f>
        <v/>
      </c>
      <c r="AE1357" s="1" t="str">
        <f>IF(AND(טבלה1013[[#This Row],[הווסת פעיל?]]&lt;&gt;"",X1356=""),טבלה1013[[#This Row],[CycleNumber]],"")</f>
        <v/>
      </c>
      <c r="AF1357" s="1" t="str">
        <f>IF(B1358=1,"",IF(טבלה1013[[#This Row],[הווסת פעיל?]]=1,IF(טבלה1013[[#This Row],[וסת קבוע אחרון]]=F1358,1,0),""))</f>
        <v/>
      </c>
      <c r="AG1357" s="1" t="str">
        <f>IF(B1358=1,"",IF(טבלה1013[[#This Row],[הווסת פעיל?]]=1,IF(OR(טבלה1013[[#This Row],[וסת קבוע אחרון]]=F1358,F1358=טבלה1013[[#This Row],[LengthofCycle]]),1,0),""))</f>
        <v/>
      </c>
      <c r="AH1357" s="1" t="str">
        <f>IF(B1358=1,"",IF(טבלה1013[[#This Row],[הווסת פעיל?]]=1,IF(OR(טבלה1013[[#This Row],[וסת קבוע אחרון]]=F1358,F1358=טבלה1013[[#This Row],[LengthofCycle]],AND(טבלה1013[[#This Row],[LengthofCycle]]&lt;&gt;טבלה1013[[#This Row],[וסת קבוע אחרון]],OR(F1358=28,F1358=29))),1,0),""))</f>
        <v/>
      </c>
      <c r="AI1357" s="1" t="str">
        <f>IF(AND(טבלה1013[[#This Row],[הווסת פעיל?]]=1,B1358=1),1,"")</f>
        <v/>
      </c>
      <c r="AJ1357" s="4">
        <f>IF(AND(טבלה1013[[#This Row],[הווסת פעיל?]]&lt;&gt;1,B1358&lt;&gt;1,B1358&lt;&gt;""),IF(טבלה1013[[#This Row],[LengthofCycle]]=F1358,1,0),"")</f>
        <v>0</v>
      </c>
      <c r="AK1357" s="4">
        <f>IF(AND(טבלה1013[[#This Row],[הווסת פעיל?]]&lt;&gt;1,B1358&lt;&gt;1,B1358&lt;&gt;""),IF(OR(טבלה1013[[#This Row],[LengthofCycle]]=F1358,F1358=29),1,0),"")</f>
        <v>0</v>
      </c>
      <c r="AL1357" s="4">
        <f>IF(AND(טבלה1013[[#This Row],[הווסת פעיל?]]&lt;&gt;1,B1358&lt;&gt;1,B1358&lt;&gt;""),IF(OR(טבלה1013[[#This Row],[LengthofCycle]]=F1358,F1358=29,F1358=28),1,0),"")</f>
        <v>0</v>
      </c>
    </row>
    <row r="1358" spans="1:38" x14ac:dyDescent="0.25">
      <c r="A1358" s="1" t="s">
        <v>165</v>
      </c>
      <c r="B1358" s="1">
        <v>4</v>
      </c>
      <c r="C1358" s="1">
        <v>0</v>
      </c>
      <c r="D1358" s="1">
        <v>1</v>
      </c>
      <c r="E1358" s="1">
        <v>0</v>
      </c>
      <c r="F1358" s="1">
        <v>26</v>
      </c>
      <c r="G1358" s="1">
        <f>טבלה1013[[#This Row],[LengthofCycle]]+1</f>
        <v>27</v>
      </c>
      <c r="H1358" s="1">
        <f>IF(IFERROR(LOOKUP(טבלה1013[[#This Row],[ClientID]],קביעויות[השבוע]),FALSE)=טבלה1013[[#This Row],[ClientID]],1,"")</f>
        <v>1</v>
      </c>
      <c r="I1358" s="1" t="str">
        <f>IF(AND(טבלה1013[[#This Row],[CycleNumber]]&gt;1,OR(B1359="",טבלה1013[[#This Row],[CycleNumber]]&gt;B1357)),IF(OR(AND(טבלה1013[[#This Row],[LengthofCycle]]=28,F1357=28),AND(טבלה1013[[#This Row],[LengthofCycle]]=35,F1357=35)),1,""),"")</f>
        <v/>
      </c>
      <c r="J1358" s="1" t="str">
        <f>IF(AND(טבלה1013[[#This Row],[וסת השבוע]]=1,I1357=1,טבלה1013[[#This Row],[CycleNumber]]&gt;B1357),1,"")</f>
        <v/>
      </c>
      <c r="K1358" s="1">
        <f>IF(טבלה1013[[#This Row],[CycleNumber]]=1,"",IF(טבלה1013[[#This Row],[וסת השבוע]]=1,0,IF(K1357="","",IF(K1357=0,IF(טבלה1013[[#This Row],[LengthofCycle]]=28,0,1),IF(K1357=1,IF(טבלה1013[[#This Row],[LengthofCycle]]+F1357=28*2,0,2),IF(K1357=2,IF(טבלה1013[[#This Row],[LengthofCycle]]+F1357+F1356=28*3,0,3),""))))))</f>
        <v>0</v>
      </c>
      <c r="L1358" s="1">
        <f>IF(טבלה1013[[#This Row],[וסת השבוע]]=1,IF(טבלה1013[[#This Row],[וסת השבוע וההפלגה ביחד]]=1,L1357+1,0),IF(AND(טבלה1013[[#This Row],[CycleNumber]]&gt;B1357,טבלה1013[[#This Row],[CycleNumber]]&gt;1),IF(טבלה1013[[#This Row],[וסת השבוע פעיל?]]&lt;&gt;"",L1357+1,""),""))</f>
        <v>2</v>
      </c>
      <c r="M1358" s="1">
        <f>IF(AND(טבלה1013[[#This Row],[וסת השבוע פעיל?]]&lt;&gt;"",טבלה1013[[#This Row],[CycleNumber]]&lt;B1359,B1359&lt;&gt;"",טבלה1013[[#This Row],[וסת השבוע פעיל?]]&lt;3),IF(K1359=0,IF(AND(טבלה1013[[#This Row],[וסת השבוע פעיל?]]&gt;0,I1359=1),0,1),0),"")</f>
        <v>0</v>
      </c>
      <c r="N1358" s="1">
        <f t="shared" si="108"/>
        <v>27</v>
      </c>
      <c r="O1358" s="1" t="str">
        <f>IF(AND(טבלה1013[[#This Row],[חיזוי - שבוע]]=1,J1359=1),1,"")</f>
        <v/>
      </c>
      <c r="P1358" s="1" t="str">
        <f>IF(AND(טבלה1013[[#This Row],[חיזוי טוב עם הפלגה?]]=1,טבלה1013[[#This Row],[וסת קבוע אחרון]]&lt;&gt;28,X1357=1),1,"")</f>
        <v/>
      </c>
      <c r="Q1358" s="1" t="str">
        <f>IF(AND(טבלה1013[[#This Row],[וסת השבוע פעיל?]]&lt;3,OR(טבלה1013[[#This Row],[CycleNumber]]&gt;B1359,B1359="")),1,"")</f>
        <v/>
      </c>
      <c r="R1358" s="1">
        <f>IF(טבלה1013[[#This Row],[האישה קבעה וסת שבוע?]]=1,IF(טבלה1013[[#This Row],[וסת השבוע פעיל?]]&lt;3,1,0),"")</f>
        <v>1</v>
      </c>
      <c r="S13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8" s="1">
        <f t="shared" si="105"/>
        <v>0</v>
      </c>
      <c r="U1358" s="1">
        <f t="shared" si="106"/>
        <v>0</v>
      </c>
      <c r="V1358" s="1" t="str">
        <f t="shared" si="107"/>
        <v/>
      </c>
      <c r="W1358" s="1" t="str">
        <f>IF(טבלה1013[[#This Row],[3 הפלגות זהות]]="","",IF(טבלה1013[[#This Row],[3 הפלגות זהות]]=1,טבלה1013[[#This Row],[LengthofCycle]],W1357))</f>
        <v/>
      </c>
      <c r="Y1358" s="1" t="str">
        <f>IF(OR(טבלה1013[[#This Row],[הווסת פעיל?]]=0,טבלה1013[[#This Row],[הווסת פעיל?]]=""),"",SUM(Y1357,טבלה1013[[#This Row],[הווסת פעיל?]]))</f>
        <v/>
      </c>
      <c r="Z1358" s="1" t="str">
        <f>IF(AND(טבלה1013[[#This Row],[כמה מחזורים עד עקירה]]&lt;&gt;"",Y1359=""),טבלה1013[[#This Row],[כמה מחזורים עד עקירה]],"")</f>
        <v/>
      </c>
      <c r="AA1358" s="1" t="str">
        <f>IF(AND(טבלה1013[[#This Row],[הווסת פעיל?]]=1,טבלה1013[[#This Row],[וסת קבוע אחרון]]&lt;&gt;W1357),טבלה1013[[#This Row],[וסת קבוע אחרון]],"")</f>
        <v/>
      </c>
      <c r="AB1358" s="1" t="str">
        <f>IF(AND(טבלה1013[[#This Row],[הווסת פעיל?]]=1,X1357=0,טבלה1013[[#This Row],[וסת קבוע אחרון]]=W1357),טבלה1013[[#This Row],[וסת קבוע אחרון]],"")</f>
        <v/>
      </c>
      <c r="AC1358" s="1" t="str">
        <f>IF(AND(טבלה1013[[#This Row],[הווסת פעיל?]]=1,X1357=0,טבלה1013[[#This Row],[וסת קבוע אחרון]]&lt;&gt;W1357),1,"")</f>
        <v/>
      </c>
      <c r="AD1358" s="1" t="str">
        <f>IF(AND(טבלה1013[[#This Row],[הווסת פעיל?]]&lt;&gt;"",B1359=1),טבלה1013[[#This Row],[CycleNumber]],"")</f>
        <v/>
      </c>
      <c r="AE1358" s="1" t="str">
        <f>IF(AND(טבלה1013[[#This Row],[הווסת פעיל?]]&lt;&gt;"",X1357=""),טבלה1013[[#This Row],[CycleNumber]],"")</f>
        <v/>
      </c>
      <c r="AF1358" s="1" t="str">
        <f>IF(B1359=1,"",IF(טבלה1013[[#This Row],[הווסת פעיל?]]=1,IF(טבלה1013[[#This Row],[וסת קבוע אחרון]]=F1359,1,0),""))</f>
        <v/>
      </c>
      <c r="AG1358" s="1" t="str">
        <f>IF(B1359=1,"",IF(טבלה1013[[#This Row],[הווסת פעיל?]]=1,IF(OR(טבלה1013[[#This Row],[וסת קבוע אחרון]]=F1359,F1359=טבלה1013[[#This Row],[LengthofCycle]]),1,0),""))</f>
        <v/>
      </c>
      <c r="AH1358" s="1" t="str">
        <f>IF(B1359=1,"",IF(טבלה1013[[#This Row],[הווסת פעיל?]]=1,IF(OR(טבלה1013[[#This Row],[וסת קבוע אחרון]]=F1359,F1359=טבלה1013[[#This Row],[LengthofCycle]],AND(טבלה1013[[#This Row],[LengthofCycle]]&lt;&gt;טבלה1013[[#This Row],[וסת קבוע אחרון]],OR(F1359=28,F1359=29))),1,0),""))</f>
        <v/>
      </c>
      <c r="AI1358" s="1" t="str">
        <f>IF(AND(טבלה1013[[#This Row],[הווסת פעיל?]]=1,B1359=1),1,"")</f>
        <v/>
      </c>
      <c r="AJ1358" s="4">
        <f>IF(AND(טבלה1013[[#This Row],[הווסת פעיל?]]&lt;&gt;1,B1359&lt;&gt;1,B1359&lt;&gt;""),IF(טבלה1013[[#This Row],[LengthofCycle]]=F1359,1,0),"")</f>
        <v>0</v>
      </c>
      <c r="AK1358" s="4">
        <f>IF(AND(טבלה1013[[#This Row],[הווסת פעיל?]]&lt;&gt;1,B1359&lt;&gt;1,B1359&lt;&gt;""),IF(OR(טבלה1013[[#This Row],[LengthofCycle]]=F1359,F1359=29),1,0),"")</f>
        <v>0</v>
      </c>
      <c r="AL1358" s="4">
        <f>IF(AND(טבלה1013[[#This Row],[הווסת פעיל?]]&lt;&gt;1,B1359&lt;&gt;1,B1359&lt;&gt;""),IF(OR(טבלה1013[[#This Row],[LengthofCycle]]=F1359,F1359=29,F1359=28),1,0),"")</f>
        <v>0</v>
      </c>
    </row>
    <row r="1359" spans="1:38" x14ac:dyDescent="0.25">
      <c r="A1359" s="1" t="s">
        <v>165</v>
      </c>
      <c r="B1359" s="1">
        <v>5</v>
      </c>
      <c r="C1359" s="1">
        <v>0</v>
      </c>
      <c r="D1359" s="1">
        <v>1</v>
      </c>
      <c r="E1359" s="1">
        <v>0</v>
      </c>
      <c r="F1359" s="1">
        <v>32</v>
      </c>
      <c r="G1359" s="1">
        <f>טבלה1013[[#This Row],[LengthofCycle]]+1</f>
        <v>33</v>
      </c>
      <c r="H1359" s="1">
        <f>IF(IFERROR(LOOKUP(טבלה1013[[#This Row],[ClientID]],קביעויות[השבוע]),FALSE)=טבלה1013[[#This Row],[ClientID]],1,"")</f>
        <v>1</v>
      </c>
      <c r="I1359" s="1" t="str">
        <f>IF(AND(טבלה1013[[#This Row],[CycleNumber]]&gt;1,OR(B1360="",טבלה1013[[#This Row],[CycleNumber]]&gt;B1358)),IF(OR(AND(טבלה1013[[#This Row],[LengthofCycle]]=28,F1358=28),AND(טבלה1013[[#This Row],[LengthofCycle]]=35,F1358=35)),1,""),"")</f>
        <v/>
      </c>
      <c r="J1359" s="1" t="str">
        <f>IF(AND(טבלה1013[[#This Row],[וסת השבוע]]=1,I1358=1,טבלה1013[[#This Row],[CycleNumber]]&gt;B1358),1,"")</f>
        <v/>
      </c>
      <c r="K1359" s="1">
        <f>IF(טבלה1013[[#This Row],[CycleNumber]]=1,"",IF(טבלה1013[[#This Row],[וסת השבוע]]=1,0,IF(K1358="","",IF(K1358=0,IF(טבלה1013[[#This Row],[LengthofCycle]]=28,0,1),IF(K1358=1,IF(טבלה1013[[#This Row],[LengthofCycle]]+F1358=28*2,0,2),IF(K1358=2,IF(טבלה1013[[#This Row],[LengthofCycle]]+F1358+F1357=28*3,0,3),""))))))</f>
        <v>1</v>
      </c>
      <c r="L1359" s="1">
        <f>IF(טבלה1013[[#This Row],[וסת השבוע]]=1,IF(טבלה1013[[#This Row],[וסת השבוע וההפלגה ביחד]]=1,L1358+1,0),IF(AND(טבלה1013[[#This Row],[CycleNumber]]&gt;B1358,טבלה1013[[#This Row],[CycleNumber]]&gt;1),IF(טבלה1013[[#This Row],[וסת השבוע פעיל?]]&lt;&gt;"",L1358+1,""),""))</f>
        <v>3</v>
      </c>
      <c r="M1359" s="1" t="str">
        <f>IF(AND(טבלה1013[[#This Row],[וסת השבוע פעיל?]]&lt;&gt;"",טבלה1013[[#This Row],[CycleNumber]]&lt;B1360,B1360&lt;&gt;"",טבלה1013[[#This Row],[וסת השבוע פעיל?]]&lt;3),IF(K1360=0,IF(AND(טבלה1013[[#This Row],[וסת השבוע פעיל?]]&gt;0,I1360=1),0,1),0),"")</f>
        <v/>
      </c>
      <c r="N1359" s="1">
        <f t="shared" si="108"/>
        <v>29</v>
      </c>
      <c r="O1359" s="1" t="str">
        <f>IF(AND(טבלה1013[[#This Row],[חיזוי - שבוע]]=1,J1360=1),1,"")</f>
        <v/>
      </c>
      <c r="P1359" s="1" t="str">
        <f>IF(AND(טבלה1013[[#This Row],[חיזוי טוב עם הפלגה?]]=1,טבלה1013[[#This Row],[וסת קבוע אחרון]]&lt;&gt;28,X1358=1),1,"")</f>
        <v/>
      </c>
      <c r="Q1359" s="1">
        <f>IF(AND(טבלה1013[[#This Row],[וסת השבוע פעיל?]]&lt;3,OR(טבלה1013[[#This Row],[CycleNumber]]&gt;B1360,B1360="")),1,"")</f>
        <v>1</v>
      </c>
      <c r="R1359" s="1">
        <f>IF(טבלה1013[[#This Row],[האישה קבעה וסת שבוע?]]=1,IF(טבלה1013[[#This Row],[וסת השבוע פעיל?]]&lt;3,1,0),"")</f>
        <v>1</v>
      </c>
      <c r="S13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59" s="1">
        <f t="shared" si="105"/>
        <v>0</v>
      </c>
      <c r="U1359" s="1">
        <f t="shared" si="106"/>
        <v>0</v>
      </c>
      <c r="V1359" s="1">
        <f t="shared" si="107"/>
        <v>0</v>
      </c>
      <c r="W1359" s="1" t="str">
        <f>IF(טבלה1013[[#This Row],[3 הפלגות זהות]]="","",IF(טבלה1013[[#This Row],[3 הפלגות זהות]]=1,טבלה1013[[#This Row],[LengthofCycle]],W1358))</f>
        <v/>
      </c>
      <c r="Y1359" s="1" t="str">
        <f>IF(OR(טבלה1013[[#This Row],[הווסת פעיל?]]=0,טבלה1013[[#This Row],[הווסת פעיל?]]=""),"",SUM(Y1358,טבלה1013[[#This Row],[הווסת פעיל?]]))</f>
        <v/>
      </c>
      <c r="Z1359" s="1" t="str">
        <f>IF(AND(טבלה1013[[#This Row],[כמה מחזורים עד עקירה]]&lt;&gt;"",Y1360=""),טבלה1013[[#This Row],[כמה מחזורים עד עקירה]],"")</f>
        <v/>
      </c>
      <c r="AA1359" s="1" t="str">
        <f>IF(AND(טבלה1013[[#This Row],[הווסת פעיל?]]=1,טבלה1013[[#This Row],[וסת קבוע אחרון]]&lt;&gt;W1358),טבלה1013[[#This Row],[וסת קבוע אחרון]],"")</f>
        <v/>
      </c>
      <c r="AB1359" s="1" t="str">
        <f>IF(AND(טבלה1013[[#This Row],[הווסת פעיל?]]=1,X1358=0,טבלה1013[[#This Row],[וסת קבוע אחרון]]=W1358),טבלה1013[[#This Row],[וסת קבוע אחרון]],"")</f>
        <v/>
      </c>
      <c r="AC1359" s="1" t="str">
        <f>IF(AND(טבלה1013[[#This Row],[הווסת פעיל?]]=1,X1358=0,טבלה1013[[#This Row],[וסת קבוע אחרון]]&lt;&gt;W1358),1,"")</f>
        <v/>
      </c>
      <c r="AD1359" s="1" t="str">
        <f>IF(AND(טבלה1013[[#This Row],[הווסת פעיל?]]&lt;&gt;"",B1360=1),טבלה1013[[#This Row],[CycleNumber]],"")</f>
        <v/>
      </c>
      <c r="AE1359" s="1" t="str">
        <f>IF(AND(טבלה1013[[#This Row],[הווסת פעיל?]]&lt;&gt;"",X1358=""),טבלה1013[[#This Row],[CycleNumber]],"")</f>
        <v/>
      </c>
      <c r="AF1359" s="1" t="str">
        <f>IF(B1360=1,"",IF(טבלה1013[[#This Row],[הווסת פעיל?]]=1,IF(טבלה1013[[#This Row],[וסת קבוע אחרון]]=F1360,1,0),""))</f>
        <v/>
      </c>
      <c r="AG1359" s="1" t="str">
        <f>IF(B1360=1,"",IF(טבלה1013[[#This Row],[הווסת פעיל?]]=1,IF(OR(טבלה1013[[#This Row],[וסת קבוע אחרון]]=F1360,F1360=טבלה1013[[#This Row],[LengthofCycle]]),1,0),""))</f>
        <v/>
      </c>
      <c r="AH1359" s="1" t="str">
        <f>IF(B1360=1,"",IF(טבלה1013[[#This Row],[הווסת פעיל?]]=1,IF(OR(טבלה1013[[#This Row],[וסת קבוע אחרון]]=F1360,F1360=טבלה1013[[#This Row],[LengthofCycle]],AND(טבלה1013[[#This Row],[LengthofCycle]]&lt;&gt;טבלה1013[[#This Row],[וסת קבוע אחרון]],OR(F1360=28,F1360=29))),1,0),""))</f>
        <v/>
      </c>
      <c r="AI1359" s="1" t="str">
        <f>IF(AND(טבלה1013[[#This Row],[הווסת פעיל?]]=1,B1360=1),1,"")</f>
        <v/>
      </c>
      <c r="AJ1359" s="4" t="str">
        <f>IF(AND(טבלה1013[[#This Row],[הווסת פעיל?]]&lt;&gt;1,B1360&lt;&gt;1,B1360&lt;&gt;""),IF(טבלה1013[[#This Row],[LengthofCycle]]=F1360,1,0),"")</f>
        <v/>
      </c>
      <c r="AK1359" s="4" t="str">
        <f>IF(AND(טבלה1013[[#This Row],[הווסת פעיל?]]&lt;&gt;1,B1360&lt;&gt;1,B1360&lt;&gt;""),IF(OR(טבלה1013[[#This Row],[LengthofCycle]]=F1360,F1360=29),1,0),"")</f>
        <v/>
      </c>
      <c r="AL1359" s="4" t="str">
        <f>IF(AND(טבלה1013[[#This Row],[הווסת פעיל?]]&lt;&gt;1,B1360&lt;&gt;1,B1360&lt;&gt;""),IF(OR(טבלה1013[[#This Row],[LengthofCycle]]=F1360,F1360=29,F1360=28),1,0),"")</f>
        <v/>
      </c>
    </row>
    <row r="1360" spans="1:38" x14ac:dyDescent="0.25">
      <c r="A1360" s="1" t="s">
        <v>166</v>
      </c>
      <c r="B1360" s="1">
        <v>1</v>
      </c>
      <c r="C1360" s="1">
        <v>1</v>
      </c>
      <c r="D1360" s="1">
        <v>1</v>
      </c>
      <c r="E1360" s="1">
        <v>0</v>
      </c>
      <c r="F1360" s="1">
        <v>31</v>
      </c>
      <c r="G1360" s="1">
        <f>טבלה1013[[#This Row],[LengthofCycle]]+1</f>
        <v>32</v>
      </c>
      <c r="H1360" s="1" t="str">
        <f>IF(IFERROR(LOOKUP(טבלה1013[[#This Row],[ClientID]],קביעויות[השבוע]),FALSE)=טבלה1013[[#This Row],[ClientID]],1,"")</f>
        <v/>
      </c>
      <c r="I1360" s="1" t="str">
        <f>IF(AND(טבלה1013[[#This Row],[CycleNumber]]&gt;1,OR(B1361="",טבלה1013[[#This Row],[CycleNumber]]&gt;B1359)),IF(OR(AND(טבלה1013[[#This Row],[LengthofCycle]]=28,F1359=28),AND(טבלה1013[[#This Row],[LengthofCycle]]=35,F1359=35)),1,""),"")</f>
        <v/>
      </c>
      <c r="J1360" s="1" t="str">
        <f>IF(AND(טבלה1013[[#This Row],[וסת השבוע]]=1,I1359=1,טבלה1013[[#This Row],[CycleNumber]]&gt;B1359),1,"")</f>
        <v/>
      </c>
      <c r="K1360" s="1" t="str">
        <f>IF(טבלה1013[[#This Row],[CycleNumber]]=1,"",IF(טבלה1013[[#This Row],[וסת השבוע]]=1,0,IF(K1359="","",IF(K1359=0,IF(טבלה1013[[#This Row],[LengthofCycle]]=28,0,1),IF(K1359=1,IF(טבלה1013[[#This Row],[LengthofCycle]]+F1359=28*2,0,2),IF(K1359=2,IF(טבלה1013[[#This Row],[LengthofCycle]]+F1359+F1358=28*3,0,3),""))))))</f>
        <v/>
      </c>
      <c r="L1360" s="1" t="str">
        <f>IF(טבלה1013[[#This Row],[וסת השבוע]]=1,IF(טבלה1013[[#This Row],[וסת השבוע וההפלגה ביחד]]=1,L1359+1,0),IF(AND(טבלה1013[[#This Row],[CycleNumber]]&gt;B1359,טבלה1013[[#This Row],[CycleNumber]]&gt;1),IF(טבלה1013[[#This Row],[וסת השבוע פעיל?]]&lt;&gt;"",L1359+1,""),""))</f>
        <v/>
      </c>
      <c r="M1360" s="1" t="str">
        <f>IF(AND(טבלה1013[[#This Row],[וסת השבוע פעיל?]]&lt;&gt;"",טבלה1013[[#This Row],[CycleNumber]]&lt;B1361,B1361&lt;&gt;"",טבלה1013[[#This Row],[וסת השבוע פעיל?]]&lt;3),IF(K1361=0,IF(AND(טבלה1013[[#This Row],[וסת השבוע פעיל?]]&gt;0,I1361=1),0,1),0),"")</f>
        <v/>
      </c>
      <c r="N1360" s="1" t="str">
        <f t="shared" si="108"/>
        <v/>
      </c>
      <c r="O1360" s="1" t="str">
        <f>IF(AND(טבלה1013[[#This Row],[חיזוי - שבוע]]=1,J1361=1),1,"")</f>
        <v/>
      </c>
      <c r="P1360" s="1" t="str">
        <f>IF(AND(טבלה1013[[#This Row],[חיזוי טוב עם הפלגה?]]=1,טבלה1013[[#This Row],[וסת קבוע אחרון]]&lt;&gt;28,X1359=1),1,"")</f>
        <v/>
      </c>
      <c r="Q1360" s="1" t="str">
        <f>IF(AND(טבלה1013[[#This Row],[וסת השבוע פעיל?]]&lt;3,OR(טבלה1013[[#This Row],[CycleNumber]]&gt;B1361,B1361="")),1,"")</f>
        <v/>
      </c>
      <c r="R1360" s="1" t="str">
        <f>IF(טבלה1013[[#This Row],[האישה קבעה וסת שבוע?]]=1,IF(טבלה1013[[#This Row],[וסת השבוע פעיל?]]&lt;3,1,0),"")</f>
        <v/>
      </c>
      <c r="S13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0" s="1" t="str">
        <f t="shared" si="105"/>
        <v/>
      </c>
      <c r="U1360" s="1" t="str">
        <f t="shared" si="106"/>
        <v/>
      </c>
      <c r="V1360" s="1" t="str">
        <f t="shared" si="107"/>
        <v/>
      </c>
      <c r="W1360" s="1" t="str">
        <f>IF(טבלה1013[[#This Row],[3 הפלגות זהות]]="","",IF(טבלה1013[[#This Row],[3 הפלגות זהות]]=1,טבלה1013[[#This Row],[LengthofCycle]],W1359))</f>
        <v/>
      </c>
      <c r="Y1360" s="1" t="str">
        <f>IF(OR(טבלה1013[[#This Row],[הווסת פעיל?]]=0,טבלה1013[[#This Row],[הווסת פעיל?]]=""),"",SUM(Y1359,טבלה1013[[#This Row],[הווסת פעיל?]]))</f>
        <v/>
      </c>
      <c r="Z1360" s="1" t="str">
        <f>IF(AND(טבלה1013[[#This Row],[כמה מחזורים עד עקירה]]&lt;&gt;"",Y1361=""),טבלה1013[[#This Row],[כמה מחזורים עד עקירה]],"")</f>
        <v/>
      </c>
      <c r="AA1360" s="1" t="str">
        <f>IF(AND(טבלה1013[[#This Row],[הווסת פעיל?]]=1,טבלה1013[[#This Row],[וסת קבוע אחרון]]&lt;&gt;W1359),טבלה1013[[#This Row],[וסת קבוע אחרון]],"")</f>
        <v/>
      </c>
      <c r="AB1360" s="1" t="str">
        <f>IF(AND(טבלה1013[[#This Row],[הווסת פעיל?]]=1,X1359=0,טבלה1013[[#This Row],[וסת קבוע אחרון]]=W1359),טבלה1013[[#This Row],[וסת קבוע אחרון]],"")</f>
        <v/>
      </c>
      <c r="AC1360" s="1" t="str">
        <f>IF(AND(טבלה1013[[#This Row],[הווסת פעיל?]]=1,X1359=0,טבלה1013[[#This Row],[וסת קבוע אחרון]]&lt;&gt;W1359),1,"")</f>
        <v/>
      </c>
      <c r="AD1360" s="1" t="str">
        <f>IF(AND(טבלה1013[[#This Row],[הווסת פעיל?]]&lt;&gt;"",B1361=1),טבלה1013[[#This Row],[CycleNumber]],"")</f>
        <v/>
      </c>
      <c r="AE1360" s="1" t="str">
        <f>IF(AND(טבלה1013[[#This Row],[הווסת פעיל?]]&lt;&gt;"",X1359=""),טבלה1013[[#This Row],[CycleNumber]],"")</f>
        <v/>
      </c>
      <c r="AF1360" s="1" t="str">
        <f>IF(B1361=1,"",IF(טבלה1013[[#This Row],[הווסת פעיל?]]=1,IF(טבלה1013[[#This Row],[וסת קבוע אחרון]]=F1361,1,0),""))</f>
        <v/>
      </c>
      <c r="AG1360" s="1" t="str">
        <f>IF(B1361=1,"",IF(טבלה1013[[#This Row],[הווסת פעיל?]]=1,IF(OR(טבלה1013[[#This Row],[וסת קבוע אחרון]]=F1361,F1361=טבלה1013[[#This Row],[LengthofCycle]]),1,0),""))</f>
        <v/>
      </c>
      <c r="AH1360" s="1" t="str">
        <f>IF(B1361=1,"",IF(טבלה1013[[#This Row],[הווסת פעיל?]]=1,IF(OR(טבלה1013[[#This Row],[וסת קבוע אחרון]]=F1361,F1361=טבלה1013[[#This Row],[LengthofCycle]],AND(טבלה1013[[#This Row],[LengthofCycle]]&lt;&gt;טבלה1013[[#This Row],[וסת קבוע אחרון]],OR(F1361=28,F1361=29))),1,0),""))</f>
        <v/>
      </c>
      <c r="AI1360" s="1" t="str">
        <f>IF(AND(טבלה1013[[#This Row],[הווסת פעיל?]]=1,B1361=1),1,"")</f>
        <v/>
      </c>
      <c r="AJ1360" s="4">
        <f>IF(AND(טבלה1013[[#This Row],[הווסת פעיל?]]&lt;&gt;1,B1361&lt;&gt;1,B1361&lt;&gt;""),IF(טבלה1013[[#This Row],[LengthofCycle]]=F1361,1,0),"")</f>
        <v>0</v>
      </c>
      <c r="AK1360" s="4">
        <f>IF(AND(טבלה1013[[#This Row],[הווסת פעיל?]]&lt;&gt;1,B1361&lt;&gt;1,B1361&lt;&gt;""),IF(OR(טבלה1013[[#This Row],[LengthofCycle]]=F1361,F1361=29),1,0),"")</f>
        <v>1</v>
      </c>
      <c r="AL1360" s="4">
        <f>IF(AND(טבלה1013[[#This Row],[הווסת פעיל?]]&lt;&gt;1,B1361&lt;&gt;1,B1361&lt;&gt;""),IF(OR(טבלה1013[[#This Row],[LengthofCycle]]=F1361,F1361=29,F1361=28),1,0),"")</f>
        <v>1</v>
      </c>
    </row>
    <row r="1361" spans="1:38" x14ac:dyDescent="0.25">
      <c r="A1361" s="1" t="s">
        <v>166</v>
      </c>
      <c r="B1361" s="1">
        <v>2</v>
      </c>
      <c r="C1361" s="1">
        <v>1</v>
      </c>
      <c r="D1361" s="1">
        <v>0</v>
      </c>
      <c r="E1361" s="1">
        <v>0</v>
      </c>
      <c r="F1361" s="1">
        <v>29</v>
      </c>
      <c r="G1361" s="1">
        <f>טבלה1013[[#This Row],[LengthofCycle]]+1</f>
        <v>30</v>
      </c>
      <c r="H1361" s="1" t="str">
        <f>IF(IFERROR(LOOKUP(טבלה1013[[#This Row],[ClientID]],קביעויות[השבוע]),FALSE)=טבלה1013[[#This Row],[ClientID]],1,"")</f>
        <v/>
      </c>
      <c r="I1361" s="1" t="str">
        <f>IF(AND(טבלה1013[[#This Row],[CycleNumber]]&gt;1,OR(B1362="",טבלה1013[[#This Row],[CycleNumber]]&gt;B1360)),IF(OR(AND(טבלה1013[[#This Row],[LengthofCycle]]=28,F1360=28),AND(טבלה1013[[#This Row],[LengthofCycle]]=35,F1360=35)),1,""),"")</f>
        <v/>
      </c>
      <c r="J1361" s="1" t="str">
        <f>IF(AND(טבלה1013[[#This Row],[וסת השבוע]]=1,I1360=1,טבלה1013[[#This Row],[CycleNumber]]&gt;B1360),1,"")</f>
        <v/>
      </c>
      <c r="K1361" s="1" t="str">
        <f>IF(טבלה1013[[#This Row],[CycleNumber]]=1,"",IF(טבלה1013[[#This Row],[וסת השבוע]]=1,0,IF(K1360="","",IF(K1360=0,IF(טבלה1013[[#This Row],[LengthofCycle]]=28,0,1),IF(K1360=1,IF(טבלה1013[[#This Row],[LengthofCycle]]+F1360=28*2,0,2),IF(K1360=2,IF(טבלה1013[[#This Row],[LengthofCycle]]+F1360+F1359=28*3,0,3),""))))))</f>
        <v/>
      </c>
      <c r="L1361" s="1" t="str">
        <f>IF(טבלה1013[[#This Row],[וסת השבוע]]=1,IF(טבלה1013[[#This Row],[וסת השבוע וההפלגה ביחד]]=1,L1360+1,0),IF(AND(טבלה1013[[#This Row],[CycleNumber]]&gt;B1360,טבלה1013[[#This Row],[CycleNumber]]&gt;1),IF(טבלה1013[[#This Row],[וסת השבוע פעיל?]]&lt;&gt;"",L1360+1,""),""))</f>
        <v/>
      </c>
      <c r="M1361" s="1" t="str">
        <f>IF(AND(טבלה1013[[#This Row],[וסת השבוע פעיל?]]&lt;&gt;"",טבלה1013[[#This Row],[CycleNumber]]&lt;B1362,B1362&lt;&gt;"",טבלה1013[[#This Row],[וסת השבוע פעיל?]]&lt;3),IF(K1362=0,IF(AND(טבלה1013[[#This Row],[וסת השבוע פעיל?]]&gt;0,I1362=1),0,1),0),"")</f>
        <v/>
      </c>
      <c r="N1361" s="1" t="str">
        <f t="shared" si="108"/>
        <v/>
      </c>
      <c r="O1361" s="1" t="str">
        <f>IF(AND(טבלה1013[[#This Row],[חיזוי - שבוע]]=1,J1362=1),1,"")</f>
        <v/>
      </c>
      <c r="P1361" s="1" t="str">
        <f>IF(AND(טבלה1013[[#This Row],[חיזוי טוב עם הפלגה?]]=1,טבלה1013[[#This Row],[וסת קבוע אחרון]]&lt;&gt;28,X1360=1),1,"")</f>
        <v/>
      </c>
      <c r="Q1361" s="1" t="str">
        <f>IF(AND(טבלה1013[[#This Row],[וסת השבוע פעיל?]]&lt;3,OR(טבלה1013[[#This Row],[CycleNumber]]&gt;B1362,B1362="")),1,"")</f>
        <v/>
      </c>
      <c r="R1361" s="1" t="str">
        <f>IF(טבלה1013[[#This Row],[האישה קבעה וסת שבוע?]]=1,IF(טבלה1013[[#This Row],[וסת השבוע פעיל?]]&lt;3,1,0),"")</f>
        <v/>
      </c>
      <c r="S13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1" s="1" t="str">
        <f t="shared" si="105"/>
        <v/>
      </c>
      <c r="U1361" s="1" t="str">
        <f t="shared" si="106"/>
        <v/>
      </c>
      <c r="V1361" s="1" t="str">
        <f t="shared" si="107"/>
        <v/>
      </c>
      <c r="W1361" s="1" t="str">
        <f>IF(טבלה1013[[#This Row],[3 הפלגות זהות]]="","",IF(טבלה1013[[#This Row],[3 הפלגות זהות]]=1,טבלה1013[[#This Row],[LengthofCycle]],W1360))</f>
        <v/>
      </c>
      <c r="Y1361" s="1" t="str">
        <f>IF(OR(טבלה1013[[#This Row],[הווסת פעיל?]]=0,טבלה1013[[#This Row],[הווסת פעיל?]]=""),"",SUM(Y1360,טבלה1013[[#This Row],[הווסת פעיל?]]))</f>
        <v/>
      </c>
      <c r="Z1361" s="1" t="str">
        <f>IF(AND(טבלה1013[[#This Row],[כמה מחזורים עד עקירה]]&lt;&gt;"",Y1362=""),טבלה1013[[#This Row],[כמה מחזורים עד עקירה]],"")</f>
        <v/>
      </c>
      <c r="AA1361" s="1" t="str">
        <f>IF(AND(טבלה1013[[#This Row],[הווסת פעיל?]]=1,טבלה1013[[#This Row],[וסת קבוע אחרון]]&lt;&gt;W1360),טבלה1013[[#This Row],[וסת קבוע אחרון]],"")</f>
        <v/>
      </c>
      <c r="AB1361" s="1" t="str">
        <f>IF(AND(טבלה1013[[#This Row],[הווסת פעיל?]]=1,X1360=0,טבלה1013[[#This Row],[וסת קבוע אחרון]]=W1360),טבלה1013[[#This Row],[וסת קבוע אחרון]],"")</f>
        <v/>
      </c>
      <c r="AC1361" s="1" t="str">
        <f>IF(AND(טבלה1013[[#This Row],[הווסת פעיל?]]=1,X1360=0,טבלה1013[[#This Row],[וסת קבוע אחרון]]&lt;&gt;W1360),1,"")</f>
        <v/>
      </c>
      <c r="AD1361" s="1" t="str">
        <f>IF(AND(טבלה1013[[#This Row],[הווסת פעיל?]]&lt;&gt;"",B1362=1),טבלה1013[[#This Row],[CycleNumber]],"")</f>
        <v/>
      </c>
      <c r="AE1361" s="1" t="str">
        <f>IF(AND(טבלה1013[[#This Row],[הווסת פעיל?]]&lt;&gt;"",X1360=""),טבלה1013[[#This Row],[CycleNumber]],"")</f>
        <v/>
      </c>
      <c r="AF1361" s="1" t="str">
        <f>IF(B1362=1,"",IF(טבלה1013[[#This Row],[הווסת פעיל?]]=1,IF(טבלה1013[[#This Row],[וסת קבוע אחרון]]=F1362,1,0),""))</f>
        <v/>
      </c>
      <c r="AG1361" s="1" t="str">
        <f>IF(B1362=1,"",IF(טבלה1013[[#This Row],[הווסת פעיל?]]=1,IF(OR(טבלה1013[[#This Row],[וסת קבוע אחרון]]=F1362,F1362=טבלה1013[[#This Row],[LengthofCycle]]),1,0),""))</f>
        <v/>
      </c>
      <c r="AH1361" s="1" t="str">
        <f>IF(B1362=1,"",IF(טבלה1013[[#This Row],[הווסת פעיל?]]=1,IF(OR(טבלה1013[[#This Row],[וסת קבוע אחרון]]=F1362,F1362=טבלה1013[[#This Row],[LengthofCycle]],AND(טבלה1013[[#This Row],[LengthofCycle]]&lt;&gt;טבלה1013[[#This Row],[וסת קבוע אחרון]],OR(F1362=28,F1362=29))),1,0),""))</f>
        <v/>
      </c>
      <c r="AI1361" s="1" t="str">
        <f>IF(AND(טבלה1013[[#This Row],[הווסת פעיל?]]=1,B1362=1),1,"")</f>
        <v/>
      </c>
      <c r="AJ1361" s="4">
        <f>IF(AND(טבלה1013[[#This Row],[הווסת פעיל?]]&lt;&gt;1,B1362&lt;&gt;1,B1362&lt;&gt;""),IF(טבלה1013[[#This Row],[LengthofCycle]]=F1362,1,0),"")</f>
        <v>0</v>
      </c>
      <c r="AK1361" s="4">
        <f>IF(AND(טבלה1013[[#This Row],[הווסת פעיל?]]&lt;&gt;1,B1362&lt;&gt;1,B1362&lt;&gt;""),IF(OR(טבלה1013[[#This Row],[LengthofCycle]]=F1362,F1362=29),1,0),"")</f>
        <v>0</v>
      </c>
      <c r="AL1361" s="4">
        <f>IF(AND(טבלה1013[[#This Row],[הווסת פעיל?]]&lt;&gt;1,B1362&lt;&gt;1,B1362&lt;&gt;""),IF(OR(טבלה1013[[#This Row],[LengthofCycle]]=F1362,F1362=29,F1362=28),1,0),"")</f>
        <v>0</v>
      </c>
    </row>
    <row r="1362" spans="1:38" x14ac:dyDescent="0.25">
      <c r="A1362" s="1" t="s">
        <v>166</v>
      </c>
      <c r="B1362" s="1">
        <v>3</v>
      </c>
      <c r="C1362" s="1">
        <v>1</v>
      </c>
      <c r="D1362" s="1">
        <v>1</v>
      </c>
      <c r="E1362" s="1">
        <v>0</v>
      </c>
      <c r="F1362" s="1">
        <v>37</v>
      </c>
      <c r="G1362" s="1">
        <f>טבלה1013[[#This Row],[LengthofCycle]]+1</f>
        <v>38</v>
      </c>
      <c r="H1362" s="1" t="str">
        <f>IF(IFERROR(LOOKUP(טבלה1013[[#This Row],[ClientID]],קביעויות[השבוע]),FALSE)=טבלה1013[[#This Row],[ClientID]],1,"")</f>
        <v/>
      </c>
      <c r="I1362" s="1" t="str">
        <f>IF(AND(טבלה1013[[#This Row],[CycleNumber]]&gt;1,OR(B1363="",טבלה1013[[#This Row],[CycleNumber]]&gt;B1361)),IF(OR(AND(טבלה1013[[#This Row],[LengthofCycle]]=28,F1361=28),AND(טבלה1013[[#This Row],[LengthofCycle]]=35,F1361=35)),1,""),"")</f>
        <v/>
      </c>
      <c r="J1362" s="1" t="str">
        <f>IF(AND(טבלה1013[[#This Row],[וסת השבוע]]=1,I1361=1,טבלה1013[[#This Row],[CycleNumber]]&gt;B1361),1,"")</f>
        <v/>
      </c>
      <c r="K1362" s="1" t="str">
        <f>IF(טבלה1013[[#This Row],[CycleNumber]]=1,"",IF(טבלה1013[[#This Row],[וסת השבוע]]=1,0,IF(K1361="","",IF(K1361=0,IF(טבלה1013[[#This Row],[LengthofCycle]]=28,0,1),IF(K1361=1,IF(טבלה1013[[#This Row],[LengthofCycle]]+F1361=28*2,0,2),IF(K1361=2,IF(טבלה1013[[#This Row],[LengthofCycle]]+F1361+F1360=28*3,0,3),""))))))</f>
        <v/>
      </c>
      <c r="L1362" s="1" t="str">
        <f>IF(טבלה1013[[#This Row],[וסת השבוע]]=1,IF(טבלה1013[[#This Row],[וסת השבוע וההפלגה ביחד]]=1,L1361+1,0),IF(AND(טבלה1013[[#This Row],[CycleNumber]]&gt;B1361,טבלה1013[[#This Row],[CycleNumber]]&gt;1),IF(טבלה1013[[#This Row],[וסת השבוע פעיל?]]&lt;&gt;"",L1361+1,""),""))</f>
        <v/>
      </c>
      <c r="M1362" s="1" t="str">
        <f>IF(AND(טבלה1013[[#This Row],[וסת השבוע פעיל?]]&lt;&gt;"",טבלה1013[[#This Row],[CycleNumber]]&lt;B1363,B1363&lt;&gt;"",טבלה1013[[#This Row],[וסת השבוע פעיל?]]&lt;3),IF(K1363=0,IF(AND(טבלה1013[[#This Row],[וסת השבוע פעיל?]]&gt;0,I1363=1),0,1),0),"")</f>
        <v/>
      </c>
      <c r="N1362" s="1" t="str">
        <f t="shared" si="108"/>
        <v/>
      </c>
      <c r="O1362" s="1" t="str">
        <f>IF(AND(טבלה1013[[#This Row],[חיזוי - שבוע]]=1,J1363=1),1,"")</f>
        <v/>
      </c>
      <c r="P1362" s="1" t="str">
        <f>IF(AND(טבלה1013[[#This Row],[חיזוי טוב עם הפלגה?]]=1,טבלה1013[[#This Row],[וסת קבוע אחרון]]&lt;&gt;28,X1361=1),1,"")</f>
        <v/>
      </c>
      <c r="Q1362" s="1" t="str">
        <f>IF(AND(טבלה1013[[#This Row],[וסת השבוע פעיל?]]&lt;3,OR(טבלה1013[[#This Row],[CycleNumber]]&gt;B1363,B1363="")),1,"")</f>
        <v/>
      </c>
      <c r="R1362" s="1" t="str">
        <f>IF(טבלה1013[[#This Row],[האישה קבעה וסת שבוע?]]=1,IF(טבלה1013[[#This Row],[וסת השבוע פעיל?]]&lt;3,1,0),"")</f>
        <v/>
      </c>
      <c r="S13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2" s="1">
        <f t="shared" si="105"/>
        <v>0</v>
      </c>
      <c r="U1362" s="1" t="str">
        <f t="shared" si="106"/>
        <v/>
      </c>
      <c r="V1362" s="1" t="str">
        <f t="shared" si="107"/>
        <v/>
      </c>
      <c r="W1362" s="1" t="str">
        <f>IF(טבלה1013[[#This Row],[3 הפלגות זהות]]="","",IF(טבלה1013[[#This Row],[3 הפלגות זהות]]=1,טבלה1013[[#This Row],[LengthofCycle]],W1361))</f>
        <v/>
      </c>
      <c r="Y1362" s="1" t="str">
        <f>IF(OR(טבלה1013[[#This Row],[הווסת פעיל?]]=0,טבלה1013[[#This Row],[הווסת פעיל?]]=""),"",SUM(Y1361,טבלה1013[[#This Row],[הווסת פעיל?]]))</f>
        <v/>
      </c>
      <c r="Z1362" s="1" t="str">
        <f>IF(AND(טבלה1013[[#This Row],[כמה מחזורים עד עקירה]]&lt;&gt;"",Y1363=""),טבלה1013[[#This Row],[כמה מחזורים עד עקירה]],"")</f>
        <v/>
      </c>
      <c r="AA1362" s="1" t="str">
        <f>IF(AND(טבלה1013[[#This Row],[הווסת פעיל?]]=1,טבלה1013[[#This Row],[וסת קבוע אחרון]]&lt;&gt;W1361),טבלה1013[[#This Row],[וסת קבוע אחרון]],"")</f>
        <v/>
      </c>
      <c r="AB1362" s="1" t="str">
        <f>IF(AND(טבלה1013[[#This Row],[הווסת פעיל?]]=1,X1361=0,טבלה1013[[#This Row],[וסת קבוע אחרון]]=W1361),טבלה1013[[#This Row],[וסת קבוע אחרון]],"")</f>
        <v/>
      </c>
      <c r="AC1362" s="1" t="str">
        <f>IF(AND(טבלה1013[[#This Row],[הווסת פעיל?]]=1,X1361=0,טבלה1013[[#This Row],[וסת קבוע אחרון]]&lt;&gt;W1361),1,"")</f>
        <v/>
      </c>
      <c r="AD1362" s="1" t="str">
        <f>IF(AND(טבלה1013[[#This Row],[הווסת פעיל?]]&lt;&gt;"",B1363=1),טבלה1013[[#This Row],[CycleNumber]],"")</f>
        <v/>
      </c>
      <c r="AE1362" s="1" t="str">
        <f>IF(AND(טבלה1013[[#This Row],[הווסת פעיל?]]&lt;&gt;"",X1361=""),טבלה1013[[#This Row],[CycleNumber]],"")</f>
        <v/>
      </c>
      <c r="AF1362" s="1" t="str">
        <f>IF(B1363=1,"",IF(טבלה1013[[#This Row],[הווסת פעיל?]]=1,IF(טבלה1013[[#This Row],[וסת קבוע אחרון]]=F1363,1,0),""))</f>
        <v/>
      </c>
      <c r="AG1362" s="1" t="str">
        <f>IF(B1363=1,"",IF(טבלה1013[[#This Row],[הווסת פעיל?]]=1,IF(OR(טבלה1013[[#This Row],[וסת קבוע אחרון]]=F1363,F1363=טבלה1013[[#This Row],[LengthofCycle]]),1,0),""))</f>
        <v/>
      </c>
      <c r="AH1362" s="1" t="str">
        <f>IF(B1363=1,"",IF(טבלה1013[[#This Row],[הווסת פעיל?]]=1,IF(OR(טבלה1013[[#This Row],[וסת קבוע אחרון]]=F1363,F1363=טבלה1013[[#This Row],[LengthofCycle]],AND(טבלה1013[[#This Row],[LengthofCycle]]&lt;&gt;טבלה1013[[#This Row],[וסת קבוע אחרון]],OR(F1363=28,F1363=29))),1,0),""))</f>
        <v/>
      </c>
      <c r="AI1362" s="1" t="str">
        <f>IF(AND(טבלה1013[[#This Row],[הווסת פעיל?]]=1,B1363=1),1,"")</f>
        <v/>
      </c>
      <c r="AJ1362" s="4">
        <f>IF(AND(טבלה1013[[#This Row],[הווסת פעיל?]]&lt;&gt;1,B1363&lt;&gt;1,B1363&lt;&gt;""),IF(טבלה1013[[#This Row],[LengthofCycle]]=F1363,1,0),"")</f>
        <v>0</v>
      </c>
      <c r="AK1362" s="4">
        <f>IF(AND(טבלה1013[[#This Row],[הווסת פעיל?]]&lt;&gt;1,B1363&lt;&gt;1,B1363&lt;&gt;""),IF(OR(טבלה1013[[#This Row],[LengthofCycle]]=F1363,F1363=29),1,0),"")</f>
        <v>0</v>
      </c>
      <c r="AL1362" s="4">
        <f>IF(AND(טבלה1013[[#This Row],[הווסת פעיל?]]&lt;&gt;1,B1363&lt;&gt;1,B1363&lt;&gt;""),IF(OR(טבלה1013[[#This Row],[LengthofCycle]]=F1363,F1363=29,F1363=28),1,0),"")</f>
        <v>0</v>
      </c>
    </row>
    <row r="1363" spans="1:38" x14ac:dyDescent="0.25">
      <c r="A1363" s="1" t="s">
        <v>166</v>
      </c>
      <c r="B1363" s="1">
        <v>4</v>
      </c>
      <c r="C1363" s="1">
        <v>1</v>
      </c>
      <c r="D1363" s="1">
        <v>1</v>
      </c>
      <c r="E1363" s="1">
        <v>0</v>
      </c>
      <c r="F1363" s="1">
        <v>30</v>
      </c>
      <c r="G1363" s="1">
        <f>טבלה1013[[#This Row],[LengthofCycle]]+1</f>
        <v>31</v>
      </c>
      <c r="H1363" s="1" t="str">
        <f>IF(IFERROR(LOOKUP(טבלה1013[[#This Row],[ClientID]],קביעויות[השבוע]),FALSE)=טבלה1013[[#This Row],[ClientID]],1,"")</f>
        <v/>
      </c>
      <c r="I1363" s="1" t="str">
        <f>IF(AND(טבלה1013[[#This Row],[CycleNumber]]&gt;1,OR(B1364="",טבלה1013[[#This Row],[CycleNumber]]&gt;B1362)),IF(OR(AND(טבלה1013[[#This Row],[LengthofCycle]]=28,F1362=28),AND(טבלה1013[[#This Row],[LengthofCycle]]=35,F1362=35)),1,""),"")</f>
        <v/>
      </c>
      <c r="J1363" s="1" t="str">
        <f>IF(AND(טבלה1013[[#This Row],[וסת השבוע]]=1,I1362=1,טבלה1013[[#This Row],[CycleNumber]]&gt;B1362),1,"")</f>
        <v/>
      </c>
      <c r="K1363" s="1" t="str">
        <f>IF(טבלה1013[[#This Row],[CycleNumber]]=1,"",IF(טבלה1013[[#This Row],[וסת השבוע]]=1,0,IF(K1362="","",IF(K1362=0,IF(טבלה1013[[#This Row],[LengthofCycle]]=28,0,1),IF(K1362=1,IF(טבלה1013[[#This Row],[LengthofCycle]]+F1362=28*2,0,2),IF(K1362=2,IF(טבלה1013[[#This Row],[LengthofCycle]]+F1362+F1361=28*3,0,3),""))))))</f>
        <v/>
      </c>
      <c r="L1363" s="1" t="str">
        <f>IF(טבלה1013[[#This Row],[וסת השבוע]]=1,IF(טבלה1013[[#This Row],[וסת השבוע וההפלגה ביחד]]=1,L1362+1,0),IF(AND(טבלה1013[[#This Row],[CycleNumber]]&gt;B1362,טבלה1013[[#This Row],[CycleNumber]]&gt;1),IF(טבלה1013[[#This Row],[וסת השבוע פעיל?]]&lt;&gt;"",L1362+1,""),""))</f>
        <v/>
      </c>
      <c r="M1363" s="1" t="str">
        <f>IF(AND(טבלה1013[[#This Row],[וסת השבוע פעיל?]]&lt;&gt;"",טבלה1013[[#This Row],[CycleNumber]]&lt;B1364,B1364&lt;&gt;"",טבלה1013[[#This Row],[וסת השבוע פעיל?]]&lt;3),IF(K1364=0,IF(AND(טבלה1013[[#This Row],[וסת השבוע פעיל?]]&gt;0,I1364=1),0,1),0),"")</f>
        <v/>
      </c>
      <c r="N1363" s="1" t="str">
        <f t="shared" si="108"/>
        <v/>
      </c>
      <c r="O1363" s="1" t="str">
        <f>IF(AND(טבלה1013[[#This Row],[חיזוי - שבוע]]=1,J1364=1),1,"")</f>
        <v/>
      </c>
      <c r="P1363" s="1" t="str">
        <f>IF(AND(טבלה1013[[#This Row],[חיזוי טוב עם הפלגה?]]=1,טבלה1013[[#This Row],[וסת קבוע אחרון]]&lt;&gt;28,X1362=1),1,"")</f>
        <v/>
      </c>
      <c r="Q1363" s="1" t="str">
        <f>IF(AND(טבלה1013[[#This Row],[וסת השבוע פעיל?]]&lt;3,OR(טבלה1013[[#This Row],[CycleNumber]]&gt;B1364,B1364="")),1,"")</f>
        <v/>
      </c>
      <c r="R1363" s="1" t="str">
        <f>IF(טבלה1013[[#This Row],[האישה קבעה וסת שבוע?]]=1,IF(טבלה1013[[#This Row],[וסת השבוע פעיל?]]&lt;3,1,0),"")</f>
        <v/>
      </c>
      <c r="S13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3" s="1">
        <f t="shared" si="105"/>
        <v>0</v>
      </c>
      <c r="U1363" s="1">
        <f t="shared" si="106"/>
        <v>0</v>
      </c>
      <c r="V1363" s="1" t="str">
        <f t="shared" si="107"/>
        <v/>
      </c>
      <c r="W1363" s="1" t="str">
        <f>IF(טבלה1013[[#This Row],[3 הפלגות זהות]]="","",IF(טבלה1013[[#This Row],[3 הפלגות זהות]]=1,טבלה1013[[#This Row],[LengthofCycle]],W1362))</f>
        <v/>
      </c>
      <c r="Y1363" s="1" t="str">
        <f>IF(OR(טבלה1013[[#This Row],[הווסת פעיל?]]=0,טבלה1013[[#This Row],[הווסת פעיל?]]=""),"",SUM(Y1362,טבלה1013[[#This Row],[הווסת פעיל?]]))</f>
        <v/>
      </c>
      <c r="Z1363" s="1" t="str">
        <f>IF(AND(טבלה1013[[#This Row],[כמה מחזורים עד עקירה]]&lt;&gt;"",Y1364=""),טבלה1013[[#This Row],[כמה מחזורים עד עקירה]],"")</f>
        <v/>
      </c>
      <c r="AA1363" s="1" t="str">
        <f>IF(AND(טבלה1013[[#This Row],[הווסת פעיל?]]=1,טבלה1013[[#This Row],[וסת קבוע אחרון]]&lt;&gt;W1362),טבלה1013[[#This Row],[וסת קבוע אחרון]],"")</f>
        <v/>
      </c>
      <c r="AB1363" s="1" t="str">
        <f>IF(AND(טבלה1013[[#This Row],[הווסת פעיל?]]=1,X1362=0,טבלה1013[[#This Row],[וסת קבוע אחרון]]=W1362),טבלה1013[[#This Row],[וסת קבוע אחרון]],"")</f>
        <v/>
      </c>
      <c r="AC1363" s="1" t="str">
        <f>IF(AND(טבלה1013[[#This Row],[הווסת פעיל?]]=1,X1362=0,טבלה1013[[#This Row],[וסת קבוע אחרון]]&lt;&gt;W1362),1,"")</f>
        <v/>
      </c>
      <c r="AD1363" s="1" t="str">
        <f>IF(AND(טבלה1013[[#This Row],[הווסת פעיל?]]&lt;&gt;"",B1364=1),טבלה1013[[#This Row],[CycleNumber]],"")</f>
        <v/>
      </c>
      <c r="AE1363" s="1" t="str">
        <f>IF(AND(טבלה1013[[#This Row],[הווסת פעיל?]]&lt;&gt;"",X1362=""),טבלה1013[[#This Row],[CycleNumber]],"")</f>
        <v/>
      </c>
      <c r="AF1363" s="1" t="str">
        <f>IF(B1364=1,"",IF(טבלה1013[[#This Row],[הווסת פעיל?]]=1,IF(טבלה1013[[#This Row],[וסת קבוע אחרון]]=F1364,1,0),""))</f>
        <v/>
      </c>
      <c r="AG1363" s="1" t="str">
        <f>IF(B1364=1,"",IF(טבלה1013[[#This Row],[הווסת פעיל?]]=1,IF(OR(טבלה1013[[#This Row],[וסת קבוע אחרון]]=F1364,F1364=טבלה1013[[#This Row],[LengthofCycle]]),1,0),""))</f>
        <v/>
      </c>
      <c r="AH1363" s="1" t="str">
        <f>IF(B1364=1,"",IF(טבלה1013[[#This Row],[הווסת פעיל?]]=1,IF(OR(טבלה1013[[#This Row],[וסת קבוע אחרון]]=F1364,F1364=טבלה1013[[#This Row],[LengthofCycle]],AND(טבלה1013[[#This Row],[LengthofCycle]]&lt;&gt;טבלה1013[[#This Row],[וסת קבוע אחרון]],OR(F1364=28,F1364=29))),1,0),""))</f>
        <v/>
      </c>
      <c r="AI1363" s="1" t="str">
        <f>IF(AND(טבלה1013[[#This Row],[הווסת פעיל?]]=1,B1364=1),1,"")</f>
        <v/>
      </c>
      <c r="AJ1363" s="4">
        <f>IF(AND(טבלה1013[[#This Row],[הווסת פעיל?]]&lt;&gt;1,B1364&lt;&gt;1,B1364&lt;&gt;""),IF(טבלה1013[[#This Row],[LengthofCycle]]=F1364,1,0),"")</f>
        <v>0</v>
      </c>
      <c r="AK1363" s="4">
        <f>IF(AND(טבלה1013[[#This Row],[הווסת פעיל?]]&lt;&gt;1,B1364&lt;&gt;1,B1364&lt;&gt;""),IF(OR(טבלה1013[[#This Row],[LengthofCycle]]=F1364,F1364=29),1,0),"")</f>
        <v>0</v>
      </c>
      <c r="AL1363" s="4">
        <f>IF(AND(טבלה1013[[#This Row],[הווסת פעיל?]]&lt;&gt;1,B1364&lt;&gt;1,B1364&lt;&gt;""),IF(OR(טבלה1013[[#This Row],[LengthofCycle]]=F1364,F1364=29,F1364=28),1,0),"")</f>
        <v>0</v>
      </c>
    </row>
    <row r="1364" spans="1:38" x14ac:dyDescent="0.25">
      <c r="A1364" s="1" t="s">
        <v>166</v>
      </c>
      <c r="B1364" s="1">
        <v>5</v>
      </c>
      <c r="C1364" s="1">
        <v>1</v>
      </c>
      <c r="D1364" s="1">
        <v>1</v>
      </c>
      <c r="E1364" s="1">
        <v>0</v>
      </c>
      <c r="F1364" s="1">
        <v>33</v>
      </c>
      <c r="G1364" s="1">
        <f>טבלה1013[[#This Row],[LengthofCycle]]+1</f>
        <v>34</v>
      </c>
      <c r="H1364" s="1" t="str">
        <f>IF(IFERROR(LOOKUP(טבלה1013[[#This Row],[ClientID]],קביעויות[השבוע]),FALSE)=טבלה1013[[#This Row],[ClientID]],1,"")</f>
        <v/>
      </c>
      <c r="I1364" s="1" t="str">
        <f>IF(AND(טבלה1013[[#This Row],[CycleNumber]]&gt;1,OR(B1365="",טבלה1013[[#This Row],[CycleNumber]]&gt;B1363)),IF(OR(AND(טבלה1013[[#This Row],[LengthofCycle]]=28,F1363=28),AND(טבלה1013[[#This Row],[LengthofCycle]]=35,F1363=35)),1,""),"")</f>
        <v/>
      </c>
      <c r="J1364" s="1" t="str">
        <f>IF(AND(טבלה1013[[#This Row],[וסת השבוע]]=1,I1363=1,טבלה1013[[#This Row],[CycleNumber]]&gt;B1363),1,"")</f>
        <v/>
      </c>
      <c r="K1364" s="1" t="str">
        <f>IF(טבלה1013[[#This Row],[CycleNumber]]=1,"",IF(טבלה1013[[#This Row],[וסת השבוע]]=1,0,IF(K1363="","",IF(K1363=0,IF(טבלה1013[[#This Row],[LengthofCycle]]=28,0,1),IF(K1363=1,IF(טבלה1013[[#This Row],[LengthofCycle]]+F1363=28*2,0,2),IF(K1363=2,IF(טבלה1013[[#This Row],[LengthofCycle]]+F1363+F1362=28*3,0,3),""))))))</f>
        <v/>
      </c>
      <c r="L1364" s="1" t="str">
        <f>IF(טבלה1013[[#This Row],[וסת השבוע]]=1,IF(טבלה1013[[#This Row],[וסת השבוע וההפלגה ביחד]]=1,L1363+1,0),IF(AND(טבלה1013[[#This Row],[CycleNumber]]&gt;B1363,טבלה1013[[#This Row],[CycleNumber]]&gt;1),IF(טבלה1013[[#This Row],[וסת השבוע פעיל?]]&lt;&gt;"",L1363+1,""),""))</f>
        <v/>
      </c>
      <c r="M1364" s="1" t="str">
        <f>IF(AND(טבלה1013[[#This Row],[וסת השבוע פעיל?]]&lt;&gt;"",טבלה1013[[#This Row],[CycleNumber]]&lt;B1365,B1365&lt;&gt;"",טבלה1013[[#This Row],[וסת השבוע פעיל?]]&lt;3),IF(K1365=0,IF(AND(טבלה1013[[#This Row],[וסת השבוע פעיל?]]&gt;0,I1365=1),0,1),0),"")</f>
        <v/>
      </c>
      <c r="N1364" s="1" t="str">
        <f t="shared" si="108"/>
        <v/>
      </c>
      <c r="O1364" s="1" t="str">
        <f>IF(AND(טבלה1013[[#This Row],[חיזוי - שבוע]]=1,J1365=1),1,"")</f>
        <v/>
      </c>
      <c r="P1364" s="1" t="str">
        <f>IF(AND(טבלה1013[[#This Row],[חיזוי טוב עם הפלגה?]]=1,טבלה1013[[#This Row],[וסת קבוע אחרון]]&lt;&gt;28,X1363=1),1,"")</f>
        <v/>
      </c>
      <c r="Q1364" s="1" t="str">
        <f>IF(AND(טבלה1013[[#This Row],[וסת השבוע פעיל?]]&lt;3,OR(טבלה1013[[#This Row],[CycleNumber]]&gt;B1365,B1365="")),1,"")</f>
        <v/>
      </c>
      <c r="R1364" s="1" t="str">
        <f>IF(טבלה1013[[#This Row],[האישה קבעה וסת שבוע?]]=1,IF(טבלה1013[[#This Row],[וסת השבוע פעיל?]]&lt;3,1,0),"")</f>
        <v/>
      </c>
      <c r="S13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4" s="1">
        <f t="shared" si="105"/>
        <v>0</v>
      </c>
      <c r="U1364" s="1">
        <f t="shared" si="106"/>
        <v>0</v>
      </c>
      <c r="V1364" s="1">
        <f t="shared" si="107"/>
        <v>0</v>
      </c>
      <c r="W1364" s="1" t="str">
        <f>IF(טבלה1013[[#This Row],[3 הפלגות זהות]]="","",IF(טבלה1013[[#This Row],[3 הפלגות זהות]]=1,טבלה1013[[#This Row],[LengthofCycle]],W1363))</f>
        <v/>
      </c>
      <c r="Y1364" s="1" t="str">
        <f>IF(OR(טבלה1013[[#This Row],[הווסת פעיל?]]=0,טבלה1013[[#This Row],[הווסת פעיל?]]=""),"",SUM(Y1363,טבלה1013[[#This Row],[הווסת פעיל?]]))</f>
        <v/>
      </c>
      <c r="Z1364" s="1" t="str">
        <f>IF(AND(טבלה1013[[#This Row],[כמה מחזורים עד עקירה]]&lt;&gt;"",Y1365=""),טבלה1013[[#This Row],[כמה מחזורים עד עקירה]],"")</f>
        <v/>
      </c>
      <c r="AA1364" s="1" t="str">
        <f>IF(AND(טבלה1013[[#This Row],[הווסת פעיל?]]=1,טבלה1013[[#This Row],[וסת קבוע אחרון]]&lt;&gt;W1363),טבלה1013[[#This Row],[וסת קבוע אחרון]],"")</f>
        <v/>
      </c>
      <c r="AB1364" s="1" t="str">
        <f>IF(AND(טבלה1013[[#This Row],[הווסת פעיל?]]=1,X1363=0,טבלה1013[[#This Row],[וסת קבוע אחרון]]=W1363),טבלה1013[[#This Row],[וסת קבוע אחרון]],"")</f>
        <v/>
      </c>
      <c r="AC1364" s="1" t="str">
        <f>IF(AND(טבלה1013[[#This Row],[הווסת פעיל?]]=1,X1363=0,טבלה1013[[#This Row],[וסת קבוע אחרון]]&lt;&gt;W1363),1,"")</f>
        <v/>
      </c>
      <c r="AD1364" s="1" t="str">
        <f>IF(AND(טבלה1013[[#This Row],[הווסת פעיל?]]&lt;&gt;"",B1365=1),טבלה1013[[#This Row],[CycleNumber]],"")</f>
        <v/>
      </c>
      <c r="AE1364" s="1" t="str">
        <f>IF(AND(טבלה1013[[#This Row],[הווסת פעיל?]]&lt;&gt;"",X1363=""),טבלה1013[[#This Row],[CycleNumber]],"")</f>
        <v/>
      </c>
      <c r="AF1364" s="1" t="str">
        <f>IF(B1365=1,"",IF(טבלה1013[[#This Row],[הווסת פעיל?]]=1,IF(טבלה1013[[#This Row],[וסת קבוע אחרון]]=F1365,1,0),""))</f>
        <v/>
      </c>
      <c r="AG1364" s="1" t="str">
        <f>IF(B1365=1,"",IF(טבלה1013[[#This Row],[הווסת פעיל?]]=1,IF(OR(טבלה1013[[#This Row],[וסת קבוע אחרון]]=F1365,F1365=טבלה1013[[#This Row],[LengthofCycle]]),1,0),""))</f>
        <v/>
      </c>
      <c r="AH1364" s="1" t="str">
        <f>IF(B1365=1,"",IF(טבלה1013[[#This Row],[הווסת פעיל?]]=1,IF(OR(טבלה1013[[#This Row],[וסת קבוע אחרון]]=F1365,F1365=טבלה1013[[#This Row],[LengthofCycle]],AND(טבלה1013[[#This Row],[LengthofCycle]]&lt;&gt;טבלה1013[[#This Row],[וסת קבוע אחרון]],OR(F1365=28,F1365=29))),1,0),""))</f>
        <v/>
      </c>
      <c r="AI1364" s="1" t="str">
        <f>IF(AND(טבלה1013[[#This Row],[הווסת פעיל?]]=1,B1365=1),1,"")</f>
        <v/>
      </c>
      <c r="AJ1364" s="4">
        <f>IF(AND(טבלה1013[[#This Row],[הווסת פעיל?]]&lt;&gt;1,B1365&lt;&gt;1,B1365&lt;&gt;""),IF(טבלה1013[[#This Row],[LengthofCycle]]=F1365,1,0),"")</f>
        <v>0</v>
      </c>
      <c r="AK1364" s="4">
        <f>IF(AND(טבלה1013[[#This Row],[הווסת פעיל?]]&lt;&gt;1,B1365&lt;&gt;1,B1365&lt;&gt;""),IF(OR(טבלה1013[[#This Row],[LengthofCycle]]=F1365,F1365=29),1,0),"")</f>
        <v>0</v>
      </c>
      <c r="AL1364" s="4">
        <f>IF(AND(טבלה1013[[#This Row],[הווסת פעיל?]]&lt;&gt;1,B1365&lt;&gt;1,B1365&lt;&gt;""),IF(OR(טבלה1013[[#This Row],[LengthofCycle]]=F1365,F1365=29,F1365=28),1,0),"")</f>
        <v>1</v>
      </c>
    </row>
    <row r="1365" spans="1:38" x14ac:dyDescent="0.25">
      <c r="A1365" s="1" t="s">
        <v>166</v>
      </c>
      <c r="B1365" s="1">
        <v>6</v>
      </c>
      <c r="C1365" s="1">
        <v>1</v>
      </c>
      <c r="D1365" s="1">
        <v>1</v>
      </c>
      <c r="E1365" s="1">
        <v>0</v>
      </c>
      <c r="F1365" s="1">
        <v>28</v>
      </c>
      <c r="G1365" s="1">
        <f>טבלה1013[[#This Row],[LengthofCycle]]+1</f>
        <v>29</v>
      </c>
      <c r="H1365" s="1" t="str">
        <f>IF(IFERROR(LOOKUP(טבלה1013[[#This Row],[ClientID]],קביעויות[השבוע]),FALSE)=טבלה1013[[#This Row],[ClientID]],1,"")</f>
        <v/>
      </c>
      <c r="I1365" s="1" t="str">
        <f>IF(AND(טבלה1013[[#This Row],[CycleNumber]]&gt;1,OR(B1366="",טבלה1013[[#This Row],[CycleNumber]]&gt;B1364)),IF(OR(AND(טבלה1013[[#This Row],[LengthofCycle]]=28,F1364=28),AND(טבלה1013[[#This Row],[LengthofCycle]]=35,F1364=35)),1,""),"")</f>
        <v/>
      </c>
      <c r="J1365" s="1" t="str">
        <f>IF(AND(טבלה1013[[#This Row],[וסת השבוע]]=1,I1364=1,טבלה1013[[#This Row],[CycleNumber]]&gt;B1364),1,"")</f>
        <v/>
      </c>
      <c r="K1365" s="1" t="str">
        <f>IF(טבלה1013[[#This Row],[CycleNumber]]=1,"",IF(טבלה1013[[#This Row],[וסת השבוע]]=1,0,IF(K1364="","",IF(K1364=0,IF(טבלה1013[[#This Row],[LengthofCycle]]=28,0,1),IF(K1364=1,IF(טבלה1013[[#This Row],[LengthofCycle]]+F1364=28*2,0,2),IF(K1364=2,IF(טבלה1013[[#This Row],[LengthofCycle]]+F1364+F1363=28*3,0,3),""))))))</f>
        <v/>
      </c>
      <c r="L1365" s="1" t="str">
        <f>IF(טבלה1013[[#This Row],[וסת השבוע]]=1,IF(טבלה1013[[#This Row],[וסת השבוע וההפלגה ביחד]]=1,L1364+1,0),IF(AND(טבלה1013[[#This Row],[CycleNumber]]&gt;B1364,טבלה1013[[#This Row],[CycleNumber]]&gt;1),IF(טבלה1013[[#This Row],[וסת השבוע פעיל?]]&lt;&gt;"",L1364+1,""),""))</f>
        <v/>
      </c>
      <c r="M1365" s="1" t="str">
        <f>IF(AND(טבלה1013[[#This Row],[וסת השבוע פעיל?]]&lt;&gt;"",טבלה1013[[#This Row],[CycleNumber]]&lt;B1366,B1366&lt;&gt;"",טבלה1013[[#This Row],[וסת השבוע פעיל?]]&lt;3),IF(K1366=0,IF(AND(טבלה1013[[#This Row],[וסת השבוע פעיל?]]&gt;0,I1366=1),0,1),0),"")</f>
        <v/>
      </c>
      <c r="N1365" s="1" t="str">
        <f t="shared" si="108"/>
        <v/>
      </c>
      <c r="O1365" s="1" t="str">
        <f>IF(AND(טבלה1013[[#This Row],[חיזוי - שבוע]]=1,J1366=1),1,"")</f>
        <v/>
      </c>
      <c r="P1365" s="1" t="str">
        <f>IF(AND(טבלה1013[[#This Row],[חיזוי טוב עם הפלגה?]]=1,טבלה1013[[#This Row],[וסת קבוע אחרון]]&lt;&gt;28,X1364=1),1,"")</f>
        <v/>
      </c>
      <c r="Q1365" s="1" t="str">
        <f>IF(AND(טבלה1013[[#This Row],[וסת השבוע פעיל?]]&lt;3,OR(טבלה1013[[#This Row],[CycleNumber]]&gt;B1366,B1366="")),1,"")</f>
        <v/>
      </c>
      <c r="R1365" s="1" t="str">
        <f>IF(טבלה1013[[#This Row],[האישה קבעה וסת שבוע?]]=1,IF(טבלה1013[[#This Row],[וסת השבוע פעיל?]]&lt;3,1,0),"")</f>
        <v/>
      </c>
      <c r="S13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5" s="1">
        <f t="shared" si="105"/>
        <v>0</v>
      </c>
      <c r="U1365" s="1">
        <f t="shared" si="106"/>
        <v>0</v>
      </c>
      <c r="V1365" s="1">
        <f t="shared" si="107"/>
        <v>0</v>
      </c>
      <c r="W1365" s="1" t="str">
        <f>IF(טבלה1013[[#This Row],[3 הפלגות זהות]]="","",IF(טבלה1013[[#This Row],[3 הפלגות זהות]]=1,טבלה1013[[#This Row],[LengthofCycle]],W1364))</f>
        <v/>
      </c>
      <c r="Y1365" s="1" t="str">
        <f>IF(OR(טבלה1013[[#This Row],[הווסת פעיל?]]=0,טבלה1013[[#This Row],[הווסת פעיל?]]=""),"",SUM(Y1364,טבלה1013[[#This Row],[הווסת פעיל?]]))</f>
        <v/>
      </c>
      <c r="Z1365" s="1" t="str">
        <f>IF(AND(טבלה1013[[#This Row],[כמה מחזורים עד עקירה]]&lt;&gt;"",Y1366=""),טבלה1013[[#This Row],[כמה מחזורים עד עקירה]],"")</f>
        <v/>
      </c>
      <c r="AA1365" s="1" t="str">
        <f>IF(AND(טבלה1013[[#This Row],[הווסת פעיל?]]=1,טבלה1013[[#This Row],[וסת קבוע אחרון]]&lt;&gt;W1364),טבלה1013[[#This Row],[וסת קבוע אחרון]],"")</f>
        <v/>
      </c>
      <c r="AB1365" s="1" t="str">
        <f>IF(AND(טבלה1013[[#This Row],[הווסת פעיל?]]=1,X1364=0,טבלה1013[[#This Row],[וסת קבוע אחרון]]=W1364),טבלה1013[[#This Row],[וסת קבוע אחרון]],"")</f>
        <v/>
      </c>
      <c r="AC1365" s="1" t="str">
        <f>IF(AND(טבלה1013[[#This Row],[הווסת פעיל?]]=1,X1364=0,טבלה1013[[#This Row],[וסת קבוע אחרון]]&lt;&gt;W1364),1,"")</f>
        <v/>
      </c>
      <c r="AD1365" s="1" t="str">
        <f>IF(AND(טבלה1013[[#This Row],[הווסת פעיל?]]&lt;&gt;"",B1366=1),טבלה1013[[#This Row],[CycleNumber]],"")</f>
        <v/>
      </c>
      <c r="AE1365" s="1" t="str">
        <f>IF(AND(טבלה1013[[#This Row],[הווסת פעיל?]]&lt;&gt;"",X1364=""),טבלה1013[[#This Row],[CycleNumber]],"")</f>
        <v/>
      </c>
      <c r="AF1365" s="1" t="str">
        <f>IF(B1366=1,"",IF(טבלה1013[[#This Row],[הווסת פעיל?]]=1,IF(טבלה1013[[#This Row],[וסת קבוע אחרון]]=F1366,1,0),""))</f>
        <v/>
      </c>
      <c r="AG1365" s="1" t="str">
        <f>IF(B1366=1,"",IF(טבלה1013[[#This Row],[הווסת פעיל?]]=1,IF(OR(טבלה1013[[#This Row],[וסת קבוע אחרון]]=F1366,F1366=טבלה1013[[#This Row],[LengthofCycle]]),1,0),""))</f>
        <v/>
      </c>
      <c r="AH1365" s="1" t="str">
        <f>IF(B1366=1,"",IF(טבלה1013[[#This Row],[הווסת פעיל?]]=1,IF(OR(טבלה1013[[#This Row],[וסת קבוע אחרון]]=F1366,F1366=טבלה1013[[#This Row],[LengthofCycle]],AND(טבלה1013[[#This Row],[LengthofCycle]]&lt;&gt;טבלה1013[[#This Row],[וסת קבוע אחרון]],OR(F1366=28,F1366=29))),1,0),""))</f>
        <v/>
      </c>
      <c r="AI1365" s="1" t="str">
        <f>IF(AND(טבלה1013[[#This Row],[הווסת פעיל?]]=1,B1366=1),1,"")</f>
        <v/>
      </c>
      <c r="AJ1365" s="4">
        <f>IF(AND(טבלה1013[[#This Row],[הווסת פעיל?]]&lt;&gt;1,B1366&lt;&gt;1,B1366&lt;&gt;""),IF(טבלה1013[[#This Row],[LengthofCycle]]=F1366,1,0),"")</f>
        <v>0</v>
      </c>
      <c r="AK1365" s="4">
        <f>IF(AND(טבלה1013[[#This Row],[הווסת פעיל?]]&lt;&gt;1,B1366&lt;&gt;1,B1366&lt;&gt;""),IF(OR(טבלה1013[[#This Row],[LengthofCycle]]=F1366,F1366=29),1,0),"")</f>
        <v>0</v>
      </c>
      <c r="AL1365" s="4">
        <f>IF(AND(טבלה1013[[#This Row],[הווסת פעיל?]]&lt;&gt;1,B1366&lt;&gt;1,B1366&lt;&gt;""),IF(OR(טבלה1013[[#This Row],[LengthofCycle]]=F1366,F1366=29,F1366=28),1,0),"")</f>
        <v>0</v>
      </c>
    </row>
    <row r="1366" spans="1:38" x14ac:dyDescent="0.25">
      <c r="A1366" s="1" t="s">
        <v>166</v>
      </c>
      <c r="B1366" s="1">
        <v>7</v>
      </c>
      <c r="C1366" s="1">
        <v>1</v>
      </c>
      <c r="D1366" s="1">
        <v>1</v>
      </c>
      <c r="E1366" s="1">
        <v>0</v>
      </c>
      <c r="F1366" s="1">
        <v>34</v>
      </c>
      <c r="G1366" s="1">
        <f>טבלה1013[[#This Row],[LengthofCycle]]+1</f>
        <v>35</v>
      </c>
      <c r="H1366" s="1" t="str">
        <f>IF(IFERROR(LOOKUP(טבלה1013[[#This Row],[ClientID]],קביעויות[השבוע]),FALSE)=טבלה1013[[#This Row],[ClientID]],1,"")</f>
        <v/>
      </c>
      <c r="I1366" s="1" t="str">
        <f>IF(AND(טבלה1013[[#This Row],[CycleNumber]]&gt;1,OR(B1367="",טבלה1013[[#This Row],[CycleNumber]]&gt;B1365)),IF(OR(AND(טבלה1013[[#This Row],[LengthofCycle]]=28,F1365=28),AND(טבלה1013[[#This Row],[LengthofCycle]]=35,F1365=35)),1,""),"")</f>
        <v/>
      </c>
      <c r="J1366" s="1" t="str">
        <f>IF(AND(טבלה1013[[#This Row],[וסת השבוע]]=1,I1365=1,טבלה1013[[#This Row],[CycleNumber]]&gt;B1365),1,"")</f>
        <v/>
      </c>
      <c r="K1366" s="1" t="str">
        <f>IF(טבלה1013[[#This Row],[CycleNumber]]=1,"",IF(טבלה1013[[#This Row],[וסת השבוע]]=1,0,IF(K1365="","",IF(K1365=0,IF(טבלה1013[[#This Row],[LengthofCycle]]=28,0,1),IF(K1365=1,IF(טבלה1013[[#This Row],[LengthofCycle]]+F1365=28*2,0,2),IF(K1365=2,IF(טבלה1013[[#This Row],[LengthofCycle]]+F1365+F1364=28*3,0,3),""))))))</f>
        <v/>
      </c>
      <c r="L1366" s="1" t="str">
        <f>IF(טבלה1013[[#This Row],[וסת השבוע]]=1,IF(טבלה1013[[#This Row],[וסת השבוע וההפלגה ביחד]]=1,L1365+1,0),IF(AND(טבלה1013[[#This Row],[CycleNumber]]&gt;B1365,טבלה1013[[#This Row],[CycleNumber]]&gt;1),IF(טבלה1013[[#This Row],[וסת השבוע פעיל?]]&lt;&gt;"",L1365+1,""),""))</f>
        <v/>
      </c>
      <c r="M1366" s="1" t="str">
        <f>IF(AND(טבלה1013[[#This Row],[וסת השבוע פעיל?]]&lt;&gt;"",טבלה1013[[#This Row],[CycleNumber]]&lt;B1367,B1367&lt;&gt;"",טבלה1013[[#This Row],[וסת השבוע פעיל?]]&lt;3),IF(K1367=0,IF(AND(טבלה1013[[#This Row],[וסת השבוע פעיל?]]&gt;0,I1367=1),0,1),0),"")</f>
        <v/>
      </c>
      <c r="N1366" s="1" t="str">
        <f t="shared" si="108"/>
        <v/>
      </c>
      <c r="O1366" s="1" t="str">
        <f>IF(AND(טבלה1013[[#This Row],[חיזוי - שבוע]]=1,J1367=1),1,"")</f>
        <v/>
      </c>
      <c r="P1366" s="1" t="str">
        <f>IF(AND(טבלה1013[[#This Row],[חיזוי טוב עם הפלגה?]]=1,טבלה1013[[#This Row],[וסת קבוע אחרון]]&lt;&gt;28,X1365=1),1,"")</f>
        <v/>
      </c>
      <c r="Q1366" s="1" t="str">
        <f>IF(AND(טבלה1013[[#This Row],[וסת השבוע פעיל?]]&lt;3,OR(טבלה1013[[#This Row],[CycleNumber]]&gt;B1367,B1367="")),1,"")</f>
        <v/>
      </c>
      <c r="R1366" s="1" t="str">
        <f>IF(טבלה1013[[#This Row],[האישה קבעה וסת שבוע?]]=1,IF(טבלה1013[[#This Row],[וסת השבוע פעיל?]]&lt;3,1,0),"")</f>
        <v/>
      </c>
      <c r="S13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6" s="1">
        <f t="shared" si="105"/>
        <v>0</v>
      </c>
      <c r="U1366" s="1">
        <f t="shared" si="106"/>
        <v>0</v>
      </c>
      <c r="V1366" s="1">
        <f t="shared" si="107"/>
        <v>0</v>
      </c>
      <c r="W1366" s="1" t="str">
        <f>IF(טבלה1013[[#This Row],[3 הפלגות זהות]]="","",IF(טבלה1013[[#This Row],[3 הפלגות זהות]]=1,טבלה1013[[#This Row],[LengthofCycle]],W1365))</f>
        <v/>
      </c>
      <c r="Y1366" s="1" t="str">
        <f>IF(OR(טבלה1013[[#This Row],[הווסת פעיל?]]=0,טבלה1013[[#This Row],[הווסת פעיל?]]=""),"",SUM(Y1365,טבלה1013[[#This Row],[הווסת פעיל?]]))</f>
        <v/>
      </c>
      <c r="Z1366" s="1" t="str">
        <f>IF(AND(טבלה1013[[#This Row],[כמה מחזורים עד עקירה]]&lt;&gt;"",Y1367=""),טבלה1013[[#This Row],[כמה מחזורים עד עקירה]],"")</f>
        <v/>
      </c>
      <c r="AA1366" s="1" t="str">
        <f>IF(AND(טבלה1013[[#This Row],[הווסת פעיל?]]=1,טבלה1013[[#This Row],[וסת קבוע אחרון]]&lt;&gt;W1365),טבלה1013[[#This Row],[וסת קבוע אחרון]],"")</f>
        <v/>
      </c>
      <c r="AB1366" s="1" t="str">
        <f>IF(AND(טבלה1013[[#This Row],[הווסת פעיל?]]=1,X1365=0,טבלה1013[[#This Row],[וסת קבוע אחרון]]=W1365),טבלה1013[[#This Row],[וסת קבוע אחרון]],"")</f>
        <v/>
      </c>
      <c r="AC1366" s="1" t="str">
        <f>IF(AND(טבלה1013[[#This Row],[הווסת פעיל?]]=1,X1365=0,טבלה1013[[#This Row],[וסת קבוע אחרון]]&lt;&gt;W1365),1,"")</f>
        <v/>
      </c>
      <c r="AD1366" s="1" t="str">
        <f>IF(AND(טבלה1013[[#This Row],[הווסת פעיל?]]&lt;&gt;"",B1367=1),טבלה1013[[#This Row],[CycleNumber]],"")</f>
        <v/>
      </c>
      <c r="AE1366" s="1" t="str">
        <f>IF(AND(טבלה1013[[#This Row],[הווסת פעיל?]]&lt;&gt;"",X1365=""),טבלה1013[[#This Row],[CycleNumber]],"")</f>
        <v/>
      </c>
      <c r="AF1366" s="1" t="str">
        <f>IF(B1367=1,"",IF(טבלה1013[[#This Row],[הווסת פעיל?]]=1,IF(טבלה1013[[#This Row],[וסת קבוע אחרון]]=F1367,1,0),""))</f>
        <v/>
      </c>
      <c r="AG1366" s="1" t="str">
        <f>IF(B1367=1,"",IF(טבלה1013[[#This Row],[הווסת פעיל?]]=1,IF(OR(טבלה1013[[#This Row],[וסת קבוע אחרון]]=F1367,F1367=טבלה1013[[#This Row],[LengthofCycle]]),1,0),""))</f>
        <v/>
      </c>
      <c r="AH1366" s="1" t="str">
        <f>IF(B1367=1,"",IF(טבלה1013[[#This Row],[הווסת פעיל?]]=1,IF(OR(טבלה1013[[#This Row],[וסת קבוע אחרון]]=F1367,F1367=טבלה1013[[#This Row],[LengthofCycle]],AND(טבלה1013[[#This Row],[LengthofCycle]]&lt;&gt;טבלה1013[[#This Row],[וסת קבוע אחרון]],OR(F1367=28,F1367=29))),1,0),""))</f>
        <v/>
      </c>
      <c r="AI1366" s="1" t="str">
        <f>IF(AND(טבלה1013[[#This Row],[הווסת פעיל?]]=1,B1367=1),1,"")</f>
        <v/>
      </c>
      <c r="AJ1366" s="4">
        <f>IF(AND(טבלה1013[[#This Row],[הווסת פעיל?]]&lt;&gt;1,B1367&lt;&gt;1,B1367&lt;&gt;""),IF(טבלה1013[[#This Row],[LengthofCycle]]=F1367,1,0),"")</f>
        <v>0</v>
      </c>
      <c r="AK1366" s="4">
        <f>IF(AND(טבלה1013[[#This Row],[הווסת פעיל?]]&lt;&gt;1,B1367&lt;&gt;1,B1367&lt;&gt;""),IF(OR(טבלה1013[[#This Row],[LengthofCycle]]=F1367,F1367=29),1,0),"")</f>
        <v>1</v>
      </c>
      <c r="AL1366" s="4">
        <f>IF(AND(טבלה1013[[#This Row],[הווסת פעיל?]]&lt;&gt;1,B1367&lt;&gt;1,B1367&lt;&gt;""),IF(OR(טבלה1013[[#This Row],[LengthofCycle]]=F1367,F1367=29,F1367=28),1,0),"")</f>
        <v>1</v>
      </c>
    </row>
    <row r="1367" spans="1:38" x14ac:dyDescent="0.25">
      <c r="A1367" s="1" t="s">
        <v>166</v>
      </c>
      <c r="B1367" s="1">
        <v>8</v>
      </c>
      <c r="C1367" s="1">
        <v>1</v>
      </c>
      <c r="D1367" s="1">
        <v>1</v>
      </c>
      <c r="E1367" s="1">
        <v>0</v>
      </c>
      <c r="F1367" s="1">
        <v>29</v>
      </c>
      <c r="G1367" s="1">
        <f>טבלה1013[[#This Row],[LengthofCycle]]+1</f>
        <v>30</v>
      </c>
      <c r="H1367" s="1" t="str">
        <f>IF(IFERROR(LOOKUP(טבלה1013[[#This Row],[ClientID]],קביעויות[השבוע]),FALSE)=טבלה1013[[#This Row],[ClientID]],1,"")</f>
        <v/>
      </c>
      <c r="I1367" s="1" t="str">
        <f>IF(AND(טבלה1013[[#This Row],[CycleNumber]]&gt;1,OR(B1368="",טבלה1013[[#This Row],[CycleNumber]]&gt;B1366)),IF(OR(AND(טבלה1013[[#This Row],[LengthofCycle]]=28,F1366=28),AND(טבלה1013[[#This Row],[LengthofCycle]]=35,F1366=35)),1,""),"")</f>
        <v/>
      </c>
      <c r="J1367" s="1" t="str">
        <f>IF(AND(טבלה1013[[#This Row],[וסת השבוע]]=1,I1366=1,טבלה1013[[#This Row],[CycleNumber]]&gt;B1366),1,"")</f>
        <v/>
      </c>
      <c r="K1367" s="1" t="str">
        <f>IF(טבלה1013[[#This Row],[CycleNumber]]=1,"",IF(טבלה1013[[#This Row],[וסת השבוע]]=1,0,IF(K1366="","",IF(K1366=0,IF(טבלה1013[[#This Row],[LengthofCycle]]=28,0,1),IF(K1366=1,IF(טבלה1013[[#This Row],[LengthofCycle]]+F1366=28*2,0,2),IF(K1366=2,IF(טבלה1013[[#This Row],[LengthofCycle]]+F1366+F1365=28*3,0,3),""))))))</f>
        <v/>
      </c>
      <c r="L1367" s="1" t="str">
        <f>IF(טבלה1013[[#This Row],[וסת השבוע]]=1,IF(טבלה1013[[#This Row],[וסת השבוע וההפלגה ביחד]]=1,L1366+1,0),IF(AND(טבלה1013[[#This Row],[CycleNumber]]&gt;B1366,טבלה1013[[#This Row],[CycleNumber]]&gt;1),IF(טבלה1013[[#This Row],[וסת השבוע פעיל?]]&lt;&gt;"",L1366+1,""),""))</f>
        <v/>
      </c>
      <c r="M1367" s="1" t="str">
        <f>IF(AND(טבלה1013[[#This Row],[וסת השבוע פעיל?]]&lt;&gt;"",טבלה1013[[#This Row],[CycleNumber]]&lt;B1368,B1368&lt;&gt;"",טבלה1013[[#This Row],[וסת השבוע פעיל?]]&lt;3),IF(K1368=0,IF(AND(טבלה1013[[#This Row],[וסת השבוע פעיל?]]&gt;0,I1368=1),0,1),0),"")</f>
        <v/>
      </c>
      <c r="N1367" s="1" t="str">
        <f t="shared" si="108"/>
        <v/>
      </c>
      <c r="O1367" s="1" t="str">
        <f>IF(AND(טבלה1013[[#This Row],[חיזוי - שבוע]]=1,J1368=1),1,"")</f>
        <v/>
      </c>
      <c r="P1367" s="1" t="str">
        <f>IF(AND(טבלה1013[[#This Row],[חיזוי טוב עם הפלגה?]]=1,טבלה1013[[#This Row],[וסת קבוע אחרון]]&lt;&gt;28,X1366=1),1,"")</f>
        <v/>
      </c>
      <c r="Q1367" s="1" t="str">
        <f>IF(AND(טבלה1013[[#This Row],[וסת השבוע פעיל?]]&lt;3,OR(טבלה1013[[#This Row],[CycleNumber]]&gt;B1368,B1368="")),1,"")</f>
        <v/>
      </c>
      <c r="R1367" s="1" t="str">
        <f>IF(טבלה1013[[#This Row],[האישה קבעה וסת שבוע?]]=1,IF(טבלה1013[[#This Row],[וסת השבוע פעיל?]]&lt;3,1,0),"")</f>
        <v/>
      </c>
      <c r="S13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7" s="1">
        <f t="shared" si="105"/>
        <v>0</v>
      </c>
      <c r="U1367" s="1">
        <f t="shared" si="106"/>
        <v>0</v>
      </c>
      <c r="V1367" s="1">
        <f t="shared" si="107"/>
        <v>0</v>
      </c>
      <c r="W1367" s="1" t="str">
        <f>IF(טבלה1013[[#This Row],[3 הפלגות זהות]]="","",IF(טבלה1013[[#This Row],[3 הפלגות זהות]]=1,טבלה1013[[#This Row],[LengthofCycle]],W1366))</f>
        <v/>
      </c>
      <c r="Y1367" s="1" t="str">
        <f>IF(OR(טבלה1013[[#This Row],[הווסת פעיל?]]=0,טבלה1013[[#This Row],[הווסת פעיל?]]=""),"",SUM(Y1366,טבלה1013[[#This Row],[הווסת פעיל?]]))</f>
        <v/>
      </c>
      <c r="Z1367" s="1" t="str">
        <f>IF(AND(טבלה1013[[#This Row],[כמה מחזורים עד עקירה]]&lt;&gt;"",Y1368=""),טבלה1013[[#This Row],[כמה מחזורים עד עקירה]],"")</f>
        <v/>
      </c>
      <c r="AA1367" s="1" t="str">
        <f>IF(AND(טבלה1013[[#This Row],[הווסת פעיל?]]=1,טבלה1013[[#This Row],[וסת קבוע אחרון]]&lt;&gt;W1366),טבלה1013[[#This Row],[וסת קבוע אחרון]],"")</f>
        <v/>
      </c>
      <c r="AB1367" s="1" t="str">
        <f>IF(AND(טבלה1013[[#This Row],[הווסת פעיל?]]=1,X1366=0,טבלה1013[[#This Row],[וסת קבוע אחרון]]=W1366),טבלה1013[[#This Row],[וסת קבוע אחרון]],"")</f>
        <v/>
      </c>
      <c r="AC1367" s="1" t="str">
        <f>IF(AND(טבלה1013[[#This Row],[הווסת פעיל?]]=1,X1366=0,טבלה1013[[#This Row],[וסת קבוע אחרון]]&lt;&gt;W1366),1,"")</f>
        <v/>
      </c>
      <c r="AD1367" s="1" t="str">
        <f>IF(AND(טבלה1013[[#This Row],[הווסת פעיל?]]&lt;&gt;"",B1368=1),טבלה1013[[#This Row],[CycleNumber]],"")</f>
        <v/>
      </c>
      <c r="AE1367" s="1" t="str">
        <f>IF(AND(טבלה1013[[#This Row],[הווסת פעיל?]]&lt;&gt;"",X1366=""),טבלה1013[[#This Row],[CycleNumber]],"")</f>
        <v/>
      </c>
      <c r="AF1367" s="1" t="str">
        <f>IF(B1368=1,"",IF(טבלה1013[[#This Row],[הווסת פעיל?]]=1,IF(טבלה1013[[#This Row],[וסת קבוע אחרון]]=F1368,1,0),""))</f>
        <v/>
      </c>
      <c r="AG1367" s="1" t="str">
        <f>IF(B1368=1,"",IF(טבלה1013[[#This Row],[הווסת פעיל?]]=1,IF(OR(טבלה1013[[#This Row],[וסת קבוע אחרון]]=F1368,F1368=טבלה1013[[#This Row],[LengthofCycle]]),1,0),""))</f>
        <v/>
      </c>
      <c r="AH1367" s="1" t="str">
        <f>IF(B1368=1,"",IF(טבלה1013[[#This Row],[הווסת פעיל?]]=1,IF(OR(טבלה1013[[#This Row],[וסת קבוע אחרון]]=F1368,F1368=טבלה1013[[#This Row],[LengthofCycle]],AND(טבלה1013[[#This Row],[LengthofCycle]]&lt;&gt;טבלה1013[[#This Row],[וסת קבוע אחרון]],OR(F1368=28,F1368=29))),1,0),""))</f>
        <v/>
      </c>
      <c r="AI1367" s="1" t="str">
        <f>IF(AND(טבלה1013[[#This Row],[הווסת פעיל?]]=1,B1368=1),1,"")</f>
        <v/>
      </c>
      <c r="AJ1367" s="4">
        <f>IF(AND(טבלה1013[[#This Row],[הווסת פעיל?]]&lt;&gt;1,B1368&lt;&gt;1,B1368&lt;&gt;""),IF(טבלה1013[[#This Row],[LengthofCycle]]=F1368,1,0),"")</f>
        <v>0</v>
      </c>
      <c r="AK1367" s="4">
        <f>IF(AND(טבלה1013[[#This Row],[הווסת פעיל?]]&lt;&gt;1,B1368&lt;&gt;1,B1368&lt;&gt;""),IF(OR(טבלה1013[[#This Row],[LengthofCycle]]=F1368,F1368=29),1,0),"")</f>
        <v>0</v>
      </c>
      <c r="AL1367" s="4">
        <f>IF(AND(טבלה1013[[#This Row],[הווסת פעיל?]]&lt;&gt;1,B1368&lt;&gt;1,B1368&lt;&gt;""),IF(OR(טבלה1013[[#This Row],[LengthofCycle]]=F1368,F1368=29,F1368=28),1,0),"")</f>
        <v>0</v>
      </c>
    </row>
    <row r="1368" spans="1:38" x14ac:dyDescent="0.25">
      <c r="A1368" s="1" t="s">
        <v>166</v>
      </c>
      <c r="B1368" s="1">
        <v>9</v>
      </c>
      <c r="C1368" s="1">
        <v>1</v>
      </c>
      <c r="D1368" s="1">
        <v>1</v>
      </c>
      <c r="E1368" s="1">
        <v>0</v>
      </c>
      <c r="F1368" s="1">
        <v>33</v>
      </c>
      <c r="G1368" s="1">
        <f>טבלה1013[[#This Row],[LengthofCycle]]+1</f>
        <v>34</v>
      </c>
      <c r="H1368" s="1" t="str">
        <f>IF(IFERROR(LOOKUP(טבלה1013[[#This Row],[ClientID]],קביעויות[השבוע]),FALSE)=טבלה1013[[#This Row],[ClientID]],1,"")</f>
        <v/>
      </c>
      <c r="I1368" s="1" t="str">
        <f>IF(AND(טבלה1013[[#This Row],[CycleNumber]]&gt;1,OR(B1369="",טבלה1013[[#This Row],[CycleNumber]]&gt;B1367)),IF(OR(AND(טבלה1013[[#This Row],[LengthofCycle]]=28,F1367=28),AND(טבלה1013[[#This Row],[LengthofCycle]]=35,F1367=35)),1,""),"")</f>
        <v/>
      </c>
      <c r="J1368" s="1" t="str">
        <f>IF(AND(טבלה1013[[#This Row],[וסת השבוע]]=1,I1367=1,טבלה1013[[#This Row],[CycleNumber]]&gt;B1367),1,"")</f>
        <v/>
      </c>
      <c r="K1368" s="1" t="str">
        <f>IF(טבלה1013[[#This Row],[CycleNumber]]=1,"",IF(טבלה1013[[#This Row],[וסת השבוע]]=1,0,IF(K1367="","",IF(K1367=0,IF(טבלה1013[[#This Row],[LengthofCycle]]=28,0,1),IF(K1367=1,IF(טבלה1013[[#This Row],[LengthofCycle]]+F1367=28*2,0,2),IF(K1367=2,IF(טבלה1013[[#This Row],[LengthofCycle]]+F1367+F1366=28*3,0,3),""))))))</f>
        <v/>
      </c>
      <c r="L1368" s="1" t="str">
        <f>IF(טבלה1013[[#This Row],[וסת השבוע]]=1,IF(טבלה1013[[#This Row],[וסת השבוע וההפלגה ביחד]]=1,L1367+1,0),IF(AND(טבלה1013[[#This Row],[CycleNumber]]&gt;B1367,טבלה1013[[#This Row],[CycleNumber]]&gt;1),IF(טבלה1013[[#This Row],[וסת השבוע פעיל?]]&lt;&gt;"",L1367+1,""),""))</f>
        <v/>
      </c>
      <c r="M1368" s="1" t="str">
        <f>IF(AND(טבלה1013[[#This Row],[וסת השבוע פעיל?]]&lt;&gt;"",טבלה1013[[#This Row],[CycleNumber]]&lt;B1369,B1369&lt;&gt;"",טבלה1013[[#This Row],[וסת השבוע פעיל?]]&lt;3),IF(K1369=0,IF(AND(טבלה1013[[#This Row],[וסת השבוע פעיל?]]&gt;0,I1369=1),0,1),0),"")</f>
        <v/>
      </c>
      <c r="N1368" s="1" t="str">
        <f t="shared" si="108"/>
        <v/>
      </c>
      <c r="O1368" s="1" t="str">
        <f>IF(AND(טבלה1013[[#This Row],[חיזוי - שבוע]]=1,J1369=1),1,"")</f>
        <v/>
      </c>
      <c r="P1368" s="1" t="str">
        <f>IF(AND(טבלה1013[[#This Row],[חיזוי טוב עם הפלגה?]]=1,טבלה1013[[#This Row],[וסת קבוע אחרון]]&lt;&gt;28,X1367=1),1,"")</f>
        <v/>
      </c>
      <c r="Q1368" s="1" t="str">
        <f>IF(AND(טבלה1013[[#This Row],[וסת השבוע פעיל?]]&lt;3,OR(טבלה1013[[#This Row],[CycleNumber]]&gt;B1369,B1369="")),1,"")</f>
        <v/>
      </c>
      <c r="R1368" s="1" t="str">
        <f>IF(טבלה1013[[#This Row],[האישה קבעה וסת שבוע?]]=1,IF(טבלה1013[[#This Row],[וסת השבוע פעיל?]]&lt;3,1,0),"")</f>
        <v/>
      </c>
      <c r="S13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8" s="1">
        <f t="shared" si="105"/>
        <v>0</v>
      </c>
      <c r="U1368" s="1">
        <f t="shared" si="106"/>
        <v>0</v>
      </c>
      <c r="V1368" s="1">
        <f t="shared" si="107"/>
        <v>0</v>
      </c>
      <c r="W1368" s="1" t="str">
        <f>IF(טבלה1013[[#This Row],[3 הפלגות זהות]]="","",IF(טבלה1013[[#This Row],[3 הפלגות זהות]]=1,טבלה1013[[#This Row],[LengthofCycle]],W1367))</f>
        <v/>
      </c>
      <c r="Y1368" s="1" t="str">
        <f>IF(OR(טבלה1013[[#This Row],[הווסת פעיל?]]=0,טבלה1013[[#This Row],[הווסת פעיל?]]=""),"",SUM(Y1367,טבלה1013[[#This Row],[הווסת פעיל?]]))</f>
        <v/>
      </c>
      <c r="Z1368" s="1" t="str">
        <f>IF(AND(טבלה1013[[#This Row],[כמה מחזורים עד עקירה]]&lt;&gt;"",Y1369=""),טבלה1013[[#This Row],[כמה מחזורים עד עקירה]],"")</f>
        <v/>
      </c>
      <c r="AA1368" s="1" t="str">
        <f>IF(AND(טבלה1013[[#This Row],[הווסת פעיל?]]=1,טבלה1013[[#This Row],[וסת קבוע אחרון]]&lt;&gt;W1367),טבלה1013[[#This Row],[וסת קבוע אחרון]],"")</f>
        <v/>
      </c>
      <c r="AB1368" s="1" t="str">
        <f>IF(AND(טבלה1013[[#This Row],[הווסת פעיל?]]=1,X1367=0,טבלה1013[[#This Row],[וסת קבוע אחרון]]=W1367),טבלה1013[[#This Row],[וסת קבוע אחרון]],"")</f>
        <v/>
      </c>
      <c r="AC1368" s="1" t="str">
        <f>IF(AND(טבלה1013[[#This Row],[הווסת פעיל?]]=1,X1367=0,טבלה1013[[#This Row],[וסת קבוע אחרון]]&lt;&gt;W1367),1,"")</f>
        <v/>
      </c>
      <c r="AD1368" s="1" t="str">
        <f>IF(AND(טבלה1013[[#This Row],[הווסת פעיל?]]&lt;&gt;"",B1369=1),טבלה1013[[#This Row],[CycleNumber]],"")</f>
        <v/>
      </c>
      <c r="AE1368" s="1" t="str">
        <f>IF(AND(טבלה1013[[#This Row],[הווסת פעיל?]]&lt;&gt;"",X1367=""),טבלה1013[[#This Row],[CycleNumber]],"")</f>
        <v/>
      </c>
      <c r="AF1368" s="1" t="str">
        <f>IF(B1369=1,"",IF(טבלה1013[[#This Row],[הווסת פעיל?]]=1,IF(טבלה1013[[#This Row],[וסת קבוע אחרון]]=F1369,1,0),""))</f>
        <v/>
      </c>
      <c r="AG1368" s="1" t="str">
        <f>IF(B1369=1,"",IF(טבלה1013[[#This Row],[הווסת פעיל?]]=1,IF(OR(טבלה1013[[#This Row],[וסת קבוע אחרון]]=F1369,F1369=טבלה1013[[#This Row],[LengthofCycle]]),1,0),""))</f>
        <v/>
      </c>
      <c r="AH1368" s="1" t="str">
        <f>IF(B1369=1,"",IF(טבלה1013[[#This Row],[הווסת פעיל?]]=1,IF(OR(טבלה1013[[#This Row],[וסת קבוע אחרון]]=F1369,F1369=טבלה1013[[#This Row],[LengthofCycle]],AND(טבלה1013[[#This Row],[LengthofCycle]]&lt;&gt;טבלה1013[[#This Row],[וסת קבוע אחרון]],OR(F1369=28,F1369=29))),1,0),""))</f>
        <v/>
      </c>
      <c r="AI1368" s="1" t="str">
        <f>IF(AND(טבלה1013[[#This Row],[הווסת פעיל?]]=1,B1369=1),1,"")</f>
        <v/>
      </c>
      <c r="AJ1368" s="4">
        <f>IF(AND(טבלה1013[[#This Row],[הווסת פעיל?]]&lt;&gt;1,B1369&lt;&gt;1,B1369&lt;&gt;""),IF(טבלה1013[[#This Row],[LengthofCycle]]=F1369,1,0),"")</f>
        <v>0</v>
      </c>
      <c r="AK1368" s="4">
        <f>IF(AND(טבלה1013[[#This Row],[הווסת פעיל?]]&lt;&gt;1,B1369&lt;&gt;1,B1369&lt;&gt;""),IF(OR(טבלה1013[[#This Row],[LengthofCycle]]=F1369,F1369=29),1,0),"")</f>
        <v>0</v>
      </c>
      <c r="AL1368" s="4">
        <f>IF(AND(טבלה1013[[#This Row],[הווסת פעיל?]]&lt;&gt;1,B1369&lt;&gt;1,B1369&lt;&gt;""),IF(OR(טבלה1013[[#This Row],[LengthofCycle]]=F1369,F1369=29,F1369=28),1,0),"")</f>
        <v>0</v>
      </c>
    </row>
    <row r="1369" spans="1:38" x14ac:dyDescent="0.25">
      <c r="A1369" s="1" t="s">
        <v>166</v>
      </c>
      <c r="B1369" s="1">
        <v>10</v>
      </c>
      <c r="C1369" s="1">
        <v>1</v>
      </c>
      <c r="D1369" s="1">
        <v>0</v>
      </c>
      <c r="E1369" s="1">
        <v>0</v>
      </c>
      <c r="F1369" s="1">
        <v>32</v>
      </c>
      <c r="G1369" s="1">
        <f>טבלה1013[[#This Row],[LengthofCycle]]+1</f>
        <v>33</v>
      </c>
      <c r="H1369" s="1" t="str">
        <f>IF(IFERROR(LOOKUP(טבלה1013[[#This Row],[ClientID]],קביעויות[השבוע]),FALSE)=טבלה1013[[#This Row],[ClientID]],1,"")</f>
        <v/>
      </c>
      <c r="I1369" s="1" t="str">
        <f>IF(AND(טבלה1013[[#This Row],[CycleNumber]]&gt;1,OR(B1370="",טבלה1013[[#This Row],[CycleNumber]]&gt;B1368)),IF(OR(AND(טבלה1013[[#This Row],[LengthofCycle]]=28,F1368=28),AND(טבלה1013[[#This Row],[LengthofCycle]]=35,F1368=35)),1,""),"")</f>
        <v/>
      </c>
      <c r="J1369" s="1" t="str">
        <f>IF(AND(טבלה1013[[#This Row],[וסת השבוע]]=1,I1368=1,טבלה1013[[#This Row],[CycleNumber]]&gt;B1368),1,"")</f>
        <v/>
      </c>
      <c r="K1369" s="1" t="str">
        <f>IF(טבלה1013[[#This Row],[CycleNumber]]=1,"",IF(טבלה1013[[#This Row],[וסת השבוע]]=1,0,IF(K1368="","",IF(K1368=0,IF(טבלה1013[[#This Row],[LengthofCycle]]=28,0,1),IF(K1368=1,IF(טבלה1013[[#This Row],[LengthofCycle]]+F1368=28*2,0,2),IF(K1368=2,IF(טבלה1013[[#This Row],[LengthofCycle]]+F1368+F1367=28*3,0,3),""))))))</f>
        <v/>
      </c>
      <c r="L1369" s="1" t="str">
        <f>IF(טבלה1013[[#This Row],[וסת השבוע]]=1,IF(טבלה1013[[#This Row],[וסת השבוע וההפלגה ביחד]]=1,L1368+1,0),IF(AND(טבלה1013[[#This Row],[CycleNumber]]&gt;B1368,טבלה1013[[#This Row],[CycleNumber]]&gt;1),IF(טבלה1013[[#This Row],[וסת השבוע פעיל?]]&lt;&gt;"",L1368+1,""),""))</f>
        <v/>
      </c>
      <c r="M1369" s="1" t="str">
        <f>IF(AND(טבלה1013[[#This Row],[וסת השבוע פעיל?]]&lt;&gt;"",טבלה1013[[#This Row],[CycleNumber]]&lt;B1370,B1370&lt;&gt;"",טבלה1013[[#This Row],[וסת השבוע פעיל?]]&lt;3),IF(K1370=0,IF(AND(טבלה1013[[#This Row],[וסת השבוע פעיל?]]&gt;0,I1370=1),0,1),0),"")</f>
        <v/>
      </c>
      <c r="N1369" s="1" t="str">
        <f t="shared" si="108"/>
        <v/>
      </c>
      <c r="O1369" s="1" t="str">
        <f>IF(AND(טבלה1013[[#This Row],[חיזוי - שבוע]]=1,J1370=1),1,"")</f>
        <v/>
      </c>
      <c r="P1369" s="1" t="str">
        <f>IF(AND(טבלה1013[[#This Row],[חיזוי טוב עם הפלגה?]]=1,טבלה1013[[#This Row],[וסת קבוע אחרון]]&lt;&gt;28,X1368=1),1,"")</f>
        <v/>
      </c>
      <c r="Q1369" s="1" t="str">
        <f>IF(AND(טבלה1013[[#This Row],[וסת השבוע פעיל?]]&lt;3,OR(טבלה1013[[#This Row],[CycleNumber]]&gt;B1370,B1370="")),1,"")</f>
        <v/>
      </c>
      <c r="R1369" s="1" t="str">
        <f>IF(טבלה1013[[#This Row],[האישה קבעה וסת שבוע?]]=1,IF(טבלה1013[[#This Row],[וסת השבוע פעיל?]]&lt;3,1,0),"")</f>
        <v/>
      </c>
      <c r="S13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69" s="1">
        <f t="shared" si="105"/>
        <v>0</v>
      </c>
      <c r="U1369" s="1">
        <f t="shared" si="106"/>
        <v>0</v>
      </c>
      <c r="V1369" s="1">
        <f t="shared" si="107"/>
        <v>0</v>
      </c>
      <c r="W1369" s="1" t="str">
        <f>IF(טבלה1013[[#This Row],[3 הפלגות זהות]]="","",IF(טבלה1013[[#This Row],[3 הפלגות זהות]]=1,טבלה1013[[#This Row],[LengthofCycle]],W1368))</f>
        <v/>
      </c>
      <c r="Y1369" s="1" t="str">
        <f>IF(OR(טבלה1013[[#This Row],[הווסת פעיל?]]=0,טבלה1013[[#This Row],[הווסת פעיל?]]=""),"",SUM(Y1368,טבלה1013[[#This Row],[הווסת פעיל?]]))</f>
        <v/>
      </c>
      <c r="Z1369" s="1" t="str">
        <f>IF(AND(טבלה1013[[#This Row],[כמה מחזורים עד עקירה]]&lt;&gt;"",Y1370=""),טבלה1013[[#This Row],[כמה מחזורים עד עקירה]],"")</f>
        <v/>
      </c>
      <c r="AA1369" s="1" t="str">
        <f>IF(AND(טבלה1013[[#This Row],[הווסת פעיל?]]=1,טבלה1013[[#This Row],[וסת קבוע אחרון]]&lt;&gt;W1368),טבלה1013[[#This Row],[וסת קבוע אחרון]],"")</f>
        <v/>
      </c>
      <c r="AB1369" s="1" t="str">
        <f>IF(AND(טבלה1013[[#This Row],[הווסת פעיל?]]=1,X1368=0,טבלה1013[[#This Row],[וסת קבוע אחרון]]=W1368),טבלה1013[[#This Row],[וסת קבוע אחרון]],"")</f>
        <v/>
      </c>
      <c r="AC1369" s="1" t="str">
        <f>IF(AND(טבלה1013[[#This Row],[הווסת פעיל?]]=1,X1368=0,טבלה1013[[#This Row],[וסת קבוע אחרון]]&lt;&gt;W1368),1,"")</f>
        <v/>
      </c>
      <c r="AD1369" s="1" t="str">
        <f>IF(AND(טבלה1013[[#This Row],[הווסת פעיל?]]&lt;&gt;"",B1370=1),טבלה1013[[#This Row],[CycleNumber]],"")</f>
        <v/>
      </c>
      <c r="AE1369" s="1" t="str">
        <f>IF(AND(טבלה1013[[#This Row],[הווסת פעיל?]]&lt;&gt;"",X1368=""),טבלה1013[[#This Row],[CycleNumber]],"")</f>
        <v/>
      </c>
      <c r="AF1369" s="1" t="str">
        <f>IF(B1370=1,"",IF(טבלה1013[[#This Row],[הווסת פעיל?]]=1,IF(טבלה1013[[#This Row],[וסת קבוע אחרון]]=F1370,1,0),""))</f>
        <v/>
      </c>
      <c r="AG1369" s="1" t="str">
        <f>IF(B1370=1,"",IF(טבלה1013[[#This Row],[הווסת פעיל?]]=1,IF(OR(טבלה1013[[#This Row],[וסת קבוע אחרון]]=F1370,F1370=טבלה1013[[#This Row],[LengthofCycle]]),1,0),""))</f>
        <v/>
      </c>
      <c r="AH1369" s="1" t="str">
        <f>IF(B1370=1,"",IF(טבלה1013[[#This Row],[הווסת פעיל?]]=1,IF(OR(טבלה1013[[#This Row],[וסת קבוע אחרון]]=F1370,F1370=טבלה1013[[#This Row],[LengthofCycle]],AND(טבלה1013[[#This Row],[LengthofCycle]]&lt;&gt;טבלה1013[[#This Row],[וסת קבוע אחרון]],OR(F1370=28,F1370=29))),1,0),""))</f>
        <v/>
      </c>
      <c r="AI1369" s="1" t="str">
        <f>IF(AND(טבלה1013[[#This Row],[הווסת פעיל?]]=1,B1370=1),1,"")</f>
        <v/>
      </c>
      <c r="AJ1369" s="4">
        <f>IF(AND(טבלה1013[[#This Row],[הווסת פעיל?]]&lt;&gt;1,B1370&lt;&gt;1,B1370&lt;&gt;""),IF(טבלה1013[[#This Row],[LengthofCycle]]=F1370,1,0),"")</f>
        <v>0</v>
      </c>
      <c r="AK1369" s="4">
        <f>IF(AND(טבלה1013[[#This Row],[הווסת פעיל?]]&lt;&gt;1,B1370&lt;&gt;1,B1370&lt;&gt;""),IF(OR(טבלה1013[[#This Row],[LengthofCycle]]=F1370,F1370=29),1,0),"")</f>
        <v>0</v>
      </c>
      <c r="AL1369" s="4">
        <f>IF(AND(טבלה1013[[#This Row],[הווסת פעיל?]]&lt;&gt;1,B1370&lt;&gt;1,B1370&lt;&gt;""),IF(OR(טבלה1013[[#This Row],[LengthofCycle]]=F1370,F1370=29,F1370=28),1,0),"")</f>
        <v>0</v>
      </c>
    </row>
    <row r="1370" spans="1:38" x14ac:dyDescent="0.25">
      <c r="A1370" s="1" t="s">
        <v>166</v>
      </c>
      <c r="B1370" s="1">
        <v>11</v>
      </c>
      <c r="C1370" s="1">
        <v>1</v>
      </c>
      <c r="D1370" s="1">
        <v>1</v>
      </c>
      <c r="E1370" s="1">
        <v>0</v>
      </c>
      <c r="F1370" s="1">
        <v>33</v>
      </c>
      <c r="G1370" s="1">
        <f>טבלה1013[[#This Row],[LengthofCycle]]+1</f>
        <v>34</v>
      </c>
      <c r="H1370" s="1" t="str">
        <f>IF(IFERROR(LOOKUP(טבלה1013[[#This Row],[ClientID]],קביעויות[השבוע]),FALSE)=טבלה1013[[#This Row],[ClientID]],1,"")</f>
        <v/>
      </c>
      <c r="I1370" s="1" t="str">
        <f>IF(AND(טבלה1013[[#This Row],[CycleNumber]]&gt;1,OR(B1371="",טבלה1013[[#This Row],[CycleNumber]]&gt;B1369)),IF(OR(AND(טבלה1013[[#This Row],[LengthofCycle]]=28,F1369=28),AND(טבלה1013[[#This Row],[LengthofCycle]]=35,F1369=35)),1,""),"")</f>
        <v/>
      </c>
      <c r="J1370" s="1" t="str">
        <f>IF(AND(טבלה1013[[#This Row],[וסת השבוע]]=1,I1369=1,טבלה1013[[#This Row],[CycleNumber]]&gt;B1369),1,"")</f>
        <v/>
      </c>
      <c r="K1370" s="1" t="str">
        <f>IF(טבלה1013[[#This Row],[CycleNumber]]=1,"",IF(טבלה1013[[#This Row],[וסת השבוע]]=1,0,IF(K1369="","",IF(K1369=0,IF(טבלה1013[[#This Row],[LengthofCycle]]=28,0,1),IF(K1369=1,IF(טבלה1013[[#This Row],[LengthofCycle]]+F1369=28*2,0,2),IF(K1369=2,IF(טבלה1013[[#This Row],[LengthofCycle]]+F1369+F1368=28*3,0,3),""))))))</f>
        <v/>
      </c>
      <c r="L1370" s="1" t="str">
        <f>IF(טבלה1013[[#This Row],[וסת השבוע]]=1,IF(טבלה1013[[#This Row],[וסת השבוע וההפלגה ביחד]]=1,L1369+1,0),IF(AND(טבלה1013[[#This Row],[CycleNumber]]&gt;B1369,טבלה1013[[#This Row],[CycleNumber]]&gt;1),IF(טבלה1013[[#This Row],[וסת השבוע פעיל?]]&lt;&gt;"",L1369+1,""),""))</f>
        <v/>
      </c>
      <c r="M1370" s="1" t="str">
        <f>IF(AND(טבלה1013[[#This Row],[וסת השבוע פעיל?]]&lt;&gt;"",טבלה1013[[#This Row],[CycleNumber]]&lt;B1371,B1371&lt;&gt;"",טבלה1013[[#This Row],[וסת השבוע פעיל?]]&lt;3),IF(K1371=0,IF(AND(טבלה1013[[#This Row],[וסת השבוע פעיל?]]&gt;0,I1371=1),0,1),0),"")</f>
        <v/>
      </c>
      <c r="N1370" s="1" t="str">
        <f t="shared" si="108"/>
        <v/>
      </c>
      <c r="O1370" s="1" t="str">
        <f>IF(AND(טבלה1013[[#This Row],[חיזוי - שבוע]]=1,J1371=1),1,"")</f>
        <v/>
      </c>
      <c r="P1370" s="1" t="str">
        <f>IF(AND(טבלה1013[[#This Row],[חיזוי טוב עם הפלגה?]]=1,טבלה1013[[#This Row],[וסת קבוע אחרון]]&lt;&gt;28,X1369=1),1,"")</f>
        <v/>
      </c>
      <c r="Q1370" s="1" t="str">
        <f>IF(AND(טבלה1013[[#This Row],[וסת השבוע פעיל?]]&lt;3,OR(טבלה1013[[#This Row],[CycleNumber]]&gt;B1371,B1371="")),1,"")</f>
        <v/>
      </c>
      <c r="R1370" s="1" t="str">
        <f>IF(טבלה1013[[#This Row],[האישה קבעה וסת שבוע?]]=1,IF(טבלה1013[[#This Row],[וסת השבוע פעיל?]]&lt;3,1,0),"")</f>
        <v/>
      </c>
      <c r="S13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0" s="1">
        <f t="shared" si="105"/>
        <v>0</v>
      </c>
      <c r="U1370" s="1">
        <f t="shared" si="106"/>
        <v>0</v>
      </c>
      <c r="V1370" s="1">
        <f t="shared" si="107"/>
        <v>0</v>
      </c>
      <c r="W1370" s="1" t="str">
        <f>IF(טבלה1013[[#This Row],[3 הפלגות זהות]]="","",IF(טבלה1013[[#This Row],[3 הפלגות זהות]]=1,טבלה1013[[#This Row],[LengthofCycle]],W1369))</f>
        <v/>
      </c>
      <c r="Y1370" s="1" t="str">
        <f>IF(OR(טבלה1013[[#This Row],[הווסת פעיל?]]=0,טבלה1013[[#This Row],[הווסת פעיל?]]=""),"",SUM(Y1369,טבלה1013[[#This Row],[הווסת פעיל?]]))</f>
        <v/>
      </c>
      <c r="Z1370" s="1" t="str">
        <f>IF(AND(טבלה1013[[#This Row],[כמה מחזורים עד עקירה]]&lt;&gt;"",Y1371=""),טבלה1013[[#This Row],[כמה מחזורים עד עקירה]],"")</f>
        <v/>
      </c>
      <c r="AA1370" s="1" t="str">
        <f>IF(AND(טבלה1013[[#This Row],[הווסת פעיל?]]=1,טבלה1013[[#This Row],[וסת קבוע אחרון]]&lt;&gt;W1369),טבלה1013[[#This Row],[וסת קבוע אחרון]],"")</f>
        <v/>
      </c>
      <c r="AB1370" s="1" t="str">
        <f>IF(AND(טבלה1013[[#This Row],[הווסת פעיל?]]=1,X1369=0,טבלה1013[[#This Row],[וסת קבוע אחרון]]=W1369),טבלה1013[[#This Row],[וסת קבוע אחרון]],"")</f>
        <v/>
      </c>
      <c r="AC1370" s="1" t="str">
        <f>IF(AND(טבלה1013[[#This Row],[הווסת פעיל?]]=1,X1369=0,טבלה1013[[#This Row],[וסת קבוע אחרון]]&lt;&gt;W1369),1,"")</f>
        <v/>
      </c>
      <c r="AD1370" s="1" t="str">
        <f>IF(AND(טבלה1013[[#This Row],[הווסת פעיל?]]&lt;&gt;"",B1371=1),טבלה1013[[#This Row],[CycleNumber]],"")</f>
        <v/>
      </c>
      <c r="AE1370" s="1" t="str">
        <f>IF(AND(טבלה1013[[#This Row],[הווסת פעיל?]]&lt;&gt;"",X1369=""),טבלה1013[[#This Row],[CycleNumber]],"")</f>
        <v/>
      </c>
      <c r="AF1370" s="1" t="str">
        <f>IF(B1371=1,"",IF(טבלה1013[[#This Row],[הווסת פעיל?]]=1,IF(טבלה1013[[#This Row],[וסת קבוע אחרון]]=F1371,1,0),""))</f>
        <v/>
      </c>
      <c r="AG1370" s="1" t="str">
        <f>IF(B1371=1,"",IF(טבלה1013[[#This Row],[הווסת פעיל?]]=1,IF(OR(טבלה1013[[#This Row],[וסת קבוע אחרון]]=F1371,F1371=טבלה1013[[#This Row],[LengthofCycle]]),1,0),""))</f>
        <v/>
      </c>
      <c r="AH1370" s="1" t="str">
        <f>IF(B1371=1,"",IF(טבלה1013[[#This Row],[הווסת פעיל?]]=1,IF(OR(טבלה1013[[#This Row],[וסת קבוע אחרון]]=F1371,F1371=טבלה1013[[#This Row],[LengthofCycle]],AND(טבלה1013[[#This Row],[LengthofCycle]]&lt;&gt;טבלה1013[[#This Row],[וסת קבוע אחרון]],OR(F1371=28,F1371=29))),1,0),""))</f>
        <v/>
      </c>
      <c r="AI1370" s="1" t="str">
        <f>IF(AND(טבלה1013[[#This Row],[הווסת פעיל?]]=1,B1371=1),1,"")</f>
        <v/>
      </c>
      <c r="AJ1370" s="4">
        <f>IF(AND(טבלה1013[[#This Row],[הווסת פעיל?]]&lt;&gt;1,B1371&lt;&gt;1,B1371&lt;&gt;""),IF(טבלה1013[[#This Row],[LengthofCycle]]=F1371,1,0),"")</f>
        <v>0</v>
      </c>
      <c r="AK1370" s="4">
        <f>IF(AND(טבלה1013[[#This Row],[הווסת פעיל?]]&lt;&gt;1,B1371&lt;&gt;1,B1371&lt;&gt;""),IF(OR(טבלה1013[[#This Row],[LengthofCycle]]=F1371,F1371=29),1,0),"")</f>
        <v>0</v>
      </c>
      <c r="AL1370" s="4">
        <f>IF(AND(טבלה1013[[#This Row],[הווסת פעיל?]]&lt;&gt;1,B1371&lt;&gt;1,B1371&lt;&gt;""),IF(OR(טבלה1013[[#This Row],[LengthofCycle]]=F1371,F1371=29,F1371=28),1,0),"")</f>
        <v>1</v>
      </c>
    </row>
    <row r="1371" spans="1:38" x14ac:dyDescent="0.25">
      <c r="A1371" s="1" t="s">
        <v>166</v>
      </c>
      <c r="B1371" s="1">
        <v>12</v>
      </c>
      <c r="C1371" s="1">
        <v>1</v>
      </c>
      <c r="D1371" s="1">
        <v>1</v>
      </c>
      <c r="E1371" s="1">
        <v>0</v>
      </c>
      <c r="F1371" s="1">
        <v>28</v>
      </c>
      <c r="G1371" s="1">
        <f>טבלה1013[[#This Row],[LengthofCycle]]+1</f>
        <v>29</v>
      </c>
      <c r="H1371" s="1" t="str">
        <f>IF(IFERROR(LOOKUP(טבלה1013[[#This Row],[ClientID]],קביעויות[השבוע]),FALSE)=טבלה1013[[#This Row],[ClientID]],1,"")</f>
        <v/>
      </c>
      <c r="I1371" s="1" t="str">
        <f>IF(AND(טבלה1013[[#This Row],[CycleNumber]]&gt;1,OR(B1372="",טבלה1013[[#This Row],[CycleNumber]]&gt;B1370)),IF(OR(AND(טבלה1013[[#This Row],[LengthofCycle]]=28,F1370=28),AND(טבלה1013[[#This Row],[LengthofCycle]]=35,F1370=35)),1,""),"")</f>
        <v/>
      </c>
      <c r="J1371" s="1" t="str">
        <f>IF(AND(טבלה1013[[#This Row],[וסת השבוע]]=1,I1370=1,טבלה1013[[#This Row],[CycleNumber]]&gt;B1370),1,"")</f>
        <v/>
      </c>
      <c r="K1371" s="1" t="str">
        <f>IF(טבלה1013[[#This Row],[CycleNumber]]=1,"",IF(טבלה1013[[#This Row],[וסת השבוע]]=1,0,IF(K1370="","",IF(K1370=0,IF(טבלה1013[[#This Row],[LengthofCycle]]=28,0,1),IF(K1370=1,IF(טבלה1013[[#This Row],[LengthofCycle]]+F1370=28*2,0,2),IF(K1370=2,IF(טבלה1013[[#This Row],[LengthofCycle]]+F1370+F1369=28*3,0,3),""))))))</f>
        <v/>
      </c>
      <c r="L1371" s="1" t="str">
        <f>IF(טבלה1013[[#This Row],[וסת השבוע]]=1,IF(טבלה1013[[#This Row],[וסת השבוע וההפלגה ביחד]]=1,L1370+1,0),IF(AND(טבלה1013[[#This Row],[CycleNumber]]&gt;B1370,טבלה1013[[#This Row],[CycleNumber]]&gt;1),IF(טבלה1013[[#This Row],[וסת השבוע פעיל?]]&lt;&gt;"",L1370+1,""),""))</f>
        <v/>
      </c>
      <c r="M1371" s="1" t="str">
        <f>IF(AND(טבלה1013[[#This Row],[וסת השבוע פעיל?]]&lt;&gt;"",טבלה1013[[#This Row],[CycleNumber]]&lt;B1372,B1372&lt;&gt;"",טבלה1013[[#This Row],[וסת השבוע פעיל?]]&lt;3),IF(K1372=0,IF(AND(טבלה1013[[#This Row],[וסת השבוע פעיל?]]&gt;0,I1372=1),0,1),0),"")</f>
        <v/>
      </c>
      <c r="N1371" s="1" t="str">
        <f t="shared" si="108"/>
        <v/>
      </c>
      <c r="O1371" s="1" t="str">
        <f>IF(AND(טבלה1013[[#This Row],[חיזוי - שבוע]]=1,J1372=1),1,"")</f>
        <v/>
      </c>
      <c r="P1371" s="1" t="str">
        <f>IF(AND(טבלה1013[[#This Row],[חיזוי טוב עם הפלגה?]]=1,טבלה1013[[#This Row],[וסת קבוע אחרון]]&lt;&gt;28,X1370=1),1,"")</f>
        <v/>
      </c>
      <c r="Q1371" s="1" t="str">
        <f>IF(AND(טבלה1013[[#This Row],[וסת השבוע פעיל?]]&lt;3,OR(טבלה1013[[#This Row],[CycleNumber]]&gt;B1372,B1372="")),1,"")</f>
        <v/>
      </c>
      <c r="R1371" s="1" t="str">
        <f>IF(טבלה1013[[#This Row],[האישה קבעה וסת שבוע?]]=1,IF(טבלה1013[[#This Row],[וסת השבוע פעיל?]]&lt;3,1,0),"")</f>
        <v/>
      </c>
      <c r="S13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1" s="1">
        <f t="shared" ref="T1371:T1434" si="109">IF(B1371&gt;2,IF(AND(F1371=F1370,F1370=F1369),1,0),"")</f>
        <v>0</v>
      </c>
      <c r="U1371" s="1">
        <f t="shared" si="106"/>
        <v>0</v>
      </c>
      <c r="V1371" s="1">
        <f t="shared" si="107"/>
        <v>0</v>
      </c>
      <c r="W1371" s="1" t="str">
        <f>IF(טבלה1013[[#This Row],[3 הפלגות זהות]]="","",IF(טבלה1013[[#This Row],[3 הפלגות זהות]]=1,טבלה1013[[#This Row],[LengthofCycle]],W1370))</f>
        <v/>
      </c>
      <c r="Y1371" s="1" t="str">
        <f>IF(OR(טבלה1013[[#This Row],[הווסת פעיל?]]=0,טבלה1013[[#This Row],[הווסת פעיל?]]=""),"",SUM(Y1370,טבלה1013[[#This Row],[הווסת פעיל?]]))</f>
        <v/>
      </c>
      <c r="Z1371" s="1" t="str">
        <f>IF(AND(טבלה1013[[#This Row],[כמה מחזורים עד עקירה]]&lt;&gt;"",Y1372=""),טבלה1013[[#This Row],[כמה מחזורים עד עקירה]],"")</f>
        <v/>
      </c>
      <c r="AA1371" s="1" t="str">
        <f>IF(AND(טבלה1013[[#This Row],[הווסת פעיל?]]=1,טבלה1013[[#This Row],[וסת קבוע אחרון]]&lt;&gt;W1370),טבלה1013[[#This Row],[וסת קבוע אחרון]],"")</f>
        <v/>
      </c>
      <c r="AB1371" s="1" t="str">
        <f>IF(AND(טבלה1013[[#This Row],[הווסת פעיל?]]=1,X1370=0,טבלה1013[[#This Row],[וסת קבוע אחרון]]=W1370),טבלה1013[[#This Row],[וסת קבוע אחרון]],"")</f>
        <v/>
      </c>
      <c r="AC1371" s="1" t="str">
        <f>IF(AND(טבלה1013[[#This Row],[הווסת פעיל?]]=1,X1370=0,טבלה1013[[#This Row],[וסת קבוע אחרון]]&lt;&gt;W1370),1,"")</f>
        <v/>
      </c>
      <c r="AD1371" s="1" t="str">
        <f>IF(AND(טבלה1013[[#This Row],[הווסת פעיל?]]&lt;&gt;"",B1372=1),טבלה1013[[#This Row],[CycleNumber]],"")</f>
        <v/>
      </c>
      <c r="AE1371" s="1" t="str">
        <f>IF(AND(טבלה1013[[#This Row],[הווסת פעיל?]]&lt;&gt;"",X1370=""),טבלה1013[[#This Row],[CycleNumber]],"")</f>
        <v/>
      </c>
      <c r="AF1371" s="1" t="str">
        <f>IF(B1372=1,"",IF(טבלה1013[[#This Row],[הווסת פעיל?]]=1,IF(טבלה1013[[#This Row],[וסת קבוע אחרון]]=F1372,1,0),""))</f>
        <v/>
      </c>
      <c r="AG1371" s="1" t="str">
        <f>IF(B1372=1,"",IF(טבלה1013[[#This Row],[הווסת פעיל?]]=1,IF(OR(טבלה1013[[#This Row],[וסת קבוע אחרון]]=F1372,F1372=טבלה1013[[#This Row],[LengthofCycle]]),1,0),""))</f>
        <v/>
      </c>
      <c r="AH1371" s="1" t="str">
        <f>IF(B1372=1,"",IF(טבלה1013[[#This Row],[הווסת פעיל?]]=1,IF(OR(טבלה1013[[#This Row],[וסת קבוע אחרון]]=F1372,F1372=טבלה1013[[#This Row],[LengthofCycle]],AND(טבלה1013[[#This Row],[LengthofCycle]]&lt;&gt;טבלה1013[[#This Row],[וסת קבוע אחרון]],OR(F1372=28,F1372=29))),1,0),""))</f>
        <v/>
      </c>
      <c r="AI1371" s="1" t="str">
        <f>IF(AND(טבלה1013[[#This Row],[הווסת פעיל?]]=1,B1372=1),1,"")</f>
        <v/>
      </c>
      <c r="AJ1371" s="4" t="str">
        <f>IF(AND(טבלה1013[[#This Row],[הווסת פעיל?]]&lt;&gt;1,B1372&lt;&gt;1,B1372&lt;&gt;""),IF(טבלה1013[[#This Row],[LengthofCycle]]=F1372,1,0),"")</f>
        <v/>
      </c>
      <c r="AK1371" s="4" t="str">
        <f>IF(AND(טבלה1013[[#This Row],[הווסת פעיל?]]&lt;&gt;1,B1372&lt;&gt;1,B1372&lt;&gt;""),IF(OR(טבלה1013[[#This Row],[LengthofCycle]]=F1372,F1372=29),1,0),"")</f>
        <v/>
      </c>
      <c r="AL1371" s="4" t="str">
        <f>IF(AND(טבלה1013[[#This Row],[הווסת פעיל?]]&lt;&gt;1,B1372&lt;&gt;1,B1372&lt;&gt;""),IF(OR(טבלה1013[[#This Row],[LengthofCycle]]=F1372,F1372=29,F1372=28),1,0),"")</f>
        <v/>
      </c>
    </row>
    <row r="1372" spans="1:38" x14ac:dyDescent="0.25">
      <c r="A1372" s="1" t="s">
        <v>167</v>
      </c>
      <c r="B1372" s="1">
        <v>1</v>
      </c>
      <c r="C1372" s="1">
        <v>0</v>
      </c>
      <c r="D1372" s="1">
        <v>1</v>
      </c>
      <c r="E1372" s="1">
        <v>0</v>
      </c>
      <c r="F1372" s="1">
        <v>30</v>
      </c>
      <c r="G1372" s="1">
        <f>טבלה1013[[#This Row],[LengthofCycle]]+1</f>
        <v>31</v>
      </c>
      <c r="H1372" s="1">
        <f>IF(IFERROR(LOOKUP(טבלה1013[[#This Row],[ClientID]],קביעויות[השבוע]),FALSE)=טבלה1013[[#This Row],[ClientID]],1,"")</f>
        <v>1</v>
      </c>
      <c r="I1372" s="1" t="str">
        <f>IF(AND(טבלה1013[[#This Row],[CycleNumber]]&gt;1,OR(B1373="",טבלה1013[[#This Row],[CycleNumber]]&gt;B1371)),IF(OR(AND(טבלה1013[[#This Row],[LengthofCycle]]=28,F1371=28),AND(טבלה1013[[#This Row],[LengthofCycle]]=35,F1371=35)),1,""),"")</f>
        <v/>
      </c>
      <c r="J1372" s="1" t="str">
        <f>IF(AND(טבלה1013[[#This Row],[וסת השבוע]]=1,I1371=1,טבלה1013[[#This Row],[CycleNumber]]&gt;B1371),1,"")</f>
        <v/>
      </c>
      <c r="K1372" s="1" t="str">
        <f>IF(טבלה1013[[#This Row],[CycleNumber]]=1,"",IF(טבלה1013[[#This Row],[וסת השבוע]]=1,0,IF(K1371="","",IF(K1371=0,IF(טבלה1013[[#This Row],[LengthofCycle]]=28,0,1),IF(K1371=1,IF(טבלה1013[[#This Row],[LengthofCycle]]+F1371=28*2,0,2),IF(K1371=2,IF(טבלה1013[[#This Row],[LengthofCycle]]+F1371+F1370=28*3,0,3),""))))))</f>
        <v/>
      </c>
      <c r="L1372" s="1" t="str">
        <f>IF(טבלה1013[[#This Row],[וסת השבוע]]=1,IF(טבלה1013[[#This Row],[וסת השבוע וההפלגה ביחד]]=1,L1371+1,0),IF(AND(טבלה1013[[#This Row],[CycleNumber]]&gt;B1371,טבלה1013[[#This Row],[CycleNumber]]&gt;1),IF(טבלה1013[[#This Row],[וסת השבוע פעיל?]]&lt;&gt;"",L1371+1,""),""))</f>
        <v/>
      </c>
      <c r="M1372" s="1" t="str">
        <f>IF(AND(טבלה1013[[#This Row],[וסת השבוע פעיל?]]&lt;&gt;"",טבלה1013[[#This Row],[CycleNumber]]&lt;B1373,B1373&lt;&gt;"",טבלה1013[[#This Row],[וסת השבוע פעיל?]]&lt;3),IF(K1373=0,IF(AND(טבלה1013[[#This Row],[וסת השבוע פעיל?]]&gt;0,I1373=1),0,1),0),"")</f>
        <v/>
      </c>
      <c r="N1372" s="1" t="str">
        <f t="shared" si="108"/>
        <v/>
      </c>
      <c r="O1372" s="1" t="str">
        <f>IF(AND(טבלה1013[[#This Row],[חיזוי - שבוע]]=1,J1373=1),1,"")</f>
        <v/>
      </c>
      <c r="P1372" s="1" t="str">
        <f>IF(AND(טבלה1013[[#This Row],[חיזוי טוב עם הפלגה?]]=1,טבלה1013[[#This Row],[וסת קבוע אחרון]]&lt;&gt;28,X1371=1),1,"")</f>
        <v/>
      </c>
      <c r="Q1372" s="1" t="str">
        <f>IF(AND(טבלה1013[[#This Row],[וסת השבוע פעיל?]]&lt;3,OR(טבלה1013[[#This Row],[CycleNumber]]&gt;B1373,B1373="")),1,"")</f>
        <v/>
      </c>
      <c r="R1372" s="1">
        <f>IF(טבלה1013[[#This Row],[האישה קבעה וסת שבוע?]]=1,IF(טבלה1013[[#This Row],[וסת השבוע פעיל?]]&lt;3,1,0),"")</f>
        <v>0</v>
      </c>
      <c r="S13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2" s="1" t="str">
        <f t="shared" si="109"/>
        <v/>
      </c>
      <c r="U1372" s="1" t="str">
        <f t="shared" ref="U1372:U1435" si="110">IF(B1372&gt;3,IF(AND(F1372=F1371,F1371=F1370,F1370=F1369),1,0),"")</f>
        <v/>
      </c>
      <c r="V1372" s="1" t="str">
        <f t="shared" si="107"/>
        <v/>
      </c>
      <c r="W1372" s="1" t="str">
        <f>IF(טבלה1013[[#This Row],[3 הפלגות זהות]]="","",IF(טבלה1013[[#This Row],[3 הפלגות זהות]]=1,טבלה1013[[#This Row],[LengthofCycle]],W1371))</f>
        <v/>
      </c>
      <c r="Y1372" s="1" t="str">
        <f>IF(OR(טבלה1013[[#This Row],[הווסת פעיל?]]=0,טבלה1013[[#This Row],[הווסת פעיל?]]=""),"",SUM(Y1371,טבלה1013[[#This Row],[הווסת פעיל?]]))</f>
        <v/>
      </c>
      <c r="Z1372" s="1" t="str">
        <f>IF(AND(טבלה1013[[#This Row],[כמה מחזורים עד עקירה]]&lt;&gt;"",Y1373=""),טבלה1013[[#This Row],[כמה מחזורים עד עקירה]],"")</f>
        <v/>
      </c>
      <c r="AA1372" s="1" t="str">
        <f>IF(AND(טבלה1013[[#This Row],[הווסת פעיל?]]=1,טבלה1013[[#This Row],[וסת קבוע אחרון]]&lt;&gt;W1371),טבלה1013[[#This Row],[וסת קבוע אחרון]],"")</f>
        <v/>
      </c>
      <c r="AB1372" s="1" t="str">
        <f>IF(AND(טבלה1013[[#This Row],[הווסת פעיל?]]=1,X1371=0,טבלה1013[[#This Row],[וסת קבוע אחרון]]=W1371),טבלה1013[[#This Row],[וסת קבוע אחרון]],"")</f>
        <v/>
      </c>
      <c r="AC1372" s="1" t="str">
        <f>IF(AND(טבלה1013[[#This Row],[הווסת פעיל?]]=1,X1371=0,טבלה1013[[#This Row],[וסת קבוע אחרון]]&lt;&gt;W1371),1,"")</f>
        <v/>
      </c>
      <c r="AD1372" s="1" t="str">
        <f>IF(AND(טבלה1013[[#This Row],[הווסת פעיל?]]&lt;&gt;"",B1373=1),טבלה1013[[#This Row],[CycleNumber]],"")</f>
        <v/>
      </c>
      <c r="AE1372" s="1" t="str">
        <f>IF(AND(טבלה1013[[#This Row],[הווסת פעיל?]]&lt;&gt;"",X1371=""),טבלה1013[[#This Row],[CycleNumber]],"")</f>
        <v/>
      </c>
      <c r="AF1372" s="1" t="str">
        <f>IF(B1373=1,"",IF(טבלה1013[[#This Row],[הווסת פעיל?]]=1,IF(טבלה1013[[#This Row],[וסת קבוע אחרון]]=F1373,1,0),""))</f>
        <v/>
      </c>
      <c r="AG1372" s="1" t="str">
        <f>IF(B1373=1,"",IF(טבלה1013[[#This Row],[הווסת פעיל?]]=1,IF(OR(טבלה1013[[#This Row],[וסת קבוע אחרון]]=F1373,F1373=טבלה1013[[#This Row],[LengthofCycle]]),1,0),""))</f>
        <v/>
      </c>
      <c r="AH1372" s="1" t="str">
        <f>IF(B1373=1,"",IF(טבלה1013[[#This Row],[הווסת פעיל?]]=1,IF(OR(טבלה1013[[#This Row],[וסת קבוע אחרון]]=F1373,F1373=טבלה1013[[#This Row],[LengthofCycle]],AND(טבלה1013[[#This Row],[LengthofCycle]]&lt;&gt;טבלה1013[[#This Row],[וסת קבוע אחרון]],OR(F1373=28,F1373=29))),1,0),""))</f>
        <v/>
      </c>
      <c r="AI1372" s="1" t="str">
        <f>IF(AND(טבלה1013[[#This Row],[הווסת פעיל?]]=1,B1373=1),1,"")</f>
        <v/>
      </c>
      <c r="AJ1372" s="4">
        <f>IF(AND(טבלה1013[[#This Row],[הווסת פעיל?]]&lt;&gt;1,B1373&lt;&gt;1,B1373&lt;&gt;""),IF(טבלה1013[[#This Row],[LengthofCycle]]=F1373,1,0),"")</f>
        <v>0</v>
      </c>
      <c r="AK1372" s="4">
        <f>IF(AND(טבלה1013[[#This Row],[הווסת פעיל?]]&lt;&gt;1,B1373&lt;&gt;1,B1373&lt;&gt;""),IF(OR(טבלה1013[[#This Row],[LengthofCycle]]=F1373,F1373=29),1,0),"")</f>
        <v>0</v>
      </c>
      <c r="AL1372" s="4">
        <f>IF(AND(טבלה1013[[#This Row],[הווסת פעיל?]]&lt;&gt;1,B1373&lt;&gt;1,B1373&lt;&gt;""),IF(OR(טבלה1013[[#This Row],[LengthofCycle]]=F1373,F1373=29,F1373=28),1,0),"")</f>
        <v>1</v>
      </c>
    </row>
    <row r="1373" spans="1:38" x14ac:dyDescent="0.25">
      <c r="A1373" s="1" t="s">
        <v>167</v>
      </c>
      <c r="B1373" s="1">
        <v>2</v>
      </c>
      <c r="C1373" s="1">
        <v>0</v>
      </c>
      <c r="D1373" s="1">
        <v>1</v>
      </c>
      <c r="E1373" s="1">
        <v>0</v>
      </c>
      <c r="F1373" s="1">
        <v>28</v>
      </c>
      <c r="G1373" s="1">
        <f>טבלה1013[[#This Row],[LengthofCycle]]+1</f>
        <v>29</v>
      </c>
      <c r="H1373" s="1">
        <f>IF(IFERROR(LOOKUP(טבלה1013[[#This Row],[ClientID]],קביעויות[השבוע]),FALSE)=טבלה1013[[#This Row],[ClientID]],1,"")</f>
        <v>1</v>
      </c>
      <c r="I1373" s="1" t="str">
        <f>IF(AND(טבלה1013[[#This Row],[CycleNumber]]&gt;1,OR(B1374="",טבלה1013[[#This Row],[CycleNumber]]&gt;B1372)),IF(OR(AND(טבלה1013[[#This Row],[LengthofCycle]]=28,F1372=28),AND(טבלה1013[[#This Row],[LengthofCycle]]=35,F1372=35)),1,""),"")</f>
        <v/>
      </c>
      <c r="J1373" s="1" t="str">
        <f>IF(AND(טבלה1013[[#This Row],[וסת השבוע]]=1,I1372=1,טבלה1013[[#This Row],[CycleNumber]]&gt;B1372),1,"")</f>
        <v/>
      </c>
      <c r="K1373" s="1" t="str">
        <f>IF(טבלה1013[[#This Row],[CycleNumber]]=1,"",IF(טבלה1013[[#This Row],[וסת השבוע]]=1,0,IF(K1372="","",IF(K1372=0,IF(טבלה1013[[#This Row],[LengthofCycle]]=28,0,1),IF(K1372=1,IF(טבלה1013[[#This Row],[LengthofCycle]]+F1372=28*2,0,2),IF(K1372=2,IF(טבלה1013[[#This Row],[LengthofCycle]]+F1372+F1371=28*3,0,3),""))))))</f>
        <v/>
      </c>
      <c r="L1373" s="1" t="str">
        <f>IF(טבלה1013[[#This Row],[וסת השבוע]]=1,IF(טבלה1013[[#This Row],[וסת השבוע וההפלגה ביחד]]=1,L1372+1,0),IF(AND(טבלה1013[[#This Row],[CycleNumber]]&gt;B1372,טבלה1013[[#This Row],[CycleNumber]]&gt;1),IF(טבלה1013[[#This Row],[וסת השבוע פעיל?]]&lt;&gt;"",L1372+1,""),""))</f>
        <v/>
      </c>
      <c r="M1373" s="1" t="str">
        <f>IF(AND(טבלה1013[[#This Row],[וסת השבוע פעיל?]]&lt;&gt;"",טבלה1013[[#This Row],[CycleNumber]]&lt;B1374,B1374&lt;&gt;"",טבלה1013[[#This Row],[וסת השבוע פעיל?]]&lt;3),IF(K1374=0,IF(AND(טבלה1013[[#This Row],[וסת השבוע פעיל?]]&gt;0,I1374=1),0,1),0),"")</f>
        <v/>
      </c>
      <c r="N1373" s="1" t="str">
        <f t="shared" si="108"/>
        <v/>
      </c>
      <c r="O1373" s="1" t="str">
        <f>IF(AND(טבלה1013[[#This Row],[חיזוי - שבוע]]=1,J1374=1),1,"")</f>
        <v/>
      </c>
      <c r="P1373" s="1" t="str">
        <f>IF(AND(טבלה1013[[#This Row],[חיזוי טוב עם הפלגה?]]=1,טבלה1013[[#This Row],[וסת קבוע אחרון]]&lt;&gt;28,X1372=1),1,"")</f>
        <v/>
      </c>
      <c r="Q1373" s="1" t="str">
        <f>IF(AND(טבלה1013[[#This Row],[וסת השבוע פעיל?]]&lt;3,OR(טבלה1013[[#This Row],[CycleNumber]]&gt;B1374,B1374="")),1,"")</f>
        <v/>
      </c>
      <c r="R1373" s="1">
        <f>IF(טבלה1013[[#This Row],[האישה קבעה וסת שבוע?]]=1,IF(טבלה1013[[#This Row],[וסת השבוע פעיל?]]&lt;3,1,0),"")</f>
        <v>0</v>
      </c>
      <c r="S13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3" s="1" t="str">
        <f t="shared" si="109"/>
        <v/>
      </c>
      <c r="U1373" s="1" t="str">
        <f t="shared" si="110"/>
        <v/>
      </c>
      <c r="V1373" s="1" t="str">
        <f t="shared" ref="V1373:V1436" si="111">IF(B1373&gt;4,IF(AND(F1373=F1372,F1372=F1371,F1371=F1370,F1370=F1369),1,0),"")</f>
        <v/>
      </c>
      <c r="W1373" s="1" t="str">
        <f>IF(טבלה1013[[#This Row],[3 הפלגות זהות]]="","",IF(טבלה1013[[#This Row],[3 הפלגות זהות]]=1,טבלה1013[[#This Row],[LengthofCycle]],W1372))</f>
        <v/>
      </c>
      <c r="Y1373" s="1" t="str">
        <f>IF(OR(טבלה1013[[#This Row],[הווסת פעיל?]]=0,טבלה1013[[#This Row],[הווסת פעיל?]]=""),"",SUM(Y1372,טבלה1013[[#This Row],[הווסת פעיל?]]))</f>
        <v/>
      </c>
      <c r="Z1373" s="1" t="str">
        <f>IF(AND(טבלה1013[[#This Row],[כמה מחזורים עד עקירה]]&lt;&gt;"",Y1374=""),טבלה1013[[#This Row],[כמה מחזורים עד עקירה]],"")</f>
        <v/>
      </c>
      <c r="AA1373" s="1" t="str">
        <f>IF(AND(טבלה1013[[#This Row],[הווסת פעיל?]]=1,טבלה1013[[#This Row],[וסת קבוע אחרון]]&lt;&gt;W1372),טבלה1013[[#This Row],[וסת קבוע אחרון]],"")</f>
        <v/>
      </c>
      <c r="AB1373" s="1" t="str">
        <f>IF(AND(טבלה1013[[#This Row],[הווסת פעיל?]]=1,X1372=0,טבלה1013[[#This Row],[וסת קבוע אחרון]]=W1372),טבלה1013[[#This Row],[וסת קבוע אחרון]],"")</f>
        <v/>
      </c>
      <c r="AC1373" s="1" t="str">
        <f>IF(AND(טבלה1013[[#This Row],[הווסת פעיל?]]=1,X1372=0,טבלה1013[[#This Row],[וסת קבוע אחרון]]&lt;&gt;W1372),1,"")</f>
        <v/>
      </c>
      <c r="AD1373" s="1" t="str">
        <f>IF(AND(טבלה1013[[#This Row],[הווסת פעיל?]]&lt;&gt;"",B1374=1),טבלה1013[[#This Row],[CycleNumber]],"")</f>
        <v/>
      </c>
      <c r="AE1373" s="1" t="str">
        <f>IF(AND(טבלה1013[[#This Row],[הווסת פעיל?]]&lt;&gt;"",X1372=""),טבלה1013[[#This Row],[CycleNumber]],"")</f>
        <v/>
      </c>
      <c r="AF1373" s="1" t="str">
        <f>IF(B1374=1,"",IF(טבלה1013[[#This Row],[הווסת פעיל?]]=1,IF(טבלה1013[[#This Row],[וסת קבוע אחרון]]=F1374,1,0),""))</f>
        <v/>
      </c>
      <c r="AG1373" s="1" t="str">
        <f>IF(B1374=1,"",IF(טבלה1013[[#This Row],[הווסת פעיל?]]=1,IF(OR(טבלה1013[[#This Row],[וסת קבוע אחרון]]=F1374,F1374=טבלה1013[[#This Row],[LengthofCycle]]),1,0),""))</f>
        <v/>
      </c>
      <c r="AH1373" s="1" t="str">
        <f>IF(B1374=1,"",IF(טבלה1013[[#This Row],[הווסת פעיל?]]=1,IF(OR(טבלה1013[[#This Row],[וסת קבוע אחרון]]=F1374,F1374=טבלה1013[[#This Row],[LengthofCycle]],AND(טבלה1013[[#This Row],[LengthofCycle]]&lt;&gt;טבלה1013[[#This Row],[וסת קבוע אחרון]],OR(F1374=28,F1374=29))),1,0),""))</f>
        <v/>
      </c>
      <c r="AI1373" s="1" t="str">
        <f>IF(AND(טבלה1013[[#This Row],[הווסת פעיל?]]=1,B1374=1),1,"")</f>
        <v/>
      </c>
      <c r="AJ1373" s="4">
        <f>IF(AND(טבלה1013[[#This Row],[הווסת פעיל?]]&lt;&gt;1,B1374&lt;&gt;1,B1374&lt;&gt;""),IF(טבלה1013[[#This Row],[LengthofCycle]]=F1374,1,0),"")</f>
        <v>1</v>
      </c>
      <c r="AK1373" s="4">
        <f>IF(AND(טבלה1013[[#This Row],[הווסת פעיל?]]&lt;&gt;1,B1374&lt;&gt;1,B1374&lt;&gt;""),IF(OR(טבלה1013[[#This Row],[LengthofCycle]]=F1374,F1374=29),1,0),"")</f>
        <v>1</v>
      </c>
      <c r="AL1373" s="4">
        <f>IF(AND(טבלה1013[[#This Row],[הווסת פעיל?]]&lt;&gt;1,B1374&lt;&gt;1,B1374&lt;&gt;""),IF(OR(טבלה1013[[#This Row],[LengthofCycle]]=F1374,F1374=29,F1374=28),1,0),"")</f>
        <v>1</v>
      </c>
    </row>
    <row r="1374" spans="1:38" x14ac:dyDescent="0.25">
      <c r="A1374" s="1" t="s">
        <v>167</v>
      </c>
      <c r="B1374" s="1">
        <v>3</v>
      </c>
      <c r="C1374" s="1">
        <v>0</v>
      </c>
      <c r="D1374" s="1">
        <v>1</v>
      </c>
      <c r="E1374" s="1">
        <v>0</v>
      </c>
      <c r="F1374" s="1">
        <v>28</v>
      </c>
      <c r="G1374" s="1">
        <f>טבלה1013[[#This Row],[LengthofCycle]]+1</f>
        <v>29</v>
      </c>
      <c r="H1374" s="1">
        <f>IF(IFERROR(LOOKUP(טבלה1013[[#This Row],[ClientID]],קביעויות[השבוע]),FALSE)=טבלה1013[[#This Row],[ClientID]],1,"")</f>
        <v>1</v>
      </c>
      <c r="I1374" s="1">
        <f>IF(AND(טבלה1013[[#This Row],[CycleNumber]]&gt;1,OR(B1375="",טבלה1013[[#This Row],[CycleNumber]]&gt;B1373)),IF(OR(AND(טבלה1013[[#This Row],[LengthofCycle]]=28,F1373=28),AND(טבלה1013[[#This Row],[LengthofCycle]]=35,F1373=35)),1,""),"")</f>
        <v>1</v>
      </c>
      <c r="J1374" s="1" t="str">
        <f>IF(AND(טבלה1013[[#This Row],[וסת השבוע]]=1,I1373=1,טבלה1013[[#This Row],[CycleNumber]]&gt;B1373),1,"")</f>
        <v/>
      </c>
      <c r="K1374" s="1">
        <f>IF(טבלה1013[[#This Row],[CycleNumber]]=1,"",IF(טבלה1013[[#This Row],[וסת השבוע]]=1,0,IF(K1373="","",IF(K1373=0,IF(טבלה1013[[#This Row],[LengthofCycle]]=28,0,1),IF(K1373=1,IF(טבלה1013[[#This Row],[LengthofCycle]]+F1373=28*2,0,2),IF(K1373=2,IF(טבלה1013[[#This Row],[LengthofCycle]]+F1373+F1372=28*3,0,3),""))))))</f>
        <v>0</v>
      </c>
      <c r="L1374" s="1">
        <f>IF(טבלה1013[[#This Row],[וסת השבוע]]=1,IF(טבלה1013[[#This Row],[וסת השבוע וההפלגה ביחד]]=1,L1373+1,0),IF(AND(טבלה1013[[#This Row],[CycleNumber]]&gt;B1373,טבלה1013[[#This Row],[CycleNumber]]&gt;1),IF(טבלה1013[[#This Row],[וסת השבוע פעיל?]]&lt;&gt;"",L1373+1,""),""))</f>
        <v>0</v>
      </c>
      <c r="M1374" s="1">
        <f>IF(AND(טבלה1013[[#This Row],[וסת השבוע פעיל?]]&lt;&gt;"",טבלה1013[[#This Row],[CycleNumber]]&lt;B1375,B1375&lt;&gt;"",טבלה1013[[#This Row],[וסת השבוע פעיל?]]&lt;3),IF(K1375=0,IF(AND(טבלה1013[[#This Row],[וסת השבוע פעיל?]]&gt;0,I1375=1),0,1),0),"")</f>
        <v>0</v>
      </c>
      <c r="N1374" s="1" t="str">
        <f t="shared" si="108"/>
        <v/>
      </c>
      <c r="O1374" s="1" t="str">
        <f>IF(AND(טבלה1013[[#This Row],[חיזוי - שבוע]]=1,J1375=1),1,"")</f>
        <v/>
      </c>
      <c r="P1374" s="1" t="str">
        <f>IF(AND(טבלה1013[[#This Row],[חיזוי טוב עם הפלגה?]]=1,טבלה1013[[#This Row],[וסת קבוע אחרון]]&lt;&gt;28,X1373=1),1,"")</f>
        <v/>
      </c>
      <c r="Q1374" s="1" t="str">
        <f>IF(AND(טבלה1013[[#This Row],[וסת השבוע פעיל?]]&lt;3,OR(טבלה1013[[#This Row],[CycleNumber]]&gt;B1375,B1375="")),1,"")</f>
        <v/>
      </c>
      <c r="R1374" s="1">
        <f>IF(טבלה1013[[#This Row],[האישה קבעה וסת שבוע?]]=1,IF(טבלה1013[[#This Row],[וסת השבוע פעיל?]]&lt;3,1,0),"")</f>
        <v>1</v>
      </c>
      <c r="S13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4" s="1">
        <f t="shared" si="109"/>
        <v>0</v>
      </c>
      <c r="U1374" s="1" t="str">
        <f t="shared" si="110"/>
        <v/>
      </c>
      <c r="V1374" s="1" t="str">
        <f t="shared" si="111"/>
        <v/>
      </c>
      <c r="W1374" s="1" t="str">
        <f>IF(טבלה1013[[#This Row],[3 הפלגות זהות]]="","",IF(טבלה1013[[#This Row],[3 הפלגות זהות]]=1,טבלה1013[[#This Row],[LengthofCycle]],W1373))</f>
        <v/>
      </c>
      <c r="Y1374" s="1" t="str">
        <f>IF(OR(טבלה1013[[#This Row],[הווסת פעיל?]]=0,טבלה1013[[#This Row],[הווסת פעיל?]]=""),"",SUM(Y1373,טבלה1013[[#This Row],[הווסת פעיל?]]))</f>
        <v/>
      </c>
      <c r="Z1374" s="1" t="str">
        <f>IF(AND(טבלה1013[[#This Row],[כמה מחזורים עד עקירה]]&lt;&gt;"",Y1375=""),טבלה1013[[#This Row],[כמה מחזורים עד עקירה]],"")</f>
        <v/>
      </c>
      <c r="AA1374" s="1" t="str">
        <f>IF(AND(טבלה1013[[#This Row],[הווסת פעיל?]]=1,טבלה1013[[#This Row],[וסת קבוע אחרון]]&lt;&gt;W1373),טבלה1013[[#This Row],[וסת קבוע אחרון]],"")</f>
        <v/>
      </c>
      <c r="AB1374" s="1" t="str">
        <f>IF(AND(טבלה1013[[#This Row],[הווסת פעיל?]]=1,X1373=0,טבלה1013[[#This Row],[וסת קבוע אחרון]]=W1373),טבלה1013[[#This Row],[וסת קבוע אחרון]],"")</f>
        <v/>
      </c>
      <c r="AC1374" s="1" t="str">
        <f>IF(AND(טבלה1013[[#This Row],[הווסת פעיל?]]=1,X1373=0,טבלה1013[[#This Row],[וסת קבוע אחרון]]&lt;&gt;W1373),1,"")</f>
        <v/>
      </c>
      <c r="AD1374" s="1" t="str">
        <f>IF(AND(טבלה1013[[#This Row],[הווסת פעיל?]]&lt;&gt;"",B1375=1),טבלה1013[[#This Row],[CycleNumber]],"")</f>
        <v/>
      </c>
      <c r="AE1374" s="1" t="str">
        <f>IF(AND(טבלה1013[[#This Row],[הווסת פעיל?]]&lt;&gt;"",X1373=""),טבלה1013[[#This Row],[CycleNumber]],"")</f>
        <v/>
      </c>
      <c r="AF1374" s="1" t="str">
        <f>IF(B1375=1,"",IF(טבלה1013[[#This Row],[הווסת פעיל?]]=1,IF(טבלה1013[[#This Row],[וסת קבוע אחרון]]=F1375,1,0),""))</f>
        <v/>
      </c>
      <c r="AG1374" s="1" t="str">
        <f>IF(B1375=1,"",IF(טבלה1013[[#This Row],[הווסת פעיל?]]=1,IF(OR(טבלה1013[[#This Row],[וסת קבוע אחרון]]=F1375,F1375=טבלה1013[[#This Row],[LengthofCycle]]),1,0),""))</f>
        <v/>
      </c>
      <c r="AH1374" s="1" t="str">
        <f>IF(B1375=1,"",IF(טבלה1013[[#This Row],[הווסת פעיל?]]=1,IF(OR(טבלה1013[[#This Row],[וסת קבוע אחרון]]=F1375,F1375=טבלה1013[[#This Row],[LengthofCycle]],AND(טבלה1013[[#This Row],[LengthofCycle]]&lt;&gt;טבלה1013[[#This Row],[וסת קבוע אחרון]],OR(F1375=28,F1375=29))),1,0),""))</f>
        <v/>
      </c>
      <c r="AI1374" s="1" t="str">
        <f>IF(AND(טבלה1013[[#This Row],[הווסת פעיל?]]=1,B1375=1),1,"")</f>
        <v/>
      </c>
      <c r="AJ1374" s="4">
        <f>IF(AND(טבלה1013[[#This Row],[הווסת פעיל?]]&lt;&gt;1,B1375&lt;&gt;1,B1375&lt;&gt;""),IF(טבלה1013[[#This Row],[LengthofCycle]]=F1375,1,0),"")</f>
        <v>0</v>
      </c>
      <c r="AK1374" s="4">
        <f>IF(AND(טבלה1013[[#This Row],[הווסת פעיל?]]&lt;&gt;1,B1375&lt;&gt;1,B1375&lt;&gt;""),IF(OR(טבלה1013[[#This Row],[LengthofCycle]]=F1375,F1375=29),1,0),"")</f>
        <v>0</v>
      </c>
      <c r="AL1374" s="4">
        <f>IF(AND(טבלה1013[[#This Row],[הווסת פעיל?]]&lt;&gt;1,B1375&lt;&gt;1,B1375&lt;&gt;""),IF(OR(טבלה1013[[#This Row],[LengthofCycle]]=F1375,F1375=29,F1375=28),1,0),"")</f>
        <v>0</v>
      </c>
    </row>
    <row r="1375" spans="1:38" x14ac:dyDescent="0.25">
      <c r="A1375" s="1" t="s">
        <v>167</v>
      </c>
      <c r="B1375" s="1">
        <v>4</v>
      </c>
      <c r="C1375" s="1">
        <v>0</v>
      </c>
      <c r="D1375" s="1">
        <v>1</v>
      </c>
      <c r="E1375" s="1">
        <v>0</v>
      </c>
      <c r="F1375" s="1">
        <v>32</v>
      </c>
      <c r="G1375" s="1">
        <f>טבלה1013[[#This Row],[LengthofCycle]]+1</f>
        <v>33</v>
      </c>
      <c r="H1375" s="1">
        <f>IF(IFERROR(LOOKUP(טבלה1013[[#This Row],[ClientID]],קביעויות[השבוע]),FALSE)=טבלה1013[[#This Row],[ClientID]],1,"")</f>
        <v>1</v>
      </c>
      <c r="I1375" s="1" t="str">
        <f>IF(AND(טבלה1013[[#This Row],[CycleNumber]]&gt;1,OR(B1376="",טבלה1013[[#This Row],[CycleNumber]]&gt;B1374)),IF(OR(AND(טבלה1013[[#This Row],[LengthofCycle]]=28,F1374=28),AND(טבלה1013[[#This Row],[LengthofCycle]]=35,F1374=35)),1,""),"")</f>
        <v/>
      </c>
      <c r="J1375" s="1" t="str">
        <f>IF(AND(טבלה1013[[#This Row],[וסת השבוע]]=1,I1374=1,טבלה1013[[#This Row],[CycleNumber]]&gt;B1374),1,"")</f>
        <v/>
      </c>
      <c r="K1375" s="1">
        <f>IF(טבלה1013[[#This Row],[CycleNumber]]=1,"",IF(טבלה1013[[#This Row],[וסת השבוע]]=1,0,IF(K1374="","",IF(K1374=0,IF(טבלה1013[[#This Row],[LengthofCycle]]=28,0,1),IF(K1374=1,IF(טבלה1013[[#This Row],[LengthofCycle]]+F1374=28*2,0,2),IF(K1374=2,IF(טבלה1013[[#This Row],[LengthofCycle]]+F1374+F1373=28*3,0,3),""))))))</f>
        <v>1</v>
      </c>
      <c r="L1375" s="1">
        <f>IF(טבלה1013[[#This Row],[וסת השבוע]]=1,IF(טבלה1013[[#This Row],[וסת השבוע וההפלגה ביחד]]=1,L1374+1,0),IF(AND(טבלה1013[[#This Row],[CycleNumber]]&gt;B1374,טבלה1013[[#This Row],[CycleNumber]]&gt;1),IF(טבלה1013[[#This Row],[וסת השבוע פעיל?]]&lt;&gt;"",L1374+1,""),""))</f>
        <v>1</v>
      </c>
      <c r="M1375" s="1">
        <f>IF(AND(טבלה1013[[#This Row],[וסת השבוע פעיל?]]&lt;&gt;"",טבלה1013[[#This Row],[CycleNumber]]&lt;B1376,B1376&lt;&gt;"",טבלה1013[[#This Row],[וסת השבוע פעיל?]]&lt;3),IF(K1376=0,IF(AND(טבלה1013[[#This Row],[וסת השבוע פעיל?]]&gt;0,I1376=1),0,1),0),"")</f>
        <v>0</v>
      </c>
      <c r="N1375" s="1">
        <f t="shared" si="108"/>
        <v>29</v>
      </c>
      <c r="O1375" s="1" t="str">
        <f>IF(AND(טבלה1013[[#This Row],[חיזוי - שבוע]]=1,J1376=1),1,"")</f>
        <v/>
      </c>
      <c r="P1375" s="1" t="str">
        <f>IF(AND(טבלה1013[[#This Row],[חיזוי טוב עם הפלגה?]]=1,טבלה1013[[#This Row],[וסת קבוע אחרון]]&lt;&gt;28,X1374=1),1,"")</f>
        <v/>
      </c>
      <c r="Q1375" s="1" t="str">
        <f>IF(AND(טבלה1013[[#This Row],[וסת השבוע פעיל?]]&lt;3,OR(טבלה1013[[#This Row],[CycleNumber]]&gt;B1376,B1376="")),1,"")</f>
        <v/>
      </c>
      <c r="R1375" s="1">
        <f>IF(טבלה1013[[#This Row],[האישה קבעה וסת שבוע?]]=1,IF(טבלה1013[[#This Row],[וסת השבוע פעיל?]]&lt;3,1,0),"")</f>
        <v>1</v>
      </c>
      <c r="S13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5" s="1">
        <f t="shared" si="109"/>
        <v>0</v>
      </c>
      <c r="U1375" s="1">
        <f t="shared" si="110"/>
        <v>0</v>
      </c>
      <c r="V1375" s="1" t="str">
        <f t="shared" si="111"/>
        <v/>
      </c>
      <c r="W1375" s="1" t="str">
        <f>IF(טבלה1013[[#This Row],[3 הפלגות זהות]]="","",IF(טבלה1013[[#This Row],[3 הפלגות זהות]]=1,טבלה1013[[#This Row],[LengthofCycle]],W1374))</f>
        <v/>
      </c>
      <c r="Y1375" s="1" t="str">
        <f>IF(OR(טבלה1013[[#This Row],[הווסת פעיל?]]=0,טבלה1013[[#This Row],[הווסת פעיל?]]=""),"",SUM(Y1374,טבלה1013[[#This Row],[הווסת פעיל?]]))</f>
        <v/>
      </c>
      <c r="Z1375" s="1" t="str">
        <f>IF(AND(טבלה1013[[#This Row],[כמה מחזורים עד עקירה]]&lt;&gt;"",Y1376=""),טבלה1013[[#This Row],[כמה מחזורים עד עקירה]],"")</f>
        <v/>
      </c>
      <c r="AA1375" s="1" t="str">
        <f>IF(AND(טבלה1013[[#This Row],[הווסת פעיל?]]=1,טבלה1013[[#This Row],[וסת קבוע אחרון]]&lt;&gt;W1374),טבלה1013[[#This Row],[וסת קבוע אחרון]],"")</f>
        <v/>
      </c>
      <c r="AB1375" s="1" t="str">
        <f>IF(AND(טבלה1013[[#This Row],[הווסת פעיל?]]=1,X1374=0,טבלה1013[[#This Row],[וסת קבוע אחרון]]=W1374),טבלה1013[[#This Row],[וסת קבוע אחרון]],"")</f>
        <v/>
      </c>
      <c r="AC1375" s="1" t="str">
        <f>IF(AND(טבלה1013[[#This Row],[הווסת פעיל?]]=1,X1374=0,טבלה1013[[#This Row],[וסת קבוע אחרון]]&lt;&gt;W1374),1,"")</f>
        <v/>
      </c>
      <c r="AD1375" s="1" t="str">
        <f>IF(AND(טבלה1013[[#This Row],[הווסת פעיל?]]&lt;&gt;"",B1376=1),טבלה1013[[#This Row],[CycleNumber]],"")</f>
        <v/>
      </c>
      <c r="AE1375" s="1" t="str">
        <f>IF(AND(טבלה1013[[#This Row],[הווסת פעיל?]]&lt;&gt;"",X1374=""),טבלה1013[[#This Row],[CycleNumber]],"")</f>
        <v/>
      </c>
      <c r="AF1375" s="1" t="str">
        <f>IF(B1376=1,"",IF(טבלה1013[[#This Row],[הווסת פעיל?]]=1,IF(טבלה1013[[#This Row],[וסת קבוע אחרון]]=F1376,1,0),""))</f>
        <v/>
      </c>
      <c r="AG1375" s="1" t="str">
        <f>IF(B1376=1,"",IF(טבלה1013[[#This Row],[הווסת פעיל?]]=1,IF(OR(טבלה1013[[#This Row],[וסת קבוע אחרון]]=F1376,F1376=טבלה1013[[#This Row],[LengthofCycle]]),1,0),""))</f>
        <v/>
      </c>
      <c r="AH1375" s="1" t="str">
        <f>IF(B1376=1,"",IF(טבלה1013[[#This Row],[הווסת פעיל?]]=1,IF(OR(טבלה1013[[#This Row],[וסת קבוע אחרון]]=F1376,F1376=טבלה1013[[#This Row],[LengthofCycle]],AND(טבלה1013[[#This Row],[LengthofCycle]]&lt;&gt;טבלה1013[[#This Row],[וסת קבוע אחרון]],OR(F1376=28,F1376=29))),1,0),""))</f>
        <v/>
      </c>
      <c r="AI1375" s="1" t="str">
        <f>IF(AND(טבלה1013[[#This Row],[הווסת פעיל?]]=1,B1376=1),1,"")</f>
        <v/>
      </c>
      <c r="AJ1375" s="4">
        <f>IF(AND(טבלה1013[[#This Row],[הווסת פעיל?]]&lt;&gt;1,B1376&lt;&gt;1,B1376&lt;&gt;""),IF(טבלה1013[[#This Row],[LengthofCycle]]=F1376,1,0),"")</f>
        <v>0</v>
      </c>
      <c r="AK1375" s="4">
        <f>IF(AND(טבלה1013[[#This Row],[הווסת פעיל?]]&lt;&gt;1,B1376&lt;&gt;1,B1376&lt;&gt;""),IF(OR(טבלה1013[[#This Row],[LengthofCycle]]=F1376,F1376=29),1,0),"")</f>
        <v>0</v>
      </c>
      <c r="AL1375" s="4">
        <f>IF(AND(טבלה1013[[#This Row],[הווסת פעיל?]]&lt;&gt;1,B1376&lt;&gt;1,B1376&lt;&gt;""),IF(OR(טבלה1013[[#This Row],[LengthofCycle]]=F1376,F1376=29,F1376=28),1,0),"")</f>
        <v>0</v>
      </c>
    </row>
    <row r="1376" spans="1:38" x14ac:dyDescent="0.25">
      <c r="A1376" s="1" t="s">
        <v>167</v>
      </c>
      <c r="B1376" s="1">
        <v>5</v>
      </c>
      <c r="C1376" s="1">
        <v>0</v>
      </c>
      <c r="D1376" s="1">
        <v>1</v>
      </c>
      <c r="E1376" s="1">
        <v>0</v>
      </c>
      <c r="F1376" s="1">
        <v>30</v>
      </c>
      <c r="G1376" s="1">
        <f>טבלה1013[[#This Row],[LengthofCycle]]+1</f>
        <v>31</v>
      </c>
      <c r="H1376" s="1">
        <f>IF(IFERROR(LOOKUP(טבלה1013[[#This Row],[ClientID]],קביעויות[השבוע]),FALSE)=טבלה1013[[#This Row],[ClientID]],1,"")</f>
        <v>1</v>
      </c>
      <c r="I1376" s="1" t="str">
        <f>IF(AND(טבלה1013[[#This Row],[CycleNumber]]&gt;1,OR(B1377="",טבלה1013[[#This Row],[CycleNumber]]&gt;B1375)),IF(OR(AND(טבלה1013[[#This Row],[LengthofCycle]]=28,F1375=28),AND(טבלה1013[[#This Row],[LengthofCycle]]=35,F1375=35)),1,""),"")</f>
        <v/>
      </c>
      <c r="J1376" s="1" t="str">
        <f>IF(AND(טבלה1013[[#This Row],[וסת השבוע]]=1,I1375=1,טבלה1013[[#This Row],[CycleNumber]]&gt;B1375),1,"")</f>
        <v/>
      </c>
      <c r="K1376" s="1">
        <f>IF(טבלה1013[[#This Row],[CycleNumber]]=1,"",IF(טבלה1013[[#This Row],[וסת השבוע]]=1,0,IF(K1375="","",IF(K1375=0,IF(טבלה1013[[#This Row],[LengthofCycle]]=28,0,1),IF(K1375=1,IF(טבלה1013[[#This Row],[LengthofCycle]]+F1375=28*2,0,2),IF(K1375=2,IF(טבלה1013[[#This Row],[LengthofCycle]]+F1375+F1374=28*3,0,3),""))))))</f>
        <v>2</v>
      </c>
      <c r="L1376" s="1">
        <f>IF(טבלה1013[[#This Row],[וסת השבוע]]=1,IF(טבלה1013[[#This Row],[וסת השבוע וההפלגה ביחד]]=1,L1375+1,0),IF(AND(טבלה1013[[#This Row],[CycleNumber]]&gt;B1375,טבלה1013[[#This Row],[CycleNumber]]&gt;1),IF(טבלה1013[[#This Row],[וסת השבוע פעיל?]]&lt;&gt;"",L1375+1,""),""))</f>
        <v>2</v>
      </c>
      <c r="M1376" s="1">
        <f>IF(AND(טבלה1013[[#This Row],[וסת השבוע פעיל?]]&lt;&gt;"",טבלה1013[[#This Row],[CycleNumber]]&lt;B1377,B1377&lt;&gt;"",טבלה1013[[#This Row],[וסת השבוע פעיל?]]&lt;3),IF(K1377=0,IF(AND(טבלה1013[[#This Row],[וסת השבוע פעיל?]]&gt;0,I1377=1),0,1),0),"")</f>
        <v>0</v>
      </c>
      <c r="N1376" s="1">
        <f t="shared" si="108"/>
        <v>25</v>
      </c>
      <c r="O1376" s="1" t="str">
        <f>IF(AND(טבלה1013[[#This Row],[חיזוי - שבוע]]=1,J1377=1),1,"")</f>
        <v/>
      </c>
      <c r="P1376" s="1" t="str">
        <f>IF(AND(טבלה1013[[#This Row],[חיזוי טוב עם הפלגה?]]=1,טבלה1013[[#This Row],[וסת קבוע אחרון]]&lt;&gt;28,X1375=1),1,"")</f>
        <v/>
      </c>
      <c r="Q1376" s="1" t="str">
        <f>IF(AND(טבלה1013[[#This Row],[וסת השבוע פעיל?]]&lt;3,OR(טבלה1013[[#This Row],[CycleNumber]]&gt;B1377,B1377="")),1,"")</f>
        <v/>
      </c>
      <c r="R1376" s="1">
        <f>IF(טבלה1013[[#This Row],[האישה קבעה וסת שבוע?]]=1,IF(טבלה1013[[#This Row],[וסת השבוע פעיל?]]&lt;3,1,0),"")</f>
        <v>1</v>
      </c>
      <c r="S13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6" s="1">
        <f t="shared" si="109"/>
        <v>0</v>
      </c>
      <c r="U1376" s="1">
        <f t="shared" si="110"/>
        <v>0</v>
      </c>
      <c r="V1376" s="1">
        <f t="shared" si="111"/>
        <v>0</v>
      </c>
      <c r="W1376" s="1" t="str">
        <f>IF(טבלה1013[[#This Row],[3 הפלגות זהות]]="","",IF(טבלה1013[[#This Row],[3 הפלגות זהות]]=1,טבלה1013[[#This Row],[LengthofCycle]],W1375))</f>
        <v/>
      </c>
      <c r="Y1376" s="1" t="str">
        <f>IF(OR(טבלה1013[[#This Row],[הווסת פעיל?]]=0,טבלה1013[[#This Row],[הווסת פעיל?]]=""),"",SUM(Y1375,טבלה1013[[#This Row],[הווסת פעיל?]]))</f>
        <v/>
      </c>
      <c r="Z1376" s="1" t="str">
        <f>IF(AND(טבלה1013[[#This Row],[כמה מחזורים עד עקירה]]&lt;&gt;"",Y1377=""),טבלה1013[[#This Row],[כמה מחזורים עד עקירה]],"")</f>
        <v/>
      </c>
      <c r="AA1376" s="1" t="str">
        <f>IF(AND(טבלה1013[[#This Row],[הווסת פעיל?]]=1,טבלה1013[[#This Row],[וסת קבוע אחרון]]&lt;&gt;W1375),טבלה1013[[#This Row],[וסת קבוע אחרון]],"")</f>
        <v/>
      </c>
      <c r="AB1376" s="1" t="str">
        <f>IF(AND(טבלה1013[[#This Row],[הווסת פעיל?]]=1,X1375=0,טבלה1013[[#This Row],[וסת קבוע אחרון]]=W1375),טבלה1013[[#This Row],[וסת קבוע אחרון]],"")</f>
        <v/>
      </c>
      <c r="AC1376" s="1" t="str">
        <f>IF(AND(טבלה1013[[#This Row],[הווסת פעיל?]]=1,X1375=0,טבלה1013[[#This Row],[וסת קבוע אחרון]]&lt;&gt;W1375),1,"")</f>
        <v/>
      </c>
      <c r="AD1376" s="1" t="str">
        <f>IF(AND(טבלה1013[[#This Row],[הווסת פעיל?]]&lt;&gt;"",B1377=1),טבלה1013[[#This Row],[CycleNumber]],"")</f>
        <v/>
      </c>
      <c r="AE1376" s="1" t="str">
        <f>IF(AND(טבלה1013[[#This Row],[הווסת פעיל?]]&lt;&gt;"",X1375=""),טבלה1013[[#This Row],[CycleNumber]],"")</f>
        <v/>
      </c>
      <c r="AF1376" s="1" t="str">
        <f>IF(B1377=1,"",IF(טבלה1013[[#This Row],[הווסת פעיל?]]=1,IF(טבלה1013[[#This Row],[וסת קבוע אחרון]]=F1377,1,0),""))</f>
        <v/>
      </c>
      <c r="AG1376" s="1" t="str">
        <f>IF(B1377=1,"",IF(טבלה1013[[#This Row],[הווסת פעיל?]]=1,IF(OR(טבלה1013[[#This Row],[וסת קבוע אחרון]]=F1377,F1377=טבלה1013[[#This Row],[LengthofCycle]]),1,0),""))</f>
        <v/>
      </c>
      <c r="AH1376" s="1" t="str">
        <f>IF(B1377=1,"",IF(טבלה1013[[#This Row],[הווסת פעיל?]]=1,IF(OR(טבלה1013[[#This Row],[וסת קבוע אחרון]]=F1377,F1377=טבלה1013[[#This Row],[LengthofCycle]],AND(טבלה1013[[#This Row],[LengthofCycle]]&lt;&gt;טבלה1013[[#This Row],[וסת קבוע אחרון]],OR(F1377=28,F1377=29))),1,0),""))</f>
        <v/>
      </c>
      <c r="AI1376" s="1" t="str">
        <f>IF(AND(טבלה1013[[#This Row],[הווסת פעיל?]]=1,B1377=1),1,"")</f>
        <v/>
      </c>
      <c r="AJ1376" s="4">
        <f>IF(AND(טבלה1013[[#This Row],[הווסת פעיל?]]&lt;&gt;1,B1377&lt;&gt;1,B1377&lt;&gt;""),IF(טבלה1013[[#This Row],[LengthofCycle]]=F1377,1,0),"")</f>
        <v>0</v>
      </c>
      <c r="AK1376" s="4">
        <f>IF(AND(טבלה1013[[#This Row],[הווסת פעיל?]]&lt;&gt;1,B1377&lt;&gt;1,B1377&lt;&gt;""),IF(OR(טבלה1013[[#This Row],[LengthofCycle]]=F1377,F1377=29),1,0),"")</f>
        <v>0</v>
      </c>
      <c r="AL1376" s="4">
        <f>IF(AND(טבלה1013[[#This Row],[הווסת פעיל?]]&lt;&gt;1,B1377&lt;&gt;1,B1377&lt;&gt;""),IF(OR(טבלה1013[[#This Row],[LengthofCycle]]=F1377,F1377=29,F1377=28),1,0),"")</f>
        <v>1</v>
      </c>
    </row>
    <row r="1377" spans="1:38" x14ac:dyDescent="0.25">
      <c r="A1377" s="1" t="s">
        <v>167</v>
      </c>
      <c r="B1377" s="1">
        <v>6</v>
      </c>
      <c r="C1377" s="1">
        <v>0</v>
      </c>
      <c r="D1377" s="1">
        <v>1</v>
      </c>
      <c r="E1377" s="1">
        <v>0</v>
      </c>
      <c r="F1377" s="1">
        <v>28</v>
      </c>
      <c r="G1377" s="1">
        <f>טבלה1013[[#This Row],[LengthofCycle]]+1</f>
        <v>29</v>
      </c>
      <c r="H1377" s="1">
        <f>IF(IFERROR(LOOKUP(טבלה1013[[#This Row],[ClientID]],קביעויות[השבוע]),FALSE)=טבלה1013[[#This Row],[ClientID]],1,"")</f>
        <v>1</v>
      </c>
      <c r="I1377" s="1" t="str">
        <f>IF(AND(טבלה1013[[#This Row],[CycleNumber]]&gt;1,OR(B1378="",טבלה1013[[#This Row],[CycleNumber]]&gt;B1376)),IF(OR(AND(טבלה1013[[#This Row],[LengthofCycle]]=28,F1376=28),AND(טבלה1013[[#This Row],[LengthofCycle]]=35,F1376=35)),1,""),"")</f>
        <v/>
      </c>
      <c r="J1377" s="1" t="str">
        <f>IF(AND(טבלה1013[[#This Row],[וסת השבוע]]=1,I1376=1,טבלה1013[[#This Row],[CycleNumber]]&gt;B1376),1,"")</f>
        <v/>
      </c>
      <c r="K1377" s="1">
        <f>IF(טבלה1013[[#This Row],[CycleNumber]]=1,"",IF(טבלה1013[[#This Row],[וסת השבוע]]=1,0,IF(K1376="","",IF(K1376=0,IF(טבלה1013[[#This Row],[LengthofCycle]]=28,0,1),IF(K1376=1,IF(טבלה1013[[#This Row],[LengthofCycle]]+F1376=28*2,0,2),IF(K1376=2,IF(טבלה1013[[#This Row],[LengthofCycle]]+F1376+F1375=28*3,0,3),""))))))</f>
        <v>3</v>
      </c>
      <c r="L1377" s="1">
        <f>IF(טבלה1013[[#This Row],[וסת השבוע]]=1,IF(טבלה1013[[#This Row],[וסת השבוע וההפלגה ביחד]]=1,L1376+1,0),IF(AND(טבלה1013[[#This Row],[CycleNumber]]&gt;B1376,טבלה1013[[#This Row],[CycleNumber]]&gt;1),IF(טבלה1013[[#This Row],[וסת השבוע פעיל?]]&lt;&gt;"",L1376+1,""),""))</f>
        <v>3</v>
      </c>
      <c r="M1377" s="1" t="str">
        <f>IF(AND(טבלה1013[[#This Row],[וסת השבוע פעיל?]]&lt;&gt;"",טבלה1013[[#This Row],[CycleNumber]]&lt;B1378,B1378&lt;&gt;"",טבלה1013[[#This Row],[וסת השבוע פעיל?]]&lt;3),IF(K1378=0,IF(AND(טבלה1013[[#This Row],[וסת השבוע פעיל?]]&gt;0,I1378=1),0,1),0),"")</f>
        <v/>
      </c>
      <c r="N1377" s="1">
        <f t="shared" si="108"/>
        <v>23</v>
      </c>
      <c r="O1377" s="1" t="str">
        <f>IF(AND(טבלה1013[[#This Row],[חיזוי - שבוע]]=1,J1378=1),1,"")</f>
        <v/>
      </c>
      <c r="P1377" s="1" t="str">
        <f>IF(AND(טבלה1013[[#This Row],[חיזוי טוב עם הפלגה?]]=1,טבלה1013[[#This Row],[וסת קבוע אחרון]]&lt;&gt;28,X1376=1),1,"")</f>
        <v/>
      </c>
      <c r="Q1377" s="1" t="str">
        <f>IF(AND(טבלה1013[[#This Row],[וסת השבוע פעיל?]]&lt;3,OR(טבלה1013[[#This Row],[CycleNumber]]&gt;B1378,B1378="")),1,"")</f>
        <v/>
      </c>
      <c r="R1377" s="1">
        <f>IF(טבלה1013[[#This Row],[האישה קבעה וסת שבוע?]]=1,IF(טבלה1013[[#This Row],[וסת השבוע פעיל?]]&lt;3,1,0),"")</f>
        <v>0</v>
      </c>
      <c r="S13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7" s="1">
        <f t="shared" si="109"/>
        <v>0</v>
      </c>
      <c r="U1377" s="1">
        <f t="shared" si="110"/>
        <v>0</v>
      </c>
      <c r="V1377" s="1">
        <f t="shared" si="111"/>
        <v>0</v>
      </c>
      <c r="W1377" s="1" t="str">
        <f>IF(טבלה1013[[#This Row],[3 הפלגות זהות]]="","",IF(טבלה1013[[#This Row],[3 הפלגות זהות]]=1,טבלה1013[[#This Row],[LengthofCycle]],W1376))</f>
        <v/>
      </c>
      <c r="Y1377" s="1" t="str">
        <f>IF(OR(טבלה1013[[#This Row],[הווסת פעיל?]]=0,טבלה1013[[#This Row],[הווסת פעיל?]]=""),"",SUM(Y1376,טבלה1013[[#This Row],[הווסת פעיל?]]))</f>
        <v/>
      </c>
      <c r="Z1377" s="1" t="str">
        <f>IF(AND(טבלה1013[[#This Row],[כמה מחזורים עד עקירה]]&lt;&gt;"",Y1378=""),טבלה1013[[#This Row],[כמה מחזורים עד עקירה]],"")</f>
        <v/>
      </c>
      <c r="AA1377" s="1" t="str">
        <f>IF(AND(טבלה1013[[#This Row],[הווסת פעיל?]]=1,טבלה1013[[#This Row],[וסת קבוע אחרון]]&lt;&gt;W1376),טבלה1013[[#This Row],[וסת קבוע אחרון]],"")</f>
        <v/>
      </c>
      <c r="AB1377" s="1" t="str">
        <f>IF(AND(טבלה1013[[#This Row],[הווסת פעיל?]]=1,X1376=0,טבלה1013[[#This Row],[וסת קבוע אחרון]]=W1376),טבלה1013[[#This Row],[וסת קבוע אחרון]],"")</f>
        <v/>
      </c>
      <c r="AC1377" s="1" t="str">
        <f>IF(AND(טבלה1013[[#This Row],[הווסת פעיל?]]=1,X1376=0,טבלה1013[[#This Row],[וסת קבוע אחרון]]&lt;&gt;W1376),1,"")</f>
        <v/>
      </c>
      <c r="AD1377" s="1" t="str">
        <f>IF(AND(טבלה1013[[#This Row],[הווסת פעיל?]]&lt;&gt;"",B1378=1),טבלה1013[[#This Row],[CycleNumber]],"")</f>
        <v/>
      </c>
      <c r="AE1377" s="1" t="str">
        <f>IF(AND(טבלה1013[[#This Row],[הווסת פעיל?]]&lt;&gt;"",X1376=""),טבלה1013[[#This Row],[CycleNumber]],"")</f>
        <v/>
      </c>
      <c r="AF1377" s="1" t="str">
        <f>IF(B1378=1,"",IF(טבלה1013[[#This Row],[הווסת פעיל?]]=1,IF(טבלה1013[[#This Row],[וסת קבוע אחרון]]=F1378,1,0),""))</f>
        <v/>
      </c>
      <c r="AG1377" s="1" t="str">
        <f>IF(B1378=1,"",IF(טבלה1013[[#This Row],[הווסת פעיל?]]=1,IF(OR(טבלה1013[[#This Row],[וסת קבוע אחרון]]=F1378,F1378=טבלה1013[[#This Row],[LengthofCycle]]),1,0),""))</f>
        <v/>
      </c>
      <c r="AH1377" s="1" t="str">
        <f>IF(B1378=1,"",IF(טבלה1013[[#This Row],[הווסת פעיל?]]=1,IF(OR(טבלה1013[[#This Row],[וסת קבוע אחרון]]=F1378,F1378=טבלה1013[[#This Row],[LengthofCycle]],AND(טבלה1013[[#This Row],[LengthofCycle]]&lt;&gt;טבלה1013[[#This Row],[וסת קבוע אחרון]],OR(F1378=28,F1378=29))),1,0),""))</f>
        <v/>
      </c>
      <c r="AI1377" s="1" t="str">
        <f>IF(AND(טבלה1013[[#This Row],[הווסת פעיל?]]=1,B1378=1),1,"")</f>
        <v/>
      </c>
      <c r="AJ1377" s="4">
        <f>IF(AND(טבלה1013[[#This Row],[הווסת פעיל?]]&lt;&gt;1,B1378&lt;&gt;1,B1378&lt;&gt;""),IF(טבלה1013[[#This Row],[LengthofCycle]]=F1378,1,0),"")</f>
        <v>0</v>
      </c>
      <c r="AK1377" s="4">
        <f>IF(AND(טבלה1013[[#This Row],[הווסת פעיל?]]&lt;&gt;1,B1378&lt;&gt;1,B1378&lt;&gt;""),IF(OR(טבלה1013[[#This Row],[LengthofCycle]]=F1378,F1378=29),1,0),"")</f>
        <v>0</v>
      </c>
      <c r="AL1377" s="4">
        <f>IF(AND(טבלה1013[[#This Row],[הווסת פעיל?]]&lt;&gt;1,B1378&lt;&gt;1,B1378&lt;&gt;""),IF(OR(טבלה1013[[#This Row],[LengthofCycle]]=F1378,F1378=29,F1378=28),1,0),"")</f>
        <v>0</v>
      </c>
    </row>
    <row r="1378" spans="1:38" x14ac:dyDescent="0.25">
      <c r="A1378" s="1" t="s">
        <v>167</v>
      </c>
      <c r="B1378" s="1">
        <v>7</v>
      </c>
      <c r="C1378" s="1">
        <v>0</v>
      </c>
      <c r="D1378" s="1">
        <v>1</v>
      </c>
      <c r="E1378" s="1">
        <v>0</v>
      </c>
      <c r="F1378" s="1">
        <v>26</v>
      </c>
      <c r="G1378" s="1">
        <f>טבלה1013[[#This Row],[LengthofCycle]]+1</f>
        <v>27</v>
      </c>
      <c r="H1378" s="1">
        <f>IF(IFERROR(LOOKUP(טבלה1013[[#This Row],[ClientID]],קביעויות[השבוע]),FALSE)=טבלה1013[[#This Row],[ClientID]],1,"")</f>
        <v>1</v>
      </c>
      <c r="I1378" s="1" t="str">
        <f>IF(AND(טבלה1013[[#This Row],[CycleNumber]]&gt;1,OR(B1379="",טבלה1013[[#This Row],[CycleNumber]]&gt;B1377)),IF(OR(AND(טבלה1013[[#This Row],[LengthofCycle]]=28,F1377=28),AND(טבלה1013[[#This Row],[LengthofCycle]]=35,F1377=35)),1,""),"")</f>
        <v/>
      </c>
      <c r="J1378" s="1" t="str">
        <f>IF(AND(טבלה1013[[#This Row],[וסת השבוע]]=1,I1377=1,טבלה1013[[#This Row],[CycleNumber]]&gt;B1377),1,"")</f>
        <v/>
      </c>
      <c r="K1378" s="1" t="str">
        <f>IF(טבלה1013[[#This Row],[CycleNumber]]=1,"",IF(טבלה1013[[#This Row],[וסת השבוע]]=1,0,IF(K1377="","",IF(K1377=0,IF(טבלה1013[[#This Row],[LengthofCycle]]=28,0,1),IF(K1377=1,IF(טבלה1013[[#This Row],[LengthofCycle]]+F1377=28*2,0,2),IF(K1377=2,IF(טבלה1013[[#This Row],[LengthofCycle]]+F1377+F1376=28*3,0,3),""))))))</f>
        <v/>
      </c>
      <c r="L1378" s="1" t="str">
        <f>IF(טבלה1013[[#This Row],[וסת השבוע]]=1,IF(טבלה1013[[#This Row],[וסת השבוע וההפלגה ביחד]]=1,L1377+1,0),IF(AND(טבלה1013[[#This Row],[CycleNumber]]&gt;B1377,טבלה1013[[#This Row],[CycleNumber]]&gt;1),IF(טבלה1013[[#This Row],[וסת השבוע פעיל?]]&lt;&gt;"",L1377+1,""),""))</f>
        <v/>
      </c>
      <c r="M1378" s="1" t="str">
        <f>IF(AND(טבלה1013[[#This Row],[וסת השבוע פעיל?]]&lt;&gt;"",טבלה1013[[#This Row],[CycleNumber]]&lt;B1379,B1379&lt;&gt;"",טבלה1013[[#This Row],[וסת השבוע פעיל?]]&lt;3),IF(K1379=0,IF(AND(טבלה1013[[#This Row],[וסת השבוע פעיל?]]&gt;0,I1379=1),0,1),0),"")</f>
        <v/>
      </c>
      <c r="N1378" s="1" t="str">
        <f t="shared" si="108"/>
        <v/>
      </c>
      <c r="O1378" s="1" t="str">
        <f>IF(AND(טבלה1013[[#This Row],[חיזוי - שבוע]]=1,J1379=1),1,"")</f>
        <v/>
      </c>
      <c r="P1378" s="1" t="str">
        <f>IF(AND(טבלה1013[[#This Row],[חיזוי טוב עם הפלגה?]]=1,טבלה1013[[#This Row],[וסת קבוע אחרון]]&lt;&gt;28,X1377=1),1,"")</f>
        <v/>
      </c>
      <c r="Q1378" s="1" t="str">
        <f>IF(AND(טבלה1013[[#This Row],[וסת השבוע פעיל?]]&lt;3,OR(טבלה1013[[#This Row],[CycleNumber]]&gt;B1379,B1379="")),1,"")</f>
        <v/>
      </c>
      <c r="R1378" s="1">
        <f>IF(טבלה1013[[#This Row],[האישה קבעה וסת שבוע?]]=1,IF(טבלה1013[[#This Row],[וסת השבוע פעיל?]]&lt;3,1,0),"")</f>
        <v>0</v>
      </c>
      <c r="S13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8" s="1">
        <f t="shared" si="109"/>
        <v>0</v>
      </c>
      <c r="U1378" s="1">
        <f t="shared" si="110"/>
        <v>0</v>
      </c>
      <c r="V1378" s="1">
        <f t="shared" si="111"/>
        <v>0</v>
      </c>
      <c r="W1378" s="1" t="str">
        <f>IF(טבלה1013[[#This Row],[3 הפלגות זהות]]="","",IF(טבלה1013[[#This Row],[3 הפלגות זהות]]=1,טבלה1013[[#This Row],[LengthofCycle]],W1377))</f>
        <v/>
      </c>
      <c r="Y1378" s="1" t="str">
        <f>IF(OR(טבלה1013[[#This Row],[הווסת פעיל?]]=0,טבלה1013[[#This Row],[הווסת פעיל?]]=""),"",SUM(Y1377,טבלה1013[[#This Row],[הווסת פעיל?]]))</f>
        <v/>
      </c>
      <c r="Z1378" s="1" t="str">
        <f>IF(AND(טבלה1013[[#This Row],[כמה מחזורים עד עקירה]]&lt;&gt;"",Y1379=""),טבלה1013[[#This Row],[כמה מחזורים עד עקירה]],"")</f>
        <v/>
      </c>
      <c r="AA1378" s="1" t="str">
        <f>IF(AND(טבלה1013[[#This Row],[הווסת פעיל?]]=1,טבלה1013[[#This Row],[וסת קבוע אחרון]]&lt;&gt;W1377),טבלה1013[[#This Row],[וסת קבוע אחרון]],"")</f>
        <v/>
      </c>
      <c r="AB1378" s="1" t="str">
        <f>IF(AND(טבלה1013[[#This Row],[הווסת פעיל?]]=1,X1377=0,טבלה1013[[#This Row],[וסת קבוע אחרון]]=W1377),טבלה1013[[#This Row],[וסת קבוע אחרון]],"")</f>
        <v/>
      </c>
      <c r="AC1378" s="1" t="str">
        <f>IF(AND(טבלה1013[[#This Row],[הווסת פעיל?]]=1,X1377=0,טבלה1013[[#This Row],[וסת קבוע אחרון]]&lt;&gt;W1377),1,"")</f>
        <v/>
      </c>
      <c r="AD1378" s="1" t="str">
        <f>IF(AND(טבלה1013[[#This Row],[הווסת פעיל?]]&lt;&gt;"",B1379=1),טבלה1013[[#This Row],[CycleNumber]],"")</f>
        <v/>
      </c>
      <c r="AE1378" s="1" t="str">
        <f>IF(AND(טבלה1013[[#This Row],[הווסת פעיל?]]&lt;&gt;"",X1377=""),טבלה1013[[#This Row],[CycleNumber]],"")</f>
        <v/>
      </c>
      <c r="AF1378" s="1" t="str">
        <f>IF(B1379=1,"",IF(טבלה1013[[#This Row],[הווסת פעיל?]]=1,IF(טבלה1013[[#This Row],[וסת קבוע אחרון]]=F1379,1,0),""))</f>
        <v/>
      </c>
      <c r="AG1378" s="1" t="str">
        <f>IF(B1379=1,"",IF(טבלה1013[[#This Row],[הווסת פעיל?]]=1,IF(OR(טבלה1013[[#This Row],[וסת קבוע אחרון]]=F1379,F1379=טבלה1013[[#This Row],[LengthofCycle]]),1,0),""))</f>
        <v/>
      </c>
      <c r="AH1378" s="1" t="str">
        <f>IF(B1379=1,"",IF(טבלה1013[[#This Row],[הווסת פעיל?]]=1,IF(OR(טבלה1013[[#This Row],[וסת קבוע אחרון]]=F1379,F1379=טבלה1013[[#This Row],[LengthofCycle]],AND(טבלה1013[[#This Row],[LengthofCycle]]&lt;&gt;טבלה1013[[#This Row],[וסת קבוע אחרון]],OR(F1379=28,F1379=29))),1,0),""))</f>
        <v/>
      </c>
      <c r="AI1378" s="1" t="str">
        <f>IF(AND(טבלה1013[[#This Row],[הווסת פעיל?]]=1,B1379=1),1,"")</f>
        <v/>
      </c>
      <c r="AJ1378" s="4">
        <f>IF(AND(טבלה1013[[#This Row],[הווסת פעיל?]]&lt;&gt;1,B1379&lt;&gt;1,B1379&lt;&gt;""),IF(טבלה1013[[#This Row],[LengthofCycle]]=F1379,1,0),"")</f>
        <v>0</v>
      </c>
      <c r="AK1378" s="4">
        <f>IF(AND(טבלה1013[[#This Row],[הווסת פעיל?]]&lt;&gt;1,B1379&lt;&gt;1,B1379&lt;&gt;""),IF(OR(טבלה1013[[#This Row],[LengthofCycle]]=F1379,F1379=29),1,0),"")</f>
        <v>0</v>
      </c>
      <c r="AL1378" s="4">
        <f>IF(AND(טבלה1013[[#This Row],[הווסת פעיל?]]&lt;&gt;1,B1379&lt;&gt;1,B1379&lt;&gt;""),IF(OR(טבלה1013[[#This Row],[LengthofCycle]]=F1379,F1379=29,F1379=28),1,0),"")</f>
        <v>0</v>
      </c>
    </row>
    <row r="1379" spans="1:38" x14ac:dyDescent="0.25">
      <c r="A1379" s="1" t="s">
        <v>167</v>
      </c>
      <c r="B1379" s="1">
        <v>8</v>
      </c>
      <c r="C1379" s="1">
        <v>0</v>
      </c>
      <c r="D1379" s="1">
        <v>1</v>
      </c>
      <c r="E1379" s="1">
        <v>0</v>
      </c>
      <c r="F1379" s="1">
        <v>32</v>
      </c>
      <c r="G1379" s="1">
        <f>טבלה1013[[#This Row],[LengthofCycle]]+1</f>
        <v>33</v>
      </c>
      <c r="H1379" s="1">
        <f>IF(IFERROR(LOOKUP(טבלה1013[[#This Row],[ClientID]],קביעויות[השבוע]),FALSE)=טבלה1013[[#This Row],[ClientID]],1,"")</f>
        <v>1</v>
      </c>
      <c r="I1379" s="1" t="str">
        <f>IF(AND(טבלה1013[[#This Row],[CycleNumber]]&gt;1,OR(B1380="",טבלה1013[[#This Row],[CycleNumber]]&gt;B1378)),IF(OR(AND(טבלה1013[[#This Row],[LengthofCycle]]=28,F1378=28),AND(טבלה1013[[#This Row],[LengthofCycle]]=35,F1378=35)),1,""),"")</f>
        <v/>
      </c>
      <c r="J1379" s="1" t="str">
        <f>IF(AND(טבלה1013[[#This Row],[וסת השבוע]]=1,I1378=1,טבלה1013[[#This Row],[CycleNumber]]&gt;B1378),1,"")</f>
        <v/>
      </c>
      <c r="K1379" s="1" t="str">
        <f>IF(טבלה1013[[#This Row],[CycleNumber]]=1,"",IF(טבלה1013[[#This Row],[וסת השבוע]]=1,0,IF(K1378="","",IF(K1378=0,IF(טבלה1013[[#This Row],[LengthofCycle]]=28,0,1),IF(K1378=1,IF(טבלה1013[[#This Row],[LengthofCycle]]+F1378=28*2,0,2),IF(K1378=2,IF(טבלה1013[[#This Row],[LengthofCycle]]+F1378+F1377=28*3,0,3),""))))))</f>
        <v/>
      </c>
      <c r="L1379" s="1" t="str">
        <f>IF(טבלה1013[[#This Row],[וסת השבוע]]=1,IF(טבלה1013[[#This Row],[וסת השבוע וההפלגה ביחד]]=1,L1378+1,0),IF(AND(טבלה1013[[#This Row],[CycleNumber]]&gt;B1378,טבלה1013[[#This Row],[CycleNumber]]&gt;1),IF(טבלה1013[[#This Row],[וסת השבוע פעיל?]]&lt;&gt;"",L1378+1,""),""))</f>
        <v/>
      </c>
      <c r="M1379" s="1" t="str">
        <f>IF(AND(טבלה1013[[#This Row],[וסת השבוע פעיל?]]&lt;&gt;"",טבלה1013[[#This Row],[CycleNumber]]&lt;B1380,B1380&lt;&gt;"",טבלה1013[[#This Row],[וסת השבוע פעיל?]]&lt;3),IF(K1380=0,IF(AND(טבלה1013[[#This Row],[וסת השבוע פעיל?]]&gt;0,I1380=1),0,1),0),"")</f>
        <v/>
      </c>
      <c r="N1379" s="1" t="str">
        <f t="shared" si="108"/>
        <v/>
      </c>
      <c r="O1379" s="1" t="str">
        <f>IF(AND(טבלה1013[[#This Row],[חיזוי - שבוע]]=1,J1380=1),1,"")</f>
        <v/>
      </c>
      <c r="P1379" s="1" t="str">
        <f>IF(AND(טבלה1013[[#This Row],[חיזוי טוב עם הפלגה?]]=1,טבלה1013[[#This Row],[וסת קבוע אחרון]]&lt;&gt;28,X1378=1),1,"")</f>
        <v/>
      </c>
      <c r="Q1379" s="1" t="str">
        <f>IF(AND(טבלה1013[[#This Row],[וסת השבוע פעיל?]]&lt;3,OR(טבלה1013[[#This Row],[CycleNumber]]&gt;B1380,B1380="")),1,"")</f>
        <v/>
      </c>
      <c r="R1379" s="1">
        <f>IF(טבלה1013[[#This Row],[האישה קבעה וסת שבוע?]]=1,IF(טבלה1013[[#This Row],[וסת השבוע פעיל?]]&lt;3,1,0),"")</f>
        <v>0</v>
      </c>
      <c r="S13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79" s="1">
        <f t="shared" si="109"/>
        <v>0</v>
      </c>
      <c r="U1379" s="1">
        <f t="shared" si="110"/>
        <v>0</v>
      </c>
      <c r="V1379" s="1">
        <f t="shared" si="111"/>
        <v>0</v>
      </c>
      <c r="W1379" s="1" t="str">
        <f>IF(טבלה1013[[#This Row],[3 הפלגות זהות]]="","",IF(טבלה1013[[#This Row],[3 הפלגות זהות]]=1,טבלה1013[[#This Row],[LengthofCycle]],W1378))</f>
        <v/>
      </c>
      <c r="Y1379" s="1" t="str">
        <f>IF(OR(טבלה1013[[#This Row],[הווסת פעיל?]]=0,טבלה1013[[#This Row],[הווסת פעיל?]]=""),"",SUM(Y1378,טבלה1013[[#This Row],[הווסת פעיל?]]))</f>
        <v/>
      </c>
      <c r="Z1379" s="1" t="str">
        <f>IF(AND(טבלה1013[[#This Row],[כמה מחזורים עד עקירה]]&lt;&gt;"",Y1380=""),טבלה1013[[#This Row],[כמה מחזורים עד עקירה]],"")</f>
        <v/>
      </c>
      <c r="AA1379" s="1" t="str">
        <f>IF(AND(טבלה1013[[#This Row],[הווסת פעיל?]]=1,טבלה1013[[#This Row],[וסת קבוע אחרון]]&lt;&gt;W1378),טבלה1013[[#This Row],[וסת קבוע אחרון]],"")</f>
        <v/>
      </c>
      <c r="AB1379" s="1" t="str">
        <f>IF(AND(טבלה1013[[#This Row],[הווסת פעיל?]]=1,X1378=0,טבלה1013[[#This Row],[וסת קבוע אחרון]]=W1378),טבלה1013[[#This Row],[וסת קבוע אחרון]],"")</f>
        <v/>
      </c>
      <c r="AC1379" s="1" t="str">
        <f>IF(AND(טבלה1013[[#This Row],[הווסת פעיל?]]=1,X1378=0,טבלה1013[[#This Row],[וסת קבוע אחרון]]&lt;&gt;W1378),1,"")</f>
        <v/>
      </c>
      <c r="AD1379" s="1" t="str">
        <f>IF(AND(טבלה1013[[#This Row],[הווסת פעיל?]]&lt;&gt;"",B1380=1),טבלה1013[[#This Row],[CycleNumber]],"")</f>
        <v/>
      </c>
      <c r="AE1379" s="1" t="str">
        <f>IF(AND(טבלה1013[[#This Row],[הווסת פעיל?]]&lt;&gt;"",X1378=""),טבלה1013[[#This Row],[CycleNumber]],"")</f>
        <v/>
      </c>
      <c r="AF1379" s="1" t="str">
        <f>IF(B1380=1,"",IF(טבלה1013[[#This Row],[הווסת פעיל?]]=1,IF(טבלה1013[[#This Row],[וסת קבוע אחרון]]=F1380,1,0),""))</f>
        <v/>
      </c>
      <c r="AG1379" s="1" t="str">
        <f>IF(B1380=1,"",IF(טבלה1013[[#This Row],[הווסת פעיל?]]=1,IF(OR(טבלה1013[[#This Row],[וסת קבוע אחרון]]=F1380,F1380=טבלה1013[[#This Row],[LengthofCycle]]),1,0),""))</f>
        <v/>
      </c>
      <c r="AH1379" s="1" t="str">
        <f>IF(B1380=1,"",IF(טבלה1013[[#This Row],[הווסת פעיל?]]=1,IF(OR(טבלה1013[[#This Row],[וסת קבוע אחרון]]=F1380,F1380=טבלה1013[[#This Row],[LengthofCycle]],AND(טבלה1013[[#This Row],[LengthofCycle]]&lt;&gt;טבלה1013[[#This Row],[וסת קבוע אחרון]],OR(F1380=28,F1380=29))),1,0),""))</f>
        <v/>
      </c>
      <c r="AI1379" s="1" t="str">
        <f>IF(AND(טבלה1013[[#This Row],[הווסת פעיל?]]=1,B1380=1),1,"")</f>
        <v/>
      </c>
      <c r="AJ1379" s="4">
        <f>IF(AND(טבלה1013[[#This Row],[הווסת פעיל?]]&lt;&gt;1,B1380&lt;&gt;1,B1380&lt;&gt;""),IF(טבלה1013[[#This Row],[LengthofCycle]]=F1380,1,0),"")</f>
        <v>0</v>
      </c>
      <c r="AK1379" s="4">
        <f>IF(AND(טבלה1013[[#This Row],[הווסת פעיל?]]&lt;&gt;1,B1380&lt;&gt;1,B1380&lt;&gt;""),IF(OR(טבלה1013[[#This Row],[LengthofCycle]]=F1380,F1380=29),1,0),"")</f>
        <v>0</v>
      </c>
      <c r="AL1379" s="4">
        <f>IF(AND(טבלה1013[[#This Row],[הווסת פעיל?]]&lt;&gt;1,B1380&lt;&gt;1,B1380&lt;&gt;""),IF(OR(טבלה1013[[#This Row],[LengthofCycle]]=F1380,F1380=29,F1380=28),1,0),"")</f>
        <v>0</v>
      </c>
    </row>
    <row r="1380" spans="1:38" x14ac:dyDescent="0.25">
      <c r="A1380" s="1" t="s">
        <v>167</v>
      </c>
      <c r="B1380" s="1">
        <v>9</v>
      </c>
      <c r="C1380" s="1">
        <v>0</v>
      </c>
      <c r="D1380" s="1">
        <v>1</v>
      </c>
      <c r="E1380" s="1">
        <v>0</v>
      </c>
      <c r="F1380" s="1">
        <v>30</v>
      </c>
      <c r="G1380" s="1">
        <f>טבלה1013[[#This Row],[LengthofCycle]]+1</f>
        <v>31</v>
      </c>
      <c r="H1380" s="1">
        <f>IF(IFERROR(LOOKUP(טבלה1013[[#This Row],[ClientID]],קביעויות[השבוע]),FALSE)=טבלה1013[[#This Row],[ClientID]],1,"")</f>
        <v>1</v>
      </c>
      <c r="I1380" s="1" t="str">
        <f>IF(AND(טבלה1013[[#This Row],[CycleNumber]]&gt;1,OR(B1381="",טבלה1013[[#This Row],[CycleNumber]]&gt;B1379)),IF(OR(AND(טבלה1013[[#This Row],[LengthofCycle]]=28,F1379=28),AND(טבלה1013[[#This Row],[LengthofCycle]]=35,F1379=35)),1,""),"")</f>
        <v/>
      </c>
      <c r="J1380" s="1" t="str">
        <f>IF(AND(טבלה1013[[#This Row],[וסת השבוע]]=1,I1379=1,טבלה1013[[#This Row],[CycleNumber]]&gt;B1379),1,"")</f>
        <v/>
      </c>
      <c r="K1380" s="1" t="str">
        <f>IF(טבלה1013[[#This Row],[CycleNumber]]=1,"",IF(טבלה1013[[#This Row],[וסת השבוע]]=1,0,IF(K1379="","",IF(K1379=0,IF(טבלה1013[[#This Row],[LengthofCycle]]=28,0,1),IF(K1379=1,IF(טבלה1013[[#This Row],[LengthofCycle]]+F1379=28*2,0,2),IF(K1379=2,IF(טבלה1013[[#This Row],[LengthofCycle]]+F1379+F1378=28*3,0,3),""))))))</f>
        <v/>
      </c>
      <c r="L1380" s="1" t="str">
        <f>IF(טבלה1013[[#This Row],[וסת השבוע]]=1,IF(טבלה1013[[#This Row],[וסת השבוע וההפלגה ביחד]]=1,L1379+1,0),IF(AND(טבלה1013[[#This Row],[CycleNumber]]&gt;B1379,טבלה1013[[#This Row],[CycleNumber]]&gt;1),IF(טבלה1013[[#This Row],[וסת השבוע פעיל?]]&lt;&gt;"",L1379+1,""),""))</f>
        <v/>
      </c>
      <c r="M1380" s="1" t="str">
        <f>IF(AND(טבלה1013[[#This Row],[וסת השבוע פעיל?]]&lt;&gt;"",טבלה1013[[#This Row],[CycleNumber]]&lt;B1381,B1381&lt;&gt;"",טבלה1013[[#This Row],[וסת השבוע פעיל?]]&lt;3),IF(K1381=0,IF(AND(טבלה1013[[#This Row],[וסת השבוע פעיל?]]&gt;0,I1381=1),0,1),0),"")</f>
        <v/>
      </c>
      <c r="N1380" s="1" t="str">
        <f t="shared" si="108"/>
        <v/>
      </c>
      <c r="O1380" s="1" t="str">
        <f>IF(AND(טבלה1013[[#This Row],[חיזוי - שבוע]]=1,J1381=1),1,"")</f>
        <v/>
      </c>
      <c r="P1380" s="1" t="str">
        <f>IF(AND(טבלה1013[[#This Row],[חיזוי טוב עם הפלגה?]]=1,טבלה1013[[#This Row],[וסת קבוע אחרון]]&lt;&gt;28,X1379=1),1,"")</f>
        <v/>
      </c>
      <c r="Q1380" s="1" t="str">
        <f>IF(AND(טבלה1013[[#This Row],[וסת השבוע פעיל?]]&lt;3,OR(טבלה1013[[#This Row],[CycleNumber]]&gt;B1381,B1381="")),1,"")</f>
        <v/>
      </c>
      <c r="R1380" s="1">
        <f>IF(טבלה1013[[#This Row],[האישה קבעה וסת שבוע?]]=1,IF(טבלה1013[[#This Row],[וסת השבוע פעיל?]]&lt;3,1,0),"")</f>
        <v>0</v>
      </c>
      <c r="S13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0" s="1">
        <f t="shared" si="109"/>
        <v>0</v>
      </c>
      <c r="U1380" s="1">
        <f t="shared" si="110"/>
        <v>0</v>
      </c>
      <c r="V1380" s="1">
        <f t="shared" si="111"/>
        <v>0</v>
      </c>
      <c r="W1380" s="1" t="str">
        <f>IF(טבלה1013[[#This Row],[3 הפלגות זהות]]="","",IF(טבלה1013[[#This Row],[3 הפלגות זהות]]=1,טבלה1013[[#This Row],[LengthofCycle]],W1379))</f>
        <v/>
      </c>
      <c r="Y1380" s="1" t="str">
        <f>IF(OR(טבלה1013[[#This Row],[הווסת פעיל?]]=0,טבלה1013[[#This Row],[הווסת פעיל?]]=""),"",SUM(Y1379,טבלה1013[[#This Row],[הווסת פעיל?]]))</f>
        <v/>
      </c>
      <c r="Z1380" s="1" t="str">
        <f>IF(AND(טבלה1013[[#This Row],[כמה מחזורים עד עקירה]]&lt;&gt;"",Y1381=""),טבלה1013[[#This Row],[כמה מחזורים עד עקירה]],"")</f>
        <v/>
      </c>
      <c r="AA1380" s="1" t="str">
        <f>IF(AND(טבלה1013[[#This Row],[הווסת פעיל?]]=1,טבלה1013[[#This Row],[וסת קבוע אחרון]]&lt;&gt;W1379),טבלה1013[[#This Row],[וסת קבוע אחרון]],"")</f>
        <v/>
      </c>
      <c r="AB1380" s="1" t="str">
        <f>IF(AND(טבלה1013[[#This Row],[הווסת פעיל?]]=1,X1379=0,טבלה1013[[#This Row],[וסת קבוע אחרון]]=W1379),טבלה1013[[#This Row],[וסת קבוע אחרון]],"")</f>
        <v/>
      </c>
      <c r="AC1380" s="1" t="str">
        <f>IF(AND(טבלה1013[[#This Row],[הווסת פעיל?]]=1,X1379=0,טבלה1013[[#This Row],[וסת קבוע אחרון]]&lt;&gt;W1379),1,"")</f>
        <v/>
      </c>
      <c r="AD1380" s="1" t="str">
        <f>IF(AND(טבלה1013[[#This Row],[הווסת פעיל?]]&lt;&gt;"",B1381=1),טבלה1013[[#This Row],[CycleNumber]],"")</f>
        <v/>
      </c>
      <c r="AE1380" s="1" t="str">
        <f>IF(AND(טבלה1013[[#This Row],[הווסת פעיל?]]&lt;&gt;"",X1379=""),טבלה1013[[#This Row],[CycleNumber]],"")</f>
        <v/>
      </c>
      <c r="AF1380" s="1" t="str">
        <f>IF(B1381=1,"",IF(טבלה1013[[#This Row],[הווסת פעיל?]]=1,IF(טבלה1013[[#This Row],[וסת קבוע אחרון]]=F1381,1,0),""))</f>
        <v/>
      </c>
      <c r="AG1380" s="1" t="str">
        <f>IF(B1381=1,"",IF(טבלה1013[[#This Row],[הווסת פעיל?]]=1,IF(OR(טבלה1013[[#This Row],[וסת קבוע אחרון]]=F1381,F1381=טבלה1013[[#This Row],[LengthofCycle]]),1,0),""))</f>
        <v/>
      </c>
      <c r="AH1380" s="1" t="str">
        <f>IF(B1381=1,"",IF(טבלה1013[[#This Row],[הווסת פעיל?]]=1,IF(OR(טבלה1013[[#This Row],[וסת קבוע אחרון]]=F1381,F1381=טבלה1013[[#This Row],[LengthofCycle]],AND(טבלה1013[[#This Row],[LengthofCycle]]&lt;&gt;טבלה1013[[#This Row],[וסת קבוע אחרון]],OR(F1381=28,F1381=29))),1,0),""))</f>
        <v/>
      </c>
      <c r="AI1380" s="1" t="str">
        <f>IF(AND(טבלה1013[[#This Row],[הווסת פעיל?]]=1,B1381=1),1,"")</f>
        <v/>
      </c>
      <c r="AJ1380" s="4">
        <f>IF(AND(טבלה1013[[#This Row],[הווסת פעיל?]]&lt;&gt;1,B1381&lt;&gt;1,B1381&lt;&gt;""),IF(טבלה1013[[#This Row],[LengthofCycle]]=F1381,1,0),"")</f>
        <v>0</v>
      </c>
      <c r="AK1380" s="4">
        <f>IF(AND(טבלה1013[[#This Row],[הווסת פעיל?]]&lt;&gt;1,B1381&lt;&gt;1,B1381&lt;&gt;""),IF(OR(טבלה1013[[#This Row],[LengthofCycle]]=F1381,F1381=29),1,0),"")</f>
        <v>0</v>
      </c>
      <c r="AL1380" s="4">
        <f>IF(AND(טבלה1013[[#This Row],[הווסת פעיל?]]&lt;&gt;1,B1381&lt;&gt;1,B1381&lt;&gt;""),IF(OR(טבלה1013[[#This Row],[LengthofCycle]]=F1381,F1381=29,F1381=28),1,0),"")</f>
        <v>0</v>
      </c>
    </row>
    <row r="1381" spans="1:38" x14ac:dyDescent="0.25">
      <c r="A1381" s="1" t="s">
        <v>167</v>
      </c>
      <c r="B1381" s="1">
        <v>10</v>
      </c>
      <c r="C1381" s="1">
        <v>0</v>
      </c>
      <c r="D1381" s="1">
        <v>1</v>
      </c>
      <c r="E1381" s="1">
        <v>0</v>
      </c>
      <c r="F1381" s="1">
        <v>31</v>
      </c>
      <c r="G1381" s="1">
        <f>טבלה1013[[#This Row],[LengthofCycle]]+1</f>
        <v>32</v>
      </c>
      <c r="H1381" s="1">
        <f>IF(IFERROR(LOOKUP(טבלה1013[[#This Row],[ClientID]],קביעויות[השבוע]),FALSE)=טבלה1013[[#This Row],[ClientID]],1,"")</f>
        <v>1</v>
      </c>
      <c r="I1381" s="1" t="str">
        <f>IF(AND(טבלה1013[[#This Row],[CycleNumber]]&gt;1,OR(B1382="",טבלה1013[[#This Row],[CycleNumber]]&gt;B1380)),IF(OR(AND(טבלה1013[[#This Row],[LengthofCycle]]=28,F1380=28),AND(טבלה1013[[#This Row],[LengthofCycle]]=35,F1380=35)),1,""),"")</f>
        <v/>
      </c>
      <c r="J1381" s="1" t="str">
        <f>IF(AND(טבלה1013[[#This Row],[וסת השבוע]]=1,I1380=1,טבלה1013[[#This Row],[CycleNumber]]&gt;B1380),1,"")</f>
        <v/>
      </c>
      <c r="K1381" s="1" t="str">
        <f>IF(טבלה1013[[#This Row],[CycleNumber]]=1,"",IF(טבלה1013[[#This Row],[וסת השבוע]]=1,0,IF(K1380="","",IF(K1380=0,IF(טבלה1013[[#This Row],[LengthofCycle]]=28,0,1),IF(K1380=1,IF(טבלה1013[[#This Row],[LengthofCycle]]+F1380=28*2,0,2),IF(K1380=2,IF(טבלה1013[[#This Row],[LengthofCycle]]+F1380+F1379=28*3,0,3),""))))))</f>
        <v/>
      </c>
      <c r="L1381" s="1" t="str">
        <f>IF(טבלה1013[[#This Row],[וסת השבוע]]=1,IF(טבלה1013[[#This Row],[וסת השבוע וההפלגה ביחד]]=1,L1380+1,0),IF(AND(טבלה1013[[#This Row],[CycleNumber]]&gt;B1380,טבלה1013[[#This Row],[CycleNumber]]&gt;1),IF(טבלה1013[[#This Row],[וסת השבוע פעיל?]]&lt;&gt;"",L1380+1,""),""))</f>
        <v/>
      </c>
      <c r="M1381" s="1" t="str">
        <f>IF(AND(טבלה1013[[#This Row],[וסת השבוע פעיל?]]&lt;&gt;"",טבלה1013[[#This Row],[CycleNumber]]&lt;B1382,B1382&lt;&gt;"",טבלה1013[[#This Row],[וסת השבוע פעיל?]]&lt;3),IF(K1382=0,IF(AND(טבלה1013[[#This Row],[וסת השבוע פעיל?]]&gt;0,I1382=1),0,1),0),"")</f>
        <v/>
      </c>
      <c r="N1381" s="1" t="str">
        <f t="shared" si="108"/>
        <v/>
      </c>
      <c r="O1381" s="1" t="str">
        <f>IF(AND(טבלה1013[[#This Row],[חיזוי - שבוע]]=1,J1382=1),1,"")</f>
        <v/>
      </c>
      <c r="P1381" s="1" t="str">
        <f>IF(AND(טבלה1013[[#This Row],[חיזוי טוב עם הפלגה?]]=1,טבלה1013[[#This Row],[וסת קבוע אחרון]]&lt;&gt;28,X1380=1),1,"")</f>
        <v/>
      </c>
      <c r="Q1381" s="1" t="str">
        <f>IF(AND(טבלה1013[[#This Row],[וסת השבוע פעיל?]]&lt;3,OR(טבלה1013[[#This Row],[CycleNumber]]&gt;B1382,B1382="")),1,"")</f>
        <v/>
      </c>
      <c r="R1381" s="1">
        <f>IF(טבלה1013[[#This Row],[האישה קבעה וסת שבוע?]]=1,IF(טבלה1013[[#This Row],[וסת השבוע פעיל?]]&lt;3,1,0),"")</f>
        <v>0</v>
      </c>
      <c r="S13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1" s="1">
        <f t="shared" si="109"/>
        <v>0</v>
      </c>
      <c r="U1381" s="1">
        <f t="shared" si="110"/>
        <v>0</v>
      </c>
      <c r="V1381" s="1">
        <f t="shared" si="111"/>
        <v>0</v>
      </c>
      <c r="W1381" s="1" t="str">
        <f>IF(טבלה1013[[#This Row],[3 הפלגות זהות]]="","",IF(טבלה1013[[#This Row],[3 הפלגות זהות]]=1,טבלה1013[[#This Row],[LengthofCycle]],W1380))</f>
        <v/>
      </c>
      <c r="Y1381" s="1" t="str">
        <f>IF(OR(טבלה1013[[#This Row],[הווסת פעיל?]]=0,טבלה1013[[#This Row],[הווסת פעיל?]]=""),"",SUM(Y1380,טבלה1013[[#This Row],[הווסת פעיל?]]))</f>
        <v/>
      </c>
      <c r="Z1381" s="1" t="str">
        <f>IF(AND(טבלה1013[[#This Row],[כמה מחזורים עד עקירה]]&lt;&gt;"",Y1382=""),טבלה1013[[#This Row],[כמה מחזורים עד עקירה]],"")</f>
        <v/>
      </c>
      <c r="AA1381" s="1" t="str">
        <f>IF(AND(טבלה1013[[#This Row],[הווסת פעיל?]]=1,טבלה1013[[#This Row],[וסת קבוע אחרון]]&lt;&gt;W1380),טבלה1013[[#This Row],[וסת קבוע אחרון]],"")</f>
        <v/>
      </c>
      <c r="AB1381" s="1" t="str">
        <f>IF(AND(טבלה1013[[#This Row],[הווסת פעיל?]]=1,X1380=0,טבלה1013[[#This Row],[וסת קבוע אחרון]]=W1380),טבלה1013[[#This Row],[וסת קבוע אחרון]],"")</f>
        <v/>
      </c>
      <c r="AC1381" s="1" t="str">
        <f>IF(AND(טבלה1013[[#This Row],[הווסת פעיל?]]=1,X1380=0,טבלה1013[[#This Row],[וסת קבוע אחרון]]&lt;&gt;W1380),1,"")</f>
        <v/>
      </c>
      <c r="AD1381" s="1" t="str">
        <f>IF(AND(טבלה1013[[#This Row],[הווסת פעיל?]]&lt;&gt;"",B1382=1),טבלה1013[[#This Row],[CycleNumber]],"")</f>
        <v/>
      </c>
      <c r="AE1381" s="1" t="str">
        <f>IF(AND(טבלה1013[[#This Row],[הווסת פעיל?]]&lt;&gt;"",X1380=""),טבלה1013[[#This Row],[CycleNumber]],"")</f>
        <v/>
      </c>
      <c r="AF1381" s="1" t="str">
        <f>IF(B1382=1,"",IF(טבלה1013[[#This Row],[הווסת פעיל?]]=1,IF(טבלה1013[[#This Row],[וסת קבוע אחרון]]=F1382,1,0),""))</f>
        <v/>
      </c>
      <c r="AG1381" s="1" t="str">
        <f>IF(B1382=1,"",IF(טבלה1013[[#This Row],[הווסת פעיל?]]=1,IF(OR(טבלה1013[[#This Row],[וסת קבוע אחרון]]=F1382,F1382=טבלה1013[[#This Row],[LengthofCycle]]),1,0),""))</f>
        <v/>
      </c>
      <c r="AH1381" s="1" t="str">
        <f>IF(B1382=1,"",IF(טבלה1013[[#This Row],[הווסת פעיל?]]=1,IF(OR(טבלה1013[[#This Row],[וסת קבוע אחרון]]=F1382,F1382=טבלה1013[[#This Row],[LengthofCycle]],AND(טבלה1013[[#This Row],[LengthofCycle]]&lt;&gt;טבלה1013[[#This Row],[וסת קבוע אחרון]],OR(F1382=28,F1382=29))),1,0),""))</f>
        <v/>
      </c>
      <c r="AI1381" s="1" t="str">
        <f>IF(AND(טבלה1013[[#This Row],[הווסת פעיל?]]=1,B1382=1),1,"")</f>
        <v/>
      </c>
      <c r="AJ1381" s="4">
        <f>IF(AND(טבלה1013[[#This Row],[הווסת פעיל?]]&lt;&gt;1,B1382&lt;&gt;1,B1382&lt;&gt;""),IF(טבלה1013[[#This Row],[LengthofCycle]]=F1382,1,0),"")</f>
        <v>1</v>
      </c>
      <c r="AK1381" s="4">
        <f>IF(AND(טבלה1013[[#This Row],[הווסת פעיל?]]&lt;&gt;1,B1382&lt;&gt;1,B1382&lt;&gt;""),IF(OR(טבלה1013[[#This Row],[LengthofCycle]]=F1382,F1382=29),1,0),"")</f>
        <v>1</v>
      </c>
      <c r="AL1381" s="4">
        <f>IF(AND(טבלה1013[[#This Row],[הווסת פעיל?]]&lt;&gt;1,B1382&lt;&gt;1,B1382&lt;&gt;""),IF(OR(טבלה1013[[#This Row],[LengthofCycle]]=F1382,F1382=29,F1382=28),1,0),"")</f>
        <v>1</v>
      </c>
    </row>
    <row r="1382" spans="1:38" x14ac:dyDescent="0.25">
      <c r="A1382" s="1" t="s">
        <v>167</v>
      </c>
      <c r="B1382" s="1">
        <v>11</v>
      </c>
      <c r="C1382" s="1">
        <v>0</v>
      </c>
      <c r="D1382" s="1">
        <v>1</v>
      </c>
      <c r="E1382" s="1">
        <v>0</v>
      </c>
      <c r="F1382" s="1">
        <v>31</v>
      </c>
      <c r="G1382" s="1">
        <f>טבלה1013[[#This Row],[LengthofCycle]]+1</f>
        <v>32</v>
      </c>
      <c r="H1382" s="1">
        <f>IF(IFERROR(LOOKUP(טבלה1013[[#This Row],[ClientID]],קביעויות[השבוע]),FALSE)=טבלה1013[[#This Row],[ClientID]],1,"")</f>
        <v>1</v>
      </c>
      <c r="I1382" s="1" t="str">
        <f>IF(AND(טבלה1013[[#This Row],[CycleNumber]]&gt;1,OR(B1383="",טבלה1013[[#This Row],[CycleNumber]]&gt;B1381)),IF(OR(AND(טבלה1013[[#This Row],[LengthofCycle]]=28,F1381=28),AND(טבלה1013[[#This Row],[LengthofCycle]]=35,F1381=35)),1,""),"")</f>
        <v/>
      </c>
      <c r="J1382" s="1" t="str">
        <f>IF(AND(טבלה1013[[#This Row],[וסת השבוע]]=1,I1381=1,טבלה1013[[#This Row],[CycleNumber]]&gt;B1381),1,"")</f>
        <v/>
      </c>
      <c r="K1382" s="1" t="str">
        <f>IF(טבלה1013[[#This Row],[CycleNumber]]=1,"",IF(טבלה1013[[#This Row],[וסת השבוע]]=1,0,IF(K1381="","",IF(K1381=0,IF(טבלה1013[[#This Row],[LengthofCycle]]=28,0,1),IF(K1381=1,IF(טבלה1013[[#This Row],[LengthofCycle]]+F1381=28*2,0,2),IF(K1381=2,IF(טבלה1013[[#This Row],[LengthofCycle]]+F1381+F1380=28*3,0,3),""))))))</f>
        <v/>
      </c>
      <c r="L1382" s="1" t="str">
        <f>IF(טבלה1013[[#This Row],[וסת השבוע]]=1,IF(טבלה1013[[#This Row],[וסת השבוע וההפלגה ביחד]]=1,L1381+1,0),IF(AND(טבלה1013[[#This Row],[CycleNumber]]&gt;B1381,טבלה1013[[#This Row],[CycleNumber]]&gt;1),IF(טבלה1013[[#This Row],[וסת השבוע פעיל?]]&lt;&gt;"",L1381+1,""),""))</f>
        <v/>
      </c>
      <c r="M1382" s="1" t="str">
        <f>IF(AND(טבלה1013[[#This Row],[וסת השבוע פעיל?]]&lt;&gt;"",טבלה1013[[#This Row],[CycleNumber]]&lt;B1383,B1383&lt;&gt;"",טבלה1013[[#This Row],[וסת השבוע פעיל?]]&lt;3),IF(K1383=0,IF(AND(טבלה1013[[#This Row],[וסת השבוע פעיל?]]&gt;0,I1383=1),0,1),0),"")</f>
        <v/>
      </c>
      <c r="N1382" s="1" t="str">
        <f t="shared" si="108"/>
        <v/>
      </c>
      <c r="O1382" s="1" t="str">
        <f>IF(AND(טבלה1013[[#This Row],[חיזוי - שבוע]]=1,J1383=1),1,"")</f>
        <v/>
      </c>
      <c r="P1382" s="1" t="str">
        <f>IF(AND(טבלה1013[[#This Row],[חיזוי טוב עם הפלגה?]]=1,טבלה1013[[#This Row],[וסת קבוע אחרון]]&lt;&gt;28,X1381=1),1,"")</f>
        <v/>
      </c>
      <c r="Q1382" s="1" t="str">
        <f>IF(AND(טבלה1013[[#This Row],[וסת השבוע פעיל?]]&lt;3,OR(טבלה1013[[#This Row],[CycleNumber]]&gt;B1383,B1383="")),1,"")</f>
        <v/>
      </c>
      <c r="R1382" s="1">
        <f>IF(טבלה1013[[#This Row],[האישה קבעה וסת שבוע?]]=1,IF(טבלה1013[[#This Row],[וסת השבוע פעיל?]]&lt;3,1,0),"")</f>
        <v>0</v>
      </c>
      <c r="S13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2" s="1">
        <f t="shared" si="109"/>
        <v>0</v>
      </c>
      <c r="U1382" s="1">
        <f t="shared" si="110"/>
        <v>0</v>
      </c>
      <c r="V1382" s="1">
        <f t="shared" si="111"/>
        <v>0</v>
      </c>
      <c r="W1382" s="1" t="str">
        <f>IF(טבלה1013[[#This Row],[3 הפלגות זהות]]="","",IF(טבלה1013[[#This Row],[3 הפלגות זהות]]=1,טבלה1013[[#This Row],[LengthofCycle]],W1381))</f>
        <v/>
      </c>
      <c r="Y1382" s="1" t="str">
        <f>IF(OR(טבלה1013[[#This Row],[הווסת פעיל?]]=0,טבלה1013[[#This Row],[הווסת פעיל?]]=""),"",SUM(Y1381,טבלה1013[[#This Row],[הווסת פעיל?]]))</f>
        <v/>
      </c>
      <c r="Z1382" s="1" t="str">
        <f>IF(AND(טבלה1013[[#This Row],[כמה מחזורים עד עקירה]]&lt;&gt;"",Y1383=""),טבלה1013[[#This Row],[כמה מחזורים עד עקירה]],"")</f>
        <v/>
      </c>
      <c r="AA1382" s="1" t="str">
        <f>IF(AND(טבלה1013[[#This Row],[הווסת פעיל?]]=1,טבלה1013[[#This Row],[וסת קבוע אחרון]]&lt;&gt;W1381),טבלה1013[[#This Row],[וסת קבוע אחרון]],"")</f>
        <v/>
      </c>
      <c r="AB1382" s="1" t="str">
        <f>IF(AND(טבלה1013[[#This Row],[הווסת פעיל?]]=1,X1381=0,טבלה1013[[#This Row],[וסת קבוע אחרון]]=W1381),טבלה1013[[#This Row],[וסת קבוע אחרון]],"")</f>
        <v/>
      </c>
      <c r="AC1382" s="1" t="str">
        <f>IF(AND(טבלה1013[[#This Row],[הווסת פעיל?]]=1,X1381=0,טבלה1013[[#This Row],[וסת קבוע אחרון]]&lt;&gt;W1381),1,"")</f>
        <v/>
      </c>
      <c r="AD1382" s="1" t="str">
        <f>IF(AND(טבלה1013[[#This Row],[הווסת פעיל?]]&lt;&gt;"",B1383=1),טבלה1013[[#This Row],[CycleNumber]],"")</f>
        <v/>
      </c>
      <c r="AE1382" s="1" t="str">
        <f>IF(AND(טבלה1013[[#This Row],[הווסת פעיל?]]&lt;&gt;"",X1381=""),טבלה1013[[#This Row],[CycleNumber]],"")</f>
        <v/>
      </c>
      <c r="AF1382" s="1" t="str">
        <f>IF(B1383=1,"",IF(טבלה1013[[#This Row],[הווסת פעיל?]]=1,IF(טבלה1013[[#This Row],[וסת קבוע אחרון]]=F1383,1,0),""))</f>
        <v/>
      </c>
      <c r="AG1382" s="1" t="str">
        <f>IF(B1383=1,"",IF(טבלה1013[[#This Row],[הווסת פעיל?]]=1,IF(OR(טבלה1013[[#This Row],[וסת קבוע אחרון]]=F1383,F1383=טבלה1013[[#This Row],[LengthofCycle]]),1,0),""))</f>
        <v/>
      </c>
      <c r="AH1382" s="1" t="str">
        <f>IF(B1383=1,"",IF(טבלה1013[[#This Row],[הווסת פעיל?]]=1,IF(OR(טבלה1013[[#This Row],[וסת קבוע אחרון]]=F1383,F1383=טבלה1013[[#This Row],[LengthofCycle]],AND(טבלה1013[[#This Row],[LengthofCycle]]&lt;&gt;טבלה1013[[#This Row],[וסת קבוע אחרון]],OR(F1383=28,F1383=29))),1,0),""))</f>
        <v/>
      </c>
      <c r="AI1382" s="1" t="str">
        <f>IF(AND(טבלה1013[[#This Row],[הווסת פעיל?]]=1,B1383=1),1,"")</f>
        <v/>
      </c>
      <c r="AJ1382" s="4">
        <f>IF(AND(טבלה1013[[#This Row],[הווסת פעיל?]]&lt;&gt;1,B1383&lt;&gt;1,B1383&lt;&gt;""),IF(טבלה1013[[#This Row],[LengthofCycle]]=F1383,1,0),"")</f>
        <v>0</v>
      </c>
      <c r="AK1382" s="4">
        <f>IF(AND(טבלה1013[[#This Row],[הווסת פעיל?]]&lt;&gt;1,B1383&lt;&gt;1,B1383&lt;&gt;""),IF(OR(טבלה1013[[#This Row],[LengthofCycle]]=F1383,F1383=29),1,0),"")</f>
        <v>0</v>
      </c>
      <c r="AL1382" s="4">
        <f>IF(AND(טבלה1013[[#This Row],[הווסת פעיל?]]&lt;&gt;1,B1383&lt;&gt;1,B1383&lt;&gt;""),IF(OR(טבלה1013[[#This Row],[LengthofCycle]]=F1383,F1383=29,F1383=28),1,0),"")</f>
        <v>0</v>
      </c>
    </row>
    <row r="1383" spans="1:38" x14ac:dyDescent="0.25">
      <c r="A1383" s="1" t="s">
        <v>167</v>
      </c>
      <c r="B1383" s="1">
        <v>12</v>
      </c>
      <c r="C1383" s="1">
        <v>0</v>
      </c>
      <c r="D1383" s="1">
        <v>1</v>
      </c>
      <c r="E1383" s="1">
        <v>0</v>
      </c>
      <c r="F1383" s="1">
        <v>27</v>
      </c>
      <c r="G1383" s="1">
        <f>טבלה1013[[#This Row],[LengthofCycle]]+1</f>
        <v>28</v>
      </c>
      <c r="H1383" s="1">
        <f>IF(IFERROR(LOOKUP(טבלה1013[[#This Row],[ClientID]],קביעויות[השבוע]),FALSE)=טבלה1013[[#This Row],[ClientID]],1,"")</f>
        <v>1</v>
      </c>
      <c r="I1383" s="1" t="str">
        <f>IF(AND(טבלה1013[[#This Row],[CycleNumber]]&gt;1,OR(B1384="",טבלה1013[[#This Row],[CycleNumber]]&gt;B1382)),IF(OR(AND(טבלה1013[[#This Row],[LengthofCycle]]=28,F1382=28),AND(טבלה1013[[#This Row],[LengthofCycle]]=35,F1382=35)),1,""),"")</f>
        <v/>
      </c>
      <c r="J1383" s="1" t="str">
        <f>IF(AND(טבלה1013[[#This Row],[וסת השבוע]]=1,I1382=1,טבלה1013[[#This Row],[CycleNumber]]&gt;B1382),1,"")</f>
        <v/>
      </c>
      <c r="K1383" s="1" t="str">
        <f>IF(טבלה1013[[#This Row],[CycleNumber]]=1,"",IF(טבלה1013[[#This Row],[וסת השבוע]]=1,0,IF(K1382="","",IF(K1382=0,IF(טבלה1013[[#This Row],[LengthofCycle]]=28,0,1),IF(K1382=1,IF(טבלה1013[[#This Row],[LengthofCycle]]+F1382=28*2,0,2),IF(K1382=2,IF(טבלה1013[[#This Row],[LengthofCycle]]+F1382+F1381=28*3,0,3),""))))))</f>
        <v/>
      </c>
      <c r="L1383" s="1" t="str">
        <f>IF(טבלה1013[[#This Row],[וסת השבוע]]=1,IF(טבלה1013[[#This Row],[וסת השבוע וההפלגה ביחד]]=1,L1382+1,0),IF(AND(טבלה1013[[#This Row],[CycleNumber]]&gt;B1382,טבלה1013[[#This Row],[CycleNumber]]&gt;1),IF(טבלה1013[[#This Row],[וסת השבוע פעיל?]]&lt;&gt;"",L1382+1,""),""))</f>
        <v/>
      </c>
      <c r="M1383" s="1" t="str">
        <f>IF(AND(טבלה1013[[#This Row],[וסת השבוע פעיל?]]&lt;&gt;"",טבלה1013[[#This Row],[CycleNumber]]&lt;B1384,B1384&lt;&gt;"",טבלה1013[[#This Row],[וסת השבוע פעיל?]]&lt;3),IF(K1384=0,IF(AND(טבלה1013[[#This Row],[וסת השבוע פעיל?]]&gt;0,I1384=1),0,1),0),"")</f>
        <v/>
      </c>
      <c r="N1383" s="1" t="str">
        <f t="shared" si="108"/>
        <v/>
      </c>
      <c r="O1383" s="1" t="str">
        <f>IF(AND(טבלה1013[[#This Row],[חיזוי - שבוע]]=1,J1384=1),1,"")</f>
        <v/>
      </c>
      <c r="P1383" s="1" t="str">
        <f>IF(AND(טבלה1013[[#This Row],[חיזוי טוב עם הפלגה?]]=1,טבלה1013[[#This Row],[וסת קבוע אחרון]]&lt;&gt;28,X1382=1),1,"")</f>
        <v/>
      </c>
      <c r="Q1383" s="1" t="str">
        <f>IF(AND(טבלה1013[[#This Row],[וסת השבוע פעיל?]]&lt;3,OR(טבלה1013[[#This Row],[CycleNumber]]&gt;B1384,B1384="")),1,"")</f>
        <v/>
      </c>
      <c r="R1383" s="1">
        <f>IF(טבלה1013[[#This Row],[האישה קבעה וסת שבוע?]]=1,IF(טבלה1013[[#This Row],[וסת השבוע פעיל?]]&lt;3,1,0),"")</f>
        <v>0</v>
      </c>
      <c r="S13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3" s="1">
        <f t="shared" si="109"/>
        <v>0</v>
      </c>
      <c r="U1383" s="1">
        <f t="shared" si="110"/>
        <v>0</v>
      </c>
      <c r="V1383" s="1">
        <f t="shared" si="111"/>
        <v>0</v>
      </c>
      <c r="W1383" s="1" t="str">
        <f>IF(טבלה1013[[#This Row],[3 הפלגות זהות]]="","",IF(טבלה1013[[#This Row],[3 הפלגות זהות]]=1,טבלה1013[[#This Row],[LengthofCycle]],W1382))</f>
        <v/>
      </c>
      <c r="Y1383" s="1" t="str">
        <f>IF(OR(טבלה1013[[#This Row],[הווסת פעיל?]]=0,טבלה1013[[#This Row],[הווסת פעיל?]]=""),"",SUM(Y1382,טבלה1013[[#This Row],[הווסת פעיל?]]))</f>
        <v/>
      </c>
      <c r="Z1383" s="1" t="str">
        <f>IF(AND(טבלה1013[[#This Row],[כמה מחזורים עד עקירה]]&lt;&gt;"",Y1384=""),טבלה1013[[#This Row],[כמה מחזורים עד עקירה]],"")</f>
        <v/>
      </c>
      <c r="AA1383" s="1" t="str">
        <f>IF(AND(טבלה1013[[#This Row],[הווסת פעיל?]]=1,טבלה1013[[#This Row],[וסת קבוע אחרון]]&lt;&gt;W1382),טבלה1013[[#This Row],[וסת קבוע אחרון]],"")</f>
        <v/>
      </c>
      <c r="AB1383" s="1" t="str">
        <f>IF(AND(טבלה1013[[#This Row],[הווסת פעיל?]]=1,X1382=0,טבלה1013[[#This Row],[וסת קבוע אחרון]]=W1382),טבלה1013[[#This Row],[וסת קבוע אחרון]],"")</f>
        <v/>
      </c>
      <c r="AC1383" s="1" t="str">
        <f>IF(AND(טבלה1013[[#This Row],[הווסת פעיל?]]=1,X1382=0,טבלה1013[[#This Row],[וסת קבוע אחרון]]&lt;&gt;W1382),1,"")</f>
        <v/>
      </c>
      <c r="AD1383" s="1" t="str">
        <f>IF(AND(טבלה1013[[#This Row],[הווסת פעיל?]]&lt;&gt;"",B1384=1),טבלה1013[[#This Row],[CycleNumber]],"")</f>
        <v/>
      </c>
      <c r="AE1383" s="1" t="str">
        <f>IF(AND(טבלה1013[[#This Row],[הווסת פעיל?]]&lt;&gt;"",X1382=""),טבלה1013[[#This Row],[CycleNumber]],"")</f>
        <v/>
      </c>
      <c r="AF1383" s="1" t="str">
        <f>IF(B1384=1,"",IF(טבלה1013[[#This Row],[הווסת פעיל?]]=1,IF(טבלה1013[[#This Row],[וסת קבוע אחרון]]=F1384,1,0),""))</f>
        <v/>
      </c>
      <c r="AG1383" s="1" t="str">
        <f>IF(B1384=1,"",IF(טבלה1013[[#This Row],[הווסת פעיל?]]=1,IF(OR(טבלה1013[[#This Row],[וסת קבוע אחרון]]=F1384,F1384=טבלה1013[[#This Row],[LengthofCycle]]),1,0),""))</f>
        <v/>
      </c>
      <c r="AH1383" s="1" t="str">
        <f>IF(B1384=1,"",IF(טבלה1013[[#This Row],[הווסת פעיל?]]=1,IF(OR(טבלה1013[[#This Row],[וסת קבוע אחרון]]=F1384,F1384=טבלה1013[[#This Row],[LengthofCycle]],AND(טבלה1013[[#This Row],[LengthofCycle]]&lt;&gt;טבלה1013[[#This Row],[וסת קבוע אחרון]],OR(F1384=28,F1384=29))),1,0),""))</f>
        <v/>
      </c>
      <c r="AI1383" s="1" t="str">
        <f>IF(AND(טבלה1013[[#This Row],[הווסת פעיל?]]=1,B1384=1),1,"")</f>
        <v/>
      </c>
      <c r="AJ1383" s="4" t="str">
        <f>IF(AND(טבלה1013[[#This Row],[הווסת פעיל?]]&lt;&gt;1,B1384&lt;&gt;1,B1384&lt;&gt;""),IF(טבלה1013[[#This Row],[LengthofCycle]]=F1384,1,0),"")</f>
        <v/>
      </c>
      <c r="AK1383" s="4" t="str">
        <f>IF(AND(טבלה1013[[#This Row],[הווסת פעיל?]]&lt;&gt;1,B1384&lt;&gt;1,B1384&lt;&gt;""),IF(OR(טבלה1013[[#This Row],[LengthofCycle]]=F1384,F1384=29),1,0),"")</f>
        <v/>
      </c>
      <c r="AL1383" s="4" t="str">
        <f>IF(AND(טבלה1013[[#This Row],[הווסת פעיל?]]&lt;&gt;1,B1384&lt;&gt;1,B1384&lt;&gt;""),IF(OR(טבלה1013[[#This Row],[LengthofCycle]]=F1384,F1384=29,F1384=28),1,0),"")</f>
        <v/>
      </c>
    </row>
    <row r="1384" spans="1:38" x14ac:dyDescent="0.25">
      <c r="A1384" s="1" t="s">
        <v>168</v>
      </c>
      <c r="B1384" s="1">
        <v>1</v>
      </c>
      <c r="C1384" s="1">
        <v>0</v>
      </c>
      <c r="D1384" s="1">
        <v>1</v>
      </c>
      <c r="E1384" s="1">
        <v>0</v>
      </c>
      <c r="F1384" s="1">
        <v>29</v>
      </c>
      <c r="G1384" s="1">
        <f>טבלה1013[[#This Row],[LengthofCycle]]+1</f>
        <v>30</v>
      </c>
      <c r="H1384" s="1" t="str">
        <f>IF(IFERROR(LOOKUP(טבלה1013[[#This Row],[ClientID]],קביעויות[השבוע]),FALSE)=טבלה1013[[#This Row],[ClientID]],1,"")</f>
        <v/>
      </c>
      <c r="I1384" s="1" t="str">
        <f>IF(AND(טבלה1013[[#This Row],[CycleNumber]]&gt;1,OR(B1385="",טבלה1013[[#This Row],[CycleNumber]]&gt;B1383)),IF(OR(AND(טבלה1013[[#This Row],[LengthofCycle]]=28,F1383=28),AND(טבלה1013[[#This Row],[LengthofCycle]]=35,F1383=35)),1,""),"")</f>
        <v/>
      </c>
      <c r="J1384" s="1" t="str">
        <f>IF(AND(טבלה1013[[#This Row],[וסת השבוע]]=1,I1383=1,טבלה1013[[#This Row],[CycleNumber]]&gt;B1383),1,"")</f>
        <v/>
      </c>
      <c r="K1384" s="1" t="str">
        <f>IF(טבלה1013[[#This Row],[CycleNumber]]=1,"",IF(טבלה1013[[#This Row],[וסת השבוע]]=1,0,IF(K1383="","",IF(K1383=0,IF(טבלה1013[[#This Row],[LengthofCycle]]=28,0,1),IF(K1383=1,IF(טבלה1013[[#This Row],[LengthofCycle]]+F1383=28*2,0,2),IF(K1383=2,IF(טבלה1013[[#This Row],[LengthofCycle]]+F1383+F1382=28*3,0,3),""))))))</f>
        <v/>
      </c>
      <c r="L1384" s="1" t="str">
        <f>IF(טבלה1013[[#This Row],[וסת השבוע]]=1,IF(טבלה1013[[#This Row],[וסת השבוע וההפלגה ביחד]]=1,L1383+1,0),IF(AND(טבלה1013[[#This Row],[CycleNumber]]&gt;B1383,טבלה1013[[#This Row],[CycleNumber]]&gt;1),IF(טבלה1013[[#This Row],[וסת השבוע פעיל?]]&lt;&gt;"",L1383+1,""),""))</f>
        <v/>
      </c>
      <c r="M1384" s="1" t="str">
        <f>IF(AND(טבלה1013[[#This Row],[וסת השבוע פעיל?]]&lt;&gt;"",טבלה1013[[#This Row],[CycleNumber]]&lt;B1385,B1385&lt;&gt;"",טבלה1013[[#This Row],[וסת השבוע פעיל?]]&lt;3),IF(K1385=0,IF(AND(טבלה1013[[#This Row],[וסת השבוע פעיל?]]&gt;0,I1385=1),0,1),0),"")</f>
        <v/>
      </c>
      <c r="N1384" s="1" t="str">
        <f t="shared" si="108"/>
        <v/>
      </c>
      <c r="O1384" s="1" t="str">
        <f>IF(AND(טבלה1013[[#This Row],[חיזוי - שבוע]]=1,J1385=1),1,"")</f>
        <v/>
      </c>
      <c r="P1384" s="1" t="str">
        <f>IF(AND(טבלה1013[[#This Row],[חיזוי טוב עם הפלגה?]]=1,טבלה1013[[#This Row],[וסת קבוע אחרון]]&lt;&gt;28,X1383=1),1,"")</f>
        <v/>
      </c>
      <c r="Q1384" s="1" t="str">
        <f>IF(AND(טבלה1013[[#This Row],[וסת השבוע פעיל?]]&lt;3,OR(טבלה1013[[#This Row],[CycleNumber]]&gt;B1385,B1385="")),1,"")</f>
        <v/>
      </c>
      <c r="R1384" s="1" t="str">
        <f>IF(טבלה1013[[#This Row],[האישה קבעה וסת שבוע?]]=1,IF(טבלה1013[[#This Row],[וסת השבוע פעיל?]]&lt;3,1,0),"")</f>
        <v/>
      </c>
      <c r="S13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4" s="1" t="str">
        <f t="shared" si="109"/>
        <v/>
      </c>
      <c r="U1384" s="1" t="str">
        <f t="shared" si="110"/>
        <v/>
      </c>
      <c r="V1384" s="1" t="str">
        <f t="shared" si="111"/>
        <v/>
      </c>
      <c r="W1384" s="1" t="str">
        <f>IF(טבלה1013[[#This Row],[3 הפלגות זהות]]="","",IF(טבלה1013[[#This Row],[3 הפלגות זהות]]=1,טבלה1013[[#This Row],[LengthofCycle]],W1383))</f>
        <v/>
      </c>
      <c r="X1384" s="1" t="str">
        <f>IF(טבלה1013[[#This Row],[וסת קבוע אחרון]]="","",IF(OR(טבלה1013[[#This Row],[LengthofCycle]]=טבלה1013[[#This Row],[וסת קבוע אחרון]],F1383=טבלה1013[[#This Row],[וסת קבוע אחרון]],F1382=טבלה1013[[#This Row],[וסת קבוע אחרון]]),1,0))</f>
        <v/>
      </c>
      <c r="Y1384" s="1" t="str">
        <f>IF(OR(טבלה1013[[#This Row],[הווסת פעיל?]]=0,טבלה1013[[#This Row],[הווסת פעיל?]]=""),"",SUM(Y1383,טבלה1013[[#This Row],[הווסת פעיל?]]))</f>
        <v/>
      </c>
      <c r="Z1384" s="1" t="str">
        <f>IF(AND(טבלה1013[[#This Row],[כמה מחזורים עד עקירה]]&lt;&gt;"",Y1385=""),טבלה1013[[#This Row],[כמה מחזורים עד עקירה]],"")</f>
        <v/>
      </c>
      <c r="AA1384" s="1" t="str">
        <f>IF(AND(טבלה1013[[#This Row],[הווסת פעיל?]]=1,טבלה1013[[#This Row],[וסת קבוע אחרון]]&lt;&gt;W1383),טבלה1013[[#This Row],[וסת קבוע אחרון]],"")</f>
        <v/>
      </c>
      <c r="AB1384" s="1" t="str">
        <f>IF(AND(טבלה1013[[#This Row],[הווסת פעיל?]]=1,X1383=0,טבלה1013[[#This Row],[וסת קבוע אחרון]]=W1383),טבלה1013[[#This Row],[וסת קבוע אחרון]],"")</f>
        <v/>
      </c>
      <c r="AC1384" s="1" t="str">
        <f>IF(AND(טבלה1013[[#This Row],[הווסת פעיל?]]=1,X1383=0,טבלה1013[[#This Row],[וסת קבוע אחרון]]&lt;&gt;W1383),1,"")</f>
        <v/>
      </c>
      <c r="AD1384" s="1" t="str">
        <f>IF(AND(טבלה1013[[#This Row],[הווסת פעיל?]]&lt;&gt;"",B1385=1),טבלה1013[[#This Row],[CycleNumber]],"")</f>
        <v/>
      </c>
      <c r="AE1384" s="1" t="str">
        <f>IF(AND(טבלה1013[[#This Row],[הווסת פעיל?]]&lt;&gt;"",X1383=""),טבלה1013[[#This Row],[CycleNumber]],"")</f>
        <v/>
      </c>
      <c r="AF1384" s="1" t="str">
        <f>IF(B1385=1,"",IF(טבלה1013[[#This Row],[הווסת פעיל?]]=1,IF(טבלה1013[[#This Row],[וסת קבוע אחרון]]=F1385,1,0),""))</f>
        <v/>
      </c>
      <c r="AG1384" s="1" t="str">
        <f>IF(B1385=1,"",IF(טבלה1013[[#This Row],[הווסת פעיל?]]=1,IF(OR(טבלה1013[[#This Row],[וסת קבוע אחרון]]=F1385,F1385=טבלה1013[[#This Row],[LengthofCycle]]),1,0),""))</f>
        <v/>
      </c>
      <c r="AH1384" s="1" t="str">
        <f>IF(B1385=1,"",IF(טבלה1013[[#This Row],[הווסת פעיל?]]=1,IF(OR(טבלה1013[[#This Row],[וסת קבוע אחרון]]=F1385,F1385=טבלה1013[[#This Row],[LengthofCycle]],AND(טבלה1013[[#This Row],[LengthofCycle]]&lt;&gt;טבלה1013[[#This Row],[וסת קבוע אחרון]],OR(F1385=28,F1385=29))),1,0),""))</f>
        <v/>
      </c>
      <c r="AI1384" s="1" t="str">
        <f>IF(AND(טבלה1013[[#This Row],[הווסת פעיל?]]=1,B1385=1),1,"")</f>
        <v/>
      </c>
      <c r="AJ1384" s="4">
        <f>IF(AND(טבלה1013[[#This Row],[הווסת פעיל?]]&lt;&gt;1,B1385&lt;&gt;1,B1385&lt;&gt;""),IF(טבלה1013[[#This Row],[LengthofCycle]]=F1385,1,0),"")</f>
        <v>0</v>
      </c>
      <c r="AK1384" s="4">
        <f>IF(AND(טבלה1013[[#This Row],[הווסת פעיל?]]&lt;&gt;1,B1385&lt;&gt;1,B1385&lt;&gt;""),IF(OR(טבלה1013[[#This Row],[LengthofCycle]]=F1385,F1385=29),1,0),"")</f>
        <v>0</v>
      </c>
      <c r="AL1384" s="4">
        <f>IF(AND(טבלה1013[[#This Row],[הווסת פעיל?]]&lt;&gt;1,B1385&lt;&gt;1,B1385&lt;&gt;""),IF(OR(טבלה1013[[#This Row],[LengthofCycle]]=F1385,F1385=29,F1385=28),1,0),"")</f>
        <v>0</v>
      </c>
    </row>
    <row r="1385" spans="1:38" x14ac:dyDescent="0.25">
      <c r="A1385" s="1" t="s">
        <v>168</v>
      </c>
      <c r="B1385" s="1">
        <v>2</v>
      </c>
      <c r="C1385" s="1">
        <v>0</v>
      </c>
      <c r="D1385" s="1">
        <v>1</v>
      </c>
      <c r="E1385" s="1">
        <v>0</v>
      </c>
      <c r="F1385" s="1">
        <v>26</v>
      </c>
      <c r="G1385" s="1">
        <f>טבלה1013[[#This Row],[LengthofCycle]]+1</f>
        <v>27</v>
      </c>
      <c r="H1385" s="1" t="str">
        <f>IF(IFERROR(LOOKUP(טבלה1013[[#This Row],[ClientID]],קביעויות[השבוע]),FALSE)=טבלה1013[[#This Row],[ClientID]],1,"")</f>
        <v/>
      </c>
      <c r="I1385" s="1" t="str">
        <f>IF(AND(טבלה1013[[#This Row],[CycleNumber]]&gt;1,OR(B1386="",טבלה1013[[#This Row],[CycleNumber]]&gt;B1384)),IF(OR(AND(טבלה1013[[#This Row],[LengthofCycle]]=28,F1384=28),AND(טבלה1013[[#This Row],[LengthofCycle]]=35,F1384=35)),1,""),"")</f>
        <v/>
      </c>
      <c r="J1385" s="1" t="str">
        <f>IF(AND(טבלה1013[[#This Row],[וסת השבוע]]=1,I1384=1,טבלה1013[[#This Row],[CycleNumber]]&gt;B1384),1,"")</f>
        <v/>
      </c>
      <c r="K1385" s="1" t="str">
        <f>IF(טבלה1013[[#This Row],[CycleNumber]]=1,"",IF(טבלה1013[[#This Row],[וסת השבוע]]=1,0,IF(K1384="","",IF(K1384=0,IF(טבלה1013[[#This Row],[LengthofCycle]]=28,0,1),IF(K1384=1,IF(טבלה1013[[#This Row],[LengthofCycle]]+F1384=28*2,0,2),IF(K1384=2,IF(טבלה1013[[#This Row],[LengthofCycle]]+F1384+F1383=28*3,0,3),""))))))</f>
        <v/>
      </c>
      <c r="L1385" s="1" t="str">
        <f>IF(טבלה1013[[#This Row],[וסת השבוע]]=1,IF(טבלה1013[[#This Row],[וסת השבוע וההפלגה ביחד]]=1,L1384+1,0),IF(AND(טבלה1013[[#This Row],[CycleNumber]]&gt;B1384,טבלה1013[[#This Row],[CycleNumber]]&gt;1),IF(טבלה1013[[#This Row],[וסת השבוע פעיל?]]&lt;&gt;"",L1384+1,""),""))</f>
        <v/>
      </c>
      <c r="M1385" s="1" t="str">
        <f>IF(AND(טבלה1013[[#This Row],[וסת השבוע פעיל?]]&lt;&gt;"",טבלה1013[[#This Row],[CycleNumber]]&lt;B1386,B1386&lt;&gt;"",טבלה1013[[#This Row],[וסת השבוע פעיל?]]&lt;3),IF(K1386=0,IF(AND(טבלה1013[[#This Row],[וסת השבוע פעיל?]]&gt;0,I1386=1),0,1),0),"")</f>
        <v/>
      </c>
      <c r="N1385" s="1" t="str">
        <f t="shared" si="108"/>
        <v/>
      </c>
      <c r="O1385" s="1" t="str">
        <f>IF(AND(טבלה1013[[#This Row],[חיזוי - שבוע]]=1,J1386=1),1,"")</f>
        <v/>
      </c>
      <c r="P1385" s="1" t="str">
        <f>IF(AND(טבלה1013[[#This Row],[חיזוי טוב עם הפלגה?]]=1,טבלה1013[[#This Row],[וסת קבוע אחרון]]&lt;&gt;28,X1384=1),1,"")</f>
        <v/>
      </c>
      <c r="Q1385" s="1" t="str">
        <f>IF(AND(טבלה1013[[#This Row],[וסת השבוע פעיל?]]&lt;3,OR(טבלה1013[[#This Row],[CycleNumber]]&gt;B1386,B1386="")),1,"")</f>
        <v/>
      </c>
      <c r="R1385" s="1" t="str">
        <f>IF(טבלה1013[[#This Row],[האישה קבעה וסת שבוע?]]=1,IF(טבלה1013[[#This Row],[וסת השבוע פעיל?]]&lt;3,1,0),"")</f>
        <v/>
      </c>
      <c r="S13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5" s="1" t="str">
        <f t="shared" si="109"/>
        <v/>
      </c>
      <c r="U1385" s="1" t="str">
        <f t="shared" si="110"/>
        <v/>
      </c>
      <c r="V1385" s="1" t="str">
        <f t="shared" si="111"/>
        <v/>
      </c>
      <c r="W1385" s="1" t="str">
        <f>IF(טבלה1013[[#This Row],[3 הפלגות זהות]]="","",IF(טבלה1013[[#This Row],[3 הפלגות זהות]]=1,טבלה1013[[#This Row],[LengthofCycle]],W1384))</f>
        <v/>
      </c>
      <c r="X1385" s="1" t="str">
        <f>IF(טבלה1013[[#This Row],[וסת קבוע אחרון]]="","",IF(OR(טבלה1013[[#This Row],[LengthofCycle]]=טבלה1013[[#This Row],[וסת קבוע אחרון]],F1384=טבלה1013[[#This Row],[וסת קבוע אחרון]],F1383=טבלה1013[[#This Row],[וסת קבוע אחרון]]),1,0))</f>
        <v/>
      </c>
      <c r="Y1385" s="1" t="str">
        <f>IF(OR(טבלה1013[[#This Row],[הווסת פעיל?]]=0,טבלה1013[[#This Row],[הווסת פעיל?]]=""),"",SUM(Y1384,טבלה1013[[#This Row],[הווסת פעיל?]]))</f>
        <v/>
      </c>
      <c r="Z1385" s="1" t="str">
        <f>IF(AND(טבלה1013[[#This Row],[כמה מחזורים עד עקירה]]&lt;&gt;"",Y1386=""),טבלה1013[[#This Row],[כמה מחזורים עד עקירה]],"")</f>
        <v/>
      </c>
      <c r="AA1385" s="1" t="str">
        <f>IF(AND(טבלה1013[[#This Row],[הווסת פעיל?]]=1,טבלה1013[[#This Row],[וסת קבוע אחרון]]&lt;&gt;W1384),טבלה1013[[#This Row],[וסת קבוע אחרון]],"")</f>
        <v/>
      </c>
      <c r="AB1385" s="1" t="str">
        <f>IF(AND(טבלה1013[[#This Row],[הווסת פעיל?]]=1,X1384=0,טבלה1013[[#This Row],[וסת קבוע אחרון]]=W1384),טבלה1013[[#This Row],[וסת קבוע אחרון]],"")</f>
        <v/>
      </c>
      <c r="AC1385" s="1" t="str">
        <f>IF(AND(טבלה1013[[#This Row],[הווסת פעיל?]]=1,X1384=0,טבלה1013[[#This Row],[וסת קבוע אחרון]]&lt;&gt;W1384),1,"")</f>
        <v/>
      </c>
      <c r="AD1385" s="1" t="str">
        <f>IF(AND(טבלה1013[[#This Row],[הווסת פעיל?]]&lt;&gt;"",B1386=1),טבלה1013[[#This Row],[CycleNumber]],"")</f>
        <v/>
      </c>
      <c r="AE1385" s="1" t="str">
        <f>IF(AND(טבלה1013[[#This Row],[הווסת פעיל?]]&lt;&gt;"",X1384=""),טבלה1013[[#This Row],[CycleNumber]],"")</f>
        <v/>
      </c>
      <c r="AF1385" s="1" t="str">
        <f>IF(B1386=1,"",IF(טבלה1013[[#This Row],[הווסת פעיל?]]=1,IF(טבלה1013[[#This Row],[וסת קבוע אחרון]]=F1386,1,0),""))</f>
        <v/>
      </c>
      <c r="AG1385" s="1" t="str">
        <f>IF(B1386=1,"",IF(טבלה1013[[#This Row],[הווסת פעיל?]]=1,IF(OR(טבלה1013[[#This Row],[וסת קבוע אחרון]]=F1386,F1386=טבלה1013[[#This Row],[LengthofCycle]]),1,0),""))</f>
        <v/>
      </c>
      <c r="AH1385" s="1" t="str">
        <f>IF(B1386=1,"",IF(טבלה1013[[#This Row],[הווסת פעיל?]]=1,IF(OR(טבלה1013[[#This Row],[וסת קבוע אחרון]]=F1386,F1386=טבלה1013[[#This Row],[LengthofCycle]],AND(טבלה1013[[#This Row],[LengthofCycle]]&lt;&gt;טבלה1013[[#This Row],[וסת קבוע אחרון]],OR(F1386=28,F1386=29))),1,0),""))</f>
        <v/>
      </c>
      <c r="AI1385" s="1" t="str">
        <f>IF(AND(טבלה1013[[#This Row],[הווסת פעיל?]]=1,B1386=1),1,"")</f>
        <v/>
      </c>
      <c r="AJ1385" s="4">
        <f>IF(AND(טבלה1013[[#This Row],[הווסת פעיל?]]&lt;&gt;1,B1386&lt;&gt;1,B1386&lt;&gt;""),IF(טבלה1013[[#This Row],[LengthofCycle]]=F1386,1,0),"")</f>
        <v>0</v>
      </c>
      <c r="AK1385" s="4">
        <f>IF(AND(טבלה1013[[#This Row],[הווסת פעיל?]]&lt;&gt;1,B1386&lt;&gt;1,B1386&lt;&gt;""),IF(OR(טבלה1013[[#This Row],[LengthofCycle]]=F1386,F1386=29),1,0),"")</f>
        <v>0</v>
      </c>
      <c r="AL1385" s="4">
        <f>IF(AND(טבלה1013[[#This Row],[הווסת פעיל?]]&lt;&gt;1,B1386&lt;&gt;1,B1386&lt;&gt;""),IF(OR(טבלה1013[[#This Row],[LengthofCycle]]=F1386,F1386=29,F1386=28),1,0),"")</f>
        <v>1</v>
      </c>
    </row>
    <row r="1386" spans="1:38" x14ac:dyDescent="0.25">
      <c r="A1386" s="1" t="s">
        <v>168</v>
      </c>
      <c r="B1386" s="1">
        <v>3</v>
      </c>
      <c r="C1386" s="1">
        <v>0</v>
      </c>
      <c r="D1386" s="1">
        <v>1</v>
      </c>
      <c r="E1386" s="1">
        <v>0</v>
      </c>
      <c r="F1386" s="1">
        <v>28</v>
      </c>
      <c r="G1386" s="1">
        <f>טבלה1013[[#This Row],[LengthofCycle]]+1</f>
        <v>29</v>
      </c>
      <c r="H1386" s="1" t="str">
        <f>IF(IFERROR(LOOKUP(טבלה1013[[#This Row],[ClientID]],קביעויות[השבוע]),FALSE)=טבלה1013[[#This Row],[ClientID]],1,"")</f>
        <v/>
      </c>
      <c r="I1386" s="1" t="str">
        <f>IF(AND(טבלה1013[[#This Row],[CycleNumber]]&gt;1,OR(B1387="",טבלה1013[[#This Row],[CycleNumber]]&gt;B1385)),IF(OR(AND(טבלה1013[[#This Row],[LengthofCycle]]=28,F1385=28),AND(טבלה1013[[#This Row],[LengthofCycle]]=35,F1385=35)),1,""),"")</f>
        <v/>
      </c>
      <c r="J1386" s="1" t="str">
        <f>IF(AND(טבלה1013[[#This Row],[וסת השבוע]]=1,I1385=1,טבלה1013[[#This Row],[CycleNumber]]&gt;B1385),1,"")</f>
        <v/>
      </c>
      <c r="K1386" s="1" t="str">
        <f>IF(טבלה1013[[#This Row],[CycleNumber]]=1,"",IF(טבלה1013[[#This Row],[וסת השבוע]]=1,0,IF(K1385="","",IF(K1385=0,IF(טבלה1013[[#This Row],[LengthofCycle]]=28,0,1),IF(K1385=1,IF(טבלה1013[[#This Row],[LengthofCycle]]+F1385=28*2,0,2),IF(K1385=2,IF(טבלה1013[[#This Row],[LengthofCycle]]+F1385+F1384=28*3,0,3),""))))))</f>
        <v/>
      </c>
      <c r="L1386" s="1" t="str">
        <f>IF(טבלה1013[[#This Row],[וסת השבוע]]=1,IF(טבלה1013[[#This Row],[וסת השבוע וההפלגה ביחד]]=1,L1385+1,0),IF(AND(טבלה1013[[#This Row],[CycleNumber]]&gt;B1385,טבלה1013[[#This Row],[CycleNumber]]&gt;1),IF(טבלה1013[[#This Row],[וסת השבוע פעיל?]]&lt;&gt;"",L1385+1,""),""))</f>
        <v/>
      </c>
      <c r="M1386" s="1" t="str">
        <f>IF(AND(טבלה1013[[#This Row],[וסת השבוע פעיל?]]&lt;&gt;"",טבלה1013[[#This Row],[CycleNumber]]&lt;B1387,B1387&lt;&gt;"",טבלה1013[[#This Row],[וסת השבוע פעיל?]]&lt;3),IF(K1387=0,IF(AND(טבלה1013[[#This Row],[וסת השבוע פעיל?]]&gt;0,I1387=1),0,1),0),"")</f>
        <v/>
      </c>
      <c r="N1386" s="1" t="str">
        <f t="shared" si="108"/>
        <v/>
      </c>
      <c r="O1386" s="1" t="str">
        <f>IF(AND(טבלה1013[[#This Row],[חיזוי - שבוע]]=1,J1387=1),1,"")</f>
        <v/>
      </c>
      <c r="P1386" s="1" t="str">
        <f>IF(AND(טבלה1013[[#This Row],[חיזוי טוב עם הפלגה?]]=1,טבלה1013[[#This Row],[וסת קבוע אחרון]]&lt;&gt;28,X1385=1),1,"")</f>
        <v/>
      </c>
      <c r="Q1386" s="1" t="str">
        <f>IF(AND(טבלה1013[[#This Row],[וסת השבוע פעיל?]]&lt;3,OR(טבלה1013[[#This Row],[CycleNumber]]&gt;B1387,B1387="")),1,"")</f>
        <v/>
      </c>
      <c r="R1386" s="1" t="str">
        <f>IF(טבלה1013[[#This Row],[האישה קבעה וסת שבוע?]]=1,IF(טבלה1013[[#This Row],[וסת השבוע פעיל?]]&lt;3,1,0),"")</f>
        <v/>
      </c>
      <c r="S13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6" s="1">
        <f t="shared" si="109"/>
        <v>0</v>
      </c>
      <c r="U1386" s="1" t="str">
        <f t="shared" si="110"/>
        <v/>
      </c>
      <c r="V1386" s="1" t="str">
        <f t="shared" si="111"/>
        <v/>
      </c>
      <c r="W1386" s="1" t="str">
        <f>IF(טבלה1013[[#This Row],[3 הפלגות זהות]]="","",IF(טבלה1013[[#This Row],[3 הפלגות זהות]]=1,טבלה1013[[#This Row],[LengthofCycle]],W1385))</f>
        <v/>
      </c>
      <c r="X1386" s="1" t="str">
        <f>IF(טבלה1013[[#This Row],[וסת קבוע אחרון]]="","",IF(OR(טבלה1013[[#This Row],[LengthofCycle]]=טבלה1013[[#This Row],[וסת קבוע אחרון]],F1385=טבלה1013[[#This Row],[וסת קבוע אחרון]],F1384=טבלה1013[[#This Row],[וסת קבוע אחרון]]),1,0))</f>
        <v/>
      </c>
      <c r="Y1386" s="1" t="str">
        <f>IF(OR(טבלה1013[[#This Row],[הווסת פעיל?]]=0,טבלה1013[[#This Row],[הווסת פעיל?]]=""),"",SUM(Y1385,טבלה1013[[#This Row],[הווסת פעיל?]]))</f>
        <v/>
      </c>
      <c r="Z1386" s="1" t="str">
        <f>IF(AND(טבלה1013[[#This Row],[כמה מחזורים עד עקירה]]&lt;&gt;"",Y1387=""),טבלה1013[[#This Row],[כמה מחזורים עד עקירה]],"")</f>
        <v/>
      </c>
      <c r="AA1386" s="1" t="str">
        <f>IF(AND(טבלה1013[[#This Row],[הווסת פעיל?]]=1,טבלה1013[[#This Row],[וסת קבוע אחרון]]&lt;&gt;W1385),טבלה1013[[#This Row],[וסת קבוע אחרון]],"")</f>
        <v/>
      </c>
      <c r="AB1386" s="1" t="str">
        <f>IF(AND(טבלה1013[[#This Row],[הווסת פעיל?]]=1,X1385=0,טבלה1013[[#This Row],[וסת קבוע אחרון]]=W1385),טבלה1013[[#This Row],[וסת קבוע אחרון]],"")</f>
        <v/>
      </c>
      <c r="AC1386" s="1" t="str">
        <f>IF(AND(טבלה1013[[#This Row],[הווסת פעיל?]]=1,X1385=0,טבלה1013[[#This Row],[וסת קבוע אחרון]]&lt;&gt;W1385),1,"")</f>
        <v/>
      </c>
      <c r="AD1386" s="1" t="str">
        <f>IF(AND(טבלה1013[[#This Row],[הווסת פעיל?]]&lt;&gt;"",B1387=1),טבלה1013[[#This Row],[CycleNumber]],"")</f>
        <v/>
      </c>
      <c r="AE1386" s="1" t="str">
        <f>IF(AND(טבלה1013[[#This Row],[הווסת פעיל?]]&lt;&gt;"",X1385=""),טבלה1013[[#This Row],[CycleNumber]],"")</f>
        <v/>
      </c>
      <c r="AF1386" s="1" t="str">
        <f>IF(B1387=1,"",IF(טבלה1013[[#This Row],[הווסת פעיל?]]=1,IF(טבלה1013[[#This Row],[וסת קבוע אחרון]]=F1387,1,0),""))</f>
        <v/>
      </c>
      <c r="AG1386" s="1" t="str">
        <f>IF(B1387=1,"",IF(טבלה1013[[#This Row],[הווסת פעיל?]]=1,IF(OR(טבלה1013[[#This Row],[וסת קבוע אחרון]]=F1387,F1387=טבלה1013[[#This Row],[LengthofCycle]]),1,0),""))</f>
        <v/>
      </c>
      <c r="AH1386" s="1" t="str">
        <f>IF(B1387=1,"",IF(טבלה1013[[#This Row],[הווסת פעיל?]]=1,IF(OR(טבלה1013[[#This Row],[וסת קבוע אחרון]]=F1387,F1387=טבלה1013[[#This Row],[LengthofCycle]],AND(טבלה1013[[#This Row],[LengthofCycle]]&lt;&gt;טבלה1013[[#This Row],[וסת קבוע אחרון]],OR(F1387=28,F1387=29))),1,0),""))</f>
        <v/>
      </c>
      <c r="AI1386" s="1" t="str">
        <f>IF(AND(טבלה1013[[#This Row],[הווסת פעיל?]]=1,B1387=1),1,"")</f>
        <v/>
      </c>
      <c r="AJ1386" s="4">
        <f>IF(AND(טבלה1013[[#This Row],[הווסת פעיל?]]&lt;&gt;1,B1387&lt;&gt;1,B1387&lt;&gt;""),IF(טבלה1013[[#This Row],[LengthofCycle]]=F1387,1,0),"")</f>
        <v>0</v>
      </c>
      <c r="AK1386" s="4">
        <f>IF(AND(טבלה1013[[#This Row],[הווסת פעיל?]]&lt;&gt;1,B1387&lt;&gt;1,B1387&lt;&gt;""),IF(OR(טבלה1013[[#This Row],[LengthofCycle]]=F1387,F1387=29),1,0),"")</f>
        <v>1</v>
      </c>
      <c r="AL1386" s="4">
        <f>IF(AND(טבלה1013[[#This Row],[הווסת פעיל?]]&lt;&gt;1,B1387&lt;&gt;1,B1387&lt;&gt;""),IF(OR(טבלה1013[[#This Row],[LengthofCycle]]=F1387,F1387=29,F1387=28),1,0),"")</f>
        <v>1</v>
      </c>
    </row>
    <row r="1387" spans="1:38" x14ac:dyDescent="0.25">
      <c r="A1387" s="1" t="s">
        <v>168</v>
      </c>
      <c r="B1387" s="1">
        <v>4</v>
      </c>
      <c r="C1387" s="1">
        <v>0</v>
      </c>
      <c r="D1387" s="1">
        <v>1</v>
      </c>
      <c r="E1387" s="1">
        <v>0</v>
      </c>
      <c r="F1387" s="1">
        <v>29</v>
      </c>
      <c r="G1387" s="1">
        <f>טבלה1013[[#This Row],[LengthofCycle]]+1</f>
        <v>30</v>
      </c>
      <c r="H1387" s="1" t="str">
        <f>IF(IFERROR(LOOKUP(טבלה1013[[#This Row],[ClientID]],קביעויות[השבוע]),FALSE)=טבלה1013[[#This Row],[ClientID]],1,"")</f>
        <v/>
      </c>
      <c r="I1387" s="1" t="str">
        <f>IF(AND(טבלה1013[[#This Row],[CycleNumber]]&gt;1,OR(B1388="",טבלה1013[[#This Row],[CycleNumber]]&gt;B1386)),IF(OR(AND(טבלה1013[[#This Row],[LengthofCycle]]=28,F1386=28),AND(טבלה1013[[#This Row],[LengthofCycle]]=35,F1386=35)),1,""),"")</f>
        <v/>
      </c>
      <c r="J1387" s="1" t="str">
        <f>IF(AND(טבלה1013[[#This Row],[וסת השבוע]]=1,I1386=1,טבלה1013[[#This Row],[CycleNumber]]&gt;B1386),1,"")</f>
        <v/>
      </c>
      <c r="K1387" s="1" t="str">
        <f>IF(טבלה1013[[#This Row],[CycleNumber]]=1,"",IF(טבלה1013[[#This Row],[וסת השבוע]]=1,0,IF(K1386="","",IF(K1386=0,IF(טבלה1013[[#This Row],[LengthofCycle]]=28,0,1),IF(K1386=1,IF(טבלה1013[[#This Row],[LengthofCycle]]+F1386=28*2,0,2),IF(K1386=2,IF(טבלה1013[[#This Row],[LengthofCycle]]+F1386+F1385=28*3,0,3),""))))))</f>
        <v/>
      </c>
      <c r="L1387" s="1" t="str">
        <f>IF(טבלה1013[[#This Row],[וסת השבוע]]=1,IF(טבלה1013[[#This Row],[וסת השבוע וההפלגה ביחד]]=1,L1386+1,0),IF(AND(טבלה1013[[#This Row],[CycleNumber]]&gt;B1386,טבלה1013[[#This Row],[CycleNumber]]&gt;1),IF(טבלה1013[[#This Row],[וסת השבוע פעיל?]]&lt;&gt;"",L1386+1,""),""))</f>
        <v/>
      </c>
      <c r="M1387" s="1" t="str">
        <f>IF(AND(טבלה1013[[#This Row],[וסת השבוע פעיל?]]&lt;&gt;"",טבלה1013[[#This Row],[CycleNumber]]&lt;B1388,B1388&lt;&gt;"",טבלה1013[[#This Row],[וסת השבוע פעיל?]]&lt;3),IF(K1388=0,IF(AND(טבלה1013[[#This Row],[וסת השבוע פעיל?]]&gt;0,I1388=1),0,1),0),"")</f>
        <v/>
      </c>
      <c r="N1387" s="1" t="str">
        <f t="shared" si="108"/>
        <v/>
      </c>
      <c r="O1387" s="1" t="str">
        <f>IF(AND(טבלה1013[[#This Row],[חיזוי - שבוע]]=1,J1388=1),1,"")</f>
        <v/>
      </c>
      <c r="P1387" s="1" t="str">
        <f>IF(AND(טבלה1013[[#This Row],[חיזוי טוב עם הפלגה?]]=1,טבלה1013[[#This Row],[וסת קבוע אחרון]]&lt;&gt;28,X1386=1),1,"")</f>
        <v/>
      </c>
      <c r="Q1387" s="1" t="str">
        <f>IF(AND(טבלה1013[[#This Row],[וסת השבוע פעיל?]]&lt;3,OR(טבלה1013[[#This Row],[CycleNumber]]&gt;B1388,B1388="")),1,"")</f>
        <v/>
      </c>
      <c r="R1387" s="1" t="str">
        <f>IF(טבלה1013[[#This Row],[האישה קבעה וסת שבוע?]]=1,IF(טבלה1013[[#This Row],[וסת השבוע פעיל?]]&lt;3,1,0),"")</f>
        <v/>
      </c>
      <c r="S13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7" s="1">
        <f t="shared" si="109"/>
        <v>0</v>
      </c>
      <c r="U1387" s="1">
        <f t="shared" si="110"/>
        <v>0</v>
      </c>
      <c r="V1387" s="1" t="str">
        <f t="shared" si="111"/>
        <v/>
      </c>
      <c r="W1387" s="1" t="str">
        <f>IF(טבלה1013[[#This Row],[3 הפלגות זהות]]="","",IF(טבלה1013[[#This Row],[3 הפלגות זהות]]=1,טבלה1013[[#This Row],[LengthofCycle]],W1386))</f>
        <v/>
      </c>
      <c r="X1387" s="1" t="str">
        <f>IF(טבלה1013[[#This Row],[וסת קבוע אחרון]]="","",IF(OR(טבלה1013[[#This Row],[LengthofCycle]]=טבלה1013[[#This Row],[וסת קבוע אחרון]],F1386=טבלה1013[[#This Row],[וסת קבוע אחרון]],F1385=טבלה1013[[#This Row],[וסת קבוע אחרון]]),1,0))</f>
        <v/>
      </c>
      <c r="Y1387" s="1" t="str">
        <f>IF(OR(טבלה1013[[#This Row],[הווסת פעיל?]]=0,טבלה1013[[#This Row],[הווסת פעיל?]]=""),"",SUM(Y1386,טבלה1013[[#This Row],[הווסת פעיל?]]))</f>
        <v/>
      </c>
      <c r="Z1387" s="1" t="str">
        <f>IF(AND(טבלה1013[[#This Row],[כמה מחזורים עד עקירה]]&lt;&gt;"",Y1388=""),טבלה1013[[#This Row],[כמה מחזורים עד עקירה]],"")</f>
        <v/>
      </c>
      <c r="AA1387" s="1" t="str">
        <f>IF(AND(טבלה1013[[#This Row],[הווסת פעיל?]]=1,טבלה1013[[#This Row],[וסת קבוע אחרון]]&lt;&gt;W1386),טבלה1013[[#This Row],[וסת קבוע אחרון]],"")</f>
        <v/>
      </c>
      <c r="AB1387" s="1" t="str">
        <f>IF(AND(טבלה1013[[#This Row],[הווסת פעיל?]]=1,X1386=0,טבלה1013[[#This Row],[וסת קבוע אחרון]]=W1386),טבלה1013[[#This Row],[וסת קבוע אחרון]],"")</f>
        <v/>
      </c>
      <c r="AC1387" s="1" t="str">
        <f>IF(AND(טבלה1013[[#This Row],[הווסת פעיל?]]=1,X1386=0,טבלה1013[[#This Row],[וסת קבוע אחרון]]&lt;&gt;W1386),1,"")</f>
        <v/>
      </c>
      <c r="AD1387" s="1" t="str">
        <f>IF(AND(טבלה1013[[#This Row],[הווסת פעיל?]]&lt;&gt;"",B1388=1),טבלה1013[[#This Row],[CycleNumber]],"")</f>
        <v/>
      </c>
      <c r="AE1387" s="1" t="str">
        <f>IF(AND(טבלה1013[[#This Row],[הווסת פעיל?]]&lt;&gt;"",X1386=""),טבלה1013[[#This Row],[CycleNumber]],"")</f>
        <v/>
      </c>
      <c r="AF1387" s="1" t="str">
        <f>IF(B1388=1,"",IF(טבלה1013[[#This Row],[הווסת פעיל?]]=1,IF(טבלה1013[[#This Row],[וסת קבוע אחרון]]=F1388,1,0),""))</f>
        <v/>
      </c>
      <c r="AG1387" s="1" t="str">
        <f>IF(B1388=1,"",IF(טבלה1013[[#This Row],[הווסת פעיל?]]=1,IF(OR(טבלה1013[[#This Row],[וסת קבוע אחרון]]=F1388,F1388=טבלה1013[[#This Row],[LengthofCycle]]),1,0),""))</f>
        <v/>
      </c>
      <c r="AH1387" s="1" t="str">
        <f>IF(B1388=1,"",IF(טבלה1013[[#This Row],[הווסת פעיל?]]=1,IF(OR(טבלה1013[[#This Row],[וסת קבוע אחרון]]=F1388,F1388=טבלה1013[[#This Row],[LengthofCycle]],AND(טבלה1013[[#This Row],[LengthofCycle]]&lt;&gt;טבלה1013[[#This Row],[וסת קבוע אחרון]],OR(F1388=28,F1388=29))),1,0),""))</f>
        <v/>
      </c>
      <c r="AI1387" s="1" t="str">
        <f>IF(AND(טבלה1013[[#This Row],[הווסת פעיל?]]=1,B1388=1),1,"")</f>
        <v/>
      </c>
      <c r="AJ1387" s="4">
        <f>IF(AND(טבלה1013[[#This Row],[הווסת פעיל?]]&lt;&gt;1,B1388&lt;&gt;1,B1388&lt;&gt;""),IF(טבלה1013[[#This Row],[LengthofCycle]]=F1388,1,0),"")</f>
        <v>1</v>
      </c>
      <c r="AK1387" s="4">
        <f>IF(AND(טבלה1013[[#This Row],[הווסת פעיל?]]&lt;&gt;1,B1388&lt;&gt;1,B1388&lt;&gt;""),IF(OR(טבלה1013[[#This Row],[LengthofCycle]]=F1388,F1388=29),1,0),"")</f>
        <v>1</v>
      </c>
      <c r="AL1387" s="4">
        <f>IF(AND(טבלה1013[[#This Row],[הווסת פעיל?]]&lt;&gt;1,B1388&lt;&gt;1,B1388&lt;&gt;""),IF(OR(טבלה1013[[#This Row],[LengthofCycle]]=F1388,F1388=29,F1388=28),1,0),"")</f>
        <v>1</v>
      </c>
    </row>
    <row r="1388" spans="1:38" x14ac:dyDescent="0.25">
      <c r="A1388" s="1" t="s">
        <v>168</v>
      </c>
      <c r="B1388" s="1">
        <v>5</v>
      </c>
      <c r="C1388" s="1">
        <v>0</v>
      </c>
      <c r="D1388" s="1">
        <v>1</v>
      </c>
      <c r="E1388" s="1">
        <v>0</v>
      </c>
      <c r="F1388" s="1">
        <v>29</v>
      </c>
      <c r="G1388" s="1">
        <f>טבלה1013[[#This Row],[LengthofCycle]]+1</f>
        <v>30</v>
      </c>
      <c r="H1388" s="1" t="str">
        <f>IF(IFERROR(LOOKUP(טבלה1013[[#This Row],[ClientID]],קביעויות[השבוע]),FALSE)=טבלה1013[[#This Row],[ClientID]],1,"")</f>
        <v/>
      </c>
      <c r="I1388" s="1" t="str">
        <f>IF(AND(טבלה1013[[#This Row],[CycleNumber]]&gt;1,OR(B1389="",טבלה1013[[#This Row],[CycleNumber]]&gt;B1387)),IF(OR(AND(טבלה1013[[#This Row],[LengthofCycle]]=28,F1387=28),AND(טבלה1013[[#This Row],[LengthofCycle]]=35,F1387=35)),1,""),"")</f>
        <v/>
      </c>
      <c r="J1388" s="1" t="str">
        <f>IF(AND(טבלה1013[[#This Row],[וסת השבוע]]=1,I1387=1,טבלה1013[[#This Row],[CycleNumber]]&gt;B1387),1,"")</f>
        <v/>
      </c>
      <c r="K1388" s="1" t="str">
        <f>IF(טבלה1013[[#This Row],[CycleNumber]]=1,"",IF(טבלה1013[[#This Row],[וסת השבוע]]=1,0,IF(K1387="","",IF(K1387=0,IF(טבלה1013[[#This Row],[LengthofCycle]]=28,0,1),IF(K1387=1,IF(טבלה1013[[#This Row],[LengthofCycle]]+F1387=28*2,0,2),IF(K1387=2,IF(טבלה1013[[#This Row],[LengthofCycle]]+F1387+F1386=28*3,0,3),""))))))</f>
        <v/>
      </c>
      <c r="L1388" s="1" t="str">
        <f>IF(טבלה1013[[#This Row],[וסת השבוע]]=1,IF(טבלה1013[[#This Row],[וסת השבוע וההפלגה ביחד]]=1,L1387+1,0),IF(AND(טבלה1013[[#This Row],[CycleNumber]]&gt;B1387,טבלה1013[[#This Row],[CycleNumber]]&gt;1),IF(טבלה1013[[#This Row],[וסת השבוע פעיל?]]&lt;&gt;"",L1387+1,""),""))</f>
        <v/>
      </c>
      <c r="M1388" s="1" t="str">
        <f>IF(AND(טבלה1013[[#This Row],[וסת השבוע פעיל?]]&lt;&gt;"",טבלה1013[[#This Row],[CycleNumber]]&lt;B1389,B1389&lt;&gt;"",טבלה1013[[#This Row],[וסת השבוע פעיל?]]&lt;3),IF(K1389=0,IF(AND(טבלה1013[[#This Row],[וסת השבוע פעיל?]]&gt;0,I1389=1),0,1),0),"")</f>
        <v/>
      </c>
      <c r="N1388" s="1" t="str">
        <f t="shared" si="108"/>
        <v/>
      </c>
      <c r="O1388" s="1" t="str">
        <f>IF(AND(טבלה1013[[#This Row],[חיזוי - שבוע]]=1,J1389=1),1,"")</f>
        <v/>
      </c>
      <c r="P1388" s="1" t="str">
        <f>IF(AND(טבלה1013[[#This Row],[חיזוי טוב עם הפלגה?]]=1,טבלה1013[[#This Row],[וסת קבוע אחרון]]&lt;&gt;28,X1387=1),1,"")</f>
        <v/>
      </c>
      <c r="Q1388" s="1" t="str">
        <f>IF(AND(טבלה1013[[#This Row],[וסת השבוע פעיל?]]&lt;3,OR(טבלה1013[[#This Row],[CycleNumber]]&gt;B1389,B1389="")),1,"")</f>
        <v/>
      </c>
      <c r="R1388" s="1" t="str">
        <f>IF(טבלה1013[[#This Row],[האישה קבעה וסת שבוע?]]=1,IF(טבלה1013[[#This Row],[וסת השבוע פעיל?]]&lt;3,1,0),"")</f>
        <v/>
      </c>
      <c r="S13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8" s="1">
        <f t="shared" si="109"/>
        <v>0</v>
      </c>
      <c r="U1388" s="1">
        <f t="shared" si="110"/>
        <v>0</v>
      </c>
      <c r="V1388" s="1">
        <f t="shared" si="111"/>
        <v>0</v>
      </c>
      <c r="W1388" s="1" t="str">
        <f>IF(טבלה1013[[#This Row],[3 הפלגות זהות]]="","",IF(טבלה1013[[#This Row],[3 הפלגות זהות]]=1,טבלה1013[[#This Row],[LengthofCycle]],W1387))</f>
        <v/>
      </c>
      <c r="X1388" s="1" t="str">
        <f>IF(טבלה1013[[#This Row],[וסת קבוע אחרון]]="","",IF(OR(טבלה1013[[#This Row],[LengthofCycle]]=טבלה1013[[#This Row],[וסת קבוע אחרון]],F1387=טבלה1013[[#This Row],[וסת קבוע אחרון]],F1386=טבלה1013[[#This Row],[וסת קבוע אחרון]]),1,0))</f>
        <v/>
      </c>
      <c r="Y1388" s="1" t="str">
        <f>IF(OR(טבלה1013[[#This Row],[הווסת פעיל?]]=0,טבלה1013[[#This Row],[הווסת פעיל?]]=""),"",SUM(Y1387,טבלה1013[[#This Row],[הווסת פעיל?]]))</f>
        <v/>
      </c>
      <c r="Z1388" s="1" t="str">
        <f>IF(AND(טבלה1013[[#This Row],[כמה מחזורים עד עקירה]]&lt;&gt;"",Y1389=""),טבלה1013[[#This Row],[כמה מחזורים עד עקירה]],"")</f>
        <v/>
      </c>
      <c r="AA1388" s="1" t="str">
        <f>IF(AND(טבלה1013[[#This Row],[הווסת פעיל?]]=1,טבלה1013[[#This Row],[וסת קבוע אחרון]]&lt;&gt;W1387),טבלה1013[[#This Row],[וסת קבוע אחרון]],"")</f>
        <v/>
      </c>
      <c r="AB1388" s="1" t="str">
        <f>IF(AND(טבלה1013[[#This Row],[הווסת פעיל?]]=1,X1387=0,טבלה1013[[#This Row],[וסת קבוע אחרון]]=W1387),טבלה1013[[#This Row],[וסת קבוע אחרון]],"")</f>
        <v/>
      </c>
      <c r="AC1388" s="1" t="str">
        <f>IF(AND(טבלה1013[[#This Row],[הווסת פעיל?]]=1,X1387=0,טבלה1013[[#This Row],[וסת קבוע אחרון]]&lt;&gt;W1387),1,"")</f>
        <v/>
      </c>
      <c r="AD1388" s="1" t="str">
        <f>IF(AND(טבלה1013[[#This Row],[הווסת פעיל?]]&lt;&gt;"",B1389=1),טבלה1013[[#This Row],[CycleNumber]],"")</f>
        <v/>
      </c>
      <c r="AE1388" s="1" t="str">
        <f>IF(AND(טבלה1013[[#This Row],[הווסת פעיל?]]&lt;&gt;"",X1387=""),טבלה1013[[#This Row],[CycleNumber]],"")</f>
        <v/>
      </c>
      <c r="AF1388" s="1" t="str">
        <f>IF(B1389=1,"",IF(טבלה1013[[#This Row],[הווסת פעיל?]]=1,IF(טבלה1013[[#This Row],[וסת קבוע אחרון]]=F1389,1,0),""))</f>
        <v/>
      </c>
      <c r="AG1388" s="1" t="str">
        <f>IF(B1389=1,"",IF(טבלה1013[[#This Row],[הווסת פעיל?]]=1,IF(OR(טבלה1013[[#This Row],[וסת קבוע אחרון]]=F1389,F1389=טבלה1013[[#This Row],[LengthofCycle]]),1,0),""))</f>
        <v/>
      </c>
      <c r="AH1388" s="1" t="str">
        <f>IF(B1389=1,"",IF(טבלה1013[[#This Row],[הווסת פעיל?]]=1,IF(OR(טבלה1013[[#This Row],[וסת קבוע אחרון]]=F1389,F1389=טבלה1013[[#This Row],[LengthofCycle]],AND(טבלה1013[[#This Row],[LengthofCycle]]&lt;&gt;טבלה1013[[#This Row],[וסת קבוע אחרון]],OR(F1389=28,F1389=29))),1,0),""))</f>
        <v/>
      </c>
      <c r="AI1388" s="1" t="str">
        <f>IF(AND(טבלה1013[[#This Row],[הווסת פעיל?]]=1,B1389=1),1,"")</f>
        <v/>
      </c>
      <c r="AJ1388" s="4">
        <f>IF(AND(טבלה1013[[#This Row],[הווסת פעיל?]]&lt;&gt;1,B1389&lt;&gt;1,B1389&lt;&gt;""),IF(טבלה1013[[#This Row],[LengthofCycle]]=F1389,1,0),"")</f>
        <v>1</v>
      </c>
      <c r="AK1388" s="4">
        <f>IF(AND(טבלה1013[[#This Row],[הווסת פעיל?]]&lt;&gt;1,B1389&lt;&gt;1,B1389&lt;&gt;""),IF(OR(טבלה1013[[#This Row],[LengthofCycle]]=F1389,F1389=29),1,0),"")</f>
        <v>1</v>
      </c>
      <c r="AL1388" s="4">
        <f>IF(AND(טבלה1013[[#This Row],[הווסת פעיל?]]&lt;&gt;1,B1389&lt;&gt;1,B1389&lt;&gt;""),IF(OR(טבלה1013[[#This Row],[LengthofCycle]]=F1389,F1389=29,F1389=28),1,0),"")</f>
        <v>1</v>
      </c>
    </row>
    <row r="1389" spans="1:38" x14ac:dyDescent="0.25">
      <c r="A1389" s="1" t="s">
        <v>168</v>
      </c>
      <c r="B1389" s="1">
        <v>6</v>
      </c>
      <c r="C1389" s="1">
        <v>0</v>
      </c>
      <c r="D1389" s="1">
        <v>1</v>
      </c>
      <c r="E1389" s="1">
        <v>0</v>
      </c>
      <c r="F1389" s="1">
        <v>29</v>
      </c>
      <c r="G1389" s="1">
        <f>טבלה1013[[#This Row],[LengthofCycle]]+1</f>
        <v>30</v>
      </c>
      <c r="H1389" s="1" t="str">
        <f>IF(IFERROR(LOOKUP(טבלה1013[[#This Row],[ClientID]],קביעויות[השבוע]),FALSE)=טבלה1013[[#This Row],[ClientID]],1,"")</f>
        <v/>
      </c>
      <c r="I1389" s="1" t="str">
        <f>IF(AND(טבלה1013[[#This Row],[CycleNumber]]&gt;1,OR(B1390="",טבלה1013[[#This Row],[CycleNumber]]&gt;B1388)),IF(OR(AND(טבלה1013[[#This Row],[LengthofCycle]]=28,F1388=28),AND(טבלה1013[[#This Row],[LengthofCycle]]=35,F1388=35)),1,""),"")</f>
        <v/>
      </c>
      <c r="J1389" s="1" t="str">
        <f>IF(AND(טבלה1013[[#This Row],[וסת השבוע]]=1,I1388=1,טבלה1013[[#This Row],[CycleNumber]]&gt;B1388),1,"")</f>
        <v/>
      </c>
      <c r="K1389" s="1" t="str">
        <f>IF(טבלה1013[[#This Row],[CycleNumber]]=1,"",IF(טבלה1013[[#This Row],[וסת השבוע]]=1,0,IF(K1388="","",IF(K1388=0,IF(טבלה1013[[#This Row],[LengthofCycle]]=28,0,1),IF(K1388=1,IF(טבלה1013[[#This Row],[LengthofCycle]]+F1388=28*2,0,2),IF(K1388=2,IF(טבלה1013[[#This Row],[LengthofCycle]]+F1388+F1387=28*3,0,3),""))))))</f>
        <v/>
      </c>
      <c r="L1389" s="1" t="str">
        <f>IF(טבלה1013[[#This Row],[וסת השבוע]]=1,IF(טבלה1013[[#This Row],[וסת השבוע וההפלגה ביחד]]=1,L1388+1,0),IF(AND(טבלה1013[[#This Row],[CycleNumber]]&gt;B1388,טבלה1013[[#This Row],[CycleNumber]]&gt;1),IF(טבלה1013[[#This Row],[וסת השבוע פעיל?]]&lt;&gt;"",L1388+1,""),""))</f>
        <v/>
      </c>
      <c r="M1389" s="1" t="str">
        <f>IF(AND(טבלה1013[[#This Row],[וסת השבוע פעיל?]]&lt;&gt;"",טבלה1013[[#This Row],[CycleNumber]]&lt;B1390,B1390&lt;&gt;"",טבלה1013[[#This Row],[וסת השבוע פעיל?]]&lt;3),IF(K1390=0,IF(AND(טבלה1013[[#This Row],[וסת השבוע פעיל?]]&gt;0,I1390=1),0,1),0),"")</f>
        <v/>
      </c>
      <c r="N1389" s="1" t="str">
        <f t="shared" si="108"/>
        <v/>
      </c>
      <c r="O1389" s="1" t="str">
        <f>IF(AND(טבלה1013[[#This Row],[חיזוי - שבוע]]=1,J1390=1),1,"")</f>
        <v/>
      </c>
      <c r="P1389" s="1" t="str">
        <f>IF(AND(טבלה1013[[#This Row],[חיזוי טוב עם הפלגה?]]=1,טבלה1013[[#This Row],[וסת קבוע אחרון]]&lt;&gt;28,X1388=1),1,"")</f>
        <v/>
      </c>
      <c r="Q1389" s="1" t="str">
        <f>IF(AND(טבלה1013[[#This Row],[וסת השבוע פעיל?]]&lt;3,OR(טבלה1013[[#This Row],[CycleNumber]]&gt;B1390,B1390="")),1,"")</f>
        <v/>
      </c>
      <c r="R1389" s="1" t="str">
        <f>IF(טבלה1013[[#This Row],[האישה קבעה וסת שבוע?]]=1,IF(טבלה1013[[#This Row],[וסת השבוע פעיל?]]&lt;3,1,0),"")</f>
        <v/>
      </c>
      <c r="S13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89" s="1">
        <f t="shared" si="109"/>
        <v>1</v>
      </c>
      <c r="U1389" s="1">
        <f t="shared" si="110"/>
        <v>0</v>
      </c>
      <c r="V1389" s="1">
        <f t="shared" si="111"/>
        <v>0</v>
      </c>
      <c r="W1389" s="1">
        <f>IF(טבלה1013[[#This Row],[3 הפלגות זהות]]="","",IF(טבלה1013[[#This Row],[3 הפלגות זהות]]=1,טבלה1013[[#This Row],[LengthofCycle]],W1388))</f>
        <v>29</v>
      </c>
      <c r="X1389" s="1">
        <f>IF(טבלה1013[[#This Row],[וסת קבוע אחרון]]="","",IF(OR(טבלה1013[[#This Row],[LengthofCycle]]=טבלה1013[[#This Row],[וסת קבוע אחרון]],F1388=טבלה1013[[#This Row],[וסת קבוע אחרון]],F1387=טבלה1013[[#This Row],[וסת קבוע אחרון]]),1,0))</f>
        <v>1</v>
      </c>
      <c r="Y1389" s="1">
        <f>IF(OR(טבלה1013[[#This Row],[הווסת פעיל?]]=0,טבלה1013[[#This Row],[הווסת פעיל?]]=""),"",SUM(Y1388,טבלה1013[[#This Row],[הווסת פעיל?]]))</f>
        <v>1</v>
      </c>
      <c r="Z1389" s="1" t="str">
        <f>IF(AND(טבלה1013[[#This Row],[כמה מחזורים עד עקירה]]&lt;&gt;"",Y1390=""),טבלה1013[[#This Row],[כמה מחזורים עד עקירה]],"")</f>
        <v/>
      </c>
      <c r="AA1389" s="1">
        <f>IF(AND(טבלה1013[[#This Row],[הווסת פעיל?]]=1,טבלה1013[[#This Row],[וסת קבוע אחרון]]&lt;&gt;W1388),טבלה1013[[#This Row],[וסת קבוע אחרון]],"")</f>
        <v>29</v>
      </c>
      <c r="AB1389" s="1" t="str">
        <f>IF(AND(טבלה1013[[#This Row],[הווסת פעיל?]]=1,X1388=0,טבלה1013[[#This Row],[וסת קבוע אחרון]]=W1388),טבלה1013[[#This Row],[וסת קבוע אחרון]],"")</f>
        <v/>
      </c>
      <c r="AC1389" s="1" t="str">
        <f>IF(AND(טבלה1013[[#This Row],[הווסת פעיל?]]=1,X1388=0,טבלה1013[[#This Row],[וסת קבוע אחרון]]&lt;&gt;W1388),1,"")</f>
        <v/>
      </c>
      <c r="AD1389" s="1" t="str">
        <f>IF(AND(טבלה1013[[#This Row],[הווסת פעיל?]]&lt;&gt;"",B1390=1),טבלה1013[[#This Row],[CycleNumber]],"")</f>
        <v/>
      </c>
      <c r="AE1389" s="1">
        <f>IF(AND(טבלה1013[[#This Row],[הווסת פעיל?]]&lt;&gt;"",X1388=""),טבלה1013[[#This Row],[CycleNumber]],"")</f>
        <v>6</v>
      </c>
      <c r="AF1389" s="1">
        <f>IF(B1390=1,"",IF(טבלה1013[[#This Row],[הווסת פעיל?]]=1,IF(טבלה1013[[#This Row],[וסת קבוע אחרון]]=F1390,1,0),""))</f>
        <v>1</v>
      </c>
      <c r="AG1389" s="1">
        <f>IF(B1390=1,"",IF(טבלה1013[[#This Row],[הווסת פעיל?]]=1,IF(OR(טבלה1013[[#This Row],[וסת קבוע אחרון]]=F1390,F1390=טבלה1013[[#This Row],[LengthofCycle]]),1,0),""))</f>
        <v>1</v>
      </c>
      <c r="AH1389" s="1">
        <f>IF(B1390=1,"",IF(טבלה1013[[#This Row],[הווסת פעיל?]]=1,IF(OR(טבלה1013[[#This Row],[וסת קבוע אחרון]]=F1390,F1390=טבלה1013[[#This Row],[LengthofCycle]],AND(טבלה1013[[#This Row],[LengthofCycle]]&lt;&gt;טבלה1013[[#This Row],[וסת קבוע אחרון]],OR(F1390=28,F1390=29))),1,0),""))</f>
        <v>1</v>
      </c>
      <c r="AI1389" s="1" t="str">
        <f>IF(AND(טבלה1013[[#This Row],[הווסת פעיל?]]=1,B1390=1),1,"")</f>
        <v/>
      </c>
      <c r="AJ1389" s="4" t="str">
        <f>IF(AND(טבלה1013[[#This Row],[הווסת פעיל?]]&lt;&gt;1,B1390&lt;&gt;1,B1390&lt;&gt;""),IF(טבלה1013[[#This Row],[LengthofCycle]]=F1390,1,0),"")</f>
        <v/>
      </c>
      <c r="AK1389" s="4" t="str">
        <f>IF(AND(טבלה1013[[#This Row],[הווסת פעיל?]]&lt;&gt;1,B1390&lt;&gt;1,B1390&lt;&gt;""),IF(OR(טבלה1013[[#This Row],[LengthofCycle]]=F1390,F1390=29),1,0),"")</f>
        <v/>
      </c>
      <c r="AL1389" s="4" t="str">
        <f>IF(AND(טבלה1013[[#This Row],[הווסת פעיל?]]&lt;&gt;1,B1390&lt;&gt;1,B1390&lt;&gt;""),IF(OR(טבלה1013[[#This Row],[LengthofCycle]]=F1390,F1390=29,F1390=28),1,0),"")</f>
        <v/>
      </c>
    </row>
    <row r="1390" spans="1:38" x14ac:dyDescent="0.25">
      <c r="A1390" s="1" t="s">
        <v>168</v>
      </c>
      <c r="B1390" s="1">
        <v>7</v>
      </c>
      <c r="C1390" s="1">
        <v>0</v>
      </c>
      <c r="D1390" s="1">
        <v>1</v>
      </c>
      <c r="E1390" s="1">
        <v>0</v>
      </c>
      <c r="F1390" s="1">
        <v>29</v>
      </c>
      <c r="G1390" s="1">
        <f>טבלה1013[[#This Row],[LengthofCycle]]+1</f>
        <v>30</v>
      </c>
      <c r="H1390" s="1" t="str">
        <f>IF(IFERROR(LOOKUP(טבלה1013[[#This Row],[ClientID]],קביעויות[השבוע]),FALSE)=טבלה1013[[#This Row],[ClientID]],1,"")</f>
        <v/>
      </c>
      <c r="I1390" s="1" t="str">
        <f>IF(AND(טבלה1013[[#This Row],[CycleNumber]]&gt;1,OR(B1391="",טבלה1013[[#This Row],[CycleNumber]]&gt;B1389)),IF(OR(AND(טבלה1013[[#This Row],[LengthofCycle]]=28,F1389=28),AND(טבלה1013[[#This Row],[LengthofCycle]]=35,F1389=35)),1,""),"")</f>
        <v/>
      </c>
      <c r="J1390" s="1" t="str">
        <f>IF(AND(טבלה1013[[#This Row],[וסת השבוע]]=1,I1389=1,טבלה1013[[#This Row],[CycleNumber]]&gt;B1389),1,"")</f>
        <v/>
      </c>
      <c r="K1390" s="1" t="str">
        <f>IF(טבלה1013[[#This Row],[CycleNumber]]=1,"",IF(טבלה1013[[#This Row],[וסת השבוע]]=1,0,IF(K1389="","",IF(K1389=0,IF(טבלה1013[[#This Row],[LengthofCycle]]=28,0,1),IF(K1389=1,IF(טבלה1013[[#This Row],[LengthofCycle]]+F1389=28*2,0,2),IF(K1389=2,IF(טבלה1013[[#This Row],[LengthofCycle]]+F1389+F1388=28*3,0,3),""))))))</f>
        <v/>
      </c>
      <c r="L1390" s="1" t="str">
        <f>IF(טבלה1013[[#This Row],[וסת השבוע]]=1,IF(טבלה1013[[#This Row],[וסת השבוע וההפלגה ביחד]]=1,L1389+1,0),IF(AND(טבלה1013[[#This Row],[CycleNumber]]&gt;B1389,טבלה1013[[#This Row],[CycleNumber]]&gt;1),IF(טבלה1013[[#This Row],[וסת השבוע פעיל?]]&lt;&gt;"",L1389+1,""),""))</f>
        <v/>
      </c>
      <c r="M1390" s="1" t="str">
        <f>IF(AND(טבלה1013[[#This Row],[וסת השבוע פעיל?]]&lt;&gt;"",טבלה1013[[#This Row],[CycleNumber]]&lt;B1391,B1391&lt;&gt;"",טבלה1013[[#This Row],[וסת השבוע פעיל?]]&lt;3),IF(K1391=0,IF(AND(טבלה1013[[#This Row],[וסת השבוע פעיל?]]&gt;0,I1391=1),0,1),0),"")</f>
        <v/>
      </c>
      <c r="N1390" s="1" t="str">
        <f t="shared" si="108"/>
        <v/>
      </c>
      <c r="O1390" s="1" t="str">
        <f>IF(AND(טבלה1013[[#This Row],[חיזוי - שבוע]]=1,J1391=1),1,"")</f>
        <v/>
      </c>
      <c r="P1390" s="1" t="str">
        <f>IF(AND(טבלה1013[[#This Row],[חיזוי טוב עם הפלגה?]]=1,טבלה1013[[#This Row],[וסת קבוע אחרון]]&lt;&gt;28,X1389=1),1,"")</f>
        <v/>
      </c>
      <c r="Q1390" s="1" t="str">
        <f>IF(AND(טבלה1013[[#This Row],[וסת השבוע פעיל?]]&lt;3,OR(טבלה1013[[#This Row],[CycleNumber]]&gt;B1391,B1391="")),1,"")</f>
        <v/>
      </c>
      <c r="R1390" s="1" t="str">
        <f>IF(טבלה1013[[#This Row],[האישה קבעה וסת שבוע?]]=1,IF(טבלה1013[[#This Row],[וסת השבוע פעיל?]]&lt;3,1,0),"")</f>
        <v/>
      </c>
      <c r="S13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0" s="1">
        <f t="shared" si="109"/>
        <v>1</v>
      </c>
      <c r="U1390" s="1">
        <f t="shared" si="110"/>
        <v>1</v>
      </c>
      <c r="V1390" s="1">
        <f t="shared" si="111"/>
        <v>0</v>
      </c>
      <c r="W1390" s="1">
        <f>IF(טבלה1013[[#This Row],[3 הפלגות זהות]]="","",IF(טבלה1013[[#This Row],[3 הפלגות זהות]]=1,טבלה1013[[#This Row],[LengthofCycle]],W1389))</f>
        <v>29</v>
      </c>
      <c r="X1390" s="1">
        <f>IF(טבלה1013[[#This Row],[וסת קבוע אחרון]]="","",IF(OR(טבלה1013[[#This Row],[LengthofCycle]]=טבלה1013[[#This Row],[וסת קבוע אחרון]],F1389=טבלה1013[[#This Row],[וסת קבוע אחרון]],F1388=טבלה1013[[#This Row],[וסת קבוע אחרון]]),1,0))</f>
        <v>1</v>
      </c>
      <c r="Y1390" s="1">
        <f>IF(OR(טבלה1013[[#This Row],[הווסת פעיל?]]=0,טבלה1013[[#This Row],[הווסת פעיל?]]=""),"",SUM(Y1389,טבלה1013[[#This Row],[הווסת פעיל?]]))</f>
        <v>2</v>
      </c>
      <c r="Z1390" s="1" t="str">
        <f>IF(AND(טבלה1013[[#This Row],[כמה מחזורים עד עקירה]]&lt;&gt;"",Y1391=""),טבלה1013[[#This Row],[כמה מחזורים עד עקירה]],"")</f>
        <v/>
      </c>
      <c r="AA1390" s="1" t="str">
        <f>IF(AND(טבלה1013[[#This Row],[הווסת פעיל?]]=1,טבלה1013[[#This Row],[וסת קבוע אחרון]]&lt;&gt;W1389),טבלה1013[[#This Row],[וסת קבוע אחרון]],"")</f>
        <v/>
      </c>
      <c r="AB1390" s="1" t="str">
        <f>IF(AND(טבלה1013[[#This Row],[הווסת פעיל?]]=1,X1389=0,טבלה1013[[#This Row],[וסת קבוע אחרון]]=W1389),טבלה1013[[#This Row],[וסת קבוע אחרון]],"")</f>
        <v/>
      </c>
      <c r="AC1390" s="1" t="str">
        <f>IF(AND(טבלה1013[[#This Row],[הווסת פעיל?]]=1,X1389=0,טבלה1013[[#This Row],[וסת קבוע אחרון]]&lt;&gt;W1389),1,"")</f>
        <v/>
      </c>
      <c r="AD1390" s="1" t="str">
        <f>IF(AND(טבלה1013[[#This Row],[הווסת פעיל?]]&lt;&gt;"",B1391=1),טבלה1013[[#This Row],[CycleNumber]],"")</f>
        <v/>
      </c>
      <c r="AE1390" s="1" t="str">
        <f>IF(AND(טבלה1013[[#This Row],[הווסת פעיל?]]&lt;&gt;"",X1389=""),טבלה1013[[#This Row],[CycleNumber]],"")</f>
        <v/>
      </c>
      <c r="AF1390" s="1">
        <f>IF(B1391=1,"",IF(טבלה1013[[#This Row],[הווסת פעיל?]]=1,IF(טבלה1013[[#This Row],[וסת קבוע אחרון]]=F1391,1,0),""))</f>
        <v>0</v>
      </c>
      <c r="AG1390" s="1">
        <f>IF(B1391=1,"",IF(טבלה1013[[#This Row],[הווסת פעיל?]]=1,IF(OR(טבלה1013[[#This Row],[וסת קבוע אחרון]]=F1391,F1391=טבלה1013[[#This Row],[LengthofCycle]]),1,0),""))</f>
        <v>0</v>
      </c>
      <c r="AH1390" s="1">
        <f>IF(B1391=1,"",IF(טבלה1013[[#This Row],[הווסת פעיל?]]=1,IF(OR(טבלה1013[[#This Row],[וסת קבוע אחרון]]=F1391,F1391=טבלה1013[[#This Row],[LengthofCycle]],AND(טבלה1013[[#This Row],[LengthofCycle]]&lt;&gt;טבלה1013[[#This Row],[וסת קבוע אחרון]],OR(F1391=28,F1391=29))),1,0),""))</f>
        <v>0</v>
      </c>
      <c r="AI1390" s="1" t="str">
        <f>IF(AND(טבלה1013[[#This Row],[הווסת פעיל?]]=1,B1391=1),1,"")</f>
        <v/>
      </c>
      <c r="AJ1390" s="4" t="str">
        <f>IF(AND(טבלה1013[[#This Row],[הווסת פעיל?]]&lt;&gt;1,B1391&lt;&gt;1,B1391&lt;&gt;""),IF(טבלה1013[[#This Row],[LengthofCycle]]=F1391,1,0),"")</f>
        <v/>
      </c>
      <c r="AK1390" s="4" t="str">
        <f>IF(AND(טבלה1013[[#This Row],[הווסת פעיל?]]&lt;&gt;1,B1391&lt;&gt;1,B1391&lt;&gt;""),IF(OR(טבלה1013[[#This Row],[LengthofCycle]]=F1391,F1391=29),1,0),"")</f>
        <v/>
      </c>
      <c r="AL1390" s="4" t="str">
        <f>IF(AND(טבלה1013[[#This Row],[הווסת פעיל?]]&lt;&gt;1,B1391&lt;&gt;1,B1391&lt;&gt;""),IF(OR(טבלה1013[[#This Row],[LengthofCycle]]=F1391,F1391=29,F1391=28),1,0),"")</f>
        <v/>
      </c>
    </row>
    <row r="1391" spans="1:38" x14ac:dyDescent="0.25">
      <c r="A1391" s="1" t="s">
        <v>168</v>
      </c>
      <c r="B1391" s="1">
        <v>8</v>
      </c>
      <c r="C1391" s="1">
        <v>0</v>
      </c>
      <c r="D1391" s="1">
        <v>1</v>
      </c>
      <c r="E1391" s="1">
        <v>0</v>
      </c>
      <c r="F1391" s="1">
        <v>28</v>
      </c>
      <c r="G1391" s="1">
        <f>טבלה1013[[#This Row],[LengthofCycle]]+1</f>
        <v>29</v>
      </c>
      <c r="H1391" s="1" t="str">
        <f>IF(IFERROR(LOOKUP(טבלה1013[[#This Row],[ClientID]],קביעויות[השבוע]),FALSE)=טבלה1013[[#This Row],[ClientID]],1,"")</f>
        <v/>
      </c>
      <c r="I1391" s="1" t="str">
        <f>IF(AND(טבלה1013[[#This Row],[CycleNumber]]&gt;1,OR(B1392="",טבלה1013[[#This Row],[CycleNumber]]&gt;B1390)),IF(OR(AND(טבלה1013[[#This Row],[LengthofCycle]]=28,F1390=28),AND(טבלה1013[[#This Row],[LengthofCycle]]=35,F1390=35)),1,""),"")</f>
        <v/>
      </c>
      <c r="J1391" s="1" t="str">
        <f>IF(AND(טבלה1013[[#This Row],[וסת השבוע]]=1,I1390=1,טבלה1013[[#This Row],[CycleNumber]]&gt;B1390),1,"")</f>
        <v/>
      </c>
      <c r="K1391" s="1" t="str">
        <f>IF(טבלה1013[[#This Row],[CycleNumber]]=1,"",IF(טבלה1013[[#This Row],[וסת השבוע]]=1,0,IF(K1390="","",IF(K1390=0,IF(טבלה1013[[#This Row],[LengthofCycle]]=28,0,1),IF(K1390=1,IF(טבלה1013[[#This Row],[LengthofCycle]]+F1390=28*2,0,2),IF(K1390=2,IF(טבלה1013[[#This Row],[LengthofCycle]]+F1390+F1389=28*3,0,3),""))))))</f>
        <v/>
      </c>
      <c r="L1391" s="1" t="str">
        <f>IF(טבלה1013[[#This Row],[וסת השבוע]]=1,IF(טבלה1013[[#This Row],[וסת השבוע וההפלגה ביחד]]=1,L1390+1,0),IF(AND(טבלה1013[[#This Row],[CycleNumber]]&gt;B1390,טבלה1013[[#This Row],[CycleNumber]]&gt;1),IF(טבלה1013[[#This Row],[וסת השבוע פעיל?]]&lt;&gt;"",L1390+1,""),""))</f>
        <v/>
      </c>
      <c r="M1391" s="1" t="str">
        <f>IF(AND(טבלה1013[[#This Row],[וסת השבוע פעיל?]]&lt;&gt;"",טבלה1013[[#This Row],[CycleNumber]]&lt;B1392,B1392&lt;&gt;"",טבלה1013[[#This Row],[וסת השבוע פעיל?]]&lt;3),IF(K1392=0,IF(AND(טבלה1013[[#This Row],[וסת השבוע פעיל?]]&gt;0,I1392=1),0,1),0),"")</f>
        <v/>
      </c>
      <c r="N1391" s="1" t="str">
        <f t="shared" si="108"/>
        <v/>
      </c>
      <c r="O1391" s="1" t="str">
        <f>IF(AND(טבלה1013[[#This Row],[חיזוי - שבוע]]=1,J1392=1),1,"")</f>
        <v/>
      </c>
      <c r="P1391" s="1" t="str">
        <f>IF(AND(טבלה1013[[#This Row],[חיזוי טוב עם הפלגה?]]=1,טבלה1013[[#This Row],[וסת קבוע אחרון]]&lt;&gt;28,X1390=1),1,"")</f>
        <v/>
      </c>
      <c r="Q1391" s="1" t="str">
        <f>IF(AND(טבלה1013[[#This Row],[וסת השבוע פעיל?]]&lt;3,OR(טבלה1013[[#This Row],[CycleNumber]]&gt;B1392,B1392="")),1,"")</f>
        <v/>
      </c>
      <c r="R1391" s="1" t="str">
        <f>IF(טבלה1013[[#This Row],[האישה קבעה וסת שבוע?]]=1,IF(טבלה1013[[#This Row],[וסת השבוע פעיל?]]&lt;3,1,0),"")</f>
        <v/>
      </c>
      <c r="S13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1" s="1">
        <f t="shared" si="109"/>
        <v>0</v>
      </c>
      <c r="U1391" s="1">
        <f t="shared" si="110"/>
        <v>0</v>
      </c>
      <c r="V1391" s="1">
        <f t="shared" si="111"/>
        <v>0</v>
      </c>
      <c r="W1391" s="1">
        <f>IF(טבלה1013[[#This Row],[3 הפלגות זהות]]="","",IF(טבלה1013[[#This Row],[3 הפלגות זהות]]=1,טבלה1013[[#This Row],[LengthofCycle]],W1390))</f>
        <v>29</v>
      </c>
      <c r="X1391" s="1">
        <f>IF(טבלה1013[[#This Row],[וסת קבוע אחרון]]="","",IF(OR(טבלה1013[[#This Row],[LengthofCycle]]=טבלה1013[[#This Row],[וסת קבוע אחרון]],F1390=טבלה1013[[#This Row],[וסת קבוע אחרון]],F1389=טבלה1013[[#This Row],[וסת קבוע אחרון]]),1,0))</f>
        <v>1</v>
      </c>
      <c r="Y1391" s="1">
        <f>IF(OR(טבלה1013[[#This Row],[הווסת פעיל?]]=0,טבלה1013[[#This Row],[הווסת פעיל?]]=""),"",SUM(Y1390,טבלה1013[[#This Row],[הווסת פעיל?]]))</f>
        <v>3</v>
      </c>
      <c r="Z1391" s="1" t="str">
        <f>IF(AND(טבלה1013[[#This Row],[כמה מחזורים עד עקירה]]&lt;&gt;"",Y1392=""),טבלה1013[[#This Row],[כמה מחזורים עד עקירה]],"")</f>
        <v/>
      </c>
      <c r="AA1391" s="1" t="str">
        <f>IF(AND(טבלה1013[[#This Row],[הווסת פעיל?]]=1,טבלה1013[[#This Row],[וסת קבוע אחרון]]&lt;&gt;W1390),טבלה1013[[#This Row],[וסת קבוע אחרון]],"")</f>
        <v/>
      </c>
      <c r="AB1391" s="1" t="str">
        <f>IF(AND(טבלה1013[[#This Row],[הווסת פעיל?]]=1,X1390=0,טבלה1013[[#This Row],[וסת קבוע אחרון]]=W1390),טבלה1013[[#This Row],[וסת קבוע אחרון]],"")</f>
        <v/>
      </c>
      <c r="AC1391" s="1" t="str">
        <f>IF(AND(טבלה1013[[#This Row],[הווסת פעיל?]]=1,X1390=0,טבלה1013[[#This Row],[וסת קבוע אחרון]]&lt;&gt;W1390),1,"")</f>
        <v/>
      </c>
      <c r="AD1391" s="1" t="str">
        <f>IF(AND(טבלה1013[[#This Row],[הווסת פעיל?]]&lt;&gt;"",B1392=1),טבלה1013[[#This Row],[CycleNumber]],"")</f>
        <v/>
      </c>
      <c r="AE1391" s="1" t="str">
        <f>IF(AND(טבלה1013[[#This Row],[הווסת פעיל?]]&lt;&gt;"",X1390=""),טבלה1013[[#This Row],[CycleNumber]],"")</f>
        <v/>
      </c>
      <c r="AF1391" s="1">
        <f>IF(B1392=1,"",IF(טבלה1013[[#This Row],[הווסת פעיל?]]=1,IF(טבלה1013[[#This Row],[וסת קבוע אחרון]]=F1392,1,0),""))</f>
        <v>1</v>
      </c>
      <c r="AG1391" s="1">
        <f>IF(B1392=1,"",IF(טבלה1013[[#This Row],[הווסת פעיל?]]=1,IF(OR(טבלה1013[[#This Row],[וסת קבוע אחרון]]=F1392,F1392=טבלה1013[[#This Row],[LengthofCycle]]),1,0),""))</f>
        <v>1</v>
      </c>
      <c r="AH1391" s="1">
        <f>IF(B1392=1,"",IF(טבלה1013[[#This Row],[הווסת פעיל?]]=1,IF(OR(טבלה1013[[#This Row],[וסת קבוע אחרון]]=F1392,F1392=טבלה1013[[#This Row],[LengthofCycle]],AND(טבלה1013[[#This Row],[LengthofCycle]]&lt;&gt;טבלה1013[[#This Row],[וסת קבוע אחרון]],OR(F1392=28,F1392=29))),1,0),""))</f>
        <v>1</v>
      </c>
      <c r="AI1391" s="1" t="str">
        <f>IF(AND(טבלה1013[[#This Row],[הווסת פעיל?]]=1,B1392=1),1,"")</f>
        <v/>
      </c>
      <c r="AJ1391" s="4" t="str">
        <f>IF(AND(טבלה1013[[#This Row],[הווסת פעיל?]]&lt;&gt;1,B1392&lt;&gt;1,B1392&lt;&gt;""),IF(טבלה1013[[#This Row],[LengthofCycle]]=F1392,1,0),"")</f>
        <v/>
      </c>
      <c r="AK1391" s="4" t="str">
        <f>IF(AND(טבלה1013[[#This Row],[הווסת פעיל?]]&lt;&gt;1,B1392&lt;&gt;1,B1392&lt;&gt;""),IF(OR(טבלה1013[[#This Row],[LengthofCycle]]=F1392,F1392=29),1,0),"")</f>
        <v/>
      </c>
      <c r="AL1391" s="4" t="str">
        <f>IF(AND(טבלה1013[[#This Row],[הווסת פעיל?]]&lt;&gt;1,B1392&lt;&gt;1,B1392&lt;&gt;""),IF(OR(טבלה1013[[#This Row],[LengthofCycle]]=F1392,F1392=29,F1392=28),1,0),"")</f>
        <v/>
      </c>
    </row>
    <row r="1392" spans="1:38" x14ac:dyDescent="0.25">
      <c r="A1392" s="1" t="s">
        <v>168</v>
      </c>
      <c r="B1392" s="1">
        <v>9</v>
      </c>
      <c r="C1392" s="1">
        <v>0</v>
      </c>
      <c r="D1392" s="1">
        <v>1</v>
      </c>
      <c r="E1392" s="1">
        <v>0</v>
      </c>
      <c r="F1392" s="1">
        <v>29</v>
      </c>
      <c r="G1392" s="1">
        <f>טבלה1013[[#This Row],[LengthofCycle]]+1</f>
        <v>30</v>
      </c>
      <c r="H1392" s="1" t="str">
        <f>IF(IFERROR(LOOKUP(טבלה1013[[#This Row],[ClientID]],קביעויות[השבוע]),FALSE)=טבלה1013[[#This Row],[ClientID]],1,"")</f>
        <v/>
      </c>
      <c r="I1392" s="1" t="str">
        <f>IF(AND(טבלה1013[[#This Row],[CycleNumber]]&gt;1,OR(B1393="",טבלה1013[[#This Row],[CycleNumber]]&gt;B1391)),IF(OR(AND(טבלה1013[[#This Row],[LengthofCycle]]=28,F1391=28),AND(טבלה1013[[#This Row],[LengthofCycle]]=35,F1391=35)),1,""),"")</f>
        <v/>
      </c>
      <c r="J1392" s="1" t="str">
        <f>IF(AND(טבלה1013[[#This Row],[וסת השבוע]]=1,I1391=1,טבלה1013[[#This Row],[CycleNumber]]&gt;B1391),1,"")</f>
        <v/>
      </c>
      <c r="K1392" s="1" t="str">
        <f>IF(טבלה1013[[#This Row],[CycleNumber]]=1,"",IF(טבלה1013[[#This Row],[וסת השבוע]]=1,0,IF(K1391="","",IF(K1391=0,IF(טבלה1013[[#This Row],[LengthofCycle]]=28,0,1),IF(K1391=1,IF(טבלה1013[[#This Row],[LengthofCycle]]+F1391=28*2,0,2),IF(K1391=2,IF(טבלה1013[[#This Row],[LengthofCycle]]+F1391+F1390=28*3,0,3),""))))))</f>
        <v/>
      </c>
      <c r="L1392" s="1" t="str">
        <f>IF(טבלה1013[[#This Row],[וסת השבוע]]=1,IF(טבלה1013[[#This Row],[וסת השבוע וההפלגה ביחד]]=1,L1391+1,0),IF(AND(טבלה1013[[#This Row],[CycleNumber]]&gt;B1391,טבלה1013[[#This Row],[CycleNumber]]&gt;1),IF(טבלה1013[[#This Row],[וסת השבוע פעיל?]]&lt;&gt;"",L1391+1,""),""))</f>
        <v/>
      </c>
      <c r="M1392" s="1" t="str">
        <f>IF(AND(טבלה1013[[#This Row],[וסת השבוע פעיל?]]&lt;&gt;"",טבלה1013[[#This Row],[CycleNumber]]&lt;B1393,B1393&lt;&gt;"",טבלה1013[[#This Row],[וסת השבוע פעיל?]]&lt;3),IF(K1393=0,IF(AND(טבלה1013[[#This Row],[וסת השבוע פעיל?]]&gt;0,I1393=1),0,1),0),"")</f>
        <v/>
      </c>
      <c r="N1392" s="1" t="str">
        <f t="shared" si="108"/>
        <v/>
      </c>
      <c r="O1392" s="1" t="str">
        <f>IF(AND(טבלה1013[[#This Row],[חיזוי - שבוע]]=1,J1393=1),1,"")</f>
        <v/>
      </c>
      <c r="P1392" s="1" t="str">
        <f>IF(AND(טבלה1013[[#This Row],[חיזוי טוב עם הפלגה?]]=1,טבלה1013[[#This Row],[וסת קבוע אחרון]]&lt;&gt;28,X1391=1),1,"")</f>
        <v/>
      </c>
      <c r="Q1392" s="1" t="str">
        <f>IF(AND(טבלה1013[[#This Row],[וסת השבוע פעיל?]]&lt;3,OR(טבלה1013[[#This Row],[CycleNumber]]&gt;B1393,B1393="")),1,"")</f>
        <v/>
      </c>
      <c r="R1392" s="1" t="str">
        <f>IF(טבלה1013[[#This Row],[האישה קבעה וסת שבוע?]]=1,IF(טבלה1013[[#This Row],[וסת השבוע פעיל?]]&lt;3,1,0),"")</f>
        <v/>
      </c>
      <c r="S13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2" s="1">
        <f t="shared" si="109"/>
        <v>0</v>
      </c>
      <c r="U1392" s="1">
        <f t="shared" si="110"/>
        <v>0</v>
      </c>
      <c r="V1392" s="1">
        <f t="shared" si="111"/>
        <v>0</v>
      </c>
      <c r="W1392" s="1">
        <f>IF(טבלה1013[[#This Row],[3 הפלגות זהות]]="","",IF(טבלה1013[[#This Row],[3 הפלגות זהות]]=1,טבלה1013[[#This Row],[LengthofCycle]],W1391))</f>
        <v>29</v>
      </c>
      <c r="X1392" s="1">
        <f>IF(טבלה1013[[#This Row],[וסת קבוע אחרון]]="","",IF(OR(טבלה1013[[#This Row],[LengthofCycle]]=טבלה1013[[#This Row],[וסת קבוע אחרון]],F1391=טבלה1013[[#This Row],[וסת קבוע אחרון]],F1390=טבלה1013[[#This Row],[וסת קבוע אחרון]]),1,0))</f>
        <v>1</v>
      </c>
      <c r="Y1392" s="1">
        <f>IF(OR(טבלה1013[[#This Row],[הווסת פעיל?]]=0,טבלה1013[[#This Row],[הווסת פעיל?]]=""),"",SUM(Y1391,טבלה1013[[#This Row],[הווסת פעיל?]]))</f>
        <v>4</v>
      </c>
      <c r="Z1392" s="1" t="str">
        <f>IF(AND(טבלה1013[[#This Row],[כמה מחזורים עד עקירה]]&lt;&gt;"",Y1393=""),טבלה1013[[#This Row],[כמה מחזורים עד עקירה]],"")</f>
        <v/>
      </c>
      <c r="AA1392" s="1" t="str">
        <f>IF(AND(טבלה1013[[#This Row],[הווסת פעיל?]]=1,טבלה1013[[#This Row],[וסת קבוע אחרון]]&lt;&gt;W1391),טבלה1013[[#This Row],[וסת קבוע אחרון]],"")</f>
        <v/>
      </c>
      <c r="AB1392" s="1" t="str">
        <f>IF(AND(טבלה1013[[#This Row],[הווסת פעיל?]]=1,X1391=0,טבלה1013[[#This Row],[וסת קבוע אחרון]]=W1391),טבלה1013[[#This Row],[וסת קבוע אחרון]],"")</f>
        <v/>
      </c>
      <c r="AC1392" s="1" t="str">
        <f>IF(AND(טבלה1013[[#This Row],[הווסת פעיל?]]=1,X1391=0,טבלה1013[[#This Row],[וסת קבוע אחרון]]&lt;&gt;W1391),1,"")</f>
        <v/>
      </c>
      <c r="AD1392" s="1" t="str">
        <f>IF(AND(טבלה1013[[#This Row],[הווסת פעיל?]]&lt;&gt;"",B1393=1),טבלה1013[[#This Row],[CycleNumber]],"")</f>
        <v/>
      </c>
      <c r="AE1392" s="1" t="str">
        <f>IF(AND(טבלה1013[[#This Row],[הווסת פעיל?]]&lt;&gt;"",X1391=""),טבלה1013[[#This Row],[CycleNumber]],"")</f>
        <v/>
      </c>
      <c r="AF1392" s="1">
        <f>IF(B1393=1,"",IF(טבלה1013[[#This Row],[הווסת פעיל?]]=1,IF(טבלה1013[[#This Row],[וסת קבוע אחרון]]=F1393,1,0),""))</f>
        <v>0</v>
      </c>
      <c r="AG1392" s="1">
        <f>IF(B1393=1,"",IF(טבלה1013[[#This Row],[הווסת פעיל?]]=1,IF(OR(טבלה1013[[#This Row],[וסת קבוע אחרון]]=F1393,F1393=טבלה1013[[#This Row],[LengthofCycle]]),1,0),""))</f>
        <v>0</v>
      </c>
      <c r="AH1392" s="1">
        <f>IF(B1393=1,"",IF(טבלה1013[[#This Row],[הווסת פעיל?]]=1,IF(OR(טבלה1013[[#This Row],[וסת קבוע אחרון]]=F1393,F1393=טבלה1013[[#This Row],[LengthofCycle]],AND(טבלה1013[[#This Row],[LengthofCycle]]&lt;&gt;טבלה1013[[#This Row],[וסת קבוע אחרון]],OR(F1393=28,F1393=29))),1,0),""))</f>
        <v>0</v>
      </c>
      <c r="AI1392" s="1" t="str">
        <f>IF(AND(טבלה1013[[#This Row],[הווסת פעיל?]]=1,B1393=1),1,"")</f>
        <v/>
      </c>
      <c r="AJ1392" s="4" t="str">
        <f>IF(AND(טבלה1013[[#This Row],[הווסת פעיל?]]&lt;&gt;1,B1393&lt;&gt;1,B1393&lt;&gt;""),IF(טבלה1013[[#This Row],[LengthofCycle]]=F1393,1,0),"")</f>
        <v/>
      </c>
      <c r="AK1392" s="4" t="str">
        <f>IF(AND(טבלה1013[[#This Row],[הווסת פעיל?]]&lt;&gt;1,B1393&lt;&gt;1,B1393&lt;&gt;""),IF(OR(טבלה1013[[#This Row],[LengthofCycle]]=F1393,F1393=29),1,0),"")</f>
        <v/>
      </c>
      <c r="AL1392" s="4" t="str">
        <f>IF(AND(טבלה1013[[#This Row],[הווסת פעיל?]]&lt;&gt;1,B1393&lt;&gt;1,B1393&lt;&gt;""),IF(OR(טבלה1013[[#This Row],[LengthofCycle]]=F1393,F1393=29,F1393=28),1,0),"")</f>
        <v/>
      </c>
    </row>
    <row r="1393" spans="1:38" x14ac:dyDescent="0.25">
      <c r="A1393" s="1" t="s">
        <v>168</v>
      </c>
      <c r="B1393" s="1">
        <v>10</v>
      </c>
      <c r="C1393" s="1">
        <v>0</v>
      </c>
      <c r="D1393" s="1">
        <v>1</v>
      </c>
      <c r="E1393" s="1">
        <v>0</v>
      </c>
      <c r="F1393" s="1">
        <v>28</v>
      </c>
      <c r="G1393" s="1">
        <f>טבלה1013[[#This Row],[LengthofCycle]]+1</f>
        <v>29</v>
      </c>
      <c r="H1393" s="1" t="str">
        <f>IF(IFERROR(LOOKUP(טבלה1013[[#This Row],[ClientID]],קביעויות[השבוע]),FALSE)=טבלה1013[[#This Row],[ClientID]],1,"")</f>
        <v/>
      </c>
      <c r="I1393" s="1" t="str">
        <f>IF(AND(טבלה1013[[#This Row],[CycleNumber]]&gt;1,OR(B1394="",טבלה1013[[#This Row],[CycleNumber]]&gt;B1392)),IF(OR(AND(טבלה1013[[#This Row],[LengthofCycle]]=28,F1392=28),AND(טבלה1013[[#This Row],[LengthofCycle]]=35,F1392=35)),1,""),"")</f>
        <v/>
      </c>
      <c r="J1393" s="1" t="str">
        <f>IF(AND(טבלה1013[[#This Row],[וסת השבוע]]=1,I1392=1,טבלה1013[[#This Row],[CycleNumber]]&gt;B1392),1,"")</f>
        <v/>
      </c>
      <c r="K1393" s="1" t="str">
        <f>IF(טבלה1013[[#This Row],[CycleNumber]]=1,"",IF(טבלה1013[[#This Row],[וסת השבוע]]=1,0,IF(K1392="","",IF(K1392=0,IF(טבלה1013[[#This Row],[LengthofCycle]]=28,0,1),IF(K1392=1,IF(טבלה1013[[#This Row],[LengthofCycle]]+F1392=28*2,0,2),IF(K1392=2,IF(טבלה1013[[#This Row],[LengthofCycle]]+F1392+F1391=28*3,0,3),""))))))</f>
        <v/>
      </c>
      <c r="L1393" s="1" t="str">
        <f>IF(טבלה1013[[#This Row],[וסת השבוע]]=1,IF(טבלה1013[[#This Row],[וסת השבוע וההפלגה ביחד]]=1,L1392+1,0),IF(AND(טבלה1013[[#This Row],[CycleNumber]]&gt;B1392,טבלה1013[[#This Row],[CycleNumber]]&gt;1),IF(טבלה1013[[#This Row],[וסת השבוע פעיל?]]&lt;&gt;"",L1392+1,""),""))</f>
        <v/>
      </c>
      <c r="M1393" s="1" t="str">
        <f>IF(AND(טבלה1013[[#This Row],[וסת השבוע פעיל?]]&lt;&gt;"",טבלה1013[[#This Row],[CycleNumber]]&lt;B1394,B1394&lt;&gt;"",טבלה1013[[#This Row],[וסת השבוע פעיל?]]&lt;3),IF(K1394=0,IF(AND(טבלה1013[[#This Row],[וסת השבוע פעיל?]]&gt;0,I1394=1),0,1),0),"")</f>
        <v/>
      </c>
      <c r="N1393" s="1" t="str">
        <f t="shared" si="108"/>
        <v/>
      </c>
      <c r="O1393" s="1" t="str">
        <f>IF(AND(טבלה1013[[#This Row],[חיזוי - שבוע]]=1,J1394=1),1,"")</f>
        <v/>
      </c>
      <c r="P1393" s="1" t="str">
        <f>IF(AND(טבלה1013[[#This Row],[חיזוי טוב עם הפלגה?]]=1,טבלה1013[[#This Row],[וסת קבוע אחרון]]&lt;&gt;28,X1392=1),1,"")</f>
        <v/>
      </c>
      <c r="Q1393" s="1" t="str">
        <f>IF(AND(טבלה1013[[#This Row],[וסת השבוע פעיל?]]&lt;3,OR(טבלה1013[[#This Row],[CycleNumber]]&gt;B1394,B1394="")),1,"")</f>
        <v/>
      </c>
      <c r="R1393" s="1" t="str">
        <f>IF(טבלה1013[[#This Row],[האישה קבעה וסת שבוע?]]=1,IF(טבלה1013[[#This Row],[וסת השבוע פעיל?]]&lt;3,1,0),"")</f>
        <v/>
      </c>
      <c r="S13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3" s="1">
        <f t="shared" si="109"/>
        <v>0</v>
      </c>
      <c r="U1393" s="1">
        <f t="shared" si="110"/>
        <v>0</v>
      </c>
      <c r="V1393" s="1">
        <f t="shared" si="111"/>
        <v>0</v>
      </c>
      <c r="W1393" s="1">
        <f>IF(טבלה1013[[#This Row],[3 הפלגות זהות]]="","",IF(טבלה1013[[#This Row],[3 הפלגות זהות]]=1,טבלה1013[[#This Row],[LengthofCycle]],W1392))</f>
        <v>29</v>
      </c>
      <c r="X1393" s="1">
        <f>IF(טבלה1013[[#This Row],[וסת קבוע אחרון]]="","",IF(OR(טבלה1013[[#This Row],[LengthofCycle]]=טבלה1013[[#This Row],[וסת קבוע אחרון]],F1392=טבלה1013[[#This Row],[וסת קבוע אחרון]],F1391=טבלה1013[[#This Row],[וסת קבוע אחרון]]),1,0))</f>
        <v>1</v>
      </c>
      <c r="Y1393" s="1">
        <f>IF(OR(טבלה1013[[#This Row],[הווסת פעיל?]]=0,טבלה1013[[#This Row],[הווסת פעיל?]]=""),"",SUM(Y1392,טבלה1013[[#This Row],[הווסת פעיל?]]))</f>
        <v>5</v>
      </c>
      <c r="Z1393" s="1" t="str">
        <f>IF(AND(טבלה1013[[#This Row],[כמה מחזורים עד עקירה]]&lt;&gt;"",Y1394=""),טבלה1013[[#This Row],[כמה מחזורים עד עקירה]],"")</f>
        <v/>
      </c>
      <c r="AA1393" s="1" t="str">
        <f>IF(AND(טבלה1013[[#This Row],[הווסת פעיל?]]=1,טבלה1013[[#This Row],[וסת קבוע אחרון]]&lt;&gt;W1392),טבלה1013[[#This Row],[וסת קבוע אחרון]],"")</f>
        <v/>
      </c>
      <c r="AB1393" s="1" t="str">
        <f>IF(AND(טבלה1013[[#This Row],[הווסת פעיל?]]=1,X1392=0,טבלה1013[[#This Row],[וסת קבוע אחרון]]=W1392),טבלה1013[[#This Row],[וסת קבוע אחרון]],"")</f>
        <v/>
      </c>
      <c r="AC1393" s="1" t="str">
        <f>IF(AND(טבלה1013[[#This Row],[הווסת פעיל?]]=1,X1392=0,טבלה1013[[#This Row],[וסת קבוע אחרון]]&lt;&gt;W1392),1,"")</f>
        <v/>
      </c>
      <c r="AD1393" s="1" t="str">
        <f>IF(AND(טבלה1013[[#This Row],[הווסת פעיל?]]&lt;&gt;"",B1394=1),טבלה1013[[#This Row],[CycleNumber]],"")</f>
        <v/>
      </c>
      <c r="AE1393" s="1" t="str">
        <f>IF(AND(טבלה1013[[#This Row],[הווסת פעיל?]]&lt;&gt;"",X1392=""),טבלה1013[[#This Row],[CycleNumber]],"")</f>
        <v/>
      </c>
      <c r="AF1393" s="1">
        <f>IF(B1394=1,"",IF(טבלה1013[[#This Row],[הווסת פעיל?]]=1,IF(טבלה1013[[#This Row],[וסת קבוע אחרון]]=F1394,1,0),""))</f>
        <v>1</v>
      </c>
      <c r="AG1393" s="1">
        <f>IF(B1394=1,"",IF(טבלה1013[[#This Row],[הווסת פעיל?]]=1,IF(OR(טבלה1013[[#This Row],[וסת קבוע אחרון]]=F1394,F1394=טבלה1013[[#This Row],[LengthofCycle]]),1,0),""))</f>
        <v>1</v>
      </c>
      <c r="AH1393" s="1">
        <f>IF(B1394=1,"",IF(טבלה1013[[#This Row],[הווסת פעיל?]]=1,IF(OR(טבלה1013[[#This Row],[וסת קבוע אחרון]]=F1394,F1394=טבלה1013[[#This Row],[LengthofCycle]],AND(טבלה1013[[#This Row],[LengthofCycle]]&lt;&gt;טבלה1013[[#This Row],[וסת קבוע אחרון]],OR(F1394=28,F1394=29))),1,0),""))</f>
        <v>1</v>
      </c>
      <c r="AI1393" s="1" t="str">
        <f>IF(AND(טבלה1013[[#This Row],[הווסת פעיל?]]=1,B1394=1),1,"")</f>
        <v/>
      </c>
      <c r="AJ1393" s="4" t="str">
        <f>IF(AND(טבלה1013[[#This Row],[הווסת פעיל?]]&lt;&gt;1,B1394&lt;&gt;1,B1394&lt;&gt;""),IF(טבלה1013[[#This Row],[LengthofCycle]]=F1394,1,0),"")</f>
        <v/>
      </c>
      <c r="AK1393" s="4" t="str">
        <f>IF(AND(טבלה1013[[#This Row],[הווסת פעיל?]]&lt;&gt;1,B1394&lt;&gt;1,B1394&lt;&gt;""),IF(OR(טבלה1013[[#This Row],[LengthofCycle]]=F1394,F1394=29),1,0),"")</f>
        <v/>
      </c>
      <c r="AL1393" s="4" t="str">
        <f>IF(AND(טבלה1013[[#This Row],[הווסת פעיל?]]&lt;&gt;1,B1394&lt;&gt;1,B1394&lt;&gt;""),IF(OR(טבלה1013[[#This Row],[LengthofCycle]]=F1394,F1394=29,F1394=28),1,0),"")</f>
        <v/>
      </c>
    </row>
    <row r="1394" spans="1:38" x14ac:dyDescent="0.25">
      <c r="A1394" s="1" t="s">
        <v>168</v>
      </c>
      <c r="B1394" s="1">
        <v>11</v>
      </c>
      <c r="C1394" s="1">
        <v>0</v>
      </c>
      <c r="D1394" s="1">
        <v>1</v>
      </c>
      <c r="E1394" s="1">
        <v>0</v>
      </c>
      <c r="F1394" s="1">
        <v>29</v>
      </c>
      <c r="G1394" s="1">
        <f>טבלה1013[[#This Row],[LengthofCycle]]+1</f>
        <v>30</v>
      </c>
      <c r="H1394" s="1" t="str">
        <f>IF(IFERROR(LOOKUP(טבלה1013[[#This Row],[ClientID]],קביעויות[השבוע]),FALSE)=טבלה1013[[#This Row],[ClientID]],1,"")</f>
        <v/>
      </c>
      <c r="I1394" s="1" t="str">
        <f>IF(AND(טבלה1013[[#This Row],[CycleNumber]]&gt;1,OR(B1395="",טבלה1013[[#This Row],[CycleNumber]]&gt;B1393)),IF(OR(AND(טבלה1013[[#This Row],[LengthofCycle]]=28,F1393=28),AND(טבלה1013[[#This Row],[LengthofCycle]]=35,F1393=35)),1,""),"")</f>
        <v/>
      </c>
      <c r="J1394" s="1" t="str">
        <f>IF(AND(טבלה1013[[#This Row],[וסת השבוע]]=1,I1393=1,טבלה1013[[#This Row],[CycleNumber]]&gt;B1393),1,"")</f>
        <v/>
      </c>
      <c r="K1394" s="1" t="str">
        <f>IF(טבלה1013[[#This Row],[CycleNumber]]=1,"",IF(טבלה1013[[#This Row],[וסת השבוע]]=1,0,IF(K1393="","",IF(K1393=0,IF(טבלה1013[[#This Row],[LengthofCycle]]=28,0,1),IF(K1393=1,IF(טבלה1013[[#This Row],[LengthofCycle]]+F1393=28*2,0,2),IF(K1393=2,IF(טבלה1013[[#This Row],[LengthofCycle]]+F1393+F1392=28*3,0,3),""))))))</f>
        <v/>
      </c>
      <c r="L1394" s="1" t="str">
        <f>IF(טבלה1013[[#This Row],[וסת השבוע]]=1,IF(טבלה1013[[#This Row],[וסת השבוע וההפלגה ביחד]]=1,L1393+1,0),IF(AND(טבלה1013[[#This Row],[CycleNumber]]&gt;B1393,טבלה1013[[#This Row],[CycleNumber]]&gt;1),IF(טבלה1013[[#This Row],[וסת השבוע פעיל?]]&lt;&gt;"",L1393+1,""),""))</f>
        <v/>
      </c>
      <c r="M1394" s="1" t="str">
        <f>IF(AND(טבלה1013[[#This Row],[וסת השבוע פעיל?]]&lt;&gt;"",טבלה1013[[#This Row],[CycleNumber]]&lt;B1395,B1395&lt;&gt;"",טבלה1013[[#This Row],[וסת השבוע פעיל?]]&lt;3),IF(K1395=0,IF(AND(טבלה1013[[#This Row],[וסת השבוע פעיל?]]&gt;0,I1395=1),0,1),0),"")</f>
        <v/>
      </c>
      <c r="N1394" s="1" t="str">
        <f t="shared" si="108"/>
        <v/>
      </c>
      <c r="O1394" s="1" t="str">
        <f>IF(AND(טבלה1013[[#This Row],[חיזוי - שבוע]]=1,J1395=1),1,"")</f>
        <v/>
      </c>
      <c r="P1394" s="1" t="str">
        <f>IF(AND(טבלה1013[[#This Row],[חיזוי טוב עם הפלגה?]]=1,טבלה1013[[#This Row],[וסת קבוע אחרון]]&lt;&gt;28,X1393=1),1,"")</f>
        <v/>
      </c>
      <c r="Q1394" s="1" t="str">
        <f>IF(AND(טבלה1013[[#This Row],[וסת השבוע פעיל?]]&lt;3,OR(טבלה1013[[#This Row],[CycleNumber]]&gt;B1395,B1395="")),1,"")</f>
        <v/>
      </c>
      <c r="R1394" s="1" t="str">
        <f>IF(טבלה1013[[#This Row],[האישה קבעה וסת שבוע?]]=1,IF(טבלה1013[[#This Row],[וסת השבוע פעיל?]]&lt;3,1,0),"")</f>
        <v/>
      </c>
      <c r="S13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4" s="1">
        <f t="shared" si="109"/>
        <v>0</v>
      </c>
      <c r="U1394" s="1">
        <f t="shared" si="110"/>
        <v>0</v>
      </c>
      <c r="V1394" s="1">
        <f t="shared" si="111"/>
        <v>0</v>
      </c>
      <c r="W1394" s="1">
        <f>IF(טבלה1013[[#This Row],[3 הפלגות זהות]]="","",IF(טבלה1013[[#This Row],[3 הפלגות זהות]]=1,טבלה1013[[#This Row],[LengthofCycle]],W1393))</f>
        <v>29</v>
      </c>
      <c r="X1394" s="1">
        <f>IF(טבלה1013[[#This Row],[וסת קבוע אחרון]]="","",IF(OR(טבלה1013[[#This Row],[LengthofCycle]]=טבלה1013[[#This Row],[וסת קבוע אחרון]],F1393=טבלה1013[[#This Row],[וסת קבוע אחרון]],F1392=טבלה1013[[#This Row],[וסת קבוע אחרון]]),1,0))</f>
        <v>1</v>
      </c>
      <c r="Y1394" s="1">
        <f>IF(OR(טבלה1013[[#This Row],[הווסת פעיל?]]=0,טבלה1013[[#This Row],[הווסת פעיל?]]=""),"",SUM(Y1393,טבלה1013[[#This Row],[הווסת פעיל?]]))</f>
        <v>6</v>
      </c>
      <c r="Z1394" s="1" t="str">
        <f>IF(AND(טבלה1013[[#This Row],[כמה מחזורים עד עקירה]]&lt;&gt;"",Y1395=""),טבלה1013[[#This Row],[כמה מחזורים עד עקירה]],"")</f>
        <v/>
      </c>
      <c r="AA1394" s="1" t="str">
        <f>IF(AND(טבלה1013[[#This Row],[הווסת פעיל?]]=1,טבלה1013[[#This Row],[וסת קבוע אחרון]]&lt;&gt;W1393),טבלה1013[[#This Row],[וסת קבוע אחרון]],"")</f>
        <v/>
      </c>
      <c r="AB1394" s="1" t="str">
        <f>IF(AND(טבלה1013[[#This Row],[הווסת פעיל?]]=1,X1393=0,טבלה1013[[#This Row],[וסת קבוע אחרון]]=W1393),טבלה1013[[#This Row],[וסת קבוע אחרון]],"")</f>
        <v/>
      </c>
      <c r="AC1394" s="1" t="str">
        <f>IF(AND(טבלה1013[[#This Row],[הווסת פעיל?]]=1,X1393=0,טבלה1013[[#This Row],[וסת קבוע אחרון]]&lt;&gt;W1393),1,"")</f>
        <v/>
      </c>
      <c r="AD1394" s="1" t="str">
        <f>IF(AND(טבלה1013[[#This Row],[הווסת פעיל?]]&lt;&gt;"",B1395=1),טבלה1013[[#This Row],[CycleNumber]],"")</f>
        <v/>
      </c>
      <c r="AE1394" s="1" t="str">
        <f>IF(AND(טבלה1013[[#This Row],[הווסת פעיל?]]&lt;&gt;"",X1393=""),טבלה1013[[#This Row],[CycleNumber]],"")</f>
        <v/>
      </c>
      <c r="AF1394" s="1">
        <f>IF(B1395=1,"",IF(טבלה1013[[#This Row],[הווסת פעיל?]]=1,IF(טבלה1013[[#This Row],[וסת קבוע אחרון]]=F1395,1,0),""))</f>
        <v>0</v>
      </c>
      <c r="AG1394" s="1">
        <f>IF(B1395=1,"",IF(טבלה1013[[#This Row],[הווסת פעיל?]]=1,IF(OR(טבלה1013[[#This Row],[וסת קבוע אחרון]]=F1395,F1395=טבלה1013[[#This Row],[LengthofCycle]]),1,0),""))</f>
        <v>0</v>
      </c>
      <c r="AH1394" s="1">
        <f>IF(B1395=1,"",IF(טבלה1013[[#This Row],[הווסת פעיל?]]=1,IF(OR(טבלה1013[[#This Row],[וסת קבוע אחרון]]=F1395,F1395=טבלה1013[[#This Row],[LengthofCycle]],AND(טבלה1013[[#This Row],[LengthofCycle]]&lt;&gt;טבלה1013[[#This Row],[וסת קבוע אחרון]],OR(F1395=28,F1395=29))),1,0),""))</f>
        <v>0</v>
      </c>
      <c r="AI1394" s="1" t="str">
        <f>IF(AND(טבלה1013[[#This Row],[הווסת פעיל?]]=1,B1395=1),1,"")</f>
        <v/>
      </c>
      <c r="AJ1394" s="4" t="str">
        <f>IF(AND(טבלה1013[[#This Row],[הווסת פעיל?]]&lt;&gt;1,B1395&lt;&gt;1,B1395&lt;&gt;""),IF(טבלה1013[[#This Row],[LengthofCycle]]=F1395,1,0),"")</f>
        <v/>
      </c>
      <c r="AK1394" s="4" t="str">
        <f>IF(AND(טבלה1013[[#This Row],[הווסת פעיל?]]&lt;&gt;1,B1395&lt;&gt;1,B1395&lt;&gt;""),IF(OR(טבלה1013[[#This Row],[LengthofCycle]]=F1395,F1395=29),1,0),"")</f>
        <v/>
      </c>
      <c r="AL1394" s="4" t="str">
        <f>IF(AND(טבלה1013[[#This Row],[הווסת פעיל?]]&lt;&gt;1,B1395&lt;&gt;1,B1395&lt;&gt;""),IF(OR(טבלה1013[[#This Row],[LengthofCycle]]=F1395,F1395=29,F1395=28),1,0),"")</f>
        <v/>
      </c>
    </row>
    <row r="1395" spans="1:38" x14ac:dyDescent="0.25">
      <c r="A1395" s="1" t="s">
        <v>168</v>
      </c>
      <c r="B1395" s="1">
        <v>12</v>
      </c>
      <c r="C1395" s="1">
        <v>0</v>
      </c>
      <c r="D1395" s="1">
        <v>1</v>
      </c>
      <c r="E1395" s="1">
        <v>0</v>
      </c>
      <c r="F1395" s="1">
        <v>28</v>
      </c>
      <c r="G1395" s="1">
        <f>טבלה1013[[#This Row],[LengthofCycle]]+1</f>
        <v>29</v>
      </c>
      <c r="H1395" s="1" t="str">
        <f>IF(IFERROR(LOOKUP(טבלה1013[[#This Row],[ClientID]],קביעויות[השבוע]),FALSE)=טבלה1013[[#This Row],[ClientID]],1,"")</f>
        <v/>
      </c>
      <c r="I1395" s="1" t="str">
        <f>IF(AND(טבלה1013[[#This Row],[CycleNumber]]&gt;1,OR(B1396="",טבלה1013[[#This Row],[CycleNumber]]&gt;B1394)),IF(OR(AND(טבלה1013[[#This Row],[LengthofCycle]]=28,F1394=28),AND(טבלה1013[[#This Row],[LengthofCycle]]=35,F1394=35)),1,""),"")</f>
        <v/>
      </c>
      <c r="J1395" s="1" t="str">
        <f>IF(AND(טבלה1013[[#This Row],[וסת השבוע]]=1,I1394=1,טבלה1013[[#This Row],[CycleNumber]]&gt;B1394),1,"")</f>
        <v/>
      </c>
      <c r="K1395" s="1" t="str">
        <f>IF(טבלה1013[[#This Row],[CycleNumber]]=1,"",IF(טבלה1013[[#This Row],[וסת השבוע]]=1,0,IF(K1394="","",IF(K1394=0,IF(טבלה1013[[#This Row],[LengthofCycle]]=28,0,1),IF(K1394=1,IF(טבלה1013[[#This Row],[LengthofCycle]]+F1394=28*2,0,2),IF(K1394=2,IF(טבלה1013[[#This Row],[LengthofCycle]]+F1394+F1393=28*3,0,3),""))))))</f>
        <v/>
      </c>
      <c r="L1395" s="1" t="str">
        <f>IF(טבלה1013[[#This Row],[וסת השבוע]]=1,IF(טבלה1013[[#This Row],[וסת השבוע וההפלגה ביחד]]=1,L1394+1,0),IF(AND(טבלה1013[[#This Row],[CycleNumber]]&gt;B1394,טבלה1013[[#This Row],[CycleNumber]]&gt;1),IF(טבלה1013[[#This Row],[וסת השבוע פעיל?]]&lt;&gt;"",L1394+1,""),""))</f>
        <v/>
      </c>
      <c r="M1395" s="1" t="str">
        <f>IF(AND(טבלה1013[[#This Row],[וסת השבוע פעיל?]]&lt;&gt;"",טבלה1013[[#This Row],[CycleNumber]]&lt;B1396,B1396&lt;&gt;"",טבלה1013[[#This Row],[וסת השבוע פעיל?]]&lt;3),IF(K1396=0,IF(AND(טבלה1013[[#This Row],[וסת השבוע פעיל?]]&gt;0,I1396=1),0,1),0),"")</f>
        <v/>
      </c>
      <c r="N1395" s="1" t="str">
        <f t="shared" si="108"/>
        <v/>
      </c>
      <c r="O1395" s="1" t="str">
        <f>IF(AND(טבלה1013[[#This Row],[חיזוי - שבוע]]=1,J1396=1),1,"")</f>
        <v/>
      </c>
      <c r="P1395" s="1" t="str">
        <f>IF(AND(טבלה1013[[#This Row],[חיזוי טוב עם הפלגה?]]=1,טבלה1013[[#This Row],[וסת קבוע אחרון]]&lt;&gt;28,X1394=1),1,"")</f>
        <v/>
      </c>
      <c r="Q1395" s="1" t="str">
        <f>IF(AND(טבלה1013[[#This Row],[וסת השבוע פעיל?]]&lt;3,OR(טבלה1013[[#This Row],[CycleNumber]]&gt;B1396,B1396="")),1,"")</f>
        <v/>
      </c>
      <c r="R1395" s="1" t="str">
        <f>IF(טבלה1013[[#This Row],[האישה קבעה וסת שבוע?]]=1,IF(טבלה1013[[#This Row],[וסת השבוע פעיל?]]&lt;3,1,0),"")</f>
        <v/>
      </c>
      <c r="S13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5" s="1">
        <f t="shared" si="109"/>
        <v>0</v>
      </c>
      <c r="U1395" s="1">
        <f t="shared" si="110"/>
        <v>0</v>
      </c>
      <c r="V1395" s="1">
        <f t="shared" si="111"/>
        <v>0</v>
      </c>
      <c r="W1395" s="1">
        <f>IF(טבלה1013[[#This Row],[3 הפלגות זהות]]="","",IF(טבלה1013[[#This Row],[3 הפלגות זהות]]=1,טבלה1013[[#This Row],[LengthofCycle]],W1394))</f>
        <v>29</v>
      </c>
      <c r="X1395" s="1">
        <f>IF(טבלה1013[[#This Row],[וסת קבוע אחרון]]="","",IF(OR(טבלה1013[[#This Row],[LengthofCycle]]=טבלה1013[[#This Row],[וסת קבוע אחרון]],F1394=טבלה1013[[#This Row],[וסת קבוע אחרון]],F1393=טבלה1013[[#This Row],[וסת קבוע אחרון]]),1,0))</f>
        <v>1</v>
      </c>
      <c r="Y1395" s="1">
        <f>IF(OR(טבלה1013[[#This Row],[הווסת פעיל?]]=0,טבלה1013[[#This Row],[הווסת פעיל?]]=""),"",SUM(Y1394,טבלה1013[[#This Row],[הווסת פעיל?]]))</f>
        <v>7</v>
      </c>
      <c r="Z1395" s="1" t="str">
        <f>IF(AND(טבלה1013[[#This Row],[כמה מחזורים עד עקירה]]&lt;&gt;"",Y1396=""),טבלה1013[[#This Row],[כמה מחזורים עד עקירה]],"")</f>
        <v/>
      </c>
      <c r="AA1395" s="1" t="str">
        <f>IF(AND(טבלה1013[[#This Row],[הווסת פעיל?]]=1,טבלה1013[[#This Row],[וסת קבוע אחרון]]&lt;&gt;W1394),טבלה1013[[#This Row],[וסת קבוע אחרון]],"")</f>
        <v/>
      </c>
      <c r="AB1395" s="1" t="str">
        <f>IF(AND(טבלה1013[[#This Row],[הווסת פעיל?]]=1,X1394=0,טבלה1013[[#This Row],[וסת קבוע אחרון]]=W1394),טבלה1013[[#This Row],[וסת קבוע אחרון]],"")</f>
        <v/>
      </c>
      <c r="AC1395" s="1" t="str">
        <f>IF(AND(טבלה1013[[#This Row],[הווסת פעיל?]]=1,X1394=0,טבלה1013[[#This Row],[וסת קבוע אחרון]]&lt;&gt;W1394),1,"")</f>
        <v/>
      </c>
      <c r="AD1395" s="1" t="str">
        <f>IF(AND(טבלה1013[[#This Row],[הווסת פעיל?]]&lt;&gt;"",B1396=1),טבלה1013[[#This Row],[CycleNumber]],"")</f>
        <v/>
      </c>
      <c r="AE1395" s="1" t="str">
        <f>IF(AND(טבלה1013[[#This Row],[הווסת פעיל?]]&lt;&gt;"",X1394=""),טבלה1013[[#This Row],[CycleNumber]],"")</f>
        <v/>
      </c>
      <c r="AF1395" s="1">
        <f>IF(B1396=1,"",IF(טבלה1013[[#This Row],[הווסת פעיל?]]=1,IF(טבלה1013[[#This Row],[וסת קבוע אחרון]]=F1396,1,0),""))</f>
        <v>0</v>
      </c>
      <c r="AG1395" s="1">
        <f>IF(B1396=1,"",IF(טבלה1013[[#This Row],[הווסת פעיל?]]=1,IF(OR(טבלה1013[[#This Row],[וסת קבוע אחרון]]=F1396,F1396=טבלה1013[[#This Row],[LengthofCycle]]),1,0),""))</f>
        <v>0</v>
      </c>
      <c r="AH1395" s="1">
        <f>IF(B1396=1,"",IF(טבלה1013[[#This Row],[הווסת פעיל?]]=1,IF(OR(טבלה1013[[#This Row],[וסת קבוע אחרון]]=F1396,F1396=טבלה1013[[#This Row],[LengthofCycle]],AND(טבלה1013[[#This Row],[LengthofCycle]]&lt;&gt;טבלה1013[[#This Row],[וסת קבוע אחרון]],OR(F1396=28,F1396=29))),1,0),""))</f>
        <v>0</v>
      </c>
      <c r="AI1395" s="1" t="str">
        <f>IF(AND(טבלה1013[[#This Row],[הווסת פעיל?]]=1,B1396=1),1,"")</f>
        <v/>
      </c>
      <c r="AJ1395" s="4" t="str">
        <f>IF(AND(טבלה1013[[#This Row],[הווסת פעיל?]]&lt;&gt;1,B1396&lt;&gt;1,B1396&lt;&gt;""),IF(טבלה1013[[#This Row],[LengthofCycle]]=F1396,1,0),"")</f>
        <v/>
      </c>
      <c r="AK1395" s="4" t="str">
        <f>IF(AND(טבלה1013[[#This Row],[הווסת פעיל?]]&lt;&gt;1,B1396&lt;&gt;1,B1396&lt;&gt;""),IF(OR(טבלה1013[[#This Row],[LengthofCycle]]=F1396,F1396=29),1,0),"")</f>
        <v/>
      </c>
      <c r="AL1395" s="4" t="str">
        <f>IF(AND(טבלה1013[[#This Row],[הווסת פעיל?]]&lt;&gt;1,B1396&lt;&gt;1,B1396&lt;&gt;""),IF(OR(טבלה1013[[#This Row],[LengthofCycle]]=F1396,F1396=29,F1396=28),1,0),"")</f>
        <v/>
      </c>
    </row>
    <row r="1396" spans="1:38" x14ac:dyDescent="0.25">
      <c r="A1396" s="1" t="s">
        <v>168</v>
      </c>
      <c r="B1396" s="1">
        <v>13</v>
      </c>
      <c r="C1396" s="1">
        <v>0</v>
      </c>
      <c r="D1396" s="1">
        <v>1</v>
      </c>
      <c r="E1396" s="1">
        <v>0</v>
      </c>
      <c r="F1396" s="1">
        <v>27</v>
      </c>
      <c r="G1396" s="1">
        <f>טבלה1013[[#This Row],[LengthofCycle]]+1</f>
        <v>28</v>
      </c>
      <c r="H1396" s="1" t="str">
        <f>IF(IFERROR(LOOKUP(טבלה1013[[#This Row],[ClientID]],קביעויות[השבוע]),FALSE)=טבלה1013[[#This Row],[ClientID]],1,"")</f>
        <v/>
      </c>
      <c r="I1396" s="1" t="str">
        <f>IF(AND(טבלה1013[[#This Row],[CycleNumber]]&gt;1,OR(B1397="",טבלה1013[[#This Row],[CycleNumber]]&gt;B1395)),IF(OR(AND(טבלה1013[[#This Row],[LengthofCycle]]=28,F1395=28),AND(טבלה1013[[#This Row],[LengthofCycle]]=35,F1395=35)),1,""),"")</f>
        <v/>
      </c>
      <c r="J1396" s="1" t="str">
        <f>IF(AND(טבלה1013[[#This Row],[וסת השבוע]]=1,I1395=1,טבלה1013[[#This Row],[CycleNumber]]&gt;B1395),1,"")</f>
        <v/>
      </c>
      <c r="K1396" s="1" t="str">
        <f>IF(טבלה1013[[#This Row],[CycleNumber]]=1,"",IF(טבלה1013[[#This Row],[וסת השבוע]]=1,0,IF(K1395="","",IF(K1395=0,IF(טבלה1013[[#This Row],[LengthofCycle]]=28,0,1),IF(K1395=1,IF(טבלה1013[[#This Row],[LengthofCycle]]+F1395=28*2,0,2),IF(K1395=2,IF(טבלה1013[[#This Row],[LengthofCycle]]+F1395+F1394=28*3,0,3),""))))))</f>
        <v/>
      </c>
      <c r="L1396" s="1" t="str">
        <f>IF(טבלה1013[[#This Row],[וסת השבוע]]=1,IF(טבלה1013[[#This Row],[וסת השבוע וההפלגה ביחד]]=1,L1395+1,0),IF(AND(טבלה1013[[#This Row],[CycleNumber]]&gt;B1395,טבלה1013[[#This Row],[CycleNumber]]&gt;1),IF(טבלה1013[[#This Row],[וסת השבוע פעיל?]]&lt;&gt;"",L1395+1,""),""))</f>
        <v/>
      </c>
      <c r="M1396" s="1" t="str">
        <f>IF(AND(טבלה1013[[#This Row],[וסת השבוע פעיל?]]&lt;&gt;"",טבלה1013[[#This Row],[CycleNumber]]&lt;B1397,B1397&lt;&gt;"",טבלה1013[[#This Row],[וסת השבוע פעיל?]]&lt;3),IF(K1397=0,IF(AND(טבלה1013[[#This Row],[וסת השבוע פעיל?]]&gt;0,I1397=1),0,1),0),"")</f>
        <v/>
      </c>
      <c r="N1396" s="1" t="str">
        <f t="shared" si="108"/>
        <v/>
      </c>
      <c r="O1396" s="1" t="str">
        <f>IF(AND(טבלה1013[[#This Row],[חיזוי - שבוע]]=1,J1397=1),1,"")</f>
        <v/>
      </c>
      <c r="P1396" s="1" t="str">
        <f>IF(AND(טבלה1013[[#This Row],[חיזוי טוב עם הפלגה?]]=1,טבלה1013[[#This Row],[וסת קבוע אחרון]]&lt;&gt;28,X1395=1),1,"")</f>
        <v/>
      </c>
      <c r="Q1396" s="1" t="str">
        <f>IF(AND(טבלה1013[[#This Row],[וסת השבוע פעיל?]]&lt;3,OR(טבלה1013[[#This Row],[CycleNumber]]&gt;B1397,B1397="")),1,"")</f>
        <v/>
      </c>
      <c r="R1396" s="1" t="str">
        <f>IF(טבלה1013[[#This Row],[האישה קבעה וסת שבוע?]]=1,IF(טבלה1013[[#This Row],[וסת השבוע פעיל?]]&lt;3,1,0),"")</f>
        <v/>
      </c>
      <c r="S13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6" s="1">
        <f t="shared" si="109"/>
        <v>0</v>
      </c>
      <c r="U1396" s="1">
        <f t="shared" si="110"/>
        <v>0</v>
      </c>
      <c r="V1396" s="1">
        <f t="shared" si="111"/>
        <v>0</v>
      </c>
      <c r="W1396" s="1">
        <f>IF(טבלה1013[[#This Row],[3 הפלגות זהות]]="","",IF(טבלה1013[[#This Row],[3 הפלגות זהות]]=1,טבלה1013[[#This Row],[LengthofCycle]],W1395))</f>
        <v>29</v>
      </c>
      <c r="X1396" s="1">
        <f>IF(טבלה1013[[#This Row],[וסת קבוע אחרון]]="","",IF(OR(טבלה1013[[#This Row],[LengthofCycle]]=טבלה1013[[#This Row],[וסת קבוע אחרון]],F1395=טבלה1013[[#This Row],[וסת קבוע אחרון]],F1394=טבלה1013[[#This Row],[וסת קבוע אחרון]]),1,0))</f>
        <v>1</v>
      </c>
      <c r="Y1396" s="1">
        <f>IF(OR(טבלה1013[[#This Row],[הווסת פעיל?]]=0,טבלה1013[[#This Row],[הווסת פעיל?]]=""),"",SUM(Y1395,טבלה1013[[#This Row],[הווסת פעיל?]]))</f>
        <v>8</v>
      </c>
      <c r="Z1396" s="1">
        <f>IF(AND(טבלה1013[[#This Row],[כמה מחזורים עד עקירה]]&lt;&gt;"",Y1397=""),טבלה1013[[#This Row],[כמה מחזורים עד עקירה]],"")</f>
        <v>8</v>
      </c>
      <c r="AA1396" s="1" t="str">
        <f>IF(AND(טבלה1013[[#This Row],[הווסת פעיל?]]=1,טבלה1013[[#This Row],[וסת קבוע אחרון]]&lt;&gt;W1395),טבלה1013[[#This Row],[וסת קבוע אחרון]],"")</f>
        <v/>
      </c>
      <c r="AB1396" s="1" t="str">
        <f>IF(AND(טבלה1013[[#This Row],[הווסת פעיל?]]=1,X1395=0,טבלה1013[[#This Row],[וסת קבוע אחרון]]=W1395),טבלה1013[[#This Row],[וסת קבוע אחרון]],"")</f>
        <v/>
      </c>
      <c r="AC1396" s="1" t="str">
        <f>IF(AND(טבלה1013[[#This Row],[הווסת פעיל?]]=1,X1395=0,טבלה1013[[#This Row],[וסת קבוע אחרון]]&lt;&gt;W1395),1,"")</f>
        <v/>
      </c>
      <c r="AD1396" s="1">
        <f>IF(AND(טבלה1013[[#This Row],[הווסת פעיל?]]&lt;&gt;"",B1397=1),טבלה1013[[#This Row],[CycleNumber]],"")</f>
        <v>13</v>
      </c>
      <c r="AE1396" s="1" t="str">
        <f>IF(AND(טבלה1013[[#This Row],[הווסת פעיל?]]&lt;&gt;"",X1395=""),טבלה1013[[#This Row],[CycleNumber]],"")</f>
        <v/>
      </c>
      <c r="AF1396" s="1" t="str">
        <f>IF(B1397=1,"",IF(טבלה1013[[#This Row],[הווסת פעיל?]]=1,IF(טבלה1013[[#This Row],[וסת קבוע אחרון]]=F1397,1,0),""))</f>
        <v/>
      </c>
      <c r="AG1396" s="1" t="str">
        <f>IF(B1397=1,"",IF(טבלה1013[[#This Row],[הווסת פעיל?]]=1,IF(OR(טבלה1013[[#This Row],[וסת קבוע אחרון]]=F1397,F1397=טבלה1013[[#This Row],[LengthofCycle]]),1,0),""))</f>
        <v/>
      </c>
      <c r="AH1396" s="1" t="str">
        <f>IF(B1397=1,"",IF(טבלה1013[[#This Row],[הווסת פעיל?]]=1,IF(OR(טבלה1013[[#This Row],[וסת קבוע אחרון]]=F1397,F1397=טבלה1013[[#This Row],[LengthofCycle]],AND(טבלה1013[[#This Row],[LengthofCycle]]&lt;&gt;טבלה1013[[#This Row],[וסת קבוע אחרון]],OR(F1397=28,F1397=29))),1,0),""))</f>
        <v/>
      </c>
      <c r="AI1396" s="1">
        <f>IF(AND(טבלה1013[[#This Row],[הווסת פעיל?]]=1,B1397=1),1,"")</f>
        <v>1</v>
      </c>
      <c r="AJ1396" s="4" t="str">
        <f>IF(AND(טבלה1013[[#This Row],[הווסת פעיל?]]&lt;&gt;1,B1397&lt;&gt;1,B1397&lt;&gt;""),IF(טבלה1013[[#This Row],[LengthofCycle]]=F1397,1,0),"")</f>
        <v/>
      </c>
      <c r="AK1396" s="4" t="str">
        <f>IF(AND(טבלה1013[[#This Row],[הווסת פעיל?]]&lt;&gt;1,B1397&lt;&gt;1,B1397&lt;&gt;""),IF(OR(טבלה1013[[#This Row],[LengthofCycle]]=F1397,F1397=29),1,0),"")</f>
        <v/>
      </c>
      <c r="AL1396" s="4" t="str">
        <f>IF(AND(טבלה1013[[#This Row],[הווסת פעיל?]]&lt;&gt;1,B1397&lt;&gt;1,B1397&lt;&gt;""),IF(OR(טבלה1013[[#This Row],[LengthofCycle]]=F1397,F1397=29,F1397=28),1,0),"")</f>
        <v/>
      </c>
    </row>
    <row r="1397" spans="1:38" x14ac:dyDescent="0.25">
      <c r="A1397" s="1" t="s">
        <v>169</v>
      </c>
      <c r="B1397" s="1">
        <v>1</v>
      </c>
      <c r="C1397" s="1">
        <v>0</v>
      </c>
      <c r="D1397" s="1">
        <v>1</v>
      </c>
      <c r="E1397" s="1">
        <v>0</v>
      </c>
      <c r="F1397" s="1">
        <v>24</v>
      </c>
      <c r="G1397" s="1">
        <f>טבלה1013[[#This Row],[LengthofCycle]]+1</f>
        <v>25</v>
      </c>
      <c r="H1397" s="1" t="str">
        <f>IF(IFERROR(LOOKUP(טבלה1013[[#This Row],[ClientID]],קביעויות[השבוע]),FALSE)=טבלה1013[[#This Row],[ClientID]],1,"")</f>
        <v/>
      </c>
      <c r="I1397" s="1" t="str">
        <f>IF(AND(טבלה1013[[#This Row],[CycleNumber]]&gt;1,OR(B1398="",טבלה1013[[#This Row],[CycleNumber]]&gt;B1396)),IF(OR(AND(טבלה1013[[#This Row],[LengthofCycle]]=28,F1396=28),AND(טבלה1013[[#This Row],[LengthofCycle]]=35,F1396=35)),1,""),"")</f>
        <v/>
      </c>
      <c r="J1397" s="1" t="str">
        <f>IF(AND(טבלה1013[[#This Row],[וסת השבוע]]=1,I1396=1,טבלה1013[[#This Row],[CycleNumber]]&gt;B1396),1,"")</f>
        <v/>
      </c>
      <c r="K1397" s="1" t="str">
        <f>IF(טבלה1013[[#This Row],[CycleNumber]]=1,"",IF(טבלה1013[[#This Row],[וסת השבוע]]=1,0,IF(K1396="","",IF(K1396=0,IF(טבלה1013[[#This Row],[LengthofCycle]]=28,0,1),IF(K1396=1,IF(טבלה1013[[#This Row],[LengthofCycle]]+F1396=28*2,0,2),IF(K1396=2,IF(טבלה1013[[#This Row],[LengthofCycle]]+F1396+F1395=28*3,0,3),""))))))</f>
        <v/>
      </c>
      <c r="L1397" s="1" t="str">
        <f>IF(טבלה1013[[#This Row],[וסת השבוע]]=1,IF(טבלה1013[[#This Row],[וסת השבוע וההפלגה ביחד]]=1,L1396+1,0),IF(AND(טבלה1013[[#This Row],[CycleNumber]]&gt;B1396,טבלה1013[[#This Row],[CycleNumber]]&gt;1),IF(טבלה1013[[#This Row],[וסת השבוע פעיל?]]&lt;&gt;"",L1396+1,""),""))</f>
        <v/>
      </c>
      <c r="M1397" s="1" t="str">
        <f>IF(AND(טבלה1013[[#This Row],[וסת השבוע פעיל?]]&lt;&gt;"",טבלה1013[[#This Row],[CycleNumber]]&lt;B1398,B1398&lt;&gt;"",טבלה1013[[#This Row],[וסת השבוע פעיל?]]&lt;3),IF(K1398=0,IF(AND(טבלה1013[[#This Row],[וסת השבוע פעיל?]]&gt;0,I1398=1),0,1),0),"")</f>
        <v/>
      </c>
      <c r="N1397" s="1" t="str">
        <f t="shared" si="108"/>
        <v/>
      </c>
      <c r="O1397" s="1" t="str">
        <f>IF(AND(טבלה1013[[#This Row],[חיזוי - שבוע]]=1,J1398=1),1,"")</f>
        <v/>
      </c>
      <c r="P1397" s="1" t="str">
        <f>IF(AND(טבלה1013[[#This Row],[חיזוי טוב עם הפלגה?]]=1,טבלה1013[[#This Row],[וסת קבוע אחרון]]&lt;&gt;28,X1396=1),1,"")</f>
        <v/>
      </c>
      <c r="Q1397" s="1" t="str">
        <f>IF(AND(טבלה1013[[#This Row],[וסת השבוע פעיל?]]&lt;3,OR(טבלה1013[[#This Row],[CycleNumber]]&gt;B1398,B1398="")),1,"")</f>
        <v/>
      </c>
      <c r="R1397" s="1" t="str">
        <f>IF(טבלה1013[[#This Row],[האישה קבעה וסת שבוע?]]=1,IF(טבלה1013[[#This Row],[וסת השבוע פעיל?]]&lt;3,1,0),"")</f>
        <v/>
      </c>
      <c r="S13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7" s="1" t="str">
        <f t="shared" si="109"/>
        <v/>
      </c>
      <c r="U1397" s="1" t="str">
        <f t="shared" si="110"/>
        <v/>
      </c>
      <c r="V1397" s="1" t="str">
        <f t="shared" si="111"/>
        <v/>
      </c>
      <c r="W1397" s="1" t="str">
        <f>IF(טבלה1013[[#This Row],[3 הפלגות זהות]]="","",IF(טבלה1013[[#This Row],[3 הפלגות זהות]]=1,טבלה1013[[#This Row],[LengthofCycle]],W1396))</f>
        <v/>
      </c>
      <c r="Y1397" s="1" t="str">
        <f>IF(OR(טבלה1013[[#This Row],[הווסת פעיל?]]=0,טבלה1013[[#This Row],[הווסת פעיל?]]=""),"",SUM(Y1396,טבלה1013[[#This Row],[הווסת פעיל?]]))</f>
        <v/>
      </c>
      <c r="Z1397" s="1" t="str">
        <f>IF(AND(טבלה1013[[#This Row],[כמה מחזורים עד עקירה]]&lt;&gt;"",Y1398=""),טבלה1013[[#This Row],[כמה מחזורים עד עקירה]],"")</f>
        <v/>
      </c>
      <c r="AA1397" s="1" t="str">
        <f>IF(AND(טבלה1013[[#This Row],[הווסת פעיל?]]=1,טבלה1013[[#This Row],[וסת קבוע אחרון]]&lt;&gt;W1396),טבלה1013[[#This Row],[וסת קבוע אחרון]],"")</f>
        <v/>
      </c>
      <c r="AB1397" s="1" t="str">
        <f>IF(AND(טבלה1013[[#This Row],[הווסת פעיל?]]=1,X1396=0,טבלה1013[[#This Row],[וסת קבוע אחרון]]=W1396),טבלה1013[[#This Row],[וסת קבוע אחרון]],"")</f>
        <v/>
      </c>
      <c r="AC1397" s="1" t="str">
        <f>IF(AND(טבלה1013[[#This Row],[הווסת פעיל?]]=1,X1396=0,טבלה1013[[#This Row],[וסת קבוע אחרון]]&lt;&gt;W1396),1,"")</f>
        <v/>
      </c>
      <c r="AD1397" s="1" t="str">
        <f>IF(AND(טבלה1013[[#This Row],[הווסת פעיל?]]&lt;&gt;"",B1398=1),טבלה1013[[#This Row],[CycleNumber]],"")</f>
        <v/>
      </c>
      <c r="AE1397" s="1" t="str">
        <f>IF(AND(טבלה1013[[#This Row],[הווסת פעיל?]]&lt;&gt;"",X1396=""),טבלה1013[[#This Row],[CycleNumber]],"")</f>
        <v/>
      </c>
      <c r="AF1397" s="1" t="str">
        <f>IF(B1398=1,"",IF(טבלה1013[[#This Row],[הווסת פעיל?]]=1,IF(טבלה1013[[#This Row],[וסת קבוע אחרון]]=F1398,1,0),""))</f>
        <v/>
      </c>
      <c r="AG1397" s="1" t="str">
        <f>IF(B1398=1,"",IF(טבלה1013[[#This Row],[הווסת פעיל?]]=1,IF(OR(טבלה1013[[#This Row],[וסת קבוע אחרון]]=F1398,F1398=טבלה1013[[#This Row],[LengthofCycle]]),1,0),""))</f>
        <v/>
      </c>
      <c r="AH1397" s="1" t="str">
        <f>IF(B1398=1,"",IF(טבלה1013[[#This Row],[הווסת פעיל?]]=1,IF(OR(טבלה1013[[#This Row],[וסת קבוע אחרון]]=F1398,F1398=טבלה1013[[#This Row],[LengthofCycle]],AND(טבלה1013[[#This Row],[LengthofCycle]]&lt;&gt;טבלה1013[[#This Row],[וסת קבוע אחרון]],OR(F1398=28,F1398=29))),1,0),""))</f>
        <v/>
      </c>
      <c r="AI1397" s="1" t="str">
        <f>IF(AND(טבלה1013[[#This Row],[הווסת פעיל?]]=1,B1398=1),1,"")</f>
        <v/>
      </c>
      <c r="AJ1397" s="4">
        <f>IF(AND(טבלה1013[[#This Row],[הווסת פעיל?]]&lt;&gt;1,B1398&lt;&gt;1,B1398&lt;&gt;""),IF(טבלה1013[[#This Row],[LengthofCycle]]=F1398,1,0),"")</f>
        <v>0</v>
      </c>
      <c r="AK1397" s="4">
        <f>IF(AND(טבלה1013[[#This Row],[הווסת פעיל?]]&lt;&gt;1,B1398&lt;&gt;1,B1398&lt;&gt;""),IF(OR(טבלה1013[[#This Row],[LengthofCycle]]=F1398,F1398=29),1,0),"")</f>
        <v>1</v>
      </c>
      <c r="AL1397" s="4">
        <f>IF(AND(טבלה1013[[#This Row],[הווסת פעיל?]]&lt;&gt;1,B1398&lt;&gt;1,B1398&lt;&gt;""),IF(OR(טבלה1013[[#This Row],[LengthofCycle]]=F1398,F1398=29,F1398=28),1,0),"")</f>
        <v>1</v>
      </c>
    </row>
    <row r="1398" spans="1:38" x14ac:dyDescent="0.25">
      <c r="A1398" s="1" t="s">
        <v>169</v>
      </c>
      <c r="B1398" s="1">
        <v>2</v>
      </c>
      <c r="C1398" s="1">
        <v>0</v>
      </c>
      <c r="D1398" s="1">
        <v>1</v>
      </c>
      <c r="E1398" s="1">
        <v>0</v>
      </c>
      <c r="F1398" s="1">
        <v>29</v>
      </c>
      <c r="G1398" s="1">
        <f>טבלה1013[[#This Row],[LengthofCycle]]+1</f>
        <v>30</v>
      </c>
      <c r="H1398" s="1" t="str">
        <f>IF(IFERROR(LOOKUP(טבלה1013[[#This Row],[ClientID]],קביעויות[השבוע]),FALSE)=טבלה1013[[#This Row],[ClientID]],1,"")</f>
        <v/>
      </c>
      <c r="I1398" s="1" t="str">
        <f>IF(AND(טבלה1013[[#This Row],[CycleNumber]]&gt;1,OR(B1399="",טבלה1013[[#This Row],[CycleNumber]]&gt;B1397)),IF(OR(AND(טבלה1013[[#This Row],[LengthofCycle]]=28,F1397=28),AND(טבלה1013[[#This Row],[LengthofCycle]]=35,F1397=35)),1,""),"")</f>
        <v/>
      </c>
      <c r="J1398" s="1" t="str">
        <f>IF(AND(טבלה1013[[#This Row],[וסת השבוע]]=1,I1397=1,טבלה1013[[#This Row],[CycleNumber]]&gt;B1397),1,"")</f>
        <v/>
      </c>
      <c r="K1398" s="1" t="str">
        <f>IF(טבלה1013[[#This Row],[CycleNumber]]=1,"",IF(טבלה1013[[#This Row],[וסת השבוע]]=1,0,IF(K1397="","",IF(K1397=0,IF(טבלה1013[[#This Row],[LengthofCycle]]=28,0,1),IF(K1397=1,IF(טבלה1013[[#This Row],[LengthofCycle]]+F1397=28*2,0,2),IF(K1397=2,IF(טבלה1013[[#This Row],[LengthofCycle]]+F1397+F1396=28*3,0,3),""))))))</f>
        <v/>
      </c>
      <c r="L1398" s="1" t="str">
        <f>IF(טבלה1013[[#This Row],[וסת השבוע]]=1,IF(טבלה1013[[#This Row],[וסת השבוע וההפלגה ביחד]]=1,L1397+1,0),IF(AND(טבלה1013[[#This Row],[CycleNumber]]&gt;B1397,טבלה1013[[#This Row],[CycleNumber]]&gt;1),IF(טבלה1013[[#This Row],[וסת השבוע פעיל?]]&lt;&gt;"",L1397+1,""),""))</f>
        <v/>
      </c>
      <c r="M1398" s="1" t="str">
        <f>IF(AND(טבלה1013[[#This Row],[וסת השבוע פעיל?]]&lt;&gt;"",טבלה1013[[#This Row],[CycleNumber]]&lt;B1399,B1399&lt;&gt;"",טבלה1013[[#This Row],[וסת השבוע פעיל?]]&lt;3),IF(K1399=0,IF(AND(טבלה1013[[#This Row],[וסת השבוע פעיל?]]&gt;0,I1399=1),0,1),0),"")</f>
        <v/>
      </c>
      <c r="N1398" s="1" t="str">
        <f t="shared" si="108"/>
        <v/>
      </c>
      <c r="O1398" s="1" t="str">
        <f>IF(AND(טבלה1013[[#This Row],[חיזוי - שבוע]]=1,J1399=1),1,"")</f>
        <v/>
      </c>
      <c r="P1398" s="1" t="str">
        <f>IF(AND(טבלה1013[[#This Row],[חיזוי טוב עם הפלגה?]]=1,טבלה1013[[#This Row],[וסת קבוע אחרון]]&lt;&gt;28,X1397=1),1,"")</f>
        <v/>
      </c>
      <c r="Q1398" s="1" t="str">
        <f>IF(AND(טבלה1013[[#This Row],[וסת השבוע פעיל?]]&lt;3,OR(טבלה1013[[#This Row],[CycleNumber]]&gt;B1399,B1399="")),1,"")</f>
        <v/>
      </c>
      <c r="R1398" s="1" t="str">
        <f>IF(טבלה1013[[#This Row],[האישה קבעה וסת שבוע?]]=1,IF(טבלה1013[[#This Row],[וסת השבוע פעיל?]]&lt;3,1,0),"")</f>
        <v/>
      </c>
      <c r="S13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8" s="1" t="str">
        <f t="shared" si="109"/>
        <v/>
      </c>
      <c r="U1398" s="1" t="str">
        <f t="shared" si="110"/>
        <v/>
      </c>
      <c r="V1398" s="1" t="str">
        <f t="shared" si="111"/>
        <v/>
      </c>
      <c r="W1398" s="1" t="str">
        <f>IF(טבלה1013[[#This Row],[3 הפלגות זהות]]="","",IF(טבלה1013[[#This Row],[3 הפלגות זהות]]=1,טבלה1013[[#This Row],[LengthofCycle]],W1397))</f>
        <v/>
      </c>
      <c r="Y1398" s="1" t="str">
        <f>IF(OR(טבלה1013[[#This Row],[הווסת פעיל?]]=0,טבלה1013[[#This Row],[הווסת פעיל?]]=""),"",SUM(Y1397,טבלה1013[[#This Row],[הווסת פעיל?]]))</f>
        <v/>
      </c>
      <c r="Z1398" s="1" t="str">
        <f>IF(AND(טבלה1013[[#This Row],[כמה מחזורים עד עקירה]]&lt;&gt;"",Y1399=""),טבלה1013[[#This Row],[כמה מחזורים עד עקירה]],"")</f>
        <v/>
      </c>
      <c r="AA1398" s="1" t="str">
        <f>IF(AND(טבלה1013[[#This Row],[הווסת פעיל?]]=1,טבלה1013[[#This Row],[וסת קבוע אחרון]]&lt;&gt;W1397),טבלה1013[[#This Row],[וסת קבוע אחרון]],"")</f>
        <v/>
      </c>
      <c r="AB1398" s="1" t="str">
        <f>IF(AND(טבלה1013[[#This Row],[הווסת פעיל?]]=1,X1397=0,טבלה1013[[#This Row],[וסת קבוע אחרון]]=W1397),טבלה1013[[#This Row],[וסת קבוע אחרון]],"")</f>
        <v/>
      </c>
      <c r="AC1398" s="1" t="str">
        <f>IF(AND(טבלה1013[[#This Row],[הווסת פעיל?]]=1,X1397=0,טבלה1013[[#This Row],[וסת קבוע אחרון]]&lt;&gt;W1397),1,"")</f>
        <v/>
      </c>
      <c r="AD1398" s="1" t="str">
        <f>IF(AND(טבלה1013[[#This Row],[הווסת פעיל?]]&lt;&gt;"",B1399=1),טבלה1013[[#This Row],[CycleNumber]],"")</f>
        <v/>
      </c>
      <c r="AE1398" s="1" t="str">
        <f>IF(AND(טבלה1013[[#This Row],[הווסת פעיל?]]&lt;&gt;"",X1397=""),טבלה1013[[#This Row],[CycleNumber]],"")</f>
        <v/>
      </c>
      <c r="AF1398" s="1" t="str">
        <f>IF(B1399=1,"",IF(טבלה1013[[#This Row],[הווסת פעיל?]]=1,IF(טבלה1013[[#This Row],[וסת קבוע אחרון]]=F1399,1,0),""))</f>
        <v/>
      </c>
      <c r="AG1398" s="1" t="str">
        <f>IF(B1399=1,"",IF(טבלה1013[[#This Row],[הווסת פעיל?]]=1,IF(OR(טבלה1013[[#This Row],[וסת קבוע אחרון]]=F1399,F1399=טבלה1013[[#This Row],[LengthofCycle]]),1,0),""))</f>
        <v/>
      </c>
      <c r="AH1398" s="1" t="str">
        <f>IF(B1399=1,"",IF(טבלה1013[[#This Row],[הווסת פעיל?]]=1,IF(OR(טבלה1013[[#This Row],[וסת קבוע אחרון]]=F1399,F1399=טבלה1013[[#This Row],[LengthofCycle]],AND(טבלה1013[[#This Row],[LengthofCycle]]&lt;&gt;טבלה1013[[#This Row],[וסת קבוע אחרון]],OR(F1399=28,F1399=29))),1,0),""))</f>
        <v/>
      </c>
      <c r="AI1398" s="1" t="str">
        <f>IF(AND(טבלה1013[[#This Row],[הווסת פעיל?]]=1,B1399=1),1,"")</f>
        <v/>
      </c>
      <c r="AJ1398" s="4">
        <f>IF(AND(טבלה1013[[#This Row],[הווסת פעיל?]]&lt;&gt;1,B1399&lt;&gt;1,B1399&lt;&gt;""),IF(טבלה1013[[#This Row],[LengthofCycle]]=F1399,1,0),"")</f>
        <v>0</v>
      </c>
      <c r="AK1398" s="4">
        <f>IF(AND(טבלה1013[[#This Row],[הווסת פעיל?]]&lt;&gt;1,B1399&lt;&gt;1,B1399&lt;&gt;""),IF(OR(טבלה1013[[#This Row],[LengthofCycle]]=F1399,F1399=29),1,0),"")</f>
        <v>0</v>
      </c>
      <c r="AL1398" s="4">
        <f>IF(AND(טבלה1013[[#This Row],[הווסת פעיל?]]&lt;&gt;1,B1399&lt;&gt;1,B1399&lt;&gt;""),IF(OR(טבלה1013[[#This Row],[LengthofCycle]]=F1399,F1399=29,F1399=28),1,0),"")</f>
        <v>0</v>
      </c>
    </row>
    <row r="1399" spans="1:38" x14ac:dyDescent="0.25">
      <c r="A1399" s="1" t="s">
        <v>169</v>
      </c>
      <c r="B1399" s="1">
        <v>3</v>
      </c>
      <c r="C1399" s="1">
        <v>0</v>
      </c>
      <c r="D1399" s="1">
        <v>1</v>
      </c>
      <c r="E1399" s="1">
        <v>0</v>
      </c>
      <c r="F1399" s="1">
        <v>26</v>
      </c>
      <c r="G1399" s="1">
        <f>טבלה1013[[#This Row],[LengthofCycle]]+1</f>
        <v>27</v>
      </c>
      <c r="H1399" s="1" t="str">
        <f>IF(IFERROR(LOOKUP(טבלה1013[[#This Row],[ClientID]],קביעויות[השבוע]),FALSE)=טבלה1013[[#This Row],[ClientID]],1,"")</f>
        <v/>
      </c>
      <c r="I1399" s="1" t="str">
        <f>IF(AND(טבלה1013[[#This Row],[CycleNumber]]&gt;1,OR(B1400="",טבלה1013[[#This Row],[CycleNumber]]&gt;B1398)),IF(OR(AND(טבלה1013[[#This Row],[LengthofCycle]]=28,F1398=28),AND(טבלה1013[[#This Row],[LengthofCycle]]=35,F1398=35)),1,""),"")</f>
        <v/>
      </c>
      <c r="J1399" s="1" t="str">
        <f>IF(AND(טבלה1013[[#This Row],[וסת השבוע]]=1,I1398=1,טבלה1013[[#This Row],[CycleNumber]]&gt;B1398),1,"")</f>
        <v/>
      </c>
      <c r="K1399" s="1" t="str">
        <f>IF(טבלה1013[[#This Row],[CycleNumber]]=1,"",IF(טבלה1013[[#This Row],[וסת השבוע]]=1,0,IF(K1398="","",IF(K1398=0,IF(טבלה1013[[#This Row],[LengthofCycle]]=28,0,1),IF(K1398=1,IF(טבלה1013[[#This Row],[LengthofCycle]]+F1398=28*2,0,2),IF(K1398=2,IF(טבלה1013[[#This Row],[LengthofCycle]]+F1398+F1397=28*3,0,3),""))))))</f>
        <v/>
      </c>
      <c r="L1399" s="1" t="str">
        <f>IF(טבלה1013[[#This Row],[וסת השבוע]]=1,IF(טבלה1013[[#This Row],[וסת השבוע וההפלגה ביחד]]=1,L1398+1,0),IF(AND(טבלה1013[[#This Row],[CycleNumber]]&gt;B1398,טבלה1013[[#This Row],[CycleNumber]]&gt;1),IF(טבלה1013[[#This Row],[וסת השבוע פעיל?]]&lt;&gt;"",L1398+1,""),""))</f>
        <v/>
      </c>
      <c r="M1399" s="1" t="str">
        <f>IF(AND(טבלה1013[[#This Row],[וסת השבוע פעיל?]]&lt;&gt;"",טבלה1013[[#This Row],[CycleNumber]]&lt;B1400,B1400&lt;&gt;"",טבלה1013[[#This Row],[וסת השבוע פעיל?]]&lt;3),IF(K1400=0,IF(AND(טבלה1013[[#This Row],[וסת השבוע פעיל?]]&gt;0,I1400=1),0,1),0),"")</f>
        <v/>
      </c>
      <c r="N1399" s="1" t="str">
        <f t="shared" si="108"/>
        <v/>
      </c>
      <c r="O1399" s="1" t="str">
        <f>IF(AND(טבלה1013[[#This Row],[חיזוי - שבוע]]=1,J1400=1),1,"")</f>
        <v/>
      </c>
      <c r="P1399" s="1" t="str">
        <f>IF(AND(טבלה1013[[#This Row],[חיזוי טוב עם הפלגה?]]=1,טבלה1013[[#This Row],[וסת קבוע אחרון]]&lt;&gt;28,X1398=1),1,"")</f>
        <v/>
      </c>
      <c r="Q1399" s="1" t="str">
        <f>IF(AND(טבלה1013[[#This Row],[וסת השבוע פעיל?]]&lt;3,OR(טבלה1013[[#This Row],[CycleNumber]]&gt;B1400,B1400="")),1,"")</f>
        <v/>
      </c>
      <c r="R1399" s="1" t="str">
        <f>IF(טבלה1013[[#This Row],[האישה קבעה וסת שבוע?]]=1,IF(טבלה1013[[#This Row],[וסת השבוע פעיל?]]&lt;3,1,0),"")</f>
        <v/>
      </c>
      <c r="S13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399" s="1">
        <f t="shared" si="109"/>
        <v>0</v>
      </c>
      <c r="U1399" s="1" t="str">
        <f t="shared" si="110"/>
        <v/>
      </c>
      <c r="V1399" s="1" t="str">
        <f t="shared" si="111"/>
        <v/>
      </c>
      <c r="W1399" s="1" t="str">
        <f>IF(טבלה1013[[#This Row],[3 הפלגות זהות]]="","",IF(טבלה1013[[#This Row],[3 הפלגות זהות]]=1,טבלה1013[[#This Row],[LengthofCycle]],W1398))</f>
        <v/>
      </c>
      <c r="Y1399" s="1" t="str">
        <f>IF(OR(טבלה1013[[#This Row],[הווסת פעיל?]]=0,טבלה1013[[#This Row],[הווסת פעיל?]]=""),"",SUM(Y1398,טבלה1013[[#This Row],[הווסת פעיל?]]))</f>
        <v/>
      </c>
      <c r="Z1399" s="1" t="str">
        <f>IF(AND(טבלה1013[[#This Row],[כמה מחזורים עד עקירה]]&lt;&gt;"",Y1400=""),טבלה1013[[#This Row],[כמה מחזורים עד עקירה]],"")</f>
        <v/>
      </c>
      <c r="AA1399" s="1" t="str">
        <f>IF(AND(טבלה1013[[#This Row],[הווסת פעיל?]]=1,טבלה1013[[#This Row],[וסת קבוע אחרון]]&lt;&gt;W1398),טבלה1013[[#This Row],[וסת קבוע אחרון]],"")</f>
        <v/>
      </c>
      <c r="AB1399" s="1" t="str">
        <f>IF(AND(טבלה1013[[#This Row],[הווסת פעיל?]]=1,X1398=0,טבלה1013[[#This Row],[וסת קבוע אחרון]]=W1398),טבלה1013[[#This Row],[וסת קבוע אחרון]],"")</f>
        <v/>
      </c>
      <c r="AC1399" s="1" t="str">
        <f>IF(AND(טבלה1013[[#This Row],[הווסת פעיל?]]=1,X1398=0,טבלה1013[[#This Row],[וסת קבוע אחרון]]&lt;&gt;W1398),1,"")</f>
        <v/>
      </c>
      <c r="AD1399" s="1" t="str">
        <f>IF(AND(טבלה1013[[#This Row],[הווסת פעיל?]]&lt;&gt;"",B1400=1),טבלה1013[[#This Row],[CycleNumber]],"")</f>
        <v/>
      </c>
      <c r="AE1399" s="1" t="str">
        <f>IF(AND(טבלה1013[[#This Row],[הווסת פעיל?]]&lt;&gt;"",X1398=""),טבלה1013[[#This Row],[CycleNumber]],"")</f>
        <v/>
      </c>
      <c r="AF1399" s="1" t="str">
        <f>IF(B1400=1,"",IF(טבלה1013[[#This Row],[הווסת פעיל?]]=1,IF(טבלה1013[[#This Row],[וסת קבוע אחרון]]=F1400,1,0),""))</f>
        <v/>
      </c>
      <c r="AG1399" s="1" t="str">
        <f>IF(B1400=1,"",IF(טבלה1013[[#This Row],[הווסת פעיל?]]=1,IF(OR(טבלה1013[[#This Row],[וסת קבוע אחרון]]=F1400,F1400=טבלה1013[[#This Row],[LengthofCycle]]),1,0),""))</f>
        <v/>
      </c>
      <c r="AH1399" s="1" t="str">
        <f>IF(B1400=1,"",IF(טבלה1013[[#This Row],[הווסת פעיל?]]=1,IF(OR(טבלה1013[[#This Row],[וסת קבוע אחרון]]=F1400,F1400=טבלה1013[[#This Row],[LengthofCycle]],AND(טבלה1013[[#This Row],[LengthofCycle]]&lt;&gt;טבלה1013[[#This Row],[וסת קבוע אחרון]],OR(F1400=28,F1400=29))),1,0),""))</f>
        <v/>
      </c>
      <c r="AI1399" s="1" t="str">
        <f>IF(AND(טבלה1013[[#This Row],[הווסת פעיל?]]=1,B1400=1),1,"")</f>
        <v/>
      </c>
      <c r="AJ1399" s="4">
        <f>IF(AND(טבלה1013[[#This Row],[הווסת פעיל?]]&lt;&gt;1,B1400&lt;&gt;1,B1400&lt;&gt;""),IF(טבלה1013[[#This Row],[LengthofCycle]]=F1400,1,0),"")</f>
        <v>0</v>
      </c>
      <c r="AK1399" s="4">
        <f>IF(AND(טבלה1013[[#This Row],[הווסת פעיל?]]&lt;&gt;1,B1400&lt;&gt;1,B1400&lt;&gt;""),IF(OR(טבלה1013[[#This Row],[LengthofCycle]]=F1400,F1400=29),1,0),"")</f>
        <v>0</v>
      </c>
      <c r="AL1399" s="4">
        <f>IF(AND(טבלה1013[[#This Row],[הווסת פעיל?]]&lt;&gt;1,B1400&lt;&gt;1,B1400&lt;&gt;""),IF(OR(טבלה1013[[#This Row],[LengthofCycle]]=F1400,F1400=29,F1400=28),1,0),"")</f>
        <v>0</v>
      </c>
    </row>
    <row r="1400" spans="1:38" x14ac:dyDescent="0.25">
      <c r="A1400" s="1" t="s">
        <v>169</v>
      </c>
      <c r="B1400" s="1">
        <v>4</v>
      </c>
      <c r="C1400" s="1">
        <v>0</v>
      </c>
      <c r="D1400" s="1">
        <v>1</v>
      </c>
      <c r="E1400" s="1">
        <v>0</v>
      </c>
      <c r="F1400" s="1">
        <v>25</v>
      </c>
      <c r="G1400" s="1">
        <f>טבלה1013[[#This Row],[LengthofCycle]]+1</f>
        <v>26</v>
      </c>
      <c r="H1400" s="1" t="str">
        <f>IF(IFERROR(LOOKUP(טבלה1013[[#This Row],[ClientID]],קביעויות[השבוע]),FALSE)=טבלה1013[[#This Row],[ClientID]],1,"")</f>
        <v/>
      </c>
      <c r="I1400" s="1" t="str">
        <f>IF(AND(טבלה1013[[#This Row],[CycleNumber]]&gt;1,OR(B1401="",טבלה1013[[#This Row],[CycleNumber]]&gt;B1399)),IF(OR(AND(טבלה1013[[#This Row],[LengthofCycle]]=28,F1399=28),AND(טבלה1013[[#This Row],[LengthofCycle]]=35,F1399=35)),1,""),"")</f>
        <v/>
      </c>
      <c r="J1400" s="1" t="str">
        <f>IF(AND(טבלה1013[[#This Row],[וסת השבוע]]=1,I1399=1,טבלה1013[[#This Row],[CycleNumber]]&gt;B1399),1,"")</f>
        <v/>
      </c>
      <c r="K1400" s="1" t="str">
        <f>IF(טבלה1013[[#This Row],[CycleNumber]]=1,"",IF(טבלה1013[[#This Row],[וסת השבוע]]=1,0,IF(K1399="","",IF(K1399=0,IF(טבלה1013[[#This Row],[LengthofCycle]]=28,0,1),IF(K1399=1,IF(טבלה1013[[#This Row],[LengthofCycle]]+F1399=28*2,0,2),IF(K1399=2,IF(טבלה1013[[#This Row],[LengthofCycle]]+F1399+F1398=28*3,0,3),""))))))</f>
        <v/>
      </c>
      <c r="L1400" s="1" t="str">
        <f>IF(טבלה1013[[#This Row],[וסת השבוע]]=1,IF(טבלה1013[[#This Row],[וסת השבוע וההפלגה ביחד]]=1,L1399+1,0),IF(AND(טבלה1013[[#This Row],[CycleNumber]]&gt;B1399,טבלה1013[[#This Row],[CycleNumber]]&gt;1),IF(טבלה1013[[#This Row],[וסת השבוע פעיל?]]&lt;&gt;"",L1399+1,""),""))</f>
        <v/>
      </c>
      <c r="M1400" s="1" t="str">
        <f>IF(AND(טבלה1013[[#This Row],[וסת השבוע פעיל?]]&lt;&gt;"",טבלה1013[[#This Row],[CycleNumber]]&lt;B1401,B1401&lt;&gt;"",טבלה1013[[#This Row],[וסת השבוע פעיל?]]&lt;3),IF(K1401=0,IF(AND(טבלה1013[[#This Row],[וסת השבוע פעיל?]]&gt;0,I1401=1),0,1),0),"")</f>
        <v/>
      </c>
      <c r="N1400" s="1" t="str">
        <f t="shared" si="108"/>
        <v/>
      </c>
      <c r="O1400" s="1" t="str">
        <f>IF(AND(טבלה1013[[#This Row],[חיזוי - שבוע]]=1,J1401=1),1,"")</f>
        <v/>
      </c>
      <c r="P1400" s="1" t="str">
        <f>IF(AND(טבלה1013[[#This Row],[חיזוי טוב עם הפלגה?]]=1,טבלה1013[[#This Row],[וסת קבוע אחרון]]&lt;&gt;28,X1399=1),1,"")</f>
        <v/>
      </c>
      <c r="Q1400" s="1" t="str">
        <f>IF(AND(טבלה1013[[#This Row],[וסת השבוע פעיל?]]&lt;3,OR(טבלה1013[[#This Row],[CycleNumber]]&gt;B1401,B1401="")),1,"")</f>
        <v/>
      </c>
      <c r="R1400" s="1" t="str">
        <f>IF(טבלה1013[[#This Row],[האישה קבעה וסת שבוע?]]=1,IF(טבלה1013[[#This Row],[וסת השבוע פעיל?]]&lt;3,1,0),"")</f>
        <v/>
      </c>
      <c r="S14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0" s="1">
        <f t="shared" si="109"/>
        <v>0</v>
      </c>
      <c r="U1400" s="1">
        <f t="shared" si="110"/>
        <v>0</v>
      </c>
      <c r="V1400" s="1" t="str">
        <f t="shared" si="111"/>
        <v/>
      </c>
      <c r="W1400" s="1" t="str">
        <f>IF(טבלה1013[[#This Row],[3 הפלגות זהות]]="","",IF(טבלה1013[[#This Row],[3 הפלגות זהות]]=1,טבלה1013[[#This Row],[LengthofCycle]],W1399))</f>
        <v/>
      </c>
      <c r="Y1400" s="1" t="str">
        <f>IF(OR(טבלה1013[[#This Row],[הווסת פעיל?]]=0,טבלה1013[[#This Row],[הווסת פעיל?]]=""),"",SUM(Y1399,טבלה1013[[#This Row],[הווסת פעיל?]]))</f>
        <v/>
      </c>
      <c r="Z1400" s="1" t="str">
        <f>IF(AND(טבלה1013[[#This Row],[כמה מחזורים עד עקירה]]&lt;&gt;"",Y1401=""),טבלה1013[[#This Row],[כמה מחזורים עד עקירה]],"")</f>
        <v/>
      </c>
      <c r="AA1400" s="1" t="str">
        <f>IF(AND(טבלה1013[[#This Row],[הווסת פעיל?]]=1,טבלה1013[[#This Row],[וסת קבוע אחרון]]&lt;&gt;W1399),טבלה1013[[#This Row],[וסת קבוע אחרון]],"")</f>
        <v/>
      </c>
      <c r="AB1400" s="1" t="str">
        <f>IF(AND(טבלה1013[[#This Row],[הווסת פעיל?]]=1,X1399=0,טבלה1013[[#This Row],[וסת קבוע אחרון]]=W1399),טבלה1013[[#This Row],[וסת קבוע אחרון]],"")</f>
        <v/>
      </c>
      <c r="AC1400" s="1" t="str">
        <f>IF(AND(טבלה1013[[#This Row],[הווסת פעיל?]]=1,X1399=0,טבלה1013[[#This Row],[וסת קבוע אחרון]]&lt;&gt;W1399),1,"")</f>
        <v/>
      </c>
      <c r="AD1400" s="1" t="str">
        <f>IF(AND(טבלה1013[[#This Row],[הווסת פעיל?]]&lt;&gt;"",B1401=1),טבלה1013[[#This Row],[CycleNumber]],"")</f>
        <v/>
      </c>
      <c r="AE1400" s="1" t="str">
        <f>IF(AND(טבלה1013[[#This Row],[הווסת פעיל?]]&lt;&gt;"",X1399=""),טבלה1013[[#This Row],[CycleNumber]],"")</f>
        <v/>
      </c>
      <c r="AF1400" s="1" t="str">
        <f>IF(B1401=1,"",IF(טבלה1013[[#This Row],[הווסת פעיל?]]=1,IF(טבלה1013[[#This Row],[וסת קבוע אחרון]]=F1401,1,0),""))</f>
        <v/>
      </c>
      <c r="AG1400" s="1" t="str">
        <f>IF(B1401=1,"",IF(טבלה1013[[#This Row],[הווסת פעיל?]]=1,IF(OR(טבלה1013[[#This Row],[וסת קבוע אחרון]]=F1401,F1401=טבלה1013[[#This Row],[LengthofCycle]]),1,0),""))</f>
        <v/>
      </c>
      <c r="AH1400" s="1" t="str">
        <f>IF(B1401=1,"",IF(טבלה1013[[#This Row],[הווסת פעיל?]]=1,IF(OR(טבלה1013[[#This Row],[וסת קבוע אחרון]]=F1401,F1401=טבלה1013[[#This Row],[LengthofCycle]],AND(טבלה1013[[#This Row],[LengthofCycle]]&lt;&gt;טבלה1013[[#This Row],[וסת קבוע אחרון]],OR(F1401=28,F1401=29))),1,0),""))</f>
        <v/>
      </c>
      <c r="AI1400" s="1" t="str">
        <f>IF(AND(טבלה1013[[#This Row],[הווסת פעיל?]]=1,B1401=1),1,"")</f>
        <v/>
      </c>
      <c r="AJ1400" s="4">
        <f>IF(AND(טבלה1013[[#This Row],[הווסת פעיל?]]&lt;&gt;1,B1401&lt;&gt;1,B1401&lt;&gt;""),IF(טבלה1013[[#This Row],[LengthofCycle]]=F1401,1,0),"")</f>
        <v>0</v>
      </c>
      <c r="AK1400" s="4">
        <f>IF(AND(טבלה1013[[#This Row],[הווסת פעיל?]]&lt;&gt;1,B1401&lt;&gt;1,B1401&lt;&gt;""),IF(OR(טבלה1013[[#This Row],[LengthofCycle]]=F1401,F1401=29),1,0),"")</f>
        <v>0</v>
      </c>
      <c r="AL1400" s="4">
        <f>IF(AND(טבלה1013[[#This Row],[הווסת פעיל?]]&lt;&gt;1,B1401&lt;&gt;1,B1401&lt;&gt;""),IF(OR(טבלה1013[[#This Row],[LengthofCycle]]=F1401,F1401=29,F1401=28),1,0),"")</f>
        <v>0</v>
      </c>
    </row>
    <row r="1401" spans="1:38" x14ac:dyDescent="0.25">
      <c r="A1401" s="1" t="s">
        <v>169</v>
      </c>
      <c r="B1401" s="1">
        <v>5</v>
      </c>
      <c r="C1401" s="1">
        <v>0</v>
      </c>
      <c r="D1401" s="1">
        <v>1</v>
      </c>
      <c r="E1401" s="1">
        <v>0</v>
      </c>
      <c r="F1401" s="1">
        <v>31</v>
      </c>
      <c r="G1401" s="1">
        <f>טבלה1013[[#This Row],[LengthofCycle]]+1</f>
        <v>32</v>
      </c>
      <c r="H1401" s="1" t="str">
        <f>IF(IFERROR(LOOKUP(טבלה1013[[#This Row],[ClientID]],קביעויות[השבוע]),FALSE)=טבלה1013[[#This Row],[ClientID]],1,"")</f>
        <v/>
      </c>
      <c r="I1401" s="1" t="str">
        <f>IF(AND(טבלה1013[[#This Row],[CycleNumber]]&gt;1,OR(B1402="",טבלה1013[[#This Row],[CycleNumber]]&gt;B1400)),IF(OR(AND(טבלה1013[[#This Row],[LengthofCycle]]=28,F1400=28),AND(טבלה1013[[#This Row],[LengthofCycle]]=35,F1400=35)),1,""),"")</f>
        <v/>
      </c>
      <c r="J1401" s="1" t="str">
        <f>IF(AND(טבלה1013[[#This Row],[וסת השבוע]]=1,I1400=1,טבלה1013[[#This Row],[CycleNumber]]&gt;B1400),1,"")</f>
        <v/>
      </c>
      <c r="K1401" s="1" t="str">
        <f>IF(טבלה1013[[#This Row],[CycleNumber]]=1,"",IF(טבלה1013[[#This Row],[וסת השבוע]]=1,0,IF(K1400="","",IF(K1400=0,IF(טבלה1013[[#This Row],[LengthofCycle]]=28,0,1),IF(K1400=1,IF(טבלה1013[[#This Row],[LengthofCycle]]+F1400=28*2,0,2),IF(K1400=2,IF(טבלה1013[[#This Row],[LengthofCycle]]+F1400+F1399=28*3,0,3),""))))))</f>
        <v/>
      </c>
      <c r="L1401" s="1" t="str">
        <f>IF(טבלה1013[[#This Row],[וסת השבוע]]=1,IF(טבלה1013[[#This Row],[וסת השבוע וההפלגה ביחד]]=1,L1400+1,0),IF(AND(טבלה1013[[#This Row],[CycleNumber]]&gt;B1400,טבלה1013[[#This Row],[CycleNumber]]&gt;1),IF(טבלה1013[[#This Row],[וסת השבוע פעיל?]]&lt;&gt;"",L1400+1,""),""))</f>
        <v/>
      </c>
      <c r="M1401" s="1" t="str">
        <f>IF(AND(טבלה1013[[#This Row],[וסת השבוע פעיל?]]&lt;&gt;"",טבלה1013[[#This Row],[CycleNumber]]&lt;B1402,B1402&lt;&gt;"",טבלה1013[[#This Row],[וסת השבוע פעיל?]]&lt;3),IF(K1402=0,IF(AND(טבלה1013[[#This Row],[וסת השבוע פעיל?]]&gt;0,I1402=1),0,1),0),"")</f>
        <v/>
      </c>
      <c r="N1401" s="1" t="str">
        <f t="shared" si="108"/>
        <v/>
      </c>
      <c r="O1401" s="1" t="str">
        <f>IF(AND(טבלה1013[[#This Row],[חיזוי - שבוע]]=1,J1402=1),1,"")</f>
        <v/>
      </c>
      <c r="P1401" s="1" t="str">
        <f>IF(AND(טבלה1013[[#This Row],[חיזוי טוב עם הפלגה?]]=1,טבלה1013[[#This Row],[וסת קבוע אחרון]]&lt;&gt;28,X1400=1),1,"")</f>
        <v/>
      </c>
      <c r="Q1401" s="1" t="str">
        <f>IF(AND(טבלה1013[[#This Row],[וסת השבוע פעיל?]]&lt;3,OR(טבלה1013[[#This Row],[CycleNumber]]&gt;B1402,B1402="")),1,"")</f>
        <v/>
      </c>
      <c r="R1401" s="1" t="str">
        <f>IF(טבלה1013[[#This Row],[האישה קבעה וסת שבוע?]]=1,IF(טבלה1013[[#This Row],[וסת השבוע פעיל?]]&lt;3,1,0),"")</f>
        <v/>
      </c>
      <c r="S14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1" s="1">
        <f t="shared" si="109"/>
        <v>0</v>
      </c>
      <c r="U1401" s="1">
        <f t="shared" si="110"/>
        <v>0</v>
      </c>
      <c r="V1401" s="1">
        <f t="shared" si="111"/>
        <v>0</v>
      </c>
      <c r="W1401" s="1" t="str">
        <f>IF(טבלה1013[[#This Row],[3 הפלגות זהות]]="","",IF(טבלה1013[[#This Row],[3 הפלגות זהות]]=1,טבלה1013[[#This Row],[LengthofCycle]],W1400))</f>
        <v/>
      </c>
      <c r="Y1401" s="1" t="str">
        <f>IF(OR(טבלה1013[[#This Row],[הווסת פעיל?]]=0,טבלה1013[[#This Row],[הווסת פעיל?]]=""),"",SUM(Y1400,טבלה1013[[#This Row],[הווסת פעיל?]]))</f>
        <v/>
      </c>
      <c r="Z1401" s="1" t="str">
        <f>IF(AND(טבלה1013[[#This Row],[כמה מחזורים עד עקירה]]&lt;&gt;"",Y1402=""),טבלה1013[[#This Row],[כמה מחזורים עד עקירה]],"")</f>
        <v/>
      </c>
      <c r="AA1401" s="1" t="str">
        <f>IF(AND(טבלה1013[[#This Row],[הווסת פעיל?]]=1,טבלה1013[[#This Row],[וסת קבוע אחרון]]&lt;&gt;W1400),טבלה1013[[#This Row],[וסת קבוע אחרון]],"")</f>
        <v/>
      </c>
      <c r="AB1401" s="1" t="str">
        <f>IF(AND(טבלה1013[[#This Row],[הווסת פעיל?]]=1,X1400=0,טבלה1013[[#This Row],[וסת קבוע אחרון]]=W1400),טבלה1013[[#This Row],[וסת קבוע אחרון]],"")</f>
        <v/>
      </c>
      <c r="AC1401" s="1" t="str">
        <f>IF(AND(טבלה1013[[#This Row],[הווסת פעיל?]]=1,X1400=0,טבלה1013[[#This Row],[וסת קבוע אחרון]]&lt;&gt;W1400),1,"")</f>
        <v/>
      </c>
      <c r="AD1401" s="1" t="str">
        <f>IF(AND(טבלה1013[[#This Row],[הווסת פעיל?]]&lt;&gt;"",B1402=1),טבלה1013[[#This Row],[CycleNumber]],"")</f>
        <v/>
      </c>
      <c r="AE1401" s="1" t="str">
        <f>IF(AND(טבלה1013[[#This Row],[הווסת פעיל?]]&lt;&gt;"",X1400=""),טבלה1013[[#This Row],[CycleNumber]],"")</f>
        <v/>
      </c>
      <c r="AF1401" s="1" t="str">
        <f>IF(B1402=1,"",IF(טבלה1013[[#This Row],[הווסת פעיל?]]=1,IF(טבלה1013[[#This Row],[וסת קבוע אחרון]]=F1402,1,0),""))</f>
        <v/>
      </c>
      <c r="AG1401" s="1" t="str">
        <f>IF(B1402=1,"",IF(טבלה1013[[#This Row],[הווסת פעיל?]]=1,IF(OR(טבלה1013[[#This Row],[וסת קבוע אחרון]]=F1402,F1402=טבלה1013[[#This Row],[LengthofCycle]]),1,0),""))</f>
        <v/>
      </c>
      <c r="AH1401" s="1" t="str">
        <f>IF(B1402=1,"",IF(טבלה1013[[#This Row],[הווסת פעיל?]]=1,IF(OR(טבלה1013[[#This Row],[וסת קבוע אחרון]]=F1402,F1402=טבלה1013[[#This Row],[LengthofCycle]],AND(טבלה1013[[#This Row],[LengthofCycle]]&lt;&gt;טבלה1013[[#This Row],[וסת קבוע אחרון]],OR(F1402=28,F1402=29))),1,0),""))</f>
        <v/>
      </c>
      <c r="AI1401" s="1" t="str">
        <f>IF(AND(טבלה1013[[#This Row],[הווסת פעיל?]]=1,B1402=1),1,"")</f>
        <v/>
      </c>
      <c r="AJ1401" s="4">
        <f>IF(AND(טבלה1013[[#This Row],[הווסת פעיל?]]&lt;&gt;1,B1402&lt;&gt;1,B1402&lt;&gt;""),IF(טבלה1013[[#This Row],[LengthofCycle]]=F1402,1,0),"")</f>
        <v>0</v>
      </c>
      <c r="AK1401" s="4">
        <f>IF(AND(טבלה1013[[#This Row],[הווסת פעיל?]]&lt;&gt;1,B1402&lt;&gt;1,B1402&lt;&gt;""),IF(OR(טבלה1013[[#This Row],[LengthofCycle]]=F1402,F1402=29),1,0),"")</f>
        <v>0</v>
      </c>
      <c r="AL1401" s="4">
        <f>IF(AND(טבלה1013[[#This Row],[הווסת פעיל?]]&lt;&gt;1,B1402&lt;&gt;1,B1402&lt;&gt;""),IF(OR(טבלה1013[[#This Row],[LengthofCycle]]=F1402,F1402=29,F1402=28),1,0),"")</f>
        <v>0</v>
      </c>
    </row>
    <row r="1402" spans="1:38" x14ac:dyDescent="0.25">
      <c r="A1402" s="1" t="s">
        <v>169</v>
      </c>
      <c r="B1402" s="1">
        <v>6</v>
      </c>
      <c r="C1402" s="1">
        <v>0</v>
      </c>
      <c r="D1402" s="1">
        <v>1</v>
      </c>
      <c r="E1402" s="1">
        <v>0</v>
      </c>
      <c r="F1402" s="1">
        <v>25</v>
      </c>
      <c r="G1402" s="1">
        <f>טבלה1013[[#This Row],[LengthofCycle]]+1</f>
        <v>26</v>
      </c>
      <c r="H1402" s="1" t="str">
        <f>IF(IFERROR(LOOKUP(טבלה1013[[#This Row],[ClientID]],קביעויות[השבוע]),FALSE)=טבלה1013[[#This Row],[ClientID]],1,"")</f>
        <v/>
      </c>
      <c r="I1402" s="1" t="str">
        <f>IF(AND(טבלה1013[[#This Row],[CycleNumber]]&gt;1,OR(B1403="",טבלה1013[[#This Row],[CycleNumber]]&gt;B1401)),IF(OR(AND(טבלה1013[[#This Row],[LengthofCycle]]=28,F1401=28),AND(טבלה1013[[#This Row],[LengthofCycle]]=35,F1401=35)),1,""),"")</f>
        <v/>
      </c>
      <c r="J1402" s="1" t="str">
        <f>IF(AND(טבלה1013[[#This Row],[וסת השבוע]]=1,I1401=1,טבלה1013[[#This Row],[CycleNumber]]&gt;B1401),1,"")</f>
        <v/>
      </c>
      <c r="K1402" s="1" t="str">
        <f>IF(טבלה1013[[#This Row],[CycleNumber]]=1,"",IF(טבלה1013[[#This Row],[וסת השבוע]]=1,0,IF(K1401="","",IF(K1401=0,IF(טבלה1013[[#This Row],[LengthofCycle]]=28,0,1),IF(K1401=1,IF(טבלה1013[[#This Row],[LengthofCycle]]+F1401=28*2,0,2),IF(K1401=2,IF(טבלה1013[[#This Row],[LengthofCycle]]+F1401+F1400=28*3,0,3),""))))))</f>
        <v/>
      </c>
      <c r="L1402" s="1" t="str">
        <f>IF(טבלה1013[[#This Row],[וסת השבוע]]=1,IF(טבלה1013[[#This Row],[וסת השבוע וההפלגה ביחד]]=1,L1401+1,0),IF(AND(טבלה1013[[#This Row],[CycleNumber]]&gt;B1401,טבלה1013[[#This Row],[CycleNumber]]&gt;1),IF(טבלה1013[[#This Row],[וסת השבוע פעיל?]]&lt;&gt;"",L1401+1,""),""))</f>
        <v/>
      </c>
      <c r="M1402" s="1" t="str">
        <f>IF(AND(טבלה1013[[#This Row],[וסת השבוע פעיל?]]&lt;&gt;"",טבלה1013[[#This Row],[CycleNumber]]&lt;B1403,B1403&lt;&gt;"",טבלה1013[[#This Row],[וסת השבוע פעיל?]]&lt;3),IF(K1403=0,IF(AND(טבלה1013[[#This Row],[וסת השבוע פעיל?]]&gt;0,I1403=1),0,1),0),"")</f>
        <v/>
      </c>
      <c r="N1402" s="1" t="str">
        <f t="shared" si="108"/>
        <v/>
      </c>
      <c r="O1402" s="1" t="str">
        <f>IF(AND(טבלה1013[[#This Row],[חיזוי - שבוע]]=1,J1403=1),1,"")</f>
        <v/>
      </c>
      <c r="P1402" s="1" t="str">
        <f>IF(AND(טבלה1013[[#This Row],[חיזוי טוב עם הפלגה?]]=1,טבלה1013[[#This Row],[וסת קבוע אחרון]]&lt;&gt;28,X1401=1),1,"")</f>
        <v/>
      </c>
      <c r="Q1402" s="1" t="str">
        <f>IF(AND(טבלה1013[[#This Row],[וסת השבוע פעיל?]]&lt;3,OR(טבלה1013[[#This Row],[CycleNumber]]&gt;B1403,B1403="")),1,"")</f>
        <v/>
      </c>
      <c r="R1402" s="1" t="str">
        <f>IF(טבלה1013[[#This Row],[האישה קבעה וסת שבוע?]]=1,IF(טבלה1013[[#This Row],[וסת השבוע פעיל?]]&lt;3,1,0),"")</f>
        <v/>
      </c>
      <c r="S14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2" s="1">
        <f t="shared" si="109"/>
        <v>0</v>
      </c>
      <c r="U1402" s="1">
        <f t="shared" si="110"/>
        <v>0</v>
      </c>
      <c r="V1402" s="1">
        <f t="shared" si="111"/>
        <v>0</v>
      </c>
      <c r="W1402" s="1" t="str">
        <f>IF(טבלה1013[[#This Row],[3 הפלגות זהות]]="","",IF(טבלה1013[[#This Row],[3 הפלגות זהות]]=1,טבלה1013[[#This Row],[LengthofCycle]],W1401))</f>
        <v/>
      </c>
      <c r="Y1402" s="1" t="str">
        <f>IF(OR(טבלה1013[[#This Row],[הווסת פעיל?]]=0,טבלה1013[[#This Row],[הווסת פעיל?]]=""),"",SUM(Y1401,טבלה1013[[#This Row],[הווסת פעיל?]]))</f>
        <v/>
      </c>
      <c r="Z1402" s="1" t="str">
        <f>IF(AND(טבלה1013[[#This Row],[כמה מחזורים עד עקירה]]&lt;&gt;"",Y1403=""),טבלה1013[[#This Row],[כמה מחזורים עד עקירה]],"")</f>
        <v/>
      </c>
      <c r="AA1402" s="1" t="str">
        <f>IF(AND(טבלה1013[[#This Row],[הווסת פעיל?]]=1,טבלה1013[[#This Row],[וסת קבוע אחרון]]&lt;&gt;W1401),טבלה1013[[#This Row],[וסת קבוע אחרון]],"")</f>
        <v/>
      </c>
      <c r="AB1402" s="1" t="str">
        <f>IF(AND(טבלה1013[[#This Row],[הווסת פעיל?]]=1,X1401=0,טבלה1013[[#This Row],[וסת קבוע אחרון]]=W1401),טבלה1013[[#This Row],[וסת קבוע אחרון]],"")</f>
        <v/>
      </c>
      <c r="AC1402" s="1" t="str">
        <f>IF(AND(טבלה1013[[#This Row],[הווסת פעיל?]]=1,X1401=0,טבלה1013[[#This Row],[וסת קבוע אחרון]]&lt;&gt;W1401),1,"")</f>
        <v/>
      </c>
      <c r="AD1402" s="1" t="str">
        <f>IF(AND(טבלה1013[[#This Row],[הווסת פעיל?]]&lt;&gt;"",B1403=1),טבלה1013[[#This Row],[CycleNumber]],"")</f>
        <v/>
      </c>
      <c r="AE1402" s="1" t="str">
        <f>IF(AND(טבלה1013[[#This Row],[הווסת פעיל?]]&lt;&gt;"",X1401=""),טבלה1013[[#This Row],[CycleNumber]],"")</f>
        <v/>
      </c>
      <c r="AF1402" s="1" t="str">
        <f>IF(B1403=1,"",IF(טבלה1013[[#This Row],[הווסת פעיל?]]=1,IF(טבלה1013[[#This Row],[וסת קבוע אחרון]]=F1403,1,0),""))</f>
        <v/>
      </c>
      <c r="AG1402" s="1" t="str">
        <f>IF(B1403=1,"",IF(טבלה1013[[#This Row],[הווסת פעיל?]]=1,IF(OR(טבלה1013[[#This Row],[וסת קבוע אחרון]]=F1403,F1403=טבלה1013[[#This Row],[LengthofCycle]]),1,0),""))</f>
        <v/>
      </c>
      <c r="AH1402" s="1" t="str">
        <f>IF(B1403=1,"",IF(טבלה1013[[#This Row],[הווסת פעיל?]]=1,IF(OR(טבלה1013[[#This Row],[וסת קבוע אחרון]]=F1403,F1403=טבלה1013[[#This Row],[LengthofCycle]],AND(טבלה1013[[#This Row],[LengthofCycle]]&lt;&gt;טבלה1013[[#This Row],[וסת קבוע אחרון]],OR(F1403=28,F1403=29))),1,0),""))</f>
        <v/>
      </c>
      <c r="AI1402" s="1" t="str">
        <f>IF(AND(טבלה1013[[#This Row],[הווסת פעיל?]]=1,B1403=1),1,"")</f>
        <v/>
      </c>
      <c r="AJ1402" s="4">
        <f>IF(AND(טבלה1013[[#This Row],[הווסת פעיל?]]&lt;&gt;1,B1403&lt;&gt;1,B1403&lt;&gt;""),IF(טבלה1013[[#This Row],[LengthofCycle]]=F1403,1,0),"")</f>
        <v>0</v>
      </c>
      <c r="AK1402" s="4">
        <f>IF(AND(טבלה1013[[#This Row],[הווסת פעיל?]]&lt;&gt;1,B1403&lt;&gt;1,B1403&lt;&gt;""),IF(OR(טבלה1013[[#This Row],[LengthofCycle]]=F1403,F1403=29),1,0),"")</f>
        <v>0</v>
      </c>
      <c r="AL1402" s="4">
        <f>IF(AND(טבלה1013[[#This Row],[הווסת פעיל?]]&lt;&gt;1,B1403&lt;&gt;1,B1403&lt;&gt;""),IF(OR(טבלה1013[[#This Row],[LengthofCycle]]=F1403,F1403=29,F1403=28),1,0),"")</f>
        <v>0</v>
      </c>
    </row>
    <row r="1403" spans="1:38" x14ac:dyDescent="0.25">
      <c r="A1403" s="1" t="s">
        <v>169</v>
      </c>
      <c r="B1403" s="1">
        <v>7</v>
      </c>
      <c r="C1403" s="1">
        <v>0</v>
      </c>
      <c r="D1403" s="1">
        <v>1</v>
      </c>
      <c r="E1403" s="1">
        <v>0</v>
      </c>
      <c r="F1403" s="1">
        <v>26</v>
      </c>
      <c r="G1403" s="1">
        <f>טבלה1013[[#This Row],[LengthofCycle]]+1</f>
        <v>27</v>
      </c>
      <c r="H1403" s="1" t="str">
        <f>IF(IFERROR(LOOKUP(טבלה1013[[#This Row],[ClientID]],קביעויות[השבוע]),FALSE)=טבלה1013[[#This Row],[ClientID]],1,"")</f>
        <v/>
      </c>
      <c r="I1403" s="1" t="str">
        <f>IF(AND(טבלה1013[[#This Row],[CycleNumber]]&gt;1,OR(B1404="",טבלה1013[[#This Row],[CycleNumber]]&gt;B1402)),IF(OR(AND(טבלה1013[[#This Row],[LengthofCycle]]=28,F1402=28),AND(טבלה1013[[#This Row],[LengthofCycle]]=35,F1402=35)),1,""),"")</f>
        <v/>
      </c>
      <c r="J1403" s="1" t="str">
        <f>IF(AND(טבלה1013[[#This Row],[וסת השבוע]]=1,I1402=1,טבלה1013[[#This Row],[CycleNumber]]&gt;B1402),1,"")</f>
        <v/>
      </c>
      <c r="K1403" s="1" t="str">
        <f>IF(טבלה1013[[#This Row],[CycleNumber]]=1,"",IF(טבלה1013[[#This Row],[וסת השבוע]]=1,0,IF(K1402="","",IF(K1402=0,IF(טבלה1013[[#This Row],[LengthofCycle]]=28,0,1),IF(K1402=1,IF(טבלה1013[[#This Row],[LengthofCycle]]+F1402=28*2,0,2),IF(K1402=2,IF(טבלה1013[[#This Row],[LengthofCycle]]+F1402+F1401=28*3,0,3),""))))))</f>
        <v/>
      </c>
      <c r="L1403" s="1" t="str">
        <f>IF(טבלה1013[[#This Row],[וסת השבוע]]=1,IF(טבלה1013[[#This Row],[וסת השבוע וההפלגה ביחד]]=1,L1402+1,0),IF(AND(טבלה1013[[#This Row],[CycleNumber]]&gt;B1402,טבלה1013[[#This Row],[CycleNumber]]&gt;1),IF(טבלה1013[[#This Row],[וסת השבוע פעיל?]]&lt;&gt;"",L1402+1,""),""))</f>
        <v/>
      </c>
      <c r="M1403" s="1" t="str">
        <f>IF(AND(טבלה1013[[#This Row],[וסת השבוע פעיל?]]&lt;&gt;"",טבלה1013[[#This Row],[CycleNumber]]&lt;B1404,B1404&lt;&gt;"",טבלה1013[[#This Row],[וסת השבוע פעיל?]]&lt;3),IF(K1404=0,IF(AND(טבלה1013[[#This Row],[וסת השבוע פעיל?]]&gt;0,I1404=1),0,1),0),"")</f>
        <v/>
      </c>
      <c r="N1403" s="1" t="str">
        <f t="shared" si="108"/>
        <v/>
      </c>
      <c r="O1403" s="1" t="str">
        <f>IF(AND(טבלה1013[[#This Row],[חיזוי - שבוע]]=1,J1404=1),1,"")</f>
        <v/>
      </c>
      <c r="P1403" s="1" t="str">
        <f>IF(AND(טבלה1013[[#This Row],[חיזוי טוב עם הפלגה?]]=1,טבלה1013[[#This Row],[וסת קבוע אחרון]]&lt;&gt;28,X1402=1),1,"")</f>
        <v/>
      </c>
      <c r="Q1403" s="1" t="str">
        <f>IF(AND(טבלה1013[[#This Row],[וסת השבוע פעיל?]]&lt;3,OR(טבלה1013[[#This Row],[CycleNumber]]&gt;B1404,B1404="")),1,"")</f>
        <v/>
      </c>
      <c r="R1403" s="1" t="str">
        <f>IF(טבלה1013[[#This Row],[האישה קבעה וסת שבוע?]]=1,IF(טבלה1013[[#This Row],[וסת השבוע פעיל?]]&lt;3,1,0),"")</f>
        <v/>
      </c>
      <c r="S14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3" s="1">
        <f t="shared" si="109"/>
        <v>0</v>
      </c>
      <c r="U1403" s="1">
        <f t="shared" si="110"/>
        <v>0</v>
      </c>
      <c r="V1403" s="1">
        <f t="shared" si="111"/>
        <v>0</v>
      </c>
      <c r="W1403" s="1" t="str">
        <f>IF(טבלה1013[[#This Row],[3 הפלגות זהות]]="","",IF(טבלה1013[[#This Row],[3 הפלגות זהות]]=1,טבלה1013[[#This Row],[LengthofCycle]],W1402))</f>
        <v/>
      </c>
      <c r="Y1403" s="1" t="str">
        <f>IF(OR(טבלה1013[[#This Row],[הווסת פעיל?]]=0,טבלה1013[[#This Row],[הווסת פעיל?]]=""),"",SUM(Y1402,טבלה1013[[#This Row],[הווסת פעיל?]]))</f>
        <v/>
      </c>
      <c r="Z1403" s="1" t="str">
        <f>IF(AND(טבלה1013[[#This Row],[כמה מחזורים עד עקירה]]&lt;&gt;"",Y1404=""),טבלה1013[[#This Row],[כמה מחזורים עד עקירה]],"")</f>
        <v/>
      </c>
      <c r="AA1403" s="1" t="str">
        <f>IF(AND(טבלה1013[[#This Row],[הווסת פעיל?]]=1,טבלה1013[[#This Row],[וסת קבוע אחרון]]&lt;&gt;W1402),טבלה1013[[#This Row],[וסת קבוע אחרון]],"")</f>
        <v/>
      </c>
      <c r="AB1403" s="1" t="str">
        <f>IF(AND(טבלה1013[[#This Row],[הווסת פעיל?]]=1,X1402=0,טבלה1013[[#This Row],[וסת קבוע אחרון]]=W1402),טבלה1013[[#This Row],[וסת קבוע אחרון]],"")</f>
        <v/>
      </c>
      <c r="AC1403" s="1" t="str">
        <f>IF(AND(טבלה1013[[#This Row],[הווסת פעיל?]]=1,X1402=0,טבלה1013[[#This Row],[וסת קבוע אחרון]]&lt;&gt;W1402),1,"")</f>
        <v/>
      </c>
      <c r="AD1403" s="1" t="str">
        <f>IF(AND(טבלה1013[[#This Row],[הווסת פעיל?]]&lt;&gt;"",B1404=1),טבלה1013[[#This Row],[CycleNumber]],"")</f>
        <v/>
      </c>
      <c r="AE1403" s="1" t="str">
        <f>IF(AND(טבלה1013[[#This Row],[הווסת פעיל?]]&lt;&gt;"",X1402=""),טבלה1013[[#This Row],[CycleNumber]],"")</f>
        <v/>
      </c>
      <c r="AF1403" s="1" t="str">
        <f>IF(B1404=1,"",IF(טבלה1013[[#This Row],[הווסת פעיל?]]=1,IF(טבלה1013[[#This Row],[וסת קבוע אחרון]]=F1404,1,0),""))</f>
        <v/>
      </c>
      <c r="AG1403" s="1" t="str">
        <f>IF(B1404=1,"",IF(טבלה1013[[#This Row],[הווסת פעיל?]]=1,IF(OR(טבלה1013[[#This Row],[וסת קבוע אחרון]]=F1404,F1404=טבלה1013[[#This Row],[LengthofCycle]]),1,0),""))</f>
        <v/>
      </c>
      <c r="AH1403" s="1" t="str">
        <f>IF(B1404=1,"",IF(טבלה1013[[#This Row],[הווסת פעיל?]]=1,IF(OR(טבלה1013[[#This Row],[וסת קבוע אחרון]]=F1404,F1404=טבלה1013[[#This Row],[LengthofCycle]],AND(טבלה1013[[#This Row],[LengthofCycle]]&lt;&gt;טבלה1013[[#This Row],[וסת קבוע אחרון]],OR(F1404=28,F1404=29))),1,0),""))</f>
        <v/>
      </c>
      <c r="AI1403" s="1" t="str">
        <f>IF(AND(טבלה1013[[#This Row],[הווסת פעיל?]]=1,B1404=1),1,"")</f>
        <v/>
      </c>
      <c r="AJ1403" s="4">
        <f>IF(AND(טבלה1013[[#This Row],[הווסת פעיל?]]&lt;&gt;1,B1404&lt;&gt;1,B1404&lt;&gt;""),IF(טבלה1013[[#This Row],[LengthofCycle]]=F1404,1,0),"")</f>
        <v>0</v>
      </c>
      <c r="AK1403" s="4">
        <f>IF(AND(טבלה1013[[#This Row],[הווסת פעיל?]]&lt;&gt;1,B1404&lt;&gt;1,B1404&lt;&gt;""),IF(OR(טבלה1013[[#This Row],[LengthofCycle]]=F1404,F1404=29),1,0),"")</f>
        <v>0</v>
      </c>
      <c r="AL1403" s="4">
        <f>IF(AND(טבלה1013[[#This Row],[הווסת פעיל?]]&lt;&gt;1,B1404&lt;&gt;1,B1404&lt;&gt;""),IF(OR(טבלה1013[[#This Row],[LengthofCycle]]=F1404,F1404=29,F1404=28),1,0),"")</f>
        <v>0</v>
      </c>
    </row>
    <row r="1404" spans="1:38" x14ac:dyDescent="0.25">
      <c r="A1404" s="1" t="s">
        <v>169</v>
      </c>
      <c r="B1404" s="1">
        <v>8</v>
      </c>
      <c r="C1404" s="1">
        <v>0</v>
      </c>
      <c r="D1404" s="1">
        <v>1</v>
      </c>
      <c r="E1404" s="1">
        <v>0</v>
      </c>
      <c r="F1404" s="1">
        <v>27</v>
      </c>
      <c r="G1404" s="1">
        <f>טבלה1013[[#This Row],[LengthofCycle]]+1</f>
        <v>28</v>
      </c>
      <c r="H1404" s="1" t="str">
        <f>IF(IFERROR(LOOKUP(טבלה1013[[#This Row],[ClientID]],קביעויות[השבוע]),FALSE)=טבלה1013[[#This Row],[ClientID]],1,"")</f>
        <v/>
      </c>
      <c r="I1404" s="1" t="str">
        <f>IF(AND(טבלה1013[[#This Row],[CycleNumber]]&gt;1,OR(B1405="",טבלה1013[[#This Row],[CycleNumber]]&gt;B1403)),IF(OR(AND(טבלה1013[[#This Row],[LengthofCycle]]=28,F1403=28),AND(טבלה1013[[#This Row],[LengthofCycle]]=35,F1403=35)),1,""),"")</f>
        <v/>
      </c>
      <c r="J1404" s="1" t="str">
        <f>IF(AND(טבלה1013[[#This Row],[וסת השבוע]]=1,I1403=1,טבלה1013[[#This Row],[CycleNumber]]&gt;B1403),1,"")</f>
        <v/>
      </c>
      <c r="K1404" s="1" t="str">
        <f>IF(טבלה1013[[#This Row],[CycleNumber]]=1,"",IF(טבלה1013[[#This Row],[וסת השבוע]]=1,0,IF(K1403="","",IF(K1403=0,IF(טבלה1013[[#This Row],[LengthofCycle]]=28,0,1),IF(K1403=1,IF(טבלה1013[[#This Row],[LengthofCycle]]+F1403=28*2,0,2),IF(K1403=2,IF(טבלה1013[[#This Row],[LengthofCycle]]+F1403+F1402=28*3,0,3),""))))))</f>
        <v/>
      </c>
      <c r="L1404" s="1" t="str">
        <f>IF(טבלה1013[[#This Row],[וסת השבוע]]=1,IF(טבלה1013[[#This Row],[וסת השבוע וההפלגה ביחד]]=1,L1403+1,0),IF(AND(טבלה1013[[#This Row],[CycleNumber]]&gt;B1403,טבלה1013[[#This Row],[CycleNumber]]&gt;1),IF(טבלה1013[[#This Row],[וסת השבוע פעיל?]]&lt;&gt;"",L1403+1,""),""))</f>
        <v/>
      </c>
      <c r="M1404" s="1" t="str">
        <f>IF(AND(טבלה1013[[#This Row],[וסת השבוע פעיל?]]&lt;&gt;"",טבלה1013[[#This Row],[CycleNumber]]&lt;B1405,B1405&lt;&gt;"",טבלה1013[[#This Row],[וסת השבוע פעיל?]]&lt;3),IF(K1405=0,IF(AND(טבלה1013[[#This Row],[וסת השבוע פעיל?]]&gt;0,I1405=1),0,1),0),"")</f>
        <v/>
      </c>
      <c r="N1404" s="1" t="str">
        <f t="shared" si="108"/>
        <v/>
      </c>
      <c r="O1404" s="1" t="str">
        <f>IF(AND(טבלה1013[[#This Row],[חיזוי - שבוע]]=1,J1405=1),1,"")</f>
        <v/>
      </c>
      <c r="P1404" s="1" t="str">
        <f>IF(AND(טבלה1013[[#This Row],[חיזוי טוב עם הפלגה?]]=1,טבלה1013[[#This Row],[וסת קבוע אחרון]]&lt;&gt;28,X1403=1),1,"")</f>
        <v/>
      </c>
      <c r="Q1404" s="1" t="str">
        <f>IF(AND(טבלה1013[[#This Row],[וסת השבוע פעיל?]]&lt;3,OR(טבלה1013[[#This Row],[CycleNumber]]&gt;B1405,B1405="")),1,"")</f>
        <v/>
      </c>
      <c r="R1404" s="1" t="str">
        <f>IF(טבלה1013[[#This Row],[האישה קבעה וסת שבוע?]]=1,IF(טבלה1013[[#This Row],[וסת השבוע פעיל?]]&lt;3,1,0),"")</f>
        <v/>
      </c>
      <c r="S14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4" s="1">
        <f t="shared" si="109"/>
        <v>0</v>
      </c>
      <c r="U1404" s="1">
        <f t="shared" si="110"/>
        <v>0</v>
      </c>
      <c r="V1404" s="1">
        <f t="shared" si="111"/>
        <v>0</v>
      </c>
      <c r="W1404" s="1" t="str">
        <f>IF(טבלה1013[[#This Row],[3 הפלגות זהות]]="","",IF(טבלה1013[[#This Row],[3 הפלגות זהות]]=1,טבלה1013[[#This Row],[LengthofCycle]],W1403))</f>
        <v/>
      </c>
      <c r="Y1404" s="1" t="str">
        <f>IF(OR(טבלה1013[[#This Row],[הווסת פעיל?]]=0,טבלה1013[[#This Row],[הווסת פעיל?]]=""),"",SUM(Y1403,טבלה1013[[#This Row],[הווסת פעיל?]]))</f>
        <v/>
      </c>
      <c r="Z1404" s="1" t="str">
        <f>IF(AND(טבלה1013[[#This Row],[כמה מחזורים עד עקירה]]&lt;&gt;"",Y1405=""),טבלה1013[[#This Row],[כמה מחזורים עד עקירה]],"")</f>
        <v/>
      </c>
      <c r="AA1404" s="1" t="str">
        <f>IF(AND(טבלה1013[[#This Row],[הווסת פעיל?]]=1,טבלה1013[[#This Row],[וסת קבוע אחרון]]&lt;&gt;W1403),טבלה1013[[#This Row],[וסת קבוע אחרון]],"")</f>
        <v/>
      </c>
      <c r="AB1404" s="1" t="str">
        <f>IF(AND(טבלה1013[[#This Row],[הווסת פעיל?]]=1,X1403=0,טבלה1013[[#This Row],[וסת קבוע אחרון]]=W1403),טבלה1013[[#This Row],[וסת קבוע אחרון]],"")</f>
        <v/>
      </c>
      <c r="AC1404" s="1" t="str">
        <f>IF(AND(טבלה1013[[#This Row],[הווסת פעיל?]]=1,X1403=0,טבלה1013[[#This Row],[וסת קבוע אחרון]]&lt;&gt;W1403),1,"")</f>
        <v/>
      </c>
      <c r="AD1404" s="1" t="str">
        <f>IF(AND(טבלה1013[[#This Row],[הווסת פעיל?]]&lt;&gt;"",B1405=1),טבלה1013[[#This Row],[CycleNumber]],"")</f>
        <v/>
      </c>
      <c r="AE1404" s="1" t="str">
        <f>IF(AND(טבלה1013[[#This Row],[הווסת פעיל?]]&lt;&gt;"",X1403=""),טבלה1013[[#This Row],[CycleNumber]],"")</f>
        <v/>
      </c>
      <c r="AF1404" s="1" t="str">
        <f>IF(B1405=1,"",IF(טבלה1013[[#This Row],[הווסת פעיל?]]=1,IF(טבלה1013[[#This Row],[וסת קבוע אחרון]]=F1405,1,0),""))</f>
        <v/>
      </c>
      <c r="AG1404" s="1" t="str">
        <f>IF(B1405=1,"",IF(טבלה1013[[#This Row],[הווסת פעיל?]]=1,IF(OR(טבלה1013[[#This Row],[וסת קבוע אחרון]]=F1405,F1405=טבלה1013[[#This Row],[LengthofCycle]]),1,0),""))</f>
        <v/>
      </c>
      <c r="AH1404" s="1" t="str">
        <f>IF(B1405=1,"",IF(טבלה1013[[#This Row],[הווסת פעיל?]]=1,IF(OR(טבלה1013[[#This Row],[וסת קבוע אחרון]]=F1405,F1405=טבלה1013[[#This Row],[LengthofCycle]],AND(טבלה1013[[#This Row],[LengthofCycle]]&lt;&gt;טבלה1013[[#This Row],[וסת קבוע אחרון]],OR(F1405=28,F1405=29))),1,0),""))</f>
        <v/>
      </c>
      <c r="AI1404" s="1" t="str">
        <f>IF(AND(טבלה1013[[#This Row],[הווסת פעיל?]]=1,B1405=1),1,"")</f>
        <v/>
      </c>
      <c r="AJ1404" s="4">
        <f>IF(AND(טבלה1013[[#This Row],[הווסת פעיל?]]&lt;&gt;1,B1405&lt;&gt;1,B1405&lt;&gt;""),IF(טבלה1013[[#This Row],[LengthofCycle]]=F1405,1,0),"")</f>
        <v>0</v>
      </c>
      <c r="AK1404" s="4">
        <f>IF(AND(טבלה1013[[#This Row],[הווסת פעיל?]]&lt;&gt;1,B1405&lt;&gt;1,B1405&lt;&gt;""),IF(OR(טבלה1013[[#This Row],[LengthofCycle]]=F1405,F1405=29),1,0),"")</f>
        <v>0</v>
      </c>
      <c r="AL1404" s="4">
        <f>IF(AND(טבלה1013[[#This Row],[הווסת פעיל?]]&lt;&gt;1,B1405&lt;&gt;1,B1405&lt;&gt;""),IF(OR(טבלה1013[[#This Row],[LengthofCycle]]=F1405,F1405=29,F1405=28),1,0),"")</f>
        <v>0</v>
      </c>
    </row>
    <row r="1405" spans="1:38" x14ac:dyDescent="0.25">
      <c r="A1405" s="1" t="s">
        <v>169</v>
      </c>
      <c r="B1405" s="1">
        <v>9</v>
      </c>
      <c r="C1405" s="1">
        <v>0</v>
      </c>
      <c r="D1405" s="1">
        <v>1</v>
      </c>
      <c r="E1405" s="1">
        <v>0</v>
      </c>
      <c r="F1405" s="1">
        <v>26</v>
      </c>
      <c r="G1405" s="1">
        <f>טבלה1013[[#This Row],[LengthofCycle]]+1</f>
        <v>27</v>
      </c>
      <c r="H1405" s="1" t="str">
        <f>IF(IFERROR(LOOKUP(טבלה1013[[#This Row],[ClientID]],קביעויות[השבוע]),FALSE)=טבלה1013[[#This Row],[ClientID]],1,"")</f>
        <v/>
      </c>
      <c r="I1405" s="1" t="str">
        <f>IF(AND(טבלה1013[[#This Row],[CycleNumber]]&gt;1,OR(B1406="",טבלה1013[[#This Row],[CycleNumber]]&gt;B1404)),IF(OR(AND(טבלה1013[[#This Row],[LengthofCycle]]=28,F1404=28),AND(טבלה1013[[#This Row],[LengthofCycle]]=35,F1404=35)),1,""),"")</f>
        <v/>
      </c>
      <c r="J1405" s="1" t="str">
        <f>IF(AND(טבלה1013[[#This Row],[וסת השבוע]]=1,I1404=1,טבלה1013[[#This Row],[CycleNumber]]&gt;B1404),1,"")</f>
        <v/>
      </c>
      <c r="K1405" s="1" t="str">
        <f>IF(טבלה1013[[#This Row],[CycleNumber]]=1,"",IF(טבלה1013[[#This Row],[וסת השבוע]]=1,0,IF(K1404="","",IF(K1404=0,IF(טבלה1013[[#This Row],[LengthofCycle]]=28,0,1),IF(K1404=1,IF(טבלה1013[[#This Row],[LengthofCycle]]+F1404=28*2,0,2),IF(K1404=2,IF(טבלה1013[[#This Row],[LengthofCycle]]+F1404+F1403=28*3,0,3),""))))))</f>
        <v/>
      </c>
      <c r="L1405" s="1" t="str">
        <f>IF(טבלה1013[[#This Row],[וסת השבוע]]=1,IF(טבלה1013[[#This Row],[וסת השבוע וההפלגה ביחד]]=1,L1404+1,0),IF(AND(טבלה1013[[#This Row],[CycleNumber]]&gt;B1404,טבלה1013[[#This Row],[CycleNumber]]&gt;1),IF(טבלה1013[[#This Row],[וסת השבוע פעיל?]]&lt;&gt;"",L1404+1,""),""))</f>
        <v/>
      </c>
      <c r="M1405" s="1" t="str">
        <f>IF(AND(טבלה1013[[#This Row],[וסת השבוע פעיל?]]&lt;&gt;"",טבלה1013[[#This Row],[CycleNumber]]&lt;B1406,B1406&lt;&gt;"",טבלה1013[[#This Row],[וסת השבוע פעיל?]]&lt;3),IF(K1406=0,IF(AND(טבלה1013[[#This Row],[וסת השבוע פעיל?]]&gt;0,I1406=1),0,1),0),"")</f>
        <v/>
      </c>
      <c r="N1405" s="1" t="str">
        <f t="shared" si="108"/>
        <v/>
      </c>
      <c r="O1405" s="1" t="str">
        <f>IF(AND(טבלה1013[[#This Row],[חיזוי - שבוע]]=1,J1406=1),1,"")</f>
        <v/>
      </c>
      <c r="P1405" s="1" t="str">
        <f>IF(AND(טבלה1013[[#This Row],[חיזוי טוב עם הפלגה?]]=1,טבלה1013[[#This Row],[וסת קבוע אחרון]]&lt;&gt;28,X1404=1),1,"")</f>
        <v/>
      </c>
      <c r="Q1405" s="1" t="str">
        <f>IF(AND(טבלה1013[[#This Row],[וסת השבוע פעיל?]]&lt;3,OR(טבלה1013[[#This Row],[CycleNumber]]&gt;B1406,B1406="")),1,"")</f>
        <v/>
      </c>
      <c r="R1405" s="1" t="str">
        <f>IF(טבלה1013[[#This Row],[האישה קבעה וסת שבוע?]]=1,IF(טבלה1013[[#This Row],[וסת השבוע פעיל?]]&lt;3,1,0),"")</f>
        <v/>
      </c>
      <c r="S14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5" s="1">
        <f t="shared" si="109"/>
        <v>0</v>
      </c>
      <c r="U1405" s="1">
        <f t="shared" si="110"/>
        <v>0</v>
      </c>
      <c r="V1405" s="1">
        <f t="shared" si="111"/>
        <v>0</v>
      </c>
      <c r="W1405" s="1" t="str">
        <f>IF(טבלה1013[[#This Row],[3 הפלגות זהות]]="","",IF(טבלה1013[[#This Row],[3 הפלגות זהות]]=1,טבלה1013[[#This Row],[LengthofCycle]],W1404))</f>
        <v/>
      </c>
      <c r="Y1405" s="1" t="str">
        <f>IF(OR(טבלה1013[[#This Row],[הווסת פעיל?]]=0,טבלה1013[[#This Row],[הווסת פעיל?]]=""),"",SUM(Y1404,טבלה1013[[#This Row],[הווסת פעיל?]]))</f>
        <v/>
      </c>
      <c r="Z1405" s="1" t="str">
        <f>IF(AND(טבלה1013[[#This Row],[כמה מחזורים עד עקירה]]&lt;&gt;"",Y1406=""),טבלה1013[[#This Row],[כמה מחזורים עד עקירה]],"")</f>
        <v/>
      </c>
      <c r="AA1405" s="1" t="str">
        <f>IF(AND(טבלה1013[[#This Row],[הווסת פעיל?]]=1,טבלה1013[[#This Row],[וסת קבוע אחרון]]&lt;&gt;W1404),טבלה1013[[#This Row],[וסת קבוע אחרון]],"")</f>
        <v/>
      </c>
      <c r="AB1405" s="1" t="str">
        <f>IF(AND(טבלה1013[[#This Row],[הווסת פעיל?]]=1,X1404=0,טבלה1013[[#This Row],[וסת קבוע אחרון]]=W1404),טבלה1013[[#This Row],[וסת קבוע אחרון]],"")</f>
        <v/>
      </c>
      <c r="AC1405" s="1" t="str">
        <f>IF(AND(טבלה1013[[#This Row],[הווסת פעיל?]]=1,X1404=0,טבלה1013[[#This Row],[וסת קבוע אחרון]]&lt;&gt;W1404),1,"")</f>
        <v/>
      </c>
      <c r="AD1405" s="1" t="str">
        <f>IF(AND(טבלה1013[[#This Row],[הווסת פעיל?]]&lt;&gt;"",B1406=1),טבלה1013[[#This Row],[CycleNumber]],"")</f>
        <v/>
      </c>
      <c r="AE1405" s="1" t="str">
        <f>IF(AND(טבלה1013[[#This Row],[הווסת פעיל?]]&lt;&gt;"",X1404=""),טבלה1013[[#This Row],[CycleNumber]],"")</f>
        <v/>
      </c>
      <c r="AF1405" s="1" t="str">
        <f>IF(B1406=1,"",IF(טבלה1013[[#This Row],[הווסת פעיל?]]=1,IF(טבלה1013[[#This Row],[וסת קבוע אחרון]]=F1406,1,0),""))</f>
        <v/>
      </c>
      <c r="AG1405" s="1" t="str">
        <f>IF(B1406=1,"",IF(טבלה1013[[#This Row],[הווסת פעיל?]]=1,IF(OR(טבלה1013[[#This Row],[וסת קבוע אחרון]]=F1406,F1406=טבלה1013[[#This Row],[LengthofCycle]]),1,0),""))</f>
        <v/>
      </c>
      <c r="AH1405" s="1" t="str">
        <f>IF(B1406=1,"",IF(טבלה1013[[#This Row],[הווסת פעיל?]]=1,IF(OR(טבלה1013[[#This Row],[וסת קבוע אחרון]]=F1406,F1406=טבלה1013[[#This Row],[LengthofCycle]],AND(טבלה1013[[#This Row],[LengthofCycle]]&lt;&gt;טבלה1013[[#This Row],[וסת קבוע אחרון]],OR(F1406=28,F1406=29))),1,0),""))</f>
        <v/>
      </c>
      <c r="AI1405" s="1" t="str">
        <f>IF(AND(טבלה1013[[#This Row],[הווסת פעיל?]]=1,B1406=1),1,"")</f>
        <v/>
      </c>
      <c r="AJ1405" s="4">
        <f>IF(AND(טבלה1013[[#This Row],[הווסת פעיל?]]&lt;&gt;1,B1406&lt;&gt;1,B1406&lt;&gt;""),IF(טבלה1013[[#This Row],[LengthofCycle]]=F1406,1,0),"")</f>
        <v>1</v>
      </c>
      <c r="AK1405" s="4">
        <f>IF(AND(טבלה1013[[#This Row],[הווסת פעיל?]]&lt;&gt;1,B1406&lt;&gt;1,B1406&lt;&gt;""),IF(OR(טבלה1013[[#This Row],[LengthofCycle]]=F1406,F1406=29),1,0),"")</f>
        <v>1</v>
      </c>
      <c r="AL1405" s="4">
        <f>IF(AND(טבלה1013[[#This Row],[הווסת פעיל?]]&lt;&gt;1,B1406&lt;&gt;1,B1406&lt;&gt;""),IF(OR(טבלה1013[[#This Row],[LengthofCycle]]=F1406,F1406=29,F1406=28),1,0),"")</f>
        <v>1</v>
      </c>
    </row>
    <row r="1406" spans="1:38" x14ac:dyDescent="0.25">
      <c r="A1406" s="1" t="s">
        <v>169</v>
      </c>
      <c r="B1406" s="1">
        <v>10</v>
      </c>
      <c r="C1406" s="1">
        <v>0</v>
      </c>
      <c r="D1406" s="1">
        <v>1</v>
      </c>
      <c r="E1406" s="1">
        <v>0</v>
      </c>
      <c r="F1406" s="1">
        <v>26</v>
      </c>
      <c r="G1406" s="1">
        <f>טבלה1013[[#This Row],[LengthofCycle]]+1</f>
        <v>27</v>
      </c>
      <c r="H1406" s="1" t="str">
        <f>IF(IFERROR(LOOKUP(טבלה1013[[#This Row],[ClientID]],קביעויות[השבוע]),FALSE)=טבלה1013[[#This Row],[ClientID]],1,"")</f>
        <v/>
      </c>
      <c r="I1406" s="1" t="str">
        <f>IF(AND(טבלה1013[[#This Row],[CycleNumber]]&gt;1,OR(B1407="",טבלה1013[[#This Row],[CycleNumber]]&gt;B1405)),IF(OR(AND(טבלה1013[[#This Row],[LengthofCycle]]=28,F1405=28),AND(טבלה1013[[#This Row],[LengthofCycle]]=35,F1405=35)),1,""),"")</f>
        <v/>
      </c>
      <c r="J1406" s="1" t="str">
        <f>IF(AND(טבלה1013[[#This Row],[וסת השבוע]]=1,I1405=1,טבלה1013[[#This Row],[CycleNumber]]&gt;B1405),1,"")</f>
        <v/>
      </c>
      <c r="K1406" s="1" t="str">
        <f>IF(טבלה1013[[#This Row],[CycleNumber]]=1,"",IF(טבלה1013[[#This Row],[וסת השבוע]]=1,0,IF(K1405="","",IF(K1405=0,IF(טבלה1013[[#This Row],[LengthofCycle]]=28,0,1),IF(K1405=1,IF(טבלה1013[[#This Row],[LengthofCycle]]+F1405=28*2,0,2),IF(K1405=2,IF(טבלה1013[[#This Row],[LengthofCycle]]+F1405+F1404=28*3,0,3),""))))))</f>
        <v/>
      </c>
      <c r="L1406" s="1" t="str">
        <f>IF(טבלה1013[[#This Row],[וסת השבוע]]=1,IF(טבלה1013[[#This Row],[וסת השבוע וההפלגה ביחד]]=1,L1405+1,0),IF(AND(טבלה1013[[#This Row],[CycleNumber]]&gt;B1405,טבלה1013[[#This Row],[CycleNumber]]&gt;1),IF(טבלה1013[[#This Row],[וסת השבוע פעיל?]]&lt;&gt;"",L1405+1,""),""))</f>
        <v/>
      </c>
      <c r="M1406" s="1" t="str">
        <f>IF(AND(טבלה1013[[#This Row],[וסת השבוע פעיל?]]&lt;&gt;"",טבלה1013[[#This Row],[CycleNumber]]&lt;B1407,B1407&lt;&gt;"",טבלה1013[[#This Row],[וסת השבוע פעיל?]]&lt;3),IF(K1407=0,IF(AND(טבלה1013[[#This Row],[וסת השבוע פעיל?]]&gt;0,I1407=1),0,1),0),"")</f>
        <v/>
      </c>
      <c r="N1406" s="1" t="str">
        <f t="shared" si="108"/>
        <v/>
      </c>
      <c r="O1406" s="1" t="str">
        <f>IF(AND(טבלה1013[[#This Row],[חיזוי - שבוע]]=1,J1407=1),1,"")</f>
        <v/>
      </c>
      <c r="P1406" s="1" t="str">
        <f>IF(AND(טבלה1013[[#This Row],[חיזוי טוב עם הפלגה?]]=1,טבלה1013[[#This Row],[וסת קבוע אחרון]]&lt;&gt;28,X1405=1),1,"")</f>
        <v/>
      </c>
      <c r="Q1406" s="1" t="str">
        <f>IF(AND(טבלה1013[[#This Row],[וסת השבוע פעיל?]]&lt;3,OR(טבלה1013[[#This Row],[CycleNumber]]&gt;B1407,B1407="")),1,"")</f>
        <v/>
      </c>
      <c r="R1406" s="1" t="str">
        <f>IF(טבלה1013[[#This Row],[האישה קבעה וסת שבוע?]]=1,IF(טבלה1013[[#This Row],[וסת השבוע פעיל?]]&lt;3,1,0),"")</f>
        <v/>
      </c>
      <c r="S14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6" s="1">
        <f t="shared" si="109"/>
        <v>0</v>
      </c>
      <c r="U1406" s="1">
        <f t="shared" si="110"/>
        <v>0</v>
      </c>
      <c r="V1406" s="1">
        <f t="shared" si="111"/>
        <v>0</v>
      </c>
      <c r="W1406" s="1" t="str">
        <f>IF(טבלה1013[[#This Row],[3 הפלגות זהות]]="","",IF(טבלה1013[[#This Row],[3 הפלגות זהות]]=1,טבלה1013[[#This Row],[LengthofCycle]],W1405))</f>
        <v/>
      </c>
      <c r="Y1406" s="1" t="str">
        <f>IF(OR(טבלה1013[[#This Row],[הווסת פעיל?]]=0,טבלה1013[[#This Row],[הווסת פעיל?]]=""),"",SUM(Y1405,טבלה1013[[#This Row],[הווסת פעיל?]]))</f>
        <v/>
      </c>
      <c r="Z1406" s="1" t="str">
        <f>IF(AND(טבלה1013[[#This Row],[כמה מחזורים עד עקירה]]&lt;&gt;"",Y1407=""),טבלה1013[[#This Row],[כמה מחזורים עד עקירה]],"")</f>
        <v/>
      </c>
      <c r="AA1406" s="1" t="str">
        <f>IF(AND(טבלה1013[[#This Row],[הווסת פעיל?]]=1,טבלה1013[[#This Row],[וסת קבוע אחרון]]&lt;&gt;W1405),טבלה1013[[#This Row],[וסת קבוע אחרון]],"")</f>
        <v/>
      </c>
      <c r="AB1406" s="1" t="str">
        <f>IF(AND(טבלה1013[[#This Row],[הווסת פעיל?]]=1,X1405=0,טבלה1013[[#This Row],[וסת קבוע אחרון]]=W1405),טבלה1013[[#This Row],[וסת קבוע אחרון]],"")</f>
        <v/>
      </c>
      <c r="AC1406" s="1" t="str">
        <f>IF(AND(טבלה1013[[#This Row],[הווסת פעיל?]]=1,X1405=0,טבלה1013[[#This Row],[וסת קבוע אחרון]]&lt;&gt;W1405),1,"")</f>
        <v/>
      </c>
      <c r="AD1406" s="1" t="str">
        <f>IF(AND(טבלה1013[[#This Row],[הווסת פעיל?]]&lt;&gt;"",B1407=1),טבלה1013[[#This Row],[CycleNumber]],"")</f>
        <v/>
      </c>
      <c r="AE1406" s="1" t="str">
        <f>IF(AND(טבלה1013[[#This Row],[הווסת פעיל?]]&lt;&gt;"",X1405=""),טבלה1013[[#This Row],[CycleNumber]],"")</f>
        <v/>
      </c>
      <c r="AF1406" s="1" t="str">
        <f>IF(B1407=1,"",IF(טבלה1013[[#This Row],[הווסת פעיל?]]=1,IF(טבלה1013[[#This Row],[וסת קבוע אחרון]]=F1407,1,0),""))</f>
        <v/>
      </c>
      <c r="AG1406" s="1" t="str">
        <f>IF(B1407=1,"",IF(טבלה1013[[#This Row],[הווסת פעיל?]]=1,IF(OR(טבלה1013[[#This Row],[וסת קבוע אחרון]]=F1407,F1407=טבלה1013[[#This Row],[LengthofCycle]]),1,0),""))</f>
        <v/>
      </c>
      <c r="AH1406" s="1" t="str">
        <f>IF(B1407=1,"",IF(טבלה1013[[#This Row],[הווסת פעיל?]]=1,IF(OR(טבלה1013[[#This Row],[וסת קבוע אחרון]]=F1407,F1407=טבלה1013[[#This Row],[LengthofCycle]],AND(טבלה1013[[#This Row],[LengthofCycle]]&lt;&gt;טבלה1013[[#This Row],[וסת קבוע אחרון]],OR(F1407=28,F1407=29))),1,0),""))</f>
        <v/>
      </c>
      <c r="AI1406" s="1" t="str">
        <f>IF(AND(טבלה1013[[#This Row],[הווסת פעיל?]]=1,B1407=1),1,"")</f>
        <v/>
      </c>
      <c r="AJ1406" s="4">
        <f>IF(AND(טבלה1013[[#This Row],[הווסת פעיל?]]&lt;&gt;1,B1407&lt;&gt;1,B1407&lt;&gt;""),IF(טבלה1013[[#This Row],[LengthofCycle]]=F1407,1,0),"")</f>
        <v>0</v>
      </c>
      <c r="AK1406" s="4">
        <f>IF(AND(טבלה1013[[#This Row],[הווסת פעיל?]]&lt;&gt;1,B1407&lt;&gt;1,B1407&lt;&gt;""),IF(OR(טבלה1013[[#This Row],[LengthofCycle]]=F1407,F1407=29),1,0),"")</f>
        <v>0</v>
      </c>
      <c r="AL1406" s="4">
        <f>IF(AND(טבלה1013[[#This Row],[הווסת פעיל?]]&lt;&gt;1,B1407&lt;&gt;1,B1407&lt;&gt;""),IF(OR(טבלה1013[[#This Row],[LengthofCycle]]=F1407,F1407=29,F1407=28),1,0),"")</f>
        <v>0</v>
      </c>
    </row>
    <row r="1407" spans="1:38" x14ac:dyDescent="0.25">
      <c r="A1407" s="1" t="s">
        <v>169</v>
      </c>
      <c r="B1407" s="1">
        <v>11</v>
      </c>
      <c r="C1407" s="1">
        <v>0</v>
      </c>
      <c r="D1407" s="1">
        <v>1</v>
      </c>
      <c r="E1407" s="1">
        <v>0</v>
      </c>
      <c r="F1407" s="1">
        <v>24</v>
      </c>
      <c r="G1407" s="1">
        <f>טבלה1013[[#This Row],[LengthofCycle]]+1</f>
        <v>25</v>
      </c>
      <c r="H1407" s="1" t="str">
        <f>IF(IFERROR(LOOKUP(טבלה1013[[#This Row],[ClientID]],קביעויות[השבוע]),FALSE)=טבלה1013[[#This Row],[ClientID]],1,"")</f>
        <v/>
      </c>
      <c r="I1407" s="1" t="str">
        <f>IF(AND(טבלה1013[[#This Row],[CycleNumber]]&gt;1,OR(B1408="",טבלה1013[[#This Row],[CycleNumber]]&gt;B1406)),IF(OR(AND(טבלה1013[[#This Row],[LengthofCycle]]=28,F1406=28),AND(טבלה1013[[#This Row],[LengthofCycle]]=35,F1406=35)),1,""),"")</f>
        <v/>
      </c>
      <c r="J1407" s="1" t="str">
        <f>IF(AND(טבלה1013[[#This Row],[וסת השבוע]]=1,I1406=1,טבלה1013[[#This Row],[CycleNumber]]&gt;B1406),1,"")</f>
        <v/>
      </c>
      <c r="K1407" s="1" t="str">
        <f>IF(טבלה1013[[#This Row],[CycleNumber]]=1,"",IF(טבלה1013[[#This Row],[וסת השבוע]]=1,0,IF(K1406="","",IF(K1406=0,IF(טבלה1013[[#This Row],[LengthofCycle]]=28,0,1),IF(K1406=1,IF(טבלה1013[[#This Row],[LengthofCycle]]+F1406=28*2,0,2),IF(K1406=2,IF(טבלה1013[[#This Row],[LengthofCycle]]+F1406+F1405=28*3,0,3),""))))))</f>
        <v/>
      </c>
      <c r="L1407" s="1" t="str">
        <f>IF(טבלה1013[[#This Row],[וסת השבוע]]=1,IF(טבלה1013[[#This Row],[וסת השבוע וההפלגה ביחד]]=1,L1406+1,0),IF(AND(טבלה1013[[#This Row],[CycleNumber]]&gt;B1406,טבלה1013[[#This Row],[CycleNumber]]&gt;1),IF(טבלה1013[[#This Row],[וסת השבוע פעיל?]]&lt;&gt;"",L1406+1,""),""))</f>
        <v/>
      </c>
      <c r="M1407" s="1" t="str">
        <f>IF(AND(טבלה1013[[#This Row],[וסת השבוע פעיל?]]&lt;&gt;"",טבלה1013[[#This Row],[CycleNumber]]&lt;B1408,B1408&lt;&gt;"",טבלה1013[[#This Row],[וסת השבוע פעיל?]]&lt;3),IF(K1408=0,IF(AND(טבלה1013[[#This Row],[וסת השבוע פעיל?]]&gt;0,I1408=1),0,1),0),"")</f>
        <v/>
      </c>
      <c r="N1407" s="1" t="str">
        <f t="shared" si="108"/>
        <v/>
      </c>
      <c r="O1407" s="1" t="str">
        <f>IF(AND(טבלה1013[[#This Row],[חיזוי - שבוע]]=1,J1408=1),1,"")</f>
        <v/>
      </c>
      <c r="P1407" s="1" t="str">
        <f>IF(AND(טבלה1013[[#This Row],[חיזוי טוב עם הפלגה?]]=1,טבלה1013[[#This Row],[וסת קבוע אחרון]]&lt;&gt;28,X1406=1),1,"")</f>
        <v/>
      </c>
      <c r="Q1407" s="1" t="str">
        <f>IF(AND(טבלה1013[[#This Row],[וסת השבוע פעיל?]]&lt;3,OR(טבלה1013[[#This Row],[CycleNumber]]&gt;B1408,B1408="")),1,"")</f>
        <v/>
      </c>
      <c r="R1407" s="1" t="str">
        <f>IF(טבלה1013[[#This Row],[האישה קבעה וסת שבוע?]]=1,IF(טבלה1013[[#This Row],[וסת השבוע פעיל?]]&lt;3,1,0),"")</f>
        <v/>
      </c>
      <c r="S14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7" s="1">
        <f t="shared" si="109"/>
        <v>0</v>
      </c>
      <c r="U1407" s="1">
        <f t="shared" si="110"/>
        <v>0</v>
      </c>
      <c r="V1407" s="1">
        <f t="shared" si="111"/>
        <v>0</v>
      </c>
      <c r="W1407" s="1" t="str">
        <f>IF(טבלה1013[[#This Row],[3 הפלגות זהות]]="","",IF(טבלה1013[[#This Row],[3 הפלגות זהות]]=1,טבלה1013[[#This Row],[LengthofCycle]],W1406))</f>
        <v/>
      </c>
      <c r="Y1407" s="1" t="str">
        <f>IF(OR(טבלה1013[[#This Row],[הווסת פעיל?]]=0,טבלה1013[[#This Row],[הווסת פעיל?]]=""),"",SUM(Y1406,טבלה1013[[#This Row],[הווסת פעיל?]]))</f>
        <v/>
      </c>
      <c r="Z1407" s="1" t="str">
        <f>IF(AND(טבלה1013[[#This Row],[כמה מחזורים עד עקירה]]&lt;&gt;"",Y1408=""),טבלה1013[[#This Row],[כמה מחזורים עד עקירה]],"")</f>
        <v/>
      </c>
      <c r="AA1407" s="1" t="str">
        <f>IF(AND(טבלה1013[[#This Row],[הווסת פעיל?]]=1,טבלה1013[[#This Row],[וסת קבוע אחרון]]&lt;&gt;W1406),טבלה1013[[#This Row],[וסת קבוע אחרון]],"")</f>
        <v/>
      </c>
      <c r="AB1407" s="1" t="str">
        <f>IF(AND(טבלה1013[[#This Row],[הווסת פעיל?]]=1,X1406=0,טבלה1013[[#This Row],[וסת קבוע אחרון]]=W1406),טבלה1013[[#This Row],[וסת קבוע אחרון]],"")</f>
        <v/>
      </c>
      <c r="AC1407" s="1" t="str">
        <f>IF(AND(טבלה1013[[#This Row],[הווסת פעיל?]]=1,X1406=0,טבלה1013[[#This Row],[וסת קבוע אחרון]]&lt;&gt;W1406),1,"")</f>
        <v/>
      </c>
      <c r="AD1407" s="1" t="str">
        <f>IF(AND(טבלה1013[[#This Row],[הווסת פעיל?]]&lt;&gt;"",B1408=1),טבלה1013[[#This Row],[CycleNumber]],"")</f>
        <v/>
      </c>
      <c r="AE1407" s="1" t="str">
        <f>IF(AND(טבלה1013[[#This Row],[הווסת פעיל?]]&lt;&gt;"",X1406=""),טבלה1013[[#This Row],[CycleNumber]],"")</f>
        <v/>
      </c>
      <c r="AF1407" s="1" t="str">
        <f>IF(B1408=1,"",IF(טבלה1013[[#This Row],[הווסת פעיל?]]=1,IF(טבלה1013[[#This Row],[וסת קבוע אחרון]]=F1408,1,0),""))</f>
        <v/>
      </c>
      <c r="AG1407" s="1" t="str">
        <f>IF(B1408=1,"",IF(טבלה1013[[#This Row],[הווסת פעיל?]]=1,IF(OR(טבלה1013[[#This Row],[וסת קבוע אחרון]]=F1408,F1408=טבלה1013[[#This Row],[LengthofCycle]]),1,0),""))</f>
        <v/>
      </c>
      <c r="AH1407" s="1" t="str">
        <f>IF(B1408=1,"",IF(טבלה1013[[#This Row],[הווסת פעיל?]]=1,IF(OR(טבלה1013[[#This Row],[וסת קבוע אחרון]]=F1408,F1408=טבלה1013[[#This Row],[LengthofCycle]],AND(טבלה1013[[#This Row],[LengthofCycle]]&lt;&gt;טבלה1013[[#This Row],[וסת קבוע אחרון]],OR(F1408=28,F1408=29))),1,0),""))</f>
        <v/>
      </c>
      <c r="AI1407" s="1" t="str">
        <f>IF(AND(טבלה1013[[#This Row],[הווסת פעיל?]]=1,B1408=1),1,"")</f>
        <v/>
      </c>
      <c r="AJ1407" s="4">
        <f>IF(AND(טבלה1013[[#This Row],[הווסת פעיל?]]&lt;&gt;1,B1408&lt;&gt;1,B1408&lt;&gt;""),IF(טבלה1013[[#This Row],[LengthofCycle]]=F1408,1,0),"")</f>
        <v>0</v>
      </c>
      <c r="AK1407" s="4">
        <f>IF(AND(טבלה1013[[#This Row],[הווסת פעיל?]]&lt;&gt;1,B1408&lt;&gt;1,B1408&lt;&gt;""),IF(OR(טבלה1013[[#This Row],[LengthofCycle]]=F1408,F1408=29),1,0),"")</f>
        <v>0</v>
      </c>
      <c r="AL1407" s="4">
        <f>IF(AND(טבלה1013[[#This Row],[הווסת פעיל?]]&lt;&gt;1,B1408&lt;&gt;1,B1408&lt;&gt;""),IF(OR(טבלה1013[[#This Row],[LengthofCycle]]=F1408,F1408=29,F1408=28),1,0),"")</f>
        <v>0</v>
      </c>
    </row>
    <row r="1408" spans="1:38" x14ac:dyDescent="0.25">
      <c r="A1408" s="1" t="s">
        <v>169</v>
      </c>
      <c r="B1408" s="1">
        <v>12</v>
      </c>
      <c r="C1408" s="1">
        <v>0</v>
      </c>
      <c r="D1408" s="1">
        <v>1</v>
      </c>
      <c r="E1408" s="1">
        <v>0</v>
      </c>
      <c r="F1408" s="1">
        <v>26</v>
      </c>
      <c r="G1408" s="1">
        <f>טבלה1013[[#This Row],[LengthofCycle]]+1</f>
        <v>27</v>
      </c>
      <c r="H1408" s="1" t="str">
        <f>IF(IFERROR(LOOKUP(טבלה1013[[#This Row],[ClientID]],קביעויות[השבוע]),FALSE)=טבלה1013[[#This Row],[ClientID]],1,"")</f>
        <v/>
      </c>
      <c r="I1408" s="1" t="str">
        <f>IF(AND(טבלה1013[[#This Row],[CycleNumber]]&gt;1,OR(B1409="",טבלה1013[[#This Row],[CycleNumber]]&gt;B1407)),IF(OR(AND(טבלה1013[[#This Row],[LengthofCycle]]=28,F1407=28),AND(טבלה1013[[#This Row],[LengthofCycle]]=35,F1407=35)),1,""),"")</f>
        <v/>
      </c>
      <c r="J1408" s="1" t="str">
        <f>IF(AND(טבלה1013[[#This Row],[וסת השבוע]]=1,I1407=1,טבלה1013[[#This Row],[CycleNumber]]&gt;B1407),1,"")</f>
        <v/>
      </c>
      <c r="K1408" s="1" t="str">
        <f>IF(טבלה1013[[#This Row],[CycleNumber]]=1,"",IF(טבלה1013[[#This Row],[וסת השבוע]]=1,0,IF(K1407="","",IF(K1407=0,IF(טבלה1013[[#This Row],[LengthofCycle]]=28,0,1),IF(K1407=1,IF(טבלה1013[[#This Row],[LengthofCycle]]+F1407=28*2,0,2),IF(K1407=2,IF(טבלה1013[[#This Row],[LengthofCycle]]+F1407+F1406=28*3,0,3),""))))))</f>
        <v/>
      </c>
      <c r="L1408" s="1" t="str">
        <f>IF(טבלה1013[[#This Row],[וסת השבוע]]=1,IF(טבלה1013[[#This Row],[וסת השבוע וההפלגה ביחד]]=1,L1407+1,0),IF(AND(טבלה1013[[#This Row],[CycleNumber]]&gt;B1407,טבלה1013[[#This Row],[CycleNumber]]&gt;1),IF(טבלה1013[[#This Row],[וסת השבוע פעיל?]]&lt;&gt;"",L1407+1,""),""))</f>
        <v/>
      </c>
      <c r="M1408" s="1" t="str">
        <f>IF(AND(טבלה1013[[#This Row],[וסת השבוע פעיל?]]&lt;&gt;"",טבלה1013[[#This Row],[CycleNumber]]&lt;B1409,B1409&lt;&gt;"",טבלה1013[[#This Row],[וסת השבוע פעיל?]]&lt;3),IF(K1409=0,IF(AND(טבלה1013[[#This Row],[וסת השבוע פעיל?]]&gt;0,I1409=1),0,1),0),"")</f>
        <v/>
      </c>
      <c r="N1408" s="1" t="str">
        <f t="shared" si="108"/>
        <v/>
      </c>
      <c r="O1408" s="1" t="str">
        <f>IF(AND(טבלה1013[[#This Row],[חיזוי - שבוע]]=1,J1409=1),1,"")</f>
        <v/>
      </c>
      <c r="P1408" s="1" t="str">
        <f>IF(AND(טבלה1013[[#This Row],[חיזוי טוב עם הפלגה?]]=1,טבלה1013[[#This Row],[וסת קבוע אחרון]]&lt;&gt;28,X1407=1),1,"")</f>
        <v/>
      </c>
      <c r="Q1408" s="1" t="str">
        <f>IF(AND(טבלה1013[[#This Row],[וסת השבוע פעיל?]]&lt;3,OR(טבלה1013[[#This Row],[CycleNumber]]&gt;B1409,B1409="")),1,"")</f>
        <v/>
      </c>
      <c r="R1408" s="1" t="str">
        <f>IF(טבלה1013[[#This Row],[האישה קבעה וסת שבוע?]]=1,IF(טבלה1013[[#This Row],[וסת השבוע פעיל?]]&lt;3,1,0),"")</f>
        <v/>
      </c>
      <c r="S14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8" s="1">
        <f t="shared" si="109"/>
        <v>0</v>
      </c>
      <c r="U1408" s="1">
        <f t="shared" si="110"/>
        <v>0</v>
      </c>
      <c r="V1408" s="1">
        <f t="shared" si="111"/>
        <v>0</v>
      </c>
      <c r="W1408" s="1" t="str">
        <f>IF(טבלה1013[[#This Row],[3 הפלגות זהות]]="","",IF(טבלה1013[[#This Row],[3 הפלגות זהות]]=1,טבלה1013[[#This Row],[LengthofCycle]],W1407))</f>
        <v/>
      </c>
      <c r="Y1408" s="1" t="str">
        <f>IF(OR(טבלה1013[[#This Row],[הווסת פעיל?]]=0,טבלה1013[[#This Row],[הווסת פעיל?]]=""),"",SUM(Y1407,טבלה1013[[#This Row],[הווסת פעיל?]]))</f>
        <v/>
      </c>
      <c r="Z1408" s="1" t="str">
        <f>IF(AND(טבלה1013[[#This Row],[כמה מחזורים עד עקירה]]&lt;&gt;"",Y1409=""),טבלה1013[[#This Row],[כמה מחזורים עד עקירה]],"")</f>
        <v/>
      </c>
      <c r="AA1408" s="1" t="str">
        <f>IF(AND(טבלה1013[[#This Row],[הווסת פעיל?]]=1,טבלה1013[[#This Row],[וסת קבוע אחרון]]&lt;&gt;W1407),טבלה1013[[#This Row],[וסת קבוע אחרון]],"")</f>
        <v/>
      </c>
      <c r="AB1408" s="1" t="str">
        <f>IF(AND(טבלה1013[[#This Row],[הווסת פעיל?]]=1,X1407=0,טבלה1013[[#This Row],[וסת קבוע אחרון]]=W1407),טבלה1013[[#This Row],[וסת קבוע אחרון]],"")</f>
        <v/>
      </c>
      <c r="AC1408" s="1" t="str">
        <f>IF(AND(טבלה1013[[#This Row],[הווסת פעיל?]]=1,X1407=0,טבלה1013[[#This Row],[וסת קבוע אחרון]]&lt;&gt;W1407),1,"")</f>
        <v/>
      </c>
      <c r="AD1408" s="1" t="str">
        <f>IF(AND(טבלה1013[[#This Row],[הווסת פעיל?]]&lt;&gt;"",B1409=1),טבלה1013[[#This Row],[CycleNumber]],"")</f>
        <v/>
      </c>
      <c r="AE1408" s="1" t="str">
        <f>IF(AND(טבלה1013[[#This Row],[הווסת פעיל?]]&lt;&gt;"",X1407=""),טבלה1013[[#This Row],[CycleNumber]],"")</f>
        <v/>
      </c>
      <c r="AF1408" s="1" t="str">
        <f>IF(B1409=1,"",IF(טבלה1013[[#This Row],[הווסת פעיל?]]=1,IF(טבלה1013[[#This Row],[וסת קבוע אחרון]]=F1409,1,0),""))</f>
        <v/>
      </c>
      <c r="AG1408" s="1" t="str">
        <f>IF(B1409=1,"",IF(טבלה1013[[#This Row],[הווסת פעיל?]]=1,IF(OR(טבלה1013[[#This Row],[וסת קבוע אחרון]]=F1409,F1409=טבלה1013[[#This Row],[LengthofCycle]]),1,0),""))</f>
        <v/>
      </c>
      <c r="AH1408" s="1" t="str">
        <f>IF(B1409=1,"",IF(טבלה1013[[#This Row],[הווסת פעיל?]]=1,IF(OR(טבלה1013[[#This Row],[וסת קבוע אחרון]]=F1409,F1409=טבלה1013[[#This Row],[LengthofCycle]],AND(טבלה1013[[#This Row],[LengthofCycle]]&lt;&gt;טבלה1013[[#This Row],[וסת קבוע אחרון]],OR(F1409=28,F1409=29))),1,0),""))</f>
        <v/>
      </c>
      <c r="AI1408" s="1" t="str">
        <f>IF(AND(טבלה1013[[#This Row],[הווסת פעיל?]]=1,B1409=1),1,"")</f>
        <v/>
      </c>
      <c r="AJ1408" s="4">
        <f>IF(AND(טבלה1013[[#This Row],[הווסת פעיל?]]&lt;&gt;1,B1409&lt;&gt;1,B1409&lt;&gt;""),IF(טבלה1013[[#This Row],[LengthofCycle]]=F1409,1,0),"")</f>
        <v>0</v>
      </c>
      <c r="AK1408" s="4">
        <f>IF(AND(טבלה1013[[#This Row],[הווסת פעיל?]]&lt;&gt;1,B1409&lt;&gt;1,B1409&lt;&gt;""),IF(OR(טבלה1013[[#This Row],[LengthofCycle]]=F1409,F1409=29),1,0),"")</f>
        <v>1</v>
      </c>
      <c r="AL1408" s="4">
        <f>IF(AND(טבלה1013[[#This Row],[הווסת פעיל?]]&lt;&gt;1,B1409&lt;&gt;1,B1409&lt;&gt;""),IF(OR(טבלה1013[[#This Row],[LengthofCycle]]=F1409,F1409=29,F1409=28),1,0),"")</f>
        <v>1</v>
      </c>
    </row>
    <row r="1409" spans="1:38" x14ac:dyDescent="0.25">
      <c r="A1409" s="1" t="s">
        <v>169</v>
      </c>
      <c r="B1409" s="1">
        <v>13</v>
      </c>
      <c r="C1409" s="1">
        <v>0</v>
      </c>
      <c r="D1409" s="1">
        <v>1</v>
      </c>
      <c r="E1409" s="1">
        <v>0</v>
      </c>
      <c r="F1409" s="1">
        <v>29</v>
      </c>
      <c r="G1409" s="1">
        <f>טבלה1013[[#This Row],[LengthofCycle]]+1</f>
        <v>30</v>
      </c>
      <c r="H1409" s="1" t="str">
        <f>IF(IFERROR(LOOKUP(טבלה1013[[#This Row],[ClientID]],קביעויות[השבוע]),FALSE)=טבלה1013[[#This Row],[ClientID]],1,"")</f>
        <v/>
      </c>
      <c r="I1409" s="1" t="str">
        <f>IF(AND(טבלה1013[[#This Row],[CycleNumber]]&gt;1,OR(B1410="",טבלה1013[[#This Row],[CycleNumber]]&gt;B1408)),IF(OR(AND(טבלה1013[[#This Row],[LengthofCycle]]=28,F1408=28),AND(טבלה1013[[#This Row],[LengthofCycle]]=35,F1408=35)),1,""),"")</f>
        <v/>
      </c>
      <c r="J1409" s="1" t="str">
        <f>IF(AND(טבלה1013[[#This Row],[וסת השבוע]]=1,I1408=1,טבלה1013[[#This Row],[CycleNumber]]&gt;B1408),1,"")</f>
        <v/>
      </c>
      <c r="K1409" s="1" t="str">
        <f>IF(טבלה1013[[#This Row],[CycleNumber]]=1,"",IF(טבלה1013[[#This Row],[וסת השבוע]]=1,0,IF(K1408="","",IF(K1408=0,IF(טבלה1013[[#This Row],[LengthofCycle]]=28,0,1),IF(K1408=1,IF(טבלה1013[[#This Row],[LengthofCycle]]+F1408=28*2,0,2),IF(K1408=2,IF(טבלה1013[[#This Row],[LengthofCycle]]+F1408+F1407=28*3,0,3),""))))))</f>
        <v/>
      </c>
      <c r="L1409" s="1" t="str">
        <f>IF(טבלה1013[[#This Row],[וסת השבוע]]=1,IF(טבלה1013[[#This Row],[וסת השבוע וההפלגה ביחד]]=1,L1408+1,0),IF(AND(טבלה1013[[#This Row],[CycleNumber]]&gt;B1408,טבלה1013[[#This Row],[CycleNumber]]&gt;1),IF(טבלה1013[[#This Row],[וסת השבוע פעיל?]]&lt;&gt;"",L1408+1,""),""))</f>
        <v/>
      </c>
      <c r="M1409" s="1" t="str">
        <f>IF(AND(טבלה1013[[#This Row],[וסת השבוע פעיל?]]&lt;&gt;"",טבלה1013[[#This Row],[CycleNumber]]&lt;B1410,B1410&lt;&gt;"",טבלה1013[[#This Row],[וסת השבוע פעיל?]]&lt;3),IF(K1410=0,IF(AND(טבלה1013[[#This Row],[וסת השבוע פעיל?]]&gt;0,I1410=1),0,1),0),"")</f>
        <v/>
      </c>
      <c r="N1409" s="1" t="str">
        <f t="shared" si="108"/>
        <v/>
      </c>
      <c r="O1409" s="1" t="str">
        <f>IF(AND(טבלה1013[[#This Row],[חיזוי - שבוע]]=1,J1410=1),1,"")</f>
        <v/>
      </c>
      <c r="P1409" s="1" t="str">
        <f>IF(AND(טבלה1013[[#This Row],[חיזוי טוב עם הפלגה?]]=1,טבלה1013[[#This Row],[וסת קבוע אחרון]]&lt;&gt;28,X1408=1),1,"")</f>
        <v/>
      </c>
      <c r="Q1409" s="1" t="str">
        <f>IF(AND(טבלה1013[[#This Row],[וסת השבוע פעיל?]]&lt;3,OR(טבלה1013[[#This Row],[CycleNumber]]&gt;B1410,B1410="")),1,"")</f>
        <v/>
      </c>
      <c r="R1409" s="1" t="str">
        <f>IF(טבלה1013[[#This Row],[האישה קבעה וסת שבוע?]]=1,IF(טבלה1013[[#This Row],[וסת השבוע פעיל?]]&lt;3,1,0),"")</f>
        <v/>
      </c>
      <c r="S14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09" s="1">
        <f t="shared" si="109"/>
        <v>0</v>
      </c>
      <c r="U1409" s="1">
        <f t="shared" si="110"/>
        <v>0</v>
      </c>
      <c r="V1409" s="1">
        <f t="shared" si="111"/>
        <v>0</v>
      </c>
      <c r="W1409" s="1" t="str">
        <f>IF(טבלה1013[[#This Row],[3 הפלגות זהות]]="","",IF(טבלה1013[[#This Row],[3 הפלגות זהות]]=1,טבלה1013[[#This Row],[LengthofCycle]],W1408))</f>
        <v/>
      </c>
      <c r="Y1409" s="1" t="str">
        <f>IF(OR(טבלה1013[[#This Row],[הווסת פעיל?]]=0,טבלה1013[[#This Row],[הווסת פעיל?]]=""),"",SUM(Y1408,טבלה1013[[#This Row],[הווסת פעיל?]]))</f>
        <v/>
      </c>
      <c r="Z1409" s="1" t="str">
        <f>IF(AND(טבלה1013[[#This Row],[כמה מחזורים עד עקירה]]&lt;&gt;"",Y1410=""),טבלה1013[[#This Row],[כמה מחזורים עד עקירה]],"")</f>
        <v/>
      </c>
      <c r="AA1409" s="1" t="str">
        <f>IF(AND(טבלה1013[[#This Row],[הווסת פעיל?]]=1,טבלה1013[[#This Row],[וסת קבוע אחרון]]&lt;&gt;W1408),טבלה1013[[#This Row],[וסת קבוע אחרון]],"")</f>
        <v/>
      </c>
      <c r="AB1409" s="1" t="str">
        <f>IF(AND(טבלה1013[[#This Row],[הווסת פעיל?]]=1,X1408=0,טבלה1013[[#This Row],[וסת קבוע אחרון]]=W1408),טבלה1013[[#This Row],[וסת קבוע אחרון]],"")</f>
        <v/>
      </c>
      <c r="AC1409" s="1" t="str">
        <f>IF(AND(טבלה1013[[#This Row],[הווסת פעיל?]]=1,X1408=0,טבלה1013[[#This Row],[וסת קבוע אחרון]]&lt;&gt;W1408),1,"")</f>
        <v/>
      </c>
      <c r="AD1409" s="1" t="str">
        <f>IF(AND(טבלה1013[[#This Row],[הווסת פעיל?]]&lt;&gt;"",B1410=1),טבלה1013[[#This Row],[CycleNumber]],"")</f>
        <v/>
      </c>
      <c r="AE1409" s="1" t="str">
        <f>IF(AND(טבלה1013[[#This Row],[הווסת פעיל?]]&lt;&gt;"",X1408=""),טבלה1013[[#This Row],[CycleNumber]],"")</f>
        <v/>
      </c>
      <c r="AF1409" s="1" t="str">
        <f>IF(B1410=1,"",IF(טבלה1013[[#This Row],[הווסת פעיל?]]=1,IF(טבלה1013[[#This Row],[וסת קבוע אחרון]]=F1410,1,0),""))</f>
        <v/>
      </c>
      <c r="AG1409" s="1" t="str">
        <f>IF(B1410=1,"",IF(טבלה1013[[#This Row],[הווסת פעיל?]]=1,IF(OR(טבלה1013[[#This Row],[וסת קבוע אחרון]]=F1410,F1410=טבלה1013[[#This Row],[LengthofCycle]]),1,0),""))</f>
        <v/>
      </c>
      <c r="AH1409" s="1" t="str">
        <f>IF(B1410=1,"",IF(טבלה1013[[#This Row],[הווסת פעיל?]]=1,IF(OR(טבלה1013[[#This Row],[וסת קבוע אחרון]]=F1410,F1410=טבלה1013[[#This Row],[LengthofCycle]],AND(טבלה1013[[#This Row],[LengthofCycle]]&lt;&gt;טבלה1013[[#This Row],[וסת קבוע אחרון]],OR(F1410=28,F1410=29))),1,0),""))</f>
        <v/>
      </c>
      <c r="AI1409" s="1" t="str">
        <f>IF(AND(טבלה1013[[#This Row],[הווסת פעיל?]]=1,B1410=1),1,"")</f>
        <v/>
      </c>
      <c r="AJ1409" s="4">
        <f>IF(AND(טבלה1013[[#This Row],[הווסת פעיל?]]&lt;&gt;1,B1410&lt;&gt;1,B1410&lt;&gt;""),IF(טבלה1013[[#This Row],[LengthofCycle]]=F1410,1,0),"")</f>
        <v>0</v>
      </c>
      <c r="AK1409" s="4">
        <f>IF(AND(טבלה1013[[#This Row],[הווסת פעיל?]]&lt;&gt;1,B1410&lt;&gt;1,B1410&lt;&gt;""),IF(OR(טבלה1013[[#This Row],[LengthofCycle]]=F1410,F1410=29),1,0),"")</f>
        <v>0</v>
      </c>
      <c r="AL1409" s="4">
        <f>IF(AND(טבלה1013[[#This Row],[הווסת פעיל?]]&lt;&gt;1,B1410&lt;&gt;1,B1410&lt;&gt;""),IF(OR(טבלה1013[[#This Row],[LengthofCycle]]=F1410,F1410=29,F1410=28),1,0),"")</f>
        <v>0</v>
      </c>
    </row>
    <row r="1410" spans="1:38" x14ac:dyDescent="0.25">
      <c r="A1410" s="1" t="s">
        <v>169</v>
      </c>
      <c r="B1410" s="1">
        <v>14</v>
      </c>
      <c r="C1410" s="1">
        <v>0</v>
      </c>
      <c r="D1410" s="1">
        <v>1</v>
      </c>
      <c r="E1410" s="1">
        <v>0</v>
      </c>
      <c r="F1410" s="1">
        <v>25</v>
      </c>
      <c r="G1410" s="1">
        <f>טבלה1013[[#This Row],[LengthofCycle]]+1</f>
        <v>26</v>
      </c>
      <c r="H1410" s="1" t="str">
        <f>IF(IFERROR(LOOKUP(טבלה1013[[#This Row],[ClientID]],קביעויות[השבוע]),FALSE)=טבלה1013[[#This Row],[ClientID]],1,"")</f>
        <v/>
      </c>
      <c r="I1410" s="1" t="str">
        <f>IF(AND(טבלה1013[[#This Row],[CycleNumber]]&gt;1,OR(B1411="",טבלה1013[[#This Row],[CycleNumber]]&gt;B1409)),IF(OR(AND(טבלה1013[[#This Row],[LengthofCycle]]=28,F1409=28),AND(טבלה1013[[#This Row],[LengthofCycle]]=35,F1409=35)),1,""),"")</f>
        <v/>
      </c>
      <c r="J1410" s="1" t="str">
        <f>IF(AND(טבלה1013[[#This Row],[וסת השבוע]]=1,I1409=1,טבלה1013[[#This Row],[CycleNumber]]&gt;B1409),1,"")</f>
        <v/>
      </c>
      <c r="K1410" s="1" t="str">
        <f>IF(טבלה1013[[#This Row],[CycleNumber]]=1,"",IF(טבלה1013[[#This Row],[וסת השבוע]]=1,0,IF(K1409="","",IF(K1409=0,IF(טבלה1013[[#This Row],[LengthofCycle]]=28,0,1),IF(K1409=1,IF(טבלה1013[[#This Row],[LengthofCycle]]+F1409=28*2,0,2),IF(K1409=2,IF(טבלה1013[[#This Row],[LengthofCycle]]+F1409+F1408=28*3,0,3),""))))))</f>
        <v/>
      </c>
      <c r="L1410" s="1" t="str">
        <f>IF(טבלה1013[[#This Row],[וסת השבוע]]=1,IF(טבלה1013[[#This Row],[וסת השבוע וההפלגה ביחד]]=1,L1409+1,0),IF(AND(טבלה1013[[#This Row],[CycleNumber]]&gt;B1409,טבלה1013[[#This Row],[CycleNumber]]&gt;1),IF(טבלה1013[[#This Row],[וסת השבוע פעיל?]]&lt;&gt;"",L1409+1,""),""))</f>
        <v/>
      </c>
      <c r="M1410" s="1" t="str">
        <f>IF(AND(טבלה1013[[#This Row],[וסת השבוע פעיל?]]&lt;&gt;"",טבלה1013[[#This Row],[CycleNumber]]&lt;B1411,B1411&lt;&gt;"",טבלה1013[[#This Row],[וסת השבוע פעיל?]]&lt;3),IF(K1411=0,IF(AND(טבלה1013[[#This Row],[וסת השבוע פעיל?]]&gt;0,I1411=1),0,1),0),"")</f>
        <v/>
      </c>
      <c r="N1410" s="1" t="str">
        <f t="shared" si="108"/>
        <v/>
      </c>
      <c r="O1410" s="1" t="str">
        <f>IF(AND(טבלה1013[[#This Row],[חיזוי - שבוע]]=1,J1411=1),1,"")</f>
        <v/>
      </c>
      <c r="P1410" s="1" t="str">
        <f>IF(AND(טבלה1013[[#This Row],[חיזוי טוב עם הפלגה?]]=1,טבלה1013[[#This Row],[וסת קבוע אחרון]]&lt;&gt;28,X1409=1),1,"")</f>
        <v/>
      </c>
      <c r="Q1410" s="1" t="str">
        <f>IF(AND(טבלה1013[[#This Row],[וסת השבוע פעיל?]]&lt;3,OR(טבלה1013[[#This Row],[CycleNumber]]&gt;B1411,B1411="")),1,"")</f>
        <v/>
      </c>
      <c r="R1410" s="1" t="str">
        <f>IF(טבלה1013[[#This Row],[האישה קבעה וסת שבוע?]]=1,IF(טבלה1013[[#This Row],[וסת השבוע פעיל?]]&lt;3,1,0),"")</f>
        <v/>
      </c>
      <c r="S14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0" s="1">
        <f t="shared" si="109"/>
        <v>0</v>
      </c>
      <c r="U1410" s="1">
        <f t="shared" si="110"/>
        <v>0</v>
      </c>
      <c r="V1410" s="1">
        <f t="shared" si="111"/>
        <v>0</v>
      </c>
      <c r="W1410" s="1" t="str">
        <f>IF(טבלה1013[[#This Row],[3 הפלגות זהות]]="","",IF(טבלה1013[[#This Row],[3 הפלגות זהות]]=1,טבלה1013[[#This Row],[LengthofCycle]],W1409))</f>
        <v/>
      </c>
      <c r="Y1410" s="1" t="str">
        <f>IF(OR(טבלה1013[[#This Row],[הווסת פעיל?]]=0,טבלה1013[[#This Row],[הווסת פעיל?]]=""),"",SUM(Y1409,טבלה1013[[#This Row],[הווסת פעיל?]]))</f>
        <v/>
      </c>
      <c r="Z1410" s="1" t="str">
        <f>IF(AND(טבלה1013[[#This Row],[כמה מחזורים עד עקירה]]&lt;&gt;"",Y1411=""),טבלה1013[[#This Row],[כמה מחזורים עד עקירה]],"")</f>
        <v/>
      </c>
      <c r="AA1410" s="1" t="str">
        <f>IF(AND(טבלה1013[[#This Row],[הווסת פעיל?]]=1,טבלה1013[[#This Row],[וסת קבוע אחרון]]&lt;&gt;W1409),טבלה1013[[#This Row],[וסת קבוע אחרון]],"")</f>
        <v/>
      </c>
      <c r="AB1410" s="1" t="str">
        <f>IF(AND(טבלה1013[[#This Row],[הווסת פעיל?]]=1,X1409=0,טבלה1013[[#This Row],[וסת קבוע אחרון]]=W1409),טבלה1013[[#This Row],[וסת קבוע אחרון]],"")</f>
        <v/>
      </c>
      <c r="AC1410" s="1" t="str">
        <f>IF(AND(טבלה1013[[#This Row],[הווסת פעיל?]]=1,X1409=0,טבלה1013[[#This Row],[וסת קבוע אחרון]]&lt;&gt;W1409),1,"")</f>
        <v/>
      </c>
      <c r="AD1410" s="1" t="str">
        <f>IF(AND(טבלה1013[[#This Row],[הווסת פעיל?]]&lt;&gt;"",B1411=1),טבלה1013[[#This Row],[CycleNumber]],"")</f>
        <v/>
      </c>
      <c r="AE1410" s="1" t="str">
        <f>IF(AND(טבלה1013[[#This Row],[הווסת פעיל?]]&lt;&gt;"",X1409=""),טבלה1013[[#This Row],[CycleNumber]],"")</f>
        <v/>
      </c>
      <c r="AF1410" s="1" t="str">
        <f>IF(B1411=1,"",IF(טבלה1013[[#This Row],[הווסת פעיל?]]=1,IF(טבלה1013[[#This Row],[וסת קבוע אחרון]]=F1411,1,0),""))</f>
        <v/>
      </c>
      <c r="AG1410" s="1" t="str">
        <f>IF(B1411=1,"",IF(טבלה1013[[#This Row],[הווסת פעיל?]]=1,IF(OR(טבלה1013[[#This Row],[וסת קבוע אחרון]]=F1411,F1411=טבלה1013[[#This Row],[LengthofCycle]]),1,0),""))</f>
        <v/>
      </c>
      <c r="AH1410" s="1" t="str">
        <f>IF(B1411=1,"",IF(טבלה1013[[#This Row],[הווסת פעיל?]]=1,IF(OR(טבלה1013[[#This Row],[וסת קבוע אחרון]]=F1411,F1411=טבלה1013[[#This Row],[LengthofCycle]],AND(טבלה1013[[#This Row],[LengthofCycle]]&lt;&gt;טבלה1013[[#This Row],[וסת קבוע אחרון]],OR(F1411=28,F1411=29))),1,0),""))</f>
        <v/>
      </c>
      <c r="AI1410" s="1" t="str">
        <f>IF(AND(טבלה1013[[#This Row],[הווסת פעיל?]]=1,B1411=1),1,"")</f>
        <v/>
      </c>
      <c r="AJ1410" s="4">
        <f>IF(AND(טבלה1013[[#This Row],[הווסת פעיל?]]&lt;&gt;1,B1411&lt;&gt;1,B1411&lt;&gt;""),IF(טבלה1013[[#This Row],[LengthofCycle]]=F1411,1,0),"")</f>
        <v>0</v>
      </c>
      <c r="AK1410" s="4">
        <f>IF(AND(טבלה1013[[#This Row],[הווסת פעיל?]]&lt;&gt;1,B1411&lt;&gt;1,B1411&lt;&gt;""),IF(OR(טבלה1013[[#This Row],[LengthofCycle]]=F1411,F1411=29),1,0),"")</f>
        <v>0</v>
      </c>
      <c r="AL1410" s="4">
        <f>IF(AND(טבלה1013[[#This Row],[הווסת פעיל?]]&lt;&gt;1,B1411&lt;&gt;1,B1411&lt;&gt;""),IF(OR(טבלה1013[[#This Row],[LengthofCycle]]=F1411,F1411=29,F1411=28),1,0),"")</f>
        <v>0</v>
      </c>
    </row>
    <row r="1411" spans="1:38" x14ac:dyDescent="0.25">
      <c r="A1411" s="1" t="s">
        <v>169</v>
      </c>
      <c r="B1411" s="1">
        <v>15</v>
      </c>
      <c r="C1411" s="1">
        <v>0</v>
      </c>
      <c r="D1411" s="1">
        <v>1</v>
      </c>
      <c r="E1411" s="1">
        <v>0</v>
      </c>
      <c r="F1411" s="1">
        <v>26</v>
      </c>
      <c r="G1411" s="1">
        <f>טבלה1013[[#This Row],[LengthofCycle]]+1</f>
        <v>27</v>
      </c>
      <c r="H1411" s="1" t="str">
        <f>IF(IFERROR(LOOKUP(טבלה1013[[#This Row],[ClientID]],קביעויות[השבוע]),FALSE)=טבלה1013[[#This Row],[ClientID]],1,"")</f>
        <v/>
      </c>
      <c r="I1411" s="1" t="str">
        <f>IF(AND(טבלה1013[[#This Row],[CycleNumber]]&gt;1,OR(B1412="",טבלה1013[[#This Row],[CycleNumber]]&gt;B1410)),IF(OR(AND(טבלה1013[[#This Row],[LengthofCycle]]=28,F1410=28),AND(טבלה1013[[#This Row],[LengthofCycle]]=35,F1410=35)),1,""),"")</f>
        <v/>
      </c>
      <c r="J1411" s="1" t="str">
        <f>IF(AND(טבלה1013[[#This Row],[וסת השבוע]]=1,I1410=1,טבלה1013[[#This Row],[CycleNumber]]&gt;B1410),1,"")</f>
        <v/>
      </c>
      <c r="K1411" s="1" t="str">
        <f>IF(טבלה1013[[#This Row],[CycleNumber]]=1,"",IF(טבלה1013[[#This Row],[וסת השבוע]]=1,0,IF(K1410="","",IF(K1410=0,IF(טבלה1013[[#This Row],[LengthofCycle]]=28,0,1),IF(K1410=1,IF(טבלה1013[[#This Row],[LengthofCycle]]+F1410=28*2,0,2),IF(K1410=2,IF(טבלה1013[[#This Row],[LengthofCycle]]+F1410+F1409=28*3,0,3),""))))))</f>
        <v/>
      </c>
      <c r="L1411" s="1" t="str">
        <f>IF(טבלה1013[[#This Row],[וסת השבוע]]=1,IF(טבלה1013[[#This Row],[וסת השבוע וההפלגה ביחד]]=1,L1410+1,0),IF(AND(טבלה1013[[#This Row],[CycleNumber]]&gt;B1410,טבלה1013[[#This Row],[CycleNumber]]&gt;1),IF(טבלה1013[[#This Row],[וסת השבוע פעיל?]]&lt;&gt;"",L1410+1,""),""))</f>
        <v/>
      </c>
      <c r="M1411" s="1" t="str">
        <f>IF(AND(טבלה1013[[#This Row],[וסת השבוע פעיל?]]&lt;&gt;"",טבלה1013[[#This Row],[CycleNumber]]&lt;B1412,B1412&lt;&gt;"",טבלה1013[[#This Row],[וסת השבוע פעיל?]]&lt;3),IF(K1412=0,IF(AND(טבלה1013[[#This Row],[וסת השבוע פעיל?]]&gt;0,I1412=1),0,1),0),"")</f>
        <v/>
      </c>
      <c r="N1411" s="1" t="str">
        <f t="shared" si="108"/>
        <v/>
      </c>
      <c r="O1411" s="1" t="str">
        <f>IF(AND(טבלה1013[[#This Row],[חיזוי - שבוע]]=1,J1412=1),1,"")</f>
        <v/>
      </c>
      <c r="P1411" s="1" t="str">
        <f>IF(AND(טבלה1013[[#This Row],[חיזוי טוב עם הפלגה?]]=1,טבלה1013[[#This Row],[וסת קבוע אחרון]]&lt;&gt;28,X1410=1),1,"")</f>
        <v/>
      </c>
      <c r="Q1411" s="1" t="str">
        <f>IF(AND(טבלה1013[[#This Row],[וסת השבוע פעיל?]]&lt;3,OR(טבלה1013[[#This Row],[CycleNumber]]&gt;B1412,B1412="")),1,"")</f>
        <v/>
      </c>
      <c r="R1411" s="1" t="str">
        <f>IF(טבלה1013[[#This Row],[האישה קבעה וסת שבוע?]]=1,IF(טבלה1013[[#This Row],[וסת השבוע פעיל?]]&lt;3,1,0),"")</f>
        <v/>
      </c>
      <c r="S14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1" s="1">
        <f t="shared" si="109"/>
        <v>0</v>
      </c>
      <c r="U1411" s="1">
        <f t="shared" si="110"/>
        <v>0</v>
      </c>
      <c r="V1411" s="1">
        <f t="shared" si="111"/>
        <v>0</v>
      </c>
      <c r="W1411" s="1" t="str">
        <f>IF(טבלה1013[[#This Row],[3 הפלגות זהות]]="","",IF(טבלה1013[[#This Row],[3 הפלגות זהות]]=1,טבלה1013[[#This Row],[LengthofCycle]],W1410))</f>
        <v/>
      </c>
      <c r="Y1411" s="1" t="str">
        <f>IF(OR(טבלה1013[[#This Row],[הווסת פעיל?]]=0,טבלה1013[[#This Row],[הווסת פעיל?]]=""),"",SUM(Y1410,טבלה1013[[#This Row],[הווסת פעיל?]]))</f>
        <v/>
      </c>
      <c r="Z1411" s="1" t="str">
        <f>IF(AND(טבלה1013[[#This Row],[כמה מחזורים עד עקירה]]&lt;&gt;"",Y1412=""),טבלה1013[[#This Row],[כמה מחזורים עד עקירה]],"")</f>
        <v/>
      </c>
      <c r="AA1411" s="1" t="str">
        <f>IF(AND(טבלה1013[[#This Row],[הווסת פעיל?]]=1,טבלה1013[[#This Row],[וסת קבוע אחרון]]&lt;&gt;W1410),טבלה1013[[#This Row],[וסת קבוע אחרון]],"")</f>
        <v/>
      </c>
      <c r="AB1411" s="1" t="str">
        <f>IF(AND(טבלה1013[[#This Row],[הווסת פעיל?]]=1,X1410=0,טבלה1013[[#This Row],[וסת קבוע אחרון]]=W1410),טבלה1013[[#This Row],[וסת קבוע אחרון]],"")</f>
        <v/>
      </c>
      <c r="AC1411" s="1" t="str">
        <f>IF(AND(טבלה1013[[#This Row],[הווסת פעיל?]]=1,X1410=0,טבלה1013[[#This Row],[וסת קבוע אחרון]]&lt;&gt;W1410),1,"")</f>
        <v/>
      </c>
      <c r="AD1411" s="1" t="str">
        <f>IF(AND(טבלה1013[[#This Row],[הווסת פעיל?]]&lt;&gt;"",B1412=1),טבלה1013[[#This Row],[CycleNumber]],"")</f>
        <v/>
      </c>
      <c r="AE1411" s="1" t="str">
        <f>IF(AND(טבלה1013[[#This Row],[הווסת פעיל?]]&lt;&gt;"",X1410=""),טבלה1013[[#This Row],[CycleNumber]],"")</f>
        <v/>
      </c>
      <c r="AF1411" s="1" t="str">
        <f>IF(B1412=1,"",IF(טבלה1013[[#This Row],[הווסת פעיל?]]=1,IF(טבלה1013[[#This Row],[וסת קבוע אחרון]]=F1412,1,0),""))</f>
        <v/>
      </c>
      <c r="AG1411" s="1" t="str">
        <f>IF(B1412=1,"",IF(טבלה1013[[#This Row],[הווסת פעיל?]]=1,IF(OR(טבלה1013[[#This Row],[וסת קבוע אחרון]]=F1412,F1412=טבלה1013[[#This Row],[LengthofCycle]]),1,0),""))</f>
        <v/>
      </c>
      <c r="AH1411" s="1" t="str">
        <f>IF(B1412=1,"",IF(טבלה1013[[#This Row],[הווסת פעיל?]]=1,IF(OR(טבלה1013[[#This Row],[וסת קבוע אחרון]]=F1412,F1412=טבלה1013[[#This Row],[LengthofCycle]],AND(טבלה1013[[#This Row],[LengthofCycle]]&lt;&gt;טבלה1013[[#This Row],[וסת קבוע אחרון]],OR(F1412=28,F1412=29))),1,0),""))</f>
        <v/>
      </c>
      <c r="AI1411" s="1" t="str">
        <f>IF(AND(טבלה1013[[#This Row],[הווסת פעיל?]]=1,B1412=1),1,"")</f>
        <v/>
      </c>
      <c r="AJ1411" s="4">
        <f>IF(AND(טבלה1013[[#This Row],[הווסת פעיל?]]&lt;&gt;1,B1412&lt;&gt;1,B1412&lt;&gt;""),IF(טבלה1013[[#This Row],[LengthofCycle]]=F1412,1,0),"")</f>
        <v>0</v>
      </c>
      <c r="AK1411" s="4">
        <f>IF(AND(טבלה1013[[#This Row],[הווסת פעיל?]]&lt;&gt;1,B1412&lt;&gt;1,B1412&lt;&gt;""),IF(OR(טבלה1013[[#This Row],[LengthofCycle]]=F1412,F1412=29),1,0),"")</f>
        <v>0</v>
      </c>
      <c r="AL1411" s="4">
        <f>IF(AND(טבלה1013[[#This Row],[הווסת פעיל?]]&lt;&gt;1,B1412&lt;&gt;1,B1412&lt;&gt;""),IF(OR(טבלה1013[[#This Row],[LengthofCycle]]=F1412,F1412=29,F1412=28),1,0),"")</f>
        <v>0</v>
      </c>
    </row>
    <row r="1412" spans="1:38" x14ac:dyDescent="0.25">
      <c r="A1412" s="1" t="s">
        <v>169</v>
      </c>
      <c r="B1412" s="1">
        <v>16</v>
      </c>
      <c r="C1412" s="1">
        <v>0</v>
      </c>
      <c r="D1412" s="1">
        <v>1</v>
      </c>
      <c r="E1412" s="1">
        <v>0</v>
      </c>
      <c r="F1412" s="1">
        <v>27</v>
      </c>
      <c r="G1412" s="1">
        <f>טבלה1013[[#This Row],[LengthofCycle]]+1</f>
        <v>28</v>
      </c>
      <c r="H1412" s="1" t="str">
        <f>IF(IFERROR(LOOKUP(טבלה1013[[#This Row],[ClientID]],קביעויות[השבוע]),FALSE)=טבלה1013[[#This Row],[ClientID]],1,"")</f>
        <v/>
      </c>
      <c r="I1412" s="1" t="str">
        <f>IF(AND(טבלה1013[[#This Row],[CycleNumber]]&gt;1,OR(B1413="",טבלה1013[[#This Row],[CycleNumber]]&gt;B1411)),IF(OR(AND(טבלה1013[[#This Row],[LengthofCycle]]=28,F1411=28),AND(טבלה1013[[#This Row],[LengthofCycle]]=35,F1411=35)),1,""),"")</f>
        <v/>
      </c>
      <c r="J1412" s="1" t="str">
        <f>IF(AND(טבלה1013[[#This Row],[וסת השבוע]]=1,I1411=1,טבלה1013[[#This Row],[CycleNumber]]&gt;B1411),1,"")</f>
        <v/>
      </c>
      <c r="K1412" s="1" t="str">
        <f>IF(טבלה1013[[#This Row],[CycleNumber]]=1,"",IF(טבלה1013[[#This Row],[וסת השבוע]]=1,0,IF(K1411="","",IF(K1411=0,IF(טבלה1013[[#This Row],[LengthofCycle]]=28,0,1),IF(K1411=1,IF(טבלה1013[[#This Row],[LengthofCycle]]+F1411=28*2,0,2),IF(K1411=2,IF(טבלה1013[[#This Row],[LengthofCycle]]+F1411+F1410=28*3,0,3),""))))))</f>
        <v/>
      </c>
      <c r="L1412" s="1" t="str">
        <f>IF(טבלה1013[[#This Row],[וסת השבוע]]=1,IF(טבלה1013[[#This Row],[וסת השבוע וההפלגה ביחד]]=1,L1411+1,0),IF(AND(טבלה1013[[#This Row],[CycleNumber]]&gt;B1411,טבלה1013[[#This Row],[CycleNumber]]&gt;1),IF(טבלה1013[[#This Row],[וסת השבוע פעיל?]]&lt;&gt;"",L1411+1,""),""))</f>
        <v/>
      </c>
      <c r="M1412" s="1" t="str">
        <f>IF(AND(טבלה1013[[#This Row],[וסת השבוע פעיל?]]&lt;&gt;"",טבלה1013[[#This Row],[CycleNumber]]&lt;B1413,B1413&lt;&gt;"",טבלה1013[[#This Row],[וסת השבוע פעיל?]]&lt;3),IF(K1413=0,IF(AND(טבלה1013[[#This Row],[וסת השבוע פעיל?]]&gt;0,I1413=1),0,1),0),"")</f>
        <v/>
      </c>
      <c r="N1412" s="1" t="str">
        <f t="shared" si="108"/>
        <v/>
      </c>
      <c r="O1412" s="1" t="str">
        <f>IF(AND(טבלה1013[[#This Row],[חיזוי - שבוע]]=1,J1413=1),1,"")</f>
        <v/>
      </c>
      <c r="P1412" s="1" t="str">
        <f>IF(AND(טבלה1013[[#This Row],[חיזוי טוב עם הפלגה?]]=1,טבלה1013[[#This Row],[וסת קבוע אחרון]]&lt;&gt;28,X1411=1),1,"")</f>
        <v/>
      </c>
      <c r="Q1412" s="1" t="str">
        <f>IF(AND(טבלה1013[[#This Row],[וסת השבוע פעיל?]]&lt;3,OR(טבלה1013[[#This Row],[CycleNumber]]&gt;B1413,B1413="")),1,"")</f>
        <v/>
      </c>
      <c r="R1412" s="1" t="str">
        <f>IF(טבלה1013[[#This Row],[האישה קבעה וסת שבוע?]]=1,IF(טבלה1013[[#This Row],[וסת השבוע פעיל?]]&lt;3,1,0),"")</f>
        <v/>
      </c>
      <c r="S14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2" s="1">
        <f t="shared" si="109"/>
        <v>0</v>
      </c>
      <c r="U1412" s="1">
        <f t="shared" si="110"/>
        <v>0</v>
      </c>
      <c r="V1412" s="1">
        <f t="shared" si="111"/>
        <v>0</v>
      </c>
      <c r="W1412" s="1" t="str">
        <f>IF(טבלה1013[[#This Row],[3 הפלגות זהות]]="","",IF(טבלה1013[[#This Row],[3 הפלגות זהות]]=1,טבלה1013[[#This Row],[LengthofCycle]],W1411))</f>
        <v/>
      </c>
      <c r="Y1412" s="1" t="str">
        <f>IF(OR(טבלה1013[[#This Row],[הווסת פעיל?]]=0,טבלה1013[[#This Row],[הווסת פעיל?]]=""),"",SUM(Y1411,טבלה1013[[#This Row],[הווסת פעיל?]]))</f>
        <v/>
      </c>
      <c r="Z1412" s="1" t="str">
        <f>IF(AND(טבלה1013[[#This Row],[כמה מחזורים עד עקירה]]&lt;&gt;"",Y1413=""),טבלה1013[[#This Row],[כמה מחזורים עד עקירה]],"")</f>
        <v/>
      </c>
      <c r="AA1412" s="1" t="str">
        <f>IF(AND(טבלה1013[[#This Row],[הווסת פעיל?]]=1,טבלה1013[[#This Row],[וסת קבוע אחרון]]&lt;&gt;W1411),טבלה1013[[#This Row],[וסת קבוע אחרון]],"")</f>
        <v/>
      </c>
      <c r="AB1412" s="1" t="str">
        <f>IF(AND(טבלה1013[[#This Row],[הווסת פעיל?]]=1,X1411=0,טבלה1013[[#This Row],[וסת קבוע אחרון]]=W1411),טבלה1013[[#This Row],[וסת קבוע אחרון]],"")</f>
        <v/>
      </c>
      <c r="AC1412" s="1" t="str">
        <f>IF(AND(טבלה1013[[#This Row],[הווסת פעיל?]]=1,X1411=0,טבלה1013[[#This Row],[וסת קבוע אחרון]]&lt;&gt;W1411),1,"")</f>
        <v/>
      </c>
      <c r="AD1412" s="1" t="str">
        <f>IF(AND(טבלה1013[[#This Row],[הווסת פעיל?]]&lt;&gt;"",B1413=1),טבלה1013[[#This Row],[CycleNumber]],"")</f>
        <v/>
      </c>
      <c r="AE1412" s="1" t="str">
        <f>IF(AND(טבלה1013[[#This Row],[הווסת פעיל?]]&lt;&gt;"",X1411=""),טבלה1013[[#This Row],[CycleNumber]],"")</f>
        <v/>
      </c>
      <c r="AF1412" s="1" t="str">
        <f>IF(B1413=1,"",IF(טבלה1013[[#This Row],[הווסת פעיל?]]=1,IF(טבלה1013[[#This Row],[וסת קבוע אחרון]]=F1413,1,0),""))</f>
        <v/>
      </c>
      <c r="AG1412" s="1" t="str">
        <f>IF(B1413=1,"",IF(טבלה1013[[#This Row],[הווסת פעיל?]]=1,IF(OR(טבלה1013[[#This Row],[וסת קבוע אחרון]]=F1413,F1413=טבלה1013[[#This Row],[LengthofCycle]]),1,0),""))</f>
        <v/>
      </c>
      <c r="AH1412" s="1" t="str">
        <f>IF(B1413=1,"",IF(טבלה1013[[#This Row],[הווסת פעיל?]]=1,IF(OR(טבלה1013[[#This Row],[וסת קבוע אחרון]]=F1413,F1413=טבלה1013[[#This Row],[LengthofCycle]],AND(טבלה1013[[#This Row],[LengthofCycle]]&lt;&gt;טבלה1013[[#This Row],[וסת קבוע אחרון]],OR(F1413=28,F1413=29))),1,0),""))</f>
        <v/>
      </c>
      <c r="AI1412" s="1" t="str">
        <f>IF(AND(טבלה1013[[#This Row],[הווסת פעיל?]]=1,B1413=1),1,"")</f>
        <v/>
      </c>
      <c r="AJ1412" s="4" t="str">
        <f>IF(AND(טבלה1013[[#This Row],[הווסת פעיל?]]&lt;&gt;1,B1413&lt;&gt;1,B1413&lt;&gt;""),IF(טבלה1013[[#This Row],[LengthofCycle]]=F1413,1,0),"")</f>
        <v/>
      </c>
      <c r="AK1412" s="4" t="str">
        <f>IF(AND(טבלה1013[[#This Row],[הווסת פעיל?]]&lt;&gt;1,B1413&lt;&gt;1,B1413&lt;&gt;""),IF(OR(טבלה1013[[#This Row],[LengthofCycle]]=F1413,F1413=29),1,0),"")</f>
        <v/>
      </c>
      <c r="AL1412" s="4" t="str">
        <f>IF(AND(טבלה1013[[#This Row],[הווסת פעיל?]]&lt;&gt;1,B1413&lt;&gt;1,B1413&lt;&gt;""),IF(OR(טבלה1013[[#This Row],[LengthofCycle]]=F1413,F1413=29,F1413=28),1,0),"")</f>
        <v/>
      </c>
    </row>
    <row r="1413" spans="1:38" x14ac:dyDescent="0.25">
      <c r="A1413" s="1" t="s">
        <v>170</v>
      </c>
      <c r="B1413" s="1">
        <v>1</v>
      </c>
      <c r="C1413" s="1">
        <v>0</v>
      </c>
      <c r="D1413" s="1">
        <v>1</v>
      </c>
      <c r="E1413" s="1">
        <v>0</v>
      </c>
      <c r="F1413" s="1">
        <v>26</v>
      </c>
      <c r="G1413" s="1">
        <f>טבלה1013[[#This Row],[LengthofCycle]]+1</f>
        <v>27</v>
      </c>
      <c r="H1413" s="1" t="str">
        <f>IF(IFERROR(LOOKUP(טבלה1013[[#This Row],[ClientID]],קביעויות[השבוע]),FALSE)=טבלה1013[[#This Row],[ClientID]],1,"")</f>
        <v/>
      </c>
      <c r="I1413" s="1" t="str">
        <f>IF(AND(טבלה1013[[#This Row],[CycleNumber]]&gt;1,OR(B1414="",טבלה1013[[#This Row],[CycleNumber]]&gt;B1412)),IF(OR(AND(טבלה1013[[#This Row],[LengthofCycle]]=28,F1412=28),AND(טבלה1013[[#This Row],[LengthofCycle]]=35,F1412=35)),1,""),"")</f>
        <v/>
      </c>
      <c r="J1413" s="1" t="str">
        <f>IF(AND(טבלה1013[[#This Row],[וסת השבוע]]=1,I1412=1,טבלה1013[[#This Row],[CycleNumber]]&gt;B1412),1,"")</f>
        <v/>
      </c>
      <c r="K1413" s="1" t="str">
        <f>IF(טבלה1013[[#This Row],[CycleNumber]]=1,"",IF(טבלה1013[[#This Row],[וסת השבוע]]=1,0,IF(K1412="","",IF(K1412=0,IF(טבלה1013[[#This Row],[LengthofCycle]]=28,0,1),IF(K1412=1,IF(טבלה1013[[#This Row],[LengthofCycle]]+F1412=28*2,0,2),IF(K1412=2,IF(טבלה1013[[#This Row],[LengthofCycle]]+F1412+F1411=28*3,0,3),""))))))</f>
        <v/>
      </c>
      <c r="L1413" s="1" t="str">
        <f>IF(טבלה1013[[#This Row],[וסת השבוע]]=1,IF(טבלה1013[[#This Row],[וסת השבוע וההפלגה ביחד]]=1,L1412+1,0),IF(AND(טבלה1013[[#This Row],[CycleNumber]]&gt;B1412,טבלה1013[[#This Row],[CycleNumber]]&gt;1),IF(טבלה1013[[#This Row],[וסת השבוע פעיל?]]&lt;&gt;"",L1412+1,""),""))</f>
        <v/>
      </c>
      <c r="M1413" s="1" t="str">
        <f>IF(AND(טבלה1013[[#This Row],[וסת השבוע פעיל?]]&lt;&gt;"",טבלה1013[[#This Row],[CycleNumber]]&lt;B1414,B1414&lt;&gt;"",טבלה1013[[#This Row],[וסת השבוע פעיל?]]&lt;3),IF(K1414=0,IF(AND(טבלה1013[[#This Row],[וסת השבוע פעיל?]]&gt;0,I1414=1),0,1),0),"")</f>
        <v/>
      </c>
      <c r="N1413" s="1" t="str">
        <f t="shared" si="108"/>
        <v/>
      </c>
      <c r="O1413" s="1" t="str">
        <f>IF(AND(טבלה1013[[#This Row],[חיזוי - שבוע]]=1,J1414=1),1,"")</f>
        <v/>
      </c>
      <c r="P1413" s="1" t="str">
        <f>IF(AND(טבלה1013[[#This Row],[חיזוי טוב עם הפלגה?]]=1,טבלה1013[[#This Row],[וסת קבוע אחרון]]&lt;&gt;28,X1412=1),1,"")</f>
        <v/>
      </c>
      <c r="Q1413" s="1" t="str">
        <f>IF(AND(טבלה1013[[#This Row],[וסת השבוע פעיל?]]&lt;3,OR(טבלה1013[[#This Row],[CycleNumber]]&gt;B1414,B1414="")),1,"")</f>
        <v/>
      </c>
      <c r="R1413" s="1" t="str">
        <f>IF(טבלה1013[[#This Row],[האישה קבעה וסת שבוע?]]=1,IF(טבלה1013[[#This Row],[וסת השבוע פעיל?]]&lt;3,1,0),"")</f>
        <v/>
      </c>
      <c r="S14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3" s="1" t="str">
        <f t="shared" si="109"/>
        <v/>
      </c>
      <c r="U1413" s="1" t="str">
        <f t="shared" si="110"/>
        <v/>
      </c>
      <c r="V1413" s="1" t="str">
        <f t="shared" si="111"/>
        <v/>
      </c>
      <c r="W1413" s="1" t="str">
        <f>IF(טבלה1013[[#This Row],[3 הפלגות זהות]]="","",IF(טבלה1013[[#This Row],[3 הפלגות זהות]]=1,טבלה1013[[#This Row],[LengthofCycle]],W1412))</f>
        <v/>
      </c>
      <c r="X1413" s="1" t="str">
        <f>IF(טבלה1013[[#This Row],[וסת קבוע אחרון]]="","",IF(OR(טבלה1013[[#This Row],[LengthofCycle]]=טבלה1013[[#This Row],[וסת קבוע אחרון]],F1412=טבלה1013[[#This Row],[וסת קבוע אחרון]],F1411=טבלה1013[[#This Row],[וסת קבוע אחרון]]),1,0))</f>
        <v/>
      </c>
      <c r="Y1413" s="1" t="str">
        <f>IF(OR(טבלה1013[[#This Row],[הווסת פעיל?]]=0,טבלה1013[[#This Row],[הווסת פעיל?]]=""),"",SUM(Y1412,טבלה1013[[#This Row],[הווסת פעיל?]]))</f>
        <v/>
      </c>
      <c r="Z1413" s="1" t="str">
        <f>IF(AND(טבלה1013[[#This Row],[כמה מחזורים עד עקירה]]&lt;&gt;"",Y1414=""),טבלה1013[[#This Row],[כמה מחזורים עד עקירה]],"")</f>
        <v/>
      </c>
      <c r="AA1413" s="1" t="str">
        <f>IF(AND(טבלה1013[[#This Row],[הווסת פעיל?]]=1,טבלה1013[[#This Row],[וסת קבוע אחרון]]&lt;&gt;W1412),טבלה1013[[#This Row],[וסת קבוע אחרון]],"")</f>
        <v/>
      </c>
      <c r="AB1413" s="1" t="str">
        <f>IF(AND(טבלה1013[[#This Row],[הווסת פעיל?]]=1,X1412=0,טבלה1013[[#This Row],[וסת קבוע אחרון]]=W1412),טבלה1013[[#This Row],[וסת קבוע אחרון]],"")</f>
        <v/>
      </c>
      <c r="AC1413" s="1" t="str">
        <f>IF(AND(טבלה1013[[#This Row],[הווסת פעיל?]]=1,X1412=0,טבלה1013[[#This Row],[וסת קבוע אחרון]]&lt;&gt;W1412),1,"")</f>
        <v/>
      </c>
      <c r="AD1413" s="1" t="str">
        <f>IF(AND(טבלה1013[[#This Row],[הווסת פעיל?]]&lt;&gt;"",B1414=1),טבלה1013[[#This Row],[CycleNumber]],"")</f>
        <v/>
      </c>
      <c r="AE1413" s="1" t="str">
        <f>IF(AND(טבלה1013[[#This Row],[הווסת פעיל?]]&lt;&gt;"",X1412=""),טבלה1013[[#This Row],[CycleNumber]],"")</f>
        <v/>
      </c>
      <c r="AF1413" s="1" t="str">
        <f>IF(B1414=1,"",IF(טבלה1013[[#This Row],[הווסת פעיל?]]=1,IF(טבלה1013[[#This Row],[וסת קבוע אחרון]]=F1414,1,0),""))</f>
        <v/>
      </c>
      <c r="AG1413" s="1" t="str">
        <f>IF(B1414=1,"",IF(טבלה1013[[#This Row],[הווסת פעיל?]]=1,IF(OR(טבלה1013[[#This Row],[וסת קבוע אחרון]]=F1414,F1414=טבלה1013[[#This Row],[LengthofCycle]]),1,0),""))</f>
        <v/>
      </c>
      <c r="AH1413" s="1" t="str">
        <f>IF(B1414=1,"",IF(טבלה1013[[#This Row],[הווסת פעיל?]]=1,IF(OR(טבלה1013[[#This Row],[וסת קבוע אחרון]]=F1414,F1414=טבלה1013[[#This Row],[LengthofCycle]],AND(טבלה1013[[#This Row],[LengthofCycle]]&lt;&gt;טבלה1013[[#This Row],[וסת קבוע אחרון]],OR(F1414=28,F1414=29))),1,0),""))</f>
        <v/>
      </c>
      <c r="AI1413" s="1" t="str">
        <f>IF(AND(טבלה1013[[#This Row],[הווסת פעיל?]]=1,B1414=1),1,"")</f>
        <v/>
      </c>
      <c r="AJ1413" s="4">
        <f>IF(AND(טבלה1013[[#This Row],[הווסת פעיל?]]&lt;&gt;1,B1414&lt;&gt;1,B1414&lt;&gt;""),IF(טבלה1013[[#This Row],[LengthofCycle]]=F1414,1,0),"")</f>
        <v>0</v>
      </c>
      <c r="AK1413" s="4">
        <f>IF(AND(טבלה1013[[#This Row],[הווסת פעיל?]]&lt;&gt;1,B1414&lt;&gt;1,B1414&lt;&gt;""),IF(OR(טבלה1013[[#This Row],[LengthofCycle]]=F1414,F1414=29),1,0),"")</f>
        <v>0</v>
      </c>
      <c r="AL1413" s="4">
        <f>IF(AND(טבלה1013[[#This Row],[הווסת פעיל?]]&lt;&gt;1,B1414&lt;&gt;1,B1414&lt;&gt;""),IF(OR(טבלה1013[[#This Row],[LengthofCycle]]=F1414,F1414=29,F1414=28),1,0),"")</f>
        <v>0</v>
      </c>
    </row>
    <row r="1414" spans="1:38" x14ac:dyDescent="0.25">
      <c r="A1414" s="1" t="s">
        <v>170</v>
      </c>
      <c r="B1414" s="1">
        <v>2</v>
      </c>
      <c r="C1414" s="1">
        <v>0</v>
      </c>
      <c r="D1414" s="1">
        <v>0</v>
      </c>
      <c r="E1414" s="1">
        <v>0</v>
      </c>
      <c r="F1414" s="1">
        <v>25</v>
      </c>
      <c r="G1414" s="1">
        <f>טבלה1013[[#This Row],[LengthofCycle]]+1</f>
        <v>26</v>
      </c>
      <c r="H1414" s="1" t="str">
        <f>IF(IFERROR(LOOKUP(טבלה1013[[#This Row],[ClientID]],קביעויות[השבוע]),FALSE)=טבלה1013[[#This Row],[ClientID]],1,"")</f>
        <v/>
      </c>
      <c r="I1414" s="1" t="str">
        <f>IF(AND(טבלה1013[[#This Row],[CycleNumber]]&gt;1,OR(B1415="",טבלה1013[[#This Row],[CycleNumber]]&gt;B1413)),IF(OR(AND(טבלה1013[[#This Row],[LengthofCycle]]=28,F1413=28),AND(טבלה1013[[#This Row],[LengthofCycle]]=35,F1413=35)),1,""),"")</f>
        <v/>
      </c>
      <c r="J1414" s="1" t="str">
        <f>IF(AND(טבלה1013[[#This Row],[וסת השבוע]]=1,I1413=1,טבלה1013[[#This Row],[CycleNumber]]&gt;B1413),1,"")</f>
        <v/>
      </c>
      <c r="K1414" s="1" t="str">
        <f>IF(טבלה1013[[#This Row],[CycleNumber]]=1,"",IF(טבלה1013[[#This Row],[וסת השבוע]]=1,0,IF(K1413="","",IF(K1413=0,IF(טבלה1013[[#This Row],[LengthofCycle]]=28,0,1),IF(K1413=1,IF(טבלה1013[[#This Row],[LengthofCycle]]+F1413=28*2,0,2),IF(K1413=2,IF(טבלה1013[[#This Row],[LengthofCycle]]+F1413+F1412=28*3,0,3),""))))))</f>
        <v/>
      </c>
      <c r="L1414" s="1" t="str">
        <f>IF(טבלה1013[[#This Row],[וסת השבוע]]=1,IF(טבלה1013[[#This Row],[וסת השבוע וההפלגה ביחד]]=1,L1413+1,0),IF(AND(טבלה1013[[#This Row],[CycleNumber]]&gt;B1413,טבלה1013[[#This Row],[CycleNumber]]&gt;1),IF(טבלה1013[[#This Row],[וסת השבוע פעיל?]]&lt;&gt;"",L1413+1,""),""))</f>
        <v/>
      </c>
      <c r="M1414" s="1" t="str">
        <f>IF(AND(טבלה1013[[#This Row],[וסת השבוע פעיל?]]&lt;&gt;"",טבלה1013[[#This Row],[CycleNumber]]&lt;B1415,B1415&lt;&gt;"",טבלה1013[[#This Row],[וסת השבוע פעיל?]]&lt;3),IF(K1415=0,IF(AND(טבלה1013[[#This Row],[וסת השבוע פעיל?]]&gt;0,I1415=1),0,1),0),"")</f>
        <v/>
      </c>
      <c r="N1414" s="1" t="str">
        <f t="shared" si="108"/>
        <v/>
      </c>
      <c r="O1414" s="1" t="str">
        <f>IF(AND(טבלה1013[[#This Row],[חיזוי - שבוע]]=1,J1415=1),1,"")</f>
        <v/>
      </c>
      <c r="P1414" s="1" t="str">
        <f>IF(AND(טבלה1013[[#This Row],[חיזוי טוב עם הפלגה?]]=1,טבלה1013[[#This Row],[וסת קבוע אחרון]]&lt;&gt;28,X1413=1),1,"")</f>
        <v/>
      </c>
      <c r="Q1414" s="1" t="str">
        <f>IF(AND(טבלה1013[[#This Row],[וסת השבוע פעיל?]]&lt;3,OR(טבלה1013[[#This Row],[CycleNumber]]&gt;B1415,B1415="")),1,"")</f>
        <v/>
      </c>
      <c r="R1414" s="1" t="str">
        <f>IF(טבלה1013[[#This Row],[האישה קבעה וסת שבוע?]]=1,IF(טבלה1013[[#This Row],[וסת השבוע פעיל?]]&lt;3,1,0),"")</f>
        <v/>
      </c>
      <c r="S14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4" s="1" t="str">
        <f t="shared" si="109"/>
        <v/>
      </c>
      <c r="U1414" s="1" t="str">
        <f t="shared" si="110"/>
        <v/>
      </c>
      <c r="V1414" s="1" t="str">
        <f t="shared" si="111"/>
        <v/>
      </c>
      <c r="W1414" s="1" t="str">
        <f>IF(טבלה1013[[#This Row],[3 הפלגות זהות]]="","",IF(טבלה1013[[#This Row],[3 הפלגות זהות]]=1,טבלה1013[[#This Row],[LengthofCycle]],W1413))</f>
        <v/>
      </c>
      <c r="X1414" s="1" t="str">
        <f>IF(טבלה1013[[#This Row],[וסת קבוע אחרון]]="","",IF(OR(טבלה1013[[#This Row],[LengthofCycle]]=טבלה1013[[#This Row],[וסת קבוע אחרון]],F1413=טבלה1013[[#This Row],[וסת קבוע אחרון]],F1412=טבלה1013[[#This Row],[וסת קבוע אחרון]]),1,0))</f>
        <v/>
      </c>
      <c r="Y1414" s="1" t="str">
        <f>IF(OR(טבלה1013[[#This Row],[הווסת פעיל?]]=0,טבלה1013[[#This Row],[הווסת פעיל?]]=""),"",SUM(Y1413,טבלה1013[[#This Row],[הווסת פעיל?]]))</f>
        <v/>
      </c>
      <c r="Z1414" s="1" t="str">
        <f>IF(AND(טבלה1013[[#This Row],[כמה מחזורים עד עקירה]]&lt;&gt;"",Y1415=""),טבלה1013[[#This Row],[כמה מחזורים עד עקירה]],"")</f>
        <v/>
      </c>
      <c r="AA1414" s="1" t="str">
        <f>IF(AND(טבלה1013[[#This Row],[הווסת פעיל?]]=1,טבלה1013[[#This Row],[וסת קבוע אחרון]]&lt;&gt;W1413),טבלה1013[[#This Row],[וסת קבוע אחרון]],"")</f>
        <v/>
      </c>
      <c r="AB1414" s="1" t="str">
        <f>IF(AND(טבלה1013[[#This Row],[הווסת פעיל?]]=1,X1413=0,טבלה1013[[#This Row],[וסת קבוע אחרון]]=W1413),טבלה1013[[#This Row],[וסת קבוע אחרון]],"")</f>
        <v/>
      </c>
      <c r="AC1414" s="1" t="str">
        <f>IF(AND(טבלה1013[[#This Row],[הווסת פעיל?]]=1,X1413=0,טבלה1013[[#This Row],[וסת קבוע אחרון]]&lt;&gt;W1413),1,"")</f>
        <v/>
      </c>
      <c r="AD1414" s="1" t="str">
        <f>IF(AND(טבלה1013[[#This Row],[הווסת פעיל?]]&lt;&gt;"",B1415=1),טבלה1013[[#This Row],[CycleNumber]],"")</f>
        <v/>
      </c>
      <c r="AE1414" s="1" t="str">
        <f>IF(AND(טבלה1013[[#This Row],[הווסת פעיל?]]&lt;&gt;"",X1413=""),טבלה1013[[#This Row],[CycleNumber]],"")</f>
        <v/>
      </c>
      <c r="AF1414" s="1" t="str">
        <f>IF(B1415=1,"",IF(טבלה1013[[#This Row],[הווסת פעיל?]]=1,IF(טבלה1013[[#This Row],[וסת קבוע אחרון]]=F1415,1,0),""))</f>
        <v/>
      </c>
      <c r="AG1414" s="1" t="str">
        <f>IF(B1415=1,"",IF(טבלה1013[[#This Row],[הווסת פעיל?]]=1,IF(OR(טבלה1013[[#This Row],[וסת קבוע אחרון]]=F1415,F1415=טבלה1013[[#This Row],[LengthofCycle]]),1,0),""))</f>
        <v/>
      </c>
      <c r="AH1414" s="1" t="str">
        <f>IF(B1415=1,"",IF(טבלה1013[[#This Row],[הווסת פעיל?]]=1,IF(OR(טבלה1013[[#This Row],[וסת קבוע אחרון]]=F1415,F1415=טבלה1013[[#This Row],[LengthofCycle]],AND(טבלה1013[[#This Row],[LengthofCycle]]&lt;&gt;טבלה1013[[#This Row],[וסת קבוע אחרון]],OR(F1415=28,F1415=29))),1,0),""))</f>
        <v/>
      </c>
      <c r="AI1414" s="1" t="str">
        <f>IF(AND(טבלה1013[[#This Row],[הווסת פעיל?]]=1,B1415=1),1,"")</f>
        <v/>
      </c>
      <c r="AJ1414" s="4">
        <f>IF(AND(טבלה1013[[#This Row],[הווסת פעיל?]]&lt;&gt;1,B1415&lt;&gt;1,B1415&lt;&gt;""),IF(טבלה1013[[#This Row],[LengthofCycle]]=F1415,1,0),"")</f>
        <v>0</v>
      </c>
      <c r="AK1414" s="4">
        <f>IF(AND(טבלה1013[[#This Row],[הווסת פעיל?]]&lt;&gt;1,B1415&lt;&gt;1,B1415&lt;&gt;""),IF(OR(טבלה1013[[#This Row],[LengthofCycle]]=F1415,F1415=29),1,0),"")</f>
        <v>0</v>
      </c>
      <c r="AL1414" s="4">
        <f>IF(AND(טבלה1013[[#This Row],[הווסת פעיל?]]&lt;&gt;1,B1415&lt;&gt;1,B1415&lt;&gt;""),IF(OR(טבלה1013[[#This Row],[LengthofCycle]]=F1415,F1415=29,F1415=28),1,0),"")</f>
        <v>0</v>
      </c>
    </row>
    <row r="1415" spans="1:38" x14ac:dyDescent="0.25">
      <c r="A1415" s="1" t="s">
        <v>170</v>
      </c>
      <c r="B1415" s="1">
        <v>3</v>
      </c>
      <c r="C1415" s="1">
        <v>0</v>
      </c>
      <c r="D1415" s="1">
        <v>1</v>
      </c>
      <c r="E1415" s="1">
        <v>0</v>
      </c>
      <c r="F1415" s="1">
        <v>27</v>
      </c>
      <c r="G1415" s="1">
        <f>טבלה1013[[#This Row],[LengthofCycle]]+1</f>
        <v>28</v>
      </c>
      <c r="H1415" s="1" t="str">
        <f>IF(IFERROR(LOOKUP(טבלה1013[[#This Row],[ClientID]],קביעויות[השבוע]),FALSE)=טבלה1013[[#This Row],[ClientID]],1,"")</f>
        <v/>
      </c>
      <c r="I1415" s="1" t="str">
        <f>IF(AND(טבלה1013[[#This Row],[CycleNumber]]&gt;1,OR(B1416="",טבלה1013[[#This Row],[CycleNumber]]&gt;B1414)),IF(OR(AND(טבלה1013[[#This Row],[LengthofCycle]]=28,F1414=28),AND(טבלה1013[[#This Row],[LengthofCycle]]=35,F1414=35)),1,""),"")</f>
        <v/>
      </c>
      <c r="J1415" s="1" t="str">
        <f>IF(AND(טבלה1013[[#This Row],[וסת השבוע]]=1,I1414=1,טבלה1013[[#This Row],[CycleNumber]]&gt;B1414),1,"")</f>
        <v/>
      </c>
      <c r="K1415" s="1" t="str">
        <f>IF(טבלה1013[[#This Row],[CycleNumber]]=1,"",IF(טבלה1013[[#This Row],[וסת השבוע]]=1,0,IF(K1414="","",IF(K1414=0,IF(טבלה1013[[#This Row],[LengthofCycle]]=28,0,1),IF(K1414=1,IF(טבלה1013[[#This Row],[LengthofCycle]]+F1414=28*2,0,2),IF(K1414=2,IF(טבלה1013[[#This Row],[LengthofCycle]]+F1414+F1413=28*3,0,3),""))))))</f>
        <v/>
      </c>
      <c r="L1415" s="1" t="str">
        <f>IF(טבלה1013[[#This Row],[וסת השבוע]]=1,IF(טבלה1013[[#This Row],[וסת השבוע וההפלגה ביחד]]=1,L1414+1,0),IF(AND(טבלה1013[[#This Row],[CycleNumber]]&gt;B1414,טבלה1013[[#This Row],[CycleNumber]]&gt;1),IF(טבלה1013[[#This Row],[וסת השבוע פעיל?]]&lt;&gt;"",L1414+1,""),""))</f>
        <v/>
      </c>
      <c r="M1415" s="1" t="str">
        <f>IF(AND(טבלה1013[[#This Row],[וסת השבוע פעיל?]]&lt;&gt;"",טבלה1013[[#This Row],[CycleNumber]]&lt;B1416,B1416&lt;&gt;"",טבלה1013[[#This Row],[וסת השבוע פעיל?]]&lt;3),IF(K1416=0,IF(AND(טבלה1013[[#This Row],[וסת השבוע פעיל?]]&gt;0,I1416=1),0,1),0),"")</f>
        <v/>
      </c>
      <c r="N1415" s="1" t="str">
        <f t="shared" si="108"/>
        <v/>
      </c>
      <c r="O1415" s="1" t="str">
        <f>IF(AND(טבלה1013[[#This Row],[חיזוי - שבוע]]=1,J1416=1),1,"")</f>
        <v/>
      </c>
      <c r="P1415" s="1" t="str">
        <f>IF(AND(טבלה1013[[#This Row],[חיזוי טוב עם הפלגה?]]=1,טבלה1013[[#This Row],[וסת קבוע אחרון]]&lt;&gt;28,X1414=1),1,"")</f>
        <v/>
      </c>
      <c r="Q1415" s="1" t="str">
        <f>IF(AND(טבלה1013[[#This Row],[וסת השבוע פעיל?]]&lt;3,OR(טבלה1013[[#This Row],[CycleNumber]]&gt;B1416,B1416="")),1,"")</f>
        <v/>
      </c>
      <c r="R1415" s="1" t="str">
        <f>IF(טבלה1013[[#This Row],[האישה קבעה וסת שבוע?]]=1,IF(טבלה1013[[#This Row],[וסת השבוע פעיל?]]&lt;3,1,0),"")</f>
        <v/>
      </c>
      <c r="S14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5" s="1">
        <f t="shared" si="109"/>
        <v>0</v>
      </c>
      <c r="U1415" s="1" t="str">
        <f t="shared" si="110"/>
        <v/>
      </c>
      <c r="V1415" s="1" t="str">
        <f t="shared" si="111"/>
        <v/>
      </c>
      <c r="W1415" s="1" t="str">
        <f>IF(טבלה1013[[#This Row],[3 הפלגות זהות]]="","",IF(טבלה1013[[#This Row],[3 הפלגות זהות]]=1,טבלה1013[[#This Row],[LengthofCycle]],W1414))</f>
        <v/>
      </c>
      <c r="X1415" s="1" t="str">
        <f>IF(טבלה1013[[#This Row],[וסת קבוע אחרון]]="","",IF(OR(טבלה1013[[#This Row],[LengthofCycle]]=טבלה1013[[#This Row],[וסת קבוע אחרון]],F1414=טבלה1013[[#This Row],[וסת קבוע אחרון]],F1413=טבלה1013[[#This Row],[וסת קבוע אחרון]]),1,0))</f>
        <v/>
      </c>
      <c r="Y1415" s="1" t="str">
        <f>IF(OR(טבלה1013[[#This Row],[הווסת פעיל?]]=0,טבלה1013[[#This Row],[הווסת פעיל?]]=""),"",SUM(Y1414,טבלה1013[[#This Row],[הווסת פעיל?]]))</f>
        <v/>
      </c>
      <c r="Z1415" s="1" t="str">
        <f>IF(AND(טבלה1013[[#This Row],[כמה מחזורים עד עקירה]]&lt;&gt;"",Y1416=""),טבלה1013[[#This Row],[כמה מחזורים עד עקירה]],"")</f>
        <v/>
      </c>
      <c r="AA1415" s="1" t="str">
        <f>IF(AND(טבלה1013[[#This Row],[הווסת פעיל?]]=1,טבלה1013[[#This Row],[וסת קבוע אחרון]]&lt;&gt;W1414),טבלה1013[[#This Row],[וסת קבוע אחרון]],"")</f>
        <v/>
      </c>
      <c r="AB1415" s="1" t="str">
        <f>IF(AND(טבלה1013[[#This Row],[הווסת פעיל?]]=1,X1414=0,טבלה1013[[#This Row],[וסת קבוע אחרון]]=W1414),טבלה1013[[#This Row],[וסת קבוע אחרון]],"")</f>
        <v/>
      </c>
      <c r="AC1415" s="1" t="str">
        <f>IF(AND(טבלה1013[[#This Row],[הווסת פעיל?]]=1,X1414=0,טבלה1013[[#This Row],[וסת קבוע אחרון]]&lt;&gt;W1414),1,"")</f>
        <v/>
      </c>
      <c r="AD1415" s="1" t="str">
        <f>IF(AND(טבלה1013[[#This Row],[הווסת פעיל?]]&lt;&gt;"",B1416=1),טבלה1013[[#This Row],[CycleNumber]],"")</f>
        <v/>
      </c>
      <c r="AE1415" s="1" t="str">
        <f>IF(AND(טבלה1013[[#This Row],[הווסת פעיל?]]&lt;&gt;"",X1414=""),טבלה1013[[#This Row],[CycleNumber]],"")</f>
        <v/>
      </c>
      <c r="AF1415" s="1" t="str">
        <f>IF(B1416=1,"",IF(טבלה1013[[#This Row],[הווסת פעיל?]]=1,IF(טבלה1013[[#This Row],[וסת קבוע אחרון]]=F1416,1,0),""))</f>
        <v/>
      </c>
      <c r="AG1415" s="1" t="str">
        <f>IF(B1416=1,"",IF(טבלה1013[[#This Row],[הווסת פעיל?]]=1,IF(OR(טבלה1013[[#This Row],[וסת קבוע אחרון]]=F1416,F1416=טבלה1013[[#This Row],[LengthofCycle]]),1,0),""))</f>
        <v/>
      </c>
      <c r="AH1415" s="1" t="str">
        <f>IF(B1416=1,"",IF(טבלה1013[[#This Row],[הווסת פעיל?]]=1,IF(OR(טבלה1013[[#This Row],[וסת קבוע אחרון]]=F1416,F1416=טבלה1013[[#This Row],[LengthofCycle]],AND(טבלה1013[[#This Row],[LengthofCycle]]&lt;&gt;טבלה1013[[#This Row],[וסת קבוע אחרון]],OR(F1416=28,F1416=29))),1,0),""))</f>
        <v/>
      </c>
      <c r="AI1415" s="1" t="str">
        <f>IF(AND(טבלה1013[[#This Row],[הווסת פעיל?]]=1,B1416=1),1,"")</f>
        <v/>
      </c>
      <c r="AJ1415" s="4">
        <f>IF(AND(טבלה1013[[#This Row],[הווסת פעיל?]]&lt;&gt;1,B1416&lt;&gt;1,B1416&lt;&gt;""),IF(טבלה1013[[#This Row],[LengthofCycle]]=F1416,1,0),"")</f>
        <v>0</v>
      </c>
      <c r="AK1415" s="4">
        <f>IF(AND(טבלה1013[[#This Row],[הווסת פעיל?]]&lt;&gt;1,B1416&lt;&gt;1,B1416&lt;&gt;""),IF(OR(טבלה1013[[#This Row],[LengthofCycle]]=F1416,F1416=29),1,0),"")</f>
        <v>0</v>
      </c>
      <c r="AL1415" s="4">
        <f>IF(AND(טבלה1013[[#This Row],[הווסת פעיל?]]&lt;&gt;1,B1416&lt;&gt;1,B1416&lt;&gt;""),IF(OR(טבלה1013[[#This Row],[LengthofCycle]]=F1416,F1416=29,F1416=28),1,0),"")</f>
        <v>0</v>
      </c>
    </row>
    <row r="1416" spans="1:38" x14ac:dyDescent="0.25">
      <c r="A1416" s="1" t="s">
        <v>170</v>
      </c>
      <c r="B1416" s="1">
        <v>4</v>
      </c>
      <c r="C1416" s="1">
        <v>0</v>
      </c>
      <c r="D1416" s="1">
        <v>1</v>
      </c>
      <c r="E1416" s="1">
        <v>0</v>
      </c>
      <c r="F1416" s="1">
        <v>25</v>
      </c>
      <c r="G1416" s="1">
        <f>טבלה1013[[#This Row],[LengthofCycle]]+1</f>
        <v>26</v>
      </c>
      <c r="H1416" s="1" t="str">
        <f>IF(IFERROR(LOOKUP(טבלה1013[[#This Row],[ClientID]],קביעויות[השבוע]),FALSE)=טבלה1013[[#This Row],[ClientID]],1,"")</f>
        <v/>
      </c>
      <c r="I1416" s="1" t="str">
        <f>IF(AND(טבלה1013[[#This Row],[CycleNumber]]&gt;1,OR(B1417="",טבלה1013[[#This Row],[CycleNumber]]&gt;B1415)),IF(OR(AND(טבלה1013[[#This Row],[LengthofCycle]]=28,F1415=28),AND(טבלה1013[[#This Row],[LengthofCycle]]=35,F1415=35)),1,""),"")</f>
        <v/>
      </c>
      <c r="J1416" s="1" t="str">
        <f>IF(AND(טבלה1013[[#This Row],[וסת השבוע]]=1,I1415=1,טבלה1013[[#This Row],[CycleNumber]]&gt;B1415),1,"")</f>
        <v/>
      </c>
      <c r="K1416" s="1" t="str">
        <f>IF(טבלה1013[[#This Row],[CycleNumber]]=1,"",IF(טבלה1013[[#This Row],[וסת השבוע]]=1,0,IF(K1415="","",IF(K1415=0,IF(טבלה1013[[#This Row],[LengthofCycle]]=28,0,1),IF(K1415=1,IF(טבלה1013[[#This Row],[LengthofCycle]]+F1415=28*2,0,2),IF(K1415=2,IF(טבלה1013[[#This Row],[LengthofCycle]]+F1415+F1414=28*3,0,3),""))))))</f>
        <v/>
      </c>
      <c r="L1416" s="1" t="str">
        <f>IF(טבלה1013[[#This Row],[וסת השבוע]]=1,IF(טבלה1013[[#This Row],[וסת השבוע וההפלגה ביחד]]=1,L1415+1,0),IF(AND(טבלה1013[[#This Row],[CycleNumber]]&gt;B1415,טבלה1013[[#This Row],[CycleNumber]]&gt;1),IF(טבלה1013[[#This Row],[וסת השבוע פעיל?]]&lt;&gt;"",L1415+1,""),""))</f>
        <v/>
      </c>
      <c r="M1416" s="1" t="str">
        <f>IF(AND(טבלה1013[[#This Row],[וסת השבוע פעיל?]]&lt;&gt;"",טבלה1013[[#This Row],[CycleNumber]]&lt;B1417,B1417&lt;&gt;"",טבלה1013[[#This Row],[וסת השבוע פעיל?]]&lt;3),IF(K1417=0,IF(AND(טבלה1013[[#This Row],[וסת השבוע פעיל?]]&gt;0,I1417=1),0,1),0),"")</f>
        <v/>
      </c>
      <c r="N1416" s="1" t="str">
        <f t="shared" si="108"/>
        <v/>
      </c>
      <c r="O1416" s="1" t="str">
        <f>IF(AND(טבלה1013[[#This Row],[חיזוי - שבוע]]=1,J1417=1),1,"")</f>
        <v/>
      </c>
      <c r="P1416" s="1" t="str">
        <f>IF(AND(טבלה1013[[#This Row],[חיזוי טוב עם הפלגה?]]=1,טבלה1013[[#This Row],[וסת קבוע אחרון]]&lt;&gt;28,X1415=1),1,"")</f>
        <v/>
      </c>
      <c r="Q1416" s="1" t="str">
        <f>IF(AND(טבלה1013[[#This Row],[וסת השבוע פעיל?]]&lt;3,OR(טבלה1013[[#This Row],[CycleNumber]]&gt;B1417,B1417="")),1,"")</f>
        <v/>
      </c>
      <c r="R1416" s="1" t="str">
        <f>IF(טבלה1013[[#This Row],[האישה קבעה וסת שבוע?]]=1,IF(טבלה1013[[#This Row],[וסת השבוע פעיל?]]&lt;3,1,0),"")</f>
        <v/>
      </c>
      <c r="S14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6" s="1">
        <f t="shared" si="109"/>
        <v>0</v>
      </c>
      <c r="U1416" s="1">
        <f t="shared" si="110"/>
        <v>0</v>
      </c>
      <c r="V1416" s="1" t="str">
        <f t="shared" si="111"/>
        <v/>
      </c>
      <c r="W1416" s="1" t="str">
        <f>IF(טבלה1013[[#This Row],[3 הפלגות זהות]]="","",IF(טבלה1013[[#This Row],[3 הפלגות זהות]]=1,טבלה1013[[#This Row],[LengthofCycle]],W1415))</f>
        <v/>
      </c>
      <c r="X1416" s="1" t="str">
        <f>IF(טבלה1013[[#This Row],[וסת קבוע אחרון]]="","",IF(OR(טבלה1013[[#This Row],[LengthofCycle]]=טבלה1013[[#This Row],[וסת קבוע אחרון]],F1415=טבלה1013[[#This Row],[וסת קבוע אחרון]],F1414=טבלה1013[[#This Row],[וסת קבוע אחרון]]),1,0))</f>
        <v/>
      </c>
      <c r="Y1416" s="1" t="str">
        <f>IF(OR(טבלה1013[[#This Row],[הווסת פעיל?]]=0,טבלה1013[[#This Row],[הווסת פעיל?]]=""),"",SUM(Y1415,טבלה1013[[#This Row],[הווסת פעיל?]]))</f>
        <v/>
      </c>
      <c r="Z1416" s="1" t="str">
        <f>IF(AND(טבלה1013[[#This Row],[כמה מחזורים עד עקירה]]&lt;&gt;"",Y1417=""),טבלה1013[[#This Row],[כמה מחזורים עד עקירה]],"")</f>
        <v/>
      </c>
      <c r="AA1416" s="1" t="str">
        <f>IF(AND(טבלה1013[[#This Row],[הווסת פעיל?]]=1,טבלה1013[[#This Row],[וסת קבוע אחרון]]&lt;&gt;W1415),טבלה1013[[#This Row],[וסת קבוע אחרון]],"")</f>
        <v/>
      </c>
      <c r="AB1416" s="1" t="str">
        <f>IF(AND(טבלה1013[[#This Row],[הווסת פעיל?]]=1,X1415=0,טבלה1013[[#This Row],[וסת קבוע אחרון]]=W1415),טבלה1013[[#This Row],[וסת קבוע אחרון]],"")</f>
        <v/>
      </c>
      <c r="AC1416" s="1" t="str">
        <f>IF(AND(טבלה1013[[#This Row],[הווסת פעיל?]]=1,X1415=0,טבלה1013[[#This Row],[וסת קבוע אחרון]]&lt;&gt;W1415),1,"")</f>
        <v/>
      </c>
      <c r="AD1416" s="1" t="str">
        <f>IF(AND(טבלה1013[[#This Row],[הווסת פעיל?]]&lt;&gt;"",B1417=1),טבלה1013[[#This Row],[CycleNumber]],"")</f>
        <v/>
      </c>
      <c r="AE1416" s="1" t="str">
        <f>IF(AND(טבלה1013[[#This Row],[הווסת פעיל?]]&lt;&gt;"",X1415=""),טבלה1013[[#This Row],[CycleNumber]],"")</f>
        <v/>
      </c>
      <c r="AF1416" s="1" t="str">
        <f>IF(B1417=1,"",IF(טבלה1013[[#This Row],[הווסת פעיל?]]=1,IF(טבלה1013[[#This Row],[וסת קבוע אחרון]]=F1417,1,0),""))</f>
        <v/>
      </c>
      <c r="AG1416" s="1" t="str">
        <f>IF(B1417=1,"",IF(טבלה1013[[#This Row],[הווסת פעיל?]]=1,IF(OR(טבלה1013[[#This Row],[וסת קבוע אחרון]]=F1417,F1417=טבלה1013[[#This Row],[LengthofCycle]]),1,0),""))</f>
        <v/>
      </c>
      <c r="AH1416" s="1" t="str">
        <f>IF(B1417=1,"",IF(טבלה1013[[#This Row],[הווסת פעיל?]]=1,IF(OR(טבלה1013[[#This Row],[וסת קבוע אחרון]]=F1417,F1417=טבלה1013[[#This Row],[LengthofCycle]],AND(טבלה1013[[#This Row],[LengthofCycle]]&lt;&gt;טבלה1013[[#This Row],[וסת קבוע אחרון]],OR(F1417=28,F1417=29))),1,0),""))</f>
        <v/>
      </c>
      <c r="AI1416" s="1" t="str">
        <f>IF(AND(טבלה1013[[#This Row],[הווסת פעיל?]]=1,B1417=1),1,"")</f>
        <v/>
      </c>
      <c r="AJ1416" s="4">
        <f>IF(AND(טבלה1013[[#This Row],[הווסת פעיל?]]&lt;&gt;1,B1417&lt;&gt;1,B1417&lt;&gt;""),IF(טבלה1013[[#This Row],[LengthofCycle]]=F1417,1,0),"")</f>
        <v>0</v>
      </c>
      <c r="AK1416" s="4">
        <f>IF(AND(טבלה1013[[#This Row],[הווסת פעיל?]]&lt;&gt;1,B1417&lt;&gt;1,B1417&lt;&gt;""),IF(OR(טבלה1013[[#This Row],[LengthofCycle]]=F1417,F1417=29),1,0),"")</f>
        <v>0</v>
      </c>
      <c r="AL1416" s="4">
        <f>IF(AND(טבלה1013[[#This Row],[הווסת פעיל?]]&lt;&gt;1,B1417&lt;&gt;1,B1417&lt;&gt;""),IF(OR(טבלה1013[[#This Row],[LengthofCycle]]=F1417,F1417=29,F1417=28),1,0),"")</f>
        <v>0</v>
      </c>
    </row>
    <row r="1417" spans="1:38" x14ac:dyDescent="0.25">
      <c r="A1417" s="1" t="s">
        <v>170</v>
      </c>
      <c r="B1417" s="1">
        <v>5</v>
      </c>
      <c r="C1417" s="1">
        <v>0</v>
      </c>
      <c r="D1417" s="1">
        <v>1</v>
      </c>
      <c r="E1417" s="1">
        <v>0</v>
      </c>
      <c r="F1417" s="1">
        <v>26</v>
      </c>
      <c r="G1417" s="1">
        <f>טבלה1013[[#This Row],[LengthofCycle]]+1</f>
        <v>27</v>
      </c>
      <c r="H1417" s="1" t="str">
        <f>IF(IFERROR(LOOKUP(טבלה1013[[#This Row],[ClientID]],קביעויות[השבוע]),FALSE)=טבלה1013[[#This Row],[ClientID]],1,"")</f>
        <v/>
      </c>
      <c r="I1417" s="1" t="str">
        <f>IF(AND(טבלה1013[[#This Row],[CycleNumber]]&gt;1,OR(B1418="",טבלה1013[[#This Row],[CycleNumber]]&gt;B1416)),IF(OR(AND(טבלה1013[[#This Row],[LengthofCycle]]=28,F1416=28),AND(טבלה1013[[#This Row],[LengthofCycle]]=35,F1416=35)),1,""),"")</f>
        <v/>
      </c>
      <c r="J1417" s="1" t="str">
        <f>IF(AND(טבלה1013[[#This Row],[וסת השבוע]]=1,I1416=1,טבלה1013[[#This Row],[CycleNumber]]&gt;B1416),1,"")</f>
        <v/>
      </c>
      <c r="K1417" s="1" t="str">
        <f>IF(טבלה1013[[#This Row],[CycleNumber]]=1,"",IF(טבלה1013[[#This Row],[וסת השבוע]]=1,0,IF(K1416="","",IF(K1416=0,IF(טבלה1013[[#This Row],[LengthofCycle]]=28,0,1),IF(K1416=1,IF(טבלה1013[[#This Row],[LengthofCycle]]+F1416=28*2,0,2),IF(K1416=2,IF(טבלה1013[[#This Row],[LengthofCycle]]+F1416+F1415=28*3,0,3),""))))))</f>
        <v/>
      </c>
      <c r="L1417" s="1" t="str">
        <f>IF(טבלה1013[[#This Row],[וסת השבוע]]=1,IF(טבלה1013[[#This Row],[וסת השבוע וההפלגה ביחד]]=1,L1416+1,0),IF(AND(טבלה1013[[#This Row],[CycleNumber]]&gt;B1416,טבלה1013[[#This Row],[CycleNumber]]&gt;1),IF(טבלה1013[[#This Row],[וסת השבוע פעיל?]]&lt;&gt;"",L1416+1,""),""))</f>
        <v/>
      </c>
      <c r="M1417" s="1" t="str">
        <f>IF(AND(טבלה1013[[#This Row],[וסת השבוע פעיל?]]&lt;&gt;"",טבלה1013[[#This Row],[CycleNumber]]&lt;B1418,B1418&lt;&gt;"",טבלה1013[[#This Row],[וסת השבוע פעיל?]]&lt;3),IF(K1418=0,IF(AND(טבלה1013[[#This Row],[וסת השבוע פעיל?]]&gt;0,I1418=1),0,1),0),"")</f>
        <v/>
      </c>
      <c r="N1417" s="1" t="str">
        <f t="shared" si="108"/>
        <v/>
      </c>
      <c r="O1417" s="1" t="str">
        <f>IF(AND(טבלה1013[[#This Row],[חיזוי - שבוע]]=1,J1418=1),1,"")</f>
        <v/>
      </c>
      <c r="P1417" s="1" t="str">
        <f>IF(AND(טבלה1013[[#This Row],[חיזוי טוב עם הפלגה?]]=1,טבלה1013[[#This Row],[וסת קבוע אחרון]]&lt;&gt;28,X1416=1),1,"")</f>
        <v/>
      </c>
      <c r="Q1417" s="1" t="str">
        <f>IF(AND(טבלה1013[[#This Row],[וסת השבוע פעיל?]]&lt;3,OR(טבלה1013[[#This Row],[CycleNumber]]&gt;B1418,B1418="")),1,"")</f>
        <v/>
      </c>
      <c r="R1417" s="1" t="str">
        <f>IF(טבלה1013[[#This Row],[האישה קבעה וסת שבוע?]]=1,IF(טבלה1013[[#This Row],[וסת השבוע פעיל?]]&lt;3,1,0),"")</f>
        <v/>
      </c>
      <c r="S14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7" s="1">
        <f t="shared" si="109"/>
        <v>0</v>
      </c>
      <c r="U1417" s="1">
        <f t="shared" si="110"/>
        <v>0</v>
      </c>
      <c r="V1417" s="1">
        <f t="shared" si="111"/>
        <v>0</v>
      </c>
      <c r="W1417" s="1" t="str">
        <f>IF(טבלה1013[[#This Row],[3 הפלגות זהות]]="","",IF(טבלה1013[[#This Row],[3 הפלגות זהות]]=1,טבלה1013[[#This Row],[LengthofCycle]],W1416))</f>
        <v/>
      </c>
      <c r="X1417" s="1" t="str">
        <f>IF(טבלה1013[[#This Row],[וסת קבוע אחרון]]="","",IF(OR(טבלה1013[[#This Row],[LengthofCycle]]=טבלה1013[[#This Row],[וסת קבוע אחרון]],F1416=טבלה1013[[#This Row],[וסת קבוע אחרון]],F1415=טבלה1013[[#This Row],[וסת קבוע אחרון]]),1,0))</f>
        <v/>
      </c>
      <c r="Y1417" s="1" t="str">
        <f>IF(OR(טבלה1013[[#This Row],[הווסת פעיל?]]=0,טבלה1013[[#This Row],[הווסת פעיל?]]=""),"",SUM(Y1416,טבלה1013[[#This Row],[הווסת פעיל?]]))</f>
        <v/>
      </c>
      <c r="Z1417" s="1" t="str">
        <f>IF(AND(טבלה1013[[#This Row],[כמה מחזורים עד עקירה]]&lt;&gt;"",Y1418=""),טבלה1013[[#This Row],[כמה מחזורים עד עקירה]],"")</f>
        <v/>
      </c>
      <c r="AA1417" s="1" t="str">
        <f>IF(AND(טבלה1013[[#This Row],[הווסת פעיל?]]=1,טבלה1013[[#This Row],[וסת קבוע אחרון]]&lt;&gt;W1416),טבלה1013[[#This Row],[וסת קבוע אחרון]],"")</f>
        <v/>
      </c>
      <c r="AB1417" s="1" t="str">
        <f>IF(AND(טבלה1013[[#This Row],[הווסת פעיל?]]=1,X1416=0,טבלה1013[[#This Row],[וסת קבוע אחרון]]=W1416),טבלה1013[[#This Row],[וסת קבוע אחרון]],"")</f>
        <v/>
      </c>
      <c r="AC1417" s="1" t="str">
        <f>IF(AND(טבלה1013[[#This Row],[הווסת פעיל?]]=1,X1416=0,טבלה1013[[#This Row],[וסת קבוע אחרון]]&lt;&gt;W1416),1,"")</f>
        <v/>
      </c>
      <c r="AD1417" s="1" t="str">
        <f>IF(AND(טבלה1013[[#This Row],[הווסת פעיל?]]&lt;&gt;"",B1418=1),טבלה1013[[#This Row],[CycleNumber]],"")</f>
        <v/>
      </c>
      <c r="AE1417" s="1" t="str">
        <f>IF(AND(טבלה1013[[#This Row],[הווסת פעיל?]]&lt;&gt;"",X1416=""),טבלה1013[[#This Row],[CycleNumber]],"")</f>
        <v/>
      </c>
      <c r="AF1417" s="1" t="str">
        <f>IF(B1418=1,"",IF(טבלה1013[[#This Row],[הווסת פעיל?]]=1,IF(טבלה1013[[#This Row],[וסת קבוע אחרון]]=F1418,1,0),""))</f>
        <v/>
      </c>
      <c r="AG1417" s="1" t="str">
        <f>IF(B1418=1,"",IF(טבלה1013[[#This Row],[הווסת פעיל?]]=1,IF(OR(טבלה1013[[#This Row],[וסת קבוע אחרון]]=F1418,F1418=טבלה1013[[#This Row],[LengthofCycle]]),1,0),""))</f>
        <v/>
      </c>
      <c r="AH1417" s="1" t="str">
        <f>IF(B1418=1,"",IF(טבלה1013[[#This Row],[הווסת פעיל?]]=1,IF(OR(טבלה1013[[#This Row],[וסת קבוע אחרון]]=F1418,F1418=טבלה1013[[#This Row],[LengthofCycle]],AND(טבלה1013[[#This Row],[LengthofCycle]]&lt;&gt;טבלה1013[[#This Row],[וסת קבוע אחרון]],OR(F1418=28,F1418=29))),1,0),""))</f>
        <v/>
      </c>
      <c r="AI1417" s="1" t="str">
        <f>IF(AND(טבלה1013[[#This Row],[הווסת פעיל?]]=1,B1418=1),1,"")</f>
        <v/>
      </c>
      <c r="AJ1417" s="4">
        <f>IF(AND(טבלה1013[[#This Row],[הווסת פעיל?]]&lt;&gt;1,B1418&lt;&gt;1,B1418&lt;&gt;""),IF(טבלה1013[[#This Row],[LengthofCycle]]=F1418,1,0),"")</f>
        <v>0</v>
      </c>
      <c r="AK1417" s="4">
        <f>IF(AND(טבלה1013[[#This Row],[הווסת פעיל?]]&lt;&gt;1,B1418&lt;&gt;1,B1418&lt;&gt;""),IF(OR(טבלה1013[[#This Row],[LengthofCycle]]=F1418,F1418=29),1,0),"")</f>
        <v>0</v>
      </c>
      <c r="AL1417" s="4">
        <f>IF(AND(טבלה1013[[#This Row],[הווסת פעיל?]]&lt;&gt;1,B1418&lt;&gt;1,B1418&lt;&gt;""),IF(OR(טבלה1013[[#This Row],[LengthofCycle]]=F1418,F1418=29,F1418=28),1,0),"")</f>
        <v>0</v>
      </c>
    </row>
    <row r="1418" spans="1:38" x14ac:dyDescent="0.25">
      <c r="A1418" s="1" t="s">
        <v>170</v>
      </c>
      <c r="B1418" s="1">
        <v>6</v>
      </c>
      <c r="C1418" s="1">
        <v>0</v>
      </c>
      <c r="D1418" s="1">
        <v>1</v>
      </c>
      <c r="E1418" s="1">
        <v>0</v>
      </c>
      <c r="F1418" s="1">
        <v>27</v>
      </c>
      <c r="G1418" s="1">
        <f>טבלה1013[[#This Row],[LengthofCycle]]+1</f>
        <v>28</v>
      </c>
      <c r="H1418" s="1" t="str">
        <f>IF(IFERROR(LOOKUP(טבלה1013[[#This Row],[ClientID]],קביעויות[השבוע]),FALSE)=טבלה1013[[#This Row],[ClientID]],1,"")</f>
        <v/>
      </c>
      <c r="I1418" s="1" t="str">
        <f>IF(AND(טבלה1013[[#This Row],[CycleNumber]]&gt;1,OR(B1419="",טבלה1013[[#This Row],[CycleNumber]]&gt;B1417)),IF(OR(AND(טבלה1013[[#This Row],[LengthofCycle]]=28,F1417=28),AND(טבלה1013[[#This Row],[LengthofCycle]]=35,F1417=35)),1,""),"")</f>
        <v/>
      </c>
      <c r="J1418" s="1" t="str">
        <f>IF(AND(טבלה1013[[#This Row],[וסת השבוע]]=1,I1417=1,טבלה1013[[#This Row],[CycleNumber]]&gt;B1417),1,"")</f>
        <v/>
      </c>
      <c r="K1418" s="1" t="str">
        <f>IF(טבלה1013[[#This Row],[CycleNumber]]=1,"",IF(טבלה1013[[#This Row],[וסת השבוע]]=1,0,IF(K1417="","",IF(K1417=0,IF(טבלה1013[[#This Row],[LengthofCycle]]=28,0,1),IF(K1417=1,IF(טבלה1013[[#This Row],[LengthofCycle]]+F1417=28*2,0,2),IF(K1417=2,IF(טבלה1013[[#This Row],[LengthofCycle]]+F1417+F1416=28*3,0,3),""))))))</f>
        <v/>
      </c>
      <c r="L1418" s="1" t="str">
        <f>IF(טבלה1013[[#This Row],[וסת השבוע]]=1,IF(טבלה1013[[#This Row],[וסת השבוע וההפלגה ביחד]]=1,L1417+1,0),IF(AND(טבלה1013[[#This Row],[CycleNumber]]&gt;B1417,טבלה1013[[#This Row],[CycleNumber]]&gt;1),IF(טבלה1013[[#This Row],[וסת השבוע פעיל?]]&lt;&gt;"",L1417+1,""),""))</f>
        <v/>
      </c>
      <c r="M1418" s="1" t="str">
        <f>IF(AND(טבלה1013[[#This Row],[וסת השבוע פעיל?]]&lt;&gt;"",טבלה1013[[#This Row],[CycleNumber]]&lt;B1419,B1419&lt;&gt;"",טבלה1013[[#This Row],[וסת השבוע פעיל?]]&lt;3),IF(K1419=0,IF(AND(טבלה1013[[#This Row],[וסת השבוע פעיל?]]&gt;0,I1419=1),0,1),0),"")</f>
        <v/>
      </c>
      <c r="N1418" s="1" t="str">
        <f t="shared" si="108"/>
        <v/>
      </c>
      <c r="O1418" s="1" t="str">
        <f>IF(AND(טבלה1013[[#This Row],[חיזוי - שבוע]]=1,J1419=1),1,"")</f>
        <v/>
      </c>
      <c r="P1418" s="1" t="str">
        <f>IF(AND(טבלה1013[[#This Row],[חיזוי טוב עם הפלגה?]]=1,טבלה1013[[#This Row],[וסת קבוע אחרון]]&lt;&gt;28,X1417=1),1,"")</f>
        <v/>
      </c>
      <c r="Q1418" s="1" t="str">
        <f>IF(AND(טבלה1013[[#This Row],[וסת השבוע פעיל?]]&lt;3,OR(טבלה1013[[#This Row],[CycleNumber]]&gt;B1419,B1419="")),1,"")</f>
        <v/>
      </c>
      <c r="R1418" s="1" t="str">
        <f>IF(טבלה1013[[#This Row],[האישה קבעה וסת שבוע?]]=1,IF(טבלה1013[[#This Row],[וסת השבוע פעיל?]]&lt;3,1,0),"")</f>
        <v/>
      </c>
      <c r="S14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8" s="1">
        <f t="shared" si="109"/>
        <v>0</v>
      </c>
      <c r="U1418" s="1">
        <f t="shared" si="110"/>
        <v>0</v>
      </c>
      <c r="V1418" s="1">
        <f t="shared" si="111"/>
        <v>0</v>
      </c>
      <c r="W1418" s="1" t="str">
        <f>IF(טבלה1013[[#This Row],[3 הפלגות זהות]]="","",IF(טבלה1013[[#This Row],[3 הפלגות זהות]]=1,טבלה1013[[#This Row],[LengthofCycle]],W1417))</f>
        <v/>
      </c>
      <c r="X1418" s="1" t="str">
        <f>IF(טבלה1013[[#This Row],[וסת קבוע אחרון]]="","",IF(OR(טבלה1013[[#This Row],[LengthofCycle]]=טבלה1013[[#This Row],[וסת קבוע אחרון]],F1417=טבלה1013[[#This Row],[וסת קבוע אחרון]],F1416=טבלה1013[[#This Row],[וסת קבוע אחרון]]),1,0))</f>
        <v/>
      </c>
      <c r="Y1418" s="1" t="str">
        <f>IF(OR(טבלה1013[[#This Row],[הווסת פעיל?]]=0,טבלה1013[[#This Row],[הווסת פעיל?]]=""),"",SUM(Y1417,טבלה1013[[#This Row],[הווסת פעיל?]]))</f>
        <v/>
      </c>
      <c r="Z1418" s="1" t="str">
        <f>IF(AND(טבלה1013[[#This Row],[כמה מחזורים עד עקירה]]&lt;&gt;"",Y1419=""),טבלה1013[[#This Row],[כמה מחזורים עד עקירה]],"")</f>
        <v/>
      </c>
      <c r="AA1418" s="1" t="str">
        <f>IF(AND(טבלה1013[[#This Row],[הווסת פעיל?]]=1,טבלה1013[[#This Row],[וסת קבוע אחרון]]&lt;&gt;W1417),טבלה1013[[#This Row],[וסת קבוע אחרון]],"")</f>
        <v/>
      </c>
      <c r="AB1418" s="1" t="str">
        <f>IF(AND(טבלה1013[[#This Row],[הווסת פעיל?]]=1,X1417=0,טבלה1013[[#This Row],[וסת קבוע אחרון]]=W1417),טבלה1013[[#This Row],[וסת קבוע אחרון]],"")</f>
        <v/>
      </c>
      <c r="AC1418" s="1" t="str">
        <f>IF(AND(טבלה1013[[#This Row],[הווסת פעיל?]]=1,X1417=0,טבלה1013[[#This Row],[וסת קבוע אחרון]]&lt;&gt;W1417),1,"")</f>
        <v/>
      </c>
      <c r="AD1418" s="1" t="str">
        <f>IF(AND(טבלה1013[[#This Row],[הווסת פעיל?]]&lt;&gt;"",B1419=1),טבלה1013[[#This Row],[CycleNumber]],"")</f>
        <v/>
      </c>
      <c r="AE1418" s="1" t="str">
        <f>IF(AND(טבלה1013[[#This Row],[הווסת פעיל?]]&lt;&gt;"",X1417=""),טבלה1013[[#This Row],[CycleNumber]],"")</f>
        <v/>
      </c>
      <c r="AF1418" s="1" t="str">
        <f>IF(B1419=1,"",IF(טבלה1013[[#This Row],[הווסת פעיל?]]=1,IF(טבלה1013[[#This Row],[וסת קבוע אחרון]]=F1419,1,0),""))</f>
        <v/>
      </c>
      <c r="AG1418" s="1" t="str">
        <f>IF(B1419=1,"",IF(טבלה1013[[#This Row],[הווסת פעיל?]]=1,IF(OR(טבלה1013[[#This Row],[וסת קבוע אחרון]]=F1419,F1419=טבלה1013[[#This Row],[LengthofCycle]]),1,0),""))</f>
        <v/>
      </c>
      <c r="AH1418" s="1" t="str">
        <f>IF(B1419=1,"",IF(טבלה1013[[#This Row],[הווסת פעיל?]]=1,IF(OR(טבלה1013[[#This Row],[וסת קבוע אחרון]]=F1419,F1419=טבלה1013[[#This Row],[LengthofCycle]],AND(טבלה1013[[#This Row],[LengthofCycle]]&lt;&gt;טבלה1013[[#This Row],[וסת קבוע אחרון]],OR(F1419=28,F1419=29))),1,0),""))</f>
        <v/>
      </c>
      <c r="AI1418" s="1" t="str">
        <f>IF(AND(טבלה1013[[#This Row],[הווסת פעיל?]]=1,B1419=1),1,"")</f>
        <v/>
      </c>
      <c r="AJ1418" s="4">
        <f>IF(AND(טבלה1013[[#This Row],[הווסת פעיל?]]&lt;&gt;1,B1419&lt;&gt;1,B1419&lt;&gt;""),IF(טבלה1013[[#This Row],[LengthofCycle]]=F1419,1,0),"")</f>
        <v>0</v>
      </c>
      <c r="AK1418" s="4">
        <f>IF(AND(טבלה1013[[#This Row],[הווסת פעיל?]]&lt;&gt;1,B1419&lt;&gt;1,B1419&lt;&gt;""),IF(OR(טבלה1013[[#This Row],[LengthofCycle]]=F1419,F1419=29),1,0),"")</f>
        <v>0</v>
      </c>
      <c r="AL1418" s="4">
        <f>IF(AND(טבלה1013[[#This Row],[הווסת פעיל?]]&lt;&gt;1,B1419&lt;&gt;1,B1419&lt;&gt;""),IF(OR(טבלה1013[[#This Row],[LengthofCycle]]=F1419,F1419=29,F1419=28),1,0),"")</f>
        <v>0</v>
      </c>
    </row>
    <row r="1419" spans="1:38" x14ac:dyDescent="0.25">
      <c r="A1419" s="1" t="s">
        <v>170</v>
      </c>
      <c r="B1419" s="1">
        <v>7</v>
      </c>
      <c r="C1419" s="1">
        <v>0</v>
      </c>
      <c r="D1419" s="1">
        <v>1</v>
      </c>
      <c r="E1419" s="1">
        <v>0</v>
      </c>
      <c r="F1419" s="1">
        <v>25</v>
      </c>
      <c r="G1419" s="1">
        <f>טבלה1013[[#This Row],[LengthofCycle]]+1</f>
        <v>26</v>
      </c>
      <c r="H1419" s="1" t="str">
        <f>IF(IFERROR(LOOKUP(טבלה1013[[#This Row],[ClientID]],קביעויות[השבוע]),FALSE)=טבלה1013[[#This Row],[ClientID]],1,"")</f>
        <v/>
      </c>
      <c r="I1419" s="1" t="str">
        <f>IF(AND(טבלה1013[[#This Row],[CycleNumber]]&gt;1,OR(B1420="",טבלה1013[[#This Row],[CycleNumber]]&gt;B1418)),IF(OR(AND(טבלה1013[[#This Row],[LengthofCycle]]=28,F1418=28),AND(טבלה1013[[#This Row],[LengthofCycle]]=35,F1418=35)),1,""),"")</f>
        <v/>
      </c>
      <c r="J1419" s="1" t="str">
        <f>IF(AND(טבלה1013[[#This Row],[וסת השבוע]]=1,I1418=1,טבלה1013[[#This Row],[CycleNumber]]&gt;B1418),1,"")</f>
        <v/>
      </c>
      <c r="K1419" s="1" t="str">
        <f>IF(טבלה1013[[#This Row],[CycleNumber]]=1,"",IF(טבלה1013[[#This Row],[וסת השבוע]]=1,0,IF(K1418="","",IF(K1418=0,IF(טבלה1013[[#This Row],[LengthofCycle]]=28,0,1),IF(K1418=1,IF(טבלה1013[[#This Row],[LengthofCycle]]+F1418=28*2,0,2),IF(K1418=2,IF(טבלה1013[[#This Row],[LengthofCycle]]+F1418+F1417=28*3,0,3),""))))))</f>
        <v/>
      </c>
      <c r="L1419" s="1" t="str">
        <f>IF(טבלה1013[[#This Row],[וסת השבוע]]=1,IF(טבלה1013[[#This Row],[וסת השבוע וההפלגה ביחד]]=1,L1418+1,0),IF(AND(טבלה1013[[#This Row],[CycleNumber]]&gt;B1418,טבלה1013[[#This Row],[CycleNumber]]&gt;1),IF(טבלה1013[[#This Row],[וסת השבוע פעיל?]]&lt;&gt;"",L1418+1,""),""))</f>
        <v/>
      </c>
      <c r="M1419" s="1" t="str">
        <f>IF(AND(טבלה1013[[#This Row],[וסת השבוע פעיל?]]&lt;&gt;"",טבלה1013[[#This Row],[CycleNumber]]&lt;B1420,B1420&lt;&gt;"",טבלה1013[[#This Row],[וסת השבוע פעיל?]]&lt;3),IF(K1420=0,IF(AND(טבלה1013[[#This Row],[וסת השבוע פעיל?]]&gt;0,I1420=1),0,1),0),"")</f>
        <v/>
      </c>
      <c r="N1419" s="1" t="str">
        <f t="shared" si="108"/>
        <v/>
      </c>
      <c r="O1419" s="1" t="str">
        <f>IF(AND(טבלה1013[[#This Row],[חיזוי - שבוע]]=1,J1420=1),1,"")</f>
        <v/>
      </c>
      <c r="P1419" s="1" t="str">
        <f>IF(AND(טבלה1013[[#This Row],[חיזוי טוב עם הפלגה?]]=1,טבלה1013[[#This Row],[וסת קבוע אחרון]]&lt;&gt;28,X1418=1),1,"")</f>
        <v/>
      </c>
      <c r="Q1419" s="1" t="str">
        <f>IF(AND(טבלה1013[[#This Row],[וסת השבוע פעיל?]]&lt;3,OR(טבלה1013[[#This Row],[CycleNumber]]&gt;B1420,B1420="")),1,"")</f>
        <v/>
      </c>
      <c r="R1419" s="1" t="str">
        <f>IF(טבלה1013[[#This Row],[האישה קבעה וסת שבוע?]]=1,IF(טבלה1013[[#This Row],[וסת השבוע פעיל?]]&lt;3,1,0),"")</f>
        <v/>
      </c>
      <c r="S14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19" s="1">
        <f t="shared" si="109"/>
        <v>0</v>
      </c>
      <c r="U1419" s="1">
        <f t="shared" si="110"/>
        <v>0</v>
      </c>
      <c r="V1419" s="1">
        <f t="shared" si="111"/>
        <v>0</v>
      </c>
      <c r="W1419" s="1" t="str">
        <f>IF(טבלה1013[[#This Row],[3 הפלגות זהות]]="","",IF(טבלה1013[[#This Row],[3 הפלגות זהות]]=1,טבלה1013[[#This Row],[LengthofCycle]],W1418))</f>
        <v/>
      </c>
      <c r="X1419" s="1" t="str">
        <f>IF(טבלה1013[[#This Row],[וסת קבוע אחרון]]="","",IF(OR(טבלה1013[[#This Row],[LengthofCycle]]=טבלה1013[[#This Row],[וסת קבוע אחרון]],F1418=טבלה1013[[#This Row],[וסת קבוע אחרון]],F1417=טבלה1013[[#This Row],[וסת קבוע אחרון]]),1,0))</f>
        <v/>
      </c>
      <c r="Y1419" s="1" t="str">
        <f>IF(OR(טבלה1013[[#This Row],[הווסת פעיל?]]=0,טבלה1013[[#This Row],[הווסת פעיל?]]=""),"",SUM(Y1418,טבלה1013[[#This Row],[הווסת פעיל?]]))</f>
        <v/>
      </c>
      <c r="Z1419" s="1" t="str">
        <f>IF(AND(טבלה1013[[#This Row],[כמה מחזורים עד עקירה]]&lt;&gt;"",Y1420=""),טבלה1013[[#This Row],[כמה מחזורים עד עקירה]],"")</f>
        <v/>
      </c>
      <c r="AA1419" s="1" t="str">
        <f>IF(AND(טבלה1013[[#This Row],[הווסת פעיל?]]=1,טבלה1013[[#This Row],[וסת קבוע אחרון]]&lt;&gt;W1418),טבלה1013[[#This Row],[וסת קבוע אחרון]],"")</f>
        <v/>
      </c>
      <c r="AB1419" s="1" t="str">
        <f>IF(AND(טבלה1013[[#This Row],[הווסת פעיל?]]=1,X1418=0,טבלה1013[[#This Row],[וסת קבוע אחרון]]=W1418),טבלה1013[[#This Row],[וסת קבוע אחרון]],"")</f>
        <v/>
      </c>
      <c r="AC1419" s="1" t="str">
        <f>IF(AND(טבלה1013[[#This Row],[הווסת פעיל?]]=1,X1418=0,טבלה1013[[#This Row],[וסת קבוע אחרון]]&lt;&gt;W1418),1,"")</f>
        <v/>
      </c>
      <c r="AD1419" s="1" t="str">
        <f>IF(AND(טבלה1013[[#This Row],[הווסת פעיל?]]&lt;&gt;"",B1420=1),טבלה1013[[#This Row],[CycleNumber]],"")</f>
        <v/>
      </c>
      <c r="AE1419" s="1" t="str">
        <f>IF(AND(טבלה1013[[#This Row],[הווסת פעיל?]]&lt;&gt;"",X1418=""),טבלה1013[[#This Row],[CycleNumber]],"")</f>
        <v/>
      </c>
      <c r="AF1419" s="1" t="str">
        <f>IF(B1420=1,"",IF(טבלה1013[[#This Row],[הווסת פעיל?]]=1,IF(טבלה1013[[#This Row],[וסת קבוע אחרון]]=F1420,1,0),""))</f>
        <v/>
      </c>
      <c r="AG1419" s="1" t="str">
        <f>IF(B1420=1,"",IF(טבלה1013[[#This Row],[הווסת פעיל?]]=1,IF(OR(טבלה1013[[#This Row],[וסת קבוע אחרון]]=F1420,F1420=טבלה1013[[#This Row],[LengthofCycle]]),1,0),""))</f>
        <v/>
      </c>
      <c r="AH1419" s="1" t="str">
        <f>IF(B1420=1,"",IF(טבלה1013[[#This Row],[הווסת פעיל?]]=1,IF(OR(טבלה1013[[#This Row],[וסת קבוע אחרון]]=F1420,F1420=טבלה1013[[#This Row],[LengthofCycle]],AND(טבלה1013[[#This Row],[LengthofCycle]]&lt;&gt;טבלה1013[[#This Row],[וסת קבוע אחרון]],OR(F1420=28,F1420=29))),1,0),""))</f>
        <v/>
      </c>
      <c r="AI1419" s="1" t="str">
        <f>IF(AND(טבלה1013[[#This Row],[הווסת פעיל?]]=1,B1420=1),1,"")</f>
        <v/>
      </c>
      <c r="AJ1419" s="4">
        <f>IF(AND(טבלה1013[[#This Row],[הווסת פעיל?]]&lt;&gt;1,B1420&lt;&gt;1,B1420&lt;&gt;""),IF(טבלה1013[[#This Row],[LengthofCycle]]=F1420,1,0),"")</f>
        <v>0</v>
      </c>
      <c r="AK1419" s="4">
        <f>IF(AND(טבלה1013[[#This Row],[הווסת פעיל?]]&lt;&gt;1,B1420&lt;&gt;1,B1420&lt;&gt;""),IF(OR(טבלה1013[[#This Row],[LengthofCycle]]=F1420,F1420=29),1,0),"")</f>
        <v>0</v>
      </c>
      <c r="AL1419" s="4">
        <f>IF(AND(טבלה1013[[#This Row],[הווסת פעיל?]]&lt;&gt;1,B1420&lt;&gt;1,B1420&lt;&gt;""),IF(OR(טבלה1013[[#This Row],[LengthofCycle]]=F1420,F1420=29,F1420=28),1,0),"")</f>
        <v>0</v>
      </c>
    </row>
    <row r="1420" spans="1:38" x14ac:dyDescent="0.25">
      <c r="A1420" s="1" t="s">
        <v>170</v>
      </c>
      <c r="B1420" s="1">
        <v>8</v>
      </c>
      <c r="C1420" s="1">
        <v>0</v>
      </c>
      <c r="D1420" s="1">
        <v>1</v>
      </c>
      <c r="E1420" s="1">
        <v>0</v>
      </c>
      <c r="F1420" s="1">
        <v>26</v>
      </c>
      <c r="G1420" s="1">
        <f>טבלה1013[[#This Row],[LengthofCycle]]+1</f>
        <v>27</v>
      </c>
      <c r="H1420" s="1" t="str">
        <f>IF(IFERROR(LOOKUP(טבלה1013[[#This Row],[ClientID]],קביעויות[השבוע]),FALSE)=טבלה1013[[#This Row],[ClientID]],1,"")</f>
        <v/>
      </c>
      <c r="I1420" s="1" t="str">
        <f>IF(AND(טבלה1013[[#This Row],[CycleNumber]]&gt;1,OR(B1421="",טבלה1013[[#This Row],[CycleNumber]]&gt;B1419)),IF(OR(AND(טבלה1013[[#This Row],[LengthofCycle]]=28,F1419=28),AND(טבלה1013[[#This Row],[LengthofCycle]]=35,F1419=35)),1,""),"")</f>
        <v/>
      </c>
      <c r="J1420" s="1" t="str">
        <f>IF(AND(טבלה1013[[#This Row],[וסת השבוע]]=1,I1419=1,טבלה1013[[#This Row],[CycleNumber]]&gt;B1419),1,"")</f>
        <v/>
      </c>
      <c r="K1420" s="1" t="str">
        <f>IF(טבלה1013[[#This Row],[CycleNumber]]=1,"",IF(טבלה1013[[#This Row],[וסת השבוע]]=1,0,IF(K1419="","",IF(K1419=0,IF(טבלה1013[[#This Row],[LengthofCycle]]=28,0,1),IF(K1419=1,IF(טבלה1013[[#This Row],[LengthofCycle]]+F1419=28*2,0,2),IF(K1419=2,IF(טבלה1013[[#This Row],[LengthofCycle]]+F1419+F1418=28*3,0,3),""))))))</f>
        <v/>
      </c>
      <c r="L1420" s="1" t="str">
        <f>IF(טבלה1013[[#This Row],[וסת השבוע]]=1,IF(טבלה1013[[#This Row],[וסת השבוע וההפלגה ביחד]]=1,L1419+1,0),IF(AND(טבלה1013[[#This Row],[CycleNumber]]&gt;B1419,טבלה1013[[#This Row],[CycleNumber]]&gt;1),IF(טבלה1013[[#This Row],[וסת השבוע פעיל?]]&lt;&gt;"",L1419+1,""),""))</f>
        <v/>
      </c>
      <c r="M1420" s="1" t="str">
        <f>IF(AND(טבלה1013[[#This Row],[וסת השבוע פעיל?]]&lt;&gt;"",טבלה1013[[#This Row],[CycleNumber]]&lt;B1421,B1421&lt;&gt;"",טבלה1013[[#This Row],[וסת השבוע פעיל?]]&lt;3),IF(K1421=0,IF(AND(טבלה1013[[#This Row],[וסת השבוע פעיל?]]&gt;0,I1421=1),0,1),0),"")</f>
        <v/>
      </c>
      <c r="N1420" s="1" t="str">
        <f t="shared" si="108"/>
        <v/>
      </c>
      <c r="O1420" s="1" t="str">
        <f>IF(AND(טבלה1013[[#This Row],[חיזוי - שבוע]]=1,J1421=1),1,"")</f>
        <v/>
      </c>
      <c r="P1420" s="1" t="str">
        <f>IF(AND(טבלה1013[[#This Row],[חיזוי טוב עם הפלגה?]]=1,טבלה1013[[#This Row],[וסת קבוע אחרון]]&lt;&gt;28,X1419=1),1,"")</f>
        <v/>
      </c>
      <c r="Q1420" s="1" t="str">
        <f>IF(AND(טבלה1013[[#This Row],[וסת השבוע פעיל?]]&lt;3,OR(טבלה1013[[#This Row],[CycleNumber]]&gt;B1421,B1421="")),1,"")</f>
        <v/>
      </c>
      <c r="R1420" s="1" t="str">
        <f>IF(טבלה1013[[#This Row],[האישה קבעה וסת שבוע?]]=1,IF(טבלה1013[[#This Row],[וסת השבוע פעיל?]]&lt;3,1,0),"")</f>
        <v/>
      </c>
      <c r="S14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0" s="1">
        <f t="shared" si="109"/>
        <v>0</v>
      </c>
      <c r="U1420" s="1">
        <f t="shared" si="110"/>
        <v>0</v>
      </c>
      <c r="V1420" s="1">
        <f t="shared" si="111"/>
        <v>0</v>
      </c>
      <c r="W1420" s="1" t="str">
        <f>IF(טבלה1013[[#This Row],[3 הפלגות זהות]]="","",IF(טבלה1013[[#This Row],[3 הפלגות זהות]]=1,טבלה1013[[#This Row],[LengthofCycle]],W1419))</f>
        <v/>
      </c>
      <c r="X1420" s="1" t="str">
        <f>IF(טבלה1013[[#This Row],[וסת קבוע אחרון]]="","",IF(OR(טבלה1013[[#This Row],[LengthofCycle]]=טבלה1013[[#This Row],[וסת קבוע אחרון]],F1419=טבלה1013[[#This Row],[וסת קבוע אחרון]],F1418=טבלה1013[[#This Row],[וסת קבוע אחרון]]),1,0))</f>
        <v/>
      </c>
      <c r="Y1420" s="1" t="str">
        <f>IF(OR(טבלה1013[[#This Row],[הווסת פעיל?]]=0,טבלה1013[[#This Row],[הווסת פעיל?]]=""),"",SUM(Y1419,טבלה1013[[#This Row],[הווסת פעיל?]]))</f>
        <v/>
      </c>
      <c r="Z1420" s="1" t="str">
        <f>IF(AND(טבלה1013[[#This Row],[כמה מחזורים עד עקירה]]&lt;&gt;"",Y1421=""),טבלה1013[[#This Row],[כמה מחזורים עד עקירה]],"")</f>
        <v/>
      </c>
      <c r="AA1420" s="1" t="str">
        <f>IF(AND(טבלה1013[[#This Row],[הווסת פעיל?]]=1,טבלה1013[[#This Row],[וסת קבוע אחרון]]&lt;&gt;W1419),טבלה1013[[#This Row],[וסת קבוע אחרון]],"")</f>
        <v/>
      </c>
      <c r="AB1420" s="1" t="str">
        <f>IF(AND(טבלה1013[[#This Row],[הווסת פעיל?]]=1,X1419=0,טבלה1013[[#This Row],[וסת קבוע אחרון]]=W1419),טבלה1013[[#This Row],[וסת קבוע אחרון]],"")</f>
        <v/>
      </c>
      <c r="AC1420" s="1" t="str">
        <f>IF(AND(טבלה1013[[#This Row],[הווסת פעיל?]]=1,X1419=0,טבלה1013[[#This Row],[וסת קבוע אחרון]]&lt;&gt;W1419),1,"")</f>
        <v/>
      </c>
      <c r="AD1420" s="1" t="str">
        <f>IF(AND(טבלה1013[[#This Row],[הווסת פעיל?]]&lt;&gt;"",B1421=1),טבלה1013[[#This Row],[CycleNumber]],"")</f>
        <v/>
      </c>
      <c r="AE1420" s="1" t="str">
        <f>IF(AND(טבלה1013[[#This Row],[הווסת פעיל?]]&lt;&gt;"",X1419=""),טבלה1013[[#This Row],[CycleNumber]],"")</f>
        <v/>
      </c>
      <c r="AF1420" s="1" t="str">
        <f>IF(B1421=1,"",IF(טבלה1013[[#This Row],[הווסת פעיל?]]=1,IF(טבלה1013[[#This Row],[וסת קבוע אחרון]]=F1421,1,0),""))</f>
        <v/>
      </c>
      <c r="AG1420" s="1" t="str">
        <f>IF(B1421=1,"",IF(טבלה1013[[#This Row],[הווסת פעיל?]]=1,IF(OR(טבלה1013[[#This Row],[וסת קבוע אחרון]]=F1421,F1421=טבלה1013[[#This Row],[LengthofCycle]]),1,0),""))</f>
        <v/>
      </c>
      <c r="AH1420" s="1" t="str">
        <f>IF(B1421=1,"",IF(טבלה1013[[#This Row],[הווסת פעיל?]]=1,IF(OR(טבלה1013[[#This Row],[וסת קבוע אחרון]]=F1421,F1421=טבלה1013[[#This Row],[LengthofCycle]],AND(טבלה1013[[#This Row],[LengthofCycle]]&lt;&gt;טבלה1013[[#This Row],[וסת קבוע אחרון]],OR(F1421=28,F1421=29))),1,0),""))</f>
        <v/>
      </c>
      <c r="AI1420" s="1" t="str">
        <f>IF(AND(טבלה1013[[#This Row],[הווסת פעיל?]]=1,B1421=1),1,"")</f>
        <v/>
      </c>
      <c r="AJ1420" s="4">
        <f>IF(AND(טבלה1013[[#This Row],[הווסת פעיל?]]&lt;&gt;1,B1421&lt;&gt;1,B1421&lt;&gt;""),IF(טבלה1013[[#This Row],[LengthofCycle]]=F1421,1,0),"")</f>
        <v>0</v>
      </c>
      <c r="AK1420" s="4">
        <f>IF(AND(טבלה1013[[#This Row],[הווסת פעיל?]]&lt;&gt;1,B1421&lt;&gt;1,B1421&lt;&gt;""),IF(OR(טבלה1013[[#This Row],[LengthofCycle]]=F1421,F1421=29),1,0),"")</f>
        <v>0</v>
      </c>
      <c r="AL1420" s="4">
        <f>IF(AND(טבלה1013[[#This Row],[הווסת פעיל?]]&lt;&gt;1,B1421&lt;&gt;1,B1421&lt;&gt;""),IF(OR(טבלה1013[[#This Row],[LengthofCycle]]=F1421,F1421=29,F1421=28),1,0),"")</f>
        <v>0</v>
      </c>
    </row>
    <row r="1421" spans="1:38" x14ac:dyDescent="0.25">
      <c r="A1421" s="1" t="s">
        <v>170</v>
      </c>
      <c r="B1421" s="1">
        <v>9</v>
      </c>
      <c r="C1421" s="1">
        <v>0</v>
      </c>
      <c r="D1421" s="1">
        <v>1</v>
      </c>
      <c r="E1421" s="1">
        <v>0</v>
      </c>
      <c r="F1421" s="1">
        <v>23</v>
      </c>
      <c r="G1421" s="1">
        <f>טבלה1013[[#This Row],[LengthofCycle]]+1</f>
        <v>24</v>
      </c>
      <c r="H1421" s="1" t="str">
        <f>IF(IFERROR(LOOKUP(טבלה1013[[#This Row],[ClientID]],קביעויות[השבוע]),FALSE)=טבלה1013[[#This Row],[ClientID]],1,"")</f>
        <v/>
      </c>
      <c r="I1421" s="1" t="str">
        <f>IF(AND(טבלה1013[[#This Row],[CycleNumber]]&gt;1,OR(B1422="",טבלה1013[[#This Row],[CycleNumber]]&gt;B1420)),IF(OR(AND(טבלה1013[[#This Row],[LengthofCycle]]=28,F1420=28),AND(טבלה1013[[#This Row],[LengthofCycle]]=35,F1420=35)),1,""),"")</f>
        <v/>
      </c>
      <c r="J1421" s="1" t="str">
        <f>IF(AND(טבלה1013[[#This Row],[וסת השבוע]]=1,I1420=1,טבלה1013[[#This Row],[CycleNumber]]&gt;B1420),1,"")</f>
        <v/>
      </c>
      <c r="K1421" s="1" t="str">
        <f>IF(טבלה1013[[#This Row],[CycleNumber]]=1,"",IF(טבלה1013[[#This Row],[וסת השבוע]]=1,0,IF(K1420="","",IF(K1420=0,IF(טבלה1013[[#This Row],[LengthofCycle]]=28,0,1),IF(K1420=1,IF(טבלה1013[[#This Row],[LengthofCycle]]+F1420=28*2,0,2),IF(K1420=2,IF(טבלה1013[[#This Row],[LengthofCycle]]+F1420+F1419=28*3,0,3),""))))))</f>
        <v/>
      </c>
      <c r="L1421" s="1" t="str">
        <f>IF(טבלה1013[[#This Row],[וסת השבוע]]=1,IF(טבלה1013[[#This Row],[וסת השבוע וההפלגה ביחד]]=1,L1420+1,0),IF(AND(טבלה1013[[#This Row],[CycleNumber]]&gt;B1420,טבלה1013[[#This Row],[CycleNumber]]&gt;1),IF(טבלה1013[[#This Row],[וסת השבוע פעיל?]]&lt;&gt;"",L1420+1,""),""))</f>
        <v/>
      </c>
      <c r="M1421" s="1" t="str">
        <f>IF(AND(טבלה1013[[#This Row],[וסת השבוע פעיל?]]&lt;&gt;"",טבלה1013[[#This Row],[CycleNumber]]&lt;B1422,B1422&lt;&gt;"",טבלה1013[[#This Row],[וסת השבוע פעיל?]]&lt;3),IF(K1422=0,IF(AND(טבלה1013[[#This Row],[וסת השבוע פעיל?]]&gt;0,I1422=1),0,1),0),"")</f>
        <v/>
      </c>
      <c r="N1421" s="1" t="str">
        <f t="shared" ref="N1421:N1484" si="112">IF(M1420&lt;&gt;"",IF(K1420=0,28+1,IF(K1420=1,2*28-F1420+1,IF(K1420=2,3*28-F1420-F1419+1,""))),"")</f>
        <v/>
      </c>
      <c r="O1421" s="1" t="str">
        <f>IF(AND(טבלה1013[[#This Row],[חיזוי - שבוע]]=1,J1422=1),1,"")</f>
        <v/>
      </c>
      <c r="P1421" s="1" t="str">
        <f>IF(AND(טבלה1013[[#This Row],[חיזוי טוב עם הפלגה?]]=1,טבלה1013[[#This Row],[וסת קבוע אחרון]]&lt;&gt;28,X1420=1),1,"")</f>
        <v/>
      </c>
      <c r="Q1421" s="1" t="str">
        <f>IF(AND(טבלה1013[[#This Row],[וסת השבוע פעיל?]]&lt;3,OR(טבלה1013[[#This Row],[CycleNumber]]&gt;B1422,B1422="")),1,"")</f>
        <v/>
      </c>
      <c r="R1421" s="1" t="str">
        <f>IF(טבלה1013[[#This Row],[האישה קבעה וסת שבוע?]]=1,IF(טבלה1013[[#This Row],[וסת השבוע פעיל?]]&lt;3,1,0),"")</f>
        <v/>
      </c>
      <c r="S14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1" s="1">
        <f t="shared" si="109"/>
        <v>0</v>
      </c>
      <c r="U1421" s="1">
        <f t="shared" si="110"/>
        <v>0</v>
      </c>
      <c r="V1421" s="1">
        <f t="shared" si="111"/>
        <v>0</v>
      </c>
      <c r="W1421" s="1" t="str">
        <f>IF(טבלה1013[[#This Row],[3 הפלגות זהות]]="","",IF(טבלה1013[[#This Row],[3 הפלגות זהות]]=1,טבלה1013[[#This Row],[LengthofCycle]],W1420))</f>
        <v/>
      </c>
      <c r="X1421" s="1" t="str">
        <f>IF(טבלה1013[[#This Row],[וסת קבוע אחרון]]="","",IF(OR(טבלה1013[[#This Row],[LengthofCycle]]=טבלה1013[[#This Row],[וסת קבוע אחרון]],F1420=טבלה1013[[#This Row],[וסת קבוע אחרון]],F1419=טבלה1013[[#This Row],[וסת קבוע אחרון]]),1,0))</f>
        <v/>
      </c>
      <c r="Y1421" s="1" t="str">
        <f>IF(OR(טבלה1013[[#This Row],[הווסת פעיל?]]=0,טבלה1013[[#This Row],[הווסת פעיל?]]=""),"",SUM(Y1420,טבלה1013[[#This Row],[הווסת פעיל?]]))</f>
        <v/>
      </c>
      <c r="Z1421" s="1" t="str">
        <f>IF(AND(טבלה1013[[#This Row],[כמה מחזורים עד עקירה]]&lt;&gt;"",Y1422=""),טבלה1013[[#This Row],[כמה מחזורים עד עקירה]],"")</f>
        <v/>
      </c>
      <c r="AA1421" s="1" t="str">
        <f>IF(AND(טבלה1013[[#This Row],[הווסת פעיל?]]=1,טבלה1013[[#This Row],[וסת קבוע אחרון]]&lt;&gt;W1420),טבלה1013[[#This Row],[וסת קבוע אחרון]],"")</f>
        <v/>
      </c>
      <c r="AB1421" s="1" t="str">
        <f>IF(AND(טבלה1013[[#This Row],[הווסת פעיל?]]=1,X1420=0,טבלה1013[[#This Row],[וסת קבוע אחרון]]=W1420),טבלה1013[[#This Row],[וסת קבוע אחרון]],"")</f>
        <v/>
      </c>
      <c r="AC1421" s="1" t="str">
        <f>IF(AND(טבלה1013[[#This Row],[הווסת פעיל?]]=1,X1420=0,טבלה1013[[#This Row],[וסת קבוע אחרון]]&lt;&gt;W1420),1,"")</f>
        <v/>
      </c>
      <c r="AD1421" s="1" t="str">
        <f>IF(AND(טבלה1013[[#This Row],[הווסת פעיל?]]&lt;&gt;"",B1422=1),טבלה1013[[#This Row],[CycleNumber]],"")</f>
        <v/>
      </c>
      <c r="AE1421" s="1" t="str">
        <f>IF(AND(טבלה1013[[#This Row],[הווסת פעיל?]]&lt;&gt;"",X1420=""),טבלה1013[[#This Row],[CycleNumber]],"")</f>
        <v/>
      </c>
      <c r="AF1421" s="1" t="str">
        <f>IF(B1422=1,"",IF(טבלה1013[[#This Row],[הווסת פעיל?]]=1,IF(טבלה1013[[#This Row],[וסת קבוע אחרון]]=F1422,1,0),""))</f>
        <v/>
      </c>
      <c r="AG1421" s="1" t="str">
        <f>IF(B1422=1,"",IF(טבלה1013[[#This Row],[הווסת פעיל?]]=1,IF(OR(טבלה1013[[#This Row],[וסת קבוע אחרון]]=F1422,F1422=טבלה1013[[#This Row],[LengthofCycle]]),1,0),""))</f>
        <v/>
      </c>
      <c r="AH1421" s="1" t="str">
        <f>IF(B1422=1,"",IF(טבלה1013[[#This Row],[הווסת פעיל?]]=1,IF(OR(טבלה1013[[#This Row],[וסת קבוע אחרון]]=F1422,F1422=טבלה1013[[#This Row],[LengthofCycle]],AND(טבלה1013[[#This Row],[LengthofCycle]]&lt;&gt;טבלה1013[[#This Row],[וסת קבוע אחרון]],OR(F1422=28,F1422=29))),1,0),""))</f>
        <v/>
      </c>
      <c r="AI1421" s="1" t="str">
        <f>IF(AND(טבלה1013[[#This Row],[הווסת פעיל?]]=1,B1422=1),1,"")</f>
        <v/>
      </c>
      <c r="AJ1421" s="4">
        <f>IF(AND(טבלה1013[[#This Row],[הווסת פעיל?]]&lt;&gt;1,B1422&lt;&gt;1,B1422&lt;&gt;""),IF(טבלה1013[[#This Row],[LengthofCycle]]=F1422,1,0),"")</f>
        <v>0</v>
      </c>
      <c r="AK1421" s="4">
        <f>IF(AND(טבלה1013[[#This Row],[הווסת פעיל?]]&lt;&gt;1,B1422&lt;&gt;1,B1422&lt;&gt;""),IF(OR(טבלה1013[[#This Row],[LengthofCycle]]=F1422,F1422=29),1,0),"")</f>
        <v>0</v>
      </c>
      <c r="AL1421" s="4">
        <f>IF(AND(טבלה1013[[#This Row],[הווסת פעיל?]]&lt;&gt;1,B1422&lt;&gt;1,B1422&lt;&gt;""),IF(OR(טבלה1013[[#This Row],[LengthofCycle]]=F1422,F1422=29,F1422=28),1,0),"")</f>
        <v>0</v>
      </c>
    </row>
    <row r="1422" spans="1:38" x14ac:dyDescent="0.25">
      <c r="A1422" s="1" t="s">
        <v>170</v>
      </c>
      <c r="B1422" s="1">
        <v>10</v>
      </c>
      <c r="C1422" s="1">
        <v>0</v>
      </c>
      <c r="D1422" s="1">
        <v>1</v>
      </c>
      <c r="E1422" s="1">
        <v>0</v>
      </c>
      <c r="F1422" s="1">
        <v>25</v>
      </c>
      <c r="G1422" s="1">
        <f>טבלה1013[[#This Row],[LengthofCycle]]+1</f>
        <v>26</v>
      </c>
      <c r="H1422" s="1" t="str">
        <f>IF(IFERROR(LOOKUP(טבלה1013[[#This Row],[ClientID]],קביעויות[השבוע]),FALSE)=טבלה1013[[#This Row],[ClientID]],1,"")</f>
        <v/>
      </c>
      <c r="I1422" s="1" t="str">
        <f>IF(AND(טבלה1013[[#This Row],[CycleNumber]]&gt;1,OR(B1423="",טבלה1013[[#This Row],[CycleNumber]]&gt;B1421)),IF(OR(AND(טבלה1013[[#This Row],[LengthofCycle]]=28,F1421=28),AND(טבלה1013[[#This Row],[LengthofCycle]]=35,F1421=35)),1,""),"")</f>
        <v/>
      </c>
      <c r="J1422" s="1" t="str">
        <f>IF(AND(טבלה1013[[#This Row],[וסת השבוע]]=1,I1421=1,טבלה1013[[#This Row],[CycleNumber]]&gt;B1421),1,"")</f>
        <v/>
      </c>
      <c r="K1422" s="1" t="str">
        <f>IF(טבלה1013[[#This Row],[CycleNumber]]=1,"",IF(טבלה1013[[#This Row],[וסת השבוע]]=1,0,IF(K1421="","",IF(K1421=0,IF(טבלה1013[[#This Row],[LengthofCycle]]=28,0,1),IF(K1421=1,IF(טבלה1013[[#This Row],[LengthofCycle]]+F1421=28*2,0,2),IF(K1421=2,IF(טבלה1013[[#This Row],[LengthofCycle]]+F1421+F1420=28*3,0,3),""))))))</f>
        <v/>
      </c>
      <c r="L1422" s="1" t="str">
        <f>IF(טבלה1013[[#This Row],[וסת השבוע]]=1,IF(טבלה1013[[#This Row],[וסת השבוע וההפלגה ביחד]]=1,L1421+1,0),IF(AND(טבלה1013[[#This Row],[CycleNumber]]&gt;B1421,טבלה1013[[#This Row],[CycleNumber]]&gt;1),IF(טבלה1013[[#This Row],[וסת השבוע פעיל?]]&lt;&gt;"",L1421+1,""),""))</f>
        <v/>
      </c>
      <c r="M1422" s="1" t="str">
        <f>IF(AND(טבלה1013[[#This Row],[וסת השבוע פעיל?]]&lt;&gt;"",טבלה1013[[#This Row],[CycleNumber]]&lt;B1423,B1423&lt;&gt;"",טבלה1013[[#This Row],[וסת השבוע פעיל?]]&lt;3),IF(K1423=0,IF(AND(טבלה1013[[#This Row],[וסת השבוע פעיל?]]&gt;0,I1423=1),0,1),0),"")</f>
        <v/>
      </c>
      <c r="N1422" s="1" t="str">
        <f t="shared" si="112"/>
        <v/>
      </c>
      <c r="O1422" s="1" t="str">
        <f>IF(AND(טבלה1013[[#This Row],[חיזוי - שבוע]]=1,J1423=1),1,"")</f>
        <v/>
      </c>
      <c r="P1422" s="1" t="str">
        <f>IF(AND(טבלה1013[[#This Row],[חיזוי טוב עם הפלגה?]]=1,טבלה1013[[#This Row],[וסת קבוע אחרון]]&lt;&gt;28,X1421=1),1,"")</f>
        <v/>
      </c>
      <c r="Q1422" s="1" t="str">
        <f>IF(AND(טבלה1013[[#This Row],[וסת השבוע פעיל?]]&lt;3,OR(טבלה1013[[#This Row],[CycleNumber]]&gt;B1423,B1423="")),1,"")</f>
        <v/>
      </c>
      <c r="R1422" s="1" t="str">
        <f>IF(טבלה1013[[#This Row],[האישה קבעה וסת שבוע?]]=1,IF(טבלה1013[[#This Row],[וסת השבוע פעיל?]]&lt;3,1,0),"")</f>
        <v/>
      </c>
      <c r="S14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2" s="1">
        <f t="shared" si="109"/>
        <v>0</v>
      </c>
      <c r="U1422" s="1">
        <f t="shared" si="110"/>
        <v>0</v>
      </c>
      <c r="V1422" s="1">
        <f t="shared" si="111"/>
        <v>0</v>
      </c>
      <c r="W1422" s="1" t="str">
        <f>IF(טבלה1013[[#This Row],[3 הפלגות זהות]]="","",IF(טבלה1013[[#This Row],[3 הפלגות זהות]]=1,טבלה1013[[#This Row],[LengthofCycle]],W1421))</f>
        <v/>
      </c>
      <c r="X1422" s="1" t="str">
        <f>IF(טבלה1013[[#This Row],[וסת קבוע אחרון]]="","",IF(OR(טבלה1013[[#This Row],[LengthofCycle]]=טבלה1013[[#This Row],[וסת קבוע אחרון]],F1421=טבלה1013[[#This Row],[וסת קבוע אחרון]],F1420=טבלה1013[[#This Row],[וסת קבוע אחרון]]),1,0))</f>
        <v/>
      </c>
      <c r="Y1422" s="1" t="str">
        <f>IF(OR(טבלה1013[[#This Row],[הווסת פעיל?]]=0,טבלה1013[[#This Row],[הווסת פעיל?]]=""),"",SUM(Y1421,טבלה1013[[#This Row],[הווסת פעיל?]]))</f>
        <v/>
      </c>
      <c r="Z1422" s="1" t="str">
        <f>IF(AND(טבלה1013[[#This Row],[כמה מחזורים עד עקירה]]&lt;&gt;"",Y1423=""),טבלה1013[[#This Row],[כמה מחזורים עד עקירה]],"")</f>
        <v/>
      </c>
      <c r="AA1422" s="1" t="str">
        <f>IF(AND(טבלה1013[[#This Row],[הווסת פעיל?]]=1,טבלה1013[[#This Row],[וסת קבוע אחרון]]&lt;&gt;W1421),טבלה1013[[#This Row],[וסת קבוע אחרון]],"")</f>
        <v/>
      </c>
      <c r="AB1422" s="1" t="str">
        <f>IF(AND(טבלה1013[[#This Row],[הווסת פעיל?]]=1,X1421=0,טבלה1013[[#This Row],[וסת קבוע אחרון]]=W1421),טבלה1013[[#This Row],[וסת קבוע אחרון]],"")</f>
        <v/>
      </c>
      <c r="AC1422" s="1" t="str">
        <f>IF(AND(טבלה1013[[#This Row],[הווסת פעיל?]]=1,X1421=0,טבלה1013[[#This Row],[וסת קבוע אחרון]]&lt;&gt;W1421),1,"")</f>
        <v/>
      </c>
      <c r="AD1422" s="1" t="str">
        <f>IF(AND(טבלה1013[[#This Row],[הווסת פעיל?]]&lt;&gt;"",B1423=1),טבלה1013[[#This Row],[CycleNumber]],"")</f>
        <v/>
      </c>
      <c r="AE1422" s="1" t="str">
        <f>IF(AND(טבלה1013[[#This Row],[הווסת פעיל?]]&lt;&gt;"",X1421=""),טבלה1013[[#This Row],[CycleNumber]],"")</f>
        <v/>
      </c>
      <c r="AF1422" s="1" t="str">
        <f>IF(B1423=1,"",IF(טבלה1013[[#This Row],[הווסת פעיל?]]=1,IF(טבלה1013[[#This Row],[וסת קבוע אחרון]]=F1423,1,0),""))</f>
        <v/>
      </c>
      <c r="AG1422" s="1" t="str">
        <f>IF(B1423=1,"",IF(טבלה1013[[#This Row],[הווסת פעיל?]]=1,IF(OR(טבלה1013[[#This Row],[וסת קבוע אחרון]]=F1423,F1423=טבלה1013[[#This Row],[LengthofCycle]]),1,0),""))</f>
        <v/>
      </c>
      <c r="AH1422" s="1" t="str">
        <f>IF(B1423=1,"",IF(טבלה1013[[#This Row],[הווסת פעיל?]]=1,IF(OR(טבלה1013[[#This Row],[וסת קבוע אחרון]]=F1423,F1423=טבלה1013[[#This Row],[LengthofCycle]],AND(טבלה1013[[#This Row],[LengthofCycle]]&lt;&gt;טבלה1013[[#This Row],[וסת קבוע אחרון]],OR(F1423=28,F1423=29))),1,0),""))</f>
        <v/>
      </c>
      <c r="AI1422" s="1" t="str">
        <f>IF(AND(טבלה1013[[#This Row],[הווסת פעיל?]]=1,B1423=1),1,"")</f>
        <v/>
      </c>
      <c r="AJ1422" s="4">
        <f>IF(AND(טבלה1013[[#This Row],[הווסת פעיל?]]&lt;&gt;1,B1423&lt;&gt;1,B1423&lt;&gt;""),IF(טבלה1013[[#This Row],[LengthofCycle]]=F1423,1,0),"")</f>
        <v>0</v>
      </c>
      <c r="AK1422" s="4">
        <f>IF(AND(טבלה1013[[#This Row],[הווסת פעיל?]]&lt;&gt;1,B1423&lt;&gt;1,B1423&lt;&gt;""),IF(OR(טבלה1013[[#This Row],[LengthofCycle]]=F1423,F1423=29),1,0),"")</f>
        <v>0</v>
      </c>
      <c r="AL1422" s="4">
        <f>IF(AND(טבלה1013[[#This Row],[הווסת פעיל?]]&lt;&gt;1,B1423&lt;&gt;1,B1423&lt;&gt;""),IF(OR(טבלה1013[[#This Row],[LengthofCycle]]=F1423,F1423=29,F1423=28),1,0),"")</f>
        <v>0</v>
      </c>
    </row>
    <row r="1423" spans="1:38" x14ac:dyDescent="0.25">
      <c r="A1423" s="1" t="s">
        <v>170</v>
      </c>
      <c r="B1423" s="1">
        <v>11</v>
      </c>
      <c r="C1423" s="1">
        <v>0</v>
      </c>
      <c r="D1423" s="1">
        <v>1</v>
      </c>
      <c r="E1423" s="1">
        <v>0</v>
      </c>
      <c r="F1423" s="1">
        <v>26</v>
      </c>
      <c r="G1423" s="1">
        <f>טבלה1013[[#This Row],[LengthofCycle]]+1</f>
        <v>27</v>
      </c>
      <c r="H1423" s="1" t="str">
        <f>IF(IFERROR(LOOKUP(טבלה1013[[#This Row],[ClientID]],קביעויות[השבוע]),FALSE)=טבלה1013[[#This Row],[ClientID]],1,"")</f>
        <v/>
      </c>
      <c r="I1423" s="1" t="str">
        <f>IF(AND(טבלה1013[[#This Row],[CycleNumber]]&gt;1,OR(B1424="",טבלה1013[[#This Row],[CycleNumber]]&gt;B1422)),IF(OR(AND(טבלה1013[[#This Row],[LengthofCycle]]=28,F1422=28),AND(טבלה1013[[#This Row],[LengthofCycle]]=35,F1422=35)),1,""),"")</f>
        <v/>
      </c>
      <c r="J1423" s="1" t="str">
        <f>IF(AND(טבלה1013[[#This Row],[וסת השבוע]]=1,I1422=1,טבלה1013[[#This Row],[CycleNumber]]&gt;B1422),1,"")</f>
        <v/>
      </c>
      <c r="K1423" s="1" t="str">
        <f>IF(טבלה1013[[#This Row],[CycleNumber]]=1,"",IF(טבלה1013[[#This Row],[וסת השבוע]]=1,0,IF(K1422="","",IF(K1422=0,IF(טבלה1013[[#This Row],[LengthofCycle]]=28,0,1),IF(K1422=1,IF(טבלה1013[[#This Row],[LengthofCycle]]+F1422=28*2,0,2),IF(K1422=2,IF(טבלה1013[[#This Row],[LengthofCycle]]+F1422+F1421=28*3,0,3),""))))))</f>
        <v/>
      </c>
      <c r="L1423" s="1" t="str">
        <f>IF(טבלה1013[[#This Row],[וסת השבוע]]=1,IF(טבלה1013[[#This Row],[וסת השבוע וההפלגה ביחד]]=1,L1422+1,0),IF(AND(טבלה1013[[#This Row],[CycleNumber]]&gt;B1422,טבלה1013[[#This Row],[CycleNumber]]&gt;1),IF(טבלה1013[[#This Row],[וסת השבוע פעיל?]]&lt;&gt;"",L1422+1,""),""))</f>
        <v/>
      </c>
      <c r="M1423" s="1" t="str">
        <f>IF(AND(טבלה1013[[#This Row],[וסת השבוע פעיל?]]&lt;&gt;"",טבלה1013[[#This Row],[CycleNumber]]&lt;B1424,B1424&lt;&gt;"",טבלה1013[[#This Row],[וסת השבוע פעיל?]]&lt;3),IF(K1424=0,IF(AND(טבלה1013[[#This Row],[וסת השבוע פעיל?]]&gt;0,I1424=1),0,1),0),"")</f>
        <v/>
      </c>
      <c r="N1423" s="1" t="str">
        <f t="shared" si="112"/>
        <v/>
      </c>
      <c r="O1423" s="1" t="str">
        <f>IF(AND(טבלה1013[[#This Row],[חיזוי - שבוע]]=1,J1424=1),1,"")</f>
        <v/>
      </c>
      <c r="P1423" s="1" t="str">
        <f>IF(AND(טבלה1013[[#This Row],[חיזוי טוב עם הפלגה?]]=1,טבלה1013[[#This Row],[וסת קבוע אחרון]]&lt;&gt;28,X1422=1),1,"")</f>
        <v/>
      </c>
      <c r="Q1423" s="1" t="str">
        <f>IF(AND(טבלה1013[[#This Row],[וסת השבוע פעיל?]]&lt;3,OR(טבלה1013[[#This Row],[CycleNumber]]&gt;B1424,B1424="")),1,"")</f>
        <v/>
      </c>
      <c r="R1423" s="1" t="str">
        <f>IF(טבלה1013[[#This Row],[האישה קבעה וסת שבוע?]]=1,IF(טבלה1013[[#This Row],[וסת השבוע פעיל?]]&lt;3,1,0),"")</f>
        <v/>
      </c>
      <c r="S14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3" s="1">
        <f t="shared" si="109"/>
        <v>0</v>
      </c>
      <c r="U1423" s="1">
        <f t="shared" si="110"/>
        <v>0</v>
      </c>
      <c r="V1423" s="1">
        <f t="shared" si="111"/>
        <v>0</v>
      </c>
      <c r="W1423" s="1" t="str">
        <f>IF(טבלה1013[[#This Row],[3 הפלגות זהות]]="","",IF(טבלה1013[[#This Row],[3 הפלגות זהות]]=1,טבלה1013[[#This Row],[LengthofCycle]],W1422))</f>
        <v/>
      </c>
      <c r="X1423" s="1" t="str">
        <f>IF(טבלה1013[[#This Row],[וסת קבוע אחרון]]="","",IF(OR(טבלה1013[[#This Row],[LengthofCycle]]=טבלה1013[[#This Row],[וסת קבוע אחרון]],F1422=טבלה1013[[#This Row],[וסת קבוע אחרון]],F1421=טבלה1013[[#This Row],[וסת קבוע אחרון]]),1,0))</f>
        <v/>
      </c>
      <c r="Y1423" s="1" t="str">
        <f>IF(OR(טבלה1013[[#This Row],[הווסת פעיל?]]=0,טבלה1013[[#This Row],[הווסת פעיל?]]=""),"",SUM(Y1422,טבלה1013[[#This Row],[הווסת פעיל?]]))</f>
        <v/>
      </c>
      <c r="Z1423" s="1" t="str">
        <f>IF(AND(טבלה1013[[#This Row],[כמה מחזורים עד עקירה]]&lt;&gt;"",Y1424=""),טבלה1013[[#This Row],[כמה מחזורים עד עקירה]],"")</f>
        <v/>
      </c>
      <c r="AA1423" s="1" t="str">
        <f>IF(AND(טבלה1013[[#This Row],[הווסת פעיל?]]=1,טבלה1013[[#This Row],[וסת קבוע אחרון]]&lt;&gt;W1422),טבלה1013[[#This Row],[וסת קבוע אחרון]],"")</f>
        <v/>
      </c>
      <c r="AB1423" s="1" t="str">
        <f>IF(AND(טבלה1013[[#This Row],[הווסת פעיל?]]=1,X1422=0,טבלה1013[[#This Row],[וסת קבוע אחרון]]=W1422),טבלה1013[[#This Row],[וסת קבוע אחרון]],"")</f>
        <v/>
      </c>
      <c r="AC1423" s="1" t="str">
        <f>IF(AND(טבלה1013[[#This Row],[הווסת פעיל?]]=1,X1422=0,טבלה1013[[#This Row],[וסת קבוע אחרון]]&lt;&gt;W1422),1,"")</f>
        <v/>
      </c>
      <c r="AD1423" s="1" t="str">
        <f>IF(AND(טבלה1013[[#This Row],[הווסת פעיל?]]&lt;&gt;"",B1424=1),טבלה1013[[#This Row],[CycleNumber]],"")</f>
        <v/>
      </c>
      <c r="AE1423" s="1" t="str">
        <f>IF(AND(טבלה1013[[#This Row],[הווסת פעיל?]]&lt;&gt;"",X1422=""),טבלה1013[[#This Row],[CycleNumber]],"")</f>
        <v/>
      </c>
      <c r="AF1423" s="1" t="str">
        <f>IF(B1424=1,"",IF(טבלה1013[[#This Row],[הווסת פעיל?]]=1,IF(טבלה1013[[#This Row],[וסת קבוע אחרון]]=F1424,1,0),""))</f>
        <v/>
      </c>
      <c r="AG1423" s="1" t="str">
        <f>IF(B1424=1,"",IF(טבלה1013[[#This Row],[הווסת פעיל?]]=1,IF(OR(טבלה1013[[#This Row],[וסת קבוע אחרון]]=F1424,F1424=טבלה1013[[#This Row],[LengthofCycle]]),1,0),""))</f>
        <v/>
      </c>
      <c r="AH1423" s="1" t="str">
        <f>IF(B1424=1,"",IF(טבלה1013[[#This Row],[הווסת פעיל?]]=1,IF(OR(טבלה1013[[#This Row],[וסת קבוע אחרון]]=F1424,F1424=טבלה1013[[#This Row],[LengthofCycle]],AND(טבלה1013[[#This Row],[LengthofCycle]]&lt;&gt;טבלה1013[[#This Row],[וסת קבוע אחרון]],OR(F1424=28,F1424=29))),1,0),""))</f>
        <v/>
      </c>
      <c r="AI1423" s="1" t="str">
        <f>IF(AND(טבלה1013[[#This Row],[הווסת פעיל?]]=1,B1424=1),1,"")</f>
        <v/>
      </c>
      <c r="AJ1423" s="4">
        <f>IF(AND(טבלה1013[[#This Row],[הווסת פעיל?]]&lt;&gt;1,B1424&lt;&gt;1,B1424&lt;&gt;""),IF(טבלה1013[[#This Row],[LengthofCycle]]=F1424,1,0),"")</f>
        <v>0</v>
      </c>
      <c r="AK1423" s="4">
        <f>IF(AND(טבלה1013[[#This Row],[הווסת פעיל?]]&lt;&gt;1,B1424&lt;&gt;1,B1424&lt;&gt;""),IF(OR(טבלה1013[[#This Row],[LengthofCycle]]=F1424,F1424=29),1,0),"")</f>
        <v>0</v>
      </c>
      <c r="AL1423" s="4">
        <f>IF(AND(טבלה1013[[#This Row],[הווסת פעיל?]]&lt;&gt;1,B1424&lt;&gt;1,B1424&lt;&gt;""),IF(OR(טבלה1013[[#This Row],[LengthofCycle]]=F1424,F1424=29,F1424=28),1,0),"")</f>
        <v>0</v>
      </c>
    </row>
    <row r="1424" spans="1:38" x14ac:dyDescent="0.25">
      <c r="A1424" s="1" t="s">
        <v>170</v>
      </c>
      <c r="B1424" s="1">
        <v>12</v>
      </c>
      <c r="C1424" s="1">
        <v>0</v>
      </c>
      <c r="D1424" s="1">
        <v>0</v>
      </c>
      <c r="E1424" s="1">
        <v>0</v>
      </c>
      <c r="F1424" s="1">
        <v>25</v>
      </c>
      <c r="G1424" s="1">
        <f>טבלה1013[[#This Row],[LengthofCycle]]+1</f>
        <v>26</v>
      </c>
      <c r="H1424" s="1" t="str">
        <f>IF(IFERROR(LOOKUP(טבלה1013[[#This Row],[ClientID]],קביעויות[השבוע]),FALSE)=טבלה1013[[#This Row],[ClientID]],1,"")</f>
        <v/>
      </c>
      <c r="I1424" s="1" t="str">
        <f>IF(AND(טבלה1013[[#This Row],[CycleNumber]]&gt;1,OR(B1425="",טבלה1013[[#This Row],[CycleNumber]]&gt;B1423)),IF(OR(AND(טבלה1013[[#This Row],[LengthofCycle]]=28,F1423=28),AND(טבלה1013[[#This Row],[LengthofCycle]]=35,F1423=35)),1,""),"")</f>
        <v/>
      </c>
      <c r="J1424" s="1" t="str">
        <f>IF(AND(טבלה1013[[#This Row],[וסת השבוע]]=1,I1423=1,טבלה1013[[#This Row],[CycleNumber]]&gt;B1423),1,"")</f>
        <v/>
      </c>
      <c r="K1424" s="1" t="str">
        <f>IF(טבלה1013[[#This Row],[CycleNumber]]=1,"",IF(טבלה1013[[#This Row],[וסת השבוע]]=1,0,IF(K1423="","",IF(K1423=0,IF(טבלה1013[[#This Row],[LengthofCycle]]=28,0,1),IF(K1423=1,IF(טבלה1013[[#This Row],[LengthofCycle]]+F1423=28*2,0,2),IF(K1423=2,IF(טבלה1013[[#This Row],[LengthofCycle]]+F1423+F1422=28*3,0,3),""))))))</f>
        <v/>
      </c>
      <c r="L1424" s="1" t="str">
        <f>IF(טבלה1013[[#This Row],[וסת השבוע]]=1,IF(טבלה1013[[#This Row],[וסת השבוע וההפלגה ביחד]]=1,L1423+1,0),IF(AND(טבלה1013[[#This Row],[CycleNumber]]&gt;B1423,טבלה1013[[#This Row],[CycleNumber]]&gt;1),IF(טבלה1013[[#This Row],[וסת השבוע פעיל?]]&lt;&gt;"",L1423+1,""),""))</f>
        <v/>
      </c>
      <c r="M1424" s="1" t="str">
        <f>IF(AND(טבלה1013[[#This Row],[וסת השבוע פעיל?]]&lt;&gt;"",טבלה1013[[#This Row],[CycleNumber]]&lt;B1425,B1425&lt;&gt;"",טבלה1013[[#This Row],[וסת השבוע פעיל?]]&lt;3),IF(K1425=0,IF(AND(טבלה1013[[#This Row],[וסת השבוע פעיל?]]&gt;0,I1425=1),0,1),0),"")</f>
        <v/>
      </c>
      <c r="N1424" s="1" t="str">
        <f t="shared" si="112"/>
        <v/>
      </c>
      <c r="O1424" s="1" t="str">
        <f>IF(AND(טבלה1013[[#This Row],[חיזוי - שבוע]]=1,J1425=1),1,"")</f>
        <v/>
      </c>
      <c r="P1424" s="1" t="str">
        <f>IF(AND(טבלה1013[[#This Row],[חיזוי טוב עם הפלגה?]]=1,טבלה1013[[#This Row],[וסת קבוע אחרון]]&lt;&gt;28,X1423=1),1,"")</f>
        <v/>
      </c>
      <c r="Q1424" s="1" t="str">
        <f>IF(AND(טבלה1013[[#This Row],[וסת השבוע פעיל?]]&lt;3,OR(טבלה1013[[#This Row],[CycleNumber]]&gt;B1425,B1425="")),1,"")</f>
        <v/>
      </c>
      <c r="R1424" s="1" t="str">
        <f>IF(טבלה1013[[#This Row],[האישה קבעה וסת שבוע?]]=1,IF(טבלה1013[[#This Row],[וסת השבוע פעיל?]]&lt;3,1,0),"")</f>
        <v/>
      </c>
      <c r="S14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4" s="1">
        <f t="shared" si="109"/>
        <v>0</v>
      </c>
      <c r="U1424" s="1">
        <f t="shared" si="110"/>
        <v>0</v>
      </c>
      <c r="V1424" s="1">
        <f t="shared" si="111"/>
        <v>0</v>
      </c>
      <c r="W1424" s="1" t="str">
        <f>IF(טבלה1013[[#This Row],[3 הפלגות זהות]]="","",IF(טבלה1013[[#This Row],[3 הפלגות זהות]]=1,טבלה1013[[#This Row],[LengthofCycle]],W1423))</f>
        <v/>
      </c>
      <c r="X1424" s="1" t="str">
        <f>IF(טבלה1013[[#This Row],[וסת קבוע אחרון]]="","",IF(OR(טבלה1013[[#This Row],[LengthofCycle]]=טבלה1013[[#This Row],[וסת קבוע אחרון]],F1423=טבלה1013[[#This Row],[וסת קבוע אחרון]],F1422=טבלה1013[[#This Row],[וסת קבוע אחרון]]),1,0))</f>
        <v/>
      </c>
      <c r="Y1424" s="1" t="str">
        <f>IF(OR(טבלה1013[[#This Row],[הווסת פעיל?]]=0,טבלה1013[[#This Row],[הווסת פעיל?]]=""),"",SUM(Y1423,טבלה1013[[#This Row],[הווסת פעיל?]]))</f>
        <v/>
      </c>
      <c r="Z1424" s="1" t="str">
        <f>IF(AND(טבלה1013[[#This Row],[כמה מחזורים עד עקירה]]&lt;&gt;"",Y1425=""),טבלה1013[[#This Row],[כמה מחזורים עד עקירה]],"")</f>
        <v/>
      </c>
      <c r="AA1424" s="1" t="str">
        <f>IF(AND(טבלה1013[[#This Row],[הווסת פעיל?]]=1,טבלה1013[[#This Row],[וסת קבוע אחרון]]&lt;&gt;W1423),טבלה1013[[#This Row],[וסת קבוע אחרון]],"")</f>
        <v/>
      </c>
      <c r="AB1424" s="1" t="str">
        <f>IF(AND(טבלה1013[[#This Row],[הווסת פעיל?]]=1,X1423=0,טבלה1013[[#This Row],[וסת קבוע אחרון]]=W1423),טבלה1013[[#This Row],[וסת קבוע אחרון]],"")</f>
        <v/>
      </c>
      <c r="AC1424" s="1" t="str">
        <f>IF(AND(טבלה1013[[#This Row],[הווסת פעיל?]]=1,X1423=0,טבלה1013[[#This Row],[וסת קבוע אחרון]]&lt;&gt;W1423),1,"")</f>
        <v/>
      </c>
      <c r="AD1424" s="1" t="str">
        <f>IF(AND(טבלה1013[[#This Row],[הווסת פעיל?]]&lt;&gt;"",B1425=1),טבלה1013[[#This Row],[CycleNumber]],"")</f>
        <v/>
      </c>
      <c r="AE1424" s="1" t="str">
        <f>IF(AND(טבלה1013[[#This Row],[הווסת פעיל?]]&lt;&gt;"",X1423=""),טבלה1013[[#This Row],[CycleNumber]],"")</f>
        <v/>
      </c>
      <c r="AF1424" s="1" t="str">
        <f>IF(B1425=1,"",IF(טבלה1013[[#This Row],[הווסת פעיל?]]=1,IF(טבלה1013[[#This Row],[וסת קבוע אחרון]]=F1425,1,0),""))</f>
        <v/>
      </c>
      <c r="AG1424" s="1" t="str">
        <f>IF(B1425=1,"",IF(טבלה1013[[#This Row],[הווסת פעיל?]]=1,IF(OR(טבלה1013[[#This Row],[וסת קבוע אחרון]]=F1425,F1425=טבלה1013[[#This Row],[LengthofCycle]]),1,0),""))</f>
        <v/>
      </c>
      <c r="AH1424" s="1" t="str">
        <f>IF(B1425=1,"",IF(טבלה1013[[#This Row],[הווסת פעיל?]]=1,IF(OR(טבלה1013[[#This Row],[וסת קבוע אחרון]]=F1425,F1425=טבלה1013[[#This Row],[LengthofCycle]],AND(טבלה1013[[#This Row],[LengthofCycle]]&lt;&gt;טבלה1013[[#This Row],[וסת קבוע אחרון]],OR(F1425=28,F1425=29))),1,0),""))</f>
        <v/>
      </c>
      <c r="AI1424" s="1" t="str">
        <f>IF(AND(טבלה1013[[#This Row],[הווסת פעיל?]]=1,B1425=1),1,"")</f>
        <v/>
      </c>
      <c r="AJ1424" s="4">
        <f>IF(AND(טבלה1013[[#This Row],[הווסת פעיל?]]&lt;&gt;1,B1425&lt;&gt;1,B1425&lt;&gt;""),IF(טבלה1013[[#This Row],[LengthofCycle]]=F1425,1,0),"")</f>
        <v>1</v>
      </c>
      <c r="AK1424" s="4">
        <f>IF(AND(טבלה1013[[#This Row],[הווסת פעיל?]]&lt;&gt;1,B1425&lt;&gt;1,B1425&lt;&gt;""),IF(OR(טבלה1013[[#This Row],[LengthofCycle]]=F1425,F1425=29),1,0),"")</f>
        <v>1</v>
      </c>
      <c r="AL1424" s="4">
        <f>IF(AND(טבלה1013[[#This Row],[הווסת פעיל?]]&lt;&gt;1,B1425&lt;&gt;1,B1425&lt;&gt;""),IF(OR(טבלה1013[[#This Row],[LengthofCycle]]=F1425,F1425=29,F1425=28),1,0),"")</f>
        <v>1</v>
      </c>
    </row>
    <row r="1425" spans="1:38" x14ac:dyDescent="0.25">
      <c r="A1425" s="1" t="s">
        <v>170</v>
      </c>
      <c r="B1425" s="1">
        <v>13</v>
      </c>
      <c r="C1425" s="1">
        <v>0</v>
      </c>
      <c r="D1425" s="1">
        <v>1</v>
      </c>
      <c r="E1425" s="1">
        <v>0</v>
      </c>
      <c r="F1425" s="1">
        <v>25</v>
      </c>
      <c r="G1425" s="1">
        <f>טבלה1013[[#This Row],[LengthofCycle]]+1</f>
        <v>26</v>
      </c>
      <c r="H1425" s="1" t="str">
        <f>IF(IFERROR(LOOKUP(טבלה1013[[#This Row],[ClientID]],קביעויות[השבוע]),FALSE)=טבלה1013[[#This Row],[ClientID]],1,"")</f>
        <v/>
      </c>
      <c r="I1425" s="1" t="str">
        <f>IF(AND(טבלה1013[[#This Row],[CycleNumber]]&gt;1,OR(B1426="",טבלה1013[[#This Row],[CycleNumber]]&gt;B1424)),IF(OR(AND(טבלה1013[[#This Row],[LengthofCycle]]=28,F1424=28),AND(טבלה1013[[#This Row],[LengthofCycle]]=35,F1424=35)),1,""),"")</f>
        <v/>
      </c>
      <c r="J1425" s="1" t="str">
        <f>IF(AND(טבלה1013[[#This Row],[וסת השבוע]]=1,I1424=1,טבלה1013[[#This Row],[CycleNumber]]&gt;B1424),1,"")</f>
        <v/>
      </c>
      <c r="K1425" s="1" t="str">
        <f>IF(טבלה1013[[#This Row],[CycleNumber]]=1,"",IF(טבלה1013[[#This Row],[וסת השבוע]]=1,0,IF(K1424="","",IF(K1424=0,IF(טבלה1013[[#This Row],[LengthofCycle]]=28,0,1),IF(K1424=1,IF(טבלה1013[[#This Row],[LengthofCycle]]+F1424=28*2,0,2),IF(K1424=2,IF(טבלה1013[[#This Row],[LengthofCycle]]+F1424+F1423=28*3,0,3),""))))))</f>
        <v/>
      </c>
      <c r="L1425" s="1" t="str">
        <f>IF(טבלה1013[[#This Row],[וסת השבוע]]=1,IF(טבלה1013[[#This Row],[וסת השבוע וההפלגה ביחד]]=1,L1424+1,0),IF(AND(טבלה1013[[#This Row],[CycleNumber]]&gt;B1424,טבלה1013[[#This Row],[CycleNumber]]&gt;1),IF(טבלה1013[[#This Row],[וסת השבוע פעיל?]]&lt;&gt;"",L1424+1,""),""))</f>
        <v/>
      </c>
      <c r="M1425" s="1" t="str">
        <f>IF(AND(טבלה1013[[#This Row],[וסת השבוע פעיל?]]&lt;&gt;"",טבלה1013[[#This Row],[CycleNumber]]&lt;B1426,B1426&lt;&gt;"",טבלה1013[[#This Row],[וסת השבוע פעיל?]]&lt;3),IF(K1426=0,IF(AND(טבלה1013[[#This Row],[וסת השבוע פעיל?]]&gt;0,I1426=1),0,1),0),"")</f>
        <v/>
      </c>
      <c r="N1425" s="1" t="str">
        <f t="shared" si="112"/>
        <v/>
      </c>
      <c r="O1425" s="1" t="str">
        <f>IF(AND(טבלה1013[[#This Row],[חיזוי - שבוע]]=1,J1426=1),1,"")</f>
        <v/>
      </c>
      <c r="P1425" s="1" t="str">
        <f>IF(AND(טבלה1013[[#This Row],[חיזוי טוב עם הפלגה?]]=1,טבלה1013[[#This Row],[וסת קבוע אחרון]]&lt;&gt;28,X1424=1),1,"")</f>
        <v/>
      </c>
      <c r="Q1425" s="1" t="str">
        <f>IF(AND(טבלה1013[[#This Row],[וסת השבוע פעיל?]]&lt;3,OR(טבלה1013[[#This Row],[CycleNumber]]&gt;B1426,B1426="")),1,"")</f>
        <v/>
      </c>
      <c r="R1425" s="1" t="str">
        <f>IF(טבלה1013[[#This Row],[האישה קבעה וסת שבוע?]]=1,IF(טבלה1013[[#This Row],[וסת השבוע פעיל?]]&lt;3,1,0),"")</f>
        <v/>
      </c>
      <c r="S14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5" s="1">
        <f t="shared" si="109"/>
        <v>0</v>
      </c>
      <c r="U1425" s="1">
        <f t="shared" si="110"/>
        <v>0</v>
      </c>
      <c r="V1425" s="1">
        <f t="shared" si="111"/>
        <v>0</v>
      </c>
      <c r="W1425" s="1" t="str">
        <f>IF(טבלה1013[[#This Row],[3 הפלגות זהות]]="","",IF(טבלה1013[[#This Row],[3 הפלגות זהות]]=1,טבלה1013[[#This Row],[LengthofCycle]],W1424))</f>
        <v/>
      </c>
      <c r="X1425" s="1" t="str">
        <f>IF(טבלה1013[[#This Row],[וסת קבוע אחרון]]="","",IF(OR(טבלה1013[[#This Row],[LengthofCycle]]=טבלה1013[[#This Row],[וסת קבוע אחרון]],F1424=טבלה1013[[#This Row],[וסת קבוע אחרון]],F1423=טבלה1013[[#This Row],[וסת קבוע אחרון]]),1,0))</f>
        <v/>
      </c>
      <c r="Y1425" s="1" t="str">
        <f>IF(OR(טבלה1013[[#This Row],[הווסת פעיל?]]=0,טבלה1013[[#This Row],[הווסת פעיל?]]=""),"",SUM(Y1424,טבלה1013[[#This Row],[הווסת פעיל?]]))</f>
        <v/>
      </c>
      <c r="Z1425" s="1" t="str">
        <f>IF(AND(טבלה1013[[#This Row],[כמה מחזורים עד עקירה]]&lt;&gt;"",Y1426=""),טבלה1013[[#This Row],[כמה מחזורים עד עקירה]],"")</f>
        <v/>
      </c>
      <c r="AA1425" s="1" t="str">
        <f>IF(AND(טבלה1013[[#This Row],[הווסת פעיל?]]=1,טבלה1013[[#This Row],[וסת קבוע אחרון]]&lt;&gt;W1424),טבלה1013[[#This Row],[וסת קבוע אחרון]],"")</f>
        <v/>
      </c>
      <c r="AB1425" s="1" t="str">
        <f>IF(AND(טבלה1013[[#This Row],[הווסת פעיל?]]=1,X1424=0,טבלה1013[[#This Row],[וסת קבוע אחרון]]=W1424),טבלה1013[[#This Row],[וסת קבוע אחרון]],"")</f>
        <v/>
      </c>
      <c r="AC1425" s="1" t="str">
        <f>IF(AND(טבלה1013[[#This Row],[הווסת פעיל?]]=1,X1424=0,טבלה1013[[#This Row],[וסת קבוע אחרון]]&lt;&gt;W1424),1,"")</f>
        <v/>
      </c>
      <c r="AD1425" s="1" t="str">
        <f>IF(AND(טבלה1013[[#This Row],[הווסת פעיל?]]&lt;&gt;"",B1426=1),טבלה1013[[#This Row],[CycleNumber]],"")</f>
        <v/>
      </c>
      <c r="AE1425" s="1" t="str">
        <f>IF(AND(טבלה1013[[#This Row],[הווסת פעיל?]]&lt;&gt;"",X1424=""),טבלה1013[[#This Row],[CycleNumber]],"")</f>
        <v/>
      </c>
      <c r="AF1425" s="1" t="str">
        <f>IF(B1426=1,"",IF(טבלה1013[[#This Row],[הווסת פעיל?]]=1,IF(טבלה1013[[#This Row],[וסת קבוע אחרון]]=F1426,1,0),""))</f>
        <v/>
      </c>
      <c r="AG1425" s="1" t="str">
        <f>IF(B1426=1,"",IF(טבלה1013[[#This Row],[הווסת פעיל?]]=1,IF(OR(טבלה1013[[#This Row],[וסת קבוע אחרון]]=F1426,F1426=טבלה1013[[#This Row],[LengthofCycle]]),1,0),""))</f>
        <v/>
      </c>
      <c r="AH1425" s="1" t="str">
        <f>IF(B1426=1,"",IF(טבלה1013[[#This Row],[הווסת פעיל?]]=1,IF(OR(טבלה1013[[#This Row],[וסת קבוע אחרון]]=F1426,F1426=טבלה1013[[#This Row],[LengthofCycle]],AND(טבלה1013[[#This Row],[LengthofCycle]]&lt;&gt;טבלה1013[[#This Row],[וסת קבוע אחרון]],OR(F1426=28,F1426=29))),1,0),""))</f>
        <v/>
      </c>
      <c r="AI1425" s="1" t="str">
        <f>IF(AND(טבלה1013[[#This Row],[הווסת פעיל?]]=1,B1426=1),1,"")</f>
        <v/>
      </c>
      <c r="AJ1425" s="4">
        <f>IF(AND(טבלה1013[[#This Row],[הווסת פעיל?]]&lt;&gt;1,B1426&lt;&gt;1,B1426&lt;&gt;""),IF(טבלה1013[[#This Row],[LengthofCycle]]=F1426,1,0),"")</f>
        <v>1</v>
      </c>
      <c r="AK1425" s="4">
        <f>IF(AND(טבלה1013[[#This Row],[הווסת פעיל?]]&lt;&gt;1,B1426&lt;&gt;1,B1426&lt;&gt;""),IF(OR(טבלה1013[[#This Row],[LengthofCycle]]=F1426,F1426=29),1,0),"")</f>
        <v>1</v>
      </c>
      <c r="AL1425" s="4">
        <f>IF(AND(טבלה1013[[#This Row],[הווסת פעיל?]]&lt;&gt;1,B1426&lt;&gt;1,B1426&lt;&gt;""),IF(OR(טבלה1013[[#This Row],[LengthofCycle]]=F1426,F1426=29,F1426=28),1,0),"")</f>
        <v>1</v>
      </c>
    </row>
    <row r="1426" spans="1:38" x14ac:dyDescent="0.25">
      <c r="A1426" s="1" t="s">
        <v>170</v>
      </c>
      <c r="B1426" s="1">
        <v>14</v>
      </c>
      <c r="C1426" s="1">
        <v>0</v>
      </c>
      <c r="D1426" s="1">
        <v>1</v>
      </c>
      <c r="E1426" s="1">
        <v>0</v>
      </c>
      <c r="F1426" s="1">
        <v>25</v>
      </c>
      <c r="G1426" s="1">
        <f>טבלה1013[[#This Row],[LengthofCycle]]+1</f>
        <v>26</v>
      </c>
      <c r="H1426" s="1" t="str">
        <f>IF(IFERROR(LOOKUP(טבלה1013[[#This Row],[ClientID]],קביעויות[השבוע]),FALSE)=טבלה1013[[#This Row],[ClientID]],1,"")</f>
        <v/>
      </c>
      <c r="I1426" s="1" t="str">
        <f>IF(AND(טבלה1013[[#This Row],[CycleNumber]]&gt;1,OR(B1427="",טבלה1013[[#This Row],[CycleNumber]]&gt;B1425)),IF(OR(AND(טבלה1013[[#This Row],[LengthofCycle]]=28,F1425=28),AND(טבלה1013[[#This Row],[LengthofCycle]]=35,F1425=35)),1,""),"")</f>
        <v/>
      </c>
      <c r="J1426" s="1" t="str">
        <f>IF(AND(טבלה1013[[#This Row],[וסת השבוע]]=1,I1425=1,טבלה1013[[#This Row],[CycleNumber]]&gt;B1425),1,"")</f>
        <v/>
      </c>
      <c r="K1426" s="1" t="str">
        <f>IF(טבלה1013[[#This Row],[CycleNumber]]=1,"",IF(טבלה1013[[#This Row],[וסת השבוע]]=1,0,IF(K1425="","",IF(K1425=0,IF(טבלה1013[[#This Row],[LengthofCycle]]=28,0,1),IF(K1425=1,IF(טבלה1013[[#This Row],[LengthofCycle]]+F1425=28*2,0,2),IF(K1425=2,IF(טבלה1013[[#This Row],[LengthofCycle]]+F1425+F1424=28*3,0,3),""))))))</f>
        <v/>
      </c>
      <c r="L1426" s="1" t="str">
        <f>IF(טבלה1013[[#This Row],[וסת השבוע]]=1,IF(טבלה1013[[#This Row],[וסת השבוע וההפלגה ביחד]]=1,L1425+1,0),IF(AND(טבלה1013[[#This Row],[CycleNumber]]&gt;B1425,טבלה1013[[#This Row],[CycleNumber]]&gt;1),IF(טבלה1013[[#This Row],[וסת השבוע פעיל?]]&lt;&gt;"",L1425+1,""),""))</f>
        <v/>
      </c>
      <c r="M1426" s="1" t="str">
        <f>IF(AND(טבלה1013[[#This Row],[וסת השבוע פעיל?]]&lt;&gt;"",טבלה1013[[#This Row],[CycleNumber]]&lt;B1427,B1427&lt;&gt;"",טבלה1013[[#This Row],[וסת השבוע פעיל?]]&lt;3),IF(K1427=0,IF(AND(טבלה1013[[#This Row],[וסת השבוע פעיל?]]&gt;0,I1427=1),0,1),0),"")</f>
        <v/>
      </c>
      <c r="N1426" s="1" t="str">
        <f t="shared" si="112"/>
        <v/>
      </c>
      <c r="O1426" s="1" t="str">
        <f>IF(AND(טבלה1013[[#This Row],[חיזוי - שבוע]]=1,J1427=1),1,"")</f>
        <v/>
      </c>
      <c r="P1426" s="1" t="str">
        <f>IF(AND(טבלה1013[[#This Row],[חיזוי טוב עם הפלגה?]]=1,טבלה1013[[#This Row],[וסת קבוע אחרון]]&lt;&gt;28,X1425=1),1,"")</f>
        <v/>
      </c>
      <c r="Q1426" s="1" t="str">
        <f>IF(AND(טבלה1013[[#This Row],[וסת השבוע פעיל?]]&lt;3,OR(טבלה1013[[#This Row],[CycleNumber]]&gt;B1427,B1427="")),1,"")</f>
        <v/>
      </c>
      <c r="R1426" s="1" t="str">
        <f>IF(טבלה1013[[#This Row],[האישה קבעה וסת שבוע?]]=1,IF(טבלה1013[[#This Row],[וסת השבוע פעיל?]]&lt;3,1,0),"")</f>
        <v/>
      </c>
      <c r="S14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6" s="1">
        <f t="shared" si="109"/>
        <v>1</v>
      </c>
      <c r="U1426" s="1">
        <f t="shared" si="110"/>
        <v>0</v>
      </c>
      <c r="V1426" s="1">
        <f t="shared" si="111"/>
        <v>0</v>
      </c>
      <c r="W1426" s="1">
        <f>IF(טבלה1013[[#This Row],[3 הפלגות זהות]]="","",IF(טבלה1013[[#This Row],[3 הפלגות זהות]]=1,טבלה1013[[#This Row],[LengthofCycle]],W1425))</f>
        <v>25</v>
      </c>
      <c r="X1426" s="1">
        <f>IF(טבלה1013[[#This Row],[וסת קבוע אחרון]]="","",IF(OR(טבלה1013[[#This Row],[LengthofCycle]]=טבלה1013[[#This Row],[וסת קבוע אחרון]],F1425=טבלה1013[[#This Row],[וסת קבוע אחרון]],F1424=טבלה1013[[#This Row],[וסת קבוע אחרון]]),1,0))</f>
        <v>1</v>
      </c>
      <c r="Y1426" s="1">
        <f>IF(OR(טבלה1013[[#This Row],[הווסת פעיל?]]=0,טבלה1013[[#This Row],[הווסת פעיל?]]=""),"",SUM(Y1425,טבלה1013[[#This Row],[הווסת פעיל?]]))</f>
        <v>1</v>
      </c>
      <c r="Z1426" s="1">
        <f>IF(AND(טבלה1013[[#This Row],[כמה מחזורים עד עקירה]]&lt;&gt;"",Y1427=""),טבלה1013[[#This Row],[כמה מחזורים עד עקירה]],"")</f>
        <v>1</v>
      </c>
      <c r="AA1426" s="1">
        <f>IF(AND(טבלה1013[[#This Row],[הווסת פעיל?]]=1,טבלה1013[[#This Row],[וסת קבוע אחרון]]&lt;&gt;W1425),טבלה1013[[#This Row],[וסת קבוע אחרון]],"")</f>
        <v>25</v>
      </c>
      <c r="AB1426" s="1" t="str">
        <f>IF(AND(טבלה1013[[#This Row],[הווסת פעיל?]]=1,X1425=0,טבלה1013[[#This Row],[וסת קבוע אחרון]]=W1425),טבלה1013[[#This Row],[וסת קבוע אחרון]],"")</f>
        <v/>
      </c>
      <c r="AC1426" s="1" t="str">
        <f>IF(AND(טבלה1013[[#This Row],[הווסת פעיל?]]=1,X1425=0,טבלה1013[[#This Row],[וסת קבוע אחרון]]&lt;&gt;W1425),1,"")</f>
        <v/>
      </c>
      <c r="AD1426" s="1">
        <f>IF(AND(טבלה1013[[#This Row],[הווסת פעיל?]]&lt;&gt;"",B1427=1),טבלה1013[[#This Row],[CycleNumber]],"")</f>
        <v>14</v>
      </c>
      <c r="AE1426" s="1">
        <f>IF(AND(טבלה1013[[#This Row],[הווסת פעיל?]]&lt;&gt;"",X1425=""),טבלה1013[[#This Row],[CycleNumber]],"")</f>
        <v>14</v>
      </c>
      <c r="AF1426" s="1" t="str">
        <f>IF(B1427=1,"",IF(טבלה1013[[#This Row],[הווסת פעיל?]]=1,IF(טבלה1013[[#This Row],[וסת קבוע אחרון]]=F1427,1,0),""))</f>
        <v/>
      </c>
      <c r="AG1426" s="1" t="str">
        <f>IF(B1427=1,"",IF(טבלה1013[[#This Row],[הווסת פעיל?]]=1,IF(OR(טבלה1013[[#This Row],[וסת קבוע אחרון]]=F1427,F1427=טבלה1013[[#This Row],[LengthofCycle]]),1,0),""))</f>
        <v/>
      </c>
      <c r="AH1426" s="1" t="str">
        <f>IF(B1427=1,"",IF(טבלה1013[[#This Row],[הווסת פעיל?]]=1,IF(OR(טבלה1013[[#This Row],[וסת קבוע אחרון]]=F1427,F1427=טבלה1013[[#This Row],[LengthofCycle]],AND(טבלה1013[[#This Row],[LengthofCycle]]&lt;&gt;טבלה1013[[#This Row],[וסת קבוע אחרון]],OR(F1427=28,F1427=29))),1,0),""))</f>
        <v/>
      </c>
      <c r="AI1426" s="1">
        <f>IF(AND(טבלה1013[[#This Row],[הווסת פעיל?]]=1,B1427=1),1,"")</f>
        <v>1</v>
      </c>
      <c r="AJ1426" s="4" t="str">
        <f>IF(AND(טבלה1013[[#This Row],[הווסת פעיל?]]&lt;&gt;1,B1427&lt;&gt;1,B1427&lt;&gt;""),IF(טבלה1013[[#This Row],[LengthofCycle]]=F1427,1,0),"")</f>
        <v/>
      </c>
      <c r="AK1426" s="4" t="str">
        <f>IF(AND(טבלה1013[[#This Row],[הווסת פעיל?]]&lt;&gt;1,B1427&lt;&gt;1,B1427&lt;&gt;""),IF(OR(טבלה1013[[#This Row],[LengthofCycle]]=F1427,F1427=29),1,0),"")</f>
        <v/>
      </c>
      <c r="AL1426" s="4" t="str">
        <f>IF(AND(טבלה1013[[#This Row],[הווסת פעיל?]]&lt;&gt;1,B1427&lt;&gt;1,B1427&lt;&gt;""),IF(OR(טבלה1013[[#This Row],[LengthofCycle]]=F1427,F1427=29,F1427=28),1,0),"")</f>
        <v/>
      </c>
    </row>
    <row r="1427" spans="1:38" x14ac:dyDescent="0.25">
      <c r="A1427" s="1" t="s">
        <v>171</v>
      </c>
      <c r="B1427" s="1">
        <v>1</v>
      </c>
      <c r="C1427" s="1">
        <v>1</v>
      </c>
      <c r="D1427" s="1">
        <v>1</v>
      </c>
      <c r="E1427" s="1">
        <v>0</v>
      </c>
      <c r="F1427" s="1">
        <v>32</v>
      </c>
      <c r="G1427" s="1">
        <f>טבלה1013[[#This Row],[LengthofCycle]]+1</f>
        <v>33</v>
      </c>
      <c r="H1427" s="1" t="str">
        <f>IF(IFERROR(LOOKUP(טבלה1013[[#This Row],[ClientID]],קביעויות[השבוע]),FALSE)=טבלה1013[[#This Row],[ClientID]],1,"")</f>
        <v/>
      </c>
      <c r="I1427" s="1" t="str">
        <f>IF(AND(טבלה1013[[#This Row],[CycleNumber]]&gt;1,OR(B1428="",טבלה1013[[#This Row],[CycleNumber]]&gt;B1426)),IF(OR(AND(טבלה1013[[#This Row],[LengthofCycle]]=28,F1426=28),AND(טבלה1013[[#This Row],[LengthofCycle]]=35,F1426=35)),1,""),"")</f>
        <v/>
      </c>
      <c r="J1427" s="1" t="str">
        <f>IF(AND(טבלה1013[[#This Row],[וסת השבוע]]=1,I1426=1,טבלה1013[[#This Row],[CycleNumber]]&gt;B1426),1,"")</f>
        <v/>
      </c>
      <c r="K1427" s="1" t="str">
        <f>IF(טבלה1013[[#This Row],[CycleNumber]]=1,"",IF(טבלה1013[[#This Row],[וסת השבוע]]=1,0,IF(K1426="","",IF(K1426=0,IF(טבלה1013[[#This Row],[LengthofCycle]]=28,0,1),IF(K1426=1,IF(טבלה1013[[#This Row],[LengthofCycle]]+F1426=28*2,0,2),IF(K1426=2,IF(טבלה1013[[#This Row],[LengthofCycle]]+F1426+F1425=28*3,0,3),""))))))</f>
        <v/>
      </c>
      <c r="L1427" s="1" t="str">
        <f>IF(טבלה1013[[#This Row],[וסת השבוע]]=1,IF(טבלה1013[[#This Row],[וסת השבוע וההפלגה ביחד]]=1,L1426+1,0),IF(AND(טבלה1013[[#This Row],[CycleNumber]]&gt;B1426,טבלה1013[[#This Row],[CycleNumber]]&gt;1),IF(טבלה1013[[#This Row],[וסת השבוע פעיל?]]&lt;&gt;"",L1426+1,""),""))</f>
        <v/>
      </c>
      <c r="M1427" s="1" t="str">
        <f>IF(AND(טבלה1013[[#This Row],[וסת השבוע פעיל?]]&lt;&gt;"",טבלה1013[[#This Row],[CycleNumber]]&lt;B1428,B1428&lt;&gt;"",טבלה1013[[#This Row],[וסת השבוע פעיל?]]&lt;3),IF(K1428=0,IF(AND(טבלה1013[[#This Row],[וסת השבוע פעיל?]]&gt;0,I1428=1),0,1),0),"")</f>
        <v/>
      </c>
      <c r="N1427" s="1" t="str">
        <f t="shared" si="112"/>
        <v/>
      </c>
      <c r="O1427" s="1" t="str">
        <f>IF(AND(טבלה1013[[#This Row],[חיזוי - שבוע]]=1,J1428=1),1,"")</f>
        <v/>
      </c>
      <c r="P1427" s="1" t="str">
        <f>IF(AND(טבלה1013[[#This Row],[חיזוי טוב עם הפלגה?]]=1,טבלה1013[[#This Row],[וסת קבוע אחרון]]&lt;&gt;28,X1426=1),1,"")</f>
        <v/>
      </c>
      <c r="Q1427" s="1" t="str">
        <f>IF(AND(טבלה1013[[#This Row],[וסת השבוע פעיל?]]&lt;3,OR(טבלה1013[[#This Row],[CycleNumber]]&gt;B1428,B1428="")),1,"")</f>
        <v/>
      </c>
      <c r="R1427" s="1" t="str">
        <f>IF(טבלה1013[[#This Row],[האישה קבעה וסת שבוע?]]=1,IF(טבלה1013[[#This Row],[וסת השבוע פעיל?]]&lt;3,1,0),"")</f>
        <v/>
      </c>
      <c r="S14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7" s="1" t="str">
        <f t="shared" si="109"/>
        <v/>
      </c>
      <c r="U1427" s="1" t="str">
        <f t="shared" si="110"/>
        <v/>
      </c>
      <c r="V1427" s="1" t="str">
        <f t="shared" si="111"/>
        <v/>
      </c>
      <c r="W1427" s="1" t="str">
        <f>IF(טבלה1013[[#This Row],[3 הפלגות זהות]]="","",IF(טבלה1013[[#This Row],[3 הפלגות זהות]]=1,טבלה1013[[#This Row],[LengthofCycle]],W1426))</f>
        <v/>
      </c>
      <c r="Y1427" s="1" t="str">
        <f>IF(OR(טבלה1013[[#This Row],[הווסת פעיל?]]=0,טבלה1013[[#This Row],[הווסת פעיל?]]=""),"",SUM(Y1426,טבלה1013[[#This Row],[הווסת פעיל?]]))</f>
        <v/>
      </c>
      <c r="Z1427" s="1" t="str">
        <f>IF(AND(טבלה1013[[#This Row],[כמה מחזורים עד עקירה]]&lt;&gt;"",Y1428=""),טבלה1013[[#This Row],[כמה מחזורים עד עקירה]],"")</f>
        <v/>
      </c>
      <c r="AA1427" s="1" t="str">
        <f>IF(AND(טבלה1013[[#This Row],[הווסת פעיל?]]=1,טבלה1013[[#This Row],[וסת קבוע אחרון]]&lt;&gt;W1426),טבלה1013[[#This Row],[וסת קבוע אחרון]],"")</f>
        <v/>
      </c>
      <c r="AB1427" s="1" t="str">
        <f>IF(AND(טבלה1013[[#This Row],[הווסת פעיל?]]=1,X1426=0,טבלה1013[[#This Row],[וסת קבוע אחרון]]=W1426),טבלה1013[[#This Row],[וסת קבוע אחרון]],"")</f>
        <v/>
      </c>
      <c r="AC1427" s="1" t="str">
        <f>IF(AND(טבלה1013[[#This Row],[הווסת פעיל?]]=1,X1426=0,טבלה1013[[#This Row],[וסת קבוע אחרון]]&lt;&gt;W1426),1,"")</f>
        <v/>
      </c>
      <c r="AD1427" s="1" t="str">
        <f>IF(AND(טבלה1013[[#This Row],[הווסת פעיל?]]&lt;&gt;"",B1428=1),טבלה1013[[#This Row],[CycleNumber]],"")</f>
        <v/>
      </c>
      <c r="AE1427" s="1" t="str">
        <f>IF(AND(טבלה1013[[#This Row],[הווסת פעיל?]]&lt;&gt;"",X1426=""),טבלה1013[[#This Row],[CycleNumber]],"")</f>
        <v/>
      </c>
      <c r="AF1427" s="1" t="str">
        <f>IF(B1428=1,"",IF(טבלה1013[[#This Row],[הווסת פעיל?]]=1,IF(טבלה1013[[#This Row],[וסת קבוע אחרון]]=F1428,1,0),""))</f>
        <v/>
      </c>
      <c r="AG1427" s="1" t="str">
        <f>IF(B1428=1,"",IF(טבלה1013[[#This Row],[הווסת פעיל?]]=1,IF(OR(טבלה1013[[#This Row],[וסת קבוע אחרון]]=F1428,F1428=טבלה1013[[#This Row],[LengthofCycle]]),1,0),""))</f>
        <v/>
      </c>
      <c r="AH1427" s="1" t="str">
        <f>IF(B1428=1,"",IF(טבלה1013[[#This Row],[הווסת פעיל?]]=1,IF(OR(טבלה1013[[#This Row],[וסת קבוע אחרון]]=F1428,F1428=טבלה1013[[#This Row],[LengthofCycle]],AND(טבלה1013[[#This Row],[LengthofCycle]]&lt;&gt;טבלה1013[[#This Row],[וסת קבוע אחרון]],OR(F1428=28,F1428=29))),1,0),""))</f>
        <v/>
      </c>
      <c r="AI1427" s="1" t="str">
        <f>IF(AND(טבלה1013[[#This Row],[הווסת פעיל?]]=1,B1428=1),1,"")</f>
        <v/>
      </c>
      <c r="AJ1427" s="4">
        <f>IF(AND(טבלה1013[[#This Row],[הווסת פעיל?]]&lt;&gt;1,B1428&lt;&gt;1,B1428&lt;&gt;""),IF(טבלה1013[[#This Row],[LengthofCycle]]=F1428,1,0),"")</f>
        <v>0</v>
      </c>
      <c r="AK1427" s="4">
        <f>IF(AND(טבלה1013[[#This Row],[הווסת פעיל?]]&lt;&gt;1,B1428&lt;&gt;1,B1428&lt;&gt;""),IF(OR(טבלה1013[[#This Row],[LengthofCycle]]=F1428,F1428=29),1,0),"")</f>
        <v>0</v>
      </c>
      <c r="AL1427" s="4">
        <f>IF(AND(טבלה1013[[#This Row],[הווסת פעיל?]]&lt;&gt;1,B1428&lt;&gt;1,B1428&lt;&gt;""),IF(OR(טבלה1013[[#This Row],[LengthofCycle]]=F1428,F1428=29,F1428=28),1,0),"")</f>
        <v>0</v>
      </c>
    </row>
    <row r="1428" spans="1:38" x14ac:dyDescent="0.25">
      <c r="A1428" s="1" t="s">
        <v>171</v>
      </c>
      <c r="B1428" s="1">
        <v>2</v>
      </c>
      <c r="C1428" s="1">
        <v>1</v>
      </c>
      <c r="D1428" s="1">
        <v>1</v>
      </c>
      <c r="E1428" s="1">
        <v>0</v>
      </c>
      <c r="F1428" s="1">
        <v>37</v>
      </c>
      <c r="G1428" s="1">
        <f>טבלה1013[[#This Row],[LengthofCycle]]+1</f>
        <v>38</v>
      </c>
      <c r="H1428" s="1" t="str">
        <f>IF(IFERROR(LOOKUP(טבלה1013[[#This Row],[ClientID]],קביעויות[השבוע]),FALSE)=טבלה1013[[#This Row],[ClientID]],1,"")</f>
        <v/>
      </c>
      <c r="I1428" s="1" t="str">
        <f>IF(AND(טבלה1013[[#This Row],[CycleNumber]]&gt;1,OR(B1429="",טבלה1013[[#This Row],[CycleNumber]]&gt;B1427)),IF(OR(AND(טבלה1013[[#This Row],[LengthofCycle]]=28,F1427=28),AND(טבלה1013[[#This Row],[LengthofCycle]]=35,F1427=35)),1,""),"")</f>
        <v/>
      </c>
      <c r="J1428" s="1" t="str">
        <f>IF(AND(טבלה1013[[#This Row],[וסת השבוע]]=1,I1427=1,טבלה1013[[#This Row],[CycleNumber]]&gt;B1427),1,"")</f>
        <v/>
      </c>
      <c r="K1428" s="1" t="str">
        <f>IF(טבלה1013[[#This Row],[CycleNumber]]=1,"",IF(טבלה1013[[#This Row],[וסת השבוע]]=1,0,IF(K1427="","",IF(K1427=0,IF(טבלה1013[[#This Row],[LengthofCycle]]=28,0,1),IF(K1427=1,IF(טבלה1013[[#This Row],[LengthofCycle]]+F1427=28*2,0,2),IF(K1427=2,IF(טבלה1013[[#This Row],[LengthofCycle]]+F1427+F1426=28*3,0,3),""))))))</f>
        <v/>
      </c>
      <c r="L1428" s="1" t="str">
        <f>IF(טבלה1013[[#This Row],[וסת השבוע]]=1,IF(טבלה1013[[#This Row],[וסת השבוע וההפלגה ביחד]]=1,L1427+1,0),IF(AND(טבלה1013[[#This Row],[CycleNumber]]&gt;B1427,טבלה1013[[#This Row],[CycleNumber]]&gt;1),IF(טבלה1013[[#This Row],[וסת השבוע פעיל?]]&lt;&gt;"",L1427+1,""),""))</f>
        <v/>
      </c>
      <c r="M1428" s="1" t="str">
        <f>IF(AND(טבלה1013[[#This Row],[וסת השבוע פעיל?]]&lt;&gt;"",טבלה1013[[#This Row],[CycleNumber]]&lt;B1429,B1429&lt;&gt;"",טבלה1013[[#This Row],[וסת השבוע פעיל?]]&lt;3),IF(K1429=0,IF(AND(טבלה1013[[#This Row],[וסת השבוע פעיל?]]&gt;0,I1429=1),0,1),0),"")</f>
        <v/>
      </c>
      <c r="N1428" s="1" t="str">
        <f t="shared" si="112"/>
        <v/>
      </c>
      <c r="O1428" s="1" t="str">
        <f>IF(AND(טבלה1013[[#This Row],[חיזוי - שבוע]]=1,J1429=1),1,"")</f>
        <v/>
      </c>
      <c r="P1428" s="1" t="str">
        <f>IF(AND(טבלה1013[[#This Row],[חיזוי טוב עם הפלגה?]]=1,טבלה1013[[#This Row],[וסת קבוע אחרון]]&lt;&gt;28,X1427=1),1,"")</f>
        <v/>
      </c>
      <c r="Q1428" s="1" t="str">
        <f>IF(AND(טבלה1013[[#This Row],[וסת השבוע פעיל?]]&lt;3,OR(טבלה1013[[#This Row],[CycleNumber]]&gt;B1429,B1429="")),1,"")</f>
        <v/>
      </c>
      <c r="R1428" s="1" t="str">
        <f>IF(טבלה1013[[#This Row],[האישה קבעה וסת שבוע?]]=1,IF(טבלה1013[[#This Row],[וסת השבוע פעיל?]]&lt;3,1,0),"")</f>
        <v/>
      </c>
      <c r="S14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8" s="1" t="str">
        <f t="shared" si="109"/>
        <v/>
      </c>
      <c r="U1428" s="1" t="str">
        <f t="shared" si="110"/>
        <v/>
      </c>
      <c r="V1428" s="1" t="str">
        <f t="shared" si="111"/>
        <v/>
      </c>
      <c r="W1428" s="1" t="str">
        <f>IF(טבלה1013[[#This Row],[3 הפלגות זהות]]="","",IF(טבלה1013[[#This Row],[3 הפלגות זהות]]=1,טבלה1013[[#This Row],[LengthofCycle]],W1427))</f>
        <v/>
      </c>
      <c r="Y1428" s="1" t="str">
        <f>IF(OR(טבלה1013[[#This Row],[הווסת פעיל?]]=0,טבלה1013[[#This Row],[הווסת פעיל?]]=""),"",SUM(Y1427,טבלה1013[[#This Row],[הווסת פעיל?]]))</f>
        <v/>
      </c>
      <c r="Z1428" s="1" t="str">
        <f>IF(AND(טבלה1013[[#This Row],[כמה מחזורים עד עקירה]]&lt;&gt;"",Y1429=""),טבלה1013[[#This Row],[כמה מחזורים עד עקירה]],"")</f>
        <v/>
      </c>
      <c r="AA1428" s="1" t="str">
        <f>IF(AND(טבלה1013[[#This Row],[הווסת פעיל?]]=1,טבלה1013[[#This Row],[וסת קבוע אחרון]]&lt;&gt;W1427),טבלה1013[[#This Row],[וסת קבוע אחרון]],"")</f>
        <v/>
      </c>
      <c r="AB1428" s="1" t="str">
        <f>IF(AND(טבלה1013[[#This Row],[הווסת פעיל?]]=1,X1427=0,טבלה1013[[#This Row],[וסת קבוע אחרון]]=W1427),טבלה1013[[#This Row],[וסת קבוע אחרון]],"")</f>
        <v/>
      </c>
      <c r="AC1428" s="1" t="str">
        <f>IF(AND(טבלה1013[[#This Row],[הווסת פעיל?]]=1,X1427=0,טבלה1013[[#This Row],[וסת קבוע אחרון]]&lt;&gt;W1427),1,"")</f>
        <v/>
      </c>
      <c r="AD1428" s="1" t="str">
        <f>IF(AND(טבלה1013[[#This Row],[הווסת פעיל?]]&lt;&gt;"",B1429=1),טבלה1013[[#This Row],[CycleNumber]],"")</f>
        <v/>
      </c>
      <c r="AE1428" s="1" t="str">
        <f>IF(AND(טבלה1013[[#This Row],[הווסת פעיל?]]&lt;&gt;"",X1427=""),טבלה1013[[#This Row],[CycleNumber]],"")</f>
        <v/>
      </c>
      <c r="AF1428" s="1" t="str">
        <f>IF(B1429=1,"",IF(טבלה1013[[#This Row],[הווסת פעיל?]]=1,IF(טבלה1013[[#This Row],[וסת קבוע אחרון]]=F1429,1,0),""))</f>
        <v/>
      </c>
      <c r="AG1428" s="1" t="str">
        <f>IF(B1429=1,"",IF(טבלה1013[[#This Row],[הווסת פעיל?]]=1,IF(OR(טבלה1013[[#This Row],[וסת קבוע אחרון]]=F1429,F1429=טבלה1013[[#This Row],[LengthofCycle]]),1,0),""))</f>
        <v/>
      </c>
      <c r="AH1428" s="1" t="str">
        <f>IF(B1429=1,"",IF(טבלה1013[[#This Row],[הווסת פעיל?]]=1,IF(OR(טבלה1013[[#This Row],[וסת קבוע אחרון]]=F1429,F1429=טבלה1013[[#This Row],[LengthofCycle]],AND(טבלה1013[[#This Row],[LengthofCycle]]&lt;&gt;טבלה1013[[#This Row],[וסת קבוע אחרון]],OR(F1429=28,F1429=29))),1,0),""))</f>
        <v/>
      </c>
      <c r="AI1428" s="1" t="str">
        <f>IF(AND(טבלה1013[[#This Row],[הווסת פעיל?]]=1,B1429=1),1,"")</f>
        <v/>
      </c>
      <c r="AJ1428" s="4">
        <f>IF(AND(טבלה1013[[#This Row],[הווסת פעיל?]]&lt;&gt;1,B1429&lt;&gt;1,B1429&lt;&gt;""),IF(טבלה1013[[#This Row],[LengthofCycle]]=F1429,1,0),"")</f>
        <v>0</v>
      </c>
      <c r="AK1428" s="4">
        <f>IF(AND(טבלה1013[[#This Row],[הווסת פעיל?]]&lt;&gt;1,B1429&lt;&gt;1,B1429&lt;&gt;""),IF(OR(טבלה1013[[#This Row],[LengthofCycle]]=F1429,F1429=29),1,0),"")</f>
        <v>0</v>
      </c>
      <c r="AL1428" s="4">
        <f>IF(AND(טבלה1013[[#This Row],[הווסת פעיל?]]&lt;&gt;1,B1429&lt;&gt;1,B1429&lt;&gt;""),IF(OR(טבלה1013[[#This Row],[LengthofCycle]]=F1429,F1429=29,F1429=28),1,0),"")</f>
        <v>0</v>
      </c>
    </row>
    <row r="1429" spans="1:38" x14ac:dyDescent="0.25">
      <c r="A1429" s="1" t="s">
        <v>171</v>
      </c>
      <c r="B1429" s="1">
        <v>3</v>
      </c>
      <c r="C1429" s="1">
        <v>1</v>
      </c>
      <c r="D1429" s="1">
        <v>0</v>
      </c>
      <c r="E1429" s="1">
        <v>0</v>
      </c>
      <c r="F1429" s="1">
        <v>30</v>
      </c>
      <c r="G1429" s="1">
        <f>טבלה1013[[#This Row],[LengthofCycle]]+1</f>
        <v>31</v>
      </c>
      <c r="H1429" s="1" t="str">
        <f>IF(IFERROR(LOOKUP(טבלה1013[[#This Row],[ClientID]],קביעויות[השבוע]),FALSE)=טבלה1013[[#This Row],[ClientID]],1,"")</f>
        <v/>
      </c>
      <c r="I1429" s="1" t="str">
        <f>IF(AND(טבלה1013[[#This Row],[CycleNumber]]&gt;1,OR(B1430="",טבלה1013[[#This Row],[CycleNumber]]&gt;B1428)),IF(OR(AND(טבלה1013[[#This Row],[LengthofCycle]]=28,F1428=28),AND(טבלה1013[[#This Row],[LengthofCycle]]=35,F1428=35)),1,""),"")</f>
        <v/>
      </c>
      <c r="J1429" s="1" t="str">
        <f>IF(AND(טבלה1013[[#This Row],[וסת השבוע]]=1,I1428=1,טבלה1013[[#This Row],[CycleNumber]]&gt;B1428),1,"")</f>
        <v/>
      </c>
      <c r="K1429" s="1" t="str">
        <f>IF(טבלה1013[[#This Row],[CycleNumber]]=1,"",IF(טבלה1013[[#This Row],[וסת השבוע]]=1,0,IF(K1428="","",IF(K1428=0,IF(טבלה1013[[#This Row],[LengthofCycle]]=28,0,1),IF(K1428=1,IF(טבלה1013[[#This Row],[LengthofCycle]]+F1428=28*2,0,2),IF(K1428=2,IF(טבלה1013[[#This Row],[LengthofCycle]]+F1428+F1427=28*3,0,3),""))))))</f>
        <v/>
      </c>
      <c r="L1429" s="1" t="str">
        <f>IF(טבלה1013[[#This Row],[וסת השבוע]]=1,IF(טבלה1013[[#This Row],[וסת השבוע וההפלגה ביחד]]=1,L1428+1,0),IF(AND(טבלה1013[[#This Row],[CycleNumber]]&gt;B1428,טבלה1013[[#This Row],[CycleNumber]]&gt;1),IF(טבלה1013[[#This Row],[וסת השבוע פעיל?]]&lt;&gt;"",L1428+1,""),""))</f>
        <v/>
      </c>
      <c r="M1429" s="1" t="str">
        <f>IF(AND(טבלה1013[[#This Row],[וסת השבוע פעיל?]]&lt;&gt;"",טבלה1013[[#This Row],[CycleNumber]]&lt;B1430,B1430&lt;&gt;"",טבלה1013[[#This Row],[וסת השבוע פעיל?]]&lt;3),IF(K1430=0,IF(AND(טבלה1013[[#This Row],[וסת השבוע פעיל?]]&gt;0,I1430=1),0,1),0),"")</f>
        <v/>
      </c>
      <c r="N1429" s="1" t="str">
        <f t="shared" si="112"/>
        <v/>
      </c>
      <c r="O1429" s="1" t="str">
        <f>IF(AND(טבלה1013[[#This Row],[חיזוי - שבוע]]=1,J1430=1),1,"")</f>
        <v/>
      </c>
      <c r="P1429" s="1" t="str">
        <f>IF(AND(טבלה1013[[#This Row],[חיזוי טוב עם הפלגה?]]=1,טבלה1013[[#This Row],[וסת קבוע אחרון]]&lt;&gt;28,X1428=1),1,"")</f>
        <v/>
      </c>
      <c r="Q1429" s="1" t="str">
        <f>IF(AND(טבלה1013[[#This Row],[וסת השבוע פעיל?]]&lt;3,OR(טבלה1013[[#This Row],[CycleNumber]]&gt;B1430,B1430="")),1,"")</f>
        <v/>
      </c>
      <c r="R1429" s="1" t="str">
        <f>IF(טבלה1013[[#This Row],[האישה קבעה וסת שבוע?]]=1,IF(טבלה1013[[#This Row],[וסת השבוע פעיל?]]&lt;3,1,0),"")</f>
        <v/>
      </c>
      <c r="S14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29" s="1">
        <f t="shared" si="109"/>
        <v>0</v>
      </c>
      <c r="U1429" s="1" t="str">
        <f t="shared" si="110"/>
        <v/>
      </c>
      <c r="V1429" s="1" t="str">
        <f t="shared" si="111"/>
        <v/>
      </c>
      <c r="W1429" s="1" t="str">
        <f>IF(טבלה1013[[#This Row],[3 הפלגות זהות]]="","",IF(טבלה1013[[#This Row],[3 הפלגות זהות]]=1,טבלה1013[[#This Row],[LengthofCycle]],W1428))</f>
        <v/>
      </c>
      <c r="Y1429" s="1" t="str">
        <f>IF(OR(טבלה1013[[#This Row],[הווסת פעיל?]]=0,טבלה1013[[#This Row],[הווסת פעיל?]]=""),"",SUM(Y1428,טבלה1013[[#This Row],[הווסת פעיל?]]))</f>
        <v/>
      </c>
      <c r="Z1429" s="1" t="str">
        <f>IF(AND(טבלה1013[[#This Row],[כמה מחזורים עד עקירה]]&lt;&gt;"",Y1430=""),טבלה1013[[#This Row],[כמה מחזורים עד עקירה]],"")</f>
        <v/>
      </c>
      <c r="AA1429" s="1" t="str">
        <f>IF(AND(טבלה1013[[#This Row],[הווסת פעיל?]]=1,טבלה1013[[#This Row],[וסת קבוע אחרון]]&lt;&gt;W1428),טבלה1013[[#This Row],[וסת קבוע אחרון]],"")</f>
        <v/>
      </c>
      <c r="AB1429" s="1" t="str">
        <f>IF(AND(טבלה1013[[#This Row],[הווסת פעיל?]]=1,X1428=0,טבלה1013[[#This Row],[וסת קבוע אחרון]]=W1428),טבלה1013[[#This Row],[וסת קבוע אחרון]],"")</f>
        <v/>
      </c>
      <c r="AC1429" s="1" t="str">
        <f>IF(AND(טבלה1013[[#This Row],[הווסת פעיל?]]=1,X1428=0,טבלה1013[[#This Row],[וסת קבוע אחרון]]&lt;&gt;W1428),1,"")</f>
        <v/>
      </c>
      <c r="AD1429" s="1" t="str">
        <f>IF(AND(טבלה1013[[#This Row],[הווסת פעיל?]]&lt;&gt;"",B1430=1),טבלה1013[[#This Row],[CycleNumber]],"")</f>
        <v/>
      </c>
      <c r="AE1429" s="1" t="str">
        <f>IF(AND(טבלה1013[[#This Row],[הווסת פעיל?]]&lt;&gt;"",X1428=""),טבלה1013[[#This Row],[CycleNumber]],"")</f>
        <v/>
      </c>
      <c r="AF1429" s="1" t="str">
        <f>IF(B1430=1,"",IF(טבלה1013[[#This Row],[הווסת פעיל?]]=1,IF(טבלה1013[[#This Row],[וסת קבוע אחרון]]=F1430,1,0),""))</f>
        <v/>
      </c>
      <c r="AG1429" s="1" t="str">
        <f>IF(B1430=1,"",IF(טבלה1013[[#This Row],[הווסת פעיל?]]=1,IF(OR(טבלה1013[[#This Row],[וסת קבוע אחרון]]=F1430,F1430=טבלה1013[[#This Row],[LengthofCycle]]),1,0),""))</f>
        <v/>
      </c>
      <c r="AH1429" s="1" t="str">
        <f>IF(B1430=1,"",IF(טבלה1013[[#This Row],[הווסת פעיל?]]=1,IF(OR(טבלה1013[[#This Row],[וסת קבוע אחרון]]=F1430,F1430=טבלה1013[[#This Row],[LengthofCycle]],AND(טבלה1013[[#This Row],[LengthofCycle]]&lt;&gt;טבלה1013[[#This Row],[וסת קבוע אחרון]],OR(F1430=28,F1430=29))),1,0),""))</f>
        <v/>
      </c>
      <c r="AI1429" s="1" t="str">
        <f>IF(AND(טבלה1013[[#This Row],[הווסת פעיל?]]=1,B1430=1),1,"")</f>
        <v/>
      </c>
      <c r="AJ1429" s="4">
        <f>IF(AND(טבלה1013[[#This Row],[הווסת פעיל?]]&lt;&gt;1,B1430&lt;&gt;1,B1430&lt;&gt;""),IF(טבלה1013[[#This Row],[LengthofCycle]]=F1430,1,0),"")</f>
        <v>0</v>
      </c>
      <c r="AK1429" s="4">
        <f>IF(AND(טבלה1013[[#This Row],[הווסת פעיל?]]&lt;&gt;1,B1430&lt;&gt;1,B1430&lt;&gt;""),IF(OR(טבלה1013[[#This Row],[LengthofCycle]]=F1430,F1430=29),1,0),"")</f>
        <v>0</v>
      </c>
      <c r="AL1429" s="4">
        <f>IF(AND(טבלה1013[[#This Row],[הווסת פעיל?]]&lt;&gt;1,B1430&lt;&gt;1,B1430&lt;&gt;""),IF(OR(טבלה1013[[#This Row],[LengthofCycle]]=F1430,F1430=29,F1430=28),1,0),"")</f>
        <v>0</v>
      </c>
    </row>
    <row r="1430" spans="1:38" x14ac:dyDescent="0.25">
      <c r="A1430" s="1" t="s">
        <v>171</v>
      </c>
      <c r="B1430" s="1">
        <v>4</v>
      </c>
      <c r="C1430" s="1">
        <v>1</v>
      </c>
      <c r="D1430" s="1">
        <v>1</v>
      </c>
      <c r="E1430" s="1">
        <v>0</v>
      </c>
      <c r="F1430" s="1">
        <v>35</v>
      </c>
      <c r="G1430" s="1">
        <f>טבלה1013[[#This Row],[LengthofCycle]]+1</f>
        <v>36</v>
      </c>
      <c r="H1430" s="1" t="str">
        <f>IF(IFERROR(LOOKUP(טבלה1013[[#This Row],[ClientID]],קביעויות[השבוע]),FALSE)=טבלה1013[[#This Row],[ClientID]],1,"")</f>
        <v/>
      </c>
      <c r="I1430" s="1" t="str">
        <f>IF(AND(טבלה1013[[#This Row],[CycleNumber]]&gt;1,OR(B1431="",טבלה1013[[#This Row],[CycleNumber]]&gt;B1429)),IF(OR(AND(טבלה1013[[#This Row],[LengthofCycle]]=28,F1429=28),AND(טבלה1013[[#This Row],[LengthofCycle]]=35,F1429=35)),1,""),"")</f>
        <v/>
      </c>
      <c r="J1430" s="1" t="str">
        <f>IF(AND(טבלה1013[[#This Row],[וסת השבוע]]=1,I1429=1,טבלה1013[[#This Row],[CycleNumber]]&gt;B1429),1,"")</f>
        <v/>
      </c>
      <c r="K1430" s="1" t="str">
        <f>IF(טבלה1013[[#This Row],[CycleNumber]]=1,"",IF(טבלה1013[[#This Row],[וסת השבוע]]=1,0,IF(K1429="","",IF(K1429=0,IF(טבלה1013[[#This Row],[LengthofCycle]]=28,0,1),IF(K1429=1,IF(טבלה1013[[#This Row],[LengthofCycle]]+F1429=28*2,0,2),IF(K1429=2,IF(טבלה1013[[#This Row],[LengthofCycle]]+F1429+F1428=28*3,0,3),""))))))</f>
        <v/>
      </c>
      <c r="L1430" s="1" t="str">
        <f>IF(טבלה1013[[#This Row],[וסת השבוע]]=1,IF(טבלה1013[[#This Row],[וסת השבוע וההפלגה ביחד]]=1,L1429+1,0),IF(AND(טבלה1013[[#This Row],[CycleNumber]]&gt;B1429,טבלה1013[[#This Row],[CycleNumber]]&gt;1),IF(טבלה1013[[#This Row],[וסת השבוע פעיל?]]&lt;&gt;"",L1429+1,""),""))</f>
        <v/>
      </c>
      <c r="M1430" s="1" t="str">
        <f>IF(AND(טבלה1013[[#This Row],[וסת השבוע פעיל?]]&lt;&gt;"",טבלה1013[[#This Row],[CycleNumber]]&lt;B1431,B1431&lt;&gt;"",טבלה1013[[#This Row],[וסת השבוע פעיל?]]&lt;3),IF(K1431=0,IF(AND(טבלה1013[[#This Row],[וסת השבוע פעיל?]]&gt;0,I1431=1),0,1),0),"")</f>
        <v/>
      </c>
      <c r="N1430" s="1" t="str">
        <f t="shared" si="112"/>
        <v/>
      </c>
      <c r="O1430" s="1" t="str">
        <f>IF(AND(טבלה1013[[#This Row],[חיזוי - שבוע]]=1,J1431=1),1,"")</f>
        <v/>
      </c>
      <c r="P1430" s="1" t="str">
        <f>IF(AND(טבלה1013[[#This Row],[חיזוי טוב עם הפלגה?]]=1,טבלה1013[[#This Row],[וסת קבוע אחרון]]&lt;&gt;28,X1429=1),1,"")</f>
        <v/>
      </c>
      <c r="Q1430" s="1" t="str">
        <f>IF(AND(טבלה1013[[#This Row],[וסת השבוע פעיל?]]&lt;3,OR(טבלה1013[[#This Row],[CycleNumber]]&gt;B1431,B1431="")),1,"")</f>
        <v/>
      </c>
      <c r="R1430" s="1" t="str">
        <f>IF(טבלה1013[[#This Row],[האישה קבעה וסת שבוע?]]=1,IF(טבלה1013[[#This Row],[וסת השבוע פעיל?]]&lt;3,1,0),"")</f>
        <v/>
      </c>
      <c r="S14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0" s="1">
        <f t="shared" si="109"/>
        <v>0</v>
      </c>
      <c r="U1430" s="1">
        <f t="shared" si="110"/>
        <v>0</v>
      </c>
      <c r="V1430" s="1" t="str">
        <f t="shared" si="111"/>
        <v/>
      </c>
      <c r="W1430" s="1" t="str">
        <f>IF(טבלה1013[[#This Row],[3 הפלגות זהות]]="","",IF(טבלה1013[[#This Row],[3 הפלגות זהות]]=1,טבלה1013[[#This Row],[LengthofCycle]],W1429))</f>
        <v/>
      </c>
      <c r="Y1430" s="1" t="str">
        <f>IF(OR(טבלה1013[[#This Row],[הווסת פעיל?]]=0,טבלה1013[[#This Row],[הווסת פעיל?]]=""),"",SUM(Y1429,טבלה1013[[#This Row],[הווסת פעיל?]]))</f>
        <v/>
      </c>
      <c r="Z1430" s="1" t="str">
        <f>IF(AND(טבלה1013[[#This Row],[כמה מחזורים עד עקירה]]&lt;&gt;"",Y1431=""),טבלה1013[[#This Row],[כמה מחזורים עד עקירה]],"")</f>
        <v/>
      </c>
      <c r="AA1430" s="1" t="str">
        <f>IF(AND(טבלה1013[[#This Row],[הווסת פעיל?]]=1,טבלה1013[[#This Row],[וסת קבוע אחרון]]&lt;&gt;W1429),טבלה1013[[#This Row],[וסת קבוע אחרון]],"")</f>
        <v/>
      </c>
      <c r="AB1430" s="1" t="str">
        <f>IF(AND(טבלה1013[[#This Row],[הווסת פעיל?]]=1,X1429=0,טבלה1013[[#This Row],[וסת קבוע אחרון]]=W1429),טבלה1013[[#This Row],[וסת קבוע אחרון]],"")</f>
        <v/>
      </c>
      <c r="AC1430" s="1" t="str">
        <f>IF(AND(טבלה1013[[#This Row],[הווסת פעיל?]]=1,X1429=0,טבלה1013[[#This Row],[וסת קבוע אחרון]]&lt;&gt;W1429),1,"")</f>
        <v/>
      </c>
      <c r="AD1430" s="1" t="str">
        <f>IF(AND(טבלה1013[[#This Row],[הווסת פעיל?]]&lt;&gt;"",B1431=1),טבלה1013[[#This Row],[CycleNumber]],"")</f>
        <v/>
      </c>
      <c r="AE1430" s="1" t="str">
        <f>IF(AND(טבלה1013[[#This Row],[הווסת פעיל?]]&lt;&gt;"",X1429=""),טבלה1013[[#This Row],[CycleNumber]],"")</f>
        <v/>
      </c>
      <c r="AF1430" s="1" t="str">
        <f>IF(B1431=1,"",IF(טבלה1013[[#This Row],[הווסת פעיל?]]=1,IF(טבלה1013[[#This Row],[וסת קבוע אחרון]]=F1431,1,0),""))</f>
        <v/>
      </c>
      <c r="AG1430" s="1" t="str">
        <f>IF(B1431=1,"",IF(טבלה1013[[#This Row],[הווסת פעיל?]]=1,IF(OR(טבלה1013[[#This Row],[וסת קבוע אחרון]]=F1431,F1431=טבלה1013[[#This Row],[LengthofCycle]]),1,0),""))</f>
        <v/>
      </c>
      <c r="AH1430" s="1" t="str">
        <f>IF(B1431=1,"",IF(טבלה1013[[#This Row],[הווסת פעיל?]]=1,IF(OR(טבלה1013[[#This Row],[וסת קבוע אחרון]]=F1431,F1431=טבלה1013[[#This Row],[LengthofCycle]],AND(טבלה1013[[#This Row],[LengthofCycle]]&lt;&gt;טבלה1013[[#This Row],[וסת קבוע אחרון]],OR(F1431=28,F1431=29))),1,0),""))</f>
        <v/>
      </c>
      <c r="AI1430" s="1" t="str">
        <f>IF(AND(טבלה1013[[#This Row],[הווסת פעיל?]]=1,B1431=1),1,"")</f>
        <v/>
      </c>
      <c r="AJ1430" s="4">
        <f>IF(AND(טבלה1013[[#This Row],[הווסת פעיל?]]&lt;&gt;1,B1431&lt;&gt;1,B1431&lt;&gt;""),IF(טבלה1013[[#This Row],[LengthofCycle]]=F1431,1,0),"")</f>
        <v>0</v>
      </c>
      <c r="AK1430" s="4">
        <f>IF(AND(טבלה1013[[#This Row],[הווסת פעיל?]]&lt;&gt;1,B1431&lt;&gt;1,B1431&lt;&gt;""),IF(OR(טבלה1013[[#This Row],[LengthofCycle]]=F1431,F1431=29),1,0),"")</f>
        <v>1</v>
      </c>
      <c r="AL1430" s="4">
        <f>IF(AND(טבלה1013[[#This Row],[הווסת פעיל?]]&lt;&gt;1,B1431&lt;&gt;1,B1431&lt;&gt;""),IF(OR(טבלה1013[[#This Row],[LengthofCycle]]=F1431,F1431=29,F1431=28),1,0),"")</f>
        <v>1</v>
      </c>
    </row>
    <row r="1431" spans="1:38" x14ac:dyDescent="0.25">
      <c r="A1431" s="1" t="s">
        <v>171</v>
      </c>
      <c r="B1431" s="1">
        <v>5</v>
      </c>
      <c r="C1431" s="1">
        <v>1</v>
      </c>
      <c r="D1431" s="1">
        <v>1</v>
      </c>
      <c r="E1431" s="1">
        <v>0</v>
      </c>
      <c r="F1431" s="1">
        <v>29</v>
      </c>
      <c r="G1431" s="1">
        <f>טבלה1013[[#This Row],[LengthofCycle]]+1</f>
        <v>30</v>
      </c>
      <c r="H1431" s="1" t="str">
        <f>IF(IFERROR(LOOKUP(טבלה1013[[#This Row],[ClientID]],קביעויות[השבוע]),FALSE)=טבלה1013[[#This Row],[ClientID]],1,"")</f>
        <v/>
      </c>
      <c r="I1431" s="1" t="str">
        <f>IF(AND(טבלה1013[[#This Row],[CycleNumber]]&gt;1,OR(B1432="",טבלה1013[[#This Row],[CycleNumber]]&gt;B1430)),IF(OR(AND(טבלה1013[[#This Row],[LengthofCycle]]=28,F1430=28),AND(טבלה1013[[#This Row],[LengthofCycle]]=35,F1430=35)),1,""),"")</f>
        <v/>
      </c>
      <c r="J1431" s="1" t="str">
        <f>IF(AND(טבלה1013[[#This Row],[וסת השבוע]]=1,I1430=1,טבלה1013[[#This Row],[CycleNumber]]&gt;B1430),1,"")</f>
        <v/>
      </c>
      <c r="K1431" s="1" t="str">
        <f>IF(טבלה1013[[#This Row],[CycleNumber]]=1,"",IF(טבלה1013[[#This Row],[וסת השבוע]]=1,0,IF(K1430="","",IF(K1430=0,IF(טבלה1013[[#This Row],[LengthofCycle]]=28,0,1),IF(K1430=1,IF(טבלה1013[[#This Row],[LengthofCycle]]+F1430=28*2,0,2),IF(K1430=2,IF(טבלה1013[[#This Row],[LengthofCycle]]+F1430+F1429=28*3,0,3),""))))))</f>
        <v/>
      </c>
      <c r="L1431" s="1" t="str">
        <f>IF(טבלה1013[[#This Row],[וסת השבוע]]=1,IF(טבלה1013[[#This Row],[וסת השבוע וההפלגה ביחד]]=1,L1430+1,0),IF(AND(טבלה1013[[#This Row],[CycleNumber]]&gt;B1430,טבלה1013[[#This Row],[CycleNumber]]&gt;1),IF(טבלה1013[[#This Row],[וסת השבוע פעיל?]]&lt;&gt;"",L1430+1,""),""))</f>
        <v/>
      </c>
      <c r="M1431" s="1" t="str">
        <f>IF(AND(טבלה1013[[#This Row],[וסת השבוע פעיל?]]&lt;&gt;"",טבלה1013[[#This Row],[CycleNumber]]&lt;B1432,B1432&lt;&gt;"",טבלה1013[[#This Row],[וסת השבוע פעיל?]]&lt;3),IF(K1432=0,IF(AND(טבלה1013[[#This Row],[וסת השבוע פעיל?]]&gt;0,I1432=1),0,1),0),"")</f>
        <v/>
      </c>
      <c r="N1431" s="1" t="str">
        <f t="shared" si="112"/>
        <v/>
      </c>
      <c r="O1431" s="1" t="str">
        <f>IF(AND(טבלה1013[[#This Row],[חיזוי - שבוע]]=1,J1432=1),1,"")</f>
        <v/>
      </c>
      <c r="P1431" s="1" t="str">
        <f>IF(AND(טבלה1013[[#This Row],[חיזוי טוב עם הפלגה?]]=1,טבלה1013[[#This Row],[וסת קבוע אחרון]]&lt;&gt;28,X1430=1),1,"")</f>
        <v/>
      </c>
      <c r="Q1431" s="1" t="str">
        <f>IF(AND(טבלה1013[[#This Row],[וסת השבוע פעיל?]]&lt;3,OR(טבלה1013[[#This Row],[CycleNumber]]&gt;B1432,B1432="")),1,"")</f>
        <v/>
      </c>
      <c r="R1431" s="1" t="str">
        <f>IF(טבלה1013[[#This Row],[האישה קבעה וסת שבוע?]]=1,IF(טבלה1013[[#This Row],[וסת השבוע פעיל?]]&lt;3,1,0),"")</f>
        <v/>
      </c>
      <c r="S14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1" s="1">
        <f t="shared" si="109"/>
        <v>0</v>
      </c>
      <c r="U1431" s="1">
        <f t="shared" si="110"/>
        <v>0</v>
      </c>
      <c r="V1431" s="1">
        <f t="shared" si="111"/>
        <v>0</v>
      </c>
      <c r="W1431" s="1" t="str">
        <f>IF(טבלה1013[[#This Row],[3 הפלגות זהות]]="","",IF(טבלה1013[[#This Row],[3 הפלגות זהות]]=1,טבלה1013[[#This Row],[LengthofCycle]],W1430))</f>
        <v/>
      </c>
      <c r="Y1431" s="1" t="str">
        <f>IF(OR(טבלה1013[[#This Row],[הווסת פעיל?]]=0,טבלה1013[[#This Row],[הווסת פעיל?]]=""),"",SUM(Y1430,טבלה1013[[#This Row],[הווסת פעיל?]]))</f>
        <v/>
      </c>
      <c r="Z1431" s="1" t="str">
        <f>IF(AND(טבלה1013[[#This Row],[כמה מחזורים עד עקירה]]&lt;&gt;"",Y1432=""),טבלה1013[[#This Row],[כמה מחזורים עד עקירה]],"")</f>
        <v/>
      </c>
      <c r="AA1431" s="1" t="str">
        <f>IF(AND(טבלה1013[[#This Row],[הווסת פעיל?]]=1,טבלה1013[[#This Row],[וסת קבוע אחרון]]&lt;&gt;W1430),טבלה1013[[#This Row],[וסת קבוע אחרון]],"")</f>
        <v/>
      </c>
      <c r="AB1431" s="1" t="str">
        <f>IF(AND(טבלה1013[[#This Row],[הווסת פעיל?]]=1,X1430=0,טבלה1013[[#This Row],[וסת קבוע אחרון]]=W1430),טבלה1013[[#This Row],[וסת קבוע אחרון]],"")</f>
        <v/>
      </c>
      <c r="AC1431" s="1" t="str">
        <f>IF(AND(טבלה1013[[#This Row],[הווסת פעיל?]]=1,X1430=0,טבלה1013[[#This Row],[וסת קבוע אחרון]]&lt;&gt;W1430),1,"")</f>
        <v/>
      </c>
      <c r="AD1431" s="1" t="str">
        <f>IF(AND(טבלה1013[[#This Row],[הווסת פעיל?]]&lt;&gt;"",B1432=1),טבלה1013[[#This Row],[CycleNumber]],"")</f>
        <v/>
      </c>
      <c r="AE1431" s="1" t="str">
        <f>IF(AND(טבלה1013[[#This Row],[הווסת פעיל?]]&lt;&gt;"",X1430=""),טבלה1013[[#This Row],[CycleNumber]],"")</f>
        <v/>
      </c>
      <c r="AF1431" s="1" t="str">
        <f>IF(B1432=1,"",IF(טבלה1013[[#This Row],[הווסת פעיל?]]=1,IF(טבלה1013[[#This Row],[וסת קבוע אחרון]]=F1432,1,0),""))</f>
        <v/>
      </c>
      <c r="AG1431" s="1" t="str">
        <f>IF(B1432=1,"",IF(טבלה1013[[#This Row],[הווסת פעיל?]]=1,IF(OR(טבלה1013[[#This Row],[וסת קבוע אחרון]]=F1432,F1432=טבלה1013[[#This Row],[LengthofCycle]]),1,0),""))</f>
        <v/>
      </c>
      <c r="AH1431" s="1" t="str">
        <f>IF(B1432=1,"",IF(טבלה1013[[#This Row],[הווסת פעיל?]]=1,IF(OR(טבלה1013[[#This Row],[וסת קבוע אחרון]]=F1432,F1432=טבלה1013[[#This Row],[LengthofCycle]],AND(טבלה1013[[#This Row],[LengthofCycle]]&lt;&gt;טבלה1013[[#This Row],[וסת קבוע אחרון]],OR(F1432=28,F1432=29))),1,0),""))</f>
        <v/>
      </c>
      <c r="AI1431" s="1" t="str">
        <f>IF(AND(טבלה1013[[#This Row],[הווסת פעיל?]]=1,B1432=1),1,"")</f>
        <v/>
      </c>
      <c r="AJ1431" s="4" t="str">
        <f>IF(AND(טבלה1013[[#This Row],[הווסת פעיל?]]&lt;&gt;1,B1432&lt;&gt;1,B1432&lt;&gt;""),IF(טבלה1013[[#This Row],[LengthofCycle]]=F1432,1,0),"")</f>
        <v/>
      </c>
      <c r="AK1431" s="4" t="str">
        <f>IF(AND(טבלה1013[[#This Row],[הווסת פעיל?]]&lt;&gt;1,B1432&lt;&gt;1,B1432&lt;&gt;""),IF(OR(טבלה1013[[#This Row],[LengthofCycle]]=F1432,F1432=29),1,0),"")</f>
        <v/>
      </c>
      <c r="AL1431" s="4" t="str">
        <f>IF(AND(טבלה1013[[#This Row],[הווסת פעיל?]]&lt;&gt;1,B1432&lt;&gt;1,B1432&lt;&gt;""),IF(OR(טבלה1013[[#This Row],[LengthofCycle]]=F1432,F1432=29,F1432=28),1,0),"")</f>
        <v/>
      </c>
    </row>
    <row r="1432" spans="1:38" x14ac:dyDescent="0.25">
      <c r="A1432" s="1" t="s">
        <v>172</v>
      </c>
      <c r="B1432" s="1">
        <v>1</v>
      </c>
      <c r="C1432" s="1">
        <v>1</v>
      </c>
      <c r="D1432" s="1">
        <v>1</v>
      </c>
      <c r="E1432" s="1">
        <v>0</v>
      </c>
      <c r="F1432" s="1">
        <v>25</v>
      </c>
      <c r="G1432" s="1">
        <f>טבלה1013[[#This Row],[LengthofCycle]]+1</f>
        <v>26</v>
      </c>
      <c r="H1432" s="1" t="str">
        <f>IF(IFERROR(LOOKUP(טבלה1013[[#This Row],[ClientID]],קביעויות[השבוע]),FALSE)=טבלה1013[[#This Row],[ClientID]],1,"")</f>
        <v/>
      </c>
      <c r="I1432" s="1" t="str">
        <f>IF(AND(טבלה1013[[#This Row],[CycleNumber]]&gt;1,OR(B1433="",טבלה1013[[#This Row],[CycleNumber]]&gt;B1431)),IF(OR(AND(טבלה1013[[#This Row],[LengthofCycle]]=28,F1431=28),AND(טבלה1013[[#This Row],[LengthofCycle]]=35,F1431=35)),1,""),"")</f>
        <v/>
      </c>
      <c r="J1432" s="1" t="str">
        <f>IF(AND(טבלה1013[[#This Row],[וסת השבוע]]=1,I1431=1,טבלה1013[[#This Row],[CycleNumber]]&gt;B1431),1,"")</f>
        <v/>
      </c>
      <c r="K1432" s="1" t="str">
        <f>IF(טבלה1013[[#This Row],[CycleNumber]]=1,"",IF(טבלה1013[[#This Row],[וסת השבוע]]=1,0,IF(K1431="","",IF(K1431=0,IF(טבלה1013[[#This Row],[LengthofCycle]]=28,0,1),IF(K1431=1,IF(טבלה1013[[#This Row],[LengthofCycle]]+F1431=28*2,0,2),IF(K1431=2,IF(טבלה1013[[#This Row],[LengthofCycle]]+F1431+F1430=28*3,0,3),""))))))</f>
        <v/>
      </c>
      <c r="L1432" s="1" t="str">
        <f>IF(טבלה1013[[#This Row],[וסת השבוע]]=1,IF(טבלה1013[[#This Row],[וסת השבוע וההפלגה ביחד]]=1,L1431+1,0),IF(AND(טבלה1013[[#This Row],[CycleNumber]]&gt;B1431,טבלה1013[[#This Row],[CycleNumber]]&gt;1),IF(טבלה1013[[#This Row],[וסת השבוע פעיל?]]&lt;&gt;"",L1431+1,""),""))</f>
        <v/>
      </c>
      <c r="M1432" s="1" t="str">
        <f>IF(AND(טבלה1013[[#This Row],[וסת השבוע פעיל?]]&lt;&gt;"",טבלה1013[[#This Row],[CycleNumber]]&lt;B1433,B1433&lt;&gt;"",טבלה1013[[#This Row],[וסת השבוע פעיל?]]&lt;3),IF(K1433=0,IF(AND(טבלה1013[[#This Row],[וסת השבוע פעיל?]]&gt;0,I1433=1),0,1),0),"")</f>
        <v/>
      </c>
      <c r="N1432" s="1" t="str">
        <f t="shared" si="112"/>
        <v/>
      </c>
      <c r="O1432" s="1" t="str">
        <f>IF(AND(טבלה1013[[#This Row],[חיזוי - שבוע]]=1,J1433=1),1,"")</f>
        <v/>
      </c>
      <c r="P1432" s="1" t="str">
        <f>IF(AND(טבלה1013[[#This Row],[חיזוי טוב עם הפלגה?]]=1,טבלה1013[[#This Row],[וסת קבוע אחרון]]&lt;&gt;28,X1431=1),1,"")</f>
        <v/>
      </c>
      <c r="Q1432" s="1" t="str">
        <f>IF(AND(טבלה1013[[#This Row],[וסת השבוע פעיל?]]&lt;3,OR(טבלה1013[[#This Row],[CycleNumber]]&gt;B1433,B1433="")),1,"")</f>
        <v/>
      </c>
      <c r="R1432" s="1" t="str">
        <f>IF(טבלה1013[[#This Row],[האישה קבעה וסת שבוע?]]=1,IF(טבלה1013[[#This Row],[וסת השבוע פעיל?]]&lt;3,1,0),"")</f>
        <v/>
      </c>
      <c r="S14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2" s="1" t="str">
        <f t="shared" si="109"/>
        <v/>
      </c>
      <c r="U1432" s="1" t="str">
        <f t="shared" si="110"/>
        <v/>
      </c>
      <c r="V1432" s="1" t="str">
        <f t="shared" si="111"/>
        <v/>
      </c>
      <c r="W1432" s="1" t="str">
        <f>IF(טבלה1013[[#This Row],[3 הפלגות זהות]]="","",IF(טבלה1013[[#This Row],[3 הפלגות זהות]]=1,טבלה1013[[#This Row],[LengthofCycle]],W1431))</f>
        <v/>
      </c>
      <c r="Y1432" s="1" t="str">
        <f>IF(OR(טבלה1013[[#This Row],[הווסת פעיל?]]=0,טבלה1013[[#This Row],[הווסת פעיל?]]=""),"",SUM(Y1431,טבלה1013[[#This Row],[הווסת פעיל?]]))</f>
        <v/>
      </c>
      <c r="Z1432" s="1" t="str">
        <f>IF(AND(טבלה1013[[#This Row],[כמה מחזורים עד עקירה]]&lt;&gt;"",Y1433=""),טבלה1013[[#This Row],[כמה מחזורים עד עקירה]],"")</f>
        <v/>
      </c>
      <c r="AA1432" s="1" t="str">
        <f>IF(AND(טבלה1013[[#This Row],[הווסת פעיל?]]=1,טבלה1013[[#This Row],[וסת קבוע אחרון]]&lt;&gt;W1431),טבלה1013[[#This Row],[וסת קבוע אחרון]],"")</f>
        <v/>
      </c>
      <c r="AB1432" s="1" t="str">
        <f>IF(AND(טבלה1013[[#This Row],[הווסת פעיל?]]=1,X1431=0,טבלה1013[[#This Row],[וסת קבוע אחרון]]=W1431),טבלה1013[[#This Row],[וסת קבוע אחרון]],"")</f>
        <v/>
      </c>
      <c r="AC1432" s="1" t="str">
        <f>IF(AND(טבלה1013[[#This Row],[הווסת פעיל?]]=1,X1431=0,טבלה1013[[#This Row],[וסת קבוע אחרון]]&lt;&gt;W1431),1,"")</f>
        <v/>
      </c>
      <c r="AD1432" s="1" t="str">
        <f>IF(AND(טבלה1013[[#This Row],[הווסת פעיל?]]&lt;&gt;"",B1433=1),טבלה1013[[#This Row],[CycleNumber]],"")</f>
        <v/>
      </c>
      <c r="AE1432" s="1" t="str">
        <f>IF(AND(טבלה1013[[#This Row],[הווסת פעיל?]]&lt;&gt;"",X1431=""),טבלה1013[[#This Row],[CycleNumber]],"")</f>
        <v/>
      </c>
      <c r="AF1432" s="1" t="str">
        <f>IF(B1433=1,"",IF(טבלה1013[[#This Row],[הווסת פעיל?]]=1,IF(טבלה1013[[#This Row],[וסת קבוע אחרון]]=F1433,1,0),""))</f>
        <v/>
      </c>
      <c r="AG1432" s="1" t="str">
        <f>IF(B1433=1,"",IF(טבלה1013[[#This Row],[הווסת פעיל?]]=1,IF(OR(טבלה1013[[#This Row],[וסת קבוע אחרון]]=F1433,F1433=טבלה1013[[#This Row],[LengthofCycle]]),1,0),""))</f>
        <v/>
      </c>
      <c r="AH1432" s="1" t="str">
        <f>IF(B1433=1,"",IF(טבלה1013[[#This Row],[הווסת פעיל?]]=1,IF(OR(טבלה1013[[#This Row],[וסת קבוע אחרון]]=F1433,F1433=טבלה1013[[#This Row],[LengthofCycle]],AND(טבלה1013[[#This Row],[LengthofCycle]]&lt;&gt;טבלה1013[[#This Row],[וסת קבוע אחרון]],OR(F1433=28,F1433=29))),1,0),""))</f>
        <v/>
      </c>
      <c r="AI1432" s="1" t="str">
        <f>IF(AND(טבלה1013[[#This Row],[הווסת פעיל?]]=1,B1433=1),1,"")</f>
        <v/>
      </c>
      <c r="AJ1432" s="4">
        <f>IF(AND(טבלה1013[[#This Row],[הווסת פעיל?]]&lt;&gt;1,B1433&lt;&gt;1,B1433&lt;&gt;""),IF(טבלה1013[[#This Row],[LengthofCycle]]=F1433,1,0),"")</f>
        <v>0</v>
      </c>
      <c r="AK1432" s="4">
        <f>IF(AND(טבלה1013[[#This Row],[הווסת פעיל?]]&lt;&gt;1,B1433&lt;&gt;1,B1433&lt;&gt;""),IF(OR(טבלה1013[[#This Row],[LengthofCycle]]=F1433,F1433=29),1,0),"")</f>
        <v>0</v>
      </c>
      <c r="AL1432" s="4">
        <f>IF(AND(טבלה1013[[#This Row],[הווסת פעיל?]]&lt;&gt;1,B1433&lt;&gt;1,B1433&lt;&gt;""),IF(OR(טבלה1013[[#This Row],[LengthofCycle]]=F1433,F1433=29,F1433=28),1,0),"")</f>
        <v>0</v>
      </c>
    </row>
    <row r="1433" spans="1:38" x14ac:dyDescent="0.25">
      <c r="A1433" s="1" t="s">
        <v>172</v>
      </c>
      <c r="B1433" s="1">
        <v>2</v>
      </c>
      <c r="C1433" s="1">
        <v>1</v>
      </c>
      <c r="D1433" s="1">
        <v>1</v>
      </c>
      <c r="E1433" s="1">
        <v>0</v>
      </c>
      <c r="F1433" s="1">
        <v>26</v>
      </c>
      <c r="G1433" s="1">
        <f>טבלה1013[[#This Row],[LengthofCycle]]+1</f>
        <v>27</v>
      </c>
      <c r="H1433" s="1" t="str">
        <f>IF(IFERROR(LOOKUP(טבלה1013[[#This Row],[ClientID]],קביעויות[השבוע]),FALSE)=טבלה1013[[#This Row],[ClientID]],1,"")</f>
        <v/>
      </c>
      <c r="I1433" s="1" t="str">
        <f>IF(AND(טבלה1013[[#This Row],[CycleNumber]]&gt;1,OR(B1434="",טבלה1013[[#This Row],[CycleNumber]]&gt;B1432)),IF(OR(AND(טבלה1013[[#This Row],[LengthofCycle]]=28,F1432=28),AND(טבלה1013[[#This Row],[LengthofCycle]]=35,F1432=35)),1,""),"")</f>
        <v/>
      </c>
      <c r="J1433" s="1" t="str">
        <f>IF(AND(טבלה1013[[#This Row],[וסת השבוע]]=1,I1432=1,טבלה1013[[#This Row],[CycleNumber]]&gt;B1432),1,"")</f>
        <v/>
      </c>
      <c r="K1433" s="1" t="str">
        <f>IF(טבלה1013[[#This Row],[CycleNumber]]=1,"",IF(טבלה1013[[#This Row],[וסת השבוע]]=1,0,IF(K1432="","",IF(K1432=0,IF(טבלה1013[[#This Row],[LengthofCycle]]=28,0,1),IF(K1432=1,IF(טבלה1013[[#This Row],[LengthofCycle]]+F1432=28*2,0,2),IF(K1432=2,IF(טבלה1013[[#This Row],[LengthofCycle]]+F1432+F1431=28*3,0,3),""))))))</f>
        <v/>
      </c>
      <c r="L1433" s="1" t="str">
        <f>IF(טבלה1013[[#This Row],[וסת השבוע]]=1,IF(טבלה1013[[#This Row],[וסת השבוע וההפלגה ביחד]]=1,L1432+1,0),IF(AND(טבלה1013[[#This Row],[CycleNumber]]&gt;B1432,טבלה1013[[#This Row],[CycleNumber]]&gt;1),IF(טבלה1013[[#This Row],[וסת השבוע פעיל?]]&lt;&gt;"",L1432+1,""),""))</f>
        <v/>
      </c>
      <c r="M1433" s="1" t="str">
        <f>IF(AND(טבלה1013[[#This Row],[וסת השבוע פעיל?]]&lt;&gt;"",טבלה1013[[#This Row],[CycleNumber]]&lt;B1434,B1434&lt;&gt;"",טבלה1013[[#This Row],[וסת השבוע פעיל?]]&lt;3),IF(K1434=0,IF(AND(טבלה1013[[#This Row],[וסת השבוע פעיל?]]&gt;0,I1434=1),0,1),0),"")</f>
        <v/>
      </c>
      <c r="N1433" s="1" t="str">
        <f t="shared" si="112"/>
        <v/>
      </c>
      <c r="O1433" s="1" t="str">
        <f>IF(AND(טבלה1013[[#This Row],[חיזוי - שבוע]]=1,J1434=1),1,"")</f>
        <v/>
      </c>
      <c r="P1433" s="1" t="str">
        <f>IF(AND(טבלה1013[[#This Row],[חיזוי טוב עם הפלגה?]]=1,טבלה1013[[#This Row],[וסת קבוע אחרון]]&lt;&gt;28,X1432=1),1,"")</f>
        <v/>
      </c>
      <c r="Q1433" s="1" t="str">
        <f>IF(AND(טבלה1013[[#This Row],[וסת השבוע פעיל?]]&lt;3,OR(טבלה1013[[#This Row],[CycleNumber]]&gt;B1434,B1434="")),1,"")</f>
        <v/>
      </c>
      <c r="R1433" s="1" t="str">
        <f>IF(טבלה1013[[#This Row],[האישה קבעה וסת שבוע?]]=1,IF(טבלה1013[[#This Row],[וסת השבוע פעיל?]]&lt;3,1,0),"")</f>
        <v/>
      </c>
      <c r="S14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3" s="1" t="str">
        <f t="shared" si="109"/>
        <v/>
      </c>
      <c r="U1433" s="1" t="str">
        <f t="shared" si="110"/>
        <v/>
      </c>
      <c r="V1433" s="1" t="str">
        <f t="shared" si="111"/>
        <v/>
      </c>
      <c r="W1433" s="1" t="str">
        <f>IF(טבלה1013[[#This Row],[3 הפלגות זהות]]="","",IF(טבלה1013[[#This Row],[3 הפלגות זהות]]=1,טבלה1013[[#This Row],[LengthofCycle]],W1432))</f>
        <v/>
      </c>
      <c r="Y1433" s="1" t="str">
        <f>IF(OR(טבלה1013[[#This Row],[הווסת פעיל?]]=0,טבלה1013[[#This Row],[הווסת פעיל?]]=""),"",SUM(Y1432,טבלה1013[[#This Row],[הווסת פעיל?]]))</f>
        <v/>
      </c>
      <c r="Z1433" s="1" t="str">
        <f>IF(AND(טבלה1013[[#This Row],[כמה מחזורים עד עקירה]]&lt;&gt;"",Y1434=""),טבלה1013[[#This Row],[כמה מחזורים עד עקירה]],"")</f>
        <v/>
      </c>
      <c r="AA1433" s="1" t="str">
        <f>IF(AND(טבלה1013[[#This Row],[הווסת פעיל?]]=1,טבלה1013[[#This Row],[וסת קבוע אחרון]]&lt;&gt;W1432),טבלה1013[[#This Row],[וסת קבוע אחרון]],"")</f>
        <v/>
      </c>
      <c r="AB1433" s="1" t="str">
        <f>IF(AND(טבלה1013[[#This Row],[הווסת פעיל?]]=1,X1432=0,טבלה1013[[#This Row],[וסת קבוע אחרון]]=W1432),טבלה1013[[#This Row],[וסת קבוע אחרון]],"")</f>
        <v/>
      </c>
      <c r="AC1433" s="1" t="str">
        <f>IF(AND(טבלה1013[[#This Row],[הווסת פעיל?]]=1,X1432=0,טבלה1013[[#This Row],[וסת קבוע אחרון]]&lt;&gt;W1432),1,"")</f>
        <v/>
      </c>
      <c r="AD1433" s="1" t="str">
        <f>IF(AND(טבלה1013[[#This Row],[הווסת פעיל?]]&lt;&gt;"",B1434=1),טבלה1013[[#This Row],[CycleNumber]],"")</f>
        <v/>
      </c>
      <c r="AE1433" s="1" t="str">
        <f>IF(AND(טבלה1013[[#This Row],[הווסת פעיל?]]&lt;&gt;"",X1432=""),טבלה1013[[#This Row],[CycleNumber]],"")</f>
        <v/>
      </c>
      <c r="AF1433" s="1" t="str">
        <f>IF(B1434=1,"",IF(טבלה1013[[#This Row],[הווסת פעיל?]]=1,IF(טבלה1013[[#This Row],[וסת קבוע אחרון]]=F1434,1,0),""))</f>
        <v/>
      </c>
      <c r="AG1433" s="1" t="str">
        <f>IF(B1434=1,"",IF(טבלה1013[[#This Row],[הווסת פעיל?]]=1,IF(OR(טבלה1013[[#This Row],[וסת קבוע אחרון]]=F1434,F1434=טבלה1013[[#This Row],[LengthofCycle]]),1,0),""))</f>
        <v/>
      </c>
      <c r="AH1433" s="1" t="str">
        <f>IF(B1434=1,"",IF(טבלה1013[[#This Row],[הווסת פעיל?]]=1,IF(OR(טבלה1013[[#This Row],[וסת קבוע אחרון]]=F1434,F1434=טבלה1013[[#This Row],[LengthofCycle]],AND(טבלה1013[[#This Row],[LengthofCycle]]&lt;&gt;טבלה1013[[#This Row],[וסת קבוע אחרון]],OR(F1434=28,F1434=29))),1,0),""))</f>
        <v/>
      </c>
      <c r="AI1433" s="1" t="str">
        <f>IF(AND(טבלה1013[[#This Row],[הווסת פעיל?]]=1,B1434=1),1,"")</f>
        <v/>
      </c>
      <c r="AJ1433" s="4">
        <f>IF(AND(טבלה1013[[#This Row],[הווסת פעיל?]]&lt;&gt;1,B1434&lt;&gt;1,B1434&lt;&gt;""),IF(טבלה1013[[#This Row],[LengthofCycle]]=F1434,1,0),"")</f>
        <v>1</v>
      </c>
      <c r="AK1433" s="4">
        <f>IF(AND(טבלה1013[[#This Row],[הווסת פעיל?]]&lt;&gt;1,B1434&lt;&gt;1,B1434&lt;&gt;""),IF(OR(טבלה1013[[#This Row],[LengthofCycle]]=F1434,F1434=29),1,0),"")</f>
        <v>1</v>
      </c>
      <c r="AL1433" s="4">
        <f>IF(AND(טבלה1013[[#This Row],[הווסת פעיל?]]&lt;&gt;1,B1434&lt;&gt;1,B1434&lt;&gt;""),IF(OR(טבלה1013[[#This Row],[LengthofCycle]]=F1434,F1434=29,F1434=28),1,0),"")</f>
        <v>1</v>
      </c>
    </row>
    <row r="1434" spans="1:38" x14ac:dyDescent="0.25">
      <c r="A1434" s="1" t="s">
        <v>172</v>
      </c>
      <c r="B1434" s="1">
        <v>3</v>
      </c>
      <c r="C1434" s="1">
        <v>1</v>
      </c>
      <c r="D1434" s="1">
        <v>1</v>
      </c>
      <c r="E1434" s="1">
        <v>0</v>
      </c>
      <c r="F1434" s="1">
        <v>26</v>
      </c>
      <c r="G1434" s="1">
        <f>טבלה1013[[#This Row],[LengthofCycle]]+1</f>
        <v>27</v>
      </c>
      <c r="H1434" s="1" t="str">
        <f>IF(IFERROR(LOOKUP(טבלה1013[[#This Row],[ClientID]],קביעויות[השבוע]),FALSE)=טבלה1013[[#This Row],[ClientID]],1,"")</f>
        <v/>
      </c>
      <c r="I1434" s="1" t="str">
        <f>IF(AND(טבלה1013[[#This Row],[CycleNumber]]&gt;1,OR(B1435="",טבלה1013[[#This Row],[CycleNumber]]&gt;B1433)),IF(OR(AND(טבלה1013[[#This Row],[LengthofCycle]]=28,F1433=28),AND(טבלה1013[[#This Row],[LengthofCycle]]=35,F1433=35)),1,""),"")</f>
        <v/>
      </c>
      <c r="J1434" s="1" t="str">
        <f>IF(AND(טבלה1013[[#This Row],[וסת השבוע]]=1,I1433=1,טבלה1013[[#This Row],[CycleNumber]]&gt;B1433),1,"")</f>
        <v/>
      </c>
      <c r="K1434" s="1" t="str">
        <f>IF(טבלה1013[[#This Row],[CycleNumber]]=1,"",IF(טבלה1013[[#This Row],[וסת השבוע]]=1,0,IF(K1433="","",IF(K1433=0,IF(טבלה1013[[#This Row],[LengthofCycle]]=28,0,1),IF(K1433=1,IF(טבלה1013[[#This Row],[LengthofCycle]]+F1433=28*2,0,2),IF(K1433=2,IF(טבלה1013[[#This Row],[LengthofCycle]]+F1433+F1432=28*3,0,3),""))))))</f>
        <v/>
      </c>
      <c r="L1434" s="1" t="str">
        <f>IF(טבלה1013[[#This Row],[וסת השבוע]]=1,IF(טבלה1013[[#This Row],[וסת השבוע וההפלגה ביחד]]=1,L1433+1,0),IF(AND(טבלה1013[[#This Row],[CycleNumber]]&gt;B1433,טבלה1013[[#This Row],[CycleNumber]]&gt;1),IF(טבלה1013[[#This Row],[וסת השבוע פעיל?]]&lt;&gt;"",L1433+1,""),""))</f>
        <v/>
      </c>
      <c r="M1434" s="1" t="str">
        <f>IF(AND(טבלה1013[[#This Row],[וסת השבוע פעיל?]]&lt;&gt;"",טבלה1013[[#This Row],[CycleNumber]]&lt;B1435,B1435&lt;&gt;"",טבלה1013[[#This Row],[וסת השבוע פעיל?]]&lt;3),IF(K1435=0,IF(AND(טבלה1013[[#This Row],[וסת השבוע פעיל?]]&gt;0,I1435=1),0,1),0),"")</f>
        <v/>
      </c>
      <c r="N1434" s="1" t="str">
        <f t="shared" si="112"/>
        <v/>
      </c>
      <c r="O1434" s="1" t="str">
        <f>IF(AND(טבלה1013[[#This Row],[חיזוי - שבוע]]=1,J1435=1),1,"")</f>
        <v/>
      </c>
      <c r="P1434" s="1" t="str">
        <f>IF(AND(טבלה1013[[#This Row],[חיזוי טוב עם הפלגה?]]=1,טבלה1013[[#This Row],[וסת קבוע אחרון]]&lt;&gt;28,X1433=1),1,"")</f>
        <v/>
      </c>
      <c r="Q1434" s="1" t="str">
        <f>IF(AND(טבלה1013[[#This Row],[וסת השבוע פעיל?]]&lt;3,OR(טבלה1013[[#This Row],[CycleNumber]]&gt;B1435,B1435="")),1,"")</f>
        <v/>
      </c>
      <c r="R1434" s="1" t="str">
        <f>IF(טבלה1013[[#This Row],[האישה קבעה וסת שבוע?]]=1,IF(טבלה1013[[#This Row],[וסת השבוע פעיל?]]&lt;3,1,0),"")</f>
        <v/>
      </c>
      <c r="S14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4" s="1">
        <f t="shared" si="109"/>
        <v>0</v>
      </c>
      <c r="U1434" s="1" t="str">
        <f t="shared" si="110"/>
        <v/>
      </c>
      <c r="V1434" s="1" t="str">
        <f t="shared" si="111"/>
        <v/>
      </c>
      <c r="W1434" s="1" t="str">
        <f>IF(טבלה1013[[#This Row],[3 הפלגות זהות]]="","",IF(טבלה1013[[#This Row],[3 הפלגות זהות]]=1,טבלה1013[[#This Row],[LengthofCycle]],W1433))</f>
        <v/>
      </c>
      <c r="Y1434" s="1" t="str">
        <f>IF(OR(טבלה1013[[#This Row],[הווסת פעיל?]]=0,טבלה1013[[#This Row],[הווסת פעיל?]]=""),"",SUM(Y1433,טבלה1013[[#This Row],[הווסת פעיל?]]))</f>
        <v/>
      </c>
      <c r="Z1434" s="1" t="str">
        <f>IF(AND(טבלה1013[[#This Row],[כמה מחזורים עד עקירה]]&lt;&gt;"",Y1435=""),טבלה1013[[#This Row],[כמה מחזורים עד עקירה]],"")</f>
        <v/>
      </c>
      <c r="AA1434" s="1" t="str">
        <f>IF(AND(טבלה1013[[#This Row],[הווסת פעיל?]]=1,טבלה1013[[#This Row],[וסת קבוע אחרון]]&lt;&gt;W1433),טבלה1013[[#This Row],[וסת קבוע אחרון]],"")</f>
        <v/>
      </c>
      <c r="AB1434" s="1" t="str">
        <f>IF(AND(טבלה1013[[#This Row],[הווסת פעיל?]]=1,X1433=0,טבלה1013[[#This Row],[וסת קבוע אחרון]]=W1433),טבלה1013[[#This Row],[וסת קבוע אחרון]],"")</f>
        <v/>
      </c>
      <c r="AC1434" s="1" t="str">
        <f>IF(AND(טבלה1013[[#This Row],[הווסת פעיל?]]=1,X1433=0,טבלה1013[[#This Row],[וסת קבוע אחרון]]&lt;&gt;W1433),1,"")</f>
        <v/>
      </c>
      <c r="AD1434" s="1" t="str">
        <f>IF(AND(טבלה1013[[#This Row],[הווסת פעיל?]]&lt;&gt;"",B1435=1),טבלה1013[[#This Row],[CycleNumber]],"")</f>
        <v/>
      </c>
      <c r="AE1434" s="1" t="str">
        <f>IF(AND(טבלה1013[[#This Row],[הווסת פעיל?]]&lt;&gt;"",X1433=""),טבלה1013[[#This Row],[CycleNumber]],"")</f>
        <v/>
      </c>
      <c r="AF1434" s="1" t="str">
        <f>IF(B1435=1,"",IF(טבלה1013[[#This Row],[הווסת פעיל?]]=1,IF(טבלה1013[[#This Row],[וסת קבוע אחרון]]=F1435,1,0),""))</f>
        <v/>
      </c>
      <c r="AG1434" s="1" t="str">
        <f>IF(B1435=1,"",IF(טבלה1013[[#This Row],[הווסת פעיל?]]=1,IF(OR(טבלה1013[[#This Row],[וסת קבוע אחרון]]=F1435,F1435=טבלה1013[[#This Row],[LengthofCycle]]),1,0),""))</f>
        <v/>
      </c>
      <c r="AH1434" s="1" t="str">
        <f>IF(B1435=1,"",IF(טבלה1013[[#This Row],[הווסת פעיל?]]=1,IF(OR(טבלה1013[[#This Row],[וסת קבוע אחרון]]=F1435,F1435=טבלה1013[[#This Row],[LengthofCycle]],AND(טבלה1013[[#This Row],[LengthofCycle]]&lt;&gt;טבלה1013[[#This Row],[וסת קבוע אחרון]],OR(F1435=28,F1435=29))),1,0),""))</f>
        <v/>
      </c>
      <c r="AI1434" s="1" t="str">
        <f>IF(AND(טבלה1013[[#This Row],[הווסת פעיל?]]=1,B1435=1),1,"")</f>
        <v/>
      </c>
      <c r="AJ1434" s="4">
        <f>IF(AND(טבלה1013[[#This Row],[הווסת פעיל?]]&lt;&gt;1,B1435&lt;&gt;1,B1435&lt;&gt;""),IF(טבלה1013[[#This Row],[LengthofCycle]]=F1435,1,0),"")</f>
        <v>0</v>
      </c>
      <c r="AK1434" s="4">
        <f>IF(AND(טבלה1013[[#This Row],[הווסת פעיל?]]&lt;&gt;1,B1435&lt;&gt;1,B1435&lt;&gt;""),IF(OR(טבלה1013[[#This Row],[LengthofCycle]]=F1435,F1435=29),1,0),"")</f>
        <v>0</v>
      </c>
      <c r="AL1434" s="4">
        <f>IF(AND(טבלה1013[[#This Row],[הווסת פעיל?]]&lt;&gt;1,B1435&lt;&gt;1,B1435&lt;&gt;""),IF(OR(טבלה1013[[#This Row],[LengthofCycle]]=F1435,F1435=29,F1435=28),1,0),"")</f>
        <v>1</v>
      </c>
    </row>
    <row r="1435" spans="1:38" x14ac:dyDescent="0.25">
      <c r="A1435" s="1" t="s">
        <v>172</v>
      </c>
      <c r="B1435" s="1">
        <v>4</v>
      </c>
      <c r="C1435" s="1">
        <v>1</v>
      </c>
      <c r="D1435" s="1">
        <v>1</v>
      </c>
      <c r="E1435" s="1">
        <v>0</v>
      </c>
      <c r="F1435" s="1">
        <v>28</v>
      </c>
      <c r="G1435" s="1">
        <f>טבלה1013[[#This Row],[LengthofCycle]]+1</f>
        <v>29</v>
      </c>
      <c r="H1435" s="1" t="str">
        <f>IF(IFERROR(LOOKUP(טבלה1013[[#This Row],[ClientID]],קביעויות[השבוע]),FALSE)=טבלה1013[[#This Row],[ClientID]],1,"")</f>
        <v/>
      </c>
      <c r="I1435" s="1" t="str">
        <f>IF(AND(טבלה1013[[#This Row],[CycleNumber]]&gt;1,OR(B1436="",טבלה1013[[#This Row],[CycleNumber]]&gt;B1434)),IF(OR(AND(טבלה1013[[#This Row],[LengthofCycle]]=28,F1434=28),AND(טבלה1013[[#This Row],[LengthofCycle]]=35,F1434=35)),1,""),"")</f>
        <v/>
      </c>
      <c r="J1435" s="1" t="str">
        <f>IF(AND(טבלה1013[[#This Row],[וסת השבוע]]=1,I1434=1,טבלה1013[[#This Row],[CycleNumber]]&gt;B1434),1,"")</f>
        <v/>
      </c>
      <c r="K1435" s="1" t="str">
        <f>IF(טבלה1013[[#This Row],[CycleNumber]]=1,"",IF(טבלה1013[[#This Row],[וסת השבוע]]=1,0,IF(K1434="","",IF(K1434=0,IF(טבלה1013[[#This Row],[LengthofCycle]]=28,0,1),IF(K1434=1,IF(טבלה1013[[#This Row],[LengthofCycle]]+F1434=28*2,0,2),IF(K1434=2,IF(טבלה1013[[#This Row],[LengthofCycle]]+F1434+F1433=28*3,0,3),""))))))</f>
        <v/>
      </c>
      <c r="L1435" s="1" t="str">
        <f>IF(טבלה1013[[#This Row],[וסת השבוע]]=1,IF(טבלה1013[[#This Row],[וסת השבוע וההפלגה ביחד]]=1,L1434+1,0),IF(AND(טבלה1013[[#This Row],[CycleNumber]]&gt;B1434,טבלה1013[[#This Row],[CycleNumber]]&gt;1),IF(טבלה1013[[#This Row],[וסת השבוע פעיל?]]&lt;&gt;"",L1434+1,""),""))</f>
        <v/>
      </c>
      <c r="M1435" s="1" t="str">
        <f>IF(AND(טבלה1013[[#This Row],[וסת השבוע פעיל?]]&lt;&gt;"",טבלה1013[[#This Row],[CycleNumber]]&lt;B1436,B1436&lt;&gt;"",טבלה1013[[#This Row],[וסת השבוע פעיל?]]&lt;3),IF(K1436=0,IF(AND(טבלה1013[[#This Row],[וסת השבוע פעיל?]]&gt;0,I1436=1),0,1),0),"")</f>
        <v/>
      </c>
      <c r="N1435" s="1" t="str">
        <f t="shared" si="112"/>
        <v/>
      </c>
      <c r="O1435" s="1" t="str">
        <f>IF(AND(טבלה1013[[#This Row],[חיזוי - שבוע]]=1,J1436=1),1,"")</f>
        <v/>
      </c>
      <c r="P1435" s="1" t="str">
        <f>IF(AND(טבלה1013[[#This Row],[חיזוי טוב עם הפלגה?]]=1,טבלה1013[[#This Row],[וסת קבוע אחרון]]&lt;&gt;28,X1434=1),1,"")</f>
        <v/>
      </c>
      <c r="Q1435" s="1" t="str">
        <f>IF(AND(טבלה1013[[#This Row],[וסת השבוע פעיל?]]&lt;3,OR(טבלה1013[[#This Row],[CycleNumber]]&gt;B1436,B1436="")),1,"")</f>
        <v/>
      </c>
      <c r="R1435" s="1" t="str">
        <f>IF(טבלה1013[[#This Row],[האישה קבעה וסת שבוע?]]=1,IF(טבלה1013[[#This Row],[וסת השבוע פעיל?]]&lt;3,1,0),"")</f>
        <v/>
      </c>
      <c r="S14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5" s="1">
        <f t="shared" ref="T1435:T1498" si="113">IF(B1435&gt;2,IF(AND(F1435=F1434,F1434=F1433),1,0),"")</f>
        <v>0</v>
      </c>
      <c r="U1435" s="1">
        <f t="shared" si="110"/>
        <v>0</v>
      </c>
      <c r="V1435" s="1" t="str">
        <f t="shared" si="111"/>
        <v/>
      </c>
      <c r="W1435" s="1" t="str">
        <f>IF(טבלה1013[[#This Row],[3 הפלגות זהות]]="","",IF(טבלה1013[[#This Row],[3 הפלגות זהות]]=1,טבלה1013[[#This Row],[LengthofCycle]],W1434))</f>
        <v/>
      </c>
      <c r="Y1435" s="1" t="str">
        <f>IF(OR(טבלה1013[[#This Row],[הווסת פעיל?]]=0,טבלה1013[[#This Row],[הווסת פעיל?]]=""),"",SUM(Y1434,טבלה1013[[#This Row],[הווסת פעיל?]]))</f>
        <v/>
      </c>
      <c r="Z1435" s="1" t="str">
        <f>IF(AND(טבלה1013[[#This Row],[כמה מחזורים עד עקירה]]&lt;&gt;"",Y1436=""),טבלה1013[[#This Row],[כמה מחזורים עד עקירה]],"")</f>
        <v/>
      </c>
      <c r="AA1435" s="1" t="str">
        <f>IF(AND(טבלה1013[[#This Row],[הווסת פעיל?]]=1,טבלה1013[[#This Row],[וסת קבוע אחרון]]&lt;&gt;W1434),טבלה1013[[#This Row],[וסת קבוע אחרון]],"")</f>
        <v/>
      </c>
      <c r="AB1435" s="1" t="str">
        <f>IF(AND(טבלה1013[[#This Row],[הווסת פעיל?]]=1,X1434=0,טבלה1013[[#This Row],[וסת קבוע אחרון]]=W1434),טבלה1013[[#This Row],[וסת קבוע אחרון]],"")</f>
        <v/>
      </c>
      <c r="AC1435" s="1" t="str">
        <f>IF(AND(טבלה1013[[#This Row],[הווסת פעיל?]]=1,X1434=0,טבלה1013[[#This Row],[וסת קבוע אחרון]]&lt;&gt;W1434),1,"")</f>
        <v/>
      </c>
      <c r="AD1435" s="1" t="str">
        <f>IF(AND(טבלה1013[[#This Row],[הווסת פעיל?]]&lt;&gt;"",B1436=1),טבלה1013[[#This Row],[CycleNumber]],"")</f>
        <v/>
      </c>
      <c r="AE1435" s="1" t="str">
        <f>IF(AND(טבלה1013[[#This Row],[הווסת פעיל?]]&lt;&gt;"",X1434=""),טבלה1013[[#This Row],[CycleNumber]],"")</f>
        <v/>
      </c>
      <c r="AF1435" s="1" t="str">
        <f>IF(B1436=1,"",IF(טבלה1013[[#This Row],[הווסת פעיל?]]=1,IF(טבלה1013[[#This Row],[וסת קבוע אחרון]]=F1436,1,0),""))</f>
        <v/>
      </c>
      <c r="AG1435" s="1" t="str">
        <f>IF(B1436=1,"",IF(טבלה1013[[#This Row],[הווסת פעיל?]]=1,IF(OR(טבלה1013[[#This Row],[וסת קבוע אחרון]]=F1436,F1436=טבלה1013[[#This Row],[LengthofCycle]]),1,0),""))</f>
        <v/>
      </c>
      <c r="AH1435" s="1" t="str">
        <f>IF(B1436=1,"",IF(טבלה1013[[#This Row],[הווסת פעיל?]]=1,IF(OR(טבלה1013[[#This Row],[וסת קבוע אחרון]]=F1436,F1436=טבלה1013[[#This Row],[LengthofCycle]],AND(טבלה1013[[#This Row],[LengthofCycle]]&lt;&gt;טבלה1013[[#This Row],[וסת קבוע אחרון]],OR(F1436=28,F1436=29))),1,0),""))</f>
        <v/>
      </c>
      <c r="AI1435" s="1" t="str">
        <f>IF(AND(טבלה1013[[#This Row],[הווסת פעיל?]]=1,B1436=1),1,"")</f>
        <v/>
      </c>
      <c r="AJ1435" s="4">
        <f>IF(AND(טבלה1013[[#This Row],[הווסת פעיל?]]&lt;&gt;1,B1436&lt;&gt;1,B1436&lt;&gt;""),IF(טבלה1013[[#This Row],[LengthofCycle]]=F1436,1,0),"")</f>
        <v>0</v>
      </c>
      <c r="AK1435" s="4">
        <f>IF(AND(טבלה1013[[#This Row],[הווסת פעיל?]]&lt;&gt;1,B1436&lt;&gt;1,B1436&lt;&gt;""),IF(OR(טבלה1013[[#This Row],[LengthofCycle]]=F1436,F1436=29),1,0),"")</f>
        <v>1</v>
      </c>
      <c r="AL1435" s="4">
        <f>IF(AND(טבלה1013[[#This Row],[הווסת פעיל?]]&lt;&gt;1,B1436&lt;&gt;1,B1436&lt;&gt;""),IF(OR(טבלה1013[[#This Row],[LengthofCycle]]=F1436,F1436=29,F1436=28),1,0),"")</f>
        <v>1</v>
      </c>
    </row>
    <row r="1436" spans="1:38" x14ac:dyDescent="0.25">
      <c r="A1436" s="1" t="s">
        <v>172</v>
      </c>
      <c r="B1436" s="1">
        <v>5</v>
      </c>
      <c r="C1436" s="1">
        <v>1</v>
      </c>
      <c r="D1436" s="1">
        <v>1</v>
      </c>
      <c r="E1436" s="1">
        <v>0</v>
      </c>
      <c r="F1436" s="1">
        <v>29</v>
      </c>
      <c r="G1436" s="1">
        <f>טבלה1013[[#This Row],[LengthofCycle]]+1</f>
        <v>30</v>
      </c>
      <c r="H1436" s="1" t="str">
        <f>IF(IFERROR(LOOKUP(טבלה1013[[#This Row],[ClientID]],קביעויות[השבוע]),FALSE)=טבלה1013[[#This Row],[ClientID]],1,"")</f>
        <v/>
      </c>
      <c r="I1436" s="1" t="str">
        <f>IF(AND(טבלה1013[[#This Row],[CycleNumber]]&gt;1,OR(B1437="",טבלה1013[[#This Row],[CycleNumber]]&gt;B1435)),IF(OR(AND(טבלה1013[[#This Row],[LengthofCycle]]=28,F1435=28),AND(טבלה1013[[#This Row],[LengthofCycle]]=35,F1435=35)),1,""),"")</f>
        <v/>
      </c>
      <c r="J1436" s="1" t="str">
        <f>IF(AND(טבלה1013[[#This Row],[וסת השבוע]]=1,I1435=1,טבלה1013[[#This Row],[CycleNumber]]&gt;B1435),1,"")</f>
        <v/>
      </c>
      <c r="K1436" s="1" t="str">
        <f>IF(טבלה1013[[#This Row],[CycleNumber]]=1,"",IF(טבלה1013[[#This Row],[וסת השבוע]]=1,0,IF(K1435="","",IF(K1435=0,IF(טבלה1013[[#This Row],[LengthofCycle]]=28,0,1),IF(K1435=1,IF(טבלה1013[[#This Row],[LengthofCycle]]+F1435=28*2,0,2),IF(K1435=2,IF(טבלה1013[[#This Row],[LengthofCycle]]+F1435+F1434=28*3,0,3),""))))))</f>
        <v/>
      </c>
      <c r="L1436" s="1" t="str">
        <f>IF(טבלה1013[[#This Row],[וסת השבוע]]=1,IF(טבלה1013[[#This Row],[וסת השבוע וההפלגה ביחד]]=1,L1435+1,0),IF(AND(טבלה1013[[#This Row],[CycleNumber]]&gt;B1435,טבלה1013[[#This Row],[CycleNumber]]&gt;1),IF(טבלה1013[[#This Row],[וסת השבוע פעיל?]]&lt;&gt;"",L1435+1,""),""))</f>
        <v/>
      </c>
      <c r="M1436" s="1" t="str">
        <f>IF(AND(טבלה1013[[#This Row],[וסת השבוע פעיל?]]&lt;&gt;"",טבלה1013[[#This Row],[CycleNumber]]&lt;B1437,B1437&lt;&gt;"",טבלה1013[[#This Row],[וסת השבוע פעיל?]]&lt;3),IF(K1437=0,IF(AND(טבלה1013[[#This Row],[וסת השבוע פעיל?]]&gt;0,I1437=1),0,1),0),"")</f>
        <v/>
      </c>
      <c r="N1436" s="1" t="str">
        <f t="shared" si="112"/>
        <v/>
      </c>
      <c r="O1436" s="1" t="str">
        <f>IF(AND(טבלה1013[[#This Row],[חיזוי - שבוע]]=1,J1437=1),1,"")</f>
        <v/>
      </c>
      <c r="P1436" s="1" t="str">
        <f>IF(AND(טבלה1013[[#This Row],[חיזוי טוב עם הפלגה?]]=1,טבלה1013[[#This Row],[וסת קבוע אחרון]]&lt;&gt;28,X1435=1),1,"")</f>
        <v/>
      </c>
      <c r="Q1436" s="1" t="str">
        <f>IF(AND(טבלה1013[[#This Row],[וסת השבוע פעיל?]]&lt;3,OR(טבלה1013[[#This Row],[CycleNumber]]&gt;B1437,B1437="")),1,"")</f>
        <v/>
      </c>
      <c r="R1436" s="1" t="str">
        <f>IF(טבלה1013[[#This Row],[האישה קבעה וסת שבוע?]]=1,IF(טבלה1013[[#This Row],[וסת השבוע פעיל?]]&lt;3,1,0),"")</f>
        <v/>
      </c>
      <c r="S14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6" s="1">
        <f t="shared" si="113"/>
        <v>0</v>
      </c>
      <c r="U1436" s="1">
        <f t="shared" ref="U1436:U1499" si="114">IF(B1436&gt;3,IF(AND(F1436=F1435,F1435=F1434,F1434=F1433),1,0),"")</f>
        <v>0</v>
      </c>
      <c r="V1436" s="1">
        <f t="shared" si="111"/>
        <v>0</v>
      </c>
      <c r="W1436" s="1" t="str">
        <f>IF(טבלה1013[[#This Row],[3 הפלגות זהות]]="","",IF(טבלה1013[[#This Row],[3 הפלגות זהות]]=1,טבלה1013[[#This Row],[LengthofCycle]],W1435))</f>
        <v/>
      </c>
      <c r="Y1436" s="1" t="str">
        <f>IF(OR(טבלה1013[[#This Row],[הווסת פעיל?]]=0,טבלה1013[[#This Row],[הווסת פעיל?]]=""),"",SUM(Y1435,טבלה1013[[#This Row],[הווסת פעיל?]]))</f>
        <v/>
      </c>
      <c r="Z1436" s="1" t="str">
        <f>IF(AND(טבלה1013[[#This Row],[כמה מחזורים עד עקירה]]&lt;&gt;"",Y1437=""),טבלה1013[[#This Row],[כמה מחזורים עד עקירה]],"")</f>
        <v/>
      </c>
      <c r="AA1436" s="1" t="str">
        <f>IF(AND(טבלה1013[[#This Row],[הווסת פעיל?]]=1,טבלה1013[[#This Row],[וסת קבוע אחרון]]&lt;&gt;W1435),טבלה1013[[#This Row],[וסת קבוע אחרון]],"")</f>
        <v/>
      </c>
      <c r="AB1436" s="1" t="str">
        <f>IF(AND(טבלה1013[[#This Row],[הווסת פעיל?]]=1,X1435=0,טבלה1013[[#This Row],[וסת קבוע אחרון]]=W1435),טבלה1013[[#This Row],[וסת קבוע אחרון]],"")</f>
        <v/>
      </c>
      <c r="AC1436" s="1" t="str">
        <f>IF(AND(טבלה1013[[#This Row],[הווסת פעיל?]]=1,X1435=0,טבלה1013[[#This Row],[וסת קבוע אחרון]]&lt;&gt;W1435),1,"")</f>
        <v/>
      </c>
      <c r="AD1436" s="1" t="str">
        <f>IF(AND(טבלה1013[[#This Row],[הווסת פעיל?]]&lt;&gt;"",B1437=1),טבלה1013[[#This Row],[CycleNumber]],"")</f>
        <v/>
      </c>
      <c r="AE1436" s="1" t="str">
        <f>IF(AND(טבלה1013[[#This Row],[הווסת פעיל?]]&lt;&gt;"",X1435=""),טבלה1013[[#This Row],[CycleNumber]],"")</f>
        <v/>
      </c>
      <c r="AF1436" s="1" t="str">
        <f>IF(B1437=1,"",IF(טבלה1013[[#This Row],[הווסת פעיל?]]=1,IF(טבלה1013[[#This Row],[וסת קבוע אחרון]]=F1437,1,0),""))</f>
        <v/>
      </c>
      <c r="AG1436" s="1" t="str">
        <f>IF(B1437=1,"",IF(טבלה1013[[#This Row],[הווסת פעיל?]]=1,IF(OR(טבלה1013[[#This Row],[וסת קבוע אחרון]]=F1437,F1437=טבלה1013[[#This Row],[LengthofCycle]]),1,0),""))</f>
        <v/>
      </c>
      <c r="AH1436" s="1" t="str">
        <f>IF(B1437=1,"",IF(טבלה1013[[#This Row],[הווסת פעיל?]]=1,IF(OR(טבלה1013[[#This Row],[וסת קבוע אחרון]]=F1437,F1437=טבלה1013[[#This Row],[LengthofCycle]],AND(טבלה1013[[#This Row],[LengthofCycle]]&lt;&gt;טבלה1013[[#This Row],[וסת קבוע אחרון]],OR(F1437=28,F1437=29))),1,0),""))</f>
        <v/>
      </c>
      <c r="AI1436" s="1" t="str">
        <f>IF(AND(טבלה1013[[#This Row],[הווסת פעיל?]]=1,B1437=1),1,"")</f>
        <v/>
      </c>
      <c r="AJ1436" s="4">
        <f>IF(AND(טבלה1013[[#This Row],[הווסת פעיל?]]&lt;&gt;1,B1437&lt;&gt;1,B1437&lt;&gt;""),IF(טבלה1013[[#This Row],[LengthofCycle]]=F1437,1,0),"")</f>
        <v>0</v>
      </c>
      <c r="AK1436" s="4">
        <f>IF(AND(טבלה1013[[#This Row],[הווסת פעיל?]]&lt;&gt;1,B1437&lt;&gt;1,B1437&lt;&gt;""),IF(OR(טבלה1013[[#This Row],[LengthofCycle]]=F1437,F1437=29),1,0),"")</f>
        <v>0</v>
      </c>
      <c r="AL1436" s="4">
        <f>IF(AND(טבלה1013[[#This Row],[הווסת פעיל?]]&lt;&gt;1,B1437&lt;&gt;1,B1437&lt;&gt;""),IF(OR(טבלה1013[[#This Row],[LengthofCycle]]=F1437,F1437=29,F1437=28),1,0),"")</f>
        <v>1</v>
      </c>
    </row>
    <row r="1437" spans="1:38" x14ac:dyDescent="0.25">
      <c r="A1437" s="1" t="s">
        <v>172</v>
      </c>
      <c r="B1437" s="1">
        <v>6</v>
      </c>
      <c r="C1437" s="1">
        <v>1</v>
      </c>
      <c r="D1437" s="1">
        <v>1</v>
      </c>
      <c r="E1437" s="1">
        <v>0</v>
      </c>
      <c r="F1437" s="1">
        <v>28</v>
      </c>
      <c r="G1437" s="1">
        <f>טבלה1013[[#This Row],[LengthofCycle]]+1</f>
        <v>29</v>
      </c>
      <c r="H1437" s="1" t="str">
        <f>IF(IFERROR(LOOKUP(טבלה1013[[#This Row],[ClientID]],קביעויות[השבוע]),FALSE)=טבלה1013[[#This Row],[ClientID]],1,"")</f>
        <v/>
      </c>
      <c r="I1437" s="1" t="str">
        <f>IF(AND(טבלה1013[[#This Row],[CycleNumber]]&gt;1,OR(B1438="",טבלה1013[[#This Row],[CycleNumber]]&gt;B1436)),IF(OR(AND(טבלה1013[[#This Row],[LengthofCycle]]=28,F1436=28),AND(טבלה1013[[#This Row],[LengthofCycle]]=35,F1436=35)),1,""),"")</f>
        <v/>
      </c>
      <c r="J1437" s="1" t="str">
        <f>IF(AND(טבלה1013[[#This Row],[וסת השבוע]]=1,I1436=1,טבלה1013[[#This Row],[CycleNumber]]&gt;B1436),1,"")</f>
        <v/>
      </c>
      <c r="K1437" s="1" t="str">
        <f>IF(טבלה1013[[#This Row],[CycleNumber]]=1,"",IF(טבלה1013[[#This Row],[וסת השבוע]]=1,0,IF(K1436="","",IF(K1436=0,IF(טבלה1013[[#This Row],[LengthofCycle]]=28,0,1),IF(K1436=1,IF(טבלה1013[[#This Row],[LengthofCycle]]+F1436=28*2,0,2),IF(K1436=2,IF(טבלה1013[[#This Row],[LengthofCycle]]+F1436+F1435=28*3,0,3),""))))))</f>
        <v/>
      </c>
      <c r="L1437" s="1" t="str">
        <f>IF(טבלה1013[[#This Row],[וסת השבוע]]=1,IF(טבלה1013[[#This Row],[וסת השבוע וההפלגה ביחד]]=1,L1436+1,0),IF(AND(טבלה1013[[#This Row],[CycleNumber]]&gt;B1436,טבלה1013[[#This Row],[CycleNumber]]&gt;1),IF(טבלה1013[[#This Row],[וסת השבוע פעיל?]]&lt;&gt;"",L1436+1,""),""))</f>
        <v/>
      </c>
      <c r="M1437" s="1" t="str">
        <f>IF(AND(טבלה1013[[#This Row],[וסת השבוע פעיל?]]&lt;&gt;"",טבלה1013[[#This Row],[CycleNumber]]&lt;B1438,B1438&lt;&gt;"",טבלה1013[[#This Row],[וסת השבוע פעיל?]]&lt;3),IF(K1438=0,IF(AND(טבלה1013[[#This Row],[וסת השבוע פעיל?]]&gt;0,I1438=1),0,1),0),"")</f>
        <v/>
      </c>
      <c r="N1437" s="1" t="str">
        <f t="shared" si="112"/>
        <v/>
      </c>
      <c r="O1437" s="1" t="str">
        <f>IF(AND(טבלה1013[[#This Row],[חיזוי - שבוע]]=1,J1438=1),1,"")</f>
        <v/>
      </c>
      <c r="P1437" s="1" t="str">
        <f>IF(AND(טבלה1013[[#This Row],[חיזוי טוב עם הפלגה?]]=1,טבלה1013[[#This Row],[וסת קבוע אחרון]]&lt;&gt;28,X1436=1),1,"")</f>
        <v/>
      </c>
      <c r="Q1437" s="1" t="str">
        <f>IF(AND(טבלה1013[[#This Row],[וסת השבוע פעיל?]]&lt;3,OR(טבלה1013[[#This Row],[CycleNumber]]&gt;B1438,B1438="")),1,"")</f>
        <v/>
      </c>
      <c r="R1437" s="1" t="str">
        <f>IF(טבלה1013[[#This Row],[האישה קבעה וסת שבוע?]]=1,IF(טבלה1013[[#This Row],[וסת השבוע פעיל?]]&lt;3,1,0),"")</f>
        <v/>
      </c>
      <c r="S14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7" s="1">
        <f t="shared" si="113"/>
        <v>0</v>
      </c>
      <c r="U1437" s="1">
        <f t="shared" si="114"/>
        <v>0</v>
      </c>
      <c r="V1437" s="1">
        <f t="shared" ref="V1437:V1500" si="115">IF(B1437&gt;4,IF(AND(F1437=F1436,F1436=F1435,F1435=F1434,F1434=F1433),1,0),"")</f>
        <v>0</v>
      </c>
      <c r="W1437" s="1" t="str">
        <f>IF(טבלה1013[[#This Row],[3 הפלגות זהות]]="","",IF(טבלה1013[[#This Row],[3 הפלגות זהות]]=1,טבלה1013[[#This Row],[LengthofCycle]],W1436))</f>
        <v/>
      </c>
      <c r="Y1437" s="1" t="str">
        <f>IF(OR(טבלה1013[[#This Row],[הווסת פעיל?]]=0,טבלה1013[[#This Row],[הווסת פעיל?]]=""),"",SUM(Y1436,טבלה1013[[#This Row],[הווסת פעיל?]]))</f>
        <v/>
      </c>
      <c r="Z1437" s="1" t="str">
        <f>IF(AND(טבלה1013[[#This Row],[כמה מחזורים עד עקירה]]&lt;&gt;"",Y1438=""),טבלה1013[[#This Row],[כמה מחזורים עד עקירה]],"")</f>
        <v/>
      </c>
      <c r="AA1437" s="1" t="str">
        <f>IF(AND(טבלה1013[[#This Row],[הווסת פעיל?]]=1,טבלה1013[[#This Row],[וסת קבוע אחרון]]&lt;&gt;W1436),טבלה1013[[#This Row],[וסת קבוע אחרון]],"")</f>
        <v/>
      </c>
      <c r="AB1437" s="1" t="str">
        <f>IF(AND(טבלה1013[[#This Row],[הווסת פעיל?]]=1,X1436=0,טבלה1013[[#This Row],[וסת קבוע אחרון]]=W1436),טבלה1013[[#This Row],[וסת קבוע אחרון]],"")</f>
        <v/>
      </c>
      <c r="AC1437" s="1" t="str">
        <f>IF(AND(טבלה1013[[#This Row],[הווסת פעיל?]]=1,X1436=0,טבלה1013[[#This Row],[וסת קבוע אחרון]]&lt;&gt;W1436),1,"")</f>
        <v/>
      </c>
      <c r="AD1437" s="1" t="str">
        <f>IF(AND(טבלה1013[[#This Row],[הווסת פעיל?]]&lt;&gt;"",B1438=1),טבלה1013[[#This Row],[CycleNumber]],"")</f>
        <v/>
      </c>
      <c r="AE1437" s="1" t="str">
        <f>IF(AND(טבלה1013[[#This Row],[הווסת פעיל?]]&lt;&gt;"",X1436=""),טבלה1013[[#This Row],[CycleNumber]],"")</f>
        <v/>
      </c>
      <c r="AF1437" s="1" t="str">
        <f>IF(B1438=1,"",IF(טבלה1013[[#This Row],[הווסת פעיל?]]=1,IF(טבלה1013[[#This Row],[וסת קבוע אחרון]]=F1438,1,0),""))</f>
        <v/>
      </c>
      <c r="AG1437" s="1" t="str">
        <f>IF(B1438=1,"",IF(טבלה1013[[#This Row],[הווסת פעיל?]]=1,IF(OR(טבלה1013[[#This Row],[וסת קבוע אחרון]]=F1438,F1438=טבלה1013[[#This Row],[LengthofCycle]]),1,0),""))</f>
        <v/>
      </c>
      <c r="AH1437" s="1" t="str">
        <f>IF(B1438=1,"",IF(טבלה1013[[#This Row],[הווסת פעיל?]]=1,IF(OR(טבלה1013[[#This Row],[וסת קבוע אחרון]]=F1438,F1438=טבלה1013[[#This Row],[LengthofCycle]],AND(טבלה1013[[#This Row],[LengthofCycle]]&lt;&gt;טבלה1013[[#This Row],[וסת קבוע אחרון]],OR(F1438=28,F1438=29))),1,0),""))</f>
        <v/>
      </c>
      <c r="AI1437" s="1" t="str">
        <f>IF(AND(טבלה1013[[#This Row],[הווסת פעיל?]]=1,B1438=1),1,"")</f>
        <v/>
      </c>
      <c r="AJ1437" s="4">
        <f>IF(AND(טבלה1013[[#This Row],[הווסת פעיל?]]&lt;&gt;1,B1438&lt;&gt;1,B1438&lt;&gt;""),IF(טבלה1013[[#This Row],[LengthofCycle]]=F1438,1,0),"")</f>
        <v>0</v>
      </c>
      <c r="AK1437" s="4">
        <f>IF(AND(טבלה1013[[#This Row],[הווסת פעיל?]]&lt;&gt;1,B1438&lt;&gt;1,B1438&lt;&gt;""),IF(OR(טבלה1013[[#This Row],[LengthofCycle]]=F1438,F1438=29),1,0),"")</f>
        <v>0</v>
      </c>
      <c r="AL1437" s="4">
        <f>IF(AND(טבלה1013[[#This Row],[הווסת פעיל?]]&lt;&gt;1,B1438&lt;&gt;1,B1438&lt;&gt;""),IF(OR(טבלה1013[[#This Row],[LengthofCycle]]=F1438,F1438=29,F1438=28),1,0),"")</f>
        <v>0</v>
      </c>
    </row>
    <row r="1438" spans="1:38" x14ac:dyDescent="0.25">
      <c r="A1438" s="1" t="s">
        <v>172</v>
      </c>
      <c r="B1438" s="1">
        <v>7</v>
      </c>
      <c r="C1438" s="1">
        <v>1</v>
      </c>
      <c r="D1438" s="1">
        <v>1</v>
      </c>
      <c r="E1438" s="1">
        <v>0</v>
      </c>
      <c r="F1438" s="1">
        <v>27</v>
      </c>
      <c r="G1438" s="1">
        <f>טבלה1013[[#This Row],[LengthofCycle]]+1</f>
        <v>28</v>
      </c>
      <c r="H1438" s="1" t="str">
        <f>IF(IFERROR(LOOKUP(טבלה1013[[#This Row],[ClientID]],קביעויות[השבוע]),FALSE)=טבלה1013[[#This Row],[ClientID]],1,"")</f>
        <v/>
      </c>
      <c r="I1438" s="1" t="str">
        <f>IF(AND(טבלה1013[[#This Row],[CycleNumber]]&gt;1,OR(B1439="",טבלה1013[[#This Row],[CycleNumber]]&gt;B1437)),IF(OR(AND(טבלה1013[[#This Row],[LengthofCycle]]=28,F1437=28),AND(טבלה1013[[#This Row],[LengthofCycle]]=35,F1437=35)),1,""),"")</f>
        <v/>
      </c>
      <c r="J1438" s="1" t="str">
        <f>IF(AND(טבלה1013[[#This Row],[וסת השבוע]]=1,I1437=1,טבלה1013[[#This Row],[CycleNumber]]&gt;B1437),1,"")</f>
        <v/>
      </c>
      <c r="K1438" s="1" t="str">
        <f>IF(טבלה1013[[#This Row],[CycleNumber]]=1,"",IF(טבלה1013[[#This Row],[וסת השבוע]]=1,0,IF(K1437="","",IF(K1437=0,IF(טבלה1013[[#This Row],[LengthofCycle]]=28,0,1),IF(K1437=1,IF(טבלה1013[[#This Row],[LengthofCycle]]+F1437=28*2,0,2),IF(K1437=2,IF(טבלה1013[[#This Row],[LengthofCycle]]+F1437+F1436=28*3,0,3),""))))))</f>
        <v/>
      </c>
      <c r="L1438" s="1" t="str">
        <f>IF(טבלה1013[[#This Row],[וסת השבוע]]=1,IF(טבלה1013[[#This Row],[וסת השבוע וההפלגה ביחד]]=1,L1437+1,0),IF(AND(טבלה1013[[#This Row],[CycleNumber]]&gt;B1437,טבלה1013[[#This Row],[CycleNumber]]&gt;1),IF(טבלה1013[[#This Row],[וסת השבוע פעיל?]]&lt;&gt;"",L1437+1,""),""))</f>
        <v/>
      </c>
      <c r="M1438" s="1" t="str">
        <f>IF(AND(טבלה1013[[#This Row],[וסת השבוע פעיל?]]&lt;&gt;"",טבלה1013[[#This Row],[CycleNumber]]&lt;B1439,B1439&lt;&gt;"",טבלה1013[[#This Row],[וסת השבוע פעיל?]]&lt;3),IF(K1439=0,IF(AND(טבלה1013[[#This Row],[וסת השבוע פעיל?]]&gt;0,I1439=1),0,1),0),"")</f>
        <v/>
      </c>
      <c r="N1438" s="1" t="str">
        <f t="shared" si="112"/>
        <v/>
      </c>
      <c r="O1438" s="1" t="str">
        <f>IF(AND(טבלה1013[[#This Row],[חיזוי - שבוע]]=1,J1439=1),1,"")</f>
        <v/>
      </c>
      <c r="P1438" s="1" t="str">
        <f>IF(AND(טבלה1013[[#This Row],[חיזוי טוב עם הפלגה?]]=1,טבלה1013[[#This Row],[וסת קבוע אחרון]]&lt;&gt;28,X1437=1),1,"")</f>
        <v/>
      </c>
      <c r="Q1438" s="1" t="str">
        <f>IF(AND(טבלה1013[[#This Row],[וסת השבוע פעיל?]]&lt;3,OR(טבלה1013[[#This Row],[CycleNumber]]&gt;B1439,B1439="")),1,"")</f>
        <v/>
      </c>
      <c r="R1438" s="1" t="str">
        <f>IF(טבלה1013[[#This Row],[האישה קבעה וסת שבוע?]]=1,IF(טבלה1013[[#This Row],[וסת השבוע פעיל?]]&lt;3,1,0),"")</f>
        <v/>
      </c>
      <c r="S14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8" s="1">
        <f t="shared" si="113"/>
        <v>0</v>
      </c>
      <c r="U1438" s="1">
        <f t="shared" si="114"/>
        <v>0</v>
      </c>
      <c r="V1438" s="1">
        <f t="shared" si="115"/>
        <v>0</v>
      </c>
      <c r="W1438" s="1" t="str">
        <f>IF(טבלה1013[[#This Row],[3 הפלגות זהות]]="","",IF(טבלה1013[[#This Row],[3 הפלגות זהות]]=1,טבלה1013[[#This Row],[LengthofCycle]],W1437))</f>
        <v/>
      </c>
      <c r="Y1438" s="1" t="str">
        <f>IF(OR(טבלה1013[[#This Row],[הווסת פעיל?]]=0,טבלה1013[[#This Row],[הווסת פעיל?]]=""),"",SUM(Y1437,טבלה1013[[#This Row],[הווסת פעיל?]]))</f>
        <v/>
      </c>
      <c r="Z1438" s="1" t="str">
        <f>IF(AND(טבלה1013[[#This Row],[כמה מחזורים עד עקירה]]&lt;&gt;"",Y1439=""),טבלה1013[[#This Row],[כמה מחזורים עד עקירה]],"")</f>
        <v/>
      </c>
      <c r="AA1438" s="1" t="str">
        <f>IF(AND(טבלה1013[[#This Row],[הווסת פעיל?]]=1,טבלה1013[[#This Row],[וסת קבוע אחרון]]&lt;&gt;W1437),טבלה1013[[#This Row],[וסת קבוע אחרון]],"")</f>
        <v/>
      </c>
      <c r="AB1438" s="1" t="str">
        <f>IF(AND(טבלה1013[[#This Row],[הווסת פעיל?]]=1,X1437=0,טבלה1013[[#This Row],[וסת קבוע אחרון]]=W1437),טבלה1013[[#This Row],[וסת קבוע אחרון]],"")</f>
        <v/>
      </c>
      <c r="AC1438" s="1" t="str">
        <f>IF(AND(טבלה1013[[#This Row],[הווסת פעיל?]]=1,X1437=0,טבלה1013[[#This Row],[וסת קבוע אחרון]]&lt;&gt;W1437),1,"")</f>
        <v/>
      </c>
      <c r="AD1438" s="1" t="str">
        <f>IF(AND(טבלה1013[[#This Row],[הווסת פעיל?]]&lt;&gt;"",B1439=1),טבלה1013[[#This Row],[CycleNumber]],"")</f>
        <v/>
      </c>
      <c r="AE1438" s="1" t="str">
        <f>IF(AND(טבלה1013[[#This Row],[הווסת פעיל?]]&lt;&gt;"",X1437=""),טבלה1013[[#This Row],[CycleNumber]],"")</f>
        <v/>
      </c>
      <c r="AF1438" s="1" t="str">
        <f>IF(B1439=1,"",IF(טבלה1013[[#This Row],[הווסת פעיל?]]=1,IF(טבלה1013[[#This Row],[וסת קבוע אחרון]]=F1439,1,0),""))</f>
        <v/>
      </c>
      <c r="AG1438" s="1" t="str">
        <f>IF(B1439=1,"",IF(טבלה1013[[#This Row],[הווסת פעיל?]]=1,IF(OR(טבלה1013[[#This Row],[וסת קבוע אחרון]]=F1439,F1439=טבלה1013[[#This Row],[LengthofCycle]]),1,0),""))</f>
        <v/>
      </c>
      <c r="AH1438" s="1" t="str">
        <f>IF(B1439=1,"",IF(טבלה1013[[#This Row],[הווסת פעיל?]]=1,IF(OR(טבלה1013[[#This Row],[וסת קבוע אחרון]]=F1439,F1439=טבלה1013[[#This Row],[LengthofCycle]],AND(טבלה1013[[#This Row],[LengthofCycle]]&lt;&gt;טבלה1013[[#This Row],[וסת קבוע אחרון]],OR(F1439=28,F1439=29))),1,0),""))</f>
        <v/>
      </c>
      <c r="AI1438" s="1" t="str">
        <f>IF(AND(טבלה1013[[#This Row],[הווסת פעיל?]]=1,B1439=1),1,"")</f>
        <v/>
      </c>
      <c r="AJ1438" s="4">
        <f>IF(AND(טבלה1013[[#This Row],[הווסת פעיל?]]&lt;&gt;1,B1439&lt;&gt;1,B1439&lt;&gt;""),IF(טבלה1013[[#This Row],[LengthofCycle]]=F1439,1,0),"")</f>
        <v>0</v>
      </c>
      <c r="AK1438" s="4">
        <f>IF(AND(טבלה1013[[#This Row],[הווסת פעיל?]]&lt;&gt;1,B1439&lt;&gt;1,B1439&lt;&gt;""),IF(OR(טבלה1013[[#This Row],[LengthofCycle]]=F1439,F1439=29),1,0),"")</f>
        <v>0</v>
      </c>
      <c r="AL1438" s="4">
        <f>IF(AND(טבלה1013[[#This Row],[הווסת פעיל?]]&lt;&gt;1,B1439&lt;&gt;1,B1439&lt;&gt;""),IF(OR(טבלה1013[[#This Row],[LengthofCycle]]=F1439,F1439=29,F1439=28),1,0),"")</f>
        <v>1</v>
      </c>
    </row>
    <row r="1439" spans="1:38" x14ac:dyDescent="0.25">
      <c r="A1439" s="1" t="s">
        <v>172</v>
      </c>
      <c r="B1439" s="1">
        <v>8</v>
      </c>
      <c r="C1439" s="1">
        <v>1</v>
      </c>
      <c r="D1439" s="1">
        <v>1</v>
      </c>
      <c r="E1439" s="1">
        <v>0</v>
      </c>
      <c r="F1439" s="1">
        <v>28</v>
      </c>
      <c r="G1439" s="1">
        <f>טבלה1013[[#This Row],[LengthofCycle]]+1</f>
        <v>29</v>
      </c>
      <c r="H1439" s="1" t="str">
        <f>IF(IFERROR(LOOKUP(טבלה1013[[#This Row],[ClientID]],קביעויות[השבוע]),FALSE)=טבלה1013[[#This Row],[ClientID]],1,"")</f>
        <v/>
      </c>
      <c r="I1439" s="1" t="str">
        <f>IF(AND(טבלה1013[[#This Row],[CycleNumber]]&gt;1,OR(B1440="",טבלה1013[[#This Row],[CycleNumber]]&gt;B1438)),IF(OR(AND(טבלה1013[[#This Row],[LengthofCycle]]=28,F1438=28),AND(טבלה1013[[#This Row],[LengthofCycle]]=35,F1438=35)),1,""),"")</f>
        <v/>
      </c>
      <c r="J1439" s="1" t="str">
        <f>IF(AND(טבלה1013[[#This Row],[וסת השבוע]]=1,I1438=1,טבלה1013[[#This Row],[CycleNumber]]&gt;B1438),1,"")</f>
        <v/>
      </c>
      <c r="K1439" s="1" t="str">
        <f>IF(טבלה1013[[#This Row],[CycleNumber]]=1,"",IF(טבלה1013[[#This Row],[וסת השבוע]]=1,0,IF(K1438="","",IF(K1438=0,IF(טבלה1013[[#This Row],[LengthofCycle]]=28,0,1),IF(K1438=1,IF(טבלה1013[[#This Row],[LengthofCycle]]+F1438=28*2,0,2),IF(K1438=2,IF(טבלה1013[[#This Row],[LengthofCycle]]+F1438+F1437=28*3,0,3),""))))))</f>
        <v/>
      </c>
      <c r="L1439" s="1" t="str">
        <f>IF(טבלה1013[[#This Row],[וסת השבוע]]=1,IF(טבלה1013[[#This Row],[וסת השבוע וההפלגה ביחד]]=1,L1438+1,0),IF(AND(טבלה1013[[#This Row],[CycleNumber]]&gt;B1438,טבלה1013[[#This Row],[CycleNumber]]&gt;1),IF(טבלה1013[[#This Row],[וסת השבוע פעיל?]]&lt;&gt;"",L1438+1,""),""))</f>
        <v/>
      </c>
      <c r="M1439" s="1" t="str">
        <f>IF(AND(טבלה1013[[#This Row],[וסת השבוע פעיל?]]&lt;&gt;"",טבלה1013[[#This Row],[CycleNumber]]&lt;B1440,B1440&lt;&gt;"",טבלה1013[[#This Row],[וסת השבוע פעיל?]]&lt;3),IF(K1440=0,IF(AND(טבלה1013[[#This Row],[וסת השבוע פעיל?]]&gt;0,I1440=1),0,1),0),"")</f>
        <v/>
      </c>
      <c r="N1439" s="1" t="str">
        <f t="shared" si="112"/>
        <v/>
      </c>
      <c r="O1439" s="1" t="str">
        <f>IF(AND(טבלה1013[[#This Row],[חיזוי - שבוע]]=1,J1440=1),1,"")</f>
        <v/>
      </c>
      <c r="P1439" s="1" t="str">
        <f>IF(AND(טבלה1013[[#This Row],[חיזוי טוב עם הפלגה?]]=1,טבלה1013[[#This Row],[וסת קבוע אחרון]]&lt;&gt;28,X1438=1),1,"")</f>
        <v/>
      </c>
      <c r="Q1439" s="1" t="str">
        <f>IF(AND(טבלה1013[[#This Row],[וסת השבוע פעיל?]]&lt;3,OR(טבלה1013[[#This Row],[CycleNumber]]&gt;B1440,B1440="")),1,"")</f>
        <v/>
      </c>
      <c r="R1439" s="1" t="str">
        <f>IF(טבלה1013[[#This Row],[האישה קבעה וסת שבוע?]]=1,IF(טבלה1013[[#This Row],[וסת השבוע פעיל?]]&lt;3,1,0),"")</f>
        <v/>
      </c>
      <c r="S14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39" s="1">
        <f t="shared" si="113"/>
        <v>0</v>
      </c>
      <c r="U1439" s="1">
        <f t="shared" si="114"/>
        <v>0</v>
      </c>
      <c r="V1439" s="1">
        <f t="shared" si="115"/>
        <v>0</v>
      </c>
      <c r="W1439" s="1" t="str">
        <f>IF(טבלה1013[[#This Row],[3 הפלגות זהות]]="","",IF(טבלה1013[[#This Row],[3 הפלגות זהות]]=1,טבלה1013[[#This Row],[LengthofCycle]],W1438))</f>
        <v/>
      </c>
      <c r="Y1439" s="1" t="str">
        <f>IF(OR(טבלה1013[[#This Row],[הווסת פעיל?]]=0,טבלה1013[[#This Row],[הווסת פעיל?]]=""),"",SUM(Y1438,טבלה1013[[#This Row],[הווסת פעיל?]]))</f>
        <v/>
      </c>
      <c r="Z1439" s="1" t="str">
        <f>IF(AND(טבלה1013[[#This Row],[כמה מחזורים עד עקירה]]&lt;&gt;"",Y1440=""),טבלה1013[[#This Row],[כמה מחזורים עד עקירה]],"")</f>
        <v/>
      </c>
      <c r="AA1439" s="1" t="str">
        <f>IF(AND(טבלה1013[[#This Row],[הווסת פעיל?]]=1,טבלה1013[[#This Row],[וסת קבוע אחרון]]&lt;&gt;W1438),טבלה1013[[#This Row],[וסת קבוע אחרון]],"")</f>
        <v/>
      </c>
      <c r="AB1439" s="1" t="str">
        <f>IF(AND(טבלה1013[[#This Row],[הווסת פעיל?]]=1,X1438=0,טבלה1013[[#This Row],[וסת קבוע אחרון]]=W1438),טבלה1013[[#This Row],[וסת קבוע אחרון]],"")</f>
        <v/>
      </c>
      <c r="AC1439" s="1" t="str">
        <f>IF(AND(טבלה1013[[#This Row],[הווסת פעיל?]]=1,X1438=0,טבלה1013[[#This Row],[וסת קבוע אחרון]]&lt;&gt;W1438),1,"")</f>
        <v/>
      </c>
      <c r="AD1439" s="1" t="str">
        <f>IF(AND(טבלה1013[[#This Row],[הווסת פעיל?]]&lt;&gt;"",B1440=1),טבלה1013[[#This Row],[CycleNumber]],"")</f>
        <v/>
      </c>
      <c r="AE1439" s="1" t="str">
        <f>IF(AND(טבלה1013[[#This Row],[הווסת פעיל?]]&lt;&gt;"",X1438=""),טבלה1013[[#This Row],[CycleNumber]],"")</f>
        <v/>
      </c>
      <c r="AF1439" s="1" t="str">
        <f>IF(B1440=1,"",IF(טבלה1013[[#This Row],[הווסת פעיל?]]=1,IF(טבלה1013[[#This Row],[וסת קבוע אחרון]]=F1440,1,0),""))</f>
        <v/>
      </c>
      <c r="AG1439" s="1" t="str">
        <f>IF(B1440=1,"",IF(טבלה1013[[#This Row],[הווסת פעיל?]]=1,IF(OR(טבלה1013[[#This Row],[וסת קבוע אחרון]]=F1440,F1440=טבלה1013[[#This Row],[LengthofCycle]]),1,0),""))</f>
        <v/>
      </c>
      <c r="AH1439" s="1" t="str">
        <f>IF(B1440=1,"",IF(טבלה1013[[#This Row],[הווסת פעיל?]]=1,IF(OR(טבלה1013[[#This Row],[וסת קבוע אחרון]]=F1440,F1440=טבלה1013[[#This Row],[LengthofCycle]],AND(טבלה1013[[#This Row],[LengthofCycle]]&lt;&gt;טבלה1013[[#This Row],[וסת קבוע אחרון]],OR(F1440=28,F1440=29))),1,0),""))</f>
        <v/>
      </c>
      <c r="AI1439" s="1" t="str">
        <f>IF(AND(טבלה1013[[#This Row],[הווסת פעיל?]]=1,B1440=1),1,"")</f>
        <v/>
      </c>
      <c r="AJ1439" s="4">
        <f>IF(AND(טבלה1013[[#This Row],[הווסת פעיל?]]&lt;&gt;1,B1440&lt;&gt;1,B1440&lt;&gt;""),IF(טבלה1013[[#This Row],[LengthofCycle]]=F1440,1,0),"")</f>
        <v>0</v>
      </c>
      <c r="AK1439" s="4">
        <f>IF(AND(טבלה1013[[#This Row],[הווסת פעיל?]]&lt;&gt;1,B1440&lt;&gt;1,B1440&lt;&gt;""),IF(OR(טבלה1013[[#This Row],[LengthofCycle]]=F1440,F1440=29),1,0),"")</f>
        <v>0</v>
      </c>
      <c r="AL1439" s="4">
        <f>IF(AND(טבלה1013[[#This Row],[הווסת פעיל?]]&lt;&gt;1,B1440&lt;&gt;1,B1440&lt;&gt;""),IF(OR(טבלה1013[[#This Row],[LengthofCycle]]=F1440,F1440=29,F1440=28),1,0),"")</f>
        <v>0</v>
      </c>
    </row>
    <row r="1440" spans="1:38" x14ac:dyDescent="0.25">
      <c r="A1440" s="1" t="s">
        <v>172</v>
      </c>
      <c r="B1440" s="1">
        <v>9</v>
      </c>
      <c r="C1440" s="1">
        <v>1</v>
      </c>
      <c r="D1440" s="1">
        <v>1</v>
      </c>
      <c r="E1440" s="1">
        <v>0</v>
      </c>
      <c r="F1440" s="1">
        <v>27</v>
      </c>
      <c r="G1440" s="1">
        <f>טבלה1013[[#This Row],[LengthofCycle]]+1</f>
        <v>28</v>
      </c>
      <c r="H1440" s="1" t="str">
        <f>IF(IFERROR(LOOKUP(טבלה1013[[#This Row],[ClientID]],קביעויות[השבוע]),FALSE)=טבלה1013[[#This Row],[ClientID]],1,"")</f>
        <v/>
      </c>
      <c r="I1440" s="1" t="str">
        <f>IF(AND(טבלה1013[[#This Row],[CycleNumber]]&gt;1,OR(B1441="",טבלה1013[[#This Row],[CycleNumber]]&gt;B1439)),IF(OR(AND(טבלה1013[[#This Row],[LengthofCycle]]=28,F1439=28),AND(טבלה1013[[#This Row],[LengthofCycle]]=35,F1439=35)),1,""),"")</f>
        <v/>
      </c>
      <c r="J1440" s="1" t="str">
        <f>IF(AND(טבלה1013[[#This Row],[וסת השבוע]]=1,I1439=1,טבלה1013[[#This Row],[CycleNumber]]&gt;B1439),1,"")</f>
        <v/>
      </c>
      <c r="K1440" s="1" t="str">
        <f>IF(טבלה1013[[#This Row],[CycleNumber]]=1,"",IF(טבלה1013[[#This Row],[וסת השבוע]]=1,0,IF(K1439="","",IF(K1439=0,IF(טבלה1013[[#This Row],[LengthofCycle]]=28,0,1),IF(K1439=1,IF(טבלה1013[[#This Row],[LengthofCycle]]+F1439=28*2,0,2),IF(K1439=2,IF(טבלה1013[[#This Row],[LengthofCycle]]+F1439+F1438=28*3,0,3),""))))))</f>
        <v/>
      </c>
      <c r="L1440" s="1" t="str">
        <f>IF(טבלה1013[[#This Row],[וסת השבוע]]=1,IF(טבלה1013[[#This Row],[וסת השבוע וההפלגה ביחד]]=1,L1439+1,0),IF(AND(טבלה1013[[#This Row],[CycleNumber]]&gt;B1439,טבלה1013[[#This Row],[CycleNumber]]&gt;1),IF(טבלה1013[[#This Row],[וסת השבוע פעיל?]]&lt;&gt;"",L1439+1,""),""))</f>
        <v/>
      </c>
      <c r="M1440" s="1" t="str">
        <f>IF(AND(טבלה1013[[#This Row],[וסת השבוע פעיל?]]&lt;&gt;"",טבלה1013[[#This Row],[CycleNumber]]&lt;B1441,B1441&lt;&gt;"",טבלה1013[[#This Row],[וסת השבוע פעיל?]]&lt;3),IF(K1441=0,IF(AND(טבלה1013[[#This Row],[וסת השבוע פעיל?]]&gt;0,I1441=1),0,1),0),"")</f>
        <v/>
      </c>
      <c r="N1440" s="1" t="str">
        <f t="shared" si="112"/>
        <v/>
      </c>
      <c r="O1440" s="1" t="str">
        <f>IF(AND(טבלה1013[[#This Row],[חיזוי - שבוע]]=1,J1441=1),1,"")</f>
        <v/>
      </c>
      <c r="P1440" s="1" t="str">
        <f>IF(AND(טבלה1013[[#This Row],[חיזוי טוב עם הפלגה?]]=1,טבלה1013[[#This Row],[וסת קבוע אחרון]]&lt;&gt;28,X1439=1),1,"")</f>
        <v/>
      </c>
      <c r="Q1440" s="1" t="str">
        <f>IF(AND(טבלה1013[[#This Row],[וסת השבוע פעיל?]]&lt;3,OR(טבלה1013[[#This Row],[CycleNumber]]&gt;B1441,B1441="")),1,"")</f>
        <v/>
      </c>
      <c r="R1440" s="1" t="str">
        <f>IF(טבלה1013[[#This Row],[האישה קבעה וסת שבוע?]]=1,IF(טבלה1013[[#This Row],[וסת השבוע פעיל?]]&lt;3,1,0),"")</f>
        <v/>
      </c>
      <c r="S14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0" s="1">
        <f t="shared" si="113"/>
        <v>0</v>
      </c>
      <c r="U1440" s="1">
        <f t="shared" si="114"/>
        <v>0</v>
      </c>
      <c r="V1440" s="1">
        <f t="shared" si="115"/>
        <v>0</v>
      </c>
      <c r="W1440" s="1" t="str">
        <f>IF(טבלה1013[[#This Row],[3 הפלגות זהות]]="","",IF(טבלה1013[[#This Row],[3 הפלגות זהות]]=1,טבלה1013[[#This Row],[LengthofCycle]],W1439))</f>
        <v/>
      </c>
      <c r="Y1440" s="1" t="str">
        <f>IF(OR(טבלה1013[[#This Row],[הווסת פעיל?]]=0,טבלה1013[[#This Row],[הווסת פעיל?]]=""),"",SUM(Y1439,טבלה1013[[#This Row],[הווסת פעיל?]]))</f>
        <v/>
      </c>
      <c r="Z1440" s="1" t="str">
        <f>IF(AND(טבלה1013[[#This Row],[כמה מחזורים עד עקירה]]&lt;&gt;"",Y1441=""),טבלה1013[[#This Row],[כמה מחזורים עד עקירה]],"")</f>
        <v/>
      </c>
      <c r="AA1440" s="1" t="str">
        <f>IF(AND(טבלה1013[[#This Row],[הווסת פעיל?]]=1,טבלה1013[[#This Row],[וסת קבוע אחרון]]&lt;&gt;W1439),טבלה1013[[#This Row],[וסת קבוע אחרון]],"")</f>
        <v/>
      </c>
      <c r="AB1440" s="1" t="str">
        <f>IF(AND(טבלה1013[[#This Row],[הווסת פעיל?]]=1,X1439=0,טבלה1013[[#This Row],[וסת קבוע אחרון]]=W1439),טבלה1013[[#This Row],[וסת קבוע אחרון]],"")</f>
        <v/>
      </c>
      <c r="AC1440" s="1" t="str">
        <f>IF(AND(טבלה1013[[#This Row],[הווסת פעיל?]]=1,X1439=0,טבלה1013[[#This Row],[וסת קבוע אחרון]]&lt;&gt;W1439),1,"")</f>
        <v/>
      </c>
      <c r="AD1440" s="1" t="str">
        <f>IF(AND(טבלה1013[[#This Row],[הווסת פעיל?]]&lt;&gt;"",B1441=1),טבלה1013[[#This Row],[CycleNumber]],"")</f>
        <v/>
      </c>
      <c r="AE1440" s="1" t="str">
        <f>IF(AND(טבלה1013[[#This Row],[הווסת פעיל?]]&lt;&gt;"",X1439=""),טבלה1013[[#This Row],[CycleNumber]],"")</f>
        <v/>
      </c>
      <c r="AF1440" s="1" t="str">
        <f>IF(B1441=1,"",IF(טבלה1013[[#This Row],[הווסת פעיל?]]=1,IF(טבלה1013[[#This Row],[וסת קבוע אחרון]]=F1441,1,0),""))</f>
        <v/>
      </c>
      <c r="AG1440" s="1" t="str">
        <f>IF(B1441=1,"",IF(טבלה1013[[#This Row],[הווסת פעיל?]]=1,IF(OR(טבלה1013[[#This Row],[וסת קבוע אחרון]]=F1441,F1441=טבלה1013[[#This Row],[LengthofCycle]]),1,0),""))</f>
        <v/>
      </c>
      <c r="AH1440" s="1" t="str">
        <f>IF(B1441=1,"",IF(טבלה1013[[#This Row],[הווסת פעיל?]]=1,IF(OR(טבלה1013[[#This Row],[וסת קבוע אחרון]]=F1441,F1441=טבלה1013[[#This Row],[LengthofCycle]],AND(טבלה1013[[#This Row],[LengthofCycle]]&lt;&gt;טבלה1013[[#This Row],[וסת קבוע אחרון]],OR(F1441=28,F1441=29))),1,0),""))</f>
        <v/>
      </c>
      <c r="AI1440" s="1" t="str">
        <f>IF(AND(טבלה1013[[#This Row],[הווסת פעיל?]]=1,B1441=1),1,"")</f>
        <v/>
      </c>
      <c r="AJ1440" s="4">
        <f>IF(AND(טבלה1013[[#This Row],[הווסת פעיל?]]&lt;&gt;1,B1441&lt;&gt;1,B1441&lt;&gt;""),IF(טבלה1013[[#This Row],[LengthofCycle]]=F1441,1,0),"")</f>
        <v>0</v>
      </c>
      <c r="AK1440" s="4">
        <f>IF(AND(טבלה1013[[#This Row],[הווסת פעיל?]]&lt;&gt;1,B1441&lt;&gt;1,B1441&lt;&gt;""),IF(OR(טבלה1013[[#This Row],[LengthofCycle]]=F1441,F1441=29),1,0),"")</f>
        <v>0</v>
      </c>
      <c r="AL1440" s="4">
        <f>IF(AND(טבלה1013[[#This Row],[הווסת פעיל?]]&lt;&gt;1,B1441&lt;&gt;1,B1441&lt;&gt;""),IF(OR(טבלה1013[[#This Row],[LengthofCycle]]=F1441,F1441=29,F1441=28),1,0),"")</f>
        <v>0</v>
      </c>
    </row>
    <row r="1441" spans="1:38" x14ac:dyDescent="0.25">
      <c r="A1441" s="1" t="s">
        <v>172</v>
      </c>
      <c r="B1441" s="1">
        <v>10</v>
      </c>
      <c r="C1441" s="1">
        <v>1</v>
      </c>
      <c r="D1441" s="1">
        <v>1</v>
      </c>
      <c r="E1441" s="1">
        <v>0</v>
      </c>
      <c r="F1441" s="1">
        <v>30</v>
      </c>
      <c r="G1441" s="1">
        <f>טבלה1013[[#This Row],[LengthofCycle]]+1</f>
        <v>31</v>
      </c>
      <c r="H1441" s="1" t="str">
        <f>IF(IFERROR(LOOKUP(טבלה1013[[#This Row],[ClientID]],קביעויות[השבוע]),FALSE)=טבלה1013[[#This Row],[ClientID]],1,"")</f>
        <v/>
      </c>
      <c r="I1441" s="1" t="str">
        <f>IF(AND(טבלה1013[[#This Row],[CycleNumber]]&gt;1,OR(B1442="",טבלה1013[[#This Row],[CycleNumber]]&gt;B1440)),IF(OR(AND(טבלה1013[[#This Row],[LengthofCycle]]=28,F1440=28),AND(טבלה1013[[#This Row],[LengthofCycle]]=35,F1440=35)),1,""),"")</f>
        <v/>
      </c>
      <c r="J1441" s="1" t="str">
        <f>IF(AND(טבלה1013[[#This Row],[וסת השבוע]]=1,I1440=1,טבלה1013[[#This Row],[CycleNumber]]&gt;B1440),1,"")</f>
        <v/>
      </c>
      <c r="K1441" s="1" t="str">
        <f>IF(טבלה1013[[#This Row],[CycleNumber]]=1,"",IF(טבלה1013[[#This Row],[וסת השבוע]]=1,0,IF(K1440="","",IF(K1440=0,IF(טבלה1013[[#This Row],[LengthofCycle]]=28,0,1),IF(K1440=1,IF(טבלה1013[[#This Row],[LengthofCycle]]+F1440=28*2,0,2),IF(K1440=2,IF(טבלה1013[[#This Row],[LengthofCycle]]+F1440+F1439=28*3,0,3),""))))))</f>
        <v/>
      </c>
      <c r="L1441" s="1" t="str">
        <f>IF(טבלה1013[[#This Row],[וסת השבוע]]=1,IF(טבלה1013[[#This Row],[וסת השבוע וההפלגה ביחד]]=1,L1440+1,0),IF(AND(טבלה1013[[#This Row],[CycleNumber]]&gt;B1440,טבלה1013[[#This Row],[CycleNumber]]&gt;1),IF(טבלה1013[[#This Row],[וסת השבוע פעיל?]]&lt;&gt;"",L1440+1,""),""))</f>
        <v/>
      </c>
      <c r="M1441" s="1" t="str">
        <f>IF(AND(טבלה1013[[#This Row],[וסת השבוע פעיל?]]&lt;&gt;"",טבלה1013[[#This Row],[CycleNumber]]&lt;B1442,B1442&lt;&gt;"",טבלה1013[[#This Row],[וסת השבוע פעיל?]]&lt;3),IF(K1442=0,IF(AND(טבלה1013[[#This Row],[וסת השבוע פעיל?]]&gt;0,I1442=1),0,1),0),"")</f>
        <v/>
      </c>
      <c r="N1441" s="1" t="str">
        <f t="shared" si="112"/>
        <v/>
      </c>
      <c r="O1441" s="1" t="str">
        <f>IF(AND(טבלה1013[[#This Row],[חיזוי - שבוע]]=1,J1442=1),1,"")</f>
        <v/>
      </c>
      <c r="P1441" s="1" t="str">
        <f>IF(AND(טבלה1013[[#This Row],[חיזוי טוב עם הפלגה?]]=1,טבלה1013[[#This Row],[וסת קבוע אחרון]]&lt;&gt;28,X1440=1),1,"")</f>
        <v/>
      </c>
      <c r="Q1441" s="1" t="str">
        <f>IF(AND(טבלה1013[[#This Row],[וסת השבוע פעיל?]]&lt;3,OR(טבלה1013[[#This Row],[CycleNumber]]&gt;B1442,B1442="")),1,"")</f>
        <v/>
      </c>
      <c r="R1441" s="1" t="str">
        <f>IF(טבלה1013[[#This Row],[האישה קבעה וסת שבוע?]]=1,IF(טבלה1013[[#This Row],[וסת השבוע פעיל?]]&lt;3,1,0),"")</f>
        <v/>
      </c>
      <c r="S14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1" s="1">
        <f t="shared" si="113"/>
        <v>0</v>
      </c>
      <c r="U1441" s="1">
        <f t="shared" si="114"/>
        <v>0</v>
      </c>
      <c r="V1441" s="1">
        <f t="shared" si="115"/>
        <v>0</v>
      </c>
      <c r="W1441" s="1" t="str">
        <f>IF(טבלה1013[[#This Row],[3 הפלגות זהות]]="","",IF(טבלה1013[[#This Row],[3 הפלגות זהות]]=1,טבלה1013[[#This Row],[LengthofCycle]],W1440))</f>
        <v/>
      </c>
      <c r="Y1441" s="1" t="str">
        <f>IF(OR(טבלה1013[[#This Row],[הווסת פעיל?]]=0,טבלה1013[[#This Row],[הווסת פעיל?]]=""),"",SUM(Y1440,טבלה1013[[#This Row],[הווסת פעיל?]]))</f>
        <v/>
      </c>
      <c r="Z1441" s="1" t="str">
        <f>IF(AND(טבלה1013[[#This Row],[כמה מחזורים עד עקירה]]&lt;&gt;"",Y1442=""),טבלה1013[[#This Row],[כמה מחזורים עד עקירה]],"")</f>
        <v/>
      </c>
      <c r="AA1441" s="1" t="str">
        <f>IF(AND(טבלה1013[[#This Row],[הווסת פעיל?]]=1,טבלה1013[[#This Row],[וסת קבוע אחרון]]&lt;&gt;W1440),טבלה1013[[#This Row],[וסת קבוע אחרון]],"")</f>
        <v/>
      </c>
      <c r="AB1441" s="1" t="str">
        <f>IF(AND(טבלה1013[[#This Row],[הווסת פעיל?]]=1,X1440=0,טבלה1013[[#This Row],[וסת קבוע אחרון]]=W1440),טבלה1013[[#This Row],[וסת קבוע אחרון]],"")</f>
        <v/>
      </c>
      <c r="AC1441" s="1" t="str">
        <f>IF(AND(טבלה1013[[#This Row],[הווסת פעיל?]]=1,X1440=0,טבלה1013[[#This Row],[וסת קבוע אחרון]]&lt;&gt;W1440),1,"")</f>
        <v/>
      </c>
      <c r="AD1441" s="1" t="str">
        <f>IF(AND(טבלה1013[[#This Row],[הווסת פעיל?]]&lt;&gt;"",B1442=1),טבלה1013[[#This Row],[CycleNumber]],"")</f>
        <v/>
      </c>
      <c r="AE1441" s="1" t="str">
        <f>IF(AND(טבלה1013[[#This Row],[הווסת פעיל?]]&lt;&gt;"",X1440=""),טבלה1013[[#This Row],[CycleNumber]],"")</f>
        <v/>
      </c>
      <c r="AF1441" s="1" t="str">
        <f>IF(B1442=1,"",IF(טבלה1013[[#This Row],[הווסת פעיל?]]=1,IF(טבלה1013[[#This Row],[וסת קבוע אחרון]]=F1442,1,0),""))</f>
        <v/>
      </c>
      <c r="AG1441" s="1" t="str">
        <f>IF(B1442=1,"",IF(טבלה1013[[#This Row],[הווסת פעיל?]]=1,IF(OR(טבלה1013[[#This Row],[וסת קבוע אחרון]]=F1442,F1442=טבלה1013[[#This Row],[LengthofCycle]]),1,0),""))</f>
        <v/>
      </c>
      <c r="AH1441" s="1" t="str">
        <f>IF(B1442=1,"",IF(טבלה1013[[#This Row],[הווסת פעיל?]]=1,IF(OR(טבלה1013[[#This Row],[וסת קבוע אחרון]]=F1442,F1442=טבלה1013[[#This Row],[LengthofCycle]],AND(טבלה1013[[#This Row],[LengthofCycle]]&lt;&gt;טבלה1013[[#This Row],[וסת קבוע אחרון]],OR(F1442=28,F1442=29))),1,0),""))</f>
        <v/>
      </c>
      <c r="AI1441" s="1" t="str">
        <f>IF(AND(טבלה1013[[#This Row],[הווסת פעיל?]]=1,B1442=1),1,"")</f>
        <v/>
      </c>
      <c r="AJ1441" s="4">
        <f>IF(AND(טבלה1013[[#This Row],[הווסת פעיל?]]&lt;&gt;1,B1442&lt;&gt;1,B1442&lt;&gt;""),IF(טבלה1013[[#This Row],[LengthofCycle]]=F1442,1,0),"")</f>
        <v>0</v>
      </c>
      <c r="AK1441" s="4">
        <f>IF(AND(טבלה1013[[#This Row],[הווסת פעיל?]]&lt;&gt;1,B1442&lt;&gt;1,B1442&lt;&gt;""),IF(OR(טבלה1013[[#This Row],[LengthofCycle]]=F1442,F1442=29),1,0),"")</f>
        <v>0</v>
      </c>
      <c r="AL1441" s="4">
        <f>IF(AND(טבלה1013[[#This Row],[הווסת פעיל?]]&lt;&gt;1,B1442&lt;&gt;1,B1442&lt;&gt;""),IF(OR(טבלה1013[[#This Row],[LengthofCycle]]=F1442,F1442=29,F1442=28),1,0),"")</f>
        <v>0</v>
      </c>
    </row>
    <row r="1442" spans="1:38" x14ac:dyDescent="0.25">
      <c r="A1442" s="1" t="s">
        <v>172</v>
      </c>
      <c r="B1442" s="1">
        <v>11</v>
      </c>
      <c r="C1442" s="1">
        <v>1</v>
      </c>
      <c r="D1442" s="1">
        <v>1</v>
      </c>
      <c r="E1442" s="1">
        <v>0</v>
      </c>
      <c r="F1442" s="1">
        <v>27</v>
      </c>
      <c r="G1442" s="1">
        <f>טבלה1013[[#This Row],[LengthofCycle]]+1</f>
        <v>28</v>
      </c>
      <c r="H1442" s="1" t="str">
        <f>IF(IFERROR(LOOKUP(טבלה1013[[#This Row],[ClientID]],קביעויות[השבוע]),FALSE)=טבלה1013[[#This Row],[ClientID]],1,"")</f>
        <v/>
      </c>
      <c r="I1442" s="1" t="str">
        <f>IF(AND(טבלה1013[[#This Row],[CycleNumber]]&gt;1,OR(B1443="",טבלה1013[[#This Row],[CycleNumber]]&gt;B1441)),IF(OR(AND(טבלה1013[[#This Row],[LengthofCycle]]=28,F1441=28),AND(טבלה1013[[#This Row],[LengthofCycle]]=35,F1441=35)),1,""),"")</f>
        <v/>
      </c>
      <c r="J1442" s="1" t="str">
        <f>IF(AND(טבלה1013[[#This Row],[וסת השבוע]]=1,I1441=1,טבלה1013[[#This Row],[CycleNumber]]&gt;B1441),1,"")</f>
        <v/>
      </c>
      <c r="K1442" s="1" t="str">
        <f>IF(טבלה1013[[#This Row],[CycleNumber]]=1,"",IF(טבלה1013[[#This Row],[וסת השבוע]]=1,0,IF(K1441="","",IF(K1441=0,IF(טבלה1013[[#This Row],[LengthofCycle]]=28,0,1),IF(K1441=1,IF(טבלה1013[[#This Row],[LengthofCycle]]+F1441=28*2,0,2),IF(K1441=2,IF(טבלה1013[[#This Row],[LengthofCycle]]+F1441+F1440=28*3,0,3),""))))))</f>
        <v/>
      </c>
      <c r="L1442" s="1" t="str">
        <f>IF(טבלה1013[[#This Row],[וסת השבוע]]=1,IF(טבלה1013[[#This Row],[וסת השבוע וההפלגה ביחד]]=1,L1441+1,0),IF(AND(טבלה1013[[#This Row],[CycleNumber]]&gt;B1441,טבלה1013[[#This Row],[CycleNumber]]&gt;1),IF(טבלה1013[[#This Row],[וסת השבוע פעיל?]]&lt;&gt;"",L1441+1,""),""))</f>
        <v/>
      </c>
      <c r="M1442" s="1" t="str">
        <f>IF(AND(טבלה1013[[#This Row],[וסת השבוע פעיל?]]&lt;&gt;"",טבלה1013[[#This Row],[CycleNumber]]&lt;B1443,B1443&lt;&gt;"",טבלה1013[[#This Row],[וסת השבוע פעיל?]]&lt;3),IF(K1443=0,IF(AND(טבלה1013[[#This Row],[וסת השבוע פעיל?]]&gt;0,I1443=1),0,1),0),"")</f>
        <v/>
      </c>
      <c r="N1442" s="1" t="str">
        <f t="shared" si="112"/>
        <v/>
      </c>
      <c r="O1442" s="1" t="str">
        <f>IF(AND(טבלה1013[[#This Row],[חיזוי - שבוע]]=1,J1443=1),1,"")</f>
        <v/>
      </c>
      <c r="P1442" s="1" t="str">
        <f>IF(AND(טבלה1013[[#This Row],[חיזוי טוב עם הפלגה?]]=1,טבלה1013[[#This Row],[וסת קבוע אחרון]]&lt;&gt;28,X1441=1),1,"")</f>
        <v/>
      </c>
      <c r="Q1442" s="1" t="str">
        <f>IF(AND(טבלה1013[[#This Row],[וסת השבוע פעיל?]]&lt;3,OR(טבלה1013[[#This Row],[CycleNumber]]&gt;B1443,B1443="")),1,"")</f>
        <v/>
      </c>
      <c r="R1442" s="1" t="str">
        <f>IF(טבלה1013[[#This Row],[האישה קבעה וסת שבוע?]]=1,IF(טבלה1013[[#This Row],[וסת השבוע פעיל?]]&lt;3,1,0),"")</f>
        <v/>
      </c>
      <c r="S14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2" s="1">
        <f t="shared" si="113"/>
        <v>0</v>
      </c>
      <c r="U1442" s="1">
        <f t="shared" si="114"/>
        <v>0</v>
      </c>
      <c r="V1442" s="1">
        <f t="shared" si="115"/>
        <v>0</v>
      </c>
      <c r="W1442" s="1" t="str">
        <f>IF(טבלה1013[[#This Row],[3 הפלגות זהות]]="","",IF(טבלה1013[[#This Row],[3 הפלגות זהות]]=1,טבלה1013[[#This Row],[LengthofCycle]],W1441))</f>
        <v/>
      </c>
      <c r="Y1442" s="1" t="str">
        <f>IF(OR(טבלה1013[[#This Row],[הווסת פעיל?]]=0,טבלה1013[[#This Row],[הווסת פעיל?]]=""),"",SUM(Y1441,טבלה1013[[#This Row],[הווסת פעיל?]]))</f>
        <v/>
      </c>
      <c r="Z1442" s="1" t="str">
        <f>IF(AND(טבלה1013[[#This Row],[כמה מחזורים עד עקירה]]&lt;&gt;"",Y1443=""),טבלה1013[[#This Row],[כמה מחזורים עד עקירה]],"")</f>
        <v/>
      </c>
      <c r="AA1442" s="1" t="str">
        <f>IF(AND(טבלה1013[[#This Row],[הווסת פעיל?]]=1,טבלה1013[[#This Row],[וסת קבוע אחרון]]&lt;&gt;W1441),טבלה1013[[#This Row],[וסת קבוע אחרון]],"")</f>
        <v/>
      </c>
      <c r="AB1442" s="1" t="str">
        <f>IF(AND(טבלה1013[[#This Row],[הווסת פעיל?]]=1,X1441=0,טבלה1013[[#This Row],[וסת קבוע אחרון]]=W1441),טבלה1013[[#This Row],[וסת קבוע אחרון]],"")</f>
        <v/>
      </c>
      <c r="AC1442" s="1" t="str">
        <f>IF(AND(טבלה1013[[#This Row],[הווסת פעיל?]]=1,X1441=0,טבלה1013[[#This Row],[וסת קבוע אחרון]]&lt;&gt;W1441),1,"")</f>
        <v/>
      </c>
      <c r="AD1442" s="1" t="str">
        <f>IF(AND(טבלה1013[[#This Row],[הווסת פעיל?]]&lt;&gt;"",B1443=1),טבלה1013[[#This Row],[CycleNumber]],"")</f>
        <v/>
      </c>
      <c r="AE1442" s="1" t="str">
        <f>IF(AND(טבלה1013[[#This Row],[הווסת פעיל?]]&lt;&gt;"",X1441=""),טבלה1013[[#This Row],[CycleNumber]],"")</f>
        <v/>
      </c>
      <c r="AF1442" s="1" t="str">
        <f>IF(B1443=1,"",IF(טבלה1013[[#This Row],[הווסת פעיל?]]=1,IF(טבלה1013[[#This Row],[וסת קבוע אחרון]]=F1443,1,0),""))</f>
        <v/>
      </c>
      <c r="AG1442" s="1" t="str">
        <f>IF(B1443=1,"",IF(טבלה1013[[#This Row],[הווסת פעיל?]]=1,IF(OR(טבלה1013[[#This Row],[וסת קבוע אחרון]]=F1443,F1443=טבלה1013[[#This Row],[LengthofCycle]]),1,0),""))</f>
        <v/>
      </c>
      <c r="AH1442" s="1" t="str">
        <f>IF(B1443=1,"",IF(טבלה1013[[#This Row],[הווסת פעיל?]]=1,IF(OR(טבלה1013[[#This Row],[וסת קבוע אחרון]]=F1443,F1443=טבלה1013[[#This Row],[LengthofCycle]],AND(טבלה1013[[#This Row],[LengthofCycle]]&lt;&gt;טבלה1013[[#This Row],[וסת קבוע אחרון]],OR(F1443=28,F1443=29))),1,0),""))</f>
        <v/>
      </c>
      <c r="AI1442" s="1" t="str">
        <f>IF(AND(טבלה1013[[#This Row],[הווסת פעיל?]]=1,B1443=1),1,"")</f>
        <v/>
      </c>
      <c r="AJ1442" s="4">
        <f>IF(AND(טבלה1013[[#This Row],[הווסת פעיל?]]&lt;&gt;1,B1443&lt;&gt;1,B1443&lt;&gt;""),IF(טבלה1013[[#This Row],[LengthofCycle]]=F1443,1,0),"")</f>
        <v>0</v>
      </c>
      <c r="AK1442" s="4">
        <f>IF(AND(טבלה1013[[#This Row],[הווסת פעיל?]]&lt;&gt;1,B1443&lt;&gt;1,B1443&lt;&gt;""),IF(OR(טבלה1013[[#This Row],[LengthofCycle]]=F1443,F1443=29),1,0),"")</f>
        <v>0</v>
      </c>
      <c r="AL1442" s="4">
        <f>IF(AND(טבלה1013[[#This Row],[הווסת פעיל?]]&lt;&gt;1,B1443&lt;&gt;1,B1443&lt;&gt;""),IF(OR(טבלה1013[[#This Row],[LengthofCycle]]=F1443,F1443=29,F1443=28),1,0),"")</f>
        <v>1</v>
      </c>
    </row>
    <row r="1443" spans="1:38" x14ac:dyDescent="0.25">
      <c r="A1443" s="1" t="s">
        <v>172</v>
      </c>
      <c r="B1443" s="1">
        <v>12</v>
      </c>
      <c r="C1443" s="1">
        <v>1</v>
      </c>
      <c r="D1443" s="1">
        <v>1</v>
      </c>
      <c r="E1443" s="1">
        <v>0</v>
      </c>
      <c r="F1443" s="1">
        <v>28</v>
      </c>
      <c r="G1443" s="1">
        <f>טבלה1013[[#This Row],[LengthofCycle]]+1</f>
        <v>29</v>
      </c>
      <c r="H1443" s="1" t="str">
        <f>IF(IFERROR(LOOKUP(טבלה1013[[#This Row],[ClientID]],קביעויות[השבוע]),FALSE)=טבלה1013[[#This Row],[ClientID]],1,"")</f>
        <v/>
      </c>
      <c r="I1443" s="1" t="str">
        <f>IF(AND(טבלה1013[[#This Row],[CycleNumber]]&gt;1,OR(B1444="",טבלה1013[[#This Row],[CycleNumber]]&gt;B1442)),IF(OR(AND(טבלה1013[[#This Row],[LengthofCycle]]=28,F1442=28),AND(טבלה1013[[#This Row],[LengthofCycle]]=35,F1442=35)),1,""),"")</f>
        <v/>
      </c>
      <c r="J1443" s="1" t="str">
        <f>IF(AND(טבלה1013[[#This Row],[וסת השבוע]]=1,I1442=1,טבלה1013[[#This Row],[CycleNumber]]&gt;B1442),1,"")</f>
        <v/>
      </c>
      <c r="K1443" s="1" t="str">
        <f>IF(טבלה1013[[#This Row],[CycleNumber]]=1,"",IF(טבלה1013[[#This Row],[וסת השבוע]]=1,0,IF(K1442="","",IF(K1442=0,IF(טבלה1013[[#This Row],[LengthofCycle]]=28,0,1),IF(K1442=1,IF(טבלה1013[[#This Row],[LengthofCycle]]+F1442=28*2,0,2),IF(K1442=2,IF(טבלה1013[[#This Row],[LengthofCycle]]+F1442+F1441=28*3,0,3),""))))))</f>
        <v/>
      </c>
      <c r="L1443" s="1" t="str">
        <f>IF(טבלה1013[[#This Row],[וסת השבוע]]=1,IF(טבלה1013[[#This Row],[וסת השבוע וההפלגה ביחד]]=1,L1442+1,0),IF(AND(טבלה1013[[#This Row],[CycleNumber]]&gt;B1442,טבלה1013[[#This Row],[CycleNumber]]&gt;1),IF(טבלה1013[[#This Row],[וסת השבוע פעיל?]]&lt;&gt;"",L1442+1,""),""))</f>
        <v/>
      </c>
      <c r="M1443" s="1" t="str">
        <f>IF(AND(טבלה1013[[#This Row],[וסת השבוע פעיל?]]&lt;&gt;"",טבלה1013[[#This Row],[CycleNumber]]&lt;B1444,B1444&lt;&gt;"",טבלה1013[[#This Row],[וסת השבוע פעיל?]]&lt;3),IF(K1444=0,IF(AND(טבלה1013[[#This Row],[וסת השבוע פעיל?]]&gt;0,I1444=1),0,1),0),"")</f>
        <v/>
      </c>
      <c r="N1443" s="1" t="str">
        <f t="shared" si="112"/>
        <v/>
      </c>
      <c r="O1443" s="1" t="str">
        <f>IF(AND(טבלה1013[[#This Row],[חיזוי - שבוע]]=1,J1444=1),1,"")</f>
        <v/>
      </c>
      <c r="P1443" s="1" t="str">
        <f>IF(AND(טבלה1013[[#This Row],[חיזוי טוב עם הפלגה?]]=1,טבלה1013[[#This Row],[וסת קבוע אחרון]]&lt;&gt;28,X1442=1),1,"")</f>
        <v/>
      </c>
      <c r="Q1443" s="1" t="str">
        <f>IF(AND(טבלה1013[[#This Row],[וסת השבוע פעיל?]]&lt;3,OR(טבלה1013[[#This Row],[CycleNumber]]&gt;B1444,B1444="")),1,"")</f>
        <v/>
      </c>
      <c r="R1443" s="1" t="str">
        <f>IF(טבלה1013[[#This Row],[האישה קבעה וסת שבוע?]]=1,IF(טבלה1013[[#This Row],[וסת השבוע פעיל?]]&lt;3,1,0),"")</f>
        <v/>
      </c>
      <c r="S14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3" s="1">
        <f t="shared" si="113"/>
        <v>0</v>
      </c>
      <c r="U1443" s="1">
        <f t="shared" si="114"/>
        <v>0</v>
      </c>
      <c r="V1443" s="1">
        <f t="shared" si="115"/>
        <v>0</v>
      </c>
      <c r="W1443" s="1" t="str">
        <f>IF(טבלה1013[[#This Row],[3 הפלגות זהות]]="","",IF(טבלה1013[[#This Row],[3 הפלגות זהות]]=1,טבלה1013[[#This Row],[LengthofCycle]],W1442))</f>
        <v/>
      </c>
      <c r="Y1443" s="1" t="str">
        <f>IF(OR(טבלה1013[[#This Row],[הווסת פעיל?]]=0,טבלה1013[[#This Row],[הווסת פעיל?]]=""),"",SUM(Y1442,טבלה1013[[#This Row],[הווסת פעיל?]]))</f>
        <v/>
      </c>
      <c r="Z1443" s="1" t="str">
        <f>IF(AND(טבלה1013[[#This Row],[כמה מחזורים עד עקירה]]&lt;&gt;"",Y1444=""),טבלה1013[[#This Row],[כמה מחזורים עד עקירה]],"")</f>
        <v/>
      </c>
      <c r="AA1443" s="1" t="str">
        <f>IF(AND(טבלה1013[[#This Row],[הווסת פעיל?]]=1,טבלה1013[[#This Row],[וסת קבוע אחרון]]&lt;&gt;W1442),טבלה1013[[#This Row],[וסת קבוע אחרון]],"")</f>
        <v/>
      </c>
      <c r="AB1443" s="1" t="str">
        <f>IF(AND(טבלה1013[[#This Row],[הווסת פעיל?]]=1,X1442=0,טבלה1013[[#This Row],[וסת קבוע אחרון]]=W1442),טבלה1013[[#This Row],[וסת קבוע אחרון]],"")</f>
        <v/>
      </c>
      <c r="AC1443" s="1" t="str">
        <f>IF(AND(טבלה1013[[#This Row],[הווסת פעיל?]]=1,X1442=0,טבלה1013[[#This Row],[וסת קבוע אחרון]]&lt;&gt;W1442),1,"")</f>
        <v/>
      </c>
      <c r="AD1443" s="1" t="str">
        <f>IF(AND(טבלה1013[[#This Row],[הווסת פעיל?]]&lt;&gt;"",B1444=1),טבלה1013[[#This Row],[CycleNumber]],"")</f>
        <v/>
      </c>
      <c r="AE1443" s="1" t="str">
        <f>IF(AND(טבלה1013[[#This Row],[הווסת פעיל?]]&lt;&gt;"",X1442=""),טבלה1013[[#This Row],[CycleNumber]],"")</f>
        <v/>
      </c>
      <c r="AF1443" s="1" t="str">
        <f>IF(B1444=1,"",IF(טבלה1013[[#This Row],[הווסת פעיל?]]=1,IF(טבלה1013[[#This Row],[וסת קבוע אחרון]]=F1444,1,0),""))</f>
        <v/>
      </c>
      <c r="AG1443" s="1" t="str">
        <f>IF(B1444=1,"",IF(טבלה1013[[#This Row],[הווסת פעיל?]]=1,IF(OR(טבלה1013[[#This Row],[וסת קבוע אחרון]]=F1444,F1444=טבלה1013[[#This Row],[LengthofCycle]]),1,0),""))</f>
        <v/>
      </c>
      <c r="AH1443" s="1" t="str">
        <f>IF(B1444=1,"",IF(טבלה1013[[#This Row],[הווסת פעיל?]]=1,IF(OR(טבלה1013[[#This Row],[וסת קבוע אחרון]]=F1444,F1444=טבלה1013[[#This Row],[LengthofCycle]],AND(טבלה1013[[#This Row],[LengthofCycle]]&lt;&gt;טבלה1013[[#This Row],[וסת קבוע אחרון]],OR(F1444=28,F1444=29))),1,0),""))</f>
        <v/>
      </c>
      <c r="AI1443" s="1" t="str">
        <f>IF(AND(טבלה1013[[#This Row],[הווסת פעיל?]]=1,B1444=1),1,"")</f>
        <v/>
      </c>
      <c r="AJ1443" s="4">
        <f>IF(AND(טבלה1013[[#This Row],[הווסת פעיל?]]&lt;&gt;1,B1444&lt;&gt;1,B1444&lt;&gt;""),IF(טבלה1013[[#This Row],[LengthofCycle]]=F1444,1,0),"")</f>
        <v>0</v>
      </c>
      <c r="AK1443" s="4">
        <f>IF(AND(טבלה1013[[#This Row],[הווסת פעיל?]]&lt;&gt;1,B1444&lt;&gt;1,B1444&lt;&gt;""),IF(OR(טבלה1013[[#This Row],[LengthofCycle]]=F1444,F1444=29),1,0),"")</f>
        <v>0</v>
      </c>
      <c r="AL1443" s="4">
        <f>IF(AND(טבלה1013[[#This Row],[הווסת פעיל?]]&lt;&gt;1,B1444&lt;&gt;1,B1444&lt;&gt;""),IF(OR(טבלה1013[[#This Row],[LengthofCycle]]=F1444,F1444=29,F1444=28),1,0),"")</f>
        <v>0</v>
      </c>
    </row>
    <row r="1444" spans="1:38" x14ac:dyDescent="0.25">
      <c r="A1444" s="1" t="s">
        <v>172</v>
      </c>
      <c r="B1444" s="1">
        <v>13</v>
      </c>
      <c r="C1444" s="1">
        <v>1</v>
      </c>
      <c r="D1444" s="1">
        <v>1</v>
      </c>
      <c r="E1444" s="1">
        <v>0</v>
      </c>
      <c r="F1444" s="1">
        <v>26</v>
      </c>
      <c r="G1444" s="1">
        <f>טבלה1013[[#This Row],[LengthofCycle]]+1</f>
        <v>27</v>
      </c>
      <c r="H1444" s="1" t="str">
        <f>IF(IFERROR(LOOKUP(טבלה1013[[#This Row],[ClientID]],קביעויות[השבוע]),FALSE)=טבלה1013[[#This Row],[ClientID]],1,"")</f>
        <v/>
      </c>
      <c r="I1444" s="1" t="str">
        <f>IF(AND(טבלה1013[[#This Row],[CycleNumber]]&gt;1,OR(B1445="",טבלה1013[[#This Row],[CycleNumber]]&gt;B1443)),IF(OR(AND(טבלה1013[[#This Row],[LengthofCycle]]=28,F1443=28),AND(טבלה1013[[#This Row],[LengthofCycle]]=35,F1443=35)),1,""),"")</f>
        <v/>
      </c>
      <c r="J1444" s="1" t="str">
        <f>IF(AND(טבלה1013[[#This Row],[וסת השבוע]]=1,I1443=1,טבלה1013[[#This Row],[CycleNumber]]&gt;B1443),1,"")</f>
        <v/>
      </c>
      <c r="K1444" s="1" t="str">
        <f>IF(טבלה1013[[#This Row],[CycleNumber]]=1,"",IF(טבלה1013[[#This Row],[וסת השבוע]]=1,0,IF(K1443="","",IF(K1443=0,IF(טבלה1013[[#This Row],[LengthofCycle]]=28,0,1),IF(K1443=1,IF(טבלה1013[[#This Row],[LengthofCycle]]+F1443=28*2,0,2),IF(K1443=2,IF(טבלה1013[[#This Row],[LengthofCycle]]+F1443+F1442=28*3,0,3),""))))))</f>
        <v/>
      </c>
      <c r="L1444" s="1" t="str">
        <f>IF(טבלה1013[[#This Row],[וסת השבוע]]=1,IF(טבלה1013[[#This Row],[וסת השבוע וההפלגה ביחד]]=1,L1443+1,0),IF(AND(טבלה1013[[#This Row],[CycleNumber]]&gt;B1443,טבלה1013[[#This Row],[CycleNumber]]&gt;1),IF(טבלה1013[[#This Row],[וסת השבוע פעיל?]]&lt;&gt;"",L1443+1,""),""))</f>
        <v/>
      </c>
      <c r="M1444" s="1" t="str">
        <f>IF(AND(טבלה1013[[#This Row],[וסת השבוע פעיל?]]&lt;&gt;"",טבלה1013[[#This Row],[CycleNumber]]&lt;B1445,B1445&lt;&gt;"",טבלה1013[[#This Row],[וסת השבוע פעיל?]]&lt;3),IF(K1445=0,IF(AND(טבלה1013[[#This Row],[וסת השבוע פעיל?]]&gt;0,I1445=1),0,1),0),"")</f>
        <v/>
      </c>
      <c r="N1444" s="1" t="str">
        <f t="shared" si="112"/>
        <v/>
      </c>
      <c r="O1444" s="1" t="str">
        <f>IF(AND(טבלה1013[[#This Row],[חיזוי - שבוע]]=1,J1445=1),1,"")</f>
        <v/>
      </c>
      <c r="P1444" s="1" t="str">
        <f>IF(AND(טבלה1013[[#This Row],[חיזוי טוב עם הפלגה?]]=1,טבלה1013[[#This Row],[וסת קבוע אחרון]]&lt;&gt;28,X1443=1),1,"")</f>
        <v/>
      </c>
      <c r="Q1444" s="1" t="str">
        <f>IF(AND(טבלה1013[[#This Row],[וסת השבוע פעיל?]]&lt;3,OR(טבלה1013[[#This Row],[CycleNumber]]&gt;B1445,B1445="")),1,"")</f>
        <v/>
      </c>
      <c r="R1444" s="1" t="str">
        <f>IF(טבלה1013[[#This Row],[האישה קבעה וסת שבוע?]]=1,IF(טבלה1013[[#This Row],[וסת השבוע פעיל?]]&lt;3,1,0),"")</f>
        <v/>
      </c>
      <c r="S14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4" s="1">
        <f t="shared" si="113"/>
        <v>0</v>
      </c>
      <c r="U1444" s="1">
        <f t="shared" si="114"/>
        <v>0</v>
      </c>
      <c r="V1444" s="1">
        <f t="shared" si="115"/>
        <v>0</v>
      </c>
      <c r="W1444" s="1" t="str">
        <f>IF(טבלה1013[[#This Row],[3 הפלגות זהות]]="","",IF(טבלה1013[[#This Row],[3 הפלגות זהות]]=1,טבלה1013[[#This Row],[LengthofCycle]],W1443))</f>
        <v/>
      </c>
      <c r="Y1444" s="1" t="str">
        <f>IF(OR(טבלה1013[[#This Row],[הווסת פעיל?]]=0,טבלה1013[[#This Row],[הווסת פעיל?]]=""),"",SUM(Y1443,טבלה1013[[#This Row],[הווסת פעיל?]]))</f>
        <v/>
      </c>
      <c r="Z1444" s="1" t="str">
        <f>IF(AND(טבלה1013[[#This Row],[כמה מחזורים עד עקירה]]&lt;&gt;"",Y1445=""),טבלה1013[[#This Row],[כמה מחזורים עד עקירה]],"")</f>
        <v/>
      </c>
      <c r="AA1444" s="1" t="str">
        <f>IF(AND(טבלה1013[[#This Row],[הווסת פעיל?]]=1,טבלה1013[[#This Row],[וסת קבוע אחרון]]&lt;&gt;W1443),טבלה1013[[#This Row],[וסת קבוע אחרון]],"")</f>
        <v/>
      </c>
      <c r="AB1444" s="1" t="str">
        <f>IF(AND(טבלה1013[[#This Row],[הווסת פעיל?]]=1,X1443=0,טבלה1013[[#This Row],[וסת קבוע אחרון]]=W1443),טבלה1013[[#This Row],[וסת קבוע אחרון]],"")</f>
        <v/>
      </c>
      <c r="AC1444" s="1" t="str">
        <f>IF(AND(טבלה1013[[#This Row],[הווסת פעיל?]]=1,X1443=0,טבלה1013[[#This Row],[וסת קבוע אחרון]]&lt;&gt;W1443),1,"")</f>
        <v/>
      </c>
      <c r="AD1444" s="1" t="str">
        <f>IF(AND(טבלה1013[[#This Row],[הווסת פעיל?]]&lt;&gt;"",B1445=1),טבלה1013[[#This Row],[CycleNumber]],"")</f>
        <v/>
      </c>
      <c r="AE1444" s="1" t="str">
        <f>IF(AND(טבלה1013[[#This Row],[הווסת פעיל?]]&lt;&gt;"",X1443=""),טבלה1013[[#This Row],[CycleNumber]],"")</f>
        <v/>
      </c>
      <c r="AF1444" s="1" t="str">
        <f>IF(B1445=1,"",IF(טבלה1013[[#This Row],[הווסת פעיל?]]=1,IF(טבלה1013[[#This Row],[וסת קבוע אחרון]]=F1445,1,0),""))</f>
        <v/>
      </c>
      <c r="AG1444" s="1" t="str">
        <f>IF(B1445=1,"",IF(טבלה1013[[#This Row],[הווסת פעיל?]]=1,IF(OR(טבלה1013[[#This Row],[וסת קבוע אחרון]]=F1445,F1445=טבלה1013[[#This Row],[LengthofCycle]]),1,0),""))</f>
        <v/>
      </c>
      <c r="AH1444" s="1" t="str">
        <f>IF(B1445=1,"",IF(טבלה1013[[#This Row],[הווסת פעיל?]]=1,IF(OR(טבלה1013[[#This Row],[וסת קבוע אחרון]]=F1445,F1445=טבלה1013[[#This Row],[LengthofCycle]],AND(טבלה1013[[#This Row],[LengthofCycle]]&lt;&gt;טבלה1013[[#This Row],[וסת קבוע אחרון]],OR(F1445=28,F1445=29))),1,0),""))</f>
        <v/>
      </c>
      <c r="AI1444" s="1" t="str">
        <f>IF(AND(טבלה1013[[#This Row],[הווסת פעיל?]]=1,B1445=1),1,"")</f>
        <v/>
      </c>
      <c r="AJ1444" s="4">
        <f>IF(AND(טבלה1013[[#This Row],[הווסת פעיל?]]&lt;&gt;1,B1445&lt;&gt;1,B1445&lt;&gt;""),IF(טבלה1013[[#This Row],[LengthofCycle]]=F1445,1,0),"")</f>
        <v>0</v>
      </c>
      <c r="AK1444" s="4">
        <f>IF(AND(טבלה1013[[#This Row],[הווסת פעיל?]]&lt;&gt;1,B1445&lt;&gt;1,B1445&lt;&gt;""),IF(OR(טבלה1013[[#This Row],[LengthofCycle]]=F1445,F1445=29),1,0),"")</f>
        <v>0</v>
      </c>
      <c r="AL1444" s="4">
        <f>IF(AND(טבלה1013[[#This Row],[הווסת פעיל?]]&lt;&gt;1,B1445&lt;&gt;1,B1445&lt;&gt;""),IF(OR(טבלה1013[[#This Row],[LengthofCycle]]=F1445,F1445=29,F1445=28),1,0),"")</f>
        <v>1</v>
      </c>
    </row>
    <row r="1445" spans="1:38" x14ac:dyDescent="0.25">
      <c r="A1445" s="1" t="s">
        <v>172</v>
      </c>
      <c r="B1445" s="1">
        <v>14</v>
      </c>
      <c r="C1445" s="1">
        <v>1</v>
      </c>
      <c r="D1445" s="1">
        <v>1</v>
      </c>
      <c r="E1445" s="1">
        <v>0</v>
      </c>
      <c r="F1445" s="1">
        <v>28</v>
      </c>
      <c r="G1445" s="1">
        <f>טבלה1013[[#This Row],[LengthofCycle]]+1</f>
        <v>29</v>
      </c>
      <c r="H1445" s="1" t="str">
        <f>IF(IFERROR(LOOKUP(טבלה1013[[#This Row],[ClientID]],קביעויות[השבוע]),FALSE)=טבלה1013[[#This Row],[ClientID]],1,"")</f>
        <v/>
      </c>
      <c r="I1445" s="1" t="str">
        <f>IF(AND(טבלה1013[[#This Row],[CycleNumber]]&gt;1,OR(B1446="",טבלה1013[[#This Row],[CycleNumber]]&gt;B1444)),IF(OR(AND(טבלה1013[[#This Row],[LengthofCycle]]=28,F1444=28),AND(טבלה1013[[#This Row],[LengthofCycle]]=35,F1444=35)),1,""),"")</f>
        <v/>
      </c>
      <c r="J1445" s="1" t="str">
        <f>IF(AND(טבלה1013[[#This Row],[וסת השבוע]]=1,I1444=1,טבלה1013[[#This Row],[CycleNumber]]&gt;B1444),1,"")</f>
        <v/>
      </c>
      <c r="K1445" s="1" t="str">
        <f>IF(טבלה1013[[#This Row],[CycleNumber]]=1,"",IF(טבלה1013[[#This Row],[וסת השבוע]]=1,0,IF(K1444="","",IF(K1444=0,IF(טבלה1013[[#This Row],[LengthofCycle]]=28,0,1),IF(K1444=1,IF(טבלה1013[[#This Row],[LengthofCycle]]+F1444=28*2,0,2),IF(K1444=2,IF(טבלה1013[[#This Row],[LengthofCycle]]+F1444+F1443=28*3,0,3),""))))))</f>
        <v/>
      </c>
      <c r="L1445" s="1" t="str">
        <f>IF(טבלה1013[[#This Row],[וסת השבוע]]=1,IF(טבלה1013[[#This Row],[וסת השבוע וההפלגה ביחד]]=1,L1444+1,0),IF(AND(טבלה1013[[#This Row],[CycleNumber]]&gt;B1444,טבלה1013[[#This Row],[CycleNumber]]&gt;1),IF(טבלה1013[[#This Row],[וסת השבוע פעיל?]]&lt;&gt;"",L1444+1,""),""))</f>
        <v/>
      </c>
      <c r="M1445" s="1" t="str">
        <f>IF(AND(טבלה1013[[#This Row],[וסת השבוע פעיל?]]&lt;&gt;"",טבלה1013[[#This Row],[CycleNumber]]&lt;B1446,B1446&lt;&gt;"",טבלה1013[[#This Row],[וסת השבוע פעיל?]]&lt;3),IF(K1446=0,IF(AND(טבלה1013[[#This Row],[וסת השבוע פעיל?]]&gt;0,I1446=1),0,1),0),"")</f>
        <v/>
      </c>
      <c r="N1445" s="1" t="str">
        <f t="shared" si="112"/>
        <v/>
      </c>
      <c r="O1445" s="1" t="str">
        <f>IF(AND(טבלה1013[[#This Row],[חיזוי - שבוע]]=1,J1446=1),1,"")</f>
        <v/>
      </c>
      <c r="P1445" s="1" t="str">
        <f>IF(AND(טבלה1013[[#This Row],[חיזוי טוב עם הפלגה?]]=1,טבלה1013[[#This Row],[וסת קבוע אחרון]]&lt;&gt;28,X1444=1),1,"")</f>
        <v/>
      </c>
      <c r="Q1445" s="1" t="str">
        <f>IF(AND(טבלה1013[[#This Row],[וסת השבוע פעיל?]]&lt;3,OR(טבלה1013[[#This Row],[CycleNumber]]&gt;B1446,B1446="")),1,"")</f>
        <v/>
      </c>
      <c r="R1445" s="1" t="str">
        <f>IF(טבלה1013[[#This Row],[האישה קבעה וסת שבוע?]]=1,IF(טבלה1013[[#This Row],[וסת השבוע פעיל?]]&lt;3,1,0),"")</f>
        <v/>
      </c>
      <c r="S14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5" s="1">
        <f t="shared" si="113"/>
        <v>0</v>
      </c>
      <c r="U1445" s="1">
        <f t="shared" si="114"/>
        <v>0</v>
      </c>
      <c r="V1445" s="1">
        <f t="shared" si="115"/>
        <v>0</v>
      </c>
      <c r="W1445" s="1" t="str">
        <f>IF(טבלה1013[[#This Row],[3 הפלגות זהות]]="","",IF(טבלה1013[[#This Row],[3 הפלגות זהות]]=1,טבלה1013[[#This Row],[LengthofCycle]],W1444))</f>
        <v/>
      </c>
      <c r="Y1445" s="1" t="str">
        <f>IF(OR(טבלה1013[[#This Row],[הווסת פעיל?]]=0,טבלה1013[[#This Row],[הווסת פעיל?]]=""),"",SUM(Y1444,טבלה1013[[#This Row],[הווסת פעיל?]]))</f>
        <v/>
      </c>
      <c r="Z1445" s="1" t="str">
        <f>IF(AND(טבלה1013[[#This Row],[כמה מחזורים עד עקירה]]&lt;&gt;"",Y1446=""),טבלה1013[[#This Row],[כמה מחזורים עד עקירה]],"")</f>
        <v/>
      </c>
      <c r="AA1445" s="1" t="str">
        <f>IF(AND(טבלה1013[[#This Row],[הווסת פעיל?]]=1,טבלה1013[[#This Row],[וסת קבוע אחרון]]&lt;&gt;W1444),טבלה1013[[#This Row],[וסת קבוע אחרון]],"")</f>
        <v/>
      </c>
      <c r="AB1445" s="1" t="str">
        <f>IF(AND(טבלה1013[[#This Row],[הווסת פעיל?]]=1,X1444=0,טבלה1013[[#This Row],[וסת קבוע אחרון]]=W1444),טבלה1013[[#This Row],[וסת קבוע אחרון]],"")</f>
        <v/>
      </c>
      <c r="AC1445" s="1" t="str">
        <f>IF(AND(טבלה1013[[#This Row],[הווסת פעיל?]]=1,X1444=0,טבלה1013[[#This Row],[וסת קבוע אחרון]]&lt;&gt;W1444),1,"")</f>
        <v/>
      </c>
      <c r="AD1445" s="1" t="str">
        <f>IF(AND(טבלה1013[[#This Row],[הווסת פעיל?]]&lt;&gt;"",B1446=1),טבלה1013[[#This Row],[CycleNumber]],"")</f>
        <v/>
      </c>
      <c r="AE1445" s="1" t="str">
        <f>IF(AND(טבלה1013[[#This Row],[הווסת פעיל?]]&lt;&gt;"",X1444=""),טבלה1013[[#This Row],[CycleNumber]],"")</f>
        <v/>
      </c>
      <c r="AF1445" s="1" t="str">
        <f>IF(B1446=1,"",IF(טבלה1013[[#This Row],[הווסת פעיל?]]=1,IF(טבלה1013[[#This Row],[וסת קבוע אחרון]]=F1446,1,0),""))</f>
        <v/>
      </c>
      <c r="AG1445" s="1" t="str">
        <f>IF(B1446=1,"",IF(טבלה1013[[#This Row],[הווסת פעיל?]]=1,IF(OR(טבלה1013[[#This Row],[וסת קבוע אחרון]]=F1446,F1446=טבלה1013[[#This Row],[LengthofCycle]]),1,0),""))</f>
        <v/>
      </c>
      <c r="AH1445" s="1" t="str">
        <f>IF(B1446=1,"",IF(טבלה1013[[#This Row],[הווסת פעיל?]]=1,IF(OR(טבלה1013[[#This Row],[וסת קבוע אחרון]]=F1446,F1446=טבלה1013[[#This Row],[LengthofCycle]],AND(טבלה1013[[#This Row],[LengthofCycle]]&lt;&gt;טבלה1013[[#This Row],[וסת קבוע אחרון]],OR(F1446=28,F1446=29))),1,0),""))</f>
        <v/>
      </c>
      <c r="AI1445" s="1" t="str">
        <f>IF(AND(טבלה1013[[#This Row],[הווסת פעיל?]]=1,B1446=1),1,"")</f>
        <v/>
      </c>
      <c r="AJ1445" s="4">
        <f>IF(AND(טבלה1013[[#This Row],[הווסת פעיל?]]&lt;&gt;1,B1446&lt;&gt;1,B1446&lt;&gt;""),IF(טבלה1013[[#This Row],[LengthofCycle]]=F1446,1,0),"")</f>
        <v>0</v>
      </c>
      <c r="AK1445" s="4">
        <f>IF(AND(טבלה1013[[#This Row],[הווסת פעיל?]]&lt;&gt;1,B1446&lt;&gt;1,B1446&lt;&gt;""),IF(OR(טבלה1013[[#This Row],[LengthofCycle]]=F1446,F1446=29),1,0),"")</f>
        <v>0</v>
      </c>
      <c r="AL1445" s="4">
        <f>IF(AND(טבלה1013[[#This Row],[הווסת פעיל?]]&lt;&gt;1,B1446&lt;&gt;1,B1446&lt;&gt;""),IF(OR(טבלה1013[[#This Row],[LengthofCycle]]=F1446,F1446=29,F1446=28),1,0),"")</f>
        <v>0</v>
      </c>
    </row>
    <row r="1446" spans="1:38" x14ac:dyDescent="0.25">
      <c r="A1446" s="1" t="s">
        <v>172</v>
      </c>
      <c r="B1446" s="1">
        <v>15</v>
      </c>
      <c r="C1446" s="1">
        <v>1</v>
      </c>
      <c r="D1446" s="1">
        <v>0</v>
      </c>
      <c r="E1446" s="1">
        <v>0</v>
      </c>
      <c r="F1446" s="1">
        <v>35</v>
      </c>
      <c r="G1446" s="1">
        <f>טבלה1013[[#This Row],[LengthofCycle]]+1</f>
        <v>36</v>
      </c>
      <c r="H1446" s="1" t="str">
        <f>IF(IFERROR(LOOKUP(טבלה1013[[#This Row],[ClientID]],קביעויות[השבוע]),FALSE)=טבלה1013[[#This Row],[ClientID]],1,"")</f>
        <v/>
      </c>
      <c r="I1446" s="1" t="str">
        <f>IF(AND(טבלה1013[[#This Row],[CycleNumber]]&gt;1,OR(B1447="",טבלה1013[[#This Row],[CycleNumber]]&gt;B1445)),IF(OR(AND(טבלה1013[[#This Row],[LengthofCycle]]=28,F1445=28),AND(טבלה1013[[#This Row],[LengthofCycle]]=35,F1445=35)),1,""),"")</f>
        <v/>
      </c>
      <c r="J1446" s="1" t="str">
        <f>IF(AND(טבלה1013[[#This Row],[וסת השבוע]]=1,I1445=1,טבלה1013[[#This Row],[CycleNumber]]&gt;B1445),1,"")</f>
        <v/>
      </c>
      <c r="K1446" s="1" t="str">
        <f>IF(טבלה1013[[#This Row],[CycleNumber]]=1,"",IF(טבלה1013[[#This Row],[וסת השבוע]]=1,0,IF(K1445="","",IF(K1445=0,IF(טבלה1013[[#This Row],[LengthofCycle]]=28,0,1),IF(K1445=1,IF(טבלה1013[[#This Row],[LengthofCycle]]+F1445=28*2,0,2),IF(K1445=2,IF(טבלה1013[[#This Row],[LengthofCycle]]+F1445+F1444=28*3,0,3),""))))))</f>
        <v/>
      </c>
      <c r="L1446" s="1" t="str">
        <f>IF(טבלה1013[[#This Row],[וסת השבוע]]=1,IF(טבלה1013[[#This Row],[וסת השבוע וההפלגה ביחד]]=1,L1445+1,0),IF(AND(טבלה1013[[#This Row],[CycleNumber]]&gt;B1445,טבלה1013[[#This Row],[CycleNumber]]&gt;1),IF(טבלה1013[[#This Row],[וסת השבוע פעיל?]]&lt;&gt;"",L1445+1,""),""))</f>
        <v/>
      </c>
      <c r="M1446" s="1" t="str">
        <f>IF(AND(טבלה1013[[#This Row],[וסת השבוע פעיל?]]&lt;&gt;"",טבלה1013[[#This Row],[CycleNumber]]&lt;B1447,B1447&lt;&gt;"",טבלה1013[[#This Row],[וסת השבוע פעיל?]]&lt;3),IF(K1447=0,IF(AND(טבלה1013[[#This Row],[וסת השבוע פעיל?]]&gt;0,I1447=1),0,1),0),"")</f>
        <v/>
      </c>
      <c r="N1446" s="1" t="str">
        <f t="shared" si="112"/>
        <v/>
      </c>
      <c r="O1446" s="1" t="str">
        <f>IF(AND(טבלה1013[[#This Row],[חיזוי - שבוע]]=1,J1447=1),1,"")</f>
        <v/>
      </c>
      <c r="P1446" s="1" t="str">
        <f>IF(AND(טבלה1013[[#This Row],[חיזוי טוב עם הפלגה?]]=1,טבלה1013[[#This Row],[וסת קבוע אחרון]]&lt;&gt;28,X1445=1),1,"")</f>
        <v/>
      </c>
      <c r="Q1446" s="1" t="str">
        <f>IF(AND(טבלה1013[[#This Row],[וסת השבוע פעיל?]]&lt;3,OR(טבלה1013[[#This Row],[CycleNumber]]&gt;B1447,B1447="")),1,"")</f>
        <v/>
      </c>
      <c r="R1446" s="1" t="str">
        <f>IF(טבלה1013[[#This Row],[האישה קבעה וסת שבוע?]]=1,IF(טבלה1013[[#This Row],[וסת השבוע פעיל?]]&lt;3,1,0),"")</f>
        <v/>
      </c>
      <c r="S14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6" s="1">
        <f t="shared" si="113"/>
        <v>0</v>
      </c>
      <c r="U1446" s="1">
        <f t="shared" si="114"/>
        <v>0</v>
      </c>
      <c r="V1446" s="1">
        <f t="shared" si="115"/>
        <v>0</v>
      </c>
      <c r="W1446" s="1" t="str">
        <f>IF(טבלה1013[[#This Row],[3 הפלגות זהות]]="","",IF(טבלה1013[[#This Row],[3 הפלגות זהות]]=1,טבלה1013[[#This Row],[LengthofCycle]],W1445))</f>
        <v/>
      </c>
      <c r="Y1446" s="1" t="str">
        <f>IF(OR(טבלה1013[[#This Row],[הווסת פעיל?]]=0,טבלה1013[[#This Row],[הווסת פעיל?]]=""),"",SUM(Y1445,טבלה1013[[#This Row],[הווסת פעיל?]]))</f>
        <v/>
      </c>
      <c r="Z1446" s="1" t="str">
        <f>IF(AND(טבלה1013[[#This Row],[כמה מחזורים עד עקירה]]&lt;&gt;"",Y1447=""),טבלה1013[[#This Row],[כמה מחזורים עד עקירה]],"")</f>
        <v/>
      </c>
      <c r="AA1446" s="1" t="str">
        <f>IF(AND(טבלה1013[[#This Row],[הווסת פעיל?]]=1,טבלה1013[[#This Row],[וסת קבוע אחרון]]&lt;&gt;W1445),טבלה1013[[#This Row],[וסת קבוע אחרון]],"")</f>
        <v/>
      </c>
      <c r="AB1446" s="1" t="str">
        <f>IF(AND(טבלה1013[[#This Row],[הווסת פעיל?]]=1,X1445=0,טבלה1013[[#This Row],[וסת קבוע אחרון]]=W1445),טבלה1013[[#This Row],[וסת קבוע אחרון]],"")</f>
        <v/>
      </c>
      <c r="AC1446" s="1" t="str">
        <f>IF(AND(טבלה1013[[#This Row],[הווסת פעיל?]]=1,X1445=0,טבלה1013[[#This Row],[וסת קבוע אחרון]]&lt;&gt;W1445),1,"")</f>
        <v/>
      </c>
      <c r="AD1446" s="1" t="str">
        <f>IF(AND(טבלה1013[[#This Row],[הווסת פעיל?]]&lt;&gt;"",B1447=1),טבלה1013[[#This Row],[CycleNumber]],"")</f>
        <v/>
      </c>
      <c r="AE1446" s="1" t="str">
        <f>IF(AND(טבלה1013[[#This Row],[הווסת פעיל?]]&lt;&gt;"",X1445=""),טבלה1013[[#This Row],[CycleNumber]],"")</f>
        <v/>
      </c>
      <c r="AF1446" s="1" t="str">
        <f>IF(B1447=1,"",IF(טבלה1013[[#This Row],[הווסת פעיל?]]=1,IF(טבלה1013[[#This Row],[וסת קבוע אחרון]]=F1447,1,0),""))</f>
        <v/>
      </c>
      <c r="AG1446" s="1" t="str">
        <f>IF(B1447=1,"",IF(טבלה1013[[#This Row],[הווסת פעיל?]]=1,IF(OR(טבלה1013[[#This Row],[וסת קבוע אחרון]]=F1447,F1447=טבלה1013[[#This Row],[LengthofCycle]]),1,0),""))</f>
        <v/>
      </c>
      <c r="AH1446" s="1" t="str">
        <f>IF(B1447=1,"",IF(טבלה1013[[#This Row],[הווסת פעיל?]]=1,IF(OR(טבלה1013[[#This Row],[וסת קבוע אחרון]]=F1447,F1447=טבלה1013[[#This Row],[LengthofCycle]],AND(טבלה1013[[#This Row],[LengthofCycle]]&lt;&gt;טבלה1013[[#This Row],[וסת קבוע אחרון]],OR(F1447=28,F1447=29))),1,0),""))</f>
        <v/>
      </c>
      <c r="AI1446" s="1" t="str">
        <f>IF(AND(טבלה1013[[#This Row],[הווסת פעיל?]]=1,B1447=1),1,"")</f>
        <v/>
      </c>
      <c r="AJ1446" s="4">
        <f>IF(AND(טבלה1013[[#This Row],[הווסת פעיל?]]&lt;&gt;1,B1447&lt;&gt;1,B1447&lt;&gt;""),IF(טבלה1013[[#This Row],[LengthofCycle]]=F1447,1,0),"")</f>
        <v>0</v>
      </c>
      <c r="AK1446" s="4">
        <f>IF(AND(טבלה1013[[#This Row],[הווסת פעיל?]]&lt;&gt;1,B1447&lt;&gt;1,B1447&lt;&gt;""),IF(OR(טבלה1013[[#This Row],[LengthofCycle]]=F1447,F1447=29),1,0),"")</f>
        <v>1</v>
      </c>
      <c r="AL1446" s="4">
        <f>IF(AND(טבלה1013[[#This Row],[הווסת פעיל?]]&lt;&gt;1,B1447&lt;&gt;1,B1447&lt;&gt;""),IF(OR(טבלה1013[[#This Row],[LengthofCycle]]=F1447,F1447=29,F1447=28),1,0),"")</f>
        <v>1</v>
      </c>
    </row>
    <row r="1447" spans="1:38" x14ac:dyDescent="0.25">
      <c r="A1447" s="1" t="s">
        <v>172</v>
      </c>
      <c r="B1447" s="1">
        <v>16</v>
      </c>
      <c r="C1447" s="1">
        <v>1</v>
      </c>
      <c r="D1447" s="1">
        <v>1</v>
      </c>
      <c r="E1447" s="1">
        <v>0</v>
      </c>
      <c r="F1447" s="1">
        <v>29</v>
      </c>
      <c r="G1447" s="1">
        <f>טבלה1013[[#This Row],[LengthofCycle]]+1</f>
        <v>30</v>
      </c>
      <c r="H1447" s="1" t="str">
        <f>IF(IFERROR(LOOKUP(טבלה1013[[#This Row],[ClientID]],קביעויות[השבוע]),FALSE)=טבלה1013[[#This Row],[ClientID]],1,"")</f>
        <v/>
      </c>
      <c r="I1447" s="1" t="str">
        <f>IF(AND(טבלה1013[[#This Row],[CycleNumber]]&gt;1,OR(B1448="",טבלה1013[[#This Row],[CycleNumber]]&gt;B1446)),IF(OR(AND(טבלה1013[[#This Row],[LengthofCycle]]=28,F1446=28),AND(טבלה1013[[#This Row],[LengthofCycle]]=35,F1446=35)),1,""),"")</f>
        <v/>
      </c>
      <c r="J1447" s="1" t="str">
        <f>IF(AND(טבלה1013[[#This Row],[וסת השבוע]]=1,I1446=1,טבלה1013[[#This Row],[CycleNumber]]&gt;B1446),1,"")</f>
        <v/>
      </c>
      <c r="K1447" s="1" t="str">
        <f>IF(טבלה1013[[#This Row],[CycleNumber]]=1,"",IF(טבלה1013[[#This Row],[וסת השבוע]]=1,0,IF(K1446="","",IF(K1446=0,IF(טבלה1013[[#This Row],[LengthofCycle]]=28,0,1),IF(K1446=1,IF(טבלה1013[[#This Row],[LengthofCycle]]+F1446=28*2,0,2),IF(K1446=2,IF(טבלה1013[[#This Row],[LengthofCycle]]+F1446+F1445=28*3,0,3),""))))))</f>
        <v/>
      </c>
      <c r="L1447" s="1" t="str">
        <f>IF(טבלה1013[[#This Row],[וסת השבוע]]=1,IF(טבלה1013[[#This Row],[וסת השבוע וההפלגה ביחד]]=1,L1446+1,0),IF(AND(טבלה1013[[#This Row],[CycleNumber]]&gt;B1446,טבלה1013[[#This Row],[CycleNumber]]&gt;1),IF(טבלה1013[[#This Row],[וסת השבוע פעיל?]]&lt;&gt;"",L1446+1,""),""))</f>
        <v/>
      </c>
      <c r="M1447" s="1" t="str">
        <f>IF(AND(טבלה1013[[#This Row],[וסת השבוע פעיל?]]&lt;&gt;"",טבלה1013[[#This Row],[CycleNumber]]&lt;B1448,B1448&lt;&gt;"",טבלה1013[[#This Row],[וסת השבוע פעיל?]]&lt;3),IF(K1448=0,IF(AND(טבלה1013[[#This Row],[וסת השבוע פעיל?]]&gt;0,I1448=1),0,1),0),"")</f>
        <v/>
      </c>
      <c r="N1447" s="1" t="str">
        <f t="shared" si="112"/>
        <v/>
      </c>
      <c r="O1447" s="1" t="str">
        <f>IF(AND(טבלה1013[[#This Row],[חיזוי - שבוע]]=1,J1448=1),1,"")</f>
        <v/>
      </c>
      <c r="P1447" s="1" t="str">
        <f>IF(AND(טבלה1013[[#This Row],[חיזוי טוב עם הפלגה?]]=1,טבלה1013[[#This Row],[וסת קבוע אחרון]]&lt;&gt;28,X1446=1),1,"")</f>
        <v/>
      </c>
      <c r="Q1447" s="1" t="str">
        <f>IF(AND(טבלה1013[[#This Row],[וסת השבוע פעיל?]]&lt;3,OR(טבלה1013[[#This Row],[CycleNumber]]&gt;B1448,B1448="")),1,"")</f>
        <v/>
      </c>
      <c r="R1447" s="1" t="str">
        <f>IF(טבלה1013[[#This Row],[האישה קבעה וסת שבוע?]]=1,IF(טבלה1013[[#This Row],[וסת השבוע פעיל?]]&lt;3,1,0),"")</f>
        <v/>
      </c>
      <c r="S14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7" s="1">
        <f t="shared" si="113"/>
        <v>0</v>
      </c>
      <c r="U1447" s="1">
        <f t="shared" si="114"/>
        <v>0</v>
      </c>
      <c r="V1447" s="1">
        <f t="shared" si="115"/>
        <v>0</v>
      </c>
      <c r="W1447" s="1" t="str">
        <f>IF(טבלה1013[[#This Row],[3 הפלגות זהות]]="","",IF(טבלה1013[[#This Row],[3 הפלגות זהות]]=1,טבלה1013[[#This Row],[LengthofCycle]],W1446))</f>
        <v/>
      </c>
      <c r="Y1447" s="1" t="str">
        <f>IF(OR(טבלה1013[[#This Row],[הווסת פעיל?]]=0,טבלה1013[[#This Row],[הווסת פעיל?]]=""),"",SUM(Y1446,טבלה1013[[#This Row],[הווסת פעיל?]]))</f>
        <v/>
      </c>
      <c r="Z1447" s="1" t="str">
        <f>IF(AND(טבלה1013[[#This Row],[כמה מחזורים עד עקירה]]&lt;&gt;"",Y1448=""),טבלה1013[[#This Row],[כמה מחזורים עד עקירה]],"")</f>
        <v/>
      </c>
      <c r="AA1447" s="1" t="str">
        <f>IF(AND(טבלה1013[[#This Row],[הווסת פעיל?]]=1,טבלה1013[[#This Row],[וסת קבוע אחרון]]&lt;&gt;W1446),טבלה1013[[#This Row],[וסת קבוע אחרון]],"")</f>
        <v/>
      </c>
      <c r="AB1447" s="1" t="str">
        <f>IF(AND(טבלה1013[[#This Row],[הווסת פעיל?]]=1,X1446=0,טבלה1013[[#This Row],[וסת קבוע אחרון]]=W1446),טבלה1013[[#This Row],[וסת קבוע אחרון]],"")</f>
        <v/>
      </c>
      <c r="AC1447" s="1" t="str">
        <f>IF(AND(טבלה1013[[#This Row],[הווסת פעיל?]]=1,X1446=0,טבלה1013[[#This Row],[וסת קבוע אחרון]]&lt;&gt;W1446),1,"")</f>
        <v/>
      </c>
      <c r="AD1447" s="1" t="str">
        <f>IF(AND(טבלה1013[[#This Row],[הווסת פעיל?]]&lt;&gt;"",B1448=1),טבלה1013[[#This Row],[CycleNumber]],"")</f>
        <v/>
      </c>
      <c r="AE1447" s="1" t="str">
        <f>IF(AND(טבלה1013[[#This Row],[הווסת פעיל?]]&lt;&gt;"",X1446=""),טבלה1013[[#This Row],[CycleNumber]],"")</f>
        <v/>
      </c>
      <c r="AF1447" s="1" t="str">
        <f>IF(B1448=1,"",IF(טבלה1013[[#This Row],[הווסת פעיל?]]=1,IF(טבלה1013[[#This Row],[וסת קבוע אחרון]]=F1448,1,0),""))</f>
        <v/>
      </c>
      <c r="AG1447" s="1" t="str">
        <f>IF(B1448=1,"",IF(טבלה1013[[#This Row],[הווסת פעיל?]]=1,IF(OR(טבלה1013[[#This Row],[וסת קבוע אחרון]]=F1448,F1448=טבלה1013[[#This Row],[LengthofCycle]]),1,0),""))</f>
        <v/>
      </c>
      <c r="AH1447" s="1" t="str">
        <f>IF(B1448=1,"",IF(טבלה1013[[#This Row],[הווסת פעיל?]]=1,IF(OR(טבלה1013[[#This Row],[וסת קבוע אחרון]]=F1448,F1448=טבלה1013[[#This Row],[LengthofCycle]],AND(טבלה1013[[#This Row],[LengthofCycle]]&lt;&gt;טבלה1013[[#This Row],[וסת קבוע אחרון]],OR(F1448=28,F1448=29))),1,0),""))</f>
        <v/>
      </c>
      <c r="AI1447" s="1" t="str">
        <f>IF(AND(טבלה1013[[#This Row],[הווסת פעיל?]]=1,B1448=1),1,"")</f>
        <v/>
      </c>
      <c r="AJ1447" s="4">
        <f>IF(AND(טבלה1013[[#This Row],[הווסת פעיל?]]&lt;&gt;1,B1448&lt;&gt;1,B1448&lt;&gt;""),IF(טבלה1013[[#This Row],[LengthofCycle]]=F1448,1,0),"")</f>
        <v>0</v>
      </c>
      <c r="AK1447" s="4">
        <f>IF(AND(טבלה1013[[#This Row],[הווסת פעיל?]]&lt;&gt;1,B1448&lt;&gt;1,B1448&lt;&gt;""),IF(OR(טבלה1013[[#This Row],[LengthofCycle]]=F1448,F1448=29),1,0),"")</f>
        <v>0</v>
      </c>
      <c r="AL1447" s="4">
        <f>IF(AND(טבלה1013[[#This Row],[הווסת פעיל?]]&lt;&gt;1,B1448&lt;&gt;1,B1448&lt;&gt;""),IF(OR(טבלה1013[[#This Row],[LengthofCycle]]=F1448,F1448=29,F1448=28),1,0),"")</f>
        <v>0</v>
      </c>
    </row>
    <row r="1448" spans="1:38" x14ac:dyDescent="0.25">
      <c r="A1448" s="1" t="s">
        <v>172</v>
      </c>
      <c r="B1448" s="1">
        <v>17</v>
      </c>
      <c r="C1448" s="1">
        <v>1</v>
      </c>
      <c r="D1448" s="1">
        <v>1</v>
      </c>
      <c r="E1448" s="1">
        <v>0</v>
      </c>
      <c r="F1448" s="1">
        <v>31</v>
      </c>
      <c r="G1448" s="1">
        <f>טבלה1013[[#This Row],[LengthofCycle]]+1</f>
        <v>32</v>
      </c>
      <c r="H1448" s="1" t="str">
        <f>IF(IFERROR(LOOKUP(טבלה1013[[#This Row],[ClientID]],קביעויות[השבוע]),FALSE)=טבלה1013[[#This Row],[ClientID]],1,"")</f>
        <v/>
      </c>
      <c r="I1448" s="1" t="str">
        <f>IF(AND(טבלה1013[[#This Row],[CycleNumber]]&gt;1,OR(B1449="",טבלה1013[[#This Row],[CycleNumber]]&gt;B1447)),IF(OR(AND(טבלה1013[[#This Row],[LengthofCycle]]=28,F1447=28),AND(טבלה1013[[#This Row],[LengthofCycle]]=35,F1447=35)),1,""),"")</f>
        <v/>
      </c>
      <c r="J1448" s="1" t="str">
        <f>IF(AND(טבלה1013[[#This Row],[וסת השבוע]]=1,I1447=1,טבלה1013[[#This Row],[CycleNumber]]&gt;B1447),1,"")</f>
        <v/>
      </c>
      <c r="K1448" s="1" t="str">
        <f>IF(טבלה1013[[#This Row],[CycleNumber]]=1,"",IF(טבלה1013[[#This Row],[וסת השבוע]]=1,0,IF(K1447="","",IF(K1447=0,IF(טבלה1013[[#This Row],[LengthofCycle]]=28,0,1),IF(K1447=1,IF(טבלה1013[[#This Row],[LengthofCycle]]+F1447=28*2,0,2),IF(K1447=2,IF(טבלה1013[[#This Row],[LengthofCycle]]+F1447+F1446=28*3,0,3),""))))))</f>
        <v/>
      </c>
      <c r="L1448" s="1" t="str">
        <f>IF(טבלה1013[[#This Row],[וסת השבוע]]=1,IF(טבלה1013[[#This Row],[וסת השבוע וההפלגה ביחד]]=1,L1447+1,0),IF(AND(טבלה1013[[#This Row],[CycleNumber]]&gt;B1447,טבלה1013[[#This Row],[CycleNumber]]&gt;1),IF(טבלה1013[[#This Row],[וסת השבוע פעיל?]]&lt;&gt;"",L1447+1,""),""))</f>
        <v/>
      </c>
      <c r="M1448" s="1" t="str">
        <f>IF(AND(טבלה1013[[#This Row],[וסת השבוע פעיל?]]&lt;&gt;"",טבלה1013[[#This Row],[CycleNumber]]&lt;B1449,B1449&lt;&gt;"",טבלה1013[[#This Row],[וסת השבוע פעיל?]]&lt;3),IF(K1449=0,IF(AND(טבלה1013[[#This Row],[וסת השבוע פעיל?]]&gt;0,I1449=1),0,1),0),"")</f>
        <v/>
      </c>
      <c r="N1448" s="1" t="str">
        <f t="shared" si="112"/>
        <v/>
      </c>
      <c r="O1448" s="1" t="str">
        <f>IF(AND(טבלה1013[[#This Row],[חיזוי - שבוע]]=1,J1449=1),1,"")</f>
        <v/>
      </c>
      <c r="P1448" s="1" t="str">
        <f>IF(AND(טבלה1013[[#This Row],[חיזוי טוב עם הפלגה?]]=1,טבלה1013[[#This Row],[וסת קבוע אחרון]]&lt;&gt;28,X1447=1),1,"")</f>
        <v/>
      </c>
      <c r="Q1448" s="1" t="str">
        <f>IF(AND(טבלה1013[[#This Row],[וסת השבוע פעיל?]]&lt;3,OR(טבלה1013[[#This Row],[CycleNumber]]&gt;B1449,B1449="")),1,"")</f>
        <v/>
      </c>
      <c r="R1448" s="1" t="str">
        <f>IF(טבלה1013[[#This Row],[האישה קבעה וסת שבוע?]]=1,IF(טבלה1013[[#This Row],[וסת השבוע פעיל?]]&lt;3,1,0),"")</f>
        <v/>
      </c>
      <c r="S14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8" s="1">
        <f t="shared" si="113"/>
        <v>0</v>
      </c>
      <c r="U1448" s="1">
        <f t="shared" si="114"/>
        <v>0</v>
      </c>
      <c r="V1448" s="1">
        <f t="shared" si="115"/>
        <v>0</v>
      </c>
      <c r="W1448" s="1" t="str">
        <f>IF(טבלה1013[[#This Row],[3 הפלגות זהות]]="","",IF(טבלה1013[[#This Row],[3 הפלגות זהות]]=1,טבלה1013[[#This Row],[LengthofCycle]],W1447))</f>
        <v/>
      </c>
      <c r="Y1448" s="1" t="str">
        <f>IF(OR(טבלה1013[[#This Row],[הווסת פעיל?]]=0,טבלה1013[[#This Row],[הווסת פעיל?]]=""),"",SUM(Y1447,טבלה1013[[#This Row],[הווסת פעיל?]]))</f>
        <v/>
      </c>
      <c r="Z1448" s="1" t="str">
        <f>IF(AND(טבלה1013[[#This Row],[כמה מחזורים עד עקירה]]&lt;&gt;"",Y1449=""),טבלה1013[[#This Row],[כמה מחזורים עד עקירה]],"")</f>
        <v/>
      </c>
      <c r="AA1448" s="1" t="str">
        <f>IF(AND(טבלה1013[[#This Row],[הווסת פעיל?]]=1,טבלה1013[[#This Row],[וסת קבוע אחרון]]&lt;&gt;W1447),טבלה1013[[#This Row],[וסת קבוע אחרון]],"")</f>
        <v/>
      </c>
      <c r="AB1448" s="1" t="str">
        <f>IF(AND(טבלה1013[[#This Row],[הווסת פעיל?]]=1,X1447=0,טבלה1013[[#This Row],[וסת קבוע אחרון]]=W1447),טבלה1013[[#This Row],[וסת קבוע אחרון]],"")</f>
        <v/>
      </c>
      <c r="AC1448" s="1" t="str">
        <f>IF(AND(טבלה1013[[#This Row],[הווסת פעיל?]]=1,X1447=0,טבלה1013[[#This Row],[וסת קבוע אחרון]]&lt;&gt;W1447),1,"")</f>
        <v/>
      </c>
      <c r="AD1448" s="1" t="str">
        <f>IF(AND(טבלה1013[[#This Row],[הווסת פעיל?]]&lt;&gt;"",B1449=1),טבלה1013[[#This Row],[CycleNumber]],"")</f>
        <v/>
      </c>
      <c r="AE1448" s="1" t="str">
        <f>IF(AND(טבלה1013[[#This Row],[הווסת פעיל?]]&lt;&gt;"",X1447=""),טבלה1013[[#This Row],[CycleNumber]],"")</f>
        <v/>
      </c>
      <c r="AF1448" s="1" t="str">
        <f>IF(B1449=1,"",IF(טבלה1013[[#This Row],[הווסת פעיל?]]=1,IF(טבלה1013[[#This Row],[וסת קבוע אחרון]]=F1449,1,0),""))</f>
        <v/>
      </c>
      <c r="AG1448" s="1" t="str">
        <f>IF(B1449=1,"",IF(טבלה1013[[#This Row],[הווסת פעיל?]]=1,IF(OR(טבלה1013[[#This Row],[וסת קבוע אחרון]]=F1449,F1449=טבלה1013[[#This Row],[LengthofCycle]]),1,0),""))</f>
        <v/>
      </c>
      <c r="AH1448" s="1" t="str">
        <f>IF(B1449=1,"",IF(טבלה1013[[#This Row],[הווסת פעיל?]]=1,IF(OR(טבלה1013[[#This Row],[וסת קבוע אחרון]]=F1449,F1449=טבלה1013[[#This Row],[LengthofCycle]],AND(טבלה1013[[#This Row],[LengthofCycle]]&lt;&gt;טבלה1013[[#This Row],[וסת קבוע אחרון]],OR(F1449=28,F1449=29))),1,0),""))</f>
        <v/>
      </c>
      <c r="AI1448" s="1" t="str">
        <f>IF(AND(טבלה1013[[#This Row],[הווסת פעיל?]]=1,B1449=1),1,"")</f>
        <v/>
      </c>
      <c r="AJ1448" s="4">
        <f>IF(AND(טבלה1013[[#This Row],[הווסת פעיל?]]&lt;&gt;1,B1449&lt;&gt;1,B1449&lt;&gt;""),IF(טבלה1013[[#This Row],[LengthofCycle]]=F1449,1,0),"")</f>
        <v>0</v>
      </c>
      <c r="AK1448" s="4">
        <f>IF(AND(טבלה1013[[#This Row],[הווסת פעיל?]]&lt;&gt;1,B1449&lt;&gt;1,B1449&lt;&gt;""),IF(OR(טבלה1013[[#This Row],[LengthofCycle]]=F1449,F1449=29),1,0),"")</f>
        <v>0</v>
      </c>
      <c r="AL1448" s="4">
        <f>IF(AND(טבלה1013[[#This Row],[הווסת פעיל?]]&lt;&gt;1,B1449&lt;&gt;1,B1449&lt;&gt;""),IF(OR(טבלה1013[[#This Row],[LengthofCycle]]=F1449,F1449=29,F1449=28),1,0),"")</f>
        <v>0</v>
      </c>
    </row>
    <row r="1449" spans="1:38" x14ac:dyDescent="0.25">
      <c r="A1449" s="1" t="s">
        <v>172</v>
      </c>
      <c r="B1449" s="1">
        <v>18</v>
      </c>
      <c r="C1449" s="1">
        <v>1</v>
      </c>
      <c r="D1449" s="1">
        <v>1</v>
      </c>
      <c r="E1449" s="1">
        <v>0</v>
      </c>
      <c r="F1449" s="1">
        <v>30</v>
      </c>
      <c r="G1449" s="1">
        <f>טבלה1013[[#This Row],[LengthofCycle]]+1</f>
        <v>31</v>
      </c>
      <c r="H1449" s="1" t="str">
        <f>IF(IFERROR(LOOKUP(טבלה1013[[#This Row],[ClientID]],קביעויות[השבוע]),FALSE)=טבלה1013[[#This Row],[ClientID]],1,"")</f>
        <v/>
      </c>
      <c r="I1449" s="1" t="str">
        <f>IF(AND(טבלה1013[[#This Row],[CycleNumber]]&gt;1,OR(B1450="",טבלה1013[[#This Row],[CycleNumber]]&gt;B1448)),IF(OR(AND(טבלה1013[[#This Row],[LengthofCycle]]=28,F1448=28),AND(טבלה1013[[#This Row],[LengthofCycle]]=35,F1448=35)),1,""),"")</f>
        <v/>
      </c>
      <c r="J1449" s="1" t="str">
        <f>IF(AND(טבלה1013[[#This Row],[וסת השבוע]]=1,I1448=1,טבלה1013[[#This Row],[CycleNumber]]&gt;B1448),1,"")</f>
        <v/>
      </c>
      <c r="K1449" s="1" t="str">
        <f>IF(טבלה1013[[#This Row],[CycleNumber]]=1,"",IF(טבלה1013[[#This Row],[וסת השבוע]]=1,0,IF(K1448="","",IF(K1448=0,IF(טבלה1013[[#This Row],[LengthofCycle]]=28,0,1),IF(K1448=1,IF(טבלה1013[[#This Row],[LengthofCycle]]+F1448=28*2,0,2),IF(K1448=2,IF(טבלה1013[[#This Row],[LengthofCycle]]+F1448+F1447=28*3,0,3),""))))))</f>
        <v/>
      </c>
      <c r="L1449" s="1" t="str">
        <f>IF(טבלה1013[[#This Row],[וסת השבוע]]=1,IF(טבלה1013[[#This Row],[וסת השבוע וההפלגה ביחד]]=1,L1448+1,0),IF(AND(טבלה1013[[#This Row],[CycleNumber]]&gt;B1448,טבלה1013[[#This Row],[CycleNumber]]&gt;1),IF(טבלה1013[[#This Row],[וסת השבוע פעיל?]]&lt;&gt;"",L1448+1,""),""))</f>
        <v/>
      </c>
      <c r="M1449" s="1" t="str">
        <f>IF(AND(טבלה1013[[#This Row],[וסת השבוע פעיל?]]&lt;&gt;"",טבלה1013[[#This Row],[CycleNumber]]&lt;B1450,B1450&lt;&gt;"",טבלה1013[[#This Row],[וסת השבוע פעיל?]]&lt;3),IF(K1450=0,IF(AND(טבלה1013[[#This Row],[וסת השבוע פעיל?]]&gt;0,I1450=1),0,1),0),"")</f>
        <v/>
      </c>
      <c r="N1449" s="1" t="str">
        <f t="shared" si="112"/>
        <v/>
      </c>
      <c r="O1449" s="1" t="str">
        <f>IF(AND(טבלה1013[[#This Row],[חיזוי - שבוע]]=1,J1450=1),1,"")</f>
        <v/>
      </c>
      <c r="P1449" s="1" t="str">
        <f>IF(AND(טבלה1013[[#This Row],[חיזוי טוב עם הפלגה?]]=1,טבלה1013[[#This Row],[וסת קבוע אחרון]]&lt;&gt;28,X1448=1),1,"")</f>
        <v/>
      </c>
      <c r="Q1449" s="1" t="str">
        <f>IF(AND(טבלה1013[[#This Row],[וסת השבוע פעיל?]]&lt;3,OR(טבלה1013[[#This Row],[CycleNumber]]&gt;B1450,B1450="")),1,"")</f>
        <v/>
      </c>
      <c r="R1449" s="1" t="str">
        <f>IF(טבלה1013[[#This Row],[האישה קבעה וסת שבוע?]]=1,IF(טבלה1013[[#This Row],[וסת השבוע פעיל?]]&lt;3,1,0),"")</f>
        <v/>
      </c>
      <c r="S14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49" s="1">
        <f t="shared" si="113"/>
        <v>0</v>
      </c>
      <c r="U1449" s="1">
        <f t="shared" si="114"/>
        <v>0</v>
      </c>
      <c r="V1449" s="1">
        <f t="shared" si="115"/>
        <v>0</v>
      </c>
      <c r="W1449" s="1" t="str">
        <f>IF(טבלה1013[[#This Row],[3 הפלגות זהות]]="","",IF(טבלה1013[[#This Row],[3 הפלגות זהות]]=1,טבלה1013[[#This Row],[LengthofCycle]],W1448))</f>
        <v/>
      </c>
      <c r="Y1449" s="1" t="str">
        <f>IF(OR(טבלה1013[[#This Row],[הווסת פעיל?]]=0,טבלה1013[[#This Row],[הווסת פעיל?]]=""),"",SUM(Y1448,טבלה1013[[#This Row],[הווסת פעיל?]]))</f>
        <v/>
      </c>
      <c r="Z1449" s="1" t="str">
        <f>IF(AND(טבלה1013[[#This Row],[כמה מחזורים עד עקירה]]&lt;&gt;"",Y1450=""),טבלה1013[[#This Row],[כמה מחזורים עד עקירה]],"")</f>
        <v/>
      </c>
      <c r="AA1449" s="1" t="str">
        <f>IF(AND(טבלה1013[[#This Row],[הווסת פעיל?]]=1,טבלה1013[[#This Row],[וסת קבוע אחרון]]&lt;&gt;W1448),טבלה1013[[#This Row],[וסת קבוע אחרון]],"")</f>
        <v/>
      </c>
      <c r="AB1449" s="1" t="str">
        <f>IF(AND(טבלה1013[[#This Row],[הווסת פעיל?]]=1,X1448=0,טבלה1013[[#This Row],[וסת קבוע אחרון]]=W1448),טבלה1013[[#This Row],[וסת קבוע אחרון]],"")</f>
        <v/>
      </c>
      <c r="AC1449" s="1" t="str">
        <f>IF(AND(טבלה1013[[#This Row],[הווסת פעיל?]]=1,X1448=0,טבלה1013[[#This Row],[וסת קבוע אחרון]]&lt;&gt;W1448),1,"")</f>
        <v/>
      </c>
      <c r="AD1449" s="1" t="str">
        <f>IF(AND(טבלה1013[[#This Row],[הווסת פעיל?]]&lt;&gt;"",B1450=1),טבלה1013[[#This Row],[CycleNumber]],"")</f>
        <v/>
      </c>
      <c r="AE1449" s="1" t="str">
        <f>IF(AND(טבלה1013[[#This Row],[הווסת פעיל?]]&lt;&gt;"",X1448=""),טבלה1013[[#This Row],[CycleNumber]],"")</f>
        <v/>
      </c>
      <c r="AF1449" s="1" t="str">
        <f>IF(B1450=1,"",IF(טבלה1013[[#This Row],[הווסת פעיל?]]=1,IF(טבלה1013[[#This Row],[וסת קבוע אחרון]]=F1450,1,0),""))</f>
        <v/>
      </c>
      <c r="AG1449" s="1" t="str">
        <f>IF(B1450=1,"",IF(טבלה1013[[#This Row],[הווסת פעיל?]]=1,IF(OR(טבלה1013[[#This Row],[וסת קבוע אחרון]]=F1450,F1450=טבלה1013[[#This Row],[LengthofCycle]]),1,0),""))</f>
        <v/>
      </c>
      <c r="AH1449" s="1" t="str">
        <f>IF(B1450=1,"",IF(טבלה1013[[#This Row],[הווסת פעיל?]]=1,IF(OR(טבלה1013[[#This Row],[וסת קבוע אחרון]]=F1450,F1450=טבלה1013[[#This Row],[LengthofCycle]],AND(טבלה1013[[#This Row],[LengthofCycle]]&lt;&gt;טבלה1013[[#This Row],[וסת קבוע אחרון]],OR(F1450=28,F1450=29))),1,0),""))</f>
        <v/>
      </c>
      <c r="AI1449" s="1" t="str">
        <f>IF(AND(טבלה1013[[#This Row],[הווסת פעיל?]]=1,B1450=1),1,"")</f>
        <v/>
      </c>
      <c r="AJ1449" s="4" t="str">
        <f>IF(AND(טבלה1013[[#This Row],[הווסת פעיל?]]&lt;&gt;1,B1450&lt;&gt;1,B1450&lt;&gt;""),IF(טבלה1013[[#This Row],[LengthofCycle]]=F1450,1,0),"")</f>
        <v/>
      </c>
      <c r="AK1449" s="4" t="str">
        <f>IF(AND(טבלה1013[[#This Row],[הווסת פעיל?]]&lt;&gt;1,B1450&lt;&gt;1,B1450&lt;&gt;""),IF(OR(טבלה1013[[#This Row],[LengthofCycle]]=F1450,F1450=29),1,0),"")</f>
        <v/>
      </c>
      <c r="AL1449" s="4" t="str">
        <f>IF(AND(טבלה1013[[#This Row],[הווסת פעיל?]]&lt;&gt;1,B1450&lt;&gt;1,B1450&lt;&gt;""),IF(OR(טבלה1013[[#This Row],[LengthofCycle]]=F1450,F1450=29,F1450=28),1,0),"")</f>
        <v/>
      </c>
    </row>
    <row r="1450" spans="1:38" x14ac:dyDescent="0.25">
      <c r="A1450" s="1" t="s">
        <v>173</v>
      </c>
      <c r="B1450" s="1">
        <v>1</v>
      </c>
      <c r="C1450" s="1">
        <v>0</v>
      </c>
      <c r="D1450" s="1">
        <v>1</v>
      </c>
      <c r="E1450" s="1">
        <v>0</v>
      </c>
      <c r="F1450" s="1">
        <v>32</v>
      </c>
      <c r="G1450" s="1">
        <f>טבלה1013[[#This Row],[LengthofCycle]]+1</f>
        <v>33</v>
      </c>
      <c r="H1450" s="1" t="str">
        <f>IF(IFERROR(LOOKUP(טבלה1013[[#This Row],[ClientID]],קביעויות[השבוע]),FALSE)=טבלה1013[[#This Row],[ClientID]],1,"")</f>
        <v/>
      </c>
      <c r="I1450" s="1" t="str">
        <f>IF(AND(טבלה1013[[#This Row],[CycleNumber]]&gt;1,OR(B1451="",טבלה1013[[#This Row],[CycleNumber]]&gt;B1449)),IF(OR(AND(טבלה1013[[#This Row],[LengthofCycle]]=28,F1449=28),AND(טבלה1013[[#This Row],[LengthofCycle]]=35,F1449=35)),1,""),"")</f>
        <v/>
      </c>
      <c r="J1450" s="1" t="str">
        <f>IF(AND(טבלה1013[[#This Row],[וסת השבוע]]=1,I1449=1,טבלה1013[[#This Row],[CycleNumber]]&gt;B1449),1,"")</f>
        <v/>
      </c>
      <c r="K1450" s="1" t="str">
        <f>IF(טבלה1013[[#This Row],[CycleNumber]]=1,"",IF(טבלה1013[[#This Row],[וסת השבוע]]=1,0,IF(K1449="","",IF(K1449=0,IF(טבלה1013[[#This Row],[LengthofCycle]]=28,0,1),IF(K1449=1,IF(טבלה1013[[#This Row],[LengthofCycle]]+F1449=28*2,0,2),IF(K1449=2,IF(טבלה1013[[#This Row],[LengthofCycle]]+F1449+F1448=28*3,0,3),""))))))</f>
        <v/>
      </c>
      <c r="L1450" s="1" t="str">
        <f>IF(טבלה1013[[#This Row],[וסת השבוע]]=1,IF(טבלה1013[[#This Row],[וסת השבוע וההפלגה ביחד]]=1,L1449+1,0),IF(AND(טבלה1013[[#This Row],[CycleNumber]]&gt;B1449,טבלה1013[[#This Row],[CycleNumber]]&gt;1),IF(טבלה1013[[#This Row],[וסת השבוע פעיל?]]&lt;&gt;"",L1449+1,""),""))</f>
        <v/>
      </c>
      <c r="M1450" s="1" t="str">
        <f>IF(AND(טבלה1013[[#This Row],[וסת השבוע פעיל?]]&lt;&gt;"",טבלה1013[[#This Row],[CycleNumber]]&lt;B1451,B1451&lt;&gt;"",טבלה1013[[#This Row],[וסת השבוע פעיל?]]&lt;3),IF(K1451=0,IF(AND(טבלה1013[[#This Row],[וסת השבוע פעיל?]]&gt;0,I1451=1),0,1),0),"")</f>
        <v/>
      </c>
      <c r="N1450" s="1" t="str">
        <f t="shared" si="112"/>
        <v/>
      </c>
      <c r="O1450" s="1" t="str">
        <f>IF(AND(טבלה1013[[#This Row],[חיזוי - שבוע]]=1,J1451=1),1,"")</f>
        <v/>
      </c>
      <c r="P1450" s="1" t="str">
        <f>IF(AND(טבלה1013[[#This Row],[חיזוי טוב עם הפלגה?]]=1,טבלה1013[[#This Row],[וסת קבוע אחרון]]&lt;&gt;28,X1449=1),1,"")</f>
        <v/>
      </c>
      <c r="Q1450" s="1" t="str">
        <f>IF(AND(טבלה1013[[#This Row],[וסת השבוע פעיל?]]&lt;3,OR(טבלה1013[[#This Row],[CycleNumber]]&gt;B1451,B1451="")),1,"")</f>
        <v/>
      </c>
      <c r="R1450" s="1" t="str">
        <f>IF(טבלה1013[[#This Row],[האישה קבעה וסת שבוע?]]=1,IF(טבלה1013[[#This Row],[וסת השבוע פעיל?]]&lt;3,1,0),"")</f>
        <v/>
      </c>
      <c r="S14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0" s="1" t="str">
        <f t="shared" si="113"/>
        <v/>
      </c>
      <c r="U1450" s="1" t="str">
        <f t="shared" si="114"/>
        <v/>
      </c>
      <c r="V1450" s="1" t="str">
        <f t="shared" si="115"/>
        <v/>
      </c>
      <c r="W1450" s="1" t="str">
        <f>IF(טבלה1013[[#This Row],[3 הפלגות זהות]]="","",IF(טבלה1013[[#This Row],[3 הפלגות זהות]]=1,טבלה1013[[#This Row],[LengthofCycle]],W1449))</f>
        <v/>
      </c>
      <c r="Y1450" s="1" t="str">
        <f>IF(OR(טבלה1013[[#This Row],[הווסת פעיל?]]=0,טבלה1013[[#This Row],[הווסת פעיל?]]=""),"",SUM(Y1449,טבלה1013[[#This Row],[הווסת פעיל?]]))</f>
        <v/>
      </c>
      <c r="Z1450" s="1" t="str">
        <f>IF(AND(טבלה1013[[#This Row],[כמה מחזורים עד עקירה]]&lt;&gt;"",Y1451=""),טבלה1013[[#This Row],[כמה מחזורים עד עקירה]],"")</f>
        <v/>
      </c>
      <c r="AA1450" s="1" t="str">
        <f>IF(AND(טבלה1013[[#This Row],[הווסת פעיל?]]=1,טבלה1013[[#This Row],[וסת קבוע אחרון]]&lt;&gt;W1449),טבלה1013[[#This Row],[וסת קבוע אחרון]],"")</f>
        <v/>
      </c>
      <c r="AB1450" s="1" t="str">
        <f>IF(AND(טבלה1013[[#This Row],[הווסת פעיל?]]=1,X1449=0,טבלה1013[[#This Row],[וסת קבוע אחרון]]=W1449),טבלה1013[[#This Row],[וסת קבוע אחרון]],"")</f>
        <v/>
      </c>
      <c r="AC1450" s="1" t="str">
        <f>IF(AND(טבלה1013[[#This Row],[הווסת פעיל?]]=1,X1449=0,טבלה1013[[#This Row],[וסת קבוע אחרון]]&lt;&gt;W1449),1,"")</f>
        <v/>
      </c>
      <c r="AD1450" s="1" t="str">
        <f>IF(AND(טבלה1013[[#This Row],[הווסת פעיל?]]&lt;&gt;"",B1451=1),טבלה1013[[#This Row],[CycleNumber]],"")</f>
        <v/>
      </c>
      <c r="AE1450" s="1" t="str">
        <f>IF(AND(טבלה1013[[#This Row],[הווסת פעיל?]]&lt;&gt;"",X1449=""),טבלה1013[[#This Row],[CycleNumber]],"")</f>
        <v/>
      </c>
      <c r="AF1450" s="1" t="str">
        <f>IF(B1451=1,"",IF(טבלה1013[[#This Row],[הווסת פעיל?]]=1,IF(טבלה1013[[#This Row],[וסת קבוע אחרון]]=F1451,1,0),""))</f>
        <v/>
      </c>
      <c r="AG1450" s="1" t="str">
        <f>IF(B1451=1,"",IF(טבלה1013[[#This Row],[הווסת פעיל?]]=1,IF(OR(טבלה1013[[#This Row],[וסת קבוע אחרון]]=F1451,F1451=טבלה1013[[#This Row],[LengthofCycle]]),1,0),""))</f>
        <v/>
      </c>
      <c r="AH1450" s="1" t="str">
        <f>IF(B1451=1,"",IF(טבלה1013[[#This Row],[הווסת פעיל?]]=1,IF(OR(טבלה1013[[#This Row],[וסת קבוע אחרון]]=F1451,F1451=טבלה1013[[#This Row],[LengthofCycle]],AND(טבלה1013[[#This Row],[LengthofCycle]]&lt;&gt;טבלה1013[[#This Row],[וסת קבוע אחרון]],OR(F1451=28,F1451=29))),1,0),""))</f>
        <v/>
      </c>
      <c r="AI1450" s="1" t="str">
        <f>IF(AND(טבלה1013[[#This Row],[הווסת פעיל?]]=1,B1451=1),1,"")</f>
        <v/>
      </c>
      <c r="AJ1450" s="4">
        <f>IF(AND(טבלה1013[[#This Row],[הווסת פעיל?]]&lt;&gt;1,B1451&lt;&gt;1,B1451&lt;&gt;""),IF(טבלה1013[[#This Row],[LengthofCycle]]=F1451,1,0),"")</f>
        <v>0</v>
      </c>
      <c r="AK1450" s="4">
        <f>IF(AND(טבלה1013[[#This Row],[הווסת פעיל?]]&lt;&gt;1,B1451&lt;&gt;1,B1451&lt;&gt;""),IF(OR(טבלה1013[[#This Row],[LengthofCycle]]=F1451,F1451=29),1,0),"")</f>
        <v>0</v>
      </c>
      <c r="AL1450" s="4">
        <f>IF(AND(טבלה1013[[#This Row],[הווסת פעיל?]]&lt;&gt;1,B1451&lt;&gt;1,B1451&lt;&gt;""),IF(OR(טבלה1013[[#This Row],[LengthofCycle]]=F1451,F1451=29,F1451=28),1,0),"")</f>
        <v>0</v>
      </c>
    </row>
    <row r="1451" spans="1:38" x14ac:dyDescent="0.25">
      <c r="A1451" s="1" t="s">
        <v>173</v>
      </c>
      <c r="B1451" s="1">
        <v>2</v>
      </c>
      <c r="C1451" s="1">
        <v>0</v>
      </c>
      <c r="D1451" s="1">
        <v>1</v>
      </c>
      <c r="E1451" s="1">
        <v>0</v>
      </c>
      <c r="F1451" s="1">
        <v>31</v>
      </c>
      <c r="G1451" s="1">
        <f>טבלה1013[[#This Row],[LengthofCycle]]+1</f>
        <v>32</v>
      </c>
      <c r="H1451" s="1" t="str">
        <f>IF(IFERROR(LOOKUP(טבלה1013[[#This Row],[ClientID]],קביעויות[השבוע]),FALSE)=טבלה1013[[#This Row],[ClientID]],1,"")</f>
        <v/>
      </c>
      <c r="I1451" s="1" t="str">
        <f>IF(AND(טבלה1013[[#This Row],[CycleNumber]]&gt;1,OR(B1452="",טבלה1013[[#This Row],[CycleNumber]]&gt;B1450)),IF(OR(AND(טבלה1013[[#This Row],[LengthofCycle]]=28,F1450=28),AND(טבלה1013[[#This Row],[LengthofCycle]]=35,F1450=35)),1,""),"")</f>
        <v/>
      </c>
      <c r="J1451" s="1" t="str">
        <f>IF(AND(טבלה1013[[#This Row],[וסת השבוע]]=1,I1450=1,טבלה1013[[#This Row],[CycleNumber]]&gt;B1450),1,"")</f>
        <v/>
      </c>
      <c r="K1451" s="1" t="str">
        <f>IF(טבלה1013[[#This Row],[CycleNumber]]=1,"",IF(טבלה1013[[#This Row],[וסת השבוע]]=1,0,IF(K1450="","",IF(K1450=0,IF(טבלה1013[[#This Row],[LengthofCycle]]=28,0,1),IF(K1450=1,IF(טבלה1013[[#This Row],[LengthofCycle]]+F1450=28*2,0,2),IF(K1450=2,IF(טבלה1013[[#This Row],[LengthofCycle]]+F1450+F1449=28*3,0,3),""))))))</f>
        <v/>
      </c>
      <c r="L1451" s="1" t="str">
        <f>IF(טבלה1013[[#This Row],[וסת השבוע]]=1,IF(טבלה1013[[#This Row],[וסת השבוע וההפלגה ביחד]]=1,L1450+1,0),IF(AND(טבלה1013[[#This Row],[CycleNumber]]&gt;B1450,טבלה1013[[#This Row],[CycleNumber]]&gt;1),IF(טבלה1013[[#This Row],[וסת השבוע פעיל?]]&lt;&gt;"",L1450+1,""),""))</f>
        <v/>
      </c>
      <c r="M1451" s="1" t="str">
        <f>IF(AND(טבלה1013[[#This Row],[וסת השבוע פעיל?]]&lt;&gt;"",טבלה1013[[#This Row],[CycleNumber]]&lt;B1452,B1452&lt;&gt;"",טבלה1013[[#This Row],[וסת השבוע פעיל?]]&lt;3),IF(K1452=0,IF(AND(טבלה1013[[#This Row],[וסת השבוע פעיל?]]&gt;0,I1452=1),0,1),0),"")</f>
        <v/>
      </c>
      <c r="N1451" s="1" t="str">
        <f t="shared" si="112"/>
        <v/>
      </c>
      <c r="O1451" s="1" t="str">
        <f>IF(AND(טבלה1013[[#This Row],[חיזוי - שבוע]]=1,J1452=1),1,"")</f>
        <v/>
      </c>
      <c r="P1451" s="1" t="str">
        <f>IF(AND(טבלה1013[[#This Row],[חיזוי טוב עם הפלגה?]]=1,טבלה1013[[#This Row],[וסת קבוע אחרון]]&lt;&gt;28,X1450=1),1,"")</f>
        <v/>
      </c>
      <c r="Q1451" s="1" t="str">
        <f>IF(AND(טבלה1013[[#This Row],[וסת השבוע פעיל?]]&lt;3,OR(טבלה1013[[#This Row],[CycleNumber]]&gt;B1452,B1452="")),1,"")</f>
        <v/>
      </c>
      <c r="R1451" s="1" t="str">
        <f>IF(טבלה1013[[#This Row],[האישה קבעה וסת שבוע?]]=1,IF(טבלה1013[[#This Row],[וסת השבוע פעיל?]]&lt;3,1,0),"")</f>
        <v/>
      </c>
      <c r="S14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1" s="1" t="str">
        <f t="shared" si="113"/>
        <v/>
      </c>
      <c r="U1451" s="1" t="str">
        <f t="shared" si="114"/>
        <v/>
      </c>
      <c r="V1451" s="1" t="str">
        <f t="shared" si="115"/>
        <v/>
      </c>
      <c r="W1451" s="1" t="str">
        <f>IF(טבלה1013[[#This Row],[3 הפלגות זהות]]="","",IF(טבלה1013[[#This Row],[3 הפלגות זהות]]=1,טבלה1013[[#This Row],[LengthofCycle]],W1450))</f>
        <v/>
      </c>
      <c r="Y1451" s="1" t="str">
        <f>IF(OR(טבלה1013[[#This Row],[הווסת פעיל?]]=0,טבלה1013[[#This Row],[הווסת פעיל?]]=""),"",SUM(Y1450,טבלה1013[[#This Row],[הווסת פעיל?]]))</f>
        <v/>
      </c>
      <c r="Z1451" s="1" t="str">
        <f>IF(AND(טבלה1013[[#This Row],[כמה מחזורים עד עקירה]]&lt;&gt;"",Y1452=""),טבלה1013[[#This Row],[כמה מחזורים עד עקירה]],"")</f>
        <v/>
      </c>
      <c r="AA1451" s="1" t="str">
        <f>IF(AND(טבלה1013[[#This Row],[הווסת פעיל?]]=1,טבלה1013[[#This Row],[וסת קבוע אחרון]]&lt;&gt;W1450),טבלה1013[[#This Row],[וסת קבוע אחרון]],"")</f>
        <v/>
      </c>
      <c r="AB1451" s="1" t="str">
        <f>IF(AND(טבלה1013[[#This Row],[הווסת פעיל?]]=1,X1450=0,טבלה1013[[#This Row],[וסת קבוע אחרון]]=W1450),טבלה1013[[#This Row],[וסת קבוע אחרון]],"")</f>
        <v/>
      </c>
      <c r="AC1451" s="1" t="str">
        <f>IF(AND(טבלה1013[[#This Row],[הווסת פעיל?]]=1,X1450=0,טבלה1013[[#This Row],[וסת קבוע אחרון]]&lt;&gt;W1450),1,"")</f>
        <v/>
      </c>
      <c r="AD1451" s="1" t="str">
        <f>IF(AND(טבלה1013[[#This Row],[הווסת פעיל?]]&lt;&gt;"",B1452=1),טבלה1013[[#This Row],[CycleNumber]],"")</f>
        <v/>
      </c>
      <c r="AE1451" s="1" t="str">
        <f>IF(AND(טבלה1013[[#This Row],[הווסת פעיל?]]&lt;&gt;"",X1450=""),טבלה1013[[#This Row],[CycleNumber]],"")</f>
        <v/>
      </c>
      <c r="AF1451" s="1" t="str">
        <f>IF(B1452=1,"",IF(טבלה1013[[#This Row],[הווסת פעיל?]]=1,IF(טבלה1013[[#This Row],[וסת קבוע אחרון]]=F1452,1,0),""))</f>
        <v/>
      </c>
      <c r="AG1451" s="1" t="str">
        <f>IF(B1452=1,"",IF(טבלה1013[[#This Row],[הווסת פעיל?]]=1,IF(OR(טבלה1013[[#This Row],[וסת קבוע אחרון]]=F1452,F1452=טבלה1013[[#This Row],[LengthofCycle]]),1,0),""))</f>
        <v/>
      </c>
      <c r="AH1451" s="1" t="str">
        <f>IF(B1452=1,"",IF(טבלה1013[[#This Row],[הווסת פעיל?]]=1,IF(OR(טבלה1013[[#This Row],[וסת קבוע אחרון]]=F1452,F1452=טבלה1013[[#This Row],[LengthofCycle]],AND(טבלה1013[[#This Row],[LengthofCycle]]&lt;&gt;טבלה1013[[#This Row],[וסת קבוע אחרון]],OR(F1452=28,F1452=29))),1,0),""))</f>
        <v/>
      </c>
      <c r="AI1451" s="1" t="str">
        <f>IF(AND(טבלה1013[[#This Row],[הווסת פעיל?]]=1,B1452=1),1,"")</f>
        <v/>
      </c>
      <c r="AJ1451" s="4">
        <f>IF(AND(טבלה1013[[#This Row],[הווסת פעיל?]]&lt;&gt;1,B1452&lt;&gt;1,B1452&lt;&gt;""),IF(טבלה1013[[#This Row],[LengthofCycle]]=F1452,1,0),"")</f>
        <v>0</v>
      </c>
      <c r="AK1451" s="4">
        <f>IF(AND(טבלה1013[[#This Row],[הווסת פעיל?]]&lt;&gt;1,B1452&lt;&gt;1,B1452&lt;&gt;""),IF(OR(טבלה1013[[#This Row],[LengthofCycle]]=F1452,F1452=29),1,0),"")</f>
        <v>0</v>
      </c>
      <c r="AL1451" s="4">
        <f>IF(AND(טבלה1013[[#This Row],[הווסת פעיל?]]&lt;&gt;1,B1452&lt;&gt;1,B1452&lt;&gt;""),IF(OR(טבלה1013[[#This Row],[LengthofCycle]]=F1452,F1452=29,F1452=28),1,0),"")</f>
        <v>0</v>
      </c>
    </row>
    <row r="1452" spans="1:38" x14ac:dyDescent="0.25">
      <c r="A1452" s="1" t="s">
        <v>173</v>
      </c>
      <c r="B1452" s="1">
        <v>3</v>
      </c>
      <c r="C1452" s="1">
        <v>0</v>
      </c>
      <c r="D1452" s="1">
        <v>1</v>
      </c>
      <c r="E1452" s="1">
        <v>0</v>
      </c>
      <c r="F1452" s="1">
        <v>32</v>
      </c>
      <c r="G1452" s="1">
        <f>טבלה1013[[#This Row],[LengthofCycle]]+1</f>
        <v>33</v>
      </c>
      <c r="H1452" s="1" t="str">
        <f>IF(IFERROR(LOOKUP(טבלה1013[[#This Row],[ClientID]],קביעויות[השבוע]),FALSE)=טבלה1013[[#This Row],[ClientID]],1,"")</f>
        <v/>
      </c>
      <c r="I1452" s="1" t="str">
        <f>IF(AND(טבלה1013[[#This Row],[CycleNumber]]&gt;1,OR(B1453="",טבלה1013[[#This Row],[CycleNumber]]&gt;B1451)),IF(OR(AND(טבלה1013[[#This Row],[LengthofCycle]]=28,F1451=28),AND(טבלה1013[[#This Row],[LengthofCycle]]=35,F1451=35)),1,""),"")</f>
        <v/>
      </c>
      <c r="J1452" s="1" t="str">
        <f>IF(AND(טבלה1013[[#This Row],[וסת השבוע]]=1,I1451=1,טבלה1013[[#This Row],[CycleNumber]]&gt;B1451),1,"")</f>
        <v/>
      </c>
      <c r="K1452" s="1" t="str">
        <f>IF(טבלה1013[[#This Row],[CycleNumber]]=1,"",IF(טבלה1013[[#This Row],[וסת השבוע]]=1,0,IF(K1451="","",IF(K1451=0,IF(טבלה1013[[#This Row],[LengthofCycle]]=28,0,1),IF(K1451=1,IF(טבלה1013[[#This Row],[LengthofCycle]]+F1451=28*2,0,2),IF(K1451=2,IF(טבלה1013[[#This Row],[LengthofCycle]]+F1451+F1450=28*3,0,3),""))))))</f>
        <v/>
      </c>
      <c r="L1452" s="1" t="str">
        <f>IF(טבלה1013[[#This Row],[וסת השבוע]]=1,IF(טבלה1013[[#This Row],[וסת השבוע וההפלגה ביחד]]=1,L1451+1,0),IF(AND(טבלה1013[[#This Row],[CycleNumber]]&gt;B1451,טבלה1013[[#This Row],[CycleNumber]]&gt;1),IF(טבלה1013[[#This Row],[וסת השבוע פעיל?]]&lt;&gt;"",L1451+1,""),""))</f>
        <v/>
      </c>
      <c r="M1452" s="1" t="str">
        <f>IF(AND(טבלה1013[[#This Row],[וסת השבוע פעיל?]]&lt;&gt;"",טבלה1013[[#This Row],[CycleNumber]]&lt;B1453,B1453&lt;&gt;"",טבלה1013[[#This Row],[וסת השבוע פעיל?]]&lt;3),IF(K1453=0,IF(AND(טבלה1013[[#This Row],[וסת השבוע פעיל?]]&gt;0,I1453=1),0,1),0),"")</f>
        <v/>
      </c>
      <c r="N1452" s="1" t="str">
        <f t="shared" si="112"/>
        <v/>
      </c>
      <c r="O1452" s="1" t="str">
        <f>IF(AND(טבלה1013[[#This Row],[חיזוי - שבוע]]=1,J1453=1),1,"")</f>
        <v/>
      </c>
      <c r="P1452" s="1" t="str">
        <f>IF(AND(טבלה1013[[#This Row],[חיזוי טוב עם הפלגה?]]=1,טבלה1013[[#This Row],[וסת קבוע אחרון]]&lt;&gt;28,X1451=1),1,"")</f>
        <v/>
      </c>
      <c r="Q1452" s="1" t="str">
        <f>IF(AND(טבלה1013[[#This Row],[וסת השבוע פעיל?]]&lt;3,OR(טבלה1013[[#This Row],[CycleNumber]]&gt;B1453,B1453="")),1,"")</f>
        <v/>
      </c>
      <c r="R1452" s="1" t="str">
        <f>IF(טבלה1013[[#This Row],[האישה קבעה וסת שבוע?]]=1,IF(טבלה1013[[#This Row],[וסת השבוע פעיל?]]&lt;3,1,0),"")</f>
        <v/>
      </c>
      <c r="S14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2" s="1">
        <f t="shared" si="113"/>
        <v>0</v>
      </c>
      <c r="U1452" s="1" t="str">
        <f t="shared" si="114"/>
        <v/>
      </c>
      <c r="V1452" s="1" t="str">
        <f t="shared" si="115"/>
        <v/>
      </c>
      <c r="W1452" s="1" t="str">
        <f>IF(טבלה1013[[#This Row],[3 הפלגות זהות]]="","",IF(טבלה1013[[#This Row],[3 הפלגות זהות]]=1,טבלה1013[[#This Row],[LengthofCycle]],W1451))</f>
        <v/>
      </c>
      <c r="Y1452" s="1" t="str">
        <f>IF(OR(טבלה1013[[#This Row],[הווסת פעיל?]]=0,טבלה1013[[#This Row],[הווסת פעיל?]]=""),"",SUM(Y1451,טבלה1013[[#This Row],[הווסת פעיל?]]))</f>
        <v/>
      </c>
      <c r="Z1452" s="1" t="str">
        <f>IF(AND(טבלה1013[[#This Row],[כמה מחזורים עד עקירה]]&lt;&gt;"",Y1453=""),טבלה1013[[#This Row],[כמה מחזורים עד עקירה]],"")</f>
        <v/>
      </c>
      <c r="AA1452" s="1" t="str">
        <f>IF(AND(טבלה1013[[#This Row],[הווסת פעיל?]]=1,טבלה1013[[#This Row],[וסת קבוע אחרון]]&lt;&gt;W1451),טבלה1013[[#This Row],[וסת קבוע אחרון]],"")</f>
        <v/>
      </c>
      <c r="AB1452" s="1" t="str">
        <f>IF(AND(טבלה1013[[#This Row],[הווסת פעיל?]]=1,X1451=0,טבלה1013[[#This Row],[וסת קבוע אחרון]]=W1451),טבלה1013[[#This Row],[וסת קבוע אחרון]],"")</f>
        <v/>
      </c>
      <c r="AC1452" s="1" t="str">
        <f>IF(AND(טבלה1013[[#This Row],[הווסת פעיל?]]=1,X1451=0,טבלה1013[[#This Row],[וסת קבוע אחרון]]&lt;&gt;W1451),1,"")</f>
        <v/>
      </c>
      <c r="AD1452" s="1" t="str">
        <f>IF(AND(טבלה1013[[#This Row],[הווסת פעיל?]]&lt;&gt;"",B1453=1),טבלה1013[[#This Row],[CycleNumber]],"")</f>
        <v/>
      </c>
      <c r="AE1452" s="1" t="str">
        <f>IF(AND(טבלה1013[[#This Row],[הווסת פעיל?]]&lt;&gt;"",X1451=""),טבלה1013[[#This Row],[CycleNumber]],"")</f>
        <v/>
      </c>
      <c r="AF1452" s="1" t="str">
        <f>IF(B1453=1,"",IF(טבלה1013[[#This Row],[הווסת פעיל?]]=1,IF(טבלה1013[[#This Row],[וסת קבוע אחרון]]=F1453,1,0),""))</f>
        <v/>
      </c>
      <c r="AG1452" s="1" t="str">
        <f>IF(B1453=1,"",IF(טבלה1013[[#This Row],[הווסת פעיל?]]=1,IF(OR(טבלה1013[[#This Row],[וסת קבוע אחרון]]=F1453,F1453=טבלה1013[[#This Row],[LengthofCycle]]),1,0),""))</f>
        <v/>
      </c>
      <c r="AH1452" s="1" t="str">
        <f>IF(B1453=1,"",IF(טבלה1013[[#This Row],[הווסת פעיל?]]=1,IF(OR(טבלה1013[[#This Row],[וסת קבוע אחרון]]=F1453,F1453=טבלה1013[[#This Row],[LengthofCycle]],AND(טבלה1013[[#This Row],[LengthofCycle]]&lt;&gt;טבלה1013[[#This Row],[וסת קבוע אחרון]],OR(F1453=28,F1453=29))),1,0),""))</f>
        <v/>
      </c>
      <c r="AI1452" s="1" t="str">
        <f>IF(AND(טבלה1013[[#This Row],[הווסת פעיל?]]=1,B1453=1),1,"")</f>
        <v/>
      </c>
      <c r="AJ1452" s="4">
        <f>IF(AND(טבלה1013[[#This Row],[הווסת פעיל?]]&lt;&gt;1,B1453&lt;&gt;1,B1453&lt;&gt;""),IF(טבלה1013[[#This Row],[LengthofCycle]]=F1453,1,0),"")</f>
        <v>1</v>
      </c>
      <c r="AK1452" s="4">
        <f>IF(AND(טבלה1013[[#This Row],[הווסת פעיל?]]&lt;&gt;1,B1453&lt;&gt;1,B1453&lt;&gt;""),IF(OR(טבלה1013[[#This Row],[LengthofCycle]]=F1453,F1453=29),1,0),"")</f>
        <v>1</v>
      </c>
      <c r="AL1452" s="4">
        <f>IF(AND(טבלה1013[[#This Row],[הווסת פעיל?]]&lt;&gt;1,B1453&lt;&gt;1,B1453&lt;&gt;""),IF(OR(טבלה1013[[#This Row],[LengthofCycle]]=F1453,F1453=29,F1453=28),1,0),"")</f>
        <v>1</v>
      </c>
    </row>
    <row r="1453" spans="1:38" x14ac:dyDescent="0.25">
      <c r="A1453" s="1" t="s">
        <v>173</v>
      </c>
      <c r="B1453" s="1">
        <v>4</v>
      </c>
      <c r="C1453" s="1">
        <v>0</v>
      </c>
      <c r="D1453" s="1">
        <v>1</v>
      </c>
      <c r="E1453" s="1">
        <v>0</v>
      </c>
      <c r="F1453" s="1">
        <v>32</v>
      </c>
      <c r="G1453" s="1">
        <f>טבלה1013[[#This Row],[LengthofCycle]]+1</f>
        <v>33</v>
      </c>
      <c r="H1453" s="1" t="str">
        <f>IF(IFERROR(LOOKUP(טבלה1013[[#This Row],[ClientID]],קביעויות[השבוע]),FALSE)=טבלה1013[[#This Row],[ClientID]],1,"")</f>
        <v/>
      </c>
      <c r="I1453" s="1" t="str">
        <f>IF(AND(טבלה1013[[#This Row],[CycleNumber]]&gt;1,OR(B1454="",טבלה1013[[#This Row],[CycleNumber]]&gt;B1452)),IF(OR(AND(טבלה1013[[#This Row],[LengthofCycle]]=28,F1452=28),AND(טבלה1013[[#This Row],[LengthofCycle]]=35,F1452=35)),1,""),"")</f>
        <v/>
      </c>
      <c r="J1453" s="1" t="str">
        <f>IF(AND(טבלה1013[[#This Row],[וסת השבוע]]=1,I1452=1,טבלה1013[[#This Row],[CycleNumber]]&gt;B1452),1,"")</f>
        <v/>
      </c>
      <c r="K1453" s="1" t="str">
        <f>IF(טבלה1013[[#This Row],[CycleNumber]]=1,"",IF(טבלה1013[[#This Row],[וסת השבוע]]=1,0,IF(K1452="","",IF(K1452=0,IF(טבלה1013[[#This Row],[LengthofCycle]]=28,0,1),IF(K1452=1,IF(טבלה1013[[#This Row],[LengthofCycle]]+F1452=28*2,0,2),IF(K1452=2,IF(טבלה1013[[#This Row],[LengthofCycle]]+F1452+F1451=28*3,0,3),""))))))</f>
        <v/>
      </c>
      <c r="L1453" s="1" t="str">
        <f>IF(טבלה1013[[#This Row],[וסת השבוע]]=1,IF(טבלה1013[[#This Row],[וסת השבוע וההפלגה ביחד]]=1,L1452+1,0),IF(AND(טבלה1013[[#This Row],[CycleNumber]]&gt;B1452,טבלה1013[[#This Row],[CycleNumber]]&gt;1),IF(טבלה1013[[#This Row],[וסת השבוע פעיל?]]&lt;&gt;"",L1452+1,""),""))</f>
        <v/>
      </c>
      <c r="M1453" s="1" t="str">
        <f>IF(AND(טבלה1013[[#This Row],[וסת השבוע פעיל?]]&lt;&gt;"",טבלה1013[[#This Row],[CycleNumber]]&lt;B1454,B1454&lt;&gt;"",טבלה1013[[#This Row],[וסת השבוע פעיל?]]&lt;3),IF(K1454=0,IF(AND(טבלה1013[[#This Row],[וסת השבוע פעיל?]]&gt;0,I1454=1),0,1),0),"")</f>
        <v/>
      </c>
      <c r="N1453" s="1" t="str">
        <f t="shared" si="112"/>
        <v/>
      </c>
      <c r="O1453" s="1" t="str">
        <f>IF(AND(טבלה1013[[#This Row],[חיזוי - שבוע]]=1,J1454=1),1,"")</f>
        <v/>
      </c>
      <c r="P1453" s="1" t="str">
        <f>IF(AND(טבלה1013[[#This Row],[חיזוי טוב עם הפלגה?]]=1,טבלה1013[[#This Row],[וסת קבוע אחרון]]&lt;&gt;28,X1452=1),1,"")</f>
        <v/>
      </c>
      <c r="Q1453" s="1" t="str">
        <f>IF(AND(טבלה1013[[#This Row],[וסת השבוע פעיל?]]&lt;3,OR(טבלה1013[[#This Row],[CycleNumber]]&gt;B1454,B1454="")),1,"")</f>
        <v/>
      </c>
      <c r="R1453" s="1" t="str">
        <f>IF(טבלה1013[[#This Row],[האישה קבעה וסת שבוע?]]=1,IF(טבלה1013[[#This Row],[וסת השבוע פעיל?]]&lt;3,1,0),"")</f>
        <v/>
      </c>
      <c r="S14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3" s="1">
        <f t="shared" si="113"/>
        <v>0</v>
      </c>
      <c r="U1453" s="1">
        <f t="shared" si="114"/>
        <v>0</v>
      </c>
      <c r="V1453" s="1" t="str">
        <f t="shared" si="115"/>
        <v/>
      </c>
      <c r="W1453" s="1" t="str">
        <f>IF(טבלה1013[[#This Row],[3 הפלגות זהות]]="","",IF(טבלה1013[[#This Row],[3 הפלגות זהות]]=1,טבלה1013[[#This Row],[LengthofCycle]],W1452))</f>
        <v/>
      </c>
      <c r="Y1453" s="1" t="str">
        <f>IF(OR(טבלה1013[[#This Row],[הווסת פעיל?]]=0,טבלה1013[[#This Row],[הווסת פעיל?]]=""),"",SUM(Y1452,טבלה1013[[#This Row],[הווסת פעיל?]]))</f>
        <v/>
      </c>
      <c r="Z1453" s="1" t="str">
        <f>IF(AND(טבלה1013[[#This Row],[כמה מחזורים עד עקירה]]&lt;&gt;"",Y1454=""),טבלה1013[[#This Row],[כמה מחזורים עד עקירה]],"")</f>
        <v/>
      </c>
      <c r="AA1453" s="1" t="str">
        <f>IF(AND(טבלה1013[[#This Row],[הווסת פעיל?]]=1,טבלה1013[[#This Row],[וסת קבוע אחרון]]&lt;&gt;W1452),טבלה1013[[#This Row],[וסת קבוע אחרון]],"")</f>
        <v/>
      </c>
      <c r="AB1453" s="1" t="str">
        <f>IF(AND(טבלה1013[[#This Row],[הווסת פעיל?]]=1,X1452=0,טבלה1013[[#This Row],[וסת קבוע אחרון]]=W1452),טבלה1013[[#This Row],[וסת קבוע אחרון]],"")</f>
        <v/>
      </c>
      <c r="AC1453" s="1" t="str">
        <f>IF(AND(טבלה1013[[#This Row],[הווסת פעיל?]]=1,X1452=0,טבלה1013[[#This Row],[וסת קבוע אחרון]]&lt;&gt;W1452),1,"")</f>
        <v/>
      </c>
      <c r="AD1453" s="1" t="str">
        <f>IF(AND(טבלה1013[[#This Row],[הווסת פעיל?]]&lt;&gt;"",B1454=1),טבלה1013[[#This Row],[CycleNumber]],"")</f>
        <v/>
      </c>
      <c r="AE1453" s="1" t="str">
        <f>IF(AND(טבלה1013[[#This Row],[הווסת פעיל?]]&lt;&gt;"",X1452=""),טבלה1013[[#This Row],[CycleNumber]],"")</f>
        <v/>
      </c>
      <c r="AF1453" s="1" t="str">
        <f>IF(B1454=1,"",IF(טבלה1013[[#This Row],[הווסת פעיל?]]=1,IF(טבלה1013[[#This Row],[וסת קבוע אחרון]]=F1454,1,0),""))</f>
        <v/>
      </c>
      <c r="AG1453" s="1" t="str">
        <f>IF(B1454=1,"",IF(טבלה1013[[#This Row],[הווסת פעיל?]]=1,IF(OR(טבלה1013[[#This Row],[וסת קבוע אחרון]]=F1454,F1454=טבלה1013[[#This Row],[LengthofCycle]]),1,0),""))</f>
        <v/>
      </c>
      <c r="AH1453" s="1" t="str">
        <f>IF(B1454=1,"",IF(טבלה1013[[#This Row],[הווסת פעיל?]]=1,IF(OR(טבלה1013[[#This Row],[וסת קבוע אחרון]]=F1454,F1454=טבלה1013[[#This Row],[LengthofCycle]],AND(טבלה1013[[#This Row],[LengthofCycle]]&lt;&gt;טבלה1013[[#This Row],[וסת קבוע אחרון]],OR(F1454=28,F1454=29))),1,0),""))</f>
        <v/>
      </c>
      <c r="AI1453" s="1" t="str">
        <f>IF(AND(טבלה1013[[#This Row],[הווסת פעיל?]]=1,B1454=1),1,"")</f>
        <v/>
      </c>
      <c r="AJ1453" s="4">
        <f>IF(AND(טבלה1013[[#This Row],[הווסת פעיל?]]&lt;&gt;1,B1454&lt;&gt;1,B1454&lt;&gt;""),IF(טבלה1013[[#This Row],[LengthofCycle]]=F1454,1,0),"")</f>
        <v>0</v>
      </c>
      <c r="AK1453" s="4">
        <f>IF(AND(טבלה1013[[#This Row],[הווסת פעיל?]]&lt;&gt;1,B1454&lt;&gt;1,B1454&lt;&gt;""),IF(OR(טבלה1013[[#This Row],[LengthofCycle]]=F1454,F1454=29),1,0),"")</f>
        <v>0</v>
      </c>
      <c r="AL1453" s="4">
        <f>IF(AND(טבלה1013[[#This Row],[הווסת פעיל?]]&lt;&gt;1,B1454&lt;&gt;1,B1454&lt;&gt;""),IF(OR(טבלה1013[[#This Row],[LengthofCycle]]=F1454,F1454=29,F1454=28),1,0),"")</f>
        <v>0</v>
      </c>
    </row>
    <row r="1454" spans="1:38" x14ac:dyDescent="0.25">
      <c r="A1454" s="1" t="s">
        <v>173</v>
      </c>
      <c r="B1454" s="1">
        <v>5</v>
      </c>
      <c r="C1454" s="1">
        <v>0</v>
      </c>
      <c r="D1454" s="1">
        <v>1</v>
      </c>
      <c r="E1454" s="1">
        <v>0</v>
      </c>
      <c r="F1454" s="1">
        <v>33</v>
      </c>
      <c r="G1454" s="1">
        <f>טבלה1013[[#This Row],[LengthofCycle]]+1</f>
        <v>34</v>
      </c>
      <c r="H1454" s="1" t="str">
        <f>IF(IFERROR(LOOKUP(טבלה1013[[#This Row],[ClientID]],קביעויות[השבוע]),FALSE)=טבלה1013[[#This Row],[ClientID]],1,"")</f>
        <v/>
      </c>
      <c r="I1454" s="1" t="str">
        <f>IF(AND(טבלה1013[[#This Row],[CycleNumber]]&gt;1,OR(B1455="",טבלה1013[[#This Row],[CycleNumber]]&gt;B1453)),IF(OR(AND(טבלה1013[[#This Row],[LengthofCycle]]=28,F1453=28),AND(טבלה1013[[#This Row],[LengthofCycle]]=35,F1453=35)),1,""),"")</f>
        <v/>
      </c>
      <c r="J1454" s="1" t="str">
        <f>IF(AND(טבלה1013[[#This Row],[וסת השבוע]]=1,I1453=1,טבלה1013[[#This Row],[CycleNumber]]&gt;B1453),1,"")</f>
        <v/>
      </c>
      <c r="K1454" s="1" t="str">
        <f>IF(טבלה1013[[#This Row],[CycleNumber]]=1,"",IF(טבלה1013[[#This Row],[וסת השבוע]]=1,0,IF(K1453="","",IF(K1453=0,IF(טבלה1013[[#This Row],[LengthofCycle]]=28,0,1),IF(K1453=1,IF(טבלה1013[[#This Row],[LengthofCycle]]+F1453=28*2,0,2),IF(K1453=2,IF(טבלה1013[[#This Row],[LengthofCycle]]+F1453+F1452=28*3,0,3),""))))))</f>
        <v/>
      </c>
      <c r="L1454" s="1" t="str">
        <f>IF(טבלה1013[[#This Row],[וסת השבוע]]=1,IF(טבלה1013[[#This Row],[וסת השבוע וההפלגה ביחד]]=1,L1453+1,0),IF(AND(טבלה1013[[#This Row],[CycleNumber]]&gt;B1453,טבלה1013[[#This Row],[CycleNumber]]&gt;1),IF(טבלה1013[[#This Row],[וסת השבוע פעיל?]]&lt;&gt;"",L1453+1,""),""))</f>
        <v/>
      </c>
      <c r="M1454" s="1" t="str">
        <f>IF(AND(טבלה1013[[#This Row],[וסת השבוע פעיל?]]&lt;&gt;"",טבלה1013[[#This Row],[CycleNumber]]&lt;B1455,B1455&lt;&gt;"",טבלה1013[[#This Row],[וסת השבוע פעיל?]]&lt;3),IF(K1455=0,IF(AND(טבלה1013[[#This Row],[וסת השבוע פעיל?]]&gt;0,I1455=1),0,1),0),"")</f>
        <v/>
      </c>
      <c r="N1454" s="1" t="str">
        <f t="shared" si="112"/>
        <v/>
      </c>
      <c r="O1454" s="1" t="str">
        <f>IF(AND(טבלה1013[[#This Row],[חיזוי - שבוע]]=1,J1455=1),1,"")</f>
        <v/>
      </c>
      <c r="P1454" s="1" t="str">
        <f>IF(AND(טבלה1013[[#This Row],[חיזוי טוב עם הפלגה?]]=1,טבלה1013[[#This Row],[וסת קבוע אחרון]]&lt;&gt;28,X1453=1),1,"")</f>
        <v/>
      </c>
      <c r="Q1454" s="1" t="str">
        <f>IF(AND(טבלה1013[[#This Row],[וסת השבוע פעיל?]]&lt;3,OR(טבלה1013[[#This Row],[CycleNumber]]&gt;B1455,B1455="")),1,"")</f>
        <v/>
      </c>
      <c r="R1454" s="1" t="str">
        <f>IF(טבלה1013[[#This Row],[האישה קבעה וסת שבוע?]]=1,IF(טבלה1013[[#This Row],[וסת השבוע פעיל?]]&lt;3,1,0),"")</f>
        <v/>
      </c>
      <c r="S14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4" s="1">
        <f t="shared" si="113"/>
        <v>0</v>
      </c>
      <c r="U1454" s="1">
        <f t="shared" si="114"/>
        <v>0</v>
      </c>
      <c r="V1454" s="1">
        <f t="shared" si="115"/>
        <v>0</v>
      </c>
      <c r="W1454" s="1" t="str">
        <f>IF(טבלה1013[[#This Row],[3 הפלגות זהות]]="","",IF(טבלה1013[[#This Row],[3 הפלגות זהות]]=1,טבלה1013[[#This Row],[LengthofCycle]],W1453))</f>
        <v/>
      </c>
      <c r="Y1454" s="1" t="str">
        <f>IF(OR(טבלה1013[[#This Row],[הווסת פעיל?]]=0,טבלה1013[[#This Row],[הווסת פעיל?]]=""),"",SUM(Y1453,טבלה1013[[#This Row],[הווסת פעיל?]]))</f>
        <v/>
      </c>
      <c r="Z1454" s="1" t="str">
        <f>IF(AND(טבלה1013[[#This Row],[כמה מחזורים עד עקירה]]&lt;&gt;"",Y1455=""),טבלה1013[[#This Row],[כמה מחזורים עד עקירה]],"")</f>
        <v/>
      </c>
      <c r="AA1454" s="1" t="str">
        <f>IF(AND(טבלה1013[[#This Row],[הווסת פעיל?]]=1,טבלה1013[[#This Row],[וסת קבוע אחרון]]&lt;&gt;W1453),טבלה1013[[#This Row],[וסת קבוע אחרון]],"")</f>
        <v/>
      </c>
      <c r="AB1454" s="1" t="str">
        <f>IF(AND(טבלה1013[[#This Row],[הווסת פעיל?]]=1,X1453=0,טבלה1013[[#This Row],[וסת קבוע אחרון]]=W1453),טבלה1013[[#This Row],[וסת קבוע אחרון]],"")</f>
        <v/>
      </c>
      <c r="AC1454" s="1" t="str">
        <f>IF(AND(טבלה1013[[#This Row],[הווסת פעיל?]]=1,X1453=0,טבלה1013[[#This Row],[וסת קבוע אחרון]]&lt;&gt;W1453),1,"")</f>
        <v/>
      </c>
      <c r="AD1454" s="1" t="str">
        <f>IF(AND(טבלה1013[[#This Row],[הווסת פעיל?]]&lt;&gt;"",B1455=1),טבלה1013[[#This Row],[CycleNumber]],"")</f>
        <v/>
      </c>
      <c r="AE1454" s="1" t="str">
        <f>IF(AND(טבלה1013[[#This Row],[הווסת פעיל?]]&lt;&gt;"",X1453=""),טבלה1013[[#This Row],[CycleNumber]],"")</f>
        <v/>
      </c>
      <c r="AF1454" s="1" t="str">
        <f>IF(B1455=1,"",IF(טבלה1013[[#This Row],[הווסת פעיל?]]=1,IF(טבלה1013[[#This Row],[וסת קבוע אחרון]]=F1455,1,0),""))</f>
        <v/>
      </c>
      <c r="AG1454" s="1" t="str">
        <f>IF(B1455=1,"",IF(טבלה1013[[#This Row],[הווסת פעיל?]]=1,IF(OR(טבלה1013[[#This Row],[וסת קבוע אחרון]]=F1455,F1455=טבלה1013[[#This Row],[LengthofCycle]]),1,0),""))</f>
        <v/>
      </c>
      <c r="AH1454" s="1" t="str">
        <f>IF(B1455=1,"",IF(טבלה1013[[#This Row],[הווסת פעיל?]]=1,IF(OR(טבלה1013[[#This Row],[וסת קבוע אחרון]]=F1455,F1455=טבלה1013[[#This Row],[LengthofCycle]],AND(טבלה1013[[#This Row],[LengthofCycle]]&lt;&gt;טבלה1013[[#This Row],[וסת קבוע אחרון]],OR(F1455=28,F1455=29))),1,0),""))</f>
        <v/>
      </c>
      <c r="AI1454" s="1" t="str">
        <f>IF(AND(טבלה1013[[#This Row],[הווסת פעיל?]]=1,B1455=1),1,"")</f>
        <v/>
      </c>
      <c r="AJ1454" s="4" t="str">
        <f>IF(AND(טבלה1013[[#This Row],[הווסת פעיל?]]&lt;&gt;1,B1455&lt;&gt;1,B1455&lt;&gt;""),IF(טבלה1013[[#This Row],[LengthofCycle]]=F1455,1,0),"")</f>
        <v/>
      </c>
      <c r="AK1454" s="4" t="str">
        <f>IF(AND(טבלה1013[[#This Row],[הווסת פעיל?]]&lt;&gt;1,B1455&lt;&gt;1,B1455&lt;&gt;""),IF(OR(טבלה1013[[#This Row],[LengthofCycle]]=F1455,F1455=29),1,0),"")</f>
        <v/>
      </c>
      <c r="AL1454" s="4" t="str">
        <f>IF(AND(טבלה1013[[#This Row],[הווסת פעיל?]]&lt;&gt;1,B1455&lt;&gt;1,B1455&lt;&gt;""),IF(OR(טבלה1013[[#This Row],[LengthofCycle]]=F1455,F1455=29,F1455=28),1,0),"")</f>
        <v/>
      </c>
    </row>
    <row r="1455" spans="1:38" x14ac:dyDescent="0.25">
      <c r="A1455" s="1" t="s">
        <v>174</v>
      </c>
      <c r="B1455" s="1">
        <v>1</v>
      </c>
      <c r="C1455" s="1">
        <v>0</v>
      </c>
      <c r="D1455" s="1">
        <v>1</v>
      </c>
      <c r="E1455" s="1">
        <v>0</v>
      </c>
      <c r="F1455" s="1">
        <v>38</v>
      </c>
      <c r="G1455" s="1">
        <f>טבלה1013[[#This Row],[LengthofCycle]]+1</f>
        <v>39</v>
      </c>
      <c r="H1455" s="1" t="str">
        <f>IF(IFERROR(LOOKUP(טבלה1013[[#This Row],[ClientID]],קביעויות[השבוע]),FALSE)=טבלה1013[[#This Row],[ClientID]],1,"")</f>
        <v/>
      </c>
      <c r="I1455" s="1" t="str">
        <f>IF(AND(טבלה1013[[#This Row],[CycleNumber]]&gt;1,OR(B1456="",טבלה1013[[#This Row],[CycleNumber]]&gt;B1454)),IF(OR(AND(טבלה1013[[#This Row],[LengthofCycle]]=28,F1454=28),AND(טבלה1013[[#This Row],[LengthofCycle]]=35,F1454=35)),1,""),"")</f>
        <v/>
      </c>
      <c r="J1455" s="1" t="str">
        <f>IF(AND(טבלה1013[[#This Row],[וסת השבוע]]=1,I1454=1,טבלה1013[[#This Row],[CycleNumber]]&gt;B1454),1,"")</f>
        <v/>
      </c>
      <c r="K1455" s="1" t="str">
        <f>IF(טבלה1013[[#This Row],[CycleNumber]]=1,"",IF(טבלה1013[[#This Row],[וסת השבוע]]=1,0,IF(K1454="","",IF(K1454=0,IF(טבלה1013[[#This Row],[LengthofCycle]]=28,0,1),IF(K1454=1,IF(טבלה1013[[#This Row],[LengthofCycle]]+F1454=28*2,0,2),IF(K1454=2,IF(טבלה1013[[#This Row],[LengthofCycle]]+F1454+F1453=28*3,0,3),""))))))</f>
        <v/>
      </c>
      <c r="L1455" s="1" t="str">
        <f>IF(טבלה1013[[#This Row],[וסת השבוע]]=1,IF(טבלה1013[[#This Row],[וסת השבוע וההפלגה ביחד]]=1,L1454+1,0),IF(AND(טבלה1013[[#This Row],[CycleNumber]]&gt;B1454,טבלה1013[[#This Row],[CycleNumber]]&gt;1),IF(טבלה1013[[#This Row],[וסת השבוע פעיל?]]&lt;&gt;"",L1454+1,""),""))</f>
        <v/>
      </c>
      <c r="M1455" s="1" t="str">
        <f>IF(AND(טבלה1013[[#This Row],[וסת השבוע פעיל?]]&lt;&gt;"",טבלה1013[[#This Row],[CycleNumber]]&lt;B1456,B1456&lt;&gt;"",טבלה1013[[#This Row],[וסת השבוע פעיל?]]&lt;3),IF(K1456=0,IF(AND(טבלה1013[[#This Row],[וסת השבוע פעיל?]]&gt;0,I1456=1),0,1),0),"")</f>
        <v/>
      </c>
      <c r="N1455" s="1" t="str">
        <f t="shared" si="112"/>
        <v/>
      </c>
      <c r="O1455" s="1" t="str">
        <f>IF(AND(טבלה1013[[#This Row],[חיזוי - שבוע]]=1,J1456=1),1,"")</f>
        <v/>
      </c>
      <c r="P1455" s="1" t="str">
        <f>IF(AND(טבלה1013[[#This Row],[חיזוי טוב עם הפלגה?]]=1,טבלה1013[[#This Row],[וסת קבוע אחרון]]&lt;&gt;28,X1454=1),1,"")</f>
        <v/>
      </c>
      <c r="Q1455" s="1" t="str">
        <f>IF(AND(טבלה1013[[#This Row],[וסת השבוע פעיל?]]&lt;3,OR(טבלה1013[[#This Row],[CycleNumber]]&gt;B1456,B1456="")),1,"")</f>
        <v/>
      </c>
      <c r="R1455" s="1" t="str">
        <f>IF(טבלה1013[[#This Row],[האישה קבעה וסת שבוע?]]=1,IF(טבלה1013[[#This Row],[וסת השבוע פעיל?]]&lt;3,1,0),"")</f>
        <v/>
      </c>
      <c r="S14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5" s="1" t="str">
        <f t="shared" si="113"/>
        <v/>
      </c>
      <c r="U1455" s="1" t="str">
        <f t="shared" si="114"/>
        <v/>
      </c>
      <c r="V1455" s="1" t="str">
        <f t="shared" si="115"/>
        <v/>
      </c>
      <c r="W1455" s="1" t="str">
        <f>IF(טבלה1013[[#This Row],[3 הפלגות זהות]]="","",IF(טבלה1013[[#This Row],[3 הפלגות זהות]]=1,טבלה1013[[#This Row],[LengthofCycle]],W1454))</f>
        <v/>
      </c>
      <c r="Y1455" s="1" t="str">
        <f>IF(OR(טבלה1013[[#This Row],[הווסת פעיל?]]=0,טבלה1013[[#This Row],[הווסת פעיל?]]=""),"",SUM(Y1454,טבלה1013[[#This Row],[הווסת פעיל?]]))</f>
        <v/>
      </c>
      <c r="Z1455" s="1" t="str">
        <f>IF(AND(טבלה1013[[#This Row],[כמה מחזורים עד עקירה]]&lt;&gt;"",Y1456=""),טבלה1013[[#This Row],[כמה מחזורים עד עקירה]],"")</f>
        <v/>
      </c>
      <c r="AA1455" s="1" t="str">
        <f>IF(AND(טבלה1013[[#This Row],[הווסת פעיל?]]=1,טבלה1013[[#This Row],[וסת קבוע אחרון]]&lt;&gt;W1454),טבלה1013[[#This Row],[וסת קבוע אחרון]],"")</f>
        <v/>
      </c>
      <c r="AB1455" s="1" t="str">
        <f>IF(AND(טבלה1013[[#This Row],[הווסת פעיל?]]=1,X1454=0,טבלה1013[[#This Row],[וסת קבוע אחרון]]=W1454),טבלה1013[[#This Row],[וסת קבוע אחרון]],"")</f>
        <v/>
      </c>
      <c r="AC1455" s="1" t="str">
        <f>IF(AND(טבלה1013[[#This Row],[הווסת פעיל?]]=1,X1454=0,טבלה1013[[#This Row],[וסת קבוע אחרון]]&lt;&gt;W1454),1,"")</f>
        <v/>
      </c>
      <c r="AD1455" s="1" t="str">
        <f>IF(AND(טבלה1013[[#This Row],[הווסת פעיל?]]&lt;&gt;"",B1456=1),טבלה1013[[#This Row],[CycleNumber]],"")</f>
        <v/>
      </c>
      <c r="AE1455" s="1" t="str">
        <f>IF(AND(טבלה1013[[#This Row],[הווסת פעיל?]]&lt;&gt;"",X1454=""),טבלה1013[[#This Row],[CycleNumber]],"")</f>
        <v/>
      </c>
      <c r="AF1455" s="1" t="str">
        <f>IF(B1456=1,"",IF(טבלה1013[[#This Row],[הווסת פעיל?]]=1,IF(טבלה1013[[#This Row],[וסת קבוע אחרון]]=F1456,1,0),""))</f>
        <v/>
      </c>
      <c r="AG1455" s="1" t="str">
        <f>IF(B1456=1,"",IF(טבלה1013[[#This Row],[הווסת פעיל?]]=1,IF(OR(טבלה1013[[#This Row],[וסת קבוע אחרון]]=F1456,F1456=טבלה1013[[#This Row],[LengthofCycle]]),1,0),""))</f>
        <v/>
      </c>
      <c r="AH1455" s="1" t="str">
        <f>IF(B1456=1,"",IF(טבלה1013[[#This Row],[הווסת פעיל?]]=1,IF(OR(טבלה1013[[#This Row],[וסת קבוע אחרון]]=F1456,F1456=טבלה1013[[#This Row],[LengthofCycle]],AND(טבלה1013[[#This Row],[LengthofCycle]]&lt;&gt;טבלה1013[[#This Row],[וסת קבוע אחרון]],OR(F1456=28,F1456=29))),1,0),""))</f>
        <v/>
      </c>
      <c r="AI1455" s="1" t="str">
        <f>IF(AND(טבלה1013[[#This Row],[הווסת פעיל?]]=1,B1456=1),1,"")</f>
        <v/>
      </c>
      <c r="AJ1455" s="4">
        <f>IF(AND(טבלה1013[[#This Row],[הווסת פעיל?]]&lt;&gt;1,B1456&lt;&gt;1,B1456&lt;&gt;""),IF(טבלה1013[[#This Row],[LengthofCycle]]=F1456,1,0),"")</f>
        <v>0</v>
      </c>
      <c r="AK1455" s="4">
        <f>IF(AND(טבלה1013[[#This Row],[הווסת פעיל?]]&lt;&gt;1,B1456&lt;&gt;1,B1456&lt;&gt;""),IF(OR(טבלה1013[[#This Row],[LengthofCycle]]=F1456,F1456=29),1,0),"")</f>
        <v>0</v>
      </c>
      <c r="AL1455" s="4">
        <f>IF(AND(טבלה1013[[#This Row],[הווסת פעיל?]]&lt;&gt;1,B1456&lt;&gt;1,B1456&lt;&gt;""),IF(OR(טבלה1013[[#This Row],[LengthofCycle]]=F1456,F1456=29,F1456=28),1,0),"")</f>
        <v>0</v>
      </c>
    </row>
    <row r="1456" spans="1:38" x14ac:dyDescent="0.25">
      <c r="A1456" s="1" t="s">
        <v>174</v>
      </c>
      <c r="B1456" s="1">
        <v>2</v>
      </c>
      <c r="C1456" s="1">
        <v>0</v>
      </c>
      <c r="D1456" s="1">
        <v>0</v>
      </c>
      <c r="E1456" s="1">
        <v>0</v>
      </c>
      <c r="F1456" s="1">
        <v>32</v>
      </c>
      <c r="G1456" s="1">
        <f>טבלה1013[[#This Row],[LengthofCycle]]+1</f>
        <v>33</v>
      </c>
      <c r="H1456" s="1" t="str">
        <f>IF(IFERROR(LOOKUP(טבלה1013[[#This Row],[ClientID]],קביעויות[השבוע]),FALSE)=טבלה1013[[#This Row],[ClientID]],1,"")</f>
        <v/>
      </c>
      <c r="I1456" s="1" t="str">
        <f>IF(AND(טבלה1013[[#This Row],[CycleNumber]]&gt;1,OR(B1457="",טבלה1013[[#This Row],[CycleNumber]]&gt;B1455)),IF(OR(AND(טבלה1013[[#This Row],[LengthofCycle]]=28,F1455=28),AND(טבלה1013[[#This Row],[LengthofCycle]]=35,F1455=35)),1,""),"")</f>
        <v/>
      </c>
      <c r="J1456" s="1" t="str">
        <f>IF(AND(טבלה1013[[#This Row],[וסת השבוע]]=1,I1455=1,טבלה1013[[#This Row],[CycleNumber]]&gt;B1455),1,"")</f>
        <v/>
      </c>
      <c r="K1456" s="1" t="str">
        <f>IF(טבלה1013[[#This Row],[CycleNumber]]=1,"",IF(טבלה1013[[#This Row],[וסת השבוע]]=1,0,IF(K1455="","",IF(K1455=0,IF(טבלה1013[[#This Row],[LengthofCycle]]=28,0,1),IF(K1455=1,IF(טבלה1013[[#This Row],[LengthofCycle]]+F1455=28*2,0,2),IF(K1455=2,IF(טבלה1013[[#This Row],[LengthofCycle]]+F1455+F1454=28*3,0,3),""))))))</f>
        <v/>
      </c>
      <c r="L1456" s="1" t="str">
        <f>IF(טבלה1013[[#This Row],[וסת השבוע]]=1,IF(טבלה1013[[#This Row],[וסת השבוע וההפלגה ביחד]]=1,L1455+1,0),IF(AND(טבלה1013[[#This Row],[CycleNumber]]&gt;B1455,טבלה1013[[#This Row],[CycleNumber]]&gt;1),IF(טבלה1013[[#This Row],[וסת השבוע פעיל?]]&lt;&gt;"",L1455+1,""),""))</f>
        <v/>
      </c>
      <c r="M1456" s="1" t="str">
        <f>IF(AND(טבלה1013[[#This Row],[וסת השבוע פעיל?]]&lt;&gt;"",טבלה1013[[#This Row],[CycleNumber]]&lt;B1457,B1457&lt;&gt;"",טבלה1013[[#This Row],[וסת השבוע פעיל?]]&lt;3),IF(K1457=0,IF(AND(טבלה1013[[#This Row],[וסת השבוע פעיל?]]&gt;0,I1457=1),0,1),0),"")</f>
        <v/>
      </c>
      <c r="N1456" s="1" t="str">
        <f t="shared" si="112"/>
        <v/>
      </c>
      <c r="O1456" s="1" t="str">
        <f>IF(AND(טבלה1013[[#This Row],[חיזוי - שבוע]]=1,J1457=1),1,"")</f>
        <v/>
      </c>
      <c r="P1456" s="1" t="str">
        <f>IF(AND(טבלה1013[[#This Row],[חיזוי טוב עם הפלגה?]]=1,טבלה1013[[#This Row],[וסת קבוע אחרון]]&lt;&gt;28,X1455=1),1,"")</f>
        <v/>
      </c>
      <c r="Q1456" s="1" t="str">
        <f>IF(AND(טבלה1013[[#This Row],[וסת השבוע פעיל?]]&lt;3,OR(טבלה1013[[#This Row],[CycleNumber]]&gt;B1457,B1457="")),1,"")</f>
        <v/>
      </c>
      <c r="R1456" s="1" t="str">
        <f>IF(טבלה1013[[#This Row],[האישה קבעה וסת שבוע?]]=1,IF(טבלה1013[[#This Row],[וסת השבוע פעיל?]]&lt;3,1,0),"")</f>
        <v/>
      </c>
      <c r="S145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6" s="1" t="str">
        <f t="shared" si="113"/>
        <v/>
      </c>
      <c r="U1456" s="1" t="str">
        <f t="shared" si="114"/>
        <v/>
      </c>
      <c r="V1456" s="1" t="str">
        <f t="shared" si="115"/>
        <v/>
      </c>
      <c r="W1456" s="1" t="str">
        <f>IF(טבלה1013[[#This Row],[3 הפלגות זהות]]="","",IF(טבלה1013[[#This Row],[3 הפלגות זהות]]=1,טבלה1013[[#This Row],[LengthofCycle]],W1455))</f>
        <v/>
      </c>
      <c r="Y1456" s="1" t="str">
        <f>IF(OR(טבלה1013[[#This Row],[הווסת פעיל?]]=0,טבלה1013[[#This Row],[הווסת פעיל?]]=""),"",SUM(Y1455,טבלה1013[[#This Row],[הווסת פעיל?]]))</f>
        <v/>
      </c>
      <c r="Z1456" s="1" t="str">
        <f>IF(AND(טבלה1013[[#This Row],[כמה מחזורים עד עקירה]]&lt;&gt;"",Y1457=""),טבלה1013[[#This Row],[כמה מחזורים עד עקירה]],"")</f>
        <v/>
      </c>
      <c r="AA1456" s="1" t="str">
        <f>IF(AND(טבלה1013[[#This Row],[הווסת פעיל?]]=1,טבלה1013[[#This Row],[וסת קבוע אחרון]]&lt;&gt;W1455),טבלה1013[[#This Row],[וסת קבוע אחרון]],"")</f>
        <v/>
      </c>
      <c r="AB1456" s="1" t="str">
        <f>IF(AND(טבלה1013[[#This Row],[הווסת פעיל?]]=1,X1455=0,טבלה1013[[#This Row],[וסת קבוע אחרון]]=W1455),טבלה1013[[#This Row],[וסת קבוע אחרון]],"")</f>
        <v/>
      </c>
      <c r="AC1456" s="1" t="str">
        <f>IF(AND(טבלה1013[[#This Row],[הווסת פעיל?]]=1,X1455=0,טבלה1013[[#This Row],[וסת קבוע אחרון]]&lt;&gt;W1455),1,"")</f>
        <v/>
      </c>
      <c r="AD1456" s="1" t="str">
        <f>IF(AND(טבלה1013[[#This Row],[הווסת פעיל?]]&lt;&gt;"",B1457=1),טבלה1013[[#This Row],[CycleNumber]],"")</f>
        <v/>
      </c>
      <c r="AE1456" s="1" t="str">
        <f>IF(AND(טבלה1013[[#This Row],[הווסת פעיל?]]&lt;&gt;"",X1455=""),טבלה1013[[#This Row],[CycleNumber]],"")</f>
        <v/>
      </c>
      <c r="AF1456" s="1" t="str">
        <f>IF(B1457=1,"",IF(טבלה1013[[#This Row],[הווסת פעיל?]]=1,IF(טבלה1013[[#This Row],[וסת קבוע אחרון]]=F1457,1,0),""))</f>
        <v/>
      </c>
      <c r="AG1456" s="1" t="str">
        <f>IF(B1457=1,"",IF(טבלה1013[[#This Row],[הווסת פעיל?]]=1,IF(OR(טבלה1013[[#This Row],[וסת קבוע אחרון]]=F1457,F1457=טבלה1013[[#This Row],[LengthofCycle]]),1,0),""))</f>
        <v/>
      </c>
      <c r="AH1456" s="1" t="str">
        <f>IF(B1457=1,"",IF(טבלה1013[[#This Row],[הווסת פעיל?]]=1,IF(OR(טבלה1013[[#This Row],[וסת קבוע אחרון]]=F1457,F1457=טבלה1013[[#This Row],[LengthofCycle]],AND(טבלה1013[[#This Row],[LengthofCycle]]&lt;&gt;טבלה1013[[#This Row],[וסת קבוע אחרון]],OR(F1457=28,F1457=29))),1,0),""))</f>
        <v/>
      </c>
      <c r="AI1456" s="1" t="str">
        <f>IF(AND(טבלה1013[[#This Row],[הווסת פעיל?]]=1,B1457=1),1,"")</f>
        <v/>
      </c>
      <c r="AJ1456" s="4">
        <f>IF(AND(טבלה1013[[#This Row],[הווסת פעיל?]]&lt;&gt;1,B1457&lt;&gt;1,B1457&lt;&gt;""),IF(טבלה1013[[#This Row],[LengthofCycle]]=F1457,1,0),"")</f>
        <v>0</v>
      </c>
      <c r="AK1456" s="4">
        <f>IF(AND(טבלה1013[[#This Row],[הווסת פעיל?]]&lt;&gt;1,B1457&lt;&gt;1,B1457&lt;&gt;""),IF(OR(טבלה1013[[#This Row],[LengthofCycle]]=F1457,F1457=29),1,0),"")</f>
        <v>0</v>
      </c>
      <c r="AL1456" s="4">
        <f>IF(AND(טבלה1013[[#This Row],[הווסת פעיל?]]&lt;&gt;1,B1457&lt;&gt;1,B1457&lt;&gt;""),IF(OR(טבלה1013[[#This Row],[LengthofCycle]]=F1457,F1457=29,F1457=28),1,0),"")</f>
        <v>0</v>
      </c>
    </row>
    <row r="1457" spans="1:38" x14ac:dyDescent="0.25">
      <c r="A1457" s="1" t="s">
        <v>174</v>
      </c>
      <c r="B1457" s="1">
        <v>3</v>
      </c>
      <c r="C1457" s="1">
        <v>0</v>
      </c>
      <c r="D1457" s="1">
        <v>1</v>
      </c>
      <c r="E1457" s="1">
        <v>0</v>
      </c>
      <c r="F1457" s="1">
        <v>31</v>
      </c>
      <c r="G1457" s="1">
        <f>טבלה1013[[#This Row],[LengthofCycle]]+1</f>
        <v>32</v>
      </c>
      <c r="H1457" s="1" t="str">
        <f>IF(IFERROR(LOOKUP(טבלה1013[[#This Row],[ClientID]],קביעויות[השבוע]),FALSE)=טבלה1013[[#This Row],[ClientID]],1,"")</f>
        <v/>
      </c>
      <c r="I1457" s="1" t="str">
        <f>IF(AND(טבלה1013[[#This Row],[CycleNumber]]&gt;1,OR(B1458="",טבלה1013[[#This Row],[CycleNumber]]&gt;B1456)),IF(OR(AND(טבלה1013[[#This Row],[LengthofCycle]]=28,F1456=28),AND(טבלה1013[[#This Row],[LengthofCycle]]=35,F1456=35)),1,""),"")</f>
        <v/>
      </c>
      <c r="J1457" s="1" t="str">
        <f>IF(AND(טבלה1013[[#This Row],[וסת השבוע]]=1,I1456=1,טבלה1013[[#This Row],[CycleNumber]]&gt;B1456),1,"")</f>
        <v/>
      </c>
      <c r="K1457" s="1" t="str">
        <f>IF(טבלה1013[[#This Row],[CycleNumber]]=1,"",IF(טבלה1013[[#This Row],[וסת השבוע]]=1,0,IF(K1456="","",IF(K1456=0,IF(טבלה1013[[#This Row],[LengthofCycle]]=28,0,1),IF(K1456=1,IF(טבלה1013[[#This Row],[LengthofCycle]]+F1456=28*2,0,2),IF(K1456=2,IF(טבלה1013[[#This Row],[LengthofCycle]]+F1456+F1455=28*3,0,3),""))))))</f>
        <v/>
      </c>
      <c r="L1457" s="1" t="str">
        <f>IF(טבלה1013[[#This Row],[וסת השבוע]]=1,IF(טבלה1013[[#This Row],[וסת השבוע וההפלגה ביחד]]=1,L1456+1,0),IF(AND(טבלה1013[[#This Row],[CycleNumber]]&gt;B1456,טבלה1013[[#This Row],[CycleNumber]]&gt;1),IF(טבלה1013[[#This Row],[וסת השבוע פעיל?]]&lt;&gt;"",L1456+1,""),""))</f>
        <v/>
      </c>
      <c r="M1457" s="1" t="str">
        <f>IF(AND(טבלה1013[[#This Row],[וסת השבוע פעיל?]]&lt;&gt;"",טבלה1013[[#This Row],[CycleNumber]]&lt;B1458,B1458&lt;&gt;"",טבלה1013[[#This Row],[וסת השבוע פעיל?]]&lt;3),IF(K1458=0,IF(AND(טבלה1013[[#This Row],[וסת השבוע פעיל?]]&gt;0,I1458=1),0,1),0),"")</f>
        <v/>
      </c>
      <c r="N1457" s="1" t="str">
        <f t="shared" si="112"/>
        <v/>
      </c>
      <c r="O1457" s="1" t="str">
        <f>IF(AND(טבלה1013[[#This Row],[חיזוי - שבוע]]=1,J1458=1),1,"")</f>
        <v/>
      </c>
      <c r="P1457" s="1" t="str">
        <f>IF(AND(טבלה1013[[#This Row],[חיזוי טוב עם הפלגה?]]=1,טבלה1013[[#This Row],[וסת קבוע אחרון]]&lt;&gt;28,X1456=1),1,"")</f>
        <v/>
      </c>
      <c r="Q1457" s="1" t="str">
        <f>IF(AND(טבלה1013[[#This Row],[וסת השבוע פעיל?]]&lt;3,OR(טבלה1013[[#This Row],[CycleNumber]]&gt;B1458,B1458="")),1,"")</f>
        <v/>
      </c>
      <c r="R1457" s="1" t="str">
        <f>IF(טבלה1013[[#This Row],[האישה קבעה וסת שבוע?]]=1,IF(טבלה1013[[#This Row],[וסת השבוע פעיל?]]&lt;3,1,0),"")</f>
        <v/>
      </c>
      <c r="S145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7" s="1">
        <f t="shared" si="113"/>
        <v>0</v>
      </c>
      <c r="U1457" s="1" t="str">
        <f t="shared" si="114"/>
        <v/>
      </c>
      <c r="V1457" s="1" t="str">
        <f t="shared" si="115"/>
        <v/>
      </c>
      <c r="W1457" s="1" t="str">
        <f>IF(טבלה1013[[#This Row],[3 הפלגות זהות]]="","",IF(טבלה1013[[#This Row],[3 הפלגות זהות]]=1,טבלה1013[[#This Row],[LengthofCycle]],W1456))</f>
        <v/>
      </c>
      <c r="Y1457" s="1" t="str">
        <f>IF(OR(טבלה1013[[#This Row],[הווסת פעיל?]]=0,טבלה1013[[#This Row],[הווסת פעיל?]]=""),"",SUM(Y1456,טבלה1013[[#This Row],[הווסת פעיל?]]))</f>
        <v/>
      </c>
      <c r="Z1457" s="1" t="str">
        <f>IF(AND(טבלה1013[[#This Row],[כמה מחזורים עד עקירה]]&lt;&gt;"",Y1458=""),טבלה1013[[#This Row],[כמה מחזורים עד עקירה]],"")</f>
        <v/>
      </c>
      <c r="AA1457" s="1" t="str">
        <f>IF(AND(טבלה1013[[#This Row],[הווסת פעיל?]]=1,טבלה1013[[#This Row],[וסת קבוע אחרון]]&lt;&gt;W1456),טבלה1013[[#This Row],[וסת קבוע אחרון]],"")</f>
        <v/>
      </c>
      <c r="AB1457" s="1" t="str">
        <f>IF(AND(טבלה1013[[#This Row],[הווסת פעיל?]]=1,X1456=0,טבלה1013[[#This Row],[וסת קבוע אחרון]]=W1456),טבלה1013[[#This Row],[וסת קבוע אחרון]],"")</f>
        <v/>
      </c>
      <c r="AC1457" s="1" t="str">
        <f>IF(AND(טבלה1013[[#This Row],[הווסת פעיל?]]=1,X1456=0,טבלה1013[[#This Row],[וסת קבוע אחרון]]&lt;&gt;W1456),1,"")</f>
        <v/>
      </c>
      <c r="AD1457" s="1" t="str">
        <f>IF(AND(טבלה1013[[#This Row],[הווסת פעיל?]]&lt;&gt;"",B1458=1),טבלה1013[[#This Row],[CycleNumber]],"")</f>
        <v/>
      </c>
      <c r="AE1457" s="1" t="str">
        <f>IF(AND(טבלה1013[[#This Row],[הווסת פעיל?]]&lt;&gt;"",X1456=""),טבלה1013[[#This Row],[CycleNumber]],"")</f>
        <v/>
      </c>
      <c r="AF1457" s="1" t="str">
        <f>IF(B1458=1,"",IF(טבלה1013[[#This Row],[הווסת פעיל?]]=1,IF(טבלה1013[[#This Row],[וסת קבוע אחרון]]=F1458,1,0),""))</f>
        <v/>
      </c>
      <c r="AG1457" s="1" t="str">
        <f>IF(B1458=1,"",IF(טבלה1013[[#This Row],[הווסת פעיל?]]=1,IF(OR(טבלה1013[[#This Row],[וסת קבוע אחרון]]=F1458,F1458=טבלה1013[[#This Row],[LengthofCycle]]),1,0),""))</f>
        <v/>
      </c>
      <c r="AH1457" s="1" t="str">
        <f>IF(B1458=1,"",IF(טבלה1013[[#This Row],[הווסת פעיל?]]=1,IF(OR(טבלה1013[[#This Row],[וסת קבוע אחרון]]=F1458,F1458=טבלה1013[[#This Row],[LengthofCycle]],AND(טבלה1013[[#This Row],[LengthofCycle]]&lt;&gt;טבלה1013[[#This Row],[וסת קבוע אחרון]],OR(F1458=28,F1458=29))),1,0),""))</f>
        <v/>
      </c>
      <c r="AI1457" s="1" t="str">
        <f>IF(AND(טבלה1013[[#This Row],[הווסת פעיל?]]=1,B1458=1),1,"")</f>
        <v/>
      </c>
      <c r="AJ1457" s="4">
        <f>IF(AND(טבלה1013[[#This Row],[הווסת פעיל?]]&lt;&gt;1,B1458&lt;&gt;1,B1458&lt;&gt;""),IF(טבלה1013[[#This Row],[LengthofCycle]]=F1458,1,0),"")</f>
        <v>0</v>
      </c>
      <c r="AK1457" s="4">
        <f>IF(AND(טבלה1013[[#This Row],[הווסת פעיל?]]&lt;&gt;1,B1458&lt;&gt;1,B1458&lt;&gt;""),IF(OR(טבלה1013[[#This Row],[LengthofCycle]]=F1458,F1458=29),1,0),"")</f>
        <v>0</v>
      </c>
      <c r="AL1457" s="4">
        <f>IF(AND(טבלה1013[[#This Row],[הווסת פעיל?]]&lt;&gt;1,B1458&lt;&gt;1,B1458&lt;&gt;""),IF(OR(טבלה1013[[#This Row],[LengthofCycle]]=F1458,F1458=29,F1458=28),1,0),"")</f>
        <v>0</v>
      </c>
    </row>
    <row r="1458" spans="1:38" x14ac:dyDescent="0.25">
      <c r="A1458" s="1" t="s">
        <v>174</v>
      </c>
      <c r="B1458" s="1">
        <v>4</v>
      </c>
      <c r="C1458" s="1">
        <v>0</v>
      </c>
      <c r="D1458" s="1">
        <v>1</v>
      </c>
      <c r="E1458" s="1">
        <v>0</v>
      </c>
      <c r="F1458" s="1">
        <v>38</v>
      </c>
      <c r="G1458" s="1">
        <f>טבלה1013[[#This Row],[LengthofCycle]]+1</f>
        <v>39</v>
      </c>
      <c r="H1458" s="1" t="str">
        <f>IF(IFERROR(LOOKUP(טבלה1013[[#This Row],[ClientID]],קביעויות[השבוע]),FALSE)=טבלה1013[[#This Row],[ClientID]],1,"")</f>
        <v/>
      </c>
      <c r="I1458" s="1" t="str">
        <f>IF(AND(טבלה1013[[#This Row],[CycleNumber]]&gt;1,OR(B1459="",טבלה1013[[#This Row],[CycleNumber]]&gt;B1457)),IF(OR(AND(טבלה1013[[#This Row],[LengthofCycle]]=28,F1457=28),AND(טבלה1013[[#This Row],[LengthofCycle]]=35,F1457=35)),1,""),"")</f>
        <v/>
      </c>
      <c r="J1458" s="1" t="str">
        <f>IF(AND(טבלה1013[[#This Row],[וסת השבוע]]=1,I1457=1,טבלה1013[[#This Row],[CycleNumber]]&gt;B1457),1,"")</f>
        <v/>
      </c>
      <c r="K1458" s="1" t="str">
        <f>IF(טבלה1013[[#This Row],[CycleNumber]]=1,"",IF(טבלה1013[[#This Row],[וסת השבוע]]=1,0,IF(K1457="","",IF(K1457=0,IF(טבלה1013[[#This Row],[LengthofCycle]]=28,0,1),IF(K1457=1,IF(טבלה1013[[#This Row],[LengthofCycle]]+F1457=28*2,0,2),IF(K1457=2,IF(טבלה1013[[#This Row],[LengthofCycle]]+F1457+F1456=28*3,0,3),""))))))</f>
        <v/>
      </c>
      <c r="L1458" s="1" t="str">
        <f>IF(טבלה1013[[#This Row],[וסת השבוע]]=1,IF(טבלה1013[[#This Row],[וסת השבוע וההפלגה ביחד]]=1,L1457+1,0),IF(AND(טבלה1013[[#This Row],[CycleNumber]]&gt;B1457,טבלה1013[[#This Row],[CycleNumber]]&gt;1),IF(טבלה1013[[#This Row],[וסת השבוע פעיל?]]&lt;&gt;"",L1457+1,""),""))</f>
        <v/>
      </c>
      <c r="M1458" s="1" t="str">
        <f>IF(AND(טבלה1013[[#This Row],[וסת השבוע פעיל?]]&lt;&gt;"",טבלה1013[[#This Row],[CycleNumber]]&lt;B1459,B1459&lt;&gt;"",טבלה1013[[#This Row],[וסת השבוע פעיל?]]&lt;3),IF(K1459=0,IF(AND(טבלה1013[[#This Row],[וסת השבוע פעיל?]]&gt;0,I1459=1),0,1),0),"")</f>
        <v/>
      </c>
      <c r="N1458" s="1" t="str">
        <f t="shared" si="112"/>
        <v/>
      </c>
      <c r="O1458" s="1" t="str">
        <f>IF(AND(טבלה1013[[#This Row],[חיזוי - שבוע]]=1,J1459=1),1,"")</f>
        <v/>
      </c>
      <c r="P1458" s="1" t="str">
        <f>IF(AND(טבלה1013[[#This Row],[חיזוי טוב עם הפלגה?]]=1,טבלה1013[[#This Row],[וסת קבוע אחרון]]&lt;&gt;28,X1457=1),1,"")</f>
        <v/>
      </c>
      <c r="Q1458" s="1" t="str">
        <f>IF(AND(טבלה1013[[#This Row],[וסת השבוע פעיל?]]&lt;3,OR(טבלה1013[[#This Row],[CycleNumber]]&gt;B1459,B1459="")),1,"")</f>
        <v/>
      </c>
      <c r="R1458" s="1" t="str">
        <f>IF(טבלה1013[[#This Row],[האישה קבעה וסת שבוע?]]=1,IF(טבלה1013[[#This Row],[וסת השבוע פעיל?]]&lt;3,1,0),"")</f>
        <v/>
      </c>
      <c r="S145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8" s="1">
        <f t="shared" si="113"/>
        <v>0</v>
      </c>
      <c r="U1458" s="1">
        <f t="shared" si="114"/>
        <v>0</v>
      </c>
      <c r="V1458" s="1" t="str">
        <f t="shared" si="115"/>
        <v/>
      </c>
      <c r="W1458" s="1" t="str">
        <f>IF(טבלה1013[[#This Row],[3 הפלגות זהות]]="","",IF(טבלה1013[[#This Row],[3 הפלגות זהות]]=1,טבלה1013[[#This Row],[LengthofCycle]],W1457))</f>
        <v/>
      </c>
      <c r="Y1458" s="1" t="str">
        <f>IF(OR(טבלה1013[[#This Row],[הווסת פעיל?]]=0,טבלה1013[[#This Row],[הווסת פעיל?]]=""),"",SUM(Y1457,טבלה1013[[#This Row],[הווסת פעיל?]]))</f>
        <v/>
      </c>
      <c r="Z1458" s="1" t="str">
        <f>IF(AND(טבלה1013[[#This Row],[כמה מחזורים עד עקירה]]&lt;&gt;"",Y1459=""),טבלה1013[[#This Row],[כמה מחזורים עד עקירה]],"")</f>
        <v/>
      </c>
      <c r="AA1458" s="1" t="str">
        <f>IF(AND(טבלה1013[[#This Row],[הווסת פעיל?]]=1,טבלה1013[[#This Row],[וסת קבוע אחרון]]&lt;&gt;W1457),טבלה1013[[#This Row],[וסת קבוע אחרון]],"")</f>
        <v/>
      </c>
      <c r="AB1458" s="1" t="str">
        <f>IF(AND(טבלה1013[[#This Row],[הווסת פעיל?]]=1,X1457=0,טבלה1013[[#This Row],[וסת קבוע אחרון]]=W1457),טבלה1013[[#This Row],[וסת קבוע אחרון]],"")</f>
        <v/>
      </c>
      <c r="AC1458" s="1" t="str">
        <f>IF(AND(טבלה1013[[#This Row],[הווסת פעיל?]]=1,X1457=0,טבלה1013[[#This Row],[וסת קבוע אחרון]]&lt;&gt;W1457),1,"")</f>
        <v/>
      </c>
      <c r="AD1458" s="1" t="str">
        <f>IF(AND(טבלה1013[[#This Row],[הווסת פעיל?]]&lt;&gt;"",B1459=1),טבלה1013[[#This Row],[CycleNumber]],"")</f>
        <v/>
      </c>
      <c r="AE1458" s="1" t="str">
        <f>IF(AND(טבלה1013[[#This Row],[הווסת פעיל?]]&lt;&gt;"",X1457=""),טבלה1013[[#This Row],[CycleNumber]],"")</f>
        <v/>
      </c>
      <c r="AF1458" s="1" t="str">
        <f>IF(B1459=1,"",IF(טבלה1013[[#This Row],[הווסת פעיל?]]=1,IF(טבלה1013[[#This Row],[וסת קבוע אחרון]]=F1459,1,0),""))</f>
        <v/>
      </c>
      <c r="AG1458" s="1" t="str">
        <f>IF(B1459=1,"",IF(טבלה1013[[#This Row],[הווסת פעיל?]]=1,IF(OR(טבלה1013[[#This Row],[וסת קבוע אחרון]]=F1459,F1459=טבלה1013[[#This Row],[LengthofCycle]]),1,0),""))</f>
        <v/>
      </c>
      <c r="AH1458" s="1" t="str">
        <f>IF(B1459=1,"",IF(טבלה1013[[#This Row],[הווסת פעיל?]]=1,IF(OR(טבלה1013[[#This Row],[וסת קבוע אחרון]]=F1459,F1459=טבלה1013[[#This Row],[LengthofCycle]],AND(טבלה1013[[#This Row],[LengthofCycle]]&lt;&gt;טבלה1013[[#This Row],[וסת קבוע אחרון]],OR(F1459=28,F1459=29))),1,0),""))</f>
        <v/>
      </c>
      <c r="AI1458" s="1" t="str">
        <f>IF(AND(טבלה1013[[#This Row],[הווסת פעיל?]]=1,B1459=1),1,"")</f>
        <v/>
      </c>
      <c r="AJ1458" s="4">
        <f>IF(AND(טבלה1013[[#This Row],[הווסת פעיל?]]&lt;&gt;1,B1459&lt;&gt;1,B1459&lt;&gt;""),IF(טבלה1013[[#This Row],[LengthofCycle]]=F1459,1,0),"")</f>
        <v>0</v>
      </c>
      <c r="AK1458" s="4">
        <f>IF(AND(טבלה1013[[#This Row],[הווסת פעיל?]]&lt;&gt;1,B1459&lt;&gt;1,B1459&lt;&gt;""),IF(OR(טבלה1013[[#This Row],[LengthofCycle]]=F1459,F1459=29),1,0),"")</f>
        <v>0</v>
      </c>
      <c r="AL1458" s="4">
        <f>IF(AND(טבלה1013[[#This Row],[הווסת פעיל?]]&lt;&gt;1,B1459&lt;&gt;1,B1459&lt;&gt;""),IF(OR(טבלה1013[[#This Row],[LengthofCycle]]=F1459,F1459=29,F1459=28),1,0),"")</f>
        <v>0</v>
      </c>
    </row>
    <row r="1459" spans="1:38" x14ac:dyDescent="0.25">
      <c r="A1459" s="1" t="s">
        <v>174</v>
      </c>
      <c r="B1459" s="1">
        <v>5</v>
      </c>
      <c r="C1459" s="1">
        <v>0</v>
      </c>
      <c r="D1459" s="1">
        <v>1</v>
      </c>
      <c r="E1459" s="1">
        <v>0</v>
      </c>
      <c r="F1459" s="1">
        <v>33</v>
      </c>
      <c r="G1459" s="1">
        <f>טבלה1013[[#This Row],[LengthofCycle]]+1</f>
        <v>34</v>
      </c>
      <c r="H1459" s="1" t="str">
        <f>IF(IFERROR(LOOKUP(טבלה1013[[#This Row],[ClientID]],קביעויות[השבוע]),FALSE)=טבלה1013[[#This Row],[ClientID]],1,"")</f>
        <v/>
      </c>
      <c r="I1459" s="1" t="str">
        <f>IF(AND(טבלה1013[[#This Row],[CycleNumber]]&gt;1,OR(B1460="",טבלה1013[[#This Row],[CycleNumber]]&gt;B1458)),IF(OR(AND(טבלה1013[[#This Row],[LengthofCycle]]=28,F1458=28),AND(טבלה1013[[#This Row],[LengthofCycle]]=35,F1458=35)),1,""),"")</f>
        <v/>
      </c>
      <c r="J1459" s="1" t="str">
        <f>IF(AND(טבלה1013[[#This Row],[וסת השבוע]]=1,I1458=1,טבלה1013[[#This Row],[CycleNumber]]&gt;B1458),1,"")</f>
        <v/>
      </c>
      <c r="K1459" s="1" t="str">
        <f>IF(טבלה1013[[#This Row],[CycleNumber]]=1,"",IF(טבלה1013[[#This Row],[וסת השבוע]]=1,0,IF(K1458="","",IF(K1458=0,IF(טבלה1013[[#This Row],[LengthofCycle]]=28,0,1),IF(K1458=1,IF(טבלה1013[[#This Row],[LengthofCycle]]+F1458=28*2,0,2),IF(K1458=2,IF(טבלה1013[[#This Row],[LengthofCycle]]+F1458+F1457=28*3,0,3),""))))))</f>
        <v/>
      </c>
      <c r="L1459" s="1" t="str">
        <f>IF(טבלה1013[[#This Row],[וסת השבוע]]=1,IF(טבלה1013[[#This Row],[וסת השבוע וההפלגה ביחד]]=1,L1458+1,0),IF(AND(טבלה1013[[#This Row],[CycleNumber]]&gt;B1458,טבלה1013[[#This Row],[CycleNumber]]&gt;1),IF(טבלה1013[[#This Row],[וסת השבוע פעיל?]]&lt;&gt;"",L1458+1,""),""))</f>
        <v/>
      </c>
      <c r="M1459" s="1" t="str">
        <f>IF(AND(טבלה1013[[#This Row],[וסת השבוע פעיל?]]&lt;&gt;"",טבלה1013[[#This Row],[CycleNumber]]&lt;B1460,B1460&lt;&gt;"",טבלה1013[[#This Row],[וסת השבוע פעיל?]]&lt;3),IF(K1460=0,IF(AND(טבלה1013[[#This Row],[וסת השבוע פעיל?]]&gt;0,I1460=1),0,1),0),"")</f>
        <v/>
      </c>
      <c r="N1459" s="1" t="str">
        <f t="shared" si="112"/>
        <v/>
      </c>
      <c r="O1459" s="1" t="str">
        <f>IF(AND(טבלה1013[[#This Row],[חיזוי - שבוע]]=1,J1460=1),1,"")</f>
        <v/>
      </c>
      <c r="P1459" s="1" t="str">
        <f>IF(AND(טבלה1013[[#This Row],[חיזוי טוב עם הפלגה?]]=1,טבלה1013[[#This Row],[וסת קבוע אחרון]]&lt;&gt;28,X1458=1),1,"")</f>
        <v/>
      </c>
      <c r="Q1459" s="1" t="str">
        <f>IF(AND(טבלה1013[[#This Row],[וסת השבוע פעיל?]]&lt;3,OR(טבלה1013[[#This Row],[CycleNumber]]&gt;B1460,B1460="")),1,"")</f>
        <v/>
      </c>
      <c r="R1459" s="1" t="str">
        <f>IF(טבלה1013[[#This Row],[האישה קבעה וסת שבוע?]]=1,IF(טבלה1013[[#This Row],[וסת השבוע פעיל?]]&lt;3,1,0),"")</f>
        <v/>
      </c>
      <c r="S145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59" s="1">
        <f t="shared" si="113"/>
        <v>0</v>
      </c>
      <c r="U1459" s="1">
        <f t="shared" si="114"/>
        <v>0</v>
      </c>
      <c r="V1459" s="1">
        <f t="shared" si="115"/>
        <v>0</v>
      </c>
      <c r="W1459" s="1" t="str">
        <f>IF(טבלה1013[[#This Row],[3 הפלגות זהות]]="","",IF(טבלה1013[[#This Row],[3 הפלגות זהות]]=1,טבלה1013[[#This Row],[LengthofCycle]],W1458))</f>
        <v/>
      </c>
      <c r="Y1459" s="1" t="str">
        <f>IF(OR(טבלה1013[[#This Row],[הווסת פעיל?]]=0,טבלה1013[[#This Row],[הווסת פעיל?]]=""),"",SUM(Y1458,טבלה1013[[#This Row],[הווסת פעיל?]]))</f>
        <v/>
      </c>
      <c r="Z1459" s="1" t="str">
        <f>IF(AND(טבלה1013[[#This Row],[כמה מחזורים עד עקירה]]&lt;&gt;"",Y1460=""),טבלה1013[[#This Row],[כמה מחזורים עד עקירה]],"")</f>
        <v/>
      </c>
      <c r="AA1459" s="1" t="str">
        <f>IF(AND(טבלה1013[[#This Row],[הווסת פעיל?]]=1,טבלה1013[[#This Row],[וסת קבוע אחרון]]&lt;&gt;W1458),טבלה1013[[#This Row],[וסת קבוע אחרון]],"")</f>
        <v/>
      </c>
      <c r="AB1459" s="1" t="str">
        <f>IF(AND(טבלה1013[[#This Row],[הווסת פעיל?]]=1,X1458=0,טבלה1013[[#This Row],[וסת קבוע אחרון]]=W1458),טבלה1013[[#This Row],[וסת קבוע אחרון]],"")</f>
        <v/>
      </c>
      <c r="AC1459" s="1" t="str">
        <f>IF(AND(טבלה1013[[#This Row],[הווסת פעיל?]]=1,X1458=0,טבלה1013[[#This Row],[וסת קבוע אחרון]]&lt;&gt;W1458),1,"")</f>
        <v/>
      </c>
      <c r="AD1459" s="1" t="str">
        <f>IF(AND(טבלה1013[[#This Row],[הווסת פעיל?]]&lt;&gt;"",B1460=1),טבלה1013[[#This Row],[CycleNumber]],"")</f>
        <v/>
      </c>
      <c r="AE1459" s="1" t="str">
        <f>IF(AND(טבלה1013[[#This Row],[הווסת פעיל?]]&lt;&gt;"",X1458=""),טבלה1013[[#This Row],[CycleNumber]],"")</f>
        <v/>
      </c>
      <c r="AF1459" s="1" t="str">
        <f>IF(B1460=1,"",IF(טבלה1013[[#This Row],[הווסת פעיל?]]=1,IF(טבלה1013[[#This Row],[וסת קבוע אחרון]]=F1460,1,0),""))</f>
        <v/>
      </c>
      <c r="AG1459" s="1" t="str">
        <f>IF(B1460=1,"",IF(טבלה1013[[#This Row],[הווסת פעיל?]]=1,IF(OR(טבלה1013[[#This Row],[וסת קבוע אחרון]]=F1460,F1460=טבלה1013[[#This Row],[LengthofCycle]]),1,0),""))</f>
        <v/>
      </c>
      <c r="AH1459" s="1" t="str">
        <f>IF(B1460=1,"",IF(טבלה1013[[#This Row],[הווסת פעיל?]]=1,IF(OR(טבלה1013[[#This Row],[וסת קבוע אחרון]]=F1460,F1460=טבלה1013[[#This Row],[LengthofCycle]],AND(טבלה1013[[#This Row],[LengthofCycle]]&lt;&gt;טבלה1013[[#This Row],[וסת קבוע אחרון]],OR(F1460=28,F1460=29))),1,0),""))</f>
        <v/>
      </c>
      <c r="AI1459" s="1" t="str">
        <f>IF(AND(טבלה1013[[#This Row],[הווסת פעיל?]]=1,B1460=1),1,"")</f>
        <v/>
      </c>
      <c r="AJ1459" s="4">
        <f>IF(AND(טבלה1013[[#This Row],[הווסת פעיל?]]&lt;&gt;1,B1460&lt;&gt;1,B1460&lt;&gt;""),IF(טבלה1013[[#This Row],[LengthofCycle]]=F1460,1,0),"")</f>
        <v>0</v>
      </c>
      <c r="AK1459" s="4">
        <f>IF(AND(טבלה1013[[#This Row],[הווסת פעיל?]]&lt;&gt;1,B1460&lt;&gt;1,B1460&lt;&gt;""),IF(OR(טבלה1013[[#This Row],[LengthofCycle]]=F1460,F1460=29),1,0),"")</f>
        <v>0</v>
      </c>
      <c r="AL1459" s="4">
        <f>IF(AND(טבלה1013[[#This Row],[הווסת פעיל?]]&lt;&gt;1,B1460&lt;&gt;1,B1460&lt;&gt;""),IF(OR(טבלה1013[[#This Row],[LengthofCycle]]=F1460,F1460=29,F1460=28),1,0),"")</f>
        <v>0</v>
      </c>
    </row>
    <row r="1460" spans="1:38" x14ac:dyDescent="0.25">
      <c r="A1460" s="1" t="s">
        <v>174</v>
      </c>
      <c r="B1460" s="1">
        <v>6</v>
      </c>
      <c r="C1460" s="1">
        <v>0</v>
      </c>
      <c r="D1460" s="1">
        <v>0</v>
      </c>
      <c r="E1460" s="1">
        <v>0</v>
      </c>
      <c r="F1460" s="1">
        <v>35</v>
      </c>
      <c r="G1460" s="1">
        <f>טבלה1013[[#This Row],[LengthofCycle]]+1</f>
        <v>36</v>
      </c>
      <c r="H1460" s="1" t="str">
        <f>IF(IFERROR(LOOKUP(טבלה1013[[#This Row],[ClientID]],קביעויות[השבוע]),FALSE)=טבלה1013[[#This Row],[ClientID]],1,"")</f>
        <v/>
      </c>
      <c r="I1460" s="1" t="str">
        <f>IF(AND(טבלה1013[[#This Row],[CycleNumber]]&gt;1,OR(B1461="",טבלה1013[[#This Row],[CycleNumber]]&gt;B1459)),IF(OR(AND(טבלה1013[[#This Row],[LengthofCycle]]=28,F1459=28),AND(טבלה1013[[#This Row],[LengthofCycle]]=35,F1459=35)),1,""),"")</f>
        <v/>
      </c>
      <c r="J1460" s="1" t="str">
        <f>IF(AND(טבלה1013[[#This Row],[וסת השבוע]]=1,I1459=1,טבלה1013[[#This Row],[CycleNumber]]&gt;B1459),1,"")</f>
        <v/>
      </c>
      <c r="K1460" s="1" t="str">
        <f>IF(טבלה1013[[#This Row],[CycleNumber]]=1,"",IF(טבלה1013[[#This Row],[וסת השבוע]]=1,0,IF(K1459="","",IF(K1459=0,IF(טבלה1013[[#This Row],[LengthofCycle]]=28,0,1),IF(K1459=1,IF(טבלה1013[[#This Row],[LengthofCycle]]+F1459=28*2,0,2),IF(K1459=2,IF(טבלה1013[[#This Row],[LengthofCycle]]+F1459+F1458=28*3,0,3),""))))))</f>
        <v/>
      </c>
      <c r="L1460" s="1" t="str">
        <f>IF(טבלה1013[[#This Row],[וסת השבוע]]=1,IF(טבלה1013[[#This Row],[וסת השבוע וההפלגה ביחד]]=1,L1459+1,0),IF(AND(טבלה1013[[#This Row],[CycleNumber]]&gt;B1459,טבלה1013[[#This Row],[CycleNumber]]&gt;1),IF(טבלה1013[[#This Row],[וסת השבוע פעיל?]]&lt;&gt;"",L1459+1,""),""))</f>
        <v/>
      </c>
      <c r="M1460" s="1" t="str">
        <f>IF(AND(טבלה1013[[#This Row],[וסת השבוע פעיל?]]&lt;&gt;"",טבלה1013[[#This Row],[CycleNumber]]&lt;B1461,B1461&lt;&gt;"",טבלה1013[[#This Row],[וסת השבוע פעיל?]]&lt;3),IF(K1461=0,IF(AND(טבלה1013[[#This Row],[וסת השבוע פעיל?]]&gt;0,I1461=1),0,1),0),"")</f>
        <v/>
      </c>
      <c r="N1460" s="1" t="str">
        <f t="shared" si="112"/>
        <v/>
      </c>
      <c r="O1460" s="1" t="str">
        <f>IF(AND(טבלה1013[[#This Row],[חיזוי - שבוע]]=1,J1461=1),1,"")</f>
        <v/>
      </c>
      <c r="P1460" s="1" t="str">
        <f>IF(AND(טבלה1013[[#This Row],[חיזוי טוב עם הפלגה?]]=1,טבלה1013[[#This Row],[וסת קבוע אחרון]]&lt;&gt;28,X1459=1),1,"")</f>
        <v/>
      </c>
      <c r="Q1460" s="1" t="str">
        <f>IF(AND(טבלה1013[[#This Row],[וסת השבוע פעיל?]]&lt;3,OR(טבלה1013[[#This Row],[CycleNumber]]&gt;B1461,B1461="")),1,"")</f>
        <v/>
      </c>
      <c r="R1460" s="1" t="str">
        <f>IF(טבלה1013[[#This Row],[האישה קבעה וסת שבוע?]]=1,IF(טבלה1013[[#This Row],[וסת השבוע פעיל?]]&lt;3,1,0),"")</f>
        <v/>
      </c>
      <c r="S146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0" s="1">
        <f t="shared" si="113"/>
        <v>0</v>
      </c>
      <c r="U1460" s="1">
        <f t="shared" si="114"/>
        <v>0</v>
      </c>
      <c r="V1460" s="1">
        <f t="shared" si="115"/>
        <v>0</v>
      </c>
      <c r="W1460" s="1" t="str">
        <f>IF(טבלה1013[[#This Row],[3 הפלגות זהות]]="","",IF(טבלה1013[[#This Row],[3 הפלגות זהות]]=1,טבלה1013[[#This Row],[LengthofCycle]],W1459))</f>
        <v/>
      </c>
      <c r="Y1460" s="1" t="str">
        <f>IF(OR(טבלה1013[[#This Row],[הווסת פעיל?]]=0,טבלה1013[[#This Row],[הווסת פעיל?]]=""),"",SUM(Y1459,טבלה1013[[#This Row],[הווסת פעיל?]]))</f>
        <v/>
      </c>
      <c r="Z1460" s="1" t="str">
        <f>IF(AND(טבלה1013[[#This Row],[כמה מחזורים עד עקירה]]&lt;&gt;"",Y1461=""),טבלה1013[[#This Row],[כמה מחזורים עד עקירה]],"")</f>
        <v/>
      </c>
      <c r="AA1460" s="1" t="str">
        <f>IF(AND(טבלה1013[[#This Row],[הווסת פעיל?]]=1,טבלה1013[[#This Row],[וסת קבוע אחרון]]&lt;&gt;W1459),טבלה1013[[#This Row],[וסת קבוע אחרון]],"")</f>
        <v/>
      </c>
      <c r="AB1460" s="1" t="str">
        <f>IF(AND(טבלה1013[[#This Row],[הווסת פעיל?]]=1,X1459=0,טבלה1013[[#This Row],[וסת קבוע אחרון]]=W1459),טבלה1013[[#This Row],[וסת קבוע אחרון]],"")</f>
        <v/>
      </c>
      <c r="AC1460" s="1" t="str">
        <f>IF(AND(טבלה1013[[#This Row],[הווסת פעיל?]]=1,X1459=0,טבלה1013[[#This Row],[וסת קבוע אחרון]]&lt;&gt;W1459),1,"")</f>
        <v/>
      </c>
      <c r="AD1460" s="1" t="str">
        <f>IF(AND(טבלה1013[[#This Row],[הווסת פעיל?]]&lt;&gt;"",B1461=1),טבלה1013[[#This Row],[CycleNumber]],"")</f>
        <v/>
      </c>
      <c r="AE1460" s="1" t="str">
        <f>IF(AND(טבלה1013[[#This Row],[הווסת פעיל?]]&lt;&gt;"",X1459=""),טבלה1013[[#This Row],[CycleNumber]],"")</f>
        <v/>
      </c>
      <c r="AF1460" s="1" t="str">
        <f>IF(B1461=1,"",IF(טבלה1013[[#This Row],[הווסת פעיל?]]=1,IF(טבלה1013[[#This Row],[וסת קבוע אחרון]]=F1461,1,0),""))</f>
        <v/>
      </c>
      <c r="AG1460" s="1" t="str">
        <f>IF(B1461=1,"",IF(טבלה1013[[#This Row],[הווסת פעיל?]]=1,IF(OR(טבלה1013[[#This Row],[וסת קבוע אחרון]]=F1461,F1461=טבלה1013[[#This Row],[LengthofCycle]]),1,0),""))</f>
        <v/>
      </c>
      <c r="AH1460" s="1" t="str">
        <f>IF(B1461=1,"",IF(טבלה1013[[#This Row],[הווסת פעיל?]]=1,IF(OR(טבלה1013[[#This Row],[וסת קבוע אחרון]]=F1461,F1461=טבלה1013[[#This Row],[LengthofCycle]],AND(טבלה1013[[#This Row],[LengthofCycle]]&lt;&gt;טבלה1013[[#This Row],[וסת קבוע אחרון]],OR(F1461=28,F1461=29))),1,0),""))</f>
        <v/>
      </c>
      <c r="AI1460" s="1" t="str">
        <f>IF(AND(טבלה1013[[#This Row],[הווסת פעיל?]]=1,B1461=1),1,"")</f>
        <v/>
      </c>
      <c r="AJ1460" s="4">
        <f>IF(AND(טבלה1013[[#This Row],[הווסת פעיל?]]&lt;&gt;1,B1461&lt;&gt;1,B1461&lt;&gt;""),IF(טבלה1013[[#This Row],[LengthofCycle]]=F1461,1,0),"")</f>
        <v>0</v>
      </c>
      <c r="AK1460" s="4">
        <f>IF(AND(טבלה1013[[#This Row],[הווסת פעיל?]]&lt;&gt;1,B1461&lt;&gt;1,B1461&lt;&gt;""),IF(OR(טבלה1013[[#This Row],[LengthofCycle]]=F1461,F1461=29),1,0),"")</f>
        <v>0</v>
      </c>
      <c r="AL1460" s="4">
        <f>IF(AND(טבלה1013[[#This Row],[הווסת פעיל?]]&lt;&gt;1,B1461&lt;&gt;1,B1461&lt;&gt;""),IF(OR(טבלה1013[[#This Row],[LengthofCycle]]=F1461,F1461=29,F1461=28),1,0),"")</f>
        <v>0</v>
      </c>
    </row>
    <row r="1461" spans="1:38" x14ac:dyDescent="0.25">
      <c r="A1461" s="1" t="s">
        <v>174</v>
      </c>
      <c r="B1461" s="1">
        <v>7</v>
      </c>
      <c r="C1461" s="1">
        <v>0</v>
      </c>
      <c r="D1461" s="1">
        <v>1</v>
      </c>
      <c r="E1461" s="1">
        <v>0</v>
      </c>
      <c r="F1461" s="1">
        <v>32</v>
      </c>
      <c r="G1461" s="1">
        <f>טבלה1013[[#This Row],[LengthofCycle]]+1</f>
        <v>33</v>
      </c>
      <c r="H1461" s="1" t="str">
        <f>IF(IFERROR(LOOKUP(טבלה1013[[#This Row],[ClientID]],קביעויות[השבוע]),FALSE)=טבלה1013[[#This Row],[ClientID]],1,"")</f>
        <v/>
      </c>
      <c r="I1461" s="1" t="str">
        <f>IF(AND(טבלה1013[[#This Row],[CycleNumber]]&gt;1,OR(B1462="",טבלה1013[[#This Row],[CycleNumber]]&gt;B1460)),IF(OR(AND(טבלה1013[[#This Row],[LengthofCycle]]=28,F1460=28),AND(טבלה1013[[#This Row],[LengthofCycle]]=35,F1460=35)),1,""),"")</f>
        <v/>
      </c>
      <c r="J1461" s="1" t="str">
        <f>IF(AND(טבלה1013[[#This Row],[וסת השבוע]]=1,I1460=1,טבלה1013[[#This Row],[CycleNumber]]&gt;B1460),1,"")</f>
        <v/>
      </c>
      <c r="K1461" s="1" t="str">
        <f>IF(טבלה1013[[#This Row],[CycleNumber]]=1,"",IF(טבלה1013[[#This Row],[וסת השבוע]]=1,0,IF(K1460="","",IF(K1460=0,IF(טבלה1013[[#This Row],[LengthofCycle]]=28,0,1),IF(K1460=1,IF(טבלה1013[[#This Row],[LengthofCycle]]+F1460=28*2,0,2),IF(K1460=2,IF(טבלה1013[[#This Row],[LengthofCycle]]+F1460+F1459=28*3,0,3),""))))))</f>
        <v/>
      </c>
      <c r="L1461" s="1" t="str">
        <f>IF(טבלה1013[[#This Row],[וסת השבוע]]=1,IF(טבלה1013[[#This Row],[וסת השבוע וההפלגה ביחד]]=1,L1460+1,0),IF(AND(טבלה1013[[#This Row],[CycleNumber]]&gt;B1460,טבלה1013[[#This Row],[CycleNumber]]&gt;1),IF(טבלה1013[[#This Row],[וסת השבוע פעיל?]]&lt;&gt;"",L1460+1,""),""))</f>
        <v/>
      </c>
      <c r="M1461" s="1" t="str">
        <f>IF(AND(טבלה1013[[#This Row],[וסת השבוע פעיל?]]&lt;&gt;"",טבלה1013[[#This Row],[CycleNumber]]&lt;B1462,B1462&lt;&gt;"",טבלה1013[[#This Row],[וסת השבוע פעיל?]]&lt;3),IF(K1462=0,IF(AND(טבלה1013[[#This Row],[וסת השבוע פעיל?]]&gt;0,I1462=1),0,1),0),"")</f>
        <v/>
      </c>
      <c r="N1461" s="1" t="str">
        <f t="shared" si="112"/>
        <v/>
      </c>
      <c r="O1461" s="1" t="str">
        <f>IF(AND(טבלה1013[[#This Row],[חיזוי - שבוע]]=1,J1462=1),1,"")</f>
        <v/>
      </c>
      <c r="P1461" s="1" t="str">
        <f>IF(AND(טבלה1013[[#This Row],[חיזוי טוב עם הפלגה?]]=1,טבלה1013[[#This Row],[וסת קבוע אחרון]]&lt;&gt;28,X1460=1),1,"")</f>
        <v/>
      </c>
      <c r="Q1461" s="1" t="str">
        <f>IF(AND(טבלה1013[[#This Row],[וסת השבוע פעיל?]]&lt;3,OR(טבלה1013[[#This Row],[CycleNumber]]&gt;B1462,B1462="")),1,"")</f>
        <v/>
      </c>
      <c r="R1461" s="1" t="str">
        <f>IF(טבלה1013[[#This Row],[האישה קבעה וסת שבוע?]]=1,IF(טבלה1013[[#This Row],[וסת השבוע פעיל?]]&lt;3,1,0),"")</f>
        <v/>
      </c>
      <c r="S146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1" s="1">
        <f t="shared" si="113"/>
        <v>0</v>
      </c>
      <c r="U1461" s="1">
        <f t="shared" si="114"/>
        <v>0</v>
      </c>
      <c r="V1461" s="1">
        <f t="shared" si="115"/>
        <v>0</v>
      </c>
      <c r="W1461" s="1" t="str">
        <f>IF(טבלה1013[[#This Row],[3 הפלגות זהות]]="","",IF(טבלה1013[[#This Row],[3 הפלגות זהות]]=1,טבלה1013[[#This Row],[LengthofCycle]],W1460))</f>
        <v/>
      </c>
      <c r="Y1461" s="1" t="str">
        <f>IF(OR(טבלה1013[[#This Row],[הווסת פעיל?]]=0,טבלה1013[[#This Row],[הווסת פעיל?]]=""),"",SUM(Y1460,טבלה1013[[#This Row],[הווסת פעיל?]]))</f>
        <v/>
      </c>
      <c r="Z1461" s="1" t="str">
        <f>IF(AND(טבלה1013[[#This Row],[כמה מחזורים עד עקירה]]&lt;&gt;"",Y1462=""),טבלה1013[[#This Row],[כמה מחזורים עד עקירה]],"")</f>
        <v/>
      </c>
      <c r="AA1461" s="1" t="str">
        <f>IF(AND(טבלה1013[[#This Row],[הווסת פעיל?]]=1,טבלה1013[[#This Row],[וסת קבוע אחרון]]&lt;&gt;W1460),טבלה1013[[#This Row],[וסת קבוע אחרון]],"")</f>
        <v/>
      </c>
      <c r="AB1461" s="1" t="str">
        <f>IF(AND(טבלה1013[[#This Row],[הווסת פעיל?]]=1,X1460=0,טבלה1013[[#This Row],[וסת קבוע אחרון]]=W1460),טבלה1013[[#This Row],[וסת קבוע אחרון]],"")</f>
        <v/>
      </c>
      <c r="AC1461" s="1" t="str">
        <f>IF(AND(טבלה1013[[#This Row],[הווסת פעיל?]]=1,X1460=0,טבלה1013[[#This Row],[וסת קבוע אחרון]]&lt;&gt;W1460),1,"")</f>
        <v/>
      </c>
      <c r="AD1461" s="1" t="str">
        <f>IF(AND(טבלה1013[[#This Row],[הווסת פעיל?]]&lt;&gt;"",B1462=1),טבלה1013[[#This Row],[CycleNumber]],"")</f>
        <v/>
      </c>
      <c r="AE1461" s="1" t="str">
        <f>IF(AND(טבלה1013[[#This Row],[הווסת פעיל?]]&lt;&gt;"",X1460=""),טבלה1013[[#This Row],[CycleNumber]],"")</f>
        <v/>
      </c>
      <c r="AF1461" s="1" t="str">
        <f>IF(B1462=1,"",IF(טבלה1013[[#This Row],[הווסת פעיל?]]=1,IF(טבלה1013[[#This Row],[וסת קבוע אחרון]]=F1462,1,0),""))</f>
        <v/>
      </c>
      <c r="AG1461" s="1" t="str">
        <f>IF(B1462=1,"",IF(טבלה1013[[#This Row],[הווסת פעיל?]]=1,IF(OR(טבלה1013[[#This Row],[וסת קבוע אחרון]]=F1462,F1462=טבלה1013[[#This Row],[LengthofCycle]]),1,0),""))</f>
        <v/>
      </c>
      <c r="AH1461" s="1" t="str">
        <f>IF(B1462=1,"",IF(טבלה1013[[#This Row],[הווסת פעיל?]]=1,IF(OR(טבלה1013[[#This Row],[וסת קבוע אחרון]]=F1462,F1462=טבלה1013[[#This Row],[LengthofCycle]],AND(טבלה1013[[#This Row],[LengthofCycle]]&lt;&gt;טבלה1013[[#This Row],[וסת קבוע אחרון]],OR(F1462=28,F1462=29))),1,0),""))</f>
        <v/>
      </c>
      <c r="AI1461" s="1" t="str">
        <f>IF(AND(טבלה1013[[#This Row],[הווסת פעיל?]]=1,B1462=1),1,"")</f>
        <v/>
      </c>
      <c r="AJ1461" s="4">
        <f>IF(AND(טבלה1013[[#This Row],[הווסת פעיל?]]&lt;&gt;1,B1462&lt;&gt;1,B1462&lt;&gt;""),IF(טבלה1013[[#This Row],[LengthofCycle]]=F1462,1,0),"")</f>
        <v>0</v>
      </c>
      <c r="AK1461" s="4">
        <f>IF(AND(טבלה1013[[#This Row],[הווסת פעיל?]]&lt;&gt;1,B1462&lt;&gt;1,B1462&lt;&gt;""),IF(OR(טבלה1013[[#This Row],[LengthofCycle]]=F1462,F1462=29),1,0),"")</f>
        <v>0</v>
      </c>
      <c r="AL1461" s="4">
        <f>IF(AND(טבלה1013[[#This Row],[הווסת פעיל?]]&lt;&gt;1,B1462&lt;&gt;1,B1462&lt;&gt;""),IF(OR(טבלה1013[[#This Row],[LengthofCycle]]=F1462,F1462=29,F1462=28),1,0),"")</f>
        <v>0</v>
      </c>
    </row>
    <row r="1462" spans="1:38" x14ac:dyDescent="0.25">
      <c r="A1462" s="1" t="s">
        <v>174</v>
      </c>
      <c r="B1462" s="1">
        <v>8</v>
      </c>
      <c r="C1462" s="1">
        <v>0</v>
      </c>
      <c r="D1462" s="1">
        <v>1</v>
      </c>
      <c r="E1462" s="1">
        <v>0</v>
      </c>
      <c r="F1462" s="1">
        <v>36</v>
      </c>
      <c r="G1462" s="1">
        <f>טבלה1013[[#This Row],[LengthofCycle]]+1</f>
        <v>37</v>
      </c>
      <c r="H1462" s="1" t="str">
        <f>IF(IFERROR(LOOKUP(טבלה1013[[#This Row],[ClientID]],קביעויות[השבוע]),FALSE)=טבלה1013[[#This Row],[ClientID]],1,"")</f>
        <v/>
      </c>
      <c r="I1462" s="1" t="str">
        <f>IF(AND(טבלה1013[[#This Row],[CycleNumber]]&gt;1,OR(B1463="",טבלה1013[[#This Row],[CycleNumber]]&gt;B1461)),IF(OR(AND(טבלה1013[[#This Row],[LengthofCycle]]=28,F1461=28),AND(טבלה1013[[#This Row],[LengthofCycle]]=35,F1461=35)),1,""),"")</f>
        <v/>
      </c>
      <c r="J1462" s="1" t="str">
        <f>IF(AND(טבלה1013[[#This Row],[וסת השבוע]]=1,I1461=1,טבלה1013[[#This Row],[CycleNumber]]&gt;B1461),1,"")</f>
        <v/>
      </c>
      <c r="K1462" s="1" t="str">
        <f>IF(טבלה1013[[#This Row],[CycleNumber]]=1,"",IF(טבלה1013[[#This Row],[וסת השבוע]]=1,0,IF(K1461="","",IF(K1461=0,IF(טבלה1013[[#This Row],[LengthofCycle]]=28,0,1),IF(K1461=1,IF(טבלה1013[[#This Row],[LengthofCycle]]+F1461=28*2,0,2),IF(K1461=2,IF(טבלה1013[[#This Row],[LengthofCycle]]+F1461+F1460=28*3,0,3),""))))))</f>
        <v/>
      </c>
      <c r="L1462" s="1" t="str">
        <f>IF(טבלה1013[[#This Row],[וסת השבוע]]=1,IF(טבלה1013[[#This Row],[וסת השבוע וההפלגה ביחד]]=1,L1461+1,0),IF(AND(טבלה1013[[#This Row],[CycleNumber]]&gt;B1461,טבלה1013[[#This Row],[CycleNumber]]&gt;1),IF(טבלה1013[[#This Row],[וסת השבוע פעיל?]]&lt;&gt;"",L1461+1,""),""))</f>
        <v/>
      </c>
      <c r="M1462" s="1" t="str">
        <f>IF(AND(טבלה1013[[#This Row],[וסת השבוע פעיל?]]&lt;&gt;"",טבלה1013[[#This Row],[CycleNumber]]&lt;B1463,B1463&lt;&gt;"",טבלה1013[[#This Row],[וסת השבוע פעיל?]]&lt;3),IF(K1463=0,IF(AND(טבלה1013[[#This Row],[וסת השבוע פעיל?]]&gt;0,I1463=1),0,1),0),"")</f>
        <v/>
      </c>
      <c r="N1462" s="1" t="str">
        <f t="shared" si="112"/>
        <v/>
      </c>
      <c r="O1462" s="1" t="str">
        <f>IF(AND(טבלה1013[[#This Row],[חיזוי - שבוע]]=1,J1463=1),1,"")</f>
        <v/>
      </c>
      <c r="P1462" s="1" t="str">
        <f>IF(AND(טבלה1013[[#This Row],[חיזוי טוב עם הפלגה?]]=1,טבלה1013[[#This Row],[וסת קבוע אחרון]]&lt;&gt;28,X1461=1),1,"")</f>
        <v/>
      </c>
      <c r="Q1462" s="1" t="str">
        <f>IF(AND(טבלה1013[[#This Row],[וסת השבוע פעיל?]]&lt;3,OR(טבלה1013[[#This Row],[CycleNumber]]&gt;B1463,B1463="")),1,"")</f>
        <v/>
      </c>
      <c r="R1462" s="1" t="str">
        <f>IF(טבלה1013[[#This Row],[האישה קבעה וסת שבוע?]]=1,IF(טבלה1013[[#This Row],[וסת השבוע פעיל?]]&lt;3,1,0),"")</f>
        <v/>
      </c>
      <c r="S146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2" s="1">
        <f t="shared" si="113"/>
        <v>0</v>
      </c>
      <c r="U1462" s="1">
        <f t="shared" si="114"/>
        <v>0</v>
      </c>
      <c r="V1462" s="1">
        <f t="shared" si="115"/>
        <v>0</v>
      </c>
      <c r="W1462" s="1" t="str">
        <f>IF(טבלה1013[[#This Row],[3 הפלגות זהות]]="","",IF(טבלה1013[[#This Row],[3 הפלגות זהות]]=1,טבלה1013[[#This Row],[LengthofCycle]],W1461))</f>
        <v/>
      </c>
      <c r="Y1462" s="1" t="str">
        <f>IF(OR(טבלה1013[[#This Row],[הווסת פעיל?]]=0,טבלה1013[[#This Row],[הווסת פעיל?]]=""),"",SUM(Y1461,טבלה1013[[#This Row],[הווסת פעיל?]]))</f>
        <v/>
      </c>
      <c r="Z1462" s="1" t="str">
        <f>IF(AND(טבלה1013[[#This Row],[כמה מחזורים עד עקירה]]&lt;&gt;"",Y1463=""),טבלה1013[[#This Row],[כמה מחזורים עד עקירה]],"")</f>
        <v/>
      </c>
      <c r="AA1462" s="1" t="str">
        <f>IF(AND(טבלה1013[[#This Row],[הווסת פעיל?]]=1,טבלה1013[[#This Row],[וסת קבוע אחרון]]&lt;&gt;W1461),טבלה1013[[#This Row],[וסת קבוע אחרון]],"")</f>
        <v/>
      </c>
      <c r="AB1462" s="1" t="str">
        <f>IF(AND(טבלה1013[[#This Row],[הווסת פעיל?]]=1,X1461=0,טבלה1013[[#This Row],[וסת קבוע אחרון]]=W1461),טבלה1013[[#This Row],[וסת קבוע אחרון]],"")</f>
        <v/>
      </c>
      <c r="AC1462" s="1" t="str">
        <f>IF(AND(טבלה1013[[#This Row],[הווסת פעיל?]]=1,X1461=0,טבלה1013[[#This Row],[וסת קבוע אחרון]]&lt;&gt;W1461),1,"")</f>
        <v/>
      </c>
      <c r="AD1462" s="1" t="str">
        <f>IF(AND(טבלה1013[[#This Row],[הווסת פעיל?]]&lt;&gt;"",B1463=1),טבלה1013[[#This Row],[CycleNumber]],"")</f>
        <v/>
      </c>
      <c r="AE1462" s="1" t="str">
        <f>IF(AND(טבלה1013[[#This Row],[הווסת פעיל?]]&lt;&gt;"",X1461=""),טבלה1013[[#This Row],[CycleNumber]],"")</f>
        <v/>
      </c>
      <c r="AF1462" s="1" t="str">
        <f>IF(B1463=1,"",IF(טבלה1013[[#This Row],[הווסת פעיל?]]=1,IF(טבלה1013[[#This Row],[וסת קבוע אחרון]]=F1463,1,0),""))</f>
        <v/>
      </c>
      <c r="AG1462" s="1" t="str">
        <f>IF(B1463=1,"",IF(טבלה1013[[#This Row],[הווסת פעיל?]]=1,IF(OR(טבלה1013[[#This Row],[וסת קבוע אחרון]]=F1463,F1463=טבלה1013[[#This Row],[LengthofCycle]]),1,0),""))</f>
        <v/>
      </c>
      <c r="AH1462" s="1" t="str">
        <f>IF(B1463=1,"",IF(טבלה1013[[#This Row],[הווסת פעיל?]]=1,IF(OR(טבלה1013[[#This Row],[וסת קבוע אחרון]]=F1463,F1463=טבלה1013[[#This Row],[LengthofCycle]],AND(טבלה1013[[#This Row],[LengthofCycle]]&lt;&gt;טבלה1013[[#This Row],[וסת קבוע אחרון]],OR(F1463=28,F1463=29))),1,0),""))</f>
        <v/>
      </c>
      <c r="AI1462" s="1" t="str">
        <f>IF(AND(טבלה1013[[#This Row],[הווסת פעיל?]]=1,B1463=1),1,"")</f>
        <v/>
      </c>
      <c r="AJ1462" s="4">
        <f>IF(AND(טבלה1013[[#This Row],[הווסת פעיל?]]&lt;&gt;1,B1463&lt;&gt;1,B1463&lt;&gt;""),IF(טבלה1013[[#This Row],[LengthofCycle]]=F1463,1,0),"")</f>
        <v>0</v>
      </c>
      <c r="AK1462" s="4">
        <f>IF(AND(טבלה1013[[#This Row],[הווסת פעיל?]]&lt;&gt;1,B1463&lt;&gt;1,B1463&lt;&gt;""),IF(OR(טבלה1013[[#This Row],[LengthofCycle]]=F1463,F1463=29),1,0),"")</f>
        <v>0</v>
      </c>
      <c r="AL1462" s="4">
        <f>IF(AND(טבלה1013[[#This Row],[הווסת פעיל?]]&lt;&gt;1,B1463&lt;&gt;1,B1463&lt;&gt;""),IF(OR(טבלה1013[[#This Row],[LengthofCycle]]=F1463,F1463=29,F1463=28),1,0),"")</f>
        <v>0</v>
      </c>
    </row>
    <row r="1463" spans="1:38" x14ac:dyDescent="0.25">
      <c r="A1463" s="1" t="s">
        <v>174</v>
      </c>
      <c r="B1463" s="1">
        <v>9</v>
      </c>
      <c r="C1463" s="1">
        <v>0</v>
      </c>
      <c r="D1463" s="1">
        <v>1</v>
      </c>
      <c r="E1463" s="1">
        <v>0</v>
      </c>
      <c r="F1463" s="1">
        <v>45</v>
      </c>
      <c r="G1463" s="1">
        <f>טבלה1013[[#This Row],[LengthofCycle]]+1</f>
        <v>46</v>
      </c>
      <c r="H1463" s="1" t="str">
        <f>IF(IFERROR(LOOKUP(טבלה1013[[#This Row],[ClientID]],קביעויות[השבוע]),FALSE)=טבלה1013[[#This Row],[ClientID]],1,"")</f>
        <v/>
      </c>
      <c r="I1463" s="1" t="str">
        <f>IF(AND(טבלה1013[[#This Row],[CycleNumber]]&gt;1,OR(B1464="",טבלה1013[[#This Row],[CycleNumber]]&gt;B1462)),IF(OR(AND(טבלה1013[[#This Row],[LengthofCycle]]=28,F1462=28),AND(טבלה1013[[#This Row],[LengthofCycle]]=35,F1462=35)),1,""),"")</f>
        <v/>
      </c>
      <c r="J1463" s="1" t="str">
        <f>IF(AND(טבלה1013[[#This Row],[וסת השבוע]]=1,I1462=1,טבלה1013[[#This Row],[CycleNumber]]&gt;B1462),1,"")</f>
        <v/>
      </c>
      <c r="K1463" s="1" t="str">
        <f>IF(טבלה1013[[#This Row],[CycleNumber]]=1,"",IF(טבלה1013[[#This Row],[וסת השבוע]]=1,0,IF(K1462="","",IF(K1462=0,IF(טבלה1013[[#This Row],[LengthofCycle]]=28,0,1),IF(K1462=1,IF(טבלה1013[[#This Row],[LengthofCycle]]+F1462=28*2,0,2),IF(K1462=2,IF(טבלה1013[[#This Row],[LengthofCycle]]+F1462+F1461=28*3,0,3),""))))))</f>
        <v/>
      </c>
      <c r="L1463" s="1" t="str">
        <f>IF(טבלה1013[[#This Row],[וסת השבוע]]=1,IF(טבלה1013[[#This Row],[וסת השבוע וההפלגה ביחד]]=1,L1462+1,0),IF(AND(טבלה1013[[#This Row],[CycleNumber]]&gt;B1462,טבלה1013[[#This Row],[CycleNumber]]&gt;1),IF(טבלה1013[[#This Row],[וסת השבוע פעיל?]]&lt;&gt;"",L1462+1,""),""))</f>
        <v/>
      </c>
      <c r="M1463" s="1" t="str">
        <f>IF(AND(טבלה1013[[#This Row],[וסת השבוע פעיל?]]&lt;&gt;"",טבלה1013[[#This Row],[CycleNumber]]&lt;B1464,B1464&lt;&gt;"",טבלה1013[[#This Row],[וסת השבוע פעיל?]]&lt;3),IF(K1464=0,IF(AND(טבלה1013[[#This Row],[וסת השבוע פעיל?]]&gt;0,I1464=1),0,1),0),"")</f>
        <v/>
      </c>
      <c r="N1463" s="1" t="str">
        <f t="shared" si="112"/>
        <v/>
      </c>
      <c r="O1463" s="1" t="str">
        <f>IF(AND(טבלה1013[[#This Row],[חיזוי - שבוע]]=1,J1464=1),1,"")</f>
        <v/>
      </c>
      <c r="P1463" s="1" t="str">
        <f>IF(AND(טבלה1013[[#This Row],[חיזוי טוב עם הפלגה?]]=1,טבלה1013[[#This Row],[וסת קבוע אחרון]]&lt;&gt;28,X1462=1),1,"")</f>
        <v/>
      </c>
      <c r="Q1463" s="1" t="str">
        <f>IF(AND(טבלה1013[[#This Row],[וסת השבוע פעיל?]]&lt;3,OR(טבלה1013[[#This Row],[CycleNumber]]&gt;B1464,B1464="")),1,"")</f>
        <v/>
      </c>
      <c r="R1463" s="1" t="str">
        <f>IF(טבלה1013[[#This Row],[האישה קבעה וסת שבוע?]]=1,IF(טבלה1013[[#This Row],[וסת השבוע פעיל?]]&lt;3,1,0),"")</f>
        <v/>
      </c>
      <c r="S146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3" s="1">
        <f t="shared" si="113"/>
        <v>0</v>
      </c>
      <c r="U1463" s="1">
        <f t="shared" si="114"/>
        <v>0</v>
      </c>
      <c r="V1463" s="1">
        <f t="shared" si="115"/>
        <v>0</v>
      </c>
      <c r="W1463" s="1" t="str">
        <f>IF(טבלה1013[[#This Row],[3 הפלגות זהות]]="","",IF(טבלה1013[[#This Row],[3 הפלגות זהות]]=1,טבלה1013[[#This Row],[LengthofCycle]],W1462))</f>
        <v/>
      </c>
      <c r="Y1463" s="1" t="str">
        <f>IF(OR(טבלה1013[[#This Row],[הווסת פעיל?]]=0,טבלה1013[[#This Row],[הווסת פעיל?]]=""),"",SUM(Y1462,טבלה1013[[#This Row],[הווסת פעיל?]]))</f>
        <v/>
      </c>
      <c r="Z1463" s="1" t="str">
        <f>IF(AND(טבלה1013[[#This Row],[כמה מחזורים עד עקירה]]&lt;&gt;"",Y1464=""),טבלה1013[[#This Row],[כמה מחזורים עד עקירה]],"")</f>
        <v/>
      </c>
      <c r="AA1463" s="1" t="str">
        <f>IF(AND(טבלה1013[[#This Row],[הווסת פעיל?]]=1,טבלה1013[[#This Row],[וסת קבוע אחרון]]&lt;&gt;W1462),טבלה1013[[#This Row],[וסת קבוע אחרון]],"")</f>
        <v/>
      </c>
      <c r="AB1463" s="1" t="str">
        <f>IF(AND(טבלה1013[[#This Row],[הווסת פעיל?]]=1,X1462=0,טבלה1013[[#This Row],[וסת קבוע אחרון]]=W1462),טבלה1013[[#This Row],[וסת קבוע אחרון]],"")</f>
        <v/>
      </c>
      <c r="AC1463" s="1" t="str">
        <f>IF(AND(טבלה1013[[#This Row],[הווסת פעיל?]]=1,X1462=0,טבלה1013[[#This Row],[וסת קבוע אחרון]]&lt;&gt;W1462),1,"")</f>
        <v/>
      </c>
      <c r="AD1463" s="1" t="str">
        <f>IF(AND(טבלה1013[[#This Row],[הווסת פעיל?]]&lt;&gt;"",B1464=1),טבלה1013[[#This Row],[CycleNumber]],"")</f>
        <v/>
      </c>
      <c r="AE1463" s="1" t="str">
        <f>IF(AND(טבלה1013[[#This Row],[הווסת פעיל?]]&lt;&gt;"",X1462=""),טבלה1013[[#This Row],[CycleNumber]],"")</f>
        <v/>
      </c>
      <c r="AF1463" s="1" t="str">
        <f>IF(B1464=1,"",IF(טבלה1013[[#This Row],[הווסת פעיל?]]=1,IF(טבלה1013[[#This Row],[וסת קבוע אחרון]]=F1464,1,0),""))</f>
        <v/>
      </c>
      <c r="AG1463" s="1" t="str">
        <f>IF(B1464=1,"",IF(טבלה1013[[#This Row],[הווסת פעיל?]]=1,IF(OR(טבלה1013[[#This Row],[וסת קבוע אחרון]]=F1464,F1464=טבלה1013[[#This Row],[LengthofCycle]]),1,0),""))</f>
        <v/>
      </c>
      <c r="AH1463" s="1" t="str">
        <f>IF(B1464=1,"",IF(טבלה1013[[#This Row],[הווסת פעיל?]]=1,IF(OR(טבלה1013[[#This Row],[וסת קבוע אחרון]]=F1464,F1464=טבלה1013[[#This Row],[LengthofCycle]],AND(טבלה1013[[#This Row],[LengthofCycle]]&lt;&gt;טבלה1013[[#This Row],[וסת קבוע אחרון]],OR(F1464=28,F1464=29))),1,0),""))</f>
        <v/>
      </c>
      <c r="AI1463" s="1" t="str">
        <f>IF(AND(טבלה1013[[#This Row],[הווסת פעיל?]]=1,B1464=1),1,"")</f>
        <v/>
      </c>
      <c r="AJ1463" s="4">
        <f>IF(AND(טבלה1013[[#This Row],[הווסת פעיל?]]&lt;&gt;1,B1464&lt;&gt;1,B1464&lt;&gt;""),IF(טבלה1013[[#This Row],[LengthofCycle]]=F1464,1,0),"")</f>
        <v>0</v>
      </c>
      <c r="AK1463" s="4">
        <f>IF(AND(טבלה1013[[#This Row],[הווסת פעיל?]]&lt;&gt;1,B1464&lt;&gt;1,B1464&lt;&gt;""),IF(OR(טבלה1013[[#This Row],[LengthofCycle]]=F1464,F1464=29),1,0),"")</f>
        <v>0</v>
      </c>
      <c r="AL1463" s="4">
        <f>IF(AND(טבלה1013[[#This Row],[הווסת פעיל?]]&lt;&gt;1,B1464&lt;&gt;1,B1464&lt;&gt;""),IF(OR(טבלה1013[[#This Row],[LengthofCycle]]=F1464,F1464=29,F1464=28),1,0),"")</f>
        <v>0</v>
      </c>
    </row>
    <row r="1464" spans="1:38" x14ac:dyDescent="0.25">
      <c r="A1464" s="1" t="s">
        <v>174</v>
      </c>
      <c r="B1464" s="1">
        <v>10</v>
      </c>
      <c r="C1464" s="1">
        <v>0</v>
      </c>
      <c r="D1464" s="1">
        <v>1</v>
      </c>
      <c r="E1464" s="1">
        <v>0</v>
      </c>
      <c r="F1464" s="1">
        <v>42</v>
      </c>
      <c r="G1464" s="1">
        <f>טבלה1013[[#This Row],[LengthofCycle]]+1</f>
        <v>43</v>
      </c>
      <c r="H1464" s="1" t="str">
        <f>IF(IFERROR(LOOKUP(טבלה1013[[#This Row],[ClientID]],קביעויות[השבוע]),FALSE)=טבלה1013[[#This Row],[ClientID]],1,"")</f>
        <v/>
      </c>
      <c r="I1464" s="1" t="str">
        <f>IF(AND(טבלה1013[[#This Row],[CycleNumber]]&gt;1,OR(B1465="",טבלה1013[[#This Row],[CycleNumber]]&gt;B1463)),IF(OR(AND(טבלה1013[[#This Row],[LengthofCycle]]=28,F1463=28),AND(טבלה1013[[#This Row],[LengthofCycle]]=35,F1463=35)),1,""),"")</f>
        <v/>
      </c>
      <c r="J1464" s="1" t="str">
        <f>IF(AND(טבלה1013[[#This Row],[וסת השבוע]]=1,I1463=1,טבלה1013[[#This Row],[CycleNumber]]&gt;B1463),1,"")</f>
        <v/>
      </c>
      <c r="K1464" s="1" t="str">
        <f>IF(טבלה1013[[#This Row],[CycleNumber]]=1,"",IF(טבלה1013[[#This Row],[וסת השבוע]]=1,0,IF(K1463="","",IF(K1463=0,IF(טבלה1013[[#This Row],[LengthofCycle]]=28,0,1),IF(K1463=1,IF(טבלה1013[[#This Row],[LengthofCycle]]+F1463=28*2,0,2),IF(K1463=2,IF(טבלה1013[[#This Row],[LengthofCycle]]+F1463+F1462=28*3,0,3),""))))))</f>
        <v/>
      </c>
      <c r="L1464" s="1" t="str">
        <f>IF(טבלה1013[[#This Row],[וסת השבוע]]=1,IF(טבלה1013[[#This Row],[וסת השבוע וההפלגה ביחד]]=1,L1463+1,0),IF(AND(טבלה1013[[#This Row],[CycleNumber]]&gt;B1463,טבלה1013[[#This Row],[CycleNumber]]&gt;1),IF(טבלה1013[[#This Row],[וסת השבוע פעיל?]]&lt;&gt;"",L1463+1,""),""))</f>
        <v/>
      </c>
      <c r="M1464" s="1" t="str">
        <f>IF(AND(טבלה1013[[#This Row],[וסת השבוע פעיל?]]&lt;&gt;"",טבלה1013[[#This Row],[CycleNumber]]&lt;B1465,B1465&lt;&gt;"",טבלה1013[[#This Row],[וסת השבוע פעיל?]]&lt;3),IF(K1465=0,IF(AND(טבלה1013[[#This Row],[וסת השבוע פעיל?]]&gt;0,I1465=1),0,1),0),"")</f>
        <v/>
      </c>
      <c r="N1464" s="1" t="str">
        <f t="shared" si="112"/>
        <v/>
      </c>
      <c r="O1464" s="1" t="str">
        <f>IF(AND(טבלה1013[[#This Row],[חיזוי - שבוע]]=1,J1465=1),1,"")</f>
        <v/>
      </c>
      <c r="P1464" s="1" t="str">
        <f>IF(AND(טבלה1013[[#This Row],[חיזוי טוב עם הפלגה?]]=1,טבלה1013[[#This Row],[וסת קבוע אחרון]]&lt;&gt;28,X1463=1),1,"")</f>
        <v/>
      </c>
      <c r="Q1464" s="1" t="str">
        <f>IF(AND(טבלה1013[[#This Row],[וסת השבוע פעיל?]]&lt;3,OR(טבלה1013[[#This Row],[CycleNumber]]&gt;B1465,B1465="")),1,"")</f>
        <v/>
      </c>
      <c r="R1464" s="1" t="str">
        <f>IF(טבלה1013[[#This Row],[האישה קבעה וסת שבוע?]]=1,IF(טבלה1013[[#This Row],[וסת השבוע פעיל?]]&lt;3,1,0),"")</f>
        <v/>
      </c>
      <c r="S146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4" s="1">
        <f t="shared" si="113"/>
        <v>0</v>
      </c>
      <c r="U1464" s="1">
        <f t="shared" si="114"/>
        <v>0</v>
      </c>
      <c r="V1464" s="1">
        <f t="shared" si="115"/>
        <v>0</v>
      </c>
      <c r="W1464" s="1" t="str">
        <f>IF(טבלה1013[[#This Row],[3 הפלגות זהות]]="","",IF(טבלה1013[[#This Row],[3 הפלגות זהות]]=1,טבלה1013[[#This Row],[LengthofCycle]],W1463))</f>
        <v/>
      </c>
      <c r="Y1464" s="1" t="str">
        <f>IF(OR(טבלה1013[[#This Row],[הווסת פעיל?]]=0,טבלה1013[[#This Row],[הווסת פעיל?]]=""),"",SUM(Y1463,טבלה1013[[#This Row],[הווסת פעיל?]]))</f>
        <v/>
      </c>
      <c r="Z1464" s="1" t="str">
        <f>IF(AND(טבלה1013[[#This Row],[כמה מחזורים עד עקירה]]&lt;&gt;"",Y1465=""),טבלה1013[[#This Row],[כמה מחזורים עד עקירה]],"")</f>
        <v/>
      </c>
      <c r="AA1464" s="1" t="str">
        <f>IF(AND(טבלה1013[[#This Row],[הווסת פעיל?]]=1,טבלה1013[[#This Row],[וסת קבוע אחרון]]&lt;&gt;W1463),טבלה1013[[#This Row],[וסת קבוע אחרון]],"")</f>
        <v/>
      </c>
      <c r="AB1464" s="1" t="str">
        <f>IF(AND(טבלה1013[[#This Row],[הווסת פעיל?]]=1,X1463=0,טבלה1013[[#This Row],[וסת קבוע אחרון]]=W1463),טבלה1013[[#This Row],[וסת קבוע אחרון]],"")</f>
        <v/>
      </c>
      <c r="AC1464" s="1" t="str">
        <f>IF(AND(טבלה1013[[#This Row],[הווסת פעיל?]]=1,X1463=0,טבלה1013[[#This Row],[וסת קבוע אחרון]]&lt;&gt;W1463),1,"")</f>
        <v/>
      </c>
      <c r="AD1464" s="1" t="str">
        <f>IF(AND(טבלה1013[[#This Row],[הווסת פעיל?]]&lt;&gt;"",B1465=1),טבלה1013[[#This Row],[CycleNumber]],"")</f>
        <v/>
      </c>
      <c r="AE1464" s="1" t="str">
        <f>IF(AND(טבלה1013[[#This Row],[הווסת פעיל?]]&lt;&gt;"",X1463=""),טבלה1013[[#This Row],[CycleNumber]],"")</f>
        <v/>
      </c>
      <c r="AF1464" s="1" t="str">
        <f>IF(B1465=1,"",IF(טבלה1013[[#This Row],[הווסת פעיל?]]=1,IF(טבלה1013[[#This Row],[וסת קבוע אחרון]]=F1465,1,0),""))</f>
        <v/>
      </c>
      <c r="AG1464" s="1" t="str">
        <f>IF(B1465=1,"",IF(טבלה1013[[#This Row],[הווסת פעיל?]]=1,IF(OR(טבלה1013[[#This Row],[וסת קבוע אחרון]]=F1465,F1465=טבלה1013[[#This Row],[LengthofCycle]]),1,0),""))</f>
        <v/>
      </c>
      <c r="AH1464" s="1" t="str">
        <f>IF(B1465=1,"",IF(טבלה1013[[#This Row],[הווסת פעיל?]]=1,IF(OR(טבלה1013[[#This Row],[וסת קבוע אחרון]]=F1465,F1465=טבלה1013[[#This Row],[LengthofCycle]],AND(טבלה1013[[#This Row],[LengthofCycle]]&lt;&gt;טבלה1013[[#This Row],[וסת קבוע אחרון]],OR(F1465=28,F1465=29))),1,0),""))</f>
        <v/>
      </c>
      <c r="AI1464" s="1" t="str">
        <f>IF(AND(טבלה1013[[#This Row],[הווסת פעיל?]]=1,B1465=1),1,"")</f>
        <v/>
      </c>
      <c r="AJ1464" s="4">
        <f>IF(AND(טבלה1013[[#This Row],[הווסת פעיל?]]&lt;&gt;1,B1465&lt;&gt;1,B1465&lt;&gt;""),IF(טבלה1013[[#This Row],[LengthofCycle]]=F1465,1,0),"")</f>
        <v>0</v>
      </c>
      <c r="AK1464" s="4">
        <f>IF(AND(טבלה1013[[#This Row],[הווסת פעיל?]]&lt;&gt;1,B1465&lt;&gt;1,B1465&lt;&gt;""),IF(OR(טבלה1013[[#This Row],[LengthofCycle]]=F1465,F1465=29),1,0),"")</f>
        <v>0</v>
      </c>
      <c r="AL1464" s="4">
        <f>IF(AND(טבלה1013[[#This Row],[הווסת פעיל?]]&lt;&gt;1,B1465&lt;&gt;1,B1465&lt;&gt;""),IF(OR(טבלה1013[[#This Row],[LengthofCycle]]=F1465,F1465=29,F1465=28),1,0),"")</f>
        <v>0</v>
      </c>
    </row>
    <row r="1465" spans="1:38" x14ac:dyDescent="0.25">
      <c r="A1465" s="1" t="s">
        <v>174</v>
      </c>
      <c r="B1465" s="1">
        <v>11</v>
      </c>
      <c r="C1465" s="1">
        <v>0</v>
      </c>
      <c r="D1465" s="1">
        <v>1</v>
      </c>
      <c r="E1465" s="1">
        <v>0</v>
      </c>
      <c r="F1465" s="1">
        <v>49</v>
      </c>
      <c r="G1465" s="1">
        <f>טבלה1013[[#This Row],[LengthofCycle]]+1</f>
        <v>50</v>
      </c>
      <c r="H1465" s="1" t="str">
        <f>IF(IFERROR(LOOKUP(טבלה1013[[#This Row],[ClientID]],קביעויות[השבוע]),FALSE)=טבלה1013[[#This Row],[ClientID]],1,"")</f>
        <v/>
      </c>
      <c r="I1465" s="1" t="str">
        <f>IF(AND(טבלה1013[[#This Row],[CycleNumber]]&gt;1,OR(B1466="",טבלה1013[[#This Row],[CycleNumber]]&gt;B1464)),IF(OR(AND(טבלה1013[[#This Row],[LengthofCycle]]=28,F1464=28),AND(טבלה1013[[#This Row],[LengthofCycle]]=35,F1464=35)),1,""),"")</f>
        <v/>
      </c>
      <c r="J1465" s="1" t="str">
        <f>IF(AND(טבלה1013[[#This Row],[וסת השבוע]]=1,I1464=1,טבלה1013[[#This Row],[CycleNumber]]&gt;B1464),1,"")</f>
        <v/>
      </c>
      <c r="K1465" s="1" t="str">
        <f>IF(טבלה1013[[#This Row],[CycleNumber]]=1,"",IF(טבלה1013[[#This Row],[וסת השבוע]]=1,0,IF(K1464="","",IF(K1464=0,IF(טבלה1013[[#This Row],[LengthofCycle]]=28,0,1),IF(K1464=1,IF(טבלה1013[[#This Row],[LengthofCycle]]+F1464=28*2,0,2),IF(K1464=2,IF(טבלה1013[[#This Row],[LengthofCycle]]+F1464+F1463=28*3,0,3),""))))))</f>
        <v/>
      </c>
      <c r="L1465" s="1" t="str">
        <f>IF(טבלה1013[[#This Row],[וסת השבוע]]=1,IF(טבלה1013[[#This Row],[וסת השבוע וההפלגה ביחד]]=1,L1464+1,0),IF(AND(טבלה1013[[#This Row],[CycleNumber]]&gt;B1464,טבלה1013[[#This Row],[CycleNumber]]&gt;1),IF(טבלה1013[[#This Row],[וסת השבוע פעיל?]]&lt;&gt;"",L1464+1,""),""))</f>
        <v/>
      </c>
      <c r="M1465" s="1" t="str">
        <f>IF(AND(טבלה1013[[#This Row],[וסת השבוע פעיל?]]&lt;&gt;"",טבלה1013[[#This Row],[CycleNumber]]&lt;B1466,B1466&lt;&gt;"",טבלה1013[[#This Row],[וסת השבוע פעיל?]]&lt;3),IF(K1466=0,IF(AND(טבלה1013[[#This Row],[וסת השבוע פעיל?]]&gt;0,I1466=1),0,1),0),"")</f>
        <v/>
      </c>
      <c r="N1465" s="1" t="str">
        <f t="shared" si="112"/>
        <v/>
      </c>
      <c r="O1465" s="1" t="str">
        <f>IF(AND(טבלה1013[[#This Row],[חיזוי - שבוע]]=1,J1466=1),1,"")</f>
        <v/>
      </c>
      <c r="P1465" s="1" t="str">
        <f>IF(AND(טבלה1013[[#This Row],[חיזוי טוב עם הפלגה?]]=1,טבלה1013[[#This Row],[וסת קבוע אחרון]]&lt;&gt;28,X1464=1),1,"")</f>
        <v/>
      </c>
      <c r="Q1465" s="1" t="str">
        <f>IF(AND(טבלה1013[[#This Row],[וסת השבוע פעיל?]]&lt;3,OR(טבלה1013[[#This Row],[CycleNumber]]&gt;B1466,B1466="")),1,"")</f>
        <v/>
      </c>
      <c r="R1465" s="1" t="str">
        <f>IF(טבלה1013[[#This Row],[האישה קבעה וסת שבוע?]]=1,IF(טבלה1013[[#This Row],[וסת השבוע פעיל?]]&lt;3,1,0),"")</f>
        <v/>
      </c>
      <c r="S146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5" s="1">
        <f t="shared" si="113"/>
        <v>0</v>
      </c>
      <c r="U1465" s="1">
        <f t="shared" si="114"/>
        <v>0</v>
      </c>
      <c r="V1465" s="1">
        <f t="shared" si="115"/>
        <v>0</v>
      </c>
      <c r="W1465" s="1" t="str">
        <f>IF(טבלה1013[[#This Row],[3 הפלגות זהות]]="","",IF(טבלה1013[[#This Row],[3 הפלגות זהות]]=1,טבלה1013[[#This Row],[LengthofCycle]],W1464))</f>
        <v/>
      </c>
      <c r="Y1465" s="1" t="str">
        <f>IF(OR(טבלה1013[[#This Row],[הווסת פעיל?]]=0,טבלה1013[[#This Row],[הווסת פעיל?]]=""),"",SUM(Y1464,טבלה1013[[#This Row],[הווסת פעיל?]]))</f>
        <v/>
      </c>
      <c r="Z1465" s="1" t="str">
        <f>IF(AND(טבלה1013[[#This Row],[כמה מחזורים עד עקירה]]&lt;&gt;"",Y1466=""),טבלה1013[[#This Row],[כמה מחזורים עד עקירה]],"")</f>
        <v/>
      </c>
      <c r="AA1465" s="1" t="str">
        <f>IF(AND(טבלה1013[[#This Row],[הווסת פעיל?]]=1,טבלה1013[[#This Row],[וסת קבוע אחרון]]&lt;&gt;W1464),טבלה1013[[#This Row],[וסת קבוע אחרון]],"")</f>
        <v/>
      </c>
      <c r="AB1465" s="1" t="str">
        <f>IF(AND(טבלה1013[[#This Row],[הווסת פעיל?]]=1,X1464=0,טבלה1013[[#This Row],[וסת קבוע אחרון]]=W1464),טבלה1013[[#This Row],[וסת קבוע אחרון]],"")</f>
        <v/>
      </c>
      <c r="AC1465" s="1" t="str">
        <f>IF(AND(טבלה1013[[#This Row],[הווסת פעיל?]]=1,X1464=0,טבלה1013[[#This Row],[וסת קבוע אחרון]]&lt;&gt;W1464),1,"")</f>
        <v/>
      </c>
      <c r="AD1465" s="1" t="str">
        <f>IF(AND(טבלה1013[[#This Row],[הווסת פעיל?]]&lt;&gt;"",B1466=1),טבלה1013[[#This Row],[CycleNumber]],"")</f>
        <v/>
      </c>
      <c r="AE1465" s="1" t="str">
        <f>IF(AND(טבלה1013[[#This Row],[הווסת פעיל?]]&lt;&gt;"",X1464=""),טבלה1013[[#This Row],[CycleNumber]],"")</f>
        <v/>
      </c>
      <c r="AF1465" s="1" t="str">
        <f>IF(B1466=1,"",IF(טבלה1013[[#This Row],[הווסת פעיל?]]=1,IF(טבלה1013[[#This Row],[וסת קבוע אחרון]]=F1466,1,0),""))</f>
        <v/>
      </c>
      <c r="AG1465" s="1" t="str">
        <f>IF(B1466=1,"",IF(טבלה1013[[#This Row],[הווסת פעיל?]]=1,IF(OR(טבלה1013[[#This Row],[וסת קבוע אחרון]]=F1466,F1466=טבלה1013[[#This Row],[LengthofCycle]]),1,0),""))</f>
        <v/>
      </c>
      <c r="AH1465" s="1" t="str">
        <f>IF(B1466=1,"",IF(טבלה1013[[#This Row],[הווסת פעיל?]]=1,IF(OR(טבלה1013[[#This Row],[וסת קבוע אחרון]]=F1466,F1466=טבלה1013[[#This Row],[LengthofCycle]],AND(טבלה1013[[#This Row],[LengthofCycle]]&lt;&gt;טבלה1013[[#This Row],[וסת קבוע אחרון]],OR(F1466=28,F1466=29))),1,0),""))</f>
        <v/>
      </c>
      <c r="AI1465" s="1" t="str">
        <f>IF(AND(טבלה1013[[#This Row],[הווסת פעיל?]]=1,B1466=1),1,"")</f>
        <v/>
      </c>
      <c r="AJ1465" s="4">
        <f>IF(AND(טבלה1013[[#This Row],[הווסת פעיל?]]&lt;&gt;1,B1466&lt;&gt;1,B1466&lt;&gt;""),IF(טבלה1013[[#This Row],[LengthofCycle]]=F1466,1,0),"")</f>
        <v>0</v>
      </c>
      <c r="AK1465" s="4">
        <f>IF(AND(טבלה1013[[#This Row],[הווסת פעיל?]]&lt;&gt;1,B1466&lt;&gt;1,B1466&lt;&gt;""),IF(OR(טבלה1013[[#This Row],[LengthofCycle]]=F1466,F1466=29),1,0),"")</f>
        <v>0</v>
      </c>
      <c r="AL1465" s="4">
        <f>IF(AND(טבלה1013[[#This Row],[הווסת פעיל?]]&lt;&gt;1,B1466&lt;&gt;1,B1466&lt;&gt;""),IF(OR(טבלה1013[[#This Row],[LengthofCycle]]=F1466,F1466=29,F1466=28),1,0),"")</f>
        <v>0</v>
      </c>
    </row>
    <row r="1466" spans="1:38" x14ac:dyDescent="0.25">
      <c r="A1466" s="1" t="s">
        <v>174</v>
      </c>
      <c r="B1466" s="1">
        <v>12</v>
      </c>
      <c r="C1466" s="1">
        <v>0</v>
      </c>
      <c r="D1466" s="1">
        <v>0</v>
      </c>
      <c r="E1466" s="1">
        <v>0</v>
      </c>
      <c r="F1466" s="1">
        <v>34</v>
      </c>
      <c r="G1466" s="1">
        <f>טבלה1013[[#This Row],[LengthofCycle]]+1</f>
        <v>35</v>
      </c>
      <c r="H1466" s="1" t="str">
        <f>IF(IFERROR(LOOKUP(טבלה1013[[#This Row],[ClientID]],קביעויות[השבוע]),FALSE)=טבלה1013[[#This Row],[ClientID]],1,"")</f>
        <v/>
      </c>
      <c r="I1466" s="1" t="str">
        <f>IF(AND(טבלה1013[[#This Row],[CycleNumber]]&gt;1,OR(B1467="",טבלה1013[[#This Row],[CycleNumber]]&gt;B1465)),IF(OR(AND(טבלה1013[[#This Row],[LengthofCycle]]=28,F1465=28),AND(טבלה1013[[#This Row],[LengthofCycle]]=35,F1465=35)),1,""),"")</f>
        <v/>
      </c>
      <c r="J1466" s="1" t="str">
        <f>IF(AND(טבלה1013[[#This Row],[וסת השבוע]]=1,I1465=1,טבלה1013[[#This Row],[CycleNumber]]&gt;B1465),1,"")</f>
        <v/>
      </c>
      <c r="K1466" s="1" t="str">
        <f>IF(טבלה1013[[#This Row],[CycleNumber]]=1,"",IF(טבלה1013[[#This Row],[וסת השבוע]]=1,0,IF(K1465="","",IF(K1465=0,IF(טבלה1013[[#This Row],[LengthofCycle]]=28,0,1),IF(K1465=1,IF(טבלה1013[[#This Row],[LengthofCycle]]+F1465=28*2,0,2),IF(K1465=2,IF(טבלה1013[[#This Row],[LengthofCycle]]+F1465+F1464=28*3,0,3),""))))))</f>
        <v/>
      </c>
      <c r="L1466" s="1" t="str">
        <f>IF(טבלה1013[[#This Row],[וסת השבוע]]=1,IF(טבלה1013[[#This Row],[וסת השבוע וההפלגה ביחד]]=1,L1465+1,0),IF(AND(טבלה1013[[#This Row],[CycleNumber]]&gt;B1465,טבלה1013[[#This Row],[CycleNumber]]&gt;1),IF(טבלה1013[[#This Row],[וסת השבוע פעיל?]]&lt;&gt;"",L1465+1,""),""))</f>
        <v/>
      </c>
      <c r="M1466" s="1" t="str">
        <f>IF(AND(טבלה1013[[#This Row],[וסת השבוע פעיל?]]&lt;&gt;"",טבלה1013[[#This Row],[CycleNumber]]&lt;B1467,B1467&lt;&gt;"",טבלה1013[[#This Row],[וסת השבוע פעיל?]]&lt;3),IF(K1467=0,IF(AND(טבלה1013[[#This Row],[וסת השבוע פעיל?]]&gt;0,I1467=1),0,1),0),"")</f>
        <v/>
      </c>
      <c r="N1466" s="1" t="str">
        <f t="shared" si="112"/>
        <v/>
      </c>
      <c r="O1466" s="1" t="str">
        <f>IF(AND(טבלה1013[[#This Row],[חיזוי - שבוע]]=1,J1467=1),1,"")</f>
        <v/>
      </c>
      <c r="P1466" s="1" t="str">
        <f>IF(AND(טבלה1013[[#This Row],[חיזוי טוב עם הפלגה?]]=1,טבלה1013[[#This Row],[וסת קבוע אחרון]]&lt;&gt;28,X1465=1),1,"")</f>
        <v/>
      </c>
      <c r="Q1466" s="1" t="str">
        <f>IF(AND(טבלה1013[[#This Row],[וסת השבוע פעיל?]]&lt;3,OR(טבלה1013[[#This Row],[CycleNumber]]&gt;B1467,B1467="")),1,"")</f>
        <v/>
      </c>
      <c r="R1466" s="1" t="str">
        <f>IF(טבלה1013[[#This Row],[האישה קבעה וסת שבוע?]]=1,IF(טבלה1013[[#This Row],[וסת השבוע פעיל?]]&lt;3,1,0),"")</f>
        <v/>
      </c>
      <c r="S146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6" s="1">
        <f t="shared" si="113"/>
        <v>0</v>
      </c>
      <c r="U1466" s="1">
        <f t="shared" si="114"/>
        <v>0</v>
      </c>
      <c r="V1466" s="1">
        <f t="shared" si="115"/>
        <v>0</v>
      </c>
      <c r="W1466" s="1" t="str">
        <f>IF(טבלה1013[[#This Row],[3 הפלגות זהות]]="","",IF(טבלה1013[[#This Row],[3 הפלגות זהות]]=1,טבלה1013[[#This Row],[LengthofCycle]],W1465))</f>
        <v/>
      </c>
      <c r="Y1466" s="1" t="str">
        <f>IF(OR(טבלה1013[[#This Row],[הווסת פעיל?]]=0,טבלה1013[[#This Row],[הווסת פעיל?]]=""),"",SUM(Y1465,טבלה1013[[#This Row],[הווסת פעיל?]]))</f>
        <v/>
      </c>
      <c r="Z1466" s="1" t="str">
        <f>IF(AND(טבלה1013[[#This Row],[כמה מחזורים עד עקירה]]&lt;&gt;"",Y1467=""),טבלה1013[[#This Row],[כמה מחזורים עד עקירה]],"")</f>
        <v/>
      </c>
      <c r="AA1466" s="1" t="str">
        <f>IF(AND(טבלה1013[[#This Row],[הווסת פעיל?]]=1,טבלה1013[[#This Row],[וסת קבוע אחרון]]&lt;&gt;W1465),טבלה1013[[#This Row],[וסת קבוע אחרון]],"")</f>
        <v/>
      </c>
      <c r="AB1466" s="1" t="str">
        <f>IF(AND(טבלה1013[[#This Row],[הווסת פעיל?]]=1,X1465=0,טבלה1013[[#This Row],[וסת קבוע אחרון]]=W1465),טבלה1013[[#This Row],[וסת קבוע אחרון]],"")</f>
        <v/>
      </c>
      <c r="AC1466" s="1" t="str">
        <f>IF(AND(טבלה1013[[#This Row],[הווסת פעיל?]]=1,X1465=0,טבלה1013[[#This Row],[וסת קבוע אחרון]]&lt;&gt;W1465),1,"")</f>
        <v/>
      </c>
      <c r="AD1466" s="1" t="str">
        <f>IF(AND(טבלה1013[[#This Row],[הווסת פעיל?]]&lt;&gt;"",B1467=1),טבלה1013[[#This Row],[CycleNumber]],"")</f>
        <v/>
      </c>
      <c r="AE1466" s="1" t="str">
        <f>IF(AND(טבלה1013[[#This Row],[הווסת פעיל?]]&lt;&gt;"",X1465=""),טבלה1013[[#This Row],[CycleNumber]],"")</f>
        <v/>
      </c>
      <c r="AF1466" s="1" t="str">
        <f>IF(B1467=1,"",IF(טבלה1013[[#This Row],[הווסת פעיל?]]=1,IF(טבלה1013[[#This Row],[וסת קבוע אחרון]]=F1467,1,0),""))</f>
        <v/>
      </c>
      <c r="AG1466" s="1" t="str">
        <f>IF(B1467=1,"",IF(טבלה1013[[#This Row],[הווסת פעיל?]]=1,IF(OR(טבלה1013[[#This Row],[וסת קבוע אחרון]]=F1467,F1467=טבלה1013[[#This Row],[LengthofCycle]]),1,0),""))</f>
        <v/>
      </c>
      <c r="AH1466" s="1" t="str">
        <f>IF(B1467=1,"",IF(טבלה1013[[#This Row],[הווסת פעיל?]]=1,IF(OR(טבלה1013[[#This Row],[וסת קבוע אחרון]]=F1467,F1467=טבלה1013[[#This Row],[LengthofCycle]],AND(טבלה1013[[#This Row],[LengthofCycle]]&lt;&gt;טבלה1013[[#This Row],[וסת קבוע אחרון]],OR(F1467=28,F1467=29))),1,0),""))</f>
        <v/>
      </c>
      <c r="AI1466" s="1" t="str">
        <f>IF(AND(טבלה1013[[#This Row],[הווסת פעיל?]]=1,B1467=1),1,"")</f>
        <v/>
      </c>
      <c r="AJ1466" s="4" t="str">
        <f>IF(AND(טבלה1013[[#This Row],[הווסת פעיל?]]&lt;&gt;1,B1467&lt;&gt;1,B1467&lt;&gt;""),IF(טבלה1013[[#This Row],[LengthofCycle]]=F1467,1,0),"")</f>
        <v/>
      </c>
      <c r="AK1466" s="4" t="str">
        <f>IF(AND(טבלה1013[[#This Row],[הווסת פעיל?]]&lt;&gt;1,B1467&lt;&gt;1,B1467&lt;&gt;""),IF(OR(טבלה1013[[#This Row],[LengthofCycle]]=F1467,F1467=29),1,0),"")</f>
        <v/>
      </c>
      <c r="AL1466" s="4" t="str">
        <f>IF(AND(טבלה1013[[#This Row],[הווסת פעיל?]]&lt;&gt;1,B1467&lt;&gt;1,B1467&lt;&gt;""),IF(OR(טבלה1013[[#This Row],[LengthofCycle]]=F1467,F1467=29,F1467=28),1,0),"")</f>
        <v/>
      </c>
    </row>
    <row r="1467" spans="1:38" x14ac:dyDescent="0.25">
      <c r="A1467" s="1" t="s">
        <v>175</v>
      </c>
      <c r="B1467" s="1">
        <v>1</v>
      </c>
      <c r="C1467" s="1">
        <v>0</v>
      </c>
      <c r="D1467" s="1">
        <v>1</v>
      </c>
      <c r="E1467" s="1">
        <v>0</v>
      </c>
      <c r="F1467" s="1">
        <v>34</v>
      </c>
      <c r="G1467" s="1">
        <f>טבלה1013[[#This Row],[LengthofCycle]]+1</f>
        <v>35</v>
      </c>
      <c r="H1467" s="1">
        <f>IF(IFERROR(LOOKUP(טבלה1013[[#This Row],[ClientID]],קביעויות[השבוע]),FALSE)=טבלה1013[[#This Row],[ClientID]],1,"")</f>
        <v>1</v>
      </c>
      <c r="I1467" s="1" t="str">
        <f>IF(AND(טבלה1013[[#This Row],[CycleNumber]]&gt;1,OR(B1468="",טבלה1013[[#This Row],[CycleNumber]]&gt;B1466)),IF(OR(AND(טבלה1013[[#This Row],[LengthofCycle]]=28,F1466=28),AND(טבלה1013[[#This Row],[LengthofCycle]]=35,F1466=35)),1,""),"")</f>
        <v/>
      </c>
      <c r="J1467" s="1" t="str">
        <f>IF(AND(טבלה1013[[#This Row],[וסת השבוע]]=1,I1466=1,טבלה1013[[#This Row],[CycleNumber]]&gt;B1466),1,"")</f>
        <v/>
      </c>
      <c r="K1467" s="1" t="str">
        <f>IF(טבלה1013[[#This Row],[CycleNumber]]=1,"",IF(טבלה1013[[#This Row],[וסת השבוע]]=1,0,IF(K1466="","",IF(K1466=0,IF(טבלה1013[[#This Row],[LengthofCycle]]=28,0,1),IF(K1466=1,IF(טבלה1013[[#This Row],[LengthofCycle]]+F1466=28*2,0,2),IF(K1466=2,IF(טבלה1013[[#This Row],[LengthofCycle]]+F1466+F1465=28*3,0,3),""))))))</f>
        <v/>
      </c>
      <c r="L1467" s="1" t="str">
        <f>IF(טבלה1013[[#This Row],[וסת השבוע]]=1,IF(טבלה1013[[#This Row],[וסת השבוע וההפלגה ביחד]]=1,L1466+1,0),IF(AND(טבלה1013[[#This Row],[CycleNumber]]&gt;B1466,טבלה1013[[#This Row],[CycleNumber]]&gt;1),IF(טבלה1013[[#This Row],[וסת השבוע פעיל?]]&lt;&gt;"",L1466+1,""),""))</f>
        <v/>
      </c>
      <c r="M1467" s="1" t="str">
        <f>IF(AND(טבלה1013[[#This Row],[וסת השבוע פעיל?]]&lt;&gt;"",טבלה1013[[#This Row],[CycleNumber]]&lt;B1468,B1468&lt;&gt;"",טבלה1013[[#This Row],[וסת השבוע פעיל?]]&lt;3),IF(K1468=0,IF(AND(טבלה1013[[#This Row],[וסת השבוע פעיל?]]&gt;0,I1468=1),0,1),0),"")</f>
        <v/>
      </c>
      <c r="N1467" s="1" t="str">
        <f t="shared" si="112"/>
        <v/>
      </c>
      <c r="O1467" s="1" t="str">
        <f>IF(AND(טבלה1013[[#This Row],[חיזוי - שבוע]]=1,J1468=1),1,"")</f>
        <v/>
      </c>
      <c r="P1467" s="1" t="str">
        <f>IF(AND(טבלה1013[[#This Row],[חיזוי טוב עם הפלגה?]]=1,טבלה1013[[#This Row],[וסת קבוע אחרון]]&lt;&gt;28,X1466=1),1,"")</f>
        <v/>
      </c>
      <c r="Q1467" s="1" t="str">
        <f>IF(AND(טבלה1013[[#This Row],[וסת השבוע פעיל?]]&lt;3,OR(טבלה1013[[#This Row],[CycleNumber]]&gt;B1468,B1468="")),1,"")</f>
        <v/>
      </c>
      <c r="R1467" s="1">
        <f>IF(טבלה1013[[#This Row],[האישה קבעה וסת שבוע?]]=1,IF(טבלה1013[[#This Row],[וסת השבוע פעיל?]]&lt;3,1,0),"")</f>
        <v>0</v>
      </c>
      <c r="S146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7" s="1" t="str">
        <f t="shared" si="113"/>
        <v/>
      </c>
      <c r="U1467" s="1" t="str">
        <f t="shared" si="114"/>
        <v/>
      </c>
      <c r="V1467" s="1" t="str">
        <f t="shared" si="115"/>
        <v/>
      </c>
      <c r="W1467" s="1" t="str">
        <f>IF(טבלה1013[[#This Row],[3 הפלגות זהות]]="","",IF(טבלה1013[[#This Row],[3 הפלגות זהות]]=1,טבלה1013[[#This Row],[LengthofCycle]],W1466))</f>
        <v/>
      </c>
      <c r="Y1467" s="1" t="str">
        <f>IF(OR(טבלה1013[[#This Row],[הווסת פעיל?]]=0,טבלה1013[[#This Row],[הווסת פעיל?]]=""),"",SUM(Y1466,טבלה1013[[#This Row],[הווסת פעיל?]]))</f>
        <v/>
      </c>
      <c r="Z1467" s="1" t="str">
        <f>IF(AND(טבלה1013[[#This Row],[כמה מחזורים עד עקירה]]&lt;&gt;"",Y1468=""),טבלה1013[[#This Row],[כמה מחזורים עד עקירה]],"")</f>
        <v/>
      </c>
      <c r="AA1467" s="1" t="str">
        <f>IF(AND(טבלה1013[[#This Row],[הווסת פעיל?]]=1,טבלה1013[[#This Row],[וסת קבוע אחרון]]&lt;&gt;W1466),טבלה1013[[#This Row],[וסת קבוע אחרון]],"")</f>
        <v/>
      </c>
      <c r="AB1467" s="1" t="str">
        <f>IF(AND(טבלה1013[[#This Row],[הווסת פעיל?]]=1,X1466=0,טבלה1013[[#This Row],[וסת קבוע אחרון]]=W1466),טבלה1013[[#This Row],[וסת קבוע אחרון]],"")</f>
        <v/>
      </c>
      <c r="AC1467" s="1" t="str">
        <f>IF(AND(טבלה1013[[#This Row],[הווסת פעיל?]]=1,X1466=0,טבלה1013[[#This Row],[וסת קבוע אחרון]]&lt;&gt;W1466),1,"")</f>
        <v/>
      </c>
      <c r="AD1467" s="1" t="str">
        <f>IF(AND(טבלה1013[[#This Row],[הווסת פעיל?]]&lt;&gt;"",B1468=1),טבלה1013[[#This Row],[CycleNumber]],"")</f>
        <v/>
      </c>
      <c r="AE1467" s="1" t="str">
        <f>IF(AND(טבלה1013[[#This Row],[הווסת פעיל?]]&lt;&gt;"",X1466=""),טבלה1013[[#This Row],[CycleNumber]],"")</f>
        <v/>
      </c>
      <c r="AF1467" s="1" t="str">
        <f>IF(B1468=1,"",IF(טבלה1013[[#This Row],[הווסת פעיל?]]=1,IF(טבלה1013[[#This Row],[וסת קבוע אחרון]]=F1468,1,0),""))</f>
        <v/>
      </c>
      <c r="AG1467" s="1" t="str">
        <f>IF(B1468=1,"",IF(טבלה1013[[#This Row],[הווסת פעיל?]]=1,IF(OR(טבלה1013[[#This Row],[וסת קבוע אחרון]]=F1468,F1468=טבלה1013[[#This Row],[LengthofCycle]]),1,0),""))</f>
        <v/>
      </c>
      <c r="AH1467" s="1" t="str">
        <f>IF(B1468=1,"",IF(טבלה1013[[#This Row],[הווסת פעיל?]]=1,IF(OR(טבלה1013[[#This Row],[וסת קבוע אחרון]]=F1468,F1468=טבלה1013[[#This Row],[LengthofCycle]],AND(טבלה1013[[#This Row],[LengthofCycle]]&lt;&gt;טבלה1013[[#This Row],[וסת קבוע אחרון]],OR(F1468=28,F1468=29))),1,0),""))</f>
        <v/>
      </c>
      <c r="AI1467" s="1" t="str">
        <f>IF(AND(טבלה1013[[#This Row],[הווסת פעיל?]]=1,B1468=1),1,"")</f>
        <v/>
      </c>
      <c r="AJ1467" s="4">
        <f>IF(AND(טבלה1013[[#This Row],[הווסת פעיל?]]&lt;&gt;1,B1468&lt;&gt;1,B1468&lt;&gt;""),IF(טבלה1013[[#This Row],[LengthofCycle]]=F1468,1,0),"")</f>
        <v>0</v>
      </c>
      <c r="AK1467" s="4">
        <f>IF(AND(טבלה1013[[#This Row],[הווסת פעיל?]]&lt;&gt;1,B1468&lt;&gt;1,B1468&lt;&gt;""),IF(OR(טבלה1013[[#This Row],[LengthofCycle]]=F1468,F1468=29),1,0),"")</f>
        <v>0</v>
      </c>
      <c r="AL1467" s="4">
        <f>IF(AND(טבלה1013[[#This Row],[הווסת פעיל?]]&lt;&gt;1,B1468&lt;&gt;1,B1468&lt;&gt;""),IF(OR(טבלה1013[[#This Row],[LengthofCycle]]=F1468,F1468=29,F1468=28),1,0),"")</f>
        <v>0</v>
      </c>
    </row>
    <row r="1468" spans="1:38" x14ac:dyDescent="0.25">
      <c r="A1468" s="1" t="s">
        <v>175</v>
      </c>
      <c r="B1468" s="1">
        <v>2</v>
      </c>
      <c r="C1468" s="1">
        <v>0</v>
      </c>
      <c r="D1468" s="1">
        <v>1</v>
      </c>
      <c r="E1468" s="1">
        <v>0</v>
      </c>
      <c r="F1468" s="1">
        <v>32</v>
      </c>
      <c r="G1468" s="1">
        <f>טבלה1013[[#This Row],[LengthofCycle]]+1</f>
        <v>33</v>
      </c>
      <c r="H1468" s="1">
        <f>IF(IFERROR(LOOKUP(טבלה1013[[#This Row],[ClientID]],קביעויות[השבוע]),FALSE)=טבלה1013[[#This Row],[ClientID]],1,"")</f>
        <v>1</v>
      </c>
      <c r="I1468" s="1" t="str">
        <f>IF(AND(טבלה1013[[#This Row],[CycleNumber]]&gt;1,OR(B1469="",טבלה1013[[#This Row],[CycleNumber]]&gt;B1467)),IF(OR(AND(טבלה1013[[#This Row],[LengthofCycle]]=28,F1467=28),AND(טבלה1013[[#This Row],[LengthofCycle]]=35,F1467=35)),1,""),"")</f>
        <v/>
      </c>
      <c r="J1468" s="1" t="str">
        <f>IF(AND(טבלה1013[[#This Row],[וסת השבוע]]=1,I1467=1,טבלה1013[[#This Row],[CycleNumber]]&gt;B1467),1,"")</f>
        <v/>
      </c>
      <c r="K1468" s="1" t="str">
        <f>IF(טבלה1013[[#This Row],[CycleNumber]]=1,"",IF(טבלה1013[[#This Row],[וסת השבוע]]=1,0,IF(K1467="","",IF(K1467=0,IF(טבלה1013[[#This Row],[LengthofCycle]]=28,0,1),IF(K1467=1,IF(טבלה1013[[#This Row],[LengthofCycle]]+F1467=28*2,0,2),IF(K1467=2,IF(טבלה1013[[#This Row],[LengthofCycle]]+F1467+F1466=28*3,0,3),""))))))</f>
        <v/>
      </c>
      <c r="L1468" s="1" t="str">
        <f>IF(טבלה1013[[#This Row],[וסת השבוע]]=1,IF(טבלה1013[[#This Row],[וסת השבוע וההפלגה ביחד]]=1,L1467+1,0),IF(AND(טבלה1013[[#This Row],[CycleNumber]]&gt;B1467,טבלה1013[[#This Row],[CycleNumber]]&gt;1),IF(טבלה1013[[#This Row],[וסת השבוע פעיל?]]&lt;&gt;"",L1467+1,""),""))</f>
        <v/>
      </c>
      <c r="M1468" s="1" t="str">
        <f>IF(AND(טבלה1013[[#This Row],[וסת השבוע פעיל?]]&lt;&gt;"",טבלה1013[[#This Row],[CycleNumber]]&lt;B1469,B1469&lt;&gt;"",טבלה1013[[#This Row],[וסת השבוע פעיל?]]&lt;3),IF(K1469=0,IF(AND(טבלה1013[[#This Row],[וסת השבוע פעיל?]]&gt;0,I1469=1),0,1),0),"")</f>
        <v/>
      </c>
      <c r="N1468" s="1" t="str">
        <f t="shared" si="112"/>
        <v/>
      </c>
      <c r="O1468" s="1" t="str">
        <f>IF(AND(טבלה1013[[#This Row],[חיזוי - שבוע]]=1,J1469=1),1,"")</f>
        <v/>
      </c>
      <c r="P1468" s="1" t="str">
        <f>IF(AND(טבלה1013[[#This Row],[חיזוי טוב עם הפלגה?]]=1,טבלה1013[[#This Row],[וסת קבוע אחרון]]&lt;&gt;28,X1467=1),1,"")</f>
        <v/>
      </c>
      <c r="Q1468" s="1" t="str">
        <f>IF(AND(טבלה1013[[#This Row],[וסת השבוע פעיל?]]&lt;3,OR(טבלה1013[[#This Row],[CycleNumber]]&gt;B1469,B1469="")),1,"")</f>
        <v/>
      </c>
      <c r="R1468" s="1">
        <f>IF(טבלה1013[[#This Row],[האישה קבעה וסת שבוע?]]=1,IF(טבלה1013[[#This Row],[וסת השבוע פעיל?]]&lt;3,1,0),"")</f>
        <v>0</v>
      </c>
      <c r="S146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8" s="1" t="str">
        <f t="shared" si="113"/>
        <v/>
      </c>
      <c r="U1468" s="1" t="str">
        <f t="shared" si="114"/>
        <v/>
      </c>
      <c r="V1468" s="1" t="str">
        <f t="shared" si="115"/>
        <v/>
      </c>
      <c r="W1468" s="1" t="str">
        <f>IF(טבלה1013[[#This Row],[3 הפלגות זהות]]="","",IF(טבלה1013[[#This Row],[3 הפלגות זהות]]=1,טבלה1013[[#This Row],[LengthofCycle]],W1467))</f>
        <v/>
      </c>
      <c r="Y1468" s="1" t="str">
        <f>IF(OR(טבלה1013[[#This Row],[הווסת פעיל?]]=0,טבלה1013[[#This Row],[הווסת פעיל?]]=""),"",SUM(Y1467,טבלה1013[[#This Row],[הווסת פעיל?]]))</f>
        <v/>
      </c>
      <c r="Z1468" s="1" t="str">
        <f>IF(AND(טבלה1013[[#This Row],[כמה מחזורים עד עקירה]]&lt;&gt;"",Y1469=""),טבלה1013[[#This Row],[כמה מחזורים עד עקירה]],"")</f>
        <v/>
      </c>
      <c r="AA1468" s="1" t="str">
        <f>IF(AND(טבלה1013[[#This Row],[הווסת פעיל?]]=1,טבלה1013[[#This Row],[וסת קבוע אחרון]]&lt;&gt;W1467),טבלה1013[[#This Row],[וסת קבוע אחרון]],"")</f>
        <v/>
      </c>
      <c r="AB1468" s="1" t="str">
        <f>IF(AND(טבלה1013[[#This Row],[הווסת פעיל?]]=1,X1467=0,טבלה1013[[#This Row],[וסת קבוע אחרון]]=W1467),טבלה1013[[#This Row],[וסת קבוע אחרון]],"")</f>
        <v/>
      </c>
      <c r="AC1468" s="1" t="str">
        <f>IF(AND(טבלה1013[[#This Row],[הווסת פעיל?]]=1,X1467=0,טבלה1013[[#This Row],[וסת קבוע אחרון]]&lt;&gt;W1467),1,"")</f>
        <v/>
      </c>
      <c r="AD1468" s="1" t="str">
        <f>IF(AND(טבלה1013[[#This Row],[הווסת פעיל?]]&lt;&gt;"",B1469=1),טבלה1013[[#This Row],[CycleNumber]],"")</f>
        <v/>
      </c>
      <c r="AE1468" s="1" t="str">
        <f>IF(AND(טבלה1013[[#This Row],[הווסת פעיל?]]&lt;&gt;"",X1467=""),טבלה1013[[#This Row],[CycleNumber]],"")</f>
        <v/>
      </c>
      <c r="AF1468" s="1" t="str">
        <f>IF(B1469=1,"",IF(טבלה1013[[#This Row],[הווסת פעיל?]]=1,IF(טבלה1013[[#This Row],[וסת קבוע אחרון]]=F1469,1,0),""))</f>
        <v/>
      </c>
      <c r="AG1468" s="1" t="str">
        <f>IF(B1469=1,"",IF(טבלה1013[[#This Row],[הווסת פעיל?]]=1,IF(OR(טבלה1013[[#This Row],[וסת קבוע אחרון]]=F1469,F1469=טבלה1013[[#This Row],[LengthofCycle]]),1,0),""))</f>
        <v/>
      </c>
      <c r="AH1468" s="1" t="str">
        <f>IF(B1469=1,"",IF(טבלה1013[[#This Row],[הווסת פעיל?]]=1,IF(OR(טבלה1013[[#This Row],[וסת קבוע אחרון]]=F1469,F1469=טבלה1013[[#This Row],[LengthofCycle]],AND(טבלה1013[[#This Row],[LengthofCycle]]&lt;&gt;טבלה1013[[#This Row],[וסת קבוע אחרון]],OR(F1469=28,F1469=29))),1,0),""))</f>
        <v/>
      </c>
      <c r="AI1468" s="1" t="str">
        <f>IF(AND(טבלה1013[[#This Row],[הווסת פעיל?]]=1,B1469=1),1,"")</f>
        <v/>
      </c>
      <c r="AJ1468" s="4">
        <f>IF(AND(טבלה1013[[#This Row],[הווסת פעיל?]]&lt;&gt;1,B1469&lt;&gt;1,B1469&lt;&gt;""),IF(טבלה1013[[#This Row],[LengthofCycle]]=F1469,1,0),"")</f>
        <v>0</v>
      </c>
      <c r="AK1468" s="4">
        <f>IF(AND(טבלה1013[[#This Row],[הווסת פעיל?]]&lt;&gt;1,B1469&lt;&gt;1,B1469&lt;&gt;""),IF(OR(טבלה1013[[#This Row],[LengthofCycle]]=F1469,F1469=29),1,0),"")</f>
        <v>0</v>
      </c>
      <c r="AL1468" s="4">
        <f>IF(AND(טבלה1013[[#This Row],[הווסת פעיל?]]&lt;&gt;1,B1469&lt;&gt;1,B1469&lt;&gt;""),IF(OR(טבלה1013[[#This Row],[LengthofCycle]]=F1469,F1469=29,F1469=28),1,0),"")</f>
        <v>0</v>
      </c>
    </row>
    <row r="1469" spans="1:38" x14ac:dyDescent="0.25">
      <c r="A1469" s="1" t="s">
        <v>175</v>
      </c>
      <c r="B1469" s="1">
        <v>3</v>
      </c>
      <c r="C1469" s="1">
        <v>0</v>
      </c>
      <c r="D1469" s="1">
        <v>1</v>
      </c>
      <c r="E1469" s="1">
        <v>0</v>
      </c>
      <c r="F1469" s="1">
        <v>35</v>
      </c>
      <c r="G1469" s="1">
        <f>טבלה1013[[#This Row],[LengthofCycle]]+1</f>
        <v>36</v>
      </c>
      <c r="H1469" s="1">
        <f>IF(IFERROR(LOOKUP(טבלה1013[[#This Row],[ClientID]],קביעויות[השבוע]),FALSE)=טבלה1013[[#This Row],[ClientID]],1,"")</f>
        <v>1</v>
      </c>
      <c r="I1469" s="1" t="str">
        <f>IF(AND(טבלה1013[[#This Row],[CycleNumber]]&gt;1,OR(B1470="",טבלה1013[[#This Row],[CycleNumber]]&gt;B1468)),IF(OR(AND(טבלה1013[[#This Row],[LengthofCycle]]=28,F1468=28),AND(טבלה1013[[#This Row],[LengthofCycle]]=35,F1468=35)),1,""),"")</f>
        <v/>
      </c>
      <c r="J1469" s="1" t="str">
        <f>IF(AND(טבלה1013[[#This Row],[וסת השבוע]]=1,I1468=1,טבלה1013[[#This Row],[CycleNumber]]&gt;B1468),1,"")</f>
        <v/>
      </c>
      <c r="K1469" s="1" t="str">
        <f>IF(טבלה1013[[#This Row],[CycleNumber]]=1,"",IF(טבלה1013[[#This Row],[וסת השבוע]]=1,0,IF(K1468="","",IF(K1468=0,IF(טבלה1013[[#This Row],[LengthofCycle]]=28,0,1),IF(K1468=1,IF(טבלה1013[[#This Row],[LengthofCycle]]+F1468=28*2,0,2),IF(K1468=2,IF(טבלה1013[[#This Row],[LengthofCycle]]+F1468+F1467=28*3,0,3),""))))))</f>
        <v/>
      </c>
      <c r="L1469" s="1" t="str">
        <f>IF(טבלה1013[[#This Row],[וסת השבוע]]=1,IF(טבלה1013[[#This Row],[וסת השבוע וההפלגה ביחד]]=1,L1468+1,0),IF(AND(טבלה1013[[#This Row],[CycleNumber]]&gt;B1468,טבלה1013[[#This Row],[CycleNumber]]&gt;1),IF(טבלה1013[[#This Row],[וסת השבוע פעיל?]]&lt;&gt;"",L1468+1,""),""))</f>
        <v/>
      </c>
      <c r="M1469" s="1" t="str">
        <f>IF(AND(טבלה1013[[#This Row],[וסת השבוע פעיל?]]&lt;&gt;"",טבלה1013[[#This Row],[CycleNumber]]&lt;B1470,B1470&lt;&gt;"",טבלה1013[[#This Row],[וסת השבוע פעיל?]]&lt;3),IF(K1470=0,IF(AND(טבלה1013[[#This Row],[וסת השבוע פעיל?]]&gt;0,I1470=1),0,1),0),"")</f>
        <v/>
      </c>
      <c r="N1469" s="1" t="str">
        <f t="shared" si="112"/>
        <v/>
      </c>
      <c r="O1469" s="1" t="str">
        <f>IF(AND(טבלה1013[[#This Row],[חיזוי - שבוע]]=1,J1470=1),1,"")</f>
        <v/>
      </c>
      <c r="P1469" s="1" t="str">
        <f>IF(AND(טבלה1013[[#This Row],[חיזוי טוב עם הפלגה?]]=1,טבלה1013[[#This Row],[וסת קבוע אחרון]]&lt;&gt;28,X1468=1),1,"")</f>
        <v/>
      </c>
      <c r="Q1469" s="1" t="str">
        <f>IF(AND(טבלה1013[[#This Row],[וסת השבוע פעיל?]]&lt;3,OR(טבלה1013[[#This Row],[CycleNumber]]&gt;B1470,B1470="")),1,"")</f>
        <v/>
      </c>
      <c r="R1469" s="1">
        <f>IF(טבלה1013[[#This Row],[האישה קבעה וסת שבוע?]]=1,IF(טבלה1013[[#This Row],[וסת השבוע פעיל?]]&lt;3,1,0),"")</f>
        <v>0</v>
      </c>
      <c r="S146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69" s="1">
        <f t="shared" si="113"/>
        <v>0</v>
      </c>
      <c r="U1469" s="1" t="str">
        <f t="shared" si="114"/>
        <v/>
      </c>
      <c r="V1469" s="1" t="str">
        <f t="shared" si="115"/>
        <v/>
      </c>
      <c r="W1469" s="1" t="str">
        <f>IF(טבלה1013[[#This Row],[3 הפלגות זהות]]="","",IF(טבלה1013[[#This Row],[3 הפלגות זהות]]=1,טבלה1013[[#This Row],[LengthofCycle]],W1468))</f>
        <v/>
      </c>
      <c r="Y1469" s="1" t="str">
        <f>IF(OR(טבלה1013[[#This Row],[הווסת פעיל?]]=0,טבלה1013[[#This Row],[הווסת פעיל?]]=""),"",SUM(Y1468,טבלה1013[[#This Row],[הווסת פעיל?]]))</f>
        <v/>
      </c>
      <c r="Z1469" s="1" t="str">
        <f>IF(AND(טבלה1013[[#This Row],[כמה מחזורים עד עקירה]]&lt;&gt;"",Y1470=""),טבלה1013[[#This Row],[כמה מחזורים עד עקירה]],"")</f>
        <v/>
      </c>
      <c r="AA1469" s="1" t="str">
        <f>IF(AND(טבלה1013[[#This Row],[הווסת פעיל?]]=1,טבלה1013[[#This Row],[וסת קבוע אחרון]]&lt;&gt;W1468),טבלה1013[[#This Row],[וסת קבוע אחרון]],"")</f>
        <v/>
      </c>
      <c r="AB1469" s="1" t="str">
        <f>IF(AND(טבלה1013[[#This Row],[הווסת פעיל?]]=1,X1468=0,טבלה1013[[#This Row],[וסת קבוע אחרון]]=W1468),טבלה1013[[#This Row],[וסת קבוע אחרון]],"")</f>
        <v/>
      </c>
      <c r="AC1469" s="1" t="str">
        <f>IF(AND(טבלה1013[[#This Row],[הווסת פעיל?]]=1,X1468=0,טבלה1013[[#This Row],[וסת קבוע אחרון]]&lt;&gt;W1468),1,"")</f>
        <v/>
      </c>
      <c r="AD1469" s="1" t="str">
        <f>IF(AND(טבלה1013[[#This Row],[הווסת פעיל?]]&lt;&gt;"",B1470=1),טבלה1013[[#This Row],[CycleNumber]],"")</f>
        <v/>
      </c>
      <c r="AE1469" s="1" t="str">
        <f>IF(AND(טבלה1013[[#This Row],[הווסת פעיל?]]&lt;&gt;"",X1468=""),טבלה1013[[#This Row],[CycleNumber]],"")</f>
        <v/>
      </c>
      <c r="AF1469" s="1" t="str">
        <f>IF(B1470=1,"",IF(טבלה1013[[#This Row],[הווסת פעיל?]]=1,IF(טבלה1013[[#This Row],[וסת קבוע אחרון]]=F1470,1,0),""))</f>
        <v/>
      </c>
      <c r="AG1469" s="1" t="str">
        <f>IF(B1470=1,"",IF(טבלה1013[[#This Row],[הווסת פעיל?]]=1,IF(OR(טבלה1013[[#This Row],[וסת קבוע אחרון]]=F1470,F1470=טבלה1013[[#This Row],[LengthofCycle]]),1,0),""))</f>
        <v/>
      </c>
      <c r="AH1469" s="1" t="str">
        <f>IF(B1470=1,"",IF(טבלה1013[[#This Row],[הווסת פעיל?]]=1,IF(OR(טבלה1013[[#This Row],[וסת קבוע אחרון]]=F1470,F1470=טבלה1013[[#This Row],[LengthofCycle]],AND(טבלה1013[[#This Row],[LengthofCycle]]&lt;&gt;טבלה1013[[#This Row],[וסת קבוע אחרון]],OR(F1470=28,F1470=29))),1,0),""))</f>
        <v/>
      </c>
      <c r="AI1469" s="1" t="str">
        <f>IF(AND(טבלה1013[[#This Row],[הווסת פעיל?]]=1,B1470=1),1,"")</f>
        <v/>
      </c>
      <c r="AJ1469" s="4">
        <f>IF(AND(טבלה1013[[#This Row],[הווסת פעיל?]]&lt;&gt;1,B1470&lt;&gt;1,B1470&lt;&gt;""),IF(טבלה1013[[#This Row],[LengthofCycle]]=F1470,1,0),"")</f>
        <v>0</v>
      </c>
      <c r="AK1469" s="4">
        <f>IF(AND(טבלה1013[[#This Row],[הווסת פעיל?]]&lt;&gt;1,B1470&lt;&gt;1,B1470&lt;&gt;""),IF(OR(טבלה1013[[#This Row],[LengthofCycle]]=F1470,F1470=29),1,0),"")</f>
        <v>1</v>
      </c>
      <c r="AL1469" s="4">
        <f>IF(AND(טבלה1013[[#This Row],[הווסת פעיל?]]&lt;&gt;1,B1470&lt;&gt;1,B1470&lt;&gt;""),IF(OR(טבלה1013[[#This Row],[LengthofCycle]]=F1470,F1470=29,F1470=28),1,0),"")</f>
        <v>1</v>
      </c>
    </row>
    <row r="1470" spans="1:38" x14ac:dyDescent="0.25">
      <c r="A1470" s="1" t="s">
        <v>175</v>
      </c>
      <c r="B1470" s="1">
        <v>4</v>
      </c>
      <c r="C1470" s="1">
        <v>0</v>
      </c>
      <c r="D1470" s="1">
        <v>1</v>
      </c>
      <c r="E1470" s="1">
        <v>0</v>
      </c>
      <c r="F1470" s="1">
        <v>29</v>
      </c>
      <c r="G1470" s="1">
        <f>טבלה1013[[#This Row],[LengthofCycle]]+1</f>
        <v>30</v>
      </c>
      <c r="H1470" s="1">
        <f>IF(IFERROR(LOOKUP(טבלה1013[[#This Row],[ClientID]],קביעויות[השבוע]),FALSE)=טבלה1013[[#This Row],[ClientID]],1,"")</f>
        <v>1</v>
      </c>
      <c r="I1470" s="1" t="str">
        <f>IF(AND(טבלה1013[[#This Row],[CycleNumber]]&gt;1,OR(B1471="",טבלה1013[[#This Row],[CycleNumber]]&gt;B1469)),IF(OR(AND(טבלה1013[[#This Row],[LengthofCycle]]=28,F1469=28),AND(טבלה1013[[#This Row],[LengthofCycle]]=35,F1469=35)),1,""),"")</f>
        <v/>
      </c>
      <c r="J1470" s="1" t="str">
        <f>IF(AND(טבלה1013[[#This Row],[וסת השבוע]]=1,I1469=1,טבלה1013[[#This Row],[CycleNumber]]&gt;B1469),1,"")</f>
        <v/>
      </c>
      <c r="K1470" s="1" t="str">
        <f>IF(טבלה1013[[#This Row],[CycleNumber]]=1,"",IF(טבלה1013[[#This Row],[וסת השבוע]]=1,0,IF(K1469="","",IF(K1469=0,IF(טבלה1013[[#This Row],[LengthofCycle]]=28,0,1),IF(K1469=1,IF(טבלה1013[[#This Row],[LengthofCycle]]+F1469=28*2,0,2),IF(K1469=2,IF(טבלה1013[[#This Row],[LengthofCycle]]+F1469+F1468=28*3,0,3),""))))))</f>
        <v/>
      </c>
      <c r="L1470" s="1" t="str">
        <f>IF(טבלה1013[[#This Row],[וסת השבוע]]=1,IF(טבלה1013[[#This Row],[וסת השבוע וההפלגה ביחד]]=1,L1469+1,0),IF(AND(טבלה1013[[#This Row],[CycleNumber]]&gt;B1469,טבלה1013[[#This Row],[CycleNumber]]&gt;1),IF(טבלה1013[[#This Row],[וסת השבוע פעיל?]]&lt;&gt;"",L1469+1,""),""))</f>
        <v/>
      </c>
      <c r="M1470" s="1" t="str">
        <f>IF(AND(טבלה1013[[#This Row],[וסת השבוע פעיל?]]&lt;&gt;"",טבלה1013[[#This Row],[CycleNumber]]&lt;B1471,B1471&lt;&gt;"",טבלה1013[[#This Row],[וסת השבוע פעיל?]]&lt;3),IF(K1471=0,IF(AND(טבלה1013[[#This Row],[וסת השבוע פעיל?]]&gt;0,I1471=1),0,1),0),"")</f>
        <v/>
      </c>
      <c r="N1470" s="1" t="str">
        <f t="shared" si="112"/>
        <v/>
      </c>
      <c r="O1470" s="1" t="str">
        <f>IF(AND(טבלה1013[[#This Row],[חיזוי - שבוע]]=1,J1471=1),1,"")</f>
        <v/>
      </c>
      <c r="P1470" s="1" t="str">
        <f>IF(AND(טבלה1013[[#This Row],[חיזוי טוב עם הפלגה?]]=1,טבלה1013[[#This Row],[וסת קבוע אחרון]]&lt;&gt;28,X1469=1),1,"")</f>
        <v/>
      </c>
      <c r="Q1470" s="1" t="str">
        <f>IF(AND(טבלה1013[[#This Row],[וסת השבוע פעיל?]]&lt;3,OR(טבלה1013[[#This Row],[CycleNumber]]&gt;B1471,B1471="")),1,"")</f>
        <v/>
      </c>
      <c r="R1470" s="1">
        <f>IF(טבלה1013[[#This Row],[האישה קבעה וסת שבוע?]]=1,IF(טבלה1013[[#This Row],[וסת השבוע פעיל?]]&lt;3,1,0),"")</f>
        <v>0</v>
      </c>
      <c r="S147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0" s="1">
        <f t="shared" si="113"/>
        <v>0</v>
      </c>
      <c r="U1470" s="1">
        <f t="shared" si="114"/>
        <v>0</v>
      </c>
      <c r="V1470" s="1" t="str">
        <f t="shared" si="115"/>
        <v/>
      </c>
      <c r="W1470" s="1" t="str">
        <f>IF(טבלה1013[[#This Row],[3 הפלגות זהות]]="","",IF(טבלה1013[[#This Row],[3 הפלגות זהות]]=1,טבלה1013[[#This Row],[LengthofCycle]],W1469))</f>
        <v/>
      </c>
      <c r="Y1470" s="1" t="str">
        <f>IF(OR(טבלה1013[[#This Row],[הווסת פעיל?]]=0,טבלה1013[[#This Row],[הווסת פעיל?]]=""),"",SUM(Y1469,טבלה1013[[#This Row],[הווסת פעיל?]]))</f>
        <v/>
      </c>
      <c r="Z1470" s="1" t="str">
        <f>IF(AND(טבלה1013[[#This Row],[כמה מחזורים עד עקירה]]&lt;&gt;"",Y1471=""),טבלה1013[[#This Row],[כמה מחזורים עד עקירה]],"")</f>
        <v/>
      </c>
      <c r="AA1470" s="1" t="str">
        <f>IF(AND(טבלה1013[[#This Row],[הווסת פעיל?]]=1,טבלה1013[[#This Row],[וסת קבוע אחרון]]&lt;&gt;W1469),טבלה1013[[#This Row],[וסת קבוע אחרון]],"")</f>
        <v/>
      </c>
      <c r="AB1470" s="1" t="str">
        <f>IF(AND(טבלה1013[[#This Row],[הווסת פעיל?]]=1,X1469=0,טבלה1013[[#This Row],[וסת קבוע אחרון]]=W1469),טבלה1013[[#This Row],[וסת קבוע אחרון]],"")</f>
        <v/>
      </c>
      <c r="AC1470" s="1" t="str">
        <f>IF(AND(טבלה1013[[#This Row],[הווסת פעיל?]]=1,X1469=0,טבלה1013[[#This Row],[וסת קבוע אחרון]]&lt;&gt;W1469),1,"")</f>
        <v/>
      </c>
      <c r="AD1470" s="1" t="str">
        <f>IF(AND(טבלה1013[[#This Row],[הווסת פעיל?]]&lt;&gt;"",B1471=1),טבלה1013[[#This Row],[CycleNumber]],"")</f>
        <v/>
      </c>
      <c r="AE1470" s="1" t="str">
        <f>IF(AND(טבלה1013[[#This Row],[הווסת פעיל?]]&lt;&gt;"",X1469=""),טבלה1013[[#This Row],[CycleNumber]],"")</f>
        <v/>
      </c>
      <c r="AF1470" s="1" t="str">
        <f>IF(B1471=1,"",IF(טבלה1013[[#This Row],[הווסת פעיל?]]=1,IF(טבלה1013[[#This Row],[וסת קבוע אחרון]]=F1471,1,0),""))</f>
        <v/>
      </c>
      <c r="AG1470" s="1" t="str">
        <f>IF(B1471=1,"",IF(טבלה1013[[#This Row],[הווסת פעיל?]]=1,IF(OR(טבלה1013[[#This Row],[וסת קבוע אחרון]]=F1471,F1471=טבלה1013[[#This Row],[LengthofCycle]]),1,0),""))</f>
        <v/>
      </c>
      <c r="AH1470" s="1" t="str">
        <f>IF(B1471=1,"",IF(טבלה1013[[#This Row],[הווסת פעיל?]]=1,IF(OR(טבלה1013[[#This Row],[וסת קבוע אחרון]]=F1471,F1471=טבלה1013[[#This Row],[LengthofCycle]],AND(טבלה1013[[#This Row],[LengthofCycle]]&lt;&gt;טבלה1013[[#This Row],[וסת קבוע אחרון]],OR(F1471=28,F1471=29))),1,0),""))</f>
        <v/>
      </c>
      <c r="AI1470" s="1" t="str">
        <f>IF(AND(טבלה1013[[#This Row],[הווסת פעיל?]]=1,B1471=1),1,"")</f>
        <v/>
      </c>
      <c r="AJ1470" s="4">
        <f>IF(AND(טבלה1013[[#This Row],[הווסת פעיל?]]&lt;&gt;1,B1471&lt;&gt;1,B1471&lt;&gt;""),IF(טבלה1013[[#This Row],[LengthofCycle]]=F1471,1,0),"")</f>
        <v>0</v>
      </c>
      <c r="AK1470" s="4">
        <f>IF(AND(טבלה1013[[#This Row],[הווסת פעיל?]]&lt;&gt;1,B1471&lt;&gt;1,B1471&lt;&gt;""),IF(OR(טבלה1013[[#This Row],[LengthofCycle]]=F1471,F1471=29),1,0),"")</f>
        <v>0</v>
      </c>
      <c r="AL1470" s="4">
        <f>IF(AND(טבלה1013[[#This Row],[הווסת פעיל?]]&lt;&gt;1,B1471&lt;&gt;1,B1471&lt;&gt;""),IF(OR(טבלה1013[[#This Row],[LengthofCycle]]=F1471,F1471=29,F1471=28),1,0),"")</f>
        <v>0</v>
      </c>
    </row>
    <row r="1471" spans="1:38" x14ac:dyDescent="0.25">
      <c r="A1471" s="1" t="s">
        <v>175</v>
      </c>
      <c r="B1471" s="1">
        <v>5</v>
      </c>
      <c r="C1471" s="1">
        <v>0</v>
      </c>
      <c r="D1471" s="1">
        <v>1</v>
      </c>
      <c r="E1471" s="1">
        <v>0</v>
      </c>
      <c r="F1471" s="1">
        <v>36</v>
      </c>
      <c r="G1471" s="1">
        <f>טבלה1013[[#This Row],[LengthofCycle]]+1</f>
        <v>37</v>
      </c>
      <c r="H1471" s="1">
        <f>IF(IFERROR(LOOKUP(טבלה1013[[#This Row],[ClientID]],קביעויות[השבוע]),FALSE)=טבלה1013[[#This Row],[ClientID]],1,"")</f>
        <v>1</v>
      </c>
      <c r="I1471" s="1" t="str">
        <f>IF(AND(טבלה1013[[#This Row],[CycleNumber]]&gt;1,OR(B1472="",טבלה1013[[#This Row],[CycleNumber]]&gt;B1470)),IF(OR(AND(טבלה1013[[#This Row],[LengthofCycle]]=28,F1470=28),AND(טבלה1013[[#This Row],[LengthofCycle]]=35,F1470=35)),1,""),"")</f>
        <v/>
      </c>
      <c r="J1471" s="1" t="str">
        <f>IF(AND(טבלה1013[[#This Row],[וסת השבוע]]=1,I1470=1,טבלה1013[[#This Row],[CycleNumber]]&gt;B1470),1,"")</f>
        <v/>
      </c>
      <c r="K1471" s="1" t="str">
        <f>IF(טבלה1013[[#This Row],[CycleNumber]]=1,"",IF(טבלה1013[[#This Row],[וסת השבוע]]=1,0,IF(K1470="","",IF(K1470=0,IF(טבלה1013[[#This Row],[LengthofCycle]]=28,0,1),IF(K1470=1,IF(טבלה1013[[#This Row],[LengthofCycle]]+F1470=28*2,0,2),IF(K1470=2,IF(טבלה1013[[#This Row],[LengthofCycle]]+F1470+F1469=28*3,0,3),""))))))</f>
        <v/>
      </c>
      <c r="L1471" s="1" t="str">
        <f>IF(טבלה1013[[#This Row],[וסת השבוע]]=1,IF(טבלה1013[[#This Row],[וסת השבוע וההפלגה ביחד]]=1,L1470+1,0),IF(AND(טבלה1013[[#This Row],[CycleNumber]]&gt;B1470,טבלה1013[[#This Row],[CycleNumber]]&gt;1),IF(טבלה1013[[#This Row],[וסת השבוע פעיל?]]&lt;&gt;"",L1470+1,""),""))</f>
        <v/>
      </c>
      <c r="M1471" s="1" t="str">
        <f>IF(AND(טבלה1013[[#This Row],[וסת השבוע פעיל?]]&lt;&gt;"",טבלה1013[[#This Row],[CycleNumber]]&lt;B1472,B1472&lt;&gt;"",טבלה1013[[#This Row],[וסת השבוע פעיל?]]&lt;3),IF(K1472=0,IF(AND(טבלה1013[[#This Row],[וסת השבוע פעיל?]]&gt;0,I1472=1),0,1),0),"")</f>
        <v/>
      </c>
      <c r="N1471" s="1" t="str">
        <f t="shared" si="112"/>
        <v/>
      </c>
      <c r="O1471" s="1" t="str">
        <f>IF(AND(טבלה1013[[#This Row],[חיזוי - שבוע]]=1,J1472=1),1,"")</f>
        <v/>
      </c>
      <c r="P1471" s="1" t="str">
        <f>IF(AND(טבלה1013[[#This Row],[חיזוי טוב עם הפלגה?]]=1,טבלה1013[[#This Row],[וסת קבוע אחרון]]&lt;&gt;28,X1470=1),1,"")</f>
        <v/>
      </c>
      <c r="Q1471" s="1" t="str">
        <f>IF(AND(טבלה1013[[#This Row],[וסת השבוע פעיל?]]&lt;3,OR(טבלה1013[[#This Row],[CycleNumber]]&gt;B1472,B1472="")),1,"")</f>
        <v/>
      </c>
      <c r="R1471" s="1">
        <f>IF(טבלה1013[[#This Row],[האישה קבעה וסת שבוע?]]=1,IF(טבלה1013[[#This Row],[וסת השבוע פעיל?]]&lt;3,1,0),"")</f>
        <v>0</v>
      </c>
      <c r="S147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1" s="1">
        <f t="shared" si="113"/>
        <v>0</v>
      </c>
      <c r="U1471" s="1">
        <f t="shared" si="114"/>
        <v>0</v>
      </c>
      <c r="V1471" s="1">
        <f t="shared" si="115"/>
        <v>0</v>
      </c>
      <c r="W1471" s="1" t="str">
        <f>IF(טבלה1013[[#This Row],[3 הפלגות זהות]]="","",IF(טבלה1013[[#This Row],[3 הפלגות זהות]]=1,טבלה1013[[#This Row],[LengthofCycle]],W1470))</f>
        <v/>
      </c>
      <c r="Y1471" s="1" t="str">
        <f>IF(OR(טבלה1013[[#This Row],[הווסת פעיל?]]=0,טבלה1013[[#This Row],[הווסת פעיל?]]=""),"",SUM(Y1470,טבלה1013[[#This Row],[הווסת פעיל?]]))</f>
        <v/>
      </c>
      <c r="Z1471" s="1" t="str">
        <f>IF(AND(טבלה1013[[#This Row],[כמה מחזורים עד עקירה]]&lt;&gt;"",Y1472=""),טבלה1013[[#This Row],[כמה מחזורים עד עקירה]],"")</f>
        <v/>
      </c>
      <c r="AA1471" s="1" t="str">
        <f>IF(AND(טבלה1013[[#This Row],[הווסת פעיל?]]=1,טבלה1013[[#This Row],[וסת קבוע אחרון]]&lt;&gt;W1470),טבלה1013[[#This Row],[וסת קבוע אחרון]],"")</f>
        <v/>
      </c>
      <c r="AB1471" s="1" t="str">
        <f>IF(AND(טבלה1013[[#This Row],[הווסת פעיל?]]=1,X1470=0,טבלה1013[[#This Row],[וסת קבוע אחרון]]=W1470),טבלה1013[[#This Row],[וסת קבוע אחרון]],"")</f>
        <v/>
      </c>
      <c r="AC1471" s="1" t="str">
        <f>IF(AND(טבלה1013[[#This Row],[הווסת פעיל?]]=1,X1470=0,טבלה1013[[#This Row],[וסת קבוע אחרון]]&lt;&gt;W1470),1,"")</f>
        <v/>
      </c>
      <c r="AD1471" s="1" t="str">
        <f>IF(AND(טבלה1013[[#This Row],[הווסת פעיל?]]&lt;&gt;"",B1472=1),טבלה1013[[#This Row],[CycleNumber]],"")</f>
        <v/>
      </c>
      <c r="AE1471" s="1" t="str">
        <f>IF(AND(טבלה1013[[#This Row],[הווסת פעיל?]]&lt;&gt;"",X1470=""),טבלה1013[[#This Row],[CycleNumber]],"")</f>
        <v/>
      </c>
      <c r="AF1471" s="1" t="str">
        <f>IF(B1472=1,"",IF(טבלה1013[[#This Row],[הווסת פעיל?]]=1,IF(טבלה1013[[#This Row],[וסת קבוע אחרון]]=F1472,1,0),""))</f>
        <v/>
      </c>
      <c r="AG1471" s="1" t="str">
        <f>IF(B1472=1,"",IF(טבלה1013[[#This Row],[הווסת פעיל?]]=1,IF(OR(טבלה1013[[#This Row],[וסת קבוע אחרון]]=F1472,F1472=טבלה1013[[#This Row],[LengthofCycle]]),1,0),""))</f>
        <v/>
      </c>
      <c r="AH1471" s="1" t="str">
        <f>IF(B1472=1,"",IF(טבלה1013[[#This Row],[הווסת פעיל?]]=1,IF(OR(טבלה1013[[#This Row],[וסת קבוע אחרון]]=F1472,F1472=טבלה1013[[#This Row],[LengthofCycle]],AND(טבלה1013[[#This Row],[LengthofCycle]]&lt;&gt;טבלה1013[[#This Row],[וסת קבוע אחרון]],OR(F1472=28,F1472=29))),1,0),""))</f>
        <v/>
      </c>
      <c r="AI1471" s="1" t="str">
        <f>IF(AND(טבלה1013[[#This Row],[הווסת פעיל?]]=1,B1472=1),1,"")</f>
        <v/>
      </c>
      <c r="AJ1471" s="4">
        <f>IF(AND(טבלה1013[[#This Row],[הווסת פעיל?]]&lt;&gt;1,B1472&lt;&gt;1,B1472&lt;&gt;""),IF(טבלה1013[[#This Row],[LengthofCycle]]=F1472,1,0),"")</f>
        <v>0</v>
      </c>
      <c r="AK1471" s="4">
        <f>IF(AND(טבלה1013[[#This Row],[הווסת פעיל?]]&lt;&gt;1,B1472&lt;&gt;1,B1472&lt;&gt;""),IF(OR(טבלה1013[[#This Row],[LengthofCycle]]=F1472,F1472=29),1,0),"")</f>
        <v>1</v>
      </c>
      <c r="AL1471" s="4">
        <f>IF(AND(טבלה1013[[#This Row],[הווסת פעיל?]]&lt;&gt;1,B1472&lt;&gt;1,B1472&lt;&gt;""),IF(OR(טבלה1013[[#This Row],[LengthofCycle]]=F1472,F1472=29,F1472=28),1,0),"")</f>
        <v>1</v>
      </c>
    </row>
    <row r="1472" spans="1:38" x14ac:dyDescent="0.25">
      <c r="A1472" s="1" t="s">
        <v>175</v>
      </c>
      <c r="B1472" s="1">
        <v>6</v>
      </c>
      <c r="C1472" s="1">
        <v>0</v>
      </c>
      <c r="D1472" s="1">
        <v>1</v>
      </c>
      <c r="E1472" s="1">
        <v>0</v>
      </c>
      <c r="F1472" s="1">
        <v>29</v>
      </c>
      <c r="G1472" s="1">
        <f>טבלה1013[[#This Row],[LengthofCycle]]+1</f>
        <v>30</v>
      </c>
      <c r="H1472" s="1">
        <f>IF(IFERROR(LOOKUP(טבלה1013[[#This Row],[ClientID]],קביעויות[השבוע]),FALSE)=טבלה1013[[#This Row],[ClientID]],1,"")</f>
        <v>1</v>
      </c>
      <c r="I1472" s="1" t="str">
        <f>IF(AND(טבלה1013[[#This Row],[CycleNumber]]&gt;1,OR(B1473="",טבלה1013[[#This Row],[CycleNumber]]&gt;B1471)),IF(OR(AND(טבלה1013[[#This Row],[LengthofCycle]]=28,F1471=28),AND(טבלה1013[[#This Row],[LengthofCycle]]=35,F1471=35)),1,""),"")</f>
        <v/>
      </c>
      <c r="J1472" s="1" t="str">
        <f>IF(AND(טבלה1013[[#This Row],[וסת השבוע]]=1,I1471=1,טבלה1013[[#This Row],[CycleNumber]]&gt;B1471),1,"")</f>
        <v/>
      </c>
      <c r="K1472" s="1" t="str">
        <f>IF(טבלה1013[[#This Row],[CycleNumber]]=1,"",IF(טבלה1013[[#This Row],[וסת השבוע]]=1,0,IF(K1471="","",IF(K1471=0,IF(טבלה1013[[#This Row],[LengthofCycle]]=28,0,1),IF(K1471=1,IF(טבלה1013[[#This Row],[LengthofCycle]]+F1471=28*2,0,2),IF(K1471=2,IF(טבלה1013[[#This Row],[LengthofCycle]]+F1471+F1470=28*3,0,3),""))))))</f>
        <v/>
      </c>
      <c r="L1472" s="1" t="str">
        <f>IF(טבלה1013[[#This Row],[וסת השבוע]]=1,IF(טבלה1013[[#This Row],[וסת השבוע וההפלגה ביחד]]=1,L1471+1,0),IF(AND(טבלה1013[[#This Row],[CycleNumber]]&gt;B1471,טבלה1013[[#This Row],[CycleNumber]]&gt;1),IF(טבלה1013[[#This Row],[וסת השבוע פעיל?]]&lt;&gt;"",L1471+1,""),""))</f>
        <v/>
      </c>
      <c r="M1472" s="1" t="str">
        <f>IF(AND(טבלה1013[[#This Row],[וסת השבוע פעיל?]]&lt;&gt;"",טבלה1013[[#This Row],[CycleNumber]]&lt;B1473,B1473&lt;&gt;"",טבלה1013[[#This Row],[וסת השבוע פעיל?]]&lt;3),IF(K1473=0,IF(AND(טבלה1013[[#This Row],[וסת השבוע פעיל?]]&gt;0,I1473=1),0,1),0),"")</f>
        <v/>
      </c>
      <c r="N1472" s="1" t="str">
        <f t="shared" si="112"/>
        <v/>
      </c>
      <c r="O1472" s="1" t="str">
        <f>IF(AND(טבלה1013[[#This Row],[חיזוי - שבוע]]=1,J1473=1),1,"")</f>
        <v/>
      </c>
      <c r="P1472" s="1" t="str">
        <f>IF(AND(טבלה1013[[#This Row],[חיזוי טוב עם הפלגה?]]=1,טבלה1013[[#This Row],[וסת קבוע אחרון]]&lt;&gt;28,X1471=1),1,"")</f>
        <v/>
      </c>
      <c r="Q1472" s="1" t="str">
        <f>IF(AND(טבלה1013[[#This Row],[וסת השבוע פעיל?]]&lt;3,OR(טבלה1013[[#This Row],[CycleNumber]]&gt;B1473,B1473="")),1,"")</f>
        <v/>
      </c>
      <c r="R1472" s="1">
        <f>IF(טבלה1013[[#This Row],[האישה קבעה וסת שבוע?]]=1,IF(טבלה1013[[#This Row],[וסת השבוע פעיל?]]&lt;3,1,0),"")</f>
        <v>0</v>
      </c>
      <c r="S147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2" s="1">
        <f t="shared" si="113"/>
        <v>0</v>
      </c>
      <c r="U1472" s="1">
        <f t="shared" si="114"/>
        <v>0</v>
      </c>
      <c r="V1472" s="1">
        <f t="shared" si="115"/>
        <v>0</v>
      </c>
      <c r="W1472" s="1" t="str">
        <f>IF(טבלה1013[[#This Row],[3 הפלגות זהות]]="","",IF(טבלה1013[[#This Row],[3 הפלגות זהות]]=1,טבלה1013[[#This Row],[LengthofCycle]],W1471))</f>
        <v/>
      </c>
      <c r="Y1472" s="1" t="str">
        <f>IF(OR(טבלה1013[[#This Row],[הווסת פעיל?]]=0,טבלה1013[[#This Row],[הווסת פעיל?]]=""),"",SUM(Y1471,טבלה1013[[#This Row],[הווסת פעיל?]]))</f>
        <v/>
      </c>
      <c r="Z1472" s="1" t="str">
        <f>IF(AND(טבלה1013[[#This Row],[כמה מחזורים עד עקירה]]&lt;&gt;"",Y1473=""),טבלה1013[[#This Row],[כמה מחזורים עד עקירה]],"")</f>
        <v/>
      </c>
      <c r="AA1472" s="1" t="str">
        <f>IF(AND(טבלה1013[[#This Row],[הווסת פעיל?]]=1,טבלה1013[[#This Row],[וסת קבוע אחרון]]&lt;&gt;W1471),טבלה1013[[#This Row],[וסת קבוע אחרון]],"")</f>
        <v/>
      </c>
      <c r="AB1472" s="1" t="str">
        <f>IF(AND(טבלה1013[[#This Row],[הווסת פעיל?]]=1,X1471=0,טבלה1013[[#This Row],[וסת קבוע אחרון]]=W1471),טבלה1013[[#This Row],[וסת קבוע אחרון]],"")</f>
        <v/>
      </c>
      <c r="AC1472" s="1" t="str">
        <f>IF(AND(טבלה1013[[#This Row],[הווסת פעיל?]]=1,X1471=0,טבלה1013[[#This Row],[וסת קבוע אחרון]]&lt;&gt;W1471),1,"")</f>
        <v/>
      </c>
      <c r="AD1472" s="1" t="str">
        <f>IF(AND(טבלה1013[[#This Row],[הווסת פעיל?]]&lt;&gt;"",B1473=1),טבלה1013[[#This Row],[CycleNumber]],"")</f>
        <v/>
      </c>
      <c r="AE1472" s="1" t="str">
        <f>IF(AND(טבלה1013[[#This Row],[הווסת פעיל?]]&lt;&gt;"",X1471=""),טבלה1013[[#This Row],[CycleNumber]],"")</f>
        <v/>
      </c>
      <c r="AF1472" s="1" t="str">
        <f>IF(B1473=1,"",IF(טבלה1013[[#This Row],[הווסת פעיל?]]=1,IF(טבלה1013[[#This Row],[וסת קבוע אחרון]]=F1473,1,0),""))</f>
        <v/>
      </c>
      <c r="AG1472" s="1" t="str">
        <f>IF(B1473=1,"",IF(טבלה1013[[#This Row],[הווסת פעיל?]]=1,IF(OR(טבלה1013[[#This Row],[וסת קבוע אחרון]]=F1473,F1473=טבלה1013[[#This Row],[LengthofCycle]]),1,0),""))</f>
        <v/>
      </c>
      <c r="AH1472" s="1" t="str">
        <f>IF(B1473=1,"",IF(טבלה1013[[#This Row],[הווסת פעיל?]]=1,IF(OR(טבלה1013[[#This Row],[וסת קבוע אחרון]]=F1473,F1473=טבלה1013[[#This Row],[LengthofCycle]],AND(טבלה1013[[#This Row],[LengthofCycle]]&lt;&gt;טבלה1013[[#This Row],[וסת קבוע אחרון]],OR(F1473=28,F1473=29))),1,0),""))</f>
        <v/>
      </c>
      <c r="AI1472" s="1" t="str">
        <f>IF(AND(טבלה1013[[#This Row],[הווסת פעיל?]]=1,B1473=1),1,"")</f>
        <v/>
      </c>
      <c r="AJ1472" s="4">
        <f>IF(AND(טבלה1013[[#This Row],[הווסת פעיל?]]&lt;&gt;1,B1473&lt;&gt;1,B1473&lt;&gt;""),IF(טבלה1013[[#This Row],[LengthofCycle]]=F1473,1,0),"")</f>
        <v>0</v>
      </c>
      <c r="AK1472" s="4">
        <f>IF(AND(טבלה1013[[#This Row],[הווסת פעיל?]]&lt;&gt;1,B1473&lt;&gt;1,B1473&lt;&gt;""),IF(OR(טבלה1013[[#This Row],[LengthofCycle]]=F1473,F1473=29),1,0),"")</f>
        <v>0</v>
      </c>
      <c r="AL1472" s="4">
        <f>IF(AND(טבלה1013[[#This Row],[הווסת פעיל?]]&lt;&gt;1,B1473&lt;&gt;1,B1473&lt;&gt;""),IF(OR(טבלה1013[[#This Row],[LengthofCycle]]=F1473,F1473=29,F1473=28),1,0),"")</f>
        <v>0</v>
      </c>
    </row>
    <row r="1473" spans="1:38" x14ac:dyDescent="0.25">
      <c r="A1473" s="1" t="s">
        <v>175</v>
      </c>
      <c r="B1473" s="1">
        <v>7</v>
      </c>
      <c r="C1473" s="1">
        <v>0</v>
      </c>
      <c r="D1473" s="1">
        <v>1</v>
      </c>
      <c r="E1473" s="1">
        <v>0</v>
      </c>
      <c r="F1473" s="1">
        <v>34</v>
      </c>
      <c r="G1473" s="1">
        <f>טבלה1013[[#This Row],[LengthofCycle]]+1</f>
        <v>35</v>
      </c>
      <c r="H1473" s="1">
        <f>IF(IFERROR(LOOKUP(טבלה1013[[#This Row],[ClientID]],קביעויות[השבוע]),FALSE)=טבלה1013[[#This Row],[ClientID]],1,"")</f>
        <v>1</v>
      </c>
      <c r="I1473" s="1" t="str">
        <f>IF(AND(טבלה1013[[#This Row],[CycleNumber]]&gt;1,OR(B1474="",טבלה1013[[#This Row],[CycleNumber]]&gt;B1472)),IF(OR(AND(טבלה1013[[#This Row],[LengthofCycle]]=28,F1472=28),AND(טבלה1013[[#This Row],[LengthofCycle]]=35,F1472=35)),1,""),"")</f>
        <v/>
      </c>
      <c r="J1473" s="1" t="str">
        <f>IF(AND(טבלה1013[[#This Row],[וסת השבוע]]=1,I1472=1,טבלה1013[[#This Row],[CycleNumber]]&gt;B1472),1,"")</f>
        <v/>
      </c>
      <c r="K1473" s="1" t="str">
        <f>IF(טבלה1013[[#This Row],[CycleNumber]]=1,"",IF(טבלה1013[[#This Row],[וסת השבוע]]=1,0,IF(K1472="","",IF(K1472=0,IF(טבלה1013[[#This Row],[LengthofCycle]]=28,0,1),IF(K1472=1,IF(טבלה1013[[#This Row],[LengthofCycle]]+F1472=28*2,0,2),IF(K1472=2,IF(טבלה1013[[#This Row],[LengthofCycle]]+F1472+F1471=28*3,0,3),""))))))</f>
        <v/>
      </c>
      <c r="L1473" s="1" t="str">
        <f>IF(טבלה1013[[#This Row],[וסת השבוע]]=1,IF(טבלה1013[[#This Row],[וסת השבוע וההפלגה ביחד]]=1,L1472+1,0),IF(AND(טבלה1013[[#This Row],[CycleNumber]]&gt;B1472,טבלה1013[[#This Row],[CycleNumber]]&gt;1),IF(טבלה1013[[#This Row],[וסת השבוע פעיל?]]&lt;&gt;"",L1472+1,""),""))</f>
        <v/>
      </c>
      <c r="M1473" s="1" t="str">
        <f>IF(AND(טבלה1013[[#This Row],[וסת השבוע פעיל?]]&lt;&gt;"",טבלה1013[[#This Row],[CycleNumber]]&lt;B1474,B1474&lt;&gt;"",טבלה1013[[#This Row],[וסת השבוע פעיל?]]&lt;3),IF(K1474=0,IF(AND(טבלה1013[[#This Row],[וסת השבוע פעיל?]]&gt;0,I1474=1),0,1),0),"")</f>
        <v/>
      </c>
      <c r="N1473" s="1" t="str">
        <f t="shared" si="112"/>
        <v/>
      </c>
      <c r="O1473" s="1" t="str">
        <f>IF(AND(טבלה1013[[#This Row],[חיזוי - שבוע]]=1,J1474=1),1,"")</f>
        <v/>
      </c>
      <c r="P1473" s="1" t="str">
        <f>IF(AND(טבלה1013[[#This Row],[חיזוי טוב עם הפלגה?]]=1,טבלה1013[[#This Row],[וסת קבוע אחרון]]&lt;&gt;28,X1472=1),1,"")</f>
        <v/>
      </c>
      <c r="Q1473" s="1" t="str">
        <f>IF(AND(טבלה1013[[#This Row],[וסת השבוע פעיל?]]&lt;3,OR(טבלה1013[[#This Row],[CycleNumber]]&gt;B1474,B1474="")),1,"")</f>
        <v/>
      </c>
      <c r="R1473" s="1">
        <f>IF(טבלה1013[[#This Row],[האישה קבעה וסת שבוע?]]=1,IF(טבלה1013[[#This Row],[וסת השבוע פעיל?]]&lt;3,1,0),"")</f>
        <v>0</v>
      </c>
      <c r="S147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3" s="1">
        <f t="shared" si="113"/>
        <v>0</v>
      </c>
      <c r="U1473" s="1">
        <f t="shared" si="114"/>
        <v>0</v>
      </c>
      <c r="V1473" s="1">
        <f t="shared" si="115"/>
        <v>0</v>
      </c>
      <c r="W1473" s="1" t="str">
        <f>IF(טבלה1013[[#This Row],[3 הפלגות זהות]]="","",IF(טבלה1013[[#This Row],[3 הפלגות זהות]]=1,טבלה1013[[#This Row],[LengthofCycle]],W1472))</f>
        <v/>
      </c>
      <c r="Y1473" s="1" t="str">
        <f>IF(OR(טבלה1013[[#This Row],[הווסת פעיל?]]=0,טבלה1013[[#This Row],[הווסת פעיל?]]=""),"",SUM(Y1472,טבלה1013[[#This Row],[הווסת פעיל?]]))</f>
        <v/>
      </c>
      <c r="Z1473" s="1" t="str">
        <f>IF(AND(טבלה1013[[#This Row],[כמה מחזורים עד עקירה]]&lt;&gt;"",Y1474=""),טבלה1013[[#This Row],[כמה מחזורים עד עקירה]],"")</f>
        <v/>
      </c>
      <c r="AA1473" s="1" t="str">
        <f>IF(AND(טבלה1013[[#This Row],[הווסת פעיל?]]=1,טבלה1013[[#This Row],[וסת קבוע אחרון]]&lt;&gt;W1472),טבלה1013[[#This Row],[וסת קבוע אחרון]],"")</f>
        <v/>
      </c>
      <c r="AB1473" s="1" t="str">
        <f>IF(AND(טבלה1013[[#This Row],[הווסת פעיל?]]=1,X1472=0,טבלה1013[[#This Row],[וסת קבוע אחרון]]=W1472),טבלה1013[[#This Row],[וסת קבוע אחרון]],"")</f>
        <v/>
      </c>
      <c r="AC1473" s="1" t="str">
        <f>IF(AND(טבלה1013[[#This Row],[הווסת פעיל?]]=1,X1472=0,טבלה1013[[#This Row],[וסת קבוע אחרון]]&lt;&gt;W1472),1,"")</f>
        <v/>
      </c>
      <c r="AD1473" s="1" t="str">
        <f>IF(AND(טבלה1013[[#This Row],[הווסת פעיל?]]&lt;&gt;"",B1474=1),טבלה1013[[#This Row],[CycleNumber]],"")</f>
        <v/>
      </c>
      <c r="AE1473" s="1" t="str">
        <f>IF(AND(טבלה1013[[#This Row],[הווסת פעיל?]]&lt;&gt;"",X1472=""),טבלה1013[[#This Row],[CycleNumber]],"")</f>
        <v/>
      </c>
      <c r="AF1473" s="1" t="str">
        <f>IF(B1474=1,"",IF(טבלה1013[[#This Row],[הווסת פעיל?]]=1,IF(טבלה1013[[#This Row],[וסת קבוע אחרון]]=F1474,1,0),""))</f>
        <v/>
      </c>
      <c r="AG1473" s="1" t="str">
        <f>IF(B1474=1,"",IF(טבלה1013[[#This Row],[הווסת פעיל?]]=1,IF(OR(טבלה1013[[#This Row],[וסת קבוע אחרון]]=F1474,F1474=טבלה1013[[#This Row],[LengthofCycle]]),1,0),""))</f>
        <v/>
      </c>
      <c r="AH1473" s="1" t="str">
        <f>IF(B1474=1,"",IF(טבלה1013[[#This Row],[הווסת פעיל?]]=1,IF(OR(טבלה1013[[#This Row],[וסת קבוע אחרון]]=F1474,F1474=טבלה1013[[#This Row],[LengthofCycle]],AND(טבלה1013[[#This Row],[LengthofCycle]]&lt;&gt;טבלה1013[[#This Row],[וסת קבוע אחרון]],OR(F1474=28,F1474=29))),1,0),""))</f>
        <v/>
      </c>
      <c r="AI1473" s="1" t="str">
        <f>IF(AND(טבלה1013[[#This Row],[הווסת פעיל?]]=1,B1474=1),1,"")</f>
        <v/>
      </c>
      <c r="AJ1473" s="4">
        <f>IF(AND(טבלה1013[[#This Row],[הווסת פעיל?]]&lt;&gt;1,B1474&lt;&gt;1,B1474&lt;&gt;""),IF(טבלה1013[[#This Row],[LengthofCycle]]=F1474,1,0),"")</f>
        <v>0</v>
      </c>
      <c r="AK1473" s="4">
        <f>IF(AND(טבלה1013[[#This Row],[הווסת פעיל?]]&lt;&gt;1,B1474&lt;&gt;1,B1474&lt;&gt;""),IF(OR(טבלה1013[[#This Row],[LengthofCycle]]=F1474,F1474=29),1,0),"")</f>
        <v>1</v>
      </c>
      <c r="AL1473" s="4">
        <f>IF(AND(טבלה1013[[#This Row],[הווסת פעיל?]]&lt;&gt;1,B1474&lt;&gt;1,B1474&lt;&gt;""),IF(OR(טבלה1013[[#This Row],[LengthofCycle]]=F1474,F1474=29,F1474=28),1,0),"")</f>
        <v>1</v>
      </c>
    </row>
    <row r="1474" spans="1:38" x14ac:dyDescent="0.25">
      <c r="A1474" s="1" t="s">
        <v>175</v>
      </c>
      <c r="B1474" s="1">
        <v>8</v>
      </c>
      <c r="C1474" s="1">
        <v>0</v>
      </c>
      <c r="D1474" s="1">
        <v>1</v>
      </c>
      <c r="E1474" s="1">
        <v>0</v>
      </c>
      <c r="F1474" s="1">
        <v>29</v>
      </c>
      <c r="G1474" s="1">
        <f>טבלה1013[[#This Row],[LengthofCycle]]+1</f>
        <v>30</v>
      </c>
      <c r="H1474" s="1">
        <f>IF(IFERROR(LOOKUP(טבלה1013[[#This Row],[ClientID]],קביעויות[השבוע]),FALSE)=טבלה1013[[#This Row],[ClientID]],1,"")</f>
        <v>1</v>
      </c>
      <c r="I1474" s="1" t="str">
        <f>IF(AND(טבלה1013[[#This Row],[CycleNumber]]&gt;1,OR(B1475="",טבלה1013[[#This Row],[CycleNumber]]&gt;B1473)),IF(OR(AND(טבלה1013[[#This Row],[LengthofCycle]]=28,F1473=28),AND(טבלה1013[[#This Row],[LengthofCycle]]=35,F1473=35)),1,""),"")</f>
        <v/>
      </c>
      <c r="J1474" s="1" t="str">
        <f>IF(AND(טבלה1013[[#This Row],[וסת השבוע]]=1,I1473=1,טבלה1013[[#This Row],[CycleNumber]]&gt;B1473),1,"")</f>
        <v/>
      </c>
      <c r="K1474" s="1" t="str">
        <f>IF(טבלה1013[[#This Row],[CycleNumber]]=1,"",IF(טבלה1013[[#This Row],[וסת השבוע]]=1,0,IF(K1473="","",IF(K1473=0,IF(טבלה1013[[#This Row],[LengthofCycle]]=28,0,1),IF(K1473=1,IF(טבלה1013[[#This Row],[LengthofCycle]]+F1473=28*2,0,2),IF(K1473=2,IF(טבלה1013[[#This Row],[LengthofCycle]]+F1473+F1472=28*3,0,3),""))))))</f>
        <v/>
      </c>
      <c r="L1474" s="1" t="str">
        <f>IF(טבלה1013[[#This Row],[וסת השבוע]]=1,IF(טבלה1013[[#This Row],[וסת השבוע וההפלגה ביחד]]=1,L1473+1,0),IF(AND(טבלה1013[[#This Row],[CycleNumber]]&gt;B1473,טבלה1013[[#This Row],[CycleNumber]]&gt;1),IF(טבלה1013[[#This Row],[וסת השבוע פעיל?]]&lt;&gt;"",L1473+1,""),""))</f>
        <v/>
      </c>
      <c r="M1474" s="1" t="str">
        <f>IF(AND(טבלה1013[[#This Row],[וסת השבוע פעיל?]]&lt;&gt;"",טבלה1013[[#This Row],[CycleNumber]]&lt;B1475,B1475&lt;&gt;"",טבלה1013[[#This Row],[וסת השבוע פעיל?]]&lt;3),IF(K1475=0,IF(AND(טבלה1013[[#This Row],[וסת השבוע פעיל?]]&gt;0,I1475=1),0,1),0),"")</f>
        <v/>
      </c>
      <c r="N1474" s="1" t="str">
        <f t="shared" si="112"/>
        <v/>
      </c>
      <c r="O1474" s="1" t="str">
        <f>IF(AND(טבלה1013[[#This Row],[חיזוי - שבוע]]=1,J1475=1),1,"")</f>
        <v/>
      </c>
      <c r="P1474" s="1" t="str">
        <f>IF(AND(טבלה1013[[#This Row],[חיזוי טוב עם הפלגה?]]=1,טבלה1013[[#This Row],[וסת קבוע אחרון]]&lt;&gt;28,X1473=1),1,"")</f>
        <v/>
      </c>
      <c r="Q1474" s="1" t="str">
        <f>IF(AND(טבלה1013[[#This Row],[וסת השבוע פעיל?]]&lt;3,OR(טבלה1013[[#This Row],[CycleNumber]]&gt;B1475,B1475="")),1,"")</f>
        <v/>
      </c>
      <c r="R1474" s="1">
        <f>IF(טבלה1013[[#This Row],[האישה קבעה וסת שבוע?]]=1,IF(טבלה1013[[#This Row],[וסת השבוע פעיל?]]&lt;3,1,0),"")</f>
        <v>0</v>
      </c>
      <c r="S147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4" s="1">
        <f t="shared" si="113"/>
        <v>0</v>
      </c>
      <c r="U1474" s="1">
        <f t="shared" si="114"/>
        <v>0</v>
      </c>
      <c r="V1474" s="1">
        <f t="shared" si="115"/>
        <v>0</v>
      </c>
      <c r="W1474" s="1" t="str">
        <f>IF(טבלה1013[[#This Row],[3 הפלגות זהות]]="","",IF(טבלה1013[[#This Row],[3 הפלגות זהות]]=1,טבלה1013[[#This Row],[LengthofCycle]],W1473))</f>
        <v/>
      </c>
      <c r="Y1474" s="1" t="str">
        <f>IF(OR(טבלה1013[[#This Row],[הווסת פעיל?]]=0,טבלה1013[[#This Row],[הווסת פעיל?]]=""),"",SUM(Y1473,טבלה1013[[#This Row],[הווסת פעיל?]]))</f>
        <v/>
      </c>
      <c r="Z1474" s="1" t="str">
        <f>IF(AND(טבלה1013[[#This Row],[כמה מחזורים עד עקירה]]&lt;&gt;"",Y1475=""),טבלה1013[[#This Row],[כמה מחזורים עד עקירה]],"")</f>
        <v/>
      </c>
      <c r="AA1474" s="1" t="str">
        <f>IF(AND(טבלה1013[[#This Row],[הווסת פעיל?]]=1,טבלה1013[[#This Row],[וסת קבוע אחרון]]&lt;&gt;W1473),טבלה1013[[#This Row],[וסת קבוע אחרון]],"")</f>
        <v/>
      </c>
      <c r="AB1474" s="1" t="str">
        <f>IF(AND(טבלה1013[[#This Row],[הווסת פעיל?]]=1,X1473=0,טבלה1013[[#This Row],[וסת קבוע אחרון]]=W1473),טבלה1013[[#This Row],[וסת קבוע אחרון]],"")</f>
        <v/>
      </c>
      <c r="AC1474" s="1" t="str">
        <f>IF(AND(טבלה1013[[#This Row],[הווסת פעיל?]]=1,X1473=0,טבלה1013[[#This Row],[וסת קבוע אחרון]]&lt;&gt;W1473),1,"")</f>
        <v/>
      </c>
      <c r="AD1474" s="1" t="str">
        <f>IF(AND(טבלה1013[[#This Row],[הווסת פעיל?]]&lt;&gt;"",B1475=1),טבלה1013[[#This Row],[CycleNumber]],"")</f>
        <v/>
      </c>
      <c r="AE1474" s="1" t="str">
        <f>IF(AND(טבלה1013[[#This Row],[הווסת פעיל?]]&lt;&gt;"",X1473=""),טבלה1013[[#This Row],[CycleNumber]],"")</f>
        <v/>
      </c>
      <c r="AF1474" s="1" t="str">
        <f>IF(B1475=1,"",IF(טבלה1013[[#This Row],[הווסת פעיל?]]=1,IF(טבלה1013[[#This Row],[וסת קבוע אחרון]]=F1475,1,0),""))</f>
        <v/>
      </c>
      <c r="AG1474" s="1" t="str">
        <f>IF(B1475=1,"",IF(טבלה1013[[#This Row],[הווסת פעיל?]]=1,IF(OR(טבלה1013[[#This Row],[וסת קבוע אחרון]]=F1475,F1475=טבלה1013[[#This Row],[LengthofCycle]]),1,0),""))</f>
        <v/>
      </c>
      <c r="AH1474" s="1" t="str">
        <f>IF(B1475=1,"",IF(טבלה1013[[#This Row],[הווסת פעיל?]]=1,IF(OR(טבלה1013[[#This Row],[וסת קבוע אחרון]]=F1475,F1475=טבלה1013[[#This Row],[LengthofCycle]],AND(טבלה1013[[#This Row],[LengthofCycle]]&lt;&gt;טבלה1013[[#This Row],[וסת קבוע אחרון]],OR(F1475=28,F1475=29))),1,0),""))</f>
        <v/>
      </c>
      <c r="AI1474" s="1" t="str">
        <f>IF(AND(טבלה1013[[#This Row],[הווסת פעיל?]]=1,B1475=1),1,"")</f>
        <v/>
      </c>
      <c r="AJ1474" s="4">
        <f>IF(AND(טבלה1013[[#This Row],[הווסת פעיל?]]&lt;&gt;1,B1475&lt;&gt;1,B1475&lt;&gt;""),IF(טבלה1013[[#This Row],[LengthofCycle]]=F1475,1,0),"")</f>
        <v>0</v>
      </c>
      <c r="AK1474" s="4">
        <f>IF(AND(טבלה1013[[#This Row],[הווסת פעיל?]]&lt;&gt;1,B1475&lt;&gt;1,B1475&lt;&gt;""),IF(OR(טבלה1013[[#This Row],[LengthofCycle]]=F1475,F1475=29),1,0),"")</f>
        <v>0</v>
      </c>
      <c r="AL1474" s="4">
        <f>IF(AND(טבלה1013[[#This Row],[הווסת פעיל?]]&lt;&gt;1,B1475&lt;&gt;1,B1475&lt;&gt;""),IF(OR(טבלה1013[[#This Row],[LengthofCycle]]=F1475,F1475=29,F1475=28),1,0),"")</f>
        <v>0</v>
      </c>
    </row>
    <row r="1475" spans="1:38" x14ac:dyDescent="0.25">
      <c r="A1475" s="1" t="s">
        <v>175</v>
      </c>
      <c r="B1475" s="1">
        <v>9</v>
      </c>
      <c r="C1475" s="1">
        <v>0</v>
      </c>
      <c r="D1475" s="1">
        <v>1</v>
      </c>
      <c r="E1475" s="1">
        <v>0</v>
      </c>
      <c r="F1475" s="1">
        <v>27</v>
      </c>
      <c r="G1475" s="1">
        <f>טבלה1013[[#This Row],[LengthofCycle]]+1</f>
        <v>28</v>
      </c>
      <c r="H1475" s="1">
        <f>IF(IFERROR(LOOKUP(טבלה1013[[#This Row],[ClientID]],קביעויות[השבוע]),FALSE)=טבלה1013[[#This Row],[ClientID]],1,"")</f>
        <v>1</v>
      </c>
      <c r="I1475" s="1" t="str">
        <f>IF(AND(טבלה1013[[#This Row],[CycleNumber]]&gt;1,OR(B1476="",טבלה1013[[#This Row],[CycleNumber]]&gt;B1474)),IF(OR(AND(טבלה1013[[#This Row],[LengthofCycle]]=28,F1474=28),AND(טבלה1013[[#This Row],[LengthofCycle]]=35,F1474=35)),1,""),"")</f>
        <v/>
      </c>
      <c r="J1475" s="1" t="str">
        <f>IF(AND(טבלה1013[[#This Row],[וסת השבוע]]=1,I1474=1,טבלה1013[[#This Row],[CycleNumber]]&gt;B1474),1,"")</f>
        <v/>
      </c>
      <c r="K1475" s="1" t="str">
        <f>IF(טבלה1013[[#This Row],[CycleNumber]]=1,"",IF(טבלה1013[[#This Row],[וסת השבוע]]=1,0,IF(K1474="","",IF(K1474=0,IF(טבלה1013[[#This Row],[LengthofCycle]]=28,0,1),IF(K1474=1,IF(טבלה1013[[#This Row],[LengthofCycle]]+F1474=28*2,0,2),IF(K1474=2,IF(טבלה1013[[#This Row],[LengthofCycle]]+F1474+F1473=28*3,0,3),""))))))</f>
        <v/>
      </c>
      <c r="L1475" s="1" t="str">
        <f>IF(טבלה1013[[#This Row],[וסת השבוע]]=1,IF(טבלה1013[[#This Row],[וסת השבוע וההפלגה ביחד]]=1,L1474+1,0),IF(AND(טבלה1013[[#This Row],[CycleNumber]]&gt;B1474,טבלה1013[[#This Row],[CycleNumber]]&gt;1),IF(טבלה1013[[#This Row],[וסת השבוע פעיל?]]&lt;&gt;"",L1474+1,""),""))</f>
        <v/>
      </c>
      <c r="M1475" s="1" t="str">
        <f>IF(AND(טבלה1013[[#This Row],[וסת השבוע פעיל?]]&lt;&gt;"",טבלה1013[[#This Row],[CycleNumber]]&lt;B1476,B1476&lt;&gt;"",טבלה1013[[#This Row],[וסת השבוע פעיל?]]&lt;3),IF(K1476=0,IF(AND(טבלה1013[[#This Row],[וסת השבוע פעיל?]]&gt;0,I1476=1),0,1),0),"")</f>
        <v/>
      </c>
      <c r="N1475" s="1" t="str">
        <f t="shared" si="112"/>
        <v/>
      </c>
      <c r="O1475" s="1" t="str">
        <f>IF(AND(טבלה1013[[#This Row],[חיזוי - שבוע]]=1,J1476=1),1,"")</f>
        <v/>
      </c>
      <c r="P1475" s="1" t="str">
        <f>IF(AND(טבלה1013[[#This Row],[חיזוי טוב עם הפלגה?]]=1,טבלה1013[[#This Row],[וסת קבוע אחרון]]&lt;&gt;28,X1474=1),1,"")</f>
        <v/>
      </c>
      <c r="Q1475" s="1" t="str">
        <f>IF(AND(טבלה1013[[#This Row],[וסת השבוע פעיל?]]&lt;3,OR(טבלה1013[[#This Row],[CycleNumber]]&gt;B1476,B1476="")),1,"")</f>
        <v/>
      </c>
      <c r="R1475" s="1">
        <f>IF(טבלה1013[[#This Row],[האישה קבעה וסת שבוע?]]=1,IF(טבלה1013[[#This Row],[וסת השבוע פעיל?]]&lt;3,1,0),"")</f>
        <v>0</v>
      </c>
      <c r="S147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5" s="1">
        <f t="shared" si="113"/>
        <v>0</v>
      </c>
      <c r="U1475" s="1">
        <f t="shared" si="114"/>
        <v>0</v>
      </c>
      <c r="V1475" s="1">
        <f t="shared" si="115"/>
        <v>0</v>
      </c>
      <c r="W1475" s="1" t="str">
        <f>IF(טבלה1013[[#This Row],[3 הפלגות זהות]]="","",IF(טבלה1013[[#This Row],[3 הפלגות זהות]]=1,טבלה1013[[#This Row],[LengthofCycle]],W1474))</f>
        <v/>
      </c>
      <c r="Y1475" s="1" t="str">
        <f>IF(OR(טבלה1013[[#This Row],[הווסת פעיל?]]=0,טבלה1013[[#This Row],[הווסת פעיל?]]=""),"",SUM(Y1474,טבלה1013[[#This Row],[הווסת פעיל?]]))</f>
        <v/>
      </c>
      <c r="Z1475" s="1" t="str">
        <f>IF(AND(טבלה1013[[#This Row],[כמה מחזורים עד עקירה]]&lt;&gt;"",Y1476=""),טבלה1013[[#This Row],[כמה מחזורים עד עקירה]],"")</f>
        <v/>
      </c>
      <c r="AA1475" s="1" t="str">
        <f>IF(AND(טבלה1013[[#This Row],[הווסת פעיל?]]=1,טבלה1013[[#This Row],[וסת קבוע אחרון]]&lt;&gt;W1474),טבלה1013[[#This Row],[וסת קבוע אחרון]],"")</f>
        <v/>
      </c>
      <c r="AB1475" s="1" t="str">
        <f>IF(AND(טבלה1013[[#This Row],[הווסת פעיל?]]=1,X1474=0,טבלה1013[[#This Row],[וסת קבוע אחרון]]=W1474),טבלה1013[[#This Row],[וסת קבוע אחרון]],"")</f>
        <v/>
      </c>
      <c r="AC1475" s="1" t="str">
        <f>IF(AND(טבלה1013[[#This Row],[הווסת פעיל?]]=1,X1474=0,טבלה1013[[#This Row],[וסת קבוע אחרון]]&lt;&gt;W1474),1,"")</f>
        <v/>
      </c>
      <c r="AD1475" s="1" t="str">
        <f>IF(AND(טבלה1013[[#This Row],[הווסת פעיל?]]&lt;&gt;"",B1476=1),טבלה1013[[#This Row],[CycleNumber]],"")</f>
        <v/>
      </c>
      <c r="AE1475" s="1" t="str">
        <f>IF(AND(טבלה1013[[#This Row],[הווסת פעיל?]]&lt;&gt;"",X1474=""),טבלה1013[[#This Row],[CycleNumber]],"")</f>
        <v/>
      </c>
      <c r="AF1475" s="1" t="str">
        <f>IF(B1476=1,"",IF(טבלה1013[[#This Row],[הווסת פעיל?]]=1,IF(טבלה1013[[#This Row],[וסת קבוע אחרון]]=F1476,1,0),""))</f>
        <v/>
      </c>
      <c r="AG1475" s="1" t="str">
        <f>IF(B1476=1,"",IF(טבלה1013[[#This Row],[הווסת פעיל?]]=1,IF(OR(טבלה1013[[#This Row],[וסת קבוע אחרון]]=F1476,F1476=טבלה1013[[#This Row],[LengthofCycle]]),1,0),""))</f>
        <v/>
      </c>
      <c r="AH1475" s="1" t="str">
        <f>IF(B1476=1,"",IF(טבלה1013[[#This Row],[הווסת פעיל?]]=1,IF(OR(טבלה1013[[#This Row],[וסת קבוע אחרון]]=F1476,F1476=טבלה1013[[#This Row],[LengthofCycle]],AND(טבלה1013[[#This Row],[LengthofCycle]]&lt;&gt;טבלה1013[[#This Row],[וסת קבוע אחרון]],OR(F1476=28,F1476=29))),1,0),""))</f>
        <v/>
      </c>
      <c r="AI1475" s="1" t="str">
        <f>IF(AND(טבלה1013[[#This Row],[הווסת פעיל?]]=1,B1476=1),1,"")</f>
        <v/>
      </c>
      <c r="AJ1475" s="4">
        <f>IF(AND(טבלה1013[[#This Row],[הווסת פעיל?]]&lt;&gt;1,B1476&lt;&gt;1,B1476&lt;&gt;""),IF(טבלה1013[[#This Row],[LengthofCycle]]=F1476,1,0),"")</f>
        <v>0</v>
      </c>
      <c r="AK1475" s="4">
        <f>IF(AND(טבלה1013[[#This Row],[הווסת פעיל?]]&lt;&gt;1,B1476&lt;&gt;1,B1476&lt;&gt;""),IF(OR(טבלה1013[[#This Row],[LengthofCycle]]=F1476,F1476=29),1,0),"")</f>
        <v>0</v>
      </c>
      <c r="AL1475" s="4">
        <f>IF(AND(טבלה1013[[#This Row],[הווסת פעיל?]]&lt;&gt;1,B1476&lt;&gt;1,B1476&lt;&gt;""),IF(OR(טבלה1013[[#This Row],[LengthofCycle]]=F1476,F1476=29,F1476=28),1,0),"")</f>
        <v>0</v>
      </c>
    </row>
    <row r="1476" spans="1:38" x14ac:dyDescent="0.25">
      <c r="A1476" s="1" t="s">
        <v>175</v>
      </c>
      <c r="B1476" s="1">
        <v>10</v>
      </c>
      <c r="C1476" s="1">
        <v>0</v>
      </c>
      <c r="D1476" s="1">
        <v>1</v>
      </c>
      <c r="E1476" s="1">
        <v>0</v>
      </c>
      <c r="F1476" s="1">
        <v>35</v>
      </c>
      <c r="G1476" s="1">
        <f>טבלה1013[[#This Row],[LengthofCycle]]+1</f>
        <v>36</v>
      </c>
      <c r="H1476" s="1">
        <f>IF(IFERROR(LOOKUP(טבלה1013[[#This Row],[ClientID]],קביעויות[השבוע]),FALSE)=טבלה1013[[#This Row],[ClientID]],1,"")</f>
        <v>1</v>
      </c>
      <c r="I1476" s="1" t="str">
        <f>IF(AND(טבלה1013[[#This Row],[CycleNumber]]&gt;1,OR(B1477="",טבלה1013[[#This Row],[CycleNumber]]&gt;B1475)),IF(OR(AND(טבלה1013[[#This Row],[LengthofCycle]]=28,F1475=28),AND(טבלה1013[[#This Row],[LengthofCycle]]=35,F1475=35)),1,""),"")</f>
        <v/>
      </c>
      <c r="J1476" s="1" t="str">
        <f>IF(AND(טבלה1013[[#This Row],[וסת השבוע]]=1,I1475=1,טבלה1013[[#This Row],[CycleNumber]]&gt;B1475),1,"")</f>
        <v/>
      </c>
      <c r="K1476" s="1" t="str">
        <f>IF(טבלה1013[[#This Row],[CycleNumber]]=1,"",IF(טבלה1013[[#This Row],[וסת השבוע]]=1,0,IF(K1475="","",IF(K1475=0,IF(טבלה1013[[#This Row],[LengthofCycle]]=28,0,1),IF(K1475=1,IF(טבלה1013[[#This Row],[LengthofCycle]]+F1475=28*2,0,2),IF(K1475=2,IF(טבלה1013[[#This Row],[LengthofCycle]]+F1475+F1474=28*3,0,3),""))))))</f>
        <v/>
      </c>
      <c r="L1476" s="1" t="str">
        <f>IF(טבלה1013[[#This Row],[וסת השבוע]]=1,IF(טבלה1013[[#This Row],[וסת השבוע וההפלגה ביחד]]=1,L1475+1,0),IF(AND(טבלה1013[[#This Row],[CycleNumber]]&gt;B1475,טבלה1013[[#This Row],[CycleNumber]]&gt;1),IF(טבלה1013[[#This Row],[וסת השבוע פעיל?]]&lt;&gt;"",L1475+1,""),""))</f>
        <v/>
      </c>
      <c r="M1476" s="1" t="str">
        <f>IF(AND(טבלה1013[[#This Row],[וסת השבוע פעיל?]]&lt;&gt;"",טבלה1013[[#This Row],[CycleNumber]]&lt;B1477,B1477&lt;&gt;"",טבלה1013[[#This Row],[וסת השבוע פעיל?]]&lt;3),IF(K1477=0,IF(AND(טבלה1013[[#This Row],[וסת השבוע פעיל?]]&gt;0,I1477=1),0,1),0),"")</f>
        <v/>
      </c>
      <c r="N1476" s="1" t="str">
        <f t="shared" si="112"/>
        <v/>
      </c>
      <c r="O1476" s="1" t="str">
        <f>IF(AND(טבלה1013[[#This Row],[חיזוי - שבוע]]=1,J1477=1),1,"")</f>
        <v/>
      </c>
      <c r="P1476" s="1" t="str">
        <f>IF(AND(טבלה1013[[#This Row],[חיזוי טוב עם הפלגה?]]=1,טבלה1013[[#This Row],[וסת קבוע אחרון]]&lt;&gt;28,X1475=1),1,"")</f>
        <v/>
      </c>
      <c r="Q1476" s="1" t="str">
        <f>IF(AND(טבלה1013[[#This Row],[וסת השבוע פעיל?]]&lt;3,OR(טבלה1013[[#This Row],[CycleNumber]]&gt;B1477,B1477="")),1,"")</f>
        <v/>
      </c>
      <c r="R1476" s="1">
        <f>IF(טבלה1013[[#This Row],[האישה קבעה וסת שבוע?]]=1,IF(טבלה1013[[#This Row],[וסת השבוע פעיל?]]&lt;3,1,0),"")</f>
        <v>0</v>
      </c>
      <c r="S147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6" s="1">
        <f t="shared" si="113"/>
        <v>0</v>
      </c>
      <c r="U1476" s="1">
        <f t="shared" si="114"/>
        <v>0</v>
      </c>
      <c r="V1476" s="1">
        <f t="shared" si="115"/>
        <v>0</v>
      </c>
      <c r="W1476" s="1" t="str">
        <f>IF(טבלה1013[[#This Row],[3 הפלגות זהות]]="","",IF(טבלה1013[[#This Row],[3 הפלגות זהות]]=1,טבלה1013[[#This Row],[LengthofCycle]],W1475))</f>
        <v/>
      </c>
      <c r="Y1476" s="1" t="str">
        <f>IF(OR(טבלה1013[[#This Row],[הווסת פעיל?]]=0,טבלה1013[[#This Row],[הווסת פעיל?]]=""),"",SUM(Y1475,טבלה1013[[#This Row],[הווסת פעיל?]]))</f>
        <v/>
      </c>
      <c r="Z1476" s="1" t="str">
        <f>IF(AND(טבלה1013[[#This Row],[כמה מחזורים עד עקירה]]&lt;&gt;"",Y1477=""),טבלה1013[[#This Row],[כמה מחזורים עד עקירה]],"")</f>
        <v/>
      </c>
      <c r="AA1476" s="1" t="str">
        <f>IF(AND(טבלה1013[[#This Row],[הווסת פעיל?]]=1,טבלה1013[[#This Row],[וסת קבוע אחרון]]&lt;&gt;W1475),טבלה1013[[#This Row],[וסת קבוע אחרון]],"")</f>
        <v/>
      </c>
      <c r="AB1476" s="1" t="str">
        <f>IF(AND(טבלה1013[[#This Row],[הווסת פעיל?]]=1,X1475=0,טבלה1013[[#This Row],[וסת קבוע אחרון]]=W1475),טבלה1013[[#This Row],[וסת קבוע אחרון]],"")</f>
        <v/>
      </c>
      <c r="AC1476" s="1" t="str">
        <f>IF(AND(טבלה1013[[#This Row],[הווסת פעיל?]]=1,X1475=0,טבלה1013[[#This Row],[וסת קבוע אחרון]]&lt;&gt;W1475),1,"")</f>
        <v/>
      </c>
      <c r="AD1476" s="1" t="str">
        <f>IF(AND(טבלה1013[[#This Row],[הווסת פעיל?]]&lt;&gt;"",B1477=1),טבלה1013[[#This Row],[CycleNumber]],"")</f>
        <v/>
      </c>
      <c r="AE1476" s="1" t="str">
        <f>IF(AND(טבלה1013[[#This Row],[הווסת פעיל?]]&lt;&gt;"",X1475=""),טבלה1013[[#This Row],[CycleNumber]],"")</f>
        <v/>
      </c>
      <c r="AF1476" s="1" t="str">
        <f>IF(B1477=1,"",IF(טבלה1013[[#This Row],[הווסת פעיל?]]=1,IF(טבלה1013[[#This Row],[וסת קבוע אחרון]]=F1477,1,0),""))</f>
        <v/>
      </c>
      <c r="AG1476" s="1" t="str">
        <f>IF(B1477=1,"",IF(טבלה1013[[#This Row],[הווסת פעיל?]]=1,IF(OR(טבלה1013[[#This Row],[וסת קבוע אחרון]]=F1477,F1477=טבלה1013[[#This Row],[LengthofCycle]]),1,0),""))</f>
        <v/>
      </c>
      <c r="AH1476" s="1" t="str">
        <f>IF(B1477=1,"",IF(טבלה1013[[#This Row],[הווסת פעיל?]]=1,IF(OR(טבלה1013[[#This Row],[וסת קבוע אחרון]]=F1477,F1477=טבלה1013[[#This Row],[LengthofCycle]],AND(טבלה1013[[#This Row],[LengthofCycle]]&lt;&gt;טבלה1013[[#This Row],[וסת קבוע אחרון]],OR(F1477=28,F1477=29))),1,0),""))</f>
        <v/>
      </c>
      <c r="AI1476" s="1" t="str">
        <f>IF(AND(טבלה1013[[#This Row],[הווסת פעיל?]]=1,B1477=1),1,"")</f>
        <v/>
      </c>
      <c r="AJ1476" s="4">
        <f>IF(AND(טבלה1013[[#This Row],[הווסת פעיל?]]&lt;&gt;1,B1477&lt;&gt;1,B1477&lt;&gt;""),IF(טבלה1013[[#This Row],[LengthofCycle]]=F1477,1,0),"")</f>
        <v>0</v>
      </c>
      <c r="AK1476" s="4">
        <f>IF(AND(טבלה1013[[#This Row],[הווסת פעיל?]]&lt;&gt;1,B1477&lt;&gt;1,B1477&lt;&gt;""),IF(OR(טבלה1013[[#This Row],[LengthofCycle]]=F1477,F1477=29),1,0),"")</f>
        <v>0</v>
      </c>
      <c r="AL1476" s="4">
        <f>IF(AND(טבלה1013[[#This Row],[הווסת פעיל?]]&lt;&gt;1,B1477&lt;&gt;1,B1477&lt;&gt;""),IF(OR(טבלה1013[[#This Row],[LengthofCycle]]=F1477,F1477=29,F1477=28),1,0),"")</f>
        <v>0</v>
      </c>
    </row>
    <row r="1477" spans="1:38" x14ac:dyDescent="0.25">
      <c r="A1477" s="1" t="s">
        <v>175</v>
      </c>
      <c r="B1477" s="1">
        <v>11</v>
      </c>
      <c r="C1477" s="1">
        <v>0</v>
      </c>
      <c r="D1477" s="1">
        <v>1</v>
      </c>
      <c r="E1477" s="1">
        <v>0</v>
      </c>
      <c r="F1477" s="1">
        <v>38</v>
      </c>
      <c r="G1477" s="1">
        <f>טבלה1013[[#This Row],[LengthofCycle]]+1</f>
        <v>39</v>
      </c>
      <c r="H1477" s="1">
        <f>IF(IFERROR(LOOKUP(טבלה1013[[#This Row],[ClientID]],קביעויות[השבוע]),FALSE)=טבלה1013[[#This Row],[ClientID]],1,"")</f>
        <v>1</v>
      </c>
      <c r="I1477" s="1" t="str">
        <f>IF(AND(טבלה1013[[#This Row],[CycleNumber]]&gt;1,OR(B1478="",טבלה1013[[#This Row],[CycleNumber]]&gt;B1476)),IF(OR(AND(טבלה1013[[#This Row],[LengthofCycle]]=28,F1476=28),AND(טבלה1013[[#This Row],[LengthofCycle]]=35,F1476=35)),1,""),"")</f>
        <v/>
      </c>
      <c r="J1477" s="1" t="str">
        <f>IF(AND(טבלה1013[[#This Row],[וסת השבוע]]=1,I1476=1,טבלה1013[[#This Row],[CycleNumber]]&gt;B1476),1,"")</f>
        <v/>
      </c>
      <c r="K1477" s="1" t="str">
        <f>IF(טבלה1013[[#This Row],[CycleNumber]]=1,"",IF(טבלה1013[[#This Row],[וסת השבוע]]=1,0,IF(K1476="","",IF(K1476=0,IF(טבלה1013[[#This Row],[LengthofCycle]]=28,0,1),IF(K1476=1,IF(טבלה1013[[#This Row],[LengthofCycle]]+F1476=28*2,0,2),IF(K1476=2,IF(טבלה1013[[#This Row],[LengthofCycle]]+F1476+F1475=28*3,0,3),""))))))</f>
        <v/>
      </c>
      <c r="L1477" s="1" t="str">
        <f>IF(טבלה1013[[#This Row],[וסת השבוע]]=1,IF(טבלה1013[[#This Row],[וסת השבוע וההפלגה ביחד]]=1,L1476+1,0),IF(AND(טבלה1013[[#This Row],[CycleNumber]]&gt;B1476,טבלה1013[[#This Row],[CycleNumber]]&gt;1),IF(טבלה1013[[#This Row],[וסת השבוע פעיל?]]&lt;&gt;"",L1476+1,""),""))</f>
        <v/>
      </c>
      <c r="M1477" s="1" t="str">
        <f>IF(AND(טבלה1013[[#This Row],[וסת השבוע פעיל?]]&lt;&gt;"",טבלה1013[[#This Row],[CycleNumber]]&lt;B1478,B1478&lt;&gt;"",טבלה1013[[#This Row],[וסת השבוע פעיל?]]&lt;3),IF(K1478=0,IF(AND(טבלה1013[[#This Row],[וסת השבוע פעיל?]]&gt;0,I1478=1),0,1),0),"")</f>
        <v/>
      </c>
      <c r="N1477" s="1" t="str">
        <f t="shared" si="112"/>
        <v/>
      </c>
      <c r="O1477" s="1" t="str">
        <f>IF(AND(טבלה1013[[#This Row],[חיזוי - שבוע]]=1,J1478=1),1,"")</f>
        <v/>
      </c>
      <c r="P1477" s="1" t="str">
        <f>IF(AND(טבלה1013[[#This Row],[חיזוי טוב עם הפלגה?]]=1,טבלה1013[[#This Row],[וסת קבוע אחרון]]&lt;&gt;28,X1476=1),1,"")</f>
        <v/>
      </c>
      <c r="Q1477" s="1" t="str">
        <f>IF(AND(טבלה1013[[#This Row],[וסת השבוע פעיל?]]&lt;3,OR(טבלה1013[[#This Row],[CycleNumber]]&gt;B1478,B1478="")),1,"")</f>
        <v/>
      </c>
      <c r="R1477" s="1">
        <f>IF(טבלה1013[[#This Row],[האישה קבעה וסת שבוע?]]=1,IF(טבלה1013[[#This Row],[וסת השבוע פעיל?]]&lt;3,1,0),"")</f>
        <v>0</v>
      </c>
      <c r="S147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7" s="1">
        <f t="shared" si="113"/>
        <v>0</v>
      </c>
      <c r="U1477" s="1">
        <f t="shared" si="114"/>
        <v>0</v>
      </c>
      <c r="V1477" s="1">
        <f t="shared" si="115"/>
        <v>0</v>
      </c>
      <c r="W1477" s="1" t="str">
        <f>IF(טבלה1013[[#This Row],[3 הפלגות זהות]]="","",IF(טבלה1013[[#This Row],[3 הפלגות זהות]]=1,טבלה1013[[#This Row],[LengthofCycle]],W1476))</f>
        <v/>
      </c>
      <c r="Y1477" s="1" t="str">
        <f>IF(OR(טבלה1013[[#This Row],[הווסת פעיל?]]=0,טבלה1013[[#This Row],[הווסת פעיל?]]=""),"",SUM(Y1476,טבלה1013[[#This Row],[הווסת פעיל?]]))</f>
        <v/>
      </c>
      <c r="Z1477" s="1" t="str">
        <f>IF(AND(טבלה1013[[#This Row],[כמה מחזורים עד עקירה]]&lt;&gt;"",Y1478=""),טבלה1013[[#This Row],[כמה מחזורים עד עקירה]],"")</f>
        <v/>
      </c>
      <c r="AA1477" s="1" t="str">
        <f>IF(AND(טבלה1013[[#This Row],[הווסת פעיל?]]=1,טבלה1013[[#This Row],[וסת קבוע אחרון]]&lt;&gt;W1476),טבלה1013[[#This Row],[וסת קבוע אחרון]],"")</f>
        <v/>
      </c>
      <c r="AB1477" s="1" t="str">
        <f>IF(AND(טבלה1013[[#This Row],[הווסת פעיל?]]=1,X1476=0,טבלה1013[[#This Row],[וסת קבוע אחרון]]=W1476),טבלה1013[[#This Row],[וסת קבוע אחרון]],"")</f>
        <v/>
      </c>
      <c r="AC1477" s="1" t="str">
        <f>IF(AND(טבלה1013[[#This Row],[הווסת פעיל?]]=1,X1476=0,טבלה1013[[#This Row],[וסת קבוע אחרון]]&lt;&gt;W1476),1,"")</f>
        <v/>
      </c>
      <c r="AD1477" s="1" t="str">
        <f>IF(AND(טבלה1013[[#This Row],[הווסת פעיל?]]&lt;&gt;"",B1478=1),טבלה1013[[#This Row],[CycleNumber]],"")</f>
        <v/>
      </c>
      <c r="AE1477" s="1" t="str">
        <f>IF(AND(טבלה1013[[#This Row],[הווסת פעיל?]]&lt;&gt;"",X1476=""),טבלה1013[[#This Row],[CycleNumber]],"")</f>
        <v/>
      </c>
      <c r="AF1477" s="1" t="str">
        <f>IF(B1478=1,"",IF(טבלה1013[[#This Row],[הווסת פעיל?]]=1,IF(טבלה1013[[#This Row],[וסת קבוע אחרון]]=F1478,1,0),""))</f>
        <v/>
      </c>
      <c r="AG1477" s="1" t="str">
        <f>IF(B1478=1,"",IF(טבלה1013[[#This Row],[הווסת פעיל?]]=1,IF(OR(טבלה1013[[#This Row],[וסת קבוע אחרון]]=F1478,F1478=טבלה1013[[#This Row],[LengthofCycle]]),1,0),""))</f>
        <v/>
      </c>
      <c r="AH1477" s="1" t="str">
        <f>IF(B1478=1,"",IF(טבלה1013[[#This Row],[הווסת פעיל?]]=1,IF(OR(טבלה1013[[#This Row],[וסת קבוע אחרון]]=F1478,F1478=טבלה1013[[#This Row],[LengthofCycle]],AND(טבלה1013[[#This Row],[LengthofCycle]]&lt;&gt;טבלה1013[[#This Row],[וסת קבוע אחרון]],OR(F1478=28,F1478=29))),1,0),""))</f>
        <v/>
      </c>
      <c r="AI1477" s="1" t="str">
        <f>IF(AND(טבלה1013[[#This Row],[הווסת פעיל?]]=1,B1478=1),1,"")</f>
        <v/>
      </c>
      <c r="AJ1477" s="4">
        <f>IF(AND(טבלה1013[[#This Row],[הווסת פעיל?]]&lt;&gt;1,B1478&lt;&gt;1,B1478&lt;&gt;""),IF(טבלה1013[[#This Row],[LengthofCycle]]=F1478,1,0),"")</f>
        <v>0</v>
      </c>
      <c r="AK1477" s="4">
        <f>IF(AND(טבלה1013[[#This Row],[הווסת פעיל?]]&lt;&gt;1,B1478&lt;&gt;1,B1478&lt;&gt;""),IF(OR(טבלה1013[[#This Row],[LengthofCycle]]=F1478,F1478=29),1,0),"")</f>
        <v>0</v>
      </c>
      <c r="AL1477" s="4">
        <f>IF(AND(טבלה1013[[#This Row],[הווסת פעיל?]]&lt;&gt;1,B1478&lt;&gt;1,B1478&lt;&gt;""),IF(OR(טבלה1013[[#This Row],[LengthofCycle]]=F1478,F1478=29,F1478=28),1,0),"")</f>
        <v>1</v>
      </c>
    </row>
    <row r="1478" spans="1:38" x14ac:dyDescent="0.25">
      <c r="A1478" s="1" t="s">
        <v>175</v>
      </c>
      <c r="B1478" s="1">
        <v>12</v>
      </c>
      <c r="C1478" s="1">
        <v>0</v>
      </c>
      <c r="D1478" s="1">
        <v>1</v>
      </c>
      <c r="E1478" s="1">
        <v>0</v>
      </c>
      <c r="F1478" s="1">
        <v>28</v>
      </c>
      <c r="G1478" s="1">
        <f>טבלה1013[[#This Row],[LengthofCycle]]+1</f>
        <v>29</v>
      </c>
      <c r="H1478" s="1">
        <f>IF(IFERROR(LOOKUP(טבלה1013[[#This Row],[ClientID]],קביעויות[השבוע]),FALSE)=טבלה1013[[#This Row],[ClientID]],1,"")</f>
        <v>1</v>
      </c>
      <c r="I1478" s="1" t="str">
        <f>IF(AND(טבלה1013[[#This Row],[CycleNumber]]&gt;1,OR(B1479="",טבלה1013[[#This Row],[CycleNumber]]&gt;B1477)),IF(OR(AND(טבלה1013[[#This Row],[LengthofCycle]]=28,F1477=28),AND(טבלה1013[[#This Row],[LengthofCycle]]=35,F1477=35)),1,""),"")</f>
        <v/>
      </c>
      <c r="J1478" s="1" t="str">
        <f>IF(AND(טבלה1013[[#This Row],[וסת השבוע]]=1,I1477=1,טבלה1013[[#This Row],[CycleNumber]]&gt;B1477),1,"")</f>
        <v/>
      </c>
      <c r="K1478" s="1" t="str">
        <f>IF(טבלה1013[[#This Row],[CycleNumber]]=1,"",IF(טבלה1013[[#This Row],[וסת השבוע]]=1,0,IF(K1477="","",IF(K1477=0,IF(טבלה1013[[#This Row],[LengthofCycle]]=28,0,1),IF(K1477=1,IF(טבלה1013[[#This Row],[LengthofCycle]]+F1477=28*2,0,2),IF(K1477=2,IF(טבלה1013[[#This Row],[LengthofCycle]]+F1477+F1476=28*3,0,3),""))))))</f>
        <v/>
      </c>
      <c r="L1478" s="1" t="str">
        <f>IF(טבלה1013[[#This Row],[וסת השבוע]]=1,IF(טבלה1013[[#This Row],[וסת השבוע וההפלגה ביחד]]=1,L1477+1,0),IF(AND(טבלה1013[[#This Row],[CycleNumber]]&gt;B1477,טבלה1013[[#This Row],[CycleNumber]]&gt;1),IF(טבלה1013[[#This Row],[וסת השבוע פעיל?]]&lt;&gt;"",L1477+1,""),""))</f>
        <v/>
      </c>
      <c r="M1478" s="1" t="str">
        <f>IF(AND(טבלה1013[[#This Row],[וסת השבוע פעיל?]]&lt;&gt;"",טבלה1013[[#This Row],[CycleNumber]]&lt;B1479,B1479&lt;&gt;"",טבלה1013[[#This Row],[וסת השבוע פעיל?]]&lt;3),IF(K1479=0,IF(AND(טבלה1013[[#This Row],[וסת השבוע פעיל?]]&gt;0,I1479=1),0,1),0),"")</f>
        <v/>
      </c>
      <c r="N1478" s="1" t="str">
        <f t="shared" si="112"/>
        <v/>
      </c>
      <c r="O1478" s="1" t="str">
        <f>IF(AND(טבלה1013[[#This Row],[חיזוי - שבוע]]=1,J1479=1),1,"")</f>
        <v/>
      </c>
      <c r="P1478" s="1" t="str">
        <f>IF(AND(טבלה1013[[#This Row],[חיזוי טוב עם הפלגה?]]=1,טבלה1013[[#This Row],[וסת קבוע אחרון]]&lt;&gt;28,X1477=1),1,"")</f>
        <v/>
      </c>
      <c r="Q1478" s="1" t="str">
        <f>IF(AND(טבלה1013[[#This Row],[וסת השבוע פעיל?]]&lt;3,OR(טבלה1013[[#This Row],[CycleNumber]]&gt;B1479,B1479="")),1,"")</f>
        <v/>
      </c>
      <c r="R1478" s="1">
        <f>IF(טבלה1013[[#This Row],[האישה קבעה וסת שבוע?]]=1,IF(טבלה1013[[#This Row],[וסת השבוע פעיל?]]&lt;3,1,0),"")</f>
        <v>0</v>
      </c>
      <c r="S147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8" s="1">
        <f t="shared" si="113"/>
        <v>0</v>
      </c>
      <c r="U1478" s="1">
        <f t="shared" si="114"/>
        <v>0</v>
      </c>
      <c r="V1478" s="1">
        <f t="shared" si="115"/>
        <v>0</v>
      </c>
      <c r="W1478" s="1" t="str">
        <f>IF(טבלה1013[[#This Row],[3 הפלגות זהות]]="","",IF(טבלה1013[[#This Row],[3 הפלגות זהות]]=1,טבלה1013[[#This Row],[LengthofCycle]],W1477))</f>
        <v/>
      </c>
      <c r="Y1478" s="1" t="str">
        <f>IF(OR(טבלה1013[[#This Row],[הווסת פעיל?]]=0,טבלה1013[[#This Row],[הווסת פעיל?]]=""),"",SUM(Y1477,טבלה1013[[#This Row],[הווסת פעיל?]]))</f>
        <v/>
      </c>
      <c r="Z1478" s="1" t="str">
        <f>IF(AND(טבלה1013[[#This Row],[כמה מחזורים עד עקירה]]&lt;&gt;"",Y1479=""),טבלה1013[[#This Row],[כמה מחזורים עד עקירה]],"")</f>
        <v/>
      </c>
      <c r="AA1478" s="1" t="str">
        <f>IF(AND(טבלה1013[[#This Row],[הווסת פעיל?]]=1,טבלה1013[[#This Row],[וסת קבוע אחרון]]&lt;&gt;W1477),טבלה1013[[#This Row],[וסת קבוע אחרון]],"")</f>
        <v/>
      </c>
      <c r="AB1478" s="1" t="str">
        <f>IF(AND(טבלה1013[[#This Row],[הווסת פעיל?]]=1,X1477=0,טבלה1013[[#This Row],[וסת קבוע אחרון]]=W1477),טבלה1013[[#This Row],[וסת קבוע אחרון]],"")</f>
        <v/>
      </c>
      <c r="AC1478" s="1" t="str">
        <f>IF(AND(טבלה1013[[#This Row],[הווסת פעיל?]]=1,X1477=0,טבלה1013[[#This Row],[וסת קבוע אחרון]]&lt;&gt;W1477),1,"")</f>
        <v/>
      </c>
      <c r="AD1478" s="1" t="str">
        <f>IF(AND(טבלה1013[[#This Row],[הווסת פעיל?]]&lt;&gt;"",B1479=1),טבלה1013[[#This Row],[CycleNumber]],"")</f>
        <v/>
      </c>
      <c r="AE1478" s="1" t="str">
        <f>IF(AND(טבלה1013[[#This Row],[הווסת פעיל?]]&lt;&gt;"",X1477=""),טבלה1013[[#This Row],[CycleNumber]],"")</f>
        <v/>
      </c>
      <c r="AF1478" s="1" t="str">
        <f>IF(B1479=1,"",IF(טבלה1013[[#This Row],[הווסת פעיל?]]=1,IF(טבלה1013[[#This Row],[וסת קבוע אחרון]]=F1479,1,0),""))</f>
        <v/>
      </c>
      <c r="AG1478" s="1" t="str">
        <f>IF(B1479=1,"",IF(טבלה1013[[#This Row],[הווסת פעיל?]]=1,IF(OR(טבלה1013[[#This Row],[וסת קבוע אחרון]]=F1479,F1479=טבלה1013[[#This Row],[LengthofCycle]]),1,0),""))</f>
        <v/>
      </c>
      <c r="AH1478" s="1" t="str">
        <f>IF(B1479=1,"",IF(טבלה1013[[#This Row],[הווסת פעיל?]]=1,IF(OR(טבלה1013[[#This Row],[וסת קבוע אחרון]]=F1479,F1479=טבלה1013[[#This Row],[LengthofCycle]],AND(טבלה1013[[#This Row],[LengthofCycle]]&lt;&gt;טבלה1013[[#This Row],[וסת קבוע אחרון]],OR(F1479=28,F1479=29))),1,0),""))</f>
        <v/>
      </c>
      <c r="AI1478" s="1" t="str">
        <f>IF(AND(טבלה1013[[#This Row],[הווסת פעיל?]]=1,B1479=1),1,"")</f>
        <v/>
      </c>
      <c r="AJ1478" s="4">
        <f>IF(AND(טבלה1013[[#This Row],[הווסת פעיל?]]&lt;&gt;1,B1479&lt;&gt;1,B1479&lt;&gt;""),IF(טבלה1013[[#This Row],[LengthofCycle]]=F1479,1,0),"")</f>
        <v>0</v>
      </c>
      <c r="AK1478" s="4">
        <f>IF(AND(טבלה1013[[#This Row],[הווסת פעיל?]]&lt;&gt;1,B1479&lt;&gt;1,B1479&lt;&gt;""),IF(OR(טבלה1013[[#This Row],[LengthofCycle]]=F1479,F1479=29),1,0),"")</f>
        <v>0</v>
      </c>
      <c r="AL1478" s="4">
        <f>IF(AND(טבלה1013[[#This Row],[הווסת פעיל?]]&lt;&gt;1,B1479&lt;&gt;1,B1479&lt;&gt;""),IF(OR(טבלה1013[[#This Row],[LengthofCycle]]=F1479,F1479=29,F1479=28),1,0),"")</f>
        <v>0</v>
      </c>
    </row>
    <row r="1479" spans="1:38" x14ac:dyDescent="0.25">
      <c r="A1479" s="1" t="s">
        <v>175</v>
      </c>
      <c r="B1479" s="1">
        <v>13</v>
      </c>
      <c r="C1479" s="1">
        <v>0</v>
      </c>
      <c r="D1479" s="1">
        <v>1</v>
      </c>
      <c r="E1479" s="1">
        <v>0</v>
      </c>
      <c r="F1479" s="1">
        <v>30</v>
      </c>
      <c r="G1479" s="1">
        <f>טבלה1013[[#This Row],[LengthofCycle]]+1</f>
        <v>31</v>
      </c>
      <c r="H1479" s="1">
        <f>IF(IFERROR(LOOKUP(טבלה1013[[#This Row],[ClientID]],קביעויות[השבוע]),FALSE)=טבלה1013[[#This Row],[ClientID]],1,"")</f>
        <v>1</v>
      </c>
      <c r="I1479" s="1" t="str">
        <f>IF(AND(טבלה1013[[#This Row],[CycleNumber]]&gt;1,OR(B1480="",טבלה1013[[#This Row],[CycleNumber]]&gt;B1478)),IF(OR(AND(טבלה1013[[#This Row],[LengthofCycle]]=28,F1478=28),AND(טבלה1013[[#This Row],[LengthofCycle]]=35,F1478=35)),1,""),"")</f>
        <v/>
      </c>
      <c r="J1479" s="1" t="str">
        <f>IF(AND(טבלה1013[[#This Row],[וסת השבוע]]=1,I1478=1,טבלה1013[[#This Row],[CycleNumber]]&gt;B1478),1,"")</f>
        <v/>
      </c>
      <c r="K1479" s="1" t="str">
        <f>IF(טבלה1013[[#This Row],[CycleNumber]]=1,"",IF(טבלה1013[[#This Row],[וסת השבוע]]=1,0,IF(K1478="","",IF(K1478=0,IF(טבלה1013[[#This Row],[LengthofCycle]]=28,0,1),IF(K1478=1,IF(טבלה1013[[#This Row],[LengthofCycle]]+F1478=28*2,0,2),IF(K1478=2,IF(טבלה1013[[#This Row],[LengthofCycle]]+F1478+F1477=28*3,0,3),""))))))</f>
        <v/>
      </c>
      <c r="L1479" s="1" t="str">
        <f>IF(טבלה1013[[#This Row],[וסת השבוע]]=1,IF(טבלה1013[[#This Row],[וסת השבוע וההפלגה ביחד]]=1,L1478+1,0),IF(AND(טבלה1013[[#This Row],[CycleNumber]]&gt;B1478,טבלה1013[[#This Row],[CycleNumber]]&gt;1),IF(טבלה1013[[#This Row],[וסת השבוע פעיל?]]&lt;&gt;"",L1478+1,""),""))</f>
        <v/>
      </c>
      <c r="M1479" s="1" t="str">
        <f>IF(AND(טבלה1013[[#This Row],[וסת השבוע פעיל?]]&lt;&gt;"",טבלה1013[[#This Row],[CycleNumber]]&lt;B1480,B1480&lt;&gt;"",טבלה1013[[#This Row],[וסת השבוע פעיל?]]&lt;3),IF(K1480=0,IF(AND(טבלה1013[[#This Row],[וסת השבוע פעיל?]]&gt;0,I1480=1),0,1),0),"")</f>
        <v/>
      </c>
      <c r="N1479" s="1" t="str">
        <f t="shared" si="112"/>
        <v/>
      </c>
      <c r="O1479" s="1" t="str">
        <f>IF(AND(טבלה1013[[#This Row],[חיזוי - שבוע]]=1,J1480=1),1,"")</f>
        <v/>
      </c>
      <c r="P1479" s="1" t="str">
        <f>IF(AND(טבלה1013[[#This Row],[חיזוי טוב עם הפלגה?]]=1,טבלה1013[[#This Row],[וסת קבוע אחרון]]&lt;&gt;28,X1478=1),1,"")</f>
        <v/>
      </c>
      <c r="Q1479" s="1" t="str">
        <f>IF(AND(טבלה1013[[#This Row],[וסת השבוע פעיל?]]&lt;3,OR(טבלה1013[[#This Row],[CycleNumber]]&gt;B1480,B1480="")),1,"")</f>
        <v/>
      </c>
      <c r="R1479" s="1">
        <f>IF(טבלה1013[[#This Row],[האישה קבעה וסת שבוע?]]=1,IF(טבלה1013[[#This Row],[וסת השבוע פעיל?]]&lt;3,1,0),"")</f>
        <v>0</v>
      </c>
      <c r="S147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79" s="1">
        <f t="shared" si="113"/>
        <v>0</v>
      </c>
      <c r="U1479" s="1">
        <f t="shared" si="114"/>
        <v>0</v>
      </c>
      <c r="V1479" s="1">
        <f t="shared" si="115"/>
        <v>0</v>
      </c>
      <c r="W1479" s="1" t="str">
        <f>IF(טבלה1013[[#This Row],[3 הפלגות זהות]]="","",IF(טבלה1013[[#This Row],[3 הפלגות זהות]]=1,טבלה1013[[#This Row],[LengthofCycle]],W1478))</f>
        <v/>
      </c>
      <c r="Y1479" s="1" t="str">
        <f>IF(OR(טבלה1013[[#This Row],[הווסת פעיל?]]=0,טבלה1013[[#This Row],[הווסת פעיל?]]=""),"",SUM(Y1478,טבלה1013[[#This Row],[הווסת פעיל?]]))</f>
        <v/>
      </c>
      <c r="Z1479" s="1" t="str">
        <f>IF(AND(טבלה1013[[#This Row],[כמה מחזורים עד עקירה]]&lt;&gt;"",Y1480=""),טבלה1013[[#This Row],[כמה מחזורים עד עקירה]],"")</f>
        <v/>
      </c>
      <c r="AA1479" s="1" t="str">
        <f>IF(AND(טבלה1013[[#This Row],[הווסת פעיל?]]=1,טבלה1013[[#This Row],[וסת קבוע אחרון]]&lt;&gt;W1478),טבלה1013[[#This Row],[וסת קבוע אחרון]],"")</f>
        <v/>
      </c>
      <c r="AB1479" s="1" t="str">
        <f>IF(AND(טבלה1013[[#This Row],[הווסת פעיל?]]=1,X1478=0,טבלה1013[[#This Row],[וסת קבוע אחרון]]=W1478),טבלה1013[[#This Row],[וסת קבוע אחרון]],"")</f>
        <v/>
      </c>
      <c r="AC1479" s="1" t="str">
        <f>IF(AND(טבלה1013[[#This Row],[הווסת פעיל?]]=1,X1478=0,טבלה1013[[#This Row],[וסת קבוע אחרון]]&lt;&gt;W1478),1,"")</f>
        <v/>
      </c>
      <c r="AD1479" s="1" t="str">
        <f>IF(AND(טבלה1013[[#This Row],[הווסת פעיל?]]&lt;&gt;"",B1480=1),טבלה1013[[#This Row],[CycleNumber]],"")</f>
        <v/>
      </c>
      <c r="AE1479" s="1" t="str">
        <f>IF(AND(טבלה1013[[#This Row],[הווסת פעיל?]]&lt;&gt;"",X1478=""),טבלה1013[[#This Row],[CycleNumber]],"")</f>
        <v/>
      </c>
      <c r="AF1479" s="1" t="str">
        <f>IF(B1480=1,"",IF(טבלה1013[[#This Row],[הווסת פעיל?]]=1,IF(טבלה1013[[#This Row],[וסת קבוע אחרון]]=F1480,1,0),""))</f>
        <v/>
      </c>
      <c r="AG1479" s="1" t="str">
        <f>IF(B1480=1,"",IF(טבלה1013[[#This Row],[הווסת פעיל?]]=1,IF(OR(טבלה1013[[#This Row],[וסת קבוע אחרון]]=F1480,F1480=טבלה1013[[#This Row],[LengthofCycle]]),1,0),""))</f>
        <v/>
      </c>
      <c r="AH1479" s="1" t="str">
        <f>IF(B1480=1,"",IF(טבלה1013[[#This Row],[הווסת פעיל?]]=1,IF(OR(טבלה1013[[#This Row],[וסת קבוע אחרון]]=F1480,F1480=טבלה1013[[#This Row],[LengthofCycle]],AND(טבלה1013[[#This Row],[LengthofCycle]]&lt;&gt;טבלה1013[[#This Row],[וסת קבוע אחרון]],OR(F1480=28,F1480=29))),1,0),""))</f>
        <v/>
      </c>
      <c r="AI1479" s="1" t="str">
        <f>IF(AND(טבלה1013[[#This Row],[הווסת פעיל?]]=1,B1480=1),1,"")</f>
        <v/>
      </c>
      <c r="AJ1479" s="4">
        <f>IF(AND(טבלה1013[[#This Row],[הווסת פעיל?]]&lt;&gt;1,B1480&lt;&gt;1,B1480&lt;&gt;""),IF(טבלה1013[[#This Row],[LengthofCycle]]=F1480,1,0),"")</f>
        <v>0</v>
      </c>
      <c r="AK1479" s="4">
        <f>IF(AND(טבלה1013[[#This Row],[הווסת פעיל?]]&lt;&gt;1,B1480&lt;&gt;1,B1480&lt;&gt;""),IF(OR(טבלה1013[[#This Row],[LengthofCycle]]=F1480,F1480=29),1,0),"")</f>
        <v>0</v>
      </c>
      <c r="AL1479" s="4">
        <f>IF(AND(טבלה1013[[#This Row],[הווסת פעיל?]]&lt;&gt;1,B1480&lt;&gt;1,B1480&lt;&gt;""),IF(OR(טבלה1013[[#This Row],[LengthofCycle]]=F1480,F1480=29,F1480=28),1,0),"")</f>
        <v>0</v>
      </c>
    </row>
    <row r="1480" spans="1:38" x14ac:dyDescent="0.25">
      <c r="A1480" s="1" t="s">
        <v>175</v>
      </c>
      <c r="B1480" s="1">
        <v>14</v>
      </c>
      <c r="C1480" s="1">
        <v>0</v>
      </c>
      <c r="D1480" s="1">
        <v>1</v>
      </c>
      <c r="E1480" s="1">
        <v>0</v>
      </c>
      <c r="F1480" s="1">
        <v>31</v>
      </c>
      <c r="G1480" s="1">
        <f>טבלה1013[[#This Row],[LengthofCycle]]+1</f>
        <v>32</v>
      </c>
      <c r="H1480" s="1">
        <f>IF(IFERROR(LOOKUP(טבלה1013[[#This Row],[ClientID]],קביעויות[השבוע]),FALSE)=טבלה1013[[#This Row],[ClientID]],1,"")</f>
        <v>1</v>
      </c>
      <c r="I1480" s="1" t="str">
        <f>IF(AND(טבלה1013[[#This Row],[CycleNumber]]&gt;1,OR(B1481="",טבלה1013[[#This Row],[CycleNumber]]&gt;B1479)),IF(OR(AND(טבלה1013[[#This Row],[LengthofCycle]]=28,F1479=28),AND(טבלה1013[[#This Row],[LengthofCycle]]=35,F1479=35)),1,""),"")</f>
        <v/>
      </c>
      <c r="J1480" s="1" t="str">
        <f>IF(AND(טבלה1013[[#This Row],[וסת השבוע]]=1,I1479=1,טבלה1013[[#This Row],[CycleNumber]]&gt;B1479),1,"")</f>
        <v/>
      </c>
      <c r="K1480" s="1" t="str">
        <f>IF(טבלה1013[[#This Row],[CycleNumber]]=1,"",IF(טבלה1013[[#This Row],[וסת השבוע]]=1,0,IF(K1479="","",IF(K1479=0,IF(טבלה1013[[#This Row],[LengthofCycle]]=28,0,1),IF(K1479=1,IF(טבלה1013[[#This Row],[LengthofCycle]]+F1479=28*2,0,2),IF(K1479=2,IF(טבלה1013[[#This Row],[LengthofCycle]]+F1479+F1478=28*3,0,3),""))))))</f>
        <v/>
      </c>
      <c r="L1480" s="1" t="str">
        <f>IF(טבלה1013[[#This Row],[וסת השבוע]]=1,IF(טבלה1013[[#This Row],[וסת השבוע וההפלגה ביחד]]=1,L1479+1,0),IF(AND(טבלה1013[[#This Row],[CycleNumber]]&gt;B1479,טבלה1013[[#This Row],[CycleNumber]]&gt;1),IF(טבלה1013[[#This Row],[וסת השבוע פעיל?]]&lt;&gt;"",L1479+1,""),""))</f>
        <v/>
      </c>
      <c r="M1480" s="1" t="str">
        <f>IF(AND(טבלה1013[[#This Row],[וסת השבוע פעיל?]]&lt;&gt;"",טבלה1013[[#This Row],[CycleNumber]]&lt;B1481,B1481&lt;&gt;"",טבלה1013[[#This Row],[וסת השבוע פעיל?]]&lt;3),IF(K1481=0,IF(AND(טבלה1013[[#This Row],[וסת השבוע פעיל?]]&gt;0,I1481=1),0,1),0),"")</f>
        <v/>
      </c>
      <c r="N1480" s="1" t="str">
        <f t="shared" si="112"/>
        <v/>
      </c>
      <c r="O1480" s="1" t="str">
        <f>IF(AND(טבלה1013[[#This Row],[חיזוי - שבוע]]=1,J1481=1),1,"")</f>
        <v/>
      </c>
      <c r="P1480" s="1" t="str">
        <f>IF(AND(טבלה1013[[#This Row],[חיזוי טוב עם הפלגה?]]=1,טבלה1013[[#This Row],[וסת קבוע אחרון]]&lt;&gt;28,X1479=1),1,"")</f>
        <v/>
      </c>
      <c r="Q1480" s="1" t="str">
        <f>IF(AND(טבלה1013[[#This Row],[וסת השבוע פעיל?]]&lt;3,OR(טבלה1013[[#This Row],[CycleNumber]]&gt;B1481,B1481="")),1,"")</f>
        <v/>
      </c>
      <c r="R1480" s="1">
        <f>IF(טבלה1013[[#This Row],[האישה קבעה וסת שבוע?]]=1,IF(טבלה1013[[#This Row],[וסת השבוע פעיל?]]&lt;3,1,0),"")</f>
        <v>0</v>
      </c>
      <c r="S148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0" s="1">
        <f t="shared" si="113"/>
        <v>0</v>
      </c>
      <c r="U1480" s="1">
        <f t="shared" si="114"/>
        <v>0</v>
      </c>
      <c r="V1480" s="1">
        <f t="shared" si="115"/>
        <v>0</v>
      </c>
      <c r="W1480" s="1" t="str">
        <f>IF(טבלה1013[[#This Row],[3 הפלגות זהות]]="","",IF(טבלה1013[[#This Row],[3 הפלגות זהות]]=1,טבלה1013[[#This Row],[LengthofCycle]],W1479))</f>
        <v/>
      </c>
      <c r="Y1480" s="1" t="str">
        <f>IF(OR(טבלה1013[[#This Row],[הווסת פעיל?]]=0,טבלה1013[[#This Row],[הווסת פעיל?]]=""),"",SUM(Y1479,טבלה1013[[#This Row],[הווסת פעיל?]]))</f>
        <v/>
      </c>
      <c r="Z1480" s="1" t="str">
        <f>IF(AND(טבלה1013[[#This Row],[כמה מחזורים עד עקירה]]&lt;&gt;"",Y1481=""),טבלה1013[[#This Row],[כמה מחזורים עד עקירה]],"")</f>
        <v/>
      </c>
      <c r="AA1480" s="1" t="str">
        <f>IF(AND(טבלה1013[[#This Row],[הווסת פעיל?]]=1,טבלה1013[[#This Row],[וסת קבוע אחרון]]&lt;&gt;W1479),טבלה1013[[#This Row],[וסת קבוע אחרון]],"")</f>
        <v/>
      </c>
      <c r="AB1480" s="1" t="str">
        <f>IF(AND(טבלה1013[[#This Row],[הווסת פעיל?]]=1,X1479=0,טבלה1013[[#This Row],[וסת קבוע אחרון]]=W1479),טבלה1013[[#This Row],[וסת קבוע אחרון]],"")</f>
        <v/>
      </c>
      <c r="AC1480" s="1" t="str">
        <f>IF(AND(טבלה1013[[#This Row],[הווסת פעיל?]]=1,X1479=0,טבלה1013[[#This Row],[וסת קבוע אחרון]]&lt;&gt;W1479),1,"")</f>
        <v/>
      </c>
      <c r="AD1480" s="1" t="str">
        <f>IF(AND(טבלה1013[[#This Row],[הווסת פעיל?]]&lt;&gt;"",B1481=1),טבלה1013[[#This Row],[CycleNumber]],"")</f>
        <v/>
      </c>
      <c r="AE1480" s="1" t="str">
        <f>IF(AND(טבלה1013[[#This Row],[הווסת פעיל?]]&lt;&gt;"",X1479=""),טבלה1013[[#This Row],[CycleNumber]],"")</f>
        <v/>
      </c>
      <c r="AF1480" s="1" t="str">
        <f>IF(B1481=1,"",IF(טבלה1013[[#This Row],[הווסת פעיל?]]=1,IF(טבלה1013[[#This Row],[וסת קבוע אחרון]]=F1481,1,0),""))</f>
        <v/>
      </c>
      <c r="AG1480" s="1" t="str">
        <f>IF(B1481=1,"",IF(טבלה1013[[#This Row],[הווסת פעיל?]]=1,IF(OR(טבלה1013[[#This Row],[וסת קבוע אחרון]]=F1481,F1481=טבלה1013[[#This Row],[LengthofCycle]]),1,0),""))</f>
        <v/>
      </c>
      <c r="AH1480" s="1" t="str">
        <f>IF(B1481=1,"",IF(טבלה1013[[#This Row],[הווסת פעיל?]]=1,IF(OR(טבלה1013[[#This Row],[וסת קבוע אחרון]]=F1481,F1481=טבלה1013[[#This Row],[LengthofCycle]],AND(טבלה1013[[#This Row],[LengthofCycle]]&lt;&gt;טבלה1013[[#This Row],[וסת קבוע אחרון]],OR(F1481=28,F1481=29))),1,0),""))</f>
        <v/>
      </c>
      <c r="AI1480" s="1" t="str">
        <f>IF(AND(טבלה1013[[#This Row],[הווסת פעיל?]]=1,B1481=1),1,"")</f>
        <v/>
      </c>
      <c r="AJ1480" s="4">
        <f>IF(AND(טבלה1013[[#This Row],[הווסת פעיל?]]&lt;&gt;1,B1481&lt;&gt;1,B1481&lt;&gt;""),IF(טבלה1013[[#This Row],[LengthofCycle]]=F1481,1,0),"")</f>
        <v>0</v>
      </c>
      <c r="AK1480" s="4">
        <f>IF(AND(טבלה1013[[#This Row],[הווסת פעיל?]]&lt;&gt;1,B1481&lt;&gt;1,B1481&lt;&gt;""),IF(OR(טבלה1013[[#This Row],[LengthofCycle]]=F1481,F1481=29),1,0),"")</f>
        <v>0</v>
      </c>
      <c r="AL1480" s="4">
        <f>IF(AND(טבלה1013[[#This Row],[הווסת פעיל?]]&lt;&gt;1,B1481&lt;&gt;1,B1481&lt;&gt;""),IF(OR(טבלה1013[[#This Row],[LengthofCycle]]=F1481,F1481=29,F1481=28),1,0),"")</f>
        <v>0</v>
      </c>
    </row>
    <row r="1481" spans="1:38" x14ac:dyDescent="0.25">
      <c r="A1481" s="1" t="s">
        <v>175</v>
      </c>
      <c r="B1481" s="1">
        <v>15</v>
      </c>
      <c r="C1481" s="1">
        <v>0</v>
      </c>
      <c r="D1481" s="1">
        <v>1</v>
      </c>
      <c r="E1481" s="1">
        <v>0</v>
      </c>
      <c r="F1481" s="1">
        <v>27</v>
      </c>
      <c r="G1481" s="1">
        <f>טבלה1013[[#This Row],[LengthofCycle]]+1</f>
        <v>28</v>
      </c>
      <c r="H1481" s="1">
        <f>IF(IFERROR(LOOKUP(טבלה1013[[#This Row],[ClientID]],קביעויות[השבוע]),FALSE)=טבלה1013[[#This Row],[ClientID]],1,"")</f>
        <v>1</v>
      </c>
      <c r="I1481" s="1" t="str">
        <f>IF(AND(טבלה1013[[#This Row],[CycleNumber]]&gt;1,OR(B1482="",טבלה1013[[#This Row],[CycleNumber]]&gt;B1480)),IF(OR(AND(טבלה1013[[#This Row],[LengthofCycle]]=28,F1480=28),AND(טבלה1013[[#This Row],[LengthofCycle]]=35,F1480=35)),1,""),"")</f>
        <v/>
      </c>
      <c r="J1481" s="1" t="str">
        <f>IF(AND(טבלה1013[[#This Row],[וסת השבוע]]=1,I1480=1,טבלה1013[[#This Row],[CycleNumber]]&gt;B1480),1,"")</f>
        <v/>
      </c>
      <c r="K1481" s="1" t="str">
        <f>IF(טבלה1013[[#This Row],[CycleNumber]]=1,"",IF(טבלה1013[[#This Row],[וסת השבוע]]=1,0,IF(K1480="","",IF(K1480=0,IF(טבלה1013[[#This Row],[LengthofCycle]]=28,0,1),IF(K1480=1,IF(טבלה1013[[#This Row],[LengthofCycle]]+F1480=28*2,0,2),IF(K1480=2,IF(טבלה1013[[#This Row],[LengthofCycle]]+F1480+F1479=28*3,0,3),""))))))</f>
        <v/>
      </c>
      <c r="L1481" s="1" t="str">
        <f>IF(טבלה1013[[#This Row],[וסת השבוע]]=1,IF(טבלה1013[[#This Row],[וסת השבוע וההפלגה ביחד]]=1,L1480+1,0),IF(AND(טבלה1013[[#This Row],[CycleNumber]]&gt;B1480,טבלה1013[[#This Row],[CycleNumber]]&gt;1),IF(טבלה1013[[#This Row],[וסת השבוע פעיל?]]&lt;&gt;"",L1480+1,""),""))</f>
        <v/>
      </c>
      <c r="M1481" s="1" t="str">
        <f>IF(AND(טבלה1013[[#This Row],[וסת השבוע פעיל?]]&lt;&gt;"",טבלה1013[[#This Row],[CycleNumber]]&lt;B1482,B1482&lt;&gt;"",טבלה1013[[#This Row],[וסת השבוע פעיל?]]&lt;3),IF(K1482=0,IF(AND(טבלה1013[[#This Row],[וסת השבוע פעיל?]]&gt;0,I1482=1),0,1),0),"")</f>
        <v/>
      </c>
      <c r="N1481" s="1" t="str">
        <f t="shared" si="112"/>
        <v/>
      </c>
      <c r="O1481" s="1" t="str">
        <f>IF(AND(טבלה1013[[#This Row],[חיזוי - שבוע]]=1,J1482=1),1,"")</f>
        <v/>
      </c>
      <c r="P1481" s="1" t="str">
        <f>IF(AND(טבלה1013[[#This Row],[חיזוי טוב עם הפלגה?]]=1,טבלה1013[[#This Row],[וסת קבוע אחרון]]&lt;&gt;28,X1480=1),1,"")</f>
        <v/>
      </c>
      <c r="Q1481" s="1" t="str">
        <f>IF(AND(טבלה1013[[#This Row],[וסת השבוע פעיל?]]&lt;3,OR(טבלה1013[[#This Row],[CycleNumber]]&gt;B1482,B1482="")),1,"")</f>
        <v/>
      </c>
      <c r="R1481" s="1">
        <f>IF(טבלה1013[[#This Row],[האישה קבעה וסת שבוע?]]=1,IF(טבלה1013[[#This Row],[וסת השבוע פעיל?]]&lt;3,1,0),"")</f>
        <v>0</v>
      </c>
      <c r="S148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1" s="1">
        <f t="shared" si="113"/>
        <v>0</v>
      </c>
      <c r="U1481" s="1">
        <f t="shared" si="114"/>
        <v>0</v>
      </c>
      <c r="V1481" s="1">
        <f t="shared" si="115"/>
        <v>0</v>
      </c>
      <c r="W1481" s="1" t="str">
        <f>IF(טבלה1013[[#This Row],[3 הפלגות זהות]]="","",IF(טבלה1013[[#This Row],[3 הפלגות זהות]]=1,טבלה1013[[#This Row],[LengthofCycle]],W1480))</f>
        <v/>
      </c>
      <c r="Y1481" s="1" t="str">
        <f>IF(OR(טבלה1013[[#This Row],[הווסת פעיל?]]=0,טבלה1013[[#This Row],[הווסת פעיל?]]=""),"",SUM(Y1480,טבלה1013[[#This Row],[הווסת פעיל?]]))</f>
        <v/>
      </c>
      <c r="Z1481" s="1" t="str">
        <f>IF(AND(טבלה1013[[#This Row],[כמה מחזורים עד עקירה]]&lt;&gt;"",Y1482=""),טבלה1013[[#This Row],[כמה מחזורים עד עקירה]],"")</f>
        <v/>
      </c>
      <c r="AA1481" s="1" t="str">
        <f>IF(AND(טבלה1013[[#This Row],[הווסת פעיל?]]=1,טבלה1013[[#This Row],[וסת קבוע אחרון]]&lt;&gt;W1480),טבלה1013[[#This Row],[וסת קבוע אחרון]],"")</f>
        <v/>
      </c>
      <c r="AB1481" s="1" t="str">
        <f>IF(AND(טבלה1013[[#This Row],[הווסת פעיל?]]=1,X1480=0,טבלה1013[[#This Row],[וסת קבוע אחרון]]=W1480),טבלה1013[[#This Row],[וסת קבוע אחרון]],"")</f>
        <v/>
      </c>
      <c r="AC1481" s="1" t="str">
        <f>IF(AND(טבלה1013[[#This Row],[הווסת פעיל?]]=1,X1480=0,טבלה1013[[#This Row],[וסת קבוע אחרון]]&lt;&gt;W1480),1,"")</f>
        <v/>
      </c>
      <c r="AD1481" s="1" t="str">
        <f>IF(AND(טבלה1013[[#This Row],[הווסת פעיל?]]&lt;&gt;"",B1482=1),טבלה1013[[#This Row],[CycleNumber]],"")</f>
        <v/>
      </c>
      <c r="AE1481" s="1" t="str">
        <f>IF(AND(טבלה1013[[#This Row],[הווסת פעיל?]]&lt;&gt;"",X1480=""),טבלה1013[[#This Row],[CycleNumber]],"")</f>
        <v/>
      </c>
      <c r="AF1481" s="1" t="str">
        <f>IF(B1482=1,"",IF(טבלה1013[[#This Row],[הווסת פעיל?]]=1,IF(טבלה1013[[#This Row],[וסת קבוע אחרון]]=F1482,1,0),""))</f>
        <v/>
      </c>
      <c r="AG1481" s="1" t="str">
        <f>IF(B1482=1,"",IF(טבלה1013[[#This Row],[הווסת פעיל?]]=1,IF(OR(טבלה1013[[#This Row],[וסת קבוע אחרון]]=F1482,F1482=טבלה1013[[#This Row],[LengthofCycle]]),1,0),""))</f>
        <v/>
      </c>
      <c r="AH1481" s="1" t="str">
        <f>IF(B1482=1,"",IF(טבלה1013[[#This Row],[הווסת פעיל?]]=1,IF(OR(טבלה1013[[#This Row],[וסת קבוע אחרון]]=F1482,F1482=טבלה1013[[#This Row],[LengthofCycle]],AND(טבלה1013[[#This Row],[LengthofCycle]]&lt;&gt;טבלה1013[[#This Row],[וסת קבוע אחרון]],OR(F1482=28,F1482=29))),1,0),""))</f>
        <v/>
      </c>
      <c r="AI1481" s="1" t="str">
        <f>IF(AND(טבלה1013[[#This Row],[הווסת פעיל?]]=1,B1482=1),1,"")</f>
        <v/>
      </c>
      <c r="AJ1481" s="4">
        <f>IF(AND(טבלה1013[[#This Row],[הווסת פעיל?]]&lt;&gt;1,B1482&lt;&gt;1,B1482&lt;&gt;""),IF(טבלה1013[[#This Row],[LengthofCycle]]=F1482,1,0),"")</f>
        <v>0</v>
      </c>
      <c r="AK1481" s="4">
        <f>IF(AND(טבלה1013[[#This Row],[הווסת פעיל?]]&lt;&gt;1,B1482&lt;&gt;1,B1482&lt;&gt;""),IF(OR(טבלה1013[[#This Row],[LengthofCycle]]=F1482,F1482=29),1,0),"")</f>
        <v>0</v>
      </c>
      <c r="AL1481" s="4">
        <f>IF(AND(טבלה1013[[#This Row],[הווסת פעיל?]]&lt;&gt;1,B1482&lt;&gt;1,B1482&lt;&gt;""),IF(OR(טבלה1013[[#This Row],[LengthofCycle]]=F1482,F1482=29,F1482=28),1,0),"")</f>
        <v>0</v>
      </c>
    </row>
    <row r="1482" spans="1:38" x14ac:dyDescent="0.25">
      <c r="A1482" s="1" t="s">
        <v>175</v>
      </c>
      <c r="B1482" s="1">
        <v>16</v>
      </c>
      <c r="C1482" s="1">
        <v>0</v>
      </c>
      <c r="D1482" s="1">
        <v>1</v>
      </c>
      <c r="E1482" s="1">
        <v>0</v>
      </c>
      <c r="F1482" s="1">
        <v>33</v>
      </c>
      <c r="G1482" s="1">
        <f>טבלה1013[[#This Row],[LengthofCycle]]+1</f>
        <v>34</v>
      </c>
      <c r="H1482" s="1">
        <f>IF(IFERROR(LOOKUP(טבלה1013[[#This Row],[ClientID]],קביעויות[השבוע]),FALSE)=טבלה1013[[#This Row],[ClientID]],1,"")</f>
        <v>1</v>
      </c>
      <c r="I1482" s="1" t="str">
        <f>IF(AND(טבלה1013[[#This Row],[CycleNumber]]&gt;1,OR(B1483="",טבלה1013[[#This Row],[CycleNumber]]&gt;B1481)),IF(OR(AND(טבלה1013[[#This Row],[LengthofCycle]]=28,F1481=28),AND(טבלה1013[[#This Row],[LengthofCycle]]=35,F1481=35)),1,""),"")</f>
        <v/>
      </c>
      <c r="J1482" s="1" t="str">
        <f>IF(AND(טבלה1013[[#This Row],[וסת השבוע]]=1,I1481=1,טבלה1013[[#This Row],[CycleNumber]]&gt;B1481),1,"")</f>
        <v/>
      </c>
      <c r="K1482" s="1" t="str">
        <f>IF(טבלה1013[[#This Row],[CycleNumber]]=1,"",IF(טבלה1013[[#This Row],[וסת השבוע]]=1,0,IF(K1481="","",IF(K1481=0,IF(טבלה1013[[#This Row],[LengthofCycle]]=28,0,1),IF(K1481=1,IF(טבלה1013[[#This Row],[LengthofCycle]]+F1481=28*2,0,2),IF(K1481=2,IF(טבלה1013[[#This Row],[LengthofCycle]]+F1481+F1480=28*3,0,3),""))))))</f>
        <v/>
      </c>
      <c r="L1482" s="1" t="str">
        <f>IF(טבלה1013[[#This Row],[וסת השבוע]]=1,IF(טבלה1013[[#This Row],[וסת השבוע וההפלגה ביחד]]=1,L1481+1,0),IF(AND(טבלה1013[[#This Row],[CycleNumber]]&gt;B1481,טבלה1013[[#This Row],[CycleNumber]]&gt;1),IF(טבלה1013[[#This Row],[וסת השבוע פעיל?]]&lt;&gt;"",L1481+1,""),""))</f>
        <v/>
      </c>
      <c r="M1482" s="1" t="str">
        <f>IF(AND(טבלה1013[[#This Row],[וסת השבוע פעיל?]]&lt;&gt;"",טבלה1013[[#This Row],[CycleNumber]]&lt;B1483,B1483&lt;&gt;"",טבלה1013[[#This Row],[וסת השבוע פעיל?]]&lt;3),IF(K1483=0,IF(AND(טבלה1013[[#This Row],[וסת השבוע פעיל?]]&gt;0,I1483=1),0,1),0),"")</f>
        <v/>
      </c>
      <c r="N1482" s="1" t="str">
        <f t="shared" si="112"/>
        <v/>
      </c>
      <c r="O1482" s="1" t="str">
        <f>IF(AND(טבלה1013[[#This Row],[חיזוי - שבוע]]=1,J1483=1),1,"")</f>
        <v/>
      </c>
      <c r="P1482" s="1" t="str">
        <f>IF(AND(טבלה1013[[#This Row],[חיזוי טוב עם הפלגה?]]=1,טבלה1013[[#This Row],[וסת קבוע אחרון]]&lt;&gt;28,X1481=1),1,"")</f>
        <v/>
      </c>
      <c r="Q1482" s="1" t="str">
        <f>IF(AND(טבלה1013[[#This Row],[וסת השבוע פעיל?]]&lt;3,OR(טבלה1013[[#This Row],[CycleNumber]]&gt;B1483,B1483="")),1,"")</f>
        <v/>
      </c>
      <c r="R1482" s="1">
        <f>IF(טבלה1013[[#This Row],[האישה קבעה וסת שבוע?]]=1,IF(טבלה1013[[#This Row],[וסת השבוע פעיל?]]&lt;3,1,0),"")</f>
        <v>0</v>
      </c>
      <c r="S148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2" s="1">
        <f t="shared" si="113"/>
        <v>0</v>
      </c>
      <c r="U1482" s="1">
        <f t="shared" si="114"/>
        <v>0</v>
      </c>
      <c r="V1482" s="1">
        <f t="shared" si="115"/>
        <v>0</v>
      </c>
      <c r="W1482" s="1" t="str">
        <f>IF(טבלה1013[[#This Row],[3 הפלגות זהות]]="","",IF(טבלה1013[[#This Row],[3 הפלגות זהות]]=1,טבלה1013[[#This Row],[LengthofCycle]],W1481))</f>
        <v/>
      </c>
      <c r="Y1482" s="1" t="str">
        <f>IF(OR(טבלה1013[[#This Row],[הווסת פעיל?]]=0,טבלה1013[[#This Row],[הווסת פעיל?]]=""),"",SUM(Y1481,טבלה1013[[#This Row],[הווסת פעיל?]]))</f>
        <v/>
      </c>
      <c r="Z1482" s="1" t="str">
        <f>IF(AND(טבלה1013[[#This Row],[כמה מחזורים עד עקירה]]&lt;&gt;"",Y1483=""),טבלה1013[[#This Row],[כמה מחזורים עד עקירה]],"")</f>
        <v/>
      </c>
      <c r="AA1482" s="1" t="str">
        <f>IF(AND(טבלה1013[[#This Row],[הווסת פעיל?]]=1,טבלה1013[[#This Row],[וסת קבוע אחרון]]&lt;&gt;W1481),טבלה1013[[#This Row],[וסת קבוע אחרון]],"")</f>
        <v/>
      </c>
      <c r="AB1482" s="1" t="str">
        <f>IF(AND(טבלה1013[[#This Row],[הווסת פעיל?]]=1,X1481=0,טבלה1013[[#This Row],[וסת קבוע אחרון]]=W1481),טבלה1013[[#This Row],[וסת קבוע אחרון]],"")</f>
        <v/>
      </c>
      <c r="AC1482" s="1" t="str">
        <f>IF(AND(טבלה1013[[#This Row],[הווסת פעיל?]]=1,X1481=0,טבלה1013[[#This Row],[וסת קבוע אחרון]]&lt;&gt;W1481),1,"")</f>
        <v/>
      </c>
      <c r="AD1482" s="1" t="str">
        <f>IF(AND(טבלה1013[[#This Row],[הווסת פעיל?]]&lt;&gt;"",B1483=1),טבלה1013[[#This Row],[CycleNumber]],"")</f>
        <v/>
      </c>
      <c r="AE1482" s="1" t="str">
        <f>IF(AND(טבלה1013[[#This Row],[הווסת פעיל?]]&lt;&gt;"",X1481=""),טבלה1013[[#This Row],[CycleNumber]],"")</f>
        <v/>
      </c>
      <c r="AF1482" s="1" t="str">
        <f>IF(B1483=1,"",IF(טבלה1013[[#This Row],[הווסת פעיל?]]=1,IF(טבלה1013[[#This Row],[וסת קבוע אחרון]]=F1483,1,0),""))</f>
        <v/>
      </c>
      <c r="AG1482" s="1" t="str">
        <f>IF(B1483=1,"",IF(טבלה1013[[#This Row],[הווסת פעיל?]]=1,IF(OR(טבלה1013[[#This Row],[וסת קבוע אחרון]]=F1483,F1483=טבלה1013[[#This Row],[LengthofCycle]]),1,0),""))</f>
        <v/>
      </c>
      <c r="AH1482" s="1" t="str">
        <f>IF(B1483=1,"",IF(טבלה1013[[#This Row],[הווסת פעיל?]]=1,IF(OR(טבלה1013[[#This Row],[וסת קבוע אחרון]]=F1483,F1483=טבלה1013[[#This Row],[LengthofCycle]],AND(טבלה1013[[#This Row],[LengthofCycle]]&lt;&gt;טבלה1013[[#This Row],[וסת קבוע אחרון]],OR(F1483=28,F1483=29))),1,0),""))</f>
        <v/>
      </c>
      <c r="AI1482" s="1" t="str">
        <f>IF(AND(טבלה1013[[#This Row],[הווסת פעיל?]]=1,B1483=1),1,"")</f>
        <v/>
      </c>
      <c r="AJ1482" s="4">
        <f>IF(AND(טבלה1013[[#This Row],[הווסת פעיל?]]&lt;&gt;1,B1483&lt;&gt;1,B1483&lt;&gt;""),IF(טבלה1013[[#This Row],[LengthofCycle]]=F1483,1,0),"")</f>
        <v>0</v>
      </c>
      <c r="AK1482" s="4">
        <f>IF(AND(טבלה1013[[#This Row],[הווסת פעיל?]]&lt;&gt;1,B1483&lt;&gt;1,B1483&lt;&gt;""),IF(OR(טבלה1013[[#This Row],[LengthofCycle]]=F1483,F1483=29),1,0),"")</f>
        <v>0</v>
      </c>
      <c r="AL1482" s="4">
        <f>IF(AND(טבלה1013[[#This Row],[הווסת פעיל?]]&lt;&gt;1,B1483&lt;&gt;1,B1483&lt;&gt;""),IF(OR(טבלה1013[[#This Row],[LengthofCycle]]=F1483,F1483=29,F1483=28),1,0),"")</f>
        <v>1</v>
      </c>
    </row>
    <row r="1483" spans="1:38" x14ac:dyDescent="0.25">
      <c r="A1483" s="1" t="s">
        <v>175</v>
      </c>
      <c r="B1483" s="1">
        <v>17</v>
      </c>
      <c r="C1483" s="1">
        <v>0</v>
      </c>
      <c r="D1483" s="1">
        <v>1</v>
      </c>
      <c r="E1483" s="1">
        <v>0</v>
      </c>
      <c r="F1483" s="1">
        <v>28</v>
      </c>
      <c r="G1483" s="1">
        <f>טבלה1013[[#This Row],[LengthofCycle]]+1</f>
        <v>29</v>
      </c>
      <c r="H1483" s="1">
        <f>IF(IFERROR(LOOKUP(טבלה1013[[#This Row],[ClientID]],קביעויות[השבוע]),FALSE)=טבלה1013[[#This Row],[ClientID]],1,"")</f>
        <v>1</v>
      </c>
      <c r="I1483" s="1" t="str">
        <f>IF(AND(טבלה1013[[#This Row],[CycleNumber]]&gt;1,OR(B1484="",טבלה1013[[#This Row],[CycleNumber]]&gt;B1482)),IF(OR(AND(טבלה1013[[#This Row],[LengthofCycle]]=28,F1482=28),AND(טבלה1013[[#This Row],[LengthofCycle]]=35,F1482=35)),1,""),"")</f>
        <v/>
      </c>
      <c r="J1483" s="1" t="str">
        <f>IF(AND(טבלה1013[[#This Row],[וסת השבוע]]=1,I1482=1,טבלה1013[[#This Row],[CycleNumber]]&gt;B1482),1,"")</f>
        <v/>
      </c>
      <c r="K1483" s="1" t="str">
        <f>IF(טבלה1013[[#This Row],[CycleNumber]]=1,"",IF(טבלה1013[[#This Row],[וסת השבוע]]=1,0,IF(K1482="","",IF(K1482=0,IF(טבלה1013[[#This Row],[LengthofCycle]]=28,0,1),IF(K1482=1,IF(טבלה1013[[#This Row],[LengthofCycle]]+F1482=28*2,0,2),IF(K1482=2,IF(טבלה1013[[#This Row],[LengthofCycle]]+F1482+F1481=28*3,0,3),""))))))</f>
        <v/>
      </c>
      <c r="L1483" s="1" t="str">
        <f>IF(טבלה1013[[#This Row],[וסת השבוע]]=1,IF(טבלה1013[[#This Row],[וסת השבוע וההפלגה ביחד]]=1,L1482+1,0),IF(AND(טבלה1013[[#This Row],[CycleNumber]]&gt;B1482,טבלה1013[[#This Row],[CycleNumber]]&gt;1),IF(טבלה1013[[#This Row],[וסת השבוע פעיל?]]&lt;&gt;"",L1482+1,""),""))</f>
        <v/>
      </c>
      <c r="M1483" s="1" t="str">
        <f>IF(AND(טבלה1013[[#This Row],[וסת השבוע פעיל?]]&lt;&gt;"",טבלה1013[[#This Row],[CycleNumber]]&lt;B1484,B1484&lt;&gt;"",טבלה1013[[#This Row],[וסת השבוע פעיל?]]&lt;3),IF(K1484=0,IF(AND(טבלה1013[[#This Row],[וסת השבוע פעיל?]]&gt;0,I1484=1),0,1),0),"")</f>
        <v/>
      </c>
      <c r="N1483" s="1" t="str">
        <f t="shared" si="112"/>
        <v/>
      </c>
      <c r="O1483" s="1" t="str">
        <f>IF(AND(טבלה1013[[#This Row],[חיזוי - שבוע]]=1,J1484=1),1,"")</f>
        <v/>
      </c>
      <c r="P1483" s="1" t="str">
        <f>IF(AND(טבלה1013[[#This Row],[חיזוי טוב עם הפלגה?]]=1,טבלה1013[[#This Row],[וסת קבוע אחרון]]&lt;&gt;28,X1482=1),1,"")</f>
        <v/>
      </c>
      <c r="Q1483" s="1" t="str">
        <f>IF(AND(טבלה1013[[#This Row],[וסת השבוע פעיל?]]&lt;3,OR(טבלה1013[[#This Row],[CycleNumber]]&gt;B1484,B1484="")),1,"")</f>
        <v/>
      </c>
      <c r="R1483" s="1">
        <f>IF(טבלה1013[[#This Row],[האישה קבעה וסת שבוע?]]=1,IF(טבלה1013[[#This Row],[וסת השבוע פעיל?]]&lt;3,1,0),"")</f>
        <v>0</v>
      </c>
      <c r="S148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3" s="1">
        <f t="shared" si="113"/>
        <v>0</v>
      </c>
      <c r="U1483" s="1">
        <f t="shared" si="114"/>
        <v>0</v>
      </c>
      <c r="V1483" s="1">
        <f t="shared" si="115"/>
        <v>0</v>
      </c>
      <c r="W1483" s="1" t="str">
        <f>IF(טבלה1013[[#This Row],[3 הפלגות זהות]]="","",IF(טבלה1013[[#This Row],[3 הפלגות זהות]]=1,טבלה1013[[#This Row],[LengthofCycle]],W1482))</f>
        <v/>
      </c>
      <c r="Y1483" s="1" t="str">
        <f>IF(OR(טבלה1013[[#This Row],[הווסת פעיל?]]=0,טבלה1013[[#This Row],[הווסת פעיל?]]=""),"",SUM(Y1482,טבלה1013[[#This Row],[הווסת פעיל?]]))</f>
        <v/>
      </c>
      <c r="Z1483" s="1" t="str">
        <f>IF(AND(טבלה1013[[#This Row],[כמה מחזורים עד עקירה]]&lt;&gt;"",Y1484=""),טבלה1013[[#This Row],[כמה מחזורים עד עקירה]],"")</f>
        <v/>
      </c>
      <c r="AA1483" s="1" t="str">
        <f>IF(AND(טבלה1013[[#This Row],[הווסת פעיל?]]=1,טבלה1013[[#This Row],[וסת קבוע אחרון]]&lt;&gt;W1482),טבלה1013[[#This Row],[וסת קבוע אחרון]],"")</f>
        <v/>
      </c>
      <c r="AB1483" s="1" t="str">
        <f>IF(AND(טבלה1013[[#This Row],[הווסת פעיל?]]=1,X1482=0,טבלה1013[[#This Row],[וסת קבוע אחרון]]=W1482),טבלה1013[[#This Row],[וסת קבוע אחרון]],"")</f>
        <v/>
      </c>
      <c r="AC1483" s="1" t="str">
        <f>IF(AND(טבלה1013[[#This Row],[הווסת פעיל?]]=1,X1482=0,טבלה1013[[#This Row],[וסת קבוע אחרון]]&lt;&gt;W1482),1,"")</f>
        <v/>
      </c>
      <c r="AD1483" s="1" t="str">
        <f>IF(AND(טבלה1013[[#This Row],[הווסת פעיל?]]&lt;&gt;"",B1484=1),טבלה1013[[#This Row],[CycleNumber]],"")</f>
        <v/>
      </c>
      <c r="AE1483" s="1" t="str">
        <f>IF(AND(טבלה1013[[#This Row],[הווסת פעיל?]]&lt;&gt;"",X1482=""),טבלה1013[[#This Row],[CycleNumber]],"")</f>
        <v/>
      </c>
      <c r="AF1483" s="1" t="str">
        <f>IF(B1484=1,"",IF(טבלה1013[[#This Row],[הווסת פעיל?]]=1,IF(טבלה1013[[#This Row],[וסת קבוע אחרון]]=F1484,1,0),""))</f>
        <v/>
      </c>
      <c r="AG1483" s="1" t="str">
        <f>IF(B1484=1,"",IF(טבלה1013[[#This Row],[הווסת פעיל?]]=1,IF(OR(טבלה1013[[#This Row],[וסת קבוע אחרון]]=F1484,F1484=טבלה1013[[#This Row],[LengthofCycle]]),1,0),""))</f>
        <v/>
      </c>
      <c r="AH1483" s="1" t="str">
        <f>IF(B1484=1,"",IF(טבלה1013[[#This Row],[הווסת פעיל?]]=1,IF(OR(טבלה1013[[#This Row],[וסת קבוע אחרון]]=F1484,F1484=טבלה1013[[#This Row],[LengthofCycle]],AND(טבלה1013[[#This Row],[LengthofCycle]]&lt;&gt;טבלה1013[[#This Row],[וסת קבוע אחרון]],OR(F1484=28,F1484=29))),1,0),""))</f>
        <v/>
      </c>
      <c r="AI1483" s="1" t="str">
        <f>IF(AND(טבלה1013[[#This Row],[הווסת פעיל?]]=1,B1484=1),1,"")</f>
        <v/>
      </c>
      <c r="AJ1483" s="4">
        <f>IF(AND(טבלה1013[[#This Row],[הווסת פעיל?]]&lt;&gt;1,B1484&lt;&gt;1,B1484&lt;&gt;""),IF(טבלה1013[[#This Row],[LengthofCycle]]=F1484,1,0),"")</f>
        <v>0</v>
      </c>
      <c r="AK1483" s="4">
        <f>IF(AND(טבלה1013[[#This Row],[הווסת פעיל?]]&lt;&gt;1,B1484&lt;&gt;1,B1484&lt;&gt;""),IF(OR(טבלה1013[[#This Row],[LengthofCycle]]=F1484,F1484=29),1,0),"")</f>
        <v>1</v>
      </c>
      <c r="AL1483" s="4">
        <f>IF(AND(טבלה1013[[#This Row],[הווסת פעיל?]]&lt;&gt;1,B1484&lt;&gt;1,B1484&lt;&gt;""),IF(OR(טבלה1013[[#This Row],[LengthofCycle]]=F1484,F1484=29,F1484=28),1,0),"")</f>
        <v>1</v>
      </c>
    </row>
    <row r="1484" spans="1:38" x14ac:dyDescent="0.25">
      <c r="A1484" s="1" t="s">
        <v>175</v>
      </c>
      <c r="B1484" s="1">
        <v>18</v>
      </c>
      <c r="C1484" s="1">
        <v>0</v>
      </c>
      <c r="D1484" s="1">
        <v>1</v>
      </c>
      <c r="E1484" s="1">
        <v>0</v>
      </c>
      <c r="F1484" s="1">
        <v>29</v>
      </c>
      <c r="G1484" s="1">
        <f>טבלה1013[[#This Row],[LengthofCycle]]+1</f>
        <v>30</v>
      </c>
      <c r="H1484" s="1">
        <f>IF(IFERROR(LOOKUP(טבלה1013[[#This Row],[ClientID]],קביעויות[השבוע]),FALSE)=טבלה1013[[#This Row],[ClientID]],1,"")</f>
        <v>1</v>
      </c>
      <c r="I1484" s="1" t="str">
        <f>IF(AND(טבלה1013[[#This Row],[CycleNumber]]&gt;1,OR(B1485="",טבלה1013[[#This Row],[CycleNumber]]&gt;B1483)),IF(OR(AND(טבלה1013[[#This Row],[LengthofCycle]]=28,F1483=28),AND(טבלה1013[[#This Row],[LengthofCycle]]=35,F1483=35)),1,""),"")</f>
        <v/>
      </c>
      <c r="J1484" s="1" t="str">
        <f>IF(AND(טבלה1013[[#This Row],[וסת השבוע]]=1,I1483=1,טבלה1013[[#This Row],[CycleNumber]]&gt;B1483),1,"")</f>
        <v/>
      </c>
      <c r="K1484" s="1" t="str">
        <f>IF(טבלה1013[[#This Row],[CycleNumber]]=1,"",IF(טבלה1013[[#This Row],[וסת השבוע]]=1,0,IF(K1483="","",IF(K1483=0,IF(טבלה1013[[#This Row],[LengthofCycle]]=28,0,1),IF(K1483=1,IF(טבלה1013[[#This Row],[LengthofCycle]]+F1483=28*2,0,2),IF(K1483=2,IF(טבלה1013[[#This Row],[LengthofCycle]]+F1483+F1482=28*3,0,3),""))))))</f>
        <v/>
      </c>
      <c r="L1484" s="1" t="str">
        <f>IF(טבלה1013[[#This Row],[וסת השבוע]]=1,IF(טבלה1013[[#This Row],[וסת השבוע וההפלגה ביחד]]=1,L1483+1,0),IF(AND(טבלה1013[[#This Row],[CycleNumber]]&gt;B1483,טבלה1013[[#This Row],[CycleNumber]]&gt;1),IF(טבלה1013[[#This Row],[וסת השבוע פעיל?]]&lt;&gt;"",L1483+1,""),""))</f>
        <v/>
      </c>
      <c r="M1484" s="1" t="str">
        <f>IF(AND(טבלה1013[[#This Row],[וסת השבוע פעיל?]]&lt;&gt;"",טבלה1013[[#This Row],[CycleNumber]]&lt;B1485,B1485&lt;&gt;"",טבלה1013[[#This Row],[וסת השבוע פעיל?]]&lt;3),IF(K1485=0,IF(AND(טבלה1013[[#This Row],[וסת השבוע פעיל?]]&gt;0,I1485=1),0,1),0),"")</f>
        <v/>
      </c>
      <c r="N1484" s="1" t="str">
        <f t="shared" si="112"/>
        <v/>
      </c>
      <c r="O1484" s="1" t="str">
        <f>IF(AND(טבלה1013[[#This Row],[חיזוי - שבוע]]=1,J1485=1),1,"")</f>
        <v/>
      </c>
      <c r="P1484" s="1" t="str">
        <f>IF(AND(טבלה1013[[#This Row],[חיזוי טוב עם הפלגה?]]=1,טבלה1013[[#This Row],[וסת קבוע אחרון]]&lt;&gt;28,X1483=1),1,"")</f>
        <v/>
      </c>
      <c r="Q1484" s="1" t="str">
        <f>IF(AND(טבלה1013[[#This Row],[וסת השבוע פעיל?]]&lt;3,OR(טבלה1013[[#This Row],[CycleNumber]]&gt;B1485,B1485="")),1,"")</f>
        <v/>
      </c>
      <c r="R1484" s="1">
        <f>IF(טבלה1013[[#This Row],[האישה קבעה וסת שבוע?]]=1,IF(טבלה1013[[#This Row],[וסת השבוע פעיל?]]&lt;3,1,0),"")</f>
        <v>0</v>
      </c>
      <c r="S148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4" s="1">
        <f t="shared" si="113"/>
        <v>0</v>
      </c>
      <c r="U1484" s="1">
        <f t="shared" si="114"/>
        <v>0</v>
      </c>
      <c r="V1484" s="1">
        <f t="shared" si="115"/>
        <v>0</v>
      </c>
      <c r="W1484" s="1" t="str">
        <f>IF(טבלה1013[[#This Row],[3 הפלגות זהות]]="","",IF(טבלה1013[[#This Row],[3 הפלגות זהות]]=1,טבלה1013[[#This Row],[LengthofCycle]],W1483))</f>
        <v/>
      </c>
      <c r="Y1484" s="1" t="str">
        <f>IF(OR(טבלה1013[[#This Row],[הווסת פעיל?]]=0,טבלה1013[[#This Row],[הווסת פעיל?]]=""),"",SUM(Y1483,טבלה1013[[#This Row],[הווסת פעיל?]]))</f>
        <v/>
      </c>
      <c r="Z1484" s="1" t="str">
        <f>IF(AND(טבלה1013[[#This Row],[כמה מחזורים עד עקירה]]&lt;&gt;"",Y1485=""),טבלה1013[[#This Row],[כמה מחזורים עד עקירה]],"")</f>
        <v/>
      </c>
      <c r="AA1484" s="1" t="str">
        <f>IF(AND(טבלה1013[[#This Row],[הווסת פעיל?]]=1,טבלה1013[[#This Row],[וסת קבוע אחרון]]&lt;&gt;W1483),טבלה1013[[#This Row],[וסת קבוע אחרון]],"")</f>
        <v/>
      </c>
      <c r="AB1484" s="1" t="str">
        <f>IF(AND(טבלה1013[[#This Row],[הווסת פעיל?]]=1,X1483=0,טבלה1013[[#This Row],[וסת קבוע אחרון]]=W1483),טבלה1013[[#This Row],[וסת קבוע אחרון]],"")</f>
        <v/>
      </c>
      <c r="AC1484" s="1" t="str">
        <f>IF(AND(טבלה1013[[#This Row],[הווסת פעיל?]]=1,X1483=0,טבלה1013[[#This Row],[וסת קבוע אחרון]]&lt;&gt;W1483),1,"")</f>
        <v/>
      </c>
      <c r="AD1484" s="1" t="str">
        <f>IF(AND(טבלה1013[[#This Row],[הווסת פעיל?]]&lt;&gt;"",B1485=1),טבלה1013[[#This Row],[CycleNumber]],"")</f>
        <v/>
      </c>
      <c r="AE1484" s="1" t="str">
        <f>IF(AND(טבלה1013[[#This Row],[הווסת פעיל?]]&lt;&gt;"",X1483=""),טבלה1013[[#This Row],[CycleNumber]],"")</f>
        <v/>
      </c>
      <c r="AF1484" s="1" t="str">
        <f>IF(B1485=1,"",IF(טבלה1013[[#This Row],[הווסת פעיל?]]=1,IF(טבלה1013[[#This Row],[וסת קבוע אחרון]]=F1485,1,0),""))</f>
        <v/>
      </c>
      <c r="AG1484" s="1" t="str">
        <f>IF(B1485=1,"",IF(טבלה1013[[#This Row],[הווסת פעיל?]]=1,IF(OR(טבלה1013[[#This Row],[וסת קבוע אחרון]]=F1485,F1485=טבלה1013[[#This Row],[LengthofCycle]]),1,0),""))</f>
        <v/>
      </c>
      <c r="AH1484" s="1" t="str">
        <f>IF(B1485=1,"",IF(טבלה1013[[#This Row],[הווסת פעיל?]]=1,IF(OR(טבלה1013[[#This Row],[וסת קבוע אחרון]]=F1485,F1485=טבלה1013[[#This Row],[LengthofCycle]],AND(טבלה1013[[#This Row],[LengthofCycle]]&lt;&gt;טבלה1013[[#This Row],[וסת קבוע אחרון]],OR(F1485=28,F1485=29))),1,0),""))</f>
        <v/>
      </c>
      <c r="AI1484" s="1" t="str">
        <f>IF(AND(טבלה1013[[#This Row],[הווסת פעיל?]]=1,B1485=1),1,"")</f>
        <v/>
      </c>
      <c r="AJ1484" s="4">
        <f>IF(AND(טבלה1013[[#This Row],[הווסת פעיל?]]&lt;&gt;1,B1485&lt;&gt;1,B1485&lt;&gt;""),IF(טבלה1013[[#This Row],[LengthofCycle]]=F1485,1,0),"")</f>
        <v>0</v>
      </c>
      <c r="AK1484" s="4">
        <f>IF(AND(טבלה1013[[#This Row],[הווסת פעיל?]]&lt;&gt;1,B1485&lt;&gt;1,B1485&lt;&gt;""),IF(OR(טבלה1013[[#This Row],[LengthofCycle]]=F1485,F1485=29),1,0),"")</f>
        <v>0</v>
      </c>
      <c r="AL1484" s="4">
        <f>IF(AND(טבלה1013[[#This Row],[הווסת פעיל?]]&lt;&gt;1,B1485&lt;&gt;1,B1485&lt;&gt;""),IF(OR(טבלה1013[[#This Row],[LengthofCycle]]=F1485,F1485=29,F1485=28),1,0),"")</f>
        <v>0</v>
      </c>
    </row>
    <row r="1485" spans="1:38" x14ac:dyDescent="0.25">
      <c r="A1485" s="1" t="s">
        <v>175</v>
      </c>
      <c r="B1485" s="1">
        <v>19</v>
      </c>
      <c r="C1485" s="1">
        <v>0</v>
      </c>
      <c r="D1485" s="1">
        <v>1</v>
      </c>
      <c r="E1485" s="1">
        <v>0</v>
      </c>
      <c r="F1485" s="1">
        <v>27</v>
      </c>
      <c r="G1485" s="1">
        <f>טבלה1013[[#This Row],[LengthofCycle]]+1</f>
        <v>28</v>
      </c>
      <c r="H1485" s="1">
        <f>IF(IFERROR(LOOKUP(טבלה1013[[#This Row],[ClientID]],קביעויות[השבוע]),FALSE)=טבלה1013[[#This Row],[ClientID]],1,"")</f>
        <v>1</v>
      </c>
      <c r="I1485" s="1" t="str">
        <f>IF(AND(טבלה1013[[#This Row],[CycleNumber]]&gt;1,OR(B1486="",טבלה1013[[#This Row],[CycleNumber]]&gt;B1484)),IF(OR(AND(טבלה1013[[#This Row],[LengthofCycle]]=28,F1484=28),AND(טבלה1013[[#This Row],[LengthofCycle]]=35,F1484=35)),1,""),"")</f>
        <v/>
      </c>
      <c r="J1485" s="1" t="str">
        <f>IF(AND(טבלה1013[[#This Row],[וסת השבוע]]=1,I1484=1,טבלה1013[[#This Row],[CycleNumber]]&gt;B1484),1,"")</f>
        <v/>
      </c>
      <c r="K1485" s="1" t="str">
        <f>IF(טבלה1013[[#This Row],[CycleNumber]]=1,"",IF(טבלה1013[[#This Row],[וסת השבוע]]=1,0,IF(K1484="","",IF(K1484=0,IF(טבלה1013[[#This Row],[LengthofCycle]]=28,0,1),IF(K1484=1,IF(טבלה1013[[#This Row],[LengthofCycle]]+F1484=28*2,0,2),IF(K1484=2,IF(טבלה1013[[#This Row],[LengthofCycle]]+F1484+F1483=28*3,0,3),""))))))</f>
        <v/>
      </c>
      <c r="L1485" s="1" t="str">
        <f>IF(טבלה1013[[#This Row],[וסת השבוע]]=1,IF(טבלה1013[[#This Row],[וסת השבוע וההפלגה ביחד]]=1,L1484+1,0),IF(AND(טבלה1013[[#This Row],[CycleNumber]]&gt;B1484,טבלה1013[[#This Row],[CycleNumber]]&gt;1),IF(טבלה1013[[#This Row],[וסת השבוע פעיל?]]&lt;&gt;"",L1484+1,""),""))</f>
        <v/>
      </c>
      <c r="M1485" s="1" t="str">
        <f>IF(AND(טבלה1013[[#This Row],[וסת השבוע פעיל?]]&lt;&gt;"",טבלה1013[[#This Row],[CycleNumber]]&lt;B1486,B1486&lt;&gt;"",טבלה1013[[#This Row],[וסת השבוע פעיל?]]&lt;3),IF(K1486=0,IF(AND(טבלה1013[[#This Row],[וסת השבוע פעיל?]]&gt;0,I1486=1),0,1),0),"")</f>
        <v/>
      </c>
      <c r="N1485" s="1" t="str">
        <f t="shared" ref="N1485:N1548" si="116">IF(M1484&lt;&gt;"",IF(K1484=0,28+1,IF(K1484=1,2*28-F1484+1,IF(K1484=2,3*28-F1484-F1483+1,""))),"")</f>
        <v/>
      </c>
      <c r="O1485" s="1" t="str">
        <f>IF(AND(טבלה1013[[#This Row],[חיזוי - שבוע]]=1,J1486=1),1,"")</f>
        <v/>
      </c>
      <c r="P1485" s="1" t="str">
        <f>IF(AND(טבלה1013[[#This Row],[חיזוי טוב עם הפלגה?]]=1,טבלה1013[[#This Row],[וסת קבוע אחרון]]&lt;&gt;28,X1484=1),1,"")</f>
        <v/>
      </c>
      <c r="Q1485" s="1" t="str">
        <f>IF(AND(טבלה1013[[#This Row],[וסת השבוע פעיל?]]&lt;3,OR(טבלה1013[[#This Row],[CycleNumber]]&gt;B1486,B1486="")),1,"")</f>
        <v/>
      </c>
      <c r="R1485" s="1">
        <f>IF(טבלה1013[[#This Row],[האישה קבעה וסת שבוע?]]=1,IF(טבלה1013[[#This Row],[וסת השבוע פעיל?]]&lt;3,1,0),"")</f>
        <v>0</v>
      </c>
      <c r="S148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5" s="1">
        <f t="shared" si="113"/>
        <v>0</v>
      </c>
      <c r="U1485" s="1">
        <f t="shared" si="114"/>
        <v>0</v>
      </c>
      <c r="V1485" s="1">
        <f t="shared" si="115"/>
        <v>0</v>
      </c>
      <c r="W1485" s="1" t="str">
        <f>IF(טבלה1013[[#This Row],[3 הפלגות זהות]]="","",IF(טבלה1013[[#This Row],[3 הפלגות זהות]]=1,טבלה1013[[#This Row],[LengthofCycle]],W1484))</f>
        <v/>
      </c>
      <c r="Y1485" s="1" t="str">
        <f>IF(OR(טבלה1013[[#This Row],[הווסת פעיל?]]=0,טבלה1013[[#This Row],[הווסת פעיל?]]=""),"",SUM(Y1484,טבלה1013[[#This Row],[הווסת פעיל?]]))</f>
        <v/>
      </c>
      <c r="Z1485" s="1" t="str">
        <f>IF(AND(טבלה1013[[#This Row],[כמה מחזורים עד עקירה]]&lt;&gt;"",Y1486=""),טבלה1013[[#This Row],[כמה מחזורים עד עקירה]],"")</f>
        <v/>
      </c>
      <c r="AA1485" s="1" t="str">
        <f>IF(AND(טבלה1013[[#This Row],[הווסת פעיל?]]=1,טבלה1013[[#This Row],[וסת קבוע אחרון]]&lt;&gt;W1484),טבלה1013[[#This Row],[וסת קבוע אחרון]],"")</f>
        <v/>
      </c>
      <c r="AB1485" s="1" t="str">
        <f>IF(AND(טבלה1013[[#This Row],[הווסת פעיל?]]=1,X1484=0,טבלה1013[[#This Row],[וסת קבוע אחרון]]=W1484),טבלה1013[[#This Row],[וסת קבוע אחרון]],"")</f>
        <v/>
      </c>
      <c r="AC1485" s="1" t="str">
        <f>IF(AND(טבלה1013[[#This Row],[הווסת פעיל?]]=1,X1484=0,טבלה1013[[#This Row],[וסת קבוע אחרון]]&lt;&gt;W1484),1,"")</f>
        <v/>
      </c>
      <c r="AD1485" s="1" t="str">
        <f>IF(AND(טבלה1013[[#This Row],[הווסת פעיל?]]&lt;&gt;"",B1486=1),טבלה1013[[#This Row],[CycleNumber]],"")</f>
        <v/>
      </c>
      <c r="AE1485" s="1" t="str">
        <f>IF(AND(טבלה1013[[#This Row],[הווסת פעיל?]]&lt;&gt;"",X1484=""),טבלה1013[[#This Row],[CycleNumber]],"")</f>
        <v/>
      </c>
      <c r="AF1485" s="1" t="str">
        <f>IF(B1486=1,"",IF(טבלה1013[[#This Row],[הווסת פעיל?]]=1,IF(טבלה1013[[#This Row],[וסת קבוע אחרון]]=F1486,1,0),""))</f>
        <v/>
      </c>
      <c r="AG1485" s="1" t="str">
        <f>IF(B1486=1,"",IF(טבלה1013[[#This Row],[הווסת פעיל?]]=1,IF(OR(טבלה1013[[#This Row],[וסת קבוע אחרון]]=F1486,F1486=טבלה1013[[#This Row],[LengthofCycle]]),1,0),""))</f>
        <v/>
      </c>
      <c r="AH1485" s="1" t="str">
        <f>IF(B1486=1,"",IF(טבלה1013[[#This Row],[הווסת פעיל?]]=1,IF(OR(טבלה1013[[#This Row],[וסת קבוע אחרון]]=F1486,F1486=טבלה1013[[#This Row],[LengthofCycle]],AND(טבלה1013[[#This Row],[LengthofCycle]]&lt;&gt;טבלה1013[[#This Row],[וסת קבוע אחרון]],OR(F1486=28,F1486=29))),1,0),""))</f>
        <v/>
      </c>
      <c r="AI1485" s="1" t="str">
        <f>IF(AND(טבלה1013[[#This Row],[הווסת פעיל?]]=1,B1486=1),1,"")</f>
        <v/>
      </c>
      <c r="AJ1485" s="4">
        <f>IF(AND(טבלה1013[[#This Row],[הווסת פעיל?]]&lt;&gt;1,B1486&lt;&gt;1,B1486&lt;&gt;""),IF(טבלה1013[[#This Row],[LengthofCycle]]=F1486,1,0),"")</f>
        <v>0</v>
      </c>
      <c r="AK1485" s="4">
        <f>IF(AND(טבלה1013[[#This Row],[הווסת פעיל?]]&lt;&gt;1,B1486&lt;&gt;1,B1486&lt;&gt;""),IF(OR(טבלה1013[[#This Row],[LengthofCycle]]=F1486,F1486=29),1,0),"")</f>
        <v>0</v>
      </c>
      <c r="AL1485" s="4">
        <f>IF(AND(טבלה1013[[#This Row],[הווסת פעיל?]]&lt;&gt;1,B1486&lt;&gt;1,B1486&lt;&gt;""),IF(OR(טבלה1013[[#This Row],[LengthofCycle]]=F1486,F1486=29,F1486=28),1,0),"")</f>
        <v>1</v>
      </c>
    </row>
    <row r="1486" spans="1:38" x14ac:dyDescent="0.25">
      <c r="A1486" s="1" t="s">
        <v>175</v>
      </c>
      <c r="B1486" s="1">
        <v>20</v>
      </c>
      <c r="C1486" s="1">
        <v>0</v>
      </c>
      <c r="D1486" s="1">
        <v>1</v>
      </c>
      <c r="E1486" s="1">
        <v>0</v>
      </c>
      <c r="F1486" s="1">
        <v>28</v>
      </c>
      <c r="G1486" s="1">
        <f>טבלה1013[[#This Row],[LengthofCycle]]+1</f>
        <v>29</v>
      </c>
      <c r="H1486" s="1">
        <f>IF(IFERROR(LOOKUP(טבלה1013[[#This Row],[ClientID]],קביעויות[השבוע]),FALSE)=טבלה1013[[#This Row],[ClientID]],1,"")</f>
        <v>1</v>
      </c>
      <c r="I1486" s="1" t="str">
        <f>IF(AND(טבלה1013[[#This Row],[CycleNumber]]&gt;1,OR(B1487="",טבלה1013[[#This Row],[CycleNumber]]&gt;B1485)),IF(OR(AND(טבלה1013[[#This Row],[LengthofCycle]]=28,F1485=28),AND(טבלה1013[[#This Row],[LengthofCycle]]=35,F1485=35)),1,""),"")</f>
        <v/>
      </c>
      <c r="J1486" s="1" t="str">
        <f>IF(AND(טבלה1013[[#This Row],[וסת השבוע]]=1,I1485=1,טבלה1013[[#This Row],[CycleNumber]]&gt;B1485),1,"")</f>
        <v/>
      </c>
      <c r="K1486" s="1" t="str">
        <f>IF(טבלה1013[[#This Row],[CycleNumber]]=1,"",IF(טבלה1013[[#This Row],[וסת השבוע]]=1,0,IF(K1485="","",IF(K1485=0,IF(טבלה1013[[#This Row],[LengthofCycle]]=28,0,1),IF(K1485=1,IF(טבלה1013[[#This Row],[LengthofCycle]]+F1485=28*2,0,2),IF(K1485=2,IF(טבלה1013[[#This Row],[LengthofCycle]]+F1485+F1484=28*3,0,3),""))))))</f>
        <v/>
      </c>
      <c r="L1486" s="1" t="str">
        <f>IF(טבלה1013[[#This Row],[וסת השבוע]]=1,IF(טבלה1013[[#This Row],[וסת השבוע וההפלגה ביחד]]=1,L1485+1,0),IF(AND(טבלה1013[[#This Row],[CycleNumber]]&gt;B1485,טבלה1013[[#This Row],[CycleNumber]]&gt;1),IF(טבלה1013[[#This Row],[וסת השבוע פעיל?]]&lt;&gt;"",L1485+1,""),""))</f>
        <v/>
      </c>
      <c r="M1486" s="1" t="str">
        <f>IF(AND(טבלה1013[[#This Row],[וסת השבוע פעיל?]]&lt;&gt;"",טבלה1013[[#This Row],[CycleNumber]]&lt;B1487,B1487&lt;&gt;"",טבלה1013[[#This Row],[וסת השבוע פעיל?]]&lt;3),IF(K1487=0,IF(AND(טבלה1013[[#This Row],[וסת השבוע פעיל?]]&gt;0,I1487=1),0,1),0),"")</f>
        <v/>
      </c>
      <c r="N1486" s="1" t="str">
        <f t="shared" si="116"/>
        <v/>
      </c>
      <c r="O1486" s="1" t="str">
        <f>IF(AND(טבלה1013[[#This Row],[חיזוי - שבוע]]=1,J1487=1),1,"")</f>
        <v/>
      </c>
      <c r="P1486" s="1" t="str">
        <f>IF(AND(טבלה1013[[#This Row],[חיזוי טוב עם הפלגה?]]=1,טבלה1013[[#This Row],[וסת קבוע אחרון]]&lt;&gt;28,X1485=1),1,"")</f>
        <v/>
      </c>
      <c r="Q1486" s="1" t="str">
        <f>IF(AND(טבלה1013[[#This Row],[וסת השבוע פעיל?]]&lt;3,OR(טבלה1013[[#This Row],[CycleNumber]]&gt;B1487,B1487="")),1,"")</f>
        <v/>
      </c>
      <c r="R1486" s="1">
        <f>IF(טבלה1013[[#This Row],[האישה קבעה וסת שבוע?]]=1,IF(טבלה1013[[#This Row],[וסת השבוע פעיל?]]&lt;3,1,0),"")</f>
        <v>0</v>
      </c>
      <c r="S148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6" s="1">
        <f t="shared" si="113"/>
        <v>0</v>
      </c>
      <c r="U1486" s="1">
        <f t="shared" si="114"/>
        <v>0</v>
      </c>
      <c r="V1486" s="1">
        <f t="shared" si="115"/>
        <v>0</v>
      </c>
      <c r="W1486" s="1" t="str">
        <f>IF(טבלה1013[[#This Row],[3 הפלגות זהות]]="","",IF(טבלה1013[[#This Row],[3 הפלגות זהות]]=1,טבלה1013[[#This Row],[LengthofCycle]],W1485))</f>
        <v/>
      </c>
      <c r="Y1486" s="1" t="str">
        <f>IF(OR(טבלה1013[[#This Row],[הווסת פעיל?]]=0,טבלה1013[[#This Row],[הווסת פעיל?]]=""),"",SUM(Y1485,טבלה1013[[#This Row],[הווסת פעיל?]]))</f>
        <v/>
      </c>
      <c r="Z1486" s="1" t="str">
        <f>IF(AND(טבלה1013[[#This Row],[כמה מחזורים עד עקירה]]&lt;&gt;"",Y1487=""),טבלה1013[[#This Row],[כמה מחזורים עד עקירה]],"")</f>
        <v/>
      </c>
      <c r="AA1486" s="1" t="str">
        <f>IF(AND(טבלה1013[[#This Row],[הווסת פעיל?]]=1,טבלה1013[[#This Row],[וסת קבוע אחרון]]&lt;&gt;W1485),טבלה1013[[#This Row],[וסת קבוע אחרון]],"")</f>
        <v/>
      </c>
      <c r="AB1486" s="1" t="str">
        <f>IF(AND(טבלה1013[[#This Row],[הווסת פעיל?]]=1,X1485=0,טבלה1013[[#This Row],[וסת קבוע אחרון]]=W1485),טבלה1013[[#This Row],[וסת קבוע אחרון]],"")</f>
        <v/>
      </c>
      <c r="AC1486" s="1" t="str">
        <f>IF(AND(טבלה1013[[#This Row],[הווסת פעיל?]]=1,X1485=0,טבלה1013[[#This Row],[וסת קבוע אחרון]]&lt;&gt;W1485),1,"")</f>
        <v/>
      </c>
      <c r="AD1486" s="1" t="str">
        <f>IF(AND(טבלה1013[[#This Row],[הווסת פעיל?]]&lt;&gt;"",B1487=1),טבלה1013[[#This Row],[CycleNumber]],"")</f>
        <v/>
      </c>
      <c r="AE1486" s="1" t="str">
        <f>IF(AND(טבלה1013[[#This Row],[הווסת פעיל?]]&lt;&gt;"",X1485=""),טבלה1013[[#This Row],[CycleNumber]],"")</f>
        <v/>
      </c>
      <c r="AF1486" s="1" t="str">
        <f>IF(B1487=1,"",IF(טבלה1013[[#This Row],[הווסת פעיל?]]=1,IF(טבלה1013[[#This Row],[וסת קבוע אחרון]]=F1487,1,0),""))</f>
        <v/>
      </c>
      <c r="AG1486" s="1" t="str">
        <f>IF(B1487=1,"",IF(טבלה1013[[#This Row],[הווסת פעיל?]]=1,IF(OR(טבלה1013[[#This Row],[וסת קבוע אחרון]]=F1487,F1487=טבלה1013[[#This Row],[LengthofCycle]]),1,0),""))</f>
        <v/>
      </c>
      <c r="AH1486" s="1" t="str">
        <f>IF(B1487=1,"",IF(טבלה1013[[#This Row],[הווסת פעיל?]]=1,IF(OR(טבלה1013[[#This Row],[וסת קבוע אחרון]]=F1487,F1487=טבלה1013[[#This Row],[LengthofCycle]],AND(טבלה1013[[#This Row],[LengthofCycle]]&lt;&gt;טבלה1013[[#This Row],[וסת קבוע אחרון]],OR(F1487=28,F1487=29))),1,0),""))</f>
        <v/>
      </c>
      <c r="AI1486" s="1" t="str">
        <f>IF(AND(טבלה1013[[#This Row],[הווסת פעיל?]]=1,B1487=1),1,"")</f>
        <v/>
      </c>
      <c r="AJ1486" s="4">
        <f>IF(AND(טבלה1013[[#This Row],[הווסת פעיל?]]&lt;&gt;1,B1487&lt;&gt;1,B1487&lt;&gt;""),IF(טבלה1013[[#This Row],[LengthofCycle]]=F1487,1,0),"")</f>
        <v>0</v>
      </c>
      <c r="AK1486" s="4">
        <f>IF(AND(טבלה1013[[#This Row],[הווסת פעיל?]]&lt;&gt;1,B1487&lt;&gt;1,B1487&lt;&gt;""),IF(OR(טבלה1013[[#This Row],[LengthofCycle]]=F1487,F1487=29),1,0),"")</f>
        <v>1</v>
      </c>
      <c r="AL1486" s="4">
        <f>IF(AND(טבלה1013[[#This Row],[הווסת פעיל?]]&lt;&gt;1,B1487&lt;&gt;1,B1487&lt;&gt;""),IF(OR(טבלה1013[[#This Row],[LengthofCycle]]=F1487,F1487=29,F1487=28),1,0),"")</f>
        <v>1</v>
      </c>
    </row>
    <row r="1487" spans="1:38" x14ac:dyDescent="0.25">
      <c r="A1487" s="1" t="s">
        <v>175</v>
      </c>
      <c r="B1487" s="1">
        <v>21</v>
      </c>
      <c r="C1487" s="1">
        <v>0</v>
      </c>
      <c r="D1487" s="1">
        <v>1</v>
      </c>
      <c r="E1487" s="1">
        <v>0</v>
      </c>
      <c r="F1487" s="1">
        <v>29</v>
      </c>
      <c r="G1487" s="1">
        <f>טבלה1013[[#This Row],[LengthofCycle]]+1</f>
        <v>30</v>
      </c>
      <c r="H1487" s="1">
        <f>IF(IFERROR(LOOKUP(טבלה1013[[#This Row],[ClientID]],קביעויות[השבוע]),FALSE)=טבלה1013[[#This Row],[ClientID]],1,"")</f>
        <v>1</v>
      </c>
      <c r="I1487" s="1" t="str">
        <f>IF(AND(טבלה1013[[#This Row],[CycleNumber]]&gt;1,OR(B1488="",טבלה1013[[#This Row],[CycleNumber]]&gt;B1486)),IF(OR(AND(טבלה1013[[#This Row],[LengthofCycle]]=28,F1486=28),AND(טבלה1013[[#This Row],[LengthofCycle]]=35,F1486=35)),1,""),"")</f>
        <v/>
      </c>
      <c r="J1487" s="1" t="str">
        <f>IF(AND(טבלה1013[[#This Row],[וסת השבוע]]=1,I1486=1,טבלה1013[[#This Row],[CycleNumber]]&gt;B1486),1,"")</f>
        <v/>
      </c>
      <c r="K1487" s="1" t="str">
        <f>IF(טבלה1013[[#This Row],[CycleNumber]]=1,"",IF(טבלה1013[[#This Row],[וסת השבוע]]=1,0,IF(K1486="","",IF(K1486=0,IF(טבלה1013[[#This Row],[LengthofCycle]]=28,0,1),IF(K1486=1,IF(טבלה1013[[#This Row],[LengthofCycle]]+F1486=28*2,0,2),IF(K1486=2,IF(טבלה1013[[#This Row],[LengthofCycle]]+F1486+F1485=28*3,0,3),""))))))</f>
        <v/>
      </c>
      <c r="L1487" s="1" t="str">
        <f>IF(טבלה1013[[#This Row],[וסת השבוע]]=1,IF(טבלה1013[[#This Row],[וסת השבוע וההפלגה ביחד]]=1,L1486+1,0),IF(AND(טבלה1013[[#This Row],[CycleNumber]]&gt;B1486,טבלה1013[[#This Row],[CycleNumber]]&gt;1),IF(טבלה1013[[#This Row],[וסת השבוע פעיל?]]&lt;&gt;"",L1486+1,""),""))</f>
        <v/>
      </c>
      <c r="M1487" s="1" t="str">
        <f>IF(AND(טבלה1013[[#This Row],[וסת השבוע פעיל?]]&lt;&gt;"",טבלה1013[[#This Row],[CycleNumber]]&lt;B1488,B1488&lt;&gt;"",טבלה1013[[#This Row],[וסת השבוע פעיל?]]&lt;3),IF(K1488=0,IF(AND(טבלה1013[[#This Row],[וסת השבוע פעיל?]]&gt;0,I1488=1),0,1),0),"")</f>
        <v/>
      </c>
      <c r="N1487" s="1" t="str">
        <f t="shared" si="116"/>
        <v/>
      </c>
      <c r="O1487" s="1" t="str">
        <f>IF(AND(טבלה1013[[#This Row],[חיזוי - שבוע]]=1,J1488=1),1,"")</f>
        <v/>
      </c>
      <c r="P1487" s="1" t="str">
        <f>IF(AND(טבלה1013[[#This Row],[חיזוי טוב עם הפלגה?]]=1,טבלה1013[[#This Row],[וסת קבוע אחרון]]&lt;&gt;28,X1486=1),1,"")</f>
        <v/>
      </c>
      <c r="Q1487" s="1" t="str">
        <f>IF(AND(טבלה1013[[#This Row],[וסת השבוע פעיל?]]&lt;3,OR(טבלה1013[[#This Row],[CycleNumber]]&gt;B1488,B1488="")),1,"")</f>
        <v/>
      </c>
      <c r="R1487" s="1">
        <f>IF(טבלה1013[[#This Row],[האישה קבעה וסת שבוע?]]=1,IF(טבלה1013[[#This Row],[וסת השבוע פעיל?]]&lt;3,1,0),"")</f>
        <v>0</v>
      </c>
      <c r="S148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7" s="1">
        <f t="shared" si="113"/>
        <v>0</v>
      </c>
      <c r="U1487" s="1">
        <f t="shared" si="114"/>
        <v>0</v>
      </c>
      <c r="V1487" s="1">
        <f t="shared" si="115"/>
        <v>0</v>
      </c>
      <c r="W1487" s="1" t="str">
        <f>IF(טבלה1013[[#This Row],[3 הפלגות זהות]]="","",IF(טבלה1013[[#This Row],[3 הפלגות זהות]]=1,טבלה1013[[#This Row],[LengthofCycle]],W1486))</f>
        <v/>
      </c>
      <c r="Y1487" s="1" t="str">
        <f>IF(OR(טבלה1013[[#This Row],[הווסת פעיל?]]=0,טבלה1013[[#This Row],[הווסת פעיל?]]=""),"",SUM(Y1486,טבלה1013[[#This Row],[הווסת פעיל?]]))</f>
        <v/>
      </c>
      <c r="Z1487" s="1" t="str">
        <f>IF(AND(טבלה1013[[#This Row],[כמה מחזורים עד עקירה]]&lt;&gt;"",Y1488=""),טבלה1013[[#This Row],[כמה מחזורים עד עקירה]],"")</f>
        <v/>
      </c>
      <c r="AA1487" s="1" t="str">
        <f>IF(AND(טבלה1013[[#This Row],[הווסת פעיל?]]=1,טבלה1013[[#This Row],[וסת קבוע אחרון]]&lt;&gt;W1486),טבלה1013[[#This Row],[וסת קבוע אחרון]],"")</f>
        <v/>
      </c>
      <c r="AB1487" s="1" t="str">
        <f>IF(AND(טבלה1013[[#This Row],[הווסת פעיל?]]=1,X1486=0,טבלה1013[[#This Row],[וסת קבוע אחרון]]=W1486),טבלה1013[[#This Row],[וסת קבוע אחרון]],"")</f>
        <v/>
      </c>
      <c r="AC1487" s="1" t="str">
        <f>IF(AND(טבלה1013[[#This Row],[הווסת פעיל?]]=1,X1486=0,טבלה1013[[#This Row],[וסת קבוע אחרון]]&lt;&gt;W1486),1,"")</f>
        <v/>
      </c>
      <c r="AD1487" s="1" t="str">
        <f>IF(AND(טבלה1013[[#This Row],[הווסת פעיל?]]&lt;&gt;"",B1488=1),טבלה1013[[#This Row],[CycleNumber]],"")</f>
        <v/>
      </c>
      <c r="AE1487" s="1" t="str">
        <f>IF(AND(טבלה1013[[#This Row],[הווסת פעיל?]]&lt;&gt;"",X1486=""),טבלה1013[[#This Row],[CycleNumber]],"")</f>
        <v/>
      </c>
      <c r="AF1487" s="1" t="str">
        <f>IF(B1488=1,"",IF(טבלה1013[[#This Row],[הווסת פעיל?]]=1,IF(טבלה1013[[#This Row],[וסת קבוע אחרון]]=F1488,1,0),""))</f>
        <v/>
      </c>
      <c r="AG1487" s="1" t="str">
        <f>IF(B1488=1,"",IF(טבלה1013[[#This Row],[הווסת פעיל?]]=1,IF(OR(טבלה1013[[#This Row],[וסת קבוע אחרון]]=F1488,F1488=טבלה1013[[#This Row],[LengthofCycle]]),1,0),""))</f>
        <v/>
      </c>
      <c r="AH1487" s="1" t="str">
        <f>IF(B1488=1,"",IF(טבלה1013[[#This Row],[הווסת פעיל?]]=1,IF(OR(טבלה1013[[#This Row],[וסת קבוע אחרון]]=F1488,F1488=טבלה1013[[#This Row],[LengthofCycle]],AND(טבלה1013[[#This Row],[LengthofCycle]]&lt;&gt;טבלה1013[[#This Row],[וסת קבוע אחרון]],OR(F1488=28,F1488=29))),1,0),""))</f>
        <v/>
      </c>
      <c r="AI1487" s="1" t="str">
        <f>IF(AND(טבלה1013[[#This Row],[הווסת פעיל?]]=1,B1488=1),1,"")</f>
        <v/>
      </c>
      <c r="AJ1487" s="4">
        <f>IF(AND(טבלה1013[[#This Row],[הווסת פעיל?]]&lt;&gt;1,B1488&lt;&gt;1,B1488&lt;&gt;""),IF(טבלה1013[[#This Row],[LengthofCycle]]=F1488,1,0),"")</f>
        <v>0</v>
      </c>
      <c r="AK1487" s="4">
        <f>IF(AND(טבלה1013[[#This Row],[הווסת פעיל?]]&lt;&gt;1,B1488&lt;&gt;1,B1488&lt;&gt;""),IF(OR(טבלה1013[[#This Row],[LengthofCycle]]=F1488,F1488=29),1,0),"")</f>
        <v>0</v>
      </c>
      <c r="AL1487" s="4">
        <f>IF(AND(טבלה1013[[#This Row],[הווסת פעיל?]]&lt;&gt;1,B1488&lt;&gt;1,B1488&lt;&gt;""),IF(OR(טבלה1013[[#This Row],[LengthofCycle]]=F1488,F1488=29,F1488=28),1,0),"")</f>
        <v>0</v>
      </c>
    </row>
    <row r="1488" spans="1:38" x14ac:dyDescent="0.25">
      <c r="A1488" s="1" t="s">
        <v>175</v>
      </c>
      <c r="B1488" s="1">
        <v>22</v>
      </c>
      <c r="C1488" s="1">
        <v>0</v>
      </c>
      <c r="D1488" s="1">
        <v>1</v>
      </c>
      <c r="E1488" s="1">
        <v>0</v>
      </c>
      <c r="F1488" s="1">
        <v>27</v>
      </c>
      <c r="G1488" s="1">
        <f>טבלה1013[[#This Row],[LengthofCycle]]+1</f>
        <v>28</v>
      </c>
      <c r="H1488" s="1">
        <f>IF(IFERROR(LOOKUP(טבלה1013[[#This Row],[ClientID]],קביעויות[השבוע]),FALSE)=טבלה1013[[#This Row],[ClientID]],1,"")</f>
        <v>1</v>
      </c>
      <c r="I1488" s="1" t="str">
        <f>IF(AND(טבלה1013[[#This Row],[CycleNumber]]&gt;1,OR(B1489="",טבלה1013[[#This Row],[CycleNumber]]&gt;B1487)),IF(OR(AND(טבלה1013[[#This Row],[LengthofCycle]]=28,F1487=28),AND(טבלה1013[[#This Row],[LengthofCycle]]=35,F1487=35)),1,""),"")</f>
        <v/>
      </c>
      <c r="J1488" s="1" t="str">
        <f>IF(AND(טבלה1013[[#This Row],[וסת השבוע]]=1,I1487=1,טבלה1013[[#This Row],[CycleNumber]]&gt;B1487),1,"")</f>
        <v/>
      </c>
      <c r="K1488" s="1" t="str">
        <f>IF(טבלה1013[[#This Row],[CycleNumber]]=1,"",IF(טבלה1013[[#This Row],[וסת השבוע]]=1,0,IF(K1487="","",IF(K1487=0,IF(טבלה1013[[#This Row],[LengthofCycle]]=28,0,1),IF(K1487=1,IF(טבלה1013[[#This Row],[LengthofCycle]]+F1487=28*2,0,2),IF(K1487=2,IF(טבלה1013[[#This Row],[LengthofCycle]]+F1487+F1486=28*3,0,3),""))))))</f>
        <v/>
      </c>
      <c r="L1488" s="1" t="str">
        <f>IF(טבלה1013[[#This Row],[וסת השבוע]]=1,IF(טבלה1013[[#This Row],[וסת השבוע וההפלגה ביחד]]=1,L1487+1,0),IF(AND(טבלה1013[[#This Row],[CycleNumber]]&gt;B1487,טבלה1013[[#This Row],[CycleNumber]]&gt;1),IF(טבלה1013[[#This Row],[וסת השבוע פעיל?]]&lt;&gt;"",L1487+1,""),""))</f>
        <v/>
      </c>
      <c r="M1488" s="1" t="str">
        <f>IF(AND(טבלה1013[[#This Row],[וסת השבוע פעיל?]]&lt;&gt;"",טבלה1013[[#This Row],[CycleNumber]]&lt;B1489,B1489&lt;&gt;"",טבלה1013[[#This Row],[וסת השבוע פעיל?]]&lt;3),IF(K1489=0,IF(AND(טבלה1013[[#This Row],[וסת השבוע פעיל?]]&gt;0,I1489=1),0,1),0),"")</f>
        <v/>
      </c>
      <c r="N1488" s="1" t="str">
        <f t="shared" si="116"/>
        <v/>
      </c>
      <c r="O1488" s="1" t="str">
        <f>IF(AND(טבלה1013[[#This Row],[חיזוי - שבוע]]=1,J1489=1),1,"")</f>
        <v/>
      </c>
      <c r="P1488" s="1" t="str">
        <f>IF(AND(טבלה1013[[#This Row],[חיזוי טוב עם הפלגה?]]=1,טבלה1013[[#This Row],[וסת קבוע אחרון]]&lt;&gt;28,X1487=1),1,"")</f>
        <v/>
      </c>
      <c r="Q1488" s="1" t="str">
        <f>IF(AND(טבלה1013[[#This Row],[וסת השבוע פעיל?]]&lt;3,OR(טבלה1013[[#This Row],[CycleNumber]]&gt;B1489,B1489="")),1,"")</f>
        <v/>
      </c>
      <c r="R1488" s="1">
        <f>IF(טבלה1013[[#This Row],[האישה קבעה וסת שבוע?]]=1,IF(טבלה1013[[#This Row],[וסת השבוע פעיל?]]&lt;3,1,0),"")</f>
        <v>0</v>
      </c>
      <c r="S148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8" s="1">
        <f t="shared" si="113"/>
        <v>0</v>
      </c>
      <c r="U1488" s="1">
        <f t="shared" si="114"/>
        <v>0</v>
      </c>
      <c r="V1488" s="1">
        <f t="shared" si="115"/>
        <v>0</v>
      </c>
      <c r="W1488" s="1" t="str">
        <f>IF(טבלה1013[[#This Row],[3 הפלגות זהות]]="","",IF(טבלה1013[[#This Row],[3 הפלגות זהות]]=1,טבלה1013[[#This Row],[LengthofCycle]],W1487))</f>
        <v/>
      </c>
      <c r="Y1488" s="1" t="str">
        <f>IF(OR(טבלה1013[[#This Row],[הווסת פעיל?]]=0,טבלה1013[[#This Row],[הווסת פעיל?]]=""),"",SUM(Y1487,טבלה1013[[#This Row],[הווסת פעיל?]]))</f>
        <v/>
      </c>
      <c r="Z1488" s="1" t="str">
        <f>IF(AND(טבלה1013[[#This Row],[כמה מחזורים עד עקירה]]&lt;&gt;"",Y1489=""),טבלה1013[[#This Row],[כמה מחזורים עד עקירה]],"")</f>
        <v/>
      </c>
      <c r="AA1488" s="1" t="str">
        <f>IF(AND(טבלה1013[[#This Row],[הווסת פעיל?]]=1,טבלה1013[[#This Row],[וסת קבוע אחרון]]&lt;&gt;W1487),טבלה1013[[#This Row],[וסת קבוע אחרון]],"")</f>
        <v/>
      </c>
      <c r="AB1488" s="1" t="str">
        <f>IF(AND(טבלה1013[[#This Row],[הווסת פעיל?]]=1,X1487=0,טבלה1013[[#This Row],[וסת קבוע אחרון]]=W1487),טבלה1013[[#This Row],[וסת קבוע אחרון]],"")</f>
        <v/>
      </c>
      <c r="AC1488" s="1" t="str">
        <f>IF(AND(טבלה1013[[#This Row],[הווסת פעיל?]]=1,X1487=0,טבלה1013[[#This Row],[וסת קבוע אחרון]]&lt;&gt;W1487),1,"")</f>
        <v/>
      </c>
      <c r="AD1488" s="1" t="str">
        <f>IF(AND(טבלה1013[[#This Row],[הווסת פעיל?]]&lt;&gt;"",B1489=1),טבלה1013[[#This Row],[CycleNumber]],"")</f>
        <v/>
      </c>
      <c r="AE1488" s="1" t="str">
        <f>IF(AND(טבלה1013[[#This Row],[הווסת פעיל?]]&lt;&gt;"",X1487=""),טבלה1013[[#This Row],[CycleNumber]],"")</f>
        <v/>
      </c>
      <c r="AF1488" s="1" t="str">
        <f>IF(B1489=1,"",IF(טבלה1013[[#This Row],[הווסת פעיל?]]=1,IF(טבלה1013[[#This Row],[וסת קבוע אחרון]]=F1489,1,0),""))</f>
        <v/>
      </c>
      <c r="AG1488" s="1" t="str">
        <f>IF(B1489=1,"",IF(טבלה1013[[#This Row],[הווסת פעיל?]]=1,IF(OR(טבלה1013[[#This Row],[וסת קבוע אחרון]]=F1489,F1489=טבלה1013[[#This Row],[LengthofCycle]]),1,0),""))</f>
        <v/>
      </c>
      <c r="AH1488" s="1" t="str">
        <f>IF(B1489=1,"",IF(טבלה1013[[#This Row],[הווסת פעיל?]]=1,IF(OR(טבלה1013[[#This Row],[וסת קבוע אחרון]]=F1489,F1489=טבלה1013[[#This Row],[LengthofCycle]],AND(טבלה1013[[#This Row],[LengthofCycle]]&lt;&gt;טבלה1013[[#This Row],[וסת קבוע אחרון]],OR(F1489=28,F1489=29))),1,0),""))</f>
        <v/>
      </c>
      <c r="AI1488" s="1" t="str">
        <f>IF(AND(טבלה1013[[#This Row],[הווסת פעיל?]]=1,B1489=1),1,"")</f>
        <v/>
      </c>
      <c r="AJ1488" s="4">
        <f>IF(AND(טבלה1013[[#This Row],[הווסת פעיל?]]&lt;&gt;1,B1489&lt;&gt;1,B1489&lt;&gt;""),IF(טבלה1013[[#This Row],[LengthofCycle]]=F1489,1,0),"")</f>
        <v>0</v>
      </c>
      <c r="AK1488" s="4">
        <f>IF(AND(טבלה1013[[#This Row],[הווסת פעיל?]]&lt;&gt;1,B1489&lt;&gt;1,B1489&lt;&gt;""),IF(OR(טבלה1013[[#This Row],[LengthofCycle]]=F1489,F1489=29),1,0),"")</f>
        <v>0</v>
      </c>
      <c r="AL1488" s="4">
        <f>IF(AND(טבלה1013[[#This Row],[הווסת פעיל?]]&lt;&gt;1,B1489&lt;&gt;1,B1489&lt;&gt;""),IF(OR(טבלה1013[[#This Row],[LengthofCycle]]=F1489,F1489=29,F1489=28),1,0),"")</f>
        <v>0</v>
      </c>
    </row>
    <row r="1489" spans="1:38" x14ac:dyDescent="0.25">
      <c r="A1489" s="1" t="s">
        <v>175</v>
      </c>
      <c r="B1489" s="1">
        <v>23</v>
      </c>
      <c r="C1489" s="1">
        <v>0</v>
      </c>
      <c r="D1489" s="1">
        <v>1</v>
      </c>
      <c r="E1489" s="1">
        <v>0</v>
      </c>
      <c r="F1489" s="1">
        <v>35</v>
      </c>
      <c r="G1489" s="1">
        <f>טבלה1013[[#This Row],[LengthofCycle]]+1</f>
        <v>36</v>
      </c>
      <c r="H1489" s="1">
        <f>IF(IFERROR(LOOKUP(טבלה1013[[#This Row],[ClientID]],קביעויות[השבוע]),FALSE)=טבלה1013[[#This Row],[ClientID]],1,"")</f>
        <v>1</v>
      </c>
      <c r="I1489" s="1" t="str">
        <f>IF(AND(טבלה1013[[#This Row],[CycleNumber]]&gt;1,OR(B1490="",טבלה1013[[#This Row],[CycleNumber]]&gt;B1488)),IF(OR(AND(טבלה1013[[#This Row],[LengthofCycle]]=28,F1488=28),AND(טבלה1013[[#This Row],[LengthofCycle]]=35,F1488=35)),1,""),"")</f>
        <v/>
      </c>
      <c r="J1489" s="1" t="str">
        <f>IF(AND(טבלה1013[[#This Row],[וסת השבוע]]=1,I1488=1,טבלה1013[[#This Row],[CycleNumber]]&gt;B1488),1,"")</f>
        <v/>
      </c>
      <c r="K1489" s="1" t="str">
        <f>IF(טבלה1013[[#This Row],[CycleNumber]]=1,"",IF(טבלה1013[[#This Row],[וסת השבוע]]=1,0,IF(K1488="","",IF(K1488=0,IF(טבלה1013[[#This Row],[LengthofCycle]]=28,0,1),IF(K1488=1,IF(טבלה1013[[#This Row],[LengthofCycle]]+F1488=28*2,0,2),IF(K1488=2,IF(טבלה1013[[#This Row],[LengthofCycle]]+F1488+F1487=28*3,0,3),""))))))</f>
        <v/>
      </c>
      <c r="L1489" s="1" t="str">
        <f>IF(טבלה1013[[#This Row],[וסת השבוע]]=1,IF(טבלה1013[[#This Row],[וסת השבוע וההפלגה ביחד]]=1,L1488+1,0),IF(AND(טבלה1013[[#This Row],[CycleNumber]]&gt;B1488,טבלה1013[[#This Row],[CycleNumber]]&gt;1),IF(טבלה1013[[#This Row],[וסת השבוע פעיל?]]&lt;&gt;"",L1488+1,""),""))</f>
        <v/>
      </c>
      <c r="M1489" s="1" t="str">
        <f>IF(AND(טבלה1013[[#This Row],[וסת השבוע פעיל?]]&lt;&gt;"",טבלה1013[[#This Row],[CycleNumber]]&lt;B1490,B1490&lt;&gt;"",טבלה1013[[#This Row],[וסת השבוע פעיל?]]&lt;3),IF(K1490=0,IF(AND(טבלה1013[[#This Row],[וסת השבוע פעיל?]]&gt;0,I1490=1),0,1),0),"")</f>
        <v/>
      </c>
      <c r="N1489" s="1" t="str">
        <f t="shared" si="116"/>
        <v/>
      </c>
      <c r="O1489" s="1" t="str">
        <f>IF(AND(טבלה1013[[#This Row],[חיזוי - שבוע]]=1,J1490=1),1,"")</f>
        <v/>
      </c>
      <c r="P1489" s="1" t="str">
        <f>IF(AND(טבלה1013[[#This Row],[חיזוי טוב עם הפלגה?]]=1,טבלה1013[[#This Row],[וסת קבוע אחרון]]&lt;&gt;28,X1488=1),1,"")</f>
        <v/>
      </c>
      <c r="Q1489" s="1" t="str">
        <f>IF(AND(טבלה1013[[#This Row],[וסת השבוע פעיל?]]&lt;3,OR(טבלה1013[[#This Row],[CycleNumber]]&gt;B1490,B1490="")),1,"")</f>
        <v/>
      </c>
      <c r="R1489" s="1">
        <f>IF(טבלה1013[[#This Row],[האישה קבעה וסת שבוע?]]=1,IF(טבלה1013[[#This Row],[וסת השבוע פעיל?]]&lt;3,1,0),"")</f>
        <v>0</v>
      </c>
      <c r="S148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89" s="1">
        <f t="shared" si="113"/>
        <v>0</v>
      </c>
      <c r="U1489" s="1">
        <f t="shared" si="114"/>
        <v>0</v>
      </c>
      <c r="V1489" s="1">
        <f t="shared" si="115"/>
        <v>0</v>
      </c>
      <c r="W1489" s="1" t="str">
        <f>IF(טבלה1013[[#This Row],[3 הפלגות זהות]]="","",IF(טבלה1013[[#This Row],[3 הפלגות זהות]]=1,טבלה1013[[#This Row],[LengthofCycle]],W1488))</f>
        <v/>
      </c>
      <c r="Y1489" s="1" t="str">
        <f>IF(OR(טבלה1013[[#This Row],[הווסת פעיל?]]=0,טבלה1013[[#This Row],[הווסת פעיל?]]=""),"",SUM(Y1488,טבלה1013[[#This Row],[הווסת פעיל?]]))</f>
        <v/>
      </c>
      <c r="Z1489" s="1" t="str">
        <f>IF(AND(טבלה1013[[#This Row],[כמה מחזורים עד עקירה]]&lt;&gt;"",Y1490=""),טבלה1013[[#This Row],[כמה מחזורים עד עקירה]],"")</f>
        <v/>
      </c>
      <c r="AA1489" s="1" t="str">
        <f>IF(AND(טבלה1013[[#This Row],[הווסת פעיל?]]=1,טבלה1013[[#This Row],[וסת קבוע אחרון]]&lt;&gt;W1488),טבלה1013[[#This Row],[וסת קבוע אחרון]],"")</f>
        <v/>
      </c>
      <c r="AB1489" s="1" t="str">
        <f>IF(AND(טבלה1013[[#This Row],[הווסת פעיל?]]=1,X1488=0,טבלה1013[[#This Row],[וסת קבוע אחרון]]=W1488),טבלה1013[[#This Row],[וסת קבוע אחרון]],"")</f>
        <v/>
      </c>
      <c r="AC1489" s="1" t="str">
        <f>IF(AND(טבלה1013[[#This Row],[הווסת פעיל?]]=1,X1488=0,טבלה1013[[#This Row],[וסת קבוע אחרון]]&lt;&gt;W1488),1,"")</f>
        <v/>
      </c>
      <c r="AD1489" s="1" t="str">
        <f>IF(AND(טבלה1013[[#This Row],[הווסת פעיל?]]&lt;&gt;"",B1490=1),טבלה1013[[#This Row],[CycleNumber]],"")</f>
        <v/>
      </c>
      <c r="AE1489" s="1" t="str">
        <f>IF(AND(טבלה1013[[#This Row],[הווסת פעיל?]]&lt;&gt;"",X1488=""),טבלה1013[[#This Row],[CycleNumber]],"")</f>
        <v/>
      </c>
      <c r="AF1489" s="1" t="str">
        <f>IF(B1490=1,"",IF(טבלה1013[[#This Row],[הווסת פעיל?]]=1,IF(טבלה1013[[#This Row],[וסת קבוע אחרון]]=F1490,1,0),""))</f>
        <v/>
      </c>
      <c r="AG1489" s="1" t="str">
        <f>IF(B1490=1,"",IF(טבלה1013[[#This Row],[הווסת פעיל?]]=1,IF(OR(טבלה1013[[#This Row],[וסת קבוע אחרון]]=F1490,F1490=טבלה1013[[#This Row],[LengthofCycle]]),1,0),""))</f>
        <v/>
      </c>
      <c r="AH1489" s="1" t="str">
        <f>IF(B1490=1,"",IF(טבלה1013[[#This Row],[הווסת פעיל?]]=1,IF(OR(טבלה1013[[#This Row],[וסת קבוע אחרון]]=F1490,F1490=טבלה1013[[#This Row],[LengthofCycle]],AND(טבלה1013[[#This Row],[LengthofCycle]]&lt;&gt;טבלה1013[[#This Row],[וסת קבוע אחרון]],OR(F1490=28,F1490=29))),1,0),""))</f>
        <v/>
      </c>
      <c r="AI1489" s="1" t="str">
        <f>IF(AND(טבלה1013[[#This Row],[הווסת פעיל?]]=1,B1490=1),1,"")</f>
        <v/>
      </c>
      <c r="AJ1489" s="4">
        <f>IF(AND(טבלה1013[[#This Row],[הווסת פעיל?]]&lt;&gt;1,B1490&lt;&gt;1,B1490&lt;&gt;""),IF(טבלה1013[[#This Row],[LengthofCycle]]=F1490,1,0),"")</f>
        <v>0</v>
      </c>
      <c r="AK1489" s="4">
        <f>IF(AND(טבלה1013[[#This Row],[הווסת פעיל?]]&lt;&gt;1,B1490&lt;&gt;1,B1490&lt;&gt;""),IF(OR(טבלה1013[[#This Row],[LengthofCycle]]=F1490,F1490=29),1,0),"")</f>
        <v>0</v>
      </c>
      <c r="AL1489" s="4">
        <f>IF(AND(טבלה1013[[#This Row],[הווסת פעיל?]]&lt;&gt;1,B1490&lt;&gt;1,B1490&lt;&gt;""),IF(OR(טבלה1013[[#This Row],[LengthofCycle]]=F1490,F1490=29,F1490=28),1,0),"")</f>
        <v>1</v>
      </c>
    </row>
    <row r="1490" spans="1:38" x14ac:dyDescent="0.25">
      <c r="A1490" s="1" t="s">
        <v>175</v>
      </c>
      <c r="B1490" s="1">
        <v>24</v>
      </c>
      <c r="C1490" s="1">
        <v>0</v>
      </c>
      <c r="D1490" s="1">
        <v>1</v>
      </c>
      <c r="E1490" s="1">
        <v>0</v>
      </c>
      <c r="F1490" s="1">
        <v>28</v>
      </c>
      <c r="G1490" s="1">
        <f>טבלה1013[[#This Row],[LengthofCycle]]+1</f>
        <v>29</v>
      </c>
      <c r="H1490" s="1">
        <f>IF(IFERROR(LOOKUP(טבלה1013[[#This Row],[ClientID]],קביעויות[השבוע]),FALSE)=טבלה1013[[#This Row],[ClientID]],1,"")</f>
        <v>1</v>
      </c>
      <c r="I1490" s="1" t="str">
        <f>IF(AND(טבלה1013[[#This Row],[CycleNumber]]&gt;1,OR(B1491="",טבלה1013[[#This Row],[CycleNumber]]&gt;B1489)),IF(OR(AND(טבלה1013[[#This Row],[LengthofCycle]]=28,F1489=28),AND(טבלה1013[[#This Row],[LengthofCycle]]=35,F1489=35)),1,""),"")</f>
        <v/>
      </c>
      <c r="J1490" s="1" t="str">
        <f>IF(AND(טבלה1013[[#This Row],[וסת השבוע]]=1,I1489=1,טבלה1013[[#This Row],[CycleNumber]]&gt;B1489),1,"")</f>
        <v/>
      </c>
      <c r="K1490" s="1" t="str">
        <f>IF(טבלה1013[[#This Row],[CycleNumber]]=1,"",IF(טבלה1013[[#This Row],[וסת השבוע]]=1,0,IF(K1489="","",IF(K1489=0,IF(טבלה1013[[#This Row],[LengthofCycle]]=28,0,1),IF(K1489=1,IF(טבלה1013[[#This Row],[LengthofCycle]]+F1489=28*2,0,2),IF(K1489=2,IF(טבלה1013[[#This Row],[LengthofCycle]]+F1489+F1488=28*3,0,3),""))))))</f>
        <v/>
      </c>
      <c r="L1490" s="1" t="str">
        <f>IF(טבלה1013[[#This Row],[וסת השבוע]]=1,IF(טבלה1013[[#This Row],[וסת השבוע וההפלגה ביחד]]=1,L1489+1,0),IF(AND(טבלה1013[[#This Row],[CycleNumber]]&gt;B1489,טבלה1013[[#This Row],[CycleNumber]]&gt;1),IF(טבלה1013[[#This Row],[וסת השבוע פעיל?]]&lt;&gt;"",L1489+1,""),""))</f>
        <v/>
      </c>
      <c r="M1490" s="1" t="str">
        <f>IF(AND(טבלה1013[[#This Row],[וסת השבוע פעיל?]]&lt;&gt;"",טבלה1013[[#This Row],[CycleNumber]]&lt;B1491,B1491&lt;&gt;"",טבלה1013[[#This Row],[וסת השבוע פעיל?]]&lt;3),IF(K1491=0,IF(AND(טבלה1013[[#This Row],[וסת השבוע פעיל?]]&gt;0,I1491=1),0,1),0),"")</f>
        <v/>
      </c>
      <c r="N1490" s="1" t="str">
        <f t="shared" si="116"/>
        <v/>
      </c>
      <c r="O1490" s="1" t="str">
        <f>IF(AND(טבלה1013[[#This Row],[חיזוי - שבוע]]=1,J1491=1),1,"")</f>
        <v/>
      </c>
      <c r="P1490" s="1" t="str">
        <f>IF(AND(טבלה1013[[#This Row],[חיזוי טוב עם הפלגה?]]=1,טבלה1013[[#This Row],[וסת קבוע אחרון]]&lt;&gt;28,X1489=1),1,"")</f>
        <v/>
      </c>
      <c r="Q1490" s="1" t="str">
        <f>IF(AND(טבלה1013[[#This Row],[וסת השבוע פעיל?]]&lt;3,OR(טבלה1013[[#This Row],[CycleNumber]]&gt;B1491,B1491="")),1,"")</f>
        <v/>
      </c>
      <c r="R1490" s="1">
        <f>IF(טבלה1013[[#This Row],[האישה קבעה וסת שבוע?]]=1,IF(טבלה1013[[#This Row],[וסת השבוע פעיל?]]&lt;3,1,0),"")</f>
        <v>0</v>
      </c>
      <c r="S149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0" s="1">
        <f t="shared" si="113"/>
        <v>0</v>
      </c>
      <c r="U1490" s="1">
        <f t="shared" si="114"/>
        <v>0</v>
      </c>
      <c r="V1490" s="1">
        <f t="shared" si="115"/>
        <v>0</v>
      </c>
      <c r="W1490" s="1" t="str">
        <f>IF(טבלה1013[[#This Row],[3 הפלגות זהות]]="","",IF(טבלה1013[[#This Row],[3 הפלגות זהות]]=1,טבלה1013[[#This Row],[LengthofCycle]],W1489))</f>
        <v/>
      </c>
      <c r="Y1490" s="1" t="str">
        <f>IF(OR(טבלה1013[[#This Row],[הווסת פעיל?]]=0,טבלה1013[[#This Row],[הווסת פעיל?]]=""),"",SUM(Y1489,טבלה1013[[#This Row],[הווסת פעיל?]]))</f>
        <v/>
      </c>
      <c r="Z1490" s="1" t="str">
        <f>IF(AND(טבלה1013[[#This Row],[כמה מחזורים עד עקירה]]&lt;&gt;"",Y1491=""),טבלה1013[[#This Row],[כמה מחזורים עד עקירה]],"")</f>
        <v/>
      </c>
      <c r="AA1490" s="1" t="str">
        <f>IF(AND(טבלה1013[[#This Row],[הווסת פעיל?]]=1,טבלה1013[[#This Row],[וסת קבוע אחרון]]&lt;&gt;W1489),טבלה1013[[#This Row],[וסת קבוע אחרון]],"")</f>
        <v/>
      </c>
      <c r="AB1490" s="1" t="str">
        <f>IF(AND(טבלה1013[[#This Row],[הווסת פעיל?]]=1,X1489=0,טבלה1013[[#This Row],[וסת קבוע אחרון]]=W1489),טבלה1013[[#This Row],[וסת קבוע אחרון]],"")</f>
        <v/>
      </c>
      <c r="AC1490" s="1" t="str">
        <f>IF(AND(טבלה1013[[#This Row],[הווסת פעיל?]]=1,X1489=0,טבלה1013[[#This Row],[וסת קבוע אחרון]]&lt;&gt;W1489),1,"")</f>
        <v/>
      </c>
      <c r="AD1490" s="1" t="str">
        <f>IF(AND(טבלה1013[[#This Row],[הווסת פעיל?]]&lt;&gt;"",B1491=1),טבלה1013[[#This Row],[CycleNumber]],"")</f>
        <v/>
      </c>
      <c r="AE1490" s="1" t="str">
        <f>IF(AND(טבלה1013[[#This Row],[הווסת פעיל?]]&lt;&gt;"",X1489=""),טבלה1013[[#This Row],[CycleNumber]],"")</f>
        <v/>
      </c>
      <c r="AF1490" s="1" t="str">
        <f>IF(B1491=1,"",IF(טבלה1013[[#This Row],[הווסת פעיל?]]=1,IF(טבלה1013[[#This Row],[וסת קבוע אחרון]]=F1491,1,0),""))</f>
        <v/>
      </c>
      <c r="AG1490" s="1" t="str">
        <f>IF(B1491=1,"",IF(טבלה1013[[#This Row],[הווסת פעיל?]]=1,IF(OR(טבלה1013[[#This Row],[וסת קבוע אחרון]]=F1491,F1491=טבלה1013[[#This Row],[LengthofCycle]]),1,0),""))</f>
        <v/>
      </c>
      <c r="AH1490" s="1" t="str">
        <f>IF(B1491=1,"",IF(טבלה1013[[#This Row],[הווסת פעיל?]]=1,IF(OR(טבלה1013[[#This Row],[וסת קבוע אחרון]]=F1491,F1491=טבלה1013[[#This Row],[LengthofCycle]],AND(טבלה1013[[#This Row],[LengthofCycle]]&lt;&gt;טבלה1013[[#This Row],[וסת קבוע אחרון]],OR(F1491=28,F1491=29))),1,0),""))</f>
        <v/>
      </c>
      <c r="AI1490" s="1" t="str">
        <f>IF(AND(טבלה1013[[#This Row],[הווסת פעיל?]]=1,B1491=1),1,"")</f>
        <v/>
      </c>
      <c r="AJ1490" s="4">
        <f>IF(AND(טבלה1013[[#This Row],[הווסת פעיל?]]&lt;&gt;1,B1491&lt;&gt;1,B1491&lt;&gt;""),IF(טבלה1013[[#This Row],[LengthofCycle]]=F1491,1,0),"")</f>
        <v>0</v>
      </c>
      <c r="AK1490" s="4">
        <f>IF(AND(טבלה1013[[#This Row],[הווסת פעיל?]]&lt;&gt;1,B1491&lt;&gt;1,B1491&lt;&gt;""),IF(OR(טבלה1013[[#This Row],[LengthofCycle]]=F1491,F1491=29),1,0),"")</f>
        <v>0</v>
      </c>
      <c r="AL1490" s="4">
        <f>IF(AND(טבלה1013[[#This Row],[הווסת פעיל?]]&lt;&gt;1,B1491&lt;&gt;1,B1491&lt;&gt;""),IF(OR(טבלה1013[[#This Row],[LengthofCycle]]=F1491,F1491=29,F1491=28),1,0),"")</f>
        <v>0</v>
      </c>
    </row>
    <row r="1491" spans="1:38" x14ac:dyDescent="0.25">
      <c r="A1491" s="1" t="s">
        <v>175</v>
      </c>
      <c r="B1491" s="1">
        <v>25</v>
      </c>
      <c r="C1491" s="1">
        <v>0</v>
      </c>
      <c r="D1491" s="1">
        <v>0</v>
      </c>
      <c r="E1491" s="1">
        <v>0</v>
      </c>
      <c r="F1491" s="1">
        <v>31</v>
      </c>
      <c r="G1491" s="1">
        <f>טבלה1013[[#This Row],[LengthofCycle]]+1</f>
        <v>32</v>
      </c>
      <c r="H1491" s="1">
        <f>IF(IFERROR(LOOKUP(טבלה1013[[#This Row],[ClientID]],קביעויות[השבוע]),FALSE)=טבלה1013[[#This Row],[ClientID]],1,"")</f>
        <v>1</v>
      </c>
      <c r="I1491" s="1" t="str">
        <f>IF(AND(טבלה1013[[#This Row],[CycleNumber]]&gt;1,OR(B1492="",טבלה1013[[#This Row],[CycleNumber]]&gt;B1490)),IF(OR(AND(טבלה1013[[#This Row],[LengthofCycle]]=28,F1490=28),AND(טבלה1013[[#This Row],[LengthofCycle]]=35,F1490=35)),1,""),"")</f>
        <v/>
      </c>
      <c r="J1491" s="1" t="str">
        <f>IF(AND(טבלה1013[[#This Row],[וסת השבוע]]=1,I1490=1,טבלה1013[[#This Row],[CycleNumber]]&gt;B1490),1,"")</f>
        <v/>
      </c>
      <c r="K1491" s="1" t="str">
        <f>IF(טבלה1013[[#This Row],[CycleNumber]]=1,"",IF(טבלה1013[[#This Row],[וסת השבוע]]=1,0,IF(K1490="","",IF(K1490=0,IF(טבלה1013[[#This Row],[LengthofCycle]]=28,0,1),IF(K1490=1,IF(טבלה1013[[#This Row],[LengthofCycle]]+F1490=28*2,0,2),IF(K1490=2,IF(טבלה1013[[#This Row],[LengthofCycle]]+F1490+F1489=28*3,0,3),""))))))</f>
        <v/>
      </c>
      <c r="L1491" s="1" t="str">
        <f>IF(טבלה1013[[#This Row],[וסת השבוע]]=1,IF(טבלה1013[[#This Row],[וסת השבוע וההפלגה ביחד]]=1,L1490+1,0),IF(AND(טבלה1013[[#This Row],[CycleNumber]]&gt;B1490,טבלה1013[[#This Row],[CycleNumber]]&gt;1),IF(טבלה1013[[#This Row],[וסת השבוע פעיל?]]&lt;&gt;"",L1490+1,""),""))</f>
        <v/>
      </c>
      <c r="M1491" s="1" t="str">
        <f>IF(AND(טבלה1013[[#This Row],[וסת השבוע פעיל?]]&lt;&gt;"",טבלה1013[[#This Row],[CycleNumber]]&lt;B1492,B1492&lt;&gt;"",טבלה1013[[#This Row],[וסת השבוע פעיל?]]&lt;3),IF(K1492=0,IF(AND(טבלה1013[[#This Row],[וסת השבוע פעיל?]]&gt;0,I1492=1),0,1),0),"")</f>
        <v/>
      </c>
      <c r="N1491" s="1" t="str">
        <f t="shared" si="116"/>
        <v/>
      </c>
      <c r="O1491" s="1" t="str">
        <f>IF(AND(טבלה1013[[#This Row],[חיזוי - שבוע]]=1,J1492=1),1,"")</f>
        <v/>
      </c>
      <c r="P1491" s="1" t="str">
        <f>IF(AND(טבלה1013[[#This Row],[חיזוי טוב עם הפלגה?]]=1,טבלה1013[[#This Row],[וסת קבוע אחרון]]&lt;&gt;28,X1490=1),1,"")</f>
        <v/>
      </c>
      <c r="Q1491" s="1" t="str">
        <f>IF(AND(טבלה1013[[#This Row],[וסת השבוע פעיל?]]&lt;3,OR(טבלה1013[[#This Row],[CycleNumber]]&gt;B1492,B1492="")),1,"")</f>
        <v/>
      </c>
      <c r="R1491" s="1">
        <f>IF(טבלה1013[[#This Row],[האישה קבעה וסת שבוע?]]=1,IF(טבלה1013[[#This Row],[וסת השבוע פעיל?]]&lt;3,1,0),"")</f>
        <v>0</v>
      </c>
      <c r="S149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1" s="1">
        <f t="shared" si="113"/>
        <v>0</v>
      </c>
      <c r="U1491" s="1">
        <f t="shared" si="114"/>
        <v>0</v>
      </c>
      <c r="V1491" s="1">
        <f t="shared" si="115"/>
        <v>0</v>
      </c>
      <c r="W1491" s="1" t="str">
        <f>IF(טבלה1013[[#This Row],[3 הפלגות זהות]]="","",IF(טבלה1013[[#This Row],[3 הפלגות זהות]]=1,טבלה1013[[#This Row],[LengthofCycle]],W1490))</f>
        <v/>
      </c>
      <c r="Y1491" s="1" t="str">
        <f>IF(OR(טבלה1013[[#This Row],[הווסת פעיל?]]=0,טבלה1013[[#This Row],[הווסת פעיל?]]=""),"",SUM(Y1490,טבלה1013[[#This Row],[הווסת פעיל?]]))</f>
        <v/>
      </c>
      <c r="Z1491" s="1" t="str">
        <f>IF(AND(טבלה1013[[#This Row],[כמה מחזורים עד עקירה]]&lt;&gt;"",Y1492=""),טבלה1013[[#This Row],[כמה מחזורים עד עקירה]],"")</f>
        <v/>
      </c>
      <c r="AA1491" s="1" t="str">
        <f>IF(AND(טבלה1013[[#This Row],[הווסת פעיל?]]=1,טבלה1013[[#This Row],[וסת קבוע אחרון]]&lt;&gt;W1490),טבלה1013[[#This Row],[וסת קבוע אחרון]],"")</f>
        <v/>
      </c>
      <c r="AB1491" s="1" t="str">
        <f>IF(AND(טבלה1013[[#This Row],[הווסת פעיל?]]=1,X1490=0,טבלה1013[[#This Row],[וסת קבוע אחרון]]=W1490),טבלה1013[[#This Row],[וסת קבוע אחרון]],"")</f>
        <v/>
      </c>
      <c r="AC1491" s="1" t="str">
        <f>IF(AND(טבלה1013[[#This Row],[הווסת פעיל?]]=1,X1490=0,טבלה1013[[#This Row],[וסת קבוע אחרון]]&lt;&gt;W1490),1,"")</f>
        <v/>
      </c>
      <c r="AD1491" s="1" t="str">
        <f>IF(AND(טבלה1013[[#This Row],[הווסת פעיל?]]&lt;&gt;"",B1492=1),טבלה1013[[#This Row],[CycleNumber]],"")</f>
        <v/>
      </c>
      <c r="AE1491" s="1" t="str">
        <f>IF(AND(טבלה1013[[#This Row],[הווסת פעיל?]]&lt;&gt;"",X1490=""),טבלה1013[[#This Row],[CycleNumber]],"")</f>
        <v/>
      </c>
      <c r="AF1491" s="1" t="str">
        <f>IF(B1492=1,"",IF(טבלה1013[[#This Row],[הווסת פעיל?]]=1,IF(טבלה1013[[#This Row],[וסת קבוע אחרון]]=F1492,1,0),""))</f>
        <v/>
      </c>
      <c r="AG1491" s="1" t="str">
        <f>IF(B1492=1,"",IF(טבלה1013[[#This Row],[הווסת פעיל?]]=1,IF(OR(טבלה1013[[#This Row],[וסת קבוע אחרון]]=F1492,F1492=טבלה1013[[#This Row],[LengthofCycle]]),1,0),""))</f>
        <v/>
      </c>
      <c r="AH1491" s="1" t="str">
        <f>IF(B1492=1,"",IF(טבלה1013[[#This Row],[הווסת פעיל?]]=1,IF(OR(טבלה1013[[#This Row],[וסת קבוע אחרון]]=F1492,F1492=טבלה1013[[#This Row],[LengthofCycle]],AND(טבלה1013[[#This Row],[LengthofCycle]]&lt;&gt;טבלה1013[[#This Row],[וסת קבוע אחרון]],OR(F1492=28,F1492=29))),1,0),""))</f>
        <v/>
      </c>
      <c r="AI1491" s="1" t="str">
        <f>IF(AND(טבלה1013[[#This Row],[הווסת פעיל?]]=1,B1492=1),1,"")</f>
        <v/>
      </c>
      <c r="AJ1491" s="4">
        <f>IF(AND(טבלה1013[[#This Row],[הווסת פעיל?]]&lt;&gt;1,B1492&lt;&gt;1,B1492&lt;&gt;""),IF(טבלה1013[[#This Row],[LengthofCycle]]=F1492,1,0),"")</f>
        <v>0</v>
      </c>
      <c r="AK1491" s="4">
        <f>IF(AND(טבלה1013[[#This Row],[הווסת פעיל?]]&lt;&gt;1,B1492&lt;&gt;1,B1492&lt;&gt;""),IF(OR(טבלה1013[[#This Row],[LengthofCycle]]=F1492,F1492=29),1,0),"")</f>
        <v>0</v>
      </c>
      <c r="AL1491" s="4">
        <f>IF(AND(טבלה1013[[#This Row],[הווסת פעיל?]]&lt;&gt;1,B1492&lt;&gt;1,B1492&lt;&gt;""),IF(OR(טבלה1013[[#This Row],[LengthofCycle]]=F1492,F1492=29,F1492=28),1,0),"")</f>
        <v>0</v>
      </c>
    </row>
    <row r="1492" spans="1:38" x14ac:dyDescent="0.25">
      <c r="A1492" s="1" t="s">
        <v>175</v>
      </c>
      <c r="B1492" s="1">
        <v>26</v>
      </c>
      <c r="C1492" s="1">
        <v>0</v>
      </c>
      <c r="D1492" s="1">
        <v>1</v>
      </c>
      <c r="E1492" s="1">
        <v>0</v>
      </c>
      <c r="F1492" s="1">
        <v>36</v>
      </c>
      <c r="G1492" s="1">
        <f>טבלה1013[[#This Row],[LengthofCycle]]+1</f>
        <v>37</v>
      </c>
      <c r="H1492" s="1">
        <f>IF(IFERROR(LOOKUP(טבלה1013[[#This Row],[ClientID]],קביעויות[השבוע]),FALSE)=טבלה1013[[#This Row],[ClientID]],1,"")</f>
        <v>1</v>
      </c>
      <c r="I1492" s="1" t="str">
        <f>IF(AND(טבלה1013[[#This Row],[CycleNumber]]&gt;1,OR(B1493="",טבלה1013[[#This Row],[CycleNumber]]&gt;B1491)),IF(OR(AND(טבלה1013[[#This Row],[LengthofCycle]]=28,F1491=28),AND(טבלה1013[[#This Row],[LengthofCycle]]=35,F1491=35)),1,""),"")</f>
        <v/>
      </c>
      <c r="J1492" s="1" t="str">
        <f>IF(AND(טבלה1013[[#This Row],[וסת השבוע]]=1,I1491=1,טבלה1013[[#This Row],[CycleNumber]]&gt;B1491),1,"")</f>
        <v/>
      </c>
      <c r="K1492" s="1" t="str">
        <f>IF(טבלה1013[[#This Row],[CycleNumber]]=1,"",IF(טבלה1013[[#This Row],[וסת השבוע]]=1,0,IF(K1491="","",IF(K1491=0,IF(טבלה1013[[#This Row],[LengthofCycle]]=28,0,1),IF(K1491=1,IF(טבלה1013[[#This Row],[LengthofCycle]]+F1491=28*2,0,2),IF(K1491=2,IF(טבלה1013[[#This Row],[LengthofCycle]]+F1491+F1490=28*3,0,3),""))))))</f>
        <v/>
      </c>
      <c r="L1492" s="1" t="str">
        <f>IF(טבלה1013[[#This Row],[וסת השבוע]]=1,IF(טבלה1013[[#This Row],[וסת השבוע וההפלגה ביחד]]=1,L1491+1,0),IF(AND(טבלה1013[[#This Row],[CycleNumber]]&gt;B1491,טבלה1013[[#This Row],[CycleNumber]]&gt;1),IF(טבלה1013[[#This Row],[וסת השבוע פעיל?]]&lt;&gt;"",L1491+1,""),""))</f>
        <v/>
      </c>
      <c r="M1492" s="1" t="str">
        <f>IF(AND(טבלה1013[[#This Row],[וסת השבוע פעיל?]]&lt;&gt;"",טבלה1013[[#This Row],[CycleNumber]]&lt;B1493,B1493&lt;&gt;"",טבלה1013[[#This Row],[וסת השבוע פעיל?]]&lt;3),IF(K1493=0,IF(AND(טבלה1013[[#This Row],[וסת השבוע פעיל?]]&gt;0,I1493=1),0,1),0),"")</f>
        <v/>
      </c>
      <c r="N1492" s="1" t="str">
        <f t="shared" si="116"/>
        <v/>
      </c>
      <c r="O1492" s="1" t="str">
        <f>IF(AND(טבלה1013[[#This Row],[חיזוי - שבוע]]=1,J1493=1),1,"")</f>
        <v/>
      </c>
      <c r="P1492" s="1" t="str">
        <f>IF(AND(טבלה1013[[#This Row],[חיזוי טוב עם הפלגה?]]=1,טבלה1013[[#This Row],[וסת קבוע אחרון]]&lt;&gt;28,X1491=1),1,"")</f>
        <v/>
      </c>
      <c r="Q1492" s="1" t="str">
        <f>IF(AND(טבלה1013[[#This Row],[וסת השבוע פעיל?]]&lt;3,OR(טבלה1013[[#This Row],[CycleNumber]]&gt;B1493,B1493="")),1,"")</f>
        <v/>
      </c>
      <c r="R1492" s="1">
        <f>IF(טבלה1013[[#This Row],[האישה קבעה וסת שבוע?]]=1,IF(טבלה1013[[#This Row],[וסת השבוע פעיל?]]&lt;3,1,0),"")</f>
        <v>0</v>
      </c>
      <c r="S149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2" s="1">
        <f t="shared" si="113"/>
        <v>0</v>
      </c>
      <c r="U1492" s="1">
        <f t="shared" si="114"/>
        <v>0</v>
      </c>
      <c r="V1492" s="1">
        <f t="shared" si="115"/>
        <v>0</v>
      </c>
      <c r="W1492" s="1" t="str">
        <f>IF(טבלה1013[[#This Row],[3 הפלגות זהות]]="","",IF(טבלה1013[[#This Row],[3 הפלגות זהות]]=1,טבלה1013[[#This Row],[LengthofCycle]],W1491))</f>
        <v/>
      </c>
      <c r="Y1492" s="1" t="str">
        <f>IF(OR(טבלה1013[[#This Row],[הווסת פעיל?]]=0,טבלה1013[[#This Row],[הווסת פעיל?]]=""),"",SUM(Y1491,טבלה1013[[#This Row],[הווסת פעיל?]]))</f>
        <v/>
      </c>
      <c r="Z1492" s="1" t="str">
        <f>IF(AND(טבלה1013[[#This Row],[כמה מחזורים עד עקירה]]&lt;&gt;"",Y1493=""),טבלה1013[[#This Row],[כמה מחזורים עד עקירה]],"")</f>
        <v/>
      </c>
      <c r="AA1492" s="1" t="str">
        <f>IF(AND(טבלה1013[[#This Row],[הווסת פעיל?]]=1,טבלה1013[[#This Row],[וסת קבוע אחרון]]&lt;&gt;W1491),טבלה1013[[#This Row],[וסת קבוע אחרון]],"")</f>
        <v/>
      </c>
      <c r="AB1492" s="1" t="str">
        <f>IF(AND(טבלה1013[[#This Row],[הווסת פעיל?]]=1,X1491=0,טבלה1013[[#This Row],[וסת קבוע אחרון]]=W1491),טבלה1013[[#This Row],[וסת קבוע אחרון]],"")</f>
        <v/>
      </c>
      <c r="AC1492" s="1" t="str">
        <f>IF(AND(טבלה1013[[#This Row],[הווסת פעיל?]]=1,X1491=0,טבלה1013[[#This Row],[וסת קבוע אחרון]]&lt;&gt;W1491),1,"")</f>
        <v/>
      </c>
      <c r="AD1492" s="1" t="str">
        <f>IF(AND(טבלה1013[[#This Row],[הווסת פעיל?]]&lt;&gt;"",B1493=1),טבלה1013[[#This Row],[CycleNumber]],"")</f>
        <v/>
      </c>
      <c r="AE1492" s="1" t="str">
        <f>IF(AND(טבלה1013[[#This Row],[הווסת פעיל?]]&lt;&gt;"",X1491=""),טבלה1013[[#This Row],[CycleNumber]],"")</f>
        <v/>
      </c>
      <c r="AF1492" s="1" t="str">
        <f>IF(B1493=1,"",IF(טבלה1013[[#This Row],[הווסת פעיל?]]=1,IF(טבלה1013[[#This Row],[וסת קבוע אחרון]]=F1493,1,0),""))</f>
        <v/>
      </c>
      <c r="AG1492" s="1" t="str">
        <f>IF(B1493=1,"",IF(טבלה1013[[#This Row],[הווסת פעיל?]]=1,IF(OR(טבלה1013[[#This Row],[וסת קבוע אחרון]]=F1493,F1493=טבלה1013[[#This Row],[LengthofCycle]]),1,0),""))</f>
        <v/>
      </c>
      <c r="AH1492" s="1" t="str">
        <f>IF(B1493=1,"",IF(טבלה1013[[#This Row],[הווסת פעיל?]]=1,IF(OR(טבלה1013[[#This Row],[וסת קבוע אחרון]]=F1493,F1493=טבלה1013[[#This Row],[LengthofCycle]],AND(טבלה1013[[#This Row],[LengthofCycle]]&lt;&gt;טבלה1013[[#This Row],[וסת קבוע אחרון]],OR(F1493=28,F1493=29))),1,0),""))</f>
        <v/>
      </c>
      <c r="AI1492" s="1" t="str">
        <f>IF(AND(טבלה1013[[#This Row],[הווסת פעיל?]]=1,B1493=1),1,"")</f>
        <v/>
      </c>
      <c r="AJ1492" s="4">
        <f>IF(AND(טבלה1013[[#This Row],[הווסת פעיל?]]&lt;&gt;1,B1493&lt;&gt;1,B1493&lt;&gt;""),IF(טבלה1013[[#This Row],[LengthofCycle]]=F1493,1,0),"")</f>
        <v>0</v>
      </c>
      <c r="AK1492" s="4">
        <f>IF(AND(טבלה1013[[#This Row],[הווסת פעיל?]]&lt;&gt;1,B1493&lt;&gt;1,B1493&lt;&gt;""),IF(OR(טבלה1013[[#This Row],[LengthofCycle]]=F1493,F1493=29),1,0),"")</f>
        <v>1</v>
      </c>
      <c r="AL1492" s="4">
        <f>IF(AND(טבלה1013[[#This Row],[הווסת פעיל?]]&lt;&gt;1,B1493&lt;&gt;1,B1493&lt;&gt;""),IF(OR(טבלה1013[[#This Row],[LengthofCycle]]=F1493,F1493=29,F1493=28),1,0),"")</f>
        <v>1</v>
      </c>
    </row>
    <row r="1493" spans="1:38" x14ac:dyDescent="0.25">
      <c r="A1493" s="1" t="s">
        <v>175</v>
      </c>
      <c r="B1493" s="1">
        <v>27</v>
      </c>
      <c r="C1493" s="1">
        <v>0</v>
      </c>
      <c r="D1493" s="1">
        <v>0</v>
      </c>
      <c r="E1493" s="1">
        <v>0</v>
      </c>
      <c r="F1493" s="1">
        <v>29</v>
      </c>
      <c r="G1493" s="1">
        <f>טבלה1013[[#This Row],[LengthofCycle]]+1</f>
        <v>30</v>
      </c>
      <c r="H1493" s="1">
        <f>IF(IFERROR(LOOKUP(טבלה1013[[#This Row],[ClientID]],קביעויות[השבוע]),FALSE)=טבלה1013[[#This Row],[ClientID]],1,"")</f>
        <v>1</v>
      </c>
      <c r="I1493" s="1" t="str">
        <f>IF(AND(טבלה1013[[#This Row],[CycleNumber]]&gt;1,OR(B1494="",טבלה1013[[#This Row],[CycleNumber]]&gt;B1492)),IF(OR(AND(טבלה1013[[#This Row],[LengthofCycle]]=28,F1492=28),AND(טבלה1013[[#This Row],[LengthofCycle]]=35,F1492=35)),1,""),"")</f>
        <v/>
      </c>
      <c r="J1493" s="1" t="str">
        <f>IF(AND(טבלה1013[[#This Row],[וסת השבוע]]=1,I1492=1,טבלה1013[[#This Row],[CycleNumber]]&gt;B1492),1,"")</f>
        <v/>
      </c>
      <c r="K1493" s="1" t="str">
        <f>IF(טבלה1013[[#This Row],[CycleNumber]]=1,"",IF(טבלה1013[[#This Row],[וסת השבוע]]=1,0,IF(K1492="","",IF(K1492=0,IF(טבלה1013[[#This Row],[LengthofCycle]]=28,0,1),IF(K1492=1,IF(טבלה1013[[#This Row],[LengthofCycle]]+F1492=28*2,0,2),IF(K1492=2,IF(טבלה1013[[#This Row],[LengthofCycle]]+F1492+F1491=28*3,0,3),""))))))</f>
        <v/>
      </c>
      <c r="L1493" s="1" t="str">
        <f>IF(טבלה1013[[#This Row],[וסת השבוע]]=1,IF(טבלה1013[[#This Row],[וסת השבוע וההפלגה ביחד]]=1,L1492+1,0),IF(AND(טבלה1013[[#This Row],[CycleNumber]]&gt;B1492,טבלה1013[[#This Row],[CycleNumber]]&gt;1),IF(טבלה1013[[#This Row],[וסת השבוע פעיל?]]&lt;&gt;"",L1492+1,""),""))</f>
        <v/>
      </c>
      <c r="M1493" s="1" t="str">
        <f>IF(AND(טבלה1013[[#This Row],[וסת השבוע פעיל?]]&lt;&gt;"",טבלה1013[[#This Row],[CycleNumber]]&lt;B1494,B1494&lt;&gt;"",טבלה1013[[#This Row],[וסת השבוע פעיל?]]&lt;3),IF(K1494=0,IF(AND(טבלה1013[[#This Row],[וסת השבוע פעיל?]]&gt;0,I1494=1),0,1),0),"")</f>
        <v/>
      </c>
      <c r="N1493" s="1" t="str">
        <f t="shared" si="116"/>
        <v/>
      </c>
      <c r="O1493" s="1" t="str">
        <f>IF(AND(טבלה1013[[#This Row],[חיזוי - שבוע]]=1,J1494=1),1,"")</f>
        <v/>
      </c>
      <c r="P1493" s="1" t="str">
        <f>IF(AND(טבלה1013[[#This Row],[חיזוי טוב עם הפלגה?]]=1,טבלה1013[[#This Row],[וסת קבוע אחרון]]&lt;&gt;28,X1492=1),1,"")</f>
        <v/>
      </c>
      <c r="Q1493" s="1" t="str">
        <f>IF(AND(טבלה1013[[#This Row],[וסת השבוע פעיל?]]&lt;3,OR(טבלה1013[[#This Row],[CycleNumber]]&gt;B1494,B1494="")),1,"")</f>
        <v/>
      </c>
      <c r="R1493" s="1">
        <f>IF(טבלה1013[[#This Row],[האישה קבעה וסת שבוע?]]=1,IF(טבלה1013[[#This Row],[וסת השבוע פעיל?]]&lt;3,1,0),"")</f>
        <v>0</v>
      </c>
      <c r="S149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3" s="1">
        <f t="shared" si="113"/>
        <v>0</v>
      </c>
      <c r="U1493" s="1">
        <f t="shared" si="114"/>
        <v>0</v>
      </c>
      <c r="V1493" s="1">
        <f t="shared" si="115"/>
        <v>0</v>
      </c>
      <c r="W1493" s="1" t="str">
        <f>IF(טבלה1013[[#This Row],[3 הפלגות זהות]]="","",IF(טבלה1013[[#This Row],[3 הפלגות זהות]]=1,טבלה1013[[#This Row],[LengthofCycle]],W1492))</f>
        <v/>
      </c>
      <c r="Y1493" s="1" t="str">
        <f>IF(OR(טבלה1013[[#This Row],[הווסת פעיל?]]=0,טבלה1013[[#This Row],[הווסת פעיל?]]=""),"",SUM(Y1492,טבלה1013[[#This Row],[הווסת פעיל?]]))</f>
        <v/>
      </c>
      <c r="Z1493" s="1" t="str">
        <f>IF(AND(טבלה1013[[#This Row],[כמה מחזורים עד עקירה]]&lt;&gt;"",Y1494=""),טבלה1013[[#This Row],[כמה מחזורים עד עקירה]],"")</f>
        <v/>
      </c>
      <c r="AA1493" s="1" t="str">
        <f>IF(AND(טבלה1013[[#This Row],[הווסת פעיל?]]=1,טבלה1013[[#This Row],[וסת קבוע אחרון]]&lt;&gt;W1492),טבלה1013[[#This Row],[וסת קבוע אחרון]],"")</f>
        <v/>
      </c>
      <c r="AB1493" s="1" t="str">
        <f>IF(AND(טבלה1013[[#This Row],[הווסת פעיל?]]=1,X1492=0,טבלה1013[[#This Row],[וסת קבוע אחרון]]=W1492),טבלה1013[[#This Row],[וסת קבוע אחרון]],"")</f>
        <v/>
      </c>
      <c r="AC1493" s="1" t="str">
        <f>IF(AND(טבלה1013[[#This Row],[הווסת פעיל?]]=1,X1492=0,טבלה1013[[#This Row],[וסת קבוע אחרון]]&lt;&gt;W1492),1,"")</f>
        <v/>
      </c>
      <c r="AD1493" s="1" t="str">
        <f>IF(AND(טבלה1013[[#This Row],[הווסת פעיל?]]&lt;&gt;"",B1494=1),טבלה1013[[#This Row],[CycleNumber]],"")</f>
        <v/>
      </c>
      <c r="AE1493" s="1" t="str">
        <f>IF(AND(טבלה1013[[#This Row],[הווסת פעיל?]]&lt;&gt;"",X1492=""),טבלה1013[[#This Row],[CycleNumber]],"")</f>
        <v/>
      </c>
      <c r="AF1493" s="1" t="str">
        <f>IF(B1494=1,"",IF(טבלה1013[[#This Row],[הווסת פעיל?]]=1,IF(טבלה1013[[#This Row],[וסת קבוע אחרון]]=F1494,1,0),""))</f>
        <v/>
      </c>
      <c r="AG1493" s="1" t="str">
        <f>IF(B1494=1,"",IF(טבלה1013[[#This Row],[הווסת פעיל?]]=1,IF(OR(טבלה1013[[#This Row],[וסת קבוע אחרון]]=F1494,F1494=טבלה1013[[#This Row],[LengthofCycle]]),1,0),""))</f>
        <v/>
      </c>
      <c r="AH1493" s="1" t="str">
        <f>IF(B1494=1,"",IF(טבלה1013[[#This Row],[הווסת פעיל?]]=1,IF(OR(טבלה1013[[#This Row],[וסת קבוע אחרון]]=F1494,F1494=טבלה1013[[#This Row],[LengthofCycle]],AND(טבלה1013[[#This Row],[LengthofCycle]]&lt;&gt;טבלה1013[[#This Row],[וסת קבוע אחרון]],OR(F1494=28,F1494=29))),1,0),""))</f>
        <v/>
      </c>
      <c r="AI1493" s="1" t="str">
        <f>IF(AND(טבלה1013[[#This Row],[הווסת פעיל?]]=1,B1494=1),1,"")</f>
        <v/>
      </c>
      <c r="AJ1493" s="4">
        <f>IF(AND(טבלה1013[[#This Row],[הווסת פעיל?]]&lt;&gt;1,B1494&lt;&gt;1,B1494&lt;&gt;""),IF(טבלה1013[[#This Row],[LengthofCycle]]=F1494,1,0),"")</f>
        <v>0</v>
      </c>
      <c r="AK1493" s="4">
        <f>IF(AND(טבלה1013[[#This Row],[הווסת פעיל?]]&lt;&gt;1,B1494&lt;&gt;1,B1494&lt;&gt;""),IF(OR(טבלה1013[[#This Row],[LengthofCycle]]=F1494,F1494=29),1,0),"")</f>
        <v>0</v>
      </c>
      <c r="AL1493" s="4">
        <f>IF(AND(טבלה1013[[#This Row],[הווסת פעיל?]]&lt;&gt;1,B1494&lt;&gt;1,B1494&lt;&gt;""),IF(OR(טבלה1013[[#This Row],[LengthofCycle]]=F1494,F1494=29,F1494=28),1,0),"")</f>
        <v>0</v>
      </c>
    </row>
    <row r="1494" spans="1:38" x14ac:dyDescent="0.25">
      <c r="A1494" s="1" t="s">
        <v>175</v>
      </c>
      <c r="B1494" s="1">
        <v>28</v>
      </c>
      <c r="C1494" s="1">
        <v>0</v>
      </c>
      <c r="D1494" s="1">
        <v>1</v>
      </c>
      <c r="E1494" s="1">
        <v>0</v>
      </c>
      <c r="F1494" s="1">
        <v>33</v>
      </c>
      <c r="G1494" s="1">
        <f>טבלה1013[[#This Row],[LengthofCycle]]+1</f>
        <v>34</v>
      </c>
      <c r="H1494" s="1">
        <f>IF(IFERROR(LOOKUP(טבלה1013[[#This Row],[ClientID]],קביעויות[השבוע]),FALSE)=טבלה1013[[#This Row],[ClientID]],1,"")</f>
        <v>1</v>
      </c>
      <c r="I1494" s="1" t="str">
        <f>IF(AND(טבלה1013[[#This Row],[CycleNumber]]&gt;1,OR(B1495="",טבלה1013[[#This Row],[CycleNumber]]&gt;B1493)),IF(OR(AND(טבלה1013[[#This Row],[LengthofCycle]]=28,F1493=28),AND(טבלה1013[[#This Row],[LengthofCycle]]=35,F1493=35)),1,""),"")</f>
        <v/>
      </c>
      <c r="J1494" s="1" t="str">
        <f>IF(AND(טבלה1013[[#This Row],[וסת השבוע]]=1,I1493=1,טבלה1013[[#This Row],[CycleNumber]]&gt;B1493),1,"")</f>
        <v/>
      </c>
      <c r="K1494" s="1" t="str">
        <f>IF(טבלה1013[[#This Row],[CycleNumber]]=1,"",IF(טבלה1013[[#This Row],[וסת השבוע]]=1,0,IF(K1493="","",IF(K1493=0,IF(טבלה1013[[#This Row],[LengthofCycle]]=28,0,1),IF(K1493=1,IF(טבלה1013[[#This Row],[LengthofCycle]]+F1493=28*2,0,2),IF(K1493=2,IF(טבלה1013[[#This Row],[LengthofCycle]]+F1493+F1492=28*3,0,3),""))))))</f>
        <v/>
      </c>
      <c r="L1494" s="1" t="str">
        <f>IF(טבלה1013[[#This Row],[וסת השבוע]]=1,IF(טבלה1013[[#This Row],[וסת השבוע וההפלגה ביחד]]=1,L1493+1,0),IF(AND(טבלה1013[[#This Row],[CycleNumber]]&gt;B1493,טבלה1013[[#This Row],[CycleNumber]]&gt;1),IF(טבלה1013[[#This Row],[וסת השבוע פעיל?]]&lt;&gt;"",L1493+1,""),""))</f>
        <v/>
      </c>
      <c r="M1494" s="1" t="str">
        <f>IF(AND(טבלה1013[[#This Row],[וסת השבוע פעיל?]]&lt;&gt;"",טבלה1013[[#This Row],[CycleNumber]]&lt;B1495,B1495&lt;&gt;"",טבלה1013[[#This Row],[וסת השבוע פעיל?]]&lt;3),IF(K1495=0,IF(AND(טבלה1013[[#This Row],[וסת השבוע פעיל?]]&gt;0,I1495=1),0,1),0),"")</f>
        <v/>
      </c>
      <c r="N1494" s="1" t="str">
        <f t="shared" si="116"/>
        <v/>
      </c>
      <c r="O1494" s="1" t="str">
        <f>IF(AND(טבלה1013[[#This Row],[חיזוי - שבוע]]=1,J1495=1),1,"")</f>
        <v/>
      </c>
      <c r="P1494" s="1" t="str">
        <f>IF(AND(טבלה1013[[#This Row],[חיזוי טוב עם הפלגה?]]=1,טבלה1013[[#This Row],[וסת קבוע אחרון]]&lt;&gt;28,X1493=1),1,"")</f>
        <v/>
      </c>
      <c r="Q1494" s="1" t="str">
        <f>IF(AND(טבלה1013[[#This Row],[וסת השבוע פעיל?]]&lt;3,OR(טבלה1013[[#This Row],[CycleNumber]]&gt;B1495,B1495="")),1,"")</f>
        <v/>
      </c>
      <c r="R1494" s="1">
        <f>IF(טבלה1013[[#This Row],[האישה קבעה וסת שבוע?]]=1,IF(טבלה1013[[#This Row],[וסת השבוע פעיל?]]&lt;3,1,0),"")</f>
        <v>0</v>
      </c>
      <c r="S149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4" s="1">
        <f t="shared" si="113"/>
        <v>0</v>
      </c>
      <c r="U1494" s="1">
        <f t="shared" si="114"/>
        <v>0</v>
      </c>
      <c r="V1494" s="1">
        <f t="shared" si="115"/>
        <v>0</v>
      </c>
      <c r="W1494" s="1" t="str">
        <f>IF(טבלה1013[[#This Row],[3 הפלגות זהות]]="","",IF(טבלה1013[[#This Row],[3 הפלגות זהות]]=1,טבלה1013[[#This Row],[LengthofCycle]],W1493))</f>
        <v/>
      </c>
      <c r="Y1494" s="1" t="str">
        <f>IF(OR(טבלה1013[[#This Row],[הווסת פעיל?]]=0,טבלה1013[[#This Row],[הווסת פעיל?]]=""),"",SUM(Y1493,טבלה1013[[#This Row],[הווסת פעיל?]]))</f>
        <v/>
      </c>
      <c r="Z1494" s="1" t="str">
        <f>IF(AND(טבלה1013[[#This Row],[כמה מחזורים עד עקירה]]&lt;&gt;"",Y1495=""),טבלה1013[[#This Row],[כמה מחזורים עד עקירה]],"")</f>
        <v/>
      </c>
      <c r="AA1494" s="1" t="str">
        <f>IF(AND(טבלה1013[[#This Row],[הווסת פעיל?]]=1,טבלה1013[[#This Row],[וסת קבוע אחרון]]&lt;&gt;W1493),טבלה1013[[#This Row],[וסת קבוע אחרון]],"")</f>
        <v/>
      </c>
      <c r="AB1494" s="1" t="str">
        <f>IF(AND(טבלה1013[[#This Row],[הווסת פעיל?]]=1,X1493=0,טבלה1013[[#This Row],[וסת קבוע אחרון]]=W1493),טבלה1013[[#This Row],[וסת קבוע אחרון]],"")</f>
        <v/>
      </c>
      <c r="AC1494" s="1" t="str">
        <f>IF(AND(טבלה1013[[#This Row],[הווסת פעיל?]]=1,X1493=0,טבלה1013[[#This Row],[וסת קבוע אחרון]]&lt;&gt;W1493),1,"")</f>
        <v/>
      </c>
      <c r="AD1494" s="1" t="str">
        <f>IF(AND(טבלה1013[[#This Row],[הווסת פעיל?]]&lt;&gt;"",B1495=1),טבלה1013[[#This Row],[CycleNumber]],"")</f>
        <v/>
      </c>
      <c r="AE1494" s="1" t="str">
        <f>IF(AND(טבלה1013[[#This Row],[הווסת פעיל?]]&lt;&gt;"",X1493=""),טבלה1013[[#This Row],[CycleNumber]],"")</f>
        <v/>
      </c>
      <c r="AF1494" s="1" t="str">
        <f>IF(B1495=1,"",IF(טבלה1013[[#This Row],[הווסת פעיל?]]=1,IF(טבלה1013[[#This Row],[וסת קבוע אחרון]]=F1495,1,0),""))</f>
        <v/>
      </c>
      <c r="AG1494" s="1" t="str">
        <f>IF(B1495=1,"",IF(טבלה1013[[#This Row],[הווסת פעיל?]]=1,IF(OR(טבלה1013[[#This Row],[וסת קבוע אחרון]]=F1495,F1495=טבלה1013[[#This Row],[LengthofCycle]]),1,0),""))</f>
        <v/>
      </c>
      <c r="AH1494" s="1" t="str">
        <f>IF(B1495=1,"",IF(טבלה1013[[#This Row],[הווסת פעיל?]]=1,IF(OR(טבלה1013[[#This Row],[וסת קבוע אחרון]]=F1495,F1495=טבלה1013[[#This Row],[LengthofCycle]],AND(טבלה1013[[#This Row],[LengthofCycle]]&lt;&gt;טבלה1013[[#This Row],[וסת קבוע אחרון]],OR(F1495=28,F1495=29))),1,0),""))</f>
        <v/>
      </c>
      <c r="AI1494" s="1" t="str">
        <f>IF(AND(טבלה1013[[#This Row],[הווסת פעיל?]]=1,B1495=1),1,"")</f>
        <v/>
      </c>
      <c r="AJ1494" s="4">
        <f>IF(AND(טבלה1013[[#This Row],[הווסת פעיל?]]&lt;&gt;1,B1495&lt;&gt;1,B1495&lt;&gt;""),IF(טבלה1013[[#This Row],[LengthofCycle]]=F1495,1,0),"")</f>
        <v>0</v>
      </c>
      <c r="AK1494" s="4">
        <f>IF(AND(טבלה1013[[#This Row],[הווסת פעיל?]]&lt;&gt;1,B1495&lt;&gt;1,B1495&lt;&gt;""),IF(OR(טבלה1013[[#This Row],[LengthofCycle]]=F1495,F1495=29),1,0),"")</f>
        <v>0</v>
      </c>
      <c r="AL1494" s="4">
        <f>IF(AND(טבלה1013[[#This Row],[הווסת פעיל?]]&lt;&gt;1,B1495&lt;&gt;1,B1495&lt;&gt;""),IF(OR(טבלה1013[[#This Row],[LengthofCycle]]=F1495,F1495=29,F1495=28),1,0),"")</f>
        <v>0</v>
      </c>
    </row>
    <row r="1495" spans="1:38" x14ac:dyDescent="0.25">
      <c r="A1495" s="1" t="s">
        <v>175</v>
      </c>
      <c r="B1495" s="1">
        <v>29</v>
      </c>
      <c r="C1495" s="1">
        <v>0</v>
      </c>
      <c r="D1495" s="1">
        <v>0</v>
      </c>
      <c r="E1495" s="1">
        <v>0</v>
      </c>
      <c r="F1495" s="1">
        <v>26</v>
      </c>
      <c r="G1495" s="1">
        <f>טבלה1013[[#This Row],[LengthofCycle]]+1</f>
        <v>27</v>
      </c>
      <c r="H1495" s="1">
        <f>IF(IFERROR(LOOKUP(טבלה1013[[#This Row],[ClientID]],קביעויות[השבוע]),FALSE)=טבלה1013[[#This Row],[ClientID]],1,"")</f>
        <v>1</v>
      </c>
      <c r="I1495" s="1" t="str">
        <f>IF(AND(טבלה1013[[#This Row],[CycleNumber]]&gt;1,OR(B1496="",טבלה1013[[#This Row],[CycleNumber]]&gt;B1494)),IF(OR(AND(טבלה1013[[#This Row],[LengthofCycle]]=28,F1494=28),AND(טבלה1013[[#This Row],[LengthofCycle]]=35,F1494=35)),1,""),"")</f>
        <v/>
      </c>
      <c r="J1495" s="1" t="str">
        <f>IF(AND(טבלה1013[[#This Row],[וסת השבוע]]=1,I1494=1,טבלה1013[[#This Row],[CycleNumber]]&gt;B1494),1,"")</f>
        <v/>
      </c>
      <c r="K1495" s="1" t="str">
        <f>IF(טבלה1013[[#This Row],[CycleNumber]]=1,"",IF(טבלה1013[[#This Row],[וסת השבוע]]=1,0,IF(K1494="","",IF(K1494=0,IF(טבלה1013[[#This Row],[LengthofCycle]]=28,0,1),IF(K1494=1,IF(טבלה1013[[#This Row],[LengthofCycle]]+F1494=28*2,0,2),IF(K1494=2,IF(טבלה1013[[#This Row],[LengthofCycle]]+F1494+F1493=28*3,0,3),""))))))</f>
        <v/>
      </c>
      <c r="L1495" s="1" t="str">
        <f>IF(טבלה1013[[#This Row],[וסת השבוע]]=1,IF(טבלה1013[[#This Row],[וסת השבוע וההפלגה ביחד]]=1,L1494+1,0),IF(AND(טבלה1013[[#This Row],[CycleNumber]]&gt;B1494,טבלה1013[[#This Row],[CycleNumber]]&gt;1),IF(טבלה1013[[#This Row],[וסת השבוע פעיל?]]&lt;&gt;"",L1494+1,""),""))</f>
        <v/>
      </c>
      <c r="M1495" s="1" t="str">
        <f>IF(AND(טבלה1013[[#This Row],[וסת השבוע פעיל?]]&lt;&gt;"",טבלה1013[[#This Row],[CycleNumber]]&lt;B1496,B1496&lt;&gt;"",טבלה1013[[#This Row],[וסת השבוע פעיל?]]&lt;3),IF(K1496=0,IF(AND(טבלה1013[[#This Row],[וסת השבוע פעיל?]]&gt;0,I1496=1),0,1),0),"")</f>
        <v/>
      </c>
      <c r="N1495" s="1" t="str">
        <f t="shared" si="116"/>
        <v/>
      </c>
      <c r="O1495" s="1" t="str">
        <f>IF(AND(טבלה1013[[#This Row],[חיזוי - שבוע]]=1,J1496=1),1,"")</f>
        <v/>
      </c>
      <c r="P1495" s="1" t="str">
        <f>IF(AND(טבלה1013[[#This Row],[חיזוי טוב עם הפלגה?]]=1,טבלה1013[[#This Row],[וסת קבוע אחרון]]&lt;&gt;28,X1494=1),1,"")</f>
        <v/>
      </c>
      <c r="Q1495" s="1" t="str">
        <f>IF(AND(טבלה1013[[#This Row],[וסת השבוע פעיל?]]&lt;3,OR(טבלה1013[[#This Row],[CycleNumber]]&gt;B1496,B1496="")),1,"")</f>
        <v/>
      </c>
      <c r="R1495" s="1">
        <f>IF(טבלה1013[[#This Row],[האישה קבעה וסת שבוע?]]=1,IF(טבלה1013[[#This Row],[וסת השבוע פעיל?]]&lt;3,1,0),"")</f>
        <v>0</v>
      </c>
      <c r="S149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5" s="1">
        <f t="shared" si="113"/>
        <v>0</v>
      </c>
      <c r="U1495" s="1">
        <f t="shared" si="114"/>
        <v>0</v>
      </c>
      <c r="V1495" s="1">
        <f t="shared" si="115"/>
        <v>0</v>
      </c>
      <c r="W1495" s="1" t="str">
        <f>IF(טבלה1013[[#This Row],[3 הפלגות זהות]]="","",IF(טבלה1013[[#This Row],[3 הפלגות זהות]]=1,טבלה1013[[#This Row],[LengthofCycle]],W1494))</f>
        <v/>
      </c>
      <c r="Y1495" s="1" t="str">
        <f>IF(OR(טבלה1013[[#This Row],[הווסת פעיל?]]=0,טבלה1013[[#This Row],[הווסת פעיל?]]=""),"",SUM(Y1494,טבלה1013[[#This Row],[הווסת פעיל?]]))</f>
        <v/>
      </c>
      <c r="Z1495" s="1" t="str">
        <f>IF(AND(טבלה1013[[#This Row],[כמה מחזורים עד עקירה]]&lt;&gt;"",Y1496=""),טבלה1013[[#This Row],[כמה מחזורים עד עקירה]],"")</f>
        <v/>
      </c>
      <c r="AA1495" s="1" t="str">
        <f>IF(AND(טבלה1013[[#This Row],[הווסת פעיל?]]=1,טבלה1013[[#This Row],[וסת קבוע אחרון]]&lt;&gt;W1494),טבלה1013[[#This Row],[וסת קבוע אחרון]],"")</f>
        <v/>
      </c>
      <c r="AB1495" s="1" t="str">
        <f>IF(AND(טבלה1013[[#This Row],[הווסת פעיל?]]=1,X1494=0,טבלה1013[[#This Row],[וסת קבוע אחרון]]=W1494),טבלה1013[[#This Row],[וסת קבוע אחרון]],"")</f>
        <v/>
      </c>
      <c r="AC1495" s="1" t="str">
        <f>IF(AND(טבלה1013[[#This Row],[הווסת פעיל?]]=1,X1494=0,טבלה1013[[#This Row],[וסת קבוע אחרון]]&lt;&gt;W1494),1,"")</f>
        <v/>
      </c>
      <c r="AD1495" s="1" t="str">
        <f>IF(AND(טבלה1013[[#This Row],[הווסת פעיל?]]&lt;&gt;"",B1496=1),טבלה1013[[#This Row],[CycleNumber]],"")</f>
        <v/>
      </c>
      <c r="AE1495" s="1" t="str">
        <f>IF(AND(טבלה1013[[#This Row],[הווסת פעיל?]]&lt;&gt;"",X1494=""),טבלה1013[[#This Row],[CycleNumber]],"")</f>
        <v/>
      </c>
      <c r="AF1495" s="1" t="str">
        <f>IF(B1496=1,"",IF(טבלה1013[[#This Row],[הווסת פעיל?]]=1,IF(טבלה1013[[#This Row],[וסת קבוע אחרון]]=F1496,1,0),""))</f>
        <v/>
      </c>
      <c r="AG1495" s="1" t="str">
        <f>IF(B1496=1,"",IF(טבלה1013[[#This Row],[הווסת פעיל?]]=1,IF(OR(טבלה1013[[#This Row],[וסת קבוע אחרון]]=F1496,F1496=טבלה1013[[#This Row],[LengthofCycle]]),1,0),""))</f>
        <v/>
      </c>
      <c r="AH1495" s="1" t="str">
        <f>IF(B1496=1,"",IF(טבלה1013[[#This Row],[הווסת פעיל?]]=1,IF(OR(טבלה1013[[#This Row],[וסת קבוע אחרון]]=F1496,F1496=טבלה1013[[#This Row],[LengthofCycle]],AND(טבלה1013[[#This Row],[LengthofCycle]]&lt;&gt;טבלה1013[[#This Row],[וסת קבוע אחרון]],OR(F1496=28,F1496=29))),1,0),""))</f>
        <v/>
      </c>
      <c r="AI1495" s="1" t="str">
        <f>IF(AND(טבלה1013[[#This Row],[הווסת פעיל?]]=1,B1496=1),1,"")</f>
        <v/>
      </c>
      <c r="AJ1495" s="4">
        <f>IF(AND(טבלה1013[[#This Row],[הווסת פעיל?]]&lt;&gt;1,B1496&lt;&gt;1,B1496&lt;&gt;""),IF(טבלה1013[[#This Row],[LengthofCycle]]=F1496,1,0),"")</f>
        <v>0</v>
      </c>
      <c r="AK1495" s="4">
        <f>IF(AND(טבלה1013[[#This Row],[הווסת פעיל?]]&lt;&gt;1,B1496&lt;&gt;1,B1496&lt;&gt;""),IF(OR(טבלה1013[[#This Row],[LengthofCycle]]=F1496,F1496=29),1,0),"")</f>
        <v>0</v>
      </c>
      <c r="AL1495" s="4">
        <f>IF(AND(טבלה1013[[#This Row],[הווסת פעיל?]]&lt;&gt;1,B1496&lt;&gt;1,B1496&lt;&gt;""),IF(OR(טבלה1013[[#This Row],[LengthofCycle]]=F1496,F1496=29,F1496=28),1,0),"")</f>
        <v>1</v>
      </c>
    </row>
    <row r="1496" spans="1:38" x14ac:dyDescent="0.25">
      <c r="A1496" s="1" t="s">
        <v>175</v>
      </c>
      <c r="B1496" s="1">
        <v>30</v>
      </c>
      <c r="C1496" s="1">
        <v>0</v>
      </c>
      <c r="D1496" s="1">
        <v>0</v>
      </c>
      <c r="E1496" s="1">
        <v>0</v>
      </c>
      <c r="F1496" s="1">
        <v>28</v>
      </c>
      <c r="G1496" s="1">
        <f>טבלה1013[[#This Row],[LengthofCycle]]+1</f>
        <v>29</v>
      </c>
      <c r="H1496" s="1">
        <f>IF(IFERROR(LOOKUP(טבלה1013[[#This Row],[ClientID]],קביעויות[השבוע]),FALSE)=טבלה1013[[#This Row],[ClientID]],1,"")</f>
        <v>1</v>
      </c>
      <c r="I1496" s="1" t="str">
        <f>IF(AND(טבלה1013[[#This Row],[CycleNumber]]&gt;1,OR(B1497="",טבלה1013[[#This Row],[CycleNumber]]&gt;B1495)),IF(OR(AND(טבלה1013[[#This Row],[LengthofCycle]]=28,F1495=28),AND(טבלה1013[[#This Row],[LengthofCycle]]=35,F1495=35)),1,""),"")</f>
        <v/>
      </c>
      <c r="J1496" s="1" t="str">
        <f>IF(AND(טבלה1013[[#This Row],[וסת השבוע]]=1,I1495=1,טבלה1013[[#This Row],[CycleNumber]]&gt;B1495),1,"")</f>
        <v/>
      </c>
      <c r="K1496" s="1" t="str">
        <f>IF(טבלה1013[[#This Row],[CycleNumber]]=1,"",IF(טבלה1013[[#This Row],[וסת השבוע]]=1,0,IF(K1495="","",IF(K1495=0,IF(טבלה1013[[#This Row],[LengthofCycle]]=28,0,1),IF(K1495=1,IF(טבלה1013[[#This Row],[LengthofCycle]]+F1495=28*2,0,2),IF(K1495=2,IF(טבלה1013[[#This Row],[LengthofCycle]]+F1495+F1494=28*3,0,3),""))))))</f>
        <v/>
      </c>
      <c r="L1496" s="1" t="str">
        <f>IF(טבלה1013[[#This Row],[וסת השבוע]]=1,IF(טבלה1013[[#This Row],[וסת השבוע וההפלגה ביחד]]=1,L1495+1,0),IF(AND(טבלה1013[[#This Row],[CycleNumber]]&gt;B1495,טבלה1013[[#This Row],[CycleNumber]]&gt;1),IF(טבלה1013[[#This Row],[וסת השבוע פעיל?]]&lt;&gt;"",L1495+1,""),""))</f>
        <v/>
      </c>
      <c r="M1496" s="1" t="str">
        <f>IF(AND(טבלה1013[[#This Row],[וסת השבוע פעיל?]]&lt;&gt;"",טבלה1013[[#This Row],[CycleNumber]]&lt;B1497,B1497&lt;&gt;"",טבלה1013[[#This Row],[וסת השבוע פעיל?]]&lt;3),IF(K1497=0,IF(AND(טבלה1013[[#This Row],[וסת השבוע פעיל?]]&gt;0,I1497=1),0,1),0),"")</f>
        <v/>
      </c>
      <c r="N1496" s="1" t="str">
        <f t="shared" si="116"/>
        <v/>
      </c>
      <c r="O1496" s="1" t="str">
        <f>IF(AND(טבלה1013[[#This Row],[חיזוי - שבוע]]=1,J1497=1),1,"")</f>
        <v/>
      </c>
      <c r="P1496" s="1" t="str">
        <f>IF(AND(טבלה1013[[#This Row],[חיזוי טוב עם הפלגה?]]=1,טבלה1013[[#This Row],[וסת קבוע אחרון]]&lt;&gt;28,X1495=1),1,"")</f>
        <v/>
      </c>
      <c r="Q1496" s="1" t="str">
        <f>IF(AND(טבלה1013[[#This Row],[וסת השבוע פעיל?]]&lt;3,OR(טבלה1013[[#This Row],[CycleNumber]]&gt;B1497,B1497="")),1,"")</f>
        <v/>
      </c>
      <c r="R1496" s="1">
        <f>IF(טבלה1013[[#This Row],[האישה קבעה וסת שבוע?]]=1,IF(טבלה1013[[#This Row],[וסת השבוע פעיל?]]&lt;3,1,0),"")</f>
        <v>0</v>
      </c>
      <c r="S149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6" s="1">
        <f t="shared" si="113"/>
        <v>0</v>
      </c>
      <c r="U1496" s="1">
        <f t="shared" si="114"/>
        <v>0</v>
      </c>
      <c r="V1496" s="1">
        <f t="shared" si="115"/>
        <v>0</v>
      </c>
      <c r="W1496" s="1" t="str">
        <f>IF(טבלה1013[[#This Row],[3 הפלגות זהות]]="","",IF(טבלה1013[[#This Row],[3 הפלגות זהות]]=1,טבלה1013[[#This Row],[LengthofCycle]],W1495))</f>
        <v/>
      </c>
      <c r="Y1496" s="1" t="str">
        <f>IF(OR(טבלה1013[[#This Row],[הווסת פעיל?]]=0,טבלה1013[[#This Row],[הווסת פעיל?]]=""),"",SUM(Y1495,טבלה1013[[#This Row],[הווסת פעיל?]]))</f>
        <v/>
      </c>
      <c r="Z1496" s="1" t="str">
        <f>IF(AND(טבלה1013[[#This Row],[כמה מחזורים עד עקירה]]&lt;&gt;"",Y1497=""),טבלה1013[[#This Row],[כמה מחזורים עד עקירה]],"")</f>
        <v/>
      </c>
      <c r="AA1496" s="1" t="str">
        <f>IF(AND(טבלה1013[[#This Row],[הווסת פעיל?]]=1,טבלה1013[[#This Row],[וסת קבוע אחרון]]&lt;&gt;W1495),טבלה1013[[#This Row],[וסת קבוע אחרון]],"")</f>
        <v/>
      </c>
      <c r="AB1496" s="1" t="str">
        <f>IF(AND(טבלה1013[[#This Row],[הווסת פעיל?]]=1,X1495=0,טבלה1013[[#This Row],[וסת קבוע אחרון]]=W1495),טבלה1013[[#This Row],[וסת קבוע אחרון]],"")</f>
        <v/>
      </c>
      <c r="AC1496" s="1" t="str">
        <f>IF(AND(טבלה1013[[#This Row],[הווסת פעיל?]]=1,X1495=0,טבלה1013[[#This Row],[וסת קבוע אחרון]]&lt;&gt;W1495),1,"")</f>
        <v/>
      </c>
      <c r="AD1496" s="1" t="str">
        <f>IF(AND(טבלה1013[[#This Row],[הווסת פעיל?]]&lt;&gt;"",B1497=1),טבלה1013[[#This Row],[CycleNumber]],"")</f>
        <v/>
      </c>
      <c r="AE1496" s="1" t="str">
        <f>IF(AND(טבלה1013[[#This Row],[הווסת פעיל?]]&lt;&gt;"",X1495=""),טבלה1013[[#This Row],[CycleNumber]],"")</f>
        <v/>
      </c>
      <c r="AF1496" s="1" t="str">
        <f>IF(B1497=1,"",IF(טבלה1013[[#This Row],[הווסת פעיל?]]=1,IF(טבלה1013[[#This Row],[וסת קבוע אחרון]]=F1497,1,0),""))</f>
        <v/>
      </c>
      <c r="AG1496" s="1" t="str">
        <f>IF(B1497=1,"",IF(טבלה1013[[#This Row],[הווסת פעיל?]]=1,IF(OR(טבלה1013[[#This Row],[וסת קבוע אחרון]]=F1497,F1497=טבלה1013[[#This Row],[LengthofCycle]]),1,0),""))</f>
        <v/>
      </c>
      <c r="AH1496" s="1" t="str">
        <f>IF(B1497=1,"",IF(טבלה1013[[#This Row],[הווסת פעיל?]]=1,IF(OR(טבלה1013[[#This Row],[וסת קבוע אחרון]]=F1497,F1497=טבלה1013[[#This Row],[LengthofCycle]],AND(טבלה1013[[#This Row],[LengthofCycle]]&lt;&gt;טבלה1013[[#This Row],[וסת קבוע אחרון]],OR(F1497=28,F1497=29))),1,0),""))</f>
        <v/>
      </c>
      <c r="AI1496" s="1" t="str">
        <f>IF(AND(טבלה1013[[#This Row],[הווסת פעיל?]]=1,B1497=1),1,"")</f>
        <v/>
      </c>
      <c r="AJ1496" s="4">
        <f>IF(AND(טבלה1013[[#This Row],[הווסת פעיל?]]&lt;&gt;1,B1497&lt;&gt;1,B1497&lt;&gt;""),IF(טבלה1013[[#This Row],[LengthofCycle]]=F1497,1,0),"")</f>
        <v>1</v>
      </c>
      <c r="AK1496" s="4">
        <f>IF(AND(טבלה1013[[#This Row],[הווסת פעיל?]]&lt;&gt;1,B1497&lt;&gt;1,B1497&lt;&gt;""),IF(OR(טבלה1013[[#This Row],[LengthofCycle]]=F1497,F1497=29),1,0),"")</f>
        <v>1</v>
      </c>
      <c r="AL1496" s="4">
        <f>IF(AND(טבלה1013[[#This Row],[הווסת פעיל?]]&lt;&gt;1,B1497&lt;&gt;1,B1497&lt;&gt;""),IF(OR(טבלה1013[[#This Row],[LengthofCycle]]=F1497,F1497=29,F1497=28),1,0),"")</f>
        <v>1</v>
      </c>
    </row>
    <row r="1497" spans="1:38" x14ac:dyDescent="0.25">
      <c r="A1497" s="1" t="s">
        <v>175</v>
      </c>
      <c r="B1497" s="1">
        <v>31</v>
      </c>
      <c r="C1497" s="1">
        <v>0</v>
      </c>
      <c r="D1497" s="1">
        <v>1</v>
      </c>
      <c r="E1497" s="1">
        <v>0</v>
      </c>
      <c r="F1497" s="1">
        <v>28</v>
      </c>
      <c r="G1497" s="1">
        <f>טבלה1013[[#This Row],[LengthofCycle]]+1</f>
        <v>29</v>
      </c>
      <c r="H1497" s="1">
        <f>IF(IFERROR(LOOKUP(טבלה1013[[#This Row],[ClientID]],קביעויות[השבוע]),FALSE)=טבלה1013[[#This Row],[ClientID]],1,"")</f>
        <v>1</v>
      </c>
      <c r="I1497" s="1">
        <f>IF(AND(טבלה1013[[#This Row],[CycleNumber]]&gt;1,OR(B1498="",טבלה1013[[#This Row],[CycleNumber]]&gt;B1496)),IF(OR(AND(טבלה1013[[#This Row],[LengthofCycle]]=28,F1496=28),AND(טבלה1013[[#This Row],[LengthofCycle]]=35,F1496=35)),1,""),"")</f>
        <v>1</v>
      </c>
      <c r="J1497" s="1" t="str">
        <f>IF(AND(טבלה1013[[#This Row],[וסת השבוע]]=1,I1496=1,טבלה1013[[#This Row],[CycleNumber]]&gt;B1496),1,"")</f>
        <v/>
      </c>
      <c r="K1497" s="1">
        <f>IF(טבלה1013[[#This Row],[CycleNumber]]=1,"",IF(טבלה1013[[#This Row],[וסת השבוע]]=1,0,IF(K1496="","",IF(K1496=0,IF(טבלה1013[[#This Row],[LengthofCycle]]=28,0,1),IF(K1496=1,IF(טבלה1013[[#This Row],[LengthofCycle]]+F1496=28*2,0,2),IF(K1496=2,IF(טבלה1013[[#This Row],[LengthofCycle]]+F1496+F1495=28*3,0,3),""))))))</f>
        <v>0</v>
      </c>
      <c r="L1497" s="1">
        <f>IF(טבלה1013[[#This Row],[וסת השבוע]]=1,IF(טבלה1013[[#This Row],[וסת השבוע וההפלגה ביחד]]=1,L1496+1,0),IF(AND(טבלה1013[[#This Row],[CycleNumber]]&gt;B1496,טבלה1013[[#This Row],[CycleNumber]]&gt;1),IF(טבלה1013[[#This Row],[וסת השבוע פעיל?]]&lt;&gt;"",L1496+1,""),""))</f>
        <v>0</v>
      </c>
      <c r="M1497" s="1">
        <f>IF(AND(טבלה1013[[#This Row],[וסת השבוע פעיל?]]&lt;&gt;"",טבלה1013[[#This Row],[CycleNumber]]&lt;B1498,B1498&lt;&gt;"",טבלה1013[[#This Row],[וסת השבוע פעיל?]]&lt;3),IF(K1498=0,IF(AND(טבלה1013[[#This Row],[וסת השבוע פעיל?]]&gt;0,I1498=1),0,1),0),"")</f>
        <v>0</v>
      </c>
      <c r="N1497" s="1" t="str">
        <f t="shared" si="116"/>
        <v/>
      </c>
      <c r="O1497" s="1" t="str">
        <f>IF(AND(טבלה1013[[#This Row],[חיזוי - שבוע]]=1,J1498=1),1,"")</f>
        <v/>
      </c>
      <c r="P1497" s="1" t="str">
        <f>IF(AND(טבלה1013[[#This Row],[חיזוי טוב עם הפלגה?]]=1,טבלה1013[[#This Row],[וסת קבוע אחרון]]&lt;&gt;28,X1496=1),1,"")</f>
        <v/>
      </c>
      <c r="Q1497" s="1" t="str">
        <f>IF(AND(טבלה1013[[#This Row],[וסת השבוע פעיל?]]&lt;3,OR(טבלה1013[[#This Row],[CycleNumber]]&gt;B1498,B1498="")),1,"")</f>
        <v/>
      </c>
      <c r="R1497" s="1">
        <f>IF(טבלה1013[[#This Row],[האישה קבעה וסת שבוע?]]=1,IF(טבלה1013[[#This Row],[וסת השבוע פעיל?]]&lt;3,1,0),"")</f>
        <v>1</v>
      </c>
      <c r="S149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7" s="1">
        <f t="shared" si="113"/>
        <v>0</v>
      </c>
      <c r="U1497" s="1">
        <f t="shared" si="114"/>
        <v>0</v>
      </c>
      <c r="V1497" s="1">
        <f t="shared" si="115"/>
        <v>0</v>
      </c>
      <c r="W1497" s="1" t="str">
        <f>IF(טבלה1013[[#This Row],[3 הפלגות זהות]]="","",IF(טבלה1013[[#This Row],[3 הפלגות זהות]]=1,טבלה1013[[#This Row],[LengthofCycle]],W1496))</f>
        <v/>
      </c>
      <c r="Y1497" s="1" t="str">
        <f>IF(OR(טבלה1013[[#This Row],[הווסת פעיל?]]=0,טבלה1013[[#This Row],[הווסת פעיל?]]=""),"",SUM(Y1496,טבלה1013[[#This Row],[הווסת פעיל?]]))</f>
        <v/>
      </c>
      <c r="Z1497" s="1" t="str">
        <f>IF(AND(טבלה1013[[#This Row],[כמה מחזורים עד עקירה]]&lt;&gt;"",Y1498=""),טבלה1013[[#This Row],[כמה מחזורים עד עקירה]],"")</f>
        <v/>
      </c>
      <c r="AA1497" s="1" t="str">
        <f>IF(AND(טבלה1013[[#This Row],[הווסת פעיל?]]=1,טבלה1013[[#This Row],[וסת קבוע אחרון]]&lt;&gt;W1496),טבלה1013[[#This Row],[וסת קבוע אחרון]],"")</f>
        <v/>
      </c>
      <c r="AB1497" s="1" t="str">
        <f>IF(AND(טבלה1013[[#This Row],[הווסת פעיל?]]=1,X1496=0,טבלה1013[[#This Row],[וסת קבוע אחרון]]=W1496),טבלה1013[[#This Row],[וסת קבוע אחרון]],"")</f>
        <v/>
      </c>
      <c r="AC1497" s="1" t="str">
        <f>IF(AND(טבלה1013[[#This Row],[הווסת פעיל?]]=1,X1496=0,טבלה1013[[#This Row],[וסת קבוע אחרון]]&lt;&gt;W1496),1,"")</f>
        <v/>
      </c>
      <c r="AD1497" s="1" t="str">
        <f>IF(AND(טבלה1013[[#This Row],[הווסת פעיל?]]&lt;&gt;"",B1498=1),טבלה1013[[#This Row],[CycleNumber]],"")</f>
        <v/>
      </c>
      <c r="AE1497" s="1" t="str">
        <f>IF(AND(טבלה1013[[#This Row],[הווסת פעיל?]]&lt;&gt;"",X1496=""),טבלה1013[[#This Row],[CycleNumber]],"")</f>
        <v/>
      </c>
      <c r="AF1497" s="1" t="str">
        <f>IF(B1498=1,"",IF(טבלה1013[[#This Row],[הווסת פעיל?]]=1,IF(טבלה1013[[#This Row],[וסת קבוע אחרון]]=F1498,1,0),""))</f>
        <v/>
      </c>
      <c r="AG1497" s="1" t="str">
        <f>IF(B1498=1,"",IF(טבלה1013[[#This Row],[הווסת פעיל?]]=1,IF(OR(טבלה1013[[#This Row],[וסת קבוע אחרון]]=F1498,F1498=טבלה1013[[#This Row],[LengthofCycle]]),1,0),""))</f>
        <v/>
      </c>
      <c r="AH1497" s="1" t="str">
        <f>IF(B1498=1,"",IF(טבלה1013[[#This Row],[הווסת פעיל?]]=1,IF(OR(טבלה1013[[#This Row],[וסת קבוע אחרון]]=F1498,F1498=טבלה1013[[#This Row],[LengthofCycle]],AND(טבלה1013[[#This Row],[LengthofCycle]]&lt;&gt;טבלה1013[[#This Row],[וסת קבוע אחרון]],OR(F1498=28,F1498=29))),1,0),""))</f>
        <v/>
      </c>
      <c r="AI1497" s="1" t="str">
        <f>IF(AND(טבלה1013[[#This Row],[הווסת פעיל?]]=1,B1498=1),1,"")</f>
        <v/>
      </c>
      <c r="AJ1497" s="4">
        <f>IF(AND(טבלה1013[[#This Row],[הווסת פעיל?]]&lt;&gt;1,B1498&lt;&gt;1,B1498&lt;&gt;""),IF(טבלה1013[[#This Row],[LengthofCycle]]=F1498,1,0),"")</f>
        <v>0</v>
      </c>
      <c r="AK1497" s="4">
        <f>IF(AND(טבלה1013[[#This Row],[הווסת פעיל?]]&lt;&gt;1,B1498&lt;&gt;1,B1498&lt;&gt;""),IF(OR(טבלה1013[[#This Row],[LengthofCycle]]=F1498,F1498=29),1,0),"")</f>
        <v>1</v>
      </c>
      <c r="AL1497" s="4">
        <f>IF(AND(טבלה1013[[#This Row],[הווסת פעיל?]]&lt;&gt;1,B1498&lt;&gt;1,B1498&lt;&gt;""),IF(OR(טבלה1013[[#This Row],[LengthofCycle]]=F1498,F1498=29,F1498=28),1,0),"")</f>
        <v>1</v>
      </c>
    </row>
    <row r="1498" spans="1:38" x14ac:dyDescent="0.25">
      <c r="A1498" s="1" t="s">
        <v>175</v>
      </c>
      <c r="B1498" s="1">
        <v>32</v>
      </c>
      <c r="C1498" s="1">
        <v>0</v>
      </c>
      <c r="D1498" s="1">
        <v>0</v>
      </c>
      <c r="E1498" s="1">
        <v>0</v>
      </c>
      <c r="F1498" s="1">
        <v>29</v>
      </c>
      <c r="G1498" s="1">
        <f>טבלה1013[[#This Row],[LengthofCycle]]+1</f>
        <v>30</v>
      </c>
      <c r="H1498" s="1">
        <f>IF(IFERROR(LOOKUP(טבלה1013[[#This Row],[ClientID]],קביעויות[השבוע]),FALSE)=טבלה1013[[#This Row],[ClientID]],1,"")</f>
        <v>1</v>
      </c>
      <c r="I1498" s="1" t="str">
        <f>IF(AND(טבלה1013[[#This Row],[CycleNumber]]&gt;1,OR(B1499="",טבלה1013[[#This Row],[CycleNumber]]&gt;B1497)),IF(OR(AND(טבלה1013[[#This Row],[LengthofCycle]]=28,F1497=28),AND(טבלה1013[[#This Row],[LengthofCycle]]=35,F1497=35)),1,""),"")</f>
        <v/>
      </c>
      <c r="J1498" s="1" t="str">
        <f>IF(AND(טבלה1013[[#This Row],[וסת השבוע]]=1,I1497=1,טבלה1013[[#This Row],[CycleNumber]]&gt;B1497),1,"")</f>
        <v/>
      </c>
      <c r="K1498" s="1">
        <f>IF(טבלה1013[[#This Row],[CycleNumber]]=1,"",IF(טבלה1013[[#This Row],[וסת השבוע]]=1,0,IF(K1497="","",IF(K1497=0,IF(טבלה1013[[#This Row],[LengthofCycle]]=28,0,1),IF(K1497=1,IF(טבלה1013[[#This Row],[LengthofCycle]]+F1497=28*2,0,2),IF(K1497=2,IF(טבלה1013[[#This Row],[LengthofCycle]]+F1497+F1496=28*3,0,3),""))))))</f>
        <v>1</v>
      </c>
      <c r="L1498" s="1">
        <f>IF(טבלה1013[[#This Row],[וסת השבוע]]=1,IF(טבלה1013[[#This Row],[וסת השבוע וההפלגה ביחד]]=1,L1497+1,0),IF(AND(טבלה1013[[#This Row],[CycleNumber]]&gt;B1497,טבלה1013[[#This Row],[CycleNumber]]&gt;1),IF(טבלה1013[[#This Row],[וסת השבוע פעיל?]]&lt;&gt;"",L1497+1,""),""))</f>
        <v>1</v>
      </c>
      <c r="M1498" s="1">
        <f>IF(AND(טבלה1013[[#This Row],[וסת השבוע פעיל?]]&lt;&gt;"",טבלה1013[[#This Row],[CycleNumber]]&lt;B1499,B1499&lt;&gt;"",טבלה1013[[#This Row],[וסת השבוע פעיל?]]&lt;3),IF(K1499=0,IF(AND(טבלה1013[[#This Row],[וסת השבוע פעיל?]]&gt;0,I1499=1),0,1),0),"")</f>
        <v>0</v>
      </c>
      <c r="N1498" s="1">
        <f t="shared" si="116"/>
        <v>29</v>
      </c>
      <c r="O1498" s="1" t="str">
        <f>IF(AND(טבלה1013[[#This Row],[חיזוי - שבוע]]=1,J1499=1),1,"")</f>
        <v/>
      </c>
      <c r="P1498" s="1" t="str">
        <f>IF(AND(טבלה1013[[#This Row],[חיזוי טוב עם הפלגה?]]=1,טבלה1013[[#This Row],[וסת קבוע אחרון]]&lt;&gt;28,X1497=1),1,"")</f>
        <v/>
      </c>
      <c r="Q1498" s="1" t="str">
        <f>IF(AND(טבלה1013[[#This Row],[וסת השבוע פעיל?]]&lt;3,OR(טבלה1013[[#This Row],[CycleNumber]]&gt;B1499,B1499="")),1,"")</f>
        <v/>
      </c>
      <c r="R1498" s="1">
        <f>IF(טבלה1013[[#This Row],[האישה קבעה וסת שבוע?]]=1,IF(טבלה1013[[#This Row],[וסת השבוע פעיל?]]&lt;3,1,0),"")</f>
        <v>1</v>
      </c>
      <c r="S149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8" s="1">
        <f t="shared" si="113"/>
        <v>0</v>
      </c>
      <c r="U1498" s="1">
        <f t="shared" si="114"/>
        <v>0</v>
      </c>
      <c r="V1498" s="1">
        <f t="shared" si="115"/>
        <v>0</v>
      </c>
      <c r="W1498" s="1" t="str">
        <f>IF(טבלה1013[[#This Row],[3 הפלגות זהות]]="","",IF(טבלה1013[[#This Row],[3 הפלגות זהות]]=1,טבלה1013[[#This Row],[LengthofCycle]],W1497))</f>
        <v/>
      </c>
      <c r="Y1498" s="1" t="str">
        <f>IF(OR(טבלה1013[[#This Row],[הווסת פעיל?]]=0,טבלה1013[[#This Row],[הווסת פעיל?]]=""),"",SUM(Y1497,טבלה1013[[#This Row],[הווסת פעיל?]]))</f>
        <v/>
      </c>
      <c r="Z1498" s="1" t="str">
        <f>IF(AND(טבלה1013[[#This Row],[כמה מחזורים עד עקירה]]&lt;&gt;"",Y1499=""),טבלה1013[[#This Row],[כמה מחזורים עד עקירה]],"")</f>
        <v/>
      </c>
      <c r="AA1498" s="1" t="str">
        <f>IF(AND(טבלה1013[[#This Row],[הווסת פעיל?]]=1,טבלה1013[[#This Row],[וסת קבוע אחרון]]&lt;&gt;W1497),טבלה1013[[#This Row],[וסת קבוע אחרון]],"")</f>
        <v/>
      </c>
      <c r="AB1498" s="1" t="str">
        <f>IF(AND(טבלה1013[[#This Row],[הווסת פעיל?]]=1,X1497=0,טבלה1013[[#This Row],[וסת קבוע אחרון]]=W1497),טבלה1013[[#This Row],[וסת קבוע אחרון]],"")</f>
        <v/>
      </c>
      <c r="AC1498" s="1" t="str">
        <f>IF(AND(טבלה1013[[#This Row],[הווסת פעיל?]]=1,X1497=0,טבלה1013[[#This Row],[וסת קבוע אחרון]]&lt;&gt;W1497),1,"")</f>
        <v/>
      </c>
      <c r="AD1498" s="1" t="str">
        <f>IF(AND(טבלה1013[[#This Row],[הווסת פעיל?]]&lt;&gt;"",B1499=1),טבלה1013[[#This Row],[CycleNumber]],"")</f>
        <v/>
      </c>
      <c r="AE1498" s="1" t="str">
        <f>IF(AND(טבלה1013[[#This Row],[הווסת פעיל?]]&lt;&gt;"",X1497=""),טבלה1013[[#This Row],[CycleNumber]],"")</f>
        <v/>
      </c>
      <c r="AF1498" s="1" t="str">
        <f>IF(B1499=1,"",IF(טבלה1013[[#This Row],[הווסת פעיל?]]=1,IF(טבלה1013[[#This Row],[וסת קבוע אחרון]]=F1499,1,0),""))</f>
        <v/>
      </c>
      <c r="AG1498" s="1" t="str">
        <f>IF(B1499=1,"",IF(טבלה1013[[#This Row],[הווסת פעיל?]]=1,IF(OR(טבלה1013[[#This Row],[וסת קבוע אחרון]]=F1499,F1499=טבלה1013[[#This Row],[LengthofCycle]]),1,0),""))</f>
        <v/>
      </c>
      <c r="AH1498" s="1" t="str">
        <f>IF(B1499=1,"",IF(טבלה1013[[#This Row],[הווסת פעיל?]]=1,IF(OR(טבלה1013[[#This Row],[וסת קבוע אחרון]]=F1499,F1499=טבלה1013[[#This Row],[LengthofCycle]],AND(טבלה1013[[#This Row],[LengthofCycle]]&lt;&gt;טבלה1013[[#This Row],[וסת קבוע אחרון]],OR(F1499=28,F1499=29))),1,0),""))</f>
        <v/>
      </c>
      <c r="AI1498" s="1" t="str">
        <f>IF(AND(טבלה1013[[#This Row],[הווסת פעיל?]]=1,B1499=1),1,"")</f>
        <v/>
      </c>
      <c r="AJ1498" s="4">
        <f>IF(AND(טבלה1013[[#This Row],[הווסת פעיל?]]&lt;&gt;1,B1499&lt;&gt;1,B1499&lt;&gt;""),IF(טבלה1013[[#This Row],[LengthofCycle]]=F1499,1,0),"")</f>
        <v>0</v>
      </c>
      <c r="AK1498" s="4">
        <f>IF(AND(טבלה1013[[#This Row],[הווסת פעיל?]]&lt;&gt;1,B1499&lt;&gt;1,B1499&lt;&gt;""),IF(OR(טבלה1013[[#This Row],[LengthofCycle]]=F1499,F1499=29),1,0),"")</f>
        <v>0</v>
      </c>
      <c r="AL1498" s="4">
        <f>IF(AND(טבלה1013[[#This Row],[הווסת פעיל?]]&lt;&gt;1,B1499&lt;&gt;1,B1499&lt;&gt;""),IF(OR(טבלה1013[[#This Row],[LengthofCycle]]=F1499,F1499=29,F1499=28),1,0),"")</f>
        <v>0</v>
      </c>
    </row>
    <row r="1499" spans="1:38" x14ac:dyDescent="0.25">
      <c r="A1499" s="1" t="s">
        <v>175</v>
      </c>
      <c r="B1499" s="1">
        <v>33</v>
      </c>
      <c r="C1499" s="1">
        <v>0</v>
      </c>
      <c r="D1499" s="1">
        <v>0</v>
      </c>
      <c r="E1499" s="1">
        <v>0</v>
      </c>
      <c r="F1499" s="1">
        <v>26</v>
      </c>
      <c r="G1499" s="1">
        <f>טבלה1013[[#This Row],[LengthofCycle]]+1</f>
        <v>27</v>
      </c>
      <c r="H1499" s="1">
        <f>IF(IFERROR(LOOKUP(טבלה1013[[#This Row],[ClientID]],קביעויות[השבוע]),FALSE)=טבלה1013[[#This Row],[ClientID]],1,"")</f>
        <v>1</v>
      </c>
      <c r="I1499" s="1" t="str">
        <f>IF(AND(טבלה1013[[#This Row],[CycleNumber]]&gt;1,OR(B1500="",טבלה1013[[#This Row],[CycleNumber]]&gt;B1498)),IF(OR(AND(טבלה1013[[#This Row],[LengthofCycle]]=28,F1498=28),AND(טבלה1013[[#This Row],[LengthofCycle]]=35,F1498=35)),1,""),"")</f>
        <v/>
      </c>
      <c r="J1499" s="1" t="str">
        <f>IF(AND(טבלה1013[[#This Row],[וסת השבוע]]=1,I1498=1,טבלה1013[[#This Row],[CycleNumber]]&gt;B1498),1,"")</f>
        <v/>
      </c>
      <c r="K1499" s="1">
        <f>IF(טבלה1013[[#This Row],[CycleNumber]]=1,"",IF(טבלה1013[[#This Row],[וסת השבוע]]=1,0,IF(K1498="","",IF(K1498=0,IF(טבלה1013[[#This Row],[LengthofCycle]]=28,0,1),IF(K1498=1,IF(טבלה1013[[#This Row],[LengthofCycle]]+F1498=28*2,0,2),IF(K1498=2,IF(טבלה1013[[#This Row],[LengthofCycle]]+F1498+F1497=28*3,0,3),""))))))</f>
        <v>2</v>
      </c>
      <c r="L1499" s="1">
        <f>IF(טבלה1013[[#This Row],[וסת השבוע]]=1,IF(טבלה1013[[#This Row],[וסת השבוע וההפלגה ביחד]]=1,L1498+1,0),IF(AND(טבלה1013[[#This Row],[CycleNumber]]&gt;B1498,טבלה1013[[#This Row],[CycleNumber]]&gt;1),IF(טבלה1013[[#This Row],[וסת השבוע פעיל?]]&lt;&gt;"",L1498+1,""),""))</f>
        <v>2</v>
      </c>
      <c r="M1499" s="1" t="str">
        <f>IF(AND(טבלה1013[[#This Row],[וסת השבוע פעיל?]]&lt;&gt;"",טבלה1013[[#This Row],[CycleNumber]]&lt;B1500,B1500&lt;&gt;"",טבלה1013[[#This Row],[וסת השבוע פעיל?]]&lt;3),IF(K1500=0,IF(AND(טבלה1013[[#This Row],[וסת השבוע פעיל?]]&gt;0,I1500=1),0,1),0),"")</f>
        <v/>
      </c>
      <c r="N1499" s="1">
        <f t="shared" si="116"/>
        <v>28</v>
      </c>
      <c r="O1499" s="1" t="str">
        <f>IF(AND(טבלה1013[[#This Row],[חיזוי - שבוע]]=1,J1500=1),1,"")</f>
        <v/>
      </c>
      <c r="P1499" s="1" t="str">
        <f>IF(AND(טבלה1013[[#This Row],[חיזוי טוב עם הפלגה?]]=1,טבלה1013[[#This Row],[וסת קבוע אחרון]]&lt;&gt;28,X1498=1),1,"")</f>
        <v/>
      </c>
      <c r="Q1499" s="1">
        <f>IF(AND(טבלה1013[[#This Row],[וסת השבוע פעיל?]]&lt;3,OR(טבלה1013[[#This Row],[CycleNumber]]&gt;B1500,B1500="")),1,"")</f>
        <v>1</v>
      </c>
      <c r="R1499" s="1">
        <f>IF(טבלה1013[[#This Row],[האישה קבעה וסת שבוע?]]=1,IF(טבלה1013[[#This Row],[וסת השבוע פעיל?]]&lt;3,1,0),"")</f>
        <v>1</v>
      </c>
      <c r="S149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499" s="1">
        <f t="shared" ref="T1499:T1555" si="117">IF(B1499&gt;2,IF(AND(F1499=F1498,F1498=F1497),1,0),"")</f>
        <v>0</v>
      </c>
      <c r="U1499" s="1">
        <f t="shared" si="114"/>
        <v>0</v>
      </c>
      <c r="V1499" s="1">
        <f t="shared" si="115"/>
        <v>0</v>
      </c>
      <c r="W1499" s="1" t="str">
        <f>IF(טבלה1013[[#This Row],[3 הפלגות זהות]]="","",IF(טבלה1013[[#This Row],[3 הפלגות זהות]]=1,טבלה1013[[#This Row],[LengthofCycle]],W1498))</f>
        <v/>
      </c>
      <c r="Y1499" s="1" t="str">
        <f>IF(OR(טבלה1013[[#This Row],[הווסת פעיל?]]=0,טבלה1013[[#This Row],[הווסת פעיל?]]=""),"",SUM(Y1498,טבלה1013[[#This Row],[הווסת פעיל?]]))</f>
        <v/>
      </c>
      <c r="Z1499" s="1" t="str">
        <f>IF(AND(טבלה1013[[#This Row],[כמה מחזורים עד עקירה]]&lt;&gt;"",Y1500=""),טבלה1013[[#This Row],[כמה מחזורים עד עקירה]],"")</f>
        <v/>
      </c>
      <c r="AA1499" s="1" t="str">
        <f>IF(AND(טבלה1013[[#This Row],[הווסת פעיל?]]=1,טבלה1013[[#This Row],[וסת קבוע אחרון]]&lt;&gt;W1498),טבלה1013[[#This Row],[וסת קבוע אחרון]],"")</f>
        <v/>
      </c>
      <c r="AB1499" s="1" t="str">
        <f>IF(AND(טבלה1013[[#This Row],[הווסת פעיל?]]=1,X1498=0,טבלה1013[[#This Row],[וסת קבוע אחרון]]=W1498),טבלה1013[[#This Row],[וסת קבוע אחרון]],"")</f>
        <v/>
      </c>
      <c r="AC1499" s="1" t="str">
        <f>IF(AND(טבלה1013[[#This Row],[הווסת פעיל?]]=1,X1498=0,טבלה1013[[#This Row],[וסת קבוע אחרון]]&lt;&gt;W1498),1,"")</f>
        <v/>
      </c>
      <c r="AD1499" s="1" t="str">
        <f>IF(AND(טבלה1013[[#This Row],[הווסת פעיל?]]&lt;&gt;"",B1500=1),טבלה1013[[#This Row],[CycleNumber]],"")</f>
        <v/>
      </c>
      <c r="AE1499" s="1" t="str">
        <f>IF(AND(טבלה1013[[#This Row],[הווסת פעיל?]]&lt;&gt;"",X1498=""),טבלה1013[[#This Row],[CycleNumber]],"")</f>
        <v/>
      </c>
      <c r="AF1499" s="1" t="str">
        <f>IF(B1500=1,"",IF(טבלה1013[[#This Row],[הווסת פעיל?]]=1,IF(טבלה1013[[#This Row],[וסת קבוע אחרון]]=F1500,1,0),""))</f>
        <v/>
      </c>
      <c r="AG1499" s="1" t="str">
        <f>IF(B1500=1,"",IF(טבלה1013[[#This Row],[הווסת פעיל?]]=1,IF(OR(טבלה1013[[#This Row],[וסת קבוע אחרון]]=F1500,F1500=טבלה1013[[#This Row],[LengthofCycle]]),1,0),""))</f>
        <v/>
      </c>
      <c r="AH1499" s="1" t="str">
        <f>IF(B1500=1,"",IF(טבלה1013[[#This Row],[הווסת פעיל?]]=1,IF(OR(טבלה1013[[#This Row],[וסת קבוע אחרון]]=F1500,F1500=טבלה1013[[#This Row],[LengthofCycle]],AND(טבלה1013[[#This Row],[LengthofCycle]]&lt;&gt;טבלה1013[[#This Row],[וסת קבוע אחרון]],OR(F1500=28,F1500=29))),1,0),""))</f>
        <v/>
      </c>
      <c r="AI1499" s="1" t="str">
        <f>IF(AND(טבלה1013[[#This Row],[הווסת פעיל?]]=1,B1500=1),1,"")</f>
        <v/>
      </c>
      <c r="AJ1499" s="4" t="str">
        <f>IF(AND(טבלה1013[[#This Row],[הווסת פעיל?]]&lt;&gt;1,B1500&lt;&gt;1,B1500&lt;&gt;""),IF(טבלה1013[[#This Row],[LengthofCycle]]=F1500,1,0),"")</f>
        <v/>
      </c>
      <c r="AK1499" s="4" t="str">
        <f>IF(AND(טבלה1013[[#This Row],[הווסת פעיל?]]&lt;&gt;1,B1500&lt;&gt;1,B1500&lt;&gt;""),IF(OR(טבלה1013[[#This Row],[LengthofCycle]]=F1500,F1500=29),1,0),"")</f>
        <v/>
      </c>
      <c r="AL1499" s="4" t="str">
        <f>IF(AND(טבלה1013[[#This Row],[הווסת פעיל?]]&lt;&gt;1,B1500&lt;&gt;1,B1500&lt;&gt;""),IF(OR(טבלה1013[[#This Row],[LengthofCycle]]=F1500,F1500=29,F1500=28),1,0),"")</f>
        <v/>
      </c>
    </row>
    <row r="1500" spans="1:38" x14ac:dyDescent="0.25">
      <c r="A1500" s="1" t="s">
        <v>176</v>
      </c>
      <c r="B1500" s="1">
        <v>1</v>
      </c>
      <c r="C1500" s="1">
        <v>1</v>
      </c>
      <c r="D1500" s="1">
        <v>1</v>
      </c>
      <c r="E1500" s="1">
        <v>0</v>
      </c>
      <c r="F1500" s="1">
        <v>30</v>
      </c>
      <c r="G1500" s="1">
        <f>טבלה1013[[#This Row],[LengthofCycle]]+1</f>
        <v>31</v>
      </c>
      <c r="H1500" s="1" t="str">
        <f>IF(IFERROR(LOOKUP(טבלה1013[[#This Row],[ClientID]],קביעויות[השבוע]),FALSE)=טבלה1013[[#This Row],[ClientID]],1,"")</f>
        <v/>
      </c>
      <c r="I1500" s="1" t="str">
        <f>IF(AND(טבלה1013[[#This Row],[CycleNumber]]&gt;1,OR(B1501="",טבלה1013[[#This Row],[CycleNumber]]&gt;B1499)),IF(OR(AND(טבלה1013[[#This Row],[LengthofCycle]]=28,F1499=28),AND(טבלה1013[[#This Row],[LengthofCycle]]=35,F1499=35)),1,""),"")</f>
        <v/>
      </c>
      <c r="J1500" s="1" t="str">
        <f>IF(AND(טבלה1013[[#This Row],[וסת השבוע]]=1,I1499=1,טבלה1013[[#This Row],[CycleNumber]]&gt;B1499),1,"")</f>
        <v/>
      </c>
      <c r="K1500" s="1" t="str">
        <f>IF(טבלה1013[[#This Row],[CycleNumber]]=1,"",IF(טבלה1013[[#This Row],[וסת השבוע]]=1,0,IF(K1499="","",IF(K1499=0,IF(טבלה1013[[#This Row],[LengthofCycle]]=28,0,1),IF(K1499=1,IF(טבלה1013[[#This Row],[LengthofCycle]]+F1499=28*2,0,2),IF(K1499=2,IF(טבלה1013[[#This Row],[LengthofCycle]]+F1499+F1498=28*3,0,3),""))))))</f>
        <v/>
      </c>
      <c r="L1500" s="1" t="str">
        <f>IF(טבלה1013[[#This Row],[וסת השבוע]]=1,IF(טבלה1013[[#This Row],[וסת השבוע וההפלגה ביחד]]=1,L1499+1,0),IF(AND(טבלה1013[[#This Row],[CycleNumber]]&gt;B1499,טבלה1013[[#This Row],[CycleNumber]]&gt;1),IF(טבלה1013[[#This Row],[וסת השבוע פעיל?]]&lt;&gt;"",L1499+1,""),""))</f>
        <v/>
      </c>
      <c r="M1500" s="1" t="str">
        <f>IF(AND(טבלה1013[[#This Row],[וסת השבוע פעיל?]]&lt;&gt;"",טבלה1013[[#This Row],[CycleNumber]]&lt;B1501,B1501&lt;&gt;"",טבלה1013[[#This Row],[וסת השבוע פעיל?]]&lt;3),IF(K1501=0,IF(AND(טבלה1013[[#This Row],[וסת השבוע פעיל?]]&gt;0,I1501=1),0,1),0),"")</f>
        <v/>
      </c>
      <c r="N1500" s="1" t="str">
        <f t="shared" si="116"/>
        <v/>
      </c>
      <c r="O1500" s="1" t="str">
        <f>IF(AND(טבלה1013[[#This Row],[חיזוי - שבוע]]=1,J1501=1),1,"")</f>
        <v/>
      </c>
      <c r="P1500" s="1" t="str">
        <f>IF(AND(טבלה1013[[#This Row],[חיזוי טוב עם הפלגה?]]=1,טבלה1013[[#This Row],[וסת קבוע אחרון]]&lt;&gt;28,X1499=1),1,"")</f>
        <v/>
      </c>
      <c r="Q1500" s="1" t="str">
        <f>IF(AND(טבלה1013[[#This Row],[וסת השבוע פעיל?]]&lt;3,OR(טבלה1013[[#This Row],[CycleNumber]]&gt;B1501,B1501="")),1,"")</f>
        <v/>
      </c>
      <c r="R1500" s="1" t="str">
        <f>IF(טבלה1013[[#This Row],[האישה קבעה וסת שבוע?]]=1,IF(טבלה1013[[#This Row],[וסת השבוע פעיל?]]&lt;3,1,0),"")</f>
        <v/>
      </c>
      <c r="S150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0" s="1" t="str">
        <f t="shared" si="117"/>
        <v/>
      </c>
      <c r="U1500" s="1" t="str">
        <f t="shared" ref="U1500:U1555" si="118">IF(B1500&gt;3,IF(AND(F1500=F1499,F1499=F1498,F1498=F1497),1,0),"")</f>
        <v/>
      </c>
      <c r="V1500" s="1" t="str">
        <f t="shared" si="115"/>
        <v/>
      </c>
      <c r="W1500" s="1" t="str">
        <f>IF(טבלה1013[[#This Row],[3 הפלגות זהות]]="","",IF(טבלה1013[[#This Row],[3 הפלגות זהות]]=1,טבלה1013[[#This Row],[LengthofCycle]],W1499))</f>
        <v/>
      </c>
      <c r="Y1500" s="1" t="str">
        <f>IF(OR(טבלה1013[[#This Row],[הווסת פעיל?]]=0,טבלה1013[[#This Row],[הווסת פעיל?]]=""),"",SUM(Y1499,טבלה1013[[#This Row],[הווסת פעיל?]]))</f>
        <v/>
      </c>
      <c r="Z1500" s="1" t="str">
        <f>IF(AND(טבלה1013[[#This Row],[כמה מחזורים עד עקירה]]&lt;&gt;"",Y1501=""),טבלה1013[[#This Row],[כמה מחזורים עד עקירה]],"")</f>
        <v/>
      </c>
      <c r="AA1500" s="1" t="str">
        <f>IF(AND(טבלה1013[[#This Row],[הווסת פעיל?]]=1,טבלה1013[[#This Row],[וסת קבוע אחרון]]&lt;&gt;W1499),טבלה1013[[#This Row],[וסת קבוע אחרון]],"")</f>
        <v/>
      </c>
      <c r="AB1500" s="1" t="str">
        <f>IF(AND(טבלה1013[[#This Row],[הווסת פעיל?]]=1,X1499=0,טבלה1013[[#This Row],[וסת קבוע אחרון]]=W1499),טבלה1013[[#This Row],[וסת קבוע אחרון]],"")</f>
        <v/>
      </c>
      <c r="AC1500" s="1" t="str">
        <f>IF(AND(טבלה1013[[#This Row],[הווסת פעיל?]]=1,X1499=0,טבלה1013[[#This Row],[וסת קבוע אחרון]]&lt;&gt;W1499),1,"")</f>
        <v/>
      </c>
      <c r="AD1500" s="1" t="str">
        <f>IF(AND(טבלה1013[[#This Row],[הווסת פעיל?]]&lt;&gt;"",B1501=1),טבלה1013[[#This Row],[CycleNumber]],"")</f>
        <v/>
      </c>
      <c r="AE1500" s="1" t="str">
        <f>IF(AND(טבלה1013[[#This Row],[הווסת פעיל?]]&lt;&gt;"",X1499=""),טבלה1013[[#This Row],[CycleNumber]],"")</f>
        <v/>
      </c>
      <c r="AF1500" s="1" t="str">
        <f>IF(B1501=1,"",IF(טבלה1013[[#This Row],[הווסת פעיל?]]=1,IF(טבלה1013[[#This Row],[וסת קבוע אחרון]]=F1501,1,0),""))</f>
        <v/>
      </c>
      <c r="AG1500" s="1" t="str">
        <f>IF(B1501=1,"",IF(טבלה1013[[#This Row],[הווסת פעיל?]]=1,IF(OR(טבלה1013[[#This Row],[וסת קבוע אחרון]]=F1501,F1501=טבלה1013[[#This Row],[LengthofCycle]]),1,0),""))</f>
        <v/>
      </c>
      <c r="AH1500" s="1" t="str">
        <f>IF(B1501=1,"",IF(טבלה1013[[#This Row],[הווסת פעיל?]]=1,IF(OR(טבלה1013[[#This Row],[וסת קבוע אחרון]]=F1501,F1501=טבלה1013[[#This Row],[LengthofCycle]],AND(טבלה1013[[#This Row],[LengthofCycle]]&lt;&gt;טבלה1013[[#This Row],[וסת קבוע אחרון]],OR(F1501=28,F1501=29))),1,0),""))</f>
        <v/>
      </c>
      <c r="AI1500" s="1" t="str">
        <f>IF(AND(טבלה1013[[#This Row],[הווסת פעיל?]]=1,B1501=1),1,"")</f>
        <v/>
      </c>
      <c r="AJ1500" s="4">
        <f>IF(AND(טבלה1013[[#This Row],[הווסת פעיל?]]&lt;&gt;1,B1501&lt;&gt;1,B1501&lt;&gt;""),IF(טבלה1013[[#This Row],[LengthofCycle]]=F1501,1,0),"")</f>
        <v>0</v>
      </c>
      <c r="AK1500" s="4">
        <f>IF(AND(טבלה1013[[#This Row],[הווסת פעיל?]]&lt;&gt;1,B1501&lt;&gt;1,B1501&lt;&gt;""),IF(OR(טבלה1013[[#This Row],[LengthofCycle]]=F1501,F1501=29),1,0),"")</f>
        <v>0</v>
      </c>
      <c r="AL1500" s="4">
        <f>IF(AND(טבלה1013[[#This Row],[הווסת פעיל?]]&lt;&gt;1,B1501&lt;&gt;1,B1501&lt;&gt;""),IF(OR(טבלה1013[[#This Row],[LengthofCycle]]=F1501,F1501=29,F1501=28),1,0),"")</f>
        <v>0</v>
      </c>
    </row>
    <row r="1501" spans="1:38" x14ac:dyDescent="0.25">
      <c r="A1501" s="1" t="s">
        <v>176</v>
      </c>
      <c r="B1501" s="1">
        <v>2</v>
      </c>
      <c r="C1501" s="1">
        <v>1</v>
      </c>
      <c r="D1501" s="1">
        <v>1</v>
      </c>
      <c r="E1501" s="1">
        <v>0</v>
      </c>
      <c r="F1501" s="1">
        <v>23</v>
      </c>
      <c r="G1501" s="1">
        <f>טבלה1013[[#This Row],[LengthofCycle]]+1</f>
        <v>24</v>
      </c>
      <c r="H1501" s="1" t="str">
        <f>IF(IFERROR(LOOKUP(טבלה1013[[#This Row],[ClientID]],קביעויות[השבוע]),FALSE)=טבלה1013[[#This Row],[ClientID]],1,"")</f>
        <v/>
      </c>
      <c r="I1501" s="1" t="str">
        <f>IF(AND(טבלה1013[[#This Row],[CycleNumber]]&gt;1,OR(B1502="",טבלה1013[[#This Row],[CycleNumber]]&gt;B1500)),IF(OR(AND(טבלה1013[[#This Row],[LengthofCycle]]=28,F1500=28),AND(טבלה1013[[#This Row],[LengthofCycle]]=35,F1500=35)),1,""),"")</f>
        <v/>
      </c>
      <c r="J1501" s="1" t="str">
        <f>IF(AND(טבלה1013[[#This Row],[וסת השבוע]]=1,I1500=1,טבלה1013[[#This Row],[CycleNumber]]&gt;B1500),1,"")</f>
        <v/>
      </c>
      <c r="K1501" s="1" t="str">
        <f>IF(טבלה1013[[#This Row],[CycleNumber]]=1,"",IF(טבלה1013[[#This Row],[וסת השבוע]]=1,0,IF(K1500="","",IF(K1500=0,IF(טבלה1013[[#This Row],[LengthofCycle]]=28,0,1),IF(K1500=1,IF(טבלה1013[[#This Row],[LengthofCycle]]+F1500=28*2,0,2),IF(K1500=2,IF(טבלה1013[[#This Row],[LengthofCycle]]+F1500+F1499=28*3,0,3),""))))))</f>
        <v/>
      </c>
      <c r="L1501" s="1" t="str">
        <f>IF(טבלה1013[[#This Row],[וסת השבוע]]=1,IF(טבלה1013[[#This Row],[וסת השבוע וההפלגה ביחד]]=1,L1500+1,0),IF(AND(טבלה1013[[#This Row],[CycleNumber]]&gt;B1500,טבלה1013[[#This Row],[CycleNumber]]&gt;1),IF(טבלה1013[[#This Row],[וסת השבוע פעיל?]]&lt;&gt;"",L1500+1,""),""))</f>
        <v/>
      </c>
      <c r="M1501" s="1" t="str">
        <f>IF(AND(טבלה1013[[#This Row],[וסת השבוע פעיל?]]&lt;&gt;"",טבלה1013[[#This Row],[CycleNumber]]&lt;B1502,B1502&lt;&gt;"",טבלה1013[[#This Row],[וסת השבוע פעיל?]]&lt;3),IF(K1502=0,IF(AND(טבלה1013[[#This Row],[וסת השבוע פעיל?]]&gt;0,I1502=1),0,1),0),"")</f>
        <v/>
      </c>
      <c r="N1501" s="1" t="str">
        <f t="shared" si="116"/>
        <v/>
      </c>
      <c r="O1501" s="1" t="str">
        <f>IF(AND(טבלה1013[[#This Row],[חיזוי - שבוע]]=1,J1502=1),1,"")</f>
        <v/>
      </c>
      <c r="P1501" s="1" t="str">
        <f>IF(AND(טבלה1013[[#This Row],[חיזוי טוב עם הפלגה?]]=1,טבלה1013[[#This Row],[וסת קבוע אחרון]]&lt;&gt;28,X1500=1),1,"")</f>
        <v/>
      </c>
      <c r="Q1501" s="1" t="str">
        <f>IF(AND(טבלה1013[[#This Row],[וסת השבוע פעיל?]]&lt;3,OR(טבלה1013[[#This Row],[CycleNumber]]&gt;B1502,B1502="")),1,"")</f>
        <v/>
      </c>
      <c r="R1501" s="1" t="str">
        <f>IF(טבלה1013[[#This Row],[האישה קבעה וסת שבוע?]]=1,IF(טבלה1013[[#This Row],[וסת השבוע פעיל?]]&lt;3,1,0),"")</f>
        <v/>
      </c>
      <c r="S150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1" s="1" t="str">
        <f t="shared" si="117"/>
        <v/>
      </c>
      <c r="U1501" s="1" t="str">
        <f t="shared" si="118"/>
        <v/>
      </c>
      <c r="V1501" s="1" t="str">
        <f t="shared" ref="V1501:V1555" si="119">IF(B1501&gt;4,IF(AND(F1501=F1500,F1500=F1499,F1499=F1498,F1498=F1497),1,0),"")</f>
        <v/>
      </c>
      <c r="W1501" s="1" t="str">
        <f>IF(טבלה1013[[#This Row],[3 הפלגות זהות]]="","",IF(טבלה1013[[#This Row],[3 הפלגות זהות]]=1,טבלה1013[[#This Row],[LengthofCycle]],W1500))</f>
        <v/>
      </c>
      <c r="Y1501" s="1" t="str">
        <f>IF(OR(טבלה1013[[#This Row],[הווסת פעיל?]]=0,טבלה1013[[#This Row],[הווסת פעיל?]]=""),"",SUM(Y1500,טבלה1013[[#This Row],[הווסת פעיל?]]))</f>
        <v/>
      </c>
      <c r="Z1501" s="1" t="str">
        <f>IF(AND(טבלה1013[[#This Row],[כמה מחזורים עד עקירה]]&lt;&gt;"",Y1502=""),טבלה1013[[#This Row],[כמה מחזורים עד עקירה]],"")</f>
        <v/>
      </c>
      <c r="AA1501" s="1" t="str">
        <f>IF(AND(טבלה1013[[#This Row],[הווסת פעיל?]]=1,טבלה1013[[#This Row],[וסת קבוע אחרון]]&lt;&gt;W1500),טבלה1013[[#This Row],[וסת קבוע אחרון]],"")</f>
        <v/>
      </c>
      <c r="AB1501" s="1" t="str">
        <f>IF(AND(טבלה1013[[#This Row],[הווסת פעיל?]]=1,X1500=0,טבלה1013[[#This Row],[וסת קבוע אחרון]]=W1500),טבלה1013[[#This Row],[וסת קבוע אחרון]],"")</f>
        <v/>
      </c>
      <c r="AC1501" s="1" t="str">
        <f>IF(AND(טבלה1013[[#This Row],[הווסת פעיל?]]=1,X1500=0,טבלה1013[[#This Row],[וסת קבוע אחרון]]&lt;&gt;W1500),1,"")</f>
        <v/>
      </c>
      <c r="AD1501" s="1" t="str">
        <f>IF(AND(טבלה1013[[#This Row],[הווסת פעיל?]]&lt;&gt;"",B1502=1),טבלה1013[[#This Row],[CycleNumber]],"")</f>
        <v/>
      </c>
      <c r="AE1501" s="1" t="str">
        <f>IF(AND(טבלה1013[[#This Row],[הווסת פעיל?]]&lt;&gt;"",X1500=""),טבלה1013[[#This Row],[CycleNumber]],"")</f>
        <v/>
      </c>
      <c r="AF1501" s="1" t="str">
        <f>IF(B1502=1,"",IF(טבלה1013[[#This Row],[הווסת פעיל?]]=1,IF(טבלה1013[[#This Row],[וסת קבוע אחרון]]=F1502,1,0),""))</f>
        <v/>
      </c>
      <c r="AG1501" s="1" t="str">
        <f>IF(B1502=1,"",IF(טבלה1013[[#This Row],[הווסת פעיל?]]=1,IF(OR(טבלה1013[[#This Row],[וסת קבוע אחרון]]=F1502,F1502=טבלה1013[[#This Row],[LengthofCycle]]),1,0),""))</f>
        <v/>
      </c>
      <c r="AH1501" s="1" t="str">
        <f>IF(B1502=1,"",IF(טבלה1013[[#This Row],[הווסת פעיל?]]=1,IF(OR(טבלה1013[[#This Row],[וסת קבוע אחרון]]=F1502,F1502=טבלה1013[[#This Row],[LengthofCycle]],AND(טבלה1013[[#This Row],[LengthofCycle]]&lt;&gt;טבלה1013[[#This Row],[וסת קבוע אחרון]],OR(F1502=28,F1502=29))),1,0),""))</f>
        <v/>
      </c>
      <c r="AI1501" s="1" t="str">
        <f>IF(AND(טבלה1013[[#This Row],[הווסת פעיל?]]=1,B1502=1),1,"")</f>
        <v/>
      </c>
      <c r="AJ1501" s="4">
        <f>IF(AND(טבלה1013[[#This Row],[הווסת פעיל?]]&lt;&gt;1,B1502&lt;&gt;1,B1502&lt;&gt;""),IF(טבלה1013[[#This Row],[LengthofCycle]]=F1502,1,0),"")</f>
        <v>0</v>
      </c>
      <c r="AK1501" s="4">
        <f>IF(AND(טבלה1013[[#This Row],[הווסת פעיל?]]&lt;&gt;1,B1502&lt;&gt;1,B1502&lt;&gt;""),IF(OR(טבלה1013[[#This Row],[LengthofCycle]]=F1502,F1502=29),1,0),"")</f>
        <v>0</v>
      </c>
      <c r="AL1501" s="4">
        <f>IF(AND(טבלה1013[[#This Row],[הווסת פעיל?]]&lt;&gt;1,B1502&lt;&gt;1,B1502&lt;&gt;""),IF(OR(טבלה1013[[#This Row],[LengthofCycle]]=F1502,F1502=29,F1502=28),1,0),"")</f>
        <v>0</v>
      </c>
    </row>
    <row r="1502" spans="1:38" x14ac:dyDescent="0.25">
      <c r="A1502" s="1" t="s">
        <v>176</v>
      </c>
      <c r="B1502" s="1">
        <v>3</v>
      </c>
      <c r="C1502" s="1">
        <v>1</v>
      </c>
      <c r="D1502" s="1">
        <v>0</v>
      </c>
      <c r="E1502" s="1">
        <v>0</v>
      </c>
      <c r="F1502" s="1">
        <v>19</v>
      </c>
      <c r="G1502" s="1">
        <f>טבלה1013[[#This Row],[LengthofCycle]]+1</f>
        <v>20</v>
      </c>
      <c r="H1502" s="1" t="str">
        <f>IF(IFERROR(LOOKUP(טבלה1013[[#This Row],[ClientID]],קביעויות[השבוע]),FALSE)=טבלה1013[[#This Row],[ClientID]],1,"")</f>
        <v/>
      </c>
      <c r="I1502" s="1" t="str">
        <f>IF(AND(טבלה1013[[#This Row],[CycleNumber]]&gt;1,OR(B1503="",טבלה1013[[#This Row],[CycleNumber]]&gt;B1501)),IF(OR(AND(טבלה1013[[#This Row],[LengthofCycle]]=28,F1501=28),AND(טבלה1013[[#This Row],[LengthofCycle]]=35,F1501=35)),1,""),"")</f>
        <v/>
      </c>
      <c r="J1502" s="1" t="str">
        <f>IF(AND(טבלה1013[[#This Row],[וסת השבוע]]=1,I1501=1,טבלה1013[[#This Row],[CycleNumber]]&gt;B1501),1,"")</f>
        <v/>
      </c>
      <c r="K1502" s="1" t="str">
        <f>IF(טבלה1013[[#This Row],[CycleNumber]]=1,"",IF(טבלה1013[[#This Row],[וסת השבוע]]=1,0,IF(K1501="","",IF(K1501=0,IF(טבלה1013[[#This Row],[LengthofCycle]]=28,0,1),IF(K1501=1,IF(טבלה1013[[#This Row],[LengthofCycle]]+F1501=28*2,0,2),IF(K1501=2,IF(טבלה1013[[#This Row],[LengthofCycle]]+F1501+F1500=28*3,0,3),""))))))</f>
        <v/>
      </c>
      <c r="L1502" s="1" t="str">
        <f>IF(טבלה1013[[#This Row],[וסת השבוע]]=1,IF(טבלה1013[[#This Row],[וסת השבוע וההפלגה ביחד]]=1,L1501+1,0),IF(AND(טבלה1013[[#This Row],[CycleNumber]]&gt;B1501,טבלה1013[[#This Row],[CycleNumber]]&gt;1),IF(טבלה1013[[#This Row],[וסת השבוע פעיל?]]&lt;&gt;"",L1501+1,""),""))</f>
        <v/>
      </c>
      <c r="M1502" s="1" t="str">
        <f>IF(AND(טבלה1013[[#This Row],[וסת השבוע פעיל?]]&lt;&gt;"",טבלה1013[[#This Row],[CycleNumber]]&lt;B1503,B1503&lt;&gt;"",טבלה1013[[#This Row],[וסת השבוע פעיל?]]&lt;3),IF(K1503=0,IF(AND(טבלה1013[[#This Row],[וסת השבוע פעיל?]]&gt;0,I1503=1),0,1),0),"")</f>
        <v/>
      </c>
      <c r="N1502" s="1" t="str">
        <f t="shared" si="116"/>
        <v/>
      </c>
      <c r="O1502" s="1" t="str">
        <f>IF(AND(טבלה1013[[#This Row],[חיזוי - שבוע]]=1,J1503=1),1,"")</f>
        <v/>
      </c>
      <c r="P1502" s="1" t="str">
        <f>IF(AND(טבלה1013[[#This Row],[חיזוי טוב עם הפלגה?]]=1,טבלה1013[[#This Row],[וסת קבוע אחרון]]&lt;&gt;28,X1501=1),1,"")</f>
        <v/>
      </c>
      <c r="Q1502" s="1" t="str">
        <f>IF(AND(טבלה1013[[#This Row],[וסת השבוע פעיל?]]&lt;3,OR(טבלה1013[[#This Row],[CycleNumber]]&gt;B1503,B1503="")),1,"")</f>
        <v/>
      </c>
      <c r="R1502" s="1" t="str">
        <f>IF(טבלה1013[[#This Row],[האישה קבעה וסת שבוע?]]=1,IF(טבלה1013[[#This Row],[וסת השבוע פעיל?]]&lt;3,1,0),"")</f>
        <v/>
      </c>
      <c r="S150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2" s="1">
        <f t="shared" si="117"/>
        <v>0</v>
      </c>
      <c r="U1502" s="1" t="str">
        <f t="shared" si="118"/>
        <v/>
      </c>
      <c r="V1502" s="1" t="str">
        <f t="shared" si="119"/>
        <v/>
      </c>
      <c r="W1502" s="1" t="str">
        <f>IF(טבלה1013[[#This Row],[3 הפלגות זהות]]="","",IF(טבלה1013[[#This Row],[3 הפלגות זהות]]=1,טבלה1013[[#This Row],[LengthofCycle]],W1501))</f>
        <v/>
      </c>
      <c r="Y1502" s="1" t="str">
        <f>IF(OR(טבלה1013[[#This Row],[הווסת פעיל?]]=0,טבלה1013[[#This Row],[הווסת פעיל?]]=""),"",SUM(Y1501,טבלה1013[[#This Row],[הווסת פעיל?]]))</f>
        <v/>
      </c>
      <c r="Z1502" s="1" t="str">
        <f>IF(AND(טבלה1013[[#This Row],[כמה מחזורים עד עקירה]]&lt;&gt;"",Y1503=""),טבלה1013[[#This Row],[כמה מחזורים עד עקירה]],"")</f>
        <v/>
      </c>
      <c r="AA1502" s="1" t="str">
        <f>IF(AND(טבלה1013[[#This Row],[הווסת פעיל?]]=1,טבלה1013[[#This Row],[וסת קבוע אחרון]]&lt;&gt;W1501),טבלה1013[[#This Row],[וסת קבוע אחרון]],"")</f>
        <v/>
      </c>
      <c r="AB1502" s="1" t="str">
        <f>IF(AND(טבלה1013[[#This Row],[הווסת פעיל?]]=1,X1501=0,טבלה1013[[#This Row],[וסת קבוע אחרון]]=W1501),טבלה1013[[#This Row],[וסת קבוע אחרון]],"")</f>
        <v/>
      </c>
      <c r="AC1502" s="1" t="str">
        <f>IF(AND(טבלה1013[[#This Row],[הווסת פעיל?]]=1,X1501=0,טבלה1013[[#This Row],[וסת קבוע אחרון]]&lt;&gt;W1501),1,"")</f>
        <v/>
      </c>
      <c r="AD1502" s="1" t="str">
        <f>IF(AND(טבלה1013[[#This Row],[הווסת פעיל?]]&lt;&gt;"",B1503=1),טבלה1013[[#This Row],[CycleNumber]],"")</f>
        <v/>
      </c>
      <c r="AE1502" s="1" t="str">
        <f>IF(AND(טבלה1013[[#This Row],[הווסת פעיל?]]&lt;&gt;"",X1501=""),טבלה1013[[#This Row],[CycleNumber]],"")</f>
        <v/>
      </c>
      <c r="AF1502" s="1" t="str">
        <f>IF(B1503=1,"",IF(טבלה1013[[#This Row],[הווסת פעיל?]]=1,IF(טבלה1013[[#This Row],[וסת קבוע אחרון]]=F1503,1,0),""))</f>
        <v/>
      </c>
      <c r="AG1502" s="1" t="str">
        <f>IF(B1503=1,"",IF(טבלה1013[[#This Row],[הווסת פעיל?]]=1,IF(OR(טבלה1013[[#This Row],[וסת קבוע אחרון]]=F1503,F1503=טבלה1013[[#This Row],[LengthofCycle]]),1,0),""))</f>
        <v/>
      </c>
      <c r="AH1502" s="1" t="str">
        <f>IF(B1503=1,"",IF(טבלה1013[[#This Row],[הווסת פעיל?]]=1,IF(OR(טבלה1013[[#This Row],[וסת קבוע אחרון]]=F1503,F1503=טבלה1013[[#This Row],[LengthofCycle]],AND(טבלה1013[[#This Row],[LengthofCycle]]&lt;&gt;טבלה1013[[#This Row],[וסת קבוע אחרון]],OR(F1503=28,F1503=29))),1,0),""))</f>
        <v/>
      </c>
      <c r="AI1502" s="1" t="str">
        <f>IF(AND(טבלה1013[[#This Row],[הווסת פעיל?]]=1,B1503=1),1,"")</f>
        <v/>
      </c>
      <c r="AJ1502" s="4">
        <f>IF(AND(טבלה1013[[#This Row],[הווסת פעיל?]]&lt;&gt;1,B1503&lt;&gt;1,B1503&lt;&gt;""),IF(טבלה1013[[#This Row],[LengthofCycle]]=F1503,1,0),"")</f>
        <v>0</v>
      </c>
      <c r="AK1502" s="4">
        <f>IF(AND(טבלה1013[[#This Row],[הווסת פעיל?]]&lt;&gt;1,B1503&lt;&gt;1,B1503&lt;&gt;""),IF(OR(טבלה1013[[#This Row],[LengthofCycle]]=F1503,F1503=29),1,0),"")</f>
        <v>0</v>
      </c>
      <c r="AL1502" s="4">
        <f>IF(AND(טבלה1013[[#This Row],[הווסת פעיל?]]&lt;&gt;1,B1503&lt;&gt;1,B1503&lt;&gt;""),IF(OR(טבלה1013[[#This Row],[LengthofCycle]]=F1503,F1503=29,F1503=28),1,0),"")</f>
        <v>0</v>
      </c>
    </row>
    <row r="1503" spans="1:38" x14ac:dyDescent="0.25">
      <c r="A1503" s="1" t="s">
        <v>176</v>
      </c>
      <c r="B1503" s="1">
        <v>4</v>
      </c>
      <c r="C1503" s="1">
        <v>1</v>
      </c>
      <c r="D1503" s="1">
        <v>1</v>
      </c>
      <c r="E1503" s="1">
        <v>0</v>
      </c>
      <c r="F1503" s="1">
        <v>32</v>
      </c>
      <c r="G1503" s="1">
        <f>טבלה1013[[#This Row],[LengthofCycle]]+1</f>
        <v>33</v>
      </c>
      <c r="H1503" s="1" t="str">
        <f>IF(IFERROR(LOOKUP(טבלה1013[[#This Row],[ClientID]],קביעויות[השבוע]),FALSE)=טבלה1013[[#This Row],[ClientID]],1,"")</f>
        <v/>
      </c>
      <c r="I1503" s="1" t="str">
        <f>IF(AND(טבלה1013[[#This Row],[CycleNumber]]&gt;1,OR(B1504="",טבלה1013[[#This Row],[CycleNumber]]&gt;B1502)),IF(OR(AND(טבלה1013[[#This Row],[LengthofCycle]]=28,F1502=28),AND(טבלה1013[[#This Row],[LengthofCycle]]=35,F1502=35)),1,""),"")</f>
        <v/>
      </c>
      <c r="J1503" s="1" t="str">
        <f>IF(AND(טבלה1013[[#This Row],[וסת השבוע]]=1,I1502=1,טבלה1013[[#This Row],[CycleNumber]]&gt;B1502),1,"")</f>
        <v/>
      </c>
      <c r="K1503" s="1" t="str">
        <f>IF(טבלה1013[[#This Row],[CycleNumber]]=1,"",IF(טבלה1013[[#This Row],[וסת השבוע]]=1,0,IF(K1502="","",IF(K1502=0,IF(טבלה1013[[#This Row],[LengthofCycle]]=28,0,1),IF(K1502=1,IF(טבלה1013[[#This Row],[LengthofCycle]]+F1502=28*2,0,2),IF(K1502=2,IF(טבלה1013[[#This Row],[LengthofCycle]]+F1502+F1501=28*3,0,3),""))))))</f>
        <v/>
      </c>
      <c r="L1503" s="1" t="str">
        <f>IF(טבלה1013[[#This Row],[וסת השבוע]]=1,IF(טבלה1013[[#This Row],[וסת השבוע וההפלגה ביחד]]=1,L1502+1,0),IF(AND(טבלה1013[[#This Row],[CycleNumber]]&gt;B1502,טבלה1013[[#This Row],[CycleNumber]]&gt;1),IF(טבלה1013[[#This Row],[וסת השבוע פעיל?]]&lt;&gt;"",L1502+1,""),""))</f>
        <v/>
      </c>
      <c r="M1503" s="1" t="str">
        <f>IF(AND(טבלה1013[[#This Row],[וסת השבוע פעיל?]]&lt;&gt;"",טבלה1013[[#This Row],[CycleNumber]]&lt;B1504,B1504&lt;&gt;"",טבלה1013[[#This Row],[וסת השבוע פעיל?]]&lt;3),IF(K1504=0,IF(AND(טבלה1013[[#This Row],[וסת השבוע פעיל?]]&gt;0,I1504=1),0,1),0),"")</f>
        <v/>
      </c>
      <c r="N1503" s="1" t="str">
        <f t="shared" si="116"/>
        <v/>
      </c>
      <c r="O1503" s="1" t="str">
        <f>IF(AND(טבלה1013[[#This Row],[חיזוי - שבוע]]=1,J1504=1),1,"")</f>
        <v/>
      </c>
      <c r="P1503" s="1" t="str">
        <f>IF(AND(טבלה1013[[#This Row],[חיזוי טוב עם הפלגה?]]=1,טבלה1013[[#This Row],[וסת קבוע אחרון]]&lt;&gt;28,X1502=1),1,"")</f>
        <v/>
      </c>
      <c r="Q1503" s="1" t="str">
        <f>IF(AND(טבלה1013[[#This Row],[וסת השבוע פעיל?]]&lt;3,OR(טבלה1013[[#This Row],[CycleNumber]]&gt;B1504,B1504="")),1,"")</f>
        <v/>
      </c>
      <c r="R1503" s="1" t="str">
        <f>IF(טבלה1013[[#This Row],[האישה קבעה וסת שבוע?]]=1,IF(טבלה1013[[#This Row],[וסת השבוע פעיל?]]&lt;3,1,0),"")</f>
        <v/>
      </c>
      <c r="S150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3" s="1">
        <f t="shared" si="117"/>
        <v>0</v>
      </c>
      <c r="U1503" s="1">
        <f t="shared" si="118"/>
        <v>0</v>
      </c>
      <c r="V1503" s="1" t="str">
        <f t="shared" si="119"/>
        <v/>
      </c>
      <c r="W1503" s="1" t="str">
        <f>IF(טבלה1013[[#This Row],[3 הפלגות זהות]]="","",IF(טבלה1013[[#This Row],[3 הפלגות זהות]]=1,טבלה1013[[#This Row],[LengthofCycle]],W1502))</f>
        <v/>
      </c>
      <c r="Y1503" s="1" t="str">
        <f>IF(OR(טבלה1013[[#This Row],[הווסת פעיל?]]=0,טבלה1013[[#This Row],[הווסת פעיל?]]=""),"",SUM(Y1502,טבלה1013[[#This Row],[הווסת פעיל?]]))</f>
        <v/>
      </c>
      <c r="Z1503" s="1" t="str">
        <f>IF(AND(טבלה1013[[#This Row],[כמה מחזורים עד עקירה]]&lt;&gt;"",Y1504=""),טבלה1013[[#This Row],[כמה מחזורים עד עקירה]],"")</f>
        <v/>
      </c>
      <c r="AA1503" s="1" t="str">
        <f>IF(AND(טבלה1013[[#This Row],[הווסת פעיל?]]=1,טבלה1013[[#This Row],[וסת קבוע אחרון]]&lt;&gt;W1502),טבלה1013[[#This Row],[וסת קבוע אחרון]],"")</f>
        <v/>
      </c>
      <c r="AB1503" s="1" t="str">
        <f>IF(AND(טבלה1013[[#This Row],[הווסת פעיל?]]=1,X1502=0,טבלה1013[[#This Row],[וסת קבוע אחרון]]=W1502),טבלה1013[[#This Row],[וסת קבוע אחרון]],"")</f>
        <v/>
      </c>
      <c r="AC1503" s="1" t="str">
        <f>IF(AND(טבלה1013[[#This Row],[הווסת פעיל?]]=1,X1502=0,טבלה1013[[#This Row],[וסת קבוע אחרון]]&lt;&gt;W1502),1,"")</f>
        <v/>
      </c>
      <c r="AD1503" s="1" t="str">
        <f>IF(AND(טבלה1013[[#This Row],[הווסת פעיל?]]&lt;&gt;"",B1504=1),טבלה1013[[#This Row],[CycleNumber]],"")</f>
        <v/>
      </c>
      <c r="AE1503" s="1" t="str">
        <f>IF(AND(טבלה1013[[#This Row],[הווסת פעיל?]]&lt;&gt;"",X1502=""),טבלה1013[[#This Row],[CycleNumber]],"")</f>
        <v/>
      </c>
      <c r="AF1503" s="1" t="str">
        <f>IF(B1504=1,"",IF(טבלה1013[[#This Row],[הווסת פעיל?]]=1,IF(טבלה1013[[#This Row],[וסת קבוע אחרון]]=F1504,1,0),""))</f>
        <v/>
      </c>
      <c r="AG1503" s="1" t="str">
        <f>IF(B1504=1,"",IF(טבלה1013[[#This Row],[הווסת פעיל?]]=1,IF(OR(טבלה1013[[#This Row],[וסת קבוע אחרון]]=F1504,F1504=טבלה1013[[#This Row],[LengthofCycle]]),1,0),""))</f>
        <v/>
      </c>
      <c r="AH1503" s="1" t="str">
        <f>IF(B1504=1,"",IF(טבלה1013[[#This Row],[הווסת פעיל?]]=1,IF(OR(טבלה1013[[#This Row],[וסת קבוע אחרון]]=F1504,F1504=טבלה1013[[#This Row],[LengthofCycle]],AND(טבלה1013[[#This Row],[LengthofCycle]]&lt;&gt;טבלה1013[[#This Row],[וסת קבוע אחרון]],OR(F1504=28,F1504=29))),1,0),""))</f>
        <v/>
      </c>
      <c r="AI1503" s="1" t="str">
        <f>IF(AND(טבלה1013[[#This Row],[הווסת פעיל?]]=1,B1504=1),1,"")</f>
        <v/>
      </c>
      <c r="AJ1503" s="4">
        <f>IF(AND(טבלה1013[[#This Row],[הווסת פעיל?]]&lt;&gt;1,B1504&lt;&gt;1,B1504&lt;&gt;""),IF(טבלה1013[[#This Row],[LengthofCycle]]=F1504,1,0),"")</f>
        <v>0</v>
      </c>
      <c r="AK1503" s="4">
        <f>IF(AND(טבלה1013[[#This Row],[הווסת פעיל?]]&lt;&gt;1,B1504&lt;&gt;1,B1504&lt;&gt;""),IF(OR(טבלה1013[[#This Row],[LengthofCycle]]=F1504,F1504=29),1,0),"")</f>
        <v>0</v>
      </c>
      <c r="AL1503" s="4">
        <f>IF(AND(טבלה1013[[#This Row],[הווסת פעיל?]]&lt;&gt;1,B1504&lt;&gt;1,B1504&lt;&gt;""),IF(OR(טבלה1013[[#This Row],[LengthofCycle]]=F1504,F1504=29,F1504=28),1,0),"")</f>
        <v>0</v>
      </c>
    </row>
    <row r="1504" spans="1:38" x14ac:dyDescent="0.25">
      <c r="A1504" s="1" t="s">
        <v>176</v>
      </c>
      <c r="B1504" s="1">
        <v>5</v>
      </c>
      <c r="C1504" s="1">
        <v>1</v>
      </c>
      <c r="D1504" s="1">
        <v>1</v>
      </c>
      <c r="E1504" s="1">
        <v>0</v>
      </c>
      <c r="F1504" s="1">
        <v>37</v>
      </c>
      <c r="G1504" s="1">
        <f>טבלה1013[[#This Row],[LengthofCycle]]+1</f>
        <v>38</v>
      </c>
      <c r="H1504" s="1" t="str">
        <f>IF(IFERROR(LOOKUP(טבלה1013[[#This Row],[ClientID]],קביעויות[השבוע]),FALSE)=טבלה1013[[#This Row],[ClientID]],1,"")</f>
        <v/>
      </c>
      <c r="I1504" s="1" t="str">
        <f>IF(AND(טבלה1013[[#This Row],[CycleNumber]]&gt;1,OR(B1505="",טבלה1013[[#This Row],[CycleNumber]]&gt;B1503)),IF(OR(AND(טבלה1013[[#This Row],[LengthofCycle]]=28,F1503=28),AND(טבלה1013[[#This Row],[LengthofCycle]]=35,F1503=35)),1,""),"")</f>
        <v/>
      </c>
      <c r="J1504" s="1" t="str">
        <f>IF(AND(טבלה1013[[#This Row],[וסת השבוע]]=1,I1503=1,טבלה1013[[#This Row],[CycleNumber]]&gt;B1503),1,"")</f>
        <v/>
      </c>
      <c r="K1504" s="1" t="str">
        <f>IF(טבלה1013[[#This Row],[CycleNumber]]=1,"",IF(טבלה1013[[#This Row],[וסת השבוע]]=1,0,IF(K1503="","",IF(K1503=0,IF(טבלה1013[[#This Row],[LengthofCycle]]=28,0,1),IF(K1503=1,IF(טבלה1013[[#This Row],[LengthofCycle]]+F1503=28*2,0,2),IF(K1503=2,IF(טבלה1013[[#This Row],[LengthofCycle]]+F1503+F1502=28*3,0,3),""))))))</f>
        <v/>
      </c>
      <c r="L1504" s="1" t="str">
        <f>IF(טבלה1013[[#This Row],[וסת השבוע]]=1,IF(טבלה1013[[#This Row],[וסת השבוע וההפלגה ביחד]]=1,L1503+1,0),IF(AND(טבלה1013[[#This Row],[CycleNumber]]&gt;B1503,טבלה1013[[#This Row],[CycleNumber]]&gt;1),IF(טבלה1013[[#This Row],[וסת השבוע פעיל?]]&lt;&gt;"",L1503+1,""),""))</f>
        <v/>
      </c>
      <c r="M1504" s="1" t="str">
        <f>IF(AND(טבלה1013[[#This Row],[וסת השבוע פעיל?]]&lt;&gt;"",טבלה1013[[#This Row],[CycleNumber]]&lt;B1505,B1505&lt;&gt;"",טבלה1013[[#This Row],[וסת השבוע פעיל?]]&lt;3),IF(K1505=0,IF(AND(טבלה1013[[#This Row],[וסת השבוע פעיל?]]&gt;0,I1505=1),0,1),0),"")</f>
        <v/>
      </c>
      <c r="N1504" s="1" t="str">
        <f t="shared" si="116"/>
        <v/>
      </c>
      <c r="O1504" s="1" t="str">
        <f>IF(AND(טבלה1013[[#This Row],[חיזוי - שבוע]]=1,J1505=1),1,"")</f>
        <v/>
      </c>
      <c r="P1504" s="1" t="str">
        <f>IF(AND(טבלה1013[[#This Row],[חיזוי טוב עם הפלגה?]]=1,טבלה1013[[#This Row],[וסת קבוע אחרון]]&lt;&gt;28,X1503=1),1,"")</f>
        <v/>
      </c>
      <c r="Q1504" s="1" t="str">
        <f>IF(AND(טבלה1013[[#This Row],[וסת השבוע פעיל?]]&lt;3,OR(טבלה1013[[#This Row],[CycleNumber]]&gt;B1505,B1505="")),1,"")</f>
        <v/>
      </c>
      <c r="R1504" s="1" t="str">
        <f>IF(טבלה1013[[#This Row],[האישה קבעה וסת שבוע?]]=1,IF(טבלה1013[[#This Row],[וסת השבוע פעיל?]]&lt;3,1,0),"")</f>
        <v/>
      </c>
      <c r="S150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4" s="1">
        <f t="shared" si="117"/>
        <v>0</v>
      </c>
      <c r="U1504" s="1">
        <f t="shared" si="118"/>
        <v>0</v>
      </c>
      <c r="V1504" s="1">
        <f t="shared" si="119"/>
        <v>0</v>
      </c>
      <c r="W1504" s="1" t="str">
        <f>IF(טבלה1013[[#This Row],[3 הפלגות זהות]]="","",IF(טבלה1013[[#This Row],[3 הפלגות זהות]]=1,טבלה1013[[#This Row],[LengthofCycle]],W1503))</f>
        <v/>
      </c>
      <c r="Y1504" s="1" t="str">
        <f>IF(OR(טבלה1013[[#This Row],[הווסת פעיל?]]=0,טבלה1013[[#This Row],[הווסת פעיל?]]=""),"",SUM(Y1503,טבלה1013[[#This Row],[הווסת פעיל?]]))</f>
        <v/>
      </c>
      <c r="Z1504" s="1" t="str">
        <f>IF(AND(טבלה1013[[#This Row],[כמה מחזורים עד עקירה]]&lt;&gt;"",Y1505=""),טבלה1013[[#This Row],[כמה מחזורים עד עקירה]],"")</f>
        <v/>
      </c>
      <c r="AA1504" s="1" t="str">
        <f>IF(AND(טבלה1013[[#This Row],[הווסת פעיל?]]=1,טבלה1013[[#This Row],[וסת קבוע אחרון]]&lt;&gt;W1503),טבלה1013[[#This Row],[וסת קבוע אחרון]],"")</f>
        <v/>
      </c>
      <c r="AB1504" s="1" t="str">
        <f>IF(AND(טבלה1013[[#This Row],[הווסת פעיל?]]=1,X1503=0,טבלה1013[[#This Row],[וסת קבוע אחרון]]=W1503),טבלה1013[[#This Row],[וסת קבוע אחרון]],"")</f>
        <v/>
      </c>
      <c r="AC1504" s="1" t="str">
        <f>IF(AND(טבלה1013[[#This Row],[הווסת פעיל?]]=1,X1503=0,טבלה1013[[#This Row],[וסת קבוע אחרון]]&lt;&gt;W1503),1,"")</f>
        <v/>
      </c>
      <c r="AD1504" s="1" t="str">
        <f>IF(AND(טבלה1013[[#This Row],[הווסת פעיל?]]&lt;&gt;"",B1505=1),טבלה1013[[#This Row],[CycleNumber]],"")</f>
        <v/>
      </c>
      <c r="AE1504" s="1" t="str">
        <f>IF(AND(טבלה1013[[#This Row],[הווסת פעיל?]]&lt;&gt;"",X1503=""),טבלה1013[[#This Row],[CycleNumber]],"")</f>
        <v/>
      </c>
      <c r="AF1504" s="1" t="str">
        <f>IF(B1505=1,"",IF(טבלה1013[[#This Row],[הווסת פעיל?]]=1,IF(טבלה1013[[#This Row],[וסת קבוע אחרון]]=F1505,1,0),""))</f>
        <v/>
      </c>
      <c r="AG1504" s="1" t="str">
        <f>IF(B1505=1,"",IF(טבלה1013[[#This Row],[הווסת פעיל?]]=1,IF(OR(טבלה1013[[#This Row],[וסת קבוע אחרון]]=F1505,F1505=טבלה1013[[#This Row],[LengthofCycle]]),1,0),""))</f>
        <v/>
      </c>
      <c r="AH1504" s="1" t="str">
        <f>IF(B1505=1,"",IF(טבלה1013[[#This Row],[הווסת פעיל?]]=1,IF(OR(טבלה1013[[#This Row],[וסת קבוע אחרון]]=F1505,F1505=טבלה1013[[#This Row],[LengthofCycle]],AND(טבלה1013[[#This Row],[LengthofCycle]]&lt;&gt;טבלה1013[[#This Row],[וסת קבוע אחרון]],OR(F1505=28,F1505=29))),1,0),""))</f>
        <v/>
      </c>
      <c r="AI1504" s="1" t="str">
        <f>IF(AND(טבלה1013[[#This Row],[הווסת פעיל?]]=1,B1505=1),1,"")</f>
        <v/>
      </c>
      <c r="AJ1504" s="4">
        <f>IF(AND(טבלה1013[[#This Row],[הווסת פעיל?]]&lt;&gt;1,B1505&lt;&gt;1,B1505&lt;&gt;""),IF(טבלה1013[[#This Row],[LengthofCycle]]=F1505,1,0),"")</f>
        <v>0</v>
      </c>
      <c r="AK1504" s="4">
        <f>IF(AND(טבלה1013[[#This Row],[הווסת פעיל?]]&lt;&gt;1,B1505&lt;&gt;1,B1505&lt;&gt;""),IF(OR(טבלה1013[[#This Row],[LengthofCycle]]=F1505,F1505=29),1,0),"")</f>
        <v>0</v>
      </c>
      <c r="AL1504" s="4">
        <f>IF(AND(טבלה1013[[#This Row],[הווסת פעיל?]]&lt;&gt;1,B1505&lt;&gt;1,B1505&lt;&gt;""),IF(OR(טבלה1013[[#This Row],[LengthofCycle]]=F1505,F1505=29,F1505=28),1,0),"")</f>
        <v>0</v>
      </c>
    </row>
    <row r="1505" spans="1:38" x14ac:dyDescent="0.25">
      <c r="A1505" s="1" t="s">
        <v>176</v>
      </c>
      <c r="B1505" s="1">
        <v>6</v>
      </c>
      <c r="C1505" s="1">
        <v>1</v>
      </c>
      <c r="D1505" s="1">
        <v>1</v>
      </c>
      <c r="E1505" s="1">
        <v>0</v>
      </c>
      <c r="F1505" s="1">
        <v>36</v>
      </c>
      <c r="G1505" s="1">
        <f>טבלה1013[[#This Row],[LengthofCycle]]+1</f>
        <v>37</v>
      </c>
      <c r="H1505" s="1" t="str">
        <f>IF(IFERROR(LOOKUP(טבלה1013[[#This Row],[ClientID]],קביעויות[השבוע]),FALSE)=טבלה1013[[#This Row],[ClientID]],1,"")</f>
        <v/>
      </c>
      <c r="I1505" s="1" t="str">
        <f>IF(AND(טבלה1013[[#This Row],[CycleNumber]]&gt;1,OR(B1506="",טבלה1013[[#This Row],[CycleNumber]]&gt;B1504)),IF(OR(AND(טבלה1013[[#This Row],[LengthofCycle]]=28,F1504=28),AND(טבלה1013[[#This Row],[LengthofCycle]]=35,F1504=35)),1,""),"")</f>
        <v/>
      </c>
      <c r="J1505" s="1" t="str">
        <f>IF(AND(טבלה1013[[#This Row],[וסת השבוע]]=1,I1504=1,טבלה1013[[#This Row],[CycleNumber]]&gt;B1504),1,"")</f>
        <v/>
      </c>
      <c r="K1505" s="1" t="str">
        <f>IF(טבלה1013[[#This Row],[CycleNumber]]=1,"",IF(טבלה1013[[#This Row],[וסת השבוע]]=1,0,IF(K1504="","",IF(K1504=0,IF(טבלה1013[[#This Row],[LengthofCycle]]=28,0,1),IF(K1504=1,IF(טבלה1013[[#This Row],[LengthofCycle]]+F1504=28*2,0,2),IF(K1504=2,IF(טבלה1013[[#This Row],[LengthofCycle]]+F1504+F1503=28*3,0,3),""))))))</f>
        <v/>
      </c>
      <c r="L1505" s="1" t="str">
        <f>IF(טבלה1013[[#This Row],[וסת השבוע]]=1,IF(טבלה1013[[#This Row],[וסת השבוע וההפלגה ביחד]]=1,L1504+1,0),IF(AND(טבלה1013[[#This Row],[CycleNumber]]&gt;B1504,טבלה1013[[#This Row],[CycleNumber]]&gt;1),IF(טבלה1013[[#This Row],[וסת השבוע פעיל?]]&lt;&gt;"",L1504+1,""),""))</f>
        <v/>
      </c>
      <c r="M1505" s="1" t="str">
        <f>IF(AND(טבלה1013[[#This Row],[וסת השבוע פעיל?]]&lt;&gt;"",טבלה1013[[#This Row],[CycleNumber]]&lt;B1506,B1506&lt;&gt;"",טבלה1013[[#This Row],[וסת השבוע פעיל?]]&lt;3),IF(K1506=0,IF(AND(טבלה1013[[#This Row],[וסת השבוע פעיל?]]&gt;0,I1506=1),0,1),0),"")</f>
        <v/>
      </c>
      <c r="N1505" s="1" t="str">
        <f t="shared" si="116"/>
        <v/>
      </c>
      <c r="O1505" s="1" t="str">
        <f>IF(AND(טבלה1013[[#This Row],[חיזוי - שבוע]]=1,J1506=1),1,"")</f>
        <v/>
      </c>
      <c r="P1505" s="1" t="str">
        <f>IF(AND(טבלה1013[[#This Row],[חיזוי טוב עם הפלגה?]]=1,טבלה1013[[#This Row],[וסת קבוע אחרון]]&lt;&gt;28,X1504=1),1,"")</f>
        <v/>
      </c>
      <c r="Q1505" s="1" t="str">
        <f>IF(AND(טבלה1013[[#This Row],[וסת השבוע פעיל?]]&lt;3,OR(טבלה1013[[#This Row],[CycleNumber]]&gt;B1506,B1506="")),1,"")</f>
        <v/>
      </c>
      <c r="R1505" s="1" t="str">
        <f>IF(טבלה1013[[#This Row],[האישה קבעה וסת שבוע?]]=1,IF(טבלה1013[[#This Row],[וסת השבוע פעיל?]]&lt;3,1,0),"")</f>
        <v/>
      </c>
      <c r="S150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5" s="1">
        <f t="shared" si="117"/>
        <v>0</v>
      </c>
      <c r="U1505" s="1">
        <f t="shared" si="118"/>
        <v>0</v>
      </c>
      <c r="V1505" s="1">
        <f t="shared" si="119"/>
        <v>0</v>
      </c>
      <c r="W1505" s="1" t="str">
        <f>IF(טבלה1013[[#This Row],[3 הפלגות זהות]]="","",IF(טבלה1013[[#This Row],[3 הפלגות זהות]]=1,טבלה1013[[#This Row],[LengthofCycle]],W1504))</f>
        <v/>
      </c>
      <c r="Y1505" s="1" t="str">
        <f>IF(OR(טבלה1013[[#This Row],[הווסת פעיל?]]=0,טבלה1013[[#This Row],[הווסת פעיל?]]=""),"",SUM(Y1504,טבלה1013[[#This Row],[הווסת פעיל?]]))</f>
        <v/>
      </c>
      <c r="Z1505" s="1" t="str">
        <f>IF(AND(טבלה1013[[#This Row],[כמה מחזורים עד עקירה]]&lt;&gt;"",Y1506=""),טבלה1013[[#This Row],[כמה מחזורים עד עקירה]],"")</f>
        <v/>
      </c>
      <c r="AA1505" s="1" t="str">
        <f>IF(AND(טבלה1013[[#This Row],[הווסת פעיל?]]=1,טבלה1013[[#This Row],[וסת קבוע אחרון]]&lt;&gt;W1504),טבלה1013[[#This Row],[וסת קבוע אחרון]],"")</f>
        <v/>
      </c>
      <c r="AB1505" s="1" t="str">
        <f>IF(AND(טבלה1013[[#This Row],[הווסת פעיל?]]=1,X1504=0,טבלה1013[[#This Row],[וסת קבוע אחרון]]=W1504),טבלה1013[[#This Row],[וסת קבוע אחרון]],"")</f>
        <v/>
      </c>
      <c r="AC1505" s="1" t="str">
        <f>IF(AND(טבלה1013[[#This Row],[הווסת פעיל?]]=1,X1504=0,טבלה1013[[#This Row],[וסת קבוע אחרון]]&lt;&gt;W1504),1,"")</f>
        <v/>
      </c>
      <c r="AD1505" s="1" t="str">
        <f>IF(AND(טבלה1013[[#This Row],[הווסת פעיל?]]&lt;&gt;"",B1506=1),טבלה1013[[#This Row],[CycleNumber]],"")</f>
        <v/>
      </c>
      <c r="AE1505" s="1" t="str">
        <f>IF(AND(טבלה1013[[#This Row],[הווסת פעיל?]]&lt;&gt;"",X1504=""),טבלה1013[[#This Row],[CycleNumber]],"")</f>
        <v/>
      </c>
      <c r="AF1505" s="1" t="str">
        <f>IF(B1506=1,"",IF(טבלה1013[[#This Row],[הווסת פעיל?]]=1,IF(טבלה1013[[#This Row],[וסת קבוע אחרון]]=F1506,1,0),""))</f>
        <v/>
      </c>
      <c r="AG1505" s="1" t="str">
        <f>IF(B1506=1,"",IF(טבלה1013[[#This Row],[הווסת פעיל?]]=1,IF(OR(טבלה1013[[#This Row],[וסת קבוע אחרון]]=F1506,F1506=טבלה1013[[#This Row],[LengthofCycle]]),1,0),""))</f>
        <v/>
      </c>
      <c r="AH1505" s="1" t="str">
        <f>IF(B1506=1,"",IF(טבלה1013[[#This Row],[הווסת פעיל?]]=1,IF(OR(טבלה1013[[#This Row],[וסת קבוע אחרון]]=F1506,F1506=טבלה1013[[#This Row],[LengthofCycle]],AND(טבלה1013[[#This Row],[LengthofCycle]]&lt;&gt;טבלה1013[[#This Row],[וסת קבוע אחרון]],OR(F1506=28,F1506=29))),1,0),""))</f>
        <v/>
      </c>
      <c r="AI1505" s="1" t="str">
        <f>IF(AND(טבלה1013[[#This Row],[הווסת פעיל?]]=1,B1506=1),1,"")</f>
        <v/>
      </c>
      <c r="AJ1505" s="4">
        <f>IF(AND(טבלה1013[[#This Row],[הווסת פעיל?]]&lt;&gt;1,B1506&lt;&gt;1,B1506&lt;&gt;""),IF(טבלה1013[[#This Row],[LengthofCycle]]=F1506,1,0),"")</f>
        <v>0</v>
      </c>
      <c r="AK1505" s="4">
        <f>IF(AND(טבלה1013[[#This Row],[הווסת פעיל?]]&lt;&gt;1,B1506&lt;&gt;1,B1506&lt;&gt;""),IF(OR(טבלה1013[[#This Row],[LengthofCycle]]=F1506,F1506=29),1,0),"")</f>
        <v>0</v>
      </c>
      <c r="AL1505" s="4">
        <f>IF(AND(טבלה1013[[#This Row],[הווסת פעיל?]]&lt;&gt;1,B1506&lt;&gt;1,B1506&lt;&gt;""),IF(OR(טבלה1013[[#This Row],[LengthofCycle]]=F1506,F1506=29,F1506=28),1,0),"")</f>
        <v>0</v>
      </c>
    </row>
    <row r="1506" spans="1:38" x14ac:dyDescent="0.25">
      <c r="A1506" s="1" t="s">
        <v>176</v>
      </c>
      <c r="B1506" s="1">
        <v>7</v>
      </c>
      <c r="C1506" s="1">
        <v>1</v>
      </c>
      <c r="D1506" s="1">
        <v>1</v>
      </c>
      <c r="E1506" s="1">
        <v>0</v>
      </c>
      <c r="F1506" s="1">
        <v>51</v>
      </c>
      <c r="G1506" s="1">
        <f>טבלה1013[[#This Row],[LengthofCycle]]+1</f>
        <v>52</v>
      </c>
      <c r="H1506" s="1" t="str">
        <f>IF(IFERROR(LOOKUP(טבלה1013[[#This Row],[ClientID]],קביעויות[השבוע]),FALSE)=טבלה1013[[#This Row],[ClientID]],1,"")</f>
        <v/>
      </c>
      <c r="I1506" s="1" t="str">
        <f>IF(AND(טבלה1013[[#This Row],[CycleNumber]]&gt;1,OR(B1507="",טבלה1013[[#This Row],[CycleNumber]]&gt;B1505)),IF(OR(AND(טבלה1013[[#This Row],[LengthofCycle]]=28,F1505=28),AND(טבלה1013[[#This Row],[LengthofCycle]]=35,F1505=35)),1,""),"")</f>
        <v/>
      </c>
      <c r="J1506" s="1" t="str">
        <f>IF(AND(טבלה1013[[#This Row],[וסת השבוע]]=1,I1505=1,טבלה1013[[#This Row],[CycleNumber]]&gt;B1505),1,"")</f>
        <v/>
      </c>
      <c r="K1506" s="1" t="str">
        <f>IF(טבלה1013[[#This Row],[CycleNumber]]=1,"",IF(טבלה1013[[#This Row],[וסת השבוע]]=1,0,IF(K1505="","",IF(K1505=0,IF(טבלה1013[[#This Row],[LengthofCycle]]=28,0,1),IF(K1505=1,IF(טבלה1013[[#This Row],[LengthofCycle]]+F1505=28*2,0,2),IF(K1505=2,IF(טבלה1013[[#This Row],[LengthofCycle]]+F1505+F1504=28*3,0,3),""))))))</f>
        <v/>
      </c>
      <c r="L1506" s="1" t="str">
        <f>IF(טבלה1013[[#This Row],[וסת השבוע]]=1,IF(טבלה1013[[#This Row],[וסת השבוע וההפלגה ביחד]]=1,L1505+1,0),IF(AND(טבלה1013[[#This Row],[CycleNumber]]&gt;B1505,טבלה1013[[#This Row],[CycleNumber]]&gt;1),IF(טבלה1013[[#This Row],[וסת השבוע פעיל?]]&lt;&gt;"",L1505+1,""),""))</f>
        <v/>
      </c>
      <c r="M1506" s="1" t="str">
        <f>IF(AND(טבלה1013[[#This Row],[וסת השבוע פעיל?]]&lt;&gt;"",טבלה1013[[#This Row],[CycleNumber]]&lt;B1507,B1507&lt;&gt;"",טבלה1013[[#This Row],[וסת השבוע פעיל?]]&lt;3),IF(K1507=0,IF(AND(טבלה1013[[#This Row],[וסת השבוע פעיל?]]&gt;0,I1507=1),0,1),0),"")</f>
        <v/>
      </c>
      <c r="N1506" s="1" t="str">
        <f t="shared" si="116"/>
        <v/>
      </c>
      <c r="O1506" s="1" t="str">
        <f>IF(AND(טבלה1013[[#This Row],[חיזוי - שבוע]]=1,J1507=1),1,"")</f>
        <v/>
      </c>
      <c r="P1506" s="1" t="str">
        <f>IF(AND(טבלה1013[[#This Row],[חיזוי טוב עם הפלגה?]]=1,טבלה1013[[#This Row],[וסת קבוע אחרון]]&lt;&gt;28,X1505=1),1,"")</f>
        <v/>
      </c>
      <c r="Q1506" s="1" t="str">
        <f>IF(AND(טבלה1013[[#This Row],[וסת השבוע פעיל?]]&lt;3,OR(טבלה1013[[#This Row],[CycleNumber]]&gt;B1507,B1507="")),1,"")</f>
        <v/>
      </c>
      <c r="R1506" s="1" t="str">
        <f>IF(טבלה1013[[#This Row],[האישה קבעה וסת שבוע?]]=1,IF(טבלה1013[[#This Row],[וסת השבוע פעיל?]]&lt;3,1,0),"")</f>
        <v/>
      </c>
      <c r="S150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6" s="1">
        <f t="shared" si="117"/>
        <v>0</v>
      </c>
      <c r="U1506" s="1">
        <f t="shared" si="118"/>
        <v>0</v>
      </c>
      <c r="V1506" s="1">
        <f t="shared" si="119"/>
        <v>0</v>
      </c>
      <c r="W1506" s="1" t="str">
        <f>IF(טבלה1013[[#This Row],[3 הפלגות זהות]]="","",IF(טבלה1013[[#This Row],[3 הפלגות זהות]]=1,טבלה1013[[#This Row],[LengthofCycle]],W1505))</f>
        <v/>
      </c>
      <c r="Y1506" s="1" t="str">
        <f>IF(OR(טבלה1013[[#This Row],[הווסת פעיל?]]=0,טבלה1013[[#This Row],[הווסת פעיל?]]=""),"",SUM(Y1505,טבלה1013[[#This Row],[הווסת פעיל?]]))</f>
        <v/>
      </c>
      <c r="Z1506" s="1" t="str">
        <f>IF(AND(טבלה1013[[#This Row],[כמה מחזורים עד עקירה]]&lt;&gt;"",Y1507=""),טבלה1013[[#This Row],[כמה מחזורים עד עקירה]],"")</f>
        <v/>
      </c>
      <c r="AA1506" s="1" t="str">
        <f>IF(AND(טבלה1013[[#This Row],[הווסת פעיל?]]=1,טבלה1013[[#This Row],[וסת קבוע אחרון]]&lt;&gt;W1505),טבלה1013[[#This Row],[וסת קבוע אחרון]],"")</f>
        <v/>
      </c>
      <c r="AB1506" s="1" t="str">
        <f>IF(AND(טבלה1013[[#This Row],[הווסת פעיל?]]=1,X1505=0,טבלה1013[[#This Row],[וסת קבוע אחרון]]=W1505),טבלה1013[[#This Row],[וסת קבוע אחרון]],"")</f>
        <v/>
      </c>
      <c r="AC1506" s="1" t="str">
        <f>IF(AND(טבלה1013[[#This Row],[הווסת פעיל?]]=1,X1505=0,טבלה1013[[#This Row],[וסת קבוע אחרון]]&lt;&gt;W1505),1,"")</f>
        <v/>
      </c>
      <c r="AD1506" s="1" t="str">
        <f>IF(AND(טבלה1013[[#This Row],[הווסת פעיל?]]&lt;&gt;"",B1507=1),טבלה1013[[#This Row],[CycleNumber]],"")</f>
        <v/>
      </c>
      <c r="AE1506" s="1" t="str">
        <f>IF(AND(טבלה1013[[#This Row],[הווסת פעיל?]]&lt;&gt;"",X1505=""),טבלה1013[[#This Row],[CycleNumber]],"")</f>
        <v/>
      </c>
      <c r="AF1506" s="1" t="str">
        <f>IF(B1507=1,"",IF(טבלה1013[[#This Row],[הווסת פעיל?]]=1,IF(טבלה1013[[#This Row],[וסת קבוע אחרון]]=F1507,1,0),""))</f>
        <v/>
      </c>
      <c r="AG1506" s="1" t="str">
        <f>IF(B1507=1,"",IF(טבלה1013[[#This Row],[הווסת פעיל?]]=1,IF(OR(טבלה1013[[#This Row],[וסת קבוע אחרון]]=F1507,F1507=טבלה1013[[#This Row],[LengthofCycle]]),1,0),""))</f>
        <v/>
      </c>
      <c r="AH1506" s="1" t="str">
        <f>IF(B1507=1,"",IF(טבלה1013[[#This Row],[הווסת פעיל?]]=1,IF(OR(טבלה1013[[#This Row],[וסת קבוע אחרון]]=F1507,F1507=טבלה1013[[#This Row],[LengthofCycle]],AND(טבלה1013[[#This Row],[LengthofCycle]]&lt;&gt;טבלה1013[[#This Row],[וסת קבוע אחרון]],OR(F1507=28,F1507=29))),1,0),""))</f>
        <v/>
      </c>
      <c r="AI1506" s="1" t="str">
        <f>IF(AND(טבלה1013[[#This Row],[הווסת פעיל?]]=1,B1507=1),1,"")</f>
        <v/>
      </c>
      <c r="AJ1506" s="4">
        <f>IF(AND(טבלה1013[[#This Row],[הווסת פעיל?]]&lt;&gt;1,B1507&lt;&gt;1,B1507&lt;&gt;""),IF(טבלה1013[[#This Row],[LengthofCycle]]=F1507,1,0),"")</f>
        <v>0</v>
      </c>
      <c r="AK1506" s="4">
        <f>IF(AND(טבלה1013[[#This Row],[הווסת פעיל?]]&lt;&gt;1,B1507&lt;&gt;1,B1507&lt;&gt;""),IF(OR(טבלה1013[[#This Row],[LengthofCycle]]=F1507,F1507=29),1,0),"")</f>
        <v>0</v>
      </c>
      <c r="AL1506" s="4">
        <f>IF(AND(טבלה1013[[#This Row],[הווסת פעיל?]]&lt;&gt;1,B1507&lt;&gt;1,B1507&lt;&gt;""),IF(OR(טבלה1013[[#This Row],[LengthofCycle]]=F1507,F1507=29,F1507=28),1,0),"")</f>
        <v>0</v>
      </c>
    </row>
    <row r="1507" spans="1:38" x14ac:dyDescent="0.25">
      <c r="A1507" s="1" t="s">
        <v>176</v>
      </c>
      <c r="B1507" s="1">
        <v>8</v>
      </c>
      <c r="C1507" s="1">
        <v>1</v>
      </c>
      <c r="D1507" s="1">
        <v>1</v>
      </c>
      <c r="E1507" s="1">
        <v>0</v>
      </c>
      <c r="F1507" s="1">
        <v>30</v>
      </c>
      <c r="G1507" s="1">
        <f>טבלה1013[[#This Row],[LengthofCycle]]+1</f>
        <v>31</v>
      </c>
      <c r="H1507" s="1" t="str">
        <f>IF(IFERROR(LOOKUP(טבלה1013[[#This Row],[ClientID]],קביעויות[השבוע]),FALSE)=טבלה1013[[#This Row],[ClientID]],1,"")</f>
        <v/>
      </c>
      <c r="I1507" s="1" t="str">
        <f>IF(AND(טבלה1013[[#This Row],[CycleNumber]]&gt;1,OR(B1508="",טבלה1013[[#This Row],[CycleNumber]]&gt;B1506)),IF(OR(AND(טבלה1013[[#This Row],[LengthofCycle]]=28,F1506=28),AND(טבלה1013[[#This Row],[LengthofCycle]]=35,F1506=35)),1,""),"")</f>
        <v/>
      </c>
      <c r="J1507" s="1" t="str">
        <f>IF(AND(טבלה1013[[#This Row],[וסת השבוע]]=1,I1506=1,טבלה1013[[#This Row],[CycleNumber]]&gt;B1506),1,"")</f>
        <v/>
      </c>
      <c r="K1507" s="1" t="str">
        <f>IF(טבלה1013[[#This Row],[CycleNumber]]=1,"",IF(טבלה1013[[#This Row],[וסת השבוע]]=1,0,IF(K1506="","",IF(K1506=0,IF(טבלה1013[[#This Row],[LengthofCycle]]=28,0,1),IF(K1506=1,IF(טבלה1013[[#This Row],[LengthofCycle]]+F1506=28*2,0,2),IF(K1506=2,IF(טבלה1013[[#This Row],[LengthofCycle]]+F1506+F1505=28*3,0,3),""))))))</f>
        <v/>
      </c>
      <c r="L1507" s="1" t="str">
        <f>IF(טבלה1013[[#This Row],[וסת השבוע]]=1,IF(טבלה1013[[#This Row],[וסת השבוע וההפלגה ביחד]]=1,L1506+1,0),IF(AND(טבלה1013[[#This Row],[CycleNumber]]&gt;B1506,טבלה1013[[#This Row],[CycleNumber]]&gt;1),IF(טבלה1013[[#This Row],[וסת השבוע פעיל?]]&lt;&gt;"",L1506+1,""),""))</f>
        <v/>
      </c>
      <c r="M1507" s="1" t="str">
        <f>IF(AND(טבלה1013[[#This Row],[וסת השבוע פעיל?]]&lt;&gt;"",טבלה1013[[#This Row],[CycleNumber]]&lt;B1508,B1508&lt;&gt;"",טבלה1013[[#This Row],[וסת השבוע פעיל?]]&lt;3),IF(K1508=0,IF(AND(טבלה1013[[#This Row],[וסת השבוע פעיל?]]&gt;0,I1508=1),0,1),0),"")</f>
        <v/>
      </c>
      <c r="N1507" s="1" t="str">
        <f t="shared" si="116"/>
        <v/>
      </c>
      <c r="O1507" s="1" t="str">
        <f>IF(AND(טבלה1013[[#This Row],[חיזוי - שבוע]]=1,J1508=1),1,"")</f>
        <v/>
      </c>
      <c r="P1507" s="1" t="str">
        <f>IF(AND(טבלה1013[[#This Row],[חיזוי טוב עם הפלגה?]]=1,טבלה1013[[#This Row],[וסת קבוע אחרון]]&lt;&gt;28,X1506=1),1,"")</f>
        <v/>
      </c>
      <c r="Q1507" s="1" t="str">
        <f>IF(AND(טבלה1013[[#This Row],[וסת השבוע פעיל?]]&lt;3,OR(טבלה1013[[#This Row],[CycleNumber]]&gt;B1508,B1508="")),1,"")</f>
        <v/>
      </c>
      <c r="R1507" s="1" t="str">
        <f>IF(טבלה1013[[#This Row],[האישה קבעה וסת שבוע?]]=1,IF(טבלה1013[[#This Row],[וסת השבוע פעיל?]]&lt;3,1,0),"")</f>
        <v/>
      </c>
      <c r="S150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7" s="1">
        <f t="shared" si="117"/>
        <v>0</v>
      </c>
      <c r="U1507" s="1">
        <f t="shared" si="118"/>
        <v>0</v>
      </c>
      <c r="V1507" s="1">
        <f t="shared" si="119"/>
        <v>0</v>
      </c>
      <c r="W1507" s="1" t="str">
        <f>IF(טבלה1013[[#This Row],[3 הפלגות זהות]]="","",IF(טבלה1013[[#This Row],[3 הפלגות זהות]]=1,טבלה1013[[#This Row],[LengthofCycle]],W1506))</f>
        <v/>
      </c>
      <c r="Y1507" s="1" t="str">
        <f>IF(OR(טבלה1013[[#This Row],[הווסת פעיל?]]=0,טבלה1013[[#This Row],[הווסת פעיל?]]=""),"",SUM(Y1506,טבלה1013[[#This Row],[הווסת פעיל?]]))</f>
        <v/>
      </c>
      <c r="Z1507" s="1" t="str">
        <f>IF(AND(טבלה1013[[#This Row],[כמה מחזורים עד עקירה]]&lt;&gt;"",Y1508=""),טבלה1013[[#This Row],[כמה מחזורים עד עקירה]],"")</f>
        <v/>
      </c>
      <c r="AA1507" s="1" t="str">
        <f>IF(AND(טבלה1013[[#This Row],[הווסת פעיל?]]=1,טבלה1013[[#This Row],[וסת קבוע אחרון]]&lt;&gt;W1506),טבלה1013[[#This Row],[וסת קבוע אחרון]],"")</f>
        <v/>
      </c>
      <c r="AB1507" s="1" t="str">
        <f>IF(AND(טבלה1013[[#This Row],[הווסת פעיל?]]=1,X1506=0,טבלה1013[[#This Row],[וסת קבוע אחרון]]=W1506),טבלה1013[[#This Row],[וסת קבוע אחרון]],"")</f>
        <v/>
      </c>
      <c r="AC1507" s="1" t="str">
        <f>IF(AND(טבלה1013[[#This Row],[הווסת פעיל?]]=1,X1506=0,טבלה1013[[#This Row],[וסת קבוע אחרון]]&lt;&gt;W1506),1,"")</f>
        <v/>
      </c>
      <c r="AD1507" s="1" t="str">
        <f>IF(AND(טבלה1013[[#This Row],[הווסת פעיל?]]&lt;&gt;"",B1508=1),טבלה1013[[#This Row],[CycleNumber]],"")</f>
        <v/>
      </c>
      <c r="AE1507" s="1" t="str">
        <f>IF(AND(טבלה1013[[#This Row],[הווסת פעיל?]]&lt;&gt;"",X1506=""),טבלה1013[[#This Row],[CycleNumber]],"")</f>
        <v/>
      </c>
      <c r="AF1507" s="1" t="str">
        <f>IF(B1508=1,"",IF(טבלה1013[[#This Row],[הווסת פעיל?]]=1,IF(טבלה1013[[#This Row],[וסת קבוע אחרון]]=F1508,1,0),""))</f>
        <v/>
      </c>
      <c r="AG1507" s="1" t="str">
        <f>IF(B1508=1,"",IF(טבלה1013[[#This Row],[הווסת פעיל?]]=1,IF(OR(טבלה1013[[#This Row],[וסת קבוע אחרון]]=F1508,F1508=טבלה1013[[#This Row],[LengthofCycle]]),1,0),""))</f>
        <v/>
      </c>
      <c r="AH1507" s="1" t="str">
        <f>IF(B1508=1,"",IF(טבלה1013[[#This Row],[הווסת פעיל?]]=1,IF(OR(טבלה1013[[#This Row],[וסת קבוע אחרון]]=F1508,F1508=טבלה1013[[#This Row],[LengthofCycle]],AND(טבלה1013[[#This Row],[LengthofCycle]]&lt;&gt;טבלה1013[[#This Row],[וסת קבוע אחרון]],OR(F1508=28,F1508=29))),1,0),""))</f>
        <v/>
      </c>
      <c r="AI1507" s="1" t="str">
        <f>IF(AND(טבלה1013[[#This Row],[הווסת פעיל?]]=1,B1508=1),1,"")</f>
        <v/>
      </c>
      <c r="AJ1507" s="4">
        <f>IF(AND(טבלה1013[[#This Row],[הווסת פעיל?]]&lt;&gt;1,B1508&lt;&gt;1,B1508&lt;&gt;""),IF(טבלה1013[[#This Row],[LengthofCycle]]=F1508,1,0),"")</f>
        <v>0</v>
      </c>
      <c r="AK1507" s="4">
        <f>IF(AND(טבלה1013[[#This Row],[הווסת פעיל?]]&lt;&gt;1,B1508&lt;&gt;1,B1508&lt;&gt;""),IF(OR(טבלה1013[[#This Row],[LengthofCycle]]=F1508,F1508=29),1,0),"")</f>
        <v>0</v>
      </c>
      <c r="AL1507" s="4">
        <f>IF(AND(טבלה1013[[#This Row],[הווסת פעיל?]]&lt;&gt;1,B1508&lt;&gt;1,B1508&lt;&gt;""),IF(OR(טבלה1013[[#This Row],[LengthofCycle]]=F1508,F1508=29,F1508=28),1,0),"")</f>
        <v>0</v>
      </c>
    </row>
    <row r="1508" spans="1:38" x14ac:dyDescent="0.25">
      <c r="A1508" s="1" t="s">
        <v>176</v>
      </c>
      <c r="B1508" s="1">
        <v>9</v>
      </c>
      <c r="C1508" s="1">
        <v>1</v>
      </c>
      <c r="D1508" s="1">
        <v>1</v>
      </c>
      <c r="E1508" s="1">
        <v>0</v>
      </c>
      <c r="F1508" s="1">
        <v>26</v>
      </c>
      <c r="G1508" s="1">
        <f>טבלה1013[[#This Row],[LengthofCycle]]+1</f>
        <v>27</v>
      </c>
      <c r="H1508" s="1" t="str">
        <f>IF(IFERROR(LOOKUP(טבלה1013[[#This Row],[ClientID]],קביעויות[השבוע]),FALSE)=טבלה1013[[#This Row],[ClientID]],1,"")</f>
        <v/>
      </c>
      <c r="I1508" s="1" t="str">
        <f>IF(AND(טבלה1013[[#This Row],[CycleNumber]]&gt;1,OR(B1509="",טבלה1013[[#This Row],[CycleNumber]]&gt;B1507)),IF(OR(AND(טבלה1013[[#This Row],[LengthofCycle]]=28,F1507=28),AND(טבלה1013[[#This Row],[LengthofCycle]]=35,F1507=35)),1,""),"")</f>
        <v/>
      </c>
      <c r="J1508" s="1" t="str">
        <f>IF(AND(טבלה1013[[#This Row],[וסת השבוע]]=1,I1507=1,טבלה1013[[#This Row],[CycleNumber]]&gt;B1507),1,"")</f>
        <v/>
      </c>
      <c r="K1508" s="1" t="str">
        <f>IF(טבלה1013[[#This Row],[CycleNumber]]=1,"",IF(טבלה1013[[#This Row],[וסת השבוע]]=1,0,IF(K1507="","",IF(K1507=0,IF(טבלה1013[[#This Row],[LengthofCycle]]=28,0,1),IF(K1507=1,IF(טבלה1013[[#This Row],[LengthofCycle]]+F1507=28*2,0,2),IF(K1507=2,IF(טבלה1013[[#This Row],[LengthofCycle]]+F1507+F1506=28*3,0,3),""))))))</f>
        <v/>
      </c>
      <c r="L1508" s="1" t="str">
        <f>IF(טבלה1013[[#This Row],[וסת השבוע]]=1,IF(טבלה1013[[#This Row],[וסת השבוע וההפלגה ביחד]]=1,L1507+1,0),IF(AND(טבלה1013[[#This Row],[CycleNumber]]&gt;B1507,טבלה1013[[#This Row],[CycleNumber]]&gt;1),IF(טבלה1013[[#This Row],[וסת השבוע פעיל?]]&lt;&gt;"",L1507+1,""),""))</f>
        <v/>
      </c>
      <c r="M1508" s="1" t="str">
        <f>IF(AND(טבלה1013[[#This Row],[וסת השבוע פעיל?]]&lt;&gt;"",טבלה1013[[#This Row],[CycleNumber]]&lt;B1509,B1509&lt;&gt;"",טבלה1013[[#This Row],[וסת השבוע פעיל?]]&lt;3),IF(K1509=0,IF(AND(טבלה1013[[#This Row],[וסת השבוע פעיל?]]&gt;0,I1509=1),0,1),0),"")</f>
        <v/>
      </c>
      <c r="N1508" s="1" t="str">
        <f t="shared" si="116"/>
        <v/>
      </c>
      <c r="O1508" s="1" t="str">
        <f>IF(AND(טבלה1013[[#This Row],[חיזוי - שבוע]]=1,J1509=1),1,"")</f>
        <v/>
      </c>
      <c r="P1508" s="1" t="str">
        <f>IF(AND(טבלה1013[[#This Row],[חיזוי טוב עם הפלגה?]]=1,טבלה1013[[#This Row],[וסת קבוע אחרון]]&lt;&gt;28,X1507=1),1,"")</f>
        <v/>
      </c>
      <c r="Q1508" s="1" t="str">
        <f>IF(AND(טבלה1013[[#This Row],[וסת השבוע פעיל?]]&lt;3,OR(טבלה1013[[#This Row],[CycleNumber]]&gt;B1509,B1509="")),1,"")</f>
        <v/>
      </c>
      <c r="R1508" s="1" t="str">
        <f>IF(טבלה1013[[#This Row],[האישה קבעה וסת שבוע?]]=1,IF(טבלה1013[[#This Row],[וסת השבוע פעיל?]]&lt;3,1,0),"")</f>
        <v/>
      </c>
      <c r="S150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8" s="1">
        <f t="shared" si="117"/>
        <v>0</v>
      </c>
      <c r="U1508" s="1">
        <f t="shared" si="118"/>
        <v>0</v>
      </c>
      <c r="V1508" s="1">
        <f t="shared" si="119"/>
        <v>0</v>
      </c>
      <c r="W1508" s="1" t="str">
        <f>IF(טבלה1013[[#This Row],[3 הפלגות זהות]]="","",IF(טבלה1013[[#This Row],[3 הפלגות זהות]]=1,טבלה1013[[#This Row],[LengthofCycle]],W1507))</f>
        <v/>
      </c>
      <c r="Y1508" s="1" t="str">
        <f>IF(OR(טבלה1013[[#This Row],[הווסת פעיל?]]=0,טבלה1013[[#This Row],[הווסת פעיל?]]=""),"",SUM(Y1507,טבלה1013[[#This Row],[הווסת פעיל?]]))</f>
        <v/>
      </c>
      <c r="Z1508" s="1" t="str">
        <f>IF(AND(טבלה1013[[#This Row],[כמה מחזורים עד עקירה]]&lt;&gt;"",Y1509=""),טבלה1013[[#This Row],[כמה מחזורים עד עקירה]],"")</f>
        <v/>
      </c>
      <c r="AA1508" s="1" t="str">
        <f>IF(AND(טבלה1013[[#This Row],[הווסת פעיל?]]=1,טבלה1013[[#This Row],[וסת קבוע אחרון]]&lt;&gt;W1507),טבלה1013[[#This Row],[וסת קבוע אחרון]],"")</f>
        <v/>
      </c>
      <c r="AB1508" s="1" t="str">
        <f>IF(AND(טבלה1013[[#This Row],[הווסת פעיל?]]=1,X1507=0,טבלה1013[[#This Row],[וסת קבוע אחרון]]=W1507),טבלה1013[[#This Row],[וסת קבוע אחרון]],"")</f>
        <v/>
      </c>
      <c r="AC1508" s="1" t="str">
        <f>IF(AND(טבלה1013[[#This Row],[הווסת פעיל?]]=1,X1507=0,טבלה1013[[#This Row],[וסת קבוע אחרון]]&lt;&gt;W1507),1,"")</f>
        <v/>
      </c>
      <c r="AD1508" s="1" t="str">
        <f>IF(AND(טבלה1013[[#This Row],[הווסת פעיל?]]&lt;&gt;"",B1509=1),טבלה1013[[#This Row],[CycleNumber]],"")</f>
        <v/>
      </c>
      <c r="AE1508" s="1" t="str">
        <f>IF(AND(טבלה1013[[#This Row],[הווסת פעיל?]]&lt;&gt;"",X1507=""),טבלה1013[[#This Row],[CycleNumber]],"")</f>
        <v/>
      </c>
      <c r="AF1508" s="1" t="str">
        <f>IF(B1509=1,"",IF(טבלה1013[[#This Row],[הווסת פעיל?]]=1,IF(טבלה1013[[#This Row],[וסת קבוע אחרון]]=F1509,1,0),""))</f>
        <v/>
      </c>
      <c r="AG1508" s="1" t="str">
        <f>IF(B1509=1,"",IF(טבלה1013[[#This Row],[הווסת פעיל?]]=1,IF(OR(טבלה1013[[#This Row],[וסת קבוע אחרון]]=F1509,F1509=טבלה1013[[#This Row],[LengthofCycle]]),1,0),""))</f>
        <v/>
      </c>
      <c r="AH1508" s="1" t="str">
        <f>IF(B1509=1,"",IF(טבלה1013[[#This Row],[הווסת פעיל?]]=1,IF(OR(טבלה1013[[#This Row],[וסת קבוע אחרון]]=F1509,F1509=טבלה1013[[#This Row],[LengthofCycle]],AND(טבלה1013[[#This Row],[LengthofCycle]]&lt;&gt;טבלה1013[[#This Row],[וסת קבוע אחרון]],OR(F1509=28,F1509=29))),1,0),""))</f>
        <v/>
      </c>
      <c r="AI1508" s="1" t="str">
        <f>IF(AND(טבלה1013[[#This Row],[הווסת פעיל?]]=1,B1509=1),1,"")</f>
        <v/>
      </c>
      <c r="AJ1508" s="4">
        <f>IF(AND(טבלה1013[[#This Row],[הווסת פעיל?]]&lt;&gt;1,B1509&lt;&gt;1,B1509&lt;&gt;""),IF(טבלה1013[[#This Row],[LengthofCycle]]=F1509,1,0),"")</f>
        <v>0</v>
      </c>
      <c r="AK1508" s="4">
        <f>IF(AND(טבלה1013[[#This Row],[הווסת פעיל?]]&lt;&gt;1,B1509&lt;&gt;1,B1509&lt;&gt;""),IF(OR(טבלה1013[[#This Row],[LengthofCycle]]=F1509,F1509=29),1,0),"")</f>
        <v>0</v>
      </c>
      <c r="AL1508" s="4">
        <f>IF(AND(טבלה1013[[#This Row],[הווסת פעיל?]]&lt;&gt;1,B1509&lt;&gt;1,B1509&lt;&gt;""),IF(OR(טבלה1013[[#This Row],[LengthofCycle]]=F1509,F1509=29,F1509=28),1,0),"")</f>
        <v>0</v>
      </c>
    </row>
    <row r="1509" spans="1:38" x14ac:dyDescent="0.25">
      <c r="A1509" s="1" t="s">
        <v>176</v>
      </c>
      <c r="B1509" s="1">
        <v>10</v>
      </c>
      <c r="C1509" s="1">
        <v>1</v>
      </c>
      <c r="D1509" s="1">
        <v>1</v>
      </c>
      <c r="E1509" s="1">
        <v>0</v>
      </c>
      <c r="F1509" s="1">
        <v>43</v>
      </c>
      <c r="G1509" s="1">
        <f>טבלה1013[[#This Row],[LengthofCycle]]+1</f>
        <v>44</v>
      </c>
      <c r="H1509" s="1" t="str">
        <f>IF(IFERROR(LOOKUP(טבלה1013[[#This Row],[ClientID]],קביעויות[השבוע]),FALSE)=טבלה1013[[#This Row],[ClientID]],1,"")</f>
        <v/>
      </c>
      <c r="I1509" s="1" t="str">
        <f>IF(AND(טבלה1013[[#This Row],[CycleNumber]]&gt;1,OR(B1510="",טבלה1013[[#This Row],[CycleNumber]]&gt;B1508)),IF(OR(AND(טבלה1013[[#This Row],[LengthofCycle]]=28,F1508=28),AND(טבלה1013[[#This Row],[LengthofCycle]]=35,F1508=35)),1,""),"")</f>
        <v/>
      </c>
      <c r="J1509" s="1" t="str">
        <f>IF(AND(טבלה1013[[#This Row],[וסת השבוע]]=1,I1508=1,טבלה1013[[#This Row],[CycleNumber]]&gt;B1508),1,"")</f>
        <v/>
      </c>
      <c r="K1509" s="1" t="str">
        <f>IF(טבלה1013[[#This Row],[CycleNumber]]=1,"",IF(טבלה1013[[#This Row],[וסת השבוע]]=1,0,IF(K1508="","",IF(K1508=0,IF(טבלה1013[[#This Row],[LengthofCycle]]=28,0,1),IF(K1508=1,IF(טבלה1013[[#This Row],[LengthofCycle]]+F1508=28*2,0,2),IF(K1508=2,IF(טבלה1013[[#This Row],[LengthofCycle]]+F1508+F1507=28*3,0,3),""))))))</f>
        <v/>
      </c>
      <c r="L1509" s="1" t="str">
        <f>IF(טבלה1013[[#This Row],[וסת השבוע]]=1,IF(טבלה1013[[#This Row],[וסת השבוע וההפלגה ביחד]]=1,L1508+1,0),IF(AND(טבלה1013[[#This Row],[CycleNumber]]&gt;B1508,טבלה1013[[#This Row],[CycleNumber]]&gt;1),IF(טבלה1013[[#This Row],[וסת השבוע פעיל?]]&lt;&gt;"",L1508+1,""),""))</f>
        <v/>
      </c>
      <c r="M1509" s="1" t="str">
        <f>IF(AND(טבלה1013[[#This Row],[וסת השבוע פעיל?]]&lt;&gt;"",טבלה1013[[#This Row],[CycleNumber]]&lt;B1510,B1510&lt;&gt;"",טבלה1013[[#This Row],[וסת השבוע פעיל?]]&lt;3),IF(K1510=0,IF(AND(טבלה1013[[#This Row],[וסת השבוע פעיל?]]&gt;0,I1510=1),0,1),0),"")</f>
        <v/>
      </c>
      <c r="N1509" s="1" t="str">
        <f t="shared" si="116"/>
        <v/>
      </c>
      <c r="O1509" s="1" t="str">
        <f>IF(AND(טבלה1013[[#This Row],[חיזוי - שבוע]]=1,J1510=1),1,"")</f>
        <v/>
      </c>
      <c r="P1509" s="1" t="str">
        <f>IF(AND(טבלה1013[[#This Row],[חיזוי טוב עם הפלגה?]]=1,טבלה1013[[#This Row],[וסת קבוע אחרון]]&lt;&gt;28,X1508=1),1,"")</f>
        <v/>
      </c>
      <c r="Q1509" s="1" t="str">
        <f>IF(AND(טבלה1013[[#This Row],[וסת השבוע פעיל?]]&lt;3,OR(טבלה1013[[#This Row],[CycleNumber]]&gt;B1510,B1510="")),1,"")</f>
        <v/>
      </c>
      <c r="R1509" s="1" t="str">
        <f>IF(טבלה1013[[#This Row],[האישה קבעה וסת שבוע?]]=1,IF(טבלה1013[[#This Row],[וסת השבוע פעיל?]]&lt;3,1,0),"")</f>
        <v/>
      </c>
      <c r="S150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09" s="1">
        <f t="shared" si="117"/>
        <v>0</v>
      </c>
      <c r="U1509" s="1">
        <f t="shared" si="118"/>
        <v>0</v>
      </c>
      <c r="V1509" s="1">
        <f t="shared" si="119"/>
        <v>0</v>
      </c>
      <c r="W1509" s="1" t="str">
        <f>IF(טבלה1013[[#This Row],[3 הפלגות זהות]]="","",IF(טבלה1013[[#This Row],[3 הפלגות זהות]]=1,טבלה1013[[#This Row],[LengthofCycle]],W1508))</f>
        <v/>
      </c>
      <c r="Y1509" s="1" t="str">
        <f>IF(OR(טבלה1013[[#This Row],[הווסת פעיל?]]=0,טבלה1013[[#This Row],[הווסת פעיל?]]=""),"",SUM(Y1508,טבלה1013[[#This Row],[הווסת פעיל?]]))</f>
        <v/>
      </c>
      <c r="Z1509" s="1" t="str">
        <f>IF(AND(טבלה1013[[#This Row],[כמה מחזורים עד עקירה]]&lt;&gt;"",Y1510=""),טבלה1013[[#This Row],[כמה מחזורים עד עקירה]],"")</f>
        <v/>
      </c>
      <c r="AA1509" s="1" t="str">
        <f>IF(AND(טבלה1013[[#This Row],[הווסת פעיל?]]=1,טבלה1013[[#This Row],[וסת קבוע אחרון]]&lt;&gt;W1508),טבלה1013[[#This Row],[וסת קבוע אחרון]],"")</f>
        <v/>
      </c>
      <c r="AB1509" s="1" t="str">
        <f>IF(AND(טבלה1013[[#This Row],[הווסת פעיל?]]=1,X1508=0,טבלה1013[[#This Row],[וסת קבוע אחרון]]=W1508),טבלה1013[[#This Row],[וסת קבוע אחרון]],"")</f>
        <v/>
      </c>
      <c r="AC1509" s="1" t="str">
        <f>IF(AND(טבלה1013[[#This Row],[הווסת פעיל?]]=1,X1508=0,טבלה1013[[#This Row],[וסת קבוע אחרון]]&lt;&gt;W1508),1,"")</f>
        <v/>
      </c>
      <c r="AD1509" s="1" t="str">
        <f>IF(AND(טבלה1013[[#This Row],[הווסת פעיל?]]&lt;&gt;"",B1510=1),טבלה1013[[#This Row],[CycleNumber]],"")</f>
        <v/>
      </c>
      <c r="AE1509" s="1" t="str">
        <f>IF(AND(טבלה1013[[#This Row],[הווסת פעיל?]]&lt;&gt;"",X1508=""),טבלה1013[[#This Row],[CycleNumber]],"")</f>
        <v/>
      </c>
      <c r="AF1509" s="1" t="str">
        <f>IF(B1510=1,"",IF(טבלה1013[[#This Row],[הווסת פעיל?]]=1,IF(טבלה1013[[#This Row],[וסת קבוע אחרון]]=F1510,1,0),""))</f>
        <v/>
      </c>
      <c r="AG1509" s="1" t="str">
        <f>IF(B1510=1,"",IF(טבלה1013[[#This Row],[הווסת פעיל?]]=1,IF(OR(טבלה1013[[#This Row],[וסת קבוע אחרון]]=F1510,F1510=טבלה1013[[#This Row],[LengthofCycle]]),1,0),""))</f>
        <v/>
      </c>
      <c r="AH1509" s="1" t="str">
        <f>IF(B1510=1,"",IF(טבלה1013[[#This Row],[הווסת פעיל?]]=1,IF(OR(טבלה1013[[#This Row],[וסת קבוע אחרון]]=F1510,F1510=טבלה1013[[#This Row],[LengthofCycle]],AND(טבלה1013[[#This Row],[LengthofCycle]]&lt;&gt;טבלה1013[[#This Row],[וסת קבוע אחרון]],OR(F1510=28,F1510=29))),1,0),""))</f>
        <v/>
      </c>
      <c r="AI1509" s="1" t="str">
        <f>IF(AND(טבלה1013[[#This Row],[הווסת פעיל?]]=1,B1510=1),1,"")</f>
        <v/>
      </c>
      <c r="AJ1509" s="4">
        <f>IF(AND(טבלה1013[[#This Row],[הווסת פעיל?]]&lt;&gt;1,B1510&lt;&gt;1,B1510&lt;&gt;""),IF(טבלה1013[[#This Row],[LengthofCycle]]=F1510,1,0),"")</f>
        <v>0</v>
      </c>
      <c r="AK1509" s="4">
        <f>IF(AND(טבלה1013[[#This Row],[הווסת פעיל?]]&lt;&gt;1,B1510&lt;&gt;1,B1510&lt;&gt;""),IF(OR(טבלה1013[[#This Row],[LengthofCycle]]=F1510,F1510=29),1,0),"")</f>
        <v>0</v>
      </c>
      <c r="AL1509" s="4">
        <f>IF(AND(טבלה1013[[#This Row],[הווסת פעיל?]]&lt;&gt;1,B1510&lt;&gt;1,B1510&lt;&gt;""),IF(OR(טבלה1013[[#This Row],[LengthofCycle]]=F1510,F1510=29,F1510=28),1,0),"")</f>
        <v>0</v>
      </c>
    </row>
    <row r="1510" spans="1:38" x14ac:dyDescent="0.25">
      <c r="A1510" s="1" t="s">
        <v>176</v>
      </c>
      <c r="B1510" s="1">
        <v>11</v>
      </c>
      <c r="C1510" s="1">
        <v>1</v>
      </c>
      <c r="D1510" s="1">
        <v>1</v>
      </c>
      <c r="E1510" s="1">
        <v>0</v>
      </c>
      <c r="F1510" s="1">
        <v>36</v>
      </c>
      <c r="G1510" s="1">
        <f>טבלה1013[[#This Row],[LengthofCycle]]+1</f>
        <v>37</v>
      </c>
      <c r="H1510" s="1" t="str">
        <f>IF(IFERROR(LOOKUP(טבלה1013[[#This Row],[ClientID]],קביעויות[השבוע]),FALSE)=טבלה1013[[#This Row],[ClientID]],1,"")</f>
        <v/>
      </c>
      <c r="I1510" s="1" t="str">
        <f>IF(AND(טבלה1013[[#This Row],[CycleNumber]]&gt;1,OR(B1511="",טבלה1013[[#This Row],[CycleNumber]]&gt;B1509)),IF(OR(AND(טבלה1013[[#This Row],[LengthofCycle]]=28,F1509=28),AND(טבלה1013[[#This Row],[LengthofCycle]]=35,F1509=35)),1,""),"")</f>
        <v/>
      </c>
      <c r="J1510" s="1" t="str">
        <f>IF(AND(טבלה1013[[#This Row],[וסת השבוע]]=1,I1509=1,טבלה1013[[#This Row],[CycleNumber]]&gt;B1509),1,"")</f>
        <v/>
      </c>
      <c r="K1510" s="1" t="str">
        <f>IF(טבלה1013[[#This Row],[CycleNumber]]=1,"",IF(טבלה1013[[#This Row],[וסת השבוע]]=1,0,IF(K1509="","",IF(K1509=0,IF(טבלה1013[[#This Row],[LengthofCycle]]=28,0,1),IF(K1509=1,IF(טבלה1013[[#This Row],[LengthofCycle]]+F1509=28*2,0,2),IF(K1509=2,IF(טבלה1013[[#This Row],[LengthofCycle]]+F1509+F1508=28*3,0,3),""))))))</f>
        <v/>
      </c>
      <c r="L1510" s="1" t="str">
        <f>IF(טבלה1013[[#This Row],[וסת השבוע]]=1,IF(טבלה1013[[#This Row],[וסת השבוע וההפלגה ביחד]]=1,L1509+1,0),IF(AND(טבלה1013[[#This Row],[CycleNumber]]&gt;B1509,טבלה1013[[#This Row],[CycleNumber]]&gt;1),IF(טבלה1013[[#This Row],[וסת השבוע פעיל?]]&lt;&gt;"",L1509+1,""),""))</f>
        <v/>
      </c>
      <c r="M1510" s="1" t="str">
        <f>IF(AND(טבלה1013[[#This Row],[וסת השבוע פעיל?]]&lt;&gt;"",טבלה1013[[#This Row],[CycleNumber]]&lt;B1511,B1511&lt;&gt;"",טבלה1013[[#This Row],[וסת השבוע פעיל?]]&lt;3),IF(K1511=0,IF(AND(טבלה1013[[#This Row],[וסת השבוע פעיל?]]&gt;0,I1511=1),0,1),0),"")</f>
        <v/>
      </c>
      <c r="N1510" s="1" t="str">
        <f t="shared" si="116"/>
        <v/>
      </c>
      <c r="O1510" s="1" t="str">
        <f>IF(AND(טבלה1013[[#This Row],[חיזוי - שבוע]]=1,J1511=1),1,"")</f>
        <v/>
      </c>
      <c r="P1510" s="1" t="str">
        <f>IF(AND(טבלה1013[[#This Row],[חיזוי טוב עם הפלגה?]]=1,טבלה1013[[#This Row],[וסת קבוע אחרון]]&lt;&gt;28,X1509=1),1,"")</f>
        <v/>
      </c>
      <c r="Q1510" s="1" t="str">
        <f>IF(AND(טבלה1013[[#This Row],[וסת השבוע פעיל?]]&lt;3,OR(טבלה1013[[#This Row],[CycleNumber]]&gt;B1511,B1511="")),1,"")</f>
        <v/>
      </c>
      <c r="R1510" s="1" t="str">
        <f>IF(טבלה1013[[#This Row],[האישה קבעה וסת שבוע?]]=1,IF(טבלה1013[[#This Row],[וסת השבוע פעיל?]]&lt;3,1,0),"")</f>
        <v/>
      </c>
      <c r="S151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0" s="1">
        <f t="shared" si="117"/>
        <v>0</v>
      </c>
      <c r="U1510" s="1">
        <f t="shared" si="118"/>
        <v>0</v>
      </c>
      <c r="V1510" s="1">
        <f t="shared" si="119"/>
        <v>0</v>
      </c>
      <c r="W1510" s="1" t="str">
        <f>IF(טבלה1013[[#This Row],[3 הפלגות זהות]]="","",IF(טבלה1013[[#This Row],[3 הפלגות זהות]]=1,טבלה1013[[#This Row],[LengthofCycle]],W1509))</f>
        <v/>
      </c>
      <c r="Y1510" s="1" t="str">
        <f>IF(OR(טבלה1013[[#This Row],[הווסת פעיל?]]=0,טבלה1013[[#This Row],[הווסת פעיל?]]=""),"",SUM(Y1509,טבלה1013[[#This Row],[הווסת פעיל?]]))</f>
        <v/>
      </c>
      <c r="Z1510" s="1" t="str">
        <f>IF(AND(טבלה1013[[#This Row],[כמה מחזורים עד עקירה]]&lt;&gt;"",Y1511=""),טבלה1013[[#This Row],[כמה מחזורים עד עקירה]],"")</f>
        <v/>
      </c>
      <c r="AA1510" s="1" t="str">
        <f>IF(AND(טבלה1013[[#This Row],[הווסת פעיל?]]=1,טבלה1013[[#This Row],[וסת קבוע אחרון]]&lt;&gt;W1509),טבלה1013[[#This Row],[וסת קבוע אחרון]],"")</f>
        <v/>
      </c>
      <c r="AB1510" s="1" t="str">
        <f>IF(AND(טבלה1013[[#This Row],[הווסת פעיל?]]=1,X1509=0,טבלה1013[[#This Row],[וסת קבוע אחרון]]=W1509),טבלה1013[[#This Row],[וסת קבוע אחרון]],"")</f>
        <v/>
      </c>
      <c r="AC1510" s="1" t="str">
        <f>IF(AND(טבלה1013[[#This Row],[הווסת פעיל?]]=1,X1509=0,טבלה1013[[#This Row],[וסת קבוע אחרון]]&lt;&gt;W1509),1,"")</f>
        <v/>
      </c>
      <c r="AD1510" s="1" t="str">
        <f>IF(AND(טבלה1013[[#This Row],[הווסת פעיל?]]&lt;&gt;"",B1511=1),טבלה1013[[#This Row],[CycleNumber]],"")</f>
        <v/>
      </c>
      <c r="AE1510" s="1" t="str">
        <f>IF(AND(טבלה1013[[#This Row],[הווסת פעיל?]]&lt;&gt;"",X1509=""),טבלה1013[[#This Row],[CycleNumber]],"")</f>
        <v/>
      </c>
      <c r="AF1510" s="1" t="str">
        <f>IF(B1511=1,"",IF(טבלה1013[[#This Row],[הווסת פעיל?]]=1,IF(טבלה1013[[#This Row],[וסת קבוע אחרון]]=F1511,1,0),""))</f>
        <v/>
      </c>
      <c r="AG1510" s="1" t="str">
        <f>IF(B1511=1,"",IF(טבלה1013[[#This Row],[הווסת פעיל?]]=1,IF(OR(טבלה1013[[#This Row],[וסת קבוע אחרון]]=F1511,F1511=טבלה1013[[#This Row],[LengthofCycle]]),1,0),""))</f>
        <v/>
      </c>
      <c r="AH1510" s="1" t="str">
        <f>IF(B1511=1,"",IF(טבלה1013[[#This Row],[הווסת פעיל?]]=1,IF(OR(טבלה1013[[#This Row],[וסת קבוע אחרון]]=F1511,F1511=טבלה1013[[#This Row],[LengthofCycle]],AND(טבלה1013[[#This Row],[LengthofCycle]]&lt;&gt;טבלה1013[[#This Row],[וסת קבוע אחרון]],OR(F1511=28,F1511=29))),1,0),""))</f>
        <v/>
      </c>
      <c r="AI1510" s="1" t="str">
        <f>IF(AND(טבלה1013[[#This Row],[הווסת פעיל?]]=1,B1511=1),1,"")</f>
        <v/>
      </c>
      <c r="AJ1510" s="4">
        <f>IF(AND(טבלה1013[[#This Row],[הווסת פעיל?]]&lt;&gt;1,B1511&lt;&gt;1,B1511&lt;&gt;""),IF(טבלה1013[[#This Row],[LengthofCycle]]=F1511,1,0),"")</f>
        <v>0</v>
      </c>
      <c r="AK1510" s="4">
        <f>IF(AND(טבלה1013[[#This Row],[הווסת פעיל?]]&lt;&gt;1,B1511&lt;&gt;1,B1511&lt;&gt;""),IF(OR(טבלה1013[[#This Row],[LengthofCycle]]=F1511,F1511=29),1,0),"")</f>
        <v>0</v>
      </c>
      <c r="AL1510" s="4">
        <f>IF(AND(טבלה1013[[#This Row],[הווסת פעיל?]]&lt;&gt;1,B1511&lt;&gt;1,B1511&lt;&gt;""),IF(OR(טבלה1013[[#This Row],[LengthofCycle]]=F1511,F1511=29,F1511=28),1,0),"")</f>
        <v>0</v>
      </c>
    </row>
    <row r="1511" spans="1:38" x14ac:dyDescent="0.25">
      <c r="A1511" s="1" t="s">
        <v>176</v>
      </c>
      <c r="B1511" s="1">
        <v>12</v>
      </c>
      <c r="C1511" s="1">
        <v>1</v>
      </c>
      <c r="D1511" s="1">
        <v>1</v>
      </c>
      <c r="E1511" s="1">
        <v>0</v>
      </c>
      <c r="F1511" s="1">
        <v>35</v>
      </c>
      <c r="G1511" s="1">
        <f>טבלה1013[[#This Row],[LengthofCycle]]+1</f>
        <v>36</v>
      </c>
      <c r="H1511" s="1" t="str">
        <f>IF(IFERROR(LOOKUP(טבלה1013[[#This Row],[ClientID]],קביעויות[השבוע]),FALSE)=טבלה1013[[#This Row],[ClientID]],1,"")</f>
        <v/>
      </c>
      <c r="I1511" s="1" t="str">
        <f>IF(AND(טבלה1013[[#This Row],[CycleNumber]]&gt;1,OR(B1512="",טבלה1013[[#This Row],[CycleNumber]]&gt;B1510)),IF(OR(AND(טבלה1013[[#This Row],[LengthofCycle]]=28,F1510=28),AND(טבלה1013[[#This Row],[LengthofCycle]]=35,F1510=35)),1,""),"")</f>
        <v/>
      </c>
      <c r="J1511" s="1" t="str">
        <f>IF(AND(טבלה1013[[#This Row],[וסת השבוע]]=1,I1510=1,טבלה1013[[#This Row],[CycleNumber]]&gt;B1510),1,"")</f>
        <v/>
      </c>
      <c r="K1511" s="1" t="str">
        <f>IF(טבלה1013[[#This Row],[CycleNumber]]=1,"",IF(טבלה1013[[#This Row],[וסת השבוע]]=1,0,IF(K1510="","",IF(K1510=0,IF(טבלה1013[[#This Row],[LengthofCycle]]=28,0,1),IF(K1510=1,IF(טבלה1013[[#This Row],[LengthofCycle]]+F1510=28*2,0,2),IF(K1510=2,IF(טבלה1013[[#This Row],[LengthofCycle]]+F1510+F1509=28*3,0,3),""))))))</f>
        <v/>
      </c>
      <c r="L1511" s="1" t="str">
        <f>IF(טבלה1013[[#This Row],[וסת השבוע]]=1,IF(טבלה1013[[#This Row],[וסת השבוע וההפלגה ביחד]]=1,L1510+1,0),IF(AND(טבלה1013[[#This Row],[CycleNumber]]&gt;B1510,טבלה1013[[#This Row],[CycleNumber]]&gt;1),IF(טבלה1013[[#This Row],[וסת השבוע פעיל?]]&lt;&gt;"",L1510+1,""),""))</f>
        <v/>
      </c>
      <c r="M1511" s="1" t="str">
        <f>IF(AND(טבלה1013[[#This Row],[וסת השבוע פעיל?]]&lt;&gt;"",טבלה1013[[#This Row],[CycleNumber]]&lt;B1512,B1512&lt;&gt;"",טבלה1013[[#This Row],[וסת השבוע פעיל?]]&lt;3),IF(K1512=0,IF(AND(טבלה1013[[#This Row],[וסת השבוע פעיל?]]&gt;0,I1512=1),0,1),0),"")</f>
        <v/>
      </c>
      <c r="N1511" s="1" t="str">
        <f t="shared" si="116"/>
        <v/>
      </c>
      <c r="O1511" s="1" t="str">
        <f>IF(AND(טבלה1013[[#This Row],[חיזוי - שבוע]]=1,J1512=1),1,"")</f>
        <v/>
      </c>
      <c r="P1511" s="1" t="str">
        <f>IF(AND(טבלה1013[[#This Row],[חיזוי טוב עם הפלגה?]]=1,טבלה1013[[#This Row],[וסת קבוע אחרון]]&lt;&gt;28,X1510=1),1,"")</f>
        <v/>
      </c>
      <c r="Q1511" s="1" t="str">
        <f>IF(AND(טבלה1013[[#This Row],[וסת השבוע פעיל?]]&lt;3,OR(טבלה1013[[#This Row],[CycleNumber]]&gt;B1512,B1512="")),1,"")</f>
        <v/>
      </c>
      <c r="R1511" s="1" t="str">
        <f>IF(טבלה1013[[#This Row],[האישה קבעה וסת שבוע?]]=1,IF(טבלה1013[[#This Row],[וסת השבוע פעיל?]]&lt;3,1,0),"")</f>
        <v/>
      </c>
      <c r="S151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1" s="1">
        <f t="shared" si="117"/>
        <v>0</v>
      </c>
      <c r="U1511" s="1">
        <f t="shared" si="118"/>
        <v>0</v>
      </c>
      <c r="V1511" s="1">
        <f t="shared" si="119"/>
        <v>0</v>
      </c>
      <c r="W1511" s="1" t="str">
        <f>IF(טבלה1013[[#This Row],[3 הפלגות זהות]]="","",IF(טבלה1013[[#This Row],[3 הפלגות זהות]]=1,טבלה1013[[#This Row],[LengthofCycle]],W1510))</f>
        <v/>
      </c>
      <c r="Y1511" s="1" t="str">
        <f>IF(OR(טבלה1013[[#This Row],[הווסת פעיל?]]=0,טבלה1013[[#This Row],[הווסת פעיל?]]=""),"",SUM(Y1510,טבלה1013[[#This Row],[הווסת פעיל?]]))</f>
        <v/>
      </c>
      <c r="Z1511" s="1" t="str">
        <f>IF(AND(טבלה1013[[#This Row],[כמה מחזורים עד עקירה]]&lt;&gt;"",Y1512=""),טבלה1013[[#This Row],[כמה מחזורים עד עקירה]],"")</f>
        <v/>
      </c>
      <c r="AA1511" s="1" t="str">
        <f>IF(AND(טבלה1013[[#This Row],[הווסת פעיל?]]=1,טבלה1013[[#This Row],[וסת קבוע אחרון]]&lt;&gt;W1510),טבלה1013[[#This Row],[וסת קבוע אחרון]],"")</f>
        <v/>
      </c>
      <c r="AB1511" s="1" t="str">
        <f>IF(AND(טבלה1013[[#This Row],[הווסת פעיל?]]=1,X1510=0,טבלה1013[[#This Row],[וסת קבוע אחרון]]=W1510),טבלה1013[[#This Row],[וסת קבוע אחרון]],"")</f>
        <v/>
      </c>
      <c r="AC1511" s="1" t="str">
        <f>IF(AND(טבלה1013[[#This Row],[הווסת פעיל?]]=1,X1510=0,טבלה1013[[#This Row],[וסת קבוע אחרון]]&lt;&gt;W1510),1,"")</f>
        <v/>
      </c>
      <c r="AD1511" s="1" t="str">
        <f>IF(AND(טבלה1013[[#This Row],[הווסת פעיל?]]&lt;&gt;"",B1512=1),טבלה1013[[#This Row],[CycleNumber]],"")</f>
        <v/>
      </c>
      <c r="AE1511" s="1" t="str">
        <f>IF(AND(טבלה1013[[#This Row],[הווסת פעיל?]]&lt;&gt;"",X1510=""),טבלה1013[[#This Row],[CycleNumber]],"")</f>
        <v/>
      </c>
      <c r="AF1511" s="1" t="str">
        <f>IF(B1512=1,"",IF(טבלה1013[[#This Row],[הווסת פעיל?]]=1,IF(טבלה1013[[#This Row],[וסת קבוע אחרון]]=F1512,1,0),""))</f>
        <v/>
      </c>
      <c r="AG1511" s="1" t="str">
        <f>IF(B1512=1,"",IF(טבלה1013[[#This Row],[הווסת פעיל?]]=1,IF(OR(טבלה1013[[#This Row],[וסת קבוע אחרון]]=F1512,F1512=טבלה1013[[#This Row],[LengthofCycle]]),1,0),""))</f>
        <v/>
      </c>
      <c r="AH1511" s="1" t="str">
        <f>IF(B1512=1,"",IF(טבלה1013[[#This Row],[הווסת פעיל?]]=1,IF(OR(טבלה1013[[#This Row],[וסת קבוע אחרון]]=F1512,F1512=טבלה1013[[#This Row],[LengthofCycle]],AND(טבלה1013[[#This Row],[LengthofCycle]]&lt;&gt;טבלה1013[[#This Row],[וסת קבוע אחרון]],OR(F1512=28,F1512=29))),1,0),""))</f>
        <v/>
      </c>
      <c r="AI1511" s="1" t="str">
        <f>IF(AND(טבלה1013[[#This Row],[הווסת פעיל?]]=1,B1512=1),1,"")</f>
        <v/>
      </c>
      <c r="AJ1511" s="4" t="str">
        <f>IF(AND(טבלה1013[[#This Row],[הווסת פעיל?]]&lt;&gt;1,B1512&lt;&gt;1,B1512&lt;&gt;""),IF(טבלה1013[[#This Row],[LengthofCycle]]=F1512,1,0),"")</f>
        <v/>
      </c>
      <c r="AK1511" s="4" t="str">
        <f>IF(AND(טבלה1013[[#This Row],[הווסת פעיל?]]&lt;&gt;1,B1512&lt;&gt;1,B1512&lt;&gt;""),IF(OR(טבלה1013[[#This Row],[LengthofCycle]]=F1512,F1512=29),1,0),"")</f>
        <v/>
      </c>
      <c r="AL1511" s="4" t="str">
        <f>IF(AND(טבלה1013[[#This Row],[הווסת פעיל?]]&lt;&gt;1,B1512&lt;&gt;1,B1512&lt;&gt;""),IF(OR(טבלה1013[[#This Row],[LengthofCycle]]=F1512,F1512=29,F1512=28),1,0),"")</f>
        <v/>
      </c>
    </row>
    <row r="1512" spans="1:38" x14ac:dyDescent="0.25">
      <c r="A1512" s="1" t="s">
        <v>177</v>
      </c>
      <c r="B1512" s="1">
        <v>1</v>
      </c>
      <c r="C1512" s="1">
        <v>0</v>
      </c>
      <c r="D1512" s="1">
        <v>1</v>
      </c>
      <c r="E1512" s="1">
        <v>0</v>
      </c>
      <c r="F1512" s="1">
        <v>35</v>
      </c>
      <c r="G1512" s="1">
        <f>טבלה1013[[#This Row],[LengthofCycle]]+1</f>
        <v>36</v>
      </c>
      <c r="H1512" s="1" t="str">
        <f>IF(IFERROR(LOOKUP(טבלה1013[[#This Row],[ClientID]],קביעויות[השבוע]),FALSE)=טבלה1013[[#This Row],[ClientID]],1,"")</f>
        <v/>
      </c>
      <c r="I1512" s="1" t="str">
        <f>IF(AND(טבלה1013[[#This Row],[CycleNumber]]&gt;1,OR(B1513="",טבלה1013[[#This Row],[CycleNumber]]&gt;B1511)),IF(OR(AND(טבלה1013[[#This Row],[LengthofCycle]]=28,F1511=28),AND(טבלה1013[[#This Row],[LengthofCycle]]=35,F1511=35)),1,""),"")</f>
        <v/>
      </c>
      <c r="J1512" s="1" t="str">
        <f>IF(AND(טבלה1013[[#This Row],[וסת השבוע]]=1,I1511=1,טבלה1013[[#This Row],[CycleNumber]]&gt;B1511),1,"")</f>
        <v/>
      </c>
      <c r="K1512" s="1" t="str">
        <f>IF(טבלה1013[[#This Row],[CycleNumber]]=1,"",IF(טבלה1013[[#This Row],[וסת השבוע]]=1,0,IF(K1511="","",IF(K1511=0,IF(טבלה1013[[#This Row],[LengthofCycle]]=28,0,1),IF(K1511=1,IF(טבלה1013[[#This Row],[LengthofCycle]]+F1511=28*2,0,2),IF(K1511=2,IF(טבלה1013[[#This Row],[LengthofCycle]]+F1511+F1510=28*3,0,3),""))))))</f>
        <v/>
      </c>
      <c r="L1512" s="1" t="str">
        <f>IF(טבלה1013[[#This Row],[וסת השבוע]]=1,IF(טבלה1013[[#This Row],[וסת השבוע וההפלגה ביחד]]=1,L1511+1,0),IF(AND(טבלה1013[[#This Row],[CycleNumber]]&gt;B1511,טבלה1013[[#This Row],[CycleNumber]]&gt;1),IF(טבלה1013[[#This Row],[וסת השבוע פעיל?]]&lt;&gt;"",L1511+1,""),""))</f>
        <v/>
      </c>
      <c r="M1512" s="1" t="str">
        <f>IF(AND(טבלה1013[[#This Row],[וסת השבוע פעיל?]]&lt;&gt;"",טבלה1013[[#This Row],[CycleNumber]]&lt;B1513,B1513&lt;&gt;"",טבלה1013[[#This Row],[וסת השבוע פעיל?]]&lt;3),IF(K1513=0,IF(AND(טבלה1013[[#This Row],[וסת השבוע פעיל?]]&gt;0,I1513=1),0,1),0),"")</f>
        <v/>
      </c>
      <c r="N1512" s="1" t="str">
        <f t="shared" si="116"/>
        <v/>
      </c>
      <c r="O1512" s="1" t="str">
        <f>IF(AND(טבלה1013[[#This Row],[חיזוי - שבוע]]=1,J1513=1),1,"")</f>
        <v/>
      </c>
      <c r="P1512" s="1" t="str">
        <f>IF(AND(טבלה1013[[#This Row],[חיזוי טוב עם הפלגה?]]=1,טבלה1013[[#This Row],[וסת קבוע אחרון]]&lt;&gt;28,X1511=1),1,"")</f>
        <v/>
      </c>
      <c r="Q1512" s="1" t="str">
        <f>IF(AND(טבלה1013[[#This Row],[וסת השבוע פעיל?]]&lt;3,OR(טבלה1013[[#This Row],[CycleNumber]]&gt;B1513,B1513="")),1,"")</f>
        <v/>
      </c>
      <c r="R1512" s="1" t="str">
        <f>IF(טבלה1013[[#This Row],[האישה קבעה וסת שבוע?]]=1,IF(טבלה1013[[#This Row],[וסת השבוע פעיל?]]&lt;3,1,0),"")</f>
        <v/>
      </c>
      <c r="S151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2" s="1" t="str">
        <f t="shared" si="117"/>
        <v/>
      </c>
      <c r="U1512" s="1" t="str">
        <f t="shared" si="118"/>
        <v/>
      </c>
      <c r="V1512" s="1" t="str">
        <f t="shared" si="119"/>
        <v/>
      </c>
      <c r="W1512" s="1" t="str">
        <f>IF(טבלה1013[[#This Row],[3 הפלגות זהות]]="","",IF(טבלה1013[[#This Row],[3 הפלגות זהות]]=1,טבלה1013[[#This Row],[LengthofCycle]],W1511))</f>
        <v/>
      </c>
      <c r="X1512" s="1" t="str">
        <f>IF(טבלה1013[[#This Row],[וסת קבוע אחרון]]="","",IF(OR(טבלה1013[[#This Row],[LengthofCycle]]=טבלה1013[[#This Row],[וסת קבוע אחרון]],F1511=טבלה1013[[#This Row],[וסת קבוע אחרון]],F1510=טבלה1013[[#This Row],[וסת קבוע אחרון]]),1,0))</f>
        <v/>
      </c>
      <c r="Y1512" s="1" t="str">
        <f>IF(OR(טבלה1013[[#This Row],[הווסת פעיל?]]=0,טבלה1013[[#This Row],[הווסת פעיל?]]=""),"",SUM(Y1511,טבלה1013[[#This Row],[הווסת פעיל?]]))</f>
        <v/>
      </c>
      <c r="Z1512" s="1" t="str">
        <f>IF(AND(טבלה1013[[#This Row],[כמה מחזורים עד עקירה]]&lt;&gt;"",Y1513=""),טבלה1013[[#This Row],[כמה מחזורים עד עקירה]],"")</f>
        <v/>
      </c>
      <c r="AA1512" s="1" t="str">
        <f>IF(AND(טבלה1013[[#This Row],[הווסת פעיל?]]=1,טבלה1013[[#This Row],[וסת קבוע אחרון]]&lt;&gt;W1511),טבלה1013[[#This Row],[וסת קבוע אחרון]],"")</f>
        <v/>
      </c>
      <c r="AB1512" s="1" t="str">
        <f>IF(AND(טבלה1013[[#This Row],[הווסת פעיל?]]=1,X1511=0,טבלה1013[[#This Row],[וסת קבוע אחרון]]=W1511),טבלה1013[[#This Row],[וסת קבוע אחרון]],"")</f>
        <v/>
      </c>
      <c r="AC1512" s="1" t="str">
        <f>IF(AND(טבלה1013[[#This Row],[הווסת פעיל?]]=1,X1511=0,טבלה1013[[#This Row],[וסת קבוע אחרון]]&lt;&gt;W1511),1,"")</f>
        <v/>
      </c>
      <c r="AD1512" s="1" t="str">
        <f>IF(AND(טבלה1013[[#This Row],[הווסת פעיל?]]&lt;&gt;"",B1513=1),טבלה1013[[#This Row],[CycleNumber]],"")</f>
        <v/>
      </c>
      <c r="AE1512" s="1" t="str">
        <f>IF(AND(טבלה1013[[#This Row],[הווסת פעיל?]]&lt;&gt;"",X1511=""),טבלה1013[[#This Row],[CycleNumber]],"")</f>
        <v/>
      </c>
      <c r="AF1512" s="1" t="str">
        <f>IF(B1513=1,"",IF(טבלה1013[[#This Row],[הווסת פעיל?]]=1,IF(טבלה1013[[#This Row],[וסת קבוע אחרון]]=F1513,1,0),""))</f>
        <v/>
      </c>
      <c r="AG1512" s="1" t="str">
        <f>IF(B1513=1,"",IF(טבלה1013[[#This Row],[הווסת פעיל?]]=1,IF(OR(טבלה1013[[#This Row],[וסת קבוע אחרון]]=F1513,F1513=טבלה1013[[#This Row],[LengthofCycle]]),1,0),""))</f>
        <v/>
      </c>
      <c r="AH1512" s="1" t="str">
        <f>IF(B1513=1,"",IF(טבלה1013[[#This Row],[הווסת פעיל?]]=1,IF(OR(טבלה1013[[#This Row],[וסת קבוע אחרון]]=F1513,F1513=טבלה1013[[#This Row],[LengthofCycle]],AND(טבלה1013[[#This Row],[LengthofCycle]]&lt;&gt;טבלה1013[[#This Row],[וסת קבוע אחרון]],OR(F1513=28,F1513=29))),1,0),""))</f>
        <v/>
      </c>
      <c r="AI1512" s="1" t="str">
        <f>IF(AND(טבלה1013[[#This Row],[הווסת פעיל?]]=1,B1513=1),1,"")</f>
        <v/>
      </c>
      <c r="AJ1512" s="4">
        <f>IF(AND(טבלה1013[[#This Row],[הווסת פעיל?]]&lt;&gt;1,B1513&lt;&gt;1,B1513&lt;&gt;""),IF(טבלה1013[[#This Row],[LengthofCycle]]=F1513,1,0),"")</f>
        <v>0</v>
      </c>
      <c r="AK1512" s="4">
        <f>IF(AND(טבלה1013[[#This Row],[הווסת פעיל?]]&lt;&gt;1,B1513&lt;&gt;1,B1513&lt;&gt;""),IF(OR(טבלה1013[[#This Row],[LengthofCycle]]=F1513,F1513=29),1,0),"")</f>
        <v>0</v>
      </c>
      <c r="AL1512" s="4">
        <f>IF(AND(טבלה1013[[#This Row],[הווסת פעיל?]]&lt;&gt;1,B1513&lt;&gt;1,B1513&lt;&gt;""),IF(OR(טבלה1013[[#This Row],[LengthofCycle]]=F1513,F1513=29,F1513=28),1,0),"")</f>
        <v>0</v>
      </c>
    </row>
    <row r="1513" spans="1:38" x14ac:dyDescent="0.25">
      <c r="A1513" s="1" t="s">
        <v>177</v>
      </c>
      <c r="B1513" s="1">
        <v>2</v>
      </c>
      <c r="C1513" s="1">
        <v>0</v>
      </c>
      <c r="D1513" s="1">
        <v>1</v>
      </c>
      <c r="E1513" s="1">
        <v>0</v>
      </c>
      <c r="F1513" s="1">
        <v>34</v>
      </c>
      <c r="G1513" s="1">
        <f>טבלה1013[[#This Row],[LengthofCycle]]+1</f>
        <v>35</v>
      </c>
      <c r="H1513" s="1" t="str">
        <f>IF(IFERROR(LOOKUP(טבלה1013[[#This Row],[ClientID]],קביעויות[השבוע]),FALSE)=טבלה1013[[#This Row],[ClientID]],1,"")</f>
        <v/>
      </c>
      <c r="I1513" s="1" t="str">
        <f>IF(AND(טבלה1013[[#This Row],[CycleNumber]]&gt;1,OR(B1514="",טבלה1013[[#This Row],[CycleNumber]]&gt;B1512)),IF(OR(AND(טבלה1013[[#This Row],[LengthofCycle]]=28,F1512=28),AND(טבלה1013[[#This Row],[LengthofCycle]]=35,F1512=35)),1,""),"")</f>
        <v/>
      </c>
      <c r="J1513" s="1" t="str">
        <f>IF(AND(טבלה1013[[#This Row],[וסת השבוע]]=1,I1512=1,טבלה1013[[#This Row],[CycleNumber]]&gt;B1512),1,"")</f>
        <v/>
      </c>
      <c r="K1513" s="1" t="str">
        <f>IF(טבלה1013[[#This Row],[CycleNumber]]=1,"",IF(טבלה1013[[#This Row],[וסת השבוע]]=1,0,IF(K1512="","",IF(K1512=0,IF(טבלה1013[[#This Row],[LengthofCycle]]=28,0,1),IF(K1512=1,IF(טבלה1013[[#This Row],[LengthofCycle]]+F1512=28*2,0,2),IF(K1512=2,IF(טבלה1013[[#This Row],[LengthofCycle]]+F1512+F1511=28*3,0,3),""))))))</f>
        <v/>
      </c>
      <c r="L1513" s="1" t="str">
        <f>IF(טבלה1013[[#This Row],[וסת השבוע]]=1,IF(טבלה1013[[#This Row],[וסת השבוע וההפלגה ביחד]]=1,L1512+1,0),IF(AND(טבלה1013[[#This Row],[CycleNumber]]&gt;B1512,טבלה1013[[#This Row],[CycleNumber]]&gt;1),IF(טבלה1013[[#This Row],[וסת השבוע פעיל?]]&lt;&gt;"",L1512+1,""),""))</f>
        <v/>
      </c>
      <c r="M1513" s="1" t="str">
        <f>IF(AND(טבלה1013[[#This Row],[וסת השבוע פעיל?]]&lt;&gt;"",טבלה1013[[#This Row],[CycleNumber]]&lt;B1514,B1514&lt;&gt;"",טבלה1013[[#This Row],[וסת השבוע פעיל?]]&lt;3),IF(K1514=0,IF(AND(טבלה1013[[#This Row],[וסת השבוע פעיל?]]&gt;0,I1514=1),0,1),0),"")</f>
        <v/>
      </c>
      <c r="N1513" s="1" t="str">
        <f t="shared" si="116"/>
        <v/>
      </c>
      <c r="O1513" s="1" t="str">
        <f>IF(AND(טבלה1013[[#This Row],[חיזוי - שבוע]]=1,J1514=1),1,"")</f>
        <v/>
      </c>
      <c r="P1513" s="1" t="str">
        <f>IF(AND(טבלה1013[[#This Row],[חיזוי טוב עם הפלגה?]]=1,טבלה1013[[#This Row],[וסת קבוע אחרון]]&lt;&gt;28,X1512=1),1,"")</f>
        <v/>
      </c>
      <c r="Q1513" s="1" t="str">
        <f>IF(AND(טבלה1013[[#This Row],[וסת השבוע פעיל?]]&lt;3,OR(טבלה1013[[#This Row],[CycleNumber]]&gt;B1514,B1514="")),1,"")</f>
        <v/>
      </c>
      <c r="R1513" s="1" t="str">
        <f>IF(טבלה1013[[#This Row],[האישה קבעה וסת שבוע?]]=1,IF(טבלה1013[[#This Row],[וסת השבוע פעיל?]]&lt;3,1,0),"")</f>
        <v/>
      </c>
      <c r="S151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3" s="1" t="str">
        <f t="shared" si="117"/>
        <v/>
      </c>
      <c r="U1513" s="1" t="str">
        <f t="shared" si="118"/>
        <v/>
      </c>
      <c r="V1513" s="1" t="str">
        <f t="shared" si="119"/>
        <v/>
      </c>
      <c r="W1513" s="1" t="str">
        <f>IF(טבלה1013[[#This Row],[3 הפלגות זהות]]="","",IF(טבלה1013[[#This Row],[3 הפלגות זהות]]=1,טבלה1013[[#This Row],[LengthofCycle]],W1512))</f>
        <v/>
      </c>
      <c r="X1513" s="1" t="str">
        <f>IF(טבלה1013[[#This Row],[וסת קבוע אחרון]]="","",IF(OR(טבלה1013[[#This Row],[LengthofCycle]]=טבלה1013[[#This Row],[וסת קבוע אחרון]],F1512=טבלה1013[[#This Row],[וסת קבוע אחרון]],F1511=טבלה1013[[#This Row],[וסת קבוע אחרון]]),1,0))</f>
        <v/>
      </c>
      <c r="Y1513" s="1" t="str">
        <f>IF(OR(טבלה1013[[#This Row],[הווסת פעיל?]]=0,טבלה1013[[#This Row],[הווסת פעיל?]]=""),"",SUM(Y1512,טבלה1013[[#This Row],[הווסת פעיל?]]))</f>
        <v/>
      </c>
      <c r="Z1513" s="1" t="str">
        <f>IF(AND(טבלה1013[[#This Row],[כמה מחזורים עד עקירה]]&lt;&gt;"",Y1514=""),טבלה1013[[#This Row],[כמה מחזורים עד עקירה]],"")</f>
        <v/>
      </c>
      <c r="AA1513" s="1" t="str">
        <f>IF(AND(טבלה1013[[#This Row],[הווסת פעיל?]]=1,טבלה1013[[#This Row],[וסת קבוע אחרון]]&lt;&gt;W1512),טבלה1013[[#This Row],[וסת קבוע אחרון]],"")</f>
        <v/>
      </c>
      <c r="AB1513" s="1" t="str">
        <f>IF(AND(טבלה1013[[#This Row],[הווסת פעיל?]]=1,X1512=0,טבלה1013[[#This Row],[וסת קבוע אחרון]]=W1512),טבלה1013[[#This Row],[וסת קבוע אחרון]],"")</f>
        <v/>
      </c>
      <c r="AC1513" s="1" t="str">
        <f>IF(AND(טבלה1013[[#This Row],[הווסת פעיל?]]=1,X1512=0,טבלה1013[[#This Row],[וסת קבוע אחרון]]&lt;&gt;W1512),1,"")</f>
        <v/>
      </c>
      <c r="AD1513" s="1" t="str">
        <f>IF(AND(טבלה1013[[#This Row],[הווסת פעיל?]]&lt;&gt;"",B1514=1),טבלה1013[[#This Row],[CycleNumber]],"")</f>
        <v/>
      </c>
      <c r="AE1513" s="1" t="str">
        <f>IF(AND(טבלה1013[[#This Row],[הווסת פעיל?]]&lt;&gt;"",X1512=""),טבלה1013[[#This Row],[CycleNumber]],"")</f>
        <v/>
      </c>
      <c r="AF1513" s="1" t="str">
        <f>IF(B1514=1,"",IF(טבלה1013[[#This Row],[הווסת פעיל?]]=1,IF(טבלה1013[[#This Row],[וסת קבוע אחרון]]=F1514,1,0),""))</f>
        <v/>
      </c>
      <c r="AG1513" s="1" t="str">
        <f>IF(B1514=1,"",IF(טבלה1013[[#This Row],[הווסת פעיל?]]=1,IF(OR(טבלה1013[[#This Row],[וסת קבוע אחרון]]=F1514,F1514=טבלה1013[[#This Row],[LengthofCycle]]),1,0),""))</f>
        <v/>
      </c>
      <c r="AH1513" s="1" t="str">
        <f>IF(B1514=1,"",IF(טבלה1013[[#This Row],[הווסת פעיל?]]=1,IF(OR(טבלה1013[[#This Row],[וסת קבוע אחרון]]=F1514,F1514=טבלה1013[[#This Row],[LengthofCycle]],AND(טבלה1013[[#This Row],[LengthofCycle]]&lt;&gt;טבלה1013[[#This Row],[וסת קבוע אחרון]],OR(F1514=28,F1514=29))),1,0),""))</f>
        <v/>
      </c>
      <c r="AI1513" s="1" t="str">
        <f>IF(AND(טבלה1013[[#This Row],[הווסת פעיל?]]=1,B1514=1),1,"")</f>
        <v/>
      </c>
      <c r="AJ1513" s="4">
        <f>IF(AND(טבלה1013[[#This Row],[הווסת פעיל?]]&lt;&gt;1,B1514&lt;&gt;1,B1514&lt;&gt;""),IF(טבלה1013[[#This Row],[LengthofCycle]]=F1514,1,0),"")</f>
        <v>0</v>
      </c>
      <c r="AK1513" s="4">
        <f>IF(AND(טבלה1013[[#This Row],[הווסת פעיל?]]&lt;&gt;1,B1514&lt;&gt;1,B1514&lt;&gt;""),IF(OR(טבלה1013[[#This Row],[LengthofCycle]]=F1514,F1514=29),1,0),"")</f>
        <v>0</v>
      </c>
      <c r="AL1513" s="4">
        <f>IF(AND(טבלה1013[[#This Row],[הווסת פעיל?]]&lt;&gt;1,B1514&lt;&gt;1,B1514&lt;&gt;""),IF(OR(טבלה1013[[#This Row],[LengthofCycle]]=F1514,F1514=29,F1514=28),1,0),"")</f>
        <v>0</v>
      </c>
    </row>
    <row r="1514" spans="1:38" x14ac:dyDescent="0.25">
      <c r="A1514" s="1" t="s">
        <v>177</v>
      </c>
      <c r="B1514" s="1">
        <v>3</v>
      </c>
      <c r="C1514" s="1">
        <v>0</v>
      </c>
      <c r="D1514" s="1">
        <v>1</v>
      </c>
      <c r="E1514" s="1">
        <v>0</v>
      </c>
      <c r="F1514" s="1">
        <v>32</v>
      </c>
      <c r="G1514" s="1">
        <f>טבלה1013[[#This Row],[LengthofCycle]]+1</f>
        <v>33</v>
      </c>
      <c r="H1514" s="1" t="str">
        <f>IF(IFERROR(LOOKUP(טבלה1013[[#This Row],[ClientID]],קביעויות[השבוע]),FALSE)=טבלה1013[[#This Row],[ClientID]],1,"")</f>
        <v/>
      </c>
      <c r="I1514" s="1" t="str">
        <f>IF(AND(טבלה1013[[#This Row],[CycleNumber]]&gt;1,OR(B1515="",טבלה1013[[#This Row],[CycleNumber]]&gt;B1513)),IF(OR(AND(טבלה1013[[#This Row],[LengthofCycle]]=28,F1513=28),AND(טבלה1013[[#This Row],[LengthofCycle]]=35,F1513=35)),1,""),"")</f>
        <v/>
      </c>
      <c r="J1514" s="1" t="str">
        <f>IF(AND(טבלה1013[[#This Row],[וסת השבוע]]=1,I1513=1,טבלה1013[[#This Row],[CycleNumber]]&gt;B1513),1,"")</f>
        <v/>
      </c>
      <c r="K1514" s="1" t="str">
        <f>IF(טבלה1013[[#This Row],[CycleNumber]]=1,"",IF(טבלה1013[[#This Row],[וסת השבוע]]=1,0,IF(K1513="","",IF(K1513=0,IF(טבלה1013[[#This Row],[LengthofCycle]]=28,0,1),IF(K1513=1,IF(טבלה1013[[#This Row],[LengthofCycle]]+F1513=28*2,0,2),IF(K1513=2,IF(טבלה1013[[#This Row],[LengthofCycle]]+F1513+F1512=28*3,0,3),""))))))</f>
        <v/>
      </c>
      <c r="L1514" s="1" t="str">
        <f>IF(טבלה1013[[#This Row],[וסת השבוע]]=1,IF(טבלה1013[[#This Row],[וסת השבוע וההפלגה ביחד]]=1,L1513+1,0),IF(AND(טבלה1013[[#This Row],[CycleNumber]]&gt;B1513,טבלה1013[[#This Row],[CycleNumber]]&gt;1),IF(טבלה1013[[#This Row],[וסת השבוע פעיל?]]&lt;&gt;"",L1513+1,""),""))</f>
        <v/>
      </c>
      <c r="M1514" s="1" t="str">
        <f>IF(AND(טבלה1013[[#This Row],[וסת השבוע פעיל?]]&lt;&gt;"",טבלה1013[[#This Row],[CycleNumber]]&lt;B1515,B1515&lt;&gt;"",טבלה1013[[#This Row],[וסת השבוע פעיל?]]&lt;3),IF(K1515=0,IF(AND(טבלה1013[[#This Row],[וסת השבוע פעיל?]]&gt;0,I1515=1),0,1),0),"")</f>
        <v/>
      </c>
      <c r="N1514" s="1" t="str">
        <f t="shared" si="116"/>
        <v/>
      </c>
      <c r="O1514" s="1" t="str">
        <f>IF(AND(טבלה1013[[#This Row],[חיזוי - שבוע]]=1,J1515=1),1,"")</f>
        <v/>
      </c>
      <c r="P1514" s="1" t="str">
        <f>IF(AND(טבלה1013[[#This Row],[חיזוי טוב עם הפלגה?]]=1,טבלה1013[[#This Row],[וסת קבוע אחרון]]&lt;&gt;28,X1513=1),1,"")</f>
        <v/>
      </c>
      <c r="Q1514" s="1" t="str">
        <f>IF(AND(טבלה1013[[#This Row],[וסת השבוע פעיל?]]&lt;3,OR(טבלה1013[[#This Row],[CycleNumber]]&gt;B1515,B1515="")),1,"")</f>
        <v/>
      </c>
      <c r="R1514" s="1" t="str">
        <f>IF(טבלה1013[[#This Row],[האישה קבעה וסת שבוע?]]=1,IF(טבלה1013[[#This Row],[וסת השבוע פעיל?]]&lt;3,1,0),"")</f>
        <v/>
      </c>
      <c r="S151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4" s="1">
        <f t="shared" si="117"/>
        <v>0</v>
      </c>
      <c r="U1514" s="1" t="str">
        <f t="shared" si="118"/>
        <v/>
      </c>
      <c r="V1514" s="1" t="str">
        <f t="shared" si="119"/>
        <v/>
      </c>
      <c r="W1514" s="1" t="str">
        <f>IF(טבלה1013[[#This Row],[3 הפלגות זהות]]="","",IF(טבלה1013[[#This Row],[3 הפלגות זהות]]=1,טבלה1013[[#This Row],[LengthofCycle]],W1513))</f>
        <v/>
      </c>
      <c r="X1514" s="1" t="str">
        <f>IF(טבלה1013[[#This Row],[וסת קבוע אחרון]]="","",IF(OR(טבלה1013[[#This Row],[LengthofCycle]]=טבלה1013[[#This Row],[וסת קבוע אחרון]],F1513=טבלה1013[[#This Row],[וסת קבוע אחרון]],F1512=טבלה1013[[#This Row],[וסת קבוע אחרון]]),1,0))</f>
        <v/>
      </c>
      <c r="Y1514" s="1" t="str">
        <f>IF(OR(טבלה1013[[#This Row],[הווסת פעיל?]]=0,טבלה1013[[#This Row],[הווסת פעיל?]]=""),"",SUM(Y1513,טבלה1013[[#This Row],[הווסת פעיל?]]))</f>
        <v/>
      </c>
      <c r="Z1514" s="1" t="str">
        <f>IF(AND(טבלה1013[[#This Row],[כמה מחזורים עד עקירה]]&lt;&gt;"",Y1515=""),טבלה1013[[#This Row],[כמה מחזורים עד עקירה]],"")</f>
        <v/>
      </c>
      <c r="AA1514" s="1" t="str">
        <f>IF(AND(טבלה1013[[#This Row],[הווסת פעיל?]]=1,טבלה1013[[#This Row],[וסת קבוע אחרון]]&lt;&gt;W1513),טבלה1013[[#This Row],[וסת קבוע אחרון]],"")</f>
        <v/>
      </c>
      <c r="AB1514" s="1" t="str">
        <f>IF(AND(טבלה1013[[#This Row],[הווסת פעיל?]]=1,X1513=0,טבלה1013[[#This Row],[וסת קבוע אחרון]]=W1513),טבלה1013[[#This Row],[וסת קבוע אחרון]],"")</f>
        <v/>
      </c>
      <c r="AC1514" s="1" t="str">
        <f>IF(AND(טבלה1013[[#This Row],[הווסת פעיל?]]=1,X1513=0,טבלה1013[[#This Row],[וסת קבוע אחרון]]&lt;&gt;W1513),1,"")</f>
        <v/>
      </c>
      <c r="AD1514" s="1" t="str">
        <f>IF(AND(טבלה1013[[#This Row],[הווסת פעיל?]]&lt;&gt;"",B1515=1),טבלה1013[[#This Row],[CycleNumber]],"")</f>
        <v/>
      </c>
      <c r="AE1514" s="1" t="str">
        <f>IF(AND(טבלה1013[[#This Row],[הווסת פעיל?]]&lt;&gt;"",X1513=""),טבלה1013[[#This Row],[CycleNumber]],"")</f>
        <v/>
      </c>
      <c r="AF1514" s="1" t="str">
        <f>IF(B1515=1,"",IF(טבלה1013[[#This Row],[הווסת פעיל?]]=1,IF(טבלה1013[[#This Row],[וסת קבוע אחרון]]=F1515,1,0),""))</f>
        <v/>
      </c>
      <c r="AG1514" s="1" t="str">
        <f>IF(B1515=1,"",IF(טבלה1013[[#This Row],[הווסת פעיל?]]=1,IF(OR(טבלה1013[[#This Row],[וסת קבוע אחרון]]=F1515,F1515=טבלה1013[[#This Row],[LengthofCycle]]),1,0),""))</f>
        <v/>
      </c>
      <c r="AH1514" s="1" t="str">
        <f>IF(B1515=1,"",IF(טבלה1013[[#This Row],[הווסת פעיל?]]=1,IF(OR(טבלה1013[[#This Row],[וסת קבוע אחרון]]=F1515,F1515=טבלה1013[[#This Row],[LengthofCycle]],AND(טבלה1013[[#This Row],[LengthofCycle]]&lt;&gt;טבלה1013[[#This Row],[וסת קבוע אחרון]],OR(F1515=28,F1515=29))),1,0),""))</f>
        <v/>
      </c>
      <c r="AI1514" s="1" t="str">
        <f>IF(AND(טבלה1013[[#This Row],[הווסת פעיל?]]=1,B1515=1),1,"")</f>
        <v/>
      </c>
      <c r="AJ1514" s="4">
        <f>IF(AND(טבלה1013[[#This Row],[הווסת פעיל?]]&lt;&gt;1,B1515&lt;&gt;1,B1515&lt;&gt;""),IF(טבלה1013[[#This Row],[LengthofCycle]]=F1515,1,0),"")</f>
        <v>0</v>
      </c>
      <c r="AK1514" s="4">
        <f>IF(AND(טבלה1013[[#This Row],[הווסת פעיל?]]&lt;&gt;1,B1515&lt;&gt;1,B1515&lt;&gt;""),IF(OR(טבלה1013[[#This Row],[LengthofCycle]]=F1515,F1515=29),1,0),"")</f>
        <v>1</v>
      </c>
      <c r="AL1514" s="4">
        <f>IF(AND(טבלה1013[[#This Row],[הווסת פעיל?]]&lt;&gt;1,B1515&lt;&gt;1,B1515&lt;&gt;""),IF(OR(טבלה1013[[#This Row],[LengthofCycle]]=F1515,F1515=29,F1515=28),1,0),"")</f>
        <v>1</v>
      </c>
    </row>
    <row r="1515" spans="1:38" x14ac:dyDescent="0.25">
      <c r="A1515" s="1" t="s">
        <v>177</v>
      </c>
      <c r="B1515" s="1">
        <v>4</v>
      </c>
      <c r="C1515" s="1">
        <v>0</v>
      </c>
      <c r="D1515" s="1">
        <v>1</v>
      </c>
      <c r="E1515" s="1">
        <v>0</v>
      </c>
      <c r="F1515" s="1">
        <v>29</v>
      </c>
      <c r="G1515" s="1">
        <f>טבלה1013[[#This Row],[LengthofCycle]]+1</f>
        <v>30</v>
      </c>
      <c r="H1515" s="1" t="str">
        <f>IF(IFERROR(LOOKUP(טבלה1013[[#This Row],[ClientID]],קביעויות[השבוע]),FALSE)=טבלה1013[[#This Row],[ClientID]],1,"")</f>
        <v/>
      </c>
      <c r="I1515" s="1" t="str">
        <f>IF(AND(טבלה1013[[#This Row],[CycleNumber]]&gt;1,OR(B1516="",טבלה1013[[#This Row],[CycleNumber]]&gt;B1514)),IF(OR(AND(טבלה1013[[#This Row],[LengthofCycle]]=28,F1514=28),AND(טבלה1013[[#This Row],[LengthofCycle]]=35,F1514=35)),1,""),"")</f>
        <v/>
      </c>
      <c r="J1515" s="1" t="str">
        <f>IF(AND(טבלה1013[[#This Row],[וסת השבוע]]=1,I1514=1,טבלה1013[[#This Row],[CycleNumber]]&gt;B1514),1,"")</f>
        <v/>
      </c>
      <c r="K1515" s="1" t="str">
        <f>IF(טבלה1013[[#This Row],[CycleNumber]]=1,"",IF(טבלה1013[[#This Row],[וסת השבוע]]=1,0,IF(K1514="","",IF(K1514=0,IF(טבלה1013[[#This Row],[LengthofCycle]]=28,0,1),IF(K1514=1,IF(טבלה1013[[#This Row],[LengthofCycle]]+F1514=28*2,0,2),IF(K1514=2,IF(טבלה1013[[#This Row],[LengthofCycle]]+F1514+F1513=28*3,0,3),""))))))</f>
        <v/>
      </c>
      <c r="L1515" s="1" t="str">
        <f>IF(טבלה1013[[#This Row],[וסת השבוע]]=1,IF(טבלה1013[[#This Row],[וסת השבוע וההפלגה ביחד]]=1,L1514+1,0),IF(AND(טבלה1013[[#This Row],[CycleNumber]]&gt;B1514,טבלה1013[[#This Row],[CycleNumber]]&gt;1),IF(טבלה1013[[#This Row],[וסת השבוע פעיל?]]&lt;&gt;"",L1514+1,""),""))</f>
        <v/>
      </c>
      <c r="M1515" s="1" t="str">
        <f>IF(AND(טבלה1013[[#This Row],[וסת השבוע פעיל?]]&lt;&gt;"",טבלה1013[[#This Row],[CycleNumber]]&lt;B1516,B1516&lt;&gt;"",טבלה1013[[#This Row],[וסת השבוע פעיל?]]&lt;3),IF(K1516=0,IF(AND(טבלה1013[[#This Row],[וסת השבוע פעיל?]]&gt;0,I1516=1),0,1),0),"")</f>
        <v/>
      </c>
      <c r="N1515" s="1" t="str">
        <f t="shared" si="116"/>
        <v/>
      </c>
      <c r="O1515" s="1" t="str">
        <f>IF(AND(טבלה1013[[#This Row],[חיזוי - שבוע]]=1,J1516=1),1,"")</f>
        <v/>
      </c>
      <c r="P1515" s="1" t="str">
        <f>IF(AND(טבלה1013[[#This Row],[חיזוי טוב עם הפלגה?]]=1,טבלה1013[[#This Row],[וסת קבוע אחרון]]&lt;&gt;28,X1514=1),1,"")</f>
        <v/>
      </c>
      <c r="Q1515" s="1" t="str">
        <f>IF(AND(טבלה1013[[#This Row],[וסת השבוע פעיל?]]&lt;3,OR(טבלה1013[[#This Row],[CycleNumber]]&gt;B1516,B1516="")),1,"")</f>
        <v/>
      </c>
      <c r="R1515" s="1" t="str">
        <f>IF(טבלה1013[[#This Row],[האישה קבעה וסת שבוע?]]=1,IF(טבלה1013[[#This Row],[וסת השבוע פעיל?]]&lt;3,1,0),"")</f>
        <v/>
      </c>
      <c r="S151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5" s="1">
        <f t="shared" si="117"/>
        <v>0</v>
      </c>
      <c r="U1515" s="1">
        <f t="shared" si="118"/>
        <v>0</v>
      </c>
      <c r="V1515" s="1" t="str">
        <f t="shared" si="119"/>
        <v/>
      </c>
      <c r="W1515" s="1" t="str">
        <f>IF(טבלה1013[[#This Row],[3 הפלגות זהות]]="","",IF(טבלה1013[[#This Row],[3 הפלגות זהות]]=1,טבלה1013[[#This Row],[LengthofCycle]],W1514))</f>
        <v/>
      </c>
      <c r="X1515" s="1" t="str">
        <f>IF(טבלה1013[[#This Row],[וסת קבוע אחרון]]="","",IF(OR(טבלה1013[[#This Row],[LengthofCycle]]=טבלה1013[[#This Row],[וסת קבוע אחרון]],F1514=טבלה1013[[#This Row],[וסת קבוע אחרון]],F1513=טבלה1013[[#This Row],[וסת קבוע אחרון]]),1,0))</f>
        <v/>
      </c>
      <c r="Y1515" s="1" t="str">
        <f>IF(OR(טבלה1013[[#This Row],[הווסת פעיל?]]=0,טבלה1013[[#This Row],[הווסת פעיל?]]=""),"",SUM(Y1514,טבלה1013[[#This Row],[הווסת פעיל?]]))</f>
        <v/>
      </c>
      <c r="Z1515" s="1" t="str">
        <f>IF(AND(טבלה1013[[#This Row],[כמה מחזורים עד עקירה]]&lt;&gt;"",Y1516=""),טבלה1013[[#This Row],[כמה מחזורים עד עקירה]],"")</f>
        <v/>
      </c>
      <c r="AA1515" s="1" t="str">
        <f>IF(AND(טבלה1013[[#This Row],[הווסת פעיל?]]=1,טבלה1013[[#This Row],[וסת קבוע אחרון]]&lt;&gt;W1514),טבלה1013[[#This Row],[וסת קבוע אחרון]],"")</f>
        <v/>
      </c>
      <c r="AB1515" s="1" t="str">
        <f>IF(AND(טבלה1013[[#This Row],[הווסת פעיל?]]=1,X1514=0,טבלה1013[[#This Row],[וסת קבוע אחרון]]=W1514),טבלה1013[[#This Row],[וסת קבוע אחרון]],"")</f>
        <v/>
      </c>
      <c r="AC1515" s="1" t="str">
        <f>IF(AND(טבלה1013[[#This Row],[הווסת פעיל?]]=1,X1514=0,טבלה1013[[#This Row],[וסת קבוע אחרון]]&lt;&gt;W1514),1,"")</f>
        <v/>
      </c>
      <c r="AD1515" s="1" t="str">
        <f>IF(AND(טבלה1013[[#This Row],[הווסת פעיל?]]&lt;&gt;"",B1516=1),טבלה1013[[#This Row],[CycleNumber]],"")</f>
        <v/>
      </c>
      <c r="AE1515" s="1" t="str">
        <f>IF(AND(טבלה1013[[#This Row],[הווסת פעיל?]]&lt;&gt;"",X1514=""),טבלה1013[[#This Row],[CycleNumber]],"")</f>
        <v/>
      </c>
      <c r="AF1515" s="1" t="str">
        <f>IF(B1516=1,"",IF(טבלה1013[[#This Row],[הווסת פעיל?]]=1,IF(טבלה1013[[#This Row],[וסת קבוע אחרון]]=F1516,1,0),""))</f>
        <v/>
      </c>
      <c r="AG1515" s="1" t="str">
        <f>IF(B1516=1,"",IF(טבלה1013[[#This Row],[הווסת פעיל?]]=1,IF(OR(טבלה1013[[#This Row],[וסת קבוע אחרון]]=F1516,F1516=טבלה1013[[#This Row],[LengthofCycle]]),1,0),""))</f>
        <v/>
      </c>
      <c r="AH1515" s="1" t="str">
        <f>IF(B1516=1,"",IF(טבלה1013[[#This Row],[הווסת פעיל?]]=1,IF(OR(טבלה1013[[#This Row],[וסת קבוע אחרון]]=F1516,F1516=טבלה1013[[#This Row],[LengthofCycle]],AND(טבלה1013[[#This Row],[LengthofCycle]]&lt;&gt;טבלה1013[[#This Row],[וסת קבוע אחרון]],OR(F1516=28,F1516=29))),1,0),""))</f>
        <v/>
      </c>
      <c r="AI1515" s="1" t="str">
        <f>IF(AND(טבלה1013[[#This Row],[הווסת פעיל?]]=1,B1516=1),1,"")</f>
        <v/>
      </c>
      <c r="AJ1515" s="4">
        <f>IF(AND(טבלה1013[[#This Row],[הווסת פעיל?]]&lt;&gt;1,B1516&lt;&gt;1,B1516&lt;&gt;""),IF(טבלה1013[[#This Row],[LengthofCycle]]=F1516,1,0),"")</f>
        <v>0</v>
      </c>
      <c r="AK1515" s="4">
        <f>IF(AND(טבלה1013[[#This Row],[הווסת פעיל?]]&lt;&gt;1,B1516&lt;&gt;1,B1516&lt;&gt;""),IF(OR(טבלה1013[[#This Row],[LengthofCycle]]=F1516,F1516=29),1,0),"")</f>
        <v>0</v>
      </c>
      <c r="AL1515" s="4">
        <f>IF(AND(טבלה1013[[#This Row],[הווסת פעיל?]]&lt;&gt;1,B1516&lt;&gt;1,B1516&lt;&gt;""),IF(OR(טבלה1013[[#This Row],[LengthofCycle]]=F1516,F1516=29,F1516=28),1,0),"")</f>
        <v>0</v>
      </c>
    </row>
    <row r="1516" spans="1:38" x14ac:dyDescent="0.25">
      <c r="A1516" s="1" t="s">
        <v>177</v>
      </c>
      <c r="B1516" s="1">
        <v>5</v>
      </c>
      <c r="C1516" s="1">
        <v>0</v>
      </c>
      <c r="D1516" s="1">
        <v>1</v>
      </c>
      <c r="E1516" s="1">
        <v>0</v>
      </c>
      <c r="F1516" s="1">
        <v>31</v>
      </c>
      <c r="G1516" s="1">
        <f>טבלה1013[[#This Row],[LengthofCycle]]+1</f>
        <v>32</v>
      </c>
      <c r="H1516" s="1" t="str">
        <f>IF(IFERROR(LOOKUP(טבלה1013[[#This Row],[ClientID]],קביעויות[השבוע]),FALSE)=טבלה1013[[#This Row],[ClientID]],1,"")</f>
        <v/>
      </c>
      <c r="I1516" s="1" t="str">
        <f>IF(AND(טבלה1013[[#This Row],[CycleNumber]]&gt;1,OR(B1517="",טבלה1013[[#This Row],[CycleNumber]]&gt;B1515)),IF(OR(AND(טבלה1013[[#This Row],[LengthofCycle]]=28,F1515=28),AND(טבלה1013[[#This Row],[LengthofCycle]]=35,F1515=35)),1,""),"")</f>
        <v/>
      </c>
      <c r="J1516" s="1" t="str">
        <f>IF(AND(טבלה1013[[#This Row],[וסת השבוע]]=1,I1515=1,טבלה1013[[#This Row],[CycleNumber]]&gt;B1515),1,"")</f>
        <v/>
      </c>
      <c r="K1516" s="1" t="str">
        <f>IF(טבלה1013[[#This Row],[CycleNumber]]=1,"",IF(טבלה1013[[#This Row],[וסת השבוע]]=1,0,IF(K1515="","",IF(K1515=0,IF(טבלה1013[[#This Row],[LengthofCycle]]=28,0,1),IF(K1515=1,IF(טבלה1013[[#This Row],[LengthofCycle]]+F1515=28*2,0,2),IF(K1515=2,IF(טבלה1013[[#This Row],[LengthofCycle]]+F1515+F1514=28*3,0,3),""))))))</f>
        <v/>
      </c>
      <c r="L1516" s="1" t="str">
        <f>IF(טבלה1013[[#This Row],[וסת השבוע]]=1,IF(טבלה1013[[#This Row],[וסת השבוע וההפלגה ביחד]]=1,L1515+1,0),IF(AND(טבלה1013[[#This Row],[CycleNumber]]&gt;B1515,טבלה1013[[#This Row],[CycleNumber]]&gt;1),IF(טבלה1013[[#This Row],[וסת השבוע פעיל?]]&lt;&gt;"",L1515+1,""),""))</f>
        <v/>
      </c>
      <c r="M1516" s="1" t="str">
        <f>IF(AND(טבלה1013[[#This Row],[וסת השבוע פעיל?]]&lt;&gt;"",טבלה1013[[#This Row],[CycleNumber]]&lt;B1517,B1517&lt;&gt;"",טבלה1013[[#This Row],[וסת השבוע פעיל?]]&lt;3),IF(K1517=0,IF(AND(טבלה1013[[#This Row],[וסת השבוע פעיל?]]&gt;0,I1517=1),0,1),0),"")</f>
        <v/>
      </c>
      <c r="N1516" s="1" t="str">
        <f t="shared" si="116"/>
        <v/>
      </c>
      <c r="O1516" s="1" t="str">
        <f>IF(AND(טבלה1013[[#This Row],[חיזוי - שבוע]]=1,J1517=1),1,"")</f>
        <v/>
      </c>
      <c r="P1516" s="1" t="str">
        <f>IF(AND(טבלה1013[[#This Row],[חיזוי טוב עם הפלגה?]]=1,טבלה1013[[#This Row],[וסת קבוע אחרון]]&lt;&gt;28,X1515=1),1,"")</f>
        <v/>
      </c>
      <c r="Q1516" s="1" t="str">
        <f>IF(AND(טבלה1013[[#This Row],[וסת השבוע פעיל?]]&lt;3,OR(טבלה1013[[#This Row],[CycleNumber]]&gt;B1517,B1517="")),1,"")</f>
        <v/>
      </c>
      <c r="R1516" s="1" t="str">
        <f>IF(טבלה1013[[#This Row],[האישה קבעה וסת שבוע?]]=1,IF(טבלה1013[[#This Row],[וסת השבוע פעיל?]]&lt;3,1,0),"")</f>
        <v/>
      </c>
      <c r="S151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6" s="1">
        <f t="shared" si="117"/>
        <v>0</v>
      </c>
      <c r="U1516" s="1">
        <f t="shared" si="118"/>
        <v>0</v>
      </c>
      <c r="V1516" s="1">
        <f t="shared" si="119"/>
        <v>0</v>
      </c>
      <c r="W1516" s="1" t="str">
        <f>IF(טבלה1013[[#This Row],[3 הפלגות זהות]]="","",IF(טבלה1013[[#This Row],[3 הפלגות זהות]]=1,טבלה1013[[#This Row],[LengthofCycle]],W1515))</f>
        <v/>
      </c>
      <c r="X1516" s="1" t="str">
        <f>IF(טבלה1013[[#This Row],[וסת קבוע אחרון]]="","",IF(OR(טבלה1013[[#This Row],[LengthofCycle]]=טבלה1013[[#This Row],[וסת קבוע אחרון]],F1515=טבלה1013[[#This Row],[וסת קבוע אחרון]],F1514=טבלה1013[[#This Row],[וסת קבוע אחרון]]),1,0))</f>
        <v/>
      </c>
      <c r="Y1516" s="1" t="str">
        <f>IF(OR(טבלה1013[[#This Row],[הווסת פעיל?]]=0,טבלה1013[[#This Row],[הווסת פעיל?]]=""),"",SUM(Y1515,טבלה1013[[#This Row],[הווסת פעיל?]]))</f>
        <v/>
      </c>
      <c r="Z1516" s="1" t="str">
        <f>IF(AND(טבלה1013[[#This Row],[כמה מחזורים עד עקירה]]&lt;&gt;"",Y1517=""),טבלה1013[[#This Row],[כמה מחזורים עד עקירה]],"")</f>
        <v/>
      </c>
      <c r="AA1516" s="1" t="str">
        <f>IF(AND(טבלה1013[[#This Row],[הווסת פעיל?]]=1,טבלה1013[[#This Row],[וסת קבוע אחרון]]&lt;&gt;W1515),טבלה1013[[#This Row],[וסת קבוע אחרון]],"")</f>
        <v/>
      </c>
      <c r="AB1516" s="1" t="str">
        <f>IF(AND(טבלה1013[[#This Row],[הווסת פעיל?]]=1,X1515=0,טבלה1013[[#This Row],[וסת קבוע אחרון]]=W1515),טבלה1013[[#This Row],[וסת קבוע אחרון]],"")</f>
        <v/>
      </c>
      <c r="AC1516" s="1" t="str">
        <f>IF(AND(טבלה1013[[#This Row],[הווסת פעיל?]]=1,X1515=0,טבלה1013[[#This Row],[וסת קבוע אחרון]]&lt;&gt;W1515),1,"")</f>
        <v/>
      </c>
      <c r="AD1516" s="1" t="str">
        <f>IF(AND(טבלה1013[[#This Row],[הווסת פעיל?]]&lt;&gt;"",B1517=1),טבלה1013[[#This Row],[CycleNumber]],"")</f>
        <v/>
      </c>
      <c r="AE1516" s="1" t="str">
        <f>IF(AND(טבלה1013[[#This Row],[הווסת פעיל?]]&lt;&gt;"",X1515=""),טבלה1013[[#This Row],[CycleNumber]],"")</f>
        <v/>
      </c>
      <c r="AF1516" s="1" t="str">
        <f>IF(B1517=1,"",IF(טבלה1013[[#This Row],[הווסת פעיל?]]=1,IF(טבלה1013[[#This Row],[וסת קבוע אחרון]]=F1517,1,0),""))</f>
        <v/>
      </c>
      <c r="AG1516" s="1" t="str">
        <f>IF(B1517=1,"",IF(טבלה1013[[#This Row],[הווסת פעיל?]]=1,IF(OR(טבלה1013[[#This Row],[וסת קבוע אחרון]]=F1517,F1517=טבלה1013[[#This Row],[LengthofCycle]]),1,0),""))</f>
        <v/>
      </c>
      <c r="AH1516" s="1" t="str">
        <f>IF(B1517=1,"",IF(טבלה1013[[#This Row],[הווסת פעיל?]]=1,IF(OR(טבלה1013[[#This Row],[וסת קבוע אחרון]]=F1517,F1517=טבלה1013[[#This Row],[LengthofCycle]],AND(טבלה1013[[#This Row],[LengthofCycle]]&lt;&gt;טבלה1013[[#This Row],[וסת קבוע אחרון]],OR(F1517=28,F1517=29))),1,0),""))</f>
        <v/>
      </c>
      <c r="AI1516" s="1" t="str">
        <f>IF(AND(טבלה1013[[#This Row],[הווסת פעיל?]]=1,B1517=1),1,"")</f>
        <v/>
      </c>
      <c r="AJ1516" s="4">
        <f>IF(AND(טבלה1013[[#This Row],[הווסת פעיל?]]&lt;&gt;1,B1517&lt;&gt;1,B1517&lt;&gt;""),IF(טבלה1013[[#This Row],[LengthofCycle]]=F1517,1,0),"")</f>
        <v>0</v>
      </c>
      <c r="AK1516" s="4">
        <f>IF(AND(טבלה1013[[#This Row],[הווסת פעיל?]]&lt;&gt;1,B1517&lt;&gt;1,B1517&lt;&gt;""),IF(OR(טבלה1013[[#This Row],[LengthofCycle]]=F1517,F1517=29),1,0),"")</f>
        <v>0</v>
      </c>
      <c r="AL1516" s="4">
        <f>IF(AND(טבלה1013[[#This Row],[הווסת פעיל?]]&lt;&gt;1,B1517&lt;&gt;1,B1517&lt;&gt;""),IF(OR(טבלה1013[[#This Row],[LengthofCycle]]=F1517,F1517=29,F1517=28),1,0),"")</f>
        <v>0</v>
      </c>
    </row>
    <row r="1517" spans="1:38" x14ac:dyDescent="0.25">
      <c r="A1517" s="1" t="s">
        <v>177</v>
      </c>
      <c r="B1517" s="1">
        <v>6</v>
      </c>
      <c r="C1517" s="1">
        <v>0</v>
      </c>
      <c r="D1517" s="1">
        <v>1</v>
      </c>
      <c r="E1517" s="1">
        <v>0</v>
      </c>
      <c r="F1517" s="1">
        <v>32</v>
      </c>
      <c r="G1517" s="1">
        <f>טבלה1013[[#This Row],[LengthofCycle]]+1</f>
        <v>33</v>
      </c>
      <c r="H1517" s="1" t="str">
        <f>IF(IFERROR(LOOKUP(טבלה1013[[#This Row],[ClientID]],קביעויות[השבוע]),FALSE)=טבלה1013[[#This Row],[ClientID]],1,"")</f>
        <v/>
      </c>
      <c r="I1517" s="1" t="str">
        <f>IF(AND(טבלה1013[[#This Row],[CycleNumber]]&gt;1,OR(B1518="",טבלה1013[[#This Row],[CycleNumber]]&gt;B1516)),IF(OR(AND(טבלה1013[[#This Row],[LengthofCycle]]=28,F1516=28),AND(טבלה1013[[#This Row],[LengthofCycle]]=35,F1516=35)),1,""),"")</f>
        <v/>
      </c>
      <c r="J1517" s="1" t="str">
        <f>IF(AND(טבלה1013[[#This Row],[וסת השבוע]]=1,I1516=1,טבלה1013[[#This Row],[CycleNumber]]&gt;B1516),1,"")</f>
        <v/>
      </c>
      <c r="K1517" s="1" t="str">
        <f>IF(טבלה1013[[#This Row],[CycleNumber]]=1,"",IF(טבלה1013[[#This Row],[וסת השבוע]]=1,0,IF(K1516="","",IF(K1516=0,IF(טבלה1013[[#This Row],[LengthofCycle]]=28,0,1),IF(K1516=1,IF(טבלה1013[[#This Row],[LengthofCycle]]+F1516=28*2,0,2),IF(K1516=2,IF(טבלה1013[[#This Row],[LengthofCycle]]+F1516+F1515=28*3,0,3),""))))))</f>
        <v/>
      </c>
      <c r="L1517" s="1" t="str">
        <f>IF(טבלה1013[[#This Row],[וסת השבוע]]=1,IF(טבלה1013[[#This Row],[וסת השבוע וההפלגה ביחד]]=1,L1516+1,0),IF(AND(טבלה1013[[#This Row],[CycleNumber]]&gt;B1516,טבלה1013[[#This Row],[CycleNumber]]&gt;1),IF(טבלה1013[[#This Row],[וסת השבוע פעיל?]]&lt;&gt;"",L1516+1,""),""))</f>
        <v/>
      </c>
      <c r="M1517" s="1" t="str">
        <f>IF(AND(טבלה1013[[#This Row],[וסת השבוע פעיל?]]&lt;&gt;"",טבלה1013[[#This Row],[CycleNumber]]&lt;B1518,B1518&lt;&gt;"",טבלה1013[[#This Row],[וסת השבוע פעיל?]]&lt;3),IF(K1518=0,IF(AND(טבלה1013[[#This Row],[וסת השבוע פעיל?]]&gt;0,I1518=1),0,1),0),"")</f>
        <v/>
      </c>
      <c r="N1517" s="1" t="str">
        <f t="shared" si="116"/>
        <v/>
      </c>
      <c r="O1517" s="1" t="str">
        <f>IF(AND(טבלה1013[[#This Row],[חיזוי - שבוע]]=1,J1518=1),1,"")</f>
        <v/>
      </c>
      <c r="P1517" s="1" t="str">
        <f>IF(AND(טבלה1013[[#This Row],[חיזוי טוב עם הפלגה?]]=1,טבלה1013[[#This Row],[וסת קבוע אחרון]]&lt;&gt;28,X1516=1),1,"")</f>
        <v/>
      </c>
      <c r="Q1517" s="1" t="str">
        <f>IF(AND(טבלה1013[[#This Row],[וסת השבוע פעיל?]]&lt;3,OR(טבלה1013[[#This Row],[CycleNumber]]&gt;B1518,B1518="")),1,"")</f>
        <v/>
      </c>
      <c r="R1517" s="1" t="str">
        <f>IF(טבלה1013[[#This Row],[האישה קבעה וסת שבוע?]]=1,IF(טבלה1013[[#This Row],[וסת השבוע פעיל?]]&lt;3,1,0),"")</f>
        <v/>
      </c>
      <c r="S151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7" s="1">
        <f t="shared" si="117"/>
        <v>0</v>
      </c>
      <c r="U1517" s="1">
        <f t="shared" si="118"/>
        <v>0</v>
      </c>
      <c r="V1517" s="1">
        <f t="shared" si="119"/>
        <v>0</v>
      </c>
      <c r="W1517" s="1" t="str">
        <f>IF(טבלה1013[[#This Row],[3 הפלגות זהות]]="","",IF(טבלה1013[[#This Row],[3 הפלגות זהות]]=1,טבלה1013[[#This Row],[LengthofCycle]],W1516))</f>
        <v/>
      </c>
      <c r="X1517" s="1" t="str">
        <f>IF(טבלה1013[[#This Row],[וסת קבוע אחרון]]="","",IF(OR(טבלה1013[[#This Row],[LengthofCycle]]=טבלה1013[[#This Row],[וסת קבוע אחרון]],F1516=טבלה1013[[#This Row],[וסת קבוע אחרון]],F1515=טבלה1013[[#This Row],[וסת קבוע אחרון]]),1,0))</f>
        <v/>
      </c>
      <c r="Y1517" s="1" t="str">
        <f>IF(OR(טבלה1013[[#This Row],[הווסת פעיל?]]=0,טבלה1013[[#This Row],[הווסת פעיל?]]=""),"",SUM(Y1516,טבלה1013[[#This Row],[הווסת פעיל?]]))</f>
        <v/>
      </c>
      <c r="Z1517" s="1" t="str">
        <f>IF(AND(טבלה1013[[#This Row],[כמה מחזורים עד עקירה]]&lt;&gt;"",Y1518=""),טבלה1013[[#This Row],[כמה מחזורים עד עקירה]],"")</f>
        <v/>
      </c>
      <c r="AA1517" s="1" t="str">
        <f>IF(AND(טבלה1013[[#This Row],[הווסת פעיל?]]=1,טבלה1013[[#This Row],[וסת קבוע אחרון]]&lt;&gt;W1516),טבלה1013[[#This Row],[וסת קבוע אחרון]],"")</f>
        <v/>
      </c>
      <c r="AB1517" s="1" t="str">
        <f>IF(AND(טבלה1013[[#This Row],[הווסת פעיל?]]=1,X1516=0,טבלה1013[[#This Row],[וסת קבוע אחרון]]=W1516),טבלה1013[[#This Row],[וסת קבוע אחרון]],"")</f>
        <v/>
      </c>
      <c r="AC1517" s="1" t="str">
        <f>IF(AND(טבלה1013[[#This Row],[הווסת פעיל?]]=1,X1516=0,טבלה1013[[#This Row],[וסת קבוע אחרון]]&lt;&gt;W1516),1,"")</f>
        <v/>
      </c>
      <c r="AD1517" s="1" t="str">
        <f>IF(AND(טבלה1013[[#This Row],[הווסת פעיל?]]&lt;&gt;"",B1518=1),טבלה1013[[#This Row],[CycleNumber]],"")</f>
        <v/>
      </c>
      <c r="AE1517" s="1" t="str">
        <f>IF(AND(טבלה1013[[#This Row],[הווסת פעיל?]]&lt;&gt;"",X1516=""),טבלה1013[[#This Row],[CycleNumber]],"")</f>
        <v/>
      </c>
      <c r="AF1517" s="1" t="str">
        <f>IF(B1518=1,"",IF(טבלה1013[[#This Row],[הווסת פעיל?]]=1,IF(טבלה1013[[#This Row],[וסת קבוע אחרון]]=F1518,1,0),""))</f>
        <v/>
      </c>
      <c r="AG1517" s="1" t="str">
        <f>IF(B1518=1,"",IF(טבלה1013[[#This Row],[הווסת פעיל?]]=1,IF(OR(טבלה1013[[#This Row],[וסת קבוע אחרון]]=F1518,F1518=טבלה1013[[#This Row],[LengthofCycle]]),1,0),""))</f>
        <v/>
      </c>
      <c r="AH1517" s="1" t="str">
        <f>IF(B1518=1,"",IF(טבלה1013[[#This Row],[הווסת פעיל?]]=1,IF(OR(טבלה1013[[#This Row],[וסת קבוע אחרון]]=F1518,F1518=טבלה1013[[#This Row],[LengthofCycle]],AND(טבלה1013[[#This Row],[LengthofCycle]]&lt;&gt;טבלה1013[[#This Row],[וסת קבוע אחרון]],OR(F1518=28,F1518=29))),1,0),""))</f>
        <v/>
      </c>
      <c r="AI1517" s="1" t="str">
        <f>IF(AND(טבלה1013[[#This Row],[הווסת פעיל?]]=1,B1518=1),1,"")</f>
        <v/>
      </c>
      <c r="AJ1517" s="4">
        <f>IF(AND(טבלה1013[[#This Row],[הווסת פעיל?]]&lt;&gt;1,B1518&lt;&gt;1,B1518&lt;&gt;""),IF(טבלה1013[[#This Row],[LengthofCycle]]=F1518,1,0),"")</f>
        <v>0</v>
      </c>
      <c r="AK1517" s="4">
        <f>IF(AND(טבלה1013[[#This Row],[הווסת פעיל?]]&lt;&gt;1,B1518&lt;&gt;1,B1518&lt;&gt;""),IF(OR(טבלה1013[[#This Row],[LengthofCycle]]=F1518,F1518=29),1,0),"")</f>
        <v>0</v>
      </c>
      <c r="AL1517" s="4">
        <f>IF(AND(טבלה1013[[#This Row],[הווסת פעיל?]]&lt;&gt;1,B1518&lt;&gt;1,B1518&lt;&gt;""),IF(OR(טבלה1013[[#This Row],[LengthofCycle]]=F1518,F1518=29,F1518=28),1,0),"")</f>
        <v>0</v>
      </c>
    </row>
    <row r="1518" spans="1:38" x14ac:dyDescent="0.25">
      <c r="A1518" s="1" t="s">
        <v>177</v>
      </c>
      <c r="B1518" s="1">
        <v>7</v>
      </c>
      <c r="C1518" s="1">
        <v>0</v>
      </c>
      <c r="D1518" s="1">
        <v>1</v>
      </c>
      <c r="E1518" s="1">
        <v>0</v>
      </c>
      <c r="F1518" s="1">
        <v>30</v>
      </c>
      <c r="G1518" s="1">
        <f>טבלה1013[[#This Row],[LengthofCycle]]+1</f>
        <v>31</v>
      </c>
      <c r="H1518" s="1" t="str">
        <f>IF(IFERROR(LOOKUP(טבלה1013[[#This Row],[ClientID]],קביעויות[השבוע]),FALSE)=טבלה1013[[#This Row],[ClientID]],1,"")</f>
        <v/>
      </c>
      <c r="I1518" s="1" t="str">
        <f>IF(AND(טבלה1013[[#This Row],[CycleNumber]]&gt;1,OR(B1519="",טבלה1013[[#This Row],[CycleNumber]]&gt;B1517)),IF(OR(AND(טבלה1013[[#This Row],[LengthofCycle]]=28,F1517=28),AND(טבלה1013[[#This Row],[LengthofCycle]]=35,F1517=35)),1,""),"")</f>
        <v/>
      </c>
      <c r="J1518" s="1" t="str">
        <f>IF(AND(טבלה1013[[#This Row],[וסת השבוע]]=1,I1517=1,טבלה1013[[#This Row],[CycleNumber]]&gt;B1517),1,"")</f>
        <v/>
      </c>
      <c r="K1518" s="1" t="str">
        <f>IF(טבלה1013[[#This Row],[CycleNumber]]=1,"",IF(טבלה1013[[#This Row],[וסת השבוע]]=1,0,IF(K1517="","",IF(K1517=0,IF(טבלה1013[[#This Row],[LengthofCycle]]=28,0,1),IF(K1517=1,IF(טבלה1013[[#This Row],[LengthofCycle]]+F1517=28*2,0,2),IF(K1517=2,IF(טבלה1013[[#This Row],[LengthofCycle]]+F1517+F1516=28*3,0,3),""))))))</f>
        <v/>
      </c>
      <c r="L1518" s="1" t="str">
        <f>IF(טבלה1013[[#This Row],[וסת השבוע]]=1,IF(טבלה1013[[#This Row],[וסת השבוע וההפלגה ביחד]]=1,L1517+1,0),IF(AND(טבלה1013[[#This Row],[CycleNumber]]&gt;B1517,טבלה1013[[#This Row],[CycleNumber]]&gt;1),IF(טבלה1013[[#This Row],[וסת השבוע פעיל?]]&lt;&gt;"",L1517+1,""),""))</f>
        <v/>
      </c>
      <c r="M1518" s="1" t="str">
        <f>IF(AND(טבלה1013[[#This Row],[וסת השבוע פעיל?]]&lt;&gt;"",טבלה1013[[#This Row],[CycleNumber]]&lt;B1519,B1519&lt;&gt;"",טבלה1013[[#This Row],[וסת השבוע פעיל?]]&lt;3),IF(K1519=0,IF(AND(טבלה1013[[#This Row],[וסת השבוע פעיל?]]&gt;0,I1519=1),0,1),0),"")</f>
        <v/>
      </c>
      <c r="N1518" s="1" t="str">
        <f t="shared" si="116"/>
        <v/>
      </c>
      <c r="O1518" s="1" t="str">
        <f>IF(AND(טבלה1013[[#This Row],[חיזוי - שבוע]]=1,J1519=1),1,"")</f>
        <v/>
      </c>
      <c r="P1518" s="1" t="str">
        <f>IF(AND(טבלה1013[[#This Row],[חיזוי טוב עם הפלגה?]]=1,טבלה1013[[#This Row],[וסת קבוע אחרון]]&lt;&gt;28,X1517=1),1,"")</f>
        <v/>
      </c>
      <c r="Q1518" s="1" t="str">
        <f>IF(AND(טבלה1013[[#This Row],[וסת השבוע פעיל?]]&lt;3,OR(טבלה1013[[#This Row],[CycleNumber]]&gt;B1519,B1519="")),1,"")</f>
        <v/>
      </c>
      <c r="R1518" s="1" t="str">
        <f>IF(טבלה1013[[#This Row],[האישה קבעה וסת שבוע?]]=1,IF(טבלה1013[[#This Row],[וסת השבוע פעיל?]]&lt;3,1,0),"")</f>
        <v/>
      </c>
      <c r="S151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8" s="1">
        <f t="shared" si="117"/>
        <v>0</v>
      </c>
      <c r="U1518" s="1">
        <f t="shared" si="118"/>
        <v>0</v>
      </c>
      <c r="V1518" s="1">
        <f t="shared" si="119"/>
        <v>0</v>
      </c>
      <c r="W1518" s="1" t="str">
        <f>IF(טבלה1013[[#This Row],[3 הפלגות זהות]]="","",IF(טבלה1013[[#This Row],[3 הפלגות זהות]]=1,טבלה1013[[#This Row],[LengthofCycle]],W1517))</f>
        <v/>
      </c>
      <c r="X1518" s="1" t="str">
        <f>IF(טבלה1013[[#This Row],[וסת קבוע אחרון]]="","",IF(OR(טבלה1013[[#This Row],[LengthofCycle]]=טבלה1013[[#This Row],[וסת קבוע אחרון]],F1517=טבלה1013[[#This Row],[וסת קבוע אחרון]],F1516=טבלה1013[[#This Row],[וסת קבוע אחרון]]),1,0))</f>
        <v/>
      </c>
      <c r="Y1518" s="1" t="str">
        <f>IF(OR(טבלה1013[[#This Row],[הווסת פעיל?]]=0,טבלה1013[[#This Row],[הווסת פעיל?]]=""),"",SUM(Y1517,טבלה1013[[#This Row],[הווסת פעיל?]]))</f>
        <v/>
      </c>
      <c r="Z1518" s="1" t="str">
        <f>IF(AND(טבלה1013[[#This Row],[כמה מחזורים עד עקירה]]&lt;&gt;"",Y1519=""),טבלה1013[[#This Row],[כמה מחזורים עד עקירה]],"")</f>
        <v/>
      </c>
      <c r="AA1518" s="1" t="str">
        <f>IF(AND(טבלה1013[[#This Row],[הווסת פעיל?]]=1,טבלה1013[[#This Row],[וסת קבוע אחרון]]&lt;&gt;W1517),טבלה1013[[#This Row],[וסת קבוע אחרון]],"")</f>
        <v/>
      </c>
      <c r="AB1518" s="1" t="str">
        <f>IF(AND(טבלה1013[[#This Row],[הווסת פעיל?]]=1,X1517=0,טבלה1013[[#This Row],[וסת קבוע אחרון]]=W1517),טבלה1013[[#This Row],[וסת קבוע אחרון]],"")</f>
        <v/>
      </c>
      <c r="AC1518" s="1" t="str">
        <f>IF(AND(טבלה1013[[#This Row],[הווסת פעיל?]]=1,X1517=0,טבלה1013[[#This Row],[וסת קבוע אחרון]]&lt;&gt;W1517),1,"")</f>
        <v/>
      </c>
      <c r="AD1518" s="1" t="str">
        <f>IF(AND(טבלה1013[[#This Row],[הווסת פעיל?]]&lt;&gt;"",B1519=1),טבלה1013[[#This Row],[CycleNumber]],"")</f>
        <v/>
      </c>
      <c r="AE1518" s="1" t="str">
        <f>IF(AND(טבלה1013[[#This Row],[הווסת פעיל?]]&lt;&gt;"",X1517=""),טבלה1013[[#This Row],[CycleNumber]],"")</f>
        <v/>
      </c>
      <c r="AF1518" s="1" t="str">
        <f>IF(B1519=1,"",IF(טבלה1013[[#This Row],[הווסת פעיל?]]=1,IF(טבלה1013[[#This Row],[וסת קבוע אחרון]]=F1519,1,0),""))</f>
        <v/>
      </c>
      <c r="AG1518" s="1" t="str">
        <f>IF(B1519=1,"",IF(טבלה1013[[#This Row],[הווסת פעיל?]]=1,IF(OR(טבלה1013[[#This Row],[וסת קבוע אחרון]]=F1519,F1519=טבלה1013[[#This Row],[LengthofCycle]]),1,0),""))</f>
        <v/>
      </c>
      <c r="AH1518" s="1" t="str">
        <f>IF(B1519=1,"",IF(טבלה1013[[#This Row],[הווסת פעיל?]]=1,IF(OR(טבלה1013[[#This Row],[וסת קבוע אחרון]]=F1519,F1519=טבלה1013[[#This Row],[LengthofCycle]],AND(טבלה1013[[#This Row],[LengthofCycle]]&lt;&gt;טבלה1013[[#This Row],[וסת קבוע אחרון]],OR(F1519=28,F1519=29))),1,0),""))</f>
        <v/>
      </c>
      <c r="AI1518" s="1" t="str">
        <f>IF(AND(טבלה1013[[#This Row],[הווסת פעיל?]]=1,B1519=1),1,"")</f>
        <v/>
      </c>
      <c r="AJ1518" s="4">
        <f>IF(AND(טבלה1013[[#This Row],[הווסת פעיל?]]&lt;&gt;1,B1519&lt;&gt;1,B1519&lt;&gt;""),IF(טבלה1013[[#This Row],[LengthofCycle]]=F1519,1,0),"")</f>
        <v>0</v>
      </c>
      <c r="AK1518" s="4">
        <f>IF(AND(טבלה1013[[#This Row],[הווסת פעיל?]]&lt;&gt;1,B1519&lt;&gt;1,B1519&lt;&gt;""),IF(OR(טבלה1013[[#This Row],[LengthofCycle]]=F1519,F1519=29),1,0),"")</f>
        <v>0</v>
      </c>
      <c r="AL1518" s="4">
        <f>IF(AND(טבלה1013[[#This Row],[הווסת פעיל?]]&lt;&gt;1,B1519&lt;&gt;1,B1519&lt;&gt;""),IF(OR(טבלה1013[[#This Row],[LengthofCycle]]=F1519,F1519=29,F1519=28),1,0),"")</f>
        <v>0</v>
      </c>
    </row>
    <row r="1519" spans="1:38" x14ac:dyDescent="0.25">
      <c r="A1519" s="1" t="s">
        <v>177</v>
      </c>
      <c r="B1519" s="1">
        <v>8</v>
      </c>
      <c r="C1519" s="1">
        <v>0</v>
      </c>
      <c r="D1519" s="1">
        <v>1</v>
      </c>
      <c r="E1519" s="1">
        <v>0</v>
      </c>
      <c r="F1519" s="1">
        <v>31</v>
      </c>
      <c r="G1519" s="1">
        <f>טבלה1013[[#This Row],[LengthofCycle]]+1</f>
        <v>32</v>
      </c>
      <c r="H1519" s="1" t="str">
        <f>IF(IFERROR(LOOKUP(טבלה1013[[#This Row],[ClientID]],קביעויות[השבוע]),FALSE)=טבלה1013[[#This Row],[ClientID]],1,"")</f>
        <v/>
      </c>
      <c r="I1519" s="1" t="str">
        <f>IF(AND(טבלה1013[[#This Row],[CycleNumber]]&gt;1,OR(B1520="",טבלה1013[[#This Row],[CycleNumber]]&gt;B1518)),IF(OR(AND(טבלה1013[[#This Row],[LengthofCycle]]=28,F1518=28),AND(טבלה1013[[#This Row],[LengthofCycle]]=35,F1518=35)),1,""),"")</f>
        <v/>
      </c>
      <c r="J1519" s="1" t="str">
        <f>IF(AND(טבלה1013[[#This Row],[וסת השבוע]]=1,I1518=1,טבלה1013[[#This Row],[CycleNumber]]&gt;B1518),1,"")</f>
        <v/>
      </c>
      <c r="K1519" s="1" t="str">
        <f>IF(טבלה1013[[#This Row],[CycleNumber]]=1,"",IF(טבלה1013[[#This Row],[וסת השבוע]]=1,0,IF(K1518="","",IF(K1518=0,IF(טבלה1013[[#This Row],[LengthofCycle]]=28,0,1),IF(K1518=1,IF(טבלה1013[[#This Row],[LengthofCycle]]+F1518=28*2,0,2),IF(K1518=2,IF(טבלה1013[[#This Row],[LengthofCycle]]+F1518+F1517=28*3,0,3),""))))))</f>
        <v/>
      </c>
      <c r="L1519" s="1" t="str">
        <f>IF(טבלה1013[[#This Row],[וסת השבוע]]=1,IF(טבלה1013[[#This Row],[וסת השבוע וההפלגה ביחד]]=1,L1518+1,0),IF(AND(טבלה1013[[#This Row],[CycleNumber]]&gt;B1518,טבלה1013[[#This Row],[CycleNumber]]&gt;1),IF(טבלה1013[[#This Row],[וסת השבוע פעיל?]]&lt;&gt;"",L1518+1,""),""))</f>
        <v/>
      </c>
      <c r="M1519" s="1" t="str">
        <f>IF(AND(טבלה1013[[#This Row],[וסת השבוע פעיל?]]&lt;&gt;"",טבלה1013[[#This Row],[CycleNumber]]&lt;B1520,B1520&lt;&gt;"",טבלה1013[[#This Row],[וסת השבוע פעיל?]]&lt;3),IF(K1520=0,IF(AND(טבלה1013[[#This Row],[וסת השבוע פעיל?]]&gt;0,I1520=1),0,1),0),"")</f>
        <v/>
      </c>
      <c r="N1519" s="1" t="str">
        <f t="shared" si="116"/>
        <v/>
      </c>
      <c r="O1519" s="1" t="str">
        <f>IF(AND(טבלה1013[[#This Row],[חיזוי - שבוע]]=1,J1520=1),1,"")</f>
        <v/>
      </c>
      <c r="P1519" s="1" t="str">
        <f>IF(AND(טבלה1013[[#This Row],[חיזוי טוב עם הפלגה?]]=1,טבלה1013[[#This Row],[וסת קבוע אחרון]]&lt;&gt;28,X1518=1),1,"")</f>
        <v/>
      </c>
      <c r="Q1519" s="1" t="str">
        <f>IF(AND(טבלה1013[[#This Row],[וסת השבוע פעיל?]]&lt;3,OR(טבלה1013[[#This Row],[CycleNumber]]&gt;B1520,B1520="")),1,"")</f>
        <v/>
      </c>
      <c r="R1519" s="1" t="str">
        <f>IF(טבלה1013[[#This Row],[האישה קבעה וסת שבוע?]]=1,IF(טבלה1013[[#This Row],[וסת השבוע פעיל?]]&lt;3,1,0),"")</f>
        <v/>
      </c>
      <c r="S151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19" s="1">
        <f t="shared" si="117"/>
        <v>0</v>
      </c>
      <c r="U1519" s="1">
        <f t="shared" si="118"/>
        <v>0</v>
      </c>
      <c r="V1519" s="1">
        <f t="shared" si="119"/>
        <v>0</v>
      </c>
      <c r="W1519" s="1" t="str">
        <f>IF(טבלה1013[[#This Row],[3 הפלגות זהות]]="","",IF(טבלה1013[[#This Row],[3 הפלגות זהות]]=1,טבלה1013[[#This Row],[LengthofCycle]],W1518))</f>
        <v/>
      </c>
      <c r="X1519" s="1" t="str">
        <f>IF(טבלה1013[[#This Row],[וסת קבוע אחרון]]="","",IF(OR(טבלה1013[[#This Row],[LengthofCycle]]=טבלה1013[[#This Row],[וסת קבוע אחרון]],F1518=טבלה1013[[#This Row],[וסת קבוע אחרון]],F1517=טבלה1013[[#This Row],[וסת קבוע אחרון]]),1,0))</f>
        <v/>
      </c>
      <c r="Y1519" s="1" t="str">
        <f>IF(OR(טבלה1013[[#This Row],[הווסת פעיל?]]=0,טבלה1013[[#This Row],[הווסת פעיל?]]=""),"",SUM(Y1518,טבלה1013[[#This Row],[הווסת פעיל?]]))</f>
        <v/>
      </c>
      <c r="Z1519" s="1" t="str">
        <f>IF(AND(טבלה1013[[#This Row],[כמה מחזורים עד עקירה]]&lt;&gt;"",Y1520=""),טבלה1013[[#This Row],[כמה מחזורים עד עקירה]],"")</f>
        <v/>
      </c>
      <c r="AA1519" s="1" t="str">
        <f>IF(AND(טבלה1013[[#This Row],[הווסת פעיל?]]=1,טבלה1013[[#This Row],[וסת קבוע אחרון]]&lt;&gt;W1518),טבלה1013[[#This Row],[וסת קבוע אחרון]],"")</f>
        <v/>
      </c>
      <c r="AB1519" s="1" t="str">
        <f>IF(AND(טבלה1013[[#This Row],[הווסת פעיל?]]=1,X1518=0,טבלה1013[[#This Row],[וסת קבוע אחרון]]=W1518),טבלה1013[[#This Row],[וסת קבוע אחרון]],"")</f>
        <v/>
      </c>
      <c r="AC1519" s="1" t="str">
        <f>IF(AND(טבלה1013[[#This Row],[הווסת פעיל?]]=1,X1518=0,טבלה1013[[#This Row],[וסת קבוע אחרון]]&lt;&gt;W1518),1,"")</f>
        <v/>
      </c>
      <c r="AD1519" s="1" t="str">
        <f>IF(AND(טבלה1013[[#This Row],[הווסת פעיל?]]&lt;&gt;"",B1520=1),טבלה1013[[#This Row],[CycleNumber]],"")</f>
        <v/>
      </c>
      <c r="AE1519" s="1" t="str">
        <f>IF(AND(טבלה1013[[#This Row],[הווסת פעיל?]]&lt;&gt;"",X1518=""),טבלה1013[[#This Row],[CycleNumber]],"")</f>
        <v/>
      </c>
      <c r="AF1519" s="1" t="str">
        <f>IF(B1520=1,"",IF(טבלה1013[[#This Row],[הווסת פעיל?]]=1,IF(טבלה1013[[#This Row],[וסת קבוע אחרון]]=F1520,1,0),""))</f>
        <v/>
      </c>
      <c r="AG1519" s="1" t="str">
        <f>IF(B1520=1,"",IF(טבלה1013[[#This Row],[הווסת פעיל?]]=1,IF(OR(טבלה1013[[#This Row],[וסת קבוע אחרון]]=F1520,F1520=טבלה1013[[#This Row],[LengthofCycle]]),1,0),""))</f>
        <v/>
      </c>
      <c r="AH1519" s="1" t="str">
        <f>IF(B1520=1,"",IF(טבלה1013[[#This Row],[הווסת פעיל?]]=1,IF(OR(טבלה1013[[#This Row],[וסת קבוע אחרון]]=F1520,F1520=טבלה1013[[#This Row],[LengthofCycle]],AND(טבלה1013[[#This Row],[LengthofCycle]]&lt;&gt;טבלה1013[[#This Row],[וסת קבוע אחרון]],OR(F1520=28,F1520=29))),1,0),""))</f>
        <v/>
      </c>
      <c r="AI1519" s="1" t="str">
        <f>IF(AND(טבלה1013[[#This Row],[הווסת פעיל?]]=1,B1520=1),1,"")</f>
        <v/>
      </c>
      <c r="AJ1519" s="4">
        <f>IF(AND(טבלה1013[[#This Row],[הווסת פעיל?]]&lt;&gt;1,B1520&lt;&gt;1,B1520&lt;&gt;""),IF(טבלה1013[[#This Row],[LengthofCycle]]=F1520,1,0),"")</f>
        <v>0</v>
      </c>
      <c r="AK1519" s="4">
        <f>IF(AND(טבלה1013[[#This Row],[הווסת פעיל?]]&lt;&gt;1,B1520&lt;&gt;1,B1520&lt;&gt;""),IF(OR(טבלה1013[[#This Row],[LengthofCycle]]=F1520,F1520=29),1,0),"")</f>
        <v>0</v>
      </c>
      <c r="AL1519" s="4">
        <f>IF(AND(טבלה1013[[#This Row],[הווסת פעיל?]]&lt;&gt;1,B1520&lt;&gt;1,B1520&lt;&gt;""),IF(OR(טבלה1013[[#This Row],[LengthofCycle]]=F1520,F1520=29,F1520=28),1,0),"")</f>
        <v>1</v>
      </c>
    </row>
    <row r="1520" spans="1:38" x14ac:dyDescent="0.25">
      <c r="A1520" s="1" t="s">
        <v>177</v>
      </c>
      <c r="B1520" s="1">
        <v>9</v>
      </c>
      <c r="C1520" s="1">
        <v>0</v>
      </c>
      <c r="D1520" s="1">
        <v>1</v>
      </c>
      <c r="E1520" s="1">
        <v>0</v>
      </c>
      <c r="F1520" s="1">
        <v>28</v>
      </c>
      <c r="G1520" s="1">
        <f>טבלה1013[[#This Row],[LengthofCycle]]+1</f>
        <v>29</v>
      </c>
      <c r="H1520" s="1" t="str">
        <f>IF(IFERROR(LOOKUP(טבלה1013[[#This Row],[ClientID]],קביעויות[השבוע]),FALSE)=טבלה1013[[#This Row],[ClientID]],1,"")</f>
        <v/>
      </c>
      <c r="I1520" s="1" t="str">
        <f>IF(AND(טבלה1013[[#This Row],[CycleNumber]]&gt;1,OR(B1521="",טבלה1013[[#This Row],[CycleNumber]]&gt;B1519)),IF(OR(AND(טבלה1013[[#This Row],[LengthofCycle]]=28,F1519=28),AND(טבלה1013[[#This Row],[LengthofCycle]]=35,F1519=35)),1,""),"")</f>
        <v/>
      </c>
      <c r="J1520" s="1" t="str">
        <f>IF(AND(טבלה1013[[#This Row],[וסת השבוע]]=1,I1519=1,טבלה1013[[#This Row],[CycleNumber]]&gt;B1519),1,"")</f>
        <v/>
      </c>
      <c r="K1520" s="1" t="str">
        <f>IF(טבלה1013[[#This Row],[CycleNumber]]=1,"",IF(טבלה1013[[#This Row],[וסת השבוע]]=1,0,IF(K1519="","",IF(K1519=0,IF(טבלה1013[[#This Row],[LengthofCycle]]=28,0,1),IF(K1519=1,IF(טבלה1013[[#This Row],[LengthofCycle]]+F1519=28*2,0,2),IF(K1519=2,IF(טבלה1013[[#This Row],[LengthofCycle]]+F1519+F1518=28*3,0,3),""))))))</f>
        <v/>
      </c>
      <c r="L1520" s="1" t="str">
        <f>IF(טבלה1013[[#This Row],[וסת השבוע]]=1,IF(טבלה1013[[#This Row],[וסת השבוע וההפלגה ביחד]]=1,L1519+1,0),IF(AND(טבלה1013[[#This Row],[CycleNumber]]&gt;B1519,טבלה1013[[#This Row],[CycleNumber]]&gt;1),IF(טבלה1013[[#This Row],[וסת השבוע פעיל?]]&lt;&gt;"",L1519+1,""),""))</f>
        <v/>
      </c>
      <c r="M1520" s="1" t="str">
        <f>IF(AND(טבלה1013[[#This Row],[וסת השבוע פעיל?]]&lt;&gt;"",טבלה1013[[#This Row],[CycleNumber]]&lt;B1521,B1521&lt;&gt;"",טבלה1013[[#This Row],[וסת השבוע פעיל?]]&lt;3),IF(K1521=0,IF(AND(טבלה1013[[#This Row],[וסת השבוע פעיל?]]&gt;0,I1521=1),0,1),0),"")</f>
        <v/>
      </c>
      <c r="N1520" s="1" t="str">
        <f t="shared" si="116"/>
        <v/>
      </c>
      <c r="O1520" s="1" t="str">
        <f>IF(AND(טבלה1013[[#This Row],[חיזוי - שבוע]]=1,J1521=1),1,"")</f>
        <v/>
      </c>
      <c r="P1520" s="1" t="str">
        <f>IF(AND(טבלה1013[[#This Row],[חיזוי טוב עם הפלגה?]]=1,טבלה1013[[#This Row],[וסת קבוע אחרון]]&lt;&gt;28,X1519=1),1,"")</f>
        <v/>
      </c>
      <c r="Q1520" s="1" t="str">
        <f>IF(AND(טבלה1013[[#This Row],[וסת השבוע פעיל?]]&lt;3,OR(טבלה1013[[#This Row],[CycleNumber]]&gt;B1521,B1521="")),1,"")</f>
        <v/>
      </c>
      <c r="R1520" s="1" t="str">
        <f>IF(טבלה1013[[#This Row],[האישה קבעה וסת שבוע?]]=1,IF(טבלה1013[[#This Row],[וסת השבוע פעיל?]]&lt;3,1,0),"")</f>
        <v/>
      </c>
      <c r="S152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0" s="1">
        <f t="shared" si="117"/>
        <v>0</v>
      </c>
      <c r="U1520" s="1">
        <f t="shared" si="118"/>
        <v>0</v>
      </c>
      <c r="V1520" s="1">
        <f t="shared" si="119"/>
        <v>0</v>
      </c>
      <c r="W1520" s="1" t="str">
        <f>IF(טבלה1013[[#This Row],[3 הפלגות זהות]]="","",IF(טבלה1013[[#This Row],[3 הפלגות זהות]]=1,טבלה1013[[#This Row],[LengthofCycle]],W1519))</f>
        <v/>
      </c>
      <c r="X1520" s="1" t="str">
        <f>IF(טבלה1013[[#This Row],[וסת קבוע אחרון]]="","",IF(OR(טבלה1013[[#This Row],[LengthofCycle]]=טבלה1013[[#This Row],[וסת קבוע אחרון]],F1519=טבלה1013[[#This Row],[וסת קבוע אחרון]],F1518=טבלה1013[[#This Row],[וסת קבוע אחרון]]),1,0))</f>
        <v/>
      </c>
      <c r="Y1520" s="1" t="str">
        <f>IF(OR(טבלה1013[[#This Row],[הווסת פעיל?]]=0,טבלה1013[[#This Row],[הווסת פעיל?]]=""),"",SUM(Y1519,טבלה1013[[#This Row],[הווסת פעיל?]]))</f>
        <v/>
      </c>
      <c r="Z1520" s="1" t="str">
        <f>IF(AND(טבלה1013[[#This Row],[כמה מחזורים עד עקירה]]&lt;&gt;"",Y1521=""),טבלה1013[[#This Row],[כמה מחזורים עד עקירה]],"")</f>
        <v/>
      </c>
      <c r="AA1520" s="1" t="str">
        <f>IF(AND(טבלה1013[[#This Row],[הווסת פעיל?]]=1,טבלה1013[[#This Row],[וסת קבוע אחרון]]&lt;&gt;W1519),טבלה1013[[#This Row],[וסת קבוע אחרון]],"")</f>
        <v/>
      </c>
      <c r="AB1520" s="1" t="str">
        <f>IF(AND(טבלה1013[[#This Row],[הווסת פעיל?]]=1,X1519=0,טבלה1013[[#This Row],[וסת קבוע אחרון]]=W1519),טבלה1013[[#This Row],[וסת קבוע אחרון]],"")</f>
        <v/>
      </c>
      <c r="AC1520" s="1" t="str">
        <f>IF(AND(טבלה1013[[#This Row],[הווסת פעיל?]]=1,X1519=0,טבלה1013[[#This Row],[וסת קבוע אחרון]]&lt;&gt;W1519),1,"")</f>
        <v/>
      </c>
      <c r="AD1520" s="1" t="str">
        <f>IF(AND(טבלה1013[[#This Row],[הווסת פעיל?]]&lt;&gt;"",B1521=1),טבלה1013[[#This Row],[CycleNumber]],"")</f>
        <v/>
      </c>
      <c r="AE1520" s="1" t="str">
        <f>IF(AND(טבלה1013[[#This Row],[הווסת פעיל?]]&lt;&gt;"",X1519=""),טבלה1013[[#This Row],[CycleNumber]],"")</f>
        <v/>
      </c>
      <c r="AF1520" s="1" t="str">
        <f>IF(B1521=1,"",IF(טבלה1013[[#This Row],[הווסת פעיל?]]=1,IF(טבלה1013[[#This Row],[וסת קבוע אחרון]]=F1521,1,0),""))</f>
        <v/>
      </c>
      <c r="AG1520" s="1" t="str">
        <f>IF(B1521=1,"",IF(טבלה1013[[#This Row],[הווסת פעיל?]]=1,IF(OR(טבלה1013[[#This Row],[וסת קבוע אחרון]]=F1521,F1521=טבלה1013[[#This Row],[LengthofCycle]]),1,0),""))</f>
        <v/>
      </c>
      <c r="AH1520" s="1" t="str">
        <f>IF(B1521=1,"",IF(טבלה1013[[#This Row],[הווסת פעיל?]]=1,IF(OR(טבלה1013[[#This Row],[וסת קבוע אחרון]]=F1521,F1521=טבלה1013[[#This Row],[LengthofCycle]],AND(טבלה1013[[#This Row],[LengthofCycle]]&lt;&gt;טבלה1013[[#This Row],[וסת קבוע אחרון]],OR(F1521=28,F1521=29))),1,0),""))</f>
        <v/>
      </c>
      <c r="AI1520" s="1" t="str">
        <f>IF(AND(טבלה1013[[#This Row],[הווסת פעיל?]]=1,B1521=1),1,"")</f>
        <v/>
      </c>
      <c r="AJ1520" s="4">
        <f>IF(AND(טבלה1013[[#This Row],[הווסת פעיל?]]&lt;&gt;1,B1521&lt;&gt;1,B1521&lt;&gt;""),IF(טבלה1013[[#This Row],[LengthofCycle]]=F1521,1,0),"")</f>
        <v>0</v>
      </c>
      <c r="AK1520" s="4">
        <f>IF(AND(טבלה1013[[#This Row],[הווסת פעיל?]]&lt;&gt;1,B1521&lt;&gt;1,B1521&lt;&gt;""),IF(OR(טבלה1013[[#This Row],[LengthofCycle]]=F1521,F1521=29),1,0),"")</f>
        <v>0</v>
      </c>
      <c r="AL1520" s="4">
        <f>IF(AND(טבלה1013[[#This Row],[הווסת פעיל?]]&lt;&gt;1,B1521&lt;&gt;1,B1521&lt;&gt;""),IF(OR(טבלה1013[[#This Row],[LengthofCycle]]=F1521,F1521=29,F1521=28),1,0),"")</f>
        <v>0</v>
      </c>
    </row>
    <row r="1521" spans="1:38" x14ac:dyDescent="0.25">
      <c r="A1521" s="1" t="s">
        <v>177</v>
      </c>
      <c r="B1521" s="1">
        <v>10</v>
      </c>
      <c r="C1521" s="1">
        <v>0</v>
      </c>
      <c r="D1521" s="1">
        <v>1</v>
      </c>
      <c r="E1521" s="1">
        <v>0</v>
      </c>
      <c r="F1521" s="1">
        <v>36</v>
      </c>
      <c r="G1521" s="1">
        <f>טבלה1013[[#This Row],[LengthofCycle]]+1</f>
        <v>37</v>
      </c>
      <c r="H1521" s="1" t="str">
        <f>IF(IFERROR(LOOKUP(טבלה1013[[#This Row],[ClientID]],קביעויות[השבוע]),FALSE)=טבלה1013[[#This Row],[ClientID]],1,"")</f>
        <v/>
      </c>
      <c r="I1521" s="1" t="str">
        <f>IF(AND(טבלה1013[[#This Row],[CycleNumber]]&gt;1,OR(B1522="",טבלה1013[[#This Row],[CycleNumber]]&gt;B1520)),IF(OR(AND(טבלה1013[[#This Row],[LengthofCycle]]=28,F1520=28),AND(טבלה1013[[#This Row],[LengthofCycle]]=35,F1520=35)),1,""),"")</f>
        <v/>
      </c>
      <c r="J1521" s="1" t="str">
        <f>IF(AND(טבלה1013[[#This Row],[וסת השבוע]]=1,I1520=1,טבלה1013[[#This Row],[CycleNumber]]&gt;B1520),1,"")</f>
        <v/>
      </c>
      <c r="K1521" s="1" t="str">
        <f>IF(טבלה1013[[#This Row],[CycleNumber]]=1,"",IF(טבלה1013[[#This Row],[וסת השבוע]]=1,0,IF(K1520="","",IF(K1520=0,IF(טבלה1013[[#This Row],[LengthofCycle]]=28,0,1),IF(K1520=1,IF(טבלה1013[[#This Row],[LengthofCycle]]+F1520=28*2,0,2),IF(K1520=2,IF(טבלה1013[[#This Row],[LengthofCycle]]+F1520+F1519=28*3,0,3),""))))))</f>
        <v/>
      </c>
      <c r="L1521" s="1" t="str">
        <f>IF(טבלה1013[[#This Row],[וסת השבוע]]=1,IF(טבלה1013[[#This Row],[וסת השבוע וההפלגה ביחד]]=1,L1520+1,0),IF(AND(טבלה1013[[#This Row],[CycleNumber]]&gt;B1520,טבלה1013[[#This Row],[CycleNumber]]&gt;1),IF(טבלה1013[[#This Row],[וסת השבוע פעיל?]]&lt;&gt;"",L1520+1,""),""))</f>
        <v/>
      </c>
      <c r="M1521" s="1" t="str">
        <f>IF(AND(טבלה1013[[#This Row],[וסת השבוע פעיל?]]&lt;&gt;"",טבלה1013[[#This Row],[CycleNumber]]&lt;B1522,B1522&lt;&gt;"",טבלה1013[[#This Row],[וסת השבוע פעיל?]]&lt;3),IF(K1522=0,IF(AND(טבלה1013[[#This Row],[וסת השבוע פעיל?]]&gt;0,I1522=1),0,1),0),"")</f>
        <v/>
      </c>
      <c r="N1521" s="1" t="str">
        <f t="shared" si="116"/>
        <v/>
      </c>
      <c r="O1521" s="1" t="str">
        <f>IF(AND(טבלה1013[[#This Row],[חיזוי - שבוע]]=1,J1522=1),1,"")</f>
        <v/>
      </c>
      <c r="P1521" s="1" t="str">
        <f>IF(AND(טבלה1013[[#This Row],[חיזוי טוב עם הפלגה?]]=1,טבלה1013[[#This Row],[וסת קבוע אחרון]]&lt;&gt;28,X1520=1),1,"")</f>
        <v/>
      </c>
      <c r="Q1521" s="1" t="str">
        <f>IF(AND(טבלה1013[[#This Row],[וסת השבוע פעיל?]]&lt;3,OR(טבלה1013[[#This Row],[CycleNumber]]&gt;B1522,B1522="")),1,"")</f>
        <v/>
      </c>
      <c r="R1521" s="1" t="str">
        <f>IF(טבלה1013[[#This Row],[האישה קבעה וסת שבוע?]]=1,IF(טבלה1013[[#This Row],[וסת השבוע פעיל?]]&lt;3,1,0),"")</f>
        <v/>
      </c>
      <c r="S152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1" s="1">
        <f t="shared" si="117"/>
        <v>0</v>
      </c>
      <c r="U1521" s="1">
        <f t="shared" si="118"/>
        <v>0</v>
      </c>
      <c r="V1521" s="1">
        <f t="shared" si="119"/>
        <v>0</v>
      </c>
      <c r="W1521" s="1" t="str">
        <f>IF(טבלה1013[[#This Row],[3 הפלגות זהות]]="","",IF(טבלה1013[[#This Row],[3 הפלגות זהות]]=1,טבלה1013[[#This Row],[LengthofCycle]],W1520))</f>
        <v/>
      </c>
      <c r="X1521" s="1" t="str">
        <f>IF(טבלה1013[[#This Row],[וסת קבוע אחרון]]="","",IF(OR(טבלה1013[[#This Row],[LengthofCycle]]=טבלה1013[[#This Row],[וסת קבוע אחרון]],F1520=טבלה1013[[#This Row],[וסת קבוע אחרון]],F1519=טבלה1013[[#This Row],[וסת קבוע אחרון]]),1,0))</f>
        <v/>
      </c>
      <c r="Y1521" s="1" t="str">
        <f>IF(OR(טבלה1013[[#This Row],[הווסת פעיל?]]=0,טבלה1013[[#This Row],[הווסת פעיל?]]=""),"",SUM(Y1520,טבלה1013[[#This Row],[הווסת פעיל?]]))</f>
        <v/>
      </c>
      <c r="Z1521" s="1" t="str">
        <f>IF(AND(טבלה1013[[#This Row],[כמה מחזורים עד עקירה]]&lt;&gt;"",Y1522=""),טבלה1013[[#This Row],[כמה מחזורים עד עקירה]],"")</f>
        <v/>
      </c>
      <c r="AA1521" s="1" t="str">
        <f>IF(AND(טבלה1013[[#This Row],[הווסת פעיל?]]=1,טבלה1013[[#This Row],[וסת קבוע אחרון]]&lt;&gt;W1520),טבלה1013[[#This Row],[וסת קבוע אחרון]],"")</f>
        <v/>
      </c>
      <c r="AB1521" s="1" t="str">
        <f>IF(AND(טבלה1013[[#This Row],[הווסת פעיל?]]=1,X1520=0,טבלה1013[[#This Row],[וסת קבוע אחרון]]=W1520),טבלה1013[[#This Row],[וסת קבוע אחרון]],"")</f>
        <v/>
      </c>
      <c r="AC1521" s="1" t="str">
        <f>IF(AND(טבלה1013[[#This Row],[הווסת פעיל?]]=1,X1520=0,טבלה1013[[#This Row],[וסת קבוע אחרון]]&lt;&gt;W1520),1,"")</f>
        <v/>
      </c>
      <c r="AD1521" s="1" t="str">
        <f>IF(AND(טבלה1013[[#This Row],[הווסת פעיל?]]&lt;&gt;"",B1522=1),טבלה1013[[#This Row],[CycleNumber]],"")</f>
        <v/>
      </c>
      <c r="AE1521" s="1" t="str">
        <f>IF(AND(טבלה1013[[#This Row],[הווסת פעיל?]]&lt;&gt;"",X1520=""),טבלה1013[[#This Row],[CycleNumber]],"")</f>
        <v/>
      </c>
      <c r="AF1521" s="1" t="str">
        <f>IF(B1522=1,"",IF(טבלה1013[[#This Row],[הווסת פעיל?]]=1,IF(טבלה1013[[#This Row],[וסת קבוע אחרון]]=F1522,1,0),""))</f>
        <v/>
      </c>
      <c r="AG1521" s="1" t="str">
        <f>IF(B1522=1,"",IF(טבלה1013[[#This Row],[הווסת פעיל?]]=1,IF(OR(טבלה1013[[#This Row],[וסת קבוע אחרון]]=F1522,F1522=טבלה1013[[#This Row],[LengthofCycle]]),1,0),""))</f>
        <v/>
      </c>
      <c r="AH1521" s="1" t="str">
        <f>IF(B1522=1,"",IF(טבלה1013[[#This Row],[הווסת פעיל?]]=1,IF(OR(טבלה1013[[#This Row],[וסת קבוע אחרון]]=F1522,F1522=טבלה1013[[#This Row],[LengthofCycle]],AND(טבלה1013[[#This Row],[LengthofCycle]]&lt;&gt;טבלה1013[[#This Row],[וסת קבוע אחרון]],OR(F1522=28,F1522=29))),1,0),""))</f>
        <v/>
      </c>
      <c r="AI1521" s="1" t="str">
        <f>IF(AND(טבלה1013[[#This Row],[הווסת פעיל?]]=1,B1522=1),1,"")</f>
        <v/>
      </c>
      <c r="AJ1521" s="4">
        <f>IF(AND(טבלה1013[[#This Row],[הווסת פעיל?]]&lt;&gt;1,B1522&lt;&gt;1,B1522&lt;&gt;""),IF(טבלה1013[[#This Row],[LengthofCycle]]=F1522,1,0),"")</f>
        <v>0</v>
      </c>
      <c r="AK1521" s="4">
        <f>IF(AND(טבלה1013[[#This Row],[הווסת פעיל?]]&lt;&gt;1,B1522&lt;&gt;1,B1522&lt;&gt;""),IF(OR(טבלה1013[[#This Row],[LengthofCycle]]=F1522,F1522=29),1,0),"")</f>
        <v>0</v>
      </c>
      <c r="AL1521" s="4">
        <f>IF(AND(טבלה1013[[#This Row],[הווסת פעיל?]]&lt;&gt;1,B1522&lt;&gt;1,B1522&lt;&gt;""),IF(OR(טבלה1013[[#This Row],[LengthofCycle]]=F1522,F1522=29,F1522=28),1,0),"")</f>
        <v>0</v>
      </c>
    </row>
    <row r="1522" spans="1:38" x14ac:dyDescent="0.25">
      <c r="A1522" s="1" t="s">
        <v>177</v>
      </c>
      <c r="B1522" s="1">
        <v>11</v>
      </c>
      <c r="C1522" s="1">
        <v>0</v>
      </c>
      <c r="D1522" s="1">
        <v>1</v>
      </c>
      <c r="E1522" s="1">
        <v>0</v>
      </c>
      <c r="F1522" s="1">
        <v>30</v>
      </c>
      <c r="G1522" s="1">
        <f>טבלה1013[[#This Row],[LengthofCycle]]+1</f>
        <v>31</v>
      </c>
      <c r="H1522" s="1" t="str">
        <f>IF(IFERROR(LOOKUP(טבלה1013[[#This Row],[ClientID]],קביעויות[השבוע]),FALSE)=טבלה1013[[#This Row],[ClientID]],1,"")</f>
        <v/>
      </c>
      <c r="I1522" s="1" t="str">
        <f>IF(AND(טבלה1013[[#This Row],[CycleNumber]]&gt;1,OR(B1523="",טבלה1013[[#This Row],[CycleNumber]]&gt;B1521)),IF(OR(AND(טבלה1013[[#This Row],[LengthofCycle]]=28,F1521=28),AND(טבלה1013[[#This Row],[LengthofCycle]]=35,F1521=35)),1,""),"")</f>
        <v/>
      </c>
      <c r="J1522" s="1" t="str">
        <f>IF(AND(טבלה1013[[#This Row],[וסת השבוע]]=1,I1521=1,טבלה1013[[#This Row],[CycleNumber]]&gt;B1521),1,"")</f>
        <v/>
      </c>
      <c r="K1522" s="1" t="str">
        <f>IF(טבלה1013[[#This Row],[CycleNumber]]=1,"",IF(טבלה1013[[#This Row],[וסת השבוע]]=1,0,IF(K1521="","",IF(K1521=0,IF(טבלה1013[[#This Row],[LengthofCycle]]=28,0,1),IF(K1521=1,IF(טבלה1013[[#This Row],[LengthofCycle]]+F1521=28*2,0,2),IF(K1521=2,IF(טבלה1013[[#This Row],[LengthofCycle]]+F1521+F1520=28*3,0,3),""))))))</f>
        <v/>
      </c>
      <c r="L1522" s="1" t="str">
        <f>IF(טבלה1013[[#This Row],[וסת השבוע]]=1,IF(טבלה1013[[#This Row],[וסת השבוע וההפלגה ביחד]]=1,L1521+1,0),IF(AND(טבלה1013[[#This Row],[CycleNumber]]&gt;B1521,טבלה1013[[#This Row],[CycleNumber]]&gt;1),IF(טבלה1013[[#This Row],[וסת השבוע פעיל?]]&lt;&gt;"",L1521+1,""),""))</f>
        <v/>
      </c>
      <c r="M1522" s="1" t="str">
        <f>IF(AND(טבלה1013[[#This Row],[וסת השבוע פעיל?]]&lt;&gt;"",טבלה1013[[#This Row],[CycleNumber]]&lt;B1523,B1523&lt;&gt;"",טבלה1013[[#This Row],[וסת השבוע פעיל?]]&lt;3),IF(K1523=0,IF(AND(טבלה1013[[#This Row],[וסת השבוע פעיל?]]&gt;0,I1523=1),0,1),0),"")</f>
        <v/>
      </c>
      <c r="N1522" s="1" t="str">
        <f t="shared" si="116"/>
        <v/>
      </c>
      <c r="O1522" s="1" t="str">
        <f>IF(AND(טבלה1013[[#This Row],[חיזוי - שבוע]]=1,J1523=1),1,"")</f>
        <v/>
      </c>
      <c r="P1522" s="1" t="str">
        <f>IF(AND(טבלה1013[[#This Row],[חיזוי טוב עם הפלגה?]]=1,טבלה1013[[#This Row],[וסת קבוע אחרון]]&lt;&gt;28,X1521=1),1,"")</f>
        <v/>
      </c>
      <c r="Q1522" s="1" t="str">
        <f>IF(AND(טבלה1013[[#This Row],[וסת השבוע פעיל?]]&lt;3,OR(טבלה1013[[#This Row],[CycleNumber]]&gt;B1523,B1523="")),1,"")</f>
        <v/>
      </c>
      <c r="R1522" s="1" t="str">
        <f>IF(טבלה1013[[#This Row],[האישה קבעה וסת שבוע?]]=1,IF(טבלה1013[[#This Row],[וסת השבוע פעיל?]]&lt;3,1,0),"")</f>
        <v/>
      </c>
      <c r="S152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2" s="1">
        <f t="shared" si="117"/>
        <v>0</v>
      </c>
      <c r="U1522" s="1">
        <f t="shared" si="118"/>
        <v>0</v>
      </c>
      <c r="V1522" s="1">
        <f t="shared" si="119"/>
        <v>0</v>
      </c>
      <c r="W1522" s="1" t="str">
        <f>IF(טבלה1013[[#This Row],[3 הפלגות זהות]]="","",IF(טבלה1013[[#This Row],[3 הפלגות זהות]]=1,טבלה1013[[#This Row],[LengthofCycle]],W1521))</f>
        <v/>
      </c>
      <c r="X1522" s="1" t="str">
        <f>IF(טבלה1013[[#This Row],[וסת קבוע אחרון]]="","",IF(OR(טבלה1013[[#This Row],[LengthofCycle]]=טבלה1013[[#This Row],[וסת קבוע אחרון]],F1521=טבלה1013[[#This Row],[וסת קבוע אחרון]],F1520=טבלה1013[[#This Row],[וסת קבוע אחרון]]),1,0))</f>
        <v/>
      </c>
      <c r="Y1522" s="1" t="str">
        <f>IF(OR(טבלה1013[[#This Row],[הווסת פעיל?]]=0,טבלה1013[[#This Row],[הווסת פעיל?]]=""),"",SUM(Y1521,טבלה1013[[#This Row],[הווסת פעיל?]]))</f>
        <v/>
      </c>
      <c r="Z1522" s="1" t="str">
        <f>IF(AND(טבלה1013[[#This Row],[כמה מחזורים עד עקירה]]&lt;&gt;"",Y1523=""),טבלה1013[[#This Row],[כמה מחזורים עד עקירה]],"")</f>
        <v/>
      </c>
      <c r="AA1522" s="1" t="str">
        <f>IF(AND(טבלה1013[[#This Row],[הווסת פעיל?]]=1,טבלה1013[[#This Row],[וסת קבוע אחרון]]&lt;&gt;W1521),טבלה1013[[#This Row],[וסת קבוע אחרון]],"")</f>
        <v/>
      </c>
      <c r="AB1522" s="1" t="str">
        <f>IF(AND(טבלה1013[[#This Row],[הווסת פעיל?]]=1,X1521=0,טבלה1013[[#This Row],[וסת קבוע אחרון]]=W1521),טבלה1013[[#This Row],[וסת קבוע אחרון]],"")</f>
        <v/>
      </c>
      <c r="AC1522" s="1" t="str">
        <f>IF(AND(טבלה1013[[#This Row],[הווסת פעיל?]]=1,X1521=0,טבלה1013[[#This Row],[וסת קבוע אחרון]]&lt;&gt;W1521),1,"")</f>
        <v/>
      </c>
      <c r="AD1522" s="1" t="str">
        <f>IF(AND(טבלה1013[[#This Row],[הווסת פעיל?]]&lt;&gt;"",B1523=1),טבלה1013[[#This Row],[CycleNumber]],"")</f>
        <v/>
      </c>
      <c r="AE1522" s="1" t="str">
        <f>IF(AND(טבלה1013[[#This Row],[הווסת פעיל?]]&lt;&gt;"",X1521=""),טבלה1013[[#This Row],[CycleNumber]],"")</f>
        <v/>
      </c>
      <c r="AF1522" s="1" t="str">
        <f>IF(B1523=1,"",IF(טבלה1013[[#This Row],[הווסת פעיל?]]=1,IF(טבלה1013[[#This Row],[וסת קבוע אחרון]]=F1523,1,0),""))</f>
        <v/>
      </c>
      <c r="AG1522" s="1" t="str">
        <f>IF(B1523=1,"",IF(טבלה1013[[#This Row],[הווסת פעיל?]]=1,IF(OR(טבלה1013[[#This Row],[וסת קבוע אחרון]]=F1523,F1523=טבלה1013[[#This Row],[LengthofCycle]]),1,0),""))</f>
        <v/>
      </c>
      <c r="AH1522" s="1" t="str">
        <f>IF(B1523=1,"",IF(טבלה1013[[#This Row],[הווסת פעיל?]]=1,IF(OR(טבלה1013[[#This Row],[וסת קבוע אחרון]]=F1523,F1523=טבלה1013[[#This Row],[LengthofCycle]],AND(טבלה1013[[#This Row],[LengthofCycle]]&lt;&gt;טבלה1013[[#This Row],[וסת קבוע אחרון]],OR(F1523=28,F1523=29))),1,0),""))</f>
        <v/>
      </c>
      <c r="AI1522" s="1" t="str">
        <f>IF(AND(טבלה1013[[#This Row],[הווסת פעיל?]]=1,B1523=1),1,"")</f>
        <v/>
      </c>
      <c r="AJ1522" s="4">
        <f>IF(AND(טבלה1013[[#This Row],[הווסת פעיל?]]&lt;&gt;1,B1523&lt;&gt;1,B1523&lt;&gt;""),IF(טבלה1013[[#This Row],[LengthofCycle]]=F1523,1,0),"")</f>
        <v>0</v>
      </c>
      <c r="AK1522" s="4">
        <f>IF(AND(טבלה1013[[#This Row],[הווסת פעיל?]]&lt;&gt;1,B1523&lt;&gt;1,B1523&lt;&gt;""),IF(OR(טבלה1013[[#This Row],[LengthofCycle]]=F1523,F1523=29),1,0),"")</f>
        <v>0</v>
      </c>
      <c r="AL1522" s="4">
        <f>IF(AND(טבלה1013[[#This Row],[הווסת פעיל?]]&lt;&gt;1,B1523&lt;&gt;1,B1523&lt;&gt;""),IF(OR(טבלה1013[[#This Row],[LengthofCycle]]=F1523,F1523=29,F1523=28),1,0),"")</f>
        <v>0</v>
      </c>
    </row>
    <row r="1523" spans="1:38" x14ac:dyDescent="0.25">
      <c r="A1523" s="1" t="s">
        <v>177</v>
      </c>
      <c r="B1523" s="1">
        <v>12</v>
      </c>
      <c r="C1523" s="1">
        <v>0</v>
      </c>
      <c r="D1523" s="1">
        <v>1</v>
      </c>
      <c r="E1523" s="1">
        <v>0</v>
      </c>
      <c r="F1523" s="1">
        <v>32</v>
      </c>
      <c r="G1523" s="1">
        <f>טבלה1013[[#This Row],[LengthofCycle]]+1</f>
        <v>33</v>
      </c>
      <c r="H1523" s="1" t="str">
        <f>IF(IFERROR(LOOKUP(טבלה1013[[#This Row],[ClientID]],קביעויות[השבוע]),FALSE)=טבלה1013[[#This Row],[ClientID]],1,"")</f>
        <v/>
      </c>
      <c r="I1523" s="1" t="str">
        <f>IF(AND(טבלה1013[[#This Row],[CycleNumber]]&gt;1,OR(B1524="",טבלה1013[[#This Row],[CycleNumber]]&gt;B1522)),IF(OR(AND(טבלה1013[[#This Row],[LengthofCycle]]=28,F1522=28),AND(טבלה1013[[#This Row],[LengthofCycle]]=35,F1522=35)),1,""),"")</f>
        <v/>
      </c>
      <c r="J1523" s="1" t="str">
        <f>IF(AND(טבלה1013[[#This Row],[וסת השבוע]]=1,I1522=1,טבלה1013[[#This Row],[CycleNumber]]&gt;B1522),1,"")</f>
        <v/>
      </c>
      <c r="K1523" s="1" t="str">
        <f>IF(טבלה1013[[#This Row],[CycleNumber]]=1,"",IF(טבלה1013[[#This Row],[וסת השבוע]]=1,0,IF(K1522="","",IF(K1522=0,IF(טבלה1013[[#This Row],[LengthofCycle]]=28,0,1),IF(K1522=1,IF(טבלה1013[[#This Row],[LengthofCycle]]+F1522=28*2,0,2),IF(K1522=2,IF(טבלה1013[[#This Row],[LengthofCycle]]+F1522+F1521=28*3,0,3),""))))))</f>
        <v/>
      </c>
      <c r="L1523" s="1" t="str">
        <f>IF(טבלה1013[[#This Row],[וסת השבוע]]=1,IF(טבלה1013[[#This Row],[וסת השבוע וההפלגה ביחד]]=1,L1522+1,0),IF(AND(טבלה1013[[#This Row],[CycleNumber]]&gt;B1522,טבלה1013[[#This Row],[CycleNumber]]&gt;1),IF(טבלה1013[[#This Row],[וסת השבוע פעיל?]]&lt;&gt;"",L1522+1,""),""))</f>
        <v/>
      </c>
      <c r="M1523" s="1" t="str">
        <f>IF(AND(טבלה1013[[#This Row],[וסת השבוע פעיל?]]&lt;&gt;"",טבלה1013[[#This Row],[CycleNumber]]&lt;B1524,B1524&lt;&gt;"",טבלה1013[[#This Row],[וסת השבוע פעיל?]]&lt;3),IF(K1524=0,IF(AND(טבלה1013[[#This Row],[וסת השבוע פעיל?]]&gt;0,I1524=1),0,1),0),"")</f>
        <v/>
      </c>
      <c r="N1523" s="1" t="str">
        <f t="shared" si="116"/>
        <v/>
      </c>
      <c r="O1523" s="1" t="str">
        <f>IF(AND(טבלה1013[[#This Row],[חיזוי - שבוע]]=1,J1524=1),1,"")</f>
        <v/>
      </c>
      <c r="P1523" s="1" t="str">
        <f>IF(AND(טבלה1013[[#This Row],[חיזוי טוב עם הפלגה?]]=1,טבלה1013[[#This Row],[וסת קבוע אחרון]]&lt;&gt;28,X1522=1),1,"")</f>
        <v/>
      </c>
      <c r="Q1523" s="1" t="str">
        <f>IF(AND(טבלה1013[[#This Row],[וסת השבוע פעיל?]]&lt;3,OR(טבלה1013[[#This Row],[CycleNumber]]&gt;B1524,B1524="")),1,"")</f>
        <v/>
      </c>
      <c r="R1523" s="1" t="str">
        <f>IF(טבלה1013[[#This Row],[האישה קבעה וסת שבוע?]]=1,IF(טבלה1013[[#This Row],[וסת השבוע פעיל?]]&lt;3,1,0),"")</f>
        <v/>
      </c>
      <c r="S152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3" s="1">
        <f t="shared" si="117"/>
        <v>0</v>
      </c>
      <c r="U1523" s="1">
        <f t="shared" si="118"/>
        <v>0</v>
      </c>
      <c r="V1523" s="1">
        <f t="shared" si="119"/>
        <v>0</v>
      </c>
      <c r="W1523" s="1" t="str">
        <f>IF(טבלה1013[[#This Row],[3 הפלגות זהות]]="","",IF(טבלה1013[[#This Row],[3 הפלגות זהות]]=1,טבלה1013[[#This Row],[LengthofCycle]],W1522))</f>
        <v/>
      </c>
      <c r="X1523" s="1" t="str">
        <f>IF(טבלה1013[[#This Row],[וסת קבוע אחרון]]="","",IF(OR(טבלה1013[[#This Row],[LengthofCycle]]=טבלה1013[[#This Row],[וסת קבוע אחרון]],F1522=טבלה1013[[#This Row],[וסת קבוע אחרון]],F1521=טבלה1013[[#This Row],[וסת קבוע אחרון]]),1,0))</f>
        <v/>
      </c>
      <c r="Y1523" s="1" t="str">
        <f>IF(OR(טבלה1013[[#This Row],[הווסת פעיל?]]=0,טבלה1013[[#This Row],[הווסת פעיל?]]=""),"",SUM(Y1522,טבלה1013[[#This Row],[הווסת פעיל?]]))</f>
        <v/>
      </c>
      <c r="Z1523" s="1" t="str">
        <f>IF(AND(טבלה1013[[#This Row],[כמה מחזורים עד עקירה]]&lt;&gt;"",Y1524=""),טבלה1013[[#This Row],[כמה מחזורים עד עקירה]],"")</f>
        <v/>
      </c>
      <c r="AA1523" s="1" t="str">
        <f>IF(AND(טבלה1013[[#This Row],[הווסת פעיל?]]=1,טבלה1013[[#This Row],[וסת קבוע אחרון]]&lt;&gt;W1522),טבלה1013[[#This Row],[וסת קבוע אחרון]],"")</f>
        <v/>
      </c>
      <c r="AB1523" s="1" t="str">
        <f>IF(AND(טבלה1013[[#This Row],[הווסת פעיל?]]=1,X1522=0,טבלה1013[[#This Row],[וסת קבוע אחרון]]=W1522),טבלה1013[[#This Row],[וסת קבוע אחרון]],"")</f>
        <v/>
      </c>
      <c r="AC1523" s="1" t="str">
        <f>IF(AND(טבלה1013[[#This Row],[הווסת פעיל?]]=1,X1522=0,טבלה1013[[#This Row],[וסת קבוע אחרון]]&lt;&gt;W1522),1,"")</f>
        <v/>
      </c>
      <c r="AD1523" s="1" t="str">
        <f>IF(AND(טבלה1013[[#This Row],[הווסת פעיל?]]&lt;&gt;"",B1524=1),טבלה1013[[#This Row],[CycleNumber]],"")</f>
        <v/>
      </c>
      <c r="AE1523" s="1" t="str">
        <f>IF(AND(טבלה1013[[#This Row],[הווסת פעיל?]]&lt;&gt;"",X1522=""),טבלה1013[[#This Row],[CycleNumber]],"")</f>
        <v/>
      </c>
      <c r="AF1523" s="1" t="str">
        <f>IF(B1524=1,"",IF(טבלה1013[[#This Row],[הווסת פעיל?]]=1,IF(טבלה1013[[#This Row],[וסת קבוע אחרון]]=F1524,1,0),""))</f>
        <v/>
      </c>
      <c r="AG1523" s="1" t="str">
        <f>IF(B1524=1,"",IF(טבלה1013[[#This Row],[הווסת פעיל?]]=1,IF(OR(טבלה1013[[#This Row],[וסת קבוע אחרון]]=F1524,F1524=טבלה1013[[#This Row],[LengthofCycle]]),1,0),""))</f>
        <v/>
      </c>
      <c r="AH1523" s="1" t="str">
        <f>IF(B1524=1,"",IF(טבלה1013[[#This Row],[הווסת פעיל?]]=1,IF(OR(טבלה1013[[#This Row],[וסת קבוע אחרון]]=F1524,F1524=טבלה1013[[#This Row],[LengthofCycle]],AND(טבלה1013[[#This Row],[LengthofCycle]]&lt;&gt;טבלה1013[[#This Row],[וסת קבוע אחרון]],OR(F1524=28,F1524=29))),1,0),""))</f>
        <v/>
      </c>
      <c r="AI1523" s="1" t="str">
        <f>IF(AND(טבלה1013[[#This Row],[הווסת פעיל?]]=1,B1524=1),1,"")</f>
        <v/>
      </c>
      <c r="AJ1523" s="4">
        <f>IF(AND(טבלה1013[[#This Row],[הווסת פעיל?]]&lt;&gt;1,B1524&lt;&gt;1,B1524&lt;&gt;""),IF(טבלה1013[[#This Row],[LengthofCycle]]=F1524,1,0),"")</f>
        <v>0</v>
      </c>
      <c r="AK1523" s="4">
        <f>IF(AND(טבלה1013[[#This Row],[הווסת פעיל?]]&lt;&gt;1,B1524&lt;&gt;1,B1524&lt;&gt;""),IF(OR(טבלה1013[[#This Row],[LengthofCycle]]=F1524,F1524=29),1,0),"")</f>
        <v>0</v>
      </c>
      <c r="AL1523" s="4">
        <f>IF(AND(טבלה1013[[#This Row],[הווסת פעיל?]]&lt;&gt;1,B1524&lt;&gt;1,B1524&lt;&gt;""),IF(OR(טבלה1013[[#This Row],[LengthofCycle]]=F1524,F1524=29,F1524=28),1,0),"")</f>
        <v>0</v>
      </c>
    </row>
    <row r="1524" spans="1:38" x14ac:dyDescent="0.25">
      <c r="A1524" s="1" t="s">
        <v>177</v>
      </c>
      <c r="B1524" s="1">
        <v>13</v>
      </c>
      <c r="C1524" s="1">
        <v>0</v>
      </c>
      <c r="D1524" s="1">
        <v>1</v>
      </c>
      <c r="E1524" s="1">
        <v>0</v>
      </c>
      <c r="F1524" s="1">
        <v>35</v>
      </c>
      <c r="G1524" s="1">
        <f>טבלה1013[[#This Row],[LengthofCycle]]+1</f>
        <v>36</v>
      </c>
      <c r="H1524" s="1" t="str">
        <f>IF(IFERROR(LOOKUP(טבלה1013[[#This Row],[ClientID]],קביעויות[השבוע]),FALSE)=טבלה1013[[#This Row],[ClientID]],1,"")</f>
        <v/>
      </c>
      <c r="I1524" s="1" t="str">
        <f>IF(AND(טבלה1013[[#This Row],[CycleNumber]]&gt;1,OR(B1525="",טבלה1013[[#This Row],[CycleNumber]]&gt;B1523)),IF(OR(AND(טבלה1013[[#This Row],[LengthofCycle]]=28,F1523=28),AND(טבלה1013[[#This Row],[LengthofCycle]]=35,F1523=35)),1,""),"")</f>
        <v/>
      </c>
      <c r="J1524" s="1" t="str">
        <f>IF(AND(טבלה1013[[#This Row],[וסת השבוע]]=1,I1523=1,טבלה1013[[#This Row],[CycleNumber]]&gt;B1523),1,"")</f>
        <v/>
      </c>
      <c r="K1524" s="1" t="str">
        <f>IF(טבלה1013[[#This Row],[CycleNumber]]=1,"",IF(טבלה1013[[#This Row],[וסת השבוע]]=1,0,IF(K1523="","",IF(K1523=0,IF(טבלה1013[[#This Row],[LengthofCycle]]=28,0,1),IF(K1523=1,IF(טבלה1013[[#This Row],[LengthofCycle]]+F1523=28*2,0,2),IF(K1523=2,IF(טבלה1013[[#This Row],[LengthofCycle]]+F1523+F1522=28*3,0,3),""))))))</f>
        <v/>
      </c>
      <c r="L1524" s="1" t="str">
        <f>IF(טבלה1013[[#This Row],[וסת השבוע]]=1,IF(טבלה1013[[#This Row],[וסת השבוע וההפלגה ביחד]]=1,L1523+1,0),IF(AND(טבלה1013[[#This Row],[CycleNumber]]&gt;B1523,טבלה1013[[#This Row],[CycleNumber]]&gt;1),IF(טבלה1013[[#This Row],[וסת השבוע פעיל?]]&lt;&gt;"",L1523+1,""),""))</f>
        <v/>
      </c>
      <c r="M1524" s="1" t="str">
        <f>IF(AND(טבלה1013[[#This Row],[וסת השבוע פעיל?]]&lt;&gt;"",טבלה1013[[#This Row],[CycleNumber]]&lt;B1525,B1525&lt;&gt;"",טבלה1013[[#This Row],[וסת השבוע פעיל?]]&lt;3),IF(K1525=0,IF(AND(טבלה1013[[#This Row],[וסת השבוע פעיל?]]&gt;0,I1525=1),0,1),0),"")</f>
        <v/>
      </c>
      <c r="N1524" s="1" t="str">
        <f t="shared" si="116"/>
        <v/>
      </c>
      <c r="O1524" s="1" t="str">
        <f>IF(AND(טבלה1013[[#This Row],[חיזוי - שבוע]]=1,J1525=1),1,"")</f>
        <v/>
      </c>
      <c r="P1524" s="1" t="str">
        <f>IF(AND(טבלה1013[[#This Row],[חיזוי טוב עם הפלגה?]]=1,טבלה1013[[#This Row],[וסת קבוע אחרון]]&lt;&gt;28,X1523=1),1,"")</f>
        <v/>
      </c>
      <c r="Q1524" s="1" t="str">
        <f>IF(AND(טבלה1013[[#This Row],[וסת השבוע פעיל?]]&lt;3,OR(טבלה1013[[#This Row],[CycleNumber]]&gt;B1525,B1525="")),1,"")</f>
        <v/>
      </c>
      <c r="R1524" s="1" t="str">
        <f>IF(טבלה1013[[#This Row],[האישה קבעה וסת שבוע?]]=1,IF(טבלה1013[[#This Row],[וסת השבוע פעיל?]]&lt;3,1,0),"")</f>
        <v/>
      </c>
      <c r="S152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4" s="1">
        <f t="shared" si="117"/>
        <v>0</v>
      </c>
      <c r="U1524" s="1">
        <f t="shared" si="118"/>
        <v>0</v>
      </c>
      <c r="V1524" s="1">
        <f t="shared" si="119"/>
        <v>0</v>
      </c>
      <c r="W1524" s="1" t="str">
        <f>IF(טבלה1013[[#This Row],[3 הפלגות זהות]]="","",IF(טבלה1013[[#This Row],[3 הפלגות זהות]]=1,טבלה1013[[#This Row],[LengthofCycle]],W1523))</f>
        <v/>
      </c>
      <c r="X1524" s="1" t="str">
        <f>IF(טבלה1013[[#This Row],[וסת קבוע אחרון]]="","",IF(OR(טבלה1013[[#This Row],[LengthofCycle]]=טבלה1013[[#This Row],[וסת קבוע אחרון]],F1523=טבלה1013[[#This Row],[וסת קבוע אחרון]],F1522=טבלה1013[[#This Row],[וסת קבוע אחרון]]),1,0))</f>
        <v/>
      </c>
      <c r="Y1524" s="1" t="str">
        <f>IF(OR(טבלה1013[[#This Row],[הווסת פעיל?]]=0,טבלה1013[[#This Row],[הווסת פעיל?]]=""),"",SUM(Y1523,טבלה1013[[#This Row],[הווסת פעיל?]]))</f>
        <v/>
      </c>
      <c r="Z1524" s="1" t="str">
        <f>IF(AND(טבלה1013[[#This Row],[כמה מחזורים עד עקירה]]&lt;&gt;"",Y1525=""),טבלה1013[[#This Row],[כמה מחזורים עד עקירה]],"")</f>
        <v/>
      </c>
      <c r="AA1524" s="1" t="str">
        <f>IF(AND(טבלה1013[[#This Row],[הווסת פעיל?]]=1,טבלה1013[[#This Row],[וסת קבוע אחרון]]&lt;&gt;W1523),טבלה1013[[#This Row],[וסת קבוע אחרון]],"")</f>
        <v/>
      </c>
      <c r="AB1524" s="1" t="str">
        <f>IF(AND(טבלה1013[[#This Row],[הווסת פעיל?]]=1,X1523=0,טבלה1013[[#This Row],[וסת קבוע אחרון]]=W1523),טבלה1013[[#This Row],[וסת קבוע אחרון]],"")</f>
        <v/>
      </c>
      <c r="AC1524" s="1" t="str">
        <f>IF(AND(טבלה1013[[#This Row],[הווסת פעיל?]]=1,X1523=0,טבלה1013[[#This Row],[וסת קבוע אחרון]]&lt;&gt;W1523),1,"")</f>
        <v/>
      </c>
      <c r="AD1524" s="1" t="str">
        <f>IF(AND(טבלה1013[[#This Row],[הווסת פעיל?]]&lt;&gt;"",B1525=1),טבלה1013[[#This Row],[CycleNumber]],"")</f>
        <v/>
      </c>
      <c r="AE1524" s="1" t="str">
        <f>IF(AND(טבלה1013[[#This Row],[הווסת פעיל?]]&lt;&gt;"",X1523=""),טבלה1013[[#This Row],[CycleNumber]],"")</f>
        <v/>
      </c>
      <c r="AF1524" s="1" t="str">
        <f>IF(B1525=1,"",IF(טבלה1013[[#This Row],[הווסת פעיל?]]=1,IF(טבלה1013[[#This Row],[וסת קבוע אחרון]]=F1525,1,0),""))</f>
        <v/>
      </c>
      <c r="AG1524" s="1" t="str">
        <f>IF(B1525=1,"",IF(טבלה1013[[#This Row],[הווסת פעיל?]]=1,IF(OR(טבלה1013[[#This Row],[וסת קבוע אחרון]]=F1525,F1525=טבלה1013[[#This Row],[LengthofCycle]]),1,0),""))</f>
        <v/>
      </c>
      <c r="AH1524" s="1" t="str">
        <f>IF(B1525=1,"",IF(טבלה1013[[#This Row],[הווסת פעיל?]]=1,IF(OR(טבלה1013[[#This Row],[וסת קבוע אחרון]]=F1525,F1525=טבלה1013[[#This Row],[LengthofCycle]],AND(טבלה1013[[#This Row],[LengthofCycle]]&lt;&gt;טבלה1013[[#This Row],[וסת קבוע אחרון]],OR(F1525=28,F1525=29))),1,0),""))</f>
        <v/>
      </c>
      <c r="AI1524" s="1" t="str">
        <f>IF(AND(טבלה1013[[#This Row],[הווסת פעיל?]]=1,B1525=1),1,"")</f>
        <v/>
      </c>
      <c r="AJ1524" s="4">
        <f>IF(AND(טבלה1013[[#This Row],[הווסת פעיל?]]&lt;&gt;1,B1525&lt;&gt;1,B1525&lt;&gt;""),IF(טבלה1013[[#This Row],[LengthofCycle]]=F1525,1,0),"")</f>
        <v>0</v>
      </c>
      <c r="AK1524" s="4">
        <f>IF(AND(טבלה1013[[#This Row],[הווסת פעיל?]]&lt;&gt;1,B1525&lt;&gt;1,B1525&lt;&gt;""),IF(OR(טבלה1013[[#This Row],[LengthofCycle]]=F1525,F1525=29),1,0),"")</f>
        <v>0</v>
      </c>
      <c r="AL1524" s="4">
        <f>IF(AND(טבלה1013[[#This Row],[הווסת פעיל?]]&lt;&gt;1,B1525&lt;&gt;1,B1525&lt;&gt;""),IF(OR(טבלה1013[[#This Row],[LengthofCycle]]=F1525,F1525=29,F1525=28),1,0),"")</f>
        <v>1</v>
      </c>
    </row>
    <row r="1525" spans="1:38" x14ac:dyDescent="0.25">
      <c r="A1525" s="1" t="s">
        <v>177</v>
      </c>
      <c r="B1525" s="1">
        <v>14</v>
      </c>
      <c r="C1525" s="1">
        <v>0</v>
      </c>
      <c r="D1525" s="1">
        <v>1</v>
      </c>
      <c r="E1525" s="1">
        <v>0</v>
      </c>
      <c r="F1525" s="1">
        <v>28</v>
      </c>
      <c r="G1525" s="1">
        <f>טבלה1013[[#This Row],[LengthofCycle]]+1</f>
        <v>29</v>
      </c>
      <c r="H1525" s="1" t="str">
        <f>IF(IFERROR(LOOKUP(טבלה1013[[#This Row],[ClientID]],קביעויות[השבוע]),FALSE)=טבלה1013[[#This Row],[ClientID]],1,"")</f>
        <v/>
      </c>
      <c r="I1525" s="1" t="str">
        <f>IF(AND(טבלה1013[[#This Row],[CycleNumber]]&gt;1,OR(B1526="",טבלה1013[[#This Row],[CycleNumber]]&gt;B1524)),IF(OR(AND(טבלה1013[[#This Row],[LengthofCycle]]=28,F1524=28),AND(טבלה1013[[#This Row],[LengthofCycle]]=35,F1524=35)),1,""),"")</f>
        <v/>
      </c>
      <c r="J1525" s="1" t="str">
        <f>IF(AND(טבלה1013[[#This Row],[וסת השבוע]]=1,I1524=1,טבלה1013[[#This Row],[CycleNumber]]&gt;B1524),1,"")</f>
        <v/>
      </c>
      <c r="K1525" s="1" t="str">
        <f>IF(טבלה1013[[#This Row],[CycleNumber]]=1,"",IF(טבלה1013[[#This Row],[וסת השבוע]]=1,0,IF(K1524="","",IF(K1524=0,IF(טבלה1013[[#This Row],[LengthofCycle]]=28,0,1),IF(K1524=1,IF(טבלה1013[[#This Row],[LengthofCycle]]+F1524=28*2,0,2),IF(K1524=2,IF(טבלה1013[[#This Row],[LengthofCycle]]+F1524+F1523=28*3,0,3),""))))))</f>
        <v/>
      </c>
      <c r="L1525" s="1" t="str">
        <f>IF(טבלה1013[[#This Row],[וסת השבוע]]=1,IF(טבלה1013[[#This Row],[וסת השבוע וההפלגה ביחד]]=1,L1524+1,0),IF(AND(טבלה1013[[#This Row],[CycleNumber]]&gt;B1524,טבלה1013[[#This Row],[CycleNumber]]&gt;1),IF(טבלה1013[[#This Row],[וסת השבוע פעיל?]]&lt;&gt;"",L1524+1,""),""))</f>
        <v/>
      </c>
      <c r="M1525" s="1" t="str">
        <f>IF(AND(טבלה1013[[#This Row],[וסת השבוע פעיל?]]&lt;&gt;"",טבלה1013[[#This Row],[CycleNumber]]&lt;B1526,B1526&lt;&gt;"",טבלה1013[[#This Row],[וסת השבוע פעיל?]]&lt;3),IF(K1526=0,IF(AND(טבלה1013[[#This Row],[וסת השבוע פעיל?]]&gt;0,I1526=1),0,1),0),"")</f>
        <v/>
      </c>
      <c r="N1525" s="1" t="str">
        <f t="shared" si="116"/>
        <v/>
      </c>
      <c r="O1525" s="1" t="str">
        <f>IF(AND(טבלה1013[[#This Row],[חיזוי - שבוע]]=1,J1526=1),1,"")</f>
        <v/>
      </c>
      <c r="P1525" s="1" t="str">
        <f>IF(AND(טבלה1013[[#This Row],[חיזוי טוב עם הפלגה?]]=1,טבלה1013[[#This Row],[וסת קבוע אחרון]]&lt;&gt;28,X1524=1),1,"")</f>
        <v/>
      </c>
      <c r="Q1525" s="1" t="str">
        <f>IF(AND(טבלה1013[[#This Row],[וסת השבוע פעיל?]]&lt;3,OR(טבלה1013[[#This Row],[CycleNumber]]&gt;B1526,B1526="")),1,"")</f>
        <v/>
      </c>
      <c r="R1525" s="1" t="str">
        <f>IF(טבלה1013[[#This Row],[האישה קבעה וסת שבוע?]]=1,IF(טבלה1013[[#This Row],[וסת השבוע פעיל?]]&lt;3,1,0),"")</f>
        <v/>
      </c>
      <c r="S152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5" s="1">
        <f t="shared" si="117"/>
        <v>0</v>
      </c>
      <c r="U1525" s="1">
        <f t="shared" si="118"/>
        <v>0</v>
      </c>
      <c r="V1525" s="1">
        <f t="shared" si="119"/>
        <v>0</v>
      </c>
      <c r="W1525" s="1" t="str">
        <f>IF(טבלה1013[[#This Row],[3 הפלגות זהות]]="","",IF(טבלה1013[[#This Row],[3 הפלגות זהות]]=1,טבלה1013[[#This Row],[LengthofCycle]],W1524))</f>
        <v/>
      </c>
      <c r="X1525" s="1" t="str">
        <f>IF(טבלה1013[[#This Row],[וסת קבוע אחרון]]="","",IF(OR(טבלה1013[[#This Row],[LengthofCycle]]=טבלה1013[[#This Row],[וסת קבוע אחרון]],F1524=טבלה1013[[#This Row],[וסת קבוע אחרון]],F1523=טבלה1013[[#This Row],[וסת קבוע אחרון]]),1,0))</f>
        <v/>
      </c>
      <c r="Y1525" s="1" t="str">
        <f>IF(OR(טבלה1013[[#This Row],[הווסת פעיל?]]=0,טבלה1013[[#This Row],[הווסת פעיל?]]=""),"",SUM(Y1524,טבלה1013[[#This Row],[הווסת פעיל?]]))</f>
        <v/>
      </c>
      <c r="Z1525" s="1" t="str">
        <f>IF(AND(טבלה1013[[#This Row],[כמה מחזורים עד עקירה]]&lt;&gt;"",Y1526=""),טבלה1013[[#This Row],[כמה מחזורים עד עקירה]],"")</f>
        <v/>
      </c>
      <c r="AA1525" s="1" t="str">
        <f>IF(AND(טבלה1013[[#This Row],[הווסת פעיל?]]=1,טבלה1013[[#This Row],[וסת קבוע אחרון]]&lt;&gt;W1524),טבלה1013[[#This Row],[וסת קבוע אחרון]],"")</f>
        <v/>
      </c>
      <c r="AB1525" s="1" t="str">
        <f>IF(AND(טבלה1013[[#This Row],[הווסת פעיל?]]=1,X1524=0,טבלה1013[[#This Row],[וסת קבוע אחרון]]=W1524),טבלה1013[[#This Row],[וסת קבוע אחרון]],"")</f>
        <v/>
      </c>
      <c r="AC1525" s="1" t="str">
        <f>IF(AND(טבלה1013[[#This Row],[הווסת פעיל?]]=1,X1524=0,טבלה1013[[#This Row],[וסת קבוע אחרון]]&lt;&gt;W1524),1,"")</f>
        <v/>
      </c>
      <c r="AD1525" s="1" t="str">
        <f>IF(AND(טבלה1013[[#This Row],[הווסת פעיל?]]&lt;&gt;"",B1526=1),טבלה1013[[#This Row],[CycleNumber]],"")</f>
        <v/>
      </c>
      <c r="AE1525" s="1" t="str">
        <f>IF(AND(טבלה1013[[#This Row],[הווסת פעיל?]]&lt;&gt;"",X1524=""),טבלה1013[[#This Row],[CycleNumber]],"")</f>
        <v/>
      </c>
      <c r="AF1525" s="1" t="str">
        <f>IF(B1526=1,"",IF(טבלה1013[[#This Row],[הווסת פעיל?]]=1,IF(טבלה1013[[#This Row],[וסת קבוע אחרון]]=F1526,1,0),""))</f>
        <v/>
      </c>
      <c r="AG1525" s="1" t="str">
        <f>IF(B1526=1,"",IF(טבלה1013[[#This Row],[הווסת פעיל?]]=1,IF(OR(טבלה1013[[#This Row],[וסת קבוע אחרון]]=F1526,F1526=טבלה1013[[#This Row],[LengthofCycle]]),1,0),""))</f>
        <v/>
      </c>
      <c r="AH1525" s="1" t="str">
        <f>IF(B1526=1,"",IF(טבלה1013[[#This Row],[הווסת פעיל?]]=1,IF(OR(טבלה1013[[#This Row],[וסת קבוע אחרון]]=F1526,F1526=טבלה1013[[#This Row],[LengthofCycle]],AND(טבלה1013[[#This Row],[LengthofCycle]]&lt;&gt;טבלה1013[[#This Row],[וסת קבוע אחרון]],OR(F1526=28,F1526=29))),1,0),""))</f>
        <v/>
      </c>
      <c r="AI1525" s="1" t="str">
        <f>IF(AND(טבלה1013[[#This Row],[הווסת פעיל?]]=1,B1526=1),1,"")</f>
        <v/>
      </c>
      <c r="AJ1525" s="4">
        <f>IF(AND(טבלה1013[[#This Row],[הווסת פעיל?]]&lt;&gt;1,B1526&lt;&gt;1,B1526&lt;&gt;""),IF(טבלה1013[[#This Row],[LengthofCycle]]=F1526,1,0),"")</f>
        <v>0</v>
      </c>
      <c r="AK1525" s="4">
        <f>IF(AND(טבלה1013[[#This Row],[הווסת פעיל?]]&lt;&gt;1,B1526&lt;&gt;1,B1526&lt;&gt;""),IF(OR(טבלה1013[[#This Row],[LengthofCycle]]=F1526,F1526=29),1,0),"")</f>
        <v>0</v>
      </c>
      <c r="AL1525" s="4">
        <f>IF(AND(טבלה1013[[#This Row],[הווסת פעיל?]]&lt;&gt;1,B1526&lt;&gt;1,B1526&lt;&gt;""),IF(OR(טבלה1013[[#This Row],[LengthofCycle]]=F1526,F1526=29,F1526=28),1,0),"")</f>
        <v>0</v>
      </c>
    </row>
    <row r="1526" spans="1:38" x14ac:dyDescent="0.25">
      <c r="A1526" s="1" t="s">
        <v>177</v>
      </c>
      <c r="B1526" s="1">
        <v>15</v>
      </c>
      <c r="C1526" s="1">
        <v>0</v>
      </c>
      <c r="D1526" s="1">
        <v>1</v>
      </c>
      <c r="E1526" s="1">
        <v>0</v>
      </c>
      <c r="F1526" s="1">
        <v>31</v>
      </c>
      <c r="G1526" s="1">
        <f>טבלה1013[[#This Row],[LengthofCycle]]+1</f>
        <v>32</v>
      </c>
      <c r="H1526" s="1" t="str">
        <f>IF(IFERROR(LOOKUP(טבלה1013[[#This Row],[ClientID]],קביעויות[השבוע]),FALSE)=טבלה1013[[#This Row],[ClientID]],1,"")</f>
        <v/>
      </c>
      <c r="I1526" s="1" t="str">
        <f>IF(AND(טבלה1013[[#This Row],[CycleNumber]]&gt;1,OR(B1527="",טבלה1013[[#This Row],[CycleNumber]]&gt;B1525)),IF(OR(AND(טבלה1013[[#This Row],[LengthofCycle]]=28,F1525=28),AND(טבלה1013[[#This Row],[LengthofCycle]]=35,F1525=35)),1,""),"")</f>
        <v/>
      </c>
      <c r="J1526" s="1" t="str">
        <f>IF(AND(טבלה1013[[#This Row],[וסת השבוע]]=1,I1525=1,טבלה1013[[#This Row],[CycleNumber]]&gt;B1525),1,"")</f>
        <v/>
      </c>
      <c r="K1526" s="1" t="str">
        <f>IF(טבלה1013[[#This Row],[CycleNumber]]=1,"",IF(טבלה1013[[#This Row],[וסת השבוע]]=1,0,IF(K1525="","",IF(K1525=0,IF(טבלה1013[[#This Row],[LengthofCycle]]=28,0,1),IF(K1525=1,IF(טבלה1013[[#This Row],[LengthofCycle]]+F1525=28*2,0,2),IF(K1525=2,IF(טבלה1013[[#This Row],[LengthofCycle]]+F1525+F1524=28*3,0,3),""))))))</f>
        <v/>
      </c>
      <c r="L1526" s="1" t="str">
        <f>IF(טבלה1013[[#This Row],[וסת השבוע]]=1,IF(טבלה1013[[#This Row],[וסת השבוע וההפלגה ביחד]]=1,L1525+1,0),IF(AND(טבלה1013[[#This Row],[CycleNumber]]&gt;B1525,טבלה1013[[#This Row],[CycleNumber]]&gt;1),IF(טבלה1013[[#This Row],[וסת השבוע פעיל?]]&lt;&gt;"",L1525+1,""),""))</f>
        <v/>
      </c>
      <c r="M1526" s="1" t="str">
        <f>IF(AND(טבלה1013[[#This Row],[וסת השבוע פעיל?]]&lt;&gt;"",טבלה1013[[#This Row],[CycleNumber]]&lt;B1527,B1527&lt;&gt;"",טבלה1013[[#This Row],[וסת השבוע פעיל?]]&lt;3),IF(K1527=0,IF(AND(טבלה1013[[#This Row],[וסת השבוע פעיל?]]&gt;0,I1527=1),0,1),0),"")</f>
        <v/>
      </c>
      <c r="N1526" s="1" t="str">
        <f t="shared" si="116"/>
        <v/>
      </c>
      <c r="O1526" s="1" t="str">
        <f>IF(AND(טבלה1013[[#This Row],[חיזוי - שבוע]]=1,J1527=1),1,"")</f>
        <v/>
      </c>
      <c r="P1526" s="1" t="str">
        <f>IF(AND(טבלה1013[[#This Row],[חיזוי טוב עם הפלגה?]]=1,טבלה1013[[#This Row],[וסת קבוע אחרון]]&lt;&gt;28,X1525=1),1,"")</f>
        <v/>
      </c>
      <c r="Q1526" s="1" t="str">
        <f>IF(AND(טבלה1013[[#This Row],[וסת השבוע פעיל?]]&lt;3,OR(טבלה1013[[#This Row],[CycleNumber]]&gt;B1527,B1527="")),1,"")</f>
        <v/>
      </c>
      <c r="R1526" s="1" t="str">
        <f>IF(טבלה1013[[#This Row],[האישה קבעה וסת שבוע?]]=1,IF(טבלה1013[[#This Row],[וסת השבוע פעיל?]]&lt;3,1,0),"")</f>
        <v/>
      </c>
      <c r="S152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6" s="1">
        <f t="shared" si="117"/>
        <v>0</v>
      </c>
      <c r="U1526" s="1">
        <f t="shared" si="118"/>
        <v>0</v>
      </c>
      <c r="V1526" s="1">
        <f t="shared" si="119"/>
        <v>0</v>
      </c>
      <c r="W1526" s="1" t="str">
        <f>IF(טבלה1013[[#This Row],[3 הפלגות זהות]]="","",IF(טבלה1013[[#This Row],[3 הפלגות זהות]]=1,טבלה1013[[#This Row],[LengthofCycle]],W1525))</f>
        <v/>
      </c>
      <c r="X1526" s="1" t="str">
        <f>IF(טבלה1013[[#This Row],[וסת קבוע אחרון]]="","",IF(OR(טבלה1013[[#This Row],[LengthofCycle]]=טבלה1013[[#This Row],[וסת קבוע אחרון]],F1525=טבלה1013[[#This Row],[וסת קבוע אחרון]],F1524=טבלה1013[[#This Row],[וסת קבוע אחרון]]),1,0))</f>
        <v/>
      </c>
      <c r="Y1526" s="1" t="str">
        <f>IF(OR(טבלה1013[[#This Row],[הווסת פעיל?]]=0,טבלה1013[[#This Row],[הווסת פעיל?]]=""),"",SUM(Y1525,טבלה1013[[#This Row],[הווסת פעיל?]]))</f>
        <v/>
      </c>
      <c r="Z1526" s="1" t="str">
        <f>IF(AND(טבלה1013[[#This Row],[כמה מחזורים עד עקירה]]&lt;&gt;"",Y1527=""),טבלה1013[[#This Row],[כמה מחזורים עד עקירה]],"")</f>
        <v/>
      </c>
      <c r="AA1526" s="1" t="str">
        <f>IF(AND(טבלה1013[[#This Row],[הווסת פעיל?]]=1,טבלה1013[[#This Row],[וסת קבוע אחרון]]&lt;&gt;W1525),טבלה1013[[#This Row],[וסת קבוע אחרון]],"")</f>
        <v/>
      </c>
      <c r="AB1526" s="1" t="str">
        <f>IF(AND(טבלה1013[[#This Row],[הווסת פעיל?]]=1,X1525=0,טבלה1013[[#This Row],[וסת קבוע אחרון]]=W1525),טבלה1013[[#This Row],[וסת קבוע אחרון]],"")</f>
        <v/>
      </c>
      <c r="AC1526" s="1" t="str">
        <f>IF(AND(טבלה1013[[#This Row],[הווסת פעיל?]]=1,X1525=0,טבלה1013[[#This Row],[וסת קבוע אחרון]]&lt;&gt;W1525),1,"")</f>
        <v/>
      </c>
      <c r="AD1526" s="1" t="str">
        <f>IF(AND(טבלה1013[[#This Row],[הווסת פעיל?]]&lt;&gt;"",B1527=1),טבלה1013[[#This Row],[CycleNumber]],"")</f>
        <v/>
      </c>
      <c r="AE1526" s="1" t="str">
        <f>IF(AND(טבלה1013[[#This Row],[הווסת פעיל?]]&lt;&gt;"",X1525=""),טבלה1013[[#This Row],[CycleNumber]],"")</f>
        <v/>
      </c>
      <c r="AF1526" s="1" t="str">
        <f>IF(B1527=1,"",IF(טבלה1013[[#This Row],[הווסת פעיל?]]=1,IF(טבלה1013[[#This Row],[וסת קבוע אחרון]]=F1527,1,0),""))</f>
        <v/>
      </c>
      <c r="AG1526" s="1" t="str">
        <f>IF(B1527=1,"",IF(טבלה1013[[#This Row],[הווסת פעיל?]]=1,IF(OR(טבלה1013[[#This Row],[וסת קבוע אחרון]]=F1527,F1527=טבלה1013[[#This Row],[LengthofCycle]]),1,0),""))</f>
        <v/>
      </c>
      <c r="AH1526" s="1" t="str">
        <f>IF(B1527=1,"",IF(טבלה1013[[#This Row],[הווסת פעיל?]]=1,IF(OR(טבלה1013[[#This Row],[וסת קבוע אחרון]]=F1527,F1527=טבלה1013[[#This Row],[LengthofCycle]],AND(טבלה1013[[#This Row],[LengthofCycle]]&lt;&gt;טבלה1013[[#This Row],[וסת קבוע אחרון]],OR(F1527=28,F1527=29))),1,0),""))</f>
        <v/>
      </c>
      <c r="AI1526" s="1" t="str">
        <f>IF(AND(טבלה1013[[#This Row],[הווסת פעיל?]]=1,B1527=1),1,"")</f>
        <v/>
      </c>
      <c r="AJ1526" s="4">
        <f>IF(AND(טבלה1013[[#This Row],[הווסת פעיל?]]&lt;&gt;1,B1527&lt;&gt;1,B1527&lt;&gt;""),IF(טבלה1013[[#This Row],[LengthofCycle]]=F1527,1,0),"")</f>
        <v>0</v>
      </c>
      <c r="AK1526" s="4">
        <f>IF(AND(טבלה1013[[#This Row],[הווסת פעיל?]]&lt;&gt;1,B1527&lt;&gt;1,B1527&lt;&gt;""),IF(OR(טבלה1013[[#This Row],[LengthofCycle]]=F1527,F1527=29),1,0),"")</f>
        <v>0</v>
      </c>
      <c r="AL1526" s="4">
        <f>IF(AND(טבלה1013[[#This Row],[הווסת פעיל?]]&lt;&gt;1,B1527&lt;&gt;1,B1527&lt;&gt;""),IF(OR(טבלה1013[[#This Row],[LengthofCycle]]=F1527,F1527=29,F1527=28),1,0),"")</f>
        <v>0</v>
      </c>
    </row>
    <row r="1527" spans="1:38" x14ac:dyDescent="0.25">
      <c r="A1527" s="1" t="s">
        <v>177</v>
      </c>
      <c r="B1527" s="1">
        <v>16</v>
      </c>
      <c r="C1527" s="1">
        <v>0</v>
      </c>
      <c r="D1527" s="1">
        <v>1</v>
      </c>
      <c r="E1527" s="1">
        <v>0</v>
      </c>
      <c r="F1527" s="1">
        <v>35</v>
      </c>
      <c r="G1527" s="1">
        <f>טבלה1013[[#This Row],[LengthofCycle]]+1</f>
        <v>36</v>
      </c>
      <c r="H1527" s="1" t="str">
        <f>IF(IFERROR(LOOKUP(טבלה1013[[#This Row],[ClientID]],קביעויות[השבוע]),FALSE)=טבלה1013[[#This Row],[ClientID]],1,"")</f>
        <v/>
      </c>
      <c r="I1527" s="1" t="str">
        <f>IF(AND(טבלה1013[[#This Row],[CycleNumber]]&gt;1,OR(B1528="",טבלה1013[[#This Row],[CycleNumber]]&gt;B1526)),IF(OR(AND(טבלה1013[[#This Row],[LengthofCycle]]=28,F1526=28),AND(טבלה1013[[#This Row],[LengthofCycle]]=35,F1526=35)),1,""),"")</f>
        <v/>
      </c>
      <c r="J1527" s="1" t="str">
        <f>IF(AND(טבלה1013[[#This Row],[וסת השבוע]]=1,I1526=1,טבלה1013[[#This Row],[CycleNumber]]&gt;B1526),1,"")</f>
        <v/>
      </c>
      <c r="K1527" s="1" t="str">
        <f>IF(טבלה1013[[#This Row],[CycleNumber]]=1,"",IF(טבלה1013[[#This Row],[וסת השבוע]]=1,0,IF(K1526="","",IF(K1526=0,IF(טבלה1013[[#This Row],[LengthofCycle]]=28,0,1),IF(K1526=1,IF(טבלה1013[[#This Row],[LengthofCycle]]+F1526=28*2,0,2),IF(K1526=2,IF(טבלה1013[[#This Row],[LengthofCycle]]+F1526+F1525=28*3,0,3),""))))))</f>
        <v/>
      </c>
      <c r="L1527" s="1" t="str">
        <f>IF(טבלה1013[[#This Row],[וסת השבוע]]=1,IF(טבלה1013[[#This Row],[וסת השבוע וההפלגה ביחד]]=1,L1526+1,0),IF(AND(טבלה1013[[#This Row],[CycleNumber]]&gt;B1526,טבלה1013[[#This Row],[CycleNumber]]&gt;1),IF(טבלה1013[[#This Row],[וסת השבוע פעיל?]]&lt;&gt;"",L1526+1,""),""))</f>
        <v/>
      </c>
      <c r="M1527" s="1" t="str">
        <f>IF(AND(טבלה1013[[#This Row],[וסת השבוע פעיל?]]&lt;&gt;"",טבלה1013[[#This Row],[CycleNumber]]&lt;B1528,B1528&lt;&gt;"",טבלה1013[[#This Row],[וסת השבוע פעיל?]]&lt;3),IF(K1528=0,IF(AND(טבלה1013[[#This Row],[וסת השבוע פעיל?]]&gt;0,I1528=1),0,1),0),"")</f>
        <v/>
      </c>
      <c r="N1527" s="1" t="str">
        <f t="shared" si="116"/>
        <v/>
      </c>
      <c r="O1527" s="1" t="str">
        <f>IF(AND(טבלה1013[[#This Row],[חיזוי - שבוע]]=1,J1528=1),1,"")</f>
        <v/>
      </c>
      <c r="P1527" s="1" t="str">
        <f>IF(AND(טבלה1013[[#This Row],[חיזוי טוב עם הפלגה?]]=1,טבלה1013[[#This Row],[וסת קבוע אחרון]]&lt;&gt;28,X1526=1),1,"")</f>
        <v/>
      </c>
      <c r="Q1527" s="1" t="str">
        <f>IF(AND(טבלה1013[[#This Row],[וסת השבוע פעיל?]]&lt;3,OR(טבלה1013[[#This Row],[CycleNumber]]&gt;B1528,B1528="")),1,"")</f>
        <v/>
      </c>
      <c r="R1527" s="1" t="str">
        <f>IF(טבלה1013[[#This Row],[האישה קבעה וסת שבוע?]]=1,IF(טבלה1013[[#This Row],[וסת השבוע פעיל?]]&lt;3,1,0),"")</f>
        <v/>
      </c>
      <c r="S152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7" s="1">
        <f t="shared" si="117"/>
        <v>0</v>
      </c>
      <c r="U1527" s="1">
        <f t="shared" si="118"/>
        <v>0</v>
      </c>
      <c r="V1527" s="1">
        <f t="shared" si="119"/>
        <v>0</v>
      </c>
      <c r="W1527" s="1" t="str">
        <f>IF(טבלה1013[[#This Row],[3 הפלגות זהות]]="","",IF(טבלה1013[[#This Row],[3 הפלגות זהות]]=1,טבלה1013[[#This Row],[LengthofCycle]],W1526))</f>
        <v/>
      </c>
      <c r="X1527" s="1" t="str">
        <f>IF(טבלה1013[[#This Row],[וסת קבוע אחרון]]="","",IF(OR(טבלה1013[[#This Row],[LengthofCycle]]=טבלה1013[[#This Row],[וסת קבוע אחרון]],F1526=טבלה1013[[#This Row],[וסת קבוע אחרון]],F1525=טבלה1013[[#This Row],[וסת קבוע אחרון]]),1,0))</f>
        <v/>
      </c>
      <c r="Y1527" s="1" t="str">
        <f>IF(OR(טבלה1013[[#This Row],[הווסת פעיל?]]=0,טבלה1013[[#This Row],[הווסת פעיל?]]=""),"",SUM(Y1526,טבלה1013[[#This Row],[הווסת פעיל?]]))</f>
        <v/>
      </c>
      <c r="Z1527" s="1" t="str">
        <f>IF(AND(טבלה1013[[#This Row],[כמה מחזורים עד עקירה]]&lt;&gt;"",Y1528=""),טבלה1013[[#This Row],[כמה מחזורים עד עקירה]],"")</f>
        <v/>
      </c>
      <c r="AA1527" s="1" t="str">
        <f>IF(AND(טבלה1013[[#This Row],[הווסת פעיל?]]=1,טבלה1013[[#This Row],[וסת קבוע אחרון]]&lt;&gt;W1526),טבלה1013[[#This Row],[וסת קבוע אחרון]],"")</f>
        <v/>
      </c>
      <c r="AB1527" s="1" t="str">
        <f>IF(AND(טבלה1013[[#This Row],[הווסת פעיל?]]=1,X1526=0,טבלה1013[[#This Row],[וסת קבוע אחרון]]=W1526),טבלה1013[[#This Row],[וסת קבוע אחרון]],"")</f>
        <v/>
      </c>
      <c r="AC1527" s="1" t="str">
        <f>IF(AND(טבלה1013[[#This Row],[הווסת פעיל?]]=1,X1526=0,טבלה1013[[#This Row],[וסת קבוע אחרון]]&lt;&gt;W1526),1,"")</f>
        <v/>
      </c>
      <c r="AD1527" s="1" t="str">
        <f>IF(AND(טבלה1013[[#This Row],[הווסת פעיל?]]&lt;&gt;"",B1528=1),טבלה1013[[#This Row],[CycleNumber]],"")</f>
        <v/>
      </c>
      <c r="AE1527" s="1" t="str">
        <f>IF(AND(טבלה1013[[#This Row],[הווסת פעיל?]]&lt;&gt;"",X1526=""),טבלה1013[[#This Row],[CycleNumber]],"")</f>
        <v/>
      </c>
      <c r="AF1527" s="1" t="str">
        <f>IF(B1528=1,"",IF(טבלה1013[[#This Row],[הווסת פעיל?]]=1,IF(טבלה1013[[#This Row],[וסת קבוע אחרון]]=F1528,1,0),""))</f>
        <v/>
      </c>
      <c r="AG1527" s="1" t="str">
        <f>IF(B1528=1,"",IF(טבלה1013[[#This Row],[הווסת פעיל?]]=1,IF(OR(טבלה1013[[#This Row],[וסת קבוע אחרון]]=F1528,F1528=טבלה1013[[#This Row],[LengthofCycle]]),1,0),""))</f>
        <v/>
      </c>
      <c r="AH1527" s="1" t="str">
        <f>IF(B1528=1,"",IF(טבלה1013[[#This Row],[הווסת פעיל?]]=1,IF(OR(טבלה1013[[#This Row],[וסת קבוע אחרון]]=F1528,F1528=טבלה1013[[#This Row],[LengthofCycle]],AND(טבלה1013[[#This Row],[LengthofCycle]]&lt;&gt;טבלה1013[[#This Row],[וסת קבוע אחרון]],OR(F1528=28,F1528=29))),1,0),""))</f>
        <v/>
      </c>
      <c r="AI1527" s="1" t="str">
        <f>IF(AND(טבלה1013[[#This Row],[הווסת פעיל?]]=1,B1528=1),1,"")</f>
        <v/>
      </c>
      <c r="AJ1527" s="4">
        <f>IF(AND(טבלה1013[[#This Row],[הווסת פעיל?]]&lt;&gt;1,B1528&lt;&gt;1,B1528&lt;&gt;""),IF(טבלה1013[[#This Row],[LengthofCycle]]=F1528,1,0),"")</f>
        <v>0</v>
      </c>
      <c r="AK1527" s="4">
        <f>IF(AND(טבלה1013[[#This Row],[הווסת פעיל?]]&lt;&gt;1,B1528&lt;&gt;1,B1528&lt;&gt;""),IF(OR(טבלה1013[[#This Row],[LengthofCycle]]=F1528,F1528=29),1,0),"")</f>
        <v>0</v>
      </c>
      <c r="AL1527" s="4">
        <f>IF(AND(טבלה1013[[#This Row],[הווסת פעיל?]]&lt;&gt;1,B1528&lt;&gt;1,B1528&lt;&gt;""),IF(OR(טבלה1013[[#This Row],[LengthofCycle]]=F1528,F1528=29,F1528=28),1,0),"")</f>
        <v>1</v>
      </c>
    </row>
    <row r="1528" spans="1:38" x14ac:dyDescent="0.25">
      <c r="A1528" s="1" t="s">
        <v>177</v>
      </c>
      <c r="B1528" s="1">
        <v>17</v>
      </c>
      <c r="C1528" s="1">
        <v>0</v>
      </c>
      <c r="D1528" s="1">
        <v>1</v>
      </c>
      <c r="E1528" s="1">
        <v>0</v>
      </c>
      <c r="F1528" s="1">
        <v>28</v>
      </c>
      <c r="G1528" s="1">
        <f>טבלה1013[[#This Row],[LengthofCycle]]+1</f>
        <v>29</v>
      </c>
      <c r="H1528" s="1" t="str">
        <f>IF(IFERROR(LOOKUP(טבלה1013[[#This Row],[ClientID]],קביעויות[השבוע]),FALSE)=טבלה1013[[#This Row],[ClientID]],1,"")</f>
        <v/>
      </c>
      <c r="I1528" s="1" t="str">
        <f>IF(AND(טבלה1013[[#This Row],[CycleNumber]]&gt;1,OR(B1529="",טבלה1013[[#This Row],[CycleNumber]]&gt;B1527)),IF(OR(AND(טבלה1013[[#This Row],[LengthofCycle]]=28,F1527=28),AND(טבלה1013[[#This Row],[LengthofCycle]]=35,F1527=35)),1,""),"")</f>
        <v/>
      </c>
      <c r="J1528" s="1" t="str">
        <f>IF(AND(טבלה1013[[#This Row],[וסת השבוע]]=1,I1527=1,טבלה1013[[#This Row],[CycleNumber]]&gt;B1527),1,"")</f>
        <v/>
      </c>
      <c r="K1528" s="1" t="str">
        <f>IF(טבלה1013[[#This Row],[CycleNumber]]=1,"",IF(טבלה1013[[#This Row],[וסת השבוע]]=1,0,IF(K1527="","",IF(K1527=0,IF(טבלה1013[[#This Row],[LengthofCycle]]=28,0,1),IF(K1527=1,IF(טבלה1013[[#This Row],[LengthofCycle]]+F1527=28*2,0,2),IF(K1527=2,IF(טבלה1013[[#This Row],[LengthofCycle]]+F1527+F1526=28*3,0,3),""))))))</f>
        <v/>
      </c>
      <c r="L1528" s="1" t="str">
        <f>IF(טבלה1013[[#This Row],[וסת השבוע]]=1,IF(טבלה1013[[#This Row],[וסת השבוע וההפלגה ביחד]]=1,L1527+1,0),IF(AND(טבלה1013[[#This Row],[CycleNumber]]&gt;B1527,טבלה1013[[#This Row],[CycleNumber]]&gt;1),IF(טבלה1013[[#This Row],[וסת השבוע פעיל?]]&lt;&gt;"",L1527+1,""),""))</f>
        <v/>
      </c>
      <c r="M1528" s="1" t="str">
        <f>IF(AND(טבלה1013[[#This Row],[וסת השבוע פעיל?]]&lt;&gt;"",טבלה1013[[#This Row],[CycleNumber]]&lt;B1529,B1529&lt;&gt;"",טבלה1013[[#This Row],[וסת השבוע פעיל?]]&lt;3),IF(K1529=0,IF(AND(טבלה1013[[#This Row],[וסת השבוע פעיל?]]&gt;0,I1529=1),0,1),0),"")</f>
        <v/>
      </c>
      <c r="N1528" s="1" t="str">
        <f t="shared" si="116"/>
        <v/>
      </c>
      <c r="O1528" s="1" t="str">
        <f>IF(AND(טבלה1013[[#This Row],[חיזוי - שבוע]]=1,J1529=1),1,"")</f>
        <v/>
      </c>
      <c r="P1528" s="1" t="str">
        <f>IF(AND(טבלה1013[[#This Row],[חיזוי טוב עם הפלגה?]]=1,טבלה1013[[#This Row],[וסת קבוע אחרון]]&lt;&gt;28,X1527=1),1,"")</f>
        <v/>
      </c>
      <c r="Q1528" s="1" t="str">
        <f>IF(AND(טבלה1013[[#This Row],[וסת השבוע פעיל?]]&lt;3,OR(טבלה1013[[#This Row],[CycleNumber]]&gt;B1529,B1529="")),1,"")</f>
        <v/>
      </c>
      <c r="R1528" s="1" t="str">
        <f>IF(טבלה1013[[#This Row],[האישה קבעה וסת שבוע?]]=1,IF(טבלה1013[[#This Row],[וסת השבוע פעיל?]]&lt;3,1,0),"")</f>
        <v/>
      </c>
      <c r="S152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8" s="1">
        <f t="shared" si="117"/>
        <v>0</v>
      </c>
      <c r="U1528" s="1">
        <f t="shared" si="118"/>
        <v>0</v>
      </c>
      <c r="V1528" s="1">
        <f t="shared" si="119"/>
        <v>0</v>
      </c>
      <c r="W1528" s="1" t="str">
        <f>IF(טבלה1013[[#This Row],[3 הפלגות זהות]]="","",IF(טבלה1013[[#This Row],[3 הפלגות זהות]]=1,טבלה1013[[#This Row],[LengthofCycle]],W1527))</f>
        <v/>
      </c>
      <c r="X1528" s="1" t="str">
        <f>IF(טבלה1013[[#This Row],[וסת קבוע אחרון]]="","",IF(OR(טבלה1013[[#This Row],[LengthofCycle]]=טבלה1013[[#This Row],[וסת קבוע אחרון]],F1527=טבלה1013[[#This Row],[וסת קבוע אחרון]],F1526=טבלה1013[[#This Row],[וסת קבוע אחרון]]),1,0))</f>
        <v/>
      </c>
      <c r="Y1528" s="1" t="str">
        <f>IF(OR(טבלה1013[[#This Row],[הווסת פעיל?]]=0,טבלה1013[[#This Row],[הווסת פעיל?]]=""),"",SUM(Y1527,טבלה1013[[#This Row],[הווסת פעיל?]]))</f>
        <v/>
      </c>
      <c r="Z1528" s="1" t="str">
        <f>IF(AND(טבלה1013[[#This Row],[כמה מחזורים עד עקירה]]&lt;&gt;"",Y1529=""),טבלה1013[[#This Row],[כמה מחזורים עד עקירה]],"")</f>
        <v/>
      </c>
      <c r="AA1528" s="1" t="str">
        <f>IF(AND(טבלה1013[[#This Row],[הווסת פעיל?]]=1,טבלה1013[[#This Row],[וסת קבוע אחרון]]&lt;&gt;W1527),טבלה1013[[#This Row],[וסת קבוע אחרון]],"")</f>
        <v/>
      </c>
      <c r="AB1528" s="1" t="str">
        <f>IF(AND(טבלה1013[[#This Row],[הווסת פעיל?]]=1,X1527=0,טבלה1013[[#This Row],[וסת קבוע אחרון]]=W1527),טבלה1013[[#This Row],[וסת קבוע אחרון]],"")</f>
        <v/>
      </c>
      <c r="AC1528" s="1" t="str">
        <f>IF(AND(טבלה1013[[#This Row],[הווסת פעיל?]]=1,X1527=0,טבלה1013[[#This Row],[וסת קבוע אחרון]]&lt;&gt;W1527),1,"")</f>
        <v/>
      </c>
      <c r="AD1528" s="1" t="str">
        <f>IF(AND(טבלה1013[[#This Row],[הווסת פעיל?]]&lt;&gt;"",B1529=1),טבלה1013[[#This Row],[CycleNumber]],"")</f>
        <v/>
      </c>
      <c r="AE1528" s="1" t="str">
        <f>IF(AND(טבלה1013[[#This Row],[הווסת פעיל?]]&lt;&gt;"",X1527=""),טבלה1013[[#This Row],[CycleNumber]],"")</f>
        <v/>
      </c>
      <c r="AF1528" s="1" t="str">
        <f>IF(B1529=1,"",IF(טבלה1013[[#This Row],[הווסת פעיל?]]=1,IF(טבלה1013[[#This Row],[וסת קבוע אחרון]]=F1529,1,0),""))</f>
        <v/>
      </c>
      <c r="AG1528" s="1" t="str">
        <f>IF(B1529=1,"",IF(טבלה1013[[#This Row],[הווסת פעיל?]]=1,IF(OR(טבלה1013[[#This Row],[וסת קבוע אחרון]]=F1529,F1529=טבלה1013[[#This Row],[LengthofCycle]]),1,0),""))</f>
        <v/>
      </c>
      <c r="AH1528" s="1" t="str">
        <f>IF(B1529=1,"",IF(טבלה1013[[#This Row],[הווסת פעיל?]]=1,IF(OR(טבלה1013[[#This Row],[וסת קבוע אחרון]]=F1529,F1529=טבלה1013[[#This Row],[LengthofCycle]],AND(טבלה1013[[#This Row],[LengthofCycle]]&lt;&gt;טבלה1013[[#This Row],[וסת קבוע אחרון]],OR(F1529=28,F1529=29))),1,0),""))</f>
        <v/>
      </c>
      <c r="AI1528" s="1" t="str">
        <f>IF(AND(טבלה1013[[#This Row],[הווסת פעיל?]]=1,B1529=1),1,"")</f>
        <v/>
      </c>
      <c r="AJ1528" s="4">
        <f>IF(AND(טבלה1013[[#This Row],[הווסת פעיל?]]&lt;&gt;1,B1529&lt;&gt;1,B1529&lt;&gt;""),IF(טבלה1013[[#This Row],[LengthofCycle]]=F1529,1,0),"")</f>
        <v>0</v>
      </c>
      <c r="AK1528" s="4">
        <f>IF(AND(טבלה1013[[#This Row],[הווסת פעיל?]]&lt;&gt;1,B1529&lt;&gt;1,B1529&lt;&gt;""),IF(OR(טבלה1013[[#This Row],[LengthofCycle]]=F1529,F1529=29),1,0),"")</f>
        <v>0</v>
      </c>
      <c r="AL1528" s="4">
        <f>IF(AND(טבלה1013[[#This Row],[הווסת פעיל?]]&lt;&gt;1,B1529&lt;&gt;1,B1529&lt;&gt;""),IF(OR(טבלה1013[[#This Row],[LengthofCycle]]=F1529,F1529=29,F1529=28),1,0),"")</f>
        <v>0</v>
      </c>
    </row>
    <row r="1529" spans="1:38" x14ac:dyDescent="0.25">
      <c r="A1529" s="1" t="s">
        <v>177</v>
      </c>
      <c r="B1529" s="1">
        <v>18</v>
      </c>
      <c r="C1529" s="1">
        <v>0</v>
      </c>
      <c r="D1529" s="1">
        <v>1</v>
      </c>
      <c r="E1529" s="1">
        <v>0</v>
      </c>
      <c r="F1529" s="1">
        <v>32</v>
      </c>
      <c r="G1529" s="1">
        <f>טבלה1013[[#This Row],[LengthofCycle]]+1</f>
        <v>33</v>
      </c>
      <c r="H1529" s="1" t="str">
        <f>IF(IFERROR(LOOKUP(טבלה1013[[#This Row],[ClientID]],קביעויות[השבוע]),FALSE)=טבלה1013[[#This Row],[ClientID]],1,"")</f>
        <v/>
      </c>
      <c r="I1529" s="1" t="str">
        <f>IF(AND(טבלה1013[[#This Row],[CycleNumber]]&gt;1,OR(B1530="",טבלה1013[[#This Row],[CycleNumber]]&gt;B1528)),IF(OR(AND(טבלה1013[[#This Row],[LengthofCycle]]=28,F1528=28),AND(טבלה1013[[#This Row],[LengthofCycle]]=35,F1528=35)),1,""),"")</f>
        <v/>
      </c>
      <c r="J1529" s="1" t="str">
        <f>IF(AND(טבלה1013[[#This Row],[וסת השבוע]]=1,I1528=1,טבלה1013[[#This Row],[CycleNumber]]&gt;B1528),1,"")</f>
        <v/>
      </c>
      <c r="K1529" s="1" t="str">
        <f>IF(טבלה1013[[#This Row],[CycleNumber]]=1,"",IF(טבלה1013[[#This Row],[וסת השבוע]]=1,0,IF(K1528="","",IF(K1528=0,IF(טבלה1013[[#This Row],[LengthofCycle]]=28,0,1),IF(K1528=1,IF(טבלה1013[[#This Row],[LengthofCycle]]+F1528=28*2,0,2),IF(K1528=2,IF(טבלה1013[[#This Row],[LengthofCycle]]+F1528+F1527=28*3,0,3),""))))))</f>
        <v/>
      </c>
      <c r="L1529" s="1" t="str">
        <f>IF(טבלה1013[[#This Row],[וסת השבוע]]=1,IF(טבלה1013[[#This Row],[וסת השבוע וההפלגה ביחד]]=1,L1528+1,0),IF(AND(טבלה1013[[#This Row],[CycleNumber]]&gt;B1528,טבלה1013[[#This Row],[CycleNumber]]&gt;1),IF(טבלה1013[[#This Row],[וסת השבוע פעיל?]]&lt;&gt;"",L1528+1,""),""))</f>
        <v/>
      </c>
      <c r="M1529" s="1" t="str">
        <f>IF(AND(טבלה1013[[#This Row],[וסת השבוע פעיל?]]&lt;&gt;"",טבלה1013[[#This Row],[CycleNumber]]&lt;B1530,B1530&lt;&gt;"",טבלה1013[[#This Row],[וסת השבוע פעיל?]]&lt;3),IF(K1530=0,IF(AND(טבלה1013[[#This Row],[וסת השבוע פעיל?]]&gt;0,I1530=1),0,1),0),"")</f>
        <v/>
      </c>
      <c r="N1529" s="1" t="str">
        <f t="shared" si="116"/>
        <v/>
      </c>
      <c r="O1529" s="1" t="str">
        <f>IF(AND(טבלה1013[[#This Row],[חיזוי - שבוע]]=1,J1530=1),1,"")</f>
        <v/>
      </c>
      <c r="P1529" s="1" t="str">
        <f>IF(AND(טבלה1013[[#This Row],[חיזוי טוב עם הפלגה?]]=1,טבלה1013[[#This Row],[וסת קבוע אחרון]]&lt;&gt;28,X1528=1),1,"")</f>
        <v/>
      </c>
      <c r="Q1529" s="1" t="str">
        <f>IF(AND(טבלה1013[[#This Row],[וסת השבוע פעיל?]]&lt;3,OR(טבלה1013[[#This Row],[CycleNumber]]&gt;B1530,B1530="")),1,"")</f>
        <v/>
      </c>
      <c r="R1529" s="1" t="str">
        <f>IF(טבלה1013[[#This Row],[האישה קבעה וסת שבוע?]]=1,IF(טבלה1013[[#This Row],[וסת השבוע פעיל?]]&lt;3,1,0),"")</f>
        <v/>
      </c>
      <c r="S152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29" s="1">
        <f t="shared" si="117"/>
        <v>0</v>
      </c>
      <c r="U1529" s="1">
        <f t="shared" si="118"/>
        <v>0</v>
      </c>
      <c r="V1529" s="1">
        <f t="shared" si="119"/>
        <v>0</v>
      </c>
      <c r="W1529" s="1" t="str">
        <f>IF(טבלה1013[[#This Row],[3 הפלגות זהות]]="","",IF(טבלה1013[[#This Row],[3 הפלגות זהות]]=1,טבלה1013[[#This Row],[LengthofCycle]],W1528))</f>
        <v/>
      </c>
      <c r="X1529" s="1" t="str">
        <f>IF(טבלה1013[[#This Row],[וסת קבוע אחרון]]="","",IF(OR(טבלה1013[[#This Row],[LengthofCycle]]=טבלה1013[[#This Row],[וסת קבוע אחרון]],F1528=טבלה1013[[#This Row],[וסת קבוע אחרון]],F1527=טבלה1013[[#This Row],[וסת קבוע אחרון]]),1,0))</f>
        <v/>
      </c>
      <c r="Y1529" s="1" t="str">
        <f>IF(OR(טבלה1013[[#This Row],[הווסת פעיל?]]=0,טבלה1013[[#This Row],[הווסת פעיל?]]=""),"",SUM(Y1528,טבלה1013[[#This Row],[הווסת פעיל?]]))</f>
        <v/>
      </c>
      <c r="Z1529" s="1" t="str">
        <f>IF(AND(טבלה1013[[#This Row],[כמה מחזורים עד עקירה]]&lt;&gt;"",Y1530=""),טבלה1013[[#This Row],[כמה מחזורים עד עקירה]],"")</f>
        <v/>
      </c>
      <c r="AA1529" s="1" t="str">
        <f>IF(AND(טבלה1013[[#This Row],[הווסת פעיל?]]=1,טבלה1013[[#This Row],[וסת קבוע אחרון]]&lt;&gt;W1528),טבלה1013[[#This Row],[וסת קבוע אחרון]],"")</f>
        <v/>
      </c>
      <c r="AB1529" s="1" t="str">
        <f>IF(AND(טבלה1013[[#This Row],[הווסת פעיל?]]=1,X1528=0,טבלה1013[[#This Row],[וסת קבוע אחרון]]=W1528),טבלה1013[[#This Row],[וסת קבוע אחרון]],"")</f>
        <v/>
      </c>
      <c r="AC1529" s="1" t="str">
        <f>IF(AND(טבלה1013[[#This Row],[הווסת פעיל?]]=1,X1528=0,טבלה1013[[#This Row],[וסת קבוע אחרון]]&lt;&gt;W1528),1,"")</f>
        <v/>
      </c>
      <c r="AD1529" s="1" t="str">
        <f>IF(AND(טבלה1013[[#This Row],[הווסת פעיל?]]&lt;&gt;"",B1530=1),טבלה1013[[#This Row],[CycleNumber]],"")</f>
        <v/>
      </c>
      <c r="AE1529" s="1" t="str">
        <f>IF(AND(טבלה1013[[#This Row],[הווסת פעיל?]]&lt;&gt;"",X1528=""),טבלה1013[[#This Row],[CycleNumber]],"")</f>
        <v/>
      </c>
      <c r="AF1529" s="1" t="str">
        <f>IF(B1530=1,"",IF(טבלה1013[[#This Row],[הווסת פעיל?]]=1,IF(טבלה1013[[#This Row],[וסת קבוע אחרון]]=F1530,1,0),""))</f>
        <v/>
      </c>
      <c r="AG1529" s="1" t="str">
        <f>IF(B1530=1,"",IF(טבלה1013[[#This Row],[הווסת פעיל?]]=1,IF(OR(טבלה1013[[#This Row],[וסת קבוע אחרון]]=F1530,F1530=טבלה1013[[#This Row],[LengthofCycle]]),1,0),""))</f>
        <v/>
      </c>
      <c r="AH1529" s="1" t="str">
        <f>IF(B1530=1,"",IF(טבלה1013[[#This Row],[הווסת פעיל?]]=1,IF(OR(טבלה1013[[#This Row],[וסת קבוע אחרון]]=F1530,F1530=טבלה1013[[#This Row],[LengthofCycle]],AND(טבלה1013[[#This Row],[LengthofCycle]]&lt;&gt;טבלה1013[[#This Row],[וסת קבוע אחרון]],OR(F1530=28,F1530=29))),1,0),""))</f>
        <v/>
      </c>
      <c r="AI1529" s="1" t="str">
        <f>IF(AND(טבלה1013[[#This Row],[הווסת פעיל?]]=1,B1530=1),1,"")</f>
        <v/>
      </c>
      <c r="AJ1529" s="4">
        <f>IF(AND(טבלה1013[[#This Row],[הווסת פעיל?]]&lt;&gt;1,B1530&lt;&gt;1,B1530&lt;&gt;""),IF(טבלה1013[[#This Row],[LengthofCycle]]=F1530,1,0),"")</f>
        <v>0</v>
      </c>
      <c r="AK1529" s="4">
        <f>IF(AND(טבלה1013[[#This Row],[הווסת פעיל?]]&lt;&gt;1,B1530&lt;&gt;1,B1530&lt;&gt;""),IF(OR(טבלה1013[[#This Row],[LengthofCycle]]=F1530,F1530=29),1,0),"")</f>
        <v>1</v>
      </c>
      <c r="AL1529" s="4">
        <f>IF(AND(טבלה1013[[#This Row],[הווסת פעיל?]]&lt;&gt;1,B1530&lt;&gt;1,B1530&lt;&gt;""),IF(OR(טבלה1013[[#This Row],[LengthofCycle]]=F1530,F1530=29,F1530=28),1,0),"")</f>
        <v>1</v>
      </c>
    </row>
    <row r="1530" spans="1:38" x14ac:dyDescent="0.25">
      <c r="A1530" s="1" t="s">
        <v>177</v>
      </c>
      <c r="B1530" s="1">
        <v>19</v>
      </c>
      <c r="C1530" s="1">
        <v>0</v>
      </c>
      <c r="D1530" s="1">
        <v>0</v>
      </c>
      <c r="E1530" s="1">
        <v>0</v>
      </c>
      <c r="F1530" s="1">
        <v>29</v>
      </c>
      <c r="G1530" s="1">
        <f>טבלה1013[[#This Row],[LengthofCycle]]+1</f>
        <v>30</v>
      </c>
      <c r="H1530" s="1" t="str">
        <f>IF(IFERROR(LOOKUP(טבלה1013[[#This Row],[ClientID]],קביעויות[השבוע]),FALSE)=טבלה1013[[#This Row],[ClientID]],1,"")</f>
        <v/>
      </c>
      <c r="I1530" s="1" t="str">
        <f>IF(AND(טבלה1013[[#This Row],[CycleNumber]]&gt;1,OR(B1531="",טבלה1013[[#This Row],[CycleNumber]]&gt;B1529)),IF(OR(AND(טבלה1013[[#This Row],[LengthofCycle]]=28,F1529=28),AND(טבלה1013[[#This Row],[LengthofCycle]]=35,F1529=35)),1,""),"")</f>
        <v/>
      </c>
      <c r="J1530" s="1" t="str">
        <f>IF(AND(טבלה1013[[#This Row],[וסת השבוע]]=1,I1529=1,טבלה1013[[#This Row],[CycleNumber]]&gt;B1529),1,"")</f>
        <v/>
      </c>
      <c r="K1530" s="1" t="str">
        <f>IF(טבלה1013[[#This Row],[CycleNumber]]=1,"",IF(טבלה1013[[#This Row],[וסת השבוע]]=1,0,IF(K1529="","",IF(K1529=0,IF(טבלה1013[[#This Row],[LengthofCycle]]=28,0,1),IF(K1529=1,IF(טבלה1013[[#This Row],[LengthofCycle]]+F1529=28*2,0,2),IF(K1529=2,IF(טבלה1013[[#This Row],[LengthofCycle]]+F1529+F1528=28*3,0,3),""))))))</f>
        <v/>
      </c>
      <c r="L1530" s="1" t="str">
        <f>IF(טבלה1013[[#This Row],[וסת השבוע]]=1,IF(טבלה1013[[#This Row],[וסת השבוע וההפלגה ביחד]]=1,L1529+1,0),IF(AND(טבלה1013[[#This Row],[CycleNumber]]&gt;B1529,טבלה1013[[#This Row],[CycleNumber]]&gt;1),IF(טבלה1013[[#This Row],[וסת השבוע פעיל?]]&lt;&gt;"",L1529+1,""),""))</f>
        <v/>
      </c>
      <c r="M1530" s="1" t="str">
        <f>IF(AND(טבלה1013[[#This Row],[וסת השבוע פעיל?]]&lt;&gt;"",טבלה1013[[#This Row],[CycleNumber]]&lt;B1531,B1531&lt;&gt;"",טבלה1013[[#This Row],[וסת השבוע פעיל?]]&lt;3),IF(K1531=0,IF(AND(טבלה1013[[#This Row],[וסת השבוע פעיל?]]&gt;0,I1531=1),0,1),0),"")</f>
        <v/>
      </c>
      <c r="N1530" s="1" t="str">
        <f t="shared" si="116"/>
        <v/>
      </c>
      <c r="O1530" s="1" t="str">
        <f>IF(AND(טבלה1013[[#This Row],[חיזוי - שבוע]]=1,J1531=1),1,"")</f>
        <v/>
      </c>
      <c r="P1530" s="1" t="str">
        <f>IF(AND(טבלה1013[[#This Row],[חיזוי טוב עם הפלגה?]]=1,טבלה1013[[#This Row],[וסת קבוע אחרון]]&lt;&gt;28,X1529=1),1,"")</f>
        <v/>
      </c>
      <c r="Q1530" s="1" t="str">
        <f>IF(AND(טבלה1013[[#This Row],[וסת השבוע פעיל?]]&lt;3,OR(טבלה1013[[#This Row],[CycleNumber]]&gt;B1531,B1531="")),1,"")</f>
        <v/>
      </c>
      <c r="R1530" s="1" t="str">
        <f>IF(טבלה1013[[#This Row],[האישה קבעה וסת שבוע?]]=1,IF(טבלה1013[[#This Row],[וסת השבוע פעיל?]]&lt;3,1,0),"")</f>
        <v/>
      </c>
      <c r="S153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0" s="1">
        <f t="shared" si="117"/>
        <v>0</v>
      </c>
      <c r="U1530" s="1">
        <f t="shared" si="118"/>
        <v>0</v>
      </c>
      <c r="V1530" s="1">
        <f t="shared" si="119"/>
        <v>0</v>
      </c>
      <c r="W1530" s="1" t="str">
        <f>IF(טבלה1013[[#This Row],[3 הפלגות זהות]]="","",IF(טבלה1013[[#This Row],[3 הפלגות זהות]]=1,טבלה1013[[#This Row],[LengthofCycle]],W1529))</f>
        <v/>
      </c>
      <c r="X1530" s="1" t="str">
        <f>IF(טבלה1013[[#This Row],[וסת קבוע אחרון]]="","",IF(OR(טבלה1013[[#This Row],[LengthofCycle]]=טבלה1013[[#This Row],[וסת קבוע אחרון]],F1529=טבלה1013[[#This Row],[וסת קבוע אחרון]],F1528=טבלה1013[[#This Row],[וסת קבוע אחרון]]),1,0))</f>
        <v/>
      </c>
      <c r="Y1530" s="1" t="str">
        <f>IF(OR(טבלה1013[[#This Row],[הווסת פעיל?]]=0,טבלה1013[[#This Row],[הווסת פעיל?]]=""),"",SUM(Y1529,טבלה1013[[#This Row],[הווסת פעיל?]]))</f>
        <v/>
      </c>
      <c r="Z1530" s="1" t="str">
        <f>IF(AND(טבלה1013[[#This Row],[כמה מחזורים עד עקירה]]&lt;&gt;"",Y1531=""),טבלה1013[[#This Row],[כמה מחזורים עד עקירה]],"")</f>
        <v/>
      </c>
      <c r="AA1530" s="1" t="str">
        <f>IF(AND(טבלה1013[[#This Row],[הווסת פעיל?]]=1,טבלה1013[[#This Row],[וסת קבוע אחרון]]&lt;&gt;W1529),טבלה1013[[#This Row],[וסת קבוע אחרון]],"")</f>
        <v/>
      </c>
      <c r="AB1530" s="1" t="str">
        <f>IF(AND(טבלה1013[[#This Row],[הווסת פעיל?]]=1,X1529=0,טבלה1013[[#This Row],[וסת קבוע אחרון]]=W1529),טבלה1013[[#This Row],[וסת קבוע אחרון]],"")</f>
        <v/>
      </c>
      <c r="AC1530" s="1" t="str">
        <f>IF(AND(טבלה1013[[#This Row],[הווסת פעיל?]]=1,X1529=0,טבלה1013[[#This Row],[וסת קבוע אחרון]]&lt;&gt;W1529),1,"")</f>
        <v/>
      </c>
      <c r="AD1530" s="1" t="str">
        <f>IF(AND(טבלה1013[[#This Row],[הווסת פעיל?]]&lt;&gt;"",B1531=1),טבלה1013[[#This Row],[CycleNumber]],"")</f>
        <v/>
      </c>
      <c r="AE1530" s="1" t="str">
        <f>IF(AND(טבלה1013[[#This Row],[הווסת פעיל?]]&lt;&gt;"",X1529=""),טבלה1013[[#This Row],[CycleNumber]],"")</f>
        <v/>
      </c>
      <c r="AF1530" s="1" t="str">
        <f>IF(B1531=1,"",IF(טבלה1013[[#This Row],[הווסת פעיל?]]=1,IF(טבלה1013[[#This Row],[וסת קבוע אחרון]]=F1531,1,0),""))</f>
        <v/>
      </c>
      <c r="AG1530" s="1" t="str">
        <f>IF(B1531=1,"",IF(טבלה1013[[#This Row],[הווסת פעיל?]]=1,IF(OR(טבלה1013[[#This Row],[וסת קבוע אחרון]]=F1531,F1531=טבלה1013[[#This Row],[LengthofCycle]]),1,0),""))</f>
        <v/>
      </c>
      <c r="AH1530" s="1" t="str">
        <f>IF(B1531=1,"",IF(טבלה1013[[#This Row],[הווסת פעיל?]]=1,IF(OR(טבלה1013[[#This Row],[וסת קבוע אחרון]]=F1531,F1531=טבלה1013[[#This Row],[LengthofCycle]],AND(טבלה1013[[#This Row],[LengthofCycle]]&lt;&gt;טבלה1013[[#This Row],[וסת קבוע אחרון]],OR(F1531=28,F1531=29))),1,0),""))</f>
        <v/>
      </c>
      <c r="AI1530" s="1" t="str">
        <f>IF(AND(טבלה1013[[#This Row],[הווסת פעיל?]]=1,B1531=1),1,"")</f>
        <v/>
      </c>
      <c r="AJ1530" s="4">
        <f>IF(AND(טבלה1013[[#This Row],[הווסת פעיל?]]&lt;&gt;1,B1531&lt;&gt;1,B1531&lt;&gt;""),IF(טבלה1013[[#This Row],[LengthofCycle]]=F1531,1,0),"")</f>
        <v>0</v>
      </c>
      <c r="AK1530" s="4">
        <f>IF(AND(טבלה1013[[#This Row],[הווסת פעיל?]]&lt;&gt;1,B1531&lt;&gt;1,B1531&lt;&gt;""),IF(OR(טבלה1013[[#This Row],[LengthofCycle]]=F1531,F1531=29),1,0),"")</f>
        <v>0</v>
      </c>
      <c r="AL1530" s="4">
        <f>IF(AND(טבלה1013[[#This Row],[הווסת פעיל?]]&lt;&gt;1,B1531&lt;&gt;1,B1531&lt;&gt;""),IF(OR(טבלה1013[[#This Row],[LengthofCycle]]=F1531,F1531=29,F1531=28),1,0),"")</f>
        <v>0</v>
      </c>
    </row>
    <row r="1531" spans="1:38" x14ac:dyDescent="0.25">
      <c r="A1531" s="1" t="s">
        <v>177</v>
      </c>
      <c r="B1531" s="1">
        <v>20</v>
      </c>
      <c r="C1531" s="1">
        <v>0</v>
      </c>
      <c r="D1531" s="1">
        <v>1</v>
      </c>
      <c r="E1531" s="1">
        <v>0</v>
      </c>
      <c r="F1531" s="1">
        <v>30</v>
      </c>
      <c r="G1531" s="1">
        <f>טבלה1013[[#This Row],[LengthofCycle]]+1</f>
        <v>31</v>
      </c>
      <c r="H1531" s="1" t="str">
        <f>IF(IFERROR(LOOKUP(טבלה1013[[#This Row],[ClientID]],קביעויות[השבוע]),FALSE)=טבלה1013[[#This Row],[ClientID]],1,"")</f>
        <v/>
      </c>
      <c r="I1531" s="1" t="str">
        <f>IF(AND(טבלה1013[[#This Row],[CycleNumber]]&gt;1,OR(B1532="",טבלה1013[[#This Row],[CycleNumber]]&gt;B1530)),IF(OR(AND(טבלה1013[[#This Row],[LengthofCycle]]=28,F1530=28),AND(טבלה1013[[#This Row],[LengthofCycle]]=35,F1530=35)),1,""),"")</f>
        <v/>
      </c>
      <c r="J1531" s="1" t="str">
        <f>IF(AND(טבלה1013[[#This Row],[וסת השבוע]]=1,I1530=1,טבלה1013[[#This Row],[CycleNumber]]&gt;B1530),1,"")</f>
        <v/>
      </c>
      <c r="K1531" s="1" t="str">
        <f>IF(טבלה1013[[#This Row],[CycleNumber]]=1,"",IF(טבלה1013[[#This Row],[וסת השבוע]]=1,0,IF(K1530="","",IF(K1530=0,IF(טבלה1013[[#This Row],[LengthofCycle]]=28,0,1),IF(K1530=1,IF(טבלה1013[[#This Row],[LengthofCycle]]+F1530=28*2,0,2),IF(K1530=2,IF(טבלה1013[[#This Row],[LengthofCycle]]+F1530+F1529=28*3,0,3),""))))))</f>
        <v/>
      </c>
      <c r="L1531" s="1" t="str">
        <f>IF(טבלה1013[[#This Row],[וסת השבוע]]=1,IF(טבלה1013[[#This Row],[וסת השבוע וההפלגה ביחד]]=1,L1530+1,0),IF(AND(טבלה1013[[#This Row],[CycleNumber]]&gt;B1530,טבלה1013[[#This Row],[CycleNumber]]&gt;1),IF(טבלה1013[[#This Row],[וסת השבוע פעיל?]]&lt;&gt;"",L1530+1,""),""))</f>
        <v/>
      </c>
      <c r="M1531" s="1" t="str">
        <f>IF(AND(טבלה1013[[#This Row],[וסת השבוע פעיל?]]&lt;&gt;"",טבלה1013[[#This Row],[CycleNumber]]&lt;B1532,B1532&lt;&gt;"",טבלה1013[[#This Row],[וסת השבוע פעיל?]]&lt;3),IF(K1532=0,IF(AND(טבלה1013[[#This Row],[וסת השבוע פעיל?]]&gt;0,I1532=1),0,1),0),"")</f>
        <v/>
      </c>
      <c r="N1531" s="1" t="str">
        <f t="shared" si="116"/>
        <v/>
      </c>
      <c r="O1531" s="1" t="str">
        <f>IF(AND(טבלה1013[[#This Row],[חיזוי - שבוע]]=1,J1532=1),1,"")</f>
        <v/>
      </c>
      <c r="P1531" s="1" t="str">
        <f>IF(AND(טבלה1013[[#This Row],[חיזוי טוב עם הפלגה?]]=1,טבלה1013[[#This Row],[וסת קבוע אחרון]]&lt;&gt;28,X1530=1),1,"")</f>
        <v/>
      </c>
      <c r="Q1531" s="1" t="str">
        <f>IF(AND(טבלה1013[[#This Row],[וסת השבוע פעיל?]]&lt;3,OR(טבלה1013[[#This Row],[CycleNumber]]&gt;B1532,B1532="")),1,"")</f>
        <v/>
      </c>
      <c r="R1531" s="1" t="str">
        <f>IF(טבלה1013[[#This Row],[האישה קבעה וסת שבוע?]]=1,IF(טבלה1013[[#This Row],[וסת השבוע פעיל?]]&lt;3,1,0),"")</f>
        <v/>
      </c>
      <c r="S153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1" s="1">
        <f t="shared" si="117"/>
        <v>0</v>
      </c>
      <c r="U1531" s="1">
        <f t="shared" si="118"/>
        <v>0</v>
      </c>
      <c r="V1531" s="1">
        <f t="shared" si="119"/>
        <v>0</v>
      </c>
      <c r="W1531" s="1" t="str">
        <f>IF(טבלה1013[[#This Row],[3 הפלגות זהות]]="","",IF(טבלה1013[[#This Row],[3 הפלגות זהות]]=1,טבלה1013[[#This Row],[LengthofCycle]],W1530))</f>
        <v/>
      </c>
      <c r="X1531" s="1" t="str">
        <f>IF(טבלה1013[[#This Row],[וסת קבוע אחרון]]="","",IF(OR(טבלה1013[[#This Row],[LengthofCycle]]=טבלה1013[[#This Row],[וסת קבוע אחרון]],F1530=טבלה1013[[#This Row],[וסת קבוע אחרון]],F1529=טבלה1013[[#This Row],[וסת קבוע אחרון]]),1,0))</f>
        <v/>
      </c>
      <c r="Y1531" s="1" t="str">
        <f>IF(OR(טבלה1013[[#This Row],[הווסת פעיל?]]=0,טבלה1013[[#This Row],[הווסת פעיל?]]=""),"",SUM(Y1530,טבלה1013[[#This Row],[הווסת פעיל?]]))</f>
        <v/>
      </c>
      <c r="Z1531" s="1" t="str">
        <f>IF(AND(טבלה1013[[#This Row],[כמה מחזורים עד עקירה]]&lt;&gt;"",Y1532=""),טבלה1013[[#This Row],[כמה מחזורים עד עקירה]],"")</f>
        <v/>
      </c>
      <c r="AA1531" s="1" t="str">
        <f>IF(AND(טבלה1013[[#This Row],[הווסת פעיל?]]=1,טבלה1013[[#This Row],[וסת קבוע אחרון]]&lt;&gt;W1530),טבלה1013[[#This Row],[וסת קבוע אחרון]],"")</f>
        <v/>
      </c>
      <c r="AB1531" s="1" t="str">
        <f>IF(AND(טבלה1013[[#This Row],[הווסת פעיל?]]=1,X1530=0,טבלה1013[[#This Row],[וסת קבוע אחרון]]=W1530),טבלה1013[[#This Row],[וסת קבוע אחרון]],"")</f>
        <v/>
      </c>
      <c r="AC1531" s="1" t="str">
        <f>IF(AND(טבלה1013[[#This Row],[הווסת פעיל?]]=1,X1530=0,טבלה1013[[#This Row],[וסת קבוע אחרון]]&lt;&gt;W1530),1,"")</f>
        <v/>
      </c>
      <c r="AD1531" s="1" t="str">
        <f>IF(AND(טבלה1013[[#This Row],[הווסת פעיל?]]&lt;&gt;"",B1532=1),טבלה1013[[#This Row],[CycleNumber]],"")</f>
        <v/>
      </c>
      <c r="AE1531" s="1" t="str">
        <f>IF(AND(טבלה1013[[#This Row],[הווסת פעיל?]]&lt;&gt;"",X1530=""),טבלה1013[[#This Row],[CycleNumber]],"")</f>
        <v/>
      </c>
      <c r="AF1531" s="1" t="str">
        <f>IF(B1532=1,"",IF(טבלה1013[[#This Row],[הווסת פעיל?]]=1,IF(טבלה1013[[#This Row],[וסת קבוע אחרון]]=F1532,1,0),""))</f>
        <v/>
      </c>
      <c r="AG1531" s="1" t="str">
        <f>IF(B1532=1,"",IF(טבלה1013[[#This Row],[הווסת פעיל?]]=1,IF(OR(טבלה1013[[#This Row],[וסת קבוע אחרון]]=F1532,F1532=טבלה1013[[#This Row],[LengthofCycle]]),1,0),""))</f>
        <v/>
      </c>
      <c r="AH1531" s="1" t="str">
        <f>IF(B1532=1,"",IF(טבלה1013[[#This Row],[הווסת פעיל?]]=1,IF(OR(טבלה1013[[#This Row],[וסת קבוע אחרון]]=F1532,F1532=טבלה1013[[#This Row],[LengthofCycle]],AND(טבלה1013[[#This Row],[LengthofCycle]]&lt;&gt;טבלה1013[[#This Row],[וסת קבוע אחרון]],OR(F1532=28,F1532=29))),1,0),""))</f>
        <v/>
      </c>
      <c r="AI1531" s="1" t="str">
        <f>IF(AND(טבלה1013[[#This Row],[הווסת פעיל?]]=1,B1532=1),1,"")</f>
        <v/>
      </c>
      <c r="AJ1531" s="4">
        <f>IF(AND(טבלה1013[[#This Row],[הווסת פעיל?]]&lt;&gt;1,B1532&lt;&gt;1,B1532&lt;&gt;""),IF(טבלה1013[[#This Row],[LengthofCycle]]=F1532,1,0),"")</f>
        <v>1</v>
      </c>
      <c r="AK1531" s="4">
        <f>IF(AND(טבלה1013[[#This Row],[הווסת פעיל?]]&lt;&gt;1,B1532&lt;&gt;1,B1532&lt;&gt;""),IF(OR(טבלה1013[[#This Row],[LengthofCycle]]=F1532,F1532=29),1,0),"")</f>
        <v>1</v>
      </c>
      <c r="AL1531" s="4">
        <f>IF(AND(טבלה1013[[#This Row],[הווסת פעיל?]]&lt;&gt;1,B1532&lt;&gt;1,B1532&lt;&gt;""),IF(OR(טבלה1013[[#This Row],[LengthofCycle]]=F1532,F1532=29,F1532=28),1,0),"")</f>
        <v>1</v>
      </c>
    </row>
    <row r="1532" spans="1:38" x14ac:dyDescent="0.25">
      <c r="A1532" s="1" t="s">
        <v>177</v>
      </c>
      <c r="B1532" s="1">
        <v>21</v>
      </c>
      <c r="C1532" s="1">
        <v>0</v>
      </c>
      <c r="D1532" s="1">
        <v>0</v>
      </c>
      <c r="E1532" s="1">
        <v>0</v>
      </c>
      <c r="F1532" s="1">
        <v>30</v>
      </c>
      <c r="G1532" s="1">
        <f>טבלה1013[[#This Row],[LengthofCycle]]+1</f>
        <v>31</v>
      </c>
      <c r="H1532" s="1" t="str">
        <f>IF(IFERROR(LOOKUP(טבלה1013[[#This Row],[ClientID]],קביעויות[השבוע]),FALSE)=טבלה1013[[#This Row],[ClientID]],1,"")</f>
        <v/>
      </c>
      <c r="I1532" s="1" t="str">
        <f>IF(AND(טבלה1013[[#This Row],[CycleNumber]]&gt;1,OR(B1533="",טבלה1013[[#This Row],[CycleNumber]]&gt;B1531)),IF(OR(AND(טבלה1013[[#This Row],[LengthofCycle]]=28,F1531=28),AND(טבלה1013[[#This Row],[LengthofCycle]]=35,F1531=35)),1,""),"")</f>
        <v/>
      </c>
      <c r="J1532" s="1" t="str">
        <f>IF(AND(טבלה1013[[#This Row],[וסת השבוע]]=1,I1531=1,טבלה1013[[#This Row],[CycleNumber]]&gt;B1531),1,"")</f>
        <v/>
      </c>
      <c r="K1532" s="1" t="str">
        <f>IF(טבלה1013[[#This Row],[CycleNumber]]=1,"",IF(טבלה1013[[#This Row],[וסת השבוע]]=1,0,IF(K1531="","",IF(K1531=0,IF(טבלה1013[[#This Row],[LengthofCycle]]=28,0,1),IF(K1531=1,IF(טבלה1013[[#This Row],[LengthofCycle]]+F1531=28*2,0,2),IF(K1531=2,IF(טבלה1013[[#This Row],[LengthofCycle]]+F1531+F1530=28*3,0,3),""))))))</f>
        <v/>
      </c>
      <c r="L1532" s="1" t="str">
        <f>IF(טבלה1013[[#This Row],[וסת השבוע]]=1,IF(טבלה1013[[#This Row],[וסת השבוע וההפלגה ביחד]]=1,L1531+1,0),IF(AND(טבלה1013[[#This Row],[CycleNumber]]&gt;B1531,טבלה1013[[#This Row],[CycleNumber]]&gt;1),IF(טבלה1013[[#This Row],[וסת השבוע פעיל?]]&lt;&gt;"",L1531+1,""),""))</f>
        <v/>
      </c>
      <c r="M1532" s="1" t="str">
        <f>IF(AND(טבלה1013[[#This Row],[וסת השבוע פעיל?]]&lt;&gt;"",טבלה1013[[#This Row],[CycleNumber]]&lt;B1533,B1533&lt;&gt;"",טבלה1013[[#This Row],[וסת השבוע פעיל?]]&lt;3),IF(K1533=0,IF(AND(טבלה1013[[#This Row],[וסת השבוע פעיל?]]&gt;0,I1533=1),0,1),0),"")</f>
        <v/>
      </c>
      <c r="N1532" s="1" t="str">
        <f t="shared" si="116"/>
        <v/>
      </c>
      <c r="O1532" s="1" t="str">
        <f>IF(AND(טבלה1013[[#This Row],[חיזוי - שבוע]]=1,J1533=1),1,"")</f>
        <v/>
      </c>
      <c r="P1532" s="1" t="str">
        <f>IF(AND(טבלה1013[[#This Row],[חיזוי טוב עם הפלגה?]]=1,טבלה1013[[#This Row],[וסת קבוע אחרון]]&lt;&gt;28,X1531=1),1,"")</f>
        <v/>
      </c>
      <c r="Q1532" s="1" t="str">
        <f>IF(AND(טבלה1013[[#This Row],[וסת השבוע פעיל?]]&lt;3,OR(טבלה1013[[#This Row],[CycleNumber]]&gt;B1533,B1533="")),1,"")</f>
        <v/>
      </c>
      <c r="R1532" s="1" t="str">
        <f>IF(טבלה1013[[#This Row],[האישה קבעה וסת שבוע?]]=1,IF(טבלה1013[[#This Row],[וסת השבוע פעיל?]]&lt;3,1,0),"")</f>
        <v/>
      </c>
      <c r="S153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2" s="1">
        <f t="shared" si="117"/>
        <v>0</v>
      </c>
      <c r="U1532" s="1">
        <f t="shared" si="118"/>
        <v>0</v>
      </c>
      <c r="V1532" s="1">
        <f t="shared" si="119"/>
        <v>0</v>
      </c>
      <c r="W1532" s="1" t="str">
        <f>IF(טבלה1013[[#This Row],[3 הפלגות זהות]]="","",IF(טבלה1013[[#This Row],[3 הפלגות זהות]]=1,טבלה1013[[#This Row],[LengthofCycle]],W1531))</f>
        <v/>
      </c>
      <c r="X1532" s="1" t="str">
        <f>IF(טבלה1013[[#This Row],[וסת קבוע אחרון]]="","",IF(OR(טבלה1013[[#This Row],[LengthofCycle]]=טבלה1013[[#This Row],[וסת קבוע אחרון]],F1531=טבלה1013[[#This Row],[וסת קבוע אחרון]],F1530=טבלה1013[[#This Row],[וסת קבוע אחרון]]),1,0))</f>
        <v/>
      </c>
      <c r="Y1532" s="1" t="str">
        <f>IF(OR(טבלה1013[[#This Row],[הווסת פעיל?]]=0,טבלה1013[[#This Row],[הווסת פעיל?]]=""),"",SUM(Y1531,טבלה1013[[#This Row],[הווסת פעיל?]]))</f>
        <v/>
      </c>
      <c r="Z1532" s="1" t="str">
        <f>IF(AND(טבלה1013[[#This Row],[כמה מחזורים עד עקירה]]&lt;&gt;"",Y1533=""),טבלה1013[[#This Row],[כמה מחזורים עד עקירה]],"")</f>
        <v/>
      </c>
      <c r="AA1532" s="1" t="str">
        <f>IF(AND(טבלה1013[[#This Row],[הווסת פעיל?]]=1,טבלה1013[[#This Row],[וסת קבוע אחרון]]&lt;&gt;W1531),טבלה1013[[#This Row],[וסת קבוע אחרון]],"")</f>
        <v/>
      </c>
      <c r="AB1532" s="1" t="str">
        <f>IF(AND(טבלה1013[[#This Row],[הווסת פעיל?]]=1,X1531=0,טבלה1013[[#This Row],[וסת קבוע אחרון]]=W1531),טבלה1013[[#This Row],[וסת קבוע אחרון]],"")</f>
        <v/>
      </c>
      <c r="AC1532" s="1" t="str">
        <f>IF(AND(טבלה1013[[#This Row],[הווסת פעיל?]]=1,X1531=0,טבלה1013[[#This Row],[וסת קבוע אחרון]]&lt;&gt;W1531),1,"")</f>
        <v/>
      </c>
      <c r="AD1532" s="1" t="str">
        <f>IF(AND(טבלה1013[[#This Row],[הווסת פעיל?]]&lt;&gt;"",B1533=1),טבלה1013[[#This Row],[CycleNumber]],"")</f>
        <v/>
      </c>
      <c r="AE1532" s="1" t="str">
        <f>IF(AND(טבלה1013[[#This Row],[הווסת פעיל?]]&lt;&gt;"",X1531=""),טבלה1013[[#This Row],[CycleNumber]],"")</f>
        <v/>
      </c>
      <c r="AF1532" s="1" t="str">
        <f>IF(B1533=1,"",IF(טבלה1013[[#This Row],[הווסת פעיל?]]=1,IF(טבלה1013[[#This Row],[וסת קבוע אחרון]]=F1533,1,0),""))</f>
        <v/>
      </c>
      <c r="AG1532" s="1" t="str">
        <f>IF(B1533=1,"",IF(טבלה1013[[#This Row],[הווסת פעיל?]]=1,IF(OR(טבלה1013[[#This Row],[וסת קבוע אחרון]]=F1533,F1533=טבלה1013[[#This Row],[LengthofCycle]]),1,0),""))</f>
        <v/>
      </c>
      <c r="AH1532" s="1" t="str">
        <f>IF(B1533=1,"",IF(טבלה1013[[#This Row],[הווסת פעיל?]]=1,IF(OR(טבלה1013[[#This Row],[וסת קבוע אחרון]]=F1533,F1533=טבלה1013[[#This Row],[LengthofCycle]],AND(טבלה1013[[#This Row],[LengthofCycle]]&lt;&gt;טבלה1013[[#This Row],[וסת קבוע אחרון]],OR(F1533=28,F1533=29))),1,0),""))</f>
        <v/>
      </c>
      <c r="AI1532" s="1" t="str">
        <f>IF(AND(טבלה1013[[#This Row],[הווסת פעיל?]]=1,B1533=1),1,"")</f>
        <v/>
      </c>
      <c r="AJ1532" s="4">
        <f>IF(AND(טבלה1013[[#This Row],[הווסת פעיל?]]&lt;&gt;1,B1533&lt;&gt;1,B1533&lt;&gt;""),IF(טבלה1013[[#This Row],[LengthofCycle]]=F1533,1,0),"")</f>
        <v>1</v>
      </c>
      <c r="AK1532" s="4">
        <f>IF(AND(טבלה1013[[#This Row],[הווסת פעיל?]]&lt;&gt;1,B1533&lt;&gt;1,B1533&lt;&gt;""),IF(OR(טבלה1013[[#This Row],[LengthofCycle]]=F1533,F1533=29),1,0),"")</f>
        <v>1</v>
      </c>
      <c r="AL1532" s="4">
        <f>IF(AND(טבלה1013[[#This Row],[הווסת פעיל?]]&lt;&gt;1,B1533&lt;&gt;1,B1533&lt;&gt;""),IF(OR(טבלה1013[[#This Row],[LengthofCycle]]=F1533,F1533=29,F1533=28),1,0),"")</f>
        <v>1</v>
      </c>
    </row>
    <row r="1533" spans="1:38" x14ac:dyDescent="0.25">
      <c r="A1533" s="1" t="s">
        <v>177</v>
      </c>
      <c r="B1533" s="1">
        <v>22</v>
      </c>
      <c r="C1533" s="1">
        <v>0</v>
      </c>
      <c r="D1533" s="1">
        <v>1</v>
      </c>
      <c r="E1533" s="1">
        <v>0</v>
      </c>
      <c r="F1533" s="1">
        <v>30</v>
      </c>
      <c r="G1533" s="1">
        <f>טבלה1013[[#This Row],[LengthofCycle]]+1</f>
        <v>31</v>
      </c>
      <c r="H1533" s="1" t="str">
        <f>IF(IFERROR(LOOKUP(טבלה1013[[#This Row],[ClientID]],קביעויות[השבוע]),FALSE)=טבלה1013[[#This Row],[ClientID]],1,"")</f>
        <v/>
      </c>
      <c r="I1533" s="1" t="str">
        <f>IF(AND(טבלה1013[[#This Row],[CycleNumber]]&gt;1,OR(B1534="",טבלה1013[[#This Row],[CycleNumber]]&gt;B1532)),IF(OR(AND(טבלה1013[[#This Row],[LengthofCycle]]=28,F1532=28),AND(טבלה1013[[#This Row],[LengthofCycle]]=35,F1532=35)),1,""),"")</f>
        <v/>
      </c>
      <c r="J1533" s="1" t="str">
        <f>IF(AND(טבלה1013[[#This Row],[וסת השבוע]]=1,I1532=1,טבלה1013[[#This Row],[CycleNumber]]&gt;B1532),1,"")</f>
        <v/>
      </c>
      <c r="K1533" s="1" t="str">
        <f>IF(טבלה1013[[#This Row],[CycleNumber]]=1,"",IF(טבלה1013[[#This Row],[וסת השבוע]]=1,0,IF(K1532="","",IF(K1532=0,IF(טבלה1013[[#This Row],[LengthofCycle]]=28,0,1),IF(K1532=1,IF(טבלה1013[[#This Row],[LengthofCycle]]+F1532=28*2,0,2),IF(K1532=2,IF(טבלה1013[[#This Row],[LengthofCycle]]+F1532+F1531=28*3,0,3),""))))))</f>
        <v/>
      </c>
      <c r="L1533" s="1" t="str">
        <f>IF(טבלה1013[[#This Row],[וסת השבוע]]=1,IF(טבלה1013[[#This Row],[וסת השבוע וההפלגה ביחד]]=1,L1532+1,0),IF(AND(טבלה1013[[#This Row],[CycleNumber]]&gt;B1532,טבלה1013[[#This Row],[CycleNumber]]&gt;1),IF(טבלה1013[[#This Row],[וסת השבוע פעיל?]]&lt;&gt;"",L1532+1,""),""))</f>
        <v/>
      </c>
      <c r="M1533" s="1" t="str">
        <f>IF(AND(טבלה1013[[#This Row],[וסת השבוע פעיל?]]&lt;&gt;"",טבלה1013[[#This Row],[CycleNumber]]&lt;B1534,B1534&lt;&gt;"",טבלה1013[[#This Row],[וסת השבוע פעיל?]]&lt;3),IF(K1534=0,IF(AND(טבלה1013[[#This Row],[וסת השבוע פעיל?]]&gt;0,I1534=1),0,1),0),"")</f>
        <v/>
      </c>
      <c r="N1533" s="1" t="str">
        <f t="shared" si="116"/>
        <v/>
      </c>
      <c r="O1533" s="1" t="str">
        <f>IF(AND(טבלה1013[[#This Row],[חיזוי - שבוע]]=1,J1534=1),1,"")</f>
        <v/>
      </c>
      <c r="P1533" s="1" t="str">
        <f>IF(AND(טבלה1013[[#This Row],[חיזוי טוב עם הפלגה?]]=1,טבלה1013[[#This Row],[וסת קבוע אחרון]]&lt;&gt;28,X1532=1),1,"")</f>
        <v/>
      </c>
      <c r="Q1533" s="1" t="str">
        <f>IF(AND(טבלה1013[[#This Row],[וסת השבוע פעיל?]]&lt;3,OR(טבלה1013[[#This Row],[CycleNumber]]&gt;B1534,B1534="")),1,"")</f>
        <v/>
      </c>
      <c r="R1533" s="1" t="str">
        <f>IF(טבלה1013[[#This Row],[האישה קבעה וסת שבוע?]]=1,IF(טבלה1013[[#This Row],[וסת השבוע פעיל?]]&lt;3,1,0),"")</f>
        <v/>
      </c>
      <c r="S153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3" s="1">
        <f t="shared" si="117"/>
        <v>1</v>
      </c>
      <c r="U1533" s="1">
        <f t="shared" si="118"/>
        <v>0</v>
      </c>
      <c r="V1533" s="1">
        <f t="shared" si="119"/>
        <v>0</v>
      </c>
      <c r="W1533" s="1">
        <f>IF(טבלה1013[[#This Row],[3 הפלגות זהות]]="","",IF(טבלה1013[[#This Row],[3 הפלגות זהות]]=1,טבלה1013[[#This Row],[LengthofCycle]],W1532))</f>
        <v>30</v>
      </c>
      <c r="X1533" s="1">
        <f>IF(טבלה1013[[#This Row],[וסת קבוע אחרון]]="","",IF(OR(טבלה1013[[#This Row],[LengthofCycle]]=טבלה1013[[#This Row],[וסת קבוע אחרון]],F1532=טבלה1013[[#This Row],[וסת קבוע אחרון]],F1531=טבלה1013[[#This Row],[וסת קבוע אחרון]]),1,0))</f>
        <v>1</v>
      </c>
      <c r="Y1533" s="1">
        <f>IF(OR(טבלה1013[[#This Row],[הווסת פעיל?]]=0,טבלה1013[[#This Row],[הווסת פעיל?]]=""),"",SUM(Y1532,טבלה1013[[#This Row],[הווסת פעיל?]]))</f>
        <v>1</v>
      </c>
      <c r="Z1533" s="1" t="str">
        <f>IF(AND(טבלה1013[[#This Row],[כמה מחזורים עד עקירה]]&lt;&gt;"",Y1534=""),טבלה1013[[#This Row],[כמה מחזורים עד עקירה]],"")</f>
        <v/>
      </c>
      <c r="AA1533" s="1">
        <f>IF(AND(טבלה1013[[#This Row],[הווסת פעיל?]]=1,טבלה1013[[#This Row],[וסת קבוע אחרון]]&lt;&gt;W1532),טבלה1013[[#This Row],[וסת קבוע אחרון]],"")</f>
        <v>30</v>
      </c>
      <c r="AB1533" s="1" t="str">
        <f>IF(AND(טבלה1013[[#This Row],[הווסת פעיל?]]=1,X1532=0,טבלה1013[[#This Row],[וסת קבוע אחרון]]=W1532),טבלה1013[[#This Row],[וסת קבוע אחרון]],"")</f>
        <v/>
      </c>
      <c r="AC1533" s="1" t="str">
        <f>IF(AND(טבלה1013[[#This Row],[הווסת פעיל?]]=1,X1532=0,טבלה1013[[#This Row],[וסת קבוע אחרון]]&lt;&gt;W1532),1,"")</f>
        <v/>
      </c>
      <c r="AD1533" s="1" t="str">
        <f>IF(AND(טבלה1013[[#This Row],[הווסת פעיל?]]&lt;&gt;"",B1534=1),טבלה1013[[#This Row],[CycleNumber]],"")</f>
        <v/>
      </c>
      <c r="AE1533" s="1">
        <f>IF(AND(טבלה1013[[#This Row],[הווסת פעיל?]]&lt;&gt;"",X1532=""),טבלה1013[[#This Row],[CycleNumber]],"")</f>
        <v>22</v>
      </c>
      <c r="AF1533" s="1">
        <f>IF(B1534=1,"",IF(טבלה1013[[#This Row],[הווסת פעיל?]]=1,IF(טבלה1013[[#This Row],[וסת קבוע אחרון]]=F1534,1,0),""))</f>
        <v>0</v>
      </c>
      <c r="AG1533" s="1">
        <f>IF(B1534=1,"",IF(טבלה1013[[#This Row],[הווסת פעיל?]]=1,IF(OR(טבלה1013[[#This Row],[וסת קבוע אחרון]]=F1534,F1534=טבלה1013[[#This Row],[LengthofCycle]]),1,0),""))</f>
        <v>0</v>
      </c>
      <c r="AH1533" s="1">
        <f>IF(B1534=1,"",IF(טבלה1013[[#This Row],[הווסת פעיל?]]=1,IF(OR(טבלה1013[[#This Row],[וסת קבוע אחרון]]=F1534,F1534=טבלה1013[[#This Row],[LengthofCycle]],AND(טבלה1013[[#This Row],[LengthofCycle]]&lt;&gt;טבלה1013[[#This Row],[וסת קבוע אחרון]],OR(F1534=28,F1534=29))),1,0),""))</f>
        <v>0</v>
      </c>
      <c r="AI1533" s="1" t="str">
        <f>IF(AND(טבלה1013[[#This Row],[הווסת פעיל?]]=1,B1534=1),1,"")</f>
        <v/>
      </c>
      <c r="AJ1533" s="4" t="str">
        <f>IF(AND(טבלה1013[[#This Row],[הווסת פעיל?]]&lt;&gt;1,B1534&lt;&gt;1,B1534&lt;&gt;""),IF(טבלה1013[[#This Row],[LengthofCycle]]=F1534,1,0),"")</f>
        <v/>
      </c>
      <c r="AK1533" s="4" t="str">
        <f>IF(AND(טבלה1013[[#This Row],[הווסת פעיל?]]&lt;&gt;1,B1534&lt;&gt;1,B1534&lt;&gt;""),IF(OR(טבלה1013[[#This Row],[LengthofCycle]]=F1534,F1534=29),1,0),"")</f>
        <v/>
      </c>
      <c r="AL1533" s="4" t="str">
        <f>IF(AND(טבלה1013[[#This Row],[הווסת פעיל?]]&lt;&gt;1,B1534&lt;&gt;1,B1534&lt;&gt;""),IF(OR(טבלה1013[[#This Row],[LengthofCycle]]=F1534,F1534=29,F1534=28),1,0),"")</f>
        <v/>
      </c>
    </row>
    <row r="1534" spans="1:38" x14ac:dyDescent="0.25">
      <c r="A1534" s="1" t="s">
        <v>177</v>
      </c>
      <c r="B1534" s="1">
        <v>23</v>
      </c>
      <c r="C1534" s="1">
        <v>0</v>
      </c>
      <c r="D1534" s="1">
        <v>0</v>
      </c>
      <c r="E1534" s="1">
        <v>0</v>
      </c>
      <c r="F1534" s="1">
        <v>23</v>
      </c>
      <c r="G1534" s="1">
        <f>טבלה1013[[#This Row],[LengthofCycle]]+1</f>
        <v>24</v>
      </c>
      <c r="H1534" s="1" t="str">
        <f>IF(IFERROR(LOOKUP(טבלה1013[[#This Row],[ClientID]],קביעויות[השבוע]),FALSE)=טבלה1013[[#This Row],[ClientID]],1,"")</f>
        <v/>
      </c>
      <c r="I1534" s="1" t="str">
        <f>IF(AND(טבלה1013[[#This Row],[CycleNumber]]&gt;1,OR(B1535="",טבלה1013[[#This Row],[CycleNumber]]&gt;B1533)),IF(OR(AND(טבלה1013[[#This Row],[LengthofCycle]]=28,F1533=28),AND(טבלה1013[[#This Row],[LengthofCycle]]=35,F1533=35)),1,""),"")</f>
        <v/>
      </c>
      <c r="J1534" s="1" t="str">
        <f>IF(AND(טבלה1013[[#This Row],[וסת השבוע]]=1,I1533=1,טבלה1013[[#This Row],[CycleNumber]]&gt;B1533),1,"")</f>
        <v/>
      </c>
      <c r="K1534" s="1" t="str">
        <f>IF(טבלה1013[[#This Row],[CycleNumber]]=1,"",IF(טבלה1013[[#This Row],[וסת השבוע]]=1,0,IF(K1533="","",IF(K1533=0,IF(טבלה1013[[#This Row],[LengthofCycle]]=28,0,1),IF(K1533=1,IF(טבלה1013[[#This Row],[LengthofCycle]]+F1533=28*2,0,2),IF(K1533=2,IF(טבלה1013[[#This Row],[LengthofCycle]]+F1533+F1532=28*3,0,3),""))))))</f>
        <v/>
      </c>
      <c r="L1534" s="1" t="str">
        <f>IF(טבלה1013[[#This Row],[וסת השבוע]]=1,IF(טבלה1013[[#This Row],[וסת השבוע וההפלגה ביחד]]=1,L1533+1,0),IF(AND(טבלה1013[[#This Row],[CycleNumber]]&gt;B1533,טבלה1013[[#This Row],[CycleNumber]]&gt;1),IF(טבלה1013[[#This Row],[וסת השבוע פעיל?]]&lt;&gt;"",L1533+1,""),""))</f>
        <v/>
      </c>
      <c r="M1534" s="1" t="str">
        <f>IF(AND(טבלה1013[[#This Row],[וסת השבוע פעיל?]]&lt;&gt;"",טבלה1013[[#This Row],[CycleNumber]]&lt;B1535,B1535&lt;&gt;"",טבלה1013[[#This Row],[וסת השבוע פעיל?]]&lt;3),IF(K1535=0,IF(AND(טבלה1013[[#This Row],[וסת השבוע פעיל?]]&gt;0,I1535=1),0,1),0),"")</f>
        <v/>
      </c>
      <c r="N1534" s="1" t="str">
        <f t="shared" si="116"/>
        <v/>
      </c>
      <c r="O1534" s="1" t="str">
        <f>IF(AND(טבלה1013[[#This Row],[חיזוי - שבוע]]=1,J1535=1),1,"")</f>
        <v/>
      </c>
      <c r="P1534" s="1" t="str">
        <f>IF(AND(טבלה1013[[#This Row],[חיזוי טוב עם הפלגה?]]=1,טבלה1013[[#This Row],[וסת קבוע אחרון]]&lt;&gt;28,X1533=1),1,"")</f>
        <v/>
      </c>
      <c r="Q1534" s="1" t="str">
        <f>IF(AND(טבלה1013[[#This Row],[וסת השבוע פעיל?]]&lt;3,OR(טבלה1013[[#This Row],[CycleNumber]]&gt;B1535,B1535="")),1,"")</f>
        <v/>
      </c>
      <c r="R1534" s="1" t="str">
        <f>IF(טבלה1013[[#This Row],[האישה קבעה וסת שבוע?]]=1,IF(טבלה1013[[#This Row],[וסת השבוע פעיל?]]&lt;3,1,0),"")</f>
        <v/>
      </c>
      <c r="S153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4" s="1">
        <f t="shared" si="117"/>
        <v>0</v>
      </c>
      <c r="U1534" s="1">
        <f t="shared" si="118"/>
        <v>0</v>
      </c>
      <c r="V1534" s="1">
        <f t="shared" si="119"/>
        <v>0</v>
      </c>
      <c r="W1534" s="1">
        <f>IF(טבלה1013[[#This Row],[3 הפלגות זהות]]="","",IF(טבלה1013[[#This Row],[3 הפלגות זהות]]=1,טבלה1013[[#This Row],[LengthofCycle]],W1533))</f>
        <v>30</v>
      </c>
      <c r="X1534" s="1">
        <f>IF(טבלה1013[[#This Row],[וסת קבוע אחרון]]="","",IF(OR(טבלה1013[[#This Row],[LengthofCycle]]=טבלה1013[[#This Row],[וסת קבוע אחרון]],F1533=טבלה1013[[#This Row],[וסת קבוע אחרון]],F1532=טבלה1013[[#This Row],[וסת קבוע אחרון]]),1,0))</f>
        <v>1</v>
      </c>
      <c r="Y1534" s="1">
        <f>IF(OR(טבלה1013[[#This Row],[הווסת פעיל?]]=0,טבלה1013[[#This Row],[הווסת פעיל?]]=""),"",SUM(Y1533,טבלה1013[[#This Row],[הווסת פעיל?]]))</f>
        <v>2</v>
      </c>
      <c r="Z1534" s="1" t="str">
        <f>IF(AND(טבלה1013[[#This Row],[כמה מחזורים עד עקירה]]&lt;&gt;"",Y1535=""),טבלה1013[[#This Row],[כמה מחזורים עד עקירה]],"")</f>
        <v/>
      </c>
      <c r="AA1534" s="1" t="str">
        <f>IF(AND(טבלה1013[[#This Row],[הווסת פעיל?]]=1,טבלה1013[[#This Row],[וסת קבוע אחרון]]&lt;&gt;W1533),טבלה1013[[#This Row],[וסת קבוע אחרון]],"")</f>
        <v/>
      </c>
      <c r="AB1534" s="1" t="str">
        <f>IF(AND(טבלה1013[[#This Row],[הווסת פעיל?]]=1,X1533=0,טבלה1013[[#This Row],[וסת קבוע אחרון]]=W1533),טבלה1013[[#This Row],[וסת קבוע אחרון]],"")</f>
        <v/>
      </c>
      <c r="AC1534" s="1" t="str">
        <f>IF(AND(טבלה1013[[#This Row],[הווסת פעיל?]]=1,X1533=0,טבלה1013[[#This Row],[וסת קבוע אחרון]]&lt;&gt;W1533),1,"")</f>
        <v/>
      </c>
      <c r="AD1534" s="1" t="str">
        <f>IF(AND(טבלה1013[[#This Row],[הווסת פעיל?]]&lt;&gt;"",B1535=1),טבלה1013[[#This Row],[CycleNumber]],"")</f>
        <v/>
      </c>
      <c r="AE1534" s="1" t="str">
        <f>IF(AND(טבלה1013[[#This Row],[הווסת פעיל?]]&lt;&gt;"",X1533=""),טבלה1013[[#This Row],[CycleNumber]],"")</f>
        <v/>
      </c>
      <c r="AF1534" s="1">
        <f>IF(B1535=1,"",IF(טבלה1013[[#This Row],[הווסת פעיל?]]=1,IF(טבלה1013[[#This Row],[וסת קבוע אחרון]]=F1535,1,0),""))</f>
        <v>0</v>
      </c>
      <c r="AG1534" s="1">
        <f>IF(B1535=1,"",IF(טבלה1013[[#This Row],[הווסת פעיל?]]=1,IF(OR(טבלה1013[[#This Row],[וסת קבוע אחרון]]=F1535,F1535=טבלה1013[[#This Row],[LengthofCycle]]),1,0),""))</f>
        <v>0</v>
      </c>
      <c r="AH1534" s="1">
        <f>IF(B1535=1,"",IF(טבלה1013[[#This Row],[הווסת פעיל?]]=1,IF(OR(טבלה1013[[#This Row],[וסת קבוע אחרון]]=F1535,F1535=טבלה1013[[#This Row],[LengthofCycle]],AND(טבלה1013[[#This Row],[LengthofCycle]]&lt;&gt;טבלה1013[[#This Row],[וסת קבוע אחרון]],OR(F1535=28,F1535=29))),1,0),""))</f>
        <v>1</v>
      </c>
      <c r="AI1534" s="1" t="str">
        <f>IF(AND(טבלה1013[[#This Row],[הווסת פעיל?]]=1,B1535=1),1,"")</f>
        <v/>
      </c>
      <c r="AJ1534" s="4" t="str">
        <f>IF(AND(טבלה1013[[#This Row],[הווסת פעיל?]]&lt;&gt;1,B1535&lt;&gt;1,B1535&lt;&gt;""),IF(טבלה1013[[#This Row],[LengthofCycle]]=F1535,1,0),"")</f>
        <v/>
      </c>
      <c r="AK1534" s="4" t="str">
        <f>IF(AND(טבלה1013[[#This Row],[הווסת פעיל?]]&lt;&gt;1,B1535&lt;&gt;1,B1535&lt;&gt;""),IF(OR(טבלה1013[[#This Row],[LengthofCycle]]=F1535,F1535=29),1,0),"")</f>
        <v/>
      </c>
      <c r="AL1534" s="4" t="str">
        <f>IF(AND(טבלה1013[[#This Row],[הווסת פעיל?]]&lt;&gt;1,B1535&lt;&gt;1,B1535&lt;&gt;""),IF(OR(טבלה1013[[#This Row],[LengthofCycle]]=F1535,F1535=29,F1535=28),1,0),"")</f>
        <v/>
      </c>
    </row>
    <row r="1535" spans="1:38" x14ac:dyDescent="0.25">
      <c r="A1535" s="1" t="s">
        <v>177</v>
      </c>
      <c r="B1535" s="1">
        <v>24</v>
      </c>
      <c r="C1535" s="1">
        <v>0</v>
      </c>
      <c r="D1535" s="1">
        <v>0</v>
      </c>
      <c r="E1535" s="1">
        <v>0</v>
      </c>
      <c r="F1535" s="1">
        <v>28</v>
      </c>
      <c r="G1535" s="1">
        <f>טבלה1013[[#This Row],[LengthofCycle]]+1</f>
        <v>29</v>
      </c>
      <c r="H1535" s="1" t="str">
        <f>IF(IFERROR(LOOKUP(טבלה1013[[#This Row],[ClientID]],קביעויות[השבוע]),FALSE)=טבלה1013[[#This Row],[ClientID]],1,"")</f>
        <v/>
      </c>
      <c r="I1535" s="1" t="str">
        <f>IF(AND(טבלה1013[[#This Row],[CycleNumber]]&gt;1,OR(B1536="",טבלה1013[[#This Row],[CycleNumber]]&gt;B1534)),IF(OR(AND(טבלה1013[[#This Row],[LengthofCycle]]=28,F1534=28),AND(טבלה1013[[#This Row],[LengthofCycle]]=35,F1534=35)),1,""),"")</f>
        <v/>
      </c>
      <c r="J1535" s="1" t="str">
        <f>IF(AND(טבלה1013[[#This Row],[וסת השבוע]]=1,I1534=1,טבלה1013[[#This Row],[CycleNumber]]&gt;B1534),1,"")</f>
        <v/>
      </c>
      <c r="K1535" s="1" t="str">
        <f>IF(טבלה1013[[#This Row],[CycleNumber]]=1,"",IF(טבלה1013[[#This Row],[וסת השבוע]]=1,0,IF(K1534="","",IF(K1534=0,IF(טבלה1013[[#This Row],[LengthofCycle]]=28,0,1),IF(K1534=1,IF(טבלה1013[[#This Row],[LengthofCycle]]+F1534=28*2,0,2),IF(K1534=2,IF(טבלה1013[[#This Row],[LengthofCycle]]+F1534+F1533=28*3,0,3),""))))))</f>
        <v/>
      </c>
      <c r="L1535" s="1" t="str">
        <f>IF(טבלה1013[[#This Row],[וסת השבוע]]=1,IF(טבלה1013[[#This Row],[וסת השבוע וההפלגה ביחד]]=1,L1534+1,0),IF(AND(טבלה1013[[#This Row],[CycleNumber]]&gt;B1534,טבלה1013[[#This Row],[CycleNumber]]&gt;1),IF(טבלה1013[[#This Row],[וסת השבוע פעיל?]]&lt;&gt;"",L1534+1,""),""))</f>
        <v/>
      </c>
      <c r="M1535" s="1" t="str">
        <f>IF(AND(טבלה1013[[#This Row],[וסת השבוע פעיל?]]&lt;&gt;"",טבלה1013[[#This Row],[CycleNumber]]&lt;B1536,B1536&lt;&gt;"",טבלה1013[[#This Row],[וסת השבוע פעיל?]]&lt;3),IF(K1536=0,IF(AND(טבלה1013[[#This Row],[וסת השבוע פעיל?]]&gt;0,I1536=1),0,1),0),"")</f>
        <v/>
      </c>
      <c r="N1535" s="1" t="str">
        <f t="shared" si="116"/>
        <v/>
      </c>
      <c r="O1535" s="1" t="str">
        <f>IF(AND(טבלה1013[[#This Row],[חיזוי - שבוע]]=1,J1536=1),1,"")</f>
        <v/>
      </c>
      <c r="P1535" s="1" t="str">
        <f>IF(AND(טבלה1013[[#This Row],[חיזוי טוב עם הפלגה?]]=1,טבלה1013[[#This Row],[וסת קבוע אחרון]]&lt;&gt;28,X1534=1),1,"")</f>
        <v/>
      </c>
      <c r="Q1535" s="1" t="str">
        <f>IF(AND(טבלה1013[[#This Row],[וסת השבוע פעיל?]]&lt;3,OR(טבלה1013[[#This Row],[CycleNumber]]&gt;B1536,B1536="")),1,"")</f>
        <v/>
      </c>
      <c r="R1535" s="1" t="str">
        <f>IF(טבלה1013[[#This Row],[האישה קבעה וסת שבוע?]]=1,IF(טבלה1013[[#This Row],[וסת השבוע פעיל?]]&lt;3,1,0),"")</f>
        <v/>
      </c>
      <c r="S153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5" s="1">
        <f t="shared" si="117"/>
        <v>0</v>
      </c>
      <c r="U1535" s="1">
        <f t="shared" si="118"/>
        <v>0</v>
      </c>
      <c r="V1535" s="1">
        <f t="shared" si="119"/>
        <v>0</v>
      </c>
      <c r="W1535" s="1">
        <f>IF(טבלה1013[[#This Row],[3 הפלגות זהות]]="","",IF(טבלה1013[[#This Row],[3 הפלגות זהות]]=1,טבלה1013[[#This Row],[LengthofCycle]],W1534))</f>
        <v>30</v>
      </c>
      <c r="X1535" s="1">
        <f>IF(טבלה1013[[#This Row],[וסת קבוע אחרון]]="","",IF(OR(טבלה1013[[#This Row],[LengthofCycle]]=טבלה1013[[#This Row],[וסת קבוע אחרון]],F1534=טבלה1013[[#This Row],[וסת קבוע אחרון]],F1533=טבלה1013[[#This Row],[וסת קבוע אחרון]]),1,0))</f>
        <v>1</v>
      </c>
      <c r="Y1535" s="1">
        <f>IF(OR(טבלה1013[[#This Row],[הווסת פעיל?]]=0,טבלה1013[[#This Row],[הווסת פעיל?]]=""),"",SUM(Y1534,טבלה1013[[#This Row],[הווסת פעיל?]]))</f>
        <v>3</v>
      </c>
      <c r="Z1535" s="1">
        <f>IF(AND(טבלה1013[[#This Row],[כמה מחזורים עד עקירה]]&lt;&gt;"",Y1536=""),טבלה1013[[#This Row],[כמה מחזורים עד עקירה]],"")</f>
        <v>3</v>
      </c>
      <c r="AA1535" s="1" t="str">
        <f>IF(AND(טבלה1013[[#This Row],[הווסת פעיל?]]=1,טבלה1013[[#This Row],[וסת קבוע אחרון]]&lt;&gt;W1534),טבלה1013[[#This Row],[וסת קבוע אחרון]],"")</f>
        <v/>
      </c>
      <c r="AB1535" s="1" t="str">
        <f>IF(AND(טבלה1013[[#This Row],[הווסת פעיל?]]=1,X1534=0,טבלה1013[[#This Row],[וסת קבוע אחרון]]=W1534),טבלה1013[[#This Row],[וסת קבוע אחרון]],"")</f>
        <v/>
      </c>
      <c r="AC1535" s="1" t="str">
        <f>IF(AND(טבלה1013[[#This Row],[הווסת פעיל?]]=1,X1534=0,טבלה1013[[#This Row],[וסת קבוע אחרון]]&lt;&gt;W1534),1,"")</f>
        <v/>
      </c>
      <c r="AD1535" s="1" t="str">
        <f>IF(AND(טבלה1013[[#This Row],[הווסת פעיל?]]&lt;&gt;"",B1536=1),טבלה1013[[#This Row],[CycleNumber]],"")</f>
        <v/>
      </c>
      <c r="AE1535" s="1" t="str">
        <f>IF(AND(טבלה1013[[#This Row],[הווסת פעיל?]]&lt;&gt;"",X1534=""),טבלה1013[[#This Row],[CycleNumber]],"")</f>
        <v/>
      </c>
      <c r="AF1535" s="1">
        <f>IF(B1536=1,"",IF(טבלה1013[[#This Row],[הווסת פעיל?]]=1,IF(טבלה1013[[#This Row],[וסת קבוע אחרון]]=F1536,1,0),""))</f>
        <v>0</v>
      </c>
      <c r="AG1535" s="1">
        <f>IF(B1536=1,"",IF(טבלה1013[[#This Row],[הווסת פעיל?]]=1,IF(OR(טבלה1013[[#This Row],[וסת קבוע אחרון]]=F1536,F1536=טבלה1013[[#This Row],[LengthofCycle]]),1,0),""))</f>
        <v>0</v>
      </c>
      <c r="AH1535" s="1">
        <f>IF(B1536=1,"",IF(טבלה1013[[#This Row],[הווסת פעיל?]]=1,IF(OR(טבלה1013[[#This Row],[וסת קבוע אחרון]]=F1536,F1536=טבלה1013[[#This Row],[LengthofCycle]],AND(טבלה1013[[#This Row],[LengthofCycle]]&lt;&gt;טבלה1013[[#This Row],[וסת קבוע אחרון]],OR(F1536=28,F1536=29))),1,0),""))</f>
        <v>1</v>
      </c>
      <c r="AI1535" s="1" t="str">
        <f>IF(AND(טבלה1013[[#This Row],[הווסת פעיל?]]=1,B1536=1),1,"")</f>
        <v/>
      </c>
      <c r="AJ1535" s="4" t="str">
        <f>IF(AND(טבלה1013[[#This Row],[הווסת פעיל?]]&lt;&gt;1,B1536&lt;&gt;1,B1536&lt;&gt;""),IF(טבלה1013[[#This Row],[LengthofCycle]]=F1536,1,0),"")</f>
        <v/>
      </c>
      <c r="AK1535" s="4" t="str">
        <f>IF(AND(טבלה1013[[#This Row],[הווסת פעיל?]]&lt;&gt;1,B1536&lt;&gt;1,B1536&lt;&gt;""),IF(OR(טבלה1013[[#This Row],[LengthofCycle]]=F1536,F1536=29),1,0),"")</f>
        <v/>
      </c>
      <c r="AL1535" s="4" t="str">
        <f>IF(AND(טבלה1013[[#This Row],[הווסת פעיל?]]&lt;&gt;1,B1536&lt;&gt;1,B1536&lt;&gt;""),IF(OR(טבלה1013[[#This Row],[LengthofCycle]]=F1536,F1536=29,F1536=28),1,0),"")</f>
        <v/>
      </c>
    </row>
    <row r="1536" spans="1:38" x14ac:dyDescent="0.25">
      <c r="A1536" s="1" t="s">
        <v>177</v>
      </c>
      <c r="B1536" s="1">
        <v>25</v>
      </c>
      <c r="C1536" s="1">
        <v>0</v>
      </c>
      <c r="D1536" s="1">
        <v>1</v>
      </c>
      <c r="E1536" s="1">
        <v>0</v>
      </c>
      <c r="F1536" s="1">
        <v>29</v>
      </c>
      <c r="G1536" s="1">
        <f>טבלה1013[[#This Row],[LengthofCycle]]+1</f>
        <v>30</v>
      </c>
      <c r="H1536" s="1" t="str">
        <f>IF(IFERROR(LOOKUP(טבלה1013[[#This Row],[ClientID]],קביעויות[השבוע]),FALSE)=טבלה1013[[#This Row],[ClientID]],1,"")</f>
        <v/>
      </c>
      <c r="I1536" s="1" t="str">
        <f>IF(AND(טבלה1013[[#This Row],[CycleNumber]]&gt;1,OR(B1537="",טבלה1013[[#This Row],[CycleNumber]]&gt;B1535)),IF(OR(AND(טבלה1013[[#This Row],[LengthofCycle]]=28,F1535=28),AND(טבלה1013[[#This Row],[LengthofCycle]]=35,F1535=35)),1,""),"")</f>
        <v/>
      </c>
      <c r="J1536" s="1" t="str">
        <f>IF(AND(טבלה1013[[#This Row],[וסת השבוע]]=1,I1535=1,טבלה1013[[#This Row],[CycleNumber]]&gt;B1535),1,"")</f>
        <v/>
      </c>
      <c r="K1536" s="1" t="str">
        <f>IF(טבלה1013[[#This Row],[CycleNumber]]=1,"",IF(טבלה1013[[#This Row],[וסת השבוע]]=1,0,IF(K1535="","",IF(K1535=0,IF(טבלה1013[[#This Row],[LengthofCycle]]=28,0,1),IF(K1535=1,IF(טבלה1013[[#This Row],[LengthofCycle]]+F1535=28*2,0,2),IF(K1535=2,IF(טבלה1013[[#This Row],[LengthofCycle]]+F1535+F1534=28*3,0,3),""))))))</f>
        <v/>
      </c>
      <c r="L1536" s="1" t="str">
        <f>IF(טבלה1013[[#This Row],[וסת השבוע]]=1,IF(טבלה1013[[#This Row],[וסת השבוע וההפלגה ביחד]]=1,L1535+1,0),IF(AND(טבלה1013[[#This Row],[CycleNumber]]&gt;B1535,טבלה1013[[#This Row],[CycleNumber]]&gt;1),IF(טבלה1013[[#This Row],[וסת השבוע פעיל?]]&lt;&gt;"",L1535+1,""),""))</f>
        <v/>
      </c>
      <c r="M1536" s="1" t="str">
        <f>IF(AND(טבלה1013[[#This Row],[וסת השבוע פעיל?]]&lt;&gt;"",טבלה1013[[#This Row],[CycleNumber]]&lt;B1537,B1537&lt;&gt;"",טבלה1013[[#This Row],[וסת השבוע פעיל?]]&lt;3),IF(K1537=0,IF(AND(טבלה1013[[#This Row],[וסת השבוע פעיל?]]&gt;0,I1537=1),0,1),0),"")</f>
        <v/>
      </c>
      <c r="N1536" s="1" t="str">
        <f t="shared" si="116"/>
        <v/>
      </c>
      <c r="O1536" s="1" t="str">
        <f>IF(AND(טבלה1013[[#This Row],[חיזוי - שבוע]]=1,J1537=1),1,"")</f>
        <v/>
      </c>
      <c r="P1536" s="1" t="str">
        <f>IF(AND(טבלה1013[[#This Row],[חיזוי טוב עם הפלגה?]]=1,טבלה1013[[#This Row],[וסת קבוע אחרון]]&lt;&gt;28,X1535=1),1,"")</f>
        <v/>
      </c>
      <c r="Q1536" s="1" t="str">
        <f>IF(AND(טבלה1013[[#This Row],[וסת השבוע פעיל?]]&lt;3,OR(טבלה1013[[#This Row],[CycleNumber]]&gt;B1537,B1537="")),1,"")</f>
        <v/>
      </c>
      <c r="R1536" s="1" t="str">
        <f>IF(טבלה1013[[#This Row],[האישה קבעה וסת שבוע?]]=1,IF(טבלה1013[[#This Row],[וסת השבוע פעיל?]]&lt;3,1,0),"")</f>
        <v/>
      </c>
      <c r="S153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6" s="1">
        <f t="shared" si="117"/>
        <v>0</v>
      </c>
      <c r="U1536" s="1">
        <f t="shared" si="118"/>
        <v>0</v>
      </c>
      <c r="V1536" s="1">
        <f t="shared" si="119"/>
        <v>0</v>
      </c>
      <c r="W1536" s="1">
        <f>IF(טבלה1013[[#This Row],[3 הפלגות זהות]]="","",IF(טבלה1013[[#This Row],[3 הפלגות זהות]]=1,טבלה1013[[#This Row],[LengthofCycle]],W1535))</f>
        <v>30</v>
      </c>
      <c r="X1536" s="1">
        <f>IF(טבלה1013[[#This Row],[וסת קבוע אחרון]]="","",IF(OR(טבלה1013[[#This Row],[LengthofCycle]]=טבלה1013[[#This Row],[וסת קבוע אחרון]],F1535=טבלה1013[[#This Row],[וסת קבוע אחרון]],F1534=טבלה1013[[#This Row],[וסת קבוע אחרון]]),1,0))</f>
        <v>0</v>
      </c>
      <c r="Y1536" s="1" t="str">
        <f>IF(OR(טבלה1013[[#This Row],[הווסת פעיל?]]=0,טבלה1013[[#This Row],[הווסת פעיל?]]=""),"",SUM(Y1535,טבלה1013[[#This Row],[הווסת פעיל?]]))</f>
        <v/>
      </c>
      <c r="Z1536" s="1" t="str">
        <f>IF(AND(טבלה1013[[#This Row],[כמה מחזורים עד עקירה]]&lt;&gt;"",Y1537=""),טבלה1013[[#This Row],[כמה מחזורים עד עקירה]],"")</f>
        <v/>
      </c>
      <c r="AA1536" s="1" t="str">
        <f>IF(AND(טבלה1013[[#This Row],[הווסת פעיל?]]=1,טבלה1013[[#This Row],[וסת קבוע אחרון]]&lt;&gt;W1535),טבלה1013[[#This Row],[וסת קבוע אחרון]],"")</f>
        <v/>
      </c>
      <c r="AB1536" s="1" t="str">
        <f>IF(AND(טבלה1013[[#This Row],[הווסת פעיל?]]=1,X1535=0,טבלה1013[[#This Row],[וסת קבוע אחרון]]=W1535),טבלה1013[[#This Row],[וסת קבוע אחרון]],"")</f>
        <v/>
      </c>
      <c r="AC1536" s="1" t="str">
        <f>IF(AND(טבלה1013[[#This Row],[הווסת פעיל?]]=1,X1535=0,טבלה1013[[#This Row],[וסת קבוע אחרון]]&lt;&gt;W1535),1,"")</f>
        <v/>
      </c>
      <c r="AD1536" s="1" t="str">
        <f>IF(AND(טבלה1013[[#This Row],[הווסת פעיל?]]&lt;&gt;"",B1537=1),טבלה1013[[#This Row],[CycleNumber]],"")</f>
        <v/>
      </c>
      <c r="AE1536" s="1" t="str">
        <f>IF(AND(טבלה1013[[#This Row],[הווסת פעיל?]]&lt;&gt;"",X1535=""),טבלה1013[[#This Row],[CycleNumber]],"")</f>
        <v/>
      </c>
      <c r="AF1536" s="1" t="str">
        <f>IF(B1537=1,"",IF(טבלה1013[[#This Row],[הווסת פעיל?]]=1,IF(טבלה1013[[#This Row],[וסת קבוע אחרון]]=F1537,1,0),""))</f>
        <v/>
      </c>
      <c r="AG1536" s="1" t="str">
        <f>IF(B1537=1,"",IF(טבלה1013[[#This Row],[הווסת פעיל?]]=1,IF(OR(טבלה1013[[#This Row],[וסת קבוע אחרון]]=F1537,F1537=טבלה1013[[#This Row],[LengthofCycle]]),1,0),""))</f>
        <v/>
      </c>
      <c r="AH1536" s="1" t="str">
        <f>IF(B1537=1,"",IF(טבלה1013[[#This Row],[הווסת פעיל?]]=1,IF(OR(טבלה1013[[#This Row],[וסת קבוע אחרון]]=F1537,F1537=טבלה1013[[#This Row],[LengthofCycle]],AND(טבלה1013[[#This Row],[LengthofCycle]]&lt;&gt;טבלה1013[[#This Row],[וסת קבוע אחרון]],OR(F1537=28,F1537=29))),1,0),""))</f>
        <v/>
      </c>
      <c r="AI1536" s="1" t="str">
        <f>IF(AND(טבלה1013[[#This Row],[הווסת פעיל?]]=1,B1537=1),1,"")</f>
        <v/>
      </c>
      <c r="AJ1536" s="4">
        <f>IF(AND(טבלה1013[[#This Row],[הווסת פעיל?]]&lt;&gt;1,B1537&lt;&gt;1,B1537&lt;&gt;""),IF(טבלה1013[[#This Row],[LengthofCycle]]=F1537,1,0),"")</f>
        <v>0</v>
      </c>
      <c r="AK1536" s="4">
        <f>IF(AND(טבלה1013[[#This Row],[הווסת פעיל?]]&lt;&gt;1,B1537&lt;&gt;1,B1537&lt;&gt;""),IF(OR(טבלה1013[[#This Row],[LengthofCycle]]=F1537,F1537=29),1,0),"")</f>
        <v>0</v>
      </c>
      <c r="AL1536" s="4">
        <f>IF(AND(טבלה1013[[#This Row],[הווסת פעיל?]]&lt;&gt;1,B1537&lt;&gt;1,B1537&lt;&gt;""),IF(OR(טבלה1013[[#This Row],[LengthofCycle]]=F1537,F1537=29,F1537=28),1,0),"")</f>
        <v>0</v>
      </c>
    </row>
    <row r="1537" spans="1:38" x14ac:dyDescent="0.25">
      <c r="A1537" s="1" t="s">
        <v>177</v>
      </c>
      <c r="B1537" s="1">
        <v>26</v>
      </c>
      <c r="C1537" s="1">
        <v>0</v>
      </c>
      <c r="D1537" s="1">
        <v>1</v>
      </c>
      <c r="E1537" s="1">
        <v>0</v>
      </c>
      <c r="F1537" s="1">
        <v>32</v>
      </c>
      <c r="G1537" s="1">
        <f>טבלה1013[[#This Row],[LengthofCycle]]+1</f>
        <v>33</v>
      </c>
      <c r="H1537" s="1" t="str">
        <f>IF(IFERROR(LOOKUP(טבלה1013[[#This Row],[ClientID]],קביעויות[השבוע]),FALSE)=טבלה1013[[#This Row],[ClientID]],1,"")</f>
        <v/>
      </c>
      <c r="I1537" s="1" t="str">
        <f>IF(AND(טבלה1013[[#This Row],[CycleNumber]]&gt;1,OR(B1538="",טבלה1013[[#This Row],[CycleNumber]]&gt;B1536)),IF(OR(AND(טבלה1013[[#This Row],[LengthofCycle]]=28,F1536=28),AND(טבלה1013[[#This Row],[LengthofCycle]]=35,F1536=35)),1,""),"")</f>
        <v/>
      </c>
      <c r="J1537" s="1" t="str">
        <f>IF(AND(טבלה1013[[#This Row],[וסת השבוע]]=1,I1536=1,טבלה1013[[#This Row],[CycleNumber]]&gt;B1536),1,"")</f>
        <v/>
      </c>
      <c r="K1537" s="1" t="str">
        <f>IF(טבלה1013[[#This Row],[CycleNumber]]=1,"",IF(טבלה1013[[#This Row],[וסת השבוע]]=1,0,IF(K1536="","",IF(K1536=0,IF(טבלה1013[[#This Row],[LengthofCycle]]=28,0,1),IF(K1536=1,IF(טבלה1013[[#This Row],[LengthofCycle]]+F1536=28*2,0,2),IF(K1536=2,IF(טבלה1013[[#This Row],[LengthofCycle]]+F1536+F1535=28*3,0,3),""))))))</f>
        <v/>
      </c>
      <c r="L1537" s="1" t="str">
        <f>IF(טבלה1013[[#This Row],[וסת השבוע]]=1,IF(טבלה1013[[#This Row],[וסת השבוע וההפלגה ביחד]]=1,L1536+1,0),IF(AND(טבלה1013[[#This Row],[CycleNumber]]&gt;B1536,טבלה1013[[#This Row],[CycleNumber]]&gt;1),IF(טבלה1013[[#This Row],[וסת השבוע פעיל?]]&lt;&gt;"",L1536+1,""),""))</f>
        <v/>
      </c>
      <c r="M1537" s="1" t="str">
        <f>IF(AND(טבלה1013[[#This Row],[וסת השבוע פעיל?]]&lt;&gt;"",טבלה1013[[#This Row],[CycleNumber]]&lt;B1538,B1538&lt;&gt;"",טבלה1013[[#This Row],[וסת השבוע פעיל?]]&lt;3),IF(K1538=0,IF(AND(טבלה1013[[#This Row],[וסת השבוע פעיל?]]&gt;0,I1538=1),0,1),0),"")</f>
        <v/>
      </c>
      <c r="N1537" s="1" t="str">
        <f t="shared" si="116"/>
        <v/>
      </c>
      <c r="O1537" s="1" t="str">
        <f>IF(AND(טבלה1013[[#This Row],[חיזוי - שבוע]]=1,J1538=1),1,"")</f>
        <v/>
      </c>
      <c r="P1537" s="1" t="str">
        <f>IF(AND(טבלה1013[[#This Row],[חיזוי טוב עם הפלגה?]]=1,טבלה1013[[#This Row],[וסת קבוע אחרון]]&lt;&gt;28,X1536=1),1,"")</f>
        <v/>
      </c>
      <c r="Q1537" s="1" t="str">
        <f>IF(AND(טבלה1013[[#This Row],[וסת השבוע פעיל?]]&lt;3,OR(טבלה1013[[#This Row],[CycleNumber]]&gt;B1538,B1538="")),1,"")</f>
        <v/>
      </c>
      <c r="R1537" s="1" t="str">
        <f>IF(טבלה1013[[#This Row],[האישה קבעה וסת שבוע?]]=1,IF(טבלה1013[[#This Row],[וסת השבוע פעיל?]]&lt;3,1,0),"")</f>
        <v/>
      </c>
      <c r="S153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7" s="1">
        <f t="shared" si="117"/>
        <v>0</v>
      </c>
      <c r="U1537" s="1">
        <f t="shared" si="118"/>
        <v>0</v>
      </c>
      <c r="V1537" s="1">
        <f t="shared" si="119"/>
        <v>0</v>
      </c>
      <c r="W1537" s="1">
        <f>IF(טבלה1013[[#This Row],[3 הפלגות זהות]]="","",IF(טבלה1013[[#This Row],[3 הפלגות זהות]]=1,טבלה1013[[#This Row],[LengthofCycle]],W1536))</f>
        <v>30</v>
      </c>
      <c r="X1537" s="1">
        <f>IF(טבלה1013[[#This Row],[וסת קבוע אחרון]]="","",IF(OR(טבלה1013[[#This Row],[LengthofCycle]]=טבלה1013[[#This Row],[וסת קבוע אחרון]],F1536=טבלה1013[[#This Row],[וסת קבוע אחרון]],F1535=טבלה1013[[#This Row],[וסת קבוע אחרון]]),1,0))</f>
        <v>0</v>
      </c>
      <c r="Y1537" s="1" t="str">
        <f>IF(OR(טבלה1013[[#This Row],[הווסת פעיל?]]=0,טבלה1013[[#This Row],[הווסת פעיל?]]=""),"",SUM(Y1536,טבלה1013[[#This Row],[הווסת פעיל?]]))</f>
        <v/>
      </c>
      <c r="Z1537" s="1" t="str">
        <f>IF(AND(טבלה1013[[#This Row],[כמה מחזורים עד עקירה]]&lt;&gt;"",Y1538=""),טבלה1013[[#This Row],[כמה מחזורים עד עקירה]],"")</f>
        <v/>
      </c>
      <c r="AA1537" s="1" t="str">
        <f>IF(AND(טבלה1013[[#This Row],[הווסת פעיל?]]=1,טבלה1013[[#This Row],[וסת קבוע אחרון]]&lt;&gt;W1536),טבלה1013[[#This Row],[וסת קבוע אחרון]],"")</f>
        <v/>
      </c>
      <c r="AB1537" s="1" t="str">
        <f>IF(AND(טבלה1013[[#This Row],[הווסת פעיל?]]=1,X1536=0,טבלה1013[[#This Row],[וסת קבוע אחרון]]=W1536),טבלה1013[[#This Row],[וסת קבוע אחרון]],"")</f>
        <v/>
      </c>
      <c r="AC1537" s="1" t="str">
        <f>IF(AND(טבלה1013[[#This Row],[הווסת פעיל?]]=1,X1536=0,טבלה1013[[#This Row],[וסת קבוע אחרון]]&lt;&gt;W1536),1,"")</f>
        <v/>
      </c>
      <c r="AD1537" s="1" t="str">
        <f>IF(AND(טבלה1013[[#This Row],[הווסת פעיל?]]&lt;&gt;"",B1538=1),טבלה1013[[#This Row],[CycleNumber]],"")</f>
        <v/>
      </c>
      <c r="AE1537" s="1" t="str">
        <f>IF(AND(טבלה1013[[#This Row],[הווסת פעיל?]]&lt;&gt;"",X1536=""),טבלה1013[[#This Row],[CycleNumber]],"")</f>
        <v/>
      </c>
      <c r="AF1537" s="1" t="str">
        <f>IF(B1538=1,"",IF(טבלה1013[[#This Row],[הווסת פעיל?]]=1,IF(טבלה1013[[#This Row],[וסת קבוע אחרון]]=F1538,1,0),""))</f>
        <v/>
      </c>
      <c r="AG1537" s="1" t="str">
        <f>IF(B1538=1,"",IF(טבלה1013[[#This Row],[הווסת פעיל?]]=1,IF(OR(טבלה1013[[#This Row],[וסת קבוע אחרון]]=F1538,F1538=טבלה1013[[#This Row],[LengthofCycle]]),1,0),""))</f>
        <v/>
      </c>
      <c r="AH1537" s="1" t="str">
        <f>IF(B1538=1,"",IF(טבלה1013[[#This Row],[הווסת פעיל?]]=1,IF(OR(טבלה1013[[#This Row],[וסת קבוע אחרון]]=F1538,F1538=טבלה1013[[#This Row],[LengthofCycle]],AND(טבלה1013[[#This Row],[LengthofCycle]]&lt;&gt;טבלה1013[[#This Row],[וסת קבוע אחרון]],OR(F1538=28,F1538=29))),1,0),""))</f>
        <v/>
      </c>
      <c r="AI1537" s="1" t="str">
        <f>IF(AND(טבלה1013[[#This Row],[הווסת פעיל?]]=1,B1538=1),1,"")</f>
        <v/>
      </c>
      <c r="AJ1537" s="4">
        <f>IF(AND(טבלה1013[[#This Row],[הווסת פעיל?]]&lt;&gt;1,B1538&lt;&gt;1,B1538&lt;&gt;""),IF(טבלה1013[[#This Row],[LengthofCycle]]=F1538,1,0),"")</f>
        <v>0</v>
      </c>
      <c r="AK1537" s="4">
        <f>IF(AND(טבלה1013[[#This Row],[הווסת פעיל?]]&lt;&gt;1,B1538&lt;&gt;1,B1538&lt;&gt;""),IF(OR(טבלה1013[[#This Row],[LengthofCycle]]=F1538,F1538=29),1,0),"")</f>
        <v>1</v>
      </c>
      <c r="AL1537" s="4">
        <f>IF(AND(טבלה1013[[#This Row],[הווסת פעיל?]]&lt;&gt;1,B1538&lt;&gt;1,B1538&lt;&gt;""),IF(OR(טבלה1013[[#This Row],[LengthofCycle]]=F1538,F1538=29,F1538=28),1,0),"")</f>
        <v>1</v>
      </c>
    </row>
    <row r="1538" spans="1:38" x14ac:dyDescent="0.25">
      <c r="A1538" s="1" t="s">
        <v>177</v>
      </c>
      <c r="B1538" s="1">
        <v>27</v>
      </c>
      <c r="C1538" s="1">
        <v>0</v>
      </c>
      <c r="D1538" s="1">
        <v>1</v>
      </c>
      <c r="E1538" s="1">
        <v>0</v>
      </c>
      <c r="F1538" s="1">
        <v>29</v>
      </c>
      <c r="G1538" s="1">
        <f>טבלה1013[[#This Row],[LengthofCycle]]+1</f>
        <v>30</v>
      </c>
      <c r="H1538" s="1" t="str">
        <f>IF(IFERROR(LOOKUP(טבלה1013[[#This Row],[ClientID]],קביעויות[השבוע]),FALSE)=טבלה1013[[#This Row],[ClientID]],1,"")</f>
        <v/>
      </c>
      <c r="I1538" s="1" t="str">
        <f>IF(AND(טבלה1013[[#This Row],[CycleNumber]]&gt;1,OR(B1539="",טבלה1013[[#This Row],[CycleNumber]]&gt;B1537)),IF(OR(AND(טבלה1013[[#This Row],[LengthofCycle]]=28,F1537=28),AND(טבלה1013[[#This Row],[LengthofCycle]]=35,F1537=35)),1,""),"")</f>
        <v/>
      </c>
      <c r="J1538" s="1" t="str">
        <f>IF(AND(טבלה1013[[#This Row],[וסת השבוע]]=1,I1537=1,טבלה1013[[#This Row],[CycleNumber]]&gt;B1537),1,"")</f>
        <v/>
      </c>
      <c r="K1538" s="1" t="str">
        <f>IF(טבלה1013[[#This Row],[CycleNumber]]=1,"",IF(טבלה1013[[#This Row],[וסת השבוע]]=1,0,IF(K1537="","",IF(K1537=0,IF(טבלה1013[[#This Row],[LengthofCycle]]=28,0,1),IF(K1537=1,IF(טבלה1013[[#This Row],[LengthofCycle]]+F1537=28*2,0,2),IF(K1537=2,IF(טבלה1013[[#This Row],[LengthofCycle]]+F1537+F1536=28*3,0,3),""))))))</f>
        <v/>
      </c>
      <c r="L1538" s="1" t="str">
        <f>IF(טבלה1013[[#This Row],[וסת השבוע]]=1,IF(טבלה1013[[#This Row],[וסת השבוע וההפלגה ביחד]]=1,L1537+1,0),IF(AND(טבלה1013[[#This Row],[CycleNumber]]&gt;B1537,טבלה1013[[#This Row],[CycleNumber]]&gt;1),IF(טבלה1013[[#This Row],[וסת השבוע פעיל?]]&lt;&gt;"",L1537+1,""),""))</f>
        <v/>
      </c>
      <c r="M1538" s="1" t="str">
        <f>IF(AND(טבלה1013[[#This Row],[וסת השבוע פעיל?]]&lt;&gt;"",טבלה1013[[#This Row],[CycleNumber]]&lt;B1539,B1539&lt;&gt;"",טבלה1013[[#This Row],[וסת השבוע פעיל?]]&lt;3),IF(K1539=0,IF(AND(טבלה1013[[#This Row],[וסת השבוע פעיל?]]&gt;0,I1539=1),0,1),0),"")</f>
        <v/>
      </c>
      <c r="N1538" s="1" t="str">
        <f t="shared" si="116"/>
        <v/>
      </c>
      <c r="O1538" s="1" t="str">
        <f>IF(AND(טבלה1013[[#This Row],[חיזוי - שבוע]]=1,J1539=1),1,"")</f>
        <v/>
      </c>
      <c r="P1538" s="1" t="str">
        <f>IF(AND(טבלה1013[[#This Row],[חיזוי טוב עם הפלגה?]]=1,טבלה1013[[#This Row],[וסת קבוע אחרון]]&lt;&gt;28,X1537=1),1,"")</f>
        <v/>
      </c>
      <c r="Q1538" s="1" t="str">
        <f>IF(AND(טבלה1013[[#This Row],[וסת השבוע פעיל?]]&lt;3,OR(טבלה1013[[#This Row],[CycleNumber]]&gt;B1539,B1539="")),1,"")</f>
        <v/>
      </c>
      <c r="R1538" s="1" t="str">
        <f>IF(טבלה1013[[#This Row],[האישה קבעה וסת שבוע?]]=1,IF(טבלה1013[[#This Row],[וסת השבוע פעיל?]]&lt;3,1,0),"")</f>
        <v/>
      </c>
      <c r="S153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8" s="1">
        <f t="shared" si="117"/>
        <v>0</v>
      </c>
      <c r="U1538" s="1">
        <f t="shared" si="118"/>
        <v>0</v>
      </c>
      <c r="V1538" s="1">
        <f t="shared" si="119"/>
        <v>0</v>
      </c>
      <c r="W1538" s="1">
        <f>IF(טבלה1013[[#This Row],[3 הפלגות זהות]]="","",IF(טבלה1013[[#This Row],[3 הפלגות זהות]]=1,טבלה1013[[#This Row],[LengthofCycle]],W1537))</f>
        <v>30</v>
      </c>
      <c r="X1538" s="1">
        <f>IF(טבלה1013[[#This Row],[וסת קבוע אחרון]]="","",IF(OR(טבלה1013[[#This Row],[LengthofCycle]]=טבלה1013[[#This Row],[וסת קבוע אחרון]],F1537=טבלה1013[[#This Row],[וסת קבוע אחרון]],F1536=טבלה1013[[#This Row],[וסת קבוע אחרון]]),1,0))</f>
        <v>0</v>
      </c>
      <c r="Y1538" s="1" t="str">
        <f>IF(OR(טבלה1013[[#This Row],[הווסת פעיל?]]=0,טבלה1013[[#This Row],[הווסת פעיל?]]=""),"",SUM(Y1537,טבלה1013[[#This Row],[הווסת פעיל?]]))</f>
        <v/>
      </c>
      <c r="Z1538" s="1" t="str">
        <f>IF(AND(טבלה1013[[#This Row],[כמה מחזורים עד עקירה]]&lt;&gt;"",Y1539=""),טבלה1013[[#This Row],[כמה מחזורים עד עקירה]],"")</f>
        <v/>
      </c>
      <c r="AA1538" s="1" t="str">
        <f>IF(AND(טבלה1013[[#This Row],[הווסת פעיל?]]=1,טבלה1013[[#This Row],[וסת קבוע אחרון]]&lt;&gt;W1537),טבלה1013[[#This Row],[וסת קבוע אחרון]],"")</f>
        <v/>
      </c>
      <c r="AB1538" s="1" t="str">
        <f>IF(AND(טבלה1013[[#This Row],[הווסת פעיל?]]=1,X1537=0,טבלה1013[[#This Row],[וסת קבוע אחרון]]=W1537),טבלה1013[[#This Row],[וסת קבוע אחרון]],"")</f>
        <v/>
      </c>
      <c r="AC1538" s="1" t="str">
        <f>IF(AND(טבלה1013[[#This Row],[הווסת פעיל?]]=1,X1537=0,טבלה1013[[#This Row],[וסת קבוע אחרון]]&lt;&gt;W1537),1,"")</f>
        <v/>
      </c>
      <c r="AD1538" s="1" t="str">
        <f>IF(AND(טבלה1013[[#This Row],[הווסת פעיל?]]&lt;&gt;"",B1539=1),טבלה1013[[#This Row],[CycleNumber]],"")</f>
        <v/>
      </c>
      <c r="AE1538" s="1" t="str">
        <f>IF(AND(טבלה1013[[#This Row],[הווסת פעיל?]]&lt;&gt;"",X1537=""),טבלה1013[[#This Row],[CycleNumber]],"")</f>
        <v/>
      </c>
      <c r="AF1538" s="1" t="str">
        <f>IF(B1539=1,"",IF(טבלה1013[[#This Row],[הווסת פעיל?]]=1,IF(טבלה1013[[#This Row],[וסת קבוע אחרון]]=F1539,1,0),""))</f>
        <v/>
      </c>
      <c r="AG1538" s="1" t="str">
        <f>IF(B1539=1,"",IF(טבלה1013[[#This Row],[הווסת פעיל?]]=1,IF(OR(טבלה1013[[#This Row],[וסת קבוע אחרון]]=F1539,F1539=טבלה1013[[#This Row],[LengthofCycle]]),1,0),""))</f>
        <v/>
      </c>
      <c r="AH1538" s="1" t="str">
        <f>IF(B1539=1,"",IF(טבלה1013[[#This Row],[הווסת פעיל?]]=1,IF(OR(טבלה1013[[#This Row],[וסת קבוע אחרון]]=F1539,F1539=טבלה1013[[#This Row],[LengthofCycle]],AND(טבלה1013[[#This Row],[LengthofCycle]]&lt;&gt;טבלה1013[[#This Row],[וסת קבוע אחרון]],OR(F1539=28,F1539=29))),1,0),""))</f>
        <v/>
      </c>
      <c r="AI1538" s="1" t="str">
        <f>IF(AND(טבלה1013[[#This Row],[הווסת פעיל?]]=1,B1539=1),1,"")</f>
        <v/>
      </c>
      <c r="AJ1538" s="4">
        <f>IF(AND(טבלה1013[[#This Row],[הווסת פעיל?]]&lt;&gt;1,B1539&lt;&gt;1,B1539&lt;&gt;""),IF(טבלה1013[[#This Row],[LengthofCycle]]=F1539,1,0),"")</f>
        <v>1</v>
      </c>
      <c r="AK1538" s="4">
        <f>IF(AND(טבלה1013[[#This Row],[הווסת פעיל?]]&lt;&gt;1,B1539&lt;&gt;1,B1539&lt;&gt;""),IF(OR(טבלה1013[[#This Row],[LengthofCycle]]=F1539,F1539=29),1,0),"")</f>
        <v>1</v>
      </c>
      <c r="AL1538" s="4">
        <f>IF(AND(טבלה1013[[#This Row],[הווסת פעיל?]]&lt;&gt;1,B1539&lt;&gt;1,B1539&lt;&gt;""),IF(OR(טבלה1013[[#This Row],[LengthofCycle]]=F1539,F1539=29,F1539=28),1,0),"")</f>
        <v>1</v>
      </c>
    </row>
    <row r="1539" spans="1:38" x14ac:dyDescent="0.25">
      <c r="A1539" s="1" t="s">
        <v>177</v>
      </c>
      <c r="B1539" s="1">
        <v>28</v>
      </c>
      <c r="C1539" s="1">
        <v>0</v>
      </c>
      <c r="D1539" s="1">
        <v>1</v>
      </c>
      <c r="E1539" s="1">
        <v>0</v>
      </c>
      <c r="F1539" s="1">
        <v>29</v>
      </c>
      <c r="G1539" s="1">
        <f>טבלה1013[[#This Row],[LengthofCycle]]+1</f>
        <v>30</v>
      </c>
      <c r="H1539" s="1" t="str">
        <f>IF(IFERROR(LOOKUP(טבלה1013[[#This Row],[ClientID]],קביעויות[השבוע]),FALSE)=טבלה1013[[#This Row],[ClientID]],1,"")</f>
        <v/>
      </c>
      <c r="I1539" s="1" t="str">
        <f>IF(AND(טבלה1013[[#This Row],[CycleNumber]]&gt;1,OR(B1540="",טבלה1013[[#This Row],[CycleNumber]]&gt;B1538)),IF(OR(AND(טבלה1013[[#This Row],[LengthofCycle]]=28,F1538=28),AND(טבלה1013[[#This Row],[LengthofCycle]]=35,F1538=35)),1,""),"")</f>
        <v/>
      </c>
      <c r="J1539" s="1" t="str">
        <f>IF(AND(טבלה1013[[#This Row],[וסת השבוע]]=1,I1538=1,טבלה1013[[#This Row],[CycleNumber]]&gt;B1538),1,"")</f>
        <v/>
      </c>
      <c r="K1539" s="1" t="str">
        <f>IF(טבלה1013[[#This Row],[CycleNumber]]=1,"",IF(טבלה1013[[#This Row],[וסת השבוע]]=1,0,IF(K1538="","",IF(K1538=0,IF(טבלה1013[[#This Row],[LengthofCycle]]=28,0,1),IF(K1538=1,IF(טבלה1013[[#This Row],[LengthofCycle]]+F1538=28*2,0,2),IF(K1538=2,IF(טבלה1013[[#This Row],[LengthofCycle]]+F1538+F1537=28*3,0,3),""))))))</f>
        <v/>
      </c>
      <c r="L1539" s="1" t="str">
        <f>IF(טבלה1013[[#This Row],[וסת השבוע]]=1,IF(טבלה1013[[#This Row],[וסת השבוע וההפלגה ביחד]]=1,L1538+1,0),IF(AND(טבלה1013[[#This Row],[CycleNumber]]&gt;B1538,טבלה1013[[#This Row],[CycleNumber]]&gt;1),IF(טבלה1013[[#This Row],[וסת השבוע פעיל?]]&lt;&gt;"",L1538+1,""),""))</f>
        <v/>
      </c>
      <c r="M1539" s="1" t="str">
        <f>IF(AND(טבלה1013[[#This Row],[וסת השבוע פעיל?]]&lt;&gt;"",טבלה1013[[#This Row],[CycleNumber]]&lt;B1540,B1540&lt;&gt;"",טבלה1013[[#This Row],[וסת השבוע פעיל?]]&lt;3),IF(K1540=0,IF(AND(טבלה1013[[#This Row],[וסת השבוע פעיל?]]&gt;0,I1540=1),0,1),0),"")</f>
        <v/>
      </c>
      <c r="N1539" s="1" t="str">
        <f t="shared" si="116"/>
        <v/>
      </c>
      <c r="O1539" s="1" t="str">
        <f>IF(AND(טבלה1013[[#This Row],[חיזוי - שבוע]]=1,J1540=1),1,"")</f>
        <v/>
      </c>
      <c r="P1539" s="1" t="str">
        <f>IF(AND(טבלה1013[[#This Row],[חיזוי טוב עם הפלגה?]]=1,טבלה1013[[#This Row],[וסת קבוע אחרון]]&lt;&gt;28,X1538=1),1,"")</f>
        <v/>
      </c>
      <c r="Q1539" s="1" t="str">
        <f>IF(AND(טבלה1013[[#This Row],[וסת השבוע פעיל?]]&lt;3,OR(טבלה1013[[#This Row],[CycleNumber]]&gt;B1540,B1540="")),1,"")</f>
        <v/>
      </c>
      <c r="R1539" s="1" t="str">
        <f>IF(טבלה1013[[#This Row],[האישה קבעה וסת שבוע?]]=1,IF(טבלה1013[[#This Row],[וסת השבוע פעיל?]]&lt;3,1,0),"")</f>
        <v/>
      </c>
      <c r="S153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39" s="1">
        <f t="shared" si="117"/>
        <v>0</v>
      </c>
      <c r="U1539" s="1">
        <f t="shared" si="118"/>
        <v>0</v>
      </c>
      <c r="V1539" s="1">
        <f t="shared" si="119"/>
        <v>0</v>
      </c>
      <c r="W1539" s="1">
        <f>IF(טבלה1013[[#This Row],[3 הפלגות זהות]]="","",IF(טבלה1013[[#This Row],[3 הפלגות זהות]]=1,טבלה1013[[#This Row],[LengthofCycle]],W1538))</f>
        <v>30</v>
      </c>
      <c r="X1539" s="1">
        <f>IF(טבלה1013[[#This Row],[וסת קבוע אחרון]]="","",IF(OR(טבלה1013[[#This Row],[LengthofCycle]]=טבלה1013[[#This Row],[וסת קבוע אחרון]],F1538=טבלה1013[[#This Row],[וסת קבוע אחרון]],F1537=טבלה1013[[#This Row],[וסת קבוע אחרון]]),1,0))</f>
        <v>0</v>
      </c>
      <c r="Y1539" s="1" t="str">
        <f>IF(OR(טבלה1013[[#This Row],[הווסת פעיל?]]=0,טבלה1013[[#This Row],[הווסת פעיל?]]=""),"",SUM(Y1538,טבלה1013[[#This Row],[הווסת פעיל?]]))</f>
        <v/>
      </c>
      <c r="Z1539" s="1" t="str">
        <f>IF(AND(טבלה1013[[#This Row],[כמה מחזורים עד עקירה]]&lt;&gt;"",Y1540=""),טבלה1013[[#This Row],[כמה מחזורים עד עקירה]],"")</f>
        <v/>
      </c>
      <c r="AA1539" s="1" t="str">
        <f>IF(AND(טבלה1013[[#This Row],[הווסת פעיל?]]=1,טבלה1013[[#This Row],[וסת קבוע אחרון]]&lt;&gt;W1538),טבלה1013[[#This Row],[וסת קבוע אחרון]],"")</f>
        <v/>
      </c>
      <c r="AB1539" s="1" t="str">
        <f>IF(AND(טבלה1013[[#This Row],[הווסת פעיל?]]=1,X1538=0,טבלה1013[[#This Row],[וסת קבוע אחרון]]=W1538),טבלה1013[[#This Row],[וסת קבוע אחרון]],"")</f>
        <v/>
      </c>
      <c r="AC1539" s="1" t="str">
        <f>IF(AND(טבלה1013[[#This Row],[הווסת פעיל?]]=1,X1538=0,טבלה1013[[#This Row],[וסת קבוע אחרון]]&lt;&gt;W1538),1,"")</f>
        <v/>
      </c>
      <c r="AD1539" s="1" t="str">
        <f>IF(AND(טבלה1013[[#This Row],[הווסת פעיל?]]&lt;&gt;"",B1540=1),טבלה1013[[#This Row],[CycleNumber]],"")</f>
        <v/>
      </c>
      <c r="AE1539" s="1" t="str">
        <f>IF(AND(טבלה1013[[#This Row],[הווסת פעיל?]]&lt;&gt;"",X1538=""),טבלה1013[[#This Row],[CycleNumber]],"")</f>
        <v/>
      </c>
      <c r="AF1539" s="1" t="str">
        <f>IF(B1540=1,"",IF(טבלה1013[[#This Row],[הווסת פעיל?]]=1,IF(טבלה1013[[#This Row],[וסת קבוע אחרון]]=F1540,1,0),""))</f>
        <v/>
      </c>
      <c r="AG1539" s="1" t="str">
        <f>IF(B1540=1,"",IF(טבלה1013[[#This Row],[הווסת פעיל?]]=1,IF(OR(טבלה1013[[#This Row],[וסת קבוע אחרון]]=F1540,F1540=טבלה1013[[#This Row],[LengthofCycle]]),1,0),""))</f>
        <v/>
      </c>
      <c r="AH1539" s="1" t="str">
        <f>IF(B1540=1,"",IF(טבלה1013[[#This Row],[הווסת פעיל?]]=1,IF(OR(טבלה1013[[#This Row],[וסת קבוע אחרון]]=F1540,F1540=טבלה1013[[#This Row],[LengthofCycle]],AND(טבלה1013[[#This Row],[LengthofCycle]]&lt;&gt;טבלה1013[[#This Row],[וסת קבוע אחרון]],OR(F1540=28,F1540=29))),1,0),""))</f>
        <v/>
      </c>
      <c r="AI1539" s="1" t="str">
        <f>IF(AND(טבלה1013[[#This Row],[הווסת פעיל?]]=1,B1540=1),1,"")</f>
        <v/>
      </c>
      <c r="AJ1539" s="4">
        <f>IF(AND(טבלה1013[[#This Row],[הווסת פעיל?]]&lt;&gt;1,B1540&lt;&gt;1,B1540&lt;&gt;""),IF(טבלה1013[[#This Row],[LengthofCycle]]=F1540,1,0),"")</f>
        <v>0</v>
      </c>
      <c r="AK1539" s="4">
        <f>IF(AND(טבלה1013[[#This Row],[הווסת פעיל?]]&lt;&gt;1,B1540&lt;&gt;1,B1540&lt;&gt;""),IF(OR(טבלה1013[[#This Row],[LengthofCycle]]=F1540,F1540=29),1,0),"")</f>
        <v>0</v>
      </c>
      <c r="AL1539" s="4">
        <f>IF(AND(טבלה1013[[#This Row],[הווסת פעיל?]]&lt;&gt;1,B1540&lt;&gt;1,B1540&lt;&gt;""),IF(OR(טבלה1013[[#This Row],[LengthofCycle]]=F1540,F1540=29,F1540=28),1,0),"")</f>
        <v>0</v>
      </c>
    </row>
    <row r="1540" spans="1:38" x14ac:dyDescent="0.25">
      <c r="A1540" s="1" t="s">
        <v>177</v>
      </c>
      <c r="B1540" s="1">
        <v>29</v>
      </c>
      <c r="C1540" s="1">
        <v>0</v>
      </c>
      <c r="D1540" s="1">
        <v>1</v>
      </c>
      <c r="E1540" s="1">
        <v>0</v>
      </c>
      <c r="F1540" s="1">
        <v>30</v>
      </c>
      <c r="G1540" s="1">
        <f>טבלה1013[[#This Row],[LengthofCycle]]+1</f>
        <v>31</v>
      </c>
      <c r="H1540" s="1" t="str">
        <f>IF(IFERROR(LOOKUP(טבלה1013[[#This Row],[ClientID]],קביעויות[השבוע]),FALSE)=טבלה1013[[#This Row],[ClientID]],1,"")</f>
        <v/>
      </c>
      <c r="I1540" s="1" t="str">
        <f>IF(AND(טבלה1013[[#This Row],[CycleNumber]]&gt;1,OR(B1541="",טבלה1013[[#This Row],[CycleNumber]]&gt;B1539)),IF(OR(AND(טבלה1013[[#This Row],[LengthofCycle]]=28,F1539=28),AND(טבלה1013[[#This Row],[LengthofCycle]]=35,F1539=35)),1,""),"")</f>
        <v/>
      </c>
      <c r="J1540" s="1" t="str">
        <f>IF(AND(טבלה1013[[#This Row],[וסת השבוע]]=1,I1539=1,טבלה1013[[#This Row],[CycleNumber]]&gt;B1539),1,"")</f>
        <v/>
      </c>
      <c r="K1540" s="1" t="str">
        <f>IF(טבלה1013[[#This Row],[CycleNumber]]=1,"",IF(טבלה1013[[#This Row],[וסת השבוע]]=1,0,IF(K1539="","",IF(K1539=0,IF(טבלה1013[[#This Row],[LengthofCycle]]=28,0,1),IF(K1539=1,IF(טבלה1013[[#This Row],[LengthofCycle]]+F1539=28*2,0,2),IF(K1539=2,IF(טבלה1013[[#This Row],[LengthofCycle]]+F1539+F1538=28*3,0,3),""))))))</f>
        <v/>
      </c>
      <c r="L1540" s="1" t="str">
        <f>IF(טבלה1013[[#This Row],[וסת השבוע]]=1,IF(טבלה1013[[#This Row],[וסת השבוע וההפלגה ביחד]]=1,L1539+1,0),IF(AND(טבלה1013[[#This Row],[CycleNumber]]&gt;B1539,טבלה1013[[#This Row],[CycleNumber]]&gt;1),IF(טבלה1013[[#This Row],[וסת השבוע פעיל?]]&lt;&gt;"",L1539+1,""),""))</f>
        <v/>
      </c>
      <c r="M1540" s="1" t="str">
        <f>IF(AND(טבלה1013[[#This Row],[וסת השבוע פעיל?]]&lt;&gt;"",טבלה1013[[#This Row],[CycleNumber]]&lt;B1541,B1541&lt;&gt;"",טבלה1013[[#This Row],[וסת השבוע פעיל?]]&lt;3),IF(K1541=0,IF(AND(טבלה1013[[#This Row],[וסת השבוע פעיל?]]&gt;0,I1541=1),0,1),0),"")</f>
        <v/>
      </c>
      <c r="N1540" s="1" t="str">
        <f t="shared" si="116"/>
        <v/>
      </c>
      <c r="O1540" s="1" t="str">
        <f>IF(AND(טבלה1013[[#This Row],[חיזוי - שבוע]]=1,J1541=1),1,"")</f>
        <v/>
      </c>
      <c r="P1540" s="1" t="str">
        <f>IF(AND(טבלה1013[[#This Row],[חיזוי טוב עם הפלגה?]]=1,טבלה1013[[#This Row],[וסת קבוע אחרון]]&lt;&gt;28,X1539=1),1,"")</f>
        <v/>
      </c>
      <c r="Q1540" s="1" t="str">
        <f>IF(AND(טבלה1013[[#This Row],[וסת השבוע פעיל?]]&lt;3,OR(טבלה1013[[#This Row],[CycleNumber]]&gt;B1541,B1541="")),1,"")</f>
        <v/>
      </c>
      <c r="R1540" s="1" t="str">
        <f>IF(טבלה1013[[#This Row],[האישה קבעה וסת שבוע?]]=1,IF(טבלה1013[[#This Row],[וסת השבוע פעיל?]]&lt;3,1,0),"")</f>
        <v/>
      </c>
      <c r="S154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0" s="1">
        <f t="shared" si="117"/>
        <v>0</v>
      </c>
      <c r="U1540" s="1">
        <f t="shared" si="118"/>
        <v>0</v>
      </c>
      <c r="V1540" s="1">
        <f t="shared" si="119"/>
        <v>0</v>
      </c>
      <c r="W1540" s="1">
        <f>IF(טבלה1013[[#This Row],[3 הפלגות זהות]]="","",IF(טבלה1013[[#This Row],[3 הפלגות זהות]]=1,טבלה1013[[#This Row],[LengthofCycle]],W1539))</f>
        <v>30</v>
      </c>
      <c r="X1540" s="1">
        <f>IF(טבלה1013[[#This Row],[וסת קבוע אחרון]]="","",IF(OR(טבלה1013[[#This Row],[LengthofCycle]]=טבלה1013[[#This Row],[וסת קבוע אחרון]],F1539=טבלה1013[[#This Row],[וסת קבוע אחרון]],F1538=טבלה1013[[#This Row],[וסת קבוע אחרון]]),1,0))</f>
        <v>1</v>
      </c>
      <c r="Y1540" s="1">
        <f>IF(OR(טבלה1013[[#This Row],[הווסת פעיל?]]=0,טבלה1013[[#This Row],[הווסת פעיל?]]=""),"",SUM(Y1539,טבלה1013[[#This Row],[הווסת פעיל?]]))</f>
        <v>1</v>
      </c>
      <c r="Z1540" s="1" t="str">
        <f>IF(AND(טבלה1013[[#This Row],[כמה מחזורים עד עקירה]]&lt;&gt;"",Y1541=""),טבלה1013[[#This Row],[כמה מחזורים עד עקירה]],"")</f>
        <v/>
      </c>
      <c r="AA1540" s="1" t="str">
        <f>IF(AND(טבלה1013[[#This Row],[הווסת פעיל?]]=1,טבלה1013[[#This Row],[וסת קבוע אחרון]]&lt;&gt;W1539),טבלה1013[[#This Row],[וסת קבוע אחרון]],"")</f>
        <v/>
      </c>
      <c r="AB1540" s="1">
        <f>IF(AND(טבלה1013[[#This Row],[הווסת פעיל?]]=1,X1539=0,טבלה1013[[#This Row],[וסת קבוע אחרון]]=W1539),טבלה1013[[#This Row],[וסת קבוע אחרון]],"")</f>
        <v>30</v>
      </c>
      <c r="AC1540" s="1" t="str">
        <f>IF(AND(טבלה1013[[#This Row],[הווסת פעיל?]]=1,X1539=0,טבלה1013[[#This Row],[וסת קבוע אחרון]]&lt;&gt;W1539),1,"")</f>
        <v/>
      </c>
      <c r="AD1540" s="1" t="str">
        <f>IF(AND(טבלה1013[[#This Row],[הווסת פעיל?]]&lt;&gt;"",B1541=1),טבלה1013[[#This Row],[CycleNumber]],"")</f>
        <v/>
      </c>
      <c r="AE1540" s="1" t="str">
        <f>IF(AND(טבלה1013[[#This Row],[הווסת פעיל?]]&lt;&gt;"",X1539=""),טבלה1013[[#This Row],[CycleNumber]],"")</f>
        <v/>
      </c>
      <c r="AF1540" s="1">
        <f>IF(B1541=1,"",IF(טבלה1013[[#This Row],[הווסת פעיל?]]=1,IF(טבלה1013[[#This Row],[וסת קבוע אחרון]]=F1541,1,0),""))</f>
        <v>0</v>
      </c>
      <c r="AG1540" s="1">
        <f>IF(B1541=1,"",IF(טבלה1013[[#This Row],[הווסת פעיל?]]=1,IF(OR(טבלה1013[[#This Row],[וסת קבוע אחרון]]=F1541,F1541=טבלה1013[[#This Row],[LengthofCycle]]),1,0),""))</f>
        <v>0</v>
      </c>
      <c r="AH1540" s="1">
        <f>IF(B1541=1,"",IF(טבלה1013[[#This Row],[הווסת פעיל?]]=1,IF(OR(טבלה1013[[#This Row],[וסת קבוע אחרון]]=F1541,F1541=טבלה1013[[#This Row],[LengthofCycle]],AND(טבלה1013[[#This Row],[LengthofCycle]]&lt;&gt;טבלה1013[[#This Row],[וסת קבוע אחרון]],OR(F1541=28,F1541=29))),1,0),""))</f>
        <v>0</v>
      </c>
      <c r="AI1540" s="1" t="str">
        <f>IF(AND(טבלה1013[[#This Row],[הווסת פעיל?]]=1,B1541=1),1,"")</f>
        <v/>
      </c>
      <c r="AJ1540" s="4" t="str">
        <f>IF(AND(טבלה1013[[#This Row],[הווסת פעיל?]]&lt;&gt;1,B1541&lt;&gt;1,B1541&lt;&gt;""),IF(טבלה1013[[#This Row],[LengthofCycle]]=F1541,1,0),"")</f>
        <v/>
      </c>
      <c r="AK1540" s="4" t="str">
        <f>IF(AND(טבלה1013[[#This Row],[הווסת פעיל?]]&lt;&gt;1,B1541&lt;&gt;1,B1541&lt;&gt;""),IF(OR(טבלה1013[[#This Row],[LengthofCycle]]=F1541,F1541=29),1,0),"")</f>
        <v/>
      </c>
      <c r="AL1540" s="4" t="str">
        <f>IF(AND(טבלה1013[[#This Row],[הווסת פעיל?]]&lt;&gt;1,B1541&lt;&gt;1,B1541&lt;&gt;""),IF(OR(טבלה1013[[#This Row],[LengthofCycle]]=F1541,F1541=29,F1541=28),1,0),"")</f>
        <v/>
      </c>
    </row>
    <row r="1541" spans="1:38" x14ac:dyDescent="0.25">
      <c r="A1541" s="1" t="s">
        <v>177</v>
      </c>
      <c r="B1541" s="1">
        <v>30</v>
      </c>
      <c r="C1541" s="1">
        <v>0</v>
      </c>
      <c r="D1541" s="1">
        <v>0</v>
      </c>
      <c r="E1541" s="1">
        <v>0</v>
      </c>
      <c r="F1541" s="1">
        <v>28</v>
      </c>
      <c r="G1541" s="1">
        <f>טבלה1013[[#This Row],[LengthofCycle]]+1</f>
        <v>29</v>
      </c>
      <c r="H1541" s="1" t="str">
        <f>IF(IFERROR(LOOKUP(טבלה1013[[#This Row],[ClientID]],קביעויות[השבוע]),FALSE)=טבלה1013[[#This Row],[ClientID]],1,"")</f>
        <v/>
      </c>
      <c r="I1541" s="1" t="str">
        <f>IF(AND(טבלה1013[[#This Row],[CycleNumber]]&gt;1,OR(B1542="",טבלה1013[[#This Row],[CycleNumber]]&gt;B1540)),IF(OR(AND(טבלה1013[[#This Row],[LengthofCycle]]=28,F1540=28),AND(טבלה1013[[#This Row],[LengthofCycle]]=35,F1540=35)),1,""),"")</f>
        <v/>
      </c>
      <c r="J1541" s="1" t="str">
        <f>IF(AND(טבלה1013[[#This Row],[וסת השבוע]]=1,I1540=1,טבלה1013[[#This Row],[CycleNumber]]&gt;B1540),1,"")</f>
        <v/>
      </c>
      <c r="K1541" s="1" t="str">
        <f>IF(טבלה1013[[#This Row],[CycleNumber]]=1,"",IF(טבלה1013[[#This Row],[וסת השבוע]]=1,0,IF(K1540="","",IF(K1540=0,IF(טבלה1013[[#This Row],[LengthofCycle]]=28,0,1),IF(K1540=1,IF(טבלה1013[[#This Row],[LengthofCycle]]+F1540=28*2,0,2),IF(K1540=2,IF(טבלה1013[[#This Row],[LengthofCycle]]+F1540+F1539=28*3,0,3),""))))))</f>
        <v/>
      </c>
      <c r="L1541" s="1" t="str">
        <f>IF(טבלה1013[[#This Row],[וסת השבוע]]=1,IF(טבלה1013[[#This Row],[וסת השבוע וההפלגה ביחד]]=1,L1540+1,0),IF(AND(טבלה1013[[#This Row],[CycleNumber]]&gt;B1540,טבלה1013[[#This Row],[CycleNumber]]&gt;1),IF(טבלה1013[[#This Row],[וסת השבוע פעיל?]]&lt;&gt;"",L1540+1,""),""))</f>
        <v/>
      </c>
      <c r="M1541" s="1" t="str">
        <f>IF(AND(טבלה1013[[#This Row],[וסת השבוע פעיל?]]&lt;&gt;"",טבלה1013[[#This Row],[CycleNumber]]&lt;B1542,B1542&lt;&gt;"",טבלה1013[[#This Row],[וסת השבוע פעיל?]]&lt;3),IF(K1542=0,IF(AND(טבלה1013[[#This Row],[וסת השבוע פעיל?]]&gt;0,I1542=1),0,1),0),"")</f>
        <v/>
      </c>
      <c r="N1541" s="1" t="str">
        <f t="shared" si="116"/>
        <v/>
      </c>
      <c r="O1541" s="1" t="str">
        <f>IF(AND(טבלה1013[[#This Row],[חיזוי - שבוע]]=1,J1542=1),1,"")</f>
        <v/>
      </c>
      <c r="P1541" s="1" t="str">
        <f>IF(AND(טבלה1013[[#This Row],[חיזוי טוב עם הפלגה?]]=1,טבלה1013[[#This Row],[וסת קבוע אחרון]]&lt;&gt;28,X1540=1),1,"")</f>
        <v/>
      </c>
      <c r="Q1541" s="1" t="str">
        <f>IF(AND(טבלה1013[[#This Row],[וסת השבוע פעיל?]]&lt;3,OR(טבלה1013[[#This Row],[CycleNumber]]&gt;B1542,B1542="")),1,"")</f>
        <v/>
      </c>
      <c r="R1541" s="1" t="str">
        <f>IF(טבלה1013[[#This Row],[האישה קבעה וסת שבוע?]]=1,IF(טבלה1013[[#This Row],[וסת השבוע פעיל?]]&lt;3,1,0),"")</f>
        <v/>
      </c>
      <c r="S154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1" s="1">
        <f t="shared" si="117"/>
        <v>0</v>
      </c>
      <c r="U1541" s="1">
        <f t="shared" si="118"/>
        <v>0</v>
      </c>
      <c r="V1541" s="1">
        <f t="shared" si="119"/>
        <v>0</v>
      </c>
      <c r="W1541" s="1">
        <f>IF(טבלה1013[[#This Row],[3 הפלגות זהות]]="","",IF(טבלה1013[[#This Row],[3 הפלגות זהות]]=1,טבלה1013[[#This Row],[LengthofCycle]],W1540))</f>
        <v>30</v>
      </c>
      <c r="X1541" s="1">
        <f>IF(טבלה1013[[#This Row],[וסת קבוע אחרון]]="","",IF(OR(טבלה1013[[#This Row],[LengthofCycle]]=טבלה1013[[#This Row],[וסת קבוע אחרון]],F1540=טבלה1013[[#This Row],[וסת קבוע אחרון]],F1539=טבלה1013[[#This Row],[וסת קבוע אחרון]]),1,0))</f>
        <v>1</v>
      </c>
      <c r="Y1541" s="1">
        <f>IF(OR(טבלה1013[[#This Row],[הווסת פעיל?]]=0,טבלה1013[[#This Row],[הווסת פעיל?]]=""),"",SUM(Y1540,טבלה1013[[#This Row],[הווסת פעיל?]]))</f>
        <v>2</v>
      </c>
      <c r="Z1541" s="1" t="str">
        <f>IF(AND(טבלה1013[[#This Row],[כמה מחזורים עד עקירה]]&lt;&gt;"",Y1542=""),טבלה1013[[#This Row],[כמה מחזורים עד עקירה]],"")</f>
        <v/>
      </c>
      <c r="AA1541" s="1" t="str">
        <f>IF(AND(טבלה1013[[#This Row],[הווסת פעיל?]]=1,טבלה1013[[#This Row],[וסת קבוע אחרון]]&lt;&gt;W1540),טבלה1013[[#This Row],[וסת קבוע אחרון]],"")</f>
        <v/>
      </c>
      <c r="AB1541" s="1" t="str">
        <f>IF(AND(טבלה1013[[#This Row],[הווסת פעיל?]]=1,X1540=0,טבלה1013[[#This Row],[וסת קבוע אחרון]]=W1540),טבלה1013[[#This Row],[וסת קבוע אחרון]],"")</f>
        <v/>
      </c>
      <c r="AC1541" s="1" t="str">
        <f>IF(AND(טבלה1013[[#This Row],[הווסת פעיל?]]=1,X1540=0,טבלה1013[[#This Row],[וסת קבוע אחרון]]&lt;&gt;W1540),1,"")</f>
        <v/>
      </c>
      <c r="AD1541" s="1" t="str">
        <f>IF(AND(טבלה1013[[#This Row],[הווסת פעיל?]]&lt;&gt;"",B1542=1),טבלה1013[[#This Row],[CycleNumber]],"")</f>
        <v/>
      </c>
      <c r="AE1541" s="1" t="str">
        <f>IF(AND(טבלה1013[[#This Row],[הווסת פעיל?]]&lt;&gt;"",X1540=""),טבלה1013[[#This Row],[CycleNumber]],"")</f>
        <v/>
      </c>
      <c r="AF1541" s="1">
        <f>IF(B1542=1,"",IF(טבלה1013[[#This Row],[הווסת פעיל?]]=1,IF(טבלה1013[[#This Row],[וסת קבוע אחרון]]=F1542,1,0),""))</f>
        <v>0</v>
      </c>
      <c r="AG1541" s="1">
        <f>IF(B1542=1,"",IF(טבלה1013[[#This Row],[הווסת פעיל?]]=1,IF(OR(טבלה1013[[#This Row],[וסת קבוע אחרון]]=F1542,F1542=טבלה1013[[#This Row],[LengthofCycle]]),1,0),""))</f>
        <v>0</v>
      </c>
      <c r="AH1541" s="1">
        <f>IF(B1542=1,"",IF(טבלה1013[[#This Row],[הווסת פעיל?]]=1,IF(OR(טבלה1013[[#This Row],[וסת קבוע אחרון]]=F1542,F1542=טבלה1013[[#This Row],[LengthofCycle]],AND(טבלה1013[[#This Row],[LengthofCycle]]&lt;&gt;טבלה1013[[#This Row],[וסת קבוע אחרון]],OR(F1542=28,F1542=29))),1,0),""))</f>
        <v>1</v>
      </c>
      <c r="AI1541" s="1" t="str">
        <f>IF(AND(טבלה1013[[#This Row],[הווסת פעיל?]]=1,B1542=1),1,"")</f>
        <v/>
      </c>
      <c r="AJ1541" s="4" t="str">
        <f>IF(AND(טבלה1013[[#This Row],[הווסת פעיל?]]&lt;&gt;1,B1542&lt;&gt;1,B1542&lt;&gt;""),IF(טבלה1013[[#This Row],[LengthofCycle]]=F1542,1,0),"")</f>
        <v/>
      </c>
      <c r="AK1541" s="4" t="str">
        <f>IF(AND(טבלה1013[[#This Row],[הווסת פעיל?]]&lt;&gt;1,B1542&lt;&gt;1,B1542&lt;&gt;""),IF(OR(טבלה1013[[#This Row],[LengthofCycle]]=F1542,F1542=29),1,0),"")</f>
        <v/>
      </c>
      <c r="AL1541" s="4" t="str">
        <f>IF(AND(טבלה1013[[#This Row],[הווסת פעיל?]]&lt;&gt;1,B1542&lt;&gt;1,B1542&lt;&gt;""),IF(OR(טבלה1013[[#This Row],[LengthofCycle]]=F1542,F1542=29,F1542=28),1,0),"")</f>
        <v/>
      </c>
    </row>
    <row r="1542" spans="1:38" x14ac:dyDescent="0.25">
      <c r="A1542" s="1" t="s">
        <v>177</v>
      </c>
      <c r="B1542" s="1">
        <v>31</v>
      </c>
      <c r="C1542" s="1">
        <v>0</v>
      </c>
      <c r="D1542" s="1">
        <v>1</v>
      </c>
      <c r="E1542" s="1">
        <v>0</v>
      </c>
      <c r="F1542" s="1">
        <v>29</v>
      </c>
      <c r="G1542" s="1">
        <f>טבלה1013[[#This Row],[LengthofCycle]]+1</f>
        <v>30</v>
      </c>
      <c r="H1542" s="1" t="str">
        <f>IF(IFERROR(LOOKUP(טבלה1013[[#This Row],[ClientID]],קביעויות[השבוע]),FALSE)=טבלה1013[[#This Row],[ClientID]],1,"")</f>
        <v/>
      </c>
      <c r="I1542" s="1" t="str">
        <f>IF(AND(טבלה1013[[#This Row],[CycleNumber]]&gt;1,OR(B1543="",טבלה1013[[#This Row],[CycleNumber]]&gt;B1541)),IF(OR(AND(טבלה1013[[#This Row],[LengthofCycle]]=28,F1541=28),AND(טבלה1013[[#This Row],[LengthofCycle]]=35,F1541=35)),1,""),"")</f>
        <v/>
      </c>
      <c r="J1542" s="1" t="str">
        <f>IF(AND(טבלה1013[[#This Row],[וסת השבוע]]=1,I1541=1,טבלה1013[[#This Row],[CycleNumber]]&gt;B1541),1,"")</f>
        <v/>
      </c>
      <c r="K1542" s="1" t="str">
        <f>IF(טבלה1013[[#This Row],[CycleNumber]]=1,"",IF(טבלה1013[[#This Row],[וסת השבוע]]=1,0,IF(K1541="","",IF(K1541=0,IF(טבלה1013[[#This Row],[LengthofCycle]]=28,0,1),IF(K1541=1,IF(טבלה1013[[#This Row],[LengthofCycle]]+F1541=28*2,0,2),IF(K1541=2,IF(טבלה1013[[#This Row],[LengthofCycle]]+F1541+F1540=28*3,0,3),""))))))</f>
        <v/>
      </c>
      <c r="L1542" s="1" t="str">
        <f>IF(טבלה1013[[#This Row],[וסת השבוע]]=1,IF(טבלה1013[[#This Row],[וסת השבוע וההפלגה ביחד]]=1,L1541+1,0),IF(AND(טבלה1013[[#This Row],[CycleNumber]]&gt;B1541,טבלה1013[[#This Row],[CycleNumber]]&gt;1),IF(טבלה1013[[#This Row],[וסת השבוע פעיל?]]&lt;&gt;"",L1541+1,""),""))</f>
        <v/>
      </c>
      <c r="M1542" s="1" t="str">
        <f>IF(AND(טבלה1013[[#This Row],[וסת השבוע פעיל?]]&lt;&gt;"",טבלה1013[[#This Row],[CycleNumber]]&lt;B1543,B1543&lt;&gt;"",טבלה1013[[#This Row],[וסת השבוע פעיל?]]&lt;3),IF(K1543=0,IF(AND(טבלה1013[[#This Row],[וסת השבוע פעיל?]]&gt;0,I1543=1),0,1),0),"")</f>
        <v/>
      </c>
      <c r="N1542" s="1" t="str">
        <f t="shared" si="116"/>
        <v/>
      </c>
      <c r="O1542" s="1" t="str">
        <f>IF(AND(טבלה1013[[#This Row],[חיזוי - שבוע]]=1,J1543=1),1,"")</f>
        <v/>
      </c>
      <c r="P1542" s="1" t="str">
        <f>IF(AND(טבלה1013[[#This Row],[חיזוי טוב עם הפלגה?]]=1,טבלה1013[[#This Row],[וסת קבוע אחרון]]&lt;&gt;28,X1541=1),1,"")</f>
        <v/>
      </c>
      <c r="Q1542" s="1" t="str">
        <f>IF(AND(טבלה1013[[#This Row],[וסת השבוע פעיל?]]&lt;3,OR(טבלה1013[[#This Row],[CycleNumber]]&gt;B1543,B1543="")),1,"")</f>
        <v/>
      </c>
      <c r="R1542" s="1" t="str">
        <f>IF(טבלה1013[[#This Row],[האישה קבעה וסת שבוע?]]=1,IF(טבלה1013[[#This Row],[וסת השבוע פעיל?]]&lt;3,1,0),"")</f>
        <v/>
      </c>
      <c r="S154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2" s="1">
        <f t="shared" si="117"/>
        <v>0</v>
      </c>
      <c r="U1542" s="1">
        <f t="shared" si="118"/>
        <v>0</v>
      </c>
      <c r="V1542" s="1">
        <f t="shared" si="119"/>
        <v>0</v>
      </c>
      <c r="W1542" s="1">
        <f>IF(טבלה1013[[#This Row],[3 הפלגות זהות]]="","",IF(טבלה1013[[#This Row],[3 הפלגות זהות]]=1,טבלה1013[[#This Row],[LengthofCycle]],W1541))</f>
        <v>30</v>
      </c>
      <c r="X1542" s="1">
        <f>IF(טבלה1013[[#This Row],[וסת קבוע אחרון]]="","",IF(OR(טבלה1013[[#This Row],[LengthofCycle]]=טבלה1013[[#This Row],[וסת קבוע אחרון]],F1541=טבלה1013[[#This Row],[וסת קבוע אחרון]],F1540=טבלה1013[[#This Row],[וסת קבוע אחרון]]),1,0))</f>
        <v>1</v>
      </c>
      <c r="Y1542" s="1">
        <f>IF(OR(טבלה1013[[#This Row],[הווסת פעיל?]]=0,טבלה1013[[#This Row],[הווסת פעיל?]]=""),"",SUM(Y1541,טבלה1013[[#This Row],[הווסת פעיל?]]))</f>
        <v>3</v>
      </c>
      <c r="Z1542" s="1">
        <f>IF(AND(טבלה1013[[#This Row],[כמה מחזורים עד עקירה]]&lt;&gt;"",Y1543=""),טבלה1013[[#This Row],[כמה מחזורים עד עקירה]],"")</f>
        <v>3</v>
      </c>
      <c r="AA1542" s="1" t="str">
        <f>IF(AND(טבלה1013[[#This Row],[הווסת פעיל?]]=1,טבלה1013[[#This Row],[וסת קבוע אחרון]]&lt;&gt;W1541),טבלה1013[[#This Row],[וסת קבוע אחרון]],"")</f>
        <v/>
      </c>
      <c r="AB1542" s="1" t="str">
        <f>IF(AND(טבלה1013[[#This Row],[הווסת פעיל?]]=1,X1541=0,טבלה1013[[#This Row],[וסת קבוע אחרון]]=W1541),טבלה1013[[#This Row],[וסת קבוע אחרון]],"")</f>
        <v/>
      </c>
      <c r="AC1542" s="1" t="str">
        <f>IF(AND(טבלה1013[[#This Row],[הווסת פעיל?]]=1,X1541=0,טבלה1013[[#This Row],[וסת קבוע אחרון]]&lt;&gt;W1541),1,"")</f>
        <v/>
      </c>
      <c r="AD1542" s="1" t="str">
        <f>IF(AND(טבלה1013[[#This Row],[הווסת פעיל?]]&lt;&gt;"",B1543=1),טבלה1013[[#This Row],[CycleNumber]],"")</f>
        <v/>
      </c>
      <c r="AE1542" s="1" t="str">
        <f>IF(AND(טבלה1013[[#This Row],[הווסת פעיל?]]&lt;&gt;"",X1541=""),טבלה1013[[#This Row],[CycleNumber]],"")</f>
        <v/>
      </c>
      <c r="AF1542" s="1">
        <f>IF(B1543=1,"",IF(טבלה1013[[#This Row],[הווסת פעיל?]]=1,IF(טבלה1013[[#This Row],[וסת קבוע אחרון]]=F1543,1,0),""))</f>
        <v>0</v>
      </c>
      <c r="AG1542" s="1">
        <f>IF(B1543=1,"",IF(טבלה1013[[#This Row],[הווסת פעיל?]]=1,IF(OR(טבלה1013[[#This Row],[וסת קבוע אחרון]]=F1543,F1543=טבלה1013[[#This Row],[LengthofCycle]]),1,0),""))</f>
        <v>0</v>
      </c>
      <c r="AH1542" s="1">
        <f>IF(B1543=1,"",IF(טבלה1013[[#This Row],[הווסת פעיל?]]=1,IF(OR(טבלה1013[[#This Row],[וסת קבוע אחרון]]=F1543,F1543=טבלה1013[[#This Row],[LengthofCycle]],AND(טבלה1013[[#This Row],[LengthofCycle]]&lt;&gt;טבלה1013[[#This Row],[וסת קבוע אחרון]],OR(F1543=28,F1543=29))),1,0),""))</f>
        <v>0</v>
      </c>
      <c r="AI1542" s="1" t="str">
        <f>IF(AND(טבלה1013[[#This Row],[הווסת פעיל?]]=1,B1543=1),1,"")</f>
        <v/>
      </c>
      <c r="AJ1542" s="4" t="str">
        <f>IF(AND(טבלה1013[[#This Row],[הווסת פעיל?]]&lt;&gt;1,B1543&lt;&gt;1,B1543&lt;&gt;""),IF(טבלה1013[[#This Row],[LengthofCycle]]=F1543,1,0),"")</f>
        <v/>
      </c>
      <c r="AK1542" s="4" t="str">
        <f>IF(AND(טבלה1013[[#This Row],[הווסת פעיל?]]&lt;&gt;1,B1543&lt;&gt;1,B1543&lt;&gt;""),IF(OR(טבלה1013[[#This Row],[LengthofCycle]]=F1543,F1543=29),1,0),"")</f>
        <v/>
      </c>
      <c r="AL1542" s="4" t="str">
        <f>IF(AND(טבלה1013[[#This Row],[הווסת פעיל?]]&lt;&gt;1,B1543&lt;&gt;1,B1543&lt;&gt;""),IF(OR(טבלה1013[[#This Row],[LengthofCycle]]=F1543,F1543=29,F1543=28),1,0),"")</f>
        <v/>
      </c>
    </row>
    <row r="1543" spans="1:38" x14ac:dyDescent="0.25">
      <c r="A1543" s="1" t="s">
        <v>177</v>
      </c>
      <c r="B1543" s="1">
        <v>32</v>
      </c>
      <c r="C1543" s="1">
        <v>0</v>
      </c>
      <c r="D1543" s="1">
        <v>1</v>
      </c>
      <c r="E1543" s="1">
        <v>0</v>
      </c>
      <c r="F1543" s="1">
        <v>31</v>
      </c>
      <c r="G1543" s="1">
        <f>טבלה1013[[#This Row],[LengthofCycle]]+1</f>
        <v>32</v>
      </c>
      <c r="H1543" s="1" t="str">
        <f>IF(IFERROR(LOOKUP(טבלה1013[[#This Row],[ClientID]],קביעויות[השבוע]),FALSE)=טבלה1013[[#This Row],[ClientID]],1,"")</f>
        <v/>
      </c>
      <c r="I1543" s="1" t="str">
        <f>IF(AND(טבלה1013[[#This Row],[CycleNumber]]&gt;1,OR(B1544="",טבלה1013[[#This Row],[CycleNumber]]&gt;B1542)),IF(OR(AND(טבלה1013[[#This Row],[LengthofCycle]]=28,F1542=28),AND(טבלה1013[[#This Row],[LengthofCycle]]=35,F1542=35)),1,""),"")</f>
        <v/>
      </c>
      <c r="J1543" s="1" t="str">
        <f>IF(AND(טבלה1013[[#This Row],[וסת השבוע]]=1,I1542=1,טבלה1013[[#This Row],[CycleNumber]]&gt;B1542),1,"")</f>
        <v/>
      </c>
      <c r="K1543" s="1" t="str">
        <f>IF(טבלה1013[[#This Row],[CycleNumber]]=1,"",IF(טבלה1013[[#This Row],[וסת השבוע]]=1,0,IF(K1542="","",IF(K1542=0,IF(טבלה1013[[#This Row],[LengthofCycle]]=28,0,1),IF(K1542=1,IF(טבלה1013[[#This Row],[LengthofCycle]]+F1542=28*2,0,2),IF(K1542=2,IF(טבלה1013[[#This Row],[LengthofCycle]]+F1542+F1541=28*3,0,3),""))))))</f>
        <v/>
      </c>
      <c r="L1543" s="1" t="str">
        <f>IF(טבלה1013[[#This Row],[וסת השבוע]]=1,IF(טבלה1013[[#This Row],[וסת השבוע וההפלגה ביחד]]=1,L1542+1,0),IF(AND(טבלה1013[[#This Row],[CycleNumber]]&gt;B1542,טבלה1013[[#This Row],[CycleNumber]]&gt;1),IF(טבלה1013[[#This Row],[וסת השבוע פעיל?]]&lt;&gt;"",L1542+1,""),""))</f>
        <v/>
      </c>
      <c r="M1543" s="1" t="str">
        <f>IF(AND(טבלה1013[[#This Row],[וסת השבוע פעיל?]]&lt;&gt;"",טבלה1013[[#This Row],[CycleNumber]]&lt;B1544,B1544&lt;&gt;"",טבלה1013[[#This Row],[וסת השבוע פעיל?]]&lt;3),IF(K1544=0,IF(AND(טבלה1013[[#This Row],[וסת השבוע פעיל?]]&gt;0,I1544=1),0,1),0),"")</f>
        <v/>
      </c>
      <c r="N1543" s="1" t="str">
        <f t="shared" si="116"/>
        <v/>
      </c>
      <c r="O1543" s="1" t="str">
        <f>IF(AND(טבלה1013[[#This Row],[חיזוי - שבוע]]=1,J1544=1),1,"")</f>
        <v/>
      </c>
      <c r="P1543" s="1" t="str">
        <f>IF(AND(טבלה1013[[#This Row],[חיזוי טוב עם הפלגה?]]=1,טבלה1013[[#This Row],[וסת קבוע אחרון]]&lt;&gt;28,X1542=1),1,"")</f>
        <v/>
      </c>
      <c r="Q1543" s="1" t="str">
        <f>IF(AND(טבלה1013[[#This Row],[וסת השבוע פעיל?]]&lt;3,OR(טבלה1013[[#This Row],[CycleNumber]]&gt;B1544,B1544="")),1,"")</f>
        <v/>
      </c>
      <c r="R1543" s="1" t="str">
        <f>IF(טבלה1013[[#This Row],[האישה קבעה וסת שבוע?]]=1,IF(טבלה1013[[#This Row],[וסת השבוע פעיל?]]&lt;3,1,0),"")</f>
        <v/>
      </c>
      <c r="S154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3" s="1">
        <f t="shared" si="117"/>
        <v>0</v>
      </c>
      <c r="U1543" s="1">
        <f t="shared" si="118"/>
        <v>0</v>
      </c>
      <c r="V1543" s="1">
        <f t="shared" si="119"/>
        <v>0</v>
      </c>
      <c r="W1543" s="1">
        <f>IF(טבלה1013[[#This Row],[3 הפלגות זהות]]="","",IF(טבלה1013[[#This Row],[3 הפלגות זהות]]=1,טבלה1013[[#This Row],[LengthofCycle]],W1542))</f>
        <v>30</v>
      </c>
      <c r="X1543" s="1">
        <f>IF(טבלה1013[[#This Row],[וסת קבוע אחרון]]="","",IF(OR(טבלה1013[[#This Row],[LengthofCycle]]=טבלה1013[[#This Row],[וסת קבוע אחרון]],F1542=טבלה1013[[#This Row],[וסת קבוע אחרון]],F1541=טבלה1013[[#This Row],[וסת קבוע אחרון]]),1,0))</f>
        <v>0</v>
      </c>
      <c r="Y1543" s="1" t="str">
        <f>IF(OR(טבלה1013[[#This Row],[הווסת פעיל?]]=0,טבלה1013[[#This Row],[הווסת פעיל?]]=""),"",SUM(Y1542,טבלה1013[[#This Row],[הווסת פעיל?]]))</f>
        <v/>
      </c>
      <c r="Z1543" s="1" t="str">
        <f>IF(AND(טבלה1013[[#This Row],[כמה מחזורים עד עקירה]]&lt;&gt;"",Y1544=""),טבלה1013[[#This Row],[כמה מחזורים עד עקירה]],"")</f>
        <v/>
      </c>
      <c r="AA1543" s="1" t="str">
        <f>IF(AND(טבלה1013[[#This Row],[הווסת פעיל?]]=1,טבלה1013[[#This Row],[וסת קבוע אחרון]]&lt;&gt;W1542),טבלה1013[[#This Row],[וסת קבוע אחרון]],"")</f>
        <v/>
      </c>
      <c r="AB1543" s="1" t="str">
        <f>IF(AND(טבלה1013[[#This Row],[הווסת פעיל?]]=1,X1542=0,טבלה1013[[#This Row],[וסת קבוע אחרון]]=W1542),טבלה1013[[#This Row],[וסת קבוע אחרון]],"")</f>
        <v/>
      </c>
      <c r="AC1543" s="1" t="str">
        <f>IF(AND(טבלה1013[[#This Row],[הווסת פעיל?]]=1,X1542=0,טבלה1013[[#This Row],[וסת קבוע אחרון]]&lt;&gt;W1542),1,"")</f>
        <v/>
      </c>
      <c r="AD1543" s="1" t="str">
        <f>IF(AND(טבלה1013[[#This Row],[הווסת פעיל?]]&lt;&gt;"",B1544=1),טבלה1013[[#This Row],[CycleNumber]],"")</f>
        <v/>
      </c>
      <c r="AE1543" s="1" t="str">
        <f>IF(AND(טבלה1013[[#This Row],[הווסת פעיל?]]&lt;&gt;"",X1542=""),טבלה1013[[#This Row],[CycleNumber]],"")</f>
        <v/>
      </c>
      <c r="AF1543" s="1" t="str">
        <f>IF(B1544=1,"",IF(טבלה1013[[#This Row],[הווסת פעיל?]]=1,IF(טבלה1013[[#This Row],[וסת קבוע אחרון]]=F1544,1,0),""))</f>
        <v/>
      </c>
      <c r="AG1543" s="1" t="str">
        <f>IF(B1544=1,"",IF(טבלה1013[[#This Row],[הווסת פעיל?]]=1,IF(OR(טבלה1013[[#This Row],[וסת קבוע אחרון]]=F1544,F1544=טבלה1013[[#This Row],[LengthofCycle]]),1,0),""))</f>
        <v/>
      </c>
      <c r="AH1543" s="1" t="str">
        <f>IF(B1544=1,"",IF(טבלה1013[[#This Row],[הווסת פעיל?]]=1,IF(OR(טבלה1013[[#This Row],[וסת קבוע אחרון]]=F1544,F1544=טבלה1013[[#This Row],[LengthofCycle]],AND(טבלה1013[[#This Row],[LengthofCycle]]&lt;&gt;טבלה1013[[#This Row],[וסת קבוע אחרון]],OR(F1544=28,F1544=29))),1,0),""))</f>
        <v/>
      </c>
      <c r="AI1543" s="1" t="str">
        <f>IF(AND(טבלה1013[[#This Row],[הווסת פעיל?]]=1,B1544=1),1,"")</f>
        <v/>
      </c>
      <c r="AJ1543" s="4">
        <f>IF(AND(טבלה1013[[#This Row],[הווסת פעיל?]]&lt;&gt;1,B1544&lt;&gt;1,B1544&lt;&gt;""),IF(טבלה1013[[#This Row],[LengthofCycle]]=F1544,1,0),"")</f>
        <v>0</v>
      </c>
      <c r="AK1543" s="4">
        <f>IF(AND(טבלה1013[[#This Row],[הווסת פעיל?]]&lt;&gt;1,B1544&lt;&gt;1,B1544&lt;&gt;""),IF(OR(טבלה1013[[#This Row],[LengthofCycle]]=F1544,F1544=29),1,0),"")</f>
        <v>0</v>
      </c>
      <c r="AL1543" s="4">
        <f>IF(AND(טבלה1013[[#This Row],[הווסת פעיל?]]&lt;&gt;1,B1544&lt;&gt;1,B1544&lt;&gt;""),IF(OR(טבלה1013[[#This Row],[LengthofCycle]]=F1544,F1544=29,F1544=28),1,0),"")</f>
        <v>0</v>
      </c>
    </row>
    <row r="1544" spans="1:38" x14ac:dyDescent="0.25">
      <c r="A1544" s="1" t="s">
        <v>177</v>
      </c>
      <c r="B1544" s="1">
        <v>33</v>
      </c>
      <c r="C1544" s="1">
        <v>0</v>
      </c>
      <c r="D1544" s="1">
        <v>1</v>
      </c>
      <c r="E1544" s="1">
        <v>0</v>
      </c>
      <c r="F1544" s="1">
        <v>30</v>
      </c>
      <c r="G1544" s="1">
        <f>טבלה1013[[#This Row],[LengthofCycle]]+1</f>
        <v>31</v>
      </c>
      <c r="H1544" s="1" t="str">
        <f>IF(IFERROR(LOOKUP(טבלה1013[[#This Row],[ClientID]],קביעויות[השבוע]),FALSE)=טבלה1013[[#This Row],[ClientID]],1,"")</f>
        <v/>
      </c>
      <c r="I1544" s="1" t="str">
        <f>IF(AND(טבלה1013[[#This Row],[CycleNumber]]&gt;1,OR(B1545="",טבלה1013[[#This Row],[CycleNumber]]&gt;B1543)),IF(OR(AND(טבלה1013[[#This Row],[LengthofCycle]]=28,F1543=28),AND(טבלה1013[[#This Row],[LengthofCycle]]=35,F1543=35)),1,""),"")</f>
        <v/>
      </c>
      <c r="J1544" s="1" t="str">
        <f>IF(AND(טבלה1013[[#This Row],[וסת השבוע]]=1,I1543=1,טבלה1013[[#This Row],[CycleNumber]]&gt;B1543),1,"")</f>
        <v/>
      </c>
      <c r="K1544" s="1" t="str">
        <f>IF(טבלה1013[[#This Row],[CycleNumber]]=1,"",IF(טבלה1013[[#This Row],[וסת השבוע]]=1,0,IF(K1543="","",IF(K1543=0,IF(טבלה1013[[#This Row],[LengthofCycle]]=28,0,1),IF(K1543=1,IF(טבלה1013[[#This Row],[LengthofCycle]]+F1543=28*2,0,2),IF(K1543=2,IF(טבלה1013[[#This Row],[LengthofCycle]]+F1543+F1542=28*3,0,3),""))))))</f>
        <v/>
      </c>
      <c r="L1544" s="1" t="str">
        <f>IF(טבלה1013[[#This Row],[וסת השבוע]]=1,IF(טבלה1013[[#This Row],[וסת השבוע וההפלגה ביחד]]=1,L1543+1,0),IF(AND(טבלה1013[[#This Row],[CycleNumber]]&gt;B1543,טבלה1013[[#This Row],[CycleNumber]]&gt;1),IF(טבלה1013[[#This Row],[וסת השבוע פעיל?]]&lt;&gt;"",L1543+1,""),""))</f>
        <v/>
      </c>
      <c r="M1544" s="1" t="str">
        <f>IF(AND(טבלה1013[[#This Row],[וסת השבוע פעיל?]]&lt;&gt;"",טבלה1013[[#This Row],[CycleNumber]]&lt;B1545,B1545&lt;&gt;"",טבלה1013[[#This Row],[וסת השבוע פעיל?]]&lt;3),IF(K1545=0,IF(AND(טבלה1013[[#This Row],[וסת השבוע פעיל?]]&gt;0,I1545=1),0,1),0),"")</f>
        <v/>
      </c>
      <c r="N1544" s="1" t="str">
        <f t="shared" si="116"/>
        <v/>
      </c>
      <c r="O1544" s="1" t="str">
        <f>IF(AND(טבלה1013[[#This Row],[חיזוי - שבוע]]=1,J1545=1),1,"")</f>
        <v/>
      </c>
      <c r="P1544" s="1" t="str">
        <f>IF(AND(טבלה1013[[#This Row],[חיזוי טוב עם הפלגה?]]=1,טבלה1013[[#This Row],[וסת קבוע אחרון]]&lt;&gt;28,X1543=1),1,"")</f>
        <v/>
      </c>
      <c r="Q1544" s="1" t="str">
        <f>IF(AND(טבלה1013[[#This Row],[וסת השבוע פעיל?]]&lt;3,OR(טבלה1013[[#This Row],[CycleNumber]]&gt;B1545,B1545="")),1,"")</f>
        <v/>
      </c>
      <c r="R1544" s="1" t="str">
        <f>IF(טבלה1013[[#This Row],[האישה קבעה וסת שבוע?]]=1,IF(טבלה1013[[#This Row],[וסת השבוע פעיל?]]&lt;3,1,0),"")</f>
        <v/>
      </c>
      <c r="S154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4" s="1">
        <f t="shared" si="117"/>
        <v>0</v>
      </c>
      <c r="U1544" s="1">
        <f t="shared" si="118"/>
        <v>0</v>
      </c>
      <c r="V1544" s="1">
        <f t="shared" si="119"/>
        <v>0</v>
      </c>
      <c r="W1544" s="1">
        <f>IF(טבלה1013[[#This Row],[3 הפלגות זהות]]="","",IF(טבלה1013[[#This Row],[3 הפלגות זהות]]=1,טבלה1013[[#This Row],[LengthofCycle]],W1543))</f>
        <v>30</v>
      </c>
      <c r="X1544" s="1">
        <f>IF(טבלה1013[[#This Row],[וסת קבוע אחרון]]="","",IF(OR(טבלה1013[[#This Row],[LengthofCycle]]=טבלה1013[[#This Row],[וסת קבוע אחרון]],F1543=טבלה1013[[#This Row],[וסת קבוע אחרון]],F1542=טבלה1013[[#This Row],[וסת קבוע אחרון]]),1,0))</f>
        <v>1</v>
      </c>
      <c r="Y1544" s="1">
        <f>IF(OR(טבלה1013[[#This Row],[הווסת פעיל?]]=0,טבלה1013[[#This Row],[הווסת פעיל?]]=""),"",SUM(Y1543,טבלה1013[[#This Row],[הווסת פעיל?]]))</f>
        <v>1</v>
      </c>
      <c r="Z1544" s="1">
        <f>IF(AND(טבלה1013[[#This Row],[כמה מחזורים עד עקירה]]&lt;&gt;"",Y1545=""),טבלה1013[[#This Row],[כמה מחזורים עד עקירה]],"")</f>
        <v>1</v>
      </c>
      <c r="AA1544" s="1" t="str">
        <f>IF(AND(טבלה1013[[#This Row],[הווסת פעיל?]]=1,טבלה1013[[#This Row],[וסת קבוע אחרון]]&lt;&gt;W1543),טבלה1013[[#This Row],[וסת קבוע אחרון]],"")</f>
        <v/>
      </c>
      <c r="AB1544" s="1">
        <f>IF(AND(טבלה1013[[#This Row],[הווסת פעיל?]]=1,X1543=0,טבלה1013[[#This Row],[וסת קבוע אחרון]]=W1543),טבלה1013[[#This Row],[וסת קבוע אחרון]],"")</f>
        <v>30</v>
      </c>
      <c r="AC1544" s="1" t="str">
        <f>IF(AND(טבלה1013[[#This Row],[הווסת פעיל?]]=1,X1543=0,טבלה1013[[#This Row],[וסת קבוע אחרון]]&lt;&gt;W1543),1,"")</f>
        <v/>
      </c>
      <c r="AD1544" s="1">
        <f>IF(AND(טבלה1013[[#This Row],[הווסת פעיל?]]&lt;&gt;"",B1545=1),טבלה1013[[#This Row],[CycleNumber]],"")</f>
        <v>33</v>
      </c>
      <c r="AE1544" s="1" t="str">
        <f>IF(AND(טבלה1013[[#This Row],[הווסת פעיל?]]&lt;&gt;"",X1543=""),טבלה1013[[#This Row],[CycleNumber]],"")</f>
        <v/>
      </c>
      <c r="AF1544" s="1" t="str">
        <f>IF(B1545=1,"",IF(טבלה1013[[#This Row],[הווסת פעיל?]]=1,IF(טבלה1013[[#This Row],[וסת קבוע אחרון]]=F1545,1,0),""))</f>
        <v/>
      </c>
      <c r="AG1544" s="1" t="str">
        <f>IF(B1545=1,"",IF(טבלה1013[[#This Row],[הווסת פעיל?]]=1,IF(OR(טבלה1013[[#This Row],[וסת קבוע אחרון]]=F1545,F1545=טבלה1013[[#This Row],[LengthofCycle]]),1,0),""))</f>
        <v/>
      </c>
      <c r="AH1544" s="1" t="str">
        <f>IF(B1545=1,"",IF(טבלה1013[[#This Row],[הווסת פעיל?]]=1,IF(OR(טבלה1013[[#This Row],[וסת קבוע אחרון]]=F1545,F1545=טבלה1013[[#This Row],[LengthofCycle]],AND(טבלה1013[[#This Row],[LengthofCycle]]&lt;&gt;טבלה1013[[#This Row],[וסת קבוע אחרון]],OR(F1545=28,F1545=29))),1,0),""))</f>
        <v/>
      </c>
      <c r="AI1544" s="1">
        <f>IF(AND(טבלה1013[[#This Row],[הווסת פעיל?]]=1,B1545=1),1,"")</f>
        <v>1</v>
      </c>
      <c r="AJ1544" s="4" t="str">
        <f>IF(AND(טבלה1013[[#This Row],[הווסת פעיל?]]&lt;&gt;1,B1545&lt;&gt;1,B1545&lt;&gt;""),IF(טבלה1013[[#This Row],[LengthofCycle]]=F1545,1,0),"")</f>
        <v/>
      </c>
      <c r="AK1544" s="4" t="str">
        <f>IF(AND(טבלה1013[[#This Row],[הווסת פעיל?]]&lt;&gt;1,B1545&lt;&gt;1,B1545&lt;&gt;""),IF(OR(טבלה1013[[#This Row],[LengthofCycle]]=F1545,F1545=29),1,0),"")</f>
        <v/>
      </c>
      <c r="AL1544" s="4" t="str">
        <f>IF(AND(טבלה1013[[#This Row],[הווסת פעיל?]]&lt;&gt;1,B1545&lt;&gt;1,B1545&lt;&gt;""),IF(OR(טבלה1013[[#This Row],[LengthofCycle]]=F1545,F1545=29,F1545=28),1,0),"")</f>
        <v/>
      </c>
    </row>
    <row r="1545" spans="1:38" x14ac:dyDescent="0.25">
      <c r="A1545" s="1" t="s">
        <v>178</v>
      </c>
      <c r="B1545" s="1">
        <v>1</v>
      </c>
      <c r="C1545" s="1">
        <v>1</v>
      </c>
      <c r="D1545" s="1">
        <v>1</v>
      </c>
      <c r="E1545" s="1">
        <v>0</v>
      </c>
      <c r="F1545" s="1">
        <v>28</v>
      </c>
      <c r="G1545" s="1">
        <f>טבלה1013[[#This Row],[LengthofCycle]]+1</f>
        <v>29</v>
      </c>
      <c r="H1545" s="1">
        <f>IF(IFERROR(LOOKUP(טבלה1013[[#This Row],[ClientID]],קביעויות[השבוע]),FALSE)=טבלה1013[[#This Row],[ClientID]],1,"")</f>
        <v>1</v>
      </c>
      <c r="I1545" s="1" t="str">
        <f>IF(AND(טבלה1013[[#This Row],[CycleNumber]]&gt;1,OR(B1546="",טבלה1013[[#This Row],[CycleNumber]]&gt;B1544)),IF(OR(AND(טבלה1013[[#This Row],[LengthofCycle]]=28,F1544=28),AND(טבלה1013[[#This Row],[LengthofCycle]]=35,F1544=35)),1,""),"")</f>
        <v/>
      </c>
      <c r="J1545" s="1" t="str">
        <f>IF(AND(טבלה1013[[#This Row],[וסת השבוע]]=1,I1544=1,טבלה1013[[#This Row],[CycleNumber]]&gt;B1544),1,"")</f>
        <v/>
      </c>
      <c r="K1545" s="1" t="str">
        <f>IF(טבלה1013[[#This Row],[CycleNumber]]=1,"",IF(טבלה1013[[#This Row],[וסת השבוע]]=1,0,IF(K1544="","",IF(K1544=0,IF(טבלה1013[[#This Row],[LengthofCycle]]=28,0,1),IF(K1544=1,IF(טבלה1013[[#This Row],[LengthofCycle]]+F1544=28*2,0,2),IF(K1544=2,IF(טבלה1013[[#This Row],[LengthofCycle]]+F1544+F1543=28*3,0,3),""))))))</f>
        <v/>
      </c>
      <c r="L1545" s="1" t="str">
        <f>IF(טבלה1013[[#This Row],[וסת השבוע]]=1,IF(טבלה1013[[#This Row],[וסת השבוע וההפלגה ביחד]]=1,L1544+1,0),IF(AND(טבלה1013[[#This Row],[CycleNumber]]&gt;B1544,טבלה1013[[#This Row],[CycleNumber]]&gt;1),IF(טבלה1013[[#This Row],[וסת השבוע פעיל?]]&lt;&gt;"",L1544+1,""),""))</f>
        <v/>
      </c>
      <c r="M1545" s="1" t="str">
        <f>IF(AND(טבלה1013[[#This Row],[וסת השבוע פעיל?]]&lt;&gt;"",טבלה1013[[#This Row],[CycleNumber]]&lt;B1546,B1546&lt;&gt;"",טבלה1013[[#This Row],[וסת השבוע פעיל?]]&lt;3),IF(K1546=0,IF(AND(טבלה1013[[#This Row],[וסת השבוע פעיל?]]&gt;0,I1546=1),0,1),0),"")</f>
        <v/>
      </c>
      <c r="N1545" s="1" t="str">
        <f t="shared" si="116"/>
        <v/>
      </c>
      <c r="O1545" s="1" t="str">
        <f>IF(AND(טבלה1013[[#This Row],[חיזוי - שבוע]]=1,J1546=1),1,"")</f>
        <v/>
      </c>
      <c r="P1545" s="1" t="str">
        <f>IF(AND(טבלה1013[[#This Row],[חיזוי טוב עם הפלגה?]]=1,טבלה1013[[#This Row],[וסת קבוע אחרון]]&lt;&gt;28,X1544=1),1,"")</f>
        <v/>
      </c>
      <c r="Q1545" s="1" t="str">
        <f>IF(AND(טבלה1013[[#This Row],[וסת השבוע פעיל?]]&lt;3,OR(טבלה1013[[#This Row],[CycleNumber]]&gt;B1546,B1546="")),1,"")</f>
        <v/>
      </c>
      <c r="R1545" s="1">
        <f>IF(טבלה1013[[#This Row],[האישה קבעה וסת שבוע?]]=1,IF(טבלה1013[[#This Row],[וסת השבוע פעיל?]]&lt;3,1,0),"")</f>
        <v>0</v>
      </c>
      <c r="S154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5" s="1" t="str">
        <f t="shared" si="117"/>
        <v/>
      </c>
      <c r="U1545" s="1" t="str">
        <f t="shared" si="118"/>
        <v/>
      </c>
      <c r="V1545" s="1" t="str">
        <f t="shared" si="119"/>
        <v/>
      </c>
      <c r="W1545" s="1" t="str">
        <f>IF(טבלה1013[[#This Row],[3 הפלגות זהות]]="","",IF(טבלה1013[[#This Row],[3 הפלגות זהות]]=1,טבלה1013[[#This Row],[LengthofCycle]],W1544))</f>
        <v/>
      </c>
      <c r="Y1545" s="1" t="str">
        <f>IF(OR(טבלה1013[[#This Row],[הווסת פעיל?]]=0,טבלה1013[[#This Row],[הווסת פעיל?]]=""),"",SUM(Y1544,טבלה1013[[#This Row],[הווסת פעיל?]]))</f>
        <v/>
      </c>
      <c r="Z1545" s="1" t="str">
        <f>IF(AND(טבלה1013[[#This Row],[כמה מחזורים עד עקירה]]&lt;&gt;"",Y1546=""),טבלה1013[[#This Row],[כמה מחזורים עד עקירה]],"")</f>
        <v/>
      </c>
      <c r="AA1545" s="1" t="str">
        <f>IF(AND(טבלה1013[[#This Row],[הווסת פעיל?]]=1,טבלה1013[[#This Row],[וסת קבוע אחרון]]&lt;&gt;W1544),טבלה1013[[#This Row],[וסת קבוע אחרון]],"")</f>
        <v/>
      </c>
      <c r="AB1545" s="1" t="str">
        <f>IF(AND(טבלה1013[[#This Row],[הווסת פעיל?]]=1,X1544=0,טבלה1013[[#This Row],[וסת קבוע אחרון]]=W1544),טבלה1013[[#This Row],[וסת קבוע אחרון]],"")</f>
        <v/>
      </c>
      <c r="AC1545" s="1" t="str">
        <f>IF(AND(טבלה1013[[#This Row],[הווסת פעיל?]]=1,X1544=0,טבלה1013[[#This Row],[וסת קבוע אחרון]]&lt;&gt;W1544),1,"")</f>
        <v/>
      </c>
      <c r="AD1545" s="1" t="str">
        <f>IF(AND(טבלה1013[[#This Row],[הווסת פעיל?]]&lt;&gt;"",B1546=1),טבלה1013[[#This Row],[CycleNumber]],"")</f>
        <v/>
      </c>
      <c r="AE1545" s="1" t="str">
        <f>IF(AND(טבלה1013[[#This Row],[הווסת פעיל?]]&lt;&gt;"",X1544=""),טבלה1013[[#This Row],[CycleNumber]],"")</f>
        <v/>
      </c>
      <c r="AF1545" s="1" t="str">
        <f>IF(B1546=1,"",IF(טבלה1013[[#This Row],[הווסת פעיל?]]=1,IF(טבלה1013[[#This Row],[וסת קבוע אחרון]]=F1546,1,0),""))</f>
        <v/>
      </c>
      <c r="AG1545" s="1" t="str">
        <f>IF(B1546=1,"",IF(טבלה1013[[#This Row],[הווסת פעיל?]]=1,IF(OR(טבלה1013[[#This Row],[וסת קבוע אחרון]]=F1546,F1546=טבלה1013[[#This Row],[LengthofCycle]]),1,0),""))</f>
        <v/>
      </c>
      <c r="AH1545" s="1" t="str">
        <f>IF(B1546=1,"",IF(טבלה1013[[#This Row],[הווסת פעיל?]]=1,IF(OR(טבלה1013[[#This Row],[וסת קבוע אחרון]]=F1546,F1546=טבלה1013[[#This Row],[LengthofCycle]],AND(טבלה1013[[#This Row],[LengthofCycle]]&lt;&gt;טבלה1013[[#This Row],[וסת קבוע אחרון]],OR(F1546=28,F1546=29))),1,0),""))</f>
        <v/>
      </c>
      <c r="AI1545" s="1" t="str">
        <f>IF(AND(טבלה1013[[#This Row],[הווסת פעיל?]]=1,B1546=1),1,"")</f>
        <v/>
      </c>
      <c r="AJ1545" s="4">
        <f>IF(AND(טבלה1013[[#This Row],[הווסת פעיל?]]&lt;&gt;1,B1546&lt;&gt;1,B1546&lt;&gt;""),IF(טבלה1013[[#This Row],[LengthofCycle]]=F1546,1,0),"")</f>
        <v>1</v>
      </c>
      <c r="AK1545" s="4">
        <f>IF(AND(טבלה1013[[#This Row],[הווסת פעיל?]]&lt;&gt;1,B1546&lt;&gt;1,B1546&lt;&gt;""),IF(OR(טבלה1013[[#This Row],[LengthofCycle]]=F1546,F1546=29),1,0),"")</f>
        <v>1</v>
      </c>
      <c r="AL1545" s="4">
        <f>IF(AND(טבלה1013[[#This Row],[הווסת פעיל?]]&lt;&gt;1,B1546&lt;&gt;1,B1546&lt;&gt;""),IF(OR(טבלה1013[[#This Row],[LengthofCycle]]=F1546,F1546=29,F1546=28),1,0),"")</f>
        <v>1</v>
      </c>
    </row>
    <row r="1546" spans="1:38" x14ac:dyDescent="0.25">
      <c r="A1546" s="1" t="s">
        <v>178</v>
      </c>
      <c r="B1546" s="1">
        <v>2</v>
      </c>
      <c r="C1546" s="1">
        <v>1</v>
      </c>
      <c r="D1546" s="1">
        <v>1</v>
      </c>
      <c r="E1546" s="1">
        <v>0</v>
      </c>
      <c r="F1546" s="1">
        <v>28</v>
      </c>
      <c r="G1546" s="1">
        <f>טבלה1013[[#This Row],[LengthofCycle]]+1</f>
        <v>29</v>
      </c>
      <c r="H1546" s="1">
        <f>IF(IFERROR(LOOKUP(טבלה1013[[#This Row],[ClientID]],קביעויות[השבוע]),FALSE)=טבלה1013[[#This Row],[ClientID]],1,"")</f>
        <v>1</v>
      </c>
      <c r="I1546" s="1">
        <f>IF(AND(טבלה1013[[#This Row],[CycleNumber]]&gt;1,OR(B1547="",טבלה1013[[#This Row],[CycleNumber]]&gt;B1545)),IF(OR(AND(טבלה1013[[#This Row],[LengthofCycle]]=28,F1545=28),AND(טבלה1013[[#This Row],[LengthofCycle]]=35,F1545=35)),1,""),"")</f>
        <v>1</v>
      </c>
      <c r="J1546" s="1" t="str">
        <f>IF(AND(טבלה1013[[#This Row],[וסת השבוע]]=1,I1545=1,טבלה1013[[#This Row],[CycleNumber]]&gt;B1545),1,"")</f>
        <v/>
      </c>
      <c r="K1546" s="1">
        <f>IF(טבלה1013[[#This Row],[CycleNumber]]=1,"",IF(טבלה1013[[#This Row],[וסת השבוע]]=1,0,IF(K1545="","",IF(K1545=0,IF(טבלה1013[[#This Row],[LengthofCycle]]=28,0,1),IF(K1545=1,IF(טבלה1013[[#This Row],[LengthofCycle]]+F1545=28*2,0,2),IF(K1545=2,IF(טבלה1013[[#This Row],[LengthofCycle]]+F1545+F1544=28*3,0,3),""))))))</f>
        <v>0</v>
      </c>
      <c r="L1546" s="1">
        <f>IF(טבלה1013[[#This Row],[וסת השבוע]]=1,IF(טבלה1013[[#This Row],[וסת השבוע וההפלגה ביחד]]=1,L1545+1,0),IF(AND(טבלה1013[[#This Row],[CycleNumber]]&gt;B1545,טבלה1013[[#This Row],[CycleNumber]]&gt;1),IF(טבלה1013[[#This Row],[וסת השבוע פעיל?]]&lt;&gt;"",L1545+1,""),""))</f>
        <v>0</v>
      </c>
      <c r="M1546" s="1">
        <f>IF(AND(טבלה1013[[#This Row],[וסת השבוע פעיל?]]&lt;&gt;"",טבלה1013[[#This Row],[CycleNumber]]&lt;B1547,B1547&lt;&gt;"",טבלה1013[[#This Row],[וסת השבוע פעיל?]]&lt;3),IF(K1547=0,IF(AND(טבלה1013[[#This Row],[וסת השבוע פעיל?]]&gt;0,I1547=1),0,1),0),"")</f>
        <v>0</v>
      </c>
      <c r="N1546" s="1" t="str">
        <f t="shared" si="116"/>
        <v/>
      </c>
      <c r="O1546" s="1" t="str">
        <f>IF(AND(טבלה1013[[#This Row],[חיזוי - שבוע]]=1,J1547=1),1,"")</f>
        <v/>
      </c>
      <c r="P1546" s="1" t="str">
        <f>IF(AND(טבלה1013[[#This Row],[חיזוי טוב עם הפלגה?]]=1,טבלה1013[[#This Row],[וסת קבוע אחרון]]&lt;&gt;28,X1545=1),1,"")</f>
        <v/>
      </c>
      <c r="Q1546" s="1" t="str">
        <f>IF(AND(טבלה1013[[#This Row],[וסת השבוע פעיל?]]&lt;3,OR(טבלה1013[[#This Row],[CycleNumber]]&gt;B1547,B1547="")),1,"")</f>
        <v/>
      </c>
      <c r="R1546" s="1">
        <f>IF(טבלה1013[[#This Row],[האישה קבעה וסת שבוע?]]=1,IF(טבלה1013[[#This Row],[וסת השבוע פעיל?]]&lt;3,1,0),"")</f>
        <v>1</v>
      </c>
      <c r="S1546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6" s="1" t="str">
        <f t="shared" si="117"/>
        <v/>
      </c>
      <c r="U1546" s="1" t="str">
        <f t="shared" si="118"/>
        <v/>
      </c>
      <c r="V1546" s="1" t="str">
        <f t="shared" si="119"/>
        <v/>
      </c>
      <c r="W1546" s="1" t="str">
        <f>IF(טבלה1013[[#This Row],[3 הפלגות זהות]]="","",IF(טבלה1013[[#This Row],[3 הפלגות זהות]]=1,טבלה1013[[#This Row],[LengthofCycle]],W1545))</f>
        <v/>
      </c>
      <c r="Y1546" s="1" t="str">
        <f>IF(OR(טבלה1013[[#This Row],[הווסת פעיל?]]=0,טבלה1013[[#This Row],[הווסת פעיל?]]=""),"",SUM(Y1545,טבלה1013[[#This Row],[הווסת פעיל?]]))</f>
        <v/>
      </c>
      <c r="Z1546" s="1" t="str">
        <f>IF(AND(טבלה1013[[#This Row],[כמה מחזורים עד עקירה]]&lt;&gt;"",Y1547=""),טבלה1013[[#This Row],[כמה מחזורים עד עקירה]],"")</f>
        <v/>
      </c>
      <c r="AA1546" s="1" t="str">
        <f>IF(AND(טבלה1013[[#This Row],[הווסת פעיל?]]=1,טבלה1013[[#This Row],[וסת קבוע אחרון]]&lt;&gt;W1545),טבלה1013[[#This Row],[וסת קבוע אחרון]],"")</f>
        <v/>
      </c>
      <c r="AB1546" s="1" t="str">
        <f>IF(AND(טבלה1013[[#This Row],[הווסת פעיל?]]=1,X1545=0,טבלה1013[[#This Row],[וסת קבוע אחרון]]=W1545),טבלה1013[[#This Row],[וסת קבוע אחרון]],"")</f>
        <v/>
      </c>
      <c r="AC1546" s="1" t="str">
        <f>IF(AND(טבלה1013[[#This Row],[הווסת פעיל?]]=1,X1545=0,טבלה1013[[#This Row],[וסת קבוע אחרון]]&lt;&gt;W1545),1,"")</f>
        <v/>
      </c>
      <c r="AD1546" s="1" t="str">
        <f>IF(AND(טבלה1013[[#This Row],[הווסת פעיל?]]&lt;&gt;"",B1547=1),טבלה1013[[#This Row],[CycleNumber]],"")</f>
        <v/>
      </c>
      <c r="AE1546" s="1" t="str">
        <f>IF(AND(טבלה1013[[#This Row],[הווסת פעיל?]]&lt;&gt;"",X1545=""),טבלה1013[[#This Row],[CycleNumber]],"")</f>
        <v/>
      </c>
      <c r="AF1546" s="1" t="str">
        <f>IF(B1547=1,"",IF(טבלה1013[[#This Row],[הווסת פעיל?]]=1,IF(טבלה1013[[#This Row],[וסת קבוע אחרון]]=F1547,1,0),""))</f>
        <v/>
      </c>
      <c r="AG1546" s="1" t="str">
        <f>IF(B1547=1,"",IF(טבלה1013[[#This Row],[הווסת פעיל?]]=1,IF(OR(טבלה1013[[#This Row],[וסת קבוע אחרון]]=F1547,F1547=טבלה1013[[#This Row],[LengthofCycle]]),1,0),""))</f>
        <v/>
      </c>
      <c r="AH1546" s="1" t="str">
        <f>IF(B1547=1,"",IF(טבלה1013[[#This Row],[הווסת פעיל?]]=1,IF(OR(טבלה1013[[#This Row],[וסת קבוע אחרון]]=F1547,F1547=טבלה1013[[#This Row],[LengthofCycle]],AND(טבלה1013[[#This Row],[LengthofCycle]]&lt;&gt;טבלה1013[[#This Row],[וסת קבוע אחרון]],OR(F1547=28,F1547=29))),1,0),""))</f>
        <v/>
      </c>
      <c r="AI1546" s="1" t="str">
        <f>IF(AND(טבלה1013[[#This Row],[הווסת פעיל?]]=1,B1547=1),1,"")</f>
        <v/>
      </c>
      <c r="AJ1546" s="4">
        <f>IF(AND(טבלה1013[[#This Row],[הווסת פעיל?]]&lt;&gt;1,B1547&lt;&gt;1,B1547&lt;&gt;""),IF(טבלה1013[[#This Row],[LengthofCycle]]=F1547,1,0),"")</f>
        <v>0</v>
      </c>
      <c r="AK1546" s="4">
        <f>IF(AND(טבלה1013[[#This Row],[הווסת פעיל?]]&lt;&gt;1,B1547&lt;&gt;1,B1547&lt;&gt;""),IF(OR(טבלה1013[[#This Row],[LengthofCycle]]=F1547,F1547=29),1,0),"")</f>
        <v>1</v>
      </c>
      <c r="AL1546" s="4">
        <f>IF(AND(טבלה1013[[#This Row],[הווסת פעיל?]]&lt;&gt;1,B1547&lt;&gt;1,B1547&lt;&gt;""),IF(OR(טבלה1013[[#This Row],[LengthofCycle]]=F1547,F1547=29,F1547=28),1,0),"")</f>
        <v>1</v>
      </c>
    </row>
    <row r="1547" spans="1:38" x14ac:dyDescent="0.25">
      <c r="A1547" s="1" t="s">
        <v>178</v>
      </c>
      <c r="B1547" s="1">
        <v>3</v>
      </c>
      <c r="C1547" s="1">
        <v>1</v>
      </c>
      <c r="D1547" s="1">
        <v>1</v>
      </c>
      <c r="E1547" s="1">
        <v>0</v>
      </c>
      <c r="F1547" s="1">
        <v>29</v>
      </c>
      <c r="G1547" s="1">
        <f>טבלה1013[[#This Row],[LengthofCycle]]+1</f>
        <v>30</v>
      </c>
      <c r="H1547" s="1">
        <f>IF(IFERROR(LOOKUP(טבלה1013[[#This Row],[ClientID]],קביעויות[השבוע]),FALSE)=טבלה1013[[#This Row],[ClientID]],1,"")</f>
        <v>1</v>
      </c>
      <c r="I1547" s="1" t="str">
        <f>IF(AND(טבלה1013[[#This Row],[CycleNumber]]&gt;1,OR(B1548="",טבלה1013[[#This Row],[CycleNumber]]&gt;B1546)),IF(OR(AND(טבלה1013[[#This Row],[LengthofCycle]]=28,F1546=28),AND(טבלה1013[[#This Row],[LengthofCycle]]=35,F1546=35)),1,""),"")</f>
        <v/>
      </c>
      <c r="J1547" s="1" t="str">
        <f>IF(AND(טבלה1013[[#This Row],[וסת השבוע]]=1,I1546=1,טבלה1013[[#This Row],[CycleNumber]]&gt;B1546),1,"")</f>
        <v/>
      </c>
      <c r="K1547" s="1">
        <f>IF(טבלה1013[[#This Row],[CycleNumber]]=1,"",IF(טבלה1013[[#This Row],[וסת השבוע]]=1,0,IF(K1546="","",IF(K1546=0,IF(טבלה1013[[#This Row],[LengthofCycle]]=28,0,1),IF(K1546=1,IF(טבלה1013[[#This Row],[LengthofCycle]]+F1546=28*2,0,2),IF(K1546=2,IF(טבלה1013[[#This Row],[LengthofCycle]]+F1546+F1545=28*3,0,3),""))))))</f>
        <v>1</v>
      </c>
      <c r="L1547" s="1">
        <f>IF(טבלה1013[[#This Row],[וסת השבוע]]=1,IF(טבלה1013[[#This Row],[וסת השבוע וההפלגה ביחד]]=1,L1546+1,0),IF(AND(טבלה1013[[#This Row],[CycleNumber]]&gt;B1546,טבלה1013[[#This Row],[CycleNumber]]&gt;1),IF(טבלה1013[[#This Row],[וסת השבוע פעיל?]]&lt;&gt;"",L1546+1,""),""))</f>
        <v>1</v>
      </c>
      <c r="M1547" s="1">
        <f>IF(AND(טבלה1013[[#This Row],[וסת השבוע פעיל?]]&lt;&gt;"",טבלה1013[[#This Row],[CycleNumber]]&lt;B1548,B1548&lt;&gt;"",טבלה1013[[#This Row],[וסת השבוע פעיל?]]&lt;3),IF(K1548=0,IF(AND(טבלה1013[[#This Row],[וסת השבוע פעיל?]]&gt;0,I1548=1),0,1),0),"")</f>
        <v>0</v>
      </c>
      <c r="N1547" s="1">
        <f t="shared" si="116"/>
        <v>29</v>
      </c>
      <c r="O1547" s="1" t="str">
        <f>IF(AND(טבלה1013[[#This Row],[חיזוי - שבוע]]=1,J1548=1),1,"")</f>
        <v/>
      </c>
      <c r="P1547" s="1" t="str">
        <f>IF(AND(טבלה1013[[#This Row],[חיזוי טוב עם הפלגה?]]=1,טבלה1013[[#This Row],[וסת קבוע אחרון]]&lt;&gt;28,X1546=1),1,"")</f>
        <v/>
      </c>
      <c r="Q1547" s="1" t="str">
        <f>IF(AND(טבלה1013[[#This Row],[וסת השבוע פעיל?]]&lt;3,OR(טבלה1013[[#This Row],[CycleNumber]]&gt;B1548,B1548="")),1,"")</f>
        <v/>
      </c>
      <c r="R1547" s="1">
        <f>IF(טבלה1013[[#This Row],[האישה קבעה וסת שבוע?]]=1,IF(טבלה1013[[#This Row],[וסת השבוע פעיל?]]&lt;3,1,0),"")</f>
        <v>1</v>
      </c>
      <c r="S1547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7" s="1">
        <f t="shared" si="117"/>
        <v>0</v>
      </c>
      <c r="U1547" s="1" t="str">
        <f t="shared" si="118"/>
        <v/>
      </c>
      <c r="V1547" s="1" t="str">
        <f t="shared" si="119"/>
        <v/>
      </c>
      <c r="W1547" s="1" t="str">
        <f>IF(טבלה1013[[#This Row],[3 הפלגות זהות]]="","",IF(טבלה1013[[#This Row],[3 הפלגות זהות]]=1,טבלה1013[[#This Row],[LengthofCycle]],W1546))</f>
        <v/>
      </c>
      <c r="Y1547" s="1" t="str">
        <f>IF(OR(טבלה1013[[#This Row],[הווסת פעיל?]]=0,טבלה1013[[#This Row],[הווסת פעיל?]]=""),"",SUM(Y1546,טבלה1013[[#This Row],[הווסת פעיל?]]))</f>
        <v/>
      </c>
      <c r="Z1547" s="1" t="str">
        <f>IF(AND(טבלה1013[[#This Row],[כמה מחזורים עד עקירה]]&lt;&gt;"",Y1548=""),טבלה1013[[#This Row],[כמה מחזורים עד עקירה]],"")</f>
        <v/>
      </c>
      <c r="AA1547" s="1" t="str">
        <f>IF(AND(טבלה1013[[#This Row],[הווסת פעיל?]]=1,טבלה1013[[#This Row],[וסת קבוע אחרון]]&lt;&gt;W1546),טבלה1013[[#This Row],[וסת קבוע אחרון]],"")</f>
        <v/>
      </c>
      <c r="AB1547" s="1" t="str">
        <f>IF(AND(טבלה1013[[#This Row],[הווסת פעיל?]]=1,X1546=0,טבלה1013[[#This Row],[וסת קבוע אחרון]]=W1546),טבלה1013[[#This Row],[וסת קבוע אחרון]],"")</f>
        <v/>
      </c>
      <c r="AC1547" s="1" t="str">
        <f>IF(AND(טבלה1013[[#This Row],[הווסת פעיל?]]=1,X1546=0,טבלה1013[[#This Row],[וסת קבוע אחרון]]&lt;&gt;W1546),1,"")</f>
        <v/>
      </c>
      <c r="AD1547" s="1" t="str">
        <f>IF(AND(טבלה1013[[#This Row],[הווסת פעיל?]]&lt;&gt;"",B1548=1),טבלה1013[[#This Row],[CycleNumber]],"")</f>
        <v/>
      </c>
      <c r="AE1547" s="1" t="str">
        <f>IF(AND(טבלה1013[[#This Row],[הווסת פעיל?]]&lt;&gt;"",X1546=""),טבלה1013[[#This Row],[CycleNumber]],"")</f>
        <v/>
      </c>
      <c r="AF1547" s="1" t="str">
        <f>IF(B1548=1,"",IF(טבלה1013[[#This Row],[הווסת פעיל?]]=1,IF(טבלה1013[[#This Row],[וסת קבוע אחרון]]=F1548,1,0),""))</f>
        <v/>
      </c>
      <c r="AG1547" s="1" t="str">
        <f>IF(B1548=1,"",IF(טבלה1013[[#This Row],[הווסת פעיל?]]=1,IF(OR(טבלה1013[[#This Row],[וסת קבוע אחרון]]=F1548,F1548=טבלה1013[[#This Row],[LengthofCycle]]),1,0),""))</f>
        <v/>
      </c>
      <c r="AH1547" s="1" t="str">
        <f>IF(B1548=1,"",IF(טבלה1013[[#This Row],[הווסת פעיל?]]=1,IF(OR(טבלה1013[[#This Row],[וסת קבוע אחרון]]=F1548,F1548=טבלה1013[[#This Row],[LengthofCycle]],AND(טבלה1013[[#This Row],[LengthofCycle]]&lt;&gt;טבלה1013[[#This Row],[וסת קבוע אחרון]],OR(F1548=28,F1548=29))),1,0),""))</f>
        <v/>
      </c>
      <c r="AI1547" s="1" t="str">
        <f>IF(AND(טבלה1013[[#This Row],[הווסת פעיל?]]=1,B1548=1),1,"")</f>
        <v/>
      </c>
      <c r="AJ1547" s="4">
        <f>IF(AND(טבלה1013[[#This Row],[הווסת פעיל?]]&lt;&gt;1,B1548&lt;&gt;1,B1548&lt;&gt;""),IF(טבלה1013[[#This Row],[LengthofCycle]]=F1548,1,0),"")</f>
        <v>0</v>
      </c>
      <c r="AK1547" s="4">
        <f>IF(AND(טבלה1013[[#This Row],[הווסת פעיל?]]&lt;&gt;1,B1548&lt;&gt;1,B1548&lt;&gt;""),IF(OR(טבלה1013[[#This Row],[LengthofCycle]]=F1548,F1548=29),1,0),"")</f>
        <v>0</v>
      </c>
      <c r="AL1547" s="4">
        <f>IF(AND(טבלה1013[[#This Row],[הווסת פעיל?]]&lt;&gt;1,B1548&lt;&gt;1,B1548&lt;&gt;""),IF(OR(טבלה1013[[#This Row],[LengthofCycle]]=F1548,F1548=29,F1548=28),1,0),"")</f>
        <v>0</v>
      </c>
    </row>
    <row r="1548" spans="1:38" x14ac:dyDescent="0.25">
      <c r="A1548" s="1" t="s">
        <v>178</v>
      </c>
      <c r="B1548" s="1">
        <v>4</v>
      </c>
      <c r="C1548" s="1">
        <v>1</v>
      </c>
      <c r="D1548" s="1">
        <v>1</v>
      </c>
      <c r="E1548" s="1">
        <v>0</v>
      </c>
      <c r="F1548" s="1">
        <v>30</v>
      </c>
      <c r="G1548" s="1">
        <f>טבלה1013[[#This Row],[LengthofCycle]]+1</f>
        <v>31</v>
      </c>
      <c r="H1548" s="1">
        <f>IF(IFERROR(LOOKUP(טבלה1013[[#This Row],[ClientID]],קביעויות[השבוע]),FALSE)=טבלה1013[[#This Row],[ClientID]],1,"")</f>
        <v>1</v>
      </c>
      <c r="I1548" s="1" t="str">
        <f>IF(AND(טבלה1013[[#This Row],[CycleNumber]]&gt;1,OR(B1549="",טבלה1013[[#This Row],[CycleNumber]]&gt;B1547)),IF(OR(AND(טבלה1013[[#This Row],[LengthofCycle]]=28,F1547=28),AND(טבלה1013[[#This Row],[LengthofCycle]]=35,F1547=35)),1,""),"")</f>
        <v/>
      </c>
      <c r="J1548" s="1" t="str">
        <f>IF(AND(טבלה1013[[#This Row],[וסת השבוע]]=1,I1547=1,טבלה1013[[#This Row],[CycleNumber]]&gt;B1547),1,"")</f>
        <v/>
      </c>
      <c r="K1548" s="1">
        <f>IF(טבלה1013[[#This Row],[CycleNumber]]=1,"",IF(טבלה1013[[#This Row],[וסת השבוע]]=1,0,IF(K1547="","",IF(K1547=0,IF(טבלה1013[[#This Row],[LengthofCycle]]=28,0,1),IF(K1547=1,IF(טבלה1013[[#This Row],[LengthofCycle]]+F1547=28*2,0,2),IF(K1547=2,IF(טבלה1013[[#This Row],[LengthofCycle]]+F1547+F1546=28*3,0,3),""))))))</f>
        <v>2</v>
      </c>
      <c r="L1548" s="1">
        <f>IF(טבלה1013[[#This Row],[וסת השבוע]]=1,IF(טבלה1013[[#This Row],[וסת השבוע וההפלגה ביחד]]=1,L1547+1,0),IF(AND(טבלה1013[[#This Row],[CycleNumber]]&gt;B1547,טבלה1013[[#This Row],[CycleNumber]]&gt;1),IF(טבלה1013[[#This Row],[וסת השבוע פעיל?]]&lt;&gt;"",L1547+1,""),""))</f>
        <v>2</v>
      </c>
      <c r="M1548" s="1">
        <f>IF(AND(טבלה1013[[#This Row],[וסת השבוע פעיל?]]&lt;&gt;"",טבלה1013[[#This Row],[CycleNumber]]&lt;B1549,B1549&lt;&gt;"",טבלה1013[[#This Row],[וסת השבוע פעיל?]]&lt;3),IF(K1549=0,IF(AND(טבלה1013[[#This Row],[וסת השבוע פעיל?]]&gt;0,I1549=1),0,1),0),"")</f>
        <v>0</v>
      </c>
      <c r="N1548" s="1">
        <f t="shared" si="116"/>
        <v>28</v>
      </c>
      <c r="O1548" s="1" t="str">
        <f>IF(AND(טבלה1013[[#This Row],[חיזוי - שבוע]]=1,J1549=1),1,"")</f>
        <v/>
      </c>
      <c r="P1548" s="1" t="str">
        <f>IF(AND(טבלה1013[[#This Row],[חיזוי טוב עם הפלגה?]]=1,טבלה1013[[#This Row],[וסת קבוע אחרון]]&lt;&gt;28,X1547=1),1,"")</f>
        <v/>
      </c>
      <c r="Q1548" s="1" t="str">
        <f>IF(AND(טבלה1013[[#This Row],[וסת השבוע פעיל?]]&lt;3,OR(טבלה1013[[#This Row],[CycleNumber]]&gt;B1549,B1549="")),1,"")</f>
        <v/>
      </c>
      <c r="R1548" s="1">
        <f>IF(טבלה1013[[#This Row],[האישה קבעה וסת שבוע?]]=1,IF(טבלה1013[[#This Row],[וסת השבוע פעיל?]]&lt;3,1,0),"")</f>
        <v>1</v>
      </c>
      <c r="S1548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8" s="1">
        <f t="shared" si="117"/>
        <v>0</v>
      </c>
      <c r="U1548" s="1">
        <f t="shared" si="118"/>
        <v>0</v>
      </c>
      <c r="V1548" s="1" t="str">
        <f t="shared" si="119"/>
        <v/>
      </c>
      <c r="W1548" s="1" t="str">
        <f>IF(טבלה1013[[#This Row],[3 הפלגות זהות]]="","",IF(טבלה1013[[#This Row],[3 הפלגות זהות]]=1,טבלה1013[[#This Row],[LengthofCycle]],W1547))</f>
        <v/>
      </c>
      <c r="Y1548" s="1" t="str">
        <f>IF(OR(טבלה1013[[#This Row],[הווסת פעיל?]]=0,טבלה1013[[#This Row],[הווסת פעיל?]]=""),"",SUM(Y1547,טבלה1013[[#This Row],[הווסת פעיל?]]))</f>
        <v/>
      </c>
      <c r="Z1548" s="1" t="str">
        <f>IF(AND(טבלה1013[[#This Row],[כמה מחזורים עד עקירה]]&lt;&gt;"",Y1549=""),טבלה1013[[#This Row],[כמה מחזורים עד עקירה]],"")</f>
        <v/>
      </c>
      <c r="AA1548" s="1" t="str">
        <f>IF(AND(טבלה1013[[#This Row],[הווסת פעיל?]]=1,טבלה1013[[#This Row],[וסת קבוע אחרון]]&lt;&gt;W1547),טבלה1013[[#This Row],[וסת קבוע אחרון]],"")</f>
        <v/>
      </c>
      <c r="AB1548" s="1" t="str">
        <f>IF(AND(טבלה1013[[#This Row],[הווסת פעיל?]]=1,X1547=0,טבלה1013[[#This Row],[וסת קבוע אחרון]]=W1547),טבלה1013[[#This Row],[וסת קבוע אחרון]],"")</f>
        <v/>
      </c>
      <c r="AC1548" s="1" t="str">
        <f>IF(AND(טבלה1013[[#This Row],[הווסת פעיל?]]=1,X1547=0,טבלה1013[[#This Row],[וסת קבוע אחרון]]&lt;&gt;W1547),1,"")</f>
        <v/>
      </c>
      <c r="AD1548" s="1" t="str">
        <f>IF(AND(טבלה1013[[#This Row],[הווסת פעיל?]]&lt;&gt;"",B1549=1),טבלה1013[[#This Row],[CycleNumber]],"")</f>
        <v/>
      </c>
      <c r="AE1548" s="1" t="str">
        <f>IF(AND(טבלה1013[[#This Row],[הווסת פעיל?]]&lt;&gt;"",X1547=""),טבלה1013[[#This Row],[CycleNumber]],"")</f>
        <v/>
      </c>
      <c r="AF1548" s="1" t="str">
        <f>IF(B1549=1,"",IF(טבלה1013[[#This Row],[הווסת פעיל?]]=1,IF(טבלה1013[[#This Row],[וסת קבוע אחרון]]=F1549,1,0),""))</f>
        <v/>
      </c>
      <c r="AG1548" s="1" t="str">
        <f>IF(B1549=1,"",IF(טבלה1013[[#This Row],[הווסת פעיל?]]=1,IF(OR(טבלה1013[[#This Row],[וסת קבוע אחרון]]=F1549,F1549=טבלה1013[[#This Row],[LengthofCycle]]),1,0),""))</f>
        <v/>
      </c>
      <c r="AH1548" s="1" t="str">
        <f>IF(B1549=1,"",IF(טבלה1013[[#This Row],[הווסת פעיל?]]=1,IF(OR(טבלה1013[[#This Row],[וסת קבוע אחרון]]=F1549,F1549=טבלה1013[[#This Row],[LengthofCycle]],AND(טבלה1013[[#This Row],[LengthofCycle]]&lt;&gt;טבלה1013[[#This Row],[וסת קבוע אחרון]],OR(F1549=28,F1549=29))),1,0),""))</f>
        <v/>
      </c>
      <c r="AI1548" s="1" t="str">
        <f>IF(AND(טבלה1013[[#This Row],[הווסת פעיל?]]=1,B1549=1),1,"")</f>
        <v/>
      </c>
      <c r="AJ1548" s="4">
        <f>IF(AND(טבלה1013[[#This Row],[הווסת פעיל?]]&lt;&gt;1,B1549&lt;&gt;1,B1549&lt;&gt;""),IF(טבלה1013[[#This Row],[LengthofCycle]]=F1549,1,0),"")</f>
        <v>1</v>
      </c>
      <c r="AK1548" s="4">
        <f>IF(AND(טבלה1013[[#This Row],[הווסת פעיל?]]&lt;&gt;1,B1549&lt;&gt;1,B1549&lt;&gt;""),IF(OR(טבלה1013[[#This Row],[LengthofCycle]]=F1549,F1549=29),1,0),"")</f>
        <v>1</v>
      </c>
      <c r="AL1548" s="4">
        <f>IF(AND(טבלה1013[[#This Row],[הווסת פעיל?]]&lt;&gt;1,B1549&lt;&gt;1,B1549&lt;&gt;""),IF(OR(טבלה1013[[#This Row],[LengthofCycle]]=F1549,F1549=29,F1549=28),1,0),"")</f>
        <v>1</v>
      </c>
    </row>
    <row r="1549" spans="1:38" x14ac:dyDescent="0.25">
      <c r="A1549" s="1" t="s">
        <v>178</v>
      </c>
      <c r="B1549" s="1">
        <v>5</v>
      </c>
      <c r="C1549" s="1">
        <v>1</v>
      </c>
      <c r="D1549" s="1">
        <v>1</v>
      </c>
      <c r="E1549" s="1">
        <v>0</v>
      </c>
      <c r="F1549" s="1">
        <v>30</v>
      </c>
      <c r="G1549" s="1">
        <f>טבלה1013[[#This Row],[LengthofCycle]]+1</f>
        <v>31</v>
      </c>
      <c r="H1549" s="1">
        <f>IF(IFERROR(LOOKUP(טבלה1013[[#This Row],[ClientID]],קביעויות[השבוע]),FALSE)=טבלה1013[[#This Row],[ClientID]],1,"")</f>
        <v>1</v>
      </c>
      <c r="I1549" s="1" t="str">
        <f>IF(AND(טבלה1013[[#This Row],[CycleNumber]]&gt;1,OR(B1550="",טבלה1013[[#This Row],[CycleNumber]]&gt;B1548)),IF(OR(AND(טבלה1013[[#This Row],[LengthofCycle]]=28,F1548=28),AND(טבלה1013[[#This Row],[LengthofCycle]]=35,F1548=35)),1,""),"")</f>
        <v/>
      </c>
      <c r="J1549" s="1" t="str">
        <f>IF(AND(טבלה1013[[#This Row],[וסת השבוע]]=1,I1548=1,טבלה1013[[#This Row],[CycleNumber]]&gt;B1548),1,"")</f>
        <v/>
      </c>
      <c r="K1549" s="1">
        <f>IF(טבלה1013[[#This Row],[CycleNumber]]=1,"",IF(טבלה1013[[#This Row],[וסת השבוע]]=1,0,IF(K1548="","",IF(K1548=0,IF(טבלה1013[[#This Row],[LengthofCycle]]=28,0,1),IF(K1548=1,IF(טבלה1013[[#This Row],[LengthofCycle]]+F1548=28*2,0,2),IF(K1548=2,IF(טבלה1013[[#This Row],[LengthofCycle]]+F1548+F1547=28*3,0,3),""))))))</f>
        <v>3</v>
      </c>
      <c r="L1549" s="1">
        <f>IF(טבלה1013[[#This Row],[וסת השבוע]]=1,IF(טבלה1013[[#This Row],[וסת השבוע וההפלגה ביחד]]=1,L1548+1,0),IF(AND(טבלה1013[[#This Row],[CycleNumber]]&gt;B1548,טבלה1013[[#This Row],[CycleNumber]]&gt;1),IF(טבלה1013[[#This Row],[וסת השבוע פעיל?]]&lt;&gt;"",L1548+1,""),""))</f>
        <v>3</v>
      </c>
      <c r="M1549" s="1" t="str">
        <f>IF(AND(טבלה1013[[#This Row],[וסת השבוע פעיל?]]&lt;&gt;"",טבלה1013[[#This Row],[CycleNumber]]&lt;B1550,B1550&lt;&gt;"",טבלה1013[[#This Row],[וסת השבוע פעיל?]]&lt;3),IF(K1550=0,IF(AND(טבלה1013[[#This Row],[וסת השבוע פעיל?]]&gt;0,I1550=1),0,1),0),"")</f>
        <v/>
      </c>
      <c r="N1549" s="1">
        <f t="shared" ref="N1549:N1555" si="120">IF(M1548&lt;&gt;"",IF(K1548=0,28+1,IF(K1548=1,2*28-F1548+1,IF(K1548=2,3*28-F1548-F1547+1,""))),"")</f>
        <v>26</v>
      </c>
      <c r="O1549" s="1" t="str">
        <f>IF(AND(טבלה1013[[#This Row],[חיזוי - שבוע]]=1,J1550=1),1,"")</f>
        <v/>
      </c>
      <c r="P1549" s="1" t="str">
        <f>IF(AND(טבלה1013[[#This Row],[חיזוי טוב עם הפלגה?]]=1,טבלה1013[[#This Row],[וסת קבוע אחרון]]&lt;&gt;28,X1548=1),1,"")</f>
        <v/>
      </c>
      <c r="Q1549" s="1" t="str">
        <f>IF(AND(טבלה1013[[#This Row],[וסת השבוע פעיל?]]&lt;3,OR(טבלה1013[[#This Row],[CycleNumber]]&gt;B1550,B1550="")),1,"")</f>
        <v/>
      </c>
      <c r="R1549" s="1">
        <f>IF(טבלה1013[[#This Row],[האישה קבעה וסת שבוע?]]=1,IF(טבלה1013[[#This Row],[וסת השבוע פעיל?]]&lt;3,1,0),"")</f>
        <v>0</v>
      </c>
      <c r="S1549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49" s="1">
        <f t="shared" si="117"/>
        <v>0</v>
      </c>
      <c r="U1549" s="1">
        <f t="shared" si="118"/>
        <v>0</v>
      </c>
      <c r="V1549" s="1">
        <f t="shared" si="119"/>
        <v>0</v>
      </c>
      <c r="W1549" s="1" t="str">
        <f>IF(טבלה1013[[#This Row],[3 הפלגות זהות]]="","",IF(טבלה1013[[#This Row],[3 הפלגות זהות]]=1,טבלה1013[[#This Row],[LengthofCycle]],W1548))</f>
        <v/>
      </c>
      <c r="Y1549" s="1" t="str">
        <f>IF(OR(טבלה1013[[#This Row],[הווסת פעיל?]]=0,טבלה1013[[#This Row],[הווסת פעיל?]]=""),"",SUM(Y1548,טבלה1013[[#This Row],[הווסת פעיל?]]))</f>
        <v/>
      </c>
      <c r="Z1549" s="1" t="str">
        <f>IF(AND(טבלה1013[[#This Row],[כמה מחזורים עד עקירה]]&lt;&gt;"",Y1550=""),טבלה1013[[#This Row],[כמה מחזורים עד עקירה]],"")</f>
        <v/>
      </c>
      <c r="AA1549" s="1" t="str">
        <f>IF(AND(טבלה1013[[#This Row],[הווסת פעיל?]]=1,טבלה1013[[#This Row],[וסת קבוע אחרון]]&lt;&gt;W1548),טבלה1013[[#This Row],[וסת קבוע אחרון]],"")</f>
        <v/>
      </c>
      <c r="AB1549" s="1" t="str">
        <f>IF(AND(טבלה1013[[#This Row],[הווסת פעיל?]]=1,X1548=0,טבלה1013[[#This Row],[וסת קבוע אחרון]]=W1548),טבלה1013[[#This Row],[וסת קבוע אחרון]],"")</f>
        <v/>
      </c>
      <c r="AC1549" s="1" t="str">
        <f>IF(AND(טבלה1013[[#This Row],[הווסת פעיל?]]=1,X1548=0,טבלה1013[[#This Row],[וסת קבוע אחרון]]&lt;&gt;W1548),1,"")</f>
        <v/>
      </c>
      <c r="AD1549" s="1" t="str">
        <f>IF(AND(טבלה1013[[#This Row],[הווסת פעיל?]]&lt;&gt;"",B1550=1),טבלה1013[[#This Row],[CycleNumber]],"")</f>
        <v/>
      </c>
      <c r="AE1549" s="1" t="str">
        <f>IF(AND(טבלה1013[[#This Row],[הווסת פעיל?]]&lt;&gt;"",X1548=""),טבלה1013[[#This Row],[CycleNumber]],"")</f>
        <v/>
      </c>
      <c r="AF1549" s="1" t="str">
        <f>IF(B1550=1,"",IF(טבלה1013[[#This Row],[הווסת פעיל?]]=1,IF(טבלה1013[[#This Row],[וסת קבוע אחרון]]=F1550,1,0),""))</f>
        <v/>
      </c>
      <c r="AG1549" s="1" t="str">
        <f>IF(B1550=1,"",IF(טבלה1013[[#This Row],[הווסת פעיל?]]=1,IF(OR(טבלה1013[[#This Row],[וסת קבוע אחרון]]=F1550,F1550=טבלה1013[[#This Row],[LengthofCycle]]),1,0),""))</f>
        <v/>
      </c>
      <c r="AH1549" s="1" t="str">
        <f>IF(B1550=1,"",IF(טבלה1013[[#This Row],[הווסת פעיל?]]=1,IF(OR(טבלה1013[[#This Row],[וסת קבוע אחרון]]=F1550,F1550=טבלה1013[[#This Row],[LengthofCycle]],AND(טבלה1013[[#This Row],[LengthofCycle]]&lt;&gt;טבלה1013[[#This Row],[וסת קבוע אחרון]],OR(F1550=28,F1550=29))),1,0),""))</f>
        <v/>
      </c>
      <c r="AI1549" s="1" t="str">
        <f>IF(AND(טבלה1013[[#This Row],[הווסת פעיל?]]=1,B1550=1),1,"")</f>
        <v/>
      </c>
      <c r="AJ1549" s="4">
        <f>IF(AND(טבלה1013[[#This Row],[הווסת פעיל?]]&lt;&gt;1,B1550&lt;&gt;1,B1550&lt;&gt;""),IF(טבלה1013[[#This Row],[LengthofCycle]]=F1550,1,0),"")</f>
        <v>0</v>
      </c>
      <c r="AK1549" s="4">
        <f>IF(AND(טבלה1013[[#This Row],[הווסת פעיל?]]&lt;&gt;1,B1550&lt;&gt;1,B1550&lt;&gt;""),IF(OR(טבלה1013[[#This Row],[LengthofCycle]]=F1550,F1550=29),1,0),"")</f>
        <v>0</v>
      </c>
      <c r="AL1549" s="4">
        <f>IF(AND(טבלה1013[[#This Row],[הווסת פעיל?]]&lt;&gt;1,B1550&lt;&gt;1,B1550&lt;&gt;""),IF(OR(טבלה1013[[#This Row],[LengthofCycle]]=F1550,F1550=29,F1550=28),1,0),"")</f>
        <v>0</v>
      </c>
    </row>
    <row r="1550" spans="1:38" x14ac:dyDescent="0.25">
      <c r="A1550" s="1" t="s">
        <v>178</v>
      </c>
      <c r="B1550" s="1">
        <v>6</v>
      </c>
      <c r="C1550" s="1">
        <v>1</v>
      </c>
      <c r="D1550" s="1">
        <v>1</v>
      </c>
      <c r="E1550" s="1">
        <v>0</v>
      </c>
      <c r="F1550" s="1">
        <v>32</v>
      </c>
      <c r="G1550" s="1">
        <f>טבלה1013[[#This Row],[LengthofCycle]]+1</f>
        <v>33</v>
      </c>
      <c r="H1550" s="1">
        <f>IF(IFERROR(LOOKUP(טבלה1013[[#This Row],[ClientID]],קביעויות[השבוע]),FALSE)=טבלה1013[[#This Row],[ClientID]],1,"")</f>
        <v>1</v>
      </c>
      <c r="I1550" s="1" t="str">
        <f>IF(AND(טבלה1013[[#This Row],[CycleNumber]]&gt;1,OR(B1551="",טבלה1013[[#This Row],[CycleNumber]]&gt;B1549)),IF(OR(AND(טבלה1013[[#This Row],[LengthofCycle]]=28,F1549=28),AND(טבלה1013[[#This Row],[LengthofCycle]]=35,F1549=35)),1,""),"")</f>
        <v/>
      </c>
      <c r="J1550" s="1" t="str">
        <f>IF(AND(טבלה1013[[#This Row],[וסת השבוע]]=1,I1549=1,טבלה1013[[#This Row],[CycleNumber]]&gt;B1549),1,"")</f>
        <v/>
      </c>
      <c r="K1550" s="1" t="str">
        <f>IF(טבלה1013[[#This Row],[CycleNumber]]=1,"",IF(טבלה1013[[#This Row],[וסת השבוע]]=1,0,IF(K1549="","",IF(K1549=0,IF(טבלה1013[[#This Row],[LengthofCycle]]=28,0,1),IF(K1549=1,IF(טבלה1013[[#This Row],[LengthofCycle]]+F1549=28*2,0,2),IF(K1549=2,IF(טבלה1013[[#This Row],[LengthofCycle]]+F1549+F1548=28*3,0,3),""))))))</f>
        <v/>
      </c>
      <c r="L1550" s="1" t="str">
        <f>IF(טבלה1013[[#This Row],[וסת השבוע]]=1,IF(טבלה1013[[#This Row],[וסת השבוע וההפלגה ביחד]]=1,L1549+1,0),IF(AND(טבלה1013[[#This Row],[CycleNumber]]&gt;B1549,טבלה1013[[#This Row],[CycleNumber]]&gt;1),IF(טבלה1013[[#This Row],[וסת השבוע פעיל?]]&lt;&gt;"",L1549+1,""),""))</f>
        <v/>
      </c>
      <c r="M1550" s="1" t="str">
        <f>IF(AND(טבלה1013[[#This Row],[וסת השבוע פעיל?]]&lt;&gt;"",טבלה1013[[#This Row],[CycleNumber]]&lt;B1551,B1551&lt;&gt;"",טבלה1013[[#This Row],[וסת השבוע פעיל?]]&lt;3),IF(K1551=0,IF(AND(טבלה1013[[#This Row],[וסת השבוע פעיל?]]&gt;0,I1551=1),0,1),0),"")</f>
        <v/>
      </c>
      <c r="N1550" s="1" t="str">
        <f t="shared" si="120"/>
        <v/>
      </c>
      <c r="O1550" s="1" t="str">
        <f>IF(AND(טבלה1013[[#This Row],[חיזוי - שבוע]]=1,J1551=1),1,"")</f>
        <v/>
      </c>
      <c r="P1550" s="1" t="str">
        <f>IF(AND(טבלה1013[[#This Row],[חיזוי טוב עם הפלגה?]]=1,טבלה1013[[#This Row],[וסת קבוע אחרון]]&lt;&gt;28,X1549=1),1,"")</f>
        <v/>
      </c>
      <c r="Q1550" s="1" t="str">
        <f>IF(AND(טבלה1013[[#This Row],[וסת השבוע פעיל?]]&lt;3,OR(טבלה1013[[#This Row],[CycleNumber]]&gt;B1551,B1551="")),1,"")</f>
        <v/>
      </c>
      <c r="R1550" s="1">
        <f>IF(טבלה1013[[#This Row],[האישה קבעה וסת שבוע?]]=1,IF(טבלה1013[[#This Row],[וסת השבוע פעיל?]]&lt;3,1,0),"")</f>
        <v>0</v>
      </c>
      <c r="S1550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50" s="1">
        <f t="shared" si="117"/>
        <v>0</v>
      </c>
      <c r="U1550" s="1">
        <f t="shared" si="118"/>
        <v>0</v>
      </c>
      <c r="V1550" s="1">
        <f t="shared" si="119"/>
        <v>0</v>
      </c>
      <c r="W1550" s="1" t="str">
        <f>IF(טבלה1013[[#This Row],[3 הפלגות זהות]]="","",IF(טבלה1013[[#This Row],[3 הפלגות זהות]]=1,טבלה1013[[#This Row],[LengthofCycle]],W1549))</f>
        <v/>
      </c>
      <c r="Y1550" s="1" t="str">
        <f>IF(OR(טבלה1013[[#This Row],[הווסת פעיל?]]=0,טבלה1013[[#This Row],[הווסת פעיל?]]=""),"",SUM(Y1549,טבלה1013[[#This Row],[הווסת פעיל?]]))</f>
        <v/>
      </c>
      <c r="Z1550" s="1" t="str">
        <f>IF(AND(טבלה1013[[#This Row],[כמה מחזורים עד עקירה]]&lt;&gt;"",Y1551=""),טבלה1013[[#This Row],[כמה מחזורים עד עקירה]],"")</f>
        <v/>
      </c>
      <c r="AA1550" s="1" t="str">
        <f>IF(AND(טבלה1013[[#This Row],[הווסת פעיל?]]=1,טבלה1013[[#This Row],[וסת קבוע אחרון]]&lt;&gt;W1549),טבלה1013[[#This Row],[וסת קבוע אחרון]],"")</f>
        <v/>
      </c>
      <c r="AB1550" s="1" t="str">
        <f>IF(AND(טבלה1013[[#This Row],[הווסת פעיל?]]=1,X1549=0,טבלה1013[[#This Row],[וסת קבוע אחרון]]=W1549),טבלה1013[[#This Row],[וסת קבוע אחרון]],"")</f>
        <v/>
      </c>
      <c r="AC1550" s="1" t="str">
        <f>IF(AND(טבלה1013[[#This Row],[הווסת פעיל?]]=1,X1549=0,טבלה1013[[#This Row],[וסת קבוע אחרון]]&lt;&gt;W1549),1,"")</f>
        <v/>
      </c>
      <c r="AD1550" s="1" t="str">
        <f>IF(AND(טבלה1013[[#This Row],[הווסת פעיל?]]&lt;&gt;"",B1551=1),טבלה1013[[#This Row],[CycleNumber]],"")</f>
        <v/>
      </c>
      <c r="AE1550" s="1" t="str">
        <f>IF(AND(טבלה1013[[#This Row],[הווסת פעיל?]]&lt;&gt;"",X1549=""),טבלה1013[[#This Row],[CycleNumber]],"")</f>
        <v/>
      </c>
      <c r="AF1550" s="1" t="str">
        <f>IF(B1551=1,"",IF(טבלה1013[[#This Row],[הווסת פעיל?]]=1,IF(טבלה1013[[#This Row],[וסת קבוע אחרון]]=F1551,1,0),""))</f>
        <v/>
      </c>
      <c r="AG1550" s="1" t="str">
        <f>IF(B1551=1,"",IF(טבלה1013[[#This Row],[הווסת פעיל?]]=1,IF(OR(טבלה1013[[#This Row],[וסת קבוע אחרון]]=F1551,F1551=טבלה1013[[#This Row],[LengthofCycle]]),1,0),""))</f>
        <v/>
      </c>
      <c r="AH1550" s="1" t="str">
        <f>IF(B1551=1,"",IF(טבלה1013[[#This Row],[הווסת פעיל?]]=1,IF(OR(טבלה1013[[#This Row],[וסת קבוע אחרון]]=F1551,F1551=טבלה1013[[#This Row],[LengthofCycle]],AND(טבלה1013[[#This Row],[LengthofCycle]]&lt;&gt;טבלה1013[[#This Row],[וסת קבוע אחרון]],OR(F1551=28,F1551=29))),1,0),""))</f>
        <v/>
      </c>
      <c r="AI1550" s="1" t="str">
        <f>IF(AND(טבלה1013[[#This Row],[הווסת פעיל?]]=1,B1551=1),1,"")</f>
        <v/>
      </c>
      <c r="AJ1550" s="4">
        <f>IF(AND(טבלה1013[[#This Row],[הווסת פעיל?]]&lt;&gt;1,B1551&lt;&gt;1,B1551&lt;&gt;""),IF(טבלה1013[[#This Row],[LengthofCycle]]=F1551,1,0),"")</f>
        <v>0</v>
      </c>
      <c r="AK1550" s="4">
        <f>IF(AND(טבלה1013[[#This Row],[הווסת פעיל?]]&lt;&gt;1,B1551&lt;&gt;1,B1551&lt;&gt;""),IF(OR(טבלה1013[[#This Row],[LengthofCycle]]=F1551,F1551=29),1,0),"")</f>
        <v>1</v>
      </c>
      <c r="AL1550" s="4">
        <f>IF(AND(טבלה1013[[#This Row],[הווסת פעיל?]]&lt;&gt;1,B1551&lt;&gt;1,B1551&lt;&gt;""),IF(OR(טבלה1013[[#This Row],[LengthofCycle]]=F1551,F1551=29,F1551=28),1,0),"")</f>
        <v>1</v>
      </c>
    </row>
    <row r="1551" spans="1:38" x14ac:dyDescent="0.25">
      <c r="A1551" s="1" t="s">
        <v>178</v>
      </c>
      <c r="B1551" s="1">
        <v>7</v>
      </c>
      <c r="C1551" s="1">
        <v>1</v>
      </c>
      <c r="D1551" s="1">
        <v>1</v>
      </c>
      <c r="E1551" s="1">
        <v>0</v>
      </c>
      <c r="F1551" s="1">
        <v>29</v>
      </c>
      <c r="G1551" s="1">
        <f>טבלה1013[[#This Row],[LengthofCycle]]+1</f>
        <v>30</v>
      </c>
      <c r="H1551" s="1">
        <f>IF(IFERROR(LOOKUP(טבלה1013[[#This Row],[ClientID]],קביעויות[השבוע]),FALSE)=טבלה1013[[#This Row],[ClientID]],1,"")</f>
        <v>1</v>
      </c>
      <c r="I1551" s="1" t="str">
        <f>IF(AND(טבלה1013[[#This Row],[CycleNumber]]&gt;1,OR(B1552="",טבלה1013[[#This Row],[CycleNumber]]&gt;B1550)),IF(OR(AND(טבלה1013[[#This Row],[LengthofCycle]]=28,F1550=28),AND(טבלה1013[[#This Row],[LengthofCycle]]=35,F1550=35)),1,""),"")</f>
        <v/>
      </c>
      <c r="J1551" s="1" t="str">
        <f>IF(AND(טבלה1013[[#This Row],[וסת השבוע]]=1,I1550=1,טבלה1013[[#This Row],[CycleNumber]]&gt;B1550),1,"")</f>
        <v/>
      </c>
      <c r="K1551" s="1" t="str">
        <f>IF(טבלה1013[[#This Row],[CycleNumber]]=1,"",IF(טבלה1013[[#This Row],[וסת השבוע]]=1,0,IF(K1550="","",IF(K1550=0,IF(טבלה1013[[#This Row],[LengthofCycle]]=28,0,1),IF(K1550=1,IF(טבלה1013[[#This Row],[LengthofCycle]]+F1550=28*2,0,2),IF(K1550=2,IF(טבלה1013[[#This Row],[LengthofCycle]]+F1550+F1549=28*3,0,3),""))))))</f>
        <v/>
      </c>
      <c r="L1551" s="1" t="str">
        <f>IF(טבלה1013[[#This Row],[וסת השבוע]]=1,IF(טבלה1013[[#This Row],[וסת השבוע וההפלגה ביחד]]=1,L1550+1,0),IF(AND(טבלה1013[[#This Row],[CycleNumber]]&gt;B1550,טבלה1013[[#This Row],[CycleNumber]]&gt;1),IF(טבלה1013[[#This Row],[וסת השבוע פעיל?]]&lt;&gt;"",L1550+1,""),""))</f>
        <v/>
      </c>
      <c r="M1551" s="1" t="str">
        <f>IF(AND(טבלה1013[[#This Row],[וסת השבוע פעיל?]]&lt;&gt;"",טבלה1013[[#This Row],[CycleNumber]]&lt;B1552,B1552&lt;&gt;"",טבלה1013[[#This Row],[וסת השבוע פעיל?]]&lt;3),IF(K1552=0,IF(AND(טבלה1013[[#This Row],[וסת השבוע פעיל?]]&gt;0,I1552=1),0,1),0),"")</f>
        <v/>
      </c>
      <c r="N1551" s="1" t="str">
        <f t="shared" si="120"/>
        <v/>
      </c>
      <c r="O1551" s="1" t="str">
        <f>IF(AND(טבלה1013[[#This Row],[חיזוי - שבוע]]=1,J1552=1),1,"")</f>
        <v/>
      </c>
      <c r="P1551" s="1" t="str">
        <f>IF(AND(טבלה1013[[#This Row],[חיזוי טוב עם הפלגה?]]=1,טבלה1013[[#This Row],[וסת קבוע אחרון]]&lt;&gt;28,X1550=1),1,"")</f>
        <v/>
      </c>
      <c r="Q1551" s="1" t="str">
        <f>IF(AND(טבלה1013[[#This Row],[וסת השבוע פעיל?]]&lt;3,OR(טבלה1013[[#This Row],[CycleNumber]]&gt;B1552,B1552="")),1,"")</f>
        <v/>
      </c>
      <c r="R1551" s="1">
        <f>IF(טבלה1013[[#This Row],[האישה קבעה וסת שבוע?]]=1,IF(טבלה1013[[#This Row],[וסת השבוע פעיל?]]&lt;3,1,0),"")</f>
        <v>0</v>
      </c>
      <c r="S1551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51" s="1">
        <f t="shared" si="117"/>
        <v>0</v>
      </c>
      <c r="U1551" s="1">
        <f t="shared" si="118"/>
        <v>0</v>
      </c>
      <c r="V1551" s="1">
        <f t="shared" si="119"/>
        <v>0</v>
      </c>
      <c r="W1551" s="1" t="str">
        <f>IF(טבלה1013[[#This Row],[3 הפלגות זהות]]="","",IF(טבלה1013[[#This Row],[3 הפלגות זהות]]=1,טבלה1013[[#This Row],[LengthofCycle]],W1550))</f>
        <v/>
      </c>
      <c r="Y1551" s="1" t="str">
        <f>IF(OR(טבלה1013[[#This Row],[הווסת פעיל?]]=0,טבלה1013[[#This Row],[הווסת פעיל?]]=""),"",SUM(Y1550,טבלה1013[[#This Row],[הווסת פעיל?]]))</f>
        <v/>
      </c>
      <c r="Z1551" s="1" t="str">
        <f>IF(AND(טבלה1013[[#This Row],[כמה מחזורים עד עקירה]]&lt;&gt;"",Y1552=""),טבלה1013[[#This Row],[כמה מחזורים עד עקירה]],"")</f>
        <v/>
      </c>
      <c r="AA1551" s="1" t="str">
        <f>IF(AND(טבלה1013[[#This Row],[הווסת פעיל?]]=1,טבלה1013[[#This Row],[וסת קבוע אחרון]]&lt;&gt;W1550),טבלה1013[[#This Row],[וסת קבוע אחרון]],"")</f>
        <v/>
      </c>
      <c r="AB1551" s="1" t="str">
        <f>IF(AND(טבלה1013[[#This Row],[הווסת פעיל?]]=1,X1550=0,טבלה1013[[#This Row],[וסת קבוע אחרון]]=W1550),טבלה1013[[#This Row],[וסת קבוע אחרון]],"")</f>
        <v/>
      </c>
      <c r="AC1551" s="1" t="str">
        <f>IF(AND(טבלה1013[[#This Row],[הווסת פעיל?]]=1,X1550=0,טבלה1013[[#This Row],[וסת קבוע אחרון]]&lt;&gt;W1550),1,"")</f>
        <v/>
      </c>
      <c r="AD1551" s="1" t="str">
        <f>IF(AND(טבלה1013[[#This Row],[הווסת פעיל?]]&lt;&gt;"",B1552=1),טבלה1013[[#This Row],[CycleNumber]],"")</f>
        <v/>
      </c>
      <c r="AE1551" s="1" t="str">
        <f>IF(AND(טבלה1013[[#This Row],[הווסת פעיל?]]&lt;&gt;"",X1550=""),טבלה1013[[#This Row],[CycleNumber]],"")</f>
        <v/>
      </c>
      <c r="AF1551" s="1" t="str">
        <f>IF(B1552=1,"",IF(טבלה1013[[#This Row],[הווסת פעיל?]]=1,IF(טבלה1013[[#This Row],[וסת קבוע אחרון]]=F1552,1,0),""))</f>
        <v/>
      </c>
      <c r="AG1551" s="1" t="str">
        <f>IF(B1552=1,"",IF(טבלה1013[[#This Row],[הווסת פעיל?]]=1,IF(OR(טבלה1013[[#This Row],[וסת קבוע אחרון]]=F1552,F1552=טבלה1013[[#This Row],[LengthofCycle]]),1,0),""))</f>
        <v/>
      </c>
      <c r="AH1551" s="1" t="str">
        <f>IF(B1552=1,"",IF(טבלה1013[[#This Row],[הווסת פעיל?]]=1,IF(OR(טבלה1013[[#This Row],[וסת קבוע אחרון]]=F1552,F1552=טבלה1013[[#This Row],[LengthofCycle]],AND(טבלה1013[[#This Row],[LengthofCycle]]&lt;&gt;טבלה1013[[#This Row],[וסת קבוע אחרון]],OR(F1552=28,F1552=29))),1,0),""))</f>
        <v/>
      </c>
      <c r="AI1551" s="1" t="str">
        <f>IF(AND(טבלה1013[[#This Row],[הווסת פעיל?]]=1,B1552=1),1,"")</f>
        <v/>
      </c>
      <c r="AJ1551" s="4">
        <f>IF(AND(טבלה1013[[#This Row],[הווסת פעיל?]]&lt;&gt;1,B1552&lt;&gt;1,B1552&lt;&gt;""),IF(טבלה1013[[#This Row],[LengthofCycle]]=F1552,1,0),"")</f>
        <v>0</v>
      </c>
      <c r="AK1551" s="4">
        <f>IF(AND(טבלה1013[[#This Row],[הווסת פעיל?]]&lt;&gt;1,B1552&lt;&gt;1,B1552&lt;&gt;""),IF(OR(טבלה1013[[#This Row],[LengthofCycle]]=F1552,F1552=29),1,0),"")</f>
        <v>0</v>
      </c>
      <c r="AL1551" s="4">
        <f>IF(AND(טבלה1013[[#This Row],[הווסת פעיל?]]&lt;&gt;1,B1552&lt;&gt;1,B1552&lt;&gt;""),IF(OR(טבלה1013[[#This Row],[LengthofCycle]]=F1552,F1552=29,F1552=28),1,0),"")</f>
        <v>1</v>
      </c>
    </row>
    <row r="1552" spans="1:38" x14ac:dyDescent="0.25">
      <c r="A1552" s="1" t="s">
        <v>178</v>
      </c>
      <c r="B1552" s="1">
        <v>8</v>
      </c>
      <c r="C1552" s="1">
        <v>1</v>
      </c>
      <c r="D1552" s="1">
        <v>1</v>
      </c>
      <c r="E1552" s="1">
        <v>0</v>
      </c>
      <c r="F1552" s="1">
        <v>28</v>
      </c>
      <c r="G1552" s="1">
        <f>טבלה1013[[#This Row],[LengthofCycle]]+1</f>
        <v>29</v>
      </c>
      <c r="H1552" s="1">
        <f>IF(IFERROR(LOOKUP(טבלה1013[[#This Row],[ClientID]],קביעויות[השבוע]),FALSE)=טבלה1013[[#This Row],[ClientID]],1,"")</f>
        <v>1</v>
      </c>
      <c r="I1552" s="1" t="str">
        <f>IF(AND(טבלה1013[[#This Row],[CycleNumber]]&gt;1,OR(B1553="",טבלה1013[[#This Row],[CycleNumber]]&gt;B1551)),IF(OR(AND(טבלה1013[[#This Row],[LengthofCycle]]=28,F1551=28),AND(טבלה1013[[#This Row],[LengthofCycle]]=35,F1551=35)),1,""),"")</f>
        <v/>
      </c>
      <c r="J1552" s="1" t="str">
        <f>IF(AND(טבלה1013[[#This Row],[וסת השבוע]]=1,I1551=1,טבלה1013[[#This Row],[CycleNumber]]&gt;B1551),1,"")</f>
        <v/>
      </c>
      <c r="K1552" s="1" t="str">
        <f>IF(טבלה1013[[#This Row],[CycleNumber]]=1,"",IF(טבלה1013[[#This Row],[וסת השבוע]]=1,0,IF(K1551="","",IF(K1551=0,IF(טבלה1013[[#This Row],[LengthofCycle]]=28,0,1),IF(K1551=1,IF(טבלה1013[[#This Row],[LengthofCycle]]+F1551=28*2,0,2),IF(K1551=2,IF(טבלה1013[[#This Row],[LengthofCycle]]+F1551+F1550=28*3,0,3),""))))))</f>
        <v/>
      </c>
      <c r="L1552" s="1" t="str">
        <f>IF(טבלה1013[[#This Row],[וסת השבוע]]=1,IF(טבלה1013[[#This Row],[וסת השבוע וההפלגה ביחד]]=1,L1551+1,0),IF(AND(טבלה1013[[#This Row],[CycleNumber]]&gt;B1551,טבלה1013[[#This Row],[CycleNumber]]&gt;1),IF(טבלה1013[[#This Row],[וסת השבוע פעיל?]]&lt;&gt;"",L1551+1,""),""))</f>
        <v/>
      </c>
      <c r="M1552" s="1" t="str">
        <f>IF(AND(טבלה1013[[#This Row],[וסת השבוע פעיל?]]&lt;&gt;"",טבלה1013[[#This Row],[CycleNumber]]&lt;B1553,B1553&lt;&gt;"",טבלה1013[[#This Row],[וסת השבוע פעיל?]]&lt;3),IF(K1553=0,IF(AND(טבלה1013[[#This Row],[וסת השבוע פעיל?]]&gt;0,I1553=1),0,1),0),"")</f>
        <v/>
      </c>
      <c r="N1552" s="1" t="str">
        <f t="shared" si="120"/>
        <v/>
      </c>
      <c r="O1552" s="1" t="str">
        <f>IF(AND(טבלה1013[[#This Row],[חיזוי - שבוע]]=1,J1553=1),1,"")</f>
        <v/>
      </c>
      <c r="P1552" s="1" t="str">
        <f>IF(AND(טבלה1013[[#This Row],[חיזוי טוב עם הפלגה?]]=1,טבלה1013[[#This Row],[וסת קבוע אחרון]]&lt;&gt;28,X1551=1),1,"")</f>
        <v/>
      </c>
      <c r="Q1552" s="1" t="str">
        <f>IF(AND(טבלה1013[[#This Row],[וסת השבוע פעיל?]]&lt;3,OR(טבלה1013[[#This Row],[CycleNumber]]&gt;B1553,B1553="")),1,"")</f>
        <v/>
      </c>
      <c r="R1552" s="1">
        <f>IF(טבלה1013[[#This Row],[האישה קבעה וסת שבוע?]]=1,IF(טבלה1013[[#This Row],[וסת השבוע פעיל?]]&lt;3,1,0),"")</f>
        <v>0</v>
      </c>
      <c r="S1552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52" s="1">
        <f t="shared" si="117"/>
        <v>0</v>
      </c>
      <c r="U1552" s="1">
        <f t="shared" si="118"/>
        <v>0</v>
      </c>
      <c r="V1552" s="1">
        <f t="shared" si="119"/>
        <v>0</v>
      </c>
      <c r="W1552" s="1" t="str">
        <f>IF(טבלה1013[[#This Row],[3 הפלגות זהות]]="","",IF(טבלה1013[[#This Row],[3 הפלגות זהות]]=1,טבלה1013[[#This Row],[LengthofCycle]],W1551))</f>
        <v/>
      </c>
      <c r="Y1552" s="1" t="str">
        <f>IF(OR(טבלה1013[[#This Row],[הווסת פעיל?]]=0,טבלה1013[[#This Row],[הווסת פעיל?]]=""),"",SUM(Y1551,טבלה1013[[#This Row],[הווסת פעיל?]]))</f>
        <v/>
      </c>
      <c r="Z1552" s="1" t="str">
        <f>IF(AND(טבלה1013[[#This Row],[כמה מחזורים עד עקירה]]&lt;&gt;"",Y1553=""),טבלה1013[[#This Row],[כמה מחזורים עד עקירה]],"")</f>
        <v/>
      </c>
      <c r="AA1552" s="1" t="str">
        <f>IF(AND(טבלה1013[[#This Row],[הווסת פעיל?]]=1,טבלה1013[[#This Row],[וסת קבוע אחרון]]&lt;&gt;W1551),טבלה1013[[#This Row],[וסת קבוע אחרון]],"")</f>
        <v/>
      </c>
      <c r="AB1552" s="1" t="str">
        <f>IF(AND(טבלה1013[[#This Row],[הווסת פעיל?]]=1,X1551=0,טבלה1013[[#This Row],[וסת קבוע אחרון]]=W1551),טבלה1013[[#This Row],[וסת קבוע אחרון]],"")</f>
        <v/>
      </c>
      <c r="AC1552" s="1" t="str">
        <f>IF(AND(טבלה1013[[#This Row],[הווסת פעיל?]]=1,X1551=0,טבלה1013[[#This Row],[וסת קבוע אחרון]]&lt;&gt;W1551),1,"")</f>
        <v/>
      </c>
      <c r="AD1552" s="1" t="str">
        <f>IF(AND(טבלה1013[[#This Row],[הווסת פעיל?]]&lt;&gt;"",B1553=1),טבלה1013[[#This Row],[CycleNumber]],"")</f>
        <v/>
      </c>
      <c r="AE1552" s="1" t="str">
        <f>IF(AND(טבלה1013[[#This Row],[הווסת פעיל?]]&lt;&gt;"",X1551=""),טבלה1013[[#This Row],[CycleNumber]],"")</f>
        <v/>
      </c>
      <c r="AF1552" s="1" t="str">
        <f>IF(B1553=1,"",IF(טבלה1013[[#This Row],[הווסת פעיל?]]=1,IF(טבלה1013[[#This Row],[וסת קבוע אחרון]]=F1553,1,0),""))</f>
        <v/>
      </c>
      <c r="AG1552" s="1" t="str">
        <f>IF(B1553=1,"",IF(טבלה1013[[#This Row],[הווסת פעיל?]]=1,IF(OR(טבלה1013[[#This Row],[וסת קבוע אחרון]]=F1553,F1553=טבלה1013[[#This Row],[LengthofCycle]]),1,0),""))</f>
        <v/>
      </c>
      <c r="AH1552" s="1" t="str">
        <f>IF(B1553=1,"",IF(טבלה1013[[#This Row],[הווסת פעיל?]]=1,IF(OR(טבלה1013[[#This Row],[וסת קבוע אחרון]]=F1553,F1553=טבלה1013[[#This Row],[LengthofCycle]],AND(טבלה1013[[#This Row],[LengthofCycle]]&lt;&gt;טבלה1013[[#This Row],[וסת קבוע אחרון]],OR(F1553=28,F1553=29))),1,0),""))</f>
        <v/>
      </c>
      <c r="AI1552" s="1" t="str">
        <f>IF(AND(טבלה1013[[#This Row],[הווסת פעיל?]]=1,B1553=1),1,"")</f>
        <v/>
      </c>
      <c r="AJ1552" s="4">
        <f>IF(AND(טבלה1013[[#This Row],[הווסת פעיל?]]&lt;&gt;1,B1553&lt;&gt;1,B1553&lt;&gt;""),IF(טבלה1013[[#This Row],[LengthofCycle]]=F1553,1,0),"")</f>
        <v>1</v>
      </c>
      <c r="AK1552" s="4">
        <f>IF(AND(טבלה1013[[#This Row],[הווסת פעיל?]]&lt;&gt;1,B1553&lt;&gt;1,B1553&lt;&gt;""),IF(OR(טבלה1013[[#This Row],[LengthofCycle]]=F1553,F1553=29),1,0),"")</f>
        <v>1</v>
      </c>
      <c r="AL1552" s="4">
        <f>IF(AND(טבלה1013[[#This Row],[הווסת פעיל?]]&lt;&gt;1,B1553&lt;&gt;1,B1553&lt;&gt;""),IF(OR(טבלה1013[[#This Row],[LengthofCycle]]=F1553,F1553=29,F1553=28),1,0),"")</f>
        <v>1</v>
      </c>
    </row>
    <row r="1553" spans="1:38" x14ac:dyDescent="0.25">
      <c r="A1553" s="1" t="s">
        <v>178</v>
      </c>
      <c r="B1553" s="1">
        <v>9</v>
      </c>
      <c r="C1553" s="1">
        <v>1</v>
      </c>
      <c r="D1553" s="1">
        <v>1</v>
      </c>
      <c r="E1553" s="1">
        <v>0</v>
      </c>
      <c r="F1553" s="1">
        <v>28</v>
      </c>
      <c r="G1553" s="1">
        <f>טבלה1013[[#This Row],[LengthofCycle]]+1</f>
        <v>29</v>
      </c>
      <c r="H1553" s="1">
        <f>IF(IFERROR(LOOKUP(טבלה1013[[#This Row],[ClientID]],קביעויות[השבוע]),FALSE)=טבלה1013[[#This Row],[ClientID]],1,"")</f>
        <v>1</v>
      </c>
      <c r="I1553" s="1">
        <f>IF(AND(טבלה1013[[#This Row],[CycleNumber]]&gt;1,OR(B1554="",טבלה1013[[#This Row],[CycleNumber]]&gt;B1552)),IF(OR(AND(טבלה1013[[#This Row],[LengthofCycle]]=28,F1552=28),AND(טבלה1013[[#This Row],[LengthofCycle]]=35,F1552=35)),1,""),"")</f>
        <v>1</v>
      </c>
      <c r="J1553" s="1" t="str">
        <f>IF(AND(טבלה1013[[#This Row],[וסת השבוע]]=1,I1552=1,טבלה1013[[#This Row],[CycleNumber]]&gt;B1552),1,"")</f>
        <v/>
      </c>
      <c r="K1553" s="1">
        <f>IF(טבלה1013[[#This Row],[CycleNumber]]=1,"",IF(טבלה1013[[#This Row],[וסת השבוע]]=1,0,IF(K1552="","",IF(K1552=0,IF(טבלה1013[[#This Row],[LengthofCycle]]=28,0,1),IF(K1552=1,IF(טבלה1013[[#This Row],[LengthofCycle]]+F1552=28*2,0,2),IF(K1552=2,IF(טבלה1013[[#This Row],[LengthofCycle]]+F1552+F1551=28*3,0,3),""))))))</f>
        <v>0</v>
      </c>
      <c r="L1553" s="1">
        <f>IF(טבלה1013[[#This Row],[וסת השבוע]]=1,IF(טבלה1013[[#This Row],[וסת השבוע וההפלגה ביחד]]=1,L1552+1,0),IF(AND(טבלה1013[[#This Row],[CycleNumber]]&gt;B1552,טבלה1013[[#This Row],[CycleNumber]]&gt;1),IF(טבלה1013[[#This Row],[וסת השבוע פעיל?]]&lt;&gt;"",L1552+1,""),""))</f>
        <v>0</v>
      </c>
      <c r="M1553" s="1">
        <f>IF(AND(טבלה1013[[#This Row],[וסת השבוע פעיל?]]&lt;&gt;"",טבלה1013[[#This Row],[CycleNumber]]&lt;B1554,B1554&lt;&gt;"",טבלה1013[[#This Row],[וסת השבוע פעיל?]]&lt;3),IF(K1554=0,IF(AND(טבלה1013[[#This Row],[וסת השבוע פעיל?]]&gt;0,I1554=1),0,1),0),"")</f>
        <v>0</v>
      </c>
      <c r="N1553" s="1" t="str">
        <f t="shared" si="120"/>
        <v/>
      </c>
      <c r="O1553" s="1" t="str">
        <f>IF(AND(טבלה1013[[#This Row],[חיזוי - שבוע]]=1,J1554=1),1,"")</f>
        <v/>
      </c>
      <c r="P1553" s="1" t="str">
        <f>IF(AND(טבלה1013[[#This Row],[חיזוי טוב עם הפלגה?]]=1,טבלה1013[[#This Row],[וסת קבוע אחרון]]&lt;&gt;28,X1552=1),1,"")</f>
        <v/>
      </c>
      <c r="Q1553" s="1" t="str">
        <f>IF(AND(טבלה1013[[#This Row],[וסת השבוע פעיל?]]&lt;3,OR(טבלה1013[[#This Row],[CycleNumber]]&gt;B1554,B1554="")),1,"")</f>
        <v/>
      </c>
      <c r="R1553" s="1">
        <f>IF(טבלה1013[[#This Row],[האישה קבעה וסת שבוע?]]=1,IF(טבלה1013[[#This Row],[וסת השבוע פעיל?]]&lt;3,1,0),"")</f>
        <v>1</v>
      </c>
      <c r="S1553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53" s="1">
        <f t="shared" si="117"/>
        <v>0</v>
      </c>
      <c r="U1553" s="1">
        <f t="shared" si="118"/>
        <v>0</v>
      </c>
      <c r="V1553" s="1">
        <f t="shared" si="119"/>
        <v>0</v>
      </c>
      <c r="W1553" s="1" t="str">
        <f>IF(טבלה1013[[#This Row],[3 הפלגות זהות]]="","",IF(טבלה1013[[#This Row],[3 הפלגות זהות]]=1,טבלה1013[[#This Row],[LengthofCycle]],W1552))</f>
        <v/>
      </c>
      <c r="Y1553" s="1" t="str">
        <f>IF(OR(טבלה1013[[#This Row],[הווסת פעיל?]]=0,טבלה1013[[#This Row],[הווסת פעיל?]]=""),"",SUM(Y1552,טבלה1013[[#This Row],[הווסת פעיל?]]))</f>
        <v/>
      </c>
      <c r="Z1553" s="1" t="str">
        <f>IF(AND(טבלה1013[[#This Row],[כמה מחזורים עד עקירה]]&lt;&gt;"",Y1554=""),טבלה1013[[#This Row],[כמה מחזורים עד עקירה]],"")</f>
        <v/>
      </c>
      <c r="AA1553" s="1" t="str">
        <f>IF(AND(טבלה1013[[#This Row],[הווסת פעיל?]]=1,טבלה1013[[#This Row],[וסת קבוע אחרון]]&lt;&gt;W1552),טבלה1013[[#This Row],[וסת קבוע אחרון]],"")</f>
        <v/>
      </c>
      <c r="AB1553" s="1" t="str">
        <f>IF(AND(טבלה1013[[#This Row],[הווסת פעיל?]]=1,X1552=0,טבלה1013[[#This Row],[וסת קבוע אחרון]]=W1552),טבלה1013[[#This Row],[וסת קבוע אחרון]],"")</f>
        <v/>
      </c>
      <c r="AC1553" s="1" t="str">
        <f>IF(AND(טבלה1013[[#This Row],[הווסת פעיל?]]=1,X1552=0,טבלה1013[[#This Row],[וסת קבוע אחרון]]&lt;&gt;W1552),1,"")</f>
        <v/>
      </c>
      <c r="AD1553" s="1" t="str">
        <f>IF(AND(טבלה1013[[#This Row],[הווסת פעיל?]]&lt;&gt;"",B1554=1),טבלה1013[[#This Row],[CycleNumber]],"")</f>
        <v/>
      </c>
      <c r="AE1553" s="1" t="str">
        <f>IF(AND(טבלה1013[[#This Row],[הווסת פעיל?]]&lt;&gt;"",X1552=""),טבלה1013[[#This Row],[CycleNumber]],"")</f>
        <v/>
      </c>
      <c r="AF1553" s="1" t="str">
        <f>IF(B1554=1,"",IF(טבלה1013[[#This Row],[הווסת פעיל?]]=1,IF(טבלה1013[[#This Row],[וסת קבוע אחרון]]=F1554,1,0),""))</f>
        <v/>
      </c>
      <c r="AG1553" s="1" t="str">
        <f>IF(B1554=1,"",IF(טבלה1013[[#This Row],[הווסת פעיל?]]=1,IF(OR(טבלה1013[[#This Row],[וסת קבוע אחרון]]=F1554,F1554=טבלה1013[[#This Row],[LengthofCycle]]),1,0),""))</f>
        <v/>
      </c>
      <c r="AH1553" s="1" t="str">
        <f>IF(B1554=1,"",IF(טבלה1013[[#This Row],[הווסת פעיל?]]=1,IF(OR(טבלה1013[[#This Row],[וסת קבוע אחרון]]=F1554,F1554=טבלה1013[[#This Row],[LengthofCycle]],AND(טבלה1013[[#This Row],[LengthofCycle]]&lt;&gt;טבלה1013[[#This Row],[וסת קבוע אחרון]],OR(F1554=28,F1554=29))),1,0),""))</f>
        <v/>
      </c>
      <c r="AI1553" s="1" t="str">
        <f>IF(AND(טבלה1013[[#This Row],[הווסת פעיל?]]=1,B1554=1),1,"")</f>
        <v/>
      </c>
      <c r="AJ1553" s="4">
        <f>IF(AND(טבלה1013[[#This Row],[הווסת פעיל?]]&lt;&gt;1,B1554&lt;&gt;1,B1554&lt;&gt;""),IF(טבלה1013[[#This Row],[LengthofCycle]]=F1554,1,0),"")</f>
        <v>0</v>
      </c>
      <c r="AK1553" s="4">
        <f>IF(AND(טבלה1013[[#This Row],[הווסת פעיל?]]&lt;&gt;1,B1554&lt;&gt;1,B1554&lt;&gt;""),IF(OR(טבלה1013[[#This Row],[LengthofCycle]]=F1554,F1554=29),1,0),"")</f>
        <v>0</v>
      </c>
      <c r="AL1553" s="4">
        <f>IF(AND(טבלה1013[[#This Row],[הווסת פעיל?]]&lt;&gt;1,B1554&lt;&gt;1,B1554&lt;&gt;""),IF(OR(טבלה1013[[#This Row],[LengthofCycle]]=F1554,F1554=29,F1554=28),1,0),"")</f>
        <v>0</v>
      </c>
    </row>
    <row r="1554" spans="1:38" x14ac:dyDescent="0.25">
      <c r="A1554" s="1" t="s">
        <v>178</v>
      </c>
      <c r="B1554" s="1">
        <v>10</v>
      </c>
      <c r="C1554" s="1">
        <v>1</v>
      </c>
      <c r="D1554" s="1">
        <v>1</v>
      </c>
      <c r="E1554" s="1">
        <v>1</v>
      </c>
      <c r="F1554" s="1">
        <v>40</v>
      </c>
      <c r="G1554" s="1">
        <f>טבלה1013[[#This Row],[LengthofCycle]]+1</f>
        <v>41</v>
      </c>
      <c r="H1554" s="1">
        <f>IF(IFERROR(LOOKUP(טבלה1013[[#This Row],[ClientID]],קביעויות[השבוע]),FALSE)=טבלה1013[[#This Row],[ClientID]],1,"")</f>
        <v>1</v>
      </c>
      <c r="I1554" s="1" t="str">
        <f>IF(AND(טבלה1013[[#This Row],[CycleNumber]]&gt;1,OR(B1555="",טבלה1013[[#This Row],[CycleNumber]]&gt;B1553)),IF(OR(AND(טבלה1013[[#This Row],[LengthofCycle]]=28,F1553=28),AND(טבלה1013[[#This Row],[LengthofCycle]]=35,F1553=35)),1,""),"")</f>
        <v/>
      </c>
      <c r="J1554" s="1" t="str">
        <f>IF(AND(טבלה1013[[#This Row],[וסת השבוע]]=1,I1553=1,טבלה1013[[#This Row],[CycleNumber]]&gt;B1553),1,"")</f>
        <v/>
      </c>
      <c r="K1554" s="1">
        <f>IF(טבלה1013[[#This Row],[CycleNumber]]=1,"",IF(טבלה1013[[#This Row],[וסת השבוע]]=1,0,IF(K1553="","",IF(K1553=0,IF(טבלה1013[[#This Row],[LengthofCycle]]=28,0,1),IF(K1553=1,IF(טבלה1013[[#This Row],[LengthofCycle]]+F1553=28*2,0,2),IF(K1553=2,IF(טבלה1013[[#This Row],[LengthofCycle]]+F1553+F1552=28*3,0,3),""))))))</f>
        <v>1</v>
      </c>
      <c r="L1554" s="1">
        <f>IF(טבלה1013[[#This Row],[וסת השבוע]]=1,IF(טבלה1013[[#This Row],[וסת השבוע וההפלגה ביחד]]=1,L1553+1,0),IF(AND(טבלה1013[[#This Row],[CycleNumber]]&gt;B1553,טבלה1013[[#This Row],[CycleNumber]]&gt;1),IF(טבלה1013[[#This Row],[וסת השבוע פעיל?]]&lt;&gt;"",L1553+1,""),""))</f>
        <v>1</v>
      </c>
      <c r="M1554" s="1">
        <f>IF(AND(טבלה1013[[#This Row],[וסת השבוע פעיל?]]&lt;&gt;"",טבלה1013[[#This Row],[CycleNumber]]&lt;B1555,B1555&lt;&gt;"",טבלה1013[[#This Row],[וסת השבוע פעיל?]]&lt;3),IF(K1555=0,IF(AND(טבלה1013[[#This Row],[וסת השבוע פעיל?]]&gt;0,I1555=1),0,1),0),"")</f>
        <v>0</v>
      </c>
      <c r="N1554" s="1">
        <f t="shared" si="120"/>
        <v>29</v>
      </c>
      <c r="O1554" s="1" t="str">
        <f>IF(AND(טבלה1013[[#This Row],[חיזוי - שבוע]]=1,J1555=1),1,"")</f>
        <v/>
      </c>
      <c r="P1554" s="1" t="str">
        <f>IF(AND(טבלה1013[[#This Row],[חיזוי טוב עם הפלגה?]]=1,טבלה1013[[#This Row],[וסת קבוע אחרון]]&lt;&gt;28,X1553=1),1,"")</f>
        <v/>
      </c>
      <c r="Q1554" s="1" t="str">
        <f>IF(AND(טבלה1013[[#This Row],[וסת השבוע פעיל?]]&lt;3,OR(טבלה1013[[#This Row],[CycleNumber]]&gt;B1555,B1555="")),1,"")</f>
        <v/>
      </c>
      <c r="R1554" s="1">
        <f>IF(טבלה1013[[#This Row],[האישה קבעה וסת שבוע?]]=1,IF(טבלה1013[[#This Row],[וסת השבוע פעיל?]]&lt;3,1,0),"")</f>
        <v>1</v>
      </c>
      <c r="S1554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54" s="1">
        <f t="shared" si="117"/>
        <v>0</v>
      </c>
      <c r="U1554" s="1">
        <f t="shared" si="118"/>
        <v>0</v>
      </c>
      <c r="V1554" s="1">
        <f t="shared" si="119"/>
        <v>0</v>
      </c>
      <c r="W1554" s="1" t="str">
        <f>IF(טבלה1013[[#This Row],[3 הפלגות זהות]]="","",IF(טבלה1013[[#This Row],[3 הפלגות זהות]]=1,טבלה1013[[#This Row],[LengthofCycle]],W1553))</f>
        <v/>
      </c>
      <c r="Y1554" s="1" t="str">
        <f>IF(OR(טבלה1013[[#This Row],[הווסת פעיל?]]=0,טבלה1013[[#This Row],[הווסת פעיל?]]=""),"",SUM(Y1553,טבלה1013[[#This Row],[הווסת פעיל?]]))</f>
        <v/>
      </c>
      <c r="Z1554" s="1" t="str">
        <f>IF(AND(טבלה1013[[#This Row],[כמה מחזורים עד עקירה]]&lt;&gt;"",Y1555=""),טבלה1013[[#This Row],[כמה מחזורים עד עקירה]],"")</f>
        <v/>
      </c>
      <c r="AA1554" s="1" t="str">
        <f>IF(AND(טבלה1013[[#This Row],[הווסת פעיל?]]=1,טבלה1013[[#This Row],[וסת קבוע אחרון]]&lt;&gt;W1553),טבלה1013[[#This Row],[וסת קבוע אחרון]],"")</f>
        <v/>
      </c>
      <c r="AB1554" s="1" t="str">
        <f>IF(AND(טבלה1013[[#This Row],[הווסת פעיל?]]=1,X1553=0,טבלה1013[[#This Row],[וסת קבוע אחרון]]=W1553),טבלה1013[[#This Row],[וסת קבוע אחרון]],"")</f>
        <v/>
      </c>
      <c r="AC1554" s="1" t="str">
        <f>IF(AND(טבלה1013[[#This Row],[הווסת פעיל?]]=1,X1553=0,טבלה1013[[#This Row],[וסת קבוע אחרון]]&lt;&gt;W1553),1,"")</f>
        <v/>
      </c>
      <c r="AD1554" s="1" t="str">
        <f>IF(AND(טבלה1013[[#This Row],[הווסת פעיל?]]&lt;&gt;"",B1555=1),טבלה1013[[#This Row],[CycleNumber]],"")</f>
        <v/>
      </c>
      <c r="AE1554" s="1" t="str">
        <f>IF(AND(טבלה1013[[#This Row],[הווסת פעיל?]]&lt;&gt;"",X1553=""),טבלה1013[[#This Row],[CycleNumber]],"")</f>
        <v/>
      </c>
      <c r="AF1554" s="1" t="str">
        <f>IF(B1555=1,"",IF(טבלה1013[[#This Row],[הווסת פעיל?]]=1,IF(טבלה1013[[#This Row],[וסת קבוע אחרון]]=F1555,1,0),""))</f>
        <v/>
      </c>
      <c r="AG1554" s="1" t="str">
        <f>IF(B1555=1,"",IF(טבלה1013[[#This Row],[הווסת פעיל?]]=1,IF(OR(טבלה1013[[#This Row],[וסת קבוע אחרון]]=F1555,F1555=טבלה1013[[#This Row],[LengthofCycle]]),1,0),""))</f>
        <v/>
      </c>
      <c r="AH1554" s="1" t="str">
        <f>IF(B1555=1,"",IF(טבלה1013[[#This Row],[הווסת פעיל?]]=1,IF(OR(טבלה1013[[#This Row],[וסת קבוע אחרון]]=F1555,F1555=טבלה1013[[#This Row],[LengthofCycle]],AND(טבלה1013[[#This Row],[LengthofCycle]]&lt;&gt;טבלה1013[[#This Row],[וסת קבוע אחרון]],OR(F1555=28,F1555=29))),1,0),""))</f>
        <v/>
      </c>
      <c r="AI1554" s="1" t="str">
        <f>IF(AND(טבלה1013[[#This Row],[הווסת פעיל?]]=1,B1555=1),1,"")</f>
        <v/>
      </c>
      <c r="AJ1554" s="4">
        <f>IF(AND(טבלה1013[[#This Row],[הווסת פעיל?]]&lt;&gt;1,B1555&lt;&gt;1,B1555&lt;&gt;""),IF(טבלה1013[[#This Row],[LengthofCycle]]=F1555,1,0),"")</f>
        <v>0</v>
      </c>
      <c r="AK1554" s="4">
        <f>IF(AND(טבלה1013[[#This Row],[הווסת פעיל?]]&lt;&gt;1,B1555&lt;&gt;1,B1555&lt;&gt;""),IF(OR(טבלה1013[[#This Row],[LengthofCycle]]=F1555,F1555=29),1,0),"")</f>
        <v>0</v>
      </c>
      <c r="AL1554" s="4">
        <f>IF(AND(טבלה1013[[#This Row],[הווסת פעיל?]]&lt;&gt;1,B1555&lt;&gt;1,B1555&lt;&gt;""),IF(OR(טבלה1013[[#This Row],[LengthofCycle]]=F1555,F1555=29,F1555=28),1,0),"")</f>
        <v>0</v>
      </c>
    </row>
    <row r="1555" spans="1:38" x14ac:dyDescent="0.25">
      <c r="A1555" s="1" t="s">
        <v>178</v>
      </c>
      <c r="B1555" s="1">
        <v>11</v>
      </c>
      <c r="C1555" s="1">
        <v>1</v>
      </c>
      <c r="D1555" s="1">
        <v>1</v>
      </c>
      <c r="E1555" s="1">
        <v>2</v>
      </c>
      <c r="F1555" s="1">
        <v>24</v>
      </c>
      <c r="G1555" s="1">
        <f>טבלה1013[[#This Row],[LengthofCycle]]+1</f>
        <v>25</v>
      </c>
      <c r="H1555" s="1">
        <f>IF(IFERROR(LOOKUP(טבלה1013[[#This Row],[ClientID]],קביעויות[השבוע]),FALSE)=טבלה1013[[#This Row],[ClientID]],1,"")</f>
        <v>1</v>
      </c>
      <c r="I1555" s="1" t="str">
        <f>IF(AND(טבלה1013[[#This Row],[CycleNumber]]&gt;1,OR(B1556="",טבלה1013[[#This Row],[CycleNumber]]&gt;B1554)),IF(OR(AND(טבלה1013[[#This Row],[LengthofCycle]]=28,F1554=28),AND(טבלה1013[[#This Row],[LengthofCycle]]=35,F1554=35)),1,""),"")</f>
        <v/>
      </c>
      <c r="J1555" s="1" t="str">
        <f>IF(AND(טבלה1013[[#This Row],[וסת השבוע]]=1,I1554=1,טבלה1013[[#This Row],[CycleNumber]]&gt;B1554),1,"")</f>
        <v/>
      </c>
      <c r="K1555" s="1">
        <f>IF(טבלה1013[[#This Row],[CycleNumber]]=1,"",IF(טבלה1013[[#This Row],[וסת השבוע]]=1,0,IF(K1554="","",IF(K1554=0,IF(טבלה1013[[#This Row],[LengthofCycle]]=28,0,1),IF(K1554=1,IF(טבלה1013[[#This Row],[LengthofCycle]]+F1554=28*2,0,2),IF(K1554=2,IF(טבלה1013[[#This Row],[LengthofCycle]]+F1554+F1553=28*3,0,3),""))))))</f>
        <v>2</v>
      </c>
      <c r="L1555" s="1">
        <f>IF(טבלה1013[[#This Row],[וסת השבוע]]=1,IF(טבלה1013[[#This Row],[וסת השבוע וההפלגה ביחד]]=1,L1554+1,0),IF(AND(טבלה1013[[#This Row],[CycleNumber]]&gt;B1554,טבלה1013[[#This Row],[CycleNumber]]&gt;1),IF(טבלה1013[[#This Row],[וסת השבוע פעיל?]]&lt;&gt;"",L1554+1,""),""))</f>
        <v>2</v>
      </c>
      <c r="M1555" s="1" t="str">
        <f>IF(AND(טבלה1013[[#This Row],[וסת השבוע פעיל?]]&lt;&gt;"",טבלה1013[[#This Row],[CycleNumber]]&lt;B1556,B1556&lt;&gt;"",טבלה1013[[#This Row],[וסת השבוע פעיל?]]&lt;3),IF(K1556=0,IF(AND(טבלה1013[[#This Row],[וסת השבוע פעיל?]]&gt;0,I1556=1),0,1),0),"")</f>
        <v/>
      </c>
      <c r="N1555" s="1">
        <f t="shared" si="120"/>
        <v>17</v>
      </c>
      <c r="O1555" s="1" t="str">
        <f>IF(AND(טבלה1013[[#This Row],[חיזוי - שבוע]]=1,J1556=1),1,"")</f>
        <v/>
      </c>
      <c r="P1555" s="1" t="str">
        <f>IF(AND(טבלה1013[[#This Row],[חיזוי טוב עם הפלגה?]]=1,טבלה1013[[#This Row],[וסת קבוע אחרון]]&lt;&gt;28,X1554=1),1,"")</f>
        <v/>
      </c>
      <c r="Q1555" s="1">
        <f>IF(AND(טבלה1013[[#This Row],[וסת השבוע פעיל?]]&lt;3,OR(טבלה1013[[#This Row],[CycleNumber]]&gt;B1556,B1556="")),1,"")</f>
        <v>1</v>
      </c>
      <c r="R1555" s="1">
        <f>IF(טבלה1013[[#This Row],[האישה קבעה וסת שבוע?]]=1,IF(טבלה1013[[#This Row],[וסת השבוע פעיל?]]&lt;3,1,0),"")</f>
        <v>1</v>
      </c>
      <c r="S1555" s="1" t="str">
        <f>IF(OR(IFERROR(LOOKUP(טבלה1013[[#This Row],[ClientID]],[1]!קביעויות[הפלגה]),FALSE)=טבלה1013[[#This Row],[ClientID]],IFERROR(LOOKUP(טבלה1013[[#This Row],[ClientID]],[1]!קביעויות[הפלגה]),FALSE)=טבלה1013[[#This Row],[ClientID]]),1,"")</f>
        <v/>
      </c>
      <c r="T1555" s="1">
        <f t="shared" si="117"/>
        <v>0</v>
      </c>
      <c r="U1555" s="1">
        <f t="shared" si="118"/>
        <v>0</v>
      </c>
      <c r="V1555" s="1">
        <f t="shared" si="119"/>
        <v>0</v>
      </c>
      <c r="W1555" s="1" t="str">
        <f>IF(טבלה1013[[#This Row],[3 הפלגות זהות]]="","",IF(טבלה1013[[#This Row],[3 הפלגות זהות]]=1,טבלה1013[[#This Row],[LengthofCycle]],W1554))</f>
        <v/>
      </c>
      <c r="Y1555" s="1" t="str">
        <f>IF(OR(טבלה1013[[#This Row],[הווסת פעיל?]]=0,טבלה1013[[#This Row],[הווסת פעיל?]]=""),"",SUM(Y1554,טבלה1013[[#This Row],[הווסת פעיל?]]))</f>
        <v/>
      </c>
      <c r="Z1555" s="1" t="str">
        <f>IF(AND(טבלה1013[[#This Row],[כמה מחזורים עד עקירה]]&lt;&gt;"",Y1556=""),טבלה1013[[#This Row],[כמה מחזורים עד עקירה]],"")</f>
        <v/>
      </c>
      <c r="AA1555" s="1" t="str">
        <f>IF(AND(טבלה1013[[#This Row],[הווסת פעיל?]]=1,טבלה1013[[#This Row],[וסת קבוע אחרון]]&lt;&gt;W1554),טבלה1013[[#This Row],[וסת קבוע אחרון]],"")</f>
        <v/>
      </c>
      <c r="AB1555" s="1" t="str">
        <f>IF(AND(טבלה1013[[#This Row],[הווסת פעיל?]]=1,X1554=0,טבלה1013[[#This Row],[וסת קבוע אחרון]]=W1554),טבלה1013[[#This Row],[וסת קבוע אחרון]],"")</f>
        <v/>
      </c>
      <c r="AC1555" s="1" t="str">
        <f>IF(AND(טבלה1013[[#This Row],[הווסת פעיל?]]=1,X1554=0,טבלה1013[[#This Row],[וסת קבוע אחרון]]&lt;&gt;W1554),1,"")</f>
        <v/>
      </c>
      <c r="AD1555" s="1" t="str">
        <f>IF(AND(טבלה1013[[#This Row],[הווסת פעיל?]]&lt;&gt;"",B1556=1),טבלה1013[[#This Row],[CycleNumber]],"")</f>
        <v/>
      </c>
      <c r="AE1555" s="1" t="str">
        <f>IF(AND(טבלה1013[[#This Row],[הווסת פעיל?]]&lt;&gt;"",X1554=""),טבלה1013[[#This Row],[CycleNumber]],"")</f>
        <v/>
      </c>
      <c r="AF1555" s="1" t="str">
        <f>IF(B1556=1,"",IF(טבלה1013[[#This Row],[הווסת פעיל?]]=1,IF(טבלה1013[[#This Row],[וסת קבוע אחרון]]=F1556,1,0),""))</f>
        <v/>
      </c>
      <c r="AG1555" s="1" t="str">
        <f>IF(B1556=1,"",IF(טבלה1013[[#This Row],[הווסת פעיל?]]=1,IF(OR(טבלה1013[[#This Row],[וסת קבוע אחרון]]=F1556,F1556=טבלה1013[[#This Row],[LengthofCycle]]),1,0),""))</f>
        <v/>
      </c>
      <c r="AH1555" s="1" t="str">
        <f>IF(B1556=1,"",IF(טבלה1013[[#This Row],[הווסת פעיל?]]=1,IF(OR(טבלה1013[[#This Row],[וסת קבוע אחרון]]=F1556,F1556=טבלה1013[[#This Row],[LengthofCycle]],AND(טבלה1013[[#This Row],[LengthofCycle]]&lt;&gt;טבלה1013[[#This Row],[וסת קבוע אחרון]],OR(F1556=28,F1556=29))),1,0),""))</f>
        <v/>
      </c>
      <c r="AI1555" s="1" t="str">
        <f>IF(AND(טבלה1013[[#This Row],[הווסת פעיל?]]=1,B1556=1),1,"")</f>
        <v/>
      </c>
      <c r="AJ1555" s="4" t="str">
        <f>IF(AND(טבלה1013[[#This Row],[הווסת פעיל?]]&lt;&gt;1,B1556&lt;&gt;1,B1556&lt;&gt;""),IF(טבלה1013[[#This Row],[LengthofCycle]]=F1556,1,0),"")</f>
        <v/>
      </c>
      <c r="AK1555" s="4" t="str">
        <f>IF(AND(טבלה1013[[#This Row],[הווסת פעיל?]]&lt;&gt;1,B1556&lt;&gt;1,B1556&lt;&gt;""),IF(OR(טבלה1013[[#This Row],[LengthofCycle]]=F1556,F1556=29),1,0),"")</f>
        <v/>
      </c>
      <c r="AL1555" s="4" t="str">
        <f>IF(AND(טבלה1013[[#This Row],[הווסת פעיל?]]&lt;&gt;1,B1556&lt;&gt;1,B1556&lt;&gt;""),IF(OR(טבלה1013[[#This Row],[LengthofCycle]]=F1556,F1556=29,F1556=28),1,0),"")</f>
        <v/>
      </c>
    </row>
  </sheetData>
  <conditionalFormatting sqref="R1556:R1048576 T1:T1555">
    <cfRule type="cellIs" dxfId="130" priority="2" operator="equal">
      <formula>1</formula>
    </cfRule>
  </conditionalFormatting>
  <conditionalFormatting sqref="S1556:AI1048576 U1:AL1555">
    <cfRule type="cellIs" dxfId="129" priority="1" operator="equal">
      <formula>1</formula>
    </cfRule>
  </conditionalFormatting>
  <pageMargins left="0.7" right="0.7" top="0.75" bottom="0.75" header="0.3" footer="0.3"/>
  <pageSetup paperSize="9" orientation="portrait" horizontalDpi="4294967293" verticalDpi="4294967293" r:id="rId1"/>
  <tableParts count="5"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CCBA6-9A50-4AC9-9D8F-45394F90677F}">
  <dimension ref="A2:J28"/>
  <sheetViews>
    <sheetView rightToLeft="1" topLeftCell="A7" workbookViewId="0">
      <selection activeCell="A14" sqref="A14:D28"/>
    </sheetView>
  </sheetViews>
  <sheetFormatPr defaultRowHeight="13.8" x14ac:dyDescent="0.25"/>
  <sheetData>
    <row r="2" spans="1:10" x14ac:dyDescent="0.25">
      <c r="A2" t="s">
        <v>192</v>
      </c>
    </row>
    <row r="3" spans="1:10" x14ac:dyDescent="0.25">
      <c r="A3">
        <v>0</v>
      </c>
      <c r="B3">
        <f>COUNTIF('וסת השבוע -ניתוח'!M:M,A3)</f>
        <v>64</v>
      </c>
      <c r="C3" s="25">
        <f>B3/$B$5</f>
        <v>0.85333333333333339</v>
      </c>
      <c r="E3">
        <f>SUM('וסת השבוע -ניתוח'!O:O)</f>
        <v>8</v>
      </c>
      <c r="G3">
        <f>COUNTIF(טבלה1013[חיזוי טוב עם הפלגה?],1)</f>
        <v>8</v>
      </c>
      <c r="J3" t="s">
        <v>206</v>
      </c>
    </row>
    <row r="4" spans="1:10" x14ac:dyDescent="0.25">
      <c r="A4">
        <v>1</v>
      </c>
      <c r="B4">
        <f>COUNTIF('וסת השבוע -ניתוח'!M:M,A4)</f>
        <v>11</v>
      </c>
      <c r="C4" s="25">
        <f>B4/$B$5</f>
        <v>0.14666666666666667</v>
      </c>
      <c r="J4">
        <f>SUM(טבלה1013[שינוי וסת להפלגה עם חיזוי טוב?])</f>
        <v>1</v>
      </c>
    </row>
    <row r="5" spans="1:10" x14ac:dyDescent="0.25">
      <c r="A5" t="s">
        <v>36</v>
      </c>
      <c r="B5">
        <f>SUM(B3:B4)</f>
        <v>75</v>
      </c>
    </row>
    <row r="8" spans="1:10" x14ac:dyDescent="0.25">
      <c r="A8" t="s">
        <v>194</v>
      </c>
    </row>
    <row r="9" spans="1:10" x14ac:dyDescent="0.25">
      <c r="A9">
        <v>0</v>
      </c>
      <c r="B9">
        <f>COUNTIF('וסת השבוע -ניתוח'!Q:Q,A9)</f>
        <v>0</v>
      </c>
      <c r="C9" s="26">
        <f>B9/$B$11</f>
        <v>0</v>
      </c>
    </row>
    <row r="10" spans="1:10" x14ac:dyDescent="0.25">
      <c r="A10">
        <v>1</v>
      </c>
      <c r="B10">
        <f>COUNTIF('וסת השבוע -ניתוח'!Q:Q,A10)</f>
        <v>15</v>
      </c>
      <c r="C10" s="26">
        <f>B10/$B$11</f>
        <v>1</v>
      </c>
    </row>
    <row r="11" spans="1:10" x14ac:dyDescent="0.25">
      <c r="B11">
        <f>SUM(B9:B10)</f>
        <v>15</v>
      </c>
    </row>
    <row r="14" spans="1:10" x14ac:dyDescent="0.25">
      <c r="A14" t="s">
        <v>198</v>
      </c>
      <c r="B14" t="s">
        <v>199</v>
      </c>
      <c r="C14" t="s">
        <v>200</v>
      </c>
      <c r="D14" t="s">
        <v>202</v>
      </c>
    </row>
    <row r="15" spans="1:10" x14ac:dyDescent="0.25">
      <c r="A15">
        <v>0</v>
      </c>
      <c r="B15">
        <f>COUNTIF(טבלה1013[ספירת פעילות],A15)</f>
        <v>32</v>
      </c>
      <c r="C15">
        <f t="shared" ref="C15:C20" si="0">B15-B16</f>
        <v>6</v>
      </c>
      <c r="D15">
        <f>C15-B25</f>
        <v>0</v>
      </c>
    </row>
    <row r="16" spans="1:10" x14ac:dyDescent="0.25">
      <c r="A16">
        <v>1</v>
      </c>
      <c r="B16">
        <f>COUNTIF(טבלה1013[ספירת פעילות],A16)</f>
        <v>26</v>
      </c>
      <c r="C16">
        <f t="shared" si="0"/>
        <v>3</v>
      </c>
      <c r="D16">
        <f t="shared" ref="D16:D21" si="1">C16-B26</f>
        <v>0</v>
      </c>
    </row>
    <row r="17" spans="1:4" x14ac:dyDescent="0.25">
      <c r="A17">
        <v>2</v>
      </c>
      <c r="B17">
        <f>COUNTIF(טבלה1013[ספירת פעילות],A17)</f>
        <v>23</v>
      </c>
      <c r="C17">
        <f t="shared" si="0"/>
        <v>3</v>
      </c>
      <c r="D17">
        <f t="shared" si="1"/>
        <v>0</v>
      </c>
    </row>
    <row r="18" spans="1:4" x14ac:dyDescent="0.25">
      <c r="A18">
        <v>3</v>
      </c>
      <c r="B18">
        <f>COUNTIF(טבלה1013[ספירת פעילות],A18)</f>
        <v>20</v>
      </c>
      <c r="C18">
        <f t="shared" si="0"/>
        <v>18</v>
      </c>
      <c r="D18">
        <f t="shared" si="1"/>
        <v>15</v>
      </c>
    </row>
    <row r="19" spans="1:4" x14ac:dyDescent="0.25">
      <c r="A19">
        <v>4</v>
      </c>
      <c r="B19">
        <f>COUNTIF(טבלה1013[ספירת פעילות],A19)</f>
        <v>2</v>
      </c>
      <c r="C19">
        <f t="shared" si="0"/>
        <v>1</v>
      </c>
      <c r="D19">
        <f t="shared" si="1"/>
        <v>1</v>
      </c>
    </row>
    <row r="20" spans="1:4" x14ac:dyDescent="0.25">
      <c r="A20">
        <v>5</v>
      </c>
      <c r="B20">
        <f>COUNTIF(טבלה1013[ספירת פעילות],A20)</f>
        <v>1</v>
      </c>
      <c r="C20">
        <f t="shared" si="0"/>
        <v>0</v>
      </c>
      <c r="D20">
        <f t="shared" si="1"/>
        <v>0</v>
      </c>
    </row>
    <row r="21" spans="1:4" x14ac:dyDescent="0.25">
      <c r="A21">
        <v>6</v>
      </c>
      <c r="B21">
        <f>COUNTIF(טבלה1013[ספירת פעילות],A21)</f>
        <v>1</v>
      </c>
      <c r="C21">
        <f>B21</f>
        <v>1</v>
      </c>
      <c r="D21">
        <f t="shared" si="1"/>
        <v>1</v>
      </c>
    </row>
    <row r="22" spans="1:4" x14ac:dyDescent="0.25">
      <c r="A22" t="s">
        <v>36</v>
      </c>
      <c r="C22">
        <f>SUM(C15:C21)</f>
        <v>32</v>
      </c>
      <c r="D22">
        <f>SUM(D15:D21)</f>
        <v>17</v>
      </c>
    </row>
    <row r="24" spans="1:4" x14ac:dyDescent="0.25">
      <c r="A24" t="s">
        <v>201</v>
      </c>
    </row>
    <row r="25" spans="1:4" x14ac:dyDescent="0.25">
      <c r="A25">
        <v>0</v>
      </c>
      <c r="B25">
        <f>COUNTIFS(טבלה1013[פעילות בדיווח אחרון],1,טבלה1013[ספירת פעילות],A25)</f>
        <v>6</v>
      </c>
    </row>
    <row r="26" spans="1:4" x14ac:dyDescent="0.25">
      <c r="A26">
        <v>1</v>
      </c>
      <c r="B26">
        <f>COUNTIFS(טבלה1013[פעילות בדיווח אחרון],1,טבלה1013[ספירת פעילות],A26)</f>
        <v>3</v>
      </c>
    </row>
    <row r="27" spans="1:4" x14ac:dyDescent="0.25">
      <c r="A27">
        <v>2</v>
      </c>
      <c r="B27">
        <f>COUNTIFS(טבלה1013[פעילות בדיווח אחרון],1,טבלה1013[ספירת פעילות],A27)</f>
        <v>3</v>
      </c>
    </row>
    <row r="28" spans="1:4" x14ac:dyDescent="0.25">
      <c r="A28">
        <v>3</v>
      </c>
      <c r="B28">
        <f>COUNTIFS(טבלה1013[פעילות בדיווח אחרון],1,טבלה1013[ספירת פעילות],A28)</f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6D11-8AAD-480F-B901-EC1366BAD139}">
  <dimension ref="A1:BC1557"/>
  <sheetViews>
    <sheetView rightToLeft="1" topLeftCell="A499" zoomScaleNormal="100" workbookViewId="0">
      <selection activeCell="L505" sqref="L505"/>
    </sheetView>
  </sheetViews>
  <sheetFormatPr defaultRowHeight="15.6" x14ac:dyDescent="0.25"/>
  <cols>
    <col min="1" max="1" width="9.5" style="1" customWidth="1"/>
    <col min="2" max="2" width="14.59765625" style="1" customWidth="1"/>
    <col min="3" max="5" width="0" style="1" hidden="1" customWidth="1"/>
    <col min="6" max="6" width="15.3984375" style="1" customWidth="1"/>
    <col min="7" max="7" width="0" style="1" hidden="1" customWidth="1"/>
    <col min="8" max="18" width="8.796875" style="1"/>
    <col min="19" max="19" width="13.69921875" style="1" customWidth="1"/>
    <col min="20" max="21" width="9.69921875" style="1" customWidth="1"/>
    <col min="22" max="22" width="14.296875" style="1" bestFit="1" customWidth="1"/>
    <col min="23" max="23" width="12.3984375" style="1" bestFit="1" customWidth="1"/>
    <col min="24" max="32" width="12.3984375" style="1" customWidth="1"/>
    <col min="33" max="33" width="24.09765625" style="1" bestFit="1" customWidth="1"/>
    <col min="34" max="36" width="24.09765625" style="1" customWidth="1"/>
    <col min="37" max="41" width="8.796875" style="1"/>
    <col min="42" max="42" width="20.69921875" style="1" customWidth="1"/>
    <col min="43" max="43" width="8.796875" style="1"/>
    <col min="44" max="44" width="13" style="1" customWidth="1"/>
    <col min="45" max="45" width="23.5" style="1" customWidth="1"/>
    <col min="46" max="46" width="9.296875" style="1" bestFit="1" customWidth="1"/>
    <col min="47" max="47" width="16.09765625" style="1" bestFit="1" customWidth="1"/>
    <col min="48" max="48" width="14.19921875" style="1" customWidth="1"/>
    <col min="49" max="49" width="24.296875" style="1" customWidth="1"/>
    <col min="50" max="50" width="8.8984375" style="1" customWidth="1"/>
    <col min="51" max="51" width="12.8984375" style="1" customWidth="1"/>
    <col min="52" max="52" width="14.5" style="1" customWidth="1"/>
    <col min="53" max="53" width="17" style="1" bestFit="1" customWidth="1"/>
    <col min="54" max="16384" width="8.796875" style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211</v>
      </c>
      <c r="I1" s="1" t="s">
        <v>204</v>
      </c>
      <c r="J1" s="1" t="s">
        <v>179</v>
      </c>
      <c r="K1" s="1" t="s">
        <v>185</v>
      </c>
      <c r="L1" s="1" t="s">
        <v>181</v>
      </c>
      <c r="M1" s="1" t="s">
        <v>197</v>
      </c>
      <c r="N1" s="1" t="s">
        <v>180</v>
      </c>
      <c r="O1" s="1" t="s">
        <v>210</v>
      </c>
      <c r="P1" s="1" t="s">
        <v>196</v>
      </c>
      <c r="Q1" s="1" t="s">
        <v>195</v>
      </c>
      <c r="R1" s="1" t="s">
        <v>209</v>
      </c>
      <c r="S1" s="1" t="s">
        <v>193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13</v>
      </c>
      <c r="AT1" s="1" t="s">
        <v>27</v>
      </c>
      <c r="AU1" s="1" t="s">
        <v>28</v>
      </c>
      <c r="AV1" s="1" t="s">
        <v>29</v>
      </c>
      <c r="AW1" s="1" t="s">
        <v>30</v>
      </c>
      <c r="BB1" s="1">
        <f>COUNTIF(B:B,1)</f>
        <v>118</v>
      </c>
    </row>
    <row r="2" spans="1:54" x14ac:dyDescent="0.25">
      <c r="A2" s="1" t="s">
        <v>31</v>
      </c>
      <c r="B2" s="1">
        <v>1</v>
      </c>
      <c r="C2" s="1">
        <v>0</v>
      </c>
      <c r="D2" s="1">
        <v>1</v>
      </c>
      <c r="E2" s="1">
        <v>0</v>
      </c>
      <c r="F2" s="1">
        <v>29</v>
      </c>
      <c r="H2" s="1">
        <f>שבוע_בדילוג[[#This Row],[LengthofCycle]]+1</f>
        <v>30</v>
      </c>
      <c r="I2" s="1" t="str">
        <f>IF(IFERROR(LOOKUP(שבוע_בדילוג[[#This Row],[ClientID]],קביעויות[השבוע בדילוג]),FALSE)=שבוע_בדילוג[[#This Row],[ClientID]],1,"")</f>
        <v/>
      </c>
      <c r="J2" s="1" t="str">
        <f>IF(AND(שבוע_בדילוג[[#This Row],[CycleNumber]]&gt;1,OR(B3="",שבוע_בדילוג[[#This Row],[CycleNumber]]&gt;B1)),IF(OR(AND(שבוע_בדילוג[[#This Row],[LengthofCycle]]=29,F1=29),AND(שבוע_בדילוג[[#This Row],[LengthofCycle]]=36,F1=36)),1,""),"")</f>
        <v/>
      </c>
      <c r="K2" s="1" t="str">
        <f>IF(AND(שבוע_בדילוג[[#This Row],[וסת השבוע]]=1,J1=1,שבוע_בדילוג[[#This Row],[CycleNumber]]&gt;B1),1,"")</f>
        <v/>
      </c>
      <c r="L2" s="1" t="str">
        <f>IF(שבוע_בדילוג[[#This Row],[CycleNumber]]=1,"",IF(שבוע_בדילוג[[#This Row],[וסת השבוע]]=1,0,IF(L1="","",IF(L1=0,IF(שבוע_בדילוג[[#This Row],[LengthofCycle]]=28,0,1),IF(L1=1,IF(שבוע_בדילוג[[#This Row],[LengthofCycle]]+F1=28*2,0,2),IF(L1=2,IF(שבוע_בדילוג[[#This Row],[LengthofCycle]]+F1+#REF!=28*3,0,3),""))))))</f>
        <v/>
      </c>
      <c r="M2" s="1" t="str">
        <f>IF(שבוע_בדילוג[[#This Row],[וסת השבוע]]=1,IF(שבוע_בדילוג[[#This Row],[וסת השבוע וההפלגה ביחד]]=1,M1+1,0),IF(AND(שבוע_בדילוג[[#This Row],[CycleNumber]]&gt;B1,שבוע_בדילוג[[#This Row],[CycleNumber]]&gt;1),IF(שבוע_בדילוג[[#This Row],[וסת השבוע פעיל?]]&lt;&gt;"",M1+1,""),""))</f>
        <v/>
      </c>
      <c r="N2" s="1" t="str">
        <f>IF(שבוע_בדילוג[[#This Row],[וסת השבוע פעיל?2]]="","",IF(AND(שבוע_בדילוג[[#This Row],[וסת השבוע פעיל?]]&lt;&gt;"",שבוע_בדילוג[[#This Row],[CycleNumber]]&lt;B3,B3&lt;&gt;"",שבוע_בדילוג[[#This Row],[וסת השבוע פעיל?]]&lt;3),IF(L3=0,IF(AND(שבוע_בדילוג[[#This Row],[וסת השבוע פעיל?]]&gt;0,J3=1),0,1),0),""))</f>
        <v/>
      </c>
      <c r="O2" s="1" t="str">
        <f>IF(N1&lt;&gt;"",IF(L1=0,29+1,IF(L1=1,2*29-F1+1,IF(L1=2,3*29-F1-#REF!+1,""))),"")</f>
        <v/>
      </c>
      <c r="P2" s="1" t="str">
        <f>IF(AND(שבוע_בדילוג[[#This Row],[חיזוי - שבוע]]=1,K3=1),1,"")</f>
        <v/>
      </c>
      <c r="Q2" s="1" t="str">
        <f>IF(AND(שבוע_בדילוג[[#This Row],[וסת השבוע פעיל?]]&lt;3,OR(שבוע_בדילוג[[#This Row],[CycleNumber]]&gt;B3,B3="")),1,"")</f>
        <v/>
      </c>
      <c r="R2" s="1" t="str">
        <f>IF(AND(שבוע_בדילוג[[#This Row],[חיזוי - שבוע]]&lt;&gt;"",שבוע_בדילוג[[#This Row],[וסת השבוע פעיל?2]]=""),1,"")</f>
        <v/>
      </c>
      <c r="S2" s="1" t="str">
        <f>IF(שבוע_בדילוג[[#This Row],[האישה קבעה וסת שבוע בדילוג?]]=1,IF(שבוע_בדילוג[[#This Row],[וסת השבוע פעיל?]]&lt;3,1,0),"")</f>
        <v/>
      </c>
      <c r="T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" s="1" t="str">
        <f>IF(B2&gt;2,IF(AND(F2=F1,F1=#REF!),1,0),"")</f>
        <v/>
      </c>
      <c r="V2" s="1" t="str">
        <f>IF(B2&gt;3,IF(AND(F2=F1,F1=#REF!,#REF!=#REF!),1,0),"")</f>
        <v/>
      </c>
      <c r="X2" s="1" t="str">
        <f>IF(שבוע_בדילוג[[#This Row],[3 הפלגות זהות]]="","",IF(שבוע_בדילוג[[#This Row],[3 הפלגות זהות]]=1,שבוע_בדילוג[[#This Row],[LengthofCycle]],X1))</f>
        <v/>
      </c>
      <c r="Z2" s="1" t="str">
        <f>IF(OR(שבוע_בדילוג[[#This Row],[הווסת פעיל?]]=0,שבוע_בדילוג[[#This Row],[הווסת פעיל?]]=""),"",SUM(Z1,שבוע_בדילוג[[#This Row],[הווסת פעיל?]]))</f>
        <v/>
      </c>
      <c r="AA2" s="1" t="str">
        <f>IF(AND(שבוע_בדילוג[[#This Row],[כמה מחזורים עד עקירה]]&lt;&gt;"",Z3=""),שבוע_בדילוג[[#This Row],[כמה מחזורים עד עקירה]],"")</f>
        <v/>
      </c>
      <c r="AB2" s="1" t="str">
        <f>IF(AND(שבוע_בדילוג[[#This Row],[הווסת פעיל?]]=1,שבוע_בדילוג[[#This Row],[וסת קבוע אחרון]]&lt;&gt;X1),שבוע_בדילוג[[#This Row],[וסת קבוע אחרון]],"")</f>
        <v/>
      </c>
      <c r="AC2" s="1" t="str">
        <f>IF(AND(שבוע_בדילוג[[#This Row],[הווסת פעיל?]]=1,Y1=0,שבוע_בדילוג[[#This Row],[וסת קבוע אחרון]]=X1),שבוע_בדילוג[[#This Row],[וסת קבוע אחרון]],"")</f>
        <v/>
      </c>
      <c r="AD2" s="1" t="str">
        <f>IF(AND(שבוע_בדילוג[[#This Row],[הווסת פעיל?]]=1,Y1=0,שבוע_בדילוג[[#This Row],[וסת קבוע אחרון]]&lt;&gt;X1),1,"")</f>
        <v/>
      </c>
      <c r="AE2" s="1" t="str">
        <f>IF(AND(שבוע_בדילוג[[#This Row],[הווסת פעיל?]]&lt;&gt;"",B3=1),שבוע_בדילוג[[#This Row],[CycleNumber]],"")</f>
        <v/>
      </c>
      <c r="AF2" s="1" t="str">
        <f>IF(AND(שבוע_בדילוג[[#This Row],[הווסת פעיל?]]&lt;&gt;"",Y1=""),שבוע_בדילוג[[#This Row],[CycleNumber]],"")</f>
        <v/>
      </c>
      <c r="AG2" s="1" t="str">
        <f>IF(B3=1,"",IF(שבוע_בדילוג[[#This Row],[הווסת פעיל?]]=1,IF(שבוע_בדילוג[[#This Row],[וסת קבוע אחרון]]=F3,1,0),""))</f>
        <v/>
      </c>
      <c r="AH2" s="1" t="str">
        <f>IF(B3=1,"",IF(שבוע_בדילוג[[#This Row],[הווסת פעיל?]]=1,IF(OR(שבוע_בדילוג[[#This Row],[וסת קבוע אחרון]]=F3,F3=שבוע_בדילוג[[#This Row],[LengthofCycle]]),1,0),""))</f>
        <v/>
      </c>
      <c r="AI2" s="1" t="str">
        <f>IF(B3=1,"",IF(שבוע_בדילוג[[#This Row],[הווסת פעיל?]]=1,IF(OR(שבוע_בדילוג[[#This Row],[וסת קבוע אחרון]]=F3,F3=שבוע_בדילוג[[#This Row],[LengthofCycle]],AND(שבוע_בדילוג[[#This Row],[LengthofCycle]]&lt;&gt;שבוע_בדילוג[[#This Row],[וסת קבוע אחרון]],OR(F3=28,F3=29))),1,0),""))</f>
        <v/>
      </c>
      <c r="AJ2" s="1" t="str">
        <f>IF(AND(שבוע_בדילוג[[#This Row],[הווסת פעיל?]]=1,B3=1),1,"")</f>
        <v/>
      </c>
      <c r="AK2" s="4">
        <f>IF(AND(שבוע_בדילוג[[#This Row],[הווסת פעיל?]]&lt;&gt;1,B3&lt;&gt;1,B3&lt;&gt;""),IF(שבוע_בדילוג[[#This Row],[LengthofCycle]]=F3,1,0),"")</f>
        <v>0</v>
      </c>
      <c r="AL2" s="4">
        <f>IF(AND(שבוע_בדילוג[[#This Row],[הווסת פעיל?]]&lt;&gt;1,B3&lt;&gt;1,B3&lt;&gt;""),IF(OR(שבוע_בדילוג[[#This Row],[LengthofCycle]]=F3,F3=29),1,0),"")</f>
        <v>0</v>
      </c>
      <c r="AM2" s="4">
        <f>IF(AND(שבוע_בדילוג[[#This Row],[הווסת פעיל?]]&lt;&gt;1,B3&lt;&gt;1,B3&lt;&gt;""),IF(OR(שבוע_בדילוג[[#This Row],[LengthofCycle]]=F3,F3=29,F3=28),1,0),"")</f>
        <v>0</v>
      </c>
      <c r="AT2" s="1">
        <f>SUM(U2:U1555)</f>
        <v>35</v>
      </c>
      <c r="AU2" s="1">
        <f>SUM(V2:V1555)</f>
        <v>9</v>
      </c>
      <c r="AV2" s="1">
        <f>SUM(W2:W1555)</f>
        <v>2</v>
      </c>
      <c r="AW2" s="1" t="e">
        <f>SUM(#REF!)</f>
        <v>#REF!</v>
      </c>
    </row>
    <row r="3" spans="1:54" x14ac:dyDescent="0.25">
      <c r="A3" s="1" t="s">
        <v>31</v>
      </c>
      <c r="B3" s="1">
        <v>2</v>
      </c>
      <c r="C3" s="1">
        <v>0</v>
      </c>
      <c r="D3" s="1">
        <v>1</v>
      </c>
      <c r="E3" s="1">
        <v>0</v>
      </c>
      <c r="F3" s="1">
        <v>27</v>
      </c>
      <c r="H3" s="1">
        <f>שבוע_בדילוג[[#This Row],[LengthofCycle]]+1</f>
        <v>28</v>
      </c>
      <c r="I3" s="1" t="str">
        <f>IF(IFERROR(LOOKUP(שבוע_בדילוג[[#This Row],[ClientID]],קביעויות[השבוע בדילוג]),FALSE)=שבוע_בדילוג[[#This Row],[ClientID]],1,"")</f>
        <v/>
      </c>
      <c r="J3" s="1" t="str">
        <f>IF(AND(שבוע_בדילוג[[#This Row],[CycleNumber]]&gt;1,OR(B4="",שבוע_בדילוג[[#This Row],[CycleNumber]]&gt;B2)),IF(OR(AND(שבוע_בדילוג[[#This Row],[LengthofCycle]]=29,F2=29),AND(שבוע_בדילוג[[#This Row],[LengthofCycle]]=36,F2=36)),1,""),"")</f>
        <v/>
      </c>
      <c r="K3" s="1" t="str">
        <f>IF(AND(שבוע_בדילוג[[#This Row],[וסת השבוע]]=1,J2=1,שבוע_בדילוג[[#This Row],[CycleNumber]]&gt;B2),1,"")</f>
        <v/>
      </c>
      <c r="L3" s="1" t="str">
        <f>IF(שבוע_בדילוג[[#This Row],[CycleNumber]]=1,"",IF(שבוע_בדילוג[[#This Row],[וסת השבוע]]=1,0,IF(L2="","",IF(L2=0,IF(שבוע_בדילוג[[#This Row],[LengthofCycle]]=28,0,1),IF(L2=1,IF(שבוע_בדילוג[[#This Row],[LengthofCycle]]+F2=28*2,0,2),IF(L2=2,IF(שבוע_בדילוג[[#This Row],[LengthofCycle]]+F2+F1=28*3,0,3),""))))))</f>
        <v/>
      </c>
      <c r="M3" s="1" t="str">
        <f>IF(שבוע_בדילוג[[#This Row],[וסת השבוע]]=1,IF(שבוע_בדילוג[[#This Row],[וסת השבוע וההפלגה ביחד]]=1,M2+1,0),IF(AND(שבוע_בדילוג[[#This Row],[CycleNumber]]&gt;B2,שבוע_בדילוג[[#This Row],[CycleNumber]]&gt;1),IF(שבוע_בדילוג[[#This Row],[וסת השבוע פעיל?]]&lt;&gt;"",M2+1,""),""))</f>
        <v/>
      </c>
      <c r="N3" s="1" t="str">
        <f>IF(שבוע_בדילוג[[#This Row],[וסת השבוע פעיל?2]]="","",IF(AND(שבוע_בדילוג[[#This Row],[וסת השבוע פעיל?]]&lt;&gt;"",שבוע_בדילוג[[#This Row],[CycleNumber]]&lt;B4,B4&lt;&gt;"",שבוע_בדילוג[[#This Row],[וסת השבוע פעיל?]]&lt;3),IF(L4=0,IF(AND(שבוע_בדילוג[[#This Row],[וסת השבוע פעיל?]]&gt;0,J4=1),0,1),0),""))</f>
        <v/>
      </c>
      <c r="O3" s="1" t="str">
        <f t="shared" ref="O3:O66" si="0">IF(N2&lt;&gt;"",IF(L2=0,29+1,IF(L2=1,2*29-F2+1,IF(L2=2,3*29-F2-F1+1,""))),"")</f>
        <v/>
      </c>
      <c r="P3" s="1" t="str">
        <f>IF(AND(שבוע_בדילוג[[#This Row],[חיזוי - שבוע]]=1,K4=1),1,"")</f>
        <v/>
      </c>
      <c r="Q3" s="1" t="str">
        <f>IF(AND(שבוע_בדילוג[[#This Row],[וסת השבוע פעיל?]]&lt;3,OR(שבוע_בדילוג[[#This Row],[CycleNumber]]&gt;B4,B4="")),1,"")</f>
        <v/>
      </c>
      <c r="R3" s="1" t="str">
        <f>IF(AND(שבוע_בדילוג[[#This Row],[חיזוי - שבוע]]&lt;&gt;"",שבוע_בדילוג[[#This Row],[וסת השבוע פעיל?2]]=""),1,"")</f>
        <v/>
      </c>
      <c r="S3" s="1" t="str">
        <f>IF(שבוע_בדילוג[[#This Row],[האישה קבעה וסת שבוע בדילוג?]]=1,IF(שבוע_בדילוג[[#This Row],[וסת השבוע פעיל?]]&lt;3,1,0),"")</f>
        <v/>
      </c>
      <c r="T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" s="1" t="str">
        <f t="shared" ref="U3:U46" si="1">IF(B3&gt;2,IF(AND(F3=F2,F2=F1),1,0),"")</f>
        <v/>
      </c>
      <c r="V3" s="1" t="str">
        <f>IF(B3&gt;3,IF(AND(F3=F2,F2=F1,F1=#REF!),1,0),"")</f>
        <v/>
      </c>
      <c r="X3" s="1" t="str">
        <f>IF(שבוע_בדילוג[[#This Row],[3 הפלגות זהות]]="","",IF(שבוע_בדילוג[[#This Row],[3 הפלגות זהות]]=1,שבוע_בדילוג[[#This Row],[LengthofCycle]],X2))</f>
        <v/>
      </c>
      <c r="Z3" s="1" t="str">
        <f>IF(OR(שבוע_בדילוג[[#This Row],[הווסת פעיל?]]=0,שבוע_בדילוג[[#This Row],[הווסת פעיל?]]=""),"",SUM(Z2,שבוע_בדילוג[[#This Row],[הווסת פעיל?]]))</f>
        <v/>
      </c>
      <c r="AA3" s="1" t="str">
        <f>IF(AND(שבוע_בדילוג[[#This Row],[כמה מחזורים עד עקירה]]&lt;&gt;"",Z4=""),שבוע_בדילוג[[#This Row],[כמה מחזורים עד עקירה]],"")</f>
        <v/>
      </c>
      <c r="AB3" s="1" t="str">
        <f>IF(AND(שבוע_בדילוג[[#This Row],[הווסת פעיל?]]=1,שבוע_בדילוג[[#This Row],[וסת קבוע אחרון]]&lt;&gt;X2),שבוע_בדילוג[[#This Row],[וסת קבוע אחרון]],"")</f>
        <v/>
      </c>
      <c r="AC3" s="1" t="str">
        <f>IF(AND(שבוע_בדילוג[[#This Row],[הווסת פעיל?]]=1,Y2=0,שבוע_בדילוג[[#This Row],[וסת קבוע אחרון]]=X2),שבוע_בדילוג[[#This Row],[וסת קבוע אחרון]],"")</f>
        <v/>
      </c>
      <c r="AD3" s="1" t="str">
        <f>IF(AND(שבוע_בדילוג[[#This Row],[הווסת פעיל?]]=1,Y2=0,שבוע_בדילוג[[#This Row],[וסת קבוע אחרון]]&lt;&gt;X2),1,"")</f>
        <v/>
      </c>
      <c r="AE3" s="1" t="str">
        <f>IF(AND(שבוע_בדילוג[[#This Row],[הווסת פעיל?]]&lt;&gt;"",B4=1),שבוע_בדילוג[[#This Row],[CycleNumber]],"")</f>
        <v/>
      </c>
      <c r="AF3" s="1" t="str">
        <f>IF(AND(שבוע_בדילוג[[#This Row],[הווסת פעיל?]]&lt;&gt;"",Y2=""),שבוע_בדילוג[[#This Row],[CycleNumber]],"")</f>
        <v/>
      </c>
      <c r="AG3" s="1" t="str">
        <f>IF(B4=1,"",IF(שבוע_בדילוג[[#This Row],[הווסת פעיל?]]=1,IF(שבוע_בדילוג[[#This Row],[וסת קבוע אחרון]]=F4,1,0),""))</f>
        <v/>
      </c>
      <c r="AH3" s="1" t="str">
        <f>IF(B4=1,"",IF(שבוע_בדילוג[[#This Row],[הווסת פעיל?]]=1,IF(OR(שבוע_בדילוג[[#This Row],[וסת קבוע אחרון]]=F4,F4=שבוע_בדילוג[[#This Row],[LengthofCycle]]),1,0),""))</f>
        <v/>
      </c>
      <c r="AI3" s="1" t="str">
        <f>IF(B4=1,"",IF(שבוע_בדילוג[[#This Row],[הווסת פעיל?]]=1,IF(OR(שבוע_בדילוג[[#This Row],[וסת קבוע אחרון]]=F4,F4=שבוע_בדילוג[[#This Row],[LengthofCycle]],AND(שבוע_בדילוג[[#This Row],[LengthofCycle]]&lt;&gt;שבוע_בדילוג[[#This Row],[וסת קבוע אחרון]],OR(F4=28,F4=29))),1,0),""))</f>
        <v/>
      </c>
      <c r="AJ3" s="1" t="str">
        <f>IF(AND(שבוע_בדילוג[[#This Row],[הווסת פעיל?]]=1,B4=1),1,"")</f>
        <v/>
      </c>
      <c r="AK3" s="4">
        <f>IF(AND(שבוע_בדילוג[[#This Row],[הווסת פעיל?]]&lt;&gt;1,B4&lt;&gt;1,B4&lt;&gt;""),IF(שבוע_בדילוג[[#This Row],[LengthofCycle]]=F4,1,0),"")</f>
        <v>0</v>
      </c>
      <c r="AL3" s="4">
        <f>IF(AND(שבוע_בדילוג[[#This Row],[הווסת פעיל?]]&lt;&gt;1,B4&lt;&gt;1,B4&lt;&gt;""),IF(OR(שבוע_בדילוג[[#This Row],[LengthofCycle]]=F4,F4=29),1,0),"")</f>
        <v>1</v>
      </c>
      <c r="AM3" s="4">
        <f>IF(AND(שבוע_בדילוג[[#This Row],[הווסת פעיל?]]&lt;&gt;1,B4&lt;&gt;1,B4&lt;&gt;""),IF(OR(שבוע_בדילוג[[#This Row],[LengthofCycle]]=F4,F4=29,F4=28),1,0),"")</f>
        <v>1</v>
      </c>
    </row>
    <row r="4" spans="1:54" x14ac:dyDescent="0.25">
      <c r="A4" s="1" t="s">
        <v>31</v>
      </c>
      <c r="B4" s="1">
        <v>3</v>
      </c>
      <c r="C4" s="1">
        <v>0</v>
      </c>
      <c r="D4" s="1">
        <v>1</v>
      </c>
      <c r="E4" s="1">
        <v>0</v>
      </c>
      <c r="F4" s="1">
        <v>29</v>
      </c>
      <c r="H4" s="1">
        <f>שבוע_בדילוג[[#This Row],[LengthofCycle]]+1</f>
        <v>30</v>
      </c>
      <c r="I4" s="1" t="str">
        <f>IF(IFERROR(LOOKUP(שבוע_בדילוג[[#This Row],[ClientID]],קביעויות[השבוע בדילוג]),FALSE)=שבוע_בדילוג[[#This Row],[ClientID]],1,"")</f>
        <v/>
      </c>
      <c r="J4" s="1" t="str">
        <f>IF(AND(שבוע_בדילוג[[#This Row],[CycleNumber]]&gt;1,OR(B5="",שבוע_בדילוג[[#This Row],[CycleNumber]]&gt;B3)),IF(OR(AND(שבוע_בדילוג[[#This Row],[LengthofCycle]]=29,F3=29),AND(שבוע_בדילוג[[#This Row],[LengthofCycle]]=36,F3=36)),1,""),"")</f>
        <v/>
      </c>
      <c r="K4" s="1" t="str">
        <f>IF(AND(שבוע_בדילוג[[#This Row],[וסת השבוע]]=1,J3=1,שבוע_בדילוג[[#This Row],[CycleNumber]]&gt;B3),1,"")</f>
        <v/>
      </c>
      <c r="L4" s="1" t="str">
        <f>IF(שבוע_בדילוג[[#This Row],[CycleNumber]]=1,"",IF(שבוע_בדילוג[[#This Row],[וסת השבוע]]=1,0,IF(L3="","",IF(L3=0,IF(שבוע_בדילוג[[#This Row],[LengthofCycle]]=28,0,1),IF(L3=1,IF(שבוע_בדילוג[[#This Row],[LengthofCycle]]+F3=28*2,0,2),IF(L3=2,IF(שבוע_בדילוג[[#This Row],[LengthofCycle]]+F3+F2=28*3,0,3),""))))))</f>
        <v/>
      </c>
      <c r="M4" s="1" t="str">
        <f>IF(שבוע_בדילוג[[#This Row],[וסת השבוע]]=1,IF(שבוע_בדילוג[[#This Row],[וסת השבוע וההפלגה ביחד]]=1,M3+1,0),IF(AND(שבוע_בדילוג[[#This Row],[CycleNumber]]&gt;B3,שבוע_בדילוג[[#This Row],[CycleNumber]]&gt;1),IF(שבוע_בדילוג[[#This Row],[וסת השבוע פעיל?]]&lt;&gt;"",M3+1,""),""))</f>
        <v/>
      </c>
      <c r="N4" s="1" t="str">
        <f>IF(שבוע_בדילוג[[#This Row],[וסת השבוע פעיל?2]]="","",IF(AND(שבוע_בדילוג[[#This Row],[וסת השבוע פעיל?]]&lt;&gt;"",שבוע_בדילוג[[#This Row],[CycleNumber]]&lt;B5,B5&lt;&gt;"",שבוע_בדילוג[[#This Row],[וסת השבוע פעיל?]]&lt;3),IF(L5=0,IF(AND(שבוע_בדילוג[[#This Row],[וסת השבוע פעיל?]]&gt;0,J5=1),0,1),0),""))</f>
        <v/>
      </c>
      <c r="O4" s="1" t="str">
        <f t="shared" si="0"/>
        <v/>
      </c>
      <c r="P4" s="1" t="str">
        <f>IF(AND(שבוע_בדילוג[[#This Row],[חיזוי - שבוע]]=1,K5=1),1,"")</f>
        <v/>
      </c>
      <c r="Q4" s="1" t="str">
        <f>IF(AND(שבוע_בדילוג[[#This Row],[וסת השבוע פעיל?]]&lt;3,OR(שבוע_בדילוג[[#This Row],[CycleNumber]]&gt;B5,B5="")),1,"")</f>
        <v/>
      </c>
      <c r="R4" s="1" t="str">
        <f>IF(AND(שבוע_בדילוג[[#This Row],[חיזוי - שבוע]]&lt;&gt;"",שבוע_בדילוג[[#This Row],[וסת השבוע פעיל?2]]=""),1,"")</f>
        <v/>
      </c>
      <c r="S4" s="1" t="str">
        <f>IF(שבוע_בדילוג[[#This Row],[האישה קבעה וסת שבוע בדילוג?]]=1,IF(שבוע_בדילוג[[#This Row],[וסת השבוע פעיל?]]&lt;3,1,0),"")</f>
        <v/>
      </c>
      <c r="T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" s="1">
        <f t="shared" si="1"/>
        <v>0</v>
      </c>
      <c r="V4" s="1" t="str">
        <f t="shared" ref="V4:V46" si="2">IF(B4&gt;3,IF(AND(F4=F3,F3=F2,F2=F1),1,0),"")</f>
        <v/>
      </c>
      <c r="X4" s="1" t="str">
        <f>IF(שבוע_בדילוג[[#This Row],[3 הפלגות זהות]]="","",IF(שבוע_בדילוג[[#This Row],[3 הפלגות זהות]]=1,שבוע_בדילוג[[#This Row],[LengthofCycle]],X3))</f>
        <v/>
      </c>
      <c r="Z4" s="1" t="str">
        <f>IF(OR(שבוע_בדילוג[[#This Row],[הווסת פעיל?]]=0,שבוע_בדילוג[[#This Row],[הווסת פעיל?]]=""),"",SUM(Z3,שבוע_בדילוג[[#This Row],[הווסת פעיל?]]))</f>
        <v/>
      </c>
      <c r="AA4" s="1" t="str">
        <f>IF(AND(שבוע_בדילוג[[#This Row],[כמה מחזורים עד עקירה]]&lt;&gt;"",Z5=""),שבוע_בדילוג[[#This Row],[כמה מחזורים עד עקירה]],"")</f>
        <v/>
      </c>
      <c r="AB4" s="1" t="str">
        <f>IF(AND(שבוע_בדילוג[[#This Row],[הווסת פעיל?]]=1,שבוע_בדילוג[[#This Row],[וסת קבוע אחרון]]&lt;&gt;X3),שבוע_בדילוג[[#This Row],[וסת קבוע אחרון]],"")</f>
        <v/>
      </c>
      <c r="AC4" s="1" t="str">
        <f>IF(AND(שבוע_בדילוג[[#This Row],[הווסת פעיל?]]=1,Y3=0,שבוע_בדילוג[[#This Row],[וסת קבוע אחרון]]=X3),שבוע_בדילוג[[#This Row],[וסת קבוע אחרון]],"")</f>
        <v/>
      </c>
      <c r="AD4" s="1" t="str">
        <f>IF(AND(שבוע_בדילוג[[#This Row],[הווסת פעיל?]]=1,Y3=0,שבוע_בדילוג[[#This Row],[וסת קבוע אחרון]]&lt;&gt;X3),1,"")</f>
        <v/>
      </c>
      <c r="AE4" s="1" t="str">
        <f>IF(AND(שבוע_בדילוג[[#This Row],[הווסת פעיל?]]&lt;&gt;"",B5=1),שבוע_בדילוג[[#This Row],[CycleNumber]],"")</f>
        <v/>
      </c>
      <c r="AF4" s="1" t="str">
        <f>IF(AND(שבוע_בדילוג[[#This Row],[הווסת פעיל?]]&lt;&gt;"",Y3=""),שבוע_בדילוג[[#This Row],[CycleNumber]],"")</f>
        <v/>
      </c>
      <c r="AG4" s="1" t="str">
        <f>IF(B5=1,"",IF(שבוע_בדילוג[[#This Row],[הווסת פעיל?]]=1,IF(שבוע_בדילוג[[#This Row],[וסת קבוע אחרון]]=F5,1,0),""))</f>
        <v/>
      </c>
      <c r="AH4" s="1" t="str">
        <f>IF(B5=1,"",IF(שבוע_בדילוג[[#This Row],[הווסת פעיל?]]=1,IF(OR(שבוע_בדילוג[[#This Row],[וסת קבוע אחרון]]=F5,F5=שבוע_בדילוג[[#This Row],[LengthofCycle]]),1,0),""))</f>
        <v/>
      </c>
      <c r="AI4" s="1" t="str">
        <f>IF(B5=1,"",IF(שבוע_בדילוג[[#This Row],[הווסת פעיל?]]=1,IF(OR(שבוע_בדילוג[[#This Row],[וסת קבוע אחרון]]=F5,F5=שבוע_בדילוג[[#This Row],[LengthofCycle]],AND(שבוע_בדילוג[[#This Row],[LengthofCycle]]&lt;&gt;שבוע_בדילוג[[#This Row],[וסת קבוע אחרון]],OR(F5=28,F5=29))),1,0),""))</f>
        <v/>
      </c>
      <c r="AJ4" s="1" t="str">
        <f>IF(AND(שבוע_בדילוג[[#This Row],[הווסת פעיל?]]=1,B5=1),1,"")</f>
        <v/>
      </c>
      <c r="AK4" s="4">
        <f>IF(AND(שבוע_בדילוג[[#This Row],[הווסת פעיל?]]&lt;&gt;1,B5&lt;&gt;1,B5&lt;&gt;""),IF(שבוע_בדילוג[[#This Row],[LengthofCycle]]=F5,1,0),"")</f>
        <v>0</v>
      </c>
      <c r="AL4" s="4">
        <f>IF(AND(שבוע_בדילוג[[#This Row],[הווסת פעיל?]]&lt;&gt;1,B5&lt;&gt;1,B5&lt;&gt;""),IF(OR(שבוע_בדילוג[[#This Row],[LengthofCycle]]=F5,F5=29),1,0),"")</f>
        <v>0</v>
      </c>
      <c r="AM4" s="4">
        <f>IF(AND(שבוע_בדילוג[[#This Row],[הווסת פעיל?]]&lt;&gt;1,B5&lt;&gt;1,B5&lt;&gt;""),IF(OR(שבוע_בדילוג[[#This Row],[LengthofCycle]]=F5,F5=29,F5=28),1,0),"")</f>
        <v>0</v>
      </c>
    </row>
    <row r="5" spans="1:54" x14ac:dyDescent="0.25">
      <c r="A5" s="1" t="s">
        <v>31</v>
      </c>
      <c r="B5" s="1">
        <v>4</v>
      </c>
      <c r="C5" s="1">
        <v>0</v>
      </c>
      <c r="D5" s="1">
        <v>1</v>
      </c>
      <c r="E5" s="1">
        <v>0</v>
      </c>
      <c r="F5" s="1">
        <v>27</v>
      </c>
      <c r="H5" s="1">
        <f>שבוע_בדילוג[[#This Row],[LengthofCycle]]+1</f>
        <v>28</v>
      </c>
      <c r="I5" s="1" t="str">
        <f>IF(IFERROR(LOOKUP(שבוע_בדילוג[[#This Row],[ClientID]],קביעויות[השבוע בדילוג]),FALSE)=שבוע_בדילוג[[#This Row],[ClientID]],1,"")</f>
        <v/>
      </c>
      <c r="J5" s="1" t="str">
        <f>IF(AND(שבוע_בדילוג[[#This Row],[CycleNumber]]&gt;1,OR(B6="",שבוע_בדילוג[[#This Row],[CycleNumber]]&gt;B4)),IF(OR(AND(שבוע_בדילוג[[#This Row],[LengthofCycle]]=29,F4=29),AND(שבוע_בדילוג[[#This Row],[LengthofCycle]]=36,F4=36)),1,""),"")</f>
        <v/>
      </c>
      <c r="K5" s="1" t="str">
        <f>IF(AND(שבוע_בדילוג[[#This Row],[וסת השבוע]]=1,J4=1,שבוע_בדילוג[[#This Row],[CycleNumber]]&gt;B4),1,"")</f>
        <v/>
      </c>
      <c r="L5" s="1" t="str">
        <f>IF(שבוע_בדילוג[[#This Row],[CycleNumber]]=1,"",IF(שבוע_בדילוג[[#This Row],[וסת השבוע]]=1,0,IF(L4="","",IF(L4=0,IF(שבוע_בדילוג[[#This Row],[LengthofCycle]]=28,0,1),IF(L4=1,IF(שבוע_בדילוג[[#This Row],[LengthofCycle]]+F4=28*2,0,2),IF(L4=2,IF(שבוע_בדילוג[[#This Row],[LengthofCycle]]+F4+F3=28*3,0,3),""))))))</f>
        <v/>
      </c>
      <c r="M5" s="1" t="str">
        <f>IF(שבוע_בדילוג[[#This Row],[וסת השבוע]]=1,IF(שבוע_בדילוג[[#This Row],[וסת השבוע וההפלגה ביחד]]=1,M4+1,0),IF(AND(שבוע_בדילוג[[#This Row],[CycleNumber]]&gt;B4,שבוע_בדילוג[[#This Row],[CycleNumber]]&gt;1),IF(שבוע_בדילוג[[#This Row],[וסת השבוע פעיל?]]&lt;&gt;"",M4+1,""),""))</f>
        <v/>
      </c>
      <c r="N5" s="1" t="str">
        <f>IF(שבוע_בדילוג[[#This Row],[וסת השבוע פעיל?2]]="","",IF(AND(שבוע_בדילוג[[#This Row],[וסת השבוע פעיל?]]&lt;&gt;"",שבוע_בדילוג[[#This Row],[CycleNumber]]&lt;B6,B6&lt;&gt;"",שבוע_בדילוג[[#This Row],[וסת השבוע פעיל?]]&lt;3),IF(L6=0,IF(AND(שבוע_בדילוג[[#This Row],[וסת השבוע פעיל?]]&gt;0,J6=1),0,1),0),""))</f>
        <v/>
      </c>
      <c r="O5" s="1" t="str">
        <f t="shared" si="0"/>
        <v/>
      </c>
      <c r="P5" s="1" t="str">
        <f>IF(AND(שבוע_בדילוג[[#This Row],[חיזוי - שבוע]]=1,K6=1),1,"")</f>
        <v/>
      </c>
      <c r="Q5" s="1" t="str">
        <f>IF(AND(שבוע_בדילוג[[#This Row],[וסת השבוע פעיל?]]&lt;3,OR(שבוע_בדילוג[[#This Row],[CycleNumber]]&gt;B6,B6="")),1,"")</f>
        <v/>
      </c>
      <c r="R5" s="1" t="str">
        <f>IF(AND(שבוע_בדילוג[[#This Row],[חיזוי - שבוע]]&lt;&gt;"",שבוע_בדילוג[[#This Row],[וסת השבוע פעיל?2]]=""),1,"")</f>
        <v/>
      </c>
      <c r="S5" s="1" t="str">
        <f>IF(שבוע_בדילוג[[#This Row],[האישה קבעה וסת שבוע בדילוג?]]=1,IF(שבוע_בדילוג[[#This Row],[וסת השבוע פעיל?]]&lt;3,1,0),"")</f>
        <v/>
      </c>
      <c r="T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" s="1">
        <f t="shared" si="1"/>
        <v>0</v>
      </c>
      <c r="V5" s="1">
        <f t="shared" si="2"/>
        <v>0</v>
      </c>
      <c r="X5" s="1" t="str">
        <f>IF(שבוע_בדילוג[[#This Row],[3 הפלגות זהות]]="","",IF(שבוע_בדילוג[[#This Row],[3 הפלגות זהות]]=1,שבוע_בדילוג[[#This Row],[LengthofCycle]],X4))</f>
        <v/>
      </c>
      <c r="Z5" s="1" t="str">
        <f>IF(OR(שבוע_בדילוג[[#This Row],[הווסת פעיל?]]=0,שבוע_בדילוג[[#This Row],[הווסת פעיל?]]=""),"",SUM(Z4,שבוע_בדילוג[[#This Row],[הווסת פעיל?]]))</f>
        <v/>
      </c>
      <c r="AA5" s="1" t="str">
        <f>IF(AND(שבוע_בדילוג[[#This Row],[כמה מחזורים עד עקירה]]&lt;&gt;"",Z6=""),שבוע_בדילוג[[#This Row],[כמה מחזורים עד עקירה]],"")</f>
        <v/>
      </c>
      <c r="AB5" s="1" t="str">
        <f>IF(AND(שבוע_בדילוג[[#This Row],[הווסת פעיל?]]=1,שבוע_בדילוג[[#This Row],[וסת קבוע אחרון]]&lt;&gt;X4),שבוע_בדילוג[[#This Row],[וסת קבוע אחרון]],"")</f>
        <v/>
      </c>
      <c r="AC5" s="1" t="str">
        <f>IF(AND(שבוע_בדילוג[[#This Row],[הווסת פעיל?]]=1,Y4=0,שבוע_בדילוג[[#This Row],[וסת קבוע אחרון]]=X4),שבוע_בדילוג[[#This Row],[וסת קבוע אחרון]],"")</f>
        <v/>
      </c>
      <c r="AD5" s="1" t="str">
        <f>IF(AND(שבוע_בדילוג[[#This Row],[הווסת פעיל?]]=1,Y4=0,שבוע_בדילוג[[#This Row],[וסת קבוע אחרון]]&lt;&gt;X4),1,"")</f>
        <v/>
      </c>
      <c r="AE5" s="1" t="str">
        <f>IF(AND(שבוע_בדילוג[[#This Row],[הווסת פעיל?]]&lt;&gt;"",B6=1),שבוע_בדילוג[[#This Row],[CycleNumber]],"")</f>
        <v/>
      </c>
      <c r="AF5" s="1" t="str">
        <f>IF(AND(שבוע_בדילוג[[#This Row],[הווסת פעיל?]]&lt;&gt;"",Y4=""),שבוע_בדילוג[[#This Row],[CycleNumber]],"")</f>
        <v/>
      </c>
      <c r="AG5" s="1" t="str">
        <f>IF(B6=1,"",IF(שבוע_בדילוג[[#This Row],[הווסת פעיל?]]=1,IF(שבוע_בדילוג[[#This Row],[וסת קבוע אחרון]]=F6,1,0),""))</f>
        <v/>
      </c>
      <c r="AH5" s="1" t="str">
        <f>IF(B6=1,"",IF(שבוע_בדילוג[[#This Row],[הווסת פעיל?]]=1,IF(OR(שבוע_בדילוג[[#This Row],[וסת קבוע אחרון]]=F6,F6=שבוע_בדילוג[[#This Row],[LengthofCycle]]),1,0),""))</f>
        <v/>
      </c>
      <c r="AI5" s="1" t="str">
        <f>IF(B6=1,"",IF(שבוע_בדילוג[[#This Row],[הווסת פעיל?]]=1,IF(OR(שבוע_בדילוג[[#This Row],[וסת קבוע אחרון]]=F6,F6=שבוע_בדילוג[[#This Row],[LengthofCycle]],AND(שבוע_בדילוג[[#This Row],[LengthofCycle]]&lt;&gt;שבוע_בדילוג[[#This Row],[וסת קבוע אחרון]],OR(F6=28,F6=29))),1,0),""))</f>
        <v/>
      </c>
      <c r="AJ5" s="1" t="str">
        <f>IF(AND(שבוע_בדילוג[[#This Row],[הווסת פעיל?]]=1,B6=1),1,"")</f>
        <v/>
      </c>
      <c r="AK5" s="4">
        <f>IF(AND(שבוע_בדילוג[[#This Row],[הווסת פעיל?]]&lt;&gt;1,B6&lt;&gt;1,B6&lt;&gt;""),IF(שבוע_בדילוג[[#This Row],[LengthofCycle]]=F6,1,0),"")</f>
        <v>0</v>
      </c>
      <c r="AL5" s="4">
        <f>IF(AND(שבוע_בדילוג[[#This Row],[הווסת פעיל?]]&lt;&gt;1,B6&lt;&gt;1,B6&lt;&gt;""),IF(OR(שבוע_בדילוג[[#This Row],[LengthofCycle]]=F6,F6=29),1,0),"")</f>
        <v>0</v>
      </c>
      <c r="AM5" s="4">
        <f>IF(AND(שבוע_בדילוג[[#This Row],[הווסת פעיל?]]&lt;&gt;1,B6&lt;&gt;1,B6&lt;&gt;""),IF(OR(שבוע_בדילוג[[#This Row],[LengthofCycle]]=F6,F6=29,F6=28),1,0),"")</f>
        <v>1</v>
      </c>
      <c r="AW5" s="5" t="s">
        <v>32</v>
      </c>
      <c r="AX5" s="8" t="s">
        <v>33</v>
      </c>
      <c r="AY5" s="8" t="s">
        <v>34</v>
      </c>
      <c r="AZ5" s="8" t="s">
        <v>35</v>
      </c>
    </row>
    <row r="6" spans="1:54" x14ac:dyDescent="0.25">
      <c r="A6" s="1" t="s">
        <v>31</v>
      </c>
      <c r="B6" s="1">
        <v>5</v>
      </c>
      <c r="C6" s="1">
        <v>0</v>
      </c>
      <c r="D6" s="1">
        <v>1</v>
      </c>
      <c r="E6" s="1">
        <v>0</v>
      </c>
      <c r="F6" s="1">
        <v>28</v>
      </c>
      <c r="H6" s="1">
        <f>שבוע_בדילוג[[#This Row],[LengthofCycle]]+1</f>
        <v>29</v>
      </c>
      <c r="I6" s="1" t="str">
        <f>IF(IFERROR(LOOKUP(שבוע_בדילוג[[#This Row],[ClientID]],קביעויות[השבוע בדילוג]),FALSE)=שבוע_בדילוג[[#This Row],[ClientID]],1,"")</f>
        <v/>
      </c>
      <c r="J6" s="1" t="str">
        <f>IF(AND(שבוע_בדילוג[[#This Row],[CycleNumber]]&gt;1,OR(B7="",שבוע_בדילוג[[#This Row],[CycleNumber]]&gt;B5)),IF(OR(AND(שבוע_בדילוג[[#This Row],[LengthofCycle]]=29,F5=29),AND(שבוע_בדילוג[[#This Row],[LengthofCycle]]=36,F5=36)),1,""),"")</f>
        <v/>
      </c>
      <c r="K6" s="1" t="str">
        <f>IF(AND(שבוע_בדילוג[[#This Row],[וסת השבוע]]=1,J5=1,שבוע_בדילוג[[#This Row],[CycleNumber]]&gt;B5),1,"")</f>
        <v/>
      </c>
      <c r="L6" s="1" t="str">
        <f>IF(שבוע_בדילוג[[#This Row],[CycleNumber]]=1,"",IF(שבוע_בדילוג[[#This Row],[וסת השבוע]]=1,0,IF(L5="","",IF(L5=0,IF(שבוע_בדילוג[[#This Row],[LengthofCycle]]=28,0,1),IF(L5=1,IF(שבוע_בדילוג[[#This Row],[LengthofCycle]]+F5=28*2,0,2),IF(L5=2,IF(שבוע_בדילוג[[#This Row],[LengthofCycle]]+F5+F4=28*3,0,3),""))))))</f>
        <v/>
      </c>
      <c r="M6" s="1" t="str">
        <f>IF(שבוע_בדילוג[[#This Row],[וסת השבוע]]=1,IF(שבוע_בדילוג[[#This Row],[וסת השבוע וההפלגה ביחד]]=1,M5+1,0),IF(AND(שבוע_בדילוג[[#This Row],[CycleNumber]]&gt;B5,שבוע_בדילוג[[#This Row],[CycleNumber]]&gt;1),IF(שבוע_בדילוג[[#This Row],[וסת השבוע פעיל?]]&lt;&gt;"",M5+1,""),""))</f>
        <v/>
      </c>
      <c r="N6" s="1" t="str">
        <f>IF(שבוע_בדילוג[[#This Row],[וסת השבוע פעיל?2]]="","",IF(AND(שבוע_בדילוג[[#This Row],[וסת השבוע פעיל?]]&lt;&gt;"",שבוע_בדילוג[[#This Row],[CycleNumber]]&lt;B7,B7&lt;&gt;"",שבוע_בדילוג[[#This Row],[וסת השבוע פעיל?]]&lt;3),IF(L7=0,IF(AND(שבוע_בדילוג[[#This Row],[וסת השבוע פעיל?]]&gt;0,J7=1),0,1),0),""))</f>
        <v/>
      </c>
      <c r="O6" s="1" t="str">
        <f t="shared" si="0"/>
        <v/>
      </c>
      <c r="P6" s="1" t="str">
        <f>IF(AND(שבוע_בדילוג[[#This Row],[חיזוי - שבוע]]=1,K7=1),1,"")</f>
        <v/>
      </c>
      <c r="Q6" s="1" t="str">
        <f>IF(AND(שבוע_בדילוג[[#This Row],[וסת השבוע פעיל?]]&lt;3,OR(שבוע_בדילוג[[#This Row],[CycleNumber]]&gt;B7,B7="")),1,"")</f>
        <v/>
      </c>
      <c r="R6" s="1" t="str">
        <f>IF(AND(שבוע_בדילוג[[#This Row],[חיזוי - שבוע]]&lt;&gt;"",שבוע_בדילוג[[#This Row],[וסת השבוע פעיל?2]]=""),1,"")</f>
        <v/>
      </c>
      <c r="S6" s="1" t="str">
        <f>IF(שבוע_בדילוג[[#This Row],[האישה קבעה וסת שבוע בדילוג?]]=1,IF(שבוע_בדילוג[[#This Row],[וסת השבוע פעיל?]]&lt;3,1,0),"")</f>
        <v/>
      </c>
      <c r="T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" s="1">
        <f t="shared" si="1"/>
        <v>0</v>
      </c>
      <c r="V6" s="1">
        <f t="shared" si="2"/>
        <v>0</v>
      </c>
      <c r="W6" s="1">
        <f t="shared" ref="W6:W46" si="3">IF(B6&gt;4,IF(AND(F6=F5,F5=F4,F4=F3,F3=F2),1,0),"")</f>
        <v>0</v>
      </c>
      <c r="X6" s="1" t="str">
        <f>IF(שבוע_בדילוג[[#This Row],[3 הפלגות זהות]]="","",IF(שבוע_בדילוג[[#This Row],[3 הפלגות זהות]]=1,שבוע_בדילוג[[#This Row],[LengthofCycle]],X5))</f>
        <v/>
      </c>
      <c r="Z6" s="1" t="str">
        <f>IF(OR(שבוע_בדילוג[[#This Row],[הווסת פעיל?]]=0,שבוע_בדילוג[[#This Row],[הווסת פעיל?]]=""),"",SUM(Z5,שבוע_בדילוג[[#This Row],[הווסת פעיל?]]))</f>
        <v/>
      </c>
      <c r="AA6" s="1" t="str">
        <f>IF(AND(שבוע_בדילוג[[#This Row],[כמה מחזורים עד עקירה]]&lt;&gt;"",Z7=""),שבוע_בדילוג[[#This Row],[כמה מחזורים עד עקירה]],"")</f>
        <v/>
      </c>
      <c r="AB6" s="1" t="str">
        <f>IF(AND(שבוע_בדילוג[[#This Row],[הווסת פעיל?]]=1,שבוע_בדילוג[[#This Row],[וסת קבוע אחרון]]&lt;&gt;X5),שבוע_בדילוג[[#This Row],[וסת קבוע אחרון]],"")</f>
        <v/>
      </c>
      <c r="AC6" s="1" t="str">
        <f>IF(AND(שבוע_בדילוג[[#This Row],[הווסת פעיל?]]=1,Y5=0,שבוע_בדילוג[[#This Row],[וסת קבוע אחרון]]=X5),שבוע_בדילוג[[#This Row],[וסת קבוע אחרון]],"")</f>
        <v/>
      </c>
      <c r="AD6" s="1" t="str">
        <f>IF(AND(שבוע_בדילוג[[#This Row],[הווסת פעיל?]]=1,Y5=0,שבוע_בדילוג[[#This Row],[וסת קבוע אחרון]]&lt;&gt;X5),1,"")</f>
        <v/>
      </c>
      <c r="AE6" s="1" t="str">
        <f>IF(AND(שבוע_בדילוג[[#This Row],[הווסת פעיל?]]&lt;&gt;"",B7=1),שבוע_בדילוג[[#This Row],[CycleNumber]],"")</f>
        <v/>
      </c>
      <c r="AF6" s="1" t="str">
        <f>IF(AND(שבוע_בדילוג[[#This Row],[הווסת פעיל?]]&lt;&gt;"",Y5=""),שבוע_בדילוג[[#This Row],[CycleNumber]],"")</f>
        <v/>
      </c>
      <c r="AG6" s="1" t="str">
        <f>IF(B7=1,"",IF(שבוע_בדילוג[[#This Row],[הווסת פעיל?]]=1,IF(שבוע_בדילוג[[#This Row],[וסת קבוע אחרון]]=F7,1,0),""))</f>
        <v/>
      </c>
      <c r="AH6" s="1" t="str">
        <f>IF(B7=1,"",IF(שבוע_בדילוג[[#This Row],[הווסת פעיל?]]=1,IF(OR(שבוע_בדילוג[[#This Row],[וסת קבוע אחרון]]=F7,F7=שבוע_בדילוג[[#This Row],[LengthofCycle]]),1,0),""))</f>
        <v/>
      </c>
      <c r="AI6" s="1" t="str">
        <f>IF(B7=1,"",IF(שבוע_בדילוג[[#This Row],[הווסת פעיל?]]=1,IF(OR(שבוע_בדילוג[[#This Row],[וסת קבוע אחרון]]=F7,F7=שבוע_בדילוג[[#This Row],[LengthofCycle]],AND(שבוע_בדילוג[[#This Row],[LengthofCycle]]&lt;&gt;שבוע_בדילוג[[#This Row],[וסת קבוע אחרון]],OR(F7=28,F7=29))),1,0),""))</f>
        <v/>
      </c>
      <c r="AJ6" s="1" t="str">
        <f>IF(AND(שבוע_בדילוג[[#This Row],[הווסת פעיל?]]=1,B7=1),1,"")</f>
        <v/>
      </c>
      <c r="AK6" s="4">
        <f>IF(AND(שבוע_בדילוג[[#This Row],[הווסת פעיל?]]&lt;&gt;1,B7&lt;&gt;1,B7&lt;&gt;""),IF(שבוע_בדילוג[[#This Row],[LengthofCycle]]=F7,1,0),"")</f>
        <v>0</v>
      </c>
      <c r="AL6" s="4">
        <f>IF(AND(שבוע_בדילוג[[#This Row],[הווסת פעיל?]]&lt;&gt;1,B7&lt;&gt;1,B7&lt;&gt;""),IF(OR(שבוע_בדילוג[[#This Row],[LengthofCycle]]=F7,F7=29),1,0),"")</f>
        <v>0</v>
      </c>
      <c r="AM6" s="4">
        <f>IF(AND(שבוע_בדילוג[[#This Row],[הווסת פעיל?]]&lt;&gt;1,B7&lt;&gt;1,B7&lt;&gt;""),IF(OR(שבוע_בדילוג[[#This Row],[LengthofCycle]]=F7,F7=29,F7=28),1,0),"")</f>
        <v>0</v>
      </c>
      <c r="AW6" s="7">
        <v>25</v>
      </c>
      <c r="AX6" s="7">
        <f t="shared" ref="AX6:AX13" si="4">COUNTIFS($F$2:$F$1555,$AW6,$W$2:$W$1555,"1")</f>
        <v>1</v>
      </c>
      <c r="AY6" s="7">
        <f t="shared" ref="AY6:AY13" si="5">COUNTIFS($F$2:$F$1555,$AW6,$V$2:$V$1555,"1")</f>
        <v>3</v>
      </c>
      <c r="AZ6" s="7">
        <f t="shared" ref="AZ6:AZ13" si="6">COUNTIFS($F$2:$F$1555,AW6,$U$2:$U$1555,"1")</f>
        <v>6</v>
      </c>
    </row>
    <row r="7" spans="1:54" x14ac:dyDescent="0.25">
      <c r="A7" s="1" t="s">
        <v>31</v>
      </c>
      <c r="B7" s="1">
        <v>6</v>
      </c>
      <c r="C7" s="1">
        <v>0</v>
      </c>
      <c r="D7" s="1">
        <v>1</v>
      </c>
      <c r="E7" s="1">
        <v>0</v>
      </c>
      <c r="F7" s="1">
        <v>26</v>
      </c>
      <c r="H7" s="1">
        <f>שבוע_בדילוג[[#This Row],[LengthofCycle]]+1</f>
        <v>27</v>
      </c>
      <c r="I7" s="1" t="str">
        <f>IF(IFERROR(LOOKUP(שבוע_בדילוג[[#This Row],[ClientID]],קביעויות[השבוע בדילוג]),FALSE)=שבוע_בדילוג[[#This Row],[ClientID]],1,"")</f>
        <v/>
      </c>
      <c r="J7" s="1" t="str">
        <f>IF(AND(שבוע_בדילוג[[#This Row],[CycleNumber]]&gt;1,OR(B8="",שבוע_בדילוג[[#This Row],[CycleNumber]]&gt;B6)),IF(OR(AND(שבוע_בדילוג[[#This Row],[LengthofCycle]]=29,F6=29),AND(שבוע_בדילוג[[#This Row],[LengthofCycle]]=36,F6=36)),1,""),"")</f>
        <v/>
      </c>
      <c r="K7" s="1" t="str">
        <f>IF(AND(שבוע_בדילוג[[#This Row],[וסת השבוע]]=1,J6=1,שבוע_בדילוג[[#This Row],[CycleNumber]]&gt;B6),1,"")</f>
        <v/>
      </c>
      <c r="L7" s="1" t="str">
        <f>IF(שבוע_בדילוג[[#This Row],[CycleNumber]]=1,"",IF(שבוע_בדילוג[[#This Row],[וסת השבוע]]=1,0,IF(L6="","",IF(L6=0,IF(שבוע_בדילוג[[#This Row],[LengthofCycle]]=28,0,1),IF(L6=1,IF(שבוע_בדילוג[[#This Row],[LengthofCycle]]+F6=28*2,0,2),IF(L6=2,IF(שבוע_בדילוג[[#This Row],[LengthofCycle]]+F6+F5=28*3,0,3),""))))))</f>
        <v/>
      </c>
      <c r="M7" s="1" t="str">
        <f>IF(שבוע_בדילוג[[#This Row],[וסת השבוע]]=1,IF(שבוע_בדילוג[[#This Row],[וסת השבוע וההפלגה ביחד]]=1,M6+1,0),IF(AND(שבוע_בדילוג[[#This Row],[CycleNumber]]&gt;B6,שבוע_בדילוג[[#This Row],[CycleNumber]]&gt;1),IF(שבוע_בדילוג[[#This Row],[וסת השבוע פעיל?]]&lt;&gt;"",M6+1,""),""))</f>
        <v/>
      </c>
      <c r="N7" s="1" t="str">
        <f>IF(שבוע_בדילוג[[#This Row],[וסת השבוע פעיל?2]]="","",IF(AND(שבוע_בדילוג[[#This Row],[וסת השבוע פעיל?]]&lt;&gt;"",שבוע_בדילוג[[#This Row],[CycleNumber]]&lt;B8,B8&lt;&gt;"",שבוע_בדילוג[[#This Row],[וסת השבוע פעיל?]]&lt;3),IF(L8=0,IF(AND(שבוע_בדילוג[[#This Row],[וסת השבוע פעיל?]]&gt;0,J8=1),0,1),0),""))</f>
        <v/>
      </c>
      <c r="O7" s="1" t="str">
        <f t="shared" si="0"/>
        <v/>
      </c>
      <c r="P7" s="1" t="str">
        <f>IF(AND(שבוע_בדילוג[[#This Row],[חיזוי - שבוע]]=1,K8=1),1,"")</f>
        <v/>
      </c>
      <c r="Q7" s="1" t="str">
        <f>IF(AND(שבוע_בדילוג[[#This Row],[וסת השבוע פעיל?]]&lt;3,OR(שבוע_בדילוג[[#This Row],[CycleNumber]]&gt;B8,B8="")),1,"")</f>
        <v/>
      </c>
      <c r="R7" s="1" t="str">
        <f>IF(AND(שבוע_בדילוג[[#This Row],[חיזוי - שבוע]]&lt;&gt;"",שבוע_בדילוג[[#This Row],[וסת השבוע פעיל?2]]=""),1,"")</f>
        <v/>
      </c>
      <c r="S7" s="1" t="str">
        <f>IF(שבוע_בדילוג[[#This Row],[האישה קבעה וסת שבוע בדילוג?]]=1,IF(שבוע_בדילוג[[#This Row],[וסת השבוע פעיל?]]&lt;3,1,0),"")</f>
        <v/>
      </c>
      <c r="T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" s="1">
        <f t="shared" si="1"/>
        <v>0</v>
      </c>
      <c r="V7" s="1">
        <f t="shared" si="2"/>
        <v>0</v>
      </c>
      <c r="W7" s="1">
        <f t="shared" si="3"/>
        <v>0</v>
      </c>
      <c r="X7" s="1" t="str">
        <f>IF(שבוע_בדילוג[[#This Row],[3 הפלגות זהות]]="","",IF(שבוע_בדילוג[[#This Row],[3 הפלגות זהות]]=1,שבוע_בדילוג[[#This Row],[LengthofCycle]],X6))</f>
        <v/>
      </c>
      <c r="Z7" s="1" t="str">
        <f>IF(OR(שבוע_בדילוג[[#This Row],[הווסת פעיל?]]=0,שבוע_בדילוג[[#This Row],[הווסת פעיל?]]=""),"",SUM(Z6,שבוע_בדילוג[[#This Row],[הווסת פעיל?]]))</f>
        <v/>
      </c>
      <c r="AA7" s="1" t="str">
        <f>IF(AND(שבוע_בדילוג[[#This Row],[כמה מחזורים עד עקירה]]&lt;&gt;"",Z8=""),שבוע_בדילוג[[#This Row],[כמה מחזורים עד עקירה]],"")</f>
        <v/>
      </c>
      <c r="AB7" s="1" t="str">
        <f>IF(AND(שבוע_בדילוג[[#This Row],[הווסת פעיל?]]=1,שבוע_בדילוג[[#This Row],[וסת קבוע אחרון]]&lt;&gt;X6),שבוע_בדילוג[[#This Row],[וסת קבוע אחרון]],"")</f>
        <v/>
      </c>
      <c r="AC7" s="1" t="str">
        <f>IF(AND(שבוע_בדילוג[[#This Row],[הווסת פעיל?]]=1,Y6=0,שבוע_בדילוג[[#This Row],[וסת קבוע אחרון]]=X6),שבוע_בדילוג[[#This Row],[וסת קבוע אחרון]],"")</f>
        <v/>
      </c>
      <c r="AD7" s="1" t="str">
        <f>IF(AND(שבוע_בדילוג[[#This Row],[הווסת פעיל?]]=1,Y6=0,שבוע_בדילוג[[#This Row],[וסת קבוע אחרון]]&lt;&gt;X6),1,"")</f>
        <v/>
      </c>
      <c r="AE7" s="1" t="str">
        <f>IF(AND(שבוע_בדילוג[[#This Row],[הווסת פעיל?]]&lt;&gt;"",B8=1),שבוע_בדילוג[[#This Row],[CycleNumber]],"")</f>
        <v/>
      </c>
      <c r="AF7" s="1" t="str">
        <f>IF(AND(שבוע_בדילוג[[#This Row],[הווסת פעיל?]]&lt;&gt;"",Y6=""),שבוע_בדילוג[[#This Row],[CycleNumber]],"")</f>
        <v/>
      </c>
      <c r="AG7" s="1" t="str">
        <f>IF(B8=1,"",IF(שבוע_בדילוג[[#This Row],[הווסת פעיל?]]=1,IF(שבוע_בדילוג[[#This Row],[וסת קבוע אחרון]]=F8,1,0),""))</f>
        <v/>
      </c>
      <c r="AH7" s="1" t="str">
        <f>IF(B8=1,"",IF(שבוע_בדילוג[[#This Row],[הווסת פעיל?]]=1,IF(OR(שבוע_בדילוג[[#This Row],[וסת קבוע אחרון]]=F8,F8=שבוע_בדילוג[[#This Row],[LengthofCycle]]),1,0),""))</f>
        <v/>
      </c>
      <c r="AI7" s="1" t="str">
        <f>IF(B8=1,"",IF(שבוע_בדילוג[[#This Row],[הווסת פעיל?]]=1,IF(OR(שבוע_בדילוג[[#This Row],[וסת קבוע אחרון]]=F8,F8=שבוע_בדילוג[[#This Row],[LengthofCycle]],AND(שבוע_בדילוג[[#This Row],[LengthofCycle]]&lt;&gt;שבוע_בדילוג[[#This Row],[וסת קבוע אחרון]],OR(F8=28,F8=29))),1,0),""))</f>
        <v/>
      </c>
      <c r="AJ7" s="1" t="str">
        <f>IF(AND(שבוע_בדילוג[[#This Row],[הווסת פעיל?]]=1,B8=1),1,"")</f>
        <v/>
      </c>
      <c r="AK7" s="4">
        <f>IF(AND(שבוע_בדילוג[[#This Row],[הווסת פעיל?]]&lt;&gt;1,B8&lt;&gt;1,B8&lt;&gt;""),IF(שבוע_בדילוג[[#This Row],[LengthofCycle]]=F8,1,0),"")</f>
        <v>0</v>
      </c>
      <c r="AL7" s="4">
        <f>IF(AND(שבוע_בדילוג[[#This Row],[הווסת פעיל?]]&lt;&gt;1,B8&lt;&gt;1,B8&lt;&gt;""),IF(OR(שבוע_בדילוג[[#This Row],[LengthofCycle]]=F8,F8=29),1,0),"")</f>
        <v>1</v>
      </c>
      <c r="AM7" s="4">
        <f>IF(AND(שבוע_בדילוג[[#This Row],[הווסת פעיל?]]&lt;&gt;1,B8&lt;&gt;1,B8&lt;&gt;""),IF(OR(שבוע_בדילוג[[#This Row],[LengthofCycle]]=F8,F8=29,F8=28),1,0),"")</f>
        <v>1</v>
      </c>
      <c r="AW7" s="6">
        <f t="shared" ref="AW7:AW13" si="7">AW6+1</f>
        <v>26</v>
      </c>
      <c r="AX7" s="6">
        <f t="shared" si="4"/>
        <v>0</v>
      </c>
      <c r="AY7" s="6">
        <f t="shared" si="5"/>
        <v>1</v>
      </c>
      <c r="AZ7" s="6">
        <f t="shared" si="6"/>
        <v>6</v>
      </c>
    </row>
    <row r="8" spans="1:54" x14ac:dyDescent="0.25">
      <c r="A8" s="1" t="s">
        <v>31</v>
      </c>
      <c r="B8" s="1">
        <v>7</v>
      </c>
      <c r="C8" s="1">
        <v>0</v>
      </c>
      <c r="D8" s="1">
        <v>1</v>
      </c>
      <c r="E8" s="1">
        <v>0</v>
      </c>
      <c r="F8" s="1">
        <v>29</v>
      </c>
      <c r="H8" s="1">
        <f>שבוע_בדילוג[[#This Row],[LengthofCycle]]+1</f>
        <v>30</v>
      </c>
      <c r="I8" s="1" t="str">
        <f>IF(IFERROR(LOOKUP(שבוע_בדילוג[[#This Row],[ClientID]],קביעויות[השבוע בדילוג]),FALSE)=שבוע_בדילוג[[#This Row],[ClientID]],1,"")</f>
        <v/>
      </c>
      <c r="J8" s="1" t="str">
        <f>IF(AND(שבוע_בדילוג[[#This Row],[CycleNumber]]&gt;1,OR(B9="",שבוע_בדילוג[[#This Row],[CycleNumber]]&gt;B7)),IF(OR(AND(שבוע_בדילוג[[#This Row],[LengthofCycle]]=29,F7=29),AND(שבוע_בדילוג[[#This Row],[LengthofCycle]]=36,F7=36)),1,""),"")</f>
        <v/>
      </c>
      <c r="K8" s="1" t="str">
        <f>IF(AND(שבוע_בדילוג[[#This Row],[וסת השבוע]]=1,J7=1,שבוע_בדילוג[[#This Row],[CycleNumber]]&gt;B7),1,"")</f>
        <v/>
      </c>
      <c r="L8" s="1" t="str">
        <f>IF(שבוע_בדילוג[[#This Row],[CycleNumber]]=1,"",IF(שבוע_בדילוג[[#This Row],[וסת השבוע]]=1,0,IF(L7="","",IF(L7=0,IF(שבוע_בדילוג[[#This Row],[LengthofCycle]]=28,0,1),IF(L7=1,IF(שבוע_בדילוג[[#This Row],[LengthofCycle]]+F7=28*2,0,2),IF(L7=2,IF(שבוע_בדילוג[[#This Row],[LengthofCycle]]+F7+F6=28*3,0,3),""))))))</f>
        <v/>
      </c>
      <c r="M8" s="1" t="str">
        <f>IF(שבוע_בדילוג[[#This Row],[וסת השבוע]]=1,IF(שבוע_בדילוג[[#This Row],[וסת השבוע וההפלגה ביחד]]=1,M7+1,0),IF(AND(שבוע_בדילוג[[#This Row],[CycleNumber]]&gt;B7,שבוע_בדילוג[[#This Row],[CycleNumber]]&gt;1),IF(שבוע_בדילוג[[#This Row],[וסת השבוע פעיל?]]&lt;&gt;"",M7+1,""),""))</f>
        <v/>
      </c>
      <c r="N8" s="1" t="str">
        <f>IF(שבוע_בדילוג[[#This Row],[וסת השבוע פעיל?2]]="","",IF(AND(שבוע_בדילוג[[#This Row],[וסת השבוע פעיל?]]&lt;&gt;"",שבוע_בדילוג[[#This Row],[CycleNumber]]&lt;B9,B9&lt;&gt;"",שבוע_בדילוג[[#This Row],[וסת השבוע פעיל?]]&lt;3),IF(L9=0,IF(AND(שבוע_בדילוג[[#This Row],[וסת השבוע פעיל?]]&gt;0,J9=1),0,1),0),""))</f>
        <v/>
      </c>
      <c r="O8" s="1" t="str">
        <f t="shared" si="0"/>
        <v/>
      </c>
      <c r="P8" s="1" t="str">
        <f>IF(AND(שבוע_בדילוג[[#This Row],[חיזוי - שבוע]]=1,K9=1),1,"")</f>
        <v/>
      </c>
      <c r="Q8" s="1" t="str">
        <f>IF(AND(שבוע_בדילוג[[#This Row],[וסת השבוע פעיל?]]&lt;3,OR(שבוע_בדילוג[[#This Row],[CycleNumber]]&gt;B9,B9="")),1,"")</f>
        <v/>
      </c>
      <c r="R8" s="1" t="str">
        <f>IF(AND(שבוע_בדילוג[[#This Row],[חיזוי - שבוע]]&lt;&gt;"",שבוע_בדילוג[[#This Row],[וסת השבוע פעיל?2]]=""),1,"")</f>
        <v/>
      </c>
      <c r="S8" s="1" t="str">
        <f>IF(שבוע_בדילוג[[#This Row],[האישה קבעה וסת שבוע בדילוג?]]=1,IF(שבוע_בדילוג[[#This Row],[וסת השבוע פעיל?]]&lt;3,1,0),"")</f>
        <v/>
      </c>
      <c r="T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" s="1">
        <f t="shared" si="1"/>
        <v>0</v>
      </c>
      <c r="V8" s="1">
        <f t="shared" si="2"/>
        <v>0</v>
      </c>
      <c r="W8" s="1">
        <f t="shared" si="3"/>
        <v>0</v>
      </c>
      <c r="X8" s="1" t="str">
        <f>IF(שבוע_בדילוג[[#This Row],[3 הפלגות זהות]]="","",IF(שבוע_בדילוג[[#This Row],[3 הפלגות זהות]]=1,שבוע_בדילוג[[#This Row],[LengthofCycle]],X7))</f>
        <v/>
      </c>
      <c r="Z8" s="1" t="str">
        <f>IF(OR(שבוע_בדילוג[[#This Row],[הווסת פעיל?]]=0,שבוע_בדילוג[[#This Row],[הווסת פעיל?]]=""),"",SUM(Z7,שבוע_בדילוג[[#This Row],[הווסת פעיל?]]))</f>
        <v/>
      </c>
      <c r="AA8" s="1" t="str">
        <f>IF(AND(שבוע_בדילוג[[#This Row],[כמה מחזורים עד עקירה]]&lt;&gt;"",Z9=""),שבוע_בדילוג[[#This Row],[כמה מחזורים עד עקירה]],"")</f>
        <v/>
      </c>
      <c r="AB8" s="1" t="str">
        <f>IF(AND(שבוע_בדילוג[[#This Row],[הווסת פעיל?]]=1,שבוע_בדילוג[[#This Row],[וסת קבוע אחרון]]&lt;&gt;X7),שבוע_בדילוג[[#This Row],[וסת קבוע אחרון]],"")</f>
        <v/>
      </c>
      <c r="AC8" s="1" t="str">
        <f>IF(AND(שבוע_בדילוג[[#This Row],[הווסת פעיל?]]=1,Y7=0,שבוע_בדילוג[[#This Row],[וסת קבוע אחרון]]=X7),שבוע_בדילוג[[#This Row],[וסת קבוע אחרון]],"")</f>
        <v/>
      </c>
      <c r="AD8" s="1" t="str">
        <f>IF(AND(שבוע_בדילוג[[#This Row],[הווסת פעיל?]]=1,Y7=0,שבוע_בדילוג[[#This Row],[וסת קבוע אחרון]]&lt;&gt;X7),1,"")</f>
        <v/>
      </c>
      <c r="AE8" s="1" t="str">
        <f>IF(AND(שבוע_בדילוג[[#This Row],[הווסת פעיל?]]&lt;&gt;"",B9=1),שבוע_בדילוג[[#This Row],[CycleNumber]],"")</f>
        <v/>
      </c>
      <c r="AF8" s="1" t="str">
        <f>IF(AND(שבוע_בדילוג[[#This Row],[הווסת פעיל?]]&lt;&gt;"",Y7=""),שבוע_בדילוג[[#This Row],[CycleNumber]],"")</f>
        <v/>
      </c>
      <c r="AG8" s="1" t="str">
        <f>IF(B9=1,"",IF(שבוע_בדילוג[[#This Row],[הווסת פעיל?]]=1,IF(שבוע_בדילוג[[#This Row],[וסת קבוע אחרון]]=F9,1,0),""))</f>
        <v/>
      </c>
      <c r="AH8" s="1" t="str">
        <f>IF(B9=1,"",IF(שבוע_בדילוג[[#This Row],[הווסת פעיל?]]=1,IF(OR(שבוע_בדילוג[[#This Row],[וסת קבוע אחרון]]=F9,F9=שבוע_בדילוג[[#This Row],[LengthofCycle]]),1,0),""))</f>
        <v/>
      </c>
      <c r="AI8" s="1" t="str">
        <f>IF(B9=1,"",IF(שבוע_בדילוג[[#This Row],[הווסת פעיל?]]=1,IF(OR(שבוע_בדילוג[[#This Row],[וסת קבוע אחרון]]=F9,F9=שבוע_בדילוג[[#This Row],[LengthofCycle]],AND(שבוע_בדילוג[[#This Row],[LengthofCycle]]&lt;&gt;שבוע_בדילוג[[#This Row],[וסת קבוע אחרון]],OR(F9=28,F9=29))),1,0),""))</f>
        <v/>
      </c>
      <c r="AJ8" s="1" t="str">
        <f>IF(AND(שבוע_בדילוג[[#This Row],[הווסת פעיל?]]=1,B9=1),1,"")</f>
        <v/>
      </c>
      <c r="AK8" s="4">
        <f>IF(AND(שבוע_בדילוג[[#This Row],[הווסת פעיל?]]&lt;&gt;1,B9&lt;&gt;1,B9&lt;&gt;""),IF(שבוע_בדילוג[[#This Row],[LengthofCycle]]=F9,1,0),"")</f>
        <v>0</v>
      </c>
      <c r="AL8" s="4">
        <f>IF(AND(שבוע_בדילוג[[#This Row],[הווסת פעיל?]]&lt;&gt;1,B9&lt;&gt;1,B9&lt;&gt;""),IF(OR(שבוע_בדילוג[[#This Row],[LengthofCycle]]=F9,F9=29),1,0),"")</f>
        <v>0</v>
      </c>
      <c r="AM8" s="4">
        <f>IF(AND(שבוע_בדילוג[[#This Row],[הווסת פעיל?]]&lt;&gt;1,B9&lt;&gt;1,B9&lt;&gt;""),IF(OR(שבוע_בדילוג[[#This Row],[LengthofCycle]]=F9,F9=29,F9=28),1,0),"")</f>
        <v>0</v>
      </c>
      <c r="AW8" s="7">
        <f t="shared" si="7"/>
        <v>27</v>
      </c>
      <c r="AX8" s="7">
        <f t="shared" si="4"/>
        <v>0</v>
      </c>
      <c r="AY8" s="7">
        <f t="shared" si="5"/>
        <v>0</v>
      </c>
      <c r="AZ8" s="7">
        <f t="shared" si="6"/>
        <v>4</v>
      </c>
    </row>
    <row r="9" spans="1:54" x14ac:dyDescent="0.25">
      <c r="A9" s="1" t="s">
        <v>31</v>
      </c>
      <c r="B9" s="1">
        <v>8</v>
      </c>
      <c r="C9" s="1">
        <v>0</v>
      </c>
      <c r="D9" s="1">
        <v>1</v>
      </c>
      <c r="E9" s="1">
        <v>2</v>
      </c>
      <c r="F9" s="1">
        <v>24</v>
      </c>
      <c r="H9" s="1">
        <f>שבוע_בדילוג[[#This Row],[LengthofCycle]]+1</f>
        <v>25</v>
      </c>
      <c r="I9" s="1" t="str">
        <f>IF(IFERROR(LOOKUP(שבוע_בדילוג[[#This Row],[ClientID]],קביעויות[השבוע בדילוג]),FALSE)=שבוע_בדילוג[[#This Row],[ClientID]],1,"")</f>
        <v/>
      </c>
      <c r="J9" s="1" t="str">
        <f>IF(AND(שבוע_בדילוג[[#This Row],[CycleNumber]]&gt;1,OR(B10="",שבוע_בדילוג[[#This Row],[CycleNumber]]&gt;B8)),IF(OR(AND(שבוע_בדילוג[[#This Row],[LengthofCycle]]=29,F8=29),AND(שבוע_בדילוג[[#This Row],[LengthofCycle]]=36,F8=36)),1,""),"")</f>
        <v/>
      </c>
      <c r="K9" s="1" t="str">
        <f>IF(AND(שבוע_בדילוג[[#This Row],[וסת השבוע]]=1,J8=1,שבוע_בדילוג[[#This Row],[CycleNumber]]&gt;B8),1,"")</f>
        <v/>
      </c>
      <c r="L9" s="1" t="str">
        <f>IF(שבוע_בדילוג[[#This Row],[CycleNumber]]=1,"",IF(שבוע_בדילוג[[#This Row],[וסת השבוע]]=1,0,IF(L8="","",IF(L8=0,IF(שבוע_בדילוג[[#This Row],[LengthofCycle]]=28,0,1),IF(L8=1,IF(שבוע_בדילוג[[#This Row],[LengthofCycle]]+F8=28*2,0,2),IF(L8=2,IF(שבוע_בדילוג[[#This Row],[LengthofCycle]]+F8+F7=28*3,0,3),""))))))</f>
        <v/>
      </c>
      <c r="M9" s="1" t="str">
        <f>IF(שבוע_בדילוג[[#This Row],[וסת השבוע]]=1,IF(שבוע_בדילוג[[#This Row],[וסת השבוע וההפלגה ביחד]]=1,M8+1,0),IF(AND(שבוע_בדילוג[[#This Row],[CycleNumber]]&gt;B8,שבוע_בדילוג[[#This Row],[CycleNumber]]&gt;1),IF(שבוע_בדילוג[[#This Row],[וסת השבוע פעיל?]]&lt;&gt;"",M8+1,""),""))</f>
        <v/>
      </c>
      <c r="N9" s="1" t="str">
        <f>IF(שבוע_בדילוג[[#This Row],[וסת השבוע פעיל?2]]="","",IF(AND(שבוע_בדילוג[[#This Row],[וסת השבוע פעיל?]]&lt;&gt;"",שבוע_בדילוג[[#This Row],[CycleNumber]]&lt;B10,B10&lt;&gt;"",שבוע_בדילוג[[#This Row],[וסת השבוע פעיל?]]&lt;3),IF(L10=0,IF(AND(שבוע_בדילוג[[#This Row],[וסת השבוע פעיל?]]&gt;0,J10=1),0,1),0),""))</f>
        <v/>
      </c>
      <c r="O9" s="1" t="str">
        <f t="shared" si="0"/>
        <v/>
      </c>
      <c r="P9" s="1" t="str">
        <f>IF(AND(שבוע_בדילוג[[#This Row],[חיזוי - שבוע]]=1,K10=1),1,"")</f>
        <v/>
      </c>
      <c r="Q9" s="1" t="str">
        <f>IF(AND(שבוע_בדילוג[[#This Row],[וסת השבוע פעיל?]]&lt;3,OR(שבוע_בדילוג[[#This Row],[CycleNumber]]&gt;B10,B10="")),1,"")</f>
        <v/>
      </c>
      <c r="R9" s="1" t="str">
        <f>IF(AND(שבוע_בדילוג[[#This Row],[חיזוי - שבוע]]&lt;&gt;"",שבוע_בדילוג[[#This Row],[וסת השבוע פעיל?2]]=""),1,"")</f>
        <v/>
      </c>
      <c r="S9" s="1" t="str">
        <f>IF(שבוע_בדילוג[[#This Row],[האישה קבעה וסת שבוע בדילוג?]]=1,IF(שבוע_בדילוג[[#This Row],[וסת השבוע פעיל?]]&lt;3,1,0),"")</f>
        <v/>
      </c>
      <c r="T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" s="1">
        <f t="shared" si="1"/>
        <v>0</v>
      </c>
      <c r="V9" s="1">
        <f t="shared" si="2"/>
        <v>0</v>
      </c>
      <c r="W9" s="1">
        <f t="shared" si="3"/>
        <v>0</v>
      </c>
      <c r="X9" s="1" t="str">
        <f>IF(שבוע_בדילוג[[#This Row],[3 הפלגות זהות]]="","",IF(שבוע_בדילוג[[#This Row],[3 הפלגות זהות]]=1,שבוע_בדילוג[[#This Row],[LengthofCycle]],X8))</f>
        <v/>
      </c>
      <c r="Z9" s="1" t="str">
        <f>IF(OR(שבוע_בדילוג[[#This Row],[הווסת פעיל?]]=0,שבוע_בדילוג[[#This Row],[הווסת פעיל?]]=""),"",SUM(Z8,שבוע_בדילוג[[#This Row],[הווסת פעיל?]]))</f>
        <v/>
      </c>
      <c r="AA9" s="1" t="str">
        <f>IF(AND(שבוע_בדילוג[[#This Row],[כמה מחזורים עד עקירה]]&lt;&gt;"",Z10=""),שבוע_בדילוג[[#This Row],[כמה מחזורים עד עקירה]],"")</f>
        <v/>
      </c>
      <c r="AB9" s="1" t="str">
        <f>IF(AND(שבוע_בדילוג[[#This Row],[הווסת פעיל?]]=1,שבוע_בדילוג[[#This Row],[וסת קבוע אחרון]]&lt;&gt;X8),שבוע_בדילוג[[#This Row],[וסת קבוע אחרון]],"")</f>
        <v/>
      </c>
      <c r="AC9" s="1" t="str">
        <f>IF(AND(שבוע_בדילוג[[#This Row],[הווסת פעיל?]]=1,Y8=0,שבוע_בדילוג[[#This Row],[וסת קבוע אחרון]]=X8),שבוע_בדילוג[[#This Row],[וסת קבוע אחרון]],"")</f>
        <v/>
      </c>
      <c r="AD9" s="1" t="str">
        <f>IF(AND(שבוע_בדילוג[[#This Row],[הווסת פעיל?]]=1,Y8=0,שבוע_בדילוג[[#This Row],[וסת קבוע אחרון]]&lt;&gt;X8),1,"")</f>
        <v/>
      </c>
      <c r="AE9" s="1" t="str">
        <f>IF(AND(שבוע_בדילוג[[#This Row],[הווסת פעיל?]]&lt;&gt;"",B10=1),שבוע_בדילוג[[#This Row],[CycleNumber]],"")</f>
        <v/>
      </c>
      <c r="AF9" s="1" t="str">
        <f>IF(AND(שבוע_בדילוג[[#This Row],[הווסת פעיל?]]&lt;&gt;"",Y8=""),שבוע_בדילוג[[#This Row],[CycleNumber]],"")</f>
        <v/>
      </c>
      <c r="AG9" s="1" t="str">
        <f>IF(B10=1,"",IF(שבוע_בדילוג[[#This Row],[הווסת פעיל?]]=1,IF(שבוע_בדילוג[[#This Row],[וסת קבוע אחרון]]=F10,1,0),""))</f>
        <v/>
      </c>
      <c r="AH9" s="1" t="str">
        <f>IF(B10=1,"",IF(שבוע_בדילוג[[#This Row],[הווסת פעיל?]]=1,IF(OR(שבוע_בדילוג[[#This Row],[וסת קבוע אחרון]]=F10,F10=שבוע_בדילוג[[#This Row],[LengthofCycle]]),1,0),""))</f>
        <v/>
      </c>
      <c r="AI9" s="1" t="str">
        <f>IF(B10=1,"",IF(שבוע_בדילוג[[#This Row],[הווסת פעיל?]]=1,IF(OR(שבוע_בדילוג[[#This Row],[וסת קבוע אחרון]]=F10,F10=שבוע_בדילוג[[#This Row],[LengthofCycle]],AND(שבוע_בדילוג[[#This Row],[LengthofCycle]]&lt;&gt;שבוע_בדילוג[[#This Row],[וסת קבוע אחרון]],OR(F10=28,F10=29))),1,0),""))</f>
        <v/>
      </c>
      <c r="AJ9" s="1" t="str">
        <f>IF(AND(שבוע_בדילוג[[#This Row],[הווסת פעיל?]]=1,B10=1),1,"")</f>
        <v/>
      </c>
      <c r="AK9" s="4">
        <f>IF(AND(שבוע_בדילוג[[#This Row],[הווסת פעיל?]]&lt;&gt;1,B10&lt;&gt;1,B10&lt;&gt;""),IF(שבוע_בדילוג[[#This Row],[LengthofCycle]]=F10,1,0),"")</f>
        <v>0</v>
      </c>
      <c r="AL9" s="4">
        <f>IF(AND(שבוע_בדילוג[[#This Row],[הווסת פעיל?]]&lt;&gt;1,B10&lt;&gt;1,B10&lt;&gt;""),IF(OR(שבוע_בדילוג[[#This Row],[LengthofCycle]]=F10,F10=29),1,0),"")</f>
        <v>0</v>
      </c>
      <c r="AM9" s="4">
        <f>IF(AND(שבוע_בדילוג[[#This Row],[הווסת פעיל?]]&lt;&gt;1,B10&lt;&gt;1,B10&lt;&gt;""),IF(OR(שבוע_בדילוג[[#This Row],[LengthofCycle]]=F10,F10=29,F10=28),1,0),"")</f>
        <v>1</v>
      </c>
      <c r="AW9" s="6">
        <f t="shared" si="7"/>
        <v>28</v>
      </c>
      <c r="AX9" s="6">
        <f t="shared" si="4"/>
        <v>1</v>
      </c>
      <c r="AY9" s="6">
        <f t="shared" si="5"/>
        <v>2</v>
      </c>
      <c r="AZ9" s="6">
        <f t="shared" si="6"/>
        <v>8</v>
      </c>
    </row>
    <row r="10" spans="1:54" x14ac:dyDescent="0.25">
      <c r="A10" s="1" t="s">
        <v>31</v>
      </c>
      <c r="B10" s="1">
        <v>9</v>
      </c>
      <c r="C10" s="1">
        <v>0</v>
      </c>
      <c r="D10" s="1">
        <v>1</v>
      </c>
      <c r="E10" s="1">
        <v>0</v>
      </c>
      <c r="F10" s="1">
        <v>28</v>
      </c>
      <c r="H10" s="1">
        <f>שבוע_בדילוג[[#This Row],[LengthofCycle]]+1</f>
        <v>29</v>
      </c>
      <c r="I10" s="1" t="str">
        <f>IF(IFERROR(LOOKUP(שבוע_בדילוג[[#This Row],[ClientID]],קביעויות[השבוע בדילוג]),FALSE)=שבוע_בדילוג[[#This Row],[ClientID]],1,"")</f>
        <v/>
      </c>
      <c r="J10" s="1" t="str">
        <f>IF(AND(שבוע_בדילוג[[#This Row],[CycleNumber]]&gt;1,OR(B11="",שבוע_בדילוג[[#This Row],[CycleNumber]]&gt;B9)),IF(OR(AND(שבוע_בדילוג[[#This Row],[LengthofCycle]]=29,F9=29),AND(שבוע_בדילוג[[#This Row],[LengthofCycle]]=36,F9=36)),1,""),"")</f>
        <v/>
      </c>
      <c r="K10" s="1" t="str">
        <f>IF(AND(שבוע_בדילוג[[#This Row],[וסת השבוע]]=1,J9=1,שבוע_בדילוג[[#This Row],[CycleNumber]]&gt;B9),1,"")</f>
        <v/>
      </c>
      <c r="L10" s="1" t="str">
        <f>IF(שבוע_בדילוג[[#This Row],[CycleNumber]]=1,"",IF(שבוע_בדילוג[[#This Row],[וסת השבוע]]=1,0,IF(L9="","",IF(L9=0,IF(שבוע_בדילוג[[#This Row],[LengthofCycle]]=28,0,1),IF(L9=1,IF(שבוע_בדילוג[[#This Row],[LengthofCycle]]+F9=28*2,0,2),IF(L9=2,IF(שבוע_בדילוג[[#This Row],[LengthofCycle]]+F9+F8=28*3,0,3),""))))))</f>
        <v/>
      </c>
      <c r="M10" s="1" t="str">
        <f>IF(שבוע_בדילוג[[#This Row],[וסת השבוע]]=1,IF(שבוע_בדילוג[[#This Row],[וסת השבוע וההפלגה ביחד]]=1,M9+1,0),IF(AND(שבוע_בדילוג[[#This Row],[CycleNumber]]&gt;B9,שבוע_בדילוג[[#This Row],[CycleNumber]]&gt;1),IF(שבוע_בדילוג[[#This Row],[וסת השבוע פעיל?]]&lt;&gt;"",M9+1,""),""))</f>
        <v/>
      </c>
      <c r="N10" s="1" t="str">
        <f>IF(שבוע_בדילוג[[#This Row],[וסת השבוע פעיל?2]]="","",IF(AND(שבוע_בדילוג[[#This Row],[וסת השבוע פעיל?]]&lt;&gt;"",שבוע_בדילוג[[#This Row],[CycleNumber]]&lt;B11,B11&lt;&gt;"",שבוע_בדילוג[[#This Row],[וסת השבוע פעיל?]]&lt;3),IF(L11=0,IF(AND(שבוע_בדילוג[[#This Row],[וסת השבוע פעיל?]]&gt;0,J11=1),0,1),0),""))</f>
        <v/>
      </c>
      <c r="O10" s="1" t="str">
        <f t="shared" si="0"/>
        <v/>
      </c>
      <c r="P10" s="1" t="str">
        <f>IF(AND(שבוע_בדילוג[[#This Row],[חיזוי - שבוע]]=1,K11=1),1,"")</f>
        <v/>
      </c>
      <c r="Q10" s="1" t="str">
        <f>IF(AND(שבוע_בדילוג[[#This Row],[וסת השבוע פעיל?]]&lt;3,OR(שבוע_בדילוג[[#This Row],[CycleNumber]]&gt;B11,B11="")),1,"")</f>
        <v/>
      </c>
      <c r="R10" s="1" t="str">
        <f>IF(AND(שבוע_בדילוג[[#This Row],[חיזוי - שבוע]]&lt;&gt;"",שבוע_בדילוג[[#This Row],[וסת השבוע פעיל?2]]=""),1,"")</f>
        <v/>
      </c>
      <c r="S10" s="1" t="str">
        <f>IF(שבוע_בדילוג[[#This Row],[האישה קבעה וסת שבוע בדילוג?]]=1,IF(שבוע_בדילוג[[#This Row],[וסת השבוע פעיל?]]&lt;3,1,0),"")</f>
        <v/>
      </c>
      <c r="T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" s="1">
        <f t="shared" si="1"/>
        <v>0</v>
      </c>
      <c r="V10" s="1">
        <f t="shared" si="2"/>
        <v>0</v>
      </c>
      <c r="W10" s="1">
        <f t="shared" si="3"/>
        <v>0</v>
      </c>
      <c r="X10" s="1" t="str">
        <f>IF(שבוע_בדילוג[[#This Row],[3 הפלגות זהות]]="","",IF(שבוע_בדילוג[[#This Row],[3 הפלגות זהות]]=1,שבוע_בדילוג[[#This Row],[LengthofCycle]],X9))</f>
        <v/>
      </c>
      <c r="Z10" s="1" t="str">
        <f>IF(OR(שבוע_בדילוג[[#This Row],[הווסת פעיל?]]=0,שבוע_בדילוג[[#This Row],[הווסת פעיל?]]=""),"",SUM(Z9,שבוע_בדילוג[[#This Row],[הווסת פעיל?]]))</f>
        <v/>
      </c>
      <c r="AA10" s="1" t="str">
        <f>IF(AND(שבוע_בדילוג[[#This Row],[כמה מחזורים עד עקירה]]&lt;&gt;"",Z11=""),שבוע_בדילוג[[#This Row],[כמה מחזורים עד עקירה]],"")</f>
        <v/>
      </c>
      <c r="AB10" s="1" t="str">
        <f>IF(AND(שבוע_בדילוג[[#This Row],[הווסת פעיל?]]=1,שבוע_בדילוג[[#This Row],[וסת קבוע אחרון]]&lt;&gt;X9),שבוע_בדילוג[[#This Row],[וסת קבוע אחרון]],"")</f>
        <v/>
      </c>
      <c r="AC10" s="1" t="str">
        <f>IF(AND(שבוע_בדילוג[[#This Row],[הווסת פעיל?]]=1,Y9=0,שבוע_בדילוג[[#This Row],[וסת קבוע אחרון]]=X9),שבוע_בדילוג[[#This Row],[וסת קבוע אחרון]],"")</f>
        <v/>
      </c>
      <c r="AD10" s="1" t="str">
        <f>IF(AND(שבוע_בדילוג[[#This Row],[הווסת פעיל?]]=1,Y9=0,שבוע_בדילוג[[#This Row],[וסת קבוע אחרון]]&lt;&gt;X9),1,"")</f>
        <v/>
      </c>
      <c r="AE10" s="1" t="str">
        <f>IF(AND(שבוע_בדילוג[[#This Row],[הווסת פעיל?]]&lt;&gt;"",B11=1),שבוע_בדילוג[[#This Row],[CycleNumber]],"")</f>
        <v/>
      </c>
      <c r="AF10" s="1" t="str">
        <f>IF(AND(שבוע_בדילוג[[#This Row],[הווסת פעיל?]]&lt;&gt;"",Y9=""),שבוע_בדילוג[[#This Row],[CycleNumber]],"")</f>
        <v/>
      </c>
      <c r="AG10" s="1" t="str">
        <f>IF(B11=1,"",IF(שבוע_בדילוג[[#This Row],[הווסת פעיל?]]=1,IF(שבוע_בדילוג[[#This Row],[וסת קבוע אחרון]]=F11,1,0),""))</f>
        <v/>
      </c>
      <c r="AH10" s="1" t="str">
        <f>IF(B11=1,"",IF(שבוע_בדילוג[[#This Row],[הווסת פעיל?]]=1,IF(OR(שבוע_בדילוג[[#This Row],[וסת קבוע אחרון]]=F11,F11=שבוע_בדילוג[[#This Row],[LengthofCycle]]),1,0),""))</f>
        <v/>
      </c>
      <c r="AI10" s="1" t="str">
        <f>IF(B11=1,"",IF(שבוע_בדילוג[[#This Row],[הווסת פעיל?]]=1,IF(OR(שבוע_בדילוג[[#This Row],[וסת קבוע אחרון]]=F11,F11=שבוע_בדילוג[[#This Row],[LengthofCycle]],AND(שבוע_בדילוג[[#This Row],[LengthofCycle]]&lt;&gt;שבוע_בדילוג[[#This Row],[וסת קבוע אחרון]],OR(F11=28,F11=29))),1,0),""))</f>
        <v/>
      </c>
      <c r="AJ10" s="1" t="str">
        <f>IF(AND(שבוע_בדילוג[[#This Row],[הווסת פעיל?]]=1,B11=1),1,"")</f>
        <v/>
      </c>
      <c r="AK10" s="4">
        <f>IF(AND(שבוע_בדילוג[[#This Row],[הווסת פעיל?]]&lt;&gt;1,B11&lt;&gt;1,B11&lt;&gt;""),IF(שבוע_בדילוג[[#This Row],[LengthofCycle]]=F11,1,0),"")</f>
        <v>1</v>
      </c>
      <c r="AL10" s="4">
        <f>IF(AND(שבוע_בדילוג[[#This Row],[הווסת פעיל?]]&lt;&gt;1,B11&lt;&gt;1,B11&lt;&gt;""),IF(OR(שבוע_בדילוג[[#This Row],[LengthofCycle]]=F11,F11=29),1,0),"")</f>
        <v>1</v>
      </c>
      <c r="AM10" s="4">
        <f>IF(AND(שבוע_בדילוג[[#This Row],[הווסת פעיל?]]&lt;&gt;1,B11&lt;&gt;1,B11&lt;&gt;""),IF(OR(שבוע_בדילוג[[#This Row],[LengthofCycle]]=F11,F11=29,F11=28),1,0),"")</f>
        <v>1</v>
      </c>
      <c r="AW10" s="7">
        <f t="shared" si="7"/>
        <v>29</v>
      </c>
      <c r="AX10" s="7">
        <f t="shared" si="4"/>
        <v>0</v>
      </c>
      <c r="AY10" s="7">
        <f t="shared" si="5"/>
        <v>2</v>
      </c>
      <c r="AZ10" s="7">
        <f t="shared" si="6"/>
        <v>5</v>
      </c>
    </row>
    <row r="11" spans="1:54" x14ac:dyDescent="0.25">
      <c r="A11" s="1" t="s">
        <v>31</v>
      </c>
      <c r="B11" s="1">
        <v>10</v>
      </c>
      <c r="C11" s="1">
        <v>0</v>
      </c>
      <c r="D11" s="1">
        <v>1</v>
      </c>
      <c r="E11" s="1">
        <v>0</v>
      </c>
      <c r="F11" s="1">
        <v>28</v>
      </c>
      <c r="H11" s="1">
        <f>שבוע_בדילוג[[#This Row],[LengthofCycle]]+1</f>
        <v>29</v>
      </c>
      <c r="I11" s="1" t="str">
        <f>IF(IFERROR(LOOKUP(שבוע_בדילוג[[#This Row],[ClientID]],קביעויות[השבוע בדילוג]),FALSE)=שבוע_בדילוג[[#This Row],[ClientID]],1,"")</f>
        <v/>
      </c>
      <c r="J11" s="1" t="str">
        <f>IF(AND(שבוע_בדילוג[[#This Row],[CycleNumber]]&gt;1,OR(B12="",שבוע_בדילוג[[#This Row],[CycleNumber]]&gt;B10)),IF(OR(AND(שבוע_בדילוג[[#This Row],[LengthofCycle]]=29,F10=29),AND(שבוע_בדילוג[[#This Row],[LengthofCycle]]=36,F10=36)),1,""),"")</f>
        <v/>
      </c>
      <c r="K11" s="1" t="str">
        <f>IF(AND(שבוע_בדילוג[[#This Row],[וסת השבוע]]=1,J10=1,שבוע_בדילוג[[#This Row],[CycleNumber]]&gt;B10),1,"")</f>
        <v/>
      </c>
      <c r="L11" s="1" t="str">
        <f>IF(שבוע_בדילוג[[#This Row],[CycleNumber]]=1,"",IF(שבוע_בדילוג[[#This Row],[וסת השבוע]]=1,0,IF(L10="","",IF(L10=0,IF(שבוע_בדילוג[[#This Row],[LengthofCycle]]=28,0,1),IF(L10=1,IF(שבוע_בדילוג[[#This Row],[LengthofCycle]]+F10=28*2,0,2),IF(L10=2,IF(שבוע_בדילוג[[#This Row],[LengthofCycle]]+F10+F9=28*3,0,3),""))))))</f>
        <v/>
      </c>
      <c r="M11" s="1" t="str">
        <f>IF(שבוע_בדילוג[[#This Row],[וסת השבוע]]=1,IF(שבוע_בדילוג[[#This Row],[וסת השבוע וההפלגה ביחד]]=1,M10+1,0),IF(AND(שבוע_בדילוג[[#This Row],[CycleNumber]]&gt;B10,שבוע_בדילוג[[#This Row],[CycleNumber]]&gt;1),IF(שבוע_בדילוג[[#This Row],[וסת השבוע פעיל?]]&lt;&gt;"",M10+1,""),""))</f>
        <v/>
      </c>
      <c r="N11" s="1" t="str">
        <f>IF(שבוע_בדילוג[[#This Row],[וסת השבוע פעיל?2]]="","",IF(AND(שבוע_בדילוג[[#This Row],[וסת השבוע פעיל?]]&lt;&gt;"",שבוע_בדילוג[[#This Row],[CycleNumber]]&lt;B12,B12&lt;&gt;"",שבוע_בדילוג[[#This Row],[וסת השבוע פעיל?]]&lt;3),IF(L12=0,IF(AND(שבוע_בדילוג[[#This Row],[וסת השבוע פעיל?]]&gt;0,J12=1),0,1),0),""))</f>
        <v/>
      </c>
      <c r="O11" s="1" t="str">
        <f t="shared" si="0"/>
        <v/>
      </c>
      <c r="P11" s="1" t="str">
        <f>IF(AND(שבוע_בדילוג[[#This Row],[חיזוי - שבוע]]=1,K12=1),1,"")</f>
        <v/>
      </c>
      <c r="Q11" s="1" t="str">
        <f>IF(AND(שבוע_בדילוג[[#This Row],[וסת השבוע פעיל?]]&lt;3,OR(שבוע_בדילוג[[#This Row],[CycleNumber]]&gt;B12,B12="")),1,"")</f>
        <v/>
      </c>
      <c r="R11" s="1" t="str">
        <f>IF(AND(שבוע_בדילוג[[#This Row],[חיזוי - שבוע]]&lt;&gt;"",שבוע_בדילוג[[#This Row],[וסת השבוע פעיל?2]]=""),1,"")</f>
        <v/>
      </c>
      <c r="S11" s="1" t="str">
        <f>IF(שבוע_בדילוג[[#This Row],[האישה קבעה וסת שבוע בדילוג?]]=1,IF(שבוע_בדילוג[[#This Row],[וסת השבוע פעיל?]]&lt;3,1,0),"")</f>
        <v/>
      </c>
      <c r="T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" s="1">
        <f t="shared" si="1"/>
        <v>0</v>
      </c>
      <c r="V11" s="1">
        <f t="shared" si="2"/>
        <v>0</v>
      </c>
      <c r="W11" s="1">
        <f t="shared" si="3"/>
        <v>0</v>
      </c>
      <c r="X11" s="1" t="str">
        <f>IF(שבוע_בדילוג[[#This Row],[3 הפלגות זהות]]="","",IF(שבוע_בדילוג[[#This Row],[3 הפלגות זהות]]=1,שבוע_בדילוג[[#This Row],[LengthofCycle]],X10))</f>
        <v/>
      </c>
      <c r="Z11" s="1" t="str">
        <f>IF(OR(שבוע_בדילוג[[#This Row],[הווסת פעיל?]]=0,שבוע_בדילוג[[#This Row],[הווסת פעיל?]]=""),"",SUM(Z10,שבוע_בדילוג[[#This Row],[הווסת פעיל?]]))</f>
        <v/>
      </c>
      <c r="AA11" s="1" t="str">
        <f>IF(AND(שבוע_בדילוג[[#This Row],[כמה מחזורים עד עקירה]]&lt;&gt;"",Z12=""),שבוע_בדילוג[[#This Row],[כמה מחזורים עד עקירה]],"")</f>
        <v/>
      </c>
      <c r="AB11" s="1" t="str">
        <f>IF(AND(שבוע_בדילוג[[#This Row],[הווסת פעיל?]]=1,שבוע_בדילוג[[#This Row],[וסת קבוע אחרון]]&lt;&gt;X10),שבוע_בדילוג[[#This Row],[וסת קבוע אחרון]],"")</f>
        <v/>
      </c>
      <c r="AC11" s="1" t="str">
        <f>IF(AND(שבוע_בדילוג[[#This Row],[הווסת פעיל?]]=1,Y10=0,שבוע_בדילוג[[#This Row],[וסת קבוע אחרון]]=X10),שבוע_בדילוג[[#This Row],[וסת קבוע אחרון]],"")</f>
        <v/>
      </c>
      <c r="AD11" s="1" t="str">
        <f>IF(AND(שבוע_בדילוג[[#This Row],[הווסת פעיל?]]=1,Y10=0,שבוע_בדילוג[[#This Row],[וסת קבוע אחרון]]&lt;&gt;X10),1,"")</f>
        <v/>
      </c>
      <c r="AE11" s="1" t="str">
        <f>IF(AND(שבוע_בדילוג[[#This Row],[הווסת פעיל?]]&lt;&gt;"",B12=1),שבוע_בדילוג[[#This Row],[CycleNumber]],"")</f>
        <v/>
      </c>
      <c r="AF11" s="1" t="str">
        <f>IF(AND(שבוע_בדילוג[[#This Row],[הווסת פעיל?]]&lt;&gt;"",Y10=""),שבוע_בדילוג[[#This Row],[CycleNumber]],"")</f>
        <v/>
      </c>
      <c r="AG11" s="1" t="str">
        <f>IF(B12=1,"",IF(שבוע_בדילוג[[#This Row],[הווסת פעיל?]]=1,IF(שבוע_בדילוג[[#This Row],[וסת קבוע אחרון]]=F12,1,0),""))</f>
        <v/>
      </c>
      <c r="AH11" s="1" t="str">
        <f>IF(B12=1,"",IF(שבוע_בדילוג[[#This Row],[הווסת פעיל?]]=1,IF(OR(שבוע_בדילוג[[#This Row],[וסת קבוע אחרון]]=F12,F12=שבוע_בדילוג[[#This Row],[LengthofCycle]]),1,0),""))</f>
        <v/>
      </c>
      <c r="AI11" s="1" t="str">
        <f>IF(B12=1,"",IF(שבוע_בדילוג[[#This Row],[הווסת פעיל?]]=1,IF(OR(שבוע_בדילוג[[#This Row],[וסת קבוע אחרון]]=F12,F12=שבוע_בדילוג[[#This Row],[LengthofCycle]],AND(שבוע_בדילוג[[#This Row],[LengthofCycle]]&lt;&gt;שבוע_בדילוג[[#This Row],[וסת קבוע אחרון]],OR(F12=28,F12=29))),1,0),""))</f>
        <v/>
      </c>
      <c r="AJ11" s="1" t="str">
        <f>IF(AND(שבוע_בדילוג[[#This Row],[הווסת פעיל?]]=1,B12=1),1,"")</f>
        <v/>
      </c>
      <c r="AK11" s="4">
        <f>IF(AND(שבוע_בדילוג[[#This Row],[הווסת פעיל?]]&lt;&gt;1,B12&lt;&gt;1,B12&lt;&gt;""),IF(שבוע_בדילוג[[#This Row],[LengthofCycle]]=F12,1,0),"")</f>
        <v>0</v>
      </c>
      <c r="AL11" s="4">
        <f>IF(AND(שבוע_בדילוג[[#This Row],[הווסת פעיל?]]&lt;&gt;1,B12&lt;&gt;1,B12&lt;&gt;""),IF(OR(שבוע_בדילוג[[#This Row],[LengthofCycle]]=F12,F12=29),1,0),"")</f>
        <v>0</v>
      </c>
      <c r="AM11" s="4">
        <f>IF(AND(שבוע_בדילוג[[#This Row],[הווסת פעיל?]]&lt;&gt;1,B12&lt;&gt;1,B12&lt;&gt;""),IF(OR(שבוע_בדילוג[[#This Row],[LengthofCycle]]=F12,F12=29,F12=28),1,0),"")</f>
        <v>0</v>
      </c>
      <c r="AW11" s="6">
        <f t="shared" si="7"/>
        <v>30</v>
      </c>
      <c r="AX11" s="6">
        <f t="shared" si="4"/>
        <v>0</v>
      </c>
      <c r="AY11" s="6">
        <f t="shared" si="5"/>
        <v>0</v>
      </c>
      <c r="AZ11" s="6">
        <f t="shared" si="6"/>
        <v>2</v>
      </c>
    </row>
    <row r="12" spans="1:54" x14ac:dyDescent="0.25">
      <c r="A12" s="1" t="s">
        <v>31</v>
      </c>
      <c r="B12" s="1">
        <v>11</v>
      </c>
      <c r="C12" s="1">
        <v>0</v>
      </c>
      <c r="D12" s="1">
        <v>1</v>
      </c>
      <c r="E12" s="1">
        <v>0</v>
      </c>
      <c r="F12" s="1">
        <v>26</v>
      </c>
      <c r="H12" s="1">
        <f>שבוע_בדילוג[[#This Row],[LengthofCycle]]+1</f>
        <v>27</v>
      </c>
      <c r="I12" s="1" t="str">
        <f>IF(IFERROR(LOOKUP(שבוע_בדילוג[[#This Row],[ClientID]],קביעויות[השבוע בדילוג]),FALSE)=שבוע_בדילוג[[#This Row],[ClientID]],1,"")</f>
        <v/>
      </c>
      <c r="J12" s="1" t="str">
        <f>IF(AND(שבוע_בדילוג[[#This Row],[CycleNumber]]&gt;1,OR(B13="",שבוע_בדילוג[[#This Row],[CycleNumber]]&gt;B11)),IF(OR(AND(שבוע_בדילוג[[#This Row],[LengthofCycle]]=29,F11=29),AND(שבוע_בדילוג[[#This Row],[LengthofCycle]]=36,F11=36)),1,""),"")</f>
        <v/>
      </c>
      <c r="K12" s="1" t="str">
        <f>IF(AND(שבוע_בדילוג[[#This Row],[וסת השבוע]]=1,J11=1,שבוע_בדילוג[[#This Row],[CycleNumber]]&gt;B11),1,"")</f>
        <v/>
      </c>
      <c r="L12" s="1" t="str">
        <f>IF(שבוע_בדילוג[[#This Row],[CycleNumber]]=1,"",IF(שבוע_בדילוג[[#This Row],[וסת השבוע]]=1,0,IF(L11="","",IF(L11=0,IF(שבוע_בדילוג[[#This Row],[LengthofCycle]]=28,0,1),IF(L11=1,IF(שבוע_בדילוג[[#This Row],[LengthofCycle]]+F11=28*2,0,2),IF(L11=2,IF(שבוע_בדילוג[[#This Row],[LengthofCycle]]+F11+F10=28*3,0,3),""))))))</f>
        <v/>
      </c>
      <c r="M12" s="1" t="str">
        <f>IF(שבוע_בדילוג[[#This Row],[וסת השבוע]]=1,IF(שבוע_בדילוג[[#This Row],[וסת השבוע וההפלגה ביחד]]=1,M11+1,0),IF(AND(שבוע_בדילוג[[#This Row],[CycleNumber]]&gt;B11,שבוע_בדילוג[[#This Row],[CycleNumber]]&gt;1),IF(שבוע_בדילוג[[#This Row],[וסת השבוע פעיל?]]&lt;&gt;"",M11+1,""),""))</f>
        <v/>
      </c>
      <c r="N12" s="1" t="str">
        <f>IF(שבוע_בדילוג[[#This Row],[וסת השבוע פעיל?2]]="","",IF(AND(שבוע_בדילוג[[#This Row],[וסת השבוע פעיל?]]&lt;&gt;"",שבוע_בדילוג[[#This Row],[CycleNumber]]&lt;B13,B13&lt;&gt;"",שבוע_בדילוג[[#This Row],[וסת השבוע פעיל?]]&lt;3),IF(L13=0,IF(AND(שבוע_בדילוג[[#This Row],[וסת השבוע פעיל?]]&gt;0,J13=1),0,1),0),""))</f>
        <v/>
      </c>
      <c r="O12" s="1" t="str">
        <f t="shared" si="0"/>
        <v/>
      </c>
      <c r="P12" s="1" t="str">
        <f>IF(AND(שבוע_בדילוג[[#This Row],[חיזוי - שבוע]]=1,K13=1),1,"")</f>
        <v/>
      </c>
      <c r="Q12" s="1" t="str">
        <f>IF(AND(שבוע_בדילוג[[#This Row],[וסת השבוע פעיל?]]&lt;3,OR(שבוע_בדילוג[[#This Row],[CycleNumber]]&gt;B13,B13="")),1,"")</f>
        <v/>
      </c>
      <c r="R12" s="1" t="str">
        <f>IF(AND(שבוע_בדילוג[[#This Row],[חיזוי - שבוע]]&lt;&gt;"",שבוע_בדילוג[[#This Row],[וסת השבוע פעיל?2]]=""),1,"")</f>
        <v/>
      </c>
      <c r="S12" s="1" t="str">
        <f>IF(שבוע_בדילוג[[#This Row],[האישה קבעה וסת שבוע בדילוג?]]=1,IF(שבוע_בדילוג[[#This Row],[וסת השבוע פעיל?]]&lt;3,1,0),"")</f>
        <v/>
      </c>
      <c r="T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" s="1">
        <f t="shared" si="1"/>
        <v>0</v>
      </c>
      <c r="V12" s="1">
        <f t="shared" si="2"/>
        <v>0</v>
      </c>
      <c r="W12" s="1">
        <f t="shared" si="3"/>
        <v>0</v>
      </c>
      <c r="X12" s="1" t="str">
        <f>IF(שבוע_בדילוג[[#This Row],[3 הפלגות זהות]]="","",IF(שבוע_בדילוג[[#This Row],[3 הפלגות זהות]]=1,שבוע_בדילוג[[#This Row],[LengthofCycle]],X11))</f>
        <v/>
      </c>
      <c r="Z12" s="1" t="str">
        <f>IF(OR(שבוע_בדילוג[[#This Row],[הווסת פעיל?]]=0,שבוע_בדילוג[[#This Row],[הווסת פעיל?]]=""),"",SUM(Z11,שבוע_בדילוג[[#This Row],[הווסת פעיל?]]))</f>
        <v/>
      </c>
      <c r="AA12" s="1" t="str">
        <f>IF(AND(שבוע_בדילוג[[#This Row],[כמה מחזורים עד עקירה]]&lt;&gt;"",Z13=""),שבוע_בדילוג[[#This Row],[כמה מחזורים עד עקירה]],"")</f>
        <v/>
      </c>
      <c r="AB12" s="1" t="str">
        <f>IF(AND(שבוע_בדילוג[[#This Row],[הווסת פעיל?]]=1,שבוע_בדילוג[[#This Row],[וסת קבוע אחרון]]&lt;&gt;X11),שבוע_בדילוג[[#This Row],[וסת קבוע אחרון]],"")</f>
        <v/>
      </c>
      <c r="AC12" s="1" t="str">
        <f>IF(AND(שבוע_בדילוג[[#This Row],[הווסת פעיל?]]=1,Y11=0,שבוע_בדילוג[[#This Row],[וסת קבוע אחרון]]=X11),שבוע_בדילוג[[#This Row],[וסת קבוע אחרון]],"")</f>
        <v/>
      </c>
      <c r="AD12" s="1" t="str">
        <f>IF(AND(שבוע_בדילוג[[#This Row],[הווסת פעיל?]]=1,Y11=0,שבוע_בדילוג[[#This Row],[וסת קבוע אחרון]]&lt;&gt;X11),1,"")</f>
        <v/>
      </c>
      <c r="AE12" s="1" t="str">
        <f>IF(AND(שבוע_בדילוג[[#This Row],[הווסת פעיל?]]&lt;&gt;"",B13=1),שבוע_בדילוג[[#This Row],[CycleNumber]],"")</f>
        <v/>
      </c>
      <c r="AF12" s="1" t="str">
        <f>IF(AND(שבוע_בדילוג[[#This Row],[הווסת פעיל?]]&lt;&gt;"",Y11=""),שבוע_בדילוג[[#This Row],[CycleNumber]],"")</f>
        <v/>
      </c>
      <c r="AG12" s="1" t="str">
        <f>IF(B13=1,"",IF(שבוע_בדילוג[[#This Row],[הווסת פעיל?]]=1,IF(שבוע_בדילוג[[#This Row],[וסת קבוע אחרון]]=F13,1,0),""))</f>
        <v/>
      </c>
      <c r="AH12" s="1" t="str">
        <f>IF(B13=1,"",IF(שבוע_בדילוג[[#This Row],[הווסת פעיל?]]=1,IF(OR(שבוע_בדילוג[[#This Row],[וסת קבוע אחרון]]=F13,F13=שבוע_בדילוג[[#This Row],[LengthofCycle]]),1,0),""))</f>
        <v/>
      </c>
      <c r="AI12" s="1" t="str">
        <f>IF(B13=1,"",IF(שבוע_בדילוג[[#This Row],[הווסת פעיל?]]=1,IF(OR(שבוע_בדילוג[[#This Row],[וסת קבוע אחרון]]=F13,F13=שבוע_בדילוג[[#This Row],[LengthofCycle]],AND(שבוע_בדילוג[[#This Row],[LengthofCycle]]&lt;&gt;שבוע_בדילוג[[#This Row],[וסת קבוע אחרון]],OR(F13=28,F13=29))),1,0),""))</f>
        <v/>
      </c>
      <c r="AJ12" s="1" t="str">
        <f>IF(AND(שבוע_בדילוג[[#This Row],[הווסת פעיל?]]=1,B13=1),1,"")</f>
        <v/>
      </c>
      <c r="AK12" s="4">
        <f>IF(AND(שבוע_בדילוג[[#This Row],[הווסת פעיל?]]&lt;&gt;1,B13&lt;&gt;1,B13&lt;&gt;""),IF(שבוע_בדילוג[[#This Row],[LengthofCycle]]=F13,1,0),"")</f>
        <v>0</v>
      </c>
      <c r="AL12" s="4">
        <f>IF(AND(שבוע_בדילוג[[#This Row],[הווסת פעיל?]]&lt;&gt;1,B13&lt;&gt;1,B13&lt;&gt;""),IF(OR(שבוע_בדילוג[[#This Row],[LengthofCycle]]=F13,F13=29),1,0),"")</f>
        <v>1</v>
      </c>
      <c r="AM12" s="4">
        <f>IF(AND(שבוע_בדילוג[[#This Row],[הווסת פעיל?]]&lt;&gt;1,B13&lt;&gt;1,B13&lt;&gt;""),IF(OR(שבוע_בדילוג[[#This Row],[LengthofCycle]]=F13,F13=29,F13=28),1,0),"")</f>
        <v>1</v>
      </c>
      <c r="AW12" s="7">
        <f t="shared" si="7"/>
        <v>31</v>
      </c>
      <c r="AX12" s="7">
        <f t="shared" si="4"/>
        <v>0</v>
      </c>
      <c r="AY12" s="7">
        <f t="shared" si="5"/>
        <v>1</v>
      </c>
      <c r="AZ12" s="7">
        <f t="shared" si="6"/>
        <v>3</v>
      </c>
    </row>
    <row r="13" spans="1:54" x14ac:dyDescent="0.25">
      <c r="A13" s="1" t="s">
        <v>31</v>
      </c>
      <c r="B13" s="1">
        <v>12</v>
      </c>
      <c r="C13" s="1">
        <v>0</v>
      </c>
      <c r="D13" s="1">
        <v>1</v>
      </c>
      <c r="E13" s="1">
        <v>0</v>
      </c>
      <c r="F13" s="1">
        <v>29</v>
      </c>
      <c r="H13" s="1">
        <f>שבוע_בדילוג[[#This Row],[LengthofCycle]]+1</f>
        <v>30</v>
      </c>
      <c r="I13" s="1" t="str">
        <f>IF(IFERROR(LOOKUP(שבוע_בדילוג[[#This Row],[ClientID]],קביעויות[השבוע בדילוג]),FALSE)=שבוע_בדילוג[[#This Row],[ClientID]],1,"")</f>
        <v/>
      </c>
      <c r="J13" s="1" t="str">
        <f>IF(AND(שבוע_בדילוג[[#This Row],[CycleNumber]]&gt;1,OR(B14="",שבוע_בדילוג[[#This Row],[CycleNumber]]&gt;B12)),IF(OR(AND(שבוע_בדילוג[[#This Row],[LengthofCycle]]=29,F12=29),AND(שבוע_בדילוג[[#This Row],[LengthofCycle]]=36,F12=36)),1,""),"")</f>
        <v/>
      </c>
      <c r="K13" s="1" t="str">
        <f>IF(AND(שבוע_בדילוג[[#This Row],[וסת השבוע]]=1,J12=1,שבוע_בדילוג[[#This Row],[CycleNumber]]&gt;B12),1,"")</f>
        <v/>
      </c>
      <c r="L13" s="1" t="str">
        <f>IF(שבוע_בדילוג[[#This Row],[CycleNumber]]=1,"",IF(שבוע_בדילוג[[#This Row],[וסת השבוע]]=1,0,IF(L12="","",IF(L12=0,IF(שבוע_בדילוג[[#This Row],[LengthofCycle]]=28,0,1),IF(L12=1,IF(שבוע_בדילוג[[#This Row],[LengthofCycle]]+F12=28*2,0,2),IF(L12=2,IF(שבוע_בדילוג[[#This Row],[LengthofCycle]]+F12+F11=28*3,0,3),""))))))</f>
        <v/>
      </c>
      <c r="M13" s="1" t="str">
        <f>IF(שבוע_בדילוג[[#This Row],[וסת השבוע]]=1,IF(שבוע_בדילוג[[#This Row],[וסת השבוע וההפלגה ביחד]]=1,M12+1,0),IF(AND(שבוע_בדילוג[[#This Row],[CycleNumber]]&gt;B12,שבוע_בדילוג[[#This Row],[CycleNumber]]&gt;1),IF(שבוע_בדילוג[[#This Row],[וסת השבוע פעיל?]]&lt;&gt;"",M12+1,""),""))</f>
        <v/>
      </c>
      <c r="N13" s="1" t="str">
        <f>IF(שבוע_בדילוג[[#This Row],[וסת השבוע פעיל?2]]="","",IF(AND(שבוע_בדילוג[[#This Row],[וסת השבוע פעיל?]]&lt;&gt;"",שבוע_בדילוג[[#This Row],[CycleNumber]]&lt;B14,B14&lt;&gt;"",שבוע_בדילוג[[#This Row],[וסת השבוע פעיל?]]&lt;3),IF(L14=0,IF(AND(שבוע_בדילוג[[#This Row],[וסת השבוע פעיל?]]&gt;0,J14=1),0,1),0),""))</f>
        <v/>
      </c>
      <c r="O13" s="1" t="str">
        <f t="shared" si="0"/>
        <v/>
      </c>
      <c r="P13" s="1" t="str">
        <f>IF(AND(שבוע_בדילוג[[#This Row],[חיזוי - שבוע]]=1,K14=1),1,"")</f>
        <v/>
      </c>
      <c r="Q13" s="1" t="str">
        <f>IF(AND(שבוע_בדילוג[[#This Row],[וסת השבוע פעיל?]]&lt;3,OR(שבוע_בדילוג[[#This Row],[CycleNumber]]&gt;B14,B14="")),1,"")</f>
        <v/>
      </c>
      <c r="R13" s="1" t="str">
        <f>IF(AND(שבוע_בדילוג[[#This Row],[חיזוי - שבוע]]&lt;&gt;"",שבוע_בדילוג[[#This Row],[וסת השבוע פעיל?2]]=""),1,"")</f>
        <v/>
      </c>
      <c r="S13" s="1" t="str">
        <f>IF(שבוע_בדילוג[[#This Row],[האישה קבעה וסת שבוע בדילוג?]]=1,IF(שבוע_בדילוג[[#This Row],[וסת השבוע פעיל?]]&lt;3,1,0),"")</f>
        <v/>
      </c>
      <c r="T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" s="1">
        <f t="shared" si="1"/>
        <v>0</v>
      </c>
      <c r="V13" s="1">
        <f t="shared" si="2"/>
        <v>0</v>
      </c>
      <c r="W13" s="1">
        <f t="shared" si="3"/>
        <v>0</v>
      </c>
      <c r="X13" s="1" t="str">
        <f>IF(שבוע_בדילוג[[#This Row],[3 הפלגות זהות]]="","",IF(שבוע_בדילוג[[#This Row],[3 הפלגות זהות]]=1,שבוע_בדילוג[[#This Row],[LengthofCycle]],X12))</f>
        <v/>
      </c>
      <c r="Z13" s="1" t="str">
        <f>IF(OR(שבוע_בדילוג[[#This Row],[הווסת פעיל?]]=0,שבוע_בדילוג[[#This Row],[הווסת פעיל?]]=""),"",SUM(Z12,שבוע_בדילוג[[#This Row],[הווסת פעיל?]]))</f>
        <v/>
      </c>
      <c r="AA13" s="1" t="str">
        <f>IF(AND(שבוע_בדילוג[[#This Row],[כמה מחזורים עד עקירה]]&lt;&gt;"",Z14=""),שבוע_בדילוג[[#This Row],[כמה מחזורים עד עקירה]],"")</f>
        <v/>
      </c>
      <c r="AB13" s="1" t="str">
        <f>IF(AND(שבוע_בדילוג[[#This Row],[הווסת פעיל?]]=1,שבוע_בדילוג[[#This Row],[וסת קבוע אחרון]]&lt;&gt;X12),שבוע_בדילוג[[#This Row],[וסת קבוע אחרון]],"")</f>
        <v/>
      </c>
      <c r="AC13" s="1" t="str">
        <f>IF(AND(שבוע_בדילוג[[#This Row],[הווסת פעיל?]]=1,Y12=0,שבוע_בדילוג[[#This Row],[וסת קבוע אחרון]]=X12),שבוע_בדילוג[[#This Row],[וסת קבוע אחרון]],"")</f>
        <v/>
      </c>
      <c r="AD13" s="1" t="str">
        <f>IF(AND(שבוע_בדילוג[[#This Row],[הווסת פעיל?]]=1,Y12=0,שבוע_בדילוג[[#This Row],[וסת קבוע אחרון]]&lt;&gt;X12),1,"")</f>
        <v/>
      </c>
      <c r="AE13" s="1" t="str">
        <f>IF(AND(שבוע_בדילוג[[#This Row],[הווסת פעיל?]]&lt;&gt;"",B14=1),שבוע_בדילוג[[#This Row],[CycleNumber]],"")</f>
        <v/>
      </c>
      <c r="AF13" s="1" t="str">
        <f>IF(AND(שבוע_בדילוג[[#This Row],[הווסת פעיל?]]&lt;&gt;"",Y12=""),שבוע_בדילוג[[#This Row],[CycleNumber]],"")</f>
        <v/>
      </c>
      <c r="AG13" s="1" t="str">
        <f>IF(B14=1,"",IF(שבוע_בדילוג[[#This Row],[הווסת פעיל?]]=1,IF(שבוע_בדילוג[[#This Row],[וסת קבוע אחרון]]=F14,1,0),""))</f>
        <v/>
      </c>
      <c r="AH13" s="1" t="str">
        <f>IF(B14=1,"",IF(שבוע_בדילוג[[#This Row],[הווסת פעיל?]]=1,IF(OR(שבוע_בדילוג[[#This Row],[וסת קבוע אחרון]]=F14,F14=שבוע_בדילוג[[#This Row],[LengthofCycle]]),1,0),""))</f>
        <v/>
      </c>
      <c r="AI13" s="1" t="str">
        <f>IF(B14=1,"",IF(שבוע_בדילוג[[#This Row],[הווסת פעיל?]]=1,IF(OR(שבוע_בדילוג[[#This Row],[וסת קבוע אחרון]]=F14,F14=שבוע_בדילוג[[#This Row],[LengthofCycle]],AND(שבוע_בדילוג[[#This Row],[LengthofCycle]]&lt;&gt;שבוע_בדילוג[[#This Row],[וסת קבוע אחרון]],OR(F14=28,F14=29))),1,0),""))</f>
        <v/>
      </c>
      <c r="AJ13" s="1" t="str">
        <f>IF(AND(שבוע_בדילוג[[#This Row],[הווסת פעיל?]]=1,B14=1),1,"")</f>
        <v/>
      </c>
      <c r="AK13" s="4">
        <f>IF(AND(שבוע_בדילוג[[#This Row],[הווסת פעיל?]]&lt;&gt;1,B14&lt;&gt;1,B14&lt;&gt;""),IF(שבוע_בדילוג[[#This Row],[LengthofCycle]]=F14,1,0),"")</f>
        <v>0</v>
      </c>
      <c r="AL13" s="4">
        <f>IF(AND(שבוע_בדילוג[[#This Row],[הווסת פעיל?]]&lt;&gt;1,B14&lt;&gt;1,B14&lt;&gt;""),IF(OR(שבוע_בדילוג[[#This Row],[LengthofCycle]]=F14,F14=29),1,0),"")</f>
        <v>0</v>
      </c>
      <c r="AM13" s="4">
        <f>IF(AND(שבוע_בדילוג[[#This Row],[הווסת פעיל?]]&lt;&gt;1,B14&lt;&gt;1,B14&lt;&gt;""),IF(OR(שבוע_בדילוג[[#This Row],[LengthofCycle]]=F14,F14=29,F14=28),1,0),"")</f>
        <v>0</v>
      </c>
      <c r="AW13" s="6">
        <f t="shared" si="7"/>
        <v>32</v>
      </c>
      <c r="AX13" s="6">
        <f t="shared" si="4"/>
        <v>0</v>
      </c>
      <c r="AY13" s="6">
        <f t="shared" si="5"/>
        <v>0</v>
      </c>
      <c r="AZ13" s="6">
        <f t="shared" si="6"/>
        <v>1</v>
      </c>
    </row>
    <row r="14" spans="1:54" x14ac:dyDescent="0.25">
      <c r="A14" s="1" t="s">
        <v>31</v>
      </c>
      <c r="B14" s="1">
        <v>13</v>
      </c>
      <c r="C14" s="1">
        <v>0</v>
      </c>
      <c r="D14" s="1">
        <v>1</v>
      </c>
      <c r="E14" s="1">
        <v>0</v>
      </c>
      <c r="F14" s="1">
        <v>27</v>
      </c>
      <c r="H14" s="1">
        <f>שבוע_בדילוג[[#This Row],[LengthofCycle]]+1</f>
        <v>28</v>
      </c>
      <c r="I14" s="1" t="str">
        <f>IF(IFERROR(LOOKUP(שבוע_בדילוג[[#This Row],[ClientID]],קביעויות[השבוע בדילוג]),FALSE)=שבוע_בדילוג[[#This Row],[ClientID]],1,"")</f>
        <v/>
      </c>
      <c r="J14" s="1" t="str">
        <f>IF(AND(שבוע_בדילוג[[#This Row],[CycleNumber]]&gt;1,OR(B15="",שבוע_בדילוג[[#This Row],[CycleNumber]]&gt;B13)),IF(OR(AND(שבוע_בדילוג[[#This Row],[LengthofCycle]]=29,F13=29),AND(שבוע_בדילוג[[#This Row],[LengthofCycle]]=36,F13=36)),1,""),"")</f>
        <v/>
      </c>
      <c r="K14" s="1" t="str">
        <f>IF(AND(שבוע_בדילוג[[#This Row],[וסת השבוע]]=1,J13=1,שבוע_בדילוג[[#This Row],[CycleNumber]]&gt;B13),1,"")</f>
        <v/>
      </c>
      <c r="L14" s="1" t="str">
        <f>IF(שבוע_בדילוג[[#This Row],[CycleNumber]]=1,"",IF(שבוע_בדילוג[[#This Row],[וסת השבוע]]=1,0,IF(L13="","",IF(L13=0,IF(שבוע_בדילוג[[#This Row],[LengthofCycle]]=28,0,1),IF(L13=1,IF(שבוע_בדילוג[[#This Row],[LengthofCycle]]+F13=28*2,0,2),IF(L13=2,IF(שבוע_בדילוג[[#This Row],[LengthofCycle]]+F13+F12=28*3,0,3),""))))))</f>
        <v/>
      </c>
      <c r="M14" s="1" t="str">
        <f>IF(שבוע_בדילוג[[#This Row],[וסת השבוע]]=1,IF(שבוע_בדילוג[[#This Row],[וסת השבוע וההפלגה ביחד]]=1,M13+1,0),IF(AND(שבוע_בדילוג[[#This Row],[CycleNumber]]&gt;B13,שבוע_בדילוג[[#This Row],[CycleNumber]]&gt;1),IF(שבוע_בדילוג[[#This Row],[וסת השבוע פעיל?]]&lt;&gt;"",M13+1,""),""))</f>
        <v/>
      </c>
      <c r="N14" s="1" t="str">
        <f>IF(שבוע_בדילוג[[#This Row],[וסת השבוע פעיל?2]]="","",IF(AND(שבוע_בדילוג[[#This Row],[וסת השבוע פעיל?]]&lt;&gt;"",שבוע_בדילוג[[#This Row],[CycleNumber]]&lt;B15,B15&lt;&gt;"",שבוע_בדילוג[[#This Row],[וסת השבוע פעיל?]]&lt;3),IF(L15=0,IF(AND(שבוע_בדילוג[[#This Row],[וסת השבוע פעיל?]]&gt;0,J15=1),0,1),0),""))</f>
        <v/>
      </c>
      <c r="O14" s="1" t="str">
        <f t="shared" si="0"/>
        <v/>
      </c>
      <c r="P14" s="1" t="str">
        <f>IF(AND(שבוע_בדילוג[[#This Row],[חיזוי - שבוע]]=1,K15=1),1,"")</f>
        <v/>
      </c>
      <c r="Q14" s="1" t="str">
        <f>IF(AND(שבוע_בדילוג[[#This Row],[וסת השבוע פעיל?]]&lt;3,OR(שבוע_בדילוג[[#This Row],[CycleNumber]]&gt;B15,B15="")),1,"")</f>
        <v/>
      </c>
      <c r="R14" s="1" t="str">
        <f>IF(AND(שבוע_בדילוג[[#This Row],[חיזוי - שבוע]]&lt;&gt;"",שבוע_בדילוג[[#This Row],[וסת השבוע פעיל?2]]=""),1,"")</f>
        <v/>
      </c>
      <c r="S14" s="1" t="str">
        <f>IF(שבוע_בדילוג[[#This Row],[האישה קבעה וסת שבוע בדילוג?]]=1,IF(שבוע_בדילוג[[#This Row],[וסת השבוע פעיל?]]&lt;3,1,0),"")</f>
        <v/>
      </c>
      <c r="T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" s="1">
        <f t="shared" si="1"/>
        <v>0</v>
      </c>
      <c r="V14" s="1">
        <f t="shared" si="2"/>
        <v>0</v>
      </c>
      <c r="W14" s="1">
        <f t="shared" si="3"/>
        <v>0</v>
      </c>
      <c r="X14" s="1" t="str">
        <f>IF(שבוע_בדילוג[[#This Row],[3 הפלגות זהות]]="","",IF(שבוע_בדילוג[[#This Row],[3 הפלגות זהות]]=1,שבוע_בדילוג[[#This Row],[LengthofCycle]],X13))</f>
        <v/>
      </c>
      <c r="Z14" s="1" t="str">
        <f>IF(OR(שבוע_בדילוג[[#This Row],[הווסת פעיל?]]=0,שבוע_בדילוג[[#This Row],[הווסת פעיל?]]=""),"",SUM(Z13,שבוע_בדילוג[[#This Row],[הווסת פעיל?]]))</f>
        <v/>
      </c>
      <c r="AA14" s="1" t="str">
        <f>IF(AND(שבוע_בדילוג[[#This Row],[כמה מחזורים עד עקירה]]&lt;&gt;"",Z15=""),שבוע_בדילוג[[#This Row],[כמה מחזורים עד עקירה]],"")</f>
        <v/>
      </c>
      <c r="AB14" s="1" t="str">
        <f>IF(AND(שבוע_בדילוג[[#This Row],[הווסת פעיל?]]=1,שבוע_בדילוג[[#This Row],[וסת קבוע אחרון]]&lt;&gt;X13),שבוע_בדילוג[[#This Row],[וסת קבוע אחרון]],"")</f>
        <v/>
      </c>
      <c r="AC14" s="1" t="str">
        <f>IF(AND(שבוע_בדילוג[[#This Row],[הווסת פעיל?]]=1,Y13=0,שבוע_בדילוג[[#This Row],[וסת קבוע אחרון]]=X13),שבוע_בדילוג[[#This Row],[וסת קבוע אחרון]],"")</f>
        <v/>
      </c>
      <c r="AD14" s="1" t="str">
        <f>IF(AND(שבוע_בדילוג[[#This Row],[הווסת פעיל?]]=1,Y13=0,שבוע_בדילוג[[#This Row],[וסת קבוע אחרון]]&lt;&gt;X13),1,"")</f>
        <v/>
      </c>
      <c r="AE14" s="1" t="str">
        <f>IF(AND(שבוע_בדילוג[[#This Row],[הווסת פעיל?]]&lt;&gt;"",B15=1),שבוע_בדילוג[[#This Row],[CycleNumber]],"")</f>
        <v/>
      </c>
      <c r="AF14" s="1" t="str">
        <f>IF(AND(שבוע_בדילוג[[#This Row],[הווסת פעיל?]]&lt;&gt;"",Y13=""),שבוע_בדילוג[[#This Row],[CycleNumber]],"")</f>
        <v/>
      </c>
      <c r="AG14" s="1" t="str">
        <f>IF(B15=1,"",IF(שבוע_בדילוג[[#This Row],[הווסת פעיל?]]=1,IF(שבוע_בדילוג[[#This Row],[וסת קבוע אחרון]]=F15,1,0),""))</f>
        <v/>
      </c>
      <c r="AH14" s="1" t="str">
        <f>IF(B15=1,"",IF(שבוע_בדילוג[[#This Row],[הווסת פעיל?]]=1,IF(OR(שבוע_בדילוג[[#This Row],[וסת קבוע אחרון]]=F15,F15=שבוע_בדילוג[[#This Row],[LengthofCycle]]),1,0),""))</f>
        <v/>
      </c>
      <c r="AI14" s="1" t="str">
        <f>IF(B15=1,"",IF(שבוע_בדילוג[[#This Row],[הווסת פעיל?]]=1,IF(OR(שבוע_בדילוג[[#This Row],[וסת קבוע אחרון]]=F15,F15=שבוע_בדילוג[[#This Row],[LengthofCycle]],AND(שבוע_בדילוג[[#This Row],[LengthofCycle]]&lt;&gt;שבוע_בדילוג[[#This Row],[וסת קבוע אחרון]],OR(F15=28,F15=29))),1,0),""))</f>
        <v/>
      </c>
      <c r="AJ14" s="1" t="str">
        <f>IF(AND(שבוע_בדילוג[[#This Row],[הווסת פעיל?]]=1,B15=1),1,"")</f>
        <v/>
      </c>
      <c r="AK14" s="4">
        <f>IF(AND(שבוע_בדילוג[[#This Row],[הווסת פעיל?]]&lt;&gt;1,B15&lt;&gt;1,B15&lt;&gt;""),IF(שבוע_בדילוג[[#This Row],[LengthofCycle]]=F15,1,0),"")</f>
        <v>0</v>
      </c>
      <c r="AL14" s="4">
        <f>IF(AND(שבוע_בדילוג[[#This Row],[הווסת פעיל?]]&lt;&gt;1,B15&lt;&gt;1,B15&lt;&gt;""),IF(OR(שבוע_בדילוג[[#This Row],[LengthofCycle]]=F15,F15=29),1,0),"")</f>
        <v>0</v>
      </c>
      <c r="AM14" s="4">
        <f>IF(AND(שבוע_בדילוג[[#This Row],[הווסת פעיל?]]&lt;&gt;1,B15&lt;&gt;1,B15&lt;&gt;""),IF(OR(שבוע_בדילוג[[#This Row],[LengthofCycle]]=F15,F15=29,F15=28),1,0),"")</f>
        <v>1</v>
      </c>
      <c r="AW14" s="7" t="s">
        <v>36</v>
      </c>
      <c r="AX14" s="7">
        <f>SUM(AX6:AX13)</f>
        <v>2</v>
      </c>
      <c r="AY14" s="7">
        <f>SUM(AY6:AY13)</f>
        <v>9</v>
      </c>
      <c r="AZ14" s="7">
        <f>SUM(AZ6:AZ13)</f>
        <v>35</v>
      </c>
    </row>
    <row r="15" spans="1:54" x14ac:dyDescent="0.25">
      <c r="A15" s="1" t="s">
        <v>31</v>
      </c>
      <c r="B15" s="1">
        <v>14</v>
      </c>
      <c r="C15" s="1">
        <v>0</v>
      </c>
      <c r="D15" s="1">
        <v>1</v>
      </c>
      <c r="E15" s="1">
        <v>0</v>
      </c>
      <c r="F15" s="1">
        <v>28</v>
      </c>
      <c r="H15" s="1">
        <f>שבוע_בדילוג[[#This Row],[LengthofCycle]]+1</f>
        <v>29</v>
      </c>
      <c r="I15" s="1" t="str">
        <f>IF(IFERROR(LOOKUP(שבוע_בדילוג[[#This Row],[ClientID]],קביעויות[השבוע בדילוג]),FALSE)=שבוע_בדילוג[[#This Row],[ClientID]],1,"")</f>
        <v/>
      </c>
      <c r="J15" s="1" t="str">
        <f>IF(AND(שבוע_בדילוג[[#This Row],[CycleNumber]]&gt;1,OR(B16="",שבוע_בדילוג[[#This Row],[CycleNumber]]&gt;B14)),IF(OR(AND(שבוע_בדילוג[[#This Row],[LengthofCycle]]=29,F14=29),AND(שבוע_בדילוג[[#This Row],[LengthofCycle]]=36,F14=36)),1,""),"")</f>
        <v/>
      </c>
      <c r="K15" s="1" t="str">
        <f>IF(AND(שבוע_בדילוג[[#This Row],[וסת השבוע]]=1,J14=1,שבוע_בדילוג[[#This Row],[CycleNumber]]&gt;B14),1,"")</f>
        <v/>
      </c>
      <c r="L15" s="1" t="str">
        <f>IF(שבוע_בדילוג[[#This Row],[CycleNumber]]=1,"",IF(שבוע_בדילוג[[#This Row],[וסת השבוע]]=1,0,IF(L14="","",IF(L14=0,IF(שבוע_בדילוג[[#This Row],[LengthofCycle]]=28,0,1),IF(L14=1,IF(שבוע_בדילוג[[#This Row],[LengthofCycle]]+F14=28*2,0,2),IF(L14=2,IF(שבוע_בדילוג[[#This Row],[LengthofCycle]]+F14+F13=28*3,0,3),""))))))</f>
        <v/>
      </c>
      <c r="M15" s="1" t="str">
        <f>IF(שבוע_בדילוג[[#This Row],[וסת השבוע]]=1,IF(שבוע_בדילוג[[#This Row],[וסת השבוע וההפלגה ביחד]]=1,M14+1,0),IF(AND(שבוע_בדילוג[[#This Row],[CycleNumber]]&gt;B14,שבוע_בדילוג[[#This Row],[CycleNumber]]&gt;1),IF(שבוע_בדילוג[[#This Row],[וסת השבוע פעיל?]]&lt;&gt;"",M14+1,""),""))</f>
        <v/>
      </c>
      <c r="N15" s="1" t="str">
        <f>IF(שבוע_בדילוג[[#This Row],[וסת השבוע פעיל?2]]="","",IF(AND(שבוע_בדילוג[[#This Row],[וסת השבוע פעיל?]]&lt;&gt;"",שבוע_בדילוג[[#This Row],[CycleNumber]]&lt;B16,B16&lt;&gt;"",שבוע_בדילוג[[#This Row],[וסת השבוע פעיל?]]&lt;3),IF(L16=0,IF(AND(שבוע_בדילוג[[#This Row],[וסת השבוע פעיל?]]&gt;0,J16=1),0,1),0),""))</f>
        <v/>
      </c>
      <c r="O15" s="1" t="str">
        <f t="shared" si="0"/>
        <v/>
      </c>
      <c r="P15" s="1" t="str">
        <f>IF(AND(שבוע_בדילוג[[#This Row],[חיזוי - שבוע]]=1,K16=1),1,"")</f>
        <v/>
      </c>
      <c r="Q15" s="1" t="str">
        <f>IF(AND(שבוע_בדילוג[[#This Row],[וסת השבוע פעיל?]]&lt;3,OR(שבוע_בדילוג[[#This Row],[CycleNumber]]&gt;B16,B16="")),1,"")</f>
        <v/>
      </c>
      <c r="R15" s="1" t="str">
        <f>IF(AND(שבוע_בדילוג[[#This Row],[חיזוי - שבוע]]&lt;&gt;"",שבוע_בדילוג[[#This Row],[וסת השבוע פעיל?2]]=""),1,"")</f>
        <v/>
      </c>
      <c r="S15" s="1" t="str">
        <f>IF(שבוע_בדילוג[[#This Row],[האישה קבעה וסת שבוע בדילוג?]]=1,IF(שבוע_בדילוג[[#This Row],[וסת השבוע פעיל?]]&lt;3,1,0),"")</f>
        <v/>
      </c>
      <c r="T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" s="1">
        <f t="shared" si="1"/>
        <v>0</v>
      </c>
      <c r="V15" s="1">
        <f t="shared" si="2"/>
        <v>0</v>
      </c>
      <c r="W15" s="1">
        <f t="shared" si="3"/>
        <v>0</v>
      </c>
      <c r="X15" s="1" t="str">
        <f>IF(שבוע_בדילוג[[#This Row],[3 הפלגות זהות]]="","",IF(שבוע_בדילוג[[#This Row],[3 הפלגות זהות]]=1,שבוע_בדילוג[[#This Row],[LengthofCycle]],X14))</f>
        <v/>
      </c>
      <c r="Z15" s="1" t="str">
        <f>IF(OR(שבוע_בדילוג[[#This Row],[הווסת פעיל?]]=0,שבוע_בדילוג[[#This Row],[הווסת פעיל?]]=""),"",SUM(Z14,שבוע_בדילוג[[#This Row],[הווסת פעיל?]]))</f>
        <v/>
      </c>
      <c r="AA15" s="1" t="str">
        <f>IF(AND(שבוע_בדילוג[[#This Row],[כמה מחזורים עד עקירה]]&lt;&gt;"",Z16=""),שבוע_בדילוג[[#This Row],[כמה מחזורים עד עקירה]],"")</f>
        <v/>
      </c>
      <c r="AB15" s="1" t="str">
        <f>IF(AND(שבוע_בדילוג[[#This Row],[הווסת פעיל?]]=1,שבוע_בדילוג[[#This Row],[וסת קבוע אחרון]]&lt;&gt;X14),שבוע_בדילוג[[#This Row],[וסת קבוע אחרון]],"")</f>
        <v/>
      </c>
      <c r="AC15" s="1" t="str">
        <f>IF(AND(שבוע_בדילוג[[#This Row],[הווסת פעיל?]]=1,Y14=0,שבוע_בדילוג[[#This Row],[וסת קבוע אחרון]]=X14),שבוע_בדילוג[[#This Row],[וסת קבוע אחרון]],"")</f>
        <v/>
      </c>
      <c r="AD15" s="1" t="str">
        <f>IF(AND(שבוע_בדילוג[[#This Row],[הווסת פעיל?]]=1,Y14=0,שבוע_בדילוג[[#This Row],[וסת קבוע אחרון]]&lt;&gt;X14),1,"")</f>
        <v/>
      </c>
      <c r="AE15" s="1" t="str">
        <f>IF(AND(שבוע_בדילוג[[#This Row],[הווסת פעיל?]]&lt;&gt;"",B16=1),שבוע_בדילוג[[#This Row],[CycleNumber]],"")</f>
        <v/>
      </c>
      <c r="AF15" s="1" t="str">
        <f>IF(AND(שבוע_בדילוג[[#This Row],[הווסת פעיל?]]&lt;&gt;"",Y14=""),שבוע_בדילוג[[#This Row],[CycleNumber]],"")</f>
        <v/>
      </c>
      <c r="AG15" s="1" t="str">
        <f>IF(B16=1,"",IF(שבוע_בדילוג[[#This Row],[הווסת פעיל?]]=1,IF(שבוע_בדילוג[[#This Row],[וסת קבוע אחרון]]=F16,1,0),""))</f>
        <v/>
      </c>
      <c r="AH15" s="1" t="str">
        <f>IF(B16=1,"",IF(שבוע_בדילוג[[#This Row],[הווסת פעיל?]]=1,IF(OR(שבוע_בדילוג[[#This Row],[וסת קבוע אחרון]]=F16,F16=שבוע_בדילוג[[#This Row],[LengthofCycle]]),1,0),""))</f>
        <v/>
      </c>
      <c r="AI15" s="1" t="str">
        <f>IF(B16=1,"",IF(שבוע_בדילוג[[#This Row],[הווסת פעיל?]]=1,IF(OR(שבוע_בדילוג[[#This Row],[וסת קבוע אחרון]]=F16,F16=שבוע_בדילוג[[#This Row],[LengthofCycle]],AND(שבוע_בדילוג[[#This Row],[LengthofCycle]]&lt;&gt;שבוע_בדילוג[[#This Row],[וסת קבוע אחרון]],OR(F16=28,F16=29))),1,0),""))</f>
        <v/>
      </c>
      <c r="AJ15" s="1" t="str">
        <f>IF(AND(שבוע_בדילוג[[#This Row],[הווסת פעיל?]]=1,B16=1),1,"")</f>
        <v/>
      </c>
      <c r="AK15" s="4">
        <f>IF(AND(שבוע_בדילוג[[#This Row],[הווסת פעיל?]]&lt;&gt;1,B16&lt;&gt;1,B16&lt;&gt;""),IF(שבוע_בדילוג[[#This Row],[LengthofCycle]]=F16,1,0),"")</f>
        <v>0</v>
      </c>
      <c r="AL15" s="4">
        <f>IF(AND(שבוע_בדילוג[[#This Row],[הווסת פעיל?]]&lt;&gt;1,B16&lt;&gt;1,B16&lt;&gt;""),IF(OR(שבוע_בדילוג[[#This Row],[LengthofCycle]]=F16,F16=29),1,0),"")</f>
        <v>0</v>
      </c>
      <c r="AM15" s="4">
        <f>IF(AND(שבוע_בדילוג[[#This Row],[הווסת פעיל?]]&lt;&gt;1,B16&lt;&gt;1,B16&lt;&gt;""),IF(OR(שבוע_בדילוג[[#This Row],[LengthofCycle]]=F16,F16=29,F16=28),1,0),"")</f>
        <v>0</v>
      </c>
    </row>
    <row r="16" spans="1:54" x14ac:dyDescent="0.25">
      <c r="A16" s="1" t="s">
        <v>31</v>
      </c>
      <c r="B16" s="1">
        <v>15</v>
      </c>
      <c r="C16" s="1">
        <v>0</v>
      </c>
      <c r="D16" s="1">
        <v>1</v>
      </c>
      <c r="E16" s="1">
        <v>0</v>
      </c>
      <c r="F16" s="1">
        <v>30</v>
      </c>
      <c r="H16" s="1">
        <f>שבוע_בדילוג[[#This Row],[LengthofCycle]]+1</f>
        <v>31</v>
      </c>
      <c r="I16" s="1" t="str">
        <f>IF(IFERROR(LOOKUP(שבוע_בדילוג[[#This Row],[ClientID]],קביעויות[השבוע בדילוג]),FALSE)=שבוע_בדילוג[[#This Row],[ClientID]],1,"")</f>
        <v/>
      </c>
      <c r="J16" s="1" t="str">
        <f>IF(AND(שבוע_בדילוג[[#This Row],[CycleNumber]]&gt;1,OR(B17="",שבוע_בדילוג[[#This Row],[CycleNumber]]&gt;B15)),IF(OR(AND(שבוע_בדילוג[[#This Row],[LengthofCycle]]=29,F15=29),AND(שבוע_בדילוג[[#This Row],[LengthofCycle]]=36,F15=36)),1,""),"")</f>
        <v/>
      </c>
      <c r="K16" s="1" t="str">
        <f>IF(AND(שבוע_בדילוג[[#This Row],[וסת השבוע]]=1,J15=1,שבוע_בדילוג[[#This Row],[CycleNumber]]&gt;B15),1,"")</f>
        <v/>
      </c>
      <c r="L16" s="1" t="str">
        <f>IF(שבוע_בדילוג[[#This Row],[CycleNumber]]=1,"",IF(שבוע_בדילוג[[#This Row],[וסת השבוע]]=1,0,IF(L15="","",IF(L15=0,IF(שבוע_בדילוג[[#This Row],[LengthofCycle]]=28,0,1),IF(L15=1,IF(שבוע_בדילוג[[#This Row],[LengthofCycle]]+F15=28*2,0,2),IF(L15=2,IF(שבוע_בדילוג[[#This Row],[LengthofCycle]]+F15+F14=28*3,0,3),""))))))</f>
        <v/>
      </c>
      <c r="M16" s="1" t="str">
        <f>IF(שבוע_בדילוג[[#This Row],[וסת השבוע]]=1,IF(שבוע_בדילוג[[#This Row],[וסת השבוע וההפלגה ביחד]]=1,M15+1,0),IF(AND(שבוע_בדילוג[[#This Row],[CycleNumber]]&gt;B15,שבוע_בדילוג[[#This Row],[CycleNumber]]&gt;1),IF(שבוע_בדילוג[[#This Row],[וסת השבוע פעיל?]]&lt;&gt;"",M15+1,""),""))</f>
        <v/>
      </c>
      <c r="N16" s="1" t="str">
        <f>IF(שבוע_בדילוג[[#This Row],[וסת השבוע פעיל?2]]="","",IF(AND(שבוע_בדילוג[[#This Row],[וסת השבוע פעיל?]]&lt;&gt;"",שבוע_בדילוג[[#This Row],[CycleNumber]]&lt;B17,B17&lt;&gt;"",שבוע_בדילוג[[#This Row],[וסת השבוע פעיל?]]&lt;3),IF(L17=0,IF(AND(שבוע_בדילוג[[#This Row],[וסת השבוע פעיל?]]&gt;0,J17=1),0,1),0),""))</f>
        <v/>
      </c>
      <c r="O16" s="1" t="str">
        <f t="shared" si="0"/>
        <v/>
      </c>
      <c r="P16" s="1" t="str">
        <f>IF(AND(שבוע_בדילוג[[#This Row],[חיזוי - שבוע]]=1,K17=1),1,"")</f>
        <v/>
      </c>
      <c r="Q16" s="1" t="str">
        <f>IF(AND(שבוע_בדילוג[[#This Row],[וסת השבוע פעיל?]]&lt;3,OR(שבוע_בדילוג[[#This Row],[CycleNumber]]&gt;B17,B17="")),1,"")</f>
        <v/>
      </c>
      <c r="R16" s="1" t="str">
        <f>IF(AND(שבוע_בדילוג[[#This Row],[חיזוי - שבוע]]&lt;&gt;"",שבוע_בדילוג[[#This Row],[וסת השבוע פעיל?2]]=""),1,"")</f>
        <v/>
      </c>
      <c r="S16" s="1" t="str">
        <f>IF(שבוע_בדילוג[[#This Row],[האישה קבעה וסת שבוע בדילוג?]]=1,IF(שבוע_בדילוג[[#This Row],[וסת השבוע פעיל?]]&lt;3,1,0),"")</f>
        <v/>
      </c>
      <c r="T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" s="1">
        <f t="shared" si="1"/>
        <v>0</v>
      </c>
      <c r="V16" s="1">
        <f t="shared" si="2"/>
        <v>0</v>
      </c>
      <c r="W16" s="1">
        <f t="shared" si="3"/>
        <v>0</v>
      </c>
      <c r="X16" s="1" t="str">
        <f>IF(שבוע_בדילוג[[#This Row],[3 הפלגות זהות]]="","",IF(שבוע_בדילוג[[#This Row],[3 הפלגות זהות]]=1,שבוע_בדילוג[[#This Row],[LengthofCycle]],X15))</f>
        <v/>
      </c>
      <c r="Z16" s="1" t="str">
        <f>IF(OR(שבוע_בדילוג[[#This Row],[הווסת פעיל?]]=0,שבוע_בדילוג[[#This Row],[הווסת פעיל?]]=""),"",SUM(Z15,שבוע_בדילוג[[#This Row],[הווסת פעיל?]]))</f>
        <v/>
      </c>
      <c r="AA16" s="1" t="str">
        <f>IF(AND(שבוע_בדילוג[[#This Row],[כמה מחזורים עד עקירה]]&lt;&gt;"",Z17=""),שבוע_בדילוג[[#This Row],[כמה מחזורים עד עקירה]],"")</f>
        <v/>
      </c>
      <c r="AB16" s="1" t="str">
        <f>IF(AND(שבוע_בדילוג[[#This Row],[הווסת פעיל?]]=1,שבוע_בדילוג[[#This Row],[וסת קבוע אחרון]]&lt;&gt;X15),שבוע_בדילוג[[#This Row],[וסת קבוע אחרון]],"")</f>
        <v/>
      </c>
      <c r="AC16" s="1" t="str">
        <f>IF(AND(שבוע_בדילוג[[#This Row],[הווסת פעיל?]]=1,Y15=0,שבוע_בדילוג[[#This Row],[וסת קבוע אחרון]]=X15),שבוע_בדילוג[[#This Row],[וסת קבוע אחרון]],"")</f>
        <v/>
      </c>
      <c r="AD16" s="1" t="str">
        <f>IF(AND(שבוע_בדילוג[[#This Row],[הווסת פעיל?]]=1,Y15=0,שבוע_בדילוג[[#This Row],[וסת קבוע אחרון]]&lt;&gt;X15),1,"")</f>
        <v/>
      </c>
      <c r="AE16" s="1" t="str">
        <f>IF(AND(שבוע_בדילוג[[#This Row],[הווסת פעיל?]]&lt;&gt;"",B17=1),שבוע_בדילוג[[#This Row],[CycleNumber]],"")</f>
        <v/>
      </c>
      <c r="AF16" s="1" t="str">
        <f>IF(AND(שבוע_בדילוג[[#This Row],[הווסת פעיל?]]&lt;&gt;"",Y15=""),שבוע_בדילוג[[#This Row],[CycleNumber]],"")</f>
        <v/>
      </c>
      <c r="AG16" s="1" t="str">
        <f>IF(B17=1,"",IF(שבוע_בדילוג[[#This Row],[הווסת פעיל?]]=1,IF(שבוע_בדילוג[[#This Row],[וסת קבוע אחרון]]=F17,1,0),""))</f>
        <v/>
      </c>
      <c r="AH16" s="1" t="str">
        <f>IF(B17=1,"",IF(שבוע_בדילוג[[#This Row],[הווסת פעיל?]]=1,IF(OR(שבוע_בדילוג[[#This Row],[וסת קבוע אחרון]]=F17,F17=שבוע_בדילוג[[#This Row],[LengthofCycle]]),1,0),""))</f>
        <v/>
      </c>
      <c r="AI16" s="1" t="str">
        <f>IF(B17=1,"",IF(שבוע_בדילוג[[#This Row],[הווסת פעיל?]]=1,IF(OR(שבוע_בדילוג[[#This Row],[וסת קבוע אחרון]]=F17,F17=שבוע_בדילוג[[#This Row],[LengthofCycle]],AND(שבוע_בדילוג[[#This Row],[LengthofCycle]]&lt;&gt;שבוע_בדילוג[[#This Row],[וסת קבוע אחרון]],OR(F17=28,F17=29))),1,0),""))</f>
        <v/>
      </c>
      <c r="AJ16" s="1" t="str">
        <f>IF(AND(שבוע_בדילוג[[#This Row],[הווסת פעיל?]]=1,B17=1),1,"")</f>
        <v/>
      </c>
      <c r="AK16" s="4">
        <f>IF(AND(שבוע_בדילוג[[#This Row],[הווסת פעיל?]]&lt;&gt;1,B17&lt;&gt;1,B17&lt;&gt;""),IF(שבוע_בדילוג[[#This Row],[LengthofCycle]]=F17,1,0),"")</f>
        <v>0</v>
      </c>
      <c r="AL16" s="4">
        <f>IF(AND(שבוע_בדילוג[[#This Row],[הווסת פעיל?]]&lt;&gt;1,B17&lt;&gt;1,B17&lt;&gt;""),IF(OR(שבוע_בדילוג[[#This Row],[LengthofCycle]]=F17,F17=29),1,0),"")</f>
        <v>0</v>
      </c>
      <c r="AM16" s="4">
        <f>IF(AND(שבוע_בדילוג[[#This Row],[הווסת פעיל?]]&lt;&gt;1,B17&lt;&gt;1,B17&lt;&gt;""),IF(OR(שבוע_בדילוג[[#This Row],[LengthofCycle]]=F17,F17=29,F17=28),1,0),"")</f>
        <v>1</v>
      </c>
      <c r="AW16" s="5" t="s">
        <v>32</v>
      </c>
      <c r="AX16" s="8" t="s">
        <v>33</v>
      </c>
      <c r="AY16" s="8" t="s">
        <v>34</v>
      </c>
      <c r="AZ16" s="8" t="s">
        <v>35</v>
      </c>
      <c r="BA16" s="9" t="s">
        <v>37</v>
      </c>
    </row>
    <row r="17" spans="1:53" x14ac:dyDescent="0.25">
      <c r="A17" s="1" t="s">
        <v>31</v>
      </c>
      <c r="B17" s="1">
        <v>16</v>
      </c>
      <c r="C17" s="1">
        <v>0</v>
      </c>
      <c r="D17" s="1">
        <v>1</v>
      </c>
      <c r="E17" s="1">
        <v>0</v>
      </c>
      <c r="F17" s="1">
        <v>28</v>
      </c>
      <c r="H17" s="1">
        <f>שבוע_בדילוג[[#This Row],[LengthofCycle]]+1</f>
        <v>29</v>
      </c>
      <c r="I17" s="1" t="str">
        <f>IF(IFERROR(LOOKUP(שבוע_בדילוג[[#This Row],[ClientID]],קביעויות[השבוע בדילוג]),FALSE)=שבוע_בדילוג[[#This Row],[ClientID]],1,"")</f>
        <v/>
      </c>
      <c r="J17" s="1" t="str">
        <f>IF(AND(שבוע_בדילוג[[#This Row],[CycleNumber]]&gt;1,OR(B18="",שבוע_בדילוג[[#This Row],[CycleNumber]]&gt;B16)),IF(OR(AND(שבוע_בדילוג[[#This Row],[LengthofCycle]]=29,F16=29),AND(שבוע_בדילוג[[#This Row],[LengthofCycle]]=36,F16=36)),1,""),"")</f>
        <v/>
      </c>
      <c r="K17" s="1" t="str">
        <f>IF(AND(שבוע_בדילוג[[#This Row],[וסת השבוע]]=1,J16=1,שבוע_בדילוג[[#This Row],[CycleNumber]]&gt;B16),1,"")</f>
        <v/>
      </c>
      <c r="L17" s="1" t="str">
        <f>IF(שבוע_בדילוג[[#This Row],[CycleNumber]]=1,"",IF(שבוע_בדילוג[[#This Row],[וסת השבוע]]=1,0,IF(L16="","",IF(L16=0,IF(שבוע_בדילוג[[#This Row],[LengthofCycle]]=28,0,1),IF(L16=1,IF(שבוע_בדילוג[[#This Row],[LengthofCycle]]+F16=28*2,0,2),IF(L16=2,IF(שבוע_בדילוג[[#This Row],[LengthofCycle]]+F16+F15=28*3,0,3),""))))))</f>
        <v/>
      </c>
      <c r="M17" s="1" t="str">
        <f>IF(שבוע_בדילוג[[#This Row],[וסת השבוע]]=1,IF(שבוע_בדילוג[[#This Row],[וסת השבוע וההפלגה ביחד]]=1,M16+1,0),IF(AND(שבוע_בדילוג[[#This Row],[CycleNumber]]&gt;B16,שבוע_בדילוג[[#This Row],[CycleNumber]]&gt;1),IF(שבוע_בדילוג[[#This Row],[וסת השבוע פעיל?]]&lt;&gt;"",M16+1,""),""))</f>
        <v/>
      </c>
      <c r="N17" s="1" t="str">
        <f>IF(שבוע_בדילוג[[#This Row],[וסת השבוע פעיל?2]]="","",IF(AND(שבוע_בדילוג[[#This Row],[וסת השבוע פעיל?]]&lt;&gt;"",שבוע_בדילוג[[#This Row],[CycleNumber]]&lt;B18,B18&lt;&gt;"",שבוע_בדילוג[[#This Row],[וסת השבוע פעיל?]]&lt;3),IF(L18=0,IF(AND(שבוע_בדילוג[[#This Row],[וסת השבוע פעיל?]]&gt;0,J18=1),0,1),0),""))</f>
        <v/>
      </c>
      <c r="O17" s="1" t="str">
        <f t="shared" si="0"/>
        <v/>
      </c>
      <c r="P17" s="1" t="str">
        <f>IF(AND(שבוע_בדילוג[[#This Row],[חיזוי - שבוע]]=1,K18=1),1,"")</f>
        <v/>
      </c>
      <c r="Q17" s="1" t="str">
        <f>IF(AND(שבוע_בדילוג[[#This Row],[וסת השבוע פעיל?]]&lt;3,OR(שבוע_בדילוג[[#This Row],[CycleNumber]]&gt;B18,B18="")),1,"")</f>
        <v/>
      </c>
      <c r="R17" s="1" t="str">
        <f>IF(AND(שבוע_בדילוג[[#This Row],[חיזוי - שבוע]]&lt;&gt;"",שבוע_בדילוג[[#This Row],[וסת השבוע פעיל?2]]=""),1,"")</f>
        <v/>
      </c>
      <c r="S17" s="1" t="str">
        <f>IF(שבוע_בדילוג[[#This Row],[האישה קבעה וסת שבוע בדילוג?]]=1,IF(שבוע_בדילוג[[#This Row],[וסת השבוע פעיל?]]&lt;3,1,0),"")</f>
        <v/>
      </c>
      <c r="T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" s="1">
        <f t="shared" si="1"/>
        <v>0</v>
      </c>
      <c r="V17" s="1">
        <f t="shared" si="2"/>
        <v>0</v>
      </c>
      <c r="W17" s="1">
        <f t="shared" si="3"/>
        <v>0</v>
      </c>
      <c r="X17" s="1" t="str">
        <f>IF(שבוע_בדילוג[[#This Row],[3 הפלגות זהות]]="","",IF(שבוע_בדילוג[[#This Row],[3 הפלגות זהות]]=1,שבוע_בדילוג[[#This Row],[LengthofCycle]],X16))</f>
        <v/>
      </c>
      <c r="Z17" s="1" t="str">
        <f>IF(OR(שבוע_בדילוג[[#This Row],[הווסת פעיל?]]=0,שבוע_בדילוג[[#This Row],[הווסת פעיל?]]=""),"",SUM(Z16,שבוע_בדילוג[[#This Row],[הווסת פעיל?]]))</f>
        <v/>
      </c>
      <c r="AA17" s="1" t="str">
        <f>IF(AND(שבוע_בדילוג[[#This Row],[כמה מחזורים עד עקירה]]&lt;&gt;"",Z18=""),שבוע_בדילוג[[#This Row],[כמה מחזורים עד עקירה]],"")</f>
        <v/>
      </c>
      <c r="AB17" s="1" t="str">
        <f>IF(AND(שבוע_בדילוג[[#This Row],[הווסת פעיל?]]=1,שבוע_בדילוג[[#This Row],[וסת קבוע אחרון]]&lt;&gt;X16),שבוע_בדילוג[[#This Row],[וסת קבוע אחרון]],"")</f>
        <v/>
      </c>
      <c r="AC17" s="1" t="str">
        <f>IF(AND(שבוע_בדילוג[[#This Row],[הווסת פעיל?]]=1,Y16=0,שבוע_בדילוג[[#This Row],[וסת קבוע אחרון]]=X16),שבוע_בדילוג[[#This Row],[וסת קבוע אחרון]],"")</f>
        <v/>
      </c>
      <c r="AD17" s="1" t="str">
        <f>IF(AND(שבוע_בדילוג[[#This Row],[הווסת פעיל?]]=1,Y16=0,שבוע_בדילוג[[#This Row],[וסת קבוע אחרון]]&lt;&gt;X16),1,"")</f>
        <v/>
      </c>
      <c r="AE17" s="1" t="str">
        <f>IF(AND(שבוע_בדילוג[[#This Row],[הווסת פעיל?]]&lt;&gt;"",B18=1),שבוע_בדילוג[[#This Row],[CycleNumber]],"")</f>
        <v/>
      </c>
      <c r="AF17" s="1" t="str">
        <f>IF(AND(שבוע_בדילוג[[#This Row],[הווסת פעיל?]]&lt;&gt;"",Y16=""),שבוע_בדילוג[[#This Row],[CycleNumber]],"")</f>
        <v/>
      </c>
      <c r="AG17" s="1" t="str">
        <f>IF(B18=1,"",IF(שבוע_בדילוג[[#This Row],[הווסת פעיל?]]=1,IF(שבוע_בדילוג[[#This Row],[וסת קבוע אחרון]]=F18,1,0),""))</f>
        <v/>
      </c>
      <c r="AH17" s="1" t="str">
        <f>IF(B18=1,"",IF(שבוע_בדילוג[[#This Row],[הווסת פעיל?]]=1,IF(OR(שבוע_בדילוג[[#This Row],[וסת קבוע אחרון]]=F18,F18=שבוע_בדילוג[[#This Row],[LengthofCycle]]),1,0),""))</f>
        <v/>
      </c>
      <c r="AI17" s="1" t="str">
        <f>IF(B18=1,"",IF(שבוע_בדילוג[[#This Row],[הווסת פעיל?]]=1,IF(OR(שבוע_בדילוג[[#This Row],[וסת קבוע אחרון]]=F18,F18=שבוע_בדילוג[[#This Row],[LengthofCycle]],AND(שבוע_בדילוג[[#This Row],[LengthofCycle]]&lt;&gt;שבוע_בדילוג[[#This Row],[וסת קבוע אחרון]],OR(F18=28,F18=29))),1,0),""))</f>
        <v/>
      </c>
      <c r="AJ17" s="1" t="str">
        <f>IF(AND(שבוע_בדילוג[[#This Row],[הווסת פעיל?]]=1,B18=1),1,"")</f>
        <v/>
      </c>
      <c r="AK17" s="4">
        <f>IF(AND(שבוע_בדילוג[[#This Row],[הווסת פעיל?]]&lt;&gt;1,B18&lt;&gt;1,B18&lt;&gt;""),IF(שבוע_בדילוג[[#This Row],[LengthofCycle]]=F18,1,0),"")</f>
        <v>0</v>
      </c>
      <c r="AL17" s="4">
        <f>IF(AND(שבוע_בדילוג[[#This Row],[הווסת פעיל?]]&lt;&gt;1,B18&lt;&gt;1,B18&lt;&gt;""),IF(OR(שבוע_בדילוג[[#This Row],[LengthofCycle]]=F18,F18=29),1,0),"")</f>
        <v>0</v>
      </c>
      <c r="AM17" s="4">
        <f>IF(AND(שבוע_בדילוג[[#This Row],[הווסת פעיל?]]&lt;&gt;1,B18&lt;&gt;1,B18&lt;&gt;""),IF(OR(שבוע_בדילוג[[#This Row],[LengthofCycle]]=F18,F18=29,F18=28),1,0),"")</f>
        <v>0</v>
      </c>
      <c r="AW17" s="7">
        <v>25</v>
      </c>
      <c r="AX17" s="7">
        <f t="shared" ref="AX17:AX24" si="8">COUNTIFS($F$2:$F$1555,$AW17,$W$2:$W$1555,"1")</f>
        <v>1</v>
      </c>
      <c r="AY17" s="7">
        <f>AY6-AX6</f>
        <v>2</v>
      </c>
      <c r="AZ17" s="7">
        <f>AZ6-AY6</f>
        <v>3</v>
      </c>
      <c r="BA17" s="7">
        <f>SUM(AX17:AZ17)</f>
        <v>6</v>
      </c>
    </row>
    <row r="18" spans="1:53" x14ac:dyDescent="0.25">
      <c r="A18" s="1" t="s">
        <v>31</v>
      </c>
      <c r="B18" s="1">
        <v>17</v>
      </c>
      <c r="C18" s="1">
        <v>0</v>
      </c>
      <c r="D18" s="1">
        <v>1</v>
      </c>
      <c r="E18" s="1">
        <v>0</v>
      </c>
      <c r="F18" s="1">
        <v>26</v>
      </c>
      <c r="H18" s="1">
        <f>שבוע_בדילוג[[#This Row],[LengthofCycle]]+1</f>
        <v>27</v>
      </c>
      <c r="I18" s="1" t="str">
        <f>IF(IFERROR(LOOKUP(שבוע_בדילוג[[#This Row],[ClientID]],קביעויות[השבוע בדילוג]),FALSE)=שבוע_בדילוג[[#This Row],[ClientID]],1,"")</f>
        <v/>
      </c>
      <c r="J18" s="1" t="str">
        <f>IF(AND(שבוע_בדילוג[[#This Row],[CycleNumber]]&gt;1,OR(B19="",שבוע_בדילוג[[#This Row],[CycleNumber]]&gt;B17)),IF(OR(AND(שבוע_בדילוג[[#This Row],[LengthofCycle]]=29,F17=29),AND(שבוע_בדילוג[[#This Row],[LengthofCycle]]=36,F17=36)),1,""),"")</f>
        <v/>
      </c>
      <c r="K18" s="1" t="str">
        <f>IF(AND(שבוע_בדילוג[[#This Row],[וסת השבוע]]=1,J17=1,שבוע_בדילוג[[#This Row],[CycleNumber]]&gt;B17),1,"")</f>
        <v/>
      </c>
      <c r="L18" s="1" t="str">
        <f>IF(שבוע_בדילוג[[#This Row],[CycleNumber]]=1,"",IF(שבוע_בדילוג[[#This Row],[וסת השבוע]]=1,0,IF(L17="","",IF(L17=0,IF(שבוע_בדילוג[[#This Row],[LengthofCycle]]=28,0,1),IF(L17=1,IF(שבוע_בדילוג[[#This Row],[LengthofCycle]]+F17=28*2,0,2),IF(L17=2,IF(שבוע_בדילוג[[#This Row],[LengthofCycle]]+F17+F16=28*3,0,3),""))))))</f>
        <v/>
      </c>
      <c r="M18" s="1" t="str">
        <f>IF(שבוע_בדילוג[[#This Row],[וסת השבוע]]=1,IF(שבוע_בדילוג[[#This Row],[וסת השבוע וההפלגה ביחד]]=1,M17+1,0),IF(AND(שבוע_בדילוג[[#This Row],[CycleNumber]]&gt;B17,שבוע_בדילוג[[#This Row],[CycleNumber]]&gt;1),IF(שבוע_בדילוג[[#This Row],[וסת השבוע פעיל?]]&lt;&gt;"",M17+1,""),""))</f>
        <v/>
      </c>
      <c r="N18" s="1" t="str">
        <f>IF(שבוע_בדילוג[[#This Row],[וסת השבוע פעיל?2]]="","",IF(AND(שבוע_בדילוג[[#This Row],[וסת השבוע פעיל?]]&lt;&gt;"",שבוע_בדילוג[[#This Row],[CycleNumber]]&lt;B19,B19&lt;&gt;"",שבוע_בדילוג[[#This Row],[וסת השבוע פעיל?]]&lt;3),IF(L19=0,IF(AND(שבוע_בדילוג[[#This Row],[וסת השבוע פעיל?]]&gt;0,J19=1),0,1),0),""))</f>
        <v/>
      </c>
      <c r="O18" s="1" t="str">
        <f t="shared" si="0"/>
        <v/>
      </c>
      <c r="P18" s="1" t="str">
        <f>IF(AND(שבוע_בדילוג[[#This Row],[חיזוי - שבוע]]=1,K19=1),1,"")</f>
        <v/>
      </c>
      <c r="Q18" s="1" t="str">
        <f>IF(AND(שבוע_בדילוג[[#This Row],[וסת השבוע פעיל?]]&lt;3,OR(שבוע_בדילוג[[#This Row],[CycleNumber]]&gt;B19,B19="")),1,"")</f>
        <v/>
      </c>
      <c r="R18" s="1" t="str">
        <f>IF(AND(שבוע_בדילוג[[#This Row],[חיזוי - שבוע]]&lt;&gt;"",שבוע_בדילוג[[#This Row],[וסת השבוע פעיל?2]]=""),1,"")</f>
        <v/>
      </c>
      <c r="S18" s="1" t="str">
        <f>IF(שבוע_בדילוג[[#This Row],[האישה קבעה וסת שבוע בדילוג?]]=1,IF(שבוע_בדילוג[[#This Row],[וסת השבוע פעיל?]]&lt;3,1,0),"")</f>
        <v/>
      </c>
      <c r="T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" s="1">
        <f t="shared" si="1"/>
        <v>0</v>
      </c>
      <c r="V18" s="1">
        <f t="shared" si="2"/>
        <v>0</v>
      </c>
      <c r="W18" s="1">
        <f t="shared" si="3"/>
        <v>0</v>
      </c>
      <c r="X18" s="1" t="str">
        <f>IF(שבוע_בדילוג[[#This Row],[3 הפלגות זהות]]="","",IF(שבוע_בדילוג[[#This Row],[3 הפלגות זהות]]=1,שבוע_בדילוג[[#This Row],[LengthofCycle]],X17))</f>
        <v/>
      </c>
      <c r="Z18" s="1" t="str">
        <f>IF(OR(שבוע_בדילוג[[#This Row],[הווסת פעיל?]]=0,שבוע_בדילוג[[#This Row],[הווסת פעיל?]]=""),"",SUM(Z17,שבוע_בדילוג[[#This Row],[הווסת פעיל?]]))</f>
        <v/>
      </c>
      <c r="AA18" s="1" t="str">
        <f>IF(AND(שבוע_בדילוג[[#This Row],[כמה מחזורים עד עקירה]]&lt;&gt;"",Z19=""),שבוע_בדילוג[[#This Row],[כמה מחזורים עד עקירה]],"")</f>
        <v/>
      </c>
      <c r="AB18" s="1" t="str">
        <f>IF(AND(שבוע_בדילוג[[#This Row],[הווסת פעיל?]]=1,שבוע_בדילוג[[#This Row],[וסת קבוע אחרון]]&lt;&gt;X17),שבוע_בדילוג[[#This Row],[וסת קבוע אחרון]],"")</f>
        <v/>
      </c>
      <c r="AC18" s="1" t="str">
        <f>IF(AND(שבוע_בדילוג[[#This Row],[הווסת פעיל?]]=1,Y17=0,שבוע_בדילוג[[#This Row],[וסת קבוע אחרון]]=X17),שבוע_בדילוג[[#This Row],[וסת קבוע אחרון]],"")</f>
        <v/>
      </c>
      <c r="AD18" s="1" t="str">
        <f>IF(AND(שבוע_בדילוג[[#This Row],[הווסת פעיל?]]=1,Y17=0,שבוע_בדילוג[[#This Row],[וסת קבוע אחרון]]&lt;&gt;X17),1,"")</f>
        <v/>
      </c>
      <c r="AE18" s="1" t="str">
        <f>IF(AND(שבוע_בדילוג[[#This Row],[הווסת פעיל?]]&lt;&gt;"",B19=1),שבוע_בדילוג[[#This Row],[CycleNumber]],"")</f>
        <v/>
      </c>
      <c r="AF18" s="1" t="str">
        <f>IF(AND(שבוע_בדילוג[[#This Row],[הווסת פעיל?]]&lt;&gt;"",Y17=""),שבוע_בדילוג[[#This Row],[CycleNumber]],"")</f>
        <v/>
      </c>
      <c r="AG18" s="1" t="str">
        <f>IF(B19=1,"",IF(שבוע_בדילוג[[#This Row],[הווסת פעיל?]]=1,IF(שבוע_בדילוג[[#This Row],[וסת קבוע אחרון]]=F19,1,0),""))</f>
        <v/>
      </c>
      <c r="AH18" s="1" t="str">
        <f>IF(B19=1,"",IF(שבוע_בדילוג[[#This Row],[הווסת פעיל?]]=1,IF(OR(שבוע_בדילוג[[#This Row],[וסת קבוע אחרון]]=F19,F19=שבוע_בדילוג[[#This Row],[LengthofCycle]]),1,0),""))</f>
        <v/>
      </c>
      <c r="AI18" s="1" t="str">
        <f>IF(B19=1,"",IF(שבוע_בדילוג[[#This Row],[הווסת פעיל?]]=1,IF(OR(שבוע_בדילוג[[#This Row],[וסת קבוע אחרון]]=F19,F19=שבוע_בדילוג[[#This Row],[LengthofCycle]],AND(שבוע_בדילוג[[#This Row],[LengthofCycle]]&lt;&gt;שבוע_בדילוג[[#This Row],[וסת קבוע אחרון]],OR(F19=28,F19=29))),1,0),""))</f>
        <v/>
      </c>
      <c r="AJ18" s="1" t="str">
        <f>IF(AND(שבוע_בדילוג[[#This Row],[הווסת פעיל?]]=1,B19=1),1,"")</f>
        <v/>
      </c>
      <c r="AK18" s="4">
        <f>IF(AND(שבוע_בדילוג[[#This Row],[הווסת פעיל?]]&lt;&gt;1,B19&lt;&gt;1,B19&lt;&gt;""),IF(שבוע_בדילוג[[#This Row],[LengthofCycle]]=F19,1,0),"")</f>
        <v>1</v>
      </c>
      <c r="AL18" s="4">
        <f>IF(AND(שבוע_בדילוג[[#This Row],[הווסת פעיל?]]&lt;&gt;1,B19&lt;&gt;1,B19&lt;&gt;""),IF(OR(שבוע_בדילוג[[#This Row],[LengthofCycle]]=F19,F19=29),1,0),"")</f>
        <v>1</v>
      </c>
      <c r="AM18" s="4">
        <f>IF(AND(שבוע_בדילוג[[#This Row],[הווסת פעיל?]]&lt;&gt;1,B19&lt;&gt;1,B19&lt;&gt;""),IF(OR(שבוע_בדילוג[[#This Row],[LengthofCycle]]=F19,F19=29,F19=28),1,0),"")</f>
        <v>1</v>
      </c>
      <c r="AW18" s="6">
        <f t="shared" ref="AW18:AW24" si="9">AW17+1</f>
        <v>26</v>
      </c>
      <c r="AX18" s="6">
        <f t="shared" si="8"/>
        <v>0</v>
      </c>
      <c r="AY18" s="6">
        <f t="shared" ref="AY18:AZ24" si="10">AY7-AX7</f>
        <v>1</v>
      </c>
      <c r="AZ18" s="6">
        <f t="shared" si="10"/>
        <v>5</v>
      </c>
      <c r="BA18" s="6">
        <f t="shared" ref="BA18:BA25" si="11">SUM(AX18:AZ18)</f>
        <v>6</v>
      </c>
    </row>
    <row r="19" spans="1:53" x14ac:dyDescent="0.25">
      <c r="A19" s="1" t="s">
        <v>31</v>
      </c>
      <c r="B19" s="1">
        <v>18</v>
      </c>
      <c r="C19" s="1">
        <v>0</v>
      </c>
      <c r="D19" s="1">
        <v>1</v>
      </c>
      <c r="E19" s="1">
        <v>0</v>
      </c>
      <c r="F19" s="1">
        <v>26</v>
      </c>
      <c r="H19" s="1">
        <f>שבוע_בדילוג[[#This Row],[LengthofCycle]]+1</f>
        <v>27</v>
      </c>
      <c r="I19" s="1" t="str">
        <f>IF(IFERROR(LOOKUP(שבוע_בדילוג[[#This Row],[ClientID]],קביעויות[השבוע בדילוג]),FALSE)=שבוע_בדילוג[[#This Row],[ClientID]],1,"")</f>
        <v/>
      </c>
      <c r="J19" s="1" t="str">
        <f>IF(AND(שבוע_בדילוג[[#This Row],[CycleNumber]]&gt;1,OR(B20="",שבוע_בדילוג[[#This Row],[CycleNumber]]&gt;B18)),IF(OR(AND(שבוע_בדילוג[[#This Row],[LengthofCycle]]=29,F18=29),AND(שבוע_בדילוג[[#This Row],[LengthofCycle]]=36,F18=36)),1,""),"")</f>
        <v/>
      </c>
      <c r="K19" s="1" t="str">
        <f>IF(AND(שבוע_בדילוג[[#This Row],[וסת השבוע]]=1,J18=1,שבוע_בדילוג[[#This Row],[CycleNumber]]&gt;B18),1,"")</f>
        <v/>
      </c>
      <c r="L19" s="1" t="str">
        <f>IF(שבוע_בדילוג[[#This Row],[CycleNumber]]=1,"",IF(שבוע_בדילוג[[#This Row],[וסת השבוע]]=1,0,IF(L18="","",IF(L18=0,IF(שבוע_בדילוג[[#This Row],[LengthofCycle]]=28,0,1),IF(L18=1,IF(שבוע_בדילוג[[#This Row],[LengthofCycle]]+F18=28*2,0,2),IF(L18=2,IF(שבוע_בדילוג[[#This Row],[LengthofCycle]]+F18+F17=28*3,0,3),""))))))</f>
        <v/>
      </c>
      <c r="M19" s="1" t="str">
        <f>IF(שבוע_בדילוג[[#This Row],[וסת השבוע]]=1,IF(שבוע_בדילוג[[#This Row],[וסת השבוע וההפלגה ביחד]]=1,M18+1,0),IF(AND(שבוע_בדילוג[[#This Row],[CycleNumber]]&gt;B18,שבוע_בדילוג[[#This Row],[CycleNumber]]&gt;1),IF(שבוע_בדילוג[[#This Row],[וסת השבוע פעיל?]]&lt;&gt;"",M18+1,""),""))</f>
        <v/>
      </c>
      <c r="N19" s="1" t="str">
        <f>IF(שבוע_בדילוג[[#This Row],[וסת השבוע פעיל?2]]="","",IF(AND(שבוע_בדילוג[[#This Row],[וסת השבוע פעיל?]]&lt;&gt;"",שבוע_בדילוג[[#This Row],[CycleNumber]]&lt;B20,B20&lt;&gt;"",שבוע_בדילוג[[#This Row],[וסת השבוע פעיל?]]&lt;3),IF(L20=0,IF(AND(שבוע_בדילוג[[#This Row],[וסת השבוע פעיל?]]&gt;0,J20=1),0,1),0),""))</f>
        <v/>
      </c>
      <c r="O19" s="1" t="str">
        <f t="shared" si="0"/>
        <v/>
      </c>
      <c r="P19" s="1" t="str">
        <f>IF(AND(שבוע_בדילוג[[#This Row],[חיזוי - שבוע]]=1,K20=1),1,"")</f>
        <v/>
      </c>
      <c r="Q19" s="1" t="str">
        <f>IF(AND(שבוע_בדילוג[[#This Row],[וסת השבוע פעיל?]]&lt;3,OR(שבוע_בדילוג[[#This Row],[CycleNumber]]&gt;B20,B20="")),1,"")</f>
        <v/>
      </c>
      <c r="R19" s="1" t="str">
        <f>IF(AND(שבוע_בדילוג[[#This Row],[חיזוי - שבוע]]&lt;&gt;"",שבוע_בדילוג[[#This Row],[וסת השבוע פעיל?2]]=""),1,"")</f>
        <v/>
      </c>
      <c r="S19" s="1" t="str">
        <f>IF(שבוע_בדילוג[[#This Row],[האישה קבעה וסת שבוע בדילוג?]]=1,IF(שבוע_בדילוג[[#This Row],[וסת השבוע פעיל?]]&lt;3,1,0),"")</f>
        <v/>
      </c>
      <c r="T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" s="1">
        <f t="shared" si="1"/>
        <v>0</v>
      </c>
      <c r="V19" s="1">
        <f t="shared" si="2"/>
        <v>0</v>
      </c>
      <c r="W19" s="1">
        <f t="shared" si="3"/>
        <v>0</v>
      </c>
      <c r="X19" s="1" t="str">
        <f>IF(שבוע_בדילוג[[#This Row],[3 הפלגות זהות]]="","",IF(שבוע_בדילוג[[#This Row],[3 הפלגות זהות]]=1,שבוע_בדילוג[[#This Row],[LengthofCycle]],X18))</f>
        <v/>
      </c>
      <c r="Z19" s="1" t="str">
        <f>IF(OR(שבוע_בדילוג[[#This Row],[הווסת פעיל?]]=0,שבוע_בדילוג[[#This Row],[הווסת פעיל?]]=""),"",SUM(Z18,שבוע_בדילוג[[#This Row],[הווסת פעיל?]]))</f>
        <v/>
      </c>
      <c r="AA19" s="1" t="str">
        <f>IF(AND(שבוע_בדילוג[[#This Row],[כמה מחזורים עד עקירה]]&lt;&gt;"",Z20=""),שבוע_בדילוג[[#This Row],[כמה מחזורים עד עקירה]],"")</f>
        <v/>
      </c>
      <c r="AB19" s="1" t="str">
        <f>IF(AND(שבוע_בדילוג[[#This Row],[הווסת פעיל?]]=1,שבוע_בדילוג[[#This Row],[וסת קבוע אחרון]]&lt;&gt;X18),שבוע_בדילוג[[#This Row],[וסת קבוע אחרון]],"")</f>
        <v/>
      </c>
      <c r="AC19" s="1" t="str">
        <f>IF(AND(שבוע_בדילוג[[#This Row],[הווסת פעיל?]]=1,Y18=0,שבוע_בדילוג[[#This Row],[וסת קבוע אחרון]]=X18),שבוע_בדילוג[[#This Row],[וסת קבוע אחרון]],"")</f>
        <v/>
      </c>
      <c r="AD19" s="1" t="str">
        <f>IF(AND(שבוע_בדילוג[[#This Row],[הווסת פעיל?]]=1,Y18=0,שבוע_בדילוג[[#This Row],[וסת קבוע אחרון]]&lt;&gt;X18),1,"")</f>
        <v/>
      </c>
      <c r="AE19" s="1" t="str">
        <f>IF(AND(שבוע_בדילוג[[#This Row],[הווסת פעיל?]]&lt;&gt;"",B20=1),שבוע_בדילוג[[#This Row],[CycleNumber]],"")</f>
        <v/>
      </c>
      <c r="AF19" s="1" t="str">
        <f>IF(AND(שבוע_בדילוג[[#This Row],[הווסת פעיל?]]&lt;&gt;"",Y18=""),שבוע_בדילוג[[#This Row],[CycleNumber]],"")</f>
        <v/>
      </c>
      <c r="AG19" s="1" t="str">
        <f>IF(B20=1,"",IF(שבוע_בדילוג[[#This Row],[הווסת פעיל?]]=1,IF(שבוע_בדילוג[[#This Row],[וסת קבוע אחרון]]=F20,1,0),""))</f>
        <v/>
      </c>
      <c r="AH19" s="1" t="str">
        <f>IF(B20=1,"",IF(שבוע_בדילוג[[#This Row],[הווסת פעיל?]]=1,IF(OR(שבוע_בדילוג[[#This Row],[וסת קבוע אחרון]]=F20,F20=שבוע_בדילוג[[#This Row],[LengthofCycle]]),1,0),""))</f>
        <v/>
      </c>
      <c r="AI19" s="1" t="str">
        <f>IF(B20=1,"",IF(שבוע_בדילוג[[#This Row],[הווסת פעיל?]]=1,IF(OR(שבוע_בדילוג[[#This Row],[וסת קבוע אחרון]]=F20,F20=שבוע_בדילוג[[#This Row],[LengthofCycle]],AND(שבוע_בדילוג[[#This Row],[LengthofCycle]]&lt;&gt;שבוע_בדילוג[[#This Row],[וסת קבוע אחרון]],OR(F20=28,F20=29))),1,0),""))</f>
        <v/>
      </c>
      <c r="AJ19" s="1" t="str">
        <f>IF(AND(שבוע_בדילוג[[#This Row],[הווסת פעיל?]]=1,B20=1),1,"")</f>
        <v/>
      </c>
      <c r="AK19" s="4">
        <f>IF(AND(שבוע_בדילוג[[#This Row],[הווסת פעיל?]]&lt;&gt;1,B20&lt;&gt;1,B20&lt;&gt;""),IF(שבוע_בדילוג[[#This Row],[LengthofCycle]]=F20,1,0),"")</f>
        <v>0</v>
      </c>
      <c r="AL19" s="4">
        <f>IF(AND(שבוע_בדילוג[[#This Row],[הווסת פעיל?]]&lt;&gt;1,B20&lt;&gt;1,B20&lt;&gt;""),IF(OR(שבוע_בדילוג[[#This Row],[LengthofCycle]]=F20,F20=29),1,0),"")</f>
        <v>0</v>
      </c>
      <c r="AM19" s="4">
        <f>IF(AND(שבוע_בדילוג[[#This Row],[הווסת פעיל?]]&lt;&gt;1,B20&lt;&gt;1,B20&lt;&gt;""),IF(OR(שבוע_בדילוג[[#This Row],[LengthofCycle]]=F20,F20=29,F20=28),1,0),"")</f>
        <v>0</v>
      </c>
      <c r="AW19" s="7">
        <f t="shared" si="9"/>
        <v>27</v>
      </c>
      <c r="AX19" s="7">
        <f t="shared" si="8"/>
        <v>0</v>
      </c>
      <c r="AY19" s="7">
        <f t="shared" si="10"/>
        <v>0</v>
      </c>
      <c r="AZ19" s="7">
        <f t="shared" si="10"/>
        <v>4</v>
      </c>
      <c r="BA19" s="7">
        <f t="shared" si="11"/>
        <v>4</v>
      </c>
    </row>
    <row r="20" spans="1:53" x14ac:dyDescent="0.25">
      <c r="A20" s="1" t="s">
        <v>31</v>
      </c>
      <c r="B20" s="1">
        <v>19</v>
      </c>
      <c r="C20" s="1">
        <v>0</v>
      </c>
      <c r="D20" s="1">
        <v>1</v>
      </c>
      <c r="E20" s="1">
        <v>2</v>
      </c>
      <c r="F20" s="1">
        <v>24</v>
      </c>
      <c r="H20" s="1">
        <f>שבוע_בדילוג[[#This Row],[LengthofCycle]]+1</f>
        <v>25</v>
      </c>
      <c r="I20" s="1" t="str">
        <f>IF(IFERROR(LOOKUP(שבוע_בדילוג[[#This Row],[ClientID]],קביעויות[השבוע בדילוג]),FALSE)=שבוע_בדילוג[[#This Row],[ClientID]],1,"")</f>
        <v/>
      </c>
      <c r="J20" s="1" t="str">
        <f>IF(AND(שבוע_בדילוג[[#This Row],[CycleNumber]]&gt;1,OR(B21="",שבוע_בדילוג[[#This Row],[CycleNumber]]&gt;B19)),IF(OR(AND(שבוע_בדילוג[[#This Row],[LengthofCycle]]=29,F19=29),AND(שבוע_בדילוג[[#This Row],[LengthofCycle]]=36,F19=36)),1,""),"")</f>
        <v/>
      </c>
      <c r="K20" s="1" t="str">
        <f>IF(AND(שבוע_בדילוג[[#This Row],[וסת השבוע]]=1,J19=1,שבוע_בדילוג[[#This Row],[CycleNumber]]&gt;B19),1,"")</f>
        <v/>
      </c>
      <c r="L20" s="1" t="str">
        <f>IF(שבוע_בדילוג[[#This Row],[CycleNumber]]=1,"",IF(שבוע_בדילוג[[#This Row],[וסת השבוע]]=1,0,IF(L19="","",IF(L19=0,IF(שבוע_בדילוג[[#This Row],[LengthofCycle]]=28,0,1),IF(L19=1,IF(שבוע_בדילוג[[#This Row],[LengthofCycle]]+F19=28*2,0,2),IF(L19=2,IF(שבוע_בדילוג[[#This Row],[LengthofCycle]]+F19+F18=28*3,0,3),""))))))</f>
        <v/>
      </c>
      <c r="M20" s="1" t="str">
        <f>IF(שבוע_בדילוג[[#This Row],[וסת השבוע]]=1,IF(שבוע_בדילוג[[#This Row],[וסת השבוע וההפלגה ביחד]]=1,M19+1,0),IF(AND(שבוע_בדילוג[[#This Row],[CycleNumber]]&gt;B19,שבוע_בדילוג[[#This Row],[CycleNumber]]&gt;1),IF(שבוע_בדילוג[[#This Row],[וסת השבוע פעיל?]]&lt;&gt;"",M19+1,""),""))</f>
        <v/>
      </c>
      <c r="N20" s="1" t="str">
        <f>IF(שבוע_בדילוג[[#This Row],[וסת השבוע פעיל?2]]="","",IF(AND(שבוע_בדילוג[[#This Row],[וסת השבוע פעיל?]]&lt;&gt;"",שבוע_בדילוג[[#This Row],[CycleNumber]]&lt;B21,B21&lt;&gt;"",שבוע_בדילוג[[#This Row],[וסת השבוע פעיל?]]&lt;3),IF(L21=0,IF(AND(שבוע_בדילוג[[#This Row],[וסת השבוע פעיל?]]&gt;0,J21=1),0,1),0),""))</f>
        <v/>
      </c>
      <c r="O20" s="1" t="str">
        <f t="shared" si="0"/>
        <v/>
      </c>
      <c r="P20" s="1" t="str">
        <f>IF(AND(שבוע_בדילוג[[#This Row],[חיזוי - שבוע]]=1,K21=1),1,"")</f>
        <v/>
      </c>
      <c r="Q20" s="1" t="str">
        <f>IF(AND(שבוע_בדילוג[[#This Row],[וסת השבוע פעיל?]]&lt;3,OR(שבוע_בדילוג[[#This Row],[CycleNumber]]&gt;B21,B21="")),1,"")</f>
        <v/>
      </c>
      <c r="R20" s="1" t="str">
        <f>IF(AND(שבוע_בדילוג[[#This Row],[חיזוי - שבוע]]&lt;&gt;"",שבוע_בדילוג[[#This Row],[וסת השבוע פעיל?2]]=""),1,"")</f>
        <v/>
      </c>
      <c r="S20" s="1" t="str">
        <f>IF(שבוע_בדילוג[[#This Row],[האישה קבעה וסת שבוע בדילוג?]]=1,IF(שבוע_בדילוג[[#This Row],[וסת השבוע פעיל?]]&lt;3,1,0),"")</f>
        <v/>
      </c>
      <c r="T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" s="1">
        <f t="shared" si="1"/>
        <v>0</v>
      </c>
      <c r="V20" s="1">
        <f t="shared" si="2"/>
        <v>0</v>
      </c>
      <c r="W20" s="1">
        <f t="shared" si="3"/>
        <v>0</v>
      </c>
      <c r="X20" s="1" t="str">
        <f>IF(שבוע_בדילוג[[#This Row],[3 הפלגות זהות]]="","",IF(שבוע_בדילוג[[#This Row],[3 הפלגות זהות]]=1,שבוע_בדילוג[[#This Row],[LengthofCycle]],X19))</f>
        <v/>
      </c>
      <c r="Z20" s="1" t="str">
        <f>IF(OR(שבוע_בדילוג[[#This Row],[הווסת פעיל?]]=0,שבוע_בדילוג[[#This Row],[הווסת פעיל?]]=""),"",SUM(Z19,שבוע_בדילוג[[#This Row],[הווסת פעיל?]]))</f>
        <v/>
      </c>
      <c r="AA20" s="1" t="str">
        <f>IF(AND(שבוע_בדילוג[[#This Row],[כמה מחזורים עד עקירה]]&lt;&gt;"",Z21=""),שבוע_בדילוג[[#This Row],[כמה מחזורים עד עקירה]],"")</f>
        <v/>
      </c>
      <c r="AB20" s="1" t="str">
        <f>IF(AND(שבוע_בדילוג[[#This Row],[הווסת פעיל?]]=1,שבוע_בדילוג[[#This Row],[וסת קבוע אחרון]]&lt;&gt;X19),שבוע_בדילוג[[#This Row],[וסת קבוע אחרון]],"")</f>
        <v/>
      </c>
      <c r="AC20" s="1" t="str">
        <f>IF(AND(שבוע_בדילוג[[#This Row],[הווסת פעיל?]]=1,Y19=0,שבוע_בדילוג[[#This Row],[וסת קבוע אחרון]]=X19),שבוע_בדילוג[[#This Row],[וסת קבוע אחרון]],"")</f>
        <v/>
      </c>
      <c r="AD20" s="1" t="str">
        <f>IF(AND(שבוע_בדילוג[[#This Row],[הווסת פעיל?]]=1,Y19=0,שבוע_בדילוג[[#This Row],[וסת קבוע אחרון]]&lt;&gt;X19),1,"")</f>
        <v/>
      </c>
      <c r="AE20" s="1" t="str">
        <f>IF(AND(שבוע_בדילוג[[#This Row],[הווסת פעיל?]]&lt;&gt;"",B21=1),שבוע_בדילוג[[#This Row],[CycleNumber]],"")</f>
        <v/>
      </c>
      <c r="AF20" s="1" t="str">
        <f>IF(AND(שבוע_בדילוג[[#This Row],[הווסת פעיל?]]&lt;&gt;"",Y19=""),שבוע_בדילוג[[#This Row],[CycleNumber]],"")</f>
        <v/>
      </c>
      <c r="AG20" s="1" t="str">
        <f>IF(B21=1,"",IF(שבוע_בדילוג[[#This Row],[הווסת פעיל?]]=1,IF(שבוע_בדילוג[[#This Row],[וסת קבוע אחרון]]=F21,1,0),""))</f>
        <v/>
      </c>
      <c r="AH20" s="1" t="str">
        <f>IF(B21=1,"",IF(שבוע_בדילוג[[#This Row],[הווסת פעיל?]]=1,IF(OR(שבוע_בדילוג[[#This Row],[וסת קבוע אחרון]]=F21,F21=שבוע_בדילוג[[#This Row],[LengthofCycle]]),1,0),""))</f>
        <v/>
      </c>
      <c r="AI20" s="1" t="str">
        <f>IF(B21=1,"",IF(שבוע_בדילוג[[#This Row],[הווסת פעיל?]]=1,IF(OR(שבוע_בדילוג[[#This Row],[וסת קבוע אחרון]]=F21,F21=שבוע_בדילוג[[#This Row],[LengthofCycle]],AND(שבוע_בדילוג[[#This Row],[LengthofCycle]]&lt;&gt;שבוע_בדילוג[[#This Row],[וסת קבוע אחרון]],OR(F21=28,F21=29))),1,0),""))</f>
        <v/>
      </c>
      <c r="AJ20" s="1" t="str">
        <f>IF(AND(שבוע_בדילוג[[#This Row],[הווסת פעיל?]]=1,B21=1),1,"")</f>
        <v/>
      </c>
      <c r="AK20" s="4">
        <f>IF(AND(שבוע_בדילוג[[#This Row],[הווסת פעיל?]]&lt;&gt;1,B21&lt;&gt;1,B21&lt;&gt;""),IF(שבוע_בדילוג[[#This Row],[LengthofCycle]]=F21,1,0),"")</f>
        <v>0</v>
      </c>
      <c r="AL20" s="4">
        <f>IF(AND(שבוע_בדילוג[[#This Row],[הווסת פעיל?]]&lt;&gt;1,B21&lt;&gt;1,B21&lt;&gt;""),IF(OR(שבוע_בדילוג[[#This Row],[LengthofCycle]]=F21,F21=29),1,0),"")</f>
        <v>0</v>
      </c>
      <c r="AM20" s="4">
        <f>IF(AND(שבוע_בדילוג[[#This Row],[הווסת פעיל?]]&lt;&gt;1,B21&lt;&gt;1,B21&lt;&gt;""),IF(OR(שבוע_בדילוג[[#This Row],[LengthofCycle]]=F21,F21=29,F21=28),1,0),"")</f>
        <v>0</v>
      </c>
      <c r="AW20" s="6">
        <f t="shared" si="9"/>
        <v>28</v>
      </c>
      <c r="AX20" s="6">
        <f t="shared" si="8"/>
        <v>1</v>
      </c>
      <c r="AY20" s="6">
        <f t="shared" si="10"/>
        <v>1</v>
      </c>
      <c r="AZ20" s="6">
        <f t="shared" si="10"/>
        <v>6</v>
      </c>
      <c r="BA20" s="6">
        <f t="shared" si="11"/>
        <v>8</v>
      </c>
    </row>
    <row r="21" spans="1:53" x14ac:dyDescent="0.25">
      <c r="A21" s="1" t="s">
        <v>31</v>
      </c>
      <c r="B21" s="1">
        <v>20</v>
      </c>
      <c r="C21" s="1">
        <v>0</v>
      </c>
      <c r="D21" s="1">
        <v>1</v>
      </c>
      <c r="E21" s="1">
        <v>0</v>
      </c>
      <c r="F21" s="1">
        <v>27</v>
      </c>
      <c r="H21" s="1">
        <f>שבוע_בדילוג[[#This Row],[LengthofCycle]]+1</f>
        <v>28</v>
      </c>
      <c r="I21" s="1" t="str">
        <f>IF(IFERROR(LOOKUP(שבוע_בדילוג[[#This Row],[ClientID]],קביעויות[השבוע בדילוג]),FALSE)=שבוע_בדילוג[[#This Row],[ClientID]],1,"")</f>
        <v/>
      </c>
      <c r="J21" s="1" t="str">
        <f>IF(AND(שבוע_בדילוג[[#This Row],[CycleNumber]]&gt;1,OR(B22="",שבוע_בדילוג[[#This Row],[CycleNumber]]&gt;B20)),IF(OR(AND(שבוע_בדילוג[[#This Row],[LengthofCycle]]=29,F20=29),AND(שבוע_בדילוג[[#This Row],[LengthofCycle]]=36,F20=36)),1,""),"")</f>
        <v/>
      </c>
      <c r="K21" s="1" t="str">
        <f>IF(AND(שבוע_בדילוג[[#This Row],[וסת השבוע]]=1,J20=1,שבוע_בדילוג[[#This Row],[CycleNumber]]&gt;B20),1,"")</f>
        <v/>
      </c>
      <c r="L21" s="1" t="str">
        <f>IF(שבוע_בדילוג[[#This Row],[CycleNumber]]=1,"",IF(שבוע_בדילוג[[#This Row],[וסת השבוע]]=1,0,IF(L20="","",IF(L20=0,IF(שבוע_בדילוג[[#This Row],[LengthofCycle]]=28,0,1),IF(L20=1,IF(שבוע_בדילוג[[#This Row],[LengthofCycle]]+F20=28*2,0,2),IF(L20=2,IF(שבוע_בדילוג[[#This Row],[LengthofCycle]]+F20+F19=28*3,0,3),""))))))</f>
        <v/>
      </c>
      <c r="M21" s="1" t="str">
        <f>IF(שבוע_בדילוג[[#This Row],[וסת השבוע]]=1,IF(שבוע_בדילוג[[#This Row],[וסת השבוע וההפלגה ביחד]]=1,M20+1,0),IF(AND(שבוע_בדילוג[[#This Row],[CycleNumber]]&gt;B20,שבוע_בדילוג[[#This Row],[CycleNumber]]&gt;1),IF(שבוע_בדילוג[[#This Row],[וסת השבוע פעיל?]]&lt;&gt;"",M20+1,""),""))</f>
        <v/>
      </c>
      <c r="N21" s="1" t="str">
        <f>IF(שבוע_בדילוג[[#This Row],[וסת השבוע פעיל?2]]="","",IF(AND(שבוע_בדילוג[[#This Row],[וסת השבוע פעיל?]]&lt;&gt;"",שבוע_בדילוג[[#This Row],[CycleNumber]]&lt;B22,B22&lt;&gt;"",שבוע_בדילוג[[#This Row],[וסת השבוע פעיל?]]&lt;3),IF(L22=0,IF(AND(שבוע_בדילוג[[#This Row],[וסת השבוע פעיל?]]&gt;0,J22=1),0,1),0),""))</f>
        <v/>
      </c>
      <c r="O21" s="1" t="str">
        <f t="shared" si="0"/>
        <v/>
      </c>
      <c r="P21" s="1" t="str">
        <f>IF(AND(שבוע_בדילוג[[#This Row],[חיזוי - שבוע]]=1,K22=1),1,"")</f>
        <v/>
      </c>
      <c r="Q21" s="1" t="str">
        <f>IF(AND(שבוע_בדילוג[[#This Row],[וסת השבוע פעיל?]]&lt;3,OR(שבוע_בדילוג[[#This Row],[CycleNumber]]&gt;B22,B22="")),1,"")</f>
        <v/>
      </c>
      <c r="R21" s="1" t="str">
        <f>IF(AND(שבוע_בדילוג[[#This Row],[חיזוי - שבוע]]&lt;&gt;"",שבוע_בדילוג[[#This Row],[וסת השבוע פעיל?2]]=""),1,"")</f>
        <v/>
      </c>
      <c r="S21" s="1" t="str">
        <f>IF(שבוע_בדילוג[[#This Row],[האישה קבעה וסת שבוע בדילוג?]]=1,IF(שבוע_בדילוג[[#This Row],[וסת השבוע פעיל?]]&lt;3,1,0),"")</f>
        <v/>
      </c>
      <c r="T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" s="1">
        <f t="shared" si="1"/>
        <v>0</v>
      </c>
      <c r="V21" s="1">
        <f t="shared" si="2"/>
        <v>0</v>
      </c>
      <c r="W21" s="1">
        <f t="shared" si="3"/>
        <v>0</v>
      </c>
      <c r="X21" s="1" t="str">
        <f>IF(שבוע_בדילוג[[#This Row],[3 הפלגות זהות]]="","",IF(שבוע_בדילוג[[#This Row],[3 הפלגות זהות]]=1,שבוע_בדילוג[[#This Row],[LengthofCycle]],X20))</f>
        <v/>
      </c>
      <c r="Z21" s="1" t="str">
        <f>IF(OR(שבוע_בדילוג[[#This Row],[הווסת פעיל?]]=0,שבוע_בדילוג[[#This Row],[הווסת פעיל?]]=""),"",SUM(Z20,שבוע_בדילוג[[#This Row],[הווסת פעיל?]]))</f>
        <v/>
      </c>
      <c r="AA21" s="1" t="str">
        <f>IF(AND(שבוע_בדילוג[[#This Row],[כמה מחזורים עד עקירה]]&lt;&gt;"",Z22=""),שבוע_בדילוג[[#This Row],[כמה מחזורים עד עקירה]],"")</f>
        <v/>
      </c>
      <c r="AB21" s="1" t="str">
        <f>IF(AND(שבוע_בדילוג[[#This Row],[הווסת פעיל?]]=1,שבוע_בדילוג[[#This Row],[וסת קבוע אחרון]]&lt;&gt;X20),שבוע_בדילוג[[#This Row],[וסת קבוע אחרון]],"")</f>
        <v/>
      </c>
      <c r="AC21" s="1" t="str">
        <f>IF(AND(שבוע_בדילוג[[#This Row],[הווסת פעיל?]]=1,Y20=0,שבוע_בדילוג[[#This Row],[וסת קבוע אחרון]]=X20),שבוע_בדילוג[[#This Row],[וסת קבוע אחרון]],"")</f>
        <v/>
      </c>
      <c r="AD21" s="1" t="str">
        <f>IF(AND(שבוע_בדילוג[[#This Row],[הווסת פעיל?]]=1,Y20=0,שבוע_בדילוג[[#This Row],[וסת קבוע אחרון]]&lt;&gt;X20),1,"")</f>
        <v/>
      </c>
      <c r="AE21" s="1" t="str">
        <f>IF(AND(שבוע_בדילוג[[#This Row],[הווסת פעיל?]]&lt;&gt;"",B22=1),שבוע_בדילוג[[#This Row],[CycleNumber]],"")</f>
        <v/>
      </c>
      <c r="AF21" s="1" t="str">
        <f>IF(AND(שבוע_בדילוג[[#This Row],[הווסת פעיל?]]&lt;&gt;"",Y20=""),שבוע_בדילוג[[#This Row],[CycleNumber]],"")</f>
        <v/>
      </c>
      <c r="AG21" s="1" t="str">
        <f>IF(B22=1,"",IF(שבוע_בדילוג[[#This Row],[הווסת פעיל?]]=1,IF(שבוע_בדילוג[[#This Row],[וסת קבוע אחרון]]=F22,1,0),""))</f>
        <v/>
      </c>
      <c r="AH21" s="1" t="str">
        <f>IF(B22=1,"",IF(שבוע_בדילוג[[#This Row],[הווסת פעיל?]]=1,IF(OR(שבוע_בדילוג[[#This Row],[וסת קבוע אחרון]]=F22,F22=שבוע_בדילוג[[#This Row],[LengthofCycle]]),1,0),""))</f>
        <v/>
      </c>
      <c r="AI21" s="1" t="str">
        <f>IF(B22=1,"",IF(שבוע_בדילוג[[#This Row],[הווסת פעיל?]]=1,IF(OR(שבוע_בדילוג[[#This Row],[וסת קבוע אחרון]]=F22,F22=שבוע_בדילוג[[#This Row],[LengthofCycle]],AND(שבוע_בדילוג[[#This Row],[LengthofCycle]]&lt;&gt;שבוע_בדילוג[[#This Row],[וסת קבוע אחרון]],OR(F22=28,F22=29))),1,0),""))</f>
        <v/>
      </c>
      <c r="AJ21" s="1" t="str">
        <f>IF(AND(שבוע_בדילוג[[#This Row],[הווסת פעיל?]]=1,B22=1),1,"")</f>
        <v/>
      </c>
      <c r="AK21" s="4">
        <f>IF(AND(שבוע_בדילוג[[#This Row],[הווסת פעיל?]]&lt;&gt;1,B22&lt;&gt;1,B22&lt;&gt;""),IF(שבוע_בדילוג[[#This Row],[LengthofCycle]]=F22,1,0),"")</f>
        <v>0</v>
      </c>
      <c r="AL21" s="4">
        <f>IF(AND(שבוע_בדילוג[[#This Row],[הווסת פעיל?]]&lt;&gt;1,B22&lt;&gt;1,B22&lt;&gt;""),IF(OR(שבוע_בדילוג[[#This Row],[LengthofCycle]]=F22,F22=29),1,0),"")</f>
        <v>0</v>
      </c>
      <c r="AM21" s="4">
        <f>IF(AND(שבוע_בדילוג[[#This Row],[הווסת פעיל?]]&lt;&gt;1,B22&lt;&gt;1,B22&lt;&gt;""),IF(OR(שבוע_בדילוג[[#This Row],[LengthofCycle]]=F22,F22=29,F22=28),1,0),"")</f>
        <v>1</v>
      </c>
      <c r="AW21" s="7">
        <f t="shared" si="9"/>
        <v>29</v>
      </c>
      <c r="AX21" s="7">
        <f t="shared" si="8"/>
        <v>0</v>
      </c>
      <c r="AY21" s="7">
        <f t="shared" si="10"/>
        <v>2</v>
      </c>
      <c r="AZ21" s="7">
        <f t="shared" si="10"/>
        <v>3</v>
      </c>
      <c r="BA21" s="7">
        <f t="shared" si="11"/>
        <v>5</v>
      </c>
    </row>
    <row r="22" spans="1:53" x14ac:dyDescent="0.25">
      <c r="A22" s="1" t="s">
        <v>31</v>
      </c>
      <c r="B22" s="1">
        <v>21</v>
      </c>
      <c r="C22" s="1">
        <v>0</v>
      </c>
      <c r="D22" s="1">
        <v>1</v>
      </c>
      <c r="E22" s="1">
        <v>0</v>
      </c>
      <c r="F22" s="1">
        <v>28</v>
      </c>
      <c r="H22" s="1">
        <f>שבוע_בדילוג[[#This Row],[LengthofCycle]]+1</f>
        <v>29</v>
      </c>
      <c r="I22" s="1" t="str">
        <f>IF(IFERROR(LOOKUP(שבוע_בדילוג[[#This Row],[ClientID]],קביעויות[השבוע בדילוג]),FALSE)=שבוע_בדילוג[[#This Row],[ClientID]],1,"")</f>
        <v/>
      </c>
      <c r="J22" s="1" t="str">
        <f>IF(AND(שבוע_בדילוג[[#This Row],[CycleNumber]]&gt;1,OR(B23="",שבוע_בדילוג[[#This Row],[CycleNumber]]&gt;B21)),IF(OR(AND(שבוע_בדילוג[[#This Row],[LengthofCycle]]=29,F21=29),AND(שבוע_בדילוג[[#This Row],[LengthofCycle]]=36,F21=36)),1,""),"")</f>
        <v/>
      </c>
      <c r="K22" s="1" t="str">
        <f>IF(AND(שבוע_בדילוג[[#This Row],[וסת השבוע]]=1,J21=1,שבוע_בדילוג[[#This Row],[CycleNumber]]&gt;B21),1,"")</f>
        <v/>
      </c>
      <c r="L22" s="1" t="str">
        <f>IF(שבוע_בדילוג[[#This Row],[CycleNumber]]=1,"",IF(שבוע_בדילוג[[#This Row],[וסת השבוע]]=1,0,IF(L21="","",IF(L21=0,IF(שבוע_בדילוג[[#This Row],[LengthofCycle]]=28,0,1),IF(L21=1,IF(שבוע_בדילוג[[#This Row],[LengthofCycle]]+F21=28*2,0,2),IF(L21=2,IF(שבוע_בדילוג[[#This Row],[LengthofCycle]]+F21+F20=28*3,0,3),""))))))</f>
        <v/>
      </c>
      <c r="M22" s="1" t="str">
        <f>IF(שבוע_בדילוג[[#This Row],[וסת השבוע]]=1,IF(שבוע_בדילוג[[#This Row],[וסת השבוע וההפלגה ביחד]]=1,M21+1,0),IF(AND(שבוע_בדילוג[[#This Row],[CycleNumber]]&gt;B21,שבוע_בדילוג[[#This Row],[CycleNumber]]&gt;1),IF(שבוע_בדילוג[[#This Row],[וסת השבוע פעיל?]]&lt;&gt;"",M21+1,""),""))</f>
        <v/>
      </c>
      <c r="N22" s="1" t="str">
        <f>IF(שבוע_בדילוג[[#This Row],[וסת השבוע פעיל?2]]="","",IF(AND(שבוע_בדילוג[[#This Row],[וסת השבוע פעיל?]]&lt;&gt;"",שבוע_בדילוג[[#This Row],[CycleNumber]]&lt;B23,B23&lt;&gt;"",שבוע_בדילוג[[#This Row],[וסת השבוע פעיל?]]&lt;3),IF(L23=0,IF(AND(שבוע_בדילוג[[#This Row],[וסת השבוע פעיל?]]&gt;0,J23=1),0,1),0),""))</f>
        <v/>
      </c>
      <c r="O22" s="1" t="str">
        <f t="shared" si="0"/>
        <v/>
      </c>
      <c r="P22" s="1" t="str">
        <f>IF(AND(שבוע_בדילוג[[#This Row],[חיזוי - שבוע]]=1,K23=1),1,"")</f>
        <v/>
      </c>
      <c r="Q22" s="1" t="str">
        <f>IF(AND(שבוע_בדילוג[[#This Row],[וסת השבוע פעיל?]]&lt;3,OR(שבוע_בדילוג[[#This Row],[CycleNumber]]&gt;B23,B23="")),1,"")</f>
        <v/>
      </c>
      <c r="R22" s="1" t="str">
        <f>IF(AND(שבוע_בדילוג[[#This Row],[חיזוי - שבוע]]&lt;&gt;"",שבוע_בדילוג[[#This Row],[וסת השבוע פעיל?2]]=""),1,"")</f>
        <v/>
      </c>
      <c r="S22" s="1" t="str">
        <f>IF(שבוע_בדילוג[[#This Row],[האישה קבעה וסת שבוע בדילוג?]]=1,IF(שבוע_בדילוג[[#This Row],[וסת השבוע פעיל?]]&lt;3,1,0),"")</f>
        <v/>
      </c>
      <c r="T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" s="1">
        <f t="shared" si="1"/>
        <v>0</v>
      </c>
      <c r="V22" s="1">
        <f t="shared" si="2"/>
        <v>0</v>
      </c>
      <c r="W22" s="1">
        <f t="shared" si="3"/>
        <v>0</v>
      </c>
      <c r="X22" s="1" t="str">
        <f>IF(שבוע_בדילוג[[#This Row],[3 הפלגות זהות]]="","",IF(שבוע_בדילוג[[#This Row],[3 הפלגות זהות]]=1,שבוע_בדילוג[[#This Row],[LengthofCycle]],X21))</f>
        <v/>
      </c>
      <c r="Z22" s="1" t="str">
        <f>IF(OR(שבוע_בדילוג[[#This Row],[הווסת פעיל?]]=0,שבוע_בדילוג[[#This Row],[הווסת פעיל?]]=""),"",SUM(Z21,שבוע_בדילוג[[#This Row],[הווסת פעיל?]]))</f>
        <v/>
      </c>
      <c r="AA22" s="1" t="str">
        <f>IF(AND(שבוע_בדילוג[[#This Row],[כמה מחזורים עד עקירה]]&lt;&gt;"",Z23=""),שבוע_בדילוג[[#This Row],[כמה מחזורים עד עקירה]],"")</f>
        <v/>
      </c>
      <c r="AB22" s="1" t="str">
        <f>IF(AND(שבוע_בדילוג[[#This Row],[הווסת פעיל?]]=1,שבוע_בדילוג[[#This Row],[וסת קבוע אחרון]]&lt;&gt;X21),שבוע_בדילוג[[#This Row],[וסת קבוע אחרון]],"")</f>
        <v/>
      </c>
      <c r="AC22" s="1" t="str">
        <f>IF(AND(שבוע_בדילוג[[#This Row],[הווסת פעיל?]]=1,Y21=0,שבוע_בדילוג[[#This Row],[וסת קבוע אחרון]]=X21),שבוע_בדילוג[[#This Row],[וסת קבוע אחרון]],"")</f>
        <v/>
      </c>
      <c r="AD22" s="1" t="str">
        <f>IF(AND(שבוע_בדילוג[[#This Row],[הווסת פעיל?]]=1,Y21=0,שבוע_בדילוג[[#This Row],[וסת קבוע אחרון]]&lt;&gt;X21),1,"")</f>
        <v/>
      </c>
      <c r="AE22" s="1" t="str">
        <f>IF(AND(שבוע_בדילוג[[#This Row],[הווסת פעיל?]]&lt;&gt;"",B23=1),שבוע_בדילוג[[#This Row],[CycleNumber]],"")</f>
        <v/>
      </c>
      <c r="AF22" s="1" t="str">
        <f>IF(AND(שבוע_בדילוג[[#This Row],[הווסת פעיל?]]&lt;&gt;"",Y21=""),שבוע_בדילוג[[#This Row],[CycleNumber]],"")</f>
        <v/>
      </c>
      <c r="AG22" s="1" t="str">
        <f>IF(B23=1,"",IF(שבוע_בדילוג[[#This Row],[הווסת פעיל?]]=1,IF(שבוע_בדילוג[[#This Row],[וסת קבוע אחרון]]=F23,1,0),""))</f>
        <v/>
      </c>
      <c r="AH22" s="1" t="str">
        <f>IF(B23=1,"",IF(שבוע_בדילוג[[#This Row],[הווסת פעיל?]]=1,IF(OR(שבוע_בדילוג[[#This Row],[וסת קבוע אחרון]]=F23,F23=שבוע_בדילוג[[#This Row],[LengthofCycle]]),1,0),""))</f>
        <v/>
      </c>
      <c r="AI22" s="1" t="str">
        <f>IF(B23=1,"",IF(שבוע_בדילוג[[#This Row],[הווסת פעיל?]]=1,IF(OR(שבוע_בדילוג[[#This Row],[וסת קבוע אחרון]]=F23,F23=שבוע_בדילוג[[#This Row],[LengthofCycle]],AND(שבוע_בדילוג[[#This Row],[LengthofCycle]]&lt;&gt;שבוע_בדילוג[[#This Row],[וסת קבוע אחרון]],OR(F23=28,F23=29))),1,0),""))</f>
        <v/>
      </c>
      <c r="AJ22" s="1" t="str">
        <f>IF(AND(שבוע_בדילוג[[#This Row],[הווסת פעיל?]]=1,B23=1),1,"")</f>
        <v/>
      </c>
      <c r="AK22" s="4">
        <f>IF(AND(שבוע_בדילוג[[#This Row],[הווסת פעיל?]]&lt;&gt;1,B23&lt;&gt;1,B23&lt;&gt;""),IF(שבוע_בדילוג[[#This Row],[LengthofCycle]]=F23,1,0),"")</f>
        <v>0</v>
      </c>
      <c r="AL22" s="4">
        <f>IF(AND(שבוע_בדילוג[[#This Row],[הווסת פעיל?]]&lt;&gt;1,B23&lt;&gt;1,B23&lt;&gt;""),IF(OR(שבוע_בדילוג[[#This Row],[LengthofCycle]]=F23,F23=29),1,0),"")</f>
        <v>0</v>
      </c>
      <c r="AM22" s="4">
        <f>IF(AND(שבוע_בדילוג[[#This Row],[הווסת פעיל?]]&lt;&gt;1,B23&lt;&gt;1,B23&lt;&gt;""),IF(OR(שבוע_בדילוג[[#This Row],[LengthofCycle]]=F23,F23=29,F23=28),1,0),"")</f>
        <v>0</v>
      </c>
      <c r="AW22" s="6">
        <f t="shared" si="9"/>
        <v>30</v>
      </c>
      <c r="AX22" s="6">
        <f t="shared" si="8"/>
        <v>0</v>
      </c>
      <c r="AY22" s="6">
        <f t="shared" si="10"/>
        <v>0</v>
      </c>
      <c r="AZ22" s="6">
        <f t="shared" si="10"/>
        <v>2</v>
      </c>
      <c r="BA22" s="6">
        <f t="shared" si="11"/>
        <v>2</v>
      </c>
    </row>
    <row r="23" spans="1:53" x14ac:dyDescent="0.25">
      <c r="A23" s="1" t="s">
        <v>31</v>
      </c>
      <c r="B23" s="1">
        <v>22</v>
      </c>
      <c r="C23" s="1">
        <v>0</v>
      </c>
      <c r="D23" s="1">
        <v>1</v>
      </c>
      <c r="E23" s="1">
        <v>0</v>
      </c>
      <c r="F23" s="1">
        <v>26</v>
      </c>
      <c r="H23" s="1">
        <f>שבוע_בדילוג[[#This Row],[LengthofCycle]]+1</f>
        <v>27</v>
      </c>
      <c r="I23" s="1" t="str">
        <f>IF(IFERROR(LOOKUP(שבוע_בדילוג[[#This Row],[ClientID]],קביעויות[השבוע בדילוג]),FALSE)=שבוע_בדילוג[[#This Row],[ClientID]],1,"")</f>
        <v/>
      </c>
      <c r="J23" s="1" t="str">
        <f>IF(AND(שבוע_בדילוג[[#This Row],[CycleNumber]]&gt;1,OR(B24="",שבוע_בדילוג[[#This Row],[CycleNumber]]&gt;B22)),IF(OR(AND(שבוע_בדילוג[[#This Row],[LengthofCycle]]=29,F22=29),AND(שבוע_בדילוג[[#This Row],[LengthofCycle]]=36,F22=36)),1,""),"")</f>
        <v/>
      </c>
      <c r="K23" s="1" t="str">
        <f>IF(AND(שבוע_בדילוג[[#This Row],[וסת השבוע]]=1,J22=1,שבוע_בדילוג[[#This Row],[CycleNumber]]&gt;B22),1,"")</f>
        <v/>
      </c>
      <c r="L23" s="1" t="str">
        <f>IF(שבוע_בדילוג[[#This Row],[CycleNumber]]=1,"",IF(שבוע_בדילוג[[#This Row],[וסת השבוע]]=1,0,IF(L22="","",IF(L22=0,IF(שבוע_בדילוג[[#This Row],[LengthofCycle]]=28,0,1),IF(L22=1,IF(שבוע_בדילוג[[#This Row],[LengthofCycle]]+F22=28*2,0,2),IF(L22=2,IF(שבוע_בדילוג[[#This Row],[LengthofCycle]]+F22+F21=28*3,0,3),""))))))</f>
        <v/>
      </c>
      <c r="M23" s="1" t="str">
        <f>IF(שבוע_בדילוג[[#This Row],[וסת השבוע]]=1,IF(שבוע_בדילוג[[#This Row],[וסת השבוע וההפלגה ביחד]]=1,M22+1,0),IF(AND(שבוע_בדילוג[[#This Row],[CycleNumber]]&gt;B22,שבוע_בדילוג[[#This Row],[CycleNumber]]&gt;1),IF(שבוע_בדילוג[[#This Row],[וסת השבוע פעיל?]]&lt;&gt;"",M22+1,""),""))</f>
        <v/>
      </c>
      <c r="N23" s="1" t="str">
        <f>IF(שבוע_בדילוג[[#This Row],[וסת השבוע פעיל?2]]="","",IF(AND(שבוע_בדילוג[[#This Row],[וסת השבוע פעיל?]]&lt;&gt;"",שבוע_בדילוג[[#This Row],[CycleNumber]]&lt;B24,B24&lt;&gt;"",שבוע_בדילוג[[#This Row],[וסת השבוע פעיל?]]&lt;3),IF(L24=0,IF(AND(שבוע_בדילוג[[#This Row],[וסת השבוע פעיל?]]&gt;0,J24=1),0,1),0),""))</f>
        <v/>
      </c>
      <c r="O23" s="1" t="str">
        <f t="shared" si="0"/>
        <v/>
      </c>
      <c r="P23" s="1" t="str">
        <f>IF(AND(שבוע_בדילוג[[#This Row],[חיזוי - שבוע]]=1,K24=1),1,"")</f>
        <v/>
      </c>
      <c r="Q23" s="1" t="str">
        <f>IF(AND(שבוע_בדילוג[[#This Row],[וסת השבוע פעיל?]]&lt;3,OR(שבוע_בדילוג[[#This Row],[CycleNumber]]&gt;B24,B24="")),1,"")</f>
        <v/>
      </c>
      <c r="R23" s="1" t="str">
        <f>IF(AND(שבוע_בדילוג[[#This Row],[חיזוי - שבוע]]&lt;&gt;"",שבוע_בדילוג[[#This Row],[וסת השבוע פעיל?2]]=""),1,"")</f>
        <v/>
      </c>
      <c r="S23" s="1" t="str">
        <f>IF(שבוע_בדילוג[[#This Row],[האישה קבעה וסת שבוע בדילוג?]]=1,IF(שבוע_בדילוג[[#This Row],[וסת השבוע פעיל?]]&lt;3,1,0),"")</f>
        <v/>
      </c>
      <c r="T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" s="1">
        <f t="shared" si="1"/>
        <v>0</v>
      </c>
      <c r="V23" s="1">
        <f t="shared" si="2"/>
        <v>0</v>
      </c>
      <c r="W23" s="1">
        <f t="shared" si="3"/>
        <v>0</v>
      </c>
      <c r="X23" s="1" t="str">
        <f>IF(שבוע_בדילוג[[#This Row],[3 הפלגות זהות]]="","",IF(שבוע_בדילוג[[#This Row],[3 הפלגות זהות]]=1,שבוע_בדילוג[[#This Row],[LengthofCycle]],X22))</f>
        <v/>
      </c>
      <c r="Z23" s="1" t="str">
        <f>IF(OR(שבוע_בדילוג[[#This Row],[הווסת פעיל?]]=0,שבוע_בדילוג[[#This Row],[הווסת פעיל?]]=""),"",SUM(Z22,שבוע_בדילוג[[#This Row],[הווסת פעיל?]]))</f>
        <v/>
      </c>
      <c r="AA23" s="1" t="str">
        <f>IF(AND(שבוע_בדילוג[[#This Row],[כמה מחזורים עד עקירה]]&lt;&gt;"",Z24=""),שבוע_בדילוג[[#This Row],[כמה מחזורים עד עקירה]],"")</f>
        <v/>
      </c>
      <c r="AB23" s="1" t="str">
        <f>IF(AND(שבוע_בדילוג[[#This Row],[הווסת פעיל?]]=1,שבוע_בדילוג[[#This Row],[וסת קבוע אחרון]]&lt;&gt;X22),שבוע_בדילוג[[#This Row],[וסת קבוע אחרון]],"")</f>
        <v/>
      </c>
      <c r="AC23" s="1" t="str">
        <f>IF(AND(שבוע_בדילוג[[#This Row],[הווסת פעיל?]]=1,Y22=0,שבוע_בדילוג[[#This Row],[וסת קבוע אחרון]]=X22),שבוע_בדילוג[[#This Row],[וסת קבוע אחרון]],"")</f>
        <v/>
      </c>
      <c r="AD23" s="1" t="str">
        <f>IF(AND(שבוע_בדילוג[[#This Row],[הווסת פעיל?]]=1,Y22=0,שבוע_בדילוג[[#This Row],[וסת קבוע אחרון]]&lt;&gt;X22),1,"")</f>
        <v/>
      </c>
      <c r="AE23" s="1" t="str">
        <f>IF(AND(שבוע_בדילוג[[#This Row],[הווסת פעיל?]]&lt;&gt;"",B24=1),שבוע_בדילוג[[#This Row],[CycleNumber]],"")</f>
        <v/>
      </c>
      <c r="AF23" s="1" t="str">
        <f>IF(AND(שבוע_בדילוג[[#This Row],[הווסת פעיל?]]&lt;&gt;"",Y22=""),שבוע_בדילוג[[#This Row],[CycleNumber]],"")</f>
        <v/>
      </c>
      <c r="AG23" s="1" t="str">
        <f>IF(B24=1,"",IF(שבוע_בדילוג[[#This Row],[הווסת פעיל?]]=1,IF(שבוע_בדילוג[[#This Row],[וסת קבוע אחרון]]=F24,1,0),""))</f>
        <v/>
      </c>
      <c r="AH23" s="1" t="str">
        <f>IF(B24=1,"",IF(שבוע_בדילוג[[#This Row],[הווסת פעיל?]]=1,IF(OR(שבוע_בדילוג[[#This Row],[וסת קבוע אחרון]]=F24,F24=שבוע_בדילוג[[#This Row],[LengthofCycle]]),1,0),""))</f>
        <v/>
      </c>
      <c r="AI23" s="1" t="str">
        <f>IF(B24=1,"",IF(שבוע_בדילוג[[#This Row],[הווסת פעיל?]]=1,IF(OR(שבוע_בדילוג[[#This Row],[וסת קבוע אחרון]]=F24,F24=שבוע_בדילוג[[#This Row],[LengthofCycle]],AND(שבוע_בדילוג[[#This Row],[LengthofCycle]]&lt;&gt;שבוע_בדילוג[[#This Row],[וסת קבוע אחרון]],OR(F24=28,F24=29))),1,0),""))</f>
        <v/>
      </c>
      <c r="AJ23" s="1" t="str">
        <f>IF(AND(שבוע_בדילוג[[#This Row],[הווסת פעיל?]]=1,B24=1),1,"")</f>
        <v/>
      </c>
      <c r="AK23" s="4">
        <f>IF(AND(שבוע_בדילוג[[#This Row],[הווסת פעיל?]]&lt;&gt;1,B24&lt;&gt;1,B24&lt;&gt;""),IF(שבוע_בדילוג[[#This Row],[LengthofCycle]]=F24,1,0),"")</f>
        <v>0</v>
      </c>
      <c r="AL23" s="4">
        <f>IF(AND(שבוע_בדילוג[[#This Row],[הווסת פעיל?]]&lt;&gt;1,B24&lt;&gt;1,B24&lt;&gt;""),IF(OR(שבוע_בדילוג[[#This Row],[LengthofCycle]]=F24,F24=29),1,0),"")</f>
        <v>0</v>
      </c>
      <c r="AM23" s="4">
        <f>IF(AND(שבוע_בדילוג[[#This Row],[הווסת פעיל?]]&lt;&gt;1,B24&lt;&gt;1,B24&lt;&gt;""),IF(OR(שבוע_בדילוג[[#This Row],[LengthofCycle]]=F24,F24=29,F24=28),1,0),"")</f>
        <v>0</v>
      </c>
      <c r="AW23" s="7">
        <f t="shared" si="9"/>
        <v>31</v>
      </c>
      <c r="AX23" s="7">
        <f t="shared" si="8"/>
        <v>0</v>
      </c>
      <c r="AY23" s="7">
        <f t="shared" si="10"/>
        <v>1</v>
      </c>
      <c r="AZ23" s="7">
        <f t="shared" si="10"/>
        <v>2</v>
      </c>
      <c r="BA23" s="7">
        <f t="shared" si="11"/>
        <v>3</v>
      </c>
    </row>
    <row r="24" spans="1:53" x14ac:dyDescent="0.25">
      <c r="A24" s="1" t="s">
        <v>31</v>
      </c>
      <c r="B24" s="1">
        <v>23</v>
      </c>
      <c r="C24" s="1">
        <v>0</v>
      </c>
      <c r="D24" s="1">
        <v>1</v>
      </c>
      <c r="E24" s="1">
        <v>0</v>
      </c>
      <c r="F24" s="1">
        <v>27</v>
      </c>
      <c r="H24" s="1">
        <f>שבוע_בדילוג[[#This Row],[LengthofCycle]]+1</f>
        <v>28</v>
      </c>
      <c r="I24" s="1" t="str">
        <f>IF(IFERROR(LOOKUP(שבוע_בדילוג[[#This Row],[ClientID]],קביעויות[השבוע בדילוג]),FALSE)=שבוע_בדילוג[[#This Row],[ClientID]],1,"")</f>
        <v/>
      </c>
      <c r="J24" s="1" t="str">
        <f>IF(AND(שבוע_בדילוג[[#This Row],[CycleNumber]]&gt;1,OR(B25="",שבוע_בדילוג[[#This Row],[CycleNumber]]&gt;B23)),IF(OR(AND(שבוע_בדילוג[[#This Row],[LengthofCycle]]=29,F23=29),AND(שבוע_בדילוג[[#This Row],[LengthofCycle]]=36,F23=36)),1,""),"")</f>
        <v/>
      </c>
      <c r="K24" s="1" t="str">
        <f>IF(AND(שבוע_בדילוג[[#This Row],[וסת השבוע]]=1,J23=1,שבוע_בדילוג[[#This Row],[CycleNumber]]&gt;B23),1,"")</f>
        <v/>
      </c>
      <c r="L24" s="1" t="str">
        <f>IF(שבוע_בדילוג[[#This Row],[CycleNumber]]=1,"",IF(שבוע_בדילוג[[#This Row],[וסת השבוע]]=1,0,IF(L23="","",IF(L23=0,IF(שבוע_בדילוג[[#This Row],[LengthofCycle]]=28,0,1),IF(L23=1,IF(שבוע_בדילוג[[#This Row],[LengthofCycle]]+F23=28*2,0,2),IF(L23=2,IF(שבוע_בדילוג[[#This Row],[LengthofCycle]]+F23+F22=28*3,0,3),""))))))</f>
        <v/>
      </c>
      <c r="M24" s="1" t="str">
        <f>IF(שבוע_בדילוג[[#This Row],[וסת השבוע]]=1,IF(שבוע_בדילוג[[#This Row],[וסת השבוע וההפלגה ביחד]]=1,M23+1,0),IF(AND(שבוע_בדילוג[[#This Row],[CycleNumber]]&gt;B23,שבוע_בדילוג[[#This Row],[CycleNumber]]&gt;1),IF(שבוע_בדילוג[[#This Row],[וסת השבוע פעיל?]]&lt;&gt;"",M23+1,""),""))</f>
        <v/>
      </c>
      <c r="N24" s="1" t="str">
        <f>IF(שבוע_בדילוג[[#This Row],[וסת השבוע פעיל?2]]="","",IF(AND(שבוע_בדילוג[[#This Row],[וסת השבוע פעיל?]]&lt;&gt;"",שבוע_בדילוג[[#This Row],[CycleNumber]]&lt;B25,B25&lt;&gt;"",שבוע_בדילוג[[#This Row],[וסת השבוע פעיל?]]&lt;3),IF(L25=0,IF(AND(שבוע_בדילוג[[#This Row],[וסת השבוע פעיל?]]&gt;0,J25=1),0,1),0),""))</f>
        <v/>
      </c>
      <c r="O24" s="1" t="str">
        <f t="shared" si="0"/>
        <v/>
      </c>
      <c r="P24" s="1" t="str">
        <f>IF(AND(שבוע_בדילוג[[#This Row],[חיזוי - שבוע]]=1,K25=1),1,"")</f>
        <v/>
      </c>
      <c r="Q24" s="1" t="str">
        <f>IF(AND(שבוע_בדילוג[[#This Row],[וסת השבוע פעיל?]]&lt;3,OR(שבוע_בדילוג[[#This Row],[CycleNumber]]&gt;B25,B25="")),1,"")</f>
        <v/>
      </c>
      <c r="R24" s="1" t="str">
        <f>IF(AND(שבוע_בדילוג[[#This Row],[חיזוי - שבוע]]&lt;&gt;"",שבוע_בדילוג[[#This Row],[וסת השבוע פעיל?2]]=""),1,"")</f>
        <v/>
      </c>
      <c r="S24" s="1" t="str">
        <f>IF(שבוע_בדילוג[[#This Row],[האישה קבעה וסת שבוע בדילוג?]]=1,IF(שבוע_בדילוג[[#This Row],[וסת השבוע פעיל?]]&lt;3,1,0),"")</f>
        <v/>
      </c>
      <c r="T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" s="1">
        <f t="shared" si="1"/>
        <v>0</v>
      </c>
      <c r="V24" s="1">
        <f t="shared" si="2"/>
        <v>0</v>
      </c>
      <c r="W24" s="1">
        <f t="shared" si="3"/>
        <v>0</v>
      </c>
      <c r="X24" s="1" t="str">
        <f>IF(שבוע_בדילוג[[#This Row],[3 הפלגות זהות]]="","",IF(שבוע_בדילוג[[#This Row],[3 הפלגות זהות]]=1,שבוע_בדילוג[[#This Row],[LengthofCycle]],X23))</f>
        <v/>
      </c>
      <c r="Z24" s="1" t="str">
        <f>IF(OR(שבוע_בדילוג[[#This Row],[הווסת פעיל?]]=0,שבוע_בדילוג[[#This Row],[הווסת פעיל?]]=""),"",SUM(Z23,שבוע_בדילוג[[#This Row],[הווסת פעיל?]]))</f>
        <v/>
      </c>
      <c r="AA24" s="1" t="str">
        <f>IF(AND(שבוע_בדילוג[[#This Row],[כמה מחזורים עד עקירה]]&lt;&gt;"",Z25=""),שבוע_בדילוג[[#This Row],[כמה מחזורים עד עקירה]],"")</f>
        <v/>
      </c>
      <c r="AB24" s="1" t="str">
        <f>IF(AND(שבוע_בדילוג[[#This Row],[הווסת פעיל?]]=1,שבוע_בדילוג[[#This Row],[וסת קבוע אחרון]]&lt;&gt;X23),שבוע_בדילוג[[#This Row],[וסת קבוע אחרון]],"")</f>
        <v/>
      </c>
      <c r="AC24" s="1" t="str">
        <f>IF(AND(שבוע_בדילוג[[#This Row],[הווסת פעיל?]]=1,Y23=0,שבוע_בדילוג[[#This Row],[וסת קבוע אחרון]]=X23),שבוע_בדילוג[[#This Row],[וסת קבוע אחרון]],"")</f>
        <v/>
      </c>
      <c r="AD24" s="1" t="str">
        <f>IF(AND(שבוע_בדילוג[[#This Row],[הווסת פעיל?]]=1,Y23=0,שבוע_בדילוג[[#This Row],[וסת קבוע אחרון]]&lt;&gt;X23),1,"")</f>
        <v/>
      </c>
      <c r="AE24" s="1" t="str">
        <f>IF(AND(שבוע_בדילוג[[#This Row],[הווסת פעיל?]]&lt;&gt;"",B25=1),שבוע_בדילוג[[#This Row],[CycleNumber]],"")</f>
        <v/>
      </c>
      <c r="AF24" s="1" t="str">
        <f>IF(AND(שבוע_בדילוג[[#This Row],[הווסת פעיל?]]&lt;&gt;"",Y23=""),שבוע_בדילוג[[#This Row],[CycleNumber]],"")</f>
        <v/>
      </c>
      <c r="AG24" s="1" t="str">
        <f>IF(B25=1,"",IF(שבוע_בדילוג[[#This Row],[הווסת פעיל?]]=1,IF(שבוע_בדילוג[[#This Row],[וסת קבוע אחרון]]=F25,1,0),""))</f>
        <v/>
      </c>
      <c r="AH24" s="1" t="str">
        <f>IF(B25=1,"",IF(שבוע_בדילוג[[#This Row],[הווסת פעיל?]]=1,IF(OR(שבוע_בדילוג[[#This Row],[וסת קבוע אחרון]]=F25,F25=שבוע_בדילוג[[#This Row],[LengthofCycle]]),1,0),""))</f>
        <v/>
      </c>
      <c r="AI24" s="1" t="str">
        <f>IF(B25=1,"",IF(שבוע_בדילוג[[#This Row],[הווסת פעיל?]]=1,IF(OR(שבוע_בדילוג[[#This Row],[וסת קבוע אחרון]]=F25,F25=שבוע_בדילוג[[#This Row],[LengthofCycle]],AND(שבוע_בדילוג[[#This Row],[LengthofCycle]]&lt;&gt;שבוע_בדילוג[[#This Row],[וסת קבוע אחרון]],OR(F25=28,F25=29))),1,0),""))</f>
        <v/>
      </c>
      <c r="AJ24" s="1" t="str">
        <f>IF(AND(שבוע_בדילוג[[#This Row],[הווסת פעיל?]]=1,B25=1),1,"")</f>
        <v/>
      </c>
      <c r="AK24" s="4">
        <f>IF(AND(שבוע_בדילוג[[#This Row],[הווסת פעיל?]]&lt;&gt;1,B25&lt;&gt;1,B25&lt;&gt;""),IF(שבוע_בדילוג[[#This Row],[LengthofCycle]]=F25,1,0),"")</f>
        <v>1</v>
      </c>
      <c r="AL24" s="4">
        <f>IF(AND(שבוע_בדילוג[[#This Row],[הווסת פעיל?]]&lt;&gt;1,B25&lt;&gt;1,B25&lt;&gt;""),IF(OR(שבוע_בדילוג[[#This Row],[LengthofCycle]]=F25,F25=29),1,0),"")</f>
        <v>1</v>
      </c>
      <c r="AM24" s="4">
        <f>IF(AND(שבוע_בדילוג[[#This Row],[הווסת פעיל?]]&lt;&gt;1,B25&lt;&gt;1,B25&lt;&gt;""),IF(OR(שבוע_בדילוג[[#This Row],[LengthofCycle]]=F25,F25=29,F25=28),1,0),"")</f>
        <v>1</v>
      </c>
      <c r="AW24" s="6">
        <f t="shared" si="9"/>
        <v>32</v>
      </c>
      <c r="AX24" s="6">
        <f t="shared" si="8"/>
        <v>0</v>
      </c>
      <c r="AY24" s="6">
        <f t="shared" si="10"/>
        <v>0</v>
      </c>
      <c r="AZ24" s="6">
        <f t="shared" si="10"/>
        <v>1</v>
      </c>
      <c r="BA24" s="6">
        <f t="shared" si="11"/>
        <v>1</v>
      </c>
    </row>
    <row r="25" spans="1:53" x14ac:dyDescent="0.25">
      <c r="A25" s="1" t="s">
        <v>31</v>
      </c>
      <c r="B25" s="1">
        <v>24</v>
      </c>
      <c r="C25" s="1">
        <v>0</v>
      </c>
      <c r="D25" s="1">
        <v>1</v>
      </c>
      <c r="E25" s="1">
        <v>0</v>
      </c>
      <c r="F25" s="1">
        <v>27</v>
      </c>
      <c r="H25" s="1">
        <f>שבוע_בדילוג[[#This Row],[LengthofCycle]]+1</f>
        <v>28</v>
      </c>
      <c r="I25" s="1" t="str">
        <f>IF(IFERROR(LOOKUP(שבוע_בדילוג[[#This Row],[ClientID]],קביעויות[השבוע בדילוג]),FALSE)=שבוע_בדילוג[[#This Row],[ClientID]],1,"")</f>
        <v/>
      </c>
      <c r="J25" s="1" t="str">
        <f>IF(AND(שבוע_בדילוג[[#This Row],[CycleNumber]]&gt;1,OR(B26="",שבוע_בדילוג[[#This Row],[CycleNumber]]&gt;B24)),IF(OR(AND(שבוע_בדילוג[[#This Row],[LengthofCycle]]=29,F24=29),AND(שבוע_בדילוג[[#This Row],[LengthofCycle]]=36,F24=36)),1,""),"")</f>
        <v/>
      </c>
      <c r="K25" s="1" t="str">
        <f>IF(AND(שבוע_בדילוג[[#This Row],[וסת השבוע]]=1,J24=1,שבוע_בדילוג[[#This Row],[CycleNumber]]&gt;B24),1,"")</f>
        <v/>
      </c>
      <c r="L25" s="1" t="str">
        <f>IF(שבוע_בדילוג[[#This Row],[CycleNumber]]=1,"",IF(שבוע_בדילוג[[#This Row],[וסת השבוע]]=1,0,IF(L24="","",IF(L24=0,IF(שבוע_בדילוג[[#This Row],[LengthofCycle]]=28,0,1),IF(L24=1,IF(שבוע_בדילוג[[#This Row],[LengthofCycle]]+F24=28*2,0,2),IF(L24=2,IF(שבוע_בדילוג[[#This Row],[LengthofCycle]]+F24+F23=28*3,0,3),""))))))</f>
        <v/>
      </c>
      <c r="M25" s="1" t="str">
        <f>IF(שבוע_בדילוג[[#This Row],[וסת השבוע]]=1,IF(שבוע_בדילוג[[#This Row],[וסת השבוע וההפלגה ביחד]]=1,M24+1,0),IF(AND(שבוע_בדילוג[[#This Row],[CycleNumber]]&gt;B24,שבוע_בדילוג[[#This Row],[CycleNumber]]&gt;1),IF(שבוע_בדילוג[[#This Row],[וסת השבוע פעיל?]]&lt;&gt;"",M24+1,""),""))</f>
        <v/>
      </c>
      <c r="N25" s="1" t="str">
        <f>IF(שבוע_בדילוג[[#This Row],[וסת השבוע פעיל?2]]="","",IF(AND(שבוע_בדילוג[[#This Row],[וסת השבוע פעיל?]]&lt;&gt;"",שבוע_בדילוג[[#This Row],[CycleNumber]]&lt;B26,B26&lt;&gt;"",שבוע_בדילוג[[#This Row],[וסת השבוע פעיל?]]&lt;3),IF(L26=0,IF(AND(שבוע_בדילוג[[#This Row],[וסת השבוע פעיל?]]&gt;0,J26=1),0,1),0),""))</f>
        <v/>
      </c>
      <c r="O25" s="1" t="str">
        <f t="shared" si="0"/>
        <v/>
      </c>
      <c r="P25" s="1" t="str">
        <f>IF(AND(שבוע_בדילוג[[#This Row],[חיזוי - שבוע]]=1,K26=1),1,"")</f>
        <v/>
      </c>
      <c r="Q25" s="1" t="str">
        <f>IF(AND(שבוע_בדילוג[[#This Row],[וסת השבוע פעיל?]]&lt;3,OR(שבוע_בדילוג[[#This Row],[CycleNumber]]&gt;B26,B26="")),1,"")</f>
        <v/>
      </c>
      <c r="R25" s="1" t="str">
        <f>IF(AND(שבוע_בדילוג[[#This Row],[חיזוי - שבוע]]&lt;&gt;"",שבוע_בדילוג[[#This Row],[וסת השבוע פעיל?2]]=""),1,"")</f>
        <v/>
      </c>
      <c r="S25" s="1" t="str">
        <f>IF(שבוע_בדילוג[[#This Row],[האישה קבעה וסת שבוע בדילוג?]]=1,IF(שבוע_בדילוג[[#This Row],[וסת השבוע פעיל?]]&lt;3,1,0),"")</f>
        <v/>
      </c>
      <c r="T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" s="1">
        <f t="shared" si="1"/>
        <v>0</v>
      </c>
      <c r="V25" s="1">
        <f t="shared" si="2"/>
        <v>0</v>
      </c>
      <c r="W25" s="1">
        <f t="shared" si="3"/>
        <v>0</v>
      </c>
      <c r="X25" s="1" t="str">
        <f>IF(שבוע_בדילוג[[#This Row],[3 הפלגות זהות]]="","",IF(שבוע_בדילוג[[#This Row],[3 הפלגות זהות]]=1,שבוע_בדילוג[[#This Row],[LengthofCycle]],X24))</f>
        <v/>
      </c>
      <c r="Z25" s="1" t="str">
        <f>IF(OR(שבוע_בדילוג[[#This Row],[הווסת פעיל?]]=0,שבוע_בדילוג[[#This Row],[הווסת פעיל?]]=""),"",SUM(Z24,שבוע_בדילוג[[#This Row],[הווסת פעיל?]]))</f>
        <v/>
      </c>
      <c r="AA25" s="1" t="str">
        <f>IF(AND(שבוע_בדילוג[[#This Row],[כמה מחזורים עד עקירה]]&lt;&gt;"",Z26=""),שבוע_בדילוג[[#This Row],[כמה מחזורים עד עקירה]],"")</f>
        <v/>
      </c>
      <c r="AB25" s="1" t="str">
        <f>IF(AND(שבוע_בדילוג[[#This Row],[הווסת פעיל?]]=1,שבוע_בדילוג[[#This Row],[וסת קבוע אחרון]]&lt;&gt;X24),שבוע_בדילוג[[#This Row],[וסת קבוע אחרון]],"")</f>
        <v/>
      </c>
      <c r="AC25" s="1" t="str">
        <f>IF(AND(שבוע_בדילוג[[#This Row],[הווסת פעיל?]]=1,Y24=0,שבוע_בדילוג[[#This Row],[וסת קבוע אחרון]]=X24),שבוע_בדילוג[[#This Row],[וסת קבוע אחרון]],"")</f>
        <v/>
      </c>
      <c r="AD25" s="1" t="str">
        <f>IF(AND(שבוע_בדילוג[[#This Row],[הווסת פעיל?]]=1,Y24=0,שבוע_בדילוג[[#This Row],[וסת קבוע אחרון]]&lt;&gt;X24),1,"")</f>
        <v/>
      </c>
      <c r="AE25" s="1" t="str">
        <f>IF(AND(שבוע_בדילוג[[#This Row],[הווסת פעיל?]]&lt;&gt;"",B26=1),שבוע_בדילוג[[#This Row],[CycleNumber]],"")</f>
        <v/>
      </c>
      <c r="AF25" s="1" t="str">
        <f>IF(AND(שבוע_בדילוג[[#This Row],[הווסת פעיל?]]&lt;&gt;"",Y24=""),שבוע_בדילוג[[#This Row],[CycleNumber]],"")</f>
        <v/>
      </c>
      <c r="AG25" s="1" t="str">
        <f>IF(B26=1,"",IF(שבוע_בדילוג[[#This Row],[הווסת פעיל?]]=1,IF(שבוע_בדילוג[[#This Row],[וסת קבוע אחרון]]=F26,1,0),""))</f>
        <v/>
      </c>
      <c r="AH25" s="1" t="str">
        <f>IF(B26=1,"",IF(שבוע_בדילוג[[#This Row],[הווסת פעיל?]]=1,IF(OR(שבוע_בדילוג[[#This Row],[וסת קבוע אחרון]]=F26,F26=שבוע_בדילוג[[#This Row],[LengthofCycle]]),1,0),""))</f>
        <v/>
      </c>
      <c r="AI25" s="1" t="str">
        <f>IF(B26=1,"",IF(שבוע_בדילוג[[#This Row],[הווסת פעיל?]]=1,IF(OR(שבוע_בדילוג[[#This Row],[וסת קבוע אחרון]]=F26,F26=שבוע_בדילוג[[#This Row],[LengthofCycle]],AND(שבוע_בדילוג[[#This Row],[LengthofCycle]]&lt;&gt;שבוע_בדילוג[[#This Row],[וסת קבוע אחרון]],OR(F26=28,F26=29))),1,0),""))</f>
        <v/>
      </c>
      <c r="AJ25" s="1" t="str">
        <f>IF(AND(שבוע_בדילוג[[#This Row],[הווסת פעיל?]]=1,B26=1),1,"")</f>
        <v/>
      </c>
      <c r="AK25" s="4">
        <f>IF(AND(שבוע_בדילוג[[#This Row],[הווסת פעיל?]]&lt;&gt;1,B26&lt;&gt;1,B26&lt;&gt;""),IF(שבוע_בדילוג[[#This Row],[LengthofCycle]]=F26,1,0),"")</f>
        <v>0</v>
      </c>
      <c r="AL25" s="4">
        <f>IF(AND(שבוע_בדילוג[[#This Row],[הווסת פעיל?]]&lt;&gt;1,B26&lt;&gt;1,B26&lt;&gt;""),IF(OR(שבוע_בדילוג[[#This Row],[LengthofCycle]]=F26,F26=29),1,0),"")</f>
        <v>0</v>
      </c>
      <c r="AM25" s="4">
        <f>IF(AND(שבוע_בדילוג[[#This Row],[הווסת פעיל?]]&lt;&gt;1,B26&lt;&gt;1,B26&lt;&gt;""),IF(OR(שבוע_בדילוג[[#This Row],[LengthofCycle]]=F26,F26=29,F26=28),1,0),"")</f>
        <v>0</v>
      </c>
      <c r="AW25" s="7" t="s">
        <v>36</v>
      </c>
      <c r="AX25" s="7">
        <f>SUM(AX17:AX24)</f>
        <v>2</v>
      </c>
      <c r="AY25" s="7">
        <f>SUM(AY17:AY24)</f>
        <v>7</v>
      </c>
      <c r="AZ25" s="7">
        <f>SUM(AZ17:AZ24)</f>
        <v>26</v>
      </c>
      <c r="BA25" s="7">
        <f t="shared" si="11"/>
        <v>35</v>
      </c>
    </row>
    <row r="26" spans="1:53" x14ac:dyDescent="0.25">
      <c r="A26" s="1" t="s">
        <v>31</v>
      </c>
      <c r="B26" s="1">
        <v>25</v>
      </c>
      <c r="C26" s="1">
        <v>0</v>
      </c>
      <c r="D26" s="1">
        <v>1</v>
      </c>
      <c r="E26" s="1">
        <v>0</v>
      </c>
      <c r="F26" s="1">
        <v>25</v>
      </c>
      <c r="H26" s="1">
        <f>שבוע_בדילוג[[#This Row],[LengthofCycle]]+1</f>
        <v>26</v>
      </c>
      <c r="I26" s="1" t="str">
        <f>IF(IFERROR(LOOKUP(שבוע_בדילוג[[#This Row],[ClientID]],קביעויות[השבוע בדילוג]),FALSE)=שבוע_בדילוג[[#This Row],[ClientID]],1,"")</f>
        <v/>
      </c>
      <c r="J26" s="1" t="str">
        <f>IF(AND(שבוע_בדילוג[[#This Row],[CycleNumber]]&gt;1,OR(B27="",שבוע_בדילוג[[#This Row],[CycleNumber]]&gt;B25)),IF(OR(AND(שבוע_בדילוג[[#This Row],[LengthofCycle]]=29,F25=29),AND(שבוע_בדילוג[[#This Row],[LengthofCycle]]=36,F25=36)),1,""),"")</f>
        <v/>
      </c>
      <c r="K26" s="1" t="str">
        <f>IF(AND(שבוע_בדילוג[[#This Row],[וסת השבוע]]=1,J25=1,שבוע_בדילוג[[#This Row],[CycleNumber]]&gt;B25),1,"")</f>
        <v/>
      </c>
      <c r="L26" s="1" t="str">
        <f>IF(שבוע_בדילוג[[#This Row],[CycleNumber]]=1,"",IF(שבוע_בדילוג[[#This Row],[וסת השבוע]]=1,0,IF(L25="","",IF(L25=0,IF(שבוע_בדילוג[[#This Row],[LengthofCycle]]=28,0,1),IF(L25=1,IF(שבוע_בדילוג[[#This Row],[LengthofCycle]]+F25=28*2,0,2),IF(L25=2,IF(שבוע_בדילוג[[#This Row],[LengthofCycle]]+F25+F24=28*3,0,3),""))))))</f>
        <v/>
      </c>
      <c r="M26" s="1" t="str">
        <f>IF(שבוע_בדילוג[[#This Row],[וסת השבוע]]=1,IF(שבוע_בדילוג[[#This Row],[וסת השבוע וההפלגה ביחד]]=1,M25+1,0),IF(AND(שבוע_בדילוג[[#This Row],[CycleNumber]]&gt;B25,שבוע_בדילוג[[#This Row],[CycleNumber]]&gt;1),IF(שבוע_בדילוג[[#This Row],[וסת השבוע פעיל?]]&lt;&gt;"",M25+1,""),""))</f>
        <v/>
      </c>
      <c r="N26" s="1" t="str">
        <f>IF(שבוע_בדילוג[[#This Row],[וסת השבוע פעיל?2]]="","",IF(AND(שבוע_בדילוג[[#This Row],[וסת השבוע פעיל?]]&lt;&gt;"",שבוע_בדילוג[[#This Row],[CycleNumber]]&lt;B27,B27&lt;&gt;"",שבוע_בדילוג[[#This Row],[וסת השבוע פעיל?]]&lt;3),IF(L27=0,IF(AND(שבוע_בדילוג[[#This Row],[וסת השבוע פעיל?]]&gt;0,J27=1),0,1),0),""))</f>
        <v/>
      </c>
      <c r="O26" s="1" t="str">
        <f t="shared" si="0"/>
        <v/>
      </c>
      <c r="P26" s="1" t="str">
        <f>IF(AND(שבוע_בדילוג[[#This Row],[חיזוי - שבוע]]=1,K27=1),1,"")</f>
        <v/>
      </c>
      <c r="Q26" s="1" t="str">
        <f>IF(AND(שבוע_בדילוג[[#This Row],[וסת השבוע פעיל?]]&lt;3,OR(שבוע_בדילוג[[#This Row],[CycleNumber]]&gt;B27,B27="")),1,"")</f>
        <v/>
      </c>
      <c r="R26" s="1" t="str">
        <f>IF(AND(שבוע_בדילוג[[#This Row],[חיזוי - שבוע]]&lt;&gt;"",שבוע_בדילוג[[#This Row],[וסת השבוע פעיל?2]]=""),1,"")</f>
        <v/>
      </c>
      <c r="S26" s="1" t="str">
        <f>IF(שבוע_בדילוג[[#This Row],[האישה קבעה וסת שבוע בדילוג?]]=1,IF(שבוע_בדילוג[[#This Row],[וסת השבוע פעיל?]]&lt;3,1,0),"")</f>
        <v/>
      </c>
      <c r="T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" s="1">
        <f t="shared" si="1"/>
        <v>0</v>
      </c>
      <c r="V26" s="1">
        <f t="shared" si="2"/>
        <v>0</v>
      </c>
      <c r="W26" s="1">
        <f t="shared" si="3"/>
        <v>0</v>
      </c>
      <c r="X26" s="1" t="str">
        <f>IF(שבוע_בדילוג[[#This Row],[3 הפלגות זהות]]="","",IF(שבוע_בדילוג[[#This Row],[3 הפלגות זהות]]=1,שבוע_בדילוג[[#This Row],[LengthofCycle]],X25))</f>
        <v/>
      </c>
      <c r="Z26" s="1" t="str">
        <f>IF(OR(שבוע_בדילוג[[#This Row],[הווסת פעיל?]]=0,שבוע_בדילוג[[#This Row],[הווסת פעיל?]]=""),"",SUM(Z25,שבוע_בדילוג[[#This Row],[הווסת פעיל?]]))</f>
        <v/>
      </c>
      <c r="AA26" s="1" t="str">
        <f>IF(AND(שבוע_בדילוג[[#This Row],[כמה מחזורים עד עקירה]]&lt;&gt;"",Z27=""),שבוע_בדילוג[[#This Row],[כמה מחזורים עד עקירה]],"")</f>
        <v/>
      </c>
      <c r="AB26" s="1" t="str">
        <f>IF(AND(שבוע_בדילוג[[#This Row],[הווסת פעיל?]]=1,שבוע_בדילוג[[#This Row],[וסת קבוע אחרון]]&lt;&gt;X25),שבוע_בדילוג[[#This Row],[וסת קבוע אחרון]],"")</f>
        <v/>
      </c>
      <c r="AC26" s="1" t="str">
        <f>IF(AND(שבוע_בדילוג[[#This Row],[הווסת פעיל?]]=1,Y25=0,שבוע_בדילוג[[#This Row],[וסת קבוע אחרון]]=X25),שבוע_בדילוג[[#This Row],[וסת קבוע אחרון]],"")</f>
        <v/>
      </c>
      <c r="AD26" s="1" t="str">
        <f>IF(AND(שבוע_בדילוג[[#This Row],[הווסת פעיל?]]=1,Y25=0,שבוע_בדילוג[[#This Row],[וסת קבוע אחרון]]&lt;&gt;X25),1,"")</f>
        <v/>
      </c>
      <c r="AE26" s="1" t="str">
        <f>IF(AND(שבוע_בדילוג[[#This Row],[הווסת פעיל?]]&lt;&gt;"",B27=1),שבוע_בדילוג[[#This Row],[CycleNumber]],"")</f>
        <v/>
      </c>
      <c r="AF26" s="1" t="str">
        <f>IF(AND(שבוע_בדילוג[[#This Row],[הווסת פעיל?]]&lt;&gt;"",Y25=""),שבוע_בדילוג[[#This Row],[CycleNumber]],"")</f>
        <v/>
      </c>
      <c r="AG26" s="1" t="str">
        <f>IF(B27=1,"",IF(שבוע_בדילוג[[#This Row],[הווסת פעיל?]]=1,IF(שבוע_בדילוג[[#This Row],[וסת קבוע אחרון]]=F27,1,0),""))</f>
        <v/>
      </c>
      <c r="AH26" s="1" t="str">
        <f>IF(B27=1,"",IF(שבוע_בדילוג[[#This Row],[הווסת פעיל?]]=1,IF(OR(שבוע_בדילוג[[#This Row],[וסת קבוע אחרון]]=F27,F27=שבוע_בדילוג[[#This Row],[LengthofCycle]]),1,0),""))</f>
        <v/>
      </c>
      <c r="AI26" s="1" t="str">
        <f>IF(B27=1,"",IF(שבוע_בדילוג[[#This Row],[הווסת פעיל?]]=1,IF(OR(שבוע_בדילוג[[#This Row],[וסת קבוע אחרון]]=F27,F27=שבוע_בדילוג[[#This Row],[LengthofCycle]],AND(שבוע_בדילוג[[#This Row],[LengthofCycle]]&lt;&gt;שבוע_בדילוג[[#This Row],[וסת קבוע אחרון]],OR(F27=28,F27=29))),1,0),""))</f>
        <v/>
      </c>
      <c r="AJ26" s="1" t="str">
        <f>IF(AND(שבוע_בדילוג[[#This Row],[הווסת פעיל?]]=1,B27=1),1,"")</f>
        <v/>
      </c>
      <c r="AK26" s="4">
        <f>IF(AND(שבוע_בדילוג[[#This Row],[הווסת פעיל?]]&lt;&gt;1,B27&lt;&gt;1,B27&lt;&gt;""),IF(שבוע_בדילוג[[#This Row],[LengthofCycle]]=F27,1,0),"")</f>
        <v>0</v>
      </c>
      <c r="AL26" s="4">
        <f>IF(AND(שבוע_בדילוג[[#This Row],[הווסת פעיל?]]&lt;&gt;1,B27&lt;&gt;1,B27&lt;&gt;""),IF(OR(שבוע_בדילוג[[#This Row],[LengthofCycle]]=F27,F27=29),1,0),"")</f>
        <v>0</v>
      </c>
      <c r="AM26" s="4">
        <f>IF(AND(שבוע_בדילוג[[#This Row],[הווסת פעיל?]]&lt;&gt;1,B27&lt;&gt;1,B27&lt;&gt;""),IF(OR(שבוע_בדילוג[[#This Row],[LengthofCycle]]=F27,F27=29,F27=28),1,0),"")</f>
        <v>0</v>
      </c>
    </row>
    <row r="27" spans="1:53" x14ac:dyDescent="0.25">
      <c r="A27" s="1" t="s">
        <v>31</v>
      </c>
      <c r="B27" s="1">
        <v>26</v>
      </c>
      <c r="C27" s="1">
        <v>0</v>
      </c>
      <c r="D27" s="1">
        <v>1</v>
      </c>
      <c r="E27" s="1">
        <v>0</v>
      </c>
      <c r="F27" s="1">
        <v>32</v>
      </c>
      <c r="H27" s="1">
        <f>שבוע_בדילוג[[#This Row],[LengthofCycle]]+1</f>
        <v>33</v>
      </c>
      <c r="I27" s="1" t="str">
        <f>IF(IFERROR(LOOKUP(שבוע_בדילוג[[#This Row],[ClientID]],קביעויות[השבוע בדילוג]),FALSE)=שבוע_בדילוג[[#This Row],[ClientID]],1,"")</f>
        <v/>
      </c>
      <c r="J27" s="1" t="str">
        <f>IF(AND(שבוע_בדילוג[[#This Row],[CycleNumber]]&gt;1,OR(B28="",שבוע_בדילוג[[#This Row],[CycleNumber]]&gt;B26)),IF(OR(AND(שבוע_בדילוג[[#This Row],[LengthofCycle]]=29,F26=29),AND(שבוע_בדילוג[[#This Row],[LengthofCycle]]=36,F26=36)),1,""),"")</f>
        <v/>
      </c>
      <c r="K27" s="1" t="str">
        <f>IF(AND(שבוע_בדילוג[[#This Row],[וסת השבוע]]=1,J26=1,שבוע_בדילוג[[#This Row],[CycleNumber]]&gt;B26),1,"")</f>
        <v/>
      </c>
      <c r="L27" s="1" t="str">
        <f>IF(שבוע_בדילוג[[#This Row],[CycleNumber]]=1,"",IF(שבוע_בדילוג[[#This Row],[וסת השבוע]]=1,0,IF(L26="","",IF(L26=0,IF(שבוע_בדילוג[[#This Row],[LengthofCycle]]=28,0,1),IF(L26=1,IF(שבוע_בדילוג[[#This Row],[LengthofCycle]]+F26=28*2,0,2),IF(L26=2,IF(שבוע_בדילוג[[#This Row],[LengthofCycle]]+F26+F25=28*3,0,3),""))))))</f>
        <v/>
      </c>
      <c r="M27" s="1" t="str">
        <f>IF(שבוע_בדילוג[[#This Row],[וסת השבוע]]=1,IF(שבוע_בדילוג[[#This Row],[וסת השבוע וההפלגה ביחד]]=1,M26+1,0),IF(AND(שבוע_בדילוג[[#This Row],[CycleNumber]]&gt;B26,שבוע_בדילוג[[#This Row],[CycleNumber]]&gt;1),IF(שבוע_בדילוג[[#This Row],[וסת השבוע פעיל?]]&lt;&gt;"",M26+1,""),""))</f>
        <v/>
      </c>
      <c r="N27" s="1" t="str">
        <f>IF(שבוע_בדילוג[[#This Row],[וסת השבוע פעיל?2]]="","",IF(AND(שבוע_בדילוג[[#This Row],[וסת השבוע פעיל?]]&lt;&gt;"",שבוע_בדילוג[[#This Row],[CycleNumber]]&lt;B28,B28&lt;&gt;"",שבוע_בדילוג[[#This Row],[וסת השבוע פעיל?]]&lt;3),IF(L28=0,IF(AND(שבוע_בדילוג[[#This Row],[וסת השבוע פעיל?]]&gt;0,J28=1),0,1),0),""))</f>
        <v/>
      </c>
      <c r="O27" s="1" t="str">
        <f t="shared" si="0"/>
        <v/>
      </c>
      <c r="P27" s="1" t="str">
        <f>IF(AND(שבוע_בדילוג[[#This Row],[חיזוי - שבוע]]=1,K28=1),1,"")</f>
        <v/>
      </c>
      <c r="Q27" s="1" t="str">
        <f>IF(AND(שבוע_בדילוג[[#This Row],[וסת השבוע פעיל?]]&lt;3,OR(שבוע_בדילוג[[#This Row],[CycleNumber]]&gt;B28,B28="")),1,"")</f>
        <v/>
      </c>
      <c r="R27" s="1" t="str">
        <f>IF(AND(שבוע_בדילוג[[#This Row],[חיזוי - שבוע]]&lt;&gt;"",שבוע_בדילוג[[#This Row],[וסת השבוע פעיל?2]]=""),1,"")</f>
        <v/>
      </c>
      <c r="S27" s="1" t="str">
        <f>IF(שבוע_בדילוג[[#This Row],[האישה קבעה וסת שבוע בדילוג?]]=1,IF(שבוע_בדילוג[[#This Row],[וסת השבוע פעיל?]]&lt;3,1,0),"")</f>
        <v/>
      </c>
      <c r="T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" s="1">
        <f t="shared" si="1"/>
        <v>0</v>
      </c>
      <c r="V27" s="1">
        <f t="shared" si="2"/>
        <v>0</v>
      </c>
      <c r="W27" s="1">
        <f t="shared" si="3"/>
        <v>0</v>
      </c>
      <c r="X27" s="1" t="str">
        <f>IF(שבוע_בדילוג[[#This Row],[3 הפלגות זהות]]="","",IF(שבוע_בדילוג[[#This Row],[3 הפלגות זהות]]=1,שבוע_בדילוג[[#This Row],[LengthofCycle]],X26))</f>
        <v/>
      </c>
      <c r="Z27" s="1" t="str">
        <f>IF(OR(שבוע_בדילוג[[#This Row],[הווסת פעיל?]]=0,שבוע_בדילוג[[#This Row],[הווסת פעיל?]]=""),"",SUM(Z26,שבוע_בדילוג[[#This Row],[הווסת פעיל?]]))</f>
        <v/>
      </c>
      <c r="AA27" s="1" t="str">
        <f>IF(AND(שבוע_בדילוג[[#This Row],[כמה מחזורים עד עקירה]]&lt;&gt;"",Z28=""),שבוע_בדילוג[[#This Row],[כמה מחזורים עד עקירה]],"")</f>
        <v/>
      </c>
      <c r="AB27" s="1" t="str">
        <f>IF(AND(שבוע_בדילוג[[#This Row],[הווסת פעיל?]]=1,שבוע_בדילוג[[#This Row],[וסת קבוע אחרון]]&lt;&gt;X26),שבוע_בדילוג[[#This Row],[וסת קבוע אחרון]],"")</f>
        <v/>
      </c>
      <c r="AC27" s="1" t="str">
        <f>IF(AND(שבוע_בדילוג[[#This Row],[הווסת פעיל?]]=1,Y26=0,שבוע_בדילוג[[#This Row],[וסת קבוע אחרון]]=X26),שבוע_בדילוג[[#This Row],[וסת קבוע אחרון]],"")</f>
        <v/>
      </c>
      <c r="AD27" s="1" t="str">
        <f>IF(AND(שבוע_בדילוג[[#This Row],[הווסת פעיל?]]=1,Y26=0,שבוע_בדילוג[[#This Row],[וסת קבוע אחרון]]&lt;&gt;X26),1,"")</f>
        <v/>
      </c>
      <c r="AE27" s="1" t="str">
        <f>IF(AND(שבוע_בדילוג[[#This Row],[הווסת פעיל?]]&lt;&gt;"",B28=1),שבוע_בדילוג[[#This Row],[CycleNumber]],"")</f>
        <v/>
      </c>
      <c r="AF27" s="1" t="str">
        <f>IF(AND(שבוע_בדילוג[[#This Row],[הווסת פעיל?]]&lt;&gt;"",Y26=""),שבוע_בדילוג[[#This Row],[CycleNumber]],"")</f>
        <v/>
      </c>
      <c r="AG27" s="1" t="str">
        <f>IF(B28=1,"",IF(שבוע_בדילוג[[#This Row],[הווסת פעיל?]]=1,IF(שבוע_בדילוג[[#This Row],[וסת קבוע אחרון]]=F28,1,0),""))</f>
        <v/>
      </c>
      <c r="AH27" s="1" t="str">
        <f>IF(B28=1,"",IF(שבוע_בדילוג[[#This Row],[הווסת פעיל?]]=1,IF(OR(שבוע_בדילוג[[#This Row],[וסת קבוע אחרון]]=F28,F28=שבוע_בדילוג[[#This Row],[LengthofCycle]]),1,0),""))</f>
        <v/>
      </c>
      <c r="AI27" s="1" t="str">
        <f>IF(B28=1,"",IF(שבוע_בדילוג[[#This Row],[הווסת פעיל?]]=1,IF(OR(שבוע_בדילוג[[#This Row],[וסת קבוע אחרון]]=F28,F28=שבוע_בדילוג[[#This Row],[LengthofCycle]],AND(שבוע_בדילוג[[#This Row],[LengthofCycle]]&lt;&gt;שבוע_בדילוג[[#This Row],[וסת קבוע אחרון]],OR(F28=28,F28=29))),1,0),""))</f>
        <v/>
      </c>
      <c r="AJ27" s="1" t="str">
        <f>IF(AND(שבוע_בדילוג[[#This Row],[הווסת פעיל?]]=1,B28=1),1,"")</f>
        <v/>
      </c>
      <c r="AK27" s="4">
        <f>IF(AND(שבוע_בדילוג[[#This Row],[הווסת פעיל?]]&lt;&gt;1,B28&lt;&gt;1,B28&lt;&gt;""),IF(שבוע_בדילוג[[#This Row],[LengthofCycle]]=F28,1,0),"")</f>
        <v>0</v>
      </c>
      <c r="AL27" s="4">
        <f>IF(AND(שבוע_בדילוג[[#This Row],[הווסת פעיל?]]&lt;&gt;1,B28&lt;&gt;1,B28&lt;&gt;""),IF(OR(שבוע_בדילוג[[#This Row],[LengthofCycle]]=F28,F28=29),1,0),"")</f>
        <v>0</v>
      </c>
      <c r="AM27" s="4">
        <f>IF(AND(שבוע_בדילוג[[#This Row],[הווסת פעיל?]]&lt;&gt;1,B28&lt;&gt;1,B28&lt;&gt;""),IF(OR(שבוע_בדילוג[[#This Row],[LengthofCycle]]=F28,F28=29,F28=28),1,0),"")</f>
        <v>0</v>
      </c>
    </row>
    <row r="28" spans="1:53" x14ac:dyDescent="0.25">
      <c r="A28" s="1" t="s">
        <v>31</v>
      </c>
      <c r="B28" s="1">
        <v>27</v>
      </c>
      <c r="C28" s="1">
        <v>0</v>
      </c>
      <c r="D28" s="1">
        <v>1</v>
      </c>
      <c r="E28" s="1">
        <v>0</v>
      </c>
      <c r="F28" s="1">
        <v>27</v>
      </c>
      <c r="H28" s="1">
        <f>שבוע_בדילוג[[#This Row],[LengthofCycle]]+1</f>
        <v>28</v>
      </c>
      <c r="I28" s="1" t="str">
        <f>IF(IFERROR(LOOKUP(שבוע_בדילוג[[#This Row],[ClientID]],קביעויות[השבוע בדילוג]),FALSE)=שבוע_בדילוג[[#This Row],[ClientID]],1,"")</f>
        <v/>
      </c>
      <c r="J28" s="1" t="str">
        <f>IF(AND(שבוע_בדילוג[[#This Row],[CycleNumber]]&gt;1,OR(B29="",שבוע_בדילוג[[#This Row],[CycleNumber]]&gt;B27)),IF(OR(AND(שבוע_בדילוג[[#This Row],[LengthofCycle]]=29,F27=29),AND(שבוע_בדילוג[[#This Row],[LengthofCycle]]=36,F27=36)),1,""),"")</f>
        <v/>
      </c>
      <c r="K28" s="1" t="str">
        <f>IF(AND(שבוע_בדילוג[[#This Row],[וסת השבוע]]=1,J27=1,שבוע_בדילוג[[#This Row],[CycleNumber]]&gt;B27),1,"")</f>
        <v/>
      </c>
      <c r="L28" s="1" t="str">
        <f>IF(שבוע_בדילוג[[#This Row],[CycleNumber]]=1,"",IF(שבוע_בדילוג[[#This Row],[וסת השבוע]]=1,0,IF(L27="","",IF(L27=0,IF(שבוע_בדילוג[[#This Row],[LengthofCycle]]=28,0,1),IF(L27=1,IF(שבוע_בדילוג[[#This Row],[LengthofCycle]]+F27=28*2,0,2),IF(L27=2,IF(שבוע_בדילוג[[#This Row],[LengthofCycle]]+F27+F26=28*3,0,3),""))))))</f>
        <v/>
      </c>
      <c r="M28" s="1" t="str">
        <f>IF(שבוע_בדילוג[[#This Row],[וסת השבוע]]=1,IF(שבוע_בדילוג[[#This Row],[וסת השבוע וההפלגה ביחד]]=1,M27+1,0),IF(AND(שבוע_בדילוג[[#This Row],[CycleNumber]]&gt;B27,שבוע_בדילוג[[#This Row],[CycleNumber]]&gt;1),IF(שבוע_בדילוג[[#This Row],[וסת השבוע פעיל?]]&lt;&gt;"",M27+1,""),""))</f>
        <v/>
      </c>
      <c r="N28" s="1" t="str">
        <f>IF(שבוע_בדילוג[[#This Row],[וסת השבוע פעיל?2]]="","",IF(AND(שבוע_בדילוג[[#This Row],[וסת השבוע פעיל?]]&lt;&gt;"",שבוע_בדילוג[[#This Row],[CycleNumber]]&lt;B29,B29&lt;&gt;"",שבוע_בדילוג[[#This Row],[וסת השבוע פעיל?]]&lt;3),IF(L29=0,IF(AND(שבוע_בדילוג[[#This Row],[וסת השבוע פעיל?]]&gt;0,J29=1),0,1),0),""))</f>
        <v/>
      </c>
      <c r="O28" s="1" t="str">
        <f t="shared" si="0"/>
        <v/>
      </c>
      <c r="P28" s="1" t="str">
        <f>IF(AND(שבוע_בדילוג[[#This Row],[חיזוי - שבוע]]=1,K29=1),1,"")</f>
        <v/>
      </c>
      <c r="Q28" s="1" t="str">
        <f>IF(AND(שבוע_בדילוג[[#This Row],[וסת השבוע פעיל?]]&lt;3,OR(שבוע_בדילוג[[#This Row],[CycleNumber]]&gt;B29,B29="")),1,"")</f>
        <v/>
      </c>
      <c r="R28" s="1" t="str">
        <f>IF(AND(שבוע_בדילוג[[#This Row],[חיזוי - שבוע]]&lt;&gt;"",שבוע_בדילוג[[#This Row],[וסת השבוע פעיל?2]]=""),1,"")</f>
        <v/>
      </c>
      <c r="S28" s="1" t="str">
        <f>IF(שבוע_בדילוג[[#This Row],[האישה קבעה וסת שבוע בדילוג?]]=1,IF(שבוע_בדילוג[[#This Row],[וסת השבוע פעיל?]]&lt;3,1,0),"")</f>
        <v/>
      </c>
      <c r="T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" s="1">
        <f t="shared" si="1"/>
        <v>0</v>
      </c>
      <c r="V28" s="1">
        <f t="shared" si="2"/>
        <v>0</v>
      </c>
      <c r="W28" s="1">
        <f t="shared" si="3"/>
        <v>0</v>
      </c>
      <c r="X28" s="1" t="str">
        <f>IF(שבוע_בדילוג[[#This Row],[3 הפלגות זהות]]="","",IF(שבוע_בדילוג[[#This Row],[3 הפלגות זהות]]=1,שבוע_בדילוג[[#This Row],[LengthofCycle]],X27))</f>
        <v/>
      </c>
      <c r="Z28" s="1" t="str">
        <f>IF(OR(שבוע_בדילוג[[#This Row],[הווסת פעיל?]]=0,שבוע_בדילוג[[#This Row],[הווסת פעיל?]]=""),"",SUM(Z27,שבוע_בדילוג[[#This Row],[הווסת פעיל?]]))</f>
        <v/>
      </c>
      <c r="AA28" s="1" t="str">
        <f>IF(AND(שבוע_בדילוג[[#This Row],[כמה מחזורים עד עקירה]]&lt;&gt;"",Z29=""),שבוע_בדילוג[[#This Row],[כמה מחזורים עד עקירה]],"")</f>
        <v/>
      </c>
      <c r="AB28" s="1" t="str">
        <f>IF(AND(שבוע_בדילוג[[#This Row],[הווסת פעיל?]]=1,שבוע_בדילוג[[#This Row],[וסת קבוע אחרון]]&lt;&gt;X27),שבוע_בדילוג[[#This Row],[וסת קבוע אחרון]],"")</f>
        <v/>
      </c>
      <c r="AC28" s="1" t="str">
        <f>IF(AND(שבוע_בדילוג[[#This Row],[הווסת פעיל?]]=1,Y27=0,שבוע_בדילוג[[#This Row],[וסת קבוע אחרון]]=X27),שבוע_בדילוג[[#This Row],[וסת קבוע אחרון]],"")</f>
        <v/>
      </c>
      <c r="AD28" s="1" t="str">
        <f>IF(AND(שבוע_בדילוג[[#This Row],[הווסת פעיל?]]=1,Y27=0,שבוע_בדילוג[[#This Row],[וסת קבוע אחרון]]&lt;&gt;X27),1,"")</f>
        <v/>
      </c>
      <c r="AE28" s="1" t="str">
        <f>IF(AND(שבוע_בדילוג[[#This Row],[הווסת פעיל?]]&lt;&gt;"",B29=1),שבוע_בדילוג[[#This Row],[CycleNumber]],"")</f>
        <v/>
      </c>
      <c r="AF28" s="1" t="str">
        <f>IF(AND(שבוע_בדילוג[[#This Row],[הווסת פעיל?]]&lt;&gt;"",Y27=""),שבוע_בדילוג[[#This Row],[CycleNumber]],"")</f>
        <v/>
      </c>
      <c r="AG28" s="1" t="str">
        <f>IF(B29=1,"",IF(שבוע_בדילוג[[#This Row],[הווסת פעיל?]]=1,IF(שבוע_בדילוג[[#This Row],[וסת קבוע אחרון]]=F29,1,0),""))</f>
        <v/>
      </c>
      <c r="AH28" s="1" t="str">
        <f>IF(B29=1,"",IF(שבוע_בדילוג[[#This Row],[הווסת פעיל?]]=1,IF(OR(שבוע_בדילוג[[#This Row],[וסת קבוע אחרון]]=F29,F29=שבוע_בדילוג[[#This Row],[LengthofCycle]]),1,0),""))</f>
        <v/>
      </c>
      <c r="AI28" s="1" t="str">
        <f>IF(B29=1,"",IF(שבוע_בדילוג[[#This Row],[הווסת פעיל?]]=1,IF(OR(שבוע_בדילוג[[#This Row],[וסת קבוע אחרון]]=F29,F29=שבוע_בדילוג[[#This Row],[LengthofCycle]],AND(שבוע_בדילוג[[#This Row],[LengthofCycle]]&lt;&gt;שבוע_בדילוג[[#This Row],[וסת קבוע אחרון]],OR(F29=28,F29=29))),1,0),""))</f>
        <v/>
      </c>
      <c r="AJ28" s="1" t="str">
        <f>IF(AND(שבוע_בדילוג[[#This Row],[הווסת פעיל?]]=1,B29=1),1,"")</f>
        <v/>
      </c>
      <c r="AK28" s="4">
        <f>IF(AND(שבוע_בדילוג[[#This Row],[הווסת פעיל?]]&lt;&gt;1,B29&lt;&gt;1,B29&lt;&gt;""),IF(שבוע_בדילוג[[#This Row],[LengthofCycle]]=F29,1,0),"")</f>
        <v>0</v>
      </c>
      <c r="AL28" s="4">
        <f>IF(AND(שבוע_בדילוג[[#This Row],[הווסת פעיל?]]&lt;&gt;1,B29&lt;&gt;1,B29&lt;&gt;""),IF(OR(שבוע_בדילוג[[#This Row],[LengthofCycle]]=F29,F29=29),1,0),"")</f>
        <v>1</v>
      </c>
      <c r="AM28" s="4">
        <f>IF(AND(שבוע_בדילוג[[#This Row],[הווסת פעיל?]]&lt;&gt;1,B29&lt;&gt;1,B29&lt;&gt;""),IF(OR(שבוע_בדילוג[[#This Row],[LengthofCycle]]=F29,F29=29,F29=28),1,0),"")</f>
        <v>1</v>
      </c>
    </row>
    <row r="29" spans="1:53" x14ac:dyDescent="0.25">
      <c r="A29" s="1" t="s">
        <v>31</v>
      </c>
      <c r="B29" s="1">
        <v>28</v>
      </c>
      <c r="C29" s="1">
        <v>0</v>
      </c>
      <c r="D29" s="1">
        <v>1</v>
      </c>
      <c r="E29" s="1">
        <v>0</v>
      </c>
      <c r="F29" s="1">
        <v>29</v>
      </c>
      <c r="H29" s="1">
        <f>שבוע_בדילוג[[#This Row],[LengthofCycle]]+1</f>
        <v>30</v>
      </c>
      <c r="I29" s="1" t="str">
        <f>IF(IFERROR(LOOKUP(שבוע_בדילוג[[#This Row],[ClientID]],קביעויות[השבוע בדילוג]),FALSE)=שבוע_בדילוג[[#This Row],[ClientID]],1,"")</f>
        <v/>
      </c>
      <c r="J29" s="1" t="str">
        <f>IF(AND(שבוע_בדילוג[[#This Row],[CycleNumber]]&gt;1,OR(B30="",שבוע_בדילוג[[#This Row],[CycleNumber]]&gt;B28)),IF(OR(AND(שבוע_בדילוג[[#This Row],[LengthofCycle]]=29,F28=29),AND(שבוע_בדילוג[[#This Row],[LengthofCycle]]=36,F28=36)),1,""),"")</f>
        <v/>
      </c>
      <c r="K29" s="1" t="str">
        <f>IF(AND(שבוע_בדילוג[[#This Row],[וסת השבוע]]=1,J28=1,שבוע_בדילוג[[#This Row],[CycleNumber]]&gt;B28),1,"")</f>
        <v/>
      </c>
      <c r="L29" s="1" t="str">
        <f>IF(שבוע_בדילוג[[#This Row],[CycleNumber]]=1,"",IF(שבוע_בדילוג[[#This Row],[וסת השבוע]]=1,0,IF(L28="","",IF(L28=0,IF(שבוע_בדילוג[[#This Row],[LengthofCycle]]=28,0,1),IF(L28=1,IF(שבוע_בדילוג[[#This Row],[LengthofCycle]]+F28=28*2,0,2),IF(L28=2,IF(שבוע_בדילוג[[#This Row],[LengthofCycle]]+F28+F27=28*3,0,3),""))))))</f>
        <v/>
      </c>
      <c r="M29" s="1" t="str">
        <f>IF(שבוע_בדילוג[[#This Row],[וסת השבוע]]=1,IF(שבוע_בדילוג[[#This Row],[וסת השבוע וההפלגה ביחד]]=1,M28+1,0),IF(AND(שבוע_בדילוג[[#This Row],[CycleNumber]]&gt;B28,שבוע_בדילוג[[#This Row],[CycleNumber]]&gt;1),IF(שבוע_בדילוג[[#This Row],[וסת השבוע פעיל?]]&lt;&gt;"",M28+1,""),""))</f>
        <v/>
      </c>
      <c r="N29" s="1" t="str">
        <f>IF(שבוע_בדילוג[[#This Row],[וסת השבוע פעיל?2]]="","",IF(AND(שבוע_בדילוג[[#This Row],[וסת השבוע פעיל?]]&lt;&gt;"",שבוע_בדילוג[[#This Row],[CycleNumber]]&lt;B30,B30&lt;&gt;"",שבוע_בדילוג[[#This Row],[וסת השבוע פעיל?]]&lt;3),IF(L30=0,IF(AND(שבוע_בדילוג[[#This Row],[וסת השבוע פעיל?]]&gt;0,J30=1),0,1),0),""))</f>
        <v/>
      </c>
      <c r="O29" s="1" t="str">
        <f t="shared" si="0"/>
        <v/>
      </c>
      <c r="P29" s="1" t="str">
        <f>IF(AND(שבוע_בדילוג[[#This Row],[חיזוי - שבוע]]=1,K30=1),1,"")</f>
        <v/>
      </c>
      <c r="Q29" s="1" t="str">
        <f>IF(AND(שבוע_בדילוג[[#This Row],[וסת השבוע פעיל?]]&lt;3,OR(שבוע_בדילוג[[#This Row],[CycleNumber]]&gt;B30,B30="")),1,"")</f>
        <v/>
      </c>
      <c r="R29" s="1" t="str">
        <f>IF(AND(שבוע_בדילוג[[#This Row],[חיזוי - שבוע]]&lt;&gt;"",שבוע_בדילוג[[#This Row],[וסת השבוע פעיל?2]]=""),1,"")</f>
        <v/>
      </c>
      <c r="S29" s="1" t="str">
        <f>IF(שבוע_בדילוג[[#This Row],[האישה קבעה וסת שבוע בדילוג?]]=1,IF(שבוע_בדילוג[[#This Row],[וסת השבוע פעיל?]]&lt;3,1,0),"")</f>
        <v/>
      </c>
      <c r="T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" s="1">
        <f t="shared" si="1"/>
        <v>0</v>
      </c>
      <c r="V29" s="1">
        <f t="shared" si="2"/>
        <v>0</v>
      </c>
      <c r="W29" s="1">
        <f t="shared" si="3"/>
        <v>0</v>
      </c>
      <c r="X29" s="1" t="str">
        <f>IF(שבוע_בדילוג[[#This Row],[3 הפלגות זהות]]="","",IF(שבוע_בדילוג[[#This Row],[3 הפלגות זהות]]=1,שבוע_בדילוג[[#This Row],[LengthofCycle]],X28))</f>
        <v/>
      </c>
      <c r="Z29" s="1" t="str">
        <f>IF(OR(שבוע_בדילוג[[#This Row],[הווסת פעיל?]]=0,שבוע_בדילוג[[#This Row],[הווסת פעיל?]]=""),"",SUM(Z28,שבוע_בדילוג[[#This Row],[הווסת פעיל?]]))</f>
        <v/>
      </c>
      <c r="AA29" s="1" t="str">
        <f>IF(AND(שבוע_בדילוג[[#This Row],[כמה מחזורים עד עקירה]]&lt;&gt;"",Z30=""),שבוע_בדילוג[[#This Row],[כמה מחזורים עד עקירה]],"")</f>
        <v/>
      </c>
      <c r="AB29" s="1" t="str">
        <f>IF(AND(שבוע_בדילוג[[#This Row],[הווסת פעיל?]]=1,שבוע_בדילוג[[#This Row],[וסת קבוע אחרון]]&lt;&gt;X28),שבוע_בדילוג[[#This Row],[וסת קבוע אחרון]],"")</f>
        <v/>
      </c>
      <c r="AC29" s="1" t="str">
        <f>IF(AND(שבוע_בדילוג[[#This Row],[הווסת פעיל?]]=1,Y28=0,שבוע_בדילוג[[#This Row],[וסת קבוע אחרון]]=X28),שבוע_בדילוג[[#This Row],[וסת קבוע אחרון]],"")</f>
        <v/>
      </c>
      <c r="AD29" s="1" t="str">
        <f>IF(AND(שבוע_בדילוג[[#This Row],[הווסת פעיל?]]=1,Y28=0,שבוע_בדילוג[[#This Row],[וסת קבוע אחרון]]&lt;&gt;X28),1,"")</f>
        <v/>
      </c>
      <c r="AE29" s="1" t="str">
        <f>IF(AND(שבוע_בדילוג[[#This Row],[הווסת פעיל?]]&lt;&gt;"",B30=1),שבוע_בדילוג[[#This Row],[CycleNumber]],"")</f>
        <v/>
      </c>
      <c r="AF29" s="1" t="str">
        <f>IF(AND(שבוע_בדילוג[[#This Row],[הווסת פעיל?]]&lt;&gt;"",Y28=""),שבוע_בדילוג[[#This Row],[CycleNumber]],"")</f>
        <v/>
      </c>
      <c r="AG29" s="1" t="str">
        <f>IF(B30=1,"",IF(שבוע_בדילוג[[#This Row],[הווסת פעיל?]]=1,IF(שבוע_בדילוג[[#This Row],[וסת קבוע אחרון]]=F30,1,0),""))</f>
        <v/>
      </c>
      <c r="AH29" s="1" t="str">
        <f>IF(B30=1,"",IF(שבוע_בדילוג[[#This Row],[הווסת פעיל?]]=1,IF(OR(שבוע_בדילוג[[#This Row],[וסת קבוע אחרון]]=F30,F30=שבוע_בדילוג[[#This Row],[LengthofCycle]]),1,0),""))</f>
        <v/>
      </c>
      <c r="AI29" s="1" t="str">
        <f>IF(B30=1,"",IF(שבוע_בדילוג[[#This Row],[הווסת פעיל?]]=1,IF(OR(שבוע_בדילוג[[#This Row],[וסת קבוע אחרון]]=F30,F30=שבוע_בדילוג[[#This Row],[LengthofCycle]],AND(שבוע_בדילוג[[#This Row],[LengthofCycle]]&lt;&gt;שבוע_בדילוג[[#This Row],[וסת קבוע אחרון]],OR(F30=28,F30=29))),1,0),""))</f>
        <v/>
      </c>
      <c r="AJ29" s="1" t="str">
        <f>IF(AND(שבוע_בדילוג[[#This Row],[הווסת פעיל?]]=1,B30=1),1,"")</f>
        <v/>
      </c>
      <c r="AK29" s="4">
        <f>IF(AND(שבוע_בדילוג[[#This Row],[הווסת פעיל?]]&lt;&gt;1,B30&lt;&gt;1,B30&lt;&gt;""),IF(שבוע_בדילוג[[#This Row],[LengthofCycle]]=F30,1,0),"")</f>
        <v>0</v>
      </c>
      <c r="AL29" s="4">
        <f>IF(AND(שבוע_בדילוג[[#This Row],[הווסת פעיל?]]&lt;&gt;1,B30&lt;&gt;1,B30&lt;&gt;""),IF(OR(שבוע_בדילוג[[#This Row],[LengthofCycle]]=F30,F30=29),1,0),"")</f>
        <v>0</v>
      </c>
      <c r="AM29" s="4">
        <f>IF(AND(שבוע_בדילוג[[#This Row],[הווסת פעיל?]]&lt;&gt;1,B30&lt;&gt;1,B30&lt;&gt;""),IF(OR(שבוע_בדילוג[[#This Row],[LengthofCycle]]=F30,F30=29,F30=28),1,0),"")</f>
        <v>0</v>
      </c>
    </row>
    <row r="30" spans="1:53" x14ac:dyDescent="0.25">
      <c r="A30" s="1" t="s">
        <v>31</v>
      </c>
      <c r="B30" s="1">
        <v>29</v>
      </c>
      <c r="C30" s="1">
        <v>0</v>
      </c>
      <c r="D30" s="1">
        <v>1</v>
      </c>
      <c r="E30" s="1">
        <v>0</v>
      </c>
      <c r="F30" s="1">
        <v>26</v>
      </c>
      <c r="H30" s="1">
        <f>שבוע_בדילוג[[#This Row],[LengthofCycle]]+1</f>
        <v>27</v>
      </c>
      <c r="I30" s="1" t="str">
        <f>IF(IFERROR(LOOKUP(שבוע_בדילוג[[#This Row],[ClientID]],קביעויות[השבוע בדילוג]),FALSE)=שבוע_בדילוג[[#This Row],[ClientID]],1,"")</f>
        <v/>
      </c>
      <c r="J30" s="1" t="str">
        <f>IF(AND(שבוע_בדילוג[[#This Row],[CycleNumber]]&gt;1,OR(B31="",שבוע_בדילוג[[#This Row],[CycleNumber]]&gt;B29)),IF(OR(AND(שבוע_בדילוג[[#This Row],[LengthofCycle]]=29,F29=29),AND(שבוע_בדילוג[[#This Row],[LengthofCycle]]=36,F29=36)),1,""),"")</f>
        <v/>
      </c>
      <c r="K30" s="1" t="str">
        <f>IF(AND(שבוע_בדילוג[[#This Row],[וסת השבוע]]=1,J29=1,שבוע_בדילוג[[#This Row],[CycleNumber]]&gt;B29),1,"")</f>
        <v/>
      </c>
      <c r="L30" s="1" t="str">
        <f>IF(שבוע_בדילוג[[#This Row],[CycleNumber]]=1,"",IF(שבוע_בדילוג[[#This Row],[וסת השבוע]]=1,0,IF(L29="","",IF(L29=0,IF(שבוע_בדילוג[[#This Row],[LengthofCycle]]=28,0,1),IF(L29=1,IF(שבוע_בדילוג[[#This Row],[LengthofCycle]]+F29=28*2,0,2),IF(L29=2,IF(שבוע_בדילוג[[#This Row],[LengthofCycle]]+F29+F28=28*3,0,3),""))))))</f>
        <v/>
      </c>
      <c r="M30" s="1" t="str">
        <f>IF(שבוע_בדילוג[[#This Row],[וסת השבוע]]=1,IF(שבוע_בדילוג[[#This Row],[וסת השבוע וההפלגה ביחד]]=1,M29+1,0),IF(AND(שבוע_בדילוג[[#This Row],[CycleNumber]]&gt;B29,שבוע_בדילוג[[#This Row],[CycleNumber]]&gt;1),IF(שבוע_בדילוג[[#This Row],[וסת השבוע פעיל?]]&lt;&gt;"",M29+1,""),""))</f>
        <v/>
      </c>
      <c r="N30" s="1" t="str">
        <f>IF(שבוע_בדילוג[[#This Row],[וסת השבוע פעיל?2]]="","",IF(AND(שבוע_בדילוג[[#This Row],[וסת השבוע פעיל?]]&lt;&gt;"",שבוע_בדילוג[[#This Row],[CycleNumber]]&lt;B31,B31&lt;&gt;"",שבוע_בדילוג[[#This Row],[וסת השבוע פעיל?]]&lt;3),IF(L31=0,IF(AND(שבוע_בדילוג[[#This Row],[וסת השבוע פעיל?]]&gt;0,J31=1),0,1),0),""))</f>
        <v/>
      </c>
      <c r="O30" s="1" t="str">
        <f t="shared" si="0"/>
        <v/>
      </c>
      <c r="P30" s="1" t="str">
        <f>IF(AND(שבוע_בדילוג[[#This Row],[חיזוי - שבוע]]=1,K31=1),1,"")</f>
        <v/>
      </c>
      <c r="Q30" s="1" t="str">
        <f>IF(AND(שבוע_בדילוג[[#This Row],[וסת השבוע פעיל?]]&lt;3,OR(שבוע_בדילוג[[#This Row],[CycleNumber]]&gt;B31,B31="")),1,"")</f>
        <v/>
      </c>
      <c r="R30" s="1" t="str">
        <f>IF(AND(שבוע_בדילוג[[#This Row],[חיזוי - שבוע]]&lt;&gt;"",שבוע_בדילוג[[#This Row],[וסת השבוע פעיל?2]]=""),1,"")</f>
        <v/>
      </c>
      <c r="S30" s="1" t="str">
        <f>IF(שבוע_בדילוג[[#This Row],[האישה קבעה וסת שבוע בדילוג?]]=1,IF(שבוע_בדילוג[[#This Row],[וסת השבוע פעיל?]]&lt;3,1,0),"")</f>
        <v/>
      </c>
      <c r="T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" s="1">
        <f t="shared" si="1"/>
        <v>0</v>
      </c>
      <c r="V30" s="1">
        <f t="shared" si="2"/>
        <v>0</v>
      </c>
      <c r="W30" s="1">
        <f t="shared" si="3"/>
        <v>0</v>
      </c>
      <c r="X30" s="1" t="str">
        <f>IF(שבוע_בדילוג[[#This Row],[3 הפלגות זהות]]="","",IF(שבוע_בדילוג[[#This Row],[3 הפלגות זהות]]=1,שבוע_בדילוג[[#This Row],[LengthofCycle]],X29))</f>
        <v/>
      </c>
      <c r="Z30" s="1" t="str">
        <f>IF(OR(שבוע_בדילוג[[#This Row],[הווסת פעיל?]]=0,שבוע_בדילוג[[#This Row],[הווסת פעיל?]]=""),"",SUM(Z29,שבוע_בדילוג[[#This Row],[הווסת פעיל?]]))</f>
        <v/>
      </c>
      <c r="AA30" s="1" t="str">
        <f>IF(AND(שבוע_בדילוג[[#This Row],[כמה מחזורים עד עקירה]]&lt;&gt;"",Z31=""),שבוע_בדילוג[[#This Row],[כמה מחזורים עד עקירה]],"")</f>
        <v/>
      </c>
      <c r="AB30" s="1" t="str">
        <f>IF(AND(שבוע_בדילוג[[#This Row],[הווסת פעיל?]]=1,שבוע_בדילוג[[#This Row],[וסת קבוע אחרון]]&lt;&gt;X29),שבוע_בדילוג[[#This Row],[וסת קבוע אחרון]],"")</f>
        <v/>
      </c>
      <c r="AC30" s="1" t="str">
        <f>IF(AND(שבוע_בדילוג[[#This Row],[הווסת פעיל?]]=1,Y29=0,שבוע_בדילוג[[#This Row],[וסת קבוע אחרון]]=X29),שבוע_בדילוג[[#This Row],[וסת קבוע אחרון]],"")</f>
        <v/>
      </c>
      <c r="AD30" s="1" t="str">
        <f>IF(AND(שבוע_בדילוג[[#This Row],[הווסת פעיל?]]=1,Y29=0,שבוע_בדילוג[[#This Row],[וסת קבוע אחרון]]&lt;&gt;X29),1,"")</f>
        <v/>
      </c>
      <c r="AE30" s="1" t="str">
        <f>IF(AND(שבוע_בדילוג[[#This Row],[הווסת פעיל?]]&lt;&gt;"",B31=1),שבוע_בדילוג[[#This Row],[CycleNumber]],"")</f>
        <v/>
      </c>
      <c r="AF30" s="1" t="str">
        <f>IF(AND(שבוע_בדילוג[[#This Row],[הווסת פעיל?]]&lt;&gt;"",Y29=""),שבוע_בדילוג[[#This Row],[CycleNumber]],"")</f>
        <v/>
      </c>
      <c r="AG30" s="1" t="str">
        <f>IF(B31=1,"",IF(שבוע_בדילוג[[#This Row],[הווסת פעיל?]]=1,IF(שבוע_בדילוג[[#This Row],[וסת קבוע אחרון]]=F31,1,0),""))</f>
        <v/>
      </c>
      <c r="AH30" s="1" t="str">
        <f>IF(B31=1,"",IF(שבוע_בדילוג[[#This Row],[הווסת פעיל?]]=1,IF(OR(שבוע_בדילוג[[#This Row],[וסת קבוע אחרון]]=F31,F31=שבוע_בדילוג[[#This Row],[LengthofCycle]]),1,0),""))</f>
        <v/>
      </c>
      <c r="AI30" s="1" t="str">
        <f>IF(B31=1,"",IF(שבוע_בדילוג[[#This Row],[הווסת פעיל?]]=1,IF(OR(שבוע_בדילוג[[#This Row],[וסת קבוע אחרון]]=F31,F31=שבוע_בדילוג[[#This Row],[LengthofCycle]],AND(שבוע_בדילוג[[#This Row],[LengthofCycle]]&lt;&gt;שבוע_בדילוג[[#This Row],[וסת קבוע אחרון]],OR(F31=28,F31=29))),1,0),""))</f>
        <v/>
      </c>
      <c r="AJ30" s="1" t="str">
        <f>IF(AND(שבוע_בדילוג[[#This Row],[הווסת פעיל?]]=1,B31=1),1,"")</f>
        <v/>
      </c>
      <c r="AK30" s="4">
        <f>IF(AND(שבוע_בדילוג[[#This Row],[הווסת פעיל?]]&lt;&gt;1,B31&lt;&gt;1,B31&lt;&gt;""),IF(שבוע_בדילוג[[#This Row],[LengthofCycle]]=F31,1,0),"")</f>
        <v>0</v>
      </c>
      <c r="AL30" s="4">
        <f>IF(AND(שבוע_בדילוג[[#This Row],[הווסת פעיל?]]&lt;&gt;1,B31&lt;&gt;1,B31&lt;&gt;""),IF(OR(שבוע_בדילוג[[#This Row],[LengthofCycle]]=F31,F31=29),1,0),"")</f>
        <v>0</v>
      </c>
      <c r="AM30" s="4">
        <f>IF(AND(שבוע_בדילוג[[#This Row],[הווסת פעיל?]]&lt;&gt;1,B31&lt;&gt;1,B31&lt;&gt;""),IF(OR(שבוע_בדילוג[[#This Row],[LengthofCycle]]=F31,F31=29,F31=28),1,0),"")</f>
        <v>0</v>
      </c>
    </row>
    <row r="31" spans="1:53" x14ac:dyDescent="0.25">
      <c r="A31" s="1" t="s">
        <v>31</v>
      </c>
      <c r="B31" s="1">
        <v>30</v>
      </c>
      <c r="C31" s="1">
        <v>0</v>
      </c>
      <c r="D31" s="1">
        <v>1</v>
      </c>
      <c r="E31" s="1">
        <v>0</v>
      </c>
      <c r="F31" s="1">
        <v>27</v>
      </c>
      <c r="H31" s="1">
        <f>שבוע_בדילוג[[#This Row],[LengthofCycle]]+1</f>
        <v>28</v>
      </c>
      <c r="I31" s="1" t="str">
        <f>IF(IFERROR(LOOKUP(שבוע_בדילוג[[#This Row],[ClientID]],קביעויות[השבוע בדילוג]),FALSE)=שבוע_בדילוג[[#This Row],[ClientID]],1,"")</f>
        <v/>
      </c>
      <c r="J31" s="1" t="str">
        <f>IF(AND(שבוע_בדילוג[[#This Row],[CycleNumber]]&gt;1,OR(B32="",שבוע_בדילוג[[#This Row],[CycleNumber]]&gt;B30)),IF(OR(AND(שבוע_בדילוג[[#This Row],[LengthofCycle]]=29,F30=29),AND(שבוע_בדילוג[[#This Row],[LengthofCycle]]=36,F30=36)),1,""),"")</f>
        <v/>
      </c>
      <c r="K31" s="1" t="str">
        <f>IF(AND(שבוע_בדילוג[[#This Row],[וסת השבוע]]=1,J30=1,שבוע_בדילוג[[#This Row],[CycleNumber]]&gt;B30),1,"")</f>
        <v/>
      </c>
      <c r="L31" s="1" t="str">
        <f>IF(שבוע_בדילוג[[#This Row],[CycleNumber]]=1,"",IF(שבוע_בדילוג[[#This Row],[וסת השבוע]]=1,0,IF(L30="","",IF(L30=0,IF(שבוע_בדילוג[[#This Row],[LengthofCycle]]=28,0,1),IF(L30=1,IF(שבוע_בדילוג[[#This Row],[LengthofCycle]]+F30=28*2,0,2),IF(L30=2,IF(שבוע_בדילוג[[#This Row],[LengthofCycle]]+F30+F29=28*3,0,3),""))))))</f>
        <v/>
      </c>
      <c r="M31" s="1" t="str">
        <f>IF(שבוע_בדילוג[[#This Row],[וסת השבוע]]=1,IF(שבוע_בדילוג[[#This Row],[וסת השבוע וההפלגה ביחד]]=1,M30+1,0),IF(AND(שבוע_בדילוג[[#This Row],[CycleNumber]]&gt;B30,שבוע_בדילוג[[#This Row],[CycleNumber]]&gt;1),IF(שבוע_בדילוג[[#This Row],[וסת השבוע פעיל?]]&lt;&gt;"",M30+1,""),""))</f>
        <v/>
      </c>
      <c r="N31" s="1" t="str">
        <f>IF(שבוע_בדילוג[[#This Row],[וסת השבוע פעיל?2]]="","",IF(AND(שבוע_בדילוג[[#This Row],[וסת השבוע פעיל?]]&lt;&gt;"",שבוע_בדילוג[[#This Row],[CycleNumber]]&lt;B32,B32&lt;&gt;"",שבוע_בדילוג[[#This Row],[וסת השבוע פעיל?]]&lt;3),IF(L32=0,IF(AND(שבוע_בדילוג[[#This Row],[וסת השבוע פעיל?]]&gt;0,J32=1),0,1),0),""))</f>
        <v/>
      </c>
      <c r="O31" s="1" t="str">
        <f t="shared" si="0"/>
        <v/>
      </c>
      <c r="P31" s="1" t="str">
        <f>IF(AND(שבוע_בדילוג[[#This Row],[חיזוי - שבוע]]=1,K32=1),1,"")</f>
        <v/>
      </c>
      <c r="Q31" s="1" t="str">
        <f>IF(AND(שבוע_בדילוג[[#This Row],[וסת השבוע פעיל?]]&lt;3,OR(שבוע_בדילוג[[#This Row],[CycleNumber]]&gt;B32,B32="")),1,"")</f>
        <v/>
      </c>
      <c r="R31" s="1" t="str">
        <f>IF(AND(שבוע_בדילוג[[#This Row],[חיזוי - שבוע]]&lt;&gt;"",שבוע_בדילוג[[#This Row],[וסת השבוע פעיל?2]]=""),1,"")</f>
        <v/>
      </c>
      <c r="S31" s="1" t="str">
        <f>IF(שבוע_בדילוג[[#This Row],[האישה קבעה וסת שבוע בדילוג?]]=1,IF(שבוע_בדילוג[[#This Row],[וסת השבוע פעיל?]]&lt;3,1,0),"")</f>
        <v/>
      </c>
      <c r="T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" s="1">
        <f t="shared" si="1"/>
        <v>0</v>
      </c>
      <c r="V31" s="1">
        <f t="shared" si="2"/>
        <v>0</v>
      </c>
      <c r="W31" s="1">
        <f t="shared" si="3"/>
        <v>0</v>
      </c>
      <c r="X31" s="1" t="str">
        <f>IF(שבוע_בדילוג[[#This Row],[3 הפלגות זהות]]="","",IF(שבוע_בדילוג[[#This Row],[3 הפלגות זהות]]=1,שבוע_בדילוג[[#This Row],[LengthofCycle]],X30))</f>
        <v/>
      </c>
      <c r="Z31" s="1" t="str">
        <f>IF(OR(שבוע_בדילוג[[#This Row],[הווסת פעיל?]]=0,שבוע_בדילוג[[#This Row],[הווסת פעיל?]]=""),"",SUM(Z30,שבוע_בדילוג[[#This Row],[הווסת פעיל?]]))</f>
        <v/>
      </c>
      <c r="AA31" s="1" t="str">
        <f>IF(AND(שבוע_בדילוג[[#This Row],[כמה מחזורים עד עקירה]]&lt;&gt;"",Z32=""),שבוע_בדילוג[[#This Row],[כמה מחזורים עד עקירה]],"")</f>
        <v/>
      </c>
      <c r="AB31" s="1" t="str">
        <f>IF(AND(שבוע_בדילוג[[#This Row],[הווסת פעיל?]]=1,שבוע_בדילוג[[#This Row],[וסת קבוע אחרון]]&lt;&gt;X30),שבוע_בדילוג[[#This Row],[וסת קבוע אחרון]],"")</f>
        <v/>
      </c>
      <c r="AC31" s="1" t="str">
        <f>IF(AND(שבוע_בדילוג[[#This Row],[הווסת פעיל?]]=1,Y30=0,שבוע_בדילוג[[#This Row],[וסת קבוע אחרון]]=X30),שבוע_בדילוג[[#This Row],[וסת קבוע אחרון]],"")</f>
        <v/>
      </c>
      <c r="AD31" s="1" t="str">
        <f>IF(AND(שבוע_בדילוג[[#This Row],[הווסת פעיל?]]=1,Y30=0,שבוע_בדילוג[[#This Row],[וסת קבוע אחרון]]&lt;&gt;X30),1,"")</f>
        <v/>
      </c>
      <c r="AE31" s="1" t="str">
        <f>IF(AND(שבוע_בדילוג[[#This Row],[הווסת פעיל?]]&lt;&gt;"",B32=1),שבוע_בדילוג[[#This Row],[CycleNumber]],"")</f>
        <v/>
      </c>
      <c r="AF31" s="1" t="str">
        <f>IF(AND(שבוע_בדילוג[[#This Row],[הווסת פעיל?]]&lt;&gt;"",Y30=""),שבוע_בדילוג[[#This Row],[CycleNumber]],"")</f>
        <v/>
      </c>
      <c r="AG31" s="1" t="str">
        <f>IF(B32=1,"",IF(שבוע_בדילוג[[#This Row],[הווסת פעיל?]]=1,IF(שבוע_בדילוג[[#This Row],[וסת קבוע אחרון]]=F32,1,0),""))</f>
        <v/>
      </c>
      <c r="AH31" s="1" t="str">
        <f>IF(B32=1,"",IF(שבוע_בדילוג[[#This Row],[הווסת פעיל?]]=1,IF(OR(שבוע_בדילוג[[#This Row],[וסת קבוע אחרון]]=F32,F32=שבוע_בדילוג[[#This Row],[LengthofCycle]]),1,0),""))</f>
        <v/>
      </c>
      <c r="AI31" s="1" t="str">
        <f>IF(B32=1,"",IF(שבוע_בדילוג[[#This Row],[הווסת פעיל?]]=1,IF(OR(שבוע_בדילוג[[#This Row],[וסת קבוע אחרון]]=F32,F32=שבוע_בדילוג[[#This Row],[LengthofCycle]],AND(שבוע_בדילוג[[#This Row],[LengthofCycle]]&lt;&gt;שבוע_בדילוג[[#This Row],[וסת קבוע אחרון]],OR(F32=28,F32=29))),1,0),""))</f>
        <v/>
      </c>
      <c r="AJ31" s="1" t="str">
        <f>IF(AND(שבוע_בדילוג[[#This Row],[הווסת פעיל?]]=1,B32=1),1,"")</f>
        <v/>
      </c>
      <c r="AK31" s="4">
        <f>IF(AND(שבוע_בדילוג[[#This Row],[הווסת פעיל?]]&lt;&gt;1,B32&lt;&gt;1,B32&lt;&gt;""),IF(שבוע_בדילוג[[#This Row],[LengthofCycle]]=F32,1,0),"")</f>
        <v>0</v>
      </c>
      <c r="AL31" s="4">
        <f>IF(AND(שבוע_בדילוג[[#This Row],[הווסת פעיל?]]&lt;&gt;1,B32&lt;&gt;1,B32&lt;&gt;""),IF(OR(שבוע_בדילוג[[#This Row],[LengthofCycle]]=F32,F32=29),1,0),"")</f>
        <v>0</v>
      </c>
      <c r="AM31" s="4">
        <f>IF(AND(שבוע_בדילוג[[#This Row],[הווסת פעיל?]]&lt;&gt;1,B32&lt;&gt;1,B32&lt;&gt;""),IF(OR(שבוע_בדילוג[[#This Row],[LengthofCycle]]=F32,F32=29,F32=28),1,0),"")</f>
        <v>1</v>
      </c>
    </row>
    <row r="32" spans="1:53" x14ac:dyDescent="0.25">
      <c r="A32" s="1" t="s">
        <v>31</v>
      </c>
      <c r="B32" s="1">
        <v>31</v>
      </c>
      <c r="C32" s="1">
        <v>0</v>
      </c>
      <c r="D32" s="1">
        <v>1</v>
      </c>
      <c r="E32" s="1">
        <v>0</v>
      </c>
      <c r="F32" s="1">
        <v>28</v>
      </c>
      <c r="H32" s="1">
        <f>שבוע_בדילוג[[#This Row],[LengthofCycle]]+1</f>
        <v>29</v>
      </c>
      <c r="I32" s="1" t="str">
        <f>IF(IFERROR(LOOKUP(שבוע_בדילוג[[#This Row],[ClientID]],קביעויות[השבוע בדילוג]),FALSE)=שבוע_בדילוג[[#This Row],[ClientID]],1,"")</f>
        <v/>
      </c>
      <c r="J32" s="1" t="str">
        <f>IF(AND(שבוע_בדילוג[[#This Row],[CycleNumber]]&gt;1,OR(B33="",שבוע_בדילוג[[#This Row],[CycleNumber]]&gt;B31)),IF(OR(AND(שבוע_בדילוג[[#This Row],[LengthofCycle]]=29,F31=29),AND(שבוע_בדילוג[[#This Row],[LengthofCycle]]=36,F31=36)),1,""),"")</f>
        <v/>
      </c>
      <c r="K32" s="1" t="str">
        <f>IF(AND(שבוע_בדילוג[[#This Row],[וסת השבוע]]=1,J31=1,שבוע_בדילוג[[#This Row],[CycleNumber]]&gt;B31),1,"")</f>
        <v/>
      </c>
      <c r="L32" s="1" t="str">
        <f>IF(שבוע_בדילוג[[#This Row],[CycleNumber]]=1,"",IF(שבוע_בדילוג[[#This Row],[וסת השבוע]]=1,0,IF(L31="","",IF(L31=0,IF(שבוע_בדילוג[[#This Row],[LengthofCycle]]=28,0,1),IF(L31=1,IF(שבוע_בדילוג[[#This Row],[LengthofCycle]]+F31=28*2,0,2),IF(L31=2,IF(שבוע_בדילוג[[#This Row],[LengthofCycle]]+F31+F30=28*3,0,3),""))))))</f>
        <v/>
      </c>
      <c r="M32" s="1" t="str">
        <f>IF(שבוע_בדילוג[[#This Row],[וסת השבוע]]=1,IF(שבוע_בדילוג[[#This Row],[וסת השבוע וההפלגה ביחד]]=1,M31+1,0),IF(AND(שבוע_בדילוג[[#This Row],[CycleNumber]]&gt;B31,שבוע_בדילוג[[#This Row],[CycleNumber]]&gt;1),IF(שבוע_בדילוג[[#This Row],[וסת השבוע פעיל?]]&lt;&gt;"",M31+1,""),""))</f>
        <v/>
      </c>
      <c r="N32" s="1" t="str">
        <f>IF(שבוע_בדילוג[[#This Row],[וסת השבוע פעיל?2]]="","",IF(AND(שבוע_בדילוג[[#This Row],[וסת השבוע פעיל?]]&lt;&gt;"",שבוע_בדילוג[[#This Row],[CycleNumber]]&lt;B33,B33&lt;&gt;"",שבוע_בדילוג[[#This Row],[וסת השבוע פעיל?]]&lt;3),IF(L33=0,IF(AND(שבוע_בדילוג[[#This Row],[וסת השבוע פעיל?]]&gt;0,J33=1),0,1),0),""))</f>
        <v/>
      </c>
      <c r="O32" s="1" t="str">
        <f t="shared" si="0"/>
        <v/>
      </c>
      <c r="P32" s="1" t="str">
        <f>IF(AND(שבוע_בדילוג[[#This Row],[חיזוי - שבוע]]=1,K33=1),1,"")</f>
        <v/>
      </c>
      <c r="Q32" s="1" t="str">
        <f>IF(AND(שבוע_בדילוג[[#This Row],[וסת השבוע פעיל?]]&lt;3,OR(שבוע_בדילוג[[#This Row],[CycleNumber]]&gt;B33,B33="")),1,"")</f>
        <v/>
      </c>
      <c r="R32" s="1" t="str">
        <f>IF(AND(שבוע_בדילוג[[#This Row],[חיזוי - שבוע]]&lt;&gt;"",שבוע_בדילוג[[#This Row],[וסת השבוע פעיל?2]]=""),1,"")</f>
        <v/>
      </c>
      <c r="S32" s="1" t="str">
        <f>IF(שבוע_בדילוג[[#This Row],[האישה קבעה וסת שבוע בדילוג?]]=1,IF(שבוע_בדילוג[[#This Row],[וסת השבוע פעיל?]]&lt;3,1,0),"")</f>
        <v/>
      </c>
      <c r="T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" s="1">
        <f t="shared" si="1"/>
        <v>0</v>
      </c>
      <c r="V32" s="1">
        <f t="shared" si="2"/>
        <v>0</v>
      </c>
      <c r="W32" s="1">
        <f t="shared" si="3"/>
        <v>0</v>
      </c>
      <c r="X32" s="1" t="str">
        <f>IF(שבוע_בדילוג[[#This Row],[3 הפלגות זהות]]="","",IF(שבוע_בדילוג[[#This Row],[3 הפלגות זהות]]=1,שבוע_בדילוג[[#This Row],[LengthofCycle]],X31))</f>
        <v/>
      </c>
      <c r="Z32" s="1" t="str">
        <f>IF(OR(שבוע_בדילוג[[#This Row],[הווסת פעיל?]]=0,שבוע_בדילוג[[#This Row],[הווסת פעיל?]]=""),"",SUM(Z31,שבוע_בדילוג[[#This Row],[הווסת פעיל?]]))</f>
        <v/>
      </c>
      <c r="AA32" s="1" t="str">
        <f>IF(AND(שבוע_בדילוג[[#This Row],[כמה מחזורים עד עקירה]]&lt;&gt;"",Z33=""),שבוע_בדילוג[[#This Row],[כמה מחזורים עד עקירה]],"")</f>
        <v/>
      </c>
      <c r="AB32" s="1" t="str">
        <f>IF(AND(שבוע_בדילוג[[#This Row],[הווסת פעיל?]]=1,שבוע_בדילוג[[#This Row],[וסת קבוע אחרון]]&lt;&gt;X31),שבוע_בדילוג[[#This Row],[וסת קבוע אחרון]],"")</f>
        <v/>
      </c>
      <c r="AC32" s="1" t="str">
        <f>IF(AND(שבוע_בדילוג[[#This Row],[הווסת פעיל?]]=1,Y31=0,שבוע_בדילוג[[#This Row],[וסת קבוע אחרון]]=X31),שבוע_בדילוג[[#This Row],[וסת קבוע אחרון]],"")</f>
        <v/>
      </c>
      <c r="AD32" s="1" t="str">
        <f>IF(AND(שבוע_בדילוג[[#This Row],[הווסת פעיל?]]=1,Y31=0,שבוע_בדילוג[[#This Row],[וסת קבוע אחרון]]&lt;&gt;X31),1,"")</f>
        <v/>
      </c>
      <c r="AE32" s="1" t="str">
        <f>IF(AND(שבוע_בדילוג[[#This Row],[הווסת פעיל?]]&lt;&gt;"",B33=1),שבוע_בדילוג[[#This Row],[CycleNumber]],"")</f>
        <v/>
      </c>
      <c r="AF32" s="1" t="str">
        <f>IF(AND(שבוע_בדילוג[[#This Row],[הווסת פעיל?]]&lt;&gt;"",Y31=""),שבוע_בדילוג[[#This Row],[CycleNumber]],"")</f>
        <v/>
      </c>
      <c r="AG32" s="1" t="str">
        <f>IF(B33=1,"",IF(שבוע_בדילוג[[#This Row],[הווסת פעיל?]]=1,IF(שבוע_בדילוג[[#This Row],[וסת קבוע אחרון]]=F33,1,0),""))</f>
        <v/>
      </c>
      <c r="AH32" s="1" t="str">
        <f>IF(B33=1,"",IF(שבוע_בדילוג[[#This Row],[הווסת פעיל?]]=1,IF(OR(שבוע_בדילוג[[#This Row],[וסת קבוע אחרון]]=F33,F33=שבוע_בדילוג[[#This Row],[LengthofCycle]]),1,0),""))</f>
        <v/>
      </c>
      <c r="AI32" s="1" t="str">
        <f>IF(B33=1,"",IF(שבוע_בדילוג[[#This Row],[הווסת פעיל?]]=1,IF(OR(שבוע_בדילוג[[#This Row],[וסת קבוע אחרון]]=F33,F33=שבוע_בדילוג[[#This Row],[LengthofCycle]],AND(שבוע_בדילוג[[#This Row],[LengthofCycle]]&lt;&gt;שבוע_בדילוג[[#This Row],[וסת קבוע אחרון]],OR(F33=28,F33=29))),1,0),""))</f>
        <v/>
      </c>
      <c r="AJ32" s="1" t="str">
        <f>IF(AND(שבוע_בדילוג[[#This Row],[הווסת פעיל?]]=1,B33=1),1,"")</f>
        <v/>
      </c>
      <c r="AK32" s="4">
        <f>IF(AND(שבוע_בדילוג[[#This Row],[הווסת פעיל?]]&lt;&gt;1,B33&lt;&gt;1,B33&lt;&gt;""),IF(שבוע_בדילוג[[#This Row],[LengthofCycle]]=F33,1,0),"")</f>
        <v>0</v>
      </c>
      <c r="AL32" s="4">
        <f>IF(AND(שבוע_בדילוג[[#This Row],[הווסת פעיל?]]&lt;&gt;1,B33&lt;&gt;1,B33&lt;&gt;""),IF(OR(שבוע_בדילוג[[#This Row],[LengthofCycle]]=F33,F33=29),1,0),"")</f>
        <v>0</v>
      </c>
      <c r="AM32" s="4">
        <f>IF(AND(שבוע_בדילוג[[#This Row],[הווסת פעיל?]]&lt;&gt;1,B33&lt;&gt;1,B33&lt;&gt;""),IF(OR(שבוע_בדילוג[[#This Row],[LengthofCycle]]=F33,F33=29,F33=28),1,0),"")</f>
        <v>0</v>
      </c>
    </row>
    <row r="33" spans="1:52" x14ac:dyDescent="0.25">
      <c r="A33" s="1" t="s">
        <v>31</v>
      </c>
      <c r="B33" s="1">
        <v>32</v>
      </c>
      <c r="C33" s="1">
        <v>0</v>
      </c>
      <c r="D33" s="1">
        <v>1</v>
      </c>
      <c r="E33" s="1">
        <v>0</v>
      </c>
      <c r="F33" s="1">
        <v>31</v>
      </c>
      <c r="H33" s="1">
        <f>שבוע_בדילוג[[#This Row],[LengthofCycle]]+1</f>
        <v>32</v>
      </c>
      <c r="I33" s="1" t="str">
        <f>IF(IFERROR(LOOKUP(שבוע_בדילוג[[#This Row],[ClientID]],קביעויות[השבוע בדילוג]),FALSE)=שבוע_בדילוג[[#This Row],[ClientID]],1,"")</f>
        <v/>
      </c>
      <c r="J33" s="1" t="str">
        <f>IF(AND(שבוע_בדילוג[[#This Row],[CycleNumber]]&gt;1,OR(B34="",שבוע_בדילוג[[#This Row],[CycleNumber]]&gt;B32)),IF(OR(AND(שבוע_בדילוג[[#This Row],[LengthofCycle]]=29,F32=29),AND(שבוע_בדילוג[[#This Row],[LengthofCycle]]=36,F32=36)),1,""),"")</f>
        <v/>
      </c>
      <c r="K33" s="1" t="str">
        <f>IF(AND(שבוע_בדילוג[[#This Row],[וסת השבוע]]=1,J32=1,שבוע_בדילוג[[#This Row],[CycleNumber]]&gt;B32),1,"")</f>
        <v/>
      </c>
      <c r="L33" s="1" t="str">
        <f>IF(שבוע_בדילוג[[#This Row],[CycleNumber]]=1,"",IF(שבוע_בדילוג[[#This Row],[וסת השבוע]]=1,0,IF(L32="","",IF(L32=0,IF(שבוע_בדילוג[[#This Row],[LengthofCycle]]=28,0,1),IF(L32=1,IF(שבוע_בדילוג[[#This Row],[LengthofCycle]]+F32=28*2,0,2),IF(L32=2,IF(שבוע_בדילוג[[#This Row],[LengthofCycle]]+F32+F31=28*3,0,3),""))))))</f>
        <v/>
      </c>
      <c r="M33" s="1" t="str">
        <f>IF(שבוע_בדילוג[[#This Row],[וסת השבוע]]=1,IF(שבוע_בדילוג[[#This Row],[וסת השבוע וההפלגה ביחד]]=1,M32+1,0),IF(AND(שבוע_בדילוג[[#This Row],[CycleNumber]]&gt;B32,שבוע_בדילוג[[#This Row],[CycleNumber]]&gt;1),IF(שבוע_בדילוג[[#This Row],[וסת השבוע פעיל?]]&lt;&gt;"",M32+1,""),""))</f>
        <v/>
      </c>
      <c r="N33" s="1" t="str">
        <f>IF(שבוע_בדילוג[[#This Row],[וסת השבוע פעיל?2]]="","",IF(AND(שבוע_בדילוג[[#This Row],[וסת השבוע פעיל?]]&lt;&gt;"",שבוע_בדילוג[[#This Row],[CycleNumber]]&lt;B34,B34&lt;&gt;"",שבוע_בדילוג[[#This Row],[וסת השבוע פעיל?]]&lt;3),IF(L34=0,IF(AND(שבוע_בדילוג[[#This Row],[וסת השבוע פעיל?]]&gt;0,J34=1),0,1),0),""))</f>
        <v/>
      </c>
      <c r="O33" s="1" t="str">
        <f t="shared" si="0"/>
        <v/>
      </c>
      <c r="P33" s="1" t="str">
        <f>IF(AND(שבוע_בדילוג[[#This Row],[חיזוי - שבוע]]=1,K34=1),1,"")</f>
        <v/>
      </c>
      <c r="Q33" s="1" t="str">
        <f>IF(AND(שבוע_בדילוג[[#This Row],[וסת השבוע פעיל?]]&lt;3,OR(שבוע_בדילוג[[#This Row],[CycleNumber]]&gt;B34,B34="")),1,"")</f>
        <v/>
      </c>
      <c r="R33" s="1" t="str">
        <f>IF(AND(שבוע_בדילוג[[#This Row],[חיזוי - שבוע]]&lt;&gt;"",שבוע_בדילוג[[#This Row],[וסת השבוע פעיל?2]]=""),1,"")</f>
        <v/>
      </c>
      <c r="S33" s="1" t="str">
        <f>IF(שבוע_בדילוג[[#This Row],[האישה קבעה וסת שבוע בדילוג?]]=1,IF(שבוע_בדילוג[[#This Row],[וסת השבוע פעיל?]]&lt;3,1,0),"")</f>
        <v/>
      </c>
      <c r="T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" s="1">
        <f t="shared" si="1"/>
        <v>0</v>
      </c>
      <c r="V33" s="1">
        <f t="shared" si="2"/>
        <v>0</v>
      </c>
      <c r="W33" s="1">
        <f t="shared" si="3"/>
        <v>0</v>
      </c>
      <c r="X33" s="1" t="str">
        <f>IF(שבוע_בדילוג[[#This Row],[3 הפלגות זהות]]="","",IF(שבוע_בדילוג[[#This Row],[3 הפלגות זהות]]=1,שבוע_בדילוג[[#This Row],[LengthofCycle]],X32))</f>
        <v/>
      </c>
      <c r="Z33" s="1" t="str">
        <f>IF(OR(שבוע_בדילוג[[#This Row],[הווסת פעיל?]]=0,שבוע_בדילוג[[#This Row],[הווסת פעיל?]]=""),"",SUM(Z32,שבוע_בדילוג[[#This Row],[הווסת פעיל?]]))</f>
        <v/>
      </c>
      <c r="AA33" s="1" t="str">
        <f>IF(AND(שבוע_בדילוג[[#This Row],[כמה מחזורים עד עקירה]]&lt;&gt;"",Z34=""),שבוע_בדילוג[[#This Row],[כמה מחזורים עד עקירה]],"")</f>
        <v/>
      </c>
      <c r="AB33" s="1" t="str">
        <f>IF(AND(שבוע_בדילוג[[#This Row],[הווסת פעיל?]]=1,שבוע_בדילוג[[#This Row],[וסת קבוע אחרון]]&lt;&gt;X32),שבוע_בדילוג[[#This Row],[וסת קבוע אחרון]],"")</f>
        <v/>
      </c>
      <c r="AC33" s="1" t="str">
        <f>IF(AND(שבוע_בדילוג[[#This Row],[הווסת פעיל?]]=1,Y32=0,שבוע_בדילוג[[#This Row],[וסת קבוע אחרון]]=X32),שבוע_בדילוג[[#This Row],[וסת קבוע אחרון]],"")</f>
        <v/>
      </c>
      <c r="AD33" s="1" t="str">
        <f>IF(AND(שבוע_בדילוג[[#This Row],[הווסת פעיל?]]=1,Y32=0,שבוע_בדילוג[[#This Row],[וסת קבוע אחרון]]&lt;&gt;X32),1,"")</f>
        <v/>
      </c>
      <c r="AE33" s="1" t="str">
        <f>IF(AND(שבוע_בדילוג[[#This Row],[הווסת פעיל?]]&lt;&gt;"",B34=1),שבוע_בדילוג[[#This Row],[CycleNumber]],"")</f>
        <v/>
      </c>
      <c r="AF33" s="1" t="str">
        <f>IF(AND(שבוע_בדילוג[[#This Row],[הווסת פעיל?]]&lt;&gt;"",Y32=""),שבוע_בדילוג[[#This Row],[CycleNumber]],"")</f>
        <v/>
      </c>
      <c r="AG33" s="1" t="str">
        <f>IF(B34=1,"",IF(שבוע_בדילוג[[#This Row],[הווסת פעיל?]]=1,IF(שבוע_בדילוג[[#This Row],[וסת קבוע אחרון]]=F34,1,0),""))</f>
        <v/>
      </c>
      <c r="AH33" s="1" t="str">
        <f>IF(B34=1,"",IF(שבוע_בדילוג[[#This Row],[הווסת פעיל?]]=1,IF(OR(שבוע_בדילוג[[#This Row],[וסת קבוע אחרון]]=F34,F34=שבוע_בדילוג[[#This Row],[LengthofCycle]]),1,0),""))</f>
        <v/>
      </c>
      <c r="AI33" s="1" t="str">
        <f>IF(B34=1,"",IF(שבוע_בדילוג[[#This Row],[הווסת פעיל?]]=1,IF(OR(שבוע_בדילוג[[#This Row],[וסת קבוע אחרון]]=F34,F34=שבוע_בדילוג[[#This Row],[LengthofCycle]],AND(שבוע_בדילוג[[#This Row],[LengthofCycle]]&lt;&gt;שבוע_בדילוג[[#This Row],[וסת קבוע אחרון]],OR(F34=28,F34=29))),1,0),""))</f>
        <v/>
      </c>
      <c r="AJ33" s="1" t="str">
        <f>IF(AND(שבוע_בדילוג[[#This Row],[הווסת פעיל?]]=1,B34=1),1,"")</f>
        <v/>
      </c>
      <c r="AK33" s="4">
        <f>IF(AND(שבוע_בדילוג[[#This Row],[הווסת פעיל?]]&lt;&gt;1,B34&lt;&gt;1,B34&lt;&gt;""),IF(שבוע_בדילוג[[#This Row],[LengthofCycle]]=F34,1,0),"")</f>
        <v>0</v>
      </c>
      <c r="AL33" s="4">
        <f>IF(AND(שבוע_בדילוג[[#This Row],[הווסת פעיל?]]&lt;&gt;1,B34&lt;&gt;1,B34&lt;&gt;""),IF(OR(שבוע_בדילוג[[#This Row],[LengthofCycle]]=F34,F34=29),1,0),"")</f>
        <v>0</v>
      </c>
      <c r="AM33" s="4">
        <f>IF(AND(שבוע_בדילוג[[#This Row],[הווסת פעיל?]]&lt;&gt;1,B34&lt;&gt;1,B34&lt;&gt;""),IF(OR(שבוע_בדילוג[[#This Row],[LengthofCycle]]=F34,F34=29,F34=28),1,0),"")</f>
        <v>0</v>
      </c>
    </row>
    <row r="34" spans="1:52" x14ac:dyDescent="0.25">
      <c r="A34" s="1" t="s">
        <v>31</v>
      </c>
      <c r="B34" s="1">
        <v>33</v>
      </c>
      <c r="C34" s="1">
        <v>0</v>
      </c>
      <c r="D34" s="1">
        <v>1</v>
      </c>
      <c r="E34" s="1">
        <v>0</v>
      </c>
      <c r="F34" s="1">
        <v>27</v>
      </c>
      <c r="H34" s="1">
        <f>שבוע_בדילוג[[#This Row],[LengthofCycle]]+1</f>
        <v>28</v>
      </c>
      <c r="I34" s="1" t="str">
        <f>IF(IFERROR(LOOKUP(שבוע_בדילוג[[#This Row],[ClientID]],קביעויות[השבוע בדילוג]),FALSE)=שבוע_בדילוג[[#This Row],[ClientID]],1,"")</f>
        <v/>
      </c>
      <c r="J34" s="1" t="str">
        <f>IF(AND(שבוע_בדילוג[[#This Row],[CycleNumber]]&gt;1,OR(B35="",שבוע_בדילוג[[#This Row],[CycleNumber]]&gt;B33)),IF(OR(AND(שבוע_בדילוג[[#This Row],[LengthofCycle]]=29,F33=29),AND(שבוע_בדילוג[[#This Row],[LengthofCycle]]=36,F33=36)),1,""),"")</f>
        <v/>
      </c>
      <c r="K34" s="1" t="str">
        <f>IF(AND(שבוע_בדילוג[[#This Row],[וסת השבוע]]=1,J33=1,שבוע_בדילוג[[#This Row],[CycleNumber]]&gt;B33),1,"")</f>
        <v/>
      </c>
      <c r="L34" s="1" t="str">
        <f>IF(שבוע_בדילוג[[#This Row],[CycleNumber]]=1,"",IF(שבוע_בדילוג[[#This Row],[וסת השבוע]]=1,0,IF(L33="","",IF(L33=0,IF(שבוע_בדילוג[[#This Row],[LengthofCycle]]=28,0,1),IF(L33=1,IF(שבוע_בדילוג[[#This Row],[LengthofCycle]]+F33=28*2,0,2),IF(L33=2,IF(שבוע_בדילוג[[#This Row],[LengthofCycle]]+F33+F32=28*3,0,3),""))))))</f>
        <v/>
      </c>
      <c r="M34" s="1" t="str">
        <f>IF(שבוע_בדילוג[[#This Row],[וסת השבוע]]=1,IF(שבוע_בדילוג[[#This Row],[וסת השבוע וההפלגה ביחד]]=1,M33+1,0),IF(AND(שבוע_בדילוג[[#This Row],[CycleNumber]]&gt;B33,שבוע_בדילוג[[#This Row],[CycleNumber]]&gt;1),IF(שבוע_בדילוג[[#This Row],[וסת השבוע פעיל?]]&lt;&gt;"",M33+1,""),""))</f>
        <v/>
      </c>
      <c r="N34" s="1" t="str">
        <f>IF(שבוע_בדילוג[[#This Row],[וסת השבוע פעיל?2]]="","",IF(AND(שבוע_בדילוג[[#This Row],[וסת השבוע פעיל?]]&lt;&gt;"",שבוע_בדילוג[[#This Row],[CycleNumber]]&lt;B35,B35&lt;&gt;"",שבוע_בדילוג[[#This Row],[וסת השבוע פעיל?]]&lt;3),IF(L35=0,IF(AND(שבוע_בדילוג[[#This Row],[וסת השבוע פעיל?]]&gt;0,J35=1),0,1),0),""))</f>
        <v/>
      </c>
      <c r="O34" s="1" t="str">
        <f t="shared" si="0"/>
        <v/>
      </c>
      <c r="P34" s="1" t="str">
        <f>IF(AND(שבוע_בדילוג[[#This Row],[חיזוי - שבוע]]=1,K35=1),1,"")</f>
        <v/>
      </c>
      <c r="Q34" s="1" t="str">
        <f>IF(AND(שבוע_בדילוג[[#This Row],[וסת השבוע פעיל?]]&lt;3,OR(שבוע_בדילוג[[#This Row],[CycleNumber]]&gt;B35,B35="")),1,"")</f>
        <v/>
      </c>
      <c r="R34" s="1" t="str">
        <f>IF(AND(שבוע_בדילוג[[#This Row],[חיזוי - שבוע]]&lt;&gt;"",שבוע_בדילוג[[#This Row],[וסת השבוע פעיל?2]]=""),1,"")</f>
        <v/>
      </c>
      <c r="S34" s="1" t="str">
        <f>IF(שבוע_בדילוג[[#This Row],[האישה קבעה וסת שבוע בדילוג?]]=1,IF(שבוע_בדילוג[[#This Row],[וסת השבוע פעיל?]]&lt;3,1,0),"")</f>
        <v/>
      </c>
      <c r="T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" s="1">
        <f t="shared" si="1"/>
        <v>0</v>
      </c>
      <c r="V34" s="1">
        <f t="shared" si="2"/>
        <v>0</v>
      </c>
      <c r="W34" s="1">
        <f t="shared" si="3"/>
        <v>0</v>
      </c>
      <c r="X34" s="1" t="str">
        <f>IF(שבוע_בדילוג[[#This Row],[3 הפלגות זהות]]="","",IF(שבוע_בדילוג[[#This Row],[3 הפלגות זהות]]=1,שבוע_בדילוג[[#This Row],[LengthofCycle]],X33))</f>
        <v/>
      </c>
      <c r="Z34" s="1" t="str">
        <f>IF(OR(שבוע_בדילוג[[#This Row],[הווסת פעיל?]]=0,שבוע_בדילוג[[#This Row],[הווסת פעיל?]]=""),"",SUM(Z33,שבוע_בדילוג[[#This Row],[הווסת פעיל?]]))</f>
        <v/>
      </c>
      <c r="AA34" s="1" t="str">
        <f>IF(AND(שבוע_בדילוג[[#This Row],[כמה מחזורים עד עקירה]]&lt;&gt;"",Z35=""),שבוע_בדילוג[[#This Row],[כמה מחזורים עד עקירה]],"")</f>
        <v/>
      </c>
      <c r="AB34" s="1" t="str">
        <f>IF(AND(שבוע_בדילוג[[#This Row],[הווסת פעיל?]]=1,שבוע_בדילוג[[#This Row],[וסת קבוע אחרון]]&lt;&gt;X33),שבוע_בדילוג[[#This Row],[וסת קבוע אחרון]],"")</f>
        <v/>
      </c>
      <c r="AC34" s="1" t="str">
        <f>IF(AND(שבוע_בדילוג[[#This Row],[הווסת פעיל?]]=1,Y33=0,שבוע_בדילוג[[#This Row],[וסת קבוע אחרון]]=X33),שבוע_בדילוג[[#This Row],[וסת קבוע אחרון]],"")</f>
        <v/>
      </c>
      <c r="AD34" s="1" t="str">
        <f>IF(AND(שבוע_בדילוג[[#This Row],[הווסת פעיל?]]=1,Y33=0,שבוע_בדילוג[[#This Row],[וסת קבוע אחרון]]&lt;&gt;X33),1,"")</f>
        <v/>
      </c>
      <c r="AE34" s="1" t="str">
        <f>IF(AND(שבוע_בדילוג[[#This Row],[הווסת פעיל?]]&lt;&gt;"",B35=1),שבוע_בדילוג[[#This Row],[CycleNumber]],"")</f>
        <v/>
      </c>
      <c r="AF34" s="1" t="str">
        <f>IF(AND(שבוע_בדילוג[[#This Row],[הווסת פעיל?]]&lt;&gt;"",Y33=""),שבוע_בדילוג[[#This Row],[CycleNumber]],"")</f>
        <v/>
      </c>
      <c r="AG34" s="1" t="str">
        <f>IF(B35=1,"",IF(שבוע_בדילוג[[#This Row],[הווסת פעיל?]]=1,IF(שבוע_בדילוג[[#This Row],[וסת קבוע אחרון]]=F35,1,0),""))</f>
        <v/>
      </c>
      <c r="AH34" s="1" t="str">
        <f>IF(B35=1,"",IF(שבוע_בדילוג[[#This Row],[הווסת פעיל?]]=1,IF(OR(שבוע_בדילוג[[#This Row],[וסת קבוע אחרון]]=F35,F35=שבוע_בדילוג[[#This Row],[LengthofCycle]]),1,0),""))</f>
        <v/>
      </c>
      <c r="AI34" s="1" t="str">
        <f>IF(B35=1,"",IF(שבוע_בדילוג[[#This Row],[הווסת פעיל?]]=1,IF(OR(שבוע_בדילוג[[#This Row],[וסת קבוע אחרון]]=F35,F35=שבוע_בדילוג[[#This Row],[LengthofCycle]],AND(שבוע_בדילוג[[#This Row],[LengthofCycle]]&lt;&gt;שבוע_בדילוג[[#This Row],[וסת קבוע אחרון]],OR(F35=28,F35=29))),1,0),""))</f>
        <v/>
      </c>
      <c r="AJ34" s="1" t="str">
        <f>IF(AND(שבוע_בדילוג[[#This Row],[הווסת פעיל?]]=1,B35=1),1,"")</f>
        <v/>
      </c>
      <c r="AK34" s="4">
        <f>IF(AND(שבוע_בדילוג[[#This Row],[הווסת פעיל?]]&lt;&gt;1,B35&lt;&gt;1,B35&lt;&gt;""),IF(שבוע_בדילוג[[#This Row],[LengthofCycle]]=F35,1,0),"")</f>
        <v>1</v>
      </c>
      <c r="AL34" s="4">
        <f>IF(AND(שבוע_בדילוג[[#This Row],[הווסת פעיל?]]&lt;&gt;1,B35&lt;&gt;1,B35&lt;&gt;""),IF(OR(שבוע_בדילוג[[#This Row],[LengthofCycle]]=F35,F35=29),1,0),"")</f>
        <v>1</v>
      </c>
      <c r="AM34" s="4">
        <f>IF(AND(שבוע_בדילוג[[#This Row],[הווסת פעיל?]]&lt;&gt;1,B35&lt;&gt;1,B35&lt;&gt;""),IF(OR(שבוע_בדילוג[[#This Row],[LengthofCycle]]=F35,F35=29,F35=28),1,0),"")</f>
        <v>1</v>
      </c>
    </row>
    <row r="35" spans="1:52" x14ac:dyDescent="0.25">
      <c r="A35" s="1" t="s">
        <v>31</v>
      </c>
      <c r="B35" s="1">
        <v>34</v>
      </c>
      <c r="C35" s="1">
        <v>0</v>
      </c>
      <c r="D35" s="1">
        <v>1</v>
      </c>
      <c r="E35" s="1">
        <v>0</v>
      </c>
      <c r="F35" s="1">
        <v>27</v>
      </c>
      <c r="H35" s="1">
        <f>שבוע_בדילוג[[#This Row],[LengthofCycle]]+1</f>
        <v>28</v>
      </c>
      <c r="I35" s="1" t="str">
        <f>IF(IFERROR(LOOKUP(שבוע_בדילוג[[#This Row],[ClientID]],קביעויות[השבוע בדילוג]),FALSE)=שבוע_בדילוג[[#This Row],[ClientID]],1,"")</f>
        <v/>
      </c>
      <c r="J35" s="1" t="str">
        <f>IF(AND(שבוע_בדילוג[[#This Row],[CycleNumber]]&gt;1,OR(B36="",שבוע_בדילוג[[#This Row],[CycleNumber]]&gt;B34)),IF(OR(AND(שבוע_בדילוג[[#This Row],[LengthofCycle]]=29,F34=29),AND(שבוע_בדילוג[[#This Row],[LengthofCycle]]=36,F34=36)),1,""),"")</f>
        <v/>
      </c>
      <c r="K35" s="1" t="str">
        <f>IF(AND(שבוע_בדילוג[[#This Row],[וסת השבוע]]=1,J34=1,שבוע_בדילוג[[#This Row],[CycleNumber]]&gt;B34),1,"")</f>
        <v/>
      </c>
      <c r="L35" s="1" t="str">
        <f>IF(שבוע_בדילוג[[#This Row],[CycleNumber]]=1,"",IF(שבוע_בדילוג[[#This Row],[וסת השבוע]]=1,0,IF(L34="","",IF(L34=0,IF(שבוע_בדילוג[[#This Row],[LengthofCycle]]=28,0,1),IF(L34=1,IF(שבוע_בדילוג[[#This Row],[LengthofCycle]]+F34=28*2,0,2),IF(L34=2,IF(שבוע_בדילוג[[#This Row],[LengthofCycle]]+F34+F33=28*3,0,3),""))))))</f>
        <v/>
      </c>
      <c r="M35" s="1" t="str">
        <f>IF(שבוע_בדילוג[[#This Row],[וסת השבוע]]=1,IF(שבוע_בדילוג[[#This Row],[וסת השבוע וההפלגה ביחד]]=1,M34+1,0),IF(AND(שבוע_בדילוג[[#This Row],[CycleNumber]]&gt;B34,שבוע_בדילוג[[#This Row],[CycleNumber]]&gt;1),IF(שבוע_בדילוג[[#This Row],[וסת השבוע פעיל?]]&lt;&gt;"",M34+1,""),""))</f>
        <v/>
      </c>
      <c r="N35" s="1" t="str">
        <f>IF(שבוע_בדילוג[[#This Row],[וסת השבוע פעיל?2]]="","",IF(AND(שבוע_בדילוג[[#This Row],[וסת השבוע פעיל?]]&lt;&gt;"",שבוע_בדילוג[[#This Row],[CycleNumber]]&lt;B36,B36&lt;&gt;"",שבוע_בדילוג[[#This Row],[וסת השבוע פעיל?]]&lt;3),IF(L36=0,IF(AND(שבוע_בדילוג[[#This Row],[וסת השבוע פעיל?]]&gt;0,J36=1),0,1),0),""))</f>
        <v/>
      </c>
      <c r="O35" s="1" t="str">
        <f t="shared" si="0"/>
        <v/>
      </c>
      <c r="P35" s="1" t="str">
        <f>IF(AND(שבוע_בדילוג[[#This Row],[חיזוי - שבוע]]=1,K36=1),1,"")</f>
        <v/>
      </c>
      <c r="Q35" s="1" t="str">
        <f>IF(AND(שבוע_בדילוג[[#This Row],[וסת השבוע פעיל?]]&lt;3,OR(שבוע_בדילוג[[#This Row],[CycleNumber]]&gt;B36,B36="")),1,"")</f>
        <v/>
      </c>
      <c r="R35" s="1" t="str">
        <f>IF(AND(שבוע_בדילוג[[#This Row],[חיזוי - שבוע]]&lt;&gt;"",שבוע_בדילוג[[#This Row],[וסת השבוע פעיל?2]]=""),1,"")</f>
        <v/>
      </c>
      <c r="S35" s="1" t="str">
        <f>IF(שבוע_בדילוג[[#This Row],[האישה קבעה וסת שבוע בדילוג?]]=1,IF(שבוע_בדילוג[[#This Row],[וסת השבוע פעיל?]]&lt;3,1,0),"")</f>
        <v/>
      </c>
      <c r="T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" s="1">
        <f t="shared" si="1"/>
        <v>0</v>
      </c>
      <c r="V35" s="1">
        <f t="shared" si="2"/>
        <v>0</v>
      </c>
      <c r="W35" s="1">
        <f t="shared" si="3"/>
        <v>0</v>
      </c>
      <c r="X35" s="1" t="str">
        <f>IF(שבוע_בדילוג[[#This Row],[3 הפלגות זהות]]="","",IF(שבוע_בדילוג[[#This Row],[3 הפלגות זהות]]=1,שבוע_בדילוג[[#This Row],[LengthofCycle]],X34))</f>
        <v/>
      </c>
      <c r="Z35" s="1" t="str">
        <f>IF(OR(שבוע_בדילוג[[#This Row],[הווסת פעיל?]]=0,שבוע_בדילוג[[#This Row],[הווסת פעיל?]]=""),"",SUM(Z34,שבוע_בדילוג[[#This Row],[הווסת פעיל?]]))</f>
        <v/>
      </c>
      <c r="AA35" s="1" t="str">
        <f>IF(AND(שבוע_בדילוג[[#This Row],[כמה מחזורים עד עקירה]]&lt;&gt;"",Z36=""),שבוע_בדילוג[[#This Row],[כמה מחזורים עד עקירה]],"")</f>
        <v/>
      </c>
      <c r="AB35" s="1" t="str">
        <f>IF(AND(שבוע_בדילוג[[#This Row],[הווסת פעיל?]]=1,שבוע_בדילוג[[#This Row],[וסת קבוע אחרון]]&lt;&gt;X34),שבוע_בדילוג[[#This Row],[וסת קבוע אחרון]],"")</f>
        <v/>
      </c>
      <c r="AC35" s="1" t="str">
        <f>IF(AND(שבוע_בדילוג[[#This Row],[הווסת פעיל?]]=1,Y34=0,שבוע_בדילוג[[#This Row],[וסת קבוע אחרון]]=X34),שבוע_בדילוג[[#This Row],[וסת קבוע אחרון]],"")</f>
        <v/>
      </c>
      <c r="AD35" s="1" t="str">
        <f>IF(AND(שבוע_בדילוג[[#This Row],[הווסת פעיל?]]=1,Y34=0,שבוע_בדילוג[[#This Row],[וסת קבוע אחרון]]&lt;&gt;X34),1,"")</f>
        <v/>
      </c>
      <c r="AE35" s="1" t="str">
        <f>IF(AND(שבוע_בדילוג[[#This Row],[הווסת פעיל?]]&lt;&gt;"",B36=1),שבוע_בדילוג[[#This Row],[CycleNumber]],"")</f>
        <v/>
      </c>
      <c r="AF35" s="1" t="str">
        <f>IF(AND(שבוע_בדילוג[[#This Row],[הווסת פעיל?]]&lt;&gt;"",Y34=""),שבוע_בדילוג[[#This Row],[CycleNumber]],"")</f>
        <v/>
      </c>
      <c r="AG35" s="1" t="str">
        <f>IF(B36=1,"",IF(שבוע_בדילוג[[#This Row],[הווסת פעיל?]]=1,IF(שבוע_בדילוג[[#This Row],[וסת קבוע אחרון]]=F36,1,0),""))</f>
        <v/>
      </c>
      <c r="AH35" s="1" t="str">
        <f>IF(B36=1,"",IF(שבוע_בדילוג[[#This Row],[הווסת פעיל?]]=1,IF(OR(שבוע_בדילוג[[#This Row],[וסת קבוע אחרון]]=F36,F36=שבוע_בדילוג[[#This Row],[LengthofCycle]]),1,0),""))</f>
        <v/>
      </c>
      <c r="AI35" s="1" t="str">
        <f>IF(B36=1,"",IF(שבוע_בדילוג[[#This Row],[הווסת פעיל?]]=1,IF(OR(שבוע_בדילוג[[#This Row],[וסת קבוע אחרון]]=F36,F36=שבוע_בדילוג[[#This Row],[LengthofCycle]],AND(שבוע_בדילוג[[#This Row],[LengthofCycle]]&lt;&gt;שבוע_בדילוג[[#This Row],[וסת קבוע אחרון]],OR(F36=28,F36=29))),1,0),""))</f>
        <v/>
      </c>
      <c r="AJ35" s="1" t="str">
        <f>IF(AND(שבוע_בדילוג[[#This Row],[הווסת פעיל?]]=1,B36=1),1,"")</f>
        <v/>
      </c>
      <c r="AK35" s="4">
        <f>IF(AND(שבוע_בדילוג[[#This Row],[הווסת פעיל?]]&lt;&gt;1,B36&lt;&gt;1,B36&lt;&gt;""),IF(שבוע_בדילוג[[#This Row],[LengthofCycle]]=F36,1,0),"")</f>
        <v>0</v>
      </c>
      <c r="AL35" s="4">
        <f>IF(AND(שבוע_בדילוג[[#This Row],[הווסת פעיל?]]&lt;&gt;1,B36&lt;&gt;1,B36&lt;&gt;""),IF(OR(שבוע_בדילוג[[#This Row],[LengthofCycle]]=F36,F36=29),1,0),"")</f>
        <v>0</v>
      </c>
      <c r="AM35" s="4">
        <f>IF(AND(שבוע_בדילוג[[#This Row],[הווסת פעיל?]]&lt;&gt;1,B36&lt;&gt;1,B36&lt;&gt;""),IF(OR(שבוע_בדילוג[[#This Row],[LengthofCycle]]=F36,F36=29,F36=28),1,0),"")</f>
        <v>1</v>
      </c>
    </row>
    <row r="36" spans="1:52" x14ac:dyDescent="0.25">
      <c r="A36" s="1" t="s">
        <v>31</v>
      </c>
      <c r="B36" s="1">
        <v>35</v>
      </c>
      <c r="C36" s="1">
        <v>0</v>
      </c>
      <c r="D36" s="1">
        <v>1</v>
      </c>
      <c r="E36" s="1">
        <v>0</v>
      </c>
      <c r="F36" s="1">
        <v>28</v>
      </c>
      <c r="H36" s="1">
        <f>שבוע_בדילוג[[#This Row],[LengthofCycle]]+1</f>
        <v>29</v>
      </c>
      <c r="I36" s="1" t="str">
        <f>IF(IFERROR(LOOKUP(שבוע_בדילוג[[#This Row],[ClientID]],קביעויות[השבוע בדילוג]),FALSE)=שבוע_בדילוג[[#This Row],[ClientID]],1,"")</f>
        <v/>
      </c>
      <c r="J36" s="1" t="str">
        <f>IF(AND(שבוע_בדילוג[[#This Row],[CycleNumber]]&gt;1,OR(B37="",שבוע_בדילוג[[#This Row],[CycleNumber]]&gt;B35)),IF(OR(AND(שבוע_בדילוג[[#This Row],[LengthofCycle]]=29,F35=29),AND(שבוע_בדילוג[[#This Row],[LengthofCycle]]=36,F35=36)),1,""),"")</f>
        <v/>
      </c>
      <c r="K36" s="1" t="str">
        <f>IF(AND(שבוע_בדילוג[[#This Row],[וסת השבוע]]=1,J35=1,שבוע_בדילוג[[#This Row],[CycleNumber]]&gt;B35),1,"")</f>
        <v/>
      </c>
      <c r="L36" s="1" t="str">
        <f>IF(שבוע_בדילוג[[#This Row],[CycleNumber]]=1,"",IF(שבוע_בדילוג[[#This Row],[וסת השבוע]]=1,0,IF(L35="","",IF(L35=0,IF(שבוע_בדילוג[[#This Row],[LengthofCycle]]=28,0,1),IF(L35=1,IF(שבוע_בדילוג[[#This Row],[LengthofCycle]]+F35=28*2,0,2),IF(L35=2,IF(שבוע_בדילוג[[#This Row],[LengthofCycle]]+F35+F34=28*3,0,3),""))))))</f>
        <v/>
      </c>
      <c r="M36" s="1" t="str">
        <f>IF(שבוע_בדילוג[[#This Row],[וסת השבוע]]=1,IF(שבוע_בדילוג[[#This Row],[וסת השבוע וההפלגה ביחד]]=1,M35+1,0),IF(AND(שבוע_בדילוג[[#This Row],[CycleNumber]]&gt;B35,שבוע_בדילוג[[#This Row],[CycleNumber]]&gt;1),IF(שבוע_בדילוג[[#This Row],[וסת השבוע פעיל?]]&lt;&gt;"",M35+1,""),""))</f>
        <v/>
      </c>
      <c r="N36" s="1" t="str">
        <f>IF(שבוע_בדילוג[[#This Row],[וסת השבוע פעיל?2]]="","",IF(AND(שבוע_בדילוג[[#This Row],[וסת השבוע פעיל?]]&lt;&gt;"",שבוע_בדילוג[[#This Row],[CycleNumber]]&lt;B37,B37&lt;&gt;"",שבוע_בדילוג[[#This Row],[וסת השבוע פעיל?]]&lt;3),IF(L37=0,IF(AND(שבוע_בדילוג[[#This Row],[וסת השבוע פעיל?]]&gt;0,J37=1),0,1),0),""))</f>
        <v/>
      </c>
      <c r="O36" s="1" t="str">
        <f t="shared" si="0"/>
        <v/>
      </c>
      <c r="P36" s="1" t="str">
        <f>IF(AND(שבוע_בדילוג[[#This Row],[חיזוי - שבוע]]=1,K37=1),1,"")</f>
        <v/>
      </c>
      <c r="Q36" s="1" t="str">
        <f>IF(AND(שבוע_בדילוג[[#This Row],[וסת השבוע פעיל?]]&lt;3,OR(שבוע_בדילוג[[#This Row],[CycleNumber]]&gt;B37,B37="")),1,"")</f>
        <v/>
      </c>
      <c r="R36" s="1" t="str">
        <f>IF(AND(שבוע_בדילוג[[#This Row],[חיזוי - שבוע]]&lt;&gt;"",שבוע_בדילוג[[#This Row],[וסת השבוע פעיל?2]]=""),1,"")</f>
        <v/>
      </c>
      <c r="S36" s="1" t="str">
        <f>IF(שבוע_בדילוג[[#This Row],[האישה קבעה וסת שבוע בדילוג?]]=1,IF(שבוע_בדילוג[[#This Row],[וסת השבוע פעיל?]]&lt;3,1,0),"")</f>
        <v/>
      </c>
      <c r="T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" s="1">
        <f t="shared" si="1"/>
        <v>0</v>
      </c>
      <c r="V36" s="1">
        <f t="shared" si="2"/>
        <v>0</v>
      </c>
      <c r="W36" s="1">
        <f t="shared" si="3"/>
        <v>0</v>
      </c>
      <c r="X36" s="1" t="str">
        <f>IF(שבוע_בדילוג[[#This Row],[3 הפלגות זהות]]="","",IF(שבוע_בדילוג[[#This Row],[3 הפלגות זהות]]=1,שבוע_בדילוג[[#This Row],[LengthofCycle]],X35))</f>
        <v/>
      </c>
      <c r="Z36" s="1" t="str">
        <f>IF(OR(שבוע_בדילוג[[#This Row],[הווסת פעיל?]]=0,שבוע_בדילוג[[#This Row],[הווסת פעיל?]]=""),"",SUM(Z35,שבוע_בדילוג[[#This Row],[הווסת פעיל?]]))</f>
        <v/>
      </c>
      <c r="AA36" s="1" t="str">
        <f>IF(AND(שבוע_בדילוג[[#This Row],[כמה מחזורים עד עקירה]]&lt;&gt;"",Z37=""),שבוע_בדילוג[[#This Row],[כמה מחזורים עד עקירה]],"")</f>
        <v/>
      </c>
      <c r="AB36" s="1" t="str">
        <f>IF(AND(שבוע_בדילוג[[#This Row],[הווסת פעיל?]]=1,שבוע_בדילוג[[#This Row],[וסת קבוע אחרון]]&lt;&gt;X35),שבוע_בדילוג[[#This Row],[וסת קבוע אחרון]],"")</f>
        <v/>
      </c>
      <c r="AC36" s="1" t="str">
        <f>IF(AND(שבוע_בדילוג[[#This Row],[הווסת פעיל?]]=1,Y35=0,שבוע_בדילוג[[#This Row],[וסת קבוע אחרון]]=X35),שבוע_בדילוג[[#This Row],[וסת קבוע אחרון]],"")</f>
        <v/>
      </c>
      <c r="AD36" s="1" t="str">
        <f>IF(AND(שבוע_בדילוג[[#This Row],[הווסת פעיל?]]=1,Y35=0,שבוע_בדילוג[[#This Row],[וסת קבוע אחרון]]&lt;&gt;X35),1,"")</f>
        <v/>
      </c>
      <c r="AE36" s="1" t="str">
        <f>IF(AND(שבוע_בדילוג[[#This Row],[הווסת פעיל?]]&lt;&gt;"",B37=1),שבוע_בדילוג[[#This Row],[CycleNumber]],"")</f>
        <v/>
      </c>
      <c r="AF36" s="1" t="str">
        <f>IF(AND(שבוע_בדילוג[[#This Row],[הווסת פעיל?]]&lt;&gt;"",Y35=""),שבוע_בדילוג[[#This Row],[CycleNumber]],"")</f>
        <v/>
      </c>
      <c r="AG36" s="1" t="str">
        <f>IF(B37=1,"",IF(שבוע_בדילוג[[#This Row],[הווסת פעיל?]]=1,IF(שבוע_בדילוג[[#This Row],[וסת קבוע אחרון]]=F37,1,0),""))</f>
        <v/>
      </c>
      <c r="AH36" s="1" t="str">
        <f>IF(B37=1,"",IF(שבוע_בדילוג[[#This Row],[הווסת פעיל?]]=1,IF(OR(שבוע_בדילוג[[#This Row],[וסת קבוע אחרון]]=F37,F37=שבוע_בדילוג[[#This Row],[LengthofCycle]]),1,0),""))</f>
        <v/>
      </c>
      <c r="AI36" s="1" t="str">
        <f>IF(B37=1,"",IF(שבוע_בדילוג[[#This Row],[הווסת פעיל?]]=1,IF(OR(שבוע_בדילוג[[#This Row],[וסת קבוע אחרון]]=F37,F37=שבוע_בדילוג[[#This Row],[LengthofCycle]],AND(שבוע_בדילוג[[#This Row],[LengthofCycle]]&lt;&gt;שבוע_בדילוג[[#This Row],[וסת קבוע אחרון]],OR(F37=28,F37=29))),1,0),""))</f>
        <v/>
      </c>
      <c r="AJ36" s="1" t="str">
        <f>IF(AND(שבוע_בדילוג[[#This Row],[הווסת פעיל?]]=1,B37=1),1,"")</f>
        <v/>
      </c>
      <c r="AK36" s="4">
        <f>IF(AND(שבוע_בדילוג[[#This Row],[הווסת פעיל?]]&lt;&gt;1,B37&lt;&gt;1,B37&lt;&gt;""),IF(שבוע_בדילוג[[#This Row],[LengthofCycle]]=F37,1,0),"")</f>
        <v>0</v>
      </c>
      <c r="AL36" s="4">
        <f>IF(AND(שבוע_בדילוג[[#This Row],[הווסת פעיל?]]&lt;&gt;1,B37&lt;&gt;1,B37&lt;&gt;""),IF(OR(שבוע_בדילוג[[#This Row],[LengthofCycle]]=F37,F37=29),1,0),"")</f>
        <v>0</v>
      </c>
      <c r="AM36" s="4">
        <f>IF(AND(שבוע_בדילוג[[#This Row],[הווסת פעיל?]]&lt;&gt;1,B37&lt;&gt;1,B37&lt;&gt;""),IF(OR(שבוע_בדילוג[[#This Row],[LengthofCycle]]=F37,F37=29,F37=28),1,0),"")</f>
        <v>0</v>
      </c>
    </row>
    <row r="37" spans="1:52" x14ac:dyDescent="0.25">
      <c r="A37" s="1" t="s">
        <v>31</v>
      </c>
      <c r="B37" s="1">
        <v>36</v>
      </c>
      <c r="C37" s="1">
        <v>0</v>
      </c>
      <c r="D37" s="1">
        <v>0</v>
      </c>
      <c r="E37" s="1">
        <v>0</v>
      </c>
      <c r="F37" s="1">
        <v>27</v>
      </c>
      <c r="H37" s="1">
        <f>שבוע_בדילוג[[#This Row],[LengthofCycle]]+1</f>
        <v>28</v>
      </c>
      <c r="I37" s="1" t="str">
        <f>IF(IFERROR(LOOKUP(שבוע_בדילוג[[#This Row],[ClientID]],קביעויות[השבוע בדילוג]),FALSE)=שבוע_בדילוג[[#This Row],[ClientID]],1,"")</f>
        <v/>
      </c>
      <c r="J37" s="1" t="str">
        <f>IF(AND(שבוע_בדילוג[[#This Row],[CycleNumber]]&gt;1,OR(B38="",שבוע_בדילוג[[#This Row],[CycleNumber]]&gt;B36)),IF(OR(AND(שבוע_בדילוג[[#This Row],[LengthofCycle]]=29,F36=29),AND(שבוע_בדילוג[[#This Row],[LengthofCycle]]=36,F36=36)),1,""),"")</f>
        <v/>
      </c>
      <c r="K37" s="1" t="str">
        <f>IF(AND(שבוע_בדילוג[[#This Row],[וסת השבוע]]=1,J36=1,שבוע_בדילוג[[#This Row],[CycleNumber]]&gt;B36),1,"")</f>
        <v/>
      </c>
      <c r="L37" s="1" t="str">
        <f>IF(שבוע_בדילוג[[#This Row],[CycleNumber]]=1,"",IF(שבוע_בדילוג[[#This Row],[וסת השבוע]]=1,0,IF(L36="","",IF(L36=0,IF(שבוע_בדילוג[[#This Row],[LengthofCycle]]=28,0,1),IF(L36=1,IF(שבוע_בדילוג[[#This Row],[LengthofCycle]]+F36=28*2,0,2),IF(L36=2,IF(שבוע_בדילוג[[#This Row],[LengthofCycle]]+F36+F35=28*3,0,3),""))))))</f>
        <v/>
      </c>
      <c r="M37" s="1" t="str">
        <f>IF(שבוע_בדילוג[[#This Row],[וסת השבוע]]=1,IF(שבוע_בדילוג[[#This Row],[וסת השבוע וההפלגה ביחד]]=1,M36+1,0),IF(AND(שבוע_בדילוג[[#This Row],[CycleNumber]]&gt;B36,שבוע_בדילוג[[#This Row],[CycleNumber]]&gt;1),IF(שבוע_בדילוג[[#This Row],[וסת השבוע פעיל?]]&lt;&gt;"",M36+1,""),""))</f>
        <v/>
      </c>
      <c r="N37" s="1" t="str">
        <f>IF(שבוע_בדילוג[[#This Row],[וסת השבוע פעיל?2]]="","",IF(AND(שבוע_בדילוג[[#This Row],[וסת השבוע פעיל?]]&lt;&gt;"",שבוע_בדילוג[[#This Row],[CycleNumber]]&lt;B38,B38&lt;&gt;"",שבוע_בדילוג[[#This Row],[וסת השבוע פעיל?]]&lt;3),IF(L38=0,IF(AND(שבוע_בדילוג[[#This Row],[וסת השבוע פעיל?]]&gt;0,J38=1),0,1),0),""))</f>
        <v/>
      </c>
      <c r="O37" s="1" t="str">
        <f t="shared" si="0"/>
        <v/>
      </c>
      <c r="P37" s="1" t="str">
        <f>IF(AND(שבוע_בדילוג[[#This Row],[חיזוי - שבוע]]=1,K38=1),1,"")</f>
        <v/>
      </c>
      <c r="Q37" s="1" t="str">
        <f>IF(AND(שבוע_בדילוג[[#This Row],[וסת השבוע פעיל?]]&lt;3,OR(שבוע_בדילוג[[#This Row],[CycleNumber]]&gt;B38,B38="")),1,"")</f>
        <v/>
      </c>
      <c r="R37" s="1" t="str">
        <f>IF(AND(שבוע_בדילוג[[#This Row],[חיזוי - שבוע]]&lt;&gt;"",שבוע_בדילוג[[#This Row],[וסת השבוע פעיל?2]]=""),1,"")</f>
        <v/>
      </c>
      <c r="S37" s="1" t="str">
        <f>IF(שבוע_בדילוג[[#This Row],[האישה קבעה וסת שבוע בדילוג?]]=1,IF(שבוע_בדילוג[[#This Row],[וסת השבוע פעיל?]]&lt;3,1,0),"")</f>
        <v/>
      </c>
      <c r="T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" s="1">
        <f t="shared" si="1"/>
        <v>0</v>
      </c>
      <c r="V37" s="1">
        <f t="shared" si="2"/>
        <v>0</v>
      </c>
      <c r="W37" s="1">
        <f t="shared" si="3"/>
        <v>0</v>
      </c>
      <c r="X37" s="1" t="str">
        <f>IF(שבוע_בדילוג[[#This Row],[3 הפלגות זהות]]="","",IF(שבוע_בדילוג[[#This Row],[3 הפלגות זהות]]=1,שבוע_בדילוג[[#This Row],[LengthofCycle]],X36))</f>
        <v/>
      </c>
      <c r="Z37" s="1" t="str">
        <f>IF(OR(שבוע_בדילוג[[#This Row],[הווסת פעיל?]]=0,שבוע_בדילוג[[#This Row],[הווסת פעיל?]]=""),"",SUM(Z36,שבוע_בדילוג[[#This Row],[הווסת פעיל?]]))</f>
        <v/>
      </c>
      <c r="AA37" s="1" t="str">
        <f>IF(AND(שבוע_בדילוג[[#This Row],[כמה מחזורים עד עקירה]]&lt;&gt;"",Z38=""),שבוע_בדילוג[[#This Row],[כמה מחזורים עד עקירה]],"")</f>
        <v/>
      </c>
      <c r="AB37" s="1" t="str">
        <f>IF(AND(שבוע_בדילוג[[#This Row],[הווסת פעיל?]]=1,שבוע_בדילוג[[#This Row],[וסת קבוע אחרון]]&lt;&gt;X36),שבוע_בדילוג[[#This Row],[וסת קבוע אחרון]],"")</f>
        <v/>
      </c>
      <c r="AC37" s="1" t="str">
        <f>IF(AND(שבוע_בדילוג[[#This Row],[הווסת פעיל?]]=1,Y36=0,שבוע_בדילוג[[#This Row],[וסת קבוע אחרון]]=X36),שבוע_בדילוג[[#This Row],[וסת קבוע אחרון]],"")</f>
        <v/>
      </c>
      <c r="AD37" s="1" t="str">
        <f>IF(AND(שבוע_בדילוג[[#This Row],[הווסת פעיל?]]=1,Y36=0,שבוע_בדילוג[[#This Row],[וסת קבוע אחרון]]&lt;&gt;X36),1,"")</f>
        <v/>
      </c>
      <c r="AE37" s="1" t="str">
        <f>IF(AND(שבוע_בדילוג[[#This Row],[הווסת פעיל?]]&lt;&gt;"",B38=1),שבוע_בדילוג[[#This Row],[CycleNumber]],"")</f>
        <v/>
      </c>
      <c r="AF37" s="1" t="str">
        <f>IF(AND(שבוע_בדילוג[[#This Row],[הווסת פעיל?]]&lt;&gt;"",Y36=""),שבוע_בדילוג[[#This Row],[CycleNumber]],"")</f>
        <v/>
      </c>
      <c r="AG37" s="1" t="str">
        <f>IF(B38=1,"",IF(שבוע_בדילוג[[#This Row],[הווסת פעיל?]]=1,IF(שבוע_בדילוג[[#This Row],[וסת קבוע אחרון]]=F38,1,0),""))</f>
        <v/>
      </c>
      <c r="AH37" s="1" t="str">
        <f>IF(B38=1,"",IF(שבוע_בדילוג[[#This Row],[הווסת פעיל?]]=1,IF(OR(שבוע_בדילוג[[#This Row],[וסת קבוע אחרון]]=F38,F38=שבוע_בדילוג[[#This Row],[LengthofCycle]]),1,0),""))</f>
        <v/>
      </c>
      <c r="AI37" s="1" t="str">
        <f>IF(B38=1,"",IF(שבוע_בדילוג[[#This Row],[הווסת פעיל?]]=1,IF(OR(שבוע_בדילוג[[#This Row],[וסת קבוע אחרון]]=F38,F38=שבוע_בדילוג[[#This Row],[LengthofCycle]],AND(שבוע_בדילוג[[#This Row],[LengthofCycle]]&lt;&gt;שבוע_בדילוג[[#This Row],[וסת קבוע אחרון]],OR(F38=28,F38=29))),1,0),""))</f>
        <v/>
      </c>
      <c r="AJ37" s="1" t="str">
        <f>IF(AND(שבוע_בדילוג[[#This Row],[הווסת פעיל?]]=1,B38=1),1,"")</f>
        <v/>
      </c>
      <c r="AK37" s="4">
        <f>IF(AND(שבוע_בדילוג[[#This Row],[הווסת פעיל?]]&lt;&gt;1,B38&lt;&gt;1,B38&lt;&gt;""),IF(שבוע_בדילוג[[#This Row],[LengthofCycle]]=F38,1,0),"")</f>
        <v>0</v>
      </c>
      <c r="AL37" s="4">
        <f>IF(AND(שבוע_בדילוג[[#This Row],[הווסת פעיל?]]&lt;&gt;1,B38&lt;&gt;1,B38&lt;&gt;""),IF(OR(שבוע_בדילוג[[#This Row],[LengthofCycle]]=F38,F38=29),1,0),"")</f>
        <v>0</v>
      </c>
      <c r="AM37" s="4">
        <f>IF(AND(שבוע_בדילוג[[#This Row],[הווסת פעיל?]]&lt;&gt;1,B38&lt;&gt;1,B38&lt;&gt;""),IF(OR(שבוע_בדילוג[[#This Row],[LengthofCycle]]=F38,F38=29,F38=28),1,0),"")</f>
        <v>0</v>
      </c>
    </row>
    <row r="38" spans="1:52" x14ac:dyDescent="0.25">
      <c r="A38" s="1" t="s">
        <v>31</v>
      </c>
      <c r="B38" s="1">
        <v>37</v>
      </c>
      <c r="C38" s="1">
        <v>0</v>
      </c>
      <c r="D38" s="1">
        <v>1</v>
      </c>
      <c r="E38" s="1">
        <v>0</v>
      </c>
      <c r="F38" s="1">
        <v>26</v>
      </c>
      <c r="H38" s="1">
        <f>שבוע_בדילוג[[#This Row],[LengthofCycle]]+1</f>
        <v>27</v>
      </c>
      <c r="I38" s="1" t="str">
        <f>IF(IFERROR(LOOKUP(שבוע_בדילוג[[#This Row],[ClientID]],קביעויות[השבוע בדילוג]),FALSE)=שבוע_בדילוג[[#This Row],[ClientID]],1,"")</f>
        <v/>
      </c>
      <c r="J38" s="1" t="str">
        <f>IF(AND(שבוע_בדילוג[[#This Row],[CycleNumber]]&gt;1,OR(B39="",שבוע_בדילוג[[#This Row],[CycleNumber]]&gt;B37)),IF(OR(AND(שבוע_בדילוג[[#This Row],[LengthofCycle]]=29,F37=29),AND(שבוע_בדילוג[[#This Row],[LengthofCycle]]=36,F37=36)),1,""),"")</f>
        <v/>
      </c>
      <c r="K38" s="1" t="str">
        <f>IF(AND(שבוע_בדילוג[[#This Row],[וסת השבוע]]=1,J37=1,שבוע_בדילוג[[#This Row],[CycleNumber]]&gt;B37),1,"")</f>
        <v/>
      </c>
      <c r="L38" s="1" t="str">
        <f>IF(שבוע_בדילוג[[#This Row],[CycleNumber]]=1,"",IF(שבוע_בדילוג[[#This Row],[וסת השבוע]]=1,0,IF(L37="","",IF(L37=0,IF(שבוע_בדילוג[[#This Row],[LengthofCycle]]=28,0,1),IF(L37=1,IF(שבוע_בדילוג[[#This Row],[LengthofCycle]]+F37=28*2,0,2),IF(L37=2,IF(שבוע_בדילוג[[#This Row],[LengthofCycle]]+F37+F36=28*3,0,3),""))))))</f>
        <v/>
      </c>
      <c r="M38" s="1" t="str">
        <f>IF(שבוע_בדילוג[[#This Row],[וסת השבוע]]=1,IF(שבוע_בדילוג[[#This Row],[וסת השבוע וההפלגה ביחד]]=1,M37+1,0),IF(AND(שבוע_בדילוג[[#This Row],[CycleNumber]]&gt;B37,שבוע_בדילוג[[#This Row],[CycleNumber]]&gt;1),IF(שבוע_בדילוג[[#This Row],[וסת השבוע פעיל?]]&lt;&gt;"",M37+1,""),""))</f>
        <v/>
      </c>
      <c r="N38" s="1" t="str">
        <f>IF(שבוע_בדילוג[[#This Row],[וסת השבוע פעיל?2]]="","",IF(AND(שבוע_בדילוג[[#This Row],[וסת השבוע פעיל?]]&lt;&gt;"",שבוע_בדילוג[[#This Row],[CycleNumber]]&lt;B39,B39&lt;&gt;"",שבוע_בדילוג[[#This Row],[וסת השבוע פעיל?]]&lt;3),IF(L39=0,IF(AND(שבוע_בדילוג[[#This Row],[וסת השבוע פעיל?]]&gt;0,J39=1),0,1),0),""))</f>
        <v/>
      </c>
      <c r="O38" s="1" t="str">
        <f t="shared" si="0"/>
        <v/>
      </c>
      <c r="P38" s="1" t="str">
        <f>IF(AND(שבוע_בדילוג[[#This Row],[חיזוי - שבוע]]=1,K39=1),1,"")</f>
        <v/>
      </c>
      <c r="Q38" s="1" t="str">
        <f>IF(AND(שבוע_בדילוג[[#This Row],[וסת השבוע פעיל?]]&lt;3,OR(שבוע_בדילוג[[#This Row],[CycleNumber]]&gt;B39,B39="")),1,"")</f>
        <v/>
      </c>
      <c r="R38" s="1" t="str">
        <f>IF(AND(שבוע_בדילוג[[#This Row],[חיזוי - שבוע]]&lt;&gt;"",שבוע_בדילוג[[#This Row],[וסת השבוע פעיל?2]]=""),1,"")</f>
        <v/>
      </c>
      <c r="S38" s="1" t="str">
        <f>IF(שבוע_בדילוג[[#This Row],[האישה קבעה וסת שבוע בדילוג?]]=1,IF(שבוע_בדילוג[[#This Row],[וסת השבוע פעיל?]]&lt;3,1,0),"")</f>
        <v/>
      </c>
      <c r="T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" s="1">
        <f t="shared" si="1"/>
        <v>0</v>
      </c>
      <c r="V38" s="1">
        <f t="shared" si="2"/>
        <v>0</v>
      </c>
      <c r="W38" s="1">
        <f t="shared" si="3"/>
        <v>0</v>
      </c>
      <c r="X38" s="1" t="str">
        <f>IF(שבוע_בדילוג[[#This Row],[3 הפלגות זהות]]="","",IF(שבוע_בדילוג[[#This Row],[3 הפלגות זהות]]=1,שבוע_בדילוג[[#This Row],[LengthofCycle]],X37))</f>
        <v/>
      </c>
      <c r="Z38" s="1" t="str">
        <f>IF(OR(שבוע_בדילוג[[#This Row],[הווסת פעיל?]]=0,שבוע_בדילוג[[#This Row],[הווסת פעיל?]]=""),"",SUM(Z37,שבוע_בדילוג[[#This Row],[הווסת פעיל?]]))</f>
        <v/>
      </c>
      <c r="AA38" s="1" t="str">
        <f>IF(AND(שבוע_בדילוג[[#This Row],[כמה מחזורים עד עקירה]]&lt;&gt;"",Z39=""),שבוע_בדילוג[[#This Row],[כמה מחזורים עד עקירה]],"")</f>
        <v/>
      </c>
      <c r="AB38" s="1" t="str">
        <f>IF(AND(שבוע_בדילוג[[#This Row],[הווסת פעיל?]]=1,שבוע_בדילוג[[#This Row],[וסת קבוע אחרון]]&lt;&gt;X37),שבוע_בדילוג[[#This Row],[וסת קבוע אחרון]],"")</f>
        <v/>
      </c>
      <c r="AC38" s="1" t="str">
        <f>IF(AND(שבוע_בדילוג[[#This Row],[הווסת פעיל?]]=1,Y37=0,שבוע_בדילוג[[#This Row],[וסת קבוע אחרון]]=X37),שבוע_בדילוג[[#This Row],[וסת קבוע אחרון]],"")</f>
        <v/>
      </c>
      <c r="AD38" s="1" t="str">
        <f>IF(AND(שבוע_בדילוג[[#This Row],[הווסת פעיל?]]=1,Y37=0,שבוע_בדילוג[[#This Row],[וסת קבוע אחרון]]&lt;&gt;X37),1,"")</f>
        <v/>
      </c>
      <c r="AE38" s="1" t="str">
        <f>IF(AND(שבוע_בדילוג[[#This Row],[הווסת פעיל?]]&lt;&gt;"",B39=1),שבוע_בדילוג[[#This Row],[CycleNumber]],"")</f>
        <v/>
      </c>
      <c r="AF38" s="1" t="str">
        <f>IF(AND(שבוע_בדילוג[[#This Row],[הווסת פעיל?]]&lt;&gt;"",Y37=""),שבוע_בדילוג[[#This Row],[CycleNumber]],"")</f>
        <v/>
      </c>
      <c r="AG38" s="1" t="str">
        <f>IF(B39=1,"",IF(שבוע_בדילוג[[#This Row],[הווסת פעיל?]]=1,IF(שבוע_בדילוג[[#This Row],[וסת קבוע אחרון]]=F39,1,0),""))</f>
        <v/>
      </c>
      <c r="AH38" s="1" t="str">
        <f>IF(B39=1,"",IF(שבוע_בדילוג[[#This Row],[הווסת פעיל?]]=1,IF(OR(שבוע_בדילוג[[#This Row],[וסת קבוע אחרון]]=F39,F39=שבוע_בדילוג[[#This Row],[LengthofCycle]]),1,0),""))</f>
        <v/>
      </c>
      <c r="AI38" s="1" t="str">
        <f>IF(B39=1,"",IF(שבוע_בדילוג[[#This Row],[הווסת פעיל?]]=1,IF(OR(שבוע_בדילוג[[#This Row],[וסת קבוע אחרון]]=F39,F39=שבוע_בדילוג[[#This Row],[LengthofCycle]],AND(שבוע_בדילוג[[#This Row],[LengthofCycle]]&lt;&gt;שבוע_בדילוג[[#This Row],[וסת קבוע אחרון]],OR(F39=28,F39=29))),1,0),""))</f>
        <v/>
      </c>
      <c r="AJ38" s="1" t="str">
        <f>IF(AND(שבוע_בדילוג[[#This Row],[הווסת פעיל?]]=1,B39=1),1,"")</f>
        <v/>
      </c>
      <c r="AK38" s="4">
        <f>IF(AND(שבוע_בדילוג[[#This Row],[הווסת פעיל?]]&lt;&gt;1,B39&lt;&gt;1,B39&lt;&gt;""),IF(שבוע_בדילוג[[#This Row],[LengthofCycle]]=F39,1,0),"")</f>
        <v>0</v>
      </c>
      <c r="AL38" s="4">
        <f>IF(AND(שבוע_בדילוג[[#This Row],[הווסת פעיל?]]&lt;&gt;1,B39&lt;&gt;1,B39&lt;&gt;""),IF(OR(שבוע_בדילוג[[#This Row],[LengthofCycle]]=F39,F39=29),1,0),"")</f>
        <v>0</v>
      </c>
      <c r="AM38" s="4">
        <f>IF(AND(שבוע_בדילוג[[#This Row],[הווסת פעיל?]]&lt;&gt;1,B39&lt;&gt;1,B39&lt;&gt;""),IF(OR(שבוע_בדילוג[[#This Row],[LengthofCycle]]=F39,F39=29,F39=28),1,0),"")</f>
        <v>1</v>
      </c>
    </row>
    <row r="39" spans="1:52" x14ac:dyDescent="0.25">
      <c r="A39" s="1" t="s">
        <v>31</v>
      </c>
      <c r="B39" s="1">
        <v>38</v>
      </c>
      <c r="C39" s="1">
        <v>0</v>
      </c>
      <c r="D39" s="1">
        <v>1</v>
      </c>
      <c r="E39" s="1">
        <v>0</v>
      </c>
      <c r="F39" s="1">
        <v>28</v>
      </c>
      <c r="H39" s="1">
        <f>שבוע_בדילוג[[#This Row],[LengthofCycle]]+1</f>
        <v>29</v>
      </c>
      <c r="I39" s="1" t="str">
        <f>IF(IFERROR(LOOKUP(שבוע_בדילוג[[#This Row],[ClientID]],קביעויות[השבוע בדילוג]),FALSE)=שבוע_בדילוג[[#This Row],[ClientID]],1,"")</f>
        <v/>
      </c>
      <c r="J39" s="1" t="str">
        <f>IF(AND(שבוע_בדילוג[[#This Row],[CycleNumber]]&gt;1,OR(B40="",שבוע_בדילוג[[#This Row],[CycleNumber]]&gt;B38)),IF(OR(AND(שבוע_בדילוג[[#This Row],[LengthofCycle]]=29,F38=29),AND(שבוע_בדילוג[[#This Row],[LengthofCycle]]=36,F38=36)),1,""),"")</f>
        <v/>
      </c>
      <c r="K39" s="1" t="str">
        <f>IF(AND(שבוע_בדילוג[[#This Row],[וסת השבוע]]=1,J38=1,שבוע_בדילוג[[#This Row],[CycleNumber]]&gt;B38),1,"")</f>
        <v/>
      </c>
      <c r="L39" s="1" t="str">
        <f>IF(שבוע_בדילוג[[#This Row],[CycleNumber]]=1,"",IF(שבוע_בדילוג[[#This Row],[וסת השבוע]]=1,0,IF(L38="","",IF(L38=0,IF(שבוע_בדילוג[[#This Row],[LengthofCycle]]=28,0,1),IF(L38=1,IF(שבוע_בדילוג[[#This Row],[LengthofCycle]]+F38=28*2,0,2),IF(L38=2,IF(שבוע_בדילוג[[#This Row],[LengthofCycle]]+F38+F37=28*3,0,3),""))))))</f>
        <v/>
      </c>
      <c r="M39" s="1" t="str">
        <f>IF(שבוע_בדילוג[[#This Row],[וסת השבוע]]=1,IF(שבוע_בדילוג[[#This Row],[וסת השבוע וההפלגה ביחד]]=1,M38+1,0),IF(AND(שבוע_בדילוג[[#This Row],[CycleNumber]]&gt;B38,שבוע_בדילוג[[#This Row],[CycleNumber]]&gt;1),IF(שבוע_בדילוג[[#This Row],[וסת השבוע פעיל?]]&lt;&gt;"",M38+1,""),""))</f>
        <v/>
      </c>
      <c r="N39" s="1" t="str">
        <f>IF(שבוע_בדילוג[[#This Row],[וסת השבוע פעיל?2]]="","",IF(AND(שבוע_בדילוג[[#This Row],[וסת השבוע פעיל?]]&lt;&gt;"",שבוע_בדילוג[[#This Row],[CycleNumber]]&lt;B40,B40&lt;&gt;"",שבוע_בדילוג[[#This Row],[וסת השבוע פעיל?]]&lt;3),IF(L40=0,IF(AND(שבוע_בדילוג[[#This Row],[וסת השבוע פעיל?]]&gt;0,J40=1),0,1),0),""))</f>
        <v/>
      </c>
      <c r="O39" s="1" t="str">
        <f t="shared" si="0"/>
        <v/>
      </c>
      <c r="P39" s="1" t="str">
        <f>IF(AND(שבוע_בדילוג[[#This Row],[חיזוי - שבוע]]=1,K40=1),1,"")</f>
        <v/>
      </c>
      <c r="Q39" s="1" t="str">
        <f>IF(AND(שבוע_בדילוג[[#This Row],[וסת השבוע פעיל?]]&lt;3,OR(שבוע_בדילוג[[#This Row],[CycleNumber]]&gt;B40,B40="")),1,"")</f>
        <v/>
      </c>
      <c r="R39" s="1" t="str">
        <f>IF(AND(שבוע_בדילוג[[#This Row],[חיזוי - שבוע]]&lt;&gt;"",שבוע_בדילוג[[#This Row],[וסת השבוע פעיל?2]]=""),1,"")</f>
        <v/>
      </c>
      <c r="S39" s="1" t="str">
        <f>IF(שבוע_בדילוג[[#This Row],[האישה קבעה וסת שבוע בדילוג?]]=1,IF(שבוע_בדילוג[[#This Row],[וסת השבוע פעיל?]]&lt;3,1,0),"")</f>
        <v/>
      </c>
      <c r="T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" s="1">
        <f t="shared" si="1"/>
        <v>0</v>
      </c>
      <c r="V39" s="1">
        <f t="shared" si="2"/>
        <v>0</v>
      </c>
      <c r="W39" s="1">
        <f t="shared" si="3"/>
        <v>0</v>
      </c>
      <c r="X39" s="1" t="str">
        <f>IF(שבוע_בדילוג[[#This Row],[3 הפלגות זהות]]="","",IF(שבוע_בדילוג[[#This Row],[3 הפלגות זהות]]=1,שבוע_בדילוג[[#This Row],[LengthofCycle]],X38))</f>
        <v/>
      </c>
      <c r="Z39" s="1" t="str">
        <f>IF(OR(שבוע_בדילוג[[#This Row],[הווסת פעיל?]]=0,שבוע_בדילוג[[#This Row],[הווסת פעיל?]]=""),"",SUM(Z38,שבוע_בדילוג[[#This Row],[הווסת פעיל?]]))</f>
        <v/>
      </c>
      <c r="AA39" s="1" t="str">
        <f>IF(AND(שבוע_בדילוג[[#This Row],[כמה מחזורים עד עקירה]]&lt;&gt;"",Z40=""),שבוע_בדילוג[[#This Row],[כמה מחזורים עד עקירה]],"")</f>
        <v/>
      </c>
      <c r="AB39" s="1" t="str">
        <f>IF(AND(שבוע_בדילוג[[#This Row],[הווסת פעיל?]]=1,שבוע_בדילוג[[#This Row],[וסת קבוע אחרון]]&lt;&gt;X38),שבוע_בדילוג[[#This Row],[וסת קבוע אחרון]],"")</f>
        <v/>
      </c>
      <c r="AC39" s="1" t="str">
        <f>IF(AND(שבוע_בדילוג[[#This Row],[הווסת פעיל?]]=1,Y38=0,שבוע_בדילוג[[#This Row],[וסת קבוע אחרון]]=X38),שבוע_בדילוג[[#This Row],[וסת קבוע אחרון]],"")</f>
        <v/>
      </c>
      <c r="AD39" s="1" t="str">
        <f>IF(AND(שבוע_בדילוג[[#This Row],[הווסת פעיל?]]=1,Y38=0,שבוע_בדילוג[[#This Row],[וסת קבוע אחרון]]&lt;&gt;X38),1,"")</f>
        <v/>
      </c>
      <c r="AE39" s="1" t="str">
        <f>IF(AND(שבוע_בדילוג[[#This Row],[הווסת פעיל?]]&lt;&gt;"",B40=1),שבוע_בדילוג[[#This Row],[CycleNumber]],"")</f>
        <v/>
      </c>
      <c r="AF39" s="1" t="str">
        <f>IF(AND(שבוע_בדילוג[[#This Row],[הווסת פעיל?]]&lt;&gt;"",Y38=""),שבוע_בדילוג[[#This Row],[CycleNumber]],"")</f>
        <v/>
      </c>
      <c r="AG39" s="1" t="str">
        <f>IF(B40=1,"",IF(שבוע_בדילוג[[#This Row],[הווסת פעיל?]]=1,IF(שבוע_בדילוג[[#This Row],[וסת קבוע אחרון]]=F40,1,0),""))</f>
        <v/>
      </c>
      <c r="AH39" s="1" t="str">
        <f>IF(B40=1,"",IF(שבוע_בדילוג[[#This Row],[הווסת פעיל?]]=1,IF(OR(שבוע_בדילוג[[#This Row],[וסת קבוע אחרון]]=F40,F40=שבוע_בדילוג[[#This Row],[LengthofCycle]]),1,0),""))</f>
        <v/>
      </c>
      <c r="AI39" s="1" t="str">
        <f>IF(B40=1,"",IF(שבוע_בדילוג[[#This Row],[הווסת פעיל?]]=1,IF(OR(שבוע_בדילוג[[#This Row],[וסת קבוע אחרון]]=F40,F40=שבוע_בדילוג[[#This Row],[LengthofCycle]],AND(שבוע_בדילוג[[#This Row],[LengthofCycle]]&lt;&gt;שבוע_בדילוג[[#This Row],[וסת קבוע אחרון]],OR(F40=28,F40=29))),1,0),""))</f>
        <v/>
      </c>
      <c r="AJ39" s="1" t="str">
        <f>IF(AND(שבוע_בדילוג[[#This Row],[הווסת פעיל?]]=1,B40=1),1,"")</f>
        <v/>
      </c>
      <c r="AK39" s="4">
        <f>IF(AND(שבוע_בדילוג[[#This Row],[הווסת פעיל?]]&lt;&gt;1,B40&lt;&gt;1,B40&lt;&gt;""),IF(שבוע_בדילוג[[#This Row],[LengthofCycle]]=F40,1,0),"")</f>
        <v>1</v>
      </c>
      <c r="AL39" s="4">
        <f>IF(AND(שבוע_בדילוג[[#This Row],[הווסת פעיל?]]&lt;&gt;1,B40&lt;&gt;1,B40&lt;&gt;""),IF(OR(שבוע_בדילוג[[#This Row],[LengthofCycle]]=F40,F40=29),1,0),"")</f>
        <v>1</v>
      </c>
      <c r="AM39" s="4">
        <f>IF(AND(שבוע_בדילוג[[#This Row],[הווסת פעיל?]]&lt;&gt;1,B40&lt;&gt;1,B40&lt;&gt;""),IF(OR(שבוע_בדילוג[[#This Row],[LengthofCycle]]=F40,F40=29,F40=28),1,0),"")</f>
        <v>1</v>
      </c>
    </row>
    <row r="40" spans="1:52" x14ac:dyDescent="0.25">
      <c r="A40" s="1" t="s">
        <v>31</v>
      </c>
      <c r="B40" s="1">
        <v>39</v>
      </c>
      <c r="C40" s="1">
        <v>0</v>
      </c>
      <c r="D40" s="1">
        <v>1</v>
      </c>
      <c r="E40" s="1">
        <v>0</v>
      </c>
      <c r="F40" s="1">
        <v>28</v>
      </c>
      <c r="H40" s="1">
        <f>שבוע_בדילוג[[#This Row],[LengthofCycle]]+1</f>
        <v>29</v>
      </c>
      <c r="I40" s="1" t="str">
        <f>IF(IFERROR(LOOKUP(שבוע_בדילוג[[#This Row],[ClientID]],קביעויות[השבוע בדילוג]),FALSE)=שבוע_בדילוג[[#This Row],[ClientID]],1,"")</f>
        <v/>
      </c>
      <c r="J40" s="1" t="str">
        <f>IF(AND(שבוע_בדילוג[[#This Row],[CycleNumber]]&gt;1,OR(B41="",שבוע_בדילוג[[#This Row],[CycleNumber]]&gt;B39)),IF(OR(AND(שבוע_בדילוג[[#This Row],[LengthofCycle]]=29,F39=29),AND(שבוע_בדילוג[[#This Row],[LengthofCycle]]=36,F39=36)),1,""),"")</f>
        <v/>
      </c>
      <c r="K40" s="1" t="str">
        <f>IF(AND(שבוע_בדילוג[[#This Row],[וסת השבוע]]=1,J39=1,שבוע_בדילוג[[#This Row],[CycleNumber]]&gt;B39),1,"")</f>
        <v/>
      </c>
      <c r="L40" s="1" t="str">
        <f>IF(שבוע_בדילוג[[#This Row],[CycleNumber]]=1,"",IF(שבוע_בדילוג[[#This Row],[וסת השבוע]]=1,0,IF(L39="","",IF(L39=0,IF(שבוע_בדילוג[[#This Row],[LengthofCycle]]=28,0,1),IF(L39=1,IF(שבוע_בדילוג[[#This Row],[LengthofCycle]]+F39=28*2,0,2),IF(L39=2,IF(שבוע_בדילוג[[#This Row],[LengthofCycle]]+F39+F38=28*3,0,3),""))))))</f>
        <v/>
      </c>
      <c r="M40" s="1" t="str">
        <f>IF(שבוע_בדילוג[[#This Row],[וסת השבוע]]=1,IF(שבוע_בדילוג[[#This Row],[וסת השבוע וההפלגה ביחד]]=1,M39+1,0),IF(AND(שבוע_בדילוג[[#This Row],[CycleNumber]]&gt;B39,שבוע_בדילוג[[#This Row],[CycleNumber]]&gt;1),IF(שבוע_בדילוג[[#This Row],[וסת השבוע פעיל?]]&lt;&gt;"",M39+1,""),""))</f>
        <v/>
      </c>
      <c r="N40" s="1" t="str">
        <f>IF(שבוע_בדילוג[[#This Row],[וסת השבוע פעיל?2]]="","",IF(AND(שבוע_בדילוג[[#This Row],[וסת השבוע פעיל?]]&lt;&gt;"",שבוע_בדילוג[[#This Row],[CycleNumber]]&lt;B41,B41&lt;&gt;"",שבוע_בדילוג[[#This Row],[וסת השבוע פעיל?]]&lt;3),IF(L41=0,IF(AND(שבוע_בדילוג[[#This Row],[וסת השבוע פעיל?]]&gt;0,J41=1),0,1),0),""))</f>
        <v/>
      </c>
      <c r="O40" s="1" t="str">
        <f t="shared" si="0"/>
        <v/>
      </c>
      <c r="P40" s="1" t="str">
        <f>IF(AND(שבוע_בדילוג[[#This Row],[חיזוי - שבוע]]=1,K41=1),1,"")</f>
        <v/>
      </c>
      <c r="Q40" s="1" t="str">
        <f>IF(AND(שבוע_בדילוג[[#This Row],[וסת השבוע פעיל?]]&lt;3,OR(שבוע_בדילוג[[#This Row],[CycleNumber]]&gt;B41,B41="")),1,"")</f>
        <v/>
      </c>
      <c r="R40" s="1" t="str">
        <f>IF(AND(שבוע_בדילוג[[#This Row],[חיזוי - שבוע]]&lt;&gt;"",שבוע_בדילוג[[#This Row],[וסת השבוע פעיל?2]]=""),1,"")</f>
        <v/>
      </c>
      <c r="S40" s="1" t="str">
        <f>IF(שבוע_בדילוג[[#This Row],[האישה קבעה וסת שבוע בדילוג?]]=1,IF(שבוע_בדילוג[[#This Row],[וסת השבוע פעיל?]]&lt;3,1,0),"")</f>
        <v/>
      </c>
      <c r="T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" s="1">
        <f t="shared" si="1"/>
        <v>0</v>
      </c>
      <c r="V40" s="1">
        <f t="shared" si="2"/>
        <v>0</v>
      </c>
      <c r="W40" s="1">
        <f t="shared" si="3"/>
        <v>0</v>
      </c>
      <c r="X40" s="1" t="str">
        <f>IF(שבוע_בדילוג[[#This Row],[3 הפלגות זהות]]="","",IF(שבוע_בדילוג[[#This Row],[3 הפלגות זהות]]=1,שבוע_בדילוג[[#This Row],[LengthofCycle]],X39))</f>
        <v/>
      </c>
      <c r="Z40" s="1" t="str">
        <f>IF(OR(שבוע_בדילוג[[#This Row],[הווסת פעיל?]]=0,שבוע_בדילוג[[#This Row],[הווסת פעיל?]]=""),"",SUM(Z39,שבוע_בדילוג[[#This Row],[הווסת פעיל?]]))</f>
        <v/>
      </c>
      <c r="AA40" s="1" t="str">
        <f>IF(AND(שבוע_בדילוג[[#This Row],[כמה מחזורים עד עקירה]]&lt;&gt;"",Z41=""),שבוע_בדילוג[[#This Row],[כמה מחזורים עד עקירה]],"")</f>
        <v/>
      </c>
      <c r="AB40" s="1" t="str">
        <f>IF(AND(שבוע_בדילוג[[#This Row],[הווסת פעיל?]]=1,שבוע_בדילוג[[#This Row],[וסת קבוע אחרון]]&lt;&gt;X39),שבוע_בדילוג[[#This Row],[וסת קבוע אחרון]],"")</f>
        <v/>
      </c>
      <c r="AC40" s="1" t="str">
        <f>IF(AND(שבוע_בדילוג[[#This Row],[הווסת פעיל?]]=1,Y39=0,שבוע_בדילוג[[#This Row],[וסת קבוע אחרון]]=X39),שבוע_בדילוג[[#This Row],[וסת קבוע אחרון]],"")</f>
        <v/>
      </c>
      <c r="AD40" s="1" t="str">
        <f>IF(AND(שבוע_בדילוג[[#This Row],[הווסת פעיל?]]=1,Y39=0,שבוע_בדילוג[[#This Row],[וסת קבוע אחרון]]&lt;&gt;X39),1,"")</f>
        <v/>
      </c>
      <c r="AE40" s="1" t="str">
        <f>IF(AND(שבוע_בדילוג[[#This Row],[הווסת פעיל?]]&lt;&gt;"",B41=1),שבוע_בדילוג[[#This Row],[CycleNumber]],"")</f>
        <v/>
      </c>
      <c r="AF40" s="1" t="str">
        <f>IF(AND(שבוע_בדילוג[[#This Row],[הווסת פעיל?]]&lt;&gt;"",Y39=""),שבוע_בדילוג[[#This Row],[CycleNumber]],"")</f>
        <v/>
      </c>
      <c r="AG40" s="1" t="str">
        <f>IF(B41=1,"",IF(שבוע_בדילוג[[#This Row],[הווסת פעיל?]]=1,IF(שבוע_בדילוג[[#This Row],[וסת קבוע אחרון]]=F41,1,0),""))</f>
        <v/>
      </c>
      <c r="AH40" s="1" t="str">
        <f>IF(B41=1,"",IF(שבוע_בדילוג[[#This Row],[הווסת פעיל?]]=1,IF(OR(שבוע_בדילוג[[#This Row],[וסת קבוע אחרון]]=F41,F41=שבוע_בדילוג[[#This Row],[LengthofCycle]]),1,0),""))</f>
        <v/>
      </c>
      <c r="AI40" s="1" t="str">
        <f>IF(B41=1,"",IF(שבוע_בדילוג[[#This Row],[הווסת פעיל?]]=1,IF(OR(שבוע_בדילוג[[#This Row],[וסת קבוע אחרון]]=F41,F41=שבוע_בדילוג[[#This Row],[LengthofCycle]],AND(שבוע_בדילוג[[#This Row],[LengthofCycle]]&lt;&gt;שבוע_בדילוג[[#This Row],[וסת קבוע אחרון]],OR(F41=28,F41=29))),1,0),""))</f>
        <v/>
      </c>
      <c r="AJ40" s="1" t="str">
        <f>IF(AND(שבוע_בדילוג[[#This Row],[הווסת פעיל?]]=1,B41=1),1,"")</f>
        <v/>
      </c>
      <c r="AK40" s="4">
        <f>IF(AND(שבוע_בדילוג[[#This Row],[הווסת פעיל?]]&lt;&gt;1,B41&lt;&gt;1,B41&lt;&gt;""),IF(שבוע_בדילוג[[#This Row],[LengthofCycle]]=F41,1,0),"")</f>
        <v>0</v>
      </c>
      <c r="AL40" s="4">
        <f>IF(AND(שבוע_בדילוג[[#This Row],[הווסת פעיל?]]&lt;&gt;1,B41&lt;&gt;1,B41&lt;&gt;""),IF(OR(שבוע_בדילוג[[#This Row],[LengthofCycle]]=F41,F41=29),1,0),"")</f>
        <v>0</v>
      </c>
      <c r="AM40" s="4">
        <f>IF(AND(שבוע_בדילוג[[#This Row],[הווסת פעיל?]]&lt;&gt;1,B41&lt;&gt;1,B41&lt;&gt;""),IF(OR(שבוע_בדילוג[[#This Row],[LengthofCycle]]=F41,F41=29,F41=28),1,0),"")</f>
        <v>0</v>
      </c>
    </row>
    <row r="41" spans="1:52" x14ac:dyDescent="0.25">
      <c r="A41" s="1" t="s">
        <v>31</v>
      </c>
      <c r="B41" s="1">
        <v>40</v>
      </c>
      <c r="C41" s="1">
        <v>0</v>
      </c>
      <c r="D41" s="1">
        <v>1</v>
      </c>
      <c r="E41" s="1">
        <v>2</v>
      </c>
      <c r="F41" s="1">
        <v>24</v>
      </c>
      <c r="H41" s="1">
        <f>שבוע_בדילוג[[#This Row],[LengthofCycle]]+1</f>
        <v>25</v>
      </c>
      <c r="I41" s="1" t="str">
        <f>IF(IFERROR(LOOKUP(שבוע_בדילוג[[#This Row],[ClientID]],קביעויות[השבוע בדילוג]),FALSE)=שבוע_בדילוג[[#This Row],[ClientID]],1,"")</f>
        <v/>
      </c>
      <c r="J41" s="1" t="str">
        <f>IF(AND(שבוע_בדילוג[[#This Row],[CycleNumber]]&gt;1,OR(B42="",שבוע_בדילוג[[#This Row],[CycleNumber]]&gt;B40)),IF(OR(AND(שבוע_בדילוג[[#This Row],[LengthofCycle]]=29,F40=29),AND(שבוע_בדילוג[[#This Row],[LengthofCycle]]=36,F40=36)),1,""),"")</f>
        <v/>
      </c>
      <c r="K41" s="1" t="str">
        <f>IF(AND(שבוע_בדילוג[[#This Row],[וסת השבוע]]=1,J40=1,שבוע_בדילוג[[#This Row],[CycleNumber]]&gt;B40),1,"")</f>
        <v/>
      </c>
      <c r="L41" s="1" t="str">
        <f>IF(שבוע_בדילוג[[#This Row],[CycleNumber]]=1,"",IF(שבוע_בדילוג[[#This Row],[וסת השבוע]]=1,0,IF(L40="","",IF(L40=0,IF(שבוע_בדילוג[[#This Row],[LengthofCycle]]=28,0,1),IF(L40=1,IF(שבוע_בדילוג[[#This Row],[LengthofCycle]]+F40=28*2,0,2),IF(L40=2,IF(שבוע_בדילוג[[#This Row],[LengthofCycle]]+F40+F39=28*3,0,3),""))))))</f>
        <v/>
      </c>
      <c r="M41" s="1" t="str">
        <f>IF(שבוע_בדילוג[[#This Row],[וסת השבוע]]=1,IF(שבוע_בדילוג[[#This Row],[וסת השבוע וההפלגה ביחד]]=1,M40+1,0),IF(AND(שבוע_בדילוג[[#This Row],[CycleNumber]]&gt;B40,שבוע_בדילוג[[#This Row],[CycleNumber]]&gt;1),IF(שבוע_בדילוג[[#This Row],[וסת השבוע פעיל?]]&lt;&gt;"",M40+1,""),""))</f>
        <v/>
      </c>
      <c r="N41" s="1" t="str">
        <f>IF(שבוע_בדילוג[[#This Row],[וסת השבוע פעיל?2]]="","",IF(AND(שבוע_בדילוג[[#This Row],[וסת השבוע פעיל?]]&lt;&gt;"",שבוע_בדילוג[[#This Row],[CycleNumber]]&lt;B42,B42&lt;&gt;"",שבוע_בדילוג[[#This Row],[וסת השבוע פעיל?]]&lt;3),IF(L42=0,IF(AND(שבוע_בדילוג[[#This Row],[וסת השבוע פעיל?]]&gt;0,J42=1),0,1),0),""))</f>
        <v/>
      </c>
      <c r="O41" s="1" t="str">
        <f t="shared" si="0"/>
        <v/>
      </c>
      <c r="P41" s="1" t="str">
        <f>IF(AND(שבוע_בדילוג[[#This Row],[חיזוי - שבוע]]=1,K42=1),1,"")</f>
        <v/>
      </c>
      <c r="Q41" s="1" t="str">
        <f>IF(AND(שבוע_בדילוג[[#This Row],[וסת השבוע פעיל?]]&lt;3,OR(שבוע_בדילוג[[#This Row],[CycleNumber]]&gt;B42,B42="")),1,"")</f>
        <v/>
      </c>
      <c r="R41" s="1" t="str">
        <f>IF(AND(שבוע_בדילוג[[#This Row],[חיזוי - שבוע]]&lt;&gt;"",שבוע_בדילוג[[#This Row],[וסת השבוע פעיל?2]]=""),1,"")</f>
        <v/>
      </c>
      <c r="S41" s="1" t="str">
        <f>IF(שבוע_בדילוג[[#This Row],[האישה קבעה וסת שבוע בדילוג?]]=1,IF(שבוע_בדילוג[[#This Row],[וסת השבוע פעיל?]]&lt;3,1,0),"")</f>
        <v/>
      </c>
      <c r="T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" s="1">
        <f t="shared" si="1"/>
        <v>0</v>
      </c>
      <c r="V41" s="1">
        <f t="shared" si="2"/>
        <v>0</v>
      </c>
      <c r="W41" s="1">
        <f t="shared" si="3"/>
        <v>0</v>
      </c>
      <c r="X41" s="1" t="str">
        <f>IF(שבוע_בדילוג[[#This Row],[3 הפלגות זהות]]="","",IF(שבוע_בדילוג[[#This Row],[3 הפלגות זהות]]=1,שבוע_בדילוג[[#This Row],[LengthofCycle]],X40))</f>
        <v/>
      </c>
      <c r="Z41" s="1" t="str">
        <f>IF(OR(שבוע_בדילוג[[#This Row],[הווסת פעיל?]]=0,שבוע_בדילוג[[#This Row],[הווסת פעיל?]]=""),"",SUM(Z40,שבוע_בדילוג[[#This Row],[הווסת פעיל?]]))</f>
        <v/>
      </c>
      <c r="AA41" s="1" t="str">
        <f>IF(AND(שבוע_בדילוג[[#This Row],[כמה מחזורים עד עקירה]]&lt;&gt;"",Z42=""),שבוע_בדילוג[[#This Row],[כמה מחזורים עד עקירה]],"")</f>
        <v/>
      </c>
      <c r="AB41" s="1" t="str">
        <f>IF(AND(שבוע_בדילוג[[#This Row],[הווסת פעיל?]]=1,שבוע_בדילוג[[#This Row],[וסת קבוע אחרון]]&lt;&gt;X40),שבוע_בדילוג[[#This Row],[וסת קבוע אחרון]],"")</f>
        <v/>
      </c>
      <c r="AC41" s="1" t="str">
        <f>IF(AND(שבוע_בדילוג[[#This Row],[הווסת פעיל?]]=1,Y40=0,שבוע_בדילוג[[#This Row],[וסת קבוע אחרון]]=X40),שבוע_בדילוג[[#This Row],[וסת קבוע אחרון]],"")</f>
        <v/>
      </c>
      <c r="AD41" s="1" t="str">
        <f>IF(AND(שבוע_בדילוג[[#This Row],[הווסת פעיל?]]=1,Y40=0,שבוע_בדילוג[[#This Row],[וסת קבוע אחרון]]&lt;&gt;X40),1,"")</f>
        <v/>
      </c>
      <c r="AE41" s="1" t="str">
        <f>IF(AND(שבוע_בדילוג[[#This Row],[הווסת פעיל?]]&lt;&gt;"",B42=1),שבוע_בדילוג[[#This Row],[CycleNumber]],"")</f>
        <v/>
      </c>
      <c r="AF41" s="1" t="str">
        <f>IF(AND(שבוע_בדילוג[[#This Row],[הווסת פעיל?]]&lt;&gt;"",Y40=""),שבוע_בדילוג[[#This Row],[CycleNumber]],"")</f>
        <v/>
      </c>
      <c r="AG41" s="1" t="str">
        <f>IF(B42=1,"",IF(שבוע_בדילוג[[#This Row],[הווסת פעיל?]]=1,IF(שבוע_בדילוג[[#This Row],[וסת קבוע אחרון]]=F42,1,0),""))</f>
        <v/>
      </c>
      <c r="AH41" s="1" t="str">
        <f>IF(B42=1,"",IF(שבוע_בדילוג[[#This Row],[הווסת פעיל?]]=1,IF(OR(שבוע_בדילוג[[#This Row],[וסת קבוע אחרון]]=F42,F42=שבוע_בדילוג[[#This Row],[LengthofCycle]]),1,0),""))</f>
        <v/>
      </c>
      <c r="AI41" s="1" t="str">
        <f>IF(B42=1,"",IF(שבוע_בדילוג[[#This Row],[הווסת פעיל?]]=1,IF(OR(שבוע_בדילוג[[#This Row],[וסת קבוע אחרון]]=F42,F42=שבוע_בדילוג[[#This Row],[LengthofCycle]],AND(שבוע_בדילוג[[#This Row],[LengthofCycle]]&lt;&gt;שבוע_בדילוג[[#This Row],[וסת קבוע אחרון]],OR(F42=28,F42=29))),1,0),""))</f>
        <v/>
      </c>
      <c r="AJ41" s="1" t="str">
        <f>IF(AND(שבוע_בדילוג[[#This Row],[הווסת פעיל?]]=1,B42=1),1,"")</f>
        <v/>
      </c>
      <c r="AK41" s="4">
        <f>IF(AND(שבוע_בדילוג[[#This Row],[הווסת פעיל?]]&lt;&gt;1,B42&lt;&gt;1,B42&lt;&gt;""),IF(שבוע_בדילוג[[#This Row],[LengthofCycle]]=F42,1,0),"")</f>
        <v>0</v>
      </c>
      <c r="AL41" s="4">
        <f>IF(AND(שבוע_בדילוג[[#This Row],[הווסת פעיל?]]&lt;&gt;1,B42&lt;&gt;1,B42&lt;&gt;""),IF(OR(שבוע_בדילוג[[#This Row],[LengthofCycle]]=F42,F42=29),1,0),"")</f>
        <v>0</v>
      </c>
      <c r="AM41" s="4">
        <f>IF(AND(שבוע_בדילוג[[#This Row],[הווסת פעיל?]]&lt;&gt;1,B42&lt;&gt;1,B42&lt;&gt;""),IF(OR(שבוע_בדילוג[[#This Row],[LengthofCycle]]=F42,F42=29,F42=28),1,0),"")</f>
        <v>0</v>
      </c>
    </row>
    <row r="42" spans="1:52" x14ac:dyDescent="0.25">
      <c r="A42" s="1" t="s">
        <v>31</v>
      </c>
      <c r="B42" s="1">
        <v>41</v>
      </c>
      <c r="C42" s="1">
        <v>0</v>
      </c>
      <c r="D42" s="1">
        <v>1</v>
      </c>
      <c r="E42" s="1">
        <v>0</v>
      </c>
      <c r="F42" s="1">
        <v>26</v>
      </c>
      <c r="H42" s="1">
        <f>שבוע_בדילוג[[#This Row],[LengthofCycle]]+1</f>
        <v>27</v>
      </c>
      <c r="I42" s="1" t="str">
        <f>IF(IFERROR(LOOKUP(שבוע_בדילוג[[#This Row],[ClientID]],קביעויות[השבוע בדילוג]),FALSE)=שבוע_בדילוג[[#This Row],[ClientID]],1,"")</f>
        <v/>
      </c>
      <c r="J42" s="1" t="str">
        <f>IF(AND(שבוע_בדילוג[[#This Row],[CycleNumber]]&gt;1,OR(B43="",שבוע_בדילוג[[#This Row],[CycleNumber]]&gt;B41)),IF(OR(AND(שבוע_בדילוג[[#This Row],[LengthofCycle]]=29,F41=29),AND(שבוע_בדילוג[[#This Row],[LengthofCycle]]=36,F41=36)),1,""),"")</f>
        <v/>
      </c>
      <c r="K42" s="1" t="str">
        <f>IF(AND(שבוע_בדילוג[[#This Row],[וסת השבוע]]=1,J41=1,שבוע_בדילוג[[#This Row],[CycleNumber]]&gt;B41),1,"")</f>
        <v/>
      </c>
      <c r="L42" s="1" t="str">
        <f>IF(שבוע_בדילוג[[#This Row],[CycleNumber]]=1,"",IF(שבוע_בדילוג[[#This Row],[וסת השבוע]]=1,0,IF(L41="","",IF(L41=0,IF(שבוע_בדילוג[[#This Row],[LengthofCycle]]=28,0,1),IF(L41=1,IF(שבוע_בדילוג[[#This Row],[LengthofCycle]]+F41=28*2,0,2),IF(L41=2,IF(שבוע_בדילוג[[#This Row],[LengthofCycle]]+F41+F40=28*3,0,3),""))))))</f>
        <v/>
      </c>
      <c r="M42" s="1" t="str">
        <f>IF(שבוע_בדילוג[[#This Row],[וסת השבוע]]=1,IF(שבוע_בדילוג[[#This Row],[וסת השבוע וההפלגה ביחד]]=1,M41+1,0),IF(AND(שבוע_בדילוג[[#This Row],[CycleNumber]]&gt;B41,שבוע_בדילוג[[#This Row],[CycleNumber]]&gt;1),IF(שבוע_בדילוג[[#This Row],[וסת השבוע פעיל?]]&lt;&gt;"",M41+1,""),""))</f>
        <v/>
      </c>
      <c r="N42" s="1" t="str">
        <f>IF(שבוע_בדילוג[[#This Row],[וסת השבוע פעיל?2]]="","",IF(AND(שבוע_בדילוג[[#This Row],[וסת השבוע פעיל?]]&lt;&gt;"",שבוע_בדילוג[[#This Row],[CycleNumber]]&lt;B43,B43&lt;&gt;"",שבוע_בדילוג[[#This Row],[וסת השבוע פעיל?]]&lt;3),IF(L43=0,IF(AND(שבוע_בדילוג[[#This Row],[וסת השבוע פעיל?]]&gt;0,J43=1),0,1),0),""))</f>
        <v/>
      </c>
      <c r="O42" s="1" t="str">
        <f t="shared" si="0"/>
        <v/>
      </c>
      <c r="P42" s="1" t="str">
        <f>IF(AND(שבוע_בדילוג[[#This Row],[חיזוי - שבוע]]=1,K43=1),1,"")</f>
        <v/>
      </c>
      <c r="Q42" s="1" t="str">
        <f>IF(AND(שבוע_בדילוג[[#This Row],[וסת השבוע פעיל?]]&lt;3,OR(שבוע_בדילוג[[#This Row],[CycleNumber]]&gt;B43,B43="")),1,"")</f>
        <v/>
      </c>
      <c r="R42" s="1" t="str">
        <f>IF(AND(שבוע_בדילוג[[#This Row],[חיזוי - שבוע]]&lt;&gt;"",שבוע_בדילוג[[#This Row],[וסת השבוע פעיל?2]]=""),1,"")</f>
        <v/>
      </c>
      <c r="S42" s="1" t="str">
        <f>IF(שבוע_בדילוג[[#This Row],[האישה קבעה וסת שבוע בדילוג?]]=1,IF(שבוע_בדילוג[[#This Row],[וסת השבוע פעיל?]]&lt;3,1,0),"")</f>
        <v/>
      </c>
      <c r="T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" s="1">
        <f t="shared" si="1"/>
        <v>0</v>
      </c>
      <c r="V42" s="1">
        <f t="shared" si="2"/>
        <v>0</v>
      </c>
      <c r="W42" s="1">
        <f t="shared" si="3"/>
        <v>0</v>
      </c>
      <c r="X42" s="1" t="str">
        <f>IF(שבוע_בדילוג[[#This Row],[3 הפלגות זהות]]="","",IF(שבוע_בדילוג[[#This Row],[3 הפלגות זהות]]=1,שבוע_בדילוג[[#This Row],[LengthofCycle]],X41))</f>
        <v/>
      </c>
      <c r="Z42" s="1" t="str">
        <f>IF(OR(שבוע_בדילוג[[#This Row],[הווסת פעיל?]]=0,שבוע_בדילוג[[#This Row],[הווסת פעיל?]]=""),"",SUM(Z41,שבוע_בדילוג[[#This Row],[הווסת פעיל?]]))</f>
        <v/>
      </c>
      <c r="AA42" s="1" t="str">
        <f>IF(AND(שבוע_בדילוג[[#This Row],[כמה מחזורים עד עקירה]]&lt;&gt;"",Z43=""),שבוע_בדילוג[[#This Row],[כמה מחזורים עד עקירה]],"")</f>
        <v/>
      </c>
      <c r="AB42" s="1" t="str">
        <f>IF(AND(שבוע_בדילוג[[#This Row],[הווסת פעיל?]]=1,שבוע_בדילוג[[#This Row],[וסת קבוע אחרון]]&lt;&gt;X41),שבוע_בדילוג[[#This Row],[וסת קבוע אחרון]],"")</f>
        <v/>
      </c>
      <c r="AC42" s="1" t="str">
        <f>IF(AND(שבוע_בדילוג[[#This Row],[הווסת פעיל?]]=1,Y41=0,שבוע_בדילוג[[#This Row],[וסת קבוע אחרון]]=X41),שבוע_בדילוג[[#This Row],[וסת קבוע אחרון]],"")</f>
        <v/>
      </c>
      <c r="AD42" s="1" t="str">
        <f>IF(AND(שבוע_בדילוג[[#This Row],[הווסת פעיל?]]=1,Y41=0,שבוע_בדילוג[[#This Row],[וסת קבוע אחרון]]&lt;&gt;X41),1,"")</f>
        <v/>
      </c>
      <c r="AE42" s="1" t="str">
        <f>IF(AND(שבוע_בדילוג[[#This Row],[הווסת פעיל?]]&lt;&gt;"",B43=1),שבוע_בדילוג[[#This Row],[CycleNumber]],"")</f>
        <v/>
      </c>
      <c r="AF42" s="1" t="str">
        <f>IF(AND(שבוע_בדילוג[[#This Row],[הווסת פעיל?]]&lt;&gt;"",Y41=""),שבוע_בדילוג[[#This Row],[CycleNumber]],"")</f>
        <v/>
      </c>
      <c r="AG42" s="1" t="str">
        <f>IF(B43=1,"",IF(שבוע_בדילוג[[#This Row],[הווסת פעיל?]]=1,IF(שבוע_בדילוג[[#This Row],[וסת קבוע אחרון]]=F43,1,0),""))</f>
        <v/>
      </c>
      <c r="AH42" s="1" t="str">
        <f>IF(B43=1,"",IF(שבוע_בדילוג[[#This Row],[הווסת פעיל?]]=1,IF(OR(שבוע_בדילוג[[#This Row],[וסת קבוע אחרון]]=F43,F43=שבוע_בדילוג[[#This Row],[LengthofCycle]]),1,0),""))</f>
        <v/>
      </c>
      <c r="AI42" s="1" t="str">
        <f>IF(B43=1,"",IF(שבוע_בדילוג[[#This Row],[הווסת פעיל?]]=1,IF(OR(שבוע_בדילוג[[#This Row],[וסת קבוע אחרון]]=F43,F43=שבוע_בדילוג[[#This Row],[LengthofCycle]],AND(שבוע_בדילוג[[#This Row],[LengthofCycle]]&lt;&gt;שבוע_בדילוג[[#This Row],[וסת קבוע אחרון]],OR(F43=28,F43=29))),1,0),""))</f>
        <v/>
      </c>
      <c r="AJ42" s="1" t="str">
        <f>IF(AND(שבוע_בדילוג[[#This Row],[הווסת פעיל?]]=1,B43=1),1,"")</f>
        <v/>
      </c>
      <c r="AK42" s="4">
        <f>IF(AND(שבוע_בדילוג[[#This Row],[הווסת פעיל?]]&lt;&gt;1,B43&lt;&gt;1,B43&lt;&gt;""),IF(שבוע_בדילוג[[#This Row],[LengthofCycle]]=F43,1,0),"")</f>
        <v>0</v>
      </c>
      <c r="AL42" s="4">
        <f>IF(AND(שבוע_בדילוג[[#This Row],[הווסת פעיל?]]&lt;&gt;1,B43&lt;&gt;1,B43&lt;&gt;""),IF(OR(שבוע_בדילוג[[#This Row],[LengthofCycle]]=F43,F43=29),1,0),"")</f>
        <v>0</v>
      </c>
      <c r="AM42" s="4">
        <f>IF(AND(שבוע_בדילוג[[#This Row],[הווסת פעיל?]]&lt;&gt;1,B43&lt;&gt;1,B43&lt;&gt;""),IF(OR(שבוע_בדילוג[[#This Row],[LengthofCycle]]=F43,F43=29,F43=28),1,0),"")</f>
        <v>0</v>
      </c>
    </row>
    <row r="43" spans="1:52" x14ac:dyDescent="0.25">
      <c r="A43" s="1" t="s">
        <v>31</v>
      </c>
      <c r="B43" s="1">
        <v>42</v>
      </c>
      <c r="C43" s="1">
        <v>0</v>
      </c>
      <c r="D43" s="1">
        <v>0</v>
      </c>
      <c r="E43" s="1">
        <v>0</v>
      </c>
      <c r="F43" s="1">
        <v>27</v>
      </c>
      <c r="H43" s="1">
        <f>שבוע_בדילוג[[#This Row],[LengthofCycle]]+1</f>
        <v>28</v>
      </c>
      <c r="I43" s="1" t="str">
        <f>IF(IFERROR(LOOKUP(שבוע_בדילוג[[#This Row],[ClientID]],קביעויות[השבוע בדילוג]),FALSE)=שבוע_בדילוג[[#This Row],[ClientID]],1,"")</f>
        <v/>
      </c>
      <c r="J43" s="1" t="str">
        <f>IF(AND(שבוע_בדילוג[[#This Row],[CycleNumber]]&gt;1,OR(B44="",שבוע_בדילוג[[#This Row],[CycleNumber]]&gt;B42)),IF(OR(AND(שבוע_בדילוג[[#This Row],[LengthofCycle]]=29,F42=29),AND(שבוע_בדילוג[[#This Row],[LengthofCycle]]=36,F42=36)),1,""),"")</f>
        <v/>
      </c>
      <c r="K43" s="1" t="str">
        <f>IF(AND(שבוע_בדילוג[[#This Row],[וסת השבוע]]=1,J42=1,שבוע_בדילוג[[#This Row],[CycleNumber]]&gt;B42),1,"")</f>
        <v/>
      </c>
      <c r="L43" s="1" t="str">
        <f>IF(שבוע_בדילוג[[#This Row],[CycleNumber]]=1,"",IF(שבוע_בדילוג[[#This Row],[וסת השבוע]]=1,0,IF(L42="","",IF(L42=0,IF(שבוע_בדילוג[[#This Row],[LengthofCycle]]=28,0,1),IF(L42=1,IF(שבוע_בדילוג[[#This Row],[LengthofCycle]]+F42=28*2,0,2),IF(L42=2,IF(שבוע_בדילוג[[#This Row],[LengthofCycle]]+F42+F41=28*3,0,3),""))))))</f>
        <v/>
      </c>
      <c r="M43" s="1" t="str">
        <f>IF(שבוע_בדילוג[[#This Row],[וסת השבוע]]=1,IF(שבוע_בדילוג[[#This Row],[וסת השבוע וההפלגה ביחד]]=1,M42+1,0),IF(AND(שבוע_בדילוג[[#This Row],[CycleNumber]]&gt;B42,שבוע_בדילוג[[#This Row],[CycleNumber]]&gt;1),IF(שבוע_בדילוג[[#This Row],[וסת השבוע פעיל?]]&lt;&gt;"",M42+1,""),""))</f>
        <v/>
      </c>
      <c r="N43" s="1" t="str">
        <f>IF(שבוע_בדילוג[[#This Row],[וסת השבוע פעיל?2]]="","",IF(AND(שבוע_בדילוג[[#This Row],[וסת השבוע פעיל?]]&lt;&gt;"",שבוע_בדילוג[[#This Row],[CycleNumber]]&lt;B44,B44&lt;&gt;"",שבוע_בדילוג[[#This Row],[וסת השבוע פעיל?]]&lt;3),IF(L44=0,IF(AND(שבוע_בדילוג[[#This Row],[וסת השבוע פעיל?]]&gt;0,J44=1),0,1),0),""))</f>
        <v/>
      </c>
      <c r="O43" s="1" t="str">
        <f t="shared" si="0"/>
        <v/>
      </c>
      <c r="P43" s="1" t="str">
        <f>IF(AND(שבוע_בדילוג[[#This Row],[חיזוי - שבוע]]=1,K44=1),1,"")</f>
        <v/>
      </c>
      <c r="Q43" s="1" t="str">
        <f>IF(AND(שבוע_בדילוג[[#This Row],[וסת השבוע פעיל?]]&lt;3,OR(שבוע_בדילוג[[#This Row],[CycleNumber]]&gt;B44,B44="")),1,"")</f>
        <v/>
      </c>
      <c r="R43" s="1" t="str">
        <f>IF(AND(שבוע_בדילוג[[#This Row],[חיזוי - שבוע]]&lt;&gt;"",שבוע_בדילוג[[#This Row],[וסת השבוע פעיל?2]]=""),1,"")</f>
        <v/>
      </c>
      <c r="S43" s="1" t="str">
        <f>IF(שבוע_בדילוג[[#This Row],[האישה קבעה וסת שבוע בדילוג?]]=1,IF(שבוע_בדילוג[[#This Row],[וסת השבוע פעיל?]]&lt;3,1,0),"")</f>
        <v/>
      </c>
      <c r="T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" s="1">
        <f t="shared" si="1"/>
        <v>0</v>
      </c>
      <c r="V43" s="1">
        <f t="shared" si="2"/>
        <v>0</v>
      </c>
      <c r="W43" s="1">
        <f t="shared" si="3"/>
        <v>0</v>
      </c>
      <c r="X43" s="1" t="str">
        <f>IF(שבוע_בדילוג[[#This Row],[3 הפלגות זהות]]="","",IF(שבוע_בדילוג[[#This Row],[3 הפלגות זהות]]=1,שבוע_בדילוג[[#This Row],[LengthofCycle]],X42))</f>
        <v/>
      </c>
      <c r="Z43" s="1" t="str">
        <f>IF(OR(שבוע_בדילוג[[#This Row],[הווסת פעיל?]]=0,שבוע_בדילוג[[#This Row],[הווסת פעיל?]]=""),"",SUM(Z42,שבוע_בדילוג[[#This Row],[הווסת פעיל?]]))</f>
        <v/>
      </c>
      <c r="AA43" s="1" t="str">
        <f>IF(AND(שבוע_בדילוג[[#This Row],[כמה מחזורים עד עקירה]]&lt;&gt;"",Z44=""),שבוע_בדילוג[[#This Row],[כמה מחזורים עד עקירה]],"")</f>
        <v/>
      </c>
      <c r="AB43" s="1" t="str">
        <f>IF(AND(שבוע_בדילוג[[#This Row],[הווסת פעיל?]]=1,שבוע_בדילוג[[#This Row],[וסת קבוע אחרון]]&lt;&gt;X42),שבוע_בדילוג[[#This Row],[וסת קבוע אחרון]],"")</f>
        <v/>
      </c>
      <c r="AC43" s="1" t="str">
        <f>IF(AND(שבוע_בדילוג[[#This Row],[הווסת פעיל?]]=1,Y42=0,שבוע_בדילוג[[#This Row],[וסת קבוע אחרון]]=X42),שבוע_בדילוג[[#This Row],[וסת קבוע אחרון]],"")</f>
        <v/>
      </c>
      <c r="AD43" s="1" t="str">
        <f>IF(AND(שבוע_בדילוג[[#This Row],[הווסת פעיל?]]=1,Y42=0,שבוע_בדילוג[[#This Row],[וסת קבוע אחרון]]&lt;&gt;X42),1,"")</f>
        <v/>
      </c>
      <c r="AE43" s="1" t="str">
        <f>IF(AND(שבוע_בדילוג[[#This Row],[הווסת פעיל?]]&lt;&gt;"",B44=1),שבוע_בדילוג[[#This Row],[CycleNumber]],"")</f>
        <v/>
      </c>
      <c r="AF43" s="1" t="str">
        <f>IF(AND(שבוע_בדילוג[[#This Row],[הווסת פעיל?]]&lt;&gt;"",Y42=""),שבוע_בדילוג[[#This Row],[CycleNumber]],"")</f>
        <v/>
      </c>
      <c r="AG43" s="1" t="str">
        <f>IF(B44=1,"",IF(שבוע_בדילוג[[#This Row],[הווסת פעיל?]]=1,IF(שבוע_בדילוג[[#This Row],[וסת קבוע אחרון]]=F44,1,0),""))</f>
        <v/>
      </c>
      <c r="AH43" s="1" t="str">
        <f>IF(B44=1,"",IF(שבוע_בדילוג[[#This Row],[הווסת פעיל?]]=1,IF(OR(שבוע_בדילוג[[#This Row],[וסת קבוע אחרון]]=F44,F44=שבוע_בדילוג[[#This Row],[LengthofCycle]]),1,0),""))</f>
        <v/>
      </c>
      <c r="AI43" s="1" t="str">
        <f>IF(B44=1,"",IF(שבוע_בדילוג[[#This Row],[הווסת פעיל?]]=1,IF(OR(שבוע_בדילוג[[#This Row],[וסת קבוע אחרון]]=F44,F44=שבוע_בדילוג[[#This Row],[LengthofCycle]],AND(שבוע_בדילוג[[#This Row],[LengthofCycle]]&lt;&gt;שבוע_בדילוג[[#This Row],[וסת קבוע אחרון]],OR(F44=28,F44=29))),1,0),""))</f>
        <v/>
      </c>
      <c r="AJ43" s="1" t="str">
        <f>IF(AND(שבוע_בדילוג[[#This Row],[הווסת פעיל?]]=1,B44=1),1,"")</f>
        <v/>
      </c>
      <c r="AK43" s="4">
        <f>IF(AND(שבוע_בדילוג[[#This Row],[הווסת פעיל?]]&lt;&gt;1,B44&lt;&gt;1,B44&lt;&gt;""),IF(שבוע_בדילוג[[#This Row],[LengthofCycle]]=F44,1,0),"")</f>
        <v>0</v>
      </c>
      <c r="AL43" s="4">
        <f>IF(AND(שבוע_בדילוג[[#This Row],[הווסת פעיל?]]&lt;&gt;1,B44&lt;&gt;1,B44&lt;&gt;""),IF(OR(שבוע_בדילוג[[#This Row],[LengthofCycle]]=F44,F44=29),1,0),"")</f>
        <v>0</v>
      </c>
      <c r="AM43" s="4">
        <f>IF(AND(שבוע_בדילוג[[#This Row],[הווסת פעיל?]]&lt;&gt;1,B44&lt;&gt;1,B44&lt;&gt;""),IF(OR(שבוע_בדילוג[[#This Row],[LengthofCycle]]=F44,F44=29,F44=28),1,0),"")</f>
        <v>1</v>
      </c>
    </row>
    <row r="44" spans="1:52" x14ac:dyDescent="0.25">
      <c r="A44" s="1" t="s">
        <v>31</v>
      </c>
      <c r="B44" s="1">
        <v>43</v>
      </c>
      <c r="C44" s="1">
        <v>0</v>
      </c>
      <c r="D44" s="1">
        <v>1</v>
      </c>
      <c r="E44" s="1">
        <v>0</v>
      </c>
      <c r="F44" s="1">
        <v>28</v>
      </c>
      <c r="H44" s="1">
        <f>שבוע_בדילוג[[#This Row],[LengthofCycle]]+1</f>
        <v>29</v>
      </c>
      <c r="I44" s="1" t="str">
        <f>IF(IFERROR(LOOKUP(שבוע_בדילוג[[#This Row],[ClientID]],קביעויות[השבוע בדילוג]),FALSE)=שבוע_בדילוג[[#This Row],[ClientID]],1,"")</f>
        <v/>
      </c>
      <c r="J44" s="1" t="str">
        <f>IF(AND(שבוע_בדילוג[[#This Row],[CycleNumber]]&gt;1,OR(B45="",שבוע_בדילוג[[#This Row],[CycleNumber]]&gt;B43)),IF(OR(AND(שבוע_בדילוג[[#This Row],[LengthofCycle]]=29,F43=29),AND(שבוע_בדילוג[[#This Row],[LengthofCycle]]=36,F43=36)),1,""),"")</f>
        <v/>
      </c>
      <c r="K44" s="1" t="str">
        <f>IF(AND(שבוע_בדילוג[[#This Row],[וסת השבוע]]=1,J43=1,שבוע_בדילוג[[#This Row],[CycleNumber]]&gt;B43),1,"")</f>
        <v/>
      </c>
      <c r="L44" s="1" t="str">
        <f>IF(שבוע_בדילוג[[#This Row],[CycleNumber]]=1,"",IF(שבוע_בדילוג[[#This Row],[וסת השבוע]]=1,0,IF(L43="","",IF(L43=0,IF(שבוע_בדילוג[[#This Row],[LengthofCycle]]=28,0,1),IF(L43=1,IF(שבוע_בדילוג[[#This Row],[LengthofCycle]]+F43=28*2,0,2),IF(L43=2,IF(שבוע_בדילוג[[#This Row],[LengthofCycle]]+F43+F42=28*3,0,3),""))))))</f>
        <v/>
      </c>
      <c r="M44" s="1" t="str">
        <f>IF(שבוע_בדילוג[[#This Row],[וסת השבוע]]=1,IF(שבוע_בדילוג[[#This Row],[וסת השבוע וההפלגה ביחד]]=1,M43+1,0),IF(AND(שבוע_בדילוג[[#This Row],[CycleNumber]]&gt;B43,שבוע_בדילוג[[#This Row],[CycleNumber]]&gt;1),IF(שבוע_בדילוג[[#This Row],[וסת השבוע פעיל?]]&lt;&gt;"",M43+1,""),""))</f>
        <v/>
      </c>
      <c r="N44" s="1" t="str">
        <f>IF(שבוע_בדילוג[[#This Row],[וסת השבוע פעיל?2]]="","",IF(AND(שבוע_בדילוג[[#This Row],[וסת השבוע פעיל?]]&lt;&gt;"",שבוע_בדילוג[[#This Row],[CycleNumber]]&lt;B45,B45&lt;&gt;"",שבוע_בדילוג[[#This Row],[וסת השבוע פעיל?]]&lt;3),IF(L45=0,IF(AND(שבוע_בדילוג[[#This Row],[וסת השבוע פעיל?]]&gt;0,J45=1),0,1),0),""))</f>
        <v/>
      </c>
      <c r="O44" s="1" t="str">
        <f t="shared" si="0"/>
        <v/>
      </c>
      <c r="P44" s="1" t="str">
        <f>IF(AND(שבוע_בדילוג[[#This Row],[חיזוי - שבוע]]=1,K45=1),1,"")</f>
        <v/>
      </c>
      <c r="Q44" s="1" t="str">
        <f>IF(AND(שבוע_בדילוג[[#This Row],[וסת השבוע פעיל?]]&lt;3,OR(שבוע_בדילוג[[#This Row],[CycleNumber]]&gt;B45,B45="")),1,"")</f>
        <v/>
      </c>
      <c r="R44" s="1" t="str">
        <f>IF(AND(שבוע_בדילוג[[#This Row],[חיזוי - שבוע]]&lt;&gt;"",שבוע_בדילוג[[#This Row],[וסת השבוע פעיל?2]]=""),1,"")</f>
        <v/>
      </c>
      <c r="S44" s="1" t="str">
        <f>IF(שבוע_בדילוג[[#This Row],[האישה קבעה וסת שבוע בדילוג?]]=1,IF(שבוע_בדילוג[[#This Row],[וסת השבוע פעיל?]]&lt;3,1,0),"")</f>
        <v/>
      </c>
      <c r="T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" s="1">
        <f t="shared" si="1"/>
        <v>0</v>
      </c>
      <c r="V44" s="1">
        <f t="shared" si="2"/>
        <v>0</v>
      </c>
      <c r="W44" s="1">
        <f t="shared" si="3"/>
        <v>0</v>
      </c>
      <c r="X44" s="1" t="str">
        <f>IF(שבוע_בדילוג[[#This Row],[3 הפלגות זהות]]="","",IF(שבוע_בדילוג[[#This Row],[3 הפלגות זהות]]=1,שבוע_בדילוג[[#This Row],[LengthofCycle]],X43))</f>
        <v/>
      </c>
      <c r="Z44" s="1" t="str">
        <f>IF(OR(שבוע_בדילוג[[#This Row],[הווסת פעיל?]]=0,שבוע_בדילוג[[#This Row],[הווסת פעיל?]]=""),"",SUM(Z43,שבוע_בדילוג[[#This Row],[הווסת פעיל?]]))</f>
        <v/>
      </c>
      <c r="AA44" s="1" t="str">
        <f>IF(AND(שבוע_בדילוג[[#This Row],[כמה מחזורים עד עקירה]]&lt;&gt;"",Z45=""),שבוע_בדילוג[[#This Row],[כמה מחזורים עד עקירה]],"")</f>
        <v/>
      </c>
      <c r="AB44" s="1" t="str">
        <f>IF(AND(שבוע_בדילוג[[#This Row],[הווסת פעיל?]]=1,שבוע_בדילוג[[#This Row],[וסת קבוע אחרון]]&lt;&gt;X43),שבוע_בדילוג[[#This Row],[וסת קבוע אחרון]],"")</f>
        <v/>
      </c>
      <c r="AC44" s="1" t="str">
        <f>IF(AND(שבוע_בדילוג[[#This Row],[הווסת פעיל?]]=1,Y43=0,שבוע_בדילוג[[#This Row],[וסת קבוע אחרון]]=X43),שבוע_בדילוג[[#This Row],[וסת קבוע אחרון]],"")</f>
        <v/>
      </c>
      <c r="AD44" s="1" t="str">
        <f>IF(AND(שבוע_בדילוג[[#This Row],[הווסת פעיל?]]=1,Y43=0,שבוע_בדילוג[[#This Row],[וסת קבוע אחרון]]&lt;&gt;X43),1,"")</f>
        <v/>
      </c>
      <c r="AE44" s="1" t="str">
        <f>IF(AND(שבוע_בדילוג[[#This Row],[הווסת פעיל?]]&lt;&gt;"",B45=1),שבוע_בדילוג[[#This Row],[CycleNumber]],"")</f>
        <v/>
      </c>
      <c r="AF44" s="1" t="str">
        <f>IF(AND(שבוע_בדילוג[[#This Row],[הווסת פעיל?]]&lt;&gt;"",Y43=""),שבוע_בדילוג[[#This Row],[CycleNumber]],"")</f>
        <v/>
      </c>
      <c r="AG44" s="1" t="str">
        <f>IF(B45=1,"",IF(שבוע_בדילוג[[#This Row],[הווסת פעיל?]]=1,IF(שבוע_בדילוג[[#This Row],[וסת קבוע אחרון]]=F45,1,0),""))</f>
        <v/>
      </c>
      <c r="AH44" s="1" t="str">
        <f>IF(B45=1,"",IF(שבוע_בדילוג[[#This Row],[הווסת פעיל?]]=1,IF(OR(שבוע_בדילוג[[#This Row],[וסת קבוע אחרון]]=F45,F45=שבוע_בדילוג[[#This Row],[LengthofCycle]]),1,0),""))</f>
        <v/>
      </c>
      <c r="AI44" s="1" t="str">
        <f>IF(B45=1,"",IF(שבוע_בדילוג[[#This Row],[הווסת פעיל?]]=1,IF(OR(שבוע_בדילוג[[#This Row],[וסת קבוע אחרון]]=F45,F45=שבוע_בדילוג[[#This Row],[LengthofCycle]],AND(שבוע_בדילוג[[#This Row],[LengthofCycle]]&lt;&gt;שבוע_בדילוג[[#This Row],[וסת קבוע אחרון]],OR(F45=28,F45=29))),1,0),""))</f>
        <v/>
      </c>
      <c r="AJ44" s="1" t="str">
        <f>IF(AND(שבוע_בדילוג[[#This Row],[הווסת פעיל?]]=1,B45=1),1,"")</f>
        <v/>
      </c>
      <c r="AK44" s="4">
        <f>IF(AND(שבוע_בדילוג[[#This Row],[הווסת פעיל?]]&lt;&gt;1,B45&lt;&gt;1,B45&lt;&gt;""),IF(שבוע_בדילוג[[#This Row],[LengthofCycle]]=F45,1,0),"")</f>
        <v>0</v>
      </c>
      <c r="AL44" s="4">
        <f>IF(AND(שבוע_בדילוג[[#This Row],[הווסת פעיל?]]&lt;&gt;1,B45&lt;&gt;1,B45&lt;&gt;""),IF(OR(שבוע_בדילוג[[#This Row],[LengthofCycle]]=F45,F45=29),1,0),"")</f>
        <v>0</v>
      </c>
      <c r="AM44" s="4">
        <f>IF(AND(שבוע_בדילוג[[#This Row],[הווסת פעיל?]]&lt;&gt;1,B45&lt;&gt;1,B45&lt;&gt;""),IF(OR(שבוע_בדילוג[[#This Row],[LengthofCycle]]=F45,F45=29,F45=28),1,0),"")</f>
        <v>0</v>
      </c>
      <c r="AW44" s="10"/>
      <c r="AX44" s="10"/>
      <c r="AY44" s="10"/>
      <c r="AZ44" s="10"/>
    </row>
    <row r="45" spans="1:52" x14ac:dyDescent="0.25">
      <c r="A45" s="1" t="s">
        <v>31</v>
      </c>
      <c r="B45" s="1">
        <v>44</v>
      </c>
      <c r="C45" s="1">
        <v>0</v>
      </c>
      <c r="D45" s="1">
        <v>1</v>
      </c>
      <c r="E45" s="1">
        <v>0</v>
      </c>
      <c r="F45" s="1">
        <v>27</v>
      </c>
      <c r="H45" s="1">
        <f>שבוע_בדילוג[[#This Row],[LengthofCycle]]+1</f>
        <v>28</v>
      </c>
      <c r="I45" s="1" t="str">
        <f>IF(IFERROR(LOOKUP(שבוע_בדילוג[[#This Row],[ClientID]],קביעויות[השבוע בדילוג]),FALSE)=שבוע_בדילוג[[#This Row],[ClientID]],1,"")</f>
        <v/>
      </c>
      <c r="J45" s="1" t="str">
        <f>IF(AND(שבוע_בדילוג[[#This Row],[CycleNumber]]&gt;1,OR(B46="",שבוע_בדילוג[[#This Row],[CycleNumber]]&gt;B44)),IF(OR(AND(שבוע_בדילוג[[#This Row],[LengthofCycle]]=29,F44=29),AND(שבוע_בדילוג[[#This Row],[LengthofCycle]]=36,F44=36)),1,""),"")</f>
        <v/>
      </c>
      <c r="K45" s="1" t="str">
        <f>IF(AND(שבוע_בדילוג[[#This Row],[וסת השבוע]]=1,J44=1,שבוע_בדילוג[[#This Row],[CycleNumber]]&gt;B44),1,"")</f>
        <v/>
      </c>
      <c r="L45" s="1" t="str">
        <f>IF(שבוע_בדילוג[[#This Row],[CycleNumber]]=1,"",IF(שבוע_בדילוג[[#This Row],[וסת השבוע]]=1,0,IF(L44="","",IF(L44=0,IF(שבוע_בדילוג[[#This Row],[LengthofCycle]]=28,0,1),IF(L44=1,IF(שבוע_בדילוג[[#This Row],[LengthofCycle]]+F44=28*2,0,2),IF(L44=2,IF(שבוע_בדילוג[[#This Row],[LengthofCycle]]+F44+F43=28*3,0,3),""))))))</f>
        <v/>
      </c>
      <c r="M45" s="1" t="str">
        <f>IF(שבוע_בדילוג[[#This Row],[וסת השבוע]]=1,IF(שבוע_בדילוג[[#This Row],[וסת השבוע וההפלגה ביחד]]=1,M44+1,0),IF(AND(שבוע_בדילוג[[#This Row],[CycleNumber]]&gt;B44,שבוע_בדילוג[[#This Row],[CycleNumber]]&gt;1),IF(שבוע_בדילוג[[#This Row],[וסת השבוע פעיל?]]&lt;&gt;"",M44+1,""),""))</f>
        <v/>
      </c>
      <c r="N45" s="1" t="str">
        <f>IF(שבוע_בדילוג[[#This Row],[וסת השבוע פעיל?2]]="","",IF(AND(שבוע_בדילוג[[#This Row],[וסת השבוע פעיל?]]&lt;&gt;"",שבוע_בדילוג[[#This Row],[CycleNumber]]&lt;B46,B46&lt;&gt;"",שבוע_בדילוג[[#This Row],[וסת השבוע פעיל?]]&lt;3),IF(L46=0,IF(AND(שבוע_בדילוג[[#This Row],[וסת השבוע פעיל?]]&gt;0,J46=1),0,1),0),""))</f>
        <v/>
      </c>
      <c r="O45" s="1" t="str">
        <f t="shared" si="0"/>
        <v/>
      </c>
      <c r="P45" s="1" t="str">
        <f>IF(AND(שבוע_בדילוג[[#This Row],[חיזוי - שבוע]]=1,K46=1),1,"")</f>
        <v/>
      </c>
      <c r="Q45" s="1" t="str">
        <f>IF(AND(שבוע_בדילוג[[#This Row],[וסת השבוע פעיל?]]&lt;3,OR(שבוע_בדילוג[[#This Row],[CycleNumber]]&gt;B46,B46="")),1,"")</f>
        <v/>
      </c>
      <c r="R45" s="1" t="str">
        <f>IF(AND(שבוע_בדילוג[[#This Row],[חיזוי - שבוע]]&lt;&gt;"",שבוע_בדילוג[[#This Row],[וסת השבוע פעיל?2]]=""),1,"")</f>
        <v/>
      </c>
      <c r="S45" s="1" t="str">
        <f>IF(שבוע_בדילוג[[#This Row],[האישה קבעה וסת שבוע בדילוג?]]=1,IF(שבוע_בדילוג[[#This Row],[וסת השבוע פעיל?]]&lt;3,1,0),"")</f>
        <v/>
      </c>
      <c r="T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" s="1">
        <f t="shared" si="1"/>
        <v>0</v>
      </c>
      <c r="V45" s="1">
        <f t="shared" si="2"/>
        <v>0</v>
      </c>
      <c r="W45" s="1">
        <f t="shared" si="3"/>
        <v>0</v>
      </c>
      <c r="X45" s="1" t="str">
        <f>IF(שבוע_בדילוג[[#This Row],[3 הפלגות זהות]]="","",IF(שבוע_בדילוג[[#This Row],[3 הפלגות זהות]]=1,שבוע_בדילוג[[#This Row],[LengthofCycle]],X44))</f>
        <v/>
      </c>
      <c r="Z45" s="1" t="str">
        <f>IF(OR(שבוע_בדילוג[[#This Row],[הווסת פעיל?]]=0,שבוע_בדילוג[[#This Row],[הווסת פעיל?]]=""),"",SUM(Z44,שבוע_בדילוג[[#This Row],[הווסת פעיל?]]))</f>
        <v/>
      </c>
      <c r="AA45" s="1" t="str">
        <f>IF(AND(שבוע_בדילוג[[#This Row],[כמה מחזורים עד עקירה]]&lt;&gt;"",Z46=""),שבוע_בדילוג[[#This Row],[כמה מחזורים עד עקירה]],"")</f>
        <v/>
      </c>
      <c r="AB45" s="1" t="str">
        <f>IF(AND(שבוע_בדילוג[[#This Row],[הווסת פעיל?]]=1,שבוע_בדילוג[[#This Row],[וסת קבוע אחרון]]&lt;&gt;X44),שבוע_בדילוג[[#This Row],[וסת קבוע אחרון]],"")</f>
        <v/>
      </c>
      <c r="AC45" s="1" t="str">
        <f>IF(AND(שבוע_בדילוג[[#This Row],[הווסת פעיל?]]=1,Y44=0,שבוע_בדילוג[[#This Row],[וסת קבוע אחרון]]=X44),שבוע_בדילוג[[#This Row],[וסת קבוע אחרון]],"")</f>
        <v/>
      </c>
      <c r="AD45" s="1" t="str">
        <f>IF(AND(שבוע_בדילוג[[#This Row],[הווסת פעיל?]]=1,Y44=0,שבוע_בדילוג[[#This Row],[וסת קבוע אחרון]]&lt;&gt;X44),1,"")</f>
        <v/>
      </c>
      <c r="AE45" s="1" t="str">
        <f>IF(AND(שבוע_בדילוג[[#This Row],[הווסת פעיל?]]&lt;&gt;"",B46=1),שבוע_בדילוג[[#This Row],[CycleNumber]],"")</f>
        <v/>
      </c>
      <c r="AF45" s="1" t="str">
        <f>IF(AND(שבוע_בדילוג[[#This Row],[הווסת פעיל?]]&lt;&gt;"",Y44=""),שבוע_בדילוג[[#This Row],[CycleNumber]],"")</f>
        <v/>
      </c>
      <c r="AG45" s="1" t="str">
        <f>IF(B46=1,"",IF(שבוע_בדילוג[[#This Row],[הווסת פעיל?]]=1,IF(שבוע_בדילוג[[#This Row],[וסת קבוע אחרון]]=F46,1,0),""))</f>
        <v/>
      </c>
      <c r="AH45" s="1" t="str">
        <f>IF(B46=1,"",IF(שבוע_בדילוג[[#This Row],[הווסת פעיל?]]=1,IF(OR(שבוע_בדילוג[[#This Row],[וסת קבוע אחרון]]=F46,F46=שבוע_בדילוג[[#This Row],[LengthofCycle]]),1,0),""))</f>
        <v/>
      </c>
      <c r="AI45" s="1" t="str">
        <f>IF(B46=1,"",IF(שבוע_בדילוג[[#This Row],[הווסת פעיל?]]=1,IF(OR(שבוע_בדילוג[[#This Row],[וסת קבוע אחרון]]=F46,F46=שבוע_בדילוג[[#This Row],[LengthofCycle]],AND(שבוע_בדילוג[[#This Row],[LengthofCycle]]&lt;&gt;שבוע_בדילוג[[#This Row],[וסת קבוע אחרון]],OR(F46=28,F46=29))),1,0),""))</f>
        <v/>
      </c>
      <c r="AJ45" s="1" t="str">
        <f>IF(AND(שבוע_בדילוג[[#This Row],[הווסת פעיל?]]=1,B46=1),1,"")</f>
        <v/>
      </c>
      <c r="AK45" s="4">
        <f>IF(AND(שבוע_בדילוג[[#This Row],[הווסת פעיל?]]&lt;&gt;1,B46&lt;&gt;1,B46&lt;&gt;""),IF(שבוע_בדילוג[[#This Row],[LengthofCycle]]=F46,1,0),"")</f>
        <v>0</v>
      </c>
      <c r="AL45" s="4">
        <f>IF(AND(שבוע_בדילוג[[#This Row],[הווסת פעיל?]]&lt;&gt;1,B46&lt;&gt;1,B46&lt;&gt;""),IF(OR(שבוע_בדילוג[[#This Row],[LengthofCycle]]=F46,F46=29),1,0),"")</f>
        <v>0</v>
      </c>
      <c r="AM45" s="4">
        <f>IF(AND(שבוע_בדילוג[[#This Row],[הווסת פעיל?]]&lt;&gt;1,B46&lt;&gt;1,B46&lt;&gt;""),IF(OR(שבוע_בדילוג[[#This Row],[LengthofCycle]]=F46,F46=29,F46=28),1,0),"")</f>
        <v>1</v>
      </c>
    </row>
    <row r="46" spans="1:52" x14ac:dyDescent="0.25">
      <c r="A46" s="1" t="s">
        <v>31</v>
      </c>
      <c r="B46" s="1">
        <v>45</v>
      </c>
      <c r="C46" s="1">
        <v>0</v>
      </c>
      <c r="D46" s="1">
        <v>1</v>
      </c>
      <c r="E46" s="1">
        <v>0</v>
      </c>
      <c r="F46" s="1">
        <v>28</v>
      </c>
      <c r="H46" s="1">
        <f>שבוע_בדילוג[[#This Row],[LengthofCycle]]+1</f>
        <v>29</v>
      </c>
      <c r="I46" s="1" t="str">
        <f>IF(IFERROR(LOOKUP(שבוע_בדילוג[[#This Row],[ClientID]],קביעויות[השבוע בדילוג]),FALSE)=שבוע_בדילוג[[#This Row],[ClientID]],1,"")</f>
        <v/>
      </c>
      <c r="J46" s="1" t="str">
        <f>IF(AND(שבוע_בדילוג[[#This Row],[CycleNumber]]&gt;1,OR(B47="",שבוע_בדילוג[[#This Row],[CycleNumber]]&gt;B45)),IF(OR(AND(שבוע_בדילוג[[#This Row],[LengthofCycle]]=29,F45=29),AND(שבוע_בדילוג[[#This Row],[LengthofCycle]]=36,F45=36)),1,""),"")</f>
        <v/>
      </c>
      <c r="K46" s="1" t="str">
        <f>IF(AND(שבוע_בדילוג[[#This Row],[וסת השבוע]]=1,J45=1,שבוע_בדילוג[[#This Row],[CycleNumber]]&gt;B45),1,"")</f>
        <v/>
      </c>
      <c r="L46" s="1" t="str">
        <f>IF(שבוע_בדילוג[[#This Row],[CycleNumber]]=1,"",IF(שבוע_בדילוג[[#This Row],[וסת השבוע]]=1,0,IF(L45="","",IF(L45=0,IF(שבוע_בדילוג[[#This Row],[LengthofCycle]]=28,0,1),IF(L45=1,IF(שבוע_בדילוג[[#This Row],[LengthofCycle]]+F45=28*2,0,2),IF(L45=2,IF(שבוע_בדילוג[[#This Row],[LengthofCycle]]+F45+F44=28*3,0,3),""))))))</f>
        <v/>
      </c>
      <c r="M46" s="1" t="str">
        <f>IF(שבוע_בדילוג[[#This Row],[וסת השבוע]]=1,IF(שבוע_בדילוג[[#This Row],[וסת השבוע וההפלגה ביחד]]=1,M45+1,0),IF(AND(שבוע_בדילוג[[#This Row],[CycleNumber]]&gt;B45,שבוע_בדילוג[[#This Row],[CycleNumber]]&gt;1),IF(שבוע_בדילוג[[#This Row],[וסת השבוע פעיל?]]&lt;&gt;"",M45+1,""),""))</f>
        <v/>
      </c>
      <c r="N46" s="1" t="str">
        <f>IF(שבוע_בדילוג[[#This Row],[וסת השבוע פעיל?2]]="","",IF(AND(שבוע_בדילוג[[#This Row],[וסת השבוע פעיל?]]&lt;&gt;"",שבוע_בדילוג[[#This Row],[CycleNumber]]&lt;B47,B47&lt;&gt;"",שבוע_בדילוג[[#This Row],[וסת השבוע פעיל?]]&lt;3),IF(L47=0,IF(AND(שבוע_בדילוג[[#This Row],[וסת השבוע פעיל?]]&gt;0,J47=1),0,1),0),""))</f>
        <v/>
      </c>
      <c r="O46" s="1" t="str">
        <f t="shared" si="0"/>
        <v/>
      </c>
      <c r="P46" s="1" t="str">
        <f>IF(AND(שבוע_בדילוג[[#This Row],[חיזוי - שבוע]]=1,K47=1),1,"")</f>
        <v/>
      </c>
      <c r="Q46" s="1" t="str">
        <f>IF(AND(שבוע_בדילוג[[#This Row],[וסת השבוע פעיל?]]&lt;3,OR(שבוע_בדילוג[[#This Row],[CycleNumber]]&gt;B47,B47="")),1,"")</f>
        <v/>
      </c>
      <c r="R46" s="1" t="str">
        <f>IF(AND(שבוע_בדילוג[[#This Row],[חיזוי - שבוע]]&lt;&gt;"",שבוע_בדילוג[[#This Row],[וסת השבוע פעיל?2]]=""),1,"")</f>
        <v/>
      </c>
      <c r="S46" s="1" t="str">
        <f>IF(שבוע_בדילוג[[#This Row],[האישה קבעה וסת שבוע בדילוג?]]=1,IF(שבוע_בדילוג[[#This Row],[וסת השבוע פעיל?]]&lt;3,1,0),"")</f>
        <v/>
      </c>
      <c r="T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" s="1">
        <f t="shared" si="1"/>
        <v>0</v>
      </c>
      <c r="V46" s="1">
        <f t="shared" si="2"/>
        <v>0</v>
      </c>
      <c r="W46" s="1">
        <f t="shared" si="3"/>
        <v>0</v>
      </c>
      <c r="X46" s="1" t="str">
        <f>IF(שבוע_בדילוג[[#This Row],[3 הפלגות זהות]]="","",IF(שבוע_בדילוג[[#This Row],[3 הפלגות זהות]]=1,שבוע_בדילוג[[#This Row],[LengthofCycle]],X45))</f>
        <v/>
      </c>
      <c r="Z46" s="1" t="str">
        <f>IF(OR(שבוע_בדילוג[[#This Row],[הווסת פעיל?]]=0,שבוע_בדילוג[[#This Row],[הווסת פעיל?]]=""),"",SUM(Z45,שבוע_בדילוג[[#This Row],[הווסת פעיל?]]))</f>
        <v/>
      </c>
      <c r="AA46" s="1" t="str">
        <f>IF(AND(שבוע_בדילוג[[#This Row],[כמה מחזורים עד עקירה]]&lt;&gt;"",Z47=""),שבוע_בדילוג[[#This Row],[כמה מחזורים עד עקירה]],"")</f>
        <v/>
      </c>
      <c r="AB46" s="1" t="str">
        <f>IF(AND(שבוע_בדילוג[[#This Row],[הווסת פעיל?]]=1,שבוע_בדילוג[[#This Row],[וסת קבוע אחרון]]&lt;&gt;X45),שבוע_בדילוג[[#This Row],[וסת קבוע אחרון]],"")</f>
        <v/>
      </c>
      <c r="AC46" s="1" t="str">
        <f>IF(AND(שבוע_בדילוג[[#This Row],[הווסת פעיל?]]=1,Y45=0,שבוע_בדילוג[[#This Row],[וסת קבוע אחרון]]=X45),שבוע_בדילוג[[#This Row],[וסת קבוע אחרון]],"")</f>
        <v/>
      </c>
      <c r="AD46" s="1" t="str">
        <f>IF(AND(שבוע_בדילוג[[#This Row],[הווסת פעיל?]]=1,Y45=0,שבוע_בדילוג[[#This Row],[וסת קבוע אחרון]]&lt;&gt;X45),1,"")</f>
        <v/>
      </c>
      <c r="AE46" s="1" t="str">
        <f>IF(AND(שבוע_בדילוג[[#This Row],[הווסת פעיל?]]&lt;&gt;"",B47=1),שבוע_בדילוג[[#This Row],[CycleNumber]],"")</f>
        <v/>
      </c>
      <c r="AF46" s="1" t="str">
        <f>IF(AND(שבוע_בדילוג[[#This Row],[הווסת פעיל?]]&lt;&gt;"",Y45=""),שבוע_בדילוג[[#This Row],[CycleNumber]],"")</f>
        <v/>
      </c>
      <c r="AG46" s="1" t="str">
        <f>IF(B47=1,"",IF(שבוע_בדילוג[[#This Row],[הווסת פעיל?]]=1,IF(שבוע_בדילוג[[#This Row],[וסת קבוע אחרון]]=F47,1,0),""))</f>
        <v/>
      </c>
      <c r="AH46" s="1" t="str">
        <f>IF(B47=1,"",IF(שבוע_בדילוג[[#This Row],[הווסת פעיל?]]=1,IF(OR(שבוע_בדילוג[[#This Row],[וסת קבוע אחרון]]=F47,F47=שבוע_בדילוג[[#This Row],[LengthofCycle]]),1,0),""))</f>
        <v/>
      </c>
      <c r="AI46" s="1" t="str">
        <f>IF(B47=1,"",IF(שבוע_בדילוג[[#This Row],[הווסת פעיל?]]=1,IF(OR(שבוע_בדילוג[[#This Row],[וסת קבוע אחרון]]=F47,F47=שבוע_בדילוג[[#This Row],[LengthofCycle]],AND(שבוע_בדילוג[[#This Row],[LengthofCycle]]&lt;&gt;שבוע_בדילוג[[#This Row],[וסת קבוע אחרון]],OR(F47=28,F47=29))),1,0),""))</f>
        <v/>
      </c>
      <c r="AJ46" s="1" t="str">
        <f>IF(AND(שבוע_בדילוג[[#This Row],[הווסת פעיל?]]=1,B47=1),1,"")</f>
        <v/>
      </c>
      <c r="AK46" s="4" t="str">
        <f>IF(AND(שבוע_בדילוג[[#This Row],[הווסת פעיל?]]&lt;&gt;1,B47&lt;&gt;1,B47&lt;&gt;""),IF(שבוע_בדילוג[[#This Row],[LengthofCycle]]=F47,1,0),"")</f>
        <v/>
      </c>
      <c r="AL46" s="4" t="str">
        <f>IF(AND(שבוע_בדילוג[[#This Row],[הווסת פעיל?]]&lt;&gt;1,B47&lt;&gt;1,B47&lt;&gt;""),IF(OR(שבוע_בדילוג[[#This Row],[LengthofCycle]]=F47,F47=29),1,0),"")</f>
        <v/>
      </c>
      <c r="AM46" s="4" t="str">
        <f>IF(AND(שבוע_בדילוג[[#This Row],[הווסת פעיל?]]&lt;&gt;1,B47&lt;&gt;1,B47&lt;&gt;""),IF(OR(שבוע_בדילוג[[#This Row],[LengthofCycle]]=F47,F47=29,F47=28),1,0),"")</f>
        <v/>
      </c>
    </row>
    <row r="47" spans="1:52" x14ac:dyDescent="0.25">
      <c r="A47" s="1" t="s">
        <v>39</v>
      </c>
      <c r="B47" s="1">
        <v>1</v>
      </c>
      <c r="C47" s="1">
        <v>0</v>
      </c>
      <c r="D47" s="1">
        <v>1</v>
      </c>
      <c r="E47" s="1">
        <v>0</v>
      </c>
      <c r="F47" s="1">
        <v>28</v>
      </c>
      <c r="H47" s="1">
        <f>שבוע_בדילוג[[#This Row],[LengthofCycle]]+1</f>
        <v>29</v>
      </c>
      <c r="I47" s="1" t="str">
        <f>IF(IFERROR(LOOKUP(שבוע_בדילוג[[#This Row],[ClientID]],קביעויות[השבוע בדילוג]),FALSE)=שבוע_בדילוג[[#This Row],[ClientID]],1,"")</f>
        <v/>
      </c>
      <c r="J47" s="1" t="str">
        <f>IF(AND(שבוע_בדילוג[[#This Row],[CycleNumber]]&gt;1,OR(B48="",שבוע_בדילוג[[#This Row],[CycleNumber]]&gt;B46)),IF(OR(AND(שבוע_בדילוג[[#This Row],[LengthofCycle]]=29,F46=29),AND(שבוע_בדילוג[[#This Row],[LengthofCycle]]=36,F46=36)),1,""),"")</f>
        <v/>
      </c>
      <c r="K47" s="1" t="str">
        <f>IF(AND(שבוע_בדילוג[[#This Row],[וסת השבוע]]=1,J46=1,שבוע_בדילוג[[#This Row],[CycleNumber]]&gt;B46),1,"")</f>
        <v/>
      </c>
      <c r="L47" s="1" t="str">
        <f>IF(שבוע_בדילוג[[#This Row],[CycleNumber]]=1,"",IF(שבוע_בדילוג[[#This Row],[וסת השבוע]]=1,0,IF(#REF!="","",IF(#REF!=0,IF(שבוע_בדילוג[[#This Row],[LengthofCycle]]=29,0,1),IF(#REF!=1,IF(שבוע_בדילוג[[#This Row],[LengthofCycle]]+#REF!=29*2,0,2),IF(#REF!=2,IF(שבוע_בדילוג[[#This Row],[LengthofCycle]]+#REF!+#REF!=29*3,0,3),""))))))</f>
        <v/>
      </c>
      <c r="M47" s="1" t="str">
        <f>IF(שבוע_בדילוג[[#This Row],[וסת השבוע]]=1,IF(שבוע_בדילוג[[#This Row],[וסת השבוע וההפלגה ביחד]]=1,M46+1,0),IF(AND(שבוע_בדילוג[[#This Row],[CycleNumber]]&gt;B46,שבוע_בדילוג[[#This Row],[CycleNumber]]&gt;1),IF(שבוע_בדילוג[[#This Row],[וסת השבוע פעיל?]]&lt;&gt;"",M46+1,""),""))</f>
        <v/>
      </c>
      <c r="N47" s="1" t="str">
        <f>IF(שבוע_בדילוג[[#This Row],[וסת השבוע פעיל?2]]="","",IF(AND(שבוע_בדילוג[[#This Row],[וסת השבוע פעיל?]]&lt;&gt;"",שבוע_בדילוג[[#This Row],[CycleNumber]]&lt;B48,B48&lt;&gt;"",שבוע_בדילוג[[#This Row],[וסת השבוע פעיל?]]&lt;3),IF(L48=0,IF(AND(שבוע_בדילוג[[#This Row],[וסת השבוע פעיל?]]&gt;0,J48=1),0,1),0),""))</f>
        <v/>
      </c>
      <c r="O47" s="1" t="str">
        <f t="shared" si="0"/>
        <v/>
      </c>
      <c r="P47" s="1" t="str">
        <f>IF(AND(שבוע_בדילוג[[#This Row],[חיזוי - שבוע]]=1,K48=1),1,"")</f>
        <v/>
      </c>
      <c r="Q47" s="1" t="str">
        <f>IF(AND(שבוע_בדילוג[[#This Row],[וסת השבוע פעיל?]]&lt;3,OR(שבוע_בדילוג[[#This Row],[CycleNumber]]&gt;B48,B48="")),1,"")</f>
        <v/>
      </c>
      <c r="R47" s="1" t="str">
        <f>IF(AND(שבוע_בדילוג[[#This Row],[חיזוי - שבוע]]&lt;&gt;"",שבוע_בדילוג[[#This Row],[וסת השבוע פעיל?2]]=""),1,"")</f>
        <v/>
      </c>
      <c r="S47" s="1" t="str">
        <f>IF(שבוע_בדילוג[[#This Row],[האישה קבעה וסת שבוע בדילוג?]]=1,IF(שבוע_בדילוג[[#This Row],[וסת השבוע פעיל?]]&lt;3,1,0),"")</f>
        <v/>
      </c>
      <c r="T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" s="1" t="str">
        <f>IF(B47&gt;2,IF(AND(F47=#REF!,#REF!=#REF!),1,0),"")</f>
        <v/>
      </c>
      <c r="V47" s="1" t="str">
        <f>IF(B47&gt;3,IF(AND(F47=#REF!,#REF!=#REF!,#REF!=#REF!),1,0),"")</f>
        <v/>
      </c>
      <c r="W47" s="1" t="str">
        <f>IF(B47&gt;4,IF(AND(F47=#REF!,#REF!=#REF!,#REF!=#REF!,#REF!=#REF!),1,0),"")</f>
        <v/>
      </c>
      <c r="X47" s="1" t="str">
        <f>IF(שבוע_בדילוג[[#This Row],[3 הפלגות זהות]]="","",IF(שבוע_בדילוג[[#This Row],[3 הפלגות זהות]]=1,שבוע_בדילוג[[#This Row],[LengthofCycle]],X46))</f>
        <v/>
      </c>
      <c r="Z47" s="1" t="str">
        <f>IF(OR(שבוע_בדילוג[[#This Row],[הווסת פעיל?]]=0,שבוע_בדילוג[[#This Row],[הווסת פעיל?]]=""),"",SUM(Z46,שבוע_בדילוג[[#This Row],[הווסת פעיל?]]))</f>
        <v/>
      </c>
      <c r="AA47" s="1" t="str">
        <f>IF(AND(שבוע_בדילוג[[#This Row],[כמה מחזורים עד עקירה]]&lt;&gt;"",Z48=""),שבוע_בדילוג[[#This Row],[כמה מחזורים עד עקירה]],"")</f>
        <v/>
      </c>
      <c r="AB47" s="1" t="str">
        <f>IF(AND(שבוע_בדילוג[[#This Row],[הווסת פעיל?]]=1,שבוע_בדילוג[[#This Row],[וסת קבוע אחרון]]&lt;&gt;X46),שבוע_בדילוג[[#This Row],[וסת קבוע אחרון]],"")</f>
        <v/>
      </c>
      <c r="AC47" s="1" t="str">
        <f>IF(AND(שבוע_בדילוג[[#This Row],[הווסת פעיל?]]=1,Y46=0,שבוע_בדילוג[[#This Row],[וסת קבוע אחרון]]=X46),שבוע_בדילוג[[#This Row],[וסת קבוע אחרון]],"")</f>
        <v/>
      </c>
      <c r="AD47" s="1" t="str">
        <f>IF(AND(שבוע_בדילוג[[#This Row],[הווסת פעיל?]]=1,Y46=0,שבוע_בדילוג[[#This Row],[וסת קבוע אחרון]]&lt;&gt;X46),1,"")</f>
        <v/>
      </c>
      <c r="AE47" s="1" t="str">
        <f>IF(AND(שבוע_בדילוג[[#This Row],[הווסת פעיל?]]&lt;&gt;"",B48=1),שבוע_בדילוג[[#This Row],[CycleNumber]],"")</f>
        <v/>
      </c>
      <c r="AF47" s="1" t="str">
        <f>IF(AND(שבוע_בדילוג[[#This Row],[הווסת פעיל?]]&lt;&gt;"",Y46=""),שבוע_בדילוג[[#This Row],[CycleNumber]],"")</f>
        <v/>
      </c>
      <c r="AG47" s="1" t="str">
        <f>IF(B48=1,"",IF(שבוע_בדילוג[[#This Row],[הווסת פעיל?]]=1,IF(שבוע_בדילוג[[#This Row],[וסת קבוע אחרון]]=F48,1,0),""))</f>
        <v/>
      </c>
      <c r="AH47" s="1" t="str">
        <f>IF(B48=1,"",IF(שבוע_בדילוג[[#This Row],[הווסת פעיל?]]=1,IF(OR(שבוע_בדילוג[[#This Row],[וסת קבוע אחרון]]=F48,F48=שבוע_בדילוג[[#This Row],[LengthofCycle]]),1,0),""))</f>
        <v/>
      </c>
      <c r="AI47" s="1" t="str">
        <f>IF(B48=1,"",IF(שבוע_בדילוג[[#This Row],[הווסת פעיל?]]=1,IF(OR(שבוע_בדילוג[[#This Row],[וסת קבוע אחרון]]=F48,F48=שבוע_בדילוג[[#This Row],[LengthofCycle]],AND(שבוע_בדילוג[[#This Row],[LengthofCycle]]&lt;&gt;שבוע_בדילוג[[#This Row],[וסת קבוע אחרון]],OR(F48=28,F48=29))),1,0),""))</f>
        <v/>
      </c>
      <c r="AJ47" s="1" t="str">
        <f>IF(AND(שבוע_בדילוג[[#This Row],[הווסת פעיל?]]=1,B48=1),1,"")</f>
        <v/>
      </c>
      <c r="AK47" s="4">
        <f>IF(AND(שבוע_בדילוג[[#This Row],[הווסת פעיל?]]&lt;&gt;1,B48&lt;&gt;1,B48&lt;&gt;""),IF(שבוע_בדילוג[[#This Row],[LengthofCycle]]=F48,1,0),"")</f>
        <v>0</v>
      </c>
      <c r="AL47" s="4">
        <f>IF(AND(שבוע_בדילוג[[#This Row],[הווסת פעיל?]]&lt;&gt;1,B48&lt;&gt;1,B48&lt;&gt;""),IF(OR(שבוע_בדילוג[[#This Row],[LengthofCycle]]=F48,F48=29),1,0),"")</f>
        <v>0</v>
      </c>
      <c r="AM47" s="4">
        <f>IF(AND(שבוע_בדילוג[[#This Row],[הווסת פעיל?]]&lt;&gt;1,B48&lt;&gt;1,B48&lt;&gt;""),IF(OR(שבוע_בדילוג[[#This Row],[LengthofCycle]]=F48,F48=29,F48=28),1,0),"")</f>
        <v>0</v>
      </c>
    </row>
    <row r="48" spans="1:52" x14ac:dyDescent="0.25">
      <c r="A48" s="1" t="s">
        <v>39</v>
      </c>
      <c r="B48" s="1">
        <v>2</v>
      </c>
      <c r="C48" s="1">
        <v>0</v>
      </c>
      <c r="D48" s="1">
        <v>1</v>
      </c>
      <c r="E48" s="1">
        <v>0</v>
      </c>
      <c r="F48" s="1">
        <v>30</v>
      </c>
      <c r="H48" s="1">
        <f>שבוע_בדילוג[[#This Row],[LengthofCycle]]+1</f>
        <v>31</v>
      </c>
      <c r="I48" s="1" t="str">
        <f>IF(IFERROR(LOOKUP(שבוע_בדילוג[[#This Row],[ClientID]],קביעויות[השבוע בדילוג]),FALSE)=שבוע_בדילוג[[#This Row],[ClientID]],1,"")</f>
        <v/>
      </c>
      <c r="J48" s="1" t="str">
        <f>IF(AND(שבוע_בדילוג[[#This Row],[CycleNumber]]&gt;1,OR(B49="",שבוע_בדילוג[[#This Row],[CycleNumber]]&gt;B47)),IF(OR(AND(שבוע_בדילוג[[#This Row],[LengthofCycle]]=29,F47=29),AND(שבוע_בדילוג[[#This Row],[LengthofCycle]]=36,F47=36)),1,""),"")</f>
        <v/>
      </c>
      <c r="K48" s="1" t="str">
        <f>IF(AND(שבוע_בדילוג[[#This Row],[וסת השבוע]]=1,J47=1,שבוע_בדילוג[[#This Row],[CycleNumber]]&gt;B47),1,"")</f>
        <v/>
      </c>
      <c r="L48" s="1" t="str">
        <f>IF(שבוע_בדילוג[[#This Row],[CycleNumber]]=1,"",IF(שבוע_בדילוג[[#This Row],[וסת השבוע]]=1,0,IF(L47="","",IF(L47=0,IF(שבוע_בדילוג[[#This Row],[LengthofCycle]]=29,0,1),IF(L47=1,IF(שבוע_בדילוג[[#This Row],[LengthofCycle]]+F47=29*2,0,2),IF(L47=2,IF(שבוע_בדילוג[[#This Row],[LengthofCycle]]+F47+#REF!=29*3,0,3),""))))))</f>
        <v/>
      </c>
      <c r="M48" s="1" t="str">
        <f>IF(שבוע_בדילוג[[#This Row],[וסת השבוע]]=1,IF(שבוע_בדילוג[[#This Row],[וסת השבוע וההפלגה ביחד]]=1,M47+1,0),IF(AND(שבוע_בדילוג[[#This Row],[CycleNumber]]&gt;B47,שבוע_בדילוג[[#This Row],[CycleNumber]]&gt;1),IF(שבוע_בדילוג[[#This Row],[וסת השבוע פעיל?]]&lt;&gt;"",M47+1,""),""))</f>
        <v/>
      </c>
      <c r="N48" s="1" t="str">
        <f>IF(שבוע_בדילוג[[#This Row],[וסת השבוע פעיל?2]]="","",IF(AND(שבוע_בדילוג[[#This Row],[וסת השבוע פעיל?]]&lt;&gt;"",שבוע_בדילוג[[#This Row],[CycleNumber]]&lt;B49,B49&lt;&gt;"",שבוע_בדילוג[[#This Row],[וסת השבוע פעיל?]]&lt;3),IF(L49=0,IF(AND(שבוע_בדילוג[[#This Row],[וסת השבוע פעיל?]]&gt;0,J49=1),0,1),0),""))</f>
        <v/>
      </c>
      <c r="O48" s="1" t="str">
        <f t="shared" si="0"/>
        <v/>
      </c>
      <c r="P48" s="1" t="str">
        <f>IF(AND(שבוע_בדילוג[[#This Row],[חיזוי - שבוע]]=1,K49=1),1,"")</f>
        <v/>
      </c>
      <c r="Q48" s="1" t="str">
        <f>IF(AND(שבוע_בדילוג[[#This Row],[וסת השבוע פעיל?]]&lt;3,OR(שבוע_בדילוג[[#This Row],[CycleNumber]]&gt;B49,B49="")),1,"")</f>
        <v/>
      </c>
      <c r="R48" s="1" t="str">
        <f>IF(AND(שבוע_בדילוג[[#This Row],[חיזוי - שבוע]]&lt;&gt;"",שבוע_בדילוג[[#This Row],[וסת השבוע פעיל?2]]=""),1,"")</f>
        <v/>
      </c>
      <c r="S48" s="1" t="str">
        <f>IF(שבוע_בדילוג[[#This Row],[האישה קבעה וסת שבוע בדילוג?]]=1,IF(שבוע_בדילוג[[#This Row],[וסת השבוע פעיל?]]&lt;3,1,0),"")</f>
        <v/>
      </c>
      <c r="T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" s="1" t="str">
        <f>IF(B48&gt;2,IF(AND(F48=F47,F47=#REF!),1,0),"")</f>
        <v/>
      </c>
      <c r="V48" s="1" t="str">
        <f>IF(B48&gt;3,IF(AND(F48=F47,F47=#REF!,#REF!=#REF!),1,0),"")</f>
        <v/>
      </c>
      <c r="W48" s="1" t="str">
        <f>IF(B48&gt;4,IF(AND(F48=F47,F47=#REF!,#REF!=#REF!,#REF!=#REF!),1,0),"")</f>
        <v/>
      </c>
      <c r="X48" s="1" t="str">
        <f>IF(שבוע_בדילוג[[#This Row],[3 הפלגות זהות]]="","",IF(שבוע_בדילוג[[#This Row],[3 הפלגות זהות]]=1,שבוע_בדילוג[[#This Row],[LengthofCycle]],X47))</f>
        <v/>
      </c>
      <c r="Z48" s="1" t="str">
        <f>IF(OR(שבוע_בדילוג[[#This Row],[הווסת פעיל?]]=0,שבוע_בדילוג[[#This Row],[הווסת פעיל?]]=""),"",SUM(Z47,שבוע_בדילוג[[#This Row],[הווסת פעיל?]]))</f>
        <v/>
      </c>
      <c r="AA48" s="1" t="str">
        <f>IF(AND(שבוע_בדילוג[[#This Row],[כמה מחזורים עד עקירה]]&lt;&gt;"",Z49=""),שבוע_בדילוג[[#This Row],[כמה מחזורים עד עקירה]],"")</f>
        <v/>
      </c>
      <c r="AB48" s="1" t="str">
        <f>IF(AND(שבוע_בדילוג[[#This Row],[הווסת פעיל?]]=1,שבוע_בדילוג[[#This Row],[וסת קבוע אחרון]]&lt;&gt;X47),שבוע_בדילוג[[#This Row],[וסת קבוע אחרון]],"")</f>
        <v/>
      </c>
      <c r="AC48" s="1" t="str">
        <f>IF(AND(שבוע_בדילוג[[#This Row],[הווסת פעיל?]]=1,Y47=0,שבוע_בדילוג[[#This Row],[וסת קבוע אחרון]]=X47),שבוע_בדילוג[[#This Row],[וסת קבוע אחרון]],"")</f>
        <v/>
      </c>
      <c r="AD48" s="1" t="str">
        <f>IF(AND(שבוע_בדילוג[[#This Row],[הווסת פעיל?]]=1,Y47=0,שבוע_בדילוג[[#This Row],[וסת קבוע אחרון]]&lt;&gt;X47),1,"")</f>
        <v/>
      </c>
      <c r="AE48" s="1" t="str">
        <f>IF(AND(שבוע_בדילוג[[#This Row],[הווסת פעיל?]]&lt;&gt;"",B49=1),שבוע_בדילוג[[#This Row],[CycleNumber]],"")</f>
        <v/>
      </c>
      <c r="AF48" s="1" t="str">
        <f>IF(AND(שבוע_בדילוג[[#This Row],[הווסת פעיל?]]&lt;&gt;"",Y47=""),שבוע_בדילוג[[#This Row],[CycleNumber]],"")</f>
        <v/>
      </c>
      <c r="AG48" s="1" t="str">
        <f>IF(B49=1,"",IF(שבוע_בדילוג[[#This Row],[הווסת פעיל?]]=1,IF(שבוע_בדילוג[[#This Row],[וסת קבוע אחרון]]=F49,1,0),""))</f>
        <v/>
      </c>
      <c r="AH48" s="1" t="str">
        <f>IF(B49=1,"",IF(שבוע_בדילוג[[#This Row],[הווסת פעיל?]]=1,IF(OR(שבוע_בדילוג[[#This Row],[וסת קבוע אחרון]]=F49,F49=שבוע_בדילוג[[#This Row],[LengthofCycle]]),1,0),""))</f>
        <v/>
      </c>
      <c r="AI48" s="1" t="str">
        <f>IF(B49=1,"",IF(שבוע_בדילוג[[#This Row],[הווסת פעיל?]]=1,IF(OR(שבוע_בדילוג[[#This Row],[וסת קבוע אחרון]]=F49,F49=שבוע_בדילוג[[#This Row],[LengthofCycle]],AND(שבוע_בדילוג[[#This Row],[LengthofCycle]]&lt;&gt;שבוע_בדילוג[[#This Row],[וסת קבוע אחרון]],OR(F49=28,F49=29))),1,0),""))</f>
        <v/>
      </c>
      <c r="AJ48" s="1" t="str">
        <f>IF(AND(שבוע_בדילוג[[#This Row],[הווסת פעיל?]]=1,B49=1),1,"")</f>
        <v/>
      </c>
      <c r="AK48" s="4">
        <f>IF(AND(שבוע_בדילוג[[#This Row],[הווסת פעיל?]]&lt;&gt;1,B49&lt;&gt;1,B49&lt;&gt;""),IF(שבוע_בדילוג[[#This Row],[LengthofCycle]]=F49,1,0),"")</f>
        <v>0</v>
      </c>
      <c r="AL48" s="4">
        <f>IF(AND(שבוע_בדילוג[[#This Row],[הווסת פעיל?]]&lt;&gt;1,B49&lt;&gt;1,B49&lt;&gt;""),IF(OR(שבוע_בדילוג[[#This Row],[LengthofCycle]]=F49,F49=29),1,0),"")</f>
        <v>1</v>
      </c>
      <c r="AM48" s="4">
        <f>IF(AND(שבוע_בדילוג[[#This Row],[הווסת פעיל?]]&lt;&gt;1,B49&lt;&gt;1,B49&lt;&gt;""),IF(OR(שבוע_בדילוג[[#This Row],[LengthofCycle]]=F49,F49=29,F49=28),1,0),"")</f>
        <v>1</v>
      </c>
    </row>
    <row r="49" spans="1:39" x14ac:dyDescent="0.25">
      <c r="A49" s="1" t="s">
        <v>39</v>
      </c>
      <c r="B49" s="1">
        <v>3</v>
      </c>
      <c r="C49" s="1">
        <v>0</v>
      </c>
      <c r="D49" s="1">
        <v>1</v>
      </c>
      <c r="E49" s="1">
        <v>0</v>
      </c>
      <c r="F49" s="1">
        <v>29</v>
      </c>
      <c r="H49" s="1">
        <f>שבוע_בדילוג[[#This Row],[LengthofCycle]]+1</f>
        <v>30</v>
      </c>
      <c r="I49" s="1" t="str">
        <f>IF(IFERROR(LOOKUP(שבוע_בדילוג[[#This Row],[ClientID]],קביעויות[השבוע בדילוג]),FALSE)=שבוע_בדילוג[[#This Row],[ClientID]],1,"")</f>
        <v/>
      </c>
      <c r="J49" s="1" t="str">
        <f>IF(AND(שבוע_בדילוג[[#This Row],[CycleNumber]]&gt;1,OR(B50="",שבוע_בדילוג[[#This Row],[CycleNumber]]&gt;B48)),IF(OR(AND(שבוע_בדילוג[[#This Row],[LengthofCycle]]=29,F48=29),AND(שבוע_בדילוג[[#This Row],[LengthofCycle]]=36,F48=36)),1,""),"")</f>
        <v/>
      </c>
      <c r="K49" s="1" t="str">
        <f>IF(AND(שבוע_בדילוג[[#This Row],[וסת השבוע]]=1,J48=1,שבוע_בדילוג[[#This Row],[CycleNumber]]&gt;B48),1,"")</f>
        <v/>
      </c>
      <c r="L49" s="1" t="str">
        <f>IF(שבוע_בדילוג[[#This Row],[CycleNumber]]=1,"",IF(שבוע_בדילוג[[#This Row],[וסת השבוע]]=1,0,IF(L48="","",IF(L48=0,IF(שבוע_בדילוג[[#This Row],[LengthofCycle]]=29,0,1),IF(L48=1,IF(שבוע_בדילוג[[#This Row],[LengthofCycle]]+F48=29*2,0,2),IF(L48=2,IF(שבוע_בדילוג[[#This Row],[LengthofCycle]]+F48+F47=29*3,0,3),""))))))</f>
        <v/>
      </c>
      <c r="M49" s="1" t="str">
        <f>IF(שבוע_בדילוג[[#This Row],[וסת השבוע]]=1,IF(שבוע_בדילוג[[#This Row],[וסת השבוע וההפלגה ביחד]]=1,M48+1,0),IF(AND(שבוע_בדילוג[[#This Row],[CycleNumber]]&gt;B48,שבוע_בדילוג[[#This Row],[CycleNumber]]&gt;1),IF(שבוע_בדילוג[[#This Row],[וסת השבוע פעיל?]]&lt;&gt;"",M48+1,""),""))</f>
        <v/>
      </c>
      <c r="N49" s="1" t="str">
        <f>IF(שבוע_בדילוג[[#This Row],[וסת השבוע פעיל?2]]="","",IF(AND(שבוע_בדילוג[[#This Row],[וסת השבוע פעיל?]]&lt;&gt;"",שבוע_בדילוג[[#This Row],[CycleNumber]]&lt;B50,B50&lt;&gt;"",שבוע_בדילוג[[#This Row],[וסת השבוע פעיל?]]&lt;3),IF(L50=0,IF(AND(שבוע_בדילוג[[#This Row],[וסת השבוע פעיל?]]&gt;0,J50=1),0,1),0),""))</f>
        <v/>
      </c>
      <c r="O49" s="1" t="str">
        <f t="shared" si="0"/>
        <v/>
      </c>
      <c r="P49" s="1" t="str">
        <f>IF(AND(שבוע_בדילוג[[#This Row],[חיזוי - שבוע]]=1,K50=1),1,"")</f>
        <v/>
      </c>
      <c r="Q49" s="1" t="str">
        <f>IF(AND(שבוע_בדילוג[[#This Row],[וסת השבוע פעיל?]]&lt;3,OR(שבוע_בדילוג[[#This Row],[CycleNumber]]&gt;B50,B50="")),1,"")</f>
        <v/>
      </c>
      <c r="R49" s="1" t="str">
        <f>IF(AND(שבוע_בדילוג[[#This Row],[חיזוי - שבוע]]&lt;&gt;"",שבוע_בדילוג[[#This Row],[וסת השבוע פעיל?2]]=""),1,"")</f>
        <v/>
      </c>
      <c r="S49" s="1" t="str">
        <f>IF(שבוע_בדילוג[[#This Row],[האישה קבעה וסת שבוע בדילוג?]]=1,IF(שבוע_בדילוג[[#This Row],[וסת השבוע פעיל?]]&lt;3,1,0),"")</f>
        <v/>
      </c>
      <c r="T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" s="1">
        <f t="shared" ref="U49:U112" si="12">IF(B49&gt;2,IF(AND(F49=F48,F48=F47),1,0),"")</f>
        <v>0</v>
      </c>
      <c r="V49" s="1" t="str">
        <f>IF(B49&gt;3,IF(AND(F49=F48,F48=F47,F47=#REF!),1,0),"")</f>
        <v/>
      </c>
      <c r="W49" s="1" t="str">
        <f>IF(B49&gt;4,IF(AND(F49=F48,F48=F47,F47=#REF!,#REF!=#REF!),1,0),"")</f>
        <v/>
      </c>
      <c r="X49" s="1" t="str">
        <f>IF(שבוע_בדילוג[[#This Row],[3 הפלגות זהות]]="","",IF(שבוע_בדילוג[[#This Row],[3 הפלגות זהות]]=1,שבוע_בדילוג[[#This Row],[LengthofCycle]],X48))</f>
        <v/>
      </c>
      <c r="Z49" s="1" t="str">
        <f>IF(OR(שבוע_בדילוג[[#This Row],[הווסת פעיל?]]=0,שבוע_בדילוג[[#This Row],[הווסת פעיל?]]=""),"",SUM(Z48,שבוע_בדילוג[[#This Row],[הווסת פעיל?]]))</f>
        <v/>
      </c>
      <c r="AA49" s="1" t="str">
        <f>IF(AND(שבוע_בדילוג[[#This Row],[כמה מחזורים עד עקירה]]&lt;&gt;"",Z50=""),שבוע_בדילוג[[#This Row],[כמה מחזורים עד עקירה]],"")</f>
        <v/>
      </c>
      <c r="AB49" s="1" t="str">
        <f>IF(AND(שבוע_בדילוג[[#This Row],[הווסת פעיל?]]=1,שבוע_בדילוג[[#This Row],[וסת קבוע אחרון]]&lt;&gt;X48),שבוע_בדילוג[[#This Row],[וסת קבוע אחרון]],"")</f>
        <v/>
      </c>
      <c r="AC49" s="1" t="str">
        <f>IF(AND(שבוע_בדילוג[[#This Row],[הווסת פעיל?]]=1,Y48=0,שבוע_בדילוג[[#This Row],[וסת קבוע אחרון]]=X48),שבוע_בדילוג[[#This Row],[וסת קבוע אחרון]],"")</f>
        <v/>
      </c>
      <c r="AD49" s="1" t="str">
        <f>IF(AND(שבוע_בדילוג[[#This Row],[הווסת פעיל?]]=1,Y48=0,שבוע_בדילוג[[#This Row],[וסת קבוע אחרון]]&lt;&gt;X48),1,"")</f>
        <v/>
      </c>
      <c r="AE49" s="1" t="str">
        <f>IF(AND(שבוע_בדילוג[[#This Row],[הווסת פעיל?]]&lt;&gt;"",B50=1),שבוע_בדילוג[[#This Row],[CycleNumber]],"")</f>
        <v/>
      </c>
      <c r="AF49" s="1" t="str">
        <f>IF(AND(שבוע_בדילוג[[#This Row],[הווסת פעיל?]]&lt;&gt;"",Y48=""),שבוע_בדילוג[[#This Row],[CycleNumber]],"")</f>
        <v/>
      </c>
      <c r="AG49" s="1" t="str">
        <f>IF(B50=1,"",IF(שבוע_בדילוג[[#This Row],[הווסת פעיל?]]=1,IF(שבוע_בדילוג[[#This Row],[וסת קבוע אחרון]]=F50,1,0),""))</f>
        <v/>
      </c>
      <c r="AH49" s="1" t="str">
        <f>IF(B50=1,"",IF(שבוע_בדילוג[[#This Row],[הווסת פעיל?]]=1,IF(OR(שבוע_בדילוג[[#This Row],[וסת קבוע אחרון]]=F50,F50=שבוע_בדילוג[[#This Row],[LengthofCycle]]),1,0),""))</f>
        <v/>
      </c>
      <c r="AI49" s="1" t="str">
        <f>IF(B50=1,"",IF(שבוע_בדילוג[[#This Row],[הווסת פעיל?]]=1,IF(OR(שבוע_בדילוג[[#This Row],[וסת קבוע אחרון]]=F50,F50=שבוע_בדילוג[[#This Row],[LengthofCycle]],AND(שבוע_בדילוג[[#This Row],[LengthofCycle]]&lt;&gt;שבוע_בדילוג[[#This Row],[וסת קבוע אחרון]],OR(F50=28,F50=29))),1,0),""))</f>
        <v/>
      </c>
      <c r="AJ49" s="1" t="str">
        <f>IF(AND(שבוע_בדילוג[[#This Row],[הווסת פעיל?]]=1,B50=1),1,"")</f>
        <v/>
      </c>
      <c r="AK49" s="4">
        <f>IF(AND(שבוע_בדילוג[[#This Row],[הווסת פעיל?]]&lt;&gt;1,B50&lt;&gt;1,B50&lt;&gt;""),IF(שבוע_בדילוג[[#This Row],[LengthofCycle]]=F50,1,0),"")</f>
        <v>0</v>
      </c>
      <c r="AL49" s="4">
        <f>IF(AND(שבוע_בדילוג[[#This Row],[הווסת פעיל?]]&lt;&gt;1,B50&lt;&gt;1,B50&lt;&gt;""),IF(OR(שבוע_בדילוג[[#This Row],[LengthofCycle]]=F50,F50=29),1,0),"")</f>
        <v>0</v>
      </c>
      <c r="AM49" s="4">
        <f>IF(AND(שבוע_בדילוג[[#This Row],[הווסת פעיל?]]&lt;&gt;1,B50&lt;&gt;1,B50&lt;&gt;""),IF(OR(שבוע_בדילוג[[#This Row],[LengthofCycle]]=F50,F50=29,F50=28),1,0),"")</f>
        <v>0</v>
      </c>
    </row>
    <row r="50" spans="1:39" x14ac:dyDescent="0.25">
      <c r="A50" s="1" t="s">
        <v>39</v>
      </c>
      <c r="B50" s="1">
        <v>4</v>
      </c>
      <c r="C50" s="1">
        <v>0</v>
      </c>
      <c r="D50" s="1">
        <v>1</v>
      </c>
      <c r="E50" s="1">
        <v>0</v>
      </c>
      <c r="F50" s="1">
        <v>26</v>
      </c>
      <c r="H50" s="1">
        <f>שבוע_בדילוג[[#This Row],[LengthofCycle]]+1</f>
        <v>27</v>
      </c>
      <c r="I50" s="1" t="str">
        <f>IF(IFERROR(LOOKUP(שבוע_בדילוג[[#This Row],[ClientID]],קביעויות[השבוע בדילוג]),FALSE)=שבוע_בדילוג[[#This Row],[ClientID]],1,"")</f>
        <v/>
      </c>
      <c r="J50" s="1" t="str">
        <f>IF(AND(שבוע_בדילוג[[#This Row],[CycleNumber]]&gt;1,OR(B51="",שבוע_בדילוג[[#This Row],[CycleNumber]]&gt;B49)),IF(OR(AND(שבוע_בדילוג[[#This Row],[LengthofCycle]]=29,F49=29),AND(שבוע_בדילוג[[#This Row],[LengthofCycle]]=36,F49=36)),1,""),"")</f>
        <v/>
      </c>
      <c r="K50" s="1" t="str">
        <f>IF(AND(שבוע_בדילוג[[#This Row],[וסת השבוע]]=1,J49=1,שבוע_בדילוג[[#This Row],[CycleNumber]]&gt;B49),1,"")</f>
        <v/>
      </c>
      <c r="L50" s="1" t="str">
        <f>IF(שבוע_בדילוג[[#This Row],[CycleNumber]]=1,"",IF(שבוע_בדילוג[[#This Row],[וסת השבוע]]=1,0,IF(L49="","",IF(L49=0,IF(שבוע_בדילוג[[#This Row],[LengthofCycle]]=29,0,1),IF(L49=1,IF(שבוע_בדילוג[[#This Row],[LengthofCycle]]+F49=29*2,0,2),IF(L49=2,IF(שבוע_בדילוג[[#This Row],[LengthofCycle]]+F49+F48=29*3,0,3),""))))))</f>
        <v/>
      </c>
      <c r="M50" s="1" t="str">
        <f>IF(שבוע_בדילוג[[#This Row],[וסת השבוע]]=1,IF(שבוע_בדילוג[[#This Row],[וסת השבוע וההפלגה ביחד]]=1,M49+1,0),IF(AND(שבוע_בדילוג[[#This Row],[CycleNumber]]&gt;B49,שבוע_בדילוג[[#This Row],[CycleNumber]]&gt;1),IF(שבוע_בדילוג[[#This Row],[וסת השבוע פעיל?]]&lt;&gt;"",M49+1,""),""))</f>
        <v/>
      </c>
      <c r="N50" s="1" t="str">
        <f>IF(שבוע_בדילוג[[#This Row],[וסת השבוע פעיל?2]]="","",IF(AND(שבוע_בדילוג[[#This Row],[וסת השבוע פעיל?]]&lt;&gt;"",שבוע_בדילוג[[#This Row],[CycleNumber]]&lt;B51,B51&lt;&gt;"",שבוע_בדילוג[[#This Row],[וסת השבוע פעיל?]]&lt;3),IF(L51=0,IF(AND(שבוע_בדילוג[[#This Row],[וסת השבוע פעיל?]]&gt;0,J51=1),0,1),0),""))</f>
        <v/>
      </c>
      <c r="O50" s="1" t="str">
        <f t="shared" si="0"/>
        <v/>
      </c>
      <c r="P50" s="1" t="str">
        <f>IF(AND(שבוע_בדילוג[[#This Row],[חיזוי - שבוע]]=1,K51=1),1,"")</f>
        <v/>
      </c>
      <c r="Q50" s="1" t="str">
        <f>IF(AND(שבוע_בדילוג[[#This Row],[וסת השבוע פעיל?]]&lt;3,OR(שבוע_בדילוג[[#This Row],[CycleNumber]]&gt;B51,B51="")),1,"")</f>
        <v/>
      </c>
      <c r="R50" s="1" t="str">
        <f>IF(AND(שבוע_בדילוג[[#This Row],[חיזוי - שבוע]]&lt;&gt;"",שבוע_בדילוג[[#This Row],[וסת השבוע פעיל?2]]=""),1,"")</f>
        <v/>
      </c>
      <c r="S50" s="1" t="str">
        <f>IF(שבוע_בדילוג[[#This Row],[האישה קבעה וסת שבוע בדילוג?]]=1,IF(שבוע_בדילוג[[#This Row],[וסת השבוע פעיל?]]&lt;3,1,0),"")</f>
        <v/>
      </c>
      <c r="T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" s="1">
        <f t="shared" si="12"/>
        <v>0</v>
      </c>
      <c r="V50" s="1">
        <f t="shared" ref="V50:V113" si="13">IF(B50&gt;3,IF(AND(F50=F49,F49=F48,F48=F47),1,0),"")</f>
        <v>0</v>
      </c>
      <c r="W50" s="1" t="str">
        <f>IF(B50&gt;4,IF(AND(F50=F49,F49=F48,F48=F47,F47=#REF!),1,0),"")</f>
        <v/>
      </c>
      <c r="X50" s="1" t="str">
        <f>IF(שבוע_בדילוג[[#This Row],[3 הפלגות זהות]]="","",IF(שבוע_בדילוג[[#This Row],[3 הפלגות זהות]]=1,שבוע_בדילוג[[#This Row],[LengthofCycle]],X49))</f>
        <v/>
      </c>
      <c r="Z50" s="1" t="str">
        <f>IF(OR(שבוע_בדילוג[[#This Row],[הווסת פעיל?]]=0,שבוע_בדילוג[[#This Row],[הווסת פעיל?]]=""),"",SUM(Z49,שבוע_בדילוג[[#This Row],[הווסת פעיל?]]))</f>
        <v/>
      </c>
      <c r="AA50" s="1" t="str">
        <f>IF(AND(שבוע_בדילוג[[#This Row],[כמה מחזורים עד עקירה]]&lt;&gt;"",Z51=""),שבוע_בדילוג[[#This Row],[כמה מחזורים עד עקירה]],"")</f>
        <v/>
      </c>
      <c r="AB50" s="1" t="str">
        <f>IF(AND(שבוע_בדילוג[[#This Row],[הווסת פעיל?]]=1,שבוע_בדילוג[[#This Row],[וסת קבוע אחרון]]&lt;&gt;X49),שבוע_בדילוג[[#This Row],[וסת קבוע אחרון]],"")</f>
        <v/>
      </c>
      <c r="AC50" s="1" t="str">
        <f>IF(AND(שבוע_בדילוג[[#This Row],[הווסת פעיל?]]=1,Y49=0,שבוע_בדילוג[[#This Row],[וסת קבוע אחרון]]=X49),שבוע_בדילוג[[#This Row],[וסת קבוע אחרון]],"")</f>
        <v/>
      </c>
      <c r="AD50" s="1" t="str">
        <f>IF(AND(שבוע_בדילוג[[#This Row],[הווסת פעיל?]]=1,Y49=0,שבוע_בדילוג[[#This Row],[וסת קבוע אחרון]]&lt;&gt;X49),1,"")</f>
        <v/>
      </c>
      <c r="AE50" s="1" t="str">
        <f>IF(AND(שבוע_בדילוג[[#This Row],[הווסת פעיל?]]&lt;&gt;"",B51=1),שבוע_בדילוג[[#This Row],[CycleNumber]],"")</f>
        <v/>
      </c>
      <c r="AF50" s="1" t="str">
        <f>IF(AND(שבוע_בדילוג[[#This Row],[הווסת פעיל?]]&lt;&gt;"",Y49=""),שבוע_בדילוג[[#This Row],[CycleNumber]],"")</f>
        <v/>
      </c>
      <c r="AG50" s="1" t="str">
        <f>IF(B51=1,"",IF(שבוע_בדילוג[[#This Row],[הווסת פעיל?]]=1,IF(שבוע_בדילוג[[#This Row],[וסת קבוע אחרון]]=F51,1,0),""))</f>
        <v/>
      </c>
      <c r="AH50" s="1" t="str">
        <f>IF(B51=1,"",IF(שבוע_בדילוג[[#This Row],[הווסת פעיל?]]=1,IF(OR(שבוע_בדילוג[[#This Row],[וסת קבוע אחרון]]=F51,F51=שבוע_בדילוג[[#This Row],[LengthofCycle]]),1,0),""))</f>
        <v/>
      </c>
      <c r="AI50" s="1" t="str">
        <f>IF(B51=1,"",IF(שבוע_בדילוג[[#This Row],[הווסת פעיל?]]=1,IF(OR(שבוע_בדילוג[[#This Row],[וסת קבוע אחרון]]=F51,F51=שבוע_בדילוג[[#This Row],[LengthofCycle]],AND(שבוע_בדילוג[[#This Row],[LengthofCycle]]&lt;&gt;שבוע_בדילוג[[#This Row],[וסת קבוע אחרון]],OR(F51=28,F51=29))),1,0),""))</f>
        <v/>
      </c>
      <c r="AJ50" s="1" t="str">
        <f>IF(AND(שבוע_בדילוג[[#This Row],[הווסת פעיל?]]=1,B51=1),1,"")</f>
        <v/>
      </c>
      <c r="AK50" s="4">
        <f>IF(AND(שבוע_בדילוג[[#This Row],[הווסת פעיל?]]&lt;&gt;1,B51&lt;&gt;1,B51&lt;&gt;""),IF(שבוע_בדילוג[[#This Row],[LengthofCycle]]=F51,1,0),"")</f>
        <v>0</v>
      </c>
      <c r="AL50" s="4">
        <f>IF(AND(שבוע_בדילוג[[#This Row],[הווסת פעיל?]]&lt;&gt;1,B51&lt;&gt;1,B51&lt;&gt;""),IF(OR(שבוע_בדילוג[[#This Row],[LengthofCycle]]=F51,F51=29),1,0),"")</f>
        <v>0</v>
      </c>
      <c r="AM50" s="4">
        <f>IF(AND(שבוע_בדילוג[[#This Row],[הווסת פעיל?]]&lt;&gt;1,B51&lt;&gt;1,B51&lt;&gt;""),IF(OR(שבוע_בדילוג[[#This Row],[LengthofCycle]]=F51,F51=29,F51=28),1,0),"")</f>
        <v>0</v>
      </c>
    </row>
    <row r="51" spans="1:39" x14ac:dyDescent="0.25">
      <c r="A51" s="1" t="s">
        <v>39</v>
      </c>
      <c r="B51" s="1">
        <v>5</v>
      </c>
      <c r="C51" s="1">
        <v>0</v>
      </c>
      <c r="D51" s="1">
        <v>1</v>
      </c>
      <c r="E51" s="1">
        <v>0</v>
      </c>
      <c r="F51" s="1">
        <v>31</v>
      </c>
      <c r="H51" s="1">
        <f>שבוע_בדילוג[[#This Row],[LengthofCycle]]+1</f>
        <v>32</v>
      </c>
      <c r="I51" s="1" t="str">
        <f>IF(IFERROR(LOOKUP(שבוע_בדילוג[[#This Row],[ClientID]],קביעויות[השבוע בדילוג]),FALSE)=שבוע_בדילוג[[#This Row],[ClientID]],1,"")</f>
        <v/>
      </c>
      <c r="J51" s="1" t="str">
        <f>IF(AND(שבוע_בדילוג[[#This Row],[CycleNumber]]&gt;1,OR(B52="",שבוע_בדילוג[[#This Row],[CycleNumber]]&gt;B50)),IF(OR(AND(שבוע_בדילוג[[#This Row],[LengthofCycle]]=29,F50=29),AND(שבוע_בדילוג[[#This Row],[LengthofCycle]]=36,F50=36)),1,""),"")</f>
        <v/>
      </c>
      <c r="K51" s="1" t="str">
        <f>IF(AND(שבוע_בדילוג[[#This Row],[וסת השבוע]]=1,J50=1,שבוע_בדילוג[[#This Row],[CycleNumber]]&gt;B50),1,"")</f>
        <v/>
      </c>
      <c r="L51" s="1" t="str">
        <f>IF(שבוע_בדילוג[[#This Row],[CycleNumber]]=1,"",IF(שבוע_בדילוג[[#This Row],[וסת השבוע]]=1,0,IF(L50="","",IF(L50=0,IF(שבוע_בדילוג[[#This Row],[LengthofCycle]]=29,0,1),IF(L50=1,IF(שבוע_בדילוג[[#This Row],[LengthofCycle]]+F50=29*2,0,2),IF(L50=2,IF(שבוע_בדילוג[[#This Row],[LengthofCycle]]+F50+F49=29*3,0,3),""))))))</f>
        <v/>
      </c>
      <c r="M51" s="1" t="str">
        <f>IF(שבוע_בדילוג[[#This Row],[וסת השבוע]]=1,IF(שבוע_בדילוג[[#This Row],[וסת השבוע וההפלגה ביחד]]=1,M50+1,0),IF(AND(שבוע_בדילוג[[#This Row],[CycleNumber]]&gt;B50,שבוע_בדילוג[[#This Row],[CycleNumber]]&gt;1),IF(שבוע_בדילוג[[#This Row],[וסת השבוע פעיל?]]&lt;&gt;"",M50+1,""),""))</f>
        <v/>
      </c>
      <c r="N51" s="1" t="str">
        <f>IF(שבוע_בדילוג[[#This Row],[וסת השבוע פעיל?2]]="","",IF(AND(שבוע_בדילוג[[#This Row],[וסת השבוע פעיל?]]&lt;&gt;"",שבוע_בדילוג[[#This Row],[CycleNumber]]&lt;B52,B52&lt;&gt;"",שבוע_בדילוג[[#This Row],[וסת השבוע פעיל?]]&lt;3),IF(L52=0,IF(AND(שבוע_בדילוג[[#This Row],[וסת השבוע פעיל?]]&gt;0,J52=1),0,1),0),""))</f>
        <v/>
      </c>
      <c r="O51" s="1" t="str">
        <f t="shared" si="0"/>
        <v/>
      </c>
      <c r="P51" s="1" t="str">
        <f>IF(AND(שבוע_בדילוג[[#This Row],[חיזוי - שבוע]]=1,K52=1),1,"")</f>
        <v/>
      </c>
      <c r="Q51" s="1" t="str">
        <f>IF(AND(שבוע_בדילוג[[#This Row],[וסת השבוע פעיל?]]&lt;3,OR(שבוע_בדילוג[[#This Row],[CycleNumber]]&gt;B52,B52="")),1,"")</f>
        <v/>
      </c>
      <c r="R51" s="1" t="str">
        <f>IF(AND(שבוע_בדילוג[[#This Row],[חיזוי - שבוע]]&lt;&gt;"",שבוע_בדילוג[[#This Row],[וסת השבוע פעיל?2]]=""),1,"")</f>
        <v/>
      </c>
      <c r="S51" s="1" t="str">
        <f>IF(שבוע_בדילוג[[#This Row],[האישה קבעה וסת שבוע בדילוג?]]=1,IF(שבוע_בדילוג[[#This Row],[וסת השבוע פעיל?]]&lt;3,1,0),"")</f>
        <v/>
      </c>
      <c r="T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" s="1">
        <f t="shared" si="12"/>
        <v>0</v>
      </c>
      <c r="V51" s="1">
        <f t="shared" si="13"/>
        <v>0</v>
      </c>
      <c r="W51" s="1">
        <f t="shared" ref="W51:W114" si="14">IF(B51&gt;4,IF(AND(F51=F50,F50=F49,F49=F48,F48=F47),1,0),"")</f>
        <v>0</v>
      </c>
      <c r="X51" s="1" t="str">
        <f>IF(שבוע_בדילוג[[#This Row],[3 הפלגות זהות]]="","",IF(שבוע_בדילוג[[#This Row],[3 הפלגות זהות]]=1,שבוע_בדילוג[[#This Row],[LengthofCycle]],X50))</f>
        <v/>
      </c>
      <c r="Z51" s="1" t="str">
        <f>IF(OR(שבוע_בדילוג[[#This Row],[הווסת פעיל?]]=0,שבוע_בדילוג[[#This Row],[הווסת פעיל?]]=""),"",SUM(Z50,שבוע_בדילוג[[#This Row],[הווסת פעיל?]]))</f>
        <v/>
      </c>
      <c r="AA51" s="1" t="str">
        <f>IF(AND(שבוע_בדילוג[[#This Row],[כמה מחזורים עד עקירה]]&lt;&gt;"",Z52=""),שבוע_בדילוג[[#This Row],[כמה מחזורים עד עקירה]],"")</f>
        <v/>
      </c>
      <c r="AB51" s="1" t="str">
        <f>IF(AND(שבוע_בדילוג[[#This Row],[הווסת פעיל?]]=1,שבוע_בדילוג[[#This Row],[וסת קבוע אחרון]]&lt;&gt;X50),שבוע_בדילוג[[#This Row],[וסת קבוע אחרון]],"")</f>
        <v/>
      </c>
      <c r="AC51" s="1" t="str">
        <f>IF(AND(שבוע_בדילוג[[#This Row],[הווסת פעיל?]]=1,Y50=0,שבוע_בדילוג[[#This Row],[וסת קבוע אחרון]]=X50),שבוע_בדילוג[[#This Row],[וסת קבוע אחרון]],"")</f>
        <v/>
      </c>
      <c r="AD51" s="1" t="str">
        <f>IF(AND(שבוע_בדילוג[[#This Row],[הווסת פעיל?]]=1,Y50=0,שבוע_בדילוג[[#This Row],[וסת קבוע אחרון]]&lt;&gt;X50),1,"")</f>
        <v/>
      </c>
      <c r="AE51" s="1" t="str">
        <f>IF(AND(שבוע_בדילוג[[#This Row],[הווסת פעיל?]]&lt;&gt;"",B52=1),שבוע_בדילוג[[#This Row],[CycleNumber]],"")</f>
        <v/>
      </c>
      <c r="AF51" s="1" t="str">
        <f>IF(AND(שבוע_בדילוג[[#This Row],[הווסת פעיל?]]&lt;&gt;"",Y50=""),שבוע_בדילוג[[#This Row],[CycleNumber]],"")</f>
        <v/>
      </c>
      <c r="AG51" s="1" t="str">
        <f>IF(B52=1,"",IF(שבוע_בדילוג[[#This Row],[הווסת פעיל?]]=1,IF(שבוע_בדילוג[[#This Row],[וסת קבוע אחרון]]=F52,1,0),""))</f>
        <v/>
      </c>
      <c r="AH51" s="1" t="str">
        <f>IF(B52=1,"",IF(שבוע_בדילוג[[#This Row],[הווסת פעיל?]]=1,IF(OR(שבוע_בדילוג[[#This Row],[וסת קבוע אחרון]]=F52,F52=שבוע_בדילוג[[#This Row],[LengthofCycle]]),1,0),""))</f>
        <v/>
      </c>
      <c r="AI51" s="1" t="str">
        <f>IF(B52=1,"",IF(שבוע_בדילוג[[#This Row],[הווסת פעיל?]]=1,IF(OR(שבוע_בדילוג[[#This Row],[וסת קבוע אחרון]]=F52,F52=שבוע_בדילוג[[#This Row],[LengthofCycle]],AND(שבוע_בדילוג[[#This Row],[LengthofCycle]]&lt;&gt;שבוע_בדילוג[[#This Row],[וסת קבוע אחרון]],OR(F52=28,F52=29))),1,0),""))</f>
        <v/>
      </c>
      <c r="AJ51" s="1" t="str">
        <f>IF(AND(שבוע_בדילוג[[#This Row],[הווסת פעיל?]]=1,B52=1),1,"")</f>
        <v/>
      </c>
      <c r="AK51" s="4">
        <f>IF(AND(שבוע_בדילוג[[#This Row],[הווסת פעיל?]]&lt;&gt;1,B52&lt;&gt;1,B52&lt;&gt;""),IF(שבוע_בדילוג[[#This Row],[LengthofCycle]]=F52,1,0),"")</f>
        <v>0</v>
      </c>
      <c r="AL51" s="4">
        <f>IF(AND(שבוע_בדילוג[[#This Row],[הווסת פעיל?]]&lt;&gt;1,B52&lt;&gt;1,B52&lt;&gt;""),IF(OR(שבוע_בדילוג[[#This Row],[LengthofCycle]]=F52,F52=29),1,0),"")</f>
        <v>0</v>
      </c>
      <c r="AM51" s="4">
        <f>IF(AND(שבוע_בדילוג[[#This Row],[הווסת פעיל?]]&lt;&gt;1,B52&lt;&gt;1,B52&lt;&gt;""),IF(OR(שבוע_בדילוג[[#This Row],[LengthofCycle]]=F52,F52=29,F52=28),1,0),"")</f>
        <v>0</v>
      </c>
    </row>
    <row r="52" spans="1:39" x14ac:dyDescent="0.25">
      <c r="A52" s="1" t="s">
        <v>39</v>
      </c>
      <c r="B52" s="1">
        <v>6</v>
      </c>
      <c r="C52" s="1">
        <v>0</v>
      </c>
      <c r="D52" s="1">
        <v>1</v>
      </c>
      <c r="E52" s="1">
        <v>0</v>
      </c>
      <c r="F52" s="1">
        <v>27</v>
      </c>
      <c r="H52" s="1">
        <f>שבוע_בדילוג[[#This Row],[LengthofCycle]]+1</f>
        <v>28</v>
      </c>
      <c r="I52" s="1" t="str">
        <f>IF(IFERROR(LOOKUP(שבוע_בדילוג[[#This Row],[ClientID]],קביעויות[השבוע בדילוג]),FALSE)=שבוע_בדילוג[[#This Row],[ClientID]],1,"")</f>
        <v/>
      </c>
      <c r="J52" s="1" t="str">
        <f>IF(AND(שבוע_בדילוג[[#This Row],[CycleNumber]]&gt;1,OR(B53="",שבוע_בדילוג[[#This Row],[CycleNumber]]&gt;B51)),IF(OR(AND(שבוע_בדילוג[[#This Row],[LengthofCycle]]=29,F51=29),AND(שבוע_בדילוג[[#This Row],[LengthofCycle]]=36,F51=36)),1,""),"")</f>
        <v/>
      </c>
      <c r="K52" s="1" t="str">
        <f>IF(AND(שבוע_בדילוג[[#This Row],[וסת השבוע]]=1,J51=1,שבוע_בדילוג[[#This Row],[CycleNumber]]&gt;B51),1,"")</f>
        <v/>
      </c>
      <c r="L52" s="1" t="str">
        <f>IF(שבוע_בדילוג[[#This Row],[CycleNumber]]=1,"",IF(שבוע_בדילוג[[#This Row],[וסת השבוע]]=1,0,IF(L51="","",IF(L51=0,IF(שבוע_בדילוג[[#This Row],[LengthofCycle]]=29,0,1),IF(L51=1,IF(שבוע_בדילוג[[#This Row],[LengthofCycle]]+F51=29*2,0,2),IF(L51=2,IF(שבוע_בדילוג[[#This Row],[LengthofCycle]]+F51+F50=29*3,0,3),""))))))</f>
        <v/>
      </c>
      <c r="M52" s="1" t="str">
        <f>IF(שבוע_בדילוג[[#This Row],[וסת השבוע]]=1,IF(שבוע_בדילוג[[#This Row],[וסת השבוע וההפלגה ביחד]]=1,M51+1,0),IF(AND(שבוע_בדילוג[[#This Row],[CycleNumber]]&gt;B51,שבוע_בדילוג[[#This Row],[CycleNumber]]&gt;1),IF(שבוע_בדילוג[[#This Row],[וסת השבוע פעיל?]]&lt;&gt;"",M51+1,""),""))</f>
        <v/>
      </c>
      <c r="N52" s="1" t="str">
        <f>IF(שבוע_בדילוג[[#This Row],[וסת השבוע פעיל?2]]="","",IF(AND(שבוע_בדילוג[[#This Row],[וסת השבוע פעיל?]]&lt;&gt;"",שבוע_בדילוג[[#This Row],[CycleNumber]]&lt;B53,B53&lt;&gt;"",שבוע_בדילוג[[#This Row],[וסת השבוע פעיל?]]&lt;3),IF(L53=0,IF(AND(שבוע_בדילוג[[#This Row],[וסת השבוע פעיל?]]&gt;0,J53=1),0,1),0),""))</f>
        <v/>
      </c>
      <c r="O52" s="1" t="str">
        <f t="shared" si="0"/>
        <v/>
      </c>
      <c r="P52" s="1" t="str">
        <f>IF(AND(שבוע_בדילוג[[#This Row],[חיזוי - שבוע]]=1,K53=1),1,"")</f>
        <v/>
      </c>
      <c r="Q52" s="1" t="str">
        <f>IF(AND(שבוע_בדילוג[[#This Row],[וסת השבוע פעיל?]]&lt;3,OR(שבוע_בדילוג[[#This Row],[CycleNumber]]&gt;B53,B53="")),1,"")</f>
        <v/>
      </c>
      <c r="R52" s="1" t="str">
        <f>IF(AND(שבוע_בדילוג[[#This Row],[חיזוי - שבוע]]&lt;&gt;"",שבוע_בדילוג[[#This Row],[וסת השבוע פעיל?2]]=""),1,"")</f>
        <v/>
      </c>
      <c r="S52" s="1" t="str">
        <f>IF(שבוע_בדילוג[[#This Row],[האישה קבעה וסת שבוע בדילוג?]]=1,IF(שבוע_בדילוג[[#This Row],[וסת השבוע פעיל?]]&lt;3,1,0),"")</f>
        <v/>
      </c>
      <c r="T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" s="1">
        <f t="shared" si="12"/>
        <v>0</v>
      </c>
      <c r="V52" s="1">
        <f t="shared" si="13"/>
        <v>0</v>
      </c>
      <c r="W52" s="1">
        <f t="shared" si="14"/>
        <v>0</v>
      </c>
      <c r="X52" s="1" t="str">
        <f>IF(שבוע_בדילוג[[#This Row],[3 הפלגות זהות]]="","",IF(שבוע_בדילוג[[#This Row],[3 הפלגות זהות]]=1,שבוע_בדילוג[[#This Row],[LengthofCycle]],X51))</f>
        <v/>
      </c>
      <c r="Z52" s="1" t="str">
        <f>IF(OR(שבוע_בדילוג[[#This Row],[הווסת פעיל?]]=0,שבוע_בדילוג[[#This Row],[הווסת פעיל?]]=""),"",SUM(Z51,שבוע_בדילוג[[#This Row],[הווסת פעיל?]]))</f>
        <v/>
      </c>
      <c r="AA52" s="1" t="str">
        <f>IF(AND(שבוע_בדילוג[[#This Row],[כמה מחזורים עד עקירה]]&lt;&gt;"",Z53=""),שבוע_בדילוג[[#This Row],[כמה מחזורים עד עקירה]],"")</f>
        <v/>
      </c>
      <c r="AB52" s="1" t="str">
        <f>IF(AND(שבוע_בדילוג[[#This Row],[הווסת פעיל?]]=1,שבוע_בדילוג[[#This Row],[וסת קבוע אחרון]]&lt;&gt;X51),שבוע_בדילוג[[#This Row],[וסת קבוע אחרון]],"")</f>
        <v/>
      </c>
      <c r="AC52" s="1" t="str">
        <f>IF(AND(שבוע_בדילוג[[#This Row],[הווסת פעיל?]]=1,Y51=0,שבוע_בדילוג[[#This Row],[וסת קבוע אחרון]]=X51),שבוע_בדילוג[[#This Row],[וסת קבוע אחרון]],"")</f>
        <v/>
      </c>
      <c r="AD52" s="1" t="str">
        <f>IF(AND(שבוע_בדילוג[[#This Row],[הווסת פעיל?]]=1,Y51=0,שבוע_בדילוג[[#This Row],[וסת קבוע אחרון]]&lt;&gt;X51),1,"")</f>
        <v/>
      </c>
      <c r="AE52" s="1" t="str">
        <f>IF(AND(שבוע_בדילוג[[#This Row],[הווסת פעיל?]]&lt;&gt;"",B53=1),שבוע_בדילוג[[#This Row],[CycleNumber]],"")</f>
        <v/>
      </c>
      <c r="AF52" s="1" t="str">
        <f>IF(AND(שבוע_בדילוג[[#This Row],[הווסת פעיל?]]&lt;&gt;"",Y51=""),שבוע_בדילוג[[#This Row],[CycleNumber]],"")</f>
        <v/>
      </c>
      <c r="AG52" s="1" t="str">
        <f>IF(B53=1,"",IF(שבוע_בדילוג[[#This Row],[הווסת פעיל?]]=1,IF(שבוע_בדילוג[[#This Row],[וסת קבוע אחרון]]=F53,1,0),""))</f>
        <v/>
      </c>
      <c r="AH52" s="1" t="str">
        <f>IF(B53=1,"",IF(שבוע_בדילוג[[#This Row],[הווסת פעיל?]]=1,IF(OR(שבוע_בדילוג[[#This Row],[וסת קבוע אחרון]]=F53,F53=שבוע_בדילוג[[#This Row],[LengthofCycle]]),1,0),""))</f>
        <v/>
      </c>
      <c r="AI52" s="1" t="str">
        <f>IF(B53=1,"",IF(שבוע_בדילוג[[#This Row],[הווסת פעיל?]]=1,IF(OR(שבוע_בדילוג[[#This Row],[וסת קבוע אחרון]]=F53,F53=שבוע_בדילוג[[#This Row],[LengthofCycle]],AND(שבוע_בדילוג[[#This Row],[LengthofCycle]]&lt;&gt;שבוע_בדילוג[[#This Row],[וסת קבוע אחרון]],OR(F53=28,F53=29))),1,0),""))</f>
        <v/>
      </c>
      <c r="AJ52" s="1" t="str">
        <f>IF(AND(שבוע_בדילוג[[#This Row],[הווסת פעיל?]]=1,B53=1),1,"")</f>
        <v/>
      </c>
      <c r="AK52" s="4">
        <f>IF(AND(שבוע_בדילוג[[#This Row],[הווסת פעיל?]]&lt;&gt;1,B53&lt;&gt;1,B53&lt;&gt;""),IF(שבוע_בדילוג[[#This Row],[LengthofCycle]]=F53,1,0),"")</f>
        <v>0</v>
      </c>
      <c r="AL52" s="4">
        <f>IF(AND(שבוע_בדילוג[[#This Row],[הווסת פעיל?]]&lt;&gt;1,B53&lt;&gt;1,B53&lt;&gt;""),IF(OR(שבוע_בדילוג[[#This Row],[LengthofCycle]]=F53,F53=29),1,0),"")</f>
        <v>1</v>
      </c>
      <c r="AM52" s="4">
        <f>IF(AND(שבוע_בדילוג[[#This Row],[הווסת פעיל?]]&lt;&gt;1,B53&lt;&gt;1,B53&lt;&gt;""),IF(OR(שבוע_בדילוג[[#This Row],[LengthofCycle]]=F53,F53=29,F53=28),1,0),"")</f>
        <v>1</v>
      </c>
    </row>
    <row r="53" spans="1:39" x14ac:dyDescent="0.25">
      <c r="A53" s="1" t="s">
        <v>39</v>
      </c>
      <c r="B53" s="1">
        <v>7</v>
      </c>
      <c r="C53" s="1">
        <v>0</v>
      </c>
      <c r="D53" s="1">
        <v>1</v>
      </c>
      <c r="E53" s="1">
        <v>0</v>
      </c>
      <c r="F53" s="1">
        <v>29</v>
      </c>
      <c r="H53" s="1">
        <f>שבוע_בדילוג[[#This Row],[LengthofCycle]]+1</f>
        <v>30</v>
      </c>
      <c r="I53" s="1" t="str">
        <f>IF(IFERROR(LOOKUP(שבוע_בדילוג[[#This Row],[ClientID]],קביעויות[השבוע בדילוג]),FALSE)=שבוע_בדילוג[[#This Row],[ClientID]],1,"")</f>
        <v/>
      </c>
      <c r="J53" s="1" t="str">
        <f>IF(AND(שבוע_בדילוג[[#This Row],[CycleNumber]]&gt;1,OR(B54="",שבוע_בדילוג[[#This Row],[CycleNumber]]&gt;B52)),IF(OR(AND(שבוע_בדילוג[[#This Row],[LengthofCycle]]=29,F52=29),AND(שבוע_בדילוג[[#This Row],[LengthofCycle]]=36,F52=36)),1,""),"")</f>
        <v/>
      </c>
      <c r="K53" s="1" t="str">
        <f>IF(AND(שבוע_בדילוג[[#This Row],[וסת השבוע]]=1,J52=1,שבוע_בדילוג[[#This Row],[CycleNumber]]&gt;B52),1,"")</f>
        <v/>
      </c>
      <c r="L53" s="1" t="str">
        <f>IF(שבוע_בדילוג[[#This Row],[CycleNumber]]=1,"",IF(שבוע_בדילוג[[#This Row],[וסת השבוע]]=1,0,IF(L52="","",IF(L52=0,IF(שבוע_בדילוג[[#This Row],[LengthofCycle]]=29,0,1),IF(L52=1,IF(שבוע_בדילוג[[#This Row],[LengthofCycle]]+F52=29*2,0,2),IF(L52=2,IF(שבוע_בדילוג[[#This Row],[LengthofCycle]]+F52+F51=29*3,0,3),""))))))</f>
        <v/>
      </c>
      <c r="M53" s="1" t="str">
        <f>IF(שבוע_בדילוג[[#This Row],[וסת השבוע]]=1,IF(שבוע_בדילוג[[#This Row],[וסת השבוע וההפלגה ביחד]]=1,M52+1,0),IF(AND(שבוע_בדילוג[[#This Row],[CycleNumber]]&gt;B52,שבוע_בדילוג[[#This Row],[CycleNumber]]&gt;1),IF(שבוע_בדילוג[[#This Row],[וסת השבוע פעיל?]]&lt;&gt;"",M52+1,""),""))</f>
        <v/>
      </c>
      <c r="N53" s="1" t="str">
        <f>IF(שבוע_בדילוג[[#This Row],[וסת השבוע פעיל?2]]="","",IF(AND(שבוע_בדילוג[[#This Row],[וסת השבוע פעיל?]]&lt;&gt;"",שבוע_בדילוג[[#This Row],[CycleNumber]]&lt;B54,B54&lt;&gt;"",שבוע_בדילוג[[#This Row],[וסת השבוע פעיל?]]&lt;3),IF(L54=0,IF(AND(שבוע_בדילוג[[#This Row],[וסת השבוע פעיל?]]&gt;0,J54=1),0,1),0),""))</f>
        <v/>
      </c>
      <c r="O53" s="1" t="str">
        <f t="shared" si="0"/>
        <v/>
      </c>
      <c r="P53" s="1" t="str">
        <f>IF(AND(שבוע_בדילוג[[#This Row],[חיזוי - שבוע]]=1,K54=1),1,"")</f>
        <v/>
      </c>
      <c r="Q53" s="1" t="str">
        <f>IF(AND(שבוע_בדילוג[[#This Row],[וסת השבוע פעיל?]]&lt;3,OR(שבוע_בדילוג[[#This Row],[CycleNumber]]&gt;B54,B54="")),1,"")</f>
        <v/>
      </c>
      <c r="R53" s="1" t="str">
        <f>IF(AND(שבוע_בדילוג[[#This Row],[חיזוי - שבוע]]&lt;&gt;"",שבוע_בדילוג[[#This Row],[וסת השבוע פעיל?2]]=""),1,"")</f>
        <v/>
      </c>
      <c r="S53" s="1" t="str">
        <f>IF(שבוע_בדילוג[[#This Row],[האישה קבעה וסת שבוע בדילוג?]]=1,IF(שבוע_בדילוג[[#This Row],[וסת השבוע פעיל?]]&lt;3,1,0),"")</f>
        <v/>
      </c>
      <c r="T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" s="1">
        <f t="shared" si="12"/>
        <v>0</v>
      </c>
      <c r="V53" s="1">
        <f t="shared" si="13"/>
        <v>0</v>
      </c>
      <c r="W53" s="1">
        <f t="shared" si="14"/>
        <v>0</v>
      </c>
      <c r="X53" s="1" t="str">
        <f>IF(שבוע_בדילוג[[#This Row],[3 הפלגות זהות]]="","",IF(שבוע_בדילוג[[#This Row],[3 הפלגות זהות]]=1,שבוע_בדילוג[[#This Row],[LengthofCycle]],X52))</f>
        <v/>
      </c>
      <c r="Z53" s="1" t="str">
        <f>IF(OR(שבוע_בדילוג[[#This Row],[הווסת פעיל?]]=0,שבוע_בדילוג[[#This Row],[הווסת פעיל?]]=""),"",SUM(Z52,שבוע_בדילוג[[#This Row],[הווסת פעיל?]]))</f>
        <v/>
      </c>
      <c r="AA53" s="1" t="str">
        <f>IF(AND(שבוע_בדילוג[[#This Row],[כמה מחזורים עד עקירה]]&lt;&gt;"",Z54=""),שבוע_בדילוג[[#This Row],[כמה מחזורים עד עקירה]],"")</f>
        <v/>
      </c>
      <c r="AB53" s="1" t="str">
        <f>IF(AND(שבוע_בדילוג[[#This Row],[הווסת פעיל?]]=1,שבוע_בדילוג[[#This Row],[וסת קבוע אחרון]]&lt;&gt;X52),שבוע_בדילוג[[#This Row],[וסת קבוע אחרון]],"")</f>
        <v/>
      </c>
      <c r="AC53" s="1" t="str">
        <f>IF(AND(שבוע_בדילוג[[#This Row],[הווסת פעיל?]]=1,Y52=0,שבוע_בדילוג[[#This Row],[וסת קבוע אחרון]]=X52),שבוע_בדילוג[[#This Row],[וסת קבוע אחרון]],"")</f>
        <v/>
      </c>
      <c r="AD53" s="1" t="str">
        <f>IF(AND(שבוע_בדילוג[[#This Row],[הווסת פעיל?]]=1,Y52=0,שבוע_בדילוג[[#This Row],[וסת קבוע אחרון]]&lt;&gt;X52),1,"")</f>
        <v/>
      </c>
      <c r="AE53" s="1" t="str">
        <f>IF(AND(שבוע_בדילוג[[#This Row],[הווסת פעיל?]]&lt;&gt;"",B54=1),שבוע_בדילוג[[#This Row],[CycleNumber]],"")</f>
        <v/>
      </c>
      <c r="AF53" s="1" t="str">
        <f>IF(AND(שבוע_בדילוג[[#This Row],[הווסת פעיל?]]&lt;&gt;"",Y52=""),שבוע_בדילוג[[#This Row],[CycleNumber]],"")</f>
        <v/>
      </c>
      <c r="AG53" s="1" t="str">
        <f>IF(B54=1,"",IF(שבוע_בדילוג[[#This Row],[הווסת פעיל?]]=1,IF(שבוע_בדילוג[[#This Row],[וסת קבוע אחרון]]=F54,1,0),""))</f>
        <v/>
      </c>
      <c r="AH53" s="1" t="str">
        <f>IF(B54=1,"",IF(שבוע_בדילוג[[#This Row],[הווסת פעיל?]]=1,IF(OR(שבוע_בדילוג[[#This Row],[וסת קבוע אחרון]]=F54,F54=שבוע_בדילוג[[#This Row],[LengthofCycle]]),1,0),""))</f>
        <v/>
      </c>
      <c r="AI53" s="1" t="str">
        <f>IF(B54=1,"",IF(שבוע_בדילוג[[#This Row],[הווסת פעיל?]]=1,IF(OR(שבוע_בדילוג[[#This Row],[וסת קבוע אחרון]]=F54,F54=שבוע_בדילוג[[#This Row],[LengthofCycle]],AND(שבוע_בדילוג[[#This Row],[LengthofCycle]]&lt;&gt;שבוע_בדילוג[[#This Row],[וסת קבוע אחרון]],OR(F54=28,F54=29))),1,0),""))</f>
        <v/>
      </c>
      <c r="AJ53" s="1" t="str">
        <f>IF(AND(שבוע_בדילוג[[#This Row],[הווסת פעיל?]]=1,B54=1),1,"")</f>
        <v/>
      </c>
      <c r="AK53" s="4">
        <f>IF(AND(שבוע_בדילוג[[#This Row],[הווסת פעיל?]]&lt;&gt;1,B54&lt;&gt;1,B54&lt;&gt;""),IF(שבוע_בדילוג[[#This Row],[LengthofCycle]]=F54,1,0),"")</f>
        <v>0</v>
      </c>
      <c r="AL53" s="4">
        <f>IF(AND(שבוע_בדילוג[[#This Row],[הווסת פעיל?]]&lt;&gt;1,B54&lt;&gt;1,B54&lt;&gt;""),IF(OR(שבוע_בדילוג[[#This Row],[LengthofCycle]]=F54,F54=29),1,0),"")</f>
        <v>0</v>
      </c>
      <c r="AM53" s="4">
        <f>IF(AND(שבוע_בדילוג[[#This Row],[הווסת פעיל?]]&lt;&gt;1,B54&lt;&gt;1,B54&lt;&gt;""),IF(OR(שבוע_בדילוג[[#This Row],[LengthofCycle]]=F54,F54=29,F54=28),1,0),"")</f>
        <v>0</v>
      </c>
    </row>
    <row r="54" spans="1:39" x14ac:dyDescent="0.25">
      <c r="A54" s="1" t="s">
        <v>39</v>
      </c>
      <c r="B54" s="1">
        <v>8</v>
      </c>
      <c r="C54" s="1">
        <v>0</v>
      </c>
      <c r="D54" s="1">
        <v>1</v>
      </c>
      <c r="E54" s="1">
        <v>0</v>
      </c>
      <c r="F54" s="1">
        <v>34</v>
      </c>
      <c r="H54" s="1">
        <f>שבוע_בדילוג[[#This Row],[LengthofCycle]]+1</f>
        <v>35</v>
      </c>
      <c r="I54" s="1" t="str">
        <f>IF(IFERROR(LOOKUP(שבוע_בדילוג[[#This Row],[ClientID]],קביעויות[השבוע בדילוג]),FALSE)=שבוע_בדילוג[[#This Row],[ClientID]],1,"")</f>
        <v/>
      </c>
      <c r="J54" s="1" t="str">
        <f>IF(AND(שבוע_בדילוג[[#This Row],[CycleNumber]]&gt;1,OR(B55="",שבוע_בדילוג[[#This Row],[CycleNumber]]&gt;B53)),IF(OR(AND(שבוע_בדילוג[[#This Row],[LengthofCycle]]=29,F53=29),AND(שבוע_בדילוג[[#This Row],[LengthofCycle]]=36,F53=36)),1,""),"")</f>
        <v/>
      </c>
      <c r="K54" s="1" t="str">
        <f>IF(AND(שבוע_בדילוג[[#This Row],[וסת השבוע]]=1,J53=1,שבוע_בדילוג[[#This Row],[CycleNumber]]&gt;B53),1,"")</f>
        <v/>
      </c>
      <c r="L54" s="1" t="str">
        <f>IF(שבוע_בדילוג[[#This Row],[CycleNumber]]=1,"",IF(שבוע_בדילוג[[#This Row],[וסת השבוע]]=1,0,IF(L53="","",IF(L53=0,IF(שבוע_בדילוג[[#This Row],[LengthofCycle]]=29,0,1),IF(L53=1,IF(שבוע_בדילוג[[#This Row],[LengthofCycle]]+F53=29*2,0,2),IF(L53=2,IF(שבוע_בדילוג[[#This Row],[LengthofCycle]]+F53+F52=29*3,0,3),""))))))</f>
        <v/>
      </c>
      <c r="M54" s="1" t="str">
        <f>IF(שבוע_בדילוג[[#This Row],[וסת השבוע]]=1,IF(שבוע_בדילוג[[#This Row],[וסת השבוע וההפלגה ביחד]]=1,M53+1,0),IF(AND(שבוע_בדילוג[[#This Row],[CycleNumber]]&gt;B53,שבוע_בדילוג[[#This Row],[CycleNumber]]&gt;1),IF(שבוע_בדילוג[[#This Row],[וסת השבוע פעיל?]]&lt;&gt;"",M53+1,""),""))</f>
        <v/>
      </c>
      <c r="N54" s="1" t="str">
        <f>IF(שבוע_בדילוג[[#This Row],[וסת השבוע פעיל?2]]="","",IF(AND(שבוע_בדילוג[[#This Row],[וסת השבוע פעיל?]]&lt;&gt;"",שבוע_בדילוג[[#This Row],[CycleNumber]]&lt;B55,B55&lt;&gt;"",שבוע_בדילוג[[#This Row],[וסת השבוע פעיל?]]&lt;3),IF(L55=0,IF(AND(שבוע_בדילוג[[#This Row],[וסת השבוע פעיל?]]&gt;0,J55=1),0,1),0),""))</f>
        <v/>
      </c>
      <c r="O54" s="1" t="str">
        <f t="shared" si="0"/>
        <v/>
      </c>
      <c r="P54" s="1" t="str">
        <f>IF(AND(שבוע_בדילוג[[#This Row],[חיזוי - שבוע]]=1,K55=1),1,"")</f>
        <v/>
      </c>
      <c r="Q54" s="1" t="str">
        <f>IF(AND(שבוע_בדילוג[[#This Row],[וסת השבוע פעיל?]]&lt;3,OR(שבוע_בדילוג[[#This Row],[CycleNumber]]&gt;B55,B55="")),1,"")</f>
        <v/>
      </c>
      <c r="R54" s="1" t="str">
        <f>IF(AND(שבוע_בדילוג[[#This Row],[חיזוי - שבוע]]&lt;&gt;"",שבוע_בדילוג[[#This Row],[וסת השבוע פעיל?2]]=""),1,"")</f>
        <v/>
      </c>
      <c r="S54" s="1" t="str">
        <f>IF(שבוע_בדילוג[[#This Row],[האישה קבעה וסת שבוע בדילוג?]]=1,IF(שבוע_בדילוג[[#This Row],[וסת השבוע פעיל?]]&lt;3,1,0),"")</f>
        <v/>
      </c>
      <c r="T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" s="1">
        <f t="shared" si="12"/>
        <v>0</v>
      </c>
      <c r="V54" s="1">
        <f t="shared" si="13"/>
        <v>0</v>
      </c>
      <c r="W54" s="1">
        <f t="shared" si="14"/>
        <v>0</v>
      </c>
      <c r="X54" s="1" t="str">
        <f>IF(שבוע_בדילוג[[#This Row],[3 הפלגות זהות]]="","",IF(שבוע_בדילוג[[#This Row],[3 הפלגות זהות]]=1,שבוע_בדילוג[[#This Row],[LengthofCycle]],X53))</f>
        <v/>
      </c>
      <c r="Z54" s="1" t="str">
        <f>IF(OR(שבוע_בדילוג[[#This Row],[הווסת פעיל?]]=0,שבוע_בדילוג[[#This Row],[הווסת פעיל?]]=""),"",SUM(Z53,שבוע_בדילוג[[#This Row],[הווסת פעיל?]]))</f>
        <v/>
      </c>
      <c r="AA54" s="1" t="str">
        <f>IF(AND(שבוע_בדילוג[[#This Row],[כמה מחזורים עד עקירה]]&lt;&gt;"",Z55=""),שבוע_בדילוג[[#This Row],[כמה מחזורים עד עקירה]],"")</f>
        <v/>
      </c>
      <c r="AB54" s="1" t="str">
        <f>IF(AND(שבוע_בדילוג[[#This Row],[הווסת פעיל?]]=1,שבוע_בדילוג[[#This Row],[וסת קבוע אחרון]]&lt;&gt;X53),שבוע_בדילוג[[#This Row],[וסת קבוע אחרון]],"")</f>
        <v/>
      </c>
      <c r="AC54" s="1" t="str">
        <f>IF(AND(שבוע_בדילוג[[#This Row],[הווסת פעיל?]]=1,Y53=0,שבוע_בדילוג[[#This Row],[וסת קבוע אחרון]]=X53),שבוע_בדילוג[[#This Row],[וסת קבוע אחרון]],"")</f>
        <v/>
      </c>
      <c r="AD54" s="1" t="str">
        <f>IF(AND(שבוע_בדילוג[[#This Row],[הווסת פעיל?]]=1,Y53=0,שבוע_בדילוג[[#This Row],[וסת קבוע אחרון]]&lt;&gt;X53),1,"")</f>
        <v/>
      </c>
      <c r="AE54" s="1" t="str">
        <f>IF(AND(שבוע_בדילוג[[#This Row],[הווסת פעיל?]]&lt;&gt;"",B55=1),שבוע_בדילוג[[#This Row],[CycleNumber]],"")</f>
        <v/>
      </c>
      <c r="AF54" s="1" t="str">
        <f>IF(AND(שבוע_בדילוג[[#This Row],[הווסת פעיל?]]&lt;&gt;"",Y53=""),שבוע_בדילוג[[#This Row],[CycleNumber]],"")</f>
        <v/>
      </c>
      <c r="AG54" s="1" t="str">
        <f>IF(B55=1,"",IF(שבוע_בדילוג[[#This Row],[הווסת פעיל?]]=1,IF(שבוע_בדילוג[[#This Row],[וסת קבוע אחרון]]=F55,1,0),""))</f>
        <v/>
      </c>
      <c r="AH54" s="1" t="str">
        <f>IF(B55=1,"",IF(שבוע_בדילוג[[#This Row],[הווסת פעיל?]]=1,IF(OR(שבוע_בדילוג[[#This Row],[וסת קבוע אחרון]]=F55,F55=שבוע_בדילוג[[#This Row],[LengthofCycle]]),1,0),""))</f>
        <v/>
      </c>
      <c r="AI54" s="1" t="str">
        <f>IF(B55=1,"",IF(שבוע_בדילוג[[#This Row],[הווסת פעיל?]]=1,IF(OR(שבוע_בדילוג[[#This Row],[וסת קבוע אחרון]]=F55,F55=שבוע_בדילוג[[#This Row],[LengthofCycle]],AND(שבוע_בדילוג[[#This Row],[LengthofCycle]]&lt;&gt;שבוע_בדילוג[[#This Row],[וסת קבוע אחרון]],OR(F55=28,F55=29))),1,0),""))</f>
        <v/>
      </c>
      <c r="AJ54" s="1" t="str">
        <f>IF(AND(שבוע_בדילוג[[#This Row],[הווסת פעיל?]]=1,B55=1),1,"")</f>
        <v/>
      </c>
      <c r="AK54" s="4">
        <f>IF(AND(שבוע_בדילוג[[#This Row],[הווסת פעיל?]]&lt;&gt;1,B55&lt;&gt;1,B55&lt;&gt;""),IF(שבוע_בדילוג[[#This Row],[LengthofCycle]]=F55,1,0),"")</f>
        <v>0</v>
      </c>
      <c r="AL54" s="4">
        <f>IF(AND(שבוע_בדילוג[[#This Row],[הווסת פעיל?]]&lt;&gt;1,B55&lt;&gt;1,B55&lt;&gt;""),IF(OR(שבוע_בדילוג[[#This Row],[LengthofCycle]]=F55,F55=29),1,0),"")</f>
        <v>0</v>
      </c>
      <c r="AM54" s="4">
        <f>IF(AND(שבוע_בדילוג[[#This Row],[הווסת פעיל?]]&lt;&gt;1,B55&lt;&gt;1,B55&lt;&gt;""),IF(OR(שבוע_בדילוג[[#This Row],[LengthofCycle]]=F55,F55=29,F55=28),1,0),"")</f>
        <v>0</v>
      </c>
    </row>
    <row r="55" spans="1:39" x14ac:dyDescent="0.25">
      <c r="A55" s="1" t="s">
        <v>39</v>
      </c>
      <c r="B55" s="1">
        <v>9</v>
      </c>
      <c r="C55" s="1">
        <v>0</v>
      </c>
      <c r="D55" s="1">
        <v>1</v>
      </c>
      <c r="E55" s="1">
        <v>0</v>
      </c>
      <c r="F55" s="1">
        <v>27</v>
      </c>
      <c r="H55" s="1">
        <f>שבוע_בדילוג[[#This Row],[LengthofCycle]]+1</f>
        <v>28</v>
      </c>
      <c r="I55" s="1" t="str">
        <f>IF(IFERROR(LOOKUP(שבוע_בדילוג[[#This Row],[ClientID]],קביעויות[השבוע בדילוג]),FALSE)=שבוע_בדילוג[[#This Row],[ClientID]],1,"")</f>
        <v/>
      </c>
      <c r="J55" s="1" t="str">
        <f>IF(AND(שבוע_בדילוג[[#This Row],[CycleNumber]]&gt;1,OR(B56="",שבוע_בדילוג[[#This Row],[CycleNumber]]&gt;B54)),IF(OR(AND(שבוע_בדילוג[[#This Row],[LengthofCycle]]=29,F54=29),AND(שבוע_בדילוג[[#This Row],[LengthofCycle]]=36,F54=36)),1,""),"")</f>
        <v/>
      </c>
      <c r="K55" s="1" t="str">
        <f>IF(AND(שבוע_בדילוג[[#This Row],[וסת השבוע]]=1,J54=1,שבוע_בדילוג[[#This Row],[CycleNumber]]&gt;B54),1,"")</f>
        <v/>
      </c>
      <c r="L55" s="1" t="str">
        <f>IF(שבוע_בדילוג[[#This Row],[CycleNumber]]=1,"",IF(שבוע_בדילוג[[#This Row],[וסת השבוע]]=1,0,IF(L54="","",IF(L54=0,IF(שבוע_בדילוג[[#This Row],[LengthofCycle]]=29,0,1),IF(L54=1,IF(שבוע_בדילוג[[#This Row],[LengthofCycle]]+F54=29*2,0,2),IF(L54=2,IF(שבוע_בדילוג[[#This Row],[LengthofCycle]]+F54+F53=29*3,0,3),""))))))</f>
        <v/>
      </c>
      <c r="M55" s="1" t="str">
        <f>IF(שבוע_בדילוג[[#This Row],[וסת השבוע]]=1,IF(שבוע_בדילוג[[#This Row],[וסת השבוע וההפלגה ביחד]]=1,M54+1,0),IF(AND(שבוע_בדילוג[[#This Row],[CycleNumber]]&gt;B54,שבוע_בדילוג[[#This Row],[CycleNumber]]&gt;1),IF(שבוע_בדילוג[[#This Row],[וסת השבוע פעיל?]]&lt;&gt;"",M54+1,""),""))</f>
        <v/>
      </c>
      <c r="N55" s="1" t="str">
        <f>IF(שבוע_בדילוג[[#This Row],[וסת השבוע פעיל?2]]="","",IF(AND(שבוע_בדילוג[[#This Row],[וסת השבוע פעיל?]]&lt;&gt;"",שבוע_בדילוג[[#This Row],[CycleNumber]]&lt;B56,B56&lt;&gt;"",שבוע_בדילוג[[#This Row],[וסת השבוע פעיל?]]&lt;3),IF(L56=0,IF(AND(שבוע_בדילוג[[#This Row],[וסת השבוע פעיל?]]&gt;0,J56=1),0,1),0),""))</f>
        <v/>
      </c>
      <c r="O55" s="1" t="str">
        <f t="shared" si="0"/>
        <v/>
      </c>
      <c r="P55" s="1" t="str">
        <f>IF(AND(שבוע_בדילוג[[#This Row],[חיזוי - שבוע]]=1,K56=1),1,"")</f>
        <v/>
      </c>
      <c r="Q55" s="1" t="str">
        <f>IF(AND(שבוע_בדילוג[[#This Row],[וסת השבוע פעיל?]]&lt;3,OR(שבוע_בדילוג[[#This Row],[CycleNumber]]&gt;B56,B56="")),1,"")</f>
        <v/>
      </c>
      <c r="R55" s="1" t="str">
        <f>IF(AND(שבוע_בדילוג[[#This Row],[חיזוי - שבוע]]&lt;&gt;"",שבוע_בדילוג[[#This Row],[וסת השבוע פעיל?2]]=""),1,"")</f>
        <v/>
      </c>
      <c r="S55" s="1" t="str">
        <f>IF(שבוע_בדילוג[[#This Row],[האישה קבעה וסת שבוע בדילוג?]]=1,IF(שבוע_בדילוג[[#This Row],[וסת השבוע פעיל?]]&lt;3,1,0),"")</f>
        <v/>
      </c>
      <c r="T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" s="1">
        <f t="shared" si="12"/>
        <v>0</v>
      </c>
      <c r="V55" s="1">
        <f t="shared" si="13"/>
        <v>0</v>
      </c>
      <c r="W55" s="1">
        <f t="shared" si="14"/>
        <v>0</v>
      </c>
      <c r="X55" s="1" t="str">
        <f>IF(שבוע_בדילוג[[#This Row],[3 הפלגות זהות]]="","",IF(שבוע_בדילוג[[#This Row],[3 הפלגות זהות]]=1,שבוע_בדילוג[[#This Row],[LengthofCycle]],X54))</f>
        <v/>
      </c>
      <c r="Z55" s="1" t="str">
        <f>IF(OR(שבוע_בדילוג[[#This Row],[הווסת פעיל?]]=0,שבוע_בדילוג[[#This Row],[הווסת פעיל?]]=""),"",SUM(Z54,שבוע_בדילוג[[#This Row],[הווסת פעיל?]]))</f>
        <v/>
      </c>
      <c r="AA55" s="1" t="str">
        <f>IF(AND(שבוע_בדילוג[[#This Row],[כמה מחזורים עד עקירה]]&lt;&gt;"",Z56=""),שבוע_בדילוג[[#This Row],[כמה מחזורים עד עקירה]],"")</f>
        <v/>
      </c>
      <c r="AB55" s="1" t="str">
        <f>IF(AND(שבוע_בדילוג[[#This Row],[הווסת פעיל?]]=1,שבוע_בדילוג[[#This Row],[וסת קבוע אחרון]]&lt;&gt;X54),שבוע_בדילוג[[#This Row],[וסת קבוע אחרון]],"")</f>
        <v/>
      </c>
      <c r="AC55" s="1" t="str">
        <f>IF(AND(שבוע_בדילוג[[#This Row],[הווסת פעיל?]]=1,Y54=0,שבוע_בדילוג[[#This Row],[וסת קבוע אחרון]]=X54),שבוע_בדילוג[[#This Row],[וסת קבוע אחרון]],"")</f>
        <v/>
      </c>
      <c r="AD55" s="1" t="str">
        <f>IF(AND(שבוע_בדילוג[[#This Row],[הווסת פעיל?]]=1,Y54=0,שבוע_בדילוג[[#This Row],[וסת קבוע אחרון]]&lt;&gt;X54),1,"")</f>
        <v/>
      </c>
      <c r="AE55" s="1" t="str">
        <f>IF(AND(שבוע_בדילוג[[#This Row],[הווסת פעיל?]]&lt;&gt;"",B56=1),שבוע_בדילוג[[#This Row],[CycleNumber]],"")</f>
        <v/>
      </c>
      <c r="AF55" s="1" t="str">
        <f>IF(AND(שבוע_בדילוג[[#This Row],[הווסת פעיל?]]&lt;&gt;"",Y54=""),שבוע_בדילוג[[#This Row],[CycleNumber]],"")</f>
        <v/>
      </c>
      <c r="AG55" s="1" t="str">
        <f>IF(B56=1,"",IF(שבוע_בדילוג[[#This Row],[הווסת פעיל?]]=1,IF(שבוע_בדילוג[[#This Row],[וסת קבוע אחרון]]=F56,1,0),""))</f>
        <v/>
      </c>
      <c r="AH55" s="1" t="str">
        <f>IF(B56=1,"",IF(שבוע_בדילוג[[#This Row],[הווסת פעיל?]]=1,IF(OR(שבוע_בדילוג[[#This Row],[וסת קבוע אחרון]]=F56,F56=שבוע_בדילוג[[#This Row],[LengthofCycle]]),1,0),""))</f>
        <v/>
      </c>
      <c r="AI55" s="1" t="str">
        <f>IF(B56=1,"",IF(שבוע_בדילוג[[#This Row],[הווסת פעיל?]]=1,IF(OR(שבוע_בדילוג[[#This Row],[וסת קבוע אחרון]]=F56,F56=שבוע_בדילוג[[#This Row],[LengthofCycle]],AND(שבוע_בדילוג[[#This Row],[LengthofCycle]]&lt;&gt;שבוע_בדילוג[[#This Row],[וסת קבוע אחרון]],OR(F56=28,F56=29))),1,0),""))</f>
        <v/>
      </c>
      <c r="AJ55" s="1" t="str">
        <f>IF(AND(שבוע_בדילוג[[#This Row],[הווסת פעיל?]]=1,B56=1),1,"")</f>
        <v/>
      </c>
      <c r="AK55" s="4">
        <f>IF(AND(שבוע_בדילוג[[#This Row],[הווסת פעיל?]]&lt;&gt;1,B56&lt;&gt;1,B56&lt;&gt;""),IF(שבוע_בדילוג[[#This Row],[LengthofCycle]]=F56,1,0),"")</f>
        <v>0</v>
      </c>
      <c r="AL55" s="4">
        <f>IF(AND(שבוע_בדילוג[[#This Row],[הווסת פעיל?]]&lt;&gt;1,B56&lt;&gt;1,B56&lt;&gt;""),IF(OR(שבוע_בדילוג[[#This Row],[LengthofCycle]]=F56,F56=29),1,0),"")</f>
        <v>0</v>
      </c>
      <c r="AM55" s="4">
        <f>IF(AND(שבוע_בדילוג[[#This Row],[הווסת פעיל?]]&lt;&gt;1,B56&lt;&gt;1,B56&lt;&gt;""),IF(OR(שבוע_בדילוג[[#This Row],[LengthofCycle]]=F56,F56=29,F56=28),1,0),"")</f>
        <v>1</v>
      </c>
    </row>
    <row r="56" spans="1:39" x14ac:dyDescent="0.25">
      <c r="A56" s="1" t="s">
        <v>39</v>
      </c>
      <c r="B56" s="1">
        <v>10</v>
      </c>
      <c r="C56" s="1">
        <v>0</v>
      </c>
      <c r="D56" s="1">
        <v>1</v>
      </c>
      <c r="E56" s="1">
        <v>0</v>
      </c>
      <c r="F56" s="1">
        <v>28</v>
      </c>
      <c r="H56" s="1">
        <f>שבוע_בדילוג[[#This Row],[LengthofCycle]]+1</f>
        <v>29</v>
      </c>
      <c r="I56" s="1" t="str">
        <f>IF(IFERROR(LOOKUP(שבוע_בדילוג[[#This Row],[ClientID]],קביעויות[השבוע בדילוג]),FALSE)=שבוע_בדילוג[[#This Row],[ClientID]],1,"")</f>
        <v/>
      </c>
      <c r="J56" s="1" t="str">
        <f>IF(AND(שבוע_בדילוג[[#This Row],[CycleNumber]]&gt;1,OR(B57="",שבוע_בדילוג[[#This Row],[CycleNumber]]&gt;B55)),IF(OR(AND(שבוע_בדילוג[[#This Row],[LengthofCycle]]=29,F55=29),AND(שבוע_בדילוג[[#This Row],[LengthofCycle]]=36,F55=36)),1,""),"")</f>
        <v/>
      </c>
      <c r="K56" s="1" t="str">
        <f>IF(AND(שבוע_בדילוג[[#This Row],[וסת השבוע]]=1,J55=1,שבוע_בדילוג[[#This Row],[CycleNumber]]&gt;B55),1,"")</f>
        <v/>
      </c>
      <c r="L56" s="1" t="str">
        <f>IF(שבוע_בדילוג[[#This Row],[CycleNumber]]=1,"",IF(שבוע_בדילוג[[#This Row],[וסת השבוע]]=1,0,IF(L55="","",IF(L55=0,IF(שבוע_בדילוג[[#This Row],[LengthofCycle]]=29,0,1),IF(L55=1,IF(שבוע_בדילוג[[#This Row],[LengthofCycle]]+F55=29*2,0,2),IF(L55=2,IF(שבוע_בדילוג[[#This Row],[LengthofCycle]]+F55+F54=29*3,0,3),""))))))</f>
        <v/>
      </c>
      <c r="M56" s="1" t="str">
        <f>IF(שבוע_בדילוג[[#This Row],[וסת השבוע]]=1,IF(שבוע_בדילוג[[#This Row],[וסת השבוע וההפלגה ביחד]]=1,M55+1,0),IF(AND(שבוע_בדילוג[[#This Row],[CycleNumber]]&gt;B55,שבוע_בדילוג[[#This Row],[CycleNumber]]&gt;1),IF(שבוע_בדילוג[[#This Row],[וסת השבוע פעיל?]]&lt;&gt;"",M55+1,""),""))</f>
        <v/>
      </c>
      <c r="N56" s="1" t="str">
        <f>IF(שבוע_בדילוג[[#This Row],[וסת השבוע פעיל?2]]="","",IF(AND(שבוע_בדילוג[[#This Row],[וסת השבוע פעיל?]]&lt;&gt;"",שבוע_בדילוג[[#This Row],[CycleNumber]]&lt;B57,B57&lt;&gt;"",שבוע_בדילוג[[#This Row],[וסת השבוע פעיל?]]&lt;3),IF(L57=0,IF(AND(שבוע_בדילוג[[#This Row],[וסת השבוע פעיל?]]&gt;0,J57=1),0,1),0),""))</f>
        <v/>
      </c>
      <c r="O56" s="1" t="str">
        <f t="shared" si="0"/>
        <v/>
      </c>
      <c r="P56" s="1" t="str">
        <f>IF(AND(שבוע_בדילוג[[#This Row],[חיזוי - שבוע]]=1,K57=1),1,"")</f>
        <v/>
      </c>
      <c r="Q56" s="1" t="str">
        <f>IF(AND(שבוע_בדילוג[[#This Row],[וסת השבוע פעיל?]]&lt;3,OR(שבוע_בדילוג[[#This Row],[CycleNumber]]&gt;B57,B57="")),1,"")</f>
        <v/>
      </c>
      <c r="R56" s="1" t="str">
        <f>IF(AND(שבוע_בדילוג[[#This Row],[חיזוי - שבוע]]&lt;&gt;"",שבוע_בדילוג[[#This Row],[וסת השבוע פעיל?2]]=""),1,"")</f>
        <v/>
      </c>
      <c r="S56" s="1" t="str">
        <f>IF(שבוע_בדילוג[[#This Row],[האישה קבעה וסת שבוע בדילוג?]]=1,IF(שבוע_בדילוג[[#This Row],[וסת השבוע פעיל?]]&lt;3,1,0),"")</f>
        <v/>
      </c>
      <c r="T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" s="1">
        <f t="shared" si="12"/>
        <v>0</v>
      </c>
      <c r="V56" s="1">
        <f t="shared" si="13"/>
        <v>0</v>
      </c>
      <c r="W56" s="1">
        <f t="shared" si="14"/>
        <v>0</v>
      </c>
      <c r="X56" s="1" t="str">
        <f>IF(שבוע_בדילוג[[#This Row],[3 הפלגות זהות]]="","",IF(שבוע_בדילוג[[#This Row],[3 הפלגות זהות]]=1,שבוע_בדילוג[[#This Row],[LengthofCycle]],X55))</f>
        <v/>
      </c>
      <c r="Z56" s="1" t="str">
        <f>IF(OR(שבוע_בדילוג[[#This Row],[הווסת פעיל?]]=0,שבוע_בדילוג[[#This Row],[הווסת פעיל?]]=""),"",SUM(Z55,שבוע_בדילוג[[#This Row],[הווסת פעיל?]]))</f>
        <v/>
      </c>
      <c r="AA56" s="1" t="str">
        <f>IF(AND(שבוע_בדילוג[[#This Row],[כמה מחזורים עד עקירה]]&lt;&gt;"",Z57=""),שבוע_בדילוג[[#This Row],[כמה מחזורים עד עקירה]],"")</f>
        <v/>
      </c>
      <c r="AB56" s="1" t="str">
        <f>IF(AND(שבוע_בדילוג[[#This Row],[הווסת פעיל?]]=1,שבוע_בדילוג[[#This Row],[וסת קבוע אחרון]]&lt;&gt;X55),שבוע_בדילוג[[#This Row],[וסת קבוע אחרון]],"")</f>
        <v/>
      </c>
      <c r="AC56" s="1" t="str">
        <f>IF(AND(שבוע_בדילוג[[#This Row],[הווסת פעיל?]]=1,Y55=0,שבוע_בדילוג[[#This Row],[וסת קבוע אחרון]]=X55),שבוע_בדילוג[[#This Row],[וסת קבוע אחרון]],"")</f>
        <v/>
      </c>
      <c r="AD56" s="1" t="str">
        <f>IF(AND(שבוע_בדילוג[[#This Row],[הווסת פעיל?]]=1,Y55=0,שבוע_בדילוג[[#This Row],[וסת קבוע אחרון]]&lt;&gt;X55),1,"")</f>
        <v/>
      </c>
      <c r="AE56" s="1" t="str">
        <f>IF(AND(שבוע_בדילוג[[#This Row],[הווסת פעיל?]]&lt;&gt;"",B57=1),שבוע_בדילוג[[#This Row],[CycleNumber]],"")</f>
        <v/>
      </c>
      <c r="AF56" s="1" t="str">
        <f>IF(AND(שבוע_בדילוג[[#This Row],[הווסת פעיל?]]&lt;&gt;"",Y55=""),שבוע_בדילוג[[#This Row],[CycleNumber]],"")</f>
        <v/>
      </c>
      <c r="AG56" s="1" t="str">
        <f>IF(B57=1,"",IF(שבוע_בדילוג[[#This Row],[הווסת פעיל?]]=1,IF(שבוע_בדילוג[[#This Row],[וסת קבוע אחרון]]=F57,1,0),""))</f>
        <v/>
      </c>
      <c r="AH56" s="1" t="str">
        <f>IF(B57=1,"",IF(שבוע_בדילוג[[#This Row],[הווסת פעיל?]]=1,IF(OR(שבוע_בדילוג[[#This Row],[וסת קבוע אחרון]]=F57,F57=שבוע_בדילוג[[#This Row],[LengthofCycle]]),1,0),""))</f>
        <v/>
      </c>
      <c r="AI56" s="1" t="str">
        <f>IF(B57=1,"",IF(שבוע_בדילוג[[#This Row],[הווסת פעיל?]]=1,IF(OR(שבוע_בדילוג[[#This Row],[וסת קבוע אחרון]]=F57,F57=שבוע_בדילוג[[#This Row],[LengthofCycle]],AND(שבוע_בדילוג[[#This Row],[LengthofCycle]]&lt;&gt;שבוע_בדילוג[[#This Row],[וסת קבוע אחרון]],OR(F57=28,F57=29))),1,0),""))</f>
        <v/>
      </c>
      <c r="AJ56" s="1" t="str">
        <f>IF(AND(שבוע_בדילוג[[#This Row],[הווסת פעיל?]]=1,B57=1),1,"")</f>
        <v/>
      </c>
      <c r="AK56" s="4">
        <f>IF(AND(שבוע_בדילוג[[#This Row],[הווסת פעיל?]]&lt;&gt;1,B57&lt;&gt;1,B57&lt;&gt;""),IF(שבוע_בדילוג[[#This Row],[LengthofCycle]]=F57,1,0),"")</f>
        <v>0</v>
      </c>
      <c r="AL56" s="4">
        <f>IF(AND(שבוע_בדילוג[[#This Row],[הווסת פעיל?]]&lt;&gt;1,B57&lt;&gt;1,B57&lt;&gt;""),IF(OR(שבוע_בדילוג[[#This Row],[LengthofCycle]]=F57,F57=29),1,0),"")</f>
        <v>1</v>
      </c>
      <c r="AM56" s="4">
        <f>IF(AND(שבוע_בדילוג[[#This Row],[הווסת פעיל?]]&lt;&gt;1,B57&lt;&gt;1,B57&lt;&gt;""),IF(OR(שבוע_בדילוג[[#This Row],[LengthofCycle]]=F57,F57=29,F57=28),1,0),"")</f>
        <v>1</v>
      </c>
    </row>
    <row r="57" spans="1:39" x14ac:dyDescent="0.25">
      <c r="A57" s="1" t="s">
        <v>39</v>
      </c>
      <c r="B57" s="1">
        <v>11</v>
      </c>
      <c r="C57" s="1">
        <v>0</v>
      </c>
      <c r="D57" s="1">
        <v>1</v>
      </c>
      <c r="E57" s="1">
        <v>0</v>
      </c>
      <c r="F57" s="1">
        <v>29</v>
      </c>
      <c r="H57" s="1">
        <f>שבוע_בדילוג[[#This Row],[LengthofCycle]]+1</f>
        <v>30</v>
      </c>
      <c r="I57" s="1" t="str">
        <f>IF(IFERROR(LOOKUP(שבוע_בדילוג[[#This Row],[ClientID]],קביעויות[השבוע בדילוג]),FALSE)=שבוע_בדילוג[[#This Row],[ClientID]],1,"")</f>
        <v/>
      </c>
      <c r="J57" s="1" t="str">
        <f>IF(AND(שבוע_בדילוג[[#This Row],[CycleNumber]]&gt;1,OR(B58="",שבוע_בדילוג[[#This Row],[CycleNumber]]&gt;B56)),IF(OR(AND(שבוע_בדילוג[[#This Row],[LengthofCycle]]=29,F56=29),AND(שבוע_בדילוג[[#This Row],[LengthofCycle]]=36,F56=36)),1,""),"")</f>
        <v/>
      </c>
      <c r="K57" s="1" t="str">
        <f>IF(AND(שבוע_בדילוג[[#This Row],[וסת השבוע]]=1,J56=1,שבוע_בדילוג[[#This Row],[CycleNumber]]&gt;B56),1,"")</f>
        <v/>
      </c>
      <c r="L57" s="1" t="str">
        <f>IF(שבוע_בדילוג[[#This Row],[CycleNumber]]=1,"",IF(שבוע_בדילוג[[#This Row],[וסת השבוע]]=1,0,IF(L56="","",IF(L56=0,IF(שבוע_בדילוג[[#This Row],[LengthofCycle]]=29,0,1),IF(L56=1,IF(שבוע_בדילוג[[#This Row],[LengthofCycle]]+F56=29*2,0,2),IF(L56=2,IF(שבוע_בדילוג[[#This Row],[LengthofCycle]]+F56+F55=29*3,0,3),""))))))</f>
        <v/>
      </c>
      <c r="M57" s="1" t="str">
        <f>IF(שבוע_בדילוג[[#This Row],[וסת השבוע]]=1,IF(שבוע_בדילוג[[#This Row],[וסת השבוע וההפלגה ביחד]]=1,M56+1,0),IF(AND(שבוע_בדילוג[[#This Row],[CycleNumber]]&gt;B56,שבוע_בדילוג[[#This Row],[CycleNumber]]&gt;1),IF(שבוע_בדילוג[[#This Row],[וסת השבוע פעיל?]]&lt;&gt;"",M56+1,""),""))</f>
        <v/>
      </c>
      <c r="N57" s="1" t="str">
        <f>IF(שבוע_בדילוג[[#This Row],[וסת השבוע פעיל?2]]="","",IF(AND(שבוע_בדילוג[[#This Row],[וסת השבוע פעיל?]]&lt;&gt;"",שבוע_בדילוג[[#This Row],[CycleNumber]]&lt;B58,B58&lt;&gt;"",שבוע_בדילוג[[#This Row],[וסת השבוע פעיל?]]&lt;3),IF(L58=0,IF(AND(שבוע_בדילוג[[#This Row],[וסת השבוע פעיל?]]&gt;0,J58=1),0,1),0),""))</f>
        <v/>
      </c>
      <c r="O57" s="1" t="str">
        <f t="shared" si="0"/>
        <v/>
      </c>
      <c r="P57" s="1" t="str">
        <f>IF(AND(שבוע_בדילוג[[#This Row],[חיזוי - שבוע]]=1,K58=1),1,"")</f>
        <v/>
      </c>
      <c r="Q57" s="1" t="str">
        <f>IF(AND(שבוע_בדילוג[[#This Row],[וסת השבוע פעיל?]]&lt;3,OR(שבוע_בדילוג[[#This Row],[CycleNumber]]&gt;B58,B58="")),1,"")</f>
        <v/>
      </c>
      <c r="R57" s="1" t="str">
        <f>IF(AND(שבוע_בדילוג[[#This Row],[חיזוי - שבוע]]&lt;&gt;"",שבוע_בדילוג[[#This Row],[וסת השבוע פעיל?2]]=""),1,"")</f>
        <v/>
      </c>
      <c r="S57" s="1" t="str">
        <f>IF(שבוע_בדילוג[[#This Row],[האישה קבעה וסת שבוע בדילוג?]]=1,IF(שבוע_בדילוג[[#This Row],[וסת השבוע פעיל?]]&lt;3,1,0),"")</f>
        <v/>
      </c>
      <c r="T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" s="1">
        <f t="shared" si="12"/>
        <v>0</v>
      </c>
      <c r="V57" s="1">
        <f t="shared" si="13"/>
        <v>0</v>
      </c>
      <c r="W57" s="1">
        <f t="shared" si="14"/>
        <v>0</v>
      </c>
      <c r="X57" s="1" t="str">
        <f>IF(שבוע_בדילוג[[#This Row],[3 הפלגות זהות]]="","",IF(שבוע_בדילוג[[#This Row],[3 הפלגות זהות]]=1,שבוע_בדילוג[[#This Row],[LengthofCycle]],X56))</f>
        <v/>
      </c>
      <c r="Z57" s="1" t="str">
        <f>IF(OR(שבוע_בדילוג[[#This Row],[הווסת פעיל?]]=0,שבוע_בדילוג[[#This Row],[הווסת פעיל?]]=""),"",SUM(Z56,שבוע_בדילוג[[#This Row],[הווסת פעיל?]]))</f>
        <v/>
      </c>
      <c r="AA57" s="1" t="str">
        <f>IF(AND(שבוע_בדילוג[[#This Row],[כמה מחזורים עד עקירה]]&lt;&gt;"",Z58=""),שבוע_בדילוג[[#This Row],[כמה מחזורים עד עקירה]],"")</f>
        <v/>
      </c>
      <c r="AB57" s="1" t="str">
        <f>IF(AND(שבוע_בדילוג[[#This Row],[הווסת פעיל?]]=1,שבוע_בדילוג[[#This Row],[וסת קבוע אחרון]]&lt;&gt;X56),שבוע_בדילוג[[#This Row],[וסת קבוע אחרון]],"")</f>
        <v/>
      </c>
      <c r="AC57" s="1" t="str">
        <f>IF(AND(שבוע_בדילוג[[#This Row],[הווסת פעיל?]]=1,Y56=0,שבוע_בדילוג[[#This Row],[וסת קבוע אחרון]]=X56),שבוע_בדילוג[[#This Row],[וסת קבוע אחרון]],"")</f>
        <v/>
      </c>
      <c r="AD57" s="1" t="str">
        <f>IF(AND(שבוע_בדילוג[[#This Row],[הווסת פעיל?]]=1,Y56=0,שבוע_בדילוג[[#This Row],[וסת קבוע אחרון]]&lt;&gt;X56),1,"")</f>
        <v/>
      </c>
      <c r="AE57" s="1" t="str">
        <f>IF(AND(שבוע_בדילוג[[#This Row],[הווסת פעיל?]]&lt;&gt;"",B58=1),שבוע_בדילוג[[#This Row],[CycleNumber]],"")</f>
        <v/>
      </c>
      <c r="AF57" s="1" t="str">
        <f>IF(AND(שבוע_בדילוג[[#This Row],[הווסת פעיל?]]&lt;&gt;"",Y56=""),שבוע_בדילוג[[#This Row],[CycleNumber]],"")</f>
        <v/>
      </c>
      <c r="AG57" s="1" t="str">
        <f>IF(B58=1,"",IF(שבוע_בדילוג[[#This Row],[הווסת פעיל?]]=1,IF(שבוע_בדילוג[[#This Row],[וסת קבוע אחרון]]=F58,1,0),""))</f>
        <v/>
      </c>
      <c r="AH57" s="1" t="str">
        <f>IF(B58=1,"",IF(שבוע_בדילוג[[#This Row],[הווסת פעיל?]]=1,IF(OR(שבוע_בדילוג[[#This Row],[וסת קבוע אחרון]]=F58,F58=שבוע_בדילוג[[#This Row],[LengthofCycle]]),1,0),""))</f>
        <v/>
      </c>
      <c r="AI57" s="1" t="str">
        <f>IF(B58=1,"",IF(שבוע_בדילוג[[#This Row],[הווסת פעיל?]]=1,IF(OR(שבוע_בדילוג[[#This Row],[וסת קבוע אחרון]]=F58,F58=שבוע_בדילוג[[#This Row],[LengthofCycle]],AND(שבוע_בדילוג[[#This Row],[LengthofCycle]]&lt;&gt;שבוע_בדילוג[[#This Row],[וסת קבוע אחרון]],OR(F58=28,F58=29))),1,0),""))</f>
        <v/>
      </c>
      <c r="AJ57" s="1" t="str">
        <f>IF(AND(שבוע_בדילוג[[#This Row],[הווסת פעיל?]]=1,B58=1),1,"")</f>
        <v/>
      </c>
      <c r="AK57" s="4">
        <f>IF(AND(שבוע_בדילוג[[#This Row],[הווסת פעיל?]]&lt;&gt;1,B58&lt;&gt;1,B58&lt;&gt;""),IF(שבוע_בדילוג[[#This Row],[LengthofCycle]]=F58,1,0),"")</f>
        <v>0</v>
      </c>
      <c r="AL57" s="4">
        <f>IF(AND(שבוע_בדילוג[[#This Row],[הווסת פעיל?]]&lt;&gt;1,B58&lt;&gt;1,B58&lt;&gt;""),IF(OR(שבוע_בדילוג[[#This Row],[LengthofCycle]]=F58,F58=29),1,0),"")</f>
        <v>0</v>
      </c>
      <c r="AM57" s="4">
        <f>IF(AND(שבוע_בדילוג[[#This Row],[הווסת פעיל?]]&lt;&gt;1,B58&lt;&gt;1,B58&lt;&gt;""),IF(OR(שבוע_בדילוג[[#This Row],[LengthofCycle]]=F58,F58=29,F58=28),1,0),"")</f>
        <v>0</v>
      </c>
    </row>
    <row r="58" spans="1:39" x14ac:dyDescent="0.25">
      <c r="A58" s="1" t="s">
        <v>39</v>
      </c>
      <c r="B58" s="1">
        <v>12</v>
      </c>
      <c r="C58" s="1">
        <v>0</v>
      </c>
      <c r="D58" s="1">
        <v>1</v>
      </c>
      <c r="E58" s="1">
        <v>0</v>
      </c>
      <c r="F58" s="1">
        <v>27</v>
      </c>
      <c r="H58" s="1">
        <f>שבוע_בדילוג[[#This Row],[LengthofCycle]]+1</f>
        <v>28</v>
      </c>
      <c r="I58" s="1" t="str">
        <f>IF(IFERROR(LOOKUP(שבוע_בדילוג[[#This Row],[ClientID]],קביעויות[השבוע בדילוג]),FALSE)=שבוע_בדילוג[[#This Row],[ClientID]],1,"")</f>
        <v/>
      </c>
      <c r="J58" s="1" t="str">
        <f>IF(AND(שבוע_בדילוג[[#This Row],[CycleNumber]]&gt;1,OR(B59="",שבוע_בדילוג[[#This Row],[CycleNumber]]&gt;B57)),IF(OR(AND(שבוע_בדילוג[[#This Row],[LengthofCycle]]=29,F57=29),AND(שבוע_בדילוג[[#This Row],[LengthofCycle]]=36,F57=36)),1,""),"")</f>
        <v/>
      </c>
      <c r="K58" s="1" t="str">
        <f>IF(AND(שבוע_בדילוג[[#This Row],[וסת השבוע]]=1,J57=1,שבוע_בדילוג[[#This Row],[CycleNumber]]&gt;B57),1,"")</f>
        <v/>
      </c>
      <c r="L58" s="1" t="str">
        <f>IF(שבוע_בדילוג[[#This Row],[CycleNumber]]=1,"",IF(שבוע_בדילוג[[#This Row],[וסת השבוע]]=1,0,IF(L57="","",IF(L57=0,IF(שבוע_בדילוג[[#This Row],[LengthofCycle]]=29,0,1),IF(L57=1,IF(שבוע_בדילוג[[#This Row],[LengthofCycle]]+F57=29*2,0,2),IF(L57=2,IF(שבוע_בדילוג[[#This Row],[LengthofCycle]]+F57+F56=29*3,0,3),""))))))</f>
        <v/>
      </c>
      <c r="M58" s="1" t="str">
        <f>IF(שבוע_בדילוג[[#This Row],[וסת השבוע]]=1,IF(שבוע_בדילוג[[#This Row],[וסת השבוע וההפלגה ביחד]]=1,M57+1,0),IF(AND(שבוע_בדילוג[[#This Row],[CycleNumber]]&gt;B57,שבוע_בדילוג[[#This Row],[CycleNumber]]&gt;1),IF(שבוע_בדילוג[[#This Row],[וסת השבוע פעיל?]]&lt;&gt;"",M57+1,""),""))</f>
        <v/>
      </c>
      <c r="N58" s="1" t="str">
        <f>IF(שבוע_בדילוג[[#This Row],[וסת השבוע פעיל?2]]="","",IF(AND(שבוע_בדילוג[[#This Row],[וסת השבוע פעיל?]]&lt;&gt;"",שבוע_בדילוג[[#This Row],[CycleNumber]]&lt;B59,B59&lt;&gt;"",שבוע_בדילוג[[#This Row],[וסת השבוע פעיל?]]&lt;3),IF(L59=0,IF(AND(שבוע_בדילוג[[#This Row],[וסת השבוע פעיל?]]&gt;0,J59=1),0,1),0),""))</f>
        <v/>
      </c>
      <c r="O58" s="1" t="str">
        <f t="shared" si="0"/>
        <v/>
      </c>
      <c r="P58" s="1" t="str">
        <f>IF(AND(שבוע_בדילוג[[#This Row],[חיזוי - שבוע]]=1,K59=1),1,"")</f>
        <v/>
      </c>
      <c r="Q58" s="1" t="str">
        <f>IF(AND(שבוע_בדילוג[[#This Row],[וסת השבוע פעיל?]]&lt;3,OR(שבוע_בדילוג[[#This Row],[CycleNumber]]&gt;B59,B59="")),1,"")</f>
        <v/>
      </c>
      <c r="R58" s="1" t="str">
        <f>IF(AND(שבוע_בדילוג[[#This Row],[חיזוי - שבוע]]&lt;&gt;"",שבוע_בדילוג[[#This Row],[וסת השבוע פעיל?2]]=""),1,"")</f>
        <v/>
      </c>
      <c r="S58" s="1" t="str">
        <f>IF(שבוע_בדילוג[[#This Row],[האישה קבעה וסת שבוע בדילוג?]]=1,IF(שבוע_בדילוג[[#This Row],[וסת השבוע פעיל?]]&lt;3,1,0),"")</f>
        <v/>
      </c>
      <c r="T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" s="1">
        <f t="shared" si="12"/>
        <v>0</v>
      </c>
      <c r="V58" s="1">
        <f t="shared" si="13"/>
        <v>0</v>
      </c>
      <c r="W58" s="1">
        <f t="shared" si="14"/>
        <v>0</v>
      </c>
      <c r="X58" s="1" t="str">
        <f>IF(שבוע_בדילוג[[#This Row],[3 הפלגות זהות]]="","",IF(שבוע_בדילוג[[#This Row],[3 הפלגות זהות]]=1,שבוע_בדילוג[[#This Row],[LengthofCycle]],X57))</f>
        <v/>
      </c>
      <c r="Z58" s="1" t="str">
        <f>IF(OR(שבוע_בדילוג[[#This Row],[הווסת פעיל?]]=0,שבוע_בדילוג[[#This Row],[הווסת פעיל?]]=""),"",SUM(Z57,שבוע_בדילוג[[#This Row],[הווסת פעיל?]]))</f>
        <v/>
      </c>
      <c r="AA58" s="1" t="str">
        <f>IF(AND(שבוע_בדילוג[[#This Row],[כמה מחזורים עד עקירה]]&lt;&gt;"",Z59=""),שבוע_בדילוג[[#This Row],[כמה מחזורים עד עקירה]],"")</f>
        <v/>
      </c>
      <c r="AB58" s="1" t="str">
        <f>IF(AND(שבוע_בדילוג[[#This Row],[הווסת פעיל?]]=1,שבוע_בדילוג[[#This Row],[וסת קבוע אחרון]]&lt;&gt;X57),שבוע_בדילוג[[#This Row],[וסת קבוע אחרון]],"")</f>
        <v/>
      </c>
      <c r="AC58" s="1" t="str">
        <f>IF(AND(שבוע_בדילוג[[#This Row],[הווסת פעיל?]]=1,Y57=0,שבוע_בדילוג[[#This Row],[וסת קבוע אחרון]]=X57),שבוע_בדילוג[[#This Row],[וסת קבוע אחרון]],"")</f>
        <v/>
      </c>
      <c r="AD58" s="1" t="str">
        <f>IF(AND(שבוע_בדילוג[[#This Row],[הווסת פעיל?]]=1,Y57=0,שבוע_בדילוג[[#This Row],[וסת קבוע אחרון]]&lt;&gt;X57),1,"")</f>
        <v/>
      </c>
      <c r="AE58" s="1" t="str">
        <f>IF(AND(שבוע_בדילוג[[#This Row],[הווסת פעיל?]]&lt;&gt;"",B59=1),שבוע_בדילוג[[#This Row],[CycleNumber]],"")</f>
        <v/>
      </c>
      <c r="AF58" s="1" t="str">
        <f>IF(AND(שבוע_בדילוג[[#This Row],[הווסת פעיל?]]&lt;&gt;"",Y57=""),שבוע_בדילוג[[#This Row],[CycleNumber]],"")</f>
        <v/>
      </c>
      <c r="AG58" s="1" t="str">
        <f>IF(B59=1,"",IF(שבוע_בדילוג[[#This Row],[הווסת פעיל?]]=1,IF(שבוע_בדילוג[[#This Row],[וסת קבוע אחרון]]=F59,1,0),""))</f>
        <v/>
      </c>
      <c r="AH58" s="1" t="str">
        <f>IF(B59=1,"",IF(שבוע_בדילוג[[#This Row],[הווסת פעיל?]]=1,IF(OR(שבוע_בדילוג[[#This Row],[וסת קבוע אחרון]]=F59,F59=שבוע_בדילוג[[#This Row],[LengthofCycle]]),1,0),""))</f>
        <v/>
      </c>
      <c r="AI58" s="1" t="str">
        <f>IF(B59=1,"",IF(שבוע_בדילוג[[#This Row],[הווסת פעיל?]]=1,IF(OR(שבוע_בדילוג[[#This Row],[וסת קבוע אחרון]]=F59,F59=שבוע_בדילוג[[#This Row],[LengthofCycle]],AND(שבוע_בדילוג[[#This Row],[LengthofCycle]]&lt;&gt;שבוע_בדילוג[[#This Row],[וסת קבוע אחרון]],OR(F59=28,F59=29))),1,0),""))</f>
        <v/>
      </c>
      <c r="AJ58" s="1" t="str">
        <f>IF(AND(שבוע_בדילוג[[#This Row],[הווסת פעיל?]]=1,B59=1),1,"")</f>
        <v/>
      </c>
      <c r="AK58" s="4" t="str">
        <f>IF(AND(שבוע_בדילוג[[#This Row],[הווסת פעיל?]]&lt;&gt;1,B59&lt;&gt;1,B59&lt;&gt;""),IF(שבוע_בדילוג[[#This Row],[LengthofCycle]]=F59,1,0),"")</f>
        <v/>
      </c>
      <c r="AL58" s="4" t="str">
        <f>IF(AND(שבוע_בדילוג[[#This Row],[הווסת פעיל?]]&lt;&gt;1,B59&lt;&gt;1,B59&lt;&gt;""),IF(OR(שבוע_בדילוג[[#This Row],[LengthofCycle]]=F59,F59=29),1,0),"")</f>
        <v/>
      </c>
      <c r="AM58" s="4" t="str">
        <f>IF(AND(שבוע_בדילוג[[#This Row],[הווסת פעיל?]]&lt;&gt;1,B59&lt;&gt;1,B59&lt;&gt;""),IF(OR(שבוע_בדילוג[[#This Row],[LengthofCycle]]=F59,F59=29,F59=28),1,0),"")</f>
        <v/>
      </c>
    </row>
    <row r="59" spans="1:39" x14ac:dyDescent="0.25">
      <c r="A59" s="1" t="s">
        <v>40</v>
      </c>
      <c r="B59" s="1">
        <v>1</v>
      </c>
      <c r="C59" s="1">
        <v>1</v>
      </c>
      <c r="D59" s="1">
        <v>1</v>
      </c>
      <c r="E59" s="1">
        <v>0</v>
      </c>
      <c r="F59" s="1">
        <v>27</v>
      </c>
      <c r="H59" s="1">
        <f>שבוע_בדילוג[[#This Row],[LengthofCycle]]+1</f>
        <v>28</v>
      </c>
      <c r="I59" s="1" t="str">
        <f>IF(IFERROR(LOOKUP(שבוע_בדילוג[[#This Row],[ClientID]],קביעויות[השבוע בדילוג]),FALSE)=שבוע_בדילוג[[#This Row],[ClientID]],1,"")</f>
        <v/>
      </c>
      <c r="J59" s="1" t="str">
        <f>IF(AND(שבוע_בדילוג[[#This Row],[CycleNumber]]&gt;1,OR(B60="",שבוע_בדילוג[[#This Row],[CycleNumber]]&gt;B58)),IF(OR(AND(שבוע_בדילוג[[#This Row],[LengthofCycle]]=29,F58=29),AND(שבוע_בדילוג[[#This Row],[LengthofCycle]]=36,F58=36)),1,""),"")</f>
        <v/>
      </c>
      <c r="K59" s="1" t="str">
        <f>IF(AND(שבוע_בדילוג[[#This Row],[וסת השבוע]]=1,J58=1,שבוע_בדילוג[[#This Row],[CycleNumber]]&gt;B58),1,"")</f>
        <v/>
      </c>
      <c r="L59" s="1" t="str">
        <f>IF(שבוע_בדילוג[[#This Row],[CycleNumber]]=1,"",IF(שבוע_בדילוג[[#This Row],[וסת השבוע]]=1,0,IF(L58="","",IF(L58=0,IF(שבוע_בדילוג[[#This Row],[LengthofCycle]]=29,0,1),IF(L58=1,IF(שבוע_בדילוג[[#This Row],[LengthofCycle]]+F58=29*2,0,2),IF(L58=2,IF(שבוע_בדילוג[[#This Row],[LengthofCycle]]+F58+F57=29*3,0,3),""))))))</f>
        <v/>
      </c>
      <c r="M59" s="1" t="str">
        <f>IF(שבוע_בדילוג[[#This Row],[וסת השבוע]]=1,IF(שבוע_בדילוג[[#This Row],[וסת השבוע וההפלגה ביחד]]=1,M58+1,0),IF(AND(שבוע_בדילוג[[#This Row],[CycleNumber]]&gt;B58,שבוע_בדילוג[[#This Row],[CycleNumber]]&gt;1),IF(שבוע_בדילוג[[#This Row],[וסת השבוע פעיל?]]&lt;&gt;"",M58+1,""),""))</f>
        <v/>
      </c>
      <c r="N59" s="1" t="str">
        <f>IF(שבוע_בדילוג[[#This Row],[וסת השבוע פעיל?2]]="","",IF(AND(שבוע_בדילוג[[#This Row],[וסת השבוע פעיל?]]&lt;&gt;"",שבוע_בדילוג[[#This Row],[CycleNumber]]&lt;B60,B60&lt;&gt;"",שבוע_בדילוג[[#This Row],[וסת השבוע פעיל?]]&lt;3),IF(L60=0,IF(AND(שבוע_בדילוג[[#This Row],[וסת השבוע פעיל?]]&gt;0,J60=1),0,1),0),""))</f>
        <v/>
      </c>
      <c r="O59" s="1" t="str">
        <f t="shared" si="0"/>
        <v/>
      </c>
      <c r="P59" s="1" t="str">
        <f>IF(AND(שבוע_בדילוג[[#This Row],[חיזוי - שבוע]]=1,K60=1),1,"")</f>
        <v/>
      </c>
      <c r="Q59" s="1" t="str">
        <f>IF(AND(שבוע_בדילוג[[#This Row],[וסת השבוע פעיל?]]&lt;3,OR(שבוע_בדילוג[[#This Row],[CycleNumber]]&gt;B60,B60="")),1,"")</f>
        <v/>
      </c>
      <c r="R59" s="1" t="str">
        <f>IF(AND(שבוע_בדילוג[[#This Row],[חיזוי - שבוע]]&lt;&gt;"",שבוע_בדילוג[[#This Row],[וסת השבוע פעיל?2]]=""),1,"")</f>
        <v/>
      </c>
      <c r="S59" s="1" t="str">
        <f>IF(שבוע_בדילוג[[#This Row],[האישה קבעה וסת שבוע בדילוג?]]=1,IF(שבוע_בדילוג[[#This Row],[וסת השבוע פעיל?]]&lt;3,1,0),"")</f>
        <v/>
      </c>
      <c r="T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" s="1" t="str">
        <f t="shared" si="12"/>
        <v/>
      </c>
      <c r="V59" s="1" t="str">
        <f t="shared" si="13"/>
        <v/>
      </c>
      <c r="W59" s="1" t="str">
        <f t="shared" si="14"/>
        <v/>
      </c>
      <c r="X59" s="1" t="str">
        <f>IF(שבוע_בדילוג[[#This Row],[3 הפלגות זהות]]="","",IF(שבוע_בדילוג[[#This Row],[3 הפלגות זהות]]=1,שבוע_בדילוג[[#This Row],[LengthofCycle]],X58))</f>
        <v/>
      </c>
      <c r="Y59" s="1" t="str">
        <f>IF(שבוע_בדילוג[[#This Row],[וסת קבוע אחרון]]="","",IF(OR(שבוע_בדילוג[[#This Row],[LengthofCycle]]=שבוע_בדילוג[[#This Row],[וסת קבוע אחרון]],F58=שבוע_בדילוג[[#This Row],[וסת קבוע אחרון]],F57=שבוע_בדילוג[[#This Row],[וסת קבוע אחרון]]),1,0))</f>
        <v/>
      </c>
      <c r="Z59" s="1" t="str">
        <f>IF(OR(שבוע_בדילוג[[#This Row],[הווסת פעיל?]]=0,שבוע_בדילוג[[#This Row],[הווסת פעיל?]]=""),"",SUM(Z58,שבוע_בדילוג[[#This Row],[הווסת פעיל?]]))</f>
        <v/>
      </c>
      <c r="AA59" s="1" t="str">
        <f>IF(AND(שבוע_בדילוג[[#This Row],[כמה מחזורים עד עקירה]]&lt;&gt;"",Z60=""),שבוע_בדילוג[[#This Row],[כמה מחזורים עד עקירה]],"")</f>
        <v/>
      </c>
      <c r="AB59" s="1" t="str">
        <f>IF(AND(שבוע_בדילוג[[#This Row],[הווסת פעיל?]]=1,שבוע_בדילוג[[#This Row],[וסת קבוע אחרון]]&lt;&gt;X58),שבוע_בדילוג[[#This Row],[וסת קבוע אחרון]],"")</f>
        <v/>
      </c>
      <c r="AC59" s="1" t="str">
        <f>IF(AND(שבוע_בדילוג[[#This Row],[הווסת פעיל?]]=1,Y58=0,שבוע_בדילוג[[#This Row],[וסת קבוע אחרון]]=X58),שבוע_בדילוג[[#This Row],[וסת קבוע אחרון]],"")</f>
        <v/>
      </c>
      <c r="AD59" s="1" t="str">
        <f>IF(AND(שבוע_בדילוג[[#This Row],[הווסת פעיל?]]=1,Y58=0,שבוע_בדילוג[[#This Row],[וסת קבוע אחרון]]&lt;&gt;X58),1,"")</f>
        <v/>
      </c>
      <c r="AE59" s="1" t="str">
        <f>IF(AND(שבוע_בדילוג[[#This Row],[הווסת פעיל?]]&lt;&gt;"",B60=1),שבוע_בדילוג[[#This Row],[CycleNumber]],"")</f>
        <v/>
      </c>
      <c r="AF59" s="1" t="str">
        <f>IF(AND(שבוע_בדילוג[[#This Row],[הווסת פעיל?]]&lt;&gt;"",Y58=""),שבוע_בדילוג[[#This Row],[CycleNumber]],"")</f>
        <v/>
      </c>
      <c r="AG59" s="1" t="str">
        <f>IF(B60=1,"",IF(שבוע_בדילוג[[#This Row],[הווסת פעיל?]]=1,IF(שבוע_בדילוג[[#This Row],[וסת קבוע אחרון]]=F60,1,0),""))</f>
        <v/>
      </c>
      <c r="AH59" s="1" t="str">
        <f>IF(B60=1,"",IF(שבוע_בדילוג[[#This Row],[הווסת פעיל?]]=1,IF(OR(שבוע_בדילוג[[#This Row],[וסת קבוע אחרון]]=F60,F60=שבוע_בדילוג[[#This Row],[LengthofCycle]]),1,0),""))</f>
        <v/>
      </c>
      <c r="AI59" s="1" t="str">
        <f>IF(B60=1,"",IF(שבוע_בדילוג[[#This Row],[הווסת פעיל?]]=1,IF(OR(שבוע_בדילוג[[#This Row],[וסת קבוע אחרון]]=F60,F60=שבוע_בדילוג[[#This Row],[LengthofCycle]],AND(שבוע_בדילוג[[#This Row],[LengthofCycle]]&lt;&gt;שבוע_בדילוג[[#This Row],[וסת קבוע אחרון]],OR(F60=28,F60=29))),1,0),""))</f>
        <v/>
      </c>
      <c r="AJ59" s="1" t="str">
        <f>IF(AND(שבוע_בדילוג[[#This Row],[הווסת פעיל?]]=1,B60=1),1,"")</f>
        <v/>
      </c>
      <c r="AK59" s="4">
        <f>IF(AND(שבוע_בדילוג[[#This Row],[הווסת פעיל?]]&lt;&gt;1,B60&lt;&gt;1,B60&lt;&gt;""),IF(שבוע_בדילוג[[#This Row],[LengthofCycle]]=F60,1,0),"")</f>
        <v>0</v>
      </c>
      <c r="AL59" s="4">
        <f>IF(AND(שבוע_בדילוג[[#This Row],[הווסת פעיל?]]&lt;&gt;1,B60&lt;&gt;1,B60&lt;&gt;""),IF(OR(שבוע_בדילוג[[#This Row],[LengthofCycle]]=F60,F60=29),1,0),"")</f>
        <v>0</v>
      </c>
      <c r="AM59" s="4">
        <f>IF(AND(שבוע_בדילוג[[#This Row],[הווסת פעיל?]]&lt;&gt;1,B60&lt;&gt;1,B60&lt;&gt;""),IF(OR(שבוע_בדילוג[[#This Row],[LengthofCycle]]=F60,F60=29,F60=28),1,0),"")</f>
        <v>0</v>
      </c>
    </row>
    <row r="60" spans="1:39" x14ac:dyDescent="0.25">
      <c r="A60" s="1" t="s">
        <v>40</v>
      </c>
      <c r="B60" s="1">
        <v>2</v>
      </c>
      <c r="C60" s="1">
        <v>1</v>
      </c>
      <c r="D60" s="1">
        <v>1</v>
      </c>
      <c r="E60" s="1">
        <v>0</v>
      </c>
      <c r="F60" s="1">
        <v>31</v>
      </c>
      <c r="H60" s="1">
        <f>שבוע_בדילוג[[#This Row],[LengthofCycle]]+1</f>
        <v>32</v>
      </c>
      <c r="I60" s="1" t="str">
        <f>IF(IFERROR(LOOKUP(שבוע_בדילוג[[#This Row],[ClientID]],קביעויות[השבוע בדילוג]),FALSE)=שבוע_בדילוג[[#This Row],[ClientID]],1,"")</f>
        <v/>
      </c>
      <c r="J60" s="1" t="str">
        <f>IF(AND(שבוע_בדילוג[[#This Row],[CycleNumber]]&gt;1,OR(B61="",שבוע_בדילוג[[#This Row],[CycleNumber]]&gt;B59)),IF(OR(AND(שבוע_בדילוג[[#This Row],[LengthofCycle]]=29,F59=29),AND(שבוע_בדילוג[[#This Row],[LengthofCycle]]=36,F59=36)),1,""),"")</f>
        <v/>
      </c>
      <c r="K60" s="1" t="str">
        <f>IF(AND(שבוע_בדילוג[[#This Row],[וסת השבוע]]=1,J59=1,שבוע_בדילוג[[#This Row],[CycleNumber]]&gt;B59),1,"")</f>
        <v/>
      </c>
      <c r="L60" s="1" t="str">
        <f>IF(שבוע_בדילוג[[#This Row],[CycleNumber]]=1,"",IF(שבוע_בדילוג[[#This Row],[וסת השבוע]]=1,0,IF(L59="","",IF(L59=0,IF(שבוע_בדילוג[[#This Row],[LengthofCycle]]=29,0,1),IF(L59=1,IF(שבוע_בדילוג[[#This Row],[LengthofCycle]]+F59=29*2,0,2),IF(L59=2,IF(שבוע_בדילוג[[#This Row],[LengthofCycle]]+F59+F58=29*3,0,3),""))))))</f>
        <v/>
      </c>
      <c r="M60" s="1" t="str">
        <f>IF(שבוע_בדילוג[[#This Row],[וסת השבוע]]=1,IF(שבוע_בדילוג[[#This Row],[וסת השבוע וההפלגה ביחד]]=1,M59+1,0),IF(AND(שבוע_בדילוג[[#This Row],[CycleNumber]]&gt;B59,שבוע_בדילוג[[#This Row],[CycleNumber]]&gt;1),IF(שבוע_בדילוג[[#This Row],[וסת השבוע פעיל?]]&lt;&gt;"",M59+1,""),""))</f>
        <v/>
      </c>
      <c r="N60" s="1" t="str">
        <f>IF(שבוע_בדילוג[[#This Row],[וסת השבוע פעיל?2]]="","",IF(AND(שבוע_בדילוג[[#This Row],[וסת השבוע פעיל?]]&lt;&gt;"",שבוע_בדילוג[[#This Row],[CycleNumber]]&lt;B61,B61&lt;&gt;"",שבוע_בדילוג[[#This Row],[וסת השבוע פעיל?]]&lt;3),IF(L61=0,IF(AND(שבוע_בדילוג[[#This Row],[וסת השבוע פעיל?]]&gt;0,J61=1),0,1),0),""))</f>
        <v/>
      </c>
      <c r="O60" s="1" t="str">
        <f t="shared" si="0"/>
        <v/>
      </c>
      <c r="P60" s="1" t="str">
        <f>IF(AND(שבוע_בדילוג[[#This Row],[חיזוי - שבוע]]=1,K61=1),1,"")</f>
        <v/>
      </c>
      <c r="Q60" s="1" t="str">
        <f>IF(AND(שבוע_בדילוג[[#This Row],[וסת השבוע פעיל?]]&lt;3,OR(שבוע_בדילוג[[#This Row],[CycleNumber]]&gt;B61,B61="")),1,"")</f>
        <v/>
      </c>
      <c r="R60" s="1" t="str">
        <f>IF(AND(שבוע_בדילוג[[#This Row],[חיזוי - שבוע]]&lt;&gt;"",שבוע_בדילוג[[#This Row],[וסת השבוע פעיל?2]]=""),1,"")</f>
        <v/>
      </c>
      <c r="S60" s="1" t="str">
        <f>IF(שבוע_בדילוג[[#This Row],[האישה קבעה וסת שבוע בדילוג?]]=1,IF(שבוע_בדילוג[[#This Row],[וסת השבוע פעיל?]]&lt;3,1,0),"")</f>
        <v/>
      </c>
      <c r="T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" s="1" t="str">
        <f t="shared" si="12"/>
        <v/>
      </c>
      <c r="V60" s="1" t="str">
        <f t="shared" si="13"/>
        <v/>
      </c>
      <c r="W60" s="1" t="str">
        <f t="shared" si="14"/>
        <v/>
      </c>
      <c r="X60" s="1" t="str">
        <f>IF(שבוע_בדילוג[[#This Row],[3 הפלגות זהות]]="","",IF(שבוע_בדילוג[[#This Row],[3 הפלגות זהות]]=1,שבוע_בדילוג[[#This Row],[LengthofCycle]],X59))</f>
        <v/>
      </c>
      <c r="Y60" s="1" t="str">
        <f>IF(שבוע_בדילוג[[#This Row],[וסת קבוע אחרון]]="","",IF(OR(שבוע_בדילוג[[#This Row],[LengthofCycle]]=שבוע_בדילוג[[#This Row],[וסת קבוע אחרון]],F59=שבוע_בדילוג[[#This Row],[וסת קבוע אחרון]],F58=שבוע_בדילוג[[#This Row],[וסת קבוע אחרון]]),1,0))</f>
        <v/>
      </c>
      <c r="Z60" s="1" t="str">
        <f>IF(OR(שבוע_בדילוג[[#This Row],[הווסת פעיל?]]=0,שבוע_בדילוג[[#This Row],[הווסת פעיל?]]=""),"",SUM(Z59,שבוע_בדילוג[[#This Row],[הווסת פעיל?]]))</f>
        <v/>
      </c>
      <c r="AA60" s="1" t="str">
        <f>IF(AND(שבוע_בדילוג[[#This Row],[כמה מחזורים עד עקירה]]&lt;&gt;"",Z61=""),שבוע_בדילוג[[#This Row],[כמה מחזורים עד עקירה]],"")</f>
        <v/>
      </c>
      <c r="AB60" s="1" t="str">
        <f>IF(AND(שבוע_בדילוג[[#This Row],[הווסת פעיל?]]=1,שבוע_בדילוג[[#This Row],[וסת קבוע אחרון]]&lt;&gt;X59),שבוע_בדילוג[[#This Row],[וסת קבוע אחרון]],"")</f>
        <v/>
      </c>
      <c r="AC60" s="1" t="str">
        <f>IF(AND(שבוע_בדילוג[[#This Row],[הווסת פעיל?]]=1,Y59=0,שבוע_בדילוג[[#This Row],[וסת קבוע אחרון]]=X59),שבוע_בדילוג[[#This Row],[וסת קבוע אחרון]],"")</f>
        <v/>
      </c>
      <c r="AD60" s="1" t="str">
        <f>IF(AND(שבוע_בדילוג[[#This Row],[הווסת פעיל?]]=1,Y59=0,שבוע_בדילוג[[#This Row],[וסת קבוע אחרון]]&lt;&gt;X59),1,"")</f>
        <v/>
      </c>
      <c r="AE60" s="1" t="str">
        <f>IF(AND(שבוע_בדילוג[[#This Row],[הווסת פעיל?]]&lt;&gt;"",B61=1),שבוע_בדילוג[[#This Row],[CycleNumber]],"")</f>
        <v/>
      </c>
      <c r="AF60" s="1" t="str">
        <f>IF(AND(שבוע_בדילוג[[#This Row],[הווסת פעיל?]]&lt;&gt;"",Y59=""),שבוע_בדילוג[[#This Row],[CycleNumber]],"")</f>
        <v/>
      </c>
      <c r="AG60" s="1" t="str">
        <f>IF(B61=1,"",IF(שבוע_בדילוג[[#This Row],[הווסת פעיל?]]=1,IF(שבוע_בדילוג[[#This Row],[וסת קבוע אחרון]]=F61,1,0),""))</f>
        <v/>
      </c>
      <c r="AH60" s="1" t="str">
        <f>IF(B61=1,"",IF(שבוע_בדילוג[[#This Row],[הווסת פעיל?]]=1,IF(OR(שבוע_בדילוג[[#This Row],[וסת קבוע אחרון]]=F61,F61=שבוע_בדילוג[[#This Row],[LengthofCycle]]),1,0),""))</f>
        <v/>
      </c>
      <c r="AI60" s="1" t="str">
        <f>IF(B61=1,"",IF(שבוע_בדילוג[[#This Row],[הווסת פעיל?]]=1,IF(OR(שבוע_בדילוג[[#This Row],[וסת קבוע אחרון]]=F61,F61=שבוע_בדילוג[[#This Row],[LengthofCycle]],AND(שבוע_בדילוג[[#This Row],[LengthofCycle]]&lt;&gt;שבוע_בדילוג[[#This Row],[וסת קבוע אחרון]],OR(F61=28,F61=29))),1,0),""))</f>
        <v/>
      </c>
      <c r="AJ60" s="1" t="str">
        <f>IF(AND(שבוע_בדילוג[[#This Row],[הווסת פעיל?]]=1,B61=1),1,"")</f>
        <v/>
      </c>
      <c r="AK60" s="4">
        <f>IF(AND(שבוע_בדילוג[[#This Row],[הווסת פעיל?]]&lt;&gt;1,B61&lt;&gt;1,B61&lt;&gt;""),IF(שבוע_בדילוג[[#This Row],[LengthofCycle]]=F61,1,0),"")</f>
        <v>0</v>
      </c>
      <c r="AL60" s="4">
        <f>IF(AND(שבוע_בדילוג[[#This Row],[הווסת פעיל?]]&lt;&gt;1,B61&lt;&gt;1,B61&lt;&gt;""),IF(OR(שבוע_בדילוג[[#This Row],[LengthofCycle]]=F61,F61=29),1,0),"")</f>
        <v>0</v>
      </c>
      <c r="AM60" s="4">
        <f>IF(AND(שבוע_בדילוג[[#This Row],[הווסת פעיל?]]&lt;&gt;1,B61&lt;&gt;1,B61&lt;&gt;""),IF(OR(שבוע_בדילוג[[#This Row],[LengthofCycle]]=F61,F61=29,F61=28),1,0),"")</f>
        <v>0</v>
      </c>
    </row>
    <row r="61" spans="1:39" x14ac:dyDescent="0.25">
      <c r="A61" s="1" t="s">
        <v>40</v>
      </c>
      <c r="B61" s="1">
        <v>3</v>
      </c>
      <c r="C61" s="1">
        <v>1</v>
      </c>
      <c r="D61" s="1">
        <v>1</v>
      </c>
      <c r="E61" s="1">
        <v>0</v>
      </c>
      <c r="F61" s="1">
        <v>27</v>
      </c>
      <c r="H61" s="1">
        <f>שבוע_בדילוג[[#This Row],[LengthofCycle]]+1</f>
        <v>28</v>
      </c>
      <c r="I61" s="1" t="str">
        <f>IF(IFERROR(LOOKUP(שבוע_בדילוג[[#This Row],[ClientID]],קביעויות[השבוע בדילוג]),FALSE)=שבוע_בדילוג[[#This Row],[ClientID]],1,"")</f>
        <v/>
      </c>
      <c r="J61" s="1" t="str">
        <f>IF(AND(שבוע_בדילוג[[#This Row],[CycleNumber]]&gt;1,OR(B62="",שבוע_בדילוג[[#This Row],[CycleNumber]]&gt;B60)),IF(OR(AND(שבוע_בדילוג[[#This Row],[LengthofCycle]]=29,F60=29),AND(שבוע_בדילוג[[#This Row],[LengthofCycle]]=36,F60=36)),1,""),"")</f>
        <v/>
      </c>
      <c r="K61" s="1" t="str">
        <f>IF(AND(שבוע_בדילוג[[#This Row],[וסת השבוע]]=1,J60=1,שבוע_בדילוג[[#This Row],[CycleNumber]]&gt;B60),1,"")</f>
        <v/>
      </c>
      <c r="L61" s="1" t="str">
        <f>IF(שבוע_בדילוג[[#This Row],[CycleNumber]]=1,"",IF(שבוע_בדילוג[[#This Row],[וסת השבוע]]=1,0,IF(L60="","",IF(L60=0,IF(שבוע_בדילוג[[#This Row],[LengthofCycle]]=29,0,1),IF(L60=1,IF(שבוע_בדילוג[[#This Row],[LengthofCycle]]+F60=29*2,0,2),IF(L60=2,IF(שבוע_בדילוג[[#This Row],[LengthofCycle]]+F60+F59=29*3,0,3),""))))))</f>
        <v/>
      </c>
      <c r="M61" s="1" t="str">
        <f>IF(שבוע_בדילוג[[#This Row],[וסת השבוע]]=1,IF(שבוע_בדילוג[[#This Row],[וסת השבוע וההפלגה ביחד]]=1,M60+1,0),IF(AND(שבוע_בדילוג[[#This Row],[CycleNumber]]&gt;B60,שבוע_בדילוג[[#This Row],[CycleNumber]]&gt;1),IF(שבוע_בדילוג[[#This Row],[וסת השבוע פעיל?]]&lt;&gt;"",M60+1,""),""))</f>
        <v/>
      </c>
      <c r="N61" s="1" t="str">
        <f>IF(שבוע_בדילוג[[#This Row],[וסת השבוע פעיל?2]]="","",IF(AND(שבוע_בדילוג[[#This Row],[וסת השבוע פעיל?]]&lt;&gt;"",שבוע_בדילוג[[#This Row],[CycleNumber]]&lt;B62,B62&lt;&gt;"",שבוע_בדילוג[[#This Row],[וסת השבוע פעיל?]]&lt;3),IF(L62=0,IF(AND(שבוע_בדילוג[[#This Row],[וסת השבוע פעיל?]]&gt;0,J62=1),0,1),0),""))</f>
        <v/>
      </c>
      <c r="O61" s="1" t="str">
        <f t="shared" si="0"/>
        <v/>
      </c>
      <c r="P61" s="1" t="str">
        <f>IF(AND(שבוע_בדילוג[[#This Row],[חיזוי - שבוע]]=1,K62=1),1,"")</f>
        <v/>
      </c>
      <c r="Q61" s="1" t="str">
        <f>IF(AND(שבוע_בדילוג[[#This Row],[וסת השבוע פעיל?]]&lt;3,OR(שבוע_בדילוג[[#This Row],[CycleNumber]]&gt;B62,B62="")),1,"")</f>
        <v/>
      </c>
      <c r="R61" s="1" t="str">
        <f>IF(AND(שבוע_בדילוג[[#This Row],[חיזוי - שבוע]]&lt;&gt;"",שבוע_בדילוג[[#This Row],[וסת השבוע פעיל?2]]=""),1,"")</f>
        <v/>
      </c>
      <c r="S61" s="1" t="str">
        <f>IF(שבוע_בדילוג[[#This Row],[האישה קבעה וסת שבוע בדילוג?]]=1,IF(שבוע_בדילוג[[#This Row],[וסת השבוע פעיל?]]&lt;3,1,0),"")</f>
        <v/>
      </c>
      <c r="T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" s="1">
        <f t="shared" si="12"/>
        <v>0</v>
      </c>
      <c r="V61" s="1" t="str">
        <f t="shared" si="13"/>
        <v/>
      </c>
      <c r="W61" s="1" t="str">
        <f t="shared" si="14"/>
        <v/>
      </c>
      <c r="X61" s="1" t="str">
        <f>IF(שבוע_בדילוג[[#This Row],[3 הפלגות זהות]]="","",IF(שבוע_בדילוג[[#This Row],[3 הפלגות זהות]]=1,שבוע_בדילוג[[#This Row],[LengthofCycle]],X60))</f>
        <v/>
      </c>
      <c r="Y61" s="1" t="str">
        <f>IF(שבוע_בדילוג[[#This Row],[וסת קבוע אחרון]]="","",IF(OR(שבוע_בדילוג[[#This Row],[LengthofCycle]]=שבוע_בדילוג[[#This Row],[וסת קבוע אחרון]],F60=שבוע_בדילוג[[#This Row],[וסת קבוע אחרון]],F59=שבוע_בדילוג[[#This Row],[וסת קבוע אחרון]]),1,0))</f>
        <v/>
      </c>
      <c r="Z61" s="1" t="str">
        <f>IF(OR(שבוע_בדילוג[[#This Row],[הווסת פעיל?]]=0,שבוע_בדילוג[[#This Row],[הווסת פעיל?]]=""),"",SUM(Z60,שבוע_בדילוג[[#This Row],[הווסת פעיל?]]))</f>
        <v/>
      </c>
      <c r="AA61" s="1" t="str">
        <f>IF(AND(שבוע_בדילוג[[#This Row],[כמה מחזורים עד עקירה]]&lt;&gt;"",Z62=""),שבוע_בדילוג[[#This Row],[כמה מחזורים עד עקירה]],"")</f>
        <v/>
      </c>
      <c r="AB61" s="1" t="str">
        <f>IF(AND(שבוע_בדילוג[[#This Row],[הווסת פעיל?]]=1,שבוע_בדילוג[[#This Row],[וסת קבוע אחרון]]&lt;&gt;X60),שבוע_בדילוג[[#This Row],[וסת קבוע אחרון]],"")</f>
        <v/>
      </c>
      <c r="AC61" s="1" t="str">
        <f>IF(AND(שבוע_בדילוג[[#This Row],[הווסת פעיל?]]=1,Y60=0,שבוע_בדילוג[[#This Row],[וסת קבוע אחרון]]=X60),שבוע_בדילוג[[#This Row],[וסת קבוע אחרון]],"")</f>
        <v/>
      </c>
      <c r="AD61" s="1" t="str">
        <f>IF(AND(שבוע_בדילוג[[#This Row],[הווסת פעיל?]]=1,Y60=0,שבוע_בדילוג[[#This Row],[וסת קבוע אחרון]]&lt;&gt;X60),1,"")</f>
        <v/>
      </c>
      <c r="AE61" s="1" t="str">
        <f>IF(AND(שבוע_בדילוג[[#This Row],[הווסת פעיל?]]&lt;&gt;"",B62=1),שבוע_בדילוג[[#This Row],[CycleNumber]],"")</f>
        <v/>
      </c>
      <c r="AF61" s="1" t="str">
        <f>IF(AND(שבוע_בדילוג[[#This Row],[הווסת פעיל?]]&lt;&gt;"",Y60=""),שבוע_בדילוג[[#This Row],[CycleNumber]],"")</f>
        <v/>
      </c>
      <c r="AG61" s="1" t="str">
        <f>IF(B62=1,"",IF(שבוע_בדילוג[[#This Row],[הווסת פעיל?]]=1,IF(שבוע_בדילוג[[#This Row],[וסת קבוע אחרון]]=F62,1,0),""))</f>
        <v/>
      </c>
      <c r="AH61" s="1" t="str">
        <f>IF(B62=1,"",IF(שבוע_בדילוג[[#This Row],[הווסת פעיל?]]=1,IF(OR(שבוע_בדילוג[[#This Row],[וסת קבוע אחרון]]=F62,F62=שבוע_בדילוג[[#This Row],[LengthofCycle]]),1,0),""))</f>
        <v/>
      </c>
      <c r="AI61" s="1" t="str">
        <f>IF(B62=1,"",IF(שבוע_בדילוג[[#This Row],[הווסת פעיל?]]=1,IF(OR(שבוע_בדילוג[[#This Row],[וסת קבוע אחרון]]=F62,F62=שבוע_בדילוג[[#This Row],[LengthofCycle]],AND(שבוע_בדילוג[[#This Row],[LengthofCycle]]&lt;&gt;שבוע_בדילוג[[#This Row],[וסת קבוע אחרון]],OR(F62=28,F62=29))),1,0),""))</f>
        <v/>
      </c>
      <c r="AJ61" s="1" t="str">
        <f>IF(AND(שבוע_בדילוג[[#This Row],[הווסת פעיל?]]=1,B62=1),1,"")</f>
        <v/>
      </c>
      <c r="AK61" s="4">
        <f>IF(AND(שבוע_בדילוג[[#This Row],[הווסת פעיל?]]&lt;&gt;1,B62&lt;&gt;1,B62&lt;&gt;""),IF(שבוע_בדילוג[[#This Row],[LengthofCycle]]=F62,1,0),"")</f>
        <v>0</v>
      </c>
      <c r="AL61" s="4">
        <f>IF(AND(שבוע_בדילוג[[#This Row],[הווסת פעיל?]]&lt;&gt;1,B62&lt;&gt;1,B62&lt;&gt;""),IF(OR(שבוע_בדילוג[[#This Row],[LengthofCycle]]=F62,F62=29),1,0),"")</f>
        <v>0</v>
      </c>
      <c r="AM61" s="4">
        <f>IF(AND(שבוע_בדילוג[[#This Row],[הווסת פעיל?]]&lt;&gt;1,B62&lt;&gt;1,B62&lt;&gt;""),IF(OR(שבוע_בדילוג[[#This Row],[LengthofCycle]]=F62,F62=29,F62=28),1,0),"")</f>
        <v>1</v>
      </c>
    </row>
    <row r="62" spans="1:39" x14ac:dyDescent="0.25">
      <c r="A62" s="1" t="s">
        <v>40</v>
      </c>
      <c r="B62" s="1">
        <v>4</v>
      </c>
      <c r="C62" s="1">
        <v>1</v>
      </c>
      <c r="D62" s="1">
        <v>1</v>
      </c>
      <c r="E62" s="1">
        <v>0</v>
      </c>
      <c r="F62" s="1">
        <v>28</v>
      </c>
      <c r="H62" s="1">
        <f>שבוע_בדילוג[[#This Row],[LengthofCycle]]+1</f>
        <v>29</v>
      </c>
      <c r="I62" s="1" t="str">
        <f>IF(IFERROR(LOOKUP(שבוע_בדילוג[[#This Row],[ClientID]],קביעויות[השבוע בדילוג]),FALSE)=שבוע_בדילוג[[#This Row],[ClientID]],1,"")</f>
        <v/>
      </c>
      <c r="J62" s="1" t="str">
        <f>IF(AND(שבוע_בדילוג[[#This Row],[CycleNumber]]&gt;1,OR(B63="",שבוע_בדילוג[[#This Row],[CycleNumber]]&gt;B61)),IF(OR(AND(שבוע_בדילוג[[#This Row],[LengthofCycle]]=29,F61=29),AND(שבוע_בדילוג[[#This Row],[LengthofCycle]]=36,F61=36)),1,""),"")</f>
        <v/>
      </c>
      <c r="K62" s="1" t="str">
        <f>IF(AND(שבוע_בדילוג[[#This Row],[וסת השבוע]]=1,J61=1,שבוע_בדילוג[[#This Row],[CycleNumber]]&gt;B61),1,"")</f>
        <v/>
      </c>
      <c r="L62" s="1" t="str">
        <f>IF(שבוע_בדילוג[[#This Row],[CycleNumber]]=1,"",IF(שבוע_בדילוג[[#This Row],[וסת השבוע]]=1,0,IF(L61="","",IF(L61=0,IF(שבוע_בדילוג[[#This Row],[LengthofCycle]]=29,0,1),IF(L61=1,IF(שבוע_בדילוג[[#This Row],[LengthofCycle]]+F61=29*2,0,2),IF(L61=2,IF(שבוע_בדילוג[[#This Row],[LengthofCycle]]+F61+F60=29*3,0,3),""))))))</f>
        <v/>
      </c>
      <c r="M62" s="1" t="str">
        <f>IF(שבוע_בדילוג[[#This Row],[וסת השבוע]]=1,IF(שבוע_בדילוג[[#This Row],[וסת השבוע וההפלגה ביחד]]=1,M61+1,0),IF(AND(שבוע_בדילוג[[#This Row],[CycleNumber]]&gt;B61,שבוע_בדילוג[[#This Row],[CycleNumber]]&gt;1),IF(שבוע_בדילוג[[#This Row],[וסת השבוע פעיל?]]&lt;&gt;"",M61+1,""),""))</f>
        <v/>
      </c>
      <c r="N62" s="1" t="str">
        <f>IF(שבוע_בדילוג[[#This Row],[וסת השבוע פעיל?2]]="","",IF(AND(שבוע_בדילוג[[#This Row],[וסת השבוע פעיל?]]&lt;&gt;"",שבוע_בדילוג[[#This Row],[CycleNumber]]&lt;B63,B63&lt;&gt;"",שבוע_בדילוג[[#This Row],[וסת השבוע פעיל?]]&lt;3),IF(L63=0,IF(AND(שבוע_בדילוג[[#This Row],[וסת השבוע פעיל?]]&gt;0,J63=1),0,1),0),""))</f>
        <v/>
      </c>
      <c r="O62" s="1" t="str">
        <f t="shared" si="0"/>
        <v/>
      </c>
      <c r="P62" s="1" t="str">
        <f>IF(AND(שבוע_בדילוג[[#This Row],[חיזוי - שבוע]]=1,K63=1),1,"")</f>
        <v/>
      </c>
      <c r="Q62" s="1" t="str">
        <f>IF(AND(שבוע_בדילוג[[#This Row],[וסת השבוע פעיל?]]&lt;3,OR(שבוע_בדילוג[[#This Row],[CycleNumber]]&gt;B63,B63="")),1,"")</f>
        <v/>
      </c>
      <c r="R62" s="1" t="str">
        <f>IF(AND(שבוע_בדילוג[[#This Row],[חיזוי - שבוע]]&lt;&gt;"",שבוע_בדילוג[[#This Row],[וסת השבוע פעיל?2]]=""),1,"")</f>
        <v/>
      </c>
      <c r="S62" s="1" t="str">
        <f>IF(שבוע_בדילוג[[#This Row],[האישה קבעה וסת שבוע בדילוג?]]=1,IF(שבוע_בדילוג[[#This Row],[וסת השבוע פעיל?]]&lt;3,1,0),"")</f>
        <v/>
      </c>
      <c r="T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" s="1">
        <f t="shared" si="12"/>
        <v>0</v>
      </c>
      <c r="V62" s="1">
        <f t="shared" si="13"/>
        <v>0</v>
      </c>
      <c r="W62" s="1" t="str">
        <f t="shared" si="14"/>
        <v/>
      </c>
      <c r="X62" s="1" t="str">
        <f>IF(שבוע_בדילוג[[#This Row],[3 הפלגות זהות]]="","",IF(שבוע_בדילוג[[#This Row],[3 הפלגות זהות]]=1,שבוע_בדילוג[[#This Row],[LengthofCycle]],X61))</f>
        <v/>
      </c>
      <c r="Y62" s="1" t="str">
        <f>IF(שבוע_בדילוג[[#This Row],[וסת קבוע אחרון]]="","",IF(OR(שבוע_בדילוג[[#This Row],[LengthofCycle]]=שבוע_בדילוג[[#This Row],[וסת קבוע אחרון]],F61=שבוע_בדילוג[[#This Row],[וסת קבוע אחרון]],F60=שבוע_בדילוג[[#This Row],[וסת קבוע אחרון]]),1,0))</f>
        <v/>
      </c>
      <c r="Z62" s="1" t="str">
        <f>IF(OR(שבוע_בדילוג[[#This Row],[הווסת פעיל?]]=0,שבוע_בדילוג[[#This Row],[הווסת פעיל?]]=""),"",SUM(Z61,שבוע_בדילוג[[#This Row],[הווסת פעיל?]]))</f>
        <v/>
      </c>
      <c r="AA62" s="1" t="str">
        <f>IF(AND(שבוע_בדילוג[[#This Row],[כמה מחזורים עד עקירה]]&lt;&gt;"",Z63=""),שבוע_בדילוג[[#This Row],[כמה מחזורים עד עקירה]],"")</f>
        <v/>
      </c>
      <c r="AB62" s="1" t="str">
        <f>IF(AND(שבוע_בדילוג[[#This Row],[הווסת פעיל?]]=1,שבוע_בדילוג[[#This Row],[וסת קבוע אחרון]]&lt;&gt;X61),שבוע_בדילוג[[#This Row],[וסת קבוע אחרון]],"")</f>
        <v/>
      </c>
      <c r="AC62" s="1" t="str">
        <f>IF(AND(שבוע_בדילוג[[#This Row],[הווסת פעיל?]]=1,Y61=0,שבוע_בדילוג[[#This Row],[וסת קבוע אחרון]]=X61),שבוע_בדילוג[[#This Row],[וסת קבוע אחרון]],"")</f>
        <v/>
      </c>
      <c r="AD62" s="1" t="str">
        <f>IF(AND(שבוע_בדילוג[[#This Row],[הווסת פעיל?]]=1,Y61=0,שבוע_בדילוג[[#This Row],[וסת קבוע אחרון]]&lt;&gt;X61),1,"")</f>
        <v/>
      </c>
      <c r="AE62" s="1" t="str">
        <f>IF(AND(שבוע_בדילוג[[#This Row],[הווסת פעיל?]]&lt;&gt;"",B63=1),שבוע_בדילוג[[#This Row],[CycleNumber]],"")</f>
        <v/>
      </c>
      <c r="AF62" s="1" t="str">
        <f>IF(AND(שבוע_בדילוג[[#This Row],[הווסת פעיל?]]&lt;&gt;"",Y61=""),שבוע_בדילוג[[#This Row],[CycleNumber]],"")</f>
        <v/>
      </c>
      <c r="AG62" s="1" t="str">
        <f>IF(B63=1,"",IF(שבוע_בדילוג[[#This Row],[הווסת פעיל?]]=1,IF(שבוע_בדילוג[[#This Row],[וסת קבוע אחרון]]=F63,1,0),""))</f>
        <v/>
      </c>
      <c r="AH62" s="1" t="str">
        <f>IF(B63=1,"",IF(שבוע_בדילוג[[#This Row],[הווסת פעיל?]]=1,IF(OR(שבוע_בדילוג[[#This Row],[וסת קבוע אחרון]]=F63,F63=שבוע_בדילוג[[#This Row],[LengthofCycle]]),1,0),""))</f>
        <v/>
      </c>
      <c r="AI62" s="1" t="str">
        <f>IF(B63=1,"",IF(שבוע_בדילוג[[#This Row],[הווסת פעיל?]]=1,IF(OR(שבוע_בדילוג[[#This Row],[וסת קבוע אחרון]]=F63,F63=שבוע_בדילוג[[#This Row],[LengthofCycle]],AND(שבוע_בדילוג[[#This Row],[LengthofCycle]]&lt;&gt;שבוע_בדילוג[[#This Row],[וסת קבוע אחרון]],OR(F63=28,F63=29))),1,0),""))</f>
        <v/>
      </c>
      <c r="AJ62" s="1" t="str">
        <f>IF(AND(שבוע_בדילוג[[#This Row],[הווסת פעיל?]]=1,B63=1),1,"")</f>
        <v/>
      </c>
      <c r="AK62" s="4">
        <f>IF(AND(שבוע_בדילוג[[#This Row],[הווסת פעיל?]]&lt;&gt;1,B63&lt;&gt;1,B63&lt;&gt;""),IF(שבוע_בדילוג[[#This Row],[LengthofCycle]]=F63,1,0),"")</f>
        <v>0</v>
      </c>
      <c r="AL62" s="4">
        <f>IF(AND(שבוע_בדילוג[[#This Row],[הווסת פעיל?]]&lt;&gt;1,B63&lt;&gt;1,B63&lt;&gt;""),IF(OR(שבוע_בדילוג[[#This Row],[LengthofCycle]]=F63,F63=29),1,0),"")</f>
        <v>0</v>
      </c>
      <c r="AM62" s="4">
        <f>IF(AND(שבוע_בדילוג[[#This Row],[הווסת פעיל?]]&lt;&gt;1,B63&lt;&gt;1,B63&lt;&gt;""),IF(OR(שבוע_בדילוג[[#This Row],[LengthofCycle]]=F63,F63=29,F63=28),1,0),"")</f>
        <v>0</v>
      </c>
    </row>
    <row r="63" spans="1:39" x14ac:dyDescent="0.25">
      <c r="A63" s="1" t="s">
        <v>40</v>
      </c>
      <c r="B63" s="1">
        <v>5</v>
      </c>
      <c r="C63" s="1">
        <v>1</v>
      </c>
      <c r="D63" s="1">
        <v>1</v>
      </c>
      <c r="E63" s="1">
        <v>0</v>
      </c>
      <c r="F63" s="1">
        <v>27</v>
      </c>
      <c r="H63" s="1">
        <f>שבוע_בדילוג[[#This Row],[LengthofCycle]]+1</f>
        <v>28</v>
      </c>
      <c r="I63" s="1" t="str">
        <f>IF(IFERROR(LOOKUP(שבוע_בדילוג[[#This Row],[ClientID]],קביעויות[השבוע בדילוג]),FALSE)=שבוע_בדילוג[[#This Row],[ClientID]],1,"")</f>
        <v/>
      </c>
      <c r="J63" s="1" t="str">
        <f>IF(AND(שבוע_בדילוג[[#This Row],[CycleNumber]]&gt;1,OR(B64="",שבוע_בדילוג[[#This Row],[CycleNumber]]&gt;B62)),IF(OR(AND(שבוע_בדילוג[[#This Row],[LengthofCycle]]=29,F62=29),AND(שבוע_בדילוג[[#This Row],[LengthofCycle]]=36,F62=36)),1,""),"")</f>
        <v/>
      </c>
      <c r="K63" s="1" t="str">
        <f>IF(AND(שבוע_בדילוג[[#This Row],[וסת השבוע]]=1,J62=1,שבוע_בדילוג[[#This Row],[CycleNumber]]&gt;B62),1,"")</f>
        <v/>
      </c>
      <c r="L63" s="1" t="str">
        <f>IF(שבוע_בדילוג[[#This Row],[CycleNumber]]=1,"",IF(שבוע_בדילוג[[#This Row],[וסת השבוע]]=1,0,IF(L62="","",IF(L62=0,IF(שבוע_בדילוג[[#This Row],[LengthofCycle]]=29,0,1),IF(L62=1,IF(שבוע_בדילוג[[#This Row],[LengthofCycle]]+F62=29*2,0,2),IF(L62=2,IF(שבוע_בדילוג[[#This Row],[LengthofCycle]]+F62+F61=29*3,0,3),""))))))</f>
        <v/>
      </c>
      <c r="M63" s="1" t="str">
        <f>IF(שבוע_בדילוג[[#This Row],[וסת השבוע]]=1,IF(שבוע_בדילוג[[#This Row],[וסת השבוע וההפלגה ביחד]]=1,M62+1,0),IF(AND(שבוע_בדילוג[[#This Row],[CycleNumber]]&gt;B62,שבוע_בדילוג[[#This Row],[CycleNumber]]&gt;1),IF(שבוע_בדילוג[[#This Row],[וסת השבוע פעיל?]]&lt;&gt;"",M62+1,""),""))</f>
        <v/>
      </c>
      <c r="N63" s="1" t="str">
        <f>IF(שבוע_בדילוג[[#This Row],[וסת השבוע פעיל?2]]="","",IF(AND(שבוע_בדילוג[[#This Row],[וסת השבוע פעיל?]]&lt;&gt;"",שבוע_בדילוג[[#This Row],[CycleNumber]]&lt;B64,B64&lt;&gt;"",שבוע_בדילוג[[#This Row],[וסת השבוע פעיל?]]&lt;3),IF(L64=0,IF(AND(שבוע_בדילוג[[#This Row],[וסת השבוע פעיל?]]&gt;0,J64=1),0,1),0),""))</f>
        <v/>
      </c>
      <c r="O63" s="1" t="str">
        <f t="shared" si="0"/>
        <v/>
      </c>
      <c r="P63" s="1" t="str">
        <f>IF(AND(שבוע_בדילוג[[#This Row],[חיזוי - שבוע]]=1,K64=1),1,"")</f>
        <v/>
      </c>
      <c r="Q63" s="1" t="str">
        <f>IF(AND(שבוע_בדילוג[[#This Row],[וסת השבוע פעיל?]]&lt;3,OR(שבוע_בדילוג[[#This Row],[CycleNumber]]&gt;B64,B64="")),1,"")</f>
        <v/>
      </c>
      <c r="R63" s="1" t="str">
        <f>IF(AND(שבוע_בדילוג[[#This Row],[חיזוי - שבוע]]&lt;&gt;"",שבוע_בדילוג[[#This Row],[וסת השבוע פעיל?2]]=""),1,"")</f>
        <v/>
      </c>
      <c r="S63" s="1" t="str">
        <f>IF(שבוע_בדילוג[[#This Row],[האישה קבעה וסת שבוע בדילוג?]]=1,IF(שבוע_בדילוג[[#This Row],[וסת השבוע פעיל?]]&lt;3,1,0),"")</f>
        <v/>
      </c>
      <c r="T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" s="1">
        <f t="shared" si="12"/>
        <v>0</v>
      </c>
      <c r="V63" s="1">
        <f t="shared" si="13"/>
        <v>0</v>
      </c>
      <c r="W63" s="1">
        <f t="shared" si="14"/>
        <v>0</v>
      </c>
      <c r="X63" s="1" t="str">
        <f>IF(שבוע_בדילוג[[#This Row],[3 הפלגות זהות]]="","",IF(שבוע_בדילוג[[#This Row],[3 הפלגות זהות]]=1,שבוע_בדילוג[[#This Row],[LengthofCycle]],X62))</f>
        <v/>
      </c>
      <c r="Y63" s="1" t="str">
        <f>IF(שבוע_בדילוג[[#This Row],[וסת קבוע אחרון]]="","",IF(OR(שבוע_בדילוג[[#This Row],[LengthofCycle]]=שבוע_בדילוג[[#This Row],[וסת קבוע אחרון]],F62=שבוע_בדילוג[[#This Row],[וסת קבוע אחרון]],F61=שבוע_בדילוג[[#This Row],[וסת קבוע אחרון]]),1,0))</f>
        <v/>
      </c>
      <c r="Z63" s="1" t="str">
        <f>IF(OR(שבוע_בדילוג[[#This Row],[הווסת פעיל?]]=0,שבוע_בדילוג[[#This Row],[הווסת פעיל?]]=""),"",SUM(Z62,שבוע_בדילוג[[#This Row],[הווסת פעיל?]]))</f>
        <v/>
      </c>
      <c r="AA63" s="1" t="str">
        <f>IF(AND(שבוע_בדילוג[[#This Row],[כמה מחזורים עד עקירה]]&lt;&gt;"",Z64=""),שבוע_בדילוג[[#This Row],[כמה מחזורים עד עקירה]],"")</f>
        <v/>
      </c>
      <c r="AB63" s="1" t="str">
        <f>IF(AND(שבוע_בדילוג[[#This Row],[הווסת פעיל?]]=1,שבוע_בדילוג[[#This Row],[וסת קבוע אחרון]]&lt;&gt;X62),שבוע_בדילוג[[#This Row],[וסת קבוע אחרון]],"")</f>
        <v/>
      </c>
      <c r="AC63" s="1" t="str">
        <f>IF(AND(שבוע_בדילוג[[#This Row],[הווסת פעיל?]]=1,Y62=0,שבוע_בדילוג[[#This Row],[וסת קבוע אחרון]]=X62),שבוע_בדילוג[[#This Row],[וסת קבוע אחרון]],"")</f>
        <v/>
      </c>
      <c r="AD63" s="1" t="str">
        <f>IF(AND(שבוע_בדילוג[[#This Row],[הווסת פעיל?]]=1,Y62=0,שבוע_בדילוג[[#This Row],[וסת קבוע אחרון]]&lt;&gt;X62),1,"")</f>
        <v/>
      </c>
      <c r="AE63" s="1" t="str">
        <f>IF(AND(שבוע_בדילוג[[#This Row],[הווסת פעיל?]]&lt;&gt;"",B64=1),שבוע_בדילוג[[#This Row],[CycleNumber]],"")</f>
        <v/>
      </c>
      <c r="AF63" s="1" t="str">
        <f>IF(AND(שבוע_בדילוג[[#This Row],[הווסת פעיל?]]&lt;&gt;"",Y62=""),שבוע_בדילוג[[#This Row],[CycleNumber]],"")</f>
        <v/>
      </c>
      <c r="AG63" s="1" t="str">
        <f>IF(B64=1,"",IF(שבוע_בדילוג[[#This Row],[הווסת פעיל?]]=1,IF(שבוע_בדילוג[[#This Row],[וסת קבוע אחרון]]=F64,1,0),""))</f>
        <v/>
      </c>
      <c r="AH63" s="1" t="str">
        <f>IF(B64=1,"",IF(שבוע_בדילוג[[#This Row],[הווסת פעיל?]]=1,IF(OR(שבוע_בדילוג[[#This Row],[וסת קבוע אחרון]]=F64,F64=שבוע_בדילוג[[#This Row],[LengthofCycle]]),1,0),""))</f>
        <v/>
      </c>
      <c r="AI63" s="1" t="str">
        <f>IF(B64=1,"",IF(שבוע_בדילוג[[#This Row],[הווסת פעיל?]]=1,IF(OR(שבוע_בדילוג[[#This Row],[וסת קבוע אחרון]]=F64,F64=שבוע_בדילוג[[#This Row],[LengthofCycle]],AND(שבוע_בדילוג[[#This Row],[LengthofCycle]]&lt;&gt;שבוע_בדילוג[[#This Row],[וסת קבוע אחרון]],OR(F64=28,F64=29))),1,0),""))</f>
        <v/>
      </c>
      <c r="AJ63" s="1" t="str">
        <f>IF(AND(שבוע_בדילוג[[#This Row],[הווסת פעיל?]]=1,B64=1),1,"")</f>
        <v/>
      </c>
      <c r="AK63" s="4">
        <f>IF(AND(שבוע_בדילוג[[#This Row],[הווסת פעיל?]]&lt;&gt;1,B64&lt;&gt;1,B64&lt;&gt;""),IF(שבוע_בדילוג[[#This Row],[LengthofCycle]]=F64,1,0),"")</f>
        <v>1</v>
      </c>
      <c r="AL63" s="4">
        <f>IF(AND(שבוע_בדילוג[[#This Row],[הווסת פעיל?]]&lt;&gt;1,B64&lt;&gt;1,B64&lt;&gt;""),IF(OR(שבוע_בדילוג[[#This Row],[LengthofCycle]]=F64,F64=29),1,0),"")</f>
        <v>1</v>
      </c>
      <c r="AM63" s="4">
        <f>IF(AND(שבוע_בדילוג[[#This Row],[הווסת פעיל?]]&lt;&gt;1,B64&lt;&gt;1,B64&lt;&gt;""),IF(OR(שבוע_בדילוג[[#This Row],[LengthofCycle]]=F64,F64=29,F64=28),1,0),"")</f>
        <v>1</v>
      </c>
    </row>
    <row r="64" spans="1:39" x14ac:dyDescent="0.25">
      <c r="A64" s="1" t="s">
        <v>40</v>
      </c>
      <c r="B64" s="1">
        <v>6</v>
      </c>
      <c r="C64" s="1">
        <v>1</v>
      </c>
      <c r="D64" s="1">
        <v>1</v>
      </c>
      <c r="E64" s="1">
        <v>0</v>
      </c>
      <c r="F64" s="1">
        <v>27</v>
      </c>
      <c r="H64" s="1">
        <f>שבוע_בדילוג[[#This Row],[LengthofCycle]]+1</f>
        <v>28</v>
      </c>
      <c r="I64" s="1" t="str">
        <f>IF(IFERROR(LOOKUP(שבוע_בדילוג[[#This Row],[ClientID]],קביעויות[השבוע בדילוג]),FALSE)=שבוע_בדילוג[[#This Row],[ClientID]],1,"")</f>
        <v/>
      </c>
      <c r="J64" s="1" t="str">
        <f>IF(AND(שבוע_בדילוג[[#This Row],[CycleNumber]]&gt;1,OR(B65="",שבוע_בדילוג[[#This Row],[CycleNumber]]&gt;B63)),IF(OR(AND(שבוע_בדילוג[[#This Row],[LengthofCycle]]=29,F63=29),AND(שבוע_בדילוג[[#This Row],[LengthofCycle]]=36,F63=36)),1,""),"")</f>
        <v/>
      </c>
      <c r="K64" s="1" t="str">
        <f>IF(AND(שבוע_בדילוג[[#This Row],[וסת השבוע]]=1,J63=1,שבוע_בדילוג[[#This Row],[CycleNumber]]&gt;B63),1,"")</f>
        <v/>
      </c>
      <c r="L64" s="1" t="str">
        <f>IF(שבוע_בדילוג[[#This Row],[CycleNumber]]=1,"",IF(שבוע_בדילוג[[#This Row],[וסת השבוע]]=1,0,IF(L63="","",IF(L63=0,IF(שבוע_בדילוג[[#This Row],[LengthofCycle]]=29,0,1),IF(L63=1,IF(שבוע_בדילוג[[#This Row],[LengthofCycle]]+F63=29*2,0,2),IF(L63=2,IF(שבוע_בדילוג[[#This Row],[LengthofCycle]]+F63+F62=29*3,0,3),""))))))</f>
        <v/>
      </c>
      <c r="M64" s="1" t="str">
        <f>IF(שבוע_בדילוג[[#This Row],[וסת השבוע]]=1,IF(שבוע_בדילוג[[#This Row],[וסת השבוע וההפלגה ביחד]]=1,M63+1,0),IF(AND(שבוע_בדילוג[[#This Row],[CycleNumber]]&gt;B63,שבוע_בדילוג[[#This Row],[CycleNumber]]&gt;1),IF(שבוע_בדילוג[[#This Row],[וסת השבוע פעיל?]]&lt;&gt;"",M63+1,""),""))</f>
        <v/>
      </c>
      <c r="N64" s="1" t="str">
        <f>IF(שבוע_בדילוג[[#This Row],[וסת השבוע פעיל?2]]="","",IF(AND(שבוע_בדילוג[[#This Row],[וסת השבוע פעיל?]]&lt;&gt;"",שבוע_בדילוג[[#This Row],[CycleNumber]]&lt;B65,B65&lt;&gt;"",שבוע_בדילוג[[#This Row],[וסת השבוע פעיל?]]&lt;3),IF(L65=0,IF(AND(שבוע_בדילוג[[#This Row],[וסת השבוע פעיל?]]&gt;0,J65=1),0,1),0),""))</f>
        <v/>
      </c>
      <c r="O64" s="1" t="str">
        <f t="shared" si="0"/>
        <v/>
      </c>
      <c r="P64" s="1" t="str">
        <f>IF(AND(שבוע_בדילוג[[#This Row],[חיזוי - שבוע]]=1,K65=1),1,"")</f>
        <v/>
      </c>
      <c r="Q64" s="1" t="str">
        <f>IF(AND(שבוע_בדילוג[[#This Row],[וסת השבוע פעיל?]]&lt;3,OR(שבוע_בדילוג[[#This Row],[CycleNumber]]&gt;B65,B65="")),1,"")</f>
        <v/>
      </c>
      <c r="R64" s="1" t="str">
        <f>IF(AND(שבוע_בדילוג[[#This Row],[חיזוי - שבוע]]&lt;&gt;"",שבוע_בדילוג[[#This Row],[וסת השבוע פעיל?2]]=""),1,"")</f>
        <v/>
      </c>
      <c r="S64" s="1" t="str">
        <f>IF(שבוע_בדילוג[[#This Row],[האישה קבעה וסת שבוע בדילוג?]]=1,IF(שבוע_בדילוג[[#This Row],[וסת השבוע פעיל?]]&lt;3,1,0),"")</f>
        <v/>
      </c>
      <c r="T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" s="1">
        <f t="shared" si="12"/>
        <v>0</v>
      </c>
      <c r="V64" s="1">
        <f t="shared" si="13"/>
        <v>0</v>
      </c>
      <c r="W64" s="1">
        <f t="shared" si="14"/>
        <v>0</v>
      </c>
      <c r="X64" s="1" t="str">
        <f>IF(שבוע_בדילוג[[#This Row],[3 הפלגות זהות]]="","",IF(שבוע_בדילוג[[#This Row],[3 הפלגות זהות]]=1,שבוע_בדילוג[[#This Row],[LengthofCycle]],X63))</f>
        <v/>
      </c>
      <c r="Y64" s="1" t="str">
        <f>IF(שבוע_בדילוג[[#This Row],[וסת קבוע אחרון]]="","",IF(OR(שבוע_בדילוג[[#This Row],[LengthofCycle]]=שבוע_בדילוג[[#This Row],[וסת קבוע אחרון]],F63=שבוע_בדילוג[[#This Row],[וסת קבוע אחרון]],F62=שבוע_בדילוג[[#This Row],[וסת קבוע אחרון]]),1,0))</f>
        <v/>
      </c>
      <c r="Z64" s="1" t="str">
        <f>IF(OR(שבוע_בדילוג[[#This Row],[הווסת פעיל?]]=0,שבוע_בדילוג[[#This Row],[הווסת פעיל?]]=""),"",SUM(Z63,שבוע_בדילוג[[#This Row],[הווסת פעיל?]]))</f>
        <v/>
      </c>
      <c r="AA64" s="1" t="str">
        <f>IF(AND(שבוע_בדילוג[[#This Row],[כמה מחזורים עד עקירה]]&lt;&gt;"",Z65=""),שבוע_בדילוג[[#This Row],[כמה מחזורים עד עקירה]],"")</f>
        <v/>
      </c>
      <c r="AB64" s="1" t="str">
        <f>IF(AND(שבוע_בדילוג[[#This Row],[הווסת פעיל?]]=1,שבוע_בדילוג[[#This Row],[וסת קבוע אחרון]]&lt;&gt;X63),שבוע_בדילוג[[#This Row],[וסת קבוע אחרון]],"")</f>
        <v/>
      </c>
      <c r="AC64" s="1" t="str">
        <f>IF(AND(שבוע_בדילוג[[#This Row],[הווסת פעיל?]]=1,Y63=0,שבוע_בדילוג[[#This Row],[וסת קבוע אחרון]]=X63),שבוע_בדילוג[[#This Row],[וסת קבוע אחרון]],"")</f>
        <v/>
      </c>
      <c r="AD64" s="1" t="str">
        <f>IF(AND(שבוע_בדילוג[[#This Row],[הווסת פעיל?]]=1,Y63=0,שבוע_בדילוג[[#This Row],[וסת קבוע אחרון]]&lt;&gt;X63),1,"")</f>
        <v/>
      </c>
      <c r="AE64" s="1" t="str">
        <f>IF(AND(שבוע_בדילוג[[#This Row],[הווסת פעיל?]]&lt;&gt;"",B65=1),שבוע_בדילוג[[#This Row],[CycleNumber]],"")</f>
        <v/>
      </c>
      <c r="AF64" s="1" t="str">
        <f>IF(AND(שבוע_בדילוג[[#This Row],[הווסת פעיל?]]&lt;&gt;"",Y63=""),שבוע_בדילוג[[#This Row],[CycleNumber]],"")</f>
        <v/>
      </c>
      <c r="AG64" s="1" t="str">
        <f>IF(B65=1,"",IF(שבוע_בדילוג[[#This Row],[הווסת פעיל?]]=1,IF(שבוע_בדילוג[[#This Row],[וסת קבוע אחרון]]=F65,1,0),""))</f>
        <v/>
      </c>
      <c r="AH64" s="1" t="str">
        <f>IF(B65=1,"",IF(שבוע_בדילוג[[#This Row],[הווסת פעיל?]]=1,IF(OR(שבוע_בדילוג[[#This Row],[וסת קבוע אחרון]]=F65,F65=שבוע_בדילוג[[#This Row],[LengthofCycle]]),1,0),""))</f>
        <v/>
      </c>
      <c r="AI64" s="1" t="str">
        <f>IF(B65=1,"",IF(שבוע_בדילוג[[#This Row],[הווסת פעיל?]]=1,IF(OR(שבוע_בדילוג[[#This Row],[וסת קבוע אחרון]]=F65,F65=שבוע_בדילוג[[#This Row],[LengthofCycle]],AND(שבוע_בדילוג[[#This Row],[LengthofCycle]]&lt;&gt;שבוע_בדילוג[[#This Row],[וסת קבוע אחרון]],OR(F65=28,F65=29))),1,0),""))</f>
        <v/>
      </c>
      <c r="AJ64" s="1" t="str">
        <f>IF(AND(שבוע_בדילוג[[#This Row],[הווסת פעיל?]]=1,B65=1),1,"")</f>
        <v/>
      </c>
      <c r="AK64" s="4">
        <f>IF(AND(שבוע_בדילוג[[#This Row],[הווסת פעיל?]]&lt;&gt;1,B65&lt;&gt;1,B65&lt;&gt;""),IF(שבוע_בדילוג[[#This Row],[LengthofCycle]]=F65,1,0),"")</f>
        <v>1</v>
      </c>
      <c r="AL64" s="4">
        <f>IF(AND(שבוע_בדילוג[[#This Row],[הווסת פעיל?]]&lt;&gt;1,B65&lt;&gt;1,B65&lt;&gt;""),IF(OR(שבוע_בדילוג[[#This Row],[LengthofCycle]]=F65,F65=29),1,0),"")</f>
        <v>1</v>
      </c>
      <c r="AM64" s="4">
        <f>IF(AND(שבוע_בדילוג[[#This Row],[הווסת פעיל?]]&lt;&gt;1,B65&lt;&gt;1,B65&lt;&gt;""),IF(OR(שבוע_בדילוג[[#This Row],[LengthofCycle]]=F65,F65=29,F65=28),1,0),"")</f>
        <v>1</v>
      </c>
    </row>
    <row r="65" spans="1:54" s="10" customFormat="1" x14ac:dyDescent="0.25">
      <c r="A65" s="10" t="s">
        <v>40</v>
      </c>
      <c r="B65" s="10">
        <v>7</v>
      </c>
      <c r="C65" s="10">
        <v>1</v>
      </c>
      <c r="D65" s="10">
        <v>1</v>
      </c>
      <c r="E65" s="10">
        <v>0</v>
      </c>
      <c r="F65" s="10">
        <v>27</v>
      </c>
      <c r="H65" s="10">
        <f>שבוע_בדילוג[[#This Row],[LengthofCycle]]+1</f>
        <v>28</v>
      </c>
      <c r="I65" s="10" t="str">
        <f>IF(IFERROR(LOOKUP(שבוע_בדילוג[[#This Row],[ClientID]],קביעויות[השבוע בדילוג]),FALSE)=שבוע_בדילוג[[#This Row],[ClientID]],1,"")</f>
        <v/>
      </c>
      <c r="J65" s="1" t="str">
        <f>IF(AND(שבוע_בדילוג[[#This Row],[CycleNumber]]&gt;1,OR(B66="",שבוע_בדילוג[[#This Row],[CycleNumber]]&gt;B64)),IF(OR(AND(שבוע_בדילוג[[#This Row],[LengthofCycle]]=29,F64=29),AND(שבוע_בדילוג[[#This Row],[LengthofCycle]]=36,F64=36)),1,""),"")</f>
        <v/>
      </c>
      <c r="K65" s="1" t="str">
        <f>IF(AND(שבוע_בדילוג[[#This Row],[וסת השבוע]]=1,J64=1,שבוע_בדילוג[[#This Row],[CycleNumber]]&gt;B64),1,"")</f>
        <v/>
      </c>
      <c r="L65" s="1" t="str">
        <f>IF(שבוע_בדילוג[[#This Row],[CycleNumber]]=1,"",IF(שבוע_בדילוג[[#This Row],[וסת השבוע]]=1,0,IF(L64="","",IF(L64=0,IF(שבוע_בדילוג[[#This Row],[LengthofCycle]]=29,0,1),IF(L64=1,IF(שבוע_בדילוג[[#This Row],[LengthofCycle]]+F64=29*2,0,2),IF(L64=2,IF(שבוע_בדילוג[[#This Row],[LengthofCycle]]+F64+F63=29*3,0,3),""))))))</f>
        <v/>
      </c>
      <c r="M65" s="1" t="str">
        <f>IF(שבוע_בדילוג[[#This Row],[וסת השבוע]]=1,IF(שבוע_בדילוג[[#This Row],[וסת השבוע וההפלגה ביחד]]=1,M64+1,0),IF(AND(שבוע_בדילוג[[#This Row],[CycleNumber]]&gt;B64,שבוע_בדילוג[[#This Row],[CycleNumber]]&gt;1),IF(שבוע_בדילוג[[#This Row],[וסת השבוע פעיל?]]&lt;&gt;"",M64+1,""),""))</f>
        <v/>
      </c>
      <c r="N65" s="1" t="str">
        <f>IF(שבוע_בדילוג[[#This Row],[וסת השבוע פעיל?2]]="","",IF(AND(שבוע_בדילוג[[#This Row],[וסת השבוע פעיל?]]&lt;&gt;"",שבוע_בדילוג[[#This Row],[CycleNumber]]&lt;B66,B66&lt;&gt;"",שבוע_בדילוג[[#This Row],[וסת השבוע פעיל?]]&lt;3),IF(L66=0,IF(AND(שבוע_בדילוג[[#This Row],[וסת השבוע פעיל?]]&gt;0,J66=1),0,1),0),""))</f>
        <v/>
      </c>
      <c r="O65" s="1" t="str">
        <f t="shared" si="0"/>
        <v/>
      </c>
      <c r="P65" s="1" t="str">
        <f>IF(AND(שבוע_בדילוג[[#This Row],[חיזוי - שבוע]]=1,K66=1),1,"")</f>
        <v/>
      </c>
      <c r="Q65" s="1" t="str">
        <f>IF(AND(שבוע_בדילוג[[#This Row],[וסת השבוע פעיל?]]&lt;3,OR(שבוע_בדילוג[[#This Row],[CycleNumber]]&gt;B66,B66="")),1,"")</f>
        <v/>
      </c>
      <c r="R65" s="10" t="str">
        <f>IF(AND(שבוע_בדילוג[[#This Row],[חיזוי - שבוע]]&lt;&gt;"",שבוע_בדילוג[[#This Row],[וסת השבוע פעיל?2]]=""),1,"")</f>
        <v/>
      </c>
      <c r="S65" s="10" t="str">
        <f>IF(שבוע_בדילוג[[#This Row],[האישה קבעה וסת שבוע בדילוג?]]=1,IF(שבוע_בדילוג[[#This Row],[וסת השבוע פעיל?]]&lt;3,1,0),"")</f>
        <v/>
      </c>
      <c r="T65" s="10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" s="10">
        <f t="shared" si="12"/>
        <v>1</v>
      </c>
      <c r="V65" s="10">
        <f t="shared" si="13"/>
        <v>0</v>
      </c>
      <c r="W65" s="10">
        <f t="shared" si="14"/>
        <v>0</v>
      </c>
      <c r="X65" s="1">
        <f>IF(שבוע_בדילוג[[#This Row],[3 הפלגות זהות]]="","",IF(שבוע_בדילוג[[#This Row],[3 הפלגות זהות]]=1,שבוע_בדילוג[[#This Row],[LengthofCycle]],X64))</f>
        <v>27</v>
      </c>
      <c r="Y65" s="1">
        <f>IF(שבוע_בדילוג[[#This Row],[וסת קבוע אחרון]]="","",IF(OR(שבוע_בדילוג[[#This Row],[LengthofCycle]]=שבוע_בדילוג[[#This Row],[וסת קבוע אחרון]],F64=שבוע_בדילוג[[#This Row],[וסת קבוע אחרון]],F63=שבוע_בדילוג[[#This Row],[וסת קבוע אחרון]]),1,0))</f>
        <v>1</v>
      </c>
      <c r="Z65" s="1">
        <f>IF(OR(שבוע_בדילוג[[#This Row],[הווסת פעיל?]]=0,שבוע_בדילוג[[#This Row],[הווסת פעיל?]]=""),"",SUM(Z64,שבוע_בדילוג[[#This Row],[הווסת פעיל?]]))</f>
        <v>1</v>
      </c>
      <c r="AA65" s="1" t="str">
        <f>IF(AND(שבוע_בדילוג[[#This Row],[כמה מחזורים עד עקירה]]&lt;&gt;"",Z66=""),שבוע_בדילוג[[#This Row],[כמה מחזורים עד עקירה]],"")</f>
        <v/>
      </c>
      <c r="AB65" s="1">
        <f>IF(AND(שבוע_בדילוג[[#This Row],[הווסת פעיל?]]=1,שבוע_בדילוג[[#This Row],[וסת קבוע אחרון]]&lt;&gt;X64),שבוע_בדילוג[[#This Row],[וסת קבוע אחרון]],"")</f>
        <v>27</v>
      </c>
      <c r="AC65" s="1" t="str">
        <f>IF(AND(שבוע_בדילוג[[#This Row],[הווסת פעיל?]]=1,Y64=0,שבוע_בדילוג[[#This Row],[וסת קבוע אחרון]]=X64),שבוע_בדילוג[[#This Row],[וסת קבוע אחרון]],"")</f>
        <v/>
      </c>
      <c r="AD65" s="1" t="str">
        <f>IF(AND(שבוע_בדילוג[[#This Row],[הווסת פעיל?]]=1,Y64=0,שבוע_בדילוג[[#This Row],[וסת קבוע אחרון]]&lt;&gt;X64),1,"")</f>
        <v/>
      </c>
      <c r="AE65" s="1" t="str">
        <f>IF(AND(שבוע_בדילוג[[#This Row],[הווסת פעיל?]]&lt;&gt;"",B66=1),שבוע_בדילוג[[#This Row],[CycleNumber]],"")</f>
        <v/>
      </c>
      <c r="AF65" s="1">
        <f>IF(AND(שבוע_בדילוג[[#This Row],[הווסת פעיל?]]&lt;&gt;"",Y64=""),שבוע_בדילוג[[#This Row],[CycleNumber]],"")</f>
        <v>7</v>
      </c>
      <c r="AG65" s="1">
        <f>IF(B66=1,"",IF(שבוע_בדילוג[[#This Row],[הווסת פעיל?]]=1,IF(שבוע_בדילוג[[#This Row],[וסת קבוע אחרון]]=F66,1,0),""))</f>
        <v>0</v>
      </c>
      <c r="AH65" s="1">
        <f>IF(B66=1,"",IF(שבוע_בדילוג[[#This Row],[הווסת פעיל?]]=1,IF(OR(שבוע_בדילוג[[#This Row],[וסת קבוע אחרון]]=F66,F66=שבוע_בדילוג[[#This Row],[LengthofCycle]]),1,0),""))</f>
        <v>0</v>
      </c>
      <c r="AI65" s="1">
        <f>IF(B66=1,"",IF(שבוע_בדילוג[[#This Row],[הווסת פעיל?]]=1,IF(OR(שבוע_בדילוג[[#This Row],[וסת קבוע אחרון]]=F66,F66=שבוע_בדילוג[[#This Row],[LengthofCycle]],AND(שבוע_בדילוג[[#This Row],[LengthofCycle]]&lt;&gt;שבוע_בדילוג[[#This Row],[וסת קבוע אחרון]],OR(F66=28,F66=29))),1,0),""))</f>
        <v>0</v>
      </c>
      <c r="AJ65" s="1" t="str">
        <f>IF(AND(שבוע_בדילוג[[#This Row],[הווסת פעיל?]]=1,B66=1),1,"")</f>
        <v/>
      </c>
      <c r="AK65" s="4" t="str">
        <f>IF(AND(שבוע_בדילוג[[#This Row],[הווסת פעיל?]]&lt;&gt;1,B66&lt;&gt;1,B66&lt;&gt;""),IF(שבוע_בדילוג[[#This Row],[LengthofCycle]]=F66,1,0),"")</f>
        <v/>
      </c>
      <c r="AL65" s="4" t="str">
        <f>IF(AND(שבוע_בדילוג[[#This Row],[הווסת פעיל?]]&lt;&gt;1,B66&lt;&gt;1,B66&lt;&gt;""),IF(OR(שבוע_בדילוג[[#This Row],[LengthofCycle]]=F66,F66=29),1,0),"")</f>
        <v/>
      </c>
      <c r="AM65" s="4" t="str">
        <f>IF(AND(שבוע_בדילוג[[#This Row],[הווסת פעיל?]]&lt;&gt;1,B66&lt;&gt;1,B66&lt;&gt;""),IF(OR(שבוע_בדילוג[[#This Row],[LengthofCycle]]=F66,F66=29,F66=28),1,0),"")</f>
        <v/>
      </c>
      <c r="AW65" s="1"/>
      <c r="AX65" s="1"/>
      <c r="AY65" s="1"/>
      <c r="AZ65" s="1"/>
    </row>
    <row r="66" spans="1:54" x14ac:dyDescent="0.25">
      <c r="A66" s="1" t="s">
        <v>40</v>
      </c>
      <c r="B66" s="1">
        <v>8</v>
      </c>
      <c r="C66" s="1">
        <v>1</v>
      </c>
      <c r="D66" s="1">
        <v>1</v>
      </c>
      <c r="E66" s="1">
        <v>0</v>
      </c>
      <c r="F66" s="1">
        <v>25</v>
      </c>
      <c r="H66" s="1">
        <f>שבוע_בדילוג[[#This Row],[LengthofCycle]]+1</f>
        <v>26</v>
      </c>
      <c r="I66" s="1" t="str">
        <f>IF(IFERROR(LOOKUP(שבוע_בדילוג[[#This Row],[ClientID]],קביעויות[השבוע בדילוג]),FALSE)=שבוע_בדילוג[[#This Row],[ClientID]],1,"")</f>
        <v/>
      </c>
      <c r="J66" s="1" t="str">
        <f>IF(AND(שבוע_בדילוג[[#This Row],[CycleNumber]]&gt;1,OR(B67="",שבוע_בדילוג[[#This Row],[CycleNumber]]&gt;B65)),IF(OR(AND(שבוע_בדילוג[[#This Row],[LengthofCycle]]=29,F65=29),AND(שבוע_בדילוג[[#This Row],[LengthofCycle]]=36,F65=36)),1,""),"")</f>
        <v/>
      </c>
      <c r="K66" s="1" t="str">
        <f>IF(AND(שבוע_בדילוג[[#This Row],[וסת השבוע]]=1,J65=1,שבוע_בדילוג[[#This Row],[CycleNumber]]&gt;B65),1,"")</f>
        <v/>
      </c>
      <c r="L66" s="1" t="str">
        <f>IF(שבוע_בדילוג[[#This Row],[CycleNumber]]=1,"",IF(שבוע_בדילוג[[#This Row],[וסת השבוע]]=1,0,IF(L65="","",IF(L65=0,IF(שבוע_בדילוג[[#This Row],[LengthofCycle]]=29,0,1),IF(L65=1,IF(שבוע_בדילוג[[#This Row],[LengthofCycle]]+F65=29*2,0,2),IF(L65=2,IF(שבוע_בדילוג[[#This Row],[LengthofCycle]]+F65+F64=29*3,0,3),""))))))</f>
        <v/>
      </c>
      <c r="M66" s="1" t="str">
        <f>IF(שבוע_בדילוג[[#This Row],[וסת השבוע]]=1,IF(שבוע_בדילוג[[#This Row],[וסת השבוע וההפלגה ביחד]]=1,M65+1,0),IF(AND(שבוע_בדילוג[[#This Row],[CycleNumber]]&gt;B65,שבוע_בדילוג[[#This Row],[CycleNumber]]&gt;1),IF(שבוע_בדילוג[[#This Row],[וסת השבוע פעיל?]]&lt;&gt;"",M65+1,""),""))</f>
        <v/>
      </c>
      <c r="N66" s="1" t="str">
        <f>IF(שבוע_בדילוג[[#This Row],[וסת השבוע פעיל?2]]="","",IF(AND(שבוע_בדילוג[[#This Row],[וסת השבוע פעיל?]]&lt;&gt;"",שבוע_בדילוג[[#This Row],[CycleNumber]]&lt;B67,B67&lt;&gt;"",שבוע_בדילוג[[#This Row],[וסת השבוע פעיל?]]&lt;3),IF(L67=0,IF(AND(שבוע_בדילוג[[#This Row],[וסת השבוע פעיל?]]&gt;0,J67=1),0,1),0),""))</f>
        <v/>
      </c>
      <c r="O66" s="1" t="str">
        <f t="shared" si="0"/>
        <v/>
      </c>
      <c r="P66" s="1" t="str">
        <f>IF(AND(שבוע_בדילוג[[#This Row],[חיזוי - שבוע]]=1,K67=1),1,"")</f>
        <v/>
      </c>
      <c r="Q66" s="1" t="str">
        <f>IF(AND(שבוע_בדילוג[[#This Row],[וסת השבוע פעיל?]]&lt;3,OR(שבוע_בדילוג[[#This Row],[CycleNumber]]&gt;B67,B67="")),1,"")</f>
        <v/>
      </c>
      <c r="R66" s="1" t="str">
        <f>IF(AND(שבוע_בדילוג[[#This Row],[חיזוי - שבוע]]&lt;&gt;"",שבוע_בדילוג[[#This Row],[וסת השבוע פעיל?2]]=""),1,"")</f>
        <v/>
      </c>
      <c r="S66" s="1" t="str">
        <f>IF(שבוע_בדילוג[[#This Row],[האישה קבעה וסת שבוע בדילוג?]]=1,IF(שבוע_בדילוג[[#This Row],[וסת השבוע פעיל?]]&lt;3,1,0),"")</f>
        <v/>
      </c>
      <c r="T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" s="1">
        <f t="shared" si="12"/>
        <v>0</v>
      </c>
      <c r="V66" s="1">
        <f t="shared" si="13"/>
        <v>0</v>
      </c>
      <c r="W66" s="1">
        <f t="shared" si="14"/>
        <v>0</v>
      </c>
      <c r="X66" s="1">
        <f>IF(שבוע_בדילוג[[#This Row],[3 הפלגות זהות]]="","",IF(שבוע_בדילוג[[#This Row],[3 הפלגות זהות]]=1,שבוע_בדילוג[[#This Row],[LengthofCycle]],X65))</f>
        <v>27</v>
      </c>
      <c r="Y66" s="1">
        <f>IF(שבוע_בדילוג[[#This Row],[וסת קבוע אחרון]]="","",IF(OR(שבוע_בדילוג[[#This Row],[LengthofCycle]]=שבוע_בדילוג[[#This Row],[וסת קבוע אחרון]],F65=שבוע_בדילוג[[#This Row],[וסת קבוע אחרון]],F64=שבוע_בדילוג[[#This Row],[וסת קבוע אחרון]]),1,0))</f>
        <v>1</v>
      </c>
      <c r="Z66" s="1">
        <f>IF(OR(שבוע_בדילוג[[#This Row],[הווסת פעיל?]]=0,שבוע_בדילוג[[#This Row],[הווסת פעיל?]]=""),"",SUM(Z65,שבוע_בדילוג[[#This Row],[הווסת פעיל?]]))</f>
        <v>2</v>
      </c>
      <c r="AA66" s="1" t="str">
        <f>IF(AND(שבוע_בדילוג[[#This Row],[כמה מחזורים עד עקירה]]&lt;&gt;"",Z67=""),שבוע_בדילוג[[#This Row],[כמה מחזורים עד עקירה]],"")</f>
        <v/>
      </c>
      <c r="AB66" s="1" t="str">
        <f>IF(AND(שבוע_בדילוג[[#This Row],[הווסת פעיל?]]=1,שבוע_בדילוג[[#This Row],[וסת קבוע אחרון]]&lt;&gt;X65),שבוע_בדילוג[[#This Row],[וסת קבוע אחרון]],"")</f>
        <v/>
      </c>
      <c r="AC66" s="1" t="str">
        <f>IF(AND(שבוע_בדילוג[[#This Row],[הווסת פעיל?]]=1,Y65=0,שבוע_בדילוג[[#This Row],[וסת קבוע אחרון]]=X65),שבוע_בדילוג[[#This Row],[וסת קבוע אחרון]],"")</f>
        <v/>
      </c>
      <c r="AD66" s="1" t="str">
        <f>IF(AND(שבוע_בדילוג[[#This Row],[הווסת פעיל?]]=1,Y65=0,שבוע_בדילוג[[#This Row],[וסת קבוע אחרון]]&lt;&gt;X65),1,"")</f>
        <v/>
      </c>
      <c r="AE66" s="1" t="str">
        <f>IF(AND(שבוע_בדילוג[[#This Row],[הווסת פעיל?]]&lt;&gt;"",B67=1),שבוע_בדילוג[[#This Row],[CycleNumber]],"")</f>
        <v/>
      </c>
      <c r="AF66" s="1" t="str">
        <f>IF(AND(שבוע_בדילוג[[#This Row],[הווסת פעיל?]]&lt;&gt;"",Y65=""),שבוע_בדילוג[[#This Row],[CycleNumber]],"")</f>
        <v/>
      </c>
      <c r="AG66" s="1">
        <f>IF(B67=1,"",IF(שבוע_בדילוג[[#This Row],[הווסת פעיל?]]=1,IF(שבוע_בדילוג[[#This Row],[וסת קבוע אחרון]]=F67,1,0),""))</f>
        <v>0</v>
      </c>
      <c r="AH66" s="1">
        <f>IF(B67=1,"",IF(שבוע_בדילוג[[#This Row],[הווסת פעיל?]]=1,IF(OR(שבוע_בדילוג[[#This Row],[וסת קבוע אחרון]]=F67,F67=שבוע_בדילוג[[#This Row],[LengthofCycle]]),1,0),""))</f>
        <v>0</v>
      </c>
      <c r="AI66" s="1">
        <f>IF(B67=1,"",IF(שבוע_בדילוג[[#This Row],[הווסת פעיל?]]=1,IF(OR(שבוע_בדילוג[[#This Row],[וסת קבוע אחרון]]=F67,F67=שבוע_בדילוג[[#This Row],[LengthofCycle]],AND(שבוע_בדילוג[[#This Row],[LengthofCycle]]&lt;&gt;שבוע_בדילוג[[#This Row],[וסת קבוע אחרון]],OR(F67=28,F67=29))),1,0),""))</f>
        <v>0</v>
      </c>
      <c r="AJ66" s="1" t="str">
        <f>IF(AND(שבוע_בדילוג[[#This Row],[הווסת פעיל?]]=1,B67=1),1,"")</f>
        <v/>
      </c>
      <c r="AK66" s="4" t="str">
        <f>IF(AND(שבוע_בדילוג[[#This Row],[הווסת פעיל?]]&lt;&gt;1,B67&lt;&gt;1,B67&lt;&gt;""),IF(שבוע_בדילוג[[#This Row],[LengthofCycle]]=F67,1,0),"")</f>
        <v/>
      </c>
      <c r="AL66" s="4" t="str">
        <f>IF(AND(שבוע_בדילוג[[#This Row],[הווסת פעיל?]]&lt;&gt;1,B67&lt;&gt;1,B67&lt;&gt;""),IF(OR(שבוע_בדילוג[[#This Row],[LengthofCycle]]=F67,F67=29),1,0),"")</f>
        <v/>
      </c>
      <c r="AM66" s="4" t="str">
        <f>IF(AND(שבוע_בדילוג[[#This Row],[הווסת פעיל?]]&lt;&gt;1,B67&lt;&gt;1,B67&lt;&gt;""),IF(OR(שבוע_בדילוג[[#This Row],[LengthofCycle]]=F67,F67=29,F67=28),1,0),"")</f>
        <v/>
      </c>
    </row>
    <row r="67" spans="1:54" x14ac:dyDescent="0.25">
      <c r="A67" s="1" t="s">
        <v>40</v>
      </c>
      <c r="B67" s="1">
        <v>9</v>
      </c>
      <c r="C67" s="1">
        <v>1</v>
      </c>
      <c r="D67" s="1">
        <v>1</v>
      </c>
      <c r="E67" s="1">
        <v>0</v>
      </c>
      <c r="F67" s="1">
        <v>24</v>
      </c>
      <c r="H67" s="1">
        <f>שבוע_בדילוג[[#This Row],[LengthofCycle]]+1</f>
        <v>25</v>
      </c>
      <c r="I67" s="1" t="str">
        <f>IF(IFERROR(LOOKUP(שבוע_בדילוג[[#This Row],[ClientID]],קביעויות[השבוע בדילוג]),FALSE)=שבוע_בדילוג[[#This Row],[ClientID]],1,"")</f>
        <v/>
      </c>
      <c r="J67" s="1" t="str">
        <f>IF(AND(שבוע_בדילוג[[#This Row],[CycleNumber]]&gt;1,OR(B68="",שבוע_בדילוג[[#This Row],[CycleNumber]]&gt;B66)),IF(OR(AND(שבוע_בדילוג[[#This Row],[LengthofCycle]]=29,F66=29),AND(שבוע_בדילוג[[#This Row],[LengthofCycle]]=36,F66=36)),1,""),"")</f>
        <v/>
      </c>
      <c r="K67" s="1" t="str">
        <f>IF(AND(שבוע_בדילוג[[#This Row],[וסת השבוע]]=1,J66=1,שבוע_בדילוג[[#This Row],[CycleNumber]]&gt;B66),1,"")</f>
        <v/>
      </c>
      <c r="L67" s="1" t="str">
        <f>IF(שבוע_בדילוג[[#This Row],[CycleNumber]]=1,"",IF(שבוע_בדילוג[[#This Row],[וסת השבוע]]=1,0,IF(L66="","",IF(L66=0,IF(שבוע_בדילוג[[#This Row],[LengthofCycle]]=29,0,1),IF(L66=1,IF(שבוע_בדילוג[[#This Row],[LengthofCycle]]+F66=29*2,0,2),IF(L66=2,IF(שבוע_בדילוג[[#This Row],[LengthofCycle]]+F66+F65=29*3,0,3),""))))))</f>
        <v/>
      </c>
      <c r="M67" s="1" t="str">
        <f>IF(שבוע_בדילוג[[#This Row],[וסת השבוע]]=1,IF(שבוע_בדילוג[[#This Row],[וסת השבוע וההפלגה ביחד]]=1,M66+1,0),IF(AND(שבוע_בדילוג[[#This Row],[CycleNumber]]&gt;B66,שבוע_בדילוג[[#This Row],[CycleNumber]]&gt;1),IF(שבוע_בדילוג[[#This Row],[וסת השבוע פעיל?]]&lt;&gt;"",M66+1,""),""))</f>
        <v/>
      </c>
      <c r="N67" s="1" t="str">
        <f>IF(שבוע_בדילוג[[#This Row],[וסת השבוע פעיל?2]]="","",IF(AND(שבוע_בדילוג[[#This Row],[וסת השבוע פעיל?]]&lt;&gt;"",שבוע_בדילוג[[#This Row],[CycleNumber]]&lt;B68,B68&lt;&gt;"",שבוע_בדילוג[[#This Row],[וסת השבוע פעיל?]]&lt;3),IF(L68=0,IF(AND(שבוע_בדילוג[[#This Row],[וסת השבוע פעיל?]]&gt;0,J68=1),0,1),0),""))</f>
        <v/>
      </c>
      <c r="O67" s="1" t="str">
        <f t="shared" ref="O67:O82" si="15">IF(N66&lt;&gt;"",IF(L66=0,29+1,IF(L66=1,2*29-F66+1,IF(L66=2,3*29-F66-F65+1,""))),"")</f>
        <v/>
      </c>
      <c r="P67" s="1" t="str">
        <f>IF(AND(שבוע_בדילוג[[#This Row],[חיזוי - שבוע]]=1,K68=1),1,"")</f>
        <v/>
      </c>
      <c r="Q67" s="1" t="str">
        <f>IF(AND(שבוע_בדילוג[[#This Row],[וסת השבוע פעיל?]]&lt;3,OR(שבוע_בדילוג[[#This Row],[CycleNumber]]&gt;B68,B68="")),1,"")</f>
        <v/>
      </c>
      <c r="R67" s="1" t="str">
        <f>IF(AND(שבוע_בדילוג[[#This Row],[חיזוי - שבוע]]&lt;&gt;"",שבוע_בדילוג[[#This Row],[וסת השבוע פעיל?2]]=""),1,"")</f>
        <v/>
      </c>
      <c r="S67" s="1" t="str">
        <f>IF(שבוע_בדילוג[[#This Row],[האישה קבעה וסת שבוע בדילוג?]]=1,IF(שבוע_בדילוג[[#This Row],[וסת השבוע פעיל?]]&lt;3,1,0),"")</f>
        <v/>
      </c>
      <c r="T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" s="1">
        <f t="shared" si="12"/>
        <v>0</v>
      </c>
      <c r="V67" s="1">
        <f t="shared" si="13"/>
        <v>0</v>
      </c>
      <c r="W67" s="1">
        <f t="shared" si="14"/>
        <v>0</v>
      </c>
      <c r="X67" s="1">
        <f>IF(שבוע_בדילוג[[#This Row],[3 הפלגות זהות]]="","",IF(שבוע_בדילוג[[#This Row],[3 הפלגות זהות]]=1,שבוע_בדילוג[[#This Row],[LengthofCycle]],X66))</f>
        <v>27</v>
      </c>
      <c r="Y67" s="1">
        <f>IF(שבוע_בדילוג[[#This Row],[וסת קבוע אחרון]]="","",IF(OR(שבוע_בדילוג[[#This Row],[LengthofCycle]]=שבוע_בדילוג[[#This Row],[וסת קבוע אחרון]],F66=שבוע_בדילוג[[#This Row],[וסת קבוע אחרון]],F65=שבוע_בדילוג[[#This Row],[וסת קבוע אחרון]]),1,0))</f>
        <v>1</v>
      </c>
      <c r="Z67" s="1">
        <f>IF(OR(שבוע_בדילוג[[#This Row],[הווסת פעיל?]]=0,שבוע_בדילוג[[#This Row],[הווסת פעיל?]]=""),"",SUM(Z66,שבוע_בדילוג[[#This Row],[הווסת פעיל?]]))</f>
        <v>3</v>
      </c>
      <c r="AA67" s="1">
        <f>IF(AND(שבוע_בדילוג[[#This Row],[כמה מחזורים עד עקירה]]&lt;&gt;"",Z68=""),שבוע_בדילוג[[#This Row],[כמה מחזורים עד עקירה]],"")</f>
        <v>3</v>
      </c>
      <c r="AB67" s="1" t="str">
        <f>IF(AND(שבוע_בדילוג[[#This Row],[הווסת פעיל?]]=1,שבוע_בדילוג[[#This Row],[וסת קבוע אחרון]]&lt;&gt;X66),שבוע_בדילוג[[#This Row],[וסת קבוע אחרון]],"")</f>
        <v/>
      </c>
      <c r="AC67" s="1" t="str">
        <f>IF(AND(שבוע_בדילוג[[#This Row],[הווסת פעיל?]]=1,Y66=0,שבוע_בדילוג[[#This Row],[וסת קבוע אחרון]]=X66),שבוע_בדילוג[[#This Row],[וסת קבוע אחרון]],"")</f>
        <v/>
      </c>
      <c r="AD67" s="1" t="str">
        <f>IF(AND(שבוע_בדילוג[[#This Row],[הווסת פעיל?]]=1,Y66=0,שבוע_בדילוג[[#This Row],[וסת קבוע אחרון]]&lt;&gt;X66),1,"")</f>
        <v/>
      </c>
      <c r="AE67" s="1" t="str">
        <f>IF(AND(שבוע_בדילוג[[#This Row],[הווסת פעיל?]]&lt;&gt;"",B68=1),שבוע_בדילוג[[#This Row],[CycleNumber]],"")</f>
        <v/>
      </c>
      <c r="AF67" s="1" t="str">
        <f>IF(AND(שבוע_בדילוג[[#This Row],[הווסת פעיל?]]&lt;&gt;"",Y66=""),שבוע_בדילוג[[#This Row],[CycleNumber]],"")</f>
        <v/>
      </c>
      <c r="AG67" s="1">
        <f>IF(B68=1,"",IF(שבוע_בדילוג[[#This Row],[הווסת פעיל?]]=1,IF(שבוע_בדילוג[[#This Row],[וסת קבוע אחרון]]=F68,1,0),""))</f>
        <v>0</v>
      </c>
      <c r="AH67" s="1">
        <f>IF(B68=1,"",IF(שבוע_בדילוג[[#This Row],[הווסת פעיל?]]=1,IF(OR(שבוע_בדילוג[[#This Row],[וסת קבוע אחרון]]=F68,F68=שבוע_בדילוג[[#This Row],[LengthofCycle]]),1,0),""))</f>
        <v>0</v>
      </c>
      <c r="AI67" s="1">
        <f>IF(B68=1,"",IF(שבוע_בדילוג[[#This Row],[הווסת פעיל?]]=1,IF(OR(שבוע_בדילוג[[#This Row],[וסת קבוע אחרון]]=F68,F68=שבוע_בדילוג[[#This Row],[LengthofCycle]],AND(שבוע_בדילוג[[#This Row],[LengthofCycle]]&lt;&gt;שבוע_בדילוג[[#This Row],[וסת קבוע אחרון]],OR(F68=28,F68=29))),1,0),""))</f>
        <v>0</v>
      </c>
      <c r="AJ67" s="1" t="str">
        <f>IF(AND(שבוע_בדילוג[[#This Row],[הווסת פעיל?]]=1,B68=1),1,"")</f>
        <v/>
      </c>
      <c r="AK67" s="4" t="str">
        <f>IF(AND(שבוע_בדילוג[[#This Row],[הווסת פעיל?]]&lt;&gt;1,B68&lt;&gt;1,B68&lt;&gt;""),IF(שבוע_בדילוג[[#This Row],[LengthofCycle]]=F68,1,0),"")</f>
        <v/>
      </c>
      <c r="AL67" s="4" t="str">
        <f>IF(AND(שבוע_בדילוג[[#This Row],[הווסת פעיל?]]&lt;&gt;1,B68&lt;&gt;1,B68&lt;&gt;""),IF(OR(שבוע_בדילוג[[#This Row],[LengthofCycle]]=F68,F68=29),1,0),"")</f>
        <v/>
      </c>
      <c r="AM67" s="4" t="str">
        <f>IF(AND(שבוע_בדילוג[[#This Row],[הווסת פעיל?]]&lt;&gt;1,B68&lt;&gt;1,B68&lt;&gt;""),IF(OR(שבוע_בדילוג[[#This Row],[LengthofCycle]]=F68,F68=29,F68=28),1,0),"")</f>
        <v/>
      </c>
      <c r="AX67" s="1" t="s">
        <v>41</v>
      </c>
      <c r="AY67" s="1">
        <f>COUNT(Y:Y)</f>
        <v>167</v>
      </c>
    </row>
    <row r="68" spans="1:54" x14ac:dyDescent="0.25">
      <c r="A68" s="1" t="s">
        <v>40</v>
      </c>
      <c r="B68" s="1">
        <v>10</v>
      </c>
      <c r="C68" s="1">
        <v>1</v>
      </c>
      <c r="D68" s="1">
        <v>1</v>
      </c>
      <c r="E68" s="1">
        <v>0</v>
      </c>
      <c r="F68" s="1">
        <v>18</v>
      </c>
      <c r="H68" s="1">
        <f>שבוע_בדילוג[[#This Row],[LengthofCycle]]+1</f>
        <v>19</v>
      </c>
      <c r="I68" s="1" t="str">
        <f>IF(IFERROR(LOOKUP(שבוע_בדילוג[[#This Row],[ClientID]],קביעויות[השבוע בדילוג]),FALSE)=שבוע_בדילוג[[#This Row],[ClientID]],1,"")</f>
        <v/>
      </c>
      <c r="J68" s="1" t="str">
        <f>IF(AND(שבוע_בדילוג[[#This Row],[CycleNumber]]&gt;1,OR(B69="",שבוע_בדילוג[[#This Row],[CycleNumber]]&gt;B67)),IF(OR(AND(שבוע_בדילוג[[#This Row],[LengthofCycle]]=29,F67=29),AND(שבוע_בדילוג[[#This Row],[LengthofCycle]]=36,F67=36)),1,""),"")</f>
        <v/>
      </c>
      <c r="K68" s="1" t="str">
        <f>IF(AND(שבוע_בדילוג[[#This Row],[וסת השבוע]]=1,J67=1,שבוע_בדילוג[[#This Row],[CycleNumber]]&gt;B67),1,"")</f>
        <v/>
      </c>
      <c r="L68" s="1" t="str">
        <f>IF(שבוע_בדילוג[[#This Row],[CycleNumber]]=1,"",IF(שבוע_בדילוג[[#This Row],[וסת השבוע]]=1,0,IF(L67="","",IF(L67=0,IF(שבוע_בדילוג[[#This Row],[LengthofCycle]]=29,0,1),IF(L67=1,IF(שבוע_בדילוג[[#This Row],[LengthofCycle]]+F67=29*2,0,2),IF(L67=2,IF(שבוע_בדילוג[[#This Row],[LengthofCycle]]+F67+F66=29*3,0,3),""))))))</f>
        <v/>
      </c>
      <c r="M68" s="1" t="str">
        <f>IF(שבוע_בדילוג[[#This Row],[וסת השבוע]]=1,IF(שבוע_בדילוג[[#This Row],[וסת השבוע וההפלגה ביחד]]=1,M67+1,0),IF(AND(שבוע_בדילוג[[#This Row],[CycleNumber]]&gt;B67,שבוע_בדילוג[[#This Row],[CycleNumber]]&gt;1),IF(שבוע_בדילוג[[#This Row],[וסת השבוע פעיל?]]&lt;&gt;"",M67+1,""),""))</f>
        <v/>
      </c>
      <c r="N68" s="1" t="str">
        <f>IF(שבוע_בדילוג[[#This Row],[וסת השבוע פעיל?2]]="","",IF(AND(שבוע_בדילוג[[#This Row],[וסת השבוע פעיל?]]&lt;&gt;"",שבוע_בדילוג[[#This Row],[CycleNumber]]&lt;B69,B69&lt;&gt;"",שבוע_בדילוג[[#This Row],[וסת השבוע פעיל?]]&lt;3),IF(L69=0,IF(AND(שבוע_בדילוג[[#This Row],[וסת השבוע פעיל?]]&gt;0,J69=1),0,1),0),""))</f>
        <v/>
      </c>
      <c r="O68" s="1" t="str">
        <f t="shared" si="15"/>
        <v/>
      </c>
      <c r="P68" s="1" t="str">
        <f>IF(AND(שבוע_בדילוג[[#This Row],[חיזוי - שבוע]]=1,K69=1),1,"")</f>
        <v/>
      </c>
      <c r="Q68" s="1" t="str">
        <f>IF(AND(שבוע_בדילוג[[#This Row],[וסת השבוע פעיל?]]&lt;3,OR(שבוע_בדילוג[[#This Row],[CycleNumber]]&gt;B69,B69="")),1,"")</f>
        <v/>
      </c>
      <c r="R68" s="1" t="str">
        <f>IF(AND(שבוע_בדילוג[[#This Row],[חיזוי - שבוע]]&lt;&gt;"",שבוע_בדילוג[[#This Row],[וסת השבוע פעיל?2]]=""),1,"")</f>
        <v/>
      </c>
      <c r="S68" s="1" t="str">
        <f>IF(שבוע_בדילוג[[#This Row],[האישה קבעה וסת שבוע בדילוג?]]=1,IF(שבוע_בדילוג[[#This Row],[וסת השבוע פעיל?]]&lt;3,1,0),"")</f>
        <v/>
      </c>
      <c r="T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" s="1">
        <f t="shared" si="12"/>
        <v>0</v>
      </c>
      <c r="V68" s="1">
        <f t="shared" si="13"/>
        <v>0</v>
      </c>
      <c r="W68" s="1">
        <f t="shared" si="14"/>
        <v>0</v>
      </c>
      <c r="X68" s="1">
        <f>IF(שבוע_בדילוג[[#This Row],[3 הפלגות זהות]]="","",IF(שבוע_בדילוג[[#This Row],[3 הפלגות זהות]]=1,שבוע_בדילוג[[#This Row],[LengthofCycle]],X67))</f>
        <v>27</v>
      </c>
      <c r="Y68" s="1">
        <f>IF(שבוע_בדילוג[[#This Row],[וסת קבוע אחרון]]="","",IF(OR(שבוע_בדילוג[[#This Row],[LengthofCycle]]=שבוע_בדילוג[[#This Row],[וסת קבוע אחרון]],F67=שבוע_בדילוג[[#This Row],[וסת קבוע אחרון]],F66=שבוע_בדילוג[[#This Row],[וסת קבוע אחרון]]),1,0))</f>
        <v>0</v>
      </c>
      <c r="Z68" s="1" t="str">
        <f>IF(OR(שבוע_בדילוג[[#This Row],[הווסת פעיל?]]=0,שבוע_בדילוג[[#This Row],[הווסת פעיל?]]=""),"",SUM(Z67,שבוע_בדילוג[[#This Row],[הווסת פעיל?]]))</f>
        <v/>
      </c>
      <c r="AA68" s="1" t="str">
        <f>IF(AND(שבוע_בדילוג[[#This Row],[כמה מחזורים עד עקירה]]&lt;&gt;"",Z69=""),שבוע_בדילוג[[#This Row],[כמה מחזורים עד עקירה]],"")</f>
        <v/>
      </c>
      <c r="AB68" s="1" t="str">
        <f>IF(AND(שבוע_בדילוג[[#This Row],[הווסת פעיל?]]=1,שבוע_בדילוג[[#This Row],[וסת קבוע אחרון]]&lt;&gt;X67),שבוע_בדילוג[[#This Row],[וסת קבוע אחרון]],"")</f>
        <v/>
      </c>
      <c r="AC68" s="1" t="str">
        <f>IF(AND(שבוע_בדילוג[[#This Row],[הווסת פעיל?]]=1,Y67=0,שבוע_בדילוג[[#This Row],[וסת קבוע אחרון]]=X67),שבוע_בדילוג[[#This Row],[וסת קבוע אחרון]],"")</f>
        <v/>
      </c>
      <c r="AD68" s="1" t="str">
        <f>IF(AND(שבוע_בדילוג[[#This Row],[הווסת פעיל?]]=1,Y67=0,שבוע_בדילוג[[#This Row],[וסת קבוע אחרון]]&lt;&gt;X67),1,"")</f>
        <v/>
      </c>
      <c r="AE68" s="1" t="str">
        <f>IF(AND(שבוע_בדילוג[[#This Row],[הווסת פעיל?]]&lt;&gt;"",B69=1),שבוע_בדילוג[[#This Row],[CycleNumber]],"")</f>
        <v/>
      </c>
      <c r="AF68" s="1" t="str">
        <f>IF(AND(שבוע_בדילוג[[#This Row],[הווסת פעיל?]]&lt;&gt;"",Y67=""),שבוע_בדילוג[[#This Row],[CycleNumber]],"")</f>
        <v/>
      </c>
      <c r="AG68" s="1" t="str">
        <f>IF(B69=1,"",IF(שבוע_בדילוג[[#This Row],[הווסת פעיל?]]=1,IF(שבוע_בדילוג[[#This Row],[וסת קבוע אחרון]]=F69,1,0),""))</f>
        <v/>
      </c>
      <c r="AH68" s="1" t="str">
        <f>IF(B69=1,"",IF(שבוע_בדילוג[[#This Row],[הווסת פעיל?]]=1,IF(OR(שבוע_בדילוג[[#This Row],[וסת קבוע אחרון]]=F69,F69=שבוע_בדילוג[[#This Row],[LengthofCycle]]),1,0),""))</f>
        <v/>
      </c>
      <c r="AI68" s="1" t="str">
        <f>IF(B69=1,"",IF(שבוע_בדילוג[[#This Row],[הווסת פעיל?]]=1,IF(OR(שבוע_בדילוג[[#This Row],[וסת קבוע אחרון]]=F69,F69=שבוע_בדילוג[[#This Row],[LengthofCycle]],AND(שבוע_בדילוג[[#This Row],[LengthofCycle]]&lt;&gt;שבוע_בדילוג[[#This Row],[וסת קבוע אחרון]],OR(F69=28,F69=29))),1,0),""))</f>
        <v/>
      </c>
      <c r="AJ68" s="1" t="str">
        <f>IF(AND(שבוע_בדילוג[[#This Row],[הווסת פעיל?]]=1,B69=1),1,"")</f>
        <v/>
      </c>
      <c r="AK68" s="4">
        <f>IF(AND(שבוע_בדילוג[[#This Row],[הווסת פעיל?]]&lt;&gt;1,B69&lt;&gt;1,B69&lt;&gt;""),IF(שבוע_בדילוג[[#This Row],[LengthofCycle]]=F69,1,0),"")</f>
        <v>0</v>
      </c>
      <c r="AL68" s="4">
        <f>IF(AND(שבוע_בדילוג[[#This Row],[הווסת פעיל?]]&lt;&gt;1,B69&lt;&gt;1,B69&lt;&gt;""),IF(OR(שבוע_בדילוג[[#This Row],[LengthofCycle]]=F69,F69=29),1,0),"")</f>
        <v>0</v>
      </c>
      <c r="AM68" s="4">
        <f>IF(AND(שבוע_בדילוג[[#This Row],[הווסת פעיל?]]&lt;&gt;1,B69&lt;&gt;1,B69&lt;&gt;""),IF(OR(שבוע_בדילוג[[#This Row],[LengthofCycle]]=F69,F69=29,F69=28),1,0),"")</f>
        <v>0</v>
      </c>
      <c r="AN68" s="1">
        <v>3</v>
      </c>
      <c r="AX68" s="1" t="s">
        <v>42</v>
      </c>
      <c r="AY68" s="1">
        <f>SUM(AE59:AE1544)</f>
        <v>333</v>
      </c>
    </row>
    <row r="69" spans="1:54" x14ac:dyDescent="0.25">
      <c r="A69" s="1" t="s">
        <v>40</v>
      </c>
      <c r="B69" s="1">
        <v>11</v>
      </c>
      <c r="C69" s="1">
        <v>1</v>
      </c>
      <c r="D69" s="1">
        <v>1</v>
      </c>
      <c r="E69" s="1">
        <v>0</v>
      </c>
      <c r="F69" s="1">
        <v>26</v>
      </c>
      <c r="H69" s="1">
        <f>שבוע_בדילוג[[#This Row],[LengthofCycle]]+1</f>
        <v>27</v>
      </c>
      <c r="I69" s="1" t="str">
        <f>IF(IFERROR(LOOKUP(שבוע_בדילוג[[#This Row],[ClientID]],קביעויות[השבוע בדילוג]),FALSE)=שבוע_בדילוג[[#This Row],[ClientID]],1,"")</f>
        <v/>
      </c>
      <c r="J69" s="1" t="str">
        <f>IF(AND(שבוע_בדילוג[[#This Row],[CycleNumber]]&gt;1,OR(B70="",שבוע_בדילוג[[#This Row],[CycleNumber]]&gt;B68)),IF(OR(AND(שבוע_בדילוג[[#This Row],[LengthofCycle]]=29,F68=29),AND(שבוע_בדילוג[[#This Row],[LengthofCycle]]=36,F68=36)),1,""),"")</f>
        <v/>
      </c>
      <c r="K69" s="1" t="str">
        <f>IF(AND(שבוע_בדילוג[[#This Row],[וסת השבוע]]=1,J68=1,שבוע_בדילוג[[#This Row],[CycleNumber]]&gt;B68),1,"")</f>
        <v/>
      </c>
      <c r="L69" s="1" t="str">
        <f>IF(שבוע_בדילוג[[#This Row],[CycleNumber]]=1,"",IF(שבוע_בדילוג[[#This Row],[וסת השבוע]]=1,0,IF(L68="","",IF(L68=0,IF(שבוע_בדילוג[[#This Row],[LengthofCycle]]=29,0,1),IF(L68=1,IF(שבוע_בדילוג[[#This Row],[LengthofCycle]]+F68=29*2,0,2),IF(L68=2,IF(שבוע_בדילוג[[#This Row],[LengthofCycle]]+F68+F67=29*3,0,3),""))))))</f>
        <v/>
      </c>
      <c r="M69" s="1" t="str">
        <f>IF(שבוע_בדילוג[[#This Row],[וסת השבוע]]=1,IF(שבוע_בדילוג[[#This Row],[וסת השבוע וההפלגה ביחד]]=1,M68+1,0),IF(AND(שבוע_בדילוג[[#This Row],[CycleNumber]]&gt;B68,שבוע_בדילוג[[#This Row],[CycleNumber]]&gt;1),IF(שבוע_בדילוג[[#This Row],[וסת השבוע פעיל?]]&lt;&gt;"",M68+1,""),""))</f>
        <v/>
      </c>
      <c r="N69" s="1" t="str">
        <f>IF(שבוע_בדילוג[[#This Row],[וסת השבוע פעיל?2]]="","",IF(AND(שבוע_בדילוג[[#This Row],[וסת השבוע פעיל?]]&lt;&gt;"",שבוע_בדילוג[[#This Row],[CycleNumber]]&lt;B70,B70&lt;&gt;"",שבוע_בדילוג[[#This Row],[וסת השבוע פעיל?]]&lt;3),IF(L70=0,IF(AND(שבוע_בדילוג[[#This Row],[וסת השבוע פעיל?]]&gt;0,J70=1),0,1),0),""))</f>
        <v/>
      </c>
      <c r="O69" s="1" t="str">
        <f t="shared" si="15"/>
        <v/>
      </c>
      <c r="P69" s="1" t="str">
        <f>IF(AND(שבוע_בדילוג[[#This Row],[חיזוי - שבוע]]=1,K70=1),1,"")</f>
        <v/>
      </c>
      <c r="Q69" s="1" t="str">
        <f>IF(AND(שבוע_בדילוג[[#This Row],[וסת השבוע פעיל?]]&lt;3,OR(שבוע_בדילוג[[#This Row],[CycleNumber]]&gt;B70,B70="")),1,"")</f>
        <v/>
      </c>
      <c r="R69" s="1" t="str">
        <f>IF(AND(שבוע_בדילוג[[#This Row],[חיזוי - שבוע]]&lt;&gt;"",שבוע_בדילוג[[#This Row],[וסת השבוע פעיל?2]]=""),1,"")</f>
        <v/>
      </c>
      <c r="S69" s="1" t="str">
        <f>IF(שבוע_בדילוג[[#This Row],[האישה קבעה וסת שבוע בדילוג?]]=1,IF(שבוע_בדילוג[[#This Row],[וסת השבוע פעיל?]]&lt;3,1,0),"")</f>
        <v/>
      </c>
      <c r="T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" s="1">
        <f t="shared" si="12"/>
        <v>0</v>
      </c>
      <c r="V69" s="1">
        <f t="shared" si="13"/>
        <v>0</v>
      </c>
      <c r="W69" s="1">
        <f t="shared" si="14"/>
        <v>0</v>
      </c>
      <c r="X69" s="1">
        <f>IF(שבוע_בדילוג[[#This Row],[3 הפלגות זהות]]="","",IF(שבוע_בדילוג[[#This Row],[3 הפלגות זהות]]=1,שבוע_בדילוג[[#This Row],[LengthofCycle]],X68))</f>
        <v>27</v>
      </c>
      <c r="Y69" s="1">
        <f>IF(שבוע_בדילוג[[#This Row],[וסת קבוע אחרון]]="","",IF(OR(שבוע_בדילוג[[#This Row],[LengthofCycle]]=שבוע_בדילוג[[#This Row],[וסת קבוע אחרון]],F68=שבוע_בדילוג[[#This Row],[וסת קבוע אחרון]],F67=שבוע_בדילוג[[#This Row],[וסת קבוע אחרון]]),1,0))</f>
        <v>0</v>
      </c>
      <c r="Z69" s="1" t="str">
        <f>IF(OR(שבוע_בדילוג[[#This Row],[הווסת פעיל?]]=0,שבוע_בדילוג[[#This Row],[הווסת פעיל?]]=""),"",SUM(Z68,שבוע_בדילוג[[#This Row],[הווסת פעיל?]]))</f>
        <v/>
      </c>
      <c r="AA69" s="1" t="str">
        <f>IF(AND(שבוע_בדילוג[[#This Row],[כמה מחזורים עד עקירה]]&lt;&gt;"",Z70=""),שבוע_בדילוג[[#This Row],[כמה מחזורים עד עקירה]],"")</f>
        <v/>
      </c>
      <c r="AB69" s="1" t="str">
        <f>IF(AND(שבוע_בדילוג[[#This Row],[הווסת פעיל?]]=1,שבוע_בדילוג[[#This Row],[וסת קבוע אחרון]]&lt;&gt;X68),שבוע_בדילוג[[#This Row],[וסת קבוע אחרון]],"")</f>
        <v/>
      </c>
      <c r="AC69" s="1" t="str">
        <f>IF(AND(שבוע_בדילוג[[#This Row],[הווסת פעיל?]]=1,Y68=0,שבוע_בדילוג[[#This Row],[וסת קבוע אחרון]]=X68),שבוע_בדילוג[[#This Row],[וסת קבוע אחרון]],"")</f>
        <v/>
      </c>
      <c r="AD69" s="1" t="str">
        <f>IF(AND(שבוע_בדילוג[[#This Row],[הווסת פעיל?]]=1,Y68=0,שבוע_בדילוג[[#This Row],[וסת קבוע אחרון]]&lt;&gt;X68),1,"")</f>
        <v/>
      </c>
      <c r="AE69" s="1" t="str">
        <f>IF(AND(שבוע_בדילוג[[#This Row],[הווסת פעיל?]]&lt;&gt;"",B70=1),שבוע_בדילוג[[#This Row],[CycleNumber]],"")</f>
        <v/>
      </c>
      <c r="AF69" s="1" t="str">
        <f>IF(AND(שבוע_בדילוג[[#This Row],[הווסת פעיל?]]&lt;&gt;"",Y68=""),שבוע_בדילוג[[#This Row],[CycleNumber]],"")</f>
        <v/>
      </c>
      <c r="AG69" s="1" t="str">
        <f>IF(B70=1,"",IF(שבוע_בדילוג[[#This Row],[הווסת פעיל?]]=1,IF(שבוע_בדילוג[[#This Row],[וסת קבוע אחרון]]=F70,1,0),""))</f>
        <v/>
      </c>
      <c r="AH69" s="1" t="str">
        <f>IF(B70=1,"",IF(שבוע_בדילוג[[#This Row],[הווסת פעיל?]]=1,IF(OR(שבוע_בדילוג[[#This Row],[וסת קבוע אחרון]]=F70,F70=שבוע_בדילוג[[#This Row],[LengthofCycle]]),1,0),""))</f>
        <v/>
      </c>
      <c r="AI69" s="1" t="str">
        <f>IF(B70=1,"",IF(שבוע_בדילוג[[#This Row],[הווסת פעיל?]]=1,IF(OR(שבוע_בדילוג[[#This Row],[וסת קבוע אחרון]]=F70,F70=שבוע_בדילוג[[#This Row],[LengthofCycle]],AND(שבוע_בדילוג[[#This Row],[LengthofCycle]]&lt;&gt;שבוע_בדילוג[[#This Row],[וסת קבוע אחרון]],OR(F70=28,F70=29))),1,0),""))</f>
        <v/>
      </c>
      <c r="AJ69" s="1" t="str">
        <f>IF(AND(שבוע_בדילוג[[#This Row],[הווסת פעיל?]]=1,B70=1),1,"")</f>
        <v/>
      </c>
      <c r="AK69" s="4">
        <f>IF(AND(שבוע_בדילוג[[#This Row],[הווסת פעיל?]]&lt;&gt;1,B70&lt;&gt;1,B70&lt;&gt;""),IF(שבוע_בדילוג[[#This Row],[LengthofCycle]]=F70,1,0),"")</f>
        <v>0</v>
      </c>
      <c r="AL69" s="4">
        <f>IF(AND(שבוע_בדילוג[[#This Row],[הווסת פעיל?]]&lt;&gt;1,B70&lt;&gt;1,B70&lt;&gt;""),IF(OR(שבוע_בדילוג[[#This Row],[LengthofCycle]]=F70,F70=29),1,0),"")</f>
        <v>0</v>
      </c>
      <c r="AM69" s="4">
        <f>IF(AND(שבוע_בדילוג[[#This Row],[הווסת פעיל?]]&lt;&gt;1,B70&lt;&gt;1,B70&lt;&gt;""),IF(OR(שבוע_בדילוג[[#This Row],[LengthofCycle]]=F70,F70=29,F70=28),1,0),"")</f>
        <v>0</v>
      </c>
      <c r="AR69" s="1" t="s">
        <v>43</v>
      </c>
      <c r="AY69" s="1" t="s">
        <v>44</v>
      </c>
      <c r="AZ69" s="1" t="s">
        <v>45</v>
      </c>
      <c r="BA69" s="1" t="s">
        <v>46</v>
      </c>
      <c r="BB69" s="1" t="s">
        <v>47</v>
      </c>
    </row>
    <row r="70" spans="1:54" x14ac:dyDescent="0.25">
      <c r="A70" s="1" t="s">
        <v>40</v>
      </c>
      <c r="B70" s="1">
        <v>12</v>
      </c>
      <c r="C70" s="1">
        <v>1</v>
      </c>
      <c r="D70" s="1">
        <v>1</v>
      </c>
      <c r="E70" s="1">
        <v>0</v>
      </c>
      <c r="F70" s="1">
        <v>24</v>
      </c>
      <c r="H70" s="1">
        <f>שבוע_בדילוג[[#This Row],[LengthofCycle]]+1</f>
        <v>25</v>
      </c>
      <c r="I70" s="1" t="str">
        <f>IF(IFERROR(LOOKUP(שבוע_בדילוג[[#This Row],[ClientID]],קביעויות[השבוע בדילוג]),FALSE)=שבוע_בדילוג[[#This Row],[ClientID]],1,"")</f>
        <v/>
      </c>
      <c r="J70" s="1" t="str">
        <f>IF(AND(שבוע_בדילוג[[#This Row],[CycleNumber]]&gt;1,OR(B71="",שבוע_בדילוג[[#This Row],[CycleNumber]]&gt;B69)),IF(OR(AND(שבוע_בדילוג[[#This Row],[LengthofCycle]]=29,F69=29),AND(שבוע_בדילוג[[#This Row],[LengthofCycle]]=36,F69=36)),1,""),"")</f>
        <v/>
      </c>
      <c r="K70" s="1" t="str">
        <f>IF(AND(שבוע_בדילוג[[#This Row],[וסת השבוע]]=1,J69=1,שבוע_בדילוג[[#This Row],[CycleNumber]]&gt;B69),1,"")</f>
        <v/>
      </c>
      <c r="L70" s="1" t="str">
        <f>IF(שבוע_בדילוג[[#This Row],[CycleNumber]]=1,"",IF(שבוע_בדילוג[[#This Row],[וסת השבוע]]=1,0,IF(L69="","",IF(L69=0,IF(שבוע_בדילוג[[#This Row],[LengthofCycle]]=29,0,1),IF(L69=1,IF(שבוע_בדילוג[[#This Row],[LengthofCycle]]+F69=29*2,0,2),IF(L69=2,IF(שבוע_בדילוג[[#This Row],[LengthofCycle]]+F69+F68=29*3,0,3),""))))))</f>
        <v/>
      </c>
      <c r="M70" s="1" t="str">
        <f>IF(שבוע_בדילוג[[#This Row],[וסת השבוע]]=1,IF(שבוע_בדילוג[[#This Row],[וסת השבוע וההפלגה ביחד]]=1,M69+1,0),IF(AND(שבוע_בדילוג[[#This Row],[CycleNumber]]&gt;B69,שבוע_בדילוג[[#This Row],[CycleNumber]]&gt;1),IF(שבוע_בדילוג[[#This Row],[וסת השבוע פעיל?]]&lt;&gt;"",M69+1,""),""))</f>
        <v/>
      </c>
      <c r="N70" s="1" t="str">
        <f>IF(שבוע_בדילוג[[#This Row],[וסת השבוע פעיל?2]]="","",IF(AND(שבוע_בדילוג[[#This Row],[וסת השבוע פעיל?]]&lt;&gt;"",שבוע_בדילוג[[#This Row],[CycleNumber]]&lt;B71,B71&lt;&gt;"",שבוע_בדילוג[[#This Row],[וסת השבוע פעיל?]]&lt;3),IF(L71=0,IF(AND(שבוע_בדילוג[[#This Row],[וסת השבוע פעיל?]]&gt;0,J71=1),0,1),0),""))</f>
        <v/>
      </c>
      <c r="O70" s="1" t="str">
        <f t="shared" si="15"/>
        <v/>
      </c>
      <c r="P70" s="1" t="str">
        <f>IF(AND(שבוע_בדילוג[[#This Row],[חיזוי - שבוע]]=1,K71=1),1,"")</f>
        <v/>
      </c>
      <c r="Q70" s="1" t="str">
        <f>IF(AND(שבוע_בדילוג[[#This Row],[וסת השבוע פעיל?]]&lt;3,OR(שבוע_בדילוג[[#This Row],[CycleNumber]]&gt;B71,B71="")),1,"")</f>
        <v/>
      </c>
      <c r="R70" s="1" t="str">
        <f>IF(AND(שבוע_בדילוג[[#This Row],[חיזוי - שבוע]]&lt;&gt;"",שבוע_בדילוג[[#This Row],[וסת השבוע פעיל?2]]=""),1,"")</f>
        <v/>
      </c>
      <c r="S70" s="1" t="str">
        <f>IF(שבוע_בדילוג[[#This Row],[האישה קבעה וסת שבוע בדילוג?]]=1,IF(שבוע_בדילוג[[#This Row],[וסת השבוע פעיל?]]&lt;3,1,0),"")</f>
        <v/>
      </c>
      <c r="T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" s="1">
        <f t="shared" si="12"/>
        <v>0</v>
      </c>
      <c r="V70" s="1">
        <f t="shared" si="13"/>
        <v>0</v>
      </c>
      <c r="W70" s="1">
        <f t="shared" si="14"/>
        <v>0</v>
      </c>
      <c r="X70" s="1">
        <f>IF(שבוע_בדילוג[[#This Row],[3 הפלגות זהות]]="","",IF(שבוע_בדילוג[[#This Row],[3 הפלגות זהות]]=1,שבוע_בדילוג[[#This Row],[LengthofCycle]],X69))</f>
        <v>27</v>
      </c>
      <c r="Y70" s="1">
        <f>IF(שבוע_בדילוג[[#This Row],[וסת קבוע אחרון]]="","",IF(OR(שבוע_בדילוג[[#This Row],[LengthofCycle]]=שבוע_בדילוג[[#This Row],[וסת קבוע אחרון]],F69=שבוע_בדילוג[[#This Row],[וסת קבוע אחרון]],F68=שבוע_בדילוג[[#This Row],[וסת קבוע אחרון]]),1,0))</f>
        <v>0</v>
      </c>
      <c r="Z70" s="1" t="str">
        <f>IF(OR(שבוע_בדילוג[[#This Row],[הווסת פעיל?]]=0,שבוע_בדילוג[[#This Row],[הווסת פעיל?]]=""),"",SUM(Z69,שבוע_בדילוג[[#This Row],[הווסת פעיל?]]))</f>
        <v/>
      </c>
      <c r="AA70" s="1" t="str">
        <f>IF(AND(שבוע_בדילוג[[#This Row],[כמה מחזורים עד עקירה]]&lt;&gt;"",Z71=""),שבוע_בדילוג[[#This Row],[כמה מחזורים עד עקירה]],"")</f>
        <v/>
      </c>
      <c r="AB70" s="1" t="str">
        <f>IF(AND(שבוע_בדילוג[[#This Row],[הווסת פעיל?]]=1,שבוע_בדילוג[[#This Row],[וסת קבוע אחרון]]&lt;&gt;X69),שבוע_בדילוג[[#This Row],[וסת קבוע אחרון]],"")</f>
        <v/>
      </c>
      <c r="AC70" s="1" t="str">
        <f>IF(AND(שבוע_בדילוג[[#This Row],[הווסת פעיל?]]=1,Y69=0,שבוע_בדילוג[[#This Row],[וסת קבוע אחרון]]=X69),שבוע_בדילוג[[#This Row],[וסת קבוע אחרון]],"")</f>
        <v/>
      </c>
      <c r="AD70" s="1" t="str">
        <f>IF(AND(שבוע_בדילוג[[#This Row],[הווסת פעיל?]]=1,Y69=0,שבוע_בדילוג[[#This Row],[וסת קבוע אחרון]]&lt;&gt;X69),1,"")</f>
        <v/>
      </c>
      <c r="AE70" s="1" t="str">
        <f>IF(AND(שבוע_בדילוג[[#This Row],[הווסת פעיל?]]&lt;&gt;"",B71=1),שבוע_בדילוג[[#This Row],[CycleNumber]],"")</f>
        <v/>
      </c>
      <c r="AF70" s="1" t="str">
        <f>IF(AND(שבוע_בדילוג[[#This Row],[הווסת פעיל?]]&lt;&gt;"",Y69=""),שבוע_בדילוג[[#This Row],[CycleNumber]],"")</f>
        <v/>
      </c>
      <c r="AG70" s="1" t="str">
        <f>IF(B71=1,"",IF(שבוע_בדילוג[[#This Row],[הווסת פעיל?]]=1,IF(שבוע_בדילוג[[#This Row],[וסת קבוע אחרון]]=F71,1,0),""))</f>
        <v/>
      </c>
      <c r="AH70" s="1" t="str">
        <f>IF(B71=1,"",IF(שבוע_בדילוג[[#This Row],[הווסת פעיל?]]=1,IF(OR(שבוע_בדילוג[[#This Row],[וסת קבוע אחרון]]=F71,F71=שבוע_בדילוג[[#This Row],[LengthofCycle]]),1,0),""))</f>
        <v/>
      </c>
      <c r="AI70" s="1" t="str">
        <f>IF(B71=1,"",IF(שבוע_בדילוג[[#This Row],[הווסת פעיל?]]=1,IF(OR(שבוע_בדילוג[[#This Row],[וסת קבוע אחרון]]=F71,F71=שבוע_בדילוג[[#This Row],[LengthofCycle]],AND(שבוע_בדילוג[[#This Row],[LengthofCycle]]&lt;&gt;שבוע_בדילוג[[#This Row],[וסת קבוע אחרון]],OR(F71=28,F71=29))),1,0),""))</f>
        <v/>
      </c>
      <c r="AJ70" s="1" t="str">
        <f>IF(AND(שבוע_בדילוג[[#This Row],[הווסת פעיל?]]=1,B71=1),1,"")</f>
        <v/>
      </c>
      <c r="AK70" s="4">
        <f>IF(AND(שבוע_בדילוג[[#This Row],[הווסת פעיל?]]&lt;&gt;1,B71&lt;&gt;1,B71&lt;&gt;""),IF(שבוע_בדילוג[[#This Row],[LengthofCycle]]=F71,1,0),"")</f>
        <v>0</v>
      </c>
      <c r="AL70" s="4">
        <f>IF(AND(שבוע_בדילוג[[#This Row],[הווסת פעיל?]]&lt;&gt;1,B71&lt;&gt;1,B71&lt;&gt;""),IF(OR(שבוע_בדילוג[[#This Row],[LengthofCycle]]=F71,F71=29),1,0),"")</f>
        <v>0</v>
      </c>
      <c r="AM70" s="4">
        <f>IF(AND(שבוע_בדילוג[[#This Row],[הווסת פעיל?]]&lt;&gt;1,B71&lt;&gt;1,B71&lt;&gt;""),IF(OR(שבוע_בדילוג[[#This Row],[LengthofCycle]]=F71,F71=29,F71=28),1,0),"")</f>
        <v>0</v>
      </c>
      <c r="AR70" s="1">
        <v>1</v>
      </c>
      <c r="AS70" s="1">
        <f>COUNTIF(W:W,1)</f>
        <v>2</v>
      </c>
      <c r="AT70" s="11">
        <f>AS70/$AS$72</f>
        <v>1.8484288354898336E-3</v>
      </c>
      <c r="AY70" s="1">
        <v>3</v>
      </c>
      <c r="AZ70" s="1">
        <f t="shared" ref="AZ70:AZ101" si="16">COUNTIF(AD:AD,AY70)</f>
        <v>0</v>
      </c>
      <c r="BA70" s="2" t="e">
        <f t="shared" ref="BA70:BA101" si="17">AZ70/$AZ$178</f>
        <v>#DIV/0!</v>
      </c>
      <c r="BB70" s="2" t="e">
        <f>BA70</f>
        <v>#DIV/0!</v>
      </c>
    </row>
    <row r="71" spans="1:54" x14ac:dyDescent="0.25">
      <c r="A71" s="1" t="s">
        <v>40</v>
      </c>
      <c r="B71" s="1">
        <v>13</v>
      </c>
      <c r="C71" s="1">
        <v>1</v>
      </c>
      <c r="D71" s="1">
        <v>1</v>
      </c>
      <c r="E71" s="1">
        <v>0</v>
      </c>
      <c r="F71" s="1">
        <v>27</v>
      </c>
      <c r="H71" s="1">
        <f>שבוע_בדילוג[[#This Row],[LengthofCycle]]+1</f>
        <v>28</v>
      </c>
      <c r="I71" s="1" t="str">
        <f>IF(IFERROR(LOOKUP(שבוע_בדילוג[[#This Row],[ClientID]],קביעויות[השבוע בדילוג]),FALSE)=שבוע_בדילוג[[#This Row],[ClientID]],1,"")</f>
        <v/>
      </c>
      <c r="J71" s="1" t="str">
        <f>IF(AND(שבוע_בדילוג[[#This Row],[CycleNumber]]&gt;1,OR(B72="",שבוע_בדילוג[[#This Row],[CycleNumber]]&gt;B70)),IF(OR(AND(שבוע_בדילוג[[#This Row],[LengthofCycle]]=29,F70=29),AND(שבוע_בדילוג[[#This Row],[LengthofCycle]]=36,F70=36)),1,""),"")</f>
        <v/>
      </c>
      <c r="K71" s="1" t="str">
        <f>IF(AND(שבוע_בדילוג[[#This Row],[וסת השבוע]]=1,J70=1,שבוע_בדילוג[[#This Row],[CycleNumber]]&gt;B70),1,"")</f>
        <v/>
      </c>
      <c r="L71" s="1" t="str">
        <f>IF(שבוע_בדילוג[[#This Row],[CycleNumber]]=1,"",IF(שבוע_בדילוג[[#This Row],[וסת השבוע]]=1,0,IF(L70="","",IF(L70=0,IF(שבוע_בדילוג[[#This Row],[LengthofCycle]]=29,0,1),IF(L70=1,IF(שבוע_בדילוג[[#This Row],[LengthofCycle]]+F70=29*2,0,2),IF(L70=2,IF(שבוע_בדילוג[[#This Row],[LengthofCycle]]+F70+F69=29*3,0,3),""))))))</f>
        <v/>
      </c>
      <c r="M71" s="1" t="str">
        <f>IF(שבוע_בדילוג[[#This Row],[וסת השבוע]]=1,IF(שבוע_בדילוג[[#This Row],[וסת השבוע וההפלגה ביחד]]=1,M70+1,0),IF(AND(שבוע_בדילוג[[#This Row],[CycleNumber]]&gt;B70,שבוע_בדילוג[[#This Row],[CycleNumber]]&gt;1),IF(שבוע_בדילוג[[#This Row],[וסת השבוע פעיל?]]&lt;&gt;"",M70+1,""),""))</f>
        <v/>
      </c>
      <c r="N71" s="1" t="str">
        <f>IF(שבוע_בדילוג[[#This Row],[וסת השבוע פעיל?2]]="","",IF(AND(שבוע_בדילוג[[#This Row],[וסת השבוע פעיל?]]&lt;&gt;"",שבוע_בדילוג[[#This Row],[CycleNumber]]&lt;B72,B72&lt;&gt;"",שבוע_בדילוג[[#This Row],[וסת השבוע פעיל?]]&lt;3),IF(L72=0,IF(AND(שבוע_בדילוג[[#This Row],[וסת השבוע פעיל?]]&gt;0,J72=1),0,1),0),""))</f>
        <v/>
      </c>
      <c r="O71" s="1" t="str">
        <f t="shared" si="15"/>
        <v/>
      </c>
      <c r="P71" s="1" t="str">
        <f>IF(AND(שבוע_בדילוג[[#This Row],[חיזוי - שבוע]]=1,K72=1),1,"")</f>
        <v/>
      </c>
      <c r="Q71" s="1" t="str">
        <f>IF(AND(שבוע_בדילוג[[#This Row],[וסת השבוע פעיל?]]&lt;3,OR(שבוע_בדילוג[[#This Row],[CycleNumber]]&gt;B72,B72="")),1,"")</f>
        <v/>
      </c>
      <c r="R71" s="1" t="str">
        <f>IF(AND(שבוע_בדילוג[[#This Row],[חיזוי - שבוע]]&lt;&gt;"",שבוע_בדילוג[[#This Row],[וסת השבוע פעיל?2]]=""),1,"")</f>
        <v/>
      </c>
      <c r="S71" s="1" t="str">
        <f>IF(שבוע_בדילוג[[#This Row],[האישה קבעה וסת שבוע בדילוג?]]=1,IF(שבוע_בדילוג[[#This Row],[וסת השבוע פעיל?]]&lt;3,1,0),"")</f>
        <v/>
      </c>
      <c r="T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" s="1">
        <f t="shared" si="12"/>
        <v>0</v>
      </c>
      <c r="V71" s="1">
        <f t="shared" si="13"/>
        <v>0</v>
      </c>
      <c r="W71" s="1">
        <f t="shared" si="14"/>
        <v>0</v>
      </c>
      <c r="X71" s="1">
        <f>IF(שבוע_בדילוג[[#This Row],[3 הפלגות זהות]]="","",IF(שבוע_בדילוג[[#This Row],[3 הפלגות זהות]]=1,שבוע_בדילוג[[#This Row],[LengthofCycle]],X70))</f>
        <v>27</v>
      </c>
      <c r="Y71" s="1">
        <f>IF(שבוע_בדילוג[[#This Row],[וסת קבוע אחרון]]="","",IF(OR(שבוע_בדילוג[[#This Row],[LengthofCycle]]=שבוע_בדילוג[[#This Row],[וסת קבוע אחרון]],F70=שבוע_בדילוג[[#This Row],[וסת קבוע אחרון]],F69=שבוע_בדילוג[[#This Row],[וסת קבוע אחרון]]),1,0))</f>
        <v>1</v>
      </c>
      <c r="Z71" s="1">
        <f>IF(OR(שבוע_בדילוג[[#This Row],[הווסת פעיל?]]=0,שבוע_בדילוג[[#This Row],[הווסת פעיל?]]=""),"",SUM(Z70,שבוע_בדילוג[[#This Row],[הווסת פעיל?]]))</f>
        <v>1</v>
      </c>
      <c r="AA71" s="1" t="str">
        <f>IF(AND(שבוע_בדילוג[[#This Row],[כמה מחזורים עד עקירה]]&lt;&gt;"",Z72=""),שבוע_בדילוג[[#This Row],[כמה מחזורים עד עקירה]],"")</f>
        <v/>
      </c>
      <c r="AB71" s="1" t="str">
        <f>IF(AND(שבוע_בדילוג[[#This Row],[הווסת פעיל?]]=1,שבוע_בדילוג[[#This Row],[וסת קבוע אחרון]]&lt;&gt;X70),שבוע_בדילוג[[#This Row],[וסת קבוע אחרון]],"")</f>
        <v/>
      </c>
      <c r="AC71" s="1">
        <f>IF(AND(שבוע_בדילוג[[#This Row],[הווסת פעיל?]]=1,Y70=0,שבוע_בדילוג[[#This Row],[וסת קבוע אחרון]]=X70),שבוע_בדילוג[[#This Row],[וסת קבוע אחרון]],"")</f>
        <v>27</v>
      </c>
      <c r="AD71" s="1" t="str">
        <f>IF(AND(שבוע_בדילוג[[#This Row],[הווסת פעיל?]]=1,Y70=0,שבוע_בדילוג[[#This Row],[וסת קבוע אחרון]]&lt;&gt;X70),1,"")</f>
        <v/>
      </c>
      <c r="AE71" s="1" t="str">
        <f>IF(AND(שבוע_בדילוג[[#This Row],[הווסת פעיל?]]&lt;&gt;"",B72=1),שבוע_בדילוג[[#This Row],[CycleNumber]],"")</f>
        <v/>
      </c>
      <c r="AF71" s="1" t="str">
        <f>IF(AND(שבוע_בדילוג[[#This Row],[הווסת פעיל?]]&lt;&gt;"",Y70=""),שבוע_בדילוג[[#This Row],[CycleNumber]],"")</f>
        <v/>
      </c>
      <c r="AG71" s="1">
        <f>IF(B72=1,"",IF(שבוע_בדילוג[[#This Row],[הווסת פעיל?]]=1,IF(שבוע_בדילוג[[#This Row],[וסת קבוע אחרון]]=F72,1,0),""))</f>
        <v>0</v>
      </c>
      <c r="AH71" s="1">
        <f>IF(B72=1,"",IF(שבוע_בדילוג[[#This Row],[הווסת פעיל?]]=1,IF(OR(שבוע_בדילוג[[#This Row],[וסת קבוע אחרון]]=F72,F72=שבוע_בדילוג[[#This Row],[LengthofCycle]]),1,0),""))</f>
        <v>0</v>
      </c>
      <c r="AI71" s="1">
        <f>IF(B72=1,"",IF(שבוע_בדילוג[[#This Row],[הווסת פעיל?]]=1,IF(OR(שבוע_בדילוג[[#This Row],[וסת קבוע אחרון]]=F72,F72=שבוע_בדילוג[[#This Row],[LengthofCycle]],AND(שבוע_בדילוג[[#This Row],[LengthofCycle]]&lt;&gt;שבוע_בדילוג[[#This Row],[וסת קבוע אחרון]],OR(F72=28,F72=29))),1,0),""))</f>
        <v>0</v>
      </c>
      <c r="AJ71" s="1" t="str">
        <f>IF(AND(שבוע_בדילוג[[#This Row],[הווסת פעיל?]]=1,B72=1),1,"")</f>
        <v/>
      </c>
      <c r="AK71" s="4" t="str">
        <f>IF(AND(שבוע_בדילוג[[#This Row],[הווסת פעיל?]]&lt;&gt;1,B72&lt;&gt;1,B72&lt;&gt;""),IF(שבוע_בדילוג[[#This Row],[LengthofCycle]]=F72,1,0),"")</f>
        <v/>
      </c>
      <c r="AL71" s="4" t="str">
        <f>IF(AND(שבוע_בדילוג[[#This Row],[הווסת פעיל?]]&lt;&gt;1,B72&lt;&gt;1,B72&lt;&gt;""),IF(OR(שבוע_בדילוג[[#This Row],[LengthofCycle]]=F72,F72=29),1,0),"")</f>
        <v/>
      </c>
      <c r="AM71" s="4" t="str">
        <f>IF(AND(שבוע_בדילוג[[#This Row],[הווסת פעיל?]]&lt;&gt;1,B72&lt;&gt;1,B72&lt;&gt;""),IF(OR(שבוע_בדילוג[[#This Row],[LengthofCycle]]=F72,F72=29,F72=28),1,0),"")</f>
        <v/>
      </c>
      <c r="AR71" s="1">
        <v>0</v>
      </c>
      <c r="AS71" s="1">
        <f>COUNTIF(W:W,0)</f>
        <v>1080</v>
      </c>
      <c r="AT71" s="11">
        <f>AS71/$AS$72</f>
        <v>0.99815157116451014</v>
      </c>
      <c r="AY71" s="1">
        <f>AY70+1</f>
        <v>4</v>
      </c>
      <c r="AZ71" s="1">
        <f t="shared" si="16"/>
        <v>0</v>
      </c>
      <c r="BA71" s="2" t="e">
        <f t="shared" si="17"/>
        <v>#DIV/0!</v>
      </c>
      <c r="BB71" s="2" t="e">
        <f>BA71+BB70</f>
        <v>#DIV/0!</v>
      </c>
    </row>
    <row r="72" spans="1:54" x14ac:dyDescent="0.25">
      <c r="A72" s="1" t="s">
        <v>40</v>
      </c>
      <c r="B72" s="1">
        <v>14</v>
      </c>
      <c r="C72" s="1">
        <v>1</v>
      </c>
      <c r="D72" s="1">
        <v>1</v>
      </c>
      <c r="E72" s="1">
        <v>0</v>
      </c>
      <c r="F72" s="1">
        <v>26</v>
      </c>
      <c r="H72" s="1">
        <f>שבוע_בדילוג[[#This Row],[LengthofCycle]]+1</f>
        <v>27</v>
      </c>
      <c r="I72" s="1" t="str">
        <f>IF(IFERROR(LOOKUP(שבוע_בדילוג[[#This Row],[ClientID]],קביעויות[השבוע בדילוג]),FALSE)=שבוע_בדילוג[[#This Row],[ClientID]],1,"")</f>
        <v/>
      </c>
      <c r="J72" s="1" t="str">
        <f>IF(AND(שבוע_בדילוג[[#This Row],[CycleNumber]]&gt;1,OR(B73="",שבוע_בדילוג[[#This Row],[CycleNumber]]&gt;B71)),IF(OR(AND(שבוע_בדילוג[[#This Row],[LengthofCycle]]=29,F71=29),AND(שבוע_בדילוג[[#This Row],[LengthofCycle]]=36,F71=36)),1,""),"")</f>
        <v/>
      </c>
      <c r="K72" s="1" t="str">
        <f>IF(AND(שבוע_בדילוג[[#This Row],[וסת השבוע]]=1,J71=1,שבוע_בדילוג[[#This Row],[CycleNumber]]&gt;B71),1,"")</f>
        <v/>
      </c>
      <c r="L72" s="1" t="str">
        <f>IF(שבוע_בדילוג[[#This Row],[CycleNumber]]=1,"",IF(שבוע_בדילוג[[#This Row],[וסת השבוע]]=1,0,IF(L71="","",IF(L71=0,IF(שבוע_בדילוג[[#This Row],[LengthofCycle]]=29,0,1),IF(L71=1,IF(שבוע_בדילוג[[#This Row],[LengthofCycle]]+F71=29*2,0,2),IF(L71=2,IF(שבוע_בדילוג[[#This Row],[LengthofCycle]]+F71+F70=29*3,0,3),""))))))</f>
        <v/>
      </c>
      <c r="M72" s="1" t="str">
        <f>IF(שבוע_בדילוג[[#This Row],[וסת השבוע]]=1,IF(שבוע_בדילוג[[#This Row],[וסת השבוע וההפלגה ביחד]]=1,M71+1,0),IF(AND(שבוע_בדילוג[[#This Row],[CycleNumber]]&gt;B71,שבוע_בדילוג[[#This Row],[CycleNumber]]&gt;1),IF(שבוע_בדילוג[[#This Row],[וסת השבוע פעיל?]]&lt;&gt;"",M71+1,""),""))</f>
        <v/>
      </c>
      <c r="N72" s="1" t="str">
        <f>IF(שבוע_בדילוג[[#This Row],[וסת השבוע פעיל?2]]="","",IF(AND(שבוע_בדילוג[[#This Row],[וסת השבוע פעיל?]]&lt;&gt;"",שבוע_בדילוג[[#This Row],[CycleNumber]]&lt;B73,B73&lt;&gt;"",שבוע_בדילוג[[#This Row],[וסת השבוע פעיל?]]&lt;3),IF(L73=0,IF(AND(שבוע_בדילוג[[#This Row],[וסת השבוע פעיל?]]&gt;0,J73=1),0,1),0),""))</f>
        <v/>
      </c>
      <c r="O72" s="1" t="str">
        <f t="shared" si="15"/>
        <v/>
      </c>
      <c r="P72" s="1" t="str">
        <f>IF(AND(שבוע_בדילוג[[#This Row],[חיזוי - שבוע]]=1,K73=1),1,"")</f>
        <v/>
      </c>
      <c r="Q72" s="1" t="str">
        <f>IF(AND(שבוע_בדילוג[[#This Row],[וסת השבוע פעיל?]]&lt;3,OR(שבוע_בדילוג[[#This Row],[CycleNumber]]&gt;B73,B73="")),1,"")</f>
        <v/>
      </c>
      <c r="R72" s="1" t="str">
        <f>IF(AND(שבוע_בדילוג[[#This Row],[חיזוי - שבוע]]&lt;&gt;"",שבוע_בדילוג[[#This Row],[וסת השבוע פעיל?2]]=""),1,"")</f>
        <v/>
      </c>
      <c r="S72" s="1" t="str">
        <f>IF(שבוע_בדילוג[[#This Row],[האישה קבעה וסת שבוע בדילוג?]]=1,IF(שבוע_בדילוג[[#This Row],[וסת השבוע פעיל?]]&lt;3,1,0),"")</f>
        <v/>
      </c>
      <c r="T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" s="1">
        <f t="shared" si="12"/>
        <v>0</v>
      </c>
      <c r="V72" s="1">
        <f t="shared" si="13"/>
        <v>0</v>
      </c>
      <c r="W72" s="1">
        <f t="shared" si="14"/>
        <v>0</v>
      </c>
      <c r="X72" s="1">
        <f>IF(שבוע_בדילוג[[#This Row],[3 הפלגות זהות]]="","",IF(שבוע_בדילוג[[#This Row],[3 הפלגות זהות]]=1,שבוע_בדילוג[[#This Row],[LengthofCycle]],X71))</f>
        <v>27</v>
      </c>
      <c r="Y72" s="1">
        <f>IF(שבוע_בדילוג[[#This Row],[וסת קבוע אחרון]]="","",IF(OR(שבוע_בדילוג[[#This Row],[LengthofCycle]]=שבוע_בדילוג[[#This Row],[וסת קבוע אחרון]],F71=שבוע_בדילוג[[#This Row],[וסת קבוע אחרון]],F70=שבוע_בדילוג[[#This Row],[וסת קבוע אחרון]]),1,0))</f>
        <v>1</v>
      </c>
      <c r="Z72" s="1">
        <f>IF(OR(שבוע_בדילוג[[#This Row],[הווסת פעיל?]]=0,שבוע_בדילוג[[#This Row],[הווסת פעיל?]]=""),"",SUM(Z71,שבוע_בדילוג[[#This Row],[הווסת פעיל?]]))</f>
        <v>2</v>
      </c>
      <c r="AA72" s="1" t="str">
        <f>IF(AND(שבוע_בדילוג[[#This Row],[כמה מחזורים עד עקירה]]&lt;&gt;"",Z73=""),שבוע_בדילוג[[#This Row],[כמה מחזורים עד עקירה]],"")</f>
        <v/>
      </c>
      <c r="AB72" s="1" t="str">
        <f>IF(AND(שבוע_בדילוג[[#This Row],[הווסת פעיל?]]=1,שבוע_בדילוג[[#This Row],[וסת קבוע אחרון]]&lt;&gt;X71),שבוע_בדילוג[[#This Row],[וסת קבוע אחרון]],"")</f>
        <v/>
      </c>
      <c r="AC72" s="1" t="str">
        <f>IF(AND(שבוע_בדילוג[[#This Row],[הווסת פעיל?]]=1,Y71=0,שבוע_בדילוג[[#This Row],[וסת קבוע אחרון]]=X71),שבוע_בדילוג[[#This Row],[וסת קבוע אחרון]],"")</f>
        <v/>
      </c>
      <c r="AD72" s="1" t="str">
        <f>IF(AND(שבוע_בדילוג[[#This Row],[הווסת פעיל?]]=1,Y71=0,שבוע_בדילוג[[#This Row],[וסת קבוע אחרון]]&lt;&gt;X71),1,"")</f>
        <v/>
      </c>
      <c r="AE72" s="1" t="str">
        <f>IF(AND(שבוע_בדילוג[[#This Row],[הווסת פעיל?]]&lt;&gt;"",B73=1),שבוע_בדילוג[[#This Row],[CycleNumber]],"")</f>
        <v/>
      </c>
      <c r="AF72" s="1" t="str">
        <f>IF(AND(שבוע_בדילוג[[#This Row],[הווסת פעיל?]]&lt;&gt;"",Y71=""),שבוע_בדילוג[[#This Row],[CycleNumber]],"")</f>
        <v/>
      </c>
      <c r="AG72" s="1">
        <f>IF(B73=1,"",IF(שבוע_בדילוג[[#This Row],[הווסת פעיל?]]=1,IF(שבוע_בדילוג[[#This Row],[וסת קבוע אחרון]]=F73,1,0),""))</f>
        <v>0</v>
      </c>
      <c r="AH72" s="1">
        <f>IF(B73=1,"",IF(שבוע_בדילוג[[#This Row],[הווסת פעיל?]]=1,IF(OR(שבוע_בדילוג[[#This Row],[וסת קבוע אחרון]]=F73,F73=שבוע_בדילוג[[#This Row],[LengthofCycle]]),1,0),""))</f>
        <v>0</v>
      </c>
      <c r="AI72" s="1">
        <f>IF(B73=1,"",IF(שבוע_בדילוג[[#This Row],[הווסת פעיל?]]=1,IF(OR(שבוע_בדילוג[[#This Row],[וסת קבוע אחרון]]=F73,F73=שבוע_בדילוג[[#This Row],[LengthofCycle]],AND(שבוע_בדילוג[[#This Row],[LengthofCycle]]&lt;&gt;שבוע_בדילוג[[#This Row],[וסת קבוע אחרון]],OR(F73=28,F73=29))),1,0),""))</f>
        <v>0</v>
      </c>
      <c r="AJ72" s="1" t="str">
        <f>IF(AND(שבוע_בדילוג[[#This Row],[הווסת פעיל?]]=1,B73=1),1,"")</f>
        <v/>
      </c>
      <c r="AK72" s="4" t="str">
        <f>IF(AND(שבוע_בדילוג[[#This Row],[הווסת פעיל?]]&lt;&gt;1,B73&lt;&gt;1,B73&lt;&gt;""),IF(שבוע_בדילוג[[#This Row],[LengthofCycle]]=F73,1,0),"")</f>
        <v/>
      </c>
      <c r="AL72" s="4" t="str">
        <f>IF(AND(שבוע_בדילוג[[#This Row],[הווסת פעיל?]]&lt;&gt;1,B73&lt;&gt;1,B73&lt;&gt;""),IF(OR(שבוע_בדילוג[[#This Row],[LengthofCycle]]=F73,F73=29),1,0),"")</f>
        <v/>
      </c>
      <c r="AM72" s="4" t="str">
        <f>IF(AND(שבוע_בדילוג[[#This Row],[הווסת פעיל?]]&lt;&gt;1,B73&lt;&gt;1,B73&lt;&gt;""),IF(OR(שבוע_בדילוג[[#This Row],[LengthofCycle]]=F73,F73=29,F73=28),1,0),"")</f>
        <v/>
      </c>
      <c r="AR72" s="1" t="s">
        <v>48</v>
      </c>
      <c r="AS72" s="1">
        <f>SUM(AS70:AS71)</f>
        <v>1082</v>
      </c>
      <c r="AU72" s="1">
        <f>SUM(Y:Y)</f>
        <v>127</v>
      </c>
      <c r="AY72" s="1">
        <v>5</v>
      </c>
      <c r="AZ72" s="1">
        <f t="shared" si="16"/>
        <v>0</v>
      </c>
      <c r="BA72" s="2" t="e">
        <f t="shared" si="17"/>
        <v>#DIV/0!</v>
      </c>
      <c r="BB72" s="2" t="e">
        <f t="shared" ref="BB72:BB135" si="18">BA72+BB71</f>
        <v>#DIV/0!</v>
      </c>
    </row>
    <row r="73" spans="1:54" x14ac:dyDescent="0.25">
      <c r="A73" s="1" t="s">
        <v>40</v>
      </c>
      <c r="B73" s="1">
        <v>15</v>
      </c>
      <c r="C73" s="1">
        <v>1</v>
      </c>
      <c r="D73" s="1">
        <v>1</v>
      </c>
      <c r="E73" s="1">
        <v>0</v>
      </c>
      <c r="F73" s="1">
        <v>24</v>
      </c>
      <c r="H73" s="1">
        <f>שבוע_בדילוג[[#This Row],[LengthofCycle]]+1</f>
        <v>25</v>
      </c>
      <c r="I73" s="1" t="str">
        <f>IF(IFERROR(LOOKUP(שבוע_בדילוג[[#This Row],[ClientID]],קביעויות[השבוע בדילוג]),FALSE)=שבוע_בדילוג[[#This Row],[ClientID]],1,"")</f>
        <v/>
      </c>
      <c r="J73" s="1" t="str">
        <f>IF(AND(שבוע_בדילוג[[#This Row],[CycleNumber]]&gt;1,OR(B74="",שבוע_בדילוג[[#This Row],[CycleNumber]]&gt;B72)),IF(OR(AND(שבוע_בדילוג[[#This Row],[LengthofCycle]]=29,F72=29),AND(שבוע_בדילוג[[#This Row],[LengthofCycle]]=36,F72=36)),1,""),"")</f>
        <v/>
      </c>
      <c r="K73" s="1" t="str">
        <f>IF(AND(שבוע_בדילוג[[#This Row],[וסת השבוע]]=1,J72=1,שבוע_בדילוג[[#This Row],[CycleNumber]]&gt;B72),1,"")</f>
        <v/>
      </c>
      <c r="L73" s="1" t="str">
        <f>IF(שבוע_בדילוג[[#This Row],[CycleNumber]]=1,"",IF(שבוע_בדילוג[[#This Row],[וסת השבוע]]=1,0,IF(L72="","",IF(L72=0,IF(שבוע_בדילוג[[#This Row],[LengthofCycle]]=29,0,1),IF(L72=1,IF(שבוע_בדילוג[[#This Row],[LengthofCycle]]+F72=29*2,0,2),IF(L72=2,IF(שבוע_בדילוג[[#This Row],[LengthofCycle]]+F72+F71=29*3,0,3),""))))))</f>
        <v/>
      </c>
      <c r="M73" s="1" t="str">
        <f>IF(שבוע_בדילוג[[#This Row],[וסת השבוע]]=1,IF(שבוע_בדילוג[[#This Row],[וסת השבוע וההפלגה ביחד]]=1,M72+1,0),IF(AND(שבוע_בדילוג[[#This Row],[CycleNumber]]&gt;B72,שבוע_בדילוג[[#This Row],[CycleNumber]]&gt;1),IF(שבוע_בדילוג[[#This Row],[וסת השבוע פעיל?]]&lt;&gt;"",M72+1,""),""))</f>
        <v/>
      </c>
      <c r="N73" s="1" t="str">
        <f>IF(שבוע_בדילוג[[#This Row],[וסת השבוע פעיל?2]]="","",IF(AND(שבוע_בדילוג[[#This Row],[וסת השבוע פעיל?]]&lt;&gt;"",שבוע_בדילוג[[#This Row],[CycleNumber]]&lt;B74,B74&lt;&gt;"",שבוע_בדילוג[[#This Row],[וסת השבוע פעיל?]]&lt;3),IF(L74=0,IF(AND(שבוע_בדילוג[[#This Row],[וסת השבוע פעיל?]]&gt;0,J74=1),0,1),0),""))</f>
        <v/>
      </c>
      <c r="O73" s="1" t="str">
        <f t="shared" si="15"/>
        <v/>
      </c>
      <c r="P73" s="1" t="str">
        <f>IF(AND(שבוע_בדילוג[[#This Row],[חיזוי - שבוע]]=1,K74=1),1,"")</f>
        <v/>
      </c>
      <c r="Q73" s="1" t="str">
        <f>IF(AND(שבוע_בדילוג[[#This Row],[וסת השבוע פעיל?]]&lt;3,OR(שבוע_בדילוג[[#This Row],[CycleNumber]]&gt;B74,B74="")),1,"")</f>
        <v/>
      </c>
      <c r="R73" s="1" t="str">
        <f>IF(AND(שבוע_בדילוג[[#This Row],[חיזוי - שבוע]]&lt;&gt;"",שבוע_בדילוג[[#This Row],[וסת השבוע פעיל?2]]=""),1,"")</f>
        <v/>
      </c>
      <c r="S73" s="1" t="str">
        <f>IF(שבוע_בדילוג[[#This Row],[האישה קבעה וסת שבוע בדילוג?]]=1,IF(שבוע_בדילוג[[#This Row],[וסת השבוע פעיל?]]&lt;3,1,0),"")</f>
        <v/>
      </c>
      <c r="T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" s="1">
        <f t="shared" si="12"/>
        <v>0</v>
      </c>
      <c r="V73" s="1">
        <f t="shared" si="13"/>
        <v>0</v>
      </c>
      <c r="W73" s="1">
        <f t="shared" si="14"/>
        <v>0</v>
      </c>
      <c r="X73" s="1">
        <f>IF(שבוע_בדילוג[[#This Row],[3 הפלגות זהות]]="","",IF(שבוע_בדילוג[[#This Row],[3 הפלגות זהות]]=1,שבוע_בדילוג[[#This Row],[LengthofCycle]],X72))</f>
        <v>27</v>
      </c>
      <c r="Y73" s="1">
        <f>IF(שבוע_בדילוג[[#This Row],[וסת קבוע אחרון]]="","",IF(OR(שבוע_בדילוג[[#This Row],[LengthofCycle]]=שבוע_בדילוג[[#This Row],[וסת קבוע אחרון]],F72=שבוע_בדילוג[[#This Row],[וסת קבוע אחרון]],F71=שבוע_בדילוג[[#This Row],[וסת קבוע אחרון]]),1,0))</f>
        <v>1</v>
      </c>
      <c r="Z73" s="1">
        <f>IF(OR(שבוע_בדילוג[[#This Row],[הווסת פעיל?]]=0,שבוע_בדילוג[[#This Row],[הווסת פעיל?]]=""),"",SUM(Z72,שבוע_בדילוג[[#This Row],[הווסת פעיל?]]))</f>
        <v>3</v>
      </c>
      <c r="AA73" s="1">
        <f>IF(AND(שבוע_בדילוג[[#This Row],[כמה מחזורים עד עקירה]]&lt;&gt;"",Z74=""),שבוע_בדילוג[[#This Row],[כמה מחזורים עד עקירה]],"")</f>
        <v>3</v>
      </c>
      <c r="AB73" s="1" t="str">
        <f>IF(AND(שבוע_בדילוג[[#This Row],[הווסת פעיל?]]=1,שבוע_בדילוג[[#This Row],[וסת קבוע אחרון]]&lt;&gt;X72),שבוע_בדילוג[[#This Row],[וסת קבוע אחרון]],"")</f>
        <v/>
      </c>
      <c r="AC73" s="1" t="str">
        <f>IF(AND(שבוע_בדילוג[[#This Row],[הווסת פעיל?]]=1,Y72=0,שבוע_בדילוג[[#This Row],[וסת קבוע אחרון]]=X72),שבוע_בדילוג[[#This Row],[וסת קבוע אחרון]],"")</f>
        <v/>
      </c>
      <c r="AD73" s="1" t="str">
        <f>IF(AND(שבוע_בדילוג[[#This Row],[הווסת פעיל?]]=1,Y72=0,שבוע_בדילוג[[#This Row],[וסת קבוע אחרון]]&lt;&gt;X72),1,"")</f>
        <v/>
      </c>
      <c r="AE73" s="1" t="str">
        <f>IF(AND(שבוע_בדילוג[[#This Row],[הווסת פעיל?]]&lt;&gt;"",B74=1),שבוע_בדילוג[[#This Row],[CycleNumber]],"")</f>
        <v/>
      </c>
      <c r="AF73" s="1" t="str">
        <f>IF(AND(שבוע_בדילוג[[#This Row],[הווסת פעיל?]]&lt;&gt;"",Y72=""),שבוע_בדילוג[[#This Row],[CycleNumber]],"")</f>
        <v/>
      </c>
      <c r="AG73" s="1">
        <f>IF(B74=1,"",IF(שבוע_בדילוג[[#This Row],[הווסת פעיל?]]=1,IF(שבוע_בדילוג[[#This Row],[וסת קבוע אחרון]]=F74,1,0),""))</f>
        <v>0</v>
      </c>
      <c r="AH73" s="1">
        <f>IF(B74=1,"",IF(שבוע_בדילוג[[#This Row],[הווסת פעיל?]]=1,IF(OR(שבוע_בדילוג[[#This Row],[וסת קבוע אחרון]]=F74,F74=שבוע_בדילוג[[#This Row],[LengthofCycle]]),1,0),""))</f>
        <v>0</v>
      </c>
      <c r="AI73" s="1">
        <f>IF(B74=1,"",IF(שבוע_בדילוג[[#This Row],[הווסת פעיל?]]=1,IF(OR(שבוע_בדילוג[[#This Row],[וסת קבוע אחרון]]=F74,F74=שבוע_בדילוג[[#This Row],[LengthofCycle]],AND(שבוע_בדילוג[[#This Row],[LengthofCycle]]&lt;&gt;שבוע_בדילוג[[#This Row],[וסת קבוע אחרון]],OR(F74=28,F74=29))),1,0),""))</f>
        <v>0</v>
      </c>
      <c r="AJ73" s="1" t="str">
        <f>IF(AND(שבוע_בדילוג[[#This Row],[הווסת פעיל?]]=1,B74=1),1,"")</f>
        <v/>
      </c>
      <c r="AK73" s="4" t="str">
        <f>IF(AND(שבוע_בדילוג[[#This Row],[הווסת פעיל?]]&lt;&gt;1,B74&lt;&gt;1,B74&lt;&gt;""),IF(שבוע_בדילוג[[#This Row],[LengthofCycle]]=F74,1,0),"")</f>
        <v/>
      </c>
      <c r="AL73" s="4" t="str">
        <f>IF(AND(שבוע_בדילוג[[#This Row],[הווסת פעיל?]]&lt;&gt;1,B74&lt;&gt;1,B74&lt;&gt;""),IF(OR(שבוע_בדילוג[[#This Row],[LengthofCycle]]=F74,F74=29),1,0),"")</f>
        <v/>
      </c>
      <c r="AM73" s="4" t="str">
        <f>IF(AND(שבוע_בדילוג[[#This Row],[הווסת פעיל?]]&lt;&gt;1,B74&lt;&gt;1,B74&lt;&gt;""),IF(OR(שבוע_בדילוג[[#This Row],[LengthofCycle]]=F74,F74=29,F74=28),1,0),"")</f>
        <v/>
      </c>
      <c r="AY73" s="1">
        <v>6</v>
      </c>
      <c r="AZ73" s="1">
        <f t="shared" si="16"/>
        <v>0</v>
      </c>
      <c r="BA73" s="2" t="e">
        <f t="shared" si="17"/>
        <v>#DIV/0!</v>
      </c>
      <c r="BB73" s="2" t="e">
        <f t="shared" si="18"/>
        <v>#DIV/0!</v>
      </c>
    </row>
    <row r="74" spans="1:54" x14ac:dyDescent="0.25">
      <c r="A74" s="1" t="s">
        <v>40</v>
      </c>
      <c r="B74" s="1">
        <v>16</v>
      </c>
      <c r="C74" s="1">
        <v>1</v>
      </c>
      <c r="D74" s="1">
        <v>1</v>
      </c>
      <c r="E74" s="1">
        <v>0</v>
      </c>
      <c r="F74" s="1">
        <v>26</v>
      </c>
      <c r="H74" s="1">
        <f>שבוע_בדילוג[[#This Row],[LengthofCycle]]+1</f>
        <v>27</v>
      </c>
      <c r="I74" s="1" t="str">
        <f>IF(IFERROR(LOOKUP(שבוע_בדילוג[[#This Row],[ClientID]],קביעויות[השבוע בדילוג]),FALSE)=שבוע_בדילוג[[#This Row],[ClientID]],1,"")</f>
        <v/>
      </c>
      <c r="J74" s="1" t="str">
        <f>IF(AND(שבוע_בדילוג[[#This Row],[CycleNumber]]&gt;1,OR(B75="",שבוע_בדילוג[[#This Row],[CycleNumber]]&gt;B73)),IF(OR(AND(שבוע_בדילוג[[#This Row],[LengthofCycle]]=29,F73=29),AND(שבוע_בדילוג[[#This Row],[LengthofCycle]]=36,F73=36)),1,""),"")</f>
        <v/>
      </c>
      <c r="K74" s="1" t="str">
        <f>IF(AND(שבוע_בדילוג[[#This Row],[וסת השבוע]]=1,J73=1,שבוע_בדילוג[[#This Row],[CycleNumber]]&gt;B73),1,"")</f>
        <v/>
      </c>
      <c r="L74" s="1" t="str">
        <f>IF(שבוע_בדילוג[[#This Row],[CycleNumber]]=1,"",IF(שבוע_בדילוג[[#This Row],[וסת השבוע]]=1,0,IF(L73="","",IF(L73=0,IF(שבוע_בדילוג[[#This Row],[LengthofCycle]]=29,0,1),IF(L73=1,IF(שבוע_בדילוג[[#This Row],[LengthofCycle]]+F73=29*2,0,2),IF(L73=2,IF(שבוע_בדילוג[[#This Row],[LengthofCycle]]+F73+F72=29*3,0,3),""))))))</f>
        <v/>
      </c>
      <c r="M74" s="1" t="str">
        <f>IF(שבוע_בדילוג[[#This Row],[וסת השבוע]]=1,IF(שבוע_בדילוג[[#This Row],[וסת השבוע וההפלגה ביחד]]=1,M73+1,0),IF(AND(שבוע_בדילוג[[#This Row],[CycleNumber]]&gt;B73,שבוע_בדילוג[[#This Row],[CycleNumber]]&gt;1),IF(שבוע_בדילוג[[#This Row],[וסת השבוע פעיל?]]&lt;&gt;"",M73+1,""),""))</f>
        <v/>
      </c>
      <c r="N74" s="1" t="str">
        <f>IF(שבוע_בדילוג[[#This Row],[וסת השבוע פעיל?2]]="","",IF(AND(שבוע_בדילוג[[#This Row],[וסת השבוע פעיל?]]&lt;&gt;"",שבוע_בדילוג[[#This Row],[CycleNumber]]&lt;B75,B75&lt;&gt;"",שבוע_בדילוג[[#This Row],[וסת השבוע פעיל?]]&lt;3),IF(L75=0,IF(AND(שבוע_בדילוג[[#This Row],[וסת השבוע פעיל?]]&gt;0,J75=1),0,1),0),""))</f>
        <v/>
      </c>
      <c r="O74" s="1" t="str">
        <f t="shared" si="15"/>
        <v/>
      </c>
      <c r="P74" s="1" t="str">
        <f>IF(AND(שבוע_בדילוג[[#This Row],[חיזוי - שבוע]]=1,K75=1),1,"")</f>
        <v/>
      </c>
      <c r="Q74" s="1" t="str">
        <f>IF(AND(שבוע_בדילוג[[#This Row],[וסת השבוע פעיל?]]&lt;3,OR(שבוע_בדילוג[[#This Row],[CycleNumber]]&gt;B75,B75="")),1,"")</f>
        <v/>
      </c>
      <c r="R74" s="1" t="str">
        <f>IF(AND(שבוע_בדילוג[[#This Row],[חיזוי - שבוע]]&lt;&gt;"",שבוע_בדילוג[[#This Row],[וסת השבוע פעיל?2]]=""),1,"")</f>
        <v/>
      </c>
      <c r="S74" s="1" t="str">
        <f>IF(שבוע_בדילוג[[#This Row],[האישה קבעה וסת שבוע בדילוג?]]=1,IF(שבוע_בדילוג[[#This Row],[וסת השבוע פעיל?]]&lt;3,1,0),"")</f>
        <v/>
      </c>
      <c r="T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" s="1">
        <f t="shared" si="12"/>
        <v>0</v>
      </c>
      <c r="V74" s="1">
        <f t="shared" si="13"/>
        <v>0</v>
      </c>
      <c r="W74" s="1">
        <f t="shared" si="14"/>
        <v>0</v>
      </c>
      <c r="X74" s="1">
        <f>IF(שבוע_בדילוג[[#This Row],[3 הפלגות זהות]]="","",IF(שבוע_בדילוג[[#This Row],[3 הפלגות זהות]]=1,שבוע_בדילוג[[#This Row],[LengthofCycle]],X73))</f>
        <v>27</v>
      </c>
      <c r="Y74" s="1">
        <f>IF(שבוע_בדילוג[[#This Row],[וסת קבוע אחרון]]="","",IF(OR(שבוע_בדילוג[[#This Row],[LengthofCycle]]=שבוע_בדילוג[[#This Row],[וסת קבוע אחרון]],F73=שבוע_בדילוג[[#This Row],[וסת קבוע אחרון]],F72=שבוע_בדילוג[[#This Row],[וסת קבוע אחרון]]),1,0))</f>
        <v>0</v>
      </c>
      <c r="Z74" s="1" t="str">
        <f>IF(OR(שבוע_בדילוג[[#This Row],[הווסת פעיל?]]=0,שבוע_בדילוג[[#This Row],[הווסת פעיל?]]=""),"",SUM(Z73,שבוע_בדילוג[[#This Row],[הווסת פעיל?]]))</f>
        <v/>
      </c>
      <c r="AA74" s="1" t="str">
        <f>IF(AND(שבוע_בדילוג[[#This Row],[כמה מחזורים עד עקירה]]&lt;&gt;"",Z75=""),שבוע_בדילוג[[#This Row],[כמה מחזורים עד עקירה]],"")</f>
        <v/>
      </c>
      <c r="AB74" s="1" t="str">
        <f>IF(AND(שבוע_בדילוג[[#This Row],[הווסת פעיל?]]=1,שבוע_בדילוג[[#This Row],[וסת קבוע אחרון]]&lt;&gt;X73),שבוע_בדילוג[[#This Row],[וסת קבוע אחרון]],"")</f>
        <v/>
      </c>
      <c r="AC74" s="1" t="str">
        <f>IF(AND(שבוע_בדילוג[[#This Row],[הווסת פעיל?]]=1,Y73=0,שבוע_בדילוג[[#This Row],[וסת קבוע אחרון]]=X73),שבוע_בדילוג[[#This Row],[וסת קבוע אחרון]],"")</f>
        <v/>
      </c>
      <c r="AD74" s="1" t="str">
        <f>IF(AND(שבוע_בדילוג[[#This Row],[הווסת פעיל?]]=1,Y73=0,שבוע_בדילוג[[#This Row],[וסת קבוע אחרון]]&lt;&gt;X73),1,"")</f>
        <v/>
      </c>
      <c r="AE74" s="1">
        <f>IF(AND(שבוע_בדילוג[[#This Row],[הווסת פעיל?]]&lt;&gt;"",B75=1),שבוע_בדילוג[[#This Row],[CycleNumber]],"")</f>
        <v>16</v>
      </c>
      <c r="AF74" s="1" t="str">
        <f>IF(AND(שבוע_בדילוג[[#This Row],[הווסת פעיל?]]&lt;&gt;"",Y73=""),שבוע_בדילוג[[#This Row],[CycleNumber]],"")</f>
        <v/>
      </c>
      <c r="AG74" s="1" t="str">
        <f>IF(B75=1,"",IF(שבוע_בדילוג[[#This Row],[הווסת פעיל?]]=1,IF(שבוע_בדילוג[[#This Row],[וסת קבוע אחרון]]=F75,1,0),""))</f>
        <v/>
      </c>
      <c r="AH74" s="1" t="str">
        <f>IF(B75=1,"",IF(שבוע_בדילוג[[#This Row],[הווסת פעיל?]]=1,IF(OR(שבוע_בדילוג[[#This Row],[וסת קבוע אחרון]]=F75,F75=שבוע_בדילוג[[#This Row],[LengthofCycle]]),1,0),""))</f>
        <v/>
      </c>
      <c r="AI74" s="1" t="str">
        <f>IF(B75=1,"",IF(שבוע_בדילוג[[#This Row],[הווסת פעיל?]]=1,IF(OR(שבוע_בדילוג[[#This Row],[וסת קבוע אחרון]]=F75,F75=שבוע_בדילוג[[#This Row],[LengthofCycle]],AND(שבוע_בדילוג[[#This Row],[LengthofCycle]]&lt;&gt;שבוע_בדילוג[[#This Row],[וסת קבוע אחרון]],OR(F75=28,F75=29))),1,0),""))</f>
        <v/>
      </c>
      <c r="AJ74" s="1" t="str">
        <f>IF(AND(שבוע_בדילוג[[#This Row],[הווסת פעיל?]]=1,B75=1),1,"")</f>
        <v/>
      </c>
      <c r="AK74" s="4" t="str">
        <f>IF(AND(שבוע_בדילוג[[#This Row],[הווסת פעיל?]]&lt;&gt;1,B75&lt;&gt;1,B75&lt;&gt;""),IF(שבוע_בדילוג[[#This Row],[LengthofCycle]]=F75,1,0),"")</f>
        <v/>
      </c>
      <c r="AL74" s="4" t="str">
        <f>IF(AND(שבוע_בדילוג[[#This Row],[הווסת פעיל?]]&lt;&gt;1,B75&lt;&gt;1,B75&lt;&gt;""),IF(OR(שבוע_בדילוג[[#This Row],[LengthofCycle]]=F75,F75=29),1,0),"")</f>
        <v/>
      </c>
      <c r="AM74" s="4" t="str">
        <f>IF(AND(שבוע_בדילוג[[#This Row],[הווסת פעיל?]]&lt;&gt;1,B75&lt;&gt;1,B75&lt;&gt;""),IF(OR(שבוע_בדילוג[[#This Row],[LengthofCycle]]=F75,F75=29,F75=28),1,0),"")</f>
        <v/>
      </c>
      <c r="AR74" s="1" t="s">
        <v>20</v>
      </c>
      <c r="AY74" s="1">
        <v>7</v>
      </c>
      <c r="AZ74" s="1">
        <f t="shared" si="16"/>
        <v>0</v>
      </c>
      <c r="BA74" s="2" t="e">
        <f t="shared" si="17"/>
        <v>#DIV/0!</v>
      </c>
      <c r="BB74" s="2" t="e">
        <f t="shared" si="18"/>
        <v>#DIV/0!</v>
      </c>
    </row>
    <row r="75" spans="1:54" x14ac:dyDescent="0.25">
      <c r="A75" s="1" t="s">
        <v>49</v>
      </c>
      <c r="B75" s="1">
        <v>1</v>
      </c>
      <c r="C75" s="1">
        <v>1</v>
      </c>
      <c r="D75" s="1">
        <v>0</v>
      </c>
      <c r="E75" s="1">
        <v>0</v>
      </c>
      <c r="F75" s="1">
        <v>25</v>
      </c>
      <c r="H75" s="1">
        <f>שבוע_בדילוג[[#This Row],[LengthofCycle]]+1</f>
        <v>26</v>
      </c>
      <c r="I75" s="1" t="str">
        <f>IF(IFERROR(LOOKUP(שבוע_בדילוג[[#This Row],[ClientID]],קביעויות[השבוע בדילוג]),FALSE)=שבוע_בדילוג[[#This Row],[ClientID]],1,"")</f>
        <v/>
      </c>
      <c r="J75" s="1" t="str">
        <f>IF(AND(שבוע_בדילוג[[#This Row],[CycleNumber]]&gt;1,OR(B76="",שבוע_בדילוג[[#This Row],[CycleNumber]]&gt;B74)),IF(OR(AND(שבוע_בדילוג[[#This Row],[LengthofCycle]]=29,F74=29),AND(שבוע_בדילוג[[#This Row],[LengthofCycle]]=36,F74=36)),1,""),"")</f>
        <v/>
      </c>
      <c r="K75" s="1" t="str">
        <f>IF(AND(שבוע_בדילוג[[#This Row],[וסת השבוע]]=1,J74=1,שבוע_בדילוג[[#This Row],[CycleNumber]]&gt;B74),1,"")</f>
        <v/>
      </c>
      <c r="L75" s="1" t="str">
        <f>IF(שבוע_בדילוג[[#This Row],[CycleNumber]]=1,"",IF(שבוע_בדילוג[[#This Row],[וסת השבוע]]=1,0,IF(L74="","",IF(L74=0,IF(שבוע_בדילוג[[#This Row],[LengthofCycle]]=29,0,1),IF(L74=1,IF(שבוע_בדילוג[[#This Row],[LengthofCycle]]+F74=29*2,0,2),IF(L74=2,IF(שבוע_בדילוג[[#This Row],[LengthofCycle]]+F74+F73=29*3,0,3),""))))))</f>
        <v/>
      </c>
      <c r="M75" s="1" t="str">
        <f>IF(שבוע_בדילוג[[#This Row],[וסת השבוע]]=1,IF(שבוע_בדילוג[[#This Row],[וסת השבוע וההפלגה ביחד]]=1,M74+1,0),IF(AND(שבוע_בדילוג[[#This Row],[CycleNumber]]&gt;B74,שבוע_בדילוג[[#This Row],[CycleNumber]]&gt;1),IF(שבוע_בדילוג[[#This Row],[וסת השבוע פעיל?]]&lt;&gt;"",M74+1,""),""))</f>
        <v/>
      </c>
      <c r="N75" s="1" t="str">
        <f>IF(שבוע_בדילוג[[#This Row],[וסת השבוע פעיל?2]]="","",IF(AND(שבוע_בדילוג[[#This Row],[וסת השבוע פעיל?]]&lt;&gt;"",שבוע_בדילוג[[#This Row],[CycleNumber]]&lt;B76,B76&lt;&gt;"",שבוע_בדילוג[[#This Row],[וסת השבוע פעיל?]]&lt;3),IF(L76=0,IF(AND(שבוע_בדילוג[[#This Row],[וסת השבוע פעיל?]]&gt;0,J76=1),0,1),0),""))</f>
        <v/>
      </c>
      <c r="O75" s="1" t="str">
        <f t="shared" si="15"/>
        <v/>
      </c>
      <c r="P75" s="1" t="str">
        <f>IF(AND(שבוע_בדילוג[[#This Row],[חיזוי - שבוע]]=1,K76=1),1,"")</f>
        <v/>
      </c>
      <c r="Q75" s="1" t="str">
        <f>IF(AND(שבוע_בדילוג[[#This Row],[וסת השבוע פעיל?]]&lt;3,OR(שבוע_בדילוג[[#This Row],[CycleNumber]]&gt;B76,B76="")),1,"")</f>
        <v/>
      </c>
      <c r="R75" s="1" t="str">
        <f>IF(AND(שבוע_בדילוג[[#This Row],[חיזוי - שבוע]]&lt;&gt;"",שבוע_בדילוג[[#This Row],[וסת השבוע פעיל?2]]=""),1,"")</f>
        <v/>
      </c>
      <c r="S75" s="1" t="str">
        <f>IF(שבוע_בדילוג[[#This Row],[האישה קבעה וסת שבוע בדילוג?]]=1,IF(שבוע_בדילוג[[#This Row],[וסת השבוע פעיל?]]&lt;3,1,0),"")</f>
        <v/>
      </c>
      <c r="T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" s="1" t="str">
        <f t="shared" si="12"/>
        <v/>
      </c>
      <c r="V75" s="1" t="str">
        <f t="shared" si="13"/>
        <v/>
      </c>
      <c r="W75" s="1" t="str">
        <f t="shared" si="14"/>
        <v/>
      </c>
      <c r="X75" s="1" t="str">
        <f>IF(שבוע_בדילוג[[#This Row],[3 הפלגות זהות]]="","",IF(שבוע_בדילוג[[#This Row],[3 הפלגות זהות]]=1,שבוע_בדילוג[[#This Row],[LengthofCycle]],X74))</f>
        <v/>
      </c>
      <c r="Z75" s="1" t="str">
        <f>IF(OR(שבוע_בדילוג[[#This Row],[הווסת פעיל?]]=0,שבוע_בדילוג[[#This Row],[הווסת פעיל?]]=""),"",SUM(Z74,שבוע_בדילוג[[#This Row],[הווסת פעיל?]]))</f>
        <v/>
      </c>
      <c r="AA75" s="1" t="str">
        <f>IF(AND(שבוע_בדילוג[[#This Row],[כמה מחזורים עד עקירה]]&lt;&gt;"",Z76=""),שבוע_בדילוג[[#This Row],[כמה מחזורים עד עקירה]],"")</f>
        <v/>
      </c>
      <c r="AB75" s="1" t="str">
        <f>IF(AND(שבוע_בדילוג[[#This Row],[הווסת פעיל?]]=1,שבוע_בדילוג[[#This Row],[וסת קבוע אחרון]]&lt;&gt;X74),שבוע_בדילוג[[#This Row],[וסת קבוע אחרון]],"")</f>
        <v/>
      </c>
      <c r="AC75" s="1" t="str">
        <f>IF(AND(שבוע_בדילוג[[#This Row],[הווסת פעיל?]]=1,Y74=0,שבוע_בדילוג[[#This Row],[וסת קבוע אחרון]]=X74),שבוע_בדילוג[[#This Row],[וסת קבוע אחרון]],"")</f>
        <v/>
      </c>
      <c r="AD75" s="1" t="str">
        <f>IF(AND(שבוע_בדילוג[[#This Row],[הווסת פעיל?]]=1,Y74=0,שבוע_בדילוג[[#This Row],[וסת קבוע אחרון]]&lt;&gt;X74),1,"")</f>
        <v/>
      </c>
      <c r="AE75" s="1" t="str">
        <f>IF(AND(שבוע_בדילוג[[#This Row],[הווסת פעיל?]]&lt;&gt;"",B76=1),שבוע_בדילוג[[#This Row],[CycleNumber]],"")</f>
        <v/>
      </c>
      <c r="AF75" s="1" t="str">
        <f>IF(AND(שבוע_בדילוג[[#This Row],[הווסת פעיל?]]&lt;&gt;"",Y74=""),שבוע_בדילוג[[#This Row],[CycleNumber]],"")</f>
        <v/>
      </c>
      <c r="AG75" s="1" t="str">
        <f>IF(B76=1,"",IF(שבוע_בדילוג[[#This Row],[הווסת פעיל?]]=1,IF(שבוע_בדילוג[[#This Row],[וסת קבוע אחרון]]=F76,1,0),""))</f>
        <v/>
      </c>
      <c r="AH75" s="1" t="str">
        <f>IF(B76=1,"",IF(שבוע_בדילוג[[#This Row],[הווסת פעיל?]]=1,IF(OR(שבוע_בדילוג[[#This Row],[וסת קבוע אחרון]]=F76,F76=שבוע_בדילוג[[#This Row],[LengthofCycle]]),1,0),""))</f>
        <v/>
      </c>
      <c r="AI75" s="1" t="str">
        <f>IF(B76=1,"",IF(שבוע_בדילוג[[#This Row],[הווסת פעיל?]]=1,IF(OR(שבוע_בדילוג[[#This Row],[וסת קבוע אחרון]]=F76,F76=שבוע_בדילוג[[#This Row],[LengthofCycle]],AND(שבוע_בדילוג[[#This Row],[LengthofCycle]]&lt;&gt;שבוע_בדילוג[[#This Row],[וסת קבוע אחרון]],OR(F76=28,F76=29))),1,0),""))</f>
        <v/>
      </c>
      <c r="AJ75" s="1" t="str">
        <f>IF(AND(שבוע_בדילוג[[#This Row],[הווסת פעיל?]]=1,B76=1),1,"")</f>
        <v/>
      </c>
      <c r="AK75" s="4">
        <f>IF(AND(שבוע_בדילוג[[#This Row],[הווסת פעיל?]]&lt;&gt;1,B76&lt;&gt;1,B76&lt;&gt;""),IF(שבוע_בדילוג[[#This Row],[LengthofCycle]]=F76,1,0),"")</f>
        <v>0</v>
      </c>
      <c r="AL75" s="4">
        <f>IF(AND(שבוע_בדילוג[[#This Row],[הווסת פעיל?]]&lt;&gt;1,B76&lt;&gt;1,B76&lt;&gt;""),IF(OR(שבוע_בדילוג[[#This Row],[LengthofCycle]]=F76,F76=29),1,0),"")</f>
        <v>0</v>
      </c>
      <c r="AM75" s="4">
        <f>IF(AND(שבוע_בדילוג[[#This Row],[הווסת פעיל?]]&lt;&gt;1,B76&lt;&gt;1,B76&lt;&gt;""),IF(OR(שבוע_בדילוג[[#This Row],[LengthofCycle]]=F76,F76=29,F76=28),1,0),"")</f>
        <v>0</v>
      </c>
      <c r="AZ75" s="1">
        <f t="shared" si="16"/>
        <v>0</v>
      </c>
      <c r="BA75" s="2" t="e">
        <f t="shared" si="17"/>
        <v>#DIV/0!</v>
      </c>
      <c r="BB75" s="2" t="e">
        <f t="shared" si="18"/>
        <v>#DIV/0!</v>
      </c>
    </row>
    <row r="76" spans="1:54" x14ac:dyDescent="0.25">
      <c r="A76" s="1" t="s">
        <v>49</v>
      </c>
      <c r="B76" s="1">
        <v>2</v>
      </c>
      <c r="C76" s="1">
        <v>1</v>
      </c>
      <c r="D76" s="1">
        <v>1</v>
      </c>
      <c r="E76" s="1">
        <v>0</v>
      </c>
      <c r="F76" s="1">
        <v>30</v>
      </c>
      <c r="H76" s="1">
        <f>שבוע_בדילוג[[#This Row],[LengthofCycle]]+1</f>
        <v>31</v>
      </c>
      <c r="I76" s="1" t="str">
        <f>IF(IFERROR(LOOKUP(שבוע_בדילוג[[#This Row],[ClientID]],קביעויות[השבוע בדילוג]),FALSE)=שבוע_בדילוג[[#This Row],[ClientID]],1,"")</f>
        <v/>
      </c>
      <c r="J76" s="1" t="str">
        <f>IF(AND(שבוע_בדילוג[[#This Row],[CycleNumber]]&gt;1,OR(B77="",שבוע_בדילוג[[#This Row],[CycleNumber]]&gt;B75)),IF(OR(AND(שבוע_בדילוג[[#This Row],[LengthofCycle]]=29,F75=29),AND(שבוע_בדילוג[[#This Row],[LengthofCycle]]=36,F75=36)),1,""),"")</f>
        <v/>
      </c>
      <c r="K76" s="1" t="str">
        <f>IF(AND(שבוע_בדילוג[[#This Row],[וסת השבוע]]=1,J75=1,שבוע_בדילוג[[#This Row],[CycleNumber]]&gt;B75),1,"")</f>
        <v/>
      </c>
      <c r="L76" s="1" t="str">
        <f>IF(שבוע_בדילוג[[#This Row],[CycleNumber]]=1,"",IF(שבוע_בדילוג[[#This Row],[וסת השבוע]]=1,0,IF(L75="","",IF(L75=0,IF(שבוע_בדילוג[[#This Row],[LengthofCycle]]=29,0,1),IF(L75=1,IF(שבוע_בדילוג[[#This Row],[LengthofCycle]]+F75=29*2,0,2),IF(L75=2,IF(שבוע_בדילוג[[#This Row],[LengthofCycle]]+F75+F74=29*3,0,3),""))))))</f>
        <v/>
      </c>
      <c r="M76" s="1" t="str">
        <f>IF(שבוע_בדילוג[[#This Row],[וסת השבוע]]=1,IF(שבוע_בדילוג[[#This Row],[וסת השבוע וההפלגה ביחד]]=1,M75+1,0),IF(AND(שבוע_בדילוג[[#This Row],[CycleNumber]]&gt;B75,שבוע_בדילוג[[#This Row],[CycleNumber]]&gt;1),IF(שבוע_בדילוג[[#This Row],[וסת השבוע פעיל?]]&lt;&gt;"",M75+1,""),""))</f>
        <v/>
      </c>
      <c r="N76" s="1" t="str">
        <f>IF(שבוע_בדילוג[[#This Row],[וסת השבוע פעיל?2]]="","",IF(AND(שבוע_בדילוג[[#This Row],[וסת השבוע פעיל?]]&lt;&gt;"",שבוע_בדילוג[[#This Row],[CycleNumber]]&lt;B77,B77&lt;&gt;"",שבוע_בדילוג[[#This Row],[וסת השבוע פעיל?]]&lt;3),IF(L77=0,IF(AND(שבוע_בדילוג[[#This Row],[וסת השבוע פעיל?]]&gt;0,J77=1),0,1),0),""))</f>
        <v/>
      </c>
      <c r="O76" s="1" t="str">
        <f t="shared" si="15"/>
        <v/>
      </c>
      <c r="P76" s="1" t="str">
        <f>IF(AND(שבוע_בדילוג[[#This Row],[חיזוי - שבוע]]=1,K77=1),1,"")</f>
        <v/>
      </c>
      <c r="Q76" s="1" t="str">
        <f>IF(AND(שבוע_בדילוג[[#This Row],[וסת השבוע פעיל?]]&lt;3,OR(שבוע_בדילוג[[#This Row],[CycleNumber]]&gt;B77,B77="")),1,"")</f>
        <v/>
      </c>
      <c r="R76" s="1" t="str">
        <f>IF(AND(שבוע_בדילוג[[#This Row],[חיזוי - שבוע]]&lt;&gt;"",שבוע_בדילוג[[#This Row],[וסת השבוע פעיל?2]]=""),1,"")</f>
        <v/>
      </c>
      <c r="S76" s="1" t="str">
        <f>IF(שבוע_בדילוג[[#This Row],[האישה קבעה וסת שבוע בדילוג?]]=1,IF(שבוע_בדילוג[[#This Row],[וסת השבוע פעיל?]]&lt;3,1,0),"")</f>
        <v/>
      </c>
      <c r="T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" s="1" t="str">
        <f t="shared" si="12"/>
        <v/>
      </c>
      <c r="V76" s="1" t="str">
        <f t="shared" si="13"/>
        <v/>
      </c>
      <c r="W76" s="1" t="str">
        <f t="shared" si="14"/>
        <v/>
      </c>
      <c r="X76" s="1" t="str">
        <f>IF(שבוע_בדילוג[[#This Row],[3 הפלגות זהות]]="","",IF(שבוע_בדילוג[[#This Row],[3 הפלגות זהות]]=1,שבוע_בדילוג[[#This Row],[LengthofCycle]],X75))</f>
        <v/>
      </c>
      <c r="Z76" s="1" t="str">
        <f>IF(OR(שבוע_בדילוג[[#This Row],[הווסת פעיל?]]=0,שבוע_בדילוג[[#This Row],[הווסת פעיל?]]=""),"",SUM(Z75,שבוע_בדילוג[[#This Row],[הווסת פעיל?]]))</f>
        <v/>
      </c>
      <c r="AA76" s="1" t="str">
        <f>IF(AND(שבוע_בדילוג[[#This Row],[כמה מחזורים עד עקירה]]&lt;&gt;"",Z77=""),שבוע_בדילוג[[#This Row],[כמה מחזורים עד עקירה]],"")</f>
        <v/>
      </c>
      <c r="AB76" s="1" t="str">
        <f>IF(AND(שבוע_בדילוג[[#This Row],[הווסת פעיל?]]=1,שבוע_בדילוג[[#This Row],[וסת קבוע אחרון]]&lt;&gt;X75),שבוע_בדילוג[[#This Row],[וסת קבוע אחרון]],"")</f>
        <v/>
      </c>
      <c r="AC76" s="1" t="str">
        <f>IF(AND(שבוע_בדילוג[[#This Row],[הווסת פעיל?]]=1,Y75=0,שבוע_בדילוג[[#This Row],[וסת קבוע אחרון]]=X75),שבוע_בדילוג[[#This Row],[וסת קבוע אחרון]],"")</f>
        <v/>
      </c>
      <c r="AD76" s="1" t="str">
        <f>IF(AND(שבוע_בדילוג[[#This Row],[הווסת פעיל?]]=1,Y75=0,שבוע_בדילוג[[#This Row],[וסת קבוע אחרון]]&lt;&gt;X75),1,"")</f>
        <v/>
      </c>
      <c r="AE76" s="1" t="str">
        <f>IF(AND(שבוע_בדילוג[[#This Row],[הווסת פעיל?]]&lt;&gt;"",B77=1),שבוע_בדילוג[[#This Row],[CycleNumber]],"")</f>
        <v/>
      </c>
      <c r="AF76" s="1" t="str">
        <f>IF(AND(שבוע_בדילוג[[#This Row],[הווסת פעיל?]]&lt;&gt;"",Y75=""),שבוע_בדילוג[[#This Row],[CycleNumber]],"")</f>
        <v/>
      </c>
      <c r="AG76" s="1" t="str">
        <f>IF(B77=1,"",IF(שבוע_בדילוג[[#This Row],[הווסת פעיל?]]=1,IF(שבוע_בדילוג[[#This Row],[וסת קבוע אחרון]]=F77,1,0),""))</f>
        <v/>
      </c>
      <c r="AH76" s="1" t="str">
        <f>IF(B77=1,"",IF(שבוע_בדילוג[[#This Row],[הווסת פעיל?]]=1,IF(OR(שבוע_בדילוג[[#This Row],[וסת קבוע אחרון]]=F77,F77=שבוע_בדילוג[[#This Row],[LengthofCycle]]),1,0),""))</f>
        <v/>
      </c>
      <c r="AI76" s="1" t="str">
        <f>IF(B77=1,"",IF(שבוע_בדילוג[[#This Row],[הווסת פעיל?]]=1,IF(OR(שבוע_בדילוג[[#This Row],[וסת קבוע אחרון]]=F77,F77=שבוע_בדילוג[[#This Row],[LengthofCycle]],AND(שבוע_בדילוג[[#This Row],[LengthofCycle]]&lt;&gt;שבוע_בדילוג[[#This Row],[וסת קבוע אחרון]],OR(F77=28,F77=29))),1,0),""))</f>
        <v/>
      </c>
      <c r="AJ76" s="1" t="str">
        <f>IF(AND(שבוע_בדילוג[[#This Row],[הווסת פעיל?]]=1,B77=1),1,"")</f>
        <v/>
      </c>
      <c r="AK76" s="4">
        <f>IF(AND(שבוע_בדילוג[[#This Row],[הווסת פעיל?]]&lt;&gt;1,B77&lt;&gt;1,B77&lt;&gt;""),IF(שבוע_בדילוג[[#This Row],[LengthofCycle]]=F77,1,0),"")</f>
        <v>0</v>
      </c>
      <c r="AL76" s="4">
        <f>IF(AND(שבוע_בדילוג[[#This Row],[הווסת פעיל?]]&lt;&gt;1,B77&lt;&gt;1,B77&lt;&gt;""),IF(OR(שבוע_בדילוג[[#This Row],[LengthofCycle]]=F77,F77=29),1,0),"")</f>
        <v>0</v>
      </c>
      <c r="AM76" s="4">
        <f>IF(AND(שבוע_בדילוג[[#This Row],[הווסת פעיל?]]&lt;&gt;1,B77&lt;&gt;1,B77&lt;&gt;""),IF(OR(שבוע_בדילוג[[#This Row],[LengthofCycle]]=F77,F77=29,F77=28),1,0),"")</f>
        <v>0</v>
      </c>
      <c r="AZ76" s="1">
        <f t="shared" si="16"/>
        <v>0</v>
      </c>
      <c r="BA76" s="2" t="e">
        <f t="shared" si="17"/>
        <v>#DIV/0!</v>
      </c>
      <c r="BB76" s="2" t="e">
        <f t="shared" si="18"/>
        <v>#DIV/0!</v>
      </c>
    </row>
    <row r="77" spans="1:54" x14ac:dyDescent="0.25">
      <c r="A77" s="1" t="s">
        <v>49</v>
      </c>
      <c r="B77" s="1">
        <v>3</v>
      </c>
      <c r="C77" s="1">
        <v>1</v>
      </c>
      <c r="D77" s="1">
        <v>1</v>
      </c>
      <c r="E77" s="1">
        <v>0</v>
      </c>
      <c r="F77" s="1">
        <v>26</v>
      </c>
      <c r="H77" s="1">
        <f>שבוע_בדילוג[[#This Row],[LengthofCycle]]+1</f>
        <v>27</v>
      </c>
      <c r="I77" s="1" t="str">
        <f>IF(IFERROR(LOOKUP(שבוע_בדילוג[[#This Row],[ClientID]],קביעויות[השבוע בדילוג]),FALSE)=שבוע_בדילוג[[#This Row],[ClientID]],1,"")</f>
        <v/>
      </c>
      <c r="J77" s="1" t="str">
        <f>IF(AND(שבוע_בדילוג[[#This Row],[CycleNumber]]&gt;1,OR(B78="",שבוע_בדילוג[[#This Row],[CycleNumber]]&gt;B76)),IF(OR(AND(שבוע_בדילוג[[#This Row],[LengthofCycle]]=29,F76=29),AND(שבוע_בדילוג[[#This Row],[LengthofCycle]]=36,F76=36)),1,""),"")</f>
        <v/>
      </c>
      <c r="K77" s="1" t="str">
        <f>IF(AND(שבוע_בדילוג[[#This Row],[וסת השבוע]]=1,J76=1,שבוע_בדילוג[[#This Row],[CycleNumber]]&gt;B76),1,"")</f>
        <v/>
      </c>
      <c r="L77" s="1" t="str">
        <f>IF(שבוע_בדילוג[[#This Row],[CycleNumber]]=1,"",IF(שבוע_בדילוג[[#This Row],[וסת השבוע]]=1,0,IF(L76="","",IF(L76=0,IF(שבוע_בדילוג[[#This Row],[LengthofCycle]]=29,0,1),IF(L76=1,IF(שבוע_בדילוג[[#This Row],[LengthofCycle]]+F76=29*2,0,2),IF(L76=2,IF(שבוע_בדילוג[[#This Row],[LengthofCycle]]+F76+F75=29*3,0,3),""))))))</f>
        <v/>
      </c>
      <c r="M77" s="1" t="str">
        <f>IF(שבוע_בדילוג[[#This Row],[וסת השבוע]]=1,IF(שבוע_בדילוג[[#This Row],[וסת השבוע וההפלגה ביחד]]=1,M76+1,0),IF(AND(שבוע_בדילוג[[#This Row],[CycleNumber]]&gt;B76,שבוע_בדילוג[[#This Row],[CycleNumber]]&gt;1),IF(שבוע_בדילוג[[#This Row],[וסת השבוע פעיל?]]&lt;&gt;"",M76+1,""),""))</f>
        <v/>
      </c>
      <c r="N77" s="1" t="str">
        <f>IF(שבוע_בדילוג[[#This Row],[וסת השבוע פעיל?2]]="","",IF(AND(שבוע_בדילוג[[#This Row],[וסת השבוע פעיל?]]&lt;&gt;"",שבוע_בדילוג[[#This Row],[CycleNumber]]&lt;B78,B78&lt;&gt;"",שבוע_בדילוג[[#This Row],[וסת השבוע פעיל?]]&lt;3),IF(L78=0,IF(AND(שבוע_בדילוג[[#This Row],[וסת השבוע פעיל?]]&gt;0,J78=1),0,1),0),""))</f>
        <v/>
      </c>
      <c r="O77" s="1" t="str">
        <f t="shared" si="15"/>
        <v/>
      </c>
      <c r="P77" s="1" t="str">
        <f>IF(AND(שבוע_בדילוג[[#This Row],[חיזוי - שבוע]]=1,K78=1),1,"")</f>
        <v/>
      </c>
      <c r="Q77" s="1" t="str">
        <f>IF(AND(שבוע_בדילוג[[#This Row],[וסת השבוע פעיל?]]&lt;3,OR(שבוע_בדילוג[[#This Row],[CycleNumber]]&gt;B78,B78="")),1,"")</f>
        <v/>
      </c>
      <c r="R77" s="1" t="str">
        <f>IF(AND(שבוע_בדילוג[[#This Row],[חיזוי - שבוע]]&lt;&gt;"",שבוע_בדילוג[[#This Row],[וסת השבוע פעיל?2]]=""),1,"")</f>
        <v/>
      </c>
      <c r="S77" s="1" t="str">
        <f>IF(שבוע_בדילוג[[#This Row],[האישה קבעה וסת שבוע בדילוג?]]=1,IF(שבוע_בדילוג[[#This Row],[וסת השבוע פעיל?]]&lt;3,1,0),"")</f>
        <v/>
      </c>
      <c r="T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" s="1">
        <f t="shared" si="12"/>
        <v>0</v>
      </c>
      <c r="V77" s="1" t="str">
        <f t="shared" si="13"/>
        <v/>
      </c>
      <c r="W77" s="1" t="str">
        <f t="shared" si="14"/>
        <v/>
      </c>
      <c r="X77" s="1" t="str">
        <f>IF(שבוע_בדילוג[[#This Row],[3 הפלגות זהות]]="","",IF(שבוע_בדילוג[[#This Row],[3 הפלגות זהות]]=1,שבוע_בדילוג[[#This Row],[LengthofCycle]],X76))</f>
        <v/>
      </c>
      <c r="Z77" s="1" t="str">
        <f>IF(OR(שבוע_בדילוג[[#This Row],[הווסת פעיל?]]=0,שבוע_בדילוג[[#This Row],[הווסת פעיל?]]=""),"",SUM(Z76,שבוע_בדילוג[[#This Row],[הווסת פעיל?]]))</f>
        <v/>
      </c>
      <c r="AA77" s="1" t="str">
        <f>IF(AND(שבוע_בדילוג[[#This Row],[כמה מחזורים עד עקירה]]&lt;&gt;"",Z78=""),שבוע_בדילוג[[#This Row],[כמה מחזורים עד עקירה]],"")</f>
        <v/>
      </c>
      <c r="AB77" s="1" t="str">
        <f>IF(AND(שבוע_בדילוג[[#This Row],[הווסת פעיל?]]=1,שבוע_בדילוג[[#This Row],[וסת קבוע אחרון]]&lt;&gt;X76),שבוע_בדילוג[[#This Row],[וסת קבוע אחרון]],"")</f>
        <v/>
      </c>
      <c r="AC77" s="1" t="str">
        <f>IF(AND(שבוע_בדילוג[[#This Row],[הווסת פעיל?]]=1,Y76=0,שבוע_בדילוג[[#This Row],[וסת קבוע אחרון]]=X76),שבוע_בדילוג[[#This Row],[וסת קבוע אחרון]],"")</f>
        <v/>
      </c>
      <c r="AD77" s="1" t="str">
        <f>IF(AND(שבוע_בדילוג[[#This Row],[הווסת פעיל?]]=1,Y76=0,שבוע_בדילוג[[#This Row],[וסת קבוע אחרון]]&lt;&gt;X76),1,"")</f>
        <v/>
      </c>
      <c r="AE77" s="1" t="str">
        <f>IF(AND(שבוע_בדילוג[[#This Row],[הווסת פעיל?]]&lt;&gt;"",B78=1),שבוע_בדילוג[[#This Row],[CycleNumber]],"")</f>
        <v/>
      </c>
      <c r="AF77" s="1" t="str">
        <f>IF(AND(שבוע_בדילוג[[#This Row],[הווסת פעיל?]]&lt;&gt;"",Y76=""),שבוע_בדילוג[[#This Row],[CycleNumber]],"")</f>
        <v/>
      </c>
      <c r="AG77" s="1" t="str">
        <f>IF(B78=1,"",IF(שבוע_בדילוג[[#This Row],[הווסת פעיל?]]=1,IF(שבוע_בדילוג[[#This Row],[וסת קבוע אחרון]]=F78,1,0),""))</f>
        <v/>
      </c>
      <c r="AH77" s="1" t="str">
        <f>IF(B78=1,"",IF(שבוע_בדילוג[[#This Row],[הווסת פעיל?]]=1,IF(OR(שבוע_בדילוג[[#This Row],[וסת קבוע אחרון]]=F78,F78=שבוע_בדילוג[[#This Row],[LengthofCycle]]),1,0),""))</f>
        <v/>
      </c>
      <c r="AI77" s="1" t="str">
        <f>IF(B78=1,"",IF(שבוע_בדילוג[[#This Row],[הווסת פעיל?]]=1,IF(OR(שבוע_בדילוג[[#This Row],[וסת קבוע אחרון]]=F78,F78=שבוע_בדילוג[[#This Row],[LengthofCycle]],AND(שבוע_בדילוג[[#This Row],[LengthofCycle]]&lt;&gt;שבוע_בדילוג[[#This Row],[וסת קבוע אחרון]],OR(F78=28,F78=29))),1,0),""))</f>
        <v/>
      </c>
      <c r="AJ77" s="1" t="str">
        <f>IF(AND(שבוע_בדילוג[[#This Row],[הווסת פעיל?]]=1,B78=1),1,"")</f>
        <v/>
      </c>
      <c r="AK77" s="4">
        <f>IF(AND(שבוע_בדילוג[[#This Row],[הווסת פעיל?]]&lt;&gt;1,B78&lt;&gt;1,B78&lt;&gt;""),IF(שבוע_בדילוג[[#This Row],[LengthofCycle]]=F78,1,0),"")</f>
        <v>0</v>
      </c>
      <c r="AL77" s="4">
        <f>IF(AND(שבוע_בדילוג[[#This Row],[הווסת פעיל?]]&lt;&gt;1,B78&lt;&gt;1,B78&lt;&gt;""),IF(OR(שבוע_בדילוג[[#This Row],[LengthofCycle]]=F78,F78=29),1,0),"")</f>
        <v>0</v>
      </c>
      <c r="AM77" s="4">
        <f>IF(AND(שבוע_בדילוג[[#This Row],[הווסת פעיל?]]&lt;&gt;1,B78&lt;&gt;1,B78&lt;&gt;""),IF(OR(שבוע_בדילוג[[#This Row],[LengthofCycle]]=F78,F78=29,F78=28),1,0),"")</f>
        <v>0</v>
      </c>
      <c r="AZ77" s="1">
        <f t="shared" si="16"/>
        <v>0</v>
      </c>
      <c r="BA77" s="2" t="e">
        <f t="shared" si="17"/>
        <v>#DIV/0!</v>
      </c>
      <c r="BB77" s="2" t="e">
        <f t="shared" si="18"/>
        <v>#DIV/0!</v>
      </c>
    </row>
    <row r="78" spans="1:54" x14ac:dyDescent="0.25">
      <c r="A78" s="1" t="s">
        <v>49</v>
      </c>
      <c r="B78" s="1">
        <v>4</v>
      </c>
      <c r="C78" s="1">
        <v>1</v>
      </c>
      <c r="D78" s="1">
        <v>1</v>
      </c>
      <c r="E78" s="1">
        <v>0</v>
      </c>
      <c r="F78" s="1">
        <v>27</v>
      </c>
      <c r="H78" s="1">
        <f>שבוע_בדילוג[[#This Row],[LengthofCycle]]+1</f>
        <v>28</v>
      </c>
      <c r="I78" s="1" t="str">
        <f>IF(IFERROR(LOOKUP(שבוע_בדילוג[[#This Row],[ClientID]],קביעויות[השבוע בדילוג]),FALSE)=שבוע_בדילוג[[#This Row],[ClientID]],1,"")</f>
        <v/>
      </c>
      <c r="J78" s="1" t="str">
        <f>IF(AND(שבוע_בדילוג[[#This Row],[CycleNumber]]&gt;1,OR(B79="",שבוע_בדילוג[[#This Row],[CycleNumber]]&gt;B77)),IF(OR(AND(שבוע_בדילוג[[#This Row],[LengthofCycle]]=29,F77=29),AND(שבוע_בדילוג[[#This Row],[LengthofCycle]]=36,F77=36)),1,""),"")</f>
        <v/>
      </c>
      <c r="K78" s="1" t="str">
        <f>IF(AND(שבוע_בדילוג[[#This Row],[וסת השבוע]]=1,J77=1,שבוע_בדילוג[[#This Row],[CycleNumber]]&gt;B77),1,"")</f>
        <v/>
      </c>
      <c r="L78" s="1" t="str">
        <f>IF(שבוע_בדילוג[[#This Row],[CycleNumber]]=1,"",IF(שבוע_בדילוג[[#This Row],[וסת השבוע]]=1,0,IF(L77="","",IF(L77=0,IF(שבוע_בדילוג[[#This Row],[LengthofCycle]]=29,0,1),IF(L77=1,IF(שבוע_בדילוג[[#This Row],[LengthofCycle]]+F77=29*2,0,2),IF(L77=2,IF(שבוע_בדילוג[[#This Row],[LengthofCycle]]+F77+F76=29*3,0,3),""))))))</f>
        <v/>
      </c>
      <c r="M78" s="1" t="str">
        <f>IF(שבוע_בדילוג[[#This Row],[וסת השבוע]]=1,IF(שבוע_בדילוג[[#This Row],[וסת השבוע וההפלגה ביחד]]=1,M77+1,0),IF(AND(שבוע_בדילוג[[#This Row],[CycleNumber]]&gt;B77,שבוע_בדילוג[[#This Row],[CycleNumber]]&gt;1),IF(שבוע_בדילוג[[#This Row],[וסת השבוע פעיל?]]&lt;&gt;"",M77+1,""),""))</f>
        <v/>
      </c>
      <c r="N78" s="1" t="str">
        <f>IF(שבוע_בדילוג[[#This Row],[וסת השבוע פעיל?2]]="","",IF(AND(שבוע_בדילוג[[#This Row],[וסת השבוע פעיל?]]&lt;&gt;"",שבוע_בדילוג[[#This Row],[CycleNumber]]&lt;B79,B79&lt;&gt;"",שבוע_בדילוג[[#This Row],[וסת השבוע פעיל?]]&lt;3),IF(L79=0,IF(AND(שבוע_בדילוג[[#This Row],[וסת השבוע פעיל?]]&gt;0,J79=1),0,1),0),""))</f>
        <v/>
      </c>
      <c r="O78" s="1" t="str">
        <f t="shared" si="15"/>
        <v/>
      </c>
      <c r="P78" s="1" t="str">
        <f>IF(AND(שבוע_בדילוג[[#This Row],[חיזוי - שבוע]]=1,K79=1),1,"")</f>
        <v/>
      </c>
      <c r="Q78" s="1" t="str">
        <f>IF(AND(שבוע_בדילוג[[#This Row],[וסת השבוע פעיל?]]&lt;3,OR(שבוע_בדילוג[[#This Row],[CycleNumber]]&gt;B79,B79="")),1,"")</f>
        <v/>
      </c>
      <c r="R78" s="1" t="str">
        <f>IF(AND(שבוע_בדילוג[[#This Row],[חיזוי - שבוע]]&lt;&gt;"",שבוע_בדילוג[[#This Row],[וסת השבוע פעיל?2]]=""),1,"")</f>
        <v/>
      </c>
      <c r="S78" s="1" t="str">
        <f>IF(שבוע_בדילוג[[#This Row],[האישה קבעה וסת שבוע בדילוג?]]=1,IF(שבוע_בדילוג[[#This Row],[וסת השבוע פעיל?]]&lt;3,1,0),"")</f>
        <v/>
      </c>
      <c r="T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" s="1">
        <f t="shared" si="12"/>
        <v>0</v>
      </c>
      <c r="V78" s="1">
        <f t="shared" si="13"/>
        <v>0</v>
      </c>
      <c r="W78" s="1" t="str">
        <f t="shared" si="14"/>
        <v/>
      </c>
      <c r="X78" s="1" t="str">
        <f>IF(שבוע_בדילוג[[#This Row],[3 הפלגות זהות]]="","",IF(שבוע_בדילוג[[#This Row],[3 הפלגות זהות]]=1,שבוע_בדילוג[[#This Row],[LengthofCycle]],X77))</f>
        <v/>
      </c>
      <c r="Z78" s="1" t="str">
        <f>IF(OR(שבוע_בדילוג[[#This Row],[הווסת פעיל?]]=0,שבוע_בדילוג[[#This Row],[הווסת פעיל?]]=""),"",SUM(Z77,שבוע_בדילוג[[#This Row],[הווסת פעיל?]]))</f>
        <v/>
      </c>
      <c r="AA78" s="1" t="str">
        <f>IF(AND(שבוע_בדילוג[[#This Row],[כמה מחזורים עד עקירה]]&lt;&gt;"",Z79=""),שבוע_בדילוג[[#This Row],[כמה מחזורים עד עקירה]],"")</f>
        <v/>
      </c>
      <c r="AB78" s="1" t="str">
        <f>IF(AND(שבוע_בדילוג[[#This Row],[הווסת פעיל?]]=1,שבוע_בדילוג[[#This Row],[וסת קבוע אחרון]]&lt;&gt;X77),שבוע_בדילוג[[#This Row],[וסת קבוע אחרון]],"")</f>
        <v/>
      </c>
      <c r="AC78" s="1" t="str">
        <f>IF(AND(שבוע_בדילוג[[#This Row],[הווסת פעיל?]]=1,Y77=0,שבוע_בדילוג[[#This Row],[וסת קבוע אחרון]]=X77),שבוע_בדילוג[[#This Row],[וסת קבוע אחרון]],"")</f>
        <v/>
      </c>
      <c r="AD78" s="1" t="str">
        <f>IF(AND(שבוע_בדילוג[[#This Row],[הווסת פעיל?]]=1,Y77=0,שבוע_בדילוג[[#This Row],[וסת קבוע אחרון]]&lt;&gt;X77),1,"")</f>
        <v/>
      </c>
      <c r="AE78" s="1" t="str">
        <f>IF(AND(שבוע_בדילוג[[#This Row],[הווסת פעיל?]]&lt;&gt;"",B79=1),שבוע_בדילוג[[#This Row],[CycleNumber]],"")</f>
        <v/>
      </c>
      <c r="AF78" s="1" t="str">
        <f>IF(AND(שבוע_בדילוג[[#This Row],[הווסת פעיל?]]&lt;&gt;"",Y77=""),שבוע_בדילוג[[#This Row],[CycleNumber]],"")</f>
        <v/>
      </c>
      <c r="AG78" s="1" t="str">
        <f>IF(B79=1,"",IF(שבוע_בדילוג[[#This Row],[הווסת פעיל?]]=1,IF(שבוע_בדילוג[[#This Row],[וסת קבוע אחרון]]=F79,1,0),""))</f>
        <v/>
      </c>
      <c r="AH78" s="1" t="str">
        <f>IF(B79=1,"",IF(שבוע_בדילוג[[#This Row],[הווסת פעיל?]]=1,IF(OR(שבוע_בדילוג[[#This Row],[וסת קבוע אחרון]]=F79,F79=שבוע_בדילוג[[#This Row],[LengthofCycle]]),1,0),""))</f>
        <v/>
      </c>
      <c r="AI78" s="1" t="str">
        <f>IF(B79=1,"",IF(שבוע_בדילוג[[#This Row],[הווסת פעיל?]]=1,IF(OR(שבוע_בדילוג[[#This Row],[וסת קבוע אחרון]]=F79,F79=שבוע_בדילוג[[#This Row],[LengthofCycle]],AND(שבוע_בדילוג[[#This Row],[LengthofCycle]]&lt;&gt;שבוע_בדילוג[[#This Row],[וסת קבוע אחרון]],OR(F79=28,F79=29))),1,0),""))</f>
        <v/>
      </c>
      <c r="AJ78" s="1" t="str">
        <f>IF(AND(שבוע_בדילוג[[#This Row],[הווסת פעיל?]]=1,B79=1),1,"")</f>
        <v/>
      </c>
      <c r="AK78" s="4">
        <f>IF(AND(שבוע_בדילוג[[#This Row],[הווסת פעיל?]]&lt;&gt;1,B79&lt;&gt;1,B79&lt;&gt;""),IF(שבוע_בדילוג[[#This Row],[LengthofCycle]]=F79,1,0),"")</f>
        <v>0</v>
      </c>
      <c r="AL78" s="4">
        <f>IF(AND(שבוע_בדילוג[[#This Row],[הווסת פעיל?]]&lt;&gt;1,B79&lt;&gt;1,B79&lt;&gt;""),IF(OR(שבוע_בדילוג[[#This Row],[LengthofCycle]]=F79,F79=29),1,0),"")</f>
        <v>0</v>
      </c>
      <c r="AM78" s="4">
        <f>IF(AND(שבוע_בדילוג[[#This Row],[הווסת פעיל?]]&lt;&gt;1,B79&lt;&gt;1,B79&lt;&gt;""),IF(OR(שבוע_בדילוג[[#This Row],[LengthofCycle]]=F79,F79=29,F79=28),1,0),"")</f>
        <v>1</v>
      </c>
      <c r="AZ78" s="1">
        <f t="shared" si="16"/>
        <v>0</v>
      </c>
      <c r="BA78" s="2" t="e">
        <f t="shared" si="17"/>
        <v>#DIV/0!</v>
      </c>
      <c r="BB78" s="2" t="e">
        <f t="shared" si="18"/>
        <v>#DIV/0!</v>
      </c>
    </row>
    <row r="79" spans="1:54" x14ac:dyDescent="0.25">
      <c r="A79" s="1" t="s">
        <v>49</v>
      </c>
      <c r="B79" s="1">
        <v>5</v>
      </c>
      <c r="C79" s="1">
        <v>1</v>
      </c>
      <c r="D79" s="1">
        <v>1</v>
      </c>
      <c r="E79" s="1">
        <v>0</v>
      </c>
      <c r="F79" s="1">
        <v>28</v>
      </c>
      <c r="H79" s="1">
        <f>שבוע_בדילוג[[#This Row],[LengthofCycle]]+1</f>
        <v>29</v>
      </c>
      <c r="I79" s="1" t="str">
        <f>IF(IFERROR(LOOKUP(שבוע_בדילוג[[#This Row],[ClientID]],קביעויות[השבוע בדילוג]),FALSE)=שבוע_בדילוג[[#This Row],[ClientID]],1,"")</f>
        <v/>
      </c>
      <c r="J79" s="1" t="str">
        <f>IF(AND(שבוע_בדילוג[[#This Row],[CycleNumber]]&gt;1,OR(B80="",שבוע_בדילוג[[#This Row],[CycleNumber]]&gt;B78)),IF(OR(AND(שבוע_בדילוג[[#This Row],[LengthofCycle]]=29,F78=29),AND(שבוע_בדילוג[[#This Row],[LengthofCycle]]=36,F78=36)),1,""),"")</f>
        <v/>
      </c>
      <c r="K79" s="1" t="str">
        <f>IF(AND(שבוע_בדילוג[[#This Row],[וסת השבוע]]=1,J78=1,שבוע_בדילוג[[#This Row],[CycleNumber]]&gt;B78),1,"")</f>
        <v/>
      </c>
      <c r="L79" s="1" t="str">
        <f>IF(שבוע_בדילוג[[#This Row],[CycleNumber]]=1,"",IF(שבוע_בדילוג[[#This Row],[וסת השבוע]]=1,0,IF(L78="","",IF(L78=0,IF(שבוע_בדילוג[[#This Row],[LengthofCycle]]=29,0,1),IF(L78=1,IF(שבוע_בדילוג[[#This Row],[LengthofCycle]]+F78=29*2,0,2),IF(L78=2,IF(שבוע_בדילוג[[#This Row],[LengthofCycle]]+F78+F77=29*3,0,3),""))))))</f>
        <v/>
      </c>
      <c r="M79" s="1" t="str">
        <f>IF(שבוע_בדילוג[[#This Row],[וסת השבוע]]=1,IF(שבוע_בדילוג[[#This Row],[וסת השבוע וההפלגה ביחד]]=1,M78+1,0),IF(AND(שבוע_בדילוג[[#This Row],[CycleNumber]]&gt;B78,שבוע_בדילוג[[#This Row],[CycleNumber]]&gt;1),IF(שבוע_בדילוג[[#This Row],[וסת השבוע פעיל?]]&lt;&gt;"",M78+1,""),""))</f>
        <v/>
      </c>
      <c r="N79" s="1" t="str">
        <f>IF(שבוע_בדילוג[[#This Row],[וסת השבוע פעיל?2]]="","",IF(AND(שבוע_בדילוג[[#This Row],[וסת השבוע פעיל?]]&lt;&gt;"",שבוע_בדילוג[[#This Row],[CycleNumber]]&lt;B80,B80&lt;&gt;"",שבוע_בדילוג[[#This Row],[וסת השבוע פעיל?]]&lt;3),IF(L80=0,IF(AND(שבוע_בדילוג[[#This Row],[וסת השבוע פעיל?]]&gt;0,J80=1),0,1),0),""))</f>
        <v/>
      </c>
      <c r="O79" s="1" t="str">
        <f t="shared" si="15"/>
        <v/>
      </c>
      <c r="P79" s="1" t="str">
        <f>IF(AND(שבוע_בדילוג[[#This Row],[חיזוי - שבוע]]=1,K80=1),1,"")</f>
        <v/>
      </c>
      <c r="Q79" s="1" t="str">
        <f>IF(AND(שבוע_בדילוג[[#This Row],[וסת השבוע פעיל?]]&lt;3,OR(שבוע_בדילוג[[#This Row],[CycleNumber]]&gt;B80,B80="")),1,"")</f>
        <v/>
      </c>
      <c r="R79" s="1" t="str">
        <f>IF(AND(שבוע_בדילוג[[#This Row],[חיזוי - שבוע]]&lt;&gt;"",שבוע_בדילוג[[#This Row],[וסת השבוע פעיל?2]]=""),1,"")</f>
        <v/>
      </c>
      <c r="S79" s="1" t="str">
        <f>IF(שבוע_בדילוג[[#This Row],[האישה קבעה וסת שבוע בדילוג?]]=1,IF(שבוע_בדילוג[[#This Row],[וסת השבוע פעיל?]]&lt;3,1,0),"")</f>
        <v/>
      </c>
      <c r="T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" s="1">
        <f t="shared" si="12"/>
        <v>0</v>
      </c>
      <c r="V79" s="1">
        <f t="shared" si="13"/>
        <v>0</v>
      </c>
      <c r="W79" s="1">
        <f t="shared" si="14"/>
        <v>0</v>
      </c>
      <c r="X79" s="1" t="str">
        <f>IF(שבוע_בדילוג[[#This Row],[3 הפלגות זהות]]="","",IF(שבוע_בדילוג[[#This Row],[3 הפלגות זהות]]=1,שבוע_בדילוג[[#This Row],[LengthofCycle]],X78))</f>
        <v/>
      </c>
      <c r="Z79" s="1" t="str">
        <f>IF(OR(שבוע_בדילוג[[#This Row],[הווסת פעיל?]]=0,שבוע_בדילוג[[#This Row],[הווסת פעיל?]]=""),"",SUM(Z78,שבוע_בדילוג[[#This Row],[הווסת פעיל?]]))</f>
        <v/>
      </c>
      <c r="AA79" s="1" t="str">
        <f>IF(AND(שבוע_בדילוג[[#This Row],[כמה מחזורים עד עקירה]]&lt;&gt;"",Z80=""),שבוע_בדילוג[[#This Row],[כמה מחזורים עד עקירה]],"")</f>
        <v/>
      </c>
      <c r="AB79" s="1" t="str">
        <f>IF(AND(שבוע_בדילוג[[#This Row],[הווסת פעיל?]]=1,שבוע_בדילוג[[#This Row],[וסת קבוע אחרון]]&lt;&gt;X78),שבוע_בדילוג[[#This Row],[וסת קבוע אחרון]],"")</f>
        <v/>
      </c>
      <c r="AC79" s="1" t="str">
        <f>IF(AND(שבוע_בדילוג[[#This Row],[הווסת פעיל?]]=1,Y78=0,שבוע_בדילוג[[#This Row],[וסת קבוע אחרון]]=X78),שבוע_בדילוג[[#This Row],[וסת קבוע אחרון]],"")</f>
        <v/>
      </c>
      <c r="AD79" s="1" t="str">
        <f>IF(AND(שבוע_בדילוג[[#This Row],[הווסת פעיל?]]=1,Y78=0,שבוע_בדילוג[[#This Row],[וסת קבוע אחרון]]&lt;&gt;X78),1,"")</f>
        <v/>
      </c>
      <c r="AE79" s="1" t="str">
        <f>IF(AND(שבוע_בדילוג[[#This Row],[הווסת פעיל?]]&lt;&gt;"",B80=1),שבוע_בדילוג[[#This Row],[CycleNumber]],"")</f>
        <v/>
      </c>
      <c r="AF79" s="1" t="str">
        <f>IF(AND(שבוע_בדילוג[[#This Row],[הווסת פעיל?]]&lt;&gt;"",Y78=""),שבוע_בדילוג[[#This Row],[CycleNumber]],"")</f>
        <v/>
      </c>
      <c r="AG79" s="1" t="str">
        <f>IF(B80=1,"",IF(שבוע_בדילוג[[#This Row],[הווסת פעיל?]]=1,IF(שבוע_בדילוג[[#This Row],[וסת קבוע אחרון]]=F80,1,0),""))</f>
        <v/>
      </c>
      <c r="AH79" s="1" t="str">
        <f>IF(B80=1,"",IF(שבוע_בדילוג[[#This Row],[הווסת פעיל?]]=1,IF(OR(שבוע_בדילוג[[#This Row],[וסת קבוע אחרון]]=F80,F80=שבוע_בדילוג[[#This Row],[LengthofCycle]]),1,0),""))</f>
        <v/>
      </c>
      <c r="AI79" s="1" t="str">
        <f>IF(B80=1,"",IF(שבוע_בדילוג[[#This Row],[הווסת פעיל?]]=1,IF(OR(שבוע_בדילוג[[#This Row],[וסת קבוע אחרון]]=F80,F80=שבוע_בדילוג[[#This Row],[LengthofCycle]],AND(שבוע_בדילוג[[#This Row],[LengthofCycle]]&lt;&gt;שבוע_בדילוג[[#This Row],[וסת קבוע אחרון]],OR(F80=28,F80=29))),1,0),""))</f>
        <v/>
      </c>
      <c r="AJ79" s="1" t="str">
        <f>IF(AND(שבוע_בדילוג[[#This Row],[הווסת פעיל?]]=1,B80=1),1,"")</f>
        <v/>
      </c>
      <c r="AK79" s="4">
        <f>IF(AND(שבוע_בדילוג[[#This Row],[הווסת פעיל?]]&lt;&gt;1,B80&lt;&gt;1,B80&lt;&gt;""),IF(שבוע_בדילוג[[#This Row],[LengthofCycle]]=F80,1,0),"")</f>
        <v>0</v>
      </c>
      <c r="AL79" s="4">
        <f>IF(AND(שבוע_בדילוג[[#This Row],[הווסת פעיל?]]&lt;&gt;1,B80&lt;&gt;1,B80&lt;&gt;""),IF(OR(שבוע_בדילוג[[#This Row],[LengthofCycle]]=F80,F80=29),1,0),"")</f>
        <v>0</v>
      </c>
      <c r="AM79" s="4">
        <f>IF(AND(שבוע_בדילוג[[#This Row],[הווסת פעיל?]]&lt;&gt;1,B80&lt;&gt;1,B80&lt;&gt;""),IF(OR(שבוע_בדילוג[[#This Row],[LengthofCycle]]=F80,F80=29,F80=28),1,0),"")</f>
        <v>0</v>
      </c>
      <c r="AZ79" s="1">
        <f t="shared" si="16"/>
        <v>0</v>
      </c>
      <c r="BA79" s="2" t="e">
        <f t="shared" si="17"/>
        <v>#DIV/0!</v>
      </c>
      <c r="BB79" s="2" t="e">
        <f t="shared" si="18"/>
        <v>#DIV/0!</v>
      </c>
    </row>
    <row r="80" spans="1:54" x14ac:dyDescent="0.25">
      <c r="A80" s="1" t="s">
        <v>49</v>
      </c>
      <c r="B80" s="1">
        <v>6</v>
      </c>
      <c r="C80" s="1">
        <v>1</v>
      </c>
      <c r="D80" s="1">
        <v>1</v>
      </c>
      <c r="E80" s="1">
        <v>0</v>
      </c>
      <c r="F80" s="1">
        <v>30</v>
      </c>
      <c r="H80" s="1">
        <f>שבוע_בדילוג[[#This Row],[LengthofCycle]]+1</f>
        <v>31</v>
      </c>
      <c r="I80" s="1" t="str">
        <f>IF(IFERROR(LOOKUP(שבוע_בדילוג[[#This Row],[ClientID]],קביעויות[השבוע בדילוג]),FALSE)=שבוע_בדילוג[[#This Row],[ClientID]],1,"")</f>
        <v/>
      </c>
      <c r="J80" s="1" t="str">
        <f>IF(AND(שבוע_בדילוג[[#This Row],[CycleNumber]]&gt;1,OR(B81="",שבוע_בדילוג[[#This Row],[CycleNumber]]&gt;B79)),IF(OR(AND(שבוע_בדילוג[[#This Row],[LengthofCycle]]=29,F79=29),AND(שבוע_בדילוג[[#This Row],[LengthofCycle]]=36,F79=36)),1,""),"")</f>
        <v/>
      </c>
      <c r="K80" s="1" t="str">
        <f>IF(AND(שבוע_בדילוג[[#This Row],[וסת השבוע]]=1,J79=1,שבוע_בדילוג[[#This Row],[CycleNumber]]&gt;B79),1,"")</f>
        <v/>
      </c>
      <c r="L80" s="1" t="str">
        <f>IF(שבוע_בדילוג[[#This Row],[CycleNumber]]=1,"",IF(שבוע_בדילוג[[#This Row],[וסת השבוע]]=1,0,IF(L79="","",IF(L79=0,IF(שבוע_בדילוג[[#This Row],[LengthofCycle]]=29,0,1),IF(L79=1,IF(שבוע_בדילוג[[#This Row],[LengthofCycle]]+F79=29*2,0,2),IF(L79=2,IF(שבוע_בדילוג[[#This Row],[LengthofCycle]]+F79+F78=29*3,0,3),""))))))</f>
        <v/>
      </c>
      <c r="M80" s="1" t="str">
        <f>IF(שבוע_בדילוג[[#This Row],[וסת השבוע]]=1,IF(שבוע_בדילוג[[#This Row],[וסת השבוע וההפלגה ביחד]]=1,M79+1,0),IF(AND(שבוע_בדילוג[[#This Row],[CycleNumber]]&gt;B79,שבוע_בדילוג[[#This Row],[CycleNumber]]&gt;1),IF(שבוע_בדילוג[[#This Row],[וסת השבוע פעיל?]]&lt;&gt;"",M79+1,""),""))</f>
        <v/>
      </c>
      <c r="N80" s="1" t="str">
        <f>IF(שבוע_בדילוג[[#This Row],[וסת השבוע פעיל?2]]="","",IF(AND(שבוע_בדילוג[[#This Row],[וסת השבוע פעיל?]]&lt;&gt;"",שבוע_בדילוג[[#This Row],[CycleNumber]]&lt;B81,B81&lt;&gt;"",שבוע_בדילוג[[#This Row],[וסת השבוע פעיל?]]&lt;3),IF(L81=0,IF(AND(שבוע_בדילוג[[#This Row],[וסת השבוע פעיל?]]&gt;0,J81=1),0,1),0),""))</f>
        <v/>
      </c>
      <c r="O80" s="1" t="str">
        <f t="shared" si="15"/>
        <v/>
      </c>
      <c r="P80" s="1" t="str">
        <f>IF(AND(שבוע_בדילוג[[#This Row],[חיזוי - שבוע]]=1,K81=1),1,"")</f>
        <v/>
      </c>
      <c r="Q80" s="1" t="str">
        <f>IF(AND(שבוע_בדילוג[[#This Row],[וסת השבוע פעיל?]]&lt;3,OR(שבוע_בדילוג[[#This Row],[CycleNumber]]&gt;B81,B81="")),1,"")</f>
        <v/>
      </c>
      <c r="R80" s="1" t="str">
        <f>IF(AND(שבוע_בדילוג[[#This Row],[חיזוי - שבוע]]&lt;&gt;"",שבוע_בדילוג[[#This Row],[וסת השבוע פעיל?2]]=""),1,"")</f>
        <v/>
      </c>
      <c r="S80" s="1" t="str">
        <f>IF(שבוע_בדילוג[[#This Row],[האישה קבעה וסת שבוע בדילוג?]]=1,IF(שבוע_בדילוג[[#This Row],[וסת השבוע פעיל?]]&lt;3,1,0),"")</f>
        <v/>
      </c>
      <c r="T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" s="1">
        <f t="shared" si="12"/>
        <v>0</v>
      </c>
      <c r="V80" s="1">
        <f t="shared" si="13"/>
        <v>0</v>
      </c>
      <c r="W80" s="1">
        <f t="shared" si="14"/>
        <v>0</v>
      </c>
      <c r="X80" s="1" t="str">
        <f>IF(שבוע_בדילוג[[#This Row],[3 הפלגות זהות]]="","",IF(שבוע_בדילוג[[#This Row],[3 הפלגות זהות]]=1,שבוע_בדילוג[[#This Row],[LengthofCycle]],X79))</f>
        <v/>
      </c>
      <c r="Z80" s="1" t="str">
        <f>IF(OR(שבוע_בדילוג[[#This Row],[הווסת פעיל?]]=0,שבוע_בדילוג[[#This Row],[הווסת פעיל?]]=""),"",SUM(Z79,שבוע_בדילוג[[#This Row],[הווסת פעיל?]]))</f>
        <v/>
      </c>
      <c r="AA80" s="1" t="str">
        <f>IF(AND(שבוע_בדילוג[[#This Row],[כמה מחזורים עד עקירה]]&lt;&gt;"",Z81=""),שבוע_בדילוג[[#This Row],[כמה מחזורים עד עקירה]],"")</f>
        <v/>
      </c>
      <c r="AB80" s="1" t="str">
        <f>IF(AND(שבוע_בדילוג[[#This Row],[הווסת פעיל?]]=1,שבוע_בדילוג[[#This Row],[וסת קבוע אחרון]]&lt;&gt;X79),שבוע_בדילוג[[#This Row],[וסת קבוע אחרון]],"")</f>
        <v/>
      </c>
      <c r="AC80" s="1" t="str">
        <f>IF(AND(שבוע_בדילוג[[#This Row],[הווסת פעיל?]]=1,Y79=0,שבוע_בדילוג[[#This Row],[וסת קבוע אחרון]]=X79),שבוע_בדילוג[[#This Row],[וסת קבוע אחרון]],"")</f>
        <v/>
      </c>
      <c r="AD80" s="1" t="str">
        <f>IF(AND(שבוע_בדילוג[[#This Row],[הווסת פעיל?]]=1,Y79=0,שבוע_בדילוג[[#This Row],[וסת קבוע אחרון]]&lt;&gt;X79),1,"")</f>
        <v/>
      </c>
      <c r="AE80" s="1" t="str">
        <f>IF(AND(שבוע_בדילוג[[#This Row],[הווסת פעיל?]]&lt;&gt;"",B81=1),שבוע_בדילוג[[#This Row],[CycleNumber]],"")</f>
        <v/>
      </c>
      <c r="AF80" s="1" t="str">
        <f>IF(AND(שבוע_בדילוג[[#This Row],[הווסת פעיל?]]&lt;&gt;"",Y79=""),שבוע_בדילוג[[#This Row],[CycleNumber]],"")</f>
        <v/>
      </c>
      <c r="AG80" s="1" t="str">
        <f>IF(B81=1,"",IF(שבוע_בדילוג[[#This Row],[הווסת פעיל?]]=1,IF(שבוע_בדילוג[[#This Row],[וסת קבוע אחרון]]=F81,1,0),""))</f>
        <v/>
      </c>
      <c r="AH80" s="1" t="str">
        <f>IF(B81=1,"",IF(שבוע_בדילוג[[#This Row],[הווסת פעיל?]]=1,IF(OR(שבוע_בדילוג[[#This Row],[וסת קבוע אחרון]]=F81,F81=שבוע_בדילוג[[#This Row],[LengthofCycle]]),1,0),""))</f>
        <v/>
      </c>
      <c r="AI80" s="1" t="str">
        <f>IF(B81=1,"",IF(שבוע_בדילוג[[#This Row],[הווסת פעיל?]]=1,IF(OR(שבוע_בדילוג[[#This Row],[וסת קבוע אחרון]]=F81,F81=שבוע_בדילוג[[#This Row],[LengthofCycle]],AND(שבוע_בדילוג[[#This Row],[LengthofCycle]]&lt;&gt;שבוע_בדילוג[[#This Row],[וסת קבוע אחרון]],OR(F81=28,F81=29))),1,0),""))</f>
        <v/>
      </c>
      <c r="AJ80" s="1" t="str">
        <f>IF(AND(שבוע_בדילוג[[#This Row],[הווסת פעיל?]]=1,B81=1),1,"")</f>
        <v/>
      </c>
      <c r="AK80" s="4" t="str">
        <f>IF(AND(שבוע_בדילוג[[#This Row],[הווסת פעיל?]]&lt;&gt;1,B81&lt;&gt;1,B81&lt;&gt;""),IF(שבוע_בדילוג[[#This Row],[LengthofCycle]]=F81,1,0),"")</f>
        <v/>
      </c>
      <c r="AL80" s="4" t="str">
        <f>IF(AND(שבוע_בדילוג[[#This Row],[הווסת פעיל?]]&lt;&gt;1,B81&lt;&gt;1,B81&lt;&gt;""),IF(OR(שבוע_בדילוג[[#This Row],[LengthofCycle]]=F81,F81=29),1,0),"")</f>
        <v/>
      </c>
      <c r="AM80" s="4" t="str">
        <f>IF(AND(שבוע_בדילוג[[#This Row],[הווסת פעיל?]]&lt;&gt;1,B81&lt;&gt;1,B81&lt;&gt;""),IF(OR(שבוע_בדילוג[[#This Row],[LengthofCycle]]=F81,F81=29,F81=28),1,0),"")</f>
        <v/>
      </c>
      <c r="AZ80" s="1">
        <f t="shared" si="16"/>
        <v>0</v>
      </c>
      <c r="BA80" s="2" t="e">
        <f t="shared" si="17"/>
        <v>#DIV/0!</v>
      </c>
      <c r="BB80" s="2" t="e">
        <f t="shared" si="18"/>
        <v>#DIV/0!</v>
      </c>
    </row>
    <row r="81" spans="1:54" x14ac:dyDescent="0.25">
      <c r="A81" s="1" t="s">
        <v>50</v>
      </c>
      <c r="B81" s="1">
        <v>1</v>
      </c>
      <c r="C81" s="1">
        <v>1</v>
      </c>
      <c r="D81" s="1">
        <v>1</v>
      </c>
      <c r="E81" s="1">
        <v>0</v>
      </c>
      <c r="F81" s="1">
        <v>29</v>
      </c>
      <c r="H81" s="1">
        <f>שבוע_בדילוג[[#This Row],[LengthofCycle]]+1</f>
        <v>30</v>
      </c>
      <c r="I81" s="1">
        <f>IF(IFERROR(LOOKUP(שבוע_בדילוג[[#This Row],[ClientID]],קביעויות[השבוע בדילוג]),FALSE)=שבוע_בדילוג[[#This Row],[ClientID]],1,"")</f>
        <v>1</v>
      </c>
      <c r="J81" s="1" t="str">
        <f>IF(AND(שבוע_בדילוג[[#This Row],[CycleNumber]]&gt;1,OR(B82="",שבוע_בדילוג[[#This Row],[CycleNumber]]&gt;B80)),IF(OR(AND(שבוע_בדילוג[[#This Row],[LengthofCycle]]=29,F80=29),AND(שבוע_בדילוג[[#This Row],[LengthofCycle]]=36,F80=36)),1,""),"")</f>
        <v/>
      </c>
      <c r="K81" s="1" t="str">
        <f>IF(AND(שבוע_בדילוג[[#This Row],[וסת השבוע]]=1,J80=1,שבוע_בדילוג[[#This Row],[CycleNumber]]&gt;B80),1,"")</f>
        <v/>
      </c>
      <c r="L81" s="1" t="str">
        <f>IF(שבוע_בדילוג[[#This Row],[CycleNumber]]=1,"",IF(שבוע_בדילוג[[#This Row],[וסת השבוע]]=1,0,IF(L80="","",IF(L80=0,IF(שבוע_בדילוג[[#This Row],[LengthofCycle]]=29,0,1),IF(L80=1,IF(שבוע_בדילוג[[#This Row],[LengthofCycle]]+F80=29*2,0,2),IF(L80=2,IF(שבוע_בדילוג[[#This Row],[LengthofCycle]]+F80+F79=29*3,0,3),""))))))</f>
        <v/>
      </c>
      <c r="M81" s="1" t="str">
        <f>IF(שבוע_בדילוג[[#This Row],[וסת השבוע]]=1,IF(שבוע_בדילוג[[#This Row],[וסת השבוע וההפלגה ביחד]]=1,M80+1,0),IF(AND(שבוע_בדילוג[[#This Row],[CycleNumber]]&gt;B80,שבוע_בדילוג[[#This Row],[CycleNumber]]&gt;1),IF(שבוע_בדילוג[[#This Row],[וסת השבוע פעיל?]]&lt;&gt;"",M80+1,""),""))</f>
        <v/>
      </c>
      <c r="N81" s="1" t="str">
        <f>IF(שבוע_בדילוג[[#This Row],[וסת השבוע פעיל?2]]="","",IF(AND(שבוע_בדילוג[[#This Row],[וסת השבוע פעיל?]]&lt;&gt;"",שבוע_בדילוג[[#This Row],[CycleNumber]]&lt;B82,B82&lt;&gt;"",שבוע_בדילוג[[#This Row],[וסת השבוע פעיל?]]&lt;3),IF(L82=0,IF(AND(שבוע_בדילוג[[#This Row],[וסת השבוע פעיל?]]&gt;0,J82=1),0,1),0),""))</f>
        <v/>
      </c>
      <c r="O81" s="1" t="str">
        <f t="shared" si="15"/>
        <v/>
      </c>
      <c r="P81" s="1" t="str">
        <f>IF(AND(שבוע_בדילוג[[#This Row],[חיזוי - שבוע]]=1,K82=1),1,"")</f>
        <v/>
      </c>
      <c r="Q81" s="1" t="str">
        <f>IF(AND(שבוע_בדילוג[[#This Row],[וסת השבוע פעיל?]]&lt;3,OR(שבוע_בדילוג[[#This Row],[CycleNumber]]&gt;B82,B82="")),1,"")</f>
        <v/>
      </c>
      <c r="R81" s="1" t="str">
        <f>IF(AND(שבוע_בדילוג[[#This Row],[חיזוי - שבוע]]&lt;&gt;"",שבוע_בדילוג[[#This Row],[וסת השבוע פעיל?2]]=""),1,"")</f>
        <v/>
      </c>
      <c r="S81" s="1">
        <f>IF(שבוע_בדילוג[[#This Row],[האישה קבעה וסת שבוע בדילוג?]]=1,IF(שבוע_בדילוג[[#This Row],[וסת השבוע פעיל?]]&lt;3,1,0),"")</f>
        <v>0</v>
      </c>
      <c r="T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" s="1" t="str">
        <f t="shared" si="12"/>
        <v/>
      </c>
      <c r="V81" s="1" t="str">
        <f t="shared" si="13"/>
        <v/>
      </c>
      <c r="W81" s="1" t="str">
        <f t="shared" si="14"/>
        <v/>
      </c>
      <c r="X81" s="1" t="str">
        <f>IF(שבוע_בדילוג[[#This Row],[3 הפלגות זהות]]="","",IF(שבוע_בדילוג[[#This Row],[3 הפלגות זהות]]=1,שבוע_בדילוג[[#This Row],[LengthofCycle]],X80))</f>
        <v/>
      </c>
      <c r="Z81" s="1" t="str">
        <f>IF(OR(שבוע_בדילוג[[#This Row],[הווסת פעיל?]]=0,שבוע_בדילוג[[#This Row],[הווסת פעיל?]]=""),"",SUM(Z80,שבוע_בדילוג[[#This Row],[הווסת פעיל?]]))</f>
        <v/>
      </c>
      <c r="AA81" s="1" t="str">
        <f>IF(AND(שבוע_בדילוג[[#This Row],[כמה מחזורים עד עקירה]]&lt;&gt;"",Z82=""),שבוע_בדילוג[[#This Row],[כמה מחזורים עד עקירה]],"")</f>
        <v/>
      </c>
      <c r="AB81" s="1" t="str">
        <f>IF(AND(שבוע_בדילוג[[#This Row],[הווסת פעיל?]]=1,שבוע_בדילוג[[#This Row],[וסת קבוע אחרון]]&lt;&gt;X80),שבוע_בדילוג[[#This Row],[וסת קבוע אחרון]],"")</f>
        <v/>
      </c>
      <c r="AC81" s="1" t="str">
        <f>IF(AND(שבוע_בדילוג[[#This Row],[הווסת פעיל?]]=1,Y80=0,שבוע_בדילוג[[#This Row],[וסת קבוע אחרון]]=X80),שבוע_בדילוג[[#This Row],[וסת קבוע אחרון]],"")</f>
        <v/>
      </c>
      <c r="AD81" s="1" t="str">
        <f>IF(AND(שבוע_בדילוג[[#This Row],[הווסת פעיל?]]=1,Y80=0,שבוע_בדילוג[[#This Row],[וסת קבוע אחרון]]&lt;&gt;X80),1,"")</f>
        <v/>
      </c>
      <c r="AE81" s="1" t="str">
        <f>IF(AND(שבוע_בדילוג[[#This Row],[הווסת פעיל?]]&lt;&gt;"",B82=1),שבוע_בדילוג[[#This Row],[CycleNumber]],"")</f>
        <v/>
      </c>
      <c r="AF81" s="1" t="str">
        <f>IF(AND(שבוע_בדילוג[[#This Row],[הווסת פעיל?]]&lt;&gt;"",Y80=""),שבוע_בדילוג[[#This Row],[CycleNumber]],"")</f>
        <v/>
      </c>
      <c r="AG81" s="1" t="str">
        <f>IF(B82=1,"",IF(שבוע_בדילוג[[#This Row],[הווסת פעיל?]]=1,IF(שבוע_בדילוג[[#This Row],[וסת קבוע אחרון]]=F82,1,0),""))</f>
        <v/>
      </c>
      <c r="AH81" s="1" t="str">
        <f>IF(B82=1,"",IF(שבוע_בדילוג[[#This Row],[הווסת פעיל?]]=1,IF(OR(שבוע_בדילוג[[#This Row],[וסת קבוע אחרון]]=F82,F82=שבוע_בדילוג[[#This Row],[LengthofCycle]]),1,0),""))</f>
        <v/>
      </c>
      <c r="AI81" s="1" t="str">
        <f>IF(B82=1,"",IF(שבוע_בדילוג[[#This Row],[הווסת פעיל?]]=1,IF(OR(שבוע_בדילוג[[#This Row],[וסת קבוע אחרון]]=F82,F82=שבוע_בדילוג[[#This Row],[LengthofCycle]],AND(שבוע_בדילוג[[#This Row],[LengthofCycle]]&lt;&gt;שבוע_בדילוג[[#This Row],[וסת קבוע אחרון]],OR(F82=28,F82=29))),1,0),""))</f>
        <v/>
      </c>
      <c r="AJ81" s="1" t="str">
        <f>IF(AND(שבוע_בדילוג[[#This Row],[הווסת פעיל?]]=1,B82=1),1,"")</f>
        <v/>
      </c>
      <c r="AK81" s="4">
        <f>IF(AND(שבוע_בדילוג[[#This Row],[הווסת פעיל?]]&lt;&gt;1,B82&lt;&gt;1,B82&lt;&gt;""),IF(שבוע_בדילוג[[#This Row],[LengthofCycle]]=F82,1,0),"")</f>
        <v>1</v>
      </c>
      <c r="AL81" s="4">
        <f>IF(AND(שבוע_בדילוג[[#This Row],[הווסת פעיל?]]&lt;&gt;1,B82&lt;&gt;1,B82&lt;&gt;""),IF(OR(שבוע_בדילוג[[#This Row],[LengthofCycle]]=F82,F82=29),1,0),"")</f>
        <v>1</v>
      </c>
      <c r="AM81" s="4">
        <f>IF(AND(שבוע_בדילוג[[#This Row],[הווסת פעיל?]]&lt;&gt;1,B82&lt;&gt;1,B82&lt;&gt;""),IF(OR(שבוע_בדילוג[[#This Row],[LengthofCycle]]=F82,F82=29,F82=28),1,0),"")</f>
        <v>1</v>
      </c>
      <c r="AZ81" s="1">
        <f t="shared" si="16"/>
        <v>0</v>
      </c>
      <c r="BA81" s="2" t="e">
        <f t="shared" si="17"/>
        <v>#DIV/0!</v>
      </c>
      <c r="BB81" s="2" t="e">
        <f t="shared" si="18"/>
        <v>#DIV/0!</v>
      </c>
    </row>
    <row r="82" spans="1:54" x14ac:dyDescent="0.25">
      <c r="A82" s="1" t="s">
        <v>50</v>
      </c>
      <c r="B82" s="1">
        <v>2</v>
      </c>
      <c r="C82" s="1">
        <v>1</v>
      </c>
      <c r="D82" s="1">
        <v>1</v>
      </c>
      <c r="E82" s="1">
        <v>0</v>
      </c>
      <c r="F82" s="1">
        <v>29</v>
      </c>
      <c r="H82" s="1">
        <f>שבוע_בדילוג[[#This Row],[LengthofCycle]]+1</f>
        <v>30</v>
      </c>
      <c r="I82" s="1">
        <f>IF(IFERROR(LOOKUP(שבוע_בדילוג[[#This Row],[ClientID]],קביעויות[השבוע בדילוג]),FALSE)=שבוע_בדילוג[[#This Row],[ClientID]],1,"")</f>
        <v>1</v>
      </c>
      <c r="J82" s="1">
        <f>IF(AND(שבוע_בדילוג[[#This Row],[CycleNumber]]&gt;1,OR(B83="",שבוע_בדילוג[[#This Row],[CycleNumber]]&gt;B81)),IF(OR(AND(שבוע_בדילוג[[#This Row],[LengthofCycle]]=29,F81=29),AND(שבוע_בדילוג[[#This Row],[LengthofCycle]]=36,F81=36)),1,""),"")</f>
        <v>1</v>
      </c>
      <c r="K82" s="1" t="str">
        <f>IF(AND(שבוע_בדילוג[[#This Row],[וסת השבוע]]=1,J81=1,שבוע_בדילוג[[#This Row],[CycleNumber]]&gt;B81),1,"")</f>
        <v/>
      </c>
      <c r="L82" s="1">
        <f>IF(שבוע_בדילוג[[#This Row],[CycleNumber]]=1,"",IF(שבוע_בדילוג[[#This Row],[וסת השבוע]]=1,0,IF(L81="","",IF(L81=0,IF(שבוע_בדילוג[[#This Row],[LengthofCycle]]=29,0,1),IF(L81=1,IF(שבוע_בדילוג[[#This Row],[LengthofCycle]]+F81=29*2,0,2),IF(L81=2,IF(שבוע_בדילוג[[#This Row],[LengthofCycle]]+F81+F80=29*3,0,3),""))))))</f>
        <v>0</v>
      </c>
      <c r="M82" s="1">
        <f>IF(שבוע_בדילוג[[#This Row],[וסת השבוע]]=1,IF(שבוע_בדילוג[[#This Row],[וסת השבוע וההפלגה ביחד]]=1,M81+1,0),IF(AND(שבוע_בדילוג[[#This Row],[CycleNumber]]&gt;B81,שבוע_בדילוג[[#This Row],[CycleNumber]]&gt;1),IF(שבוע_בדילוג[[#This Row],[וסת השבוע פעיל?]]&lt;&gt;"",M81+1,""),""))</f>
        <v>0</v>
      </c>
      <c r="N82" s="1">
        <f>IF(שבוע_בדילוג[[#This Row],[וסת השבוע פעיל?2]]="","",IF(AND(שבוע_בדילוג[[#This Row],[וסת השבוע פעיל?]]&lt;&gt;"",שבוע_בדילוג[[#This Row],[CycleNumber]]&lt;B83,B83&lt;&gt;"",שבוע_בדילוג[[#This Row],[וסת השבוע פעיל?]]&lt;3),IF(L83=0,IF(AND(שבוע_בדילוג[[#This Row],[וסת השבוע פעיל?]]&gt;0,J83=1),0,1),0),""))</f>
        <v>0</v>
      </c>
      <c r="O82" s="1" t="str">
        <f t="shared" si="15"/>
        <v/>
      </c>
      <c r="P82" s="1" t="str">
        <f>IF(AND(שבוע_בדילוג[[#This Row],[חיזוי - שבוע]]=1,K83=1),1,"")</f>
        <v/>
      </c>
      <c r="Q82" s="1" t="str">
        <f>IF(AND(שבוע_בדילוג[[#This Row],[וסת השבוע פעיל?]]&lt;3,OR(שבוע_בדילוג[[#This Row],[CycleNumber]]&gt;B83,B83="")),1,"")</f>
        <v/>
      </c>
      <c r="R82" s="1" t="str">
        <f>IF(AND(שבוע_בדילוג[[#This Row],[חיזוי - שבוע]]&lt;&gt;"",שבוע_בדילוג[[#This Row],[וסת השבוע פעיל?2]]=""),1,"")</f>
        <v/>
      </c>
      <c r="S82" s="1">
        <f>IF(שבוע_בדילוג[[#This Row],[האישה קבעה וסת שבוע בדילוג?]]=1,IF(שבוע_בדילוג[[#This Row],[וסת השבוע פעיל?]]&lt;3,1,0),"")</f>
        <v>1</v>
      </c>
      <c r="T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" s="1" t="str">
        <f t="shared" si="12"/>
        <v/>
      </c>
      <c r="V82" s="1" t="str">
        <f t="shared" si="13"/>
        <v/>
      </c>
      <c r="W82" s="1" t="str">
        <f t="shared" si="14"/>
        <v/>
      </c>
      <c r="X82" s="1" t="str">
        <f>IF(שבוע_בדילוג[[#This Row],[3 הפלגות זהות]]="","",IF(שבוע_בדילוג[[#This Row],[3 הפלגות זהות]]=1,שבוע_בדילוג[[#This Row],[LengthofCycle]],X81))</f>
        <v/>
      </c>
      <c r="Z82" s="1" t="str">
        <f>IF(OR(שבוע_בדילוג[[#This Row],[הווסת פעיל?]]=0,שבוע_בדילוג[[#This Row],[הווסת פעיל?]]=""),"",SUM(Z81,שבוע_בדילוג[[#This Row],[הווסת פעיל?]]))</f>
        <v/>
      </c>
      <c r="AA82" s="1" t="str">
        <f>IF(AND(שבוע_בדילוג[[#This Row],[כמה מחזורים עד עקירה]]&lt;&gt;"",Z83=""),שבוע_בדילוג[[#This Row],[כמה מחזורים עד עקירה]],"")</f>
        <v/>
      </c>
      <c r="AB82" s="1" t="str">
        <f>IF(AND(שבוע_בדילוג[[#This Row],[הווסת פעיל?]]=1,שבוע_בדילוג[[#This Row],[וסת קבוע אחרון]]&lt;&gt;X81),שבוע_בדילוג[[#This Row],[וסת קבוע אחרון]],"")</f>
        <v/>
      </c>
      <c r="AC82" s="1" t="str">
        <f>IF(AND(שבוע_בדילוג[[#This Row],[הווסת פעיל?]]=1,Y81=0,שבוע_בדילוג[[#This Row],[וסת קבוע אחרון]]=X81),שבוע_בדילוג[[#This Row],[וסת קבוע אחרון]],"")</f>
        <v/>
      </c>
      <c r="AD82" s="1" t="str">
        <f>IF(AND(שבוע_בדילוג[[#This Row],[הווסת פעיל?]]=1,Y81=0,שבוע_בדילוג[[#This Row],[וסת קבוע אחרון]]&lt;&gt;X81),1,"")</f>
        <v/>
      </c>
      <c r="AE82" s="1" t="str">
        <f>IF(AND(שבוע_בדילוג[[#This Row],[הווסת פעיל?]]&lt;&gt;"",B83=1),שבוע_בדילוג[[#This Row],[CycleNumber]],"")</f>
        <v/>
      </c>
      <c r="AF82" s="1" t="str">
        <f>IF(AND(שבוע_בדילוג[[#This Row],[הווסת פעיל?]]&lt;&gt;"",Y81=""),שבוע_בדילוג[[#This Row],[CycleNumber]],"")</f>
        <v/>
      </c>
      <c r="AG82" s="1" t="str">
        <f>IF(B83=1,"",IF(שבוע_בדילוג[[#This Row],[הווסת פעיל?]]=1,IF(שבוע_בדילוג[[#This Row],[וסת קבוע אחרון]]=F83,1,0),""))</f>
        <v/>
      </c>
      <c r="AH82" s="1" t="str">
        <f>IF(B83=1,"",IF(שבוע_בדילוג[[#This Row],[הווסת פעיל?]]=1,IF(OR(שבוע_בדילוג[[#This Row],[וסת קבוע אחרון]]=F83,F83=שבוע_בדילוג[[#This Row],[LengthofCycle]]),1,0),""))</f>
        <v/>
      </c>
      <c r="AI82" s="1" t="str">
        <f>IF(B83=1,"",IF(שבוע_בדילוג[[#This Row],[הווסת פעיל?]]=1,IF(OR(שבוע_בדילוג[[#This Row],[וסת קבוע אחרון]]=F83,F83=שבוע_בדילוג[[#This Row],[LengthofCycle]],AND(שבוע_בדילוג[[#This Row],[LengthofCycle]]&lt;&gt;שבוע_בדילוג[[#This Row],[וסת קבוע אחרון]],OR(F83=28,F83=29))),1,0),""))</f>
        <v/>
      </c>
      <c r="AJ82" s="1" t="str">
        <f>IF(AND(שבוע_בדילוג[[#This Row],[הווסת פעיל?]]=1,B83=1),1,"")</f>
        <v/>
      </c>
      <c r="AK82" s="4">
        <f>IF(AND(שבוע_בדילוג[[#This Row],[הווסת פעיל?]]&lt;&gt;1,B83&lt;&gt;1,B83&lt;&gt;""),IF(שבוע_בדילוג[[#This Row],[LengthofCycle]]=F83,1,0),"")</f>
        <v>0</v>
      </c>
      <c r="AL82" s="4">
        <f>IF(AND(שבוע_בדילוג[[#This Row],[הווסת פעיל?]]&lt;&gt;1,B83&lt;&gt;1,B83&lt;&gt;""),IF(OR(שבוע_בדילוג[[#This Row],[LengthofCycle]]=F83,F83=29),1,0),"")</f>
        <v>0</v>
      </c>
      <c r="AM82" s="4">
        <f>IF(AND(שבוע_בדילוג[[#This Row],[הווסת פעיל?]]&lt;&gt;1,B83&lt;&gt;1,B83&lt;&gt;""),IF(OR(שבוע_בדילוג[[#This Row],[LengthofCycle]]=F83,F83=29,F83=28),1,0),"")</f>
        <v>0</v>
      </c>
      <c r="AZ82" s="1">
        <f t="shared" si="16"/>
        <v>0</v>
      </c>
      <c r="BA82" s="2" t="e">
        <f t="shared" si="17"/>
        <v>#DIV/0!</v>
      </c>
      <c r="BB82" s="2" t="e">
        <f t="shared" si="18"/>
        <v>#DIV/0!</v>
      </c>
    </row>
    <row r="83" spans="1:54" x14ac:dyDescent="0.25">
      <c r="A83" s="1" t="s">
        <v>50</v>
      </c>
      <c r="B83" s="1">
        <v>3</v>
      </c>
      <c r="C83" s="1">
        <v>1</v>
      </c>
      <c r="D83" s="1">
        <v>1</v>
      </c>
      <c r="E83" s="1">
        <v>0</v>
      </c>
      <c r="F83" s="1">
        <v>26</v>
      </c>
      <c r="H83" s="1">
        <f>שבוע_בדילוג[[#This Row],[LengthofCycle]]+1</f>
        <v>27</v>
      </c>
      <c r="I83" s="1">
        <f>IF(IFERROR(LOOKUP(שבוע_בדילוג[[#This Row],[ClientID]],קביעויות[השבוע בדילוג]),FALSE)=שבוע_בדילוג[[#This Row],[ClientID]],1,"")</f>
        <v>1</v>
      </c>
      <c r="J83" s="1" t="str">
        <f>IF(AND(שבוע_בדילוג[[#This Row],[CycleNumber]]&gt;1,OR(B84="",שבוע_בדילוג[[#This Row],[CycleNumber]]&gt;B82)),IF(OR(AND(שבוע_בדילוג[[#This Row],[LengthofCycle]]=29,F82=29),AND(שבוע_בדילוג[[#This Row],[LengthofCycle]]=36,F82=36)),1,""),"")</f>
        <v/>
      </c>
      <c r="K83" s="1" t="str">
        <f>IF(AND(שבוע_בדילוג[[#This Row],[וסת השבוע]]=1,J82=1,שבוע_בדילוג[[#This Row],[CycleNumber]]&gt;B82),1,"")</f>
        <v/>
      </c>
      <c r="L83" s="1">
        <f>IF(שבוע_בדילוג[[#This Row],[CycleNumber]]=1,"",IF(שבוע_בדילוג[[#This Row],[וסת השבוע]]=1,0,IF(L82="","",IF(L82=0,IF(שבוע_בדילוג[[#This Row],[LengthofCycle]]=29,0,1),IF(L82=1,IF(שבוע_בדילוג[[#This Row],[LengthofCycle]]+F82=29*2,0,2),IF(L82=2,IF(שבוע_בדילוג[[#This Row],[LengthofCycle]]+F82+F81=29*3,0,3),""))))))</f>
        <v>1</v>
      </c>
      <c r="M83" s="1">
        <f>IF(שבוע_בדילוג[[#This Row],[וסת השבוע]]=1,IF(שבוע_בדילוג[[#This Row],[וסת השבוע וההפלגה ביחד]]=1,M82+1,0),IF(AND(שבוע_בדילוג[[#This Row],[CycleNumber]]&gt;B82,שבוע_בדילוג[[#This Row],[CycleNumber]]&gt;1),IF(שבוע_בדילוג[[#This Row],[וסת השבוע פעיל?]]&lt;&gt;"",M82+1,""),""))</f>
        <v>1</v>
      </c>
      <c r="N83" s="1">
        <f>IF(שבוע_בדילוג[[#This Row],[וסת השבוע פעיל?2]]="","",IF(AND(שבוע_בדילוג[[#This Row],[וסת השבוע פעיל?]]&lt;&gt;"",שבוע_בדילוג[[#This Row],[CycleNumber]]&lt;B84,B84&lt;&gt;"",שבוע_בדילוג[[#This Row],[וסת השבוע פעיל?]]&lt;3),IF(L84=0,IF(AND(שבוע_בדילוג[[#This Row],[וסת השבוע פעיל?]]&gt;0,J84=1),0,1),0),""))</f>
        <v>0</v>
      </c>
      <c r="O83" s="1">
        <f>IF(N82&lt;&gt;"",IF(L82=0,29+1,IF(L82=1,2*29-F82+1,IF(L82=2,3*29-F82-F81+1,""))),"")</f>
        <v>30</v>
      </c>
      <c r="P83" s="1" t="str">
        <f>IF(AND(שבוע_בדילוג[[#This Row],[חיזוי - שבוע]]=1,K84=1),1,"")</f>
        <v/>
      </c>
      <c r="Q83" s="1" t="str">
        <f>IF(AND(שבוע_בדילוג[[#This Row],[וסת השבוע פעיל?]]&lt;3,OR(שבוע_בדילוג[[#This Row],[CycleNumber]]&gt;B84,B84="")),1,"")</f>
        <v/>
      </c>
      <c r="R83" s="1" t="str">
        <f>IF(AND(שבוע_בדילוג[[#This Row],[חיזוי - שבוע]]&lt;&gt;"",שבוע_בדילוג[[#This Row],[וסת השבוע פעיל?2]]=""),1,"")</f>
        <v/>
      </c>
      <c r="S83" s="1">
        <f>IF(שבוע_בדילוג[[#This Row],[האישה קבעה וסת שבוע בדילוג?]]=1,IF(שבוע_בדילוג[[#This Row],[וסת השבוע פעיל?]]&lt;3,1,0),"")</f>
        <v>1</v>
      </c>
      <c r="T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" s="1">
        <f t="shared" si="12"/>
        <v>0</v>
      </c>
      <c r="V83" s="1" t="str">
        <f t="shared" si="13"/>
        <v/>
      </c>
      <c r="W83" s="1" t="str">
        <f t="shared" si="14"/>
        <v/>
      </c>
      <c r="X83" s="1" t="str">
        <f>IF(שבוע_בדילוג[[#This Row],[3 הפלגות זהות]]="","",IF(שבוע_בדילוג[[#This Row],[3 הפלגות זהות]]=1,שבוע_בדילוג[[#This Row],[LengthofCycle]],X82))</f>
        <v/>
      </c>
      <c r="Z83" s="1" t="str">
        <f>IF(OR(שבוע_בדילוג[[#This Row],[הווסת פעיל?]]=0,שבוע_בדילוג[[#This Row],[הווסת פעיל?]]=""),"",SUM(Z82,שבוע_בדילוג[[#This Row],[הווסת פעיל?]]))</f>
        <v/>
      </c>
      <c r="AA83" s="1" t="str">
        <f>IF(AND(שבוע_בדילוג[[#This Row],[כמה מחזורים עד עקירה]]&lt;&gt;"",Z84=""),שבוע_בדילוג[[#This Row],[כמה מחזורים עד עקירה]],"")</f>
        <v/>
      </c>
      <c r="AB83" s="1" t="str">
        <f>IF(AND(שבוע_בדילוג[[#This Row],[הווסת פעיל?]]=1,שבוע_בדילוג[[#This Row],[וסת קבוע אחרון]]&lt;&gt;X82),שבוע_בדילוג[[#This Row],[וסת קבוע אחרון]],"")</f>
        <v/>
      </c>
      <c r="AC83" s="1" t="str">
        <f>IF(AND(שבוע_בדילוג[[#This Row],[הווסת פעיל?]]=1,Y82=0,שבוע_בדילוג[[#This Row],[וסת קבוע אחרון]]=X82),שבוע_בדילוג[[#This Row],[וסת קבוע אחרון]],"")</f>
        <v/>
      </c>
      <c r="AD83" s="1" t="str">
        <f>IF(AND(שבוע_בדילוג[[#This Row],[הווסת פעיל?]]=1,Y82=0,שבוע_בדילוג[[#This Row],[וסת קבוע אחרון]]&lt;&gt;X82),1,"")</f>
        <v/>
      </c>
      <c r="AE83" s="1" t="str">
        <f>IF(AND(שבוע_בדילוג[[#This Row],[הווסת פעיל?]]&lt;&gt;"",B84=1),שבוע_בדילוג[[#This Row],[CycleNumber]],"")</f>
        <v/>
      </c>
      <c r="AF83" s="1" t="str">
        <f>IF(AND(שבוע_בדילוג[[#This Row],[הווסת פעיל?]]&lt;&gt;"",Y82=""),שבוע_בדילוג[[#This Row],[CycleNumber]],"")</f>
        <v/>
      </c>
      <c r="AG83" s="1" t="str">
        <f>IF(B84=1,"",IF(שבוע_בדילוג[[#This Row],[הווסת פעיל?]]=1,IF(שבוע_בדילוג[[#This Row],[וסת קבוע אחרון]]=F84,1,0),""))</f>
        <v/>
      </c>
      <c r="AH83" s="1" t="str">
        <f>IF(B84=1,"",IF(שבוע_בדילוג[[#This Row],[הווסת פעיל?]]=1,IF(OR(שבוע_בדילוג[[#This Row],[וסת קבוע אחרון]]=F84,F84=שבוע_בדילוג[[#This Row],[LengthofCycle]]),1,0),""))</f>
        <v/>
      </c>
      <c r="AI83" s="1" t="str">
        <f>IF(B84=1,"",IF(שבוע_בדילוג[[#This Row],[הווסת פעיל?]]=1,IF(OR(שבוע_בדילוג[[#This Row],[וסת קבוע אחרון]]=F84,F84=שבוע_בדילוג[[#This Row],[LengthofCycle]],AND(שבוע_בדילוג[[#This Row],[LengthofCycle]]&lt;&gt;שבוע_בדילוג[[#This Row],[וסת קבוע אחרון]],OR(F84=28,F84=29))),1,0),""))</f>
        <v/>
      </c>
      <c r="AJ83" s="1" t="str">
        <f>IF(AND(שבוע_בדילוג[[#This Row],[הווסת פעיל?]]=1,B84=1),1,"")</f>
        <v/>
      </c>
      <c r="AK83" s="4">
        <f>IF(AND(שבוע_בדילוג[[#This Row],[הווסת פעיל?]]&lt;&gt;1,B84&lt;&gt;1,B84&lt;&gt;""),IF(שבוע_בדילוג[[#This Row],[LengthofCycle]]=F84,1,0),"")</f>
        <v>0</v>
      </c>
      <c r="AL83" s="4">
        <f>IF(AND(שבוע_בדילוג[[#This Row],[הווסת פעיל?]]&lt;&gt;1,B84&lt;&gt;1,B84&lt;&gt;""),IF(OR(שבוע_בדילוג[[#This Row],[LengthofCycle]]=F84,F84=29),1,0),"")</f>
        <v>0</v>
      </c>
      <c r="AM83" s="4">
        <f>IF(AND(שבוע_בדילוג[[#This Row],[הווסת פעיל?]]&lt;&gt;1,B84&lt;&gt;1,B84&lt;&gt;""),IF(OR(שבוע_בדילוג[[#This Row],[LengthofCycle]]=F84,F84=29,F84=28),1,0),"")</f>
        <v>0</v>
      </c>
      <c r="AZ83" s="1">
        <f t="shared" si="16"/>
        <v>0</v>
      </c>
      <c r="BA83" s="2" t="e">
        <f t="shared" si="17"/>
        <v>#DIV/0!</v>
      </c>
      <c r="BB83" s="2" t="e">
        <f t="shared" si="18"/>
        <v>#DIV/0!</v>
      </c>
    </row>
    <row r="84" spans="1:54" x14ac:dyDescent="0.25">
      <c r="A84" s="1" t="s">
        <v>50</v>
      </c>
      <c r="B84" s="1">
        <v>4</v>
      </c>
      <c r="C84" s="1">
        <v>1</v>
      </c>
      <c r="D84" s="1">
        <v>1</v>
      </c>
      <c r="E84" s="1">
        <v>0</v>
      </c>
      <c r="F84" s="1">
        <v>25</v>
      </c>
      <c r="H84" s="1">
        <f>שבוע_בדילוג[[#This Row],[LengthofCycle]]+1</f>
        <v>26</v>
      </c>
      <c r="I84" s="1">
        <f>IF(IFERROR(LOOKUP(שבוע_בדילוג[[#This Row],[ClientID]],קביעויות[השבוע בדילוג]),FALSE)=שבוע_בדילוג[[#This Row],[ClientID]],1,"")</f>
        <v>1</v>
      </c>
      <c r="J84" s="1" t="str">
        <f>IF(AND(שבוע_בדילוג[[#This Row],[CycleNumber]]&gt;1,OR(B85="",שבוע_בדילוג[[#This Row],[CycleNumber]]&gt;B83)),IF(OR(AND(שבוע_בדילוג[[#This Row],[LengthofCycle]]=29,F83=29),AND(שבוע_בדילוג[[#This Row],[LengthofCycle]]=36,F83=36)),1,""),"")</f>
        <v/>
      </c>
      <c r="K84" s="1" t="str">
        <f>IF(AND(שבוע_בדילוג[[#This Row],[וסת השבוע]]=1,J83=1,שבוע_בדילוג[[#This Row],[CycleNumber]]&gt;B83),1,"")</f>
        <v/>
      </c>
      <c r="L84" s="1">
        <f>IF(שבוע_בדילוג[[#This Row],[CycleNumber]]=1,"",IF(שבוע_בדילוג[[#This Row],[וסת השבוע]]=1,0,IF(L83="","",IF(L83=0,IF(שבוע_בדילוג[[#This Row],[LengthofCycle]]=29,0,1),IF(L83=1,IF(שבוע_בדילוג[[#This Row],[LengthofCycle]]+F83=29*2,0,2),IF(L83=2,IF(שבוע_בדילוג[[#This Row],[LengthofCycle]]+F83+F82=29*3,0,3),""))))))</f>
        <v>2</v>
      </c>
      <c r="M84" s="1">
        <f>IF(שבוע_בדילוג[[#This Row],[וסת השבוע]]=1,IF(שבוע_בדילוג[[#This Row],[וסת השבוע וההפלגה ביחד]]=1,M83+1,0),IF(AND(שבוע_בדילוג[[#This Row],[CycleNumber]]&gt;B83,שבוע_בדילוג[[#This Row],[CycleNumber]]&gt;1),IF(שבוע_בדילוג[[#This Row],[וסת השבוע פעיל?]]&lt;&gt;"",M83+1,""),""))</f>
        <v>2</v>
      </c>
      <c r="N84" s="1">
        <f>IF(שבוע_בדילוג[[#This Row],[וסת השבוע פעיל?2]]="","",IF(AND(שבוע_בדילוג[[#This Row],[וסת השבוע פעיל?]]&lt;&gt;"",שבוע_בדילוג[[#This Row],[CycleNumber]]&lt;B85,B85&lt;&gt;"",שבוע_בדילוג[[#This Row],[וסת השבוע פעיל?]]&lt;3),IF(L85=0,IF(AND(שבוע_בדילוג[[#This Row],[וסת השבוע פעיל?]]&gt;0,J85=1),0,1),0),""))</f>
        <v>0</v>
      </c>
      <c r="O84" s="1">
        <f t="shared" ref="O84:O147" si="19">IF(N83&lt;&gt;"",IF(L83=0,29+1,IF(L83=1,2*29-F83+1,IF(L83=2,3*29-F83-F82+1,""))),"")</f>
        <v>33</v>
      </c>
      <c r="P84" s="1" t="str">
        <f>IF(AND(שבוע_בדילוג[[#This Row],[חיזוי - שבוע]]=1,K85=1),1,"")</f>
        <v/>
      </c>
      <c r="Q84" s="1" t="str">
        <f>IF(AND(שבוע_בדילוג[[#This Row],[וסת השבוע פעיל?]]&lt;3,OR(שבוע_בדילוג[[#This Row],[CycleNumber]]&gt;B85,B85="")),1,"")</f>
        <v/>
      </c>
      <c r="R84" s="1" t="str">
        <f>IF(AND(שבוע_בדילוג[[#This Row],[חיזוי - שבוע]]&lt;&gt;"",שבוע_בדילוג[[#This Row],[וסת השבוע פעיל?2]]=""),1,"")</f>
        <v/>
      </c>
      <c r="S84" s="1">
        <f>IF(שבוע_בדילוג[[#This Row],[האישה קבעה וסת שבוע בדילוג?]]=1,IF(שבוע_בדילוג[[#This Row],[וסת השבוע פעיל?]]&lt;3,1,0),"")</f>
        <v>1</v>
      </c>
      <c r="T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" s="1">
        <f t="shared" si="12"/>
        <v>0</v>
      </c>
      <c r="V84" s="1">
        <f t="shared" si="13"/>
        <v>0</v>
      </c>
      <c r="W84" s="1" t="str">
        <f t="shared" si="14"/>
        <v/>
      </c>
      <c r="X84" s="1" t="str">
        <f>IF(שבוע_בדילוג[[#This Row],[3 הפלגות זהות]]="","",IF(שבוע_בדילוג[[#This Row],[3 הפלגות זהות]]=1,שבוע_בדילוג[[#This Row],[LengthofCycle]],X83))</f>
        <v/>
      </c>
      <c r="Z84" s="1" t="str">
        <f>IF(OR(שבוע_בדילוג[[#This Row],[הווסת פעיל?]]=0,שבוע_בדילוג[[#This Row],[הווסת פעיל?]]=""),"",SUM(Z83,שבוע_בדילוג[[#This Row],[הווסת פעיל?]]))</f>
        <v/>
      </c>
      <c r="AA84" s="1" t="str">
        <f>IF(AND(שבוע_בדילוג[[#This Row],[כמה מחזורים עד עקירה]]&lt;&gt;"",Z85=""),שבוע_בדילוג[[#This Row],[כמה מחזורים עד עקירה]],"")</f>
        <v/>
      </c>
      <c r="AB84" s="1" t="str">
        <f>IF(AND(שבוע_בדילוג[[#This Row],[הווסת פעיל?]]=1,שבוע_בדילוג[[#This Row],[וסת קבוע אחרון]]&lt;&gt;X83),שבוע_בדילוג[[#This Row],[וסת קבוע אחרון]],"")</f>
        <v/>
      </c>
      <c r="AC84" s="1" t="str">
        <f>IF(AND(שבוע_בדילוג[[#This Row],[הווסת פעיל?]]=1,Y83=0,שבוע_בדילוג[[#This Row],[וסת קבוע אחרון]]=X83),שבוע_בדילוג[[#This Row],[וסת קבוע אחרון]],"")</f>
        <v/>
      </c>
      <c r="AD84" s="1" t="str">
        <f>IF(AND(שבוע_בדילוג[[#This Row],[הווסת פעיל?]]=1,Y83=0,שבוע_בדילוג[[#This Row],[וסת קבוע אחרון]]&lt;&gt;X83),1,"")</f>
        <v/>
      </c>
      <c r="AE84" s="1" t="str">
        <f>IF(AND(שבוע_בדילוג[[#This Row],[הווסת פעיל?]]&lt;&gt;"",B85=1),שבוע_בדילוג[[#This Row],[CycleNumber]],"")</f>
        <v/>
      </c>
      <c r="AF84" s="1" t="str">
        <f>IF(AND(שבוע_בדילוג[[#This Row],[הווסת פעיל?]]&lt;&gt;"",Y83=""),שבוע_בדילוג[[#This Row],[CycleNumber]],"")</f>
        <v/>
      </c>
      <c r="AG84" s="1" t="str">
        <f>IF(B85=1,"",IF(שבוע_בדילוג[[#This Row],[הווסת פעיל?]]=1,IF(שבוע_בדילוג[[#This Row],[וסת קבוע אחרון]]=F85,1,0),""))</f>
        <v/>
      </c>
      <c r="AH84" s="1" t="str">
        <f>IF(B85=1,"",IF(שבוע_בדילוג[[#This Row],[הווסת פעיל?]]=1,IF(OR(שבוע_בדילוג[[#This Row],[וסת קבוע אחרון]]=F85,F85=שבוע_בדילוג[[#This Row],[LengthofCycle]]),1,0),""))</f>
        <v/>
      </c>
      <c r="AI84" s="1" t="str">
        <f>IF(B85=1,"",IF(שבוע_בדילוג[[#This Row],[הווסת פעיל?]]=1,IF(OR(שבוע_בדילוג[[#This Row],[וסת קבוע אחרון]]=F85,F85=שבוע_בדילוג[[#This Row],[LengthofCycle]],AND(שבוע_בדילוג[[#This Row],[LengthofCycle]]&lt;&gt;שבוע_בדילוג[[#This Row],[וסת קבוע אחרון]],OR(F85=28,F85=29))),1,0),""))</f>
        <v/>
      </c>
      <c r="AJ84" s="1" t="str">
        <f>IF(AND(שבוע_בדילוג[[#This Row],[הווסת פעיל?]]=1,B85=1),1,"")</f>
        <v/>
      </c>
      <c r="AK84" s="4">
        <f>IF(AND(שבוע_בדילוג[[#This Row],[הווסת פעיל?]]&lt;&gt;1,B85&lt;&gt;1,B85&lt;&gt;""),IF(שבוע_בדילוג[[#This Row],[LengthofCycle]]=F85,1,0),"")</f>
        <v>0</v>
      </c>
      <c r="AL84" s="4">
        <f>IF(AND(שבוע_בדילוג[[#This Row],[הווסת פעיל?]]&lt;&gt;1,B85&lt;&gt;1,B85&lt;&gt;""),IF(OR(שבוע_בדילוג[[#This Row],[LengthofCycle]]=F85,F85=29),1,0),"")</f>
        <v>1</v>
      </c>
      <c r="AM84" s="4">
        <f>IF(AND(שבוע_בדילוג[[#This Row],[הווסת פעיל?]]&lt;&gt;1,B85&lt;&gt;1,B85&lt;&gt;""),IF(OR(שבוע_בדילוג[[#This Row],[LengthofCycle]]=F85,F85=29,F85=28),1,0),"")</f>
        <v>1</v>
      </c>
      <c r="AZ84" s="1">
        <f t="shared" si="16"/>
        <v>0</v>
      </c>
      <c r="BA84" s="2" t="e">
        <f t="shared" si="17"/>
        <v>#DIV/0!</v>
      </c>
      <c r="BB84" s="2" t="e">
        <f t="shared" si="18"/>
        <v>#DIV/0!</v>
      </c>
    </row>
    <row r="85" spans="1:54" x14ac:dyDescent="0.25">
      <c r="A85" s="1" t="s">
        <v>50</v>
      </c>
      <c r="B85" s="1">
        <v>5</v>
      </c>
      <c r="C85" s="1">
        <v>1</v>
      </c>
      <c r="D85" s="1">
        <v>1</v>
      </c>
      <c r="E85" s="1">
        <v>0</v>
      </c>
      <c r="F85" s="1">
        <v>29</v>
      </c>
      <c r="H85" s="1">
        <f>שבוע_בדילוג[[#This Row],[LengthofCycle]]+1</f>
        <v>30</v>
      </c>
      <c r="I85" s="1">
        <f>IF(IFERROR(LOOKUP(שבוע_בדילוג[[#This Row],[ClientID]],קביעויות[השבוע בדילוג]),FALSE)=שבוע_בדילוג[[#This Row],[ClientID]],1,"")</f>
        <v>1</v>
      </c>
      <c r="J85" s="1" t="str">
        <f>IF(AND(שבוע_בדילוג[[#This Row],[CycleNumber]]&gt;1,OR(B86="",שבוע_בדילוג[[#This Row],[CycleNumber]]&gt;B84)),IF(OR(AND(שבוע_בדילוג[[#This Row],[LengthofCycle]]=29,F84=29),AND(שבוע_בדילוג[[#This Row],[LengthofCycle]]=36,F84=36)),1,""),"")</f>
        <v/>
      </c>
      <c r="K85" s="1" t="str">
        <f>IF(AND(שבוע_בדילוג[[#This Row],[וסת השבוע]]=1,J84=1,שבוע_בדילוג[[#This Row],[CycleNumber]]&gt;B84),1,"")</f>
        <v/>
      </c>
      <c r="L85" s="1">
        <f>IF(שבוע_בדילוג[[#This Row],[CycleNumber]]=1,"",IF(שבוע_בדילוג[[#This Row],[וסת השבוע]]=1,0,IF(L84="","",IF(L84=0,IF(שבוע_בדילוג[[#This Row],[LengthofCycle]]=29,0,1),IF(L84=1,IF(שבוע_בדילוג[[#This Row],[LengthofCycle]]+F84=29*2,0,2),IF(L84=2,IF(שבוע_בדילוג[[#This Row],[LengthofCycle]]+F84+F83=29*3,0,3),""))))))</f>
        <v>3</v>
      </c>
      <c r="M85" s="1">
        <f>IF(שבוע_בדילוג[[#This Row],[וסת השבוע]]=1,IF(שבוע_בדילוג[[#This Row],[וסת השבוע וההפלגה ביחד]]=1,M84+1,0),IF(AND(שבוע_בדילוג[[#This Row],[CycleNumber]]&gt;B84,שבוע_בדילוג[[#This Row],[CycleNumber]]&gt;1),IF(שבוע_בדילוג[[#This Row],[וסת השבוע פעיל?]]&lt;&gt;"",M84+1,""),""))</f>
        <v>3</v>
      </c>
      <c r="N85" s="1" t="str">
        <f>IF(שבוע_בדילוג[[#This Row],[וסת השבוע פעיל?2]]="","",IF(AND(שבוע_בדילוג[[#This Row],[וסת השבוע פעיל?]]&lt;&gt;"",שבוע_בדילוג[[#This Row],[CycleNumber]]&lt;B86,B86&lt;&gt;"",שבוע_בדילוג[[#This Row],[וסת השבוע פעיל?]]&lt;3),IF(L86=0,IF(AND(שבוע_בדילוג[[#This Row],[וסת השבוע פעיל?]]&gt;0,J86=1),0,1),0),""))</f>
        <v/>
      </c>
      <c r="O85" s="1">
        <f t="shared" si="19"/>
        <v>37</v>
      </c>
      <c r="P85" s="1" t="str">
        <f>IF(AND(שבוע_בדילוג[[#This Row],[חיזוי - שבוע]]=1,K86=1),1,"")</f>
        <v/>
      </c>
      <c r="Q85" s="1" t="str">
        <f>IF(AND(שבוע_בדילוג[[#This Row],[וסת השבוע פעיל?]]&lt;3,OR(שבוע_בדילוג[[#This Row],[CycleNumber]]&gt;B86,B86="")),1,"")</f>
        <v/>
      </c>
      <c r="R85" s="1" t="str">
        <f>IF(AND(שבוע_בדילוג[[#This Row],[חיזוי - שבוע]]&lt;&gt;"",שבוע_בדילוג[[#This Row],[וסת השבוע פעיל?2]]=""),1,"")</f>
        <v/>
      </c>
      <c r="S85" s="1">
        <f>IF(שבוע_בדילוג[[#This Row],[האישה קבעה וסת שבוע בדילוג?]]=1,IF(שבוע_בדילוג[[#This Row],[וסת השבוע פעיל?]]&lt;3,1,0),"")</f>
        <v>0</v>
      </c>
      <c r="T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" s="1">
        <f t="shared" si="12"/>
        <v>0</v>
      </c>
      <c r="V85" s="1">
        <f t="shared" si="13"/>
        <v>0</v>
      </c>
      <c r="W85" s="1">
        <f t="shared" si="14"/>
        <v>0</v>
      </c>
      <c r="X85" s="1" t="str">
        <f>IF(שבוע_בדילוג[[#This Row],[3 הפלגות זהות]]="","",IF(שבוע_בדילוג[[#This Row],[3 הפלגות זהות]]=1,שבוע_בדילוג[[#This Row],[LengthofCycle]],X84))</f>
        <v/>
      </c>
      <c r="Z85" s="1" t="str">
        <f>IF(OR(שבוע_בדילוג[[#This Row],[הווסת פעיל?]]=0,שבוע_בדילוג[[#This Row],[הווסת פעיל?]]=""),"",SUM(Z84,שבוע_בדילוג[[#This Row],[הווסת פעיל?]]))</f>
        <v/>
      </c>
      <c r="AA85" s="1" t="str">
        <f>IF(AND(שבוע_בדילוג[[#This Row],[כמה מחזורים עד עקירה]]&lt;&gt;"",Z86=""),שבוע_בדילוג[[#This Row],[כמה מחזורים עד עקירה]],"")</f>
        <v/>
      </c>
      <c r="AB85" s="1" t="str">
        <f>IF(AND(שבוע_בדילוג[[#This Row],[הווסת פעיל?]]=1,שבוע_בדילוג[[#This Row],[וסת קבוע אחרון]]&lt;&gt;X84),שבוע_בדילוג[[#This Row],[וסת קבוע אחרון]],"")</f>
        <v/>
      </c>
      <c r="AC85" s="1" t="str">
        <f>IF(AND(שבוע_בדילוג[[#This Row],[הווסת פעיל?]]=1,Y84=0,שבוע_בדילוג[[#This Row],[וסת קבוע אחרון]]=X84),שבוע_בדילוג[[#This Row],[וסת קבוע אחרון]],"")</f>
        <v/>
      </c>
      <c r="AD85" s="1" t="str">
        <f>IF(AND(שבוע_בדילוג[[#This Row],[הווסת פעיל?]]=1,Y84=0,שבוע_בדילוג[[#This Row],[וסת קבוע אחרון]]&lt;&gt;X84),1,"")</f>
        <v/>
      </c>
      <c r="AE85" s="1" t="str">
        <f>IF(AND(שבוע_בדילוג[[#This Row],[הווסת פעיל?]]&lt;&gt;"",B86=1),שבוע_בדילוג[[#This Row],[CycleNumber]],"")</f>
        <v/>
      </c>
      <c r="AF85" s="1" t="str">
        <f>IF(AND(שבוע_בדילוג[[#This Row],[הווסת פעיל?]]&lt;&gt;"",Y84=""),שבוע_בדילוג[[#This Row],[CycleNumber]],"")</f>
        <v/>
      </c>
      <c r="AG85" s="1" t="str">
        <f>IF(B86=1,"",IF(שבוע_בדילוג[[#This Row],[הווסת פעיל?]]=1,IF(שבוע_בדילוג[[#This Row],[וסת קבוע אחרון]]=F86,1,0),""))</f>
        <v/>
      </c>
      <c r="AH85" s="1" t="str">
        <f>IF(B86=1,"",IF(שבוע_בדילוג[[#This Row],[הווסת פעיל?]]=1,IF(OR(שבוע_בדילוג[[#This Row],[וסת קבוע אחרון]]=F86,F86=שבוע_בדילוג[[#This Row],[LengthofCycle]]),1,0),""))</f>
        <v/>
      </c>
      <c r="AI85" s="1" t="str">
        <f>IF(B86=1,"",IF(שבוע_בדילוג[[#This Row],[הווסת פעיל?]]=1,IF(OR(שבוע_בדילוג[[#This Row],[וסת קבוע אחרון]]=F86,F86=שבוע_בדילוג[[#This Row],[LengthofCycle]],AND(שבוע_בדילוג[[#This Row],[LengthofCycle]]&lt;&gt;שבוע_בדילוג[[#This Row],[וסת קבוע אחרון]],OR(F86=28,F86=29))),1,0),""))</f>
        <v/>
      </c>
      <c r="AJ85" s="1" t="str">
        <f>IF(AND(שבוע_בדילוג[[#This Row],[הווסת פעיל?]]=1,B86=1),1,"")</f>
        <v/>
      </c>
      <c r="AK85" s="4">
        <f>IF(AND(שבוע_בדילוג[[#This Row],[הווסת פעיל?]]&lt;&gt;1,B86&lt;&gt;1,B86&lt;&gt;""),IF(שבוע_בדילוג[[#This Row],[LengthofCycle]]=F86,1,0),"")</f>
        <v>0</v>
      </c>
      <c r="AL85" s="4">
        <f>IF(AND(שבוע_בדילוג[[#This Row],[הווסת פעיל?]]&lt;&gt;1,B86&lt;&gt;1,B86&lt;&gt;""),IF(OR(שבוע_בדילוג[[#This Row],[LengthofCycle]]=F86,F86=29),1,0),"")</f>
        <v>0</v>
      </c>
      <c r="AM85" s="4">
        <f>IF(AND(שבוע_בדילוג[[#This Row],[הווסת פעיל?]]&lt;&gt;1,B86&lt;&gt;1,B86&lt;&gt;""),IF(OR(שבוע_בדילוג[[#This Row],[LengthofCycle]]=F86,F86=29,F86=28),1,0),"")</f>
        <v>0</v>
      </c>
      <c r="AZ85" s="1">
        <f t="shared" si="16"/>
        <v>0</v>
      </c>
      <c r="BA85" s="2" t="e">
        <f t="shared" si="17"/>
        <v>#DIV/0!</v>
      </c>
      <c r="BB85" s="2" t="e">
        <f t="shared" si="18"/>
        <v>#DIV/0!</v>
      </c>
    </row>
    <row r="86" spans="1:54" x14ac:dyDescent="0.25">
      <c r="A86" s="1" t="s">
        <v>50</v>
      </c>
      <c r="B86" s="1">
        <v>6</v>
      </c>
      <c r="C86" s="1">
        <v>1</v>
      </c>
      <c r="D86" s="1">
        <v>1</v>
      </c>
      <c r="E86" s="1">
        <v>0</v>
      </c>
      <c r="F86" s="1">
        <v>23</v>
      </c>
      <c r="H86" s="1">
        <f>שבוע_בדילוג[[#This Row],[LengthofCycle]]+1</f>
        <v>24</v>
      </c>
      <c r="I86" s="1">
        <f>IF(IFERROR(LOOKUP(שבוע_בדילוג[[#This Row],[ClientID]],קביעויות[השבוע בדילוג]),FALSE)=שבוע_בדילוג[[#This Row],[ClientID]],1,"")</f>
        <v>1</v>
      </c>
      <c r="J86" s="1" t="str">
        <f>IF(AND(שבוע_בדילוג[[#This Row],[CycleNumber]]&gt;1,OR(B87="",שבוע_בדילוג[[#This Row],[CycleNumber]]&gt;B85)),IF(OR(AND(שבוע_בדילוג[[#This Row],[LengthofCycle]]=29,F85=29),AND(שבוע_בדילוג[[#This Row],[LengthofCycle]]=36,F85=36)),1,""),"")</f>
        <v/>
      </c>
      <c r="K86" s="1" t="str">
        <f>IF(AND(שבוע_בדילוג[[#This Row],[וסת השבוע]]=1,J85=1,שבוע_בדילוג[[#This Row],[CycleNumber]]&gt;B85),1,"")</f>
        <v/>
      </c>
      <c r="L86" s="1" t="str">
        <f>IF(שבוע_בדילוג[[#This Row],[CycleNumber]]=1,"",IF(שבוע_בדילוג[[#This Row],[וסת השבוע]]=1,0,IF(L85="","",IF(L85=0,IF(שבוע_בדילוג[[#This Row],[LengthofCycle]]=29,0,1),IF(L85=1,IF(שבוע_בדילוג[[#This Row],[LengthofCycle]]+F85=29*2,0,2),IF(L85=2,IF(שבוע_בדילוג[[#This Row],[LengthofCycle]]+F85+F84=29*3,0,3),""))))))</f>
        <v/>
      </c>
      <c r="M86" s="1" t="str">
        <f>IF(שבוע_בדילוג[[#This Row],[וסת השבוע]]=1,IF(שבוע_בדילוג[[#This Row],[וסת השבוע וההפלגה ביחד]]=1,M85+1,0),IF(AND(שבוע_בדילוג[[#This Row],[CycleNumber]]&gt;B85,שבוע_בדילוג[[#This Row],[CycleNumber]]&gt;1),IF(שבוע_בדילוג[[#This Row],[וסת השבוע פעיל?]]&lt;&gt;"",M85+1,""),""))</f>
        <v/>
      </c>
      <c r="N86" s="1" t="str">
        <f>IF(שבוע_בדילוג[[#This Row],[וסת השבוע פעיל?2]]="","",IF(AND(שבוע_בדילוג[[#This Row],[וסת השבוע פעיל?]]&lt;&gt;"",שבוע_בדילוג[[#This Row],[CycleNumber]]&lt;B87,B87&lt;&gt;"",שבוע_בדילוג[[#This Row],[וסת השבוע פעיל?]]&lt;3),IF(L87=0,IF(AND(שבוע_בדילוג[[#This Row],[וסת השבוע פעיל?]]&gt;0,J87=1),0,1),0),""))</f>
        <v/>
      </c>
      <c r="O86" s="1" t="str">
        <f t="shared" si="19"/>
        <v/>
      </c>
      <c r="P86" s="1" t="str">
        <f>IF(AND(שבוע_בדילוג[[#This Row],[חיזוי - שבוע]]=1,K87=1),1,"")</f>
        <v/>
      </c>
      <c r="Q86" s="1" t="str">
        <f>IF(AND(שבוע_בדילוג[[#This Row],[וסת השבוע פעיל?]]&lt;3,OR(שבוע_בדילוג[[#This Row],[CycleNumber]]&gt;B87,B87="")),1,"")</f>
        <v/>
      </c>
      <c r="R86" s="1" t="str">
        <f>IF(AND(שבוע_בדילוג[[#This Row],[חיזוי - שבוע]]&lt;&gt;"",שבוע_בדילוג[[#This Row],[וסת השבוע פעיל?2]]=""),1,"")</f>
        <v/>
      </c>
      <c r="S86" s="1">
        <f>IF(שבוע_בדילוג[[#This Row],[האישה קבעה וסת שבוע בדילוג?]]=1,IF(שבוע_בדילוג[[#This Row],[וסת השבוע פעיל?]]&lt;3,1,0),"")</f>
        <v>0</v>
      </c>
      <c r="T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" s="1">
        <f t="shared" si="12"/>
        <v>0</v>
      </c>
      <c r="V86" s="1">
        <f t="shared" si="13"/>
        <v>0</v>
      </c>
      <c r="W86" s="1">
        <f t="shared" si="14"/>
        <v>0</v>
      </c>
      <c r="X86" s="1" t="str">
        <f>IF(שבוע_בדילוג[[#This Row],[3 הפלגות זהות]]="","",IF(שבוע_בדילוג[[#This Row],[3 הפלגות זהות]]=1,שבוע_בדילוג[[#This Row],[LengthofCycle]],X85))</f>
        <v/>
      </c>
      <c r="Z86" s="1" t="str">
        <f>IF(OR(שבוע_בדילוג[[#This Row],[הווסת פעיל?]]=0,שבוע_בדילוג[[#This Row],[הווסת פעיל?]]=""),"",SUM(Z85,שבוע_בדילוג[[#This Row],[הווסת פעיל?]]))</f>
        <v/>
      </c>
      <c r="AA86" s="1" t="str">
        <f>IF(AND(שבוע_בדילוג[[#This Row],[כמה מחזורים עד עקירה]]&lt;&gt;"",Z87=""),שבוע_בדילוג[[#This Row],[כמה מחזורים עד עקירה]],"")</f>
        <v/>
      </c>
      <c r="AB86" s="1" t="str">
        <f>IF(AND(שבוע_בדילוג[[#This Row],[הווסת פעיל?]]=1,שבוע_בדילוג[[#This Row],[וסת קבוע אחרון]]&lt;&gt;X85),שבוע_בדילוג[[#This Row],[וסת קבוע אחרון]],"")</f>
        <v/>
      </c>
      <c r="AC86" s="1" t="str">
        <f>IF(AND(שבוע_בדילוג[[#This Row],[הווסת פעיל?]]=1,Y85=0,שבוע_בדילוג[[#This Row],[וסת קבוע אחרון]]=X85),שבוע_בדילוג[[#This Row],[וסת קבוע אחרון]],"")</f>
        <v/>
      </c>
      <c r="AD86" s="1" t="str">
        <f>IF(AND(שבוע_בדילוג[[#This Row],[הווסת פעיל?]]=1,Y85=0,שבוע_בדילוג[[#This Row],[וסת קבוע אחרון]]&lt;&gt;X85),1,"")</f>
        <v/>
      </c>
      <c r="AE86" s="1" t="str">
        <f>IF(AND(שבוע_בדילוג[[#This Row],[הווסת פעיל?]]&lt;&gt;"",B87=1),שבוע_בדילוג[[#This Row],[CycleNumber]],"")</f>
        <v/>
      </c>
      <c r="AF86" s="1" t="str">
        <f>IF(AND(שבוע_בדילוג[[#This Row],[הווסת פעיל?]]&lt;&gt;"",Y85=""),שבוע_בדילוג[[#This Row],[CycleNumber]],"")</f>
        <v/>
      </c>
      <c r="AG86" s="1" t="str">
        <f>IF(B87=1,"",IF(שבוע_בדילוג[[#This Row],[הווסת פעיל?]]=1,IF(שבוע_בדילוג[[#This Row],[וסת קבוע אחרון]]=F87,1,0),""))</f>
        <v/>
      </c>
      <c r="AH86" s="1" t="str">
        <f>IF(B87=1,"",IF(שבוע_בדילוג[[#This Row],[הווסת פעיל?]]=1,IF(OR(שבוע_בדילוג[[#This Row],[וסת קבוע אחרון]]=F87,F87=שבוע_בדילוג[[#This Row],[LengthofCycle]]),1,0),""))</f>
        <v/>
      </c>
      <c r="AI86" s="1" t="str">
        <f>IF(B87=1,"",IF(שבוע_בדילוג[[#This Row],[הווסת פעיל?]]=1,IF(OR(שבוע_בדילוג[[#This Row],[וסת קבוע אחרון]]=F87,F87=שבוע_בדילוג[[#This Row],[LengthofCycle]],AND(שבוע_בדילוג[[#This Row],[LengthofCycle]]&lt;&gt;שבוע_בדילוג[[#This Row],[וסת קבוע אחרון]],OR(F87=28,F87=29))),1,0),""))</f>
        <v/>
      </c>
      <c r="AJ86" s="1" t="str">
        <f>IF(AND(שבוע_בדילוג[[#This Row],[הווסת פעיל?]]=1,B87=1),1,"")</f>
        <v/>
      </c>
      <c r="AK86" s="4">
        <f>IF(AND(שבוע_בדילוג[[#This Row],[הווסת פעיל?]]&lt;&gt;1,B87&lt;&gt;1,B87&lt;&gt;""),IF(שבוע_בדילוג[[#This Row],[LengthofCycle]]=F87,1,0),"")</f>
        <v>0</v>
      </c>
      <c r="AL86" s="4">
        <f>IF(AND(שבוע_בדילוג[[#This Row],[הווסת פעיל?]]&lt;&gt;1,B87&lt;&gt;1,B87&lt;&gt;""),IF(OR(שבוע_בדילוג[[#This Row],[LengthofCycle]]=F87,F87=29),1,0),"")</f>
        <v>0</v>
      </c>
      <c r="AM86" s="4">
        <f>IF(AND(שבוע_בדילוג[[#This Row],[הווסת פעיל?]]&lt;&gt;1,B87&lt;&gt;1,B87&lt;&gt;""),IF(OR(שבוע_בדילוג[[#This Row],[LengthofCycle]]=F87,F87=29,F87=28),1,0),"")</f>
        <v>0</v>
      </c>
      <c r="AZ86" s="1">
        <f t="shared" si="16"/>
        <v>0</v>
      </c>
      <c r="BA86" s="2" t="e">
        <f t="shared" si="17"/>
        <v>#DIV/0!</v>
      </c>
      <c r="BB86" s="2" t="e">
        <f t="shared" si="18"/>
        <v>#DIV/0!</v>
      </c>
    </row>
    <row r="87" spans="1:54" x14ac:dyDescent="0.25">
      <c r="A87" s="1" t="s">
        <v>50</v>
      </c>
      <c r="B87" s="1">
        <v>7</v>
      </c>
      <c r="C87" s="1">
        <v>1</v>
      </c>
      <c r="D87" s="1">
        <v>1</v>
      </c>
      <c r="E87" s="1">
        <v>0</v>
      </c>
      <c r="F87" s="1">
        <v>26</v>
      </c>
      <c r="H87" s="1">
        <f>שבוע_בדילוג[[#This Row],[LengthofCycle]]+1</f>
        <v>27</v>
      </c>
      <c r="I87" s="1">
        <f>IF(IFERROR(LOOKUP(שבוע_בדילוג[[#This Row],[ClientID]],קביעויות[השבוע בדילוג]),FALSE)=שבוע_בדילוג[[#This Row],[ClientID]],1,"")</f>
        <v>1</v>
      </c>
      <c r="J87" s="1" t="str">
        <f>IF(AND(שבוע_בדילוג[[#This Row],[CycleNumber]]&gt;1,OR(B88="",שבוע_בדילוג[[#This Row],[CycleNumber]]&gt;B86)),IF(OR(AND(שבוע_בדילוג[[#This Row],[LengthofCycle]]=29,F86=29),AND(שבוע_בדילוג[[#This Row],[LengthofCycle]]=36,F86=36)),1,""),"")</f>
        <v/>
      </c>
      <c r="K87" s="1" t="str">
        <f>IF(AND(שבוע_בדילוג[[#This Row],[וסת השבוע]]=1,J86=1,שבוע_בדילוג[[#This Row],[CycleNumber]]&gt;B86),1,"")</f>
        <v/>
      </c>
      <c r="L87" s="1" t="str">
        <f>IF(שבוע_בדילוג[[#This Row],[CycleNumber]]=1,"",IF(שבוע_בדילוג[[#This Row],[וסת השבוע]]=1,0,IF(L86="","",IF(L86=0,IF(שבוע_בדילוג[[#This Row],[LengthofCycle]]=29,0,1),IF(L86=1,IF(שבוע_בדילוג[[#This Row],[LengthofCycle]]+F86=29*2,0,2),IF(L86=2,IF(שבוע_בדילוג[[#This Row],[LengthofCycle]]+F86+F85=29*3,0,3),""))))))</f>
        <v/>
      </c>
      <c r="M87" s="1" t="str">
        <f>IF(שבוע_בדילוג[[#This Row],[וסת השבוע]]=1,IF(שבוע_בדילוג[[#This Row],[וסת השבוע וההפלגה ביחד]]=1,M86+1,0),IF(AND(שבוע_בדילוג[[#This Row],[CycleNumber]]&gt;B86,שבוע_בדילוג[[#This Row],[CycleNumber]]&gt;1),IF(שבוע_בדילוג[[#This Row],[וסת השבוע פעיל?]]&lt;&gt;"",M86+1,""),""))</f>
        <v/>
      </c>
      <c r="N87" s="1" t="str">
        <f>IF(שבוע_בדילוג[[#This Row],[וסת השבוע פעיל?2]]="","",IF(AND(שבוע_בדילוג[[#This Row],[וסת השבוע פעיל?]]&lt;&gt;"",שבוע_בדילוג[[#This Row],[CycleNumber]]&lt;B88,B88&lt;&gt;"",שבוע_בדילוג[[#This Row],[וסת השבוע פעיל?]]&lt;3),IF(L88=0,IF(AND(שבוע_בדילוג[[#This Row],[וסת השבוע פעיל?]]&gt;0,J88=1),0,1),0),""))</f>
        <v/>
      </c>
      <c r="O87" s="1" t="str">
        <f t="shared" si="19"/>
        <v/>
      </c>
      <c r="P87" s="1" t="str">
        <f>IF(AND(שבוע_בדילוג[[#This Row],[חיזוי - שבוע]]=1,K88=1),1,"")</f>
        <v/>
      </c>
      <c r="Q87" s="1" t="str">
        <f>IF(AND(שבוע_בדילוג[[#This Row],[וסת השבוע פעיל?]]&lt;3,OR(שבוע_בדילוג[[#This Row],[CycleNumber]]&gt;B88,B88="")),1,"")</f>
        <v/>
      </c>
      <c r="R87" s="1" t="str">
        <f>IF(AND(שבוע_בדילוג[[#This Row],[חיזוי - שבוע]]&lt;&gt;"",שבוע_בדילוג[[#This Row],[וסת השבוע פעיל?2]]=""),1,"")</f>
        <v/>
      </c>
      <c r="S87" s="1">
        <f>IF(שבוע_בדילוג[[#This Row],[האישה קבעה וסת שבוע בדילוג?]]=1,IF(שבוע_בדילוג[[#This Row],[וסת השבוע פעיל?]]&lt;3,1,0),"")</f>
        <v>0</v>
      </c>
      <c r="T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" s="1">
        <f t="shared" si="12"/>
        <v>0</v>
      </c>
      <c r="V87" s="1">
        <f t="shared" si="13"/>
        <v>0</v>
      </c>
      <c r="W87" s="1">
        <f t="shared" si="14"/>
        <v>0</v>
      </c>
      <c r="X87" s="1" t="str">
        <f>IF(שבוע_בדילוג[[#This Row],[3 הפלגות זהות]]="","",IF(שבוע_בדילוג[[#This Row],[3 הפלגות זהות]]=1,שבוע_בדילוג[[#This Row],[LengthofCycle]],X86))</f>
        <v/>
      </c>
      <c r="Z87" s="1" t="str">
        <f>IF(OR(שבוע_בדילוג[[#This Row],[הווסת פעיל?]]=0,שבוע_בדילוג[[#This Row],[הווסת פעיל?]]=""),"",SUM(Z86,שבוע_בדילוג[[#This Row],[הווסת פעיל?]]))</f>
        <v/>
      </c>
      <c r="AA87" s="1" t="str">
        <f>IF(AND(שבוע_בדילוג[[#This Row],[כמה מחזורים עד עקירה]]&lt;&gt;"",Z88=""),שבוע_בדילוג[[#This Row],[כמה מחזורים עד עקירה]],"")</f>
        <v/>
      </c>
      <c r="AB87" s="1" t="str">
        <f>IF(AND(שבוע_בדילוג[[#This Row],[הווסת פעיל?]]=1,שבוע_בדילוג[[#This Row],[וסת קבוע אחרון]]&lt;&gt;X86),שבוע_בדילוג[[#This Row],[וסת קבוע אחרון]],"")</f>
        <v/>
      </c>
      <c r="AC87" s="1" t="str">
        <f>IF(AND(שבוע_בדילוג[[#This Row],[הווסת פעיל?]]=1,Y86=0,שבוע_בדילוג[[#This Row],[וסת קבוע אחרון]]=X86),שבוע_בדילוג[[#This Row],[וסת קבוע אחרון]],"")</f>
        <v/>
      </c>
      <c r="AD87" s="1" t="str">
        <f>IF(AND(שבוע_בדילוג[[#This Row],[הווסת פעיל?]]=1,Y86=0,שבוע_בדילוג[[#This Row],[וסת קבוע אחרון]]&lt;&gt;X86),1,"")</f>
        <v/>
      </c>
      <c r="AE87" s="1" t="str">
        <f>IF(AND(שבוע_בדילוג[[#This Row],[הווסת פעיל?]]&lt;&gt;"",B88=1),שבוע_בדילוג[[#This Row],[CycleNumber]],"")</f>
        <v/>
      </c>
      <c r="AF87" s="1" t="str">
        <f>IF(AND(שבוע_בדילוג[[#This Row],[הווסת פעיל?]]&lt;&gt;"",Y86=""),שבוע_בדילוג[[#This Row],[CycleNumber]],"")</f>
        <v/>
      </c>
      <c r="AG87" s="1" t="str">
        <f>IF(B88=1,"",IF(שבוע_בדילוג[[#This Row],[הווסת פעיל?]]=1,IF(שבוע_בדילוג[[#This Row],[וסת קבוע אחרון]]=F88,1,0),""))</f>
        <v/>
      </c>
      <c r="AH87" s="1" t="str">
        <f>IF(B88=1,"",IF(שבוע_בדילוג[[#This Row],[הווסת פעיל?]]=1,IF(OR(שבוע_בדילוג[[#This Row],[וסת קבוע אחרון]]=F88,F88=שבוע_בדילוג[[#This Row],[LengthofCycle]]),1,0),""))</f>
        <v/>
      </c>
      <c r="AI87" s="1" t="str">
        <f>IF(B88=1,"",IF(שבוע_בדילוג[[#This Row],[הווסת פעיל?]]=1,IF(OR(שבוע_בדילוג[[#This Row],[וסת קבוע אחרון]]=F88,F88=שבוע_בדילוג[[#This Row],[LengthofCycle]],AND(שבוע_בדילוג[[#This Row],[LengthofCycle]]&lt;&gt;שבוע_בדילוג[[#This Row],[וסת קבוע אחרון]],OR(F88=28,F88=29))),1,0),""))</f>
        <v/>
      </c>
      <c r="AJ87" s="1" t="str">
        <f>IF(AND(שבוע_בדילוג[[#This Row],[הווסת פעיל?]]=1,B88=1),1,"")</f>
        <v/>
      </c>
      <c r="AK87" s="4">
        <f>IF(AND(שבוע_בדילוג[[#This Row],[הווסת פעיל?]]&lt;&gt;1,B88&lt;&gt;1,B88&lt;&gt;""),IF(שבוע_בדילוג[[#This Row],[LengthofCycle]]=F88,1,0),"")</f>
        <v>0</v>
      </c>
      <c r="AL87" s="4">
        <f>IF(AND(שבוע_בדילוג[[#This Row],[הווסת פעיל?]]&lt;&gt;1,B88&lt;&gt;1,B88&lt;&gt;""),IF(OR(שבוע_בדילוג[[#This Row],[LengthofCycle]]=F88,F88=29),1,0),"")</f>
        <v>0</v>
      </c>
      <c r="AM87" s="4">
        <f>IF(AND(שבוע_בדילוג[[#This Row],[הווסת פעיל?]]&lt;&gt;1,B88&lt;&gt;1,B88&lt;&gt;""),IF(OR(שבוע_בדילוג[[#This Row],[LengthofCycle]]=F88,F88=29,F88=28),1,0),"")</f>
        <v>0</v>
      </c>
      <c r="AZ87" s="1">
        <f t="shared" si="16"/>
        <v>0</v>
      </c>
      <c r="BA87" s="2" t="e">
        <f t="shared" si="17"/>
        <v>#DIV/0!</v>
      </c>
      <c r="BB87" s="2" t="e">
        <f t="shared" si="18"/>
        <v>#DIV/0!</v>
      </c>
    </row>
    <row r="88" spans="1:54" x14ac:dyDescent="0.25">
      <c r="A88" s="1" t="s">
        <v>50</v>
      </c>
      <c r="B88" s="1">
        <v>8</v>
      </c>
      <c r="C88" s="1">
        <v>1</v>
      </c>
      <c r="D88" s="1">
        <v>1</v>
      </c>
      <c r="E88" s="1">
        <v>0</v>
      </c>
      <c r="F88" s="1">
        <v>25</v>
      </c>
      <c r="H88" s="1">
        <f>שבוע_בדילוג[[#This Row],[LengthofCycle]]+1</f>
        <v>26</v>
      </c>
      <c r="I88" s="1">
        <f>IF(IFERROR(LOOKUP(שבוע_בדילוג[[#This Row],[ClientID]],קביעויות[השבוע בדילוג]),FALSE)=שבוע_בדילוג[[#This Row],[ClientID]],1,"")</f>
        <v>1</v>
      </c>
      <c r="J88" s="1" t="str">
        <f>IF(AND(שבוע_בדילוג[[#This Row],[CycleNumber]]&gt;1,OR(B89="",שבוע_בדילוג[[#This Row],[CycleNumber]]&gt;B87)),IF(OR(AND(שבוע_בדילוג[[#This Row],[LengthofCycle]]=29,F87=29),AND(שבוע_בדילוג[[#This Row],[LengthofCycle]]=36,F87=36)),1,""),"")</f>
        <v/>
      </c>
      <c r="K88" s="1" t="str">
        <f>IF(AND(שבוע_בדילוג[[#This Row],[וסת השבוע]]=1,J87=1,שבוע_בדילוג[[#This Row],[CycleNumber]]&gt;B87),1,"")</f>
        <v/>
      </c>
      <c r="L88" s="1" t="str">
        <f>IF(שבוע_בדילוג[[#This Row],[CycleNumber]]=1,"",IF(שבוע_בדילוג[[#This Row],[וסת השבוע]]=1,0,IF(L87="","",IF(L87=0,IF(שבוע_בדילוג[[#This Row],[LengthofCycle]]=29,0,1),IF(L87=1,IF(שבוע_בדילוג[[#This Row],[LengthofCycle]]+F87=29*2,0,2),IF(L87=2,IF(שבוע_בדילוג[[#This Row],[LengthofCycle]]+F87+F86=29*3,0,3),""))))))</f>
        <v/>
      </c>
      <c r="M88" s="1" t="str">
        <f>IF(שבוע_בדילוג[[#This Row],[וסת השבוע]]=1,IF(שבוע_בדילוג[[#This Row],[וסת השבוע וההפלגה ביחד]]=1,M87+1,0),IF(AND(שבוע_בדילוג[[#This Row],[CycleNumber]]&gt;B87,שבוע_בדילוג[[#This Row],[CycleNumber]]&gt;1),IF(שבוע_בדילוג[[#This Row],[וסת השבוע פעיל?]]&lt;&gt;"",M87+1,""),""))</f>
        <v/>
      </c>
      <c r="N88" s="1" t="str">
        <f>IF(שבוע_בדילוג[[#This Row],[וסת השבוע פעיל?2]]="","",IF(AND(שבוע_בדילוג[[#This Row],[וסת השבוע פעיל?]]&lt;&gt;"",שבוע_בדילוג[[#This Row],[CycleNumber]]&lt;B89,B89&lt;&gt;"",שבוע_בדילוג[[#This Row],[וסת השבוע פעיל?]]&lt;3),IF(L89=0,IF(AND(שבוע_בדילוג[[#This Row],[וסת השבוע פעיל?]]&gt;0,J89=1),0,1),0),""))</f>
        <v/>
      </c>
      <c r="O88" s="1" t="str">
        <f t="shared" si="19"/>
        <v/>
      </c>
      <c r="P88" s="1" t="str">
        <f>IF(AND(שבוע_בדילוג[[#This Row],[חיזוי - שבוע]]=1,K89=1),1,"")</f>
        <v/>
      </c>
      <c r="Q88" s="1" t="str">
        <f>IF(AND(שבוע_בדילוג[[#This Row],[וסת השבוע פעיל?]]&lt;3,OR(שבוע_בדילוג[[#This Row],[CycleNumber]]&gt;B89,B89="")),1,"")</f>
        <v/>
      </c>
      <c r="R88" s="1" t="str">
        <f>IF(AND(שבוע_בדילוג[[#This Row],[חיזוי - שבוע]]&lt;&gt;"",שבוע_בדילוג[[#This Row],[וסת השבוע פעיל?2]]=""),1,"")</f>
        <v/>
      </c>
      <c r="S88" s="1">
        <f>IF(שבוע_בדילוג[[#This Row],[האישה קבעה וסת שבוע בדילוג?]]=1,IF(שבוע_בדילוג[[#This Row],[וסת השבוע פעיל?]]&lt;3,1,0),"")</f>
        <v>0</v>
      </c>
      <c r="T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" s="1">
        <f t="shared" si="12"/>
        <v>0</v>
      </c>
      <c r="V88" s="1">
        <f t="shared" si="13"/>
        <v>0</v>
      </c>
      <c r="W88" s="1">
        <f t="shared" si="14"/>
        <v>0</v>
      </c>
      <c r="X88" s="1" t="str">
        <f>IF(שבוע_בדילוג[[#This Row],[3 הפלגות זהות]]="","",IF(שבוע_בדילוג[[#This Row],[3 הפלגות זהות]]=1,שבוע_בדילוג[[#This Row],[LengthofCycle]],X87))</f>
        <v/>
      </c>
      <c r="Z88" s="1" t="str">
        <f>IF(OR(שבוע_בדילוג[[#This Row],[הווסת פעיל?]]=0,שבוע_בדילוג[[#This Row],[הווסת פעיל?]]=""),"",SUM(Z87,שבוע_בדילוג[[#This Row],[הווסת פעיל?]]))</f>
        <v/>
      </c>
      <c r="AA88" s="1" t="str">
        <f>IF(AND(שבוע_בדילוג[[#This Row],[כמה מחזורים עד עקירה]]&lt;&gt;"",Z89=""),שבוע_בדילוג[[#This Row],[כמה מחזורים עד עקירה]],"")</f>
        <v/>
      </c>
      <c r="AB88" s="1" t="str">
        <f>IF(AND(שבוע_בדילוג[[#This Row],[הווסת פעיל?]]=1,שבוע_בדילוג[[#This Row],[וסת קבוע אחרון]]&lt;&gt;X87),שבוע_בדילוג[[#This Row],[וסת קבוע אחרון]],"")</f>
        <v/>
      </c>
      <c r="AC88" s="1" t="str">
        <f>IF(AND(שבוע_בדילוג[[#This Row],[הווסת פעיל?]]=1,Y87=0,שבוע_בדילוג[[#This Row],[וסת קבוע אחרון]]=X87),שבוע_בדילוג[[#This Row],[וסת קבוע אחרון]],"")</f>
        <v/>
      </c>
      <c r="AD88" s="1" t="str">
        <f>IF(AND(שבוע_בדילוג[[#This Row],[הווסת פעיל?]]=1,Y87=0,שבוע_בדילוג[[#This Row],[וסת קבוע אחרון]]&lt;&gt;X87),1,"")</f>
        <v/>
      </c>
      <c r="AE88" s="1" t="str">
        <f>IF(AND(שבוע_בדילוג[[#This Row],[הווסת פעיל?]]&lt;&gt;"",B89=1),שבוע_בדילוג[[#This Row],[CycleNumber]],"")</f>
        <v/>
      </c>
      <c r="AF88" s="1" t="str">
        <f>IF(AND(שבוע_בדילוג[[#This Row],[הווסת פעיל?]]&lt;&gt;"",Y87=""),שבוע_בדילוג[[#This Row],[CycleNumber]],"")</f>
        <v/>
      </c>
      <c r="AG88" s="1" t="str">
        <f>IF(B89=1,"",IF(שבוע_בדילוג[[#This Row],[הווסת פעיל?]]=1,IF(שבוע_בדילוג[[#This Row],[וסת קבוע אחרון]]=F89,1,0),""))</f>
        <v/>
      </c>
      <c r="AH88" s="1" t="str">
        <f>IF(B89=1,"",IF(שבוע_בדילוג[[#This Row],[הווסת פעיל?]]=1,IF(OR(שבוע_בדילוג[[#This Row],[וסת קבוע אחרון]]=F89,F89=שבוע_בדילוג[[#This Row],[LengthofCycle]]),1,0),""))</f>
        <v/>
      </c>
      <c r="AI88" s="1" t="str">
        <f>IF(B89=1,"",IF(שבוע_בדילוג[[#This Row],[הווסת פעיל?]]=1,IF(OR(שבוע_בדילוג[[#This Row],[וסת קבוע אחרון]]=F89,F89=שבוע_בדילוג[[#This Row],[LengthofCycle]],AND(שבוע_בדילוג[[#This Row],[LengthofCycle]]&lt;&gt;שבוע_בדילוג[[#This Row],[וסת קבוע אחרון]],OR(F89=28,F89=29))),1,0),""))</f>
        <v/>
      </c>
      <c r="AJ88" s="1" t="str">
        <f>IF(AND(שבוע_בדילוג[[#This Row],[הווסת פעיל?]]=1,B89=1),1,"")</f>
        <v/>
      </c>
      <c r="AK88" s="4">
        <f>IF(AND(שבוע_בדילוג[[#This Row],[הווסת פעיל?]]&lt;&gt;1,B89&lt;&gt;1,B89&lt;&gt;""),IF(שבוע_בדילוג[[#This Row],[LengthofCycle]]=F89,1,0),"")</f>
        <v>0</v>
      </c>
      <c r="AL88" s="4">
        <f>IF(AND(שבוע_בדילוג[[#This Row],[הווסת פעיל?]]&lt;&gt;1,B89&lt;&gt;1,B89&lt;&gt;""),IF(OR(שבוע_בדילוג[[#This Row],[LengthofCycle]]=F89,F89=29),1,0),"")</f>
        <v>0</v>
      </c>
      <c r="AM88" s="4">
        <f>IF(AND(שבוע_בדילוג[[#This Row],[הווסת פעיל?]]&lt;&gt;1,B89&lt;&gt;1,B89&lt;&gt;""),IF(OR(שבוע_בדילוג[[#This Row],[LengthofCycle]]=F89,F89=29,F89=28),1,0),"")</f>
        <v>0</v>
      </c>
      <c r="AZ88" s="1">
        <f t="shared" si="16"/>
        <v>0</v>
      </c>
      <c r="BA88" s="2" t="e">
        <f t="shared" si="17"/>
        <v>#DIV/0!</v>
      </c>
      <c r="BB88" s="2" t="e">
        <f t="shared" si="18"/>
        <v>#DIV/0!</v>
      </c>
    </row>
    <row r="89" spans="1:54" x14ac:dyDescent="0.25">
      <c r="A89" s="1" t="s">
        <v>50</v>
      </c>
      <c r="B89" s="1">
        <v>9</v>
      </c>
      <c r="C89" s="1">
        <v>1</v>
      </c>
      <c r="D89" s="1">
        <v>1</v>
      </c>
      <c r="E89" s="1">
        <v>0</v>
      </c>
      <c r="F89" s="1">
        <v>30</v>
      </c>
      <c r="H89" s="1">
        <f>שבוע_בדילוג[[#This Row],[LengthofCycle]]+1</f>
        <v>31</v>
      </c>
      <c r="I89" s="1">
        <f>IF(IFERROR(LOOKUP(שבוע_בדילוג[[#This Row],[ClientID]],קביעויות[השבוע בדילוג]),FALSE)=שבוע_בדילוג[[#This Row],[ClientID]],1,"")</f>
        <v>1</v>
      </c>
      <c r="J89" s="1" t="str">
        <f>IF(AND(שבוע_בדילוג[[#This Row],[CycleNumber]]&gt;1,OR(B90="",שבוע_בדילוג[[#This Row],[CycleNumber]]&gt;B88)),IF(OR(AND(שבוע_בדילוג[[#This Row],[LengthofCycle]]=29,F88=29),AND(שבוע_בדילוג[[#This Row],[LengthofCycle]]=36,F88=36)),1,""),"")</f>
        <v/>
      </c>
      <c r="K89" s="1" t="str">
        <f>IF(AND(שבוע_בדילוג[[#This Row],[וסת השבוע]]=1,J88=1,שבוע_בדילוג[[#This Row],[CycleNumber]]&gt;B88),1,"")</f>
        <v/>
      </c>
      <c r="L89" s="1" t="str">
        <f>IF(שבוע_בדילוג[[#This Row],[CycleNumber]]=1,"",IF(שבוע_בדילוג[[#This Row],[וסת השבוע]]=1,0,IF(L88="","",IF(L88=0,IF(שבוע_בדילוג[[#This Row],[LengthofCycle]]=29,0,1),IF(L88=1,IF(שבוע_בדילוג[[#This Row],[LengthofCycle]]+F88=29*2,0,2),IF(L88=2,IF(שבוע_בדילוג[[#This Row],[LengthofCycle]]+F88+F87=29*3,0,3),""))))))</f>
        <v/>
      </c>
      <c r="M89" s="1" t="str">
        <f>IF(שבוע_בדילוג[[#This Row],[וסת השבוע]]=1,IF(שבוע_בדילוג[[#This Row],[וסת השבוע וההפלגה ביחד]]=1,M88+1,0),IF(AND(שבוע_בדילוג[[#This Row],[CycleNumber]]&gt;B88,שבוע_בדילוג[[#This Row],[CycleNumber]]&gt;1),IF(שבוע_בדילוג[[#This Row],[וסת השבוע פעיל?]]&lt;&gt;"",M88+1,""),""))</f>
        <v/>
      </c>
      <c r="N89" s="1" t="str">
        <f>IF(שבוע_בדילוג[[#This Row],[וסת השבוע פעיל?2]]="","",IF(AND(שבוע_בדילוג[[#This Row],[וסת השבוע פעיל?]]&lt;&gt;"",שבוע_בדילוג[[#This Row],[CycleNumber]]&lt;B90,B90&lt;&gt;"",שבוע_בדילוג[[#This Row],[וסת השבוע פעיל?]]&lt;3),IF(L90=0,IF(AND(שבוע_בדילוג[[#This Row],[וסת השבוע פעיל?]]&gt;0,J90=1),0,1),0),""))</f>
        <v/>
      </c>
      <c r="O89" s="1" t="str">
        <f t="shared" si="19"/>
        <v/>
      </c>
      <c r="P89" s="1" t="str">
        <f>IF(AND(שבוע_בדילוג[[#This Row],[חיזוי - שבוע]]=1,K90=1),1,"")</f>
        <v/>
      </c>
      <c r="Q89" s="1" t="str">
        <f>IF(AND(שבוע_בדילוג[[#This Row],[וסת השבוע פעיל?]]&lt;3,OR(שבוע_בדילוג[[#This Row],[CycleNumber]]&gt;B90,B90="")),1,"")</f>
        <v/>
      </c>
      <c r="R89" s="1" t="str">
        <f>IF(AND(שבוע_בדילוג[[#This Row],[חיזוי - שבוע]]&lt;&gt;"",שבוע_בדילוג[[#This Row],[וסת השבוע פעיל?2]]=""),1,"")</f>
        <v/>
      </c>
      <c r="S89" s="1">
        <f>IF(שבוע_בדילוג[[#This Row],[האישה קבעה וסת שבוע בדילוג?]]=1,IF(שבוע_בדילוג[[#This Row],[וסת השבוע פעיל?]]&lt;3,1,0),"")</f>
        <v>0</v>
      </c>
      <c r="T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" s="1">
        <f t="shared" si="12"/>
        <v>0</v>
      </c>
      <c r="V89" s="1">
        <f t="shared" si="13"/>
        <v>0</v>
      </c>
      <c r="W89" s="1">
        <f t="shared" si="14"/>
        <v>0</v>
      </c>
      <c r="X89" s="1" t="str">
        <f>IF(שבוע_בדילוג[[#This Row],[3 הפלגות זהות]]="","",IF(שבוע_בדילוג[[#This Row],[3 הפלגות זהות]]=1,שבוע_בדילוג[[#This Row],[LengthofCycle]],X88))</f>
        <v/>
      </c>
      <c r="Z89" s="1" t="str">
        <f>IF(OR(שבוע_בדילוג[[#This Row],[הווסת פעיל?]]=0,שבוע_בדילוג[[#This Row],[הווסת פעיל?]]=""),"",SUM(Z88,שבוע_בדילוג[[#This Row],[הווסת פעיל?]]))</f>
        <v/>
      </c>
      <c r="AA89" s="1" t="str">
        <f>IF(AND(שבוע_בדילוג[[#This Row],[כמה מחזורים עד עקירה]]&lt;&gt;"",Z90=""),שבוע_בדילוג[[#This Row],[כמה מחזורים עד עקירה]],"")</f>
        <v/>
      </c>
      <c r="AB89" s="1" t="str">
        <f>IF(AND(שבוע_בדילוג[[#This Row],[הווסת פעיל?]]=1,שבוע_בדילוג[[#This Row],[וסת קבוע אחרון]]&lt;&gt;X88),שבוע_בדילוג[[#This Row],[וסת קבוע אחרון]],"")</f>
        <v/>
      </c>
      <c r="AC89" s="1" t="str">
        <f>IF(AND(שבוע_בדילוג[[#This Row],[הווסת פעיל?]]=1,Y88=0,שבוע_בדילוג[[#This Row],[וסת קבוע אחרון]]=X88),שבוע_בדילוג[[#This Row],[וסת קבוע אחרון]],"")</f>
        <v/>
      </c>
      <c r="AD89" s="1" t="str">
        <f>IF(AND(שבוע_בדילוג[[#This Row],[הווסת פעיל?]]=1,Y88=0,שבוע_בדילוג[[#This Row],[וסת קבוע אחרון]]&lt;&gt;X88),1,"")</f>
        <v/>
      </c>
      <c r="AE89" s="1" t="str">
        <f>IF(AND(שבוע_בדילוג[[#This Row],[הווסת פעיל?]]&lt;&gt;"",B90=1),שבוע_בדילוג[[#This Row],[CycleNumber]],"")</f>
        <v/>
      </c>
      <c r="AF89" s="1" t="str">
        <f>IF(AND(שבוע_בדילוג[[#This Row],[הווסת פעיל?]]&lt;&gt;"",Y88=""),שבוע_בדילוג[[#This Row],[CycleNumber]],"")</f>
        <v/>
      </c>
      <c r="AG89" s="1" t="str">
        <f>IF(B90=1,"",IF(שבוע_בדילוג[[#This Row],[הווסת פעיל?]]=1,IF(שבוע_בדילוג[[#This Row],[וסת קבוע אחרון]]=F90,1,0),""))</f>
        <v/>
      </c>
      <c r="AH89" s="1" t="str">
        <f>IF(B90=1,"",IF(שבוע_בדילוג[[#This Row],[הווסת פעיל?]]=1,IF(OR(שבוע_בדילוג[[#This Row],[וסת קבוע אחרון]]=F90,F90=שבוע_בדילוג[[#This Row],[LengthofCycle]]),1,0),""))</f>
        <v/>
      </c>
      <c r="AI89" s="1" t="str">
        <f>IF(B90=1,"",IF(שבוע_בדילוג[[#This Row],[הווסת פעיל?]]=1,IF(OR(שבוע_בדילוג[[#This Row],[וסת קבוע אחרון]]=F90,F90=שבוע_בדילוג[[#This Row],[LengthofCycle]],AND(שבוע_בדילוג[[#This Row],[LengthofCycle]]&lt;&gt;שבוע_בדילוג[[#This Row],[וסת קבוע אחרון]],OR(F90=28,F90=29))),1,0),""))</f>
        <v/>
      </c>
      <c r="AJ89" s="1" t="str">
        <f>IF(AND(שבוע_בדילוג[[#This Row],[הווסת פעיל?]]=1,B90=1),1,"")</f>
        <v/>
      </c>
      <c r="AK89" s="4">
        <f>IF(AND(שבוע_בדילוג[[#This Row],[הווסת פעיל?]]&lt;&gt;1,B90&lt;&gt;1,B90&lt;&gt;""),IF(שבוע_בדילוג[[#This Row],[LengthofCycle]]=F90,1,0),"")</f>
        <v>0</v>
      </c>
      <c r="AL89" s="4">
        <f>IF(AND(שבוע_בדילוג[[#This Row],[הווסת פעיל?]]&lt;&gt;1,B90&lt;&gt;1,B90&lt;&gt;""),IF(OR(שבוע_בדילוג[[#This Row],[LengthofCycle]]=F90,F90=29),1,0),"")</f>
        <v>0</v>
      </c>
      <c r="AM89" s="4">
        <f>IF(AND(שבוע_בדילוג[[#This Row],[הווסת פעיל?]]&lt;&gt;1,B90&lt;&gt;1,B90&lt;&gt;""),IF(OR(שבוע_בדילוג[[#This Row],[LengthofCycle]]=F90,F90=29,F90=28),1,0),"")</f>
        <v>0</v>
      </c>
      <c r="AZ89" s="1">
        <f t="shared" si="16"/>
        <v>0</v>
      </c>
      <c r="BA89" s="2" t="e">
        <f t="shared" si="17"/>
        <v>#DIV/0!</v>
      </c>
      <c r="BB89" s="2" t="e">
        <f t="shared" si="18"/>
        <v>#DIV/0!</v>
      </c>
    </row>
    <row r="90" spans="1:54" x14ac:dyDescent="0.25">
      <c r="A90" s="1" t="s">
        <v>50</v>
      </c>
      <c r="B90" s="1">
        <v>10</v>
      </c>
      <c r="C90" s="1">
        <v>1</v>
      </c>
      <c r="D90" s="1">
        <v>1</v>
      </c>
      <c r="E90" s="1">
        <v>0</v>
      </c>
      <c r="F90" s="1">
        <v>27</v>
      </c>
      <c r="H90" s="1">
        <f>שבוע_בדילוג[[#This Row],[LengthofCycle]]+1</f>
        <v>28</v>
      </c>
      <c r="I90" s="1">
        <f>IF(IFERROR(LOOKUP(שבוע_בדילוג[[#This Row],[ClientID]],קביעויות[השבוע בדילוג]),FALSE)=שבוע_בדילוג[[#This Row],[ClientID]],1,"")</f>
        <v>1</v>
      </c>
      <c r="J90" s="1" t="str">
        <f>IF(AND(שבוע_בדילוג[[#This Row],[CycleNumber]]&gt;1,OR(B91="",שבוע_בדילוג[[#This Row],[CycleNumber]]&gt;B89)),IF(OR(AND(שבוע_בדילוג[[#This Row],[LengthofCycle]]=29,F89=29),AND(שבוע_בדילוג[[#This Row],[LengthofCycle]]=36,F89=36)),1,""),"")</f>
        <v/>
      </c>
      <c r="K90" s="1" t="str">
        <f>IF(AND(שבוע_בדילוג[[#This Row],[וסת השבוע]]=1,J89=1,שבוע_בדילוג[[#This Row],[CycleNumber]]&gt;B89),1,"")</f>
        <v/>
      </c>
      <c r="L90" s="1" t="str">
        <f>IF(שבוע_בדילוג[[#This Row],[CycleNumber]]=1,"",IF(שבוע_בדילוג[[#This Row],[וסת השבוע]]=1,0,IF(L89="","",IF(L89=0,IF(שבוע_בדילוג[[#This Row],[LengthofCycle]]=29,0,1),IF(L89=1,IF(שבוע_בדילוג[[#This Row],[LengthofCycle]]+F89=29*2,0,2),IF(L89=2,IF(שבוע_בדילוג[[#This Row],[LengthofCycle]]+F89+F88=29*3,0,3),""))))))</f>
        <v/>
      </c>
      <c r="M90" s="1" t="str">
        <f>IF(שבוע_בדילוג[[#This Row],[וסת השבוע]]=1,IF(שבוע_בדילוג[[#This Row],[וסת השבוע וההפלגה ביחד]]=1,M89+1,0),IF(AND(שבוע_בדילוג[[#This Row],[CycleNumber]]&gt;B89,שבוע_בדילוג[[#This Row],[CycleNumber]]&gt;1),IF(שבוע_בדילוג[[#This Row],[וסת השבוע פעיל?]]&lt;&gt;"",M89+1,""),""))</f>
        <v/>
      </c>
      <c r="N90" s="1" t="str">
        <f>IF(שבוע_בדילוג[[#This Row],[וסת השבוע פעיל?2]]="","",IF(AND(שבוע_בדילוג[[#This Row],[וסת השבוע פעיל?]]&lt;&gt;"",שבוע_בדילוג[[#This Row],[CycleNumber]]&lt;B91,B91&lt;&gt;"",שבוע_בדילוג[[#This Row],[וסת השבוע פעיל?]]&lt;3),IF(L91=0,IF(AND(שבוע_בדילוג[[#This Row],[וסת השבוע פעיל?]]&gt;0,J91=1),0,1),0),""))</f>
        <v/>
      </c>
      <c r="O90" s="1" t="str">
        <f t="shared" si="19"/>
        <v/>
      </c>
      <c r="P90" s="1" t="str">
        <f>IF(AND(שבוע_בדילוג[[#This Row],[חיזוי - שבוע]]=1,K91=1),1,"")</f>
        <v/>
      </c>
      <c r="Q90" s="1" t="str">
        <f>IF(AND(שבוע_בדילוג[[#This Row],[וסת השבוע פעיל?]]&lt;3,OR(שבוע_בדילוג[[#This Row],[CycleNumber]]&gt;B91,B91="")),1,"")</f>
        <v/>
      </c>
      <c r="R90" s="1" t="str">
        <f>IF(AND(שבוע_בדילוג[[#This Row],[חיזוי - שבוע]]&lt;&gt;"",שבוע_בדילוג[[#This Row],[וסת השבוע פעיל?2]]=""),1,"")</f>
        <v/>
      </c>
      <c r="S90" s="1">
        <f>IF(שבוע_בדילוג[[#This Row],[האישה קבעה וסת שבוע בדילוג?]]=1,IF(שבוע_בדילוג[[#This Row],[וסת השבוע פעיל?]]&lt;3,1,0),"")</f>
        <v>0</v>
      </c>
      <c r="T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" s="1">
        <f t="shared" si="12"/>
        <v>0</v>
      </c>
      <c r="V90" s="1">
        <f t="shared" si="13"/>
        <v>0</v>
      </c>
      <c r="W90" s="1">
        <f t="shared" si="14"/>
        <v>0</v>
      </c>
      <c r="X90" s="1" t="str">
        <f>IF(שבוע_בדילוג[[#This Row],[3 הפלגות זהות]]="","",IF(שבוע_בדילוג[[#This Row],[3 הפלגות זהות]]=1,שבוע_בדילוג[[#This Row],[LengthofCycle]],X89))</f>
        <v/>
      </c>
      <c r="Z90" s="1" t="str">
        <f>IF(OR(שבוע_בדילוג[[#This Row],[הווסת פעיל?]]=0,שבוע_בדילוג[[#This Row],[הווסת פעיל?]]=""),"",SUM(Z89,שבוע_בדילוג[[#This Row],[הווסת פעיל?]]))</f>
        <v/>
      </c>
      <c r="AA90" s="1" t="str">
        <f>IF(AND(שבוע_בדילוג[[#This Row],[כמה מחזורים עד עקירה]]&lt;&gt;"",Z91=""),שבוע_בדילוג[[#This Row],[כמה מחזורים עד עקירה]],"")</f>
        <v/>
      </c>
      <c r="AB90" s="1" t="str">
        <f>IF(AND(שבוע_בדילוג[[#This Row],[הווסת פעיל?]]=1,שבוע_בדילוג[[#This Row],[וסת קבוע אחרון]]&lt;&gt;X89),שבוע_בדילוג[[#This Row],[וסת קבוע אחרון]],"")</f>
        <v/>
      </c>
      <c r="AC90" s="1" t="str">
        <f>IF(AND(שבוע_בדילוג[[#This Row],[הווסת פעיל?]]=1,Y89=0,שבוע_בדילוג[[#This Row],[וסת קבוע אחרון]]=X89),שבוע_בדילוג[[#This Row],[וסת קבוע אחרון]],"")</f>
        <v/>
      </c>
      <c r="AD90" s="1" t="str">
        <f>IF(AND(שבוע_בדילוג[[#This Row],[הווסת פעיל?]]=1,Y89=0,שבוע_בדילוג[[#This Row],[וסת קבוע אחרון]]&lt;&gt;X89),1,"")</f>
        <v/>
      </c>
      <c r="AE90" s="1" t="str">
        <f>IF(AND(שבוע_בדילוג[[#This Row],[הווסת פעיל?]]&lt;&gt;"",B91=1),שבוע_בדילוג[[#This Row],[CycleNumber]],"")</f>
        <v/>
      </c>
      <c r="AF90" s="1" t="str">
        <f>IF(AND(שבוע_בדילוג[[#This Row],[הווסת פעיל?]]&lt;&gt;"",Y89=""),שבוע_בדילוג[[#This Row],[CycleNumber]],"")</f>
        <v/>
      </c>
      <c r="AG90" s="1" t="str">
        <f>IF(B91=1,"",IF(שבוע_בדילוג[[#This Row],[הווסת פעיל?]]=1,IF(שבוע_בדילוג[[#This Row],[וסת קבוע אחרון]]=F91,1,0),""))</f>
        <v/>
      </c>
      <c r="AH90" s="1" t="str">
        <f>IF(B91=1,"",IF(שבוע_בדילוג[[#This Row],[הווסת פעיל?]]=1,IF(OR(שבוע_בדילוג[[#This Row],[וסת קבוע אחרון]]=F91,F91=שבוע_בדילוג[[#This Row],[LengthofCycle]]),1,0),""))</f>
        <v/>
      </c>
      <c r="AI90" s="1" t="str">
        <f>IF(B91=1,"",IF(שבוע_בדילוג[[#This Row],[הווסת פעיל?]]=1,IF(OR(שבוע_בדילוג[[#This Row],[וסת קבוע אחרון]]=F91,F91=שבוע_בדילוג[[#This Row],[LengthofCycle]],AND(שבוע_בדילוג[[#This Row],[LengthofCycle]]&lt;&gt;שבוע_בדילוג[[#This Row],[וסת קבוע אחרון]],OR(F91=28,F91=29))),1,0),""))</f>
        <v/>
      </c>
      <c r="AJ90" s="1" t="str">
        <f>IF(AND(שבוע_בדילוג[[#This Row],[הווסת פעיל?]]=1,B91=1),1,"")</f>
        <v/>
      </c>
      <c r="AK90" s="4">
        <f>IF(AND(שבוע_בדילוג[[#This Row],[הווסת פעיל?]]&lt;&gt;1,B91&lt;&gt;1,B91&lt;&gt;""),IF(שבוע_בדילוג[[#This Row],[LengthofCycle]]=F91,1,0),"")</f>
        <v>0</v>
      </c>
      <c r="AL90" s="4">
        <f>IF(AND(שבוע_בדילוג[[#This Row],[הווסת פעיל?]]&lt;&gt;1,B91&lt;&gt;1,B91&lt;&gt;""),IF(OR(שבוע_בדילוג[[#This Row],[LengthofCycle]]=F91,F91=29),1,0),"")</f>
        <v>0</v>
      </c>
      <c r="AM90" s="4">
        <f>IF(AND(שבוע_בדילוג[[#This Row],[הווסת פעיל?]]&lt;&gt;1,B91&lt;&gt;1,B91&lt;&gt;""),IF(OR(שבוע_בדילוג[[#This Row],[LengthofCycle]]=F91,F91=29,F91=28),1,0),"")</f>
        <v>0</v>
      </c>
      <c r="AZ90" s="1">
        <f t="shared" si="16"/>
        <v>0</v>
      </c>
      <c r="BA90" s="2" t="e">
        <f t="shared" si="17"/>
        <v>#DIV/0!</v>
      </c>
      <c r="BB90" s="2" t="e">
        <f t="shared" si="18"/>
        <v>#DIV/0!</v>
      </c>
    </row>
    <row r="91" spans="1:54" x14ac:dyDescent="0.25">
      <c r="A91" s="1" t="s">
        <v>50</v>
      </c>
      <c r="B91" s="1">
        <v>11</v>
      </c>
      <c r="C91" s="1">
        <v>1</v>
      </c>
      <c r="D91" s="1">
        <v>1</v>
      </c>
      <c r="E91" s="1">
        <v>0</v>
      </c>
      <c r="F91" s="1">
        <v>26</v>
      </c>
      <c r="H91" s="1">
        <f>שבוע_בדילוג[[#This Row],[LengthofCycle]]+1</f>
        <v>27</v>
      </c>
      <c r="I91" s="1">
        <f>IF(IFERROR(LOOKUP(שבוע_בדילוג[[#This Row],[ClientID]],קביעויות[השבוע בדילוג]),FALSE)=שבוע_בדילוג[[#This Row],[ClientID]],1,"")</f>
        <v>1</v>
      </c>
      <c r="J91" s="1" t="str">
        <f>IF(AND(שבוע_בדילוג[[#This Row],[CycleNumber]]&gt;1,OR(B92="",שבוע_בדילוג[[#This Row],[CycleNumber]]&gt;B90)),IF(OR(AND(שבוע_בדילוג[[#This Row],[LengthofCycle]]=29,F90=29),AND(שבוע_בדילוג[[#This Row],[LengthofCycle]]=36,F90=36)),1,""),"")</f>
        <v/>
      </c>
      <c r="K91" s="1" t="str">
        <f>IF(AND(שבוע_בדילוג[[#This Row],[וסת השבוע]]=1,J90=1,שבוע_בדילוג[[#This Row],[CycleNumber]]&gt;B90),1,"")</f>
        <v/>
      </c>
      <c r="L91" s="1" t="str">
        <f>IF(שבוע_בדילוג[[#This Row],[CycleNumber]]=1,"",IF(שבוע_בדילוג[[#This Row],[וסת השבוע]]=1,0,IF(L90="","",IF(L90=0,IF(שבוע_בדילוג[[#This Row],[LengthofCycle]]=29,0,1),IF(L90=1,IF(שבוע_בדילוג[[#This Row],[LengthofCycle]]+F90=29*2,0,2),IF(L90=2,IF(שבוע_בדילוג[[#This Row],[LengthofCycle]]+F90+F89=29*3,0,3),""))))))</f>
        <v/>
      </c>
      <c r="M91" s="1" t="str">
        <f>IF(שבוע_בדילוג[[#This Row],[וסת השבוע]]=1,IF(שבוע_בדילוג[[#This Row],[וסת השבוע וההפלגה ביחד]]=1,M90+1,0),IF(AND(שבוע_בדילוג[[#This Row],[CycleNumber]]&gt;B90,שבוע_בדילוג[[#This Row],[CycleNumber]]&gt;1),IF(שבוע_בדילוג[[#This Row],[וסת השבוע פעיל?]]&lt;&gt;"",M90+1,""),""))</f>
        <v/>
      </c>
      <c r="N91" s="1" t="str">
        <f>IF(שבוע_בדילוג[[#This Row],[וסת השבוע פעיל?2]]="","",IF(AND(שבוע_בדילוג[[#This Row],[וסת השבוע פעיל?]]&lt;&gt;"",שבוע_בדילוג[[#This Row],[CycleNumber]]&lt;B92,B92&lt;&gt;"",שבוע_בדילוג[[#This Row],[וסת השבוע פעיל?]]&lt;3),IF(L92=0,IF(AND(שבוע_בדילוג[[#This Row],[וסת השבוע פעיל?]]&gt;0,J92=1),0,1),0),""))</f>
        <v/>
      </c>
      <c r="O91" s="1" t="str">
        <f t="shared" si="19"/>
        <v/>
      </c>
      <c r="P91" s="1" t="str">
        <f>IF(AND(שבוע_בדילוג[[#This Row],[חיזוי - שבוע]]=1,K92=1),1,"")</f>
        <v/>
      </c>
      <c r="Q91" s="1" t="str">
        <f>IF(AND(שבוע_בדילוג[[#This Row],[וסת השבוע פעיל?]]&lt;3,OR(שבוע_בדילוג[[#This Row],[CycleNumber]]&gt;B92,B92="")),1,"")</f>
        <v/>
      </c>
      <c r="R91" s="1" t="str">
        <f>IF(AND(שבוע_בדילוג[[#This Row],[חיזוי - שבוע]]&lt;&gt;"",שבוע_בדילוג[[#This Row],[וסת השבוע פעיל?2]]=""),1,"")</f>
        <v/>
      </c>
      <c r="S91" s="1">
        <f>IF(שבוע_בדילוג[[#This Row],[האישה קבעה וסת שבוע בדילוג?]]=1,IF(שבוע_בדילוג[[#This Row],[וסת השבוע פעיל?]]&lt;3,1,0),"")</f>
        <v>0</v>
      </c>
      <c r="T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" s="1">
        <f t="shared" si="12"/>
        <v>0</v>
      </c>
      <c r="V91" s="1">
        <f t="shared" si="13"/>
        <v>0</v>
      </c>
      <c r="W91" s="1">
        <f t="shared" si="14"/>
        <v>0</v>
      </c>
      <c r="X91" s="1" t="str">
        <f>IF(שבוע_בדילוג[[#This Row],[3 הפלגות זהות]]="","",IF(שבוע_בדילוג[[#This Row],[3 הפלגות זהות]]=1,שבוע_בדילוג[[#This Row],[LengthofCycle]],X90))</f>
        <v/>
      </c>
      <c r="Z91" s="1" t="str">
        <f>IF(OR(שבוע_בדילוג[[#This Row],[הווסת פעיל?]]=0,שבוע_בדילוג[[#This Row],[הווסת פעיל?]]=""),"",SUM(Z90,שבוע_בדילוג[[#This Row],[הווסת פעיל?]]))</f>
        <v/>
      </c>
      <c r="AA91" s="1" t="str">
        <f>IF(AND(שבוע_בדילוג[[#This Row],[כמה מחזורים עד עקירה]]&lt;&gt;"",Z92=""),שבוע_בדילוג[[#This Row],[כמה מחזורים עד עקירה]],"")</f>
        <v/>
      </c>
      <c r="AB91" s="1" t="str">
        <f>IF(AND(שבוע_בדילוג[[#This Row],[הווסת פעיל?]]=1,שבוע_בדילוג[[#This Row],[וסת קבוע אחרון]]&lt;&gt;X90),שבוע_בדילוג[[#This Row],[וסת קבוע אחרון]],"")</f>
        <v/>
      </c>
      <c r="AC91" s="1" t="str">
        <f>IF(AND(שבוע_בדילוג[[#This Row],[הווסת פעיל?]]=1,Y90=0,שבוע_בדילוג[[#This Row],[וסת קבוע אחרון]]=X90),שבוע_בדילוג[[#This Row],[וסת קבוע אחרון]],"")</f>
        <v/>
      </c>
      <c r="AD91" s="1" t="str">
        <f>IF(AND(שבוע_בדילוג[[#This Row],[הווסת פעיל?]]=1,Y90=0,שבוע_בדילוג[[#This Row],[וסת קבוע אחרון]]&lt;&gt;X90),1,"")</f>
        <v/>
      </c>
      <c r="AE91" s="1" t="str">
        <f>IF(AND(שבוע_בדילוג[[#This Row],[הווסת פעיל?]]&lt;&gt;"",B92=1),שבוע_בדילוג[[#This Row],[CycleNumber]],"")</f>
        <v/>
      </c>
      <c r="AF91" s="1" t="str">
        <f>IF(AND(שבוע_בדילוג[[#This Row],[הווסת פעיל?]]&lt;&gt;"",Y90=""),שבוע_בדילוג[[#This Row],[CycleNumber]],"")</f>
        <v/>
      </c>
      <c r="AG91" s="1" t="str">
        <f>IF(B92=1,"",IF(שבוע_בדילוג[[#This Row],[הווסת פעיל?]]=1,IF(שבוע_בדילוג[[#This Row],[וסת קבוע אחרון]]=F92,1,0),""))</f>
        <v/>
      </c>
      <c r="AH91" s="1" t="str">
        <f>IF(B92=1,"",IF(שבוע_בדילוג[[#This Row],[הווסת פעיל?]]=1,IF(OR(שבוע_בדילוג[[#This Row],[וסת קבוע אחרון]]=F92,F92=שבוע_בדילוג[[#This Row],[LengthofCycle]]),1,0),""))</f>
        <v/>
      </c>
      <c r="AI91" s="1" t="str">
        <f>IF(B92=1,"",IF(שבוע_בדילוג[[#This Row],[הווסת פעיל?]]=1,IF(OR(שבוע_בדילוג[[#This Row],[וסת קבוע אחרון]]=F92,F92=שבוע_בדילוג[[#This Row],[LengthofCycle]],AND(שבוע_בדילוג[[#This Row],[LengthofCycle]]&lt;&gt;שבוע_בדילוג[[#This Row],[וסת קבוע אחרון]],OR(F92=28,F92=29))),1,0),""))</f>
        <v/>
      </c>
      <c r="AJ91" s="1" t="str">
        <f>IF(AND(שבוע_בדילוג[[#This Row],[הווסת פעיל?]]=1,B92=1),1,"")</f>
        <v/>
      </c>
      <c r="AK91" s="4">
        <f>IF(AND(שבוע_בדילוג[[#This Row],[הווסת פעיל?]]&lt;&gt;1,B92&lt;&gt;1,B92&lt;&gt;""),IF(שבוע_בדילוג[[#This Row],[LengthofCycle]]=F92,1,0),"")</f>
        <v>0</v>
      </c>
      <c r="AL91" s="4">
        <f>IF(AND(שבוע_בדילוג[[#This Row],[הווסת פעיל?]]&lt;&gt;1,B92&lt;&gt;1,B92&lt;&gt;""),IF(OR(שבוע_בדילוג[[#This Row],[LengthofCycle]]=F92,F92=29),1,0),"")</f>
        <v>0</v>
      </c>
      <c r="AM91" s="4">
        <f>IF(AND(שבוע_בדילוג[[#This Row],[הווסת פעיל?]]&lt;&gt;1,B92&lt;&gt;1,B92&lt;&gt;""),IF(OR(שבוע_בדילוג[[#This Row],[LengthofCycle]]=F92,F92=29,F92=28),1,0),"")</f>
        <v>0</v>
      </c>
      <c r="AZ91" s="1">
        <f t="shared" si="16"/>
        <v>0</v>
      </c>
      <c r="BA91" s="2" t="e">
        <f t="shared" si="17"/>
        <v>#DIV/0!</v>
      </c>
      <c r="BB91" s="2" t="e">
        <f t="shared" si="18"/>
        <v>#DIV/0!</v>
      </c>
    </row>
    <row r="92" spans="1:54" x14ac:dyDescent="0.25">
      <c r="A92" s="1" t="s">
        <v>50</v>
      </c>
      <c r="B92" s="1">
        <v>12</v>
      </c>
      <c r="C92" s="1">
        <v>1</v>
      </c>
      <c r="D92" s="1">
        <v>1</v>
      </c>
      <c r="E92" s="1">
        <v>0</v>
      </c>
      <c r="F92" s="1">
        <v>30</v>
      </c>
      <c r="H92" s="1">
        <f>שבוע_בדילוג[[#This Row],[LengthofCycle]]+1</f>
        <v>31</v>
      </c>
      <c r="I92" s="1">
        <f>IF(IFERROR(LOOKUP(שבוע_בדילוג[[#This Row],[ClientID]],קביעויות[השבוע בדילוג]),FALSE)=שבוע_בדילוג[[#This Row],[ClientID]],1,"")</f>
        <v>1</v>
      </c>
      <c r="J92" s="1" t="str">
        <f>IF(AND(שבוע_בדילוג[[#This Row],[CycleNumber]]&gt;1,OR(B93="",שבוע_בדילוג[[#This Row],[CycleNumber]]&gt;B91)),IF(OR(AND(שבוע_בדילוג[[#This Row],[LengthofCycle]]=29,F91=29),AND(שבוע_בדילוג[[#This Row],[LengthofCycle]]=36,F91=36)),1,""),"")</f>
        <v/>
      </c>
      <c r="K92" s="1" t="str">
        <f>IF(AND(שבוע_בדילוג[[#This Row],[וסת השבוע]]=1,J91=1,שבוע_בדילוג[[#This Row],[CycleNumber]]&gt;B91),1,"")</f>
        <v/>
      </c>
      <c r="L92" s="1" t="str">
        <f>IF(שבוע_בדילוג[[#This Row],[CycleNumber]]=1,"",IF(שבוע_בדילוג[[#This Row],[וסת השבוע]]=1,0,IF(L91="","",IF(L91=0,IF(שבוע_בדילוג[[#This Row],[LengthofCycle]]=29,0,1),IF(L91=1,IF(שבוע_בדילוג[[#This Row],[LengthofCycle]]+F91=29*2,0,2),IF(L91=2,IF(שבוע_בדילוג[[#This Row],[LengthofCycle]]+F91+F90=29*3,0,3),""))))))</f>
        <v/>
      </c>
      <c r="M92" s="1" t="str">
        <f>IF(שבוע_בדילוג[[#This Row],[וסת השבוע]]=1,IF(שבוע_בדילוג[[#This Row],[וסת השבוע וההפלגה ביחד]]=1,M91+1,0),IF(AND(שבוע_בדילוג[[#This Row],[CycleNumber]]&gt;B91,שבוע_בדילוג[[#This Row],[CycleNumber]]&gt;1),IF(שבוע_בדילוג[[#This Row],[וסת השבוע פעיל?]]&lt;&gt;"",M91+1,""),""))</f>
        <v/>
      </c>
      <c r="N92" s="1" t="str">
        <f>IF(שבוע_בדילוג[[#This Row],[וסת השבוע פעיל?2]]="","",IF(AND(שבוע_בדילוג[[#This Row],[וסת השבוע פעיל?]]&lt;&gt;"",שבוע_בדילוג[[#This Row],[CycleNumber]]&lt;B93,B93&lt;&gt;"",שבוע_בדילוג[[#This Row],[וסת השבוע פעיל?]]&lt;3),IF(L93=0,IF(AND(שבוע_בדילוג[[#This Row],[וסת השבוע פעיל?]]&gt;0,J93=1),0,1),0),""))</f>
        <v/>
      </c>
      <c r="O92" s="1" t="str">
        <f t="shared" si="19"/>
        <v/>
      </c>
      <c r="P92" s="1" t="str">
        <f>IF(AND(שבוע_בדילוג[[#This Row],[חיזוי - שבוע]]=1,K93=1),1,"")</f>
        <v/>
      </c>
      <c r="Q92" s="1" t="str">
        <f>IF(AND(שבוע_בדילוג[[#This Row],[וסת השבוע פעיל?]]&lt;3,OR(שבוע_בדילוג[[#This Row],[CycleNumber]]&gt;B93,B93="")),1,"")</f>
        <v/>
      </c>
      <c r="R92" s="1" t="str">
        <f>IF(AND(שבוע_בדילוג[[#This Row],[חיזוי - שבוע]]&lt;&gt;"",שבוע_בדילוג[[#This Row],[וסת השבוע פעיל?2]]=""),1,"")</f>
        <v/>
      </c>
      <c r="S92" s="1">
        <f>IF(שבוע_בדילוג[[#This Row],[האישה קבעה וסת שבוע בדילוג?]]=1,IF(שבוע_בדילוג[[#This Row],[וסת השבוע פעיל?]]&lt;3,1,0),"")</f>
        <v>0</v>
      </c>
      <c r="T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" s="1">
        <f t="shared" si="12"/>
        <v>0</v>
      </c>
      <c r="V92" s="1">
        <f t="shared" si="13"/>
        <v>0</v>
      </c>
      <c r="W92" s="1">
        <f t="shared" si="14"/>
        <v>0</v>
      </c>
      <c r="X92" s="1" t="str">
        <f>IF(שבוע_בדילוג[[#This Row],[3 הפלגות זהות]]="","",IF(שבוע_בדילוג[[#This Row],[3 הפלגות זהות]]=1,שבוע_בדילוג[[#This Row],[LengthofCycle]],X91))</f>
        <v/>
      </c>
      <c r="Z92" s="1" t="str">
        <f>IF(OR(שבוע_בדילוג[[#This Row],[הווסת פעיל?]]=0,שבוע_בדילוג[[#This Row],[הווסת פעיל?]]=""),"",SUM(Z91,שבוע_בדילוג[[#This Row],[הווסת פעיל?]]))</f>
        <v/>
      </c>
      <c r="AA92" s="1" t="str">
        <f>IF(AND(שבוע_בדילוג[[#This Row],[כמה מחזורים עד עקירה]]&lt;&gt;"",Z93=""),שבוע_בדילוג[[#This Row],[כמה מחזורים עד עקירה]],"")</f>
        <v/>
      </c>
      <c r="AB92" s="1" t="str">
        <f>IF(AND(שבוע_בדילוג[[#This Row],[הווסת פעיל?]]=1,שבוע_בדילוג[[#This Row],[וסת קבוע אחרון]]&lt;&gt;X91),שבוע_בדילוג[[#This Row],[וסת קבוע אחרון]],"")</f>
        <v/>
      </c>
      <c r="AC92" s="1" t="str">
        <f>IF(AND(שבוע_בדילוג[[#This Row],[הווסת פעיל?]]=1,Y91=0,שבוע_בדילוג[[#This Row],[וסת קבוע אחרון]]=X91),שבוע_בדילוג[[#This Row],[וסת קבוע אחרון]],"")</f>
        <v/>
      </c>
      <c r="AD92" s="1" t="str">
        <f>IF(AND(שבוע_בדילוג[[#This Row],[הווסת פעיל?]]=1,Y91=0,שבוע_בדילוג[[#This Row],[וסת קבוע אחרון]]&lt;&gt;X91),1,"")</f>
        <v/>
      </c>
      <c r="AE92" s="1" t="str">
        <f>IF(AND(שבוע_בדילוג[[#This Row],[הווסת פעיל?]]&lt;&gt;"",B93=1),שבוע_בדילוג[[#This Row],[CycleNumber]],"")</f>
        <v/>
      </c>
      <c r="AF92" s="1" t="str">
        <f>IF(AND(שבוע_בדילוג[[#This Row],[הווסת פעיל?]]&lt;&gt;"",Y91=""),שבוע_בדילוג[[#This Row],[CycleNumber]],"")</f>
        <v/>
      </c>
      <c r="AG92" s="1" t="str">
        <f>IF(B93=1,"",IF(שבוע_בדילוג[[#This Row],[הווסת פעיל?]]=1,IF(שבוע_בדילוג[[#This Row],[וסת קבוע אחרון]]=F93,1,0),""))</f>
        <v/>
      </c>
      <c r="AH92" s="1" t="str">
        <f>IF(B93=1,"",IF(שבוע_בדילוג[[#This Row],[הווסת פעיל?]]=1,IF(OR(שבוע_בדילוג[[#This Row],[וסת קבוע אחרון]]=F93,F93=שבוע_בדילוג[[#This Row],[LengthofCycle]]),1,0),""))</f>
        <v/>
      </c>
      <c r="AI92" s="1" t="str">
        <f>IF(B93=1,"",IF(שבוע_בדילוג[[#This Row],[הווסת פעיל?]]=1,IF(OR(שבוע_בדילוג[[#This Row],[וסת קבוע אחרון]]=F93,F93=שבוע_בדילוג[[#This Row],[LengthofCycle]],AND(שבוע_בדילוג[[#This Row],[LengthofCycle]]&lt;&gt;שבוע_בדילוג[[#This Row],[וסת קבוע אחרון]],OR(F93=28,F93=29))),1,0),""))</f>
        <v/>
      </c>
      <c r="AJ92" s="1" t="str">
        <f>IF(AND(שבוע_בדילוג[[#This Row],[הווסת פעיל?]]=1,B93=1),1,"")</f>
        <v/>
      </c>
      <c r="AK92" s="4">
        <f>IF(AND(שבוע_בדילוג[[#This Row],[הווסת פעיל?]]&lt;&gt;1,B93&lt;&gt;1,B93&lt;&gt;""),IF(שבוע_בדילוג[[#This Row],[LengthofCycle]]=F93,1,0),"")</f>
        <v>0</v>
      </c>
      <c r="AL92" s="4">
        <f>IF(AND(שבוע_בדילוג[[#This Row],[הווסת פעיל?]]&lt;&gt;1,B93&lt;&gt;1,B93&lt;&gt;""),IF(OR(שבוע_בדילוג[[#This Row],[LengthofCycle]]=F93,F93=29),1,0),"")</f>
        <v>0</v>
      </c>
      <c r="AM92" s="4">
        <f>IF(AND(שבוע_בדילוג[[#This Row],[הווסת פעיל?]]&lt;&gt;1,B93&lt;&gt;1,B93&lt;&gt;""),IF(OR(שבוע_בדילוג[[#This Row],[LengthofCycle]]=F93,F93=29,F93=28),1,0),"")</f>
        <v>0</v>
      </c>
      <c r="AZ92" s="1">
        <f t="shared" si="16"/>
        <v>0</v>
      </c>
      <c r="BA92" s="2" t="e">
        <f t="shared" si="17"/>
        <v>#DIV/0!</v>
      </c>
      <c r="BB92" s="2" t="e">
        <f t="shared" si="18"/>
        <v>#DIV/0!</v>
      </c>
    </row>
    <row r="93" spans="1:54" x14ac:dyDescent="0.25">
      <c r="A93" s="1" t="s">
        <v>50</v>
      </c>
      <c r="B93" s="1">
        <v>13</v>
      </c>
      <c r="C93" s="1">
        <v>1</v>
      </c>
      <c r="D93" s="1">
        <v>1</v>
      </c>
      <c r="E93" s="1">
        <v>0</v>
      </c>
      <c r="F93" s="1">
        <v>23</v>
      </c>
      <c r="H93" s="1">
        <f>שבוע_בדילוג[[#This Row],[LengthofCycle]]+1</f>
        <v>24</v>
      </c>
      <c r="I93" s="1">
        <f>IF(IFERROR(LOOKUP(שבוע_בדילוג[[#This Row],[ClientID]],קביעויות[השבוע בדילוג]),FALSE)=שבוע_בדילוג[[#This Row],[ClientID]],1,"")</f>
        <v>1</v>
      </c>
      <c r="J93" s="1" t="str">
        <f>IF(AND(שבוע_בדילוג[[#This Row],[CycleNumber]]&gt;1,OR(B94="",שבוע_בדילוג[[#This Row],[CycleNumber]]&gt;B92)),IF(OR(AND(שבוע_בדילוג[[#This Row],[LengthofCycle]]=29,F92=29),AND(שבוע_בדילוג[[#This Row],[LengthofCycle]]=36,F92=36)),1,""),"")</f>
        <v/>
      </c>
      <c r="K93" s="1" t="str">
        <f>IF(AND(שבוע_בדילוג[[#This Row],[וסת השבוע]]=1,J92=1,שבוע_בדילוג[[#This Row],[CycleNumber]]&gt;B92),1,"")</f>
        <v/>
      </c>
      <c r="L93" s="1" t="str">
        <f>IF(שבוע_בדילוג[[#This Row],[CycleNumber]]=1,"",IF(שבוע_בדילוג[[#This Row],[וסת השבוע]]=1,0,IF(L92="","",IF(L92=0,IF(שבוע_בדילוג[[#This Row],[LengthofCycle]]=29,0,1),IF(L92=1,IF(שבוע_בדילוג[[#This Row],[LengthofCycle]]+F92=29*2,0,2),IF(L92=2,IF(שבוע_בדילוג[[#This Row],[LengthofCycle]]+F92+F91=29*3,0,3),""))))))</f>
        <v/>
      </c>
      <c r="M93" s="1" t="str">
        <f>IF(שבוע_בדילוג[[#This Row],[וסת השבוע]]=1,IF(שבוע_בדילוג[[#This Row],[וסת השבוע וההפלגה ביחד]]=1,M92+1,0),IF(AND(שבוע_בדילוג[[#This Row],[CycleNumber]]&gt;B92,שבוע_בדילוג[[#This Row],[CycleNumber]]&gt;1),IF(שבוע_בדילוג[[#This Row],[וסת השבוע פעיל?]]&lt;&gt;"",M92+1,""),""))</f>
        <v/>
      </c>
      <c r="N93" s="1" t="str">
        <f>IF(שבוע_בדילוג[[#This Row],[וסת השבוע פעיל?2]]="","",IF(AND(שבוע_בדילוג[[#This Row],[וסת השבוע פעיל?]]&lt;&gt;"",שבוע_בדילוג[[#This Row],[CycleNumber]]&lt;B94,B94&lt;&gt;"",שבוע_בדילוג[[#This Row],[וסת השבוע פעיל?]]&lt;3),IF(L94=0,IF(AND(שבוע_בדילוג[[#This Row],[וסת השבוע פעיל?]]&gt;0,J94=1),0,1),0),""))</f>
        <v/>
      </c>
      <c r="O93" s="1" t="str">
        <f t="shared" si="19"/>
        <v/>
      </c>
      <c r="P93" s="1" t="str">
        <f>IF(AND(שבוע_בדילוג[[#This Row],[חיזוי - שבוע]]=1,K94=1),1,"")</f>
        <v/>
      </c>
      <c r="Q93" s="1" t="str">
        <f>IF(AND(שבוע_בדילוג[[#This Row],[וסת השבוע פעיל?]]&lt;3,OR(שבוע_בדילוג[[#This Row],[CycleNumber]]&gt;B94,B94="")),1,"")</f>
        <v/>
      </c>
      <c r="R93" s="1" t="str">
        <f>IF(AND(שבוע_בדילוג[[#This Row],[חיזוי - שבוע]]&lt;&gt;"",שבוע_בדילוג[[#This Row],[וסת השבוע פעיל?2]]=""),1,"")</f>
        <v/>
      </c>
      <c r="S93" s="1">
        <f>IF(שבוע_בדילוג[[#This Row],[האישה קבעה וסת שבוע בדילוג?]]=1,IF(שבוע_בדילוג[[#This Row],[וסת השבוע פעיל?]]&lt;3,1,0),"")</f>
        <v>0</v>
      </c>
      <c r="T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" s="1">
        <f t="shared" si="12"/>
        <v>0</v>
      </c>
      <c r="V93" s="1">
        <f t="shared" si="13"/>
        <v>0</v>
      </c>
      <c r="W93" s="1">
        <f t="shared" si="14"/>
        <v>0</v>
      </c>
      <c r="X93" s="1" t="str">
        <f>IF(שבוע_בדילוג[[#This Row],[3 הפלגות זהות]]="","",IF(שבוע_בדילוג[[#This Row],[3 הפלגות זהות]]=1,שבוע_בדילוג[[#This Row],[LengthofCycle]],X92))</f>
        <v/>
      </c>
      <c r="Z93" s="1" t="str">
        <f>IF(OR(שבוע_בדילוג[[#This Row],[הווסת פעיל?]]=0,שבוע_בדילוג[[#This Row],[הווסת פעיל?]]=""),"",SUM(Z92,שבוע_בדילוג[[#This Row],[הווסת פעיל?]]))</f>
        <v/>
      </c>
      <c r="AA93" s="1" t="str">
        <f>IF(AND(שבוע_בדילוג[[#This Row],[כמה מחזורים עד עקירה]]&lt;&gt;"",Z94=""),שבוע_בדילוג[[#This Row],[כמה מחזורים עד עקירה]],"")</f>
        <v/>
      </c>
      <c r="AB93" s="1" t="str">
        <f>IF(AND(שבוע_בדילוג[[#This Row],[הווסת פעיל?]]=1,שבוע_בדילוג[[#This Row],[וסת קבוע אחרון]]&lt;&gt;X92),שבוע_בדילוג[[#This Row],[וסת קבוע אחרון]],"")</f>
        <v/>
      </c>
      <c r="AC93" s="1" t="str">
        <f>IF(AND(שבוע_בדילוג[[#This Row],[הווסת פעיל?]]=1,Y92=0,שבוע_בדילוג[[#This Row],[וסת קבוע אחרון]]=X92),שבוע_בדילוג[[#This Row],[וסת קבוע אחרון]],"")</f>
        <v/>
      </c>
      <c r="AD93" s="1" t="str">
        <f>IF(AND(שבוע_בדילוג[[#This Row],[הווסת פעיל?]]=1,Y92=0,שבוע_בדילוג[[#This Row],[וסת קבוע אחרון]]&lt;&gt;X92),1,"")</f>
        <v/>
      </c>
      <c r="AE93" s="1" t="str">
        <f>IF(AND(שבוע_בדילוג[[#This Row],[הווסת פעיל?]]&lt;&gt;"",B94=1),שבוע_בדילוג[[#This Row],[CycleNumber]],"")</f>
        <v/>
      </c>
      <c r="AF93" s="1" t="str">
        <f>IF(AND(שבוע_בדילוג[[#This Row],[הווסת פעיל?]]&lt;&gt;"",Y92=""),שבוע_בדילוג[[#This Row],[CycleNumber]],"")</f>
        <v/>
      </c>
      <c r="AG93" s="1" t="str">
        <f>IF(B94=1,"",IF(שבוע_בדילוג[[#This Row],[הווסת פעיל?]]=1,IF(שבוע_בדילוג[[#This Row],[וסת קבוע אחרון]]=F94,1,0),""))</f>
        <v/>
      </c>
      <c r="AH93" s="1" t="str">
        <f>IF(B94=1,"",IF(שבוע_בדילוג[[#This Row],[הווסת פעיל?]]=1,IF(OR(שבוע_בדילוג[[#This Row],[וסת קבוע אחרון]]=F94,F94=שבוע_בדילוג[[#This Row],[LengthofCycle]]),1,0),""))</f>
        <v/>
      </c>
      <c r="AI93" s="1" t="str">
        <f>IF(B94=1,"",IF(שבוע_בדילוג[[#This Row],[הווסת פעיל?]]=1,IF(OR(שבוע_בדילוג[[#This Row],[וסת קבוע אחרון]]=F94,F94=שבוע_בדילוג[[#This Row],[LengthofCycle]],AND(שבוע_בדילוג[[#This Row],[LengthofCycle]]&lt;&gt;שבוע_בדילוג[[#This Row],[וסת קבוע אחרון]],OR(F94=28,F94=29))),1,0),""))</f>
        <v/>
      </c>
      <c r="AJ93" s="1" t="str">
        <f>IF(AND(שבוע_בדילוג[[#This Row],[הווסת פעיל?]]=1,B94=1),1,"")</f>
        <v/>
      </c>
      <c r="AK93" s="4">
        <f>IF(AND(שבוע_בדילוג[[#This Row],[הווסת פעיל?]]&lt;&gt;1,B94&lt;&gt;1,B94&lt;&gt;""),IF(שבוע_בדילוג[[#This Row],[LengthofCycle]]=F94,1,0),"")</f>
        <v>1</v>
      </c>
      <c r="AL93" s="4">
        <f>IF(AND(שבוע_בדילוג[[#This Row],[הווסת פעיל?]]&lt;&gt;1,B94&lt;&gt;1,B94&lt;&gt;""),IF(OR(שבוע_בדילוג[[#This Row],[LengthofCycle]]=F94,F94=29),1,0),"")</f>
        <v>1</v>
      </c>
      <c r="AM93" s="4">
        <f>IF(AND(שבוע_בדילוג[[#This Row],[הווסת פעיל?]]&lt;&gt;1,B94&lt;&gt;1,B94&lt;&gt;""),IF(OR(שבוע_בדילוג[[#This Row],[LengthofCycle]]=F94,F94=29,F94=28),1,0),"")</f>
        <v>1</v>
      </c>
      <c r="AZ93" s="1">
        <f t="shared" si="16"/>
        <v>0</v>
      </c>
      <c r="BA93" s="2" t="e">
        <f t="shared" si="17"/>
        <v>#DIV/0!</v>
      </c>
      <c r="BB93" s="2" t="e">
        <f t="shared" si="18"/>
        <v>#DIV/0!</v>
      </c>
    </row>
    <row r="94" spans="1:54" x14ac:dyDescent="0.25">
      <c r="A94" s="1" t="s">
        <v>50</v>
      </c>
      <c r="B94" s="1">
        <v>14</v>
      </c>
      <c r="C94" s="1">
        <v>1</v>
      </c>
      <c r="D94" s="1">
        <v>1</v>
      </c>
      <c r="E94" s="1">
        <v>0</v>
      </c>
      <c r="F94" s="1">
        <v>23</v>
      </c>
      <c r="H94" s="1">
        <f>שבוע_בדילוג[[#This Row],[LengthofCycle]]+1</f>
        <v>24</v>
      </c>
      <c r="I94" s="1">
        <f>IF(IFERROR(LOOKUP(שבוע_בדילוג[[#This Row],[ClientID]],קביעויות[השבוע בדילוג]),FALSE)=שבוע_בדילוג[[#This Row],[ClientID]],1,"")</f>
        <v>1</v>
      </c>
      <c r="J94" s="1" t="str">
        <f>IF(AND(שבוע_בדילוג[[#This Row],[CycleNumber]]&gt;1,OR(B95="",שבוע_בדילוג[[#This Row],[CycleNumber]]&gt;B93)),IF(OR(AND(שבוע_בדילוג[[#This Row],[LengthofCycle]]=29,F93=29),AND(שבוע_בדילוג[[#This Row],[LengthofCycle]]=36,F93=36)),1,""),"")</f>
        <v/>
      </c>
      <c r="K94" s="1" t="str">
        <f>IF(AND(שבוע_בדילוג[[#This Row],[וסת השבוע]]=1,J93=1,שבוע_בדילוג[[#This Row],[CycleNumber]]&gt;B93),1,"")</f>
        <v/>
      </c>
      <c r="L94" s="1" t="str">
        <f>IF(שבוע_בדילוג[[#This Row],[CycleNumber]]=1,"",IF(שבוע_בדילוג[[#This Row],[וסת השבוע]]=1,0,IF(L93="","",IF(L93=0,IF(שבוע_בדילוג[[#This Row],[LengthofCycle]]=29,0,1),IF(L93=1,IF(שבוע_בדילוג[[#This Row],[LengthofCycle]]+F93=29*2,0,2),IF(L93=2,IF(שבוע_בדילוג[[#This Row],[LengthofCycle]]+F93+F92=29*3,0,3),""))))))</f>
        <v/>
      </c>
      <c r="M94" s="1" t="str">
        <f>IF(שבוע_בדילוג[[#This Row],[וסת השבוע]]=1,IF(שבוע_בדילוג[[#This Row],[וסת השבוע וההפלגה ביחד]]=1,M93+1,0),IF(AND(שבוע_בדילוג[[#This Row],[CycleNumber]]&gt;B93,שבוע_בדילוג[[#This Row],[CycleNumber]]&gt;1),IF(שבוע_בדילוג[[#This Row],[וסת השבוע פעיל?]]&lt;&gt;"",M93+1,""),""))</f>
        <v/>
      </c>
      <c r="N94" s="1" t="str">
        <f>IF(שבוע_בדילוג[[#This Row],[וסת השבוע פעיל?2]]="","",IF(AND(שבוע_בדילוג[[#This Row],[וסת השבוע פעיל?]]&lt;&gt;"",שבוע_בדילוג[[#This Row],[CycleNumber]]&lt;B95,B95&lt;&gt;"",שבוע_בדילוג[[#This Row],[וסת השבוע פעיל?]]&lt;3),IF(L95=0,IF(AND(שבוע_בדילוג[[#This Row],[וסת השבוע פעיל?]]&gt;0,J95=1),0,1),0),""))</f>
        <v/>
      </c>
      <c r="O94" s="1" t="str">
        <f t="shared" si="19"/>
        <v/>
      </c>
      <c r="P94" s="1" t="str">
        <f>IF(AND(שבוע_בדילוג[[#This Row],[חיזוי - שבוע]]=1,K95=1),1,"")</f>
        <v/>
      </c>
      <c r="Q94" s="1" t="str">
        <f>IF(AND(שבוע_בדילוג[[#This Row],[וסת השבוע פעיל?]]&lt;3,OR(שבוע_בדילוג[[#This Row],[CycleNumber]]&gt;B95,B95="")),1,"")</f>
        <v/>
      </c>
      <c r="R94" s="1" t="str">
        <f>IF(AND(שבוע_בדילוג[[#This Row],[חיזוי - שבוע]]&lt;&gt;"",שבוע_בדילוג[[#This Row],[וסת השבוע פעיל?2]]=""),1,"")</f>
        <v/>
      </c>
      <c r="S94" s="1">
        <f>IF(שבוע_בדילוג[[#This Row],[האישה קבעה וסת שבוע בדילוג?]]=1,IF(שבוע_בדילוג[[#This Row],[וסת השבוע פעיל?]]&lt;3,1,0),"")</f>
        <v>0</v>
      </c>
      <c r="T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" s="1">
        <f t="shared" si="12"/>
        <v>0</v>
      </c>
      <c r="V94" s="1">
        <f t="shared" si="13"/>
        <v>0</v>
      </c>
      <c r="W94" s="1">
        <f t="shared" si="14"/>
        <v>0</v>
      </c>
      <c r="X94" s="1" t="str">
        <f>IF(שבוע_בדילוג[[#This Row],[3 הפלגות זהות]]="","",IF(שבוע_בדילוג[[#This Row],[3 הפלגות זהות]]=1,שבוע_בדילוג[[#This Row],[LengthofCycle]],X93))</f>
        <v/>
      </c>
      <c r="Z94" s="1" t="str">
        <f>IF(OR(שבוע_בדילוג[[#This Row],[הווסת פעיל?]]=0,שבוע_בדילוג[[#This Row],[הווסת פעיל?]]=""),"",SUM(Z93,שבוע_בדילוג[[#This Row],[הווסת פעיל?]]))</f>
        <v/>
      </c>
      <c r="AA94" s="1" t="str">
        <f>IF(AND(שבוע_בדילוג[[#This Row],[כמה מחזורים עד עקירה]]&lt;&gt;"",Z95=""),שבוע_בדילוג[[#This Row],[כמה מחזורים עד עקירה]],"")</f>
        <v/>
      </c>
      <c r="AB94" s="1" t="str">
        <f>IF(AND(שבוע_בדילוג[[#This Row],[הווסת פעיל?]]=1,שבוע_בדילוג[[#This Row],[וסת קבוע אחרון]]&lt;&gt;X93),שבוע_בדילוג[[#This Row],[וסת קבוע אחרון]],"")</f>
        <v/>
      </c>
      <c r="AC94" s="1" t="str">
        <f>IF(AND(שבוע_בדילוג[[#This Row],[הווסת פעיל?]]=1,Y93=0,שבוע_בדילוג[[#This Row],[וסת קבוע אחרון]]=X93),שבוע_בדילוג[[#This Row],[וסת קבוע אחרון]],"")</f>
        <v/>
      </c>
      <c r="AD94" s="1" t="str">
        <f>IF(AND(שבוע_בדילוג[[#This Row],[הווסת פעיל?]]=1,Y93=0,שבוע_בדילוג[[#This Row],[וסת קבוע אחרון]]&lt;&gt;X93),1,"")</f>
        <v/>
      </c>
      <c r="AE94" s="1" t="str">
        <f>IF(AND(שבוע_בדילוג[[#This Row],[הווסת פעיל?]]&lt;&gt;"",B95=1),שבוע_בדילוג[[#This Row],[CycleNumber]],"")</f>
        <v/>
      </c>
      <c r="AF94" s="1" t="str">
        <f>IF(AND(שבוע_בדילוג[[#This Row],[הווסת פעיל?]]&lt;&gt;"",Y93=""),שבוע_בדילוג[[#This Row],[CycleNumber]],"")</f>
        <v/>
      </c>
      <c r="AG94" s="1" t="str">
        <f>IF(B95=1,"",IF(שבוע_בדילוג[[#This Row],[הווסת פעיל?]]=1,IF(שבוע_בדילוג[[#This Row],[וסת קבוע אחרון]]=F95,1,0),""))</f>
        <v/>
      </c>
      <c r="AH94" s="1" t="str">
        <f>IF(B95=1,"",IF(שבוע_בדילוג[[#This Row],[הווסת פעיל?]]=1,IF(OR(שבוע_בדילוג[[#This Row],[וסת קבוע אחרון]]=F95,F95=שבוע_בדילוג[[#This Row],[LengthofCycle]]),1,0),""))</f>
        <v/>
      </c>
      <c r="AI94" s="1" t="str">
        <f>IF(B95=1,"",IF(שבוע_בדילוג[[#This Row],[הווסת פעיל?]]=1,IF(OR(שבוע_בדילוג[[#This Row],[וסת קבוע אחרון]]=F95,F95=שבוע_בדילוג[[#This Row],[LengthofCycle]],AND(שבוע_בדילוג[[#This Row],[LengthofCycle]]&lt;&gt;שבוע_בדילוג[[#This Row],[וסת קבוע אחרון]],OR(F95=28,F95=29))),1,0),""))</f>
        <v/>
      </c>
      <c r="AJ94" s="1" t="str">
        <f>IF(AND(שבוע_בדילוג[[#This Row],[הווסת פעיל?]]=1,B95=1),1,"")</f>
        <v/>
      </c>
      <c r="AK94" s="4">
        <f>IF(AND(שבוע_בדילוג[[#This Row],[הווסת פעיל?]]&lt;&gt;1,B95&lt;&gt;1,B95&lt;&gt;""),IF(שבוע_בדילוג[[#This Row],[LengthofCycle]]=F95,1,0),"")</f>
        <v>0</v>
      </c>
      <c r="AL94" s="4">
        <f>IF(AND(שבוע_בדילוג[[#This Row],[הווסת פעיל?]]&lt;&gt;1,B95&lt;&gt;1,B95&lt;&gt;""),IF(OR(שבוע_בדילוג[[#This Row],[LengthofCycle]]=F95,F95=29),1,0),"")</f>
        <v>1</v>
      </c>
      <c r="AM94" s="4">
        <f>IF(AND(שבוע_בדילוג[[#This Row],[הווסת פעיל?]]&lt;&gt;1,B95&lt;&gt;1,B95&lt;&gt;""),IF(OR(שבוע_בדילוג[[#This Row],[LengthofCycle]]=F95,F95=29,F95=28),1,0),"")</f>
        <v>1</v>
      </c>
      <c r="AZ94" s="1">
        <f t="shared" si="16"/>
        <v>0</v>
      </c>
      <c r="BA94" s="2" t="e">
        <f t="shared" si="17"/>
        <v>#DIV/0!</v>
      </c>
      <c r="BB94" s="2" t="e">
        <f t="shared" si="18"/>
        <v>#DIV/0!</v>
      </c>
    </row>
    <row r="95" spans="1:54" x14ac:dyDescent="0.25">
      <c r="A95" s="1" t="s">
        <v>50</v>
      </c>
      <c r="B95" s="1">
        <v>15</v>
      </c>
      <c r="C95" s="1">
        <v>1</v>
      </c>
      <c r="D95" s="1">
        <v>1</v>
      </c>
      <c r="E95" s="1">
        <v>0</v>
      </c>
      <c r="F95" s="1">
        <v>29</v>
      </c>
      <c r="H95" s="1">
        <f>שבוע_בדילוג[[#This Row],[LengthofCycle]]+1</f>
        <v>30</v>
      </c>
      <c r="I95" s="1">
        <f>IF(IFERROR(LOOKUP(שבוע_בדילוג[[#This Row],[ClientID]],קביעויות[השבוע בדילוג]),FALSE)=שבוע_בדילוג[[#This Row],[ClientID]],1,"")</f>
        <v>1</v>
      </c>
      <c r="J95" s="1" t="str">
        <f>IF(AND(שבוע_בדילוג[[#This Row],[CycleNumber]]&gt;1,OR(B96="",שבוע_בדילוג[[#This Row],[CycleNumber]]&gt;B94)),IF(OR(AND(שבוע_בדילוג[[#This Row],[LengthofCycle]]=29,F94=29),AND(שבוע_בדילוג[[#This Row],[LengthofCycle]]=36,F94=36)),1,""),"")</f>
        <v/>
      </c>
      <c r="K95" s="1" t="str">
        <f>IF(AND(שבוע_בדילוג[[#This Row],[וסת השבוע]]=1,J94=1,שבוע_בדילוג[[#This Row],[CycleNumber]]&gt;B94),1,"")</f>
        <v/>
      </c>
      <c r="L95" s="1" t="str">
        <f>IF(שבוע_בדילוג[[#This Row],[CycleNumber]]=1,"",IF(שבוע_בדילוג[[#This Row],[וסת השבוע]]=1,0,IF(L94="","",IF(L94=0,IF(שבוע_בדילוג[[#This Row],[LengthofCycle]]=29,0,1),IF(L94=1,IF(שבוע_בדילוג[[#This Row],[LengthofCycle]]+F94=29*2,0,2),IF(L94=2,IF(שבוע_בדילוג[[#This Row],[LengthofCycle]]+F94+F93=29*3,0,3),""))))))</f>
        <v/>
      </c>
      <c r="M95" s="1" t="str">
        <f>IF(שבוע_בדילוג[[#This Row],[וסת השבוע]]=1,IF(שבוע_בדילוג[[#This Row],[וסת השבוע וההפלגה ביחד]]=1,M94+1,0),IF(AND(שבוע_בדילוג[[#This Row],[CycleNumber]]&gt;B94,שבוע_בדילוג[[#This Row],[CycleNumber]]&gt;1),IF(שבוע_בדילוג[[#This Row],[וסת השבוע פעיל?]]&lt;&gt;"",M94+1,""),""))</f>
        <v/>
      </c>
      <c r="N95" s="1" t="str">
        <f>IF(שבוע_בדילוג[[#This Row],[וסת השבוע פעיל?2]]="","",IF(AND(שבוע_בדילוג[[#This Row],[וסת השבוע פעיל?]]&lt;&gt;"",שבוע_בדילוג[[#This Row],[CycleNumber]]&lt;B96,B96&lt;&gt;"",שבוע_בדילוג[[#This Row],[וסת השבוע פעיל?]]&lt;3),IF(L96=0,IF(AND(שבוע_בדילוג[[#This Row],[וסת השבוע פעיל?]]&gt;0,J96=1),0,1),0),""))</f>
        <v/>
      </c>
      <c r="O95" s="1" t="str">
        <f t="shared" si="19"/>
        <v/>
      </c>
      <c r="P95" s="1" t="str">
        <f>IF(AND(שבוע_בדילוג[[#This Row],[חיזוי - שבוע]]=1,K96=1),1,"")</f>
        <v/>
      </c>
      <c r="Q95" s="1" t="str">
        <f>IF(AND(שבוע_בדילוג[[#This Row],[וסת השבוע פעיל?]]&lt;3,OR(שבוע_בדילוג[[#This Row],[CycleNumber]]&gt;B96,B96="")),1,"")</f>
        <v/>
      </c>
      <c r="R95" s="1" t="str">
        <f>IF(AND(שבוע_בדילוג[[#This Row],[חיזוי - שבוע]]&lt;&gt;"",שבוע_בדילוג[[#This Row],[וסת השבוע פעיל?2]]=""),1,"")</f>
        <v/>
      </c>
      <c r="S95" s="1">
        <f>IF(שבוע_בדילוג[[#This Row],[האישה קבעה וסת שבוע בדילוג?]]=1,IF(שבוע_בדילוג[[#This Row],[וסת השבוע פעיל?]]&lt;3,1,0),"")</f>
        <v>0</v>
      </c>
      <c r="T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" s="1">
        <f t="shared" si="12"/>
        <v>0</v>
      </c>
      <c r="V95" s="1">
        <f t="shared" si="13"/>
        <v>0</v>
      </c>
      <c r="W95" s="1">
        <f t="shared" si="14"/>
        <v>0</v>
      </c>
      <c r="X95" s="1" t="str">
        <f>IF(שבוע_בדילוג[[#This Row],[3 הפלגות זהות]]="","",IF(שבוע_בדילוג[[#This Row],[3 הפלגות זהות]]=1,שבוע_בדילוג[[#This Row],[LengthofCycle]],X94))</f>
        <v/>
      </c>
      <c r="Z95" s="1" t="str">
        <f>IF(OR(שבוע_בדילוג[[#This Row],[הווסת פעיל?]]=0,שבוע_בדילוג[[#This Row],[הווסת פעיל?]]=""),"",SUM(Z94,שבוע_בדילוג[[#This Row],[הווסת פעיל?]]))</f>
        <v/>
      </c>
      <c r="AA95" s="1" t="str">
        <f>IF(AND(שבוע_בדילוג[[#This Row],[כמה מחזורים עד עקירה]]&lt;&gt;"",Z96=""),שבוע_בדילוג[[#This Row],[כמה מחזורים עד עקירה]],"")</f>
        <v/>
      </c>
      <c r="AB95" s="1" t="str">
        <f>IF(AND(שבוע_בדילוג[[#This Row],[הווסת פעיל?]]=1,שבוע_בדילוג[[#This Row],[וסת קבוע אחרון]]&lt;&gt;X94),שבוע_בדילוג[[#This Row],[וסת קבוע אחרון]],"")</f>
        <v/>
      </c>
      <c r="AC95" s="1" t="str">
        <f>IF(AND(שבוע_בדילוג[[#This Row],[הווסת פעיל?]]=1,Y94=0,שבוע_בדילוג[[#This Row],[וסת קבוע אחרון]]=X94),שבוע_בדילוג[[#This Row],[וסת קבוע אחרון]],"")</f>
        <v/>
      </c>
      <c r="AD95" s="1" t="str">
        <f>IF(AND(שבוע_בדילוג[[#This Row],[הווסת פעיל?]]=1,Y94=0,שבוע_בדילוג[[#This Row],[וסת קבוע אחרון]]&lt;&gt;X94),1,"")</f>
        <v/>
      </c>
      <c r="AE95" s="1" t="str">
        <f>IF(AND(שבוע_בדילוג[[#This Row],[הווסת פעיל?]]&lt;&gt;"",B96=1),שבוע_בדילוג[[#This Row],[CycleNumber]],"")</f>
        <v/>
      </c>
      <c r="AF95" s="1" t="str">
        <f>IF(AND(שבוע_בדילוג[[#This Row],[הווסת פעיל?]]&lt;&gt;"",Y94=""),שבוע_בדילוג[[#This Row],[CycleNumber]],"")</f>
        <v/>
      </c>
      <c r="AG95" s="1" t="str">
        <f>IF(B96=1,"",IF(שבוע_בדילוג[[#This Row],[הווסת פעיל?]]=1,IF(שבוע_בדילוג[[#This Row],[וסת קבוע אחרון]]=F96,1,0),""))</f>
        <v/>
      </c>
      <c r="AH95" s="1" t="str">
        <f>IF(B96=1,"",IF(שבוע_בדילוג[[#This Row],[הווסת פעיל?]]=1,IF(OR(שבוע_בדילוג[[#This Row],[וסת קבוע אחרון]]=F96,F96=שבוע_בדילוג[[#This Row],[LengthofCycle]]),1,0),""))</f>
        <v/>
      </c>
      <c r="AI95" s="1" t="str">
        <f>IF(B96=1,"",IF(שבוע_בדילוג[[#This Row],[הווסת פעיל?]]=1,IF(OR(שבוע_בדילוג[[#This Row],[וסת קבוע אחרון]]=F96,F96=שבוע_בדילוג[[#This Row],[LengthofCycle]],AND(שבוע_בדילוג[[#This Row],[LengthofCycle]]&lt;&gt;שבוע_בדילוג[[#This Row],[וסת קבוע אחרון]],OR(F96=28,F96=29))),1,0),""))</f>
        <v/>
      </c>
      <c r="AJ95" s="1" t="str">
        <f>IF(AND(שבוע_בדילוג[[#This Row],[הווסת פעיל?]]=1,B96=1),1,"")</f>
        <v/>
      </c>
      <c r="AK95" s="4">
        <f>IF(AND(שבוע_בדילוג[[#This Row],[הווסת פעיל?]]&lt;&gt;1,B96&lt;&gt;1,B96&lt;&gt;""),IF(שבוע_בדילוג[[#This Row],[LengthofCycle]]=F96,1,0),"")</f>
        <v>0</v>
      </c>
      <c r="AL95" s="4">
        <f>IF(AND(שבוע_בדילוג[[#This Row],[הווסת פעיל?]]&lt;&gt;1,B96&lt;&gt;1,B96&lt;&gt;""),IF(OR(שבוע_בדילוג[[#This Row],[LengthofCycle]]=F96,F96=29),1,0),"")</f>
        <v>0</v>
      </c>
      <c r="AM95" s="4">
        <f>IF(AND(שבוע_בדילוג[[#This Row],[הווסת פעיל?]]&lt;&gt;1,B96&lt;&gt;1,B96&lt;&gt;""),IF(OR(שבוע_בדילוג[[#This Row],[LengthofCycle]]=F96,F96=29,F96=28),1,0),"")</f>
        <v>1</v>
      </c>
      <c r="AZ95" s="1">
        <f t="shared" si="16"/>
        <v>0</v>
      </c>
      <c r="BA95" s="2" t="e">
        <f t="shared" si="17"/>
        <v>#DIV/0!</v>
      </c>
      <c r="BB95" s="2" t="e">
        <f t="shared" si="18"/>
        <v>#DIV/0!</v>
      </c>
    </row>
    <row r="96" spans="1:54" x14ac:dyDescent="0.25">
      <c r="A96" s="1" t="s">
        <v>50</v>
      </c>
      <c r="B96" s="1">
        <v>16</v>
      </c>
      <c r="C96" s="1">
        <v>1</v>
      </c>
      <c r="D96" s="1">
        <v>1</v>
      </c>
      <c r="E96" s="1">
        <v>0</v>
      </c>
      <c r="F96" s="1">
        <v>28</v>
      </c>
      <c r="H96" s="1">
        <f>שבוע_בדילוג[[#This Row],[LengthofCycle]]+1</f>
        <v>29</v>
      </c>
      <c r="I96" s="1">
        <f>IF(IFERROR(LOOKUP(שבוע_בדילוג[[#This Row],[ClientID]],קביעויות[השבוע בדילוג]),FALSE)=שבוע_בדילוג[[#This Row],[ClientID]],1,"")</f>
        <v>1</v>
      </c>
      <c r="J96" s="1" t="str">
        <f>IF(AND(שבוע_בדילוג[[#This Row],[CycleNumber]]&gt;1,OR(B97="",שבוע_בדילוג[[#This Row],[CycleNumber]]&gt;B95)),IF(OR(AND(שבוע_בדילוג[[#This Row],[LengthofCycle]]=29,F95=29),AND(שבוע_בדילוג[[#This Row],[LengthofCycle]]=36,F95=36)),1,""),"")</f>
        <v/>
      </c>
      <c r="K96" s="1" t="str">
        <f>IF(AND(שבוע_בדילוג[[#This Row],[וסת השבוע]]=1,J95=1,שבוע_בדילוג[[#This Row],[CycleNumber]]&gt;B95),1,"")</f>
        <v/>
      </c>
      <c r="L96" s="1" t="str">
        <f>IF(שבוע_בדילוג[[#This Row],[CycleNumber]]=1,"",IF(שבוע_בדילוג[[#This Row],[וסת השבוע]]=1,0,IF(L95="","",IF(L95=0,IF(שבוע_בדילוג[[#This Row],[LengthofCycle]]=29,0,1),IF(L95=1,IF(שבוע_בדילוג[[#This Row],[LengthofCycle]]+F95=29*2,0,2),IF(L95=2,IF(שבוע_בדילוג[[#This Row],[LengthofCycle]]+F95+F94=29*3,0,3),""))))))</f>
        <v/>
      </c>
      <c r="M96" s="1" t="str">
        <f>IF(שבוע_בדילוג[[#This Row],[וסת השבוע]]=1,IF(שבוע_בדילוג[[#This Row],[וסת השבוע וההפלגה ביחד]]=1,M95+1,0),IF(AND(שבוע_בדילוג[[#This Row],[CycleNumber]]&gt;B95,שבוע_בדילוג[[#This Row],[CycleNumber]]&gt;1),IF(שבוע_בדילוג[[#This Row],[וסת השבוע פעיל?]]&lt;&gt;"",M95+1,""),""))</f>
        <v/>
      </c>
      <c r="N96" s="1" t="str">
        <f>IF(שבוע_בדילוג[[#This Row],[וסת השבוע פעיל?2]]="","",IF(AND(שבוע_בדילוג[[#This Row],[וסת השבוע פעיל?]]&lt;&gt;"",שבוע_בדילוג[[#This Row],[CycleNumber]]&lt;B97,B97&lt;&gt;"",שבוע_בדילוג[[#This Row],[וסת השבוע פעיל?]]&lt;3),IF(L97=0,IF(AND(שבוע_בדילוג[[#This Row],[וסת השבוע פעיל?]]&gt;0,J97=1),0,1),0),""))</f>
        <v/>
      </c>
      <c r="O96" s="1" t="str">
        <f t="shared" si="19"/>
        <v/>
      </c>
      <c r="P96" s="1" t="str">
        <f>IF(AND(שבוע_בדילוג[[#This Row],[חיזוי - שבוע]]=1,K97=1),1,"")</f>
        <v/>
      </c>
      <c r="Q96" s="1" t="str">
        <f>IF(AND(שבוע_בדילוג[[#This Row],[וסת השבוע פעיל?]]&lt;3,OR(שבוע_בדילוג[[#This Row],[CycleNumber]]&gt;B97,B97="")),1,"")</f>
        <v/>
      </c>
      <c r="R96" s="1" t="str">
        <f>IF(AND(שבוע_בדילוג[[#This Row],[חיזוי - שבוע]]&lt;&gt;"",שבוע_בדילוג[[#This Row],[וסת השבוע פעיל?2]]=""),1,"")</f>
        <v/>
      </c>
      <c r="S96" s="1">
        <f>IF(שבוע_בדילוג[[#This Row],[האישה קבעה וסת שבוע בדילוג?]]=1,IF(שבוע_בדילוג[[#This Row],[וסת השבוע פעיל?]]&lt;3,1,0),"")</f>
        <v>0</v>
      </c>
      <c r="T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" s="1">
        <f t="shared" si="12"/>
        <v>0</v>
      </c>
      <c r="V96" s="1">
        <f t="shared" si="13"/>
        <v>0</v>
      </c>
      <c r="W96" s="1">
        <f t="shared" si="14"/>
        <v>0</v>
      </c>
      <c r="X96" s="1" t="str">
        <f>IF(שבוע_בדילוג[[#This Row],[3 הפלגות זהות]]="","",IF(שבוע_בדילוג[[#This Row],[3 הפלגות זהות]]=1,שבוע_בדילוג[[#This Row],[LengthofCycle]],X95))</f>
        <v/>
      </c>
      <c r="Z96" s="1" t="str">
        <f>IF(OR(שבוע_בדילוג[[#This Row],[הווסת פעיל?]]=0,שבוע_בדילוג[[#This Row],[הווסת פעיל?]]=""),"",SUM(Z95,שבוע_בדילוג[[#This Row],[הווסת פעיל?]]))</f>
        <v/>
      </c>
      <c r="AA96" s="1" t="str">
        <f>IF(AND(שבוע_בדילוג[[#This Row],[כמה מחזורים עד עקירה]]&lt;&gt;"",Z97=""),שבוע_בדילוג[[#This Row],[כמה מחזורים עד עקירה]],"")</f>
        <v/>
      </c>
      <c r="AB96" s="1" t="str">
        <f>IF(AND(שבוע_בדילוג[[#This Row],[הווסת פעיל?]]=1,שבוע_בדילוג[[#This Row],[וסת קבוע אחרון]]&lt;&gt;X95),שבוע_בדילוג[[#This Row],[וסת קבוע אחרון]],"")</f>
        <v/>
      </c>
      <c r="AC96" s="1" t="str">
        <f>IF(AND(שבוע_בדילוג[[#This Row],[הווסת פעיל?]]=1,Y95=0,שבוע_בדילוג[[#This Row],[וסת קבוע אחרון]]=X95),שבוע_בדילוג[[#This Row],[וסת קבוע אחרון]],"")</f>
        <v/>
      </c>
      <c r="AD96" s="1" t="str">
        <f>IF(AND(שבוע_בדילוג[[#This Row],[הווסת פעיל?]]=1,Y95=0,שבוע_בדילוג[[#This Row],[וסת קבוע אחרון]]&lt;&gt;X95),1,"")</f>
        <v/>
      </c>
      <c r="AE96" s="1" t="str">
        <f>IF(AND(שבוע_בדילוג[[#This Row],[הווסת פעיל?]]&lt;&gt;"",B97=1),שבוע_בדילוג[[#This Row],[CycleNumber]],"")</f>
        <v/>
      </c>
      <c r="AF96" s="1" t="str">
        <f>IF(AND(שבוע_בדילוג[[#This Row],[הווסת פעיל?]]&lt;&gt;"",Y95=""),שבוע_בדילוג[[#This Row],[CycleNumber]],"")</f>
        <v/>
      </c>
      <c r="AG96" s="1" t="str">
        <f>IF(B97=1,"",IF(שבוע_בדילוג[[#This Row],[הווסת פעיל?]]=1,IF(שבוע_בדילוג[[#This Row],[וסת קבוע אחרון]]=F97,1,0),""))</f>
        <v/>
      </c>
      <c r="AH96" s="1" t="str">
        <f>IF(B97=1,"",IF(שבוע_בדילוג[[#This Row],[הווסת פעיל?]]=1,IF(OR(שבוע_בדילוג[[#This Row],[וסת קבוע אחרון]]=F97,F97=שבוע_בדילוג[[#This Row],[LengthofCycle]]),1,0),""))</f>
        <v/>
      </c>
      <c r="AI96" s="1" t="str">
        <f>IF(B97=1,"",IF(שבוע_בדילוג[[#This Row],[הווסת פעיל?]]=1,IF(OR(שבוע_בדילוג[[#This Row],[וסת קבוע אחרון]]=F97,F97=שבוע_בדילוג[[#This Row],[LengthofCycle]],AND(שבוע_בדילוג[[#This Row],[LengthofCycle]]&lt;&gt;שבוע_בדילוג[[#This Row],[וסת קבוע אחרון]],OR(F97=28,F97=29))),1,0),""))</f>
        <v/>
      </c>
      <c r="AJ96" s="1" t="str">
        <f>IF(AND(שבוע_בדילוג[[#This Row],[הווסת פעיל?]]=1,B97=1),1,"")</f>
        <v/>
      </c>
      <c r="AK96" s="4" t="str">
        <f>IF(AND(שבוע_בדילוג[[#This Row],[הווסת פעיל?]]&lt;&gt;1,B97&lt;&gt;1,B97&lt;&gt;""),IF(שבוע_בדילוג[[#This Row],[LengthofCycle]]=F97,1,0),"")</f>
        <v/>
      </c>
      <c r="AL96" s="4" t="str">
        <f>IF(AND(שבוע_בדילוג[[#This Row],[הווסת פעיל?]]&lt;&gt;1,B97&lt;&gt;1,B97&lt;&gt;""),IF(OR(שבוע_בדילוג[[#This Row],[LengthofCycle]]=F97,F97=29),1,0),"")</f>
        <v/>
      </c>
      <c r="AM96" s="4" t="str">
        <f>IF(AND(שבוע_בדילוג[[#This Row],[הווסת פעיל?]]&lt;&gt;1,B97&lt;&gt;1,B97&lt;&gt;""),IF(OR(שבוע_בדילוג[[#This Row],[LengthofCycle]]=F97,F97=29,F97=28),1,0),"")</f>
        <v/>
      </c>
      <c r="AZ96" s="1">
        <f t="shared" si="16"/>
        <v>0</v>
      </c>
      <c r="BA96" s="2" t="e">
        <f t="shared" si="17"/>
        <v>#DIV/0!</v>
      </c>
      <c r="BB96" s="2" t="e">
        <f t="shared" si="18"/>
        <v>#DIV/0!</v>
      </c>
    </row>
    <row r="97" spans="1:54" x14ac:dyDescent="0.25">
      <c r="A97" s="1" t="s">
        <v>51</v>
      </c>
      <c r="B97" s="1">
        <v>1</v>
      </c>
      <c r="C97" s="1">
        <v>0</v>
      </c>
      <c r="D97" s="1">
        <v>0</v>
      </c>
      <c r="E97" s="1">
        <v>0</v>
      </c>
      <c r="F97" s="1">
        <v>27</v>
      </c>
      <c r="H97" s="1">
        <f>שבוע_בדילוג[[#This Row],[LengthofCycle]]+1</f>
        <v>28</v>
      </c>
      <c r="I97" s="1" t="str">
        <f>IF(IFERROR(LOOKUP(שבוע_בדילוג[[#This Row],[ClientID]],קביעויות[השבוע בדילוג]),FALSE)=שבוע_בדילוג[[#This Row],[ClientID]],1,"")</f>
        <v/>
      </c>
      <c r="J97" s="1" t="str">
        <f>IF(AND(שבוע_בדילוג[[#This Row],[CycleNumber]]&gt;1,OR(B98="",שבוע_בדילוג[[#This Row],[CycleNumber]]&gt;B96)),IF(OR(AND(שבוע_בדילוג[[#This Row],[LengthofCycle]]=29,F96=29),AND(שבוע_בדילוג[[#This Row],[LengthofCycle]]=36,F96=36)),1,""),"")</f>
        <v/>
      </c>
      <c r="K97" s="1" t="str">
        <f>IF(AND(שבוע_בדילוג[[#This Row],[וסת השבוע]]=1,J96=1,שבוע_בדילוג[[#This Row],[CycleNumber]]&gt;B96),1,"")</f>
        <v/>
      </c>
      <c r="L97" s="1" t="str">
        <f>IF(שבוע_בדילוג[[#This Row],[CycleNumber]]=1,"",IF(שבוע_בדילוג[[#This Row],[וסת השבוע]]=1,0,IF(L96="","",IF(L96=0,IF(שבוע_בדילוג[[#This Row],[LengthofCycle]]=29,0,1),IF(L96=1,IF(שבוע_בדילוג[[#This Row],[LengthofCycle]]+F96=29*2,0,2),IF(L96=2,IF(שבוע_בדילוג[[#This Row],[LengthofCycle]]+F96+F95=29*3,0,3),""))))))</f>
        <v/>
      </c>
      <c r="M97" s="1" t="str">
        <f>IF(שבוע_בדילוג[[#This Row],[וסת השבוע]]=1,IF(שבוע_בדילוג[[#This Row],[וסת השבוע וההפלגה ביחד]]=1,M96+1,0),IF(AND(שבוע_בדילוג[[#This Row],[CycleNumber]]&gt;B96,שבוע_בדילוג[[#This Row],[CycleNumber]]&gt;1),IF(שבוע_בדילוג[[#This Row],[וסת השבוע פעיל?]]&lt;&gt;"",M96+1,""),""))</f>
        <v/>
      </c>
      <c r="N97" s="1" t="str">
        <f>IF(שבוע_בדילוג[[#This Row],[וסת השבוע פעיל?2]]="","",IF(AND(שבוע_בדילוג[[#This Row],[וסת השבוע פעיל?]]&lt;&gt;"",שבוע_בדילוג[[#This Row],[CycleNumber]]&lt;B98,B98&lt;&gt;"",שבוע_בדילוג[[#This Row],[וסת השבוע פעיל?]]&lt;3),IF(L98=0,IF(AND(שבוע_בדילוג[[#This Row],[וסת השבוע פעיל?]]&gt;0,J98=1),0,1),0),""))</f>
        <v/>
      </c>
      <c r="O97" s="1" t="str">
        <f t="shared" si="19"/>
        <v/>
      </c>
      <c r="P97" s="1" t="str">
        <f>IF(AND(שבוע_בדילוג[[#This Row],[חיזוי - שבוע]]=1,K98=1),1,"")</f>
        <v/>
      </c>
      <c r="Q97" s="1" t="str">
        <f>IF(AND(שבוע_בדילוג[[#This Row],[וסת השבוע פעיל?]]&lt;3,OR(שבוע_בדילוג[[#This Row],[CycleNumber]]&gt;B98,B98="")),1,"")</f>
        <v/>
      </c>
      <c r="R97" s="1" t="str">
        <f>IF(AND(שבוע_בדילוג[[#This Row],[חיזוי - שבוע]]&lt;&gt;"",שבוע_בדילוג[[#This Row],[וסת השבוע פעיל?2]]=""),1,"")</f>
        <v/>
      </c>
      <c r="S97" s="1" t="str">
        <f>IF(שבוע_בדילוג[[#This Row],[האישה קבעה וסת שבוע בדילוג?]]=1,IF(שבוע_בדילוג[[#This Row],[וסת השבוע פעיל?]]&lt;3,1,0),"")</f>
        <v/>
      </c>
      <c r="T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" s="1" t="str">
        <f t="shared" si="12"/>
        <v/>
      </c>
      <c r="V97" s="1" t="str">
        <f t="shared" si="13"/>
        <v/>
      </c>
      <c r="W97" s="1" t="str">
        <f t="shared" si="14"/>
        <v/>
      </c>
      <c r="X97" s="1" t="str">
        <f>IF(שבוע_בדילוג[[#This Row],[3 הפלגות זהות]]="","",IF(שבוע_בדילוג[[#This Row],[3 הפלגות זהות]]=1,שבוע_בדילוג[[#This Row],[LengthofCycle]],X96))</f>
        <v/>
      </c>
      <c r="Z97" s="1" t="str">
        <f>IF(OR(שבוע_בדילוג[[#This Row],[הווסת פעיל?]]=0,שבוע_בדילוג[[#This Row],[הווסת פעיל?]]=""),"",SUM(Z96,שבוע_בדילוג[[#This Row],[הווסת פעיל?]]))</f>
        <v/>
      </c>
      <c r="AA97" s="1" t="str">
        <f>IF(AND(שבוע_בדילוג[[#This Row],[כמה מחזורים עד עקירה]]&lt;&gt;"",Z98=""),שבוע_בדילוג[[#This Row],[כמה מחזורים עד עקירה]],"")</f>
        <v/>
      </c>
      <c r="AB97" s="1" t="str">
        <f>IF(AND(שבוע_בדילוג[[#This Row],[הווסת פעיל?]]=1,שבוע_בדילוג[[#This Row],[וסת קבוע אחרון]]&lt;&gt;X96),שבוע_בדילוג[[#This Row],[וסת קבוע אחרון]],"")</f>
        <v/>
      </c>
      <c r="AC97" s="1" t="str">
        <f>IF(AND(שבוע_בדילוג[[#This Row],[הווסת פעיל?]]=1,Y96=0,שבוע_בדילוג[[#This Row],[וסת קבוע אחרון]]=X96),שבוע_בדילוג[[#This Row],[וסת קבוע אחרון]],"")</f>
        <v/>
      </c>
      <c r="AD97" s="1" t="str">
        <f>IF(AND(שבוע_בדילוג[[#This Row],[הווסת פעיל?]]=1,Y96=0,שבוע_בדילוג[[#This Row],[וסת קבוע אחרון]]&lt;&gt;X96),1,"")</f>
        <v/>
      </c>
      <c r="AE97" s="1" t="str">
        <f>IF(AND(שבוע_בדילוג[[#This Row],[הווסת פעיל?]]&lt;&gt;"",B98=1),שבוע_בדילוג[[#This Row],[CycleNumber]],"")</f>
        <v/>
      </c>
      <c r="AF97" s="1" t="str">
        <f>IF(AND(שבוע_בדילוג[[#This Row],[הווסת פעיל?]]&lt;&gt;"",Y96=""),שבוע_בדילוג[[#This Row],[CycleNumber]],"")</f>
        <v/>
      </c>
      <c r="AG97" s="1" t="str">
        <f>IF(B98=1,"",IF(שבוע_בדילוג[[#This Row],[הווסת פעיל?]]=1,IF(שבוע_בדילוג[[#This Row],[וסת קבוע אחרון]]=F98,1,0),""))</f>
        <v/>
      </c>
      <c r="AH97" s="1" t="str">
        <f>IF(B98=1,"",IF(שבוע_בדילוג[[#This Row],[הווסת פעיל?]]=1,IF(OR(שבוע_בדילוג[[#This Row],[וסת קבוע אחרון]]=F98,F98=שבוע_בדילוג[[#This Row],[LengthofCycle]]),1,0),""))</f>
        <v/>
      </c>
      <c r="AI97" s="1" t="str">
        <f>IF(B98=1,"",IF(שבוע_בדילוג[[#This Row],[הווסת פעיל?]]=1,IF(OR(שבוע_בדילוג[[#This Row],[וסת קבוע אחרון]]=F98,F98=שבוע_בדילוג[[#This Row],[LengthofCycle]],AND(שבוע_בדילוג[[#This Row],[LengthofCycle]]&lt;&gt;שבוע_בדילוג[[#This Row],[וסת קבוע אחרון]],OR(F98=28,F98=29))),1,0),""))</f>
        <v/>
      </c>
      <c r="AJ97" s="1" t="str">
        <f>IF(AND(שבוע_בדילוג[[#This Row],[הווסת פעיל?]]=1,B98=1),1,"")</f>
        <v/>
      </c>
      <c r="AK97" s="4">
        <f>IF(AND(שבוע_בדילוג[[#This Row],[הווסת פעיל?]]&lt;&gt;1,B98&lt;&gt;1,B98&lt;&gt;""),IF(שבוע_בדילוג[[#This Row],[LengthofCycle]]=F98,1,0),"")</f>
        <v>1</v>
      </c>
      <c r="AL97" s="4">
        <f>IF(AND(שבוע_בדילוג[[#This Row],[הווסת פעיל?]]&lt;&gt;1,B98&lt;&gt;1,B98&lt;&gt;""),IF(OR(שבוע_בדילוג[[#This Row],[LengthofCycle]]=F98,F98=29),1,0),"")</f>
        <v>1</v>
      </c>
      <c r="AM97" s="4">
        <f>IF(AND(שבוע_בדילוג[[#This Row],[הווסת פעיל?]]&lt;&gt;1,B98&lt;&gt;1,B98&lt;&gt;""),IF(OR(שבוע_בדילוג[[#This Row],[LengthofCycle]]=F98,F98=29,F98=28),1,0),"")</f>
        <v>1</v>
      </c>
      <c r="AZ97" s="1">
        <f t="shared" si="16"/>
        <v>0</v>
      </c>
      <c r="BA97" s="2" t="e">
        <f t="shared" si="17"/>
        <v>#DIV/0!</v>
      </c>
      <c r="BB97" s="2" t="e">
        <f t="shared" si="18"/>
        <v>#DIV/0!</v>
      </c>
    </row>
    <row r="98" spans="1:54" x14ac:dyDescent="0.25">
      <c r="A98" s="1" t="s">
        <v>51</v>
      </c>
      <c r="B98" s="1">
        <v>2</v>
      </c>
      <c r="C98" s="1">
        <v>0</v>
      </c>
      <c r="D98" s="1">
        <v>1</v>
      </c>
      <c r="E98" s="1">
        <v>0</v>
      </c>
      <c r="F98" s="1">
        <v>27</v>
      </c>
      <c r="H98" s="1">
        <f>שבוע_בדילוג[[#This Row],[LengthofCycle]]+1</f>
        <v>28</v>
      </c>
      <c r="I98" s="1" t="str">
        <f>IF(IFERROR(LOOKUP(שבוע_בדילוג[[#This Row],[ClientID]],קביעויות[השבוע בדילוג]),FALSE)=שבוע_בדילוג[[#This Row],[ClientID]],1,"")</f>
        <v/>
      </c>
      <c r="J98" s="1" t="str">
        <f>IF(AND(שבוע_בדילוג[[#This Row],[CycleNumber]]&gt;1,OR(B99="",שבוע_בדילוג[[#This Row],[CycleNumber]]&gt;B97)),IF(OR(AND(שבוע_בדילוג[[#This Row],[LengthofCycle]]=29,F97=29),AND(שבוע_בדילוג[[#This Row],[LengthofCycle]]=36,F97=36)),1,""),"")</f>
        <v/>
      </c>
      <c r="K98" s="1" t="str">
        <f>IF(AND(שבוע_בדילוג[[#This Row],[וסת השבוע]]=1,J97=1,שבוע_בדילוג[[#This Row],[CycleNumber]]&gt;B97),1,"")</f>
        <v/>
      </c>
      <c r="L98" s="1" t="str">
        <f>IF(שבוע_בדילוג[[#This Row],[CycleNumber]]=1,"",IF(שבוע_בדילוג[[#This Row],[וסת השבוע]]=1,0,IF(L97="","",IF(L97=0,IF(שבוע_בדילוג[[#This Row],[LengthofCycle]]=29,0,1),IF(L97=1,IF(שבוע_בדילוג[[#This Row],[LengthofCycle]]+F97=29*2,0,2),IF(L97=2,IF(שבוע_בדילוג[[#This Row],[LengthofCycle]]+F97+F96=29*3,0,3),""))))))</f>
        <v/>
      </c>
      <c r="M98" s="1" t="str">
        <f>IF(שבוע_בדילוג[[#This Row],[וסת השבוע]]=1,IF(שבוע_בדילוג[[#This Row],[וסת השבוע וההפלגה ביחד]]=1,M97+1,0),IF(AND(שבוע_בדילוג[[#This Row],[CycleNumber]]&gt;B97,שבוע_בדילוג[[#This Row],[CycleNumber]]&gt;1),IF(שבוע_בדילוג[[#This Row],[וסת השבוע פעיל?]]&lt;&gt;"",M97+1,""),""))</f>
        <v/>
      </c>
      <c r="N98" s="1" t="str">
        <f>IF(שבוע_בדילוג[[#This Row],[וסת השבוע פעיל?2]]="","",IF(AND(שבוע_בדילוג[[#This Row],[וסת השבוע פעיל?]]&lt;&gt;"",שבוע_בדילוג[[#This Row],[CycleNumber]]&lt;B99,B99&lt;&gt;"",שבוע_בדילוג[[#This Row],[וסת השבוע פעיל?]]&lt;3),IF(L99=0,IF(AND(שבוע_בדילוג[[#This Row],[וסת השבוע פעיל?]]&gt;0,J99=1),0,1),0),""))</f>
        <v/>
      </c>
      <c r="O98" s="1" t="str">
        <f t="shared" si="19"/>
        <v/>
      </c>
      <c r="P98" s="1" t="str">
        <f>IF(AND(שבוע_בדילוג[[#This Row],[חיזוי - שבוע]]=1,K99=1),1,"")</f>
        <v/>
      </c>
      <c r="Q98" s="1" t="str">
        <f>IF(AND(שבוע_בדילוג[[#This Row],[וסת השבוע פעיל?]]&lt;3,OR(שבוע_בדילוג[[#This Row],[CycleNumber]]&gt;B99,B99="")),1,"")</f>
        <v/>
      </c>
      <c r="R98" s="1" t="str">
        <f>IF(AND(שבוע_בדילוג[[#This Row],[חיזוי - שבוע]]&lt;&gt;"",שבוע_בדילוג[[#This Row],[וסת השבוע פעיל?2]]=""),1,"")</f>
        <v/>
      </c>
      <c r="S98" s="1" t="str">
        <f>IF(שבוע_בדילוג[[#This Row],[האישה קבעה וסת שבוע בדילוג?]]=1,IF(שבוע_בדילוג[[#This Row],[וסת השבוע פעיל?]]&lt;3,1,0),"")</f>
        <v/>
      </c>
      <c r="T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" s="1" t="str">
        <f t="shared" si="12"/>
        <v/>
      </c>
      <c r="V98" s="1" t="str">
        <f t="shared" si="13"/>
        <v/>
      </c>
      <c r="W98" s="1" t="str">
        <f t="shared" si="14"/>
        <v/>
      </c>
      <c r="X98" s="1" t="str">
        <f>IF(שבוע_בדילוג[[#This Row],[3 הפלגות זהות]]="","",IF(שבוע_בדילוג[[#This Row],[3 הפלגות זהות]]=1,שבוע_בדילוג[[#This Row],[LengthofCycle]],X97))</f>
        <v/>
      </c>
      <c r="Z98" s="1" t="str">
        <f>IF(OR(שבוע_בדילוג[[#This Row],[הווסת פעיל?]]=0,שבוע_בדילוג[[#This Row],[הווסת פעיל?]]=""),"",SUM(Z97,שבוע_בדילוג[[#This Row],[הווסת פעיל?]]))</f>
        <v/>
      </c>
      <c r="AA98" s="1" t="str">
        <f>IF(AND(שבוע_בדילוג[[#This Row],[כמה מחזורים עד עקירה]]&lt;&gt;"",Z99=""),שבוע_בדילוג[[#This Row],[כמה מחזורים עד עקירה]],"")</f>
        <v/>
      </c>
      <c r="AB98" s="1" t="str">
        <f>IF(AND(שבוע_בדילוג[[#This Row],[הווסת פעיל?]]=1,שבוע_בדילוג[[#This Row],[וסת קבוע אחרון]]&lt;&gt;X97),שבוע_בדילוג[[#This Row],[וסת קבוע אחרון]],"")</f>
        <v/>
      </c>
      <c r="AC98" s="1" t="str">
        <f>IF(AND(שבוע_בדילוג[[#This Row],[הווסת פעיל?]]=1,Y97=0,שבוע_בדילוג[[#This Row],[וסת קבוע אחרון]]=X97),שבוע_בדילוג[[#This Row],[וסת קבוע אחרון]],"")</f>
        <v/>
      </c>
      <c r="AD98" s="1" t="str">
        <f>IF(AND(שבוע_בדילוג[[#This Row],[הווסת פעיל?]]=1,Y97=0,שבוע_בדילוג[[#This Row],[וסת קבוע אחרון]]&lt;&gt;X97),1,"")</f>
        <v/>
      </c>
      <c r="AE98" s="1" t="str">
        <f>IF(AND(שבוע_בדילוג[[#This Row],[הווסת פעיל?]]&lt;&gt;"",B99=1),שבוע_בדילוג[[#This Row],[CycleNumber]],"")</f>
        <v/>
      </c>
      <c r="AF98" s="1" t="str">
        <f>IF(AND(שבוע_בדילוג[[#This Row],[הווסת פעיל?]]&lt;&gt;"",Y97=""),שבוע_בדילוג[[#This Row],[CycleNumber]],"")</f>
        <v/>
      </c>
      <c r="AG98" s="1" t="str">
        <f>IF(B99=1,"",IF(שבוע_בדילוג[[#This Row],[הווסת פעיל?]]=1,IF(שבוע_בדילוג[[#This Row],[וסת קבוע אחרון]]=F99,1,0),""))</f>
        <v/>
      </c>
      <c r="AH98" s="1" t="str">
        <f>IF(B99=1,"",IF(שבוע_בדילוג[[#This Row],[הווסת פעיל?]]=1,IF(OR(שבוע_בדילוג[[#This Row],[וסת קבוע אחרון]]=F99,F99=שבוע_בדילוג[[#This Row],[LengthofCycle]]),1,0),""))</f>
        <v/>
      </c>
      <c r="AI98" s="1" t="str">
        <f>IF(B99=1,"",IF(שבוע_בדילוג[[#This Row],[הווסת פעיל?]]=1,IF(OR(שבוע_בדילוג[[#This Row],[וסת קבוע אחרון]]=F99,F99=שבוע_בדילוג[[#This Row],[LengthofCycle]],AND(שבוע_בדילוג[[#This Row],[LengthofCycle]]&lt;&gt;שבוע_בדילוג[[#This Row],[וסת קבוע אחרון]],OR(F99=28,F99=29))),1,0),""))</f>
        <v/>
      </c>
      <c r="AJ98" s="1" t="str">
        <f>IF(AND(שבוע_בדילוג[[#This Row],[הווסת פעיל?]]=1,B99=1),1,"")</f>
        <v/>
      </c>
      <c r="AK98" s="4">
        <f>IF(AND(שבוע_בדילוג[[#This Row],[הווסת פעיל?]]&lt;&gt;1,B99&lt;&gt;1,B99&lt;&gt;""),IF(שבוע_בדילוג[[#This Row],[LengthofCycle]]=F99,1,0),"")</f>
        <v>0</v>
      </c>
      <c r="AL98" s="4">
        <f>IF(AND(שבוע_בדילוג[[#This Row],[הווסת פעיל?]]&lt;&gt;1,B99&lt;&gt;1,B99&lt;&gt;""),IF(OR(שבוע_בדילוג[[#This Row],[LengthofCycle]]=F99,F99=29),1,0),"")</f>
        <v>0</v>
      </c>
      <c r="AM98" s="4">
        <f>IF(AND(שבוע_בדילוג[[#This Row],[הווסת פעיל?]]&lt;&gt;1,B99&lt;&gt;1,B99&lt;&gt;""),IF(OR(שבוע_בדילוג[[#This Row],[LengthofCycle]]=F99,F99=29,F99=28),1,0),"")</f>
        <v>1</v>
      </c>
      <c r="AZ98" s="1">
        <f t="shared" si="16"/>
        <v>0</v>
      </c>
      <c r="BA98" s="2" t="e">
        <f t="shared" si="17"/>
        <v>#DIV/0!</v>
      </c>
      <c r="BB98" s="2" t="e">
        <f t="shared" si="18"/>
        <v>#DIV/0!</v>
      </c>
    </row>
    <row r="99" spans="1:54" x14ac:dyDescent="0.25">
      <c r="A99" s="1" t="s">
        <v>51</v>
      </c>
      <c r="B99" s="1">
        <v>3</v>
      </c>
      <c r="C99" s="1">
        <v>0</v>
      </c>
      <c r="D99" s="1">
        <v>1</v>
      </c>
      <c r="E99" s="1">
        <v>0</v>
      </c>
      <c r="F99" s="1">
        <v>28</v>
      </c>
      <c r="H99" s="1">
        <f>שבוע_בדילוג[[#This Row],[LengthofCycle]]+1</f>
        <v>29</v>
      </c>
      <c r="I99" s="1" t="str">
        <f>IF(IFERROR(LOOKUP(שבוע_בדילוג[[#This Row],[ClientID]],קביעויות[השבוע בדילוג]),FALSE)=שבוע_בדילוג[[#This Row],[ClientID]],1,"")</f>
        <v/>
      </c>
      <c r="J99" s="1" t="str">
        <f>IF(AND(שבוע_בדילוג[[#This Row],[CycleNumber]]&gt;1,OR(B100="",שבוע_בדילוג[[#This Row],[CycleNumber]]&gt;B98)),IF(OR(AND(שבוע_בדילוג[[#This Row],[LengthofCycle]]=29,F98=29),AND(שבוע_בדילוג[[#This Row],[LengthofCycle]]=36,F98=36)),1,""),"")</f>
        <v/>
      </c>
      <c r="K99" s="1" t="str">
        <f>IF(AND(שבוע_בדילוג[[#This Row],[וסת השבוע]]=1,J98=1,שבוע_בדילוג[[#This Row],[CycleNumber]]&gt;B98),1,"")</f>
        <v/>
      </c>
      <c r="L99" s="1" t="str">
        <f>IF(שבוע_בדילוג[[#This Row],[CycleNumber]]=1,"",IF(שבוע_בדילוג[[#This Row],[וסת השבוע]]=1,0,IF(L98="","",IF(L98=0,IF(שבוע_בדילוג[[#This Row],[LengthofCycle]]=29,0,1),IF(L98=1,IF(שבוע_בדילוג[[#This Row],[LengthofCycle]]+F98=29*2,0,2),IF(L98=2,IF(שבוע_בדילוג[[#This Row],[LengthofCycle]]+F98+F97=29*3,0,3),""))))))</f>
        <v/>
      </c>
      <c r="M99" s="1" t="str">
        <f>IF(שבוע_בדילוג[[#This Row],[וסת השבוע]]=1,IF(שבוע_בדילוג[[#This Row],[וסת השבוע וההפלגה ביחד]]=1,M98+1,0),IF(AND(שבוע_בדילוג[[#This Row],[CycleNumber]]&gt;B98,שבוע_בדילוג[[#This Row],[CycleNumber]]&gt;1),IF(שבוע_בדילוג[[#This Row],[וסת השבוע פעיל?]]&lt;&gt;"",M98+1,""),""))</f>
        <v/>
      </c>
      <c r="N99" s="1" t="str">
        <f>IF(שבוע_בדילוג[[#This Row],[וסת השבוע פעיל?2]]="","",IF(AND(שבוע_בדילוג[[#This Row],[וסת השבוע פעיל?]]&lt;&gt;"",שבוע_בדילוג[[#This Row],[CycleNumber]]&lt;B100,B100&lt;&gt;"",שבוע_בדילוג[[#This Row],[וסת השבוע פעיל?]]&lt;3),IF(L100=0,IF(AND(שבוע_בדילוג[[#This Row],[וסת השבוע פעיל?]]&gt;0,J100=1),0,1),0),""))</f>
        <v/>
      </c>
      <c r="O99" s="1" t="str">
        <f t="shared" si="19"/>
        <v/>
      </c>
      <c r="P99" s="1" t="str">
        <f>IF(AND(שבוע_בדילוג[[#This Row],[חיזוי - שבוע]]=1,K100=1),1,"")</f>
        <v/>
      </c>
      <c r="Q99" s="1" t="str">
        <f>IF(AND(שבוע_בדילוג[[#This Row],[וסת השבוע פעיל?]]&lt;3,OR(שבוע_בדילוג[[#This Row],[CycleNumber]]&gt;B100,B100="")),1,"")</f>
        <v/>
      </c>
      <c r="R99" s="1" t="str">
        <f>IF(AND(שבוע_בדילוג[[#This Row],[חיזוי - שבוע]]&lt;&gt;"",שבוע_בדילוג[[#This Row],[וסת השבוע פעיל?2]]=""),1,"")</f>
        <v/>
      </c>
      <c r="S99" s="1" t="str">
        <f>IF(שבוע_בדילוג[[#This Row],[האישה קבעה וסת שבוע בדילוג?]]=1,IF(שבוע_בדילוג[[#This Row],[וסת השבוע פעיל?]]&lt;3,1,0),"")</f>
        <v/>
      </c>
      <c r="T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" s="1">
        <f t="shared" si="12"/>
        <v>0</v>
      </c>
      <c r="V99" s="1" t="str">
        <f t="shared" si="13"/>
        <v/>
      </c>
      <c r="W99" s="1" t="str">
        <f t="shared" si="14"/>
        <v/>
      </c>
      <c r="X99" s="1" t="str">
        <f>IF(שבוע_בדילוג[[#This Row],[3 הפלגות זהות]]="","",IF(שבוע_בדילוג[[#This Row],[3 הפלגות זהות]]=1,שבוע_בדילוג[[#This Row],[LengthofCycle]],X98))</f>
        <v/>
      </c>
      <c r="Z99" s="1" t="str">
        <f>IF(OR(שבוע_בדילוג[[#This Row],[הווסת פעיל?]]=0,שבוע_בדילוג[[#This Row],[הווסת פעיל?]]=""),"",SUM(Z98,שבוע_בדילוג[[#This Row],[הווסת פעיל?]]))</f>
        <v/>
      </c>
      <c r="AA99" s="1" t="str">
        <f>IF(AND(שבוע_בדילוג[[#This Row],[כמה מחזורים עד עקירה]]&lt;&gt;"",Z100=""),שבוע_בדילוג[[#This Row],[כמה מחזורים עד עקירה]],"")</f>
        <v/>
      </c>
      <c r="AB99" s="1" t="str">
        <f>IF(AND(שבוע_בדילוג[[#This Row],[הווסת פעיל?]]=1,שבוע_בדילוג[[#This Row],[וסת קבוע אחרון]]&lt;&gt;X98),שבוע_בדילוג[[#This Row],[וסת קבוע אחרון]],"")</f>
        <v/>
      </c>
      <c r="AC99" s="1" t="str">
        <f>IF(AND(שבוע_בדילוג[[#This Row],[הווסת פעיל?]]=1,Y98=0,שבוע_בדילוג[[#This Row],[וסת קבוע אחרון]]=X98),שבוע_בדילוג[[#This Row],[וסת קבוע אחרון]],"")</f>
        <v/>
      </c>
      <c r="AD99" s="1" t="str">
        <f>IF(AND(שבוע_בדילוג[[#This Row],[הווסת פעיל?]]=1,Y98=0,שבוע_בדילוג[[#This Row],[וסת קבוע אחרון]]&lt;&gt;X98),1,"")</f>
        <v/>
      </c>
      <c r="AE99" s="1" t="str">
        <f>IF(AND(שבוע_בדילוג[[#This Row],[הווסת פעיל?]]&lt;&gt;"",B100=1),שבוע_בדילוג[[#This Row],[CycleNumber]],"")</f>
        <v/>
      </c>
      <c r="AF99" s="1" t="str">
        <f>IF(AND(שבוע_בדילוג[[#This Row],[הווסת פעיל?]]&lt;&gt;"",Y98=""),שבוע_בדילוג[[#This Row],[CycleNumber]],"")</f>
        <v/>
      </c>
      <c r="AG99" s="1" t="str">
        <f>IF(B100=1,"",IF(שבוע_בדילוג[[#This Row],[הווסת פעיל?]]=1,IF(שבוע_בדילוג[[#This Row],[וסת קבוע אחרון]]=F100,1,0),""))</f>
        <v/>
      </c>
      <c r="AH99" s="1" t="str">
        <f>IF(B100=1,"",IF(שבוע_בדילוג[[#This Row],[הווסת פעיל?]]=1,IF(OR(שבוע_בדילוג[[#This Row],[וסת קבוע אחרון]]=F100,F100=שבוע_בדילוג[[#This Row],[LengthofCycle]]),1,0),""))</f>
        <v/>
      </c>
      <c r="AI99" s="1" t="str">
        <f>IF(B100=1,"",IF(שבוע_בדילוג[[#This Row],[הווסת פעיל?]]=1,IF(OR(שבוע_בדילוג[[#This Row],[וסת קבוע אחרון]]=F100,F100=שבוע_בדילוג[[#This Row],[LengthofCycle]],AND(שבוע_בדילוג[[#This Row],[LengthofCycle]]&lt;&gt;שבוע_בדילוג[[#This Row],[וסת קבוע אחרון]],OR(F100=28,F100=29))),1,0),""))</f>
        <v/>
      </c>
      <c r="AJ99" s="1" t="str">
        <f>IF(AND(שבוע_בדילוג[[#This Row],[הווסת פעיל?]]=1,B100=1),1,"")</f>
        <v/>
      </c>
      <c r="AK99" s="4">
        <f>IF(AND(שבוע_בדילוג[[#This Row],[הווסת פעיל?]]&lt;&gt;1,B100&lt;&gt;1,B100&lt;&gt;""),IF(שבוע_בדילוג[[#This Row],[LengthofCycle]]=F100,1,0),"")</f>
        <v>0</v>
      </c>
      <c r="AL99" s="4">
        <f>IF(AND(שבוע_בדילוג[[#This Row],[הווסת פעיל?]]&lt;&gt;1,B100&lt;&gt;1,B100&lt;&gt;""),IF(OR(שבוע_בדילוג[[#This Row],[LengthofCycle]]=F100,F100=29),1,0),"")</f>
        <v>0</v>
      </c>
      <c r="AM99" s="4">
        <f>IF(AND(שבוע_בדילוג[[#This Row],[הווסת פעיל?]]&lt;&gt;1,B100&lt;&gt;1,B100&lt;&gt;""),IF(OR(שבוע_בדילוג[[#This Row],[LengthofCycle]]=F100,F100=29,F100=28),1,0),"")</f>
        <v>0</v>
      </c>
      <c r="AZ99" s="1">
        <f t="shared" si="16"/>
        <v>0</v>
      </c>
      <c r="BA99" s="2" t="e">
        <f t="shared" si="17"/>
        <v>#DIV/0!</v>
      </c>
      <c r="BB99" s="2" t="e">
        <f t="shared" si="18"/>
        <v>#DIV/0!</v>
      </c>
    </row>
    <row r="100" spans="1:54" x14ac:dyDescent="0.25">
      <c r="A100" s="1" t="s">
        <v>51</v>
      </c>
      <c r="B100" s="1">
        <v>4</v>
      </c>
      <c r="C100" s="1">
        <v>0</v>
      </c>
      <c r="D100" s="1">
        <v>0</v>
      </c>
      <c r="E100" s="1">
        <v>0</v>
      </c>
      <c r="F100" s="1">
        <v>27</v>
      </c>
      <c r="H100" s="1">
        <f>שבוע_בדילוג[[#This Row],[LengthofCycle]]+1</f>
        <v>28</v>
      </c>
      <c r="I100" s="1" t="str">
        <f>IF(IFERROR(LOOKUP(שבוע_בדילוג[[#This Row],[ClientID]],קביעויות[השבוע בדילוג]),FALSE)=שבוע_בדילוג[[#This Row],[ClientID]],1,"")</f>
        <v/>
      </c>
      <c r="J100" s="1" t="str">
        <f>IF(AND(שבוע_בדילוג[[#This Row],[CycleNumber]]&gt;1,OR(B101="",שבוע_בדילוג[[#This Row],[CycleNumber]]&gt;B99)),IF(OR(AND(שבוע_בדילוג[[#This Row],[LengthofCycle]]=29,F99=29),AND(שבוע_בדילוג[[#This Row],[LengthofCycle]]=36,F99=36)),1,""),"")</f>
        <v/>
      </c>
      <c r="K100" s="1" t="str">
        <f>IF(AND(שבוע_בדילוג[[#This Row],[וסת השבוע]]=1,J99=1,שבוע_בדילוג[[#This Row],[CycleNumber]]&gt;B99),1,"")</f>
        <v/>
      </c>
      <c r="L100" s="1" t="str">
        <f>IF(שבוע_בדילוג[[#This Row],[CycleNumber]]=1,"",IF(שבוע_בדילוג[[#This Row],[וסת השבוע]]=1,0,IF(L99="","",IF(L99=0,IF(שבוע_בדילוג[[#This Row],[LengthofCycle]]=29,0,1),IF(L99=1,IF(שבוע_בדילוג[[#This Row],[LengthofCycle]]+F99=29*2,0,2),IF(L99=2,IF(שבוע_בדילוג[[#This Row],[LengthofCycle]]+F99+F98=29*3,0,3),""))))))</f>
        <v/>
      </c>
      <c r="M100" s="1" t="str">
        <f>IF(שבוע_בדילוג[[#This Row],[וסת השבוע]]=1,IF(שבוע_בדילוג[[#This Row],[וסת השבוע וההפלגה ביחד]]=1,M99+1,0),IF(AND(שבוע_בדילוג[[#This Row],[CycleNumber]]&gt;B99,שבוע_בדילוג[[#This Row],[CycleNumber]]&gt;1),IF(שבוע_בדילוג[[#This Row],[וסת השבוע פעיל?]]&lt;&gt;"",M99+1,""),""))</f>
        <v/>
      </c>
      <c r="N100" s="1" t="str">
        <f>IF(שבוע_בדילוג[[#This Row],[וסת השבוע פעיל?2]]="","",IF(AND(שבוע_בדילוג[[#This Row],[וסת השבוע פעיל?]]&lt;&gt;"",שבוע_בדילוג[[#This Row],[CycleNumber]]&lt;B101,B101&lt;&gt;"",שבוע_בדילוג[[#This Row],[וסת השבוע פעיל?]]&lt;3),IF(L101=0,IF(AND(שבוע_בדילוג[[#This Row],[וסת השבוע פעיל?]]&gt;0,J101=1),0,1),0),""))</f>
        <v/>
      </c>
      <c r="O100" s="1" t="str">
        <f t="shared" si="19"/>
        <v/>
      </c>
      <c r="P100" s="1" t="str">
        <f>IF(AND(שבוע_בדילוג[[#This Row],[חיזוי - שבוע]]=1,K101=1),1,"")</f>
        <v/>
      </c>
      <c r="Q100" s="1" t="str">
        <f>IF(AND(שבוע_בדילוג[[#This Row],[וסת השבוע פעיל?]]&lt;3,OR(שבוע_בדילוג[[#This Row],[CycleNumber]]&gt;B101,B101="")),1,"")</f>
        <v/>
      </c>
      <c r="R100" s="1" t="str">
        <f>IF(AND(שבוע_בדילוג[[#This Row],[חיזוי - שבוע]]&lt;&gt;"",שבוע_בדילוג[[#This Row],[וסת השבוע פעיל?2]]=""),1,"")</f>
        <v/>
      </c>
      <c r="S100" s="1" t="str">
        <f>IF(שבוע_בדילוג[[#This Row],[האישה קבעה וסת שבוע בדילוג?]]=1,IF(שבוע_בדילוג[[#This Row],[וסת השבוע פעיל?]]&lt;3,1,0),"")</f>
        <v/>
      </c>
      <c r="T1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" s="1">
        <f t="shared" si="12"/>
        <v>0</v>
      </c>
      <c r="V100" s="1">
        <f t="shared" si="13"/>
        <v>0</v>
      </c>
      <c r="W100" s="1" t="str">
        <f t="shared" si="14"/>
        <v/>
      </c>
      <c r="X100" s="1" t="str">
        <f>IF(שבוע_בדילוג[[#This Row],[3 הפלגות זהות]]="","",IF(שבוע_בדילוג[[#This Row],[3 הפלגות זהות]]=1,שבוע_בדילוג[[#This Row],[LengthofCycle]],X99))</f>
        <v/>
      </c>
      <c r="Z100" s="1" t="str">
        <f>IF(OR(שבוע_בדילוג[[#This Row],[הווסת פעיל?]]=0,שבוע_בדילוג[[#This Row],[הווסת פעיל?]]=""),"",SUM(Z99,שבוע_בדילוג[[#This Row],[הווסת פעיל?]]))</f>
        <v/>
      </c>
      <c r="AA100" s="1" t="str">
        <f>IF(AND(שבוע_בדילוג[[#This Row],[כמה מחזורים עד עקירה]]&lt;&gt;"",Z101=""),שבוע_בדילוג[[#This Row],[כמה מחזורים עד עקירה]],"")</f>
        <v/>
      </c>
      <c r="AB100" s="1" t="str">
        <f>IF(AND(שבוע_בדילוג[[#This Row],[הווסת פעיל?]]=1,שבוע_בדילוג[[#This Row],[וסת קבוע אחרון]]&lt;&gt;X99),שבוע_בדילוג[[#This Row],[וסת קבוע אחרון]],"")</f>
        <v/>
      </c>
      <c r="AC100" s="1" t="str">
        <f>IF(AND(שבוע_בדילוג[[#This Row],[הווסת פעיל?]]=1,Y99=0,שבוע_בדילוג[[#This Row],[וסת קבוע אחרון]]=X99),שבוע_בדילוג[[#This Row],[וסת קבוע אחרון]],"")</f>
        <v/>
      </c>
      <c r="AD100" s="1" t="str">
        <f>IF(AND(שבוע_בדילוג[[#This Row],[הווסת פעיל?]]=1,Y99=0,שבוע_בדילוג[[#This Row],[וסת קבוע אחרון]]&lt;&gt;X99),1,"")</f>
        <v/>
      </c>
      <c r="AE100" s="1" t="str">
        <f>IF(AND(שבוע_בדילוג[[#This Row],[הווסת פעיל?]]&lt;&gt;"",B101=1),שבוע_בדילוג[[#This Row],[CycleNumber]],"")</f>
        <v/>
      </c>
      <c r="AF100" s="1" t="str">
        <f>IF(AND(שבוע_בדילוג[[#This Row],[הווסת פעיל?]]&lt;&gt;"",Y99=""),שבוע_בדילוג[[#This Row],[CycleNumber]],"")</f>
        <v/>
      </c>
      <c r="AG100" s="1" t="str">
        <f>IF(B101=1,"",IF(שבוע_בדילוג[[#This Row],[הווסת פעיל?]]=1,IF(שבוע_בדילוג[[#This Row],[וסת קבוע אחרון]]=F101,1,0),""))</f>
        <v/>
      </c>
      <c r="AH100" s="1" t="str">
        <f>IF(B101=1,"",IF(שבוע_בדילוג[[#This Row],[הווסת פעיל?]]=1,IF(OR(שבוע_בדילוג[[#This Row],[וסת קבוע אחרון]]=F101,F101=שבוע_בדילוג[[#This Row],[LengthofCycle]]),1,0),""))</f>
        <v/>
      </c>
      <c r="AI100" s="1" t="str">
        <f>IF(B101=1,"",IF(שבוע_בדילוג[[#This Row],[הווסת פעיל?]]=1,IF(OR(שבוע_בדילוג[[#This Row],[וסת קבוע אחרון]]=F101,F101=שבוע_בדילוג[[#This Row],[LengthofCycle]],AND(שבוע_בדילוג[[#This Row],[LengthofCycle]]&lt;&gt;שבוע_בדילוג[[#This Row],[וסת קבוע אחרון]],OR(F101=28,F101=29))),1,0),""))</f>
        <v/>
      </c>
      <c r="AJ100" s="1" t="str">
        <f>IF(AND(שבוע_בדילוג[[#This Row],[הווסת פעיל?]]=1,B101=1),1,"")</f>
        <v/>
      </c>
      <c r="AK100" s="4">
        <f>IF(AND(שבוע_בדילוג[[#This Row],[הווסת פעיל?]]&lt;&gt;1,B101&lt;&gt;1,B101&lt;&gt;""),IF(שבוע_בדילוג[[#This Row],[LengthofCycle]]=F101,1,0),"")</f>
        <v>1</v>
      </c>
      <c r="AL100" s="4">
        <f>IF(AND(שבוע_בדילוג[[#This Row],[הווסת פעיל?]]&lt;&gt;1,B101&lt;&gt;1,B101&lt;&gt;""),IF(OR(שבוע_בדילוג[[#This Row],[LengthofCycle]]=F101,F101=29),1,0),"")</f>
        <v>1</v>
      </c>
      <c r="AM100" s="4">
        <f>IF(AND(שבוע_בדילוג[[#This Row],[הווסת פעיל?]]&lt;&gt;1,B101&lt;&gt;1,B101&lt;&gt;""),IF(OR(שבוע_בדילוג[[#This Row],[LengthofCycle]]=F101,F101=29,F101=28),1,0),"")</f>
        <v>1</v>
      </c>
      <c r="AZ100" s="1">
        <f t="shared" si="16"/>
        <v>0</v>
      </c>
      <c r="BA100" s="2" t="e">
        <f t="shared" si="17"/>
        <v>#DIV/0!</v>
      </c>
      <c r="BB100" s="2" t="e">
        <f t="shared" si="18"/>
        <v>#DIV/0!</v>
      </c>
    </row>
    <row r="101" spans="1:54" x14ac:dyDescent="0.25">
      <c r="A101" s="1" t="s">
        <v>51</v>
      </c>
      <c r="B101" s="1">
        <v>5</v>
      </c>
      <c r="C101" s="1">
        <v>0</v>
      </c>
      <c r="D101" s="1">
        <v>1</v>
      </c>
      <c r="E101" s="1">
        <v>0</v>
      </c>
      <c r="F101" s="1">
        <v>27</v>
      </c>
      <c r="H101" s="1">
        <f>שבוע_בדילוג[[#This Row],[LengthofCycle]]+1</f>
        <v>28</v>
      </c>
      <c r="I101" s="1" t="str">
        <f>IF(IFERROR(LOOKUP(שבוע_בדילוג[[#This Row],[ClientID]],קביעויות[השבוע בדילוג]),FALSE)=שבוע_בדילוג[[#This Row],[ClientID]],1,"")</f>
        <v/>
      </c>
      <c r="J101" s="1" t="str">
        <f>IF(AND(שבוע_בדילוג[[#This Row],[CycleNumber]]&gt;1,OR(B102="",שבוע_בדילוג[[#This Row],[CycleNumber]]&gt;B100)),IF(OR(AND(שבוע_בדילוג[[#This Row],[LengthofCycle]]=29,F100=29),AND(שבוע_בדילוג[[#This Row],[LengthofCycle]]=36,F100=36)),1,""),"")</f>
        <v/>
      </c>
      <c r="K101" s="1" t="str">
        <f>IF(AND(שבוע_בדילוג[[#This Row],[וסת השבוע]]=1,J100=1,שבוע_בדילוג[[#This Row],[CycleNumber]]&gt;B100),1,"")</f>
        <v/>
      </c>
      <c r="L101" s="1" t="str">
        <f>IF(שבוע_בדילוג[[#This Row],[CycleNumber]]=1,"",IF(שבוע_בדילוג[[#This Row],[וסת השבוע]]=1,0,IF(L100="","",IF(L100=0,IF(שבוע_בדילוג[[#This Row],[LengthofCycle]]=29,0,1),IF(L100=1,IF(שבוע_בדילוג[[#This Row],[LengthofCycle]]+F100=29*2,0,2),IF(L100=2,IF(שבוע_בדילוג[[#This Row],[LengthofCycle]]+F100+F99=29*3,0,3),""))))))</f>
        <v/>
      </c>
      <c r="M101" s="1" t="str">
        <f>IF(שבוע_בדילוג[[#This Row],[וסת השבוע]]=1,IF(שבוע_בדילוג[[#This Row],[וסת השבוע וההפלגה ביחד]]=1,M100+1,0),IF(AND(שבוע_בדילוג[[#This Row],[CycleNumber]]&gt;B100,שבוע_בדילוג[[#This Row],[CycleNumber]]&gt;1),IF(שבוע_בדילוג[[#This Row],[וסת השבוע פעיל?]]&lt;&gt;"",M100+1,""),""))</f>
        <v/>
      </c>
      <c r="N101" s="1" t="str">
        <f>IF(שבוע_בדילוג[[#This Row],[וסת השבוע פעיל?2]]="","",IF(AND(שבוע_בדילוג[[#This Row],[וסת השבוע פעיל?]]&lt;&gt;"",שבוע_בדילוג[[#This Row],[CycleNumber]]&lt;B102,B102&lt;&gt;"",שבוע_בדילוג[[#This Row],[וסת השבוע פעיל?]]&lt;3),IF(L102=0,IF(AND(שבוע_בדילוג[[#This Row],[וסת השבוע פעיל?]]&gt;0,J102=1),0,1),0),""))</f>
        <v/>
      </c>
      <c r="O101" s="1" t="str">
        <f t="shared" si="19"/>
        <v/>
      </c>
      <c r="P101" s="1" t="str">
        <f>IF(AND(שבוע_בדילוג[[#This Row],[חיזוי - שבוע]]=1,K102=1),1,"")</f>
        <v/>
      </c>
      <c r="Q101" s="1" t="str">
        <f>IF(AND(שבוע_בדילוג[[#This Row],[וסת השבוע פעיל?]]&lt;3,OR(שבוע_בדילוג[[#This Row],[CycleNumber]]&gt;B102,B102="")),1,"")</f>
        <v/>
      </c>
      <c r="R101" s="1" t="str">
        <f>IF(AND(שבוע_בדילוג[[#This Row],[חיזוי - שבוע]]&lt;&gt;"",שבוע_בדילוג[[#This Row],[וסת השבוע פעיל?2]]=""),1,"")</f>
        <v/>
      </c>
      <c r="S101" s="1" t="str">
        <f>IF(שבוע_בדילוג[[#This Row],[האישה קבעה וסת שבוע בדילוג?]]=1,IF(שבוע_בדילוג[[#This Row],[וסת השבוע פעיל?]]&lt;3,1,0),"")</f>
        <v/>
      </c>
      <c r="T1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" s="1">
        <f t="shared" si="12"/>
        <v>0</v>
      </c>
      <c r="V101" s="1">
        <f t="shared" si="13"/>
        <v>0</v>
      </c>
      <c r="W101" s="1">
        <f t="shared" si="14"/>
        <v>0</v>
      </c>
      <c r="X101" s="1" t="str">
        <f>IF(שבוע_בדילוג[[#This Row],[3 הפלגות זהות]]="","",IF(שבוע_בדילוג[[#This Row],[3 הפלגות זהות]]=1,שבוע_בדילוג[[#This Row],[LengthofCycle]],X100))</f>
        <v/>
      </c>
      <c r="Z101" s="1" t="str">
        <f>IF(OR(שבוע_בדילוג[[#This Row],[הווסת פעיל?]]=0,שבוע_בדילוג[[#This Row],[הווסת פעיל?]]=""),"",SUM(Z100,שבוע_בדילוג[[#This Row],[הווסת פעיל?]]))</f>
        <v/>
      </c>
      <c r="AA101" s="1" t="str">
        <f>IF(AND(שבוע_בדילוג[[#This Row],[כמה מחזורים עד עקירה]]&lt;&gt;"",Z102=""),שבוע_בדילוג[[#This Row],[כמה מחזורים עד עקירה]],"")</f>
        <v/>
      </c>
      <c r="AB101" s="1" t="str">
        <f>IF(AND(שבוע_בדילוג[[#This Row],[הווסת פעיל?]]=1,שבוע_בדילוג[[#This Row],[וסת קבוע אחרון]]&lt;&gt;X100),שבוע_בדילוג[[#This Row],[וסת קבוע אחרון]],"")</f>
        <v/>
      </c>
      <c r="AC101" s="1" t="str">
        <f>IF(AND(שבוע_בדילוג[[#This Row],[הווסת פעיל?]]=1,Y100=0,שבוע_בדילוג[[#This Row],[וסת קבוע אחרון]]=X100),שבוע_בדילוג[[#This Row],[וסת קבוע אחרון]],"")</f>
        <v/>
      </c>
      <c r="AD101" s="1" t="str">
        <f>IF(AND(שבוע_בדילוג[[#This Row],[הווסת פעיל?]]=1,Y100=0,שבוע_בדילוג[[#This Row],[וסת קבוע אחרון]]&lt;&gt;X100),1,"")</f>
        <v/>
      </c>
      <c r="AE101" s="1" t="str">
        <f>IF(AND(שבוע_בדילוג[[#This Row],[הווסת פעיל?]]&lt;&gt;"",B102=1),שבוע_בדילוג[[#This Row],[CycleNumber]],"")</f>
        <v/>
      </c>
      <c r="AF101" s="1" t="str">
        <f>IF(AND(שבוע_בדילוג[[#This Row],[הווסת פעיל?]]&lt;&gt;"",Y100=""),שבוע_בדילוג[[#This Row],[CycleNumber]],"")</f>
        <v/>
      </c>
      <c r="AG101" s="1" t="str">
        <f>IF(B102=1,"",IF(שבוע_בדילוג[[#This Row],[הווסת פעיל?]]=1,IF(שבוע_בדילוג[[#This Row],[וסת קבוע אחרון]]=F102,1,0),""))</f>
        <v/>
      </c>
      <c r="AH101" s="1" t="str">
        <f>IF(B102=1,"",IF(שבוע_בדילוג[[#This Row],[הווסת פעיל?]]=1,IF(OR(שבוע_בדילוג[[#This Row],[וסת קבוע אחרון]]=F102,F102=שבוע_בדילוג[[#This Row],[LengthofCycle]]),1,0),""))</f>
        <v/>
      </c>
      <c r="AI101" s="1" t="str">
        <f>IF(B102=1,"",IF(שבוע_בדילוג[[#This Row],[הווסת פעיל?]]=1,IF(OR(שבוע_בדילוג[[#This Row],[וסת קבוע אחרון]]=F102,F102=שבוע_בדילוג[[#This Row],[LengthofCycle]],AND(שבוע_בדילוג[[#This Row],[LengthofCycle]]&lt;&gt;שבוע_בדילוג[[#This Row],[וסת קבוע אחרון]],OR(F102=28,F102=29))),1,0),""))</f>
        <v/>
      </c>
      <c r="AJ101" s="1" t="str">
        <f>IF(AND(שבוע_בדילוג[[#This Row],[הווסת פעיל?]]=1,B102=1),1,"")</f>
        <v/>
      </c>
      <c r="AK101" s="4">
        <f>IF(AND(שבוע_בדילוג[[#This Row],[הווסת פעיל?]]&lt;&gt;1,B102&lt;&gt;1,B102&lt;&gt;""),IF(שבוע_בדילוג[[#This Row],[LengthofCycle]]=F102,1,0),"")</f>
        <v>0</v>
      </c>
      <c r="AL101" s="4">
        <f>IF(AND(שבוע_בדילוג[[#This Row],[הווסת פעיל?]]&lt;&gt;1,B102&lt;&gt;1,B102&lt;&gt;""),IF(OR(שבוע_בדילוג[[#This Row],[LengthofCycle]]=F102,F102=29),1,0),"")</f>
        <v>1</v>
      </c>
      <c r="AM101" s="4">
        <f>IF(AND(שבוע_בדילוג[[#This Row],[הווסת פעיל?]]&lt;&gt;1,B102&lt;&gt;1,B102&lt;&gt;""),IF(OR(שבוע_בדילוג[[#This Row],[LengthofCycle]]=F102,F102=29,F102=28),1,0),"")</f>
        <v>1</v>
      </c>
      <c r="AZ101" s="1">
        <f t="shared" si="16"/>
        <v>0</v>
      </c>
      <c r="BA101" s="2" t="e">
        <f t="shared" si="17"/>
        <v>#DIV/0!</v>
      </c>
      <c r="BB101" s="2" t="e">
        <f t="shared" si="18"/>
        <v>#DIV/0!</v>
      </c>
    </row>
    <row r="102" spans="1:54" x14ac:dyDescent="0.25">
      <c r="A102" s="1" t="s">
        <v>51</v>
      </c>
      <c r="B102" s="1">
        <v>6</v>
      </c>
      <c r="C102" s="1">
        <v>0</v>
      </c>
      <c r="D102" s="1">
        <v>1</v>
      </c>
      <c r="E102" s="1">
        <v>0</v>
      </c>
      <c r="F102" s="1">
        <v>29</v>
      </c>
      <c r="H102" s="1">
        <f>שבוע_בדילוג[[#This Row],[LengthofCycle]]+1</f>
        <v>30</v>
      </c>
      <c r="I102" s="1" t="str">
        <f>IF(IFERROR(LOOKUP(שבוע_בדילוג[[#This Row],[ClientID]],קביעויות[השבוע בדילוג]),FALSE)=שבוע_בדילוג[[#This Row],[ClientID]],1,"")</f>
        <v/>
      </c>
      <c r="J102" s="1" t="str">
        <f>IF(AND(שבוע_בדילוג[[#This Row],[CycleNumber]]&gt;1,OR(B103="",שבוע_בדילוג[[#This Row],[CycleNumber]]&gt;B101)),IF(OR(AND(שבוע_בדילוג[[#This Row],[LengthofCycle]]=29,F101=29),AND(שבוע_בדילוג[[#This Row],[LengthofCycle]]=36,F101=36)),1,""),"")</f>
        <v/>
      </c>
      <c r="K102" s="1" t="str">
        <f>IF(AND(שבוע_בדילוג[[#This Row],[וסת השבוע]]=1,J101=1,שבוע_בדילוג[[#This Row],[CycleNumber]]&gt;B101),1,"")</f>
        <v/>
      </c>
      <c r="L102" s="1" t="str">
        <f>IF(שבוע_בדילוג[[#This Row],[CycleNumber]]=1,"",IF(שבוע_בדילוג[[#This Row],[וסת השבוע]]=1,0,IF(L101="","",IF(L101=0,IF(שבוע_בדילוג[[#This Row],[LengthofCycle]]=29,0,1),IF(L101=1,IF(שבוע_בדילוג[[#This Row],[LengthofCycle]]+F101=29*2,0,2),IF(L101=2,IF(שבוע_בדילוג[[#This Row],[LengthofCycle]]+F101+F100=29*3,0,3),""))))))</f>
        <v/>
      </c>
      <c r="M102" s="1" t="str">
        <f>IF(שבוע_בדילוג[[#This Row],[וסת השבוע]]=1,IF(שבוע_בדילוג[[#This Row],[וסת השבוע וההפלגה ביחד]]=1,M101+1,0),IF(AND(שבוע_בדילוג[[#This Row],[CycleNumber]]&gt;B101,שבוע_בדילוג[[#This Row],[CycleNumber]]&gt;1),IF(שבוע_בדילוג[[#This Row],[וסת השבוע פעיל?]]&lt;&gt;"",M101+1,""),""))</f>
        <v/>
      </c>
      <c r="N102" s="1" t="str">
        <f>IF(שבוע_בדילוג[[#This Row],[וסת השבוע פעיל?2]]="","",IF(AND(שבוע_בדילוג[[#This Row],[וסת השבוע פעיל?]]&lt;&gt;"",שבוע_בדילוג[[#This Row],[CycleNumber]]&lt;B103,B103&lt;&gt;"",שבוע_בדילוג[[#This Row],[וסת השבוע פעיל?]]&lt;3),IF(L103=0,IF(AND(שבוע_בדילוג[[#This Row],[וסת השבוע פעיל?]]&gt;0,J103=1),0,1),0),""))</f>
        <v/>
      </c>
      <c r="O102" s="1" t="str">
        <f t="shared" si="19"/>
        <v/>
      </c>
      <c r="P102" s="1" t="str">
        <f>IF(AND(שבוע_בדילוג[[#This Row],[חיזוי - שבוע]]=1,K103=1),1,"")</f>
        <v/>
      </c>
      <c r="Q102" s="1" t="str">
        <f>IF(AND(שבוע_בדילוג[[#This Row],[וסת השבוע פעיל?]]&lt;3,OR(שבוע_בדילוג[[#This Row],[CycleNumber]]&gt;B103,B103="")),1,"")</f>
        <v/>
      </c>
      <c r="R102" s="1" t="str">
        <f>IF(AND(שבוע_בדילוג[[#This Row],[חיזוי - שבוע]]&lt;&gt;"",שבוע_בדילוג[[#This Row],[וסת השבוע פעיל?2]]=""),1,"")</f>
        <v/>
      </c>
      <c r="S102" s="1" t="str">
        <f>IF(שבוע_בדילוג[[#This Row],[האישה קבעה וסת שבוע בדילוג?]]=1,IF(שבוע_בדילוג[[#This Row],[וסת השבוע פעיל?]]&lt;3,1,0),"")</f>
        <v/>
      </c>
      <c r="T1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" s="1">
        <f t="shared" si="12"/>
        <v>0</v>
      </c>
      <c r="V102" s="1">
        <f t="shared" si="13"/>
        <v>0</v>
      </c>
      <c r="W102" s="1">
        <f t="shared" si="14"/>
        <v>0</v>
      </c>
      <c r="X102" s="1" t="str">
        <f>IF(שבוע_בדילוג[[#This Row],[3 הפלגות זהות]]="","",IF(שבוע_בדילוג[[#This Row],[3 הפלגות זהות]]=1,שבוע_בדילוג[[#This Row],[LengthofCycle]],X101))</f>
        <v/>
      </c>
      <c r="Z102" s="1" t="str">
        <f>IF(OR(שבוע_בדילוג[[#This Row],[הווסת פעיל?]]=0,שבוע_בדילוג[[#This Row],[הווסת פעיל?]]=""),"",SUM(Z101,שבוע_בדילוג[[#This Row],[הווסת פעיל?]]))</f>
        <v/>
      </c>
      <c r="AA102" s="1" t="str">
        <f>IF(AND(שבוע_בדילוג[[#This Row],[כמה מחזורים עד עקירה]]&lt;&gt;"",Z103=""),שבוע_בדילוג[[#This Row],[כמה מחזורים עד עקירה]],"")</f>
        <v/>
      </c>
      <c r="AB102" s="1" t="str">
        <f>IF(AND(שבוע_בדילוג[[#This Row],[הווסת פעיל?]]=1,שבוע_בדילוג[[#This Row],[וסת קבוע אחרון]]&lt;&gt;X101),שבוע_בדילוג[[#This Row],[וסת קבוע אחרון]],"")</f>
        <v/>
      </c>
      <c r="AC102" s="1" t="str">
        <f>IF(AND(שבוע_בדילוג[[#This Row],[הווסת פעיל?]]=1,Y101=0,שבוע_בדילוג[[#This Row],[וסת קבוע אחרון]]=X101),שבוע_בדילוג[[#This Row],[וסת קבוע אחרון]],"")</f>
        <v/>
      </c>
      <c r="AD102" s="1" t="str">
        <f>IF(AND(שבוע_בדילוג[[#This Row],[הווסת פעיל?]]=1,Y101=0,שבוע_בדילוג[[#This Row],[וסת קבוע אחרון]]&lt;&gt;X101),1,"")</f>
        <v/>
      </c>
      <c r="AE102" s="1" t="str">
        <f>IF(AND(שבוע_בדילוג[[#This Row],[הווסת פעיל?]]&lt;&gt;"",B103=1),שבוע_בדילוג[[#This Row],[CycleNumber]],"")</f>
        <v/>
      </c>
      <c r="AF102" s="1" t="str">
        <f>IF(AND(שבוע_בדילוג[[#This Row],[הווסת פעיל?]]&lt;&gt;"",Y101=""),שבוע_בדילוג[[#This Row],[CycleNumber]],"")</f>
        <v/>
      </c>
      <c r="AG102" s="1" t="str">
        <f>IF(B103=1,"",IF(שבוע_בדילוג[[#This Row],[הווסת פעיל?]]=1,IF(שבוע_בדילוג[[#This Row],[וסת קבוע אחרון]]=F103,1,0),""))</f>
        <v/>
      </c>
      <c r="AH102" s="1" t="str">
        <f>IF(B103=1,"",IF(שבוע_בדילוג[[#This Row],[הווסת פעיל?]]=1,IF(OR(שבוע_בדילוג[[#This Row],[וסת קבוע אחרון]]=F103,F103=שבוע_בדילוג[[#This Row],[LengthofCycle]]),1,0),""))</f>
        <v/>
      </c>
      <c r="AI102" s="1" t="str">
        <f>IF(B103=1,"",IF(שבוע_בדילוג[[#This Row],[הווסת פעיל?]]=1,IF(OR(שבוע_בדילוג[[#This Row],[וסת קבוע אחרון]]=F103,F103=שבוע_בדילוג[[#This Row],[LengthofCycle]],AND(שבוע_בדילוג[[#This Row],[LengthofCycle]]&lt;&gt;שבוע_בדילוג[[#This Row],[וסת קבוע אחרון]],OR(F103=28,F103=29))),1,0),""))</f>
        <v/>
      </c>
      <c r="AJ102" s="1" t="str">
        <f>IF(AND(שבוע_בדילוג[[#This Row],[הווסת פעיל?]]=1,B103=1),1,"")</f>
        <v/>
      </c>
      <c r="AK102" s="4">
        <f>IF(AND(שבוע_בדילוג[[#This Row],[הווסת פעיל?]]&lt;&gt;1,B103&lt;&gt;1,B103&lt;&gt;""),IF(שבוע_בדילוג[[#This Row],[LengthofCycle]]=F103,1,0),"")</f>
        <v>0</v>
      </c>
      <c r="AL102" s="4">
        <f>IF(AND(שבוע_בדילוג[[#This Row],[הווסת פעיל?]]&lt;&gt;1,B103&lt;&gt;1,B103&lt;&gt;""),IF(OR(שבוע_בדילוג[[#This Row],[LengthofCycle]]=F103,F103=29),1,0),"")</f>
        <v>0</v>
      </c>
      <c r="AM102" s="4">
        <f>IF(AND(שבוע_בדילוג[[#This Row],[הווסת פעיל?]]&lt;&gt;1,B103&lt;&gt;1,B103&lt;&gt;""),IF(OR(שבוע_בדילוג[[#This Row],[LengthofCycle]]=F103,F103=29,F103=28),1,0),"")</f>
        <v>1</v>
      </c>
      <c r="AZ102" s="1">
        <f t="shared" ref="AZ102:AZ133" si="20">COUNTIF(AD:AD,AY102)</f>
        <v>0</v>
      </c>
      <c r="BA102" s="2" t="e">
        <f t="shared" ref="BA102:BA133" si="21">AZ102/$AZ$178</f>
        <v>#DIV/0!</v>
      </c>
      <c r="BB102" s="2" t="e">
        <f t="shared" si="18"/>
        <v>#DIV/0!</v>
      </c>
    </row>
    <row r="103" spans="1:54" x14ac:dyDescent="0.25">
      <c r="A103" s="1" t="s">
        <v>51</v>
      </c>
      <c r="B103" s="1">
        <v>7</v>
      </c>
      <c r="C103" s="1">
        <v>0</v>
      </c>
      <c r="D103" s="1">
        <v>1</v>
      </c>
      <c r="E103" s="1">
        <v>0</v>
      </c>
      <c r="F103" s="1">
        <v>28</v>
      </c>
      <c r="H103" s="1">
        <f>שבוע_בדילוג[[#This Row],[LengthofCycle]]+1</f>
        <v>29</v>
      </c>
      <c r="I103" s="1" t="str">
        <f>IF(IFERROR(LOOKUP(שבוע_בדילוג[[#This Row],[ClientID]],קביעויות[השבוע בדילוג]),FALSE)=שבוע_בדילוג[[#This Row],[ClientID]],1,"")</f>
        <v/>
      </c>
      <c r="J103" s="1" t="str">
        <f>IF(AND(שבוע_בדילוג[[#This Row],[CycleNumber]]&gt;1,OR(B104="",שבוע_בדילוג[[#This Row],[CycleNumber]]&gt;B102)),IF(OR(AND(שבוע_בדילוג[[#This Row],[LengthofCycle]]=29,F102=29),AND(שבוע_בדילוג[[#This Row],[LengthofCycle]]=36,F102=36)),1,""),"")</f>
        <v/>
      </c>
      <c r="K103" s="1" t="str">
        <f>IF(AND(שבוע_בדילוג[[#This Row],[וסת השבוע]]=1,J102=1,שבוע_בדילוג[[#This Row],[CycleNumber]]&gt;B102),1,"")</f>
        <v/>
      </c>
      <c r="L103" s="1" t="str">
        <f>IF(שבוע_בדילוג[[#This Row],[CycleNumber]]=1,"",IF(שבוע_בדילוג[[#This Row],[וסת השבוע]]=1,0,IF(L102="","",IF(L102=0,IF(שבוע_בדילוג[[#This Row],[LengthofCycle]]=29,0,1),IF(L102=1,IF(שבוע_בדילוג[[#This Row],[LengthofCycle]]+F102=29*2,0,2),IF(L102=2,IF(שבוע_בדילוג[[#This Row],[LengthofCycle]]+F102+F101=29*3,0,3),""))))))</f>
        <v/>
      </c>
      <c r="M103" s="1" t="str">
        <f>IF(שבוע_בדילוג[[#This Row],[וסת השבוע]]=1,IF(שבוע_בדילוג[[#This Row],[וסת השבוע וההפלגה ביחד]]=1,M102+1,0),IF(AND(שבוע_בדילוג[[#This Row],[CycleNumber]]&gt;B102,שבוע_בדילוג[[#This Row],[CycleNumber]]&gt;1),IF(שבוע_בדילוג[[#This Row],[וסת השבוע פעיל?]]&lt;&gt;"",M102+1,""),""))</f>
        <v/>
      </c>
      <c r="N103" s="1" t="str">
        <f>IF(שבוע_בדילוג[[#This Row],[וסת השבוע פעיל?2]]="","",IF(AND(שבוע_בדילוג[[#This Row],[וסת השבוע פעיל?]]&lt;&gt;"",שבוע_בדילוג[[#This Row],[CycleNumber]]&lt;B104,B104&lt;&gt;"",שבוע_בדילוג[[#This Row],[וסת השבוע פעיל?]]&lt;3),IF(L104=0,IF(AND(שבוע_בדילוג[[#This Row],[וסת השבוע פעיל?]]&gt;0,J104=1),0,1),0),""))</f>
        <v/>
      </c>
      <c r="O103" s="1" t="str">
        <f t="shared" si="19"/>
        <v/>
      </c>
      <c r="P103" s="1" t="str">
        <f>IF(AND(שבוע_בדילוג[[#This Row],[חיזוי - שבוע]]=1,K104=1),1,"")</f>
        <v/>
      </c>
      <c r="Q103" s="1" t="str">
        <f>IF(AND(שבוע_בדילוג[[#This Row],[וסת השבוע פעיל?]]&lt;3,OR(שבוע_בדילוג[[#This Row],[CycleNumber]]&gt;B104,B104="")),1,"")</f>
        <v/>
      </c>
      <c r="R103" s="1" t="str">
        <f>IF(AND(שבוע_בדילוג[[#This Row],[חיזוי - שבוע]]&lt;&gt;"",שבוע_בדילוג[[#This Row],[וסת השבוע פעיל?2]]=""),1,"")</f>
        <v/>
      </c>
      <c r="S103" s="1" t="str">
        <f>IF(שבוע_בדילוג[[#This Row],[האישה קבעה וסת שבוע בדילוג?]]=1,IF(שבוע_בדילוג[[#This Row],[וסת השבוע פעיל?]]&lt;3,1,0),"")</f>
        <v/>
      </c>
      <c r="T1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" s="1">
        <f t="shared" si="12"/>
        <v>0</v>
      </c>
      <c r="V103" s="1">
        <f t="shared" si="13"/>
        <v>0</v>
      </c>
      <c r="W103" s="1">
        <f t="shared" si="14"/>
        <v>0</v>
      </c>
      <c r="X103" s="1" t="str">
        <f>IF(שבוע_בדילוג[[#This Row],[3 הפלגות זהות]]="","",IF(שבוע_בדילוג[[#This Row],[3 הפלגות זהות]]=1,שבוע_בדילוג[[#This Row],[LengthofCycle]],X102))</f>
        <v/>
      </c>
      <c r="Z103" s="1" t="str">
        <f>IF(OR(שבוע_בדילוג[[#This Row],[הווסת פעיל?]]=0,שבוע_בדילוג[[#This Row],[הווסת פעיל?]]=""),"",SUM(Z102,שבוע_בדילוג[[#This Row],[הווסת פעיל?]]))</f>
        <v/>
      </c>
      <c r="AA103" s="1" t="str">
        <f>IF(AND(שבוע_בדילוג[[#This Row],[כמה מחזורים עד עקירה]]&lt;&gt;"",Z104=""),שבוע_בדילוג[[#This Row],[כמה מחזורים עד עקירה]],"")</f>
        <v/>
      </c>
      <c r="AB103" s="1" t="str">
        <f>IF(AND(שבוע_בדילוג[[#This Row],[הווסת פעיל?]]=1,שבוע_בדילוג[[#This Row],[וסת קבוע אחרון]]&lt;&gt;X102),שבוע_בדילוג[[#This Row],[וסת קבוע אחרון]],"")</f>
        <v/>
      </c>
      <c r="AC103" s="1" t="str">
        <f>IF(AND(שבוע_בדילוג[[#This Row],[הווסת פעיל?]]=1,Y102=0,שבוע_בדילוג[[#This Row],[וסת קבוע אחרון]]=X102),שבוע_בדילוג[[#This Row],[וסת קבוע אחרון]],"")</f>
        <v/>
      </c>
      <c r="AD103" s="1" t="str">
        <f>IF(AND(שבוע_בדילוג[[#This Row],[הווסת פעיל?]]=1,Y102=0,שבוע_בדילוג[[#This Row],[וסת קבוע אחרון]]&lt;&gt;X102),1,"")</f>
        <v/>
      </c>
      <c r="AE103" s="1" t="str">
        <f>IF(AND(שבוע_בדילוג[[#This Row],[הווסת פעיל?]]&lt;&gt;"",B104=1),שבוע_בדילוג[[#This Row],[CycleNumber]],"")</f>
        <v/>
      </c>
      <c r="AF103" s="1" t="str">
        <f>IF(AND(שבוע_בדילוג[[#This Row],[הווסת פעיל?]]&lt;&gt;"",Y102=""),שבוע_בדילוג[[#This Row],[CycleNumber]],"")</f>
        <v/>
      </c>
      <c r="AG103" s="1" t="str">
        <f>IF(B104=1,"",IF(שבוע_בדילוג[[#This Row],[הווסת פעיל?]]=1,IF(שבוע_בדילוג[[#This Row],[וסת קבוע אחרון]]=F104,1,0),""))</f>
        <v/>
      </c>
      <c r="AH103" s="1" t="str">
        <f>IF(B104=1,"",IF(שבוע_בדילוג[[#This Row],[הווסת פעיל?]]=1,IF(OR(שבוע_בדילוג[[#This Row],[וסת קבוע אחרון]]=F104,F104=שבוע_בדילוג[[#This Row],[LengthofCycle]]),1,0),""))</f>
        <v/>
      </c>
      <c r="AI103" s="1" t="str">
        <f>IF(B104=1,"",IF(שבוע_בדילוג[[#This Row],[הווסת פעיל?]]=1,IF(OR(שבוע_בדילוג[[#This Row],[וסת קבוע אחרון]]=F104,F104=שבוע_בדילוג[[#This Row],[LengthofCycle]],AND(שבוע_בדילוג[[#This Row],[LengthofCycle]]&lt;&gt;שבוע_בדילוג[[#This Row],[וסת קבוע אחרון]],OR(F104=28,F104=29))),1,0),""))</f>
        <v/>
      </c>
      <c r="AJ103" s="1" t="str">
        <f>IF(AND(שבוע_בדילוג[[#This Row],[הווסת פעיל?]]=1,B104=1),1,"")</f>
        <v/>
      </c>
      <c r="AK103" s="4">
        <f>IF(AND(שבוע_בדילוג[[#This Row],[הווסת פעיל?]]&lt;&gt;1,B104&lt;&gt;1,B104&lt;&gt;""),IF(שבוע_בדילוג[[#This Row],[LengthofCycle]]=F104,1,0),"")</f>
        <v>0</v>
      </c>
      <c r="AL103" s="4">
        <f>IF(AND(שבוע_בדילוג[[#This Row],[הווסת פעיל?]]&lt;&gt;1,B104&lt;&gt;1,B104&lt;&gt;""),IF(OR(שבוע_בדילוג[[#This Row],[LengthofCycle]]=F104,F104=29),1,0),"")</f>
        <v>0</v>
      </c>
      <c r="AM103" s="4">
        <f>IF(AND(שבוע_בדילוג[[#This Row],[הווסת פעיל?]]&lt;&gt;1,B104&lt;&gt;1,B104&lt;&gt;""),IF(OR(שבוע_בדילוג[[#This Row],[LengthofCycle]]=F104,F104=29,F104=28),1,0),"")</f>
        <v>0</v>
      </c>
      <c r="AZ103" s="1">
        <f t="shared" si="20"/>
        <v>0</v>
      </c>
      <c r="BA103" s="2" t="e">
        <f t="shared" si="21"/>
        <v>#DIV/0!</v>
      </c>
      <c r="BB103" s="2" t="e">
        <f t="shared" si="18"/>
        <v>#DIV/0!</v>
      </c>
    </row>
    <row r="104" spans="1:54" x14ac:dyDescent="0.25">
      <c r="A104" s="1" t="s">
        <v>51</v>
      </c>
      <c r="B104" s="1">
        <v>8</v>
      </c>
      <c r="C104" s="1">
        <v>0</v>
      </c>
      <c r="D104" s="1">
        <v>1</v>
      </c>
      <c r="E104" s="1">
        <v>0</v>
      </c>
      <c r="F104" s="1">
        <v>27</v>
      </c>
      <c r="H104" s="1">
        <f>שבוע_בדילוג[[#This Row],[LengthofCycle]]+1</f>
        <v>28</v>
      </c>
      <c r="I104" s="1" t="str">
        <f>IF(IFERROR(LOOKUP(שבוע_בדילוג[[#This Row],[ClientID]],קביעויות[השבוע בדילוג]),FALSE)=שבוע_בדילוג[[#This Row],[ClientID]],1,"")</f>
        <v/>
      </c>
      <c r="J104" s="1" t="str">
        <f>IF(AND(שבוע_בדילוג[[#This Row],[CycleNumber]]&gt;1,OR(B105="",שבוע_בדילוג[[#This Row],[CycleNumber]]&gt;B103)),IF(OR(AND(שבוע_בדילוג[[#This Row],[LengthofCycle]]=29,F103=29),AND(שבוע_בדילוג[[#This Row],[LengthofCycle]]=36,F103=36)),1,""),"")</f>
        <v/>
      </c>
      <c r="K104" s="1" t="str">
        <f>IF(AND(שבוע_בדילוג[[#This Row],[וסת השבוע]]=1,J103=1,שבוע_בדילוג[[#This Row],[CycleNumber]]&gt;B103),1,"")</f>
        <v/>
      </c>
      <c r="L104" s="1" t="str">
        <f>IF(שבוע_בדילוג[[#This Row],[CycleNumber]]=1,"",IF(שבוע_בדילוג[[#This Row],[וסת השבוע]]=1,0,IF(L103="","",IF(L103=0,IF(שבוע_בדילוג[[#This Row],[LengthofCycle]]=29,0,1),IF(L103=1,IF(שבוע_בדילוג[[#This Row],[LengthofCycle]]+F103=29*2,0,2),IF(L103=2,IF(שבוע_בדילוג[[#This Row],[LengthofCycle]]+F103+F102=29*3,0,3),""))))))</f>
        <v/>
      </c>
      <c r="M104" s="1" t="str">
        <f>IF(שבוע_בדילוג[[#This Row],[וסת השבוע]]=1,IF(שבוע_בדילוג[[#This Row],[וסת השבוע וההפלגה ביחד]]=1,M103+1,0),IF(AND(שבוע_בדילוג[[#This Row],[CycleNumber]]&gt;B103,שבוע_בדילוג[[#This Row],[CycleNumber]]&gt;1),IF(שבוע_בדילוג[[#This Row],[וסת השבוע פעיל?]]&lt;&gt;"",M103+1,""),""))</f>
        <v/>
      </c>
      <c r="N104" s="1" t="str">
        <f>IF(שבוע_בדילוג[[#This Row],[וסת השבוע פעיל?2]]="","",IF(AND(שבוע_בדילוג[[#This Row],[וסת השבוע פעיל?]]&lt;&gt;"",שבוע_בדילוג[[#This Row],[CycleNumber]]&lt;B105,B105&lt;&gt;"",שבוע_בדילוג[[#This Row],[וסת השבוע פעיל?]]&lt;3),IF(L105=0,IF(AND(שבוע_בדילוג[[#This Row],[וסת השבוע פעיל?]]&gt;0,J105=1),0,1),0),""))</f>
        <v/>
      </c>
      <c r="O104" s="1" t="str">
        <f t="shared" si="19"/>
        <v/>
      </c>
      <c r="P104" s="1" t="str">
        <f>IF(AND(שבוע_בדילוג[[#This Row],[חיזוי - שבוע]]=1,K105=1),1,"")</f>
        <v/>
      </c>
      <c r="Q104" s="1" t="str">
        <f>IF(AND(שבוע_בדילוג[[#This Row],[וסת השבוע פעיל?]]&lt;3,OR(שבוע_בדילוג[[#This Row],[CycleNumber]]&gt;B105,B105="")),1,"")</f>
        <v/>
      </c>
      <c r="R104" s="1" t="str">
        <f>IF(AND(שבוע_בדילוג[[#This Row],[חיזוי - שבוע]]&lt;&gt;"",שבוע_בדילוג[[#This Row],[וסת השבוע פעיל?2]]=""),1,"")</f>
        <v/>
      </c>
      <c r="S104" s="1" t="str">
        <f>IF(שבוע_בדילוג[[#This Row],[האישה קבעה וסת שבוע בדילוג?]]=1,IF(שבוע_בדילוג[[#This Row],[וסת השבוע פעיל?]]&lt;3,1,0),"")</f>
        <v/>
      </c>
      <c r="T1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" s="1">
        <f t="shared" si="12"/>
        <v>0</v>
      </c>
      <c r="V104" s="1">
        <f t="shared" si="13"/>
        <v>0</v>
      </c>
      <c r="W104" s="1">
        <f t="shared" si="14"/>
        <v>0</v>
      </c>
      <c r="X104" s="1" t="str">
        <f>IF(שבוע_בדילוג[[#This Row],[3 הפלגות זהות]]="","",IF(שבוע_בדילוג[[#This Row],[3 הפלגות זהות]]=1,שבוע_בדילוג[[#This Row],[LengthofCycle]],X103))</f>
        <v/>
      </c>
      <c r="Z104" s="1" t="str">
        <f>IF(OR(שבוע_בדילוג[[#This Row],[הווסת פעיל?]]=0,שבוע_בדילוג[[#This Row],[הווסת פעיל?]]=""),"",SUM(Z103,שבוע_בדילוג[[#This Row],[הווסת פעיל?]]))</f>
        <v/>
      </c>
      <c r="AA104" s="1" t="str">
        <f>IF(AND(שבוע_בדילוג[[#This Row],[כמה מחזורים עד עקירה]]&lt;&gt;"",Z105=""),שבוע_בדילוג[[#This Row],[כמה מחזורים עד עקירה]],"")</f>
        <v/>
      </c>
      <c r="AB104" s="1" t="str">
        <f>IF(AND(שבוע_בדילוג[[#This Row],[הווסת פעיל?]]=1,שבוע_בדילוג[[#This Row],[וסת קבוע אחרון]]&lt;&gt;X103),שבוע_בדילוג[[#This Row],[וסת קבוע אחרון]],"")</f>
        <v/>
      </c>
      <c r="AC104" s="1" t="str">
        <f>IF(AND(שבוע_בדילוג[[#This Row],[הווסת פעיל?]]=1,Y103=0,שבוע_בדילוג[[#This Row],[וסת קבוע אחרון]]=X103),שבוע_בדילוג[[#This Row],[וסת קבוע אחרון]],"")</f>
        <v/>
      </c>
      <c r="AD104" s="1" t="str">
        <f>IF(AND(שבוע_בדילוג[[#This Row],[הווסת פעיל?]]=1,Y103=0,שבוע_בדילוג[[#This Row],[וסת קבוע אחרון]]&lt;&gt;X103),1,"")</f>
        <v/>
      </c>
      <c r="AE104" s="1" t="str">
        <f>IF(AND(שבוע_בדילוג[[#This Row],[הווסת פעיל?]]&lt;&gt;"",B105=1),שבוע_בדילוג[[#This Row],[CycleNumber]],"")</f>
        <v/>
      </c>
      <c r="AF104" s="1" t="str">
        <f>IF(AND(שבוע_בדילוג[[#This Row],[הווסת פעיל?]]&lt;&gt;"",Y103=""),שבוע_בדילוג[[#This Row],[CycleNumber]],"")</f>
        <v/>
      </c>
      <c r="AG104" s="1" t="str">
        <f>IF(B105=1,"",IF(שבוע_בדילוג[[#This Row],[הווסת פעיל?]]=1,IF(שבוע_בדילוג[[#This Row],[וסת קבוע אחרון]]=F105,1,0),""))</f>
        <v/>
      </c>
      <c r="AH104" s="1" t="str">
        <f>IF(B105=1,"",IF(שבוע_בדילוג[[#This Row],[הווסת פעיל?]]=1,IF(OR(שבוע_בדילוג[[#This Row],[וסת קבוע אחרון]]=F105,F105=שבוע_בדילוג[[#This Row],[LengthofCycle]]),1,0),""))</f>
        <v/>
      </c>
      <c r="AI104" s="1" t="str">
        <f>IF(B105=1,"",IF(שבוע_בדילוג[[#This Row],[הווסת פעיל?]]=1,IF(OR(שבוע_בדילוג[[#This Row],[וסת קבוע אחרון]]=F105,F105=שבוע_בדילוג[[#This Row],[LengthofCycle]],AND(שבוע_בדילוג[[#This Row],[LengthofCycle]]&lt;&gt;שבוע_בדילוג[[#This Row],[וסת קבוע אחרון]],OR(F105=28,F105=29))),1,0),""))</f>
        <v/>
      </c>
      <c r="AJ104" s="1" t="str">
        <f>IF(AND(שבוע_בדילוג[[#This Row],[הווסת פעיל?]]=1,B105=1),1,"")</f>
        <v/>
      </c>
      <c r="AK104" s="4">
        <f>IF(AND(שבוע_בדילוג[[#This Row],[הווסת פעיל?]]&lt;&gt;1,B105&lt;&gt;1,B105&lt;&gt;""),IF(שבוע_בדילוג[[#This Row],[LengthofCycle]]=F105,1,0),"")</f>
        <v>0</v>
      </c>
      <c r="AL104" s="4">
        <f>IF(AND(שבוע_בדילוג[[#This Row],[הווסת פעיל?]]&lt;&gt;1,B105&lt;&gt;1,B105&lt;&gt;""),IF(OR(שבוע_בדילוג[[#This Row],[LengthofCycle]]=F105,F105=29),1,0),"")</f>
        <v>0</v>
      </c>
      <c r="AM104" s="4">
        <f>IF(AND(שבוע_בדילוג[[#This Row],[הווסת פעיל?]]&lt;&gt;1,B105&lt;&gt;1,B105&lt;&gt;""),IF(OR(שבוע_בדילוג[[#This Row],[LengthofCycle]]=F105,F105=29,F105=28),1,0),"")</f>
        <v>0</v>
      </c>
      <c r="AZ104" s="1">
        <f t="shared" si="20"/>
        <v>0</v>
      </c>
      <c r="BA104" s="2" t="e">
        <f t="shared" si="21"/>
        <v>#DIV/0!</v>
      </c>
      <c r="BB104" s="2" t="e">
        <f t="shared" si="18"/>
        <v>#DIV/0!</v>
      </c>
    </row>
    <row r="105" spans="1:54" x14ac:dyDescent="0.25">
      <c r="A105" s="1" t="s">
        <v>51</v>
      </c>
      <c r="B105" s="1">
        <v>9</v>
      </c>
      <c r="C105" s="1">
        <v>0</v>
      </c>
      <c r="D105" s="1">
        <v>1</v>
      </c>
      <c r="E105" s="1">
        <v>0</v>
      </c>
      <c r="F105" s="1">
        <v>26</v>
      </c>
      <c r="H105" s="1">
        <f>שבוע_בדילוג[[#This Row],[LengthofCycle]]+1</f>
        <v>27</v>
      </c>
      <c r="I105" s="1" t="str">
        <f>IF(IFERROR(LOOKUP(שבוע_בדילוג[[#This Row],[ClientID]],קביעויות[השבוע בדילוג]),FALSE)=שבוע_בדילוג[[#This Row],[ClientID]],1,"")</f>
        <v/>
      </c>
      <c r="J105" s="1" t="str">
        <f>IF(AND(שבוע_בדילוג[[#This Row],[CycleNumber]]&gt;1,OR(B106="",שבוע_בדילוג[[#This Row],[CycleNumber]]&gt;B104)),IF(OR(AND(שבוע_בדילוג[[#This Row],[LengthofCycle]]=29,F104=29),AND(שבוע_בדילוג[[#This Row],[LengthofCycle]]=36,F104=36)),1,""),"")</f>
        <v/>
      </c>
      <c r="K105" s="1" t="str">
        <f>IF(AND(שבוע_בדילוג[[#This Row],[וסת השבוע]]=1,J104=1,שבוע_בדילוג[[#This Row],[CycleNumber]]&gt;B104),1,"")</f>
        <v/>
      </c>
      <c r="L105" s="1" t="str">
        <f>IF(שבוע_בדילוג[[#This Row],[CycleNumber]]=1,"",IF(שבוע_בדילוג[[#This Row],[וסת השבוע]]=1,0,IF(L104="","",IF(L104=0,IF(שבוע_בדילוג[[#This Row],[LengthofCycle]]=29,0,1),IF(L104=1,IF(שבוע_בדילוג[[#This Row],[LengthofCycle]]+F104=29*2,0,2),IF(L104=2,IF(שבוע_בדילוג[[#This Row],[LengthofCycle]]+F104+F103=29*3,0,3),""))))))</f>
        <v/>
      </c>
      <c r="M105" s="1" t="str">
        <f>IF(שבוע_בדילוג[[#This Row],[וסת השבוע]]=1,IF(שבוע_בדילוג[[#This Row],[וסת השבוע וההפלגה ביחד]]=1,M104+1,0),IF(AND(שבוע_בדילוג[[#This Row],[CycleNumber]]&gt;B104,שבוע_בדילוג[[#This Row],[CycleNumber]]&gt;1),IF(שבוע_בדילוג[[#This Row],[וסת השבוע פעיל?]]&lt;&gt;"",M104+1,""),""))</f>
        <v/>
      </c>
      <c r="N105" s="1" t="str">
        <f>IF(שבוע_בדילוג[[#This Row],[וסת השבוע פעיל?2]]="","",IF(AND(שבוע_בדילוג[[#This Row],[וסת השבוע פעיל?]]&lt;&gt;"",שבוע_בדילוג[[#This Row],[CycleNumber]]&lt;B106,B106&lt;&gt;"",שבוע_בדילוג[[#This Row],[וסת השבוע פעיל?]]&lt;3),IF(L106=0,IF(AND(שבוע_בדילוג[[#This Row],[וסת השבוע פעיל?]]&gt;0,J106=1),0,1),0),""))</f>
        <v/>
      </c>
      <c r="O105" s="1" t="str">
        <f t="shared" si="19"/>
        <v/>
      </c>
      <c r="P105" s="1" t="str">
        <f>IF(AND(שבוע_בדילוג[[#This Row],[חיזוי - שבוע]]=1,K106=1),1,"")</f>
        <v/>
      </c>
      <c r="Q105" s="1" t="str">
        <f>IF(AND(שבוע_בדילוג[[#This Row],[וסת השבוע פעיל?]]&lt;3,OR(שבוע_בדילוג[[#This Row],[CycleNumber]]&gt;B106,B106="")),1,"")</f>
        <v/>
      </c>
      <c r="R105" s="1" t="str">
        <f>IF(AND(שבוע_בדילוג[[#This Row],[חיזוי - שבוע]]&lt;&gt;"",שבוע_בדילוג[[#This Row],[וסת השבוע פעיל?2]]=""),1,"")</f>
        <v/>
      </c>
      <c r="S105" s="1" t="str">
        <f>IF(שבוע_בדילוג[[#This Row],[האישה קבעה וסת שבוע בדילוג?]]=1,IF(שבוע_בדילוג[[#This Row],[וסת השבוע פעיל?]]&lt;3,1,0),"")</f>
        <v/>
      </c>
      <c r="T1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" s="1">
        <f t="shared" si="12"/>
        <v>0</v>
      </c>
      <c r="V105" s="1">
        <f t="shared" si="13"/>
        <v>0</v>
      </c>
      <c r="W105" s="1">
        <f t="shared" si="14"/>
        <v>0</v>
      </c>
      <c r="X105" s="1" t="str">
        <f>IF(שבוע_בדילוג[[#This Row],[3 הפלגות זהות]]="","",IF(שבוע_בדילוג[[#This Row],[3 הפלגות זהות]]=1,שבוע_בדילוג[[#This Row],[LengthofCycle]],X104))</f>
        <v/>
      </c>
      <c r="Z105" s="1" t="str">
        <f>IF(OR(שבוע_בדילוג[[#This Row],[הווסת פעיל?]]=0,שבוע_בדילוג[[#This Row],[הווסת פעיל?]]=""),"",SUM(Z104,שבוע_בדילוג[[#This Row],[הווסת פעיל?]]))</f>
        <v/>
      </c>
      <c r="AA105" s="1" t="str">
        <f>IF(AND(שבוע_בדילוג[[#This Row],[כמה מחזורים עד עקירה]]&lt;&gt;"",Z106=""),שבוע_בדילוג[[#This Row],[כמה מחזורים עד עקירה]],"")</f>
        <v/>
      </c>
      <c r="AB105" s="1" t="str">
        <f>IF(AND(שבוע_בדילוג[[#This Row],[הווסת פעיל?]]=1,שבוע_בדילוג[[#This Row],[וסת קבוע אחרון]]&lt;&gt;X104),שבוע_בדילוג[[#This Row],[וסת קבוע אחרון]],"")</f>
        <v/>
      </c>
      <c r="AC105" s="1" t="str">
        <f>IF(AND(שבוע_בדילוג[[#This Row],[הווסת פעיל?]]=1,Y104=0,שבוע_בדילוג[[#This Row],[וסת קבוע אחרון]]=X104),שבוע_בדילוג[[#This Row],[וסת קבוע אחרון]],"")</f>
        <v/>
      </c>
      <c r="AD105" s="1" t="str">
        <f>IF(AND(שבוע_בדילוג[[#This Row],[הווסת פעיל?]]=1,Y104=0,שבוע_בדילוג[[#This Row],[וסת קבוע אחרון]]&lt;&gt;X104),1,"")</f>
        <v/>
      </c>
      <c r="AE105" s="1" t="str">
        <f>IF(AND(שבוע_בדילוג[[#This Row],[הווסת פעיל?]]&lt;&gt;"",B106=1),שבוע_בדילוג[[#This Row],[CycleNumber]],"")</f>
        <v/>
      </c>
      <c r="AF105" s="1" t="str">
        <f>IF(AND(שבוע_בדילוג[[#This Row],[הווסת פעיל?]]&lt;&gt;"",Y104=""),שבוע_בדילוג[[#This Row],[CycleNumber]],"")</f>
        <v/>
      </c>
      <c r="AG105" s="1" t="str">
        <f>IF(B106=1,"",IF(שבוע_בדילוג[[#This Row],[הווסת פעיל?]]=1,IF(שבוע_בדילוג[[#This Row],[וסת קבוע אחרון]]=F106,1,0),""))</f>
        <v/>
      </c>
      <c r="AH105" s="1" t="str">
        <f>IF(B106=1,"",IF(שבוע_בדילוג[[#This Row],[הווסת פעיל?]]=1,IF(OR(שבוע_בדילוג[[#This Row],[וסת קבוע אחרון]]=F106,F106=שבוע_בדילוג[[#This Row],[LengthofCycle]]),1,0),""))</f>
        <v/>
      </c>
      <c r="AI105" s="1" t="str">
        <f>IF(B106=1,"",IF(שבוע_בדילוג[[#This Row],[הווסת פעיל?]]=1,IF(OR(שבוע_בדילוג[[#This Row],[וסת קבוע אחרון]]=F106,F106=שבוע_בדילוג[[#This Row],[LengthofCycle]],AND(שבוע_בדילוג[[#This Row],[LengthofCycle]]&lt;&gt;שבוע_בדילוג[[#This Row],[וסת קבוע אחרון]],OR(F106=28,F106=29))),1,0),""))</f>
        <v/>
      </c>
      <c r="AJ105" s="1" t="str">
        <f>IF(AND(שבוע_בדילוג[[#This Row],[הווסת פעיל?]]=1,B106=1),1,"")</f>
        <v/>
      </c>
      <c r="AK105" s="4">
        <f>IF(AND(שבוע_בדילוג[[#This Row],[הווסת פעיל?]]&lt;&gt;1,B106&lt;&gt;1,B106&lt;&gt;""),IF(שבוע_בדילוג[[#This Row],[LengthofCycle]]=F106,1,0),"")</f>
        <v>0</v>
      </c>
      <c r="AL105" s="4">
        <f>IF(AND(שבוע_בדילוג[[#This Row],[הווסת פעיל?]]&lt;&gt;1,B106&lt;&gt;1,B106&lt;&gt;""),IF(OR(שבוע_בדילוג[[#This Row],[LengthofCycle]]=F106,F106=29),1,0),"")</f>
        <v>0</v>
      </c>
      <c r="AM105" s="4">
        <f>IF(AND(שבוע_בדילוג[[#This Row],[הווסת פעיל?]]&lt;&gt;1,B106&lt;&gt;1,B106&lt;&gt;""),IF(OR(שבוע_בדילוג[[#This Row],[LengthofCycle]]=F106,F106=29,F106=28),1,0),"")</f>
        <v>1</v>
      </c>
      <c r="AZ105" s="1">
        <f t="shared" si="20"/>
        <v>0</v>
      </c>
      <c r="BA105" s="2" t="e">
        <f t="shared" si="21"/>
        <v>#DIV/0!</v>
      </c>
      <c r="BB105" s="2" t="e">
        <f t="shared" si="18"/>
        <v>#DIV/0!</v>
      </c>
    </row>
    <row r="106" spans="1:54" x14ac:dyDescent="0.25">
      <c r="A106" s="1" t="s">
        <v>51</v>
      </c>
      <c r="B106" s="1">
        <v>10</v>
      </c>
      <c r="C106" s="1">
        <v>0</v>
      </c>
      <c r="D106" s="1">
        <v>1</v>
      </c>
      <c r="E106" s="1">
        <v>0</v>
      </c>
      <c r="F106" s="1">
        <v>28</v>
      </c>
      <c r="H106" s="1">
        <f>שבוע_בדילוג[[#This Row],[LengthofCycle]]+1</f>
        <v>29</v>
      </c>
      <c r="I106" s="1" t="str">
        <f>IF(IFERROR(LOOKUP(שבוע_בדילוג[[#This Row],[ClientID]],קביעויות[השבוע בדילוג]),FALSE)=שבוע_בדילוג[[#This Row],[ClientID]],1,"")</f>
        <v/>
      </c>
      <c r="J106" s="1" t="str">
        <f>IF(AND(שבוע_בדילוג[[#This Row],[CycleNumber]]&gt;1,OR(B107="",שבוע_בדילוג[[#This Row],[CycleNumber]]&gt;B105)),IF(OR(AND(שבוע_בדילוג[[#This Row],[LengthofCycle]]=29,F105=29),AND(שבוע_בדילוג[[#This Row],[LengthofCycle]]=36,F105=36)),1,""),"")</f>
        <v/>
      </c>
      <c r="K106" s="1" t="str">
        <f>IF(AND(שבוע_בדילוג[[#This Row],[וסת השבוע]]=1,J105=1,שבוע_בדילוג[[#This Row],[CycleNumber]]&gt;B105),1,"")</f>
        <v/>
      </c>
      <c r="L106" s="1" t="str">
        <f>IF(שבוע_בדילוג[[#This Row],[CycleNumber]]=1,"",IF(שבוע_בדילוג[[#This Row],[וסת השבוע]]=1,0,IF(L105="","",IF(L105=0,IF(שבוע_בדילוג[[#This Row],[LengthofCycle]]=29,0,1),IF(L105=1,IF(שבוע_בדילוג[[#This Row],[LengthofCycle]]+F105=29*2,0,2),IF(L105=2,IF(שבוע_בדילוג[[#This Row],[LengthofCycle]]+F105+F104=29*3,0,3),""))))))</f>
        <v/>
      </c>
      <c r="M106" s="1" t="str">
        <f>IF(שבוע_בדילוג[[#This Row],[וסת השבוע]]=1,IF(שבוע_בדילוג[[#This Row],[וסת השבוע וההפלגה ביחד]]=1,M105+1,0),IF(AND(שבוע_בדילוג[[#This Row],[CycleNumber]]&gt;B105,שבוע_בדילוג[[#This Row],[CycleNumber]]&gt;1),IF(שבוע_בדילוג[[#This Row],[וסת השבוע פעיל?]]&lt;&gt;"",M105+1,""),""))</f>
        <v/>
      </c>
      <c r="N106" s="1" t="str">
        <f>IF(שבוע_בדילוג[[#This Row],[וסת השבוע פעיל?2]]="","",IF(AND(שבוע_בדילוג[[#This Row],[וסת השבוע פעיל?]]&lt;&gt;"",שבוע_בדילוג[[#This Row],[CycleNumber]]&lt;B107,B107&lt;&gt;"",שבוע_בדילוג[[#This Row],[וסת השבוע פעיל?]]&lt;3),IF(L107=0,IF(AND(שבוע_בדילוג[[#This Row],[וסת השבוע פעיל?]]&gt;0,J107=1),0,1),0),""))</f>
        <v/>
      </c>
      <c r="O106" s="1" t="str">
        <f t="shared" si="19"/>
        <v/>
      </c>
      <c r="P106" s="1" t="str">
        <f>IF(AND(שבוע_בדילוג[[#This Row],[חיזוי - שבוע]]=1,K107=1),1,"")</f>
        <v/>
      </c>
      <c r="Q106" s="1" t="str">
        <f>IF(AND(שבוע_בדילוג[[#This Row],[וסת השבוע פעיל?]]&lt;3,OR(שבוע_בדילוג[[#This Row],[CycleNumber]]&gt;B107,B107="")),1,"")</f>
        <v/>
      </c>
      <c r="R106" s="1" t="str">
        <f>IF(AND(שבוע_בדילוג[[#This Row],[חיזוי - שבוע]]&lt;&gt;"",שבוע_בדילוג[[#This Row],[וסת השבוע פעיל?2]]=""),1,"")</f>
        <v/>
      </c>
      <c r="S106" s="1" t="str">
        <f>IF(שבוע_בדילוג[[#This Row],[האישה קבעה וסת שבוע בדילוג?]]=1,IF(שבוע_בדילוג[[#This Row],[וסת השבוע פעיל?]]&lt;3,1,0),"")</f>
        <v/>
      </c>
      <c r="T1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" s="1">
        <f t="shared" si="12"/>
        <v>0</v>
      </c>
      <c r="V106" s="1">
        <f t="shared" si="13"/>
        <v>0</v>
      </c>
      <c r="W106" s="1">
        <f t="shared" si="14"/>
        <v>0</v>
      </c>
      <c r="X106" s="1" t="str">
        <f>IF(שבוע_בדילוג[[#This Row],[3 הפלגות זהות]]="","",IF(שבוע_בדילוג[[#This Row],[3 הפלגות זהות]]=1,שבוע_בדילוג[[#This Row],[LengthofCycle]],X105))</f>
        <v/>
      </c>
      <c r="Z106" s="1" t="str">
        <f>IF(OR(שבוע_בדילוג[[#This Row],[הווסת פעיל?]]=0,שבוע_בדילוג[[#This Row],[הווסת פעיל?]]=""),"",SUM(Z105,שבוע_בדילוג[[#This Row],[הווסת פעיל?]]))</f>
        <v/>
      </c>
      <c r="AA106" s="1" t="str">
        <f>IF(AND(שבוע_בדילוג[[#This Row],[כמה מחזורים עד עקירה]]&lt;&gt;"",Z107=""),שבוע_בדילוג[[#This Row],[כמה מחזורים עד עקירה]],"")</f>
        <v/>
      </c>
      <c r="AB106" s="1" t="str">
        <f>IF(AND(שבוע_בדילוג[[#This Row],[הווסת פעיל?]]=1,שבוע_בדילוג[[#This Row],[וסת קבוע אחרון]]&lt;&gt;X105),שבוע_בדילוג[[#This Row],[וסת קבוע אחרון]],"")</f>
        <v/>
      </c>
      <c r="AC106" s="1" t="str">
        <f>IF(AND(שבוע_בדילוג[[#This Row],[הווסת פעיל?]]=1,Y105=0,שבוע_בדילוג[[#This Row],[וסת קבוע אחרון]]=X105),שבוע_בדילוג[[#This Row],[וסת קבוע אחרון]],"")</f>
        <v/>
      </c>
      <c r="AD106" s="1" t="str">
        <f>IF(AND(שבוע_בדילוג[[#This Row],[הווסת פעיל?]]=1,Y105=0,שבוע_בדילוג[[#This Row],[וסת קבוע אחרון]]&lt;&gt;X105),1,"")</f>
        <v/>
      </c>
      <c r="AE106" s="1" t="str">
        <f>IF(AND(שבוע_בדילוג[[#This Row],[הווסת פעיל?]]&lt;&gt;"",B107=1),שבוע_בדילוג[[#This Row],[CycleNumber]],"")</f>
        <v/>
      </c>
      <c r="AF106" s="1" t="str">
        <f>IF(AND(שבוע_בדילוג[[#This Row],[הווסת פעיל?]]&lt;&gt;"",Y105=""),שבוע_בדילוג[[#This Row],[CycleNumber]],"")</f>
        <v/>
      </c>
      <c r="AG106" s="1" t="str">
        <f>IF(B107=1,"",IF(שבוע_בדילוג[[#This Row],[הווסת פעיל?]]=1,IF(שבוע_בדילוג[[#This Row],[וסת קבוע אחרון]]=F107,1,0),""))</f>
        <v/>
      </c>
      <c r="AH106" s="1" t="str">
        <f>IF(B107=1,"",IF(שבוע_בדילוג[[#This Row],[הווסת פעיל?]]=1,IF(OR(שבוע_בדילוג[[#This Row],[וסת קבוע אחרון]]=F107,F107=שבוע_בדילוג[[#This Row],[LengthofCycle]]),1,0),""))</f>
        <v/>
      </c>
      <c r="AI106" s="1" t="str">
        <f>IF(B107=1,"",IF(שבוע_בדילוג[[#This Row],[הווסת פעיל?]]=1,IF(OR(שבוע_בדילוג[[#This Row],[וסת קבוע אחרון]]=F107,F107=שבוע_בדילוג[[#This Row],[LengthofCycle]],AND(שבוע_בדילוג[[#This Row],[LengthofCycle]]&lt;&gt;שבוע_בדילוג[[#This Row],[וסת קבוע אחרון]],OR(F107=28,F107=29))),1,0),""))</f>
        <v/>
      </c>
      <c r="AJ106" s="1" t="str">
        <f>IF(AND(שבוע_בדילוג[[#This Row],[הווסת פעיל?]]=1,B107=1),1,"")</f>
        <v/>
      </c>
      <c r="AK106" s="4">
        <f>IF(AND(שבוע_בדילוג[[#This Row],[הווסת פעיל?]]&lt;&gt;1,B107&lt;&gt;1,B107&lt;&gt;""),IF(שבוע_בדילוג[[#This Row],[LengthofCycle]]=F107,1,0),"")</f>
        <v>0</v>
      </c>
      <c r="AL106" s="4">
        <f>IF(AND(שבוע_בדילוג[[#This Row],[הווסת פעיל?]]&lt;&gt;1,B107&lt;&gt;1,B107&lt;&gt;""),IF(OR(שבוע_בדילוג[[#This Row],[LengthofCycle]]=F107,F107=29),1,0),"")</f>
        <v>0</v>
      </c>
      <c r="AM106" s="4">
        <f>IF(AND(שבוע_בדילוג[[#This Row],[הווסת פעיל?]]&lt;&gt;1,B107&lt;&gt;1,B107&lt;&gt;""),IF(OR(שבוע_בדילוג[[#This Row],[LengthofCycle]]=F107,F107=29,F107=28),1,0),"")</f>
        <v>0</v>
      </c>
      <c r="AZ106" s="1">
        <f t="shared" si="20"/>
        <v>0</v>
      </c>
      <c r="BA106" s="2" t="e">
        <f t="shared" si="21"/>
        <v>#DIV/0!</v>
      </c>
      <c r="BB106" s="2" t="e">
        <f t="shared" si="18"/>
        <v>#DIV/0!</v>
      </c>
    </row>
    <row r="107" spans="1:54" x14ac:dyDescent="0.25">
      <c r="A107" s="1" t="s">
        <v>51</v>
      </c>
      <c r="B107" s="1">
        <v>11</v>
      </c>
      <c r="C107" s="1">
        <v>0</v>
      </c>
      <c r="D107" s="1">
        <v>1</v>
      </c>
      <c r="E107" s="1">
        <v>0</v>
      </c>
      <c r="F107" s="1">
        <v>25</v>
      </c>
      <c r="H107" s="1">
        <f>שבוע_בדילוג[[#This Row],[LengthofCycle]]+1</f>
        <v>26</v>
      </c>
      <c r="I107" s="1" t="str">
        <f>IF(IFERROR(LOOKUP(שבוע_בדילוג[[#This Row],[ClientID]],קביעויות[השבוע בדילוג]),FALSE)=שבוע_בדילוג[[#This Row],[ClientID]],1,"")</f>
        <v/>
      </c>
      <c r="J107" s="1" t="str">
        <f>IF(AND(שבוע_בדילוג[[#This Row],[CycleNumber]]&gt;1,OR(B108="",שבוע_בדילוג[[#This Row],[CycleNumber]]&gt;B106)),IF(OR(AND(שבוע_בדילוג[[#This Row],[LengthofCycle]]=29,F106=29),AND(שבוע_בדילוג[[#This Row],[LengthofCycle]]=36,F106=36)),1,""),"")</f>
        <v/>
      </c>
      <c r="K107" s="1" t="str">
        <f>IF(AND(שבוע_בדילוג[[#This Row],[וסת השבוע]]=1,J106=1,שבוע_בדילוג[[#This Row],[CycleNumber]]&gt;B106),1,"")</f>
        <v/>
      </c>
      <c r="L107" s="1" t="str">
        <f>IF(שבוע_בדילוג[[#This Row],[CycleNumber]]=1,"",IF(שבוע_בדילוג[[#This Row],[וסת השבוע]]=1,0,IF(L106="","",IF(L106=0,IF(שבוע_בדילוג[[#This Row],[LengthofCycle]]=29,0,1),IF(L106=1,IF(שבוע_בדילוג[[#This Row],[LengthofCycle]]+F106=29*2,0,2),IF(L106=2,IF(שבוע_בדילוג[[#This Row],[LengthofCycle]]+F106+F105=29*3,0,3),""))))))</f>
        <v/>
      </c>
      <c r="M107" s="1" t="str">
        <f>IF(שבוע_בדילוג[[#This Row],[וסת השבוע]]=1,IF(שבוע_בדילוג[[#This Row],[וסת השבוע וההפלגה ביחד]]=1,M106+1,0),IF(AND(שבוע_בדילוג[[#This Row],[CycleNumber]]&gt;B106,שבוע_בדילוג[[#This Row],[CycleNumber]]&gt;1),IF(שבוע_בדילוג[[#This Row],[וסת השבוע פעיל?]]&lt;&gt;"",M106+1,""),""))</f>
        <v/>
      </c>
      <c r="N107" s="1" t="str">
        <f>IF(שבוע_בדילוג[[#This Row],[וסת השבוע פעיל?2]]="","",IF(AND(שבוע_בדילוג[[#This Row],[וסת השבוע פעיל?]]&lt;&gt;"",שבוע_בדילוג[[#This Row],[CycleNumber]]&lt;B108,B108&lt;&gt;"",שבוע_בדילוג[[#This Row],[וסת השבוע פעיל?]]&lt;3),IF(L108=0,IF(AND(שבוע_בדילוג[[#This Row],[וסת השבוע פעיל?]]&gt;0,J108=1),0,1),0),""))</f>
        <v/>
      </c>
      <c r="O107" s="1" t="str">
        <f t="shared" si="19"/>
        <v/>
      </c>
      <c r="P107" s="1" t="str">
        <f>IF(AND(שבוע_בדילוג[[#This Row],[חיזוי - שבוע]]=1,K108=1),1,"")</f>
        <v/>
      </c>
      <c r="Q107" s="1" t="str">
        <f>IF(AND(שבוע_בדילוג[[#This Row],[וסת השבוע פעיל?]]&lt;3,OR(שבוע_בדילוג[[#This Row],[CycleNumber]]&gt;B108,B108="")),1,"")</f>
        <v/>
      </c>
      <c r="R107" s="1" t="str">
        <f>IF(AND(שבוע_בדילוג[[#This Row],[חיזוי - שבוע]]&lt;&gt;"",שבוע_בדילוג[[#This Row],[וסת השבוע פעיל?2]]=""),1,"")</f>
        <v/>
      </c>
      <c r="S107" s="1" t="str">
        <f>IF(שבוע_בדילוג[[#This Row],[האישה קבעה וסת שבוע בדילוג?]]=1,IF(שבוע_בדילוג[[#This Row],[וסת השבוע פעיל?]]&lt;3,1,0),"")</f>
        <v/>
      </c>
      <c r="T1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" s="1">
        <f t="shared" si="12"/>
        <v>0</v>
      </c>
      <c r="V107" s="1">
        <f t="shared" si="13"/>
        <v>0</v>
      </c>
      <c r="W107" s="1">
        <f t="shared" si="14"/>
        <v>0</v>
      </c>
      <c r="X107" s="1" t="str">
        <f>IF(שבוע_בדילוג[[#This Row],[3 הפלגות זהות]]="","",IF(שבוע_בדילוג[[#This Row],[3 הפלגות זהות]]=1,שבוע_בדילוג[[#This Row],[LengthofCycle]],X106))</f>
        <v/>
      </c>
      <c r="Z107" s="1" t="str">
        <f>IF(OR(שבוע_בדילוג[[#This Row],[הווסת פעיל?]]=0,שבוע_בדילוג[[#This Row],[הווסת פעיל?]]=""),"",SUM(Z106,שבוע_בדילוג[[#This Row],[הווסת פעיל?]]))</f>
        <v/>
      </c>
      <c r="AA107" s="1" t="str">
        <f>IF(AND(שבוע_בדילוג[[#This Row],[כמה מחזורים עד עקירה]]&lt;&gt;"",Z108=""),שבוע_בדילוג[[#This Row],[כמה מחזורים עד עקירה]],"")</f>
        <v/>
      </c>
      <c r="AB107" s="1" t="str">
        <f>IF(AND(שבוע_בדילוג[[#This Row],[הווסת פעיל?]]=1,שבוע_בדילוג[[#This Row],[וסת קבוע אחרון]]&lt;&gt;X106),שבוע_בדילוג[[#This Row],[וסת קבוע אחרון]],"")</f>
        <v/>
      </c>
      <c r="AC107" s="1" t="str">
        <f>IF(AND(שבוע_בדילוג[[#This Row],[הווסת פעיל?]]=1,Y106=0,שבוע_בדילוג[[#This Row],[וסת קבוע אחרון]]=X106),שבוע_בדילוג[[#This Row],[וסת קבוע אחרון]],"")</f>
        <v/>
      </c>
      <c r="AD107" s="1" t="str">
        <f>IF(AND(שבוע_בדילוג[[#This Row],[הווסת פעיל?]]=1,Y106=0,שבוע_בדילוג[[#This Row],[וסת קבוע אחרון]]&lt;&gt;X106),1,"")</f>
        <v/>
      </c>
      <c r="AE107" s="1" t="str">
        <f>IF(AND(שבוע_בדילוג[[#This Row],[הווסת פעיל?]]&lt;&gt;"",B108=1),שבוע_בדילוג[[#This Row],[CycleNumber]],"")</f>
        <v/>
      </c>
      <c r="AF107" s="1" t="str">
        <f>IF(AND(שבוע_בדילוג[[#This Row],[הווסת פעיל?]]&lt;&gt;"",Y106=""),שבוע_בדילוג[[#This Row],[CycleNumber]],"")</f>
        <v/>
      </c>
      <c r="AG107" s="1" t="str">
        <f>IF(B108=1,"",IF(שבוע_בדילוג[[#This Row],[הווסת פעיל?]]=1,IF(שבוע_בדילוג[[#This Row],[וסת קבוע אחרון]]=F108,1,0),""))</f>
        <v/>
      </c>
      <c r="AH107" s="1" t="str">
        <f>IF(B108=1,"",IF(שבוע_בדילוג[[#This Row],[הווסת פעיל?]]=1,IF(OR(שבוע_בדילוג[[#This Row],[וסת קבוע אחרון]]=F108,F108=שבוע_בדילוג[[#This Row],[LengthofCycle]]),1,0),""))</f>
        <v/>
      </c>
      <c r="AI107" s="1" t="str">
        <f>IF(B108=1,"",IF(שבוע_בדילוג[[#This Row],[הווסת פעיל?]]=1,IF(OR(שבוע_בדילוג[[#This Row],[וסת קבוע אחרון]]=F108,F108=שבוע_בדילוג[[#This Row],[LengthofCycle]],AND(שבוע_בדילוג[[#This Row],[LengthofCycle]]&lt;&gt;שבוע_בדילוג[[#This Row],[וסת קבוע אחרון]],OR(F108=28,F108=29))),1,0),""))</f>
        <v/>
      </c>
      <c r="AJ107" s="1" t="str">
        <f>IF(AND(שבוע_בדילוג[[#This Row],[הווסת פעיל?]]=1,B108=1),1,"")</f>
        <v/>
      </c>
      <c r="AK107" s="4">
        <f>IF(AND(שבוע_בדילוג[[#This Row],[הווסת פעיל?]]&lt;&gt;1,B108&lt;&gt;1,B108&lt;&gt;""),IF(שבוע_בדילוג[[#This Row],[LengthofCycle]]=F108,1,0),"")</f>
        <v>0</v>
      </c>
      <c r="AL107" s="4">
        <f>IF(AND(שבוע_בדילוג[[#This Row],[הווסת פעיל?]]&lt;&gt;1,B108&lt;&gt;1,B108&lt;&gt;""),IF(OR(שבוע_בדילוג[[#This Row],[LengthofCycle]]=F108,F108=29),1,0),"")</f>
        <v>0</v>
      </c>
      <c r="AM107" s="4">
        <f>IF(AND(שבוע_בדילוג[[#This Row],[הווסת פעיל?]]&lt;&gt;1,B108&lt;&gt;1,B108&lt;&gt;""),IF(OR(שבוע_בדילוג[[#This Row],[LengthofCycle]]=F108,F108=29,F108=28),1,0),"")</f>
        <v>0</v>
      </c>
      <c r="AZ107" s="1">
        <f t="shared" si="20"/>
        <v>0</v>
      </c>
      <c r="BA107" s="2" t="e">
        <f t="shared" si="21"/>
        <v>#DIV/0!</v>
      </c>
      <c r="BB107" s="2" t="e">
        <f t="shared" si="18"/>
        <v>#DIV/0!</v>
      </c>
    </row>
    <row r="108" spans="1:54" x14ac:dyDescent="0.25">
      <c r="A108" s="1" t="s">
        <v>51</v>
      </c>
      <c r="B108" s="1">
        <v>12</v>
      </c>
      <c r="C108" s="1">
        <v>0</v>
      </c>
      <c r="D108" s="1">
        <v>1</v>
      </c>
      <c r="E108" s="1">
        <v>0</v>
      </c>
      <c r="F108" s="1">
        <v>27</v>
      </c>
      <c r="H108" s="1">
        <f>שבוע_בדילוג[[#This Row],[LengthofCycle]]+1</f>
        <v>28</v>
      </c>
      <c r="I108" s="1" t="str">
        <f>IF(IFERROR(LOOKUP(שבוע_בדילוג[[#This Row],[ClientID]],קביעויות[השבוע בדילוג]),FALSE)=שבוע_בדילוג[[#This Row],[ClientID]],1,"")</f>
        <v/>
      </c>
      <c r="J108" s="1" t="str">
        <f>IF(AND(שבוע_בדילוג[[#This Row],[CycleNumber]]&gt;1,OR(B109="",שבוע_בדילוג[[#This Row],[CycleNumber]]&gt;B107)),IF(OR(AND(שבוע_בדילוג[[#This Row],[LengthofCycle]]=29,F107=29),AND(שבוע_בדילוג[[#This Row],[LengthofCycle]]=36,F107=36)),1,""),"")</f>
        <v/>
      </c>
      <c r="K108" s="1" t="str">
        <f>IF(AND(שבוע_בדילוג[[#This Row],[וסת השבוע]]=1,J107=1,שבוע_בדילוג[[#This Row],[CycleNumber]]&gt;B107),1,"")</f>
        <v/>
      </c>
      <c r="L108" s="1" t="str">
        <f>IF(שבוע_בדילוג[[#This Row],[CycleNumber]]=1,"",IF(שבוע_בדילוג[[#This Row],[וסת השבוע]]=1,0,IF(L107="","",IF(L107=0,IF(שבוע_בדילוג[[#This Row],[LengthofCycle]]=29,0,1),IF(L107=1,IF(שבוע_בדילוג[[#This Row],[LengthofCycle]]+F107=29*2,0,2),IF(L107=2,IF(שבוע_בדילוג[[#This Row],[LengthofCycle]]+F107+F106=29*3,0,3),""))))))</f>
        <v/>
      </c>
      <c r="M108" s="1" t="str">
        <f>IF(שבוע_בדילוג[[#This Row],[וסת השבוע]]=1,IF(שבוע_בדילוג[[#This Row],[וסת השבוע וההפלגה ביחד]]=1,M107+1,0),IF(AND(שבוע_בדילוג[[#This Row],[CycleNumber]]&gt;B107,שבוע_בדילוג[[#This Row],[CycleNumber]]&gt;1),IF(שבוע_בדילוג[[#This Row],[וסת השבוע פעיל?]]&lt;&gt;"",M107+1,""),""))</f>
        <v/>
      </c>
      <c r="N108" s="1" t="str">
        <f>IF(שבוע_בדילוג[[#This Row],[וסת השבוע פעיל?2]]="","",IF(AND(שבוע_בדילוג[[#This Row],[וסת השבוע פעיל?]]&lt;&gt;"",שבוע_בדילוג[[#This Row],[CycleNumber]]&lt;B109,B109&lt;&gt;"",שבוע_בדילוג[[#This Row],[וסת השבוע פעיל?]]&lt;3),IF(L109=0,IF(AND(שבוע_בדילוג[[#This Row],[וסת השבוע פעיל?]]&gt;0,J109=1),0,1),0),""))</f>
        <v/>
      </c>
      <c r="O108" s="1" t="str">
        <f t="shared" si="19"/>
        <v/>
      </c>
      <c r="P108" s="1" t="str">
        <f>IF(AND(שבוע_בדילוג[[#This Row],[חיזוי - שבוע]]=1,K109=1),1,"")</f>
        <v/>
      </c>
      <c r="Q108" s="1" t="str">
        <f>IF(AND(שבוע_בדילוג[[#This Row],[וסת השבוע פעיל?]]&lt;3,OR(שבוע_בדילוג[[#This Row],[CycleNumber]]&gt;B109,B109="")),1,"")</f>
        <v/>
      </c>
      <c r="R108" s="1" t="str">
        <f>IF(AND(שבוע_בדילוג[[#This Row],[חיזוי - שבוע]]&lt;&gt;"",שבוע_בדילוג[[#This Row],[וסת השבוע פעיל?2]]=""),1,"")</f>
        <v/>
      </c>
      <c r="S108" s="1" t="str">
        <f>IF(שבוע_בדילוג[[#This Row],[האישה קבעה וסת שבוע בדילוג?]]=1,IF(שבוע_בדילוג[[#This Row],[וסת השבוע פעיל?]]&lt;3,1,0),"")</f>
        <v/>
      </c>
      <c r="T1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" s="1">
        <f t="shared" si="12"/>
        <v>0</v>
      </c>
      <c r="V108" s="1">
        <f t="shared" si="13"/>
        <v>0</v>
      </c>
      <c r="W108" s="1">
        <f t="shared" si="14"/>
        <v>0</v>
      </c>
      <c r="X108" s="1" t="str">
        <f>IF(שבוע_בדילוג[[#This Row],[3 הפלגות זהות]]="","",IF(שבוע_בדילוג[[#This Row],[3 הפלגות זהות]]=1,שבוע_בדילוג[[#This Row],[LengthofCycle]],X107))</f>
        <v/>
      </c>
      <c r="Z108" s="1" t="str">
        <f>IF(OR(שבוע_בדילוג[[#This Row],[הווסת פעיל?]]=0,שבוע_בדילוג[[#This Row],[הווסת פעיל?]]=""),"",SUM(Z107,שבוע_בדילוג[[#This Row],[הווסת פעיל?]]))</f>
        <v/>
      </c>
      <c r="AA108" s="1" t="str">
        <f>IF(AND(שבוע_בדילוג[[#This Row],[כמה מחזורים עד עקירה]]&lt;&gt;"",Z109=""),שבוע_בדילוג[[#This Row],[כמה מחזורים עד עקירה]],"")</f>
        <v/>
      </c>
      <c r="AB108" s="1" t="str">
        <f>IF(AND(שבוע_בדילוג[[#This Row],[הווסת פעיל?]]=1,שבוע_בדילוג[[#This Row],[וסת קבוע אחרון]]&lt;&gt;X107),שבוע_בדילוג[[#This Row],[וסת קבוע אחרון]],"")</f>
        <v/>
      </c>
      <c r="AC108" s="1" t="str">
        <f>IF(AND(שבוע_בדילוג[[#This Row],[הווסת פעיל?]]=1,Y107=0,שבוע_בדילוג[[#This Row],[וסת קבוע אחרון]]=X107),שבוע_בדילוג[[#This Row],[וסת קבוע אחרון]],"")</f>
        <v/>
      </c>
      <c r="AD108" s="1" t="str">
        <f>IF(AND(שבוע_בדילוג[[#This Row],[הווסת פעיל?]]=1,Y107=0,שבוע_בדילוג[[#This Row],[וסת קבוע אחרון]]&lt;&gt;X107),1,"")</f>
        <v/>
      </c>
      <c r="AE108" s="1" t="str">
        <f>IF(AND(שבוע_בדילוג[[#This Row],[הווסת פעיל?]]&lt;&gt;"",B109=1),שבוע_בדילוג[[#This Row],[CycleNumber]],"")</f>
        <v/>
      </c>
      <c r="AF108" s="1" t="str">
        <f>IF(AND(שבוע_בדילוג[[#This Row],[הווסת פעיל?]]&lt;&gt;"",Y107=""),שבוע_בדילוג[[#This Row],[CycleNumber]],"")</f>
        <v/>
      </c>
      <c r="AG108" s="1" t="str">
        <f>IF(B109=1,"",IF(שבוע_בדילוג[[#This Row],[הווסת פעיל?]]=1,IF(שבוע_בדילוג[[#This Row],[וסת קבוע אחרון]]=F109,1,0),""))</f>
        <v/>
      </c>
      <c r="AH108" s="1" t="str">
        <f>IF(B109=1,"",IF(שבוע_בדילוג[[#This Row],[הווסת פעיל?]]=1,IF(OR(שבוע_בדילוג[[#This Row],[וסת קבוע אחרון]]=F109,F109=שבוע_בדילוג[[#This Row],[LengthofCycle]]),1,0),""))</f>
        <v/>
      </c>
      <c r="AI108" s="1" t="str">
        <f>IF(B109=1,"",IF(שבוע_בדילוג[[#This Row],[הווסת פעיל?]]=1,IF(OR(שבוע_בדילוג[[#This Row],[וסת קבוע אחרון]]=F109,F109=שבוע_בדילוג[[#This Row],[LengthofCycle]],AND(שבוע_בדילוג[[#This Row],[LengthofCycle]]&lt;&gt;שבוע_בדילוג[[#This Row],[וסת קבוע אחרון]],OR(F109=28,F109=29))),1,0),""))</f>
        <v/>
      </c>
      <c r="AJ108" s="1" t="str">
        <f>IF(AND(שבוע_בדילוג[[#This Row],[הווסת פעיל?]]=1,B109=1),1,"")</f>
        <v/>
      </c>
      <c r="AK108" s="4" t="str">
        <f>IF(AND(שבוע_בדילוג[[#This Row],[הווסת פעיל?]]&lt;&gt;1,B109&lt;&gt;1,B109&lt;&gt;""),IF(שבוע_בדילוג[[#This Row],[LengthofCycle]]=F109,1,0),"")</f>
        <v/>
      </c>
      <c r="AL108" s="4" t="str">
        <f>IF(AND(שבוע_בדילוג[[#This Row],[הווסת פעיל?]]&lt;&gt;1,B109&lt;&gt;1,B109&lt;&gt;""),IF(OR(שבוע_בדילוג[[#This Row],[LengthofCycle]]=F109,F109=29),1,0),"")</f>
        <v/>
      </c>
      <c r="AM108" s="4" t="str">
        <f>IF(AND(שבוע_בדילוג[[#This Row],[הווסת פעיל?]]&lt;&gt;1,B109&lt;&gt;1,B109&lt;&gt;""),IF(OR(שבוע_בדילוג[[#This Row],[LengthofCycle]]=F109,F109=29,F109=28),1,0),"")</f>
        <v/>
      </c>
      <c r="AZ108" s="1">
        <f t="shared" si="20"/>
        <v>0</v>
      </c>
      <c r="BA108" s="2" t="e">
        <f t="shared" si="21"/>
        <v>#DIV/0!</v>
      </c>
      <c r="BB108" s="2" t="e">
        <f t="shared" si="18"/>
        <v>#DIV/0!</v>
      </c>
    </row>
    <row r="109" spans="1:54" x14ac:dyDescent="0.25">
      <c r="A109" s="1" t="s">
        <v>52</v>
      </c>
      <c r="B109" s="1">
        <v>1</v>
      </c>
      <c r="C109" s="1">
        <v>1</v>
      </c>
      <c r="D109" s="1">
        <v>1</v>
      </c>
      <c r="E109" s="1">
        <v>0</v>
      </c>
      <c r="F109" s="1">
        <v>33</v>
      </c>
      <c r="H109" s="1">
        <f>שבוע_בדילוג[[#This Row],[LengthofCycle]]+1</f>
        <v>34</v>
      </c>
      <c r="I109" s="1" t="str">
        <f>IF(IFERROR(LOOKUP(שבוע_בדילוג[[#This Row],[ClientID]],קביעויות[השבוע בדילוג]),FALSE)=שבוע_בדילוג[[#This Row],[ClientID]],1,"")</f>
        <v/>
      </c>
      <c r="J109" s="1" t="str">
        <f>IF(AND(שבוע_בדילוג[[#This Row],[CycleNumber]]&gt;1,OR(B110="",שבוע_בדילוג[[#This Row],[CycleNumber]]&gt;B108)),IF(OR(AND(שבוע_בדילוג[[#This Row],[LengthofCycle]]=29,F108=29),AND(שבוע_בדילוג[[#This Row],[LengthofCycle]]=36,F108=36)),1,""),"")</f>
        <v/>
      </c>
      <c r="K109" s="1" t="str">
        <f>IF(AND(שבוע_בדילוג[[#This Row],[וסת השבוע]]=1,J108=1,שבוע_בדילוג[[#This Row],[CycleNumber]]&gt;B108),1,"")</f>
        <v/>
      </c>
      <c r="L109" s="1" t="str">
        <f>IF(שבוע_בדילוג[[#This Row],[CycleNumber]]=1,"",IF(שבוע_בדילוג[[#This Row],[וסת השבוע]]=1,0,IF(L108="","",IF(L108=0,IF(שבוע_בדילוג[[#This Row],[LengthofCycle]]=29,0,1),IF(L108=1,IF(שבוע_בדילוג[[#This Row],[LengthofCycle]]+F108=29*2,0,2),IF(L108=2,IF(שבוע_בדילוג[[#This Row],[LengthofCycle]]+F108+F107=29*3,0,3),""))))))</f>
        <v/>
      </c>
      <c r="M109" s="1" t="str">
        <f>IF(שבוע_בדילוג[[#This Row],[וסת השבוע]]=1,IF(שבוע_בדילוג[[#This Row],[וסת השבוע וההפלגה ביחד]]=1,M108+1,0),IF(AND(שבוע_בדילוג[[#This Row],[CycleNumber]]&gt;B108,שבוע_בדילוג[[#This Row],[CycleNumber]]&gt;1),IF(שבוע_בדילוג[[#This Row],[וסת השבוע פעיל?]]&lt;&gt;"",M108+1,""),""))</f>
        <v/>
      </c>
      <c r="N109" s="1" t="str">
        <f>IF(שבוע_בדילוג[[#This Row],[וסת השבוע פעיל?2]]="","",IF(AND(שבוע_בדילוג[[#This Row],[וסת השבוע פעיל?]]&lt;&gt;"",שבוע_בדילוג[[#This Row],[CycleNumber]]&lt;B110,B110&lt;&gt;"",שבוע_בדילוג[[#This Row],[וסת השבוע פעיל?]]&lt;3),IF(L110=0,IF(AND(שבוע_בדילוג[[#This Row],[וסת השבוע פעיל?]]&gt;0,J110=1),0,1),0),""))</f>
        <v/>
      </c>
      <c r="O109" s="1" t="str">
        <f t="shared" si="19"/>
        <v/>
      </c>
      <c r="P109" s="1" t="str">
        <f>IF(AND(שבוע_בדילוג[[#This Row],[חיזוי - שבוע]]=1,K110=1),1,"")</f>
        <v/>
      </c>
      <c r="Q109" s="1" t="str">
        <f>IF(AND(שבוע_בדילוג[[#This Row],[וסת השבוע פעיל?]]&lt;3,OR(שבוע_בדילוג[[#This Row],[CycleNumber]]&gt;B110,B110="")),1,"")</f>
        <v/>
      </c>
      <c r="R109" s="1" t="str">
        <f>IF(AND(שבוע_בדילוג[[#This Row],[חיזוי - שבוע]]&lt;&gt;"",שבוע_בדילוג[[#This Row],[וסת השבוע פעיל?2]]=""),1,"")</f>
        <v/>
      </c>
      <c r="S109" s="1" t="str">
        <f>IF(שבוע_בדילוג[[#This Row],[האישה קבעה וסת שבוע בדילוג?]]=1,IF(שבוע_בדילוג[[#This Row],[וסת השבוע פעיל?]]&lt;3,1,0),"")</f>
        <v/>
      </c>
      <c r="T1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" s="1" t="str">
        <f t="shared" si="12"/>
        <v/>
      </c>
      <c r="V109" s="1" t="str">
        <f t="shared" si="13"/>
        <v/>
      </c>
      <c r="W109" s="1" t="str">
        <f t="shared" si="14"/>
        <v/>
      </c>
      <c r="X109" s="1" t="str">
        <f>IF(שבוע_בדילוג[[#This Row],[3 הפלגות זהות]]="","",IF(שבוע_בדילוג[[#This Row],[3 הפלגות זהות]]=1,שבוע_בדילוג[[#This Row],[LengthofCycle]],X108))</f>
        <v/>
      </c>
      <c r="Z109" s="1" t="str">
        <f>IF(OR(שבוע_בדילוג[[#This Row],[הווסת פעיל?]]=0,שבוע_בדילוג[[#This Row],[הווסת פעיל?]]=""),"",SUM(Z108,שבוע_בדילוג[[#This Row],[הווסת פעיל?]]))</f>
        <v/>
      </c>
      <c r="AA109" s="1" t="str">
        <f>IF(AND(שבוע_בדילוג[[#This Row],[כמה מחזורים עד עקירה]]&lt;&gt;"",Z110=""),שבוע_בדילוג[[#This Row],[כמה מחזורים עד עקירה]],"")</f>
        <v/>
      </c>
      <c r="AB109" s="1" t="str">
        <f>IF(AND(שבוע_בדילוג[[#This Row],[הווסת פעיל?]]=1,שבוע_בדילוג[[#This Row],[וסת קבוע אחרון]]&lt;&gt;X108),שבוע_בדילוג[[#This Row],[וסת קבוע אחרון]],"")</f>
        <v/>
      </c>
      <c r="AC109" s="1" t="str">
        <f>IF(AND(שבוע_בדילוג[[#This Row],[הווסת פעיל?]]=1,Y108=0,שבוע_בדילוג[[#This Row],[וסת קבוע אחרון]]=X108),שבוע_בדילוג[[#This Row],[וסת קבוע אחרון]],"")</f>
        <v/>
      </c>
      <c r="AD109" s="1" t="str">
        <f>IF(AND(שבוע_בדילוג[[#This Row],[הווסת פעיל?]]=1,Y108=0,שבוע_בדילוג[[#This Row],[וסת קבוע אחרון]]&lt;&gt;X108),1,"")</f>
        <v/>
      </c>
      <c r="AE109" s="1" t="str">
        <f>IF(AND(שבוע_בדילוג[[#This Row],[הווסת פעיל?]]&lt;&gt;"",B110=1),שבוע_בדילוג[[#This Row],[CycleNumber]],"")</f>
        <v/>
      </c>
      <c r="AF109" s="1" t="str">
        <f>IF(AND(שבוע_בדילוג[[#This Row],[הווסת פעיל?]]&lt;&gt;"",Y108=""),שבוע_בדילוג[[#This Row],[CycleNumber]],"")</f>
        <v/>
      </c>
      <c r="AG109" s="1" t="str">
        <f>IF(B110=1,"",IF(שבוע_בדילוג[[#This Row],[הווסת פעיל?]]=1,IF(שבוע_בדילוג[[#This Row],[וסת קבוע אחרון]]=F110,1,0),""))</f>
        <v/>
      </c>
      <c r="AH109" s="1" t="str">
        <f>IF(B110=1,"",IF(שבוע_בדילוג[[#This Row],[הווסת פעיל?]]=1,IF(OR(שבוע_בדילוג[[#This Row],[וסת קבוע אחרון]]=F110,F110=שבוע_בדילוג[[#This Row],[LengthofCycle]]),1,0),""))</f>
        <v/>
      </c>
      <c r="AI109" s="1" t="str">
        <f>IF(B110=1,"",IF(שבוע_בדילוג[[#This Row],[הווסת פעיל?]]=1,IF(OR(שבוע_בדילוג[[#This Row],[וסת קבוע אחרון]]=F110,F110=שבוע_בדילוג[[#This Row],[LengthofCycle]],AND(שבוע_בדילוג[[#This Row],[LengthofCycle]]&lt;&gt;שבוע_בדילוג[[#This Row],[וסת קבוע אחרון]],OR(F110=28,F110=29))),1,0),""))</f>
        <v/>
      </c>
      <c r="AJ109" s="1" t="str">
        <f>IF(AND(שבוע_בדילוג[[#This Row],[הווסת פעיל?]]=1,B110=1),1,"")</f>
        <v/>
      </c>
      <c r="AK109" s="4">
        <f>IF(AND(שבוע_בדילוג[[#This Row],[הווסת פעיל?]]&lt;&gt;1,B110&lt;&gt;1,B110&lt;&gt;""),IF(שבוע_בדילוג[[#This Row],[LengthofCycle]]=F110,1,0),"")</f>
        <v>1</v>
      </c>
      <c r="AL109" s="4">
        <f>IF(AND(שבוע_בדילוג[[#This Row],[הווסת פעיל?]]&lt;&gt;1,B110&lt;&gt;1,B110&lt;&gt;""),IF(OR(שבוע_בדילוג[[#This Row],[LengthofCycle]]=F110,F110=29),1,0),"")</f>
        <v>1</v>
      </c>
      <c r="AM109" s="4">
        <f>IF(AND(שבוע_בדילוג[[#This Row],[הווסת פעיל?]]&lt;&gt;1,B110&lt;&gt;1,B110&lt;&gt;""),IF(OR(שבוע_בדילוג[[#This Row],[LengthofCycle]]=F110,F110=29,F110=28),1,0),"")</f>
        <v>1</v>
      </c>
      <c r="AZ109" s="1">
        <f t="shared" si="20"/>
        <v>0</v>
      </c>
      <c r="BA109" s="2" t="e">
        <f t="shared" si="21"/>
        <v>#DIV/0!</v>
      </c>
      <c r="BB109" s="2" t="e">
        <f t="shared" si="18"/>
        <v>#DIV/0!</v>
      </c>
    </row>
    <row r="110" spans="1:54" x14ac:dyDescent="0.25">
      <c r="A110" s="1" t="s">
        <v>52</v>
      </c>
      <c r="B110" s="1">
        <v>2</v>
      </c>
      <c r="C110" s="1">
        <v>1</v>
      </c>
      <c r="D110" s="1">
        <v>1</v>
      </c>
      <c r="E110" s="1">
        <v>0</v>
      </c>
      <c r="F110" s="1">
        <v>33</v>
      </c>
      <c r="H110" s="1">
        <f>שבוע_בדילוג[[#This Row],[LengthofCycle]]+1</f>
        <v>34</v>
      </c>
      <c r="I110" s="1" t="str">
        <f>IF(IFERROR(LOOKUP(שבוע_בדילוג[[#This Row],[ClientID]],קביעויות[השבוע בדילוג]),FALSE)=שבוע_בדילוג[[#This Row],[ClientID]],1,"")</f>
        <v/>
      </c>
      <c r="J110" s="1" t="str">
        <f>IF(AND(שבוע_בדילוג[[#This Row],[CycleNumber]]&gt;1,OR(B111="",שבוע_בדילוג[[#This Row],[CycleNumber]]&gt;B109)),IF(OR(AND(שבוע_בדילוג[[#This Row],[LengthofCycle]]=29,F109=29),AND(שבוע_בדילוג[[#This Row],[LengthofCycle]]=36,F109=36)),1,""),"")</f>
        <v/>
      </c>
      <c r="K110" s="1" t="str">
        <f>IF(AND(שבוע_בדילוג[[#This Row],[וסת השבוע]]=1,J109=1,שבוע_בדילוג[[#This Row],[CycleNumber]]&gt;B109),1,"")</f>
        <v/>
      </c>
      <c r="L110" s="1" t="str">
        <f>IF(שבוע_בדילוג[[#This Row],[CycleNumber]]=1,"",IF(שבוע_בדילוג[[#This Row],[וסת השבוע]]=1,0,IF(L109="","",IF(L109=0,IF(שבוע_בדילוג[[#This Row],[LengthofCycle]]=29,0,1),IF(L109=1,IF(שבוע_בדילוג[[#This Row],[LengthofCycle]]+F109=29*2,0,2),IF(L109=2,IF(שבוע_בדילוג[[#This Row],[LengthofCycle]]+F109+F108=29*3,0,3),""))))))</f>
        <v/>
      </c>
      <c r="M110" s="1" t="str">
        <f>IF(שבוע_בדילוג[[#This Row],[וסת השבוע]]=1,IF(שבוע_בדילוג[[#This Row],[וסת השבוע וההפלגה ביחד]]=1,M109+1,0),IF(AND(שבוע_בדילוג[[#This Row],[CycleNumber]]&gt;B109,שבוע_בדילוג[[#This Row],[CycleNumber]]&gt;1),IF(שבוע_בדילוג[[#This Row],[וסת השבוע פעיל?]]&lt;&gt;"",M109+1,""),""))</f>
        <v/>
      </c>
      <c r="N110" s="1" t="str">
        <f>IF(שבוע_בדילוג[[#This Row],[וסת השבוע פעיל?2]]="","",IF(AND(שבוע_בדילוג[[#This Row],[וסת השבוע פעיל?]]&lt;&gt;"",שבוע_בדילוג[[#This Row],[CycleNumber]]&lt;B111,B111&lt;&gt;"",שבוע_בדילוג[[#This Row],[וסת השבוע פעיל?]]&lt;3),IF(L111=0,IF(AND(שבוע_בדילוג[[#This Row],[וסת השבוע פעיל?]]&gt;0,J111=1),0,1),0),""))</f>
        <v/>
      </c>
      <c r="O110" s="1" t="str">
        <f t="shared" si="19"/>
        <v/>
      </c>
      <c r="P110" s="1" t="str">
        <f>IF(AND(שבוע_בדילוג[[#This Row],[חיזוי - שבוע]]=1,K111=1),1,"")</f>
        <v/>
      </c>
      <c r="Q110" s="1" t="str">
        <f>IF(AND(שבוע_בדילוג[[#This Row],[וסת השבוע פעיל?]]&lt;3,OR(שבוע_בדילוג[[#This Row],[CycleNumber]]&gt;B111,B111="")),1,"")</f>
        <v/>
      </c>
      <c r="R110" s="1" t="str">
        <f>IF(AND(שבוע_בדילוג[[#This Row],[חיזוי - שבוע]]&lt;&gt;"",שבוע_בדילוג[[#This Row],[וסת השבוע פעיל?2]]=""),1,"")</f>
        <v/>
      </c>
      <c r="S110" s="1" t="str">
        <f>IF(שבוע_בדילוג[[#This Row],[האישה קבעה וסת שבוע בדילוג?]]=1,IF(שבוע_בדילוג[[#This Row],[וסת השבוע פעיל?]]&lt;3,1,0),"")</f>
        <v/>
      </c>
      <c r="T1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" s="1" t="str">
        <f t="shared" si="12"/>
        <v/>
      </c>
      <c r="V110" s="1" t="str">
        <f t="shared" si="13"/>
        <v/>
      </c>
      <c r="W110" s="1" t="str">
        <f t="shared" si="14"/>
        <v/>
      </c>
      <c r="X110" s="1" t="str">
        <f>IF(שבוע_בדילוג[[#This Row],[3 הפלגות זהות]]="","",IF(שבוע_בדילוג[[#This Row],[3 הפלגות זהות]]=1,שבוע_בדילוג[[#This Row],[LengthofCycle]],X109))</f>
        <v/>
      </c>
      <c r="Z110" s="1" t="str">
        <f>IF(OR(שבוע_בדילוג[[#This Row],[הווסת פעיל?]]=0,שבוע_בדילוג[[#This Row],[הווסת פעיל?]]=""),"",SUM(Z109,שבוע_בדילוג[[#This Row],[הווסת פעיל?]]))</f>
        <v/>
      </c>
      <c r="AA110" s="1" t="str">
        <f>IF(AND(שבוע_בדילוג[[#This Row],[כמה מחזורים עד עקירה]]&lt;&gt;"",Z111=""),שבוע_בדילוג[[#This Row],[כמה מחזורים עד עקירה]],"")</f>
        <v/>
      </c>
      <c r="AB110" s="1" t="str">
        <f>IF(AND(שבוע_בדילוג[[#This Row],[הווסת פעיל?]]=1,שבוע_בדילוג[[#This Row],[וסת קבוע אחרון]]&lt;&gt;X109),שבוע_בדילוג[[#This Row],[וסת קבוע אחרון]],"")</f>
        <v/>
      </c>
      <c r="AC110" s="1" t="str">
        <f>IF(AND(שבוע_בדילוג[[#This Row],[הווסת פעיל?]]=1,Y109=0,שבוע_בדילוג[[#This Row],[וסת קבוע אחרון]]=X109),שבוע_בדילוג[[#This Row],[וסת קבוע אחרון]],"")</f>
        <v/>
      </c>
      <c r="AD110" s="1" t="str">
        <f>IF(AND(שבוע_בדילוג[[#This Row],[הווסת פעיל?]]=1,Y109=0,שבוע_בדילוג[[#This Row],[וסת קבוע אחרון]]&lt;&gt;X109),1,"")</f>
        <v/>
      </c>
      <c r="AE110" s="1" t="str">
        <f>IF(AND(שבוע_בדילוג[[#This Row],[הווסת פעיל?]]&lt;&gt;"",B111=1),שבוע_בדילוג[[#This Row],[CycleNumber]],"")</f>
        <v/>
      </c>
      <c r="AF110" s="1" t="str">
        <f>IF(AND(שבוע_בדילוג[[#This Row],[הווסת פעיל?]]&lt;&gt;"",Y109=""),שבוע_בדילוג[[#This Row],[CycleNumber]],"")</f>
        <v/>
      </c>
      <c r="AG110" s="1" t="str">
        <f>IF(B111=1,"",IF(שבוע_בדילוג[[#This Row],[הווסת פעיל?]]=1,IF(שבוע_בדילוג[[#This Row],[וסת קבוע אחרון]]=F111,1,0),""))</f>
        <v/>
      </c>
      <c r="AH110" s="1" t="str">
        <f>IF(B111=1,"",IF(שבוע_בדילוג[[#This Row],[הווסת פעיל?]]=1,IF(OR(שבוע_בדילוג[[#This Row],[וסת קבוע אחרון]]=F111,F111=שבוע_בדילוג[[#This Row],[LengthofCycle]]),1,0),""))</f>
        <v/>
      </c>
      <c r="AI110" s="1" t="str">
        <f>IF(B111=1,"",IF(שבוע_בדילוג[[#This Row],[הווסת פעיל?]]=1,IF(OR(שבוע_בדילוג[[#This Row],[וסת קבוע אחרון]]=F111,F111=שבוע_בדילוג[[#This Row],[LengthofCycle]],AND(שבוע_בדילוג[[#This Row],[LengthofCycle]]&lt;&gt;שבוע_בדילוג[[#This Row],[וסת קבוע אחרון]],OR(F111=28,F111=29))),1,0),""))</f>
        <v/>
      </c>
      <c r="AJ110" s="1" t="str">
        <f>IF(AND(שבוע_בדילוג[[#This Row],[הווסת פעיל?]]=1,B111=1),1,"")</f>
        <v/>
      </c>
      <c r="AK110" s="4">
        <f>IF(AND(שבוע_בדילוג[[#This Row],[הווסת פעיל?]]&lt;&gt;1,B111&lt;&gt;1,B111&lt;&gt;""),IF(שבוע_בדילוג[[#This Row],[LengthofCycle]]=F111,1,0),"")</f>
        <v>0</v>
      </c>
      <c r="AL110" s="4">
        <f>IF(AND(שבוע_בדילוג[[#This Row],[הווסת פעיל?]]&lt;&gt;1,B111&lt;&gt;1,B111&lt;&gt;""),IF(OR(שבוע_בדילוג[[#This Row],[LengthofCycle]]=F111,F111=29),1,0),"")</f>
        <v>0</v>
      </c>
      <c r="AM110" s="4">
        <f>IF(AND(שבוע_בדילוג[[#This Row],[הווסת פעיל?]]&lt;&gt;1,B111&lt;&gt;1,B111&lt;&gt;""),IF(OR(שבוע_בדילוג[[#This Row],[LengthofCycle]]=F111,F111=29,F111=28),1,0),"")</f>
        <v>0</v>
      </c>
      <c r="AZ110" s="1">
        <f t="shared" si="20"/>
        <v>0</v>
      </c>
      <c r="BA110" s="2" t="e">
        <f t="shared" si="21"/>
        <v>#DIV/0!</v>
      </c>
      <c r="BB110" s="2" t="e">
        <f t="shared" si="18"/>
        <v>#DIV/0!</v>
      </c>
    </row>
    <row r="111" spans="1:54" x14ac:dyDescent="0.25">
      <c r="A111" s="1" t="s">
        <v>52</v>
      </c>
      <c r="B111" s="1">
        <v>3</v>
      </c>
      <c r="C111" s="1">
        <v>1</v>
      </c>
      <c r="D111" s="1">
        <v>1</v>
      </c>
      <c r="E111" s="1">
        <v>0</v>
      </c>
      <c r="F111" s="1">
        <v>30</v>
      </c>
      <c r="H111" s="1">
        <f>שבוע_בדילוג[[#This Row],[LengthofCycle]]+1</f>
        <v>31</v>
      </c>
      <c r="I111" s="1" t="str">
        <f>IF(IFERROR(LOOKUP(שבוע_בדילוג[[#This Row],[ClientID]],קביעויות[השבוע בדילוג]),FALSE)=שבוע_בדילוג[[#This Row],[ClientID]],1,"")</f>
        <v/>
      </c>
      <c r="J111" s="1" t="str">
        <f>IF(AND(שבוע_בדילוג[[#This Row],[CycleNumber]]&gt;1,OR(B112="",שבוע_בדילוג[[#This Row],[CycleNumber]]&gt;B110)),IF(OR(AND(שבוע_בדילוג[[#This Row],[LengthofCycle]]=29,F110=29),AND(שבוע_בדילוג[[#This Row],[LengthofCycle]]=36,F110=36)),1,""),"")</f>
        <v/>
      </c>
      <c r="K111" s="1" t="str">
        <f>IF(AND(שבוע_בדילוג[[#This Row],[וסת השבוע]]=1,J110=1,שבוע_בדילוג[[#This Row],[CycleNumber]]&gt;B110),1,"")</f>
        <v/>
      </c>
      <c r="L111" s="1" t="str">
        <f>IF(שבוע_בדילוג[[#This Row],[CycleNumber]]=1,"",IF(שבוע_בדילוג[[#This Row],[וסת השבוע]]=1,0,IF(L110="","",IF(L110=0,IF(שבוע_בדילוג[[#This Row],[LengthofCycle]]=29,0,1),IF(L110=1,IF(שבוע_בדילוג[[#This Row],[LengthofCycle]]+F110=29*2,0,2),IF(L110=2,IF(שבוע_בדילוג[[#This Row],[LengthofCycle]]+F110+F109=29*3,0,3),""))))))</f>
        <v/>
      </c>
      <c r="M111" s="1" t="str">
        <f>IF(שבוע_בדילוג[[#This Row],[וסת השבוע]]=1,IF(שבוע_בדילוג[[#This Row],[וסת השבוע וההפלגה ביחד]]=1,M110+1,0),IF(AND(שבוע_בדילוג[[#This Row],[CycleNumber]]&gt;B110,שבוע_בדילוג[[#This Row],[CycleNumber]]&gt;1),IF(שבוע_בדילוג[[#This Row],[וסת השבוע פעיל?]]&lt;&gt;"",M110+1,""),""))</f>
        <v/>
      </c>
      <c r="N111" s="1" t="str">
        <f>IF(שבוע_בדילוג[[#This Row],[וסת השבוע פעיל?2]]="","",IF(AND(שבוע_בדילוג[[#This Row],[וסת השבוע פעיל?]]&lt;&gt;"",שבוע_בדילוג[[#This Row],[CycleNumber]]&lt;B112,B112&lt;&gt;"",שבוע_בדילוג[[#This Row],[וסת השבוע פעיל?]]&lt;3),IF(L112=0,IF(AND(שבוע_בדילוג[[#This Row],[וסת השבוע פעיל?]]&gt;0,J112=1),0,1),0),""))</f>
        <v/>
      </c>
      <c r="O111" s="1" t="str">
        <f t="shared" si="19"/>
        <v/>
      </c>
      <c r="P111" s="1" t="str">
        <f>IF(AND(שבוע_בדילוג[[#This Row],[חיזוי - שבוע]]=1,K112=1),1,"")</f>
        <v/>
      </c>
      <c r="Q111" s="1" t="str">
        <f>IF(AND(שבוע_בדילוג[[#This Row],[וסת השבוע פעיל?]]&lt;3,OR(שבוע_בדילוג[[#This Row],[CycleNumber]]&gt;B112,B112="")),1,"")</f>
        <v/>
      </c>
      <c r="R111" s="1" t="str">
        <f>IF(AND(שבוע_בדילוג[[#This Row],[חיזוי - שבוע]]&lt;&gt;"",שבוע_בדילוג[[#This Row],[וסת השבוע פעיל?2]]=""),1,"")</f>
        <v/>
      </c>
      <c r="S111" s="1" t="str">
        <f>IF(שבוע_בדילוג[[#This Row],[האישה קבעה וסת שבוע בדילוג?]]=1,IF(שבוע_בדילוג[[#This Row],[וסת השבוע פעיל?]]&lt;3,1,0),"")</f>
        <v/>
      </c>
      <c r="T1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" s="1">
        <f t="shared" si="12"/>
        <v>0</v>
      </c>
      <c r="V111" s="1" t="str">
        <f t="shared" si="13"/>
        <v/>
      </c>
      <c r="W111" s="1" t="str">
        <f t="shared" si="14"/>
        <v/>
      </c>
      <c r="X111" s="1" t="str">
        <f>IF(שבוע_בדילוג[[#This Row],[3 הפלגות זהות]]="","",IF(שבוע_בדילוג[[#This Row],[3 הפלגות זהות]]=1,שבוע_בדילוג[[#This Row],[LengthofCycle]],X110))</f>
        <v/>
      </c>
      <c r="Z111" s="1" t="str">
        <f>IF(OR(שבוע_בדילוג[[#This Row],[הווסת פעיל?]]=0,שבוע_בדילוג[[#This Row],[הווסת פעיל?]]=""),"",SUM(Z110,שבוע_בדילוג[[#This Row],[הווסת פעיל?]]))</f>
        <v/>
      </c>
      <c r="AA111" s="1" t="str">
        <f>IF(AND(שבוע_בדילוג[[#This Row],[כמה מחזורים עד עקירה]]&lt;&gt;"",Z112=""),שבוע_בדילוג[[#This Row],[כמה מחזורים עד עקירה]],"")</f>
        <v/>
      </c>
      <c r="AB111" s="1" t="str">
        <f>IF(AND(שבוע_בדילוג[[#This Row],[הווסת פעיל?]]=1,שבוע_בדילוג[[#This Row],[וסת קבוע אחרון]]&lt;&gt;X110),שבוע_בדילוג[[#This Row],[וסת קבוע אחרון]],"")</f>
        <v/>
      </c>
      <c r="AC111" s="1" t="str">
        <f>IF(AND(שבוע_בדילוג[[#This Row],[הווסת פעיל?]]=1,Y110=0,שבוע_בדילוג[[#This Row],[וסת קבוע אחרון]]=X110),שבוע_בדילוג[[#This Row],[וסת קבוע אחרון]],"")</f>
        <v/>
      </c>
      <c r="AD111" s="1" t="str">
        <f>IF(AND(שבוע_בדילוג[[#This Row],[הווסת פעיל?]]=1,Y110=0,שבוע_בדילוג[[#This Row],[וסת קבוע אחרון]]&lt;&gt;X110),1,"")</f>
        <v/>
      </c>
      <c r="AE111" s="1" t="str">
        <f>IF(AND(שבוע_בדילוג[[#This Row],[הווסת פעיל?]]&lt;&gt;"",B112=1),שבוע_בדילוג[[#This Row],[CycleNumber]],"")</f>
        <v/>
      </c>
      <c r="AF111" s="1" t="str">
        <f>IF(AND(שבוע_בדילוג[[#This Row],[הווסת פעיל?]]&lt;&gt;"",Y110=""),שבוע_בדילוג[[#This Row],[CycleNumber]],"")</f>
        <v/>
      </c>
      <c r="AG111" s="1" t="str">
        <f>IF(B112=1,"",IF(שבוע_בדילוג[[#This Row],[הווסת פעיל?]]=1,IF(שבוע_בדילוג[[#This Row],[וסת קבוע אחרון]]=F112,1,0),""))</f>
        <v/>
      </c>
      <c r="AH111" s="1" t="str">
        <f>IF(B112=1,"",IF(שבוע_בדילוג[[#This Row],[הווסת פעיל?]]=1,IF(OR(שבוע_בדילוג[[#This Row],[וסת קבוע אחרון]]=F112,F112=שבוע_בדילוג[[#This Row],[LengthofCycle]]),1,0),""))</f>
        <v/>
      </c>
      <c r="AI111" s="1" t="str">
        <f>IF(B112=1,"",IF(שבוע_בדילוג[[#This Row],[הווסת פעיל?]]=1,IF(OR(שבוע_בדילוג[[#This Row],[וסת קבוע אחרון]]=F112,F112=שבוע_בדילוג[[#This Row],[LengthofCycle]],AND(שבוע_בדילוג[[#This Row],[LengthofCycle]]&lt;&gt;שבוע_בדילוג[[#This Row],[וסת קבוע אחרון]],OR(F112=28,F112=29))),1,0),""))</f>
        <v/>
      </c>
      <c r="AJ111" s="1" t="str">
        <f>IF(AND(שבוע_בדילוג[[#This Row],[הווסת פעיל?]]=1,B112=1),1,"")</f>
        <v/>
      </c>
      <c r="AK111" s="4">
        <f>IF(AND(שבוע_בדילוג[[#This Row],[הווסת פעיל?]]&lt;&gt;1,B112&lt;&gt;1,B112&lt;&gt;""),IF(שבוע_בדילוג[[#This Row],[LengthofCycle]]=F112,1,0),"")</f>
        <v>0</v>
      </c>
      <c r="AL111" s="4">
        <f>IF(AND(שבוע_בדילוג[[#This Row],[הווסת פעיל?]]&lt;&gt;1,B112&lt;&gt;1,B112&lt;&gt;""),IF(OR(שבוע_בדילוג[[#This Row],[LengthofCycle]]=F112,F112=29),1,0),"")</f>
        <v>0</v>
      </c>
      <c r="AM111" s="4">
        <f>IF(AND(שבוע_בדילוג[[#This Row],[הווסת פעיל?]]&lt;&gt;1,B112&lt;&gt;1,B112&lt;&gt;""),IF(OR(שבוע_בדילוג[[#This Row],[LengthofCycle]]=F112,F112=29,F112=28),1,0),"")</f>
        <v>1</v>
      </c>
      <c r="AZ111" s="1">
        <f t="shared" si="20"/>
        <v>0</v>
      </c>
      <c r="BA111" s="2" t="e">
        <f t="shared" si="21"/>
        <v>#DIV/0!</v>
      </c>
      <c r="BB111" s="2" t="e">
        <f t="shared" si="18"/>
        <v>#DIV/0!</v>
      </c>
    </row>
    <row r="112" spans="1:54" x14ac:dyDescent="0.25">
      <c r="A112" s="1" t="s">
        <v>52</v>
      </c>
      <c r="B112" s="1">
        <v>4</v>
      </c>
      <c r="C112" s="1">
        <v>1</v>
      </c>
      <c r="D112" s="1">
        <v>0</v>
      </c>
      <c r="E112" s="1">
        <v>0</v>
      </c>
      <c r="F112" s="1">
        <v>28</v>
      </c>
      <c r="H112" s="1">
        <f>שבוע_בדילוג[[#This Row],[LengthofCycle]]+1</f>
        <v>29</v>
      </c>
      <c r="I112" s="1" t="str">
        <f>IF(IFERROR(LOOKUP(שבוע_בדילוג[[#This Row],[ClientID]],קביעויות[השבוע בדילוג]),FALSE)=שבוע_בדילוג[[#This Row],[ClientID]],1,"")</f>
        <v/>
      </c>
      <c r="J112" s="1" t="str">
        <f>IF(AND(שבוע_בדילוג[[#This Row],[CycleNumber]]&gt;1,OR(B113="",שבוע_בדילוג[[#This Row],[CycleNumber]]&gt;B111)),IF(OR(AND(שבוע_בדילוג[[#This Row],[LengthofCycle]]=29,F111=29),AND(שבוע_בדילוג[[#This Row],[LengthofCycle]]=36,F111=36)),1,""),"")</f>
        <v/>
      </c>
      <c r="K112" s="1" t="str">
        <f>IF(AND(שבוע_בדילוג[[#This Row],[וסת השבוע]]=1,J111=1,שבוע_בדילוג[[#This Row],[CycleNumber]]&gt;B111),1,"")</f>
        <v/>
      </c>
      <c r="L112" s="1" t="str">
        <f>IF(שבוע_בדילוג[[#This Row],[CycleNumber]]=1,"",IF(שבוע_בדילוג[[#This Row],[וסת השבוע]]=1,0,IF(L111="","",IF(L111=0,IF(שבוע_בדילוג[[#This Row],[LengthofCycle]]=29,0,1),IF(L111=1,IF(שבוע_בדילוג[[#This Row],[LengthofCycle]]+F111=29*2,0,2),IF(L111=2,IF(שבוע_בדילוג[[#This Row],[LengthofCycle]]+F111+F110=29*3,0,3),""))))))</f>
        <v/>
      </c>
      <c r="M112" s="1" t="str">
        <f>IF(שבוע_בדילוג[[#This Row],[וסת השבוע]]=1,IF(שבוע_בדילוג[[#This Row],[וסת השבוע וההפלגה ביחד]]=1,M111+1,0),IF(AND(שבוע_בדילוג[[#This Row],[CycleNumber]]&gt;B111,שבוע_בדילוג[[#This Row],[CycleNumber]]&gt;1),IF(שבוע_בדילוג[[#This Row],[וסת השבוע פעיל?]]&lt;&gt;"",M111+1,""),""))</f>
        <v/>
      </c>
      <c r="N112" s="1" t="str">
        <f>IF(שבוע_בדילוג[[#This Row],[וסת השבוע פעיל?2]]="","",IF(AND(שבוע_בדילוג[[#This Row],[וסת השבוע פעיל?]]&lt;&gt;"",שבוע_בדילוג[[#This Row],[CycleNumber]]&lt;B113,B113&lt;&gt;"",שבוע_בדילוג[[#This Row],[וסת השבוע פעיל?]]&lt;3),IF(L113=0,IF(AND(שבוע_בדילוג[[#This Row],[וסת השבוע פעיל?]]&gt;0,J113=1),0,1),0),""))</f>
        <v/>
      </c>
      <c r="O112" s="1" t="str">
        <f t="shared" si="19"/>
        <v/>
      </c>
      <c r="P112" s="1" t="str">
        <f>IF(AND(שבוע_בדילוג[[#This Row],[חיזוי - שבוע]]=1,K113=1),1,"")</f>
        <v/>
      </c>
      <c r="Q112" s="1" t="str">
        <f>IF(AND(שבוע_בדילוג[[#This Row],[וסת השבוע פעיל?]]&lt;3,OR(שבוע_בדילוג[[#This Row],[CycleNumber]]&gt;B113,B113="")),1,"")</f>
        <v/>
      </c>
      <c r="R112" s="1" t="str">
        <f>IF(AND(שבוע_בדילוג[[#This Row],[חיזוי - שבוע]]&lt;&gt;"",שבוע_בדילוג[[#This Row],[וסת השבוע פעיל?2]]=""),1,"")</f>
        <v/>
      </c>
      <c r="S112" s="1" t="str">
        <f>IF(שבוע_בדילוג[[#This Row],[האישה קבעה וסת שבוע בדילוג?]]=1,IF(שבוע_בדילוג[[#This Row],[וסת השבוע פעיל?]]&lt;3,1,0),"")</f>
        <v/>
      </c>
      <c r="T1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" s="1">
        <f t="shared" si="12"/>
        <v>0</v>
      </c>
      <c r="V112" s="1">
        <f t="shared" si="13"/>
        <v>0</v>
      </c>
      <c r="W112" s="1" t="str">
        <f t="shared" si="14"/>
        <v/>
      </c>
      <c r="X112" s="1" t="str">
        <f>IF(שבוע_בדילוג[[#This Row],[3 הפלגות זהות]]="","",IF(שבוע_בדילוג[[#This Row],[3 הפלגות זהות]]=1,שבוע_בדילוג[[#This Row],[LengthofCycle]],X111))</f>
        <v/>
      </c>
      <c r="Z112" s="1" t="str">
        <f>IF(OR(שבוע_בדילוג[[#This Row],[הווסת פעיל?]]=0,שבוע_בדילוג[[#This Row],[הווסת פעיל?]]=""),"",SUM(Z111,שבוע_בדילוג[[#This Row],[הווסת פעיל?]]))</f>
        <v/>
      </c>
      <c r="AA112" s="1" t="str">
        <f>IF(AND(שבוע_בדילוג[[#This Row],[כמה מחזורים עד עקירה]]&lt;&gt;"",Z113=""),שבוע_בדילוג[[#This Row],[כמה מחזורים עד עקירה]],"")</f>
        <v/>
      </c>
      <c r="AB112" s="1" t="str">
        <f>IF(AND(שבוע_בדילוג[[#This Row],[הווסת פעיל?]]=1,שבוע_בדילוג[[#This Row],[וסת קבוע אחרון]]&lt;&gt;X111),שבוע_בדילוג[[#This Row],[וסת קבוע אחרון]],"")</f>
        <v/>
      </c>
      <c r="AC112" s="1" t="str">
        <f>IF(AND(שבוע_בדילוג[[#This Row],[הווסת פעיל?]]=1,Y111=0,שבוע_בדילוג[[#This Row],[וסת קבוע אחרון]]=X111),שבוע_בדילוג[[#This Row],[וסת קבוע אחרון]],"")</f>
        <v/>
      </c>
      <c r="AD112" s="1" t="str">
        <f>IF(AND(שבוע_בדילוג[[#This Row],[הווסת פעיל?]]=1,Y111=0,שבוע_בדילוג[[#This Row],[וסת קבוע אחרון]]&lt;&gt;X111),1,"")</f>
        <v/>
      </c>
      <c r="AE112" s="1" t="str">
        <f>IF(AND(שבוע_בדילוג[[#This Row],[הווסת פעיל?]]&lt;&gt;"",B113=1),שבוע_בדילוג[[#This Row],[CycleNumber]],"")</f>
        <v/>
      </c>
      <c r="AF112" s="1" t="str">
        <f>IF(AND(שבוע_בדילוג[[#This Row],[הווסת פעיל?]]&lt;&gt;"",Y111=""),שבוע_בדילוג[[#This Row],[CycleNumber]],"")</f>
        <v/>
      </c>
      <c r="AG112" s="1" t="str">
        <f>IF(B113=1,"",IF(שבוע_בדילוג[[#This Row],[הווסת פעיל?]]=1,IF(שבוע_בדילוג[[#This Row],[וסת קבוע אחרון]]=F113,1,0),""))</f>
        <v/>
      </c>
      <c r="AH112" s="1" t="str">
        <f>IF(B113=1,"",IF(שבוע_בדילוג[[#This Row],[הווסת פעיל?]]=1,IF(OR(שבוע_בדילוג[[#This Row],[וסת קבוע אחרון]]=F113,F113=שבוע_בדילוג[[#This Row],[LengthofCycle]]),1,0),""))</f>
        <v/>
      </c>
      <c r="AI112" s="1" t="str">
        <f>IF(B113=1,"",IF(שבוע_בדילוג[[#This Row],[הווסת פעיל?]]=1,IF(OR(שבוע_בדילוג[[#This Row],[וסת קבוע אחרון]]=F113,F113=שבוע_בדילוג[[#This Row],[LengthofCycle]],AND(שבוע_בדילוג[[#This Row],[LengthofCycle]]&lt;&gt;שבוע_בדילוג[[#This Row],[וסת קבוע אחרון]],OR(F113=28,F113=29))),1,0),""))</f>
        <v/>
      </c>
      <c r="AJ112" s="1" t="str">
        <f>IF(AND(שבוע_בדילוג[[#This Row],[הווסת פעיל?]]=1,B113=1),1,"")</f>
        <v/>
      </c>
      <c r="AK112" s="4">
        <f>IF(AND(שבוע_בדילוג[[#This Row],[הווסת פעיל?]]&lt;&gt;1,B113&lt;&gt;1,B113&lt;&gt;""),IF(שבוע_בדילוג[[#This Row],[LengthofCycle]]=F113,1,0),"")</f>
        <v>0</v>
      </c>
      <c r="AL112" s="4">
        <f>IF(AND(שבוע_בדילוג[[#This Row],[הווסת פעיל?]]&lt;&gt;1,B113&lt;&gt;1,B113&lt;&gt;""),IF(OR(שבוע_בדילוג[[#This Row],[LengthofCycle]]=F113,F113=29),1,0),"")</f>
        <v>0</v>
      </c>
      <c r="AM112" s="4">
        <f>IF(AND(שבוע_בדילוג[[#This Row],[הווסת פעיל?]]&lt;&gt;1,B113&lt;&gt;1,B113&lt;&gt;""),IF(OR(שבוע_בדילוג[[#This Row],[LengthofCycle]]=F113,F113=29,F113=28),1,0),"")</f>
        <v>0</v>
      </c>
      <c r="AZ112" s="1">
        <f t="shared" si="20"/>
        <v>0</v>
      </c>
      <c r="BA112" s="2" t="e">
        <f t="shared" si="21"/>
        <v>#DIV/0!</v>
      </c>
      <c r="BB112" s="2" t="e">
        <f t="shared" si="18"/>
        <v>#DIV/0!</v>
      </c>
    </row>
    <row r="113" spans="1:54" x14ac:dyDescent="0.25">
      <c r="A113" s="1" t="s">
        <v>52</v>
      </c>
      <c r="B113" s="1">
        <v>5</v>
      </c>
      <c r="C113" s="1">
        <v>1</v>
      </c>
      <c r="D113" s="1">
        <v>1</v>
      </c>
      <c r="E113" s="1">
        <v>0</v>
      </c>
      <c r="F113" s="1">
        <v>31</v>
      </c>
      <c r="H113" s="1">
        <f>שבוע_בדילוג[[#This Row],[LengthofCycle]]+1</f>
        <v>32</v>
      </c>
      <c r="I113" s="1" t="str">
        <f>IF(IFERROR(LOOKUP(שבוע_בדילוג[[#This Row],[ClientID]],קביעויות[השבוע בדילוג]),FALSE)=שבוע_בדילוג[[#This Row],[ClientID]],1,"")</f>
        <v/>
      </c>
      <c r="J113" s="1" t="str">
        <f>IF(AND(שבוע_בדילוג[[#This Row],[CycleNumber]]&gt;1,OR(B114="",שבוע_בדילוג[[#This Row],[CycleNumber]]&gt;B112)),IF(OR(AND(שבוע_בדילוג[[#This Row],[LengthofCycle]]=29,F112=29),AND(שבוע_בדילוג[[#This Row],[LengthofCycle]]=36,F112=36)),1,""),"")</f>
        <v/>
      </c>
      <c r="K113" s="1" t="str">
        <f>IF(AND(שבוע_בדילוג[[#This Row],[וסת השבוע]]=1,J112=1,שבוע_בדילוג[[#This Row],[CycleNumber]]&gt;B112),1,"")</f>
        <v/>
      </c>
      <c r="L113" s="1" t="str">
        <f>IF(שבוע_בדילוג[[#This Row],[CycleNumber]]=1,"",IF(שבוע_בדילוג[[#This Row],[וסת השבוע]]=1,0,IF(L112="","",IF(L112=0,IF(שבוע_בדילוג[[#This Row],[LengthofCycle]]=29,0,1),IF(L112=1,IF(שבוע_בדילוג[[#This Row],[LengthofCycle]]+F112=29*2,0,2),IF(L112=2,IF(שבוע_בדילוג[[#This Row],[LengthofCycle]]+F112+F111=29*3,0,3),""))))))</f>
        <v/>
      </c>
      <c r="M113" s="1" t="str">
        <f>IF(שבוע_בדילוג[[#This Row],[וסת השבוע]]=1,IF(שבוע_בדילוג[[#This Row],[וסת השבוע וההפלגה ביחד]]=1,M112+1,0),IF(AND(שבוע_בדילוג[[#This Row],[CycleNumber]]&gt;B112,שבוע_בדילוג[[#This Row],[CycleNumber]]&gt;1),IF(שבוע_בדילוג[[#This Row],[וסת השבוע פעיל?]]&lt;&gt;"",M112+1,""),""))</f>
        <v/>
      </c>
      <c r="N113" s="1" t="str">
        <f>IF(שבוע_בדילוג[[#This Row],[וסת השבוע פעיל?2]]="","",IF(AND(שבוע_בדילוג[[#This Row],[וסת השבוע פעיל?]]&lt;&gt;"",שבוע_בדילוג[[#This Row],[CycleNumber]]&lt;B114,B114&lt;&gt;"",שבוע_בדילוג[[#This Row],[וסת השבוע פעיל?]]&lt;3),IF(L114=0,IF(AND(שבוע_בדילוג[[#This Row],[וסת השבוע פעיל?]]&gt;0,J114=1),0,1),0),""))</f>
        <v/>
      </c>
      <c r="O113" s="1" t="str">
        <f t="shared" si="19"/>
        <v/>
      </c>
      <c r="P113" s="1" t="str">
        <f>IF(AND(שבוע_בדילוג[[#This Row],[חיזוי - שבוע]]=1,K114=1),1,"")</f>
        <v/>
      </c>
      <c r="Q113" s="1" t="str">
        <f>IF(AND(שבוע_בדילוג[[#This Row],[וסת השבוע פעיל?]]&lt;3,OR(שבוע_בדילוג[[#This Row],[CycleNumber]]&gt;B114,B114="")),1,"")</f>
        <v/>
      </c>
      <c r="R113" s="1" t="str">
        <f>IF(AND(שבוע_בדילוג[[#This Row],[חיזוי - שבוע]]&lt;&gt;"",שבוע_בדילוג[[#This Row],[וסת השבוע פעיל?2]]=""),1,"")</f>
        <v/>
      </c>
      <c r="S113" s="1" t="str">
        <f>IF(שבוע_בדילוג[[#This Row],[האישה קבעה וסת שבוע בדילוג?]]=1,IF(שבוע_בדילוג[[#This Row],[וסת השבוע פעיל?]]&lt;3,1,0),"")</f>
        <v/>
      </c>
      <c r="T1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" s="1">
        <f t="shared" ref="U113:U176" si="22">IF(B113&gt;2,IF(AND(F113=F112,F112=F111),1,0),"")</f>
        <v>0</v>
      </c>
      <c r="V113" s="1">
        <f t="shared" si="13"/>
        <v>0</v>
      </c>
      <c r="W113" s="1">
        <f t="shared" si="14"/>
        <v>0</v>
      </c>
      <c r="X113" s="1" t="str">
        <f>IF(שבוע_בדילוג[[#This Row],[3 הפלגות זהות]]="","",IF(שבוע_בדילוג[[#This Row],[3 הפלגות זהות]]=1,שבוע_בדילוג[[#This Row],[LengthofCycle]],X112))</f>
        <v/>
      </c>
      <c r="Z113" s="1" t="str">
        <f>IF(OR(שבוע_בדילוג[[#This Row],[הווסת פעיל?]]=0,שבוע_בדילוג[[#This Row],[הווסת פעיל?]]=""),"",SUM(Z112,שבוע_בדילוג[[#This Row],[הווסת פעיל?]]))</f>
        <v/>
      </c>
      <c r="AA113" s="1" t="str">
        <f>IF(AND(שבוע_בדילוג[[#This Row],[כמה מחזורים עד עקירה]]&lt;&gt;"",Z114=""),שבוע_בדילוג[[#This Row],[כמה מחזורים עד עקירה]],"")</f>
        <v/>
      </c>
      <c r="AB113" s="1" t="str">
        <f>IF(AND(שבוע_בדילוג[[#This Row],[הווסת פעיל?]]=1,שבוע_בדילוג[[#This Row],[וסת קבוע אחרון]]&lt;&gt;X112),שבוע_בדילוג[[#This Row],[וסת קבוע אחרון]],"")</f>
        <v/>
      </c>
      <c r="AC113" s="1" t="str">
        <f>IF(AND(שבוע_בדילוג[[#This Row],[הווסת פעיל?]]=1,Y112=0,שבוע_בדילוג[[#This Row],[וסת קבוע אחרון]]=X112),שבוע_בדילוג[[#This Row],[וסת קבוע אחרון]],"")</f>
        <v/>
      </c>
      <c r="AD113" s="1" t="str">
        <f>IF(AND(שבוע_בדילוג[[#This Row],[הווסת פעיל?]]=1,Y112=0,שבוע_בדילוג[[#This Row],[וסת קבוע אחרון]]&lt;&gt;X112),1,"")</f>
        <v/>
      </c>
      <c r="AE113" s="1" t="str">
        <f>IF(AND(שבוע_בדילוג[[#This Row],[הווסת פעיל?]]&lt;&gt;"",B114=1),שבוע_בדילוג[[#This Row],[CycleNumber]],"")</f>
        <v/>
      </c>
      <c r="AF113" s="1" t="str">
        <f>IF(AND(שבוע_בדילוג[[#This Row],[הווסת פעיל?]]&lt;&gt;"",Y112=""),שבוע_בדילוג[[#This Row],[CycleNumber]],"")</f>
        <v/>
      </c>
      <c r="AG113" s="1" t="str">
        <f>IF(B114=1,"",IF(שבוע_בדילוג[[#This Row],[הווסת פעיל?]]=1,IF(שבוע_בדילוג[[#This Row],[וסת קבוע אחרון]]=F114,1,0),""))</f>
        <v/>
      </c>
      <c r="AH113" s="1" t="str">
        <f>IF(B114=1,"",IF(שבוע_בדילוג[[#This Row],[הווסת פעיל?]]=1,IF(OR(שבוע_בדילוג[[#This Row],[וסת קבוע אחרון]]=F114,F114=שבוע_בדילוג[[#This Row],[LengthofCycle]]),1,0),""))</f>
        <v/>
      </c>
      <c r="AI113" s="1" t="str">
        <f>IF(B114=1,"",IF(שבוע_בדילוג[[#This Row],[הווסת פעיל?]]=1,IF(OR(שבוע_בדילוג[[#This Row],[וסת קבוע אחרון]]=F114,F114=שבוע_בדילוג[[#This Row],[LengthofCycle]],AND(שבוע_בדילוג[[#This Row],[LengthofCycle]]&lt;&gt;שבוע_בדילוג[[#This Row],[וסת קבוע אחרון]],OR(F114=28,F114=29))),1,0),""))</f>
        <v/>
      </c>
      <c r="AJ113" s="1" t="str">
        <f>IF(AND(שבוע_בדילוג[[#This Row],[הווסת פעיל?]]=1,B114=1),1,"")</f>
        <v/>
      </c>
      <c r="AK113" s="4">
        <f>IF(AND(שבוע_בדילוג[[#This Row],[הווסת פעיל?]]&lt;&gt;1,B114&lt;&gt;1,B114&lt;&gt;""),IF(שבוע_בדילוג[[#This Row],[LengthofCycle]]=F114,1,0),"")</f>
        <v>0</v>
      </c>
      <c r="AL113" s="4">
        <f>IF(AND(שבוע_בדילוג[[#This Row],[הווסת פעיל?]]&lt;&gt;1,B114&lt;&gt;1,B114&lt;&gt;""),IF(OR(שבוע_בדילוג[[#This Row],[LengthofCycle]]=F114,F114=29),1,0),"")</f>
        <v>0</v>
      </c>
      <c r="AM113" s="4">
        <f>IF(AND(שבוע_בדילוג[[#This Row],[הווסת פעיל?]]&lt;&gt;1,B114&lt;&gt;1,B114&lt;&gt;""),IF(OR(שבוע_בדילוג[[#This Row],[LengthofCycle]]=F114,F114=29,F114=28),1,0),"")</f>
        <v>0</v>
      </c>
      <c r="AZ113" s="1">
        <f t="shared" si="20"/>
        <v>0</v>
      </c>
      <c r="BA113" s="2" t="e">
        <f t="shared" si="21"/>
        <v>#DIV/0!</v>
      </c>
      <c r="BB113" s="2" t="e">
        <f t="shared" si="18"/>
        <v>#DIV/0!</v>
      </c>
    </row>
    <row r="114" spans="1:54" x14ac:dyDescent="0.25">
      <c r="A114" s="1" t="s">
        <v>52</v>
      </c>
      <c r="B114" s="1">
        <v>6</v>
      </c>
      <c r="C114" s="1">
        <v>1</v>
      </c>
      <c r="D114" s="1">
        <v>1</v>
      </c>
      <c r="E114" s="1">
        <v>0</v>
      </c>
      <c r="F114" s="1">
        <v>35</v>
      </c>
      <c r="H114" s="1">
        <f>שבוע_בדילוג[[#This Row],[LengthofCycle]]+1</f>
        <v>36</v>
      </c>
      <c r="I114" s="1" t="str">
        <f>IF(IFERROR(LOOKUP(שבוע_בדילוג[[#This Row],[ClientID]],קביעויות[השבוע בדילוג]),FALSE)=שבוע_בדילוג[[#This Row],[ClientID]],1,"")</f>
        <v/>
      </c>
      <c r="J114" s="1" t="str">
        <f>IF(AND(שבוע_בדילוג[[#This Row],[CycleNumber]]&gt;1,OR(B115="",שבוע_בדילוג[[#This Row],[CycleNumber]]&gt;B113)),IF(OR(AND(שבוע_בדילוג[[#This Row],[LengthofCycle]]=29,F113=29),AND(שבוע_בדילוג[[#This Row],[LengthofCycle]]=36,F113=36)),1,""),"")</f>
        <v/>
      </c>
      <c r="K114" s="1" t="str">
        <f>IF(AND(שבוע_בדילוג[[#This Row],[וסת השבוע]]=1,J113=1,שבוע_בדילוג[[#This Row],[CycleNumber]]&gt;B113),1,"")</f>
        <v/>
      </c>
      <c r="L114" s="1" t="str">
        <f>IF(שבוע_בדילוג[[#This Row],[CycleNumber]]=1,"",IF(שבוע_בדילוג[[#This Row],[וסת השבוע]]=1,0,IF(L113="","",IF(L113=0,IF(שבוע_בדילוג[[#This Row],[LengthofCycle]]=29,0,1),IF(L113=1,IF(שבוע_בדילוג[[#This Row],[LengthofCycle]]+F113=29*2,0,2),IF(L113=2,IF(שבוע_בדילוג[[#This Row],[LengthofCycle]]+F113+F112=29*3,0,3),""))))))</f>
        <v/>
      </c>
      <c r="M114" s="1" t="str">
        <f>IF(שבוע_בדילוג[[#This Row],[וסת השבוע]]=1,IF(שבוע_בדילוג[[#This Row],[וסת השבוע וההפלגה ביחד]]=1,M113+1,0),IF(AND(שבוע_בדילוג[[#This Row],[CycleNumber]]&gt;B113,שבוע_בדילוג[[#This Row],[CycleNumber]]&gt;1),IF(שבוע_בדילוג[[#This Row],[וסת השבוע פעיל?]]&lt;&gt;"",M113+1,""),""))</f>
        <v/>
      </c>
      <c r="N114" s="1" t="str">
        <f>IF(שבוע_בדילוג[[#This Row],[וסת השבוע פעיל?2]]="","",IF(AND(שבוע_בדילוג[[#This Row],[וסת השבוע פעיל?]]&lt;&gt;"",שבוע_בדילוג[[#This Row],[CycleNumber]]&lt;B115,B115&lt;&gt;"",שבוע_בדילוג[[#This Row],[וסת השבוע פעיל?]]&lt;3),IF(L115=0,IF(AND(שבוע_בדילוג[[#This Row],[וסת השבוע פעיל?]]&gt;0,J115=1),0,1),0),""))</f>
        <v/>
      </c>
      <c r="O114" s="1" t="str">
        <f t="shared" si="19"/>
        <v/>
      </c>
      <c r="P114" s="1" t="str">
        <f>IF(AND(שבוע_בדילוג[[#This Row],[חיזוי - שבוע]]=1,K115=1),1,"")</f>
        <v/>
      </c>
      <c r="Q114" s="1" t="str">
        <f>IF(AND(שבוע_בדילוג[[#This Row],[וסת השבוע פעיל?]]&lt;3,OR(שבוע_בדילוג[[#This Row],[CycleNumber]]&gt;B115,B115="")),1,"")</f>
        <v/>
      </c>
      <c r="R114" s="1" t="str">
        <f>IF(AND(שבוע_בדילוג[[#This Row],[חיזוי - שבוע]]&lt;&gt;"",שבוע_בדילוג[[#This Row],[וסת השבוע פעיל?2]]=""),1,"")</f>
        <v/>
      </c>
      <c r="S114" s="1" t="str">
        <f>IF(שבוע_בדילוג[[#This Row],[האישה קבעה וסת שבוע בדילוג?]]=1,IF(שבוע_בדילוג[[#This Row],[וסת השבוע פעיל?]]&lt;3,1,0),"")</f>
        <v/>
      </c>
      <c r="T1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" s="1">
        <f t="shared" si="22"/>
        <v>0</v>
      </c>
      <c r="V114" s="1">
        <f t="shared" ref="V114:V177" si="23">IF(B114&gt;3,IF(AND(F114=F113,F113=F112,F112=F111),1,0),"")</f>
        <v>0</v>
      </c>
      <c r="W114" s="1">
        <f t="shared" si="14"/>
        <v>0</v>
      </c>
      <c r="X114" s="1" t="str">
        <f>IF(שבוע_בדילוג[[#This Row],[3 הפלגות זהות]]="","",IF(שבוע_בדילוג[[#This Row],[3 הפלגות זהות]]=1,שבוע_בדילוג[[#This Row],[LengthofCycle]],X113))</f>
        <v/>
      </c>
      <c r="Z114" s="1" t="str">
        <f>IF(OR(שבוע_בדילוג[[#This Row],[הווסת פעיל?]]=0,שבוע_בדילוג[[#This Row],[הווסת פעיל?]]=""),"",SUM(Z113,שבוע_בדילוג[[#This Row],[הווסת פעיל?]]))</f>
        <v/>
      </c>
      <c r="AA114" s="1" t="str">
        <f>IF(AND(שבוע_בדילוג[[#This Row],[כמה מחזורים עד עקירה]]&lt;&gt;"",Z115=""),שבוע_בדילוג[[#This Row],[כמה מחזורים עד עקירה]],"")</f>
        <v/>
      </c>
      <c r="AB114" s="1" t="str">
        <f>IF(AND(שבוע_בדילוג[[#This Row],[הווסת פעיל?]]=1,שבוע_בדילוג[[#This Row],[וסת קבוע אחרון]]&lt;&gt;X113),שבוע_בדילוג[[#This Row],[וסת קבוע אחרון]],"")</f>
        <v/>
      </c>
      <c r="AC114" s="1" t="str">
        <f>IF(AND(שבוע_בדילוג[[#This Row],[הווסת פעיל?]]=1,Y113=0,שבוע_בדילוג[[#This Row],[וסת קבוע אחרון]]=X113),שבוע_בדילוג[[#This Row],[וסת קבוע אחרון]],"")</f>
        <v/>
      </c>
      <c r="AD114" s="1" t="str">
        <f>IF(AND(שבוע_בדילוג[[#This Row],[הווסת פעיל?]]=1,Y113=0,שבוע_בדילוג[[#This Row],[וסת קבוע אחרון]]&lt;&gt;X113),1,"")</f>
        <v/>
      </c>
      <c r="AE114" s="1" t="str">
        <f>IF(AND(שבוע_בדילוג[[#This Row],[הווסת פעיל?]]&lt;&gt;"",B115=1),שבוע_בדילוג[[#This Row],[CycleNumber]],"")</f>
        <v/>
      </c>
      <c r="AF114" s="1" t="str">
        <f>IF(AND(שבוע_בדילוג[[#This Row],[הווסת פעיל?]]&lt;&gt;"",Y113=""),שבוע_בדילוג[[#This Row],[CycleNumber]],"")</f>
        <v/>
      </c>
      <c r="AG114" s="1" t="str">
        <f>IF(B115=1,"",IF(שבוע_בדילוג[[#This Row],[הווסת פעיל?]]=1,IF(שבוע_בדילוג[[#This Row],[וסת קבוע אחרון]]=F115,1,0),""))</f>
        <v/>
      </c>
      <c r="AH114" s="1" t="str">
        <f>IF(B115=1,"",IF(שבוע_בדילוג[[#This Row],[הווסת פעיל?]]=1,IF(OR(שבוע_בדילוג[[#This Row],[וסת קבוע אחרון]]=F115,F115=שבוע_בדילוג[[#This Row],[LengthofCycle]]),1,0),""))</f>
        <v/>
      </c>
      <c r="AI114" s="1" t="str">
        <f>IF(B115=1,"",IF(שבוע_בדילוג[[#This Row],[הווסת פעיל?]]=1,IF(OR(שבוע_בדילוג[[#This Row],[וסת קבוע אחרון]]=F115,F115=שבוע_בדילוג[[#This Row],[LengthofCycle]],AND(שבוע_בדילוג[[#This Row],[LengthofCycle]]&lt;&gt;שבוע_בדילוג[[#This Row],[וסת קבוע אחרון]],OR(F115=28,F115=29))),1,0),""))</f>
        <v/>
      </c>
      <c r="AJ114" s="1" t="str">
        <f>IF(AND(שבוע_בדילוג[[#This Row],[הווסת פעיל?]]=1,B115=1),1,"")</f>
        <v/>
      </c>
      <c r="AK114" s="4">
        <f>IF(AND(שבוע_בדילוג[[#This Row],[הווסת פעיל?]]&lt;&gt;1,B115&lt;&gt;1,B115&lt;&gt;""),IF(שבוע_בדילוג[[#This Row],[LengthofCycle]]=F115,1,0),"")</f>
        <v>0</v>
      </c>
      <c r="AL114" s="4">
        <f>IF(AND(שבוע_בדילוג[[#This Row],[הווסת פעיל?]]&lt;&gt;1,B115&lt;&gt;1,B115&lt;&gt;""),IF(OR(שבוע_בדילוג[[#This Row],[LengthofCycle]]=F115,F115=29),1,0),"")</f>
        <v>0</v>
      </c>
      <c r="AM114" s="4">
        <f>IF(AND(שבוע_בדילוג[[#This Row],[הווסת פעיל?]]&lt;&gt;1,B115&lt;&gt;1,B115&lt;&gt;""),IF(OR(שבוע_בדילוג[[#This Row],[LengthofCycle]]=F115,F115=29,F115=28),1,0),"")</f>
        <v>0</v>
      </c>
      <c r="AZ114" s="1">
        <f t="shared" si="20"/>
        <v>0</v>
      </c>
      <c r="BA114" s="2" t="e">
        <f t="shared" si="21"/>
        <v>#DIV/0!</v>
      </c>
      <c r="BB114" s="2" t="e">
        <f t="shared" si="18"/>
        <v>#DIV/0!</v>
      </c>
    </row>
    <row r="115" spans="1:54" x14ac:dyDescent="0.25">
      <c r="A115" s="1" t="s">
        <v>52</v>
      </c>
      <c r="B115" s="1">
        <v>7</v>
      </c>
      <c r="C115" s="1">
        <v>1</v>
      </c>
      <c r="D115" s="1">
        <v>1</v>
      </c>
      <c r="E115" s="1">
        <v>0</v>
      </c>
      <c r="F115" s="1">
        <v>33</v>
      </c>
      <c r="H115" s="1">
        <f>שבוע_בדילוג[[#This Row],[LengthofCycle]]+1</f>
        <v>34</v>
      </c>
      <c r="I115" s="1" t="str">
        <f>IF(IFERROR(LOOKUP(שבוע_בדילוג[[#This Row],[ClientID]],קביעויות[השבוע בדילוג]),FALSE)=שבוע_בדילוג[[#This Row],[ClientID]],1,"")</f>
        <v/>
      </c>
      <c r="J115" s="1" t="str">
        <f>IF(AND(שבוע_בדילוג[[#This Row],[CycleNumber]]&gt;1,OR(B116="",שבוע_בדילוג[[#This Row],[CycleNumber]]&gt;B114)),IF(OR(AND(שבוע_בדילוג[[#This Row],[LengthofCycle]]=29,F114=29),AND(שבוע_בדילוג[[#This Row],[LengthofCycle]]=36,F114=36)),1,""),"")</f>
        <v/>
      </c>
      <c r="K115" s="1" t="str">
        <f>IF(AND(שבוע_בדילוג[[#This Row],[וסת השבוע]]=1,J114=1,שבוע_בדילוג[[#This Row],[CycleNumber]]&gt;B114),1,"")</f>
        <v/>
      </c>
      <c r="L115" s="1" t="str">
        <f>IF(שבוע_בדילוג[[#This Row],[CycleNumber]]=1,"",IF(שבוע_בדילוג[[#This Row],[וסת השבוע]]=1,0,IF(L114="","",IF(L114=0,IF(שבוע_בדילוג[[#This Row],[LengthofCycle]]=29,0,1),IF(L114=1,IF(שבוע_בדילוג[[#This Row],[LengthofCycle]]+F114=29*2,0,2),IF(L114=2,IF(שבוע_בדילוג[[#This Row],[LengthofCycle]]+F114+F113=29*3,0,3),""))))))</f>
        <v/>
      </c>
      <c r="M115" s="1" t="str">
        <f>IF(שבוע_בדילוג[[#This Row],[וסת השבוע]]=1,IF(שבוע_בדילוג[[#This Row],[וסת השבוע וההפלגה ביחד]]=1,M114+1,0),IF(AND(שבוע_בדילוג[[#This Row],[CycleNumber]]&gt;B114,שבוע_בדילוג[[#This Row],[CycleNumber]]&gt;1),IF(שבוע_בדילוג[[#This Row],[וסת השבוע פעיל?]]&lt;&gt;"",M114+1,""),""))</f>
        <v/>
      </c>
      <c r="N115" s="1" t="str">
        <f>IF(שבוע_בדילוג[[#This Row],[וסת השבוע פעיל?2]]="","",IF(AND(שבוע_בדילוג[[#This Row],[וסת השבוע פעיל?]]&lt;&gt;"",שבוע_בדילוג[[#This Row],[CycleNumber]]&lt;B116,B116&lt;&gt;"",שבוע_בדילוג[[#This Row],[וסת השבוע פעיל?]]&lt;3),IF(L116=0,IF(AND(שבוע_בדילוג[[#This Row],[וסת השבוע פעיל?]]&gt;0,J116=1),0,1),0),""))</f>
        <v/>
      </c>
      <c r="O115" s="1" t="str">
        <f t="shared" si="19"/>
        <v/>
      </c>
      <c r="P115" s="1" t="str">
        <f>IF(AND(שבוע_בדילוג[[#This Row],[חיזוי - שבוע]]=1,K116=1),1,"")</f>
        <v/>
      </c>
      <c r="Q115" s="1" t="str">
        <f>IF(AND(שבוע_בדילוג[[#This Row],[וסת השבוע פעיל?]]&lt;3,OR(שבוע_בדילוג[[#This Row],[CycleNumber]]&gt;B116,B116="")),1,"")</f>
        <v/>
      </c>
      <c r="R115" s="1" t="str">
        <f>IF(AND(שבוע_בדילוג[[#This Row],[חיזוי - שבוע]]&lt;&gt;"",שבוע_בדילוג[[#This Row],[וסת השבוע פעיל?2]]=""),1,"")</f>
        <v/>
      </c>
      <c r="S115" s="1" t="str">
        <f>IF(שבוע_בדילוג[[#This Row],[האישה קבעה וסת שבוע בדילוג?]]=1,IF(שבוע_בדילוג[[#This Row],[וסת השבוע פעיל?]]&lt;3,1,0),"")</f>
        <v/>
      </c>
      <c r="T1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" s="1">
        <f t="shared" si="22"/>
        <v>0</v>
      </c>
      <c r="V115" s="1">
        <f t="shared" si="23"/>
        <v>0</v>
      </c>
      <c r="W115" s="1">
        <f t="shared" ref="W115:W178" si="24">IF(B115&gt;4,IF(AND(F115=F114,F114=F113,F113=F112,F112=F111),1,0),"")</f>
        <v>0</v>
      </c>
      <c r="X115" s="1" t="str">
        <f>IF(שבוע_בדילוג[[#This Row],[3 הפלגות זהות]]="","",IF(שבוע_בדילוג[[#This Row],[3 הפלגות זהות]]=1,שבוע_בדילוג[[#This Row],[LengthofCycle]],X114))</f>
        <v/>
      </c>
      <c r="Z115" s="1" t="str">
        <f>IF(OR(שבוע_בדילוג[[#This Row],[הווסת פעיל?]]=0,שבוע_בדילוג[[#This Row],[הווסת פעיל?]]=""),"",SUM(Z114,שבוע_בדילוג[[#This Row],[הווסת פעיל?]]))</f>
        <v/>
      </c>
      <c r="AA115" s="1" t="str">
        <f>IF(AND(שבוע_בדילוג[[#This Row],[כמה מחזורים עד עקירה]]&lt;&gt;"",Z116=""),שבוע_בדילוג[[#This Row],[כמה מחזורים עד עקירה]],"")</f>
        <v/>
      </c>
      <c r="AB115" s="1" t="str">
        <f>IF(AND(שבוע_בדילוג[[#This Row],[הווסת פעיל?]]=1,שבוע_בדילוג[[#This Row],[וסת קבוע אחרון]]&lt;&gt;X114),שבוע_בדילוג[[#This Row],[וסת קבוע אחרון]],"")</f>
        <v/>
      </c>
      <c r="AC115" s="1" t="str">
        <f>IF(AND(שבוע_בדילוג[[#This Row],[הווסת פעיל?]]=1,Y114=0,שבוע_בדילוג[[#This Row],[וסת קבוע אחרון]]=X114),שבוע_בדילוג[[#This Row],[וסת קבוע אחרון]],"")</f>
        <v/>
      </c>
      <c r="AD115" s="1" t="str">
        <f>IF(AND(שבוע_בדילוג[[#This Row],[הווסת פעיל?]]=1,Y114=0,שבוע_בדילוג[[#This Row],[וסת קבוע אחרון]]&lt;&gt;X114),1,"")</f>
        <v/>
      </c>
      <c r="AE115" s="1" t="str">
        <f>IF(AND(שבוע_בדילוג[[#This Row],[הווסת פעיל?]]&lt;&gt;"",B116=1),שבוע_בדילוג[[#This Row],[CycleNumber]],"")</f>
        <v/>
      </c>
      <c r="AF115" s="1" t="str">
        <f>IF(AND(שבוע_בדילוג[[#This Row],[הווסת פעיל?]]&lt;&gt;"",Y114=""),שבוע_בדילוג[[#This Row],[CycleNumber]],"")</f>
        <v/>
      </c>
      <c r="AG115" s="1" t="str">
        <f>IF(B116=1,"",IF(שבוע_בדילוג[[#This Row],[הווסת פעיל?]]=1,IF(שבוע_בדילוג[[#This Row],[וסת קבוע אחרון]]=F116,1,0),""))</f>
        <v/>
      </c>
      <c r="AH115" s="1" t="str">
        <f>IF(B116=1,"",IF(שבוע_בדילוג[[#This Row],[הווסת פעיל?]]=1,IF(OR(שבוע_בדילוג[[#This Row],[וסת קבוע אחרון]]=F116,F116=שבוע_בדילוג[[#This Row],[LengthofCycle]]),1,0),""))</f>
        <v/>
      </c>
      <c r="AI115" s="1" t="str">
        <f>IF(B116=1,"",IF(שבוע_בדילוג[[#This Row],[הווסת פעיל?]]=1,IF(OR(שבוע_בדילוג[[#This Row],[וסת קבוע אחרון]]=F116,F116=שבוע_בדילוג[[#This Row],[LengthofCycle]],AND(שבוע_בדילוג[[#This Row],[LengthofCycle]]&lt;&gt;שבוע_בדילוג[[#This Row],[וסת קבוע אחרון]],OR(F116=28,F116=29))),1,0),""))</f>
        <v/>
      </c>
      <c r="AJ115" s="1" t="str">
        <f>IF(AND(שבוע_בדילוג[[#This Row],[הווסת פעיל?]]=1,B116=1),1,"")</f>
        <v/>
      </c>
      <c r="AK115" s="4">
        <f>IF(AND(שבוע_בדילוג[[#This Row],[הווסת פעיל?]]&lt;&gt;1,B116&lt;&gt;1,B116&lt;&gt;""),IF(שבוע_בדילוג[[#This Row],[LengthofCycle]]=F116,1,0),"")</f>
        <v>0</v>
      </c>
      <c r="AL115" s="4">
        <f>IF(AND(שבוע_בדילוג[[#This Row],[הווסת פעיל?]]&lt;&gt;1,B116&lt;&gt;1,B116&lt;&gt;""),IF(OR(שבוע_בדילוג[[#This Row],[LengthofCycle]]=F116,F116=29),1,0),"")</f>
        <v>0</v>
      </c>
      <c r="AM115" s="4">
        <f>IF(AND(שבוע_בדילוג[[#This Row],[הווסת פעיל?]]&lt;&gt;1,B116&lt;&gt;1,B116&lt;&gt;""),IF(OR(שבוע_בדילוג[[#This Row],[LengthofCycle]]=F116,F116=29,F116=28),1,0),"")</f>
        <v>0</v>
      </c>
      <c r="AZ115" s="1">
        <f t="shared" si="20"/>
        <v>0</v>
      </c>
      <c r="BA115" s="2" t="e">
        <f t="shared" si="21"/>
        <v>#DIV/0!</v>
      </c>
      <c r="BB115" s="2" t="e">
        <f t="shared" si="18"/>
        <v>#DIV/0!</v>
      </c>
    </row>
    <row r="116" spans="1:54" x14ac:dyDescent="0.25">
      <c r="A116" s="1" t="s">
        <v>52</v>
      </c>
      <c r="B116" s="1">
        <v>8</v>
      </c>
      <c r="C116" s="1">
        <v>1</v>
      </c>
      <c r="D116" s="1">
        <v>1</v>
      </c>
      <c r="E116" s="1">
        <v>0</v>
      </c>
      <c r="F116" s="1">
        <v>31</v>
      </c>
      <c r="H116" s="1">
        <f>שבוע_בדילוג[[#This Row],[LengthofCycle]]+1</f>
        <v>32</v>
      </c>
      <c r="I116" s="1" t="str">
        <f>IF(IFERROR(LOOKUP(שבוע_בדילוג[[#This Row],[ClientID]],קביעויות[השבוע בדילוג]),FALSE)=שבוע_בדילוג[[#This Row],[ClientID]],1,"")</f>
        <v/>
      </c>
      <c r="J116" s="1" t="str">
        <f>IF(AND(שבוע_בדילוג[[#This Row],[CycleNumber]]&gt;1,OR(B117="",שבוע_בדילוג[[#This Row],[CycleNumber]]&gt;B115)),IF(OR(AND(שבוע_בדילוג[[#This Row],[LengthofCycle]]=29,F115=29),AND(שבוע_בדילוג[[#This Row],[LengthofCycle]]=36,F115=36)),1,""),"")</f>
        <v/>
      </c>
      <c r="K116" s="1" t="str">
        <f>IF(AND(שבוע_בדילוג[[#This Row],[וסת השבוע]]=1,J115=1,שבוע_בדילוג[[#This Row],[CycleNumber]]&gt;B115),1,"")</f>
        <v/>
      </c>
      <c r="L116" s="1" t="str">
        <f>IF(שבוע_בדילוג[[#This Row],[CycleNumber]]=1,"",IF(שבוע_בדילוג[[#This Row],[וסת השבוע]]=1,0,IF(L115="","",IF(L115=0,IF(שבוע_בדילוג[[#This Row],[LengthofCycle]]=29,0,1),IF(L115=1,IF(שבוע_בדילוג[[#This Row],[LengthofCycle]]+F115=29*2,0,2),IF(L115=2,IF(שבוע_בדילוג[[#This Row],[LengthofCycle]]+F115+F114=29*3,0,3),""))))))</f>
        <v/>
      </c>
      <c r="M116" s="1" t="str">
        <f>IF(שבוע_בדילוג[[#This Row],[וסת השבוע]]=1,IF(שבוע_בדילוג[[#This Row],[וסת השבוע וההפלגה ביחד]]=1,M115+1,0),IF(AND(שבוע_בדילוג[[#This Row],[CycleNumber]]&gt;B115,שבוע_בדילוג[[#This Row],[CycleNumber]]&gt;1),IF(שבוע_בדילוג[[#This Row],[וסת השבוע פעיל?]]&lt;&gt;"",M115+1,""),""))</f>
        <v/>
      </c>
      <c r="N116" s="1" t="str">
        <f>IF(שבוע_בדילוג[[#This Row],[וסת השבוע פעיל?2]]="","",IF(AND(שבוע_בדילוג[[#This Row],[וסת השבוע פעיל?]]&lt;&gt;"",שבוע_בדילוג[[#This Row],[CycleNumber]]&lt;B117,B117&lt;&gt;"",שבוע_בדילוג[[#This Row],[וסת השבוע פעיל?]]&lt;3),IF(L117=0,IF(AND(שבוע_בדילוג[[#This Row],[וסת השבוע פעיל?]]&gt;0,J117=1),0,1),0),""))</f>
        <v/>
      </c>
      <c r="O116" s="1" t="str">
        <f t="shared" si="19"/>
        <v/>
      </c>
      <c r="P116" s="1" t="str">
        <f>IF(AND(שבוע_בדילוג[[#This Row],[חיזוי - שבוע]]=1,K117=1),1,"")</f>
        <v/>
      </c>
      <c r="Q116" s="1" t="str">
        <f>IF(AND(שבוע_בדילוג[[#This Row],[וסת השבוע פעיל?]]&lt;3,OR(שבוע_בדילוג[[#This Row],[CycleNumber]]&gt;B117,B117="")),1,"")</f>
        <v/>
      </c>
      <c r="R116" s="1" t="str">
        <f>IF(AND(שבוע_בדילוג[[#This Row],[חיזוי - שבוע]]&lt;&gt;"",שבוע_בדילוג[[#This Row],[וסת השבוע פעיל?2]]=""),1,"")</f>
        <v/>
      </c>
      <c r="S116" s="1" t="str">
        <f>IF(שבוע_בדילוג[[#This Row],[האישה קבעה וסת שבוע בדילוג?]]=1,IF(שבוע_בדילוג[[#This Row],[וסת השבוע פעיל?]]&lt;3,1,0),"")</f>
        <v/>
      </c>
      <c r="T1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" s="1">
        <f t="shared" si="22"/>
        <v>0</v>
      </c>
      <c r="V116" s="1">
        <f t="shared" si="23"/>
        <v>0</v>
      </c>
      <c r="W116" s="1">
        <f t="shared" si="24"/>
        <v>0</v>
      </c>
      <c r="X116" s="1" t="str">
        <f>IF(שבוע_בדילוג[[#This Row],[3 הפלגות זהות]]="","",IF(שבוע_בדילוג[[#This Row],[3 הפלגות זהות]]=1,שבוע_בדילוג[[#This Row],[LengthofCycle]],X115))</f>
        <v/>
      </c>
      <c r="Z116" s="1" t="str">
        <f>IF(OR(שבוע_בדילוג[[#This Row],[הווסת פעיל?]]=0,שבוע_בדילוג[[#This Row],[הווסת פעיל?]]=""),"",SUM(Z115,שבוע_בדילוג[[#This Row],[הווסת פעיל?]]))</f>
        <v/>
      </c>
      <c r="AA116" s="1" t="str">
        <f>IF(AND(שבוע_בדילוג[[#This Row],[כמה מחזורים עד עקירה]]&lt;&gt;"",Z117=""),שבוע_בדילוג[[#This Row],[כמה מחזורים עד עקירה]],"")</f>
        <v/>
      </c>
      <c r="AB116" s="1" t="str">
        <f>IF(AND(שבוע_בדילוג[[#This Row],[הווסת פעיל?]]=1,שבוע_בדילוג[[#This Row],[וסת קבוע אחרון]]&lt;&gt;X115),שבוע_בדילוג[[#This Row],[וסת קבוע אחרון]],"")</f>
        <v/>
      </c>
      <c r="AC116" s="1" t="str">
        <f>IF(AND(שבוע_בדילוג[[#This Row],[הווסת פעיל?]]=1,Y115=0,שבוע_בדילוג[[#This Row],[וסת קבוע אחרון]]=X115),שבוע_בדילוג[[#This Row],[וסת קבוע אחרון]],"")</f>
        <v/>
      </c>
      <c r="AD116" s="1" t="str">
        <f>IF(AND(שבוע_בדילוג[[#This Row],[הווסת פעיל?]]=1,Y115=0,שבוע_בדילוג[[#This Row],[וסת קבוע אחרון]]&lt;&gt;X115),1,"")</f>
        <v/>
      </c>
      <c r="AE116" s="1" t="str">
        <f>IF(AND(שבוע_בדילוג[[#This Row],[הווסת פעיל?]]&lt;&gt;"",B117=1),שבוע_בדילוג[[#This Row],[CycleNumber]],"")</f>
        <v/>
      </c>
      <c r="AF116" s="1" t="str">
        <f>IF(AND(שבוע_בדילוג[[#This Row],[הווסת פעיל?]]&lt;&gt;"",Y115=""),שבוע_בדילוג[[#This Row],[CycleNumber]],"")</f>
        <v/>
      </c>
      <c r="AG116" s="1" t="str">
        <f>IF(B117=1,"",IF(שבוע_בדילוג[[#This Row],[הווסת פעיל?]]=1,IF(שבוע_בדילוג[[#This Row],[וסת קבוע אחרון]]=F117,1,0),""))</f>
        <v/>
      </c>
      <c r="AH116" s="1" t="str">
        <f>IF(B117=1,"",IF(שבוע_בדילוג[[#This Row],[הווסת פעיל?]]=1,IF(OR(שבוע_בדילוג[[#This Row],[וסת קבוע אחרון]]=F117,F117=שבוע_בדילוג[[#This Row],[LengthofCycle]]),1,0),""))</f>
        <v/>
      </c>
      <c r="AI116" s="1" t="str">
        <f>IF(B117=1,"",IF(שבוע_בדילוג[[#This Row],[הווסת פעיל?]]=1,IF(OR(שבוע_בדילוג[[#This Row],[וסת קבוע אחרון]]=F117,F117=שבוע_בדילוג[[#This Row],[LengthofCycle]],AND(שבוע_בדילוג[[#This Row],[LengthofCycle]]&lt;&gt;שבוע_בדילוג[[#This Row],[וסת קבוע אחרון]],OR(F117=28,F117=29))),1,0),""))</f>
        <v/>
      </c>
      <c r="AJ116" s="1" t="str">
        <f>IF(AND(שבוע_בדילוג[[#This Row],[הווסת פעיל?]]=1,B117=1),1,"")</f>
        <v/>
      </c>
      <c r="AK116" s="4">
        <f>IF(AND(שבוע_בדילוג[[#This Row],[הווסת פעיל?]]&lt;&gt;1,B117&lt;&gt;1,B117&lt;&gt;""),IF(שבוע_בדילוג[[#This Row],[LengthofCycle]]=F117,1,0),"")</f>
        <v>0</v>
      </c>
      <c r="AL116" s="4">
        <f>IF(AND(שבוע_בדילוג[[#This Row],[הווסת פעיל?]]&lt;&gt;1,B117&lt;&gt;1,B117&lt;&gt;""),IF(OR(שבוע_בדילוג[[#This Row],[LengthofCycle]]=F117,F117=29),1,0),"")</f>
        <v>0</v>
      </c>
      <c r="AM116" s="4">
        <f>IF(AND(שבוע_בדילוג[[#This Row],[הווסת פעיל?]]&lt;&gt;1,B117&lt;&gt;1,B117&lt;&gt;""),IF(OR(שבוע_בדילוג[[#This Row],[LengthofCycle]]=F117,F117=29,F117=28),1,0),"")</f>
        <v>0</v>
      </c>
      <c r="AZ116" s="1">
        <f t="shared" si="20"/>
        <v>0</v>
      </c>
      <c r="BA116" s="2" t="e">
        <f t="shared" si="21"/>
        <v>#DIV/0!</v>
      </c>
      <c r="BB116" s="2" t="e">
        <f t="shared" si="18"/>
        <v>#DIV/0!</v>
      </c>
    </row>
    <row r="117" spans="1:54" x14ac:dyDescent="0.25">
      <c r="A117" s="1" t="s">
        <v>52</v>
      </c>
      <c r="B117" s="1">
        <v>9</v>
      </c>
      <c r="C117" s="1">
        <v>1</v>
      </c>
      <c r="D117" s="1">
        <v>1</v>
      </c>
      <c r="E117" s="1">
        <v>0</v>
      </c>
      <c r="F117" s="1">
        <v>32</v>
      </c>
      <c r="H117" s="1">
        <f>שבוע_בדילוג[[#This Row],[LengthofCycle]]+1</f>
        <v>33</v>
      </c>
      <c r="I117" s="1" t="str">
        <f>IF(IFERROR(LOOKUP(שבוע_בדילוג[[#This Row],[ClientID]],קביעויות[השבוע בדילוג]),FALSE)=שבוע_בדילוג[[#This Row],[ClientID]],1,"")</f>
        <v/>
      </c>
      <c r="J117" s="1" t="str">
        <f>IF(AND(שבוע_בדילוג[[#This Row],[CycleNumber]]&gt;1,OR(B118="",שבוע_בדילוג[[#This Row],[CycleNumber]]&gt;B116)),IF(OR(AND(שבוע_בדילוג[[#This Row],[LengthofCycle]]=29,F116=29),AND(שבוע_בדילוג[[#This Row],[LengthofCycle]]=36,F116=36)),1,""),"")</f>
        <v/>
      </c>
      <c r="K117" s="1" t="str">
        <f>IF(AND(שבוע_בדילוג[[#This Row],[וסת השבוע]]=1,J116=1,שבוע_בדילוג[[#This Row],[CycleNumber]]&gt;B116),1,"")</f>
        <v/>
      </c>
      <c r="L117" s="1" t="str">
        <f>IF(שבוע_בדילוג[[#This Row],[CycleNumber]]=1,"",IF(שבוע_בדילוג[[#This Row],[וסת השבוע]]=1,0,IF(L116="","",IF(L116=0,IF(שבוע_בדילוג[[#This Row],[LengthofCycle]]=29,0,1),IF(L116=1,IF(שבוע_בדילוג[[#This Row],[LengthofCycle]]+F116=29*2,0,2),IF(L116=2,IF(שבוע_בדילוג[[#This Row],[LengthofCycle]]+F116+F115=29*3,0,3),""))))))</f>
        <v/>
      </c>
      <c r="M117" s="1" t="str">
        <f>IF(שבוע_בדילוג[[#This Row],[וסת השבוע]]=1,IF(שבוע_בדילוג[[#This Row],[וסת השבוע וההפלגה ביחד]]=1,M116+1,0),IF(AND(שבוע_בדילוג[[#This Row],[CycleNumber]]&gt;B116,שבוע_בדילוג[[#This Row],[CycleNumber]]&gt;1),IF(שבוע_בדילוג[[#This Row],[וסת השבוע פעיל?]]&lt;&gt;"",M116+1,""),""))</f>
        <v/>
      </c>
      <c r="N117" s="1" t="str">
        <f>IF(שבוע_בדילוג[[#This Row],[וסת השבוע פעיל?2]]="","",IF(AND(שבוע_בדילוג[[#This Row],[וסת השבוע פעיל?]]&lt;&gt;"",שבוע_בדילוג[[#This Row],[CycleNumber]]&lt;B118,B118&lt;&gt;"",שבוע_בדילוג[[#This Row],[וסת השבוע פעיל?]]&lt;3),IF(L118=0,IF(AND(שבוע_בדילוג[[#This Row],[וסת השבוע פעיל?]]&gt;0,J118=1),0,1),0),""))</f>
        <v/>
      </c>
      <c r="O117" s="1" t="str">
        <f t="shared" si="19"/>
        <v/>
      </c>
      <c r="P117" s="1" t="str">
        <f>IF(AND(שבוע_בדילוג[[#This Row],[חיזוי - שבוע]]=1,K118=1),1,"")</f>
        <v/>
      </c>
      <c r="Q117" s="1" t="str">
        <f>IF(AND(שבוע_בדילוג[[#This Row],[וסת השבוע פעיל?]]&lt;3,OR(שבוע_בדילוג[[#This Row],[CycleNumber]]&gt;B118,B118="")),1,"")</f>
        <v/>
      </c>
      <c r="R117" s="1" t="str">
        <f>IF(AND(שבוע_בדילוג[[#This Row],[חיזוי - שבוע]]&lt;&gt;"",שבוע_בדילוג[[#This Row],[וסת השבוע פעיל?2]]=""),1,"")</f>
        <v/>
      </c>
      <c r="S117" s="1" t="str">
        <f>IF(שבוע_בדילוג[[#This Row],[האישה קבעה וסת שבוע בדילוג?]]=1,IF(שבוע_בדילוג[[#This Row],[וסת השבוע פעיל?]]&lt;3,1,0),"")</f>
        <v/>
      </c>
      <c r="T1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" s="1">
        <f t="shared" si="22"/>
        <v>0</v>
      </c>
      <c r="V117" s="1">
        <f t="shared" si="23"/>
        <v>0</v>
      </c>
      <c r="W117" s="1">
        <f t="shared" si="24"/>
        <v>0</v>
      </c>
      <c r="X117" s="1" t="str">
        <f>IF(שבוע_בדילוג[[#This Row],[3 הפלגות זהות]]="","",IF(שבוע_בדילוג[[#This Row],[3 הפלגות זהות]]=1,שבוע_בדילוג[[#This Row],[LengthofCycle]],X116))</f>
        <v/>
      </c>
      <c r="Z117" s="1" t="str">
        <f>IF(OR(שבוע_בדילוג[[#This Row],[הווסת פעיל?]]=0,שבוע_בדילוג[[#This Row],[הווסת פעיל?]]=""),"",SUM(Z116,שבוע_בדילוג[[#This Row],[הווסת פעיל?]]))</f>
        <v/>
      </c>
      <c r="AA117" s="1" t="str">
        <f>IF(AND(שבוע_בדילוג[[#This Row],[כמה מחזורים עד עקירה]]&lt;&gt;"",Z118=""),שבוע_בדילוג[[#This Row],[כמה מחזורים עד עקירה]],"")</f>
        <v/>
      </c>
      <c r="AB117" s="1" t="str">
        <f>IF(AND(שבוע_בדילוג[[#This Row],[הווסת פעיל?]]=1,שבוע_בדילוג[[#This Row],[וסת קבוע אחרון]]&lt;&gt;X116),שבוע_בדילוג[[#This Row],[וסת קבוע אחרון]],"")</f>
        <v/>
      </c>
      <c r="AC117" s="1" t="str">
        <f>IF(AND(שבוע_בדילוג[[#This Row],[הווסת פעיל?]]=1,Y116=0,שבוע_בדילוג[[#This Row],[וסת קבוע אחרון]]=X116),שבוע_בדילוג[[#This Row],[וסת קבוע אחרון]],"")</f>
        <v/>
      </c>
      <c r="AD117" s="1" t="str">
        <f>IF(AND(שבוע_בדילוג[[#This Row],[הווסת פעיל?]]=1,Y116=0,שבוע_בדילוג[[#This Row],[וסת קבוע אחרון]]&lt;&gt;X116),1,"")</f>
        <v/>
      </c>
      <c r="AE117" s="1" t="str">
        <f>IF(AND(שבוע_בדילוג[[#This Row],[הווסת פעיל?]]&lt;&gt;"",B118=1),שבוע_בדילוג[[#This Row],[CycleNumber]],"")</f>
        <v/>
      </c>
      <c r="AF117" s="1" t="str">
        <f>IF(AND(שבוע_בדילוג[[#This Row],[הווסת פעיל?]]&lt;&gt;"",Y116=""),שבוע_בדילוג[[#This Row],[CycleNumber]],"")</f>
        <v/>
      </c>
      <c r="AG117" s="1" t="str">
        <f>IF(B118=1,"",IF(שבוע_בדילוג[[#This Row],[הווסת פעיל?]]=1,IF(שבוע_בדילוג[[#This Row],[וסת קבוע אחרון]]=F118,1,0),""))</f>
        <v/>
      </c>
      <c r="AH117" s="1" t="str">
        <f>IF(B118=1,"",IF(שבוע_בדילוג[[#This Row],[הווסת פעיל?]]=1,IF(OR(שבוע_בדילוג[[#This Row],[וסת קבוע אחרון]]=F118,F118=שבוע_בדילוג[[#This Row],[LengthofCycle]]),1,0),""))</f>
        <v/>
      </c>
      <c r="AI117" s="1" t="str">
        <f>IF(B118=1,"",IF(שבוע_בדילוג[[#This Row],[הווסת פעיל?]]=1,IF(OR(שבוע_בדילוג[[#This Row],[וסת קבוע אחרון]]=F118,F118=שבוע_בדילוג[[#This Row],[LengthofCycle]],AND(שבוע_בדילוג[[#This Row],[LengthofCycle]]&lt;&gt;שבוע_בדילוג[[#This Row],[וסת קבוע אחרון]],OR(F118=28,F118=29))),1,0),""))</f>
        <v/>
      </c>
      <c r="AJ117" s="1" t="str">
        <f>IF(AND(שבוע_בדילוג[[#This Row],[הווסת פעיל?]]=1,B118=1),1,"")</f>
        <v/>
      </c>
      <c r="AK117" s="4">
        <f>IF(AND(שבוע_בדילוג[[#This Row],[הווסת פעיל?]]&lt;&gt;1,B118&lt;&gt;1,B118&lt;&gt;""),IF(שבוע_בדילוג[[#This Row],[LengthofCycle]]=F118,1,0),"")</f>
        <v>0</v>
      </c>
      <c r="AL117" s="4">
        <f>IF(AND(שבוע_בדילוג[[#This Row],[הווסת פעיל?]]&lt;&gt;1,B118&lt;&gt;1,B118&lt;&gt;""),IF(OR(שבוע_בדילוג[[#This Row],[LengthofCycle]]=F118,F118=29),1,0),"")</f>
        <v>0</v>
      </c>
      <c r="AM117" s="4">
        <f>IF(AND(שבוע_בדילוג[[#This Row],[הווסת פעיל?]]&lt;&gt;1,B118&lt;&gt;1,B118&lt;&gt;""),IF(OR(שבוע_בדילוג[[#This Row],[LengthofCycle]]=F118,F118=29,F118=28),1,0),"")</f>
        <v>0</v>
      </c>
      <c r="AZ117" s="1">
        <f t="shared" si="20"/>
        <v>0</v>
      </c>
      <c r="BA117" s="2" t="e">
        <f t="shared" si="21"/>
        <v>#DIV/0!</v>
      </c>
      <c r="BB117" s="2" t="e">
        <f t="shared" si="18"/>
        <v>#DIV/0!</v>
      </c>
    </row>
    <row r="118" spans="1:54" x14ac:dyDescent="0.25">
      <c r="A118" s="1" t="s">
        <v>52</v>
      </c>
      <c r="B118" s="1">
        <v>10</v>
      </c>
      <c r="C118" s="1">
        <v>1</v>
      </c>
      <c r="D118" s="1">
        <v>1</v>
      </c>
      <c r="E118" s="1">
        <v>0</v>
      </c>
      <c r="F118" s="1">
        <v>41</v>
      </c>
      <c r="H118" s="1">
        <f>שבוע_בדילוג[[#This Row],[LengthofCycle]]+1</f>
        <v>42</v>
      </c>
      <c r="I118" s="1" t="str">
        <f>IF(IFERROR(LOOKUP(שבוע_בדילוג[[#This Row],[ClientID]],קביעויות[השבוע בדילוג]),FALSE)=שבוע_בדילוג[[#This Row],[ClientID]],1,"")</f>
        <v/>
      </c>
      <c r="J118" s="1" t="str">
        <f>IF(AND(שבוע_בדילוג[[#This Row],[CycleNumber]]&gt;1,OR(B119="",שבוע_בדילוג[[#This Row],[CycleNumber]]&gt;B117)),IF(OR(AND(שבוע_בדילוג[[#This Row],[LengthofCycle]]=29,F117=29),AND(שבוע_בדילוג[[#This Row],[LengthofCycle]]=36,F117=36)),1,""),"")</f>
        <v/>
      </c>
      <c r="K118" s="1" t="str">
        <f>IF(AND(שבוע_בדילוג[[#This Row],[וסת השבוע]]=1,J117=1,שבוע_בדילוג[[#This Row],[CycleNumber]]&gt;B117),1,"")</f>
        <v/>
      </c>
      <c r="L118" s="1" t="str">
        <f>IF(שבוע_בדילוג[[#This Row],[CycleNumber]]=1,"",IF(שבוע_בדילוג[[#This Row],[וסת השבוע]]=1,0,IF(L117="","",IF(L117=0,IF(שבוע_בדילוג[[#This Row],[LengthofCycle]]=29,0,1),IF(L117=1,IF(שבוע_בדילוג[[#This Row],[LengthofCycle]]+F117=29*2,0,2),IF(L117=2,IF(שבוע_בדילוג[[#This Row],[LengthofCycle]]+F117+F116=29*3,0,3),""))))))</f>
        <v/>
      </c>
      <c r="M118" s="1" t="str">
        <f>IF(שבוע_בדילוג[[#This Row],[וסת השבוע]]=1,IF(שבוע_בדילוג[[#This Row],[וסת השבוע וההפלגה ביחד]]=1,M117+1,0),IF(AND(שבוע_בדילוג[[#This Row],[CycleNumber]]&gt;B117,שבוע_בדילוג[[#This Row],[CycleNumber]]&gt;1),IF(שבוע_בדילוג[[#This Row],[וסת השבוע פעיל?]]&lt;&gt;"",M117+1,""),""))</f>
        <v/>
      </c>
      <c r="N118" s="1" t="str">
        <f>IF(שבוע_בדילוג[[#This Row],[וסת השבוע פעיל?2]]="","",IF(AND(שבוע_בדילוג[[#This Row],[וסת השבוע פעיל?]]&lt;&gt;"",שבוע_בדילוג[[#This Row],[CycleNumber]]&lt;B119,B119&lt;&gt;"",שבוע_בדילוג[[#This Row],[וסת השבוע פעיל?]]&lt;3),IF(L119=0,IF(AND(שבוע_בדילוג[[#This Row],[וסת השבוע פעיל?]]&gt;0,J119=1),0,1),0),""))</f>
        <v/>
      </c>
      <c r="O118" s="1" t="str">
        <f t="shared" si="19"/>
        <v/>
      </c>
      <c r="P118" s="1" t="str">
        <f>IF(AND(שבוע_בדילוג[[#This Row],[חיזוי - שבוע]]=1,K119=1),1,"")</f>
        <v/>
      </c>
      <c r="Q118" s="1" t="str">
        <f>IF(AND(שבוע_בדילוג[[#This Row],[וסת השבוע פעיל?]]&lt;3,OR(שבוע_בדילוג[[#This Row],[CycleNumber]]&gt;B119,B119="")),1,"")</f>
        <v/>
      </c>
      <c r="R118" s="1" t="str">
        <f>IF(AND(שבוע_בדילוג[[#This Row],[חיזוי - שבוע]]&lt;&gt;"",שבוע_בדילוג[[#This Row],[וסת השבוע פעיל?2]]=""),1,"")</f>
        <v/>
      </c>
      <c r="S118" s="1" t="str">
        <f>IF(שבוע_בדילוג[[#This Row],[האישה קבעה וסת שבוע בדילוג?]]=1,IF(שבוע_בדילוג[[#This Row],[וסת השבוע פעיל?]]&lt;3,1,0),"")</f>
        <v/>
      </c>
      <c r="T1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" s="1">
        <f t="shared" si="22"/>
        <v>0</v>
      </c>
      <c r="V118" s="1">
        <f t="shared" si="23"/>
        <v>0</v>
      </c>
      <c r="W118" s="1">
        <f t="shared" si="24"/>
        <v>0</v>
      </c>
      <c r="X118" s="1" t="str">
        <f>IF(שבוע_בדילוג[[#This Row],[3 הפלגות זהות]]="","",IF(שבוע_בדילוג[[#This Row],[3 הפלגות זהות]]=1,שבוע_בדילוג[[#This Row],[LengthofCycle]],X117))</f>
        <v/>
      </c>
      <c r="Z118" s="1" t="str">
        <f>IF(OR(שבוע_בדילוג[[#This Row],[הווסת פעיל?]]=0,שבוע_בדילוג[[#This Row],[הווסת פעיל?]]=""),"",SUM(Z117,שבוע_בדילוג[[#This Row],[הווסת פעיל?]]))</f>
        <v/>
      </c>
      <c r="AA118" s="1" t="str">
        <f>IF(AND(שבוע_בדילוג[[#This Row],[כמה מחזורים עד עקירה]]&lt;&gt;"",Z119=""),שבוע_בדילוג[[#This Row],[כמה מחזורים עד עקירה]],"")</f>
        <v/>
      </c>
      <c r="AB118" s="1" t="str">
        <f>IF(AND(שבוע_בדילוג[[#This Row],[הווסת פעיל?]]=1,שבוע_בדילוג[[#This Row],[וסת קבוע אחרון]]&lt;&gt;X117),שבוע_בדילוג[[#This Row],[וסת קבוע אחרון]],"")</f>
        <v/>
      </c>
      <c r="AC118" s="1" t="str">
        <f>IF(AND(שבוע_בדילוג[[#This Row],[הווסת פעיל?]]=1,Y117=0,שבוע_בדילוג[[#This Row],[וסת קבוע אחרון]]=X117),שבוע_בדילוג[[#This Row],[וסת קבוע אחרון]],"")</f>
        <v/>
      </c>
      <c r="AD118" s="1" t="str">
        <f>IF(AND(שבוע_בדילוג[[#This Row],[הווסת פעיל?]]=1,Y117=0,שבוע_בדילוג[[#This Row],[וסת קבוע אחרון]]&lt;&gt;X117),1,"")</f>
        <v/>
      </c>
      <c r="AE118" s="1" t="str">
        <f>IF(AND(שבוע_בדילוג[[#This Row],[הווסת פעיל?]]&lt;&gt;"",B119=1),שבוע_בדילוג[[#This Row],[CycleNumber]],"")</f>
        <v/>
      </c>
      <c r="AF118" s="1" t="str">
        <f>IF(AND(שבוע_בדילוג[[#This Row],[הווסת פעיל?]]&lt;&gt;"",Y117=""),שבוע_בדילוג[[#This Row],[CycleNumber]],"")</f>
        <v/>
      </c>
      <c r="AG118" s="1" t="str">
        <f>IF(B119=1,"",IF(שבוע_בדילוג[[#This Row],[הווסת פעיל?]]=1,IF(שבוע_בדילוג[[#This Row],[וסת קבוע אחרון]]=F119,1,0),""))</f>
        <v/>
      </c>
      <c r="AH118" s="1" t="str">
        <f>IF(B119=1,"",IF(שבוע_בדילוג[[#This Row],[הווסת פעיל?]]=1,IF(OR(שבוע_בדילוג[[#This Row],[וסת קבוע אחרון]]=F119,F119=שבוע_בדילוג[[#This Row],[LengthofCycle]]),1,0),""))</f>
        <v/>
      </c>
      <c r="AI118" s="1" t="str">
        <f>IF(B119=1,"",IF(שבוע_בדילוג[[#This Row],[הווסת פעיל?]]=1,IF(OR(שבוע_בדילוג[[#This Row],[וסת קבוע אחרון]]=F119,F119=שבוע_בדילוג[[#This Row],[LengthofCycle]],AND(שבוע_בדילוג[[#This Row],[LengthofCycle]]&lt;&gt;שבוע_בדילוג[[#This Row],[וסת קבוע אחרון]],OR(F119=28,F119=29))),1,0),""))</f>
        <v/>
      </c>
      <c r="AJ118" s="1" t="str">
        <f>IF(AND(שבוע_בדילוג[[#This Row],[הווסת פעיל?]]=1,B119=1),1,"")</f>
        <v/>
      </c>
      <c r="AK118" s="4">
        <f>IF(AND(שבוע_בדילוג[[#This Row],[הווסת פעיל?]]&lt;&gt;1,B119&lt;&gt;1,B119&lt;&gt;""),IF(שבוע_בדילוג[[#This Row],[LengthofCycle]]=F119,1,0),"")</f>
        <v>0</v>
      </c>
      <c r="AL118" s="4">
        <f>IF(AND(שבוע_בדילוג[[#This Row],[הווסת פעיל?]]&lt;&gt;1,B119&lt;&gt;1,B119&lt;&gt;""),IF(OR(שבוע_בדילוג[[#This Row],[LengthofCycle]]=F119,F119=29),1,0),"")</f>
        <v>0</v>
      </c>
      <c r="AM118" s="4">
        <f>IF(AND(שבוע_בדילוג[[#This Row],[הווסת פעיל?]]&lt;&gt;1,B119&lt;&gt;1,B119&lt;&gt;""),IF(OR(שבוע_בדילוג[[#This Row],[LengthofCycle]]=F119,F119=29,F119=28),1,0),"")</f>
        <v>0</v>
      </c>
      <c r="AZ118" s="1">
        <f t="shared" si="20"/>
        <v>0</v>
      </c>
      <c r="BA118" s="2" t="e">
        <f t="shared" si="21"/>
        <v>#DIV/0!</v>
      </c>
      <c r="BB118" s="2" t="e">
        <f t="shared" si="18"/>
        <v>#DIV/0!</v>
      </c>
    </row>
    <row r="119" spans="1:54" x14ac:dyDescent="0.25">
      <c r="A119" s="1" t="s">
        <v>52</v>
      </c>
      <c r="B119" s="1">
        <v>11</v>
      </c>
      <c r="C119" s="1">
        <v>1</v>
      </c>
      <c r="D119" s="1">
        <v>1</v>
      </c>
      <c r="E119" s="1">
        <v>0</v>
      </c>
      <c r="F119" s="1">
        <v>38</v>
      </c>
      <c r="H119" s="1">
        <f>שבוע_בדילוג[[#This Row],[LengthofCycle]]+1</f>
        <v>39</v>
      </c>
      <c r="I119" s="1" t="str">
        <f>IF(IFERROR(LOOKUP(שבוע_בדילוג[[#This Row],[ClientID]],קביעויות[השבוע בדילוג]),FALSE)=שבוע_בדילוג[[#This Row],[ClientID]],1,"")</f>
        <v/>
      </c>
      <c r="J119" s="1" t="str">
        <f>IF(AND(שבוע_בדילוג[[#This Row],[CycleNumber]]&gt;1,OR(B120="",שבוע_בדילוג[[#This Row],[CycleNumber]]&gt;B118)),IF(OR(AND(שבוע_בדילוג[[#This Row],[LengthofCycle]]=29,F118=29),AND(שבוע_בדילוג[[#This Row],[LengthofCycle]]=36,F118=36)),1,""),"")</f>
        <v/>
      </c>
      <c r="K119" s="1" t="str">
        <f>IF(AND(שבוע_בדילוג[[#This Row],[וסת השבוע]]=1,J118=1,שבוע_בדילוג[[#This Row],[CycleNumber]]&gt;B118),1,"")</f>
        <v/>
      </c>
      <c r="L119" s="1" t="str">
        <f>IF(שבוע_בדילוג[[#This Row],[CycleNumber]]=1,"",IF(שבוע_בדילוג[[#This Row],[וסת השבוע]]=1,0,IF(L118="","",IF(L118=0,IF(שבוע_בדילוג[[#This Row],[LengthofCycle]]=29,0,1),IF(L118=1,IF(שבוע_בדילוג[[#This Row],[LengthofCycle]]+F118=29*2,0,2),IF(L118=2,IF(שבוע_בדילוג[[#This Row],[LengthofCycle]]+F118+F117=29*3,0,3),""))))))</f>
        <v/>
      </c>
      <c r="M119" s="1" t="str">
        <f>IF(שבוע_בדילוג[[#This Row],[וסת השבוע]]=1,IF(שבוע_בדילוג[[#This Row],[וסת השבוע וההפלגה ביחד]]=1,M118+1,0),IF(AND(שבוע_בדילוג[[#This Row],[CycleNumber]]&gt;B118,שבוע_בדילוג[[#This Row],[CycleNumber]]&gt;1),IF(שבוע_בדילוג[[#This Row],[וסת השבוע פעיל?]]&lt;&gt;"",M118+1,""),""))</f>
        <v/>
      </c>
      <c r="N119" s="1" t="str">
        <f>IF(שבוע_בדילוג[[#This Row],[וסת השבוע פעיל?2]]="","",IF(AND(שבוע_בדילוג[[#This Row],[וסת השבוע פעיל?]]&lt;&gt;"",שבוע_בדילוג[[#This Row],[CycleNumber]]&lt;B120,B120&lt;&gt;"",שבוע_בדילוג[[#This Row],[וסת השבוע פעיל?]]&lt;3),IF(L120=0,IF(AND(שבוע_בדילוג[[#This Row],[וסת השבוע פעיל?]]&gt;0,J120=1),0,1),0),""))</f>
        <v/>
      </c>
      <c r="O119" s="1" t="str">
        <f t="shared" si="19"/>
        <v/>
      </c>
      <c r="P119" s="1" t="str">
        <f>IF(AND(שבוע_בדילוג[[#This Row],[חיזוי - שבוע]]=1,K120=1),1,"")</f>
        <v/>
      </c>
      <c r="Q119" s="1" t="str">
        <f>IF(AND(שבוע_בדילוג[[#This Row],[וסת השבוע פעיל?]]&lt;3,OR(שבוע_בדילוג[[#This Row],[CycleNumber]]&gt;B120,B120="")),1,"")</f>
        <v/>
      </c>
      <c r="R119" s="1" t="str">
        <f>IF(AND(שבוע_בדילוג[[#This Row],[חיזוי - שבוע]]&lt;&gt;"",שבוע_בדילוג[[#This Row],[וסת השבוע פעיל?2]]=""),1,"")</f>
        <v/>
      </c>
      <c r="S119" s="1" t="str">
        <f>IF(שבוע_בדילוג[[#This Row],[האישה קבעה וסת שבוע בדילוג?]]=1,IF(שבוע_בדילוג[[#This Row],[וסת השבוע פעיל?]]&lt;3,1,0),"")</f>
        <v/>
      </c>
      <c r="T1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" s="1">
        <f t="shared" si="22"/>
        <v>0</v>
      </c>
      <c r="V119" s="1">
        <f t="shared" si="23"/>
        <v>0</v>
      </c>
      <c r="W119" s="1">
        <f t="shared" si="24"/>
        <v>0</v>
      </c>
      <c r="X119" s="1" t="str">
        <f>IF(שבוע_בדילוג[[#This Row],[3 הפלגות זהות]]="","",IF(שבוע_בדילוג[[#This Row],[3 הפלגות זהות]]=1,שבוע_בדילוג[[#This Row],[LengthofCycle]],X118))</f>
        <v/>
      </c>
      <c r="Z119" s="1" t="str">
        <f>IF(OR(שבוע_בדילוג[[#This Row],[הווסת פעיל?]]=0,שבוע_בדילוג[[#This Row],[הווסת פעיל?]]=""),"",SUM(Z118,שבוע_בדילוג[[#This Row],[הווסת פעיל?]]))</f>
        <v/>
      </c>
      <c r="AA119" s="1" t="str">
        <f>IF(AND(שבוע_בדילוג[[#This Row],[כמה מחזורים עד עקירה]]&lt;&gt;"",Z120=""),שבוע_בדילוג[[#This Row],[כמה מחזורים עד עקירה]],"")</f>
        <v/>
      </c>
      <c r="AB119" s="1" t="str">
        <f>IF(AND(שבוע_בדילוג[[#This Row],[הווסת פעיל?]]=1,שבוע_בדילוג[[#This Row],[וסת קבוע אחרון]]&lt;&gt;X118),שבוע_בדילוג[[#This Row],[וסת קבוע אחרון]],"")</f>
        <v/>
      </c>
      <c r="AC119" s="1" t="str">
        <f>IF(AND(שבוע_בדילוג[[#This Row],[הווסת פעיל?]]=1,Y118=0,שבוע_בדילוג[[#This Row],[וסת קבוע אחרון]]=X118),שבוע_בדילוג[[#This Row],[וסת קבוע אחרון]],"")</f>
        <v/>
      </c>
      <c r="AD119" s="1" t="str">
        <f>IF(AND(שבוע_בדילוג[[#This Row],[הווסת פעיל?]]=1,Y118=0,שבוע_בדילוג[[#This Row],[וסת קבוע אחרון]]&lt;&gt;X118),1,"")</f>
        <v/>
      </c>
      <c r="AE119" s="1" t="str">
        <f>IF(AND(שבוע_בדילוג[[#This Row],[הווסת פעיל?]]&lt;&gt;"",B120=1),שבוע_בדילוג[[#This Row],[CycleNumber]],"")</f>
        <v/>
      </c>
      <c r="AF119" s="1" t="str">
        <f>IF(AND(שבוע_בדילוג[[#This Row],[הווסת פעיל?]]&lt;&gt;"",Y118=""),שבוע_בדילוג[[#This Row],[CycleNumber]],"")</f>
        <v/>
      </c>
      <c r="AG119" s="1" t="str">
        <f>IF(B120=1,"",IF(שבוע_בדילוג[[#This Row],[הווסת פעיל?]]=1,IF(שבוע_בדילוג[[#This Row],[וסת קבוע אחרון]]=F120,1,0),""))</f>
        <v/>
      </c>
      <c r="AH119" s="1" t="str">
        <f>IF(B120=1,"",IF(שבוע_בדילוג[[#This Row],[הווסת פעיל?]]=1,IF(OR(שבוע_בדילוג[[#This Row],[וסת קבוע אחרון]]=F120,F120=שבוע_בדילוג[[#This Row],[LengthofCycle]]),1,0),""))</f>
        <v/>
      </c>
      <c r="AI119" s="1" t="str">
        <f>IF(B120=1,"",IF(שבוע_בדילוג[[#This Row],[הווסת פעיל?]]=1,IF(OR(שבוע_בדילוג[[#This Row],[וסת קבוע אחרון]]=F120,F120=שבוע_בדילוג[[#This Row],[LengthofCycle]],AND(שבוע_בדילוג[[#This Row],[LengthofCycle]]&lt;&gt;שבוע_בדילוג[[#This Row],[וסת קבוע אחרון]],OR(F120=28,F120=29))),1,0),""))</f>
        <v/>
      </c>
      <c r="AJ119" s="1" t="str">
        <f>IF(AND(שבוע_בדילוג[[#This Row],[הווסת פעיל?]]=1,B120=1),1,"")</f>
        <v/>
      </c>
      <c r="AK119" s="4">
        <f>IF(AND(שבוע_בדילוג[[#This Row],[הווסת פעיל?]]&lt;&gt;1,B120&lt;&gt;1,B120&lt;&gt;""),IF(שבוע_בדילוג[[#This Row],[LengthofCycle]]=F120,1,0),"")</f>
        <v>0</v>
      </c>
      <c r="AL119" s="4">
        <f>IF(AND(שבוע_בדילוג[[#This Row],[הווסת פעיל?]]&lt;&gt;1,B120&lt;&gt;1,B120&lt;&gt;""),IF(OR(שבוע_בדילוג[[#This Row],[LengthofCycle]]=F120,F120=29),1,0),"")</f>
        <v>1</v>
      </c>
      <c r="AM119" s="4">
        <f>IF(AND(שבוע_בדילוג[[#This Row],[הווסת פעיל?]]&lt;&gt;1,B120&lt;&gt;1,B120&lt;&gt;""),IF(OR(שבוע_בדילוג[[#This Row],[LengthofCycle]]=F120,F120=29,F120=28),1,0),"")</f>
        <v>1</v>
      </c>
      <c r="AZ119" s="1">
        <f t="shared" si="20"/>
        <v>0</v>
      </c>
      <c r="BA119" s="2" t="e">
        <f t="shared" si="21"/>
        <v>#DIV/0!</v>
      </c>
      <c r="BB119" s="2" t="e">
        <f t="shared" si="18"/>
        <v>#DIV/0!</v>
      </c>
    </row>
    <row r="120" spans="1:54" x14ac:dyDescent="0.25">
      <c r="A120" s="1" t="s">
        <v>52</v>
      </c>
      <c r="B120" s="1">
        <v>12</v>
      </c>
      <c r="C120" s="1">
        <v>1</v>
      </c>
      <c r="D120" s="1">
        <v>1</v>
      </c>
      <c r="E120" s="1">
        <v>0</v>
      </c>
      <c r="F120" s="1">
        <v>29</v>
      </c>
      <c r="H120" s="1">
        <f>שבוע_בדילוג[[#This Row],[LengthofCycle]]+1</f>
        <v>30</v>
      </c>
      <c r="I120" s="1" t="str">
        <f>IF(IFERROR(LOOKUP(שבוע_בדילוג[[#This Row],[ClientID]],קביעויות[השבוע בדילוג]),FALSE)=שבוע_בדילוג[[#This Row],[ClientID]],1,"")</f>
        <v/>
      </c>
      <c r="J120" s="1" t="str">
        <f>IF(AND(שבוע_בדילוג[[#This Row],[CycleNumber]]&gt;1,OR(B121="",שבוע_בדילוג[[#This Row],[CycleNumber]]&gt;B119)),IF(OR(AND(שבוע_בדילוג[[#This Row],[LengthofCycle]]=29,F119=29),AND(שבוע_בדילוג[[#This Row],[LengthofCycle]]=36,F119=36)),1,""),"")</f>
        <v/>
      </c>
      <c r="K120" s="1" t="str">
        <f>IF(AND(שבוע_בדילוג[[#This Row],[וסת השבוע]]=1,J119=1,שבוע_בדילוג[[#This Row],[CycleNumber]]&gt;B119),1,"")</f>
        <v/>
      </c>
      <c r="L120" s="1" t="str">
        <f>IF(שבוע_בדילוג[[#This Row],[CycleNumber]]=1,"",IF(שבוע_בדילוג[[#This Row],[וסת השבוע]]=1,0,IF(L119="","",IF(L119=0,IF(שבוע_בדילוג[[#This Row],[LengthofCycle]]=29,0,1),IF(L119=1,IF(שבוע_בדילוג[[#This Row],[LengthofCycle]]+F119=29*2,0,2),IF(L119=2,IF(שבוע_בדילוג[[#This Row],[LengthofCycle]]+F119+F118=29*3,0,3),""))))))</f>
        <v/>
      </c>
      <c r="M120" s="1" t="str">
        <f>IF(שבוע_בדילוג[[#This Row],[וסת השבוע]]=1,IF(שבוע_בדילוג[[#This Row],[וסת השבוע וההפלגה ביחד]]=1,M119+1,0),IF(AND(שבוע_בדילוג[[#This Row],[CycleNumber]]&gt;B119,שבוע_בדילוג[[#This Row],[CycleNumber]]&gt;1),IF(שבוע_בדילוג[[#This Row],[וסת השבוע פעיל?]]&lt;&gt;"",M119+1,""),""))</f>
        <v/>
      </c>
      <c r="N120" s="1" t="str">
        <f>IF(שבוע_בדילוג[[#This Row],[וסת השבוע פעיל?2]]="","",IF(AND(שבוע_בדילוג[[#This Row],[וסת השבוע פעיל?]]&lt;&gt;"",שבוע_בדילוג[[#This Row],[CycleNumber]]&lt;B121,B121&lt;&gt;"",שבוע_בדילוג[[#This Row],[וסת השבוע פעיל?]]&lt;3),IF(L121=0,IF(AND(שבוע_בדילוג[[#This Row],[וסת השבוע פעיל?]]&gt;0,J121=1),0,1),0),""))</f>
        <v/>
      </c>
      <c r="O120" s="1" t="str">
        <f t="shared" si="19"/>
        <v/>
      </c>
      <c r="P120" s="1" t="str">
        <f>IF(AND(שבוע_בדילוג[[#This Row],[חיזוי - שבוע]]=1,K121=1),1,"")</f>
        <v/>
      </c>
      <c r="Q120" s="1" t="str">
        <f>IF(AND(שבוע_בדילוג[[#This Row],[וסת השבוע פעיל?]]&lt;3,OR(שבוע_בדילוג[[#This Row],[CycleNumber]]&gt;B121,B121="")),1,"")</f>
        <v/>
      </c>
      <c r="R120" s="1" t="str">
        <f>IF(AND(שבוע_בדילוג[[#This Row],[חיזוי - שבוע]]&lt;&gt;"",שבוע_בדילוג[[#This Row],[וסת השבוע פעיל?2]]=""),1,"")</f>
        <v/>
      </c>
      <c r="S120" s="1" t="str">
        <f>IF(שבוע_בדילוג[[#This Row],[האישה קבעה וסת שבוע בדילוג?]]=1,IF(שבוע_בדילוג[[#This Row],[וסת השבוע פעיל?]]&lt;3,1,0),"")</f>
        <v/>
      </c>
      <c r="T1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" s="1">
        <f t="shared" si="22"/>
        <v>0</v>
      </c>
      <c r="V120" s="1">
        <f t="shared" si="23"/>
        <v>0</v>
      </c>
      <c r="W120" s="1">
        <f t="shared" si="24"/>
        <v>0</v>
      </c>
      <c r="X120" s="1" t="str">
        <f>IF(שבוע_בדילוג[[#This Row],[3 הפלגות זהות]]="","",IF(שבוע_בדילוג[[#This Row],[3 הפלגות זהות]]=1,שבוע_בדילוג[[#This Row],[LengthofCycle]],X119))</f>
        <v/>
      </c>
      <c r="Z120" s="1" t="str">
        <f>IF(OR(שבוע_בדילוג[[#This Row],[הווסת פעיל?]]=0,שבוע_בדילוג[[#This Row],[הווסת פעיל?]]=""),"",SUM(Z119,שבוע_בדילוג[[#This Row],[הווסת פעיל?]]))</f>
        <v/>
      </c>
      <c r="AA120" s="1" t="str">
        <f>IF(AND(שבוע_בדילוג[[#This Row],[כמה מחזורים עד עקירה]]&lt;&gt;"",Z121=""),שבוע_בדילוג[[#This Row],[כמה מחזורים עד עקירה]],"")</f>
        <v/>
      </c>
      <c r="AB120" s="1" t="str">
        <f>IF(AND(שבוע_בדילוג[[#This Row],[הווסת פעיל?]]=1,שבוע_בדילוג[[#This Row],[וסת קבוע אחרון]]&lt;&gt;X119),שבוע_בדילוג[[#This Row],[וסת קבוע אחרון]],"")</f>
        <v/>
      </c>
      <c r="AC120" s="1" t="str">
        <f>IF(AND(שבוע_בדילוג[[#This Row],[הווסת פעיל?]]=1,Y119=0,שבוע_בדילוג[[#This Row],[וסת קבוע אחרון]]=X119),שבוע_בדילוג[[#This Row],[וסת קבוע אחרון]],"")</f>
        <v/>
      </c>
      <c r="AD120" s="1" t="str">
        <f>IF(AND(שבוע_בדילוג[[#This Row],[הווסת פעיל?]]=1,Y119=0,שבוע_בדילוג[[#This Row],[וסת קבוע אחרון]]&lt;&gt;X119),1,"")</f>
        <v/>
      </c>
      <c r="AE120" s="1" t="str">
        <f>IF(AND(שבוע_בדילוג[[#This Row],[הווסת פעיל?]]&lt;&gt;"",B121=1),שבוע_בדילוג[[#This Row],[CycleNumber]],"")</f>
        <v/>
      </c>
      <c r="AF120" s="1" t="str">
        <f>IF(AND(שבוע_בדילוג[[#This Row],[הווסת פעיל?]]&lt;&gt;"",Y119=""),שבוע_בדילוג[[#This Row],[CycleNumber]],"")</f>
        <v/>
      </c>
      <c r="AG120" s="1" t="str">
        <f>IF(B121=1,"",IF(שבוע_בדילוג[[#This Row],[הווסת פעיל?]]=1,IF(שבוע_בדילוג[[#This Row],[וסת קבוע אחרון]]=F121,1,0),""))</f>
        <v/>
      </c>
      <c r="AH120" s="1" t="str">
        <f>IF(B121=1,"",IF(שבוע_בדילוג[[#This Row],[הווסת פעיל?]]=1,IF(OR(שבוע_בדילוג[[#This Row],[וסת קבוע אחרון]]=F121,F121=שבוע_בדילוג[[#This Row],[LengthofCycle]]),1,0),""))</f>
        <v/>
      </c>
      <c r="AI120" s="1" t="str">
        <f>IF(B121=1,"",IF(שבוע_בדילוג[[#This Row],[הווסת פעיל?]]=1,IF(OR(שבוע_בדילוג[[#This Row],[וסת קבוע אחרון]]=F121,F121=שבוע_בדילוג[[#This Row],[LengthofCycle]],AND(שבוע_בדילוג[[#This Row],[LengthofCycle]]&lt;&gt;שבוע_בדילוג[[#This Row],[וסת קבוע אחרון]],OR(F121=28,F121=29))),1,0),""))</f>
        <v/>
      </c>
      <c r="AJ120" s="1" t="str">
        <f>IF(AND(שבוע_בדילוג[[#This Row],[הווסת פעיל?]]=1,B121=1),1,"")</f>
        <v/>
      </c>
      <c r="AK120" s="4" t="str">
        <f>IF(AND(שבוע_בדילוג[[#This Row],[הווסת פעיל?]]&lt;&gt;1,B121&lt;&gt;1,B121&lt;&gt;""),IF(שבוע_בדילוג[[#This Row],[LengthofCycle]]=F121,1,0),"")</f>
        <v/>
      </c>
      <c r="AL120" s="4" t="str">
        <f>IF(AND(שבוע_בדילוג[[#This Row],[הווסת פעיל?]]&lt;&gt;1,B121&lt;&gt;1,B121&lt;&gt;""),IF(OR(שבוע_בדילוג[[#This Row],[LengthofCycle]]=F121,F121=29),1,0),"")</f>
        <v/>
      </c>
      <c r="AM120" s="4" t="str">
        <f>IF(AND(שבוע_בדילוג[[#This Row],[הווסת פעיל?]]&lt;&gt;1,B121&lt;&gt;1,B121&lt;&gt;""),IF(OR(שבוע_בדילוג[[#This Row],[LengthofCycle]]=F121,F121=29,F121=28),1,0),"")</f>
        <v/>
      </c>
      <c r="AZ120" s="1">
        <f t="shared" si="20"/>
        <v>0</v>
      </c>
      <c r="BA120" s="2" t="e">
        <f t="shared" si="21"/>
        <v>#DIV/0!</v>
      </c>
      <c r="BB120" s="2" t="e">
        <f t="shared" si="18"/>
        <v>#DIV/0!</v>
      </c>
    </row>
    <row r="121" spans="1:54" x14ac:dyDescent="0.25">
      <c r="A121" s="1" t="s">
        <v>53</v>
      </c>
      <c r="B121" s="1">
        <v>1</v>
      </c>
      <c r="C121" s="1">
        <v>0</v>
      </c>
      <c r="D121" s="1">
        <v>1</v>
      </c>
      <c r="E121" s="1">
        <v>1</v>
      </c>
      <c r="F121" s="1">
        <v>33</v>
      </c>
      <c r="H121" s="1">
        <f>שבוע_בדילוג[[#This Row],[LengthofCycle]]+1</f>
        <v>34</v>
      </c>
      <c r="I121" s="1" t="str">
        <f>IF(IFERROR(LOOKUP(שבוע_בדילוג[[#This Row],[ClientID]],קביעויות[השבוע בדילוג]),FALSE)=שבוע_בדילוג[[#This Row],[ClientID]],1,"")</f>
        <v/>
      </c>
      <c r="J121" s="1" t="str">
        <f>IF(AND(שבוע_בדילוג[[#This Row],[CycleNumber]]&gt;1,OR(B122="",שבוע_בדילוג[[#This Row],[CycleNumber]]&gt;B120)),IF(OR(AND(שבוע_בדילוג[[#This Row],[LengthofCycle]]=29,F120=29),AND(שבוע_בדילוג[[#This Row],[LengthofCycle]]=36,F120=36)),1,""),"")</f>
        <v/>
      </c>
      <c r="K121" s="1" t="str">
        <f>IF(AND(שבוע_בדילוג[[#This Row],[וסת השבוע]]=1,J120=1,שבוע_בדילוג[[#This Row],[CycleNumber]]&gt;B120),1,"")</f>
        <v/>
      </c>
      <c r="L121" s="1" t="str">
        <f>IF(שבוע_בדילוג[[#This Row],[CycleNumber]]=1,"",IF(שבוע_בדילוג[[#This Row],[וסת השבוע]]=1,0,IF(L120="","",IF(L120=0,IF(שבוע_בדילוג[[#This Row],[LengthofCycle]]=29,0,1),IF(L120=1,IF(שבוע_בדילוג[[#This Row],[LengthofCycle]]+F120=29*2,0,2),IF(L120=2,IF(שבוע_בדילוג[[#This Row],[LengthofCycle]]+F120+F119=29*3,0,3),""))))))</f>
        <v/>
      </c>
      <c r="M121" s="1" t="str">
        <f>IF(שבוע_בדילוג[[#This Row],[וסת השבוע]]=1,IF(שבוע_בדילוג[[#This Row],[וסת השבוע וההפלגה ביחד]]=1,M120+1,0),IF(AND(שבוע_בדילוג[[#This Row],[CycleNumber]]&gt;B120,שבוע_בדילוג[[#This Row],[CycleNumber]]&gt;1),IF(שבוע_בדילוג[[#This Row],[וסת השבוע פעיל?]]&lt;&gt;"",M120+1,""),""))</f>
        <v/>
      </c>
      <c r="N121" s="1" t="str">
        <f>IF(שבוע_בדילוג[[#This Row],[וסת השבוע פעיל?2]]="","",IF(AND(שבוע_בדילוג[[#This Row],[וסת השבוע פעיל?]]&lt;&gt;"",שבוע_בדילוג[[#This Row],[CycleNumber]]&lt;B122,B122&lt;&gt;"",שבוע_בדילוג[[#This Row],[וסת השבוע פעיל?]]&lt;3),IF(L122=0,IF(AND(שבוע_בדילוג[[#This Row],[וסת השבוע פעיל?]]&gt;0,J122=1),0,1),0),""))</f>
        <v/>
      </c>
      <c r="O121" s="1" t="str">
        <f t="shared" si="19"/>
        <v/>
      </c>
      <c r="P121" s="1" t="str">
        <f>IF(AND(שבוע_בדילוג[[#This Row],[חיזוי - שבוע]]=1,K122=1),1,"")</f>
        <v/>
      </c>
      <c r="Q121" s="1" t="str">
        <f>IF(AND(שבוע_בדילוג[[#This Row],[וסת השבוע פעיל?]]&lt;3,OR(שבוע_בדילוג[[#This Row],[CycleNumber]]&gt;B122,B122="")),1,"")</f>
        <v/>
      </c>
      <c r="R121" s="1" t="str">
        <f>IF(AND(שבוע_בדילוג[[#This Row],[חיזוי - שבוע]]&lt;&gt;"",שבוע_בדילוג[[#This Row],[וסת השבוע פעיל?2]]=""),1,"")</f>
        <v/>
      </c>
      <c r="S121" s="1" t="str">
        <f>IF(שבוע_בדילוג[[#This Row],[האישה קבעה וסת שבוע בדילוג?]]=1,IF(שבוע_בדילוג[[#This Row],[וסת השבוע פעיל?]]&lt;3,1,0),"")</f>
        <v/>
      </c>
      <c r="T1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" s="1" t="str">
        <f t="shared" si="22"/>
        <v/>
      </c>
      <c r="V121" s="1" t="str">
        <f t="shared" si="23"/>
        <v/>
      </c>
      <c r="W121" s="1" t="str">
        <f t="shared" si="24"/>
        <v/>
      </c>
      <c r="X121" s="1" t="str">
        <f>IF(שבוע_בדילוג[[#This Row],[3 הפלגות זהות]]="","",IF(שבוע_בדילוג[[#This Row],[3 הפלגות זהות]]=1,שבוע_בדילוג[[#This Row],[LengthofCycle]],X120))</f>
        <v/>
      </c>
      <c r="Z121" s="1" t="str">
        <f>IF(OR(שבוע_בדילוג[[#This Row],[הווסת פעיל?]]=0,שבוע_בדילוג[[#This Row],[הווסת פעיל?]]=""),"",SUM(Z120,שבוע_בדילוג[[#This Row],[הווסת פעיל?]]))</f>
        <v/>
      </c>
      <c r="AA121" s="1" t="str">
        <f>IF(AND(שבוע_בדילוג[[#This Row],[כמה מחזורים עד עקירה]]&lt;&gt;"",Z122=""),שבוע_בדילוג[[#This Row],[כמה מחזורים עד עקירה]],"")</f>
        <v/>
      </c>
      <c r="AB121" s="1" t="str">
        <f>IF(AND(שבוע_בדילוג[[#This Row],[הווסת פעיל?]]=1,שבוע_בדילוג[[#This Row],[וסת קבוע אחרון]]&lt;&gt;X120),שבוע_בדילוג[[#This Row],[וסת קבוע אחרון]],"")</f>
        <v/>
      </c>
      <c r="AC121" s="1" t="str">
        <f>IF(AND(שבוע_בדילוג[[#This Row],[הווסת פעיל?]]=1,Y120=0,שבוע_בדילוג[[#This Row],[וסת קבוע אחרון]]=X120),שבוע_בדילוג[[#This Row],[וסת קבוע אחרון]],"")</f>
        <v/>
      </c>
      <c r="AD121" s="1" t="str">
        <f>IF(AND(שבוע_בדילוג[[#This Row],[הווסת פעיל?]]=1,Y120=0,שבוע_בדילוג[[#This Row],[וסת קבוע אחרון]]&lt;&gt;X120),1,"")</f>
        <v/>
      </c>
      <c r="AE121" s="1" t="str">
        <f>IF(AND(שבוע_בדילוג[[#This Row],[הווסת פעיל?]]&lt;&gt;"",B122=1),שבוע_בדילוג[[#This Row],[CycleNumber]],"")</f>
        <v/>
      </c>
      <c r="AF121" s="1" t="str">
        <f>IF(AND(שבוע_בדילוג[[#This Row],[הווסת פעיל?]]&lt;&gt;"",Y120=""),שבוע_בדילוג[[#This Row],[CycleNumber]],"")</f>
        <v/>
      </c>
      <c r="AG121" s="1" t="str">
        <f>IF(B122=1,"",IF(שבוע_בדילוג[[#This Row],[הווסת פעיל?]]=1,IF(שבוע_בדילוג[[#This Row],[וסת קבוע אחרון]]=F122,1,0),""))</f>
        <v/>
      </c>
      <c r="AH121" s="1" t="str">
        <f>IF(B122=1,"",IF(שבוע_בדילוג[[#This Row],[הווסת פעיל?]]=1,IF(OR(שבוע_בדילוג[[#This Row],[וסת קבוע אחרון]]=F122,F122=שבוע_בדילוג[[#This Row],[LengthofCycle]]),1,0),""))</f>
        <v/>
      </c>
      <c r="AI121" s="1" t="str">
        <f>IF(B122=1,"",IF(שבוע_בדילוג[[#This Row],[הווסת פעיל?]]=1,IF(OR(שבוע_בדילוג[[#This Row],[וסת קבוע אחרון]]=F122,F122=שבוע_בדילוג[[#This Row],[LengthofCycle]],AND(שבוע_בדילוג[[#This Row],[LengthofCycle]]&lt;&gt;שבוע_בדילוג[[#This Row],[וסת קבוע אחרון]],OR(F122=28,F122=29))),1,0),""))</f>
        <v/>
      </c>
      <c r="AJ121" s="1" t="str">
        <f>IF(AND(שבוע_בדילוג[[#This Row],[הווסת פעיל?]]=1,B122=1),1,"")</f>
        <v/>
      </c>
      <c r="AK121" s="4">
        <f>IF(AND(שבוע_בדילוג[[#This Row],[הווסת פעיל?]]&lt;&gt;1,B122&lt;&gt;1,B122&lt;&gt;""),IF(שבוע_בדילוג[[#This Row],[LengthofCycle]]=F122,1,0),"")</f>
        <v>1</v>
      </c>
      <c r="AL121" s="4">
        <f>IF(AND(שבוע_בדילוג[[#This Row],[הווסת פעיל?]]&lt;&gt;1,B122&lt;&gt;1,B122&lt;&gt;""),IF(OR(שבוע_בדילוג[[#This Row],[LengthofCycle]]=F122,F122=29),1,0),"")</f>
        <v>1</v>
      </c>
      <c r="AM121" s="4">
        <f>IF(AND(שבוע_בדילוג[[#This Row],[הווסת פעיל?]]&lt;&gt;1,B122&lt;&gt;1,B122&lt;&gt;""),IF(OR(שבוע_בדילוג[[#This Row],[LengthofCycle]]=F122,F122=29,F122=28),1,0),"")</f>
        <v>1</v>
      </c>
      <c r="AZ121" s="1">
        <f t="shared" si="20"/>
        <v>0</v>
      </c>
      <c r="BA121" s="2" t="e">
        <f t="shared" si="21"/>
        <v>#DIV/0!</v>
      </c>
      <c r="BB121" s="2" t="e">
        <f t="shared" si="18"/>
        <v>#DIV/0!</v>
      </c>
    </row>
    <row r="122" spans="1:54" x14ac:dyDescent="0.25">
      <c r="A122" s="1" t="s">
        <v>53</v>
      </c>
      <c r="B122" s="1">
        <v>2</v>
      </c>
      <c r="C122" s="1">
        <v>0</v>
      </c>
      <c r="D122" s="1">
        <v>0</v>
      </c>
      <c r="E122" s="1">
        <v>1</v>
      </c>
      <c r="F122" s="1">
        <v>33</v>
      </c>
      <c r="H122" s="1">
        <f>שבוע_בדילוג[[#This Row],[LengthofCycle]]+1</f>
        <v>34</v>
      </c>
      <c r="I122" s="1" t="str">
        <f>IF(IFERROR(LOOKUP(שבוע_בדילוג[[#This Row],[ClientID]],קביעויות[השבוע בדילוג]),FALSE)=שבוע_בדילוג[[#This Row],[ClientID]],1,"")</f>
        <v/>
      </c>
      <c r="J122" s="1" t="str">
        <f>IF(AND(שבוע_בדילוג[[#This Row],[CycleNumber]]&gt;1,OR(B123="",שבוע_בדילוג[[#This Row],[CycleNumber]]&gt;B121)),IF(OR(AND(שבוע_בדילוג[[#This Row],[LengthofCycle]]=29,F121=29),AND(שבוע_בדילוג[[#This Row],[LengthofCycle]]=36,F121=36)),1,""),"")</f>
        <v/>
      </c>
      <c r="K122" s="1" t="str">
        <f>IF(AND(שבוע_בדילוג[[#This Row],[וסת השבוע]]=1,J121=1,שבוע_בדילוג[[#This Row],[CycleNumber]]&gt;B121),1,"")</f>
        <v/>
      </c>
      <c r="L122" s="1" t="str">
        <f>IF(שבוע_בדילוג[[#This Row],[CycleNumber]]=1,"",IF(שבוע_בדילוג[[#This Row],[וסת השבוע]]=1,0,IF(L121="","",IF(L121=0,IF(שבוע_בדילוג[[#This Row],[LengthofCycle]]=29,0,1),IF(L121=1,IF(שבוע_בדילוג[[#This Row],[LengthofCycle]]+F121=29*2,0,2),IF(L121=2,IF(שבוע_בדילוג[[#This Row],[LengthofCycle]]+F121+F120=29*3,0,3),""))))))</f>
        <v/>
      </c>
      <c r="M122" s="1" t="str">
        <f>IF(שבוע_בדילוג[[#This Row],[וסת השבוע]]=1,IF(שבוע_בדילוג[[#This Row],[וסת השבוע וההפלגה ביחד]]=1,M121+1,0),IF(AND(שבוע_בדילוג[[#This Row],[CycleNumber]]&gt;B121,שבוע_בדילוג[[#This Row],[CycleNumber]]&gt;1),IF(שבוע_בדילוג[[#This Row],[וסת השבוע פעיל?]]&lt;&gt;"",M121+1,""),""))</f>
        <v/>
      </c>
      <c r="N122" s="1" t="str">
        <f>IF(שבוע_בדילוג[[#This Row],[וסת השבוע פעיל?2]]="","",IF(AND(שבוע_בדילוג[[#This Row],[וסת השבוע פעיל?]]&lt;&gt;"",שבוע_בדילוג[[#This Row],[CycleNumber]]&lt;B123,B123&lt;&gt;"",שבוע_בדילוג[[#This Row],[וסת השבוע פעיל?]]&lt;3),IF(L123=0,IF(AND(שבוע_בדילוג[[#This Row],[וסת השבוע פעיל?]]&gt;0,J123=1),0,1),0),""))</f>
        <v/>
      </c>
      <c r="O122" s="1" t="str">
        <f t="shared" si="19"/>
        <v/>
      </c>
      <c r="P122" s="1" t="str">
        <f>IF(AND(שבוע_בדילוג[[#This Row],[חיזוי - שבוע]]=1,K123=1),1,"")</f>
        <v/>
      </c>
      <c r="Q122" s="1" t="str">
        <f>IF(AND(שבוע_בדילוג[[#This Row],[וסת השבוע פעיל?]]&lt;3,OR(שבוע_בדילוג[[#This Row],[CycleNumber]]&gt;B123,B123="")),1,"")</f>
        <v/>
      </c>
      <c r="R122" s="1" t="str">
        <f>IF(AND(שבוע_בדילוג[[#This Row],[חיזוי - שבוע]]&lt;&gt;"",שבוע_בדילוג[[#This Row],[וסת השבוע פעיל?2]]=""),1,"")</f>
        <v/>
      </c>
      <c r="S122" s="1" t="str">
        <f>IF(שבוע_בדילוג[[#This Row],[האישה קבעה וסת שבוע בדילוג?]]=1,IF(שבוע_בדילוג[[#This Row],[וסת השבוע פעיל?]]&lt;3,1,0),"")</f>
        <v/>
      </c>
      <c r="T1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" s="1" t="str">
        <f t="shared" si="22"/>
        <v/>
      </c>
      <c r="V122" s="1" t="str">
        <f t="shared" si="23"/>
        <v/>
      </c>
      <c r="W122" s="1" t="str">
        <f t="shared" si="24"/>
        <v/>
      </c>
      <c r="X122" s="1" t="str">
        <f>IF(שבוע_בדילוג[[#This Row],[3 הפלגות זהות]]="","",IF(שבוע_בדילוג[[#This Row],[3 הפלגות זהות]]=1,שבוע_בדילוג[[#This Row],[LengthofCycle]],X121))</f>
        <v/>
      </c>
      <c r="Z122" s="1" t="str">
        <f>IF(OR(שבוע_בדילוג[[#This Row],[הווסת פעיל?]]=0,שבוע_בדילוג[[#This Row],[הווסת פעיל?]]=""),"",SUM(Z121,שבוע_בדילוג[[#This Row],[הווסת פעיל?]]))</f>
        <v/>
      </c>
      <c r="AA122" s="1" t="str">
        <f>IF(AND(שבוע_בדילוג[[#This Row],[כמה מחזורים עד עקירה]]&lt;&gt;"",Z123=""),שבוע_בדילוג[[#This Row],[כמה מחזורים עד עקירה]],"")</f>
        <v/>
      </c>
      <c r="AB122" s="1" t="str">
        <f>IF(AND(שבוע_בדילוג[[#This Row],[הווסת פעיל?]]=1,שבוע_בדילוג[[#This Row],[וסת קבוע אחרון]]&lt;&gt;X121),שבוע_בדילוג[[#This Row],[וסת קבוע אחרון]],"")</f>
        <v/>
      </c>
      <c r="AC122" s="1" t="str">
        <f>IF(AND(שבוע_בדילוג[[#This Row],[הווסת פעיל?]]=1,Y121=0,שבוע_בדילוג[[#This Row],[וסת קבוע אחרון]]=X121),שבוע_בדילוג[[#This Row],[וסת קבוע אחרון]],"")</f>
        <v/>
      </c>
      <c r="AD122" s="1" t="str">
        <f>IF(AND(שבוע_בדילוג[[#This Row],[הווסת פעיל?]]=1,Y121=0,שבוע_בדילוג[[#This Row],[וסת קבוע אחרון]]&lt;&gt;X121),1,"")</f>
        <v/>
      </c>
      <c r="AE122" s="1" t="str">
        <f>IF(AND(שבוע_בדילוג[[#This Row],[הווסת פעיל?]]&lt;&gt;"",B123=1),שבוע_בדילוג[[#This Row],[CycleNumber]],"")</f>
        <v/>
      </c>
      <c r="AF122" s="1" t="str">
        <f>IF(AND(שבוע_בדילוג[[#This Row],[הווסת פעיל?]]&lt;&gt;"",Y121=""),שבוע_בדילוג[[#This Row],[CycleNumber]],"")</f>
        <v/>
      </c>
      <c r="AG122" s="1" t="str">
        <f>IF(B123=1,"",IF(שבוע_בדילוג[[#This Row],[הווסת פעיל?]]=1,IF(שבוע_בדילוג[[#This Row],[וסת קבוע אחרון]]=F123,1,0),""))</f>
        <v/>
      </c>
      <c r="AH122" s="1" t="str">
        <f>IF(B123=1,"",IF(שבוע_בדילוג[[#This Row],[הווסת פעיל?]]=1,IF(OR(שבוע_בדילוג[[#This Row],[וסת קבוע אחרון]]=F123,F123=שבוע_בדילוג[[#This Row],[LengthofCycle]]),1,0),""))</f>
        <v/>
      </c>
      <c r="AI122" s="1" t="str">
        <f>IF(B123=1,"",IF(שבוע_בדילוג[[#This Row],[הווסת פעיל?]]=1,IF(OR(שבוע_בדילוג[[#This Row],[וסת קבוע אחרון]]=F123,F123=שבוע_בדילוג[[#This Row],[LengthofCycle]],AND(שבוע_בדילוג[[#This Row],[LengthofCycle]]&lt;&gt;שבוע_בדילוג[[#This Row],[וסת קבוע אחרון]],OR(F123=28,F123=29))),1,0),""))</f>
        <v/>
      </c>
      <c r="AJ122" s="1" t="str">
        <f>IF(AND(שבוע_בדילוג[[#This Row],[הווסת פעיל?]]=1,B123=1),1,"")</f>
        <v/>
      </c>
      <c r="AK122" s="4">
        <f>IF(AND(שבוע_בדילוג[[#This Row],[הווסת פעיל?]]&lt;&gt;1,B123&lt;&gt;1,B123&lt;&gt;""),IF(שבוע_בדילוג[[#This Row],[LengthofCycle]]=F123,1,0),"")</f>
        <v>0</v>
      </c>
      <c r="AL122" s="4">
        <f>IF(AND(שבוע_בדילוג[[#This Row],[הווסת פעיל?]]&lt;&gt;1,B123&lt;&gt;1,B123&lt;&gt;""),IF(OR(שבוע_בדילוג[[#This Row],[LengthofCycle]]=F123,F123=29),1,0),"")</f>
        <v>0</v>
      </c>
      <c r="AM122" s="4">
        <f>IF(AND(שבוע_בדילוג[[#This Row],[הווסת פעיל?]]&lt;&gt;1,B123&lt;&gt;1,B123&lt;&gt;""),IF(OR(שבוע_בדילוג[[#This Row],[LengthofCycle]]=F123,F123=29,F123=28),1,0),"")</f>
        <v>0</v>
      </c>
      <c r="AZ122" s="1">
        <f t="shared" si="20"/>
        <v>0</v>
      </c>
      <c r="BA122" s="2" t="e">
        <f t="shared" si="21"/>
        <v>#DIV/0!</v>
      </c>
      <c r="BB122" s="2" t="e">
        <f t="shared" si="18"/>
        <v>#DIV/0!</v>
      </c>
    </row>
    <row r="123" spans="1:54" x14ac:dyDescent="0.25">
      <c r="A123" s="1" t="s">
        <v>53</v>
      </c>
      <c r="B123" s="1">
        <v>3</v>
      </c>
      <c r="C123" s="1">
        <v>0</v>
      </c>
      <c r="D123" s="1">
        <v>1</v>
      </c>
      <c r="E123" s="1">
        <v>1</v>
      </c>
      <c r="F123" s="1">
        <v>34</v>
      </c>
      <c r="H123" s="1">
        <f>שבוע_בדילוג[[#This Row],[LengthofCycle]]+1</f>
        <v>35</v>
      </c>
      <c r="I123" s="1" t="str">
        <f>IF(IFERROR(LOOKUP(שבוע_בדילוג[[#This Row],[ClientID]],קביעויות[השבוע בדילוג]),FALSE)=שבוע_בדילוג[[#This Row],[ClientID]],1,"")</f>
        <v/>
      </c>
      <c r="J123" s="1" t="str">
        <f>IF(AND(שבוע_בדילוג[[#This Row],[CycleNumber]]&gt;1,OR(B124="",שבוע_בדילוג[[#This Row],[CycleNumber]]&gt;B122)),IF(OR(AND(שבוע_בדילוג[[#This Row],[LengthofCycle]]=29,F122=29),AND(שבוע_בדילוג[[#This Row],[LengthofCycle]]=36,F122=36)),1,""),"")</f>
        <v/>
      </c>
      <c r="K123" s="1" t="str">
        <f>IF(AND(שבוע_בדילוג[[#This Row],[וסת השבוע]]=1,J122=1,שבוע_בדילוג[[#This Row],[CycleNumber]]&gt;B122),1,"")</f>
        <v/>
      </c>
      <c r="L123" s="1" t="str">
        <f>IF(שבוע_בדילוג[[#This Row],[CycleNumber]]=1,"",IF(שבוע_בדילוג[[#This Row],[וסת השבוע]]=1,0,IF(L122="","",IF(L122=0,IF(שבוע_בדילוג[[#This Row],[LengthofCycle]]=29,0,1),IF(L122=1,IF(שבוע_בדילוג[[#This Row],[LengthofCycle]]+F122=29*2,0,2),IF(L122=2,IF(שבוע_בדילוג[[#This Row],[LengthofCycle]]+F122+F121=29*3,0,3),""))))))</f>
        <v/>
      </c>
      <c r="M123" s="1" t="str">
        <f>IF(שבוע_בדילוג[[#This Row],[וסת השבוע]]=1,IF(שבוע_בדילוג[[#This Row],[וסת השבוע וההפלגה ביחד]]=1,M122+1,0),IF(AND(שבוע_בדילוג[[#This Row],[CycleNumber]]&gt;B122,שבוע_בדילוג[[#This Row],[CycleNumber]]&gt;1),IF(שבוע_בדילוג[[#This Row],[וסת השבוע פעיל?]]&lt;&gt;"",M122+1,""),""))</f>
        <v/>
      </c>
      <c r="N123" s="1" t="str">
        <f>IF(שבוע_בדילוג[[#This Row],[וסת השבוע פעיל?2]]="","",IF(AND(שבוע_בדילוג[[#This Row],[וסת השבוע פעיל?]]&lt;&gt;"",שבוע_בדילוג[[#This Row],[CycleNumber]]&lt;B124,B124&lt;&gt;"",שבוע_בדילוג[[#This Row],[וסת השבוע פעיל?]]&lt;3),IF(L124=0,IF(AND(שבוע_בדילוג[[#This Row],[וסת השבוע פעיל?]]&gt;0,J124=1),0,1),0),""))</f>
        <v/>
      </c>
      <c r="O123" s="1" t="str">
        <f t="shared" si="19"/>
        <v/>
      </c>
      <c r="P123" s="1" t="str">
        <f>IF(AND(שבוע_בדילוג[[#This Row],[חיזוי - שבוע]]=1,K124=1),1,"")</f>
        <v/>
      </c>
      <c r="Q123" s="1" t="str">
        <f>IF(AND(שבוע_בדילוג[[#This Row],[וסת השבוע פעיל?]]&lt;3,OR(שבוע_בדילוג[[#This Row],[CycleNumber]]&gt;B124,B124="")),1,"")</f>
        <v/>
      </c>
      <c r="R123" s="1" t="str">
        <f>IF(AND(שבוע_בדילוג[[#This Row],[חיזוי - שבוע]]&lt;&gt;"",שבוע_בדילוג[[#This Row],[וסת השבוע פעיל?2]]=""),1,"")</f>
        <v/>
      </c>
      <c r="S123" s="1" t="str">
        <f>IF(שבוע_בדילוג[[#This Row],[האישה קבעה וסת שבוע בדילוג?]]=1,IF(שבוע_בדילוג[[#This Row],[וסת השבוע פעיל?]]&lt;3,1,0),"")</f>
        <v/>
      </c>
      <c r="T1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" s="1">
        <f t="shared" si="22"/>
        <v>0</v>
      </c>
      <c r="V123" s="1" t="str">
        <f t="shared" si="23"/>
        <v/>
      </c>
      <c r="W123" s="1" t="str">
        <f t="shared" si="24"/>
        <v/>
      </c>
      <c r="X123" s="1" t="str">
        <f>IF(שבוע_בדילוג[[#This Row],[3 הפלגות זהות]]="","",IF(שבוע_בדילוג[[#This Row],[3 הפלגות זהות]]=1,שבוע_בדילוג[[#This Row],[LengthofCycle]],X122))</f>
        <v/>
      </c>
      <c r="Z123" s="1" t="str">
        <f>IF(OR(שבוע_בדילוג[[#This Row],[הווסת פעיל?]]=0,שבוע_בדילוג[[#This Row],[הווסת פעיל?]]=""),"",SUM(Z122,שבוע_בדילוג[[#This Row],[הווסת פעיל?]]))</f>
        <v/>
      </c>
      <c r="AA123" s="1" t="str">
        <f>IF(AND(שבוע_בדילוג[[#This Row],[כמה מחזורים עד עקירה]]&lt;&gt;"",Z124=""),שבוע_בדילוג[[#This Row],[כמה מחזורים עד עקירה]],"")</f>
        <v/>
      </c>
      <c r="AB123" s="1" t="str">
        <f>IF(AND(שבוע_בדילוג[[#This Row],[הווסת פעיל?]]=1,שבוע_בדילוג[[#This Row],[וסת קבוע אחרון]]&lt;&gt;X122),שבוע_בדילוג[[#This Row],[וסת קבוע אחרון]],"")</f>
        <v/>
      </c>
      <c r="AC123" s="1" t="str">
        <f>IF(AND(שבוע_בדילוג[[#This Row],[הווסת פעיל?]]=1,Y122=0,שבוע_בדילוג[[#This Row],[וסת קבוע אחרון]]=X122),שבוע_בדילוג[[#This Row],[וסת קבוע אחרון]],"")</f>
        <v/>
      </c>
      <c r="AD123" s="1" t="str">
        <f>IF(AND(שבוע_בדילוג[[#This Row],[הווסת פעיל?]]=1,Y122=0,שבוע_בדילוג[[#This Row],[וסת קבוע אחרון]]&lt;&gt;X122),1,"")</f>
        <v/>
      </c>
      <c r="AE123" s="1" t="str">
        <f>IF(AND(שבוע_בדילוג[[#This Row],[הווסת פעיל?]]&lt;&gt;"",B124=1),שבוע_בדילוג[[#This Row],[CycleNumber]],"")</f>
        <v/>
      </c>
      <c r="AF123" s="1" t="str">
        <f>IF(AND(שבוע_בדילוג[[#This Row],[הווסת פעיל?]]&lt;&gt;"",Y122=""),שבוע_בדילוג[[#This Row],[CycleNumber]],"")</f>
        <v/>
      </c>
      <c r="AG123" s="1" t="str">
        <f>IF(B124=1,"",IF(שבוע_בדילוג[[#This Row],[הווסת פעיל?]]=1,IF(שבוע_בדילוג[[#This Row],[וסת קבוע אחרון]]=F124,1,0),""))</f>
        <v/>
      </c>
      <c r="AH123" s="1" t="str">
        <f>IF(B124=1,"",IF(שבוע_בדילוג[[#This Row],[הווסת פעיל?]]=1,IF(OR(שבוע_בדילוג[[#This Row],[וסת קבוע אחרון]]=F124,F124=שבוע_בדילוג[[#This Row],[LengthofCycle]]),1,0),""))</f>
        <v/>
      </c>
      <c r="AI123" s="1" t="str">
        <f>IF(B124=1,"",IF(שבוע_בדילוג[[#This Row],[הווסת פעיל?]]=1,IF(OR(שבוע_בדילוג[[#This Row],[וסת קבוע אחרון]]=F124,F124=שבוע_בדילוג[[#This Row],[LengthofCycle]],AND(שבוע_בדילוג[[#This Row],[LengthofCycle]]&lt;&gt;שבוע_בדילוג[[#This Row],[וסת קבוע אחרון]],OR(F124=28,F124=29))),1,0),""))</f>
        <v/>
      </c>
      <c r="AJ123" s="1" t="str">
        <f>IF(AND(שבוע_בדילוג[[#This Row],[הווסת פעיל?]]=1,B124=1),1,"")</f>
        <v/>
      </c>
      <c r="AK123" s="4">
        <f>IF(AND(שבוע_בדילוג[[#This Row],[הווסת פעיל?]]&lt;&gt;1,B124&lt;&gt;1,B124&lt;&gt;""),IF(שבוע_בדילוג[[#This Row],[LengthofCycle]]=F124,1,0),"")</f>
        <v>0</v>
      </c>
      <c r="AL123" s="4">
        <f>IF(AND(שבוע_בדילוג[[#This Row],[הווסת פעיל?]]&lt;&gt;1,B124&lt;&gt;1,B124&lt;&gt;""),IF(OR(שבוע_בדילוג[[#This Row],[LengthofCycle]]=F124,F124=29),1,0),"")</f>
        <v>0</v>
      </c>
      <c r="AM123" s="4">
        <f>IF(AND(שבוע_בדילוג[[#This Row],[הווסת פעיל?]]&lt;&gt;1,B124&lt;&gt;1,B124&lt;&gt;""),IF(OR(שבוע_בדילוג[[#This Row],[LengthofCycle]]=F124,F124=29,F124=28),1,0),"")</f>
        <v>0</v>
      </c>
      <c r="AZ123" s="1">
        <f t="shared" si="20"/>
        <v>0</v>
      </c>
      <c r="BA123" s="2" t="e">
        <f t="shared" si="21"/>
        <v>#DIV/0!</v>
      </c>
      <c r="BB123" s="2" t="e">
        <f t="shared" si="18"/>
        <v>#DIV/0!</v>
      </c>
    </row>
    <row r="124" spans="1:54" x14ac:dyDescent="0.25">
      <c r="A124" s="1" t="s">
        <v>53</v>
      </c>
      <c r="B124" s="1">
        <v>4</v>
      </c>
      <c r="C124" s="1">
        <v>0</v>
      </c>
      <c r="D124" s="1">
        <v>1</v>
      </c>
      <c r="E124" s="1">
        <v>1</v>
      </c>
      <c r="F124" s="1">
        <v>33</v>
      </c>
      <c r="H124" s="1">
        <f>שבוע_בדילוג[[#This Row],[LengthofCycle]]+1</f>
        <v>34</v>
      </c>
      <c r="I124" s="1" t="str">
        <f>IF(IFERROR(LOOKUP(שבוע_בדילוג[[#This Row],[ClientID]],קביעויות[השבוע בדילוג]),FALSE)=שבוע_בדילוג[[#This Row],[ClientID]],1,"")</f>
        <v/>
      </c>
      <c r="J124" s="1" t="str">
        <f>IF(AND(שבוע_בדילוג[[#This Row],[CycleNumber]]&gt;1,OR(B125="",שבוע_בדילוג[[#This Row],[CycleNumber]]&gt;B123)),IF(OR(AND(שבוע_בדילוג[[#This Row],[LengthofCycle]]=29,F123=29),AND(שבוע_בדילוג[[#This Row],[LengthofCycle]]=36,F123=36)),1,""),"")</f>
        <v/>
      </c>
      <c r="K124" s="1" t="str">
        <f>IF(AND(שבוע_בדילוג[[#This Row],[וסת השבוע]]=1,J123=1,שבוע_בדילוג[[#This Row],[CycleNumber]]&gt;B123),1,"")</f>
        <v/>
      </c>
      <c r="L124" s="1" t="str">
        <f>IF(שבוע_בדילוג[[#This Row],[CycleNumber]]=1,"",IF(שבוע_בדילוג[[#This Row],[וסת השבוע]]=1,0,IF(L123="","",IF(L123=0,IF(שבוע_בדילוג[[#This Row],[LengthofCycle]]=29,0,1),IF(L123=1,IF(שבוע_בדילוג[[#This Row],[LengthofCycle]]+F123=29*2,0,2),IF(L123=2,IF(שבוע_בדילוג[[#This Row],[LengthofCycle]]+F123+F122=29*3,0,3),""))))))</f>
        <v/>
      </c>
      <c r="M124" s="1" t="str">
        <f>IF(שבוע_בדילוג[[#This Row],[וסת השבוע]]=1,IF(שבוע_בדילוג[[#This Row],[וסת השבוע וההפלגה ביחד]]=1,M123+1,0),IF(AND(שבוע_בדילוג[[#This Row],[CycleNumber]]&gt;B123,שבוע_בדילוג[[#This Row],[CycleNumber]]&gt;1),IF(שבוע_בדילוג[[#This Row],[וסת השבוע פעיל?]]&lt;&gt;"",M123+1,""),""))</f>
        <v/>
      </c>
      <c r="N124" s="1" t="str">
        <f>IF(שבוע_בדילוג[[#This Row],[וסת השבוע פעיל?2]]="","",IF(AND(שבוע_בדילוג[[#This Row],[וסת השבוע פעיל?]]&lt;&gt;"",שבוע_בדילוג[[#This Row],[CycleNumber]]&lt;B125,B125&lt;&gt;"",שבוע_בדילוג[[#This Row],[וסת השבוע פעיל?]]&lt;3),IF(L125=0,IF(AND(שבוע_בדילוג[[#This Row],[וסת השבוע פעיל?]]&gt;0,J125=1),0,1),0),""))</f>
        <v/>
      </c>
      <c r="O124" s="1" t="str">
        <f t="shared" si="19"/>
        <v/>
      </c>
      <c r="P124" s="1" t="str">
        <f>IF(AND(שבוע_בדילוג[[#This Row],[חיזוי - שבוע]]=1,K125=1),1,"")</f>
        <v/>
      </c>
      <c r="Q124" s="1" t="str">
        <f>IF(AND(שבוע_בדילוג[[#This Row],[וסת השבוע פעיל?]]&lt;3,OR(שבוע_בדילוג[[#This Row],[CycleNumber]]&gt;B125,B125="")),1,"")</f>
        <v/>
      </c>
      <c r="R124" s="1" t="str">
        <f>IF(AND(שבוע_בדילוג[[#This Row],[חיזוי - שבוע]]&lt;&gt;"",שבוע_בדילוג[[#This Row],[וסת השבוע פעיל?2]]=""),1,"")</f>
        <v/>
      </c>
      <c r="S124" s="1" t="str">
        <f>IF(שבוע_בדילוג[[#This Row],[האישה קבעה וסת שבוע בדילוג?]]=1,IF(שבוע_בדילוג[[#This Row],[וסת השבוע פעיל?]]&lt;3,1,0),"")</f>
        <v/>
      </c>
      <c r="T1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" s="1">
        <f t="shared" si="22"/>
        <v>0</v>
      </c>
      <c r="V124" s="1">
        <f t="shared" si="23"/>
        <v>0</v>
      </c>
      <c r="W124" s="1" t="str">
        <f t="shared" si="24"/>
        <v/>
      </c>
      <c r="X124" s="1" t="str">
        <f>IF(שבוע_בדילוג[[#This Row],[3 הפלגות זהות]]="","",IF(שבוע_בדילוג[[#This Row],[3 הפלגות זהות]]=1,שבוע_בדילוג[[#This Row],[LengthofCycle]],X123))</f>
        <v/>
      </c>
      <c r="Z124" s="1" t="str">
        <f>IF(OR(שבוע_בדילוג[[#This Row],[הווסת פעיל?]]=0,שבוע_בדילוג[[#This Row],[הווסת פעיל?]]=""),"",SUM(Z123,שבוע_בדילוג[[#This Row],[הווסת פעיל?]]))</f>
        <v/>
      </c>
      <c r="AA124" s="1" t="str">
        <f>IF(AND(שבוע_בדילוג[[#This Row],[כמה מחזורים עד עקירה]]&lt;&gt;"",Z125=""),שבוע_בדילוג[[#This Row],[כמה מחזורים עד עקירה]],"")</f>
        <v/>
      </c>
      <c r="AB124" s="1" t="str">
        <f>IF(AND(שבוע_בדילוג[[#This Row],[הווסת פעיל?]]=1,שבוע_בדילוג[[#This Row],[וסת קבוע אחרון]]&lt;&gt;X123),שבוע_בדילוג[[#This Row],[וסת קבוע אחרון]],"")</f>
        <v/>
      </c>
      <c r="AC124" s="1" t="str">
        <f>IF(AND(שבוע_בדילוג[[#This Row],[הווסת פעיל?]]=1,Y123=0,שבוע_בדילוג[[#This Row],[וסת קבוע אחרון]]=X123),שבוע_בדילוג[[#This Row],[וסת קבוע אחרון]],"")</f>
        <v/>
      </c>
      <c r="AD124" s="1" t="str">
        <f>IF(AND(שבוע_בדילוג[[#This Row],[הווסת פעיל?]]=1,Y123=0,שבוע_בדילוג[[#This Row],[וסת קבוע אחרון]]&lt;&gt;X123),1,"")</f>
        <v/>
      </c>
      <c r="AE124" s="1" t="str">
        <f>IF(AND(שבוע_בדילוג[[#This Row],[הווסת פעיל?]]&lt;&gt;"",B125=1),שבוע_בדילוג[[#This Row],[CycleNumber]],"")</f>
        <v/>
      </c>
      <c r="AF124" s="1" t="str">
        <f>IF(AND(שבוע_בדילוג[[#This Row],[הווסת פעיל?]]&lt;&gt;"",Y123=""),שבוע_בדילוג[[#This Row],[CycleNumber]],"")</f>
        <v/>
      </c>
      <c r="AG124" s="1" t="str">
        <f>IF(B125=1,"",IF(שבוע_בדילוג[[#This Row],[הווסת פעיל?]]=1,IF(שבוע_בדילוג[[#This Row],[וסת קבוע אחרון]]=F125,1,0),""))</f>
        <v/>
      </c>
      <c r="AH124" s="1" t="str">
        <f>IF(B125=1,"",IF(שבוע_בדילוג[[#This Row],[הווסת פעיל?]]=1,IF(OR(שבוע_בדילוג[[#This Row],[וסת קבוע אחרון]]=F125,F125=שבוע_בדילוג[[#This Row],[LengthofCycle]]),1,0),""))</f>
        <v/>
      </c>
      <c r="AI124" s="1" t="str">
        <f>IF(B125=1,"",IF(שבוע_בדילוג[[#This Row],[הווסת פעיל?]]=1,IF(OR(שבוע_בדילוג[[#This Row],[וסת קבוע אחרון]]=F125,F125=שבוע_בדילוג[[#This Row],[LengthofCycle]],AND(שבוע_בדילוג[[#This Row],[LengthofCycle]]&lt;&gt;שבוע_בדילוג[[#This Row],[וסת קבוע אחרון]],OR(F125=28,F125=29))),1,0),""))</f>
        <v/>
      </c>
      <c r="AJ124" s="1" t="str">
        <f>IF(AND(שבוע_בדילוג[[#This Row],[הווסת פעיל?]]=1,B125=1),1,"")</f>
        <v/>
      </c>
      <c r="AK124" s="4">
        <f>IF(AND(שבוע_בדילוג[[#This Row],[הווסת פעיל?]]&lt;&gt;1,B125&lt;&gt;1,B125&lt;&gt;""),IF(שבוע_בדילוג[[#This Row],[LengthofCycle]]=F125,1,0),"")</f>
        <v>0</v>
      </c>
      <c r="AL124" s="4">
        <f>IF(AND(שבוע_בדילוג[[#This Row],[הווסת פעיל?]]&lt;&gt;1,B125&lt;&gt;1,B125&lt;&gt;""),IF(OR(שבוע_בדילוג[[#This Row],[LengthofCycle]]=F125,F125=29),1,0),"")</f>
        <v>0</v>
      </c>
      <c r="AM124" s="4">
        <f>IF(AND(שבוע_בדילוג[[#This Row],[הווסת פעיל?]]&lt;&gt;1,B125&lt;&gt;1,B125&lt;&gt;""),IF(OR(שבוע_בדילוג[[#This Row],[LengthofCycle]]=F125,F125=29,F125=28),1,0),"")</f>
        <v>0</v>
      </c>
      <c r="AZ124" s="1">
        <f t="shared" si="20"/>
        <v>0</v>
      </c>
      <c r="BA124" s="2" t="e">
        <f t="shared" si="21"/>
        <v>#DIV/0!</v>
      </c>
      <c r="BB124" s="2" t="e">
        <f t="shared" si="18"/>
        <v>#DIV/0!</v>
      </c>
    </row>
    <row r="125" spans="1:54" x14ac:dyDescent="0.25">
      <c r="A125" s="1" t="s">
        <v>53</v>
      </c>
      <c r="B125" s="1">
        <v>5</v>
      </c>
      <c r="C125" s="1">
        <v>0</v>
      </c>
      <c r="D125" s="1">
        <v>1</v>
      </c>
      <c r="E125" s="1">
        <v>1</v>
      </c>
      <c r="F125" s="1">
        <v>30</v>
      </c>
      <c r="H125" s="1">
        <f>שבוע_בדילוג[[#This Row],[LengthofCycle]]+1</f>
        <v>31</v>
      </c>
      <c r="I125" s="1" t="str">
        <f>IF(IFERROR(LOOKUP(שבוע_בדילוג[[#This Row],[ClientID]],קביעויות[השבוע בדילוג]),FALSE)=שבוע_בדילוג[[#This Row],[ClientID]],1,"")</f>
        <v/>
      </c>
      <c r="J125" s="1" t="str">
        <f>IF(AND(שבוע_בדילוג[[#This Row],[CycleNumber]]&gt;1,OR(B126="",שבוע_בדילוג[[#This Row],[CycleNumber]]&gt;B124)),IF(OR(AND(שבוע_בדילוג[[#This Row],[LengthofCycle]]=29,F124=29),AND(שבוע_בדילוג[[#This Row],[LengthofCycle]]=36,F124=36)),1,""),"")</f>
        <v/>
      </c>
      <c r="K125" s="1" t="str">
        <f>IF(AND(שבוע_בדילוג[[#This Row],[וסת השבוע]]=1,J124=1,שבוע_בדילוג[[#This Row],[CycleNumber]]&gt;B124),1,"")</f>
        <v/>
      </c>
      <c r="L125" s="1" t="str">
        <f>IF(שבוע_בדילוג[[#This Row],[CycleNumber]]=1,"",IF(שבוע_בדילוג[[#This Row],[וסת השבוע]]=1,0,IF(L124="","",IF(L124=0,IF(שבוע_בדילוג[[#This Row],[LengthofCycle]]=29,0,1),IF(L124=1,IF(שבוע_בדילוג[[#This Row],[LengthofCycle]]+F124=29*2,0,2),IF(L124=2,IF(שבוע_בדילוג[[#This Row],[LengthofCycle]]+F124+F123=29*3,0,3),""))))))</f>
        <v/>
      </c>
      <c r="M125" s="1" t="str">
        <f>IF(שבוע_בדילוג[[#This Row],[וסת השבוע]]=1,IF(שבוע_בדילוג[[#This Row],[וסת השבוע וההפלגה ביחד]]=1,M124+1,0),IF(AND(שבוע_בדילוג[[#This Row],[CycleNumber]]&gt;B124,שבוע_בדילוג[[#This Row],[CycleNumber]]&gt;1),IF(שבוע_בדילוג[[#This Row],[וסת השבוע פעיל?]]&lt;&gt;"",M124+1,""),""))</f>
        <v/>
      </c>
      <c r="N125" s="1" t="str">
        <f>IF(שבוע_בדילוג[[#This Row],[וסת השבוע פעיל?2]]="","",IF(AND(שבוע_בדילוג[[#This Row],[וסת השבוע פעיל?]]&lt;&gt;"",שבוע_בדילוג[[#This Row],[CycleNumber]]&lt;B126,B126&lt;&gt;"",שבוע_בדילוג[[#This Row],[וסת השבוע פעיל?]]&lt;3),IF(L126=0,IF(AND(שבוע_בדילוג[[#This Row],[וסת השבוע פעיל?]]&gt;0,J126=1),0,1),0),""))</f>
        <v/>
      </c>
      <c r="O125" s="1" t="str">
        <f t="shared" si="19"/>
        <v/>
      </c>
      <c r="P125" s="1" t="str">
        <f>IF(AND(שבוע_בדילוג[[#This Row],[חיזוי - שבוע]]=1,K126=1),1,"")</f>
        <v/>
      </c>
      <c r="Q125" s="1" t="str">
        <f>IF(AND(שבוע_בדילוג[[#This Row],[וסת השבוע פעיל?]]&lt;3,OR(שבוע_בדילוג[[#This Row],[CycleNumber]]&gt;B126,B126="")),1,"")</f>
        <v/>
      </c>
      <c r="R125" s="1" t="str">
        <f>IF(AND(שבוע_בדילוג[[#This Row],[חיזוי - שבוע]]&lt;&gt;"",שבוע_בדילוג[[#This Row],[וסת השבוע פעיל?2]]=""),1,"")</f>
        <v/>
      </c>
      <c r="S125" s="1" t="str">
        <f>IF(שבוע_בדילוג[[#This Row],[האישה קבעה וסת שבוע בדילוג?]]=1,IF(שבוע_בדילוג[[#This Row],[וסת השבוע פעיל?]]&lt;3,1,0),"")</f>
        <v/>
      </c>
      <c r="T1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" s="1">
        <f t="shared" si="22"/>
        <v>0</v>
      </c>
      <c r="V125" s="1">
        <f t="shared" si="23"/>
        <v>0</v>
      </c>
      <c r="W125" s="1">
        <f t="shared" si="24"/>
        <v>0</v>
      </c>
      <c r="X125" s="1" t="str">
        <f>IF(שבוע_בדילוג[[#This Row],[3 הפלגות זהות]]="","",IF(שבוע_בדילוג[[#This Row],[3 הפלגות זהות]]=1,שבוע_בדילוג[[#This Row],[LengthofCycle]],X124))</f>
        <v/>
      </c>
      <c r="Z125" s="1" t="str">
        <f>IF(OR(שבוע_בדילוג[[#This Row],[הווסת פעיל?]]=0,שבוע_בדילוג[[#This Row],[הווסת פעיל?]]=""),"",SUM(Z124,שבוע_בדילוג[[#This Row],[הווסת פעיל?]]))</f>
        <v/>
      </c>
      <c r="AA125" s="1" t="str">
        <f>IF(AND(שבוע_בדילוג[[#This Row],[כמה מחזורים עד עקירה]]&lt;&gt;"",Z126=""),שבוע_בדילוג[[#This Row],[כמה מחזורים עד עקירה]],"")</f>
        <v/>
      </c>
      <c r="AB125" s="1" t="str">
        <f>IF(AND(שבוע_בדילוג[[#This Row],[הווסת פעיל?]]=1,שבוע_בדילוג[[#This Row],[וסת קבוע אחרון]]&lt;&gt;X124),שבוע_בדילוג[[#This Row],[וסת קבוע אחרון]],"")</f>
        <v/>
      </c>
      <c r="AC125" s="1" t="str">
        <f>IF(AND(שבוע_בדילוג[[#This Row],[הווסת פעיל?]]=1,Y124=0,שבוע_בדילוג[[#This Row],[וסת קבוע אחרון]]=X124),שבוע_בדילוג[[#This Row],[וסת קבוע אחרון]],"")</f>
        <v/>
      </c>
      <c r="AD125" s="1" t="str">
        <f>IF(AND(שבוע_בדילוג[[#This Row],[הווסת פעיל?]]=1,Y124=0,שבוע_בדילוג[[#This Row],[וסת קבוע אחרון]]&lt;&gt;X124),1,"")</f>
        <v/>
      </c>
      <c r="AE125" s="1" t="str">
        <f>IF(AND(שבוע_בדילוג[[#This Row],[הווסת פעיל?]]&lt;&gt;"",B126=1),שבוע_בדילוג[[#This Row],[CycleNumber]],"")</f>
        <v/>
      </c>
      <c r="AF125" s="1" t="str">
        <f>IF(AND(שבוע_בדילוג[[#This Row],[הווסת פעיל?]]&lt;&gt;"",Y124=""),שבוע_בדילוג[[#This Row],[CycleNumber]],"")</f>
        <v/>
      </c>
      <c r="AG125" s="1" t="str">
        <f>IF(B126=1,"",IF(שבוע_בדילוג[[#This Row],[הווסת פעיל?]]=1,IF(שבוע_בדילוג[[#This Row],[וסת קבוע אחרון]]=F126,1,0),""))</f>
        <v/>
      </c>
      <c r="AH125" s="1" t="str">
        <f>IF(B126=1,"",IF(שבוע_בדילוג[[#This Row],[הווסת פעיל?]]=1,IF(OR(שבוע_בדילוג[[#This Row],[וסת קבוע אחרון]]=F126,F126=שבוע_בדילוג[[#This Row],[LengthofCycle]]),1,0),""))</f>
        <v/>
      </c>
      <c r="AI125" s="1" t="str">
        <f>IF(B126=1,"",IF(שבוע_בדילוג[[#This Row],[הווסת פעיל?]]=1,IF(OR(שבוע_בדילוג[[#This Row],[וסת קבוע אחרון]]=F126,F126=שבוע_בדילוג[[#This Row],[LengthofCycle]],AND(שבוע_בדילוג[[#This Row],[LengthofCycle]]&lt;&gt;שבוע_בדילוג[[#This Row],[וסת קבוע אחרון]],OR(F126=28,F126=29))),1,0),""))</f>
        <v/>
      </c>
      <c r="AJ125" s="1" t="str">
        <f>IF(AND(שבוע_בדילוג[[#This Row],[הווסת פעיל?]]=1,B126=1),1,"")</f>
        <v/>
      </c>
      <c r="AK125" s="4" t="str">
        <f>IF(AND(שבוע_בדילוג[[#This Row],[הווסת פעיל?]]&lt;&gt;1,B126&lt;&gt;1,B126&lt;&gt;""),IF(שבוע_בדילוג[[#This Row],[LengthofCycle]]=F126,1,0),"")</f>
        <v/>
      </c>
      <c r="AL125" s="4" t="str">
        <f>IF(AND(שבוע_בדילוג[[#This Row],[הווסת פעיל?]]&lt;&gt;1,B126&lt;&gt;1,B126&lt;&gt;""),IF(OR(שבוע_בדילוג[[#This Row],[LengthofCycle]]=F126,F126=29),1,0),"")</f>
        <v/>
      </c>
      <c r="AM125" s="4" t="str">
        <f>IF(AND(שבוע_בדילוג[[#This Row],[הווסת פעיל?]]&lt;&gt;1,B126&lt;&gt;1,B126&lt;&gt;""),IF(OR(שבוע_בדילוג[[#This Row],[LengthofCycle]]=F126,F126=29,F126=28),1,0),"")</f>
        <v/>
      </c>
      <c r="AZ125" s="1">
        <f t="shared" si="20"/>
        <v>0</v>
      </c>
      <c r="BA125" s="2" t="e">
        <f t="shared" si="21"/>
        <v>#DIV/0!</v>
      </c>
      <c r="BB125" s="2" t="e">
        <f t="shared" si="18"/>
        <v>#DIV/0!</v>
      </c>
    </row>
    <row r="126" spans="1:54" x14ac:dyDescent="0.25">
      <c r="A126" s="1" t="s">
        <v>54</v>
      </c>
      <c r="B126" s="1">
        <v>1</v>
      </c>
      <c r="C126" s="1">
        <v>1</v>
      </c>
      <c r="D126" s="1">
        <v>1</v>
      </c>
      <c r="E126" s="1">
        <v>0</v>
      </c>
      <c r="F126" s="1">
        <v>29</v>
      </c>
      <c r="H126" s="1">
        <f>שבוע_בדילוג[[#This Row],[LengthofCycle]]+1</f>
        <v>30</v>
      </c>
      <c r="I126" s="1" t="str">
        <f>IF(IFERROR(LOOKUP(שבוע_בדילוג[[#This Row],[ClientID]],קביעויות[השבוע בדילוג]),FALSE)=שבוע_בדילוג[[#This Row],[ClientID]],1,"")</f>
        <v/>
      </c>
      <c r="J126" s="1" t="str">
        <f>IF(AND(שבוע_בדילוג[[#This Row],[CycleNumber]]&gt;1,OR(B127="",שבוע_בדילוג[[#This Row],[CycleNumber]]&gt;B125)),IF(OR(AND(שבוע_בדילוג[[#This Row],[LengthofCycle]]=29,F125=29),AND(שבוע_בדילוג[[#This Row],[LengthofCycle]]=36,F125=36)),1,""),"")</f>
        <v/>
      </c>
      <c r="K126" s="1" t="str">
        <f>IF(AND(שבוע_בדילוג[[#This Row],[וסת השבוע]]=1,J125=1,שבוע_בדילוג[[#This Row],[CycleNumber]]&gt;B125),1,"")</f>
        <v/>
      </c>
      <c r="L126" s="1" t="str">
        <f>IF(שבוע_בדילוג[[#This Row],[CycleNumber]]=1,"",IF(שבוע_בדילוג[[#This Row],[וסת השבוע]]=1,0,IF(L125="","",IF(L125=0,IF(שבוע_בדילוג[[#This Row],[LengthofCycle]]=29,0,1),IF(L125=1,IF(שבוע_בדילוג[[#This Row],[LengthofCycle]]+F125=29*2,0,2),IF(L125=2,IF(שבוע_בדילוג[[#This Row],[LengthofCycle]]+F125+F124=29*3,0,3),""))))))</f>
        <v/>
      </c>
      <c r="M126" s="1" t="str">
        <f>IF(שבוע_בדילוג[[#This Row],[וסת השבוע]]=1,IF(שבוע_בדילוג[[#This Row],[וסת השבוע וההפלגה ביחד]]=1,M125+1,0),IF(AND(שבוע_בדילוג[[#This Row],[CycleNumber]]&gt;B125,שבוע_בדילוג[[#This Row],[CycleNumber]]&gt;1),IF(שבוע_בדילוג[[#This Row],[וסת השבוע פעיל?]]&lt;&gt;"",M125+1,""),""))</f>
        <v/>
      </c>
      <c r="N126" s="1" t="str">
        <f>IF(שבוע_בדילוג[[#This Row],[וסת השבוע פעיל?2]]="","",IF(AND(שבוע_בדילוג[[#This Row],[וסת השבוע פעיל?]]&lt;&gt;"",שבוע_בדילוג[[#This Row],[CycleNumber]]&lt;B127,B127&lt;&gt;"",שבוע_בדילוג[[#This Row],[וסת השבוע פעיל?]]&lt;3),IF(L127=0,IF(AND(שבוע_בדילוג[[#This Row],[וסת השבוע פעיל?]]&gt;0,J127=1),0,1),0),""))</f>
        <v/>
      </c>
      <c r="O126" s="1" t="str">
        <f t="shared" si="19"/>
        <v/>
      </c>
      <c r="P126" s="1" t="str">
        <f>IF(AND(שבוע_בדילוג[[#This Row],[חיזוי - שבוע]]=1,K127=1),1,"")</f>
        <v/>
      </c>
      <c r="Q126" s="1" t="str">
        <f>IF(AND(שבוע_בדילוג[[#This Row],[וסת השבוע פעיל?]]&lt;3,OR(שבוע_בדילוג[[#This Row],[CycleNumber]]&gt;B127,B127="")),1,"")</f>
        <v/>
      </c>
      <c r="R126" s="1" t="str">
        <f>IF(AND(שבוע_בדילוג[[#This Row],[חיזוי - שבוע]]&lt;&gt;"",שבוע_בדילוג[[#This Row],[וסת השבוע פעיל?2]]=""),1,"")</f>
        <v/>
      </c>
      <c r="S126" s="1" t="str">
        <f>IF(שבוע_בדילוג[[#This Row],[האישה קבעה וסת שבוע בדילוג?]]=1,IF(שבוע_בדילוג[[#This Row],[וסת השבוע פעיל?]]&lt;3,1,0),"")</f>
        <v/>
      </c>
      <c r="T1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" s="1" t="str">
        <f t="shared" si="22"/>
        <v/>
      </c>
      <c r="V126" s="1" t="str">
        <f t="shared" si="23"/>
        <v/>
      </c>
      <c r="W126" s="1" t="str">
        <f t="shared" si="24"/>
        <v/>
      </c>
      <c r="X126" s="1" t="str">
        <f>IF(שבוע_בדילוג[[#This Row],[3 הפלגות זהות]]="","",IF(שבוע_בדילוג[[#This Row],[3 הפלגות זהות]]=1,שבוע_בדילוג[[#This Row],[LengthofCycle]],X125))</f>
        <v/>
      </c>
      <c r="Z126" s="1" t="str">
        <f>IF(OR(שבוע_בדילוג[[#This Row],[הווסת פעיל?]]=0,שבוע_בדילוג[[#This Row],[הווסת פעיל?]]=""),"",SUM(Z125,שבוע_בדילוג[[#This Row],[הווסת פעיל?]]))</f>
        <v/>
      </c>
      <c r="AA126" s="1" t="str">
        <f>IF(AND(שבוע_בדילוג[[#This Row],[כמה מחזורים עד עקירה]]&lt;&gt;"",Z127=""),שבוע_בדילוג[[#This Row],[כמה מחזורים עד עקירה]],"")</f>
        <v/>
      </c>
      <c r="AB126" s="1" t="str">
        <f>IF(AND(שבוע_בדילוג[[#This Row],[הווסת פעיל?]]=1,שבוע_בדילוג[[#This Row],[וסת קבוע אחרון]]&lt;&gt;X125),שבוע_בדילוג[[#This Row],[וסת קבוע אחרון]],"")</f>
        <v/>
      </c>
      <c r="AC126" s="1" t="str">
        <f>IF(AND(שבוע_בדילוג[[#This Row],[הווסת פעיל?]]=1,Y125=0,שבוע_בדילוג[[#This Row],[וסת קבוע אחרון]]=X125),שבוע_בדילוג[[#This Row],[וסת קבוע אחרון]],"")</f>
        <v/>
      </c>
      <c r="AD126" s="1" t="str">
        <f>IF(AND(שבוע_בדילוג[[#This Row],[הווסת פעיל?]]=1,Y125=0,שבוע_בדילוג[[#This Row],[וסת קבוע אחרון]]&lt;&gt;X125),1,"")</f>
        <v/>
      </c>
      <c r="AE126" s="1" t="str">
        <f>IF(AND(שבוע_בדילוג[[#This Row],[הווסת פעיל?]]&lt;&gt;"",B127=1),שבוע_בדילוג[[#This Row],[CycleNumber]],"")</f>
        <v/>
      </c>
      <c r="AF126" s="1" t="str">
        <f>IF(AND(שבוע_בדילוג[[#This Row],[הווסת פעיל?]]&lt;&gt;"",Y125=""),שבוע_בדילוג[[#This Row],[CycleNumber]],"")</f>
        <v/>
      </c>
      <c r="AG126" s="1" t="str">
        <f>IF(B127=1,"",IF(שבוע_בדילוג[[#This Row],[הווסת פעיל?]]=1,IF(שבוע_בדילוג[[#This Row],[וסת קבוע אחרון]]=F127,1,0),""))</f>
        <v/>
      </c>
      <c r="AH126" s="1" t="str">
        <f>IF(B127=1,"",IF(שבוע_בדילוג[[#This Row],[הווסת פעיל?]]=1,IF(OR(שבוע_בדילוג[[#This Row],[וסת קבוע אחרון]]=F127,F127=שבוע_בדילוג[[#This Row],[LengthofCycle]]),1,0),""))</f>
        <v/>
      </c>
      <c r="AI126" s="1" t="str">
        <f>IF(B127=1,"",IF(שבוע_בדילוג[[#This Row],[הווסת פעיל?]]=1,IF(OR(שבוע_בדילוג[[#This Row],[וסת קבוע אחרון]]=F127,F127=שבוע_בדילוג[[#This Row],[LengthofCycle]],AND(שבוע_בדילוג[[#This Row],[LengthofCycle]]&lt;&gt;שבוע_בדילוג[[#This Row],[וסת קבוע אחרון]],OR(F127=28,F127=29))),1,0),""))</f>
        <v/>
      </c>
      <c r="AJ126" s="1" t="str">
        <f>IF(AND(שבוע_בדילוג[[#This Row],[הווסת פעיל?]]=1,B127=1),1,"")</f>
        <v/>
      </c>
      <c r="AK126" s="4">
        <f>IF(AND(שבוע_בדילוג[[#This Row],[הווסת פעיל?]]&lt;&gt;1,B127&lt;&gt;1,B127&lt;&gt;""),IF(שבוע_בדילוג[[#This Row],[LengthofCycle]]=F127,1,0),"")</f>
        <v>0</v>
      </c>
      <c r="AL126" s="4">
        <f>IF(AND(שבוע_בדילוג[[#This Row],[הווסת פעיל?]]&lt;&gt;1,B127&lt;&gt;1,B127&lt;&gt;""),IF(OR(שבוע_בדילוג[[#This Row],[LengthofCycle]]=F127,F127=29),1,0),"")</f>
        <v>0</v>
      </c>
      <c r="AM126" s="4">
        <f>IF(AND(שבוע_בדילוג[[#This Row],[הווסת פעיל?]]&lt;&gt;1,B127&lt;&gt;1,B127&lt;&gt;""),IF(OR(שבוע_בדילוג[[#This Row],[LengthofCycle]]=F127,F127=29,F127=28),1,0),"")</f>
        <v>1</v>
      </c>
      <c r="AZ126" s="1">
        <f t="shared" si="20"/>
        <v>0</v>
      </c>
      <c r="BA126" s="2" t="e">
        <f t="shared" si="21"/>
        <v>#DIV/0!</v>
      </c>
      <c r="BB126" s="2" t="e">
        <f t="shared" si="18"/>
        <v>#DIV/0!</v>
      </c>
    </row>
    <row r="127" spans="1:54" x14ac:dyDescent="0.25">
      <c r="A127" s="1" t="s">
        <v>54</v>
      </c>
      <c r="B127" s="1">
        <v>2</v>
      </c>
      <c r="C127" s="1">
        <v>1</v>
      </c>
      <c r="D127" s="1">
        <v>1</v>
      </c>
      <c r="E127" s="1">
        <v>0</v>
      </c>
      <c r="F127" s="1">
        <v>28</v>
      </c>
      <c r="H127" s="1">
        <f>שבוע_בדילוג[[#This Row],[LengthofCycle]]+1</f>
        <v>29</v>
      </c>
      <c r="I127" s="1" t="str">
        <f>IF(IFERROR(LOOKUP(שבוע_בדילוג[[#This Row],[ClientID]],קביעויות[השבוע בדילוג]),FALSE)=שבוע_בדילוג[[#This Row],[ClientID]],1,"")</f>
        <v/>
      </c>
      <c r="J127" s="1" t="str">
        <f>IF(AND(שבוע_בדילוג[[#This Row],[CycleNumber]]&gt;1,OR(B128="",שבוע_בדילוג[[#This Row],[CycleNumber]]&gt;B126)),IF(OR(AND(שבוע_בדילוג[[#This Row],[LengthofCycle]]=29,F126=29),AND(שבוע_בדילוג[[#This Row],[LengthofCycle]]=36,F126=36)),1,""),"")</f>
        <v/>
      </c>
      <c r="K127" s="1" t="str">
        <f>IF(AND(שבוע_בדילוג[[#This Row],[וסת השבוע]]=1,J126=1,שבוע_בדילוג[[#This Row],[CycleNumber]]&gt;B126),1,"")</f>
        <v/>
      </c>
      <c r="L127" s="1" t="str">
        <f>IF(שבוע_בדילוג[[#This Row],[CycleNumber]]=1,"",IF(שבוע_בדילוג[[#This Row],[וסת השבוע]]=1,0,IF(L126="","",IF(L126=0,IF(שבוע_בדילוג[[#This Row],[LengthofCycle]]=29,0,1),IF(L126=1,IF(שבוע_בדילוג[[#This Row],[LengthofCycle]]+F126=29*2,0,2),IF(L126=2,IF(שבוע_בדילוג[[#This Row],[LengthofCycle]]+F126+F125=29*3,0,3),""))))))</f>
        <v/>
      </c>
      <c r="M127" s="1" t="str">
        <f>IF(שבוע_בדילוג[[#This Row],[וסת השבוע]]=1,IF(שבוע_בדילוג[[#This Row],[וסת השבוע וההפלגה ביחד]]=1,M126+1,0),IF(AND(שבוע_בדילוג[[#This Row],[CycleNumber]]&gt;B126,שבוע_בדילוג[[#This Row],[CycleNumber]]&gt;1),IF(שבוע_בדילוג[[#This Row],[וסת השבוע פעיל?]]&lt;&gt;"",M126+1,""),""))</f>
        <v/>
      </c>
      <c r="N127" s="1" t="str">
        <f>IF(שבוע_בדילוג[[#This Row],[וסת השבוע פעיל?2]]="","",IF(AND(שבוע_בדילוג[[#This Row],[וסת השבוע פעיל?]]&lt;&gt;"",שבוע_בדילוג[[#This Row],[CycleNumber]]&lt;B128,B128&lt;&gt;"",שבוע_בדילוג[[#This Row],[וסת השבוע פעיל?]]&lt;3),IF(L128=0,IF(AND(שבוע_בדילוג[[#This Row],[וסת השבוע פעיל?]]&gt;0,J128=1),0,1),0),""))</f>
        <v/>
      </c>
      <c r="O127" s="1" t="str">
        <f t="shared" si="19"/>
        <v/>
      </c>
      <c r="P127" s="1" t="str">
        <f>IF(AND(שבוע_בדילוג[[#This Row],[חיזוי - שבוע]]=1,K128=1),1,"")</f>
        <v/>
      </c>
      <c r="Q127" s="1" t="str">
        <f>IF(AND(שבוע_בדילוג[[#This Row],[וסת השבוע פעיל?]]&lt;3,OR(שבוע_בדילוג[[#This Row],[CycleNumber]]&gt;B128,B128="")),1,"")</f>
        <v/>
      </c>
      <c r="R127" s="1" t="str">
        <f>IF(AND(שבוע_בדילוג[[#This Row],[חיזוי - שבוע]]&lt;&gt;"",שבוע_בדילוג[[#This Row],[וסת השבוע פעיל?2]]=""),1,"")</f>
        <v/>
      </c>
      <c r="S127" s="1" t="str">
        <f>IF(שבוע_בדילוג[[#This Row],[האישה קבעה וסת שבוע בדילוג?]]=1,IF(שבוע_בדילוג[[#This Row],[וסת השבוע פעיל?]]&lt;3,1,0),"")</f>
        <v/>
      </c>
      <c r="T1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" s="1" t="str">
        <f t="shared" si="22"/>
        <v/>
      </c>
      <c r="V127" s="1" t="str">
        <f t="shared" si="23"/>
        <v/>
      </c>
      <c r="W127" s="1" t="str">
        <f t="shared" si="24"/>
        <v/>
      </c>
      <c r="X127" s="1" t="str">
        <f>IF(שבוע_בדילוג[[#This Row],[3 הפלגות זהות]]="","",IF(שבוע_בדילוג[[#This Row],[3 הפלגות זהות]]=1,שבוע_בדילוג[[#This Row],[LengthofCycle]],X126))</f>
        <v/>
      </c>
      <c r="Z127" s="1" t="str">
        <f>IF(OR(שבוע_בדילוג[[#This Row],[הווסת פעיל?]]=0,שבוע_בדילוג[[#This Row],[הווסת פעיל?]]=""),"",SUM(Z126,שבוע_בדילוג[[#This Row],[הווסת פעיל?]]))</f>
        <v/>
      </c>
      <c r="AA127" s="1" t="str">
        <f>IF(AND(שבוע_בדילוג[[#This Row],[כמה מחזורים עד עקירה]]&lt;&gt;"",Z128=""),שבוע_בדילוג[[#This Row],[כמה מחזורים עד עקירה]],"")</f>
        <v/>
      </c>
      <c r="AB127" s="1" t="str">
        <f>IF(AND(שבוע_בדילוג[[#This Row],[הווסת פעיל?]]=1,שבוע_בדילוג[[#This Row],[וסת קבוע אחרון]]&lt;&gt;X126),שבוע_בדילוג[[#This Row],[וסת קבוע אחרון]],"")</f>
        <v/>
      </c>
      <c r="AC127" s="1" t="str">
        <f>IF(AND(שבוע_בדילוג[[#This Row],[הווסת פעיל?]]=1,Y126=0,שבוע_בדילוג[[#This Row],[וסת קבוע אחרון]]=X126),שבוע_בדילוג[[#This Row],[וסת קבוע אחרון]],"")</f>
        <v/>
      </c>
      <c r="AD127" s="1" t="str">
        <f>IF(AND(שבוע_בדילוג[[#This Row],[הווסת פעיל?]]=1,Y126=0,שבוע_בדילוג[[#This Row],[וסת קבוע אחרון]]&lt;&gt;X126),1,"")</f>
        <v/>
      </c>
      <c r="AE127" s="1" t="str">
        <f>IF(AND(שבוע_בדילוג[[#This Row],[הווסת פעיל?]]&lt;&gt;"",B128=1),שבוע_בדילוג[[#This Row],[CycleNumber]],"")</f>
        <v/>
      </c>
      <c r="AF127" s="1" t="str">
        <f>IF(AND(שבוע_בדילוג[[#This Row],[הווסת פעיל?]]&lt;&gt;"",Y126=""),שבוע_בדילוג[[#This Row],[CycleNumber]],"")</f>
        <v/>
      </c>
      <c r="AG127" s="1" t="str">
        <f>IF(B128=1,"",IF(שבוע_בדילוג[[#This Row],[הווסת פעיל?]]=1,IF(שבוע_בדילוג[[#This Row],[וסת קבוע אחרון]]=F128,1,0),""))</f>
        <v/>
      </c>
      <c r="AH127" s="1" t="str">
        <f>IF(B128=1,"",IF(שבוע_בדילוג[[#This Row],[הווסת פעיל?]]=1,IF(OR(שבוע_בדילוג[[#This Row],[וסת קבוע אחרון]]=F128,F128=שבוע_בדילוג[[#This Row],[LengthofCycle]]),1,0),""))</f>
        <v/>
      </c>
      <c r="AI127" s="1" t="str">
        <f>IF(B128=1,"",IF(שבוע_בדילוג[[#This Row],[הווסת פעיל?]]=1,IF(OR(שבוע_בדילוג[[#This Row],[וסת קבוע אחרון]]=F128,F128=שבוע_בדילוג[[#This Row],[LengthofCycle]],AND(שבוע_בדילוג[[#This Row],[LengthofCycle]]&lt;&gt;שבוע_בדילוג[[#This Row],[וסת קבוע אחרון]],OR(F128=28,F128=29))),1,0),""))</f>
        <v/>
      </c>
      <c r="AJ127" s="1" t="str">
        <f>IF(AND(שבוע_בדילוג[[#This Row],[הווסת פעיל?]]=1,B128=1),1,"")</f>
        <v/>
      </c>
      <c r="AK127" s="4">
        <f>IF(AND(שבוע_בדילוג[[#This Row],[הווסת פעיל?]]&lt;&gt;1,B128&lt;&gt;1,B128&lt;&gt;""),IF(שבוע_בדילוג[[#This Row],[LengthofCycle]]=F128,1,0),"")</f>
        <v>0</v>
      </c>
      <c r="AL127" s="4">
        <f>IF(AND(שבוע_בדילוג[[#This Row],[הווסת פעיל?]]&lt;&gt;1,B128&lt;&gt;1,B128&lt;&gt;""),IF(OR(שבוע_בדילוג[[#This Row],[LengthofCycle]]=F128,F128=29),1,0),"")</f>
        <v>1</v>
      </c>
      <c r="AM127" s="4">
        <f>IF(AND(שבוע_בדילוג[[#This Row],[הווסת פעיל?]]&lt;&gt;1,B128&lt;&gt;1,B128&lt;&gt;""),IF(OR(שבוע_בדילוג[[#This Row],[LengthofCycle]]=F128,F128=29,F128=28),1,0),"")</f>
        <v>1</v>
      </c>
      <c r="AZ127" s="1">
        <f t="shared" si="20"/>
        <v>0</v>
      </c>
      <c r="BA127" s="2" t="e">
        <f t="shared" si="21"/>
        <v>#DIV/0!</v>
      </c>
      <c r="BB127" s="2" t="e">
        <f t="shared" si="18"/>
        <v>#DIV/0!</v>
      </c>
    </row>
    <row r="128" spans="1:54" x14ac:dyDescent="0.25">
      <c r="A128" s="1" t="s">
        <v>54</v>
      </c>
      <c r="B128" s="1">
        <v>3</v>
      </c>
      <c r="C128" s="1">
        <v>1</v>
      </c>
      <c r="D128" s="1">
        <v>1</v>
      </c>
      <c r="E128" s="1">
        <v>0</v>
      </c>
      <c r="F128" s="1">
        <v>29</v>
      </c>
      <c r="H128" s="1">
        <f>שבוע_בדילוג[[#This Row],[LengthofCycle]]+1</f>
        <v>30</v>
      </c>
      <c r="I128" s="1" t="str">
        <f>IF(IFERROR(LOOKUP(שבוע_בדילוג[[#This Row],[ClientID]],קביעויות[השבוע בדילוג]),FALSE)=שבוע_בדילוג[[#This Row],[ClientID]],1,"")</f>
        <v/>
      </c>
      <c r="J128" s="1" t="str">
        <f>IF(AND(שבוע_בדילוג[[#This Row],[CycleNumber]]&gt;1,OR(B129="",שבוע_בדילוג[[#This Row],[CycleNumber]]&gt;B127)),IF(OR(AND(שבוע_בדילוג[[#This Row],[LengthofCycle]]=29,F127=29),AND(שבוע_בדילוג[[#This Row],[LengthofCycle]]=36,F127=36)),1,""),"")</f>
        <v/>
      </c>
      <c r="K128" s="1" t="str">
        <f>IF(AND(שבוע_בדילוג[[#This Row],[וסת השבוע]]=1,J127=1,שבוע_בדילוג[[#This Row],[CycleNumber]]&gt;B127),1,"")</f>
        <v/>
      </c>
      <c r="L128" s="1" t="str">
        <f>IF(שבוע_בדילוג[[#This Row],[CycleNumber]]=1,"",IF(שבוע_בדילוג[[#This Row],[וסת השבוע]]=1,0,IF(L127="","",IF(L127=0,IF(שבוע_בדילוג[[#This Row],[LengthofCycle]]=29,0,1),IF(L127=1,IF(שבוע_בדילוג[[#This Row],[LengthofCycle]]+F127=29*2,0,2),IF(L127=2,IF(שבוע_בדילוג[[#This Row],[LengthofCycle]]+F127+F126=29*3,0,3),""))))))</f>
        <v/>
      </c>
      <c r="M128" s="1" t="str">
        <f>IF(שבוע_בדילוג[[#This Row],[וסת השבוע]]=1,IF(שבוע_בדילוג[[#This Row],[וסת השבוע וההפלגה ביחד]]=1,M127+1,0),IF(AND(שבוע_בדילוג[[#This Row],[CycleNumber]]&gt;B127,שבוע_בדילוג[[#This Row],[CycleNumber]]&gt;1),IF(שבוע_בדילוג[[#This Row],[וסת השבוע פעיל?]]&lt;&gt;"",M127+1,""),""))</f>
        <v/>
      </c>
      <c r="N128" s="1" t="str">
        <f>IF(שבוע_בדילוג[[#This Row],[וסת השבוע פעיל?2]]="","",IF(AND(שבוע_בדילוג[[#This Row],[וסת השבוע פעיל?]]&lt;&gt;"",שבוע_בדילוג[[#This Row],[CycleNumber]]&lt;B129,B129&lt;&gt;"",שבוע_בדילוג[[#This Row],[וסת השבוע פעיל?]]&lt;3),IF(L129=0,IF(AND(שבוע_בדילוג[[#This Row],[וסת השבוע פעיל?]]&gt;0,J129=1),0,1),0),""))</f>
        <v/>
      </c>
      <c r="O128" s="1" t="str">
        <f t="shared" si="19"/>
        <v/>
      </c>
      <c r="P128" s="1" t="str">
        <f>IF(AND(שבוע_בדילוג[[#This Row],[חיזוי - שבוע]]=1,K129=1),1,"")</f>
        <v/>
      </c>
      <c r="Q128" s="1" t="str">
        <f>IF(AND(שבוע_בדילוג[[#This Row],[וסת השבוע פעיל?]]&lt;3,OR(שבוע_בדילוג[[#This Row],[CycleNumber]]&gt;B129,B129="")),1,"")</f>
        <v/>
      </c>
      <c r="R128" s="1" t="str">
        <f>IF(AND(שבוע_בדילוג[[#This Row],[חיזוי - שבוע]]&lt;&gt;"",שבוע_בדילוג[[#This Row],[וסת השבוע פעיל?2]]=""),1,"")</f>
        <v/>
      </c>
      <c r="S128" s="1" t="str">
        <f>IF(שבוע_בדילוג[[#This Row],[האישה קבעה וסת שבוע בדילוג?]]=1,IF(שבוע_בדילוג[[#This Row],[וסת השבוע פעיל?]]&lt;3,1,0),"")</f>
        <v/>
      </c>
      <c r="T1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" s="1">
        <f t="shared" si="22"/>
        <v>0</v>
      </c>
      <c r="V128" s="1" t="str">
        <f t="shared" si="23"/>
        <v/>
      </c>
      <c r="W128" s="1" t="str">
        <f t="shared" si="24"/>
        <v/>
      </c>
      <c r="X128" s="1" t="str">
        <f>IF(שבוע_בדילוג[[#This Row],[3 הפלגות זהות]]="","",IF(שבוע_בדילוג[[#This Row],[3 הפלגות זהות]]=1,שבוע_בדילוג[[#This Row],[LengthofCycle]],X127))</f>
        <v/>
      </c>
      <c r="Z128" s="1" t="str">
        <f>IF(OR(שבוע_בדילוג[[#This Row],[הווסת פעיל?]]=0,שבוע_בדילוג[[#This Row],[הווסת פעיל?]]=""),"",SUM(Z127,שבוע_בדילוג[[#This Row],[הווסת פעיל?]]))</f>
        <v/>
      </c>
      <c r="AA128" s="1" t="str">
        <f>IF(AND(שבוע_בדילוג[[#This Row],[כמה מחזורים עד עקירה]]&lt;&gt;"",Z129=""),שבוע_בדילוג[[#This Row],[כמה מחזורים עד עקירה]],"")</f>
        <v/>
      </c>
      <c r="AB128" s="1" t="str">
        <f>IF(AND(שבוע_בדילוג[[#This Row],[הווסת פעיל?]]=1,שבוע_בדילוג[[#This Row],[וסת קבוע אחרון]]&lt;&gt;X127),שבוע_בדילוג[[#This Row],[וסת קבוע אחרון]],"")</f>
        <v/>
      </c>
      <c r="AC128" s="1" t="str">
        <f>IF(AND(שבוע_בדילוג[[#This Row],[הווסת פעיל?]]=1,Y127=0,שבוע_בדילוג[[#This Row],[וסת קבוע אחרון]]=X127),שבוע_בדילוג[[#This Row],[וסת קבוע אחרון]],"")</f>
        <v/>
      </c>
      <c r="AD128" s="1" t="str">
        <f>IF(AND(שבוע_בדילוג[[#This Row],[הווסת פעיל?]]=1,Y127=0,שבוע_בדילוג[[#This Row],[וסת קבוע אחרון]]&lt;&gt;X127),1,"")</f>
        <v/>
      </c>
      <c r="AE128" s="1" t="str">
        <f>IF(AND(שבוע_בדילוג[[#This Row],[הווסת פעיל?]]&lt;&gt;"",B129=1),שבוע_בדילוג[[#This Row],[CycleNumber]],"")</f>
        <v/>
      </c>
      <c r="AF128" s="1" t="str">
        <f>IF(AND(שבוע_בדילוג[[#This Row],[הווסת פעיל?]]&lt;&gt;"",Y127=""),שבוע_בדילוג[[#This Row],[CycleNumber]],"")</f>
        <v/>
      </c>
      <c r="AG128" s="1" t="str">
        <f>IF(B129=1,"",IF(שבוע_בדילוג[[#This Row],[הווסת פעיל?]]=1,IF(שבוע_בדילוג[[#This Row],[וסת קבוע אחרון]]=F129,1,0),""))</f>
        <v/>
      </c>
      <c r="AH128" s="1" t="str">
        <f>IF(B129=1,"",IF(שבוע_בדילוג[[#This Row],[הווסת פעיל?]]=1,IF(OR(שבוע_בדילוג[[#This Row],[וסת קבוע אחרון]]=F129,F129=שבוע_בדילוג[[#This Row],[LengthofCycle]]),1,0),""))</f>
        <v/>
      </c>
      <c r="AI128" s="1" t="str">
        <f>IF(B129=1,"",IF(שבוע_בדילוג[[#This Row],[הווסת פעיל?]]=1,IF(OR(שבוע_בדילוג[[#This Row],[וסת קבוע אחרון]]=F129,F129=שבוע_בדילוג[[#This Row],[LengthofCycle]],AND(שבוע_בדילוג[[#This Row],[LengthofCycle]]&lt;&gt;שבוע_בדילוג[[#This Row],[וסת קבוע אחרון]],OR(F129=28,F129=29))),1,0),""))</f>
        <v/>
      </c>
      <c r="AJ128" s="1" t="str">
        <f>IF(AND(שבוע_בדילוג[[#This Row],[הווסת פעיל?]]=1,B129=1),1,"")</f>
        <v/>
      </c>
      <c r="AK128" s="4">
        <f>IF(AND(שבוע_בדילוג[[#This Row],[הווסת פעיל?]]&lt;&gt;1,B129&lt;&gt;1,B129&lt;&gt;""),IF(שבוע_בדילוג[[#This Row],[LengthofCycle]]=F129,1,0),"")</f>
        <v>0</v>
      </c>
      <c r="AL128" s="4">
        <f>IF(AND(שבוע_בדילוג[[#This Row],[הווסת פעיל?]]&lt;&gt;1,B129&lt;&gt;1,B129&lt;&gt;""),IF(OR(שבוע_בדילוג[[#This Row],[LengthofCycle]]=F129,F129=29),1,0),"")</f>
        <v>0</v>
      </c>
      <c r="AM128" s="4">
        <f>IF(AND(שבוע_בדילוג[[#This Row],[הווסת פעיל?]]&lt;&gt;1,B129&lt;&gt;1,B129&lt;&gt;""),IF(OR(שבוע_בדילוג[[#This Row],[LengthofCycle]]=F129,F129=29,F129=28),1,0),"")</f>
        <v>0</v>
      </c>
      <c r="AZ128" s="1">
        <f t="shared" si="20"/>
        <v>0</v>
      </c>
      <c r="BA128" s="2" t="e">
        <f t="shared" si="21"/>
        <v>#DIV/0!</v>
      </c>
      <c r="BB128" s="2" t="e">
        <f t="shared" si="18"/>
        <v>#DIV/0!</v>
      </c>
    </row>
    <row r="129" spans="1:54" x14ac:dyDescent="0.25">
      <c r="A129" s="1" t="s">
        <v>54</v>
      </c>
      <c r="B129" s="1">
        <v>4</v>
      </c>
      <c r="C129" s="1">
        <v>1</v>
      </c>
      <c r="D129" s="1">
        <v>1</v>
      </c>
      <c r="E129" s="1">
        <v>0</v>
      </c>
      <c r="F129" s="1">
        <v>30</v>
      </c>
      <c r="H129" s="1">
        <f>שבוע_בדילוג[[#This Row],[LengthofCycle]]+1</f>
        <v>31</v>
      </c>
      <c r="I129" s="1" t="str">
        <f>IF(IFERROR(LOOKUP(שבוע_בדילוג[[#This Row],[ClientID]],קביעויות[השבוע בדילוג]),FALSE)=שבוע_בדילוג[[#This Row],[ClientID]],1,"")</f>
        <v/>
      </c>
      <c r="J129" s="1" t="str">
        <f>IF(AND(שבוע_בדילוג[[#This Row],[CycleNumber]]&gt;1,OR(B130="",שבוע_בדילוג[[#This Row],[CycleNumber]]&gt;B128)),IF(OR(AND(שבוע_בדילוג[[#This Row],[LengthofCycle]]=29,F128=29),AND(שבוע_בדילוג[[#This Row],[LengthofCycle]]=36,F128=36)),1,""),"")</f>
        <v/>
      </c>
      <c r="K129" s="1" t="str">
        <f>IF(AND(שבוע_בדילוג[[#This Row],[וסת השבוע]]=1,J128=1,שבוע_בדילוג[[#This Row],[CycleNumber]]&gt;B128),1,"")</f>
        <v/>
      </c>
      <c r="L129" s="1" t="str">
        <f>IF(שבוע_בדילוג[[#This Row],[CycleNumber]]=1,"",IF(שבוע_בדילוג[[#This Row],[וסת השבוע]]=1,0,IF(L128="","",IF(L128=0,IF(שבוע_בדילוג[[#This Row],[LengthofCycle]]=29,0,1),IF(L128=1,IF(שבוע_בדילוג[[#This Row],[LengthofCycle]]+F128=29*2,0,2),IF(L128=2,IF(שבוע_בדילוג[[#This Row],[LengthofCycle]]+F128+F127=29*3,0,3),""))))))</f>
        <v/>
      </c>
      <c r="M129" s="1" t="str">
        <f>IF(שבוע_בדילוג[[#This Row],[וסת השבוע]]=1,IF(שבוע_בדילוג[[#This Row],[וסת השבוע וההפלגה ביחד]]=1,M128+1,0),IF(AND(שבוע_בדילוג[[#This Row],[CycleNumber]]&gt;B128,שבוע_בדילוג[[#This Row],[CycleNumber]]&gt;1),IF(שבוע_בדילוג[[#This Row],[וסת השבוע פעיל?]]&lt;&gt;"",M128+1,""),""))</f>
        <v/>
      </c>
      <c r="N129" s="1" t="str">
        <f>IF(שבוע_בדילוג[[#This Row],[וסת השבוע פעיל?2]]="","",IF(AND(שבוע_בדילוג[[#This Row],[וסת השבוע פעיל?]]&lt;&gt;"",שבוע_בדילוג[[#This Row],[CycleNumber]]&lt;B130,B130&lt;&gt;"",שבוע_בדילוג[[#This Row],[וסת השבוע פעיל?]]&lt;3),IF(L130=0,IF(AND(שבוע_בדילוג[[#This Row],[וסת השבוע פעיל?]]&gt;0,J130=1),0,1),0),""))</f>
        <v/>
      </c>
      <c r="O129" s="1" t="str">
        <f t="shared" si="19"/>
        <v/>
      </c>
      <c r="P129" s="1" t="str">
        <f>IF(AND(שבוע_בדילוג[[#This Row],[חיזוי - שבוע]]=1,K130=1),1,"")</f>
        <v/>
      </c>
      <c r="Q129" s="1" t="str">
        <f>IF(AND(שבוע_בדילוג[[#This Row],[וסת השבוע פעיל?]]&lt;3,OR(שבוע_בדילוג[[#This Row],[CycleNumber]]&gt;B130,B130="")),1,"")</f>
        <v/>
      </c>
      <c r="R129" s="1" t="str">
        <f>IF(AND(שבוע_בדילוג[[#This Row],[חיזוי - שבוע]]&lt;&gt;"",שבוע_בדילוג[[#This Row],[וסת השבוע פעיל?2]]=""),1,"")</f>
        <v/>
      </c>
      <c r="S129" s="1" t="str">
        <f>IF(שבוע_בדילוג[[#This Row],[האישה קבעה וסת שבוע בדילוג?]]=1,IF(שבוע_בדילוג[[#This Row],[וסת השבוע פעיל?]]&lt;3,1,0),"")</f>
        <v/>
      </c>
      <c r="T1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" s="1">
        <f t="shared" si="22"/>
        <v>0</v>
      </c>
      <c r="V129" s="1">
        <f t="shared" si="23"/>
        <v>0</v>
      </c>
      <c r="W129" s="1" t="str">
        <f t="shared" si="24"/>
        <v/>
      </c>
      <c r="X129" s="1" t="str">
        <f>IF(שבוע_בדילוג[[#This Row],[3 הפלגות זהות]]="","",IF(שבוע_בדילוג[[#This Row],[3 הפלגות זהות]]=1,שבוע_בדילוג[[#This Row],[LengthofCycle]],X128))</f>
        <v/>
      </c>
      <c r="Z129" s="1" t="str">
        <f>IF(OR(שבוע_בדילוג[[#This Row],[הווסת פעיל?]]=0,שבוע_בדילוג[[#This Row],[הווסת פעיל?]]=""),"",SUM(Z128,שבוע_בדילוג[[#This Row],[הווסת פעיל?]]))</f>
        <v/>
      </c>
      <c r="AA129" s="1" t="str">
        <f>IF(AND(שבוע_בדילוג[[#This Row],[כמה מחזורים עד עקירה]]&lt;&gt;"",Z130=""),שבוע_בדילוג[[#This Row],[כמה מחזורים עד עקירה]],"")</f>
        <v/>
      </c>
      <c r="AB129" s="1" t="str">
        <f>IF(AND(שבוע_בדילוג[[#This Row],[הווסת פעיל?]]=1,שבוע_בדילוג[[#This Row],[וסת קבוע אחרון]]&lt;&gt;X128),שבוע_בדילוג[[#This Row],[וסת קבוע אחרון]],"")</f>
        <v/>
      </c>
      <c r="AC129" s="1" t="str">
        <f>IF(AND(שבוע_בדילוג[[#This Row],[הווסת פעיל?]]=1,Y128=0,שבוע_בדילוג[[#This Row],[וסת קבוע אחרון]]=X128),שבוע_בדילוג[[#This Row],[וסת קבוע אחרון]],"")</f>
        <v/>
      </c>
      <c r="AD129" s="1" t="str">
        <f>IF(AND(שבוע_בדילוג[[#This Row],[הווסת פעיל?]]=1,Y128=0,שבוע_בדילוג[[#This Row],[וסת קבוע אחרון]]&lt;&gt;X128),1,"")</f>
        <v/>
      </c>
      <c r="AE129" s="1" t="str">
        <f>IF(AND(שבוע_בדילוג[[#This Row],[הווסת פעיל?]]&lt;&gt;"",B130=1),שבוע_בדילוג[[#This Row],[CycleNumber]],"")</f>
        <v/>
      </c>
      <c r="AF129" s="1" t="str">
        <f>IF(AND(שבוע_בדילוג[[#This Row],[הווסת פעיל?]]&lt;&gt;"",Y128=""),שבוע_בדילוג[[#This Row],[CycleNumber]],"")</f>
        <v/>
      </c>
      <c r="AG129" s="1" t="str">
        <f>IF(B130=1,"",IF(שבוע_בדילוג[[#This Row],[הווסת פעיל?]]=1,IF(שבוע_בדילוג[[#This Row],[וסת קבוע אחרון]]=F130,1,0),""))</f>
        <v/>
      </c>
      <c r="AH129" s="1" t="str">
        <f>IF(B130=1,"",IF(שבוע_בדילוג[[#This Row],[הווסת פעיל?]]=1,IF(OR(שבוע_בדילוג[[#This Row],[וסת קבוע אחרון]]=F130,F130=שבוע_בדילוג[[#This Row],[LengthofCycle]]),1,0),""))</f>
        <v/>
      </c>
      <c r="AI129" s="1" t="str">
        <f>IF(B130=1,"",IF(שבוע_בדילוג[[#This Row],[הווסת פעיל?]]=1,IF(OR(שבוע_בדילוג[[#This Row],[וסת קבוע אחרון]]=F130,F130=שבוע_בדילוג[[#This Row],[LengthofCycle]],AND(שבוע_בדילוג[[#This Row],[LengthofCycle]]&lt;&gt;שבוע_בדילוג[[#This Row],[וסת קבוע אחרון]],OR(F130=28,F130=29))),1,0),""))</f>
        <v/>
      </c>
      <c r="AJ129" s="1" t="str">
        <f>IF(AND(שבוע_בדילוג[[#This Row],[הווסת פעיל?]]=1,B130=1),1,"")</f>
        <v/>
      </c>
      <c r="AK129" s="4">
        <f>IF(AND(שבוע_בדילוג[[#This Row],[הווסת פעיל?]]&lt;&gt;1,B130&lt;&gt;1,B130&lt;&gt;""),IF(שבוע_בדילוג[[#This Row],[LengthofCycle]]=F130,1,0),"")</f>
        <v>0</v>
      </c>
      <c r="AL129" s="4">
        <f>IF(AND(שבוע_בדילוג[[#This Row],[הווסת פעיל?]]&lt;&gt;1,B130&lt;&gt;1,B130&lt;&gt;""),IF(OR(שבוע_בדילוג[[#This Row],[LengthofCycle]]=F130,F130=29),1,0),"")</f>
        <v>0</v>
      </c>
      <c r="AM129" s="4">
        <f>IF(AND(שבוע_בדילוג[[#This Row],[הווסת פעיל?]]&lt;&gt;1,B130&lt;&gt;1,B130&lt;&gt;""),IF(OR(שבוע_בדילוג[[#This Row],[LengthofCycle]]=F130,F130=29,F130=28),1,0),"")</f>
        <v>1</v>
      </c>
      <c r="AZ129" s="1">
        <f t="shared" si="20"/>
        <v>0</v>
      </c>
      <c r="BA129" s="2" t="e">
        <f t="shared" si="21"/>
        <v>#DIV/0!</v>
      </c>
      <c r="BB129" s="2" t="e">
        <f t="shared" si="18"/>
        <v>#DIV/0!</v>
      </c>
    </row>
    <row r="130" spans="1:54" x14ac:dyDescent="0.25">
      <c r="A130" s="1" t="s">
        <v>54</v>
      </c>
      <c r="B130" s="1">
        <v>5</v>
      </c>
      <c r="C130" s="1">
        <v>1</v>
      </c>
      <c r="D130" s="1">
        <v>1</v>
      </c>
      <c r="E130" s="1">
        <v>0</v>
      </c>
      <c r="F130" s="1">
        <v>28</v>
      </c>
      <c r="H130" s="1">
        <f>שבוע_בדילוג[[#This Row],[LengthofCycle]]+1</f>
        <v>29</v>
      </c>
      <c r="I130" s="1" t="str">
        <f>IF(IFERROR(LOOKUP(שבוע_בדילוג[[#This Row],[ClientID]],קביעויות[השבוע בדילוג]),FALSE)=שבוע_בדילוג[[#This Row],[ClientID]],1,"")</f>
        <v/>
      </c>
      <c r="J130" s="1" t="str">
        <f>IF(AND(שבוע_בדילוג[[#This Row],[CycleNumber]]&gt;1,OR(B131="",שבוע_בדילוג[[#This Row],[CycleNumber]]&gt;B129)),IF(OR(AND(שבוע_בדילוג[[#This Row],[LengthofCycle]]=29,F129=29),AND(שבוע_בדילוג[[#This Row],[LengthofCycle]]=36,F129=36)),1,""),"")</f>
        <v/>
      </c>
      <c r="K130" s="1" t="str">
        <f>IF(AND(שבוע_בדילוג[[#This Row],[וסת השבוע]]=1,J129=1,שבוע_בדילוג[[#This Row],[CycleNumber]]&gt;B129),1,"")</f>
        <v/>
      </c>
      <c r="L130" s="1" t="str">
        <f>IF(שבוע_בדילוג[[#This Row],[CycleNumber]]=1,"",IF(שבוע_בדילוג[[#This Row],[וסת השבוע]]=1,0,IF(L129="","",IF(L129=0,IF(שבוע_בדילוג[[#This Row],[LengthofCycle]]=29,0,1),IF(L129=1,IF(שבוע_בדילוג[[#This Row],[LengthofCycle]]+F129=29*2,0,2),IF(L129=2,IF(שבוע_בדילוג[[#This Row],[LengthofCycle]]+F129+F128=29*3,0,3),""))))))</f>
        <v/>
      </c>
      <c r="M130" s="1" t="str">
        <f>IF(שבוע_בדילוג[[#This Row],[וסת השבוע]]=1,IF(שבוע_בדילוג[[#This Row],[וסת השבוע וההפלגה ביחד]]=1,M129+1,0),IF(AND(שבוע_בדילוג[[#This Row],[CycleNumber]]&gt;B129,שבוע_בדילוג[[#This Row],[CycleNumber]]&gt;1),IF(שבוע_בדילוג[[#This Row],[וסת השבוע פעיל?]]&lt;&gt;"",M129+1,""),""))</f>
        <v/>
      </c>
      <c r="N130" s="1" t="str">
        <f>IF(שבוע_בדילוג[[#This Row],[וסת השבוע פעיל?2]]="","",IF(AND(שבוע_בדילוג[[#This Row],[וסת השבוע פעיל?]]&lt;&gt;"",שבוע_בדילוג[[#This Row],[CycleNumber]]&lt;B131,B131&lt;&gt;"",שבוע_בדילוג[[#This Row],[וסת השבוע פעיל?]]&lt;3),IF(L131=0,IF(AND(שבוע_בדילוג[[#This Row],[וסת השבוע פעיל?]]&gt;0,J131=1),0,1),0),""))</f>
        <v/>
      </c>
      <c r="O130" s="1" t="str">
        <f t="shared" si="19"/>
        <v/>
      </c>
      <c r="P130" s="1" t="str">
        <f>IF(AND(שבוע_בדילוג[[#This Row],[חיזוי - שבוע]]=1,K131=1),1,"")</f>
        <v/>
      </c>
      <c r="Q130" s="1" t="str">
        <f>IF(AND(שבוע_בדילוג[[#This Row],[וסת השבוע פעיל?]]&lt;3,OR(שבוע_בדילוג[[#This Row],[CycleNumber]]&gt;B131,B131="")),1,"")</f>
        <v/>
      </c>
      <c r="R130" s="1" t="str">
        <f>IF(AND(שבוע_בדילוג[[#This Row],[חיזוי - שבוע]]&lt;&gt;"",שבוע_בדילוג[[#This Row],[וסת השבוע פעיל?2]]=""),1,"")</f>
        <v/>
      </c>
      <c r="S130" s="1" t="str">
        <f>IF(שבוע_בדילוג[[#This Row],[האישה קבעה וסת שבוע בדילוג?]]=1,IF(שבוע_בדילוג[[#This Row],[וסת השבוע פעיל?]]&lt;3,1,0),"")</f>
        <v/>
      </c>
      <c r="T1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" s="1">
        <f t="shared" si="22"/>
        <v>0</v>
      </c>
      <c r="V130" s="1">
        <f t="shared" si="23"/>
        <v>0</v>
      </c>
      <c r="W130" s="1">
        <f t="shared" si="24"/>
        <v>0</v>
      </c>
      <c r="X130" s="1" t="str">
        <f>IF(שבוע_בדילוג[[#This Row],[3 הפלגות זהות]]="","",IF(שבוע_בדילוג[[#This Row],[3 הפלגות זהות]]=1,שבוע_בדילוג[[#This Row],[LengthofCycle]],X129))</f>
        <v/>
      </c>
      <c r="Z130" s="1" t="str">
        <f>IF(OR(שבוע_בדילוג[[#This Row],[הווסת פעיל?]]=0,שבוע_בדילוג[[#This Row],[הווסת פעיל?]]=""),"",SUM(Z129,שבוע_בדילוג[[#This Row],[הווסת פעיל?]]))</f>
        <v/>
      </c>
      <c r="AA130" s="1" t="str">
        <f>IF(AND(שבוע_בדילוג[[#This Row],[כמה מחזורים עד עקירה]]&lt;&gt;"",Z131=""),שבוע_בדילוג[[#This Row],[כמה מחזורים עד עקירה]],"")</f>
        <v/>
      </c>
      <c r="AB130" s="1" t="str">
        <f>IF(AND(שבוע_בדילוג[[#This Row],[הווסת פעיל?]]=1,שבוע_בדילוג[[#This Row],[וסת קבוע אחרון]]&lt;&gt;X129),שבוע_בדילוג[[#This Row],[וסת קבוע אחרון]],"")</f>
        <v/>
      </c>
      <c r="AC130" s="1" t="str">
        <f>IF(AND(שבוע_בדילוג[[#This Row],[הווסת פעיל?]]=1,Y129=0,שבוע_בדילוג[[#This Row],[וסת קבוע אחרון]]=X129),שבוע_בדילוג[[#This Row],[וסת קבוע אחרון]],"")</f>
        <v/>
      </c>
      <c r="AD130" s="1" t="str">
        <f>IF(AND(שבוע_בדילוג[[#This Row],[הווסת פעיל?]]=1,Y129=0,שבוע_בדילוג[[#This Row],[וסת קבוע אחרון]]&lt;&gt;X129),1,"")</f>
        <v/>
      </c>
      <c r="AE130" s="1" t="str">
        <f>IF(AND(שבוע_בדילוג[[#This Row],[הווסת פעיל?]]&lt;&gt;"",B131=1),שבוע_בדילוג[[#This Row],[CycleNumber]],"")</f>
        <v/>
      </c>
      <c r="AF130" s="1" t="str">
        <f>IF(AND(שבוע_בדילוג[[#This Row],[הווסת פעיל?]]&lt;&gt;"",Y129=""),שבוע_בדילוג[[#This Row],[CycleNumber]],"")</f>
        <v/>
      </c>
      <c r="AG130" s="1" t="str">
        <f>IF(B131=1,"",IF(שבוע_בדילוג[[#This Row],[הווסת פעיל?]]=1,IF(שבוע_בדילוג[[#This Row],[וסת קבוע אחרון]]=F131,1,0),""))</f>
        <v/>
      </c>
      <c r="AH130" s="1" t="str">
        <f>IF(B131=1,"",IF(שבוע_בדילוג[[#This Row],[הווסת פעיל?]]=1,IF(OR(שבוע_בדילוג[[#This Row],[וסת קבוע אחרון]]=F131,F131=שבוע_בדילוג[[#This Row],[LengthofCycle]]),1,0),""))</f>
        <v/>
      </c>
      <c r="AI130" s="1" t="str">
        <f>IF(B131=1,"",IF(שבוע_בדילוג[[#This Row],[הווסת פעיל?]]=1,IF(OR(שבוע_בדילוג[[#This Row],[וסת קבוע אחרון]]=F131,F131=שבוע_בדילוג[[#This Row],[LengthofCycle]],AND(שבוע_בדילוג[[#This Row],[LengthofCycle]]&lt;&gt;שבוע_בדילוג[[#This Row],[וסת קבוע אחרון]],OR(F131=28,F131=29))),1,0),""))</f>
        <v/>
      </c>
      <c r="AJ130" s="1" t="str">
        <f>IF(AND(שבוע_בדילוג[[#This Row],[הווסת פעיל?]]=1,B131=1),1,"")</f>
        <v/>
      </c>
      <c r="AK130" s="4">
        <f>IF(AND(שבוע_בדילוג[[#This Row],[הווסת פעיל?]]&lt;&gt;1,B131&lt;&gt;1,B131&lt;&gt;""),IF(שבוע_בדילוג[[#This Row],[LengthofCycle]]=F131,1,0),"")</f>
        <v>0</v>
      </c>
      <c r="AL130" s="4">
        <f>IF(AND(שבוע_בדילוג[[#This Row],[הווסת פעיל?]]&lt;&gt;1,B131&lt;&gt;1,B131&lt;&gt;""),IF(OR(שבוע_בדילוג[[#This Row],[LengthofCycle]]=F131,F131=29),1,0),"")</f>
        <v>1</v>
      </c>
      <c r="AM130" s="4">
        <f>IF(AND(שבוע_בדילוג[[#This Row],[הווסת פעיל?]]&lt;&gt;1,B131&lt;&gt;1,B131&lt;&gt;""),IF(OR(שבוע_בדילוג[[#This Row],[LengthofCycle]]=F131,F131=29,F131=28),1,0),"")</f>
        <v>1</v>
      </c>
      <c r="AZ130" s="1">
        <f t="shared" si="20"/>
        <v>0</v>
      </c>
      <c r="BA130" s="2" t="e">
        <f t="shared" si="21"/>
        <v>#DIV/0!</v>
      </c>
      <c r="BB130" s="2" t="e">
        <f t="shared" si="18"/>
        <v>#DIV/0!</v>
      </c>
    </row>
    <row r="131" spans="1:54" x14ac:dyDescent="0.25">
      <c r="A131" s="1" t="s">
        <v>54</v>
      </c>
      <c r="B131" s="1">
        <v>6</v>
      </c>
      <c r="C131" s="1">
        <v>1</v>
      </c>
      <c r="D131" s="1">
        <v>1</v>
      </c>
      <c r="E131" s="1">
        <v>0</v>
      </c>
      <c r="F131" s="1">
        <v>29</v>
      </c>
      <c r="H131" s="1">
        <f>שבוע_בדילוג[[#This Row],[LengthofCycle]]+1</f>
        <v>30</v>
      </c>
      <c r="I131" s="1" t="str">
        <f>IF(IFERROR(LOOKUP(שבוע_בדילוג[[#This Row],[ClientID]],קביעויות[השבוע בדילוג]),FALSE)=שבוע_בדילוג[[#This Row],[ClientID]],1,"")</f>
        <v/>
      </c>
      <c r="J131" s="1" t="str">
        <f>IF(AND(שבוע_בדילוג[[#This Row],[CycleNumber]]&gt;1,OR(B132="",שבוע_בדילוג[[#This Row],[CycleNumber]]&gt;B130)),IF(OR(AND(שבוע_בדילוג[[#This Row],[LengthofCycle]]=29,F130=29),AND(שבוע_בדילוג[[#This Row],[LengthofCycle]]=36,F130=36)),1,""),"")</f>
        <v/>
      </c>
      <c r="K131" s="1" t="str">
        <f>IF(AND(שבוע_בדילוג[[#This Row],[וסת השבוע]]=1,J130=1,שבוע_בדילוג[[#This Row],[CycleNumber]]&gt;B130),1,"")</f>
        <v/>
      </c>
      <c r="L131" s="1" t="str">
        <f>IF(שבוע_בדילוג[[#This Row],[CycleNumber]]=1,"",IF(שבוע_בדילוג[[#This Row],[וסת השבוע]]=1,0,IF(L130="","",IF(L130=0,IF(שבוע_בדילוג[[#This Row],[LengthofCycle]]=29,0,1),IF(L130=1,IF(שבוע_בדילוג[[#This Row],[LengthofCycle]]+F130=29*2,0,2),IF(L130=2,IF(שבוע_בדילוג[[#This Row],[LengthofCycle]]+F130+F129=29*3,0,3),""))))))</f>
        <v/>
      </c>
      <c r="M131" s="1" t="str">
        <f>IF(שבוע_בדילוג[[#This Row],[וסת השבוע]]=1,IF(שבוע_בדילוג[[#This Row],[וסת השבוע וההפלגה ביחד]]=1,M130+1,0),IF(AND(שבוע_בדילוג[[#This Row],[CycleNumber]]&gt;B130,שבוע_בדילוג[[#This Row],[CycleNumber]]&gt;1),IF(שבוע_בדילוג[[#This Row],[וסת השבוע פעיל?]]&lt;&gt;"",M130+1,""),""))</f>
        <v/>
      </c>
      <c r="N131" s="1" t="str">
        <f>IF(שבוע_בדילוג[[#This Row],[וסת השבוע פעיל?2]]="","",IF(AND(שבוע_בדילוג[[#This Row],[וסת השבוע פעיל?]]&lt;&gt;"",שבוע_בדילוג[[#This Row],[CycleNumber]]&lt;B132,B132&lt;&gt;"",שבוע_בדילוג[[#This Row],[וסת השבוע פעיל?]]&lt;3),IF(L132=0,IF(AND(שבוע_בדילוג[[#This Row],[וסת השבוע פעיל?]]&gt;0,J132=1),0,1),0),""))</f>
        <v/>
      </c>
      <c r="O131" s="1" t="str">
        <f t="shared" si="19"/>
        <v/>
      </c>
      <c r="P131" s="1" t="str">
        <f>IF(AND(שבוע_בדילוג[[#This Row],[חיזוי - שבוע]]=1,K132=1),1,"")</f>
        <v/>
      </c>
      <c r="Q131" s="1" t="str">
        <f>IF(AND(שבוע_בדילוג[[#This Row],[וסת השבוע פעיל?]]&lt;3,OR(שבוע_בדילוג[[#This Row],[CycleNumber]]&gt;B132,B132="")),1,"")</f>
        <v/>
      </c>
      <c r="R131" s="1" t="str">
        <f>IF(AND(שבוע_בדילוג[[#This Row],[חיזוי - שבוע]]&lt;&gt;"",שבוע_בדילוג[[#This Row],[וסת השבוע פעיל?2]]=""),1,"")</f>
        <v/>
      </c>
      <c r="S131" s="1" t="str">
        <f>IF(שבוע_בדילוג[[#This Row],[האישה קבעה וסת שבוע בדילוג?]]=1,IF(שבוע_בדילוג[[#This Row],[וסת השבוע פעיל?]]&lt;3,1,0),"")</f>
        <v/>
      </c>
      <c r="T1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" s="1">
        <f t="shared" si="22"/>
        <v>0</v>
      </c>
      <c r="V131" s="1">
        <f t="shared" si="23"/>
        <v>0</v>
      </c>
      <c r="W131" s="1">
        <f t="shared" si="24"/>
        <v>0</v>
      </c>
      <c r="X131" s="1" t="str">
        <f>IF(שבוע_בדילוג[[#This Row],[3 הפלגות זהות]]="","",IF(שבוע_בדילוג[[#This Row],[3 הפלגות זהות]]=1,שבוע_בדילוג[[#This Row],[LengthofCycle]],X130))</f>
        <v/>
      </c>
      <c r="Z131" s="1" t="str">
        <f>IF(OR(שבוע_בדילוג[[#This Row],[הווסת פעיל?]]=0,שבוע_בדילוג[[#This Row],[הווסת פעיל?]]=""),"",SUM(Z130,שבוע_בדילוג[[#This Row],[הווסת פעיל?]]))</f>
        <v/>
      </c>
      <c r="AA131" s="1" t="str">
        <f>IF(AND(שבוע_בדילוג[[#This Row],[כמה מחזורים עד עקירה]]&lt;&gt;"",Z132=""),שבוע_בדילוג[[#This Row],[כמה מחזורים עד עקירה]],"")</f>
        <v/>
      </c>
      <c r="AB131" s="1" t="str">
        <f>IF(AND(שבוע_בדילוג[[#This Row],[הווסת פעיל?]]=1,שבוע_בדילוג[[#This Row],[וסת קבוע אחרון]]&lt;&gt;X130),שבוע_בדילוג[[#This Row],[וסת קבוע אחרון]],"")</f>
        <v/>
      </c>
      <c r="AC131" s="1" t="str">
        <f>IF(AND(שבוע_בדילוג[[#This Row],[הווסת פעיל?]]=1,Y130=0,שבוע_בדילוג[[#This Row],[וסת קבוע אחרון]]=X130),שבוע_בדילוג[[#This Row],[וסת קבוע אחרון]],"")</f>
        <v/>
      </c>
      <c r="AD131" s="1" t="str">
        <f>IF(AND(שבוע_בדילוג[[#This Row],[הווסת פעיל?]]=1,Y130=0,שבוע_בדילוג[[#This Row],[וסת קבוע אחרון]]&lt;&gt;X130),1,"")</f>
        <v/>
      </c>
      <c r="AE131" s="1" t="str">
        <f>IF(AND(שבוע_בדילוג[[#This Row],[הווסת פעיל?]]&lt;&gt;"",B132=1),שבוע_בדילוג[[#This Row],[CycleNumber]],"")</f>
        <v/>
      </c>
      <c r="AF131" s="1" t="str">
        <f>IF(AND(שבוע_בדילוג[[#This Row],[הווסת פעיל?]]&lt;&gt;"",Y130=""),שבוע_בדילוג[[#This Row],[CycleNumber]],"")</f>
        <v/>
      </c>
      <c r="AG131" s="1" t="str">
        <f>IF(B132=1,"",IF(שבוע_בדילוג[[#This Row],[הווסת פעיל?]]=1,IF(שבוע_בדילוג[[#This Row],[וסת קבוע אחרון]]=F132,1,0),""))</f>
        <v/>
      </c>
      <c r="AH131" s="1" t="str">
        <f>IF(B132=1,"",IF(שבוע_בדילוג[[#This Row],[הווסת פעיל?]]=1,IF(OR(שבוע_בדילוג[[#This Row],[וסת קבוע אחרון]]=F132,F132=שבוע_בדילוג[[#This Row],[LengthofCycle]]),1,0),""))</f>
        <v/>
      </c>
      <c r="AI131" s="1" t="str">
        <f>IF(B132=1,"",IF(שבוע_בדילוג[[#This Row],[הווסת פעיל?]]=1,IF(OR(שבוע_בדילוג[[#This Row],[וסת קבוע אחרון]]=F132,F132=שבוע_בדילוג[[#This Row],[LengthofCycle]],AND(שבוע_בדילוג[[#This Row],[LengthofCycle]]&lt;&gt;שבוע_בדילוג[[#This Row],[וסת קבוע אחרון]],OR(F132=28,F132=29))),1,0),""))</f>
        <v/>
      </c>
      <c r="AJ131" s="1" t="str">
        <f>IF(AND(שבוע_בדילוג[[#This Row],[הווסת פעיל?]]=1,B132=1),1,"")</f>
        <v/>
      </c>
      <c r="AK131" s="4">
        <f>IF(AND(שבוע_בדילוג[[#This Row],[הווסת פעיל?]]&lt;&gt;1,B132&lt;&gt;1,B132&lt;&gt;""),IF(שבוע_בדילוג[[#This Row],[LengthofCycle]]=F132,1,0),"")</f>
        <v>0</v>
      </c>
      <c r="AL131" s="4">
        <f>IF(AND(שבוע_בדילוג[[#This Row],[הווסת פעיל?]]&lt;&gt;1,B132&lt;&gt;1,B132&lt;&gt;""),IF(OR(שבוע_בדילוג[[#This Row],[LengthofCycle]]=F132,F132=29),1,0),"")</f>
        <v>0</v>
      </c>
      <c r="AM131" s="4">
        <f>IF(AND(שבוע_בדילוג[[#This Row],[הווסת פעיל?]]&lt;&gt;1,B132&lt;&gt;1,B132&lt;&gt;""),IF(OR(שבוע_בדילוג[[#This Row],[LengthofCycle]]=F132,F132=29,F132=28),1,0),"")</f>
        <v>0</v>
      </c>
      <c r="AZ131" s="1">
        <f t="shared" si="20"/>
        <v>0</v>
      </c>
      <c r="BA131" s="2" t="e">
        <f t="shared" si="21"/>
        <v>#DIV/0!</v>
      </c>
      <c r="BB131" s="2" t="e">
        <f t="shared" si="18"/>
        <v>#DIV/0!</v>
      </c>
    </row>
    <row r="132" spans="1:54" x14ac:dyDescent="0.25">
      <c r="A132" s="1" t="s">
        <v>54</v>
      </c>
      <c r="B132" s="1">
        <v>7</v>
      </c>
      <c r="C132" s="1">
        <v>1</v>
      </c>
      <c r="D132" s="1">
        <v>1</v>
      </c>
      <c r="E132" s="1">
        <v>0</v>
      </c>
      <c r="F132" s="1">
        <v>30</v>
      </c>
      <c r="H132" s="1">
        <f>שבוע_בדילוג[[#This Row],[LengthofCycle]]+1</f>
        <v>31</v>
      </c>
      <c r="I132" s="1" t="str">
        <f>IF(IFERROR(LOOKUP(שבוע_בדילוג[[#This Row],[ClientID]],קביעויות[השבוע בדילוג]),FALSE)=שבוע_בדילוג[[#This Row],[ClientID]],1,"")</f>
        <v/>
      </c>
      <c r="J132" s="1" t="str">
        <f>IF(AND(שבוע_בדילוג[[#This Row],[CycleNumber]]&gt;1,OR(B133="",שבוע_בדילוג[[#This Row],[CycleNumber]]&gt;B131)),IF(OR(AND(שבוע_בדילוג[[#This Row],[LengthofCycle]]=29,F131=29),AND(שבוע_בדילוג[[#This Row],[LengthofCycle]]=36,F131=36)),1,""),"")</f>
        <v/>
      </c>
      <c r="K132" s="1" t="str">
        <f>IF(AND(שבוע_בדילוג[[#This Row],[וסת השבוע]]=1,J131=1,שבוע_בדילוג[[#This Row],[CycleNumber]]&gt;B131),1,"")</f>
        <v/>
      </c>
      <c r="L132" s="1" t="str">
        <f>IF(שבוע_בדילוג[[#This Row],[CycleNumber]]=1,"",IF(שבוע_בדילוג[[#This Row],[וסת השבוע]]=1,0,IF(L131="","",IF(L131=0,IF(שבוע_בדילוג[[#This Row],[LengthofCycle]]=29,0,1),IF(L131=1,IF(שבוע_בדילוג[[#This Row],[LengthofCycle]]+F131=29*2,0,2),IF(L131=2,IF(שבוע_בדילוג[[#This Row],[LengthofCycle]]+F131+F130=29*3,0,3),""))))))</f>
        <v/>
      </c>
      <c r="M132" s="1" t="str">
        <f>IF(שבוע_בדילוג[[#This Row],[וסת השבוע]]=1,IF(שבוע_בדילוג[[#This Row],[וסת השבוע וההפלגה ביחד]]=1,M131+1,0),IF(AND(שבוע_בדילוג[[#This Row],[CycleNumber]]&gt;B131,שבוע_בדילוג[[#This Row],[CycleNumber]]&gt;1),IF(שבוע_בדילוג[[#This Row],[וסת השבוע פעיל?]]&lt;&gt;"",M131+1,""),""))</f>
        <v/>
      </c>
      <c r="N132" s="1" t="str">
        <f>IF(שבוע_בדילוג[[#This Row],[וסת השבוע פעיל?2]]="","",IF(AND(שבוע_בדילוג[[#This Row],[וסת השבוע פעיל?]]&lt;&gt;"",שבוע_בדילוג[[#This Row],[CycleNumber]]&lt;B133,B133&lt;&gt;"",שבוע_בדילוג[[#This Row],[וסת השבוע פעיל?]]&lt;3),IF(L133=0,IF(AND(שבוע_בדילוג[[#This Row],[וסת השבוע פעיל?]]&gt;0,J133=1),0,1),0),""))</f>
        <v/>
      </c>
      <c r="O132" s="1" t="str">
        <f t="shared" si="19"/>
        <v/>
      </c>
      <c r="P132" s="1" t="str">
        <f>IF(AND(שבוע_בדילוג[[#This Row],[חיזוי - שבוע]]=1,K133=1),1,"")</f>
        <v/>
      </c>
      <c r="Q132" s="1" t="str">
        <f>IF(AND(שבוע_בדילוג[[#This Row],[וסת השבוע פעיל?]]&lt;3,OR(שבוע_בדילוג[[#This Row],[CycleNumber]]&gt;B133,B133="")),1,"")</f>
        <v/>
      </c>
      <c r="R132" s="1" t="str">
        <f>IF(AND(שבוע_בדילוג[[#This Row],[חיזוי - שבוע]]&lt;&gt;"",שבוע_בדילוג[[#This Row],[וסת השבוע פעיל?2]]=""),1,"")</f>
        <v/>
      </c>
      <c r="S132" s="1" t="str">
        <f>IF(שבוע_בדילוג[[#This Row],[האישה קבעה וסת שבוע בדילוג?]]=1,IF(שבוע_בדילוג[[#This Row],[וסת השבוע פעיל?]]&lt;3,1,0),"")</f>
        <v/>
      </c>
      <c r="T1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" s="1">
        <f t="shared" si="22"/>
        <v>0</v>
      </c>
      <c r="V132" s="1">
        <f t="shared" si="23"/>
        <v>0</v>
      </c>
      <c r="W132" s="1">
        <f t="shared" si="24"/>
        <v>0</v>
      </c>
      <c r="X132" s="1" t="str">
        <f>IF(שבוע_בדילוג[[#This Row],[3 הפלגות זהות]]="","",IF(שבוע_בדילוג[[#This Row],[3 הפלגות זהות]]=1,שבוע_בדילוג[[#This Row],[LengthofCycle]],X131))</f>
        <v/>
      </c>
      <c r="Z132" s="1" t="str">
        <f>IF(OR(שבוע_בדילוג[[#This Row],[הווסת פעיל?]]=0,שבוע_בדילוג[[#This Row],[הווסת פעיל?]]=""),"",SUM(Z131,שבוע_בדילוג[[#This Row],[הווסת פעיל?]]))</f>
        <v/>
      </c>
      <c r="AA132" s="1" t="str">
        <f>IF(AND(שבוע_בדילוג[[#This Row],[כמה מחזורים עד עקירה]]&lt;&gt;"",Z133=""),שבוע_בדילוג[[#This Row],[כמה מחזורים עד עקירה]],"")</f>
        <v/>
      </c>
      <c r="AB132" s="1" t="str">
        <f>IF(AND(שבוע_בדילוג[[#This Row],[הווסת פעיל?]]=1,שבוע_בדילוג[[#This Row],[וסת קבוע אחרון]]&lt;&gt;X131),שבוע_בדילוג[[#This Row],[וסת קבוע אחרון]],"")</f>
        <v/>
      </c>
      <c r="AC132" s="1" t="str">
        <f>IF(AND(שבוע_בדילוג[[#This Row],[הווסת פעיל?]]=1,Y131=0,שבוע_בדילוג[[#This Row],[וסת קבוע אחרון]]=X131),שבוע_בדילוג[[#This Row],[וסת קבוע אחרון]],"")</f>
        <v/>
      </c>
      <c r="AD132" s="1" t="str">
        <f>IF(AND(שבוע_בדילוג[[#This Row],[הווסת פעיל?]]=1,Y131=0,שבוע_בדילוג[[#This Row],[וסת קבוע אחרון]]&lt;&gt;X131),1,"")</f>
        <v/>
      </c>
      <c r="AE132" s="1" t="str">
        <f>IF(AND(שבוע_בדילוג[[#This Row],[הווסת פעיל?]]&lt;&gt;"",B133=1),שבוע_בדילוג[[#This Row],[CycleNumber]],"")</f>
        <v/>
      </c>
      <c r="AF132" s="1" t="str">
        <f>IF(AND(שבוע_בדילוג[[#This Row],[הווסת פעיל?]]&lt;&gt;"",Y131=""),שבוע_בדילוג[[#This Row],[CycleNumber]],"")</f>
        <v/>
      </c>
      <c r="AG132" s="1" t="str">
        <f>IF(B133=1,"",IF(שבוע_בדילוג[[#This Row],[הווסת פעיל?]]=1,IF(שבוע_בדילוג[[#This Row],[וסת קבוע אחרון]]=F133,1,0),""))</f>
        <v/>
      </c>
      <c r="AH132" s="1" t="str">
        <f>IF(B133=1,"",IF(שבוע_בדילוג[[#This Row],[הווסת פעיל?]]=1,IF(OR(שבוע_בדילוג[[#This Row],[וסת קבוע אחרון]]=F133,F133=שבוע_בדילוג[[#This Row],[LengthofCycle]]),1,0),""))</f>
        <v/>
      </c>
      <c r="AI132" s="1" t="str">
        <f>IF(B133=1,"",IF(שבוע_בדילוג[[#This Row],[הווסת פעיל?]]=1,IF(OR(שבוע_בדילוג[[#This Row],[וסת קבוע אחרון]]=F133,F133=שבוע_בדילוג[[#This Row],[LengthofCycle]],AND(שבוע_בדילוג[[#This Row],[LengthofCycle]]&lt;&gt;שבוע_בדילוג[[#This Row],[וסת קבוע אחרון]],OR(F133=28,F133=29))),1,0),""))</f>
        <v/>
      </c>
      <c r="AJ132" s="1" t="str">
        <f>IF(AND(שבוע_בדילוג[[#This Row],[הווסת פעיל?]]=1,B133=1),1,"")</f>
        <v/>
      </c>
      <c r="AK132" s="4">
        <f>IF(AND(שבוע_בדילוג[[#This Row],[הווסת פעיל?]]&lt;&gt;1,B133&lt;&gt;1,B133&lt;&gt;""),IF(שבוע_בדילוג[[#This Row],[LengthofCycle]]=F133,1,0),"")</f>
        <v>0</v>
      </c>
      <c r="AL132" s="4">
        <f>IF(AND(שבוע_בדילוג[[#This Row],[הווסת פעיל?]]&lt;&gt;1,B133&lt;&gt;1,B133&lt;&gt;""),IF(OR(שבוע_בדילוג[[#This Row],[LengthofCycle]]=F133,F133=29),1,0),"")</f>
        <v>1</v>
      </c>
      <c r="AM132" s="4">
        <f>IF(AND(שבוע_בדילוג[[#This Row],[הווסת פעיל?]]&lt;&gt;1,B133&lt;&gt;1,B133&lt;&gt;""),IF(OR(שבוע_בדילוג[[#This Row],[LengthofCycle]]=F133,F133=29,F133=28),1,0),"")</f>
        <v>1</v>
      </c>
      <c r="AZ132" s="1">
        <f t="shared" si="20"/>
        <v>0</v>
      </c>
      <c r="BA132" s="2" t="e">
        <f t="shared" si="21"/>
        <v>#DIV/0!</v>
      </c>
      <c r="BB132" s="2" t="e">
        <f t="shared" si="18"/>
        <v>#DIV/0!</v>
      </c>
    </row>
    <row r="133" spans="1:54" x14ac:dyDescent="0.25">
      <c r="A133" s="1" t="s">
        <v>54</v>
      </c>
      <c r="B133" s="1">
        <v>8</v>
      </c>
      <c r="C133" s="1">
        <v>1</v>
      </c>
      <c r="D133" s="1">
        <v>1</v>
      </c>
      <c r="E133" s="1">
        <v>0</v>
      </c>
      <c r="F133" s="1">
        <v>29</v>
      </c>
      <c r="H133" s="1">
        <f>שבוע_בדילוג[[#This Row],[LengthofCycle]]+1</f>
        <v>30</v>
      </c>
      <c r="I133" s="1" t="str">
        <f>IF(IFERROR(LOOKUP(שבוע_בדילוג[[#This Row],[ClientID]],קביעויות[השבוע בדילוג]),FALSE)=שבוע_בדילוג[[#This Row],[ClientID]],1,"")</f>
        <v/>
      </c>
      <c r="J133" s="1" t="str">
        <f>IF(AND(שבוע_בדילוג[[#This Row],[CycleNumber]]&gt;1,OR(B134="",שבוע_בדילוג[[#This Row],[CycleNumber]]&gt;B132)),IF(OR(AND(שבוע_בדילוג[[#This Row],[LengthofCycle]]=29,F132=29),AND(שבוע_בדילוג[[#This Row],[LengthofCycle]]=36,F132=36)),1,""),"")</f>
        <v/>
      </c>
      <c r="K133" s="1" t="str">
        <f>IF(AND(שבוע_בדילוג[[#This Row],[וסת השבוע]]=1,J132=1,שבוע_בדילוג[[#This Row],[CycleNumber]]&gt;B132),1,"")</f>
        <v/>
      </c>
      <c r="L133" s="1" t="str">
        <f>IF(שבוע_בדילוג[[#This Row],[CycleNumber]]=1,"",IF(שבוע_בדילוג[[#This Row],[וסת השבוע]]=1,0,IF(L132="","",IF(L132=0,IF(שבוע_בדילוג[[#This Row],[LengthofCycle]]=29,0,1),IF(L132=1,IF(שבוע_בדילוג[[#This Row],[LengthofCycle]]+F132=29*2,0,2),IF(L132=2,IF(שבוע_בדילוג[[#This Row],[LengthofCycle]]+F132+F131=29*3,0,3),""))))))</f>
        <v/>
      </c>
      <c r="M133" s="1" t="str">
        <f>IF(שבוע_בדילוג[[#This Row],[וסת השבוע]]=1,IF(שבוע_בדילוג[[#This Row],[וסת השבוע וההפלגה ביחד]]=1,M132+1,0),IF(AND(שבוע_בדילוג[[#This Row],[CycleNumber]]&gt;B132,שבוע_בדילוג[[#This Row],[CycleNumber]]&gt;1),IF(שבוע_בדילוג[[#This Row],[וסת השבוע פעיל?]]&lt;&gt;"",M132+1,""),""))</f>
        <v/>
      </c>
      <c r="N133" s="1" t="str">
        <f>IF(שבוע_בדילוג[[#This Row],[וסת השבוע פעיל?2]]="","",IF(AND(שבוע_בדילוג[[#This Row],[וסת השבוע פעיל?]]&lt;&gt;"",שבוע_בדילוג[[#This Row],[CycleNumber]]&lt;B134,B134&lt;&gt;"",שבוע_בדילוג[[#This Row],[וסת השבוע פעיל?]]&lt;3),IF(L134=0,IF(AND(שבוע_בדילוג[[#This Row],[וסת השבוע פעיל?]]&gt;0,J134=1),0,1),0),""))</f>
        <v/>
      </c>
      <c r="O133" s="1" t="str">
        <f t="shared" si="19"/>
        <v/>
      </c>
      <c r="P133" s="1" t="str">
        <f>IF(AND(שבוע_בדילוג[[#This Row],[חיזוי - שבוע]]=1,K134=1),1,"")</f>
        <v/>
      </c>
      <c r="Q133" s="1" t="str">
        <f>IF(AND(שבוע_בדילוג[[#This Row],[וסת השבוע פעיל?]]&lt;3,OR(שבוע_בדילוג[[#This Row],[CycleNumber]]&gt;B134,B134="")),1,"")</f>
        <v/>
      </c>
      <c r="R133" s="1" t="str">
        <f>IF(AND(שבוע_בדילוג[[#This Row],[חיזוי - שבוע]]&lt;&gt;"",שבוע_בדילוג[[#This Row],[וסת השבוע פעיל?2]]=""),1,"")</f>
        <v/>
      </c>
      <c r="S133" s="1" t="str">
        <f>IF(שבוע_בדילוג[[#This Row],[האישה קבעה וסת שבוע בדילוג?]]=1,IF(שבוע_בדילוג[[#This Row],[וסת השבוע פעיל?]]&lt;3,1,0),"")</f>
        <v/>
      </c>
      <c r="T1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" s="1">
        <f t="shared" si="22"/>
        <v>0</v>
      </c>
      <c r="V133" s="1">
        <f t="shared" si="23"/>
        <v>0</v>
      </c>
      <c r="W133" s="1">
        <f t="shared" si="24"/>
        <v>0</v>
      </c>
      <c r="X133" s="1" t="str">
        <f>IF(שבוע_בדילוג[[#This Row],[3 הפלגות זהות]]="","",IF(שבוע_בדילוג[[#This Row],[3 הפלגות זהות]]=1,שבוע_בדילוג[[#This Row],[LengthofCycle]],X132))</f>
        <v/>
      </c>
      <c r="Z133" s="1" t="str">
        <f>IF(OR(שבוע_בדילוג[[#This Row],[הווסת פעיל?]]=0,שבוע_בדילוג[[#This Row],[הווסת פעיל?]]=""),"",SUM(Z132,שבוע_בדילוג[[#This Row],[הווסת פעיל?]]))</f>
        <v/>
      </c>
      <c r="AA133" s="1" t="str">
        <f>IF(AND(שבוע_בדילוג[[#This Row],[כמה מחזורים עד עקירה]]&lt;&gt;"",Z134=""),שבוע_בדילוג[[#This Row],[כמה מחזורים עד עקירה]],"")</f>
        <v/>
      </c>
      <c r="AB133" s="1" t="str">
        <f>IF(AND(שבוע_בדילוג[[#This Row],[הווסת פעיל?]]=1,שבוע_בדילוג[[#This Row],[וסת קבוע אחרון]]&lt;&gt;X132),שבוע_בדילוג[[#This Row],[וסת קבוע אחרון]],"")</f>
        <v/>
      </c>
      <c r="AC133" s="1" t="str">
        <f>IF(AND(שבוע_בדילוג[[#This Row],[הווסת פעיל?]]=1,Y132=0,שבוע_בדילוג[[#This Row],[וסת קבוע אחרון]]=X132),שבוע_בדילוג[[#This Row],[וסת קבוע אחרון]],"")</f>
        <v/>
      </c>
      <c r="AD133" s="1" t="str">
        <f>IF(AND(שבוע_בדילוג[[#This Row],[הווסת פעיל?]]=1,Y132=0,שבוע_בדילוג[[#This Row],[וסת קבוע אחרון]]&lt;&gt;X132),1,"")</f>
        <v/>
      </c>
      <c r="AE133" s="1" t="str">
        <f>IF(AND(שבוע_בדילוג[[#This Row],[הווסת פעיל?]]&lt;&gt;"",B134=1),שבוע_בדילוג[[#This Row],[CycleNumber]],"")</f>
        <v/>
      </c>
      <c r="AF133" s="1" t="str">
        <f>IF(AND(שבוע_בדילוג[[#This Row],[הווסת פעיל?]]&lt;&gt;"",Y132=""),שבוע_בדילוג[[#This Row],[CycleNumber]],"")</f>
        <v/>
      </c>
      <c r="AG133" s="1" t="str">
        <f>IF(B134=1,"",IF(שבוע_בדילוג[[#This Row],[הווסת פעיל?]]=1,IF(שבוע_בדילוג[[#This Row],[וסת קבוע אחרון]]=F134,1,0),""))</f>
        <v/>
      </c>
      <c r="AH133" s="1" t="str">
        <f>IF(B134=1,"",IF(שבוע_בדילוג[[#This Row],[הווסת פעיל?]]=1,IF(OR(שבוע_בדילוג[[#This Row],[וסת קבוע אחרון]]=F134,F134=שבוע_בדילוג[[#This Row],[LengthofCycle]]),1,0),""))</f>
        <v/>
      </c>
      <c r="AI133" s="1" t="str">
        <f>IF(B134=1,"",IF(שבוע_בדילוג[[#This Row],[הווסת פעיל?]]=1,IF(OR(שבוע_בדילוג[[#This Row],[וסת קבוע אחרון]]=F134,F134=שבוע_בדילוג[[#This Row],[LengthofCycle]],AND(שבוע_בדילוג[[#This Row],[LengthofCycle]]&lt;&gt;שבוע_בדילוג[[#This Row],[וסת קבוע אחרון]],OR(F134=28,F134=29))),1,0),""))</f>
        <v/>
      </c>
      <c r="AJ133" s="1" t="str">
        <f>IF(AND(שבוע_בדילוג[[#This Row],[הווסת פעיל?]]=1,B134=1),1,"")</f>
        <v/>
      </c>
      <c r="AK133" s="4" t="str">
        <f>IF(AND(שבוע_בדילוג[[#This Row],[הווסת פעיל?]]&lt;&gt;1,B134&lt;&gt;1,B134&lt;&gt;""),IF(שבוע_בדילוג[[#This Row],[LengthofCycle]]=F134,1,0),"")</f>
        <v/>
      </c>
      <c r="AL133" s="4" t="str">
        <f>IF(AND(שבוע_בדילוג[[#This Row],[הווסת פעיל?]]&lt;&gt;1,B134&lt;&gt;1,B134&lt;&gt;""),IF(OR(שבוע_בדילוג[[#This Row],[LengthofCycle]]=F134,F134=29),1,0),"")</f>
        <v/>
      </c>
      <c r="AM133" s="4" t="str">
        <f>IF(AND(שבוע_בדילוג[[#This Row],[הווסת פעיל?]]&lt;&gt;1,B134&lt;&gt;1,B134&lt;&gt;""),IF(OR(שבוע_בדילוג[[#This Row],[LengthofCycle]]=F134,F134=29,F134=28),1,0),"")</f>
        <v/>
      </c>
      <c r="AZ133" s="1">
        <f t="shared" si="20"/>
        <v>0</v>
      </c>
      <c r="BA133" s="2" t="e">
        <f t="shared" si="21"/>
        <v>#DIV/0!</v>
      </c>
      <c r="BB133" s="2" t="e">
        <f t="shared" si="18"/>
        <v>#DIV/0!</v>
      </c>
    </row>
    <row r="134" spans="1:54" x14ac:dyDescent="0.25">
      <c r="A134" s="1" t="s">
        <v>55</v>
      </c>
      <c r="B134" s="1">
        <v>1</v>
      </c>
      <c r="C134" s="1">
        <v>0</v>
      </c>
      <c r="D134" s="1">
        <v>1</v>
      </c>
      <c r="E134" s="1">
        <v>0</v>
      </c>
      <c r="F134" s="1">
        <v>30</v>
      </c>
      <c r="H134" s="1">
        <f>שבוע_בדילוג[[#This Row],[LengthofCycle]]+1</f>
        <v>31</v>
      </c>
      <c r="I134" s="1" t="str">
        <f>IF(IFERROR(LOOKUP(שבוע_בדילוג[[#This Row],[ClientID]],קביעויות[השבוע בדילוג]),FALSE)=שבוע_בדילוג[[#This Row],[ClientID]],1,"")</f>
        <v/>
      </c>
      <c r="J134" s="1" t="str">
        <f>IF(AND(שבוע_בדילוג[[#This Row],[CycleNumber]]&gt;1,OR(B135="",שבוע_בדילוג[[#This Row],[CycleNumber]]&gt;B133)),IF(OR(AND(שבוע_בדילוג[[#This Row],[LengthofCycle]]=29,F133=29),AND(שבוע_בדילוג[[#This Row],[LengthofCycle]]=36,F133=36)),1,""),"")</f>
        <v/>
      </c>
      <c r="K134" s="1" t="str">
        <f>IF(AND(שבוע_בדילוג[[#This Row],[וסת השבוע]]=1,J133=1,שבוע_בדילוג[[#This Row],[CycleNumber]]&gt;B133),1,"")</f>
        <v/>
      </c>
      <c r="L134" s="1" t="str">
        <f>IF(שבוע_בדילוג[[#This Row],[CycleNumber]]=1,"",IF(שבוע_בדילוג[[#This Row],[וסת השבוע]]=1,0,IF(L133="","",IF(L133=0,IF(שבוע_בדילוג[[#This Row],[LengthofCycle]]=29,0,1),IF(L133=1,IF(שבוע_בדילוג[[#This Row],[LengthofCycle]]+F133=29*2,0,2),IF(L133=2,IF(שבוע_בדילוג[[#This Row],[LengthofCycle]]+F133+F132=29*3,0,3),""))))))</f>
        <v/>
      </c>
      <c r="M134" s="1" t="str">
        <f>IF(שבוע_בדילוג[[#This Row],[וסת השבוע]]=1,IF(שבוע_בדילוג[[#This Row],[וסת השבוע וההפלגה ביחד]]=1,M133+1,0),IF(AND(שבוע_בדילוג[[#This Row],[CycleNumber]]&gt;B133,שבוע_בדילוג[[#This Row],[CycleNumber]]&gt;1),IF(שבוע_בדילוג[[#This Row],[וסת השבוע פעיל?]]&lt;&gt;"",M133+1,""),""))</f>
        <v/>
      </c>
      <c r="N134" s="1" t="str">
        <f>IF(שבוע_בדילוג[[#This Row],[וסת השבוע פעיל?2]]="","",IF(AND(שבוע_בדילוג[[#This Row],[וסת השבוע פעיל?]]&lt;&gt;"",שבוע_בדילוג[[#This Row],[CycleNumber]]&lt;B135,B135&lt;&gt;"",שבוע_בדילוג[[#This Row],[וסת השבוע פעיל?]]&lt;3),IF(L135=0,IF(AND(שבוע_בדילוג[[#This Row],[וסת השבוע פעיל?]]&gt;0,J135=1),0,1),0),""))</f>
        <v/>
      </c>
      <c r="O134" s="1" t="str">
        <f t="shared" si="19"/>
        <v/>
      </c>
      <c r="P134" s="1" t="str">
        <f>IF(AND(שבוע_בדילוג[[#This Row],[חיזוי - שבוע]]=1,K135=1),1,"")</f>
        <v/>
      </c>
      <c r="Q134" s="1" t="str">
        <f>IF(AND(שבוע_בדילוג[[#This Row],[וסת השבוע פעיל?]]&lt;3,OR(שבוע_בדילוג[[#This Row],[CycleNumber]]&gt;B135,B135="")),1,"")</f>
        <v/>
      </c>
      <c r="R134" s="1" t="str">
        <f>IF(AND(שבוע_בדילוג[[#This Row],[חיזוי - שבוע]]&lt;&gt;"",שבוע_בדילוג[[#This Row],[וסת השבוע פעיל?2]]=""),1,"")</f>
        <v/>
      </c>
      <c r="S134" s="1" t="str">
        <f>IF(שבוע_בדילוג[[#This Row],[האישה קבעה וסת שבוע בדילוג?]]=1,IF(שבוע_בדילוג[[#This Row],[וסת השבוע פעיל?]]&lt;3,1,0),"")</f>
        <v/>
      </c>
      <c r="T1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" s="1" t="str">
        <f t="shared" si="22"/>
        <v/>
      </c>
      <c r="V134" s="1" t="str">
        <f t="shared" si="23"/>
        <v/>
      </c>
      <c r="W134" s="1" t="str">
        <f t="shared" si="24"/>
        <v/>
      </c>
      <c r="X134" s="1" t="str">
        <f>IF(שבוע_בדילוג[[#This Row],[3 הפלגות זהות]]="","",IF(שבוע_בדילוג[[#This Row],[3 הפלגות זהות]]=1,שבוע_בדילוג[[#This Row],[LengthofCycle]],X133))</f>
        <v/>
      </c>
      <c r="Z134" s="1" t="str">
        <f>IF(OR(שבוע_בדילוג[[#This Row],[הווסת פעיל?]]=0,שבוע_בדילוג[[#This Row],[הווסת פעיל?]]=""),"",SUM(Z133,שבוע_בדילוג[[#This Row],[הווסת פעיל?]]))</f>
        <v/>
      </c>
      <c r="AA134" s="1" t="str">
        <f>IF(AND(שבוע_בדילוג[[#This Row],[כמה מחזורים עד עקירה]]&lt;&gt;"",Z135=""),שבוע_בדילוג[[#This Row],[כמה מחזורים עד עקירה]],"")</f>
        <v/>
      </c>
      <c r="AB134" s="1" t="str">
        <f>IF(AND(שבוע_בדילוג[[#This Row],[הווסת פעיל?]]=1,שבוע_בדילוג[[#This Row],[וסת קבוע אחרון]]&lt;&gt;X133),שבוע_בדילוג[[#This Row],[וסת קבוע אחרון]],"")</f>
        <v/>
      </c>
      <c r="AC134" s="1" t="str">
        <f>IF(AND(שבוע_בדילוג[[#This Row],[הווסת פעיל?]]=1,Y133=0,שבוע_בדילוג[[#This Row],[וסת קבוע אחרון]]=X133),שבוע_בדילוג[[#This Row],[וסת קבוע אחרון]],"")</f>
        <v/>
      </c>
      <c r="AD134" s="1" t="str">
        <f>IF(AND(שבוע_בדילוג[[#This Row],[הווסת פעיל?]]=1,Y133=0,שבוע_בדילוג[[#This Row],[וסת קבוע אחרון]]&lt;&gt;X133),1,"")</f>
        <v/>
      </c>
      <c r="AE134" s="1" t="str">
        <f>IF(AND(שבוע_בדילוג[[#This Row],[הווסת פעיל?]]&lt;&gt;"",B135=1),שבוע_בדילוג[[#This Row],[CycleNumber]],"")</f>
        <v/>
      </c>
      <c r="AF134" s="1" t="str">
        <f>IF(AND(שבוע_בדילוג[[#This Row],[הווסת פעיל?]]&lt;&gt;"",Y133=""),שבוע_בדילוג[[#This Row],[CycleNumber]],"")</f>
        <v/>
      </c>
      <c r="AG134" s="1" t="str">
        <f>IF(B135=1,"",IF(שבוע_בדילוג[[#This Row],[הווסת פעיל?]]=1,IF(שבוע_בדילוג[[#This Row],[וסת קבוע אחרון]]=F135,1,0),""))</f>
        <v/>
      </c>
      <c r="AH134" s="1" t="str">
        <f>IF(B135=1,"",IF(שבוע_בדילוג[[#This Row],[הווסת פעיל?]]=1,IF(OR(שבוע_בדילוג[[#This Row],[וסת קבוע אחרון]]=F135,F135=שבוע_בדילוג[[#This Row],[LengthofCycle]]),1,0),""))</f>
        <v/>
      </c>
      <c r="AI134" s="1" t="str">
        <f>IF(B135=1,"",IF(שבוע_בדילוג[[#This Row],[הווסת פעיל?]]=1,IF(OR(שבוע_בדילוג[[#This Row],[וסת קבוע אחרון]]=F135,F135=שבוע_בדילוג[[#This Row],[LengthofCycle]],AND(שבוע_בדילוג[[#This Row],[LengthofCycle]]&lt;&gt;שבוע_בדילוג[[#This Row],[וסת קבוע אחרון]],OR(F135=28,F135=29))),1,0),""))</f>
        <v/>
      </c>
      <c r="AJ134" s="1" t="str">
        <f>IF(AND(שבוע_בדילוג[[#This Row],[הווסת פעיל?]]=1,B135=1),1,"")</f>
        <v/>
      </c>
      <c r="AK134" s="4">
        <f>IF(AND(שבוע_בדילוג[[#This Row],[הווסת פעיל?]]&lt;&gt;1,B135&lt;&gt;1,B135&lt;&gt;""),IF(שבוע_בדילוג[[#This Row],[LengthofCycle]]=F135,1,0),"")</f>
        <v>0</v>
      </c>
      <c r="AL134" s="4">
        <f>IF(AND(שבוע_בדילוג[[#This Row],[הווסת פעיל?]]&lt;&gt;1,B135&lt;&gt;1,B135&lt;&gt;""),IF(OR(שבוע_בדילוג[[#This Row],[LengthofCycle]]=F135,F135=29),1,0),"")</f>
        <v>0</v>
      </c>
      <c r="AM134" s="4">
        <f>IF(AND(שבוע_בדילוג[[#This Row],[הווסת פעיל?]]&lt;&gt;1,B135&lt;&gt;1,B135&lt;&gt;""),IF(OR(שבוע_בדילוג[[#This Row],[LengthofCycle]]=F135,F135=29,F135=28),1,0),"")</f>
        <v>0</v>
      </c>
      <c r="AZ134" s="1">
        <f t="shared" ref="AZ134:AZ165" si="25">COUNTIF(AD:AD,AY134)</f>
        <v>0</v>
      </c>
      <c r="BA134" s="2" t="e">
        <f t="shared" ref="BA134:BA165" si="26">AZ134/$AZ$178</f>
        <v>#DIV/0!</v>
      </c>
      <c r="BB134" s="2" t="e">
        <f t="shared" si="18"/>
        <v>#DIV/0!</v>
      </c>
    </row>
    <row r="135" spans="1:54" x14ac:dyDescent="0.25">
      <c r="A135" s="1" t="s">
        <v>55</v>
      </c>
      <c r="B135" s="1">
        <v>2</v>
      </c>
      <c r="C135" s="1">
        <v>0</v>
      </c>
      <c r="D135" s="1">
        <v>1</v>
      </c>
      <c r="E135" s="1">
        <v>0</v>
      </c>
      <c r="F135" s="1">
        <v>32</v>
      </c>
      <c r="H135" s="1">
        <f>שבוע_בדילוג[[#This Row],[LengthofCycle]]+1</f>
        <v>33</v>
      </c>
      <c r="I135" s="1" t="str">
        <f>IF(IFERROR(LOOKUP(שבוע_בדילוג[[#This Row],[ClientID]],קביעויות[השבוע בדילוג]),FALSE)=שבוע_בדילוג[[#This Row],[ClientID]],1,"")</f>
        <v/>
      </c>
      <c r="J135" s="1" t="str">
        <f>IF(AND(שבוע_בדילוג[[#This Row],[CycleNumber]]&gt;1,OR(B136="",שבוע_בדילוג[[#This Row],[CycleNumber]]&gt;B134)),IF(OR(AND(שבוע_בדילוג[[#This Row],[LengthofCycle]]=29,F134=29),AND(שבוע_בדילוג[[#This Row],[LengthofCycle]]=36,F134=36)),1,""),"")</f>
        <v/>
      </c>
      <c r="K135" s="1" t="str">
        <f>IF(AND(שבוע_בדילוג[[#This Row],[וסת השבוע]]=1,J134=1,שבוע_בדילוג[[#This Row],[CycleNumber]]&gt;B134),1,"")</f>
        <v/>
      </c>
      <c r="L135" s="1" t="str">
        <f>IF(שבוע_בדילוג[[#This Row],[CycleNumber]]=1,"",IF(שבוע_בדילוג[[#This Row],[וסת השבוע]]=1,0,IF(L134="","",IF(L134=0,IF(שבוע_בדילוג[[#This Row],[LengthofCycle]]=29,0,1),IF(L134=1,IF(שבוע_בדילוג[[#This Row],[LengthofCycle]]+F134=29*2,0,2),IF(L134=2,IF(שבוע_בדילוג[[#This Row],[LengthofCycle]]+F134+F133=29*3,0,3),""))))))</f>
        <v/>
      </c>
      <c r="M135" s="1" t="str">
        <f>IF(שבוע_בדילוג[[#This Row],[וסת השבוע]]=1,IF(שבוע_בדילוג[[#This Row],[וסת השבוע וההפלגה ביחד]]=1,M134+1,0),IF(AND(שבוע_בדילוג[[#This Row],[CycleNumber]]&gt;B134,שבוע_בדילוג[[#This Row],[CycleNumber]]&gt;1),IF(שבוע_בדילוג[[#This Row],[וסת השבוע פעיל?]]&lt;&gt;"",M134+1,""),""))</f>
        <v/>
      </c>
      <c r="N135" s="1" t="str">
        <f>IF(שבוע_בדילוג[[#This Row],[וסת השבוע פעיל?2]]="","",IF(AND(שבוע_בדילוג[[#This Row],[וסת השבוע פעיל?]]&lt;&gt;"",שבוע_בדילוג[[#This Row],[CycleNumber]]&lt;B136,B136&lt;&gt;"",שבוע_בדילוג[[#This Row],[וסת השבוע פעיל?]]&lt;3),IF(L136=0,IF(AND(שבוע_בדילוג[[#This Row],[וסת השבוע פעיל?]]&gt;0,J136=1),0,1),0),""))</f>
        <v/>
      </c>
      <c r="O135" s="1" t="str">
        <f t="shared" si="19"/>
        <v/>
      </c>
      <c r="P135" s="1" t="str">
        <f>IF(AND(שבוע_בדילוג[[#This Row],[חיזוי - שבוע]]=1,K136=1),1,"")</f>
        <v/>
      </c>
      <c r="Q135" s="1" t="str">
        <f>IF(AND(שבוע_בדילוג[[#This Row],[וסת השבוע פעיל?]]&lt;3,OR(שבוע_בדילוג[[#This Row],[CycleNumber]]&gt;B136,B136="")),1,"")</f>
        <v/>
      </c>
      <c r="R135" s="1" t="str">
        <f>IF(AND(שבוע_בדילוג[[#This Row],[חיזוי - שבוע]]&lt;&gt;"",שבוע_בדילוג[[#This Row],[וסת השבוע פעיל?2]]=""),1,"")</f>
        <v/>
      </c>
      <c r="S135" s="1" t="str">
        <f>IF(שבוע_בדילוג[[#This Row],[האישה קבעה וסת שבוע בדילוג?]]=1,IF(שבוע_בדילוג[[#This Row],[וסת השבוע פעיל?]]&lt;3,1,0),"")</f>
        <v/>
      </c>
      <c r="T1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" s="1" t="str">
        <f t="shared" si="22"/>
        <v/>
      </c>
      <c r="V135" s="1" t="str">
        <f t="shared" si="23"/>
        <v/>
      </c>
      <c r="W135" s="1" t="str">
        <f t="shared" si="24"/>
        <v/>
      </c>
      <c r="X135" s="1" t="str">
        <f>IF(שבוע_בדילוג[[#This Row],[3 הפלגות זהות]]="","",IF(שבוע_בדילוג[[#This Row],[3 הפלגות זהות]]=1,שבוע_בדילוג[[#This Row],[LengthofCycle]],X134))</f>
        <v/>
      </c>
      <c r="Z135" s="1" t="str">
        <f>IF(OR(שבוע_בדילוג[[#This Row],[הווסת פעיל?]]=0,שבוע_בדילוג[[#This Row],[הווסת פעיל?]]=""),"",SUM(Z134,שבוע_בדילוג[[#This Row],[הווסת פעיל?]]))</f>
        <v/>
      </c>
      <c r="AA135" s="1" t="str">
        <f>IF(AND(שבוע_בדילוג[[#This Row],[כמה מחזורים עד עקירה]]&lt;&gt;"",Z136=""),שבוע_בדילוג[[#This Row],[כמה מחזורים עד עקירה]],"")</f>
        <v/>
      </c>
      <c r="AB135" s="1" t="str">
        <f>IF(AND(שבוע_בדילוג[[#This Row],[הווסת פעיל?]]=1,שבוע_בדילוג[[#This Row],[וסת קבוע אחרון]]&lt;&gt;X134),שבוע_בדילוג[[#This Row],[וסת קבוע אחרון]],"")</f>
        <v/>
      </c>
      <c r="AC135" s="1" t="str">
        <f>IF(AND(שבוע_בדילוג[[#This Row],[הווסת פעיל?]]=1,Y134=0,שבוע_בדילוג[[#This Row],[וסת קבוע אחרון]]=X134),שבוע_בדילוג[[#This Row],[וסת קבוע אחרון]],"")</f>
        <v/>
      </c>
      <c r="AD135" s="1" t="str">
        <f>IF(AND(שבוע_בדילוג[[#This Row],[הווסת פעיל?]]=1,Y134=0,שבוע_בדילוג[[#This Row],[וסת קבוע אחרון]]&lt;&gt;X134),1,"")</f>
        <v/>
      </c>
      <c r="AE135" s="1" t="str">
        <f>IF(AND(שבוע_בדילוג[[#This Row],[הווסת פעיל?]]&lt;&gt;"",B136=1),שבוע_בדילוג[[#This Row],[CycleNumber]],"")</f>
        <v/>
      </c>
      <c r="AF135" s="1" t="str">
        <f>IF(AND(שבוע_בדילוג[[#This Row],[הווסת פעיל?]]&lt;&gt;"",Y134=""),שבוע_בדילוג[[#This Row],[CycleNumber]],"")</f>
        <v/>
      </c>
      <c r="AG135" s="1" t="str">
        <f>IF(B136=1,"",IF(שבוע_בדילוג[[#This Row],[הווסת פעיל?]]=1,IF(שבוע_בדילוג[[#This Row],[וסת קבוע אחרון]]=F136,1,0),""))</f>
        <v/>
      </c>
      <c r="AH135" s="1" t="str">
        <f>IF(B136=1,"",IF(שבוע_בדילוג[[#This Row],[הווסת פעיל?]]=1,IF(OR(שבוע_בדילוג[[#This Row],[וסת קבוע אחרון]]=F136,F136=שבוע_בדילוג[[#This Row],[LengthofCycle]]),1,0),""))</f>
        <v/>
      </c>
      <c r="AI135" s="1" t="str">
        <f>IF(B136=1,"",IF(שבוע_בדילוג[[#This Row],[הווסת פעיל?]]=1,IF(OR(שבוע_בדילוג[[#This Row],[וסת קבוע אחרון]]=F136,F136=שבוע_בדילוג[[#This Row],[LengthofCycle]],AND(שבוע_בדילוג[[#This Row],[LengthofCycle]]&lt;&gt;שבוע_בדילוג[[#This Row],[וסת קבוע אחרון]],OR(F136=28,F136=29))),1,0),""))</f>
        <v/>
      </c>
      <c r="AJ135" s="1" t="str">
        <f>IF(AND(שבוע_בדילוג[[#This Row],[הווסת פעיל?]]=1,B136=1),1,"")</f>
        <v/>
      </c>
      <c r="AK135" s="4">
        <f>IF(AND(שבוע_בדילוג[[#This Row],[הווסת פעיל?]]&lt;&gt;1,B136&lt;&gt;1,B136&lt;&gt;""),IF(שבוע_בדילוג[[#This Row],[LengthofCycle]]=F136,1,0),"")</f>
        <v>0</v>
      </c>
      <c r="AL135" s="4">
        <f>IF(AND(שבוע_בדילוג[[#This Row],[הווסת פעיל?]]&lt;&gt;1,B136&lt;&gt;1,B136&lt;&gt;""),IF(OR(שבוע_בדילוג[[#This Row],[LengthofCycle]]=F136,F136=29),1,0),"")</f>
        <v>0</v>
      </c>
      <c r="AM135" s="4">
        <f>IF(AND(שבוע_בדילוג[[#This Row],[הווסת פעיל?]]&lt;&gt;1,B136&lt;&gt;1,B136&lt;&gt;""),IF(OR(שבוע_בדילוג[[#This Row],[LengthofCycle]]=F136,F136=29,F136=28),1,0),"")</f>
        <v>0</v>
      </c>
      <c r="AZ135" s="1">
        <f t="shared" si="25"/>
        <v>0</v>
      </c>
      <c r="BA135" s="2" t="e">
        <f t="shared" si="26"/>
        <v>#DIV/0!</v>
      </c>
      <c r="BB135" s="2" t="e">
        <f t="shared" si="18"/>
        <v>#DIV/0!</v>
      </c>
    </row>
    <row r="136" spans="1:54" x14ac:dyDescent="0.25">
      <c r="A136" s="1" t="s">
        <v>55</v>
      </c>
      <c r="B136" s="1">
        <v>3</v>
      </c>
      <c r="C136" s="1">
        <v>0</v>
      </c>
      <c r="D136" s="1">
        <v>1</v>
      </c>
      <c r="E136" s="1">
        <v>0</v>
      </c>
      <c r="F136" s="1">
        <v>31</v>
      </c>
      <c r="H136" s="1">
        <f>שבוע_בדילוג[[#This Row],[LengthofCycle]]+1</f>
        <v>32</v>
      </c>
      <c r="I136" s="1" t="str">
        <f>IF(IFERROR(LOOKUP(שבוע_בדילוג[[#This Row],[ClientID]],קביעויות[השבוע בדילוג]),FALSE)=שבוע_בדילוג[[#This Row],[ClientID]],1,"")</f>
        <v/>
      </c>
      <c r="J136" s="1" t="str">
        <f>IF(AND(שבוע_בדילוג[[#This Row],[CycleNumber]]&gt;1,OR(B137="",שבוע_בדילוג[[#This Row],[CycleNumber]]&gt;B135)),IF(OR(AND(שבוע_בדילוג[[#This Row],[LengthofCycle]]=29,F135=29),AND(שבוע_בדילוג[[#This Row],[LengthofCycle]]=36,F135=36)),1,""),"")</f>
        <v/>
      </c>
      <c r="K136" s="1" t="str">
        <f>IF(AND(שבוע_בדילוג[[#This Row],[וסת השבוע]]=1,J135=1,שבוע_בדילוג[[#This Row],[CycleNumber]]&gt;B135),1,"")</f>
        <v/>
      </c>
      <c r="L136" s="1" t="str">
        <f>IF(שבוע_בדילוג[[#This Row],[CycleNumber]]=1,"",IF(שבוע_בדילוג[[#This Row],[וסת השבוע]]=1,0,IF(L135="","",IF(L135=0,IF(שבוע_בדילוג[[#This Row],[LengthofCycle]]=29,0,1),IF(L135=1,IF(שבוע_בדילוג[[#This Row],[LengthofCycle]]+F135=29*2,0,2),IF(L135=2,IF(שבוע_בדילוג[[#This Row],[LengthofCycle]]+F135+F134=29*3,0,3),""))))))</f>
        <v/>
      </c>
      <c r="M136" s="1" t="str">
        <f>IF(שבוע_בדילוג[[#This Row],[וסת השבוע]]=1,IF(שבוע_בדילוג[[#This Row],[וסת השבוע וההפלגה ביחד]]=1,M135+1,0),IF(AND(שבוע_בדילוג[[#This Row],[CycleNumber]]&gt;B135,שבוע_בדילוג[[#This Row],[CycleNumber]]&gt;1),IF(שבוע_בדילוג[[#This Row],[וסת השבוע פעיל?]]&lt;&gt;"",M135+1,""),""))</f>
        <v/>
      </c>
      <c r="N136" s="1" t="str">
        <f>IF(שבוע_בדילוג[[#This Row],[וסת השבוע פעיל?2]]="","",IF(AND(שבוע_בדילוג[[#This Row],[וסת השבוע פעיל?]]&lt;&gt;"",שבוע_בדילוג[[#This Row],[CycleNumber]]&lt;B137,B137&lt;&gt;"",שבוע_בדילוג[[#This Row],[וסת השבוע פעיל?]]&lt;3),IF(L137=0,IF(AND(שבוע_בדילוג[[#This Row],[וסת השבוע פעיל?]]&gt;0,J137=1),0,1),0),""))</f>
        <v/>
      </c>
      <c r="O136" s="1" t="str">
        <f t="shared" si="19"/>
        <v/>
      </c>
      <c r="P136" s="1" t="str">
        <f>IF(AND(שבוע_בדילוג[[#This Row],[חיזוי - שבוע]]=1,K137=1),1,"")</f>
        <v/>
      </c>
      <c r="Q136" s="1" t="str">
        <f>IF(AND(שבוע_בדילוג[[#This Row],[וסת השבוע פעיל?]]&lt;3,OR(שבוע_בדילוג[[#This Row],[CycleNumber]]&gt;B137,B137="")),1,"")</f>
        <v/>
      </c>
      <c r="R136" s="1" t="str">
        <f>IF(AND(שבוע_בדילוג[[#This Row],[חיזוי - שבוע]]&lt;&gt;"",שבוע_בדילוג[[#This Row],[וסת השבוע פעיל?2]]=""),1,"")</f>
        <v/>
      </c>
      <c r="S136" s="1" t="str">
        <f>IF(שבוע_בדילוג[[#This Row],[האישה קבעה וסת שבוע בדילוג?]]=1,IF(שבוע_בדילוג[[#This Row],[וסת השבוע פעיל?]]&lt;3,1,0),"")</f>
        <v/>
      </c>
      <c r="T1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" s="1">
        <f t="shared" si="22"/>
        <v>0</v>
      </c>
      <c r="V136" s="1" t="str">
        <f t="shared" si="23"/>
        <v/>
      </c>
      <c r="W136" s="1" t="str">
        <f t="shared" si="24"/>
        <v/>
      </c>
      <c r="X136" s="1" t="str">
        <f>IF(שבוע_בדילוג[[#This Row],[3 הפלגות זהות]]="","",IF(שבוע_בדילוג[[#This Row],[3 הפלגות זהות]]=1,שבוע_בדילוג[[#This Row],[LengthofCycle]],X135))</f>
        <v/>
      </c>
      <c r="Z136" s="1" t="str">
        <f>IF(OR(שבוע_בדילוג[[#This Row],[הווסת פעיל?]]=0,שבוע_בדילוג[[#This Row],[הווסת פעיל?]]=""),"",SUM(Z135,שבוע_בדילוג[[#This Row],[הווסת פעיל?]]))</f>
        <v/>
      </c>
      <c r="AA136" s="1" t="str">
        <f>IF(AND(שבוע_בדילוג[[#This Row],[כמה מחזורים עד עקירה]]&lt;&gt;"",Z137=""),שבוע_בדילוג[[#This Row],[כמה מחזורים עד עקירה]],"")</f>
        <v/>
      </c>
      <c r="AB136" s="1" t="str">
        <f>IF(AND(שבוע_בדילוג[[#This Row],[הווסת פעיל?]]=1,שבוע_בדילוג[[#This Row],[וסת קבוע אחרון]]&lt;&gt;X135),שבוע_בדילוג[[#This Row],[וסת קבוע אחרון]],"")</f>
        <v/>
      </c>
      <c r="AC136" s="1" t="str">
        <f>IF(AND(שבוע_בדילוג[[#This Row],[הווסת פעיל?]]=1,Y135=0,שבוע_בדילוג[[#This Row],[וסת קבוע אחרון]]=X135),שבוע_בדילוג[[#This Row],[וסת קבוע אחרון]],"")</f>
        <v/>
      </c>
      <c r="AD136" s="1" t="str">
        <f>IF(AND(שבוע_בדילוג[[#This Row],[הווסת פעיל?]]=1,Y135=0,שבוע_בדילוג[[#This Row],[וסת קבוע אחרון]]&lt;&gt;X135),1,"")</f>
        <v/>
      </c>
      <c r="AE136" s="1" t="str">
        <f>IF(AND(שבוע_בדילוג[[#This Row],[הווסת פעיל?]]&lt;&gt;"",B137=1),שבוע_בדילוג[[#This Row],[CycleNumber]],"")</f>
        <v/>
      </c>
      <c r="AF136" s="1" t="str">
        <f>IF(AND(שבוע_בדילוג[[#This Row],[הווסת פעיל?]]&lt;&gt;"",Y135=""),שבוע_בדילוג[[#This Row],[CycleNumber]],"")</f>
        <v/>
      </c>
      <c r="AG136" s="1" t="str">
        <f>IF(B137=1,"",IF(שבוע_בדילוג[[#This Row],[הווסת פעיל?]]=1,IF(שבוע_בדילוג[[#This Row],[וסת קבוע אחרון]]=F137,1,0),""))</f>
        <v/>
      </c>
      <c r="AH136" s="1" t="str">
        <f>IF(B137=1,"",IF(שבוע_בדילוג[[#This Row],[הווסת פעיל?]]=1,IF(OR(שבוע_בדילוג[[#This Row],[וסת קבוע אחרון]]=F137,F137=שבוע_בדילוג[[#This Row],[LengthofCycle]]),1,0),""))</f>
        <v/>
      </c>
      <c r="AI136" s="1" t="str">
        <f>IF(B137=1,"",IF(שבוע_בדילוג[[#This Row],[הווסת פעיל?]]=1,IF(OR(שבוע_בדילוג[[#This Row],[וסת קבוע אחרון]]=F137,F137=שבוע_בדילוג[[#This Row],[LengthofCycle]],AND(שבוע_בדילוג[[#This Row],[LengthofCycle]]&lt;&gt;שבוע_בדילוג[[#This Row],[וסת קבוע אחרון]],OR(F137=28,F137=29))),1,0),""))</f>
        <v/>
      </c>
      <c r="AJ136" s="1" t="str">
        <f>IF(AND(שבוע_בדילוג[[#This Row],[הווסת פעיל?]]=1,B137=1),1,"")</f>
        <v/>
      </c>
      <c r="AK136" s="4">
        <f>IF(AND(שבוע_בדילוג[[#This Row],[הווסת פעיל?]]&lt;&gt;1,B137&lt;&gt;1,B137&lt;&gt;""),IF(שבוע_בדילוג[[#This Row],[LengthofCycle]]=F137,1,0),"")</f>
        <v>0</v>
      </c>
      <c r="AL136" s="4">
        <f>IF(AND(שבוע_בדילוג[[#This Row],[הווסת פעיל?]]&lt;&gt;1,B137&lt;&gt;1,B137&lt;&gt;""),IF(OR(שבוע_בדילוג[[#This Row],[LengthofCycle]]=F137,F137=29),1,0),"")</f>
        <v>0</v>
      </c>
      <c r="AM136" s="4">
        <f>IF(AND(שבוע_בדילוג[[#This Row],[הווסת פעיל?]]&lt;&gt;1,B137&lt;&gt;1,B137&lt;&gt;""),IF(OR(שבוע_בדילוג[[#This Row],[LengthofCycle]]=F137,F137=29,F137=28),1,0),"")</f>
        <v>0</v>
      </c>
      <c r="AZ136" s="1">
        <f t="shared" si="25"/>
        <v>0</v>
      </c>
      <c r="BA136" s="2" t="e">
        <f t="shared" si="26"/>
        <v>#DIV/0!</v>
      </c>
      <c r="BB136" s="2" t="e">
        <f t="shared" ref="BB136:BB177" si="27">BA136+BB135</f>
        <v>#DIV/0!</v>
      </c>
    </row>
    <row r="137" spans="1:54" x14ac:dyDescent="0.25">
      <c r="A137" s="1" t="s">
        <v>55</v>
      </c>
      <c r="B137" s="1">
        <v>4</v>
      </c>
      <c r="C137" s="1">
        <v>0</v>
      </c>
      <c r="D137" s="1">
        <v>1</v>
      </c>
      <c r="E137" s="1">
        <v>0</v>
      </c>
      <c r="F137" s="1">
        <v>30</v>
      </c>
      <c r="H137" s="1">
        <f>שבוע_בדילוג[[#This Row],[LengthofCycle]]+1</f>
        <v>31</v>
      </c>
      <c r="I137" s="1" t="str">
        <f>IF(IFERROR(LOOKUP(שבוע_בדילוג[[#This Row],[ClientID]],קביעויות[השבוע בדילוג]),FALSE)=שבוע_בדילוג[[#This Row],[ClientID]],1,"")</f>
        <v/>
      </c>
      <c r="J137" s="1" t="str">
        <f>IF(AND(שבוע_בדילוג[[#This Row],[CycleNumber]]&gt;1,OR(B138="",שבוע_בדילוג[[#This Row],[CycleNumber]]&gt;B136)),IF(OR(AND(שבוע_בדילוג[[#This Row],[LengthofCycle]]=29,F136=29),AND(שבוע_בדילוג[[#This Row],[LengthofCycle]]=36,F136=36)),1,""),"")</f>
        <v/>
      </c>
      <c r="K137" s="1" t="str">
        <f>IF(AND(שבוע_בדילוג[[#This Row],[וסת השבוע]]=1,J136=1,שבוע_בדילוג[[#This Row],[CycleNumber]]&gt;B136),1,"")</f>
        <v/>
      </c>
      <c r="L137" s="1" t="str">
        <f>IF(שבוע_בדילוג[[#This Row],[CycleNumber]]=1,"",IF(שבוע_בדילוג[[#This Row],[וסת השבוע]]=1,0,IF(L136="","",IF(L136=0,IF(שבוע_בדילוג[[#This Row],[LengthofCycle]]=29,0,1),IF(L136=1,IF(שבוע_בדילוג[[#This Row],[LengthofCycle]]+F136=29*2,0,2),IF(L136=2,IF(שבוע_בדילוג[[#This Row],[LengthofCycle]]+F136+F135=29*3,0,3),""))))))</f>
        <v/>
      </c>
      <c r="M137" s="1" t="str">
        <f>IF(שבוע_בדילוג[[#This Row],[וסת השבוע]]=1,IF(שבוע_בדילוג[[#This Row],[וסת השבוע וההפלגה ביחד]]=1,M136+1,0),IF(AND(שבוע_בדילוג[[#This Row],[CycleNumber]]&gt;B136,שבוע_בדילוג[[#This Row],[CycleNumber]]&gt;1),IF(שבוע_בדילוג[[#This Row],[וסת השבוע פעיל?]]&lt;&gt;"",M136+1,""),""))</f>
        <v/>
      </c>
      <c r="N137" s="1" t="str">
        <f>IF(שבוע_בדילוג[[#This Row],[וסת השבוע פעיל?2]]="","",IF(AND(שבוע_בדילוג[[#This Row],[וסת השבוע פעיל?]]&lt;&gt;"",שבוע_בדילוג[[#This Row],[CycleNumber]]&lt;B138,B138&lt;&gt;"",שבוע_בדילוג[[#This Row],[וסת השבוע פעיל?]]&lt;3),IF(L138=0,IF(AND(שבוע_בדילוג[[#This Row],[וסת השבוע פעיל?]]&gt;0,J138=1),0,1),0),""))</f>
        <v/>
      </c>
      <c r="O137" s="1" t="str">
        <f t="shared" si="19"/>
        <v/>
      </c>
      <c r="P137" s="1" t="str">
        <f>IF(AND(שבוע_בדילוג[[#This Row],[חיזוי - שבוע]]=1,K138=1),1,"")</f>
        <v/>
      </c>
      <c r="Q137" s="1" t="str">
        <f>IF(AND(שבוע_בדילוג[[#This Row],[וסת השבוע פעיל?]]&lt;3,OR(שבוע_בדילוג[[#This Row],[CycleNumber]]&gt;B138,B138="")),1,"")</f>
        <v/>
      </c>
      <c r="R137" s="1" t="str">
        <f>IF(AND(שבוע_בדילוג[[#This Row],[חיזוי - שבוע]]&lt;&gt;"",שבוע_בדילוג[[#This Row],[וסת השבוע פעיל?2]]=""),1,"")</f>
        <v/>
      </c>
      <c r="S137" s="1" t="str">
        <f>IF(שבוע_בדילוג[[#This Row],[האישה קבעה וסת שבוע בדילוג?]]=1,IF(שבוע_בדילוג[[#This Row],[וסת השבוע פעיל?]]&lt;3,1,0),"")</f>
        <v/>
      </c>
      <c r="T1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" s="1">
        <f t="shared" si="22"/>
        <v>0</v>
      </c>
      <c r="V137" s="1">
        <f t="shared" si="23"/>
        <v>0</v>
      </c>
      <c r="W137" s="1" t="str">
        <f t="shared" si="24"/>
        <v/>
      </c>
      <c r="X137" s="1" t="str">
        <f>IF(שבוע_בדילוג[[#This Row],[3 הפלגות זהות]]="","",IF(שבוע_בדילוג[[#This Row],[3 הפלגות זהות]]=1,שבוע_בדילוג[[#This Row],[LengthofCycle]],X136))</f>
        <v/>
      </c>
      <c r="Z137" s="1" t="str">
        <f>IF(OR(שבוע_בדילוג[[#This Row],[הווסת פעיל?]]=0,שבוע_בדילוג[[#This Row],[הווסת פעיל?]]=""),"",SUM(Z136,שבוע_בדילוג[[#This Row],[הווסת פעיל?]]))</f>
        <v/>
      </c>
      <c r="AA137" s="1" t="str">
        <f>IF(AND(שבוע_בדילוג[[#This Row],[כמה מחזורים עד עקירה]]&lt;&gt;"",Z138=""),שבוע_בדילוג[[#This Row],[כמה מחזורים עד עקירה]],"")</f>
        <v/>
      </c>
      <c r="AB137" s="1" t="str">
        <f>IF(AND(שבוע_בדילוג[[#This Row],[הווסת פעיל?]]=1,שבוע_בדילוג[[#This Row],[וסת קבוע אחרון]]&lt;&gt;X136),שבוע_בדילוג[[#This Row],[וסת קבוע אחרון]],"")</f>
        <v/>
      </c>
      <c r="AC137" s="1" t="str">
        <f>IF(AND(שבוע_בדילוג[[#This Row],[הווסת פעיל?]]=1,Y136=0,שבוע_בדילוג[[#This Row],[וסת קבוע אחרון]]=X136),שבוע_בדילוג[[#This Row],[וסת קבוע אחרון]],"")</f>
        <v/>
      </c>
      <c r="AD137" s="1" t="str">
        <f>IF(AND(שבוע_בדילוג[[#This Row],[הווסת פעיל?]]=1,Y136=0,שבוע_בדילוג[[#This Row],[וסת קבוע אחרון]]&lt;&gt;X136),1,"")</f>
        <v/>
      </c>
      <c r="AE137" s="1" t="str">
        <f>IF(AND(שבוע_בדילוג[[#This Row],[הווסת פעיל?]]&lt;&gt;"",B138=1),שבוע_בדילוג[[#This Row],[CycleNumber]],"")</f>
        <v/>
      </c>
      <c r="AF137" s="1" t="str">
        <f>IF(AND(שבוע_בדילוג[[#This Row],[הווסת פעיל?]]&lt;&gt;"",Y136=""),שבוע_בדילוג[[#This Row],[CycleNumber]],"")</f>
        <v/>
      </c>
      <c r="AG137" s="1" t="str">
        <f>IF(B138=1,"",IF(שבוע_בדילוג[[#This Row],[הווסת פעיל?]]=1,IF(שבוע_בדילוג[[#This Row],[וסת קבוע אחרון]]=F138,1,0),""))</f>
        <v/>
      </c>
      <c r="AH137" s="1" t="str">
        <f>IF(B138=1,"",IF(שבוע_בדילוג[[#This Row],[הווסת פעיל?]]=1,IF(OR(שבוע_בדילוג[[#This Row],[וסת קבוע אחרון]]=F138,F138=שבוע_בדילוג[[#This Row],[LengthofCycle]]),1,0),""))</f>
        <v/>
      </c>
      <c r="AI137" s="1" t="str">
        <f>IF(B138=1,"",IF(שבוע_בדילוג[[#This Row],[הווסת פעיל?]]=1,IF(OR(שבוע_בדילוג[[#This Row],[וסת קבוע אחרון]]=F138,F138=שבוע_בדילוג[[#This Row],[LengthofCycle]],AND(שבוע_בדילוג[[#This Row],[LengthofCycle]]&lt;&gt;שבוע_בדילוג[[#This Row],[וסת קבוע אחרון]],OR(F138=28,F138=29))),1,0),""))</f>
        <v/>
      </c>
      <c r="AJ137" s="1" t="str">
        <f>IF(AND(שבוע_בדילוג[[#This Row],[הווסת פעיל?]]=1,B138=1),1,"")</f>
        <v/>
      </c>
      <c r="AK137" s="4">
        <f>IF(AND(שבוע_בדילוג[[#This Row],[הווסת פעיל?]]&lt;&gt;1,B138&lt;&gt;1,B138&lt;&gt;""),IF(שבוע_בדילוג[[#This Row],[LengthofCycle]]=F138,1,0),"")</f>
        <v>0</v>
      </c>
      <c r="AL137" s="4">
        <f>IF(AND(שבוע_בדילוג[[#This Row],[הווסת פעיל?]]&lt;&gt;1,B138&lt;&gt;1,B138&lt;&gt;""),IF(OR(שבוע_בדילוג[[#This Row],[LengthofCycle]]=F138,F138=29),1,0),"")</f>
        <v>0</v>
      </c>
      <c r="AM137" s="4">
        <f>IF(AND(שבוע_בדילוג[[#This Row],[הווסת פעיל?]]&lt;&gt;1,B138&lt;&gt;1,B138&lt;&gt;""),IF(OR(שבוע_בדילוג[[#This Row],[LengthofCycle]]=F138,F138=29,F138=28),1,0),"")</f>
        <v>0</v>
      </c>
      <c r="AZ137" s="1">
        <f t="shared" si="25"/>
        <v>0</v>
      </c>
      <c r="BA137" s="2" t="e">
        <f t="shared" si="26"/>
        <v>#DIV/0!</v>
      </c>
      <c r="BB137" s="2" t="e">
        <f t="shared" si="27"/>
        <v>#DIV/0!</v>
      </c>
    </row>
    <row r="138" spans="1:54" x14ac:dyDescent="0.25">
      <c r="A138" s="1" t="s">
        <v>55</v>
      </c>
      <c r="B138" s="1">
        <v>5</v>
      </c>
      <c r="C138" s="1">
        <v>0</v>
      </c>
      <c r="D138" s="1">
        <v>1</v>
      </c>
      <c r="E138" s="1">
        <v>0</v>
      </c>
      <c r="F138" s="1">
        <v>32</v>
      </c>
      <c r="H138" s="1">
        <f>שבוע_בדילוג[[#This Row],[LengthofCycle]]+1</f>
        <v>33</v>
      </c>
      <c r="I138" s="1" t="str">
        <f>IF(IFERROR(LOOKUP(שבוע_בדילוג[[#This Row],[ClientID]],קביעויות[השבוע בדילוג]),FALSE)=שבוע_בדילוג[[#This Row],[ClientID]],1,"")</f>
        <v/>
      </c>
      <c r="J138" s="1" t="str">
        <f>IF(AND(שבוע_בדילוג[[#This Row],[CycleNumber]]&gt;1,OR(B139="",שבוע_בדילוג[[#This Row],[CycleNumber]]&gt;B137)),IF(OR(AND(שבוע_בדילוג[[#This Row],[LengthofCycle]]=29,F137=29),AND(שבוע_בדילוג[[#This Row],[LengthofCycle]]=36,F137=36)),1,""),"")</f>
        <v/>
      </c>
      <c r="K138" s="1" t="str">
        <f>IF(AND(שבוע_בדילוג[[#This Row],[וסת השבוע]]=1,J137=1,שבוע_בדילוג[[#This Row],[CycleNumber]]&gt;B137),1,"")</f>
        <v/>
      </c>
      <c r="L138" s="1" t="str">
        <f>IF(שבוע_בדילוג[[#This Row],[CycleNumber]]=1,"",IF(שבוע_בדילוג[[#This Row],[וסת השבוע]]=1,0,IF(L137="","",IF(L137=0,IF(שבוע_בדילוג[[#This Row],[LengthofCycle]]=29,0,1),IF(L137=1,IF(שבוע_בדילוג[[#This Row],[LengthofCycle]]+F137=29*2,0,2),IF(L137=2,IF(שבוע_בדילוג[[#This Row],[LengthofCycle]]+F137+F136=29*3,0,3),""))))))</f>
        <v/>
      </c>
      <c r="M138" s="1" t="str">
        <f>IF(שבוע_בדילוג[[#This Row],[וסת השבוע]]=1,IF(שבוע_בדילוג[[#This Row],[וסת השבוע וההפלגה ביחד]]=1,M137+1,0),IF(AND(שבוע_בדילוג[[#This Row],[CycleNumber]]&gt;B137,שבוע_בדילוג[[#This Row],[CycleNumber]]&gt;1),IF(שבוע_בדילוג[[#This Row],[וסת השבוע פעיל?]]&lt;&gt;"",M137+1,""),""))</f>
        <v/>
      </c>
      <c r="N138" s="1" t="str">
        <f>IF(שבוע_בדילוג[[#This Row],[וסת השבוע פעיל?2]]="","",IF(AND(שבוע_בדילוג[[#This Row],[וסת השבוע פעיל?]]&lt;&gt;"",שבוע_בדילוג[[#This Row],[CycleNumber]]&lt;B139,B139&lt;&gt;"",שבוע_בדילוג[[#This Row],[וסת השבוע פעיל?]]&lt;3),IF(L139=0,IF(AND(שבוע_בדילוג[[#This Row],[וסת השבוע פעיל?]]&gt;0,J139=1),0,1),0),""))</f>
        <v/>
      </c>
      <c r="O138" s="1" t="str">
        <f t="shared" si="19"/>
        <v/>
      </c>
      <c r="P138" s="1" t="str">
        <f>IF(AND(שבוע_בדילוג[[#This Row],[חיזוי - שבוע]]=1,K139=1),1,"")</f>
        <v/>
      </c>
      <c r="Q138" s="1" t="str">
        <f>IF(AND(שבוע_בדילוג[[#This Row],[וסת השבוע פעיל?]]&lt;3,OR(שבוע_בדילוג[[#This Row],[CycleNumber]]&gt;B139,B139="")),1,"")</f>
        <v/>
      </c>
      <c r="R138" s="1" t="str">
        <f>IF(AND(שבוע_בדילוג[[#This Row],[חיזוי - שבוע]]&lt;&gt;"",שבוע_בדילוג[[#This Row],[וסת השבוע פעיל?2]]=""),1,"")</f>
        <v/>
      </c>
      <c r="S138" s="1" t="str">
        <f>IF(שבוע_בדילוג[[#This Row],[האישה קבעה וסת שבוע בדילוג?]]=1,IF(שבוע_בדילוג[[#This Row],[וסת השבוע פעיל?]]&lt;3,1,0),"")</f>
        <v/>
      </c>
      <c r="T1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" s="1">
        <f t="shared" si="22"/>
        <v>0</v>
      </c>
      <c r="V138" s="1">
        <f t="shared" si="23"/>
        <v>0</v>
      </c>
      <c r="W138" s="1">
        <f t="shared" si="24"/>
        <v>0</v>
      </c>
      <c r="X138" s="1" t="str">
        <f>IF(שבוע_בדילוג[[#This Row],[3 הפלגות זהות]]="","",IF(שבוע_בדילוג[[#This Row],[3 הפלגות זהות]]=1,שבוע_בדילוג[[#This Row],[LengthofCycle]],X137))</f>
        <v/>
      </c>
      <c r="Z138" s="1" t="str">
        <f>IF(OR(שבוע_בדילוג[[#This Row],[הווסת פעיל?]]=0,שבוע_בדילוג[[#This Row],[הווסת פעיל?]]=""),"",SUM(Z137,שבוע_בדילוג[[#This Row],[הווסת פעיל?]]))</f>
        <v/>
      </c>
      <c r="AA138" s="1" t="str">
        <f>IF(AND(שבוע_בדילוג[[#This Row],[כמה מחזורים עד עקירה]]&lt;&gt;"",Z139=""),שבוע_בדילוג[[#This Row],[כמה מחזורים עד עקירה]],"")</f>
        <v/>
      </c>
      <c r="AB138" s="1" t="str">
        <f>IF(AND(שבוע_בדילוג[[#This Row],[הווסת פעיל?]]=1,שבוע_בדילוג[[#This Row],[וסת קבוע אחרון]]&lt;&gt;X137),שבוע_בדילוג[[#This Row],[וסת קבוע אחרון]],"")</f>
        <v/>
      </c>
      <c r="AC138" s="1" t="str">
        <f>IF(AND(שבוע_בדילוג[[#This Row],[הווסת פעיל?]]=1,Y137=0,שבוע_בדילוג[[#This Row],[וסת קבוע אחרון]]=X137),שבוע_בדילוג[[#This Row],[וסת קבוע אחרון]],"")</f>
        <v/>
      </c>
      <c r="AD138" s="1" t="str">
        <f>IF(AND(שבוע_בדילוג[[#This Row],[הווסת פעיל?]]=1,Y137=0,שבוע_בדילוג[[#This Row],[וסת קבוע אחרון]]&lt;&gt;X137),1,"")</f>
        <v/>
      </c>
      <c r="AE138" s="1" t="str">
        <f>IF(AND(שבוע_בדילוג[[#This Row],[הווסת פעיל?]]&lt;&gt;"",B139=1),שבוע_בדילוג[[#This Row],[CycleNumber]],"")</f>
        <v/>
      </c>
      <c r="AF138" s="1" t="str">
        <f>IF(AND(שבוע_בדילוג[[#This Row],[הווסת פעיל?]]&lt;&gt;"",Y137=""),שבוע_בדילוג[[#This Row],[CycleNumber]],"")</f>
        <v/>
      </c>
      <c r="AG138" s="1" t="str">
        <f>IF(B139=1,"",IF(שבוע_בדילוג[[#This Row],[הווסת פעיל?]]=1,IF(שבוע_בדילוג[[#This Row],[וסת קבוע אחרון]]=F139,1,0),""))</f>
        <v/>
      </c>
      <c r="AH138" s="1" t="str">
        <f>IF(B139=1,"",IF(שבוע_בדילוג[[#This Row],[הווסת פעיל?]]=1,IF(OR(שבוע_בדילוג[[#This Row],[וסת קבוע אחרון]]=F139,F139=שבוע_בדילוג[[#This Row],[LengthofCycle]]),1,0),""))</f>
        <v/>
      </c>
      <c r="AI138" s="1" t="str">
        <f>IF(B139=1,"",IF(שבוע_בדילוג[[#This Row],[הווסת פעיל?]]=1,IF(OR(שבוע_בדילוג[[#This Row],[וסת קבוע אחרון]]=F139,F139=שבוע_בדילוג[[#This Row],[LengthofCycle]],AND(שבוע_בדילוג[[#This Row],[LengthofCycle]]&lt;&gt;שבוע_בדילוג[[#This Row],[וסת קבוע אחרון]],OR(F139=28,F139=29))),1,0),""))</f>
        <v/>
      </c>
      <c r="AJ138" s="1" t="str">
        <f>IF(AND(שבוע_בדילוג[[#This Row],[הווסת פעיל?]]=1,B139=1),1,"")</f>
        <v/>
      </c>
      <c r="AK138" s="4">
        <f>IF(AND(שבוע_בדילוג[[#This Row],[הווסת פעיל?]]&lt;&gt;1,B139&lt;&gt;1,B139&lt;&gt;""),IF(שבוע_בדילוג[[#This Row],[LengthofCycle]]=F139,1,0),"")</f>
        <v>0</v>
      </c>
      <c r="AL138" s="4">
        <f>IF(AND(שבוע_בדילוג[[#This Row],[הווסת פעיל?]]&lt;&gt;1,B139&lt;&gt;1,B139&lt;&gt;""),IF(OR(שבוע_בדילוג[[#This Row],[LengthofCycle]]=F139,F139=29),1,0),"")</f>
        <v>0</v>
      </c>
      <c r="AM138" s="4">
        <f>IF(AND(שבוע_בדילוג[[#This Row],[הווסת פעיל?]]&lt;&gt;1,B139&lt;&gt;1,B139&lt;&gt;""),IF(OR(שבוע_בדילוג[[#This Row],[LengthofCycle]]=F139,F139=29,F139=28),1,0),"")</f>
        <v>0</v>
      </c>
      <c r="AZ138" s="1">
        <f t="shared" si="25"/>
        <v>0</v>
      </c>
      <c r="BA138" s="2" t="e">
        <f t="shared" si="26"/>
        <v>#DIV/0!</v>
      </c>
      <c r="BB138" s="2" t="e">
        <f t="shared" si="27"/>
        <v>#DIV/0!</v>
      </c>
    </row>
    <row r="139" spans="1:54" x14ac:dyDescent="0.25">
      <c r="A139" s="1" t="s">
        <v>55</v>
      </c>
      <c r="B139" s="1">
        <v>6</v>
      </c>
      <c r="C139" s="1">
        <v>0</v>
      </c>
      <c r="D139" s="1">
        <v>1</v>
      </c>
      <c r="E139" s="1">
        <v>0</v>
      </c>
      <c r="F139" s="1">
        <v>31</v>
      </c>
      <c r="H139" s="1">
        <f>שבוע_בדילוג[[#This Row],[LengthofCycle]]+1</f>
        <v>32</v>
      </c>
      <c r="I139" s="1" t="str">
        <f>IF(IFERROR(LOOKUP(שבוע_בדילוג[[#This Row],[ClientID]],קביעויות[השבוע בדילוג]),FALSE)=שבוע_בדילוג[[#This Row],[ClientID]],1,"")</f>
        <v/>
      </c>
      <c r="J139" s="1" t="str">
        <f>IF(AND(שבוע_בדילוג[[#This Row],[CycleNumber]]&gt;1,OR(B140="",שבוע_בדילוג[[#This Row],[CycleNumber]]&gt;B138)),IF(OR(AND(שבוע_בדילוג[[#This Row],[LengthofCycle]]=29,F138=29),AND(שבוע_בדילוג[[#This Row],[LengthofCycle]]=36,F138=36)),1,""),"")</f>
        <v/>
      </c>
      <c r="K139" s="1" t="str">
        <f>IF(AND(שבוע_בדילוג[[#This Row],[וסת השבוע]]=1,J138=1,שבוע_בדילוג[[#This Row],[CycleNumber]]&gt;B138),1,"")</f>
        <v/>
      </c>
      <c r="L139" s="1" t="str">
        <f>IF(שבוע_בדילוג[[#This Row],[CycleNumber]]=1,"",IF(שבוע_בדילוג[[#This Row],[וסת השבוע]]=1,0,IF(L138="","",IF(L138=0,IF(שבוע_בדילוג[[#This Row],[LengthofCycle]]=29,0,1),IF(L138=1,IF(שבוע_בדילוג[[#This Row],[LengthofCycle]]+F138=29*2,0,2),IF(L138=2,IF(שבוע_בדילוג[[#This Row],[LengthofCycle]]+F138+F137=29*3,0,3),""))))))</f>
        <v/>
      </c>
      <c r="M139" s="1" t="str">
        <f>IF(שבוע_בדילוג[[#This Row],[וסת השבוע]]=1,IF(שבוע_בדילוג[[#This Row],[וסת השבוע וההפלגה ביחד]]=1,M138+1,0),IF(AND(שבוע_בדילוג[[#This Row],[CycleNumber]]&gt;B138,שבוע_בדילוג[[#This Row],[CycleNumber]]&gt;1),IF(שבוע_בדילוג[[#This Row],[וסת השבוע פעיל?]]&lt;&gt;"",M138+1,""),""))</f>
        <v/>
      </c>
      <c r="N139" s="1" t="str">
        <f>IF(שבוע_בדילוג[[#This Row],[וסת השבוע פעיל?2]]="","",IF(AND(שבוע_בדילוג[[#This Row],[וסת השבוע פעיל?]]&lt;&gt;"",שבוע_בדילוג[[#This Row],[CycleNumber]]&lt;B140,B140&lt;&gt;"",שבוע_בדילוג[[#This Row],[וסת השבוע פעיל?]]&lt;3),IF(L140=0,IF(AND(שבוע_בדילוג[[#This Row],[וסת השבוע פעיל?]]&gt;0,J140=1),0,1),0),""))</f>
        <v/>
      </c>
      <c r="O139" s="1" t="str">
        <f t="shared" si="19"/>
        <v/>
      </c>
      <c r="P139" s="1" t="str">
        <f>IF(AND(שבוע_בדילוג[[#This Row],[חיזוי - שבוע]]=1,K140=1),1,"")</f>
        <v/>
      </c>
      <c r="Q139" s="1" t="str">
        <f>IF(AND(שבוע_בדילוג[[#This Row],[וסת השבוע פעיל?]]&lt;3,OR(שבוע_בדילוג[[#This Row],[CycleNumber]]&gt;B140,B140="")),1,"")</f>
        <v/>
      </c>
      <c r="R139" s="1" t="str">
        <f>IF(AND(שבוע_בדילוג[[#This Row],[חיזוי - שבוע]]&lt;&gt;"",שבוע_בדילוג[[#This Row],[וסת השבוע פעיל?2]]=""),1,"")</f>
        <v/>
      </c>
      <c r="S139" s="1" t="str">
        <f>IF(שבוע_בדילוג[[#This Row],[האישה קבעה וסת שבוע בדילוג?]]=1,IF(שבוע_בדילוג[[#This Row],[וסת השבוע פעיל?]]&lt;3,1,0),"")</f>
        <v/>
      </c>
      <c r="T1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" s="1">
        <f t="shared" si="22"/>
        <v>0</v>
      </c>
      <c r="V139" s="1">
        <f t="shared" si="23"/>
        <v>0</v>
      </c>
      <c r="W139" s="1">
        <f t="shared" si="24"/>
        <v>0</v>
      </c>
      <c r="X139" s="1" t="str">
        <f>IF(שבוע_בדילוג[[#This Row],[3 הפלגות זהות]]="","",IF(שבוע_בדילוג[[#This Row],[3 הפלגות זהות]]=1,שבוע_בדילוג[[#This Row],[LengthofCycle]],X138))</f>
        <v/>
      </c>
      <c r="Z139" s="1" t="str">
        <f>IF(OR(שבוע_בדילוג[[#This Row],[הווסת פעיל?]]=0,שבוע_בדילוג[[#This Row],[הווסת פעיל?]]=""),"",SUM(Z138,שבוע_בדילוג[[#This Row],[הווסת פעיל?]]))</f>
        <v/>
      </c>
      <c r="AA139" s="1" t="str">
        <f>IF(AND(שבוע_בדילוג[[#This Row],[כמה מחזורים עד עקירה]]&lt;&gt;"",Z140=""),שבוע_בדילוג[[#This Row],[כמה מחזורים עד עקירה]],"")</f>
        <v/>
      </c>
      <c r="AB139" s="1" t="str">
        <f>IF(AND(שבוע_בדילוג[[#This Row],[הווסת פעיל?]]=1,שבוע_בדילוג[[#This Row],[וסת קבוע אחרון]]&lt;&gt;X138),שבוע_בדילוג[[#This Row],[וסת קבוע אחרון]],"")</f>
        <v/>
      </c>
      <c r="AC139" s="1" t="str">
        <f>IF(AND(שבוע_בדילוג[[#This Row],[הווסת פעיל?]]=1,Y138=0,שבוע_בדילוג[[#This Row],[וסת קבוע אחרון]]=X138),שבוע_בדילוג[[#This Row],[וסת קבוע אחרון]],"")</f>
        <v/>
      </c>
      <c r="AD139" s="1" t="str">
        <f>IF(AND(שבוע_בדילוג[[#This Row],[הווסת פעיל?]]=1,Y138=0,שבוע_בדילוג[[#This Row],[וסת קבוע אחרון]]&lt;&gt;X138),1,"")</f>
        <v/>
      </c>
      <c r="AE139" s="1" t="str">
        <f>IF(AND(שבוע_בדילוג[[#This Row],[הווסת פעיל?]]&lt;&gt;"",B140=1),שבוע_בדילוג[[#This Row],[CycleNumber]],"")</f>
        <v/>
      </c>
      <c r="AF139" s="1" t="str">
        <f>IF(AND(שבוע_בדילוג[[#This Row],[הווסת פעיל?]]&lt;&gt;"",Y138=""),שבוע_בדילוג[[#This Row],[CycleNumber]],"")</f>
        <v/>
      </c>
      <c r="AG139" s="1" t="str">
        <f>IF(B140=1,"",IF(שבוע_בדילוג[[#This Row],[הווסת פעיל?]]=1,IF(שבוע_בדילוג[[#This Row],[וסת קבוע אחרון]]=F140,1,0),""))</f>
        <v/>
      </c>
      <c r="AH139" s="1" t="str">
        <f>IF(B140=1,"",IF(שבוע_בדילוג[[#This Row],[הווסת פעיל?]]=1,IF(OR(שבוע_בדילוג[[#This Row],[וסת קבוע אחרון]]=F140,F140=שבוע_בדילוג[[#This Row],[LengthofCycle]]),1,0),""))</f>
        <v/>
      </c>
      <c r="AI139" s="1" t="str">
        <f>IF(B140=1,"",IF(שבוע_בדילוג[[#This Row],[הווסת פעיל?]]=1,IF(OR(שבוע_בדילוג[[#This Row],[וסת קבוע אחרון]]=F140,F140=שבוע_בדילוג[[#This Row],[LengthofCycle]],AND(שבוע_בדילוג[[#This Row],[LengthofCycle]]&lt;&gt;שבוע_בדילוג[[#This Row],[וסת קבוע אחרון]],OR(F140=28,F140=29))),1,0),""))</f>
        <v/>
      </c>
      <c r="AJ139" s="1" t="str">
        <f>IF(AND(שבוע_בדילוג[[#This Row],[הווסת פעיל?]]=1,B140=1),1,"")</f>
        <v/>
      </c>
      <c r="AK139" s="4">
        <f>IF(AND(שבוע_בדילוג[[#This Row],[הווסת פעיל?]]&lt;&gt;1,B140&lt;&gt;1,B140&lt;&gt;""),IF(שבוע_בדילוג[[#This Row],[LengthofCycle]]=F140,1,0),"")</f>
        <v>0</v>
      </c>
      <c r="AL139" s="4">
        <f>IF(AND(שבוע_בדילוג[[#This Row],[הווסת פעיל?]]&lt;&gt;1,B140&lt;&gt;1,B140&lt;&gt;""),IF(OR(שבוע_בדילוג[[#This Row],[LengthofCycle]]=F140,F140=29),1,0),"")</f>
        <v>0</v>
      </c>
      <c r="AM139" s="4">
        <f>IF(AND(שבוע_בדילוג[[#This Row],[הווסת פעיל?]]&lt;&gt;1,B140&lt;&gt;1,B140&lt;&gt;""),IF(OR(שבוע_בדילוג[[#This Row],[LengthofCycle]]=F140,F140=29,F140=28),1,0),"")</f>
        <v>0</v>
      </c>
      <c r="AZ139" s="1">
        <f t="shared" si="25"/>
        <v>0</v>
      </c>
      <c r="BA139" s="2" t="e">
        <f t="shared" si="26"/>
        <v>#DIV/0!</v>
      </c>
      <c r="BB139" s="2" t="e">
        <f t="shared" si="27"/>
        <v>#DIV/0!</v>
      </c>
    </row>
    <row r="140" spans="1:54" x14ac:dyDescent="0.25">
      <c r="A140" s="1" t="s">
        <v>55</v>
      </c>
      <c r="B140" s="1">
        <v>7</v>
      </c>
      <c r="C140" s="1">
        <v>0</v>
      </c>
      <c r="D140" s="1">
        <v>1</v>
      </c>
      <c r="E140" s="1">
        <v>0</v>
      </c>
      <c r="F140" s="1">
        <v>30</v>
      </c>
      <c r="H140" s="1">
        <f>שבוע_בדילוג[[#This Row],[LengthofCycle]]+1</f>
        <v>31</v>
      </c>
      <c r="I140" s="1" t="str">
        <f>IF(IFERROR(LOOKUP(שבוע_בדילוג[[#This Row],[ClientID]],קביעויות[השבוע בדילוג]),FALSE)=שבוע_בדילוג[[#This Row],[ClientID]],1,"")</f>
        <v/>
      </c>
      <c r="J140" s="1" t="str">
        <f>IF(AND(שבוע_בדילוג[[#This Row],[CycleNumber]]&gt;1,OR(B141="",שבוע_בדילוג[[#This Row],[CycleNumber]]&gt;B139)),IF(OR(AND(שבוע_בדילוג[[#This Row],[LengthofCycle]]=29,F139=29),AND(שבוע_בדילוג[[#This Row],[LengthofCycle]]=36,F139=36)),1,""),"")</f>
        <v/>
      </c>
      <c r="K140" s="1" t="str">
        <f>IF(AND(שבוע_בדילוג[[#This Row],[וסת השבוע]]=1,J139=1,שבוע_בדילוג[[#This Row],[CycleNumber]]&gt;B139),1,"")</f>
        <v/>
      </c>
      <c r="L140" s="1" t="str">
        <f>IF(שבוע_בדילוג[[#This Row],[CycleNumber]]=1,"",IF(שבוע_בדילוג[[#This Row],[וסת השבוע]]=1,0,IF(L139="","",IF(L139=0,IF(שבוע_בדילוג[[#This Row],[LengthofCycle]]=29,0,1),IF(L139=1,IF(שבוע_בדילוג[[#This Row],[LengthofCycle]]+F139=29*2,0,2),IF(L139=2,IF(שבוע_בדילוג[[#This Row],[LengthofCycle]]+F139+F138=29*3,0,3),""))))))</f>
        <v/>
      </c>
      <c r="M140" s="1" t="str">
        <f>IF(שבוע_בדילוג[[#This Row],[וסת השבוע]]=1,IF(שבוע_בדילוג[[#This Row],[וסת השבוע וההפלגה ביחד]]=1,M139+1,0),IF(AND(שבוע_בדילוג[[#This Row],[CycleNumber]]&gt;B139,שבוע_בדילוג[[#This Row],[CycleNumber]]&gt;1),IF(שבוע_בדילוג[[#This Row],[וסת השבוע פעיל?]]&lt;&gt;"",M139+1,""),""))</f>
        <v/>
      </c>
      <c r="N140" s="1" t="str">
        <f>IF(שבוע_בדילוג[[#This Row],[וסת השבוע פעיל?2]]="","",IF(AND(שבוע_בדילוג[[#This Row],[וסת השבוע פעיל?]]&lt;&gt;"",שבוע_בדילוג[[#This Row],[CycleNumber]]&lt;B141,B141&lt;&gt;"",שבוע_בדילוג[[#This Row],[וסת השבוע פעיל?]]&lt;3),IF(L141=0,IF(AND(שבוע_בדילוג[[#This Row],[וסת השבוע פעיל?]]&gt;0,J141=1),0,1),0),""))</f>
        <v/>
      </c>
      <c r="O140" s="1" t="str">
        <f t="shared" si="19"/>
        <v/>
      </c>
      <c r="P140" s="1" t="str">
        <f>IF(AND(שבוע_בדילוג[[#This Row],[חיזוי - שבוע]]=1,K141=1),1,"")</f>
        <v/>
      </c>
      <c r="Q140" s="1" t="str">
        <f>IF(AND(שבוע_בדילוג[[#This Row],[וסת השבוע פעיל?]]&lt;3,OR(שבוע_בדילוג[[#This Row],[CycleNumber]]&gt;B141,B141="")),1,"")</f>
        <v/>
      </c>
      <c r="R140" s="1" t="str">
        <f>IF(AND(שבוע_בדילוג[[#This Row],[חיזוי - שבוע]]&lt;&gt;"",שבוע_בדילוג[[#This Row],[וסת השבוע פעיל?2]]=""),1,"")</f>
        <v/>
      </c>
      <c r="S140" s="1" t="str">
        <f>IF(שבוע_בדילוג[[#This Row],[האישה קבעה וסת שבוע בדילוג?]]=1,IF(שבוע_בדילוג[[#This Row],[וסת השבוע פעיל?]]&lt;3,1,0),"")</f>
        <v/>
      </c>
      <c r="T1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" s="1">
        <f t="shared" si="22"/>
        <v>0</v>
      </c>
      <c r="V140" s="1">
        <f t="shared" si="23"/>
        <v>0</v>
      </c>
      <c r="W140" s="1">
        <f t="shared" si="24"/>
        <v>0</v>
      </c>
      <c r="X140" s="1" t="str">
        <f>IF(שבוע_בדילוג[[#This Row],[3 הפלגות זהות]]="","",IF(שבוע_בדילוג[[#This Row],[3 הפלגות זהות]]=1,שבוע_בדילוג[[#This Row],[LengthofCycle]],X139))</f>
        <v/>
      </c>
      <c r="Z140" s="1" t="str">
        <f>IF(OR(שבוע_בדילוג[[#This Row],[הווסת פעיל?]]=0,שבוע_בדילוג[[#This Row],[הווסת פעיל?]]=""),"",SUM(Z139,שבוע_בדילוג[[#This Row],[הווסת פעיל?]]))</f>
        <v/>
      </c>
      <c r="AA140" s="1" t="str">
        <f>IF(AND(שבוע_בדילוג[[#This Row],[כמה מחזורים עד עקירה]]&lt;&gt;"",Z141=""),שבוע_בדילוג[[#This Row],[כמה מחזורים עד עקירה]],"")</f>
        <v/>
      </c>
      <c r="AB140" s="1" t="str">
        <f>IF(AND(שבוע_בדילוג[[#This Row],[הווסת פעיל?]]=1,שבוע_בדילוג[[#This Row],[וסת קבוע אחרון]]&lt;&gt;X139),שבוע_בדילוג[[#This Row],[וסת קבוע אחרון]],"")</f>
        <v/>
      </c>
      <c r="AC140" s="1" t="str">
        <f>IF(AND(שבוע_בדילוג[[#This Row],[הווסת פעיל?]]=1,Y139=0,שבוע_בדילוג[[#This Row],[וסת קבוע אחרון]]=X139),שבוע_בדילוג[[#This Row],[וסת קבוע אחרון]],"")</f>
        <v/>
      </c>
      <c r="AD140" s="1" t="str">
        <f>IF(AND(שבוע_בדילוג[[#This Row],[הווסת פעיל?]]=1,Y139=0,שבוע_בדילוג[[#This Row],[וסת קבוע אחרון]]&lt;&gt;X139),1,"")</f>
        <v/>
      </c>
      <c r="AE140" s="1" t="str">
        <f>IF(AND(שבוע_בדילוג[[#This Row],[הווסת פעיל?]]&lt;&gt;"",B141=1),שבוע_בדילוג[[#This Row],[CycleNumber]],"")</f>
        <v/>
      </c>
      <c r="AF140" s="1" t="str">
        <f>IF(AND(שבוע_בדילוג[[#This Row],[הווסת פעיל?]]&lt;&gt;"",Y139=""),שבוע_בדילוג[[#This Row],[CycleNumber]],"")</f>
        <v/>
      </c>
      <c r="AG140" s="1" t="str">
        <f>IF(B141=1,"",IF(שבוע_בדילוג[[#This Row],[הווסת פעיל?]]=1,IF(שבוע_בדילוג[[#This Row],[וסת קבוע אחרון]]=F141,1,0),""))</f>
        <v/>
      </c>
      <c r="AH140" s="1" t="str">
        <f>IF(B141=1,"",IF(שבוע_בדילוג[[#This Row],[הווסת פעיל?]]=1,IF(OR(שבוע_בדילוג[[#This Row],[וסת קבוע אחרון]]=F141,F141=שבוע_בדילוג[[#This Row],[LengthofCycle]]),1,0),""))</f>
        <v/>
      </c>
      <c r="AI140" s="1" t="str">
        <f>IF(B141=1,"",IF(שבוע_בדילוג[[#This Row],[הווסת פעיל?]]=1,IF(OR(שבוע_בדילוג[[#This Row],[וסת קבוע אחרון]]=F141,F141=שבוע_בדילוג[[#This Row],[LengthofCycle]],AND(שבוע_בדילוג[[#This Row],[LengthofCycle]]&lt;&gt;שבוע_בדילוג[[#This Row],[וסת קבוע אחרון]],OR(F141=28,F141=29))),1,0),""))</f>
        <v/>
      </c>
      <c r="AJ140" s="1" t="str">
        <f>IF(AND(שבוע_בדילוג[[#This Row],[הווסת פעיל?]]=1,B141=1),1,"")</f>
        <v/>
      </c>
      <c r="AK140" s="4">
        <f>IF(AND(שבוע_בדילוג[[#This Row],[הווסת פעיל?]]&lt;&gt;1,B141&lt;&gt;1,B141&lt;&gt;""),IF(שבוע_בדילוג[[#This Row],[LengthofCycle]]=F141,1,0),"")</f>
        <v>0</v>
      </c>
      <c r="AL140" s="4">
        <f>IF(AND(שבוע_בדילוג[[#This Row],[הווסת פעיל?]]&lt;&gt;1,B141&lt;&gt;1,B141&lt;&gt;""),IF(OR(שבוע_בדילוג[[#This Row],[LengthofCycle]]=F141,F141=29),1,0),"")</f>
        <v>0</v>
      </c>
      <c r="AM140" s="4">
        <f>IF(AND(שבוע_בדילוג[[#This Row],[הווסת פעיל?]]&lt;&gt;1,B141&lt;&gt;1,B141&lt;&gt;""),IF(OR(שבוע_בדילוג[[#This Row],[LengthofCycle]]=F141,F141=29,F141=28),1,0),"")</f>
        <v>0</v>
      </c>
      <c r="AZ140" s="1">
        <f t="shared" si="25"/>
        <v>0</v>
      </c>
      <c r="BA140" s="2" t="e">
        <f t="shared" si="26"/>
        <v>#DIV/0!</v>
      </c>
      <c r="BB140" s="2" t="e">
        <f t="shared" si="27"/>
        <v>#DIV/0!</v>
      </c>
    </row>
    <row r="141" spans="1:54" x14ac:dyDescent="0.25">
      <c r="A141" s="1" t="s">
        <v>55</v>
      </c>
      <c r="B141" s="1">
        <v>8</v>
      </c>
      <c r="C141" s="1">
        <v>0</v>
      </c>
      <c r="D141" s="1">
        <v>1</v>
      </c>
      <c r="E141" s="1">
        <v>0</v>
      </c>
      <c r="F141" s="1">
        <v>33</v>
      </c>
      <c r="H141" s="1">
        <f>שבוע_בדילוג[[#This Row],[LengthofCycle]]+1</f>
        <v>34</v>
      </c>
      <c r="I141" s="1" t="str">
        <f>IF(IFERROR(LOOKUP(שבוע_בדילוג[[#This Row],[ClientID]],קביעויות[השבוע בדילוג]),FALSE)=שבוע_בדילוג[[#This Row],[ClientID]],1,"")</f>
        <v/>
      </c>
      <c r="J141" s="1" t="str">
        <f>IF(AND(שבוע_בדילוג[[#This Row],[CycleNumber]]&gt;1,OR(B142="",שבוע_בדילוג[[#This Row],[CycleNumber]]&gt;B140)),IF(OR(AND(שבוע_בדילוג[[#This Row],[LengthofCycle]]=29,F140=29),AND(שבוע_בדילוג[[#This Row],[LengthofCycle]]=36,F140=36)),1,""),"")</f>
        <v/>
      </c>
      <c r="K141" s="1" t="str">
        <f>IF(AND(שבוע_בדילוג[[#This Row],[וסת השבוע]]=1,J140=1,שבוע_בדילוג[[#This Row],[CycleNumber]]&gt;B140),1,"")</f>
        <v/>
      </c>
      <c r="L141" s="1" t="str">
        <f>IF(שבוע_בדילוג[[#This Row],[CycleNumber]]=1,"",IF(שבוע_בדילוג[[#This Row],[וסת השבוע]]=1,0,IF(L140="","",IF(L140=0,IF(שבוע_בדילוג[[#This Row],[LengthofCycle]]=29,0,1),IF(L140=1,IF(שבוע_בדילוג[[#This Row],[LengthofCycle]]+F140=29*2,0,2),IF(L140=2,IF(שבוע_בדילוג[[#This Row],[LengthofCycle]]+F140+F139=29*3,0,3),""))))))</f>
        <v/>
      </c>
      <c r="M141" s="1" t="str">
        <f>IF(שבוע_בדילוג[[#This Row],[וסת השבוע]]=1,IF(שבוע_בדילוג[[#This Row],[וסת השבוע וההפלגה ביחד]]=1,M140+1,0),IF(AND(שבוע_בדילוג[[#This Row],[CycleNumber]]&gt;B140,שבוע_בדילוג[[#This Row],[CycleNumber]]&gt;1),IF(שבוע_בדילוג[[#This Row],[וסת השבוע פעיל?]]&lt;&gt;"",M140+1,""),""))</f>
        <v/>
      </c>
      <c r="N141" s="1" t="str">
        <f>IF(שבוע_בדילוג[[#This Row],[וסת השבוע פעיל?2]]="","",IF(AND(שבוע_בדילוג[[#This Row],[וסת השבוע פעיל?]]&lt;&gt;"",שבוע_בדילוג[[#This Row],[CycleNumber]]&lt;B142,B142&lt;&gt;"",שבוע_בדילוג[[#This Row],[וסת השבוע פעיל?]]&lt;3),IF(L142=0,IF(AND(שבוע_בדילוג[[#This Row],[וסת השבוע פעיל?]]&gt;0,J142=1),0,1),0),""))</f>
        <v/>
      </c>
      <c r="O141" s="1" t="str">
        <f t="shared" si="19"/>
        <v/>
      </c>
      <c r="P141" s="1" t="str">
        <f>IF(AND(שבוע_בדילוג[[#This Row],[חיזוי - שבוע]]=1,K142=1),1,"")</f>
        <v/>
      </c>
      <c r="Q141" s="1" t="str">
        <f>IF(AND(שבוע_בדילוג[[#This Row],[וסת השבוע פעיל?]]&lt;3,OR(שבוע_בדילוג[[#This Row],[CycleNumber]]&gt;B142,B142="")),1,"")</f>
        <v/>
      </c>
      <c r="R141" s="1" t="str">
        <f>IF(AND(שבוע_בדילוג[[#This Row],[חיזוי - שבוע]]&lt;&gt;"",שבוע_בדילוג[[#This Row],[וסת השבוע פעיל?2]]=""),1,"")</f>
        <v/>
      </c>
      <c r="S141" s="1" t="str">
        <f>IF(שבוע_בדילוג[[#This Row],[האישה קבעה וסת שבוע בדילוג?]]=1,IF(שבוע_בדילוג[[#This Row],[וסת השבוע פעיל?]]&lt;3,1,0),"")</f>
        <v/>
      </c>
      <c r="T1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" s="1">
        <f t="shared" si="22"/>
        <v>0</v>
      </c>
      <c r="V141" s="1">
        <f t="shared" si="23"/>
        <v>0</v>
      </c>
      <c r="W141" s="1">
        <f t="shared" si="24"/>
        <v>0</v>
      </c>
      <c r="X141" s="1" t="str">
        <f>IF(שבוע_בדילוג[[#This Row],[3 הפלגות זהות]]="","",IF(שבוע_בדילוג[[#This Row],[3 הפלגות זהות]]=1,שבוע_בדילוג[[#This Row],[LengthofCycle]],X140))</f>
        <v/>
      </c>
      <c r="Z141" s="1" t="str">
        <f>IF(OR(שבוע_בדילוג[[#This Row],[הווסת פעיל?]]=0,שבוע_בדילוג[[#This Row],[הווסת פעיל?]]=""),"",SUM(Z140,שבוע_בדילוג[[#This Row],[הווסת פעיל?]]))</f>
        <v/>
      </c>
      <c r="AA141" s="1" t="str">
        <f>IF(AND(שבוע_בדילוג[[#This Row],[כמה מחזורים עד עקירה]]&lt;&gt;"",Z142=""),שבוע_בדילוג[[#This Row],[כמה מחזורים עד עקירה]],"")</f>
        <v/>
      </c>
      <c r="AB141" s="1" t="str">
        <f>IF(AND(שבוע_בדילוג[[#This Row],[הווסת פעיל?]]=1,שבוע_בדילוג[[#This Row],[וסת קבוע אחרון]]&lt;&gt;X140),שבוע_בדילוג[[#This Row],[וסת קבוע אחרון]],"")</f>
        <v/>
      </c>
      <c r="AC141" s="1" t="str">
        <f>IF(AND(שבוע_בדילוג[[#This Row],[הווסת פעיל?]]=1,Y140=0,שבוע_בדילוג[[#This Row],[וסת קבוע אחרון]]=X140),שבוע_בדילוג[[#This Row],[וסת קבוע אחרון]],"")</f>
        <v/>
      </c>
      <c r="AD141" s="1" t="str">
        <f>IF(AND(שבוע_בדילוג[[#This Row],[הווסת פעיל?]]=1,Y140=0,שבוע_בדילוג[[#This Row],[וסת קבוע אחרון]]&lt;&gt;X140),1,"")</f>
        <v/>
      </c>
      <c r="AE141" s="1" t="str">
        <f>IF(AND(שבוע_בדילוג[[#This Row],[הווסת פעיל?]]&lt;&gt;"",B142=1),שבוע_בדילוג[[#This Row],[CycleNumber]],"")</f>
        <v/>
      </c>
      <c r="AF141" s="1" t="str">
        <f>IF(AND(שבוע_בדילוג[[#This Row],[הווסת פעיל?]]&lt;&gt;"",Y140=""),שבוע_בדילוג[[#This Row],[CycleNumber]],"")</f>
        <v/>
      </c>
      <c r="AG141" s="1" t="str">
        <f>IF(B142=1,"",IF(שבוע_בדילוג[[#This Row],[הווסת פעיל?]]=1,IF(שבוע_בדילוג[[#This Row],[וסת קבוע אחרון]]=F142,1,0),""))</f>
        <v/>
      </c>
      <c r="AH141" s="1" t="str">
        <f>IF(B142=1,"",IF(שבוע_בדילוג[[#This Row],[הווסת פעיל?]]=1,IF(OR(שבוע_בדילוג[[#This Row],[וסת קבוע אחרון]]=F142,F142=שבוע_בדילוג[[#This Row],[LengthofCycle]]),1,0),""))</f>
        <v/>
      </c>
      <c r="AI141" s="1" t="str">
        <f>IF(B142=1,"",IF(שבוע_בדילוג[[#This Row],[הווסת פעיל?]]=1,IF(OR(שבוע_בדילוג[[#This Row],[וסת קבוע אחרון]]=F142,F142=שבוע_בדילוג[[#This Row],[LengthofCycle]],AND(שבוע_בדילוג[[#This Row],[LengthofCycle]]&lt;&gt;שבוע_בדילוג[[#This Row],[וסת קבוע אחרון]],OR(F142=28,F142=29))),1,0),""))</f>
        <v/>
      </c>
      <c r="AJ141" s="1" t="str">
        <f>IF(AND(שבוע_בדילוג[[#This Row],[הווסת פעיל?]]=1,B142=1),1,"")</f>
        <v/>
      </c>
      <c r="AK141" s="4">
        <f>IF(AND(שבוע_בדילוג[[#This Row],[הווסת פעיל?]]&lt;&gt;1,B142&lt;&gt;1,B142&lt;&gt;""),IF(שבוע_בדילוג[[#This Row],[LengthofCycle]]=F142,1,0),"")</f>
        <v>0</v>
      </c>
      <c r="AL141" s="4">
        <f>IF(AND(שבוע_בדילוג[[#This Row],[הווסת פעיל?]]&lt;&gt;1,B142&lt;&gt;1,B142&lt;&gt;""),IF(OR(שבוע_בדילוג[[#This Row],[LengthofCycle]]=F142,F142=29),1,0),"")</f>
        <v>0</v>
      </c>
      <c r="AM141" s="4">
        <f>IF(AND(שבוע_בדילוג[[#This Row],[הווסת פעיל?]]&lt;&gt;1,B142&lt;&gt;1,B142&lt;&gt;""),IF(OR(שבוע_בדילוג[[#This Row],[LengthofCycle]]=F142,F142=29,F142=28),1,0),"")</f>
        <v>0</v>
      </c>
      <c r="AZ141" s="1">
        <f t="shared" si="25"/>
        <v>0</v>
      </c>
      <c r="BA141" s="2" t="e">
        <f t="shared" si="26"/>
        <v>#DIV/0!</v>
      </c>
      <c r="BB141" s="2" t="e">
        <f t="shared" si="27"/>
        <v>#DIV/0!</v>
      </c>
    </row>
    <row r="142" spans="1:54" x14ac:dyDescent="0.25">
      <c r="A142" s="1" t="s">
        <v>55</v>
      </c>
      <c r="B142" s="1">
        <v>9</v>
      </c>
      <c r="C142" s="1">
        <v>0</v>
      </c>
      <c r="D142" s="1">
        <v>1</v>
      </c>
      <c r="E142" s="1">
        <v>0</v>
      </c>
      <c r="F142" s="1">
        <v>30</v>
      </c>
      <c r="H142" s="1">
        <f>שבוע_בדילוג[[#This Row],[LengthofCycle]]+1</f>
        <v>31</v>
      </c>
      <c r="I142" s="1" t="str">
        <f>IF(IFERROR(LOOKUP(שבוע_בדילוג[[#This Row],[ClientID]],קביעויות[השבוע בדילוג]),FALSE)=שבוע_בדילוג[[#This Row],[ClientID]],1,"")</f>
        <v/>
      </c>
      <c r="J142" s="1" t="str">
        <f>IF(AND(שבוע_בדילוג[[#This Row],[CycleNumber]]&gt;1,OR(B143="",שבוע_בדילוג[[#This Row],[CycleNumber]]&gt;B141)),IF(OR(AND(שבוע_בדילוג[[#This Row],[LengthofCycle]]=29,F141=29),AND(שבוע_בדילוג[[#This Row],[LengthofCycle]]=36,F141=36)),1,""),"")</f>
        <v/>
      </c>
      <c r="K142" s="1" t="str">
        <f>IF(AND(שבוע_בדילוג[[#This Row],[וסת השבוע]]=1,J141=1,שבוע_בדילוג[[#This Row],[CycleNumber]]&gt;B141),1,"")</f>
        <v/>
      </c>
      <c r="L142" s="1" t="str">
        <f>IF(שבוע_בדילוג[[#This Row],[CycleNumber]]=1,"",IF(שבוע_בדילוג[[#This Row],[וסת השבוע]]=1,0,IF(L141="","",IF(L141=0,IF(שבוע_בדילוג[[#This Row],[LengthofCycle]]=29,0,1),IF(L141=1,IF(שבוע_בדילוג[[#This Row],[LengthofCycle]]+F141=29*2,0,2),IF(L141=2,IF(שבוע_בדילוג[[#This Row],[LengthofCycle]]+F141+F140=29*3,0,3),""))))))</f>
        <v/>
      </c>
      <c r="M142" s="1" t="str">
        <f>IF(שבוע_בדילוג[[#This Row],[וסת השבוע]]=1,IF(שבוע_בדילוג[[#This Row],[וסת השבוע וההפלגה ביחד]]=1,M141+1,0),IF(AND(שבוע_בדילוג[[#This Row],[CycleNumber]]&gt;B141,שבוע_בדילוג[[#This Row],[CycleNumber]]&gt;1),IF(שבוע_בדילוג[[#This Row],[וסת השבוע פעיל?]]&lt;&gt;"",M141+1,""),""))</f>
        <v/>
      </c>
      <c r="N142" s="1" t="str">
        <f>IF(שבוע_בדילוג[[#This Row],[וסת השבוע פעיל?2]]="","",IF(AND(שבוע_בדילוג[[#This Row],[וסת השבוע פעיל?]]&lt;&gt;"",שבוע_בדילוג[[#This Row],[CycleNumber]]&lt;B143,B143&lt;&gt;"",שבוע_בדילוג[[#This Row],[וסת השבוע פעיל?]]&lt;3),IF(L143=0,IF(AND(שבוע_בדילוג[[#This Row],[וסת השבוע פעיל?]]&gt;0,J143=1),0,1),0),""))</f>
        <v/>
      </c>
      <c r="O142" s="1" t="str">
        <f t="shared" si="19"/>
        <v/>
      </c>
      <c r="P142" s="1" t="str">
        <f>IF(AND(שבוע_בדילוג[[#This Row],[חיזוי - שבוע]]=1,K143=1),1,"")</f>
        <v/>
      </c>
      <c r="Q142" s="1" t="str">
        <f>IF(AND(שבוע_בדילוג[[#This Row],[וסת השבוע פעיל?]]&lt;3,OR(שבוע_בדילוג[[#This Row],[CycleNumber]]&gt;B143,B143="")),1,"")</f>
        <v/>
      </c>
      <c r="R142" s="1" t="str">
        <f>IF(AND(שבוע_בדילוג[[#This Row],[חיזוי - שבוע]]&lt;&gt;"",שבוע_בדילוג[[#This Row],[וסת השבוע פעיל?2]]=""),1,"")</f>
        <v/>
      </c>
      <c r="S142" s="1" t="str">
        <f>IF(שבוע_בדילוג[[#This Row],[האישה קבעה וסת שבוע בדילוג?]]=1,IF(שבוע_בדילוג[[#This Row],[וסת השבוע פעיל?]]&lt;3,1,0),"")</f>
        <v/>
      </c>
      <c r="T1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" s="1">
        <f t="shared" si="22"/>
        <v>0</v>
      </c>
      <c r="V142" s="1">
        <f t="shared" si="23"/>
        <v>0</v>
      </c>
      <c r="W142" s="1">
        <f t="shared" si="24"/>
        <v>0</v>
      </c>
      <c r="X142" s="1" t="str">
        <f>IF(שבוע_בדילוג[[#This Row],[3 הפלגות זהות]]="","",IF(שבוע_בדילוג[[#This Row],[3 הפלגות זהות]]=1,שבוע_בדילוג[[#This Row],[LengthofCycle]],X141))</f>
        <v/>
      </c>
      <c r="Z142" s="1" t="str">
        <f>IF(OR(שבוע_בדילוג[[#This Row],[הווסת פעיל?]]=0,שבוע_בדילוג[[#This Row],[הווסת פעיל?]]=""),"",SUM(Z141,שבוע_בדילוג[[#This Row],[הווסת פעיל?]]))</f>
        <v/>
      </c>
      <c r="AA142" s="1" t="str">
        <f>IF(AND(שבוע_בדילוג[[#This Row],[כמה מחזורים עד עקירה]]&lt;&gt;"",Z143=""),שבוע_בדילוג[[#This Row],[כמה מחזורים עד עקירה]],"")</f>
        <v/>
      </c>
      <c r="AB142" s="1" t="str">
        <f>IF(AND(שבוע_בדילוג[[#This Row],[הווסת פעיל?]]=1,שבוע_בדילוג[[#This Row],[וסת קבוע אחרון]]&lt;&gt;X141),שבוע_בדילוג[[#This Row],[וסת קבוע אחרון]],"")</f>
        <v/>
      </c>
      <c r="AC142" s="1" t="str">
        <f>IF(AND(שבוע_בדילוג[[#This Row],[הווסת פעיל?]]=1,Y141=0,שבוע_בדילוג[[#This Row],[וסת קבוע אחרון]]=X141),שבוע_בדילוג[[#This Row],[וסת קבוע אחרון]],"")</f>
        <v/>
      </c>
      <c r="AD142" s="1" t="str">
        <f>IF(AND(שבוע_בדילוג[[#This Row],[הווסת פעיל?]]=1,Y141=0,שבוע_בדילוג[[#This Row],[וסת קבוע אחרון]]&lt;&gt;X141),1,"")</f>
        <v/>
      </c>
      <c r="AE142" s="1" t="str">
        <f>IF(AND(שבוע_בדילוג[[#This Row],[הווסת פעיל?]]&lt;&gt;"",B143=1),שבוע_בדילוג[[#This Row],[CycleNumber]],"")</f>
        <v/>
      </c>
      <c r="AF142" s="1" t="str">
        <f>IF(AND(שבוע_בדילוג[[#This Row],[הווסת פעיל?]]&lt;&gt;"",Y141=""),שבוע_בדילוג[[#This Row],[CycleNumber]],"")</f>
        <v/>
      </c>
      <c r="AG142" s="1" t="str">
        <f>IF(B143=1,"",IF(שבוע_בדילוג[[#This Row],[הווסת פעיל?]]=1,IF(שבוע_בדילוג[[#This Row],[וסת קבוע אחרון]]=F143,1,0),""))</f>
        <v/>
      </c>
      <c r="AH142" s="1" t="str">
        <f>IF(B143=1,"",IF(שבוע_בדילוג[[#This Row],[הווסת פעיל?]]=1,IF(OR(שבוע_בדילוג[[#This Row],[וסת קבוע אחרון]]=F143,F143=שבוע_בדילוג[[#This Row],[LengthofCycle]]),1,0),""))</f>
        <v/>
      </c>
      <c r="AI142" s="1" t="str">
        <f>IF(B143=1,"",IF(שבוע_בדילוג[[#This Row],[הווסת פעיל?]]=1,IF(OR(שבוע_בדילוג[[#This Row],[וסת קבוע אחרון]]=F143,F143=שבוע_בדילוג[[#This Row],[LengthofCycle]],AND(שבוע_בדילוג[[#This Row],[LengthofCycle]]&lt;&gt;שבוע_בדילוג[[#This Row],[וסת קבוע אחרון]],OR(F143=28,F143=29))),1,0),""))</f>
        <v/>
      </c>
      <c r="AJ142" s="1" t="str">
        <f>IF(AND(שבוע_בדילוג[[#This Row],[הווסת פעיל?]]=1,B143=1),1,"")</f>
        <v/>
      </c>
      <c r="AK142" s="4">
        <f>IF(AND(שבוע_בדילוג[[#This Row],[הווסת פעיל?]]&lt;&gt;1,B143&lt;&gt;1,B143&lt;&gt;""),IF(שבוע_בדילוג[[#This Row],[LengthofCycle]]=F143,1,0),"")</f>
        <v>0</v>
      </c>
      <c r="AL142" s="4">
        <f>IF(AND(שבוע_בדילוג[[#This Row],[הווסת פעיל?]]&lt;&gt;1,B143&lt;&gt;1,B143&lt;&gt;""),IF(OR(שבוע_בדילוג[[#This Row],[LengthofCycle]]=F143,F143=29),1,0),"")</f>
        <v>0</v>
      </c>
      <c r="AM142" s="4">
        <f>IF(AND(שבוע_בדילוג[[#This Row],[הווסת פעיל?]]&lt;&gt;1,B143&lt;&gt;1,B143&lt;&gt;""),IF(OR(שבוע_בדילוג[[#This Row],[LengthofCycle]]=F143,F143=29,F143=28),1,0),"")</f>
        <v>0</v>
      </c>
      <c r="AZ142" s="1">
        <f t="shared" si="25"/>
        <v>0</v>
      </c>
      <c r="BA142" s="2" t="e">
        <f t="shared" si="26"/>
        <v>#DIV/0!</v>
      </c>
      <c r="BB142" s="2" t="e">
        <f t="shared" si="27"/>
        <v>#DIV/0!</v>
      </c>
    </row>
    <row r="143" spans="1:54" x14ac:dyDescent="0.25">
      <c r="A143" s="1" t="s">
        <v>55</v>
      </c>
      <c r="B143" s="1">
        <v>10</v>
      </c>
      <c r="C143" s="1">
        <v>0</v>
      </c>
      <c r="D143" s="1">
        <v>1</v>
      </c>
      <c r="E143" s="1">
        <v>0</v>
      </c>
      <c r="F143" s="1">
        <v>26</v>
      </c>
      <c r="H143" s="1">
        <f>שבוע_בדילוג[[#This Row],[LengthofCycle]]+1</f>
        <v>27</v>
      </c>
      <c r="I143" s="1" t="str">
        <f>IF(IFERROR(LOOKUP(שבוע_בדילוג[[#This Row],[ClientID]],קביעויות[השבוע בדילוג]),FALSE)=שבוע_בדילוג[[#This Row],[ClientID]],1,"")</f>
        <v/>
      </c>
      <c r="J143" s="1" t="str">
        <f>IF(AND(שבוע_בדילוג[[#This Row],[CycleNumber]]&gt;1,OR(B144="",שבוע_בדילוג[[#This Row],[CycleNumber]]&gt;B142)),IF(OR(AND(שבוע_בדילוג[[#This Row],[LengthofCycle]]=29,F142=29),AND(שבוע_בדילוג[[#This Row],[LengthofCycle]]=36,F142=36)),1,""),"")</f>
        <v/>
      </c>
      <c r="K143" s="1" t="str">
        <f>IF(AND(שבוע_בדילוג[[#This Row],[וסת השבוע]]=1,J142=1,שבוע_בדילוג[[#This Row],[CycleNumber]]&gt;B142),1,"")</f>
        <v/>
      </c>
      <c r="L143" s="1" t="str">
        <f>IF(שבוע_בדילוג[[#This Row],[CycleNumber]]=1,"",IF(שבוע_בדילוג[[#This Row],[וסת השבוע]]=1,0,IF(L142="","",IF(L142=0,IF(שבוע_בדילוג[[#This Row],[LengthofCycle]]=29,0,1),IF(L142=1,IF(שבוע_בדילוג[[#This Row],[LengthofCycle]]+F142=29*2,0,2),IF(L142=2,IF(שבוע_בדילוג[[#This Row],[LengthofCycle]]+F142+F141=29*3,0,3),""))))))</f>
        <v/>
      </c>
      <c r="M143" s="1" t="str">
        <f>IF(שבוע_בדילוג[[#This Row],[וסת השבוע]]=1,IF(שבוע_בדילוג[[#This Row],[וסת השבוע וההפלגה ביחד]]=1,M142+1,0),IF(AND(שבוע_בדילוג[[#This Row],[CycleNumber]]&gt;B142,שבוע_בדילוג[[#This Row],[CycleNumber]]&gt;1),IF(שבוע_בדילוג[[#This Row],[וסת השבוע פעיל?]]&lt;&gt;"",M142+1,""),""))</f>
        <v/>
      </c>
      <c r="N143" s="1" t="str">
        <f>IF(שבוע_בדילוג[[#This Row],[וסת השבוע פעיל?2]]="","",IF(AND(שבוע_בדילוג[[#This Row],[וסת השבוע פעיל?]]&lt;&gt;"",שבוע_בדילוג[[#This Row],[CycleNumber]]&lt;B144,B144&lt;&gt;"",שבוע_בדילוג[[#This Row],[וסת השבוע פעיל?]]&lt;3),IF(L144=0,IF(AND(שבוע_בדילוג[[#This Row],[וסת השבוע פעיל?]]&gt;0,J144=1),0,1),0),""))</f>
        <v/>
      </c>
      <c r="O143" s="1" t="str">
        <f t="shared" si="19"/>
        <v/>
      </c>
      <c r="P143" s="1" t="str">
        <f>IF(AND(שבוע_בדילוג[[#This Row],[חיזוי - שבוע]]=1,K144=1),1,"")</f>
        <v/>
      </c>
      <c r="Q143" s="1" t="str">
        <f>IF(AND(שבוע_בדילוג[[#This Row],[וסת השבוע פעיל?]]&lt;3,OR(שבוע_בדילוג[[#This Row],[CycleNumber]]&gt;B144,B144="")),1,"")</f>
        <v/>
      </c>
      <c r="R143" s="1" t="str">
        <f>IF(AND(שבוע_בדילוג[[#This Row],[חיזוי - שבוע]]&lt;&gt;"",שבוע_בדילוג[[#This Row],[וסת השבוע פעיל?2]]=""),1,"")</f>
        <v/>
      </c>
      <c r="S143" s="1" t="str">
        <f>IF(שבוע_בדילוג[[#This Row],[האישה קבעה וסת שבוע בדילוג?]]=1,IF(שבוע_בדילוג[[#This Row],[וסת השבוע פעיל?]]&lt;3,1,0),"")</f>
        <v/>
      </c>
      <c r="T1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" s="1">
        <f t="shared" si="22"/>
        <v>0</v>
      </c>
      <c r="V143" s="1">
        <f t="shared" si="23"/>
        <v>0</v>
      </c>
      <c r="W143" s="1">
        <f t="shared" si="24"/>
        <v>0</v>
      </c>
      <c r="X143" s="1" t="str">
        <f>IF(שבוע_בדילוג[[#This Row],[3 הפלגות זהות]]="","",IF(שבוע_בדילוג[[#This Row],[3 הפלגות זהות]]=1,שבוע_בדילוג[[#This Row],[LengthofCycle]],X142))</f>
        <v/>
      </c>
      <c r="Z143" s="1" t="str">
        <f>IF(OR(שבוע_בדילוג[[#This Row],[הווסת פעיל?]]=0,שבוע_בדילוג[[#This Row],[הווסת פעיל?]]=""),"",SUM(Z142,שבוע_בדילוג[[#This Row],[הווסת פעיל?]]))</f>
        <v/>
      </c>
      <c r="AA143" s="1" t="str">
        <f>IF(AND(שבוע_בדילוג[[#This Row],[כמה מחזורים עד עקירה]]&lt;&gt;"",Z144=""),שבוע_בדילוג[[#This Row],[כמה מחזורים עד עקירה]],"")</f>
        <v/>
      </c>
      <c r="AB143" s="1" t="str">
        <f>IF(AND(שבוע_בדילוג[[#This Row],[הווסת פעיל?]]=1,שבוע_בדילוג[[#This Row],[וסת קבוע אחרון]]&lt;&gt;X142),שבוע_בדילוג[[#This Row],[וסת קבוע אחרון]],"")</f>
        <v/>
      </c>
      <c r="AC143" s="1" t="str">
        <f>IF(AND(שבוע_בדילוג[[#This Row],[הווסת פעיל?]]=1,Y142=0,שבוע_בדילוג[[#This Row],[וסת קבוע אחרון]]=X142),שבוע_בדילוג[[#This Row],[וסת קבוע אחרון]],"")</f>
        <v/>
      </c>
      <c r="AD143" s="1" t="str">
        <f>IF(AND(שבוע_בדילוג[[#This Row],[הווסת פעיל?]]=1,Y142=0,שבוע_בדילוג[[#This Row],[וסת קבוע אחרון]]&lt;&gt;X142),1,"")</f>
        <v/>
      </c>
      <c r="AE143" s="1" t="str">
        <f>IF(AND(שבוע_בדילוג[[#This Row],[הווסת פעיל?]]&lt;&gt;"",B144=1),שבוע_בדילוג[[#This Row],[CycleNumber]],"")</f>
        <v/>
      </c>
      <c r="AF143" s="1" t="str">
        <f>IF(AND(שבוע_בדילוג[[#This Row],[הווסת פעיל?]]&lt;&gt;"",Y142=""),שבוע_בדילוג[[#This Row],[CycleNumber]],"")</f>
        <v/>
      </c>
      <c r="AG143" s="1" t="str">
        <f>IF(B144=1,"",IF(שבוע_בדילוג[[#This Row],[הווסת פעיל?]]=1,IF(שבוע_בדילוג[[#This Row],[וסת קבוע אחרון]]=F144,1,0),""))</f>
        <v/>
      </c>
      <c r="AH143" s="1" t="str">
        <f>IF(B144=1,"",IF(שבוע_בדילוג[[#This Row],[הווסת פעיל?]]=1,IF(OR(שבוע_בדילוג[[#This Row],[וסת קבוע אחרון]]=F144,F144=שבוע_בדילוג[[#This Row],[LengthofCycle]]),1,0),""))</f>
        <v/>
      </c>
      <c r="AI143" s="1" t="str">
        <f>IF(B144=1,"",IF(שבוע_בדילוג[[#This Row],[הווסת פעיל?]]=1,IF(OR(שבוע_בדילוג[[#This Row],[וסת קבוע אחרון]]=F144,F144=שבוע_בדילוג[[#This Row],[LengthofCycle]],AND(שבוע_בדילוג[[#This Row],[LengthofCycle]]&lt;&gt;שבוע_בדילוג[[#This Row],[וסת קבוע אחרון]],OR(F144=28,F144=29))),1,0),""))</f>
        <v/>
      </c>
      <c r="AJ143" s="1" t="str">
        <f>IF(AND(שבוע_בדילוג[[#This Row],[הווסת פעיל?]]=1,B144=1),1,"")</f>
        <v/>
      </c>
      <c r="AK143" s="4">
        <f>IF(AND(שבוע_בדילוג[[#This Row],[הווסת פעיל?]]&lt;&gt;1,B144&lt;&gt;1,B144&lt;&gt;""),IF(שבוע_בדילוג[[#This Row],[LengthofCycle]]=F144,1,0),"")</f>
        <v>0</v>
      </c>
      <c r="AL143" s="4">
        <f>IF(AND(שבוע_בדילוג[[#This Row],[הווסת פעיל?]]&lt;&gt;1,B144&lt;&gt;1,B144&lt;&gt;""),IF(OR(שבוע_בדילוג[[#This Row],[LengthofCycle]]=F144,F144=29),1,0),"")</f>
        <v>1</v>
      </c>
      <c r="AM143" s="4">
        <f>IF(AND(שבוע_בדילוג[[#This Row],[הווסת פעיל?]]&lt;&gt;1,B144&lt;&gt;1,B144&lt;&gt;""),IF(OR(שבוע_בדילוג[[#This Row],[LengthofCycle]]=F144,F144=29,F144=28),1,0),"")</f>
        <v>1</v>
      </c>
      <c r="AZ143" s="1">
        <f t="shared" si="25"/>
        <v>0</v>
      </c>
      <c r="BA143" s="2" t="e">
        <f t="shared" si="26"/>
        <v>#DIV/0!</v>
      </c>
      <c r="BB143" s="2" t="e">
        <f t="shared" si="27"/>
        <v>#DIV/0!</v>
      </c>
    </row>
    <row r="144" spans="1:54" x14ac:dyDescent="0.25">
      <c r="A144" s="1" t="s">
        <v>55</v>
      </c>
      <c r="B144" s="1">
        <v>11</v>
      </c>
      <c r="C144" s="1">
        <v>0</v>
      </c>
      <c r="D144" s="1">
        <v>1</v>
      </c>
      <c r="E144" s="1">
        <v>0</v>
      </c>
      <c r="F144" s="1">
        <v>29</v>
      </c>
      <c r="H144" s="1">
        <f>שבוע_בדילוג[[#This Row],[LengthofCycle]]+1</f>
        <v>30</v>
      </c>
      <c r="I144" s="1" t="str">
        <f>IF(IFERROR(LOOKUP(שבוע_בדילוג[[#This Row],[ClientID]],קביעויות[השבוע בדילוג]),FALSE)=שבוע_בדילוג[[#This Row],[ClientID]],1,"")</f>
        <v/>
      </c>
      <c r="J144" s="1" t="str">
        <f>IF(AND(שבוע_בדילוג[[#This Row],[CycleNumber]]&gt;1,OR(B145="",שבוע_בדילוג[[#This Row],[CycleNumber]]&gt;B143)),IF(OR(AND(שבוע_בדילוג[[#This Row],[LengthofCycle]]=29,F143=29),AND(שבוע_בדילוג[[#This Row],[LengthofCycle]]=36,F143=36)),1,""),"")</f>
        <v/>
      </c>
      <c r="K144" s="1" t="str">
        <f>IF(AND(שבוע_בדילוג[[#This Row],[וסת השבוע]]=1,J143=1,שבוע_בדילוג[[#This Row],[CycleNumber]]&gt;B143),1,"")</f>
        <v/>
      </c>
      <c r="L144" s="1" t="str">
        <f>IF(שבוע_בדילוג[[#This Row],[CycleNumber]]=1,"",IF(שבוע_בדילוג[[#This Row],[וסת השבוע]]=1,0,IF(L143="","",IF(L143=0,IF(שבוע_בדילוג[[#This Row],[LengthofCycle]]=29,0,1),IF(L143=1,IF(שבוע_בדילוג[[#This Row],[LengthofCycle]]+F143=29*2,0,2),IF(L143=2,IF(שבוע_בדילוג[[#This Row],[LengthofCycle]]+F143+F142=29*3,0,3),""))))))</f>
        <v/>
      </c>
      <c r="M144" s="1" t="str">
        <f>IF(שבוע_בדילוג[[#This Row],[וסת השבוע]]=1,IF(שבוע_בדילוג[[#This Row],[וסת השבוע וההפלגה ביחד]]=1,M143+1,0),IF(AND(שבוע_בדילוג[[#This Row],[CycleNumber]]&gt;B143,שבוע_בדילוג[[#This Row],[CycleNumber]]&gt;1),IF(שבוע_בדילוג[[#This Row],[וסת השבוע פעיל?]]&lt;&gt;"",M143+1,""),""))</f>
        <v/>
      </c>
      <c r="N144" s="1" t="str">
        <f>IF(שבוע_בדילוג[[#This Row],[וסת השבוע פעיל?2]]="","",IF(AND(שבוע_בדילוג[[#This Row],[וסת השבוע פעיל?]]&lt;&gt;"",שבוע_בדילוג[[#This Row],[CycleNumber]]&lt;B145,B145&lt;&gt;"",שבוע_בדילוג[[#This Row],[וסת השבוע פעיל?]]&lt;3),IF(L145=0,IF(AND(שבוע_בדילוג[[#This Row],[וסת השבוע פעיל?]]&gt;0,J145=1),0,1),0),""))</f>
        <v/>
      </c>
      <c r="O144" s="1" t="str">
        <f t="shared" si="19"/>
        <v/>
      </c>
      <c r="P144" s="1" t="str">
        <f>IF(AND(שבוע_בדילוג[[#This Row],[חיזוי - שבוע]]=1,K145=1),1,"")</f>
        <v/>
      </c>
      <c r="Q144" s="1" t="str">
        <f>IF(AND(שבוע_בדילוג[[#This Row],[וסת השבוע פעיל?]]&lt;3,OR(שבוע_בדילוג[[#This Row],[CycleNumber]]&gt;B145,B145="")),1,"")</f>
        <v/>
      </c>
      <c r="R144" s="1" t="str">
        <f>IF(AND(שבוע_בדילוג[[#This Row],[חיזוי - שבוע]]&lt;&gt;"",שבוע_בדילוג[[#This Row],[וסת השבוע פעיל?2]]=""),1,"")</f>
        <v/>
      </c>
      <c r="S144" s="1" t="str">
        <f>IF(שבוע_בדילוג[[#This Row],[האישה קבעה וסת שבוע בדילוג?]]=1,IF(שבוע_בדילוג[[#This Row],[וסת השבוע פעיל?]]&lt;3,1,0),"")</f>
        <v/>
      </c>
      <c r="T1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" s="1">
        <f t="shared" si="22"/>
        <v>0</v>
      </c>
      <c r="V144" s="1">
        <f t="shared" si="23"/>
        <v>0</v>
      </c>
      <c r="W144" s="1">
        <f t="shared" si="24"/>
        <v>0</v>
      </c>
      <c r="X144" s="1" t="str">
        <f>IF(שבוע_בדילוג[[#This Row],[3 הפלגות זהות]]="","",IF(שבוע_בדילוג[[#This Row],[3 הפלגות זהות]]=1,שבוע_בדילוג[[#This Row],[LengthofCycle]],X143))</f>
        <v/>
      </c>
      <c r="Z144" s="1" t="str">
        <f>IF(OR(שבוע_בדילוג[[#This Row],[הווסת פעיל?]]=0,שבוע_בדילוג[[#This Row],[הווסת פעיל?]]=""),"",SUM(Z143,שבוע_בדילוג[[#This Row],[הווסת פעיל?]]))</f>
        <v/>
      </c>
      <c r="AA144" s="1" t="str">
        <f>IF(AND(שבוע_בדילוג[[#This Row],[כמה מחזורים עד עקירה]]&lt;&gt;"",Z145=""),שבוע_בדילוג[[#This Row],[כמה מחזורים עד עקירה]],"")</f>
        <v/>
      </c>
      <c r="AB144" s="1" t="str">
        <f>IF(AND(שבוע_בדילוג[[#This Row],[הווסת פעיל?]]=1,שבוע_בדילוג[[#This Row],[וסת קבוע אחרון]]&lt;&gt;X143),שבוע_בדילוג[[#This Row],[וסת קבוע אחרון]],"")</f>
        <v/>
      </c>
      <c r="AC144" s="1" t="str">
        <f>IF(AND(שבוע_בדילוג[[#This Row],[הווסת פעיל?]]=1,Y143=0,שבוע_בדילוג[[#This Row],[וסת קבוע אחרון]]=X143),שבוע_בדילוג[[#This Row],[וסת קבוע אחרון]],"")</f>
        <v/>
      </c>
      <c r="AD144" s="1" t="str">
        <f>IF(AND(שבוע_בדילוג[[#This Row],[הווסת פעיל?]]=1,Y143=0,שבוע_בדילוג[[#This Row],[וסת קבוע אחרון]]&lt;&gt;X143),1,"")</f>
        <v/>
      </c>
      <c r="AE144" s="1" t="str">
        <f>IF(AND(שבוע_בדילוג[[#This Row],[הווסת פעיל?]]&lt;&gt;"",B145=1),שבוע_בדילוג[[#This Row],[CycleNumber]],"")</f>
        <v/>
      </c>
      <c r="AF144" s="1" t="str">
        <f>IF(AND(שבוע_בדילוג[[#This Row],[הווסת פעיל?]]&lt;&gt;"",Y143=""),שבוע_בדילוג[[#This Row],[CycleNumber]],"")</f>
        <v/>
      </c>
      <c r="AG144" s="1" t="str">
        <f>IF(B145=1,"",IF(שבוע_בדילוג[[#This Row],[הווסת פעיל?]]=1,IF(שבוע_בדילוג[[#This Row],[וסת קבוע אחרון]]=F145,1,0),""))</f>
        <v/>
      </c>
      <c r="AH144" s="1" t="str">
        <f>IF(B145=1,"",IF(שבוע_בדילוג[[#This Row],[הווסת פעיל?]]=1,IF(OR(שבוע_בדילוג[[#This Row],[וסת קבוע אחרון]]=F145,F145=שבוע_בדילוג[[#This Row],[LengthofCycle]]),1,0),""))</f>
        <v/>
      </c>
      <c r="AI144" s="1" t="str">
        <f>IF(B145=1,"",IF(שבוע_בדילוג[[#This Row],[הווסת פעיל?]]=1,IF(OR(שבוע_בדילוג[[#This Row],[וסת קבוע אחרון]]=F145,F145=שבוע_בדילוג[[#This Row],[LengthofCycle]],AND(שבוע_בדילוג[[#This Row],[LengthofCycle]]&lt;&gt;שבוע_בדילוג[[#This Row],[וסת קבוע אחרון]],OR(F145=28,F145=29))),1,0),""))</f>
        <v/>
      </c>
      <c r="AJ144" s="1" t="str">
        <f>IF(AND(שבוע_בדילוג[[#This Row],[הווסת פעיל?]]=1,B145=1),1,"")</f>
        <v/>
      </c>
      <c r="AK144" s="4" t="str">
        <f>IF(AND(שבוע_בדילוג[[#This Row],[הווסת פעיל?]]&lt;&gt;1,B145&lt;&gt;1,B145&lt;&gt;""),IF(שבוע_בדילוג[[#This Row],[LengthofCycle]]=F145,1,0),"")</f>
        <v/>
      </c>
      <c r="AL144" s="4" t="str">
        <f>IF(AND(שבוע_בדילוג[[#This Row],[הווסת פעיל?]]&lt;&gt;1,B145&lt;&gt;1,B145&lt;&gt;""),IF(OR(שבוע_בדילוג[[#This Row],[LengthofCycle]]=F145,F145=29),1,0),"")</f>
        <v/>
      </c>
      <c r="AM144" s="4" t="str">
        <f>IF(AND(שבוע_בדילוג[[#This Row],[הווסת פעיל?]]&lt;&gt;1,B145&lt;&gt;1,B145&lt;&gt;""),IF(OR(שבוע_בדילוג[[#This Row],[LengthofCycle]]=F145,F145=29,F145=28),1,0),"")</f>
        <v/>
      </c>
      <c r="AZ144" s="1">
        <f t="shared" si="25"/>
        <v>0</v>
      </c>
      <c r="BA144" s="2" t="e">
        <f t="shared" si="26"/>
        <v>#DIV/0!</v>
      </c>
      <c r="BB144" s="2" t="e">
        <f t="shared" si="27"/>
        <v>#DIV/0!</v>
      </c>
    </row>
    <row r="145" spans="1:54" x14ac:dyDescent="0.25">
      <c r="A145" s="1" t="s">
        <v>56</v>
      </c>
      <c r="B145" s="1">
        <v>1</v>
      </c>
      <c r="C145" s="1">
        <v>1</v>
      </c>
      <c r="D145" s="1">
        <v>1</v>
      </c>
      <c r="E145" s="1">
        <v>0</v>
      </c>
      <c r="F145" s="1">
        <v>28</v>
      </c>
      <c r="H145" s="1">
        <f>שבוע_בדילוג[[#This Row],[LengthofCycle]]+1</f>
        <v>29</v>
      </c>
      <c r="I145" s="1" t="str">
        <f>IF(IFERROR(LOOKUP(שבוע_בדילוג[[#This Row],[ClientID]],קביעויות[השבוע בדילוג]),FALSE)=שבוע_בדילוג[[#This Row],[ClientID]],1,"")</f>
        <v/>
      </c>
      <c r="J145" s="1" t="str">
        <f>IF(AND(שבוע_בדילוג[[#This Row],[CycleNumber]]&gt;1,OR(B146="",שבוע_בדילוג[[#This Row],[CycleNumber]]&gt;B144)),IF(OR(AND(שבוע_בדילוג[[#This Row],[LengthofCycle]]=29,F144=29),AND(שבוע_בדילוג[[#This Row],[LengthofCycle]]=36,F144=36)),1,""),"")</f>
        <v/>
      </c>
      <c r="K145" s="1" t="str">
        <f>IF(AND(שבוע_בדילוג[[#This Row],[וסת השבוע]]=1,J144=1,שבוע_בדילוג[[#This Row],[CycleNumber]]&gt;B144),1,"")</f>
        <v/>
      </c>
      <c r="L145" s="1" t="str">
        <f>IF(שבוע_בדילוג[[#This Row],[CycleNumber]]=1,"",IF(שבוע_בדילוג[[#This Row],[וסת השבוע]]=1,0,IF(L144="","",IF(L144=0,IF(שבוע_בדילוג[[#This Row],[LengthofCycle]]=29,0,1),IF(L144=1,IF(שבוע_בדילוג[[#This Row],[LengthofCycle]]+F144=29*2,0,2),IF(L144=2,IF(שבוע_בדילוג[[#This Row],[LengthofCycle]]+F144+F143=29*3,0,3),""))))))</f>
        <v/>
      </c>
      <c r="M145" s="1" t="str">
        <f>IF(שבוע_בדילוג[[#This Row],[וסת השבוע]]=1,IF(שבוע_בדילוג[[#This Row],[וסת השבוע וההפלגה ביחד]]=1,M144+1,0),IF(AND(שבוע_בדילוג[[#This Row],[CycleNumber]]&gt;B144,שבוע_בדילוג[[#This Row],[CycleNumber]]&gt;1),IF(שבוע_בדילוג[[#This Row],[וסת השבוע פעיל?]]&lt;&gt;"",M144+1,""),""))</f>
        <v/>
      </c>
      <c r="N145" s="1" t="str">
        <f>IF(שבוע_בדילוג[[#This Row],[וסת השבוע פעיל?2]]="","",IF(AND(שבוע_בדילוג[[#This Row],[וסת השבוע פעיל?]]&lt;&gt;"",שבוע_בדילוג[[#This Row],[CycleNumber]]&lt;B146,B146&lt;&gt;"",שבוע_בדילוג[[#This Row],[וסת השבוע פעיל?]]&lt;3),IF(L146=0,IF(AND(שבוע_בדילוג[[#This Row],[וסת השבוע פעיל?]]&gt;0,J146=1),0,1),0),""))</f>
        <v/>
      </c>
      <c r="O145" s="1" t="str">
        <f t="shared" si="19"/>
        <v/>
      </c>
      <c r="P145" s="1" t="str">
        <f>IF(AND(שבוע_בדילוג[[#This Row],[חיזוי - שבוע]]=1,K146=1),1,"")</f>
        <v/>
      </c>
      <c r="Q145" s="1" t="str">
        <f>IF(AND(שבוע_בדילוג[[#This Row],[וסת השבוע פעיל?]]&lt;3,OR(שבוע_בדילוג[[#This Row],[CycleNumber]]&gt;B146,B146="")),1,"")</f>
        <v/>
      </c>
      <c r="R145" s="1" t="str">
        <f>IF(AND(שבוע_בדילוג[[#This Row],[חיזוי - שבוע]]&lt;&gt;"",שבוע_בדילוג[[#This Row],[וסת השבוע פעיל?2]]=""),1,"")</f>
        <v/>
      </c>
      <c r="S145" s="1" t="str">
        <f>IF(שבוע_בדילוג[[#This Row],[האישה קבעה וסת שבוע בדילוג?]]=1,IF(שבוע_בדילוג[[#This Row],[וסת השבוע פעיל?]]&lt;3,1,0),"")</f>
        <v/>
      </c>
      <c r="T1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" s="1" t="str">
        <f t="shared" si="22"/>
        <v/>
      </c>
      <c r="V145" s="1" t="str">
        <f t="shared" si="23"/>
        <v/>
      </c>
      <c r="W145" s="1" t="str">
        <f t="shared" si="24"/>
        <v/>
      </c>
      <c r="X145" s="1" t="str">
        <f>IF(שבוע_בדילוג[[#This Row],[3 הפלגות זהות]]="","",IF(שבוע_בדילוג[[#This Row],[3 הפלגות זהות]]=1,שבוע_בדילוג[[#This Row],[LengthofCycle]],X144))</f>
        <v/>
      </c>
      <c r="Z145" s="1" t="str">
        <f>IF(OR(שבוע_בדילוג[[#This Row],[הווסת פעיל?]]=0,שבוע_בדילוג[[#This Row],[הווסת פעיל?]]=""),"",SUM(Z144,שבוע_בדילוג[[#This Row],[הווסת פעיל?]]))</f>
        <v/>
      </c>
      <c r="AA145" s="1" t="str">
        <f>IF(AND(שבוע_בדילוג[[#This Row],[כמה מחזורים עד עקירה]]&lt;&gt;"",Z146=""),שבוע_בדילוג[[#This Row],[כמה מחזורים עד עקירה]],"")</f>
        <v/>
      </c>
      <c r="AB145" s="1" t="str">
        <f>IF(AND(שבוע_בדילוג[[#This Row],[הווסת פעיל?]]=1,שבוע_בדילוג[[#This Row],[וסת קבוע אחרון]]&lt;&gt;X144),שבוע_בדילוג[[#This Row],[וסת קבוע אחרון]],"")</f>
        <v/>
      </c>
      <c r="AC145" s="1" t="str">
        <f>IF(AND(שבוע_בדילוג[[#This Row],[הווסת פעיל?]]=1,Y144=0,שבוע_בדילוג[[#This Row],[וסת קבוע אחרון]]=X144),שבוע_בדילוג[[#This Row],[וסת קבוע אחרון]],"")</f>
        <v/>
      </c>
      <c r="AD145" s="1" t="str">
        <f>IF(AND(שבוע_בדילוג[[#This Row],[הווסת פעיל?]]=1,Y144=0,שבוע_בדילוג[[#This Row],[וסת קבוע אחרון]]&lt;&gt;X144),1,"")</f>
        <v/>
      </c>
      <c r="AE145" s="1" t="str">
        <f>IF(AND(שבוע_בדילוג[[#This Row],[הווסת פעיל?]]&lt;&gt;"",B146=1),שבוע_בדילוג[[#This Row],[CycleNumber]],"")</f>
        <v/>
      </c>
      <c r="AF145" s="1" t="str">
        <f>IF(AND(שבוע_בדילוג[[#This Row],[הווסת פעיל?]]&lt;&gt;"",Y144=""),שבוע_בדילוג[[#This Row],[CycleNumber]],"")</f>
        <v/>
      </c>
      <c r="AG145" s="1" t="str">
        <f>IF(B146=1,"",IF(שבוע_בדילוג[[#This Row],[הווסת פעיל?]]=1,IF(שבוע_בדילוג[[#This Row],[וסת קבוע אחרון]]=F146,1,0),""))</f>
        <v/>
      </c>
      <c r="AH145" s="1" t="str">
        <f>IF(B146=1,"",IF(שבוע_בדילוג[[#This Row],[הווסת פעיל?]]=1,IF(OR(שבוע_בדילוג[[#This Row],[וסת קבוע אחרון]]=F146,F146=שבוע_בדילוג[[#This Row],[LengthofCycle]]),1,0),""))</f>
        <v/>
      </c>
      <c r="AI145" s="1" t="str">
        <f>IF(B146=1,"",IF(שבוע_בדילוג[[#This Row],[הווסת פעיל?]]=1,IF(OR(שבוע_בדילוג[[#This Row],[וסת קבוע אחרון]]=F146,F146=שבוע_בדילוג[[#This Row],[LengthofCycle]],AND(שבוע_בדילוג[[#This Row],[LengthofCycle]]&lt;&gt;שבוע_בדילוג[[#This Row],[וסת קבוע אחרון]],OR(F146=28,F146=29))),1,0),""))</f>
        <v/>
      </c>
      <c r="AJ145" s="1" t="str">
        <f>IF(AND(שבוע_בדילוג[[#This Row],[הווסת פעיל?]]=1,B146=1),1,"")</f>
        <v/>
      </c>
      <c r="AK145" s="4">
        <f>IF(AND(שבוע_בדילוג[[#This Row],[הווסת פעיל?]]&lt;&gt;1,B146&lt;&gt;1,B146&lt;&gt;""),IF(שבוע_בדילוג[[#This Row],[LengthofCycle]]=F146,1,0),"")</f>
        <v>0</v>
      </c>
      <c r="AL145" s="4">
        <f>IF(AND(שבוע_בדילוג[[#This Row],[הווסת פעיל?]]&lt;&gt;1,B146&lt;&gt;1,B146&lt;&gt;""),IF(OR(שבוע_בדילוג[[#This Row],[LengthofCycle]]=F146,F146=29),1,0),"")</f>
        <v>0</v>
      </c>
      <c r="AM145" s="4">
        <f>IF(AND(שבוע_בדילוג[[#This Row],[הווסת פעיל?]]&lt;&gt;1,B146&lt;&gt;1,B146&lt;&gt;""),IF(OR(שבוע_בדילוג[[#This Row],[LengthofCycle]]=F146,F146=29,F146=28),1,0),"")</f>
        <v>0</v>
      </c>
      <c r="AZ145" s="1">
        <f t="shared" si="25"/>
        <v>0</v>
      </c>
      <c r="BA145" s="2" t="e">
        <f t="shared" si="26"/>
        <v>#DIV/0!</v>
      </c>
      <c r="BB145" s="2" t="e">
        <f t="shared" si="27"/>
        <v>#DIV/0!</v>
      </c>
    </row>
    <row r="146" spans="1:54" x14ac:dyDescent="0.25">
      <c r="A146" s="1" t="s">
        <v>56</v>
      </c>
      <c r="B146" s="1">
        <v>2</v>
      </c>
      <c r="C146" s="1">
        <v>1</v>
      </c>
      <c r="D146" s="1">
        <v>1</v>
      </c>
      <c r="E146" s="1">
        <v>0</v>
      </c>
      <c r="F146" s="1">
        <v>27</v>
      </c>
      <c r="H146" s="1">
        <f>שבוע_בדילוג[[#This Row],[LengthofCycle]]+1</f>
        <v>28</v>
      </c>
      <c r="I146" s="1" t="str">
        <f>IF(IFERROR(LOOKUP(שבוע_בדילוג[[#This Row],[ClientID]],קביעויות[השבוע בדילוג]),FALSE)=שבוע_בדילוג[[#This Row],[ClientID]],1,"")</f>
        <v/>
      </c>
      <c r="J146" s="1" t="str">
        <f>IF(AND(שבוע_בדילוג[[#This Row],[CycleNumber]]&gt;1,OR(B147="",שבוע_בדילוג[[#This Row],[CycleNumber]]&gt;B145)),IF(OR(AND(שבוע_בדילוג[[#This Row],[LengthofCycle]]=29,F145=29),AND(שבוע_בדילוג[[#This Row],[LengthofCycle]]=36,F145=36)),1,""),"")</f>
        <v/>
      </c>
      <c r="K146" s="1" t="str">
        <f>IF(AND(שבוע_בדילוג[[#This Row],[וסת השבוע]]=1,J145=1,שבוע_בדילוג[[#This Row],[CycleNumber]]&gt;B145),1,"")</f>
        <v/>
      </c>
      <c r="L146" s="1" t="str">
        <f>IF(שבוע_בדילוג[[#This Row],[CycleNumber]]=1,"",IF(שבוע_בדילוג[[#This Row],[וסת השבוע]]=1,0,IF(L145="","",IF(L145=0,IF(שבוע_בדילוג[[#This Row],[LengthofCycle]]=29,0,1),IF(L145=1,IF(שבוע_בדילוג[[#This Row],[LengthofCycle]]+F145=29*2,0,2),IF(L145=2,IF(שבוע_בדילוג[[#This Row],[LengthofCycle]]+F145+F144=29*3,0,3),""))))))</f>
        <v/>
      </c>
      <c r="M146" s="1" t="str">
        <f>IF(שבוע_בדילוג[[#This Row],[וסת השבוע]]=1,IF(שבוע_בדילוג[[#This Row],[וסת השבוע וההפלגה ביחד]]=1,M145+1,0),IF(AND(שבוע_בדילוג[[#This Row],[CycleNumber]]&gt;B145,שבוע_בדילוג[[#This Row],[CycleNumber]]&gt;1),IF(שבוע_בדילוג[[#This Row],[וסת השבוע פעיל?]]&lt;&gt;"",M145+1,""),""))</f>
        <v/>
      </c>
      <c r="N146" s="1" t="str">
        <f>IF(שבוע_בדילוג[[#This Row],[וסת השבוע פעיל?2]]="","",IF(AND(שבוע_בדילוג[[#This Row],[וסת השבוע פעיל?]]&lt;&gt;"",שבוע_בדילוג[[#This Row],[CycleNumber]]&lt;B147,B147&lt;&gt;"",שבוע_בדילוג[[#This Row],[וסת השבוע פעיל?]]&lt;3),IF(L147=0,IF(AND(שבוע_בדילוג[[#This Row],[וסת השבוע פעיל?]]&gt;0,J147=1),0,1),0),""))</f>
        <v/>
      </c>
      <c r="O146" s="1" t="str">
        <f t="shared" si="19"/>
        <v/>
      </c>
      <c r="P146" s="1" t="str">
        <f>IF(AND(שבוע_בדילוג[[#This Row],[חיזוי - שבוע]]=1,K147=1),1,"")</f>
        <v/>
      </c>
      <c r="Q146" s="1" t="str">
        <f>IF(AND(שבוע_בדילוג[[#This Row],[וסת השבוע פעיל?]]&lt;3,OR(שבוע_בדילוג[[#This Row],[CycleNumber]]&gt;B147,B147="")),1,"")</f>
        <v/>
      </c>
      <c r="R146" s="1" t="str">
        <f>IF(AND(שבוע_בדילוג[[#This Row],[חיזוי - שבוע]]&lt;&gt;"",שבוע_בדילוג[[#This Row],[וסת השבוע פעיל?2]]=""),1,"")</f>
        <v/>
      </c>
      <c r="S146" s="1" t="str">
        <f>IF(שבוע_בדילוג[[#This Row],[האישה קבעה וסת שבוע בדילוג?]]=1,IF(שבוע_בדילוג[[#This Row],[וסת השבוע פעיל?]]&lt;3,1,0),"")</f>
        <v/>
      </c>
      <c r="T1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" s="1" t="str">
        <f t="shared" si="22"/>
        <v/>
      </c>
      <c r="V146" s="1" t="str">
        <f t="shared" si="23"/>
        <v/>
      </c>
      <c r="W146" s="1" t="str">
        <f t="shared" si="24"/>
        <v/>
      </c>
      <c r="X146" s="1" t="str">
        <f>IF(שבוע_בדילוג[[#This Row],[3 הפלגות זהות]]="","",IF(שבוע_בדילוג[[#This Row],[3 הפלגות זהות]]=1,שבוע_בדילוג[[#This Row],[LengthofCycle]],X145))</f>
        <v/>
      </c>
      <c r="Z146" s="1" t="str">
        <f>IF(OR(שבוע_בדילוג[[#This Row],[הווסת פעיל?]]=0,שבוע_בדילוג[[#This Row],[הווסת פעיל?]]=""),"",SUM(Z145,שבוע_בדילוג[[#This Row],[הווסת פעיל?]]))</f>
        <v/>
      </c>
      <c r="AA146" s="1" t="str">
        <f>IF(AND(שבוע_בדילוג[[#This Row],[כמה מחזורים עד עקירה]]&lt;&gt;"",Z147=""),שבוע_בדילוג[[#This Row],[כמה מחזורים עד עקירה]],"")</f>
        <v/>
      </c>
      <c r="AB146" s="1" t="str">
        <f>IF(AND(שבוע_בדילוג[[#This Row],[הווסת פעיל?]]=1,שבוע_בדילוג[[#This Row],[וסת קבוע אחרון]]&lt;&gt;X145),שבוע_בדילוג[[#This Row],[וסת קבוע אחרון]],"")</f>
        <v/>
      </c>
      <c r="AC146" s="1" t="str">
        <f>IF(AND(שבוע_בדילוג[[#This Row],[הווסת פעיל?]]=1,Y145=0,שבוע_בדילוג[[#This Row],[וסת קבוע אחרון]]=X145),שבוע_בדילוג[[#This Row],[וסת קבוע אחרון]],"")</f>
        <v/>
      </c>
      <c r="AD146" s="1" t="str">
        <f>IF(AND(שבוע_בדילוג[[#This Row],[הווסת פעיל?]]=1,Y145=0,שבוע_בדילוג[[#This Row],[וסת קבוע אחרון]]&lt;&gt;X145),1,"")</f>
        <v/>
      </c>
      <c r="AE146" s="1" t="str">
        <f>IF(AND(שבוע_בדילוג[[#This Row],[הווסת פעיל?]]&lt;&gt;"",B147=1),שבוע_בדילוג[[#This Row],[CycleNumber]],"")</f>
        <v/>
      </c>
      <c r="AF146" s="1" t="str">
        <f>IF(AND(שבוע_בדילוג[[#This Row],[הווסת פעיל?]]&lt;&gt;"",Y145=""),שבוע_בדילוג[[#This Row],[CycleNumber]],"")</f>
        <v/>
      </c>
      <c r="AG146" s="1" t="str">
        <f>IF(B147=1,"",IF(שבוע_בדילוג[[#This Row],[הווסת פעיל?]]=1,IF(שבוע_בדילוג[[#This Row],[וסת קבוע אחרון]]=F147,1,0),""))</f>
        <v/>
      </c>
      <c r="AH146" s="1" t="str">
        <f>IF(B147=1,"",IF(שבוע_בדילוג[[#This Row],[הווסת פעיל?]]=1,IF(OR(שבוע_בדילוג[[#This Row],[וסת קבוע אחרון]]=F147,F147=שבוע_בדילוג[[#This Row],[LengthofCycle]]),1,0),""))</f>
        <v/>
      </c>
      <c r="AI146" s="1" t="str">
        <f>IF(B147=1,"",IF(שבוע_בדילוג[[#This Row],[הווסת פעיל?]]=1,IF(OR(שבוע_בדילוג[[#This Row],[וסת קבוע אחרון]]=F147,F147=שבוע_בדילוג[[#This Row],[LengthofCycle]],AND(שבוע_בדילוג[[#This Row],[LengthofCycle]]&lt;&gt;שבוע_בדילוג[[#This Row],[וסת קבוע אחרון]],OR(F147=28,F147=29))),1,0),""))</f>
        <v/>
      </c>
      <c r="AJ146" s="1" t="str">
        <f>IF(AND(שבוע_בדילוג[[#This Row],[הווסת פעיל?]]=1,B147=1),1,"")</f>
        <v/>
      </c>
      <c r="AK146" s="4">
        <f>IF(AND(שבוע_בדילוג[[#This Row],[הווסת פעיל?]]&lt;&gt;1,B147&lt;&gt;1,B147&lt;&gt;""),IF(שבוע_בדילוג[[#This Row],[LengthofCycle]]=F147,1,0),"")</f>
        <v>0</v>
      </c>
      <c r="AL146" s="4">
        <f>IF(AND(שבוע_בדילוג[[#This Row],[הווסת פעיל?]]&lt;&gt;1,B147&lt;&gt;1,B147&lt;&gt;""),IF(OR(שבוע_בדילוג[[#This Row],[LengthofCycle]]=F147,F147=29),1,0),"")</f>
        <v>0</v>
      </c>
      <c r="AM146" s="4">
        <f>IF(AND(שבוע_בדילוג[[#This Row],[הווסת פעיל?]]&lt;&gt;1,B147&lt;&gt;1,B147&lt;&gt;""),IF(OR(שבוע_בדילוג[[#This Row],[LengthofCycle]]=F147,F147=29,F147=28),1,0),"")</f>
        <v>0</v>
      </c>
      <c r="AZ146" s="1">
        <f t="shared" si="25"/>
        <v>0</v>
      </c>
      <c r="BA146" s="2" t="e">
        <f t="shared" si="26"/>
        <v>#DIV/0!</v>
      </c>
      <c r="BB146" s="2" t="e">
        <f t="shared" si="27"/>
        <v>#DIV/0!</v>
      </c>
    </row>
    <row r="147" spans="1:54" x14ac:dyDescent="0.25">
      <c r="A147" s="1" t="s">
        <v>56</v>
      </c>
      <c r="B147" s="1">
        <v>3</v>
      </c>
      <c r="C147" s="1">
        <v>1</v>
      </c>
      <c r="D147" s="1">
        <v>1</v>
      </c>
      <c r="E147" s="1">
        <v>0</v>
      </c>
      <c r="F147" s="1">
        <v>36</v>
      </c>
      <c r="H147" s="1">
        <f>שבוע_בדילוג[[#This Row],[LengthofCycle]]+1</f>
        <v>37</v>
      </c>
      <c r="I147" s="1" t="str">
        <f>IF(IFERROR(LOOKUP(שבוע_בדילוג[[#This Row],[ClientID]],קביעויות[השבוע בדילוג]),FALSE)=שבוע_בדילוג[[#This Row],[ClientID]],1,"")</f>
        <v/>
      </c>
      <c r="J147" s="1" t="str">
        <f>IF(AND(שבוע_בדילוג[[#This Row],[CycleNumber]]&gt;1,OR(B148="",שבוע_בדילוג[[#This Row],[CycleNumber]]&gt;B146)),IF(OR(AND(שבוע_בדילוג[[#This Row],[LengthofCycle]]=29,F146=29),AND(שבוע_בדילוג[[#This Row],[LengthofCycle]]=36,F146=36)),1,""),"")</f>
        <v/>
      </c>
      <c r="K147" s="1" t="str">
        <f>IF(AND(שבוע_בדילוג[[#This Row],[וסת השבוע]]=1,J146=1,שבוע_בדילוג[[#This Row],[CycleNumber]]&gt;B146),1,"")</f>
        <v/>
      </c>
      <c r="L147" s="1" t="str">
        <f>IF(שבוע_בדילוג[[#This Row],[CycleNumber]]=1,"",IF(שבוע_בדילוג[[#This Row],[וסת השבוע]]=1,0,IF(L146="","",IF(L146=0,IF(שבוע_בדילוג[[#This Row],[LengthofCycle]]=29,0,1),IF(L146=1,IF(שבוע_בדילוג[[#This Row],[LengthofCycle]]+F146=29*2,0,2),IF(L146=2,IF(שבוע_בדילוג[[#This Row],[LengthofCycle]]+F146+F145=29*3,0,3),""))))))</f>
        <v/>
      </c>
      <c r="M147" s="1" t="str">
        <f>IF(שבוע_בדילוג[[#This Row],[וסת השבוע]]=1,IF(שבוע_בדילוג[[#This Row],[וסת השבוע וההפלגה ביחד]]=1,M146+1,0),IF(AND(שבוע_בדילוג[[#This Row],[CycleNumber]]&gt;B146,שבוע_בדילוג[[#This Row],[CycleNumber]]&gt;1),IF(שבוע_בדילוג[[#This Row],[וסת השבוע פעיל?]]&lt;&gt;"",M146+1,""),""))</f>
        <v/>
      </c>
      <c r="N147" s="1" t="str">
        <f>IF(שבוע_בדילוג[[#This Row],[וסת השבוע פעיל?2]]="","",IF(AND(שבוע_בדילוג[[#This Row],[וסת השבוע פעיל?]]&lt;&gt;"",שבוע_בדילוג[[#This Row],[CycleNumber]]&lt;B148,B148&lt;&gt;"",שבוע_בדילוג[[#This Row],[וסת השבוע פעיל?]]&lt;3),IF(L148=0,IF(AND(שבוע_בדילוג[[#This Row],[וסת השבוע פעיל?]]&gt;0,J148=1),0,1),0),""))</f>
        <v/>
      </c>
      <c r="O147" s="1" t="str">
        <f t="shared" si="19"/>
        <v/>
      </c>
      <c r="P147" s="1" t="str">
        <f>IF(AND(שבוע_בדילוג[[#This Row],[חיזוי - שבוע]]=1,K148=1),1,"")</f>
        <v/>
      </c>
      <c r="Q147" s="1" t="str">
        <f>IF(AND(שבוע_בדילוג[[#This Row],[וסת השבוע פעיל?]]&lt;3,OR(שבוע_בדילוג[[#This Row],[CycleNumber]]&gt;B148,B148="")),1,"")</f>
        <v/>
      </c>
      <c r="R147" s="1" t="str">
        <f>IF(AND(שבוע_בדילוג[[#This Row],[חיזוי - שבוע]]&lt;&gt;"",שבוע_בדילוג[[#This Row],[וסת השבוע פעיל?2]]=""),1,"")</f>
        <v/>
      </c>
      <c r="S147" s="1" t="str">
        <f>IF(שבוע_בדילוג[[#This Row],[האישה קבעה וסת שבוע בדילוג?]]=1,IF(שבוע_בדילוג[[#This Row],[וסת השבוע פעיל?]]&lt;3,1,0),"")</f>
        <v/>
      </c>
      <c r="T1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" s="1">
        <f t="shared" si="22"/>
        <v>0</v>
      </c>
      <c r="V147" s="1" t="str">
        <f t="shared" si="23"/>
        <v/>
      </c>
      <c r="W147" s="1" t="str">
        <f t="shared" si="24"/>
        <v/>
      </c>
      <c r="X147" s="1" t="str">
        <f>IF(שבוע_בדילוג[[#This Row],[3 הפלגות זהות]]="","",IF(שבוע_בדילוג[[#This Row],[3 הפלגות זהות]]=1,שבוע_בדילוג[[#This Row],[LengthofCycle]],X146))</f>
        <v/>
      </c>
      <c r="Z147" s="1" t="str">
        <f>IF(OR(שבוע_בדילוג[[#This Row],[הווסת פעיל?]]=0,שבוע_בדילוג[[#This Row],[הווסת פעיל?]]=""),"",SUM(Z146,שבוע_בדילוג[[#This Row],[הווסת פעיל?]]))</f>
        <v/>
      </c>
      <c r="AA147" s="1" t="str">
        <f>IF(AND(שבוע_בדילוג[[#This Row],[כמה מחזורים עד עקירה]]&lt;&gt;"",Z148=""),שבוע_בדילוג[[#This Row],[כמה מחזורים עד עקירה]],"")</f>
        <v/>
      </c>
      <c r="AB147" s="1" t="str">
        <f>IF(AND(שבוע_בדילוג[[#This Row],[הווסת פעיל?]]=1,שבוע_בדילוג[[#This Row],[וסת קבוע אחרון]]&lt;&gt;X146),שבוע_בדילוג[[#This Row],[וסת קבוע אחרון]],"")</f>
        <v/>
      </c>
      <c r="AC147" s="1" t="str">
        <f>IF(AND(שבוע_בדילוג[[#This Row],[הווסת פעיל?]]=1,Y146=0,שבוע_בדילוג[[#This Row],[וסת קבוע אחרון]]=X146),שבוע_בדילוג[[#This Row],[וסת קבוע אחרון]],"")</f>
        <v/>
      </c>
      <c r="AD147" s="1" t="str">
        <f>IF(AND(שבוע_בדילוג[[#This Row],[הווסת פעיל?]]=1,Y146=0,שבוע_בדילוג[[#This Row],[וסת קבוע אחרון]]&lt;&gt;X146),1,"")</f>
        <v/>
      </c>
      <c r="AE147" s="1" t="str">
        <f>IF(AND(שבוע_בדילוג[[#This Row],[הווסת פעיל?]]&lt;&gt;"",B148=1),שבוע_בדילוג[[#This Row],[CycleNumber]],"")</f>
        <v/>
      </c>
      <c r="AF147" s="1" t="str">
        <f>IF(AND(שבוע_בדילוג[[#This Row],[הווסת פעיל?]]&lt;&gt;"",Y146=""),שבוע_בדילוג[[#This Row],[CycleNumber]],"")</f>
        <v/>
      </c>
      <c r="AG147" s="1" t="str">
        <f>IF(B148=1,"",IF(שבוע_בדילוג[[#This Row],[הווסת פעיל?]]=1,IF(שבוע_בדילוג[[#This Row],[וסת קבוע אחרון]]=F148,1,0),""))</f>
        <v/>
      </c>
      <c r="AH147" s="1" t="str">
        <f>IF(B148=1,"",IF(שבוע_בדילוג[[#This Row],[הווסת פעיל?]]=1,IF(OR(שבוע_בדילוג[[#This Row],[וסת קבוע אחרון]]=F148,F148=שבוע_בדילוג[[#This Row],[LengthofCycle]]),1,0),""))</f>
        <v/>
      </c>
      <c r="AI147" s="1" t="str">
        <f>IF(B148=1,"",IF(שבוע_בדילוג[[#This Row],[הווסת פעיל?]]=1,IF(OR(שבוע_בדילוג[[#This Row],[וסת קבוע אחרון]]=F148,F148=שבוע_בדילוג[[#This Row],[LengthofCycle]],AND(שבוע_בדילוג[[#This Row],[LengthofCycle]]&lt;&gt;שבוע_בדילוג[[#This Row],[וסת קבוע אחרון]],OR(F148=28,F148=29))),1,0),""))</f>
        <v/>
      </c>
      <c r="AJ147" s="1" t="str">
        <f>IF(AND(שבוע_בדילוג[[#This Row],[הווסת פעיל?]]=1,B148=1),1,"")</f>
        <v/>
      </c>
      <c r="AK147" s="4">
        <f>IF(AND(שבוע_בדילוג[[#This Row],[הווסת פעיל?]]&lt;&gt;1,B148&lt;&gt;1,B148&lt;&gt;""),IF(שבוע_בדילוג[[#This Row],[LengthofCycle]]=F148,1,0),"")</f>
        <v>0</v>
      </c>
      <c r="AL147" s="4">
        <f>IF(AND(שבוע_בדילוג[[#This Row],[הווסת פעיל?]]&lt;&gt;1,B148&lt;&gt;1,B148&lt;&gt;""),IF(OR(שבוע_בדילוג[[#This Row],[LengthofCycle]]=F148,F148=29),1,0),"")</f>
        <v>0</v>
      </c>
      <c r="AM147" s="4">
        <f>IF(AND(שבוע_בדילוג[[#This Row],[הווסת פעיל?]]&lt;&gt;1,B148&lt;&gt;1,B148&lt;&gt;""),IF(OR(שבוע_בדילוג[[#This Row],[LengthofCycle]]=F148,F148=29,F148=28),1,0),"")</f>
        <v>0</v>
      </c>
      <c r="AZ147" s="1">
        <f t="shared" si="25"/>
        <v>0</v>
      </c>
      <c r="BA147" s="2" t="e">
        <f t="shared" si="26"/>
        <v>#DIV/0!</v>
      </c>
      <c r="BB147" s="2" t="e">
        <f t="shared" si="27"/>
        <v>#DIV/0!</v>
      </c>
    </row>
    <row r="148" spans="1:54" x14ac:dyDescent="0.25">
      <c r="A148" s="1" t="s">
        <v>56</v>
      </c>
      <c r="B148" s="1">
        <v>4</v>
      </c>
      <c r="C148" s="1">
        <v>1</v>
      </c>
      <c r="D148" s="1">
        <v>1</v>
      </c>
      <c r="E148" s="1">
        <v>0</v>
      </c>
      <c r="F148" s="1">
        <v>38</v>
      </c>
      <c r="H148" s="1">
        <f>שבוע_בדילוג[[#This Row],[LengthofCycle]]+1</f>
        <v>39</v>
      </c>
      <c r="I148" s="1" t="str">
        <f>IF(IFERROR(LOOKUP(שבוע_בדילוג[[#This Row],[ClientID]],קביעויות[השבוע בדילוג]),FALSE)=שבוע_בדילוג[[#This Row],[ClientID]],1,"")</f>
        <v/>
      </c>
      <c r="J148" s="1" t="str">
        <f>IF(AND(שבוע_בדילוג[[#This Row],[CycleNumber]]&gt;1,OR(B149="",שבוע_בדילוג[[#This Row],[CycleNumber]]&gt;B147)),IF(OR(AND(שבוע_בדילוג[[#This Row],[LengthofCycle]]=29,F147=29),AND(שבוע_בדילוג[[#This Row],[LengthofCycle]]=36,F147=36)),1,""),"")</f>
        <v/>
      </c>
      <c r="K148" s="1" t="str">
        <f>IF(AND(שבוע_בדילוג[[#This Row],[וסת השבוע]]=1,J147=1,שבוע_בדילוג[[#This Row],[CycleNumber]]&gt;B147),1,"")</f>
        <v/>
      </c>
      <c r="L148" s="1" t="str">
        <f>IF(שבוע_בדילוג[[#This Row],[CycleNumber]]=1,"",IF(שבוע_בדילוג[[#This Row],[וסת השבוע]]=1,0,IF(L147="","",IF(L147=0,IF(שבוע_בדילוג[[#This Row],[LengthofCycle]]=29,0,1),IF(L147=1,IF(שבוע_בדילוג[[#This Row],[LengthofCycle]]+F147=29*2,0,2),IF(L147=2,IF(שבוע_בדילוג[[#This Row],[LengthofCycle]]+F147+F146=29*3,0,3),""))))))</f>
        <v/>
      </c>
      <c r="M148" s="1" t="str">
        <f>IF(שבוע_בדילוג[[#This Row],[וסת השבוע]]=1,IF(שבוע_בדילוג[[#This Row],[וסת השבוע וההפלגה ביחד]]=1,M147+1,0),IF(AND(שבוע_בדילוג[[#This Row],[CycleNumber]]&gt;B147,שבוע_בדילוג[[#This Row],[CycleNumber]]&gt;1),IF(שבוע_בדילוג[[#This Row],[וסת השבוע פעיל?]]&lt;&gt;"",M147+1,""),""))</f>
        <v/>
      </c>
      <c r="N148" s="1" t="str">
        <f>IF(שבוע_בדילוג[[#This Row],[וסת השבוע פעיל?2]]="","",IF(AND(שבוע_בדילוג[[#This Row],[וסת השבוע פעיל?]]&lt;&gt;"",שבוע_בדילוג[[#This Row],[CycleNumber]]&lt;B149,B149&lt;&gt;"",שבוע_בדילוג[[#This Row],[וסת השבוע פעיל?]]&lt;3),IF(L149=0,IF(AND(שבוע_בדילוג[[#This Row],[וסת השבוע פעיל?]]&gt;0,J149=1),0,1),0),""))</f>
        <v/>
      </c>
      <c r="O148" s="1" t="str">
        <f t="shared" ref="O148:O211" si="28">IF(N147&lt;&gt;"",IF(L147=0,29+1,IF(L147=1,2*29-F147+1,IF(L147=2,3*29-F147-F146+1,""))),"")</f>
        <v/>
      </c>
      <c r="P148" s="1" t="str">
        <f>IF(AND(שבוע_בדילוג[[#This Row],[חיזוי - שבוע]]=1,K149=1),1,"")</f>
        <v/>
      </c>
      <c r="Q148" s="1" t="str">
        <f>IF(AND(שבוע_בדילוג[[#This Row],[וסת השבוע פעיל?]]&lt;3,OR(שבוע_בדילוג[[#This Row],[CycleNumber]]&gt;B149,B149="")),1,"")</f>
        <v/>
      </c>
      <c r="R148" s="1" t="str">
        <f>IF(AND(שבוע_בדילוג[[#This Row],[חיזוי - שבוע]]&lt;&gt;"",שבוע_בדילוג[[#This Row],[וסת השבוע פעיל?2]]=""),1,"")</f>
        <v/>
      </c>
      <c r="S148" s="1" t="str">
        <f>IF(שבוע_בדילוג[[#This Row],[האישה קבעה וסת שבוע בדילוג?]]=1,IF(שבוע_בדילוג[[#This Row],[וסת השבוע פעיל?]]&lt;3,1,0),"")</f>
        <v/>
      </c>
      <c r="T1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" s="1">
        <f t="shared" si="22"/>
        <v>0</v>
      </c>
      <c r="V148" s="1">
        <f t="shared" si="23"/>
        <v>0</v>
      </c>
      <c r="W148" s="1" t="str">
        <f t="shared" si="24"/>
        <v/>
      </c>
      <c r="X148" s="1" t="str">
        <f>IF(שבוע_בדילוג[[#This Row],[3 הפלגות זהות]]="","",IF(שבוע_בדילוג[[#This Row],[3 הפלגות זהות]]=1,שבוע_בדילוג[[#This Row],[LengthofCycle]],X147))</f>
        <v/>
      </c>
      <c r="Z148" s="1" t="str">
        <f>IF(OR(שבוע_בדילוג[[#This Row],[הווסת פעיל?]]=0,שבוע_בדילוג[[#This Row],[הווסת פעיל?]]=""),"",SUM(Z147,שבוע_בדילוג[[#This Row],[הווסת פעיל?]]))</f>
        <v/>
      </c>
      <c r="AA148" s="1" t="str">
        <f>IF(AND(שבוע_בדילוג[[#This Row],[כמה מחזורים עד עקירה]]&lt;&gt;"",Z149=""),שבוע_בדילוג[[#This Row],[כמה מחזורים עד עקירה]],"")</f>
        <v/>
      </c>
      <c r="AB148" s="1" t="str">
        <f>IF(AND(שבוע_בדילוג[[#This Row],[הווסת פעיל?]]=1,שבוע_בדילוג[[#This Row],[וסת קבוע אחרון]]&lt;&gt;X147),שבוע_בדילוג[[#This Row],[וסת קבוע אחרון]],"")</f>
        <v/>
      </c>
      <c r="AC148" s="1" t="str">
        <f>IF(AND(שבוע_בדילוג[[#This Row],[הווסת פעיל?]]=1,Y147=0,שבוע_בדילוג[[#This Row],[וסת קבוע אחרון]]=X147),שבוע_בדילוג[[#This Row],[וסת קבוע אחרון]],"")</f>
        <v/>
      </c>
      <c r="AD148" s="1" t="str">
        <f>IF(AND(שבוע_בדילוג[[#This Row],[הווסת פעיל?]]=1,Y147=0,שבוע_בדילוג[[#This Row],[וסת קבוע אחרון]]&lt;&gt;X147),1,"")</f>
        <v/>
      </c>
      <c r="AE148" s="1" t="str">
        <f>IF(AND(שבוע_בדילוג[[#This Row],[הווסת פעיל?]]&lt;&gt;"",B149=1),שבוע_בדילוג[[#This Row],[CycleNumber]],"")</f>
        <v/>
      </c>
      <c r="AF148" s="1" t="str">
        <f>IF(AND(שבוע_בדילוג[[#This Row],[הווסת פעיל?]]&lt;&gt;"",Y147=""),שבוע_בדילוג[[#This Row],[CycleNumber]],"")</f>
        <v/>
      </c>
      <c r="AG148" s="1" t="str">
        <f>IF(B149=1,"",IF(שבוע_בדילוג[[#This Row],[הווסת פעיל?]]=1,IF(שבוע_בדילוג[[#This Row],[וסת קבוע אחרון]]=F149,1,0),""))</f>
        <v/>
      </c>
      <c r="AH148" s="1" t="str">
        <f>IF(B149=1,"",IF(שבוע_בדילוג[[#This Row],[הווסת פעיל?]]=1,IF(OR(שבוע_בדילוג[[#This Row],[וסת קבוע אחרון]]=F149,F149=שבוע_בדילוג[[#This Row],[LengthofCycle]]),1,0),""))</f>
        <v/>
      </c>
      <c r="AI148" s="1" t="str">
        <f>IF(B149=1,"",IF(שבוע_בדילוג[[#This Row],[הווסת פעיל?]]=1,IF(OR(שבוע_בדילוג[[#This Row],[וסת קבוע אחרון]]=F149,F149=שבוע_בדילוג[[#This Row],[LengthofCycle]],AND(שבוע_בדילוג[[#This Row],[LengthofCycle]]&lt;&gt;שבוע_בדילוג[[#This Row],[וסת קבוע אחרון]],OR(F149=28,F149=29))),1,0),""))</f>
        <v/>
      </c>
      <c r="AJ148" s="1" t="str">
        <f>IF(AND(שבוע_בדילוג[[#This Row],[הווסת פעיל?]]=1,B149=1),1,"")</f>
        <v/>
      </c>
      <c r="AK148" s="4">
        <f>IF(AND(שבוע_בדילוג[[#This Row],[הווסת פעיל?]]&lt;&gt;1,B149&lt;&gt;1,B149&lt;&gt;""),IF(שבוע_בדילוג[[#This Row],[LengthofCycle]]=F149,1,0),"")</f>
        <v>0</v>
      </c>
      <c r="AL148" s="4">
        <f>IF(AND(שבוע_בדילוג[[#This Row],[הווסת פעיל?]]&lt;&gt;1,B149&lt;&gt;1,B149&lt;&gt;""),IF(OR(שבוע_בדילוג[[#This Row],[LengthofCycle]]=F149,F149=29),1,0),"")</f>
        <v>0</v>
      </c>
      <c r="AM148" s="4">
        <f>IF(AND(שבוע_בדילוג[[#This Row],[הווסת פעיל?]]&lt;&gt;1,B149&lt;&gt;1,B149&lt;&gt;""),IF(OR(שבוע_בדילוג[[#This Row],[LengthofCycle]]=F149,F149=29,F149=28),1,0),"")</f>
        <v>0</v>
      </c>
      <c r="AZ148" s="1">
        <f t="shared" si="25"/>
        <v>0</v>
      </c>
      <c r="BA148" s="2" t="e">
        <f t="shared" si="26"/>
        <v>#DIV/0!</v>
      </c>
      <c r="BB148" s="2" t="e">
        <f t="shared" si="27"/>
        <v>#DIV/0!</v>
      </c>
    </row>
    <row r="149" spans="1:54" x14ac:dyDescent="0.25">
      <c r="A149" s="1" t="s">
        <v>56</v>
      </c>
      <c r="B149" s="1">
        <v>5</v>
      </c>
      <c r="C149" s="1">
        <v>1</v>
      </c>
      <c r="D149" s="1">
        <v>1</v>
      </c>
      <c r="E149" s="1">
        <v>0</v>
      </c>
      <c r="F149" s="1">
        <v>35</v>
      </c>
      <c r="H149" s="1">
        <f>שבוע_בדילוג[[#This Row],[LengthofCycle]]+1</f>
        <v>36</v>
      </c>
      <c r="I149" s="1" t="str">
        <f>IF(IFERROR(LOOKUP(שבוע_בדילוג[[#This Row],[ClientID]],קביעויות[השבוע בדילוג]),FALSE)=שבוע_בדילוג[[#This Row],[ClientID]],1,"")</f>
        <v/>
      </c>
      <c r="J149" s="1" t="str">
        <f>IF(AND(שבוע_בדילוג[[#This Row],[CycleNumber]]&gt;1,OR(B150="",שבוע_בדילוג[[#This Row],[CycleNumber]]&gt;B148)),IF(OR(AND(שבוע_בדילוג[[#This Row],[LengthofCycle]]=29,F148=29),AND(שבוע_בדילוג[[#This Row],[LengthofCycle]]=36,F148=36)),1,""),"")</f>
        <v/>
      </c>
      <c r="K149" s="1" t="str">
        <f>IF(AND(שבוע_בדילוג[[#This Row],[וסת השבוע]]=1,J148=1,שבוע_בדילוג[[#This Row],[CycleNumber]]&gt;B148),1,"")</f>
        <v/>
      </c>
      <c r="L149" s="1" t="str">
        <f>IF(שבוע_בדילוג[[#This Row],[CycleNumber]]=1,"",IF(שבוע_בדילוג[[#This Row],[וסת השבוע]]=1,0,IF(L148="","",IF(L148=0,IF(שבוע_בדילוג[[#This Row],[LengthofCycle]]=29,0,1),IF(L148=1,IF(שבוע_בדילוג[[#This Row],[LengthofCycle]]+F148=29*2,0,2),IF(L148=2,IF(שבוע_בדילוג[[#This Row],[LengthofCycle]]+F148+F147=29*3,0,3),""))))))</f>
        <v/>
      </c>
      <c r="M149" s="1" t="str">
        <f>IF(שבוע_בדילוג[[#This Row],[וסת השבוע]]=1,IF(שבוע_בדילוג[[#This Row],[וסת השבוע וההפלגה ביחד]]=1,M148+1,0),IF(AND(שבוע_בדילוג[[#This Row],[CycleNumber]]&gt;B148,שבוע_בדילוג[[#This Row],[CycleNumber]]&gt;1),IF(שבוע_בדילוג[[#This Row],[וסת השבוע פעיל?]]&lt;&gt;"",M148+1,""),""))</f>
        <v/>
      </c>
      <c r="N149" s="1" t="str">
        <f>IF(שבוע_בדילוג[[#This Row],[וסת השבוע פעיל?2]]="","",IF(AND(שבוע_בדילוג[[#This Row],[וסת השבוע פעיל?]]&lt;&gt;"",שבוע_בדילוג[[#This Row],[CycleNumber]]&lt;B150,B150&lt;&gt;"",שבוע_בדילוג[[#This Row],[וסת השבוע פעיל?]]&lt;3),IF(L150=0,IF(AND(שבוע_בדילוג[[#This Row],[וסת השבוע פעיל?]]&gt;0,J150=1),0,1),0),""))</f>
        <v/>
      </c>
      <c r="O149" s="1" t="str">
        <f t="shared" si="28"/>
        <v/>
      </c>
      <c r="P149" s="1" t="str">
        <f>IF(AND(שבוע_בדילוג[[#This Row],[חיזוי - שבוע]]=1,K150=1),1,"")</f>
        <v/>
      </c>
      <c r="Q149" s="1" t="str">
        <f>IF(AND(שבוע_בדילוג[[#This Row],[וסת השבוע פעיל?]]&lt;3,OR(שבוע_בדילוג[[#This Row],[CycleNumber]]&gt;B150,B150="")),1,"")</f>
        <v/>
      </c>
      <c r="R149" s="1" t="str">
        <f>IF(AND(שבוע_בדילוג[[#This Row],[חיזוי - שבוע]]&lt;&gt;"",שבוע_בדילוג[[#This Row],[וסת השבוע פעיל?2]]=""),1,"")</f>
        <v/>
      </c>
      <c r="S149" s="1" t="str">
        <f>IF(שבוע_בדילוג[[#This Row],[האישה קבעה וסת שבוע בדילוג?]]=1,IF(שבוע_בדילוג[[#This Row],[וסת השבוע פעיל?]]&lt;3,1,0),"")</f>
        <v/>
      </c>
      <c r="T1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" s="1">
        <f t="shared" si="22"/>
        <v>0</v>
      </c>
      <c r="V149" s="1">
        <f t="shared" si="23"/>
        <v>0</v>
      </c>
      <c r="W149" s="1">
        <f t="shared" si="24"/>
        <v>0</v>
      </c>
      <c r="X149" s="1" t="str">
        <f>IF(שבוע_בדילוג[[#This Row],[3 הפלגות זהות]]="","",IF(שבוע_בדילוג[[#This Row],[3 הפלגות זהות]]=1,שבוע_בדילוג[[#This Row],[LengthofCycle]],X148))</f>
        <v/>
      </c>
      <c r="Z149" s="1" t="str">
        <f>IF(OR(שבוע_בדילוג[[#This Row],[הווסת פעיל?]]=0,שבוע_בדילוג[[#This Row],[הווסת פעיל?]]=""),"",SUM(Z148,שבוע_בדילוג[[#This Row],[הווסת פעיל?]]))</f>
        <v/>
      </c>
      <c r="AA149" s="1" t="str">
        <f>IF(AND(שבוע_בדילוג[[#This Row],[כמה מחזורים עד עקירה]]&lt;&gt;"",Z150=""),שבוע_בדילוג[[#This Row],[כמה מחזורים עד עקירה]],"")</f>
        <v/>
      </c>
      <c r="AB149" s="1" t="str">
        <f>IF(AND(שבוע_בדילוג[[#This Row],[הווסת פעיל?]]=1,שבוע_בדילוג[[#This Row],[וסת קבוע אחרון]]&lt;&gt;X148),שבוע_בדילוג[[#This Row],[וסת קבוע אחרון]],"")</f>
        <v/>
      </c>
      <c r="AC149" s="1" t="str">
        <f>IF(AND(שבוע_בדילוג[[#This Row],[הווסת פעיל?]]=1,Y148=0,שבוע_בדילוג[[#This Row],[וסת קבוע אחרון]]=X148),שבוע_בדילוג[[#This Row],[וסת קבוע אחרון]],"")</f>
        <v/>
      </c>
      <c r="AD149" s="1" t="str">
        <f>IF(AND(שבוע_בדילוג[[#This Row],[הווסת פעיל?]]=1,Y148=0,שבוע_בדילוג[[#This Row],[וסת קבוע אחרון]]&lt;&gt;X148),1,"")</f>
        <v/>
      </c>
      <c r="AE149" s="1" t="str">
        <f>IF(AND(שבוע_בדילוג[[#This Row],[הווסת פעיל?]]&lt;&gt;"",B150=1),שבוע_בדילוג[[#This Row],[CycleNumber]],"")</f>
        <v/>
      </c>
      <c r="AF149" s="1" t="str">
        <f>IF(AND(שבוע_בדילוג[[#This Row],[הווסת פעיל?]]&lt;&gt;"",Y148=""),שבוע_בדילוג[[#This Row],[CycleNumber]],"")</f>
        <v/>
      </c>
      <c r="AG149" s="1" t="str">
        <f>IF(B150=1,"",IF(שבוע_בדילוג[[#This Row],[הווסת פעיל?]]=1,IF(שבוע_בדילוג[[#This Row],[וסת קבוע אחרון]]=F150,1,0),""))</f>
        <v/>
      </c>
      <c r="AH149" s="1" t="str">
        <f>IF(B150=1,"",IF(שבוע_בדילוג[[#This Row],[הווסת פעיל?]]=1,IF(OR(שבוע_בדילוג[[#This Row],[וסת קבוע אחרון]]=F150,F150=שבוע_בדילוג[[#This Row],[LengthofCycle]]),1,0),""))</f>
        <v/>
      </c>
      <c r="AI149" s="1" t="str">
        <f>IF(B150=1,"",IF(שבוע_בדילוג[[#This Row],[הווסת פעיל?]]=1,IF(OR(שבוע_בדילוג[[#This Row],[וסת קבוע אחרון]]=F150,F150=שבוע_בדילוג[[#This Row],[LengthofCycle]],AND(שבוע_בדילוג[[#This Row],[LengthofCycle]]&lt;&gt;שבוע_בדילוג[[#This Row],[וסת קבוע אחרון]],OR(F150=28,F150=29))),1,0),""))</f>
        <v/>
      </c>
      <c r="AJ149" s="1" t="str">
        <f>IF(AND(שבוע_בדילוג[[#This Row],[הווסת פעיל?]]=1,B150=1),1,"")</f>
        <v/>
      </c>
      <c r="AK149" s="4">
        <f>IF(AND(שבוע_בדילוג[[#This Row],[הווסת פעיל?]]&lt;&gt;1,B150&lt;&gt;1,B150&lt;&gt;""),IF(שבוע_בדילוג[[#This Row],[LengthofCycle]]=F150,1,0),"")</f>
        <v>0</v>
      </c>
      <c r="AL149" s="4">
        <f>IF(AND(שבוע_בדילוג[[#This Row],[הווסת פעיל?]]&lt;&gt;1,B150&lt;&gt;1,B150&lt;&gt;""),IF(OR(שבוע_בדילוג[[#This Row],[LengthofCycle]]=F150,F150=29),1,0),"")</f>
        <v>0</v>
      </c>
      <c r="AM149" s="4">
        <f>IF(AND(שבוע_בדילוג[[#This Row],[הווסת פעיל?]]&lt;&gt;1,B150&lt;&gt;1,B150&lt;&gt;""),IF(OR(שבוע_בדילוג[[#This Row],[LengthofCycle]]=F150,F150=29,F150=28),1,0),"")</f>
        <v>1</v>
      </c>
      <c r="AZ149" s="1">
        <f t="shared" si="25"/>
        <v>0</v>
      </c>
      <c r="BA149" s="2" t="e">
        <f t="shared" si="26"/>
        <v>#DIV/0!</v>
      </c>
      <c r="BB149" s="2" t="e">
        <f t="shared" si="27"/>
        <v>#DIV/0!</v>
      </c>
    </row>
    <row r="150" spans="1:54" x14ac:dyDescent="0.25">
      <c r="A150" s="1" t="s">
        <v>56</v>
      </c>
      <c r="B150" s="1">
        <v>6</v>
      </c>
      <c r="C150" s="1">
        <v>1</v>
      </c>
      <c r="D150" s="1">
        <v>1</v>
      </c>
      <c r="E150" s="1">
        <v>0</v>
      </c>
      <c r="F150" s="1">
        <v>28</v>
      </c>
      <c r="H150" s="1">
        <f>שבוע_בדילוג[[#This Row],[LengthofCycle]]+1</f>
        <v>29</v>
      </c>
      <c r="I150" s="1" t="str">
        <f>IF(IFERROR(LOOKUP(שבוע_בדילוג[[#This Row],[ClientID]],קביעויות[השבוע בדילוג]),FALSE)=שבוע_בדילוג[[#This Row],[ClientID]],1,"")</f>
        <v/>
      </c>
      <c r="J150" s="1" t="str">
        <f>IF(AND(שבוע_בדילוג[[#This Row],[CycleNumber]]&gt;1,OR(B151="",שבוע_בדילוג[[#This Row],[CycleNumber]]&gt;B149)),IF(OR(AND(שבוע_בדילוג[[#This Row],[LengthofCycle]]=29,F149=29),AND(שבוע_בדילוג[[#This Row],[LengthofCycle]]=36,F149=36)),1,""),"")</f>
        <v/>
      </c>
      <c r="K150" s="1" t="str">
        <f>IF(AND(שבוע_בדילוג[[#This Row],[וסת השבוע]]=1,J149=1,שבוע_בדילוג[[#This Row],[CycleNumber]]&gt;B149),1,"")</f>
        <v/>
      </c>
      <c r="L150" s="1" t="str">
        <f>IF(שבוע_בדילוג[[#This Row],[CycleNumber]]=1,"",IF(שבוע_בדילוג[[#This Row],[וסת השבוע]]=1,0,IF(L149="","",IF(L149=0,IF(שבוע_בדילוג[[#This Row],[LengthofCycle]]=29,0,1),IF(L149=1,IF(שבוע_בדילוג[[#This Row],[LengthofCycle]]+F149=29*2,0,2),IF(L149=2,IF(שבוע_בדילוג[[#This Row],[LengthofCycle]]+F149+F148=29*3,0,3),""))))))</f>
        <v/>
      </c>
      <c r="M150" s="1" t="str">
        <f>IF(שבוע_בדילוג[[#This Row],[וסת השבוע]]=1,IF(שבוע_בדילוג[[#This Row],[וסת השבוע וההפלגה ביחד]]=1,M149+1,0),IF(AND(שבוע_בדילוג[[#This Row],[CycleNumber]]&gt;B149,שבוע_בדילוג[[#This Row],[CycleNumber]]&gt;1),IF(שבוע_בדילוג[[#This Row],[וסת השבוע פעיל?]]&lt;&gt;"",M149+1,""),""))</f>
        <v/>
      </c>
      <c r="N150" s="1" t="str">
        <f>IF(שבוע_בדילוג[[#This Row],[וסת השבוע פעיל?2]]="","",IF(AND(שבוע_בדילוג[[#This Row],[וסת השבוע פעיל?]]&lt;&gt;"",שבוע_בדילוג[[#This Row],[CycleNumber]]&lt;B151,B151&lt;&gt;"",שבוע_בדילוג[[#This Row],[וסת השבוע פעיל?]]&lt;3),IF(L151=0,IF(AND(שבוע_בדילוג[[#This Row],[וסת השבוע פעיל?]]&gt;0,J151=1),0,1),0),""))</f>
        <v/>
      </c>
      <c r="O150" s="1" t="str">
        <f t="shared" si="28"/>
        <v/>
      </c>
      <c r="P150" s="1" t="str">
        <f>IF(AND(שבוע_בדילוג[[#This Row],[חיזוי - שבוע]]=1,K151=1),1,"")</f>
        <v/>
      </c>
      <c r="Q150" s="1" t="str">
        <f>IF(AND(שבוע_בדילוג[[#This Row],[וסת השבוע פעיל?]]&lt;3,OR(שבוע_בדילוג[[#This Row],[CycleNumber]]&gt;B151,B151="")),1,"")</f>
        <v/>
      </c>
      <c r="R150" s="1" t="str">
        <f>IF(AND(שבוע_בדילוג[[#This Row],[חיזוי - שבוע]]&lt;&gt;"",שבוע_בדילוג[[#This Row],[וסת השבוע פעיל?2]]=""),1,"")</f>
        <v/>
      </c>
      <c r="S150" s="1" t="str">
        <f>IF(שבוע_בדילוג[[#This Row],[האישה קבעה וסת שבוע בדילוג?]]=1,IF(שבוע_בדילוג[[#This Row],[וסת השבוע פעיל?]]&lt;3,1,0),"")</f>
        <v/>
      </c>
      <c r="T1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" s="1">
        <f t="shared" si="22"/>
        <v>0</v>
      </c>
      <c r="V150" s="1">
        <f t="shared" si="23"/>
        <v>0</v>
      </c>
      <c r="W150" s="1">
        <f t="shared" si="24"/>
        <v>0</v>
      </c>
      <c r="X150" s="1" t="str">
        <f>IF(שבוע_בדילוג[[#This Row],[3 הפלגות זהות]]="","",IF(שבוע_בדילוג[[#This Row],[3 הפלגות זהות]]=1,שבוע_בדילוג[[#This Row],[LengthofCycle]],X149))</f>
        <v/>
      </c>
      <c r="Z150" s="1" t="str">
        <f>IF(OR(שבוע_בדילוג[[#This Row],[הווסת פעיל?]]=0,שבוע_בדילוג[[#This Row],[הווסת פעיל?]]=""),"",SUM(Z149,שבוע_בדילוג[[#This Row],[הווסת פעיל?]]))</f>
        <v/>
      </c>
      <c r="AA150" s="1" t="str">
        <f>IF(AND(שבוע_בדילוג[[#This Row],[כמה מחזורים עד עקירה]]&lt;&gt;"",Z151=""),שבוע_בדילוג[[#This Row],[כמה מחזורים עד עקירה]],"")</f>
        <v/>
      </c>
      <c r="AB150" s="1" t="str">
        <f>IF(AND(שבוע_בדילוג[[#This Row],[הווסת פעיל?]]=1,שבוע_בדילוג[[#This Row],[וסת קבוע אחרון]]&lt;&gt;X149),שבוע_בדילוג[[#This Row],[וסת קבוע אחרון]],"")</f>
        <v/>
      </c>
      <c r="AC150" s="1" t="str">
        <f>IF(AND(שבוע_בדילוג[[#This Row],[הווסת פעיל?]]=1,Y149=0,שבוע_בדילוג[[#This Row],[וסת קבוע אחרון]]=X149),שבוע_בדילוג[[#This Row],[וסת קבוע אחרון]],"")</f>
        <v/>
      </c>
      <c r="AD150" s="1" t="str">
        <f>IF(AND(שבוע_בדילוג[[#This Row],[הווסת פעיל?]]=1,Y149=0,שבוע_בדילוג[[#This Row],[וסת קבוע אחרון]]&lt;&gt;X149),1,"")</f>
        <v/>
      </c>
      <c r="AE150" s="1" t="str">
        <f>IF(AND(שבוע_בדילוג[[#This Row],[הווסת פעיל?]]&lt;&gt;"",B151=1),שבוע_בדילוג[[#This Row],[CycleNumber]],"")</f>
        <v/>
      </c>
      <c r="AF150" s="1" t="str">
        <f>IF(AND(שבוע_בדילוג[[#This Row],[הווסת פעיל?]]&lt;&gt;"",Y149=""),שבוע_בדילוג[[#This Row],[CycleNumber]],"")</f>
        <v/>
      </c>
      <c r="AG150" s="1" t="str">
        <f>IF(B151=1,"",IF(שבוע_בדילוג[[#This Row],[הווסת פעיל?]]=1,IF(שבוע_בדילוג[[#This Row],[וסת קבוע אחרון]]=F151,1,0),""))</f>
        <v/>
      </c>
      <c r="AH150" s="1" t="str">
        <f>IF(B151=1,"",IF(שבוע_בדילוג[[#This Row],[הווסת פעיל?]]=1,IF(OR(שבוע_בדילוג[[#This Row],[וסת קבוע אחרון]]=F151,F151=שבוע_בדילוג[[#This Row],[LengthofCycle]]),1,0),""))</f>
        <v/>
      </c>
      <c r="AI150" s="1" t="str">
        <f>IF(B151=1,"",IF(שבוע_בדילוג[[#This Row],[הווסת פעיל?]]=1,IF(OR(שבוע_בדילוג[[#This Row],[וסת קבוע אחרון]]=F151,F151=שבוע_בדילוג[[#This Row],[LengthofCycle]],AND(שבוע_בדילוג[[#This Row],[LengthofCycle]]&lt;&gt;שבוע_בדילוג[[#This Row],[וסת קבוע אחרון]],OR(F151=28,F151=29))),1,0),""))</f>
        <v/>
      </c>
      <c r="AJ150" s="1" t="str">
        <f>IF(AND(שבוע_בדילוג[[#This Row],[הווסת פעיל?]]=1,B151=1),1,"")</f>
        <v/>
      </c>
      <c r="AK150" s="4">
        <f>IF(AND(שבוע_בדילוג[[#This Row],[הווסת פעיל?]]&lt;&gt;1,B151&lt;&gt;1,B151&lt;&gt;""),IF(שבוע_בדילוג[[#This Row],[LengthofCycle]]=F151,1,0),"")</f>
        <v>0</v>
      </c>
      <c r="AL150" s="4">
        <f>IF(AND(שבוע_בדילוג[[#This Row],[הווסת פעיל?]]&lt;&gt;1,B151&lt;&gt;1,B151&lt;&gt;""),IF(OR(שבוע_בדילוג[[#This Row],[LengthofCycle]]=F151,F151=29),1,0),"")</f>
        <v>0</v>
      </c>
      <c r="AM150" s="4">
        <f>IF(AND(שבוע_בדילוג[[#This Row],[הווסת פעיל?]]&lt;&gt;1,B151&lt;&gt;1,B151&lt;&gt;""),IF(OR(שבוע_בדילוג[[#This Row],[LengthofCycle]]=F151,F151=29,F151=28),1,0),"")</f>
        <v>0</v>
      </c>
      <c r="AZ150" s="1">
        <f t="shared" si="25"/>
        <v>0</v>
      </c>
      <c r="BA150" s="2" t="e">
        <f t="shared" si="26"/>
        <v>#DIV/0!</v>
      </c>
      <c r="BB150" s="2" t="e">
        <f t="shared" si="27"/>
        <v>#DIV/0!</v>
      </c>
    </row>
    <row r="151" spans="1:54" x14ac:dyDescent="0.25">
      <c r="A151" s="1" t="s">
        <v>56</v>
      </c>
      <c r="B151" s="1">
        <v>7</v>
      </c>
      <c r="C151" s="1">
        <v>1</v>
      </c>
      <c r="D151" s="1">
        <v>1</v>
      </c>
      <c r="E151" s="1">
        <v>0</v>
      </c>
      <c r="F151" s="1">
        <v>31</v>
      </c>
      <c r="H151" s="1">
        <f>שבוע_בדילוג[[#This Row],[LengthofCycle]]+1</f>
        <v>32</v>
      </c>
      <c r="I151" s="1" t="str">
        <f>IF(IFERROR(LOOKUP(שבוע_בדילוג[[#This Row],[ClientID]],קביעויות[השבוע בדילוג]),FALSE)=שבוע_בדילוג[[#This Row],[ClientID]],1,"")</f>
        <v/>
      </c>
      <c r="J151" s="1" t="str">
        <f>IF(AND(שבוע_בדילוג[[#This Row],[CycleNumber]]&gt;1,OR(B152="",שבוע_בדילוג[[#This Row],[CycleNumber]]&gt;B150)),IF(OR(AND(שבוע_בדילוג[[#This Row],[LengthofCycle]]=29,F150=29),AND(שבוע_בדילוג[[#This Row],[LengthofCycle]]=36,F150=36)),1,""),"")</f>
        <v/>
      </c>
      <c r="K151" s="1" t="str">
        <f>IF(AND(שבוע_בדילוג[[#This Row],[וסת השבוע]]=1,J150=1,שבוע_בדילוג[[#This Row],[CycleNumber]]&gt;B150),1,"")</f>
        <v/>
      </c>
      <c r="L151" s="1" t="str">
        <f>IF(שבוע_בדילוג[[#This Row],[CycleNumber]]=1,"",IF(שבוע_בדילוג[[#This Row],[וסת השבוע]]=1,0,IF(L150="","",IF(L150=0,IF(שבוע_בדילוג[[#This Row],[LengthofCycle]]=29,0,1),IF(L150=1,IF(שבוע_בדילוג[[#This Row],[LengthofCycle]]+F150=29*2,0,2),IF(L150=2,IF(שבוע_בדילוג[[#This Row],[LengthofCycle]]+F150+F149=29*3,0,3),""))))))</f>
        <v/>
      </c>
      <c r="M151" s="1" t="str">
        <f>IF(שבוע_בדילוג[[#This Row],[וסת השבוע]]=1,IF(שבוע_בדילוג[[#This Row],[וסת השבוע וההפלגה ביחד]]=1,M150+1,0),IF(AND(שבוע_בדילוג[[#This Row],[CycleNumber]]&gt;B150,שבוע_בדילוג[[#This Row],[CycleNumber]]&gt;1),IF(שבוע_בדילוג[[#This Row],[וסת השבוע פעיל?]]&lt;&gt;"",M150+1,""),""))</f>
        <v/>
      </c>
      <c r="N151" s="1" t="str">
        <f>IF(שבוע_בדילוג[[#This Row],[וסת השבוע פעיל?2]]="","",IF(AND(שבוע_בדילוג[[#This Row],[וסת השבוע פעיל?]]&lt;&gt;"",שבוע_בדילוג[[#This Row],[CycleNumber]]&lt;B152,B152&lt;&gt;"",שבוע_בדילוג[[#This Row],[וסת השבוע פעיל?]]&lt;3),IF(L152=0,IF(AND(שבוע_בדילוג[[#This Row],[וסת השבוע פעיל?]]&gt;0,J152=1),0,1),0),""))</f>
        <v/>
      </c>
      <c r="O151" s="1" t="str">
        <f t="shared" si="28"/>
        <v/>
      </c>
      <c r="P151" s="1" t="str">
        <f>IF(AND(שבוע_בדילוג[[#This Row],[חיזוי - שבוע]]=1,K152=1),1,"")</f>
        <v/>
      </c>
      <c r="Q151" s="1" t="str">
        <f>IF(AND(שבוע_בדילוג[[#This Row],[וסת השבוע פעיל?]]&lt;3,OR(שבוע_בדילוג[[#This Row],[CycleNumber]]&gt;B152,B152="")),1,"")</f>
        <v/>
      </c>
      <c r="R151" s="1" t="str">
        <f>IF(AND(שבוע_בדילוג[[#This Row],[חיזוי - שבוע]]&lt;&gt;"",שבוע_בדילוג[[#This Row],[וסת השבוע פעיל?2]]=""),1,"")</f>
        <v/>
      </c>
      <c r="S151" s="1" t="str">
        <f>IF(שבוע_בדילוג[[#This Row],[האישה קבעה וסת שבוע בדילוג?]]=1,IF(שבוע_בדילוג[[#This Row],[וסת השבוע פעיל?]]&lt;3,1,0),"")</f>
        <v/>
      </c>
      <c r="T1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" s="1">
        <f t="shared" si="22"/>
        <v>0</v>
      </c>
      <c r="V151" s="1">
        <f t="shared" si="23"/>
        <v>0</v>
      </c>
      <c r="W151" s="1">
        <f t="shared" si="24"/>
        <v>0</v>
      </c>
      <c r="X151" s="1" t="str">
        <f>IF(שבוע_בדילוג[[#This Row],[3 הפלגות זהות]]="","",IF(שבוע_בדילוג[[#This Row],[3 הפלגות זהות]]=1,שבוע_בדילוג[[#This Row],[LengthofCycle]],X150))</f>
        <v/>
      </c>
      <c r="Z151" s="1" t="str">
        <f>IF(OR(שבוע_בדילוג[[#This Row],[הווסת פעיל?]]=0,שבוע_בדילוג[[#This Row],[הווסת פעיל?]]=""),"",SUM(Z150,שבוע_בדילוג[[#This Row],[הווסת פעיל?]]))</f>
        <v/>
      </c>
      <c r="AA151" s="1" t="str">
        <f>IF(AND(שבוע_בדילוג[[#This Row],[כמה מחזורים עד עקירה]]&lt;&gt;"",Z152=""),שבוע_בדילוג[[#This Row],[כמה מחזורים עד עקירה]],"")</f>
        <v/>
      </c>
      <c r="AB151" s="1" t="str">
        <f>IF(AND(שבוע_בדילוג[[#This Row],[הווסת פעיל?]]=1,שבוע_בדילוג[[#This Row],[וסת קבוע אחרון]]&lt;&gt;X150),שבוע_בדילוג[[#This Row],[וסת קבוע אחרון]],"")</f>
        <v/>
      </c>
      <c r="AC151" s="1" t="str">
        <f>IF(AND(שבוע_בדילוג[[#This Row],[הווסת פעיל?]]=1,Y150=0,שבוע_בדילוג[[#This Row],[וסת קבוע אחרון]]=X150),שבוע_בדילוג[[#This Row],[וסת קבוע אחרון]],"")</f>
        <v/>
      </c>
      <c r="AD151" s="1" t="str">
        <f>IF(AND(שבוע_בדילוג[[#This Row],[הווסת פעיל?]]=1,Y150=0,שבוע_בדילוג[[#This Row],[וסת קבוע אחרון]]&lt;&gt;X150),1,"")</f>
        <v/>
      </c>
      <c r="AE151" s="1" t="str">
        <f>IF(AND(שבוע_בדילוג[[#This Row],[הווסת פעיל?]]&lt;&gt;"",B152=1),שבוע_בדילוג[[#This Row],[CycleNumber]],"")</f>
        <v/>
      </c>
      <c r="AF151" s="1" t="str">
        <f>IF(AND(שבוע_בדילוג[[#This Row],[הווסת פעיל?]]&lt;&gt;"",Y150=""),שבוע_בדילוג[[#This Row],[CycleNumber]],"")</f>
        <v/>
      </c>
      <c r="AG151" s="1" t="str">
        <f>IF(B152=1,"",IF(שבוע_בדילוג[[#This Row],[הווסת פעיל?]]=1,IF(שבוע_בדילוג[[#This Row],[וסת קבוע אחרון]]=F152,1,0),""))</f>
        <v/>
      </c>
      <c r="AH151" s="1" t="str">
        <f>IF(B152=1,"",IF(שבוע_בדילוג[[#This Row],[הווסת פעיל?]]=1,IF(OR(שבוע_בדילוג[[#This Row],[וסת קבוע אחרון]]=F152,F152=שבוע_בדילוג[[#This Row],[LengthofCycle]]),1,0),""))</f>
        <v/>
      </c>
      <c r="AI151" s="1" t="str">
        <f>IF(B152=1,"",IF(שבוע_בדילוג[[#This Row],[הווסת פעיל?]]=1,IF(OR(שבוע_בדילוג[[#This Row],[וסת קבוע אחרון]]=F152,F152=שבוע_בדילוג[[#This Row],[LengthofCycle]],AND(שבוע_בדילוג[[#This Row],[LengthofCycle]]&lt;&gt;שבוע_בדילוג[[#This Row],[וסת קבוע אחרון]],OR(F152=28,F152=29))),1,0),""))</f>
        <v/>
      </c>
      <c r="AJ151" s="1" t="str">
        <f>IF(AND(שבוע_בדילוג[[#This Row],[הווסת פעיל?]]=1,B152=1),1,"")</f>
        <v/>
      </c>
      <c r="AK151" s="4">
        <f>IF(AND(שבוע_בדילוג[[#This Row],[הווסת פעיל?]]&lt;&gt;1,B152&lt;&gt;1,B152&lt;&gt;""),IF(שבוע_בדילוג[[#This Row],[LengthofCycle]]=F152,1,0),"")</f>
        <v>0</v>
      </c>
      <c r="AL151" s="4">
        <f>IF(AND(שבוע_בדילוג[[#This Row],[הווסת פעיל?]]&lt;&gt;1,B152&lt;&gt;1,B152&lt;&gt;""),IF(OR(שבוע_בדילוג[[#This Row],[LengthofCycle]]=F152,F152=29),1,0),"")</f>
        <v>0</v>
      </c>
      <c r="AM151" s="4">
        <f>IF(AND(שבוע_בדילוג[[#This Row],[הווסת פעיל?]]&lt;&gt;1,B152&lt;&gt;1,B152&lt;&gt;""),IF(OR(שבוע_בדילוג[[#This Row],[LengthofCycle]]=F152,F152=29,F152=28),1,0),"")</f>
        <v>0</v>
      </c>
      <c r="AZ151" s="1">
        <f t="shared" si="25"/>
        <v>0</v>
      </c>
      <c r="BA151" s="2" t="e">
        <f t="shared" si="26"/>
        <v>#DIV/0!</v>
      </c>
      <c r="BB151" s="2" t="e">
        <f t="shared" si="27"/>
        <v>#DIV/0!</v>
      </c>
    </row>
    <row r="152" spans="1:54" x14ac:dyDescent="0.25">
      <c r="A152" s="1" t="s">
        <v>56</v>
      </c>
      <c r="B152" s="1">
        <v>8</v>
      </c>
      <c r="C152" s="1">
        <v>1</v>
      </c>
      <c r="D152" s="1">
        <v>1</v>
      </c>
      <c r="E152" s="1">
        <v>0</v>
      </c>
      <c r="F152" s="1">
        <v>33</v>
      </c>
      <c r="H152" s="1">
        <f>שבוע_בדילוג[[#This Row],[LengthofCycle]]+1</f>
        <v>34</v>
      </c>
      <c r="I152" s="1" t="str">
        <f>IF(IFERROR(LOOKUP(שבוע_בדילוג[[#This Row],[ClientID]],קביעויות[השבוע בדילוג]),FALSE)=שבוע_בדילוג[[#This Row],[ClientID]],1,"")</f>
        <v/>
      </c>
      <c r="J152" s="1" t="str">
        <f>IF(AND(שבוע_בדילוג[[#This Row],[CycleNumber]]&gt;1,OR(B153="",שבוע_בדילוג[[#This Row],[CycleNumber]]&gt;B151)),IF(OR(AND(שבוע_בדילוג[[#This Row],[LengthofCycle]]=29,F151=29),AND(שבוע_בדילוג[[#This Row],[LengthofCycle]]=36,F151=36)),1,""),"")</f>
        <v/>
      </c>
      <c r="K152" s="1" t="str">
        <f>IF(AND(שבוע_בדילוג[[#This Row],[וסת השבוע]]=1,J151=1,שבוע_בדילוג[[#This Row],[CycleNumber]]&gt;B151),1,"")</f>
        <v/>
      </c>
      <c r="L152" s="1" t="str">
        <f>IF(שבוע_בדילוג[[#This Row],[CycleNumber]]=1,"",IF(שבוע_בדילוג[[#This Row],[וסת השבוע]]=1,0,IF(L151="","",IF(L151=0,IF(שבוע_בדילוג[[#This Row],[LengthofCycle]]=29,0,1),IF(L151=1,IF(שבוע_בדילוג[[#This Row],[LengthofCycle]]+F151=29*2,0,2),IF(L151=2,IF(שבוע_בדילוג[[#This Row],[LengthofCycle]]+F151+F150=29*3,0,3),""))))))</f>
        <v/>
      </c>
      <c r="M152" s="1" t="str">
        <f>IF(שבוע_בדילוג[[#This Row],[וסת השבוע]]=1,IF(שבוע_בדילוג[[#This Row],[וסת השבוע וההפלגה ביחד]]=1,M151+1,0),IF(AND(שבוע_בדילוג[[#This Row],[CycleNumber]]&gt;B151,שבוע_בדילוג[[#This Row],[CycleNumber]]&gt;1),IF(שבוע_בדילוג[[#This Row],[וסת השבוע פעיל?]]&lt;&gt;"",M151+1,""),""))</f>
        <v/>
      </c>
      <c r="N152" s="1" t="str">
        <f>IF(שבוע_בדילוג[[#This Row],[וסת השבוע פעיל?2]]="","",IF(AND(שבוע_בדילוג[[#This Row],[וסת השבוע פעיל?]]&lt;&gt;"",שבוע_בדילוג[[#This Row],[CycleNumber]]&lt;B153,B153&lt;&gt;"",שבוע_בדילוג[[#This Row],[וסת השבוע פעיל?]]&lt;3),IF(L153=0,IF(AND(שבוע_בדילוג[[#This Row],[וסת השבוע פעיל?]]&gt;0,J153=1),0,1),0),""))</f>
        <v/>
      </c>
      <c r="O152" s="1" t="str">
        <f t="shared" si="28"/>
        <v/>
      </c>
      <c r="P152" s="1" t="str">
        <f>IF(AND(שבוע_בדילוג[[#This Row],[חיזוי - שבוע]]=1,K153=1),1,"")</f>
        <v/>
      </c>
      <c r="Q152" s="1" t="str">
        <f>IF(AND(שבוע_בדילוג[[#This Row],[וסת השבוע פעיל?]]&lt;3,OR(שבוע_בדילוג[[#This Row],[CycleNumber]]&gt;B153,B153="")),1,"")</f>
        <v/>
      </c>
      <c r="R152" s="1" t="str">
        <f>IF(AND(שבוע_בדילוג[[#This Row],[חיזוי - שבוע]]&lt;&gt;"",שבוע_בדילוג[[#This Row],[וסת השבוע פעיל?2]]=""),1,"")</f>
        <v/>
      </c>
      <c r="S152" s="1" t="str">
        <f>IF(שבוע_בדילוג[[#This Row],[האישה קבעה וסת שבוע בדילוג?]]=1,IF(שבוע_בדילוג[[#This Row],[וסת השבוע פעיל?]]&lt;3,1,0),"")</f>
        <v/>
      </c>
      <c r="T1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" s="1">
        <f t="shared" si="22"/>
        <v>0</v>
      </c>
      <c r="V152" s="1">
        <f t="shared" si="23"/>
        <v>0</v>
      </c>
      <c r="W152" s="1">
        <f t="shared" si="24"/>
        <v>0</v>
      </c>
      <c r="X152" s="1" t="str">
        <f>IF(שבוע_בדילוג[[#This Row],[3 הפלגות זהות]]="","",IF(שבוע_בדילוג[[#This Row],[3 הפלגות זהות]]=1,שבוע_בדילוג[[#This Row],[LengthofCycle]],X151))</f>
        <v/>
      </c>
      <c r="Z152" s="1" t="str">
        <f>IF(OR(שבוע_בדילוג[[#This Row],[הווסת פעיל?]]=0,שבוע_בדילוג[[#This Row],[הווסת פעיל?]]=""),"",SUM(Z151,שבוע_בדילוג[[#This Row],[הווסת פעיל?]]))</f>
        <v/>
      </c>
      <c r="AA152" s="1" t="str">
        <f>IF(AND(שבוע_בדילוג[[#This Row],[כמה מחזורים עד עקירה]]&lt;&gt;"",Z153=""),שבוע_בדילוג[[#This Row],[כמה מחזורים עד עקירה]],"")</f>
        <v/>
      </c>
      <c r="AB152" s="1" t="str">
        <f>IF(AND(שבוע_בדילוג[[#This Row],[הווסת פעיל?]]=1,שבוע_בדילוג[[#This Row],[וסת קבוע אחרון]]&lt;&gt;X151),שבוע_בדילוג[[#This Row],[וסת קבוע אחרון]],"")</f>
        <v/>
      </c>
      <c r="AC152" s="1" t="str">
        <f>IF(AND(שבוע_בדילוג[[#This Row],[הווסת פעיל?]]=1,Y151=0,שבוע_בדילוג[[#This Row],[וסת קבוע אחרון]]=X151),שבוע_בדילוג[[#This Row],[וסת קבוע אחרון]],"")</f>
        <v/>
      </c>
      <c r="AD152" s="1" t="str">
        <f>IF(AND(שבוע_בדילוג[[#This Row],[הווסת פעיל?]]=1,Y151=0,שבוע_בדילוג[[#This Row],[וסת קבוע אחרון]]&lt;&gt;X151),1,"")</f>
        <v/>
      </c>
      <c r="AE152" s="1" t="str">
        <f>IF(AND(שבוע_בדילוג[[#This Row],[הווסת פעיל?]]&lt;&gt;"",B153=1),שבוע_בדילוג[[#This Row],[CycleNumber]],"")</f>
        <v/>
      </c>
      <c r="AF152" s="1" t="str">
        <f>IF(AND(שבוע_בדילוג[[#This Row],[הווסת פעיל?]]&lt;&gt;"",Y151=""),שבוע_בדילוג[[#This Row],[CycleNumber]],"")</f>
        <v/>
      </c>
      <c r="AG152" s="1" t="str">
        <f>IF(B153=1,"",IF(שבוע_בדילוג[[#This Row],[הווסת פעיל?]]=1,IF(שבוע_בדילוג[[#This Row],[וסת קבוע אחרון]]=F153,1,0),""))</f>
        <v/>
      </c>
      <c r="AH152" s="1" t="str">
        <f>IF(B153=1,"",IF(שבוע_בדילוג[[#This Row],[הווסת פעיל?]]=1,IF(OR(שבוע_בדילוג[[#This Row],[וסת קבוע אחרון]]=F153,F153=שבוע_בדילוג[[#This Row],[LengthofCycle]]),1,0),""))</f>
        <v/>
      </c>
      <c r="AI152" s="1" t="str">
        <f>IF(B153=1,"",IF(שבוע_בדילוג[[#This Row],[הווסת פעיל?]]=1,IF(OR(שבוע_בדילוג[[#This Row],[וסת קבוע אחרון]]=F153,F153=שבוע_בדילוג[[#This Row],[LengthofCycle]],AND(שבוע_בדילוג[[#This Row],[LengthofCycle]]&lt;&gt;שבוע_בדילוג[[#This Row],[וסת קבוע אחרון]],OR(F153=28,F153=29))),1,0),""))</f>
        <v/>
      </c>
      <c r="AJ152" s="1" t="str">
        <f>IF(AND(שבוע_בדילוג[[#This Row],[הווסת פעיל?]]=1,B153=1),1,"")</f>
        <v/>
      </c>
      <c r="AK152" s="4">
        <f>IF(AND(שבוע_בדילוג[[#This Row],[הווסת פעיל?]]&lt;&gt;1,B153&lt;&gt;1,B153&lt;&gt;""),IF(שבוע_בדילוג[[#This Row],[LengthofCycle]]=F153,1,0),"")</f>
        <v>0</v>
      </c>
      <c r="AL152" s="4">
        <f>IF(AND(שבוע_בדילוג[[#This Row],[הווסת פעיל?]]&lt;&gt;1,B153&lt;&gt;1,B153&lt;&gt;""),IF(OR(שבוע_בדילוג[[#This Row],[LengthofCycle]]=F153,F153=29),1,0),"")</f>
        <v>1</v>
      </c>
      <c r="AM152" s="4">
        <f>IF(AND(שבוע_בדילוג[[#This Row],[הווסת פעיל?]]&lt;&gt;1,B153&lt;&gt;1,B153&lt;&gt;""),IF(OR(שבוע_בדילוג[[#This Row],[LengthofCycle]]=F153,F153=29,F153=28),1,0),"")</f>
        <v>1</v>
      </c>
      <c r="AZ152" s="1">
        <f t="shared" si="25"/>
        <v>0</v>
      </c>
      <c r="BA152" s="2" t="e">
        <f t="shared" si="26"/>
        <v>#DIV/0!</v>
      </c>
      <c r="BB152" s="2" t="e">
        <f t="shared" si="27"/>
        <v>#DIV/0!</v>
      </c>
    </row>
    <row r="153" spans="1:54" x14ac:dyDescent="0.25">
      <c r="A153" s="1" t="s">
        <v>56</v>
      </c>
      <c r="B153" s="1">
        <v>9</v>
      </c>
      <c r="C153" s="1">
        <v>1</v>
      </c>
      <c r="D153" s="1">
        <v>1</v>
      </c>
      <c r="E153" s="1">
        <v>0</v>
      </c>
      <c r="F153" s="1">
        <v>29</v>
      </c>
      <c r="H153" s="1">
        <f>שבוע_בדילוג[[#This Row],[LengthofCycle]]+1</f>
        <v>30</v>
      </c>
      <c r="I153" s="1" t="str">
        <f>IF(IFERROR(LOOKUP(שבוע_בדילוג[[#This Row],[ClientID]],קביעויות[השבוע בדילוג]),FALSE)=שבוע_בדילוג[[#This Row],[ClientID]],1,"")</f>
        <v/>
      </c>
      <c r="J153" s="1" t="str">
        <f>IF(AND(שבוע_בדילוג[[#This Row],[CycleNumber]]&gt;1,OR(B154="",שבוע_בדילוג[[#This Row],[CycleNumber]]&gt;B152)),IF(OR(AND(שבוע_בדילוג[[#This Row],[LengthofCycle]]=29,F152=29),AND(שבוע_בדילוג[[#This Row],[LengthofCycle]]=36,F152=36)),1,""),"")</f>
        <v/>
      </c>
      <c r="K153" s="1" t="str">
        <f>IF(AND(שבוע_בדילוג[[#This Row],[וסת השבוע]]=1,J152=1,שבוע_בדילוג[[#This Row],[CycleNumber]]&gt;B152),1,"")</f>
        <v/>
      </c>
      <c r="L153" s="1" t="str">
        <f>IF(שבוע_בדילוג[[#This Row],[CycleNumber]]=1,"",IF(שבוע_בדילוג[[#This Row],[וסת השבוע]]=1,0,IF(L152="","",IF(L152=0,IF(שבוע_בדילוג[[#This Row],[LengthofCycle]]=29,0,1),IF(L152=1,IF(שבוע_בדילוג[[#This Row],[LengthofCycle]]+F152=29*2,0,2),IF(L152=2,IF(שבוע_בדילוג[[#This Row],[LengthofCycle]]+F152+F151=29*3,0,3),""))))))</f>
        <v/>
      </c>
      <c r="M153" s="1" t="str">
        <f>IF(שבוע_בדילוג[[#This Row],[וסת השבוע]]=1,IF(שבוע_בדילוג[[#This Row],[וסת השבוע וההפלגה ביחד]]=1,M152+1,0),IF(AND(שבוע_בדילוג[[#This Row],[CycleNumber]]&gt;B152,שבוע_בדילוג[[#This Row],[CycleNumber]]&gt;1),IF(שבוע_בדילוג[[#This Row],[וסת השבוע פעיל?]]&lt;&gt;"",M152+1,""),""))</f>
        <v/>
      </c>
      <c r="N153" s="1" t="str">
        <f>IF(שבוע_בדילוג[[#This Row],[וסת השבוע פעיל?2]]="","",IF(AND(שבוע_בדילוג[[#This Row],[וסת השבוע פעיל?]]&lt;&gt;"",שבוע_בדילוג[[#This Row],[CycleNumber]]&lt;B154,B154&lt;&gt;"",שבוע_בדילוג[[#This Row],[וסת השבוע פעיל?]]&lt;3),IF(L154=0,IF(AND(שבוע_בדילוג[[#This Row],[וסת השבוע פעיל?]]&gt;0,J154=1),0,1),0),""))</f>
        <v/>
      </c>
      <c r="O153" s="1" t="str">
        <f t="shared" si="28"/>
        <v/>
      </c>
      <c r="P153" s="1" t="str">
        <f>IF(AND(שבוע_בדילוג[[#This Row],[חיזוי - שבוע]]=1,K154=1),1,"")</f>
        <v/>
      </c>
      <c r="Q153" s="1" t="str">
        <f>IF(AND(שבוע_בדילוג[[#This Row],[וסת השבוע פעיל?]]&lt;3,OR(שבוע_בדילוג[[#This Row],[CycleNumber]]&gt;B154,B154="")),1,"")</f>
        <v/>
      </c>
      <c r="R153" s="1" t="str">
        <f>IF(AND(שבוע_בדילוג[[#This Row],[חיזוי - שבוע]]&lt;&gt;"",שבוע_בדילוג[[#This Row],[וסת השבוע פעיל?2]]=""),1,"")</f>
        <v/>
      </c>
      <c r="S153" s="1" t="str">
        <f>IF(שבוע_בדילוג[[#This Row],[האישה קבעה וסת שבוע בדילוג?]]=1,IF(שבוע_בדילוג[[#This Row],[וסת השבוע פעיל?]]&lt;3,1,0),"")</f>
        <v/>
      </c>
      <c r="T1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" s="1">
        <f t="shared" si="22"/>
        <v>0</v>
      </c>
      <c r="V153" s="1">
        <f t="shared" si="23"/>
        <v>0</v>
      </c>
      <c r="W153" s="1">
        <f t="shared" si="24"/>
        <v>0</v>
      </c>
      <c r="X153" s="1" t="str">
        <f>IF(שבוע_בדילוג[[#This Row],[3 הפלגות זהות]]="","",IF(שבוע_בדילוג[[#This Row],[3 הפלגות זהות]]=1,שבוע_בדילוג[[#This Row],[LengthofCycle]],X152))</f>
        <v/>
      </c>
      <c r="Z153" s="1" t="str">
        <f>IF(OR(שבוע_בדילוג[[#This Row],[הווסת פעיל?]]=0,שבוע_בדילוג[[#This Row],[הווסת פעיל?]]=""),"",SUM(Z152,שבוע_בדילוג[[#This Row],[הווסת פעיל?]]))</f>
        <v/>
      </c>
      <c r="AA153" s="1" t="str">
        <f>IF(AND(שבוע_בדילוג[[#This Row],[כמה מחזורים עד עקירה]]&lt;&gt;"",Z154=""),שבוע_בדילוג[[#This Row],[כמה מחזורים עד עקירה]],"")</f>
        <v/>
      </c>
      <c r="AB153" s="1" t="str">
        <f>IF(AND(שבוע_בדילוג[[#This Row],[הווסת פעיל?]]=1,שבוע_בדילוג[[#This Row],[וסת קבוע אחרון]]&lt;&gt;X152),שבוע_בדילוג[[#This Row],[וסת קבוע אחרון]],"")</f>
        <v/>
      </c>
      <c r="AC153" s="1" t="str">
        <f>IF(AND(שבוע_בדילוג[[#This Row],[הווסת פעיל?]]=1,Y152=0,שבוע_בדילוג[[#This Row],[וסת קבוע אחרון]]=X152),שבוע_בדילוג[[#This Row],[וסת קבוע אחרון]],"")</f>
        <v/>
      </c>
      <c r="AD153" s="1" t="str">
        <f>IF(AND(שבוע_בדילוג[[#This Row],[הווסת פעיל?]]=1,Y152=0,שבוע_בדילוג[[#This Row],[וסת קבוע אחרון]]&lt;&gt;X152),1,"")</f>
        <v/>
      </c>
      <c r="AE153" s="1" t="str">
        <f>IF(AND(שבוע_בדילוג[[#This Row],[הווסת פעיל?]]&lt;&gt;"",B154=1),שבוע_בדילוג[[#This Row],[CycleNumber]],"")</f>
        <v/>
      </c>
      <c r="AF153" s="1" t="str">
        <f>IF(AND(שבוע_בדילוג[[#This Row],[הווסת פעיל?]]&lt;&gt;"",Y152=""),שבוע_בדילוג[[#This Row],[CycleNumber]],"")</f>
        <v/>
      </c>
      <c r="AG153" s="1" t="str">
        <f>IF(B154=1,"",IF(שבוע_בדילוג[[#This Row],[הווסת פעיל?]]=1,IF(שבוע_בדילוג[[#This Row],[וסת קבוע אחרון]]=F154,1,0),""))</f>
        <v/>
      </c>
      <c r="AH153" s="1" t="str">
        <f>IF(B154=1,"",IF(שבוע_בדילוג[[#This Row],[הווסת פעיל?]]=1,IF(OR(שבוע_בדילוג[[#This Row],[וסת קבוע אחרון]]=F154,F154=שבוע_בדילוג[[#This Row],[LengthofCycle]]),1,0),""))</f>
        <v/>
      </c>
      <c r="AI153" s="1" t="str">
        <f>IF(B154=1,"",IF(שבוע_בדילוג[[#This Row],[הווסת פעיל?]]=1,IF(OR(שבוע_בדילוג[[#This Row],[וסת קבוע אחרון]]=F154,F154=שבוע_בדילוג[[#This Row],[LengthofCycle]],AND(שבוע_בדילוג[[#This Row],[LengthofCycle]]&lt;&gt;שבוע_בדילוג[[#This Row],[וסת קבוע אחרון]],OR(F154=28,F154=29))),1,0),""))</f>
        <v/>
      </c>
      <c r="AJ153" s="1" t="str">
        <f>IF(AND(שבוע_בדילוג[[#This Row],[הווסת פעיל?]]=1,B154=1),1,"")</f>
        <v/>
      </c>
      <c r="AK153" s="4">
        <f>IF(AND(שבוע_בדילוג[[#This Row],[הווסת פעיל?]]&lt;&gt;1,B154&lt;&gt;1,B154&lt;&gt;""),IF(שבוע_בדילוג[[#This Row],[LengthofCycle]]=F154,1,0),"")</f>
        <v>0</v>
      </c>
      <c r="AL153" s="4">
        <f>IF(AND(שבוע_בדילוג[[#This Row],[הווסת פעיל?]]&lt;&gt;1,B154&lt;&gt;1,B154&lt;&gt;""),IF(OR(שבוע_בדילוג[[#This Row],[LengthofCycle]]=F154,F154=29),1,0),"")</f>
        <v>0</v>
      </c>
      <c r="AM153" s="4">
        <f>IF(AND(שבוע_בדילוג[[#This Row],[הווסת פעיל?]]&lt;&gt;1,B154&lt;&gt;1,B154&lt;&gt;""),IF(OR(שבוע_בדילוג[[#This Row],[LengthofCycle]]=F154,F154=29,F154=28),1,0),"")</f>
        <v>0</v>
      </c>
      <c r="AZ153" s="1">
        <f t="shared" si="25"/>
        <v>0</v>
      </c>
      <c r="BA153" s="2" t="e">
        <f t="shared" si="26"/>
        <v>#DIV/0!</v>
      </c>
      <c r="BB153" s="2" t="e">
        <f t="shared" si="27"/>
        <v>#DIV/0!</v>
      </c>
    </row>
    <row r="154" spans="1:54" x14ac:dyDescent="0.25">
      <c r="A154" s="1" t="s">
        <v>56</v>
      </c>
      <c r="B154" s="1">
        <v>10</v>
      </c>
      <c r="C154" s="1">
        <v>1</v>
      </c>
      <c r="D154" s="1">
        <v>1</v>
      </c>
      <c r="E154" s="1">
        <v>0</v>
      </c>
      <c r="F154" s="1">
        <v>30</v>
      </c>
      <c r="H154" s="1">
        <f>שבוע_בדילוג[[#This Row],[LengthofCycle]]+1</f>
        <v>31</v>
      </c>
      <c r="I154" s="1" t="str">
        <f>IF(IFERROR(LOOKUP(שבוע_בדילוג[[#This Row],[ClientID]],קביעויות[השבוע בדילוג]),FALSE)=שבוע_בדילוג[[#This Row],[ClientID]],1,"")</f>
        <v/>
      </c>
      <c r="J154" s="1" t="str">
        <f>IF(AND(שבוע_בדילוג[[#This Row],[CycleNumber]]&gt;1,OR(B155="",שבוע_בדילוג[[#This Row],[CycleNumber]]&gt;B153)),IF(OR(AND(שבוע_בדילוג[[#This Row],[LengthofCycle]]=29,F153=29),AND(שבוע_בדילוג[[#This Row],[LengthofCycle]]=36,F153=36)),1,""),"")</f>
        <v/>
      </c>
      <c r="K154" s="1" t="str">
        <f>IF(AND(שבוע_בדילוג[[#This Row],[וסת השבוע]]=1,J153=1,שבוע_בדילוג[[#This Row],[CycleNumber]]&gt;B153),1,"")</f>
        <v/>
      </c>
      <c r="L154" s="1" t="str">
        <f>IF(שבוע_בדילוג[[#This Row],[CycleNumber]]=1,"",IF(שבוע_בדילוג[[#This Row],[וסת השבוע]]=1,0,IF(L153="","",IF(L153=0,IF(שבוע_בדילוג[[#This Row],[LengthofCycle]]=29,0,1),IF(L153=1,IF(שבוע_בדילוג[[#This Row],[LengthofCycle]]+F153=29*2,0,2),IF(L153=2,IF(שבוע_בדילוג[[#This Row],[LengthofCycle]]+F153+F152=29*3,0,3),""))))))</f>
        <v/>
      </c>
      <c r="M154" s="1" t="str">
        <f>IF(שבוע_בדילוג[[#This Row],[וסת השבוע]]=1,IF(שבוע_בדילוג[[#This Row],[וסת השבוע וההפלגה ביחד]]=1,M153+1,0),IF(AND(שבוע_בדילוג[[#This Row],[CycleNumber]]&gt;B153,שבוע_בדילוג[[#This Row],[CycleNumber]]&gt;1),IF(שבוע_בדילוג[[#This Row],[וסת השבוע פעיל?]]&lt;&gt;"",M153+1,""),""))</f>
        <v/>
      </c>
      <c r="N154" s="1" t="str">
        <f>IF(שבוע_בדילוג[[#This Row],[וסת השבוע פעיל?2]]="","",IF(AND(שבוע_בדילוג[[#This Row],[וסת השבוע פעיל?]]&lt;&gt;"",שבוע_בדילוג[[#This Row],[CycleNumber]]&lt;B155,B155&lt;&gt;"",שבוע_בדילוג[[#This Row],[וסת השבוע פעיל?]]&lt;3),IF(L155=0,IF(AND(שבוע_בדילוג[[#This Row],[וסת השבוע פעיל?]]&gt;0,J155=1),0,1),0),""))</f>
        <v/>
      </c>
      <c r="O154" s="1" t="str">
        <f t="shared" si="28"/>
        <v/>
      </c>
      <c r="P154" s="1" t="str">
        <f>IF(AND(שבוע_בדילוג[[#This Row],[חיזוי - שבוע]]=1,K155=1),1,"")</f>
        <v/>
      </c>
      <c r="Q154" s="1" t="str">
        <f>IF(AND(שבוע_בדילוג[[#This Row],[וסת השבוע פעיל?]]&lt;3,OR(שבוע_בדילוג[[#This Row],[CycleNumber]]&gt;B155,B155="")),1,"")</f>
        <v/>
      </c>
      <c r="R154" s="1" t="str">
        <f>IF(AND(שבוע_בדילוג[[#This Row],[חיזוי - שבוע]]&lt;&gt;"",שבוע_בדילוג[[#This Row],[וסת השבוע פעיל?2]]=""),1,"")</f>
        <v/>
      </c>
      <c r="S154" s="1" t="str">
        <f>IF(שבוע_בדילוג[[#This Row],[האישה קבעה וסת שבוע בדילוג?]]=1,IF(שבוע_בדילוג[[#This Row],[וסת השבוע פעיל?]]&lt;3,1,0),"")</f>
        <v/>
      </c>
      <c r="T1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" s="1">
        <f t="shared" si="22"/>
        <v>0</v>
      </c>
      <c r="V154" s="1">
        <f t="shared" si="23"/>
        <v>0</v>
      </c>
      <c r="W154" s="1">
        <f t="shared" si="24"/>
        <v>0</v>
      </c>
      <c r="X154" s="1" t="str">
        <f>IF(שבוע_בדילוג[[#This Row],[3 הפלגות זהות]]="","",IF(שבוע_בדילוג[[#This Row],[3 הפלגות זהות]]=1,שבוע_בדילוג[[#This Row],[LengthofCycle]],X153))</f>
        <v/>
      </c>
      <c r="Z154" s="1" t="str">
        <f>IF(OR(שבוע_בדילוג[[#This Row],[הווסת פעיל?]]=0,שבוע_בדילוג[[#This Row],[הווסת פעיל?]]=""),"",SUM(Z153,שבוע_בדילוג[[#This Row],[הווסת פעיל?]]))</f>
        <v/>
      </c>
      <c r="AA154" s="1" t="str">
        <f>IF(AND(שבוע_בדילוג[[#This Row],[כמה מחזורים עד עקירה]]&lt;&gt;"",Z155=""),שבוע_בדילוג[[#This Row],[כמה מחזורים עד עקירה]],"")</f>
        <v/>
      </c>
      <c r="AB154" s="1" t="str">
        <f>IF(AND(שבוע_בדילוג[[#This Row],[הווסת פעיל?]]=1,שבוע_בדילוג[[#This Row],[וסת קבוע אחרון]]&lt;&gt;X153),שבוע_בדילוג[[#This Row],[וסת קבוע אחרון]],"")</f>
        <v/>
      </c>
      <c r="AC154" s="1" t="str">
        <f>IF(AND(שבוע_בדילוג[[#This Row],[הווסת פעיל?]]=1,Y153=0,שבוע_בדילוג[[#This Row],[וסת קבוע אחרון]]=X153),שבוע_בדילוג[[#This Row],[וסת קבוע אחרון]],"")</f>
        <v/>
      </c>
      <c r="AD154" s="1" t="str">
        <f>IF(AND(שבוע_בדילוג[[#This Row],[הווסת פעיל?]]=1,Y153=0,שבוע_בדילוג[[#This Row],[וסת קבוע אחרון]]&lt;&gt;X153),1,"")</f>
        <v/>
      </c>
      <c r="AE154" s="1" t="str">
        <f>IF(AND(שבוע_בדילוג[[#This Row],[הווסת פעיל?]]&lt;&gt;"",B155=1),שבוע_בדילוג[[#This Row],[CycleNumber]],"")</f>
        <v/>
      </c>
      <c r="AF154" s="1" t="str">
        <f>IF(AND(שבוע_בדילוג[[#This Row],[הווסת פעיל?]]&lt;&gt;"",Y153=""),שבוע_בדילוג[[#This Row],[CycleNumber]],"")</f>
        <v/>
      </c>
      <c r="AG154" s="1" t="str">
        <f>IF(B155=1,"",IF(שבוע_בדילוג[[#This Row],[הווסת פעיל?]]=1,IF(שבוע_בדילוג[[#This Row],[וסת קבוע אחרון]]=F155,1,0),""))</f>
        <v/>
      </c>
      <c r="AH154" s="1" t="str">
        <f>IF(B155=1,"",IF(שבוע_בדילוג[[#This Row],[הווסת פעיל?]]=1,IF(OR(שבוע_בדילוג[[#This Row],[וסת קבוע אחרון]]=F155,F155=שבוע_בדילוג[[#This Row],[LengthofCycle]]),1,0),""))</f>
        <v/>
      </c>
      <c r="AI154" s="1" t="str">
        <f>IF(B155=1,"",IF(שבוע_בדילוג[[#This Row],[הווסת פעיל?]]=1,IF(OR(שבוע_בדילוג[[#This Row],[וסת קבוע אחרון]]=F155,F155=שבוע_בדילוג[[#This Row],[LengthofCycle]],AND(שבוע_בדילוג[[#This Row],[LengthofCycle]]&lt;&gt;שבוע_בדילוג[[#This Row],[וסת קבוע אחרון]],OR(F155=28,F155=29))),1,0),""))</f>
        <v/>
      </c>
      <c r="AJ154" s="1" t="str">
        <f>IF(AND(שבוע_בדילוג[[#This Row],[הווסת פעיל?]]=1,B155=1),1,"")</f>
        <v/>
      </c>
      <c r="AK154" s="4">
        <f>IF(AND(שבוע_בדילוג[[#This Row],[הווסת פעיל?]]&lt;&gt;1,B155&lt;&gt;1,B155&lt;&gt;""),IF(שבוע_בדילוג[[#This Row],[LengthofCycle]]=F155,1,0),"")</f>
        <v>0</v>
      </c>
      <c r="AL154" s="4">
        <f>IF(AND(שבוע_בדילוג[[#This Row],[הווסת פעיל?]]&lt;&gt;1,B155&lt;&gt;1,B155&lt;&gt;""),IF(OR(שבוע_בדילוג[[#This Row],[LengthofCycle]]=F155,F155=29),1,0),"")</f>
        <v>0</v>
      </c>
      <c r="AM154" s="4">
        <f>IF(AND(שבוע_בדילוג[[#This Row],[הווסת פעיל?]]&lt;&gt;1,B155&lt;&gt;1,B155&lt;&gt;""),IF(OR(שבוע_בדילוג[[#This Row],[LengthofCycle]]=F155,F155=29,F155=28),1,0),"")</f>
        <v>0</v>
      </c>
      <c r="AZ154" s="1">
        <f t="shared" si="25"/>
        <v>0</v>
      </c>
      <c r="BA154" s="2" t="e">
        <f t="shared" si="26"/>
        <v>#DIV/0!</v>
      </c>
      <c r="BB154" s="2" t="e">
        <f t="shared" si="27"/>
        <v>#DIV/0!</v>
      </c>
    </row>
    <row r="155" spans="1:54" x14ac:dyDescent="0.25">
      <c r="A155" s="1" t="s">
        <v>56</v>
      </c>
      <c r="B155" s="1">
        <v>11</v>
      </c>
      <c r="C155" s="1">
        <v>1</v>
      </c>
      <c r="D155" s="1">
        <v>1</v>
      </c>
      <c r="E155" s="1">
        <v>0</v>
      </c>
      <c r="F155" s="1">
        <v>31</v>
      </c>
      <c r="H155" s="1">
        <f>שבוע_בדילוג[[#This Row],[LengthofCycle]]+1</f>
        <v>32</v>
      </c>
      <c r="I155" s="1" t="str">
        <f>IF(IFERROR(LOOKUP(שבוע_בדילוג[[#This Row],[ClientID]],קביעויות[השבוע בדילוג]),FALSE)=שבוע_בדילוג[[#This Row],[ClientID]],1,"")</f>
        <v/>
      </c>
      <c r="J155" s="1" t="str">
        <f>IF(AND(שבוע_בדילוג[[#This Row],[CycleNumber]]&gt;1,OR(B156="",שבוע_בדילוג[[#This Row],[CycleNumber]]&gt;B154)),IF(OR(AND(שבוע_בדילוג[[#This Row],[LengthofCycle]]=29,F154=29),AND(שבוע_בדילוג[[#This Row],[LengthofCycle]]=36,F154=36)),1,""),"")</f>
        <v/>
      </c>
      <c r="K155" s="1" t="str">
        <f>IF(AND(שבוע_בדילוג[[#This Row],[וסת השבוע]]=1,J154=1,שבוע_בדילוג[[#This Row],[CycleNumber]]&gt;B154),1,"")</f>
        <v/>
      </c>
      <c r="L155" s="1" t="str">
        <f>IF(שבוע_בדילוג[[#This Row],[CycleNumber]]=1,"",IF(שבוע_בדילוג[[#This Row],[וסת השבוע]]=1,0,IF(L154="","",IF(L154=0,IF(שבוע_בדילוג[[#This Row],[LengthofCycle]]=29,0,1),IF(L154=1,IF(שבוע_בדילוג[[#This Row],[LengthofCycle]]+F154=29*2,0,2),IF(L154=2,IF(שבוע_בדילוג[[#This Row],[LengthofCycle]]+F154+F153=29*3,0,3),""))))))</f>
        <v/>
      </c>
      <c r="M155" s="1" t="str">
        <f>IF(שבוע_בדילוג[[#This Row],[וסת השבוע]]=1,IF(שבוע_בדילוג[[#This Row],[וסת השבוע וההפלגה ביחד]]=1,M154+1,0),IF(AND(שבוע_בדילוג[[#This Row],[CycleNumber]]&gt;B154,שבוע_בדילוג[[#This Row],[CycleNumber]]&gt;1),IF(שבוע_בדילוג[[#This Row],[וסת השבוע פעיל?]]&lt;&gt;"",M154+1,""),""))</f>
        <v/>
      </c>
      <c r="N155" s="1" t="str">
        <f>IF(שבוע_בדילוג[[#This Row],[וסת השבוע פעיל?2]]="","",IF(AND(שבוע_בדילוג[[#This Row],[וסת השבוע פעיל?]]&lt;&gt;"",שבוע_בדילוג[[#This Row],[CycleNumber]]&lt;B156,B156&lt;&gt;"",שבוע_בדילוג[[#This Row],[וסת השבוע פעיל?]]&lt;3),IF(L156=0,IF(AND(שבוע_בדילוג[[#This Row],[וסת השבוע פעיל?]]&gt;0,J156=1),0,1),0),""))</f>
        <v/>
      </c>
      <c r="O155" s="1" t="str">
        <f t="shared" si="28"/>
        <v/>
      </c>
      <c r="P155" s="1" t="str">
        <f>IF(AND(שבוע_בדילוג[[#This Row],[חיזוי - שבוע]]=1,K156=1),1,"")</f>
        <v/>
      </c>
      <c r="Q155" s="1" t="str">
        <f>IF(AND(שבוע_בדילוג[[#This Row],[וסת השבוע פעיל?]]&lt;3,OR(שבוע_בדילוג[[#This Row],[CycleNumber]]&gt;B156,B156="")),1,"")</f>
        <v/>
      </c>
      <c r="R155" s="1" t="str">
        <f>IF(AND(שבוע_בדילוג[[#This Row],[חיזוי - שבוע]]&lt;&gt;"",שבוע_בדילוג[[#This Row],[וסת השבוע פעיל?2]]=""),1,"")</f>
        <v/>
      </c>
      <c r="S155" s="1" t="str">
        <f>IF(שבוע_בדילוג[[#This Row],[האישה קבעה וסת שבוע בדילוג?]]=1,IF(שבוע_בדילוג[[#This Row],[וסת השבוע פעיל?]]&lt;3,1,0),"")</f>
        <v/>
      </c>
      <c r="T1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5" s="1">
        <f t="shared" si="22"/>
        <v>0</v>
      </c>
      <c r="V155" s="1">
        <f t="shared" si="23"/>
        <v>0</v>
      </c>
      <c r="W155" s="1">
        <f t="shared" si="24"/>
        <v>0</v>
      </c>
      <c r="X155" s="1" t="str">
        <f>IF(שבוע_בדילוג[[#This Row],[3 הפלגות זהות]]="","",IF(שבוע_בדילוג[[#This Row],[3 הפלגות זהות]]=1,שבוע_בדילוג[[#This Row],[LengthofCycle]],X154))</f>
        <v/>
      </c>
      <c r="Z155" s="1" t="str">
        <f>IF(OR(שבוע_בדילוג[[#This Row],[הווסת פעיל?]]=0,שבוע_בדילוג[[#This Row],[הווסת פעיל?]]=""),"",SUM(Z154,שבוע_בדילוג[[#This Row],[הווסת פעיל?]]))</f>
        <v/>
      </c>
      <c r="AA155" s="1" t="str">
        <f>IF(AND(שבוע_בדילוג[[#This Row],[כמה מחזורים עד עקירה]]&lt;&gt;"",Z156=""),שבוע_בדילוג[[#This Row],[כמה מחזורים עד עקירה]],"")</f>
        <v/>
      </c>
      <c r="AB155" s="1" t="str">
        <f>IF(AND(שבוע_בדילוג[[#This Row],[הווסת פעיל?]]=1,שבוע_בדילוג[[#This Row],[וסת קבוע אחרון]]&lt;&gt;X154),שבוע_בדילוג[[#This Row],[וסת קבוע אחרון]],"")</f>
        <v/>
      </c>
      <c r="AC155" s="1" t="str">
        <f>IF(AND(שבוע_בדילוג[[#This Row],[הווסת פעיל?]]=1,Y154=0,שבוע_בדילוג[[#This Row],[וסת קבוע אחרון]]=X154),שבוע_בדילוג[[#This Row],[וסת קבוע אחרון]],"")</f>
        <v/>
      </c>
      <c r="AD155" s="1" t="str">
        <f>IF(AND(שבוע_בדילוג[[#This Row],[הווסת פעיל?]]=1,Y154=0,שבוע_בדילוג[[#This Row],[וסת קבוע אחרון]]&lt;&gt;X154),1,"")</f>
        <v/>
      </c>
      <c r="AE155" s="1" t="str">
        <f>IF(AND(שבוע_בדילוג[[#This Row],[הווסת פעיל?]]&lt;&gt;"",B156=1),שבוע_בדילוג[[#This Row],[CycleNumber]],"")</f>
        <v/>
      </c>
      <c r="AF155" s="1" t="str">
        <f>IF(AND(שבוע_בדילוג[[#This Row],[הווסת פעיל?]]&lt;&gt;"",Y154=""),שבוע_בדילוג[[#This Row],[CycleNumber]],"")</f>
        <v/>
      </c>
      <c r="AG155" s="1" t="str">
        <f>IF(B156=1,"",IF(שבוע_בדילוג[[#This Row],[הווסת פעיל?]]=1,IF(שבוע_בדילוג[[#This Row],[וסת קבוע אחרון]]=F156,1,0),""))</f>
        <v/>
      </c>
      <c r="AH155" s="1" t="str">
        <f>IF(B156=1,"",IF(שבוע_בדילוג[[#This Row],[הווסת פעיל?]]=1,IF(OR(שבוע_בדילוג[[#This Row],[וסת קבוע אחרון]]=F156,F156=שבוע_בדילוג[[#This Row],[LengthofCycle]]),1,0),""))</f>
        <v/>
      </c>
      <c r="AI155" s="1" t="str">
        <f>IF(B156=1,"",IF(שבוע_בדילוג[[#This Row],[הווסת פעיל?]]=1,IF(OR(שבוע_בדילוג[[#This Row],[וסת קבוע אחרון]]=F156,F156=שבוע_בדילוג[[#This Row],[LengthofCycle]],AND(שבוע_בדילוג[[#This Row],[LengthofCycle]]&lt;&gt;שבוע_בדילוג[[#This Row],[וסת קבוע אחרון]],OR(F156=28,F156=29))),1,0),""))</f>
        <v/>
      </c>
      <c r="AJ155" s="1" t="str">
        <f>IF(AND(שבוע_בדילוג[[#This Row],[הווסת פעיל?]]=1,B156=1),1,"")</f>
        <v/>
      </c>
      <c r="AK155" s="4">
        <f>IF(AND(שבוע_בדילוג[[#This Row],[הווסת פעיל?]]&lt;&gt;1,B156&lt;&gt;1,B156&lt;&gt;""),IF(שבוע_בדילוג[[#This Row],[LengthofCycle]]=F156,1,0),"")</f>
        <v>0</v>
      </c>
      <c r="AL155" s="4">
        <f>IF(AND(שבוע_בדילוג[[#This Row],[הווסת פעיל?]]&lt;&gt;1,B156&lt;&gt;1,B156&lt;&gt;""),IF(OR(שבוע_בדילוג[[#This Row],[LengthofCycle]]=F156,F156=29),1,0),"")</f>
        <v>0</v>
      </c>
      <c r="AM155" s="4">
        <f>IF(AND(שבוע_בדילוג[[#This Row],[הווסת פעיל?]]&lt;&gt;1,B156&lt;&gt;1,B156&lt;&gt;""),IF(OR(שבוע_בדילוג[[#This Row],[LengthofCycle]]=F156,F156=29,F156=28),1,0),"")</f>
        <v>0</v>
      </c>
      <c r="AZ155" s="1">
        <f t="shared" si="25"/>
        <v>0</v>
      </c>
      <c r="BA155" s="2" t="e">
        <f t="shared" si="26"/>
        <v>#DIV/0!</v>
      </c>
      <c r="BB155" s="2" t="e">
        <f t="shared" si="27"/>
        <v>#DIV/0!</v>
      </c>
    </row>
    <row r="156" spans="1:54" x14ac:dyDescent="0.25">
      <c r="A156" s="1" t="s">
        <v>56</v>
      </c>
      <c r="B156" s="1">
        <v>12</v>
      </c>
      <c r="C156" s="1">
        <v>1</v>
      </c>
      <c r="D156" s="1">
        <v>1</v>
      </c>
      <c r="E156" s="1">
        <v>0</v>
      </c>
      <c r="F156" s="1">
        <v>30</v>
      </c>
      <c r="H156" s="1">
        <f>שבוע_בדילוג[[#This Row],[LengthofCycle]]+1</f>
        <v>31</v>
      </c>
      <c r="I156" s="1" t="str">
        <f>IF(IFERROR(LOOKUP(שבוע_בדילוג[[#This Row],[ClientID]],קביעויות[השבוע בדילוג]),FALSE)=שבוע_בדילוג[[#This Row],[ClientID]],1,"")</f>
        <v/>
      </c>
      <c r="J156" s="1" t="str">
        <f>IF(AND(שבוע_בדילוג[[#This Row],[CycleNumber]]&gt;1,OR(B157="",שבוע_בדילוג[[#This Row],[CycleNumber]]&gt;B155)),IF(OR(AND(שבוע_בדילוג[[#This Row],[LengthofCycle]]=29,F155=29),AND(שבוע_בדילוג[[#This Row],[LengthofCycle]]=36,F155=36)),1,""),"")</f>
        <v/>
      </c>
      <c r="K156" s="1" t="str">
        <f>IF(AND(שבוע_בדילוג[[#This Row],[וסת השבוע]]=1,J155=1,שבוע_בדילוג[[#This Row],[CycleNumber]]&gt;B155),1,"")</f>
        <v/>
      </c>
      <c r="L156" s="1" t="str">
        <f>IF(שבוע_בדילוג[[#This Row],[CycleNumber]]=1,"",IF(שבוע_בדילוג[[#This Row],[וסת השבוע]]=1,0,IF(L155="","",IF(L155=0,IF(שבוע_בדילוג[[#This Row],[LengthofCycle]]=29,0,1),IF(L155=1,IF(שבוע_בדילוג[[#This Row],[LengthofCycle]]+F155=29*2,0,2),IF(L155=2,IF(שבוע_בדילוג[[#This Row],[LengthofCycle]]+F155+F154=29*3,0,3),""))))))</f>
        <v/>
      </c>
      <c r="M156" s="1" t="str">
        <f>IF(שבוע_בדילוג[[#This Row],[וסת השבוע]]=1,IF(שבוע_בדילוג[[#This Row],[וסת השבוע וההפלגה ביחד]]=1,M155+1,0),IF(AND(שבוע_בדילוג[[#This Row],[CycleNumber]]&gt;B155,שבוע_בדילוג[[#This Row],[CycleNumber]]&gt;1),IF(שבוע_בדילוג[[#This Row],[וסת השבוע פעיל?]]&lt;&gt;"",M155+1,""),""))</f>
        <v/>
      </c>
      <c r="N156" s="1" t="str">
        <f>IF(שבוע_בדילוג[[#This Row],[וסת השבוע פעיל?2]]="","",IF(AND(שבוע_בדילוג[[#This Row],[וסת השבוע פעיל?]]&lt;&gt;"",שבוע_בדילוג[[#This Row],[CycleNumber]]&lt;B157,B157&lt;&gt;"",שבוע_בדילוג[[#This Row],[וסת השבוע פעיל?]]&lt;3),IF(L157=0,IF(AND(שבוע_בדילוג[[#This Row],[וסת השבוע פעיל?]]&gt;0,J157=1),0,1),0),""))</f>
        <v/>
      </c>
      <c r="O156" s="1" t="str">
        <f t="shared" si="28"/>
        <v/>
      </c>
      <c r="P156" s="1" t="str">
        <f>IF(AND(שבוע_בדילוג[[#This Row],[חיזוי - שבוע]]=1,K157=1),1,"")</f>
        <v/>
      </c>
      <c r="Q156" s="1" t="str">
        <f>IF(AND(שבוע_בדילוג[[#This Row],[וסת השבוע פעיל?]]&lt;3,OR(שבוע_בדילוג[[#This Row],[CycleNumber]]&gt;B157,B157="")),1,"")</f>
        <v/>
      </c>
      <c r="R156" s="1" t="str">
        <f>IF(AND(שבוע_בדילוג[[#This Row],[חיזוי - שבוע]]&lt;&gt;"",שבוע_בדילוג[[#This Row],[וסת השבוע פעיל?2]]=""),1,"")</f>
        <v/>
      </c>
      <c r="S156" s="1" t="str">
        <f>IF(שבוע_בדילוג[[#This Row],[האישה קבעה וסת שבוע בדילוג?]]=1,IF(שבוע_בדילוג[[#This Row],[וסת השבוע פעיל?]]&lt;3,1,0),"")</f>
        <v/>
      </c>
      <c r="T1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6" s="1">
        <f t="shared" si="22"/>
        <v>0</v>
      </c>
      <c r="V156" s="1">
        <f t="shared" si="23"/>
        <v>0</v>
      </c>
      <c r="W156" s="1">
        <f t="shared" si="24"/>
        <v>0</v>
      </c>
      <c r="X156" s="1" t="str">
        <f>IF(שבוע_בדילוג[[#This Row],[3 הפלגות זהות]]="","",IF(שבוע_בדילוג[[#This Row],[3 הפלגות זהות]]=1,שבוע_בדילוג[[#This Row],[LengthofCycle]],X155))</f>
        <v/>
      </c>
      <c r="Z156" s="1" t="str">
        <f>IF(OR(שבוע_בדילוג[[#This Row],[הווסת פעיל?]]=0,שבוע_בדילוג[[#This Row],[הווסת פעיל?]]=""),"",SUM(Z155,שבוע_בדילוג[[#This Row],[הווסת פעיל?]]))</f>
        <v/>
      </c>
      <c r="AA156" s="1" t="str">
        <f>IF(AND(שבוע_בדילוג[[#This Row],[כמה מחזורים עד עקירה]]&lt;&gt;"",Z157=""),שבוע_בדילוג[[#This Row],[כמה מחזורים עד עקירה]],"")</f>
        <v/>
      </c>
      <c r="AB156" s="1" t="str">
        <f>IF(AND(שבוע_בדילוג[[#This Row],[הווסת פעיל?]]=1,שבוע_בדילוג[[#This Row],[וסת קבוע אחרון]]&lt;&gt;X155),שבוע_בדילוג[[#This Row],[וסת קבוע אחרון]],"")</f>
        <v/>
      </c>
      <c r="AC156" s="1" t="str">
        <f>IF(AND(שבוע_בדילוג[[#This Row],[הווסת פעיל?]]=1,Y155=0,שבוע_בדילוג[[#This Row],[וסת קבוע אחרון]]=X155),שבוע_בדילוג[[#This Row],[וסת קבוע אחרון]],"")</f>
        <v/>
      </c>
      <c r="AD156" s="1" t="str">
        <f>IF(AND(שבוע_בדילוג[[#This Row],[הווסת פעיל?]]=1,Y155=0,שבוע_בדילוג[[#This Row],[וסת קבוע אחרון]]&lt;&gt;X155),1,"")</f>
        <v/>
      </c>
      <c r="AE156" s="1" t="str">
        <f>IF(AND(שבוע_בדילוג[[#This Row],[הווסת פעיל?]]&lt;&gt;"",B157=1),שבוע_בדילוג[[#This Row],[CycleNumber]],"")</f>
        <v/>
      </c>
      <c r="AF156" s="1" t="str">
        <f>IF(AND(שבוע_בדילוג[[#This Row],[הווסת פעיל?]]&lt;&gt;"",Y155=""),שבוע_בדילוג[[#This Row],[CycleNumber]],"")</f>
        <v/>
      </c>
      <c r="AG156" s="1" t="str">
        <f>IF(B157=1,"",IF(שבוע_בדילוג[[#This Row],[הווסת פעיל?]]=1,IF(שבוע_בדילוג[[#This Row],[וסת קבוע אחרון]]=F157,1,0),""))</f>
        <v/>
      </c>
      <c r="AH156" s="1" t="str">
        <f>IF(B157=1,"",IF(שבוע_בדילוג[[#This Row],[הווסת פעיל?]]=1,IF(OR(שבוע_בדילוג[[#This Row],[וסת קבוע אחרון]]=F157,F157=שבוע_בדילוג[[#This Row],[LengthofCycle]]),1,0),""))</f>
        <v/>
      </c>
      <c r="AI156" s="1" t="str">
        <f>IF(B157=1,"",IF(שבוע_בדילוג[[#This Row],[הווסת פעיל?]]=1,IF(OR(שבוע_בדילוג[[#This Row],[וסת קבוע אחרון]]=F157,F157=שבוע_בדילוג[[#This Row],[LengthofCycle]],AND(שבוע_בדילוג[[#This Row],[LengthofCycle]]&lt;&gt;שבוע_בדילוג[[#This Row],[וסת קבוע אחרון]],OR(F157=28,F157=29))),1,0),""))</f>
        <v/>
      </c>
      <c r="AJ156" s="1" t="str">
        <f>IF(AND(שבוע_בדילוג[[#This Row],[הווסת פעיל?]]=1,B157=1),1,"")</f>
        <v/>
      </c>
      <c r="AK156" s="4" t="str">
        <f>IF(AND(שבוע_בדילוג[[#This Row],[הווסת פעיל?]]&lt;&gt;1,B157&lt;&gt;1,B157&lt;&gt;""),IF(שבוע_בדילוג[[#This Row],[LengthofCycle]]=F157,1,0),"")</f>
        <v/>
      </c>
      <c r="AL156" s="4" t="str">
        <f>IF(AND(שבוע_בדילוג[[#This Row],[הווסת פעיל?]]&lt;&gt;1,B157&lt;&gt;1,B157&lt;&gt;""),IF(OR(שבוע_בדילוג[[#This Row],[LengthofCycle]]=F157,F157=29),1,0),"")</f>
        <v/>
      </c>
      <c r="AM156" s="4" t="str">
        <f>IF(AND(שבוע_בדילוג[[#This Row],[הווסת פעיל?]]&lt;&gt;1,B157&lt;&gt;1,B157&lt;&gt;""),IF(OR(שבוע_בדילוג[[#This Row],[LengthofCycle]]=F157,F157=29,F157=28),1,0),"")</f>
        <v/>
      </c>
      <c r="AZ156" s="1">
        <f t="shared" si="25"/>
        <v>0</v>
      </c>
      <c r="BA156" s="2" t="e">
        <f t="shared" si="26"/>
        <v>#DIV/0!</v>
      </c>
      <c r="BB156" s="2" t="e">
        <f t="shared" si="27"/>
        <v>#DIV/0!</v>
      </c>
    </row>
    <row r="157" spans="1:54" x14ac:dyDescent="0.25">
      <c r="A157" s="1" t="s">
        <v>57</v>
      </c>
      <c r="B157" s="1">
        <v>1</v>
      </c>
      <c r="C157" s="1">
        <v>0</v>
      </c>
      <c r="D157" s="1">
        <v>1</v>
      </c>
      <c r="E157" s="1">
        <v>0</v>
      </c>
      <c r="F157" s="1">
        <v>31</v>
      </c>
      <c r="H157" s="1">
        <f>שבוע_בדילוג[[#This Row],[LengthofCycle]]+1</f>
        <v>32</v>
      </c>
      <c r="I157" s="1" t="str">
        <f>IF(IFERROR(LOOKUP(שבוע_בדילוג[[#This Row],[ClientID]],קביעויות[השבוע בדילוג]),FALSE)=שבוע_בדילוג[[#This Row],[ClientID]],1,"")</f>
        <v/>
      </c>
      <c r="J157" s="1" t="str">
        <f>IF(AND(שבוע_בדילוג[[#This Row],[CycleNumber]]&gt;1,OR(B158="",שבוע_בדילוג[[#This Row],[CycleNumber]]&gt;B156)),IF(OR(AND(שבוע_בדילוג[[#This Row],[LengthofCycle]]=29,F156=29),AND(שבוע_בדילוג[[#This Row],[LengthofCycle]]=36,F156=36)),1,""),"")</f>
        <v/>
      </c>
      <c r="K157" s="1" t="str">
        <f>IF(AND(שבוע_בדילוג[[#This Row],[וסת השבוע]]=1,J156=1,שבוע_בדילוג[[#This Row],[CycleNumber]]&gt;B156),1,"")</f>
        <v/>
      </c>
      <c r="L157" s="1" t="str">
        <f>IF(שבוע_בדילוג[[#This Row],[CycleNumber]]=1,"",IF(שבוע_בדילוג[[#This Row],[וסת השבוע]]=1,0,IF(L156="","",IF(L156=0,IF(שבוע_בדילוג[[#This Row],[LengthofCycle]]=29,0,1),IF(L156=1,IF(שבוע_בדילוג[[#This Row],[LengthofCycle]]+F156=29*2,0,2),IF(L156=2,IF(שבוע_בדילוג[[#This Row],[LengthofCycle]]+F156+F155=29*3,0,3),""))))))</f>
        <v/>
      </c>
      <c r="M157" s="1" t="str">
        <f>IF(שבוע_בדילוג[[#This Row],[וסת השבוע]]=1,IF(שבוע_בדילוג[[#This Row],[וסת השבוע וההפלגה ביחד]]=1,M156+1,0),IF(AND(שבוע_בדילוג[[#This Row],[CycleNumber]]&gt;B156,שבוע_בדילוג[[#This Row],[CycleNumber]]&gt;1),IF(שבוע_בדילוג[[#This Row],[וסת השבוע פעיל?]]&lt;&gt;"",M156+1,""),""))</f>
        <v/>
      </c>
      <c r="N157" s="1" t="str">
        <f>IF(שבוע_בדילוג[[#This Row],[וסת השבוע פעיל?2]]="","",IF(AND(שבוע_בדילוג[[#This Row],[וסת השבוע פעיל?]]&lt;&gt;"",שבוע_בדילוג[[#This Row],[CycleNumber]]&lt;B158,B158&lt;&gt;"",שבוע_בדילוג[[#This Row],[וסת השבוע פעיל?]]&lt;3),IF(L158=0,IF(AND(שבוע_בדילוג[[#This Row],[וסת השבוע פעיל?]]&gt;0,J158=1),0,1),0),""))</f>
        <v/>
      </c>
      <c r="O157" s="1" t="str">
        <f t="shared" si="28"/>
        <v/>
      </c>
      <c r="P157" s="1" t="str">
        <f>IF(AND(שבוע_בדילוג[[#This Row],[חיזוי - שבוע]]=1,K158=1),1,"")</f>
        <v/>
      </c>
      <c r="Q157" s="1" t="str">
        <f>IF(AND(שבוע_בדילוג[[#This Row],[וסת השבוע פעיל?]]&lt;3,OR(שבוע_בדילוג[[#This Row],[CycleNumber]]&gt;B158,B158="")),1,"")</f>
        <v/>
      </c>
      <c r="R157" s="1" t="str">
        <f>IF(AND(שבוע_בדילוג[[#This Row],[חיזוי - שבוע]]&lt;&gt;"",שבוע_בדילוג[[#This Row],[וסת השבוע פעיל?2]]=""),1,"")</f>
        <v/>
      </c>
      <c r="S157" s="1" t="str">
        <f>IF(שבוע_בדילוג[[#This Row],[האישה קבעה וסת שבוע בדילוג?]]=1,IF(שבוע_בדילוג[[#This Row],[וסת השבוע פעיל?]]&lt;3,1,0),"")</f>
        <v/>
      </c>
      <c r="T1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7" s="1" t="str">
        <f t="shared" si="22"/>
        <v/>
      </c>
      <c r="V157" s="1" t="str">
        <f t="shared" si="23"/>
        <v/>
      </c>
      <c r="W157" s="1" t="str">
        <f t="shared" si="24"/>
        <v/>
      </c>
      <c r="X157" s="1" t="str">
        <f>IF(שבוע_בדילוג[[#This Row],[3 הפלגות זהות]]="","",IF(שבוע_בדילוג[[#This Row],[3 הפלגות זהות]]=1,שבוע_בדילוג[[#This Row],[LengthofCycle]],X156))</f>
        <v/>
      </c>
      <c r="Z157" s="1" t="str">
        <f>IF(OR(שבוע_בדילוג[[#This Row],[הווסת פעיל?]]=0,שבוע_בדילוג[[#This Row],[הווסת פעיל?]]=""),"",SUM(Z156,שבוע_בדילוג[[#This Row],[הווסת פעיל?]]))</f>
        <v/>
      </c>
      <c r="AA157" s="1" t="str">
        <f>IF(AND(שבוע_בדילוג[[#This Row],[כמה מחזורים עד עקירה]]&lt;&gt;"",Z158=""),שבוע_בדילוג[[#This Row],[כמה מחזורים עד עקירה]],"")</f>
        <v/>
      </c>
      <c r="AB157" s="1" t="str">
        <f>IF(AND(שבוע_בדילוג[[#This Row],[הווסת פעיל?]]=1,שבוע_בדילוג[[#This Row],[וסת קבוע אחרון]]&lt;&gt;X156),שבוע_בדילוג[[#This Row],[וסת קבוע אחרון]],"")</f>
        <v/>
      </c>
      <c r="AC157" s="1" t="str">
        <f>IF(AND(שבוע_בדילוג[[#This Row],[הווסת פעיל?]]=1,Y156=0,שבוע_בדילוג[[#This Row],[וסת קבוע אחרון]]=X156),שבוע_בדילוג[[#This Row],[וסת קבוע אחרון]],"")</f>
        <v/>
      </c>
      <c r="AD157" s="1" t="str">
        <f>IF(AND(שבוע_בדילוג[[#This Row],[הווסת פעיל?]]=1,Y156=0,שבוע_בדילוג[[#This Row],[וסת קבוע אחרון]]&lt;&gt;X156),1,"")</f>
        <v/>
      </c>
      <c r="AE157" s="1" t="str">
        <f>IF(AND(שבוע_בדילוג[[#This Row],[הווסת פעיל?]]&lt;&gt;"",B158=1),שבוע_בדילוג[[#This Row],[CycleNumber]],"")</f>
        <v/>
      </c>
      <c r="AF157" s="1" t="str">
        <f>IF(AND(שבוע_בדילוג[[#This Row],[הווסת פעיל?]]&lt;&gt;"",Y156=""),שבוע_בדילוג[[#This Row],[CycleNumber]],"")</f>
        <v/>
      </c>
      <c r="AG157" s="1" t="str">
        <f>IF(B158=1,"",IF(שבוע_בדילוג[[#This Row],[הווסת פעיל?]]=1,IF(שבוע_בדילוג[[#This Row],[וסת קבוע אחרון]]=F158,1,0),""))</f>
        <v/>
      </c>
      <c r="AH157" s="1" t="str">
        <f>IF(B158=1,"",IF(שבוע_בדילוג[[#This Row],[הווסת פעיל?]]=1,IF(OR(שבוע_בדילוג[[#This Row],[וסת קבוע אחרון]]=F158,F158=שבוע_בדילוג[[#This Row],[LengthofCycle]]),1,0),""))</f>
        <v/>
      </c>
      <c r="AI157" s="1" t="str">
        <f>IF(B158=1,"",IF(שבוע_בדילוג[[#This Row],[הווסת פעיל?]]=1,IF(OR(שבוע_בדילוג[[#This Row],[וסת קבוע אחרון]]=F158,F158=שבוע_בדילוג[[#This Row],[LengthofCycle]],AND(שבוע_בדילוג[[#This Row],[LengthofCycle]]&lt;&gt;שבוע_בדילוג[[#This Row],[וסת קבוע אחרון]],OR(F158=28,F158=29))),1,0),""))</f>
        <v/>
      </c>
      <c r="AJ157" s="1" t="str">
        <f>IF(AND(שבוע_בדילוג[[#This Row],[הווסת פעיל?]]=1,B158=1),1,"")</f>
        <v/>
      </c>
      <c r="AK157" s="4">
        <f>IF(AND(שבוע_בדילוג[[#This Row],[הווסת פעיל?]]&lt;&gt;1,B158&lt;&gt;1,B158&lt;&gt;""),IF(שבוע_בדילוג[[#This Row],[LengthofCycle]]=F158,1,0),"")</f>
        <v>0</v>
      </c>
      <c r="AL157" s="4">
        <f>IF(AND(שבוע_בדילוג[[#This Row],[הווסת פעיל?]]&lt;&gt;1,B158&lt;&gt;1,B158&lt;&gt;""),IF(OR(שבוע_בדילוג[[#This Row],[LengthofCycle]]=F158,F158=29),1,0),"")</f>
        <v>0</v>
      </c>
      <c r="AM157" s="4">
        <f>IF(AND(שבוע_בדילוג[[#This Row],[הווסת פעיל?]]&lt;&gt;1,B158&lt;&gt;1,B158&lt;&gt;""),IF(OR(שבוע_בדילוג[[#This Row],[LengthofCycle]]=F158,F158=29,F158=28),1,0),"")</f>
        <v>0</v>
      </c>
      <c r="AZ157" s="1">
        <f t="shared" si="25"/>
        <v>0</v>
      </c>
      <c r="BA157" s="2" t="e">
        <f t="shared" si="26"/>
        <v>#DIV/0!</v>
      </c>
      <c r="BB157" s="2" t="e">
        <f t="shared" si="27"/>
        <v>#DIV/0!</v>
      </c>
    </row>
    <row r="158" spans="1:54" x14ac:dyDescent="0.25">
      <c r="A158" s="1" t="s">
        <v>57</v>
      </c>
      <c r="B158" s="1">
        <v>2</v>
      </c>
      <c r="C158" s="1">
        <v>0</v>
      </c>
      <c r="D158" s="1">
        <v>1</v>
      </c>
      <c r="E158" s="1">
        <v>0</v>
      </c>
      <c r="F158" s="1">
        <v>27</v>
      </c>
      <c r="H158" s="1">
        <f>שבוע_בדילוג[[#This Row],[LengthofCycle]]+1</f>
        <v>28</v>
      </c>
      <c r="I158" s="1" t="str">
        <f>IF(IFERROR(LOOKUP(שבוע_בדילוג[[#This Row],[ClientID]],קביעויות[השבוע בדילוג]),FALSE)=שבוע_בדילוג[[#This Row],[ClientID]],1,"")</f>
        <v/>
      </c>
      <c r="J158" s="1" t="str">
        <f>IF(AND(שבוע_בדילוג[[#This Row],[CycleNumber]]&gt;1,OR(B159="",שבוע_בדילוג[[#This Row],[CycleNumber]]&gt;B157)),IF(OR(AND(שבוע_בדילוג[[#This Row],[LengthofCycle]]=29,F157=29),AND(שבוע_בדילוג[[#This Row],[LengthofCycle]]=36,F157=36)),1,""),"")</f>
        <v/>
      </c>
      <c r="K158" s="1" t="str">
        <f>IF(AND(שבוע_בדילוג[[#This Row],[וסת השבוע]]=1,J157=1,שבוע_בדילוג[[#This Row],[CycleNumber]]&gt;B157),1,"")</f>
        <v/>
      </c>
      <c r="L158" s="1" t="str">
        <f>IF(שבוע_בדילוג[[#This Row],[CycleNumber]]=1,"",IF(שבוע_בדילוג[[#This Row],[וסת השבוע]]=1,0,IF(L157="","",IF(L157=0,IF(שבוע_בדילוג[[#This Row],[LengthofCycle]]=29,0,1),IF(L157=1,IF(שבוע_בדילוג[[#This Row],[LengthofCycle]]+F157=29*2,0,2),IF(L157=2,IF(שבוע_בדילוג[[#This Row],[LengthofCycle]]+F157+F156=29*3,0,3),""))))))</f>
        <v/>
      </c>
      <c r="M158" s="1" t="str">
        <f>IF(שבוע_בדילוג[[#This Row],[וסת השבוע]]=1,IF(שבוע_בדילוג[[#This Row],[וסת השבוע וההפלגה ביחד]]=1,M157+1,0),IF(AND(שבוע_בדילוג[[#This Row],[CycleNumber]]&gt;B157,שבוע_בדילוג[[#This Row],[CycleNumber]]&gt;1),IF(שבוע_בדילוג[[#This Row],[וסת השבוע פעיל?]]&lt;&gt;"",M157+1,""),""))</f>
        <v/>
      </c>
      <c r="N158" s="1" t="str">
        <f>IF(שבוע_בדילוג[[#This Row],[וסת השבוע פעיל?2]]="","",IF(AND(שבוע_בדילוג[[#This Row],[וסת השבוע פעיל?]]&lt;&gt;"",שבוע_בדילוג[[#This Row],[CycleNumber]]&lt;B159,B159&lt;&gt;"",שבוע_בדילוג[[#This Row],[וסת השבוע פעיל?]]&lt;3),IF(L159=0,IF(AND(שבוע_בדילוג[[#This Row],[וסת השבוע פעיל?]]&gt;0,J159=1),0,1),0),""))</f>
        <v/>
      </c>
      <c r="O158" s="1" t="str">
        <f t="shared" si="28"/>
        <v/>
      </c>
      <c r="P158" s="1" t="str">
        <f>IF(AND(שבוע_בדילוג[[#This Row],[חיזוי - שבוע]]=1,K159=1),1,"")</f>
        <v/>
      </c>
      <c r="Q158" s="1" t="str">
        <f>IF(AND(שבוע_בדילוג[[#This Row],[וסת השבוע פעיל?]]&lt;3,OR(שבוע_בדילוג[[#This Row],[CycleNumber]]&gt;B159,B159="")),1,"")</f>
        <v/>
      </c>
      <c r="R158" s="1" t="str">
        <f>IF(AND(שבוע_בדילוג[[#This Row],[חיזוי - שבוע]]&lt;&gt;"",שבוע_בדילוג[[#This Row],[וסת השבוע פעיל?2]]=""),1,"")</f>
        <v/>
      </c>
      <c r="S158" s="1" t="str">
        <f>IF(שבוע_בדילוג[[#This Row],[האישה קבעה וסת שבוע בדילוג?]]=1,IF(שבוע_בדילוג[[#This Row],[וסת השבוע פעיל?]]&lt;3,1,0),"")</f>
        <v/>
      </c>
      <c r="T1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8" s="1" t="str">
        <f t="shared" si="22"/>
        <v/>
      </c>
      <c r="V158" s="1" t="str">
        <f t="shared" si="23"/>
        <v/>
      </c>
      <c r="W158" s="1" t="str">
        <f t="shared" si="24"/>
        <v/>
      </c>
      <c r="X158" s="1" t="str">
        <f>IF(שבוע_בדילוג[[#This Row],[3 הפלגות זהות]]="","",IF(שבוע_בדילוג[[#This Row],[3 הפלגות זהות]]=1,שבוע_בדילוג[[#This Row],[LengthofCycle]],X157))</f>
        <v/>
      </c>
      <c r="Z158" s="1" t="str">
        <f>IF(OR(שבוע_בדילוג[[#This Row],[הווסת פעיל?]]=0,שבוע_בדילוג[[#This Row],[הווסת פעיל?]]=""),"",SUM(Z157,שבוע_בדילוג[[#This Row],[הווסת פעיל?]]))</f>
        <v/>
      </c>
      <c r="AA158" s="1" t="str">
        <f>IF(AND(שבוע_בדילוג[[#This Row],[כמה מחזורים עד עקירה]]&lt;&gt;"",Z159=""),שבוע_בדילוג[[#This Row],[כמה מחזורים עד עקירה]],"")</f>
        <v/>
      </c>
      <c r="AB158" s="1" t="str">
        <f>IF(AND(שבוע_בדילוג[[#This Row],[הווסת פעיל?]]=1,שבוע_בדילוג[[#This Row],[וסת קבוע אחרון]]&lt;&gt;X157),שבוע_בדילוג[[#This Row],[וסת קבוע אחרון]],"")</f>
        <v/>
      </c>
      <c r="AC158" s="1" t="str">
        <f>IF(AND(שבוע_בדילוג[[#This Row],[הווסת פעיל?]]=1,Y157=0,שבוע_בדילוג[[#This Row],[וסת קבוע אחרון]]=X157),שבוע_בדילוג[[#This Row],[וסת קבוע אחרון]],"")</f>
        <v/>
      </c>
      <c r="AD158" s="1" t="str">
        <f>IF(AND(שבוע_בדילוג[[#This Row],[הווסת פעיל?]]=1,Y157=0,שבוע_בדילוג[[#This Row],[וסת קבוע אחרון]]&lt;&gt;X157),1,"")</f>
        <v/>
      </c>
      <c r="AE158" s="1" t="str">
        <f>IF(AND(שבוע_בדילוג[[#This Row],[הווסת פעיל?]]&lt;&gt;"",B159=1),שבוע_בדילוג[[#This Row],[CycleNumber]],"")</f>
        <v/>
      </c>
      <c r="AF158" s="1" t="str">
        <f>IF(AND(שבוע_בדילוג[[#This Row],[הווסת פעיל?]]&lt;&gt;"",Y157=""),שבוע_בדילוג[[#This Row],[CycleNumber]],"")</f>
        <v/>
      </c>
      <c r="AG158" s="1" t="str">
        <f>IF(B159=1,"",IF(שבוע_בדילוג[[#This Row],[הווסת פעיל?]]=1,IF(שבוע_בדילוג[[#This Row],[וסת קבוע אחרון]]=F159,1,0),""))</f>
        <v/>
      </c>
      <c r="AH158" s="1" t="str">
        <f>IF(B159=1,"",IF(שבוע_בדילוג[[#This Row],[הווסת פעיל?]]=1,IF(OR(שבוע_בדילוג[[#This Row],[וסת קבוע אחרון]]=F159,F159=שבוע_בדילוג[[#This Row],[LengthofCycle]]),1,0),""))</f>
        <v/>
      </c>
      <c r="AI158" s="1" t="str">
        <f>IF(B159=1,"",IF(שבוע_בדילוג[[#This Row],[הווסת פעיל?]]=1,IF(OR(שבוע_בדילוג[[#This Row],[וסת קבוע אחרון]]=F159,F159=שבוע_בדילוג[[#This Row],[LengthofCycle]],AND(שבוע_בדילוג[[#This Row],[LengthofCycle]]&lt;&gt;שבוע_בדילוג[[#This Row],[וסת קבוע אחרון]],OR(F159=28,F159=29))),1,0),""))</f>
        <v/>
      </c>
      <c r="AJ158" s="1" t="str">
        <f>IF(AND(שבוע_בדילוג[[#This Row],[הווסת פעיל?]]=1,B159=1),1,"")</f>
        <v/>
      </c>
      <c r="AK158" s="4">
        <f>IF(AND(שבוע_בדילוג[[#This Row],[הווסת פעיל?]]&lt;&gt;1,B159&lt;&gt;1,B159&lt;&gt;""),IF(שבוע_בדילוג[[#This Row],[LengthofCycle]]=F159,1,0),"")</f>
        <v>0</v>
      </c>
      <c r="AL158" s="4">
        <f>IF(AND(שבוע_בדילוג[[#This Row],[הווסת פעיל?]]&lt;&gt;1,B159&lt;&gt;1,B159&lt;&gt;""),IF(OR(שבוע_בדילוג[[#This Row],[LengthofCycle]]=F159,F159=29),1,0),"")</f>
        <v>1</v>
      </c>
      <c r="AM158" s="4">
        <f>IF(AND(שבוע_בדילוג[[#This Row],[הווסת פעיל?]]&lt;&gt;1,B159&lt;&gt;1,B159&lt;&gt;""),IF(OR(שבוע_בדילוג[[#This Row],[LengthofCycle]]=F159,F159=29,F159=28),1,0),"")</f>
        <v>1</v>
      </c>
      <c r="AZ158" s="1">
        <f t="shared" si="25"/>
        <v>0</v>
      </c>
      <c r="BA158" s="2" t="e">
        <f t="shared" si="26"/>
        <v>#DIV/0!</v>
      </c>
      <c r="BB158" s="2" t="e">
        <f t="shared" si="27"/>
        <v>#DIV/0!</v>
      </c>
    </row>
    <row r="159" spans="1:54" x14ac:dyDescent="0.25">
      <c r="A159" s="1" t="s">
        <v>57</v>
      </c>
      <c r="B159" s="1">
        <v>3</v>
      </c>
      <c r="C159" s="1">
        <v>0</v>
      </c>
      <c r="D159" s="1">
        <v>1</v>
      </c>
      <c r="E159" s="1">
        <v>0</v>
      </c>
      <c r="F159" s="1">
        <v>29</v>
      </c>
      <c r="H159" s="1">
        <f>שבוע_בדילוג[[#This Row],[LengthofCycle]]+1</f>
        <v>30</v>
      </c>
      <c r="I159" s="1" t="str">
        <f>IF(IFERROR(LOOKUP(שבוע_בדילוג[[#This Row],[ClientID]],קביעויות[השבוע בדילוג]),FALSE)=שבוע_בדילוג[[#This Row],[ClientID]],1,"")</f>
        <v/>
      </c>
      <c r="J159" s="1" t="str">
        <f>IF(AND(שבוע_בדילוג[[#This Row],[CycleNumber]]&gt;1,OR(B160="",שבוע_בדילוג[[#This Row],[CycleNumber]]&gt;B158)),IF(OR(AND(שבוע_בדילוג[[#This Row],[LengthofCycle]]=29,F158=29),AND(שבוע_בדילוג[[#This Row],[LengthofCycle]]=36,F158=36)),1,""),"")</f>
        <v/>
      </c>
      <c r="K159" s="1" t="str">
        <f>IF(AND(שבוע_בדילוג[[#This Row],[וסת השבוע]]=1,J158=1,שבוע_בדילוג[[#This Row],[CycleNumber]]&gt;B158),1,"")</f>
        <v/>
      </c>
      <c r="L159" s="1" t="str">
        <f>IF(שבוע_בדילוג[[#This Row],[CycleNumber]]=1,"",IF(שבוע_בדילוג[[#This Row],[וסת השבוע]]=1,0,IF(L158="","",IF(L158=0,IF(שבוע_בדילוג[[#This Row],[LengthofCycle]]=29,0,1),IF(L158=1,IF(שבוע_בדילוג[[#This Row],[LengthofCycle]]+F158=29*2,0,2),IF(L158=2,IF(שבוע_בדילוג[[#This Row],[LengthofCycle]]+F158+F157=29*3,0,3),""))))))</f>
        <v/>
      </c>
      <c r="M159" s="1" t="str">
        <f>IF(שבוע_בדילוג[[#This Row],[וסת השבוע]]=1,IF(שבוע_בדילוג[[#This Row],[וסת השבוע וההפלגה ביחד]]=1,M158+1,0),IF(AND(שבוע_בדילוג[[#This Row],[CycleNumber]]&gt;B158,שבוע_בדילוג[[#This Row],[CycleNumber]]&gt;1),IF(שבוע_בדילוג[[#This Row],[וסת השבוע פעיל?]]&lt;&gt;"",M158+1,""),""))</f>
        <v/>
      </c>
      <c r="N159" s="1" t="str">
        <f>IF(שבוע_בדילוג[[#This Row],[וסת השבוע פעיל?2]]="","",IF(AND(שבוע_בדילוג[[#This Row],[וסת השבוע פעיל?]]&lt;&gt;"",שבוע_בדילוג[[#This Row],[CycleNumber]]&lt;B160,B160&lt;&gt;"",שבוע_בדילוג[[#This Row],[וסת השבוע פעיל?]]&lt;3),IF(L160=0,IF(AND(שבוע_בדילוג[[#This Row],[וסת השבוע פעיל?]]&gt;0,J160=1),0,1),0),""))</f>
        <v/>
      </c>
      <c r="O159" s="1" t="str">
        <f t="shared" si="28"/>
        <v/>
      </c>
      <c r="P159" s="1" t="str">
        <f>IF(AND(שבוע_בדילוג[[#This Row],[חיזוי - שבוע]]=1,K160=1),1,"")</f>
        <v/>
      </c>
      <c r="Q159" s="1" t="str">
        <f>IF(AND(שבוע_בדילוג[[#This Row],[וסת השבוע פעיל?]]&lt;3,OR(שבוע_בדילוג[[#This Row],[CycleNumber]]&gt;B160,B160="")),1,"")</f>
        <v/>
      </c>
      <c r="R159" s="1" t="str">
        <f>IF(AND(שבוע_בדילוג[[#This Row],[חיזוי - שבוע]]&lt;&gt;"",שבוע_בדילוג[[#This Row],[וסת השבוע פעיל?2]]=""),1,"")</f>
        <v/>
      </c>
      <c r="S159" s="1" t="str">
        <f>IF(שבוע_בדילוג[[#This Row],[האישה קבעה וסת שבוע בדילוג?]]=1,IF(שבוע_בדילוג[[#This Row],[וסת השבוע פעיל?]]&lt;3,1,0),"")</f>
        <v/>
      </c>
      <c r="T1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9" s="1">
        <f t="shared" si="22"/>
        <v>0</v>
      </c>
      <c r="V159" s="1" t="str">
        <f t="shared" si="23"/>
        <v/>
      </c>
      <c r="W159" s="1" t="str">
        <f t="shared" si="24"/>
        <v/>
      </c>
      <c r="X159" s="1" t="str">
        <f>IF(שבוע_בדילוג[[#This Row],[3 הפלגות זהות]]="","",IF(שבוע_בדילוג[[#This Row],[3 הפלגות זהות]]=1,שבוע_בדילוג[[#This Row],[LengthofCycle]],X158))</f>
        <v/>
      </c>
      <c r="Z159" s="1" t="str">
        <f>IF(OR(שבוע_בדילוג[[#This Row],[הווסת פעיל?]]=0,שבוע_בדילוג[[#This Row],[הווסת פעיל?]]=""),"",SUM(Z158,שבוע_בדילוג[[#This Row],[הווסת פעיל?]]))</f>
        <v/>
      </c>
      <c r="AA159" s="1" t="str">
        <f>IF(AND(שבוע_בדילוג[[#This Row],[כמה מחזורים עד עקירה]]&lt;&gt;"",Z160=""),שבוע_בדילוג[[#This Row],[כמה מחזורים עד עקירה]],"")</f>
        <v/>
      </c>
      <c r="AB159" s="1" t="str">
        <f>IF(AND(שבוע_בדילוג[[#This Row],[הווסת פעיל?]]=1,שבוע_בדילוג[[#This Row],[וסת קבוע אחרון]]&lt;&gt;X158),שבוע_בדילוג[[#This Row],[וסת קבוע אחרון]],"")</f>
        <v/>
      </c>
      <c r="AC159" s="1" t="str">
        <f>IF(AND(שבוע_בדילוג[[#This Row],[הווסת פעיל?]]=1,Y158=0,שבוע_בדילוג[[#This Row],[וסת קבוע אחרון]]=X158),שבוע_בדילוג[[#This Row],[וסת קבוע אחרון]],"")</f>
        <v/>
      </c>
      <c r="AD159" s="1" t="str">
        <f>IF(AND(שבוע_בדילוג[[#This Row],[הווסת פעיל?]]=1,Y158=0,שבוע_בדילוג[[#This Row],[וסת קבוע אחרון]]&lt;&gt;X158),1,"")</f>
        <v/>
      </c>
      <c r="AE159" s="1" t="str">
        <f>IF(AND(שבוע_בדילוג[[#This Row],[הווסת פעיל?]]&lt;&gt;"",B160=1),שבוע_בדילוג[[#This Row],[CycleNumber]],"")</f>
        <v/>
      </c>
      <c r="AF159" s="1" t="str">
        <f>IF(AND(שבוע_בדילוג[[#This Row],[הווסת פעיל?]]&lt;&gt;"",Y158=""),שבוע_בדילוג[[#This Row],[CycleNumber]],"")</f>
        <v/>
      </c>
      <c r="AG159" s="1" t="str">
        <f>IF(B160=1,"",IF(שבוע_בדילוג[[#This Row],[הווסת פעיל?]]=1,IF(שבוע_בדילוג[[#This Row],[וסת קבוע אחרון]]=F160,1,0),""))</f>
        <v/>
      </c>
      <c r="AH159" s="1" t="str">
        <f>IF(B160=1,"",IF(שבוע_בדילוג[[#This Row],[הווסת פעיל?]]=1,IF(OR(שבוע_בדילוג[[#This Row],[וסת קבוע אחרון]]=F160,F160=שבוע_בדילוג[[#This Row],[LengthofCycle]]),1,0),""))</f>
        <v/>
      </c>
      <c r="AI159" s="1" t="str">
        <f>IF(B160=1,"",IF(שבוע_בדילוג[[#This Row],[הווסת פעיל?]]=1,IF(OR(שבוע_בדילוג[[#This Row],[וסת קבוע אחרון]]=F160,F160=שבוע_בדילוג[[#This Row],[LengthofCycle]],AND(שבוע_בדילוג[[#This Row],[LengthofCycle]]&lt;&gt;שבוע_בדילוג[[#This Row],[וסת קבוע אחרון]],OR(F160=28,F160=29))),1,0),""))</f>
        <v/>
      </c>
      <c r="AJ159" s="1" t="str">
        <f>IF(AND(שבוע_בדילוג[[#This Row],[הווסת פעיל?]]=1,B160=1),1,"")</f>
        <v/>
      </c>
      <c r="AK159" s="4">
        <f>IF(AND(שבוע_בדילוג[[#This Row],[הווסת פעיל?]]&lt;&gt;1,B160&lt;&gt;1,B160&lt;&gt;""),IF(שבוע_בדילוג[[#This Row],[LengthofCycle]]=F160,1,0),"")</f>
        <v>0</v>
      </c>
      <c r="AL159" s="4">
        <f>IF(AND(שבוע_בדילוג[[#This Row],[הווסת פעיל?]]&lt;&gt;1,B160&lt;&gt;1,B160&lt;&gt;""),IF(OR(שבוע_בדילוג[[#This Row],[LengthofCycle]]=F160,F160=29),1,0),"")</f>
        <v>0</v>
      </c>
      <c r="AM159" s="4">
        <f>IF(AND(שבוע_בדילוג[[#This Row],[הווסת פעיל?]]&lt;&gt;1,B160&lt;&gt;1,B160&lt;&gt;""),IF(OR(שבוע_בדילוג[[#This Row],[LengthofCycle]]=F160,F160=29,F160=28),1,0),"")</f>
        <v>0</v>
      </c>
      <c r="AZ159" s="1">
        <f t="shared" si="25"/>
        <v>0</v>
      </c>
      <c r="BA159" s="2" t="e">
        <f t="shared" si="26"/>
        <v>#DIV/0!</v>
      </c>
      <c r="BB159" s="2" t="e">
        <f t="shared" si="27"/>
        <v>#DIV/0!</v>
      </c>
    </row>
    <row r="160" spans="1:54" x14ac:dyDescent="0.25">
      <c r="A160" s="1" t="s">
        <v>57</v>
      </c>
      <c r="B160" s="1">
        <v>4</v>
      </c>
      <c r="C160" s="1">
        <v>0</v>
      </c>
      <c r="D160" s="1">
        <v>1</v>
      </c>
      <c r="E160" s="1">
        <v>0</v>
      </c>
      <c r="F160" s="1">
        <v>25</v>
      </c>
      <c r="H160" s="1">
        <f>שבוע_בדילוג[[#This Row],[LengthofCycle]]+1</f>
        <v>26</v>
      </c>
      <c r="I160" s="1" t="str">
        <f>IF(IFERROR(LOOKUP(שבוע_בדילוג[[#This Row],[ClientID]],קביעויות[השבוע בדילוג]),FALSE)=שבוע_בדילוג[[#This Row],[ClientID]],1,"")</f>
        <v/>
      </c>
      <c r="J160" s="1" t="str">
        <f>IF(AND(שבוע_בדילוג[[#This Row],[CycleNumber]]&gt;1,OR(B161="",שבוע_בדילוג[[#This Row],[CycleNumber]]&gt;B159)),IF(OR(AND(שבוע_בדילוג[[#This Row],[LengthofCycle]]=29,F159=29),AND(שבוע_בדילוג[[#This Row],[LengthofCycle]]=36,F159=36)),1,""),"")</f>
        <v/>
      </c>
      <c r="K160" s="1" t="str">
        <f>IF(AND(שבוע_בדילוג[[#This Row],[וסת השבוע]]=1,J159=1,שבוע_בדילוג[[#This Row],[CycleNumber]]&gt;B159),1,"")</f>
        <v/>
      </c>
      <c r="L160" s="1" t="str">
        <f>IF(שבוע_בדילוג[[#This Row],[CycleNumber]]=1,"",IF(שבוע_בדילוג[[#This Row],[וסת השבוע]]=1,0,IF(L159="","",IF(L159=0,IF(שבוע_בדילוג[[#This Row],[LengthofCycle]]=29,0,1),IF(L159=1,IF(שבוע_בדילוג[[#This Row],[LengthofCycle]]+F159=29*2,0,2),IF(L159=2,IF(שבוע_בדילוג[[#This Row],[LengthofCycle]]+F159+F158=29*3,0,3),""))))))</f>
        <v/>
      </c>
      <c r="M160" s="1" t="str">
        <f>IF(שבוע_בדילוג[[#This Row],[וסת השבוע]]=1,IF(שבוע_בדילוג[[#This Row],[וסת השבוע וההפלגה ביחד]]=1,M159+1,0),IF(AND(שבוע_בדילוג[[#This Row],[CycleNumber]]&gt;B159,שבוע_בדילוג[[#This Row],[CycleNumber]]&gt;1),IF(שבוע_בדילוג[[#This Row],[וסת השבוע פעיל?]]&lt;&gt;"",M159+1,""),""))</f>
        <v/>
      </c>
      <c r="N160" s="1" t="str">
        <f>IF(שבוע_בדילוג[[#This Row],[וסת השבוע פעיל?2]]="","",IF(AND(שבוע_בדילוג[[#This Row],[וסת השבוע פעיל?]]&lt;&gt;"",שבוע_בדילוג[[#This Row],[CycleNumber]]&lt;B161,B161&lt;&gt;"",שבוע_בדילוג[[#This Row],[וסת השבוע פעיל?]]&lt;3),IF(L161=0,IF(AND(שבוע_בדילוג[[#This Row],[וסת השבוע פעיל?]]&gt;0,J161=1),0,1),0),""))</f>
        <v/>
      </c>
      <c r="O160" s="1" t="str">
        <f t="shared" si="28"/>
        <v/>
      </c>
      <c r="P160" s="1" t="str">
        <f>IF(AND(שבוע_בדילוג[[#This Row],[חיזוי - שבוע]]=1,K161=1),1,"")</f>
        <v/>
      </c>
      <c r="Q160" s="1" t="str">
        <f>IF(AND(שבוע_בדילוג[[#This Row],[וסת השבוע פעיל?]]&lt;3,OR(שבוע_בדילוג[[#This Row],[CycleNumber]]&gt;B161,B161="")),1,"")</f>
        <v/>
      </c>
      <c r="R160" s="1" t="str">
        <f>IF(AND(שבוע_בדילוג[[#This Row],[חיזוי - שבוע]]&lt;&gt;"",שבוע_בדילוג[[#This Row],[וסת השבוע פעיל?2]]=""),1,"")</f>
        <v/>
      </c>
      <c r="S160" s="1" t="str">
        <f>IF(שבוע_בדילוג[[#This Row],[האישה קבעה וסת שבוע בדילוג?]]=1,IF(שבוע_בדילוג[[#This Row],[וסת השבוע פעיל?]]&lt;3,1,0),"")</f>
        <v/>
      </c>
      <c r="T1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0" s="1">
        <f t="shared" si="22"/>
        <v>0</v>
      </c>
      <c r="V160" s="1">
        <f t="shared" si="23"/>
        <v>0</v>
      </c>
      <c r="W160" s="1" t="str">
        <f t="shared" si="24"/>
        <v/>
      </c>
      <c r="X160" s="1" t="str">
        <f>IF(שבוע_בדילוג[[#This Row],[3 הפלגות זהות]]="","",IF(שבוע_בדילוג[[#This Row],[3 הפלגות זהות]]=1,שבוע_בדילוג[[#This Row],[LengthofCycle]],X159))</f>
        <v/>
      </c>
      <c r="Z160" s="1" t="str">
        <f>IF(OR(שבוע_בדילוג[[#This Row],[הווסת פעיל?]]=0,שבוע_בדילוג[[#This Row],[הווסת פעיל?]]=""),"",SUM(Z159,שבוע_בדילוג[[#This Row],[הווסת פעיל?]]))</f>
        <v/>
      </c>
      <c r="AA160" s="1" t="str">
        <f>IF(AND(שבוע_בדילוג[[#This Row],[כמה מחזורים עד עקירה]]&lt;&gt;"",Z161=""),שבוע_בדילוג[[#This Row],[כמה מחזורים עד עקירה]],"")</f>
        <v/>
      </c>
      <c r="AB160" s="1" t="str">
        <f>IF(AND(שבוע_בדילוג[[#This Row],[הווסת פעיל?]]=1,שבוע_בדילוג[[#This Row],[וסת קבוע אחרון]]&lt;&gt;X159),שבוע_בדילוג[[#This Row],[וסת קבוע אחרון]],"")</f>
        <v/>
      </c>
      <c r="AC160" s="1" t="str">
        <f>IF(AND(שבוע_בדילוג[[#This Row],[הווסת פעיל?]]=1,Y159=0,שבוע_בדילוג[[#This Row],[וסת קבוע אחרון]]=X159),שבוע_בדילוג[[#This Row],[וסת קבוע אחרון]],"")</f>
        <v/>
      </c>
      <c r="AD160" s="1" t="str">
        <f>IF(AND(שבוע_בדילוג[[#This Row],[הווסת פעיל?]]=1,Y159=0,שבוע_בדילוג[[#This Row],[וסת קבוע אחרון]]&lt;&gt;X159),1,"")</f>
        <v/>
      </c>
      <c r="AE160" s="1" t="str">
        <f>IF(AND(שבוע_בדילוג[[#This Row],[הווסת פעיל?]]&lt;&gt;"",B161=1),שבוע_בדילוג[[#This Row],[CycleNumber]],"")</f>
        <v/>
      </c>
      <c r="AF160" s="1" t="str">
        <f>IF(AND(שבוע_בדילוג[[#This Row],[הווסת פעיל?]]&lt;&gt;"",Y159=""),שבוע_בדילוג[[#This Row],[CycleNumber]],"")</f>
        <v/>
      </c>
      <c r="AG160" s="1" t="str">
        <f>IF(B161=1,"",IF(שבוע_בדילוג[[#This Row],[הווסת פעיל?]]=1,IF(שבוע_בדילוג[[#This Row],[וסת קבוע אחרון]]=F161,1,0),""))</f>
        <v/>
      </c>
      <c r="AH160" s="1" t="str">
        <f>IF(B161=1,"",IF(שבוע_בדילוג[[#This Row],[הווסת פעיל?]]=1,IF(OR(שבוע_בדילוג[[#This Row],[וסת קבוע אחרון]]=F161,F161=שבוע_בדילוג[[#This Row],[LengthofCycle]]),1,0),""))</f>
        <v/>
      </c>
      <c r="AI160" s="1" t="str">
        <f>IF(B161=1,"",IF(שבוע_בדילוג[[#This Row],[הווסת פעיל?]]=1,IF(OR(שבוע_בדילוג[[#This Row],[וסת קבוע אחרון]]=F161,F161=שבוע_בדילוג[[#This Row],[LengthofCycle]],AND(שבוע_בדילוג[[#This Row],[LengthofCycle]]&lt;&gt;שבוע_בדילוג[[#This Row],[וסת קבוע אחרון]],OR(F161=28,F161=29))),1,0),""))</f>
        <v/>
      </c>
      <c r="AJ160" s="1" t="str">
        <f>IF(AND(שבוע_בדילוג[[#This Row],[הווסת פעיל?]]=1,B161=1),1,"")</f>
        <v/>
      </c>
      <c r="AK160" s="4">
        <f>IF(AND(שבוע_בדילוג[[#This Row],[הווסת פעיל?]]&lt;&gt;1,B161&lt;&gt;1,B161&lt;&gt;""),IF(שבוע_בדילוג[[#This Row],[LengthofCycle]]=F161,1,0),"")</f>
        <v>0</v>
      </c>
      <c r="AL160" s="4">
        <f>IF(AND(שבוע_בדילוג[[#This Row],[הווסת פעיל?]]&lt;&gt;1,B161&lt;&gt;1,B161&lt;&gt;""),IF(OR(שבוע_בדילוג[[#This Row],[LengthofCycle]]=F161,F161=29),1,0),"")</f>
        <v>0</v>
      </c>
      <c r="AM160" s="4">
        <f>IF(AND(שבוע_בדילוג[[#This Row],[הווסת פעיל?]]&lt;&gt;1,B161&lt;&gt;1,B161&lt;&gt;""),IF(OR(שבוע_בדילוג[[#This Row],[LengthofCycle]]=F161,F161=29,F161=28),1,0),"")</f>
        <v>1</v>
      </c>
      <c r="AZ160" s="1">
        <f t="shared" si="25"/>
        <v>0</v>
      </c>
      <c r="BA160" s="2" t="e">
        <f t="shared" si="26"/>
        <v>#DIV/0!</v>
      </c>
      <c r="BB160" s="2" t="e">
        <f t="shared" si="27"/>
        <v>#DIV/0!</v>
      </c>
    </row>
    <row r="161" spans="1:54" x14ac:dyDescent="0.25">
      <c r="A161" s="1" t="s">
        <v>57</v>
      </c>
      <c r="B161" s="1">
        <v>5</v>
      </c>
      <c r="C161" s="1">
        <v>0</v>
      </c>
      <c r="D161" s="1">
        <v>1</v>
      </c>
      <c r="E161" s="1">
        <v>0</v>
      </c>
      <c r="F161" s="1">
        <v>28</v>
      </c>
      <c r="H161" s="1">
        <f>שבוע_בדילוג[[#This Row],[LengthofCycle]]+1</f>
        <v>29</v>
      </c>
      <c r="I161" s="1" t="str">
        <f>IF(IFERROR(LOOKUP(שבוע_בדילוג[[#This Row],[ClientID]],קביעויות[השבוע בדילוג]),FALSE)=שבוע_בדילוג[[#This Row],[ClientID]],1,"")</f>
        <v/>
      </c>
      <c r="J161" s="1" t="str">
        <f>IF(AND(שבוע_בדילוג[[#This Row],[CycleNumber]]&gt;1,OR(B162="",שבוע_בדילוג[[#This Row],[CycleNumber]]&gt;B160)),IF(OR(AND(שבוע_בדילוג[[#This Row],[LengthofCycle]]=29,F160=29),AND(שבוע_בדילוג[[#This Row],[LengthofCycle]]=36,F160=36)),1,""),"")</f>
        <v/>
      </c>
      <c r="K161" s="1" t="str">
        <f>IF(AND(שבוע_בדילוג[[#This Row],[וסת השבוע]]=1,J160=1,שבוע_בדילוג[[#This Row],[CycleNumber]]&gt;B160),1,"")</f>
        <v/>
      </c>
      <c r="L161" s="1" t="str">
        <f>IF(שבוע_בדילוג[[#This Row],[CycleNumber]]=1,"",IF(שבוע_בדילוג[[#This Row],[וסת השבוע]]=1,0,IF(L160="","",IF(L160=0,IF(שבוע_בדילוג[[#This Row],[LengthofCycle]]=29,0,1),IF(L160=1,IF(שבוע_בדילוג[[#This Row],[LengthofCycle]]+F160=29*2,0,2),IF(L160=2,IF(שבוע_בדילוג[[#This Row],[LengthofCycle]]+F160+F159=29*3,0,3),""))))))</f>
        <v/>
      </c>
      <c r="M161" s="1" t="str">
        <f>IF(שבוע_בדילוג[[#This Row],[וסת השבוע]]=1,IF(שבוע_בדילוג[[#This Row],[וסת השבוע וההפלגה ביחד]]=1,M160+1,0),IF(AND(שבוע_בדילוג[[#This Row],[CycleNumber]]&gt;B160,שבוע_בדילוג[[#This Row],[CycleNumber]]&gt;1),IF(שבוע_בדילוג[[#This Row],[וסת השבוע פעיל?]]&lt;&gt;"",M160+1,""),""))</f>
        <v/>
      </c>
      <c r="N161" s="1" t="str">
        <f>IF(שבוע_בדילוג[[#This Row],[וסת השבוע פעיל?2]]="","",IF(AND(שבוע_בדילוג[[#This Row],[וסת השבוע פעיל?]]&lt;&gt;"",שבוע_בדילוג[[#This Row],[CycleNumber]]&lt;B162,B162&lt;&gt;"",שבוע_בדילוג[[#This Row],[וסת השבוע פעיל?]]&lt;3),IF(L162=0,IF(AND(שבוע_בדילוג[[#This Row],[וסת השבוע פעיל?]]&gt;0,J162=1),0,1),0),""))</f>
        <v/>
      </c>
      <c r="O161" s="1" t="str">
        <f t="shared" si="28"/>
        <v/>
      </c>
      <c r="P161" s="1" t="str">
        <f>IF(AND(שבוע_בדילוג[[#This Row],[חיזוי - שבוע]]=1,K162=1),1,"")</f>
        <v/>
      </c>
      <c r="Q161" s="1" t="str">
        <f>IF(AND(שבוע_בדילוג[[#This Row],[וסת השבוע פעיל?]]&lt;3,OR(שבוע_בדילוג[[#This Row],[CycleNumber]]&gt;B162,B162="")),1,"")</f>
        <v/>
      </c>
      <c r="R161" s="1" t="str">
        <f>IF(AND(שבוע_בדילוג[[#This Row],[חיזוי - שבוע]]&lt;&gt;"",שבוע_בדילוג[[#This Row],[וסת השבוע פעיל?2]]=""),1,"")</f>
        <v/>
      </c>
      <c r="S161" s="1" t="str">
        <f>IF(שבוע_בדילוג[[#This Row],[האישה קבעה וסת שבוע בדילוג?]]=1,IF(שבוע_בדילוג[[#This Row],[וסת השבוע פעיל?]]&lt;3,1,0),"")</f>
        <v/>
      </c>
      <c r="T1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1" s="1">
        <f t="shared" si="22"/>
        <v>0</v>
      </c>
      <c r="V161" s="1">
        <f t="shared" si="23"/>
        <v>0</v>
      </c>
      <c r="W161" s="1">
        <f t="shared" si="24"/>
        <v>0</v>
      </c>
      <c r="X161" s="1" t="str">
        <f>IF(שבוע_בדילוג[[#This Row],[3 הפלגות זהות]]="","",IF(שבוע_בדילוג[[#This Row],[3 הפלגות זהות]]=1,שבוע_בדילוג[[#This Row],[LengthofCycle]],X160))</f>
        <v/>
      </c>
      <c r="Z161" s="1" t="str">
        <f>IF(OR(שבוע_בדילוג[[#This Row],[הווסת פעיל?]]=0,שבוע_בדילוג[[#This Row],[הווסת פעיל?]]=""),"",SUM(Z160,שבוע_בדילוג[[#This Row],[הווסת פעיל?]]))</f>
        <v/>
      </c>
      <c r="AA161" s="1" t="str">
        <f>IF(AND(שבוע_בדילוג[[#This Row],[כמה מחזורים עד עקירה]]&lt;&gt;"",Z162=""),שבוע_בדילוג[[#This Row],[כמה מחזורים עד עקירה]],"")</f>
        <v/>
      </c>
      <c r="AB161" s="1" t="str">
        <f>IF(AND(שבוע_בדילוג[[#This Row],[הווסת פעיל?]]=1,שבוע_בדילוג[[#This Row],[וסת קבוע אחרון]]&lt;&gt;X160),שבוע_בדילוג[[#This Row],[וסת קבוע אחרון]],"")</f>
        <v/>
      </c>
      <c r="AC161" s="1" t="str">
        <f>IF(AND(שבוע_בדילוג[[#This Row],[הווסת פעיל?]]=1,Y160=0,שבוע_בדילוג[[#This Row],[וסת קבוע אחרון]]=X160),שבוע_בדילוג[[#This Row],[וסת קבוע אחרון]],"")</f>
        <v/>
      </c>
      <c r="AD161" s="1" t="str">
        <f>IF(AND(שבוע_בדילוג[[#This Row],[הווסת פעיל?]]=1,Y160=0,שבוע_בדילוג[[#This Row],[וסת קבוע אחרון]]&lt;&gt;X160),1,"")</f>
        <v/>
      </c>
      <c r="AE161" s="1" t="str">
        <f>IF(AND(שבוע_בדילוג[[#This Row],[הווסת פעיל?]]&lt;&gt;"",B162=1),שבוע_בדילוג[[#This Row],[CycleNumber]],"")</f>
        <v/>
      </c>
      <c r="AF161" s="1" t="str">
        <f>IF(AND(שבוע_בדילוג[[#This Row],[הווסת פעיל?]]&lt;&gt;"",Y160=""),שבוע_בדילוג[[#This Row],[CycleNumber]],"")</f>
        <v/>
      </c>
      <c r="AG161" s="1" t="str">
        <f>IF(B162=1,"",IF(שבוע_בדילוג[[#This Row],[הווסת פעיל?]]=1,IF(שבוע_בדילוג[[#This Row],[וסת קבוע אחרון]]=F162,1,0),""))</f>
        <v/>
      </c>
      <c r="AH161" s="1" t="str">
        <f>IF(B162=1,"",IF(שבוע_בדילוג[[#This Row],[הווסת פעיל?]]=1,IF(OR(שבוע_בדילוג[[#This Row],[וסת קבוע אחרון]]=F162,F162=שבוע_בדילוג[[#This Row],[LengthofCycle]]),1,0),""))</f>
        <v/>
      </c>
      <c r="AI161" s="1" t="str">
        <f>IF(B162=1,"",IF(שבוע_בדילוג[[#This Row],[הווסת פעיל?]]=1,IF(OR(שבוע_בדילוג[[#This Row],[וסת קבוע אחרון]]=F162,F162=שבוע_בדילוג[[#This Row],[LengthofCycle]],AND(שבוע_בדילוג[[#This Row],[LengthofCycle]]&lt;&gt;שבוע_בדילוג[[#This Row],[וסת קבוע אחרון]],OR(F162=28,F162=29))),1,0),""))</f>
        <v/>
      </c>
      <c r="AJ161" s="1" t="str">
        <f>IF(AND(שבוע_בדילוג[[#This Row],[הווסת פעיל?]]=1,B162=1),1,"")</f>
        <v/>
      </c>
      <c r="AK161" s="4">
        <f>IF(AND(שבוע_בדילוג[[#This Row],[הווסת פעיל?]]&lt;&gt;1,B162&lt;&gt;1,B162&lt;&gt;""),IF(שבוע_בדילוג[[#This Row],[LengthofCycle]]=F162,1,0),"")</f>
        <v>0</v>
      </c>
      <c r="AL161" s="4">
        <f>IF(AND(שבוע_בדילוג[[#This Row],[הווסת פעיל?]]&lt;&gt;1,B162&lt;&gt;1,B162&lt;&gt;""),IF(OR(שבוע_בדילוג[[#This Row],[LengthofCycle]]=F162,F162=29),1,0),"")</f>
        <v>0</v>
      </c>
      <c r="AM161" s="4">
        <f>IF(AND(שבוע_בדילוג[[#This Row],[הווסת פעיל?]]&lt;&gt;1,B162&lt;&gt;1,B162&lt;&gt;""),IF(OR(שבוע_בדילוג[[#This Row],[LengthofCycle]]=F162,F162=29,F162=28),1,0),"")</f>
        <v>0</v>
      </c>
      <c r="AZ161" s="1">
        <f t="shared" si="25"/>
        <v>0</v>
      </c>
      <c r="BA161" s="2" t="e">
        <f t="shared" si="26"/>
        <v>#DIV/0!</v>
      </c>
      <c r="BB161" s="2" t="e">
        <f t="shared" si="27"/>
        <v>#DIV/0!</v>
      </c>
    </row>
    <row r="162" spans="1:54" x14ac:dyDescent="0.25">
      <c r="A162" s="1" t="s">
        <v>57</v>
      </c>
      <c r="B162" s="1">
        <v>6</v>
      </c>
      <c r="C162" s="1">
        <v>0</v>
      </c>
      <c r="D162" s="1">
        <v>1</v>
      </c>
      <c r="E162" s="1">
        <v>0</v>
      </c>
      <c r="F162" s="1">
        <v>33</v>
      </c>
      <c r="H162" s="1">
        <f>שבוע_בדילוג[[#This Row],[LengthofCycle]]+1</f>
        <v>34</v>
      </c>
      <c r="I162" s="1" t="str">
        <f>IF(IFERROR(LOOKUP(שבוע_בדילוג[[#This Row],[ClientID]],קביעויות[השבוע בדילוג]),FALSE)=שבוע_בדילוג[[#This Row],[ClientID]],1,"")</f>
        <v/>
      </c>
      <c r="J162" s="1" t="str">
        <f>IF(AND(שבוע_בדילוג[[#This Row],[CycleNumber]]&gt;1,OR(B163="",שבוע_בדילוג[[#This Row],[CycleNumber]]&gt;B161)),IF(OR(AND(שבוע_בדילוג[[#This Row],[LengthofCycle]]=29,F161=29),AND(שבוע_בדילוג[[#This Row],[LengthofCycle]]=36,F161=36)),1,""),"")</f>
        <v/>
      </c>
      <c r="K162" s="1" t="str">
        <f>IF(AND(שבוע_בדילוג[[#This Row],[וסת השבוע]]=1,J161=1,שבוע_בדילוג[[#This Row],[CycleNumber]]&gt;B161),1,"")</f>
        <v/>
      </c>
      <c r="L162" s="1" t="str">
        <f>IF(שבוע_בדילוג[[#This Row],[CycleNumber]]=1,"",IF(שבוע_בדילוג[[#This Row],[וסת השבוע]]=1,0,IF(L161="","",IF(L161=0,IF(שבוע_בדילוג[[#This Row],[LengthofCycle]]=29,0,1),IF(L161=1,IF(שבוע_בדילוג[[#This Row],[LengthofCycle]]+F161=29*2,0,2),IF(L161=2,IF(שבוע_בדילוג[[#This Row],[LengthofCycle]]+F161+F160=29*3,0,3),""))))))</f>
        <v/>
      </c>
      <c r="M162" s="1" t="str">
        <f>IF(שבוע_בדילוג[[#This Row],[וסת השבוע]]=1,IF(שבוע_בדילוג[[#This Row],[וסת השבוע וההפלגה ביחד]]=1,M161+1,0),IF(AND(שבוע_בדילוג[[#This Row],[CycleNumber]]&gt;B161,שבוע_בדילוג[[#This Row],[CycleNumber]]&gt;1),IF(שבוע_בדילוג[[#This Row],[וסת השבוע פעיל?]]&lt;&gt;"",M161+1,""),""))</f>
        <v/>
      </c>
      <c r="N162" s="1" t="str">
        <f>IF(שבוע_בדילוג[[#This Row],[וסת השבוע פעיל?2]]="","",IF(AND(שבוע_בדילוג[[#This Row],[וסת השבוע פעיל?]]&lt;&gt;"",שבוע_בדילוג[[#This Row],[CycleNumber]]&lt;B163,B163&lt;&gt;"",שבוע_בדילוג[[#This Row],[וסת השבוע פעיל?]]&lt;3),IF(L163=0,IF(AND(שבוע_בדילוג[[#This Row],[וסת השבוע פעיל?]]&gt;0,J163=1),0,1),0),""))</f>
        <v/>
      </c>
      <c r="O162" s="1" t="str">
        <f t="shared" si="28"/>
        <v/>
      </c>
      <c r="P162" s="1" t="str">
        <f>IF(AND(שבוע_בדילוג[[#This Row],[חיזוי - שבוע]]=1,K163=1),1,"")</f>
        <v/>
      </c>
      <c r="Q162" s="1" t="str">
        <f>IF(AND(שבוע_בדילוג[[#This Row],[וסת השבוע פעיל?]]&lt;3,OR(שבוע_בדילוג[[#This Row],[CycleNumber]]&gt;B163,B163="")),1,"")</f>
        <v/>
      </c>
      <c r="R162" s="1" t="str">
        <f>IF(AND(שבוע_בדילוג[[#This Row],[חיזוי - שבוע]]&lt;&gt;"",שבוע_בדילוג[[#This Row],[וסת השבוע פעיל?2]]=""),1,"")</f>
        <v/>
      </c>
      <c r="S162" s="1" t="str">
        <f>IF(שבוע_בדילוג[[#This Row],[האישה קבעה וסת שבוע בדילוג?]]=1,IF(שבוע_בדילוג[[#This Row],[וסת השבוע פעיל?]]&lt;3,1,0),"")</f>
        <v/>
      </c>
      <c r="T1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2" s="1">
        <f t="shared" si="22"/>
        <v>0</v>
      </c>
      <c r="V162" s="1">
        <f t="shared" si="23"/>
        <v>0</v>
      </c>
      <c r="W162" s="1">
        <f t="shared" si="24"/>
        <v>0</v>
      </c>
      <c r="X162" s="1" t="str">
        <f>IF(שבוע_בדילוג[[#This Row],[3 הפלגות זהות]]="","",IF(שבוע_בדילוג[[#This Row],[3 הפלגות זהות]]=1,שבוע_בדילוג[[#This Row],[LengthofCycle]],X161))</f>
        <v/>
      </c>
      <c r="Z162" s="1" t="str">
        <f>IF(OR(שבוע_בדילוג[[#This Row],[הווסת פעיל?]]=0,שבוע_בדילוג[[#This Row],[הווסת פעיל?]]=""),"",SUM(Z161,שבוע_בדילוג[[#This Row],[הווסת פעיל?]]))</f>
        <v/>
      </c>
      <c r="AA162" s="1" t="str">
        <f>IF(AND(שבוע_בדילוג[[#This Row],[כמה מחזורים עד עקירה]]&lt;&gt;"",Z163=""),שבוע_בדילוג[[#This Row],[כמה מחזורים עד עקירה]],"")</f>
        <v/>
      </c>
      <c r="AB162" s="1" t="str">
        <f>IF(AND(שבוע_בדילוג[[#This Row],[הווסת פעיל?]]=1,שבוע_בדילוג[[#This Row],[וסת קבוע אחרון]]&lt;&gt;X161),שבוע_בדילוג[[#This Row],[וסת קבוע אחרון]],"")</f>
        <v/>
      </c>
      <c r="AC162" s="1" t="str">
        <f>IF(AND(שבוע_בדילוג[[#This Row],[הווסת פעיל?]]=1,Y161=0,שבוע_בדילוג[[#This Row],[וסת קבוע אחרון]]=X161),שבוע_בדילוג[[#This Row],[וסת קבוע אחרון]],"")</f>
        <v/>
      </c>
      <c r="AD162" s="1" t="str">
        <f>IF(AND(שבוע_בדילוג[[#This Row],[הווסת פעיל?]]=1,Y161=0,שבוע_בדילוג[[#This Row],[וסת קבוע אחרון]]&lt;&gt;X161),1,"")</f>
        <v/>
      </c>
      <c r="AE162" s="1" t="str">
        <f>IF(AND(שבוע_בדילוג[[#This Row],[הווסת פעיל?]]&lt;&gt;"",B163=1),שבוע_בדילוג[[#This Row],[CycleNumber]],"")</f>
        <v/>
      </c>
      <c r="AF162" s="1" t="str">
        <f>IF(AND(שבוע_בדילוג[[#This Row],[הווסת פעיל?]]&lt;&gt;"",Y161=""),שבוע_בדילוג[[#This Row],[CycleNumber]],"")</f>
        <v/>
      </c>
      <c r="AG162" s="1" t="str">
        <f>IF(B163=1,"",IF(שבוע_בדילוג[[#This Row],[הווסת פעיל?]]=1,IF(שבוע_בדילוג[[#This Row],[וסת קבוע אחרון]]=F163,1,0),""))</f>
        <v/>
      </c>
      <c r="AH162" s="1" t="str">
        <f>IF(B163=1,"",IF(שבוע_בדילוג[[#This Row],[הווסת פעיל?]]=1,IF(OR(שבוע_בדילוג[[#This Row],[וסת קבוע אחרון]]=F163,F163=שבוע_בדילוג[[#This Row],[LengthofCycle]]),1,0),""))</f>
        <v/>
      </c>
      <c r="AI162" s="1" t="str">
        <f>IF(B163=1,"",IF(שבוע_בדילוג[[#This Row],[הווסת פעיל?]]=1,IF(OR(שבוע_בדילוג[[#This Row],[וסת קבוע אחרון]]=F163,F163=שבוע_בדילוג[[#This Row],[LengthofCycle]],AND(שבוע_בדילוג[[#This Row],[LengthofCycle]]&lt;&gt;שבוע_בדילוג[[#This Row],[וסת קבוע אחרון]],OR(F163=28,F163=29))),1,0),""))</f>
        <v/>
      </c>
      <c r="AJ162" s="1" t="str">
        <f>IF(AND(שבוע_בדילוג[[#This Row],[הווסת פעיל?]]=1,B163=1),1,"")</f>
        <v/>
      </c>
      <c r="AK162" s="4">
        <f>IF(AND(שבוע_בדילוג[[#This Row],[הווסת פעיל?]]&lt;&gt;1,B163&lt;&gt;1,B163&lt;&gt;""),IF(שבוע_בדילוג[[#This Row],[LengthofCycle]]=F163,1,0),"")</f>
        <v>0</v>
      </c>
      <c r="AL162" s="4">
        <f>IF(AND(שבוע_בדילוג[[#This Row],[הווסת פעיל?]]&lt;&gt;1,B163&lt;&gt;1,B163&lt;&gt;""),IF(OR(שבוע_בדילוג[[#This Row],[LengthofCycle]]=F163,F163=29),1,0),"")</f>
        <v>1</v>
      </c>
      <c r="AM162" s="4">
        <f>IF(AND(שבוע_בדילוג[[#This Row],[הווסת פעיל?]]&lt;&gt;1,B163&lt;&gt;1,B163&lt;&gt;""),IF(OR(שבוע_בדילוג[[#This Row],[LengthofCycle]]=F163,F163=29,F163=28),1,0),"")</f>
        <v>1</v>
      </c>
      <c r="AZ162" s="1">
        <f t="shared" si="25"/>
        <v>0</v>
      </c>
      <c r="BA162" s="2" t="e">
        <f t="shared" si="26"/>
        <v>#DIV/0!</v>
      </c>
      <c r="BB162" s="2" t="e">
        <f t="shared" si="27"/>
        <v>#DIV/0!</v>
      </c>
    </row>
    <row r="163" spans="1:54" x14ac:dyDescent="0.25">
      <c r="A163" s="1" t="s">
        <v>57</v>
      </c>
      <c r="B163" s="1">
        <v>7</v>
      </c>
      <c r="C163" s="1">
        <v>0</v>
      </c>
      <c r="D163" s="1">
        <v>1</v>
      </c>
      <c r="E163" s="1">
        <v>0</v>
      </c>
      <c r="F163" s="1">
        <v>29</v>
      </c>
      <c r="H163" s="1">
        <f>שבוע_בדילוג[[#This Row],[LengthofCycle]]+1</f>
        <v>30</v>
      </c>
      <c r="I163" s="1" t="str">
        <f>IF(IFERROR(LOOKUP(שבוע_בדילוג[[#This Row],[ClientID]],קביעויות[השבוע בדילוג]),FALSE)=שבוע_בדילוג[[#This Row],[ClientID]],1,"")</f>
        <v/>
      </c>
      <c r="J163" s="1" t="str">
        <f>IF(AND(שבוע_בדילוג[[#This Row],[CycleNumber]]&gt;1,OR(B164="",שבוע_בדילוג[[#This Row],[CycleNumber]]&gt;B162)),IF(OR(AND(שבוע_בדילוג[[#This Row],[LengthofCycle]]=29,F162=29),AND(שבוע_בדילוג[[#This Row],[LengthofCycle]]=36,F162=36)),1,""),"")</f>
        <v/>
      </c>
      <c r="K163" s="1" t="str">
        <f>IF(AND(שבוע_בדילוג[[#This Row],[וסת השבוע]]=1,J162=1,שבוע_בדילוג[[#This Row],[CycleNumber]]&gt;B162),1,"")</f>
        <v/>
      </c>
      <c r="L163" s="1" t="str">
        <f>IF(שבוע_בדילוג[[#This Row],[CycleNumber]]=1,"",IF(שבוע_בדילוג[[#This Row],[וסת השבוע]]=1,0,IF(L162="","",IF(L162=0,IF(שבוע_בדילוג[[#This Row],[LengthofCycle]]=29,0,1),IF(L162=1,IF(שבוע_בדילוג[[#This Row],[LengthofCycle]]+F162=29*2,0,2),IF(L162=2,IF(שבוע_בדילוג[[#This Row],[LengthofCycle]]+F162+F161=29*3,0,3),""))))))</f>
        <v/>
      </c>
      <c r="M163" s="1" t="str">
        <f>IF(שבוע_בדילוג[[#This Row],[וסת השבוע]]=1,IF(שבוע_בדילוג[[#This Row],[וסת השבוע וההפלגה ביחד]]=1,M162+1,0),IF(AND(שבוע_בדילוג[[#This Row],[CycleNumber]]&gt;B162,שבוע_בדילוג[[#This Row],[CycleNumber]]&gt;1),IF(שבוע_בדילוג[[#This Row],[וסת השבוע פעיל?]]&lt;&gt;"",M162+1,""),""))</f>
        <v/>
      </c>
      <c r="N163" s="1" t="str">
        <f>IF(שבוע_בדילוג[[#This Row],[וסת השבוע פעיל?2]]="","",IF(AND(שבוע_בדילוג[[#This Row],[וסת השבוע פעיל?]]&lt;&gt;"",שבוע_בדילוג[[#This Row],[CycleNumber]]&lt;B164,B164&lt;&gt;"",שבוע_בדילוג[[#This Row],[וסת השבוע פעיל?]]&lt;3),IF(L164=0,IF(AND(שבוע_בדילוג[[#This Row],[וסת השבוע פעיל?]]&gt;0,J164=1),0,1),0),""))</f>
        <v/>
      </c>
      <c r="O163" s="1" t="str">
        <f t="shared" si="28"/>
        <v/>
      </c>
      <c r="P163" s="1" t="str">
        <f>IF(AND(שבוע_בדילוג[[#This Row],[חיזוי - שבוע]]=1,K164=1),1,"")</f>
        <v/>
      </c>
      <c r="Q163" s="1" t="str">
        <f>IF(AND(שבוע_בדילוג[[#This Row],[וסת השבוע פעיל?]]&lt;3,OR(שבוע_בדילוג[[#This Row],[CycleNumber]]&gt;B164,B164="")),1,"")</f>
        <v/>
      </c>
      <c r="R163" s="1" t="str">
        <f>IF(AND(שבוע_בדילוג[[#This Row],[חיזוי - שבוע]]&lt;&gt;"",שבוע_בדילוג[[#This Row],[וסת השבוע פעיל?2]]=""),1,"")</f>
        <v/>
      </c>
      <c r="S163" s="1" t="str">
        <f>IF(שבוע_בדילוג[[#This Row],[האישה קבעה וסת שבוע בדילוג?]]=1,IF(שבוע_בדילוג[[#This Row],[וסת השבוע פעיל?]]&lt;3,1,0),"")</f>
        <v/>
      </c>
      <c r="T1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3" s="1">
        <f t="shared" si="22"/>
        <v>0</v>
      </c>
      <c r="V163" s="1">
        <f t="shared" si="23"/>
        <v>0</v>
      </c>
      <c r="W163" s="1">
        <f t="shared" si="24"/>
        <v>0</v>
      </c>
      <c r="X163" s="1" t="str">
        <f>IF(שבוע_בדילוג[[#This Row],[3 הפלגות זהות]]="","",IF(שבוע_בדילוג[[#This Row],[3 הפלגות זהות]]=1,שבוע_בדילוג[[#This Row],[LengthofCycle]],X162))</f>
        <v/>
      </c>
      <c r="Z163" s="1" t="str">
        <f>IF(OR(שבוע_בדילוג[[#This Row],[הווסת פעיל?]]=0,שבוע_בדילוג[[#This Row],[הווסת פעיל?]]=""),"",SUM(Z162,שבוע_בדילוג[[#This Row],[הווסת פעיל?]]))</f>
        <v/>
      </c>
      <c r="AA163" s="1" t="str">
        <f>IF(AND(שבוע_בדילוג[[#This Row],[כמה מחזורים עד עקירה]]&lt;&gt;"",Z164=""),שבוע_בדילוג[[#This Row],[כמה מחזורים עד עקירה]],"")</f>
        <v/>
      </c>
      <c r="AB163" s="1" t="str">
        <f>IF(AND(שבוע_בדילוג[[#This Row],[הווסת פעיל?]]=1,שבוע_בדילוג[[#This Row],[וסת קבוע אחרון]]&lt;&gt;X162),שבוע_בדילוג[[#This Row],[וסת קבוע אחרון]],"")</f>
        <v/>
      </c>
      <c r="AC163" s="1" t="str">
        <f>IF(AND(שבוע_בדילוג[[#This Row],[הווסת פעיל?]]=1,Y162=0,שבוע_בדילוג[[#This Row],[וסת קבוע אחרון]]=X162),שבוע_בדילוג[[#This Row],[וסת קבוע אחרון]],"")</f>
        <v/>
      </c>
      <c r="AD163" s="1" t="str">
        <f>IF(AND(שבוע_בדילוג[[#This Row],[הווסת פעיל?]]=1,Y162=0,שבוע_בדילוג[[#This Row],[וסת קבוע אחרון]]&lt;&gt;X162),1,"")</f>
        <v/>
      </c>
      <c r="AE163" s="1" t="str">
        <f>IF(AND(שבוע_בדילוג[[#This Row],[הווסת פעיל?]]&lt;&gt;"",B164=1),שבוע_בדילוג[[#This Row],[CycleNumber]],"")</f>
        <v/>
      </c>
      <c r="AF163" s="1" t="str">
        <f>IF(AND(שבוע_בדילוג[[#This Row],[הווסת פעיל?]]&lt;&gt;"",Y162=""),שבוע_בדילוג[[#This Row],[CycleNumber]],"")</f>
        <v/>
      </c>
      <c r="AG163" s="1" t="str">
        <f>IF(B164=1,"",IF(שבוע_בדילוג[[#This Row],[הווסת פעיל?]]=1,IF(שבוע_בדילוג[[#This Row],[וסת קבוע אחרון]]=F164,1,0),""))</f>
        <v/>
      </c>
      <c r="AH163" s="1" t="str">
        <f>IF(B164=1,"",IF(שבוע_בדילוג[[#This Row],[הווסת פעיל?]]=1,IF(OR(שבוע_בדילוג[[#This Row],[וסת קבוע אחרון]]=F164,F164=שבוע_בדילוג[[#This Row],[LengthofCycle]]),1,0),""))</f>
        <v/>
      </c>
      <c r="AI163" s="1" t="str">
        <f>IF(B164=1,"",IF(שבוע_בדילוג[[#This Row],[הווסת פעיל?]]=1,IF(OR(שבוע_בדילוג[[#This Row],[וסת קבוע אחרון]]=F164,F164=שבוע_בדילוג[[#This Row],[LengthofCycle]],AND(שבוע_בדילוג[[#This Row],[LengthofCycle]]&lt;&gt;שבוע_בדילוג[[#This Row],[וסת קבוע אחרון]],OR(F164=28,F164=29))),1,0),""))</f>
        <v/>
      </c>
      <c r="AJ163" s="1" t="str">
        <f>IF(AND(שבוע_בדילוג[[#This Row],[הווסת פעיל?]]=1,B164=1),1,"")</f>
        <v/>
      </c>
      <c r="AK163" s="4">
        <f>IF(AND(שבוע_בדילוג[[#This Row],[הווסת פעיל?]]&lt;&gt;1,B164&lt;&gt;1,B164&lt;&gt;""),IF(שבוע_בדילוג[[#This Row],[LengthofCycle]]=F164,1,0),"")</f>
        <v>0</v>
      </c>
      <c r="AL163" s="4">
        <f>IF(AND(שבוע_בדילוג[[#This Row],[הווסת פעיל?]]&lt;&gt;1,B164&lt;&gt;1,B164&lt;&gt;""),IF(OR(שבוע_בדילוג[[#This Row],[LengthofCycle]]=F164,F164=29),1,0),"")</f>
        <v>0</v>
      </c>
      <c r="AM163" s="4">
        <f>IF(AND(שבוע_בדילוג[[#This Row],[הווסת פעיל?]]&lt;&gt;1,B164&lt;&gt;1,B164&lt;&gt;""),IF(OR(שבוע_בדילוג[[#This Row],[LengthofCycle]]=F164,F164=29,F164=28),1,0),"")</f>
        <v>0</v>
      </c>
      <c r="AZ163" s="1">
        <f t="shared" si="25"/>
        <v>0</v>
      </c>
      <c r="BA163" s="2" t="e">
        <f t="shared" si="26"/>
        <v>#DIV/0!</v>
      </c>
      <c r="BB163" s="2" t="e">
        <f t="shared" si="27"/>
        <v>#DIV/0!</v>
      </c>
    </row>
    <row r="164" spans="1:54" x14ac:dyDescent="0.25">
      <c r="A164" s="1" t="s">
        <v>57</v>
      </c>
      <c r="B164" s="1">
        <v>8</v>
      </c>
      <c r="C164" s="1">
        <v>0</v>
      </c>
      <c r="D164" s="1">
        <v>1</v>
      </c>
      <c r="E164" s="1">
        <v>0</v>
      </c>
      <c r="F164" s="1">
        <v>24</v>
      </c>
      <c r="H164" s="1">
        <f>שבוע_בדילוג[[#This Row],[LengthofCycle]]+1</f>
        <v>25</v>
      </c>
      <c r="I164" s="1" t="str">
        <f>IF(IFERROR(LOOKUP(שבוע_בדילוג[[#This Row],[ClientID]],קביעויות[השבוע בדילוג]),FALSE)=שבוע_בדילוג[[#This Row],[ClientID]],1,"")</f>
        <v/>
      </c>
      <c r="J164" s="1" t="str">
        <f>IF(AND(שבוע_בדילוג[[#This Row],[CycleNumber]]&gt;1,OR(B165="",שבוע_בדילוג[[#This Row],[CycleNumber]]&gt;B163)),IF(OR(AND(שבוע_בדילוג[[#This Row],[LengthofCycle]]=29,F163=29),AND(שבוע_בדילוג[[#This Row],[LengthofCycle]]=36,F163=36)),1,""),"")</f>
        <v/>
      </c>
      <c r="K164" s="1" t="str">
        <f>IF(AND(שבוע_בדילוג[[#This Row],[וסת השבוע]]=1,J163=1,שבוע_בדילוג[[#This Row],[CycleNumber]]&gt;B163),1,"")</f>
        <v/>
      </c>
      <c r="L164" s="1" t="str">
        <f>IF(שבוע_בדילוג[[#This Row],[CycleNumber]]=1,"",IF(שבוע_בדילוג[[#This Row],[וסת השבוע]]=1,0,IF(L163="","",IF(L163=0,IF(שבוע_בדילוג[[#This Row],[LengthofCycle]]=29,0,1),IF(L163=1,IF(שבוע_בדילוג[[#This Row],[LengthofCycle]]+F163=29*2,0,2),IF(L163=2,IF(שבוע_בדילוג[[#This Row],[LengthofCycle]]+F163+F162=29*3,0,3),""))))))</f>
        <v/>
      </c>
      <c r="M164" s="1" t="str">
        <f>IF(שבוע_בדילוג[[#This Row],[וסת השבוע]]=1,IF(שבוע_בדילוג[[#This Row],[וסת השבוע וההפלגה ביחד]]=1,M163+1,0),IF(AND(שבוע_בדילוג[[#This Row],[CycleNumber]]&gt;B163,שבוע_בדילוג[[#This Row],[CycleNumber]]&gt;1),IF(שבוע_בדילוג[[#This Row],[וסת השבוע פעיל?]]&lt;&gt;"",M163+1,""),""))</f>
        <v/>
      </c>
      <c r="N164" s="1" t="str">
        <f>IF(שבוע_בדילוג[[#This Row],[וסת השבוע פעיל?2]]="","",IF(AND(שבוע_בדילוג[[#This Row],[וסת השבוע פעיל?]]&lt;&gt;"",שבוע_בדילוג[[#This Row],[CycleNumber]]&lt;B165,B165&lt;&gt;"",שבוע_בדילוג[[#This Row],[וסת השבוע פעיל?]]&lt;3),IF(L165=0,IF(AND(שבוע_בדילוג[[#This Row],[וסת השבוע פעיל?]]&gt;0,J165=1),0,1),0),""))</f>
        <v/>
      </c>
      <c r="O164" s="1" t="str">
        <f t="shared" si="28"/>
        <v/>
      </c>
      <c r="P164" s="1" t="str">
        <f>IF(AND(שבוע_בדילוג[[#This Row],[חיזוי - שבוע]]=1,K165=1),1,"")</f>
        <v/>
      </c>
      <c r="Q164" s="1" t="str">
        <f>IF(AND(שבוע_בדילוג[[#This Row],[וסת השבוע פעיל?]]&lt;3,OR(שבוע_בדילוג[[#This Row],[CycleNumber]]&gt;B165,B165="")),1,"")</f>
        <v/>
      </c>
      <c r="R164" s="1" t="str">
        <f>IF(AND(שבוע_בדילוג[[#This Row],[חיזוי - שבוע]]&lt;&gt;"",שבוע_בדילוג[[#This Row],[וסת השבוע פעיל?2]]=""),1,"")</f>
        <v/>
      </c>
      <c r="S164" s="1" t="str">
        <f>IF(שבוע_בדילוג[[#This Row],[האישה קבעה וסת שבוע בדילוג?]]=1,IF(שבוע_בדילוג[[#This Row],[וסת השבוע פעיל?]]&lt;3,1,0),"")</f>
        <v/>
      </c>
      <c r="T1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4" s="1">
        <f t="shared" si="22"/>
        <v>0</v>
      </c>
      <c r="V164" s="1">
        <f t="shared" si="23"/>
        <v>0</v>
      </c>
      <c r="W164" s="1">
        <f t="shared" si="24"/>
        <v>0</v>
      </c>
      <c r="X164" s="1" t="str">
        <f>IF(שבוע_בדילוג[[#This Row],[3 הפלגות זהות]]="","",IF(שבוע_בדילוג[[#This Row],[3 הפלגות זהות]]=1,שבוע_בדילוג[[#This Row],[LengthofCycle]],X163))</f>
        <v/>
      </c>
      <c r="Z164" s="1" t="str">
        <f>IF(OR(שבוע_בדילוג[[#This Row],[הווסת פעיל?]]=0,שבוע_בדילוג[[#This Row],[הווסת פעיל?]]=""),"",SUM(Z163,שבוע_בדילוג[[#This Row],[הווסת פעיל?]]))</f>
        <v/>
      </c>
      <c r="AA164" s="1" t="str">
        <f>IF(AND(שבוע_בדילוג[[#This Row],[כמה מחזורים עד עקירה]]&lt;&gt;"",Z165=""),שבוע_בדילוג[[#This Row],[כמה מחזורים עד עקירה]],"")</f>
        <v/>
      </c>
      <c r="AB164" s="1" t="str">
        <f>IF(AND(שבוע_בדילוג[[#This Row],[הווסת פעיל?]]=1,שבוע_בדילוג[[#This Row],[וסת קבוע אחרון]]&lt;&gt;X163),שבוע_בדילוג[[#This Row],[וסת קבוע אחרון]],"")</f>
        <v/>
      </c>
      <c r="AC164" s="1" t="str">
        <f>IF(AND(שבוע_בדילוג[[#This Row],[הווסת פעיל?]]=1,Y163=0,שבוע_בדילוג[[#This Row],[וסת קבוע אחרון]]=X163),שבוע_בדילוג[[#This Row],[וסת קבוע אחרון]],"")</f>
        <v/>
      </c>
      <c r="AD164" s="1" t="str">
        <f>IF(AND(שבוע_בדילוג[[#This Row],[הווסת פעיל?]]=1,Y163=0,שבוע_בדילוג[[#This Row],[וסת קבוע אחרון]]&lt;&gt;X163),1,"")</f>
        <v/>
      </c>
      <c r="AE164" s="1" t="str">
        <f>IF(AND(שבוע_בדילוג[[#This Row],[הווסת פעיל?]]&lt;&gt;"",B165=1),שבוע_בדילוג[[#This Row],[CycleNumber]],"")</f>
        <v/>
      </c>
      <c r="AF164" s="1" t="str">
        <f>IF(AND(שבוע_בדילוג[[#This Row],[הווסת פעיל?]]&lt;&gt;"",Y163=""),שבוע_בדילוג[[#This Row],[CycleNumber]],"")</f>
        <v/>
      </c>
      <c r="AG164" s="1" t="str">
        <f>IF(B165=1,"",IF(שבוע_בדילוג[[#This Row],[הווסת פעיל?]]=1,IF(שבוע_בדילוג[[#This Row],[וסת קבוע אחרון]]=F165,1,0),""))</f>
        <v/>
      </c>
      <c r="AH164" s="1" t="str">
        <f>IF(B165=1,"",IF(שבוע_בדילוג[[#This Row],[הווסת פעיל?]]=1,IF(OR(שבוע_בדילוג[[#This Row],[וסת קבוע אחרון]]=F165,F165=שבוע_בדילוג[[#This Row],[LengthofCycle]]),1,0),""))</f>
        <v/>
      </c>
      <c r="AI164" s="1" t="str">
        <f>IF(B165=1,"",IF(שבוע_בדילוג[[#This Row],[הווסת פעיל?]]=1,IF(OR(שבוע_בדילוג[[#This Row],[וסת קבוע אחרון]]=F165,F165=שבוע_בדילוג[[#This Row],[LengthofCycle]],AND(שבוע_בדילוג[[#This Row],[LengthofCycle]]&lt;&gt;שבוע_בדילוג[[#This Row],[וסת קבוע אחרון]],OR(F165=28,F165=29))),1,0),""))</f>
        <v/>
      </c>
      <c r="AJ164" s="1" t="str">
        <f>IF(AND(שבוע_בדילוג[[#This Row],[הווסת פעיל?]]=1,B165=1),1,"")</f>
        <v/>
      </c>
      <c r="AK164" s="4">
        <f>IF(AND(שבוע_בדילוג[[#This Row],[הווסת פעיל?]]&lt;&gt;1,B165&lt;&gt;1,B165&lt;&gt;""),IF(שבוע_בדילוג[[#This Row],[LengthofCycle]]=F165,1,0),"")</f>
        <v>0</v>
      </c>
      <c r="AL164" s="4">
        <f>IF(AND(שבוע_בדילוג[[#This Row],[הווסת פעיל?]]&lt;&gt;1,B165&lt;&gt;1,B165&lt;&gt;""),IF(OR(שבוע_בדילוג[[#This Row],[LengthofCycle]]=F165,F165=29),1,0),"")</f>
        <v>0</v>
      </c>
      <c r="AM164" s="4">
        <f>IF(AND(שבוע_בדילוג[[#This Row],[הווסת פעיל?]]&lt;&gt;1,B165&lt;&gt;1,B165&lt;&gt;""),IF(OR(שבוע_בדילוג[[#This Row],[LengthofCycle]]=F165,F165=29,F165=28),1,0),"")</f>
        <v>0</v>
      </c>
      <c r="AZ164" s="1">
        <f t="shared" si="25"/>
        <v>0</v>
      </c>
      <c r="BA164" s="2" t="e">
        <f t="shared" si="26"/>
        <v>#DIV/0!</v>
      </c>
      <c r="BB164" s="2" t="e">
        <f t="shared" si="27"/>
        <v>#DIV/0!</v>
      </c>
    </row>
    <row r="165" spans="1:54" x14ac:dyDescent="0.25">
      <c r="A165" s="1" t="s">
        <v>57</v>
      </c>
      <c r="B165" s="1">
        <v>9</v>
      </c>
      <c r="C165" s="1">
        <v>0</v>
      </c>
      <c r="D165" s="1">
        <v>1</v>
      </c>
      <c r="E165" s="1">
        <v>0</v>
      </c>
      <c r="F165" s="1">
        <v>27</v>
      </c>
      <c r="H165" s="1">
        <f>שבוע_בדילוג[[#This Row],[LengthofCycle]]+1</f>
        <v>28</v>
      </c>
      <c r="I165" s="1" t="str">
        <f>IF(IFERROR(LOOKUP(שבוע_בדילוג[[#This Row],[ClientID]],קביעויות[השבוע בדילוג]),FALSE)=שבוע_בדילוג[[#This Row],[ClientID]],1,"")</f>
        <v/>
      </c>
      <c r="J165" s="1" t="str">
        <f>IF(AND(שבוע_בדילוג[[#This Row],[CycleNumber]]&gt;1,OR(B166="",שבוע_בדילוג[[#This Row],[CycleNumber]]&gt;B164)),IF(OR(AND(שבוע_בדילוג[[#This Row],[LengthofCycle]]=29,F164=29),AND(שבוע_בדילוג[[#This Row],[LengthofCycle]]=36,F164=36)),1,""),"")</f>
        <v/>
      </c>
      <c r="K165" s="1" t="str">
        <f>IF(AND(שבוע_בדילוג[[#This Row],[וסת השבוע]]=1,J164=1,שבוע_בדילוג[[#This Row],[CycleNumber]]&gt;B164),1,"")</f>
        <v/>
      </c>
      <c r="L165" s="1" t="str">
        <f>IF(שבוע_בדילוג[[#This Row],[CycleNumber]]=1,"",IF(שבוע_בדילוג[[#This Row],[וסת השבוע]]=1,0,IF(L164="","",IF(L164=0,IF(שבוע_בדילוג[[#This Row],[LengthofCycle]]=29,0,1),IF(L164=1,IF(שבוע_בדילוג[[#This Row],[LengthofCycle]]+F164=29*2,0,2),IF(L164=2,IF(שבוע_בדילוג[[#This Row],[LengthofCycle]]+F164+F163=29*3,0,3),""))))))</f>
        <v/>
      </c>
      <c r="M165" s="1" t="str">
        <f>IF(שבוע_בדילוג[[#This Row],[וסת השבוע]]=1,IF(שבוע_בדילוג[[#This Row],[וסת השבוע וההפלגה ביחד]]=1,M164+1,0),IF(AND(שבוע_בדילוג[[#This Row],[CycleNumber]]&gt;B164,שבוע_בדילוג[[#This Row],[CycleNumber]]&gt;1),IF(שבוע_בדילוג[[#This Row],[וסת השבוע פעיל?]]&lt;&gt;"",M164+1,""),""))</f>
        <v/>
      </c>
      <c r="N165" s="1" t="str">
        <f>IF(שבוע_בדילוג[[#This Row],[וסת השבוע פעיל?2]]="","",IF(AND(שבוע_בדילוג[[#This Row],[וסת השבוע פעיל?]]&lt;&gt;"",שבוע_בדילוג[[#This Row],[CycleNumber]]&lt;B166,B166&lt;&gt;"",שבוע_בדילוג[[#This Row],[וסת השבוע פעיל?]]&lt;3),IF(L166=0,IF(AND(שבוע_בדילוג[[#This Row],[וסת השבוע פעיל?]]&gt;0,J166=1),0,1),0),""))</f>
        <v/>
      </c>
      <c r="O165" s="1" t="str">
        <f t="shared" si="28"/>
        <v/>
      </c>
      <c r="P165" s="1" t="str">
        <f>IF(AND(שבוע_בדילוג[[#This Row],[חיזוי - שבוע]]=1,K166=1),1,"")</f>
        <v/>
      </c>
      <c r="Q165" s="1" t="str">
        <f>IF(AND(שבוע_בדילוג[[#This Row],[וסת השבוע פעיל?]]&lt;3,OR(שבוע_בדילוג[[#This Row],[CycleNumber]]&gt;B166,B166="")),1,"")</f>
        <v/>
      </c>
      <c r="R165" s="1" t="str">
        <f>IF(AND(שבוע_בדילוג[[#This Row],[חיזוי - שבוע]]&lt;&gt;"",שבוע_בדילוג[[#This Row],[וסת השבוע פעיל?2]]=""),1,"")</f>
        <v/>
      </c>
      <c r="S165" s="1" t="str">
        <f>IF(שבוע_בדילוג[[#This Row],[האישה קבעה וסת שבוע בדילוג?]]=1,IF(שבוע_בדילוג[[#This Row],[וסת השבוע פעיל?]]&lt;3,1,0),"")</f>
        <v/>
      </c>
      <c r="T1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5" s="1">
        <f t="shared" si="22"/>
        <v>0</v>
      </c>
      <c r="V165" s="1">
        <f t="shared" si="23"/>
        <v>0</v>
      </c>
      <c r="W165" s="1">
        <f t="shared" si="24"/>
        <v>0</v>
      </c>
      <c r="X165" s="1" t="str">
        <f>IF(שבוע_בדילוג[[#This Row],[3 הפלגות זהות]]="","",IF(שבוע_בדילוג[[#This Row],[3 הפלגות זהות]]=1,שבוע_בדילוג[[#This Row],[LengthofCycle]],X164))</f>
        <v/>
      </c>
      <c r="Z165" s="1" t="str">
        <f>IF(OR(שבוע_בדילוג[[#This Row],[הווסת פעיל?]]=0,שבוע_בדילוג[[#This Row],[הווסת פעיל?]]=""),"",SUM(Z164,שבוע_בדילוג[[#This Row],[הווסת פעיל?]]))</f>
        <v/>
      </c>
      <c r="AA165" s="1" t="str">
        <f>IF(AND(שבוע_בדילוג[[#This Row],[כמה מחזורים עד עקירה]]&lt;&gt;"",Z166=""),שבוע_בדילוג[[#This Row],[כמה מחזורים עד עקירה]],"")</f>
        <v/>
      </c>
      <c r="AB165" s="1" t="str">
        <f>IF(AND(שבוע_בדילוג[[#This Row],[הווסת פעיל?]]=1,שבוע_בדילוג[[#This Row],[וסת קבוע אחרון]]&lt;&gt;X164),שבוע_בדילוג[[#This Row],[וסת קבוע אחרון]],"")</f>
        <v/>
      </c>
      <c r="AC165" s="1" t="str">
        <f>IF(AND(שבוע_בדילוג[[#This Row],[הווסת פעיל?]]=1,Y164=0,שבוע_בדילוג[[#This Row],[וסת קבוע אחרון]]=X164),שבוע_בדילוג[[#This Row],[וסת קבוע אחרון]],"")</f>
        <v/>
      </c>
      <c r="AD165" s="1" t="str">
        <f>IF(AND(שבוע_בדילוג[[#This Row],[הווסת פעיל?]]=1,Y164=0,שבוע_בדילוג[[#This Row],[וסת קבוע אחרון]]&lt;&gt;X164),1,"")</f>
        <v/>
      </c>
      <c r="AE165" s="1" t="str">
        <f>IF(AND(שבוע_בדילוג[[#This Row],[הווסת פעיל?]]&lt;&gt;"",B166=1),שבוע_בדילוג[[#This Row],[CycleNumber]],"")</f>
        <v/>
      </c>
      <c r="AF165" s="1" t="str">
        <f>IF(AND(שבוע_בדילוג[[#This Row],[הווסת פעיל?]]&lt;&gt;"",Y164=""),שבוע_בדילוג[[#This Row],[CycleNumber]],"")</f>
        <v/>
      </c>
      <c r="AG165" s="1" t="str">
        <f>IF(B166=1,"",IF(שבוע_בדילוג[[#This Row],[הווסת פעיל?]]=1,IF(שבוע_בדילוג[[#This Row],[וסת קבוע אחרון]]=F166,1,0),""))</f>
        <v/>
      </c>
      <c r="AH165" s="1" t="str">
        <f>IF(B166=1,"",IF(שבוע_בדילוג[[#This Row],[הווסת פעיל?]]=1,IF(OR(שבוע_בדילוג[[#This Row],[וסת קבוע אחרון]]=F166,F166=שבוע_בדילוג[[#This Row],[LengthofCycle]]),1,0),""))</f>
        <v/>
      </c>
      <c r="AI165" s="1" t="str">
        <f>IF(B166=1,"",IF(שבוע_בדילוג[[#This Row],[הווסת פעיל?]]=1,IF(OR(שבוע_בדילוג[[#This Row],[וסת קבוע אחרון]]=F166,F166=שבוע_בדילוג[[#This Row],[LengthofCycle]],AND(שבוע_בדילוג[[#This Row],[LengthofCycle]]&lt;&gt;שבוע_בדילוג[[#This Row],[וסת קבוע אחרון]],OR(F166=28,F166=29))),1,0),""))</f>
        <v/>
      </c>
      <c r="AJ165" s="1" t="str">
        <f>IF(AND(שבוע_בדילוג[[#This Row],[הווסת פעיל?]]=1,B166=1),1,"")</f>
        <v/>
      </c>
      <c r="AK165" s="4">
        <f>IF(AND(שבוע_בדילוג[[#This Row],[הווסת פעיל?]]&lt;&gt;1,B166&lt;&gt;1,B166&lt;&gt;""),IF(שבוע_בדילוג[[#This Row],[LengthofCycle]]=F166,1,0),"")</f>
        <v>0</v>
      </c>
      <c r="AL165" s="4">
        <f>IF(AND(שבוע_בדילוג[[#This Row],[הווסת פעיל?]]&lt;&gt;1,B166&lt;&gt;1,B166&lt;&gt;""),IF(OR(שבוע_בדילוג[[#This Row],[LengthofCycle]]=F166,F166=29),1,0),"")</f>
        <v>0</v>
      </c>
      <c r="AM165" s="4">
        <f>IF(AND(שבוע_בדילוג[[#This Row],[הווסת פעיל?]]&lt;&gt;1,B166&lt;&gt;1,B166&lt;&gt;""),IF(OR(שבוע_בדילוג[[#This Row],[LengthofCycle]]=F166,F166=29,F166=28),1,0),"")</f>
        <v>0</v>
      </c>
      <c r="AZ165" s="1">
        <f t="shared" si="25"/>
        <v>0</v>
      </c>
      <c r="BA165" s="2" t="e">
        <f t="shared" si="26"/>
        <v>#DIV/0!</v>
      </c>
      <c r="BB165" s="2" t="e">
        <f t="shared" si="27"/>
        <v>#DIV/0!</v>
      </c>
    </row>
    <row r="166" spans="1:54" x14ac:dyDescent="0.25">
      <c r="A166" s="1" t="s">
        <v>57</v>
      </c>
      <c r="B166" s="1">
        <v>10</v>
      </c>
      <c r="C166" s="1">
        <v>0</v>
      </c>
      <c r="D166" s="1">
        <v>1</v>
      </c>
      <c r="E166" s="1">
        <v>0</v>
      </c>
      <c r="F166" s="1">
        <v>25</v>
      </c>
      <c r="H166" s="1">
        <f>שבוע_בדילוג[[#This Row],[LengthofCycle]]+1</f>
        <v>26</v>
      </c>
      <c r="I166" s="1" t="str">
        <f>IF(IFERROR(LOOKUP(שבוע_בדילוג[[#This Row],[ClientID]],קביעויות[השבוע בדילוג]),FALSE)=שבוע_בדילוג[[#This Row],[ClientID]],1,"")</f>
        <v/>
      </c>
      <c r="J166" s="1" t="str">
        <f>IF(AND(שבוע_בדילוג[[#This Row],[CycleNumber]]&gt;1,OR(B167="",שבוע_בדילוג[[#This Row],[CycleNumber]]&gt;B165)),IF(OR(AND(שבוע_בדילוג[[#This Row],[LengthofCycle]]=29,F165=29),AND(שבוע_בדילוג[[#This Row],[LengthofCycle]]=36,F165=36)),1,""),"")</f>
        <v/>
      </c>
      <c r="K166" s="1" t="str">
        <f>IF(AND(שבוע_בדילוג[[#This Row],[וסת השבוע]]=1,J165=1,שבוע_בדילוג[[#This Row],[CycleNumber]]&gt;B165),1,"")</f>
        <v/>
      </c>
      <c r="L166" s="1" t="str">
        <f>IF(שבוע_בדילוג[[#This Row],[CycleNumber]]=1,"",IF(שבוע_בדילוג[[#This Row],[וסת השבוע]]=1,0,IF(L165="","",IF(L165=0,IF(שבוע_בדילוג[[#This Row],[LengthofCycle]]=29,0,1),IF(L165=1,IF(שבוע_בדילוג[[#This Row],[LengthofCycle]]+F165=29*2,0,2),IF(L165=2,IF(שבוע_בדילוג[[#This Row],[LengthofCycle]]+F165+F164=29*3,0,3),""))))))</f>
        <v/>
      </c>
      <c r="M166" s="1" t="str">
        <f>IF(שבוע_בדילוג[[#This Row],[וסת השבוע]]=1,IF(שבוע_בדילוג[[#This Row],[וסת השבוע וההפלגה ביחד]]=1,M165+1,0),IF(AND(שבוע_בדילוג[[#This Row],[CycleNumber]]&gt;B165,שבוע_בדילוג[[#This Row],[CycleNumber]]&gt;1),IF(שבוע_בדילוג[[#This Row],[וסת השבוע פעיל?]]&lt;&gt;"",M165+1,""),""))</f>
        <v/>
      </c>
      <c r="N166" s="1" t="str">
        <f>IF(שבוע_בדילוג[[#This Row],[וסת השבוע פעיל?2]]="","",IF(AND(שבוע_בדילוג[[#This Row],[וסת השבוע פעיל?]]&lt;&gt;"",שבוע_בדילוג[[#This Row],[CycleNumber]]&lt;B167,B167&lt;&gt;"",שבוע_בדילוג[[#This Row],[וסת השבוע פעיל?]]&lt;3),IF(L167=0,IF(AND(שבוע_בדילוג[[#This Row],[וסת השבוע פעיל?]]&gt;0,J167=1),0,1),0),""))</f>
        <v/>
      </c>
      <c r="O166" s="1" t="str">
        <f t="shared" si="28"/>
        <v/>
      </c>
      <c r="P166" s="1" t="str">
        <f>IF(AND(שבוע_בדילוג[[#This Row],[חיזוי - שבוע]]=1,K167=1),1,"")</f>
        <v/>
      </c>
      <c r="Q166" s="1" t="str">
        <f>IF(AND(שבוע_בדילוג[[#This Row],[וסת השבוע פעיל?]]&lt;3,OR(שבוע_בדילוג[[#This Row],[CycleNumber]]&gt;B167,B167="")),1,"")</f>
        <v/>
      </c>
      <c r="R166" s="1" t="str">
        <f>IF(AND(שבוע_בדילוג[[#This Row],[חיזוי - שבוע]]&lt;&gt;"",שבוע_בדילוג[[#This Row],[וסת השבוע פעיל?2]]=""),1,"")</f>
        <v/>
      </c>
      <c r="S166" s="1" t="str">
        <f>IF(שבוע_בדילוג[[#This Row],[האישה קבעה וסת שבוע בדילוג?]]=1,IF(שבוע_בדילוג[[#This Row],[וסת השבוע פעיל?]]&lt;3,1,0),"")</f>
        <v/>
      </c>
      <c r="T1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6" s="1">
        <f t="shared" si="22"/>
        <v>0</v>
      </c>
      <c r="V166" s="1">
        <f t="shared" si="23"/>
        <v>0</v>
      </c>
      <c r="W166" s="1">
        <f t="shared" si="24"/>
        <v>0</v>
      </c>
      <c r="X166" s="1" t="str">
        <f>IF(שבוע_בדילוג[[#This Row],[3 הפלגות זהות]]="","",IF(שבוע_בדילוג[[#This Row],[3 הפלגות זהות]]=1,שבוע_בדילוג[[#This Row],[LengthofCycle]],X165))</f>
        <v/>
      </c>
      <c r="Z166" s="1" t="str">
        <f>IF(OR(שבוע_בדילוג[[#This Row],[הווסת פעיל?]]=0,שבוע_בדילוג[[#This Row],[הווסת פעיל?]]=""),"",SUM(Z165,שבוע_בדילוג[[#This Row],[הווסת פעיל?]]))</f>
        <v/>
      </c>
      <c r="AA166" s="1" t="str">
        <f>IF(AND(שבוע_בדילוג[[#This Row],[כמה מחזורים עד עקירה]]&lt;&gt;"",Z167=""),שבוע_בדילוג[[#This Row],[כמה מחזורים עד עקירה]],"")</f>
        <v/>
      </c>
      <c r="AB166" s="1" t="str">
        <f>IF(AND(שבוע_בדילוג[[#This Row],[הווסת פעיל?]]=1,שבוע_בדילוג[[#This Row],[וסת קבוע אחרון]]&lt;&gt;X165),שבוע_בדילוג[[#This Row],[וסת קבוע אחרון]],"")</f>
        <v/>
      </c>
      <c r="AC166" s="1" t="str">
        <f>IF(AND(שבוע_בדילוג[[#This Row],[הווסת פעיל?]]=1,Y165=0,שבוע_בדילוג[[#This Row],[וסת קבוע אחרון]]=X165),שבוע_בדילוג[[#This Row],[וסת קבוע אחרון]],"")</f>
        <v/>
      </c>
      <c r="AD166" s="1" t="str">
        <f>IF(AND(שבוע_בדילוג[[#This Row],[הווסת פעיל?]]=1,Y165=0,שבוע_בדילוג[[#This Row],[וסת קבוע אחרון]]&lt;&gt;X165),1,"")</f>
        <v/>
      </c>
      <c r="AE166" s="1" t="str">
        <f>IF(AND(שבוע_בדילוג[[#This Row],[הווסת פעיל?]]&lt;&gt;"",B167=1),שבוע_בדילוג[[#This Row],[CycleNumber]],"")</f>
        <v/>
      </c>
      <c r="AF166" s="1" t="str">
        <f>IF(AND(שבוע_בדילוג[[#This Row],[הווסת פעיל?]]&lt;&gt;"",Y165=""),שבוע_בדילוג[[#This Row],[CycleNumber]],"")</f>
        <v/>
      </c>
      <c r="AG166" s="1" t="str">
        <f>IF(B167=1,"",IF(שבוע_בדילוג[[#This Row],[הווסת פעיל?]]=1,IF(שבוע_בדילוג[[#This Row],[וסת קבוע אחרון]]=F167,1,0),""))</f>
        <v/>
      </c>
      <c r="AH166" s="1" t="str">
        <f>IF(B167=1,"",IF(שבוע_בדילוג[[#This Row],[הווסת פעיל?]]=1,IF(OR(שבוע_בדילוג[[#This Row],[וסת קבוע אחרון]]=F167,F167=שבוע_בדילוג[[#This Row],[LengthofCycle]]),1,0),""))</f>
        <v/>
      </c>
      <c r="AI166" s="1" t="str">
        <f>IF(B167=1,"",IF(שבוע_בדילוג[[#This Row],[הווסת פעיל?]]=1,IF(OR(שבוע_בדילוג[[#This Row],[וסת קבוע אחרון]]=F167,F167=שבוע_בדילוג[[#This Row],[LengthofCycle]],AND(שבוע_בדילוג[[#This Row],[LengthofCycle]]&lt;&gt;שבוע_בדילוג[[#This Row],[וסת קבוע אחרון]],OR(F167=28,F167=29))),1,0),""))</f>
        <v/>
      </c>
      <c r="AJ166" s="1" t="str">
        <f>IF(AND(שבוע_בדילוג[[#This Row],[הווסת פעיל?]]=1,B167=1),1,"")</f>
        <v/>
      </c>
      <c r="AK166" s="4">
        <f>IF(AND(שבוע_בדילוג[[#This Row],[הווסת פעיל?]]&lt;&gt;1,B167&lt;&gt;1,B167&lt;&gt;""),IF(שבוע_בדילוג[[#This Row],[LengthofCycle]]=F167,1,0),"")</f>
        <v>0</v>
      </c>
      <c r="AL166" s="4">
        <f>IF(AND(שבוע_בדילוג[[#This Row],[הווסת פעיל?]]&lt;&gt;1,B167&lt;&gt;1,B167&lt;&gt;""),IF(OR(שבוע_בדילוג[[#This Row],[LengthofCycle]]=F167,F167=29),1,0),"")</f>
        <v>0</v>
      </c>
      <c r="AM166" s="4">
        <f>IF(AND(שבוע_בדילוג[[#This Row],[הווסת פעיל?]]&lt;&gt;1,B167&lt;&gt;1,B167&lt;&gt;""),IF(OR(שבוע_בדילוג[[#This Row],[LengthofCycle]]=F167,F167=29,F167=28),1,0),"")</f>
        <v>0</v>
      </c>
      <c r="AZ166" s="1">
        <f t="shared" ref="AZ166:AZ177" si="29">COUNTIF(AD:AD,AY166)</f>
        <v>0</v>
      </c>
      <c r="BA166" s="2" t="e">
        <f t="shared" ref="BA166:BA177" si="30">AZ166/$AZ$178</f>
        <v>#DIV/0!</v>
      </c>
      <c r="BB166" s="2" t="e">
        <f t="shared" si="27"/>
        <v>#DIV/0!</v>
      </c>
    </row>
    <row r="167" spans="1:54" x14ac:dyDescent="0.25">
      <c r="A167" s="1" t="s">
        <v>57</v>
      </c>
      <c r="B167" s="1">
        <v>11</v>
      </c>
      <c r="C167" s="1">
        <v>0</v>
      </c>
      <c r="D167" s="1">
        <v>1</v>
      </c>
      <c r="E167" s="1">
        <v>0</v>
      </c>
      <c r="F167" s="1">
        <v>27</v>
      </c>
      <c r="H167" s="1">
        <f>שבוע_בדילוג[[#This Row],[LengthofCycle]]+1</f>
        <v>28</v>
      </c>
      <c r="I167" s="1" t="str">
        <f>IF(IFERROR(LOOKUP(שבוע_בדילוג[[#This Row],[ClientID]],קביעויות[השבוע בדילוג]),FALSE)=שבוע_בדילוג[[#This Row],[ClientID]],1,"")</f>
        <v/>
      </c>
      <c r="J167" s="1" t="str">
        <f>IF(AND(שבוע_בדילוג[[#This Row],[CycleNumber]]&gt;1,OR(B168="",שבוע_בדילוג[[#This Row],[CycleNumber]]&gt;B166)),IF(OR(AND(שבוע_בדילוג[[#This Row],[LengthofCycle]]=29,F166=29),AND(שבוע_בדילוג[[#This Row],[LengthofCycle]]=36,F166=36)),1,""),"")</f>
        <v/>
      </c>
      <c r="K167" s="1" t="str">
        <f>IF(AND(שבוע_בדילוג[[#This Row],[וסת השבוע]]=1,J166=1,שבוע_בדילוג[[#This Row],[CycleNumber]]&gt;B166),1,"")</f>
        <v/>
      </c>
      <c r="L167" s="1" t="str">
        <f>IF(שבוע_בדילוג[[#This Row],[CycleNumber]]=1,"",IF(שבוע_בדילוג[[#This Row],[וסת השבוע]]=1,0,IF(L166="","",IF(L166=0,IF(שבוע_בדילוג[[#This Row],[LengthofCycle]]=29,0,1),IF(L166=1,IF(שבוע_בדילוג[[#This Row],[LengthofCycle]]+F166=29*2,0,2),IF(L166=2,IF(שבוע_בדילוג[[#This Row],[LengthofCycle]]+F166+F165=29*3,0,3),""))))))</f>
        <v/>
      </c>
      <c r="M167" s="1" t="str">
        <f>IF(שבוע_בדילוג[[#This Row],[וסת השבוע]]=1,IF(שבוע_בדילוג[[#This Row],[וסת השבוע וההפלגה ביחד]]=1,M166+1,0),IF(AND(שבוע_בדילוג[[#This Row],[CycleNumber]]&gt;B166,שבוע_בדילוג[[#This Row],[CycleNumber]]&gt;1),IF(שבוע_בדילוג[[#This Row],[וסת השבוע פעיל?]]&lt;&gt;"",M166+1,""),""))</f>
        <v/>
      </c>
      <c r="N167" s="1" t="str">
        <f>IF(שבוע_בדילוג[[#This Row],[וסת השבוע פעיל?2]]="","",IF(AND(שבוע_בדילוג[[#This Row],[וסת השבוע פעיל?]]&lt;&gt;"",שבוע_בדילוג[[#This Row],[CycleNumber]]&lt;B168,B168&lt;&gt;"",שבוע_בדילוג[[#This Row],[וסת השבוע פעיל?]]&lt;3),IF(L168=0,IF(AND(שבוע_בדילוג[[#This Row],[וסת השבוע פעיל?]]&gt;0,J168=1),0,1),0),""))</f>
        <v/>
      </c>
      <c r="O167" s="1" t="str">
        <f t="shared" si="28"/>
        <v/>
      </c>
      <c r="P167" s="1" t="str">
        <f>IF(AND(שבוע_בדילוג[[#This Row],[חיזוי - שבוע]]=1,K168=1),1,"")</f>
        <v/>
      </c>
      <c r="Q167" s="1" t="str">
        <f>IF(AND(שבוע_בדילוג[[#This Row],[וסת השבוע פעיל?]]&lt;3,OR(שבוע_בדילוג[[#This Row],[CycleNumber]]&gt;B168,B168="")),1,"")</f>
        <v/>
      </c>
      <c r="R167" s="1" t="str">
        <f>IF(AND(שבוע_בדילוג[[#This Row],[חיזוי - שבוע]]&lt;&gt;"",שבוע_בדילוג[[#This Row],[וסת השבוע פעיל?2]]=""),1,"")</f>
        <v/>
      </c>
      <c r="S167" s="1" t="str">
        <f>IF(שבוע_בדילוג[[#This Row],[האישה קבעה וסת שבוע בדילוג?]]=1,IF(שבוע_בדילוג[[#This Row],[וסת השבוע פעיל?]]&lt;3,1,0),"")</f>
        <v/>
      </c>
      <c r="T1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7" s="1">
        <f t="shared" si="22"/>
        <v>0</v>
      </c>
      <c r="V167" s="1">
        <f t="shared" si="23"/>
        <v>0</v>
      </c>
      <c r="W167" s="1">
        <f t="shared" si="24"/>
        <v>0</v>
      </c>
      <c r="X167" s="1" t="str">
        <f>IF(שבוע_בדילוג[[#This Row],[3 הפלגות זהות]]="","",IF(שבוע_בדילוג[[#This Row],[3 הפלגות זהות]]=1,שבוע_בדילוג[[#This Row],[LengthofCycle]],X166))</f>
        <v/>
      </c>
      <c r="Z167" s="1" t="str">
        <f>IF(OR(שבוע_בדילוג[[#This Row],[הווסת פעיל?]]=0,שבוע_בדילוג[[#This Row],[הווסת פעיל?]]=""),"",SUM(Z166,שבוע_בדילוג[[#This Row],[הווסת פעיל?]]))</f>
        <v/>
      </c>
      <c r="AA167" s="1" t="str">
        <f>IF(AND(שבוע_בדילוג[[#This Row],[כמה מחזורים עד עקירה]]&lt;&gt;"",Z168=""),שבוע_בדילוג[[#This Row],[כמה מחזורים עד עקירה]],"")</f>
        <v/>
      </c>
      <c r="AB167" s="1" t="str">
        <f>IF(AND(שבוע_בדילוג[[#This Row],[הווסת פעיל?]]=1,שבוע_בדילוג[[#This Row],[וסת קבוע אחרון]]&lt;&gt;X166),שבוע_בדילוג[[#This Row],[וסת קבוע אחרון]],"")</f>
        <v/>
      </c>
      <c r="AC167" s="1" t="str">
        <f>IF(AND(שבוע_בדילוג[[#This Row],[הווסת פעיל?]]=1,Y166=0,שבוע_בדילוג[[#This Row],[וסת קבוע אחרון]]=X166),שבוע_בדילוג[[#This Row],[וסת קבוע אחרון]],"")</f>
        <v/>
      </c>
      <c r="AD167" s="1" t="str">
        <f>IF(AND(שבוע_בדילוג[[#This Row],[הווסת פעיל?]]=1,Y166=0,שבוע_בדילוג[[#This Row],[וסת קבוע אחרון]]&lt;&gt;X166),1,"")</f>
        <v/>
      </c>
      <c r="AE167" s="1" t="str">
        <f>IF(AND(שבוע_בדילוג[[#This Row],[הווסת פעיל?]]&lt;&gt;"",B168=1),שבוע_בדילוג[[#This Row],[CycleNumber]],"")</f>
        <v/>
      </c>
      <c r="AF167" s="1" t="str">
        <f>IF(AND(שבוע_בדילוג[[#This Row],[הווסת פעיל?]]&lt;&gt;"",Y166=""),שבוע_בדילוג[[#This Row],[CycleNumber]],"")</f>
        <v/>
      </c>
      <c r="AG167" s="1" t="str">
        <f>IF(B168=1,"",IF(שבוע_בדילוג[[#This Row],[הווסת פעיל?]]=1,IF(שבוע_בדילוג[[#This Row],[וסת קבוע אחרון]]=F168,1,0),""))</f>
        <v/>
      </c>
      <c r="AH167" s="1" t="str">
        <f>IF(B168=1,"",IF(שבוע_בדילוג[[#This Row],[הווסת פעיל?]]=1,IF(OR(שבוע_בדילוג[[#This Row],[וסת קבוע אחרון]]=F168,F168=שבוע_בדילוג[[#This Row],[LengthofCycle]]),1,0),""))</f>
        <v/>
      </c>
      <c r="AI167" s="1" t="str">
        <f>IF(B168=1,"",IF(שבוע_בדילוג[[#This Row],[הווסת פעיל?]]=1,IF(OR(שבוע_בדילוג[[#This Row],[וסת קבוע אחרון]]=F168,F168=שבוע_בדילוג[[#This Row],[LengthofCycle]],AND(שבוע_בדילוג[[#This Row],[LengthofCycle]]&lt;&gt;שבוע_בדילוג[[#This Row],[וסת קבוע אחרון]],OR(F168=28,F168=29))),1,0),""))</f>
        <v/>
      </c>
      <c r="AJ167" s="1" t="str">
        <f>IF(AND(שבוע_בדילוג[[#This Row],[הווסת פעיל?]]=1,B168=1),1,"")</f>
        <v/>
      </c>
      <c r="AK167" s="4">
        <f>IF(AND(שבוע_בדילוג[[#This Row],[הווסת פעיל?]]&lt;&gt;1,B168&lt;&gt;1,B168&lt;&gt;""),IF(שבוע_בדילוג[[#This Row],[LengthofCycle]]=F168,1,0),"")</f>
        <v>0</v>
      </c>
      <c r="AL167" s="4">
        <f>IF(AND(שבוע_בדילוג[[#This Row],[הווסת פעיל?]]&lt;&gt;1,B168&lt;&gt;1,B168&lt;&gt;""),IF(OR(שבוע_בדילוג[[#This Row],[LengthofCycle]]=F168,F168=29),1,0),"")</f>
        <v>0</v>
      </c>
      <c r="AM167" s="4">
        <f>IF(AND(שבוע_בדילוג[[#This Row],[הווסת פעיל?]]&lt;&gt;1,B168&lt;&gt;1,B168&lt;&gt;""),IF(OR(שבוע_בדילוג[[#This Row],[LengthofCycle]]=F168,F168=29,F168=28),1,0),"")</f>
        <v>0</v>
      </c>
      <c r="AZ167" s="1">
        <f t="shared" si="29"/>
        <v>0</v>
      </c>
      <c r="BA167" s="2" t="e">
        <f t="shared" si="30"/>
        <v>#DIV/0!</v>
      </c>
      <c r="BB167" s="2" t="e">
        <f t="shared" si="27"/>
        <v>#DIV/0!</v>
      </c>
    </row>
    <row r="168" spans="1:54" x14ac:dyDescent="0.25">
      <c r="A168" s="1" t="s">
        <v>57</v>
      </c>
      <c r="B168" s="1">
        <v>12</v>
      </c>
      <c r="C168" s="1">
        <v>0</v>
      </c>
      <c r="D168" s="1">
        <v>1</v>
      </c>
      <c r="E168" s="1">
        <v>0</v>
      </c>
      <c r="F168" s="1">
        <v>26</v>
      </c>
      <c r="H168" s="1">
        <f>שבוע_בדילוג[[#This Row],[LengthofCycle]]+1</f>
        <v>27</v>
      </c>
      <c r="I168" s="1" t="str">
        <f>IF(IFERROR(LOOKUP(שבוע_בדילוג[[#This Row],[ClientID]],קביעויות[השבוע בדילוג]),FALSE)=שבוע_בדילוג[[#This Row],[ClientID]],1,"")</f>
        <v/>
      </c>
      <c r="J168" s="1" t="str">
        <f>IF(AND(שבוע_בדילוג[[#This Row],[CycleNumber]]&gt;1,OR(B169="",שבוע_בדילוג[[#This Row],[CycleNumber]]&gt;B167)),IF(OR(AND(שבוע_בדילוג[[#This Row],[LengthofCycle]]=29,F167=29),AND(שבוע_בדילוג[[#This Row],[LengthofCycle]]=36,F167=36)),1,""),"")</f>
        <v/>
      </c>
      <c r="K168" s="1" t="str">
        <f>IF(AND(שבוע_בדילוג[[#This Row],[וסת השבוע]]=1,J167=1,שבוע_בדילוג[[#This Row],[CycleNumber]]&gt;B167),1,"")</f>
        <v/>
      </c>
      <c r="L168" s="1" t="str">
        <f>IF(שבוע_בדילוג[[#This Row],[CycleNumber]]=1,"",IF(שבוע_בדילוג[[#This Row],[וסת השבוע]]=1,0,IF(L167="","",IF(L167=0,IF(שבוע_בדילוג[[#This Row],[LengthofCycle]]=29,0,1),IF(L167=1,IF(שבוע_בדילוג[[#This Row],[LengthofCycle]]+F167=29*2,0,2),IF(L167=2,IF(שבוע_בדילוג[[#This Row],[LengthofCycle]]+F167+F166=29*3,0,3),""))))))</f>
        <v/>
      </c>
      <c r="M168" s="1" t="str">
        <f>IF(שבוע_בדילוג[[#This Row],[וסת השבוע]]=1,IF(שבוע_בדילוג[[#This Row],[וסת השבוע וההפלגה ביחד]]=1,M167+1,0),IF(AND(שבוע_בדילוג[[#This Row],[CycleNumber]]&gt;B167,שבוע_בדילוג[[#This Row],[CycleNumber]]&gt;1),IF(שבוע_בדילוג[[#This Row],[וסת השבוע פעיל?]]&lt;&gt;"",M167+1,""),""))</f>
        <v/>
      </c>
      <c r="N168" s="1" t="str">
        <f>IF(שבוע_בדילוג[[#This Row],[וסת השבוע פעיל?2]]="","",IF(AND(שבוע_בדילוג[[#This Row],[וסת השבוע פעיל?]]&lt;&gt;"",שבוע_בדילוג[[#This Row],[CycleNumber]]&lt;B169,B169&lt;&gt;"",שבוע_בדילוג[[#This Row],[וסת השבוע פעיל?]]&lt;3),IF(L169=0,IF(AND(שבוע_בדילוג[[#This Row],[וסת השבוע פעיל?]]&gt;0,J169=1),0,1),0),""))</f>
        <v/>
      </c>
      <c r="O168" s="1" t="str">
        <f t="shared" si="28"/>
        <v/>
      </c>
      <c r="P168" s="1" t="str">
        <f>IF(AND(שבוע_בדילוג[[#This Row],[חיזוי - שבוע]]=1,K169=1),1,"")</f>
        <v/>
      </c>
      <c r="Q168" s="1" t="str">
        <f>IF(AND(שבוע_בדילוג[[#This Row],[וסת השבוע פעיל?]]&lt;3,OR(שבוע_בדילוג[[#This Row],[CycleNumber]]&gt;B169,B169="")),1,"")</f>
        <v/>
      </c>
      <c r="R168" s="1" t="str">
        <f>IF(AND(שבוע_בדילוג[[#This Row],[חיזוי - שבוע]]&lt;&gt;"",שבוע_בדילוג[[#This Row],[וסת השבוע פעיל?2]]=""),1,"")</f>
        <v/>
      </c>
      <c r="S168" s="1" t="str">
        <f>IF(שבוע_בדילוג[[#This Row],[האישה קבעה וסת שבוע בדילוג?]]=1,IF(שבוע_בדילוג[[#This Row],[וסת השבוע פעיל?]]&lt;3,1,0),"")</f>
        <v/>
      </c>
      <c r="T1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8" s="1">
        <f t="shared" si="22"/>
        <v>0</v>
      </c>
      <c r="V168" s="1">
        <f t="shared" si="23"/>
        <v>0</v>
      </c>
      <c r="W168" s="1">
        <f t="shared" si="24"/>
        <v>0</v>
      </c>
      <c r="X168" s="1" t="str">
        <f>IF(שבוע_בדילוג[[#This Row],[3 הפלגות זהות]]="","",IF(שבוע_בדילוג[[#This Row],[3 הפלגות זהות]]=1,שבוע_בדילוג[[#This Row],[LengthofCycle]],X167))</f>
        <v/>
      </c>
      <c r="Z168" s="1" t="str">
        <f>IF(OR(שבוע_בדילוג[[#This Row],[הווסת פעיל?]]=0,שבוע_בדילוג[[#This Row],[הווסת פעיל?]]=""),"",SUM(Z167,שבוע_בדילוג[[#This Row],[הווסת פעיל?]]))</f>
        <v/>
      </c>
      <c r="AA168" s="1" t="str">
        <f>IF(AND(שבוע_בדילוג[[#This Row],[כמה מחזורים עד עקירה]]&lt;&gt;"",Z169=""),שבוע_בדילוג[[#This Row],[כמה מחזורים עד עקירה]],"")</f>
        <v/>
      </c>
      <c r="AB168" s="1" t="str">
        <f>IF(AND(שבוע_בדילוג[[#This Row],[הווסת פעיל?]]=1,שבוע_בדילוג[[#This Row],[וסת קבוע אחרון]]&lt;&gt;X167),שבוע_בדילוג[[#This Row],[וסת קבוע אחרון]],"")</f>
        <v/>
      </c>
      <c r="AC168" s="1" t="str">
        <f>IF(AND(שבוע_בדילוג[[#This Row],[הווסת פעיל?]]=1,Y167=0,שבוע_בדילוג[[#This Row],[וסת קבוע אחרון]]=X167),שבוע_בדילוג[[#This Row],[וסת קבוע אחרון]],"")</f>
        <v/>
      </c>
      <c r="AD168" s="1" t="str">
        <f>IF(AND(שבוע_בדילוג[[#This Row],[הווסת פעיל?]]=1,Y167=0,שבוע_בדילוג[[#This Row],[וסת קבוע אחרון]]&lt;&gt;X167),1,"")</f>
        <v/>
      </c>
      <c r="AE168" s="1" t="str">
        <f>IF(AND(שבוע_בדילוג[[#This Row],[הווסת פעיל?]]&lt;&gt;"",B169=1),שבוע_בדילוג[[#This Row],[CycleNumber]],"")</f>
        <v/>
      </c>
      <c r="AF168" s="1" t="str">
        <f>IF(AND(שבוע_בדילוג[[#This Row],[הווסת פעיל?]]&lt;&gt;"",Y167=""),שבוע_בדילוג[[#This Row],[CycleNumber]],"")</f>
        <v/>
      </c>
      <c r="AG168" s="1" t="str">
        <f>IF(B169=1,"",IF(שבוע_בדילוג[[#This Row],[הווסת פעיל?]]=1,IF(שבוע_בדילוג[[#This Row],[וסת קבוע אחרון]]=F169,1,0),""))</f>
        <v/>
      </c>
      <c r="AH168" s="1" t="str">
        <f>IF(B169=1,"",IF(שבוע_בדילוג[[#This Row],[הווסת פעיל?]]=1,IF(OR(שבוע_בדילוג[[#This Row],[וסת קבוע אחרון]]=F169,F169=שבוע_בדילוג[[#This Row],[LengthofCycle]]),1,0),""))</f>
        <v/>
      </c>
      <c r="AI168" s="1" t="str">
        <f>IF(B169=1,"",IF(שבוע_בדילוג[[#This Row],[הווסת פעיל?]]=1,IF(OR(שבוע_בדילוג[[#This Row],[וסת קבוע אחרון]]=F169,F169=שבוע_בדילוג[[#This Row],[LengthofCycle]],AND(שבוע_בדילוג[[#This Row],[LengthofCycle]]&lt;&gt;שבוע_בדילוג[[#This Row],[וסת קבוע אחרון]],OR(F169=28,F169=29))),1,0),""))</f>
        <v/>
      </c>
      <c r="AJ168" s="1" t="str">
        <f>IF(AND(שבוע_בדילוג[[#This Row],[הווסת פעיל?]]=1,B169=1),1,"")</f>
        <v/>
      </c>
      <c r="AK168" s="4" t="str">
        <f>IF(AND(שבוע_בדילוג[[#This Row],[הווסת פעיל?]]&lt;&gt;1,B169&lt;&gt;1,B169&lt;&gt;""),IF(שבוע_בדילוג[[#This Row],[LengthofCycle]]=F169,1,0),"")</f>
        <v/>
      </c>
      <c r="AL168" s="4" t="str">
        <f>IF(AND(שבוע_בדילוג[[#This Row],[הווסת פעיל?]]&lt;&gt;1,B169&lt;&gt;1,B169&lt;&gt;""),IF(OR(שבוע_בדילוג[[#This Row],[LengthofCycle]]=F169,F169=29),1,0),"")</f>
        <v/>
      </c>
      <c r="AM168" s="4" t="str">
        <f>IF(AND(שבוע_בדילוג[[#This Row],[הווסת פעיל?]]&lt;&gt;1,B169&lt;&gt;1,B169&lt;&gt;""),IF(OR(שבוע_בדילוג[[#This Row],[LengthofCycle]]=F169,F169=29,F169=28),1,0),"")</f>
        <v/>
      </c>
      <c r="AZ168" s="1">
        <f t="shared" si="29"/>
        <v>0</v>
      </c>
      <c r="BA168" s="2" t="e">
        <f t="shared" si="30"/>
        <v>#DIV/0!</v>
      </c>
      <c r="BB168" s="2" t="e">
        <f t="shared" si="27"/>
        <v>#DIV/0!</v>
      </c>
    </row>
    <row r="169" spans="1:54" x14ac:dyDescent="0.25">
      <c r="A169" s="1" t="s">
        <v>58</v>
      </c>
      <c r="B169" s="1">
        <v>1</v>
      </c>
      <c r="C169" s="1">
        <v>1</v>
      </c>
      <c r="D169" s="1">
        <v>1</v>
      </c>
      <c r="E169" s="1">
        <v>0</v>
      </c>
      <c r="F169" s="1">
        <v>30</v>
      </c>
      <c r="H169" s="1">
        <f>שבוע_בדילוג[[#This Row],[LengthofCycle]]+1</f>
        <v>31</v>
      </c>
      <c r="I169" s="1">
        <f>IF(IFERROR(LOOKUP(שבוע_בדילוג[[#This Row],[ClientID]],קביעויות[השבוע בדילוג]),FALSE)=שבוע_בדילוג[[#This Row],[ClientID]],1,"")</f>
        <v>1</v>
      </c>
      <c r="J169" s="1" t="str">
        <f>IF(AND(שבוע_בדילוג[[#This Row],[CycleNumber]]&gt;1,OR(B170="",שבוע_בדילוג[[#This Row],[CycleNumber]]&gt;B168)),IF(OR(AND(שבוע_בדילוג[[#This Row],[LengthofCycle]]=29,F168=29),AND(שבוע_בדילוג[[#This Row],[LengthofCycle]]=36,F168=36)),1,""),"")</f>
        <v/>
      </c>
      <c r="K169" s="1" t="str">
        <f>IF(AND(שבוע_בדילוג[[#This Row],[וסת השבוע]]=1,J168=1,שבוע_בדילוג[[#This Row],[CycleNumber]]&gt;B168),1,"")</f>
        <v/>
      </c>
      <c r="L169" s="1" t="str">
        <f>IF(שבוע_בדילוג[[#This Row],[CycleNumber]]=1,"",IF(שבוע_בדילוג[[#This Row],[וסת השבוע]]=1,0,IF(L168="","",IF(L168=0,IF(שבוע_בדילוג[[#This Row],[LengthofCycle]]=29,0,1),IF(L168=1,IF(שבוע_בדילוג[[#This Row],[LengthofCycle]]+F168=29*2,0,2),IF(L168=2,IF(שבוע_בדילוג[[#This Row],[LengthofCycle]]+F168+F167=29*3,0,3),""))))))</f>
        <v/>
      </c>
      <c r="M169" s="1" t="str">
        <f>IF(שבוע_בדילוג[[#This Row],[וסת השבוע]]=1,IF(שבוע_בדילוג[[#This Row],[וסת השבוע וההפלגה ביחד]]=1,M168+1,0),IF(AND(שבוע_בדילוג[[#This Row],[CycleNumber]]&gt;B168,שבוע_בדילוג[[#This Row],[CycleNumber]]&gt;1),IF(שבוע_בדילוג[[#This Row],[וסת השבוע פעיל?]]&lt;&gt;"",M168+1,""),""))</f>
        <v/>
      </c>
      <c r="N169" s="1" t="str">
        <f>IF(שבוע_בדילוג[[#This Row],[וסת השבוע פעיל?2]]="","",IF(AND(שבוע_בדילוג[[#This Row],[וסת השבוע פעיל?]]&lt;&gt;"",שבוע_בדילוג[[#This Row],[CycleNumber]]&lt;B170,B170&lt;&gt;"",שבוע_בדילוג[[#This Row],[וסת השבוע פעיל?]]&lt;3),IF(L170=0,IF(AND(שבוע_בדילוג[[#This Row],[וסת השבוע פעיל?]]&gt;0,J170=1),0,1),0),""))</f>
        <v/>
      </c>
      <c r="O169" s="1" t="str">
        <f t="shared" si="28"/>
        <v/>
      </c>
      <c r="P169" s="1" t="str">
        <f>IF(AND(שבוע_בדילוג[[#This Row],[חיזוי - שבוע]]=1,K170=1),1,"")</f>
        <v/>
      </c>
      <c r="Q169" s="1" t="str">
        <f>IF(AND(שבוע_בדילוג[[#This Row],[וסת השבוע פעיל?]]&lt;3,OR(שבוע_בדילוג[[#This Row],[CycleNumber]]&gt;B170,B170="")),1,"")</f>
        <v/>
      </c>
      <c r="R169" s="1" t="str">
        <f>IF(AND(שבוע_בדילוג[[#This Row],[חיזוי - שבוע]]&lt;&gt;"",שבוע_בדילוג[[#This Row],[וסת השבוע פעיל?2]]=""),1,"")</f>
        <v/>
      </c>
      <c r="S169" s="1">
        <f>IF(שבוע_בדילוג[[#This Row],[האישה קבעה וסת שבוע בדילוג?]]=1,IF(שבוע_בדילוג[[#This Row],[וסת השבוע פעיל?]]&lt;3,1,0),"")</f>
        <v>0</v>
      </c>
      <c r="T1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69" s="1" t="str">
        <f t="shared" si="22"/>
        <v/>
      </c>
      <c r="V169" s="1" t="str">
        <f t="shared" si="23"/>
        <v/>
      </c>
      <c r="W169" s="1" t="str">
        <f t="shared" si="24"/>
        <v/>
      </c>
      <c r="X169" s="1" t="str">
        <f>IF(שבוע_בדילוג[[#This Row],[3 הפלגות זהות]]="","",IF(שבוע_בדילוג[[#This Row],[3 הפלגות זהות]]=1,שבוע_בדילוג[[#This Row],[LengthofCycle]],X168))</f>
        <v/>
      </c>
      <c r="Y169" s="1" t="str">
        <f>IF(שבוע_בדילוג[[#This Row],[וסת קבוע אחרון]]="","",IF(OR(שבוע_בדילוג[[#This Row],[LengthofCycle]]=שבוע_בדילוג[[#This Row],[וסת קבוע אחרון]],F168=שבוע_בדילוג[[#This Row],[וסת קבוע אחרון]],F167=שבוע_בדילוג[[#This Row],[וסת קבוע אחרון]]),1,0))</f>
        <v/>
      </c>
      <c r="Z169" s="1" t="str">
        <f>IF(OR(שבוע_בדילוג[[#This Row],[הווסת פעיל?]]=0,שבוע_בדילוג[[#This Row],[הווסת פעיל?]]=""),"",SUM(Z168,שבוע_בדילוג[[#This Row],[הווסת פעיל?]]))</f>
        <v/>
      </c>
      <c r="AA169" s="1" t="str">
        <f>IF(AND(שבוע_בדילוג[[#This Row],[כמה מחזורים עד עקירה]]&lt;&gt;"",Z170=""),שבוע_בדילוג[[#This Row],[כמה מחזורים עד עקירה]],"")</f>
        <v/>
      </c>
      <c r="AB169" s="1" t="str">
        <f>IF(AND(שבוע_בדילוג[[#This Row],[הווסת פעיל?]]=1,שבוע_בדילוג[[#This Row],[וסת קבוע אחרון]]&lt;&gt;X168),שבוע_בדילוג[[#This Row],[וסת קבוע אחרון]],"")</f>
        <v/>
      </c>
      <c r="AC169" s="1" t="str">
        <f>IF(AND(שבוע_בדילוג[[#This Row],[הווסת פעיל?]]=1,Y168=0,שבוע_בדילוג[[#This Row],[וסת קבוע אחרון]]=X168),שבוע_בדילוג[[#This Row],[וסת קבוע אחרון]],"")</f>
        <v/>
      </c>
      <c r="AD169" s="1" t="str">
        <f>IF(AND(שבוע_בדילוג[[#This Row],[הווסת פעיל?]]=1,Y168=0,שבוע_בדילוג[[#This Row],[וסת קבוע אחרון]]&lt;&gt;X168),1,"")</f>
        <v/>
      </c>
      <c r="AE169" s="1" t="str">
        <f>IF(AND(שבוע_בדילוג[[#This Row],[הווסת פעיל?]]&lt;&gt;"",B170=1),שבוע_בדילוג[[#This Row],[CycleNumber]],"")</f>
        <v/>
      </c>
      <c r="AF169" s="1" t="str">
        <f>IF(AND(שבוע_בדילוג[[#This Row],[הווסת פעיל?]]&lt;&gt;"",Y168=""),שבוע_בדילוג[[#This Row],[CycleNumber]],"")</f>
        <v/>
      </c>
      <c r="AG169" s="1" t="str">
        <f>IF(B170=1,"",IF(שבוע_בדילוג[[#This Row],[הווסת פעיל?]]=1,IF(שבוע_בדילוג[[#This Row],[וסת קבוע אחרון]]=F170,1,0),""))</f>
        <v/>
      </c>
      <c r="AH169" s="1" t="str">
        <f>IF(B170=1,"",IF(שבוע_בדילוג[[#This Row],[הווסת פעיל?]]=1,IF(OR(שבוע_בדילוג[[#This Row],[וסת קבוע אחרון]]=F170,F170=שבוע_בדילוג[[#This Row],[LengthofCycle]]),1,0),""))</f>
        <v/>
      </c>
      <c r="AI169" s="1" t="str">
        <f>IF(B170=1,"",IF(שבוע_בדילוג[[#This Row],[הווסת פעיל?]]=1,IF(OR(שבוע_בדילוג[[#This Row],[וסת קבוע אחרון]]=F170,F170=שבוע_בדילוג[[#This Row],[LengthofCycle]],AND(שבוע_בדילוג[[#This Row],[LengthofCycle]]&lt;&gt;שבוע_בדילוג[[#This Row],[וסת קבוע אחרון]],OR(F170=28,F170=29))),1,0),""))</f>
        <v/>
      </c>
      <c r="AJ169" s="1" t="str">
        <f>IF(AND(שבוע_בדילוג[[#This Row],[הווסת פעיל?]]=1,B170=1),1,"")</f>
        <v/>
      </c>
      <c r="AK169" s="4">
        <f>IF(AND(שבוע_בדילוג[[#This Row],[הווסת פעיל?]]&lt;&gt;1,B170&lt;&gt;1,B170&lt;&gt;""),IF(שבוע_בדילוג[[#This Row],[LengthofCycle]]=F170,1,0),"")</f>
        <v>0</v>
      </c>
      <c r="AL169" s="4">
        <f>IF(AND(שבוע_בדילוג[[#This Row],[הווסת פעיל?]]&lt;&gt;1,B170&lt;&gt;1,B170&lt;&gt;""),IF(OR(שבוע_בדילוג[[#This Row],[LengthofCycle]]=F170,F170=29),1,0),"")</f>
        <v>0</v>
      </c>
      <c r="AM169" s="4">
        <f>IF(AND(שבוע_בדילוג[[#This Row],[הווסת פעיל?]]&lt;&gt;1,B170&lt;&gt;1,B170&lt;&gt;""),IF(OR(שבוע_בדילוג[[#This Row],[LengthofCycle]]=F170,F170=29,F170=28),1,0),"")</f>
        <v>0</v>
      </c>
      <c r="AR169" s="1">
        <v>1</v>
      </c>
      <c r="AS169" s="1">
        <f>COUNTIF(AE:AE,1)</f>
        <v>0</v>
      </c>
      <c r="AT169" s="11" t="e">
        <f>AS169/$AS$171</f>
        <v>#DIV/0!</v>
      </c>
      <c r="AY169" s="1">
        <v>8</v>
      </c>
      <c r="AZ169" s="1">
        <f t="shared" si="29"/>
        <v>0</v>
      </c>
      <c r="BA169" s="2" t="e">
        <f t="shared" si="30"/>
        <v>#DIV/0!</v>
      </c>
      <c r="BB169" s="2" t="e">
        <f t="shared" si="27"/>
        <v>#DIV/0!</v>
      </c>
    </row>
    <row r="170" spans="1:54" x14ac:dyDescent="0.25">
      <c r="A170" s="1" t="s">
        <v>58</v>
      </c>
      <c r="B170" s="1">
        <v>2</v>
      </c>
      <c r="C170" s="1">
        <v>1</v>
      </c>
      <c r="D170" s="1">
        <v>1</v>
      </c>
      <c r="E170" s="1">
        <v>0</v>
      </c>
      <c r="F170" s="1">
        <v>27</v>
      </c>
      <c r="H170" s="1">
        <f>שבוע_בדילוג[[#This Row],[LengthofCycle]]+1</f>
        <v>28</v>
      </c>
      <c r="I170" s="1">
        <f>IF(IFERROR(LOOKUP(שבוע_בדילוג[[#This Row],[ClientID]],קביעויות[השבוע בדילוג]),FALSE)=שבוע_בדילוג[[#This Row],[ClientID]],1,"")</f>
        <v>1</v>
      </c>
      <c r="J170" s="1" t="str">
        <f>IF(AND(שבוע_בדילוג[[#This Row],[CycleNumber]]&gt;1,OR(B171="",שבוע_בדילוג[[#This Row],[CycleNumber]]&gt;B169)),IF(OR(AND(שבוע_בדילוג[[#This Row],[LengthofCycle]]=29,F169=29),AND(שבוע_בדילוג[[#This Row],[LengthofCycle]]=36,F169=36)),1,""),"")</f>
        <v/>
      </c>
      <c r="K170" s="1" t="str">
        <f>IF(AND(שבוע_בדילוג[[#This Row],[וסת השבוע]]=1,J169=1,שבוע_בדילוג[[#This Row],[CycleNumber]]&gt;B169),1,"")</f>
        <v/>
      </c>
      <c r="L170" s="1" t="str">
        <f>IF(שבוע_בדילוג[[#This Row],[CycleNumber]]=1,"",IF(שבוע_בדילוג[[#This Row],[וסת השבוע]]=1,0,IF(L169="","",IF(L169=0,IF(שבוע_בדילוג[[#This Row],[LengthofCycle]]=29,0,1),IF(L169=1,IF(שבוע_בדילוג[[#This Row],[LengthofCycle]]+F169=29*2,0,2),IF(L169=2,IF(שבוע_בדילוג[[#This Row],[LengthofCycle]]+F169+F168=29*3,0,3),""))))))</f>
        <v/>
      </c>
      <c r="M170" s="1" t="str">
        <f>IF(שבוע_בדילוג[[#This Row],[וסת השבוע]]=1,IF(שבוע_בדילוג[[#This Row],[וסת השבוע וההפלגה ביחד]]=1,M169+1,0),IF(AND(שבוע_בדילוג[[#This Row],[CycleNumber]]&gt;B169,שבוע_בדילוג[[#This Row],[CycleNumber]]&gt;1),IF(שבוע_בדילוג[[#This Row],[וסת השבוע פעיל?]]&lt;&gt;"",M169+1,""),""))</f>
        <v/>
      </c>
      <c r="N170" s="1" t="str">
        <f>IF(שבוע_בדילוג[[#This Row],[וסת השבוע פעיל?2]]="","",IF(AND(שבוע_בדילוג[[#This Row],[וסת השבוע פעיל?]]&lt;&gt;"",שבוע_בדילוג[[#This Row],[CycleNumber]]&lt;B171,B171&lt;&gt;"",שבוע_בדילוג[[#This Row],[וסת השבוע פעיל?]]&lt;3),IF(L171=0,IF(AND(שבוע_בדילוג[[#This Row],[וסת השבוע פעיל?]]&gt;0,J171=1),0,1),0),""))</f>
        <v/>
      </c>
      <c r="O170" s="1" t="str">
        <f t="shared" si="28"/>
        <v/>
      </c>
      <c r="P170" s="1" t="str">
        <f>IF(AND(שבוע_בדילוג[[#This Row],[חיזוי - שבוע]]=1,K171=1),1,"")</f>
        <v/>
      </c>
      <c r="Q170" s="1" t="str">
        <f>IF(AND(שבוע_בדילוג[[#This Row],[וסת השבוע פעיל?]]&lt;3,OR(שבוע_בדילוג[[#This Row],[CycleNumber]]&gt;B171,B171="")),1,"")</f>
        <v/>
      </c>
      <c r="R170" s="1" t="str">
        <f>IF(AND(שבוע_בדילוג[[#This Row],[חיזוי - שבוע]]&lt;&gt;"",שבוע_בדילוג[[#This Row],[וסת השבוע פעיל?2]]=""),1,"")</f>
        <v/>
      </c>
      <c r="S170" s="1">
        <f>IF(שבוע_בדילוג[[#This Row],[האישה קבעה וסת שבוע בדילוג?]]=1,IF(שבוע_בדילוג[[#This Row],[וסת השבוע פעיל?]]&lt;3,1,0),"")</f>
        <v>0</v>
      </c>
      <c r="T1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0" s="1" t="str">
        <f t="shared" si="22"/>
        <v/>
      </c>
      <c r="V170" s="1" t="str">
        <f t="shared" si="23"/>
        <v/>
      </c>
      <c r="W170" s="1" t="str">
        <f t="shared" si="24"/>
        <v/>
      </c>
      <c r="X170" s="1" t="str">
        <f>IF(שבוע_בדילוג[[#This Row],[3 הפלגות זהות]]="","",IF(שבוע_בדילוג[[#This Row],[3 הפלגות זהות]]=1,שבוע_בדילוג[[#This Row],[LengthofCycle]],X169))</f>
        <v/>
      </c>
      <c r="Y170" s="1" t="str">
        <f>IF(שבוע_בדילוג[[#This Row],[וסת קבוע אחרון]]="","",IF(OR(שבוע_בדילוג[[#This Row],[LengthofCycle]]=שבוע_בדילוג[[#This Row],[וסת קבוע אחרון]],F169=שבוע_בדילוג[[#This Row],[וסת קבוע אחרון]],F168=שבוע_בדילוג[[#This Row],[וסת קבוע אחרון]]),1,0))</f>
        <v/>
      </c>
      <c r="Z170" s="1" t="str">
        <f>IF(OR(שבוע_בדילוג[[#This Row],[הווסת פעיל?]]=0,שבוע_בדילוג[[#This Row],[הווסת פעיל?]]=""),"",SUM(Z169,שבוע_בדילוג[[#This Row],[הווסת פעיל?]]))</f>
        <v/>
      </c>
      <c r="AA170" s="1" t="str">
        <f>IF(AND(שבוע_בדילוג[[#This Row],[כמה מחזורים עד עקירה]]&lt;&gt;"",Z171=""),שבוע_בדילוג[[#This Row],[כמה מחזורים עד עקירה]],"")</f>
        <v/>
      </c>
      <c r="AB170" s="1" t="str">
        <f>IF(AND(שבוע_בדילוג[[#This Row],[הווסת פעיל?]]=1,שבוע_בדילוג[[#This Row],[וסת קבוע אחרון]]&lt;&gt;X169),שבוע_בדילוג[[#This Row],[וסת קבוע אחרון]],"")</f>
        <v/>
      </c>
      <c r="AC170" s="1" t="str">
        <f>IF(AND(שבוע_בדילוג[[#This Row],[הווסת פעיל?]]=1,Y169=0,שבוע_בדילוג[[#This Row],[וסת קבוע אחרון]]=X169),שבוע_בדילוג[[#This Row],[וסת קבוע אחרון]],"")</f>
        <v/>
      </c>
      <c r="AD170" s="1" t="str">
        <f>IF(AND(שבוע_בדילוג[[#This Row],[הווסת פעיל?]]=1,Y169=0,שבוע_בדילוג[[#This Row],[וסת קבוע אחרון]]&lt;&gt;X169),1,"")</f>
        <v/>
      </c>
      <c r="AE170" s="1" t="str">
        <f>IF(AND(שבוע_בדילוג[[#This Row],[הווסת פעיל?]]&lt;&gt;"",B171=1),שבוע_בדילוג[[#This Row],[CycleNumber]],"")</f>
        <v/>
      </c>
      <c r="AF170" s="1" t="str">
        <f>IF(AND(שבוע_בדילוג[[#This Row],[הווסת פעיל?]]&lt;&gt;"",Y169=""),שבוע_בדילוג[[#This Row],[CycleNumber]],"")</f>
        <v/>
      </c>
      <c r="AG170" s="1" t="str">
        <f>IF(B171=1,"",IF(שבוע_בדילוג[[#This Row],[הווסת פעיל?]]=1,IF(שבוע_בדילוג[[#This Row],[וסת קבוע אחרון]]=F171,1,0),""))</f>
        <v/>
      </c>
      <c r="AH170" s="1" t="str">
        <f>IF(B171=1,"",IF(שבוע_בדילוג[[#This Row],[הווסת פעיל?]]=1,IF(OR(שבוע_בדילוג[[#This Row],[וסת קבוע אחרון]]=F171,F171=שבוע_בדילוג[[#This Row],[LengthofCycle]]),1,0),""))</f>
        <v/>
      </c>
      <c r="AI170" s="1" t="str">
        <f>IF(B171=1,"",IF(שבוע_בדילוג[[#This Row],[הווסת פעיל?]]=1,IF(OR(שבוע_בדילוג[[#This Row],[וסת קבוע אחרון]]=F171,F171=שבוע_בדילוג[[#This Row],[LengthofCycle]],AND(שבוע_בדילוג[[#This Row],[LengthofCycle]]&lt;&gt;שבוע_בדילוג[[#This Row],[וסת קבוע אחרון]],OR(F171=28,F171=29))),1,0),""))</f>
        <v/>
      </c>
      <c r="AJ170" s="1" t="str">
        <f>IF(AND(שבוע_בדילוג[[#This Row],[הווסת פעיל?]]=1,B171=1),1,"")</f>
        <v/>
      </c>
      <c r="AK170" s="4">
        <f>IF(AND(שבוע_בדילוג[[#This Row],[הווסת פעיל?]]&lt;&gt;1,B171&lt;&gt;1,B171&lt;&gt;""),IF(שבוע_בדילוג[[#This Row],[LengthofCycle]]=F171,1,0),"")</f>
        <v>0</v>
      </c>
      <c r="AL170" s="4">
        <f>IF(AND(שבוע_בדילוג[[#This Row],[הווסת פעיל?]]&lt;&gt;1,B171&lt;&gt;1,B171&lt;&gt;""),IF(OR(שבוע_בדילוג[[#This Row],[LengthofCycle]]=F171,F171=29),1,0),"")</f>
        <v>0</v>
      </c>
      <c r="AM170" s="4">
        <f>IF(AND(שבוע_בדילוג[[#This Row],[הווסת פעיל?]]&lt;&gt;1,B171&lt;&gt;1,B171&lt;&gt;""),IF(OR(שבוע_בדילוג[[#This Row],[LengthofCycle]]=F171,F171=29,F171=28),1,0),"")</f>
        <v>0</v>
      </c>
      <c r="AR170" s="1">
        <v>0</v>
      </c>
      <c r="AS170" s="1">
        <f>COUNTIF(AE:AE,0)</f>
        <v>0</v>
      </c>
      <c r="AT170" s="11" t="e">
        <f>AS170/$AS$171</f>
        <v>#DIV/0!</v>
      </c>
      <c r="AY170" s="1">
        <v>10</v>
      </c>
      <c r="AZ170" s="1">
        <f t="shared" si="29"/>
        <v>0</v>
      </c>
      <c r="BA170" s="2" t="e">
        <f t="shared" si="30"/>
        <v>#DIV/0!</v>
      </c>
      <c r="BB170" s="2" t="e">
        <f t="shared" si="27"/>
        <v>#DIV/0!</v>
      </c>
    </row>
    <row r="171" spans="1:54" x14ac:dyDescent="0.25">
      <c r="A171" s="1" t="s">
        <v>58</v>
      </c>
      <c r="B171" s="1">
        <v>3</v>
      </c>
      <c r="C171" s="1">
        <v>1</v>
      </c>
      <c r="D171" s="1">
        <v>1</v>
      </c>
      <c r="E171" s="1">
        <v>0</v>
      </c>
      <c r="F171" s="1">
        <v>31</v>
      </c>
      <c r="H171" s="1">
        <f>שבוע_בדילוג[[#This Row],[LengthofCycle]]+1</f>
        <v>32</v>
      </c>
      <c r="I171" s="1">
        <f>IF(IFERROR(LOOKUP(שבוע_בדילוג[[#This Row],[ClientID]],קביעויות[השבוע בדילוג]),FALSE)=שבוע_בדילוג[[#This Row],[ClientID]],1,"")</f>
        <v>1</v>
      </c>
      <c r="J171" s="1" t="str">
        <f>IF(AND(שבוע_בדילוג[[#This Row],[CycleNumber]]&gt;1,OR(B172="",שבוע_בדילוג[[#This Row],[CycleNumber]]&gt;B170)),IF(OR(AND(שבוע_בדילוג[[#This Row],[LengthofCycle]]=29,F170=29),AND(שבוע_בדילוג[[#This Row],[LengthofCycle]]=36,F170=36)),1,""),"")</f>
        <v/>
      </c>
      <c r="K171" s="1" t="str">
        <f>IF(AND(שבוע_בדילוג[[#This Row],[וסת השבוע]]=1,J170=1,שבוע_בדילוג[[#This Row],[CycleNumber]]&gt;B170),1,"")</f>
        <v/>
      </c>
      <c r="L171" s="1" t="str">
        <f>IF(שבוע_בדילוג[[#This Row],[CycleNumber]]=1,"",IF(שבוע_בדילוג[[#This Row],[וסת השבוע]]=1,0,IF(L170="","",IF(L170=0,IF(שבוע_בדילוג[[#This Row],[LengthofCycle]]=29,0,1),IF(L170=1,IF(שבוע_בדילוג[[#This Row],[LengthofCycle]]+F170=29*2,0,2),IF(L170=2,IF(שבוע_בדילוג[[#This Row],[LengthofCycle]]+F170+F169=29*3,0,3),""))))))</f>
        <v/>
      </c>
      <c r="M171" s="1" t="str">
        <f>IF(שבוע_בדילוג[[#This Row],[וסת השבוע]]=1,IF(שבוע_בדילוג[[#This Row],[וסת השבוע וההפלגה ביחד]]=1,M170+1,0),IF(AND(שבוע_בדילוג[[#This Row],[CycleNumber]]&gt;B170,שבוע_בדילוג[[#This Row],[CycleNumber]]&gt;1),IF(שבוע_בדילוג[[#This Row],[וסת השבוע פעיל?]]&lt;&gt;"",M170+1,""),""))</f>
        <v/>
      </c>
      <c r="N171" s="1" t="str">
        <f>IF(שבוע_בדילוג[[#This Row],[וסת השבוע פעיל?2]]="","",IF(AND(שבוע_בדילוג[[#This Row],[וסת השבוע פעיל?]]&lt;&gt;"",שבוע_בדילוג[[#This Row],[CycleNumber]]&lt;B172,B172&lt;&gt;"",שבוע_בדילוג[[#This Row],[וסת השבוע פעיל?]]&lt;3),IF(L172=0,IF(AND(שבוע_בדילוג[[#This Row],[וסת השבוע פעיל?]]&gt;0,J172=1),0,1),0),""))</f>
        <v/>
      </c>
      <c r="O171" s="1" t="str">
        <f t="shared" si="28"/>
        <v/>
      </c>
      <c r="P171" s="1" t="str">
        <f>IF(AND(שבוע_בדילוג[[#This Row],[חיזוי - שבוע]]=1,K172=1),1,"")</f>
        <v/>
      </c>
      <c r="Q171" s="1" t="str">
        <f>IF(AND(שבוע_בדילוג[[#This Row],[וסת השבוע פעיל?]]&lt;3,OR(שבוע_בדילוג[[#This Row],[CycleNumber]]&gt;B172,B172="")),1,"")</f>
        <v/>
      </c>
      <c r="R171" s="1" t="str">
        <f>IF(AND(שבוע_בדילוג[[#This Row],[חיזוי - שבוע]]&lt;&gt;"",שבוע_בדילוג[[#This Row],[וסת השבוע פעיל?2]]=""),1,"")</f>
        <v/>
      </c>
      <c r="S171" s="1">
        <f>IF(שבוע_בדילוג[[#This Row],[האישה קבעה וסת שבוע בדילוג?]]=1,IF(שבוע_בדילוג[[#This Row],[וסת השבוע פעיל?]]&lt;3,1,0),"")</f>
        <v>0</v>
      </c>
      <c r="T1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1" s="1">
        <f t="shared" si="22"/>
        <v>0</v>
      </c>
      <c r="V171" s="1" t="str">
        <f t="shared" si="23"/>
        <v/>
      </c>
      <c r="W171" s="1" t="str">
        <f t="shared" si="24"/>
        <v/>
      </c>
      <c r="X171" s="1" t="str">
        <f>IF(שבוע_בדילוג[[#This Row],[3 הפלגות זהות]]="","",IF(שבוע_בדילוג[[#This Row],[3 הפלגות זהות]]=1,שבוע_בדילוג[[#This Row],[LengthofCycle]],X170))</f>
        <v/>
      </c>
      <c r="Y171" s="1" t="str">
        <f>IF(שבוע_בדילוג[[#This Row],[וסת קבוע אחרון]]="","",IF(OR(שבוע_בדילוג[[#This Row],[LengthofCycle]]=שבוע_בדילוג[[#This Row],[וסת קבוע אחרון]],F170=שבוע_בדילוג[[#This Row],[וסת קבוע אחרון]],F169=שבוע_בדילוג[[#This Row],[וסת קבוע אחרון]]),1,0))</f>
        <v/>
      </c>
      <c r="Z171" s="1" t="str">
        <f>IF(OR(שבוע_בדילוג[[#This Row],[הווסת פעיל?]]=0,שבוע_בדילוג[[#This Row],[הווסת פעיל?]]=""),"",SUM(Z170,שבוע_בדילוג[[#This Row],[הווסת פעיל?]]))</f>
        <v/>
      </c>
      <c r="AA171" s="1" t="str">
        <f>IF(AND(שבוע_בדילוג[[#This Row],[כמה מחזורים עד עקירה]]&lt;&gt;"",Z172=""),שבוע_בדילוג[[#This Row],[כמה מחזורים עד עקירה]],"")</f>
        <v/>
      </c>
      <c r="AB171" s="1" t="str">
        <f>IF(AND(שבוע_בדילוג[[#This Row],[הווסת פעיל?]]=1,שבוע_בדילוג[[#This Row],[וסת קבוע אחרון]]&lt;&gt;X170),שבוע_בדילוג[[#This Row],[וסת קבוע אחרון]],"")</f>
        <v/>
      </c>
      <c r="AC171" s="1" t="str">
        <f>IF(AND(שבוע_בדילוג[[#This Row],[הווסת פעיל?]]=1,Y170=0,שבוע_בדילוג[[#This Row],[וסת קבוע אחרון]]=X170),שבוע_בדילוג[[#This Row],[וסת קבוע אחרון]],"")</f>
        <v/>
      </c>
      <c r="AD171" s="1" t="str">
        <f>IF(AND(שבוע_בדילוג[[#This Row],[הווסת פעיל?]]=1,Y170=0,שבוע_בדילוג[[#This Row],[וסת קבוע אחרון]]&lt;&gt;X170),1,"")</f>
        <v/>
      </c>
      <c r="AE171" s="1" t="str">
        <f>IF(AND(שבוע_בדילוג[[#This Row],[הווסת פעיל?]]&lt;&gt;"",B172=1),שבוע_בדילוג[[#This Row],[CycleNumber]],"")</f>
        <v/>
      </c>
      <c r="AF171" s="1" t="str">
        <f>IF(AND(שבוע_בדילוג[[#This Row],[הווסת פעיל?]]&lt;&gt;"",Y170=""),שבוע_בדילוג[[#This Row],[CycleNumber]],"")</f>
        <v/>
      </c>
      <c r="AG171" s="1" t="str">
        <f>IF(B172=1,"",IF(שבוע_בדילוג[[#This Row],[הווסת פעיל?]]=1,IF(שבוע_בדילוג[[#This Row],[וסת קבוע אחרון]]=F172,1,0),""))</f>
        <v/>
      </c>
      <c r="AH171" s="1" t="str">
        <f>IF(B172=1,"",IF(שבוע_בדילוג[[#This Row],[הווסת פעיל?]]=1,IF(OR(שבוע_בדילוג[[#This Row],[וסת קבוע אחרון]]=F172,F172=שבוע_בדילוג[[#This Row],[LengthofCycle]]),1,0),""))</f>
        <v/>
      </c>
      <c r="AI171" s="1" t="str">
        <f>IF(B172=1,"",IF(שבוע_בדילוג[[#This Row],[הווסת פעיל?]]=1,IF(OR(שבוע_בדילוג[[#This Row],[וסת קבוע אחרון]]=F172,F172=שבוע_בדילוג[[#This Row],[LengthofCycle]],AND(שבוע_בדילוג[[#This Row],[LengthofCycle]]&lt;&gt;שבוע_בדילוג[[#This Row],[וסת קבוע אחרון]],OR(F172=28,F172=29))),1,0),""))</f>
        <v/>
      </c>
      <c r="AJ171" s="1" t="str">
        <f>IF(AND(שבוע_בדילוג[[#This Row],[הווסת פעיל?]]=1,B172=1),1,"")</f>
        <v/>
      </c>
      <c r="AK171" s="4">
        <f>IF(AND(שבוע_בדילוג[[#This Row],[הווסת פעיל?]]&lt;&gt;1,B172&lt;&gt;1,B172&lt;&gt;""),IF(שבוע_בדילוג[[#This Row],[LengthofCycle]]=F172,1,0),"")</f>
        <v>0</v>
      </c>
      <c r="AL171" s="4">
        <f>IF(AND(שבוע_בדילוג[[#This Row],[הווסת פעיל?]]&lt;&gt;1,B172&lt;&gt;1,B172&lt;&gt;""),IF(OR(שבוע_בדילוג[[#This Row],[LengthofCycle]]=F172,F172=29),1,0),"")</f>
        <v>1</v>
      </c>
      <c r="AM171" s="4">
        <f>IF(AND(שבוע_בדילוג[[#This Row],[הווסת פעיל?]]&lt;&gt;1,B172&lt;&gt;1,B172&lt;&gt;""),IF(OR(שבוע_בדילוג[[#This Row],[LengthofCycle]]=F172,F172=29,F172=28),1,0),"")</f>
        <v>1</v>
      </c>
      <c r="AR171" s="1" t="s">
        <v>48</v>
      </c>
      <c r="AS171" s="1">
        <f>SUM(AS169:AS170)</f>
        <v>0</v>
      </c>
      <c r="AY171" s="1">
        <v>11</v>
      </c>
      <c r="AZ171" s="1">
        <f t="shared" si="29"/>
        <v>0</v>
      </c>
      <c r="BA171" s="2" t="e">
        <f t="shared" si="30"/>
        <v>#DIV/0!</v>
      </c>
      <c r="BB171" s="2" t="e">
        <f t="shared" si="27"/>
        <v>#DIV/0!</v>
      </c>
    </row>
    <row r="172" spans="1:54" x14ac:dyDescent="0.25">
      <c r="A172" s="1" t="s">
        <v>58</v>
      </c>
      <c r="B172" s="1">
        <v>4</v>
      </c>
      <c r="C172" s="1">
        <v>1</v>
      </c>
      <c r="D172" s="1">
        <v>1</v>
      </c>
      <c r="E172" s="1">
        <v>0</v>
      </c>
      <c r="F172" s="1">
        <v>29</v>
      </c>
      <c r="H172" s="1">
        <f>שבוע_בדילוג[[#This Row],[LengthofCycle]]+1</f>
        <v>30</v>
      </c>
      <c r="I172" s="1">
        <f>IF(IFERROR(LOOKUP(שבוע_בדילוג[[#This Row],[ClientID]],קביעויות[השבוע בדילוג]),FALSE)=שבוע_בדילוג[[#This Row],[ClientID]],1,"")</f>
        <v>1</v>
      </c>
      <c r="J172" s="1" t="str">
        <f>IF(AND(שבוע_בדילוג[[#This Row],[CycleNumber]]&gt;1,OR(B173="",שבוע_בדילוג[[#This Row],[CycleNumber]]&gt;B171)),IF(OR(AND(שבוע_בדילוג[[#This Row],[LengthofCycle]]=29,F171=29),AND(שבוע_בדילוג[[#This Row],[LengthofCycle]]=36,F171=36)),1,""),"")</f>
        <v/>
      </c>
      <c r="K172" s="1" t="str">
        <f>IF(AND(שבוע_בדילוג[[#This Row],[וסת השבוע]]=1,J171=1,שבוע_בדילוג[[#This Row],[CycleNumber]]&gt;B171),1,"")</f>
        <v/>
      </c>
      <c r="L172" s="1" t="str">
        <f>IF(שבוע_בדילוג[[#This Row],[CycleNumber]]=1,"",IF(שבוע_בדילוג[[#This Row],[וסת השבוע]]=1,0,IF(L171="","",IF(L171=0,IF(שבוע_בדילוג[[#This Row],[LengthofCycle]]=29,0,1),IF(L171=1,IF(שבוע_בדילוג[[#This Row],[LengthofCycle]]+F171=29*2,0,2),IF(L171=2,IF(שבוע_בדילוג[[#This Row],[LengthofCycle]]+F171+F170=29*3,0,3),""))))))</f>
        <v/>
      </c>
      <c r="M172" s="1" t="str">
        <f>IF(שבוע_בדילוג[[#This Row],[וסת השבוע]]=1,IF(שבוע_בדילוג[[#This Row],[וסת השבוע וההפלגה ביחד]]=1,M171+1,0),IF(AND(שבוע_בדילוג[[#This Row],[CycleNumber]]&gt;B171,שבוע_בדילוג[[#This Row],[CycleNumber]]&gt;1),IF(שבוע_בדילוג[[#This Row],[וסת השבוע פעיל?]]&lt;&gt;"",M171+1,""),""))</f>
        <v/>
      </c>
      <c r="N172" s="1" t="str">
        <f>IF(שבוע_בדילוג[[#This Row],[וסת השבוע פעיל?2]]="","",IF(AND(שבוע_בדילוג[[#This Row],[וסת השבוע פעיל?]]&lt;&gt;"",שבוע_בדילוג[[#This Row],[CycleNumber]]&lt;B173,B173&lt;&gt;"",שבוע_בדילוג[[#This Row],[וסת השבוע פעיל?]]&lt;3),IF(L173=0,IF(AND(שבוע_בדילוג[[#This Row],[וסת השבוע פעיל?]]&gt;0,J173=1),0,1),0),""))</f>
        <v/>
      </c>
      <c r="O172" s="1" t="str">
        <f t="shared" si="28"/>
        <v/>
      </c>
      <c r="P172" s="1" t="str">
        <f>IF(AND(שבוע_בדילוג[[#This Row],[חיזוי - שבוע]]=1,K173=1),1,"")</f>
        <v/>
      </c>
      <c r="Q172" s="1" t="str">
        <f>IF(AND(שבוע_בדילוג[[#This Row],[וסת השבוע פעיל?]]&lt;3,OR(שבוע_בדילוג[[#This Row],[CycleNumber]]&gt;B173,B173="")),1,"")</f>
        <v/>
      </c>
      <c r="R172" s="1" t="str">
        <f>IF(AND(שבוע_בדילוג[[#This Row],[חיזוי - שבוע]]&lt;&gt;"",שבוע_בדילוג[[#This Row],[וסת השבוע פעיל?2]]=""),1,"")</f>
        <v/>
      </c>
      <c r="S172" s="1">
        <f>IF(שבוע_בדילוג[[#This Row],[האישה קבעה וסת שבוע בדילוג?]]=1,IF(שבוע_בדילוג[[#This Row],[וסת השבוע פעיל?]]&lt;3,1,0),"")</f>
        <v>0</v>
      </c>
      <c r="T1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2" s="1">
        <f t="shared" si="22"/>
        <v>0</v>
      </c>
      <c r="V172" s="1">
        <f t="shared" si="23"/>
        <v>0</v>
      </c>
      <c r="W172" s="1" t="str">
        <f t="shared" si="24"/>
        <v/>
      </c>
      <c r="X172" s="1" t="str">
        <f>IF(שבוע_בדילוג[[#This Row],[3 הפלגות זהות]]="","",IF(שבוע_בדילוג[[#This Row],[3 הפלגות זהות]]=1,שבוע_בדילוג[[#This Row],[LengthofCycle]],X171))</f>
        <v/>
      </c>
      <c r="Y172" s="1" t="str">
        <f>IF(שבוע_בדילוג[[#This Row],[וסת קבוע אחרון]]="","",IF(OR(שבוע_בדילוג[[#This Row],[LengthofCycle]]=שבוע_בדילוג[[#This Row],[וסת קבוע אחרון]],F171=שבוע_בדילוג[[#This Row],[וסת קבוע אחרון]],F170=שבוע_בדילוג[[#This Row],[וסת קבוע אחרון]]),1,0))</f>
        <v/>
      </c>
      <c r="Z172" s="1" t="str">
        <f>IF(OR(שבוע_בדילוג[[#This Row],[הווסת פעיל?]]=0,שבוע_בדילוג[[#This Row],[הווסת פעיל?]]=""),"",SUM(Z171,שבוע_בדילוג[[#This Row],[הווסת פעיל?]]))</f>
        <v/>
      </c>
      <c r="AA172" s="1" t="str">
        <f>IF(AND(שבוע_בדילוג[[#This Row],[כמה מחזורים עד עקירה]]&lt;&gt;"",Z173=""),שבוע_בדילוג[[#This Row],[כמה מחזורים עד עקירה]],"")</f>
        <v/>
      </c>
      <c r="AB172" s="1" t="str">
        <f>IF(AND(שבוע_בדילוג[[#This Row],[הווסת פעיל?]]=1,שבוע_בדילוג[[#This Row],[וסת קבוע אחרון]]&lt;&gt;X171),שבוע_בדילוג[[#This Row],[וסת קבוע אחרון]],"")</f>
        <v/>
      </c>
      <c r="AC172" s="1" t="str">
        <f>IF(AND(שבוע_בדילוג[[#This Row],[הווסת פעיל?]]=1,Y171=0,שבוע_בדילוג[[#This Row],[וסת קבוע אחרון]]=X171),שבוע_בדילוג[[#This Row],[וסת קבוע אחרון]],"")</f>
        <v/>
      </c>
      <c r="AD172" s="1" t="str">
        <f>IF(AND(שבוע_בדילוג[[#This Row],[הווסת פעיל?]]=1,Y171=0,שבוע_בדילוג[[#This Row],[וסת קבוע אחרון]]&lt;&gt;X171),1,"")</f>
        <v/>
      </c>
      <c r="AE172" s="1" t="str">
        <f>IF(AND(שבוע_בדילוג[[#This Row],[הווסת פעיל?]]&lt;&gt;"",B173=1),שבוע_בדילוג[[#This Row],[CycleNumber]],"")</f>
        <v/>
      </c>
      <c r="AF172" s="1" t="str">
        <f>IF(AND(שבוע_בדילוג[[#This Row],[הווסת פעיל?]]&lt;&gt;"",Y171=""),שבוע_בדילוג[[#This Row],[CycleNumber]],"")</f>
        <v/>
      </c>
      <c r="AG172" s="1" t="str">
        <f>IF(B173=1,"",IF(שבוע_בדילוג[[#This Row],[הווסת פעיל?]]=1,IF(שבוע_בדילוג[[#This Row],[וסת קבוע אחרון]]=F173,1,0),""))</f>
        <v/>
      </c>
      <c r="AH172" s="1" t="str">
        <f>IF(B173=1,"",IF(שבוע_בדילוג[[#This Row],[הווסת פעיל?]]=1,IF(OR(שבוע_בדילוג[[#This Row],[וסת קבוע אחרון]]=F173,F173=שבוע_בדילוג[[#This Row],[LengthofCycle]]),1,0),""))</f>
        <v/>
      </c>
      <c r="AI172" s="1" t="str">
        <f>IF(B173=1,"",IF(שבוע_בדילוג[[#This Row],[הווסת פעיל?]]=1,IF(OR(שבוע_בדילוג[[#This Row],[וסת קבוע אחרון]]=F173,F173=שבוע_בדילוג[[#This Row],[LengthofCycle]],AND(שבוע_בדילוג[[#This Row],[LengthofCycle]]&lt;&gt;שבוע_בדילוג[[#This Row],[וסת קבוע אחרון]],OR(F173=28,F173=29))),1,0),""))</f>
        <v/>
      </c>
      <c r="AJ172" s="1" t="str">
        <f>IF(AND(שבוע_בדילוג[[#This Row],[הווסת פעיל?]]=1,B173=1),1,"")</f>
        <v/>
      </c>
      <c r="AK172" s="4">
        <f>IF(AND(שבוע_בדילוג[[#This Row],[הווסת פעיל?]]&lt;&gt;1,B173&lt;&gt;1,B173&lt;&gt;""),IF(שבוע_בדילוג[[#This Row],[LengthofCycle]]=F173,1,0),"")</f>
        <v>1</v>
      </c>
      <c r="AL172" s="4">
        <f>IF(AND(שבוע_בדילוג[[#This Row],[הווסת פעיל?]]&lt;&gt;1,B173&lt;&gt;1,B173&lt;&gt;""),IF(OR(שבוע_בדילוג[[#This Row],[LengthofCycle]]=F173,F173=29),1,0),"")</f>
        <v>1</v>
      </c>
      <c r="AM172" s="4">
        <f>IF(AND(שבוע_בדילוג[[#This Row],[הווסת פעיל?]]&lt;&gt;1,B173&lt;&gt;1,B173&lt;&gt;""),IF(OR(שבוע_בדילוג[[#This Row],[LengthofCycle]]=F173,F173=29,F173=28),1,0),"")</f>
        <v>1</v>
      </c>
      <c r="AY172" s="1">
        <v>12</v>
      </c>
      <c r="AZ172" s="1">
        <f t="shared" si="29"/>
        <v>0</v>
      </c>
      <c r="BA172" s="2" t="e">
        <f t="shared" si="30"/>
        <v>#DIV/0!</v>
      </c>
      <c r="BB172" s="2" t="e">
        <f t="shared" si="27"/>
        <v>#DIV/0!</v>
      </c>
    </row>
    <row r="173" spans="1:54" x14ac:dyDescent="0.25">
      <c r="A173" s="1" t="s">
        <v>58</v>
      </c>
      <c r="B173" s="1">
        <v>5</v>
      </c>
      <c r="C173" s="1">
        <v>1</v>
      </c>
      <c r="D173" s="1">
        <v>1</v>
      </c>
      <c r="E173" s="1">
        <v>0</v>
      </c>
      <c r="F173" s="1">
        <v>29</v>
      </c>
      <c r="H173" s="1">
        <f>שבוע_בדילוג[[#This Row],[LengthofCycle]]+1</f>
        <v>30</v>
      </c>
      <c r="I173" s="1">
        <f>IF(IFERROR(LOOKUP(שבוע_בדילוג[[#This Row],[ClientID]],קביעויות[השבוע בדילוג]),FALSE)=שבוע_בדילוג[[#This Row],[ClientID]],1,"")</f>
        <v>1</v>
      </c>
      <c r="J173" s="1">
        <f>IF(AND(שבוע_בדילוג[[#This Row],[CycleNumber]]&gt;1,OR(B174="",שבוע_בדילוג[[#This Row],[CycleNumber]]&gt;B172)),IF(OR(AND(שבוע_בדילוג[[#This Row],[LengthofCycle]]=29,F172=29),AND(שבוע_בדילוג[[#This Row],[LengthofCycle]]=36,F172=36)),1,""),"")</f>
        <v>1</v>
      </c>
      <c r="K173" s="1" t="str">
        <f>IF(AND(שבוע_בדילוג[[#This Row],[וסת השבוע]]=1,J172=1,שבוע_בדילוג[[#This Row],[CycleNumber]]&gt;B172),1,"")</f>
        <v/>
      </c>
      <c r="L173" s="1">
        <f>IF(שבוע_בדילוג[[#This Row],[CycleNumber]]=1,"",IF(שבוע_בדילוג[[#This Row],[וסת השבוע]]=1,0,IF(L172="","",IF(L172=0,IF(שבוע_בדילוג[[#This Row],[LengthofCycle]]=29,0,1),IF(L172=1,IF(שבוע_בדילוג[[#This Row],[LengthofCycle]]+F172=29*2,0,2),IF(L172=2,IF(שבוע_בדילוג[[#This Row],[LengthofCycle]]+F172+F171=29*3,0,3),""))))))</f>
        <v>0</v>
      </c>
      <c r="M173" s="1">
        <f>IF(שבוע_בדילוג[[#This Row],[וסת השבוע]]=1,IF(שבוע_בדילוג[[#This Row],[וסת השבוע וההפלגה ביחד]]=1,M172+1,0),IF(AND(שבוע_בדילוג[[#This Row],[CycleNumber]]&gt;B172,שבוע_בדילוג[[#This Row],[CycleNumber]]&gt;1),IF(שבוע_בדילוג[[#This Row],[וסת השבוע פעיל?]]&lt;&gt;"",M172+1,""),""))</f>
        <v>0</v>
      </c>
      <c r="N173" s="1">
        <f>IF(שבוע_בדילוג[[#This Row],[וסת השבוע פעיל?2]]="","",IF(AND(שבוע_בדילוג[[#This Row],[וסת השבוע פעיל?]]&lt;&gt;"",שבוע_בדילוג[[#This Row],[CycleNumber]]&lt;B174,B174&lt;&gt;"",שבוע_בדילוג[[#This Row],[וסת השבוע פעיל?]]&lt;3),IF(L174=0,IF(AND(שבוע_בדילוג[[#This Row],[וסת השבוע פעיל?]]&gt;0,J174=1),0,1),0),""))</f>
        <v>1</v>
      </c>
      <c r="O173" s="1" t="str">
        <f t="shared" si="28"/>
        <v/>
      </c>
      <c r="P173" s="1">
        <f>IF(AND(שבוע_בדילוג[[#This Row],[חיזוי - שבוע]]=1,K174=1),1,"")</f>
        <v>1</v>
      </c>
      <c r="Q173" s="1" t="str">
        <f>IF(AND(שבוע_בדילוג[[#This Row],[וסת השבוע פעיל?]]&lt;3,OR(שבוע_בדילוג[[#This Row],[CycleNumber]]&gt;B174,B174="")),1,"")</f>
        <v/>
      </c>
      <c r="R173" s="1" t="str">
        <f>IF(AND(שבוע_בדילוג[[#This Row],[חיזוי - שבוע]]&lt;&gt;"",שבוע_בדילוג[[#This Row],[וסת השבוע פעיל?2]]=""),1,"")</f>
        <v/>
      </c>
      <c r="S173" s="1">
        <f>IF(שבוע_בדילוג[[#This Row],[האישה קבעה וסת שבוע בדילוג?]]=1,IF(שבוע_בדילוג[[#This Row],[וסת השבוע פעיל?]]&lt;3,1,0),"")</f>
        <v>1</v>
      </c>
      <c r="T1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3" s="1">
        <f t="shared" si="22"/>
        <v>0</v>
      </c>
      <c r="V173" s="1">
        <f t="shared" si="23"/>
        <v>0</v>
      </c>
      <c r="W173" s="1">
        <f t="shared" si="24"/>
        <v>0</v>
      </c>
      <c r="X173" s="1" t="str">
        <f>IF(שבוע_בדילוג[[#This Row],[3 הפלגות זהות]]="","",IF(שבוע_בדילוג[[#This Row],[3 הפלגות זהות]]=1,שבוע_בדילוג[[#This Row],[LengthofCycle]],X172))</f>
        <v/>
      </c>
      <c r="Y173" s="1" t="str">
        <f>IF(שבוע_בדילוג[[#This Row],[וסת קבוע אחרון]]="","",IF(OR(שבוע_בדילוג[[#This Row],[LengthofCycle]]=שבוע_בדילוג[[#This Row],[וסת קבוע אחרון]],F172=שבוע_בדילוג[[#This Row],[וסת קבוע אחרון]],F171=שבוע_בדילוג[[#This Row],[וסת קבוע אחרון]]),1,0))</f>
        <v/>
      </c>
      <c r="Z173" s="1" t="str">
        <f>IF(OR(שבוע_בדילוג[[#This Row],[הווסת פעיל?]]=0,שבוע_בדילוג[[#This Row],[הווסת פעיל?]]=""),"",SUM(Z172,שבוע_בדילוג[[#This Row],[הווסת פעיל?]]))</f>
        <v/>
      </c>
      <c r="AA173" s="1" t="str">
        <f>IF(AND(שבוע_בדילוג[[#This Row],[כמה מחזורים עד עקירה]]&lt;&gt;"",Z174=""),שבוע_בדילוג[[#This Row],[כמה מחזורים עד עקירה]],"")</f>
        <v/>
      </c>
      <c r="AB173" s="1" t="str">
        <f>IF(AND(שבוע_בדילוג[[#This Row],[הווסת פעיל?]]=1,שבוע_בדילוג[[#This Row],[וסת קבוע אחרון]]&lt;&gt;X172),שבוע_בדילוג[[#This Row],[וסת קבוע אחרון]],"")</f>
        <v/>
      </c>
      <c r="AC173" s="1" t="str">
        <f>IF(AND(שבוע_בדילוג[[#This Row],[הווסת פעיל?]]=1,Y172=0,שבוע_בדילוג[[#This Row],[וסת קבוע אחרון]]=X172),שבוע_בדילוג[[#This Row],[וסת קבוע אחרון]],"")</f>
        <v/>
      </c>
      <c r="AD173" s="1" t="str">
        <f>IF(AND(שבוע_בדילוג[[#This Row],[הווסת פעיל?]]=1,Y172=0,שבוע_בדילוג[[#This Row],[וסת קבוע אחרון]]&lt;&gt;X172),1,"")</f>
        <v/>
      </c>
      <c r="AE173" s="1" t="str">
        <f>IF(AND(שבוע_בדילוג[[#This Row],[הווסת פעיל?]]&lt;&gt;"",B174=1),שבוע_בדילוג[[#This Row],[CycleNumber]],"")</f>
        <v/>
      </c>
      <c r="AF173" s="1" t="str">
        <f>IF(AND(שבוע_בדילוג[[#This Row],[הווסת פעיל?]]&lt;&gt;"",Y172=""),שבוע_בדילוג[[#This Row],[CycleNumber]],"")</f>
        <v/>
      </c>
      <c r="AG173" s="1" t="str">
        <f>IF(B174=1,"",IF(שבוע_בדילוג[[#This Row],[הווסת פעיל?]]=1,IF(שבוע_בדילוג[[#This Row],[וסת קבוע אחרון]]=F174,1,0),""))</f>
        <v/>
      </c>
      <c r="AH173" s="1" t="str">
        <f>IF(B174=1,"",IF(שבוע_בדילוג[[#This Row],[הווסת פעיל?]]=1,IF(OR(שבוע_בדילוג[[#This Row],[וסת קבוע אחרון]]=F174,F174=שבוע_בדילוג[[#This Row],[LengthofCycle]]),1,0),""))</f>
        <v/>
      </c>
      <c r="AI173" s="1" t="str">
        <f>IF(B174=1,"",IF(שבוע_בדילוג[[#This Row],[הווסת פעיל?]]=1,IF(OR(שבוע_בדילוג[[#This Row],[וסת קבוע אחרון]]=F174,F174=שבוע_בדילוג[[#This Row],[LengthofCycle]],AND(שבוע_בדילוג[[#This Row],[LengthofCycle]]&lt;&gt;שבוע_בדילוג[[#This Row],[וסת קבוע אחרון]],OR(F174=28,F174=29))),1,0),""))</f>
        <v/>
      </c>
      <c r="AJ173" s="1" t="str">
        <f>IF(AND(שבוע_בדילוג[[#This Row],[הווסת פעיל?]]=1,B174=1),1,"")</f>
        <v/>
      </c>
      <c r="AK173" s="4">
        <f>IF(AND(שבוע_בדילוג[[#This Row],[הווסת פעיל?]]&lt;&gt;1,B174&lt;&gt;1,B174&lt;&gt;""),IF(שבוע_בדילוג[[#This Row],[LengthofCycle]]=F174,1,0),"")</f>
        <v>1</v>
      </c>
      <c r="AL173" s="4">
        <f>IF(AND(שבוע_בדילוג[[#This Row],[הווסת פעיל?]]&lt;&gt;1,B174&lt;&gt;1,B174&lt;&gt;""),IF(OR(שבוע_בדילוג[[#This Row],[LengthofCycle]]=F174,F174=29),1,0),"")</f>
        <v>1</v>
      </c>
      <c r="AM173" s="4">
        <f>IF(AND(שבוע_בדילוג[[#This Row],[הווסת פעיל?]]&lt;&gt;1,B174&lt;&gt;1,B174&lt;&gt;""),IF(OR(שבוע_בדילוג[[#This Row],[LengthofCycle]]=F174,F174=29,F174=28),1,0),"")</f>
        <v>1</v>
      </c>
      <c r="AR173" s="1" t="s">
        <v>21</v>
      </c>
      <c r="AV173" s="1" t="s">
        <v>59</v>
      </c>
      <c r="AY173" s="1">
        <v>13</v>
      </c>
      <c r="AZ173" s="1">
        <f t="shared" si="29"/>
        <v>0</v>
      </c>
      <c r="BA173" s="2" t="e">
        <f t="shared" si="30"/>
        <v>#DIV/0!</v>
      </c>
      <c r="BB173" s="2" t="e">
        <f t="shared" si="27"/>
        <v>#DIV/0!</v>
      </c>
    </row>
    <row r="174" spans="1:54" x14ac:dyDescent="0.25">
      <c r="A174" s="1" t="s">
        <v>58</v>
      </c>
      <c r="B174" s="1">
        <v>6</v>
      </c>
      <c r="C174" s="1">
        <v>1</v>
      </c>
      <c r="D174" s="1">
        <v>1</v>
      </c>
      <c r="E174" s="1">
        <v>0</v>
      </c>
      <c r="F174" s="1">
        <v>29</v>
      </c>
      <c r="H174" s="1">
        <f>שבוע_בדילוג[[#This Row],[LengthofCycle]]+1</f>
        <v>30</v>
      </c>
      <c r="I174" s="1">
        <f>IF(IFERROR(LOOKUP(שבוע_בדילוג[[#This Row],[ClientID]],קביעויות[השבוע בדילוג]),FALSE)=שבוע_בדילוג[[#This Row],[ClientID]],1,"")</f>
        <v>1</v>
      </c>
      <c r="J174" s="1">
        <f>IF(AND(שבוע_בדילוג[[#This Row],[CycleNumber]]&gt;1,OR(B175="",שבוע_בדילוג[[#This Row],[CycleNumber]]&gt;B173)),IF(OR(AND(שבוע_בדילוג[[#This Row],[LengthofCycle]]=29,F173=29),AND(שבוע_בדילוג[[#This Row],[LengthofCycle]]=36,F173=36)),1,""),"")</f>
        <v>1</v>
      </c>
      <c r="K174" s="1">
        <f>IF(AND(שבוע_בדילוג[[#This Row],[וסת השבוע]]=1,J173=1,שבוע_בדילוג[[#This Row],[CycleNumber]]&gt;B173),1,"")</f>
        <v>1</v>
      </c>
      <c r="L174" s="1">
        <f>IF(שבוע_בדילוג[[#This Row],[CycleNumber]]=1,"",IF(שבוע_בדילוג[[#This Row],[וסת השבוע]]=1,0,IF(L173="","",IF(L173=0,IF(שבוע_בדילוג[[#This Row],[LengthofCycle]]=29,0,1),IF(L173=1,IF(שבוע_בדילוג[[#This Row],[LengthofCycle]]+F173=29*2,0,2),IF(L173=2,IF(שבוע_בדילוג[[#This Row],[LengthofCycle]]+F173+F172=29*3,0,3),""))))))</f>
        <v>0</v>
      </c>
      <c r="M174" s="1">
        <f>IF(שבוע_בדילוג[[#This Row],[וסת השבוע]]=1,IF(שבוע_בדילוג[[#This Row],[וסת השבוע וההפלגה ביחד]]=1,M173+1,0),IF(AND(שבוע_בדילוג[[#This Row],[CycleNumber]]&gt;B173,שבוע_בדילוג[[#This Row],[CycleNumber]]&gt;1),IF(שבוע_בדילוג[[#This Row],[וסת השבוע פעיל?]]&lt;&gt;"",M173+1,""),""))</f>
        <v>1</v>
      </c>
      <c r="N174" s="1">
        <f>IF(שבוע_בדילוג[[#This Row],[וסת השבוע פעיל?2]]="","",IF(AND(שבוע_בדילוג[[#This Row],[וסת השבוע פעיל?]]&lt;&gt;"",שבוע_בדילוג[[#This Row],[CycleNumber]]&lt;B175,B175&lt;&gt;"",שבוע_בדילוג[[#This Row],[וסת השבוע פעיל?]]&lt;3),IF(L175=0,IF(AND(שבוע_בדילוג[[#This Row],[וסת השבוע פעיל?]]&gt;0,J175=1),0,1),0),""))</f>
        <v>1</v>
      </c>
      <c r="O174" s="1">
        <f t="shared" si="28"/>
        <v>30</v>
      </c>
      <c r="P174" s="1">
        <f>IF(AND(שבוע_בדילוג[[#This Row],[חיזוי - שבוע]]=1,K175=1),1,"")</f>
        <v>1</v>
      </c>
      <c r="Q174" s="1" t="str">
        <f>IF(AND(שבוע_בדילוג[[#This Row],[וסת השבוע פעיל?]]&lt;3,OR(שבוע_בדילוג[[#This Row],[CycleNumber]]&gt;B175,B175="")),1,"")</f>
        <v/>
      </c>
      <c r="R174" s="1" t="str">
        <f>IF(AND(שבוע_בדילוג[[#This Row],[חיזוי - שבוע]]&lt;&gt;"",שבוע_בדילוג[[#This Row],[וסת השבוע פעיל?2]]=""),1,"")</f>
        <v/>
      </c>
      <c r="S174" s="1">
        <f>IF(שבוע_בדילוג[[#This Row],[האישה קבעה וסת שבוע בדילוג?]]=1,IF(שבוע_בדילוג[[#This Row],[וסת השבוע פעיל?]]&lt;3,1,0),"")</f>
        <v>1</v>
      </c>
      <c r="T1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4" s="1">
        <f t="shared" si="22"/>
        <v>1</v>
      </c>
      <c r="V174" s="1">
        <f t="shared" si="23"/>
        <v>0</v>
      </c>
      <c r="W174" s="1">
        <f t="shared" si="24"/>
        <v>0</v>
      </c>
      <c r="X174" s="1">
        <f>IF(שבוע_בדילוג[[#This Row],[3 הפלגות זהות]]="","",IF(שבוע_בדילוג[[#This Row],[3 הפלגות זהות]]=1,שבוע_בדילוג[[#This Row],[LengthofCycle]],X173))</f>
        <v>29</v>
      </c>
      <c r="Y174" s="1">
        <f>IF(שבוע_בדילוג[[#This Row],[וסת קבוע אחרון]]="","",IF(OR(שבוע_בדילוג[[#This Row],[LengthofCycle]]=שבוע_בדילוג[[#This Row],[וסת קבוע אחרון]],F173=שבוע_בדילוג[[#This Row],[וסת קבוע אחרון]],F172=שבוע_בדילוג[[#This Row],[וסת קבוע אחרון]]),1,0))</f>
        <v>1</v>
      </c>
      <c r="Z174" s="1">
        <f>IF(OR(שבוע_בדילוג[[#This Row],[הווסת פעיל?]]=0,שבוע_בדילוג[[#This Row],[הווסת פעיל?]]=""),"",SUM(Z173,שבוע_בדילוג[[#This Row],[הווסת פעיל?]]))</f>
        <v>1</v>
      </c>
      <c r="AA174" s="1" t="str">
        <f>IF(AND(שבוע_בדילוג[[#This Row],[כמה מחזורים עד עקירה]]&lt;&gt;"",Z175=""),שבוע_בדילוג[[#This Row],[כמה מחזורים עד עקירה]],"")</f>
        <v/>
      </c>
      <c r="AB174" s="1">
        <f>IF(AND(שבוע_בדילוג[[#This Row],[הווסת פעיל?]]=1,שבוע_בדילוג[[#This Row],[וסת קבוע אחרון]]&lt;&gt;X173),שבוע_בדילוג[[#This Row],[וסת קבוע אחרון]],"")</f>
        <v>29</v>
      </c>
      <c r="AC174" s="1" t="str">
        <f>IF(AND(שבוע_בדילוג[[#This Row],[הווסת פעיל?]]=1,Y173=0,שבוע_בדילוג[[#This Row],[וסת קבוע אחרון]]=X173),שבוע_בדילוג[[#This Row],[וסת קבוע אחרון]],"")</f>
        <v/>
      </c>
      <c r="AD174" s="1" t="str">
        <f>IF(AND(שבוע_בדילוג[[#This Row],[הווסת פעיל?]]=1,Y173=0,שבוע_בדילוג[[#This Row],[וסת קבוע אחרון]]&lt;&gt;X173),1,"")</f>
        <v/>
      </c>
      <c r="AE174" s="1" t="str">
        <f>IF(AND(שבוע_בדילוג[[#This Row],[הווסת פעיל?]]&lt;&gt;"",B175=1),שבוע_בדילוג[[#This Row],[CycleNumber]],"")</f>
        <v/>
      </c>
      <c r="AF174" s="1">
        <f>IF(AND(שבוע_בדילוג[[#This Row],[הווסת פעיל?]]&lt;&gt;"",Y173=""),שבוע_בדילוג[[#This Row],[CycleNumber]],"")</f>
        <v>6</v>
      </c>
      <c r="AG174" s="1">
        <f>IF(B175=1,"",IF(שבוע_בדילוג[[#This Row],[הווסת פעיל?]]=1,IF(שבוע_בדילוג[[#This Row],[וסת קבוע אחרון]]=F175,1,0),""))</f>
        <v>1</v>
      </c>
      <c r="AH174" s="1">
        <f>IF(B175=1,"",IF(שבוע_בדילוג[[#This Row],[הווסת פעיל?]]=1,IF(OR(שבוע_בדילוג[[#This Row],[וסת קבוע אחרון]]=F175,F175=שבוע_בדילוג[[#This Row],[LengthofCycle]]),1,0),""))</f>
        <v>1</v>
      </c>
      <c r="AI174" s="1">
        <f>IF(B175=1,"",IF(שבוע_בדילוג[[#This Row],[הווסת פעיל?]]=1,IF(OR(שבוע_בדילוג[[#This Row],[וסת קבוע אחרון]]=F175,F175=שבוע_בדילוג[[#This Row],[LengthofCycle]],AND(שבוע_בדילוג[[#This Row],[LengthofCycle]]&lt;&gt;שבוע_בדילוג[[#This Row],[וסת קבוע אחרון]],OR(F175=28,F175=29))),1,0),""))</f>
        <v>1</v>
      </c>
      <c r="AJ174" s="1" t="str">
        <f>IF(AND(שבוע_בדילוג[[#This Row],[הווסת פעיל?]]=1,B175=1),1,"")</f>
        <v/>
      </c>
      <c r="AK174" s="4" t="str">
        <f>IF(AND(שבוע_בדילוג[[#This Row],[הווסת פעיל?]]&lt;&gt;1,B175&lt;&gt;1,B175&lt;&gt;""),IF(שבוע_בדילוג[[#This Row],[LengthofCycle]]=F175,1,0),"")</f>
        <v/>
      </c>
      <c r="AL174" s="4" t="str">
        <f>IF(AND(שבוע_בדילוג[[#This Row],[הווסת פעיל?]]&lt;&gt;1,B175&lt;&gt;1,B175&lt;&gt;""),IF(OR(שבוע_בדילוג[[#This Row],[LengthofCycle]]=F175,F175=29),1,0),"")</f>
        <v/>
      </c>
      <c r="AM174" s="4" t="str">
        <f>IF(AND(שבוע_בדילוג[[#This Row],[הווסת פעיל?]]&lt;&gt;1,B175&lt;&gt;1,B175&lt;&gt;""),IF(OR(שבוע_בדילוג[[#This Row],[LengthofCycle]]=F175,F175=29,F175=28),1,0),"")</f>
        <v/>
      </c>
      <c r="AR174" s="1">
        <v>1</v>
      </c>
      <c r="AS174" s="1">
        <f>COUNTIF(AF:AF,1)</f>
        <v>0</v>
      </c>
      <c r="AT174" s="2" t="e">
        <f>AS174/$AS$176</f>
        <v>#DIV/0!</v>
      </c>
      <c r="AV174" s="1">
        <v>1</v>
      </c>
      <c r="AW174" s="1">
        <f>COUNTIF(AG:AG,AV174)</f>
        <v>35</v>
      </c>
      <c r="AX174" s="11" t="e">
        <f>AW174/$AS$176</f>
        <v>#DIV/0!</v>
      </c>
      <c r="AY174" s="1">
        <v>14</v>
      </c>
      <c r="AZ174" s="1">
        <f t="shared" si="29"/>
        <v>0</v>
      </c>
      <c r="BA174" s="2" t="e">
        <f t="shared" si="30"/>
        <v>#DIV/0!</v>
      </c>
      <c r="BB174" s="2" t="e">
        <f t="shared" si="27"/>
        <v>#DIV/0!</v>
      </c>
    </row>
    <row r="175" spans="1:54" x14ac:dyDescent="0.25">
      <c r="A175" s="1" t="s">
        <v>58</v>
      </c>
      <c r="B175" s="1">
        <v>7</v>
      </c>
      <c r="C175" s="1">
        <v>1</v>
      </c>
      <c r="D175" s="1">
        <v>1</v>
      </c>
      <c r="E175" s="1">
        <v>0</v>
      </c>
      <c r="F175" s="1">
        <v>29</v>
      </c>
      <c r="H175" s="1">
        <f>שבוע_בדילוג[[#This Row],[LengthofCycle]]+1</f>
        <v>30</v>
      </c>
      <c r="I175" s="1">
        <f>IF(IFERROR(LOOKUP(שבוע_בדילוג[[#This Row],[ClientID]],קביעויות[השבוע בדילוג]),FALSE)=שבוע_בדילוג[[#This Row],[ClientID]],1,"")</f>
        <v>1</v>
      </c>
      <c r="J175" s="1">
        <f>IF(AND(שבוע_בדילוג[[#This Row],[CycleNumber]]&gt;1,OR(B176="",שבוע_בדילוג[[#This Row],[CycleNumber]]&gt;B174)),IF(OR(AND(שבוע_בדילוג[[#This Row],[LengthofCycle]]=29,F174=29),AND(שבוע_בדילוג[[#This Row],[LengthofCycle]]=36,F174=36)),1,""),"")</f>
        <v>1</v>
      </c>
      <c r="K175" s="1">
        <f>IF(AND(שבוע_בדילוג[[#This Row],[וסת השבוע]]=1,J174=1,שבוע_בדילוג[[#This Row],[CycleNumber]]&gt;B174),1,"")</f>
        <v>1</v>
      </c>
      <c r="L175" s="1">
        <f>IF(שבוע_בדילוג[[#This Row],[CycleNumber]]=1,"",IF(שבוע_בדילוג[[#This Row],[וסת השבוע]]=1,0,IF(L174="","",IF(L174=0,IF(שבוע_בדילוג[[#This Row],[LengthofCycle]]=29,0,1),IF(L174=1,IF(שבוע_בדילוג[[#This Row],[LengthofCycle]]+F174=29*2,0,2),IF(L174=2,IF(שבוע_בדילוג[[#This Row],[LengthofCycle]]+F174+F173=29*3,0,3),""))))))</f>
        <v>0</v>
      </c>
      <c r="M175" s="1">
        <f>IF(שבוע_בדילוג[[#This Row],[וסת השבוע]]=1,IF(שבוע_בדילוג[[#This Row],[וסת השבוע וההפלגה ביחד]]=1,M174+1,0),IF(AND(שבוע_בדילוג[[#This Row],[CycleNumber]]&gt;B174,שבוע_בדילוג[[#This Row],[CycleNumber]]&gt;1),IF(שבוע_בדילוג[[#This Row],[וסת השבוע פעיל?]]&lt;&gt;"",M174+1,""),""))</f>
        <v>2</v>
      </c>
      <c r="N175" s="1">
        <f>IF(שבוע_בדילוג[[#This Row],[וסת השבוע פעיל?2]]="","",IF(AND(שבוע_בדילוג[[#This Row],[וסת השבוע פעיל?]]&lt;&gt;"",שבוע_בדילוג[[#This Row],[CycleNumber]]&lt;B176,B176&lt;&gt;"",שבוע_בדילוג[[#This Row],[וסת השבוע פעיל?]]&lt;3),IF(L176=0,IF(AND(שבוע_בדילוג[[#This Row],[וסת השבוע פעיל?]]&gt;0,J176=1),0,1),0),""))</f>
        <v>0</v>
      </c>
      <c r="O175" s="1">
        <f t="shared" si="28"/>
        <v>30</v>
      </c>
      <c r="P175" s="1" t="str">
        <f>IF(AND(שבוע_בדילוג[[#This Row],[חיזוי - שבוע]]=1,K176=1),1,"")</f>
        <v/>
      </c>
      <c r="Q175" s="1" t="str">
        <f>IF(AND(שבוע_בדילוג[[#This Row],[וסת השבוע פעיל?]]&lt;3,OR(שבוע_בדילוג[[#This Row],[CycleNumber]]&gt;B176,B176="")),1,"")</f>
        <v/>
      </c>
      <c r="R175" s="1" t="str">
        <f>IF(AND(שבוע_בדילוג[[#This Row],[חיזוי - שבוע]]&lt;&gt;"",שבוע_בדילוג[[#This Row],[וסת השבוע פעיל?2]]=""),1,"")</f>
        <v/>
      </c>
      <c r="S175" s="1">
        <f>IF(שבוע_בדילוג[[#This Row],[האישה קבעה וסת שבוע בדילוג?]]=1,IF(שבוע_בדילוג[[#This Row],[וסת השבוע פעיל?]]&lt;3,1,0),"")</f>
        <v>1</v>
      </c>
      <c r="T1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5" s="1">
        <f t="shared" si="22"/>
        <v>1</v>
      </c>
      <c r="V175" s="1">
        <f t="shared" si="23"/>
        <v>1</v>
      </c>
      <c r="W175" s="1">
        <f t="shared" si="24"/>
        <v>0</v>
      </c>
      <c r="X175" s="1">
        <f>IF(שבוע_בדילוג[[#This Row],[3 הפלגות זהות]]="","",IF(שבוע_בדילוג[[#This Row],[3 הפלגות זהות]]=1,שבוע_בדילוג[[#This Row],[LengthofCycle]],X174))</f>
        <v>29</v>
      </c>
      <c r="Y175" s="1">
        <f>IF(שבוע_בדילוג[[#This Row],[וסת קבוע אחרון]]="","",IF(OR(שבוע_בדילוג[[#This Row],[LengthofCycle]]=שבוע_בדילוג[[#This Row],[וסת קבוע אחרון]],F174=שבוע_בדילוג[[#This Row],[וסת קבוע אחרון]],F173=שבוע_בדילוג[[#This Row],[וסת קבוע אחרון]]),1,0))</f>
        <v>1</v>
      </c>
      <c r="Z175" s="1">
        <f>IF(OR(שבוע_בדילוג[[#This Row],[הווסת פעיל?]]=0,שבוע_בדילוג[[#This Row],[הווסת פעיל?]]=""),"",SUM(Z174,שבוע_בדילוג[[#This Row],[הווסת פעיל?]]))</f>
        <v>2</v>
      </c>
      <c r="AA175" s="1" t="str">
        <f>IF(AND(שבוע_בדילוג[[#This Row],[כמה מחזורים עד עקירה]]&lt;&gt;"",Z176=""),שבוע_בדילוג[[#This Row],[כמה מחזורים עד עקירה]],"")</f>
        <v/>
      </c>
      <c r="AB175" s="1" t="str">
        <f>IF(AND(שבוע_בדילוג[[#This Row],[הווסת פעיל?]]=1,שבוע_בדילוג[[#This Row],[וסת קבוע אחרון]]&lt;&gt;X174),שבוע_בדילוג[[#This Row],[וסת קבוע אחרון]],"")</f>
        <v/>
      </c>
      <c r="AC175" s="1" t="str">
        <f>IF(AND(שבוע_בדילוג[[#This Row],[הווסת פעיל?]]=1,Y174=0,שבוע_בדילוג[[#This Row],[וסת קבוע אחרון]]=X174),שבוע_בדילוג[[#This Row],[וסת קבוע אחרון]],"")</f>
        <v/>
      </c>
      <c r="AD175" s="1" t="str">
        <f>IF(AND(שבוע_בדילוג[[#This Row],[הווסת פעיל?]]=1,Y174=0,שבוע_בדילוג[[#This Row],[וסת קבוע אחרון]]&lt;&gt;X174),1,"")</f>
        <v/>
      </c>
      <c r="AE175" s="1" t="str">
        <f>IF(AND(שבוע_בדילוג[[#This Row],[הווסת פעיל?]]&lt;&gt;"",B176=1),שבוע_בדילוג[[#This Row],[CycleNumber]],"")</f>
        <v/>
      </c>
      <c r="AF175" s="1" t="str">
        <f>IF(AND(שבוע_בדילוג[[#This Row],[הווסת פעיל?]]&lt;&gt;"",Y174=""),שבוע_בדילוג[[#This Row],[CycleNumber]],"")</f>
        <v/>
      </c>
      <c r="AG175" s="1">
        <f>IF(B176=1,"",IF(שבוע_בדילוג[[#This Row],[הווסת פעיל?]]=1,IF(שבוע_בדילוג[[#This Row],[וסת קבוע אחרון]]=F176,1,0),""))</f>
        <v>0</v>
      </c>
      <c r="AH175" s="1">
        <f>IF(B176=1,"",IF(שבוע_בדילוג[[#This Row],[הווסת פעיל?]]=1,IF(OR(שבוע_בדילוג[[#This Row],[וסת קבוע אחרון]]=F176,F176=שבוע_בדילוג[[#This Row],[LengthofCycle]]),1,0),""))</f>
        <v>0</v>
      </c>
      <c r="AI175" s="1">
        <f>IF(B176=1,"",IF(שבוע_בדילוג[[#This Row],[הווסת פעיל?]]=1,IF(OR(שבוע_בדילוג[[#This Row],[וסת קבוע אחרון]]=F176,F176=שבוע_בדילוג[[#This Row],[LengthofCycle]],AND(שבוע_בדילוג[[#This Row],[LengthofCycle]]&lt;&gt;שבוע_בדילוג[[#This Row],[וסת קבוע אחרון]],OR(F176=28,F176=29))),1,0),""))</f>
        <v>0</v>
      </c>
      <c r="AJ175" s="1" t="str">
        <f>IF(AND(שבוע_בדילוג[[#This Row],[הווסת פעיל?]]=1,B176=1),1,"")</f>
        <v/>
      </c>
      <c r="AK175" s="4" t="str">
        <f>IF(AND(שבוע_בדילוג[[#This Row],[הווסת פעיל?]]&lt;&gt;1,B176&lt;&gt;1,B176&lt;&gt;""),IF(שבוע_בדילוג[[#This Row],[LengthofCycle]]=F176,1,0),"")</f>
        <v/>
      </c>
      <c r="AL175" s="4" t="str">
        <f>IF(AND(שבוע_בדילוג[[#This Row],[הווסת פעיל?]]&lt;&gt;1,B176&lt;&gt;1,B176&lt;&gt;""),IF(OR(שבוע_בדילוג[[#This Row],[LengthofCycle]]=F176,F176=29),1,0),"")</f>
        <v/>
      </c>
      <c r="AM175" s="4" t="str">
        <f>IF(AND(שבוע_בדילוג[[#This Row],[הווסת פעיל?]]&lt;&gt;1,B176&lt;&gt;1,B176&lt;&gt;""),IF(OR(שבוע_בדילוג[[#This Row],[LengthofCycle]]=F176,F176=29,F176=28),1,0),"")</f>
        <v/>
      </c>
      <c r="AN175" s="1">
        <v>4</v>
      </c>
      <c r="AR175" s="1">
        <v>0</v>
      </c>
      <c r="AS175" s="1">
        <f>COUNTIF(AF:AF,0)</f>
        <v>0</v>
      </c>
      <c r="AT175" s="2" t="e">
        <f>AS175/$AS$176</f>
        <v>#DIV/0!</v>
      </c>
      <c r="AV175" s="1">
        <v>0</v>
      </c>
      <c r="AW175" s="1">
        <f>COUNTIF(AG:AG,AV175)</f>
        <v>79</v>
      </c>
      <c r="AX175" s="2" t="e">
        <f>AW175/$AS$176</f>
        <v>#DIV/0!</v>
      </c>
      <c r="AY175" s="1">
        <v>15</v>
      </c>
      <c r="AZ175" s="1">
        <f t="shared" si="29"/>
        <v>0</v>
      </c>
      <c r="BA175" s="2" t="e">
        <f t="shared" si="30"/>
        <v>#DIV/0!</v>
      </c>
      <c r="BB175" s="2" t="e">
        <f t="shared" si="27"/>
        <v>#DIV/0!</v>
      </c>
    </row>
    <row r="176" spans="1:54" x14ac:dyDescent="0.25">
      <c r="A176" s="1" t="s">
        <v>58</v>
      </c>
      <c r="B176" s="1">
        <v>8</v>
      </c>
      <c r="C176" s="1">
        <v>1</v>
      </c>
      <c r="D176" s="1">
        <v>1</v>
      </c>
      <c r="E176" s="1">
        <v>0</v>
      </c>
      <c r="F176" s="1">
        <v>31</v>
      </c>
      <c r="H176" s="1">
        <f>שבוע_בדילוג[[#This Row],[LengthofCycle]]+1</f>
        <v>32</v>
      </c>
      <c r="I176" s="1">
        <f>IF(IFERROR(LOOKUP(שבוע_בדילוג[[#This Row],[ClientID]],קביעויות[השבוע בדילוג]),FALSE)=שבוע_בדילוג[[#This Row],[ClientID]],1,"")</f>
        <v>1</v>
      </c>
      <c r="J176" s="1" t="str">
        <f>IF(AND(שבוע_בדילוג[[#This Row],[CycleNumber]]&gt;1,OR(B177="",שבוע_בדילוג[[#This Row],[CycleNumber]]&gt;B175)),IF(OR(AND(שבוע_בדילוג[[#This Row],[LengthofCycle]]=29,F175=29),AND(שבוע_בדילוג[[#This Row],[LengthofCycle]]=36,F175=36)),1,""),"")</f>
        <v/>
      </c>
      <c r="K176" s="1" t="str">
        <f>IF(AND(שבוע_בדילוג[[#This Row],[וסת השבוע]]=1,J175=1,שבוע_בדילוג[[#This Row],[CycleNumber]]&gt;B175),1,"")</f>
        <v/>
      </c>
      <c r="L176" s="1">
        <f>IF(שבוע_בדילוג[[#This Row],[CycleNumber]]=1,"",IF(שבוע_בדילוג[[#This Row],[וסת השבוע]]=1,0,IF(L175="","",IF(L175=0,IF(שבוע_בדילוג[[#This Row],[LengthofCycle]]=29,0,1),IF(L175=1,IF(שבוע_בדילוג[[#This Row],[LengthofCycle]]+F175=29*2,0,2),IF(L175=2,IF(שבוע_בדילוג[[#This Row],[LengthofCycle]]+F175+F174=29*3,0,3),""))))))</f>
        <v>1</v>
      </c>
      <c r="M176" s="1">
        <f>IF(שבוע_בדילוג[[#This Row],[וסת השבוע]]=1,IF(שבוע_בדילוג[[#This Row],[וסת השבוע וההפלגה ביחד]]=1,M175+1,0),IF(AND(שבוע_בדילוג[[#This Row],[CycleNumber]]&gt;B175,שבוע_בדילוג[[#This Row],[CycleNumber]]&gt;1),IF(שבוע_בדילוג[[#This Row],[וסת השבוע פעיל?]]&lt;&gt;"",M175+1,""),""))</f>
        <v>3</v>
      </c>
      <c r="N176" s="1">
        <f>IF(שבוע_בדילוג[[#This Row],[וסת השבוע פעיל?2]]="","",IF(AND(שבוע_בדילוג[[#This Row],[וסת השבוע פעיל?]]&lt;&gt;"",שבוע_בדילוג[[#This Row],[CycleNumber]]&lt;B177,B177&lt;&gt;"",שבוע_בדילוג[[#This Row],[וסת השבוע פעיל?]]&lt;3),IF(L177=0,IF(AND(שבוע_בדילוג[[#This Row],[וסת השבוע פעיל?]]&gt;0,J177=1),0,1),0),""))</f>
        <v>0</v>
      </c>
      <c r="O176" s="1">
        <f t="shared" si="28"/>
        <v>30</v>
      </c>
      <c r="P176" s="1" t="str">
        <f>IF(AND(שבוע_בדילוג[[#This Row],[חיזוי - שבוע]]=1,K177=1),1,"")</f>
        <v/>
      </c>
      <c r="Q176" s="1" t="str">
        <f>IF(AND(שבוע_בדילוג[[#This Row],[וסת השבוע פעיל?]]&lt;3,OR(שבוע_בדילוג[[#This Row],[CycleNumber]]&gt;B177,B177="")),1,"")</f>
        <v/>
      </c>
      <c r="R176" s="1" t="str">
        <f>IF(AND(שבוע_בדילוג[[#This Row],[חיזוי - שבוע]]&lt;&gt;"",שבוע_בדילוג[[#This Row],[וסת השבוע פעיל?2]]=""),1,"")</f>
        <v/>
      </c>
      <c r="S176" s="1">
        <f>IF(שבוע_בדילוג[[#This Row],[האישה קבעה וסת שבוע בדילוג?]]=1,IF(שבוע_בדילוג[[#This Row],[וסת השבוע פעיל?]]&lt;3,1,0),"")</f>
        <v>1</v>
      </c>
      <c r="T1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6" s="1">
        <f t="shared" si="22"/>
        <v>0</v>
      </c>
      <c r="V176" s="1">
        <f t="shared" si="23"/>
        <v>0</v>
      </c>
      <c r="W176" s="1">
        <f t="shared" si="24"/>
        <v>0</v>
      </c>
      <c r="X176" s="1">
        <f>IF(שבוע_בדילוג[[#This Row],[3 הפלגות זהות]]="","",IF(שבוע_בדילוג[[#This Row],[3 הפלגות זהות]]=1,שבוע_בדילוג[[#This Row],[LengthofCycle]],X175))</f>
        <v>29</v>
      </c>
      <c r="Y176" s="1">
        <f>IF(שבוע_בדילוג[[#This Row],[וסת קבוע אחרון]]="","",IF(OR(שבוע_בדילוג[[#This Row],[LengthofCycle]]=שבוע_בדילוג[[#This Row],[וסת קבוע אחרון]],F175=שבוע_בדילוג[[#This Row],[וסת קבוע אחרון]],F174=שבוע_בדילוג[[#This Row],[וסת קבוע אחרון]]),1,0))</f>
        <v>1</v>
      </c>
      <c r="Z176" s="1">
        <f>IF(OR(שבוע_בדילוג[[#This Row],[הווסת פעיל?]]=0,שבוע_בדילוג[[#This Row],[הווסת פעיל?]]=""),"",SUM(Z175,שבוע_בדילוג[[#This Row],[הווסת פעיל?]]))</f>
        <v>3</v>
      </c>
      <c r="AA176" s="1" t="str">
        <f>IF(AND(שבוע_בדילוג[[#This Row],[כמה מחזורים עד עקירה]]&lt;&gt;"",Z177=""),שבוע_בדילוג[[#This Row],[כמה מחזורים עד עקירה]],"")</f>
        <v/>
      </c>
      <c r="AB176" s="1" t="str">
        <f>IF(AND(שבוע_בדילוג[[#This Row],[הווסת פעיל?]]=1,שבוע_בדילוג[[#This Row],[וסת קבוע אחרון]]&lt;&gt;X175),שבוע_בדילוג[[#This Row],[וסת קבוע אחרון]],"")</f>
        <v/>
      </c>
      <c r="AC176" s="1" t="str">
        <f>IF(AND(שבוע_בדילוג[[#This Row],[הווסת פעיל?]]=1,Y175=0,שבוע_בדילוג[[#This Row],[וסת קבוע אחרון]]=X175),שבוע_בדילוג[[#This Row],[וסת קבוע אחרון]],"")</f>
        <v/>
      </c>
      <c r="AD176" s="1" t="str">
        <f>IF(AND(שבוע_בדילוג[[#This Row],[הווסת פעיל?]]=1,Y175=0,שבוע_בדילוג[[#This Row],[וסת קבוע אחרון]]&lt;&gt;X175),1,"")</f>
        <v/>
      </c>
      <c r="AE176" s="1" t="str">
        <f>IF(AND(שבוע_בדילוג[[#This Row],[הווסת פעיל?]]&lt;&gt;"",B177=1),שבוע_בדילוג[[#This Row],[CycleNumber]],"")</f>
        <v/>
      </c>
      <c r="AF176" s="1" t="str">
        <f>IF(AND(שבוע_בדילוג[[#This Row],[הווסת פעיל?]]&lt;&gt;"",Y175=""),שבוע_בדילוג[[#This Row],[CycleNumber]],"")</f>
        <v/>
      </c>
      <c r="AG176" s="1">
        <f>IF(B177=1,"",IF(שבוע_בדילוג[[#This Row],[הווסת פעיל?]]=1,IF(שבוע_בדילוג[[#This Row],[וסת קבוע אחרון]]=F177,1,0),""))</f>
        <v>0</v>
      </c>
      <c r="AH176" s="1">
        <f>IF(B177=1,"",IF(שבוע_בדילוג[[#This Row],[הווסת פעיל?]]=1,IF(OR(שבוע_בדילוג[[#This Row],[וסת קבוע אחרון]]=F177,F177=שבוע_בדילוג[[#This Row],[LengthofCycle]]),1,0),""))</f>
        <v>0</v>
      </c>
      <c r="AI176" s="1">
        <f>IF(B177=1,"",IF(שבוע_בדילוג[[#This Row],[הווסת פעיל?]]=1,IF(OR(שבוע_בדילוג[[#This Row],[וסת קבוע אחרון]]=F177,F177=שבוע_בדילוג[[#This Row],[LengthofCycle]],AND(שבוע_בדילוג[[#This Row],[LengthofCycle]]&lt;&gt;שבוע_בדילוג[[#This Row],[וסת קבוע אחרון]],OR(F177=28,F177=29))),1,0),""))</f>
        <v>0</v>
      </c>
      <c r="AJ176" s="1" t="str">
        <f>IF(AND(שבוע_בדילוג[[#This Row],[הווסת פעיל?]]=1,B177=1),1,"")</f>
        <v/>
      </c>
      <c r="AK176" s="4" t="str">
        <f>IF(AND(שבוע_בדילוג[[#This Row],[הווסת פעיל?]]&lt;&gt;1,B177&lt;&gt;1,B177&lt;&gt;""),IF(שבוע_בדילוג[[#This Row],[LengthofCycle]]=F177,1,0),"")</f>
        <v/>
      </c>
      <c r="AL176" s="4" t="str">
        <f>IF(AND(שבוע_בדילוג[[#This Row],[הווסת פעיל?]]&lt;&gt;1,B177&lt;&gt;1,B177&lt;&gt;""),IF(OR(שבוע_בדילוג[[#This Row],[LengthofCycle]]=F177,F177=29),1,0),"")</f>
        <v/>
      </c>
      <c r="AM176" s="4" t="str">
        <f>IF(AND(שבוע_בדילוג[[#This Row],[הווסת פעיל?]]&lt;&gt;1,B177&lt;&gt;1,B177&lt;&gt;""),IF(OR(שבוע_בדילוג[[#This Row],[LengthofCycle]]=F177,F177=29,F177=28),1,0),"")</f>
        <v/>
      </c>
      <c r="AR176" s="1" t="s">
        <v>48</v>
      </c>
      <c r="AS176" s="1">
        <f>SUM(AS174:AS175)</f>
        <v>0</v>
      </c>
      <c r="AV176" s="1" t="s">
        <v>48</v>
      </c>
      <c r="AW176" s="1">
        <f>SUM(AW174:AW175)</f>
        <v>114</v>
      </c>
      <c r="AY176" s="1">
        <v>19</v>
      </c>
      <c r="AZ176" s="1">
        <f t="shared" si="29"/>
        <v>0</v>
      </c>
      <c r="BA176" s="2" t="e">
        <f t="shared" si="30"/>
        <v>#DIV/0!</v>
      </c>
      <c r="BB176" s="2" t="e">
        <f t="shared" si="27"/>
        <v>#DIV/0!</v>
      </c>
    </row>
    <row r="177" spans="1:54" x14ac:dyDescent="0.25">
      <c r="A177" s="1" t="s">
        <v>58</v>
      </c>
      <c r="B177" s="1">
        <v>9</v>
      </c>
      <c r="C177" s="1">
        <v>1</v>
      </c>
      <c r="D177" s="1">
        <v>1</v>
      </c>
      <c r="E177" s="1">
        <v>0</v>
      </c>
      <c r="F177" s="1">
        <v>33</v>
      </c>
      <c r="H177" s="1">
        <f>שבוע_בדילוג[[#This Row],[LengthofCycle]]+1</f>
        <v>34</v>
      </c>
      <c r="I177" s="1">
        <f>IF(IFERROR(LOOKUP(שבוע_בדילוג[[#This Row],[ClientID]],קביעויות[השבוע בדילוג]),FALSE)=שבוע_בדילוג[[#This Row],[ClientID]],1,"")</f>
        <v>1</v>
      </c>
      <c r="J177" s="1" t="str">
        <f>IF(AND(שבוע_בדילוג[[#This Row],[CycleNumber]]&gt;1,OR(B178="",שבוע_בדילוג[[#This Row],[CycleNumber]]&gt;B176)),IF(OR(AND(שבוע_בדילוג[[#This Row],[LengthofCycle]]=29,F176=29),AND(שבוע_בדילוג[[#This Row],[LengthofCycle]]=36,F176=36)),1,""),"")</f>
        <v/>
      </c>
      <c r="K177" s="1" t="str">
        <f>IF(AND(שבוע_בדילוג[[#This Row],[וסת השבוע]]=1,J176=1,שבוע_בדילוג[[#This Row],[CycleNumber]]&gt;B176),1,"")</f>
        <v/>
      </c>
      <c r="L177" s="1">
        <f>IF(שבוע_בדילוג[[#This Row],[CycleNumber]]=1,"",IF(שבוע_בדילוג[[#This Row],[וסת השבוע]]=1,0,IF(L176="","",IF(L176=0,IF(שבוע_בדילוג[[#This Row],[LengthofCycle]]=29,0,1),IF(L176=1,IF(שבוע_בדילוג[[#This Row],[LengthofCycle]]+F176=29*2,0,2),IF(L176=2,IF(שבוע_בדילוג[[#This Row],[LengthofCycle]]+F176+F175=29*3,0,3),""))))))</f>
        <v>2</v>
      </c>
      <c r="M177" s="1">
        <f>IF(שבוע_בדילוג[[#This Row],[וסת השבוע]]=1,IF(שבוע_בדילוג[[#This Row],[וסת השבוע וההפלגה ביחד]]=1,M176+1,0),IF(AND(שבוע_בדילוג[[#This Row],[CycleNumber]]&gt;B176,שבוע_בדילוג[[#This Row],[CycleNumber]]&gt;1),IF(שבוע_בדילוג[[#This Row],[וסת השבוע פעיל?]]&lt;&gt;"",M176+1,""),""))</f>
        <v>4</v>
      </c>
      <c r="N177" s="1">
        <f>IF(שבוע_בדילוג[[#This Row],[וסת השבוע פעיל?2]]="","",IF(AND(שבוע_בדילוג[[#This Row],[וסת השבוע פעיל?]]&lt;&gt;"",שבוע_בדילוג[[#This Row],[CycleNumber]]&lt;B178,B178&lt;&gt;"",שבוע_בדילוג[[#This Row],[וסת השבוע פעיל?]]&lt;3),IF(L178=0,IF(AND(שבוע_בדילוג[[#This Row],[וסת השבוע פעיל?]]&gt;0,J178=1),0,1),0),""))</f>
        <v>0</v>
      </c>
      <c r="O177" s="1">
        <f t="shared" si="28"/>
        <v>28</v>
      </c>
      <c r="P177" s="1" t="str">
        <f>IF(AND(שבוע_בדילוג[[#This Row],[חיזוי - שבוע]]=1,K178=1),1,"")</f>
        <v/>
      </c>
      <c r="Q177" s="1" t="str">
        <f>IF(AND(שבוע_בדילוג[[#This Row],[וסת השבוע פעיל?]]&lt;3,OR(שבוע_בדילוג[[#This Row],[CycleNumber]]&gt;B178,B178="")),1,"")</f>
        <v/>
      </c>
      <c r="R177" s="1" t="str">
        <f>IF(AND(שבוע_בדילוג[[#This Row],[חיזוי - שבוע]]&lt;&gt;"",שבוע_בדילוג[[#This Row],[וסת השבוע פעיל?2]]=""),1,"")</f>
        <v/>
      </c>
      <c r="S177" s="1">
        <f>IF(שבוע_בדילוג[[#This Row],[האישה קבעה וסת שבוע בדילוג?]]=1,IF(שבוע_בדילוג[[#This Row],[וסת השבוע פעיל?]]&lt;3,1,0),"")</f>
        <v>1</v>
      </c>
      <c r="T1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7" s="1">
        <f t="shared" ref="U177:U240" si="31">IF(B177&gt;2,IF(AND(F177=F176,F176=F175),1,0),"")</f>
        <v>0</v>
      </c>
      <c r="V177" s="1">
        <f t="shared" si="23"/>
        <v>0</v>
      </c>
      <c r="W177" s="1">
        <f t="shared" si="24"/>
        <v>0</v>
      </c>
      <c r="X177" s="1">
        <f>IF(שבוע_בדילוג[[#This Row],[3 הפלגות זהות]]="","",IF(שבוע_בדילוג[[#This Row],[3 הפלגות זהות]]=1,שבוע_בדילוג[[#This Row],[LengthofCycle]],X176))</f>
        <v>29</v>
      </c>
      <c r="Y177" s="1">
        <f>IF(שבוע_בדילוג[[#This Row],[וסת קבוע אחרון]]="","",IF(OR(שבוע_בדילוג[[#This Row],[LengthofCycle]]=שבוע_בדילוג[[#This Row],[וסת קבוע אחרון]],F176=שבוע_בדילוג[[#This Row],[וסת קבוע אחרון]],F175=שבוע_בדילוג[[#This Row],[וסת קבוע אחרון]]),1,0))</f>
        <v>1</v>
      </c>
      <c r="Z177" s="1">
        <f>IF(OR(שבוע_בדילוג[[#This Row],[הווסת פעיל?]]=0,שבוע_בדילוג[[#This Row],[הווסת פעיל?]]=""),"",SUM(Z176,שבוע_בדילוג[[#This Row],[הווסת פעיל?]]))</f>
        <v>4</v>
      </c>
      <c r="AA177" s="1">
        <f>IF(AND(שבוע_בדילוג[[#This Row],[כמה מחזורים עד עקירה]]&lt;&gt;"",Z178=""),שבוע_בדילוג[[#This Row],[כמה מחזורים עד עקירה]],"")</f>
        <v>4</v>
      </c>
      <c r="AB177" s="1" t="str">
        <f>IF(AND(שבוע_בדילוג[[#This Row],[הווסת פעיל?]]=1,שבוע_בדילוג[[#This Row],[וסת קבוע אחרון]]&lt;&gt;X176),שבוע_בדילוג[[#This Row],[וסת קבוע אחרון]],"")</f>
        <v/>
      </c>
      <c r="AC177" s="1" t="str">
        <f>IF(AND(שבוע_בדילוג[[#This Row],[הווסת פעיל?]]=1,Y176=0,שבוע_בדילוג[[#This Row],[וסת קבוע אחרון]]=X176),שבוע_בדילוג[[#This Row],[וסת קבוע אחרון]],"")</f>
        <v/>
      </c>
      <c r="AD177" s="1" t="str">
        <f>IF(AND(שבוע_בדילוג[[#This Row],[הווסת פעיל?]]=1,Y176=0,שבוע_בדילוג[[#This Row],[וסת קבוע אחרון]]&lt;&gt;X176),1,"")</f>
        <v/>
      </c>
      <c r="AE177" s="1" t="str">
        <f>IF(AND(שבוע_בדילוג[[#This Row],[הווסת פעיל?]]&lt;&gt;"",B178=1),שבוע_בדילוג[[#This Row],[CycleNumber]],"")</f>
        <v/>
      </c>
      <c r="AF177" s="1" t="str">
        <f>IF(AND(שבוע_בדילוג[[#This Row],[הווסת פעיל?]]&lt;&gt;"",Y176=""),שבוע_בדילוג[[#This Row],[CycleNumber]],"")</f>
        <v/>
      </c>
      <c r="AG177" s="1">
        <f>IF(B178=1,"",IF(שבוע_בדילוג[[#This Row],[הווסת פעיל?]]=1,IF(שבוע_בדילוג[[#This Row],[וסת קבוע אחרון]]=F178,1,0),""))</f>
        <v>0</v>
      </c>
      <c r="AH177" s="1">
        <f>IF(B178=1,"",IF(שבוע_בדילוג[[#This Row],[הווסת פעיל?]]=1,IF(OR(שבוע_בדילוג[[#This Row],[וסת קבוע אחרון]]=F178,F178=שבוע_בדילוג[[#This Row],[LengthofCycle]]),1,0),""))</f>
        <v>0</v>
      </c>
      <c r="AI177" s="1">
        <f>IF(B178=1,"",IF(שבוע_בדילוג[[#This Row],[הווסת פעיל?]]=1,IF(OR(שבוע_בדילוג[[#This Row],[וסת קבוע אחרון]]=F178,F178=שבוע_בדילוג[[#This Row],[LengthofCycle]],AND(שבוע_בדילוג[[#This Row],[LengthofCycle]]&lt;&gt;שבוע_בדילוג[[#This Row],[וסת קבוע אחרון]],OR(F178=28,F178=29))),1,0),""))</f>
        <v>0</v>
      </c>
      <c r="AJ177" s="1" t="str">
        <f>IF(AND(שבוע_בדילוג[[#This Row],[הווסת פעיל?]]=1,B178=1),1,"")</f>
        <v/>
      </c>
      <c r="AK177" s="4" t="str">
        <f>IF(AND(שבוע_בדילוג[[#This Row],[הווסת פעיל?]]&lt;&gt;1,B178&lt;&gt;1,B178&lt;&gt;""),IF(שבוע_בדילוג[[#This Row],[LengthofCycle]]=F178,1,0),"")</f>
        <v/>
      </c>
      <c r="AL177" s="4" t="str">
        <f>IF(AND(שבוע_בדילוג[[#This Row],[הווסת פעיל?]]&lt;&gt;1,B178&lt;&gt;1,B178&lt;&gt;""),IF(OR(שבוע_בדילוג[[#This Row],[LengthofCycle]]=F178,F178=29),1,0),"")</f>
        <v/>
      </c>
      <c r="AM177" s="4" t="str">
        <f>IF(AND(שבוע_בדילוג[[#This Row],[הווסת פעיל?]]&lt;&gt;1,B178&lt;&gt;1,B178&lt;&gt;""),IF(OR(שבוע_בדילוג[[#This Row],[LengthofCycle]]=F178,F178=29,F178=28),1,0),"")</f>
        <v/>
      </c>
      <c r="AY177" s="1">
        <v>22</v>
      </c>
      <c r="AZ177" s="1">
        <f t="shared" si="29"/>
        <v>0</v>
      </c>
      <c r="BA177" s="2" t="e">
        <f t="shared" si="30"/>
        <v>#DIV/0!</v>
      </c>
      <c r="BB177" s="2" t="e">
        <f t="shared" si="27"/>
        <v>#DIV/0!</v>
      </c>
    </row>
    <row r="178" spans="1:54" x14ac:dyDescent="0.25">
      <c r="A178" s="1" t="s">
        <v>58</v>
      </c>
      <c r="B178" s="1">
        <v>10</v>
      </c>
      <c r="C178" s="1">
        <v>1</v>
      </c>
      <c r="D178" s="1">
        <v>1</v>
      </c>
      <c r="E178" s="1">
        <v>0</v>
      </c>
      <c r="F178" s="1">
        <v>31</v>
      </c>
      <c r="H178" s="1">
        <f>שבוע_בדילוג[[#This Row],[LengthofCycle]]+1</f>
        <v>32</v>
      </c>
      <c r="I178" s="1">
        <f>IF(IFERROR(LOOKUP(שבוע_בדילוג[[#This Row],[ClientID]],קביעויות[השבוע בדילוג]),FALSE)=שבוע_בדילוג[[#This Row],[ClientID]],1,"")</f>
        <v>1</v>
      </c>
      <c r="J178" s="1" t="str">
        <f>IF(AND(שבוע_בדילוג[[#This Row],[CycleNumber]]&gt;1,OR(B179="",שבוע_בדילוג[[#This Row],[CycleNumber]]&gt;B177)),IF(OR(AND(שבוע_בדילוג[[#This Row],[LengthofCycle]]=29,F177=29),AND(שבוע_בדילוג[[#This Row],[LengthofCycle]]=36,F177=36)),1,""),"")</f>
        <v/>
      </c>
      <c r="K178" s="1" t="str">
        <f>IF(AND(שבוע_בדילוג[[#This Row],[וסת השבוע]]=1,J177=1,שבוע_בדילוג[[#This Row],[CycleNumber]]&gt;B177),1,"")</f>
        <v/>
      </c>
      <c r="L178" s="1">
        <f>IF(שבוע_בדילוג[[#This Row],[CycleNumber]]=1,"",IF(שבוע_בדילוג[[#This Row],[וסת השבוע]]=1,0,IF(L177="","",IF(L177=0,IF(שבוע_בדילוג[[#This Row],[LengthofCycle]]=29,0,1),IF(L177=1,IF(שבוע_בדילוג[[#This Row],[LengthofCycle]]+F177=29*2,0,2),IF(L177=2,IF(שבוע_בדילוג[[#This Row],[LengthofCycle]]+F177+F176=29*3,0,3),""))))))</f>
        <v>3</v>
      </c>
      <c r="M178" s="1">
        <f>IF(שבוע_בדילוג[[#This Row],[וסת השבוע]]=1,IF(שבוע_בדילוג[[#This Row],[וסת השבוע וההפלגה ביחד]]=1,M177+1,0),IF(AND(שבוע_בדילוג[[#This Row],[CycleNumber]]&gt;B177,שבוע_בדילוג[[#This Row],[CycleNumber]]&gt;1),IF(שבוע_בדילוג[[#This Row],[וסת השבוע פעיל?]]&lt;&gt;"",M177+1,""),""))</f>
        <v>5</v>
      </c>
      <c r="N178" s="1" t="str">
        <f>IF(שבוע_בדילוג[[#This Row],[וסת השבוע פעיל?2]]="","",IF(AND(שבוע_בדילוג[[#This Row],[וסת השבוע פעיל?]]&lt;&gt;"",שבוע_בדילוג[[#This Row],[CycleNumber]]&lt;B179,B179&lt;&gt;"",שבוע_בדילוג[[#This Row],[וסת השבוע פעיל?]]&lt;3),IF(L179=0,IF(AND(שבוע_בדילוג[[#This Row],[וסת השבוע פעיל?]]&gt;0,J179=1),0,1),0),""))</f>
        <v/>
      </c>
      <c r="O178" s="1">
        <f t="shared" si="28"/>
        <v>24</v>
      </c>
      <c r="P178" s="1" t="str">
        <f>IF(AND(שבוע_בדילוג[[#This Row],[חיזוי - שבוע]]=1,K179=1),1,"")</f>
        <v/>
      </c>
      <c r="Q178" s="1" t="str">
        <f>IF(AND(שבוע_בדילוג[[#This Row],[וסת השבוע פעיל?]]&lt;3,OR(שבוע_בדילוג[[#This Row],[CycleNumber]]&gt;B179,B179="")),1,"")</f>
        <v/>
      </c>
      <c r="R178" s="1" t="str">
        <f>IF(AND(שבוע_בדילוג[[#This Row],[חיזוי - שבוע]]&lt;&gt;"",שבוע_בדילוג[[#This Row],[וסת השבוע פעיל?2]]=""),1,"")</f>
        <v/>
      </c>
      <c r="S178" s="1">
        <f>IF(שבוע_בדילוג[[#This Row],[האישה קבעה וסת שבוע בדילוג?]]=1,IF(שבוע_בדילוג[[#This Row],[וסת השבוע פעיל?]]&lt;3,1,0),"")</f>
        <v>0</v>
      </c>
      <c r="T1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8" s="1">
        <f t="shared" si="31"/>
        <v>0</v>
      </c>
      <c r="V178" s="1">
        <f t="shared" ref="V178:V241" si="32">IF(B178&gt;3,IF(AND(F178=F177,F177=F176,F176=F175),1,0),"")</f>
        <v>0</v>
      </c>
      <c r="W178" s="1">
        <f t="shared" si="24"/>
        <v>0</v>
      </c>
      <c r="X178" s="1">
        <f>IF(שבוע_בדילוג[[#This Row],[3 הפלגות זהות]]="","",IF(שבוע_בדילוג[[#This Row],[3 הפלגות זהות]]=1,שבוע_בדילוג[[#This Row],[LengthofCycle]],X177))</f>
        <v>29</v>
      </c>
      <c r="Y178" s="1">
        <f>IF(שבוע_בדילוג[[#This Row],[וסת קבוע אחרון]]="","",IF(OR(שבוע_בדילוג[[#This Row],[LengthofCycle]]=שבוע_בדילוג[[#This Row],[וסת קבוע אחרון]],F177=שבוע_בדילוג[[#This Row],[וסת קבוע אחרון]],F176=שבוע_בדילוג[[#This Row],[וסת קבוע אחרון]]),1,0))</f>
        <v>0</v>
      </c>
      <c r="Z178" s="1" t="str">
        <f>IF(OR(שבוע_בדילוג[[#This Row],[הווסת פעיל?]]=0,שבוע_בדילוג[[#This Row],[הווסת פעיל?]]=""),"",SUM(Z177,שבוע_בדילוג[[#This Row],[הווסת פעיל?]]))</f>
        <v/>
      </c>
      <c r="AA178" s="1" t="str">
        <f>IF(AND(שבוע_בדילוג[[#This Row],[כמה מחזורים עד עקירה]]&lt;&gt;"",Z179=""),שבוע_בדילוג[[#This Row],[כמה מחזורים עד עקירה]],"")</f>
        <v/>
      </c>
      <c r="AB178" s="1" t="str">
        <f>IF(AND(שבוע_בדילוג[[#This Row],[הווסת פעיל?]]=1,שבוע_בדילוג[[#This Row],[וסת קבוע אחרון]]&lt;&gt;X177),שבוע_בדילוג[[#This Row],[וסת קבוע אחרון]],"")</f>
        <v/>
      </c>
      <c r="AC178" s="1" t="str">
        <f>IF(AND(שבוע_בדילוג[[#This Row],[הווסת פעיל?]]=1,Y177=0,שבוע_בדילוג[[#This Row],[וסת קבוע אחרון]]=X177),שבוע_בדילוג[[#This Row],[וסת קבוע אחרון]],"")</f>
        <v/>
      </c>
      <c r="AD178" s="1" t="str">
        <f>IF(AND(שבוע_בדילוג[[#This Row],[הווסת פעיל?]]=1,Y177=0,שבוע_בדילוג[[#This Row],[וסת קבוע אחרון]]&lt;&gt;X177),1,"")</f>
        <v/>
      </c>
      <c r="AE178" s="1">
        <f>IF(AND(שבוע_בדילוג[[#This Row],[הווסת פעיל?]]&lt;&gt;"",B179=1),שבוע_בדילוג[[#This Row],[CycleNumber]],"")</f>
        <v>10</v>
      </c>
      <c r="AF178" s="1" t="str">
        <f>IF(AND(שבוע_בדילוג[[#This Row],[הווסת פעיל?]]&lt;&gt;"",Y177=""),שבוע_בדילוג[[#This Row],[CycleNumber]],"")</f>
        <v/>
      </c>
      <c r="AG178" s="1" t="str">
        <f>IF(B179=1,"",IF(שבוע_בדילוג[[#This Row],[הווסת פעיל?]]=1,IF(שבוע_בדילוג[[#This Row],[וסת קבוע אחרון]]=F179,1,0),""))</f>
        <v/>
      </c>
      <c r="AH178" s="1" t="str">
        <f>IF(B179=1,"",IF(שבוע_בדילוג[[#This Row],[הווסת פעיל?]]=1,IF(OR(שבוע_בדילוג[[#This Row],[וסת קבוע אחרון]]=F179,F179=שבוע_בדילוג[[#This Row],[LengthofCycle]]),1,0),""))</f>
        <v/>
      </c>
      <c r="AI178" s="1" t="str">
        <f>IF(B179=1,"",IF(שבוע_בדילוג[[#This Row],[הווסת פעיל?]]=1,IF(OR(שבוע_בדילוג[[#This Row],[וסת קבוע אחרון]]=F179,F179=שבוע_בדילוג[[#This Row],[LengthofCycle]],AND(שבוע_בדילוג[[#This Row],[LengthofCycle]]&lt;&gt;שבוע_בדילוג[[#This Row],[וסת קבוע אחרון]],OR(F179=28,F179=29))),1,0),""))</f>
        <v/>
      </c>
      <c r="AJ178" s="1" t="str">
        <f>IF(AND(שבוע_בדילוג[[#This Row],[הווסת פעיל?]]=1,B179=1),1,"")</f>
        <v/>
      </c>
      <c r="AK178" s="4" t="str">
        <f>IF(AND(שבוע_בדילוג[[#This Row],[הווסת פעיל?]]&lt;&gt;1,B179&lt;&gt;1,B179&lt;&gt;""),IF(שבוע_בדילוג[[#This Row],[LengthofCycle]]=F179,1,0),"")</f>
        <v/>
      </c>
      <c r="AL178" s="4" t="str">
        <f>IF(AND(שבוע_בדילוג[[#This Row],[הווסת פעיל?]]&lt;&gt;1,B179&lt;&gt;1,B179&lt;&gt;""),IF(OR(שבוע_בדילוג[[#This Row],[LengthofCycle]]=F179,F179=29),1,0),"")</f>
        <v/>
      </c>
      <c r="AM178" s="4" t="str">
        <f>IF(AND(שבוע_בדילוג[[#This Row],[הווסת פעיל?]]&lt;&gt;1,B179&lt;&gt;1,B179&lt;&gt;""),IF(OR(שבוע_בדילוג[[#This Row],[LengthofCycle]]=F179,F179=29,F179=28),1,0),"")</f>
        <v/>
      </c>
      <c r="AY178" s="1" t="s">
        <v>36</v>
      </c>
      <c r="AZ178" s="1">
        <f>SUM(AZ70:AZ177)</f>
        <v>0</v>
      </c>
      <c r="BA178" s="3" t="e">
        <f>SUM(BA70:BA177)</f>
        <v>#DIV/0!</v>
      </c>
      <c r="BB178" s="3" t="e">
        <f>BB177</f>
        <v>#DIV/0!</v>
      </c>
    </row>
    <row r="179" spans="1:54" x14ac:dyDescent="0.25">
      <c r="A179" s="1" t="s">
        <v>60</v>
      </c>
      <c r="B179" s="1">
        <v>1</v>
      </c>
      <c r="C179" s="1">
        <v>0</v>
      </c>
      <c r="D179" s="1">
        <v>1</v>
      </c>
      <c r="E179" s="1">
        <v>0</v>
      </c>
      <c r="F179" s="1">
        <v>25</v>
      </c>
      <c r="H179" s="1">
        <f>שבוע_בדילוג[[#This Row],[LengthofCycle]]+1</f>
        <v>26</v>
      </c>
      <c r="I179" s="1" t="str">
        <f>IF(IFERROR(LOOKUP(שבוע_בדילוג[[#This Row],[ClientID]],קביעויות[השבוע בדילוג]),FALSE)=שבוע_בדילוג[[#This Row],[ClientID]],1,"")</f>
        <v/>
      </c>
      <c r="J179" s="1" t="str">
        <f>IF(AND(שבוע_בדילוג[[#This Row],[CycleNumber]]&gt;1,OR(B180="",שבוע_בדילוג[[#This Row],[CycleNumber]]&gt;B178)),IF(OR(AND(שבוע_בדילוג[[#This Row],[LengthofCycle]]=29,F178=29),AND(שבוע_בדילוג[[#This Row],[LengthofCycle]]=36,F178=36)),1,""),"")</f>
        <v/>
      </c>
      <c r="K179" s="1" t="str">
        <f>IF(AND(שבוע_בדילוג[[#This Row],[וסת השבוע]]=1,J178=1,שבוע_בדילוג[[#This Row],[CycleNumber]]&gt;B178),1,"")</f>
        <v/>
      </c>
      <c r="L179" s="1" t="str">
        <f>IF(שבוע_בדילוג[[#This Row],[CycleNumber]]=1,"",IF(שבוע_בדילוג[[#This Row],[וסת השבוע]]=1,0,IF(L178="","",IF(L178=0,IF(שבוע_בדילוג[[#This Row],[LengthofCycle]]=29,0,1),IF(L178=1,IF(שבוע_בדילוג[[#This Row],[LengthofCycle]]+F178=29*2,0,2),IF(L178=2,IF(שבוע_בדילוג[[#This Row],[LengthofCycle]]+F178+F177=29*3,0,3),""))))))</f>
        <v/>
      </c>
      <c r="M179" s="1" t="str">
        <f>IF(שבוע_בדילוג[[#This Row],[וסת השבוע]]=1,IF(שבוע_בדילוג[[#This Row],[וסת השבוע וההפלגה ביחד]]=1,M178+1,0),IF(AND(שבוע_בדילוג[[#This Row],[CycleNumber]]&gt;B178,שבוע_בדילוג[[#This Row],[CycleNumber]]&gt;1),IF(שבוע_בדילוג[[#This Row],[וסת השבוע פעיל?]]&lt;&gt;"",M178+1,""),""))</f>
        <v/>
      </c>
      <c r="N179" s="1" t="str">
        <f>IF(שבוע_בדילוג[[#This Row],[וסת השבוע פעיל?2]]="","",IF(AND(שבוע_בדילוג[[#This Row],[וסת השבוע פעיל?]]&lt;&gt;"",שבוע_בדילוג[[#This Row],[CycleNumber]]&lt;B180,B180&lt;&gt;"",שבוע_בדילוג[[#This Row],[וסת השבוע פעיל?]]&lt;3),IF(L180=0,IF(AND(שבוע_בדילוג[[#This Row],[וסת השבוע פעיל?]]&gt;0,J180=1),0,1),0),""))</f>
        <v/>
      </c>
      <c r="O179" s="1" t="str">
        <f t="shared" si="28"/>
        <v/>
      </c>
      <c r="P179" s="1" t="str">
        <f>IF(AND(שבוע_בדילוג[[#This Row],[חיזוי - שבוע]]=1,K180=1),1,"")</f>
        <v/>
      </c>
      <c r="Q179" s="1" t="str">
        <f>IF(AND(שבוע_בדילוג[[#This Row],[וסת השבוע פעיל?]]&lt;3,OR(שבוע_בדילוג[[#This Row],[CycleNumber]]&gt;B180,B180="")),1,"")</f>
        <v/>
      </c>
      <c r="R179" s="1" t="str">
        <f>IF(AND(שבוע_בדילוג[[#This Row],[חיזוי - שבוע]]&lt;&gt;"",שבוע_בדילוג[[#This Row],[וסת השבוע פעיל?2]]=""),1,"")</f>
        <v/>
      </c>
      <c r="S179" s="1" t="str">
        <f>IF(שבוע_בדילוג[[#This Row],[האישה קבעה וסת שבוע בדילוג?]]=1,IF(שבוע_בדילוג[[#This Row],[וסת השבוע פעיל?]]&lt;3,1,0),"")</f>
        <v/>
      </c>
      <c r="T1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79" s="1" t="str">
        <f t="shared" si="31"/>
        <v/>
      </c>
      <c r="V179" s="1" t="str">
        <f t="shared" si="32"/>
        <v/>
      </c>
      <c r="W179" s="1" t="str">
        <f t="shared" ref="W179:W242" si="33">IF(B179&gt;4,IF(AND(F179=F178,F178=F177,F177=F176,F176=F175),1,0),"")</f>
        <v/>
      </c>
      <c r="X179" s="1" t="str">
        <f>IF(שבוע_בדילוג[[#This Row],[3 הפלגות זהות]]="","",IF(שבוע_בדילוג[[#This Row],[3 הפלגות זהות]]=1,שבוע_בדילוג[[#This Row],[LengthofCycle]],X178))</f>
        <v/>
      </c>
      <c r="Z179" s="1" t="str">
        <f>IF(OR(שבוע_בדילוג[[#This Row],[הווסת פעיל?]]=0,שבוע_בדילוג[[#This Row],[הווסת פעיל?]]=""),"",SUM(Z178,שבוע_בדילוג[[#This Row],[הווסת פעיל?]]))</f>
        <v/>
      </c>
      <c r="AA179" s="1" t="str">
        <f>IF(AND(שבוע_בדילוג[[#This Row],[כמה מחזורים עד עקירה]]&lt;&gt;"",Z180=""),שבוע_בדילוג[[#This Row],[כמה מחזורים עד עקירה]],"")</f>
        <v/>
      </c>
      <c r="AB179" s="1" t="str">
        <f>IF(AND(שבוע_בדילוג[[#This Row],[הווסת פעיל?]]=1,שבוע_בדילוג[[#This Row],[וסת קבוע אחרון]]&lt;&gt;X178),שבוע_בדילוג[[#This Row],[וסת קבוע אחרון]],"")</f>
        <v/>
      </c>
      <c r="AC179" s="1" t="str">
        <f>IF(AND(שבוע_בדילוג[[#This Row],[הווסת פעיל?]]=1,Y178=0,שבוע_בדילוג[[#This Row],[וסת קבוע אחרון]]=X178),שבוע_בדילוג[[#This Row],[וסת קבוע אחרון]],"")</f>
        <v/>
      </c>
      <c r="AD179" s="1" t="str">
        <f>IF(AND(שבוע_בדילוג[[#This Row],[הווסת פעיל?]]=1,Y178=0,שבוע_בדילוג[[#This Row],[וסת קבוע אחרון]]&lt;&gt;X178),1,"")</f>
        <v/>
      </c>
      <c r="AE179" s="1" t="str">
        <f>IF(AND(שבוע_בדילוג[[#This Row],[הווסת פעיל?]]&lt;&gt;"",B180=1),שבוע_בדילוג[[#This Row],[CycleNumber]],"")</f>
        <v/>
      </c>
      <c r="AF179" s="1" t="str">
        <f>IF(AND(שבוע_בדילוג[[#This Row],[הווסת פעיל?]]&lt;&gt;"",Y178=""),שבוע_בדילוג[[#This Row],[CycleNumber]],"")</f>
        <v/>
      </c>
      <c r="AG179" s="1" t="str">
        <f>IF(B180=1,"",IF(שבוע_בדילוג[[#This Row],[הווסת פעיל?]]=1,IF(שבוע_בדילוג[[#This Row],[וסת קבוע אחרון]]=F180,1,0),""))</f>
        <v/>
      </c>
      <c r="AH179" s="1" t="str">
        <f>IF(B180=1,"",IF(שבוע_בדילוג[[#This Row],[הווסת פעיל?]]=1,IF(OR(שבוע_בדילוג[[#This Row],[וסת קבוע אחרון]]=F180,F180=שבוע_בדילוג[[#This Row],[LengthofCycle]]),1,0),""))</f>
        <v/>
      </c>
      <c r="AI179" s="1" t="str">
        <f>IF(B180=1,"",IF(שבוע_בדילוג[[#This Row],[הווסת פעיל?]]=1,IF(OR(שבוע_בדילוג[[#This Row],[וסת קבוע אחרון]]=F180,F180=שבוע_בדילוג[[#This Row],[LengthofCycle]],AND(שבוע_בדילוג[[#This Row],[LengthofCycle]]&lt;&gt;שבוע_בדילוג[[#This Row],[וסת קבוע אחרון]],OR(F180=28,F180=29))),1,0),""))</f>
        <v/>
      </c>
      <c r="AJ179" s="1" t="str">
        <f>IF(AND(שבוע_בדילוג[[#This Row],[הווסת פעיל?]]=1,B180=1),1,"")</f>
        <v/>
      </c>
      <c r="AK179" s="4">
        <f>IF(AND(שבוע_בדילוג[[#This Row],[הווסת פעיל?]]&lt;&gt;1,B180&lt;&gt;1,B180&lt;&gt;""),IF(שבוע_בדילוג[[#This Row],[LengthofCycle]]=F180,1,0),"")</f>
        <v>0</v>
      </c>
      <c r="AL179" s="4">
        <f>IF(AND(שבוע_בדילוג[[#This Row],[הווסת פעיל?]]&lt;&gt;1,B180&lt;&gt;1,B180&lt;&gt;""),IF(OR(שבוע_בדילוג[[#This Row],[LengthofCycle]]=F180,F180=29),1,0),"")</f>
        <v>0</v>
      </c>
      <c r="AM179" s="4">
        <f>IF(AND(שבוע_בדילוג[[#This Row],[הווסת פעיל?]]&lt;&gt;1,B180&lt;&gt;1,B180&lt;&gt;""),IF(OR(שבוע_בדילוג[[#This Row],[LengthofCycle]]=F180,F180=29,F180=28),1,0),"")</f>
        <v>0</v>
      </c>
    </row>
    <row r="180" spans="1:54" x14ac:dyDescent="0.25">
      <c r="A180" s="1" t="s">
        <v>60</v>
      </c>
      <c r="B180" s="1">
        <v>2</v>
      </c>
      <c r="C180" s="1">
        <v>0</v>
      </c>
      <c r="D180" s="1">
        <v>1</v>
      </c>
      <c r="E180" s="1">
        <v>0</v>
      </c>
      <c r="F180" s="1">
        <v>24</v>
      </c>
      <c r="H180" s="1">
        <f>שבוע_בדילוג[[#This Row],[LengthofCycle]]+1</f>
        <v>25</v>
      </c>
      <c r="I180" s="1" t="str">
        <f>IF(IFERROR(LOOKUP(שבוע_בדילוג[[#This Row],[ClientID]],קביעויות[השבוע בדילוג]),FALSE)=שבוע_בדילוג[[#This Row],[ClientID]],1,"")</f>
        <v/>
      </c>
      <c r="J180" s="1" t="str">
        <f>IF(AND(שבוע_בדילוג[[#This Row],[CycleNumber]]&gt;1,OR(B181="",שבוע_בדילוג[[#This Row],[CycleNumber]]&gt;B179)),IF(OR(AND(שבוע_בדילוג[[#This Row],[LengthofCycle]]=29,F179=29),AND(שבוע_בדילוג[[#This Row],[LengthofCycle]]=36,F179=36)),1,""),"")</f>
        <v/>
      </c>
      <c r="K180" s="1" t="str">
        <f>IF(AND(שבוע_בדילוג[[#This Row],[וסת השבוע]]=1,J179=1,שבוע_בדילוג[[#This Row],[CycleNumber]]&gt;B179),1,"")</f>
        <v/>
      </c>
      <c r="L180" s="1" t="str">
        <f>IF(שבוע_בדילוג[[#This Row],[CycleNumber]]=1,"",IF(שבוע_בדילוג[[#This Row],[וסת השבוע]]=1,0,IF(L179="","",IF(L179=0,IF(שבוע_בדילוג[[#This Row],[LengthofCycle]]=29,0,1),IF(L179=1,IF(שבוע_בדילוג[[#This Row],[LengthofCycle]]+F179=29*2,0,2),IF(L179=2,IF(שבוע_בדילוג[[#This Row],[LengthofCycle]]+F179+F178=29*3,0,3),""))))))</f>
        <v/>
      </c>
      <c r="M180" s="1" t="str">
        <f>IF(שבוע_בדילוג[[#This Row],[וסת השבוע]]=1,IF(שבוע_בדילוג[[#This Row],[וסת השבוע וההפלגה ביחד]]=1,M179+1,0),IF(AND(שבוע_בדילוג[[#This Row],[CycleNumber]]&gt;B179,שבוע_בדילוג[[#This Row],[CycleNumber]]&gt;1),IF(שבוע_בדילוג[[#This Row],[וסת השבוע פעיל?]]&lt;&gt;"",M179+1,""),""))</f>
        <v/>
      </c>
      <c r="N180" s="1" t="str">
        <f>IF(שבוע_בדילוג[[#This Row],[וסת השבוע פעיל?2]]="","",IF(AND(שבוע_בדילוג[[#This Row],[וסת השבוע פעיל?]]&lt;&gt;"",שבוע_בדילוג[[#This Row],[CycleNumber]]&lt;B181,B181&lt;&gt;"",שבוע_בדילוג[[#This Row],[וסת השבוע פעיל?]]&lt;3),IF(L181=0,IF(AND(שבוע_בדילוג[[#This Row],[וסת השבוע פעיל?]]&gt;0,J181=1),0,1),0),""))</f>
        <v/>
      </c>
      <c r="O180" s="1" t="str">
        <f t="shared" si="28"/>
        <v/>
      </c>
      <c r="P180" s="1" t="str">
        <f>IF(AND(שבוע_בדילוג[[#This Row],[חיזוי - שבוע]]=1,K181=1),1,"")</f>
        <v/>
      </c>
      <c r="Q180" s="1" t="str">
        <f>IF(AND(שבוע_בדילוג[[#This Row],[וסת השבוע פעיל?]]&lt;3,OR(שבוע_בדילוג[[#This Row],[CycleNumber]]&gt;B181,B181="")),1,"")</f>
        <v/>
      </c>
      <c r="R180" s="1" t="str">
        <f>IF(AND(שבוע_בדילוג[[#This Row],[חיזוי - שבוע]]&lt;&gt;"",שבוע_בדילוג[[#This Row],[וסת השבוע פעיל?2]]=""),1,"")</f>
        <v/>
      </c>
      <c r="S180" s="1" t="str">
        <f>IF(שבוע_בדילוג[[#This Row],[האישה קבעה וסת שבוע בדילוג?]]=1,IF(שבוע_בדילוג[[#This Row],[וסת השבוע פעיל?]]&lt;3,1,0),"")</f>
        <v/>
      </c>
      <c r="T1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0" s="1" t="str">
        <f t="shared" si="31"/>
        <v/>
      </c>
      <c r="V180" s="1" t="str">
        <f t="shared" si="32"/>
        <v/>
      </c>
      <c r="W180" s="1" t="str">
        <f t="shared" si="33"/>
        <v/>
      </c>
      <c r="X180" s="1" t="str">
        <f>IF(שבוע_בדילוג[[#This Row],[3 הפלגות זהות]]="","",IF(שבוע_בדילוג[[#This Row],[3 הפלגות זהות]]=1,שבוע_בדילוג[[#This Row],[LengthofCycle]],X179))</f>
        <v/>
      </c>
      <c r="Z180" s="1" t="str">
        <f>IF(OR(שבוע_בדילוג[[#This Row],[הווסת פעיל?]]=0,שבוע_בדילוג[[#This Row],[הווסת פעיל?]]=""),"",SUM(Z179,שבוע_בדילוג[[#This Row],[הווסת פעיל?]]))</f>
        <v/>
      </c>
      <c r="AA180" s="1" t="str">
        <f>IF(AND(שבוע_בדילוג[[#This Row],[כמה מחזורים עד עקירה]]&lt;&gt;"",Z181=""),שבוע_בדילוג[[#This Row],[כמה מחזורים עד עקירה]],"")</f>
        <v/>
      </c>
      <c r="AB180" s="1" t="str">
        <f>IF(AND(שבוע_בדילוג[[#This Row],[הווסת פעיל?]]=1,שבוע_בדילוג[[#This Row],[וסת קבוע אחרון]]&lt;&gt;X179),שבוע_בדילוג[[#This Row],[וסת קבוע אחרון]],"")</f>
        <v/>
      </c>
      <c r="AC180" s="1" t="str">
        <f>IF(AND(שבוע_בדילוג[[#This Row],[הווסת פעיל?]]=1,Y179=0,שבוע_בדילוג[[#This Row],[וסת קבוע אחרון]]=X179),שבוע_בדילוג[[#This Row],[וסת קבוע אחרון]],"")</f>
        <v/>
      </c>
      <c r="AD180" s="1" t="str">
        <f>IF(AND(שבוע_בדילוג[[#This Row],[הווסת פעיל?]]=1,Y179=0,שבוע_בדילוג[[#This Row],[וסת קבוע אחרון]]&lt;&gt;X179),1,"")</f>
        <v/>
      </c>
      <c r="AE180" s="1" t="str">
        <f>IF(AND(שבוע_בדילוג[[#This Row],[הווסת פעיל?]]&lt;&gt;"",B181=1),שבוע_בדילוג[[#This Row],[CycleNumber]],"")</f>
        <v/>
      </c>
      <c r="AF180" s="1" t="str">
        <f>IF(AND(שבוע_בדילוג[[#This Row],[הווסת פעיל?]]&lt;&gt;"",Y179=""),שבוע_בדילוג[[#This Row],[CycleNumber]],"")</f>
        <v/>
      </c>
      <c r="AG180" s="1" t="str">
        <f>IF(B181=1,"",IF(שבוע_בדילוג[[#This Row],[הווסת פעיל?]]=1,IF(שבוע_בדילוג[[#This Row],[וסת קבוע אחרון]]=F181,1,0),""))</f>
        <v/>
      </c>
      <c r="AH180" s="1" t="str">
        <f>IF(B181=1,"",IF(שבוע_בדילוג[[#This Row],[הווסת פעיל?]]=1,IF(OR(שבוע_בדילוג[[#This Row],[וסת קבוע אחרון]]=F181,F181=שבוע_בדילוג[[#This Row],[LengthofCycle]]),1,0),""))</f>
        <v/>
      </c>
      <c r="AI180" s="1" t="str">
        <f>IF(B181=1,"",IF(שבוע_בדילוג[[#This Row],[הווסת פעיל?]]=1,IF(OR(שבוע_בדילוג[[#This Row],[וסת קבוע אחרון]]=F181,F181=שבוע_בדילוג[[#This Row],[LengthofCycle]],AND(שבוע_בדילוג[[#This Row],[LengthofCycle]]&lt;&gt;שבוע_בדילוג[[#This Row],[וסת קבוע אחרון]],OR(F181=28,F181=29))),1,0),""))</f>
        <v/>
      </c>
      <c r="AJ180" s="1" t="str">
        <f>IF(AND(שבוע_בדילוג[[#This Row],[הווסת פעיל?]]=1,B181=1),1,"")</f>
        <v/>
      </c>
      <c r="AK180" s="4">
        <f>IF(AND(שבוע_בדילוג[[#This Row],[הווסת פעיל?]]&lt;&gt;1,B181&lt;&gt;1,B181&lt;&gt;""),IF(שבוע_בדילוג[[#This Row],[LengthofCycle]]=F181,1,0),"")</f>
        <v>1</v>
      </c>
      <c r="AL180" s="4">
        <f>IF(AND(שבוע_בדילוג[[#This Row],[הווסת פעיל?]]&lt;&gt;1,B181&lt;&gt;1,B181&lt;&gt;""),IF(OR(שבוע_בדילוג[[#This Row],[LengthofCycle]]=F181,F181=29),1,0),"")</f>
        <v>1</v>
      </c>
      <c r="AM180" s="4">
        <f>IF(AND(שבוע_בדילוג[[#This Row],[הווסת פעיל?]]&lt;&gt;1,B181&lt;&gt;1,B181&lt;&gt;""),IF(OR(שבוע_בדילוג[[#This Row],[LengthofCycle]]=F181,F181=29,F181=28),1,0),"")</f>
        <v>1</v>
      </c>
    </row>
    <row r="181" spans="1:54" x14ac:dyDescent="0.25">
      <c r="A181" s="1" t="s">
        <v>60</v>
      </c>
      <c r="B181" s="1">
        <v>3</v>
      </c>
      <c r="C181" s="1">
        <v>0</v>
      </c>
      <c r="D181" s="1">
        <v>1</v>
      </c>
      <c r="E181" s="1">
        <v>0</v>
      </c>
      <c r="F181" s="1">
        <v>24</v>
      </c>
      <c r="H181" s="1">
        <f>שבוע_בדילוג[[#This Row],[LengthofCycle]]+1</f>
        <v>25</v>
      </c>
      <c r="I181" s="1" t="str">
        <f>IF(IFERROR(LOOKUP(שבוע_בדילוג[[#This Row],[ClientID]],קביעויות[השבוע בדילוג]),FALSE)=שבוע_בדילוג[[#This Row],[ClientID]],1,"")</f>
        <v/>
      </c>
      <c r="J181" s="1" t="str">
        <f>IF(AND(שבוע_בדילוג[[#This Row],[CycleNumber]]&gt;1,OR(B182="",שבוע_בדילוג[[#This Row],[CycleNumber]]&gt;B180)),IF(OR(AND(שבוע_בדילוג[[#This Row],[LengthofCycle]]=29,F180=29),AND(שבוע_בדילוג[[#This Row],[LengthofCycle]]=36,F180=36)),1,""),"")</f>
        <v/>
      </c>
      <c r="K181" s="1" t="str">
        <f>IF(AND(שבוע_בדילוג[[#This Row],[וסת השבוע]]=1,J180=1,שבוע_בדילוג[[#This Row],[CycleNumber]]&gt;B180),1,"")</f>
        <v/>
      </c>
      <c r="L181" s="1" t="str">
        <f>IF(שבוע_בדילוג[[#This Row],[CycleNumber]]=1,"",IF(שבוע_בדילוג[[#This Row],[וסת השבוע]]=1,0,IF(L180="","",IF(L180=0,IF(שבוע_בדילוג[[#This Row],[LengthofCycle]]=29,0,1),IF(L180=1,IF(שבוע_בדילוג[[#This Row],[LengthofCycle]]+F180=29*2,0,2),IF(L180=2,IF(שבוע_בדילוג[[#This Row],[LengthofCycle]]+F180+F179=29*3,0,3),""))))))</f>
        <v/>
      </c>
      <c r="M181" s="1" t="str">
        <f>IF(שבוע_בדילוג[[#This Row],[וסת השבוע]]=1,IF(שבוע_בדילוג[[#This Row],[וסת השבוע וההפלגה ביחד]]=1,M180+1,0),IF(AND(שבוע_בדילוג[[#This Row],[CycleNumber]]&gt;B180,שבוע_בדילוג[[#This Row],[CycleNumber]]&gt;1),IF(שבוע_בדילוג[[#This Row],[וסת השבוע פעיל?]]&lt;&gt;"",M180+1,""),""))</f>
        <v/>
      </c>
      <c r="N181" s="1" t="str">
        <f>IF(שבוע_בדילוג[[#This Row],[וסת השבוע פעיל?2]]="","",IF(AND(שבוע_בדילוג[[#This Row],[וסת השבוע פעיל?]]&lt;&gt;"",שבוע_בדילוג[[#This Row],[CycleNumber]]&lt;B182,B182&lt;&gt;"",שבוע_בדילוג[[#This Row],[וסת השבוע פעיל?]]&lt;3),IF(L182=0,IF(AND(שבוע_בדילוג[[#This Row],[וסת השבוע פעיל?]]&gt;0,J182=1),0,1),0),""))</f>
        <v/>
      </c>
      <c r="O181" s="1" t="str">
        <f t="shared" si="28"/>
        <v/>
      </c>
      <c r="P181" s="1" t="str">
        <f>IF(AND(שבוע_בדילוג[[#This Row],[חיזוי - שבוע]]=1,K182=1),1,"")</f>
        <v/>
      </c>
      <c r="Q181" s="1" t="str">
        <f>IF(AND(שבוע_בדילוג[[#This Row],[וסת השבוע פעיל?]]&lt;3,OR(שבוע_בדילוג[[#This Row],[CycleNumber]]&gt;B182,B182="")),1,"")</f>
        <v/>
      </c>
      <c r="R181" s="1" t="str">
        <f>IF(AND(שבוע_בדילוג[[#This Row],[חיזוי - שבוע]]&lt;&gt;"",שבוע_בדילוג[[#This Row],[וסת השבוע פעיל?2]]=""),1,"")</f>
        <v/>
      </c>
      <c r="S181" s="1" t="str">
        <f>IF(שבוע_בדילוג[[#This Row],[האישה קבעה וסת שבוע בדילוג?]]=1,IF(שבוע_בדילוג[[#This Row],[וסת השבוע פעיל?]]&lt;3,1,0),"")</f>
        <v/>
      </c>
      <c r="T1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1" s="1">
        <f t="shared" si="31"/>
        <v>0</v>
      </c>
      <c r="V181" s="1" t="str">
        <f t="shared" si="32"/>
        <v/>
      </c>
      <c r="W181" s="1" t="str">
        <f t="shared" si="33"/>
        <v/>
      </c>
      <c r="X181" s="1" t="str">
        <f>IF(שבוע_בדילוג[[#This Row],[3 הפלגות זהות]]="","",IF(שבוע_בדילוג[[#This Row],[3 הפלגות זהות]]=1,שבוע_בדילוג[[#This Row],[LengthofCycle]],X180))</f>
        <v/>
      </c>
      <c r="Z181" s="1" t="str">
        <f>IF(OR(שבוע_בדילוג[[#This Row],[הווסת פעיל?]]=0,שבוע_בדילוג[[#This Row],[הווסת פעיל?]]=""),"",SUM(Z180,שבוע_בדילוג[[#This Row],[הווסת פעיל?]]))</f>
        <v/>
      </c>
      <c r="AA181" s="1" t="str">
        <f>IF(AND(שבוע_בדילוג[[#This Row],[כמה מחזורים עד עקירה]]&lt;&gt;"",Z182=""),שבוע_בדילוג[[#This Row],[כמה מחזורים עד עקירה]],"")</f>
        <v/>
      </c>
      <c r="AB181" s="1" t="str">
        <f>IF(AND(שבוע_בדילוג[[#This Row],[הווסת פעיל?]]=1,שבוע_בדילוג[[#This Row],[וסת קבוע אחרון]]&lt;&gt;X180),שבוע_בדילוג[[#This Row],[וסת קבוע אחרון]],"")</f>
        <v/>
      </c>
      <c r="AC181" s="1" t="str">
        <f>IF(AND(שבוע_בדילוג[[#This Row],[הווסת פעיל?]]=1,Y180=0,שבוע_בדילוג[[#This Row],[וסת קבוע אחרון]]=X180),שבוע_בדילוג[[#This Row],[וסת קבוע אחרון]],"")</f>
        <v/>
      </c>
      <c r="AD181" s="1" t="str">
        <f>IF(AND(שבוע_בדילוג[[#This Row],[הווסת פעיל?]]=1,Y180=0,שבוע_בדילוג[[#This Row],[וסת קבוע אחרון]]&lt;&gt;X180),1,"")</f>
        <v/>
      </c>
      <c r="AE181" s="1" t="str">
        <f>IF(AND(שבוע_בדילוג[[#This Row],[הווסת פעיל?]]&lt;&gt;"",B182=1),שבוע_בדילוג[[#This Row],[CycleNumber]],"")</f>
        <v/>
      </c>
      <c r="AF181" s="1" t="str">
        <f>IF(AND(שבוע_בדילוג[[#This Row],[הווסת פעיל?]]&lt;&gt;"",Y180=""),שבוע_בדילוג[[#This Row],[CycleNumber]],"")</f>
        <v/>
      </c>
      <c r="AG181" s="1" t="str">
        <f>IF(B182=1,"",IF(שבוע_בדילוג[[#This Row],[הווסת פעיל?]]=1,IF(שבוע_בדילוג[[#This Row],[וסת קבוע אחרון]]=F182,1,0),""))</f>
        <v/>
      </c>
      <c r="AH181" s="1" t="str">
        <f>IF(B182=1,"",IF(שבוע_בדילוג[[#This Row],[הווסת פעיל?]]=1,IF(OR(שבוע_בדילוג[[#This Row],[וסת קבוע אחרון]]=F182,F182=שבוע_בדילוג[[#This Row],[LengthofCycle]]),1,0),""))</f>
        <v/>
      </c>
      <c r="AI181" s="1" t="str">
        <f>IF(B182=1,"",IF(שבוע_בדילוג[[#This Row],[הווסת פעיל?]]=1,IF(OR(שבוע_בדילוג[[#This Row],[וסת קבוע אחרון]]=F182,F182=שבוע_בדילוג[[#This Row],[LengthofCycle]],AND(שבוע_בדילוג[[#This Row],[LengthofCycle]]&lt;&gt;שבוע_בדילוג[[#This Row],[וסת קבוע אחרון]],OR(F182=28,F182=29))),1,0),""))</f>
        <v/>
      </c>
      <c r="AJ181" s="1" t="str">
        <f>IF(AND(שבוע_בדילוג[[#This Row],[הווסת פעיל?]]=1,B182=1),1,"")</f>
        <v/>
      </c>
      <c r="AK181" s="4">
        <f>IF(AND(שבוע_בדילוג[[#This Row],[הווסת פעיל?]]&lt;&gt;1,B182&lt;&gt;1,B182&lt;&gt;""),IF(שבוע_בדילוג[[#This Row],[LengthofCycle]]=F182,1,0),"")</f>
        <v>0</v>
      </c>
      <c r="AL181" s="4">
        <f>IF(AND(שבוע_בדילוג[[#This Row],[הווסת פעיל?]]&lt;&gt;1,B182&lt;&gt;1,B182&lt;&gt;""),IF(OR(שבוע_בדילוג[[#This Row],[LengthofCycle]]=F182,F182=29),1,0),"")</f>
        <v>0</v>
      </c>
      <c r="AM181" s="4">
        <f>IF(AND(שבוע_בדילוג[[#This Row],[הווסת פעיל?]]&lt;&gt;1,B182&lt;&gt;1,B182&lt;&gt;""),IF(OR(שבוע_בדילוג[[#This Row],[LengthofCycle]]=F182,F182=29,F182=28),1,0),"")</f>
        <v>0</v>
      </c>
    </row>
    <row r="182" spans="1:54" x14ac:dyDescent="0.25">
      <c r="A182" s="1" t="s">
        <v>60</v>
      </c>
      <c r="B182" s="1">
        <v>4</v>
      </c>
      <c r="C182" s="1">
        <v>0</v>
      </c>
      <c r="D182" s="1">
        <v>1</v>
      </c>
      <c r="E182" s="1">
        <v>0</v>
      </c>
      <c r="F182" s="1">
        <v>27</v>
      </c>
      <c r="H182" s="1">
        <f>שבוע_בדילוג[[#This Row],[LengthofCycle]]+1</f>
        <v>28</v>
      </c>
      <c r="I182" s="1" t="str">
        <f>IF(IFERROR(LOOKUP(שבוע_בדילוג[[#This Row],[ClientID]],קביעויות[השבוע בדילוג]),FALSE)=שבוע_בדילוג[[#This Row],[ClientID]],1,"")</f>
        <v/>
      </c>
      <c r="J182" s="1" t="str">
        <f>IF(AND(שבוע_בדילוג[[#This Row],[CycleNumber]]&gt;1,OR(B183="",שבוע_בדילוג[[#This Row],[CycleNumber]]&gt;B181)),IF(OR(AND(שבוע_בדילוג[[#This Row],[LengthofCycle]]=29,F181=29),AND(שבוע_בדילוג[[#This Row],[LengthofCycle]]=36,F181=36)),1,""),"")</f>
        <v/>
      </c>
      <c r="K182" s="1" t="str">
        <f>IF(AND(שבוע_בדילוג[[#This Row],[וסת השבוע]]=1,J181=1,שבוע_בדילוג[[#This Row],[CycleNumber]]&gt;B181),1,"")</f>
        <v/>
      </c>
      <c r="L182" s="1" t="str">
        <f>IF(שבוע_בדילוג[[#This Row],[CycleNumber]]=1,"",IF(שבוע_בדילוג[[#This Row],[וסת השבוע]]=1,0,IF(L181="","",IF(L181=0,IF(שבוע_בדילוג[[#This Row],[LengthofCycle]]=29,0,1),IF(L181=1,IF(שבוע_בדילוג[[#This Row],[LengthofCycle]]+F181=29*2,0,2),IF(L181=2,IF(שבוע_בדילוג[[#This Row],[LengthofCycle]]+F181+F180=29*3,0,3),""))))))</f>
        <v/>
      </c>
      <c r="M182" s="1" t="str">
        <f>IF(שבוע_בדילוג[[#This Row],[וסת השבוע]]=1,IF(שבוע_בדילוג[[#This Row],[וסת השבוע וההפלגה ביחד]]=1,M181+1,0),IF(AND(שבוע_בדילוג[[#This Row],[CycleNumber]]&gt;B181,שבוע_בדילוג[[#This Row],[CycleNumber]]&gt;1),IF(שבוע_בדילוג[[#This Row],[וסת השבוע פעיל?]]&lt;&gt;"",M181+1,""),""))</f>
        <v/>
      </c>
      <c r="N182" s="1" t="str">
        <f>IF(שבוע_בדילוג[[#This Row],[וסת השבוע פעיל?2]]="","",IF(AND(שבוע_בדילוג[[#This Row],[וסת השבוע פעיל?]]&lt;&gt;"",שבוע_בדילוג[[#This Row],[CycleNumber]]&lt;B183,B183&lt;&gt;"",שבוע_בדילוג[[#This Row],[וסת השבוע פעיל?]]&lt;3),IF(L183=0,IF(AND(שבוע_בדילוג[[#This Row],[וסת השבוע פעיל?]]&gt;0,J183=1),0,1),0),""))</f>
        <v/>
      </c>
      <c r="O182" s="1" t="str">
        <f t="shared" si="28"/>
        <v/>
      </c>
      <c r="P182" s="1" t="str">
        <f>IF(AND(שבוע_בדילוג[[#This Row],[חיזוי - שבוע]]=1,K183=1),1,"")</f>
        <v/>
      </c>
      <c r="Q182" s="1" t="str">
        <f>IF(AND(שבוע_בדילוג[[#This Row],[וסת השבוע פעיל?]]&lt;3,OR(שבוע_בדילוג[[#This Row],[CycleNumber]]&gt;B183,B183="")),1,"")</f>
        <v/>
      </c>
      <c r="R182" s="1" t="str">
        <f>IF(AND(שבוע_בדילוג[[#This Row],[חיזוי - שבוע]]&lt;&gt;"",שבוע_בדילוג[[#This Row],[וסת השבוע פעיל?2]]=""),1,"")</f>
        <v/>
      </c>
      <c r="S182" s="1" t="str">
        <f>IF(שבוע_בדילוג[[#This Row],[האישה קבעה וסת שבוע בדילוג?]]=1,IF(שבוע_בדילוג[[#This Row],[וסת השבוע פעיל?]]&lt;3,1,0),"")</f>
        <v/>
      </c>
      <c r="T1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2" s="1">
        <f t="shared" si="31"/>
        <v>0</v>
      </c>
      <c r="V182" s="1">
        <f t="shared" si="32"/>
        <v>0</v>
      </c>
      <c r="W182" s="1" t="str">
        <f t="shared" si="33"/>
        <v/>
      </c>
      <c r="X182" s="1" t="str">
        <f>IF(שבוע_בדילוג[[#This Row],[3 הפלגות זהות]]="","",IF(שבוע_בדילוג[[#This Row],[3 הפלגות זהות]]=1,שבוע_בדילוג[[#This Row],[LengthofCycle]],X181))</f>
        <v/>
      </c>
      <c r="Z182" s="1" t="str">
        <f>IF(OR(שבוע_בדילוג[[#This Row],[הווסת פעיל?]]=0,שבוע_בדילוג[[#This Row],[הווסת פעיל?]]=""),"",SUM(Z181,שבוע_בדילוג[[#This Row],[הווסת פעיל?]]))</f>
        <v/>
      </c>
      <c r="AA182" s="1" t="str">
        <f>IF(AND(שבוע_בדילוג[[#This Row],[כמה מחזורים עד עקירה]]&lt;&gt;"",Z183=""),שבוע_בדילוג[[#This Row],[כמה מחזורים עד עקירה]],"")</f>
        <v/>
      </c>
      <c r="AB182" s="1" t="str">
        <f>IF(AND(שבוע_בדילוג[[#This Row],[הווסת פעיל?]]=1,שבוע_בדילוג[[#This Row],[וסת קבוע אחרון]]&lt;&gt;X181),שבוע_בדילוג[[#This Row],[וסת קבוע אחרון]],"")</f>
        <v/>
      </c>
      <c r="AC182" s="1" t="str">
        <f>IF(AND(שבוע_בדילוג[[#This Row],[הווסת פעיל?]]=1,Y181=0,שבוע_בדילוג[[#This Row],[וסת קבוע אחרון]]=X181),שבוע_בדילוג[[#This Row],[וסת קבוע אחרון]],"")</f>
        <v/>
      </c>
      <c r="AD182" s="1" t="str">
        <f>IF(AND(שבוע_בדילוג[[#This Row],[הווסת פעיל?]]=1,Y181=0,שבוע_בדילוג[[#This Row],[וסת קבוע אחרון]]&lt;&gt;X181),1,"")</f>
        <v/>
      </c>
      <c r="AE182" s="1" t="str">
        <f>IF(AND(שבוע_בדילוג[[#This Row],[הווסת פעיל?]]&lt;&gt;"",B183=1),שבוע_בדילוג[[#This Row],[CycleNumber]],"")</f>
        <v/>
      </c>
      <c r="AF182" s="1" t="str">
        <f>IF(AND(שבוע_בדילוג[[#This Row],[הווסת פעיל?]]&lt;&gt;"",Y181=""),שבוע_בדילוג[[#This Row],[CycleNumber]],"")</f>
        <v/>
      </c>
      <c r="AG182" s="1" t="str">
        <f>IF(B183=1,"",IF(שבוע_בדילוג[[#This Row],[הווסת פעיל?]]=1,IF(שבוע_בדילוג[[#This Row],[וסת קבוע אחרון]]=F183,1,0),""))</f>
        <v/>
      </c>
      <c r="AH182" s="1" t="str">
        <f>IF(B183=1,"",IF(שבוע_בדילוג[[#This Row],[הווסת פעיל?]]=1,IF(OR(שבוע_בדילוג[[#This Row],[וסת קבוע אחרון]]=F183,F183=שבוע_בדילוג[[#This Row],[LengthofCycle]]),1,0),""))</f>
        <v/>
      </c>
      <c r="AI182" s="1" t="str">
        <f>IF(B183=1,"",IF(שבוע_בדילוג[[#This Row],[הווסת פעיל?]]=1,IF(OR(שבוע_בדילוג[[#This Row],[וסת קבוע אחרון]]=F183,F183=שבוע_בדילוג[[#This Row],[LengthofCycle]],AND(שבוע_בדילוג[[#This Row],[LengthofCycle]]&lt;&gt;שבוע_בדילוג[[#This Row],[וסת קבוע אחרון]],OR(F183=28,F183=29))),1,0),""))</f>
        <v/>
      </c>
      <c r="AJ182" s="1" t="str">
        <f>IF(AND(שבוע_בדילוג[[#This Row],[הווסת פעיל?]]=1,B183=1),1,"")</f>
        <v/>
      </c>
      <c r="AK182" s="4">
        <f>IF(AND(שבוע_בדילוג[[#This Row],[הווסת פעיל?]]&lt;&gt;1,B183&lt;&gt;1,B183&lt;&gt;""),IF(שבוע_בדילוג[[#This Row],[LengthofCycle]]=F183,1,0),"")</f>
        <v>0</v>
      </c>
      <c r="AL182" s="4">
        <f>IF(AND(שבוע_בדילוג[[#This Row],[הווסת פעיל?]]&lt;&gt;1,B183&lt;&gt;1,B183&lt;&gt;""),IF(OR(שבוע_בדילוג[[#This Row],[LengthofCycle]]=F183,F183=29),1,0),"")</f>
        <v>0</v>
      </c>
      <c r="AM182" s="4">
        <f>IF(AND(שבוע_בדילוג[[#This Row],[הווסת פעיל?]]&lt;&gt;1,B183&lt;&gt;1,B183&lt;&gt;""),IF(OR(שבוע_בדילוג[[#This Row],[LengthofCycle]]=F183,F183=29,F183=28),1,0),"")</f>
        <v>0</v>
      </c>
    </row>
    <row r="183" spans="1:54" x14ac:dyDescent="0.25">
      <c r="A183" s="1" t="s">
        <v>60</v>
      </c>
      <c r="B183" s="1">
        <v>5</v>
      </c>
      <c r="C183" s="1">
        <v>0</v>
      </c>
      <c r="D183" s="1">
        <v>1</v>
      </c>
      <c r="E183" s="1">
        <v>0</v>
      </c>
      <c r="F183" s="1">
        <v>26</v>
      </c>
      <c r="H183" s="1">
        <f>שבוע_בדילוג[[#This Row],[LengthofCycle]]+1</f>
        <v>27</v>
      </c>
      <c r="I183" s="1" t="str">
        <f>IF(IFERROR(LOOKUP(שבוע_בדילוג[[#This Row],[ClientID]],קביעויות[השבוע בדילוג]),FALSE)=שבוע_בדילוג[[#This Row],[ClientID]],1,"")</f>
        <v/>
      </c>
      <c r="J183" s="1" t="str">
        <f>IF(AND(שבוע_בדילוג[[#This Row],[CycleNumber]]&gt;1,OR(B184="",שבוע_בדילוג[[#This Row],[CycleNumber]]&gt;B182)),IF(OR(AND(שבוע_בדילוג[[#This Row],[LengthofCycle]]=29,F182=29),AND(שבוע_בדילוג[[#This Row],[LengthofCycle]]=36,F182=36)),1,""),"")</f>
        <v/>
      </c>
      <c r="K183" s="1" t="str">
        <f>IF(AND(שבוע_בדילוג[[#This Row],[וסת השבוע]]=1,J182=1,שבוע_בדילוג[[#This Row],[CycleNumber]]&gt;B182),1,"")</f>
        <v/>
      </c>
      <c r="L183" s="1" t="str">
        <f>IF(שבוע_בדילוג[[#This Row],[CycleNumber]]=1,"",IF(שבוע_בדילוג[[#This Row],[וסת השבוע]]=1,0,IF(L182="","",IF(L182=0,IF(שבוע_בדילוג[[#This Row],[LengthofCycle]]=29,0,1),IF(L182=1,IF(שבוע_בדילוג[[#This Row],[LengthofCycle]]+F182=29*2,0,2),IF(L182=2,IF(שבוע_בדילוג[[#This Row],[LengthofCycle]]+F182+F181=29*3,0,3),""))))))</f>
        <v/>
      </c>
      <c r="M183" s="1" t="str">
        <f>IF(שבוע_בדילוג[[#This Row],[וסת השבוע]]=1,IF(שבוע_בדילוג[[#This Row],[וסת השבוע וההפלגה ביחד]]=1,M182+1,0),IF(AND(שבוע_בדילוג[[#This Row],[CycleNumber]]&gt;B182,שבוע_בדילוג[[#This Row],[CycleNumber]]&gt;1),IF(שבוע_בדילוג[[#This Row],[וסת השבוע פעיל?]]&lt;&gt;"",M182+1,""),""))</f>
        <v/>
      </c>
      <c r="N183" s="1" t="str">
        <f>IF(שבוע_בדילוג[[#This Row],[וסת השבוע פעיל?2]]="","",IF(AND(שבוע_בדילוג[[#This Row],[וסת השבוע פעיל?]]&lt;&gt;"",שבוע_בדילוג[[#This Row],[CycleNumber]]&lt;B184,B184&lt;&gt;"",שבוע_בדילוג[[#This Row],[וסת השבוע פעיל?]]&lt;3),IF(L184=0,IF(AND(שבוע_בדילוג[[#This Row],[וסת השבוע פעיל?]]&gt;0,J184=1),0,1),0),""))</f>
        <v/>
      </c>
      <c r="O183" s="1" t="str">
        <f t="shared" si="28"/>
        <v/>
      </c>
      <c r="P183" s="1" t="str">
        <f>IF(AND(שבוע_בדילוג[[#This Row],[חיזוי - שבוע]]=1,K184=1),1,"")</f>
        <v/>
      </c>
      <c r="Q183" s="1" t="str">
        <f>IF(AND(שבוע_בדילוג[[#This Row],[וסת השבוע פעיל?]]&lt;3,OR(שבוע_בדילוג[[#This Row],[CycleNumber]]&gt;B184,B184="")),1,"")</f>
        <v/>
      </c>
      <c r="R183" s="1" t="str">
        <f>IF(AND(שבוע_בדילוג[[#This Row],[חיזוי - שבוע]]&lt;&gt;"",שבוע_בדילוג[[#This Row],[וסת השבוע פעיל?2]]=""),1,"")</f>
        <v/>
      </c>
      <c r="S183" s="1" t="str">
        <f>IF(שבוע_בדילוג[[#This Row],[האישה קבעה וסת שבוע בדילוג?]]=1,IF(שבוע_בדילוג[[#This Row],[וסת השבוע פעיל?]]&lt;3,1,0),"")</f>
        <v/>
      </c>
      <c r="T1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3" s="1">
        <f t="shared" si="31"/>
        <v>0</v>
      </c>
      <c r="V183" s="1">
        <f t="shared" si="32"/>
        <v>0</v>
      </c>
      <c r="W183" s="1">
        <f t="shared" si="33"/>
        <v>0</v>
      </c>
      <c r="X183" s="1" t="str">
        <f>IF(שבוע_בדילוג[[#This Row],[3 הפלגות זהות]]="","",IF(שבוע_בדילוג[[#This Row],[3 הפלגות זהות]]=1,שבוע_בדילוג[[#This Row],[LengthofCycle]],X182))</f>
        <v/>
      </c>
      <c r="Z183" s="1" t="str">
        <f>IF(OR(שבוע_בדילוג[[#This Row],[הווסת פעיל?]]=0,שבוע_בדילוג[[#This Row],[הווסת פעיל?]]=""),"",SUM(Z182,שבוע_בדילוג[[#This Row],[הווסת פעיל?]]))</f>
        <v/>
      </c>
      <c r="AA183" s="1" t="str">
        <f>IF(AND(שבוע_בדילוג[[#This Row],[כמה מחזורים עד עקירה]]&lt;&gt;"",Z184=""),שבוע_בדילוג[[#This Row],[כמה מחזורים עד עקירה]],"")</f>
        <v/>
      </c>
      <c r="AB183" s="1" t="str">
        <f>IF(AND(שבוע_בדילוג[[#This Row],[הווסת פעיל?]]=1,שבוע_בדילוג[[#This Row],[וסת קבוע אחרון]]&lt;&gt;X182),שבוע_בדילוג[[#This Row],[וסת קבוע אחרון]],"")</f>
        <v/>
      </c>
      <c r="AC183" s="1" t="str">
        <f>IF(AND(שבוע_בדילוג[[#This Row],[הווסת פעיל?]]=1,Y182=0,שבוע_בדילוג[[#This Row],[וסת קבוע אחרון]]=X182),שבוע_בדילוג[[#This Row],[וסת קבוע אחרון]],"")</f>
        <v/>
      </c>
      <c r="AD183" s="1" t="str">
        <f>IF(AND(שבוע_בדילוג[[#This Row],[הווסת פעיל?]]=1,Y182=0,שבוע_בדילוג[[#This Row],[וסת קבוע אחרון]]&lt;&gt;X182),1,"")</f>
        <v/>
      </c>
      <c r="AE183" s="1" t="str">
        <f>IF(AND(שבוע_בדילוג[[#This Row],[הווסת פעיל?]]&lt;&gt;"",B184=1),שבוע_בדילוג[[#This Row],[CycleNumber]],"")</f>
        <v/>
      </c>
      <c r="AF183" s="1" t="str">
        <f>IF(AND(שבוע_בדילוג[[#This Row],[הווסת פעיל?]]&lt;&gt;"",Y182=""),שבוע_בדילוג[[#This Row],[CycleNumber]],"")</f>
        <v/>
      </c>
      <c r="AG183" s="1" t="str">
        <f>IF(B184=1,"",IF(שבוע_בדילוג[[#This Row],[הווסת פעיל?]]=1,IF(שבוע_בדילוג[[#This Row],[וסת קבוע אחרון]]=F184,1,0),""))</f>
        <v/>
      </c>
      <c r="AH183" s="1" t="str">
        <f>IF(B184=1,"",IF(שבוע_בדילוג[[#This Row],[הווסת פעיל?]]=1,IF(OR(שבוע_בדילוג[[#This Row],[וסת קבוע אחרון]]=F184,F184=שבוע_בדילוג[[#This Row],[LengthofCycle]]),1,0),""))</f>
        <v/>
      </c>
      <c r="AI183" s="1" t="str">
        <f>IF(B184=1,"",IF(שבוע_בדילוג[[#This Row],[הווסת פעיל?]]=1,IF(OR(שבוע_בדילוג[[#This Row],[וסת קבוע אחרון]]=F184,F184=שבוע_בדילוג[[#This Row],[LengthofCycle]],AND(שבוע_בדילוג[[#This Row],[LengthofCycle]]&lt;&gt;שבוע_בדילוג[[#This Row],[וסת קבוע אחרון]],OR(F184=28,F184=29))),1,0),""))</f>
        <v/>
      </c>
      <c r="AJ183" s="1" t="str">
        <f>IF(AND(שבוע_בדילוג[[#This Row],[הווסת פעיל?]]=1,B184=1),1,"")</f>
        <v/>
      </c>
      <c r="AK183" s="4">
        <f>IF(AND(שבוע_בדילוג[[#This Row],[הווסת פעיל?]]&lt;&gt;1,B184&lt;&gt;1,B184&lt;&gt;""),IF(שבוע_בדילוג[[#This Row],[LengthofCycle]]=F184,1,0),"")</f>
        <v>0</v>
      </c>
      <c r="AL183" s="4">
        <f>IF(AND(שבוע_בדילוג[[#This Row],[הווסת פעיל?]]&lt;&gt;1,B184&lt;&gt;1,B184&lt;&gt;""),IF(OR(שבוע_בדילוג[[#This Row],[LengthofCycle]]=F184,F184=29),1,0),"")</f>
        <v>0</v>
      </c>
      <c r="AM183" s="4">
        <f>IF(AND(שבוע_בדילוג[[#This Row],[הווסת פעיל?]]&lt;&gt;1,B184&lt;&gt;1,B184&lt;&gt;""),IF(OR(שבוע_בדילוג[[#This Row],[LengthofCycle]]=F184,F184=29,F184=28),1,0),"")</f>
        <v>1</v>
      </c>
    </row>
    <row r="184" spans="1:54" x14ac:dyDescent="0.25">
      <c r="A184" s="1" t="s">
        <v>60</v>
      </c>
      <c r="B184" s="1">
        <v>6</v>
      </c>
      <c r="C184" s="1">
        <v>0</v>
      </c>
      <c r="D184" s="1">
        <v>1</v>
      </c>
      <c r="E184" s="1">
        <v>0</v>
      </c>
      <c r="F184" s="1">
        <v>28</v>
      </c>
      <c r="H184" s="1">
        <f>שבוע_בדילוג[[#This Row],[LengthofCycle]]+1</f>
        <v>29</v>
      </c>
      <c r="I184" s="1" t="str">
        <f>IF(IFERROR(LOOKUP(שבוע_בדילוג[[#This Row],[ClientID]],קביעויות[השבוע בדילוג]),FALSE)=שבוע_בדילוג[[#This Row],[ClientID]],1,"")</f>
        <v/>
      </c>
      <c r="J184" s="1" t="str">
        <f>IF(AND(שבוע_בדילוג[[#This Row],[CycleNumber]]&gt;1,OR(B185="",שבוע_בדילוג[[#This Row],[CycleNumber]]&gt;B183)),IF(OR(AND(שבוע_בדילוג[[#This Row],[LengthofCycle]]=29,F183=29),AND(שבוע_בדילוג[[#This Row],[LengthofCycle]]=36,F183=36)),1,""),"")</f>
        <v/>
      </c>
      <c r="K184" s="1" t="str">
        <f>IF(AND(שבוע_בדילוג[[#This Row],[וסת השבוע]]=1,J183=1,שבוע_בדילוג[[#This Row],[CycleNumber]]&gt;B183),1,"")</f>
        <v/>
      </c>
      <c r="L184" s="1" t="str">
        <f>IF(שבוע_בדילוג[[#This Row],[CycleNumber]]=1,"",IF(שבוע_בדילוג[[#This Row],[וסת השבוע]]=1,0,IF(L183="","",IF(L183=0,IF(שבוע_בדילוג[[#This Row],[LengthofCycle]]=29,0,1),IF(L183=1,IF(שבוע_בדילוג[[#This Row],[LengthofCycle]]+F183=29*2,0,2),IF(L183=2,IF(שבוע_בדילוג[[#This Row],[LengthofCycle]]+F183+F182=29*3,0,3),""))))))</f>
        <v/>
      </c>
      <c r="M184" s="1" t="str">
        <f>IF(שבוע_בדילוג[[#This Row],[וסת השבוע]]=1,IF(שבוע_בדילוג[[#This Row],[וסת השבוע וההפלגה ביחד]]=1,M183+1,0),IF(AND(שבוע_בדילוג[[#This Row],[CycleNumber]]&gt;B183,שבוע_בדילוג[[#This Row],[CycleNumber]]&gt;1),IF(שבוע_בדילוג[[#This Row],[וסת השבוע פעיל?]]&lt;&gt;"",M183+1,""),""))</f>
        <v/>
      </c>
      <c r="N184" s="1" t="str">
        <f>IF(שבוע_בדילוג[[#This Row],[וסת השבוע פעיל?2]]="","",IF(AND(שבוע_בדילוג[[#This Row],[וסת השבוע פעיל?]]&lt;&gt;"",שבוע_בדילוג[[#This Row],[CycleNumber]]&lt;B185,B185&lt;&gt;"",שבוע_בדילוג[[#This Row],[וסת השבוע פעיל?]]&lt;3),IF(L185=0,IF(AND(שבוע_בדילוג[[#This Row],[וסת השבוע פעיל?]]&gt;0,J185=1),0,1),0),""))</f>
        <v/>
      </c>
      <c r="O184" s="1" t="str">
        <f t="shared" si="28"/>
        <v/>
      </c>
      <c r="P184" s="1" t="str">
        <f>IF(AND(שבוע_בדילוג[[#This Row],[חיזוי - שבוע]]=1,K185=1),1,"")</f>
        <v/>
      </c>
      <c r="Q184" s="1" t="str">
        <f>IF(AND(שבוע_בדילוג[[#This Row],[וסת השבוע פעיל?]]&lt;3,OR(שבוע_בדילוג[[#This Row],[CycleNumber]]&gt;B185,B185="")),1,"")</f>
        <v/>
      </c>
      <c r="R184" s="1" t="str">
        <f>IF(AND(שבוע_בדילוג[[#This Row],[חיזוי - שבוע]]&lt;&gt;"",שבוע_בדילוג[[#This Row],[וסת השבוע פעיל?2]]=""),1,"")</f>
        <v/>
      </c>
      <c r="S184" s="1" t="str">
        <f>IF(שבוע_בדילוג[[#This Row],[האישה קבעה וסת שבוע בדילוג?]]=1,IF(שבוע_בדילוג[[#This Row],[וסת השבוע פעיל?]]&lt;3,1,0),"")</f>
        <v/>
      </c>
      <c r="T1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4" s="1">
        <f t="shared" si="31"/>
        <v>0</v>
      </c>
      <c r="V184" s="1">
        <f t="shared" si="32"/>
        <v>0</v>
      </c>
      <c r="W184" s="1">
        <f t="shared" si="33"/>
        <v>0</v>
      </c>
      <c r="X184" s="1" t="str">
        <f>IF(שבוע_בדילוג[[#This Row],[3 הפלגות זהות]]="","",IF(שבוע_בדילוג[[#This Row],[3 הפלגות זהות]]=1,שבוע_בדילוג[[#This Row],[LengthofCycle]],X183))</f>
        <v/>
      </c>
      <c r="Z184" s="1" t="str">
        <f>IF(OR(שבוע_בדילוג[[#This Row],[הווסת פעיל?]]=0,שבוע_בדילוג[[#This Row],[הווסת פעיל?]]=""),"",SUM(Z183,שבוע_בדילוג[[#This Row],[הווסת פעיל?]]))</f>
        <v/>
      </c>
      <c r="AA184" s="1" t="str">
        <f>IF(AND(שבוע_בדילוג[[#This Row],[כמה מחזורים עד עקירה]]&lt;&gt;"",Z185=""),שבוע_בדילוג[[#This Row],[כמה מחזורים עד עקירה]],"")</f>
        <v/>
      </c>
      <c r="AB184" s="1" t="str">
        <f>IF(AND(שבוע_בדילוג[[#This Row],[הווסת פעיל?]]=1,שבוע_בדילוג[[#This Row],[וסת קבוע אחרון]]&lt;&gt;X183),שבוע_בדילוג[[#This Row],[וסת קבוע אחרון]],"")</f>
        <v/>
      </c>
      <c r="AC184" s="1" t="str">
        <f>IF(AND(שבוע_בדילוג[[#This Row],[הווסת פעיל?]]=1,Y183=0,שבוע_בדילוג[[#This Row],[וסת קבוע אחרון]]=X183),שבוע_בדילוג[[#This Row],[וסת קבוע אחרון]],"")</f>
        <v/>
      </c>
      <c r="AD184" s="1" t="str">
        <f>IF(AND(שבוע_בדילוג[[#This Row],[הווסת פעיל?]]=1,Y183=0,שבוע_בדילוג[[#This Row],[וסת קבוע אחרון]]&lt;&gt;X183),1,"")</f>
        <v/>
      </c>
      <c r="AE184" s="1" t="str">
        <f>IF(AND(שבוע_בדילוג[[#This Row],[הווסת פעיל?]]&lt;&gt;"",B185=1),שבוע_בדילוג[[#This Row],[CycleNumber]],"")</f>
        <v/>
      </c>
      <c r="AF184" s="1" t="str">
        <f>IF(AND(שבוע_בדילוג[[#This Row],[הווסת פעיל?]]&lt;&gt;"",Y183=""),שבוע_בדילוג[[#This Row],[CycleNumber]],"")</f>
        <v/>
      </c>
      <c r="AG184" s="1" t="str">
        <f>IF(B185=1,"",IF(שבוע_בדילוג[[#This Row],[הווסת פעיל?]]=1,IF(שבוע_בדילוג[[#This Row],[וסת קבוע אחרון]]=F185,1,0),""))</f>
        <v/>
      </c>
      <c r="AH184" s="1" t="str">
        <f>IF(B185=1,"",IF(שבוע_בדילוג[[#This Row],[הווסת פעיל?]]=1,IF(OR(שבוע_בדילוג[[#This Row],[וסת קבוע אחרון]]=F185,F185=שבוע_בדילוג[[#This Row],[LengthofCycle]]),1,0),""))</f>
        <v/>
      </c>
      <c r="AI184" s="1" t="str">
        <f>IF(B185=1,"",IF(שבוע_בדילוג[[#This Row],[הווסת פעיל?]]=1,IF(OR(שבוע_בדילוג[[#This Row],[וסת קבוע אחרון]]=F185,F185=שבוע_בדילוג[[#This Row],[LengthofCycle]],AND(שבוע_בדילוג[[#This Row],[LengthofCycle]]&lt;&gt;שבוע_בדילוג[[#This Row],[וסת קבוע אחרון]],OR(F185=28,F185=29))),1,0),""))</f>
        <v/>
      </c>
      <c r="AJ184" s="1" t="str">
        <f>IF(AND(שבוע_בדילוג[[#This Row],[הווסת פעיל?]]=1,B185=1),1,"")</f>
        <v/>
      </c>
      <c r="AK184" s="4">
        <f>IF(AND(שבוע_בדילוג[[#This Row],[הווסת פעיל?]]&lt;&gt;1,B185&lt;&gt;1,B185&lt;&gt;""),IF(שבוע_בדילוג[[#This Row],[LengthofCycle]]=F185,1,0),"")</f>
        <v>0</v>
      </c>
      <c r="AL184" s="4">
        <f>IF(AND(שבוע_בדילוג[[#This Row],[הווסת פעיל?]]&lt;&gt;1,B185&lt;&gt;1,B185&lt;&gt;""),IF(OR(שבוע_בדילוג[[#This Row],[LengthofCycle]]=F185,F185=29),1,0),"")</f>
        <v>0</v>
      </c>
      <c r="AM184" s="4">
        <f>IF(AND(שבוע_בדילוג[[#This Row],[הווסת פעיל?]]&lt;&gt;1,B185&lt;&gt;1,B185&lt;&gt;""),IF(OR(שבוע_בדילוג[[#This Row],[LengthofCycle]]=F185,F185=29,F185=28),1,0),"")</f>
        <v>0</v>
      </c>
    </row>
    <row r="185" spans="1:54" x14ac:dyDescent="0.25">
      <c r="A185" s="1" t="s">
        <v>60</v>
      </c>
      <c r="B185" s="1">
        <v>7</v>
      </c>
      <c r="C185" s="1">
        <v>0</v>
      </c>
      <c r="D185" s="1">
        <v>1</v>
      </c>
      <c r="E185" s="1">
        <v>0</v>
      </c>
      <c r="F185" s="1">
        <v>24</v>
      </c>
      <c r="H185" s="1">
        <f>שבוע_בדילוג[[#This Row],[LengthofCycle]]+1</f>
        <v>25</v>
      </c>
      <c r="I185" s="1" t="str">
        <f>IF(IFERROR(LOOKUP(שבוע_בדילוג[[#This Row],[ClientID]],קביעויות[השבוע בדילוג]),FALSE)=שבוע_בדילוג[[#This Row],[ClientID]],1,"")</f>
        <v/>
      </c>
      <c r="J185" s="1" t="str">
        <f>IF(AND(שבוע_בדילוג[[#This Row],[CycleNumber]]&gt;1,OR(B186="",שבוע_בדילוג[[#This Row],[CycleNumber]]&gt;B184)),IF(OR(AND(שבוע_בדילוג[[#This Row],[LengthofCycle]]=29,F184=29),AND(שבוע_בדילוג[[#This Row],[LengthofCycle]]=36,F184=36)),1,""),"")</f>
        <v/>
      </c>
      <c r="K185" s="1" t="str">
        <f>IF(AND(שבוע_בדילוג[[#This Row],[וסת השבוע]]=1,J184=1,שבוע_בדילוג[[#This Row],[CycleNumber]]&gt;B184),1,"")</f>
        <v/>
      </c>
      <c r="L185" s="1" t="str">
        <f>IF(שבוע_בדילוג[[#This Row],[CycleNumber]]=1,"",IF(שבוע_בדילוג[[#This Row],[וסת השבוע]]=1,0,IF(L184="","",IF(L184=0,IF(שבוע_בדילוג[[#This Row],[LengthofCycle]]=29,0,1),IF(L184=1,IF(שבוע_בדילוג[[#This Row],[LengthofCycle]]+F184=29*2,0,2),IF(L184=2,IF(שבוע_בדילוג[[#This Row],[LengthofCycle]]+F184+F183=29*3,0,3),""))))))</f>
        <v/>
      </c>
      <c r="M185" s="1" t="str">
        <f>IF(שבוע_בדילוג[[#This Row],[וסת השבוע]]=1,IF(שבוע_בדילוג[[#This Row],[וסת השבוע וההפלגה ביחד]]=1,M184+1,0),IF(AND(שבוע_בדילוג[[#This Row],[CycleNumber]]&gt;B184,שבוע_בדילוג[[#This Row],[CycleNumber]]&gt;1),IF(שבוע_בדילוג[[#This Row],[וסת השבוע פעיל?]]&lt;&gt;"",M184+1,""),""))</f>
        <v/>
      </c>
      <c r="N185" s="1" t="str">
        <f>IF(שבוע_בדילוג[[#This Row],[וסת השבוע פעיל?2]]="","",IF(AND(שבוע_בדילוג[[#This Row],[וסת השבוע פעיל?]]&lt;&gt;"",שבוע_בדילוג[[#This Row],[CycleNumber]]&lt;B186,B186&lt;&gt;"",שבוע_בדילוג[[#This Row],[וסת השבוע פעיל?]]&lt;3),IF(L186=0,IF(AND(שבוע_בדילוג[[#This Row],[וסת השבוע פעיל?]]&gt;0,J186=1),0,1),0),""))</f>
        <v/>
      </c>
      <c r="O185" s="1" t="str">
        <f t="shared" si="28"/>
        <v/>
      </c>
      <c r="P185" s="1" t="str">
        <f>IF(AND(שבוע_בדילוג[[#This Row],[חיזוי - שבוע]]=1,K186=1),1,"")</f>
        <v/>
      </c>
      <c r="Q185" s="1" t="str">
        <f>IF(AND(שבוע_בדילוג[[#This Row],[וסת השבוע פעיל?]]&lt;3,OR(שבוע_בדילוג[[#This Row],[CycleNumber]]&gt;B186,B186="")),1,"")</f>
        <v/>
      </c>
      <c r="R185" s="1" t="str">
        <f>IF(AND(שבוע_בדילוג[[#This Row],[חיזוי - שבוע]]&lt;&gt;"",שבוע_בדילוג[[#This Row],[וסת השבוע פעיל?2]]=""),1,"")</f>
        <v/>
      </c>
      <c r="S185" s="1" t="str">
        <f>IF(שבוע_בדילוג[[#This Row],[האישה קבעה וסת שבוע בדילוג?]]=1,IF(שבוע_בדילוג[[#This Row],[וסת השבוע פעיל?]]&lt;3,1,0),"")</f>
        <v/>
      </c>
      <c r="T1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5" s="1">
        <f t="shared" si="31"/>
        <v>0</v>
      </c>
      <c r="V185" s="1">
        <f t="shared" si="32"/>
        <v>0</v>
      </c>
      <c r="W185" s="1">
        <f t="shared" si="33"/>
        <v>0</v>
      </c>
      <c r="X185" s="1" t="str">
        <f>IF(שבוע_בדילוג[[#This Row],[3 הפלגות זהות]]="","",IF(שבוע_בדילוג[[#This Row],[3 הפלגות זהות]]=1,שבוע_בדילוג[[#This Row],[LengthofCycle]],X184))</f>
        <v/>
      </c>
      <c r="Z185" s="1" t="str">
        <f>IF(OR(שבוע_בדילוג[[#This Row],[הווסת פעיל?]]=0,שבוע_בדילוג[[#This Row],[הווסת פעיל?]]=""),"",SUM(Z184,שבוע_בדילוג[[#This Row],[הווסת פעיל?]]))</f>
        <v/>
      </c>
      <c r="AA185" s="1" t="str">
        <f>IF(AND(שבוע_בדילוג[[#This Row],[כמה מחזורים עד עקירה]]&lt;&gt;"",Z186=""),שבוע_בדילוג[[#This Row],[כמה מחזורים עד עקירה]],"")</f>
        <v/>
      </c>
      <c r="AB185" s="1" t="str">
        <f>IF(AND(שבוע_בדילוג[[#This Row],[הווסת פעיל?]]=1,שבוע_בדילוג[[#This Row],[וסת קבוע אחרון]]&lt;&gt;X184),שבוע_בדילוג[[#This Row],[וסת קבוע אחרון]],"")</f>
        <v/>
      </c>
      <c r="AC185" s="1" t="str">
        <f>IF(AND(שבוע_בדילוג[[#This Row],[הווסת פעיל?]]=1,Y184=0,שבוע_בדילוג[[#This Row],[וסת קבוע אחרון]]=X184),שבוע_בדילוג[[#This Row],[וסת קבוע אחרון]],"")</f>
        <v/>
      </c>
      <c r="AD185" s="1" t="str">
        <f>IF(AND(שבוע_בדילוג[[#This Row],[הווסת פעיל?]]=1,Y184=0,שבוע_בדילוג[[#This Row],[וסת קבוע אחרון]]&lt;&gt;X184),1,"")</f>
        <v/>
      </c>
      <c r="AE185" s="1" t="str">
        <f>IF(AND(שבוע_בדילוג[[#This Row],[הווסת פעיל?]]&lt;&gt;"",B186=1),שבוע_בדילוג[[#This Row],[CycleNumber]],"")</f>
        <v/>
      </c>
      <c r="AF185" s="1" t="str">
        <f>IF(AND(שבוע_בדילוג[[#This Row],[הווסת פעיל?]]&lt;&gt;"",Y184=""),שבוע_בדילוג[[#This Row],[CycleNumber]],"")</f>
        <v/>
      </c>
      <c r="AG185" s="1" t="str">
        <f>IF(B186=1,"",IF(שבוע_בדילוג[[#This Row],[הווסת פעיל?]]=1,IF(שבוע_בדילוג[[#This Row],[וסת קבוע אחרון]]=F186,1,0),""))</f>
        <v/>
      </c>
      <c r="AH185" s="1" t="str">
        <f>IF(B186=1,"",IF(שבוע_בדילוג[[#This Row],[הווסת פעיל?]]=1,IF(OR(שבוע_בדילוג[[#This Row],[וסת קבוע אחרון]]=F186,F186=שבוע_בדילוג[[#This Row],[LengthofCycle]]),1,0),""))</f>
        <v/>
      </c>
      <c r="AI185" s="1" t="str">
        <f>IF(B186=1,"",IF(שבוע_בדילוג[[#This Row],[הווסת פעיל?]]=1,IF(OR(שבוע_בדילוג[[#This Row],[וסת קבוע אחרון]]=F186,F186=שבוע_בדילוג[[#This Row],[LengthofCycle]],AND(שבוע_בדילוג[[#This Row],[LengthofCycle]]&lt;&gt;שבוע_בדילוג[[#This Row],[וסת קבוע אחרון]],OR(F186=28,F186=29))),1,0),""))</f>
        <v/>
      </c>
      <c r="AJ185" s="1" t="str">
        <f>IF(AND(שבוע_בדילוג[[#This Row],[הווסת פעיל?]]=1,B186=1),1,"")</f>
        <v/>
      </c>
      <c r="AK185" s="4">
        <f>IF(AND(שבוע_בדילוג[[#This Row],[הווסת פעיל?]]&lt;&gt;1,B186&lt;&gt;1,B186&lt;&gt;""),IF(שבוע_בדילוג[[#This Row],[LengthofCycle]]=F186,1,0),"")</f>
        <v>0</v>
      </c>
      <c r="AL185" s="4">
        <f>IF(AND(שבוע_בדילוג[[#This Row],[הווסת פעיל?]]&lt;&gt;1,B186&lt;&gt;1,B186&lt;&gt;""),IF(OR(שבוע_בדילוג[[#This Row],[LengthofCycle]]=F186,F186=29),1,0),"")</f>
        <v>0</v>
      </c>
      <c r="AM185" s="4">
        <f>IF(AND(שבוע_בדילוג[[#This Row],[הווסת פעיל?]]&lt;&gt;1,B186&lt;&gt;1,B186&lt;&gt;""),IF(OR(שבוע_בדילוג[[#This Row],[LengthofCycle]]=F186,F186=29,F186=28),1,0),"")</f>
        <v>0</v>
      </c>
    </row>
    <row r="186" spans="1:54" x14ac:dyDescent="0.25">
      <c r="A186" s="1" t="s">
        <v>60</v>
      </c>
      <c r="B186" s="1">
        <v>8</v>
      </c>
      <c r="C186" s="1">
        <v>0</v>
      </c>
      <c r="D186" s="1">
        <v>1</v>
      </c>
      <c r="E186" s="1">
        <v>0</v>
      </c>
      <c r="F186" s="1">
        <v>27</v>
      </c>
      <c r="H186" s="1">
        <f>שבוע_בדילוג[[#This Row],[LengthofCycle]]+1</f>
        <v>28</v>
      </c>
      <c r="I186" s="1" t="str">
        <f>IF(IFERROR(LOOKUP(שבוע_בדילוג[[#This Row],[ClientID]],קביעויות[השבוע בדילוג]),FALSE)=שבוע_בדילוג[[#This Row],[ClientID]],1,"")</f>
        <v/>
      </c>
      <c r="J186" s="1" t="str">
        <f>IF(AND(שבוע_בדילוג[[#This Row],[CycleNumber]]&gt;1,OR(B187="",שבוע_בדילוג[[#This Row],[CycleNumber]]&gt;B185)),IF(OR(AND(שבוע_בדילוג[[#This Row],[LengthofCycle]]=29,F185=29),AND(שבוע_בדילוג[[#This Row],[LengthofCycle]]=36,F185=36)),1,""),"")</f>
        <v/>
      </c>
      <c r="K186" s="1" t="str">
        <f>IF(AND(שבוע_בדילוג[[#This Row],[וסת השבוע]]=1,J185=1,שבוע_בדילוג[[#This Row],[CycleNumber]]&gt;B185),1,"")</f>
        <v/>
      </c>
      <c r="L186" s="1" t="str">
        <f>IF(שבוע_בדילוג[[#This Row],[CycleNumber]]=1,"",IF(שבוע_בדילוג[[#This Row],[וסת השבוע]]=1,0,IF(L185="","",IF(L185=0,IF(שבוע_בדילוג[[#This Row],[LengthofCycle]]=29,0,1),IF(L185=1,IF(שבוע_בדילוג[[#This Row],[LengthofCycle]]+F185=29*2,0,2),IF(L185=2,IF(שבוע_בדילוג[[#This Row],[LengthofCycle]]+F185+F184=29*3,0,3),""))))))</f>
        <v/>
      </c>
      <c r="M186" s="1" t="str">
        <f>IF(שבוע_בדילוג[[#This Row],[וסת השבוע]]=1,IF(שבוע_בדילוג[[#This Row],[וסת השבוע וההפלגה ביחד]]=1,M185+1,0),IF(AND(שבוע_בדילוג[[#This Row],[CycleNumber]]&gt;B185,שבוע_בדילוג[[#This Row],[CycleNumber]]&gt;1),IF(שבוע_בדילוג[[#This Row],[וסת השבוע פעיל?]]&lt;&gt;"",M185+1,""),""))</f>
        <v/>
      </c>
      <c r="N186" s="1" t="str">
        <f>IF(שבוע_בדילוג[[#This Row],[וסת השבוע פעיל?2]]="","",IF(AND(שבוע_בדילוג[[#This Row],[וסת השבוע פעיל?]]&lt;&gt;"",שבוע_בדילוג[[#This Row],[CycleNumber]]&lt;B187,B187&lt;&gt;"",שבוע_בדילוג[[#This Row],[וסת השבוע פעיל?]]&lt;3),IF(L187=0,IF(AND(שבוע_בדילוג[[#This Row],[וסת השבוע פעיל?]]&gt;0,J187=1),0,1),0),""))</f>
        <v/>
      </c>
      <c r="O186" s="1" t="str">
        <f t="shared" si="28"/>
        <v/>
      </c>
      <c r="P186" s="1" t="str">
        <f>IF(AND(שבוע_בדילוג[[#This Row],[חיזוי - שבוע]]=1,K187=1),1,"")</f>
        <v/>
      </c>
      <c r="Q186" s="1" t="str">
        <f>IF(AND(שבוע_בדילוג[[#This Row],[וסת השבוע פעיל?]]&lt;3,OR(שבוע_בדילוג[[#This Row],[CycleNumber]]&gt;B187,B187="")),1,"")</f>
        <v/>
      </c>
      <c r="R186" s="1" t="str">
        <f>IF(AND(שבוע_בדילוג[[#This Row],[חיזוי - שבוע]]&lt;&gt;"",שבוע_בדילוג[[#This Row],[וסת השבוע פעיל?2]]=""),1,"")</f>
        <v/>
      </c>
      <c r="S186" s="1" t="str">
        <f>IF(שבוע_בדילוג[[#This Row],[האישה קבעה וסת שבוע בדילוג?]]=1,IF(שבוע_בדילוג[[#This Row],[וסת השבוע פעיל?]]&lt;3,1,0),"")</f>
        <v/>
      </c>
      <c r="T1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6" s="1">
        <f t="shared" si="31"/>
        <v>0</v>
      </c>
      <c r="V186" s="1">
        <f t="shared" si="32"/>
        <v>0</v>
      </c>
      <c r="W186" s="1">
        <f t="shared" si="33"/>
        <v>0</v>
      </c>
      <c r="X186" s="1" t="str">
        <f>IF(שבוע_בדילוג[[#This Row],[3 הפלגות זהות]]="","",IF(שבוע_בדילוג[[#This Row],[3 הפלגות זהות]]=1,שבוע_בדילוג[[#This Row],[LengthofCycle]],X185))</f>
        <v/>
      </c>
      <c r="Z186" s="1" t="str">
        <f>IF(OR(שבוע_בדילוג[[#This Row],[הווסת פעיל?]]=0,שבוע_בדילוג[[#This Row],[הווסת פעיל?]]=""),"",SUM(Z185,שבוע_בדילוג[[#This Row],[הווסת פעיל?]]))</f>
        <v/>
      </c>
      <c r="AA186" s="1" t="str">
        <f>IF(AND(שבוע_בדילוג[[#This Row],[כמה מחזורים עד עקירה]]&lt;&gt;"",Z187=""),שבוע_בדילוג[[#This Row],[כמה מחזורים עד עקירה]],"")</f>
        <v/>
      </c>
      <c r="AB186" s="1" t="str">
        <f>IF(AND(שבוע_בדילוג[[#This Row],[הווסת פעיל?]]=1,שבוע_בדילוג[[#This Row],[וסת קבוע אחרון]]&lt;&gt;X185),שבוע_בדילוג[[#This Row],[וסת קבוע אחרון]],"")</f>
        <v/>
      </c>
      <c r="AC186" s="1" t="str">
        <f>IF(AND(שבוע_בדילוג[[#This Row],[הווסת פעיל?]]=1,Y185=0,שבוע_בדילוג[[#This Row],[וסת קבוע אחרון]]=X185),שבוע_בדילוג[[#This Row],[וסת קבוע אחרון]],"")</f>
        <v/>
      </c>
      <c r="AD186" s="1" t="str">
        <f>IF(AND(שבוע_בדילוג[[#This Row],[הווסת פעיל?]]=1,Y185=0,שבוע_בדילוג[[#This Row],[וסת קבוע אחרון]]&lt;&gt;X185),1,"")</f>
        <v/>
      </c>
      <c r="AE186" s="1" t="str">
        <f>IF(AND(שבוע_בדילוג[[#This Row],[הווסת פעיל?]]&lt;&gt;"",B187=1),שבוע_בדילוג[[#This Row],[CycleNumber]],"")</f>
        <v/>
      </c>
      <c r="AF186" s="1" t="str">
        <f>IF(AND(שבוע_בדילוג[[#This Row],[הווסת פעיל?]]&lt;&gt;"",Y185=""),שבוע_בדילוג[[#This Row],[CycleNumber]],"")</f>
        <v/>
      </c>
      <c r="AG186" s="1" t="str">
        <f>IF(B187=1,"",IF(שבוע_בדילוג[[#This Row],[הווסת פעיל?]]=1,IF(שבוע_בדילוג[[#This Row],[וסת קבוע אחרון]]=F187,1,0),""))</f>
        <v/>
      </c>
      <c r="AH186" s="1" t="str">
        <f>IF(B187=1,"",IF(שבוע_בדילוג[[#This Row],[הווסת פעיל?]]=1,IF(OR(שבוע_בדילוג[[#This Row],[וסת קבוע אחרון]]=F187,F187=שבוע_בדילוג[[#This Row],[LengthofCycle]]),1,0),""))</f>
        <v/>
      </c>
      <c r="AI186" s="1" t="str">
        <f>IF(B187=1,"",IF(שבוע_בדילוג[[#This Row],[הווסת פעיל?]]=1,IF(OR(שבוע_בדילוג[[#This Row],[וסת קבוע אחרון]]=F187,F187=שבוע_בדילוג[[#This Row],[LengthofCycle]],AND(שבוע_בדילוג[[#This Row],[LengthofCycle]]&lt;&gt;שבוע_בדילוג[[#This Row],[וסת קבוע אחרון]],OR(F187=28,F187=29))),1,0),""))</f>
        <v/>
      </c>
      <c r="AJ186" s="1" t="str">
        <f>IF(AND(שבוע_בדילוג[[#This Row],[הווסת פעיל?]]=1,B187=1),1,"")</f>
        <v/>
      </c>
      <c r="AK186" s="4">
        <f>IF(AND(שבוע_בדילוג[[#This Row],[הווסת פעיל?]]&lt;&gt;1,B187&lt;&gt;1,B187&lt;&gt;""),IF(שבוע_בדילוג[[#This Row],[LengthofCycle]]=F187,1,0),"")</f>
        <v>0</v>
      </c>
      <c r="AL186" s="4">
        <f>IF(AND(שבוע_בדילוג[[#This Row],[הווסת פעיל?]]&lt;&gt;1,B187&lt;&gt;1,B187&lt;&gt;""),IF(OR(שבוע_בדילוג[[#This Row],[LengthofCycle]]=F187,F187=29),1,0),"")</f>
        <v>0</v>
      </c>
      <c r="AM186" s="4">
        <f>IF(AND(שבוע_בדילוג[[#This Row],[הווסת פעיל?]]&lt;&gt;1,B187&lt;&gt;1,B187&lt;&gt;""),IF(OR(שבוע_בדילוג[[#This Row],[LengthofCycle]]=F187,F187=29,F187=28),1,0),"")</f>
        <v>0</v>
      </c>
    </row>
    <row r="187" spans="1:54" x14ac:dyDescent="0.25">
      <c r="A187" s="1" t="s">
        <v>60</v>
      </c>
      <c r="B187" s="1">
        <v>9</v>
      </c>
      <c r="C187" s="1">
        <v>0</v>
      </c>
      <c r="D187" s="1">
        <v>1</v>
      </c>
      <c r="E187" s="1">
        <v>0</v>
      </c>
      <c r="F187" s="1">
        <v>25</v>
      </c>
      <c r="H187" s="1">
        <f>שבוע_בדילוג[[#This Row],[LengthofCycle]]+1</f>
        <v>26</v>
      </c>
      <c r="I187" s="1" t="str">
        <f>IF(IFERROR(LOOKUP(שבוע_בדילוג[[#This Row],[ClientID]],קביעויות[השבוע בדילוג]),FALSE)=שבוע_בדילוג[[#This Row],[ClientID]],1,"")</f>
        <v/>
      </c>
      <c r="J187" s="1" t="str">
        <f>IF(AND(שבוע_בדילוג[[#This Row],[CycleNumber]]&gt;1,OR(B188="",שבוע_בדילוג[[#This Row],[CycleNumber]]&gt;B186)),IF(OR(AND(שבוע_בדילוג[[#This Row],[LengthofCycle]]=29,F186=29),AND(שבוע_בדילוג[[#This Row],[LengthofCycle]]=36,F186=36)),1,""),"")</f>
        <v/>
      </c>
      <c r="K187" s="1" t="str">
        <f>IF(AND(שבוע_בדילוג[[#This Row],[וסת השבוע]]=1,J186=1,שבוע_בדילוג[[#This Row],[CycleNumber]]&gt;B186),1,"")</f>
        <v/>
      </c>
      <c r="L187" s="1" t="str">
        <f>IF(שבוע_בדילוג[[#This Row],[CycleNumber]]=1,"",IF(שבוע_בדילוג[[#This Row],[וסת השבוע]]=1,0,IF(L186="","",IF(L186=0,IF(שבוע_בדילוג[[#This Row],[LengthofCycle]]=29,0,1),IF(L186=1,IF(שבוע_בדילוג[[#This Row],[LengthofCycle]]+F186=29*2,0,2),IF(L186=2,IF(שבוע_בדילוג[[#This Row],[LengthofCycle]]+F186+F185=29*3,0,3),""))))))</f>
        <v/>
      </c>
      <c r="M187" s="1" t="str">
        <f>IF(שבוע_בדילוג[[#This Row],[וסת השבוע]]=1,IF(שבוע_בדילוג[[#This Row],[וסת השבוע וההפלגה ביחד]]=1,M186+1,0),IF(AND(שבוע_בדילוג[[#This Row],[CycleNumber]]&gt;B186,שבוע_בדילוג[[#This Row],[CycleNumber]]&gt;1),IF(שבוע_בדילוג[[#This Row],[וסת השבוע פעיל?]]&lt;&gt;"",M186+1,""),""))</f>
        <v/>
      </c>
      <c r="N187" s="1" t="str">
        <f>IF(שבוע_בדילוג[[#This Row],[וסת השבוע פעיל?2]]="","",IF(AND(שבוע_בדילוג[[#This Row],[וסת השבוע פעיל?]]&lt;&gt;"",שבוע_בדילוג[[#This Row],[CycleNumber]]&lt;B188,B188&lt;&gt;"",שבוע_בדילוג[[#This Row],[וסת השבוע פעיל?]]&lt;3),IF(L188=0,IF(AND(שבוע_בדילוג[[#This Row],[וסת השבוע פעיל?]]&gt;0,J188=1),0,1),0),""))</f>
        <v/>
      </c>
      <c r="O187" s="1" t="str">
        <f t="shared" si="28"/>
        <v/>
      </c>
      <c r="P187" s="1" t="str">
        <f>IF(AND(שבוע_בדילוג[[#This Row],[חיזוי - שבוע]]=1,K188=1),1,"")</f>
        <v/>
      </c>
      <c r="Q187" s="1" t="str">
        <f>IF(AND(שבוע_בדילוג[[#This Row],[וסת השבוע פעיל?]]&lt;3,OR(שבוע_בדילוג[[#This Row],[CycleNumber]]&gt;B188,B188="")),1,"")</f>
        <v/>
      </c>
      <c r="R187" s="1" t="str">
        <f>IF(AND(שבוע_בדילוג[[#This Row],[חיזוי - שבוע]]&lt;&gt;"",שבוע_בדילוג[[#This Row],[וסת השבוע פעיל?2]]=""),1,"")</f>
        <v/>
      </c>
      <c r="S187" s="1" t="str">
        <f>IF(שבוע_בדילוג[[#This Row],[האישה קבעה וסת שבוע בדילוג?]]=1,IF(שבוע_בדילוג[[#This Row],[וסת השבוע פעיל?]]&lt;3,1,0),"")</f>
        <v/>
      </c>
      <c r="T1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7" s="1">
        <f t="shared" si="31"/>
        <v>0</v>
      </c>
      <c r="V187" s="1">
        <f t="shared" si="32"/>
        <v>0</v>
      </c>
      <c r="W187" s="1">
        <f t="shared" si="33"/>
        <v>0</v>
      </c>
      <c r="X187" s="1" t="str">
        <f>IF(שבוע_בדילוג[[#This Row],[3 הפלגות זהות]]="","",IF(שבוע_בדילוג[[#This Row],[3 הפלגות זהות]]=1,שבוע_בדילוג[[#This Row],[LengthofCycle]],X186))</f>
        <v/>
      </c>
      <c r="Z187" s="1" t="str">
        <f>IF(OR(שבוע_בדילוג[[#This Row],[הווסת פעיל?]]=0,שבוע_בדילוג[[#This Row],[הווסת פעיל?]]=""),"",SUM(Z186,שבוע_בדילוג[[#This Row],[הווסת פעיל?]]))</f>
        <v/>
      </c>
      <c r="AA187" s="1" t="str">
        <f>IF(AND(שבוע_בדילוג[[#This Row],[כמה מחזורים עד עקירה]]&lt;&gt;"",Z188=""),שבוע_בדילוג[[#This Row],[כמה מחזורים עד עקירה]],"")</f>
        <v/>
      </c>
      <c r="AB187" s="1" t="str">
        <f>IF(AND(שבוע_בדילוג[[#This Row],[הווסת פעיל?]]=1,שבוע_בדילוג[[#This Row],[וסת קבוע אחרון]]&lt;&gt;X186),שבוע_בדילוג[[#This Row],[וסת קבוע אחרון]],"")</f>
        <v/>
      </c>
      <c r="AC187" s="1" t="str">
        <f>IF(AND(שבוע_בדילוג[[#This Row],[הווסת פעיל?]]=1,Y186=0,שבוע_בדילוג[[#This Row],[וסת קבוע אחרון]]=X186),שבוע_בדילוג[[#This Row],[וסת קבוע אחרון]],"")</f>
        <v/>
      </c>
      <c r="AD187" s="1" t="str">
        <f>IF(AND(שבוע_בדילוג[[#This Row],[הווסת פעיל?]]=1,Y186=0,שבוע_בדילוג[[#This Row],[וסת קבוע אחרון]]&lt;&gt;X186),1,"")</f>
        <v/>
      </c>
      <c r="AE187" s="1" t="str">
        <f>IF(AND(שבוע_בדילוג[[#This Row],[הווסת פעיל?]]&lt;&gt;"",B188=1),שבוע_בדילוג[[#This Row],[CycleNumber]],"")</f>
        <v/>
      </c>
      <c r="AF187" s="1" t="str">
        <f>IF(AND(שבוע_בדילוג[[#This Row],[הווסת פעיל?]]&lt;&gt;"",Y186=""),שבוע_בדילוג[[#This Row],[CycleNumber]],"")</f>
        <v/>
      </c>
      <c r="AG187" s="1" t="str">
        <f>IF(B188=1,"",IF(שבוע_בדילוג[[#This Row],[הווסת פעיל?]]=1,IF(שבוע_בדילוג[[#This Row],[וסת קבוע אחרון]]=F188,1,0),""))</f>
        <v/>
      </c>
      <c r="AH187" s="1" t="str">
        <f>IF(B188=1,"",IF(שבוע_בדילוג[[#This Row],[הווסת פעיל?]]=1,IF(OR(שבוע_בדילוג[[#This Row],[וסת קבוע אחרון]]=F188,F188=שבוע_בדילוג[[#This Row],[LengthofCycle]]),1,0),""))</f>
        <v/>
      </c>
      <c r="AI187" s="1" t="str">
        <f>IF(B188=1,"",IF(שבוע_בדילוג[[#This Row],[הווסת פעיל?]]=1,IF(OR(שבוע_בדילוג[[#This Row],[וסת קבוע אחרון]]=F188,F188=שבוע_בדילוג[[#This Row],[LengthofCycle]],AND(שבוע_בדילוג[[#This Row],[LengthofCycle]]&lt;&gt;שבוע_בדילוג[[#This Row],[וסת קבוע אחרון]],OR(F188=28,F188=29))),1,0),""))</f>
        <v/>
      </c>
      <c r="AJ187" s="1" t="str">
        <f>IF(AND(שבוע_בדילוג[[#This Row],[הווסת פעיל?]]=1,B188=1),1,"")</f>
        <v/>
      </c>
      <c r="AK187" s="4">
        <f>IF(AND(שבוע_בדילוג[[#This Row],[הווסת פעיל?]]&lt;&gt;1,B188&lt;&gt;1,B188&lt;&gt;""),IF(שבוע_בדילוג[[#This Row],[LengthofCycle]]=F188,1,0),"")</f>
        <v>0</v>
      </c>
      <c r="AL187" s="4">
        <f>IF(AND(שבוע_בדילוג[[#This Row],[הווסת פעיל?]]&lt;&gt;1,B188&lt;&gt;1,B188&lt;&gt;""),IF(OR(שבוע_בדילוג[[#This Row],[LengthofCycle]]=F188,F188=29),1,0),"")</f>
        <v>0</v>
      </c>
      <c r="AM187" s="4">
        <f>IF(AND(שבוע_בדילוג[[#This Row],[הווסת פעיל?]]&lt;&gt;1,B188&lt;&gt;1,B188&lt;&gt;""),IF(OR(שבוע_בדילוג[[#This Row],[LengthofCycle]]=F188,F188=29,F188=28),1,0),"")</f>
        <v>0</v>
      </c>
    </row>
    <row r="188" spans="1:54" x14ac:dyDescent="0.25">
      <c r="A188" s="1" t="s">
        <v>60</v>
      </c>
      <c r="B188" s="1">
        <v>10</v>
      </c>
      <c r="C188" s="1">
        <v>0</v>
      </c>
      <c r="D188" s="1">
        <v>1</v>
      </c>
      <c r="E188" s="1">
        <v>0</v>
      </c>
      <c r="F188" s="1">
        <v>23</v>
      </c>
      <c r="H188" s="1">
        <f>שבוע_בדילוג[[#This Row],[LengthofCycle]]+1</f>
        <v>24</v>
      </c>
      <c r="I188" s="1" t="str">
        <f>IF(IFERROR(LOOKUP(שבוע_בדילוג[[#This Row],[ClientID]],קביעויות[השבוע בדילוג]),FALSE)=שבוע_בדילוג[[#This Row],[ClientID]],1,"")</f>
        <v/>
      </c>
      <c r="J188" s="1" t="str">
        <f>IF(AND(שבוע_בדילוג[[#This Row],[CycleNumber]]&gt;1,OR(B189="",שבוע_בדילוג[[#This Row],[CycleNumber]]&gt;B187)),IF(OR(AND(שבוע_בדילוג[[#This Row],[LengthofCycle]]=29,F187=29),AND(שבוע_בדילוג[[#This Row],[LengthofCycle]]=36,F187=36)),1,""),"")</f>
        <v/>
      </c>
      <c r="K188" s="1" t="str">
        <f>IF(AND(שבוע_בדילוג[[#This Row],[וסת השבוע]]=1,J187=1,שבוע_בדילוג[[#This Row],[CycleNumber]]&gt;B187),1,"")</f>
        <v/>
      </c>
      <c r="L188" s="1" t="str">
        <f>IF(שבוע_בדילוג[[#This Row],[CycleNumber]]=1,"",IF(שבוע_בדילוג[[#This Row],[וסת השבוע]]=1,0,IF(L187="","",IF(L187=0,IF(שבוע_בדילוג[[#This Row],[LengthofCycle]]=29,0,1),IF(L187=1,IF(שבוע_בדילוג[[#This Row],[LengthofCycle]]+F187=29*2,0,2),IF(L187=2,IF(שבוע_בדילוג[[#This Row],[LengthofCycle]]+F187+F186=29*3,0,3),""))))))</f>
        <v/>
      </c>
      <c r="M188" s="1" t="str">
        <f>IF(שבוע_בדילוג[[#This Row],[וסת השבוע]]=1,IF(שבוע_בדילוג[[#This Row],[וסת השבוע וההפלגה ביחד]]=1,M187+1,0),IF(AND(שבוע_בדילוג[[#This Row],[CycleNumber]]&gt;B187,שבוע_בדילוג[[#This Row],[CycleNumber]]&gt;1),IF(שבוע_בדילוג[[#This Row],[וסת השבוע פעיל?]]&lt;&gt;"",M187+1,""),""))</f>
        <v/>
      </c>
      <c r="N188" s="1" t="str">
        <f>IF(שבוע_בדילוג[[#This Row],[וסת השבוע פעיל?2]]="","",IF(AND(שבוע_בדילוג[[#This Row],[וסת השבוע פעיל?]]&lt;&gt;"",שבוע_בדילוג[[#This Row],[CycleNumber]]&lt;B189,B189&lt;&gt;"",שבוע_בדילוג[[#This Row],[וסת השבוע פעיל?]]&lt;3),IF(L189=0,IF(AND(שבוע_בדילוג[[#This Row],[וסת השבוע פעיל?]]&gt;0,J189=1),0,1),0),""))</f>
        <v/>
      </c>
      <c r="O188" s="1" t="str">
        <f t="shared" si="28"/>
        <v/>
      </c>
      <c r="P188" s="1" t="str">
        <f>IF(AND(שבוע_בדילוג[[#This Row],[חיזוי - שבוע]]=1,K189=1),1,"")</f>
        <v/>
      </c>
      <c r="Q188" s="1" t="str">
        <f>IF(AND(שבוע_בדילוג[[#This Row],[וסת השבוע פעיל?]]&lt;3,OR(שבוע_בדילוג[[#This Row],[CycleNumber]]&gt;B189,B189="")),1,"")</f>
        <v/>
      </c>
      <c r="R188" s="1" t="str">
        <f>IF(AND(שבוע_בדילוג[[#This Row],[חיזוי - שבוע]]&lt;&gt;"",שבוע_בדילוג[[#This Row],[וסת השבוע פעיל?2]]=""),1,"")</f>
        <v/>
      </c>
      <c r="S188" s="1" t="str">
        <f>IF(שבוע_בדילוג[[#This Row],[האישה קבעה וסת שבוע בדילוג?]]=1,IF(שבוע_בדילוג[[#This Row],[וסת השבוע פעיל?]]&lt;3,1,0),"")</f>
        <v/>
      </c>
      <c r="T1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8" s="1">
        <f t="shared" si="31"/>
        <v>0</v>
      </c>
      <c r="V188" s="1">
        <f t="shared" si="32"/>
        <v>0</v>
      </c>
      <c r="W188" s="1">
        <f t="shared" si="33"/>
        <v>0</v>
      </c>
      <c r="X188" s="1" t="str">
        <f>IF(שבוע_בדילוג[[#This Row],[3 הפלגות זהות]]="","",IF(שבוע_בדילוג[[#This Row],[3 הפלגות זהות]]=1,שבוע_בדילוג[[#This Row],[LengthofCycle]],X187))</f>
        <v/>
      </c>
      <c r="Z188" s="1" t="str">
        <f>IF(OR(שבוע_בדילוג[[#This Row],[הווסת פעיל?]]=0,שבוע_בדילוג[[#This Row],[הווסת פעיל?]]=""),"",SUM(Z187,שבוע_בדילוג[[#This Row],[הווסת פעיל?]]))</f>
        <v/>
      </c>
      <c r="AA188" s="1" t="str">
        <f>IF(AND(שבוע_בדילוג[[#This Row],[כמה מחזורים עד עקירה]]&lt;&gt;"",Z189=""),שבוע_בדילוג[[#This Row],[כמה מחזורים עד עקירה]],"")</f>
        <v/>
      </c>
      <c r="AB188" s="1" t="str">
        <f>IF(AND(שבוע_בדילוג[[#This Row],[הווסת פעיל?]]=1,שבוע_בדילוג[[#This Row],[וסת קבוע אחרון]]&lt;&gt;X187),שבוע_בדילוג[[#This Row],[וסת קבוע אחרון]],"")</f>
        <v/>
      </c>
      <c r="AC188" s="1" t="str">
        <f>IF(AND(שבוע_בדילוג[[#This Row],[הווסת פעיל?]]=1,Y187=0,שבוע_בדילוג[[#This Row],[וסת קבוע אחרון]]=X187),שבוע_בדילוג[[#This Row],[וסת קבוע אחרון]],"")</f>
        <v/>
      </c>
      <c r="AD188" s="1" t="str">
        <f>IF(AND(שבוע_בדילוג[[#This Row],[הווסת פעיל?]]=1,Y187=0,שבוע_בדילוג[[#This Row],[וסת קבוע אחרון]]&lt;&gt;X187),1,"")</f>
        <v/>
      </c>
      <c r="AE188" s="1" t="str">
        <f>IF(AND(שבוע_בדילוג[[#This Row],[הווסת פעיל?]]&lt;&gt;"",B189=1),שבוע_בדילוג[[#This Row],[CycleNumber]],"")</f>
        <v/>
      </c>
      <c r="AF188" s="1" t="str">
        <f>IF(AND(שבוע_בדילוג[[#This Row],[הווסת פעיל?]]&lt;&gt;"",Y187=""),שבוע_בדילוג[[#This Row],[CycleNumber]],"")</f>
        <v/>
      </c>
      <c r="AG188" s="1" t="str">
        <f>IF(B189=1,"",IF(שבוע_בדילוג[[#This Row],[הווסת פעיל?]]=1,IF(שבוע_בדילוג[[#This Row],[וסת קבוע אחרון]]=F189,1,0),""))</f>
        <v/>
      </c>
      <c r="AH188" s="1" t="str">
        <f>IF(B189=1,"",IF(שבוע_בדילוג[[#This Row],[הווסת פעיל?]]=1,IF(OR(שבוע_בדילוג[[#This Row],[וסת קבוע אחרון]]=F189,F189=שבוע_בדילוג[[#This Row],[LengthofCycle]]),1,0),""))</f>
        <v/>
      </c>
      <c r="AI188" s="1" t="str">
        <f>IF(B189=1,"",IF(שבוע_בדילוג[[#This Row],[הווסת פעיל?]]=1,IF(OR(שבוע_בדילוג[[#This Row],[וסת קבוע אחרון]]=F189,F189=שבוע_בדילוג[[#This Row],[LengthofCycle]],AND(שבוע_בדילוג[[#This Row],[LengthofCycle]]&lt;&gt;שבוע_בדילוג[[#This Row],[וסת קבוע אחרון]],OR(F189=28,F189=29))),1,0),""))</f>
        <v/>
      </c>
      <c r="AJ188" s="1" t="str">
        <f>IF(AND(שבוע_בדילוג[[#This Row],[הווסת פעיל?]]=1,B189=1),1,"")</f>
        <v/>
      </c>
      <c r="AK188" s="4">
        <f>IF(AND(שבוע_בדילוג[[#This Row],[הווסת פעיל?]]&lt;&gt;1,B189&lt;&gt;1,B189&lt;&gt;""),IF(שבוע_בדילוג[[#This Row],[LengthofCycle]]=F189,1,0),"")</f>
        <v>0</v>
      </c>
      <c r="AL188" s="4">
        <f>IF(AND(שבוע_בדילוג[[#This Row],[הווסת פעיל?]]&lt;&gt;1,B189&lt;&gt;1,B189&lt;&gt;""),IF(OR(שבוע_בדילוג[[#This Row],[LengthofCycle]]=F189,F189=29),1,0),"")</f>
        <v>0</v>
      </c>
      <c r="AM188" s="4">
        <f>IF(AND(שבוע_בדילוג[[#This Row],[הווסת פעיל?]]&lt;&gt;1,B189&lt;&gt;1,B189&lt;&gt;""),IF(OR(שבוע_בדילוג[[#This Row],[LengthofCycle]]=F189,F189=29,F189=28),1,0),"")</f>
        <v>0</v>
      </c>
    </row>
    <row r="189" spans="1:54" x14ac:dyDescent="0.25">
      <c r="A189" s="1" t="s">
        <v>60</v>
      </c>
      <c r="B189" s="1">
        <v>11</v>
      </c>
      <c r="C189" s="1">
        <v>0</v>
      </c>
      <c r="D189" s="1">
        <v>1</v>
      </c>
      <c r="E189" s="1">
        <v>0</v>
      </c>
      <c r="F189" s="1">
        <v>25</v>
      </c>
      <c r="H189" s="1">
        <f>שבוע_בדילוג[[#This Row],[LengthofCycle]]+1</f>
        <v>26</v>
      </c>
      <c r="I189" s="1" t="str">
        <f>IF(IFERROR(LOOKUP(שבוע_בדילוג[[#This Row],[ClientID]],קביעויות[השבוע בדילוג]),FALSE)=שבוע_בדילוג[[#This Row],[ClientID]],1,"")</f>
        <v/>
      </c>
      <c r="J189" s="1" t="str">
        <f>IF(AND(שבוע_בדילוג[[#This Row],[CycleNumber]]&gt;1,OR(B190="",שבוע_בדילוג[[#This Row],[CycleNumber]]&gt;B188)),IF(OR(AND(שבוע_בדילוג[[#This Row],[LengthofCycle]]=29,F188=29),AND(שבוע_בדילוג[[#This Row],[LengthofCycle]]=36,F188=36)),1,""),"")</f>
        <v/>
      </c>
      <c r="K189" s="1" t="str">
        <f>IF(AND(שבוע_בדילוג[[#This Row],[וסת השבוע]]=1,J188=1,שבוע_בדילוג[[#This Row],[CycleNumber]]&gt;B188),1,"")</f>
        <v/>
      </c>
      <c r="L189" s="1" t="str">
        <f>IF(שבוע_בדילוג[[#This Row],[CycleNumber]]=1,"",IF(שבוע_בדילוג[[#This Row],[וסת השבוע]]=1,0,IF(L188="","",IF(L188=0,IF(שבוע_בדילוג[[#This Row],[LengthofCycle]]=29,0,1),IF(L188=1,IF(שבוע_בדילוג[[#This Row],[LengthofCycle]]+F188=29*2,0,2),IF(L188=2,IF(שבוע_בדילוג[[#This Row],[LengthofCycle]]+F188+F187=29*3,0,3),""))))))</f>
        <v/>
      </c>
      <c r="M189" s="1" t="str">
        <f>IF(שבוע_בדילוג[[#This Row],[וסת השבוע]]=1,IF(שבוע_בדילוג[[#This Row],[וסת השבוע וההפלגה ביחד]]=1,M188+1,0),IF(AND(שבוע_בדילוג[[#This Row],[CycleNumber]]&gt;B188,שבוע_בדילוג[[#This Row],[CycleNumber]]&gt;1),IF(שבוע_בדילוג[[#This Row],[וסת השבוע פעיל?]]&lt;&gt;"",M188+1,""),""))</f>
        <v/>
      </c>
      <c r="N189" s="1" t="str">
        <f>IF(שבוע_בדילוג[[#This Row],[וסת השבוע פעיל?2]]="","",IF(AND(שבוע_בדילוג[[#This Row],[וסת השבוע פעיל?]]&lt;&gt;"",שבוע_בדילוג[[#This Row],[CycleNumber]]&lt;B190,B190&lt;&gt;"",שבוע_בדילוג[[#This Row],[וסת השבוע פעיל?]]&lt;3),IF(L190=0,IF(AND(שבוע_בדילוג[[#This Row],[וסת השבוע פעיל?]]&gt;0,J190=1),0,1),0),""))</f>
        <v/>
      </c>
      <c r="O189" s="1" t="str">
        <f t="shared" si="28"/>
        <v/>
      </c>
      <c r="P189" s="1" t="str">
        <f>IF(AND(שבוע_בדילוג[[#This Row],[חיזוי - שבוע]]=1,K190=1),1,"")</f>
        <v/>
      </c>
      <c r="Q189" s="1" t="str">
        <f>IF(AND(שבוע_בדילוג[[#This Row],[וסת השבוע פעיל?]]&lt;3,OR(שבוע_בדילוג[[#This Row],[CycleNumber]]&gt;B190,B190="")),1,"")</f>
        <v/>
      </c>
      <c r="R189" s="1" t="str">
        <f>IF(AND(שבוע_בדילוג[[#This Row],[חיזוי - שבוע]]&lt;&gt;"",שבוע_בדילוג[[#This Row],[וסת השבוע פעיל?2]]=""),1,"")</f>
        <v/>
      </c>
      <c r="S189" s="1" t="str">
        <f>IF(שבוע_בדילוג[[#This Row],[האישה קבעה וסת שבוע בדילוג?]]=1,IF(שבוע_בדילוג[[#This Row],[וסת השבוע פעיל?]]&lt;3,1,0),"")</f>
        <v/>
      </c>
      <c r="T1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89" s="1">
        <f t="shared" si="31"/>
        <v>0</v>
      </c>
      <c r="V189" s="1">
        <f t="shared" si="32"/>
        <v>0</v>
      </c>
      <c r="W189" s="1">
        <f t="shared" si="33"/>
        <v>0</v>
      </c>
      <c r="X189" s="1" t="str">
        <f>IF(שבוע_בדילוג[[#This Row],[3 הפלגות זהות]]="","",IF(שבוע_בדילוג[[#This Row],[3 הפלגות זהות]]=1,שבוע_בדילוג[[#This Row],[LengthofCycle]],X188))</f>
        <v/>
      </c>
      <c r="Z189" s="1" t="str">
        <f>IF(OR(שבוע_בדילוג[[#This Row],[הווסת פעיל?]]=0,שבוע_בדילוג[[#This Row],[הווסת פעיל?]]=""),"",SUM(Z188,שבוע_בדילוג[[#This Row],[הווסת פעיל?]]))</f>
        <v/>
      </c>
      <c r="AA189" s="1" t="str">
        <f>IF(AND(שבוע_בדילוג[[#This Row],[כמה מחזורים עד עקירה]]&lt;&gt;"",Z190=""),שבוע_בדילוג[[#This Row],[כמה מחזורים עד עקירה]],"")</f>
        <v/>
      </c>
      <c r="AB189" s="1" t="str">
        <f>IF(AND(שבוע_בדילוג[[#This Row],[הווסת פעיל?]]=1,שבוע_בדילוג[[#This Row],[וסת קבוע אחרון]]&lt;&gt;X188),שבוע_בדילוג[[#This Row],[וסת קבוע אחרון]],"")</f>
        <v/>
      </c>
      <c r="AC189" s="1" t="str">
        <f>IF(AND(שבוע_בדילוג[[#This Row],[הווסת פעיל?]]=1,Y188=0,שבוע_בדילוג[[#This Row],[וסת קבוע אחרון]]=X188),שבוע_בדילוג[[#This Row],[וסת קבוע אחרון]],"")</f>
        <v/>
      </c>
      <c r="AD189" s="1" t="str">
        <f>IF(AND(שבוע_בדילוג[[#This Row],[הווסת פעיל?]]=1,Y188=0,שבוע_בדילוג[[#This Row],[וסת קבוע אחרון]]&lt;&gt;X188),1,"")</f>
        <v/>
      </c>
      <c r="AE189" s="1" t="str">
        <f>IF(AND(שבוע_בדילוג[[#This Row],[הווסת פעיל?]]&lt;&gt;"",B190=1),שבוע_בדילוג[[#This Row],[CycleNumber]],"")</f>
        <v/>
      </c>
      <c r="AF189" s="1" t="str">
        <f>IF(AND(שבוע_בדילוג[[#This Row],[הווסת פעיל?]]&lt;&gt;"",Y188=""),שבוע_בדילוג[[#This Row],[CycleNumber]],"")</f>
        <v/>
      </c>
      <c r="AG189" s="1" t="str">
        <f>IF(B190=1,"",IF(שבוע_בדילוג[[#This Row],[הווסת פעיל?]]=1,IF(שבוע_בדילוג[[#This Row],[וסת קבוע אחרון]]=F190,1,0),""))</f>
        <v/>
      </c>
      <c r="AH189" s="1" t="str">
        <f>IF(B190=1,"",IF(שבוע_בדילוג[[#This Row],[הווסת פעיל?]]=1,IF(OR(שבוע_בדילוג[[#This Row],[וסת קבוע אחרון]]=F190,F190=שבוע_בדילוג[[#This Row],[LengthofCycle]]),1,0),""))</f>
        <v/>
      </c>
      <c r="AI189" s="1" t="str">
        <f>IF(B190=1,"",IF(שבוע_בדילוג[[#This Row],[הווסת פעיל?]]=1,IF(OR(שבוע_בדילוג[[#This Row],[וסת קבוע אחרון]]=F190,F190=שבוע_בדילוג[[#This Row],[LengthofCycle]],AND(שבוע_בדילוג[[#This Row],[LengthofCycle]]&lt;&gt;שבוע_בדילוג[[#This Row],[וסת קבוע אחרון]],OR(F190=28,F190=29))),1,0),""))</f>
        <v/>
      </c>
      <c r="AJ189" s="1" t="str">
        <f>IF(AND(שבוע_בדילוג[[#This Row],[הווסת פעיל?]]=1,B190=1),1,"")</f>
        <v/>
      </c>
      <c r="AK189" s="4">
        <f>IF(AND(שבוע_בדילוג[[#This Row],[הווסת פעיל?]]&lt;&gt;1,B190&lt;&gt;1,B190&lt;&gt;""),IF(שבוע_בדילוג[[#This Row],[LengthofCycle]]=F190,1,0),"")</f>
        <v>0</v>
      </c>
      <c r="AL189" s="4">
        <f>IF(AND(שבוע_בדילוג[[#This Row],[הווסת פעיל?]]&lt;&gt;1,B190&lt;&gt;1,B190&lt;&gt;""),IF(OR(שבוע_בדילוג[[#This Row],[LengthofCycle]]=F190,F190=29),1,0),"")</f>
        <v>0</v>
      </c>
      <c r="AM189" s="4">
        <f>IF(AND(שבוע_בדילוג[[#This Row],[הווסת פעיל?]]&lt;&gt;1,B190&lt;&gt;1,B190&lt;&gt;""),IF(OR(שבוע_בדילוג[[#This Row],[LengthofCycle]]=F190,F190=29,F190=28),1,0),"")</f>
        <v>0</v>
      </c>
    </row>
    <row r="190" spans="1:54" x14ac:dyDescent="0.25">
      <c r="A190" s="1" t="s">
        <v>60</v>
      </c>
      <c r="B190" s="1">
        <v>12</v>
      </c>
      <c r="C190" s="1">
        <v>0</v>
      </c>
      <c r="D190" s="1">
        <v>1</v>
      </c>
      <c r="E190" s="1">
        <v>0</v>
      </c>
      <c r="F190" s="1">
        <v>23</v>
      </c>
      <c r="H190" s="1">
        <f>שבוע_בדילוג[[#This Row],[LengthofCycle]]+1</f>
        <v>24</v>
      </c>
      <c r="I190" s="1" t="str">
        <f>IF(IFERROR(LOOKUP(שבוע_בדילוג[[#This Row],[ClientID]],קביעויות[השבוע בדילוג]),FALSE)=שבוע_בדילוג[[#This Row],[ClientID]],1,"")</f>
        <v/>
      </c>
      <c r="J190" s="1" t="str">
        <f>IF(AND(שבוע_בדילוג[[#This Row],[CycleNumber]]&gt;1,OR(B191="",שבוע_בדילוג[[#This Row],[CycleNumber]]&gt;B189)),IF(OR(AND(שבוע_בדילוג[[#This Row],[LengthofCycle]]=29,F189=29),AND(שבוע_בדילוג[[#This Row],[LengthofCycle]]=36,F189=36)),1,""),"")</f>
        <v/>
      </c>
      <c r="K190" s="1" t="str">
        <f>IF(AND(שבוע_בדילוג[[#This Row],[וסת השבוע]]=1,J189=1,שבוע_בדילוג[[#This Row],[CycleNumber]]&gt;B189),1,"")</f>
        <v/>
      </c>
      <c r="L190" s="1" t="str">
        <f>IF(שבוע_בדילוג[[#This Row],[CycleNumber]]=1,"",IF(שבוע_בדילוג[[#This Row],[וסת השבוע]]=1,0,IF(L189="","",IF(L189=0,IF(שבוע_בדילוג[[#This Row],[LengthofCycle]]=29,0,1),IF(L189=1,IF(שבוע_בדילוג[[#This Row],[LengthofCycle]]+F189=29*2,0,2),IF(L189=2,IF(שבוע_בדילוג[[#This Row],[LengthofCycle]]+F189+F188=29*3,0,3),""))))))</f>
        <v/>
      </c>
      <c r="M190" s="1" t="str">
        <f>IF(שבוע_בדילוג[[#This Row],[וסת השבוע]]=1,IF(שבוע_בדילוג[[#This Row],[וסת השבוע וההפלגה ביחד]]=1,M189+1,0),IF(AND(שבוע_בדילוג[[#This Row],[CycleNumber]]&gt;B189,שבוע_בדילוג[[#This Row],[CycleNumber]]&gt;1),IF(שבוע_בדילוג[[#This Row],[וסת השבוע פעיל?]]&lt;&gt;"",M189+1,""),""))</f>
        <v/>
      </c>
      <c r="N190" s="1" t="str">
        <f>IF(שבוע_בדילוג[[#This Row],[וסת השבוע פעיל?2]]="","",IF(AND(שבוע_בדילוג[[#This Row],[וסת השבוע פעיל?]]&lt;&gt;"",שבוע_בדילוג[[#This Row],[CycleNumber]]&lt;B191,B191&lt;&gt;"",שבוע_בדילוג[[#This Row],[וסת השבוע פעיל?]]&lt;3),IF(L191=0,IF(AND(שבוע_בדילוג[[#This Row],[וסת השבוע פעיל?]]&gt;0,J191=1),0,1),0),""))</f>
        <v/>
      </c>
      <c r="O190" s="1" t="str">
        <f t="shared" si="28"/>
        <v/>
      </c>
      <c r="P190" s="1" t="str">
        <f>IF(AND(שבוע_בדילוג[[#This Row],[חיזוי - שבוע]]=1,K191=1),1,"")</f>
        <v/>
      </c>
      <c r="Q190" s="1" t="str">
        <f>IF(AND(שבוע_בדילוג[[#This Row],[וסת השבוע פעיל?]]&lt;3,OR(שבוע_בדילוג[[#This Row],[CycleNumber]]&gt;B191,B191="")),1,"")</f>
        <v/>
      </c>
      <c r="R190" s="1" t="str">
        <f>IF(AND(שבוע_בדילוג[[#This Row],[חיזוי - שבוע]]&lt;&gt;"",שבוע_בדילוג[[#This Row],[וסת השבוע פעיל?2]]=""),1,"")</f>
        <v/>
      </c>
      <c r="S190" s="1" t="str">
        <f>IF(שבוע_בדילוג[[#This Row],[האישה קבעה וסת שבוע בדילוג?]]=1,IF(שבוע_בדילוג[[#This Row],[וסת השבוע פעיל?]]&lt;3,1,0),"")</f>
        <v/>
      </c>
      <c r="T1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0" s="1">
        <f t="shared" si="31"/>
        <v>0</v>
      </c>
      <c r="V190" s="1">
        <f t="shared" si="32"/>
        <v>0</v>
      </c>
      <c r="W190" s="1">
        <f t="shared" si="33"/>
        <v>0</v>
      </c>
      <c r="X190" s="1" t="str">
        <f>IF(שבוע_בדילוג[[#This Row],[3 הפלגות זהות]]="","",IF(שבוע_בדילוג[[#This Row],[3 הפלגות זהות]]=1,שבוע_בדילוג[[#This Row],[LengthofCycle]],X189))</f>
        <v/>
      </c>
      <c r="Z190" s="1" t="str">
        <f>IF(OR(שבוע_בדילוג[[#This Row],[הווסת פעיל?]]=0,שבוע_בדילוג[[#This Row],[הווסת פעיל?]]=""),"",SUM(Z189,שבוע_בדילוג[[#This Row],[הווסת פעיל?]]))</f>
        <v/>
      </c>
      <c r="AA190" s="1" t="str">
        <f>IF(AND(שבוע_בדילוג[[#This Row],[כמה מחזורים עד עקירה]]&lt;&gt;"",Z191=""),שבוע_בדילוג[[#This Row],[כמה מחזורים עד עקירה]],"")</f>
        <v/>
      </c>
      <c r="AB190" s="1" t="str">
        <f>IF(AND(שבוע_בדילוג[[#This Row],[הווסת פעיל?]]=1,שבוע_בדילוג[[#This Row],[וסת קבוע אחרון]]&lt;&gt;X189),שבוע_בדילוג[[#This Row],[וסת קבוע אחרון]],"")</f>
        <v/>
      </c>
      <c r="AC190" s="1" t="str">
        <f>IF(AND(שבוע_בדילוג[[#This Row],[הווסת פעיל?]]=1,Y189=0,שבוע_בדילוג[[#This Row],[וסת קבוע אחרון]]=X189),שבוע_בדילוג[[#This Row],[וסת קבוע אחרון]],"")</f>
        <v/>
      </c>
      <c r="AD190" s="1" t="str">
        <f>IF(AND(שבוע_בדילוג[[#This Row],[הווסת פעיל?]]=1,Y189=0,שבוע_בדילוג[[#This Row],[וסת קבוע אחרון]]&lt;&gt;X189),1,"")</f>
        <v/>
      </c>
      <c r="AE190" s="1" t="str">
        <f>IF(AND(שבוע_בדילוג[[#This Row],[הווסת פעיל?]]&lt;&gt;"",B191=1),שבוע_בדילוג[[#This Row],[CycleNumber]],"")</f>
        <v/>
      </c>
      <c r="AF190" s="1" t="str">
        <f>IF(AND(שבוע_בדילוג[[#This Row],[הווסת פעיל?]]&lt;&gt;"",Y189=""),שבוע_בדילוג[[#This Row],[CycleNumber]],"")</f>
        <v/>
      </c>
      <c r="AG190" s="1" t="str">
        <f>IF(B191=1,"",IF(שבוע_בדילוג[[#This Row],[הווסת פעיל?]]=1,IF(שבוע_בדילוג[[#This Row],[וסת קבוע אחרון]]=F191,1,0),""))</f>
        <v/>
      </c>
      <c r="AH190" s="1" t="str">
        <f>IF(B191=1,"",IF(שבוע_בדילוג[[#This Row],[הווסת פעיל?]]=1,IF(OR(שבוע_בדילוג[[#This Row],[וסת קבוע אחרון]]=F191,F191=שבוע_בדילוג[[#This Row],[LengthofCycle]]),1,0),""))</f>
        <v/>
      </c>
      <c r="AI190" s="1" t="str">
        <f>IF(B191=1,"",IF(שבוע_בדילוג[[#This Row],[הווסת פעיל?]]=1,IF(OR(שבוע_בדילוג[[#This Row],[וסת קבוע אחרון]]=F191,F191=שבוע_בדילוג[[#This Row],[LengthofCycle]],AND(שבוע_בדילוג[[#This Row],[LengthofCycle]]&lt;&gt;שבוע_בדילוג[[#This Row],[וסת קבוע אחרון]],OR(F191=28,F191=29))),1,0),""))</f>
        <v/>
      </c>
      <c r="AJ190" s="1" t="str">
        <f>IF(AND(שבוע_בדילוג[[#This Row],[הווסת פעיל?]]=1,B191=1),1,"")</f>
        <v/>
      </c>
      <c r="AK190" s="4">
        <f>IF(AND(שבוע_בדילוג[[#This Row],[הווסת פעיל?]]&lt;&gt;1,B191&lt;&gt;1,B191&lt;&gt;""),IF(שבוע_בדילוג[[#This Row],[LengthofCycle]]=F191,1,0),"")</f>
        <v>0</v>
      </c>
      <c r="AL190" s="4">
        <f>IF(AND(שבוע_בדילוג[[#This Row],[הווסת פעיל?]]&lt;&gt;1,B191&lt;&gt;1,B191&lt;&gt;""),IF(OR(שבוע_בדילוג[[#This Row],[LengthofCycle]]=F191,F191=29),1,0),"")</f>
        <v>0</v>
      </c>
      <c r="AM190" s="4">
        <f>IF(AND(שבוע_בדילוג[[#This Row],[הווסת פעיל?]]&lt;&gt;1,B191&lt;&gt;1,B191&lt;&gt;""),IF(OR(שבוע_בדילוג[[#This Row],[LengthofCycle]]=F191,F191=29,F191=28),1,0),"")</f>
        <v>0</v>
      </c>
    </row>
    <row r="191" spans="1:54" x14ac:dyDescent="0.25">
      <c r="A191" s="1" t="s">
        <v>60</v>
      </c>
      <c r="B191" s="1">
        <v>13</v>
      </c>
      <c r="C191" s="1">
        <v>0</v>
      </c>
      <c r="D191" s="1">
        <v>1</v>
      </c>
      <c r="E191" s="1">
        <v>0</v>
      </c>
      <c r="F191" s="1">
        <v>26</v>
      </c>
      <c r="H191" s="1">
        <f>שבוע_בדילוג[[#This Row],[LengthofCycle]]+1</f>
        <v>27</v>
      </c>
      <c r="I191" s="1" t="str">
        <f>IF(IFERROR(LOOKUP(שבוע_בדילוג[[#This Row],[ClientID]],קביעויות[השבוע בדילוג]),FALSE)=שבוע_בדילוג[[#This Row],[ClientID]],1,"")</f>
        <v/>
      </c>
      <c r="J191" s="1" t="str">
        <f>IF(AND(שבוע_בדילוג[[#This Row],[CycleNumber]]&gt;1,OR(B192="",שבוע_בדילוג[[#This Row],[CycleNumber]]&gt;B190)),IF(OR(AND(שבוע_בדילוג[[#This Row],[LengthofCycle]]=29,F190=29),AND(שבוע_בדילוג[[#This Row],[LengthofCycle]]=36,F190=36)),1,""),"")</f>
        <v/>
      </c>
      <c r="K191" s="1" t="str">
        <f>IF(AND(שבוע_בדילוג[[#This Row],[וסת השבוע]]=1,J190=1,שבוע_בדילוג[[#This Row],[CycleNumber]]&gt;B190),1,"")</f>
        <v/>
      </c>
      <c r="L191" s="1" t="str">
        <f>IF(שבוע_בדילוג[[#This Row],[CycleNumber]]=1,"",IF(שבוע_בדילוג[[#This Row],[וסת השבוע]]=1,0,IF(L190="","",IF(L190=0,IF(שבוע_בדילוג[[#This Row],[LengthofCycle]]=29,0,1),IF(L190=1,IF(שבוע_בדילוג[[#This Row],[LengthofCycle]]+F190=29*2,0,2),IF(L190=2,IF(שבוע_בדילוג[[#This Row],[LengthofCycle]]+F190+F189=29*3,0,3),""))))))</f>
        <v/>
      </c>
      <c r="M191" s="1" t="str">
        <f>IF(שבוע_בדילוג[[#This Row],[וסת השבוע]]=1,IF(שבוע_בדילוג[[#This Row],[וסת השבוע וההפלגה ביחד]]=1,M190+1,0),IF(AND(שבוע_בדילוג[[#This Row],[CycleNumber]]&gt;B190,שבוע_בדילוג[[#This Row],[CycleNumber]]&gt;1),IF(שבוע_בדילוג[[#This Row],[וסת השבוע פעיל?]]&lt;&gt;"",M190+1,""),""))</f>
        <v/>
      </c>
      <c r="N191" s="1" t="str">
        <f>IF(שבוע_בדילוג[[#This Row],[וסת השבוע פעיל?2]]="","",IF(AND(שבוע_בדילוג[[#This Row],[וסת השבוע פעיל?]]&lt;&gt;"",שבוע_בדילוג[[#This Row],[CycleNumber]]&lt;B192,B192&lt;&gt;"",שבוע_בדילוג[[#This Row],[וסת השבוע פעיל?]]&lt;3),IF(L192=0,IF(AND(שבוע_בדילוג[[#This Row],[וסת השבוע פעיל?]]&gt;0,J192=1),0,1),0),""))</f>
        <v/>
      </c>
      <c r="O191" s="1" t="str">
        <f t="shared" si="28"/>
        <v/>
      </c>
      <c r="P191" s="1" t="str">
        <f>IF(AND(שבוע_בדילוג[[#This Row],[חיזוי - שבוע]]=1,K192=1),1,"")</f>
        <v/>
      </c>
      <c r="Q191" s="1" t="str">
        <f>IF(AND(שבוע_בדילוג[[#This Row],[וסת השבוע פעיל?]]&lt;3,OR(שבוע_בדילוג[[#This Row],[CycleNumber]]&gt;B192,B192="")),1,"")</f>
        <v/>
      </c>
      <c r="R191" s="1" t="str">
        <f>IF(AND(שבוע_בדילוג[[#This Row],[חיזוי - שבוע]]&lt;&gt;"",שבוע_בדילוג[[#This Row],[וסת השבוע פעיל?2]]=""),1,"")</f>
        <v/>
      </c>
      <c r="S191" s="1" t="str">
        <f>IF(שבוע_בדילוג[[#This Row],[האישה קבעה וסת שבוע בדילוג?]]=1,IF(שבוע_בדילוג[[#This Row],[וסת השבוע פעיל?]]&lt;3,1,0),"")</f>
        <v/>
      </c>
      <c r="T1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1" s="1">
        <f t="shared" si="31"/>
        <v>0</v>
      </c>
      <c r="V191" s="1">
        <f t="shared" si="32"/>
        <v>0</v>
      </c>
      <c r="W191" s="1">
        <f t="shared" si="33"/>
        <v>0</v>
      </c>
      <c r="X191" s="1" t="str">
        <f>IF(שבוע_בדילוג[[#This Row],[3 הפלגות זהות]]="","",IF(שבוע_בדילוג[[#This Row],[3 הפלגות זהות]]=1,שבוע_בדילוג[[#This Row],[LengthofCycle]],X190))</f>
        <v/>
      </c>
      <c r="Z191" s="1" t="str">
        <f>IF(OR(שבוע_בדילוג[[#This Row],[הווסת פעיל?]]=0,שבוע_בדילוג[[#This Row],[הווסת פעיל?]]=""),"",SUM(Z190,שבוע_בדילוג[[#This Row],[הווסת פעיל?]]))</f>
        <v/>
      </c>
      <c r="AA191" s="1" t="str">
        <f>IF(AND(שבוע_בדילוג[[#This Row],[כמה מחזורים עד עקירה]]&lt;&gt;"",Z192=""),שבוע_בדילוג[[#This Row],[כמה מחזורים עד עקירה]],"")</f>
        <v/>
      </c>
      <c r="AB191" s="1" t="str">
        <f>IF(AND(שבוע_בדילוג[[#This Row],[הווסת פעיל?]]=1,שבוע_בדילוג[[#This Row],[וסת קבוע אחרון]]&lt;&gt;X190),שבוע_בדילוג[[#This Row],[וסת קבוע אחרון]],"")</f>
        <v/>
      </c>
      <c r="AC191" s="1" t="str">
        <f>IF(AND(שבוע_בדילוג[[#This Row],[הווסת פעיל?]]=1,Y190=0,שבוע_בדילוג[[#This Row],[וסת קבוע אחרון]]=X190),שבוע_בדילוג[[#This Row],[וסת קבוע אחרון]],"")</f>
        <v/>
      </c>
      <c r="AD191" s="1" t="str">
        <f>IF(AND(שבוע_בדילוג[[#This Row],[הווסת פעיל?]]=1,Y190=0,שבוע_בדילוג[[#This Row],[וסת קבוע אחרון]]&lt;&gt;X190),1,"")</f>
        <v/>
      </c>
      <c r="AE191" s="1" t="str">
        <f>IF(AND(שבוע_בדילוג[[#This Row],[הווסת פעיל?]]&lt;&gt;"",B192=1),שבוע_בדילוג[[#This Row],[CycleNumber]],"")</f>
        <v/>
      </c>
      <c r="AF191" s="1" t="str">
        <f>IF(AND(שבוע_בדילוג[[#This Row],[הווסת פעיל?]]&lt;&gt;"",Y190=""),שבוע_בדילוג[[#This Row],[CycleNumber]],"")</f>
        <v/>
      </c>
      <c r="AG191" s="1" t="str">
        <f>IF(B192=1,"",IF(שבוע_בדילוג[[#This Row],[הווסת פעיל?]]=1,IF(שבוע_בדילוג[[#This Row],[וסת קבוע אחרון]]=F192,1,0),""))</f>
        <v/>
      </c>
      <c r="AH191" s="1" t="str">
        <f>IF(B192=1,"",IF(שבוע_בדילוג[[#This Row],[הווסת פעיל?]]=1,IF(OR(שבוע_בדילוג[[#This Row],[וסת קבוע אחרון]]=F192,F192=שבוע_בדילוג[[#This Row],[LengthofCycle]]),1,0),""))</f>
        <v/>
      </c>
      <c r="AI191" s="1" t="str">
        <f>IF(B192=1,"",IF(שבוע_בדילוג[[#This Row],[הווסת פעיל?]]=1,IF(OR(שבוע_בדילוג[[#This Row],[וסת קבוע אחרון]]=F192,F192=שבוע_בדילוג[[#This Row],[LengthofCycle]],AND(שבוע_בדילוג[[#This Row],[LengthofCycle]]&lt;&gt;שבוע_בדילוג[[#This Row],[וסת קבוע אחרון]],OR(F192=28,F192=29))),1,0),""))</f>
        <v/>
      </c>
      <c r="AJ191" s="1" t="str">
        <f>IF(AND(שבוע_בדילוג[[#This Row],[הווסת פעיל?]]=1,B192=1),1,"")</f>
        <v/>
      </c>
      <c r="AK191" s="4" t="str">
        <f>IF(AND(שבוע_בדילוג[[#This Row],[הווסת פעיל?]]&lt;&gt;1,B192&lt;&gt;1,B192&lt;&gt;""),IF(שבוע_בדילוג[[#This Row],[LengthofCycle]]=F192,1,0),"")</f>
        <v/>
      </c>
      <c r="AL191" s="4" t="str">
        <f>IF(AND(שבוע_בדילוג[[#This Row],[הווסת פעיל?]]&lt;&gt;1,B192&lt;&gt;1,B192&lt;&gt;""),IF(OR(שבוע_בדילוג[[#This Row],[LengthofCycle]]=F192,F192=29),1,0),"")</f>
        <v/>
      </c>
      <c r="AM191" s="4" t="str">
        <f>IF(AND(שבוע_בדילוג[[#This Row],[הווסת פעיל?]]&lt;&gt;1,B192&lt;&gt;1,B192&lt;&gt;""),IF(OR(שבוע_בדילוג[[#This Row],[LengthofCycle]]=F192,F192=29,F192=28),1,0),"")</f>
        <v/>
      </c>
    </row>
    <row r="192" spans="1:54" x14ac:dyDescent="0.25">
      <c r="A192" s="1" t="s">
        <v>61</v>
      </c>
      <c r="B192" s="1">
        <v>1</v>
      </c>
      <c r="C192" s="1">
        <v>0</v>
      </c>
      <c r="D192" s="1">
        <v>1</v>
      </c>
      <c r="E192" s="1">
        <v>0</v>
      </c>
      <c r="F192" s="1">
        <v>27</v>
      </c>
      <c r="H192" s="1">
        <f>שבוע_בדילוג[[#This Row],[LengthofCycle]]+1</f>
        <v>28</v>
      </c>
      <c r="I192" s="1" t="str">
        <f>IF(IFERROR(LOOKUP(שבוע_בדילוג[[#This Row],[ClientID]],קביעויות[השבוע בדילוג]),FALSE)=שבוע_בדילוג[[#This Row],[ClientID]],1,"")</f>
        <v/>
      </c>
      <c r="J192" s="1" t="str">
        <f>IF(AND(שבוע_בדילוג[[#This Row],[CycleNumber]]&gt;1,OR(B193="",שבוע_בדילוג[[#This Row],[CycleNumber]]&gt;B191)),IF(OR(AND(שבוע_בדילוג[[#This Row],[LengthofCycle]]=29,F191=29),AND(שבוע_בדילוג[[#This Row],[LengthofCycle]]=36,F191=36)),1,""),"")</f>
        <v/>
      </c>
      <c r="K192" s="1" t="str">
        <f>IF(AND(שבוע_בדילוג[[#This Row],[וסת השבוע]]=1,J191=1,שבוע_בדילוג[[#This Row],[CycleNumber]]&gt;B191),1,"")</f>
        <v/>
      </c>
      <c r="L192" s="1" t="str">
        <f>IF(שבוע_בדילוג[[#This Row],[CycleNumber]]=1,"",IF(שבוע_בדילוג[[#This Row],[וסת השבוע]]=1,0,IF(L191="","",IF(L191=0,IF(שבוע_בדילוג[[#This Row],[LengthofCycle]]=29,0,1),IF(L191=1,IF(שבוע_בדילוג[[#This Row],[LengthofCycle]]+F191=29*2,0,2),IF(L191=2,IF(שבוע_בדילוג[[#This Row],[LengthofCycle]]+F191+F190=29*3,0,3),""))))))</f>
        <v/>
      </c>
      <c r="M192" s="1" t="str">
        <f>IF(שבוע_בדילוג[[#This Row],[וסת השבוע]]=1,IF(שבוע_בדילוג[[#This Row],[וסת השבוע וההפלגה ביחד]]=1,M191+1,0),IF(AND(שבוע_בדילוג[[#This Row],[CycleNumber]]&gt;B191,שבוע_בדילוג[[#This Row],[CycleNumber]]&gt;1),IF(שבוע_בדילוג[[#This Row],[וסת השבוע פעיל?]]&lt;&gt;"",M191+1,""),""))</f>
        <v/>
      </c>
      <c r="N192" s="1" t="str">
        <f>IF(שבוע_בדילוג[[#This Row],[וסת השבוע פעיל?2]]="","",IF(AND(שבוע_בדילוג[[#This Row],[וסת השבוע פעיל?]]&lt;&gt;"",שבוע_בדילוג[[#This Row],[CycleNumber]]&lt;B193,B193&lt;&gt;"",שבוע_בדילוג[[#This Row],[וסת השבוע פעיל?]]&lt;3),IF(L193=0,IF(AND(שבוע_בדילוג[[#This Row],[וסת השבוע פעיל?]]&gt;0,J193=1),0,1),0),""))</f>
        <v/>
      </c>
      <c r="O192" s="1" t="str">
        <f t="shared" si="28"/>
        <v/>
      </c>
      <c r="P192" s="1" t="str">
        <f>IF(AND(שבוע_בדילוג[[#This Row],[חיזוי - שבוע]]=1,K193=1),1,"")</f>
        <v/>
      </c>
      <c r="Q192" s="1" t="str">
        <f>IF(AND(שבוע_בדילוג[[#This Row],[וסת השבוע פעיל?]]&lt;3,OR(שבוע_בדילוג[[#This Row],[CycleNumber]]&gt;B193,B193="")),1,"")</f>
        <v/>
      </c>
      <c r="R192" s="1" t="str">
        <f>IF(AND(שבוע_בדילוג[[#This Row],[חיזוי - שבוע]]&lt;&gt;"",שבוע_בדילוג[[#This Row],[וסת השבוע פעיל?2]]=""),1,"")</f>
        <v/>
      </c>
      <c r="S192" s="1" t="str">
        <f>IF(שבוע_בדילוג[[#This Row],[האישה קבעה וסת שבוע בדילוג?]]=1,IF(שבוע_בדילוג[[#This Row],[וסת השבוע פעיל?]]&lt;3,1,0),"")</f>
        <v/>
      </c>
      <c r="T1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2" s="1" t="str">
        <f t="shared" si="31"/>
        <v/>
      </c>
      <c r="V192" s="1" t="str">
        <f t="shared" si="32"/>
        <v/>
      </c>
      <c r="W192" s="1" t="str">
        <f t="shared" si="33"/>
        <v/>
      </c>
      <c r="X192" s="1" t="str">
        <f>IF(שבוע_בדילוג[[#This Row],[3 הפלגות זהות]]="","",IF(שבוע_בדילוג[[#This Row],[3 הפלגות זהות]]=1,שבוע_בדילוג[[#This Row],[LengthofCycle]],X191))</f>
        <v/>
      </c>
      <c r="Z192" s="1" t="str">
        <f>IF(OR(שבוע_בדילוג[[#This Row],[הווסת פעיל?]]=0,שבוע_בדילוג[[#This Row],[הווסת פעיל?]]=""),"",SUM(Z191,שבוע_בדילוג[[#This Row],[הווסת פעיל?]]))</f>
        <v/>
      </c>
      <c r="AA192" s="1" t="str">
        <f>IF(AND(שבוע_בדילוג[[#This Row],[כמה מחזורים עד עקירה]]&lt;&gt;"",Z193=""),שבוע_בדילוג[[#This Row],[כמה מחזורים עד עקירה]],"")</f>
        <v/>
      </c>
      <c r="AB192" s="1" t="str">
        <f>IF(AND(שבוע_בדילוג[[#This Row],[הווסת פעיל?]]=1,שבוע_בדילוג[[#This Row],[וסת קבוע אחרון]]&lt;&gt;X191),שבוע_בדילוג[[#This Row],[וסת קבוע אחרון]],"")</f>
        <v/>
      </c>
      <c r="AC192" s="1" t="str">
        <f>IF(AND(שבוע_בדילוג[[#This Row],[הווסת פעיל?]]=1,Y191=0,שבוע_בדילוג[[#This Row],[וסת קבוע אחרון]]=X191),שבוע_בדילוג[[#This Row],[וסת קבוע אחרון]],"")</f>
        <v/>
      </c>
      <c r="AD192" s="1" t="str">
        <f>IF(AND(שבוע_בדילוג[[#This Row],[הווסת פעיל?]]=1,Y191=0,שבוע_בדילוג[[#This Row],[וסת קבוע אחרון]]&lt;&gt;X191),1,"")</f>
        <v/>
      </c>
      <c r="AE192" s="1" t="str">
        <f>IF(AND(שבוע_בדילוג[[#This Row],[הווסת פעיל?]]&lt;&gt;"",B193=1),שבוע_בדילוג[[#This Row],[CycleNumber]],"")</f>
        <v/>
      </c>
      <c r="AF192" s="1" t="str">
        <f>IF(AND(שבוע_בדילוג[[#This Row],[הווסת פעיל?]]&lt;&gt;"",Y191=""),שבוע_בדילוג[[#This Row],[CycleNumber]],"")</f>
        <v/>
      </c>
      <c r="AG192" s="1" t="str">
        <f>IF(B193=1,"",IF(שבוע_בדילוג[[#This Row],[הווסת פעיל?]]=1,IF(שבוע_בדילוג[[#This Row],[וסת קבוע אחרון]]=F193,1,0),""))</f>
        <v/>
      </c>
      <c r="AH192" s="1" t="str">
        <f>IF(B193=1,"",IF(שבוע_בדילוג[[#This Row],[הווסת פעיל?]]=1,IF(OR(שבוע_בדילוג[[#This Row],[וסת קבוע אחרון]]=F193,F193=שבוע_בדילוג[[#This Row],[LengthofCycle]]),1,0),""))</f>
        <v/>
      </c>
      <c r="AI192" s="1" t="str">
        <f>IF(B193=1,"",IF(שבוע_בדילוג[[#This Row],[הווסת פעיל?]]=1,IF(OR(שבוע_בדילוג[[#This Row],[וסת קבוע אחרון]]=F193,F193=שבוע_בדילוג[[#This Row],[LengthofCycle]],AND(שבוע_בדילוג[[#This Row],[LengthofCycle]]&lt;&gt;שבוע_בדילוג[[#This Row],[וסת קבוע אחרון]],OR(F193=28,F193=29))),1,0),""))</f>
        <v/>
      </c>
      <c r="AJ192" s="1" t="str">
        <f>IF(AND(שבוע_בדילוג[[#This Row],[הווסת פעיל?]]=1,B193=1),1,"")</f>
        <v/>
      </c>
      <c r="AK192" s="4">
        <f>IF(AND(שבוע_בדילוג[[#This Row],[הווסת פעיל?]]&lt;&gt;1,B193&lt;&gt;1,B193&lt;&gt;""),IF(שבוע_בדילוג[[#This Row],[LengthofCycle]]=F193,1,0),"")</f>
        <v>0</v>
      </c>
      <c r="AL192" s="4">
        <f>IF(AND(שבוע_בדילוג[[#This Row],[הווסת פעיל?]]&lt;&gt;1,B193&lt;&gt;1,B193&lt;&gt;""),IF(OR(שבוע_בדילוג[[#This Row],[LengthofCycle]]=F193,F193=29),1,0),"")</f>
        <v>0</v>
      </c>
      <c r="AM192" s="4">
        <f>IF(AND(שבוע_בדילוג[[#This Row],[הווסת פעיל?]]&lt;&gt;1,B193&lt;&gt;1,B193&lt;&gt;""),IF(OR(שבוע_בדילוג[[#This Row],[LengthofCycle]]=F193,F193=29,F193=28),1,0),"")</f>
        <v>0</v>
      </c>
    </row>
    <row r="193" spans="1:39" x14ac:dyDescent="0.25">
      <c r="A193" s="1" t="s">
        <v>61</v>
      </c>
      <c r="B193" s="1">
        <v>2</v>
      </c>
      <c r="C193" s="1">
        <v>0</v>
      </c>
      <c r="D193" s="1">
        <v>1</v>
      </c>
      <c r="E193" s="1">
        <v>0</v>
      </c>
      <c r="F193" s="1">
        <v>30</v>
      </c>
      <c r="H193" s="1">
        <f>שבוע_בדילוג[[#This Row],[LengthofCycle]]+1</f>
        <v>31</v>
      </c>
      <c r="I193" s="1" t="str">
        <f>IF(IFERROR(LOOKUP(שבוע_בדילוג[[#This Row],[ClientID]],קביעויות[השבוע בדילוג]),FALSE)=שבוע_בדילוג[[#This Row],[ClientID]],1,"")</f>
        <v/>
      </c>
      <c r="J193" s="1" t="str">
        <f>IF(AND(שבוע_בדילוג[[#This Row],[CycleNumber]]&gt;1,OR(B194="",שבוע_בדילוג[[#This Row],[CycleNumber]]&gt;B192)),IF(OR(AND(שבוע_בדילוג[[#This Row],[LengthofCycle]]=29,F192=29),AND(שבוע_בדילוג[[#This Row],[LengthofCycle]]=36,F192=36)),1,""),"")</f>
        <v/>
      </c>
      <c r="K193" s="1" t="str">
        <f>IF(AND(שבוע_בדילוג[[#This Row],[וסת השבוע]]=1,J192=1,שבוע_בדילוג[[#This Row],[CycleNumber]]&gt;B192),1,"")</f>
        <v/>
      </c>
      <c r="L193" s="1" t="str">
        <f>IF(שבוע_בדילוג[[#This Row],[CycleNumber]]=1,"",IF(שבוע_בדילוג[[#This Row],[וסת השבוע]]=1,0,IF(L192="","",IF(L192=0,IF(שבוע_בדילוג[[#This Row],[LengthofCycle]]=29,0,1),IF(L192=1,IF(שבוע_בדילוג[[#This Row],[LengthofCycle]]+F192=29*2,0,2),IF(L192=2,IF(שבוע_בדילוג[[#This Row],[LengthofCycle]]+F192+F191=29*3,0,3),""))))))</f>
        <v/>
      </c>
      <c r="M193" s="1" t="str">
        <f>IF(שבוע_בדילוג[[#This Row],[וסת השבוע]]=1,IF(שבוע_בדילוג[[#This Row],[וסת השבוע וההפלגה ביחד]]=1,M192+1,0),IF(AND(שבוע_בדילוג[[#This Row],[CycleNumber]]&gt;B192,שבוע_בדילוג[[#This Row],[CycleNumber]]&gt;1),IF(שבוע_בדילוג[[#This Row],[וסת השבוע פעיל?]]&lt;&gt;"",M192+1,""),""))</f>
        <v/>
      </c>
      <c r="N193" s="1" t="str">
        <f>IF(שבוע_בדילוג[[#This Row],[וסת השבוע פעיל?2]]="","",IF(AND(שבוע_בדילוג[[#This Row],[וסת השבוע פעיל?]]&lt;&gt;"",שבוע_בדילוג[[#This Row],[CycleNumber]]&lt;B194,B194&lt;&gt;"",שבוע_בדילוג[[#This Row],[וסת השבוע פעיל?]]&lt;3),IF(L194=0,IF(AND(שבוע_בדילוג[[#This Row],[וסת השבוע פעיל?]]&gt;0,J194=1),0,1),0),""))</f>
        <v/>
      </c>
      <c r="O193" s="1" t="str">
        <f t="shared" si="28"/>
        <v/>
      </c>
      <c r="P193" s="1" t="str">
        <f>IF(AND(שבוע_בדילוג[[#This Row],[חיזוי - שבוע]]=1,K194=1),1,"")</f>
        <v/>
      </c>
      <c r="Q193" s="1" t="str">
        <f>IF(AND(שבוע_בדילוג[[#This Row],[וסת השבוע פעיל?]]&lt;3,OR(שבוע_בדילוג[[#This Row],[CycleNumber]]&gt;B194,B194="")),1,"")</f>
        <v/>
      </c>
      <c r="R193" s="1" t="str">
        <f>IF(AND(שבוע_בדילוג[[#This Row],[חיזוי - שבוע]]&lt;&gt;"",שבוע_בדילוג[[#This Row],[וסת השבוע פעיל?2]]=""),1,"")</f>
        <v/>
      </c>
      <c r="S193" s="1" t="str">
        <f>IF(שבוע_בדילוג[[#This Row],[האישה קבעה וסת שבוע בדילוג?]]=1,IF(שבוע_בדילוג[[#This Row],[וסת השבוע פעיל?]]&lt;3,1,0),"")</f>
        <v/>
      </c>
      <c r="T1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3" s="1" t="str">
        <f t="shared" si="31"/>
        <v/>
      </c>
      <c r="V193" s="1" t="str">
        <f t="shared" si="32"/>
        <v/>
      </c>
      <c r="W193" s="1" t="str">
        <f t="shared" si="33"/>
        <v/>
      </c>
      <c r="X193" s="1" t="str">
        <f>IF(שבוע_בדילוג[[#This Row],[3 הפלגות זהות]]="","",IF(שבוע_בדילוג[[#This Row],[3 הפלגות זהות]]=1,שבוע_בדילוג[[#This Row],[LengthofCycle]],X192))</f>
        <v/>
      </c>
      <c r="Z193" s="1" t="str">
        <f>IF(OR(שבוע_בדילוג[[#This Row],[הווסת פעיל?]]=0,שבוע_בדילוג[[#This Row],[הווסת פעיל?]]=""),"",SUM(Z192,שבוע_בדילוג[[#This Row],[הווסת פעיל?]]))</f>
        <v/>
      </c>
      <c r="AA193" s="1" t="str">
        <f>IF(AND(שבוע_בדילוג[[#This Row],[כמה מחזורים עד עקירה]]&lt;&gt;"",Z194=""),שבוע_בדילוג[[#This Row],[כמה מחזורים עד עקירה]],"")</f>
        <v/>
      </c>
      <c r="AB193" s="1" t="str">
        <f>IF(AND(שבוע_בדילוג[[#This Row],[הווסת פעיל?]]=1,שבוע_בדילוג[[#This Row],[וסת קבוע אחרון]]&lt;&gt;X192),שבוע_בדילוג[[#This Row],[וסת קבוע אחרון]],"")</f>
        <v/>
      </c>
      <c r="AC193" s="1" t="str">
        <f>IF(AND(שבוע_בדילוג[[#This Row],[הווסת פעיל?]]=1,Y192=0,שבוע_בדילוג[[#This Row],[וסת קבוע אחרון]]=X192),שבוע_בדילוג[[#This Row],[וסת קבוע אחרון]],"")</f>
        <v/>
      </c>
      <c r="AD193" s="1" t="str">
        <f>IF(AND(שבוע_בדילוג[[#This Row],[הווסת פעיל?]]=1,Y192=0,שבוע_בדילוג[[#This Row],[וסת קבוע אחרון]]&lt;&gt;X192),1,"")</f>
        <v/>
      </c>
      <c r="AE193" s="1" t="str">
        <f>IF(AND(שבוע_בדילוג[[#This Row],[הווסת פעיל?]]&lt;&gt;"",B194=1),שבוע_בדילוג[[#This Row],[CycleNumber]],"")</f>
        <v/>
      </c>
      <c r="AF193" s="1" t="str">
        <f>IF(AND(שבוע_בדילוג[[#This Row],[הווסת פעיל?]]&lt;&gt;"",Y192=""),שבוע_בדילוג[[#This Row],[CycleNumber]],"")</f>
        <v/>
      </c>
      <c r="AG193" s="1" t="str">
        <f>IF(B194=1,"",IF(שבוע_בדילוג[[#This Row],[הווסת פעיל?]]=1,IF(שבוע_בדילוג[[#This Row],[וסת קבוע אחרון]]=F194,1,0),""))</f>
        <v/>
      </c>
      <c r="AH193" s="1" t="str">
        <f>IF(B194=1,"",IF(שבוע_בדילוג[[#This Row],[הווסת פעיל?]]=1,IF(OR(שבוע_בדילוג[[#This Row],[וסת קבוע אחרון]]=F194,F194=שבוע_בדילוג[[#This Row],[LengthofCycle]]),1,0),""))</f>
        <v/>
      </c>
      <c r="AI193" s="1" t="str">
        <f>IF(B194=1,"",IF(שבוע_בדילוג[[#This Row],[הווסת פעיל?]]=1,IF(OR(שבוע_בדילוג[[#This Row],[וסת קבוע אחרון]]=F194,F194=שבוע_בדילוג[[#This Row],[LengthofCycle]],AND(שבוע_בדילוג[[#This Row],[LengthofCycle]]&lt;&gt;שבוע_בדילוג[[#This Row],[וסת קבוע אחרון]],OR(F194=28,F194=29))),1,0),""))</f>
        <v/>
      </c>
      <c r="AJ193" s="1" t="str">
        <f>IF(AND(שבוע_בדילוג[[#This Row],[הווסת פעיל?]]=1,B194=1),1,"")</f>
        <v/>
      </c>
      <c r="AK193" s="4">
        <f>IF(AND(שבוע_בדילוג[[#This Row],[הווסת פעיל?]]&lt;&gt;1,B194&lt;&gt;1,B194&lt;&gt;""),IF(שבוע_בדילוג[[#This Row],[LengthofCycle]]=F194,1,0),"")</f>
        <v>0</v>
      </c>
      <c r="AL193" s="4">
        <f>IF(AND(שבוע_בדילוג[[#This Row],[הווסת פעיל?]]&lt;&gt;1,B194&lt;&gt;1,B194&lt;&gt;""),IF(OR(שבוע_בדילוג[[#This Row],[LengthofCycle]]=F194,F194=29),1,0),"")</f>
        <v>0</v>
      </c>
      <c r="AM193" s="4">
        <f>IF(AND(שבוע_בדילוג[[#This Row],[הווסת פעיל?]]&lt;&gt;1,B194&lt;&gt;1,B194&lt;&gt;""),IF(OR(שבוע_בדילוג[[#This Row],[LengthofCycle]]=F194,F194=29,F194=28),1,0),"")</f>
        <v>0</v>
      </c>
    </row>
    <row r="194" spans="1:39" x14ac:dyDescent="0.25">
      <c r="A194" s="1" t="s">
        <v>61</v>
      </c>
      <c r="B194" s="1">
        <v>3</v>
      </c>
      <c r="C194" s="1">
        <v>0</v>
      </c>
      <c r="D194" s="1">
        <v>1</v>
      </c>
      <c r="E194" s="1">
        <v>0</v>
      </c>
      <c r="F194" s="1">
        <v>32</v>
      </c>
      <c r="H194" s="1">
        <f>שבוע_בדילוג[[#This Row],[LengthofCycle]]+1</f>
        <v>33</v>
      </c>
      <c r="I194" s="1" t="str">
        <f>IF(IFERROR(LOOKUP(שבוע_בדילוג[[#This Row],[ClientID]],קביעויות[השבוע בדילוג]),FALSE)=שבוע_בדילוג[[#This Row],[ClientID]],1,"")</f>
        <v/>
      </c>
      <c r="J194" s="1" t="str">
        <f>IF(AND(שבוע_בדילוג[[#This Row],[CycleNumber]]&gt;1,OR(B195="",שבוע_בדילוג[[#This Row],[CycleNumber]]&gt;B193)),IF(OR(AND(שבוע_בדילוג[[#This Row],[LengthofCycle]]=29,F193=29),AND(שבוע_בדילוג[[#This Row],[LengthofCycle]]=36,F193=36)),1,""),"")</f>
        <v/>
      </c>
      <c r="K194" s="1" t="str">
        <f>IF(AND(שבוע_בדילוג[[#This Row],[וסת השבוע]]=1,J193=1,שבוע_בדילוג[[#This Row],[CycleNumber]]&gt;B193),1,"")</f>
        <v/>
      </c>
      <c r="L194" s="1" t="str">
        <f>IF(שבוע_בדילוג[[#This Row],[CycleNumber]]=1,"",IF(שבוע_בדילוג[[#This Row],[וסת השבוע]]=1,0,IF(L193="","",IF(L193=0,IF(שבוע_בדילוג[[#This Row],[LengthofCycle]]=29,0,1),IF(L193=1,IF(שבוע_בדילוג[[#This Row],[LengthofCycle]]+F193=29*2,0,2),IF(L193=2,IF(שבוע_בדילוג[[#This Row],[LengthofCycle]]+F193+F192=29*3,0,3),""))))))</f>
        <v/>
      </c>
      <c r="M194" s="1" t="str">
        <f>IF(שבוע_בדילוג[[#This Row],[וסת השבוע]]=1,IF(שבוע_בדילוג[[#This Row],[וסת השבוע וההפלגה ביחד]]=1,M193+1,0),IF(AND(שבוע_בדילוג[[#This Row],[CycleNumber]]&gt;B193,שבוע_בדילוג[[#This Row],[CycleNumber]]&gt;1),IF(שבוע_בדילוג[[#This Row],[וסת השבוע פעיל?]]&lt;&gt;"",M193+1,""),""))</f>
        <v/>
      </c>
      <c r="N194" s="1" t="str">
        <f>IF(שבוע_בדילוג[[#This Row],[וסת השבוע פעיל?2]]="","",IF(AND(שבוע_בדילוג[[#This Row],[וסת השבוע פעיל?]]&lt;&gt;"",שבוע_בדילוג[[#This Row],[CycleNumber]]&lt;B195,B195&lt;&gt;"",שבוע_בדילוג[[#This Row],[וסת השבוע פעיל?]]&lt;3),IF(L195=0,IF(AND(שבוע_בדילוג[[#This Row],[וסת השבוע פעיל?]]&gt;0,J195=1),0,1),0),""))</f>
        <v/>
      </c>
      <c r="O194" s="1" t="str">
        <f t="shared" si="28"/>
        <v/>
      </c>
      <c r="P194" s="1" t="str">
        <f>IF(AND(שבוע_בדילוג[[#This Row],[חיזוי - שבוע]]=1,K195=1),1,"")</f>
        <v/>
      </c>
      <c r="Q194" s="1" t="str">
        <f>IF(AND(שבוע_בדילוג[[#This Row],[וסת השבוע פעיל?]]&lt;3,OR(שבוע_בדילוג[[#This Row],[CycleNumber]]&gt;B195,B195="")),1,"")</f>
        <v/>
      </c>
      <c r="R194" s="1" t="str">
        <f>IF(AND(שבוע_בדילוג[[#This Row],[חיזוי - שבוע]]&lt;&gt;"",שבוע_בדילוג[[#This Row],[וסת השבוע פעיל?2]]=""),1,"")</f>
        <v/>
      </c>
      <c r="S194" s="1" t="str">
        <f>IF(שבוע_בדילוג[[#This Row],[האישה קבעה וסת שבוע בדילוג?]]=1,IF(שבוע_בדילוג[[#This Row],[וסת השבוע פעיל?]]&lt;3,1,0),"")</f>
        <v/>
      </c>
      <c r="T1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4" s="1">
        <f t="shared" si="31"/>
        <v>0</v>
      </c>
      <c r="V194" s="1" t="str">
        <f t="shared" si="32"/>
        <v/>
      </c>
      <c r="W194" s="1" t="str">
        <f t="shared" si="33"/>
        <v/>
      </c>
      <c r="X194" s="1" t="str">
        <f>IF(שבוע_בדילוג[[#This Row],[3 הפלגות זהות]]="","",IF(שבוע_בדילוג[[#This Row],[3 הפלגות זהות]]=1,שבוע_בדילוג[[#This Row],[LengthofCycle]],X193))</f>
        <v/>
      </c>
      <c r="Z194" s="1" t="str">
        <f>IF(OR(שבוע_בדילוג[[#This Row],[הווסת פעיל?]]=0,שבוע_בדילוג[[#This Row],[הווסת פעיל?]]=""),"",SUM(Z193,שבוע_בדילוג[[#This Row],[הווסת פעיל?]]))</f>
        <v/>
      </c>
      <c r="AA194" s="1" t="str">
        <f>IF(AND(שבוע_בדילוג[[#This Row],[כמה מחזורים עד עקירה]]&lt;&gt;"",Z195=""),שבוע_בדילוג[[#This Row],[כמה מחזורים עד עקירה]],"")</f>
        <v/>
      </c>
      <c r="AB194" s="1" t="str">
        <f>IF(AND(שבוע_בדילוג[[#This Row],[הווסת פעיל?]]=1,שבוע_בדילוג[[#This Row],[וסת קבוע אחרון]]&lt;&gt;X193),שבוע_בדילוג[[#This Row],[וסת קבוע אחרון]],"")</f>
        <v/>
      </c>
      <c r="AC194" s="1" t="str">
        <f>IF(AND(שבוע_בדילוג[[#This Row],[הווסת פעיל?]]=1,Y193=0,שבוע_בדילוג[[#This Row],[וסת קבוע אחרון]]=X193),שבוע_בדילוג[[#This Row],[וסת קבוע אחרון]],"")</f>
        <v/>
      </c>
      <c r="AD194" s="1" t="str">
        <f>IF(AND(שבוע_בדילוג[[#This Row],[הווסת פעיל?]]=1,Y193=0,שבוע_בדילוג[[#This Row],[וסת קבוע אחרון]]&lt;&gt;X193),1,"")</f>
        <v/>
      </c>
      <c r="AE194" s="1" t="str">
        <f>IF(AND(שבוע_בדילוג[[#This Row],[הווסת פעיל?]]&lt;&gt;"",B195=1),שבוע_בדילוג[[#This Row],[CycleNumber]],"")</f>
        <v/>
      </c>
      <c r="AF194" s="1" t="str">
        <f>IF(AND(שבוע_בדילוג[[#This Row],[הווסת פעיל?]]&lt;&gt;"",Y193=""),שבוע_בדילוג[[#This Row],[CycleNumber]],"")</f>
        <v/>
      </c>
      <c r="AG194" s="1" t="str">
        <f>IF(B195=1,"",IF(שבוע_בדילוג[[#This Row],[הווסת פעיל?]]=1,IF(שבוע_בדילוג[[#This Row],[וסת קבוע אחרון]]=F195,1,0),""))</f>
        <v/>
      </c>
      <c r="AH194" s="1" t="str">
        <f>IF(B195=1,"",IF(שבוע_בדילוג[[#This Row],[הווסת פעיל?]]=1,IF(OR(שבוע_בדילוג[[#This Row],[וסת קבוע אחרון]]=F195,F195=שבוע_בדילוג[[#This Row],[LengthofCycle]]),1,0),""))</f>
        <v/>
      </c>
      <c r="AI194" s="1" t="str">
        <f>IF(B195=1,"",IF(שבוע_בדילוג[[#This Row],[הווסת פעיל?]]=1,IF(OR(שבוע_בדילוג[[#This Row],[וסת קבוע אחרון]]=F195,F195=שבוע_בדילוג[[#This Row],[LengthofCycle]],AND(שבוע_בדילוג[[#This Row],[LengthofCycle]]&lt;&gt;שבוע_בדילוג[[#This Row],[וסת קבוע אחרון]],OR(F195=28,F195=29))),1,0),""))</f>
        <v/>
      </c>
      <c r="AJ194" s="1" t="str">
        <f>IF(AND(שבוע_בדילוג[[#This Row],[הווסת פעיל?]]=1,B195=1),1,"")</f>
        <v/>
      </c>
      <c r="AK194" s="4">
        <f>IF(AND(שבוע_בדילוג[[#This Row],[הווסת פעיל?]]&lt;&gt;1,B195&lt;&gt;1,B195&lt;&gt;""),IF(שבוע_בדילוג[[#This Row],[LengthofCycle]]=F195,1,0),"")</f>
        <v>0</v>
      </c>
      <c r="AL194" s="4">
        <f>IF(AND(שבוע_בדילוג[[#This Row],[הווסת פעיל?]]&lt;&gt;1,B195&lt;&gt;1,B195&lt;&gt;""),IF(OR(שבוע_בדילוג[[#This Row],[LengthofCycle]]=F195,F195=29),1,0),"")</f>
        <v>0</v>
      </c>
      <c r="AM194" s="4">
        <f>IF(AND(שבוע_בדילוג[[#This Row],[הווסת פעיל?]]&lt;&gt;1,B195&lt;&gt;1,B195&lt;&gt;""),IF(OR(שבוע_בדילוג[[#This Row],[LengthofCycle]]=F195,F195=29,F195=28),1,0),"")</f>
        <v>1</v>
      </c>
    </row>
    <row r="195" spans="1:39" x14ac:dyDescent="0.25">
      <c r="A195" s="1" t="s">
        <v>61</v>
      </c>
      <c r="B195" s="1">
        <v>4</v>
      </c>
      <c r="C195" s="1">
        <v>0</v>
      </c>
      <c r="D195" s="1">
        <v>1</v>
      </c>
      <c r="E195" s="1">
        <v>0</v>
      </c>
      <c r="F195" s="1">
        <v>28</v>
      </c>
      <c r="H195" s="1">
        <f>שבוע_בדילוג[[#This Row],[LengthofCycle]]+1</f>
        <v>29</v>
      </c>
      <c r="I195" s="1" t="str">
        <f>IF(IFERROR(LOOKUP(שבוע_בדילוג[[#This Row],[ClientID]],קביעויות[השבוע בדילוג]),FALSE)=שבוע_בדילוג[[#This Row],[ClientID]],1,"")</f>
        <v/>
      </c>
      <c r="J195" s="1" t="str">
        <f>IF(AND(שבוע_בדילוג[[#This Row],[CycleNumber]]&gt;1,OR(B196="",שבוע_בדילוג[[#This Row],[CycleNumber]]&gt;B194)),IF(OR(AND(שבוע_בדילוג[[#This Row],[LengthofCycle]]=29,F194=29),AND(שבוע_בדילוג[[#This Row],[LengthofCycle]]=36,F194=36)),1,""),"")</f>
        <v/>
      </c>
      <c r="K195" s="1" t="str">
        <f>IF(AND(שבוע_בדילוג[[#This Row],[וסת השבוע]]=1,J194=1,שבוע_בדילוג[[#This Row],[CycleNumber]]&gt;B194),1,"")</f>
        <v/>
      </c>
      <c r="L195" s="1" t="str">
        <f>IF(שבוע_בדילוג[[#This Row],[CycleNumber]]=1,"",IF(שבוע_בדילוג[[#This Row],[וסת השבוע]]=1,0,IF(L194="","",IF(L194=0,IF(שבוע_בדילוג[[#This Row],[LengthofCycle]]=29,0,1),IF(L194=1,IF(שבוע_בדילוג[[#This Row],[LengthofCycle]]+F194=29*2,0,2),IF(L194=2,IF(שבוע_בדילוג[[#This Row],[LengthofCycle]]+F194+F193=29*3,0,3),""))))))</f>
        <v/>
      </c>
      <c r="M195" s="1" t="str">
        <f>IF(שבוע_בדילוג[[#This Row],[וסת השבוע]]=1,IF(שבוע_בדילוג[[#This Row],[וסת השבוע וההפלגה ביחד]]=1,M194+1,0),IF(AND(שבוע_בדילוג[[#This Row],[CycleNumber]]&gt;B194,שבוע_בדילוג[[#This Row],[CycleNumber]]&gt;1),IF(שבוע_בדילוג[[#This Row],[וסת השבוע פעיל?]]&lt;&gt;"",M194+1,""),""))</f>
        <v/>
      </c>
      <c r="N195" s="1" t="str">
        <f>IF(שבוע_בדילוג[[#This Row],[וסת השבוע פעיל?2]]="","",IF(AND(שבוע_בדילוג[[#This Row],[וסת השבוע פעיל?]]&lt;&gt;"",שבוע_בדילוג[[#This Row],[CycleNumber]]&lt;B196,B196&lt;&gt;"",שבוע_בדילוג[[#This Row],[וסת השבוע פעיל?]]&lt;3),IF(L196=0,IF(AND(שבוע_בדילוג[[#This Row],[וסת השבוע פעיל?]]&gt;0,J196=1),0,1),0),""))</f>
        <v/>
      </c>
      <c r="O195" s="1" t="str">
        <f t="shared" si="28"/>
        <v/>
      </c>
      <c r="P195" s="1" t="str">
        <f>IF(AND(שבוע_בדילוג[[#This Row],[חיזוי - שבוע]]=1,K196=1),1,"")</f>
        <v/>
      </c>
      <c r="Q195" s="1" t="str">
        <f>IF(AND(שבוע_בדילוג[[#This Row],[וסת השבוע פעיל?]]&lt;3,OR(שבוע_בדילוג[[#This Row],[CycleNumber]]&gt;B196,B196="")),1,"")</f>
        <v/>
      </c>
      <c r="R195" s="1" t="str">
        <f>IF(AND(שבוע_בדילוג[[#This Row],[חיזוי - שבוע]]&lt;&gt;"",שבוע_בדילוג[[#This Row],[וסת השבוע פעיל?2]]=""),1,"")</f>
        <v/>
      </c>
      <c r="S195" s="1" t="str">
        <f>IF(שבוע_בדילוג[[#This Row],[האישה קבעה וסת שבוע בדילוג?]]=1,IF(שבוע_בדילוג[[#This Row],[וסת השבוע פעיל?]]&lt;3,1,0),"")</f>
        <v/>
      </c>
      <c r="T1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5" s="1">
        <f t="shared" si="31"/>
        <v>0</v>
      </c>
      <c r="V195" s="1">
        <f t="shared" si="32"/>
        <v>0</v>
      </c>
      <c r="W195" s="1" t="str">
        <f t="shared" si="33"/>
        <v/>
      </c>
      <c r="X195" s="1" t="str">
        <f>IF(שבוע_בדילוג[[#This Row],[3 הפלגות זהות]]="","",IF(שבוע_בדילוג[[#This Row],[3 הפלגות זהות]]=1,שבוע_בדילוג[[#This Row],[LengthofCycle]],X194))</f>
        <v/>
      </c>
      <c r="Z195" s="1" t="str">
        <f>IF(OR(שבוע_בדילוג[[#This Row],[הווסת פעיל?]]=0,שבוע_בדילוג[[#This Row],[הווסת פעיל?]]=""),"",SUM(Z194,שבוע_בדילוג[[#This Row],[הווסת פעיל?]]))</f>
        <v/>
      </c>
      <c r="AA195" s="1" t="str">
        <f>IF(AND(שבוע_בדילוג[[#This Row],[כמה מחזורים עד עקירה]]&lt;&gt;"",Z196=""),שבוע_בדילוג[[#This Row],[כמה מחזורים עד עקירה]],"")</f>
        <v/>
      </c>
      <c r="AB195" s="1" t="str">
        <f>IF(AND(שבוע_בדילוג[[#This Row],[הווסת פעיל?]]=1,שבוע_בדילוג[[#This Row],[וסת קבוע אחרון]]&lt;&gt;X194),שבוע_בדילוג[[#This Row],[וסת קבוע אחרון]],"")</f>
        <v/>
      </c>
      <c r="AC195" s="1" t="str">
        <f>IF(AND(שבוע_בדילוג[[#This Row],[הווסת פעיל?]]=1,Y194=0,שבוע_בדילוג[[#This Row],[וסת קבוע אחרון]]=X194),שבוע_בדילוג[[#This Row],[וסת קבוע אחרון]],"")</f>
        <v/>
      </c>
      <c r="AD195" s="1" t="str">
        <f>IF(AND(שבוע_בדילוג[[#This Row],[הווסת פעיל?]]=1,Y194=0,שבוע_בדילוג[[#This Row],[וסת קבוע אחרון]]&lt;&gt;X194),1,"")</f>
        <v/>
      </c>
      <c r="AE195" s="1" t="str">
        <f>IF(AND(שבוע_בדילוג[[#This Row],[הווסת פעיל?]]&lt;&gt;"",B196=1),שבוע_בדילוג[[#This Row],[CycleNumber]],"")</f>
        <v/>
      </c>
      <c r="AF195" s="1" t="str">
        <f>IF(AND(שבוע_בדילוג[[#This Row],[הווסת פעיל?]]&lt;&gt;"",Y194=""),שבוע_בדילוג[[#This Row],[CycleNumber]],"")</f>
        <v/>
      </c>
      <c r="AG195" s="1" t="str">
        <f>IF(B196=1,"",IF(שבוע_בדילוג[[#This Row],[הווסת פעיל?]]=1,IF(שבוע_בדילוג[[#This Row],[וסת קבוע אחרון]]=F196,1,0),""))</f>
        <v/>
      </c>
      <c r="AH195" s="1" t="str">
        <f>IF(B196=1,"",IF(שבוע_בדילוג[[#This Row],[הווסת פעיל?]]=1,IF(OR(שבוע_בדילוג[[#This Row],[וסת קבוע אחרון]]=F196,F196=שבוע_בדילוג[[#This Row],[LengthofCycle]]),1,0),""))</f>
        <v/>
      </c>
      <c r="AI195" s="1" t="str">
        <f>IF(B196=1,"",IF(שבוע_בדילוג[[#This Row],[הווסת פעיל?]]=1,IF(OR(שבוע_בדילוג[[#This Row],[וסת קבוע אחרון]]=F196,F196=שבוע_בדילוג[[#This Row],[LengthofCycle]],AND(שבוע_בדילוג[[#This Row],[LengthofCycle]]&lt;&gt;שבוע_בדילוג[[#This Row],[וסת קבוע אחרון]],OR(F196=28,F196=29))),1,0),""))</f>
        <v/>
      </c>
      <c r="AJ195" s="1" t="str">
        <f>IF(AND(שבוע_בדילוג[[#This Row],[הווסת פעיל?]]=1,B196=1),1,"")</f>
        <v/>
      </c>
      <c r="AK195" s="4">
        <f>IF(AND(שבוע_בדילוג[[#This Row],[הווסת פעיל?]]&lt;&gt;1,B196&lt;&gt;1,B196&lt;&gt;""),IF(שבוע_בדילוג[[#This Row],[LengthofCycle]]=F196,1,0),"")</f>
        <v>0</v>
      </c>
      <c r="AL195" s="4">
        <f>IF(AND(שבוע_בדילוג[[#This Row],[הווסת פעיל?]]&lt;&gt;1,B196&lt;&gt;1,B196&lt;&gt;""),IF(OR(שבוע_בדילוג[[#This Row],[LengthofCycle]]=F196,F196=29),1,0),"")</f>
        <v>1</v>
      </c>
      <c r="AM195" s="4">
        <f>IF(AND(שבוע_בדילוג[[#This Row],[הווסת פעיל?]]&lt;&gt;1,B196&lt;&gt;1,B196&lt;&gt;""),IF(OR(שבוע_בדילוג[[#This Row],[LengthofCycle]]=F196,F196=29,F196=28),1,0),"")</f>
        <v>1</v>
      </c>
    </row>
    <row r="196" spans="1:39" x14ac:dyDescent="0.25">
      <c r="A196" s="1" t="s">
        <v>61</v>
      </c>
      <c r="B196" s="1">
        <v>5</v>
      </c>
      <c r="C196" s="1">
        <v>0</v>
      </c>
      <c r="D196" s="1">
        <v>1</v>
      </c>
      <c r="E196" s="1">
        <v>0</v>
      </c>
      <c r="F196" s="1">
        <v>29</v>
      </c>
      <c r="H196" s="1">
        <f>שבוע_בדילוג[[#This Row],[LengthofCycle]]+1</f>
        <v>30</v>
      </c>
      <c r="I196" s="1" t="str">
        <f>IF(IFERROR(LOOKUP(שבוע_בדילוג[[#This Row],[ClientID]],קביעויות[השבוע בדילוג]),FALSE)=שבוע_בדילוג[[#This Row],[ClientID]],1,"")</f>
        <v/>
      </c>
      <c r="J196" s="1" t="str">
        <f>IF(AND(שבוע_בדילוג[[#This Row],[CycleNumber]]&gt;1,OR(B197="",שבוע_בדילוג[[#This Row],[CycleNumber]]&gt;B195)),IF(OR(AND(שבוע_בדילוג[[#This Row],[LengthofCycle]]=29,F195=29),AND(שבוע_בדילוג[[#This Row],[LengthofCycle]]=36,F195=36)),1,""),"")</f>
        <v/>
      </c>
      <c r="K196" s="1" t="str">
        <f>IF(AND(שבוע_בדילוג[[#This Row],[וסת השבוע]]=1,J195=1,שבוע_בדילוג[[#This Row],[CycleNumber]]&gt;B195),1,"")</f>
        <v/>
      </c>
      <c r="L196" s="1" t="str">
        <f>IF(שבוע_בדילוג[[#This Row],[CycleNumber]]=1,"",IF(שבוע_בדילוג[[#This Row],[וסת השבוע]]=1,0,IF(L195="","",IF(L195=0,IF(שבוע_בדילוג[[#This Row],[LengthofCycle]]=29,0,1),IF(L195=1,IF(שבוע_בדילוג[[#This Row],[LengthofCycle]]+F195=29*2,0,2),IF(L195=2,IF(שבוע_בדילוג[[#This Row],[LengthofCycle]]+F195+F194=29*3,0,3),""))))))</f>
        <v/>
      </c>
      <c r="M196" s="1" t="str">
        <f>IF(שבוע_בדילוג[[#This Row],[וסת השבוע]]=1,IF(שבוע_בדילוג[[#This Row],[וסת השבוע וההפלגה ביחד]]=1,M195+1,0),IF(AND(שבוע_בדילוג[[#This Row],[CycleNumber]]&gt;B195,שבוע_בדילוג[[#This Row],[CycleNumber]]&gt;1),IF(שבוע_בדילוג[[#This Row],[וסת השבוע פעיל?]]&lt;&gt;"",M195+1,""),""))</f>
        <v/>
      </c>
      <c r="N196" s="1" t="str">
        <f>IF(שבוע_בדילוג[[#This Row],[וסת השבוע פעיל?2]]="","",IF(AND(שבוע_בדילוג[[#This Row],[וסת השבוע פעיל?]]&lt;&gt;"",שבוע_בדילוג[[#This Row],[CycleNumber]]&lt;B197,B197&lt;&gt;"",שבוע_בדילוג[[#This Row],[וסת השבוע פעיל?]]&lt;3),IF(L197=0,IF(AND(שבוע_בדילוג[[#This Row],[וסת השבוע פעיל?]]&gt;0,J197=1),0,1),0),""))</f>
        <v/>
      </c>
      <c r="O196" s="1" t="str">
        <f t="shared" si="28"/>
        <v/>
      </c>
      <c r="P196" s="1" t="str">
        <f>IF(AND(שבוע_בדילוג[[#This Row],[חיזוי - שבוע]]=1,K197=1),1,"")</f>
        <v/>
      </c>
      <c r="Q196" s="1" t="str">
        <f>IF(AND(שבוע_בדילוג[[#This Row],[וסת השבוע פעיל?]]&lt;3,OR(שבוע_בדילוג[[#This Row],[CycleNumber]]&gt;B197,B197="")),1,"")</f>
        <v/>
      </c>
      <c r="R196" s="1" t="str">
        <f>IF(AND(שבוע_בדילוג[[#This Row],[חיזוי - שבוע]]&lt;&gt;"",שבוע_בדילוג[[#This Row],[וסת השבוע פעיל?2]]=""),1,"")</f>
        <v/>
      </c>
      <c r="S196" s="1" t="str">
        <f>IF(שבוע_בדילוג[[#This Row],[האישה קבעה וסת שבוע בדילוג?]]=1,IF(שבוע_בדילוג[[#This Row],[וסת השבוע פעיל?]]&lt;3,1,0),"")</f>
        <v/>
      </c>
      <c r="T1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6" s="1">
        <f t="shared" si="31"/>
        <v>0</v>
      </c>
      <c r="V196" s="1">
        <f t="shared" si="32"/>
        <v>0</v>
      </c>
      <c r="W196" s="1">
        <f t="shared" si="33"/>
        <v>0</v>
      </c>
      <c r="X196" s="1" t="str">
        <f>IF(שבוע_בדילוג[[#This Row],[3 הפלגות זהות]]="","",IF(שבוע_בדילוג[[#This Row],[3 הפלגות זהות]]=1,שבוע_בדילוג[[#This Row],[LengthofCycle]],X195))</f>
        <v/>
      </c>
      <c r="Z196" s="1" t="str">
        <f>IF(OR(שבוע_בדילוג[[#This Row],[הווסת פעיל?]]=0,שבוע_בדילוג[[#This Row],[הווסת פעיל?]]=""),"",SUM(Z195,שבוע_בדילוג[[#This Row],[הווסת פעיל?]]))</f>
        <v/>
      </c>
      <c r="AA196" s="1" t="str">
        <f>IF(AND(שבוע_בדילוג[[#This Row],[כמה מחזורים עד עקירה]]&lt;&gt;"",Z197=""),שבוע_בדילוג[[#This Row],[כמה מחזורים עד עקירה]],"")</f>
        <v/>
      </c>
      <c r="AB196" s="1" t="str">
        <f>IF(AND(שבוע_בדילוג[[#This Row],[הווסת פעיל?]]=1,שבוע_בדילוג[[#This Row],[וסת קבוע אחרון]]&lt;&gt;X195),שבוע_בדילוג[[#This Row],[וסת קבוע אחרון]],"")</f>
        <v/>
      </c>
      <c r="AC196" s="1" t="str">
        <f>IF(AND(שבוע_בדילוג[[#This Row],[הווסת פעיל?]]=1,Y195=0,שבוע_בדילוג[[#This Row],[וסת קבוע אחרון]]=X195),שבוע_בדילוג[[#This Row],[וסת קבוע אחרון]],"")</f>
        <v/>
      </c>
      <c r="AD196" s="1" t="str">
        <f>IF(AND(שבוע_בדילוג[[#This Row],[הווסת פעיל?]]=1,Y195=0,שבוע_בדילוג[[#This Row],[וסת קבוע אחרון]]&lt;&gt;X195),1,"")</f>
        <v/>
      </c>
      <c r="AE196" s="1" t="str">
        <f>IF(AND(שבוע_בדילוג[[#This Row],[הווסת פעיל?]]&lt;&gt;"",B197=1),שבוע_בדילוג[[#This Row],[CycleNumber]],"")</f>
        <v/>
      </c>
      <c r="AF196" s="1" t="str">
        <f>IF(AND(שבוע_בדילוג[[#This Row],[הווסת פעיל?]]&lt;&gt;"",Y195=""),שבוע_בדילוג[[#This Row],[CycleNumber]],"")</f>
        <v/>
      </c>
      <c r="AG196" s="1" t="str">
        <f>IF(B197=1,"",IF(שבוע_בדילוג[[#This Row],[הווסת פעיל?]]=1,IF(שבוע_בדילוג[[#This Row],[וסת קבוע אחרון]]=F197,1,0),""))</f>
        <v/>
      </c>
      <c r="AH196" s="1" t="str">
        <f>IF(B197=1,"",IF(שבוע_בדילוג[[#This Row],[הווסת פעיל?]]=1,IF(OR(שבוע_בדילוג[[#This Row],[וסת קבוע אחרון]]=F197,F197=שבוע_בדילוג[[#This Row],[LengthofCycle]]),1,0),""))</f>
        <v/>
      </c>
      <c r="AI196" s="1" t="str">
        <f>IF(B197=1,"",IF(שבוע_בדילוג[[#This Row],[הווסת פעיל?]]=1,IF(OR(שבוע_בדילוג[[#This Row],[וסת קבוע אחרון]]=F197,F197=שבוע_בדילוג[[#This Row],[LengthofCycle]],AND(שבוע_בדילוג[[#This Row],[LengthofCycle]]&lt;&gt;שבוע_בדילוג[[#This Row],[וסת קבוע אחרון]],OR(F197=28,F197=29))),1,0),""))</f>
        <v/>
      </c>
      <c r="AJ196" s="1" t="str">
        <f>IF(AND(שבוע_בדילוג[[#This Row],[הווסת פעיל?]]=1,B197=1),1,"")</f>
        <v/>
      </c>
      <c r="AK196" s="4">
        <f>IF(AND(שבוע_בדילוג[[#This Row],[הווסת פעיל?]]&lt;&gt;1,B197&lt;&gt;1,B197&lt;&gt;""),IF(שבוע_בדילוג[[#This Row],[LengthofCycle]]=F197,1,0),"")</f>
        <v>0</v>
      </c>
      <c r="AL196" s="4">
        <f>IF(AND(שבוע_בדילוג[[#This Row],[הווסת פעיל?]]&lt;&gt;1,B197&lt;&gt;1,B197&lt;&gt;""),IF(OR(שבוע_בדילוג[[#This Row],[LengthofCycle]]=F197,F197=29),1,0),"")</f>
        <v>0</v>
      </c>
      <c r="AM196" s="4">
        <f>IF(AND(שבוע_בדילוג[[#This Row],[הווסת פעיל?]]&lt;&gt;1,B197&lt;&gt;1,B197&lt;&gt;""),IF(OR(שבוע_בדילוג[[#This Row],[LengthofCycle]]=F197,F197=29,F197=28),1,0),"")</f>
        <v>0</v>
      </c>
    </row>
    <row r="197" spans="1:39" x14ac:dyDescent="0.25">
      <c r="A197" s="1" t="s">
        <v>61</v>
      </c>
      <c r="B197" s="1">
        <v>6</v>
      </c>
      <c r="C197" s="1">
        <v>0</v>
      </c>
      <c r="D197" s="1">
        <v>1</v>
      </c>
      <c r="E197" s="1">
        <v>0</v>
      </c>
      <c r="F197" s="1">
        <v>30</v>
      </c>
      <c r="H197" s="1">
        <f>שבוע_בדילוג[[#This Row],[LengthofCycle]]+1</f>
        <v>31</v>
      </c>
      <c r="I197" s="1" t="str">
        <f>IF(IFERROR(LOOKUP(שבוע_בדילוג[[#This Row],[ClientID]],קביעויות[השבוע בדילוג]),FALSE)=שבוע_בדילוג[[#This Row],[ClientID]],1,"")</f>
        <v/>
      </c>
      <c r="J197" s="1" t="str">
        <f>IF(AND(שבוע_בדילוג[[#This Row],[CycleNumber]]&gt;1,OR(B198="",שבוע_בדילוג[[#This Row],[CycleNumber]]&gt;B196)),IF(OR(AND(שבוע_בדילוג[[#This Row],[LengthofCycle]]=29,F196=29),AND(שבוע_בדילוג[[#This Row],[LengthofCycle]]=36,F196=36)),1,""),"")</f>
        <v/>
      </c>
      <c r="K197" s="1" t="str">
        <f>IF(AND(שבוע_בדילוג[[#This Row],[וסת השבוע]]=1,J196=1,שבוע_בדילוג[[#This Row],[CycleNumber]]&gt;B196),1,"")</f>
        <v/>
      </c>
      <c r="L197" s="1" t="str">
        <f>IF(שבוע_בדילוג[[#This Row],[CycleNumber]]=1,"",IF(שבוע_בדילוג[[#This Row],[וסת השבוע]]=1,0,IF(L196="","",IF(L196=0,IF(שבוע_בדילוג[[#This Row],[LengthofCycle]]=29,0,1),IF(L196=1,IF(שבוע_בדילוג[[#This Row],[LengthofCycle]]+F196=29*2,0,2),IF(L196=2,IF(שבוע_בדילוג[[#This Row],[LengthofCycle]]+F196+F195=29*3,0,3),""))))))</f>
        <v/>
      </c>
      <c r="M197" s="1" t="str">
        <f>IF(שבוע_בדילוג[[#This Row],[וסת השבוע]]=1,IF(שבוע_בדילוג[[#This Row],[וסת השבוע וההפלגה ביחד]]=1,M196+1,0),IF(AND(שבוע_בדילוג[[#This Row],[CycleNumber]]&gt;B196,שבוע_בדילוג[[#This Row],[CycleNumber]]&gt;1),IF(שבוע_בדילוג[[#This Row],[וסת השבוע פעיל?]]&lt;&gt;"",M196+1,""),""))</f>
        <v/>
      </c>
      <c r="N197" s="1" t="str">
        <f>IF(שבוע_בדילוג[[#This Row],[וסת השבוע פעיל?2]]="","",IF(AND(שבוע_בדילוג[[#This Row],[וסת השבוע פעיל?]]&lt;&gt;"",שבוע_בדילוג[[#This Row],[CycleNumber]]&lt;B198,B198&lt;&gt;"",שבוע_בדילוג[[#This Row],[וסת השבוע פעיל?]]&lt;3),IF(L198=0,IF(AND(שבוע_בדילוג[[#This Row],[וסת השבוע פעיל?]]&gt;0,J198=1),0,1),0),""))</f>
        <v/>
      </c>
      <c r="O197" s="1" t="str">
        <f t="shared" si="28"/>
        <v/>
      </c>
      <c r="P197" s="1" t="str">
        <f>IF(AND(שבוע_בדילוג[[#This Row],[חיזוי - שבוע]]=1,K198=1),1,"")</f>
        <v/>
      </c>
      <c r="Q197" s="1" t="str">
        <f>IF(AND(שבוע_בדילוג[[#This Row],[וסת השבוע פעיל?]]&lt;3,OR(שבוע_בדילוג[[#This Row],[CycleNumber]]&gt;B198,B198="")),1,"")</f>
        <v/>
      </c>
      <c r="R197" s="1" t="str">
        <f>IF(AND(שבוע_בדילוג[[#This Row],[חיזוי - שבוע]]&lt;&gt;"",שבוע_בדילוג[[#This Row],[וסת השבוע פעיל?2]]=""),1,"")</f>
        <v/>
      </c>
      <c r="S197" s="1" t="str">
        <f>IF(שבוע_בדילוג[[#This Row],[האישה קבעה וסת שבוע בדילוג?]]=1,IF(שבוע_בדילוג[[#This Row],[וסת השבוע פעיל?]]&lt;3,1,0),"")</f>
        <v/>
      </c>
      <c r="T1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7" s="1">
        <f t="shared" si="31"/>
        <v>0</v>
      </c>
      <c r="V197" s="1">
        <f t="shared" si="32"/>
        <v>0</v>
      </c>
      <c r="W197" s="1">
        <f t="shared" si="33"/>
        <v>0</v>
      </c>
      <c r="X197" s="1" t="str">
        <f>IF(שבוע_בדילוג[[#This Row],[3 הפלגות זהות]]="","",IF(שבוע_בדילוג[[#This Row],[3 הפלגות זהות]]=1,שבוע_בדילוג[[#This Row],[LengthofCycle]],X196))</f>
        <v/>
      </c>
      <c r="Z197" s="1" t="str">
        <f>IF(OR(שבוע_בדילוג[[#This Row],[הווסת פעיל?]]=0,שבוע_בדילוג[[#This Row],[הווסת פעיל?]]=""),"",SUM(Z196,שבוע_בדילוג[[#This Row],[הווסת פעיל?]]))</f>
        <v/>
      </c>
      <c r="AA197" s="1" t="str">
        <f>IF(AND(שבוע_בדילוג[[#This Row],[כמה מחזורים עד עקירה]]&lt;&gt;"",Z198=""),שבוע_בדילוג[[#This Row],[כמה מחזורים עד עקירה]],"")</f>
        <v/>
      </c>
      <c r="AB197" s="1" t="str">
        <f>IF(AND(שבוע_בדילוג[[#This Row],[הווסת פעיל?]]=1,שבוע_בדילוג[[#This Row],[וסת קבוע אחרון]]&lt;&gt;X196),שבוע_בדילוג[[#This Row],[וסת קבוע אחרון]],"")</f>
        <v/>
      </c>
      <c r="AC197" s="1" t="str">
        <f>IF(AND(שבוע_בדילוג[[#This Row],[הווסת פעיל?]]=1,Y196=0,שבוע_בדילוג[[#This Row],[וסת קבוע אחרון]]=X196),שבוע_בדילוג[[#This Row],[וסת קבוע אחרון]],"")</f>
        <v/>
      </c>
      <c r="AD197" s="1" t="str">
        <f>IF(AND(שבוע_בדילוג[[#This Row],[הווסת פעיל?]]=1,Y196=0,שבוע_בדילוג[[#This Row],[וסת קבוע אחרון]]&lt;&gt;X196),1,"")</f>
        <v/>
      </c>
      <c r="AE197" s="1" t="str">
        <f>IF(AND(שבוע_בדילוג[[#This Row],[הווסת פעיל?]]&lt;&gt;"",B198=1),שבוע_בדילוג[[#This Row],[CycleNumber]],"")</f>
        <v/>
      </c>
      <c r="AF197" s="1" t="str">
        <f>IF(AND(שבוע_בדילוג[[#This Row],[הווסת פעיל?]]&lt;&gt;"",Y196=""),שבוע_בדילוג[[#This Row],[CycleNumber]],"")</f>
        <v/>
      </c>
      <c r="AG197" s="1" t="str">
        <f>IF(B198=1,"",IF(שבוע_בדילוג[[#This Row],[הווסת פעיל?]]=1,IF(שבוע_בדילוג[[#This Row],[וסת קבוע אחרון]]=F198,1,0),""))</f>
        <v/>
      </c>
      <c r="AH197" s="1" t="str">
        <f>IF(B198=1,"",IF(שבוע_בדילוג[[#This Row],[הווסת פעיל?]]=1,IF(OR(שבוע_בדילוג[[#This Row],[וסת קבוע אחרון]]=F198,F198=שבוע_בדילוג[[#This Row],[LengthofCycle]]),1,0),""))</f>
        <v/>
      </c>
      <c r="AI197" s="1" t="str">
        <f>IF(B198=1,"",IF(שבוע_בדילוג[[#This Row],[הווסת פעיל?]]=1,IF(OR(שבוע_בדילוג[[#This Row],[וסת קבוע אחרון]]=F198,F198=שבוע_בדילוג[[#This Row],[LengthofCycle]],AND(שבוע_בדילוג[[#This Row],[LengthofCycle]]&lt;&gt;שבוע_בדילוג[[#This Row],[וסת קבוע אחרון]],OR(F198=28,F198=29))),1,0),""))</f>
        <v/>
      </c>
      <c r="AJ197" s="1" t="str">
        <f>IF(AND(שבוע_בדילוג[[#This Row],[הווסת פעיל?]]=1,B198=1),1,"")</f>
        <v/>
      </c>
      <c r="AK197" s="4">
        <f>IF(AND(שבוע_בדילוג[[#This Row],[הווסת פעיל?]]&lt;&gt;1,B198&lt;&gt;1,B198&lt;&gt;""),IF(שבוע_בדילוג[[#This Row],[LengthofCycle]]=F198,1,0),"")</f>
        <v>0</v>
      </c>
      <c r="AL197" s="4">
        <f>IF(AND(שבוע_בדילוג[[#This Row],[הווסת פעיל?]]&lt;&gt;1,B198&lt;&gt;1,B198&lt;&gt;""),IF(OR(שבוע_בדילוג[[#This Row],[LengthofCycle]]=F198,F198=29),1,0),"")</f>
        <v>0</v>
      </c>
      <c r="AM197" s="4">
        <f>IF(AND(שבוע_בדילוג[[#This Row],[הווסת פעיל?]]&lt;&gt;1,B198&lt;&gt;1,B198&lt;&gt;""),IF(OR(שבוע_בדילוג[[#This Row],[LengthofCycle]]=F198,F198=29,F198=28),1,0),"")</f>
        <v>0</v>
      </c>
    </row>
    <row r="198" spans="1:39" x14ac:dyDescent="0.25">
      <c r="A198" s="1" t="s">
        <v>61</v>
      </c>
      <c r="B198" s="1">
        <v>7</v>
      </c>
      <c r="C198" s="1">
        <v>0</v>
      </c>
      <c r="D198" s="1">
        <v>1</v>
      </c>
      <c r="E198" s="1">
        <v>0</v>
      </c>
      <c r="F198" s="1">
        <v>32</v>
      </c>
      <c r="H198" s="1">
        <f>שבוע_בדילוג[[#This Row],[LengthofCycle]]+1</f>
        <v>33</v>
      </c>
      <c r="I198" s="1" t="str">
        <f>IF(IFERROR(LOOKUP(שבוע_בדילוג[[#This Row],[ClientID]],קביעויות[השבוע בדילוג]),FALSE)=שבוע_בדילוג[[#This Row],[ClientID]],1,"")</f>
        <v/>
      </c>
      <c r="J198" s="1" t="str">
        <f>IF(AND(שבוע_בדילוג[[#This Row],[CycleNumber]]&gt;1,OR(B199="",שבוע_בדילוג[[#This Row],[CycleNumber]]&gt;B197)),IF(OR(AND(שבוע_בדילוג[[#This Row],[LengthofCycle]]=29,F197=29),AND(שבוע_בדילוג[[#This Row],[LengthofCycle]]=36,F197=36)),1,""),"")</f>
        <v/>
      </c>
      <c r="K198" s="1" t="str">
        <f>IF(AND(שבוע_בדילוג[[#This Row],[וסת השבוע]]=1,J197=1,שבוע_בדילוג[[#This Row],[CycleNumber]]&gt;B197),1,"")</f>
        <v/>
      </c>
      <c r="L198" s="1" t="str">
        <f>IF(שבוע_בדילוג[[#This Row],[CycleNumber]]=1,"",IF(שבוע_בדילוג[[#This Row],[וסת השבוע]]=1,0,IF(L197="","",IF(L197=0,IF(שבוע_בדילוג[[#This Row],[LengthofCycle]]=29,0,1),IF(L197=1,IF(שבוע_בדילוג[[#This Row],[LengthofCycle]]+F197=29*2,0,2),IF(L197=2,IF(שבוע_בדילוג[[#This Row],[LengthofCycle]]+F197+F196=29*3,0,3),""))))))</f>
        <v/>
      </c>
      <c r="M198" s="1" t="str">
        <f>IF(שבוע_בדילוג[[#This Row],[וסת השבוע]]=1,IF(שבוע_בדילוג[[#This Row],[וסת השבוע וההפלגה ביחד]]=1,M197+1,0),IF(AND(שבוע_בדילוג[[#This Row],[CycleNumber]]&gt;B197,שבוע_בדילוג[[#This Row],[CycleNumber]]&gt;1),IF(שבוע_בדילוג[[#This Row],[וסת השבוע פעיל?]]&lt;&gt;"",M197+1,""),""))</f>
        <v/>
      </c>
      <c r="N198" s="1" t="str">
        <f>IF(שבוע_בדילוג[[#This Row],[וסת השבוע פעיל?2]]="","",IF(AND(שבוע_בדילוג[[#This Row],[וסת השבוע פעיל?]]&lt;&gt;"",שבוע_בדילוג[[#This Row],[CycleNumber]]&lt;B199,B199&lt;&gt;"",שבוע_בדילוג[[#This Row],[וסת השבוע פעיל?]]&lt;3),IF(L199=0,IF(AND(שבוע_בדילוג[[#This Row],[וסת השבוע פעיל?]]&gt;0,J199=1),0,1),0),""))</f>
        <v/>
      </c>
      <c r="O198" s="1" t="str">
        <f t="shared" si="28"/>
        <v/>
      </c>
      <c r="P198" s="1" t="str">
        <f>IF(AND(שבוע_בדילוג[[#This Row],[חיזוי - שבוע]]=1,K199=1),1,"")</f>
        <v/>
      </c>
      <c r="Q198" s="1" t="str">
        <f>IF(AND(שבוע_בדילוג[[#This Row],[וסת השבוע פעיל?]]&lt;3,OR(שבוע_בדילוג[[#This Row],[CycleNumber]]&gt;B199,B199="")),1,"")</f>
        <v/>
      </c>
      <c r="R198" s="1" t="str">
        <f>IF(AND(שבוע_בדילוג[[#This Row],[חיזוי - שבוע]]&lt;&gt;"",שבוע_בדילוג[[#This Row],[וסת השבוע פעיל?2]]=""),1,"")</f>
        <v/>
      </c>
      <c r="S198" s="1" t="str">
        <f>IF(שבוע_בדילוג[[#This Row],[האישה קבעה וסת שבוע בדילוג?]]=1,IF(שבוע_בדילוג[[#This Row],[וסת השבוע פעיל?]]&lt;3,1,0),"")</f>
        <v/>
      </c>
      <c r="T1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8" s="1">
        <f t="shared" si="31"/>
        <v>0</v>
      </c>
      <c r="V198" s="1">
        <f t="shared" si="32"/>
        <v>0</v>
      </c>
      <c r="W198" s="1">
        <f t="shared" si="33"/>
        <v>0</v>
      </c>
      <c r="X198" s="1" t="str">
        <f>IF(שבוע_בדילוג[[#This Row],[3 הפלגות זהות]]="","",IF(שבוע_בדילוג[[#This Row],[3 הפלגות זהות]]=1,שבוע_בדילוג[[#This Row],[LengthofCycle]],X197))</f>
        <v/>
      </c>
      <c r="Z198" s="1" t="str">
        <f>IF(OR(שבוע_בדילוג[[#This Row],[הווסת פעיל?]]=0,שבוע_בדילוג[[#This Row],[הווסת פעיל?]]=""),"",SUM(Z197,שבוע_בדילוג[[#This Row],[הווסת פעיל?]]))</f>
        <v/>
      </c>
      <c r="AA198" s="1" t="str">
        <f>IF(AND(שבוע_בדילוג[[#This Row],[כמה מחזורים עד עקירה]]&lt;&gt;"",Z199=""),שבוע_בדילוג[[#This Row],[כמה מחזורים עד עקירה]],"")</f>
        <v/>
      </c>
      <c r="AB198" s="1" t="str">
        <f>IF(AND(שבוע_בדילוג[[#This Row],[הווסת פעיל?]]=1,שבוע_בדילוג[[#This Row],[וסת קבוע אחרון]]&lt;&gt;X197),שבוע_בדילוג[[#This Row],[וסת קבוע אחרון]],"")</f>
        <v/>
      </c>
      <c r="AC198" s="1" t="str">
        <f>IF(AND(שבוע_בדילוג[[#This Row],[הווסת פעיל?]]=1,Y197=0,שבוע_בדילוג[[#This Row],[וסת קבוע אחרון]]=X197),שבוע_בדילוג[[#This Row],[וסת קבוע אחרון]],"")</f>
        <v/>
      </c>
      <c r="AD198" s="1" t="str">
        <f>IF(AND(שבוע_בדילוג[[#This Row],[הווסת פעיל?]]=1,Y197=0,שבוע_בדילוג[[#This Row],[וסת קבוע אחרון]]&lt;&gt;X197),1,"")</f>
        <v/>
      </c>
      <c r="AE198" s="1" t="str">
        <f>IF(AND(שבוע_בדילוג[[#This Row],[הווסת פעיל?]]&lt;&gt;"",B199=1),שבוע_בדילוג[[#This Row],[CycleNumber]],"")</f>
        <v/>
      </c>
      <c r="AF198" s="1" t="str">
        <f>IF(AND(שבוע_בדילוג[[#This Row],[הווסת פעיל?]]&lt;&gt;"",Y197=""),שבוע_בדילוג[[#This Row],[CycleNumber]],"")</f>
        <v/>
      </c>
      <c r="AG198" s="1" t="str">
        <f>IF(B199=1,"",IF(שבוע_בדילוג[[#This Row],[הווסת פעיל?]]=1,IF(שבוע_בדילוג[[#This Row],[וסת קבוע אחרון]]=F199,1,0),""))</f>
        <v/>
      </c>
      <c r="AH198" s="1" t="str">
        <f>IF(B199=1,"",IF(שבוע_בדילוג[[#This Row],[הווסת פעיל?]]=1,IF(OR(שבוע_בדילוג[[#This Row],[וסת קבוע אחרון]]=F199,F199=שבוע_בדילוג[[#This Row],[LengthofCycle]]),1,0),""))</f>
        <v/>
      </c>
      <c r="AI198" s="1" t="str">
        <f>IF(B199=1,"",IF(שבוע_בדילוג[[#This Row],[הווסת פעיל?]]=1,IF(OR(שבוע_בדילוג[[#This Row],[וסת קבוע אחרון]]=F199,F199=שבוע_בדילוג[[#This Row],[LengthofCycle]],AND(שבוע_בדילוג[[#This Row],[LengthofCycle]]&lt;&gt;שבוע_בדילוג[[#This Row],[וסת קבוע אחרון]],OR(F199=28,F199=29))),1,0),""))</f>
        <v/>
      </c>
      <c r="AJ198" s="1" t="str">
        <f>IF(AND(שבוע_בדילוג[[#This Row],[הווסת פעיל?]]=1,B199=1),1,"")</f>
        <v/>
      </c>
      <c r="AK198" s="4">
        <f>IF(AND(שבוע_בדילוג[[#This Row],[הווסת פעיל?]]&lt;&gt;1,B199&lt;&gt;1,B199&lt;&gt;""),IF(שבוע_בדילוג[[#This Row],[LengthofCycle]]=F199,1,0),"")</f>
        <v>0</v>
      </c>
      <c r="AL198" s="4">
        <f>IF(AND(שבוע_בדילוג[[#This Row],[הווסת פעיל?]]&lt;&gt;1,B199&lt;&gt;1,B199&lt;&gt;""),IF(OR(שבוע_בדילוג[[#This Row],[LengthofCycle]]=F199,F199=29),1,0),"")</f>
        <v>1</v>
      </c>
      <c r="AM198" s="4">
        <f>IF(AND(שבוע_בדילוג[[#This Row],[הווסת פעיל?]]&lt;&gt;1,B199&lt;&gt;1,B199&lt;&gt;""),IF(OR(שבוע_בדילוג[[#This Row],[LengthofCycle]]=F199,F199=29,F199=28),1,0),"")</f>
        <v>1</v>
      </c>
    </row>
    <row r="199" spans="1:39" x14ac:dyDescent="0.25">
      <c r="A199" s="1" t="s">
        <v>61</v>
      </c>
      <c r="B199" s="1">
        <v>8</v>
      </c>
      <c r="C199" s="1">
        <v>0</v>
      </c>
      <c r="D199" s="1">
        <v>1</v>
      </c>
      <c r="E199" s="1">
        <v>0</v>
      </c>
      <c r="F199" s="1">
        <v>29</v>
      </c>
      <c r="H199" s="1">
        <f>שבוע_בדילוג[[#This Row],[LengthofCycle]]+1</f>
        <v>30</v>
      </c>
      <c r="I199" s="1" t="str">
        <f>IF(IFERROR(LOOKUP(שבוע_בדילוג[[#This Row],[ClientID]],קביעויות[השבוע בדילוג]),FALSE)=שבוע_בדילוג[[#This Row],[ClientID]],1,"")</f>
        <v/>
      </c>
      <c r="J199" s="1" t="str">
        <f>IF(AND(שבוע_בדילוג[[#This Row],[CycleNumber]]&gt;1,OR(B200="",שבוע_בדילוג[[#This Row],[CycleNumber]]&gt;B198)),IF(OR(AND(שבוע_בדילוג[[#This Row],[LengthofCycle]]=29,F198=29),AND(שבוע_בדילוג[[#This Row],[LengthofCycle]]=36,F198=36)),1,""),"")</f>
        <v/>
      </c>
      <c r="K199" s="1" t="str">
        <f>IF(AND(שבוע_בדילוג[[#This Row],[וסת השבוע]]=1,J198=1,שבוע_בדילוג[[#This Row],[CycleNumber]]&gt;B198),1,"")</f>
        <v/>
      </c>
      <c r="L199" s="1" t="str">
        <f>IF(שבוע_בדילוג[[#This Row],[CycleNumber]]=1,"",IF(שבוע_בדילוג[[#This Row],[וסת השבוע]]=1,0,IF(L198="","",IF(L198=0,IF(שבוע_בדילוג[[#This Row],[LengthofCycle]]=29,0,1),IF(L198=1,IF(שבוע_בדילוג[[#This Row],[LengthofCycle]]+F198=29*2,0,2),IF(L198=2,IF(שבוע_בדילוג[[#This Row],[LengthofCycle]]+F198+F197=29*3,0,3),""))))))</f>
        <v/>
      </c>
      <c r="M199" s="1" t="str">
        <f>IF(שבוע_בדילוג[[#This Row],[וסת השבוע]]=1,IF(שבוע_בדילוג[[#This Row],[וסת השבוע וההפלגה ביחד]]=1,M198+1,0),IF(AND(שבוע_בדילוג[[#This Row],[CycleNumber]]&gt;B198,שבוע_בדילוג[[#This Row],[CycleNumber]]&gt;1),IF(שבוע_בדילוג[[#This Row],[וסת השבוע פעיל?]]&lt;&gt;"",M198+1,""),""))</f>
        <v/>
      </c>
      <c r="N199" s="1" t="str">
        <f>IF(שבוע_בדילוג[[#This Row],[וסת השבוע פעיל?2]]="","",IF(AND(שבוע_בדילוג[[#This Row],[וסת השבוע פעיל?]]&lt;&gt;"",שבוע_בדילוג[[#This Row],[CycleNumber]]&lt;B200,B200&lt;&gt;"",שבוע_בדילוג[[#This Row],[וסת השבוע פעיל?]]&lt;3),IF(L200=0,IF(AND(שבוע_בדילוג[[#This Row],[וסת השבוע פעיל?]]&gt;0,J200=1),0,1),0),""))</f>
        <v/>
      </c>
      <c r="O199" s="1" t="str">
        <f t="shared" si="28"/>
        <v/>
      </c>
      <c r="P199" s="1" t="str">
        <f>IF(AND(שבוע_בדילוג[[#This Row],[חיזוי - שבוע]]=1,K200=1),1,"")</f>
        <v/>
      </c>
      <c r="Q199" s="1" t="str">
        <f>IF(AND(שבוע_בדילוג[[#This Row],[וסת השבוע פעיל?]]&lt;3,OR(שבוע_בדילוג[[#This Row],[CycleNumber]]&gt;B200,B200="")),1,"")</f>
        <v/>
      </c>
      <c r="R199" s="1" t="str">
        <f>IF(AND(שבוע_בדילוג[[#This Row],[חיזוי - שבוע]]&lt;&gt;"",שבוע_בדילוג[[#This Row],[וסת השבוע פעיל?2]]=""),1,"")</f>
        <v/>
      </c>
      <c r="S199" s="1" t="str">
        <f>IF(שבוע_בדילוג[[#This Row],[האישה קבעה וסת שבוע בדילוג?]]=1,IF(שבוע_בדילוג[[#This Row],[וסת השבוע פעיל?]]&lt;3,1,0),"")</f>
        <v/>
      </c>
      <c r="T1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99" s="1">
        <f t="shared" si="31"/>
        <v>0</v>
      </c>
      <c r="V199" s="1">
        <f t="shared" si="32"/>
        <v>0</v>
      </c>
      <c r="W199" s="1">
        <f t="shared" si="33"/>
        <v>0</v>
      </c>
      <c r="X199" s="1" t="str">
        <f>IF(שבוע_בדילוג[[#This Row],[3 הפלגות זהות]]="","",IF(שבוע_בדילוג[[#This Row],[3 הפלגות זהות]]=1,שבוע_בדילוג[[#This Row],[LengthofCycle]],X198))</f>
        <v/>
      </c>
      <c r="Z199" s="1" t="str">
        <f>IF(OR(שבוע_בדילוג[[#This Row],[הווסת פעיל?]]=0,שבוע_בדילוג[[#This Row],[הווסת פעיל?]]=""),"",SUM(Z198,שבוע_בדילוג[[#This Row],[הווסת פעיל?]]))</f>
        <v/>
      </c>
      <c r="AA199" s="1" t="str">
        <f>IF(AND(שבוע_בדילוג[[#This Row],[כמה מחזורים עד עקירה]]&lt;&gt;"",Z200=""),שבוע_בדילוג[[#This Row],[כמה מחזורים עד עקירה]],"")</f>
        <v/>
      </c>
      <c r="AB199" s="1" t="str">
        <f>IF(AND(שבוע_בדילוג[[#This Row],[הווסת פעיל?]]=1,שבוע_בדילוג[[#This Row],[וסת קבוע אחרון]]&lt;&gt;X198),שבוע_בדילוג[[#This Row],[וסת קבוע אחרון]],"")</f>
        <v/>
      </c>
      <c r="AC199" s="1" t="str">
        <f>IF(AND(שבוע_בדילוג[[#This Row],[הווסת פעיל?]]=1,Y198=0,שבוע_בדילוג[[#This Row],[וסת קבוע אחרון]]=X198),שבוע_בדילוג[[#This Row],[וסת קבוע אחרון]],"")</f>
        <v/>
      </c>
      <c r="AD199" s="1" t="str">
        <f>IF(AND(שבוע_בדילוג[[#This Row],[הווסת פעיל?]]=1,Y198=0,שבוע_בדילוג[[#This Row],[וסת קבוע אחרון]]&lt;&gt;X198),1,"")</f>
        <v/>
      </c>
      <c r="AE199" s="1" t="str">
        <f>IF(AND(שבוע_בדילוג[[#This Row],[הווסת פעיל?]]&lt;&gt;"",B200=1),שבוע_בדילוג[[#This Row],[CycleNumber]],"")</f>
        <v/>
      </c>
      <c r="AF199" s="1" t="str">
        <f>IF(AND(שבוע_בדילוג[[#This Row],[הווסת פעיל?]]&lt;&gt;"",Y198=""),שבוע_בדילוג[[#This Row],[CycleNumber]],"")</f>
        <v/>
      </c>
      <c r="AG199" s="1" t="str">
        <f>IF(B200=1,"",IF(שבוע_בדילוג[[#This Row],[הווסת פעיל?]]=1,IF(שבוע_בדילוג[[#This Row],[וסת קבוע אחרון]]=F200,1,0),""))</f>
        <v/>
      </c>
      <c r="AH199" s="1" t="str">
        <f>IF(B200=1,"",IF(שבוע_בדילוג[[#This Row],[הווסת פעיל?]]=1,IF(OR(שבוע_בדילוג[[#This Row],[וסת קבוע אחרון]]=F200,F200=שבוע_בדילוג[[#This Row],[LengthofCycle]]),1,0),""))</f>
        <v/>
      </c>
      <c r="AI199" s="1" t="str">
        <f>IF(B200=1,"",IF(שבוע_בדילוג[[#This Row],[הווסת פעיל?]]=1,IF(OR(שבוע_בדילוג[[#This Row],[וסת קבוע אחרון]]=F200,F200=שבוע_בדילוג[[#This Row],[LengthofCycle]],AND(שבוע_בדילוג[[#This Row],[LengthofCycle]]&lt;&gt;שבוע_בדילוג[[#This Row],[וסת קבוע אחרון]],OR(F200=28,F200=29))),1,0),""))</f>
        <v/>
      </c>
      <c r="AJ199" s="1" t="str">
        <f>IF(AND(שבוע_בדילוג[[#This Row],[הווסת פעיל?]]=1,B200=1),1,"")</f>
        <v/>
      </c>
      <c r="AK199" s="4">
        <f>IF(AND(שבוע_בדילוג[[#This Row],[הווסת פעיל?]]&lt;&gt;1,B200&lt;&gt;1,B200&lt;&gt;""),IF(שבוע_בדילוג[[#This Row],[LengthofCycle]]=F200,1,0),"")</f>
        <v>0</v>
      </c>
      <c r="AL199" s="4">
        <f>IF(AND(שבוע_בדילוג[[#This Row],[הווסת פעיל?]]&lt;&gt;1,B200&lt;&gt;1,B200&lt;&gt;""),IF(OR(שבוע_בדילוג[[#This Row],[LengthofCycle]]=F200,F200=29),1,0),"")</f>
        <v>0</v>
      </c>
      <c r="AM199" s="4">
        <f>IF(AND(שבוע_בדילוג[[#This Row],[הווסת פעיל?]]&lt;&gt;1,B200&lt;&gt;1,B200&lt;&gt;""),IF(OR(שבוע_בדילוג[[#This Row],[LengthofCycle]]=F200,F200=29,F200=28),1,0),"")</f>
        <v>0</v>
      </c>
    </row>
    <row r="200" spans="1:39" x14ac:dyDescent="0.25">
      <c r="A200" s="1" t="s">
        <v>61</v>
      </c>
      <c r="B200" s="1">
        <v>9</v>
      </c>
      <c r="C200" s="1">
        <v>0</v>
      </c>
      <c r="D200" s="1">
        <v>1</v>
      </c>
      <c r="E200" s="1">
        <v>0</v>
      </c>
      <c r="F200" s="1">
        <v>26</v>
      </c>
      <c r="H200" s="1">
        <f>שבוע_בדילוג[[#This Row],[LengthofCycle]]+1</f>
        <v>27</v>
      </c>
      <c r="I200" s="1" t="str">
        <f>IF(IFERROR(LOOKUP(שבוע_בדילוג[[#This Row],[ClientID]],קביעויות[השבוע בדילוג]),FALSE)=שבוע_בדילוג[[#This Row],[ClientID]],1,"")</f>
        <v/>
      </c>
      <c r="J200" s="1" t="str">
        <f>IF(AND(שבוע_בדילוג[[#This Row],[CycleNumber]]&gt;1,OR(B201="",שבוע_בדילוג[[#This Row],[CycleNumber]]&gt;B199)),IF(OR(AND(שבוע_בדילוג[[#This Row],[LengthofCycle]]=29,F199=29),AND(שבוע_בדילוג[[#This Row],[LengthofCycle]]=36,F199=36)),1,""),"")</f>
        <v/>
      </c>
      <c r="K200" s="1" t="str">
        <f>IF(AND(שבוע_בדילוג[[#This Row],[וסת השבוע]]=1,J199=1,שבוע_בדילוג[[#This Row],[CycleNumber]]&gt;B199),1,"")</f>
        <v/>
      </c>
      <c r="L200" s="1" t="str">
        <f>IF(שבוע_בדילוג[[#This Row],[CycleNumber]]=1,"",IF(שבוע_בדילוג[[#This Row],[וסת השבוע]]=1,0,IF(L199="","",IF(L199=0,IF(שבוע_בדילוג[[#This Row],[LengthofCycle]]=29,0,1),IF(L199=1,IF(שבוע_בדילוג[[#This Row],[LengthofCycle]]+F199=29*2,0,2),IF(L199=2,IF(שבוע_בדילוג[[#This Row],[LengthofCycle]]+F199+F198=29*3,0,3),""))))))</f>
        <v/>
      </c>
      <c r="M200" s="1" t="str">
        <f>IF(שבוע_בדילוג[[#This Row],[וסת השבוע]]=1,IF(שבוע_בדילוג[[#This Row],[וסת השבוע וההפלגה ביחד]]=1,M199+1,0),IF(AND(שבוע_בדילוג[[#This Row],[CycleNumber]]&gt;B199,שבוע_בדילוג[[#This Row],[CycleNumber]]&gt;1),IF(שבוע_בדילוג[[#This Row],[וסת השבוע פעיל?]]&lt;&gt;"",M199+1,""),""))</f>
        <v/>
      </c>
      <c r="N200" s="1" t="str">
        <f>IF(שבוע_בדילוג[[#This Row],[וסת השבוע פעיל?2]]="","",IF(AND(שבוע_בדילוג[[#This Row],[וסת השבוע פעיל?]]&lt;&gt;"",שבוע_בדילוג[[#This Row],[CycleNumber]]&lt;B201,B201&lt;&gt;"",שבוע_בדילוג[[#This Row],[וסת השבוע פעיל?]]&lt;3),IF(L201=0,IF(AND(שבוע_בדילוג[[#This Row],[וסת השבוע פעיל?]]&gt;0,J201=1),0,1),0),""))</f>
        <v/>
      </c>
      <c r="O200" s="1" t="str">
        <f t="shared" si="28"/>
        <v/>
      </c>
      <c r="P200" s="1" t="str">
        <f>IF(AND(שבוע_בדילוג[[#This Row],[חיזוי - שבוע]]=1,K201=1),1,"")</f>
        <v/>
      </c>
      <c r="Q200" s="1" t="str">
        <f>IF(AND(שבוע_בדילוג[[#This Row],[וסת השבוע פעיל?]]&lt;3,OR(שבוע_בדילוג[[#This Row],[CycleNumber]]&gt;B201,B201="")),1,"")</f>
        <v/>
      </c>
      <c r="R200" s="1" t="str">
        <f>IF(AND(שבוע_בדילוג[[#This Row],[חיזוי - שבוע]]&lt;&gt;"",שבוע_בדילוג[[#This Row],[וסת השבוע פעיל?2]]=""),1,"")</f>
        <v/>
      </c>
      <c r="S200" s="1" t="str">
        <f>IF(שבוע_בדילוג[[#This Row],[האישה קבעה וסת שבוע בדילוג?]]=1,IF(שבוע_בדילוג[[#This Row],[וסת השבוע פעיל?]]&lt;3,1,0),"")</f>
        <v/>
      </c>
      <c r="T2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0" s="1">
        <f t="shared" si="31"/>
        <v>0</v>
      </c>
      <c r="V200" s="1">
        <f t="shared" si="32"/>
        <v>0</v>
      </c>
      <c r="W200" s="1">
        <f t="shared" si="33"/>
        <v>0</v>
      </c>
      <c r="X200" s="1" t="str">
        <f>IF(שבוע_בדילוג[[#This Row],[3 הפלגות זהות]]="","",IF(שבוע_בדילוג[[#This Row],[3 הפלגות זהות]]=1,שבוע_בדילוג[[#This Row],[LengthofCycle]],X199))</f>
        <v/>
      </c>
      <c r="Z200" s="1" t="str">
        <f>IF(OR(שבוע_בדילוג[[#This Row],[הווסת פעיל?]]=0,שבוע_בדילוג[[#This Row],[הווסת פעיל?]]=""),"",SUM(Z199,שבוע_בדילוג[[#This Row],[הווסת פעיל?]]))</f>
        <v/>
      </c>
      <c r="AA200" s="1" t="str">
        <f>IF(AND(שבוע_בדילוג[[#This Row],[כמה מחזורים עד עקירה]]&lt;&gt;"",Z201=""),שבוע_בדילוג[[#This Row],[כמה מחזורים עד עקירה]],"")</f>
        <v/>
      </c>
      <c r="AB200" s="1" t="str">
        <f>IF(AND(שבוע_בדילוג[[#This Row],[הווסת פעיל?]]=1,שבוע_בדילוג[[#This Row],[וסת קבוע אחרון]]&lt;&gt;X199),שבוע_בדילוג[[#This Row],[וסת קבוע אחרון]],"")</f>
        <v/>
      </c>
      <c r="AC200" s="1" t="str">
        <f>IF(AND(שבוע_בדילוג[[#This Row],[הווסת פעיל?]]=1,Y199=0,שבוע_בדילוג[[#This Row],[וסת קבוע אחרון]]=X199),שבוע_בדילוג[[#This Row],[וסת קבוע אחרון]],"")</f>
        <v/>
      </c>
      <c r="AD200" s="1" t="str">
        <f>IF(AND(שבוע_בדילוג[[#This Row],[הווסת פעיל?]]=1,Y199=0,שבוע_בדילוג[[#This Row],[וסת קבוע אחרון]]&lt;&gt;X199),1,"")</f>
        <v/>
      </c>
      <c r="AE200" s="1" t="str">
        <f>IF(AND(שבוע_בדילוג[[#This Row],[הווסת פעיל?]]&lt;&gt;"",B201=1),שבוע_בדילוג[[#This Row],[CycleNumber]],"")</f>
        <v/>
      </c>
      <c r="AF200" s="1" t="str">
        <f>IF(AND(שבוע_בדילוג[[#This Row],[הווסת פעיל?]]&lt;&gt;"",Y199=""),שבוע_בדילוג[[#This Row],[CycleNumber]],"")</f>
        <v/>
      </c>
      <c r="AG200" s="1" t="str">
        <f>IF(B201=1,"",IF(שבוע_בדילוג[[#This Row],[הווסת פעיל?]]=1,IF(שבוע_בדילוג[[#This Row],[וסת קבוע אחרון]]=F201,1,0),""))</f>
        <v/>
      </c>
      <c r="AH200" s="1" t="str">
        <f>IF(B201=1,"",IF(שבוע_בדילוג[[#This Row],[הווסת פעיל?]]=1,IF(OR(שבוע_בדילוג[[#This Row],[וסת קבוע אחרון]]=F201,F201=שבוע_בדילוג[[#This Row],[LengthofCycle]]),1,0),""))</f>
        <v/>
      </c>
      <c r="AI200" s="1" t="str">
        <f>IF(B201=1,"",IF(שבוע_בדילוג[[#This Row],[הווסת פעיל?]]=1,IF(OR(שבוע_בדילוג[[#This Row],[וסת קבוע אחרון]]=F201,F201=שבוע_בדילוג[[#This Row],[LengthofCycle]],AND(שבוע_בדילוג[[#This Row],[LengthofCycle]]&lt;&gt;שבוע_בדילוג[[#This Row],[וסת קבוע אחרון]],OR(F201=28,F201=29))),1,0),""))</f>
        <v/>
      </c>
      <c r="AJ200" s="1" t="str">
        <f>IF(AND(שבוע_בדילוג[[#This Row],[הווסת פעיל?]]=1,B201=1),1,"")</f>
        <v/>
      </c>
      <c r="AK200" s="4">
        <f>IF(AND(שבוע_בדילוג[[#This Row],[הווסת פעיל?]]&lt;&gt;1,B201&lt;&gt;1,B201&lt;&gt;""),IF(שבוע_בדילוג[[#This Row],[LengthofCycle]]=F201,1,0),"")</f>
        <v>0</v>
      </c>
      <c r="AL200" s="4">
        <f>IF(AND(שבוע_בדילוג[[#This Row],[הווסת פעיל?]]&lt;&gt;1,B201&lt;&gt;1,B201&lt;&gt;""),IF(OR(שבוע_בדילוג[[#This Row],[LengthofCycle]]=F201,F201=29),1,0),"")</f>
        <v>0</v>
      </c>
      <c r="AM200" s="4">
        <f>IF(AND(שבוע_בדילוג[[#This Row],[הווסת פעיל?]]&lt;&gt;1,B201&lt;&gt;1,B201&lt;&gt;""),IF(OR(שבוע_בדילוג[[#This Row],[LengthofCycle]]=F201,F201=29,F201=28),1,0),"")</f>
        <v>0</v>
      </c>
    </row>
    <row r="201" spans="1:39" x14ac:dyDescent="0.25">
      <c r="A201" s="1" t="s">
        <v>61</v>
      </c>
      <c r="B201" s="1">
        <v>10</v>
      </c>
      <c r="C201" s="1">
        <v>0</v>
      </c>
      <c r="D201" s="1">
        <v>0</v>
      </c>
      <c r="E201" s="1">
        <v>0</v>
      </c>
      <c r="F201" s="1">
        <v>31</v>
      </c>
      <c r="H201" s="1">
        <f>שבוע_בדילוג[[#This Row],[LengthofCycle]]+1</f>
        <v>32</v>
      </c>
      <c r="I201" s="1" t="str">
        <f>IF(IFERROR(LOOKUP(שבוע_בדילוג[[#This Row],[ClientID]],קביעויות[השבוע בדילוג]),FALSE)=שבוע_בדילוג[[#This Row],[ClientID]],1,"")</f>
        <v/>
      </c>
      <c r="J201" s="1" t="str">
        <f>IF(AND(שבוע_בדילוג[[#This Row],[CycleNumber]]&gt;1,OR(B202="",שבוע_בדילוג[[#This Row],[CycleNumber]]&gt;B200)),IF(OR(AND(שבוע_בדילוג[[#This Row],[LengthofCycle]]=29,F200=29),AND(שבוע_בדילוג[[#This Row],[LengthofCycle]]=36,F200=36)),1,""),"")</f>
        <v/>
      </c>
      <c r="K201" s="1" t="str">
        <f>IF(AND(שבוע_בדילוג[[#This Row],[וסת השבוע]]=1,J200=1,שבוע_בדילוג[[#This Row],[CycleNumber]]&gt;B200),1,"")</f>
        <v/>
      </c>
      <c r="L201" s="1" t="str">
        <f>IF(שבוע_בדילוג[[#This Row],[CycleNumber]]=1,"",IF(שבוע_בדילוג[[#This Row],[וסת השבוע]]=1,0,IF(L200="","",IF(L200=0,IF(שבוע_בדילוג[[#This Row],[LengthofCycle]]=29,0,1),IF(L200=1,IF(שבוע_בדילוג[[#This Row],[LengthofCycle]]+F200=29*2,0,2),IF(L200=2,IF(שבוע_בדילוג[[#This Row],[LengthofCycle]]+F200+F199=29*3,0,3),""))))))</f>
        <v/>
      </c>
      <c r="M201" s="1" t="str">
        <f>IF(שבוע_בדילוג[[#This Row],[וסת השבוע]]=1,IF(שבוע_בדילוג[[#This Row],[וסת השבוע וההפלגה ביחד]]=1,M200+1,0),IF(AND(שבוע_בדילוג[[#This Row],[CycleNumber]]&gt;B200,שבוע_בדילוג[[#This Row],[CycleNumber]]&gt;1),IF(שבוע_בדילוג[[#This Row],[וסת השבוע פעיל?]]&lt;&gt;"",M200+1,""),""))</f>
        <v/>
      </c>
      <c r="N201" s="1" t="str">
        <f>IF(שבוע_בדילוג[[#This Row],[וסת השבוע פעיל?2]]="","",IF(AND(שבוע_בדילוג[[#This Row],[וסת השבוע פעיל?]]&lt;&gt;"",שבוע_בדילוג[[#This Row],[CycleNumber]]&lt;B202,B202&lt;&gt;"",שבוע_בדילוג[[#This Row],[וסת השבוע פעיל?]]&lt;3),IF(L202=0,IF(AND(שבוע_בדילוג[[#This Row],[וסת השבוע פעיל?]]&gt;0,J202=1),0,1),0),""))</f>
        <v/>
      </c>
      <c r="O201" s="1" t="str">
        <f t="shared" si="28"/>
        <v/>
      </c>
      <c r="P201" s="1" t="str">
        <f>IF(AND(שבוע_בדילוג[[#This Row],[חיזוי - שבוע]]=1,K202=1),1,"")</f>
        <v/>
      </c>
      <c r="Q201" s="1" t="str">
        <f>IF(AND(שבוע_בדילוג[[#This Row],[וסת השבוע פעיל?]]&lt;3,OR(שבוע_בדילוג[[#This Row],[CycleNumber]]&gt;B202,B202="")),1,"")</f>
        <v/>
      </c>
      <c r="R201" s="1" t="str">
        <f>IF(AND(שבוע_בדילוג[[#This Row],[חיזוי - שבוע]]&lt;&gt;"",שבוע_בדילוג[[#This Row],[וסת השבוע פעיל?2]]=""),1,"")</f>
        <v/>
      </c>
      <c r="S201" s="1" t="str">
        <f>IF(שבוע_בדילוג[[#This Row],[האישה קבעה וסת שבוע בדילוג?]]=1,IF(שבוע_בדילוג[[#This Row],[וסת השבוע פעיל?]]&lt;3,1,0),"")</f>
        <v/>
      </c>
      <c r="T2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1" s="1">
        <f t="shared" si="31"/>
        <v>0</v>
      </c>
      <c r="V201" s="1">
        <f t="shared" si="32"/>
        <v>0</v>
      </c>
      <c r="W201" s="1">
        <f t="shared" si="33"/>
        <v>0</v>
      </c>
      <c r="X201" s="1" t="str">
        <f>IF(שבוע_בדילוג[[#This Row],[3 הפלגות זהות]]="","",IF(שבוע_בדילוג[[#This Row],[3 הפלגות זהות]]=1,שבוע_בדילוג[[#This Row],[LengthofCycle]],X200))</f>
        <v/>
      </c>
      <c r="Z201" s="1" t="str">
        <f>IF(OR(שבוע_בדילוג[[#This Row],[הווסת פעיל?]]=0,שבוע_בדילוג[[#This Row],[הווסת פעיל?]]=""),"",SUM(Z200,שבוע_בדילוג[[#This Row],[הווסת פעיל?]]))</f>
        <v/>
      </c>
      <c r="AA201" s="1" t="str">
        <f>IF(AND(שבוע_בדילוג[[#This Row],[כמה מחזורים עד עקירה]]&lt;&gt;"",Z202=""),שבוע_בדילוג[[#This Row],[כמה מחזורים עד עקירה]],"")</f>
        <v/>
      </c>
      <c r="AB201" s="1" t="str">
        <f>IF(AND(שבוע_בדילוג[[#This Row],[הווסת פעיל?]]=1,שבוע_בדילוג[[#This Row],[וסת קבוע אחרון]]&lt;&gt;X200),שבוע_בדילוג[[#This Row],[וסת קבוע אחרון]],"")</f>
        <v/>
      </c>
      <c r="AC201" s="1" t="str">
        <f>IF(AND(שבוע_בדילוג[[#This Row],[הווסת פעיל?]]=1,Y200=0,שבוע_בדילוג[[#This Row],[וסת קבוע אחרון]]=X200),שבוע_בדילוג[[#This Row],[וסת קבוע אחרון]],"")</f>
        <v/>
      </c>
      <c r="AD201" s="1" t="str">
        <f>IF(AND(שבוע_בדילוג[[#This Row],[הווסת פעיל?]]=1,Y200=0,שבוע_בדילוג[[#This Row],[וסת קבוע אחרון]]&lt;&gt;X200),1,"")</f>
        <v/>
      </c>
      <c r="AE201" s="1" t="str">
        <f>IF(AND(שבוע_בדילוג[[#This Row],[הווסת פעיל?]]&lt;&gt;"",B202=1),שבוע_בדילוג[[#This Row],[CycleNumber]],"")</f>
        <v/>
      </c>
      <c r="AF201" s="1" t="str">
        <f>IF(AND(שבוע_בדילוג[[#This Row],[הווסת פעיל?]]&lt;&gt;"",Y200=""),שבוע_בדילוג[[#This Row],[CycleNumber]],"")</f>
        <v/>
      </c>
      <c r="AG201" s="1" t="str">
        <f>IF(B202=1,"",IF(שבוע_בדילוג[[#This Row],[הווסת פעיל?]]=1,IF(שבוע_בדילוג[[#This Row],[וסת קבוע אחרון]]=F202,1,0),""))</f>
        <v/>
      </c>
      <c r="AH201" s="1" t="str">
        <f>IF(B202=1,"",IF(שבוע_בדילוג[[#This Row],[הווסת פעיל?]]=1,IF(OR(שבוע_בדילוג[[#This Row],[וסת קבוע אחרון]]=F202,F202=שבוע_בדילוג[[#This Row],[LengthofCycle]]),1,0),""))</f>
        <v/>
      </c>
      <c r="AI201" s="1" t="str">
        <f>IF(B202=1,"",IF(שבוע_בדילוג[[#This Row],[הווסת פעיל?]]=1,IF(OR(שבוע_בדילוג[[#This Row],[וסת קבוע אחרון]]=F202,F202=שבוע_בדילוג[[#This Row],[LengthofCycle]],AND(שבוע_בדילוג[[#This Row],[LengthofCycle]]&lt;&gt;שבוע_בדילוג[[#This Row],[וסת קבוע אחרון]],OR(F202=28,F202=29))),1,0),""))</f>
        <v/>
      </c>
      <c r="AJ201" s="1" t="str">
        <f>IF(AND(שבוע_בדילוג[[#This Row],[הווסת פעיל?]]=1,B202=1),1,"")</f>
        <v/>
      </c>
      <c r="AK201" s="4" t="str">
        <f>IF(AND(שבוע_בדילוג[[#This Row],[הווסת פעיל?]]&lt;&gt;1,B202&lt;&gt;1,B202&lt;&gt;""),IF(שבוע_בדילוג[[#This Row],[LengthofCycle]]=F202,1,0),"")</f>
        <v/>
      </c>
      <c r="AL201" s="4" t="str">
        <f>IF(AND(שבוע_בדילוג[[#This Row],[הווסת פעיל?]]&lt;&gt;1,B202&lt;&gt;1,B202&lt;&gt;""),IF(OR(שבוע_בדילוג[[#This Row],[LengthofCycle]]=F202,F202=29),1,0),"")</f>
        <v/>
      </c>
      <c r="AM201" s="4" t="str">
        <f>IF(AND(שבוע_בדילוג[[#This Row],[הווסת פעיל?]]&lt;&gt;1,B202&lt;&gt;1,B202&lt;&gt;""),IF(OR(שבוע_בדילוג[[#This Row],[LengthofCycle]]=F202,F202=29,F202=28),1,0),"")</f>
        <v/>
      </c>
    </row>
    <row r="202" spans="1:39" x14ac:dyDescent="0.25">
      <c r="A202" s="1" t="s">
        <v>62</v>
      </c>
      <c r="B202" s="1">
        <v>1</v>
      </c>
      <c r="C202" s="1">
        <v>0</v>
      </c>
      <c r="D202" s="1">
        <v>1</v>
      </c>
      <c r="E202" s="1">
        <v>0</v>
      </c>
      <c r="F202" s="1">
        <v>24</v>
      </c>
      <c r="H202" s="1">
        <f>שבוע_בדילוג[[#This Row],[LengthofCycle]]+1</f>
        <v>25</v>
      </c>
      <c r="I202" s="1" t="str">
        <f>IF(IFERROR(LOOKUP(שבוע_בדילוג[[#This Row],[ClientID]],קביעויות[השבוע בדילוג]),FALSE)=שבוע_בדילוג[[#This Row],[ClientID]],1,"")</f>
        <v/>
      </c>
      <c r="J202" s="1" t="str">
        <f>IF(AND(שבוע_בדילוג[[#This Row],[CycleNumber]]&gt;1,OR(B203="",שבוע_בדילוג[[#This Row],[CycleNumber]]&gt;B201)),IF(OR(AND(שבוע_בדילוג[[#This Row],[LengthofCycle]]=29,F201=29),AND(שבוע_בדילוג[[#This Row],[LengthofCycle]]=36,F201=36)),1,""),"")</f>
        <v/>
      </c>
      <c r="K202" s="1" t="str">
        <f>IF(AND(שבוע_בדילוג[[#This Row],[וסת השבוע]]=1,J201=1,שבוע_בדילוג[[#This Row],[CycleNumber]]&gt;B201),1,"")</f>
        <v/>
      </c>
      <c r="L202" s="1" t="str">
        <f>IF(שבוע_בדילוג[[#This Row],[CycleNumber]]=1,"",IF(שבוע_בדילוג[[#This Row],[וסת השבוע]]=1,0,IF(L201="","",IF(L201=0,IF(שבוע_בדילוג[[#This Row],[LengthofCycle]]=29,0,1),IF(L201=1,IF(שבוע_בדילוג[[#This Row],[LengthofCycle]]+F201=29*2,0,2),IF(L201=2,IF(שבוע_בדילוג[[#This Row],[LengthofCycle]]+F201+F200=29*3,0,3),""))))))</f>
        <v/>
      </c>
      <c r="M202" s="1" t="str">
        <f>IF(שבוע_בדילוג[[#This Row],[וסת השבוע]]=1,IF(שבוע_בדילוג[[#This Row],[וסת השבוע וההפלגה ביחד]]=1,M201+1,0),IF(AND(שבוע_בדילוג[[#This Row],[CycleNumber]]&gt;B201,שבוע_בדילוג[[#This Row],[CycleNumber]]&gt;1),IF(שבוע_בדילוג[[#This Row],[וסת השבוע פעיל?]]&lt;&gt;"",M201+1,""),""))</f>
        <v/>
      </c>
      <c r="N202" s="1" t="str">
        <f>IF(שבוע_בדילוג[[#This Row],[וסת השבוע פעיל?2]]="","",IF(AND(שבוע_בדילוג[[#This Row],[וסת השבוע פעיל?]]&lt;&gt;"",שבוע_בדילוג[[#This Row],[CycleNumber]]&lt;B203,B203&lt;&gt;"",שבוע_בדילוג[[#This Row],[וסת השבוע פעיל?]]&lt;3),IF(L203=0,IF(AND(שבוע_בדילוג[[#This Row],[וסת השבוע פעיל?]]&gt;0,J203=1),0,1),0),""))</f>
        <v/>
      </c>
      <c r="O202" s="1" t="str">
        <f t="shared" si="28"/>
        <v/>
      </c>
      <c r="P202" s="1" t="str">
        <f>IF(AND(שבוע_בדילוג[[#This Row],[חיזוי - שבוע]]=1,K203=1),1,"")</f>
        <v/>
      </c>
      <c r="Q202" s="1" t="str">
        <f>IF(AND(שבוע_בדילוג[[#This Row],[וסת השבוע פעיל?]]&lt;3,OR(שבוע_בדילוג[[#This Row],[CycleNumber]]&gt;B203,B203="")),1,"")</f>
        <v/>
      </c>
      <c r="R202" s="1" t="str">
        <f>IF(AND(שבוע_בדילוג[[#This Row],[חיזוי - שבוע]]&lt;&gt;"",שבוע_בדילוג[[#This Row],[וסת השבוע פעיל?2]]=""),1,"")</f>
        <v/>
      </c>
      <c r="S202" s="1" t="str">
        <f>IF(שבוע_בדילוג[[#This Row],[האישה קבעה וסת שבוע בדילוג?]]=1,IF(שבוע_בדילוג[[#This Row],[וסת השבוע פעיל?]]&lt;3,1,0),"")</f>
        <v/>
      </c>
      <c r="T2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2" s="1" t="str">
        <f t="shared" si="31"/>
        <v/>
      </c>
      <c r="V202" s="1" t="str">
        <f t="shared" si="32"/>
        <v/>
      </c>
      <c r="W202" s="1" t="str">
        <f t="shared" si="33"/>
        <v/>
      </c>
      <c r="X202" s="1" t="str">
        <f>IF(שבוע_בדילוג[[#This Row],[3 הפלגות זהות]]="","",IF(שבוע_בדילוג[[#This Row],[3 הפלגות זהות]]=1,שבוע_בדילוג[[#This Row],[LengthofCycle]],X201))</f>
        <v/>
      </c>
      <c r="Z202" s="1" t="str">
        <f>IF(OR(שבוע_בדילוג[[#This Row],[הווסת פעיל?]]=0,שבוע_בדילוג[[#This Row],[הווסת פעיל?]]=""),"",SUM(Z201,שבוע_בדילוג[[#This Row],[הווסת פעיל?]]))</f>
        <v/>
      </c>
      <c r="AA202" s="1" t="str">
        <f>IF(AND(שבוע_בדילוג[[#This Row],[כמה מחזורים עד עקירה]]&lt;&gt;"",Z203=""),שבוע_בדילוג[[#This Row],[כמה מחזורים עד עקירה]],"")</f>
        <v/>
      </c>
      <c r="AB202" s="1" t="str">
        <f>IF(AND(שבוע_בדילוג[[#This Row],[הווסת פעיל?]]=1,שבוע_בדילוג[[#This Row],[וסת קבוע אחרון]]&lt;&gt;X201),שבוע_בדילוג[[#This Row],[וסת קבוע אחרון]],"")</f>
        <v/>
      </c>
      <c r="AC202" s="1" t="str">
        <f>IF(AND(שבוע_בדילוג[[#This Row],[הווסת פעיל?]]=1,Y201=0,שבוע_בדילוג[[#This Row],[וסת קבוע אחרון]]=X201),שבוע_בדילוג[[#This Row],[וסת קבוע אחרון]],"")</f>
        <v/>
      </c>
      <c r="AD202" s="1" t="str">
        <f>IF(AND(שבוע_בדילוג[[#This Row],[הווסת פעיל?]]=1,Y201=0,שבוע_בדילוג[[#This Row],[וסת קבוע אחרון]]&lt;&gt;X201),1,"")</f>
        <v/>
      </c>
      <c r="AE202" s="1" t="str">
        <f>IF(AND(שבוע_בדילוג[[#This Row],[הווסת פעיל?]]&lt;&gt;"",B203=1),שבוע_בדילוג[[#This Row],[CycleNumber]],"")</f>
        <v/>
      </c>
      <c r="AF202" s="1" t="str">
        <f>IF(AND(שבוע_בדילוג[[#This Row],[הווסת פעיל?]]&lt;&gt;"",Y201=""),שבוע_בדילוג[[#This Row],[CycleNumber]],"")</f>
        <v/>
      </c>
      <c r="AG202" s="1" t="str">
        <f>IF(B203=1,"",IF(שבוע_בדילוג[[#This Row],[הווסת פעיל?]]=1,IF(שבוע_בדילוג[[#This Row],[וסת קבוע אחרון]]=F203,1,0),""))</f>
        <v/>
      </c>
      <c r="AH202" s="1" t="str">
        <f>IF(B203=1,"",IF(שבוע_בדילוג[[#This Row],[הווסת פעיל?]]=1,IF(OR(שבוע_בדילוג[[#This Row],[וסת קבוע אחרון]]=F203,F203=שבוע_בדילוג[[#This Row],[LengthofCycle]]),1,0),""))</f>
        <v/>
      </c>
      <c r="AI202" s="1" t="str">
        <f>IF(B203=1,"",IF(שבוע_בדילוג[[#This Row],[הווסת פעיל?]]=1,IF(OR(שבוע_בדילוג[[#This Row],[וסת קבוע אחרון]]=F203,F203=שבוע_בדילוג[[#This Row],[LengthofCycle]],AND(שבוע_בדילוג[[#This Row],[LengthofCycle]]&lt;&gt;שבוע_בדילוג[[#This Row],[וסת קבוע אחרון]],OR(F203=28,F203=29))),1,0),""))</f>
        <v/>
      </c>
      <c r="AJ202" s="1" t="str">
        <f>IF(AND(שבוע_בדילוג[[#This Row],[הווסת פעיל?]]=1,B203=1),1,"")</f>
        <v/>
      </c>
      <c r="AK202" s="4">
        <f>IF(AND(שבוע_בדילוג[[#This Row],[הווסת פעיל?]]&lt;&gt;1,B203&lt;&gt;1,B203&lt;&gt;""),IF(שבוע_בדילוג[[#This Row],[LengthofCycle]]=F203,1,0),"")</f>
        <v>0</v>
      </c>
      <c r="AL202" s="4">
        <f>IF(AND(שבוע_בדילוג[[#This Row],[הווסת פעיל?]]&lt;&gt;1,B203&lt;&gt;1,B203&lt;&gt;""),IF(OR(שבוע_בדילוג[[#This Row],[LengthofCycle]]=F203,F203=29),1,0),"")</f>
        <v>0</v>
      </c>
      <c r="AM202" s="4">
        <f>IF(AND(שבוע_בדילוג[[#This Row],[הווסת פעיל?]]&lt;&gt;1,B203&lt;&gt;1,B203&lt;&gt;""),IF(OR(שבוע_בדילוג[[#This Row],[LengthofCycle]]=F203,F203=29,F203=28),1,0),"")</f>
        <v>0</v>
      </c>
    </row>
    <row r="203" spans="1:39" x14ac:dyDescent="0.25">
      <c r="A203" s="1" t="s">
        <v>62</v>
      </c>
      <c r="B203" s="1">
        <v>2</v>
      </c>
      <c r="C203" s="1">
        <v>0</v>
      </c>
      <c r="D203" s="1">
        <v>1</v>
      </c>
      <c r="E203" s="1">
        <v>0</v>
      </c>
      <c r="F203" s="1">
        <v>26</v>
      </c>
      <c r="H203" s="1">
        <f>שבוע_בדילוג[[#This Row],[LengthofCycle]]+1</f>
        <v>27</v>
      </c>
      <c r="I203" s="1" t="str">
        <f>IF(IFERROR(LOOKUP(שבוע_בדילוג[[#This Row],[ClientID]],קביעויות[השבוע בדילוג]),FALSE)=שבוע_בדילוג[[#This Row],[ClientID]],1,"")</f>
        <v/>
      </c>
      <c r="J203" s="1" t="str">
        <f>IF(AND(שבוע_בדילוג[[#This Row],[CycleNumber]]&gt;1,OR(B204="",שבוע_בדילוג[[#This Row],[CycleNumber]]&gt;B202)),IF(OR(AND(שבוע_בדילוג[[#This Row],[LengthofCycle]]=29,F202=29),AND(שבוע_בדילוג[[#This Row],[LengthofCycle]]=36,F202=36)),1,""),"")</f>
        <v/>
      </c>
      <c r="K203" s="1" t="str">
        <f>IF(AND(שבוע_בדילוג[[#This Row],[וסת השבוע]]=1,J202=1,שבוע_בדילוג[[#This Row],[CycleNumber]]&gt;B202),1,"")</f>
        <v/>
      </c>
      <c r="L203" s="1" t="str">
        <f>IF(שבוע_בדילוג[[#This Row],[CycleNumber]]=1,"",IF(שבוע_בדילוג[[#This Row],[וסת השבוע]]=1,0,IF(L202="","",IF(L202=0,IF(שבוע_בדילוג[[#This Row],[LengthofCycle]]=29,0,1),IF(L202=1,IF(שבוע_בדילוג[[#This Row],[LengthofCycle]]+F202=29*2,0,2),IF(L202=2,IF(שבוע_בדילוג[[#This Row],[LengthofCycle]]+F202+F201=29*3,0,3),""))))))</f>
        <v/>
      </c>
      <c r="M203" s="1" t="str">
        <f>IF(שבוע_בדילוג[[#This Row],[וסת השבוע]]=1,IF(שבוע_בדילוג[[#This Row],[וסת השבוע וההפלגה ביחד]]=1,M202+1,0),IF(AND(שבוע_בדילוג[[#This Row],[CycleNumber]]&gt;B202,שבוע_בדילוג[[#This Row],[CycleNumber]]&gt;1),IF(שבוע_בדילוג[[#This Row],[וסת השבוע פעיל?]]&lt;&gt;"",M202+1,""),""))</f>
        <v/>
      </c>
      <c r="N203" s="1" t="str">
        <f>IF(שבוע_בדילוג[[#This Row],[וסת השבוע פעיל?2]]="","",IF(AND(שבוע_בדילוג[[#This Row],[וסת השבוע פעיל?]]&lt;&gt;"",שבוע_בדילוג[[#This Row],[CycleNumber]]&lt;B204,B204&lt;&gt;"",שבוע_בדילוג[[#This Row],[וסת השבוע פעיל?]]&lt;3),IF(L204=0,IF(AND(שבוע_בדילוג[[#This Row],[וסת השבוע פעיל?]]&gt;0,J204=1),0,1),0),""))</f>
        <v/>
      </c>
      <c r="O203" s="1" t="str">
        <f t="shared" si="28"/>
        <v/>
      </c>
      <c r="P203" s="1" t="str">
        <f>IF(AND(שבוע_בדילוג[[#This Row],[חיזוי - שבוע]]=1,K204=1),1,"")</f>
        <v/>
      </c>
      <c r="Q203" s="1" t="str">
        <f>IF(AND(שבוע_בדילוג[[#This Row],[וסת השבוע פעיל?]]&lt;3,OR(שבוע_בדילוג[[#This Row],[CycleNumber]]&gt;B204,B204="")),1,"")</f>
        <v/>
      </c>
      <c r="R203" s="1" t="str">
        <f>IF(AND(שבוע_בדילוג[[#This Row],[חיזוי - שבוע]]&lt;&gt;"",שבוע_בדילוג[[#This Row],[וסת השבוע פעיל?2]]=""),1,"")</f>
        <v/>
      </c>
      <c r="S203" s="1" t="str">
        <f>IF(שבוע_בדילוג[[#This Row],[האישה קבעה וסת שבוע בדילוג?]]=1,IF(שבוע_בדילוג[[#This Row],[וסת השבוע פעיל?]]&lt;3,1,0),"")</f>
        <v/>
      </c>
      <c r="T2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3" s="1" t="str">
        <f t="shared" si="31"/>
        <v/>
      </c>
      <c r="V203" s="1" t="str">
        <f t="shared" si="32"/>
        <v/>
      </c>
      <c r="W203" s="1" t="str">
        <f t="shared" si="33"/>
        <v/>
      </c>
      <c r="X203" s="1" t="str">
        <f>IF(שבוע_בדילוג[[#This Row],[3 הפלגות זהות]]="","",IF(שבוע_בדילוג[[#This Row],[3 הפלגות זהות]]=1,שבוע_בדילוג[[#This Row],[LengthofCycle]],X202))</f>
        <v/>
      </c>
      <c r="Z203" s="1" t="str">
        <f>IF(OR(שבוע_בדילוג[[#This Row],[הווסת פעיל?]]=0,שבוע_בדילוג[[#This Row],[הווסת פעיל?]]=""),"",SUM(Z202,שבוע_בדילוג[[#This Row],[הווסת פעיל?]]))</f>
        <v/>
      </c>
      <c r="AA203" s="1" t="str">
        <f>IF(AND(שבוע_בדילוג[[#This Row],[כמה מחזורים עד עקירה]]&lt;&gt;"",Z204=""),שבוע_בדילוג[[#This Row],[כמה מחזורים עד עקירה]],"")</f>
        <v/>
      </c>
      <c r="AB203" s="1" t="str">
        <f>IF(AND(שבוע_בדילוג[[#This Row],[הווסת פעיל?]]=1,שבוע_בדילוג[[#This Row],[וסת קבוע אחרון]]&lt;&gt;X202),שבוע_בדילוג[[#This Row],[וסת קבוע אחרון]],"")</f>
        <v/>
      </c>
      <c r="AC203" s="1" t="str">
        <f>IF(AND(שבוע_בדילוג[[#This Row],[הווסת פעיל?]]=1,Y202=0,שבוע_בדילוג[[#This Row],[וסת קבוע אחרון]]=X202),שבוע_בדילוג[[#This Row],[וסת קבוע אחרון]],"")</f>
        <v/>
      </c>
      <c r="AD203" s="1" t="str">
        <f>IF(AND(שבוע_בדילוג[[#This Row],[הווסת פעיל?]]=1,Y202=0,שבוע_בדילוג[[#This Row],[וסת קבוע אחרון]]&lt;&gt;X202),1,"")</f>
        <v/>
      </c>
      <c r="AE203" s="1" t="str">
        <f>IF(AND(שבוע_בדילוג[[#This Row],[הווסת פעיל?]]&lt;&gt;"",B204=1),שבוע_בדילוג[[#This Row],[CycleNumber]],"")</f>
        <v/>
      </c>
      <c r="AF203" s="1" t="str">
        <f>IF(AND(שבוע_בדילוג[[#This Row],[הווסת פעיל?]]&lt;&gt;"",Y202=""),שבוע_בדילוג[[#This Row],[CycleNumber]],"")</f>
        <v/>
      </c>
      <c r="AG203" s="1" t="str">
        <f>IF(B204=1,"",IF(שבוע_בדילוג[[#This Row],[הווסת פעיל?]]=1,IF(שבוע_בדילוג[[#This Row],[וסת קבוע אחרון]]=F204,1,0),""))</f>
        <v/>
      </c>
      <c r="AH203" s="1" t="str">
        <f>IF(B204=1,"",IF(שבוע_בדילוג[[#This Row],[הווסת פעיל?]]=1,IF(OR(שבוע_בדילוג[[#This Row],[וסת קבוע אחרון]]=F204,F204=שבוע_בדילוג[[#This Row],[LengthofCycle]]),1,0),""))</f>
        <v/>
      </c>
      <c r="AI203" s="1" t="str">
        <f>IF(B204=1,"",IF(שבוע_בדילוג[[#This Row],[הווסת פעיל?]]=1,IF(OR(שבוע_בדילוג[[#This Row],[וסת קבוע אחרון]]=F204,F204=שבוע_בדילוג[[#This Row],[LengthofCycle]],AND(שבוע_בדילוג[[#This Row],[LengthofCycle]]&lt;&gt;שבוע_בדילוג[[#This Row],[וסת קבוע אחרון]],OR(F204=28,F204=29))),1,0),""))</f>
        <v/>
      </c>
      <c r="AJ203" s="1" t="str">
        <f>IF(AND(שבוע_בדילוג[[#This Row],[הווסת פעיל?]]=1,B204=1),1,"")</f>
        <v/>
      </c>
      <c r="AK203" s="4">
        <f>IF(AND(שבוע_בדילוג[[#This Row],[הווסת פעיל?]]&lt;&gt;1,B204&lt;&gt;1,B204&lt;&gt;""),IF(שבוע_בדילוג[[#This Row],[LengthofCycle]]=F204,1,0),"")</f>
        <v>0</v>
      </c>
      <c r="AL203" s="4">
        <f>IF(AND(שבוע_בדילוג[[#This Row],[הווסת פעיל?]]&lt;&gt;1,B204&lt;&gt;1,B204&lt;&gt;""),IF(OR(שבוע_בדילוג[[#This Row],[LengthofCycle]]=F204,F204=29),1,0),"")</f>
        <v>0</v>
      </c>
      <c r="AM203" s="4">
        <f>IF(AND(שבוע_בדילוג[[#This Row],[הווסת פעיל?]]&lt;&gt;1,B204&lt;&gt;1,B204&lt;&gt;""),IF(OR(שבוע_בדילוג[[#This Row],[LengthofCycle]]=F204,F204=29,F204=28),1,0),"")</f>
        <v>0</v>
      </c>
    </row>
    <row r="204" spans="1:39" x14ac:dyDescent="0.25">
      <c r="A204" s="1" t="s">
        <v>62</v>
      </c>
      <c r="B204" s="1">
        <v>3</v>
      </c>
      <c r="C204" s="1">
        <v>0</v>
      </c>
      <c r="D204" s="1">
        <v>1</v>
      </c>
      <c r="E204" s="1">
        <v>0</v>
      </c>
      <c r="F204" s="1">
        <v>30</v>
      </c>
      <c r="H204" s="1">
        <f>שבוע_בדילוג[[#This Row],[LengthofCycle]]+1</f>
        <v>31</v>
      </c>
      <c r="I204" s="1" t="str">
        <f>IF(IFERROR(LOOKUP(שבוע_בדילוג[[#This Row],[ClientID]],קביעויות[השבוע בדילוג]),FALSE)=שבוע_בדילוג[[#This Row],[ClientID]],1,"")</f>
        <v/>
      </c>
      <c r="J204" s="1" t="str">
        <f>IF(AND(שבוע_בדילוג[[#This Row],[CycleNumber]]&gt;1,OR(B205="",שבוע_בדילוג[[#This Row],[CycleNumber]]&gt;B203)),IF(OR(AND(שבוע_בדילוג[[#This Row],[LengthofCycle]]=29,F203=29),AND(שבוע_בדילוג[[#This Row],[LengthofCycle]]=36,F203=36)),1,""),"")</f>
        <v/>
      </c>
      <c r="K204" s="1" t="str">
        <f>IF(AND(שבוע_בדילוג[[#This Row],[וסת השבוע]]=1,J203=1,שבוע_בדילוג[[#This Row],[CycleNumber]]&gt;B203),1,"")</f>
        <v/>
      </c>
      <c r="L204" s="1" t="str">
        <f>IF(שבוע_בדילוג[[#This Row],[CycleNumber]]=1,"",IF(שבוע_בדילוג[[#This Row],[וסת השבוע]]=1,0,IF(L203="","",IF(L203=0,IF(שבוע_בדילוג[[#This Row],[LengthofCycle]]=29,0,1),IF(L203=1,IF(שבוע_בדילוג[[#This Row],[LengthofCycle]]+F203=29*2,0,2),IF(L203=2,IF(שבוע_בדילוג[[#This Row],[LengthofCycle]]+F203+F202=29*3,0,3),""))))))</f>
        <v/>
      </c>
      <c r="M204" s="1" t="str">
        <f>IF(שבוע_בדילוג[[#This Row],[וסת השבוע]]=1,IF(שבוע_בדילוג[[#This Row],[וסת השבוע וההפלגה ביחד]]=1,M203+1,0),IF(AND(שבוע_בדילוג[[#This Row],[CycleNumber]]&gt;B203,שבוע_בדילוג[[#This Row],[CycleNumber]]&gt;1),IF(שבוע_בדילוג[[#This Row],[וסת השבוע פעיל?]]&lt;&gt;"",M203+1,""),""))</f>
        <v/>
      </c>
      <c r="N204" s="1" t="str">
        <f>IF(שבוע_בדילוג[[#This Row],[וסת השבוע פעיל?2]]="","",IF(AND(שבוע_בדילוג[[#This Row],[וסת השבוע פעיל?]]&lt;&gt;"",שבוע_בדילוג[[#This Row],[CycleNumber]]&lt;B205,B205&lt;&gt;"",שבוע_בדילוג[[#This Row],[וסת השבוע פעיל?]]&lt;3),IF(L205=0,IF(AND(שבוע_בדילוג[[#This Row],[וסת השבוע פעיל?]]&gt;0,J205=1),0,1),0),""))</f>
        <v/>
      </c>
      <c r="O204" s="1" t="str">
        <f t="shared" si="28"/>
        <v/>
      </c>
      <c r="P204" s="1" t="str">
        <f>IF(AND(שבוע_בדילוג[[#This Row],[חיזוי - שבוע]]=1,K205=1),1,"")</f>
        <v/>
      </c>
      <c r="Q204" s="1" t="str">
        <f>IF(AND(שבוע_בדילוג[[#This Row],[וסת השבוע פעיל?]]&lt;3,OR(שבוע_בדילוג[[#This Row],[CycleNumber]]&gt;B205,B205="")),1,"")</f>
        <v/>
      </c>
      <c r="R204" s="1" t="str">
        <f>IF(AND(שבוע_בדילוג[[#This Row],[חיזוי - שבוע]]&lt;&gt;"",שבוע_בדילוג[[#This Row],[וסת השבוע פעיל?2]]=""),1,"")</f>
        <v/>
      </c>
      <c r="S204" s="1" t="str">
        <f>IF(שבוע_בדילוג[[#This Row],[האישה קבעה וסת שבוע בדילוג?]]=1,IF(שבוע_בדילוג[[#This Row],[וסת השבוע פעיל?]]&lt;3,1,0),"")</f>
        <v/>
      </c>
      <c r="T2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4" s="1">
        <f t="shared" si="31"/>
        <v>0</v>
      </c>
      <c r="V204" s="1" t="str">
        <f t="shared" si="32"/>
        <v/>
      </c>
      <c r="W204" s="1" t="str">
        <f t="shared" si="33"/>
        <v/>
      </c>
      <c r="X204" s="1" t="str">
        <f>IF(שבוע_בדילוג[[#This Row],[3 הפלגות זהות]]="","",IF(שבוע_בדילוג[[#This Row],[3 הפלגות זהות]]=1,שבוע_בדילוג[[#This Row],[LengthofCycle]],X203))</f>
        <v/>
      </c>
      <c r="Z204" s="1" t="str">
        <f>IF(OR(שבוע_בדילוג[[#This Row],[הווסת פעיל?]]=0,שבוע_בדילוג[[#This Row],[הווסת פעיל?]]=""),"",SUM(Z203,שבוע_בדילוג[[#This Row],[הווסת פעיל?]]))</f>
        <v/>
      </c>
      <c r="AA204" s="1" t="str">
        <f>IF(AND(שבוע_בדילוג[[#This Row],[כמה מחזורים עד עקירה]]&lt;&gt;"",Z205=""),שבוע_בדילוג[[#This Row],[כמה מחזורים עד עקירה]],"")</f>
        <v/>
      </c>
      <c r="AB204" s="1" t="str">
        <f>IF(AND(שבוע_בדילוג[[#This Row],[הווסת פעיל?]]=1,שבוע_בדילוג[[#This Row],[וסת קבוע אחרון]]&lt;&gt;X203),שבוע_בדילוג[[#This Row],[וסת קבוע אחרון]],"")</f>
        <v/>
      </c>
      <c r="AC204" s="1" t="str">
        <f>IF(AND(שבוע_בדילוג[[#This Row],[הווסת פעיל?]]=1,Y203=0,שבוע_בדילוג[[#This Row],[וסת קבוע אחרון]]=X203),שבוע_בדילוג[[#This Row],[וסת קבוע אחרון]],"")</f>
        <v/>
      </c>
      <c r="AD204" s="1" t="str">
        <f>IF(AND(שבוע_בדילוג[[#This Row],[הווסת פעיל?]]=1,Y203=0,שבוע_בדילוג[[#This Row],[וסת קבוע אחרון]]&lt;&gt;X203),1,"")</f>
        <v/>
      </c>
      <c r="AE204" s="1" t="str">
        <f>IF(AND(שבוע_בדילוג[[#This Row],[הווסת פעיל?]]&lt;&gt;"",B205=1),שבוע_בדילוג[[#This Row],[CycleNumber]],"")</f>
        <v/>
      </c>
      <c r="AF204" s="1" t="str">
        <f>IF(AND(שבוע_בדילוג[[#This Row],[הווסת פעיל?]]&lt;&gt;"",Y203=""),שבוע_בדילוג[[#This Row],[CycleNumber]],"")</f>
        <v/>
      </c>
      <c r="AG204" s="1" t="str">
        <f>IF(B205=1,"",IF(שבוע_בדילוג[[#This Row],[הווסת פעיל?]]=1,IF(שבוע_בדילוג[[#This Row],[וסת קבוע אחרון]]=F205,1,0),""))</f>
        <v/>
      </c>
      <c r="AH204" s="1" t="str">
        <f>IF(B205=1,"",IF(שבוע_בדילוג[[#This Row],[הווסת פעיל?]]=1,IF(OR(שבוע_בדילוג[[#This Row],[וסת קבוע אחרון]]=F205,F205=שבוע_בדילוג[[#This Row],[LengthofCycle]]),1,0),""))</f>
        <v/>
      </c>
      <c r="AI204" s="1" t="str">
        <f>IF(B205=1,"",IF(שבוע_בדילוג[[#This Row],[הווסת פעיל?]]=1,IF(OR(שבוע_בדילוג[[#This Row],[וסת קבוע אחרון]]=F205,F205=שבוע_בדילוג[[#This Row],[LengthofCycle]],AND(שבוע_בדילוג[[#This Row],[LengthofCycle]]&lt;&gt;שבוע_בדילוג[[#This Row],[וסת קבוע אחרון]],OR(F205=28,F205=29))),1,0),""))</f>
        <v/>
      </c>
      <c r="AJ204" s="1" t="str">
        <f>IF(AND(שבוע_בדילוג[[#This Row],[הווסת פעיל?]]=1,B205=1),1,"")</f>
        <v/>
      </c>
      <c r="AK204" s="4">
        <f>IF(AND(שבוע_בדילוג[[#This Row],[הווסת פעיל?]]&lt;&gt;1,B205&lt;&gt;1,B205&lt;&gt;""),IF(שבוע_בדילוג[[#This Row],[LengthofCycle]]=F205,1,0),"")</f>
        <v>0</v>
      </c>
      <c r="AL204" s="4">
        <f>IF(AND(שבוע_בדילוג[[#This Row],[הווסת פעיל?]]&lt;&gt;1,B205&lt;&gt;1,B205&lt;&gt;""),IF(OR(שבוע_בדילוג[[#This Row],[LengthofCycle]]=F205,F205=29),1,0),"")</f>
        <v>0</v>
      </c>
      <c r="AM204" s="4">
        <f>IF(AND(שבוע_בדילוג[[#This Row],[הווסת פעיל?]]&lt;&gt;1,B205&lt;&gt;1,B205&lt;&gt;""),IF(OR(שבוע_בדילוג[[#This Row],[LengthofCycle]]=F205,F205=29,F205=28),1,0),"")</f>
        <v>0</v>
      </c>
    </row>
    <row r="205" spans="1:39" x14ac:dyDescent="0.25">
      <c r="A205" s="1" t="s">
        <v>62</v>
      </c>
      <c r="B205" s="1">
        <v>4</v>
      </c>
      <c r="C205" s="1">
        <v>0</v>
      </c>
      <c r="D205" s="1">
        <v>1</v>
      </c>
      <c r="E205" s="1">
        <v>0</v>
      </c>
      <c r="F205" s="1">
        <v>25</v>
      </c>
      <c r="H205" s="1">
        <f>שבוע_בדילוג[[#This Row],[LengthofCycle]]+1</f>
        <v>26</v>
      </c>
      <c r="I205" s="1" t="str">
        <f>IF(IFERROR(LOOKUP(שבוע_בדילוג[[#This Row],[ClientID]],קביעויות[השבוע בדילוג]),FALSE)=שבוע_בדילוג[[#This Row],[ClientID]],1,"")</f>
        <v/>
      </c>
      <c r="J205" s="1" t="str">
        <f>IF(AND(שבוע_בדילוג[[#This Row],[CycleNumber]]&gt;1,OR(B206="",שבוע_בדילוג[[#This Row],[CycleNumber]]&gt;B204)),IF(OR(AND(שבוע_בדילוג[[#This Row],[LengthofCycle]]=29,F204=29),AND(שבוע_בדילוג[[#This Row],[LengthofCycle]]=36,F204=36)),1,""),"")</f>
        <v/>
      </c>
      <c r="K205" s="1" t="str">
        <f>IF(AND(שבוע_בדילוג[[#This Row],[וסת השבוע]]=1,J204=1,שבוע_בדילוג[[#This Row],[CycleNumber]]&gt;B204),1,"")</f>
        <v/>
      </c>
      <c r="L205" s="1" t="str">
        <f>IF(שבוע_בדילוג[[#This Row],[CycleNumber]]=1,"",IF(שבוע_בדילוג[[#This Row],[וסת השבוע]]=1,0,IF(L204="","",IF(L204=0,IF(שבוע_בדילוג[[#This Row],[LengthofCycle]]=29,0,1),IF(L204=1,IF(שבוע_בדילוג[[#This Row],[LengthofCycle]]+F204=29*2,0,2),IF(L204=2,IF(שבוע_בדילוג[[#This Row],[LengthofCycle]]+F204+F203=29*3,0,3),""))))))</f>
        <v/>
      </c>
      <c r="M205" s="1" t="str">
        <f>IF(שבוע_בדילוג[[#This Row],[וסת השבוע]]=1,IF(שבוע_בדילוג[[#This Row],[וסת השבוע וההפלגה ביחד]]=1,M204+1,0),IF(AND(שבוע_בדילוג[[#This Row],[CycleNumber]]&gt;B204,שבוע_בדילוג[[#This Row],[CycleNumber]]&gt;1),IF(שבוע_בדילוג[[#This Row],[וסת השבוע פעיל?]]&lt;&gt;"",M204+1,""),""))</f>
        <v/>
      </c>
      <c r="N205" s="1" t="str">
        <f>IF(שבוע_בדילוג[[#This Row],[וסת השבוע פעיל?2]]="","",IF(AND(שבוע_בדילוג[[#This Row],[וסת השבוע פעיל?]]&lt;&gt;"",שבוע_בדילוג[[#This Row],[CycleNumber]]&lt;B206,B206&lt;&gt;"",שבוע_בדילוג[[#This Row],[וסת השבוע פעיל?]]&lt;3),IF(L206=0,IF(AND(שבוע_בדילוג[[#This Row],[וסת השבוע פעיל?]]&gt;0,J206=1),0,1),0),""))</f>
        <v/>
      </c>
      <c r="O205" s="1" t="str">
        <f t="shared" si="28"/>
        <v/>
      </c>
      <c r="P205" s="1" t="str">
        <f>IF(AND(שבוע_בדילוג[[#This Row],[חיזוי - שבוע]]=1,K206=1),1,"")</f>
        <v/>
      </c>
      <c r="Q205" s="1" t="str">
        <f>IF(AND(שבוע_בדילוג[[#This Row],[וסת השבוע פעיל?]]&lt;3,OR(שבוע_בדילוג[[#This Row],[CycleNumber]]&gt;B206,B206="")),1,"")</f>
        <v/>
      </c>
      <c r="R205" s="1" t="str">
        <f>IF(AND(שבוע_בדילוג[[#This Row],[חיזוי - שבוע]]&lt;&gt;"",שבוע_בדילוג[[#This Row],[וסת השבוע פעיל?2]]=""),1,"")</f>
        <v/>
      </c>
      <c r="S205" s="1" t="str">
        <f>IF(שבוע_בדילוג[[#This Row],[האישה קבעה וסת שבוע בדילוג?]]=1,IF(שבוע_בדילוג[[#This Row],[וסת השבוע פעיל?]]&lt;3,1,0),"")</f>
        <v/>
      </c>
      <c r="T2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5" s="1">
        <f t="shared" si="31"/>
        <v>0</v>
      </c>
      <c r="V205" s="1">
        <f t="shared" si="32"/>
        <v>0</v>
      </c>
      <c r="W205" s="1" t="str">
        <f t="shared" si="33"/>
        <v/>
      </c>
      <c r="X205" s="1" t="str">
        <f>IF(שבוע_בדילוג[[#This Row],[3 הפלגות זהות]]="","",IF(שבוע_בדילוג[[#This Row],[3 הפלגות זהות]]=1,שבוע_בדילוג[[#This Row],[LengthofCycle]],X204))</f>
        <v/>
      </c>
      <c r="Z205" s="1" t="str">
        <f>IF(OR(שבוע_בדילוג[[#This Row],[הווסת פעיל?]]=0,שבוע_בדילוג[[#This Row],[הווסת פעיל?]]=""),"",SUM(Z204,שבוע_בדילוג[[#This Row],[הווסת פעיל?]]))</f>
        <v/>
      </c>
      <c r="AA205" s="1" t="str">
        <f>IF(AND(שבוע_בדילוג[[#This Row],[כמה מחזורים עד עקירה]]&lt;&gt;"",Z206=""),שבוע_בדילוג[[#This Row],[כמה מחזורים עד עקירה]],"")</f>
        <v/>
      </c>
      <c r="AB205" s="1" t="str">
        <f>IF(AND(שבוע_בדילוג[[#This Row],[הווסת פעיל?]]=1,שבוע_בדילוג[[#This Row],[וסת קבוע אחרון]]&lt;&gt;X204),שבוע_בדילוג[[#This Row],[וסת קבוע אחרון]],"")</f>
        <v/>
      </c>
      <c r="AC205" s="1" t="str">
        <f>IF(AND(שבוע_בדילוג[[#This Row],[הווסת פעיל?]]=1,Y204=0,שבוע_בדילוג[[#This Row],[וסת קבוע אחרון]]=X204),שבוע_בדילוג[[#This Row],[וסת קבוע אחרון]],"")</f>
        <v/>
      </c>
      <c r="AD205" s="1" t="str">
        <f>IF(AND(שבוע_בדילוג[[#This Row],[הווסת פעיל?]]=1,Y204=0,שבוע_בדילוג[[#This Row],[וסת קבוע אחרון]]&lt;&gt;X204),1,"")</f>
        <v/>
      </c>
      <c r="AE205" s="1" t="str">
        <f>IF(AND(שבוע_בדילוג[[#This Row],[הווסת פעיל?]]&lt;&gt;"",B206=1),שבוע_בדילוג[[#This Row],[CycleNumber]],"")</f>
        <v/>
      </c>
      <c r="AF205" s="1" t="str">
        <f>IF(AND(שבוע_בדילוג[[#This Row],[הווסת פעיל?]]&lt;&gt;"",Y204=""),שבוע_בדילוג[[#This Row],[CycleNumber]],"")</f>
        <v/>
      </c>
      <c r="AG205" s="1" t="str">
        <f>IF(B206=1,"",IF(שבוע_בדילוג[[#This Row],[הווסת פעיל?]]=1,IF(שבוע_בדילוג[[#This Row],[וסת קבוע אחרון]]=F206,1,0),""))</f>
        <v/>
      </c>
      <c r="AH205" s="1" t="str">
        <f>IF(B206=1,"",IF(שבוע_בדילוג[[#This Row],[הווסת פעיל?]]=1,IF(OR(שבוע_בדילוג[[#This Row],[וסת קבוע אחרון]]=F206,F206=שבוע_בדילוג[[#This Row],[LengthofCycle]]),1,0),""))</f>
        <v/>
      </c>
      <c r="AI205" s="1" t="str">
        <f>IF(B206=1,"",IF(שבוע_בדילוג[[#This Row],[הווסת פעיל?]]=1,IF(OR(שבוע_בדילוג[[#This Row],[וסת קבוע אחרון]]=F206,F206=שבוע_בדילוג[[#This Row],[LengthofCycle]],AND(שבוע_בדילוג[[#This Row],[LengthofCycle]]&lt;&gt;שבוע_בדילוג[[#This Row],[וסת קבוע אחרון]],OR(F206=28,F206=29))),1,0),""))</f>
        <v/>
      </c>
      <c r="AJ205" s="1" t="str">
        <f>IF(AND(שבוע_בדילוג[[#This Row],[הווסת פעיל?]]=1,B206=1),1,"")</f>
        <v/>
      </c>
      <c r="AK205" s="4">
        <f>IF(AND(שבוע_בדילוג[[#This Row],[הווסת פעיל?]]&lt;&gt;1,B206&lt;&gt;1,B206&lt;&gt;""),IF(שבוע_בדילוג[[#This Row],[LengthofCycle]]=F206,1,0),"")</f>
        <v>0</v>
      </c>
      <c r="AL205" s="4">
        <f>IF(AND(שבוע_בדילוג[[#This Row],[הווסת פעיל?]]&lt;&gt;1,B206&lt;&gt;1,B206&lt;&gt;""),IF(OR(שבוע_בדילוג[[#This Row],[LengthofCycle]]=F206,F206=29),1,0),"")</f>
        <v>0</v>
      </c>
      <c r="AM205" s="4">
        <f>IF(AND(שבוע_בדילוג[[#This Row],[הווסת פעיל?]]&lt;&gt;1,B206&lt;&gt;1,B206&lt;&gt;""),IF(OR(שבוע_בדילוג[[#This Row],[LengthofCycle]]=F206,F206=29,F206=28),1,0),"")</f>
        <v>0</v>
      </c>
    </row>
    <row r="206" spans="1:39" x14ac:dyDescent="0.25">
      <c r="A206" s="1" t="s">
        <v>62</v>
      </c>
      <c r="B206" s="1">
        <v>5</v>
      </c>
      <c r="C206" s="1">
        <v>0</v>
      </c>
      <c r="D206" s="1">
        <v>1</v>
      </c>
      <c r="E206" s="1">
        <v>0</v>
      </c>
      <c r="F206" s="1">
        <v>26</v>
      </c>
      <c r="H206" s="1">
        <f>שבוע_בדילוג[[#This Row],[LengthofCycle]]+1</f>
        <v>27</v>
      </c>
      <c r="I206" s="1" t="str">
        <f>IF(IFERROR(LOOKUP(שבוע_בדילוג[[#This Row],[ClientID]],קביעויות[השבוע בדילוג]),FALSE)=שבוע_בדילוג[[#This Row],[ClientID]],1,"")</f>
        <v/>
      </c>
      <c r="J206" s="1" t="str">
        <f>IF(AND(שבוע_בדילוג[[#This Row],[CycleNumber]]&gt;1,OR(B207="",שבוע_בדילוג[[#This Row],[CycleNumber]]&gt;B205)),IF(OR(AND(שבוע_בדילוג[[#This Row],[LengthofCycle]]=29,F205=29),AND(שבוע_בדילוג[[#This Row],[LengthofCycle]]=36,F205=36)),1,""),"")</f>
        <v/>
      </c>
      <c r="K206" s="1" t="str">
        <f>IF(AND(שבוע_בדילוג[[#This Row],[וסת השבוע]]=1,J205=1,שבוע_בדילוג[[#This Row],[CycleNumber]]&gt;B205),1,"")</f>
        <v/>
      </c>
      <c r="L206" s="1" t="str">
        <f>IF(שבוע_בדילוג[[#This Row],[CycleNumber]]=1,"",IF(שבוע_בדילוג[[#This Row],[וסת השבוע]]=1,0,IF(L205="","",IF(L205=0,IF(שבוע_בדילוג[[#This Row],[LengthofCycle]]=29,0,1),IF(L205=1,IF(שבוע_בדילוג[[#This Row],[LengthofCycle]]+F205=29*2,0,2),IF(L205=2,IF(שבוע_בדילוג[[#This Row],[LengthofCycle]]+F205+F204=29*3,0,3),""))))))</f>
        <v/>
      </c>
      <c r="M206" s="1" t="str">
        <f>IF(שבוע_בדילוג[[#This Row],[וסת השבוע]]=1,IF(שבוע_בדילוג[[#This Row],[וסת השבוע וההפלגה ביחד]]=1,M205+1,0),IF(AND(שבוע_בדילוג[[#This Row],[CycleNumber]]&gt;B205,שבוע_בדילוג[[#This Row],[CycleNumber]]&gt;1),IF(שבוע_בדילוג[[#This Row],[וסת השבוע פעיל?]]&lt;&gt;"",M205+1,""),""))</f>
        <v/>
      </c>
      <c r="N206" s="1" t="str">
        <f>IF(שבוע_בדילוג[[#This Row],[וסת השבוע פעיל?2]]="","",IF(AND(שבוע_בדילוג[[#This Row],[וסת השבוע פעיל?]]&lt;&gt;"",שבוע_בדילוג[[#This Row],[CycleNumber]]&lt;B207,B207&lt;&gt;"",שבוע_בדילוג[[#This Row],[וסת השבוע פעיל?]]&lt;3),IF(L207=0,IF(AND(שבוע_בדילוג[[#This Row],[וסת השבוע פעיל?]]&gt;0,J207=1),0,1),0),""))</f>
        <v/>
      </c>
      <c r="O206" s="1" t="str">
        <f t="shared" si="28"/>
        <v/>
      </c>
      <c r="P206" s="1" t="str">
        <f>IF(AND(שבוע_בדילוג[[#This Row],[חיזוי - שבוע]]=1,K207=1),1,"")</f>
        <v/>
      </c>
      <c r="Q206" s="1" t="str">
        <f>IF(AND(שבוע_בדילוג[[#This Row],[וסת השבוע פעיל?]]&lt;3,OR(שבוע_בדילוג[[#This Row],[CycleNumber]]&gt;B207,B207="")),1,"")</f>
        <v/>
      </c>
      <c r="R206" s="1" t="str">
        <f>IF(AND(שבוע_בדילוג[[#This Row],[חיזוי - שבוע]]&lt;&gt;"",שבוע_בדילוג[[#This Row],[וסת השבוע פעיל?2]]=""),1,"")</f>
        <v/>
      </c>
      <c r="S206" s="1" t="str">
        <f>IF(שבוע_בדילוג[[#This Row],[האישה קבעה וסת שבוע בדילוג?]]=1,IF(שבוע_בדילוג[[#This Row],[וסת השבוע פעיל?]]&lt;3,1,0),"")</f>
        <v/>
      </c>
      <c r="T2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6" s="1">
        <f t="shared" si="31"/>
        <v>0</v>
      </c>
      <c r="V206" s="1">
        <f t="shared" si="32"/>
        <v>0</v>
      </c>
      <c r="W206" s="1">
        <f t="shared" si="33"/>
        <v>0</v>
      </c>
      <c r="X206" s="1" t="str">
        <f>IF(שבוע_בדילוג[[#This Row],[3 הפלגות זהות]]="","",IF(שבוע_בדילוג[[#This Row],[3 הפלגות זהות]]=1,שבוע_בדילוג[[#This Row],[LengthofCycle]],X205))</f>
        <v/>
      </c>
      <c r="Z206" s="1" t="str">
        <f>IF(OR(שבוע_בדילוג[[#This Row],[הווסת פעיל?]]=0,שבוע_בדילוג[[#This Row],[הווסת פעיל?]]=""),"",SUM(Z205,שבוע_בדילוג[[#This Row],[הווסת פעיל?]]))</f>
        <v/>
      </c>
      <c r="AA206" s="1" t="str">
        <f>IF(AND(שבוע_בדילוג[[#This Row],[כמה מחזורים עד עקירה]]&lt;&gt;"",Z207=""),שבוע_בדילוג[[#This Row],[כמה מחזורים עד עקירה]],"")</f>
        <v/>
      </c>
      <c r="AB206" s="1" t="str">
        <f>IF(AND(שבוע_בדילוג[[#This Row],[הווסת פעיל?]]=1,שבוע_בדילוג[[#This Row],[וסת קבוע אחרון]]&lt;&gt;X205),שבוע_בדילוג[[#This Row],[וסת קבוע אחרון]],"")</f>
        <v/>
      </c>
      <c r="AC206" s="1" t="str">
        <f>IF(AND(שבוע_בדילוג[[#This Row],[הווסת פעיל?]]=1,Y205=0,שבוע_בדילוג[[#This Row],[וסת קבוע אחרון]]=X205),שבוע_בדילוג[[#This Row],[וסת קבוע אחרון]],"")</f>
        <v/>
      </c>
      <c r="AD206" s="1" t="str">
        <f>IF(AND(שבוע_בדילוג[[#This Row],[הווסת פעיל?]]=1,Y205=0,שבוע_בדילוג[[#This Row],[וסת קבוע אחרון]]&lt;&gt;X205),1,"")</f>
        <v/>
      </c>
      <c r="AE206" s="1" t="str">
        <f>IF(AND(שבוע_בדילוג[[#This Row],[הווסת פעיל?]]&lt;&gt;"",B207=1),שבוע_בדילוג[[#This Row],[CycleNumber]],"")</f>
        <v/>
      </c>
      <c r="AF206" s="1" t="str">
        <f>IF(AND(שבוע_בדילוג[[#This Row],[הווסת פעיל?]]&lt;&gt;"",Y205=""),שבוע_בדילוג[[#This Row],[CycleNumber]],"")</f>
        <v/>
      </c>
      <c r="AG206" s="1" t="str">
        <f>IF(B207=1,"",IF(שבוע_בדילוג[[#This Row],[הווסת פעיל?]]=1,IF(שבוע_בדילוג[[#This Row],[וסת קבוע אחרון]]=F207,1,0),""))</f>
        <v/>
      </c>
      <c r="AH206" s="1" t="str">
        <f>IF(B207=1,"",IF(שבוע_בדילוג[[#This Row],[הווסת פעיל?]]=1,IF(OR(שבוע_בדילוג[[#This Row],[וסת קבוע אחרון]]=F207,F207=שבוע_בדילוג[[#This Row],[LengthofCycle]]),1,0),""))</f>
        <v/>
      </c>
      <c r="AI206" s="1" t="str">
        <f>IF(B207=1,"",IF(שבוע_בדילוג[[#This Row],[הווסת פעיל?]]=1,IF(OR(שבוע_בדילוג[[#This Row],[וסת קבוע אחרון]]=F207,F207=שבוע_בדילוג[[#This Row],[LengthofCycle]],AND(שבוע_בדילוג[[#This Row],[LengthofCycle]]&lt;&gt;שבוע_בדילוג[[#This Row],[וסת קבוע אחרון]],OR(F207=28,F207=29))),1,0),""))</f>
        <v/>
      </c>
      <c r="AJ206" s="1" t="str">
        <f>IF(AND(שבוע_בדילוג[[#This Row],[הווסת פעיל?]]=1,B207=1),1,"")</f>
        <v/>
      </c>
      <c r="AK206" s="4">
        <f>IF(AND(שבוע_בדילוג[[#This Row],[הווסת פעיל?]]&lt;&gt;1,B207&lt;&gt;1,B207&lt;&gt;""),IF(שבוע_בדילוג[[#This Row],[LengthofCycle]]=F207,1,0),"")</f>
        <v>0</v>
      </c>
      <c r="AL206" s="4">
        <f>IF(AND(שבוע_בדילוג[[#This Row],[הווסת פעיל?]]&lt;&gt;1,B207&lt;&gt;1,B207&lt;&gt;""),IF(OR(שבוע_בדילוג[[#This Row],[LengthofCycle]]=F207,F207=29),1,0),"")</f>
        <v>0</v>
      </c>
      <c r="AM206" s="4">
        <f>IF(AND(שבוע_בדילוג[[#This Row],[הווסת פעיל?]]&lt;&gt;1,B207&lt;&gt;1,B207&lt;&gt;""),IF(OR(שבוע_בדילוג[[#This Row],[LengthofCycle]]=F207,F207=29,F207=28),1,0),"")</f>
        <v>1</v>
      </c>
    </row>
    <row r="207" spans="1:39" x14ac:dyDescent="0.25">
      <c r="A207" s="1" t="s">
        <v>62</v>
      </c>
      <c r="B207" s="1">
        <v>6</v>
      </c>
      <c r="C207" s="1">
        <v>0</v>
      </c>
      <c r="D207" s="1">
        <v>1</v>
      </c>
      <c r="E207" s="1">
        <v>0</v>
      </c>
      <c r="F207" s="1">
        <v>28</v>
      </c>
      <c r="H207" s="1">
        <f>שבוע_בדילוג[[#This Row],[LengthofCycle]]+1</f>
        <v>29</v>
      </c>
      <c r="I207" s="1" t="str">
        <f>IF(IFERROR(LOOKUP(שבוע_בדילוג[[#This Row],[ClientID]],קביעויות[השבוע בדילוג]),FALSE)=שבוע_בדילוג[[#This Row],[ClientID]],1,"")</f>
        <v/>
      </c>
      <c r="J207" s="1" t="str">
        <f>IF(AND(שבוע_בדילוג[[#This Row],[CycleNumber]]&gt;1,OR(B208="",שבוע_בדילוג[[#This Row],[CycleNumber]]&gt;B206)),IF(OR(AND(שבוע_בדילוג[[#This Row],[LengthofCycle]]=29,F206=29),AND(שבוע_בדילוג[[#This Row],[LengthofCycle]]=36,F206=36)),1,""),"")</f>
        <v/>
      </c>
      <c r="K207" s="1" t="str">
        <f>IF(AND(שבוע_בדילוג[[#This Row],[וסת השבוע]]=1,J206=1,שבוע_בדילוג[[#This Row],[CycleNumber]]&gt;B206),1,"")</f>
        <v/>
      </c>
      <c r="L207" s="1" t="str">
        <f>IF(שבוע_בדילוג[[#This Row],[CycleNumber]]=1,"",IF(שבוע_בדילוג[[#This Row],[וסת השבוע]]=1,0,IF(L206="","",IF(L206=0,IF(שבוע_בדילוג[[#This Row],[LengthofCycle]]=29,0,1),IF(L206=1,IF(שבוע_בדילוג[[#This Row],[LengthofCycle]]+F206=29*2,0,2),IF(L206=2,IF(שבוע_בדילוג[[#This Row],[LengthofCycle]]+F206+F205=29*3,0,3),""))))))</f>
        <v/>
      </c>
      <c r="M207" s="1" t="str">
        <f>IF(שבוע_בדילוג[[#This Row],[וסת השבוע]]=1,IF(שבוע_בדילוג[[#This Row],[וסת השבוע וההפלגה ביחד]]=1,M206+1,0),IF(AND(שבוע_בדילוג[[#This Row],[CycleNumber]]&gt;B206,שבוע_בדילוג[[#This Row],[CycleNumber]]&gt;1),IF(שבוע_בדילוג[[#This Row],[וסת השבוע פעיל?]]&lt;&gt;"",M206+1,""),""))</f>
        <v/>
      </c>
      <c r="N207" s="1" t="str">
        <f>IF(שבוע_בדילוג[[#This Row],[וסת השבוע פעיל?2]]="","",IF(AND(שבוע_בדילוג[[#This Row],[וסת השבוע פעיל?]]&lt;&gt;"",שבוע_בדילוג[[#This Row],[CycleNumber]]&lt;B208,B208&lt;&gt;"",שבוע_בדילוג[[#This Row],[וסת השבוע פעיל?]]&lt;3),IF(L208=0,IF(AND(שבוע_בדילוג[[#This Row],[וסת השבוע פעיל?]]&gt;0,J208=1),0,1),0),""))</f>
        <v/>
      </c>
      <c r="O207" s="1" t="str">
        <f t="shared" si="28"/>
        <v/>
      </c>
      <c r="P207" s="1" t="str">
        <f>IF(AND(שבוע_בדילוג[[#This Row],[חיזוי - שבוע]]=1,K208=1),1,"")</f>
        <v/>
      </c>
      <c r="Q207" s="1" t="str">
        <f>IF(AND(שבוע_בדילוג[[#This Row],[וסת השבוע פעיל?]]&lt;3,OR(שבוע_בדילוג[[#This Row],[CycleNumber]]&gt;B208,B208="")),1,"")</f>
        <v/>
      </c>
      <c r="R207" s="1" t="str">
        <f>IF(AND(שבוע_בדילוג[[#This Row],[חיזוי - שבוע]]&lt;&gt;"",שבוע_בדילוג[[#This Row],[וסת השבוע פעיל?2]]=""),1,"")</f>
        <v/>
      </c>
      <c r="S207" s="1" t="str">
        <f>IF(שבוע_בדילוג[[#This Row],[האישה קבעה וסת שבוע בדילוג?]]=1,IF(שבוע_בדילוג[[#This Row],[וסת השבוע פעיל?]]&lt;3,1,0),"")</f>
        <v/>
      </c>
      <c r="T2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7" s="1">
        <f t="shared" si="31"/>
        <v>0</v>
      </c>
      <c r="V207" s="1">
        <f t="shared" si="32"/>
        <v>0</v>
      </c>
      <c r="W207" s="1">
        <f t="shared" si="33"/>
        <v>0</v>
      </c>
      <c r="X207" s="1" t="str">
        <f>IF(שבוע_בדילוג[[#This Row],[3 הפלגות זהות]]="","",IF(שבוע_בדילוג[[#This Row],[3 הפלגות זהות]]=1,שבוע_בדילוג[[#This Row],[LengthofCycle]],X206))</f>
        <v/>
      </c>
      <c r="Z207" s="1" t="str">
        <f>IF(OR(שבוע_בדילוג[[#This Row],[הווסת פעיל?]]=0,שבוע_בדילוג[[#This Row],[הווסת פעיל?]]=""),"",SUM(Z206,שבוע_בדילוג[[#This Row],[הווסת פעיל?]]))</f>
        <v/>
      </c>
      <c r="AA207" s="1" t="str">
        <f>IF(AND(שבוע_בדילוג[[#This Row],[כמה מחזורים עד עקירה]]&lt;&gt;"",Z208=""),שבוע_בדילוג[[#This Row],[כמה מחזורים עד עקירה]],"")</f>
        <v/>
      </c>
      <c r="AB207" s="1" t="str">
        <f>IF(AND(שבוע_בדילוג[[#This Row],[הווסת פעיל?]]=1,שבוע_בדילוג[[#This Row],[וסת קבוע אחרון]]&lt;&gt;X206),שבוע_בדילוג[[#This Row],[וסת קבוע אחרון]],"")</f>
        <v/>
      </c>
      <c r="AC207" s="1" t="str">
        <f>IF(AND(שבוע_בדילוג[[#This Row],[הווסת פעיל?]]=1,Y206=0,שבוע_בדילוג[[#This Row],[וסת קבוע אחרון]]=X206),שבוע_בדילוג[[#This Row],[וסת קבוע אחרון]],"")</f>
        <v/>
      </c>
      <c r="AD207" s="1" t="str">
        <f>IF(AND(שבוע_בדילוג[[#This Row],[הווסת פעיל?]]=1,Y206=0,שבוע_בדילוג[[#This Row],[וסת קבוע אחרון]]&lt;&gt;X206),1,"")</f>
        <v/>
      </c>
      <c r="AE207" s="1" t="str">
        <f>IF(AND(שבוע_בדילוג[[#This Row],[הווסת פעיל?]]&lt;&gt;"",B208=1),שבוע_בדילוג[[#This Row],[CycleNumber]],"")</f>
        <v/>
      </c>
      <c r="AF207" s="1" t="str">
        <f>IF(AND(שבוע_בדילוג[[#This Row],[הווסת פעיל?]]&lt;&gt;"",Y206=""),שבוע_בדילוג[[#This Row],[CycleNumber]],"")</f>
        <v/>
      </c>
      <c r="AG207" s="1" t="str">
        <f>IF(B208=1,"",IF(שבוע_בדילוג[[#This Row],[הווסת פעיל?]]=1,IF(שבוע_בדילוג[[#This Row],[וסת קבוע אחרון]]=F208,1,0),""))</f>
        <v/>
      </c>
      <c r="AH207" s="1" t="str">
        <f>IF(B208=1,"",IF(שבוע_בדילוג[[#This Row],[הווסת פעיל?]]=1,IF(OR(שבוע_בדילוג[[#This Row],[וסת קבוע אחרון]]=F208,F208=שבוע_בדילוג[[#This Row],[LengthofCycle]]),1,0),""))</f>
        <v/>
      </c>
      <c r="AI207" s="1" t="str">
        <f>IF(B208=1,"",IF(שבוע_בדילוג[[#This Row],[הווסת פעיל?]]=1,IF(OR(שבוע_בדילוג[[#This Row],[וסת קבוע אחרון]]=F208,F208=שבוע_בדילוג[[#This Row],[LengthofCycle]],AND(שבוע_בדילוג[[#This Row],[LengthofCycle]]&lt;&gt;שבוע_בדילוג[[#This Row],[וסת קבוע אחרון]],OR(F208=28,F208=29))),1,0),""))</f>
        <v/>
      </c>
      <c r="AJ207" s="1" t="str">
        <f>IF(AND(שבוע_בדילוג[[#This Row],[הווסת פעיל?]]=1,B208=1),1,"")</f>
        <v/>
      </c>
      <c r="AK207" s="4">
        <f>IF(AND(שבוע_בדילוג[[#This Row],[הווסת פעיל?]]&lt;&gt;1,B208&lt;&gt;1,B208&lt;&gt;""),IF(שבוע_בדילוג[[#This Row],[LengthofCycle]]=F208,1,0),"")</f>
        <v>0</v>
      </c>
      <c r="AL207" s="4">
        <f>IF(AND(שבוע_בדילוג[[#This Row],[הווסת פעיל?]]&lt;&gt;1,B208&lt;&gt;1,B208&lt;&gt;""),IF(OR(שבוע_בדילוג[[#This Row],[LengthofCycle]]=F208,F208=29),1,0),"")</f>
        <v>0</v>
      </c>
      <c r="AM207" s="4">
        <f>IF(AND(שבוע_בדילוג[[#This Row],[הווסת פעיל?]]&lt;&gt;1,B208&lt;&gt;1,B208&lt;&gt;""),IF(OR(שבוע_בדילוג[[#This Row],[LengthofCycle]]=F208,F208=29,F208=28),1,0),"")</f>
        <v>0</v>
      </c>
    </row>
    <row r="208" spans="1:39" x14ac:dyDescent="0.25">
      <c r="A208" s="1" t="s">
        <v>62</v>
      </c>
      <c r="B208" s="1">
        <v>7</v>
      </c>
      <c r="C208" s="1">
        <v>0</v>
      </c>
      <c r="D208" s="1">
        <v>1</v>
      </c>
      <c r="E208" s="1">
        <v>0</v>
      </c>
      <c r="F208" s="1">
        <v>33</v>
      </c>
      <c r="H208" s="1">
        <f>שבוע_בדילוג[[#This Row],[LengthofCycle]]+1</f>
        <v>34</v>
      </c>
      <c r="I208" s="1" t="str">
        <f>IF(IFERROR(LOOKUP(שבוע_בדילוג[[#This Row],[ClientID]],קביעויות[השבוע בדילוג]),FALSE)=שבוע_בדילוג[[#This Row],[ClientID]],1,"")</f>
        <v/>
      </c>
      <c r="J208" s="1" t="str">
        <f>IF(AND(שבוע_בדילוג[[#This Row],[CycleNumber]]&gt;1,OR(B209="",שבוע_בדילוג[[#This Row],[CycleNumber]]&gt;B207)),IF(OR(AND(שבוע_בדילוג[[#This Row],[LengthofCycle]]=29,F207=29),AND(שבוע_בדילוג[[#This Row],[LengthofCycle]]=36,F207=36)),1,""),"")</f>
        <v/>
      </c>
      <c r="K208" s="1" t="str">
        <f>IF(AND(שבוע_בדילוג[[#This Row],[וסת השבוע]]=1,J207=1,שבוע_בדילוג[[#This Row],[CycleNumber]]&gt;B207),1,"")</f>
        <v/>
      </c>
      <c r="L208" s="1" t="str">
        <f>IF(שבוע_בדילוג[[#This Row],[CycleNumber]]=1,"",IF(שבוע_בדילוג[[#This Row],[וסת השבוע]]=1,0,IF(L207="","",IF(L207=0,IF(שבוע_בדילוג[[#This Row],[LengthofCycle]]=29,0,1),IF(L207=1,IF(שבוע_בדילוג[[#This Row],[LengthofCycle]]+F207=29*2,0,2),IF(L207=2,IF(שבוע_בדילוג[[#This Row],[LengthofCycle]]+F207+F206=29*3,0,3),""))))))</f>
        <v/>
      </c>
      <c r="M208" s="1" t="str">
        <f>IF(שבוע_בדילוג[[#This Row],[וסת השבוע]]=1,IF(שבוע_בדילוג[[#This Row],[וסת השבוע וההפלגה ביחד]]=1,M207+1,0),IF(AND(שבוע_בדילוג[[#This Row],[CycleNumber]]&gt;B207,שבוע_בדילוג[[#This Row],[CycleNumber]]&gt;1),IF(שבוע_בדילוג[[#This Row],[וסת השבוע פעיל?]]&lt;&gt;"",M207+1,""),""))</f>
        <v/>
      </c>
      <c r="N208" s="1" t="str">
        <f>IF(שבוע_בדילוג[[#This Row],[וסת השבוע פעיל?2]]="","",IF(AND(שבוע_בדילוג[[#This Row],[וסת השבוע פעיל?]]&lt;&gt;"",שבוע_בדילוג[[#This Row],[CycleNumber]]&lt;B209,B209&lt;&gt;"",שבוע_בדילוג[[#This Row],[וסת השבוע פעיל?]]&lt;3),IF(L209=0,IF(AND(שבוע_בדילוג[[#This Row],[וסת השבוע פעיל?]]&gt;0,J209=1),0,1),0),""))</f>
        <v/>
      </c>
      <c r="O208" s="1" t="str">
        <f t="shared" si="28"/>
        <v/>
      </c>
      <c r="P208" s="1" t="str">
        <f>IF(AND(שבוע_בדילוג[[#This Row],[חיזוי - שבוע]]=1,K209=1),1,"")</f>
        <v/>
      </c>
      <c r="Q208" s="1" t="str">
        <f>IF(AND(שבוע_בדילוג[[#This Row],[וסת השבוע פעיל?]]&lt;3,OR(שבוע_בדילוג[[#This Row],[CycleNumber]]&gt;B209,B209="")),1,"")</f>
        <v/>
      </c>
      <c r="R208" s="1" t="str">
        <f>IF(AND(שבוע_בדילוג[[#This Row],[חיזוי - שבוע]]&lt;&gt;"",שבוע_בדילוג[[#This Row],[וסת השבוע פעיל?2]]=""),1,"")</f>
        <v/>
      </c>
      <c r="S208" s="1" t="str">
        <f>IF(שבוע_בדילוג[[#This Row],[האישה קבעה וסת שבוע בדילוג?]]=1,IF(שבוע_בדילוג[[#This Row],[וסת השבוע פעיל?]]&lt;3,1,0),"")</f>
        <v/>
      </c>
      <c r="T2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8" s="1">
        <f t="shared" si="31"/>
        <v>0</v>
      </c>
      <c r="V208" s="1">
        <f t="shared" si="32"/>
        <v>0</v>
      </c>
      <c r="W208" s="1">
        <f t="shared" si="33"/>
        <v>0</v>
      </c>
      <c r="X208" s="1" t="str">
        <f>IF(שבוע_בדילוג[[#This Row],[3 הפלגות זהות]]="","",IF(שבוע_בדילוג[[#This Row],[3 הפלגות זהות]]=1,שבוע_בדילוג[[#This Row],[LengthofCycle]],X207))</f>
        <v/>
      </c>
      <c r="Z208" s="1" t="str">
        <f>IF(OR(שבוע_בדילוג[[#This Row],[הווסת פעיל?]]=0,שבוע_בדילוג[[#This Row],[הווסת פעיל?]]=""),"",SUM(Z207,שבוע_בדילוג[[#This Row],[הווסת פעיל?]]))</f>
        <v/>
      </c>
      <c r="AA208" s="1" t="str">
        <f>IF(AND(שבוע_בדילוג[[#This Row],[כמה מחזורים עד עקירה]]&lt;&gt;"",Z209=""),שבוע_בדילוג[[#This Row],[כמה מחזורים עד עקירה]],"")</f>
        <v/>
      </c>
      <c r="AB208" s="1" t="str">
        <f>IF(AND(שבוע_בדילוג[[#This Row],[הווסת פעיל?]]=1,שבוע_בדילוג[[#This Row],[וסת קבוע אחרון]]&lt;&gt;X207),שבוע_בדילוג[[#This Row],[וסת קבוע אחרון]],"")</f>
        <v/>
      </c>
      <c r="AC208" s="1" t="str">
        <f>IF(AND(שבוע_בדילוג[[#This Row],[הווסת פעיל?]]=1,Y207=0,שבוע_בדילוג[[#This Row],[וסת קבוע אחרון]]=X207),שבוע_בדילוג[[#This Row],[וסת קבוע אחרון]],"")</f>
        <v/>
      </c>
      <c r="AD208" s="1" t="str">
        <f>IF(AND(שבוע_בדילוג[[#This Row],[הווסת פעיל?]]=1,Y207=0,שבוע_בדילוג[[#This Row],[וסת קבוע אחרון]]&lt;&gt;X207),1,"")</f>
        <v/>
      </c>
      <c r="AE208" s="1" t="str">
        <f>IF(AND(שבוע_בדילוג[[#This Row],[הווסת פעיל?]]&lt;&gt;"",B209=1),שבוע_בדילוג[[#This Row],[CycleNumber]],"")</f>
        <v/>
      </c>
      <c r="AF208" s="1" t="str">
        <f>IF(AND(שבוע_בדילוג[[#This Row],[הווסת פעיל?]]&lt;&gt;"",Y207=""),שבוע_בדילוג[[#This Row],[CycleNumber]],"")</f>
        <v/>
      </c>
      <c r="AG208" s="1" t="str">
        <f>IF(B209=1,"",IF(שבוע_בדילוג[[#This Row],[הווסת פעיל?]]=1,IF(שבוע_בדילוג[[#This Row],[וסת קבוע אחרון]]=F209,1,0),""))</f>
        <v/>
      </c>
      <c r="AH208" s="1" t="str">
        <f>IF(B209=1,"",IF(שבוע_בדילוג[[#This Row],[הווסת פעיל?]]=1,IF(OR(שבוע_בדילוג[[#This Row],[וסת קבוע אחרון]]=F209,F209=שבוע_בדילוג[[#This Row],[LengthofCycle]]),1,0),""))</f>
        <v/>
      </c>
      <c r="AI208" s="1" t="str">
        <f>IF(B209=1,"",IF(שבוע_בדילוג[[#This Row],[הווסת פעיל?]]=1,IF(OR(שבוע_בדילוג[[#This Row],[וסת קבוע אחרון]]=F209,F209=שבוע_בדילוג[[#This Row],[LengthofCycle]],AND(שבוע_בדילוג[[#This Row],[LengthofCycle]]&lt;&gt;שבוע_בדילוג[[#This Row],[וסת קבוע אחרון]],OR(F209=28,F209=29))),1,0),""))</f>
        <v/>
      </c>
      <c r="AJ208" s="1" t="str">
        <f>IF(AND(שבוע_בדילוג[[#This Row],[הווסת פעיל?]]=1,B209=1),1,"")</f>
        <v/>
      </c>
      <c r="AK208" s="4" t="str">
        <f>IF(AND(שבוע_בדילוג[[#This Row],[הווסת פעיל?]]&lt;&gt;1,B209&lt;&gt;1,B209&lt;&gt;""),IF(שבוע_בדילוג[[#This Row],[LengthofCycle]]=F209,1,0),"")</f>
        <v/>
      </c>
      <c r="AL208" s="4" t="str">
        <f>IF(AND(שבוע_בדילוג[[#This Row],[הווסת פעיל?]]&lt;&gt;1,B209&lt;&gt;1,B209&lt;&gt;""),IF(OR(שבוע_בדילוג[[#This Row],[LengthofCycle]]=F209,F209=29),1,0),"")</f>
        <v/>
      </c>
      <c r="AM208" s="4" t="str">
        <f>IF(AND(שבוע_בדילוג[[#This Row],[הווסת פעיל?]]&lt;&gt;1,B209&lt;&gt;1,B209&lt;&gt;""),IF(OR(שבוע_בדילוג[[#This Row],[LengthofCycle]]=F209,F209=29,F209=28),1,0),"")</f>
        <v/>
      </c>
    </row>
    <row r="209" spans="1:39" x14ac:dyDescent="0.25">
      <c r="A209" s="1" t="s">
        <v>63</v>
      </c>
      <c r="B209" s="1">
        <v>1</v>
      </c>
      <c r="C209" s="1">
        <v>1</v>
      </c>
      <c r="D209" s="1">
        <v>1</v>
      </c>
      <c r="E209" s="1">
        <v>0</v>
      </c>
      <c r="F209" s="1">
        <v>29</v>
      </c>
      <c r="H209" s="1">
        <f>שבוע_בדילוג[[#This Row],[LengthofCycle]]+1</f>
        <v>30</v>
      </c>
      <c r="I209" s="1">
        <f>IF(IFERROR(LOOKUP(שבוע_בדילוג[[#This Row],[ClientID]],קביעויות[השבוע בדילוג]),FALSE)=שבוע_בדילוג[[#This Row],[ClientID]],1,"")</f>
        <v>1</v>
      </c>
      <c r="J209" s="1" t="str">
        <f>IF(AND(שבוע_בדילוג[[#This Row],[CycleNumber]]&gt;1,OR(B210="",שבוע_בדילוג[[#This Row],[CycleNumber]]&gt;B208)),IF(OR(AND(שבוע_בדילוג[[#This Row],[LengthofCycle]]=29,F208=29),AND(שבוע_בדילוג[[#This Row],[LengthofCycle]]=36,F208=36)),1,""),"")</f>
        <v/>
      </c>
      <c r="K209" s="1" t="str">
        <f>IF(AND(שבוע_בדילוג[[#This Row],[וסת השבוע]]=1,J208=1,שבוע_בדילוג[[#This Row],[CycleNumber]]&gt;B208),1,"")</f>
        <v/>
      </c>
      <c r="L209" s="1" t="str">
        <f>IF(שבוע_בדילוג[[#This Row],[CycleNumber]]=1,"",IF(שבוע_בדילוג[[#This Row],[וסת השבוע]]=1,0,IF(L208="","",IF(L208=0,IF(שבוע_בדילוג[[#This Row],[LengthofCycle]]=29,0,1),IF(L208=1,IF(שבוע_בדילוג[[#This Row],[LengthofCycle]]+F208=29*2,0,2),IF(L208=2,IF(שבוע_בדילוג[[#This Row],[LengthofCycle]]+F208+F207=29*3,0,3),""))))))</f>
        <v/>
      </c>
      <c r="M209" s="1" t="str">
        <f>IF(שבוע_בדילוג[[#This Row],[וסת השבוע]]=1,IF(שבוע_בדילוג[[#This Row],[וסת השבוע וההפלגה ביחד]]=1,M208+1,0),IF(AND(שבוע_בדילוג[[#This Row],[CycleNumber]]&gt;B208,שבוע_בדילוג[[#This Row],[CycleNumber]]&gt;1),IF(שבוע_בדילוג[[#This Row],[וסת השבוע פעיל?]]&lt;&gt;"",M208+1,""),""))</f>
        <v/>
      </c>
      <c r="N209" s="1" t="str">
        <f>IF(שבוע_בדילוג[[#This Row],[וסת השבוע פעיל?2]]="","",IF(AND(שבוע_בדילוג[[#This Row],[וסת השבוע פעיל?]]&lt;&gt;"",שבוע_בדילוג[[#This Row],[CycleNumber]]&lt;B210,B210&lt;&gt;"",שבוע_בדילוג[[#This Row],[וסת השבוע פעיל?]]&lt;3),IF(L210=0,IF(AND(שבוע_בדילוג[[#This Row],[וסת השבוע פעיל?]]&gt;0,J210=1),0,1),0),""))</f>
        <v/>
      </c>
      <c r="O209" s="1" t="str">
        <f t="shared" si="28"/>
        <v/>
      </c>
      <c r="P209" s="1" t="str">
        <f>IF(AND(שבוע_בדילוג[[#This Row],[חיזוי - שבוע]]=1,K210=1),1,"")</f>
        <v/>
      </c>
      <c r="Q209" s="1" t="str">
        <f>IF(AND(שבוע_בדילוג[[#This Row],[וסת השבוע פעיל?]]&lt;3,OR(שבוע_בדילוג[[#This Row],[CycleNumber]]&gt;B210,B210="")),1,"")</f>
        <v/>
      </c>
      <c r="R209" s="1" t="str">
        <f>IF(AND(שבוע_בדילוג[[#This Row],[חיזוי - שבוע]]&lt;&gt;"",שבוע_בדילוג[[#This Row],[וסת השבוע פעיל?2]]=""),1,"")</f>
        <v/>
      </c>
      <c r="S209" s="1">
        <f>IF(שבוע_בדילוג[[#This Row],[האישה קבעה וסת שבוע בדילוג?]]=1,IF(שבוע_בדילוג[[#This Row],[וסת השבוע פעיל?]]&lt;3,1,0),"")</f>
        <v>0</v>
      </c>
      <c r="T2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09" s="1" t="str">
        <f t="shared" si="31"/>
        <v/>
      </c>
      <c r="V209" s="1" t="str">
        <f t="shared" si="32"/>
        <v/>
      </c>
      <c r="W209" s="1" t="str">
        <f t="shared" si="33"/>
        <v/>
      </c>
      <c r="X209" s="1" t="str">
        <f>IF(שבוע_בדילוג[[#This Row],[3 הפלגות זהות]]="","",IF(שבוע_בדילוג[[#This Row],[3 הפלגות זהות]]=1,שבוע_בדילוג[[#This Row],[LengthofCycle]],X208))</f>
        <v/>
      </c>
      <c r="Z209" s="1" t="str">
        <f>IF(OR(שבוע_בדילוג[[#This Row],[הווסת פעיל?]]=0,שבוע_בדילוג[[#This Row],[הווסת פעיל?]]=""),"",SUM(Z208,שבוע_בדילוג[[#This Row],[הווסת פעיל?]]))</f>
        <v/>
      </c>
      <c r="AA209" s="1" t="str">
        <f>IF(AND(שבוע_בדילוג[[#This Row],[כמה מחזורים עד עקירה]]&lt;&gt;"",Z210=""),שבוע_בדילוג[[#This Row],[כמה מחזורים עד עקירה]],"")</f>
        <v/>
      </c>
      <c r="AB209" s="1" t="str">
        <f>IF(AND(שבוע_בדילוג[[#This Row],[הווסת פעיל?]]=1,שבוע_בדילוג[[#This Row],[וסת קבוע אחרון]]&lt;&gt;X208),שבוע_בדילוג[[#This Row],[וסת קבוע אחרון]],"")</f>
        <v/>
      </c>
      <c r="AC209" s="1" t="str">
        <f>IF(AND(שבוע_בדילוג[[#This Row],[הווסת פעיל?]]=1,Y208=0,שבוע_בדילוג[[#This Row],[וסת קבוע אחרון]]=X208),שבוע_בדילוג[[#This Row],[וסת קבוע אחרון]],"")</f>
        <v/>
      </c>
      <c r="AD209" s="1" t="str">
        <f>IF(AND(שבוע_בדילוג[[#This Row],[הווסת פעיל?]]=1,Y208=0,שבוע_בדילוג[[#This Row],[וסת קבוע אחרון]]&lt;&gt;X208),1,"")</f>
        <v/>
      </c>
      <c r="AE209" s="1" t="str">
        <f>IF(AND(שבוע_בדילוג[[#This Row],[הווסת פעיל?]]&lt;&gt;"",B210=1),שבוע_בדילוג[[#This Row],[CycleNumber]],"")</f>
        <v/>
      </c>
      <c r="AF209" s="1" t="str">
        <f>IF(AND(שבוע_בדילוג[[#This Row],[הווסת פעיל?]]&lt;&gt;"",Y208=""),שבוע_בדילוג[[#This Row],[CycleNumber]],"")</f>
        <v/>
      </c>
      <c r="AG209" s="1" t="str">
        <f>IF(B210=1,"",IF(שבוע_בדילוג[[#This Row],[הווסת פעיל?]]=1,IF(שבוע_בדילוג[[#This Row],[וסת קבוע אחרון]]=F210,1,0),""))</f>
        <v/>
      </c>
      <c r="AH209" s="1" t="str">
        <f>IF(B210=1,"",IF(שבוע_בדילוג[[#This Row],[הווסת פעיל?]]=1,IF(OR(שבוע_בדילוג[[#This Row],[וסת קבוע אחרון]]=F210,F210=שבוע_בדילוג[[#This Row],[LengthofCycle]]),1,0),""))</f>
        <v/>
      </c>
      <c r="AI209" s="1" t="str">
        <f>IF(B210=1,"",IF(שבוע_בדילוג[[#This Row],[הווסת פעיל?]]=1,IF(OR(שבוע_בדילוג[[#This Row],[וסת קבוע אחרון]]=F210,F210=שבוע_בדילוג[[#This Row],[LengthofCycle]],AND(שבוע_בדילוג[[#This Row],[LengthofCycle]]&lt;&gt;שבוע_בדילוג[[#This Row],[וסת קבוע אחרון]],OR(F210=28,F210=29))),1,0),""))</f>
        <v/>
      </c>
      <c r="AJ209" s="1" t="str">
        <f>IF(AND(שבוע_בדילוג[[#This Row],[הווסת פעיל?]]=1,B210=1),1,"")</f>
        <v/>
      </c>
      <c r="AK209" s="4">
        <f>IF(AND(שבוע_בדילוג[[#This Row],[הווסת פעיל?]]&lt;&gt;1,B210&lt;&gt;1,B210&lt;&gt;""),IF(שבוע_בדילוג[[#This Row],[LengthofCycle]]=F210,1,0),"")</f>
        <v>0</v>
      </c>
      <c r="AL209" s="4">
        <f>IF(AND(שבוע_בדילוג[[#This Row],[הווסת פעיל?]]&lt;&gt;1,B210&lt;&gt;1,B210&lt;&gt;""),IF(OR(שבוע_בדילוג[[#This Row],[LengthofCycle]]=F210,F210=29),1,0),"")</f>
        <v>0</v>
      </c>
      <c r="AM209" s="4">
        <f>IF(AND(שבוע_בדילוג[[#This Row],[הווסת פעיל?]]&lt;&gt;1,B210&lt;&gt;1,B210&lt;&gt;""),IF(OR(שבוע_בדילוג[[#This Row],[LengthofCycle]]=F210,F210=29,F210=28),1,0),"")</f>
        <v>0</v>
      </c>
    </row>
    <row r="210" spans="1:39" x14ac:dyDescent="0.25">
      <c r="A210" s="1" t="s">
        <v>63</v>
      </c>
      <c r="B210" s="1">
        <v>2</v>
      </c>
      <c r="C210" s="1">
        <v>1</v>
      </c>
      <c r="D210" s="1">
        <v>1</v>
      </c>
      <c r="E210" s="1">
        <v>0</v>
      </c>
      <c r="F210" s="1">
        <v>30</v>
      </c>
      <c r="H210" s="1">
        <f>שבוע_בדילוג[[#This Row],[LengthofCycle]]+1</f>
        <v>31</v>
      </c>
      <c r="I210" s="1">
        <f>IF(IFERROR(LOOKUP(שבוע_בדילוג[[#This Row],[ClientID]],קביעויות[השבוע בדילוג]),FALSE)=שבוע_בדילוג[[#This Row],[ClientID]],1,"")</f>
        <v>1</v>
      </c>
      <c r="J210" s="1" t="str">
        <f>IF(AND(שבוע_בדילוג[[#This Row],[CycleNumber]]&gt;1,OR(B211="",שבוע_בדילוג[[#This Row],[CycleNumber]]&gt;B209)),IF(OR(AND(שבוע_בדילוג[[#This Row],[LengthofCycle]]=29,F209=29),AND(שבוע_בדילוג[[#This Row],[LengthofCycle]]=36,F209=36)),1,""),"")</f>
        <v/>
      </c>
      <c r="K210" s="1" t="str">
        <f>IF(AND(שבוע_בדילוג[[#This Row],[וסת השבוע]]=1,J209=1,שבוע_בדילוג[[#This Row],[CycleNumber]]&gt;B209),1,"")</f>
        <v/>
      </c>
      <c r="L210" s="1" t="str">
        <f>IF(שבוע_בדילוג[[#This Row],[CycleNumber]]=1,"",IF(שבוע_בדילוג[[#This Row],[וסת השבוע]]=1,0,IF(L209="","",IF(L209=0,IF(שבוע_בדילוג[[#This Row],[LengthofCycle]]=29,0,1),IF(L209=1,IF(שבוע_בדילוג[[#This Row],[LengthofCycle]]+F209=29*2,0,2),IF(L209=2,IF(שבוע_בדילוג[[#This Row],[LengthofCycle]]+F209+F208=29*3,0,3),""))))))</f>
        <v/>
      </c>
      <c r="M210" s="1" t="str">
        <f>IF(שבוע_בדילוג[[#This Row],[וסת השבוע]]=1,IF(שבוע_בדילוג[[#This Row],[וסת השבוע וההפלגה ביחד]]=1,M209+1,0),IF(AND(שבוע_בדילוג[[#This Row],[CycleNumber]]&gt;B209,שבוע_בדילוג[[#This Row],[CycleNumber]]&gt;1),IF(שבוע_בדילוג[[#This Row],[וסת השבוע פעיל?]]&lt;&gt;"",M209+1,""),""))</f>
        <v/>
      </c>
      <c r="N210" s="1" t="str">
        <f>IF(שבוע_בדילוג[[#This Row],[וסת השבוע פעיל?2]]="","",IF(AND(שבוע_בדילוג[[#This Row],[וסת השבוע פעיל?]]&lt;&gt;"",שבוע_בדילוג[[#This Row],[CycleNumber]]&lt;B211,B211&lt;&gt;"",שבוע_בדילוג[[#This Row],[וסת השבוע פעיל?]]&lt;3),IF(L211=0,IF(AND(שבוע_בדילוג[[#This Row],[וסת השבוע פעיל?]]&gt;0,J211=1),0,1),0),""))</f>
        <v/>
      </c>
      <c r="O210" s="1" t="str">
        <f t="shared" si="28"/>
        <v/>
      </c>
      <c r="P210" s="1" t="str">
        <f>IF(AND(שבוע_בדילוג[[#This Row],[חיזוי - שבוע]]=1,K211=1),1,"")</f>
        <v/>
      </c>
      <c r="Q210" s="1" t="str">
        <f>IF(AND(שבוע_בדילוג[[#This Row],[וסת השבוע פעיל?]]&lt;3,OR(שבוע_בדילוג[[#This Row],[CycleNumber]]&gt;B211,B211="")),1,"")</f>
        <v/>
      </c>
      <c r="R210" s="1" t="str">
        <f>IF(AND(שבוע_בדילוג[[#This Row],[חיזוי - שבוע]]&lt;&gt;"",שבוע_בדילוג[[#This Row],[וסת השבוע פעיל?2]]=""),1,"")</f>
        <v/>
      </c>
      <c r="S210" s="1">
        <f>IF(שבוע_בדילוג[[#This Row],[האישה קבעה וסת שבוע בדילוג?]]=1,IF(שבוע_בדילוג[[#This Row],[וסת השבוע פעיל?]]&lt;3,1,0),"")</f>
        <v>0</v>
      </c>
      <c r="T2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0" s="1" t="str">
        <f t="shared" si="31"/>
        <v/>
      </c>
      <c r="V210" s="1" t="str">
        <f t="shared" si="32"/>
        <v/>
      </c>
      <c r="W210" s="1" t="str">
        <f t="shared" si="33"/>
        <v/>
      </c>
      <c r="X210" s="1" t="str">
        <f>IF(שבוע_בדילוג[[#This Row],[3 הפלגות זהות]]="","",IF(שבוע_בדילוג[[#This Row],[3 הפלגות זהות]]=1,שבוע_בדילוג[[#This Row],[LengthofCycle]],X209))</f>
        <v/>
      </c>
      <c r="Z210" s="1" t="str">
        <f>IF(OR(שבוע_בדילוג[[#This Row],[הווסת פעיל?]]=0,שבוע_בדילוג[[#This Row],[הווסת פעיל?]]=""),"",SUM(Z209,שבוע_בדילוג[[#This Row],[הווסת פעיל?]]))</f>
        <v/>
      </c>
      <c r="AA210" s="1" t="str">
        <f>IF(AND(שבוע_בדילוג[[#This Row],[כמה מחזורים עד עקירה]]&lt;&gt;"",Z211=""),שבוע_בדילוג[[#This Row],[כמה מחזורים עד עקירה]],"")</f>
        <v/>
      </c>
      <c r="AB210" s="1" t="str">
        <f>IF(AND(שבוע_בדילוג[[#This Row],[הווסת פעיל?]]=1,שבוע_בדילוג[[#This Row],[וסת קבוע אחרון]]&lt;&gt;X209),שבוע_בדילוג[[#This Row],[וסת קבוע אחרון]],"")</f>
        <v/>
      </c>
      <c r="AC210" s="1" t="str">
        <f>IF(AND(שבוע_בדילוג[[#This Row],[הווסת פעיל?]]=1,Y209=0,שבוע_בדילוג[[#This Row],[וסת קבוע אחרון]]=X209),שבוע_בדילוג[[#This Row],[וסת קבוע אחרון]],"")</f>
        <v/>
      </c>
      <c r="AD210" s="1" t="str">
        <f>IF(AND(שבוע_בדילוג[[#This Row],[הווסת פעיל?]]=1,Y209=0,שבוע_בדילוג[[#This Row],[וסת קבוע אחרון]]&lt;&gt;X209),1,"")</f>
        <v/>
      </c>
      <c r="AE210" s="1" t="str">
        <f>IF(AND(שבוע_בדילוג[[#This Row],[הווסת פעיל?]]&lt;&gt;"",B211=1),שבוע_בדילוג[[#This Row],[CycleNumber]],"")</f>
        <v/>
      </c>
      <c r="AF210" s="1" t="str">
        <f>IF(AND(שבוע_בדילוג[[#This Row],[הווסת פעיל?]]&lt;&gt;"",Y209=""),שבוע_בדילוג[[#This Row],[CycleNumber]],"")</f>
        <v/>
      </c>
      <c r="AG210" s="1" t="str">
        <f>IF(B211=1,"",IF(שבוע_בדילוג[[#This Row],[הווסת פעיל?]]=1,IF(שבוע_בדילוג[[#This Row],[וסת קבוע אחרון]]=F211,1,0),""))</f>
        <v/>
      </c>
      <c r="AH210" s="1" t="str">
        <f>IF(B211=1,"",IF(שבוע_בדילוג[[#This Row],[הווסת פעיל?]]=1,IF(OR(שבוע_בדילוג[[#This Row],[וסת קבוע אחרון]]=F211,F211=שבוע_בדילוג[[#This Row],[LengthofCycle]]),1,0),""))</f>
        <v/>
      </c>
      <c r="AI210" s="1" t="str">
        <f>IF(B211=1,"",IF(שבוע_בדילוג[[#This Row],[הווסת פעיל?]]=1,IF(OR(שבוע_בדילוג[[#This Row],[וסת קבוע אחרון]]=F211,F211=שבוע_בדילוג[[#This Row],[LengthofCycle]],AND(שבוע_בדילוג[[#This Row],[LengthofCycle]]&lt;&gt;שבוע_בדילוג[[#This Row],[וסת קבוע אחרון]],OR(F211=28,F211=29))),1,0),""))</f>
        <v/>
      </c>
      <c r="AJ210" s="1" t="str">
        <f>IF(AND(שבוע_בדילוג[[#This Row],[הווסת פעיל?]]=1,B211=1),1,"")</f>
        <v/>
      </c>
      <c r="AK210" s="4">
        <f>IF(AND(שבוע_בדילוג[[#This Row],[הווסת פעיל?]]&lt;&gt;1,B211&lt;&gt;1,B211&lt;&gt;""),IF(שבוע_בדילוג[[#This Row],[LengthofCycle]]=F211,1,0),"")</f>
        <v>0</v>
      </c>
      <c r="AL210" s="4">
        <f>IF(AND(שבוע_בדילוג[[#This Row],[הווסת פעיל?]]&lt;&gt;1,B211&lt;&gt;1,B211&lt;&gt;""),IF(OR(שבוע_בדילוג[[#This Row],[LengthofCycle]]=F211,F211=29),1,0),"")</f>
        <v>1</v>
      </c>
      <c r="AM210" s="4">
        <f>IF(AND(שבוע_בדילוג[[#This Row],[הווסת פעיל?]]&lt;&gt;1,B211&lt;&gt;1,B211&lt;&gt;""),IF(OR(שבוע_בדילוג[[#This Row],[LengthofCycle]]=F211,F211=29,F211=28),1,0),"")</f>
        <v>1</v>
      </c>
    </row>
    <row r="211" spans="1:39" x14ac:dyDescent="0.25">
      <c r="A211" s="1" t="s">
        <v>63</v>
      </c>
      <c r="B211" s="1">
        <v>3</v>
      </c>
      <c r="C211" s="1">
        <v>1</v>
      </c>
      <c r="D211" s="1">
        <v>1</v>
      </c>
      <c r="E211" s="1">
        <v>0</v>
      </c>
      <c r="F211" s="1">
        <v>29</v>
      </c>
      <c r="H211" s="1">
        <f>שבוע_בדילוג[[#This Row],[LengthofCycle]]+1</f>
        <v>30</v>
      </c>
      <c r="I211" s="1">
        <f>IF(IFERROR(LOOKUP(שבוע_בדילוג[[#This Row],[ClientID]],קביעויות[השבוע בדילוג]),FALSE)=שבוע_בדילוג[[#This Row],[ClientID]],1,"")</f>
        <v>1</v>
      </c>
      <c r="J211" s="1" t="str">
        <f>IF(AND(שבוע_בדילוג[[#This Row],[CycleNumber]]&gt;1,OR(B212="",שבוע_בדילוג[[#This Row],[CycleNumber]]&gt;B210)),IF(OR(AND(שבוע_בדילוג[[#This Row],[LengthofCycle]]=29,F210=29),AND(שבוע_בדילוג[[#This Row],[LengthofCycle]]=36,F210=36)),1,""),"")</f>
        <v/>
      </c>
      <c r="K211" s="1" t="str">
        <f>IF(AND(שבוע_בדילוג[[#This Row],[וסת השבוע]]=1,J210=1,שבוע_בדילוג[[#This Row],[CycleNumber]]&gt;B210),1,"")</f>
        <v/>
      </c>
      <c r="L211" s="1" t="str">
        <f>IF(שבוע_בדילוג[[#This Row],[CycleNumber]]=1,"",IF(שבוע_בדילוג[[#This Row],[וסת השבוע]]=1,0,IF(L210="","",IF(L210=0,IF(שבוע_בדילוג[[#This Row],[LengthofCycle]]=29,0,1),IF(L210=1,IF(שבוע_בדילוג[[#This Row],[LengthofCycle]]+F210=29*2,0,2),IF(L210=2,IF(שבוע_בדילוג[[#This Row],[LengthofCycle]]+F210+F209=29*3,0,3),""))))))</f>
        <v/>
      </c>
      <c r="M211" s="1" t="str">
        <f>IF(שבוע_בדילוג[[#This Row],[וסת השבוע]]=1,IF(שבוע_בדילוג[[#This Row],[וסת השבוע וההפלגה ביחד]]=1,M210+1,0),IF(AND(שבוע_בדילוג[[#This Row],[CycleNumber]]&gt;B210,שבוע_בדילוג[[#This Row],[CycleNumber]]&gt;1),IF(שבוע_בדילוג[[#This Row],[וסת השבוע פעיל?]]&lt;&gt;"",M210+1,""),""))</f>
        <v/>
      </c>
      <c r="N211" s="1" t="str">
        <f>IF(שבוע_בדילוג[[#This Row],[וסת השבוע פעיל?2]]="","",IF(AND(שבוע_בדילוג[[#This Row],[וסת השבוע פעיל?]]&lt;&gt;"",שבוע_בדילוג[[#This Row],[CycleNumber]]&lt;B212,B212&lt;&gt;"",שבוע_בדילוג[[#This Row],[וסת השבוע פעיל?]]&lt;3),IF(L212=0,IF(AND(שבוע_בדילוג[[#This Row],[וסת השבוע פעיל?]]&gt;0,J212=1),0,1),0),""))</f>
        <v/>
      </c>
      <c r="O211" s="1" t="str">
        <f t="shared" si="28"/>
        <v/>
      </c>
      <c r="P211" s="1" t="str">
        <f>IF(AND(שבוע_בדילוג[[#This Row],[חיזוי - שבוע]]=1,K212=1),1,"")</f>
        <v/>
      </c>
      <c r="Q211" s="1" t="str">
        <f>IF(AND(שבוע_בדילוג[[#This Row],[וסת השבוע פעיל?]]&lt;3,OR(שבוע_בדילוג[[#This Row],[CycleNumber]]&gt;B212,B212="")),1,"")</f>
        <v/>
      </c>
      <c r="R211" s="1" t="str">
        <f>IF(AND(שבוע_בדילוג[[#This Row],[חיזוי - שבוע]]&lt;&gt;"",שבוע_בדילוג[[#This Row],[וסת השבוע פעיל?2]]=""),1,"")</f>
        <v/>
      </c>
      <c r="S211" s="1">
        <f>IF(שבוע_בדילוג[[#This Row],[האישה קבעה וסת שבוע בדילוג?]]=1,IF(שבוע_בדילוג[[#This Row],[וסת השבוע פעיל?]]&lt;3,1,0),"")</f>
        <v>0</v>
      </c>
      <c r="T2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1" s="1">
        <f t="shared" si="31"/>
        <v>0</v>
      </c>
      <c r="V211" s="1" t="str">
        <f t="shared" si="32"/>
        <v/>
      </c>
      <c r="W211" s="1" t="str">
        <f t="shared" si="33"/>
        <v/>
      </c>
      <c r="X211" s="1" t="str">
        <f>IF(שבוע_בדילוג[[#This Row],[3 הפלגות זהות]]="","",IF(שבוע_בדילוג[[#This Row],[3 הפלגות זהות]]=1,שבוע_בדילוג[[#This Row],[LengthofCycle]],X210))</f>
        <v/>
      </c>
      <c r="Z211" s="1" t="str">
        <f>IF(OR(שבוע_בדילוג[[#This Row],[הווסת פעיל?]]=0,שבוע_בדילוג[[#This Row],[הווסת פעיל?]]=""),"",SUM(Z210,שבוע_בדילוג[[#This Row],[הווסת פעיל?]]))</f>
        <v/>
      </c>
      <c r="AA211" s="1" t="str">
        <f>IF(AND(שבוע_בדילוג[[#This Row],[כמה מחזורים עד עקירה]]&lt;&gt;"",Z212=""),שבוע_בדילוג[[#This Row],[כמה מחזורים עד עקירה]],"")</f>
        <v/>
      </c>
      <c r="AB211" s="1" t="str">
        <f>IF(AND(שבוע_בדילוג[[#This Row],[הווסת פעיל?]]=1,שבוע_בדילוג[[#This Row],[וסת קבוע אחרון]]&lt;&gt;X210),שבוע_בדילוג[[#This Row],[וסת קבוע אחרון]],"")</f>
        <v/>
      </c>
      <c r="AC211" s="1" t="str">
        <f>IF(AND(שבוע_בדילוג[[#This Row],[הווסת פעיל?]]=1,Y210=0,שבוע_בדילוג[[#This Row],[וסת קבוע אחרון]]=X210),שבוע_בדילוג[[#This Row],[וסת קבוע אחרון]],"")</f>
        <v/>
      </c>
      <c r="AD211" s="1" t="str">
        <f>IF(AND(שבוע_בדילוג[[#This Row],[הווסת פעיל?]]=1,Y210=0,שבוע_בדילוג[[#This Row],[וסת קבוע אחרון]]&lt;&gt;X210),1,"")</f>
        <v/>
      </c>
      <c r="AE211" s="1" t="str">
        <f>IF(AND(שבוע_בדילוג[[#This Row],[הווסת פעיל?]]&lt;&gt;"",B212=1),שבוע_בדילוג[[#This Row],[CycleNumber]],"")</f>
        <v/>
      </c>
      <c r="AF211" s="1" t="str">
        <f>IF(AND(שבוע_בדילוג[[#This Row],[הווסת פעיל?]]&lt;&gt;"",Y210=""),שבוע_בדילוג[[#This Row],[CycleNumber]],"")</f>
        <v/>
      </c>
      <c r="AG211" s="1" t="str">
        <f>IF(B212=1,"",IF(שבוע_בדילוג[[#This Row],[הווסת פעיל?]]=1,IF(שבוע_בדילוג[[#This Row],[וסת קבוע אחרון]]=F212,1,0),""))</f>
        <v/>
      </c>
      <c r="AH211" s="1" t="str">
        <f>IF(B212=1,"",IF(שבוע_בדילוג[[#This Row],[הווסת פעיל?]]=1,IF(OR(שבוע_בדילוג[[#This Row],[וסת קבוע אחרון]]=F212,F212=שבוע_בדילוג[[#This Row],[LengthofCycle]]),1,0),""))</f>
        <v/>
      </c>
      <c r="AI211" s="1" t="str">
        <f>IF(B212=1,"",IF(שבוע_בדילוג[[#This Row],[הווסת פעיל?]]=1,IF(OR(שבוע_בדילוג[[#This Row],[וסת קבוע אחרון]]=F212,F212=שבוע_בדילוג[[#This Row],[LengthofCycle]],AND(שבוע_בדילוג[[#This Row],[LengthofCycle]]&lt;&gt;שבוע_בדילוג[[#This Row],[וסת קבוע אחרון]],OR(F212=28,F212=29))),1,0),""))</f>
        <v/>
      </c>
      <c r="AJ211" s="1" t="str">
        <f>IF(AND(שבוע_בדילוג[[#This Row],[הווסת פעיל?]]=1,B212=1),1,"")</f>
        <v/>
      </c>
      <c r="AK211" s="4">
        <f>IF(AND(שבוע_בדילוג[[#This Row],[הווסת פעיל?]]&lt;&gt;1,B212&lt;&gt;1,B212&lt;&gt;""),IF(שבוע_בדילוג[[#This Row],[LengthofCycle]]=F212,1,0),"")</f>
        <v>1</v>
      </c>
      <c r="AL211" s="4">
        <f>IF(AND(שבוע_בדילוג[[#This Row],[הווסת פעיל?]]&lt;&gt;1,B212&lt;&gt;1,B212&lt;&gt;""),IF(OR(שבוע_בדילוג[[#This Row],[LengthofCycle]]=F212,F212=29),1,0),"")</f>
        <v>1</v>
      </c>
      <c r="AM211" s="4">
        <f>IF(AND(שבוע_בדילוג[[#This Row],[הווסת פעיל?]]&lt;&gt;1,B212&lt;&gt;1,B212&lt;&gt;""),IF(OR(שבוע_בדילוג[[#This Row],[LengthofCycle]]=F212,F212=29,F212=28),1,0),"")</f>
        <v>1</v>
      </c>
    </row>
    <row r="212" spans="1:39" x14ac:dyDescent="0.25">
      <c r="A212" s="1" t="s">
        <v>63</v>
      </c>
      <c r="B212" s="1">
        <v>4</v>
      </c>
      <c r="C212" s="1">
        <v>1</v>
      </c>
      <c r="D212" s="1">
        <v>1</v>
      </c>
      <c r="E212" s="1">
        <v>0</v>
      </c>
      <c r="F212" s="1">
        <v>29</v>
      </c>
      <c r="H212" s="1">
        <f>שבוע_בדילוג[[#This Row],[LengthofCycle]]+1</f>
        <v>30</v>
      </c>
      <c r="I212" s="1">
        <f>IF(IFERROR(LOOKUP(שבוע_בדילוג[[#This Row],[ClientID]],קביעויות[השבוע בדילוג]),FALSE)=שבוע_בדילוג[[#This Row],[ClientID]],1,"")</f>
        <v>1</v>
      </c>
      <c r="J212" s="1">
        <f>IF(AND(שבוע_בדילוג[[#This Row],[CycleNumber]]&gt;1,OR(B213="",שבוע_בדילוג[[#This Row],[CycleNumber]]&gt;B211)),IF(OR(AND(שבוע_בדילוג[[#This Row],[LengthofCycle]]=29,F211=29),AND(שבוע_בדילוג[[#This Row],[LengthofCycle]]=36,F211=36)),1,""),"")</f>
        <v>1</v>
      </c>
      <c r="K212" s="1" t="str">
        <f>IF(AND(שבוע_בדילוג[[#This Row],[וסת השבוע]]=1,J211=1,שבוע_בדילוג[[#This Row],[CycleNumber]]&gt;B211),1,"")</f>
        <v/>
      </c>
      <c r="L212" s="1">
        <f>IF(שבוע_בדילוג[[#This Row],[CycleNumber]]=1,"",IF(שבוע_בדילוג[[#This Row],[וסת השבוע]]=1,0,IF(L211="","",IF(L211=0,IF(שבוע_בדילוג[[#This Row],[LengthofCycle]]=29,0,1),IF(L211=1,IF(שבוע_בדילוג[[#This Row],[LengthofCycle]]+F211=29*2,0,2),IF(L211=2,IF(שבוע_בדילוג[[#This Row],[LengthofCycle]]+F211+F210=29*3,0,3),""))))))</f>
        <v>0</v>
      </c>
      <c r="M212" s="1">
        <f>IF(שבוע_בדילוג[[#This Row],[וסת השבוע]]=1,IF(שבוע_בדילוג[[#This Row],[וסת השבוע וההפלגה ביחד]]=1,M211+1,0),IF(AND(שבוע_בדילוג[[#This Row],[CycleNumber]]&gt;B211,שבוע_בדילוג[[#This Row],[CycleNumber]]&gt;1),IF(שבוע_בדילוג[[#This Row],[וסת השבוע פעיל?]]&lt;&gt;"",M211+1,""),""))</f>
        <v>0</v>
      </c>
      <c r="N212" s="1">
        <f>IF(שבוע_בדילוג[[#This Row],[וסת השבוע פעיל?2]]="","",IF(AND(שבוע_בדילוג[[#This Row],[וסת השבוע פעיל?]]&lt;&gt;"",שבוע_בדילוג[[#This Row],[CycleNumber]]&lt;B213,B213&lt;&gt;"",שבוע_בדילוג[[#This Row],[וסת השבוע פעיל?]]&lt;3),IF(L213=0,IF(AND(שבוע_בדילוג[[#This Row],[וסת השבוע פעיל?]]&gt;0,J213=1),0,1),0),""))</f>
        <v>0</v>
      </c>
      <c r="O212" s="1" t="str">
        <f t="shared" ref="O212:O275" si="34">IF(N211&lt;&gt;"",IF(L211=0,29+1,IF(L211=1,2*29-F211+1,IF(L211=2,3*29-F211-F210+1,""))),"")</f>
        <v/>
      </c>
      <c r="P212" s="1" t="str">
        <f>IF(AND(שבוע_בדילוג[[#This Row],[חיזוי - שבוע]]=1,K213=1),1,"")</f>
        <v/>
      </c>
      <c r="Q212" s="1" t="str">
        <f>IF(AND(שבוע_בדילוג[[#This Row],[וסת השבוע פעיל?]]&lt;3,OR(שבוע_בדילוג[[#This Row],[CycleNumber]]&gt;B213,B213="")),1,"")</f>
        <v/>
      </c>
      <c r="R212" s="1" t="str">
        <f>IF(AND(שבוע_בדילוג[[#This Row],[חיזוי - שבוע]]&lt;&gt;"",שבוע_בדילוג[[#This Row],[וסת השבוע פעיל?2]]=""),1,"")</f>
        <v/>
      </c>
      <c r="S212" s="1">
        <f>IF(שבוע_בדילוג[[#This Row],[האישה קבעה וסת שבוע בדילוג?]]=1,IF(שבוע_בדילוג[[#This Row],[וסת השבוע פעיל?]]&lt;3,1,0),"")</f>
        <v>1</v>
      </c>
      <c r="T2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2" s="1">
        <f t="shared" si="31"/>
        <v>0</v>
      </c>
      <c r="V212" s="1">
        <f t="shared" si="32"/>
        <v>0</v>
      </c>
      <c r="W212" s="1" t="str">
        <f t="shared" si="33"/>
        <v/>
      </c>
      <c r="X212" s="1" t="str">
        <f>IF(שבוע_בדילוג[[#This Row],[3 הפלגות זהות]]="","",IF(שבוע_בדילוג[[#This Row],[3 הפלגות זהות]]=1,שבוע_בדילוג[[#This Row],[LengthofCycle]],X211))</f>
        <v/>
      </c>
      <c r="Z212" s="1" t="str">
        <f>IF(OR(שבוע_בדילוג[[#This Row],[הווסת פעיל?]]=0,שבוע_בדילוג[[#This Row],[הווסת פעיל?]]=""),"",SUM(Z211,שבוע_בדילוג[[#This Row],[הווסת פעיל?]]))</f>
        <v/>
      </c>
      <c r="AA212" s="1" t="str">
        <f>IF(AND(שבוע_בדילוג[[#This Row],[כמה מחזורים עד עקירה]]&lt;&gt;"",Z213=""),שבוע_בדילוג[[#This Row],[כמה מחזורים עד עקירה]],"")</f>
        <v/>
      </c>
      <c r="AB212" s="1" t="str">
        <f>IF(AND(שבוע_בדילוג[[#This Row],[הווסת פעיל?]]=1,שבוע_בדילוג[[#This Row],[וסת קבוע אחרון]]&lt;&gt;X211),שבוע_בדילוג[[#This Row],[וסת קבוע אחרון]],"")</f>
        <v/>
      </c>
      <c r="AC212" s="1" t="str">
        <f>IF(AND(שבוע_בדילוג[[#This Row],[הווסת פעיל?]]=1,Y211=0,שבוע_בדילוג[[#This Row],[וסת קבוע אחרון]]=X211),שבוע_בדילוג[[#This Row],[וסת קבוע אחרון]],"")</f>
        <v/>
      </c>
      <c r="AD212" s="1" t="str">
        <f>IF(AND(שבוע_בדילוג[[#This Row],[הווסת פעיל?]]=1,Y211=0,שבוע_בדילוג[[#This Row],[וסת קבוע אחרון]]&lt;&gt;X211),1,"")</f>
        <v/>
      </c>
      <c r="AE212" s="1" t="str">
        <f>IF(AND(שבוע_בדילוג[[#This Row],[הווסת פעיל?]]&lt;&gt;"",B213=1),שבוע_בדילוג[[#This Row],[CycleNumber]],"")</f>
        <v/>
      </c>
      <c r="AF212" s="1" t="str">
        <f>IF(AND(שבוע_בדילוג[[#This Row],[הווסת פעיל?]]&lt;&gt;"",Y211=""),שבוע_בדילוג[[#This Row],[CycleNumber]],"")</f>
        <v/>
      </c>
      <c r="AG212" s="1" t="str">
        <f>IF(B213=1,"",IF(שבוע_בדילוג[[#This Row],[הווסת פעיל?]]=1,IF(שבוע_בדילוג[[#This Row],[וסת קבוע אחרון]]=F213,1,0),""))</f>
        <v/>
      </c>
      <c r="AH212" s="1" t="str">
        <f>IF(B213=1,"",IF(שבוע_בדילוג[[#This Row],[הווסת פעיל?]]=1,IF(OR(שבוע_בדילוג[[#This Row],[וסת קבוע אחרון]]=F213,F213=שבוע_בדילוג[[#This Row],[LengthofCycle]]),1,0),""))</f>
        <v/>
      </c>
      <c r="AI212" s="1" t="str">
        <f>IF(B213=1,"",IF(שבוע_בדילוג[[#This Row],[הווסת פעיל?]]=1,IF(OR(שבוע_בדילוג[[#This Row],[וסת קבוע אחרון]]=F213,F213=שבוע_בדילוג[[#This Row],[LengthofCycle]],AND(שבוע_בדילוג[[#This Row],[LengthofCycle]]&lt;&gt;שבוע_בדילוג[[#This Row],[וסת קבוע אחרון]],OR(F213=28,F213=29))),1,0),""))</f>
        <v/>
      </c>
      <c r="AJ212" s="1" t="str">
        <f>IF(AND(שבוע_בדילוג[[#This Row],[הווסת פעיל?]]=1,B213=1),1,"")</f>
        <v/>
      </c>
      <c r="AK212" s="4">
        <f>IF(AND(שבוע_בדילוג[[#This Row],[הווסת פעיל?]]&lt;&gt;1,B213&lt;&gt;1,B213&lt;&gt;""),IF(שבוע_בדילוג[[#This Row],[LengthofCycle]]=F213,1,0),"")</f>
        <v>0</v>
      </c>
      <c r="AL212" s="4">
        <f>IF(AND(שבוע_בדילוג[[#This Row],[הווסת פעיל?]]&lt;&gt;1,B213&lt;&gt;1,B213&lt;&gt;""),IF(OR(שבוע_בדילוג[[#This Row],[LengthofCycle]]=F213,F213=29),1,0),"")</f>
        <v>0</v>
      </c>
      <c r="AM212" s="4">
        <f>IF(AND(שבוע_בדילוג[[#This Row],[הווסת פעיל?]]&lt;&gt;1,B213&lt;&gt;1,B213&lt;&gt;""),IF(OR(שבוע_בדילוג[[#This Row],[LengthofCycle]]=F213,F213=29,F213=28),1,0),"")</f>
        <v>1</v>
      </c>
    </row>
    <row r="213" spans="1:39" x14ac:dyDescent="0.25">
      <c r="A213" s="1" t="s">
        <v>63</v>
      </c>
      <c r="B213" s="1">
        <v>5</v>
      </c>
      <c r="C213" s="1">
        <v>1</v>
      </c>
      <c r="D213" s="1">
        <v>1</v>
      </c>
      <c r="E213" s="1">
        <v>0</v>
      </c>
      <c r="F213" s="1">
        <v>28</v>
      </c>
      <c r="H213" s="1">
        <f>שבוע_בדילוג[[#This Row],[LengthofCycle]]+1</f>
        <v>29</v>
      </c>
      <c r="I213" s="1">
        <f>IF(IFERROR(LOOKUP(שבוע_בדילוג[[#This Row],[ClientID]],קביעויות[השבוע בדילוג]),FALSE)=שבוע_בדילוג[[#This Row],[ClientID]],1,"")</f>
        <v>1</v>
      </c>
      <c r="J213" s="1" t="str">
        <f>IF(AND(שבוע_בדילוג[[#This Row],[CycleNumber]]&gt;1,OR(B214="",שבוע_בדילוג[[#This Row],[CycleNumber]]&gt;B212)),IF(OR(AND(שבוע_בדילוג[[#This Row],[LengthofCycle]]=29,F212=29),AND(שבוע_בדילוג[[#This Row],[LengthofCycle]]=36,F212=36)),1,""),"")</f>
        <v/>
      </c>
      <c r="K213" s="1" t="str">
        <f>IF(AND(שבוע_בדילוג[[#This Row],[וסת השבוע]]=1,J212=1,שבוע_בדילוג[[#This Row],[CycleNumber]]&gt;B212),1,"")</f>
        <v/>
      </c>
      <c r="L213" s="1">
        <f>IF(שבוע_בדילוג[[#This Row],[CycleNumber]]=1,"",IF(שבוע_בדילוג[[#This Row],[וסת השבוע]]=1,0,IF(L212="","",IF(L212=0,IF(שבוע_בדילוג[[#This Row],[LengthofCycle]]=29,0,1),IF(L212=1,IF(שבוע_בדילוג[[#This Row],[LengthofCycle]]+F212=29*2,0,2),IF(L212=2,IF(שבוע_בדילוג[[#This Row],[LengthofCycle]]+F212+F211=29*3,0,3),""))))))</f>
        <v>1</v>
      </c>
      <c r="M213" s="1">
        <f>IF(שבוע_בדילוג[[#This Row],[וסת השבוע]]=1,IF(שבוע_בדילוג[[#This Row],[וסת השבוע וההפלגה ביחד]]=1,M212+1,0),IF(AND(שבוע_בדילוג[[#This Row],[CycleNumber]]&gt;B212,שבוע_בדילוג[[#This Row],[CycleNumber]]&gt;1),IF(שבוע_בדילוג[[#This Row],[וסת השבוע פעיל?]]&lt;&gt;"",M212+1,""),""))</f>
        <v>1</v>
      </c>
      <c r="N213" s="1">
        <f>IF(שבוע_בדילוג[[#This Row],[וסת השבוע פעיל?2]]="","",IF(AND(שבוע_בדילוג[[#This Row],[וסת השבוע פעיל?]]&lt;&gt;"",שבוע_בדילוג[[#This Row],[CycleNumber]]&lt;B214,B214&lt;&gt;"",שבוע_בדילוג[[#This Row],[וסת השבוע פעיל?]]&lt;3),IF(L214=0,IF(AND(שבוע_בדילוג[[#This Row],[וסת השבוע פעיל?]]&gt;0,J214=1),0,1),0),""))</f>
        <v>0</v>
      </c>
      <c r="O213" s="1">
        <f t="shared" si="34"/>
        <v>30</v>
      </c>
      <c r="P213" s="1" t="str">
        <f>IF(AND(שבוע_בדילוג[[#This Row],[חיזוי - שבוע]]=1,K214=1),1,"")</f>
        <v/>
      </c>
      <c r="Q213" s="1" t="str">
        <f>IF(AND(שבוע_בדילוג[[#This Row],[וסת השבוע פעיל?]]&lt;3,OR(שבוע_בדילוג[[#This Row],[CycleNumber]]&gt;B214,B214="")),1,"")</f>
        <v/>
      </c>
      <c r="R213" s="1" t="str">
        <f>IF(AND(שבוע_בדילוג[[#This Row],[חיזוי - שבוע]]&lt;&gt;"",שבוע_בדילוג[[#This Row],[וסת השבוע פעיל?2]]=""),1,"")</f>
        <v/>
      </c>
      <c r="S213" s="1">
        <f>IF(שבוע_בדילוג[[#This Row],[האישה קבעה וסת שבוע בדילוג?]]=1,IF(שבוע_בדילוג[[#This Row],[וסת השבוע פעיל?]]&lt;3,1,0),"")</f>
        <v>1</v>
      </c>
      <c r="T2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3" s="1">
        <f t="shared" si="31"/>
        <v>0</v>
      </c>
      <c r="V213" s="1">
        <f t="shared" si="32"/>
        <v>0</v>
      </c>
      <c r="W213" s="1">
        <f t="shared" si="33"/>
        <v>0</v>
      </c>
      <c r="X213" s="1" t="str">
        <f>IF(שבוע_בדילוג[[#This Row],[3 הפלגות זהות]]="","",IF(שבוע_בדילוג[[#This Row],[3 הפלגות זהות]]=1,שבוע_בדילוג[[#This Row],[LengthofCycle]],X212))</f>
        <v/>
      </c>
      <c r="Z213" s="1" t="str">
        <f>IF(OR(שבוע_בדילוג[[#This Row],[הווסת פעיל?]]=0,שבוע_בדילוג[[#This Row],[הווסת פעיל?]]=""),"",SUM(Z212,שבוע_בדילוג[[#This Row],[הווסת פעיל?]]))</f>
        <v/>
      </c>
      <c r="AA213" s="1" t="str">
        <f>IF(AND(שבוע_בדילוג[[#This Row],[כמה מחזורים עד עקירה]]&lt;&gt;"",Z214=""),שבוע_בדילוג[[#This Row],[כמה מחזורים עד עקירה]],"")</f>
        <v/>
      </c>
      <c r="AB213" s="1" t="str">
        <f>IF(AND(שבוע_בדילוג[[#This Row],[הווסת פעיל?]]=1,שבוע_בדילוג[[#This Row],[וסת קבוע אחרון]]&lt;&gt;X212),שבוע_בדילוג[[#This Row],[וסת קבוע אחרון]],"")</f>
        <v/>
      </c>
      <c r="AC213" s="1" t="str">
        <f>IF(AND(שבוע_בדילוג[[#This Row],[הווסת פעיל?]]=1,Y212=0,שבוע_בדילוג[[#This Row],[וסת קבוע אחרון]]=X212),שבוע_בדילוג[[#This Row],[וסת קבוע אחרון]],"")</f>
        <v/>
      </c>
      <c r="AD213" s="1" t="str">
        <f>IF(AND(שבוע_בדילוג[[#This Row],[הווסת פעיל?]]=1,Y212=0,שבוע_בדילוג[[#This Row],[וסת קבוע אחרון]]&lt;&gt;X212),1,"")</f>
        <v/>
      </c>
      <c r="AE213" s="1" t="str">
        <f>IF(AND(שבוע_בדילוג[[#This Row],[הווסת פעיל?]]&lt;&gt;"",B214=1),שבוע_בדילוג[[#This Row],[CycleNumber]],"")</f>
        <v/>
      </c>
      <c r="AF213" s="1" t="str">
        <f>IF(AND(שבוע_בדילוג[[#This Row],[הווסת פעיל?]]&lt;&gt;"",Y212=""),שבוע_בדילוג[[#This Row],[CycleNumber]],"")</f>
        <v/>
      </c>
      <c r="AG213" s="1" t="str">
        <f>IF(B214=1,"",IF(שבוע_בדילוג[[#This Row],[הווסת פעיל?]]=1,IF(שבוע_בדילוג[[#This Row],[וסת קבוע אחרון]]=F214,1,0),""))</f>
        <v/>
      </c>
      <c r="AH213" s="1" t="str">
        <f>IF(B214=1,"",IF(שבוע_בדילוג[[#This Row],[הווסת פעיל?]]=1,IF(OR(שבוע_בדילוג[[#This Row],[וסת קבוע אחרון]]=F214,F214=שבוע_בדילוג[[#This Row],[LengthofCycle]]),1,0),""))</f>
        <v/>
      </c>
      <c r="AI213" s="1" t="str">
        <f>IF(B214=1,"",IF(שבוע_בדילוג[[#This Row],[הווסת פעיל?]]=1,IF(OR(שבוע_בדילוג[[#This Row],[וסת קבוע אחרון]]=F214,F214=שבוע_בדילוג[[#This Row],[LengthofCycle]],AND(שבוע_בדילוג[[#This Row],[LengthofCycle]]&lt;&gt;שבוע_בדילוג[[#This Row],[וסת קבוע אחרון]],OR(F214=28,F214=29))),1,0),""))</f>
        <v/>
      </c>
      <c r="AJ213" s="1" t="str">
        <f>IF(AND(שבוע_בדילוג[[#This Row],[הווסת פעיל?]]=1,B214=1),1,"")</f>
        <v/>
      </c>
      <c r="AK213" s="4">
        <f>IF(AND(שבוע_בדילוג[[#This Row],[הווסת פעיל?]]&lt;&gt;1,B214&lt;&gt;1,B214&lt;&gt;""),IF(שבוע_בדילוג[[#This Row],[LengthofCycle]]=F214,1,0),"")</f>
        <v>0</v>
      </c>
      <c r="AL213" s="4">
        <f>IF(AND(שבוע_בדילוג[[#This Row],[הווסת פעיל?]]&lt;&gt;1,B214&lt;&gt;1,B214&lt;&gt;""),IF(OR(שבוע_בדילוג[[#This Row],[LengthofCycle]]=F214,F214=29),1,0),"")</f>
        <v>1</v>
      </c>
      <c r="AM213" s="4">
        <f>IF(AND(שבוע_בדילוג[[#This Row],[הווסת פעיל?]]&lt;&gt;1,B214&lt;&gt;1,B214&lt;&gt;""),IF(OR(שבוע_בדילוג[[#This Row],[LengthofCycle]]=F214,F214=29,F214=28),1,0),"")</f>
        <v>1</v>
      </c>
    </row>
    <row r="214" spans="1:39" x14ac:dyDescent="0.25">
      <c r="A214" s="1" t="s">
        <v>63</v>
      </c>
      <c r="B214" s="1">
        <v>6</v>
      </c>
      <c r="C214" s="1">
        <v>1</v>
      </c>
      <c r="D214" s="1">
        <v>1</v>
      </c>
      <c r="E214" s="1">
        <v>0</v>
      </c>
      <c r="F214" s="1">
        <v>29</v>
      </c>
      <c r="H214" s="1">
        <f>שבוע_בדילוג[[#This Row],[LengthofCycle]]+1</f>
        <v>30</v>
      </c>
      <c r="I214" s="1">
        <f>IF(IFERROR(LOOKUP(שבוע_בדילוג[[#This Row],[ClientID]],קביעויות[השבוע בדילוג]),FALSE)=שבוע_בדילוג[[#This Row],[ClientID]],1,"")</f>
        <v>1</v>
      </c>
      <c r="J214" s="1" t="str">
        <f>IF(AND(שבוע_בדילוג[[#This Row],[CycleNumber]]&gt;1,OR(B215="",שבוע_בדילוג[[#This Row],[CycleNumber]]&gt;B213)),IF(OR(AND(שבוע_בדילוג[[#This Row],[LengthofCycle]]=29,F213=29),AND(שבוע_בדילוג[[#This Row],[LengthofCycle]]=36,F213=36)),1,""),"")</f>
        <v/>
      </c>
      <c r="K214" s="1" t="str">
        <f>IF(AND(שבוע_בדילוג[[#This Row],[וסת השבוע]]=1,J213=1,שבוע_בדילוג[[#This Row],[CycleNumber]]&gt;B213),1,"")</f>
        <v/>
      </c>
      <c r="L214" s="1">
        <f>IF(שבוע_בדילוג[[#This Row],[CycleNumber]]=1,"",IF(שבוע_בדילוג[[#This Row],[וסת השבוע]]=1,0,IF(L213="","",IF(L213=0,IF(שבוע_בדילוג[[#This Row],[LengthofCycle]]=29,0,1),IF(L213=1,IF(שבוע_בדילוג[[#This Row],[LengthofCycle]]+F213=29*2,0,2),IF(L213=2,IF(שבוע_בדילוג[[#This Row],[LengthofCycle]]+F213+F212=29*3,0,3),""))))))</f>
        <v>2</v>
      </c>
      <c r="M214" s="1">
        <f>IF(שבוע_בדילוג[[#This Row],[וסת השבוע]]=1,IF(שבוע_בדילוג[[#This Row],[וסת השבוע וההפלגה ביחד]]=1,M213+1,0),IF(AND(שבוע_בדילוג[[#This Row],[CycleNumber]]&gt;B213,שבוע_בדילוג[[#This Row],[CycleNumber]]&gt;1),IF(שבוע_בדילוג[[#This Row],[וסת השבוע פעיל?]]&lt;&gt;"",M213+1,""),""))</f>
        <v>2</v>
      </c>
      <c r="N214" s="1">
        <f>IF(שבוע_בדילוג[[#This Row],[וסת השבוע פעיל?2]]="","",IF(AND(שבוע_בדילוג[[#This Row],[וסת השבוע פעיל?]]&lt;&gt;"",שבוע_בדילוג[[#This Row],[CycleNumber]]&lt;B215,B215&lt;&gt;"",שבוע_בדילוג[[#This Row],[וסת השבוע פעיל?]]&lt;3),IF(L215=0,IF(AND(שבוע_בדילוג[[#This Row],[וסת השבוע פעיל?]]&gt;0,J215=1),0,1),0),""))</f>
        <v>0</v>
      </c>
      <c r="O214" s="1">
        <f t="shared" si="34"/>
        <v>31</v>
      </c>
      <c r="P214" s="1" t="str">
        <f>IF(AND(שבוע_בדילוג[[#This Row],[חיזוי - שבוע]]=1,K215=1),1,"")</f>
        <v/>
      </c>
      <c r="Q214" s="1" t="str">
        <f>IF(AND(שבוע_בדילוג[[#This Row],[וסת השבוע פעיל?]]&lt;3,OR(שבוע_בדילוג[[#This Row],[CycleNumber]]&gt;B215,B215="")),1,"")</f>
        <v/>
      </c>
      <c r="R214" s="1" t="str">
        <f>IF(AND(שבוע_בדילוג[[#This Row],[חיזוי - שבוע]]&lt;&gt;"",שבוע_בדילוג[[#This Row],[וסת השבוע פעיל?2]]=""),1,"")</f>
        <v/>
      </c>
      <c r="S214" s="1">
        <f>IF(שבוע_בדילוג[[#This Row],[האישה קבעה וסת שבוע בדילוג?]]=1,IF(שבוע_בדילוג[[#This Row],[וסת השבוע פעיל?]]&lt;3,1,0),"")</f>
        <v>1</v>
      </c>
      <c r="T2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4" s="1">
        <f t="shared" si="31"/>
        <v>0</v>
      </c>
      <c r="V214" s="1">
        <f t="shared" si="32"/>
        <v>0</v>
      </c>
      <c r="W214" s="1">
        <f t="shared" si="33"/>
        <v>0</v>
      </c>
      <c r="X214" s="1" t="str">
        <f>IF(שבוע_בדילוג[[#This Row],[3 הפלגות זהות]]="","",IF(שבוע_בדילוג[[#This Row],[3 הפלגות זהות]]=1,שבוע_בדילוג[[#This Row],[LengthofCycle]],X213))</f>
        <v/>
      </c>
      <c r="Z214" s="1" t="str">
        <f>IF(OR(שבוע_בדילוג[[#This Row],[הווסת פעיל?]]=0,שבוע_בדילוג[[#This Row],[הווסת פעיל?]]=""),"",SUM(Z213,שבוע_בדילוג[[#This Row],[הווסת פעיל?]]))</f>
        <v/>
      </c>
      <c r="AA214" s="1" t="str">
        <f>IF(AND(שבוע_בדילוג[[#This Row],[כמה מחזורים עד עקירה]]&lt;&gt;"",Z215=""),שבוע_בדילוג[[#This Row],[כמה מחזורים עד עקירה]],"")</f>
        <v/>
      </c>
      <c r="AB214" s="1" t="str">
        <f>IF(AND(שבוע_בדילוג[[#This Row],[הווסת פעיל?]]=1,שבוע_בדילוג[[#This Row],[וסת קבוע אחרון]]&lt;&gt;X213),שבוע_בדילוג[[#This Row],[וסת קבוע אחרון]],"")</f>
        <v/>
      </c>
      <c r="AC214" s="1" t="str">
        <f>IF(AND(שבוע_בדילוג[[#This Row],[הווסת פעיל?]]=1,Y213=0,שבוע_בדילוג[[#This Row],[וסת קבוע אחרון]]=X213),שבוע_בדילוג[[#This Row],[וסת קבוע אחרון]],"")</f>
        <v/>
      </c>
      <c r="AD214" s="1" t="str">
        <f>IF(AND(שבוע_בדילוג[[#This Row],[הווסת פעיל?]]=1,Y213=0,שבוע_בדילוג[[#This Row],[וסת קבוע אחרון]]&lt;&gt;X213),1,"")</f>
        <v/>
      </c>
      <c r="AE214" s="1" t="str">
        <f>IF(AND(שבוע_בדילוג[[#This Row],[הווסת פעיל?]]&lt;&gt;"",B215=1),שבוע_בדילוג[[#This Row],[CycleNumber]],"")</f>
        <v/>
      </c>
      <c r="AF214" s="1" t="str">
        <f>IF(AND(שבוע_בדילוג[[#This Row],[הווסת פעיל?]]&lt;&gt;"",Y213=""),שבוע_בדילוג[[#This Row],[CycleNumber]],"")</f>
        <v/>
      </c>
      <c r="AG214" s="1" t="str">
        <f>IF(B215=1,"",IF(שבוע_בדילוג[[#This Row],[הווסת פעיל?]]=1,IF(שבוע_בדילוג[[#This Row],[וסת קבוע אחרון]]=F215,1,0),""))</f>
        <v/>
      </c>
      <c r="AH214" s="1" t="str">
        <f>IF(B215=1,"",IF(שבוע_בדילוג[[#This Row],[הווסת פעיל?]]=1,IF(OR(שבוע_בדילוג[[#This Row],[וסת קבוע אחרון]]=F215,F215=שבוע_בדילוג[[#This Row],[LengthofCycle]]),1,0),""))</f>
        <v/>
      </c>
      <c r="AI214" s="1" t="str">
        <f>IF(B215=1,"",IF(שבוע_בדילוג[[#This Row],[הווסת פעיל?]]=1,IF(OR(שבוע_בדילוג[[#This Row],[וסת קבוע אחרון]]=F215,F215=שבוע_בדילוג[[#This Row],[LengthofCycle]],AND(שבוע_בדילוג[[#This Row],[LengthofCycle]]&lt;&gt;שבוע_בדילוג[[#This Row],[וסת קבוע אחרון]],OR(F215=28,F215=29))),1,0),""))</f>
        <v/>
      </c>
      <c r="AJ214" s="1" t="str">
        <f>IF(AND(שבוע_בדילוג[[#This Row],[הווסת פעיל?]]=1,B215=1),1,"")</f>
        <v/>
      </c>
      <c r="AK214" s="4">
        <f>IF(AND(שבוע_בדילוג[[#This Row],[הווסת פעיל?]]&lt;&gt;1,B215&lt;&gt;1,B215&lt;&gt;""),IF(שבוע_בדילוג[[#This Row],[LengthofCycle]]=F215,1,0),"")</f>
        <v>0</v>
      </c>
      <c r="AL214" s="4">
        <f>IF(AND(שבוע_בדילוג[[#This Row],[הווסת פעיל?]]&lt;&gt;1,B215&lt;&gt;1,B215&lt;&gt;""),IF(OR(שבוע_בדילוג[[#This Row],[LengthofCycle]]=F215,F215=29),1,0),"")</f>
        <v>0</v>
      </c>
      <c r="AM214" s="4">
        <f>IF(AND(שבוע_בדילוג[[#This Row],[הווסת פעיל?]]&lt;&gt;1,B215&lt;&gt;1,B215&lt;&gt;""),IF(OR(שבוע_בדילוג[[#This Row],[LengthofCycle]]=F215,F215=29,F215=28),1,0),"")</f>
        <v>0</v>
      </c>
    </row>
    <row r="215" spans="1:39" x14ac:dyDescent="0.25">
      <c r="A215" s="1" t="s">
        <v>63</v>
      </c>
      <c r="B215" s="1">
        <v>7</v>
      </c>
      <c r="C215" s="1">
        <v>1</v>
      </c>
      <c r="D215" s="1">
        <v>1</v>
      </c>
      <c r="E215" s="1">
        <v>0</v>
      </c>
      <c r="F215" s="1">
        <v>27</v>
      </c>
      <c r="H215" s="1">
        <f>שבוע_בדילוג[[#This Row],[LengthofCycle]]+1</f>
        <v>28</v>
      </c>
      <c r="I215" s="1">
        <f>IF(IFERROR(LOOKUP(שבוע_בדילוג[[#This Row],[ClientID]],קביעויות[השבוע בדילוג]),FALSE)=שבוע_בדילוג[[#This Row],[ClientID]],1,"")</f>
        <v>1</v>
      </c>
      <c r="J215" s="1" t="str">
        <f>IF(AND(שבוע_בדילוג[[#This Row],[CycleNumber]]&gt;1,OR(B216="",שבוע_בדילוג[[#This Row],[CycleNumber]]&gt;B214)),IF(OR(AND(שבוע_בדילוג[[#This Row],[LengthofCycle]]=29,F214=29),AND(שבוע_בדילוג[[#This Row],[LengthofCycle]]=36,F214=36)),1,""),"")</f>
        <v/>
      </c>
      <c r="K215" s="1" t="str">
        <f>IF(AND(שבוע_בדילוג[[#This Row],[וסת השבוע]]=1,J214=1,שבוע_בדילוג[[#This Row],[CycleNumber]]&gt;B214),1,"")</f>
        <v/>
      </c>
      <c r="L215" s="1">
        <f>IF(שבוע_בדילוג[[#This Row],[CycleNumber]]=1,"",IF(שבוע_בדילוג[[#This Row],[וסת השבוע]]=1,0,IF(L214="","",IF(L214=0,IF(שבוע_בדילוג[[#This Row],[LengthofCycle]]=29,0,1),IF(L214=1,IF(שבוע_בדילוג[[#This Row],[LengthofCycle]]+F214=29*2,0,2),IF(L214=2,IF(שבוע_בדילוג[[#This Row],[LengthofCycle]]+F214+F213=29*3,0,3),""))))))</f>
        <v>3</v>
      </c>
      <c r="M215" s="1">
        <f>IF(שבוע_בדילוג[[#This Row],[וסת השבוע]]=1,IF(שבוע_בדילוג[[#This Row],[וסת השבוע וההפלגה ביחד]]=1,M214+1,0),IF(AND(שבוע_בדילוג[[#This Row],[CycleNumber]]&gt;B214,שבוע_בדילוג[[#This Row],[CycleNumber]]&gt;1),IF(שבוע_בדילוג[[#This Row],[וסת השבוע פעיל?]]&lt;&gt;"",M214+1,""),""))</f>
        <v>3</v>
      </c>
      <c r="N215" s="1" t="str">
        <f>IF(שבוע_בדילוג[[#This Row],[וסת השבוע פעיל?2]]="","",IF(AND(שבוע_בדילוג[[#This Row],[וסת השבוע פעיל?]]&lt;&gt;"",שבוע_בדילוג[[#This Row],[CycleNumber]]&lt;B216,B216&lt;&gt;"",שבוע_בדילוג[[#This Row],[וסת השבוע פעיל?]]&lt;3),IF(L216=0,IF(AND(שבוע_בדילוג[[#This Row],[וסת השבוע פעיל?]]&gt;0,J216=1),0,1),0),""))</f>
        <v/>
      </c>
      <c r="O215" s="1">
        <f t="shared" si="34"/>
        <v>31</v>
      </c>
      <c r="P215" s="1" t="str">
        <f>IF(AND(שבוע_בדילוג[[#This Row],[חיזוי - שבוע]]=1,K216=1),1,"")</f>
        <v/>
      </c>
      <c r="Q215" s="1" t="str">
        <f>IF(AND(שבוע_בדילוג[[#This Row],[וסת השבוע פעיל?]]&lt;3,OR(שבוע_בדילוג[[#This Row],[CycleNumber]]&gt;B216,B216="")),1,"")</f>
        <v/>
      </c>
      <c r="R215" s="1" t="str">
        <f>IF(AND(שבוע_בדילוג[[#This Row],[חיזוי - שבוע]]&lt;&gt;"",שבוע_בדילוג[[#This Row],[וסת השבוע פעיל?2]]=""),1,"")</f>
        <v/>
      </c>
      <c r="S215" s="1">
        <f>IF(שבוע_בדילוג[[#This Row],[האישה קבעה וסת שבוע בדילוג?]]=1,IF(שבוע_בדילוג[[#This Row],[וסת השבוע פעיל?]]&lt;3,1,0),"")</f>
        <v>0</v>
      </c>
      <c r="T2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5" s="1">
        <f t="shared" si="31"/>
        <v>0</v>
      </c>
      <c r="V215" s="1">
        <f t="shared" si="32"/>
        <v>0</v>
      </c>
      <c r="W215" s="1">
        <f t="shared" si="33"/>
        <v>0</v>
      </c>
      <c r="X215" s="1" t="str">
        <f>IF(שבוע_בדילוג[[#This Row],[3 הפלגות זהות]]="","",IF(שבוע_בדילוג[[#This Row],[3 הפלגות זהות]]=1,שבוע_בדילוג[[#This Row],[LengthofCycle]],X214))</f>
        <v/>
      </c>
      <c r="Z215" s="1" t="str">
        <f>IF(OR(שבוע_בדילוג[[#This Row],[הווסת פעיל?]]=0,שבוע_בדילוג[[#This Row],[הווסת פעיל?]]=""),"",SUM(Z214,שבוע_בדילוג[[#This Row],[הווסת פעיל?]]))</f>
        <v/>
      </c>
      <c r="AA215" s="1" t="str">
        <f>IF(AND(שבוע_בדילוג[[#This Row],[כמה מחזורים עד עקירה]]&lt;&gt;"",Z216=""),שבוע_בדילוג[[#This Row],[כמה מחזורים עד עקירה]],"")</f>
        <v/>
      </c>
      <c r="AB215" s="1" t="str">
        <f>IF(AND(שבוע_בדילוג[[#This Row],[הווסת פעיל?]]=1,שבוע_בדילוג[[#This Row],[וסת קבוע אחרון]]&lt;&gt;X214),שבוע_בדילוג[[#This Row],[וסת קבוע אחרון]],"")</f>
        <v/>
      </c>
      <c r="AC215" s="1" t="str">
        <f>IF(AND(שבוע_בדילוג[[#This Row],[הווסת פעיל?]]=1,Y214=0,שבוע_בדילוג[[#This Row],[וסת קבוע אחרון]]=X214),שבוע_בדילוג[[#This Row],[וסת קבוע אחרון]],"")</f>
        <v/>
      </c>
      <c r="AD215" s="1" t="str">
        <f>IF(AND(שבוע_בדילוג[[#This Row],[הווסת פעיל?]]=1,Y214=0,שבוע_בדילוג[[#This Row],[וסת קבוע אחרון]]&lt;&gt;X214),1,"")</f>
        <v/>
      </c>
      <c r="AE215" s="1" t="str">
        <f>IF(AND(שבוע_בדילוג[[#This Row],[הווסת פעיל?]]&lt;&gt;"",B216=1),שבוע_בדילוג[[#This Row],[CycleNumber]],"")</f>
        <v/>
      </c>
      <c r="AF215" s="1" t="str">
        <f>IF(AND(שבוע_בדילוג[[#This Row],[הווסת פעיל?]]&lt;&gt;"",Y214=""),שבוע_בדילוג[[#This Row],[CycleNumber]],"")</f>
        <v/>
      </c>
      <c r="AG215" s="1" t="str">
        <f>IF(B216=1,"",IF(שבוע_בדילוג[[#This Row],[הווסת פעיל?]]=1,IF(שבוע_בדילוג[[#This Row],[וסת קבוע אחרון]]=F216,1,0),""))</f>
        <v/>
      </c>
      <c r="AH215" s="1" t="str">
        <f>IF(B216=1,"",IF(שבוע_בדילוג[[#This Row],[הווסת פעיל?]]=1,IF(OR(שבוע_בדילוג[[#This Row],[וסת קבוע אחרון]]=F216,F216=שבוע_בדילוג[[#This Row],[LengthofCycle]]),1,0),""))</f>
        <v/>
      </c>
      <c r="AI215" s="1" t="str">
        <f>IF(B216=1,"",IF(שבוע_בדילוג[[#This Row],[הווסת פעיל?]]=1,IF(OR(שבוע_בדילוג[[#This Row],[וסת קבוע אחרון]]=F216,F216=שבוע_בדילוג[[#This Row],[LengthofCycle]],AND(שבוע_בדילוג[[#This Row],[LengthofCycle]]&lt;&gt;שבוע_בדילוג[[#This Row],[וסת קבוע אחרון]],OR(F216=28,F216=29))),1,0),""))</f>
        <v/>
      </c>
      <c r="AJ215" s="1" t="str">
        <f>IF(AND(שבוע_בדילוג[[#This Row],[הווסת פעיל?]]=1,B216=1),1,"")</f>
        <v/>
      </c>
      <c r="AK215" s="4">
        <f>IF(AND(שבוע_בדילוג[[#This Row],[הווסת פעיל?]]&lt;&gt;1,B216&lt;&gt;1,B216&lt;&gt;""),IF(שבוע_בדילוג[[#This Row],[LengthofCycle]]=F216,1,0),"")</f>
        <v>0</v>
      </c>
      <c r="AL215" s="4">
        <f>IF(AND(שבוע_בדילוג[[#This Row],[הווסת פעיל?]]&lt;&gt;1,B216&lt;&gt;1,B216&lt;&gt;""),IF(OR(שבוע_בדילוג[[#This Row],[LengthofCycle]]=F216,F216=29),1,0),"")</f>
        <v>1</v>
      </c>
      <c r="AM215" s="4">
        <f>IF(AND(שבוע_בדילוג[[#This Row],[הווסת פעיל?]]&lt;&gt;1,B216&lt;&gt;1,B216&lt;&gt;""),IF(OR(שבוע_בדילוג[[#This Row],[LengthofCycle]]=F216,F216=29,F216=28),1,0),"")</f>
        <v>1</v>
      </c>
    </row>
    <row r="216" spans="1:39" x14ac:dyDescent="0.25">
      <c r="A216" s="1" t="s">
        <v>63</v>
      </c>
      <c r="B216" s="1">
        <v>8</v>
      </c>
      <c r="C216" s="1">
        <v>1</v>
      </c>
      <c r="D216" s="1">
        <v>1</v>
      </c>
      <c r="E216" s="1">
        <v>0</v>
      </c>
      <c r="F216" s="1">
        <v>29</v>
      </c>
      <c r="H216" s="1">
        <f>שבוע_בדילוג[[#This Row],[LengthofCycle]]+1</f>
        <v>30</v>
      </c>
      <c r="I216" s="1">
        <f>IF(IFERROR(LOOKUP(שבוע_בדילוג[[#This Row],[ClientID]],קביעויות[השבוע בדילוג]),FALSE)=שבוע_בדילוג[[#This Row],[ClientID]],1,"")</f>
        <v>1</v>
      </c>
      <c r="J216" s="1" t="str">
        <f>IF(AND(שבוע_בדילוג[[#This Row],[CycleNumber]]&gt;1,OR(B217="",שבוע_בדילוג[[#This Row],[CycleNumber]]&gt;B215)),IF(OR(AND(שבוע_בדילוג[[#This Row],[LengthofCycle]]=29,F215=29),AND(שבוע_בדילוג[[#This Row],[LengthofCycle]]=36,F215=36)),1,""),"")</f>
        <v/>
      </c>
      <c r="K216" s="1" t="str">
        <f>IF(AND(שבוע_בדילוג[[#This Row],[וסת השבוע]]=1,J215=1,שבוע_בדילוג[[#This Row],[CycleNumber]]&gt;B215),1,"")</f>
        <v/>
      </c>
      <c r="L216" s="1" t="str">
        <f>IF(שבוע_בדילוג[[#This Row],[CycleNumber]]=1,"",IF(שבוע_בדילוג[[#This Row],[וסת השבוע]]=1,0,IF(L215="","",IF(L215=0,IF(שבוע_בדילוג[[#This Row],[LengthofCycle]]=29,0,1),IF(L215=1,IF(שבוע_בדילוג[[#This Row],[LengthofCycle]]+F215=29*2,0,2),IF(L215=2,IF(שבוע_בדילוג[[#This Row],[LengthofCycle]]+F215+F214=29*3,0,3),""))))))</f>
        <v/>
      </c>
      <c r="M216" s="1" t="str">
        <f>IF(שבוע_בדילוג[[#This Row],[וסת השבוע]]=1,IF(שבוע_בדילוג[[#This Row],[וסת השבוע וההפלגה ביחד]]=1,M215+1,0),IF(AND(שבוע_בדילוג[[#This Row],[CycleNumber]]&gt;B215,שבוע_בדילוג[[#This Row],[CycleNumber]]&gt;1),IF(שבוע_בדילוג[[#This Row],[וסת השבוע פעיל?]]&lt;&gt;"",M215+1,""),""))</f>
        <v/>
      </c>
      <c r="N216" s="1" t="str">
        <f>IF(שבוע_בדילוג[[#This Row],[וסת השבוע פעיל?2]]="","",IF(AND(שבוע_בדילוג[[#This Row],[וסת השבוע פעיל?]]&lt;&gt;"",שבוע_בדילוג[[#This Row],[CycleNumber]]&lt;B217,B217&lt;&gt;"",שבוע_בדילוג[[#This Row],[וסת השבוע פעיל?]]&lt;3),IF(L217=0,IF(AND(שבוע_בדילוג[[#This Row],[וסת השבוע פעיל?]]&gt;0,J217=1),0,1),0),""))</f>
        <v/>
      </c>
      <c r="O216" s="1" t="str">
        <f t="shared" si="34"/>
        <v/>
      </c>
      <c r="P216" s="1" t="str">
        <f>IF(AND(שבוע_בדילוג[[#This Row],[חיזוי - שבוע]]=1,K217=1),1,"")</f>
        <v/>
      </c>
      <c r="Q216" s="1" t="str">
        <f>IF(AND(שבוע_בדילוג[[#This Row],[וסת השבוע פעיל?]]&lt;3,OR(שבוע_בדילוג[[#This Row],[CycleNumber]]&gt;B217,B217="")),1,"")</f>
        <v/>
      </c>
      <c r="R216" s="1" t="str">
        <f>IF(AND(שבוע_בדילוג[[#This Row],[חיזוי - שבוע]]&lt;&gt;"",שבוע_בדילוג[[#This Row],[וסת השבוע פעיל?2]]=""),1,"")</f>
        <v/>
      </c>
      <c r="S216" s="1">
        <f>IF(שבוע_בדילוג[[#This Row],[האישה קבעה וסת שבוע בדילוג?]]=1,IF(שבוע_בדילוג[[#This Row],[וסת השבוע פעיל?]]&lt;3,1,0),"")</f>
        <v>0</v>
      </c>
      <c r="T2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6" s="1">
        <f t="shared" si="31"/>
        <v>0</v>
      </c>
      <c r="V216" s="1">
        <f t="shared" si="32"/>
        <v>0</v>
      </c>
      <c r="W216" s="1">
        <f t="shared" si="33"/>
        <v>0</v>
      </c>
      <c r="X216" s="1" t="str">
        <f>IF(שבוע_בדילוג[[#This Row],[3 הפלגות זהות]]="","",IF(שבוע_בדילוג[[#This Row],[3 הפלגות זהות]]=1,שבוע_בדילוג[[#This Row],[LengthofCycle]],X215))</f>
        <v/>
      </c>
      <c r="Z216" s="1" t="str">
        <f>IF(OR(שבוע_בדילוג[[#This Row],[הווסת פעיל?]]=0,שבוע_בדילוג[[#This Row],[הווסת פעיל?]]=""),"",SUM(Z215,שבוע_בדילוג[[#This Row],[הווסת פעיל?]]))</f>
        <v/>
      </c>
      <c r="AA216" s="1" t="str">
        <f>IF(AND(שבוע_בדילוג[[#This Row],[כמה מחזורים עד עקירה]]&lt;&gt;"",Z217=""),שבוע_בדילוג[[#This Row],[כמה מחזורים עד עקירה]],"")</f>
        <v/>
      </c>
      <c r="AB216" s="1" t="str">
        <f>IF(AND(שבוע_בדילוג[[#This Row],[הווסת פעיל?]]=1,שבוע_בדילוג[[#This Row],[וסת קבוע אחרון]]&lt;&gt;X215),שבוע_בדילוג[[#This Row],[וסת קבוע אחרון]],"")</f>
        <v/>
      </c>
      <c r="AC216" s="1" t="str">
        <f>IF(AND(שבוע_בדילוג[[#This Row],[הווסת פעיל?]]=1,Y215=0,שבוע_בדילוג[[#This Row],[וסת קבוע אחרון]]=X215),שבוע_בדילוג[[#This Row],[וסת קבוע אחרון]],"")</f>
        <v/>
      </c>
      <c r="AD216" s="1" t="str">
        <f>IF(AND(שבוע_בדילוג[[#This Row],[הווסת פעיל?]]=1,Y215=0,שבוע_בדילוג[[#This Row],[וסת קבוע אחרון]]&lt;&gt;X215),1,"")</f>
        <v/>
      </c>
      <c r="AE216" s="1" t="str">
        <f>IF(AND(שבוע_בדילוג[[#This Row],[הווסת פעיל?]]&lt;&gt;"",B217=1),שבוע_בדילוג[[#This Row],[CycleNumber]],"")</f>
        <v/>
      </c>
      <c r="AF216" s="1" t="str">
        <f>IF(AND(שבוע_בדילוג[[#This Row],[הווסת פעיל?]]&lt;&gt;"",Y215=""),שבוע_בדילוג[[#This Row],[CycleNumber]],"")</f>
        <v/>
      </c>
      <c r="AG216" s="1" t="str">
        <f>IF(B217=1,"",IF(שבוע_בדילוג[[#This Row],[הווסת פעיל?]]=1,IF(שבוע_בדילוג[[#This Row],[וסת קבוע אחרון]]=F217,1,0),""))</f>
        <v/>
      </c>
      <c r="AH216" s="1" t="str">
        <f>IF(B217=1,"",IF(שבוע_בדילוג[[#This Row],[הווסת פעיל?]]=1,IF(OR(שבוע_בדילוג[[#This Row],[וסת קבוע אחרון]]=F217,F217=שבוע_בדילוג[[#This Row],[LengthofCycle]]),1,0),""))</f>
        <v/>
      </c>
      <c r="AI216" s="1" t="str">
        <f>IF(B217=1,"",IF(שבוע_בדילוג[[#This Row],[הווסת פעיל?]]=1,IF(OR(שבוע_בדילוג[[#This Row],[וסת קבוע אחרון]]=F217,F217=שבוע_בדילוג[[#This Row],[LengthofCycle]],AND(שבוע_בדילוג[[#This Row],[LengthofCycle]]&lt;&gt;שבוע_בדילוג[[#This Row],[וסת קבוע אחרון]],OR(F217=28,F217=29))),1,0),""))</f>
        <v/>
      </c>
      <c r="AJ216" s="1" t="str">
        <f>IF(AND(שבוע_בדילוג[[#This Row],[הווסת פעיל?]]=1,B217=1),1,"")</f>
        <v/>
      </c>
      <c r="AK216" s="4">
        <f>IF(AND(שבוע_בדילוג[[#This Row],[הווסת פעיל?]]&lt;&gt;1,B217&lt;&gt;1,B217&lt;&gt;""),IF(שבוע_בדילוג[[#This Row],[LengthofCycle]]=F217,1,0),"")</f>
        <v>0</v>
      </c>
      <c r="AL216" s="4">
        <f>IF(AND(שבוע_בדילוג[[#This Row],[הווסת פעיל?]]&lt;&gt;1,B217&lt;&gt;1,B217&lt;&gt;""),IF(OR(שבוע_בדילוג[[#This Row],[LengthofCycle]]=F217,F217=29),1,0),"")</f>
        <v>0</v>
      </c>
      <c r="AM216" s="4">
        <f>IF(AND(שבוע_בדילוג[[#This Row],[הווסת פעיל?]]&lt;&gt;1,B217&lt;&gt;1,B217&lt;&gt;""),IF(OR(שבוע_בדילוג[[#This Row],[LengthofCycle]]=F217,F217=29,F217=28),1,0),"")</f>
        <v>0</v>
      </c>
    </row>
    <row r="217" spans="1:39" x14ac:dyDescent="0.25">
      <c r="A217" s="1" t="s">
        <v>63</v>
      </c>
      <c r="B217" s="1">
        <v>9</v>
      </c>
      <c r="C217" s="1">
        <v>1</v>
      </c>
      <c r="D217" s="1">
        <v>1</v>
      </c>
      <c r="E217" s="1">
        <v>0</v>
      </c>
      <c r="F217" s="1">
        <v>27</v>
      </c>
      <c r="H217" s="1">
        <f>שבוע_בדילוג[[#This Row],[LengthofCycle]]+1</f>
        <v>28</v>
      </c>
      <c r="I217" s="1">
        <f>IF(IFERROR(LOOKUP(שבוע_בדילוג[[#This Row],[ClientID]],קביעויות[השבוע בדילוג]),FALSE)=שבוע_בדילוג[[#This Row],[ClientID]],1,"")</f>
        <v>1</v>
      </c>
      <c r="J217" s="1" t="str">
        <f>IF(AND(שבוע_בדילוג[[#This Row],[CycleNumber]]&gt;1,OR(B218="",שבוע_בדילוג[[#This Row],[CycleNumber]]&gt;B216)),IF(OR(AND(שבוע_בדילוג[[#This Row],[LengthofCycle]]=29,F216=29),AND(שבוע_בדילוג[[#This Row],[LengthofCycle]]=36,F216=36)),1,""),"")</f>
        <v/>
      </c>
      <c r="K217" s="1" t="str">
        <f>IF(AND(שבוע_בדילוג[[#This Row],[וסת השבוע]]=1,J216=1,שבוע_בדילוג[[#This Row],[CycleNumber]]&gt;B216),1,"")</f>
        <v/>
      </c>
      <c r="L217" s="1" t="str">
        <f>IF(שבוע_בדילוג[[#This Row],[CycleNumber]]=1,"",IF(שבוע_בדילוג[[#This Row],[וסת השבוע]]=1,0,IF(L216="","",IF(L216=0,IF(שבוע_בדילוג[[#This Row],[LengthofCycle]]=29,0,1),IF(L216=1,IF(שבוע_בדילוג[[#This Row],[LengthofCycle]]+F216=29*2,0,2),IF(L216=2,IF(שבוע_בדילוג[[#This Row],[LengthofCycle]]+F216+F215=29*3,0,3),""))))))</f>
        <v/>
      </c>
      <c r="M217" s="1" t="str">
        <f>IF(שבוע_בדילוג[[#This Row],[וסת השבוע]]=1,IF(שבוע_בדילוג[[#This Row],[וסת השבוע וההפלגה ביחד]]=1,M216+1,0),IF(AND(שבוע_בדילוג[[#This Row],[CycleNumber]]&gt;B216,שבוע_בדילוג[[#This Row],[CycleNumber]]&gt;1),IF(שבוע_בדילוג[[#This Row],[וסת השבוע פעיל?]]&lt;&gt;"",M216+1,""),""))</f>
        <v/>
      </c>
      <c r="N217" s="1" t="str">
        <f>IF(שבוע_בדילוג[[#This Row],[וסת השבוע פעיל?2]]="","",IF(AND(שבוע_בדילוג[[#This Row],[וסת השבוע פעיל?]]&lt;&gt;"",שבוע_בדילוג[[#This Row],[CycleNumber]]&lt;B218,B218&lt;&gt;"",שבוע_בדילוג[[#This Row],[וסת השבוע פעיל?]]&lt;3),IF(L218=0,IF(AND(שבוע_בדילוג[[#This Row],[וסת השבוע פעיל?]]&gt;0,J218=1),0,1),0),""))</f>
        <v/>
      </c>
      <c r="O217" s="1" t="str">
        <f t="shared" si="34"/>
        <v/>
      </c>
      <c r="P217" s="1" t="str">
        <f>IF(AND(שבוע_בדילוג[[#This Row],[חיזוי - שבוע]]=1,K218=1),1,"")</f>
        <v/>
      </c>
      <c r="Q217" s="1" t="str">
        <f>IF(AND(שבוע_בדילוג[[#This Row],[וסת השבוע פעיל?]]&lt;3,OR(שבוע_בדילוג[[#This Row],[CycleNumber]]&gt;B218,B218="")),1,"")</f>
        <v/>
      </c>
      <c r="R217" s="1" t="str">
        <f>IF(AND(שבוע_בדילוג[[#This Row],[חיזוי - שבוע]]&lt;&gt;"",שבוע_בדילוג[[#This Row],[וסת השבוע פעיל?2]]=""),1,"")</f>
        <v/>
      </c>
      <c r="S217" s="1">
        <f>IF(שבוע_בדילוג[[#This Row],[האישה קבעה וסת שבוע בדילוג?]]=1,IF(שבוע_בדילוג[[#This Row],[וסת השבוע פעיל?]]&lt;3,1,0),"")</f>
        <v>0</v>
      </c>
      <c r="T2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7" s="1">
        <f t="shared" si="31"/>
        <v>0</v>
      </c>
      <c r="V217" s="1">
        <f t="shared" si="32"/>
        <v>0</v>
      </c>
      <c r="W217" s="1">
        <f t="shared" si="33"/>
        <v>0</v>
      </c>
      <c r="X217" s="1" t="str">
        <f>IF(שבוע_בדילוג[[#This Row],[3 הפלגות זהות]]="","",IF(שבוע_בדילוג[[#This Row],[3 הפלגות זהות]]=1,שבוע_בדילוג[[#This Row],[LengthofCycle]],X216))</f>
        <v/>
      </c>
      <c r="Z217" s="1" t="str">
        <f>IF(OR(שבוע_בדילוג[[#This Row],[הווסת פעיל?]]=0,שבוע_בדילוג[[#This Row],[הווסת פעיל?]]=""),"",SUM(Z216,שבוע_בדילוג[[#This Row],[הווסת פעיל?]]))</f>
        <v/>
      </c>
      <c r="AA217" s="1" t="str">
        <f>IF(AND(שבוע_בדילוג[[#This Row],[כמה מחזורים עד עקירה]]&lt;&gt;"",Z218=""),שבוע_בדילוג[[#This Row],[כמה מחזורים עד עקירה]],"")</f>
        <v/>
      </c>
      <c r="AB217" s="1" t="str">
        <f>IF(AND(שבוע_בדילוג[[#This Row],[הווסת פעיל?]]=1,שבוע_בדילוג[[#This Row],[וסת קבוע אחרון]]&lt;&gt;X216),שבוע_בדילוג[[#This Row],[וסת קבוע אחרון]],"")</f>
        <v/>
      </c>
      <c r="AC217" s="1" t="str">
        <f>IF(AND(שבוע_בדילוג[[#This Row],[הווסת פעיל?]]=1,Y216=0,שבוע_בדילוג[[#This Row],[וסת קבוע אחרון]]=X216),שבוע_בדילוג[[#This Row],[וסת קבוע אחרון]],"")</f>
        <v/>
      </c>
      <c r="AD217" s="1" t="str">
        <f>IF(AND(שבוע_בדילוג[[#This Row],[הווסת פעיל?]]=1,Y216=0,שבוע_בדילוג[[#This Row],[וסת קבוע אחרון]]&lt;&gt;X216),1,"")</f>
        <v/>
      </c>
      <c r="AE217" s="1" t="str">
        <f>IF(AND(שבוע_בדילוג[[#This Row],[הווסת פעיל?]]&lt;&gt;"",B218=1),שבוע_בדילוג[[#This Row],[CycleNumber]],"")</f>
        <v/>
      </c>
      <c r="AF217" s="1" t="str">
        <f>IF(AND(שבוע_בדילוג[[#This Row],[הווסת פעיל?]]&lt;&gt;"",Y216=""),שבוע_בדילוג[[#This Row],[CycleNumber]],"")</f>
        <v/>
      </c>
      <c r="AG217" s="1" t="str">
        <f>IF(B218=1,"",IF(שבוע_בדילוג[[#This Row],[הווסת פעיל?]]=1,IF(שבוע_בדילוג[[#This Row],[וסת קבוע אחרון]]=F218,1,0),""))</f>
        <v/>
      </c>
      <c r="AH217" s="1" t="str">
        <f>IF(B218=1,"",IF(שבוע_בדילוג[[#This Row],[הווסת פעיל?]]=1,IF(OR(שבוע_בדילוג[[#This Row],[וסת קבוע אחרון]]=F218,F218=שבוע_בדילוג[[#This Row],[LengthofCycle]]),1,0),""))</f>
        <v/>
      </c>
      <c r="AI217" s="1" t="str">
        <f>IF(B218=1,"",IF(שבוע_בדילוג[[#This Row],[הווסת פעיל?]]=1,IF(OR(שבוע_בדילוג[[#This Row],[וסת קבוע אחרון]]=F218,F218=שבוע_בדילוג[[#This Row],[LengthofCycle]],AND(שבוע_בדילוג[[#This Row],[LengthofCycle]]&lt;&gt;שבוע_בדילוג[[#This Row],[וסת קבוע אחרון]],OR(F218=28,F218=29))),1,0),""))</f>
        <v/>
      </c>
      <c r="AJ217" s="1" t="str">
        <f>IF(AND(שבוע_בדילוג[[#This Row],[הווסת פעיל?]]=1,B218=1),1,"")</f>
        <v/>
      </c>
      <c r="AK217" s="4">
        <f>IF(AND(שבוע_בדילוג[[#This Row],[הווסת פעיל?]]&lt;&gt;1,B218&lt;&gt;1,B218&lt;&gt;""),IF(שבוע_בדילוג[[#This Row],[LengthofCycle]]=F218,1,0),"")</f>
        <v>0</v>
      </c>
      <c r="AL217" s="4">
        <f>IF(AND(שבוע_בדילוג[[#This Row],[הווסת פעיל?]]&lt;&gt;1,B218&lt;&gt;1,B218&lt;&gt;""),IF(OR(שבוע_בדילוג[[#This Row],[LengthofCycle]]=F218,F218=29),1,0),"")</f>
        <v>0</v>
      </c>
      <c r="AM217" s="4">
        <f>IF(AND(שבוע_בדילוג[[#This Row],[הווסת פעיל?]]&lt;&gt;1,B218&lt;&gt;1,B218&lt;&gt;""),IF(OR(שבוע_בדילוג[[#This Row],[LengthofCycle]]=F218,F218=29,F218=28),1,0),"")</f>
        <v>0</v>
      </c>
    </row>
    <row r="218" spans="1:39" x14ac:dyDescent="0.25">
      <c r="A218" s="1" t="s">
        <v>63</v>
      </c>
      <c r="B218" s="1">
        <v>10</v>
      </c>
      <c r="C218" s="1">
        <v>1</v>
      </c>
      <c r="D218" s="1">
        <v>1</v>
      </c>
      <c r="E218" s="1">
        <v>0</v>
      </c>
      <c r="F218" s="1">
        <v>30</v>
      </c>
      <c r="H218" s="1">
        <f>שבוע_בדילוג[[#This Row],[LengthofCycle]]+1</f>
        <v>31</v>
      </c>
      <c r="I218" s="1">
        <f>IF(IFERROR(LOOKUP(שבוע_בדילוג[[#This Row],[ClientID]],קביעויות[השבוע בדילוג]),FALSE)=שבוע_בדילוג[[#This Row],[ClientID]],1,"")</f>
        <v>1</v>
      </c>
      <c r="J218" s="1" t="str">
        <f>IF(AND(שבוע_בדילוג[[#This Row],[CycleNumber]]&gt;1,OR(B219="",שבוע_בדילוג[[#This Row],[CycleNumber]]&gt;B217)),IF(OR(AND(שבוע_בדילוג[[#This Row],[LengthofCycle]]=29,F217=29),AND(שבוע_בדילוג[[#This Row],[LengthofCycle]]=36,F217=36)),1,""),"")</f>
        <v/>
      </c>
      <c r="K218" s="1" t="str">
        <f>IF(AND(שבוע_בדילוג[[#This Row],[וסת השבוע]]=1,J217=1,שבוע_בדילוג[[#This Row],[CycleNumber]]&gt;B217),1,"")</f>
        <v/>
      </c>
      <c r="L218" s="1" t="str">
        <f>IF(שבוע_בדילוג[[#This Row],[CycleNumber]]=1,"",IF(שבוע_בדילוג[[#This Row],[וסת השבוע]]=1,0,IF(L217="","",IF(L217=0,IF(שבוע_בדילוג[[#This Row],[LengthofCycle]]=29,0,1),IF(L217=1,IF(שבוע_בדילוג[[#This Row],[LengthofCycle]]+F217=29*2,0,2),IF(L217=2,IF(שבוע_בדילוג[[#This Row],[LengthofCycle]]+F217+F216=29*3,0,3),""))))))</f>
        <v/>
      </c>
      <c r="M218" s="1" t="str">
        <f>IF(שבוע_בדילוג[[#This Row],[וסת השבוע]]=1,IF(שבוע_בדילוג[[#This Row],[וסת השבוע וההפלגה ביחד]]=1,M217+1,0),IF(AND(שבוע_בדילוג[[#This Row],[CycleNumber]]&gt;B217,שבוע_בדילוג[[#This Row],[CycleNumber]]&gt;1),IF(שבוע_בדילוג[[#This Row],[וסת השבוע פעיל?]]&lt;&gt;"",M217+1,""),""))</f>
        <v/>
      </c>
      <c r="N218" s="1" t="str">
        <f>IF(שבוע_בדילוג[[#This Row],[וסת השבוע פעיל?2]]="","",IF(AND(שבוע_בדילוג[[#This Row],[וסת השבוע פעיל?]]&lt;&gt;"",שבוע_בדילוג[[#This Row],[CycleNumber]]&lt;B219,B219&lt;&gt;"",שבוע_בדילוג[[#This Row],[וסת השבוע פעיל?]]&lt;3),IF(L219=0,IF(AND(שבוע_בדילוג[[#This Row],[וסת השבוע פעיל?]]&gt;0,J219=1),0,1),0),""))</f>
        <v/>
      </c>
      <c r="O218" s="1" t="str">
        <f t="shared" si="34"/>
        <v/>
      </c>
      <c r="P218" s="1" t="str">
        <f>IF(AND(שבוע_בדילוג[[#This Row],[חיזוי - שבוע]]=1,K219=1),1,"")</f>
        <v/>
      </c>
      <c r="Q218" s="1" t="str">
        <f>IF(AND(שבוע_בדילוג[[#This Row],[וסת השבוע פעיל?]]&lt;3,OR(שבוע_בדילוג[[#This Row],[CycleNumber]]&gt;B219,B219="")),1,"")</f>
        <v/>
      </c>
      <c r="R218" s="1" t="str">
        <f>IF(AND(שבוע_בדילוג[[#This Row],[חיזוי - שבוע]]&lt;&gt;"",שבוע_בדילוג[[#This Row],[וסת השבוע פעיל?2]]=""),1,"")</f>
        <v/>
      </c>
      <c r="S218" s="1">
        <f>IF(שבוע_בדילוג[[#This Row],[האישה קבעה וסת שבוע בדילוג?]]=1,IF(שבוע_בדילוג[[#This Row],[וסת השבוע פעיל?]]&lt;3,1,0),"")</f>
        <v>0</v>
      </c>
      <c r="T2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8" s="1">
        <f t="shared" si="31"/>
        <v>0</v>
      </c>
      <c r="V218" s="1">
        <f t="shared" si="32"/>
        <v>0</v>
      </c>
      <c r="W218" s="1">
        <f t="shared" si="33"/>
        <v>0</v>
      </c>
      <c r="X218" s="1" t="str">
        <f>IF(שבוע_בדילוג[[#This Row],[3 הפלגות זהות]]="","",IF(שבוע_בדילוג[[#This Row],[3 הפלגות זהות]]=1,שבוע_בדילוג[[#This Row],[LengthofCycle]],X217))</f>
        <v/>
      </c>
      <c r="Z218" s="1" t="str">
        <f>IF(OR(שבוע_בדילוג[[#This Row],[הווסת פעיל?]]=0,שבוע_בדילוג[[#This Row],[הווסת פעיל?]]=""),"",SUM(Z217,שבוע_בדילוג[[#This Row],[הווסת פעיל?]]))</f>
        <v/>
      </c>
      <c r="AA218" s="1" t="str">
        <f>IF(AND(שבוע_בדילוג[[#This Row],[כמה מחזורים עד עקירה]]&lt;&gt;"",Z219=""),שבוע_בדילוג[[#This Row],[כמה מחזורים עד עקירה]],"")</f>
        <v/>
      </c>
      <c r="AB218" s="1" t="str">
        <f>IF(AND(שבוע_בדילוג[[#This Row],[הווסת פעיל?]]=1,שבוע_בדילוג[[#This Row],[וסת קבוע אחרון]]&lt;&gt;X217),שבוע_בדילוג[[#This Row],[וסת קבוע אחרון]],"")</f>
        <v/>
      </c>
      <c r="AC218" s="1" t="str">
        <f>IF(AND(שבוע_בדילוג[[#This Row],[הווסת פעיל?]]=1,Y217=0,שבוע_בדילוג[[#This Row],[וסת קבוע אחרון]]=X217),שבוע_בדילוג[[#This Row],[וסת קבוע אחרון]],"")</f>
        <v/>
      </c>
      <c r="AD218" s="1" t="str">
        <f>IF(AND(שבוע_בדילוג[[#This Row],[הווסת פעיל?]]=1,Y217=0,שבוע_בדילוג[[#This Row],[וסת קבוע אחרון]]&lt;&gt;X217),1,"")</f>
        <v/>
      </c>
      <c r="AE218" s="1" t="str">
        <f>IF(AND(שבוע_בדילוג[[#This Row],[הווסת פעיל?]]&lt;&gt;"",B219=1),שבוע_בדילוג[[#This Row],[CycleNumber]],"")</f>
        <v/>
      </c>
      <c r="AF218" s="1" t="str">
        <f>IF(AND(שבוע_בדילוג[[#This Row],[הווסת פעיל?]]&lt;&gt;"",Y217=""),שבוע_בדילוג[[#This Row],[CycleNumber]],"")</f>
        <v/>
      </c>
      <c r="AG218" s="1" t="str">
        <f>IF(B219=1,"",IF(שבוע_בדילוג[[#This Row],[הווסת פעיל?]]=1,IF(שבוע_בדילוג[[#This Row],[וסת קבוע אחרון]]=F219,1,0),""))</f>
        <v/>
      </c>
      <c r="AH218" s="1" t="str">
        <f>IF(B219=1,"",IF(שבוע_בדילוג[[#This Row],[הווסת פעיל?]]=1,IF(OR(שבוע_בדילוג[[#This Row],[וסת קבוע אחרון]]=F219,F219=שבוע_בדילוג[[#This Row],[LengthofCycle]]),1,0),""))</f>
        <v/>
      </c>
      <c r="AI218" s="1" t="str">
        <f>IF(B219=1,"",IF(שבוע_בדילוג[[#This Row],[הווסת פעיל?]]=1,IF(OR(שבוע_בדילוג[[#This Row],[וסת קבוע אחרון]]=F219,F219=שבוע_בדילוג[[#This Row],[LengthofCycle]],AND(שבוע_בדילוג[[#This Row],[LengthofCycle]]&lt;&gt;שבוע_בדילוג[[#This Row],[וסת קבוע אחרון]],OR(F219=28,F219=29))),1,0),""))</f>
        <v/>
      </c>
      <c r="AJ218" s="1" t="str">
        <f>IF(AND(שבוע_בדילוג[[#This Row],[הווסת פעיל?]]=1,B219=1),1,"")</f>
        <v/>
      </c>
      <c r="AK218" s="4">
        <f>IF(AND(שבוע_בדילוג[[#This Row],[הווסת פעיל?]]&lt;&gt;1,B219&lt;&gt;1,B219&lt;&gt;""),IF(שבוע_בדילוג[[#This Row],[LengthofCycle]]=F219,1,0),"")</f>
        <v>0</v>
      </c>
      <c r="AL218" s="4">
        <f>IF(AND(שבוע_בדילוג[[#This Row],[הווסת פעיל?]]&lt;&gt;1,B219&lt;&gt;1,B219&lt;&gt;""),IF(OR(שבוע_בדילוג[[#This Row],[LengthofCycle]]=F219,F219=29),1,0),"")</f>
        <v>0</v>
      </c>
      <c r="AM218" s="4">
        <f>IF(AND(שבוע_בדילוג[[#This Row],[הווסת פעיל?]]&lt;&gt;1,B219&lt;&gt;1,B219&lt;&gt;""),IF(OR(שבוע_בדילוג[[#This Row],[LengthofCycle]]=F219,F219=29,F219=28),1,0),"")</f>
        <v>1</v>
      </c>
    </row>
    <row r="219" spans="1:39" x14ac:dyDescent="0.25">
      <c r="A219" s="1" t="s">
        <v>63</v>
      </c>
      <c r="B219" s="1">
        <v>11</v>
      </c>
      <c r="C219" s="1">
        <v>1</v>
      </c>
      <c r="D219" s="1">
        <v>1</v>
      </c>
      <c r="E219" s="1">
        <v>0</v>
      </c>
      <c r="F219" s="1">
        <v>28</v>
      </c>
      <c r="H219" s="1">
        <f>שבוע_בדילוג[[#This Row],[LengthofCycle]]+1</f>
        <v>29</v>
      </c>
      <c r="I219" s="1">
        <f>IF(IFERROR(LOOKUP(שבוע_בדילוג[[#This Row],[ClientID]],קביעויות[השבוע בדילוג]),FALSE)=שבוע_בדילוג[[#This Row],[ClientID]],1,"")</f>
        <v>1</v>
      </c>
      <c r="J219" s="1" t="str">
        <f>IF(AND(שבוע_בדילוג[[#This Row],[CycleNumber]]&gt;1,OR(B220="",שבוע_בדילוג[[#This Row],[CycleNumber]]&gt;B218)),IF(OR(AND(שבוע_בדילוג[[#This Row],[LengthofCycle]]=29,F218=29),AND(שבוע_בדילוג[[#This Row],[LengthofCycle]]=36,F218=36)),1,""),"")</f>
        <v/>
      </c>
      <c r="K219" s="1" t="str">
        <f>IF(AND(שבוע_בדילוג[[#This Row],[וסת השבוע]]=1,J218=1,שבוע_בדילוג[[#This Row],[CycleNumber]]&gt;B218),1,"")</f>
        <v/>
      </c>
      <c r="L219" s="1" t="str">
        <f>IF(שבוע_בדילוג[[#This Row],[CycleNumber]]=1,"",IF(שבוע_בדילוג[[#This Row],[וסת השבוע]]=1,0,IF(L218="","",IF(L218=0,IF(שבוע_בדילוג[[#This Row],[LengthofCycle]]=29,0,1),IF(L218=1,IF(שבוע_בדילוג[[#This Row],[LengthofCycle]]+F218=29*2,0,2),IF(L218=2,IF(שבוע_בדילוג[[#This Row],[LengthofCycle]]+F218+F217=29*3,0,3),""))))))</f>
        <v/>
      </c>
      <c r="M219" s="1" t="str">
        <f>IF(שבוע_בדילוג[[#This Row],[וסת השבוע]]=1,IF(שבוע_בדילוג[[#This Row],[וסת השבוע וההפלגה ביחד]]=1,M218+1,0),IF(AND(שבוע_בדילוג[[#This Row],[CycleNumber]]&gt;B218,שבוע_בדילוג[[#This Row],[CycleNumber]]&gt;1),IF(שבוע_בדילוג[[#This Row],[וסת השבוע פעיל?]]&lt;&gt;"",M218+1,""),""))</f>
        <v/>
      </c>
      <c r="N219" s="1" t="str">
        <f>IF(שבוע_בדילוג[[#This Row],[וסת השבוע פעיל?2]]="","",IF(AND(שבוע_בדילוג[[#This Row],[וסת השבוע פעיל?]]&lt;&gt;"",שבוע_בדילוג[[#This Row],[CycleNumber]]&lt;B220,B220&lt;&gt;"",שבוע_בדילוג[[#This Row],[וסת השבוע פעיל?]]&lt;3),IF(L220=0,IF(AND(שבוע_בדילוג[[#This Row],[וסת השבוע פעיל?]]&gt;0,J220=1),0,1),0),""))</f>
        <v/>
      </c>
      <c r="O219" s="1" t="str">
        <f t="shared" si="34"/>
        <v/>
      </c>
      <c r="P219" s="1" t="str">
        <f>IF(AND(שבוע_בדילוג[[#This Row],[חיזוי - שבוע]]=1,K220=1),1,"")</f>
        <v/>
      </c>
      <c r="Q219" s="1" t="str">
        <f>IF(AND(שבוע_בדילוג[[#This Row],[וסת השבוע פעיל?]]&lt;3,OR(שבוע_בדילוג[[#This Row],[CycleNumber]]&gt;B220,B220="")),1,"")</f>
        <v/>
      </c>
      <c r="R219" s="1" t="str">
        <f>IF(AND(שבוע_בדילוג[[#This Row],[חיזוי - שבוע]]&lt;&gt;"",שבוע_בדילוג[[#This Row],[וסת השבוע פעיל?2]]=""),1,"")</f>
        <v/>
      </c>
      <c r="S219" s="1">
        <f>IF(שבוע_בדילוג[[#This Row],[האישה קבעה וסת שבוע בדילוג?]]=1,IF(שבוע_בדילוג[[#This Row],[וסת השבוע פעיל?]]&lt;3,1,0),"")</f>
        <v>0</v>
      </c>
      <c r="T2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19" s="1">
        <f t="shared" si="31"/>
        <v>0</v>
      </c>
      <c r="V219" s="1">
        <f t="shared" si="32"/>
        <v>0</v>
      </c>
      <c r="W219" s="1">
        <f t="shared" si="33"/>
        <v>0</v>
      </c>
      <c r="X219" s="1" t="str">
        <f>IF(שבוע_בדילוג[[#This Row],[3 הפלגות זהות]]="","",IF(שבוע_בדילוג[[#This Row],[3 הפלגות זהות]]=1,שבוע_בדילוג[[#This Row],[LengthofCycle]],X218))</f>
        <v/>
      </c>
      <c r="Z219" s="1" t="str">
        <f>IF(OR(שבוע_בדילוג[[#This Row],[הווסת פעיל?]]=0,שבוע_בדילוג[[#This Row],[הווסת פעיל?]]=""),"",SUM(Z218,שבוע_בדילוג[[#This Row],[הווסת פעיל?]]))</f>
        <v/>
      </c>
      <c r="AA219" s="1" t="str">
        <f>IF(AND(שבוע_בדילוג[[#This Row],[כמה מחזורים עד עקירה]]&lt;&gt;"",Z220=""),שבוע_בדילוג[[#This Row],[כמה מחזורים עד עקירה]],"")</f>
        <v/>
      </c>
      <c r="AB219" s="1" t="str">
        <f>IF(AND(שבוע_בדילוג[[#This Row],[הווסת פעיל?]]=1,שבוע_בדילוג[[#This Row],[וסת קבוע אחרון]]&lt;&gt;X218),שבוע_בדילוג[[#This Row],[וסת קבוע אחרון]],"")</f>
        <v/>
      </c>
      <c r="AC219" s="1" t="str">
        <f>IF(AND(שבוע_בדילוג[[#This Row],[הווסת פעיל?]]=1,Y218=0,שבוע_בדילוג[[#This Row],[וסת קבוע אחרון]]=X218),שבוע_בדילוג[[#This Row],[וסת קבוע אחרון]],"")</f>
        <v/>
      </c>
      <c r="AD219" s="1" t="str">
        <f>IF(AND(שבוע_בדילוג[[#This Row],[הווסת פעיל?]]=1,Y218=0,שבוע_בדילוג[[#This Row],[וסת קבוע אחרון]]&lt;&gt;X218),1,"")</f>
        <v/>
      </c>
      <c r="AE219" s="1" t="str">
        <f>IF(AND(שבוע_בדילוג[[#This Row],[הווסת פעיל?]]&lt;&gt;"",B220=1),שבוע_בדילוג[[#This Row],[CycleNumber]],"")</f>
        <v/>
      </c>
      <c r="AF219" s="1" t="str">
        <f>IF(AND(שבוע_בדילוג[[#This Row],[הווסת פעיל?]]&lt;&gt;"",Y218=""),שבוע_בדילוג[[#This Row],[CycleNumber]],"")</f>
        <v/>
      </c>
      <c r="AG219" s="1" t="str">
        <f>IF(B220=1,"",IF(שבוע_בדילוג[[#This Row],[הווסת פעיל?]]=1,IF(שבוע_בדילוג[[#This Row],[וסת קבוע אחרון]]=F220,1,0),""))</f>
        <v/>
      </c>
      <c r="AH219" s="1" t="str">
        <f>IF(B220=1,"",IF(שבוע_בדילוג[[#This Row],[הווסת פעיל?]]=1,IF(OR(שבוע_בדילוג[[#This Row],[וסת קבוע אחרון]]=F220,F220=שבוע_בדילוג[[#This Row],[LengthofCycle]]),1,0),""))</f>
        <v/>
      </c>
      <c r="AI219" s="1" t="str">
        <f>IF(B220=1,"",IF(שבוע_בדילוג[[#This Row],[הווסת פעיל?]]=1,IF(OR(שבוע_בדילוג[[#This Row],[וסת קבוע אחרון]]=F220,F220=שבוע_בדילוג[[#This Row],[LengthofCycle]],AND(שבוע_בדילוג[[#This Row],[LengthofCycle]]&lt;&gt;שבוע_בדילוג[[#This Row],[וסת קבוע אחרון]],OR(F220=28,F220=29))),1,0),""))</f>
        <v/>
      </c>
      <c r="AJ219" s="1" t="str">
        <f>IF(AND(שבוע_בדילוג[[#This Row],[הווסת פעיל?]]=1,B220=1),1,"")</f>
        <v/>
      </c>
      <c r="AK219" s="4">
        <f>IF(AND(שבוע_בדילוג[[#This Row],[הווסת פעיל?]]&lt;&gt;1,B220&lt;&gt;1,B220&lt;&gt;""),IF(שבוע_בדילוג[[#This Row],[LengthofCycle]]=F220,1,0),"")</f>
        <v>0</v>
      </c>
      <c r="AL219" s="4">
        <f>IF(AND(שבוע_בדילוג[[#This Row],[הווסת פעיל?]]&lt;&gt;1,B220&lt;&gt;1,B220&lt;&gt;""),IF(OR(שבוע_בדילוג[[#This Row],[LengthofCycle]]=F220,F220=29),1,0),"")</f>
        <v>0</v>
      </c>
      <c r="AM219" s="4">
        <f>IF(AND(שבוע_בדילוג[[#This Row],[הווסת פעיל?]]&lt;&gt;1,B220&lt;&gt;1,B220&lt;&gt;""),IF(OR(שבוע_בדילוג[[#This Row],[LengthofCycle]]=F220,F220=29,F220=28),1,0),"")</f>
        <v>0</v>
      </c>
    </row>
    <row r="220" spans="1:39" x14ac:dyDescent="0.25">
      <c r="A220" s="1" t="s">
        <v>63</v>
      </c>
      <c r="B220" s="1">
        <v>12</v>
      </c>
      <c r="C220" s="1">
        <v>1</v>
      </c>
      <c r="D220" s="1">
        <v>1</v>
      </c>
      <c r="E220" s="1">
        <v>0</v>
      </c>
      <c r="F220" s="1">
        <v>30</v>
      </c>
      <c r="H220" s="1">
        <f>שבוע_בדילוג[[#This Row],[LengthofCycle]]+1</f>
        <v>31</v>
      </c>
      <c r="I220" s="1">
        <f>IF(IFERROR(LOOKUP(שבוע_בדילוג[[#This Row],[ClientID]],קביעויות[השבוע בדילוג]),FALSE)=שבוע_בדילוג[[#This Row],[ClientID]],1,"")</f>
        <v>1</v>
      </c>
      <c r="J220" s="1" t="str">
        <f>IF(AND(שבוע_בדילוג[[#This Row],[CycleNumber]]&gt;1,OR(B221="",שבוע_בדילוג[[#This Row],[CycleNumber]]&gt;B219)),IF(OR(AND(שבוע_בדילוג[[#This Row],[LengthofCycle]]=29,F219=29),AND(שבוע_בדילוג[[#This Row],[LengthofCycle]]=36,F219=36)),1,""),"")</f>
        <v/>
      </c>
      <c r="K220" s="1" t="str">
        <f>IF(AND(שבוע_בדילוג[[#This Row],[וסת השבוע]]=1,J219=1,שבוע_בדילוג[[#This Row],[CycleNumber]]&gt;B219),1,"")</f>
        <v/>
      </c>
      <c r="L220" s="1" t="str">
        <f>IF(שבוע_בדילוג[[#This Row],[CycleNumber]]=1,"",IF(שבוע_בדילוג[[#This Row],[וסת השבוע]]=1,0,IF(L219="","",IF(L219=0,IF(שבוע_בדילוג[[#This Row],[LengthofCycle]]=29,0,1),IF(L219=1,IF(שבוע_בדילוג[[#This Row],[LengthofCycle]]+F219=29*2,0,2),IF(L219=2,IF(שבוע_בדילוג[[#This Row],[LengthofCycle]]+F219+F218=29*3,0,3),""))))))</f>
        <v/>
      </c>
      <c r="M220" s="1" t="str">
        <f>IF(שבוע_בדילוג[[#This Row],[וסת השבוע]]=1,IF(שבוע_בדילוג[[#This Row],[וסת השבוע וההפלגה ביחד]]=1,M219+1,0),IF(AND(שבוע_בדילוג[[#This Row],[CycleNumber]]&gt;B219,שבוע_בדילוג[[#This Row],[CycleNumber]]&gt;1),IF(שבוע_בדילוג[[#This Row],[וסת השבוע פעיל?]]&lt;&gt;"",M219+1,""),""))</f>
        <v/>
      </c>
      <c r="N220" s="1" t="str">
        <f>IF(שבוע_בדילוג[[#This Row],[וסת השבוע פעיל?2]]="","",IF(AND(שבוע_בדילוג[[#This Row],[וסת השבוע פעיל?]]&lt;&gt;"",שבוע_בדילוג[[#This Row],[CycleNumber]]&lt;B221,B221&lt;&gt;"",שבוע_בדילוג[[#This Row],[וסת השבוע פעיל?]]&lt;3),IF(L221=0,IF(AND(שבוע_בדילוג[[#This Row],[וסת השבוע פעיל?]]&gt;0,J221=1),0,1),0),""))</f>
        <v/>
      </c>
      <c r="O220" s="1" t="str">
        <f t="shared" si="34"/>
        <v/>
      </c>
      <c r="P220" s="1" t="str">
        <f>IF(AND(שבוע_בדילוג[[#This Row],[חיזוי - שבוע]]=1,K221=1),1,"")</f>
        <v/>
      </c>
      <c r="Q220" s="1" t="str">
        <f>IF(AND(שבוע_בדילוג[[#This Row],[וסת השבוע פעיל?]]&lt;3,OR(שבוע_בדילוג[[#This Row],[CycleNumber]]&gt;B221,B221="")),1,"")</f>
        <v/>
      </c>
      <c r="R220" s="1" t="str">
        <f>IF(AND(שבוע_בדילוג[[#This Row],[חיזוי - שבוע]]&lt;&gt;"",שבוע_בדילוג[[#This Row],[וסת השבוע פעיל?2]]=""),1,"")</f>
        <v/>
      </c>
      <c r="S220" s="1">
        <f>IF(שבוע_בדילוג[[#This Row],[האישה קבעה וסת שבוע בדילוג?]]=1,IF(שבוע_בדילוג[[#This Row],[וסת השבוע פעיל?]]&lt;3,1,0),"")</f>
        <v>0</v>
      </c>
      <c r="T2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0" s="1">
        <f t="shared" si="31"/>
        <v>0</v>
      </c>
      <c r="V220" s="1">
        <f t="shared" si="32"/>
        <v>0</v>
      </c>
      <c r="W220" s="1">
        <f t="shared" si="33"/>
        <v>0</v>
      </c>
      <c r="X220" s="1" t="str">
        <f>IF(שבוע_בדילוג[[#This Row],[3 הפלגות זהות]]="","",IF(שבוע_בדילוג[[#This Row],[3 הפלגות זהות]]=1,שבוע_בדילוג[[#This Row],[LengthofCycle]],X219))</f>
        <v/>
      </c>
      <c r="Z220" s="1" t="str">
        <f>IF(OR(שבוע_בדילוג[[#This Row],[הווסת פעיל?]]=0,שבוע_בדילוג[[#This Row],[הווסת פעיל?]]=""),"",SUM(Z219,שבוע_בדילוג[[#This Row],[הווסת פעיל?]]))</f>
        <v/>
      </c>
      <c r="AA220" s="1" t="str">
        <f>IF(AND(שבוע_בדילוג[[#This Row],[כמה מחזורים עד עקירה]]&lt;&gt;"",Z221=""),שבוע_בדילוג[[#This Row],[כמה מחזורים עד עקירה]],"")</f>
        <v/>
      </c>
      <c r="AB220" s="1" t="str">
        <f>IF(AND(שבוע_בדילוג[[#This Row],[הווסת פעיל?]]=1,שבוע_בדילוג[[#This Row],[וסת קבוע אחרון]]&lt;&gt;X219),שבוע_בדילוג[[#This Row],[וסת קבוע אחרון]],"")</f>
        <v/>
      </c>
      <c r="AC220" s="1" t="str">
        <f>IF(AND(שבוע_בדילוג[[#This Row],[הווסת פעיל?]]=1,Y219=0,שבוע_בדילוג[[#This Row],[וסת קבוע אחרון]]=X219),שבוע_בדילוג[[#This Row],[וסת קבוע אחרון]],"")</f>
        <v/>
      </c>
      <c r="AD220" s="1" t="str">
        <f>IF(AND(שבוע_בדילוג[[#This Row],[הווסת פעיל?]]=1,Y219=0,שבוע_בדילוג[[#This Row],[וסת קבוע אחרון]]&lt;&gt;X219),1,"")</f>
        <v/>
      </c>
      <c r="AE220" s="1" t="str">
        <f>IF(AND(שבוע_בדילוג[[#This Row],[הווסת פעיל?]]&lt;&gt;"",B221=1),שבוע_בדילוג[[#This Row],[CycleNumber]],"")</f>
        <v/>
      </c>
      <c r="AF220" s="1" t="str">
        <f>IF(AND(שבוע_בדילוג[[#This Row],[הווסת פעיל?]]&lt;&gt;"",Y219=""),שבוע_בדילוג[[#This Row],[CycleNumber]],"")</f>
        <v/>
      </c>
      <c r="AG220" s="1" t="str">
        <f>IF(B221=1,"",IF(שבוע_בדילוג[[#This Row],[הווסת פעיל?]]=1,IF(שבוע_בדילוג[[#This Row],[וסת קבוע אחרון]]=F221,1,0),""))</f>
        <v/>
      </c>
      <c r="AH220" s="1" t="str">
        <f>IF(B221=1,"",IF(שבוע_בדילוג[[#This Row],[הווסת פעיל?]]=1,IF(OR(שבוע_בדילוג[[#This Row],[וסת קבוע אחרון]]=F221,F221=שבוע_בדילוג[[#This Row],[LengthofCycle]]),1,0),""))</f>
        <v/>
      </c>
      <c r="AI220" s="1" t="str">
        <f>IF(B221=1,"",IF(שבוע_בדילוג[[#This Row],[הווסת פעיל?]]=1,IF(OR(שבוע_בדילוג[[#This Row],[וסת קבוע אחרון]]=F221,F221=שבוע_בדילוג[[#This Row],[LengthofCycle]],AND(שבוע_בדילוג[[#This Row],[LengthofCycle]]&lt;&gt;שבוע_בדילוג[[#This Row],[וסת קבוע אחרון]],OR(F221=28,F221=29))),1,0),""))</f>
        <v/>
      </c>
      <c r="AJ220" s="1" t="str">
        <f>IF(AND(שבוע_בדילוג[[#This Row],[הווסת פעיל?]]=1,B221=1),1,"")</f>
        <v/>
      </c>
      <c r="AK220" s="4">
        <f>IF(AND(שבוע_בדילוג[[#This Row],[הווסת פעיל?]]&lt;&gt;1,B221&lt;&gt;1,B221&lt;&gt;""),IF(שבוע_בדילוג[[#This Row],[LengthofCycle]]=F221,1,0),"")</f>
        <v>0</v>
      </c>
      <c r="AL220" s="4">
        <f>IF(AND(שבוע_בדילוג[[#This Row],[הווסת פעיל?]]&lt;&gt;1,B221&lt;&gt;1,B221&lt;&gt;""),IF(OR(שבוע_בדילוג[[#This Row],[LengthofCycle]]=F221,F221=29),1,0),"")</f>
        <v>1</v>
      </c>
      <c r="AM220" s="4">
        <f>IF(AND(שבוע_בדילוג[[#This Row],[הווסת פעיל?]]&lt;&gt;1,B221&lt;&gt;1,B221&lt;&gt;""),IF(OR(שבוע_בדילוג[[#This Row],[LengthofCycle]]=F221,F221=29,F221=28),1,0),"")</f>
        <v>1</v>
      </c>
    </row>
    <row r="221" spans="1:39" x14ac:dyDescent="0.25">
      <c r="A221" s="1" t="s">
        <v>63</v>
      </c>
      <c r="B221" s="1">
        <v>13</v>
      </c>
      <c r="C221" s="1">
        <v>1</v>
      </c>
      <c r="D221" s="1">
        <v>1</v>
      </c>
      <c r="E221" s="1">
        <v>0</v>
      </c>
      <c r="F221" s="1">
        <v>29</v>
      </c>
      <c r="H221" s="1">
        <f>שבוע_בדילוג[[#This Row],[LengthofCycle]]+1</f>
        <v>30</v>
      </c>
      <c r="I221" s="1">
        <f>IF(IFERROR(LOOKUP(שבוע_בדילוג[[#This Row],[ClientID]],קביעויות[השבוע בדילוג]),FALSE)=שבוע_בדילוג[[#This Row],[ClientID]],1,"")</f>
        <v>1</v>
      </c>
      <c r="J221" s="1" t="str">
        <f>IF(AND(שבוע_בדילוג[[#This Row],[CycleNumber]]&gt;1,OR(B222="",שבוע_בדילוג[[#This Row],[CycleNumber]]&gt;B220)),IF(OR(AND(שבוע_בדילוג[[#This Row],[LengthofCycle]]=29,F220=29),AND(שבוע_בדילוג[[#This Row],[LengthofCycle]]=36,F220=36)),1,""),"")</f>
        <v/>
      </c>
      <c r="K221" s="1" t="str">
        <f>IF(AND(שבוע_בדילוג[[#This Row],[וסת השבוע]]=1,J220=1,שבוע_בדילוג[[#This Row],[CycleNumber]]&gt;B220),1,"")</f>
        <v/>
      </c>
      <c r="L221" s="1" t="str">
        <f>IF(שבוע_בדילוג[[#This Row],[CycleNumber]]=1,"",IF(שבוע_בדילוג[[#This Row],[וסת השבוע]]=1,0,IF(L220="","",IF(L220=0,IF(שבוע_בדילוג[[#This Row],[LengthofCycle]]=29,0,1),IF(L220=1,IF(שבוע_בדילוג[[#This Row],[LengthofCycle]]+F220=29*2,0,2),IF(L220=2,IF(שבוע_בדילוג[[#This Row],[LengthofCycle]]+F220+F219=29*3,0,3),""))))))</f>
        <v/>
      </c>
      <c r="M221" s="1" t="str">
        <f>IF(שבוע_בדילוג[[#This Row],[וסת השבוע]]=1,IF(שבוע_בדילוג[[#This Row],[וסת השבוע וההפלגה ביחד]]=1,M220+1,0),IF(AND(שבוע_בדילוג[[#This Row],[CycleNumber]]&gt;B220,שבוע_בדילוג[[#This Row],[CycleNumber]]&gt;1),IF(שבוע_בדילוג[[#This Row],[וסת השבוע פעיל?]]&lt;&gt;"",M220+1,""),""))</f>
        <v/>
      </c>
      <c r="N221" s="1" t="str">
        <f>IF(שבוע_בדילוג[[#This Row],[וסת השבוע פעיל?2]]="","",IF(AND(שבוע_בדילוג[[#This Row],[וסת השבוע פעיל?]]&lt;&gt;"",שבוע_בדילוג[[#This Row],[CycleNumber]]&lt;B222,B222&lt;&gt;"",שבוע_בדילוג[[#This Row],[וסת השבוע פעיל?]]&lt;3),IF(L222=0,IF(AND(שבוע_בדילוג[[#This Row],[וסת השבוע פעיל?]]&gt;0,J222=1),0,1),0),""))</f>
        <v/>
      </c>
      <c r="O221" s="1" t="str">
        <f t="shared" si="34"/>
        <v/>
      </c>
      <c r="P221" s="1" t="str">
        <f>IF(AND(שבוע_בדילוג[[#This Row],[חיזוי - שבוע]]=1,K222=1),1,"")</f>
        <v/>
      </c>
      <c r="Q221" s="1" t="str">
        <f>IF(AND(שבוע_בדילוג[[#This Row],[וסת השבוע פעיל?]]&lt;3,OR(שבוע_בדילוג[[#This Row],[CycleNumber]]&gt;B222,B222="")),1,"")</f>
        <v/>
      </c>
      <c r="R221" s="1" t="str">
        <f>IF(AND(שבוע_בדילוג[[#This Row],[חיזוי - שבוע]]&lt;&gt;"",שבוע_בדילוג[[#This Row],[וסת השבוע פעיל?2]]=""),1,"")</f>
        <v/>
      </c>
      <c r="S221" s="1">
        <f>IF(שבוע_בדילוג[[#This Row],[האישה קבעה וסת שבוע בדילוג?]]=1,IF(שבוע_בדילוג[[#This Row],[וסת השבוע פעיל?]]&lt;3,1,0),"")</f>
        <v>0</v>
      </c>
      <c r="T2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1" s="1">
        <f t="shared" si="31"/>
        <v>0</v>
      </c>
      <c r="V221" s="1">
        <f t="shared" si="32"/>
        <v>0</v>
      </c>
      <c r="W221" s="1">
        <f t="shared" si="33"/>
        <v>0</v>
      </c>
      <c r="X221" s="1" t="str">
        <f>IF(שבוע_בדילוג[[#This Row],[3 הפלגות זהות]]="","",IF(שבוע_בדילוג[[#This Row],[3 הפלגות זהות]]=1,שבוע_בדילוג[[#This Row],[LengthofCycle]],X220))</f>
        <v/>
      </c>
      <c r="Z221" s="1" t="str">
        <f>IF(OR(שבוע_בדילוג[[#This Row],[הווסת פעיל?]]=0,שבוע_בדילוג[[#This Row],[הווסת פעיל?]]=""),"",SUM(Z220,שבוע_בדילוג[[#This Row],[הווסת פעיל?]]))</f>
        <v/>
      </c>
      <c r="AA221" s="1" t="str">
        <f>IF(AND(שבוע_בדילוג[[#This Row],[כמה מחזורים עד עקירה]]&lt;&gt;"",Z222=""),שבוע_בדילוג[[#This Row],[כמה מחזורים עד עקירה]],"")</f>
        <v/>
      </c>
      <c r="AB221" s="1" t="str">
        <f>IF(AND(שבוע_בדילוג[[#This Row],[הווסת פעיל?]]=1,שבוע_בדילוג[[#This Row],[וסת קבוע אחרון]]&lt;&gt;X220),שבוע_בדילוג[[#This Row],[וסת קבוע אחרון]],"")</f>
        <v/>
      </c>
      <c r="AC221" s="1" t="str">
        <f>IF(AND(שבוע_בדילוג[[#This Row],[הווסת פעיל?]]=1,Y220=0,שבוע_בדילוג[[#This Row],[וסת קבוע אחרון]]=X220),שבוע_בדילוג[[#This Row],[וסת קבוע אחרון]],"")</f>
        <v/>
      </c>
      <c r="AD221" s="1" t="str">
        <f>IF(AND(שבוע_בדילוג[[#This Row],[הווסת פעיל?]]=1,Y220=0,שבוע_בדילוג[[#This Row],[וסת קבוע אחרון]]&lt;&gt;X220),1,"")</f>
        <v/>
      </c>
      <c r="AE221" s="1" t="str">
        <f>IF(AND(שבוע_בדילוג[[#This Row],[הווסת פעיל?]]&lt;&gt;"",B222=1),שבוע_בדילוג[[#This Row],[CycleNumber]],"")</f>
        <v/>
      </c>
      <c r="AF221" s="1" t="str">
        <f>IF(AND(שבוע_בדילוג[[#This Row],[הווסת פעיל?]]&lt;&gt;"",Y220=""),שבוע_בדילוג[[#This Row],[CycleNumber]],"")</f>
        <v/>
      </c>
      <c r="AG221" s="1" t="str">
        <f>IF(B222=1,"",IF(שבוע_בדילוג[[#This Row],[הווסת פעיל?]]=1,IF(שבוע_בדילוג[[#This Row],[וסת קבוע אחרון]]=F222,1,0),""))</f>
        <v/>
      </c>
      <c r="AH221" s="1" t="str">
        <f>IF(B222=1,"",IF(שבוע_בדילוג[[#This Row],[הווסת פעיל?]]=1,IF(OR(שבוע_בדילוג[[#This Row],[וסת קבוע אחרון]]=F222,F222=שבוע_בדילוג[[#This Row],[LengthofCycle]]),1,0),""))</f>
        <v/>
      </c>
      <c r="AI221" s="1" t="str">
        <f>IF(B222=1,"",IF(שבוע_בדילוג[[#This Row],[הווסת פעיל?]]=1,IF(OR(שבוע_בדילוג[[#This Row],[וסת קבוע אחרון]]=F222,F222=שבוע_בדילוג[[#This Row],[LengthofCycle]],AND(שבוע_בדילוג[[#This Row],[LengthofCycle]]&lt;&gt;שבוע_בדילוג[[#This Row],[וסת קבוע אחרון]],OR(F222=28,F222=29))),1,0),""))</f>
        <v/>
      </c>
      <c r="AJ221" s="1" t="str">
        <f>IF(AND(שבוע_בדילוג[[#This Row],[הווסת פעיל?]]=1,B222=1),1,"")</f>
        <v/>
      </c>
      <c r="AK221" s="4" t="str">
        <f>IF(AND(שבוע_בדילוג[[#This Row],[הווסת פעיל?]]&lt;&gt;1,B222&lt;&gt;1,B222&lt;&gt;""),IF(שבוע_בדילוג[[#This Row],[LengthofCycle]]=F222,1,0),"")</f>
        <v/>
      </c>
      <c r="AL221" s="4" t="str">
        <f>IF(AND(שבוע_בדילוג[[#This Row],[הווסת פעיל?]]&lt;&gt;1,B222&lt;&gt;1,B222&lt;&gt;""),IF(OR(שבוע_בדילוג[[#This Row],[LengthofCycle]]=F222,F222=29),1,0),"")</f>
        <v/>
      </c>
      <c r="AM221" s="4" t="str">
        <f>IF(AND(שבוע_בדילוג[[#This Row],[הווסת פעיל?]]&lt;&gt;1,B222&lt;&gt;1,B222&lt;&gt;""),IF(OR(שבוע_בדילוג[[#This Row],[LengthofCycle]]=F222,F222=29,F222=28),1,0),"")</f>
        <v/>
      </c>
    </row>
    <row r="222" spans="1:39" x14ac:dyDescent="0.25">
      <c r="A222" s="1" t="s">
        <v>64</v>
      </c>
      <c r="B222" s="1">
        <v>1</v>
      </c>
      <c r="C222" s="1">
        <v>1</v>
      </c>
      <c r="D222" s="1">
        <v>0</v>
      </c>
      <c r="E222" s="1">
        <v>0</v>
      </c>
      <c r="F222" s="1">
        <v>32</v>
      </c>
      <c r="H222" s="1">
        <f>שבוע_בדילוג[[#This Row],[LengthofCycle]]+1</f>
        <v>33</v>
      </c>
      <c r="I222" s="1" t="str">
        <f>IF(IFERROR(LOOKUP(שבוע_בדילוג[[#This Row],[ClientID]],קביעויות[השבוע בדילוג]),FALSE)=שבוע_בדילוג[[#This Row],[ClientID]],1,"")</f>
        <v/>
      </c>
      <c r="J222" s="1" t="str">
        <f>IF(AND(שבוע_בדילוג[[#This Row],[CycleNumber]]&gt;1,OR(B223="",שבוע_בדילוג[[#This Row],[CycleNumber]]&gt;B221)),IF(OR(AND(שבוע_בדילוג[[#This Row],[LengthofCycle]]=29,F221=29),AND(שבוע_בדילוג[[#This Row],[LengthofCycle]]=36,F221=36)),1,""),"")</f>
        <v/>
      </c>
      <c r="K222" s="1" t="str">
        <f>IF(AND(שבוע_בדילוג[[#This Row],[וסת השבוע]]=1,J221=1,שבוע_בדילוג[[#This Row],[CycleNumber]]&gt;B221),1,"")</f>
        <v/>
      </c>
      <c r="L222" s="1" t="str">
        <f>IF(שבוע_בדילוג[[#This Row],[CycleNumber]]=1,"",IF(שבוע_בדילוג[[#This Row],[וסת השבוע]]=1,0,IF(L221="","",IF(L221=0,IF(שבוע_בדילוג[[#This Row],[LengthofCycle]]=29,0,1),IF(L221=1,IF(שבוע_בדילוג[[#This Row],[LengthofCycle]]+F221=29*2,0,2),IF(L221=2,IF(שבוע_בדילוג[[#This Row],[LengthofCycle]]+F221+F220=29*3,0,3),""))))))</f>
        <v/>
      </c>
      <c r="M222" s="1" t="str">
        <f>IF(שבוע_בדילוג[[#This Row],[וסת השבוע]]=1,IF(שבוע_בדילוג[[#This Row],[וסת השבוע וההפלגה ביחד]]=1,M221+1,0),IF(AND(שבוע_בדילוג[[#This Row],[CycleNumber]]&gt;B221,שבוע_בדילוג[[#This Row],[CycleNumber]]&gt;1),IF(שבוע_בדילוג[[#This Row],[וסת השבוע פעיל?]]&lt;&gt;"",M221+1,""),""))</f>
        <v/>
      </c>
      <c r="N222" s="1" t="str">
        <f>IF(שבוע_בדילוג[[#This Row],[וסת השבוע פעיל?2]]="","",IF(AND(שבוע_בדילוג[[#This Row],[וסת השבוע פעיל?]]&lt;&gt;"",שבוע_בדילוג[[#This Row],[CycleNumber]]&lt;B223,B223&lt;&gt;"",שבוע_בדילוג[[#This Row],[וסת השבוע פעיל?]]&lt;3),IF(L223=0,IF(AND(שבוע_בדילוג[[#This Row],[וסת השבוע פעיל?]]&gt;0,J223=1),0,1),0),""))</f>
        <v/>
      </c>
      <c r="O222" s="1" t="str">
        <f t="shared" si="34"/>
        <v/>
      </c>
      <c r="P222" s="1" t="str">
        <f>IF(AND(שבוע_בדילוג[[#This Row],[חיזוי - שבוע]]=1,K223=1),1,"")</f>
        <v/>
      </c>
      <c r="Q222" s="1" t="str">
        <f>IF(AND(שבוע_בדילוג[[#This Row],[וסת השבוע פעיל?]]&lt;3,OR(שבוע_בדילוג[[#This Row],[CycleNumber]]&gt;B223,B223="")),1,"")</f>
        <v/>
      </c>
      <c r="R222" s="1" t="str">
        <f>IF(AND(שבוע_בדילוג[[#This Row],[חיזוי - שבוע]]&lt;&gt;"",שבוע_בדילוג[[#This Row],[וסת השבוע פעיל?2]]=""),1,"")</f>
        <v/>
      </c>
      <c r="S222" s="1" t="str">
        <f>IF(שבוע_בדילוג[[#This Row],[האישה קבעה וסת שבוע בדילוג?]]=1,IF(שבוע_בדילוג[[#This Row],[וסת השבוע פעיל?]]&lt;3,1,0),"")</f>
        <v/>
      </c>
      <c r="T2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2" s="1" t="str">
        <f t="shared" si="31"/>
        <v/>
      </c>
      <c r="V222" s="1" t="str">
        <f t="shared" si="32"/>
        <v/>
      </c>
      <c r="W222" s="1" t="str">
        <f t="shared" si="33"/>
        <v/>
      </c>
      <c r="X222" s="1" t="str">
        <f>IF(שבוע_בדילוג[[#This Row],[3 הפלגות זהות]]="","",IF(שבוע_בדילוג[[#This Row],[3 הפלגות זהות]]=1,שבוע_בדילוג[[#This Row],[LengthofCycle]],X221))</f>
        <v/>
      </c>
      <c r="Z222" s="1" t="str">
        <f>IF(OR(שבוע_בדילוג[[#This Row],[הווסת פעיל?]]=0,שבוע_בדילוג[[#This Row],[הווסת פעיל?]]=""),"",SUM(Z221,שבוע_בדילוג[[#This Row],[הווסת פעיל?]]))</f>
        <v/>
      </c>
      <c r="AA222" s="1" t="str">
        <f>IF(AND(שבוע_בדילוג[[#This Row],[כמה מחזורים עד עקירה]]&lt;&gt;"",Z223=""),שבוע_בדילוג[[#This Row],[כמה מחזורים עד עקירה]],"")</f>
        <v/>
      </c>
      <c r="AB222" s="1" t="str">
        <f>IF(AND(שבוע_בדילוג[[#This Row],[הווסת פעיל?]]=1,שבוע_בדילוג[[#This Row],[וסת קבוע אחרון]]&lt;&gt;X221),שבוע_בדילוג[[#This Row],[וסת קבוע אחרון]],"")</f>
        <v/>
      </c>
      <c r="AC222" s="1" t="str">
        <f>IF(AND(שבוע_בדילוג[[#This Row],[הווסת פעיל?]]=1,Y221=0,שבוע_בדילוג[[#This Row],[וסת קבוע אחרון]]=X221),שבוע_בדילוג[[#This Row],[וסת קבוע אחרון]],"")</f>
        <v/>
      </c>
      <c r="AD222" s="1" t="str">
        <f>IF(AND(שבוע_בדילוג[[#This Row],[הווסת פעיל?]]=1,Y221=0,שבוע_בדילוג[[#This Row],[וסת קבוע אחרון]]&lt;&gt;X221),1,"")</f>
        <v/>
      </c>
      <c r="AE222" s="1" t="str">
        <f>IF(AND(שבוע_בדילוג[[#This Row],[הווסת פעיל?]]&lt;&gt;"",B223=1),שבוע_בדילוג[[#This Row],[CycleNumber]],"")</f>
        <v/>
      </c>
      <c r="AF222" s="1" t="str">
        <f>IF(AND(שבוע_בדילוג[[#This Row],[הווסת פעיל?]]&lt;&gt;"",Y221=""),שבוע_בדילוג[[#This Row],[CycleNumber]],"")</f>
        <v/>
      </c>
      <c r="AG222" s="1" t="str">
        <f>IF(B223=1,"",IF(שבוע_בדילוג[[#This Row],[הווסת פעיל?]]=1,IF(שבוע_בדילוג[[#This Row],[וסת קבוע אחרון]]=F223,1,0),""))</f>
        <v/>
      </c>
      <c r="AH222" s="1" t="str">
        <f>IF(B223=1,"",IF(שבוע_בדילוג[[#This Row],[הווסת פעיל?]]=1,IF(OR(שבוע_בדילוג[[#This Row],[וסת קבוע אחרון]]=F223,F223=שבוע_בדילוג[[#This Row],[LengthofCycle]]),1,0),""))</f>
        <v/>
      </c>
      <c r="AI222" s="1" t="str">
        <f>IF(B223=1,"",IF(שבוע_בדילוג[[#This Row],[הווסת פעיל?]]=1,IF(OR(שבוע_בדילוג[[#This Row],[וסת קבוע אחרון]]=F223,F223=שבוע_בדילוג[[#This Row],[LengthofCycle]],AND(שבוע_בדילוג[[#This Row],[LengthofCycle]]&lt;&gt;שבוע_בדילוג[[#This Row],[וסת קבוע אחרון]],OR(F223=28,F223=29))),1,0),""))</f>
        <v/>
      </c>
      <c r="AJ222" s="1" t="str">
        <f>IF(AND(שבוע_בדילוג[[#This Row],[הווסת פעיל?]]=1,B223=1),1,"")</f>
        <v/>
      </c>
      <c r="AK222" s="4">
        <f>IF(AND(שבוע_בדילוג[[#This Row],[הווסת פעיל?]]&lt;&gt;1,B223&lt;&gt;1,B223&lt;&gt;""),IF(שבוע_בדילוג[[#This Row],[LengthofCycle]]=F223,1,0),"")</f>
        <v>0</v>
      </c>
      <c r="AL222" s="4">
        <f>IF(AND(שבוע_בדילוג[[#This Row],[הווסת פעיל?]]&lt;&gt;1,B223&lt;&gt;1,B223&lt;&gt;""),IF(OR(שבוע_בדילוג[[#This Row],[LengthofCycle]]=F223,F223=29),1,0),"")</f>
        <v>0</v>
      </c>
      <c r="AM222" s="4">
        <f>IF(AND(שבוע_בדילוג[[#This Row],[הווסת פעיל?]]&lt;&gt;1,B223&lt;&gt;1,B223&lt;&gt;""),IF(OR(שבוע_בדילוג[[#This Row],[LengthofCycle]]=F223,F223=29,F223=28),1,0),"")</f>
        <v>0</v>
      </c>
    </row>
    <row r="223" spans="1:39" x14ac:dyDescent="0.25">
      <c r="A223" s="1" t="s">
        <v>64</v>
      </c>
      <c r="B223" s="1">
        <v>2</v>
      </c>
      <c r="C223" s="1">
        <v>1</v>
      </c>
      <c r="D223" s="1">
        <v>1</v>
      </c>
      <c r="E223" s="1">
        <v>0</v>
      </c>
      <c r="F223" s="1">
        <v>27</v>
      </c>
      <c r="H223" s="1">
        <f>שבוע_בדילוג[[#This Row],[LengthofCycle]]+1</f>
        <v>28</v>
      </c>
      <c r="I223" s="1" t="str">
        <f>IF(IFERROR(LOOKUP(שבוע_בדילוג[[#This Row],[ClientID]],קביעויות[השבוע בדילוג]),FALSE)=שבוע_בדילוג[[#This Row],[ClientID]],1,"")</f>
        <v/>
      </c>
      <c r="J223" s="1" t="str">
        <f>IF(AND(שבוע_בדילוג[[#This Row],[CycleNumber]]&gt;1,OR(B224="",שבוע_בדילוג[[#This Row],[CycleNumber]]&gt;B222)),IF(OR(AND(שבוע_בדילוג[[#This Row],[LengthofCycle]]=29,F222=29),AND(שבוע_בדילוג[[#This Row],[LengthofCycle]]=36,F222=36)),1,""),"")</f>
        <v/>
      </c>
      <c r="K223" s="1" t="str">
        <f>IF(AND(שבוע_בדילוג[[#This Row],[וסת השבוע]]=1,J222=1,שבוע_בדילוג[[#This Row],[CycleNumber]]&gt;B222),1,"")</f>
        <v/>
      </c>
      <c r="L223" s="1" t="str">
        <f>IF(שבוע_בדילוג[[#This Row],[CycleNumber]]=1,"",IF(שבוע_בדילוג[[#This Row],[וסת השבוע]]=1,0,IF(L222="","",IF(L222=0,IF(שבוע_בדילוג[[#This Row],[LengthofCycle]]=29,0,1),IF(L222=1,IF(שבוע_בדילוג[[#This Row],[LengthofCycle]]+F222=29*2,0,2),IF(L222=2,IF(שבוע_בדילוג[[#This Row],[LengthofCycle]]+F222+F221=29*3,0,3),""))))))</f>
        <v/>
      </c>
      <c r="M223" s="1" t="str">
        <f>IF(שבוע_בדילוג[[#This Row],[וסת השבוע]]=1,IF(שבוע_בדילוג[[#This Row],[וסת השבוע וההפלגה ביחד]]=1,M222+1,0),IF(AND(שבוע_בדילוג[[#This Row],[CycleNumber]]&gt;B222,שבוע_בדילוג[[#This Row],[CycleNumber]]&gt;1),IF(שבוע_בדילוג[[#This Row],[וסת השבוע פעיל?]]&lt;&gt;"",M222+1,""),""))</f>
        <v/>
      </c>
      <c r="N223" s="1" t="str">
        <f>IF(שבוע_בדילוג[[#This Row],[וסת השבוע פעיל?2]]="","",IF(AND(שבוע_בדילוג[[#This Row],[וסת השבוע פעיל?]]&lt;&gt;"",שבוע_בדילוג[[#This Row],[CycleNumber]]&lt;B224,B224&lt;&gt;"",שבוע_בדילוג[[#This Row],[וסת השבוע פעיל?]]&lt;3),IF(L224=0,IF(AND(שבוע_בדילוג[[#This Row],[וסת השבוע פעיל?]]&gt;0,J224=1),0,1),0),""))</f>
        <v/>
      </c>
      <c r="O223" s="1" t="str">
        <f t="shared" si="34"/>
        <v/>
      </c>
      <c r="P223" s="1" t="str">
        <f>IF(AND(שבוע_בדילוג[[#This Row],[חיזוי - שבוע]]=1,K224=1),1,"")</f>
        <v/>
      </c>
      <c r="Q223" s="1" t="str">
        <f>IF(AND(שבוע_בדילוג[[#This Row],[וסת השבוע פעיל?]]&lt;3,OR(שבוע_בדילוג[[#This Row],[CycleNumber]]&gt;B224,B224="")),1,"")</f>
        <v/>
      </c>
      <c r="R223" s="1" t="str">
        <f>IF(AND(שבוע_בדילוג[[#This Row],[חיזוי - שבוע]]&lt;&gt;"",שבוע_בדילוג[[#This Row],[וסת השבוע פעיל?2]]=""),1,"")</f>
        <v/>
      </c>
      <c r="S223" s="1" t="str">
        <f>IF(שבוע_בדילוג[[#This Row],[האישה קבעה וסת שבוע בדילוג?]]=1,IF(שבוע_בדילוג[[#This Row],[וסת השבוע פעיל?]]&lt;3,1,0),"")</f>
        <v/>
      </c>
      <c r="T2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3" s="1" t="str">
        <f t="shared" si="31"/>
        <v/>
      </c>
      <c r="V223" s="1" t="str">
        <f t="shared" si="32"/>
        <v/>
      </c>
      <c r="W223" s="1" t="str">
        <f t="shared" si="33"/>
        <v/>
      </c>
      <c r="X223" s="1" t="str">
        <f>IF(שבוע_בדילוג[[#This Row],[3 הפלגות זהות]]="","",IF(שבוע_בדילוג[[#This Row],[3 הפלגות זהות]]=1,שבוע_בדילוג[[#This Row],[LengthofCycle]],X222))</f>
        <v/>
      </c>
      <c r="Z223" s="1" t="str">
        <f>IF(OR(שבוע_בדילוג[[#This Row],[הווסת פעיל?]]=0,שבוע_בדילוג[[#This Row],[הווסת פעיל?]]=""),"",SUM(Z222,שבוע_בדילוג[[#This Row],[הווסת פעיל?]]))</f>
        <v/>
      </c>
      <c r="AA223" s="1" t="str">
        <f>IF(AND(שבוע_בדילוג[[#This Row],[כמה מחזורים עד עקירה]]&lt;&gt;"",Z224=""),שבוע_בדילוג[[#This Row],[כמה מחזורים עד עקירה]],"")</f>
        <v/>
      </c>
      <c r="AB223" s="1" t="str">
        <f>IF(AND(שבוע_בדילוג[[#This Row],[הווסת פעיל?]]=1,שבוע_בדילוג[[#This Row],[וסת קבוע אחרון]]&lt;&gt;X222),שבוע_בדילוג[[#This Row],[וסת קבוע אחרון]],"")</f>
        <v/>
      </c>
      <c r="AC223" s="1" t="str">
        <f>IF(AND(שבוע_בדילוג[[#This Row],[הווסת פעיל?]]=1,Y222=0,שבוע_בדילוג[[#This Row],[וסת קבוע אחרון]]=X222),שבוע_בדילוג[[#This Row],[וסת קבוע אחרון]],"")</f>
        <v/>
      </c>
      <c r="AD223" s="1" t="str">
        <f>IF(AND(שבוע_בדילוג[[#This Row],[הווסת פעיל?]]=1,Y222=0,שבוע_בדילוג[[#This Row],[וסת קבוע אחרון]]&lt;&gt;X222),1,"")</f>
        <v/>
      </c>
      <c r="AE223" s="1" t="str">
        <f>IF(AND(שבוע_בדילוג[[#This Row],[הווסת פעיל?]]&lt;&gt;"",B224=1),שבוע_בדילוג[[#This Row],[CycleNumber]],"")</f>
        <v/>
      </c>
      <c r="AF223" s="1" t="str">
        <f>IF(AND(שבוע_בדילוג[[#This Row],[הווסת פעיל?]]&lt;&gt;"",Y222=""),שבוע_בדילוג[[#This Row],[CycleNumber]],"")</f>
        <v/>
      </c>
      <c r="AG223" s="1" t="str">
        <f>IF(B224=1,"",IF(שבוע_בדילוג[[#This Row],[הווסת פעיל?]]=1,IF(שבוע_בדילוג[[#This Row],[וסת קבוע אחרון]]=F224,1,0),""))</f>
        <v/>
      </c>
      <c r="AH223" s="1" t="str">
        <f>IF(B224=1,"",IF(שבוע_בדילוג[[#This Row],[הווסת פעיל?]]=1,IF(OR(שבוע_בדילוג[[#This Row],[וסת קבוע אחרון]]=F224,F224=שבוע_בדילוג[[#This Row],[LengthofCycle]]),1,0),""))</f>
        <v/>
      </c>
      <c r="AI223" s="1" t="str">
        <f>IF(B224=1,"",IF(שבוע_בדילוג[[#This Row],[הווסת פעיל?]]=1,IF(OR(שבוע_בדילוג[[#This Row],[וסת קבוע אחרון]]=F224,F224=שבוע_בדילוג[[#This Row],[LengthofCycle]],AND(שבוע_בדילוג[[#This Row],[LengthofCycle]]&lt;&gt;שבוע_בדילוג[[#This Row],[וסת קבוע אחרון]],OR(F224=28,F224=29))),1,0),""))</f>
        <v/>
      </c>
      <c r="AJ223" s="1" t="str">
        <f>IF(AND(שבוע_בדילוג[[#This Row],[הווסת פעיל?]]=1,B224=1),1,"")</f>
        <v/>
      </c>
      <c r="AK223" s="4">
        <f>IF(AND(שבוע_בדילוג[[#This Row],[הווסת פעיל?]]&lt;&gt;1,B224&lt;&gt;1,B224&lt;&gt;""),IF(שבוע_בדילוג[[#This Row],[LengthofCycle]]=F224,1,0),"")</f>
        <v>0</v>
      </c>
      <c r="AL223" s="4">
        <f>IF(AND(שבוע_בדילוג[[#This Row],[הווסת פעיל?]]&lt;&gt;1,B224&lt;&gt;1,B224&lt;&gt;""),IF(OR(שבוע_בדילוג[[#This Row],[LengthofCycle]]=F224,F224=29),1,0),"")</f>
        <v>0</v>
      </c>
      <c r="AM223" s="4">
        <f>IF(AND(שבוע_בדילוג[[#This Row],[הווסת פעיל?]]&lt;&gt;1,B224&lt;&gt;1,B224&lt;&gt;""),IF(OR(שבוע_בדילוג[[#This Row],[LengthofCycle]]=F224,F224=29,F224=28),1,0),"")</f>
        <v>1</v>
      </c>
    </row>
    <row r="224" spans="1:39" x14ac:dyDescent="0.25">
      <c r="A224" s="1" t="s">
        <v>64</v>
      </c>
      <c r="B224" s="1">
        <v>3</v>
      </c>
      <c r="C224" s="1">
        <v>1</v>
      </c>
      <c r="D224" s="1">
        <v>1</v>
      </c>
      <c r="E224" s="1">
        <v>0</v>
      </c>
      <c r="F224" s="1">
        <v>28</v>
      </c>
      <c r="H224" s="1">
        <f>שבוע_בדילוג[[#This Row],[LengthofCycle]]+1</f>
        <v>29</v>
      </c>
      <c r="I224" s="1" t="str">
        <f>IF(IFERROR(LOOKUP(שבוע_בדילוג[[#This Row],[ClientID]],קביעויות[השבוע בדילוג]),FALSE)=שבוע_בדילוג[[#This Row],[ClientID]],1,"")</f>
        <v/>
      </c>
      <c r="J224" s="1" t="str">
        <f>IF(AND(שבוע_בדילוג[[#This Row],[CycleNumber]]&gt;1,OR(B225="",שבוע_בדילוג[[#This Row],[CycleNumber]]&gt;B223)),IF(OR(AND(שבוע_בדילוג[[#This Row],[LengthofCycle]]=29,F223=29),AND(שבוע_בדילוג[[#This Row],[LengthofCycle]]=36,F223=36)),1,""),"")</f>
        <v/>
      </c>
      <c r="K224" s="1" t="str">
        <f>IF(AND(שבוע_בדילוג[[#This Row],[וסת השבוע]]=1,J223=1,שבוע_בדילוג[[#This Row],[CycleNumber]]&gt;B223),1,"")</f>
        <v/>
      </c>
      <c r="L224" s="1" t="str">
        <f>IF(שבוע_בדילוג[[#This Row],[CycleNumber]]=1,"",IF(שבוע_בדילוג[[#This Row],[וסת השבוע]]=1,0,IF(L223="","",IF(L223=0,IF(שבוע_בדילוג[[#This Row],[LengthofCycle]]=29,0,1),IF(L223=1,IF(שבוע_בדילוג[[#This Row],[LengthofCycle]]+F223=29*2,0,2),IF(L223=2,IF(שבוע_בדילוג[[#This Row],[LengthofCycle]]+F223+F222=29*3,0,3),""))))))</f>
        <v/>
      </c>
      <c r="M224" s="1" t="str">
        <f>IF(שבוע_בדילוג[[#This Row],[וסת השבוע]]=1,IF(שבוע_בדילוג[[#This Row],[וסת השבוע וההפלגה ביחד]]=1,M223+1,0),IF(AND(שבוע_בדילוג[[#This Row],[CycleNumber]]&gt;B223,שבוע_בדילוג[[#This Row],[CycleNumber]]&gt;1),IF(שבוע_בדילוג[[#This Row],[וסת השבוע פעיל?]]&lt;&gt;"",M223+1,""),""))</f>
        <v/>
      </c>
      <c r="N224" s="1" t="str">
        <f>IF(שבוע_בדילוג[[#This Row],[וסת השבוע פעיל?2]]="","",IF(AND(שבוע_בדילוג[[#This Row],[וסת השבוע פעיל?]]&lt;&gt;"",שבוע_בדילוג[[#This Row],[CycleNumber]]&lt;B225,B225&lt;&gt;"",שבוע_בדילוג[[#This Row],[וסת השבוע פעיל?]]&lt;3),IF(L225=0,IF(AND(שבוע_בדילוג[[#This Row],[וסת השבוע פעיל?]]&gt;0,J225=1),0,1),0),""))</f>
        <v/>
      </c>
      <c r="O224" s="1" t="str">
        <f t="shared" si="34"/>
        <v/>
      </c>
      <c r="P224" s="1" t="str">
        <f>IF(AND(שבוע_בדילוג[[#This Row],[חיזוי - שבוע]]=1,K225=1),1,"")</f>
        <v/>
      </c>
      <c r="Q224" s="1" t="str">
        <f>IF(AND(שבוע_בדילוג[[#This Row],[וסת השבוע פעיל?]]&lt;3,OR(שבוע_בדילוג[[#This Row],[CycleNumber]]&gt;B225,B225="")),1,"")</f>
        <v/>
      </c>
      <c r="R224" s="1" t="str">
        <f>IF(AND(שבוע_בדילוג[[#This Row],[חיזוי - שבוע]]&lt;&gt;"",שבוע_בדילוג[[#This Row],[וסת השבוע פעיל?2]]=""),1,"")</f>
        <v/>
      </c>
      <c r="S224" s="1" t="str">
        <f>IF(שבוע_בדילוג[[#This Row],[האישה קבעה וסת שבוע בדילוג?]]=1,IF(שבוע_בדילוג[[#This Row],[וסת השבוע פעיל?]]&lt;3,1,0),"")</f>
        <v/>
      </c>
      <c r="T2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4" s="1">
        <f t="shared" si="31"/>
        <v>0</v>
      </c>
      <c r="V224" s="1" t="str">
        <f t="shared" si="32"/>
        <v/>
      </c>
      <c r="W224" s="1" t="str">
        <f t="shared" si="33"/>
        <v/>
      </c>
      <c r="X224" s="1" t="str">
        <f>IF(שבוע_בדילוג[[#This Row],[3 הפלגות זהות]]="","",IF(שבוע_בדילוג[[#This Row],[3 הפלגות זהות]]=1,שבוע_בדילוג[[#This Row],[LengthofCycle]],X223))</f>
        <v/>
      </c>
      <c r="Z224" s="1" t="str">
        <f>IF(OR(שבוע_בדילוג[[#This Row],[הווסת פעיל?]]=0,שבוע_בדילוג[[#This Row],[הווסת פעיל?]]=""),"",SUM(Z223,שבוע_בדילוג[[#This Row],[הווסת פעיל?]]))</f>
        <v/>
      </c>
      <c r="AA224" s="1" t="str">
        <f>IF(AND(שבוע_בדילוג[[#This Row],[כמה מחזורים עד עקירה]]&lt;&gt;"",Z225=""),שבוע_בדילוג[[#This Row],[כמה מחזורים עד עקירה]],"")</f>
        <v/>
      </c>
      <c r="AB224" s="1" t="str">
        <f>IF(AND(שבוע_בדילוג[[#This Row],[הווסת פעיל?]]=1,שבוע_בדילוג[[#This Row],[וסת קבוע אחרון]]&lt;&gt;X223),שבוע_בדילוג[[#This Row],[וסת קבוע אחרון]],"")</f>
        <v/>
      </c>
      <c r="AC224" s="1" t="str">
        <f>IF(AND(שבוע_בדילוג[[#This Row],[הווסת פעיל?]]=1,Y223=0,שבוע_בדילוג[[#This Row],[וסת קבוע אחרון]]=X223),שבוע_בדילוג[[#This Row],[וסת קבוע אחרון]],"")</f>
        <v/>
      </c>
      <c r="AD224" s="1" t="str">
        <f>IF(AND(שבוע_בדילוג[[#This Row],[הווסת פעיל?]]=1,Y223=0,שבוע_בדילוג[[#This Row],[וסת קבוע אחרון]]&lt;&gt;X223),1,"")</f>
        <v/>
      </c>
      <c r="AE224" s="1" t="str">
        <f>IF(AND(שבוע_בדילוג[[#This Row],[הווסת פעיל?]]&lt;&gt;"",B225=1),שבוע_בדילוג[[#This Row],[CycleNumber]],"")</f>
        <v/>
      </c>
      <c r="AF224" s="1" t="str">
        <f>IF(AND(שבוע_בדילוג[[#This Row],[הווסת פעיל?]]&lt;&gt;"",Y223=""),שבוע_בדילוג[[#This Row],[CycleNumber]],"")</f>
        <v/>
      </c>
      <c r="AG224" s="1" t="str">
        <f>IF(B225=1,"",IF(שבוע_בדילוג[[#This Row],[הווסת פעיל?]]=1,IF(שבוע_בדילוג[[#This Row],[וסת קבוע אחרון]]=F225,1,0),""))</f>
        <v/>
      </c>
      <c r="AH224" s="1" t="str">
        <f>IF(B225=1,"",IF(שבוע_בדילוג[[#This Row],[הווסת פעיל?]]=1,IF(OR(שבוע_בדילוג[[#This Row],[וסת קבוע אחרון]]=F225,F225=שבוע_בדילוג[[#This Row],[LengthofCycle]]),1,0),""))</f>
        <v/>
      </c>
      <c r="AI224" s="1" t="str">
        <f>IF(B225=1,"",IF(שבוע_בדילוג[[#This Row],[הווסת פעיל?]]=1,IF(OR(שבוע_בדילוג[[#This Row],[וסת קבוע אחרון]]=F225,F225=שבוע_בדילוג[[#This Row],[LengthofCycle]],AND(שבוע_בדילוג[[#This Row],[LengthofCycle]]&lt;&gt;שבוע_בדילוג[[#This Row],[וסת קבוע אחרון]],OR(F225=28,F225=29))),1,0),""))</f>
        <v/>
      </c>
      <c r="AJ224" s="1" t="str">
        <f>IF(AND(שבוע_בדילוג[[#This Row],[הווסת פעיל?]]=1,B225=1),1,"")</f>
        <v/>
      </c>
      <c r="AK224" s="4">
        <f>IF(AND(שבוע_בדילוג[[#This Row],[הווסת פעיל?]]&lt;&gt;1,B225&lt;&gt;1,B225&lt;&gt;""),IF(שבוע_בדילוג[[#This Row],[LengthofCycle]]=F225,1,0),"")</f>
        <v>0</v>
      </c>
      <c r="AL224" s="4">
        <f>IF(AND(שבוע_בדילוג[[#This Row],[הווסת פעיל?]]&lt;&gt;1,B225&lt;&gt;1,B225&lt;&gt;""),IF(OR(שבוע_בדילוג[[#This Row],[LengthofCycle]]=F225,F225=29),1,0),"")</f>
        <v>0</v>
      </c>
      <c r="AM224" s="4">
        <f>IF(AND(שבוע_בדילוג[[#This Row],[הווסת פעיל?]]&lt;&gt;1,B225&lt;&gt;1,B225&lt;&gt;""),IF(OR(שבוע_בדילוג[[#This Row],[LengthofCycle]]=F225,F225=29,F225=28),1,0),"")</f>
        <v>0</v>
      </c>
    </row>
    <row r="225" spans="1:51" x14ac:dyDescent="0.25">
      <c r="A225" s="1" t="s">
        <v>64</v>
      </c>
      <c r="B225" s="1">
        <v>4</v>
      </c>
      <c r="C225" s="1">
        <v>1</v>
      </c>
      <c r="D225" s="1">
        <v>1</v>
      </c>
      <c r="E225" s="1">
        <v>0</v>
      </c>
      <c r="F225" s="1">
        <v>27</v>
      </c>
      <c r="H225" s="1">
        <f>שבוע_בדילוג[[#This Row],[LengthofCycle]]+1</f>
        <v>28</v>
      </c>
      <c r="I225" s="1" t="str">
        <f>IF(IFERROR(LOOKUP(שבוע_בדילוג[[#This Row],[ClientID]],קביעויות[השבוע בדילוג]),FALSE)=שבוע_בדילוג[[#This Row],[ClientID]],1,"")</f>
        <v/>
      </c>
      <c r="J225" s="1" t="str">
        <f>IF(AND(שבוע_בדילוג[[#This Row],[CycleNumber]]&gt;1,OR(B226="",שבוע_בדילוג[[#This Row],[CycleNumber]]&gt;B224)),IF(OR(AND(שבוע_בדילוג[[#This Row],[LengthofCycle]]=29,F224=29),AND(שבוע_בדילוג[[#This Row],[LengthofCycle]]=36,F224=36)),1,""),"")</f>
        <v/>
      </c>
      <c r="K225" s="1" t="str">
        <f>IF(AND(שבוע_בדילוג[[#This Row],[וסת השבוע]]=1,J224=1,שבוע_בדילוג[[#This Row],[CycleNumber]]&gt;B224),1,"")</f>
        <v/>
      </c>
      <c r="L225" s="1" t="str">
        <f>IF(שבוע_בדילוג[[#This Row],[CycleNumber]]=1,"",IF(שבוע_בדילוג[[#This Row],[וסת השבוע]]=1,0,IF(L224="","",IF(L224=0,IF(שבוע_בדילוג[[#This Row],[LengthofCycle]]=29,0,1),IF(L224=1,IF(שבוע_בדילוג[[#This Row],[LengthofCycle]]+F224=29*2,0,2),IF(L224=2,IF(שבוע_בדילוג[[#This Row],[LengthofCycle]]+F224+F223=29*3,0,3),""))))))</f>
        <v/>
      </c>
      <c r="M225" s="1" t="str">
        <f>IF(שבוע_בדילוג[[#This Row],[וסת השבוע]]=1,IF(שבוע_בדילוג[[#This Row],[וסת השבוע וההפלגה ביחד]]=1,M224+1,0),IF(AND(שבוע_בדילוג[[#This Row],[CycleNumber]]&gt;B224,שבוע_בדילוג[[#This Row],[CycleNumber]]&gt;1),IF(שבוע_בדילוג[[#This Row],[וסת השבוע פעיל?]]&lt;&gt;"",M224+1,""),""))</f>
        <v/>
      </c>
      <c r="N225" s="1" t="str">
        <f>IF(שבוע_בדילוג[[#This Row],[וסת השבוע פעיל?2]]="","",IF(AND(שבוע_בדילוג[[#This Row],[וסת השבוע פעיל?]]&lt;&gt;"",שבוע_בדילוג[[#This Row],[CycleNumber]]&lt;B226,B226&lt;&gt;"",שבוע_בדילוג[[#This Row],[וסת השבוע פעיל?]]&lt;3),IF(L226=0,IF(AND(שבוע_בדילוג[[#This Row],[וסת השבוע פעיל?]]&gt;0,J226=1),0,1),0),""))</f>
        <v/>
      </c>
      <c r="O225" s="1" t="str">
        <f t="shared" si="34"/>
        <v/>
      </c>
      <c r="P225" s="1" t="str">
        <f>IF(AND(שבוע_בדילוג[[#This Row],[חיזוי - שבוע]]=1,K226=1),1,"")</f>
        <v/>
      </c>
      <c r="Q225" s="1" t="str">
        <f>IF(AND(שבוע_בדילוג[[#This Row],[וסת השבוע פעיל?]]&lt;3,OR(שבוע_בדילוג[[#This Row],[CycleNumber]]&gt;B226,B226="")),1,"")</f>
        <v/>
      </c>
      <c r="R225" s="1" t="str">
        <f>IF(AND(שבוע_בדילוג[[#This Row],[חיזוי - שבוע]]&lt;&gt;"",שבוע_בדילוג[[#This Row],[וסת השבוע פעיל?2]]=""),1,"")</f>
        <v/>
      </c>
      <c r="S225" s="1" t="str">
        <f>IF(שבוע_בדילוג[[#This Row],[האישה קבעה וסת שבוע בדילוג?]]=1,IF(שבוע_בדילוג[[#This Row],[וסת השבוע פעיל?]]&lt;3,1,0),"")</f>
        <v/>
      </c>
      <c r="T2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5" s="1">
        <f t="shared" si="31"/>
        <v>0</v>
      </c>
      <c r="V225" s="1">
        <f t="shared" si="32"/>
        <v>0</v>
      </c>
      <c r="W225" s="1" t="str">
        <f t="shared" si="33"/>
        <v/>
      </c>
      <c r="X225" s="1" t="str">
        <f>IF(שבוע_בדילוג[[#This Row],[3 הפלגות זהות]]="","",IF(שבוע_בדילוג[[#This Row],[3 הפלגות זהות]]=1,שבוע_בדילוג[[#This Row],[LengthofCycle]],X224))</f>
        <v/>
      </c>
      <c r="Z225" s="1" t="str">
        <f>IF(OR(שבוע_בדילוג[[#This Row],[הווסת פעיל?]]=0,שבוע_בדילוג[[#This Row],[הווסת פעיל?]]=""),"",SUM(Z224,שבוע_בדילוג[[#This Row],[הווסת פעיל?]]))</f>
        <v/>
      </c>
      <c r="AA225" s="1" t="str">
        <f>IF(AND(שבוע_בדילוג[[#This Row],[כמה מחזורים עד עקירה]]&lt;&gt;"",Z226=""),שבוע_בדילוג[[#This Row],[כמה מחזורים עד עקירה]],"")</f>
        <v/>
      </c>
      <c r="AB225" s="1" t="str">
        <f>IF(AND(שבוע_בדילוג[[#This Row],[הווסת פעיל?]]=1,שבוע_בדילוג[[#This Row],[וסת קבוע אחרון]]&lt;&gt;X224),שבוע_בדילוג[[#This Row],[וסת קבוע אחרון]],"")</f>
        <v/>
      </c>
      <c r="AC225" s="1" t="str">
        <f>IF(AND(שבוע_בדילוג[[#This Row],[הווסת פעיל?]]=1,Y224=0,שבוע_בדילוג[[#This Row],[וסת קבוע אחרון]]=X224),שבוע_בדילוג[[#This Row],[וסת קבוע אחרון]],"")</f>
        <v/>
      </c>
      <c r="AD225" s="1" t="str">
        <f>IF(AND(שבוע_בדילוג[[#This Row],[הווסת פעיל?]]=1,Y224=0,שבוע_בדילוג[[#This Row],[וסת קבוע אחרון]]&lt;&gt;X224),1,"")</f>
        <v/>
      </c>
      <c r="AE225" s="1" t="str">
        <f>IF(AND(שבוע_בדילוג[[#This Row],[הווסת פעיל?]]&lt;&gt;"",B226=1),שבוע_בדילוג[[#This Row],[CycleNumber]],"")</f>
        <v/>
      </c>
      <c r="AF225" s="1" t="str">
        <f>IF(AND(שבוע_בדילוג[[#This Row],[הווסת פעיל?]]&lt;&gt;"",Y224=""),שבוע_בדילוג[[#This Row],[CycleNumber]],"")</f>
        <v/>
      </c>
      <c r="AG225" s="1" t="str">
        <f>IF(B226=1,"",IF(שבוע_בדילוג[[#This Row],[הווסת פעיל?]]=1,IF(שבוע_בדילוג[[#This Row],[וסת קבוע אחרון]]=F226,1,0),""))</f>
        <v/>
      </c>
      <c r="AH225" s="1" t="str">
        <f>IF(B226=1,"",IF(שבוע_בדילוג[[#This Row],[הווסת פעיל?]]=1,IF(OR(שבוע_בדילוג[[#This Row],[וסת קבוע אחרון]]=F226,F226=שבוע_בדילוג[[#This Row],[LengthofCycle]]),1,0),""))</f>
        <v/>
      </c>
      <c r="AI225" s="1" t="str">
        <f>IF(B226=1,"",IF(שבוע_בדילוג[[#This Row],[הווסת פעיל?]]=1,IF(OR(שבוע_בדילוג[[#This Row],[וסת קבוע אחרון]]=F226,F226=שבוע_בדילוג[[#This Row],[LengthofCycle]],AND(שבוע_בדילוג[[#This Row],[LengthofCycle]]&lt;&gt;שבוע_בדילוג[[#This Row],[וסת קבוע אחרון]],OR(F226=28,F226=29))),1,0),""))</f>
        <v/>
      </c>
      <c r="AJ225" s="1" t="str">
        <f>IF(AND(שבוע_בדילוג[[#This Row],[הווסת פעיל?]]=1,B226=1),1,"")</f>
        <v/>
      </c>
      <c r="AK225" s="4">
        <f>IF(AND(שבוע_בדילוג[[#This Row],[הווסת פעיל?]]&lt;&gt;1,B226&lt;&gt;1,B226&lt;&gt;""),IF(שבוע_בדילוג[[#This Row],[LengthofCycle]]=F226,1,0),"")</f>
        <v>0</v>
      </c>
      <c r="AL225" s="4">
        <f>IF(AND(שבוע_בדילוג[[#This Row],[הווסת פעיל?]]&lt;&gt;1,B226&lt;&gt;1,B226&lt;&gt;""),IF(OR(שבוע_בדילוג[[#This Row],[LengthofCycle]]=F226,F226=29),1,0),"")</f>
        <v>0</v>
      </c>
      <c r="AM225" s="4">
        <f>IF(AND(שבוע_בדילוג[[#This Row],[הווסת פעיל?]]&lt;&gt;1,B226&lt;&gt;1,B226&lt;&gt;""),IF(OR(שבוע_בדילוג[[#This Row],[LengthofCycle]]=F226,F226=29,F226=28),1,0),"")</f>
        <v>0</v>
      </c>
    </row>
    <row r="226" spans="1:51" x14ac:dyDescent="0.25">
      <c r="A226" s="1" t="s">
        <v>64</v>
      </c>
      <c r="B226" s="1">
        <v>5</v>
      </c>
      <c r="C226" s="1">
        <v>1</v>
      </c>
      <c r="D226" s="1">
        <v>1</v>
      </c>
      <c r="E226" s="1">
        <v>0</v>
      </c>
      <c r="F226" s="1">
        <v>26</v>
      </c>
      <c r="H226" s="1">
        <f>שבוע_בדילוג[[#This Row],[LengthofCycle]]+1</f>
        <v>27</v>
      </c>
      <c r="I226" s="1" t="str">
        <f>IF(IFERROR(LOOKUP(שבוע_בדילוג[[#This Row],[ClientID]],קביעויות[השבוע בדילוג]),FALSE)=שבוע_בדילוג[[#This Row],[ClientID]],1,"")</f>
        <v/>
      </c>
      <c r="J226" s="1" t="str">
        <f>IF(AND(שבוע_בדילוג[[#This Row],[CycleNumber]]&gt;1,OR(B227="",שבוע_בדילוג[[#This Row],[CycleNumber]]&gt;B225)),IF(OR(AND(שבוע_בדילוג[[#This Row],[LengthofCycle]]=29,F225=29),AND(שבוע_בדילוג[[#This Row],[LengthofCycle]]=36,F225=36)),1,""),"")</f>
        <v/>
      </c>
      <c r="K226" s="1" t="str">
        <f>IF(AND(שבוע_בדילוג[[#This Row],[וסת השבוע]]=1,J225=1,שבוע_בדילוג[[#This Row],[CycleNumber]]&gt;B225),1,"")</f>
        <v/>
      </c>
      <c r="L226" s="1" t="str">
        <f>IF(שבוע_בדילוג[[#This Row],[CycleNumber]]=1,"",IF(שבוע_בדילוג[[#This Row],[וסת השבוע]]=1,0,IF(L225="","",IF(L225=0,IF(שבוע_בדילוג[[#This Row],[LengthofCycle]]=29,0,1),IF(L225=1,IF(שבוע_בדילוג[[#This Row],[LengthofCycle]]+F225=29*2,0,2),IF(L225=2,IF(שבוע_בדילוג[[#This Row],[LengthofCycle]]+F225+F224=29*3,0,3),""))))))</f>
        <v/>
      </c>
      <c r="M226" s="1" t="str">
        <f>IF(שבוע_בדילוג[[#This Row],[וסת השבוע]]=1,IF(שבוע_בדילוג[[#This Row],[וסת השבוע וההפלגה ביחד]]=1,M225+1,0),IF(AND(שבוע_בדילוג[[#This Row],[CycleNumber]]&gt;B225,שבוע_בדילוג[[#This Row],[CycleNumber]]&gt;1),IF(שבוע_בדילוג[[#This Row],[וסת השבוע פעיל?]]&lt;&gt;"",M225+1,""),""))</f>
        <v/>
      </c>
      <c r="N226" s="1" t="str">
        <f>IF(שבוע_בדילוג[[#This Row],[וסת השבוע פעיל?2]]="","",IF(AND(שבוע_בדילוג[[#This Row],[וסת השבוע פעיל?]]&lt;&gt;"",שבוע_בדילוג[[#This Row],[CycleNumber]]&lt;B227,B227&lt;&gt;"",שבוע_בדילוג[[#This Row],[וסת השבוע פעיל?]]&lt;3),IF(L227=0,IF(AND(שבוע_בדילוג[[#This Row],[וסת השבוע פעיל?]]&gt;0,J227=1),0,1),0),""))</f>
        <v/>
      </c>
      <c r="O226" s="1" t="str">
        <f t="shared" si="34"/>
        <v/>
      </c>
      <c r="P226" s="1" t="str">
        <f>IF(AND(שבוע_בדילוג[[#This Row],[חיזוי - שבוע]]=1,K227=1),1,"")</f>
        <v/>
      </c>
      <c r="Q226" s="1" t="str">
        <f>IF(AND(שבוע_בדילוג[[#This Row],[וסת השבוע פעיל?]]&lt;3,OR(שבוע_בדילוג[[#This Row],[CycleNumber]]&gt;B227,B227="")),1,"")</f>
        <v/>
      </c>
      <c r="R226" s="1" t="str">
        <f>IF(AND(שבוע_בדילוג[[#This Row],[חיזוי - שבוע]]&lt;&gt;"",שבוע_בדילוג[[#This Row],[וסת השבוע פעיל?2]]=""),1,"")</f>
        <v/>
      </c>
      <c r="S226" s="1" t="str">
        <f>IF(שבוע_בדילוג[[#This Row],[האישה קבעה וסת שבוע בדילוג?]]=1,IF(שבוע_בדילוג[[#This Row],[וסת השבוע פעיל?]]&lt;3,1,0),"")</f>
        <v/>
      </c>
      <c r="T2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6" s="1">
        <f t="shared" si="31"/>
        <v>0</v>
      </c>
      <c r="V226" s="1">
        <f t="shared" si="32"/>
        <v>0</v>
      </c>
      <c r="W226" s="1">
        <f t="shared" si="33"/>
        <v>0</v>
      </c>
      <c r="X226" s="1" t="str">
        <f>IF(שבוע_בדילוג[[#This Row],[3 הפלגות זהות]]="","",IF(שבוע_בדילוג[[#This Row],[3 הפלגות זהות]]=1,שבוע_בדילוג[[#This Row],[LengthofCycle]],X225))</f>
        <v/>
      </c>
      <c r="Z226" s="1" t="str">
        <f>IF(OR(שבוע_בדילוג[[#This Row],[הווסת פעיל?]]=0,שבוע_בדילוג[[#This Row],[הווסת פעיל?]]=""),"",SUM(Z225,שבוע_בדילוג[[#This Row],[הווסת פעיל?]]))</f>
        <v/>
      </c>
      <c r="AA226" s="1" t="str">
        <f>IF(AND(שבוע_בדילוג[[#This Row],[כמה מחזורים עד עקירה]]&lt;&gt;"",Z227=""),שבוע_בדילוג[[#This Row],[כמה מחזורים עד עקירה]],"")</f>
        <v/>
      </c>
      <c r="AB226" s="1" t="str">
        <f>IF(AND(שבוע_בדילוג[[#This Row],[הווסת פעיל?]]=1,שבוע_בדילוג[[#This Row],[וסת קבוע אחרון]]&lt;&gt;X225),שבוע_בדילוג[[#This Row],[וסת קבוע אחרון]],"")</f>
        <v/>
      </c>
      <c r="AC226" s="1" t="str">
        <f>IF(AND(שבוע_בדילוג[[#This Row],[הווסת פעיל?]]=1,Y225=0,שבוע_בדילוג[[#This Row],[וסת קבוע אחרון]]=X225),שבוע_בדילוג[[#This Row],[וסת קבוע אחרון]],"")</f>
        <v/>
      </c>
      <c r="AD226" s="1" t="str">
        <f>IF(AND(שבוע_בדילוג[[#This Row],[הווסת פעיל?]]=1,Y225=0,שבוע_בדילוג[[#This Row],[וסת קבוע אחרון]]&lt;&gt;X225),1,"")</f>
        <v/>
      </c>
      <c r="AE226" s="1" t="str">
        <f>IF(AND(שבוע_בדילוג[[#This Row],[הווסת פעיל?]]&lt;&gt;"",B227=1),שבוע_בדילוג[[#This Row],[CycleNumber]],"")</f>
        <v/>
      </c>
      <c r="AF226" s="1" t="str">
        <f>IF(AND(שבוע_בדילוג[[#This Row],[הווסת פעיל?]]&lt;&gt;"",Y225=""),שבוע_בדילוג[[#This Row],[CycleNumber]],"")</f>
        <v/>
      </c>
      <c r="AG226" s="1" t="str">
        <f>IF(B227=1,"",IF(שבוע_בדילוג[[#This Row],[הווסת פעיל?]]=1,IF(שבוע_בדילוג[[#This Row],[וסת קבוע אחרון]]=F227,1,0),""))</f>
        <v/>
      </c>
      <c r="AH226" s="1" t="str">
        <f>IF(B227=1,"",IF(שבוע_בדילוג[[#This Row],[הווסת פעיל?]]=1,IF(OR(שבוע_בדילוג[[#This Row],[וסת קבוע אחרון]]=F227,F227=שבוע_בדילוג[[#This Row],[LengthofCycle]]),1,0),""))</f>
        <v/>
      </c>
      <c r="AI226" s="1" t="str">
        <f>IF(B227=1,"",IF(שבוע_בדילוג[[#This Row],[הווסת פעיל?]]=1,IF(OR(שבוע_בדילוג[[#This Row],[וסת קבוע אחרון]]=F227,F227=שבוע_בדילוג[[#This Row],[LengthofCycle]],AND(שבוע_בדילוג[[#This Row],[LengthofCycle]]&lt;&gt;שבוע_בדילוג[[#This Row],[וסת קבוע אחרון]],OR(F227=28,F227=29))),1,0),""))</f>
        <v/>
      </c>
      <c r="AJ226" s="1" t="str">
        <f>IF(AND(שבוע_בדילוג[[#This Row],[הווסת פעיל?]]=1,B227=1),1,"")</f>
        <v/>
      </c>
      <c r="AK226" s="4">
        <f>IF(AND(שבוע_בדילוג[[#This Row],[הווסת פעיל?]]&lt;&gt;1,B227&lt;&gt;1,B227&lt;&gt;""),IF(שבוע_בדילוג[[#This Row],[LengthofCycle]]=F227,1,0),"")</f>
        <v>0</v>
      </c>
      <c r="AL226" s="4">
        <f>IF(AND(שבוע_בדילוג[[#This Row],[הווסת פעיל?]]&lt;&gt;1,B227&lt;&gt;1,B227&lt;&gt;""),IF(OR(שבוע_בדילוג[[#This Row],[LengthofCycle]]=F227,F227=29),1,0),"")</f>
        <v>0</v>
      </c>
      <c r="AM226" s="4">
        <f>IF(AND(שבוע_בדילוג[[#This Row],[הווסת פעיל?]]&lt;&gt;1,B227&lt;&gt;1,B227&lt;&gt;""),IF(OR(שבוע_בדילוג[[#This Row],[LengthofCycle]]=F227,F227=29,F227=28),1,0),"")</f>
        <v>0</v>
      </c>
    </row>
    <row r="227" spans="1:51" x14ac:dyDescent="0.25">
      <c r="A227" s="1" t="s">
        <v>64</v>
      </c>
      <c r="B227" s="1">
        <v>6</v>
      </c>
      <c r="C227" s="1">
        <v>1</v>
      </c>
      <c r="D227" s="1">
        <v>1</v>
      </c>
      <c r="E227" s="1">
        <v>0</v>
      </c>
      <c r="F227" s="1">
        <v>27</v>
      </c>
      <c r="H227" s="1">
        <f>שבוע_בדילוג[[#This Row],[LengthofCycle]]+1</f>
        <v>28</v>
      </c>
      <c r="I227" s="1" t="str">
        <f>IF(IFERROR(LOOKUP(שבוע_בדילוג[[#This Row],[ClientID]],קביעויות[השבוע בדילוג]),FALSE)=שבוע_בדילוג[[#This Row],[ClientID]],1,"")</f>
        <v/>
      </c>
      <c r="J227" s="1" t="str">
        <f>IF(AND(שבוע_בדילוג[[#This Row],[CycleNumber]]&gt;1,OR(B228="",שבוע_בדילוג[[#This Row],[CycleNumber]]&gt;B226)),IF(OR(AND(שבוע_בדילוג[[#This Row],[LengthofCycle]]=29,F226=29),AND(שבוע_בדילוג[[#This Row],[LengthofCycle]]=36,F226=36)),1,""),"")</f>
        <v/>
      </c>
      <c r="K227" s="1" t="str">
        <f>IF(AND(שבוע_בדילוג[[#This Row],[וסת השבוע]]=1,J226=1,שבוע_בדילוג[[#This Row],[CycleNumber]]&gt;B226),1,"")</f>
        <v/>
      </c>
      <c r="L227" s="1" t="str">
        <f>IF(שבוע_בדילוג[[#This Row],[CycleNumber]]=1,"",IF(שבוע_בדילוג[[#This Row],[וסת השבוע]]=1,0,IF(L226="","",IF(L226=0,IF(שבוע_בדילוג[[#This Row],[LengthofCycle]]=29,0,1),IF(L226=1,IF(שבוע_בדילוג[[#This Row],[LengthofCycle]]+F226=29*2,0,2),IF(L226=2,IF(שבוע_בדילוג[[#This Row],[LengthofCycle]]+F226+F225=29*3,0,3),""))))))</f>
        <v/>
      </c>
      <c r="M227" s="1" t="str">
        <f>IF(שבוע_בדילוג[[#This Row],[וסת השבוע]]=1,IF(שבוע_בדילוג[[#This Row],[וסת השבוע וההפלגה ביחד]]=1,M226+1,0),IF(AND(שבוע_בדילוג[[#This Row],[CycleNumber]]&gt;B226,שבוע_בדילוג[[#This Row],[CycleNumber]]&gt;1),IF(שבוע_בדילוג[[#This Row],[וסת השבוע פעיל?]]&lt;&gt;"",M226+1,""),""))</f>
        <v/>
      </c>
      <c r="N227" s="1" t="str">
        <f>IF(שבוע_בדילוג[[#This Row],[וסת השבוע פעיל?2]]="","",IF(AND(שבוע_בדילוג[[#This Row],[וסת השבוע פעיל?]]&lt;&gt;"",שבוע_בדילוג[[#This Row],[CycleNumber]]&lt;B228,B228&lt;&gt;"",שבוע_בדילוג[[#This Row],[וסת השבוע פעיל?]]&lt;3),IF(L228=0,IF(AND(שבוע_בדילוג[[#This Row],[וסת השבוע פעיל?]]&gt;0,J228=1),0,1),0),""))</f>
        <v/>
      </c>
      <c r="O227" s="1" t="str">
        <f t="shared" si="34"/>
        <v/>
      </c>
      <c r="P227" s="1" t="str">
        <f>IF(AND(שבוע_בדילוג[[#This Row],[חיזוי - שבוע]]=1,K228=1),1,"")</f>
        <v/>
      </c>
      <c r="Q227" s="1" t="str">
        <f>IF(AND(שבוע_בדילוג[[#This Row],[וסת השבוע פעיל?]]&lt;3,OR(שבוע_בדילוג[[#This Row],[CycleNumber]]&gt;B228,B228="")),1,"")</f>
        <v/>
      </c>
      <c r="R227" s="1" t="str">
        <f>IF(AND(שבוע_בדילוג[[#This Row],[חיזוי - שבוע]]&lt;&gt;"",שבוע_בדילוג[[#This Row],[וסת השבוע פעיל?2]]=""),1,"")</f>
        <v/>
      </c>
      <c r="S227" s="1" t="str">
        <f>IF(שבוע_בדילוג[[#This Row],[האישה קבעה וסת שבוע בדילוג?]]=1,IF(שבוע_בדילוג[[#This Row],[וסת השבוע פעיל?]]&lt;3,1,0),"")</f>
        <v/>
      </c>
      <c r="T2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7" s="1">
        <f t="shared" si="31"/>
        <v>0</v>
      </c>
      <c r="V227" s="1">
        <f t="shared" si="32"/>
        <v>0</v>
      </c>
      <c r="W227" s="1">
        <f t="shared" si="33"/>
        <v>0</v>
      </c>
      <c r="X227" s="1" t="str">
        <f>IF(שבוע_בדילוג[[#This Row],[3 הפלגות זהות]]="","",IF(שבוע_בדילוג[[#This Row],[3 הפלגות זהות]]=1,שבוע_בדילוג[[#This Row],[LengthofCycle]],X226))</f>
        <v/>
      </c>
      <c r="Z227" s="1" t="str">
        <f>IF(OR(שבוע_בדילוג[[#This Row],[הווסת פעיל?]]=0,שבוע_בדילוג[[#This Row],[הווסת פעיל?]]=""),"",SUM(Z226,שבוע_בדילוג[[#This Row],[הווסת פעיל?]]))</f>
        <v/>
      </c>
      <c r="AA227" s="1" t="str">
        <f>IF(AND(שבוע_בדילוג[[#This Row],[כמה מחזורים עד עקירה]]&lt;&gt;"",Z228=""),שבוע_בדילוג[[#This Row],[כמה מחזורים עד עקירה]],"")</f>
        <v/>
      </c>
      <c r="AB227" s="1" t="str">
        <f>IF(AND(שבוע_בדילוג[[#This Row],[הווסת פעיל?]]=1,שבוע_בדילוג[[#This Row],[וסת קבוע אחרון]]&lt;&gt;X226),שבוע_בדילוג[[#This Row],[וסת קבוע אחרון]],"")</f>
        <v/>
      </c>
      <c r="AC227" s="1" t="str">
        <f>IF(AND(שבוע_בדילוג[[#This Row],[הווסת פעיל?]]=1,Y226=0,שבוע_בדילוג[[#This Row],[וסת קבוע אחרון]]=X226),שבוע_בדילוג[[#This Row],[וסת קבוע אחרון]],"")</f>
        <v/>
      </c>
      <c r="AD227" s="1" t="str">
        <f>IF(AND(שבוע_בדילוג[[#This Row],[הווסת פעיל?]]=1,Y226=0,שבוע_בדילוג[[#This Row],[וסת קבוע אחרון]]&lt;&gt;X226),1,"")</f>
        <v/>
      </c>
      <c r="AE227" s="1" t="str">
        <f>IF(AND(שבוע_בדילוג[[#This Row],[הווסת פעיל?]]&lt;&gt;"",B228=1),שבוע_בדילוג[[#This Row],[CycleNumber]],"")</f>
        <v/>
      </c>
      <c r="AF227" s="1" t="str">
        <f>IF(AND(שבוע_בדילוג[[#This Row],[הווסת פעיל?]]&lt;&gt;"",Y226=""),שבוע_בדילוג[[#This Row],[CycleNumber]],"")</f>
        <v/>
      </c>
      <c r="AG227" s="1" t="str">
        <f>IF(B228=1,"",IF(שבוע_בדילוג[[#This Row],[הווסת פעיל?]]=1,IF(שבוע_בדילוג[[#This Row],[וסת קבוע אחרון]]=F228,1,0),""))</f>
        <v/>
      </c>
      <c r="AH227" s="1" t="str">
        <f>IF(B228=1,"",IF(שבוע_בדילוג[[#This Row],[הווסת פעיל?]]=1,IF(OR(שבוע_בדילוג[[#This Row],[וסת קבוע אחרון]]=F228,F228=שבוע_בדילוג[[#This Row],[LengthofCycle]]),1,0),""))</f>
        <v/>
      </c>
      <c r="AI227" s="1" t="str">
        <f>IF(B228=1,"",IF(שבוע_בדילוג[[#This Row],[הווסת פעיל?]]=1,IF(OR(שבוע_בדילוג[[#This Row],[וסת קבוע אחרון]]=F228,F228=שבוע_בדילוג[[#This Row],[LengthofCycle]],AND(שבוע_בדילוג[[#This Row],[LengthofCycle]]&lt;&gt;שבוע_בדילוג[[#This Row],[וסת קבוע אחרון]],OR(F228=28,F228=29))),1,0),""))</f>
        <v/>
      </c>
      <c r="AJ227" s="1" t="str">
        <f>IF(AND(שבוע_בדילוג[[#This Row],[הווסת פעיל?]]=1,B228=1),1,"")</f>
        <v/>
      </c>
      <c r="AK227" s="4">
        <f>IF(AND(שבוע_בדילוג[[#This Row],[הווסת פעיל?]]&lt;&gt;1,B228&lt;&gt;1,B228&lt;&gt;""),IF(שבוע_בדילוג[[#This Row],[LengthofCycle]]=F228,1,0),"")</f>
        <v>0</v>
      </c>
      <c r="AL227" s="4">
        <f>IF(AND(שבוע_בדילוג[[#This Row],[הווסת פעיל?]]&lt;&gt;1,B228&lt;&gt;1,B228&lt;&gt;""),IF(OR(שבוע_בדילוג[[#This Row],[LengthofCycle]]=F228,F228=29),1,0),"")</f>
        <v>1</v>
      </c>
      <c r="AM227" s="4">
        <f>IF(AND(שבוע_בדילוג[[#This Row],[הווסת פעיל?]]&lt;&gt;1,B228&lt;&gt;1,B228&lt;&gt;""),IF(OR(שבוע_בדילוג[[#This Row],[LengthofCycle]]=F228,F228=29,F228=28),1,0),"")</f>
        <v>1</v>
      </c>
    </row>
    <row r="228" spans="1:51" x14ac:dyDescent="0.25">
      <c r="A228" s="1" t="s">
        <v>64</v>
      </c>
      <c r="B228" s="1">
        <v>7</v>
      </c>
      <c r="C228" s="1">
        <v>1</v>
      </c>
      <c r="D228" s="1">
        <v>1</v>
      </c>
      <c r="E228" s="1">
        <v>0</v>
      </c>
      <c r="F228" s="1">
        <v>29</v>
      </c>
      <c r="H228" s="1">
        <f>שבוע_בדילוג[[#This Row],[LengthofCycle]]+1</f>
        <v>30</v>
      </c>
      <c r="I228" s="1" t="str">
        <f>IF(IFERROR(LOOKUP(שבוע_בדילוג[[#This Row],[ClientID]],קביעויות[השבוע בדילוג]),FALSE)=שבוע_בדילוג[[#This Row],[ClientID]],1,"")</f>
        <v/>
      </c>
      <c r="J228" s="1" t="str">
        <f>IF(AND(שבוע_בדילוג[[#This Row],[CycleNumber]]&gt;1,OR(B229="",שבוע_בדילוג[[#This Row],[CycleNumber]]&gt;B227)),IF(OR(AND(שבוע_בדילוג[[#This Row],[LengthofCycle]]=29,F227=29),AND(שבוע_בדילוג[[#This Row],[LengthofCycle]]=36,F227=36)),1,""),"")</f>
        <v/>
      </c>
      <c r="K228" s="1" t="str">
        <f>IF(AND(שבוע_בדילוג[[#This Row],[וסת השבוע]]=1,J227=1,שבוע_בדילוג[[#This Row],[CycleNumber]]&gt;B227),1,"")</f>
        <v/>
      </c>
      <c r="L228" s="1" t="str">
        <f>IF(שבוע_בדילוג[[#This Row],[CycleNumber]]=1,"",IF(שבוע_בדילוג[[#This Row],[וסת השבוע]]=1,0,IF(L227="","",IF(L227=0,IF(שבוע_בדילוג[[#This Row],[LengthofCycle]]=29,0,1),IF(L227=1,IF(שבוע_בדילוג[[#This Row],[LengthofCycle]]+F227=29*2,0,2),IF(L227=2,IF(שבוע_בדילוג[[#This Row],[LengthofCycle]]+F227+F226=29*3,0,3),""))))))</f>
        <v/>
      </c>
      <c r="M228" s="1" t="str">
        <f>IF(שבוע_בדילוג[[#This Row],[וסת השבוע]]=1,IF(שבוע_בדילוג[[#This Row],[וסת השבוע וההפלגה ביחד]]=1,M227+1,0),IF(AND(שבוע_בדילוג[[#This Row],[CycleNumber]]&gt;B227,שבוע_בדילוג[[#This Row],[CycleNumber]]&gt;1),IF(שבוע_בדילוג[[#This Row],[וסת השבוע פעיל?]]&lt;&gt;"",M227+1,""),""))</f>
        <v/>
      </c>
      <c r="N228" s="1" t="str">
        <f>IF(שבוע_בדילוג[[#This Row],[וסת השבוע פעיל?2]]="","",IF(AND(שבוע_בדילוג[[#This Row],[וסת השבוע פעיל?]]&lt;&gt;"",שבוע_בדילוג[[#This Row],[CycleNumber]]&lt;B229,B229&lt;&gt;"",שבוע_בדילוג[[#This Row],[וסת השבוע פעיל?]]&lt;3),IF(L229=0,IF(AND(שבוע_בדילוג[[#This Row],[וסת השבוע פעיל?]]&gt;0,J229=1),0,1),0),""))</f>
        <v/>
      </c>
      <c r="O228" s="1" t="str">
        <f t="shared" si="34"/>
        <v/>
      </c>
      <c r="P228" s="1" t="str">
        <f>IF(AND(שבוע_בדילוג[[#This Row],[חיזוי - שבוע]]=1,K229=1),1,"")</f>
        <v/>
      </c>
      <c r="Q228" s="1" t="str">
        <f>IF(AND(שבוע_בדילוג[[#This Row],[וסת השבוע פעיל?]]&lt;3,OR(שבוע_בדילוג[[#This Row],[CycleNumber]]&gt;B229,B229="")),1,"")</f>
        <v/>
      </c>
      <c r="R228" s="1" t="str">
        <f>IF(AND(שבוע_בדילוג[[#This Row],[חיזוי - שבוע]]&lt;&gt;"",שבוע_בדילוג[[#This Row],[וסת השבוע פעיל?2]]=""),1,"")</f>
        <v/>
      </c>
      <c r="S228" s="1" t="str">
        <f>IF(שבוע_בדילוג[[#This Row],[האישה קבעה וסת שבוע בדילוג?]]=1,IF(שבוע_בדילוג[[#This Row],[וסת השבוע פעיל?]]&lt;3,1,0),"")</f>
        <v/>
      </c>
      <c r="T2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8" s="1">
        <f t="shared" si="31"/>
        <v>0</v>
      </c>
      <c r="V228" s="1">
        <f t="shared" si="32"/>
        <v>0</v>
      </c>
      <c r="W228" s="1">
        <f t="shared" si="33"/>
        <v>0</v>
      </c>
      <c r="X228" s="1" t="str">
        <f>IF(שבוע_בדילוג[[#This Row],[3 הפלגות זהות]]="","",IF(שבוע_בדילוג[[#This Row],[3 הפלגות זהות]]=1,שבוע_בדילוג[[#This Row],[LengthofCycle]],X227))</f>
        <v/>
      </c>
      <c r="Z228" s="1" t="str">
        <f>IF(OR(שבוע_בדילוג[[#This Row],[הווסת פעיל?]]=0,שבוע_בדילוג[[#This Row],[הווסת פעיל?]]=""),"",SUM(Z227,שבוע_בדילוג[[#This Row],[הווסת פעיל?]]))</f>
        <v/>
      </c>
      <c r="AA228" s="1" t="str">
        <f>IF(AND(שבוע_בדילוג[[#This Row],[כמה מחזורים עד עקירה]]&lt;&gt;"",Z229=""),שבוע_בדילוג[[#This Row],[כמה מחזורים עד עקירה]],"")</f>
        <v/>
      </c>
      <c r="AB228" s="1" t="str">
        <f>IF(AND(שבוע_בדילוג[[#This Row],[הווסת פעיל?]]=1,שבוע_בדילוג[[#This Row],[וסת קבוע אחרון]]&lt;&gt;X227),שבוע_בדילוג[[#This Row],[וסת קבוע אחרון]],"")</f>
        <v/>
      </c>
      <c r="AC228" s="1" t="str">
        <f>IF(AND(שבוע_בדילוג[[#This Row],[הווסת פעיל?]]=1,Y227=0,שבוע_בדילוג[[#This Row],[וסת קבוע אחרון]]=X227),שבוע_בדילוג[[#This Row],[וסת קבוע אחרון]],"")</f>
        <v/>
      </c>
      <c r="AD228" s="1" t="str">
        <f>IF(AND(שבוע_בדילוג[[#This Row],[הווסת פעיל?]]=1,Y227=0,שבוע_בדילוג[[#This Row],[וסת קבוע אחרון]]&lt;&gt;X227),1,"")</f>
        <v/>
      </c>
      <c r="AE228" s="1" t="str">
        <f>IF(AND(שבוע_בדילוג[[#This Row],[הווסת פעיל?]]&lt;&gt;"",B229=1),שבוע_בדילוג[[#This Row],[CycleNumber]],"")</f>
        <v/>
      </c>
      <c r="AF228" s="1" t="str">
        <f>IF(AND(שבוע_בדילוג[[#This Row],[הווסת פעיל?]]&lt;&gt;"",Y227=""),שבוע_בדילוג[[#This Row],[CycleNumber]],"")</f>
        <v/>
      </c>
      <c r="AG228" s="1" t="str">
        <f>IF(B229=1,"",IF(שבוע_בדילוג[[#This Row],[הווסת פעיל?]]=1,IF(שבוע_בדילוג[[#This Row],[וסת קבוע אחרון]]=F229,1,0),""))</f>
        <v/>
      </c>
      <c r="AH228" s="1" t="str">
        <f>IF(B229=1,"",IF(שבוע_בדילוג[[#This Row],[הווסת פעיל?]]=1,IF(OR(שבוע_בדילוג[[#This Row],[וסת קבוע אחרון]]=F229,F229=שבוע_בדילוג[[#This Row],[LengthofCycle]]),1,0),""))</f>
        <v/>
      </c>
      <c r="AI228" s="1" t="str">
        <f>IF(B229=1,"",IF(שבוע_בדילוג[[#This Row],[הווסת פעיל?]]=1,IF(OR(שבוע_בדילוג[[#This Row],[וסת קבוע אחרון]]=F229,F229=שבוע_בדילוג[[#This Row],[LengthofCycle]],AND(שבוע_בדילוג[[#This Row],[LengthofCycle]]&lt;&gt;שבוע_בדילוג[[#This Row],[וסת קבוע אחרון]],OR(F229=28,F229=29))),1,0),""))</f>
        <v/>
      </c>
      <c r="AJ228" s="1" t="str">
        <f>IF(AND(שבוע_בדילוג[[#This Row],[הווסת פעיל?]]=1,B229=1),1,"")</f>
        <v/>
      </c>
      <c r="AK228" s="4">
        <f>IF(AND(שבוע_בדילוג[[#This Row],[הווסת פעיל?]]&lt;&gt;1,B229&lt;&gt;1,B229&lt;&gt;""),IF(שבוע_בדילוג[[#This Row],[LengthofCycle]]=F229,1,0),"")</f>
        <v>0</v>
      </c>
      <c r="AL228" s="4">
        <f>IF(AND(שבוע_בדילוג[[#This Row],[הווסת פעיל?]]&lt;&gt;1,B229&lt;&gt;1,B229&lt;&gt;""),IF(OR(שבוע_בדילוג[[#This Row],[LengthofCycle]]=F229,F229=29),1,0),"")</f>
        <v>0</v>
      </c>
      <c r="AM228" s="4">
        <f>IF(AND(שבוע_בדילוג[[#This Row],[הווסת פעיל?]]&lt;&gt;1,B229&lt;&gt;1,B229&lt;&gt;""),IF(OR(שבוע_בדילוג[[#This Row],[LengthofCycle]]=F229,F229=29,F229=28),1,0),"")</f>
        <v>0</v>
      </c>
    </row>
    <row r="229" spans="1:51" x14ac:dyDescent="0.25">
      <c r="A229" s="1" t="s">
        <v>64</v>
      </c>
      <c r="B229" s="1">
        <v>8</v>
      </c>
      <c r="C229" s="1">
        <v>1</v>
      </c>
      <c r="D229" s="1">
        <v>1</v>
      </c>
      <c r="E229" s="1">
        <v>0</v>
      </c>
      <c r="F229" s="1">
        <v>25</v>
      </c>
      <c r="H229" s="1">
        <f>שבוע_בדילוג[[#This Row],[LengthofCycle]]+1</f>
        <v>26</v>
      </c>
      <c r="I229" s="1" t="str">
        <f>IF(IFERROR(LOOKUP(שבוע_בדילוג[[#This Row],[ClientID]],קביעויות[השבוע בדילוג]),FALSE)=שבוע_בדילוג[[#This Row],[ClientID]],1,"")</f>
        <v/>
      </c>
      <c r="J229" s="1" t="str">
        <f>IF(AND(שבוע_בדילוג[[#This Row],[CycleNumber]]&gt;1,OR(B230="",שבוע_בדילוג[[#This Row],[CycleNumber]]&gt;B228)),IF(OR(AND(שבוע_בדילוג[[#This Row],[LengthofCycle]]=29,F228=29),AND(שבוע_בדילוג[[#This Row],[LengthofCycle]]=36,F228=36)),1,""),"")</f>
        <v/>
      </c>
      <c r="K229" s="1" t="str">
        <f>IF(AND(שבוע_בדילוג[[#This Row],[וסת השבוע]]=1,J228=1,שבוע_בדילוג[[#This Row],[CycleNumber]]&gt;B228),1,"")</f>
        <v/>
      </c>
      <c r="L229" s="1" t="str">
        <f>IF(שבוע_בדילוג[[#This Row],[CycleNumber]]=1,"",IF(שבוע_בדילוג[[#This Row],[וסת השבוע]]=1,0,IF(L228="","",IF(L228=0,IF(שבוע_בדילוג[[#This Row],[LengthofCycle]]=29,0,1),IF(L228=1,IF(שבוע_בדילוג[[#This Row],[LengthofCycle]]+F228=29*2,0,2),IF(L228=2,IF(שבוע_בדילוג[[#This Row],[LengthofCycle]]+F228+F227=29*3,0,3),""))))))</f>
        <v/>
      </c>
      <c r="M229" s="1" t="str">
        <f>IF(שבוע_בדילוג[[#This Row],[וסת השבוע]]=1,IF(שבוע_בדילוג[[#This Row],[וסת השבוע וההפלגה ביחד]]=1,M228+1,0),IF(AND(שבוע_בדילוג[[#This Row],[CycleNumber]]&gt;B228,שבוע_בדילוג[[#This Row],[CycleNumber]]&gt;1),IF(שבוע_בדילוג[[#This Row],[וסת השבוע פעיל?]]&lt;&gt;"",M228+1,""),""))</f>
        <v/>
      </c>
      <c r="N229" s="1" t="str">
        <f>IF(שבוע_בדילוג[[#This Row],[וסת השבוע פעיל?2]]="","",IF(AND(שבוע_בדילוג[[#This Row],[וסת השבוע פעיל?]]&lt;&gt;"",שבוע_בדילוג[[#This Row],[CycleNumber]]&lt;B230,B230&lt;&gt;"",שבוע_בדילוג[[#This Row],[וסת השבוע פעיל?]]&lt;3),IF(L230=0,IF(AND(שבוע_בדילוג[[#This Row],[וסת השבוע פעיל?]]&gt;0,J230=1),0,1),0),""))</f>
        <v/>
      </c>
      <c r="O229" s="1" t="str">
        <f t="shared" si="34"/>
        <v/>
      </c>
      <c r="P229" s="1" t="str">
        <f>IF(AND(שבוע_בדילוג[[#This Row],[חיזוי - שבוע]]=1,K230=1),1,"")</f>
        <v/>
      </c>
      <c r="Q229" s="1" t="str">
        <f>IF(AND(שבוע_בדילוג[[#This Row],[וסת השבוע פעיל?]]&lt;3,OR(שבוע_בדילוג[[#This Row],[CycleNumber]]&gt;B230,B230="")),1,"")</f>
        <v/>
      </c>
      <c r="R229" s="1" t="str">
        <f>IF(AND(שבוע_בדילוג[[#This Row],[חיזוי - שבוע]]&lt;&gt;"",שבוע_בדילוג[[#This Row],[וסת השבוע פעיל?2]]=""),1,"")</f>
        <v/>
      </c>
      <c r="S229" s="1" t="str">
        <f>IF(שבוע_בדילוג[[#This Row],[האישה קבעה וסת שבוע בדילוג?]]=1,IF(שבוע_בדילוג[[#This Row],[וסת השבוע פעיל?]]&lt;3,1,0),"")</f>
        <v/>
      </c>
      <c r="T2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29" s="1">
        <f t="shared" si="31"/>
        <v>0</v>
      </c>
      <c r="V229" s="1">
        <f t="shared" si="32"/>
        <v>0</v>
      </c>
      <c r="W229" s="1">
        <f t="shared" si="33"/>
        <v>0</v>
      </c>
      <c r="X229" s="1" t="str">
        <f>IF(שבוע_בדילוג[[#This Row],[3 הפלגות זהות]]="","",IF(שבוע_בדילוג[[#This Row],[3 הפלגות זהות]]=1,שבוע_בדילוג[[#This Row],[LengthofCycle]],X228))</f>
        <v/>
      </c>
      <c r="Z229" s="1" t="str">
        <f>IF(OR(שבוע_בדילוג[[#This Row],[הווסת פעיל?]]=0,שבוע_בדילוג[[#This Row],[הווסת פעיל?]]=""),"",SUM(Z228,שבוע_בדילוג[[#This Row],[הווסת פעיל?]]))</f>
        <v/>
      </c>
      <c r="AA229" s="1" t="str">
        <f>IF(AND(שבוע_בדילוג[[#This Row],[כמה מחזורים עד עקירה]]&lt;&gt;"",Z230=""),שבוע_בדילוג[[#This Row],[כמה מחזורים עד עקירה]],"")</f>
        <v/>
      </c>
      <c r="AB229" s="1" t="str">
        <f>IF(AND(שבוע_בדילוג[[#This Row],[הווסת פעיל?]]=1,שבוע_בדילוג[[#This Row],[וסת קבוע אחרון]]&lt;&gt;X228),שבוע_בדילוג[[#This Row],[וסת קבוע אחרון]],"")</f>
        <v/>
      </c>
      <c r="AC229" s="1" t="str">
        <f>IF(AND(שבוע_בדילוג[[#This Row],[הווסת פעיל?]]=1,Y228=0,שבוע_בדילוג[[#This Row],[וסת קבוע אחרון]]=X228),שבוע_בדילוג[[#This Row],[וסת קבוע אחרון]],"")</f>
        <v/>
      </c>
      <c r="AD229" s="1" t="str">
        <f>IF(AND(שבוע_בדילוג[[#This Row],[הווסת פעיל?]]=1,Y228=0,שבוע_בדילוג[[#This Row],[וסת קבוע אחרון]]&lt;&gt;X228),1,"")</f>
        <v/>
      </c>
      <c r="AE229" s="1" t="str">
        <f>IF(AND(שבוע_בדילוג[[#This Row],[הווסת פעיל?]]&lt;&gt;"",B230=1),שבוע_בדילוג[[#This Row],[CycleNumber]],"")</f>
        <v/>
      </c>
      <c r="AF229" s="1" t="str">
        <f>IF(AND(שבוע_בדילוג[[#This Row],[הווסת פעיל?]]&lt;&gt;"",Y228=""),שבוע_בדילוג[[#This Row],[CycleNumber]],"")</f>
        <v/>
      </c>
      <c r="AG229" s="1" t="str">
        <f>IF(B230=1,"",IF(שבוע_בדילוג[[#This Row],[הווסת פעיל?]]=1,IF(שבוע_בדילוג[[#This Row],[וסת קבוע אחרון]]=F230,1,0),""))</f>
        <v/>
      </c>
      <c r="AH229" s="1" t="str">
        <f>IF(B230=1,"",IF(שבוע_בדילוג[[#This Row],[הווסת פעיל?]]=1,IF(OR(שבוע_בדילוג[[#This Row],[וסת קבוע אחרון]]=F230,F230=שבוע_בדילוג[[#This Row],[LengthofCycle]]),1,0),""))</f>
        <v/>
      </c>
      <c r="AI229" s="1" t="str">
        <f>IF(B230=1,"",IF(שבוע_בדילוג[[#This Row],[הווסת פעיל?]]=1,IF(OR(שבוע_בדילוג[[#This Row],[וסת קבוע אחרון]]=F230,F230=שבוע_בדילוג[[#This Row],[LengthofCycle]],AND(שבוע_בדילוג[[#This Row],[LengthofCycle]]&lt;&gt;שבוע_בדילוג[[#This Row],[וסת קבוע אחרון]],OR(F230=28,F230=29))),1,0),""))</f>
        <v/>
      </c>
      <c r="AJ229" s="1" t="str">
        <f>IF(AND(שבוע_בדילוג[[#This Row],[הווסת פעיל?]]=1,B230=1),1,"")</f>
        <v/>
      </c>
      <c r="AK229" s="4">
        <f>IF(AND(שבוע_בדילוג[[#This Row],[הווסת פעיל?]]&lt;&gt;1,B230&lt;&gt;1,B230&lt;&gt;""),IF(שבוע_בדילוג[[#This Row],[LengthofCycle]]=F230,1,0),"")</f>
        <v>1</v>
      </c>
      <c r="AL229" s="4">
        <f>IF(AND(שבוע_בדילוג[[#This Row],[הווסת פעיל?]]&lt;&gt;1,B230&lt;&gt;1,B230&lt;&gt;""),IF(OR(שבוע_בדילוג[[#This Row],[LengthofCycle]]=F230,F230=29),1,0),"")</f>
        <v>1</v>
      </c>
      <c r="AM229" s="4">
        <f>IF(AND(שבוע_בדילוג[[#This Row],[הווסת פעיל?]]&lt;&gt;1,B230&lt;&gt;1,B230&lt;&gt;""),IF(OR(שבוע_בדילוג[[#This Row],[LengthofCycle]]=F230,F230=29,F230=28),1,0),"")</f>
        <v>1</v>
      </c>
    </row>
    <row r="230" spans="1:51" x14ac:dyDescent="0.25">
      <c r="A230" s="1" t="s">
        <v>64</v>
      </c>
      <c r="B230" s="1">
        <v>9</v>
      </c>
      <c r="C230" s="1">
        <v>1</v>
      </c>
      <c r="D230" s="1">
        <v>1</v>
      </c>
      <c r="E230" s="1">
        <v>0</v>
      </c>
      <c r="F230" s="1">
        <v>25</v>
      </c>
      <c r="H230" s="1">
        <f>שבוע_בדילוג[[#This Row],[LengthofCycle]]+1</f>
        <v>26</v>
      </c>
      <c r="I230" s="1" t="str">
        <f>IF(IFERROR(LOOKUP(שבוע_בדילוג[[#This Row],[ClientID]],קביעויות[השבוע בדילוג]),FALSE)=שבוע_בדילוג[[#This Row],[ClientID]],1,"")</f>
        <v/>
      </c>
      <c r="J230" s="1" t="str">
        <f>IF(AND(שבוע_בדילוג[[#This Row],[CycleNumber]]&gt;1,OR(B231="",שבוע_בדילוג[[#This Row],[CycleNumber]]&gt;B229)),IF(OR(AND(שבוע_בדילוג[[#This Row],[LengthofCycle]]=29,F229=29),AND(שבוע_בדילוג[[#This Row],[LengthofCycle]]=36,F229=36)),1,""),"")</f>
        <v/>
      </c>
      <c r="K230" s="1" t="str">
        <f>IF(AND(שבוע_בדילוג[[#This Row],[וסת השבוע]]=1,J229=1,שבוע_בדילוג[[#This Row],[CycleNumber]]&gt;B229),1,"")</f>
        <v/>
      </c>
      <c r="L230" s="1" t="str">
        <f>IF(שבוע_בדילוג[[#This Row],[CycleNumber]]=1,"",IF(שבוע_בדילוג[[#This Row],[וסת השבוע]]=1,0,IF(L229="","",IF(L229=0,IF(שבוע_בדילוג[[#This Row],[LengthofCycle]]=29,0,1),IF(L229=1,IF(שבוע_בדילוג[[#This Row],[LengthofCycle]]+F229=29*2,0,2),IF(L229=2,IF(שבוע_בדילוג[[#This Row],[LengthofCycle]]+F229+F228=29*3,0,3),""))))))</f>
        <v/>
      </c>
      <c r="M230" s="1" t="str">
        <f>IF(שבוע_בדילוג[[#This Row],[וסת השבוע]]=1,IF(שבוע_בדילוג[[#This Row],[וסת השבוע וההפלגה ביחד]]=1,M229+1,0),IF(AND(שבוע_בדילוג[[#This Row],[CycleNumber]]&gt;B229,שבוע_בדילוג[[#This Row],[CycleNumber]]&gt;1),IF(שבוע_בדילוג[[#This Row],[וסת השבוע פעיל?]]&lt;&gt;"",M229+1,""),""))</f>
        <v/>
      </c>
      <c r="N230" s="1" t="str">
        <f>IF(שבוע_בדילוג[[#This Row],[וסת השבוע פעיל?2]]="","",IF(AND(שבוע_בדילוג[[#This Row],[וסת השבוע פעיל?]]&lt;&gt;"",שבוע_בדילוג[[#This Row],[CycleNumber]]&lt;B231,B231&lt;&gt;"",שבוע_בדילוג[[#This Row],[וסת השבוע פעיל?]]&lt;3),IF(L231=0,IF(AND(שבוע_בדילוג[[#This Row],[וסת השבוע פעיל?]]&gt;0,J231=1),0,1),0),""))</f>
        <v/>
      </c>
      <c r="O230" s="1" t="str">
        <f t="shared" si="34"/>
        <v/>
      </c>
      <c r="P230" s="1" t="str">
        <f>IF(AND(שבוע_בדילוג[[#This Row],[חיזוי - שבוע]]=1,K231=1),1,"")</f>
        <v/>
      </c>
      <c r="Q230" s="1" t="str">
        <f>IF(AND(שבוע_בדילוג[[#This Row],[וסת השבוע פעיל?]]&lt;3,OR(שבוע_בדילוג[[#This Row],[CycleNumber]]&gt;B231,B231="")),1,"")</f>
        <v/>
      </c>
      <c r="R230" s="1" t="str">
        <f>IF(AND(שבוע_בדילוג[[#This Row],[חיזוי - שבוע]]&lt;&gt;"",שבוע_בדילוג[[#This Row],[וסת השבוע פעיל?2]]=""),1,"")</f>
        <v/>
      </c>
      <c r="S230" s="1" t="str">
        <f>IF(שבוע_בדילוג[[#This Row],[האישה קבעה וסת שבוע בדילוג?]]=1,IF(שבוע_בדילוג[[#This Row],[וסת השבוע פעיל?]]&lt;3,1,0),"")</f>
        <v/>
      </c>
      <c r="T2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0" s="1">
        <f t="shared" si="31"/>
        <v>0</v>
      </c>
      <c r="V230" s="1">
        <f t="shared" si="32"/>
        <v>0</v>
      </c>
      <c r="W230" s="1">
        <f t="shared" si="33"/>
        <v>0</v>
      </c>
      <c r="X230" s="1" t="str">
        <f>IF(שבוע_בדילוג[[#This Row],[3 הפלגות זהות]]="","",IF(שבוע_בדילוג[[#This Row],[3 הפלגות זהות]]=1,שבוע_בדילוג[[#This Row],[LengthofCycle]],X229))</f>
        <v/>
      </c>
      <c r="Z230" s="1" t="str">
        <f>IF(OR(שבוע_בדילוג[[#This Row],[הווסת פעיל?]]=0,שבוע_בדילוג[[#This Row],[הווסת פעיל?]]=""),"",SUM(Z229,שבוע_בדילוג[[#This Row],[הווסת פעיל?]]))</f>
        <v/>
      </c>
      <c r="AA230" s="1" t="str">
        <f>IF(AND(שבוע_בדילוג[[#This Row],[כמה מחזורים עד עקירה]]&lt;&gt;"",Z231=""),שבוע_בדילוג[[#This Row],[כמה מחזורים עד עקירה]],"")</f>
        <v/>
      </c>
      <c r="AB230" s="1" t="str">
        <f>IF(AND(שבוע_בדילוג[[#This Row],[הווסת פעיל?]]=1,שבוע_בדילוג[[#This Row],[וסת קבוע אחרון]]&lt;&gt;X229),שבוע_בדילוג[[#This Row],[וסת קבוע אחרון]],"")</f>
        <v/>
      </c>
      <c r="AC230" s="1" t="str">
        <f>IF(AND(שבוע_בדילוג[[#This Row],[הווסת פעיל?]]=1,Y229=0,שבוע_בדילוג[[#This Row],[וסת קבוע אחרון]]=X229),שבוע_בדילוג[[#This Row],[וסת קבוע אחרון]],"")</f>
        <v/>
      </c>
      <c r="AD230" s="1" t="str">
        <f>IF(AND(שבוע_בדילוג[[#This Row],[הווסת פעיל?]]=1,Y229=0,שבוע_בדילוג[[#This Row],[וסת קבוע אחרון]]&lt;&gt;X229),1,"")</f>
        <v/>
      </c>
      <c r="AE230" s="1" t="str">
        <f>IF(AND(שבוע_בדילוג[[#This Row],[הווסת פעיל?]]&lt;&gt;"",B231=1),שבוע_בדילוג[[#This Row],[CycleNumber]],"")</f>
        <v/>
      </c>
      <c r="AF230" s="1" t="str">
        <f>IF(AND(שבוע_בדילוג[[#This Row],[הווסת פעיל?]]&lt;&gt;"",Y229=""),שבוע_בדילוג[[#This Row],[CycleNumber]],"")</f>
        <v/>
      </c>
      <c r="AG230" s="1" t="str">
        <f>IF(B231=1,"",IF(שבוע_בדילוג[[#This Row],[הווסת פעיל?]]=1,IF(שבוע_בדילוג[[#This Row],[וסת קבוע אחרון]]=F231,1,0),""))</f>
        <v/>
      </c>
      <c r="AH230" s="1" t="str">
        <f>IF(B231=1,"",IF(שבוע_בדילוג[[#This Row],[הווסת פעיל?]]=1,IF(OR(שבוע_בדילוג[[#This Row],[וסת קבוע אחרון]]=F231,F231=שבוע_בדילוג[[#This Row],[LengthofCycle]]),1,0),""))</f>
        <v/>
      </c>
      <c r="AI230" s="1" t="str">
        <f>IF(B231=1,"",IF(שבוע_בדילוג[[#This Row],[הווסת פעיל?]]=1,IF(OR(שבוע_בדילוג[[#This Row],[וסת קבוע אחרון]]=F231,F231=שבוע_בדילוג[[#This Row],[LengthofCycle]],AND(שבוע_בדילוג[[#This Row],[LengthofCycle]]&lt;&gt;שבוע_בדילוג[[#This Row],[וסת קבוע אחרון]],OR(F231=28,F231=29))),1,0),""))</f>
        <v/>
      </c>
      <c r="AJ230" s="1" t="str">
        <f>IF(AND(שבוע_בדילוג[[#This Row],[הווסת פעיל?]]=1,B231=1),1,"")</f>
        <v/>
      </c>
      <c r="AK230" s="4">
        <f>IF(AND(שבוע_בדילוג[[#This Row],[הווסת פעיל?]]&lt;&gt;1,B231&lt;&gt;1,B231&lt;&gt;""),IF(שבוע_בדילוג[[#This Row],[LengthofCycle]]=F231,1,0),"")</f>
        <v>0</v>
      </c>
      <c r="AL230" s="4">
        <f>IF(AND(שבוע_בדילוג[[#This Row],[הווסת פעיל?]]&lt;&gt;1,B231&lt;&gt;1,B231&lt;&gt;""),IF(OR(שבוע_בדילוג[[#This Row],[LengthofCycle]]=F231,F231=29),1,0),"")</f>
        <v>1</v>
      </c>
      <c r="AM230" s="4">
        <f>IF(AND(שבוע_בדילוג[[#This Row],[הווסת פעיל?]]&lt;&gt;1,B231&lt;&gt;1,B231&lt;&gt;""),IF(OR(שבוע_בדילוג[[#This Row],[LengthofCycle]]=F231,F231=29,F231=28),1,0),"")</f>
        <v>1</v>
      </c>
    </row>
    <row r="231" spans="1:51" x14ac:dyDescent="0.25">
      <c r="A231" s="1" t="s">
        <v>64</v>
      </c>
      <c r="B231" s="1">
        <v>10</v>
      </c>
      <c r="C231" s="1">
        <v>1</v>
      </c>
      <c r="D231" s="1">
        <v>1</v>
      </c>
      <c r="E231" s="1">
        <v>0</v>
      </c>
      <c r="F231" s="1">
        <v>29</v>
      </c>
      <c r="H231" s="1">
        <f>שבוע_בדילוג[[#This Row],[LengthofCycle]]+1</f>
        <v>30</v>
      </c>
      <c r="I231" s="1" t="str">
        <f>IF(IFERROR(LOOKUP(שבוע_בדילוג[[#This Row],[ClientID]],קביעויות[השבוע בדילוג]),FALSE)=שבוע_בדילוג[[#This Row],[ClientID]],1,"")</f>
        <v/>
      </c>
      <c r="J231" s="1" t="str">
        <f>IF(AND(שבוע_בדילוג[[#This Row],[CycleNumber]]&gt;1,OR(B232="",שבוע_בדילוג[[#This Row],[CycleNumber]]&gt;B230)),IF(OR(AND(שבוע_בדילוג[[#This Row],[LengthofCycle]]=29,F230=29),AND(שבוע_בדילוג[[#This Row],[LengthofCycle]]=36,F230=36)),1,""),"")</f>
        <v/>
      </c>
      <c r="K231" s="1" t="str">
        <f>IF(AND(שבוע_בדילוג[[#This Row],[וסת השבוע]]=1,J230=1,שבוע_בדילוג[[#This Row],[CycleNumber]]&gt;B230),1,"")</f>
        <v/>
      </c>
      <c r="L231" s="1" t="str">
        <f>IF(שבוע_בדילוג[[#This Row],[CycleNumber]]=1,"",IF(שבוע_בדילוג[[#This Row],[וסת השבוע]]=1,0,IF(L230="","",IF(L230=0,IF(שבוע_בדילוג[[#This Row],[LengthofCycle]]=29,0,1),IF(L230=1,IF(שבוע_בדילוג[[#This Row],[LengthofCycle]]+F230=29*2,0,2),IF(L230=2,IF(שבוע_בדילוג[[#This Row],[LengthofCycle]]+F230+F229=29*3,0,3),""))))))</f>
        <v/>
      </c>
      <c r="M231" s="1" t="str">
        <f>IF(שבוע_בדילוג[[#This Row],[וסת השבוע]]=1,IF(שבוע_בדילוג[[#This Row],[וסת השבוע וההפלגה ביחד]]=1,M230+1,0),IF(AND(שבוע_בדילוג[[#This Row],[CycleNumber]]&gt;B230,שבוע_בדילוג[[#This Row],[CycleNumber]]&gt;1),IF(שבוע_בדילוג[[#This Row],[וסת השבוע פעיל?]]&lt;&gt;"",M230+1,""),""))</f>
        <v/>
      </c>
      <c r="N231" s="1" t="str">
        <f>IF(שבוע_בדילוג[[#This Row],[וסת השבוע פעיל?2]]="","",IF(AND(שבוע_בדילוג[[#This Row],[וסת השבוע פעיל?]]&lt;&gt;"",שבוע_בדילוג[[#This Row],[CycleNumber]]&lt;B232,B232&lt;&gt;"",שבוע_בדילוג[[#This Row],[וסת השבוע פעיל?]]&lt;3),IF(L232=0,IF(AND(שבוע_בדילוג[[#This Row],[וסת השבוע פעיל?]]&gt;0,J232=1),0,1),0),""))</f>
        <v/>
      </c>
      <c r="O231" s="1" t="str">
        <f t="shared" si="34"/>
        <v/>
      </c>
      <c r="P231" s="1" t="str">
        <f>IF(AND(שבוע_בדילוג[[#This Row],[חיזוי - שבוע]]=1,K232=1),1,"")</f>
        <v/>
      </c>
      <c r="Q231" s="1" t="str">
        <f>IF(AND(שבוע_בדילוג[[#This Row],[וסת השבוע פעיל?]]&lt;3,OR(שבוע_בדילוג[[#This Row],[CycleNumber]]&gt;B232,B232="")),1,"")</f>
        <v/>
      </c>
      <c r="R231" s="1" t="str">
        <f>IF(AND(שבוע_בדילוג[[#This Row],[חיזוי - שבוע]]&lt;&gt;"",שבוע_בדילוג[[#This Row],[וסת השבוע פעיל?2]]=""),1,"")</f>
        <v/>
      </c>
      <c r="S231" s="1" t="str">
        <f>IF(שבוע_בדילוג[[#This Row],[האישה קבעה וסת שבוע בדילוג?]]=1,IF(שבוע_בדילוג[[#This Row],[וסת השבוע פעיל?]]&lt;3,1,0),"")</f>
        <v/>
      </c>
      <c r="T2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1" s="1">
        <f t="shared" si="31"/>
        <v>0</v>
      </c>
      <c r="V231" s="1">
        <f t="shared" si="32"/>
        <v>0</v>
      </c>
      <c r="W231" s="1">
        <f t="shared" si="33"/>
        <v>0</v>
      </c>
      <c r="X231" s="1" t="str">
        <f>IF(שבוע_בדילוג[[#This Row],[3 הפלגות זהות]]="","",IF(שבוע_בדילוג[[#This Row],[3 הפלגות זהות]]=1,שבוע_בדילוג[[#This Row],[LengthofCycle]],X230))</f>
        <v/>
      </c>
      <c r="Z231" s="1" t="str">
        <f>IF(OR(שבוע_בדילוג[[#This Row],[הווסת פעיל?]]=0,שבוע_בדילוג[[#This Row],[הווסת פעיל?]]=""),"",SUM(Z230,שבוע_בדילוג[[#This Row],[הווסת פעיל?]]))</f>
        <v/>
      </c>
      <c r="AA231" s="1" t="str">
        <f>IF(AND(שבוע_בדילוג[[#This Row],[כמה מחזורים עד עקירה]]&lt;&gt;"",Z232=""),שבוע_בדילוג[[#This Row],[כמה מחזורים עד עקירה]],"")</f>
        <v/>
      </c>
      <c r="AB231" s="1" t="str">
        <f>IF(AND(שבוע_בדילוג[[#This Row],[הווסת פעיל?]]=1,שבוע_בדילוג[[#This Row],[וסת קבוע אחרון]]&lt;&gt;X230),שבוע_בדילוג[[#This Row],[וסת קבוע אחרון]],"")</f>
        <v/>
      </c>
      <c r="AC231" s="1" t="str">
        <f>IF(AND(שבוע_בדילוג[[#This Row],[הווסת פעיל?]]=1,Y230=0,שבוע_בדילוג[[#This Row],[וסת קבוע אחרון]]=X230),שבוע_בדילוג[[#This Row],[וסת קבוע אחרון]],"")</f>
        <v/>
      </c>
      <c r="AD231" s="1" t="str">
        <f>IF(AND(שבוע_בדילוג[[#This Row],[הווסת פעיל?]]=1,Y230=0,שבוע_בדילוג[[#This Row],[וסת קבוע אחרון]]&lt;&gt;X230),1,"")</f>
        <v/>
      </c>
      <c r="AE231" s="1" t="str">
        <f>IF(AND(שבוע_בדילוג[[#This Row],[הווסת פעיל?]]&lt;&gt;"",B232=1),שבוע_בדילוג[[#This Row],[CycleNumber]],"")</f>
        <v/>
      </c>
      <c r="AF231" s="1" t="str">
        <f>IF(AND(שבוע_בדילוג[[#This Row],[הווסת פעיל?]]&lt;&gt;"",Y230=""),שבוע_בדילוג[[#This Row],[CycleNumber]],"")</f>
        <v/>
      </c>
      <c r="AG231" s="1" t="str">
        <f>IF(B232=1,"",IF(שבוע_בדילוג[[#This Row],[הווסת פעיל?]]=1,IF(שבוע_בדילוג[[#This Row],[וסת קבוע אחרון]]=F232,1,0),""))</f>
        <v/>
      </c>
      <c r="AH231" s="1" t="str">
        <f>IF(B232=1,"",IF(שבוע_בדילוג[[#This Row],[הווסת פעיל?]]=1,IF(OR(שבוע_בדילוג[[#This Row],[וסת קבוע אחרון]]=F232,F232=שבוע_בדילוג[[#This Row],[LengthofCycle]]),1,0),""))</f>
        <v/>
      </c>
      <c r="AI231" s="1" t="str">
        <f>IF(B232=1,"",IF(שבוע_בדילוג[[#This Row],[הווסת פעיל?]]=1,IF(OR(שבוע_בדילוג[[#This Row],[וסת קבוע אחרון]]=F232,F232=שבוע_בדילוג[[#This Row],[LengthofCycle]],AND(שבוע_בדילוג[[#This Row],[LengthofCycle]]&lt;&gt;שבוע_בדילוג[[#This Row],[וסת קבוע אחרון]],OR(F232=28,F232=29))),1,0),""))</f>
        <v/>
      </c>
      <c r="AJ231" s="1" t="str">
        <f>IF(AND(שבוע_בדילוג[[#This Row],[הווסת פעיל?]]=1,B232=1),1,"")</f>
        <v/>
      </c>
      <c r="AK231" s="4">
        <f>IF(AND(שבוע_בדילוג[[#This Row],[הווסת פעיל?]]&lt;&gt;1,B232&lt;&gt;1,B232&lt;&gt;""),IF(שבוע_בדילוג[[#This Row],[LengthofCycle]]=F232,1,0),"")</f>
        <v>0</v>
      </c>
      <c r="AL231" s="4">
        <f>IF(AND(שבוע_בדילוג[[#This Row],[הווסת פעיל?]]&lt;&gt;1,B232&lt;&gt;1,B232&lt;&gt;""),IF(OR(שבוע_בדילוג[[#This Row],[LengthofCycle]]=F232,F232=29),1,0),"")</f>
        <v>0</v>
      </c>
      <c r="AM231" s="4">
        <f>IF(AND(שבוע_בדילוג[[#This Row],[הווסת פעיל?]]&lt;&gt;1,B232&lt;&gt;1,B232&lt;&gt;""),IF(OR(שבוע_בדילוג[[#This Row],[LengthofCycle]]=F232,F232=29,F232=28),1,0),"")</f>
        <v>0</v>
      </c>
    </row>
    <row r="232" spans="1:51" x14ac:dyDescent="0.25">
      <c r="A232" s="1" t="s">
        <v>64</v>
      </c>
      <c r="B232" s="1">
        <v>11</v>
      </c>
      <c r="C232" s="1">
        <v>1</v>
      </c>
      <c r="D232" s="1">
        <v>0</v>
      </c>
      <c r="E232" s="1">
        <v>0</v>
      </c>
      <c r="F232" s="1">
        <v>31</v>
      </c>
      <c r="H232" s="1">
        <f>שבוע_בדילוג[[#This Row],[LengthofCycle]]+1</f>
        <v>32</v>
      </c>
      <c r="I232" s="1" t="str">
        <f>IF(IFERROR(LOOKUP(שבוע_בדילוג[[#This Row],[ClientID]],קביעויות[השבוע בדילוג]),FALSE)=שבוע_בדילוג[[#This Row],[ClientID]],1,"")</f>
        <v/>
      </c>
      <c r="J232" s="1" t="str">
        <f>IF(AND(שבוע_בדילוג[[#This Row],[CycleNumber]]&gt;1,OR(B233="",שבוע_בדילוג[[#This Row],[CycleNumber]]&gt;B231)),IF(OR(AND(שבוע_בדילוג[[#This Row],[LengthofCycle]]=29,F231=29),AND(שבוע_בדילוג[[#This Row],[LengthofCycle]]=36,F231=36)),1,""),"")</f>
        <v/>
      </c>
      <c r="K232" s="1" t="str">
        <f>IF(AND(שבוע_בדילוג[[#This Row],[וסת השבוע]]=1,J231=1,שבוע_בדילוג[[#This Row],[CycleNumber]]&gt;B231),1,"")</f>
        <v/>
      </c>
      <c r="L232" s="1" t="str">
        <f>IF(שבוע_בדילוג[[#This Row],[CycleNumber]]=1,"",IF(שבוע_בדילוג[[#This Row],[וסת השבוע]]=1,0,IF(L231="","",IF(L231=0,IF(שבוע_בדילוג[[#This Row],[LengthofCycle]]=29,0,1),IF(L231=1,IF(שבוע_בדילוג[[#This Row],[LengthofCycle]]+F231=29*2,0,2),IF(L231=2,IF(שבוע_בדילוג[[#This Row],[LengthofCycle]]+F231+F230=29*3,0,3),""))))))</f>
        <v/>
      </c>
      <c r="M232" s="1" t="str">
        <f>IF(שבוע_בדילוג[[#This Row],[וסת השבוע]]=1,IF(שבוע_בדילוג[[#This Row],[וסת השבוע וההפלגה ביחד]]=1,M231+1,0),IF(AND(שבוע_בדילוג[[#This Row],[CycleNumber]]&gt;B231,שבוע_בדילוג[[#This Row],[CycleNumber]]&gt;1),IF(שבוע_בדילוג[[#This Row],[וסת השבוע פעיל?]]&lt;&gt;"",M231+1,""),""))</f>
        <v/>
      </c>
      <c r="N232" s="1" t="str">
        <f>IF(שבוע_בדילוג[[#This Row],[וסת השבוע פעיל?2]]="","",IF(AND(שבוע_בדילוג[[#This Row],[וסת השבוע פעיל?]]&lt;&gt;"",שבוע_בדילוג[[#This Row],[CycleNumber]]&lt;B233,B233&lt;&gt;"",שבוע_בדילוג[[#This Row],[וסת השבוע פעיל?]]&lt;3),IF(L233=0,IF(AND(שבוע_בדילוג[[#This Row],[וסת השבוע פעיל?]]&gt;0,J233=1),0,1),0),""))</f>
        <v/>
      </c>
      <c r="O232" s="1" t="str">
        <f t="shared" si="34"/>
        <v/>
      </c>
      <c r="P232" s="1" t="str">
        <f>IF(AND(שבוע_בדילוג[[#This Row],[חיזוי - שבוע]]=1,K233=1),1,"")</f>
        <v/>
      </c>
      <c r="Q232" s="1" t="str">
        <f>IF(AND(שבוע_בדילוג[[#This Row],[וסת השבוע פעיל?]]&lt;3,OR(שבוע_בדילוג[[#This Row],[CycleNumber]]&gt;B233,B233="")),1,"")</f>
        <v/>
      </c>
      <c r="R232" s="1" t="str">
        <f>IF(AND(שבוע_בדילוג[[#This Row],[חיזוי - שבוע]]&lt;&gt;"",שבוע_בדילוג[[#This Row],[וסת השבוע פעיל?2]]=""),1,"")</f>
        <v/>
      </c>
      <c r="S232" s="1" t="str">
        <f>IF(שבוע_בדילוג[[#This Row],[האישה קבעה וסת שבוע בדילוג?]]=1,IF(שבוע_בדילוג[[#This Row],[וסת השבוע פעיל?]]&lt;3,1,0),"")</f>
        <v/>
      </c>
      <c r="T2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2" s="1">
        <f t="shared" si="31"/>
        <v>0</v>
      </c>
      <c r="V232" s="1">
        <f t="shared" si="32"/>
        <v>0</v>
      </c>
      <c r="W232" s="1">
        <f t="shared" si="33"/>
        <v>0</v>
      </c>
      <c r="X232" s="1" t="str">
        <f>IF(שבוע_בדילוג[[#This Row],[3 הפלגות זהות]]="","",IF(שבוע_בדילוג[[#This Row],[3 הפלגות זהות]]=1,שבוע_בדילוג[[#This Row],[LengthofCycle]],X231))</f>
        <v/>
      </c>
      <c r="Z232" s="1" t="str">
        <f>IF(OR(שבוע_בדילוג[[#This Row],[הווסת פעיל?]]=0,שבוע_בדילוג[[#This Row],[הווסת פעיל?]]=""),"",SUM(Z231,שבוע_בדילוג[[#This Row],[הווסת פעיל?]]))</f>
        <v/>
      </c>
      <c r="AA232" s="1" t="str">
        <f>IF(AND(שבוע_בדילוג[[#This Row],[כמה מחזורים עד עקירה]]&lt;&gt;"",Z233=""),שבוע_בדילוג[[#This Row],[כמה מחזורים עד עקירה]],"")</f>
        <v/>
      </c>
      <c r="AB232" s="1" t="str">
        <f>IF(AND(שבוע_בדילוג[[#This Row],[הווסת פעיל?]]=1,שבוע_בדילוג[[#This Row],[וסת קבוע אחרון]]&lt;&gt;X231),שבוע_בדילוג[[#This Row],[וסת קבוע אחרון]],"")</f>
        <v/>
      </c>
      <c r="AC232" s="1" t="str">
        <f>IF(AND(שבוע_בדילוג[[#This Row],[הווסת פעיל?]]=1,Y231=0,שבוע_בדילוג[[#This Row],[וסת קבוע אחרון]]=X231),שבוע_בדילוג[[#This Row],[וסת קבוע אחרון]],"")</f>
        <v/>
      </c>
      <c r="AD232" s="1" t="str">
        <f>IF(AND(שבוע_בדילוג[[#This Row],[הווסת פעיל?]]=1,Y231=0,שבוע_בדילוג[[#This Row],[וסת קבוע אחרון]]&lt;&gt;X231),1,"")</f>
        <v/>
      </c>
      <c r="AE232" s="1" t="str">
        <f>IF(AND(שבוע_בדילוג[[#This Row],[הווסת פעיל?]]&lt;&gt;"",B233=1),שבוע_בדילוג[[#This Row],[CycleNumber]],"")</f>
        <v/>
      </c>
      <c r="AF232" s="1" t="str">
        <f>IF(AND(שבוע_בדילוג[[#This Row],[הווסת פעיל?]]&lt;&gt;"",Y231=""),שבוע_בדילוג[[#This Row],[CycleNumber]],"")</f>
        <v/>
      </c>
      <c r="AG232" s="1" t="str">
        <f>IF(B233=1,"",IF(שבוע_בדילוג[[#This Row],[הווסת פעיל?]]=1,IF(שבוע_בדילוג[[#This Row],[וסת קבוע אחרון]]=F233,1,0),""))</f>
        <v/>
      </c>
      <c r="AH232" s="1" t="str">
        <f>IF(B233=1,"",IF(שבוע_בדילוג[[#This Row],[הווסת פעיל?]]=1,IF(OR(שבוע_בדילוג[[#This Row],[וסת קבוע אחרון]]=F233,F233=שבוע_בדילוג[[#This Row],[LengthofCycle]]),1,0),""))</f>
        <v/>
      </c>
      <c r="AI232" s="1" t="str">
        <f>IF(B233=1,"",IF(שבוע_בדילוג[[#This Row],[הווסת פעיל?]]=1,IF(OR(שבוע_בדילוג[[#This Row],[וסת קבוע אחרון]]=F233,F233=שבוע_בדילוג[[#This Row],[LengthofCycle]],AND(שבוע_בדילוג[[#This Row],[LengthofCycle]]&lt;&gt;שבוע_בדילוג[[#This Row],[וסת קבוע אחרון]],OR(F233=28,F233=29))),1,0),""))</f>
        <v/>
      </c>
      <c r="AJ232" s="1" t="str">
        <f>IF(AND(שבוע_בדילוג[[#This Row],[הווסת פעיל?]]=1,B233=1),1,"")</f>
        <v/>
      </c>
      <c r="AK232" s="4">
        <f>IF(AND(שבוע_בדילוג[[#This Row],[הווסת פעיל?]]&lt;&gt;1,B233&lt;&gt;1,B233&lt;&gt;""),IF(שבוע_בדילוג[[#This Row],[LengthofCycle]]=F233,1,0),"")</f>
        <v>0</v>
      </c>
      <c r="AL232" s="4">
        <f>IF(AND(שבוע_בדילוג[[#This Row],[הווסת פעיל?]]&lt;&gt;1,B233&lt;&gt;1,B233&lt;&gt;""),IF(OR(שבוע_בדילוג[[#This Row],[LengthofCycle]]=F233,F233=29),1,0),"")</f>
        <v>0</v>
      </c>
      <c r="AM232" s="4">
        <f>IF(AND(שבוע_בדילוג[[#This Row],[הווסת פעיל?]]&lt;&gt;1,B233&lt;&gt;1,B233&lt;&gt;""),IF(OR(שבוע_בדילוג[[#This Row],[LengthofCycle]]=F233,F233=29,F233=28),1,0),"")</f>
        <v>0</v>
      </c>
    </row>
    <row r="233" spans="1:51" x14ac:dyDescent="0.25">
      <c r="A233" s="1" t="s">
        <v>64</v>
      </c>
      <c r="B233" s="1">
        <v>12</v>
      </c>
      <c r="C233" s="1">
        <v>1</v>
      </c>
      <c r="D233" s="1">
        <v>1</v>
      </c>
      <c r="E233" s="1">
        <v>0</v>
      </c>
      <c r="F233" s="1">
        <v>26</v>
      </c>
      <c r="H233" s="1">
        <f>שבוע_בדילוג[[#This Row],[LengthofCycle]]+1</f>
        <v>27</v>
      </c>
      <c r="I233" s="1" t="str">
        <f>IF(IFERROR(LOOKUP(שבוע_בדילוג[[#This Row],[ClientID]],קביעויות[השבוע בדילוג]),FALSE)=שבוע_בדילוג[[#This Row],[ClientID]],1,"")</f>
        <v/>
      </c>
      <c r="J233" s="1" t="str">
        <f>IF(AND(שבוע_בדילוג[[#This Row],[CycleNumber]]&gt;1,OR(B234="",שבוע_בדילוג[[#This Row],[CycleNumber]]&gt;B232)),IF(OR(AND(שבוע_בדילוג[[#This Row],[LengthofCycle]]=29,F232=29),AND(שבוע_בדילוג[[#This Row],[LengthofCycle]]=36,F232=36)),1,""),"")</f>
        <v/>
      </c>
      <c r="K233" s="1" t="str">
        <f>IF(AND(שבוע_בדילוג[[#This Row],[וסת השבוע]]=1,J232=1,שבוע_בדילוג[[#This Row],[CycleNumber]]&gt;B232),1,"")</f>
        <v/>
      </c>
      <c r="L233" s="1" t="str">
        <f>IF(שבוע_בדילוג[[#This Row],[CycleNumber]]=1,"",IF(שבוע_בדילוג[[#This Row],[וסת השבוע]]=1,0,IF(L232="","",IF(L232=0,IF(שבוע_בדילוג[[#This Row],[LengthofCycle]]=29,0,1),IF(L232=1,IF(שבוע_בדילוג[[#This Row],[LengthofCycle]]+F232=29*2,0,2),IF(L232=2,IF(שבוע_בדילוג[[#This Row],[LengthofCycle]]+F232+F231=29*3,0,3),""))))))</f>
        <v/>
      </c>
      <c r="M233" s="1" t="str">
        <f>IF(שבוע_בדילוג[[#This Row],[וסת השבוע]]=1,IF(שבוע_בדילוג[[#This Row],[וסת השבוע וההפלגה ביחד]]=1,M232+1,0),IF(AND(שבוע_בדילוג[[#This Row],[CycleNumber]]&gt;B232,שבוע_בדילוג[[#This Row],[CycleNumber]]&gt;1),IF(שבוע_בדילוג[[#This Row],[וסת השבוע פעיל?]]&lt;&gt;"",M232+1,""),""))</f>
        <v/>
      </c>
      <c r="N233" s="1" t="str">
        <f>IF(שבוע_בדילוג[[#This Row],[וסת השבוע פעיל?2]]="","",IF(AND(שבוע_בדילוג[[#This Row],[וסת השבוע פעיל?]]&lt;&gt;"",שבוע_בדילוג[[#This Row],[CycleNumber]]&lt;B234,B234&lt;&gt;"",שבוע_בדילוג[[#This Row],[וסת השבוע פעיל?]]&lt;3),IF(L234=0,IF(AND(שבוע_בדילוג[[#This Row],[וסת השבוע פעיל?]]&gt;0,J234=1),0,1),0),""))</f>
        <v/>
      </c>
      <c r="O233" s="1" t="str">
        <f t="shared" si="34"/>
        <v/>
      </c>
      <c r="P233" s="1" t="str">
        <f>IF(AND(שבוע_בדילוג[[#This Row],[חיזוי - שבוע]]=1,K234=1),1,"")</f>
        <v/>
      </c>
      <c r="Q233" s="1" t="str">
        <f>IF(AND(שבוע_בדילוג[[#This Row],[וסת השבוע פעיל?]]&lt;3,OR(שבוע_בדילוג[[#This Row],[CycleNumber]]&gt;B234,B234="")),1,"")</f>
        <v/>
      </c>
      <c r="R233" s="1" t="str">
        <f>IF(AND(שבוע_בדילוג[[#This Row],[חיזוי - שבוע]]&lt;&gt;"",שבוע_בדילוג[[#This Row],[וסת השבוע פעיל?2]]=""),1,"")</f>
        <v/>
      </c>
      <c r="S233" s="1" t="str">
        <f>IF(שבוע_בדילוג[[#This Row],[האישה קבעה וסת שבוע בדילוג?]]=1,IF(שבוע_בדילוג[[#This Row],[וסת השבוע פעיל?]]&lt;3,1,0),"")</f>
        <v/>
      </c>
      <c r="T2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3" s="1">
        <f t="shared" si="31"/>
        <v>0</v>
      </c>
      <c r="V233" s="1">
        <f t="shared" si="32"/>
        <v>0</v>
      </c>
      <c r="W233" s="1">
        <f t="shared" si="33"/>
        <v>0</v>
      </c>
      <c r="X233" s="1" t="str">
        <f>IF(שבוע_בדילוג[[#This Row],[3 הפלגות זהות]]="","",IF(שבוע_בדילוג[[#This Row],[3 הפלגות זהות]]=1,שבוע_בדילוג[[#This Row],[LengthofCycle]],X232))</f>
        <v/>
      </c>
      <c r="Z233" s="1" t="str">
        <f>IF(OR(שבוע_בדילוג[[#This Row],[הווסת פעיל?]]=0,שבוע_בדילוג[[#This Row],[הווסת פעיל?]]=""),"",SUM(Z232,שבוע_בדילוג[[#This Row],[הווסת פעיל?]]))</f>
        <v/>
      </c>
      <c r="AA233" s="1" t="str">
        <f>IF(AND(שבוע_בדילוג[[#This Row],[כמה מחזורים עד עקירה]]&lt;&gt;"",Z234=""),שבוע_בדילוג[[#This Row],[כמה מחזורים עד עקירה]],"")</f>
        <v/>
      </c>
      <c r="AB233" s="1" t="str">
        <f>IF(AND(שבוע_בדילוג[[#This Row],[הווסת פעיל?]]=1,שבוע_בדילוג[[#This Row],[וסת קבוע אחרון]]&lt;&gt;X232),שבוע_בדילוג[[#This Row],[וסת קבוע אחרון]],"")</f>
        <v/>
      </c>
      <c r="AC233" s="1" t="str">
        <f>IF(AND(שבוע_בדילוג[[#This Row],[הווסת פעיל?]]=1,Y232=0,שבוע_בדילוג[[#This Row],[וסת קבוע אחרון]]=X232),שבוע_בדילוג[[#This Row],[וסת קבוע אחרון]],"")</f>
        <v/>
      </c>
      <c r="AD233" s="1" t="str">
        <f>IF(AND(שבוע_בדילוג[[#This Row],[הווסת פעיל?]]=1,Y232=0,שבוע_בדילוג[[#This Row],[וסת קבוע אחרון]]&lt;&gt;X232),1,"")</f>
        <v/>
      </c>
      <c r="AE233" s="1" t="str">
        <f>IF(AND(שבוע_בדילוג[[#This Row],[הווסת פעיל?]]&lt;&gt;"",B234=1),שבוע_בדילוג[[#This Row],[CycleNumber]],"")</f>
        <v/>
      </c>
      <c r="AF233" s="1" t="str">
        <f>IF(AND(שבוע_בדילוג[[#This Row],[הווסת פעיל?]]&lt;&gt;"",Y232=""),שבוע_בדילוג[[#This Row],[CycleNumber]],"")</f>
        <v/>
      </c>
      <c r="AG233" s="1" t="str">
        <f>IF(B234=1,"",IF(שבוע_בדילוג[[#This Row],[הווסת פעיל?]]=1,IF(שבוע_בדילוג[[#This Row],[וסת קבוע אחרון]]=F234,1,0),""))</f>
        <v/>
      </c>
      <c r="AH233" s="1" t="str">
        <f>IF(B234=1,"",IF(שבוע_בדילוג[[#This Row],[הווסת פעיל?]]=1,IF(OR(שבוע_בדילוג[[#This Row],[וסת קבוע אחרון]]=F234,F234=שבוע_בדילוג[[#This Row],[LengthofCycle]]),1,0),""))</f>
        <v/>
      </c>
      <c r="AI233" s="1" t="str">
        <f>IF(B234=1,"",IF(שבוע_בדילוג[[#This Row],[הווסת פעיל?]]=1,IF(OR(שבוע_בדילוג[[#This Row],[וסת קבוע אחרון]]=F234,F234=שבוע_בדילוג[[#This Row],[LengthofCycle]],AND(שבוע_בדילוג[[#This Row],[LengthofCycle]]&lt;&gt;שבוע_בדילוג[[#This Row],[וסת קבוע אחרון]],OR(F234=28,F234=29))),1,0),""))</f>
        <v/>
      </c>
      <c r="AJ233" s="1" t="str">
        <f>IF(AND(שבוע_בדילוג[[#This Row],[הווסת פעיל?]]=1,B234=1),1,"")</f>
        <v/>
      </c>
      <c r="AK233" s="4">
        <f>IF(AND(שבוע_בדילוג[[#This Row],[הווסת פעיל?]]&lt;&gt;1,B234&lt;&gt;1,B234&lt;&gt;""),IF(שבוע_בדילוג[[#This Row],[LengthofCycle]]=F234,1,0),"")</f>
        <v>0</v>
      </c>
      <c r="AL233" s="4">
        <f>IF(AND(שבוע_בדילוג[[#This Row],[הווסת פעיל?]]&lt;&gt;1,B234&lt;&gt;1,B234&lt;&gt;""),IF(OR(שבוע_בדילוג[[#This Row],[LengthofCycle]]=F234,F234=29),1,0),"")</f>
        <v>0</v>
      </c>
      <c r="AM233" s="4">
        <f>IF(AND(שבוע_בדילוג[[#This Row],[הווסת פעיל?]]&lt;&gt;1,B234&lt;&gt;1,B234&lt;&gt;""),IF(OR(שבוע_בדילוג[[#This Row],[LengthofCycle]]=F234,F234=29,F234=28),1,0),"")</f>
        <v>0</v>
      </c>
    </row>
    <row r="234" spans="1:51" x14ac:dyDescent="0.25">
      <c r="A234" s="1" t="s">
        <v>64</v>
      </c>
      <c r="B234" s="1">
        <v>13</v>
      </c>
      <c r="C234" s="1">
        <v>1</v>
      </c>
      <c r="D234" s="1">
        <v>1</v>
      </c>
      <c r="E234" s="1">
        <v>0</v>
      </c>
      <c r="F234" s="1">
        <v>27</v>
      </c>
      <c r="H234" s="1">
        <f>שבוע_בדילוג[[#This Row],[LengthofCycle]]+1</f>
        <v>28</v>
      </c>
      <c r="I234" s="1" t="str">
        <f>IF(IFERROR(LOOKUP(שבוע_בדילוג[[#This Row],[ClientID]],קביעויות[השבוע בדילוג]),FALSE)=שבוע_בדילוג[[#This Row],[ClientID]],1,"")</f>
        <v/>
      </c>
      <c r="J234" s="1" t="str">
        <f>IF(AND(שבוע_בדילוג[[#This Row],[CycleNumber]]&gt;1,OR(B235="",שבוע_בדילוג[[#This Row],[CycleNumber]]&gt;B233)),IF(OR(AND(שבוע_בדילוג[[#This Row],[LengthofCycle]]=29,F233=29),AND(שבוע_בדילוג[[#This Row],[LengthofCycle]]=36,F233=36)),1,""),"")</f>
        <v/>
      </c>
      <c r="K234" s="1" t="str">
        <f>IF(AND(שבוע_בדילוג[[#This Row],[וסת השבוע]]=1,J233=1,שבוע_בדילוג[[#This Row],[CycleNumber]]&gt;B233),1,"")</f>
        <v/>
      </c>
      <c r="L234" s="1" t="str">
        <f>IF(שבוע_בדילוג[[#This Row],[CycleNumber]]=1,"",IF(שבוע_בדילוג[[#This Row],[וסת השבוע]]=1,0,IF(L233="","",IF(L233=0,IF(שבוע_בדילוג[[#This Row],[LengthofCycle]]=29,0,1),IF(L233=1,IF(שבוע_בדילוג[[#This Row],[LengthofCycle]]+F233=29*2,0,2),IF(L233=2,IF(שבוע_בדילוג[[#This Row],[LengthofCycle]]+F233+F232=29*3,0,3),""))))))</f>
        <v/>
      </c>
      <c r="M234" s="1" t="str">
        <f>IF(שבוע_בדילוג[[#This Row],[וסת השבוע]]=1,IF(שבוע_בדילוג[[#This Row],[וסת השבוע וההפלגה ביחד]]=1,M233+1,0),IF(AND(שבוע_בדילוג[[#This Row],[CycleNumber]]&gt;B233,שבוע_בדילוג[[#This Row],[CycleNumber]]&gt;1),IF(שבוע_בדילוג[[#This Row],[וסת השבוע פעיל?]]&lt;&gt;"",M233+1,""),""))</f>
        <v/>
      </c>
      <c r="N234" s="1" t="str">
        <f>IF(שבוע_בדילוג[[#This Row],[וסת השבוע פעיל?2]]="","",IF(AND(שבוע_בדילוג[[#This Row],[וסת השבוע פעיל?]]&lt;&gt;"",שבוע_בדילוג[[#This Row],[CycleNumber]]&lt;B235,B235&lt;&gt;"",שבוע_בדילוג[[#This Row],[וסת השבוע פעיל?]]&lt;3),IF(L235=0,IF(AND(שבוע_בדילוג[[#This Row],[וסת השבוע פעיל?]]&gt;0,J235=1),0,1),0),""))</f>
        <v/>
      </c>
      <c r="O234" s="1" t="str">
        <f t="shared" si="34"/>
        <v/>
      </c>
      <c r="P234" s="1" t="str">
        <f>IF(AND(שבוע_בדילוג[[#This Row],[חיזוי - שבוע]]=1,K235=1),1,"")</f>
        <v/>
      </c>
      <c r="Q234" s="1" t="str">
        <f>IF(AND(שבוע_בדילוג[[#This Row],[וסת השבוע פעיל?]]&lt;3,OR(שבוע_בדילוג[[#This Row],[CycleNumber]]&gt;B235,B235="")),1,"")</f>
        <v/>
      </c>
      <c r="R234" s="1" t="str">
        <f>IF(AND(שבוע_בדילוג[[#This Row],[חיזוי - שבוע]]&lt;&gt;"",שבוע_בדילוג[[#This Row],[וסת השבוע פעיל?2]]=""),1,"")</f>
        <v/>
      </c>
      <c r="S234" s="1" t="str">
        <f>IF(שבוע_בדילוג[[#This Row],[האישה קבעה וסת שבוע בדילוג?]]=1,IF(שבוע_בדילוג[[#This Row],[וסת השבוע פעיל?]]&lt;3,1,0),"")</f>
        <v/>
      </c>
      <c r="T2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4" s="1">
        <f t="shared" si="31"/>
        <v>0</v>
      </c>
      <c r="V234" s="1">
        <f t="shared" si="32"/>
        <v>0</v>
      </c>
      <c r="W234" s="1">
        <f t="shared" si="33"/>
        <v>0</v>
      </c>
      <c r="X234" s="1" t="str">
        <f>IF(שבוע_בדילוג[[#This Row],[3 הפלגות זהות]]="","",IF(שבוע_בדילוג[[#This Row],[3 הפלגות זהות]]=1,שבוע_בדילוג[[#This Row],[LengthofCycle]],X233))</f>
        <v/>
      </c>
      <c r="Z234" s="1" t="str">
        <f>IF(OR(שבוע_בדילוג[[#This Row],[הווסת פעיל?]]=0,שבוע_בדילוג[[#This Row],[הווסת פעיל?]]=""),"",SUM(Z233,שבוע_בדילוג[[#This Row],[הווסת פעיל?]]))</f>
        <v/>
      </c>
      <c r="AA234" s="1" t="str">
        <f>IF(AND(שבוע_בדילוג[[#This Row],[כמה מחזורים עד עקירה]]&lt;&gt;"",Z235=""),שבוע_בדילוג[[#This Row],[כמה מחזורים עד עקירה]],"")</f>
        <v/>
      </c>
      <c r="AB234" s="1" t="str">
        <f>IF(AND(שבוע_בדילוג[[#This Row],[הווסת פעיל?]]=1,שבוע_בדילוג[[#This Row],[וסת קבוע אחרון]]&lt;&gt;X233),שבוע_בדילוג[[#This Row],[וסת קבוע אחרון]],"")</f>
        <v/>
      </c>
      <c r="AC234" s="1" t="str">
        <f>IF(AND(שבוע_בדילוג[[#This Row],[הווסת פעיל?]]=1,Y233=0,שבוע_בדילוג[[#This Row],[וסת קבוע אחרון]]=X233),שבוע_בדילוג[[#This Row],[וסת קבוע אחרון]],"")</f>
        <v/>
      </c>
      <c r="AD234" s="1" t="str">
        <f>IF(AND(שבוע_בדילוג[[#This Row],[הווסת פעיל?]]=1,Y233=0,שבוע_בדילוג[[#This Row],[וסת קבוע אחרון]]&lt;&gt;X233),1,"")</f>
        <v/>
      </c>
      <c r="AE234" s="1" t="str">
        <f>IF(AND(שבוע_בדילוג[[#This Row],[הווסת פעיל?]]&lt;&gt;"",B235=1),שבוע_בדילוג[[#This Row],[CycleNumber]],"")</f>
        <v/>
      </c>
      <c r="AF234" s="1" t="str">
        <f>IF(AND(שבוע_בדילוג[[#This Row],[הווסת פעיל?]]&lt;&gt;"",Y233=""),שבוע_בדילוג[[#This Row],[CycleNumber]],"")</f>
        <v/>
      </c>
      <c r="AG234" s="1" t="str">
        <f>IF(B235=1,"",IF(שבוע_בדילוג[[#This Row],[הווסת פעיל?]]=1,IF(שבוע_בדילוג[[#This Row],[וסת קבוע אחרון]]=F235,1,0),""))</f>
        <v/>
      </c>
      <c r="AH234" s="1" t="str">
        <f>IF(B235=1,"",IF(שבוע_בדילוג[[#This Row],[הווסת פעיל?]]=1,IF(OR(שבוע_בדילוג[[#This Row],[וסת קבוע אחרון]]=F235,F235=שבוע_בדילוג[[#This Row],[LengthofCycle]]),1,0),""))</f>
        <v/>
      </c>
      <c r="AI234" s="1" t="str">
        <f>IF(B235=1,"",IF(שבוע_בדילוג[[#This Row],[הווסת פעיל?]]=1,IF(OR(שבוע_בדילוג[[#This Row],[וסת קבוע אחרון]]=F235,F235=שבוע_בדילוג[[#This Row],[LengthofCycle]],AND(שבוע_בדילוג[[#This Row],[LengthofCycle]]&lt;&gt;שבוע_בדילוג[[#This Row],[וסת קבוע אחרון]],OR(F235=28,F235=29))),1,0),""))</f>
        <v/>
      </c>
      <c r="AJ234" s="1" t="str">
        <f>IF(AND(שבוע_בדילוג[[#This Row],[הווסת פעיל?]]=1,B235=1),1,"")</f>
        <v/>
      </c>
      <c r="AK234" s="4" t="str">
        <f>IF(AND(שבוע_בדילוג[[#This Row],[הווסת פעיל?]]&lt;&gt;1,B235&lt;&gt;1,B235&lt;&gt;""),IF(שבוע_בדילוג[[#This Row],[LengthofCycle]]=F235,1,0),"")</f>
        <v/>
      </c>
      <c r="AL234" s="4" t="str">
        <f>IF(AND(שבוע_בדילוג[[#This Row],[הווסת פעיל?]]&lt;&gt;1,B235&lt;&gt;1,B235&lt;&gt;""),IF(OR(שבוע_בדילוג[[#This Row],[LengthofCycle]]=F235,F235=29),1,0),"")</f>
        <v/>
      </c>
      <c r="AM234" s="4" t="str">
        <f>IF(AND(שבוע_בדילוג[[#This Row],[הווסת פעיל?]]&lt;&gt;1,B235&lt;&gt;1,B235&lt;&gt;""),IF(OR(שבוע_בדילוג[[#This Row],[LengthofCycle]]=F235,F235=29,F235=28),1,0),"")</f>
        <v/>
      </c>
    </row>
    <row r="235" spans="1:51" x14ac:dyDescent="0.25">
      <c r="A235" s="1" t="s">
        <v>65</v>
      </c>
      <c r="B235" s="1">
        <v>1</v>
      </c>
      <c r="C235" s="1">
        <v>1</v>
      </c>
      <c r="D235" s="1">
        <v>1</v>
      </c>
      <c r="E235" s="1">
        <v>0</v>
      </c>
      <c r="F235" s="1">
        <v>35</v>
      </c>
      <c r="H235" s="1">
        <f>שבוע_בדילוג[[#This Row],[LengthofCycle]]+1</f>
        <v>36</v>
      </c>
      <c r="I235" s="1" t="str">
        <f>IF(IFERROR(LOOKUP(שבוע_בדילוג[[#This Row],[ClientID]],קביעויות[השבוע בדילוג]),FALSE)=שבוע_בדילוג[[#This Row],[ClientID]],1,"")</f>
        <v/>
      </c>
      <c r="J235" s="1" t="str">
        <f>IF(AND(שבוע_בדילוג[[#This Row],[CycleNumber]]&gt;1,OR(B236="",שבוע_בדילוג[[#This Row],[CycleNumber]]&gt;B234)),IF(OR(AND(שבוע_בדילוג[[#This Row],[LengthofCycle]]=29,F234=29),AND(שבוע_בדילוג[[#This Row],[LengthofCycle]]=36,F234=36)),1,""),"")</f>
        <v/>
      </c>
      <c r="K235" s="1" t="str">
        <f>IF(AND(שבוע_בדילוג[[#This Row],[וסת השבוע]]=1,J234=1,שבוע_בדילוג[[#This Row],[CycleNumber]]&gt;B234),1,"")</f>
        <v/>
      </c>
      <c r="L235" s="1" t="str">
        <f>IF(שבוע_בדילוג[[#This Row],[CycleNumber]]=1,"",IF(שבוע_בדילוג[[#This Row],[וסת השבוע]]=1,0,IF(L234="","",IF(L234=0,IF(שבוע_בדילוג[[#This Row],[LengthofCycle]]=29,0,1),IF(L234=1,IF(שבוע_בדילוג[[#This Row],[LengthofCycle]]+F234=29*2,0,2),IF(L234=2,IF(שבוע_בדילוג[[#This Row],[LengthofCycle]]+F234+F233=29*3,0,3),""))))))</f>
        <v/>
      </c>
      <c r="M235" s="1" t="str">
        <f>IF(שבוע_בדילוג[[#This Row],[וסת השבוע]]=1,IF(שבוע_בדילוג[[#This Row],[וסת השבוע וההפלגה ביחד]]=1,M234+1,0),IF(AND(שבוע_בדילוג[[#This Row],[CycleNumber]]&gt;B234,שבוע_בדילוג[[#This Row],[CycleNumber]]&gt;1),IF(שבוע_בדילוג[[#This Row],[וסת השבוע פעיל?]]&lt;&gt;"",M234+1,""),""))</f>
        <v/>
      </c>
      <c r="N235" s="1" t="str">
        <f>IF(שבוע_בדילוג[[#This Row],[וסת השבוע פעיל?2]]="","",IF(AND(שבוע_בדילוג[[#This Row],[וסת השבוע פעיל?]]&lt;&gt;"",שבוע_בדילוג[[#This Row],[CycleNumber]]&lt;B236,B236&lt;&gt;"",שבוע_בדילוג[[#This Row],[וסת השבוע פעיל?]]&lt;3),IF(L236=0,IF(AND(שבוע_בדילוג[[#This Row],[וסת השבוע פעיל?]]&gt;0,J236=1),0,1),0),""))</f>
        <v/>
      </c>
      <c r="O235" s="1" t="str">
        <f t="shared" si="34"/>
        <v/>
      </c>
      <c r="P235" s="1" t="str">
        <f>IF(AND(שבוע_בדילוג[[#This Row],[חיזוי - שבוע]]=1,K236=1),1,"")</f>
        <v/>
      </c>
      <c r="Q235" s="1" t="str">
        <f>IF(AND(שבוע_בדילוג[[#This Row],[וסת השבוע פעיל?]]&lt;3,OR(שבוע_בדילוג[[#This Row],[CycleNumber]]&gt;B236,B236="")),1,"")</f>
        <v/>
      </c>
      <c r="R235" s="1" t="str">
        <f>IF(AND(שבוע_בדילוג[[#This Row],[חיזוי - שבוע]]&lt;&gt;"",שבוע_בדילוג[[#This Row],[וסת השבוע פעיל?2]]=""),1,"")</f>
        <v/>
      </c>
      <c r="S235" s="1" t="str">
        <f>IF(שבוע_בדילוג[[#This Row],[האישה קבעה וסת שבוע בדילוג?]]=1,IF(שבוע_בדילוג[[#This Row],[וסת השבוע פעיל?]]&lt;3,1,0),"")</f>
        <v/>
      </c>
      <c r="T2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5" s="1" t="str">
        <f t="shared" si="31"/>
        <v/>
      </c>
      <c r="V235" s="1" t="str">
        <f t="shared" si="32"/>
        <v/>
      </c>
      <c r="W235" s="1" t="str">
        <f t="shared" si="33"/>
        <v/>
      </c>
      <c r="X235" s="1" t="str">
        <f>IF(שבוע_בדילוג[[#This Row],[3 הפלגות זהות]]="","",IF(שבוע_בדילוג[[#This Row],[3 הפלגות זהות]]=1,שבוע_בדילוג[[#This Row],[LengthofCycle]],X234))</f>
        <v/>
      </c>
      <c r="Y235" s="1" t="str">
        <f>IF(שבוע_בדילוג[[#This Row],[וסת קבוע אחרון]]="","",IF(OR(שבוע_בדילוג[[#This Row],[LengthofCycle]]=שבוע_בדילוג[[#This Row],[וסת קבוע אחרון]],F234=שבוע_בדילוג[[#This Row],[וסת קבוע אחרון]],F233=שבוע_בדילוג[[#This Row],[וסת קבוע אחרון]]),1,0))</f>
        <v/>
      </c>
      <c r="Z235" s="1" t="str">
        <f>IF(OR(שבוע_בדילוג[[#This Row],[הווסת פעיל?]]=0,שבוע_בדילוג[[#This Row],[הווסת פעיל?]]=""),"",SUM(Z234,שבוע_בדילוג[[#This Row],[הווסת פעיל?]]))</f>
        <v/>
      </c>
      <c r="AA235" s="1" t="str">
        <f>IF(AND(שבוע_בדילוג[[#This Row],[כמה מחזורים עד עקירה]]&lt;&gt;"",Z236=""),שבוע_בדילוג[[#This Row],[כמה מחזורים עד עקירה]],"")</f>
        <v/>
      </c>
      <c r="AB235" s="1" t="str">
        <f>IF(AND(שבוע_בדילוג[[#This Row],[הווסת פעיל?]]=1,שבוע_בדילוג[[#This Row],[וסת קבוע אחרון]]&lt;&gt;X234),שבוע_בדילוג[[#This Row],[וסת קבוע אחרון]],"")</f>
        <v/>
      </c>
      <c r="AC235" s="1" t="str">
        <f>IF(AND(שבוע_בדילוג[[#This Row],[הווסת פעיל?]]=1,Y234=0,שבוע_בדילוג[[#This Row],[וסת קבוע אחרון]]=X234),שבוע_בדילוג[[#This Row],[וסת קבוע אחרון]],"")</f>
        <v/>
      </c>
      <c r="AD235" s="1" t="str">
        <f>IF(AND(שבוע_בדילוג[[#This Row],[הווסת פעיל?]]=1,Y234=0,שבוע_בדילוג[[#This Row],[וסת קבוע אחרון]]&lt;&gt;X234),1,"")</f>
        <v/>
      </c>
      <c r="AE235" s="1" t="str">
        <f>IF(AND(שבוע_בדילוג[[#This Row],[הווסת פעיל?]]&lt;&gt;"",B236=1),שבוע_בדילוג[[#This Row],[CycleNumber]],"")</f>
        <v/>
      </c>
      <c r="AF235" s="1" t="str">
        <f>IF(AND(שבוע_בדילוג[[#This Row],[הווסת פעיל?]]&lt;&gt;"",Y234=""),שבוע_בדילוג[[#This Row],[CycleNumber]],"")</f>
        <v/>
      </c>
      <c r="AG235" s="1" t="str">
        <f>IF(B236=1,"",IF(שבוע_בדילוג[[#This Row],[הווסת פעיל?]]=1,IF(שבוע_בדילוג[[#This Row],[וסת קבוע אחרון]]=F236,1,0),""))</f>
        <v/>
      </c>
      <c r="AH235" s="1" t="str">
        <f>IF(B236=1,"",IF(שבוע_בדילוג[[#This Row],[הווסת פעיל?]]=1,IF(OR(שבוע_בדילוג[[#This Row],[וסת קבוע אחרון]]=F236,F236=שבוע_בדילוג[[#This Row],[LengthofCycle]]),1,0),""))</f>
        <v/>
      </c>
      <c r="AI235" s="1" t="str">
        <f>IF(B236=1,"",IF(שבוע_בדילוג[[#This Row],[הווסת פעיל?]]=1,IF(OR(שבוע_בדילוג[[#This Row],[וסת קבוע אחרון]]=F236,F236=שבוע_בדילוג[[#This Row],[LengthofCycle]],AND(שבוע_בדילוג[[#This Row],[LengthofCycle]]&lt;&gt;שבוע_בדילוג[[#This Row],[וסת קבוע אחרון]],OR(F236=28,F236=29))),1,0),""))</f>
        <v/>
      </c>
      <c r="AJ235" s="1" t="str">
        <f>IF(AND(שבוע_בדילוג[[#This Row],[הווסת פעיל?]]=1,B236=1),1,"")</f>
        <v/>
      </c>
      <c r="AK235" s="4">
        <f>IF(AND(שבוע_בדילוג[[#This Row],[הווסת פעיל?]]&lt;&gt;1,B236&lt;&gt;1,B236&lt;&gt;""),IF(שבוע_בדילוג[[#This Row],[LengthofCycle]]=F236,1,0),"")</f>
        <v>0</v>
      </c>
      <c r="AL235" s="4">
        <f>IF(AND(שבוע_בדילוג[[#This Row],[הווסת פעיל?]]&lt;&gt;1,B236&lt;&gt;1,B236&lt;&gt;""),IF(OR(שבוע_בדילוג[[#This Row],[LengthofCycle]]=F236,F236=29),1,0),"")</f>
        <v>0</v>
      </c>
      <c r="AM235" s="4">
        <f>IF(AND(שבוע_בדילוג[[#This Row],[הווסת פעיל?]]&lt;&gt;1,B236&lt;&gt;1,B236&lt;&gt;""),IF(OR(שבוע_בדילוג[[#This Row],[LengthofCycle]]=F236,F236=29,F236=28),1,0),"")</f>
        <v>0</v>
      </c>
      <c r="AR235" s="1" t="s">
        <v>66</v>
      </c>
    </row>
    <row r="236" spans="1:51" x14ac:dyDescent="0.25">
      <c r="A236" s="1" t="s">
        <v>65</v>
      </c>
      <c r="B236" s="1">
        <v>2</v>
      </c>
      <c r="C236" s="1">
        <v>1</v>
      </c>
      <c r="D236" s="1">
        <v>1</v>
      </c>
      <c r="E236" s="1">
        <v>0</v>
      </c>
      <c r="F236" s="1">
        <v>27</v>
      </c>
      <c r="H236" s="1">
        <f>שבוע_בדילוג[[#This Row],[LengthofCycle]]+1</f>
        <v>28</v>
      </c>
      <c r="I236" s="1" t="str">
        <f>IF(IFERROR(LOOKUP(שבוע_בדילוג[[#This Row],[ClientID]],קביעויות[השבוע בדילוג]),FALSE)=שבוע_בדילוג[[#This Row],[ClientID]],1,"")</f>
        <v/>
      </c>
      <c r="J236" s="1" t="str">
        <f>IF(AND(שבוע_בדילוג[[#This Row],[CycleNumber]]&gt;1,OR(B237="",שבוע_בדילוג[[#This Row],[CycleNumber]]&gt;B235)),IF(OR(AND(שבוע_בדילוג[[#This Row],[LengthofCycle]]=29,F235=29),AND(שבוע_בדילוג[[#This Row],[LengthofCycle]]=36,F235=36)),1,""),"")</f>
        <v/>
      </c>
      <c r="K236" s="1" t="str">
        <f>IF(AND(שבוע_בדילוג[[#This Row],[וסת השבוע]]=1,J235=1,שבוע_בדילוג[[#This Row],[CycleNumber]]&gt;B235),1,"")</f>
        <v/>
      </c>
      <c r="L236" s="1" t="str">
        <f>IF(שבוע_בדילוג[[#This Row],[CycleNumber]]=1,"",IF(שבוע_בדילוג[[#This Row],[וסת השבוע]]=1,0,IF(L235="","",IF(L235=0,IF(שבוע_בדילוג[[#This Row],[LengthofCycle]]=29,0,1),IF(L235=1,IF(שבוע_בדילוג[[#This Row],[LengthofCycle]]+F235=29*2,0,2),IF(L235=2,IF(שבוע_בדילוג[[#This Row],[LengthofCycle]]+F235+F234=29*3,0,3),""))))))</f>
        <v/>
      </c>
      <c r="M236" s="1" t="str">
        <f>IF(שבוע_בדילוג[[#This Row],[וסת השבוע]]=1,IF(שבוע_בדילוג[[#This Row],[וסת השבוע וההפלגה ביחד]]=1,M235+1,0),IF(AND(שבוע_בדילוג[[#This Row],[CycleNumber]]&gt;B235,שבוע_בדילוג[[#This Row],[CycleNumber]]&gt;1),IF(שבוע_בדילוג[[#This Row],[וסת השבוע פעיל?]]&lt;&gt;"",M235+1,""),""))</f>
        <v/>
      </c>
      <c r="N236" s="1" t="str">
        <f>IF(שבוע_בדילוג[[#This Row],[וסת השבוע פעיל?2]]="","",IF(AND(שבוע_בדילוג[[#This Row],[וסת השבוע פעיל?]]&lt;&gt;"",שבוע_בדילוג[[#This Row],[CycleNumber]]&lt;B237,B237&lt;&gt;"",שבוע_בדילוג[[#This Row],[וסת השבוע פעיל?]]&lt;3),IF(L237=0,IF(AND(שבוע_בדילוג[[#This Row],[וסת השבוע פעיל?]]&gt;0,J237=1),0,1),0),""))</f>
        <v/>
      </c>
      <c r="O236" s="1" t="str">
        <f t="shared" si="34"/>
        <v/>
      </c>
      <c r="P236" s="1" t="str">
        <f>IF(AND(שבוע_בדילוג[[#This Row],[חיזוי - שבוע]]=1,K237=1),1,"")</f>
        <v/>
      </c>
      <c r="Q236" s="1" t="str">
        <f>IF(AND(שבוע_בדילוג[[#This Row],[וסת השבוע פעיל?]]&lt;3,OR(שבוע_בדילוג[[#This Row],[CycleNumber]]&gt;B237,B237="")),1,"")</f>
        <v/>
      </c>
      <c r="R236" s="1" t="str">
        <f>IF(AND(שבוע_בדילוג[[#This Row],[חיזוי - שבוע]]&lt;&gt;"",שבוע_בדילוג[[#This Row],[וסת השבוע פעיל?2]]=""),1,"")</f>
        <v/>
      </c>
      <c r="S236" s="1" t="str">
        <f>IF(שבוע_בדילוג[[#This Row],[האישה קבעה וסת שבוע בדילוג?]]=1,IF(שבוע_בדילוג[[#This Row],[וסת השבוע פעיל?]]&lt;3,1,0),"")</f>
        <v/>
      </c>
      <c r="T2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6" s="1" t="str">
        <f t="shared" si="31"/>
        <v/>
      </c>
      <c r="V236" s="1" t="str">
        <f t="shared" si="32"/>
        <v/>
      </c>
      <c r="W236" s="1" t="str">
        <f t="shared" si="33"/>
        <v/>
      </c>
      <c r="X236" s="1" t="str">
        <f>IF(שבוע_בדילוג[[#This Row],[3 הפלגות זהות]]="","",IF(שבוע_בדילוג[[#This Row],[3 הפלגות זהות]]=1,שבוע_בדילוג[[#This Row],[LengthofCycle]],X235))</f>
        <v/>
      </c>
      <c r="Y236" s="1" t="str">
        <f>IF(שבוע_בדילוג[[#This Row],[וסת קבוע אחרון]]="","",IF(OR(שבוע_בדילוג[[#This Row],[LengthofCycle]]=שבוע_בדילוג[[#This Row],[וסת קבוע אחרון]],F235=שבוע_בדילוג[[#This Row],[וסת קבוע אחרון]],F234=שבוע_בדילוג[[#This Row],[וסת קבוע אחרון]]),1,0))</f>
        <v/>
      </c>
      <c r="Z236" s="1" t="str">
        <f>IF(OR(שבוע_בדילוג[[#This Row],[הווסת פעיל?]]=0,שבוע_בדילוג[[#This Row],[הווסת פעיל?]]=""),"",SUM(Z235,שבוע_בדילוג[[#This Row],[הווסת פעיל?]]))</f>
        <v/>
      </c>
      <c r="AA236" s="1" t="str">
        <f>IF(AND(שבוע_בדילוג[[#This Row],[כמה מחזורים עד עקירה]]&lt;&gt;"",Z237=""),שבוע_בדילוג[[#This Row],[כמה מחזורים עד עקירה]],"")</f>
        <v/>
      </c>
      <c r="AB236" s="1" t="str">
        <f>IF(AND(שבוע_בדילוג[[#This Row],[הווסת פעיל?]]=1,שבוע_בדילוג[[#This Row],[וסת קבוע אחרון]]&lt;&gt;X235),שבוע_בדילוג[[#This Row],[וסת קבוע אחרון]],"")</f>
        <v/>
      </c>
      <c r="AC236" s="1" t="str">
        <f>IF(AND(שבוע_בדילוג[[#This Row],[הווסת פעיל?]]=1,Y235=0,שבוע_בדילוג[[#This Row],[וסת קבוע אחרון]]=X235),שבוע_בדילוג[[#This Row],[וסת קבוע אחרון]],"")</f>
        <v/>
      </c>
      <c r="AD236" s="1" t="str">
        <f>IF(AND(שבוע_בדילוג[[#This Row],[הווסת פעיל?]]=1,Y235=0,שבוע_בדילוג[[#This Row],[וסת קבוע אחרון]]&lt;&gt;X235),1,"")</f>
        <v/>
      </c>
      <c r="AE236" s="1" t="str">
        <f>IF(AND(שבוע_בדילוג[[#This Row],[הווסת פעיל?]]&lt;&gt;"",B237=1),שבוע_בדילוג[[#This Row],[CycleNumber]],"")</f>
        <v/>
      </c>
      <c r="AF236" s="1" t="str">
        <f>IF(AND(שבוע_בדילוג[[#This Row],[הווסת פעיל?]]&lt;&gt;"",Y235=""),שבוע_בדילוג[[#This Row],[CycleNumber]],"")</f>
        <v/>
      </c>
      <c r="AG236" s="1" t="str">
        <f>IF(B237=1,"",IF(שבוע_בדילוג[[#This Row],[הווסת פעיל?]]=1,IF(שבוע_בדילוג[[#This Row],[וסת קבוע אחרון]]=F237,1,0),""))</f>
        <v/>
      </c>
      <c r="AH236" s="1" t="str">
        <f>IF(B237=1,"",IF(שבוע_בדילוג[[#This Row],[הווסת פעיל?]]=1,IF(OR(שבוע_בדילוג[[#This Row],[וסת קבוע אחרון]]=F237,F237=שבוע_בדילוג[[#This Row],[LengthofCycle]]),1,0),""))</f>
        <v/>
      </c>
      <c r="AI236" s="1" t="str">
        <f>IF(B237=1,"",IF(שבוע_בדילוג[[#This Row],[הווסת פעיל?]]=1,IF(OR(שבוע_בדילוג[[#This Row],[וסת קבוע אחרון]]=F237,F237=שבוע_בדילוג[[#This Row],[LengthofCycle]],AND(שבוע_בדילוג[[#This Row],[LengthofCycle]]&lt;&gt;שבוע_בדילוג[[#This Row],[וסת קבוע אחרון]],OR(F237=28,F237=29))),1,0),""))</f>
        <v/>
      </c>
      <c r="AJ236" s="1" t="str">
        <f>IF(AND(שבוע_בדילוג[[#This Row],[הווסת פעיל?]]=1,B237=1),1,"")</f>
        <v/>
      </c>
      <c r="AK236" s="4">
        <f>IF(AND(שבוע_בדילוג[[#This Row],[הווסת פעיל?]]&lt;&gt;1,B237&lt;&gt;1,B237&lt;&gt;""),IF(שבוע_בדילוג[[#This Row],[LengthofCycle]]=F237,1,0),"")</f>
        <v>0</v>
      </c>
      <c r="AL236" s="4">
        <f>IF(AND(שבוע_בדילוג[[#This Row],[הווסת פעיל?]]&lt;&gt;1,B237&lt;&gt;1,B237&lt;&gt;""),IF(OR(שבוע_בדילוג[[#This Row],[LengthofCycle]]=F237,F237=29),1,0),"")</f>
        <v>1</v>
      </c>
      <c r="AM236" s="4">
        <f>IF(AND(שבוע_בדילוג[[#This Row],[הווסת פעיל?]]&lt;&gt;1,B237&lt;&gt;1,B237&lt;&gt;""),IF(OR(שבוע_בדילוג[[#This Row],[LengthofCycle]]=F237,F237=29,F237=28),1,0),"")</f>
        <v>1</v>
      </c>
      <c r="AR236" s="1">
        <v>1</v>
      </c>
      <c r="AS236" s="1">
        <f>COUNTIF(AI:AI,1)</f>
        <v>55</v>
      </c>
      <c r="AT236" s="2">
        <f>AS236/$AS$238</f>
        <v>0.48245614035087719</v>
      </c>
    </row>
    <row r="237" spans="1:51" x14ac:dyDescent="0.25">
      <c r="A237" s="1" t="s">
        <v>65</v>
      </c>
      <c r="B237" s="1">
        <v>3</v>
      </c>
      <c r="C237" s="1">
        <v>1</v>
      </c>
      <c r="D237" s="1">
        <v>1</v>
      </c>
      <c r="E237" s="1">
        <v>0</v>
      </c>
      <c r="F237" s="1">
        <v>29</v>
      </c>
      <c r="H237" s="1">
        <f>שבוע_בדילוג[[#This Row],[LengthofCycle]]+1</f>
        <v>30</v>
      </c>
      <c r="I237" s="1" t="str">
        <f>IF(IFERROR(LOOKUP(שבוע_בדילוג[[#This Row],[ClientID]],קביעויות[השבוע בדילוג]),FALSE)=שבוע_בדילוג[[#This Row],[ClientID]],1,"")</f>
        <v/>
      </c>
      <c r="J237" s="1" t="str">
        <f>IF(AND(שבוע_בדילוג[[#This Row],[CycleNumber]]&gt;1,OR(B238="",שבוע_בדילוג[[#This Row],[CycleNumber]]&gt;B236)),IF(OR(AND(שבוע_בדילוג[[#This Row],[LengthofCycle]]=29,F236=29),AND(שבוע_בדילוג[[#This Row],[LengthofCycle]]=36,F236=36)),1,""),"")</f>
        <v/>
      </c>
      <c r="K237" s="1" t="str">
        <f>IF(AND(שבוע_בדילוג[[#This Row],[וסת השבוע]]=1,J236=1,שבוע_בדילוג[[#This Row],[CycleNumber]]&gt;B236),1,"")</f>
        <v/>
      </c>
      <c r="L237" s="1" t="str">
        <f>IF(שבוע_בדילוג[[#This Row],[CycleNumber]]=1,"",IF(שבוע_בדילוג[[#This Row],[וסת השבוע]]=1,0,IF(L236="","",IF(L236=0,IF(שבוע_בדילוג[[#This Row],[LengthofCycle]]=29,0,1),IF(L236=1,IF(שבוע_בדילוג[[#This Row],[LengthofCycle]]+F236=29*2,0,2),IF(L236=2,IF(שבוע_בדילוג[[#This Row],[LengthofCycle]]+F236+F235=29*3,0,3),""))))))</f>
        <v/>
      </c>
      <c r="M237" s="1" t="str">
        <f>IF(שבוע_בדילוג[[#This Row],[וסת השבוע]]=1,IF(שבוע_בדילוג[[#This Row],[וסת השבוע וההפלגה ביחד]]=1,M236+1,0),IF(AND(שבוע_בדילוג[[#This Row],[CycleNumber]]&gt;B236,שבוע_בדילוג[[#This Row],[CycleNumber]]&gt;1),IF(שבוע_בדילוג[[#This Row],[וסת השבוע פעיל?]]&lt;&gt;"",M236+1,""),""))</f>
        <v/>
      </c>
      <c r="N237" s="1" t="str">
        <f>IF(שבוע_בדילוג[[#This Row],[וסת השבוע פעיל?2]]="","",IF(AND(שבוע_בדילוג[[#This Row],[וסת השבוע פעיל?]]&lt;&gt;"",שבוע_בדילוג[[#This Row],[CycleNumber]]&lt;B238,B238&lt;&gt;"",שבוע_בדילוג[[#This Row],[וסת השבוע פעיל?]]&lt;3),IF(L238=0,IF(AND(שבוע_בדילוג[[#This Row],[וסת השבוע פעיל?]]&gt;0,J238=1),0,1),0),""))</f>
        <v/>
      </c>
      <c r="O237" s="1" t="str">
        <f t="shared" si="34"/>
        <v/>
      </c>
      <c r="P237" s="1" t="str">
        <f>IF(AND(שבוע_בדילוג[[#This Row],[חיזוי - שבוע]]=1,K238=1),1,"")</f>
        <v/>
      </c>
      <c r="Q237" s="1" t="str">
        <f>IF(AND(שבוע_בדילוג[[#This Row],[וסת השבוע פעיל?]]&lt;3,OR(שבוע_בדילוג[[#This Row],[CycleNumber]]&gt;B238,B238="")),1,"")</f>
        <v/>
      </c>
      <c r="R237" s="1" t="str">
        <f>IF(AND(שבוע_בדילוג[[#This Row],[חיזוי - שבוע]]&lt;&gt;"",שבוע_בדילוג[[#This Row],[וסת השבוע פעיל?2]]=""),1,"")</f>
        <v/>
      </c>
      <c r="S237" s="1" t="str">
        <f>IF(שבוע_בדילוג[[#This Row],[האישה קבעה וסת שבוע בדילוג?]]=1,IF(שבוע_בדילוג[[#This Row],[וסת השבוע פעיל?]]&lt;3,1,0),"")</f>
        <v/>
      </c>
      <c r="T2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7" s="1">
        <f t="shared" si="31"/>
        <v>0</v>
      </c>
      <c r="V237" s="1" t="str">
        <f t="shared" si="32"/>
        <v/>
      </c>
      <c r="W237" s="1" t="str">
        <f t="shared" si="33"/>
        <v/>
      </c>
      <c r="X237" s="1" t="str">
        <f>IF(שבוע_בדילוג[[#This Row],[3 הפלגות זהות]]="","",IF(שבוע_בדילוג[[#This Row],[3 הפלגות זהות]]=1,שבוע_בדילוג[[#This Row],[LengthofCycle]],X236))</f>
        <v/>
      </c>
      <c r="Y237" s="1" t="str">
        <f>IF(שבוע_בדילוג[[#This Row],[וסת קבוע אחרון]]="","",IF(OR(שבוע_בדילוג[[#This Row],[LengthofCycle]]=שבוע_בדילוג[[#This Row],[וסת קבוע אחרון]],F236=שבוע_בדילוג[[#This Row],[וסת קבוע אחרון]],F235=שבוע_בדילוג[[#This Row],[וסת קבוע אחרון]]),1,0))</f>
        <v/>
      </c>
      <c r="Z237" s="1" t="str">
        <f>IF(OR(שבוע_בדילוג[[#This Row],[הווסת פעיל?]]=0,שבוע_בדילוג[[#This Row],[הווסת פעיל?]]=""),"",SUM(Z236,שבוע_בדילוג[[#This Row],[הווסת פעיל?]]))</f>
        <v/>
      </c>
      <c r="AA237" s="1" t="str">
        <f>IF(AND(שבוע_בדילוג[[#This Row],[כמה מחזורים עד עקירה]]&lt;&gt;"",Z238=""),שבוע_בדילוג[[#This Row],[כמה מחזורים עד עקירה]],"")</f>
        <v/>
      </c>
      <c r="AB237" s="1" t="str">
        <f>IF(AND(שבוע_בדילוג[[#This Row],[הווסת פעיל?]]=1,שבוע_בדילוג[[#This Row],[וסת קבוע אחרון]]&lt;&gt;X236),שבוע_בדילוג[[#This Row],[וסת קבוע אחרון]],"")</f>
        <v/>
      </c>
      <c r="AC237" s="1" t="str">
        <f>IF(AND(שבוע_בדילוג[[#This Row],[הווסת פעיל?]]=1,Y236=0,שבוע_בדילוג[[#This Row],[וסת קבוע אחרון]]=X236),שבוע_בדילוג[[#This Row],[וסת קבוע אחרון]],"")</f>
        <v/>
      </c>
      <c r="AD237" s="1" t="str">
        <f>IF(AND(שבוע_בדילוג[[#This Row],[הווסת פעיל?]]=1,Y236=0,שבוע_בדילוג[[#This Row],[וסת קבוע אחרון]]&lt;&gt;X236),1,"")</f>
        <v/>
      </c>
      <c r="AE237" s="1" t="str">
        <f>IF(AND(שבוע_בדילוג[[#This Row],[הווסת פעיל?]]&lt;&gt;"",B238=1),שבוע_בדילוג[[#This Row],[CycleNumber]],"")</f>
        <v/>
      </c>
      <c r="AF237" s="1" t="str">
        <f>IF(AND(שבוע_בדילוג[[#This Row],[הווסת פעיל?]]&lt;&gt;"",Y236=""),שבוע_בדילוג[[#This Row],[CycleNumber]],"")</f>
        <v/>
      </c>
      <c r="AG237" s="1" t="str">
        <f>IF(B238=1,"",IF(שבוע_בדילוג[[#This Row],[הווסת פעיל?]]=1,IF(שבוע_בדילוג[[#This Row],[וסת קבוע אחרון]]=F238,1,0),""))</f>
        <v/>
      </c>
      <c r="AH237" s="1" t="str">
        <f>IF(B238=1,"",IF(שבוע_בדילוג[[#This Row],[הווסת פעיל?]]=1,IF(OR(שבוע_בדילוג[[#This Row],[וסת קבוע אחרון]]=F238,F238=שבוע_בדילוג[[#This Row],[LengthofCycle]]),1,0),""))</f>
        <v/>
      </c>
      <c r="AI237" s="1" t="str">
        <f>IF(B238=1,"",IF(שבוע_בדילוג[[#This Row],[הווסת פעיל?]]=1,IF(OR(שבוע_בדילוג[[#This Row],[וסת קבוע אחרון]]=F238,F238=שבוע_בדילוג[[#This Row],[LengthofCycle]],AND(שבוע_בדילוג[[#This Row],[LengthofCycle]]&lt;&gt;שבוע_בדילוג[[#This Row],[וסת קבוע אחרון]],OR(F238=28,F238=29))),1,0),""))</f>
        <v/>
      </c>
      <c r="AJ237" s="1" t="str">
        <f>IF(AND(שבוע_בדילוג[[#This Row],[הווסת פעיל?]]=1,B238=1),1,"")</f>
        <v/>
      </c>
      <c r="AK237" s="4">
        <f>IF(AND(שבוע_בדילוג[[#This Row],[הווסת פעיל?]]&lt;&gt;1,B238&lt;&gt;1,B238&lt;&gt;""),IF(שבוע_בדילוג[[#This Row],[LengthofCycle]]=F238,1,0),"")</f>
        <v>0</v>
      </c>
      <c r="AL237" s="4">
        <f>IF(AND(שבוע_בדילוג[[#This Row],[הווסת פעיל?]]&lt;&gt;1,B238&lt;&gt;1,B238&lt;&gt;""),IF(OR(שבוע_בדילוג[[#This Row],[LengthofCycle]]=F238,F238=29),1,0),"")</f>
        <v>0</v>
      </c>
      <c r="AM237" s="4">
        <f>IF(AND(שבוע_בדילוג[[#This Row],[הווסת פעיל?]]&lt;&gt;1,B238&lt;&gt;1,B238&lt;&gt;""),IF(OR(שבוע_בדילוג[[#This Row],[LengthofCycle]]=F238,F238=29,F238=28),1,0),"")</f>
        <v>0</v>
      </c>
      <c r="AR237" s="1">
        <v>0</v>
      </c>
      <c r="AS237" s="1">
        <f>COUNTIF(AI:AI,0)</f>
        <v>59</v>
      </c>
      <c r="AT237" s="2">
        <f>AS237/$AS$238</f>
        <v>0.51754385964912286</v>
      </c>
      <c r="AX237" s="1" t="s">
        <v>67</v>
      </c>
      <c r="AY237" s="1">
        <f>SUM(AB:AB)</f>
        <v>641</v>
      </c>
    </row>
    <row r="238" spans="1:51" x14ac:dyDescent="0.25">
      <c r="A238" s="1" t="s">
        <v>65</v>
      </c>
      <c r="B238" s="1">
        <v>4</v>
      </c>
      <c r="C238" s="1">
        <v>1</v>
      </c>
      <c r="D238" s="1">
        <v>1</v>
      </c>
      <c r="E238" s="1">
        <v>0</v>
      </c>
      <c r="F238" s="1">
        <v>31</v>
      </c>
      <c r="H238" s="1">
        <f>שבוע_בדילוג[[#This Row],[LengthofCycle]]+1</f>
        <v>32</v>
      </c>
      <c r="I238" s="1" t="str">
        <f>IF(IFERROR(LOOKUP(שבוע_בדילוג[[#This Row],[ClientID]],קביעויות[השבוע בדילוג]),FALSE)=שבוע_בדילוג[[#This Row],[ClientID]],1,"")</f>
        <v/>
      </c>
      <c r="J238" s="1" t="str">
        <f>IF(AND(שבוע_בדילוג[[#This Row],[CycleNumber]]&gt;1,OR(B239="",שבוע_בדילוג[[#This Row],[CycleNumber]]&gt;B237)),IF(OR(AND(שבוע_בדילוג[[#This Row],[LengthofCycle]]=29,F237=29),AND(שבוע_בדילוג[[#This Row],[LengthofCycle]]=36,F237=36)),1,""),"")</f>
        <v/>
      </c>
      <c r="K238" s="1" t="str">
        <f>IF(AND(שבוע_בדילוג[[#This Row],[וסת השבוע]]=1,J237=1,שבוע_בדילוג[[#This Row],[CycleNumber]]&gt;B237),1,"")</f>
        <v/>
      </c>
      <c r="L238" s="1" t="str">
        <f>IF(שבוע_בדילוג[[#This Row],[CycleNumber]]=1,"",IF(שבוע_בדילוג[[#This Row],[וסת השבוע]]=1,0,IF(L237="","",IF(L237=0,IF(שבוע_בדילוג[[#This Row],[LengthofCycle]]=29,0,1),IF(L237=1,IF(שבוע_בדילוג[[#This Row],[LengthofCycle]]+F237=29*2,0,2),IF(L237=2,IF(שבוע_בדילוג[[#This Row],[LengthofCycle]]+F237+F236=29*3,0,3),""))))))</f>
        <v/>
      </c>
      <c r="M238" s="1" t="str">
        <f>IF(שבוע_בדילוג[[#This Row],[וסת השבוע]]=1,IF(שבוע_בדילוג[[#This Row],[וסת השבוע וההפלגה ביחד]]=1,M237+1,0),IF(AND(שבוע_בדילוג[[#This Row],[CycleNumber]]&gt;B237,שבוע_בדילוג[[#This Row],[CycleNumber]]&gt;1),IF(שבוע_בדילוג[[#This Row],[וסת השבוע פעיל?]]&lt;&gt;"",M237+1,""),""))</f>
        <v/>
      </c>
      <c r="N238" s="1" t="str">
        <f>IF(שבוע_בדילוג[[#This Row],[וסת השבוע פעיל?2]]="","",IF(AND(שבוע_בדילוג[[#This Row],[וסת השבוע פעיל?]]&lt;&gt;"",שבוע_בדילוג[[#This Row],[CycleNumber]]&lt;B239,B239&lt;&gt;"",שבוע_בדילוג[[#This Row],[וסת השבוע פעיל?]]&lt;3),IF(L239=0,IF(AND(שבוע_בדילוג[[#This Row],[וסת השבוע פעיל?]]&gt;0,J239=1),0,1),0),""))</f>
        <v/>
      </c>
      <c r="O238" s="1" t="str">
        <f t="shared" si="34"/>
        <v/>
      </c>
      <c r="P238" s="1" t="str">
        <f>IF(AND(שבוע_בדילוג[[#This Row],[חיזוי - שבוע]]=1,K239=1),1,"")</f>
        <v/>
      </c>
      <c r="Q238" s="1" t="str">
        <f>IF(AND(שבוע_בדילוג[[#This Row],[וסת השבוע פעיל?]]&lt;3,OR(שבוע_בדילוג[[#This Row],[CycleNumber]]&gt;B239,B239="")),1,"")</f>
        <v/>
      </c>
      <c r="R238" s="1" t="str">
        <f>IF(AND(שבוע_בדילוג[[#This Row],[חיזוי - שבוע]]&lt;&gt;"",שבוע_בדילוג[[#This Row],[וסת השבוע פעיל?2]]=""),1,"")</f>
        <v/>
      </c>
      <c r="S238" s="1" t="str">
        <f>IF(שבוע_בדילוג[[#This Row],[האישה קבעה וסת שבוע בדילוג?]]=1,IF(שבוע_בדילוג[[#This Row],[וסת השבוע פעיל?]]&lt;3,1,0),"")</f>
        <v/>
      </c>
      <c r="T2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8" s="1">
        <f t="shared" si="31"/>
        <v>0</v>
      </c>
      <c r="V238" s="1">
        <f t="shared" si="32"/>
        <v>0</v>
      </c>
      <c r="W238" s="1" t="str">
        <f t="shared" si="33"/>
        <v/>
      </c>
      <c r="X238" s="1" t="str">
        <f>IF(שבוע_בדילוג[[#This Row],[3 הפלגות זהות]]="","",IF(שבוע_בדילוג[[#This Row],[3 הפלגות זהות]]=1,שבוע_בדילוג[[#This Row],[LengthofCycle]],X237))</f>
        <v/>
      </c>
      <c r="Y238" s="1" t="str">
        <f>IF(שבוע_בדילוג[[#This Row],[וסת קבוע אחרון]]="","",IF(OR(שבוע_בדילוג[[#This Row],[LengthofCycle]]=שבוע_בדילוג[[#This Row],[וסת קבוע אחרון]],F237=שבוע_בדילוג[[#This Row],[וסת קבוע אחרון]],F236=שבוע_בדילוג[[#This Row],[וסת קבוע אחרון]]),1,0))</f>
        <v/>
      </c>
      <c r="Z238" s="1" t="str">
        <f>IF(OR(שבוע_בדילוג[[#This Row],[הווסת פעיל?]]=0,שבוע_בדילוג[[#This Row],[הווסת פעיל?]]=""),"",SUM(Z237,שבוע_בדילוג[[#This Row],[הווסת פעיל?]]))</f>
        <v/>
      </c>
      <c r="AA238" s="1" t="str">
        <f>IF(AND(שבוע_בדילוג[[#This Row],[כמה מחזורים עד עקירה]]&lt;&gt;"",Z239=""),שבוע_בדילוג[[#This Row],[כמה מחזורים עד עקירה]],"")</f>
        <v/>
      </c>
      <c r="AB238" s="1" t="str">
        <f>IF(AND(שבוע_בדילוג[[#This Row],[הווסת פעיל?]]=1,שבוע_בדילוג[[#This Row],[וסת קבוע אחרון]]&lt;&gt;X237),שבוע_בדילוג[[#This Row],[וסת קבוע אחרון]],"")</f>
        <v/>
      </c>
      <c r="AC238" s="1" t="str">
        <f>IF(AND(שבוע_בדילוג[[#This Row],[הווסת פעיל?]]=1,Y237=0,שבוע_בדילוג[[#This Row],[וסת קבוע אחרון]]=X237),שבוע_בדילוג[[#This Row],[וסת קבוע אחרון]],"")</f>
        <v/>
      </c>
      <c r="AD238" s="1" t="str">
        <f>IF(AND(שבוע_בדילוג[[#This Row],[הווסת פעיל?]]=1,Y237=0,שבוע_בדילוג[[#This Row],[וסת קבוע אחרון]]&lt;&gt;X237),1,"")</f>
        <v/>
      </c>
      <c r="AE238" s="1" t="str">
        <f>IF(AND(שבוע_בדילוג[[#This Row],[הווסת פעיל?]]&lt;&gt;"",B239=1),שבוע_בדילוג[[#This Row],[CycleNumber]],"")</f>
        <v/>
      </c>
      <c r="AF238" s="1" t="str">
        <f>IF(AND(שבוע_בדילוג[[#This Row],[הווסת פעיל?]]&lt;&gt;"",Y237=""),שבוע_בדילוג[[#This Row],[CycleNumber]],"")</f>
        <v/>
      </c>
      <c r="AG238" s="1" t="str">
        <f>IF(B239=1,"",IF(שבוע_בדילוג[[#This Row],[הווסת פעיל?]]=1,IF(שבוע_בדילוג[[#This Row],[וסת קבוע אחרון]]=F239,1,0),""))</f>
        <v/>
      </c>
      <c r="AH238" s="1" t="str">
        <f>IF(B239=1,"",IF(שבוע_בדילוג[[#This Row],[הווסת פעיל?]]=1,IF(OR(שבוע_בדילוג[[#This Row],[וסת קבוע אחרון]]=F239,F239=שבוע_בדילוג[[#This Row],[LengthofCycle]]),1,0),""))</f>
        <v/>
      </c>
      <c r="AI238" s="1" t="str">
        <f>IF(B239=1,"",IF(שבוע_בדילוג[[#This Row],[הווסת פעיל?]]=1,IF(OR(שבוע_בדילוג[[#This Row],[וסת קבוע אחרון]]=F239,F239=שבוע_בדילוג[[#This Row],[LengthofCycle]],AND(שבוע_בדילוג[[#This Row],[LengthofCycle]]&lt;&gt;שבוע_בדילוג[[#This Row],[וסת קבוע אחרון]],OR(F239=28,F239=29))),1,0),""))</f>
        <v/>
      </c>
      <c r="AJ238" s="1" t="str">
        <f>IF(AND(שבוע_בדילוג[[#This Row],[הווסת פעיל?]]=1,B239=1),1,"")</f>
        <v/>
      </c>
      <c r="AK238" s="4">
        <f>IF(AND(שבוע_בדילוג[[#This Row],[הווסת פעיל?]]&lt;&gt;1,B239&lt;&gt;1,B239&lt;&gt;""),IF(שבוע_בדילוג[[#This Row],[LengthofCycle]]=F239,1,0),"")</f>
        <v>1</v>
      </c>
      <c r="AL238" s="4">
        <f>IF(AND(שבוע_בדילוג[[#This Row],[הווסת פעיל?]]&lt;&gt;1,B239&lt;&gt;1,B239&lt;&gt;""),IF(OR(שבוע_בדילוג[[#This Row],[LengthofCycle]]=F239,F239=29),1,0),"")</f>
        <v>1</v>
      </c>
      <c r="AM238" s="4">
        <f>IF(AND(שבוע_בדילוג[[#This Row],[הווסת פעיל?]]&lt;&gt;1,B239&lt;&gt;1,B239&lt;&gt;""),IF(OR(שבוע_בדילוג[[#This Row],[LengthofCycle]]=F239,F239=29,F239=28),1,0),"")</f>
        <v>1</v>
      </c>
      <c r="AR238" s="1" t="s">
        <v>48</v>
      </c>
      <c r="AS238" s="1">
        <f>SUM(AS236:AS237)</f>
        <v>114</v>
      </c>
      <c r="AX238" s="1" t="s">
        <v>68</v>
      </c>
      <c r="AY238" s="1">
        <f>COUNT(AA:AA)</f>
        <v>31</v>
      </c>
    </row>
    <row r="239" spans="1:51" x14ac:dyDescent="0.25">
      <c r="A239" s="1" t="s">
        <v>65</v>
      </c>
      <c r="B239" s="1">
        <v>5</v>
      </c>
      <c r="C239" s="1">
        <v>1</v>
      </c>
      <c r="D239" s="1">
        <v>1</v>
      </c>
      <c r="E239" s="1">
        <v>0</v>
      </c>
      <c r="F239" s="1">
        <v>31</v>
      </c>
      <c r="H239" s="1">
        <f>שבוע_בדילוג[[#This Row],[LengthofCycle]]+1</f>
        <v>32</v>
      </c>
      <c r="I239" s="1" t="str">
        <f>IF(IFERROR(LOOKUP(שבוע_בדילוג[[#This Row],[ClientID]],קביעויות[השבוע בדילוג]),FALSE)=שבוע_בדילוג[[#This Row],[ClientID]],1,"")</f>
        <v/>
      </c>
      <c r="J239" s="1" t="str">
        <f>IF(AND(שבוע_בדילוג[[#This Row],[CycleNumber]]&gt;1,OR(B240="",שבוע_בדילוג[[#This Row],[CycleNumber]]&gt;B238)),IF(OR(AND(שבוע_בדילוג[[#This Row],[LengthofCycle]]=29,F238=29),AND(שבוע_בדילוג[[#This Row],[LengthofCycle]]=36,F238=36)),1,""),"")</f>
        <v/>
      </c>
      <c r="K239" s="1" t="str">
        <f>IF(AND(שבוע_בדילוג[[#This Row],[וסת השבוע]]=1,J238=1,שבוע_בדילוג[[#This Row],[CycleNumber]]&gt;B238),1,"")</f>
        <v/>
      </c>
      <c r="L239" s="1" t="str">
        <f>IF(שבוע_בדילוג[[#This Row],[CycleNumber]]=1,"",IF(שבוע_בדילוג[[#This Row],[וסת השבוע]]=1,0,IF(L238="","",IF(L238=0,IF(שבוע_בדילוג[[#This Row],[LengthofCycle]]=29,0,1),IF(L238=1,IF(שבוע_בדילוג[[#This Row],[LengthofCycle]]+F238=29*2,0,2),IF(L238=2,IF(שבוע_בדילוג[[#This Row],[LengthofCycle]]+F238+F237=29*3,0,3),""))))))</f>
        <v/>
      </c>
      <c r="M239" s="1" t="str">
        <f>IF(שבוע_בדילוג[[#This Row],[וסת השבוע]]=1,IF(שבוע_בדילוג[[#This Row],[וסת השבוע וההפלגה ביחד]]=1,M238+1,0),IF(AND(שבוע_בדילוג[[#This Row],[CycleNumber]]&gt;B238,שבוע_בדילוג[[#This Row],[CycleNumber]]&gt;1),IF(שבוע_בדילוג[[#This Row],[וסת השבוע פעיל?]]&lt;&gt;"",M238+1,""),""))</f>
        <v/>
      </c>
      <c r="N239" s="1" t="str">
        <f>IF(שבוע_בדילוג[[#This Row],[וסת השבוע פעיל?2]]="","",IF(AND(שבוע_בדילוג[[#This Row],[וסת השבוע פעיל?]]&lt;&gt;"",שבוע_בדילוג[[#This Row],[CycleNumber]]&lt;B240,B240&lt;&gt;"",שבוע_בדילוג[[#This Row],[וסת השבוע פעיל?]]&lt;3),IF(L240=0,IF(AND(שבוע_בדילוג[[#This Row],[וסת השבוע פעיל?]]&gt;0,J240=1),0,1),0),""))</f>
        <v/>
      </c>
      <c r="O239" s="1" t="str">
        <f t="shared" si="34"/>
        <v/>
      </c>
      <c r="P239" s="1" t="str">
        <f>IF(AND(שבוע_בדילוג[[#This Row],[חיזוי - שבוע]]=1,K240=1),1,"")</f>
        <v/>
      </c>
      <c r="Q239" s="1" t="str">
        <f>IF(AND(שבוע_בדילוג[[#This Row],[וסת השבוע פעיל?]]&lt;3,OR(שבוע_בדילוג[[#This Row],[CycleNumber]]&gt;B240,B240="")),1,"")</f>
        <v/>
      </c>
      <c r="R239" s="1" t="str">
        <f>IF(AND(שבוע_בדילוג[[#This Row],[חיזוי - שבוע]]&lt;&gt;"",שבוע_בדילוג[[#This Row],[וסת השבוע פעיל?2]]=""),1,"")</f>
        <v/>
      </c>
      <c r="S239" s="1" t="str">
        <f>IF(שבוע_בדילוג[[#This Row],[האישה קבעה וסת שבוע בדילוג?]]=1,IF(שבוע_בדילוג[[#This Row],[וסת השבוע פעיל?]]&lt;3,1,0),"")</f>
        <v/>
      </c>
      <c r="T2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39" s="1">
        <f t="shared" si="31"/>
        <v>0</v>
      </c>
      <c r="V239" s="1">
        <f t="shared" si="32"/>
        <v>0</v>
      </c>
      <c r="W239" s="1">
        <f t="shared" si="33"/>
        <v>0</v>
      </c>
      <c r="X239" s="1" t="str">
        <f>IF(שבוע_בדילוג[[#This Row],[3 הפלגות זהות]]="","",IF(שבוע_בדילוג[[#This Row],[3 הפלגות זהות]]=1,שבוע_בדילוג[[#This Row],[LengthofCycle]],X238))</f>
        <v/>
      </c>
      <c r="Y239" s="1" t="str">
        <f>IF(שבוע_בדילוג[[#This Row],[וסת קבוע אחרון]]="","",IF(OR(שבוע_בדילוג[[#This Row],[LengthofCycle]]=שבוע_בדילוג[[#This Row],[וסת קבוע אחרון]],F238=שבוע_בדילוג[[#This Row],[וסת קבוע אחרון]],F237=שבוע_בדילוג[[#This Row],[וסת קבוע אחרון]]),1,0))</f>
        <v/>
      </c>
      <c r="Z239" s="1" t="str">
        <f>IF(OR(שבוע_בדילוג[[#This Row],[הווסת פעיל?]]=0,שבוע_בדילוג[[#This Row],[הווסת פעיל?]]=""),"",SUM(Z238,שבוע_בדילוג[[#This Row],[הווסת פעיל?]]))</f>
        <v/>
      </c>
      <c r="AA239" s="1" t="str">
        <f>IF(AND(שבוע_בדילוג[[#This Row],[כמה מחזורים עד עקירה]]&lt;&gt;"",Z240=""),שבוע_בדילוג[[#This Row],[כמה מחזורים עד עקירה]],"")</f>
        <v/>
      </c>
      <c r="AB239" s="1" t="str">
        <f>IF(AND(שבוע_בדילוג[[#This Row],[הווסת פעיל?]]=1,שבוע_בדילוג[[#This Row],[וסת קבוע אחרון]]&lt;&gt;X238),שבוע_בדילוג[[#This Row],[וסת קבוע אחרון]],"")</f>
        <v/>
      </c>
      <c r="AC239" s="1" t="str">
        <f>IF(AND(שבוע_בדילוג[[#This Row],[הווסת פעיל?]]=1,Y238=0,שבוע_בדילוג[[#This Row],[וסת קבוע אחרון]]=X238),שבוע_בדילוג[[#This Row],[וסת קבוע אחרון]],"")</f>
        <v/>
      </c>
      <c r="AD239" s="1" t="str">
        <f>IF(AND(שבוע_בדילוג[[#This Row],[הווסת פעיל?]]=1,Y238=0,שבוע_בדילוג[[#This Row],[וסת קבוע אחרון]]&lt;&gt;X238),1,"")</f>
        <v/>
      </c>
      <c r="AE239" s="1" t="str">
        <f>IF(AND(שבוע_בדילוג[[#This Row],[הווסת פעיל?]]&lt;&gt;"",B240=1),שבוע_בדילוג[[#This Row],[CycleNumber]],"")</f>
        <v/>
      </c>
      <c r="AF239" s="1" t="str">
        <f>IF(AND(שבוע_בדילוג[[#This Row],[הווסת פעיל?]]&lt;&gt;"",Y238=""),שבוע_בדילוג[[#This Row],[CycleNumber]],"")</f>
        <v/>
      </c>
      <c r="AG239" s="1" t="str">
        <f>IF(B240=1,"",IF(שבוע_בדילוג[[#This Row],[הווסת פעיל?]]=1,IF(שבוע_בדילוג[[#This Row],[וסת קבוע אחרון]]=F240,1,0),""))</f>
        <v/>
      </c>
      <c r="AH239" s="1" t="str">
        <f>IF(B240=1,"",IF(שבוע_בדילוג[[#This Row],[הווסת פעיל?]]=1,IF(OR(שבוע_בדילוג[[#This Row],[וסת קבוע אחרון]]=F240,F240=שבוע_בדילוג[[#This Row],[LengthofCycle]]),1,0),""))</f>
        <v/>
      </c>
      <c r="AI239" s="1" t="str">
        <f>IF(B240=1,"",IF(שבוע_בדילוג[[#This Row],[הווסת פעיל?]]=1,IF(OR(שבוע_בדילוג[[#This Row],[וסת קבוע אחרון]]=F240,F240=שבוע_בדילוג[[#This Row],[LengthofCycle]],AND(שבוע_בדילוג[[#This Row],[LengthofCycle]]&lt;&gt;שבוע_בדילוג[[#This Row],[וסת קבוע אחרון]],OR(F240=28,F240=29))),1,0),""))</f>
        <v/>
      </c>
      <c r="AJ239" s="1" t="str">
        <f>IF(AND(שבוע_בדילוג[[#This Row],[הווסת פעיל?]]=1,B240=1),1,"")</f>
        <v/>
      </c>
      <c r="AK239" s="4">
        <f>IF(AND(שבוע_בדילוג[[#This Row],[הווסת פעיל?]]&lt;&gt;1,B240&lt;&gt;1,B240&lt;&gt;""),IF(שבוע_בדילוג[[#This Row],[LengthofCycle]]=F240,1,0),"")</f>
        <v>1</v>
      </c>
      <c r="AL239" s="4">
        <f>IF(AND(שבוע_בדילוג[[#This Row],[הווסת פעיל?]]&lt;&gt;1,B240&lt;&gt;1,B240&lt;&gt;""),IF(OR(שבוע_בדילוג[[#This Row],[LengthofCycle]]=F240,F240=29),1,0),"")</f>
        <v>1</v>
      </c>
      <c r="AM239" s="4">
        <f>IF(AND(שבוע_בדילוג[[#This Row],[הווסת פעיל?]]&lt;&gt;1,B240&lt;&gt;1,B240&lt;&gt;""),IF(OR(שבוע_בדילוג[[#This Row],[LengthofCycle]]=F240,F240=29,F240=28),1,0),"")</f>
        <v>1</v>
      </c>
      <c r="AX239" s="1" t="s">
        <v>69</v>
      </c>
      <c r="AY239" s="1">
        <f>AY67-AY238</f>
        <v>136</v>
      </c>
    </row>
    <row r="240" spans="1:51" x14ac:dyDescent="0.25">
      <c r="A240" s="1" t="s">
        <v>65</v>
      </c>
      <c r="B240" s="1">
        <v>6</v>
      </c>
      <c r="C240" s="1">
        <v>1</v>
      </c>
      <c r="D240" s="1">
        <v>1</v>
      </c>
      <c r="E240" s="1">
        <v>0</v>
      </c>
      <c r="F240" s="1">
        <v>31</v>
      </c>
      <c r="H240" s="1">
        <f>שבוע_בדילוג[[#This Row],[LengthofCycle]]+1</f>
        <v>32</v>
      </c>
      <c r="I240" s="1" t="str">
        <f>IF(IFERROR(LOOKUP(שבוע_בדילוג[[#This Row],[ClientID]],קביעויות[השבוע בדילוג]),FALSE)=שבוע_בדילוג[[#This Row],[ClientID]],1,"")</f>
        <v/>
      </c>
      <c r="J240" s="1" t="str">
        <f>IF(AND(שבוע_בדילוג[[#This Row],[CycleNumber]]&gt;1,OR(B241="",שבוע_בדילוג[[#This Row],[CycleNumber]]&gt;B239)),IF(OR(AND(שבוע_בדילוג[[#This Row],[LengthofCycle]]=29,F239=29),AND(שבוע_בדילוג[[#This Row],[LengthofCycle]]=36,F239=36)),1,""),"")</f>
        <v/>
      </c>
      <c r="K240" s="1" t="str">
        <f>IF(AND(שבוע_בדילוג[[#This Row],[וסת השבוע]]=1,J239=1,שבוע_בדילוג[[#This Row],[CycleNumber]]&gt;B239),1,"")</f>
        <v/>
      </c>
      <c r="L240" s="1" t="str">
        <f>IF(שבוע_בדילוג[[#This Row],[CycleNumber]]=1,"",IF(שבוע_בדילוג[[#This Row],[וסת השבוע]]=1,0,IF(L239="","",IF(L239=0,IF(שבוע_בדילוג[[#This Row],[LengthofCycle]]=29,0,1),IF(L239=1,IF(שבוע_בדילוג[[#This Row],[LengthofCycle]]+F239=29*2,0,2),IF(L239=2,IF(שבוע_בדילוג[[#This Row],[LengthofCycle]]+F239+F238=29*3,0,3),""))))))</f>
        <v/>
      </c>
      <c r="M240" s="1" t="str">
        <f>IF(שבוע_בדילוג[[#This Row],[וסת השבוע]]=1,IF(שבוע_בדילוג[[#This Row],[וסת השבוע וההפלגה ביחד]]=1,M239+1,0),IF(AND(שבוע_בדילוג[[#This Row],[CycleNumber]]&gt;B239,שבוע_בדילוג[[#This Row],[CycleNumber]]&gt;1),IF(שבוע_בדילוג[[#This Row],[וסת השבוע פעיל?]]&lt;&gt;"",M239+1,""),""))</f>
        <v/>
      </c>
      <c r="N240" s="1" t="str">
        <f>IF(שבוע_בדילוג[[#This Row],[וסת השבוע פעיל?2]]="","",IF(AND(שבוע_בדילוג[[#This Row],[וסת השבוע פעיל?]]&lt;&gt;"",שבוע_בדילוג[[#This Row],[CycleNumber]]&lt;B241,B241&lt;&gt;"",שבוע_בדילוג[[#This Row],[וסת השבוע פעיל?]]&lt;3),IF(L241=0,IF(AND(שבוע_בדילוג[[#This Row],[וסת השבוע פעיל?]]&gt;0,J241=1),0,1),0),""))</f>
        <v/>
      </c>
      <c r="O240" s="1" t="str">
        <f t="shared" si="34"/>
        <v/>
      </c>
      <c r="P240" s="1" t="str">
        <f>IF(AND(שבוע_בדילוג[[#This Row],[חיזוי - שבוע]]=1,K241=1),1,"")</f>
        <v/>
      </c>
      <c r="Q240" s="1" t="str">
        <f>IF(AND(שבוע_בדילוג[[#This Row],[וסת השבוע פעיל?]]&lt;3,OR(שבוע_בדילוג[[#This Row],[CycleNumber]]&gt;B241,B241="")),1,"")</f>
        <v/>
      </c>
      <c r="R240" s="1" t="str">
        <f>IF(AND(שבוע_בדילוג[[#This Row],[חיזוי - שבוע]]&lt;&gt;"",שבוע_בדילוג[[#This Row],[וסת השבוע פעיל?2]]=""),1,"")</f>
        <v/>
      </c>
      <c r="S240" s="1" t="str">
        <f>IF(שבוע_בדילוג[[#This Row],[האישה קבעה וסת שבוע בדילוג?]]=1,IF(שבוע_בדילוג[[#This Row],[וסת השבוע פעיל?]]&lt;3,1,0),"")</f>
        <v/>
      </c>
      <c r="T2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0" s="1">
        <f t="shared" si="31"/>
        <v>1</v>
      </c>
      <c r="V240" s="1">
        <f t="shared" si="32"/>
        <v>0</v>
      </c>
      <c r="W240" s="1">
        <f t="shared" si="33"/>
        <v>0</v>
      </c>
      <c r="X240" s="1">
        <f>IF(שבוע_בדילוג[[#This Row],[3 הפלגות זהות]]="","",IF(שבוע_בדילוג[[#This Row],[3 הפלגות זהות]]=1,שבוע_בדילוג[[#This Row],[LengthofCycle]],X239))</f>
        <v>31</v>
      </c>
      <c r="Y240" s="1">
        <f>IF(שבוע_בדילוג[[#This Row],[וסת קבוע אחרון]]="","",IF(OR(שבוע_בדילוג[[#This Row],[LengthofCycle]]=שבוע_בדילוג[[#This Row],[וסת קבוע אחרון]],F239=שבוע_בדילוג[[#This Row],[וסת קבוע אחרון]],F238=שבוע_בדילוג[[#This Row],[וסת קבוע אחרון]]),1,0))</f>
        <v>1</v>
      </c>
      <c r="Z240" s="1">
        <f>IF(OR(שבוע_בדילוג[[#This Row],[הווסת פעיל?]]=0,שבוע_בדילוג[[#This Row],[הווסת פעיל?]]=""),"",SUM(Z239,שבוע_בדילוג[[#This Row],[הווסת פעיל?]]))</f>
        <v>1</v>
      </c>
      <c r="AA240" s="1" t="str">
        <f>IF(AND(שבוע_בדילוג[[#This Row],[כמה מחזורים עד עקירה]]&lt;&gt;"",Z241=""),שבוע_בדילוג[[#This Row],[כמה מחזורים עד עקירה]],"")</f>
        <v/>
      </c>
      <c r="AB240" s="1">
        <f>IF(AND(שבוע_בדילוג[[#This Row],[הווסת פעיל?]]=1,שבוע_בדילוג[[#This Row],[וסת קבוע אחרון]]&lt;&gt;X239),שבוע_בדילוג[[#This Row],[וסת קבוע אחרון]],"")</f>
        <v>31</v>
      </c>
      <c r="AC240" s="1" t="str">
        <f>IF(AND(שבוע_בדילוג[[#This Row],[הווסת פעיל?]]=1,Y239=0,שבוע_בדילוג[[#This Row],[וסת קבוע אחרון]]=X239),שבוע_בדילוג[[#This Row],[וסת קבוע אחרון]],"")</f>
        <v/>
      </c>
      <c r="AD240" s="1" t="str">
        <f>IF(AND(שבוע_בדילוג[[#This Row],[הווסת פעיל?]]=1,Y239=0,שבוע_בדילוג[[#This Row],[וסת קבוע אחרון]]&lt;&gt;X239),1,"")</f>
        <v/>
      </c>
      <c r="AE240" s="1" t="str">
        <f>IF(AND(שבוע_בדילוג[[#This Row],[הווסת פעיל?]]&lt;&gt;"",B241=1),שבוע_בדילוג[[#This Row],[CycleNumber]],"")</f>
        <v/>
      </c>
      <c r="AF240" s="1">
        <f>IF(AND(שבוע_בדילוג[[#This Row],[הווסת פעיל?]]&lt;&gt;"",Y239=""),שבוע_בדילוג[[#This Row],[CycleNumber]],"")</f>
        <v>6</v>
      </c>
      <c r="AG240" s="1">
        <f>IF(B241=1,"",IF(שבוע_בדילוג[[#This Row],[הווסת פעיל?]]=1,IF(שבוע_בדילוג[[#This Row],[וסת קבוע אחרון]]=F241,1,0),""))</f>
        <v>1</v>
      </c>
      <c r="AH240" s="1">
        <f>IF(B241=1,"",IF(שבוע_בדילוג[[#This Row],[הווסת פעיל?]]=1,IF(OR(שבוע_בדילוג[[#This Row],[וסת קבוע אחרון]]=F241,F241=שבוע_בדילוג[[#This Row],[LengthofCycle]]),1,0),""))</f>
        <v>1</v>
      </c>
      <c r="AI240" s="1">
        <f>IF(B241=1,"",IF(שבוע_בדילוג[[#This Row],[הווסת פעיל?]]=1,IF(OR(שבוע_בדילוג[[#This Row],[וסת קבוע אחרון]]=F241,F241=שבוע_בדילוג[[#This Row],[LengthofCycle]],AND(שבוע_בדילוג[[#This Row],[LengthofCycle]]&lt;&gt;שבוע_בדילוג[[#This Row],[וסת קבוע אחרון]],OR(F241=28,F241=29))),1,0),""))</f>
        <v>1</v>
      </c>
      <c r="AJ240" s="1" t="str">
        <f>IF(AND(שבוע_בדילוג[[#This Row],[הווסת פעיל?]]=1,B241=1),1,"")</f>
        <v/>
      </c>
      <c r="AK240" s="4" t="str">
        <f>IF(AND(שבוע_בדילוג[[#This Row],[הווסת פעיל?]]&lt;&gt;1,B241&lt;&gt;1,B241&lt;&gt;""),IF(שבוע_בדילוג[[#This Row],[LengthofCycle]]=F241,1,0),"")</f>
        <v/>
      </c>
      <c r="AL240" s="4" t="str">
        <f>IF(AND(שבוע_בדילוג[[#This Row],[הווסת פעיל?]]&lt;&gt;1,B241&lt;&gt;1,B241&lt;&gt;""),IF(OR(שבוע_בדילוג[[#This Row],[LengthofCycle]]=F241,F241=29),1,0),"")</f>
        <v/>
      </c>
      <c r="AM240" s="4" t="str">
        <f>IF(AND(שבוע_בדילוג[[#This Row],[הווסת פעיל?]]&lt;&gt;1,B241&lt;&gt;1,B241&lt;&gt;""),IF(OR(שבוע_בדילוג[[#This Row],[LengthofCycle]]=F241,F241=29,F241=28),1,0),"")</f>
        <v/>
      </c>
      <c r="AR240" s="1" t="s">
        <v>70</v>
      </c>
      <c r="AY240" s="1">
        <f>COUNT(Z:Z)</f>
        <v>127</v>
      </c>
    </row>
    <row r="241" spans="1:55" x14ac:dyDescent="0.25">
      <c r="A241" s="1" t="s">
        <v>65</v>
      </c>
      <c r="B241" s="1">
        <v>7</v>
      </c>
      <c r="C241" s="1">
        <v>1</v>
      </c>
      <c r="D241" s="1">
        <v>1</v>
      </c>
      <c r="E241" s="1">
        <v>0</v>
      </c>
      <c r="F241" s="1">
        <v>31</v>
      </c>
      <c r="H241" s="1">
        <f>שבוע_בדילוג[[#This Row],[LengthofCycle]]+1</f>
        <v>32</v>
      </c>
      <c r="I241" s="1" t="str">
        <f>IF(IFERROR(LOOKUP(שבוע_בדילוג[[#This Row],[ClientID]],קביעויות[השבוע בדילוג]),FALSE)=שבוע_בדילוג[[#This Row],[ClientID]],1,"")</f>
        <v/>
      </c>
      <c r="J241" s="1" t="str">
        <f>IF(AND(שבוע_בדילוג[[#This Row],[CycleNumber]]&gt;1,OR(B242="",שבוע_בדילוג[[#This Row],[CycleNumber]]&gt;B240)),IF(OR(AND(שבוע_בדילוג[[#This Row],[LengthofCycle]]=29,F240=29),AND(שבוע_בדילוג[[#This Row],[LengthofCycle]]=36,F240=36)),1,""),"")</f>
        <v/>
      </c>
      <c r="K241" s="1" t="str">
        <f>IF(AND(שבוע_בדילוג[[#This Row],[וסת השבוע]]=1,J240=1,שבוע_בדילוג[[#This Row],[CycleNumber]]&gt;B240),1,"")</f>
        <v/>
      </c>
      <c r="L241" s="1" t="str">
        <f>IF(שבוע_בדילוג[[#This Row],[CycleNumber]]=1,"",IF(שבוע_בדילוג[[#This Row],[וסת השבוע]]=1,0,IF(L240="","",IF(L240=0,IF(שבוע_בדילוג[[#This Row],[LengthofCycle]]=29,0,1),IF(L240=1,IF(שבוע_בדילוג[[#This Row],[LengthofCycle]]+F240=29*2,0,2),IF(L240=2,IF(שבוע_בדילוג[[#This Row],[LengthofCycle]]+F240+F239=29*3,0,3),""))))))</f>
        <v/>
      </c>
      <c r="M241" s="1" t="str">
        <f>IF(שבוע_בדילוג[[#This Row],[וסת השבוע]]=1,IF(שבוע_בדילוג[[#This Row],[וסת השבוע וההפלגה ביחד]]=1,M240+1,0),IF(AND(שבוע_בדילוג[[#This Row],[CycleNumber]]&gt;B240,שבוע_בדילוג[[#This Row],[CycleNumber]]&gt;1),IF(שבוע_בדילוג[[#This Row],[וסת השבוע פעיל?]]&lt;&gt;"",M240+1,""),""))</f>
        <v/>
      </c>
      <c r="N241" s="1" t="str">
        <f>IF(שבוע_בדילוג[[#This Row],[וסת השבוע פעיל?2]]="","",IF(AND(שבוע_בדילוג[[#This Row],[וסת השבוע פעיל?]]&lt;&gt;"",שבוע_בדילוג[[#This Row],[CycleNumber]]&lt;B242,B242&lt;&gt;"",שבוע_בדילוג[[#This Row],[וסת השבוע פעיל?]]&lt;3),IF(L242=0,IF(AND(שבוע_בדילוג[[#This Row],[וסת השבוע פעיל?]]&gt;0,J242=1),0,1),0),""))</f>
        <v/>
      </c>
      <c r="O241" s="1" t="str">
        <f t="shared" si="34"/>
        <v/>
      </c>
      <c r="P241" s="1" t="str">
        <f>IF(AND(שבוע_בדילוג[[#This Row],[חיזוי - שבוע]]=1,K242=1),1,"")</f>
        <v/>
      </c>
      <c r="Q241" s="1" t="str">
        <f>IF(AND(שבוע_בדילוג[[#This Row],[וסת השבוע פעיל?]]&lt;3,OR(שבוע_בדילוג[[#This Row],[CycleNumber]]&gt;B242,B242="")),1,"")</f>
        <v/>
      </c>
      <c r="R241" s="1" t="str">
        <f>IF(AND(שבוע_בדילוג[[#This Row],[חיזוי - שבוע]]&lt;&gt;"",שבוע_בדילוג[[#This Row],[וסת השבוע פעיל?2]]=""),1,"")</f>
        <v/>
      </c>
      <c r="S241" s="1" t="str">
        <f>IF(שבוע_בדילוג[[#This Row],[האישה קבעה וסת שבוע בדילוג?]]=1,IF(שבוע_בדילוג[[#This Row],[וסת השבוע פעיל?]]&lt;3,1,0),"")</f>
        <v/>
      </c>
      <c r="T2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1" s="1">
        <f t="shared" ref="U241:U304" si="35">IF(B241&gt;2,IF(AND(F241=F240,F240=F239),1,0),"")</f>
        <v>1</v>
      </c>
      <c r="V241" s="1">
        <f t="shared" si="32"/>
        <v>1</v>
      </c>
      <c r="W241" s="1">
        <f t="shared" si="33"/>
        <v>0</v>
      </c>
      <c r="X241" s="1">
        <f>IF(שבוע_בדילוג[[#This Row],[3 הפלגות זהות]]="","",IF(שבוע_בדילוג[[#This Row],[3 הפלגות זהות]]=1,שבוע_בדילוג[[#This Row],[LengthofCycle]],X240))</f>
        <v>31</v>
      </c>
      <c r="Y241" s="1">
        <f>IF(שבוע_בדילוג[[#This Row],[וסת קבוע אחרון]]="","",IF(OR(שבוע_בדילוג[[#This Row],[LengthofCycle]]=שבוע_בדילוג[[#This Row],[וסת קבוע אחרון]],F240=שבוע_בדילוג[[#This Row],[וסת קבוע אחרון]],F239=שבוע_בדילוג[[#This Row],[וסת קבוע אחרון]]),1,0))</f>
        <v>1</v>
      </c>
      <c r="Z241" s="1">
        <f>IF(OR(שבוע_בדילוג[[#This Row],[הווסת פעיל?]]=0,שבוע_בדילוג[[#This Row],[הווסת פעיל?]]=""),"",SUM(Z240,שבוע_בדילוג[[#This Row],[הווסת פעיל?]]))</f>
        <v>2</v>
      </c>
      <c r="AA241" s="1" t="str">
        <f>IF(AND(שבוע_בדילוג[[#This Row],[כמה מחזורים עד עקירה]]&lt;&gt;"",Z242=""),שבוע_בדילוג[[#This Row],[כמה מחזורים עד עקירה]],"")</f>
        <v/>
      </c>
      <c r="AB241" s="1" t="str">
        <f>IF(AND(שבוע_בדילוג[[#This Row],[הווסת פעיל?]]=1,שבוע_בדילוג[[#This Row],[וסת קבוע אחרון]]&lt;&gt;X240),שבוע_בדילוג[[#This Row],[וסת קבוע אחרון]],"")</f>
        <v/>
      </c>
      <c r="AC241" s="1" t="str">
        <f>IF(AND(שבוע_בדילוג[[#This Row],[הווסת פעיל?]]=1,Y240=0,שבוע_בדילוג[[#This Row],[וסת קבוע אחרון]]=X240),שבוע_בדילוג[[#This Row],[וסת קבוע אחרון]],"")</f>
        <v/>
      </c>
      <c r="AD241" s="1" t="str">
        <f>IF(AND(שבוע_בדילוג[[#This Row],[הווסת פעיל?]]=1,Y240=0,שבוע_בדילוג[[#This Row],[וסת קבוע אחרון]]&lt;&gt;X240),1,"")</f>
        <v/>
      </c>
      <c r="AE241" s="1" t="str">
        <f>IF(AND(שבוע_בדילוג[[#This Row],[הווסת פעיל?]]&lt;&gt;"",B242=1),שבוע_בדילוג[[#This Row],[CycleNumber]],"")</f>
        <v/>
      </c>
      <c r="AF241" s="1" t="str">
        <f>IF(AND(שבוע_בדילוג[[#This Row],[הווסת פעיל?]]&lt;&gt;"",Y240=""),שבוע_בדילוג[[#This Row],[CycleNumber]],"")</f>
        <v/>
      </c>
      <c r="AG241" s="1">
        <f>IF(B242=1,"",IF(שבוע_בדילוג[[#This Row],[הווסת פעיל?]]=1,IF(שבוע_בדילוג[[#This Row],[וסת קבוע אחרון]]=F242,1,0),""))</f>
        <v>0</v>
      </c>
      <c r="AH241" s="1">
        <f>IF(B242=1,"",IF(שבוע_בדילוג[[#This Row],[הווסת פעיל?]]=1,IF(OR(שבוע_בדילוג[[#This Row],[וסת קבוע אחרון]]=F242,F242=שבוע_בדילוג[[#This Row],[LengthofCycle]]),1,0),""))</f>
        <v>0</v>
      </c>
      <c r="AI241" s="1">
        <f>IF(B242=1,"",IF(שבוע_בדילוג[[#This Row],[הווסת פעיל?]]=1,IF(OR(שבוע_בדילוג[[#This Row],[וסת קבוע אחרון]]=F242,F242=שבוע_בדילוג[[#This Row],[LengthofCycle]],AND(שבוע_בדילוג[[#This Row],[LengthofCycle]]&lt;&gt;שבוע_בדילוג[[#This Row],[וסת קבוע אחרון]],OR(F242=28,F242=29))),1,0),""))</f>
        <v>0</v>
      </c>
      <c r="AJ241" s="1" t="str">
        <f>IF(AND(שבוע_בדילוג[[#This Row],[הווסת פעיל?]]=1,B242=1),1,"")</f>
        <v/>
      </c>
      <c r="AK241" s="4" t="str">
        <f>IF(AND(שבוע_בדילוג[[#This Row],[הווסת פעיל?]]&lt;&gt;1,B242&lt;&gt;1,B242&lt;&gt;""),IF(שבוע_בדילוג[[#This Row],[LengthofCycle]]=F242,1,0),"")</f>
        <v/>
      </c>
      <c r="AL241" s="4" t="str">
        <f>IF(AND(שבוע_בדילוג[[#This Row],[הווסת פעיל?]]&lt;&gt;1,B242&lt;&gt;1,B242&lt;&gt;""),IF(OR(שבוע_בדילוג[[#This Row],[LengthofCycle]]=F242,F242=29),1,0),"")</f>
        <v/>
      </c>
      <c r="AM241" s="4" t="str">
        <f>IF(AND(שבוע_בדילוג[[#This Row],[הווסת פעיל?]]&lt;&gt;1,B242&lt;&gt;1,B242&lt;&gt;""),IF(OR(שבוע_בדילוג[[#This Row],[LengthofCycle]]=F242,F242=29,F242=28),1,0),"")</f>
        <v/>
      </c>
      <c r="AR241" s="1">
        <v>1</v>
      </c>
      <c r="AS241" s="1">
        <f>COUNTIF(AJ:AJ,1)</f>
        <v>13</v>
      </c>
      <c r="AT241" s="2">
        <f>AS241/$AS$243</f>
        <v>1</v>
      </c>
    </row>
    <row r="242" spans="1:55" x14ac:dyDescent="0.25">
      <c r="A242" s="1" t="s">
        <v>65</v>
      </c>
      <c r="B242" s="1">
        <v>8</v>
      </c>
      <c r="C242" s="1">
        <v>1</v>
      </c>
      <c r="D242" s="1">
        <v>1</v>
      </c>
      <c r="E242" s="1">
        <v>0</v>
      </c>
      <c r="F242" s="1">
        <v>30</v>
      </c>
      <c r="H242" s="1">
        <f>שבוע_בדילוג[[#This Row],[LengthofCycle]]+1</f>
        <v>31</v>
      </c>
      <c r="I242" s="1" t="str">
        <f>IF(IFERROR(LOOKUP(שבוע_בדילוג[[#This Row],[ClientID]],קביעויות[השבוע בדילוג]),FALSE)=שבוע_בדילוג[[#This Row],[ClientID]],1,"")</f>
        <v/>
      </c>
      <c r="J242" s="1" t="str">
        <f>IF(AND(שבוע_בדילוג[[#This Row],[CycleNumber]]&gt;1,OR(B243="",שבוע_בדילוג[[#This Row],[CycleNumber]]&gt;B241)),IF(OR(AND(שבוע_בדילוג[[#This Row],[LengthofCycle]]=29,F241=29),AND(שבוע_בדילוג[[#This Row],[LengthofCycle]]=36,F241=36)),1,""),"")</f>
        <v/>
      </c>
      <c r="K242" s="1" t="str">
        <f>IF(AND(שבוע_בדילוג[[#This Row],[וסת השבוע]]=1,J241=1,שבוע_בדילוג[[#This Row],[CycleNumber]]&gt;B241),1,"")</f>
        <v/>
      </c>
      <c r="L242" s="1" t="str">
        <f>IF(שבוע_בדילוג[[#This Row],[CycleNumber]]=1,"",IF(שבוע_בדילוג[[#This Row],[וסת השבוע]]=1,0,IF(L241="","",IF(L241=0,IF(שבוע_בדילוג[[#This Row],[LengthofCycle]]=29,0,1),IF(L241=1,IF(שבוע_בדילוג[[#This Row],[LengthofCycle]]+F241=29*2,0,2),IF(L241=2,IF(שבוע_בדילוג[[#This Row],[LengthofCycle]]+F241+F240=29*3,0,3),""))))))</f>
        <v/>
      </c>
      <c r="M242" s="1" t="str">
        <f>IF(שבוע_בדילוג[[#This Row],[וסת השבוע]]=1,IF(שבוע_בדילוג[[#This Row],[וסת השבוע וההפלגה ביחד]]=1,M241+1,0),IF(AND(שבוע_בדילוג[[#This Row],[CycleNumber]]&gt;B241,שבוע_בדילוג[[#This Row],[CycleNumber]]&gt;1),IF(שבוע_בדילוג[[#This Row],[וסת השבוע פעיל?]]&lt;&gt;"",M241+1,""),""))</f>
        <v/>
      </c>
      <c r="N242" s="1" t="str">
        <f>IF(שבוע_בדילוג[[#This Row],[וסת השבוע פעיל?2]]="","",IF(AND(שבוע_בדילוג[[#This Row],[וסת השבוע פעיל?]]&lt;&gt;"",שבוע_בדילוג[[#This Row],[CycleNumber]]&lt;B243,B243&lt;&gt;"",שבוע_בדילוג[[#This Row],[וסת השבוע פעיל?]]&lt;3),IF(L243=0,IF(AND(שבוע_בדילוג[[#This Row],[וסת השבוע פעיל?]]&gt;0,J243=1),0,1),0),""))</f>
        <v/>
      </c>
      <c r="O242" s="1" t="str">
        <f t="shared" si="34"/>
        <v/>
      </c>
      <c r="P242" s="1" t="str">
        <f>IF(AND(שבוע_בדילוג[[#This Row],[חיזוי - שבוע]]=1,K243=1),1,"")</f>
        <v/>
      </c>
      <c r="Q242" s="1" t="str">
        <f>IF(AND(שבוע_בדילוג[[#This Row],[וסת השבוע פעיל?]]&lt;3,OR(שבוע_בדילוג[[#This Row],[CycleNumber]]&gt;B243,B243="")),1,"")</f>
        <v/>
      </c>
      <c r="R242" s="1" t="str">
        <f>IF(AND(שבוע_בדילוג[[#This Row],[חיזוי - שבוע]]&lt;&gt;"",שבוע_בדילוג[[#This Row],[וסת השבוע פעיל?2]]=""),1,"")</f>
        <v/>
      </c>
      <c r="S242" s="1" t="str">
        <f>IF(שבוע_בדילוג[[#This Row],[האישה קבעה וסת שבוע בדילוג?]]=1,IF(שבוע_בדילוג[[#This Row],[וסת השבוע פעיל?]]&lt;3,1,0),"")</f>
        <v/>
      </c>
      <c r="T2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2" s="1">
        <f t="shared" si="35"/>
        <v>0</v>
      </c>
      <c r="V242" s="1">
        <f t="shared" ref="V242:V305" si="36">IF(B242&gt;3,IF(AND(F242=F241,F241=F240,F240=F239),1,0),"")</f>
        <v>0</v>
      </c>
      <c r="W242" s="1">
        <f t="shared" si="33"/>
        <v>0</v>
      </c>
      <c r="X242" s="1">
        <f>IF(שבוע_בדילוג[[#This Row],[3 הפלגות זהות]]="","",IF(שבוע_בדילוג[[#This Row],[3 הפלגות זהות]]=1,שבוע_בדילוג[[#This Row],[LengthofCycle]],X241))</f>
        <v>31</v>
      </c>
      <c r="Y242" s="1">
        <f>IF(שבוע_בדילוג[[#This Row],[וסת קבוע אחרון]]="","",IF(OR(שבוע_בדילוג[[#This Row],[LengthofCycle]]=שבוע_בדילוג[[#This Row],[וסת קבוע אחרון]],F241=שבוע_בדילוג[[#This Row],[וסת קבוע אחרון]],F240=שבוע_בדילוג[[#This Row],[וסת קבוע אחרון]]),1,0))</f>
        <v>1</v>
      </c>
      <c r="Z242" s="1">
        <f>IF(OR(שבוע_בדילוג[[#This Row],[הווסת פעיל?]]=0,שבוע_בדילוג[[#This Row],[הווסת פעיל?]]=""),"",SUM(Z241,שבוע_בדילוג[[#This Row],[הווסת פעיל?]]))</f>
        <v>3</v>
      </c>
      <c r="AA242" s="1" t="str">
        <f>IF(AND(שבוע_בדילוג[[#This Row],[כמה מחזורים עד עקירה]]&lt;&gt;"",Z243=""),שבוע_בדילוג[[#This Row],[כמה מחזורים עד עקירה]],"")</f>
        <v/>
      </c>
      <c r="AB242" s="1" t="str">
        <f>IF(AND(שבוע_בדילוג[[#This Row],[הווסת פעיל?]]=1,שבוע_בדילוג[[#This Row],[וסת קבוע אחרון]]&lt;&gt;X241),שבוע_בדילוג[[#This Row],[וסת קבוע אחרון]],"")</f>
        <v/>
      </c>
      <c r="AC242" s="1" t="str">
        <f>IF(AND(שבוע_בדילוג[[#This Row],[הווסת פעיל?]]=1,Y241=0,שבוע_בדילוג[[#This Row],[וסת קבוע אחרון]]=X241),שבוע_בדילוג[[#This Row],[וסת קבוע אחרון]],"")</f>
        <v/>
      </c>
      <c r="AD242" s="1" t="str">
        <f>IF(AND(שבוע_בדילוג[[#This Row],[הווסת פעיל?]]=1,Y241=0,שבוע_בדילוג[[#This Row],[וסת קבוע אחרון]]&lt;&gt;X241),1,"")</f>
        <v/>
      </c>
      <c r="AE242" s="1" t="str">
        <f>IF(AND(שבוע_בדילוג[[#This Row],[הווסת פעיל?]]&lt;&gt;"",B243=1),שבוע_בדילוג[[#This Row],[CycleNumber]],"")</f>
        <v/>
      </c>
      <c r="AF242" s="1" t="str">
        <f>IF(AND(שבוע_בדילוג[[#This Row],[הווסת פעיל?]]&lt;&gt;"",Y241=""),שבוע_בדילוג[[#This Row],[CycleNumber]],"")</f>
        <v/>
      </c>
      <c r="AG242" s="1">
        <f>IF(B243=1,"",IF(שבוע_בדילוג[[#This Row],[הווסת פעיל?]]=1,IF(שבוע_בדילוג[[#This Row],[וסת קבוע אחרון]]=F243,1,0),""))</f>
        <v>0</v>
      </c>
      <c r="AH242" s="1">
        <f>IF(B243=1,"",IF(שבוע_בדילוג[[#This Row],[הווסת פעיל?]]=1,IF(OR(שבוע_בדילוג[[#This Row],[וסת קבוע אחרון]]=F243,F243=שבוע_בדילוג[[#This Row],[LengthofCycle]]),1,0),""))</f>
        <v>1</v>
      </c>
      <c r="AI242" s="1">
        <f>IF(B243=1,"",IF(שבוע_בדילוג[[#This Row],[הווסת פעיל?]]=1,IF(OR(שבוע_בדילוג[[#This Row],[וסת קבוע אחרון]]=F243,F243=שבוע_בדילוג[[#This Row],[LengthofCycle]],AND(שבוע_בדילוג[[#This Row],[LengthofCycle]]&lt;&gt;שבוע_בדילוג[[#This Row],[וסת קבוע אחרון]],OR(F243=28,F243=29))),1,0),""))</f>
        <v>1</v>
      </c>
      <c r="AJ242" s="1" t="str">
        <f>IF(AND(שבוע_בדילוג[[#This Row],[הווסת פעיל?]]=1,B243=1),1,"")</f>
        <v/>
      </c>
      <c r="AK242" s="4" t="str">
        <f>IF(AND(שבוע_בדילוג[[#This Row],[הווסת פעיל?]]&lt;&gt;1,B243&lt;&gt;1,B243&lt;&gt;""),IF(שבוע_בדילוג[[#This Row],[LengthofCycle]]=F243,1,0),"")</f>
        <v/>
      </c>
      <c r="AL242" s="4" t="str">
        <f>IF(AND(שבוע_בדילוג[[#This Row],[הווסת פעיל?]]&lt;&gt;1,B243&lt;&gt;1,B243&lt;&gt;""),IF(OR(שבוע_בדילוג[[#This Row],[LengthofCycle]]=F243,F243=29),1,0),"")</f>
        <v/>
      </c>
      <c r="AM242" s="4" t="str">
        <f>IF(AND(שבוע_בדילוג[[#This Row],[הווסת פעיל?]]&lt;&gt;1,B243&lt;&gt;1,B243&lt;&gt;""),IF(OR(שבוע_בדילוג[[#This Row],[LengthofCycle]]=F243,F243=29,F243=28),1,0),"")</f>
        <v/>
      </c>
      <c r="AR242" s="1">
        <v>0</v>
      </c>
      <c r="AS242" s="1">
        <f>COUNTIF(AJ:AJ,0)</f>
        <v>0</v>
      </c>
      <c r="AT242" s="2">
        <f>AS242/$AS$243</f>
        <v>0</v>
      </c>
    </row>
    <row r="243" spans="1:55" x14ac:dyDescent="0.25">
      <c r="A243" s="1" t="s">
        <v>65</v>
      </c>
      <c r="B243" s="1">
        <v>9</v>
      </c>
      <c r="C243" s="1">
        <v>1</v>
      </c>
      <c r="D243" s="1">
        <v>1</v>
      </c>
      <c r="E243" s="1">
        <v>0</v>
      </c>
      <c r="F243" s="1">
        <v>30</v>
      </c>
      <c r="H243" s="1">
        <f>שבוע_בדילוג[[#This Row],[LengthofCycle]]+1</f>
        <v>31</v>
      </c>
      <c r="I243" s="1" t="str">
        <f>IF(IFERROR(LOOKUP(שבוע_בדילוג[[#This Row],[ClientID]],קביעויות[השבוע בדילוג]),FALSE)=שבוע_בדילוג[[#This Row],[ClientID]],1,"")</f>
        <v/>
      </c>
      <c r="J243" s="1" t="str">
        <f>IF(AND(שבוע_בדילוג[[#This Row],[CycleNumber]]&gt;1,OR(B244="",שבוע_בדילוג[[#This Row],[CycleNumber]]&gt;B242)),IF(OR(AND(שבוע_בדילוג[[#This Row],[LengthofCycle]]=29,F242=29),AND(שבוע_בדילוג[[#This Row],[LengthofCycle]]=36,F242=36)),1,""),"")</f>
        <v/>
      </c>
      <c r="K243" s="1" t="str">
        <f>IF(AND(שבוע_בדילוג[[#This Row],[וסת השבוע]]=1,J242=1,שבוע_בדילוג[[#This Row],[CycleNumber]]&gt;B242),1,"")</f>
        <v/>
      </c>
      <c r="L243" s="1" t="str">
        <f>IF(שבוע_בדילוג[[#This Row],[CycleNumber]]=1,"",IF(שבוע_בדילוג[[#This Row],[וסת השבוע]]=1,0,IF(L242="","",IF(L242=0,IF(שבוע_בדילוג[[#This Row],[LengthofCycle]]=29,0,1),IF(L242=1,IF(שבוע_בדילוג[[#This Row],[LengthofCycle]]+F242=29*2,0,2),IF(L242=2,IF(שבוע_בדילוג[[#This Row],[LengthofCycle]]+F242+F241=29*3,0,3),""))))))</f>
        <v/>
      </c>
      <c r="M243" s="1" t="str">
        <f>IF(שבוע_בדילוג[[#This Row],[וסת השבוע]]=1,IF(שבוע_בדילוג[[#This Row],[וסת השבוע וההפלגה ביחד]]=1,M242+1,0),IF(AND(שבוע_בדילוג[[#This Row],[CycleNumber]]&gt;B242,שבוע_בדילוג[[#This Row],[CycleNumber]]&gt;1),IF(שבוע_בדילוג[[#This Row],[וסת השבוע פעיל?]]&lt;&gt;"",M242+1,""),""))</f>
        <v/>
      </c>
      <c r="N243" s="1" t="str">
        <f>IF(שבוע_בדילוג[[#This Row],[וסת השבוע פעיל?2]]="","",IF(AND(שבוע_בדילוג[[#This Row],[וסת השבוע פעיל?]]&lt;&gt;"",שבוע_בדילוג[[#This Row],[CycleNumber]]&lt;B244,B244&lt;&gt;"",שבוע_בדילוג[[#This Row],[וסת השבוע פעיל?]]&lt;3),IF(L244=0,IF(AND(שבוע_בדילוג[[#This Row],[וסת השבוע פעיל?]]&gt;0,J244=1),0,1),0),""))</f>
        <v/>
      </c>
      <c r="O243" s="1" t="str">
        <f t="shared" si="34"/>
        <v/>
      </c>
      <c r="P243" s="1" t="str">
        <f>IF(AND(שבוע_בדילוג[[#This Row],[חיזוי - שבוע]]=1,K244=1),1,"")</f>
        <v/>
      </c>
      <c r="Q243" s="1" t="str">
        <f>IF(AND(שבוע_בדילוג[[#This Row],[וסת השבוע פעיל?]]&lt;3,OR(שבוע_בדילוג[[#This Row],[CycleNumber]]&gt;B244,B244="")),1,"")</f>
        <v/>
      </c>
      <c r="R243" s="1" t="str">
        <f>IF(AND(שבוע_בדילוג[[#This Row],[חיזוי - שבוע]]&lt;&gt;"",שבוע_בדילוג[[#This Row],[וסת השבוע פעיל?2]]=""),1,"")</f>
        <v/>
      </c>
      <c r="S243" s="1" t="str">
        <f>IF(שבוע_בדילוג[[#This Row],[האישה קבעה וסת שבוע בדילוג?]]=1,IF(שבוע_בדילוג[[#This Row],[וסת השבוע פעיל?]]&lt;3,1,0),"")</f>
        <v/>
      </c>
      <c r="T2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3" s="1">
        <f t="shared" si="35"/>
        <v>0</v>
      </c>
      <c r="V243" s="1">
        <f t="shared" si="36"/>
        <v>0</v>
      </c>
      <c r="W243" s="1">
        <f t="shared" ref="W243:W306" si="37">IF(B243&gt;4,IF(AND(F243=F242,F242=F241,F241=F240,F240=F239),1,0),"")</f>
        <v>0</v>
      </c>
      <c r="X243" s="1">
        <f>IF(שבוע_בדילוג[[#This Row],[3 הפלגות זהות]]="","",IF(שבוע_בדילוג[[#This Row],[3 הפלגות זהות]]=1,שבוע_בדילוג[[#This Row],[LengthofCycle]],X242))</f>
        <v>31</v>
      </c>
      <c r="Y243" s="1">
        <f>IF(שבוע_בדילוג[[#This Row],[וסת קבוע אחרון]]="","",IF(OR(שבוע_בדילוג[[#This Row],[LengthofCycle]]=שבוע_בדילוג[[#This Row],[וסת קבוע אחרון]],F242=שבוע_בדילוג[[#This Row],[וסת קבוע אחרון]],F241=שבוע_בדילוג[[#This Row],[וסת קבוע אחרון]]),1,0))</f>
        <v>1</v>
      </c>
      <c r="Z243" s="1">
        <f>IF(OR(שבוע_בדילוג[[#This Row],[הווסת פעיל?]]=0,שבוע_בדילוג[[#This Row],[הווסת פעיל?]]=""),"",SUM(Z242,שבוע_בדילוג[[#This Row],[הווסת פעיל?]]))</f>
        <v>4</v>
      </c>
      <c r="AA243" s="1" t="str">
        <f>IF(AND(שבוע_בדילוג[[#This Row],[כמה מחזורים עד עקירה]]&lt;&gt;"",Z244=""),שבוע_בדילוג[[#This Row],[כמה מחזורים עד עקירה]],"")</f>
        <v/>
      </c>
      <c r="AB243" s="1" t="str">
        <f>IF(AND(שבוע_בדילוג[[#This Row],[הווסת פעיל?]]=1,שבוע_בדילוג[[#This Row],[וסת קבוע אחרון]]&lt;&gt;X242),שבוע_בדילוג[[#This Row],[וסת קבוע אחרון]],"")</f>
        <v/>
      </c>
      <c r="AC243" s="1" t="str">
        <f>IF(AND(שבוע_בדילוג[[#This Row],[הווסת פעיל?]]=1,Y242=0,שבוע_בדילוג[[#This Row],[וסת קבוע אחרון]]=X242),שבוע_בדילוג[[#This Row],[וסת קבוע אחרון]],"")</f>
        <v/>
      </c>
      <c r="AD243" s="1" t="str">
        <f>IF(AND(שבוע_בדילוג[[#This Row],[הווסת פעיל?]]=1,Y242=0,שבוע_בדילוג[[#This Row],[וסת קבוע אחרון]]&lt;&gt;X242),1,"")</f>
        <v/>
      </c>
      <c r="AE243" s="1" t="str">
        <f>IF(AND(שבוע_בדילוג[[#This Row],[הווסת פעיל?]]&lt;&gt;"",B244=1),שבוע_בדילוג[[#This Row],[CycleNumber]],"")</f>
        <v/>
      </c>
      <c r="AF243" s="1" t="str">
        <f>IF(AND(שבוע_בדילוג[[#This Row],[הווסת פעיל?]]&lt;&gt;"",Y242=""),שבוע_בדילוג[[#This Row],[CycleNumber]],"")</f>
        <v/>
      </c>
      <c r="AG243" s="1">
        <f>IF(B244=1,"",IF(שבוע_בדילוג[[#This Row],[הווסת פעיל?]]=1,IF(שבוע_בדילוג[[#This Row],[וסת קבוע אחרון]]=F244,1,0),""))</f>
        <v>1</v>
      </c>
      <c r="AH243" s="1">
        <f>IF(B244=1,"",IF(שבוע_בדילוג[[#This Row],[הווסת פעיל?]]=1,IF(OR(שבוע_בדילוג[[#This Row],[וסת קבוע אחרון]]=F244,F244=שבוע_בדילוג[[#This Row],[LengthofCycle]]),1,0),""))</f>
        <v>1</v>
      </c>
      <c r="AI243" s="1">
        <f>IF(B244=1,"",IF(שבוע_בדילוג[[#This Row],[הווסת פעיל?]]=1,IF(OR(שבוע_בדילוג[[#This Row],[וסת קבוע אחרון]]=F244,F244=שבוע_בדילוג[[#This Row],[LengthofCycle]],AND(שבוע_בדילוג[[#This Row],[LengthofCycle]]&lt;&gt;שבוע_בדילוג[[#This Row],[וסת קבוע אחרון]],OR(F244=28,F244=29))),1,0),""))</f>
        <v>1</v>
      </c>
      <c r="AJ243" s="1" t="str">
        <f>IF(AND(שבוע_בדילוג[[#This Row],[הווסת פעיל?]]=1,B244=1),1,"")</f>
        <v/>
      </c>
      <c r="AK243" s="4" t="str">
        <f>IF(AND(שבוע_בדילוג[[#This Row],[הווסת פעיל?]]&lt;&gt;1,B244&lt;&gt;1,B244&lt;&gt;""),IF(שבוע_בדילוג[[#This Row],[LengthofCycle]]=F244,1,0),"")</f>
        <v/>
      </c>
      <c r="AL243" s="4" t="str">
        <f>IF(AND(שבוע_בדילוג[[#This Row],[הווסת פעיל?]]&lt;&gt;1,B244&lt;&gt;1,B244&lt;&gt;""),IF(OR(שבוע_בדילוג[[#This Row],[LengthofCycle]]=F244,F244=29),1,0),"")</f>
        <v/>
      </c>
      <c r="AM243" s="4" t="str">
        <f>IF(AND(שבוע_בדילוג[[#This Row],[הווסת פעיל?]]&lt;&gt;1,B244&lt;&gt;1,B244&lt;&gt;""),IF(OR(שבוע_בדילוג[[#This Row],[LengthofCycle]]=F244,F244=29,F244=28),1,0),"")</f>
        <v/>
      </c>
      <c r="AR243" s="1" t="s">
        <v>48</v>
      </c>
      <c r="AS243" s="1">
        <f>SUM(AS241:AS242)</f>
        <v>13</v>
      </c>
    </row>
    <row r="244" spans="1:55" x14ac:dyDescent="0.25">
      <c r="A244" s="1" t="s">
        <v>65</v>
      </c>
      <c r="B244" s="1">
        <v>10</v>
      </c>
      <c r="C244" s="1">
        <v>1</v>
      </c>
      <c r="D244" s="1">
        <v>1</v>
      </c>
      <c r="E244" s="1">
        <v>0</v>
      </c>
      <c r="F244" s="1">
        <v>31</v>
      </c>
      <c r="H244" s="1">
        <f>שבוע_בדילוג[[#This Row],[LengthofCycle]]+1</f>
        <v>32</v>
      </c>
      <c r="I244" s="1" t="str">
        <f>IF(IFERROR(LOOKUP(שבוע_בדילוג[[#This Row],[ClientID]],קביעויות[השבוע בדילוג]),FALSE)=שבוע_בדילוג[[#This Row],[ClientID]],1,"")</f>
        <v/>
      </c>
      <c r="J244" s="1" t="str">
        <f>IF(AND(שבוע_בדילוג[[#This Row],[CycleNumber]]&gt;1,OR(B245="",שבוע_בדילוג[[#This Row],[CycleNumber]]&gt;B243)),IF(OR(AND(שבוע_בדילוג[[#This Row],[LengthofCycle]]=29,F243=29),AND(שבוע_בדילוג[[#This Row],[LengthofCycle]]=36,F243=36)),1,""),"")</f>
        <v/>
      </c>
      <c r="K244" s="1" t="str">
        <f>IF(AND(שבוע_בדילוג[[#This Row],[וסת השבוע]]=1,J243=1,שבוע_בדילוג[[#This Row],[CycleNumber]]&gt;B243),1,"")</f>
        <v/>
      </c>
      <c r="L244" s="1" t="str">
        <f>IF(שבוע_בדילוג[[#This Row],[CycleNumber]]=1,"",IF(שבוע_בדילוג[[#This Row],[וסת השבוע]]=1,0,IF(L243="","",IF(L243=0,IF(שבוע_בדילוג[[#This Row],[LengthofCycle]]=29,0,1),IF(L243=1,IF(שבוע_בדילוג[[#This Row],[LengthofCycle]]+F243=29*2,0,2),IF(L243=2,IF(שבוע_בדילוג[[#This Row],[LengthofCycle]]+F243+F242=29*3,0,3),""))))))</f>
        <v/>
      </c>
      <c r="M244" s="1" t="str">
        <f>IF(שבוע_בדילוג[[#This Row],[וסת השבוע]]=1,IF(שבוע_בדילוג[[#This Row],[וסת השבוע וההפלגה ביחד]]=1,M243+1,0),IF(AND(שבוע_בדילוג[[#This Row],[CycleNumber]]&gt;B243,שבוע_בדילוג[[#This Row],[CycleNumber]]&gt;1),IF(שבוע_בדילוג[[#This Row],[וסת השבוע פעיל?]]&lt;&gt;"",M243+1,""),""))</f>
        <v/>
      </c>
      <c r="N244" s="1" t="str">
        <f>IF(שבוע_בדילוג[[#This Row],[וסת השבוע פעיל?2]]="","",IF(AND(שבוע_בדילוג[[#This Row],[וסת השבוע פעיל?]]&lt;&gt;"",שבוע_בדילוג[[#This Row],[CycleNumber]]&lt;B245,B245&lt;&gt;"",שבוע_בדילוג[[#This Row],[וסת השבוע פעיל?]]&lt;3),IF(L245=0,IF(AND(שבוע_בדילוג[[#This Row],[וסת השבוע פעיל?]]&gt;0,J245=1),0,1),0),""))</f>
        <v/>
      </c>
      <c r="O244" s="1" t="str">
        <f t="shared" si="34"/>
        <v/>
      </c>
      <c r="P244" s="1" t="str">
        <f>IF(AND(שבוע_בדילוג[[#This Row],[חיזוי - שבוע]]=1,K245=1),1,"")</f>
        <v/>
      </c>
      <c r="Q244" s="1" t="str">
        <f>IF(AND(שבוע_בדילוג[[#This Row],[וסת השבוע פעיל?]]&lt;3,OR(שבוע_בדילוג[[#This Row],[CycleNumber]]&gt;B245,B245="")),1,"")</f>
        <v/>
      </c>
      <c r="R244" s="1" t="str">
        <f>IF(AND(שבוע_בדילוג[[#This Row],[חיזוי - שבוע]]&lt;&gt;"",שבוע_בדילוג[[#This Row],[וסת השבוע פעיל?2]]=""),1,"")</f>
        <v/>
      </c>
      <c r="S244" s="1" t="str">
        <f>IF(שבוע_בדילוג[[#This Row],[האישה קבעה וסת שבוע בדילוג?]]=1,IF(שבוע_בדילוג[[#This Row],[וסת השבוע פעיל?]]&lt;3,1,0),"")</f>
        <v/>
      </c>
      <c r="T2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4" s="1">
        <f t="shared" si="35"/>
        <v>0</v>
      </c>
      <c r="V244" s="1">
        <f t="shared" si="36"/>
        <v>0</v>
      </c>
      <c r="W244" s="1">
        <f t="shared" si="37"/>
        <v>0</v>
      </c>
      <c r="X244" s="1">
        <f>IF(שבוע_בדילוג[[#This Row],[3 הפלגות זהות]]="","",IF(שבוע_בדילוג[[#This Row],[3 הפלגות זהות]]=1,שבוע_בדילוג[[#This Row],[LengthofCycle]],X243))</f>
        <v>31</v>
      </c>
      <c r="Y244" s="1">
        <f>IF(שבוע_בדילוג[[#This Row],[וסת קבוע אחרון]]="","",IF(OR(שבוע_בדילוג[[#This Row],[LengthofCycle]]=שבוע_בדילוג[[#This Row],[וסת קבוע אחרון]],F243=שבוע_בדילוג[[#This Row],[וסת קבוע אחרון]],F242=שבוע_בדילוג[[#This Row],[וסת קבוע אחרון]]),1,0))</f>
        <v>1</v>
      </c>
      <c r="Z244" s="1">
        <f>IF(OR(שבוע_בדילוג[[#This Row],[הווסת פעיל?]]=0,שבוע_בדילוג[[#This Row],[הווסת פעיל?]]=""),"",SUM(Z243,שבוע_בדילוג[[#This Row],[הווסת פעיל?]]))</f>
        <v>5</v>
      </c>
      <c r="AA244" s="1" t="str">
        <f>IF(AND(שבוע_בדילוג[[#This Row],[כמה מחזורים עד עקירה]]&lt;&gt;"",Z245=""),שבוע_בדילוג[[#This Row],[כמה מחזורים עד עקירה]],"")</f>
        <v/>
      </c>
      <c r="AB244" s="1" t="str">
        <f>IF(AND(שבוע_בדילוג[[#This Row],[הווסת פעיל?]]=1,שבוע_בדילוג[[#This Row],[וסת קבוע אחרון]]&lt;&gt;X243),שבוע_בדילוג[[#This Row],[וסת קבוע אחרון]],"")</f>
        <v/>
      </c>
      <c r="AC244" s="1" t="str">
        <f>IF(AND(שבוע_בדילוג[[#This Row],[הווסת פעיל?]]=1,Y243=0,שבוע_בדילוג[[#This Row],[וסת קבוע אחרון]]=X243),שבוע_בדילוג[[#This Row],[וסת קבוע אחרון]],"")</f>
        <v/>
      </c>
      <c r="AD244" s="1" t="str">
        <f>IF(AND(שבוע_בדילוג[[#This Row],[הווסת פעיל?]]=1,Y243=0,שבוע_בדילוג[[#This Row],[וסת קבוע אחרון]]&lt;&gt;X243),1,"")</f>
        <v/>
      </c>
      <c r="AE244" s="1" t="str">
        <f>IF(AND(שבוע_בדילוג[[#This Row],[הווסת פעיל?]]&lt;&gt;"",B245=1),שבוע_בדילוג[[#This Row],[CycleNumber]],"")</f>
        <v/>
      </c>
      <c r="AF244" s="1" t="str">
        <f>IF(AND(שבוע_בדילוג[[#This Row],[הווסת פעיל?]]&lt;&gt;"",Y243=""),שבוע_בדילוג[[#This Row],[CycleNumber]],"")</f>
        <v/>
      </c>
      <c r="AG244" s="1">
        <f>IF(B245=1,"",IF(שבוע_בדילוג[[#This Row],[הווסת פעיל?]]=1,IF(שבוע_בדילוג[[#This Row],[וסת קבוע אחרון]]=F245,1,0),""))</f>
        <v>1</v>
      </c>
      <c r="AH244" s="1">
        <f>IF(B245=1,"",IF(שבוע_בדילוג[[#This Row],[הווסת פעיל?]]=1,IF(OR(שבוע_בדילוג[[#This Row],[וסת קבוע אחרון]]=F245,F245=שבוע_בדילוג[[#This Row],[LengthofCycle]]),1,0),""))</f>
        <v>1</v>
      </c>
      <c r="AI244" s="1">
        <f>IF(B245=1,"",IF(שבוע_בדילוג[[#This Row],[הווסת פעיל?]]=1,IF(OR(שבוע_בדילוג[[#This Row],[וסת קבוע אחרון]]=F245,F245=שבוע_בדילוג[[#This Row],[LengthofCycle]],AND(שבוע_בדילוג[[#This Row],[LengthofCycle]]&lt;&gt;שבוע_בדילוג[[#This Row],[וסת קבוע אחרון]],OR(F245=28,F245=29))),1,0),""))</f>
        <v>1</v>
      </c>
      <c r="AJ244" s="1" t="str">
        <f>IF(AND(שבוע_בדילוג[[#This Row],[הווסת פעיל?]]=1,B245=1),1,"")</f>
        <v/>
      </c>
      <c r="AK244" s="4" t="str">
        <f>IF(AND(שבוע_בדילוג[[#This Row],[הווסת פעיל?]]&lt;&gt;1,B245&lt;&gt;1,B245&lt;&gt;""),IF(שבוע_בדילוג[[#This Row],[LengthofCycle]]=F245,1,0),"")</f>
        <v/>
      </c>
      <c r="AL244" s="4" t="str">
        <f>IF(AND(שבוע_בדילוג[[#This Row],[הווסת פעיל?]]&lt;&gt;1,B245&lt;&gt;1,B245&lt;&gt;""),IF(OR(שבוע_בדילוג[[#This Row],[LengthofCycle]]=F245,F245=29),1,0),"")</f>
        <v/>
      </c>
      <c r="AM244" s="4" t="str">
        <f>IF(AND(שבוע_בדילוג[[#This Row],[הווסת פעיל?]]&lt;&gt;1,B245&lt;&gt;1,B245&lt;&gt;""),IF(OR(שבוע_בדילוג[[#This Row],[LengthofCycle]]=F245,F245=29,F245=28),1,0),"")</f>
        <v/>
      </c>
    </row>
    <row r="245" spans="1:55" x14ac:dyDescent="0.25">
      <c r="A245" s="1" t="s">
        <v>65</v>
      </c>
      <c r="B245" s="1">
        <v>11</v>
      </c>
      <c r="C245" s="1">
        <v>1</v>
      </c>
      <c r="D245" s="1">
        <v>1</v>
      </c>
      <c r="E245" s="1">
        <v>0</v>
      </c>
      <c r="F245" s="1">
        <v>31</v>
      </c>
      <c r="H245" s="1">
        <f>שבוע_בדילוג[[#This Row],[LengthofCycle]]+1</f>
        <v>32</v>
      </c>
      <c r="I245" s="1" t="str">
        <f>IF(IFERROR(LOOKUP(שבוע_בדילוג[[#This Row],[ClientID]],קביעויות[השבוע בדילוג]),FALSE)=שבוע_בדילוג[[#This Row],[ClientID]],1,"")</f>
        <v/>
      </c>
      <c r="J245" s="1" t="str">
        <f>IF(AND(שבוע_בדילוג[[#This Row],[CycleNumber]]&gt;1,OR(B246="",שבוע_בדילוג[[#This Row],[CycleNumber]]&gt;B244)),IF(OR(AND(שבוע_בדילוג[[#This Row],[LengthofCycle]]=29,F244=29),AND(שבוע_בדילוג[[#This Row],[LengthofCycle]]=36,F244=36)),1,""),"")</f>
        <v/>
      </c>
      <c r="K245" s="1" t="str">
        <f>IF(AND(שבוע_בדילוג[[#This Row],[וסת השבוע]]=1,J244=1,שבוע_בדילוג[[#This Row],[CycleNumber]]&gt;B244),1,"")</f>
        <v/>
      </c>
      <c r="L245" s="1" t="str">
        <f>IF(שבוע_בדילוג[[#This Row],[CycleNumber]]=1,"",IF(שבוע_בדילוג[[#This Row],[וסת השבוע]]=1,0,IF(L244="","",IF(L244=0,IF(שבוע_בדילוג[[#This Row],[LengthofCycle]]=29,0,1),IF(L244=1,IF(שבוע_בדילוג[[#This Row],[LengthofCycle]]+F244=29*2,0,2),IF(L244=2,IF(שבוע_בדילוג[[#This Row],[LengthofCycle]]+F244+F243=29*3,0,3),""))))))</f>
        <v/>
      </c>
      <c r="M245" s="1" t="str">
        <f>IF(שבוע_בדילוג[[#This Row],[וסת השבוע]]=1,IF(שבוע_בדילוג[[#This Row],[וסת השבוע וההפלגה ביחד]]=1,M244+1,0),IF(AND(שבוע_בדילוג[[#This Row],[CycleNumber]]&gt;B244,שבוע_בדילוג[[#This Row],[CycleNumber]]&gt;1),IF(שבוע_בדילוג[[#This Row],[וסת השבוע פעיל?]]&lt;&gt;"",M244+1,""),""))</f>
        <v/>
      </c>
      <c r="N245" s="1" t="str">
        <f>IF(שבוע_בדילוג[[#This Row],[וסת השבוע פעיל?2]]="","",IF(AND(שבוע_בדילוג[[#This Row],[וסת השבוע פעיל?]]&lt;&gt;"",שבוע_בדילוג[[#This Row],[CycleNumber]]&lt;B246,B246&lt;&gt;"",שבוע_בדילוג[[#This Row],[וסת השבוע פעיל?]]&lt;3),IF(L246=0,IF(AND(שבוע_בדילוג[[#This Row],[וסת השבוע פעיל?]]&gt;0,J246=1),0,1),0),""))</f>
        <v/>
      </c>
      <c r="O245" s="1" t="str">
        <f t="shared" si="34"/>
        <v/>
      </c>
      <c r="P245" s="1" t="str">
        <f>IF(AND(שבוע_בדילוג[[#This Row],[חיזוי - שבוע]]=1,K246=1),1,"")</f>
        <v/>
      </c>
      <c r="Q245" s="1" t="str">
        <f>IF(AND(שבוע_בדילוג[[#This Row],[וסת השבוע פעיל?]]&lt;3,OR(שבוע_בדילוג[[#This Row],[CycleNumber]]&gt;B246,B246="")),1,"")</f>
        <v/>
      </c>
      <c r="R245" s="1" t="str">
        <f>IF(AND(שבוע_בדילוג[[#This Row],[חיזוי - שבוע]]&lt;&gt;"",שבוע_בדילוג[[#This Row],[וסת השבוע פעיל?2]]=""),1,"")</f>
        <v/>
      </c>
      <c r="S245" s="1" t="str">
        <f>IF(שבוע_בדילוג[[#This Row],[האישה קבעה וסת שבוע בדילוג?]]=1,IF(שבוע_בדילוג[[#This Row],[וסת השבוע פעיל?]]&lt;3,1,0),"")</f>
        <v/>
      </c>
      <c r="T2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5" s="1">
        <f t="shared" si="35"/>
        <v>0</v>
      </c>
      <c r="V245" s="1">
        <f t="shared" si="36"/>
        <v>0</v>
      </c>
      <c r="W245" s="1">
        <f t="shared" si="37"/>
        <v>0</v>
      </c>
      <c r="X245" s="1">
        <f>IF(שבוע_בדילוג[[#This Row],[3 הפלגות זהות]]="","",IF(שבוע_בדילוג[[#This Row],[3 הפלגות זהות]]=1,שבוע_בדילוג[[#This Row],[LengthofCycle]],X244))</f>
        <v>31</v>
      </c>
      <c r="Y245" s="1">
        <f>IF(שבוע_בדילוג[[#This Row],[וסת קבוע אחרון]]="","",IF(OR(שבוע_בדילוג[[#This Row],[LengthofCycle]]=שבוע_בדילוג[[#This Row],[וסת קבוע אחרון]],F244=שבוע_בדילוג[[#This Row],[וסת קבוע אחרון]],F243=שבוע_בדילוג[[#This Row],[וסת קבוע אחרון]]),1,0))</f>
        <v>1</v>
      </c>
      <c r="Z245" s="1">
        <f>IF(OR(שבוע_בדילוג[[#This Row],[הווסת פעיל?]]=0,שבוע_בדילוג[[#This Row],[הווסת פעיל?]]=""),"",SUM(Z244,שבוע_בדילוג[[#This Row],[הווסת פעיל?]]))</f>
        <v>6</v>
      </c>
      <c r="AA245" s="1">
        <f>IF(AND(שבוע_בדילוג[[#This Row],[כמה מחזורים עד עקירה]]&lt;&gt;"",Z246=""),שבוע_בדילוג[[#This Row],[כמה מחזורים עד עקירה]],"")</f>
        <v>6</v>
      </c>
      <c r="AB245" s="1" t="str">
        <f>IF(AND(שבוע_בדילוג[[#This Row],[הווסת פעיל?]]=1,שבוע_בדילוג[[#This Row],[וסת קבוע אחרון]]&lt;&gt;X244),שבוע_בדילוג[[#This Row],[וסת קבוע אחרון]],"")</f>
        <v/>
      </c>
      <c r="AC245" s="1" t="str">
        <f>IF(AND(שבוע_בדילוג[[#This Row],[הווסת פעיל?]]=1,Y244=0,שבוע_בדילוג[[#This Row],[וסת קבוע אחרון]]=X244),שבוע_בדילוג[[#This Row],[וסת קבוע אחרון]],"")</f>
        <v/>
      </c>
      <c r="AD245" s="1" t="str">
        <f>IF(AND(שבוע_בדילוג[[#This Row],[הווסת פעיל?]]=1,Y244=0,שבוע_בדילוג[[#This Row],[וסת קבוע אחרון]]&lt;&gt;X244),1,"")</f>
        <v/>
      </c>
      <c r="AE245" s="1">
        <f>IF(AND(שבוע_בדילוג[[#This Row],[הווסת פעיל?]]&lt;&gt;"",B246=1),שבוע_בדילוג[[#This Row],[CycleNumber]],"")</f>
        <v>11</v>
      </c>
      <c r="AF245" s="1" t="str">
        <f>IF(AND(שבוע_בדילוג[[#This Row],[הווסת פעיל?]]&lt;&gt;"",Y244=""),שבוע_בדילוג[[#This Row],[CycleNumber]],"")</f>
        <v/>
      </c>
      <c r="AG245" s="1" t="str">
        <f>IF(B246=1,"",IF(שבוע_בדילוג[[#This Row],[הווסת פעיל?]]=1,IF(שבוע_בדילוג[[#This Row],[וסת קבוע אחרון]]=F246,1,0),""))</f>
        <v/>
      </c>
      <c r="AH245" s="1" t="str">
        <f>IF(B246=1,"",IF(שבוע_בדילוג[[#This Row],[הווסת פעיל?]]=1,IF(OR(שבוע_בדילוג[[#This Row],[וסת קבוע אחרון]]=F246,F246=שבוע_בדילוג[[#This Row],[LengthofCycle]]),1,0),""))</f>
        <v/>
      </c>
      <c r="AI245" s="1" t="str">
        <f>IF(B246=1,"",IF(שבוע_בדילוג[[#This Row],[הווסת פעיל?]]=1,IF(OR(שבוע_בדילוג[[#This Row],[וסת קבוע אחרון]]=F246,F246=שבוע_בדילוג[[#This Row],[LengthofCycle]],AND(שבוע_בדילוג[[#This Row],[LengthofCycle]]&lt;&gt;שבוע_בדילוג[[#This Row],[וסת קבוע אחרון]],OR(F246=28,F246=29))),1,0),""))</f>
        <v/>
      </c>
      <c r="AJ245" s="1">
        <f>IF(AND(שבוע_בדילוג[[#This Row],[הווסת פעיל?]]=1,B246=1),1,"")</f>
        <v>1</v>
      </c>
      <c r="AK245" s="4" t="str">
        <f>IF(AND(שבוע_בדילוג[[#This Row],[הווסת פעיל?]]&lt;&gt;1,B246&lt;&gt;1,B246&lt;&gt;""),IF(שבוע_בדילוג[[#This Row],[LengthofCycle]]=F246,1,0),"")</f>
        <v/>
      </c>
      <c r="AL245" s="4" t="str">
        <f>IF(AND(שבוע_בדילוג[[#This Row],[הווסת פעיל?]]&lt;&gt;1,B246&lt;&gt;1,B246&lt;&gt;""),IF(OR(שבוע_בדילוג[[#This Row],[LengthofCycle]]=F246,F246=29),1,0),"")</f>
        <v/>
      </c>
      <c r="AM245" s="4" t="str">
        <f>IF(AND(שבוע_בדילוג[[#This Row],[הווסת פעיל?]]&lt;&gt;1,B246&lt;&gt;1,B246&lt;&gt;""),IF(OR(שבוע_בדילוג[[#This Row],[LengthofCycle]]=F246,F246=29,F246=28),1,0),"")</f>
        <v/>
      </c>
      <c r="AR245" s="1" t="s">
        <v>71</v>
      </c>
    </row>
    <row r="246" spans="1:55" x14ac:dyDescent="0.25">
      <c r="A246" s="1" t="s">
        <v>72</v>
      </c>
      <c r="B246" s="1">
        <v>1</v>
      </c>
      <c r="C246" s="1">
        <v>1</v>
      </c>
      <c r="D246" s="1">
        <v>1</v>
      </c>
      <c r="E246" s="1">
        <v>0</v>
      </c>
      <c r="F246" s="1">
        <v>25</v>
      </c>
      <c r="H246" s="1">
        <f>שבוע_בדילוג[[#This Row],[LengthofCycle]]+1</f>
        <v>26</v>
      </c>
      <c r="I246" s="1" t="str">
        <f>IF(IFERROR(LOOKUP(שבוע_בדילוג[[#This Row],[ClientID]],קביעויות[השבוע בדילוג]),FALSE)=שבוע_בדילוג[[#This Row],[ClientID]],1,"")</f>
        <v/>
      </c>
      <c r="J246" s="1" t="str">
        <f>IF(AND(שבוע_בדילוג[[#This Row],[CycleNumber]]&gt;1,OR(B247="",שבוע_בדילוג[[#This Row],[CycleNumber]]&gt;B245)),IF(OR(AND(שבוע_בדילוג[[#This Row],[LengthofCycle]]=29,F245=29),AND(שבוע_בדילוג[[#This Row],[LengthofCycle]]=36,F245=36)),1,""),"")</f>
        <v/>
      </c>
      <c r="K246" s="1" t="str">
        <f>IF(AND(שבוע_בדילוג[[#This Row],[וסת השבוע]]=1,J245=1,שבוע_בדילוג[[#This Row],[CycleNumber]]&gt;B245),1,"")</f>
        <v/>
      </c>
      <c r="L246" s="1" t="str">
        <f>IF(שבוע_בדילוג[[#This Row],[CycleNumber]]=1,"",IF(שבוע_בדילוג[[#This Row],[וסת השבוע]]=1,0,IF(L245="","",IF(L245=0,IF(שבוע_בדילוג[[#This Row],[LengthofCycle]]=29,0,1),IF(L245=1,IF(שבוע_בדילוג[[#This Row],[LengthofCycle]]+F245=29*2,0,2),IF(L245=2,IF(שבוע_בדילוג[[#This Row],[LengthofCycle]]+F245+F244=29*3,0,3),""))))))</f>
        <v/>
      </c>
      <c r="M246" s="1" t="str">
        <f>IF(שבוע_בדילוג[[#This Row],[וסת השבוע]]=1,IF(שבוע_בדילוג[[#This Row],[וסת השבוע וההפלגה ביחד]]=1,M245+1,0),IF(AND(שבוע_בדילוג[[#This Row],[CycleNumber]]&gt;B245,שבוע_בדילוג[[#This Row],[CycleNumber]]&gt;1),IF(שבוע_בדילוג[[#This Row],[וסת השבוע פעיל?]]&lt;&gt;"",M245+1,""),""))</f>
        <v/>
      </c>
      <c r="N246" s="1" t="str">
        <f>IF(שבוע_בדילוג[[#This Row],[וסת השבוע פעיל?2]]="","",IF(AND(שבוע_בדילוג[[#This Row],[וסת השבוע פעיל?]]&lt;&gt;"",שבוע_בדילוג[[#This Row],[CycleNumber]]&lt;B247,B247&lt;&gt;"",שבוע_בדילוג[[#This Row],[וסת השבוע פעיל?]]&lt;3),IF(L247=0,IF(AND(שבוע_בדילוג[[#This Row],[וסת השבוע פעיל?]]&gt;0,J247=1),0,1),0),""))</f>
        <v/>
      </c>
      <c r="O246" s="1" t="str">
        <f t="shared" si="34"/>
        <v/>
      </c>
      <c r="P246" s="1" t="str">
        <f>IF(AND(שבוע_בדילוג[[#This Row],[חיזוי - שבוע]]=1,K247=1),1,"")</f>
        <v/>
      </c>
      <c r="Q246" s="1" t="str">
        <f>IF(AND(שבוע_בדילוג[[#This Row],[וסת השבוע פעיל?]]&lt;3,OR(שבוע_בדילוג[[#This Row],[CycleNumber]]&gt;B247,B247="")),1,"")</f>
        <v/>
      </c>
      <c r="R246" s="1" t="str">
        <f>IF(AND(שבוע_בדילוג[[#This Row],[חיזוי - שבוע]]&lt;&gt;"",שבוע_בדילוג[[#This Row],[וסת השבוע פעיל?2]]=""),1,"")</f>
        <v/>
      </c>
      <c r="S246" s="1" t="str">
        <f>IF(שבוע_בדילוג[[#This Row],[האישה קבעה וסת שבוע בדילוג?]]=1,IF(שבוע_בדילוג[[#This Row],[וסת השבוע פעיל?]]&lt;3,1,0),"")</f>
        <v/>
      </c>
      <c r="T2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6" s="1" t="str">
        <f t="shared" si="35"/>
        <v/>
      </c>
      <c r="V246" s="1" t="str">
        <f t="shared" si="36"/>
        <v/>
      </c>
      <c r="W246" s="1" t="str">
        <f t="shared" si="37"/>
        <v/>
      </c>
      <c r="X246" s="1" t="str">
        <f>IF(שבוע_בדילוג[[#This Row],[3 הפלגות זהות]]="","",IF(שבוע_בדילוג[[#This Row],[3 הפלגות זהות]]=1,שבוע_בדילוג[[#This Row],[LengthofCycle]],X245))</f>
        <v/>
      </c>
      <c r="Z246" s="1" t="str">
        <f>IF(OR(שבוע_בדילוג[[#This Row],[הווסת פעיל?]]=0,שבוע_בדילוג[[#This Row],[הווסת פעיל?]]=""),"",SUM(Z245,שבוע_בדילוג[[#This Row],[הווסת פעיל?]]))</f>
        <v/>
      </c>
      <c r="AA246" s="1" t="str">
        <f>IF(AND(שבוע_בדילוג[[#This Row],[כמה מחזורים עד עקירה]]&lt;&gt;"",Z247=""),שבוע_בדילוג[[#This Row],[כמה מחזורים עד עקירה]],"")</f>
        <v/>
      </c>
      <c r="AB246" s="1" t="str">
        <f>IF(AND(שבוע_בדילוג[[#This Row],[הווסת פעיל?]]=1,שבוע_בדילוג[[#This Row],[וסת קבוע אחרון]]&lt;&gt;X245),שבוע_בדילוג[[#This Row],[וסת קבוע אחרון]],"")</f>
        <v/>
      </c>
      <c r="AC246" s="1" t="str">
        <f>IF(AND(שבוע_בדילוג[[#This Row],[הווסת פעיל?]]=1,Y245=0,שבוע_בדילוג[[#This Row],[וסת קבוע אחרון]]=X245),שבוע_בדילוג[[#This Row],[וסת קבוע אחרון]],"")</f>
        <v/>
      </c>
      <c r="AD246" s="1" t="str">
        <f>IF(AND(שבוע_בדילוג[[#This Row],[הווסת פעיל?]]=1,Y245=0,שבוע_בדילוג[[#This Row],[וסת קבוע אחרון]]&lt;&gt;X245),1,"")</f>
        <v/>
      </c>
      <c r="AE246" s="1" t="str">
        <f>IF(AND(שבוע_בדילוג[[#This Row],[הווסת פעיל?]]&lt;&gt;"",B247=1),שבוע_בדילוג[[#This Row],[CycleNumber]],"")</f>
        <v/>
      </c>
      <c r="AF246" s="1" t="str">
        <f>IF(AND(שבוע_בדילוג[[#This Row],[הווסת פעיל?]]&lt;&gt;"",Y245=""),שבוע_בדילוג[[#This Row],[CycleNumber]],"")</f>
        <v/>
      </c>
      <c r="AG246" s="1" t="str">
        <f>IF(B247=1,"",IF(שבוע_בדילוג[[#This Row],[הווסת פעיל?]]=1,IF(שבוע_בדילוג[[#This Row],[וסת קבוע אחרון]]=F247,1,0),""))</f>
        <v/>
      </c>
      <c r="AH246" s="1" t="str">
        <f>IF(B247=1,"",IF(שבוע_בדילוג[[#This Row],[הווסת פעיל?]]=1,IF(OR(שבוע_בדילוג[[#This Row],[וסת קבוע אחרון]]=F247,F247=שבוע_בדילוג[[#This Row],[LengthofCycle]]),1,0),""))</f>
        <v/>
      </c>
      <c r="AI246" s="1" t="str">
        <f>IF(B247=1,"",IF(שבוע_בדילוג[[#This Row],[הווסת פעיל?]]=1,IF(OR(שבוע_בדילוג[[#This Row],[וסת קבוע אחרון]]=F247,F247=שבוע_בדילוג[[#This Row],[LengthofCycle]],AND(שבוע_בדילוג[[#This Row],[LengthofCycle]]&lt;&gt;שבוע_בדילוג[[#This Row],[וסת קבוע אחרון]],OR(F247=28,F247=29))),1,0),""))</f>
        <v/>
      </c>
      <c r="AJ246" s="1" t="str">
        <f>IF(AND(שבוע_בדילוג[[#This Row],[הווסת פעיל?]]=1,B247=1),1,"")</f>
        <v/>
      </c>
      <c r="AK246" s="4">
        <f>IF(AND(שבוע_בדילוג[[#This Row],[הווסת פעיל?]]&lt;&gt;1,B247&lt;&gt;1,B247&lt;&gt;""),IF(שבוע_בדילוג[[#This Row],[LengthofCycle]]=F247,1,0),"")</f>
        <v>0</v>
      </c>
      <c r="AL246" s="4">
        <f>IF(AND(שבוע_בדילוג[[#This Row],[הווסת פעיל?]]&lt;&gt;1,B247&lt;&gt;1,B247&lt;&gt;""),IF(OR(שבוע_בדילוג[[#This Row],[LengthofCycle]]=F247,F247=29),1,0),"")</f>
        <v>0</v>
      </c>
      <c r="AM246" s="4">
        <f>IF(AND(שבוע_בדילוג[[#This Row],[הווסת פעיל?]]&lt;&gt;1,B247&lt;&gt;1,B247&lt;&gt;""),IF(OR(שבוע_בדילוג[[#This Row],[LengthofCycle]]=F247,F247=29,F247=28),1,0),"")</f>
        <v>0</v>
      </c>
    </row>
    <row r="247" spans="1:55" x14ac:dyDescent="0.25">
      <c r="A247" s="1" t="s">
        <v>72</v>
      </c>
      <c r="B247" s="1">
        <v>2</v>
      </c>
      <c r="C247" s="1">
        <v>1</v>
      </c>
      <c r="D247" s="1">
        <v>1</v>
      </c>
      <c r="E247" s="1">
        <v>0</v>
      </c>
      <c r="F247" s="1">
        <v>27</v>
      </c>
      <c r="H247" s="1">
        <f>שבוע_בדילוג[[#This Row],[LengthofCycle]]+1</f>
        <v>28</v>
      </c>
      <c r="I247" s="1" t="str">
        <f>IF(IFERROR(LOOKUP(שבוע_בדילוג[[#This Row],[ClientID]],קביעויות[השבוע בדילוג]),FALSE)=שבוע_בדילוג[[#This Row],[ClientID]],1,"")</f>
        <v/>
      </c>
      <c r="J247" s="1" t="str">
        <f>IF(AND(שבוע_בדילוג[[#This Row],[CycleNumber]]&gt;1,OR(B248="",שבוע_בדילוג[[#This Row],[CycleNumber]]&gt;B246)),IF(OR(AND(שבוע_בדילוג[[#This Row],[LengthofCycle]]=29,F246=29),AND(שבוע_בדילוג[[#This Row],[LengthofCycle]]=36,F246=36)),1,""),"")</f>
        <v/>
      </c>
      <c r="K247" s="1" t="str">
        <f>IF(AND(שבוע_בדילוג[[#This Row],[וסת השבוע]]=1,J246=1,שבוע_בדילוג[[#This Row],[CycleNumber]]&gt;B246),1,"")</f>
        <v/>
      </c>
      <c r="L247" s="1" t="str">
        <f>IF(שבוע_בדילוג[[#This Row],[CycleNumber]]=1,"",IF(שבוע_בדילוג[[#This Row],[וסת השבוע]]=1,0,IF(L246="","",IF(L246=0,IF(שבוע_בדילוג[[#This Row],[LengthofCycle]]=29,0,1),IF(L246=1,IF(שבוע_בדילוג[[#This Row],[LengthofCycle]]+F246=29*2,0,2),IF(L246=2,IF(שבוע_בדילוג[[#This Row],[LengthofCycle]]+F246+F245=29*3,0,3),""))))))</f>
        <v/>
      </c>
      <c r="M247" s="1" t="str">
        <f>IF(שבוע_בדילוג[[#This Row],[וסת השבוע]]=1,IF(שבוע_בדילוג[[#This Row],[וסת השבוע וההפלגה ביחד]]=1,M246+1,0),IF(AND(שבוע_בדילוג[[#This Row],[CycleNumber]]&gt;B246,שבוע_בדילוג[[#This Row],[CycleNumber]]&gt;1),IF(שבוע_בדילוג[[#This Row],[וסת השבוע פעיל?]]&lt;&gt;"",M246+1,""),""))</f>
        <v/>
      </c>
      <c r="N247" s="1" t="str">
        <f>IF(שבוע_בדילוג[[#This Row],[וסת השבוע פעיל?2]]="","",IF(AND(שבוע_בדילוג[[#This Row],[וסת השבוע פעיל?]]&lt;&gt;"",שבוע_בדילוג[[#This Row],[CycleNumber]]&lt;B248,B248&lt;&gt;"",שבוע_בדילוג[[#This Row],[וסת השבוע פעיל?]]&lt;3),IF(L248=0,IF(AND(שבוע_בדילוג[[#This Row],[וסת השבוע פעיל?]]&gt;0,J248=1),0,1),0),""))</f>
        <v/>
      </c>
      <c r="O247" s="1" t="str">
        <f t="shared" si="34"/>
        <v/>
      </c>
      <c r="P247" s="1" t="str">
        <f>IF(AND(שבוע_בדילוג[[#This Row],[חיזוי - שבוע]]=1,K248=1),1,"")</f>
        <v/>
      </c>
      <c r="Q247" s="1" t="str">
        <f>IF(AND(שבוע_בדילוג[[#This Row],[וסת השבוע פעיל?]]&lt;3,OR(שבוע_בדילוג[[#This Row],[CycleNumber]]&gt;B248,B248="")),1,"")</f>
        <v/>
      </c>
      <c r="R247" s="1" t="str">
        <f>IF(AND(שבוע_בדילוג[[#This Row],[חיזוי - שבוע]]&lt;&gt;"",שבוע_בדילוג[[#This Row],[וסת השבוע פעיל?2]]=""),1,"")</f>
        <v/>
      </c>
      <c r="S247" s="1" t="str">
        <f>IF(שבוע_בדילוג[[#This Row],[האישה קבעה וסת שבוע בדילוג?]]=1,IF(שבוע_בדילוג[[#This Row],[וסת השבוע פעיל?]]&lt;3,1,0),"")</f>
        <v/>
      </c>
      <c r="T2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7" s="1" t="str">
        <f t="shared" si="35"/>
        <v/>
      </c>
      <c r="V247" s="1" t="str">
        <f t="shared" si="36"/>
        <v/>
      </c>
      <c r="W247" s="1" t="str">
        <f t="shared" si="37"/>
        <v/>
      </c>
      <c r="X247" s="1" t="str">
        <f>IF(שבוע_בדילוג[[#This Row],[3 הפלגות זהות]]="","",IF(שבוע_בדילוג[[#This Row],[3 הפלגות זהות]]=1,שבוע_בדילוג[[#This Row],[LengthofCycle]],X246))</f>
        <v/>
      </c>
      <c r="Z247" s="1" t="str">
        <f>IF(OR(שבוע_בדילוג[[#This Row],[הווסת פעיל?]]=0,שבוע_בדילוג[[#This Row],[הווסת פעיל?]]=""),"",SUM(Z246,שבוע_בדילוג[[#This Row],[הווסת פעיל?]]))</f>
        <v/>
      </c>
      <c r="AA247" s="1" t="str">
        <f>IF(AND(שבוע_בדילוג[[#This Row],[כמה מחזורים עד עקירה]]&lt;&gt;"",Z248=""),שבוע_בדילוג[[#This Row],[כמה מחזורים עד עקירה]],"")</f>
        <v/>
      </c>
      <c r="AB247" s="1" t="str">
        <f>IF(AND(שבוע_בדילוג[[#This Row],[הווסת פעיל?]]=1,שבוע_בדילוג[[#This Row],[וסת קבוע אחרון]]&lt;&gt;X246),שבוע_בדילוג[[#This Row],[וסת קבוע אחרון]],"")</f>
        <v/>
      </c>
      <c r="AC247" s="1" t="str">
        <f>IF(AND(שבוע_בדילוג[[#This Row],[הווסת פעיל?]]=1,Y246=0,שבוע_בדילוג[[#This Row],[וסת קבוע אחרון]]=X246),שבוע_בדילוג[[#This Row],[וסת קבוע אחרון]],"")</f>
        <v/>
      </c>
      <c r="AD247" s="1" t="str">
        <f>IF(AND(שבוע_בדילוג[[#This Row],[הווסת פעיל?]]=1,Y246=0,שבוע_בדילוג[[#This Row],[וסת קבוע אחרון]]&lt;&gt;X246),1,"")</f>
        <v/>
      </c>
      <c r="AE247" s="1" t="str">
        <f>IF(AND(שבוע_בדילוג[[#This Row],[הווסת פעיל?]]&lt;&gt;"",B248=1),שבוע_בדילוג[[#This Row],[CycleNumber]],"")</f>
        <v/>
      </c>
      <c r="AF247" s="1" t="str">
        <f>IF(AND(שבוע_בדילוג[[#This Row],[הווסת פעיל?]]&lt;&gt;"",Y246=""),שבוע_בדילוג[[#This Row],[CycleNumber]],"")</f>
        <v/>
      </c>
      <c r="AG247" s="1" t="str">
        <f>IF(B248=1,"",IF(שבוע_בדילוג[[#This Row],[הווסת פעיל?]]=1,IF(שבוע_בדילוג[[#This Row],[וסת קבוע אחרון]]=F248,1,0),""))</f>
        <v/>
      </c>
      <c r="AH247" s="1" t="str">
        <f>IF(B248=1,"",IF(שבוע_בדילוג[[#This Row],[הווסת פעיל?]]=1,IF(OR(שבוע_בדילוג[[#This Row],[וסת קבוע אחרון]]=F248,F248=שבוע_בדילוג[[#This Row],[LengthofCycle]]),1,0),""))</f>
        <v/>
      </c>
      <c r="AI247" s="1" t="str">
        <f>IF(B248=1,"",IF(שבוע_בדילוג[[#This Row],[הווסת פעיל?]]=1,IF(OR(שבוע_בדילוג[[#This Row],[וסת קבוע אחרון]]=F248,F248=שבוע_בדילוג[[#This Row],[LengthofCycle]],AND(שבוע_בדילוג[[#This Row],[LengthofCycle]]&lt;&gt;שבוע_בדילוג[[#This Row],[וסת קבוע אחרון]],OR(F248=28,F248=29))),1,0),""))</f>
        <v/>
      </c>
      <c r="AJ247" s="1" t="str">
        <f>IF(AND(שבוע_בדילוג[[#This Row],[הווסת פעיל?]]=1,B248=1),1,"")</f>
        <v/>
      </c>
      <c r="AK247" s="4">
        <f>IF(AND(שבוע_בדילוג[[#This Row],[הווסת פעיל?]]&lt;&gt;1,B248&lt;&gt;1,B248&lt;&gt;""),IF(שבוע_בדילוג[[#This Row],[LengthofCycle]]=F248,1,0),"")</f>
        <v>0</v>
      </c>
      <c r="AL247" s="4">
        <f>IF(AND(שבוע_בדילוג[[#This Row],[הווסת פעיל?]]&lt;&gt;1,B248&lt;&gt;1,B248&lt;&gt;""),IF(OR(שבוע_בדילוג[[#This Row],[LengthofCycle]]=F248,F248=29),1,0),"")</f>
        <v>0</v>
      </c>
      <c r="AM247" s="4">
        <f>IF(AND(שבוע_בדילוג[[#This Row],[הווסת פעיל?]]&lt;&gt;1,B248&lt;&gt;1,B248&lt;&gt;""),IF(OR(שבוע_בדילוג[[#This Row],[LengthofCycle]]=F248,F248=29,F248=28),1,0),"")</f>
        <v>0</v>
      </c>
    </row>
    <row r="248" spans="1:55" x14ac:dyDescent="0.25">
      <c r="A248" s="1" t="s">
        <v>72</v>
      </c>
      <c r="B248" s="1">
        <v>3</v>
      </c>
      <c r="C248" s="1">
        <v>1</v>
      </c>
      <c r="D248" s="1">
        <v>1</v>
      </c>
      <c r="E248" s="1">
        <v>0</v>
      </c>
      <c r="F248" s="1">
        <v>25</v>
      </c>
      <c r="H248" s="1">
        <f>שבוע_בדילוג[[#This Row],[LengthofCycle]]+1</f>
        <v>26</v>
      </c>
      <c r="I248" s="1" t="str">
        <f>IF(IFERROR(LOOKUP(שבוע_בדילוג[[#This Row],[ClientID]],קביעויות[השבוע בדילוג]),FALSE)=שבוע_בדילוג[[#This Row],[ClientID]],1,"")</f>
        <v/>
      </c>
      <c r="J248" s="1" t="str">
        <f>IF(AND(שבוע_בדילוג[[#This Row],[CycleNumber]]&gt;1,OR(B249="",שבוע_בדילוג[[#This Row],[CycleNumber]]&gt;B247)),IF(OR(AND(שבוע_בדילוג[[#This Row],[LengthofCycle]]=29,F247=29),AND(שבוע_בדילוג[[#This Row],[LengthofCycle]]=36,F247=36)),1,""),"")</f>
        <v/>
      </c>
      <c r="K248" s="1" t="str">
        <f>IF(AND(שבוע_בדילוג[[#This Row],[וסת השבוע]]=1,J247=1,שבוע_בדילוג[[#This Row],[CycleNumber]]&gt;B247),1,"")</f>
        <v/>
      </c>
      <c r="L248" s="1" t="str">
        <f>IF(שבוע_בדילוג[[#This Row],[CycleNumber]]=1,"",IF(שבוע_בדילוג[[#This Row],[וסת השבוע]]=1,0,IF(L247="","",IF(L247=0,IF(שבוע_בדילוג[[#This Row],[LengthofCycle]]=29,0,1),IF(L247=1,IF(שבוע_בדילוג[[#This Row],[LengthofCycle]]+F247=29*2,0,2),IF(L247=2,IF(שבוע_בדילוג[[#This Row],[LengthofCycle]]+F247+F246=29*3,0,3),""))))))</f>
        <v/>
      </c>
      <c r="M248" s="1" t="str">
        <f>IF(שבוע_בדילוג[[#This Row],[וסת השבוע]]=1,IF(שבוע_בדילוג[[#This Row],[וסת השבוע וההפלגה ביחד]]=1,M247+1,0),IF(AND(שבוע_בדילוג[[#This Row],[CycleNumber]]&gt;B247,שבוע_בדילוג[[#This Row],[CycleNumber]]&gt;1),IF(שבוע_בדילוג[[#This Row],[וסת השבוע פעיל?]]&lt;&gt;"",M247+1,""),""))</f>
        <v/>
      </c>
      <c r="N248" s="1" t="str">
        <f>IF(שבוע_בדילוג[[#This Row],[וסת השבוע פעיל?2]]="","",IF(AND(שבוע_בדילוג[[#This Row],[וסת השבוע פעיל?]]&lt;&gt;"",שבוע_בדילוג[[#This Row],[CycleNumber]]&lt;B249,B249&lt;&gt;"",שבוע_בדילוג[[#This Row],[וסת השבוע פעיל?]]&lt;3),IF(L249=0,IF(AND(שבוע_בדילוג[[#This Row],[וסת השבוע פעיל?]]&gt;0,J249=1),0,1),0),""))</f>
        <v/>
      </c>
      <c r="O248" s="1" t="str">
        <f t="shared" si="34"/>
        <v/>
      </c>
      <c r="P248" s="1" t="str">
        <f>IF(AND(שבוע_בדילוג[[#This Row],[חיזוי - שבוע]]=1,K249=1),1,"")</f>
        <v/>
      </c>
      <c r="Q248" s="1" t="str">
        <f>IF(AND(שבוע_בדילוג[[#This Row],[וסת השבוע פעיל?]]&lt;3,OR(שבוע_בדילוג[[#This Row],[CycleNumber]]&gt;B249,B249="")),1,"")</f>
        <v/>
      </c>
      <c r="R248" s="1" t="str">
        <f>IF(AND(שבוע_בדילוג[[#This Row],[חיזוי - שבוע]]&lt;&gt;"",שבוע_בדילוג[[#This Row],[וסת השבוע פעיל?2]]=""),1,"")</f>
        <v/>
      </c>
      <c r="S248" s="1" t="str">
        <f>IF(שבוע_בדילוג[[#This Row],[האישה קבעה וסת שבוע בדילוג?]]=1,IF(שבוע_בדילוג[[#This Row],[וסת השבוע פעיל?]]&lt;3,1,0),"")</f>
        <v/>
      </c>
      <c r="T2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8" s="1">
        <f t="shared" si="35"/>
        <v>0</v>
      </c>
      <c r="V248" s="1" t="str">
        <f t="shared" si="36"/>
        <v/>
      </c>
      <c r="W248" s="1" t="str">
        <f t="shared" si="37"/>
        <v/>
      </c>
      <c r="X248" s="1" t="str">
        <f>IF(שבוע_בדילוג[[#This Row],[3 הפלגות זהות]]="","",IF(שבוע_בדילוג[[#This Row],[3 הפלגות זהות]]=1,שבוע_בדילוג[[#This Row],[LengthofCycle]],X247))</f>
        <v/>
      </c>
      <c r="Z248" s="1" t="str">
        <f>IF(OR(שבוע_בדילוג[[#This Row],[הווסת פעיל?]]=0,שבוע_בדילוג[[#This Row],[הווסת פעיל?]]=""),"",SUM(Z247,שבוע_בדילוג[[#This Row],[הווסת פעיל?]]))</f>
        <v/>
      </c>
      <c r="AA248" s="1" t="str">
        <f>IF(AND(שבוע_בדילוג[[#This Row],[כמה מחזורים עד עקירה]]&lt;&gt;"",Z249=""),שבוע_בדילוג[[#This Row],[כמה מחזורים עד עקירה]],"")</f>
        <v/>
      </c>
      <c r="AB248" s="1" t="str">
        <f>IF(AND(שבוע_בדילוג[[#This Row],[הווסת פעיל?]]=1,שבוע_בדילוג[[#This Row],[וסת קבוע אחרון]]&lt;&gt;X247),שבוע_בדילוג[[#This Row],[וסת קבוע אחרון]],"")</f>
        <v/>
      </c>
      <c r="AC248" s="1" t="str">
        <f>IF(AND(שבוע_בדילוג[[#This Row],[הווסת פעיל?]]=1,Y247=0,שבוע_בדילוג[[#This Row],[וסת קבוע אחרון]]=X247),שבוע_בדילוג[[#This Row],[וסת קבוע אחרון]],"")</f>
        <v/>
      </c>
      <c r="AD248" s="1" t="str">
        <f>IF(AND(שבוע_בדילוג[[#This Row],[הווסת פעיל?]]=1,Y247=0,שבוע_בדילוג[[#This Row],[וסת קבוע אחרון]]&lt;&gt;X247),1,"")</f>
        <v/>
      </c>
      <c r="AE248" s="1" t="str">
        <f>IF(AND(שבוע_בדילוג[[#This Row],[הווסת פעיל?]]&lt;&gt;"",B249=1),שבוע_בדילוג[[#This Row],[CycleNumber]],"")</f>
        <v/>
      </c>
      <c r="AF248" s="1" t="str">
        <f>IF(AND(שבוע_בדילוג[[#This Row],[הווסת פעיל?]]&lt;&gt;"",Y247=""),שבוע_בדילוג[[#This Row],[CycleNumber]],"")</f>
        <v/>
      </c>
      <c r="AG248" s="1" t="str">
        <f>IF(B249=1,"",IF(שבוע_בדילוג[[#This Row],[הווסת פעיל?]]=1,IF(שבוע_בדילוג[[#This Row],[וסת קבוע אחרון]]=F249,1,0),""))</f>
        <v/>
      </c>
      <c r="AH248" s="1" t="str">
        <f>IF(B249=1,"",IF(שבוע_בדילוג[[#This Row],[הווסת פעיל?]]=1,IF(OR(שבוע_בדילוג[[#This Row],[וסת קבוע אחרון]]=F249,F249=שבוע_בדילוג[[#This Row],[LengthofCycle]]),1,0),""))</f>
        <v/>
      </c>
      <c r="AI248" s="1" t="str">
        <f>IF(B249=1,"",IF(שבוע_בדילוג[[#This Row],[הווסת פעיל?]]=1,IF(OR(שבוע_בדילוג[[#This Row],[וסת קבוע אחרון]]=F249,F249=שבוע_בדילוג[[#This Row],[LengthofCycle]],AND(שבוע_בדילוג[[#This Row],[LengthofCycle]]&lt;&gt;שבוע_בדילוג[[#This Row],[וסת קבוע אחרון]],OR(F249=28,F249=29))),1,0),""))</f>
        <v/>
      </c>
      <c r="AJ248" s="1" t="str">
        <f>IF(AND(שבוע_בדילוג[[#This Row],[הווסת פעיל?]]=1,B249=1),1,"")</f>
        <v/>
      </c>
      <c r="AK248" s="4">
        <f>IF(AND(שבוע_בדילוג[[#This Row],[הווסת פעיל?]]&lt;&gt;1,B249&lt;&gt;1,B249&lt;&gt;""),IF(שבוע_בדילוג[[#This Row],[LengthofCycle]]=F249,1,0),"")</f>
        <v>0</v>
      </c>
      <c r="AL248" s="4">
        <f>IF(AND(שבוע_בדילוג[[#This Row],[הווסת פעיל?]]&lt;&gt;1,B249&lt;&gt;1,B249&lt;&gt;""),IF(OR(שבוע_בדילוג[[#This Row],[LengthofCycle]]=F249,F249=29),1,0),"")</f>
        <v>0</v>
      </c>
      <c r="AM248" s="4">
        <f>IF(AND(שבוע_בדילוג[[#This Row],[הווסת פעיל?]]&lt;&gt;1,B249&lt;&gt;1,B249&lt;&gt;""),IF(OR(שבוע_בדילוג[[#This Row],[LengthofCycle]]=F249,F249=29,F249=28),1,0),"")</f>
        <v>0</v>
      </c>
    </row>
    <row r="249" spans="1:55" x14ac:dyDescent="0.25">
      <c r="A249" s="1" t="s">
        <v>72</v>
      </c>
      <c r="B249" s="1">
        <v>4</v>
      </c>
      <c r="C249" s="1">
        <v>1</v>
      </c>
      <c r="D249" s="1">
        <v>1</v>
      </c>
      <c r="E249" s="1">
        <v>0</v>
      </c>
      <c r="F249" s="1">
        <v>24</v>
      </c>
      <c r="H249" s="1">
        <f>שבוע_בדילוג[[#This Row],[LengthofCycle]]+1</f>
        <v>25</v>
      </c>
      <c r="I249" s="1" t="str">
        <f>IF(IFERROR(LOOKUP(שבוע_בדילוג[[#This Row],[ClientID]],קביעויות[השבוע בדילוג]),FALSE)=שבוע_בדילוג[[#This Row],[ClientID]],1,"")</f>
        <v/>
      </c>
      <c r="J249" s="1" t="str">
        <f>IF(AND(שבוע_בדילוג[[#This Row],[CycleNumber]]&gt;1,OR(B250="",שבוע_בדילוג[[#This Row],[CycleNumber]]&gt;B248)),IF(OR(AND(שבוע_בדילוג[[#This Row],[LengthofCycle]]=29,F248=29),AND(שבוע_בדילוג[[#This Row],[LengthofCycle]]=36,F248=36)),1,""),"")</f>
        <v/>
      </c>
      <c r="K249" s="1" t="str">
        <f>IF(AND(שבוע_בדילוג[[#This Row],[וסת השבוע]]=1,J248=1,שבוע_בדילוג[[#This Row],[CycleNumber]]&gt;B248),1,"")</f>
        <v/>
      </c>
      <c r="L249" s="1" t="str">
        <f>IF(שבוע_בדילוג[[#This Row],[CycleNumber]]=1,"",IF(שבוע_בדילוג[[#This Row],[וסת השבוע]]=1,0,IF(L248="","",IF(L248=0,IF(שבוע_בדילוג[[#This Row],[LengthofCycle]]=29,0,1),IF(L248=1,IF(שבוע_בדילוג[[#This Row],[LengthofCycle]]+F248=29*2,0,2),IF(L248=2,IF(שבוע_בדילוג[[#This Row],[LengthofCycle]]+F248+F247=29*3,0,3),""))))))</f>
        <v/>
      </c>
      <c r="M249" s="1" t="str">
        <f>IF(שבוע_בדילוג[[#This Row],[וסת השבוע]]=1,IF(שבוע_בדילוג[[#This Row],[וסת השבוע וההפלגה ביחד]]=1,M248+1,0),IF(AND(שבוע_בדילוג[[#This Row],[CycleNumber]]&gt;B248,שבוע_בדילוג[[#This Row],[CycleNumber]]&gt;1),IF(שבוע_בדילוג[[#This Row],[וסת השבוע פעיל?]]&lt;&gt;"",M248+1,""),""))</f>
        <v/>
      </c>
      <c r="N249" s="1" t="str">
        <f>IF(שבוע_בדילוג[[#This Row],[וסת השבוע פעיל?2]]="","",IF(AND(שבוע_בדילוג[[#This Row],[וסת השבוע פעיל?]]&lt;&gt;"",שבוע_בדילוג[[#This Row],[CycleNumber]]&lt;B250,B250&lt;&gt;"",שבוע_בדילוג[[#This Row],[וסת השבוע פעיל?]]&lt;3),IF(L250=0,IF(AND(שבוע_בדילוג[[#This Row],[וסת השבוע פעיל?]]&gt;0,J250=1),0,1),0),""))</f>
        <v/>
      </c>
      <c r="O249" s="1" t="str">
        <f t="shared" si="34"/>
        <v/>
      </c>
      <c r="P249" s="1" t="str">
        <f>IF(AND(שבוע_בדילוג[[#This Row],[חיזוי - שבוע]]=1,K250=1),1,"")</f>
        <v/>
      </c>
      <c r="Q249" s="1" t="str">
        <f>IF(AND(שבוע_בדילוג[[#This Row],[וסת השבוע פעיל?]]&lt;3,OR(שבוע_בדילוג[[#This Row],[CycleNumber]]&gt;B250,B250="")),1,"")</f>
        <v/>
      </c>
      <c r="R249" s="1" t="str">
        <f>IF(AND(שבוע_בדילוג[[#This Row],[חיזוי - שבוע]]&lt;&gt;"",שבוע_בדילוג[[#This Row],[וסת השבוע פעיל?2]]=""),1,"")</f>
        <v/>
      </c>
      <c r="S249" s="1" t="str">
        <f>IF(שבוע_בדילוג[[#This Row],[האישה קבעה וסת שבוע בדילוג?]]=1,IF(שבוע_בדילוג[[#This Row],[וסת השבוע פעיל?]]&lt;3,1,0),"")</f>
        <v/>
      </c>
      <c r="T2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49" s="1">
        <f t="shared" si="35"/>
        <v>0</v>
      </c>
      <c r="V249" s="1">
        <f t="shared" si="36"/>
        <v>0</v>
      </c>
      <c r="W249" s="1" t="str">
        <f t="shared" si="37"/>
        <v/>
      </c>
      <c r="X249" s="1" t="str">
        <f>IF(שבוע_בדילוג[[#This Row],[3 הפלגות זהות]]="","",IF(שבוע_בדילוג[[#This Row],[3 הפלגות זהות]]=1,שבוע_בדילוג[[#This Row],[LengthofCycle]],X248))</f>
        <v/>
      </c>
      <c r="Z249" s="1" t="str">
        <f>IF(OR(שבוע_בדילוג[[#This Row],[הווסת פעיל?]]=0,שבוע_בדילוג[[#This Row],[הווסת פעיל?]]=""),"",SUM(Z248,שבוע_בדילוג[[#This Row],[הווסת פעיל?]]))</f>
        <v/>
      </c>
      <c r="AA249" s="1" t="str">
        <f>IF(AND(שבוע_בדילוג[[#This Row],[כמה מחזורים עד עקירה]]&lt;&gt;"",Z250=""),שבוע_בדילוג[[#This Row],[כמה מחזורים עד עקירה]],"")</f>
        <v/>
      </c>
      <c r="AB249" s="1" t="str">
        <f>IF(AND(שבוע_בדילוג[[#This Row],[הווסת פעיל?]]=1,שבוע_בדילוג[[#This Row],[וסת קבוע אחרון]]&lt;&gt;X248),שבוע_בדילוג[[#This Row],[וסת קבוע אחרון]],"")</f>
        <v/>
      </c>
      <c r="AC249" s="1" t="str">
        <f>IF(AND(שבוע_בדילוג[[#This Row],[הווסת פעיל?]]=1,Y248=0,שבוע_בדילוג[[#This Row],[וסת קבוע אחרון]]=X248),שבוע_בדילוג[[#This Row],[וסת קבוע אחרון]],"")</f>
        <v/>
      </c>
      <c r="AD249" s="1" t="str">
        <f>IF(AND(שבוע_בדילוג[[#This Row],[הווסת פעיל?]]=1,Y248=0,שבוע_בדילוג[[#This Row],[וסת קבוע אחרון]]&lt;&gt;X248),1,"")</f>
        <v/>
      </c>
      <c r="AE249" s="1" t="str">
        <f>IF(AND(שבוע_בדילוג[[#This Row],[הווסת פעיל?]]&lt;&gt;"",B250=1),שבוע_בדילוג[[#This Row],[CycleNumber]],"")</f>
        <v/>
      </c>
      <c r="AF249" s="1" t="str">
        <f>IF(AND(שבוע_בדילוג[[#This Row],[הווסת פעיל?]]&lt;&gt;"",Y248=""),שבוע_בדילוג[[#This Row],[CycleNumber]],"")</f>
        <v/>
      </c>
      <c r="AG249" s="1" t="str">
        <f>IF(B250=1,"",IF(שבוע_בדילוג[[#This Row],[הווסת פעיל?]]=1,IF(שבוע_בדילוג[[#This Row],[וסת קבוע אחרון]]=F250,1,0),""))</f>
        <v/>
      </c>
      <c r="AH249" s="1" t="str">
        <f>IF(B250=1,"",IF(שבוע_בדילוג[[#This Row],[הווסת פעיל?]]=1,IF(OR(שבוע_בדילוג[[#This Row],[וסת קבוע אחרון]]=F250,F250=שבוע_בדילוג[[#This Row],[LengthofCycle]]),1,0),""))</f>
        <v/>
      </c>
      <c r="AI249" s="1" t="str">
        <f>IF(B250=1,"",IF(שבוע_בדילוג[[#This Row],[הווסת פעיל?]]=1,IF(OR(שבוע_בדילוג[[#This Row],[וסת קבוע אחרון]]=F250,F250=שבוע_בדילוג[[#This Row],[LengthofCycle]],AND(שבוע_בדילוג[[#This Row],[LengthofCycle]]&lt;&gt;שבוע_בדילוג[[#This Row],[וסת קבוע אחרון]],OR(F250=28,F250=29))),1,0),""))</f>
        <v/>
      </c>
      <c r="AJ249" s="1" t="str">
        <f>IF(AND(שבוע_בדילוג[[#This Row],[הווסת פעיל?]]=1,B250=1),1,"")</f>
        <v/>
      </c>
      <c r="AK249" s="4">
        <f>IF(AND(שבוע_בדילוג[[#This Row],[הווסת פעיל?]]&lt;&gt;1,B250&lt;&gt;1,B250&lt;&gt;""),IF(שבוע_בדילוג[[#This Row],[LengthofCycle]]=F250,1,0),"")</f>
        <v>0</v>
      </c>
      <c r="AL249" s="4">
        <f>IF(AND(שבוע_בדילוג[[#This Row],[הווסת פעיל?]]&lt;&gt;1,B250&lt;&gt;1,B250&lt;&gt;""),IF(OR(שבוע_בדילוג[[#This Row],[LengthofCycle]]=F250,F250=29),1,0),"")</f>
        <v>0</v>
      </c>
      <c r="AM249" s="4">
        <f>IF(AND(שבוע_בדילוג[[#This Row],[הווסת פעיל?]]&lt;&gt;1,B250&lt;&gt;1,B250&lt;&gt;""),IF(OR(שבוע_בדילוג[[#This Row],[LengthofCycle]]=F250,F250=29,F250=28),1,0),"")</f>
        <v>1</v>
      </c>
    </row>
    <row r="250" spans="1:55" x14ac:dyDescent="0.25">
      <c r="A250" s="1" t="s">
        <v>72</v>
      </c>
      <c r="B250" s="1">
        <v>5</v>
      </c>
      <c r="C250" s="1">
        <v>1</v>
      </c>
      <c r="D250" s="1">
        <v>1</v>
      </c>
      <c r="E250" s="1">
        <v>0</v>
      </c>
      <c r="F250" s="1">
        <v>28</v>
      </c>
      <c r="H250" s="1">
        <f>שבוע_בדילוג[[#This Row],[LengthofCycle]]+1</f>
        <v>29</v>
      </c>
      <c r="I250" s="1" t="str">
        <f>IF(IFERROR(LOOKUP(שבוע_בדילוג[[#This Row],[ClientID]],קביעויות[השבוע בדילוג]),FALSE)=שבוע_בדילוג[[#This Row],[ClientID]],1,"")</f>
        <v/>
      </c>
      <c r="J250" s="1" t="str">
        <f>IF(AND(שבוע_בדילוג[[#This Row],[CycleNumber]]&gt;1,OR(B251="",שבוע_בדילוג[[#This Row],[CycleNumber]]&gt;B249)),IF(OR(AND(שבוע_בדילוג[[#This Row],[LengthofCycle]]=29,F249=29),AND(שבוע_בדילוג[[#This Row],[LengthofCycle]]=36,F249=36)),1,""),"")</f>
        <v/>
      </c>
      <c r="K250" s="1" t="str">
        <f>IF(AND(שבוע_בדילוג[[#This Row],[וסת השבוע]]=1,J249=1,שבוע_בדילוג[[#This Row],[CycleNumber]]&gt;B249),1,"")</f>
        <v/>
      </c>
      <c r="L250" s="1" t="str">
        <f>IF(שבוע_בדילוג[[#This Row],[CycleNumber]]=1,"",IF(שבוע_בדילוג[[#This Row],[וסת השבוע]]=1,0,IF(L249="","",IF(L249=0,IF(שבוע_בדילוג[[#This Row],[LengthofCycle]]=29,0,1),IF(L249=1,IF(שבוע_בדילוג[[#This Row],[LengthofCycle]]+F249=29*2,0,2),IF(L249=2,IF(שבוע_בדילוג[[#This Row],[LengthofCycle]]+F249+F248=29*3,0,3),""))))))</f>
        <v/>
      </c>
      <c r="M250" s="1" t="str">
        <f>IF(שבוע_בדילוג[[#This Row],[וסת השבוע]]=1,IF(שבוע_בדילוג[[#This Row],[וסת השבוע וההפלגה ביחד]]=1,M249+1,0),IF(AND(שבוע_בדילוג[[#This Row],[CycleNumber]]&gt;B249,שבוע_בדילוג[[#This Row],[CycleNumber]]&gt;1),IF(שבוע_בדילוג[[#This Row],[וסת השבוע פעיל?]]&lt;&gt;"",M249+1,""),""))</f>
        <v/>
      </c>
      <c r="N250" s="1" t="str">
        <f>IF(שבוע_בדילוג[[#This Row],[וסת השבוע פעיל?2]]="","",IF(AND(שבוע_בדילוג[[#This Row],[וסת השבוע פעיל?]]&lt;&gt;"",שבוע_בדילוג[[#This Row],[CycleNumber]]&lt;B251,B251&lt;&gt;"",שבוע_בדילוג[[#This Row],[וסת השבוע פעיל?]]&lt;3),IF(L251=0,IF(AND(שבוע_בדילוג[[#This Row],[וסת השבוע פעיל?]]&gt;0,J251=1),0,1),0),""))</f>
        <v/>
      </c>
      <c r="O250" s="1" t="str">
        <f t="shared" si="34"/>
        <v/>
      </c>
      <c r="P250" s="1" t="str">
        <f>IF(AND(שבוע_בדילוג[[#This Row],[חיזוי - שבוע]]=1,K251=1),1,"")</f>
        <v/>
      </c>
      <c r="Q250" s="1" t="str">
        <f>IF(AND(שבוע_בדילוג[[#This Row],[וסת השבוע פעיל?]]&lt;3,OR(שבוע_בדילוג[[#This Row],[CycleNumber]]&gt;B251,B251="")),1,"")</f>
        <v/>
      </c>
      <c r="R250" s="1" t="str">
        <f>IF(AND(שבוע_בדילוג[[#This Row],[חיזוי - שבוע]]&lt;&gt;"",שבוע_בדילוג[[#This Row],[וסת השבוע פעיל?2]]=""),1,"")</f>
        <v/>
      </c>
      <c r="S250" s="1" t="str">
        <f>IF(שבוע_בדילוג[[#This Row],[האישה קבעה וסת שבוע בדילוג?]]=1,IF(שבוע_בדילוג[[#This Row],[וסת השבוע פעיל?]]&lt;3,1,0),"")</f>
        <v/>
      </c>
      <c r="T2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0" s="1">
        <f t="shared" si="35"/>
        <v>0</v>
      </c>
      <c r="V250" s="1">
        <f t="shared" si="36"/>
        <v>0</v>
      </c>
      <c r="W250" s="1">
        <f t="shared" si="37"/>
        <v>0</v>
      </c>
      <c r="X250" s="1" t="str">
        <f>IF(שבוע_בדילוג[[#This Row],[3 הפלגות זהות]]="","",IF(שבוע_בדילוג[[#This Row],[3 הפלגות זהות]]=1,שבוע_בדילוג[[#This Row],[LengthofCycle]],X249))</f>
        <v/>
      </c>
      <c r="Z250" s="1" t="str">
        <f>IF(OR(שבוע_בדילוג[[#This Row],[הווסת פעיל?]]=0,שבוע_בדילוג[[#This Row],[הווסת פעיל?]]=""),"",SUM(Z249,שבוע_בדילוג[[#This Row],[הווסת פעיל?]]))</f>
        <v/>
      </c>
      <c r="AA250" s="1" t="str">
        <f>IF(AND(שבוע_בדילוג[[#This Row],[כמה מחזורים עד עקירה]]&lt;&gt;"",Z251=""),שבוע_בדילוג[[#This Row],[כמה מחזורים עד עקירה]],"")</f>
        <v/>
      </c>
      <c r="AB250" s="1" t="str">
        <f>IF(AND(שבוע_בדילוג[[#This Row],[הווסת פעיל?]]=1,שבוע_בדילוג[[#This Row],[וסת קבוע אחרון]]&lt;&gt;X249),שבוע_בדילוג[[#This Row],[וסת קבוע אחרון]],"")</f>
        <v/>
      </c>
      <c r="AC250" s="1" t="str">
        <f>IF(AND(שבוע_בדילוג[[#This Row],[הווסת פעיל?]]=1,Y249=0,שבוע_בדילוג[[#This Row],[וסת קבוע אחרון]]=X249),שבוע_בדילוג[[#This Row],[וסת קבוע אחרון]],"")</f>
        <v/>
      </c>
      <c r="AD250" s="1" t="str">
        <f>IF(AND(שבוע_בדילוג[[#This Row],[הווסת פעיל?]]=1,Y249=0,שבוע_בדילוג[[#This Row],[וסת קבוע אחרון]]&lt;&gt;X249),1,"")</f>
        <v/>
      </c>
      <c r="AE250" s="1" t="str">
        <f>IF(AND(שבוע_בדילוג[[#This Row],[הווסת פעיל?]]&lt;&gt;"",B251=1),שבוע_בדילוג[[#This Row],[CycleNumber]],"")</f>
        <v/>
      </c>
      <c r="AF250" s="1" t="str">
        <f>IF(AND(שבוע_בדילוג[[#This Row],[הווסת פעיל?]]&lt;&gt;"",Y249=""),שבוע_בדילוג[[#This Row],[CycleNumber]],"")</f>
        <v/>
      </c>
      <c r="AG250" s="1" t="str">
        <f>IF(B251=1,"",IF(שבוע_בדילוג[[#This Row],[הווסת פעיל?]]=1,IF(שבוע_בדילוג[[#This Row],[וסת קבוע אחרון]]=F251,1,0),""))</f>
        <v/>
      </c>
      <c r="AH250" s="1" t="str">
        <f>IF(B251=1,"",IF(שבוע_בדילוג[[#This Row],[הווסת פעיל?]]=1,IF(OR(שבוע_בדילוג[[#This Row],[וסת קבוע אחרון]]=F251,F251=שבוע_בדילוג[[#This Row],[LengthofCycle]]),1,0),""))</f>
        <v/>
      </c>
      <c r="AI250" s="1" t="str">
        <f>IF(B251=1,"",IF(שבוע_בדילוג[[#This Row],[הווסת פעיל?]]=1,IF(OR(שבוע_בדילוג[[#This Row],[וסת קבוע אחרון]]=F251,F251=שבוע_בדילוג[[#This Row],[LengthofCycle]],AND(שבוע_בדילוג[[#This Row],[LengthofCycle]]&lt;&gt;שבוע_בדילוג[[#This Row],[וסת קבוע אחרון]],OR(F251=28,F251=29))),1,0),""))</f>
        <v/>
      </c>
      <c r="AJ250" s="1" t="str">
        <f>IF(AND(שבוע_בדילוג[[#This Row],[הווסת פעיל?]]=1,B251=1),1,"")</f>
        <v/>
      </c>
      <c r="AK250" s="4" t="str">
        <f>IF(AND(שבוע_בדילוג[[#This Row],[הווסת פעיל?]]&lt;&gt;1,B251&lt;&gt;1,B251&lt;&gt;""),IF(שבוע_בדילוג[[#This Row],[LengthofCycle]]=F251,1,0),"")</f>
        <v/>
      </c>
      <c r="AL250" s="4" t="str">
        <f>IF(AND(שבוע_בדילוג[[#This Row],[הווסת פעיל?]]&lt;&gt;1,B251&lt;&gt;1,B251&lt;&gt;""),IF(OR(שבוע_בדילוג[[#This Row],[LengthofCycle]]=F251,F251=29),1,0),"")</f>
        <v/>
      </c>
      <c r="AM250" s="4" t="str">
        <f>IF(AND(שבוע_בדילוג[[#This Row],[הווסת פעיל?]]&lt;&gt;1,B251&lt;&gt;1,B251&lt;&gt;""),IF(OR(שבוע_בדילוג[[#This Row],[LengthofCycle]]=F251,F251=29,F251=28),1,0),"")</f>
        <v/>
      </c>
    </row>
    <row r="251" spans="1:55" x14ac:dyDescent="0.25">
      <c r="A251" s="1" t="s">
        <v>73</v>
      </c>
      <c r="B251" s="1">
        <v>1</v>
      </c>
      <c r="C251" s="1">
        <v>0</v>
      </c>
      <c r="D251" s="1">
        <v>1</v>
      </c>
      <c r="E251" s="1">
        <v>0</v>
      </c>
      <c r="F251" s="1">
        <v>26</v>
      </c>
      <c r="H251" s="1">
        <f>שבוע_בדילוג[[#This Row],[LengthofCycle]]+1</f>
        <v>27</v>
      </c>
      <c r="I251" s="1" t="str">
        <f>IF(IFERROR(LOOKUP(שבוע_בדילוג[[#This Row],[ClientID]],קביעויות[השבוע בדילוג]),FALSE)=שבוע_בדילוג[[#This Row],[ClientID]],1,"")</f>
        <v/>
      </c>
      <c r="J251" s="1" t="str">
        <f>IF(AND(שבוע_בדילוג[[#This Row],[CycleNumber]]&gt;1,OR(B252="",שבוע_בדילוג[[#This Row],[CycleNumber]]&gt;B250)),IF(OR(AND(שבוע_בדילוג[[#This Row],[LengthofCycle]]=29,F250=29),AND(שבוע_בדילוג[[#This Row],[LengthofCycle]]=36,F250=36)),1,""),"")</f>
        <v/>
      </c>
      <c r="K251" s="1" t="str">
        <f>IF(AND(שבוע_בדילוג[[#This Row],[וסת השבוע]]=1,J250=1,שבוע_בדילוג[[#This Row],[CycleNumber]]&gt;B250),1,"")</f>
        <v/>
      </c>
      <c r="L251" s="1" t="str">
        <f>IF(שבוע_בדילוג[[#This Row],[CycleNumber]]=1,"",IF(שבוע_בדילוג[[#This Row],[וסת השבוע]]=1,0,IF(L250="","",IF(L250=0,IF(שבוע_בדילוג[[#This Row],[LengthofCycle]]=29,0,1),IF(L250=1,IF(שבוע_בדילוג[[#This Row],[LengthofCycle]]+F250=29*2,0,2),IF(L250=2,IF(שבוע_בדילוג[[#This Row],[LengthofCycle]]+F250+F249=29*3,0,3),""))))))</f>
        <v/>
      </c>
      <c r="M251" s="1" t="str">
        <f>IF(שבוע_בדילוג[[#This Row],[וסת השבוע]]=1,IF(שבוע_בדילוג[[#This Row],[וסת השבוע וההפלגה ביחד]]=1,M250+1,0),IF(AND(שבוע_בדילוג[[#This Row],[CycleNumber]]&gt;B250,שבוע_בדילוג[[#This Row],[CycleNumber]]&gt;1),IF(שבוע_בדילוג[[#This Row],[וסת השבוע פעיל?]]&lt;&gt;"",M250+1,""),""))</f>
        <v/>
      </c>
      <c r="N251" s="1" t="str">
        <f>IF(שבוע_בדילוג[[#This Row],[וסת השבוע פעיל?2]]="","",IF(AND(שבוע_בדילוג[[#This Row],[וסת השבוע פעיל?]]&lt;&gt;"",שבוע_בדילוג[[#This Row],[CycleNumber]]&lt;B252,B252&lt;&gt;"",שבוע_בדילוג[[#This Row],[וסת השבוע פעיל?]]&lt;3),IF(L252=0,IF(AND(שבוע_בדילוג[[#This Row],[וסת השבוע פעיל?]]&gt;0,J252=1),0,1),0),""))</f>
        <v/>
      </c>
      <c r="O251" s="1" t="str">
        <f t="shared" si="34"/>
        <v/>
      </c>
      <c r="P251" s="1" t="str">
        <f>IF(AND(שבוע_בדילוג[[#This Row],[חיזוי - שבוע]]=1,K252=1),1,"")</f>
        <v/>
      </c>
      <c r="Q251" s="1" t="str">
        <f>IF(AND(שבוע_בדילוג[[#This Row],[וסת השבוע פעיל?]]&lt;3,OR(שבוע_בדילוג[[#This Row],[CycleNumber]]&gt;B252,B252="")),1,"")</f>
        <v/>
      </c>
      <c r="R251" s="1" t="str">
        <f>IF(AND(שבוע_בדילוג[[#This Row],[חיזוי - שבוע]]&lt;&gt;"",שבוע_בדילוג[[#This Row],[וסת השבוע פעיל?2]]=""),1,"")</f>
        <v/>
      </c>
      <c r="S251" s="1" t="str">
        <f>IF(שבוע_בדילוג[[#This Row],[האישה קבעה וסת שבוע בדילוג?]]=1,IF(שבוע_בדילוג[[#This Row],[וסת השבוע פעיל?]]&lt;3,1,0),"")</f>
        <v/>
      </c>
      <c r="T2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1" s="1" t="str">
        <f t="shared" si="35"/>
        <v/>
      </c>
      <c r="V251" s="1" t="str">
        <f t="shared" si="36"/>
        <v/>
      </c>
      <c r="W251" s="1" t="str">
        <f t="shared" si="37"/>
        <v/>
      </c>
      <c r="X251" s="1" t="str">
        <f>IF(שבוע_בדילוג[[#This Row],[3 הפלגות זהות]]="","",IF(שבוע_בדילוג[[#This Row],[3 הפלגות זהות]]=1,שבוע_בדילוג[[#This Row],[LengthofCycle]],X250))</f>
        <v/>
      </c>
      <c r="Y251" s="1" t="str">
        <f>IF(שבוע_בדילוג[[#This Row],[וסת קבוע אחרון]]="","",IF(OR(שבוע_בדילוג[[#This Row],[LengthofCycle]]=שבוע_בדילוג[[#This Row],[וסת קבוע אחרון]],F250=שבוע_בדילוג[[#This Row],[וסת קבוע אחרון]],F249=שבוע_בדילוג[[#This Row],[וסת קבוע אחרון]]),1,0))</f>
        <v/>
      </c>
      <c r="Z251" s="1" t="str">
        <f>IF(OR(שבוע_בדילוג[[#This Row],[הווסת פעיל?]]=0,שבוע_בדילוג[[#This Row],[הווסת פעיל?]]=""),"",SUM(Z250,שבוע_בדילוג[[#This Row],[הווסת פעיל?]]))</f>
        <v/>
      </c>
      <c r="AA251" s="1" t="str">
        <f>IF(AND(שבוע_בדילוג[[#This Row],[כמה מחזורים עד עקירה]]&lt;&gt;"",Z252=""),שבוע_בדילוג[[#This Row],[כמה מחזורים עד עקירה]],"")</f>
        <v/>
      </c>
      <c r="AB251" s="1" t="str">
        <f>IF(AND(שבוע_בדילוג[[#This Row],[הווסת פעיל?]]=1,שבוע_בדילוג[[#This Row],[וסת קבוע אחרון]]&lt;&gt;X250),שבוע_בדילוג[[#This Row],[וסת קבוע אחרון]],"")</f>
        <v/>
      </c>
      <c r="AC251" s="1" t="str">
        <f>IF(AND(שבוע_בדילוג[[#This Row],[הווסת פעיל?]]=1,Y250=0,שבוע_בדילוג[[#This Row],[וסת קבוע אחרון]]=X250),שבוע_בדילוג[[#This Row],[וסת קבוע אחרון]],"")</f>
        <v/>
      </c>
      <c r="AD251" s="1" t="str">
        <f>IF(AND(שבוע_בדילוג[[#This Row],[הווסת פעיל?]]=1,Y250=0,שבוע_בדילוג[[#This Row],[וסת קבוע אחרון]]&lt;&gt;X250),1,"")</f>
        <v/>
      </c>
      <c r="AE251" s="1" t="str">
        <f>IF(AND(שבוע_בדילוג[[#This Row],[הווסת פעיל?]]&lt;&gt;"",B252=1),שבוע_בדילוג[[#This Row],[CycleNumber]],"")</f>
        <v/>
      </c>
      <c r="AF251" s="1" t="str">
        <f>IF(AND(שבוע_בדילוג[[#This Row],[הווסת פעיל?]]&lt;&gt;"",Y250=""),שבוע_בדילוג[[#This Row],[CycleNumber]],"")</f>
        <v/>
      </c>
      <c r="AG251" s="1" t="str">
        <f>IF(B252=1,"",IF(שבוע_בדילוג[[#This Row],[הווסת פעיל?]]=1,IF(שבוע_בדילוג[[#This Row],[וסת קבוע אחרון]]=F252,1,0),""))</f>
        <v/>
      </c>
      <c r="AH251" s="1" t="str">
        <f>IF(B252=1,"",IF(שבוע_בדילוג[[#This Row],[הווסת פעיל?]]=1,IF(OR(שבוע_בדילוג[[#This Row],[וסת קבוע אחרון]]=F252,F252=שבוע_בדילוג[[#This Row],[LengthofCycle]]),1,0),""))</f>
        <v/>
      </c>
      <c r="AI251" s="1" t="str">
        <f>IF(B252=1,"",IF(שבוע_בדילוג[[#This Row],[הווסת פעיל?]]=1,IF(OR(שבוע_בדילוג[[#This Row],[וסת קבוע אחרון]]=F252,F252=שבוע_בדילוג[[#This Row],[LengthofCycle]],AND(שבוע_בדילוג[[#This Row],[LengthofCycle]]&lt;&gt;שבוע_בדילוג[[#This Row],[וסת קבוע אחרון]],OR(F252=28,F252=29))),1,0),""))</f>
        <v/>
      </c>
      <c r="AJ251" s="1" t="str">
        <f>IF(AND(שבוע_בדילוג[[#This Row],[הווסת פעיל?]]=1,B252=1),1,"")</f>
        <v/>
      </c>
      <c r="AK251" s="4">
        <f>IF(AND(שבוע_בדילוג[[#This Row],[הווסת פעיל?]]&lt;&gt;1,B252&lt;&gt;1,B252&lt;&gt;""),IF(שבוע_בדילוג[[#This Row],[LengthofCycle]]=F252,1,0),"")</f>
        <v>1</v>
      </c>
      <c r="AL251" s="4">
        <f>IF(AND(שבוע_בדילוג[[#This Row],[הווסת פעיל?]]&lt;&gt;1,B252&lt;&gt;1,B252&lt;&gt;""),IF(OR(שבוע_בדילוג[[#This Row],[LengthofCycle]]=F252,F252=29),1,0),"")</f>
        <v>1</v>
      </c>
      <c r="AM251" s="4">
        <f>IF(AND(שבוע_בדילוג[[#This Row],[הווסת פעיל?]]&lt;&gt;1,B252&lt;&gt;1,B252&lt;&gt;""),IF(OR(שבוע_בדילוג[[#This Row],[LengthofCycle]]=F252,F252=29,F252=28),1,0),"")</f>
        <v>1</v>
      </c>
      <c r="AR251" s="1">
        <v>1</v>
      </c>
      <c r="AS251" s="1">
        <f>COUNTIF(AK:AK,AR251)</f>
        <v>168</v>
      </c>
      <c r="AT251" s="11">
        <f>AS251/AS253</f>
        <v>0.12708018154311648</v>
      </c>
      <c r="AY251" s="1" t="s">
        <v>74</v>
      </c>
      <c r="AZ251" s="1" t="s">
        <v>75</v>
      </c>
      <c r="BA251" s="1" t="s">
        <v>76</v>
      </c>
      <c r="BB251" s="1" t="s">
        <v>77</v>
      </c>
      <c r="BC251" s="1" t="s">
        <v>78</v>
      </c>
    </row>
    <row r="252" spans="1:55" x14ac:dyDescent="0.25">
      <c r="A252" s="1" t="s">
        <v>73</v>
      </c>
      <c r="B252" s="1">
        <v>2</v>
      </c>
      <c r="C252" s="1">
        <v>0</v>
      </c>
      <c r="D252" s="1">
        <v>1</v>
      </c>
      <c r="E252" s="1">
        <v>0</v>
      </c>
      <c r="F252" s="1">
        <v>26</v>
      </c>
      <c r="H252" s="1">
        <f>שבוע_בדילוג[[#This Row],[LengthofCycle]]+1</f>
        <v>27</v>
      </c>
      <c r="I252" s="1" t="str">
        <f>IF(IFERROR(LOOKUP(שבוע_בדילוג[[#This Row],[ClientID]],קביעויות[השבוע בדילוג]),FALSE)=שבוע_בדילוג[[#This Row],[ClientID]],1,"")</f>
        <v/>
      </c>
      <c r="J252" s="1" t="str">
        <f>IF(AND(שבוע_בדילוג[[#This Row],[CycleNumber]]&gt;1,OR(B253="",שבוע_בדילוג[[#This Row],[CycleNumber]]&gt;B251)),IF(OR(AND(שבוע_בדילוג[[#This Row],[LengthofCycle]]=29,F251=29),AND(שבוע_בדילוג[[#This Row],[LengthofCycle]]=36,F251=36)),1,""),"")</f>
        <v/>
      </c>
      <c r="K252" s="1" t="str">
        <f>IF(AND(שבוע_בדילוג[[#This Row],[וסת השבוע]]=1,J251=1,שבוע_בדילוג[[#This Row],[CycleNumber]]&gt;B251),1,"")</f>
        <v/>
      </c>
      <c r="L252" s="1" t="str">
        <f>IF(שבוע_בדילוג[[#This Row],[CycleNumber]]=1,"",IF(שבוע_בדילוג[[#This Row],[וסת השבוע]]=1,0,IF(L251="","",IF(L251=0,IF(שבוע_בדילוג[[#This Row],[LengthofCycle]]=29,0,1),IF(L251=1,IF(שבוע_בדילוג[[#This Row],[LengthofCycle]]+F251=29*2,0,2),IF(L251=2,IF(שבוע_בדילוג[[#This Row],[LengthofCycle]]+F251+F250=29*3,0,3),""))))))</f>
        <v/>
      </c>
      <c r="M252" s="1" t="str">
        <f>IF(שבוע_בדילוג[[#This Row],[וסת השבוע]]=1,IF(שבוע_בדילוג[[#This Row],[וסת השבוע וההפלגה ביחד]]=1,M251+1,0),IF(AND(שבוע_בדילוג[[#This Row],[CycleNumber]]&gt;B251,שבוע_בדילוג[[#This Row],[CycleNumber]]&gt;1),IF(שבוע_בדילוג[[#This Row],[וסת השבוע פעיל?]]&lt;&gt;"",M251+1,""),""))</f>
        <v/>
      </c>
      <c r="N252" s="1" t="str">
        <f>IF(שבוע_בדילוג[[#This Row],[וסת השבוע פעיל?2]]="","",IF(AND(שבוע_בדילוג[[#This Row],[וסת השבוע פעיל?]]&lt;&gt;"",שבוע_בדילוג[[#This Row],[CycleNumber]]&lt;B253,B253&lt;&gt;"",שבוע_בדילוג[[#This Row],[וסת השבוע פעיל?]]&lt;3),IF(L253=0,IF(AND(שבוע_בדילוג[[#This Row],[וסת השבוע פעיל?]]&gt;0,J253=1),0,1),0),""))</f>
        <v/>
      </c>
      <c r="O252" s="1" t="str">
        <f t="shared" si="34"/>
        <v/>
      </c>
      <c r="P252" s="1" t="str">
        <f>IF(AND(שבוע_בדילוג[[#This Row],[חיזוי - שבוע]]=1,K253=1),1,"")</f>
        <v/>
      </c>
      <c r="Q252" s="1" t="str">
        <f>IF(AND(שבוע_בדילוג[[#This Row],[וסת השבוע פעיל?]]&lt;3,OR(שבוע_בדילוג[[#This Row],[CycleNumber]]&gt;B253,B253="")),1,"")</f>
        <v/>
      </c>
      <c r="R252" s="1" t="str">
        <f>IF(AND(שבוע_בדילוג[[#This Row],[חיזוי - שבוע]]&lt;&gt;"",שבוע_בדילוג[[#This Row],[וסת השבוע פעיל?2]]=""),1,"")</f>
        <v/>
      </c>
      <c r="S252" s="1" t="str">
        <f>IF(שבוע_בדילוג[[#This Row],[האישה קבעה וסת שבוע בדילוג?]]=1,IF(שבוע_בדילוג[[#This Row],[וסת השבוע פעיל?]]&lt;3,1,0),"")</f>
        <v/>
      </c>
      <c r="T2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2" s="1" t="str">
        <f t="shared" si="35"/>
        <v/>
      </c>
      <c r="V252" s="1" t="str">
        <f t="shared" si="36"/>
        <v/>
      </c>
      <c r="W252" s="1" t="str">
        <f t="shared" si="37"/>
        <v/>
      </c>
      <c r="X252" s="1" t="str">
        <f>IF(שבוע_בדילוג[[#This Row],[3 הפלגות זהות]]="","",IF(שבוע_בדילוג[[#This Row],[3 הפלגות זהות]]=1,שבוע_בדילוג[[#This Row],[LengthofCycle]],X251))</f>
        <v/>
      </c>
      <c r="Y252" s="1" t="str">
        <f>IF(שבוע_בדילוג[[#This Row],[וסת קבוע אחרון]]="","",IF(OR(שבוע_בדילוג[[#This Row],[LengthofCycle]]=שבוע_בדילוג[[#This Row],[וסת קבוע אחרון]],F251=שבוע_בדילוג[[#This Row],[וסת קבוע אחרון]],F250=שבוע_בדילוג[[#This Row],[וסת קבוע אחרון]]),1,0))</f>
        <v/>
      </c>
      <c r="Z252" s="1" t="str">
        <f>IF(OR(שבוע_בדילוג[[#This Row],[הווסת פעיל?]]=0,שבוע_בדילוג[[#This Row],[הווסת פעיל?]]=""),"",SUM(Z251,שבוע_בדילוג[[#This Row],[הווסת פעיל?]]))</f>
        <v/>
      </c>
      <c r="AA252" s="1" t="str">
        <f>IF(AND(שבוע_בדילוג[[#This Row],[כמה מחזורים עד עקירה]]&lt;&gt;"",Z253=""),שבוע_בדילוג[[#This Row],[כמה מחזורים עד עקירה]],"")</f>
        <v/>
      </c>
      <c r="AB252" s="1" t="str">
        <f>IF(AND(שבוע_בדילוג[[#This Row],[הווסת פעיל?]]=1,שבוע_בדילוג[[#This Row],[וסת קבוע אחרון]]&lt;&gt;X251),שבוע_בדילוג[[#This Row],[וסת קבוע אחרון]],"")</f>
        <v/>
      </c>
      <c r="AC252" s="1" t="str">
        <f>IF(AND(שבוע_בדילוג[[#This Row],[הווסת פעיל?]]=1,Y251=0,שבוע_בדילוג[[#This Row],[וסת קבוע אחרון]]=X251),שבוע_בדילוג[[#This Row],[וסת קבוע אחרון]],"")</f>
        <v/>
      </c>
      <c r="AD252" s="1" t="str">
        <f>IF(AND(שבוע_בדילוג[[#This Row],[הווסת פעיל?]]=1,Y251=0,שבוע_בדילוג[[#This Row],[וסת קבוע אחרון]]&lt;&gt;X251),1,"")</f>
        <v/>
      </c>
      <c r="AE252" s="1" t="str">
        <f>IF(AND(שבוע_בדילוג[[#This Row],[הווסת פעיל?]]&lt;&gt;"",B253=1),שבוע_בדילוג[[#This Row],[CycleNumber]],"")</f>
        <v/>
      </c>
      <c r="AF252" s="1" t="str">
        <f>IF(AND(שבוע_בדילוג[[#This Row],[הווסת פעיל?]]&lt;&gt;"",Y251=""),שבוע_בדילוג[[#This Row],[CycleNumber]],"")</f>
        <v/>
      </c>
      <c r="AG252" s="1" t="str">
        <f>IF(B253=1,"",IF(שבוע_בדילוג[[#This Row],[הווסת פעיל?]]=1,IF(שבוע_בדילוג[[#This Row],[וסת קבוע אחרון]]=F253,1,0),""))</f>
        <v/>
      </c>
      <c r="AH252" s="1" t="str">
        <f>IF(B253=1,"",IF(שבוע_בדילוג[[#This Row],[הווסת פעיל?]]=1,IF(OR(שבוע_בדילוג[[#This Row],[וסת קבוע אחרון]]=F253,F253=שבוע_בדילוג[[#This Row],[LengthofCycle]]),1,0),""))</f>
        <v/>
      </c>
      <c r="AI252" s="1" t="str">
        <f>IF(B253=1,"",IF(שבוע_בדילוג[[#This Row],[הווסת פעיל?]]=1,IF(OR(שבוע_בדילוג[[#This Row],[וסת קבוע אחרון]]=F253,F253=שבוע_בדילוג[[#This Row],[LengthofCycle]],AND(שבוע_בדילוג[[#This Row],[LengthofCycle]]&lt;&gt;שבוע_בדילוג[[#This Row],[וסת קבוע אחרון]],OR(F253=28,F253=29))),1,0),""))</f>
        <v/>
      </c>
      <c r="AJ252" s="1" t="str">
        <f>IF(AND(שבוע_בדילוג[[#This Row],[הווסת פעיל?]]=1,B253=1),1,"")</f>
        <v/>
      </c>
      <c r="AK252" s="4">
        <f>IF(AND(שבוע_בדילוג[[#This Row],[הווסת פעיל?]]&lt;&gt;1,B253&lt;&gt;1,B253&lt;&gt;""),IF(שבוע_בדילוג[[#This Row],[LengthofCycle]]=F253,1,0),"")</f>
        <v>1</v>
      </c>
      <c r="AL252" s="4">
        <f>IF(AND(שבוע_בדילוג[[#This Row],[הווסת פעיל?]]&lt;&gt;1,B253&lt;&gt;1,B253&lt;&gt;""),IF(OR(שבוע_בדילוג[[#This Row],[LengthofCycle]]=F253,F253=29),1,0),"")</f>
        <v>1</v>
      </c>
      <c r="AM252" s="4">
        <f>IF(AND(שבוע_בדילוג[[#This Row],[הווסת פעיל?]]&lt;&gt;1,B253&lt;&gt;1,B253&lt;&gt;""),IF(OR(שבוע_בדילוג[[#This Row],[LengthofCycle]]=F253,F253=29,F253=28),1,0),"")</f>
        <v>1</v>
      </c>
      <c r="AR252" s="1">
        <v>0</v>
      </c>
      <c r="AS252" s="1">
        <f>COUNTIF(AK:AK,AR252)</f>
        <v>1154</v>
      </c>
      <c r="AT252" s="11">
        <f>AS252/AS253</f>
        <v>0.87291981845688349</v>
      </c>
      <c r="AY252" s="1">
        <v>26</v>
      </c>
      <c r="AZ252" s="1">
        <f>COUNTIF(Z:Z,טבלה139[[#This Row],[אורך מחזור וסת]]-1)</f>
        <v>0</v>
      </c>
      <c r="BA252" s="1">
        <f>COUNTIF(AA:AA,טבלה139[[#This Row],[אורך מחזור וסת]]-1)</f>
        <v>0</v>
      </c>
      <c r="BB252" s="1">
        <v>0</v>
      </c>
      <c r="BC252" s="1">
        <v>0</v>
      </c>
    </row>
    <row r="253" spans="1:55" x14ac:dyDescent="0.25">
      <c r="A253" s="1" t="s">
        <v>73</v>
      </c>
      <c r="B253" s="1">
        <v>3</v>
      </c>
      <c r="C253" s="1">
        <v>0</v>
      </c>
      <c r="D253" s="1">
        <v>1</v>
      </c>
      <c r="E253" s="1">
        <v>0</v>
      </c>
      <c r="F253" s="1">
        <v>26</v>
      </c>
      <c r="H253" s="1">
        <f>שבוע_בדילוג[[#This Row],[LengthofCycle]]+1</f>
        <v>27</v>
      </c>
      <c r="I253" s="1" t="str">
        <f>IF(IFERROR(LOOKUP(שבוע_בדילוג[[#This Row],[ClientID]],קביעויות[השבוע בדילוג]),FALSE)=שבוע_בדילוג[[#This Row],[ClientID]],1,"")</f>
        <v/>
      </c>
      <c r="J253" s="1" t="str">
        <f>IF(AND(שבוע_בדילוג[[#This Row],[CycleNumber]]&gt;1,OR(B254="",שבוע_בדילוג[[#This Row],[CycleNumber]]&gt;B252)),IF(OR(AND(שבוע_בדילוג[[#This Row],[LengthofCycle]]=29,F252=29),AND(שבוע_בדילוג[[#This Row],[LengthofCycle]]=36,F252=36)),1,""),"")</f>
        <v/>
      </c>
      <c r="K253" s="1" t="str">
        <f>IF(AND(שבוע_בדילוג[[#This Row],[וסת השבוע]]=1,J252=1,שבוע_בדילוג[[#This Row],[CycleNumber]]&gt;B252),1,"")</f>
        <v/>
      </c>
      <c r="L253" s="1" t="str">
        <f>IF(שבוע_בדילוג[[#This Row],[CycleNumber]]=1,"",IF(שבוע_בדילוג[[#This Row],[וסת השבוע]]=1,0,IF(L252="","",IF(L252=0,IF(שבוע_בדילוג[[#This Row],[LengthofCycle]]=29,0,1),IF(L252=1,IF(שבוע_בדילוג[[#This Row],[LengthofCycle]]+F252=29*2,0,2),IF(L252=2,IF(שבוע_בדילוג[[#This Row],[LengthofCycle]]+F252+F251=29*3,0,3),""))))))</f>
        <v/>
      </c>
      <c r="M253" s="1" t="str">
        <f>IF(שבוע_בדילוג[[#This Row],[וסת השבוע]]=1,IF(שבוע_בדילוג[[#This Row],[וסת השבוע וההפלגה ביחד]]=1,M252+1,0),IF(AND(שבוע_בדילוג[[#This Row],[CycleNumber]]&gt;B252,שבוע_בדילוג[[#This Row],[CycleNumber]]&gt;1),IF(שבוע_בדילוג[[#This Row],[וסת השבוע פעיל?]]&lt;&gt;"",M252+1,""),""))</f>
        <v/>
      </c>
      <c r="N253" s="1" t="str">
        <f>IF(שבוע_בדילוג[[#This Row],[וסת השבוע פעיל?2]]="","",IF(AND(שבוע_בדילוג[[#This Row],[וסת השבוע פעיל?]]&lt;&gt;"",שבוע_בדילוג[[#This Row],[CycleNumber]]&lt;B254,B254&lt;&gt;"",שבוע_בדילוג[[#This Row],[וסת השבוע פעיל?]]&lt;3),IF(L254=0,IF(AND(שבוע_בדילוג[[#This Row],[וסת השבוע פעיל?]]&gt;0,J254=1),0,1),0),""))</f>
        <v/>
      </c>
      <c r="O253" s="1" t="str">
        <f t="shared" si="34"/>
        <v/>
      </c>
      <c r="P253" s="1" t="str">
        <f>IF(AND(שבוע_בדילוג[[#This Row],[חיזוי - שבוע]]=1,K254=1),1,"")</f>
        <v/>
      </c>
      <c r="Q253" s="1" t="str">
        <f>IF(AND(שבוע_בדילוג[[#This Row],[וסת השבוע פעיל?]]&lt;3,OR(שבוע_בדילוג[[#This Row],[CycleNumber]]&gt;B254,B254="")),1,"")</f>
        <v/>
      </c>
      <c r="R253" s="1" t="str">
        <f>IF(AND(שבוע_בדילוג[[#This Row],[חיזוי - שבוע]]&lt;&gt;"",שבוע_בדילוג[[#This Row],[וסת השבוע פעיל?2]]=""),1,"")</f>
        <v/>
      </c>
      <c r="S253" s="1" t="str">
        <f>IF(שבוע_בדילוג[[#This Row],[האישה קבעה וסת שבוע בדילוג?]]=1,IF(שבוע_בדילוג[[#This Row],[וסת השבוע פעיל?]]&lt;3,1,0),"")</f>
        <v/>
      </c>
      <c r="T2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3" s="1">
        <f t="shared" si="35"/>
        <v>1</v>
      </c>
      <c r="V253" s="1" t="str">
        <f t="shared" si="36"/>
        <v/>
      </c>
      <c r="W253" s="1" t="str">
        <f t="shared" si="37"/>
        <v/>
      </c>
      <c r="X253" s="1">
        <f>IF(שבוע_בדילוג[[#This Row],[3 הפלגות זהות]]="","",IF(שבוע_בדילוג[[#This Row],[3 הפלגות זהות]]=1,שבוע_בדילוג[[#This Row],[LengthofCycle]],X252))</f>
        <v>26</v>
      </c>
      <c r="Y253" s="1">
        <f>IF(שבוע_בדילוג[[#This Row],[וסת קבוע אחרון]]="","",IF(OR(שבוע_בדילוג[[#This Row],[LengthofCycle]]=שבוע_בדילוג[[#This Row],[וסת קבוע אחרון]],F252=שבוע_בדילוג[[#This Row],[וסת קבוע אחרון]],F251=שבוע_בדילוג[[#This Row],[וסת קבוע אחרון]]),1,0))</f>
        <v>1</v>
      </c>
      <c r="Z253" s="1">
        <f>IF(OR(שבוע_בדילוג[[#This Row],[הווסת פעיל?]]=0,שבוע_בדילוג[[#This Row],[הווסת פעיל?]]=""),"",SUM(Z252,שבוע_בדילוג[[#This Row],[הווסת פעיל?]]))</f>
        <v>1</v>
      </c>
      <c r="AA253" s="1" t="str">
        <f>IF(AND(שבוע_בדילוג[[#This Row],[כמה מחזורים עד עקירה]]&lt;&gt;"",Z254=""),שבוע_בדילוג[[#This Row],[כמה מחזורים עד עקירה]],"")</f>
        <v/>
      </c>
      <c r="AB253" s="1">
        <f>IF(AND(שבוע_בדילוג[[#This Row],[הווסת פעיל?]]=1,שבוע_בדילוג[[#This Row],[וסת קבוע אחרון]]&lt;&gt;X252),שבוע_בדילוג[[#This Row],[וסת קבוע אחרון]],"")</f>
        <v>26</v>
      </c>
      <c r="AC253" s="1" t="str">
        <f>IF(AND(שבוע_בדילוג[[#This Row],[הווסת פעיל?]]=1,Y252=0,שבוע_בדילוג[[#This Row],[וסת קבוע אחרון]]=X252),שבוע_בדילוג[[#This Row],[וסת קבוע אחרון]],"")</f>
        <v/>
      </c>
      <c r="AD253" s="1" t="str">
        <f>IF(AND(שבוע_בדילוג[[#This Row],[הווסת פעיל?]]=1,Y252=0,שבוע_בדילוג[[#This Row],[וסת קבוע אחרון]]&lt;&gt;X252),1,"")</f>
        <v/>
      </c>
      <c r="AE253" s="1" t="str">
        <f>IF(AND(שבוע_בדילוג[[#This Row],[הווסת פעיל?]]&lt;&gt;"",B254=1),שבוע_בדילוג[[#This Row],[CycleNumber]],"")</f>
        <v/>
      </c>
      <c r="AF253" s="1">
        <f>IF(AND(שבוע_בדילוג[[#This Row],[הווסת פעיל?]]&lt;&gt;"",Y252=""),שבוע_בדילוג[[#This Row],[CycleNumber]],"")</f>
        <v>3</v>
      </c>
      <c r="AG253" s="1">
        <f>IF(B254=1,"",IF(שבוע_בדילוג[[#This Row],[הווסת פעיל?]]=1,IF(שבוע_בדילוג[[#This Row],[וסת קבוע אחרון]]=F254,1,0),""))</f>
        <v>0</v>
      </c>
      <c r="AH253" s="1">
        <f>IF(B254=1,"",IF(שבוע_בדילוג[[#This Row],[הווסת פעיל?]]=1,IF(OR(שבוע_בדילוג[[#This Row],[וסת קבוע אחרון]]=F254,F254=שבוע_בדילוג[[#This Row],[LengthofCycle]]),1,0),""))</f>
        <v>0</v>
      </c>
      <c r="AI253" s="1">
        <f>IF(B254=1,"",IF(שבוע_בדילוג[[#This Row],[הווסת פעיל?]]=1,IF(OR(שבוע_בדילוג[[#This Row],[וסת קבוע אחרון]]=F254,F254=שבוע_בדילוג[[#This Row],[LengthofCycle]],AND(שבוע_בדילוג[[#This Row],[LengthofCycle]]&lt;&gt;שבוע_בדילוג[[#This Row],[וסת קבוע אחרון]],OR(F254=28,F254=29))),1,0),""))</f>
        <v>0</v>
      </c>
      <c r="AJ253" s="1" t="str">
        <f>IF(AND(שבוע_בדילוג[[#This Row],[הווסת פעיל?]]=1,B254=1),1,"")</f>
        <v/>
      </c>
      <c r="AK253" s="4" t="str">
        <f>IF(AND(שבוע_בדילוג[[#This Row],[הווסת פעיל?]]&lt;&gt;1,B254&lt;&gt;1,B254&lt;&gt;""),IF(שבוע_בדילוג[[#This Row],[LengthofCycle]]=F254,1,0),"")</f>
        <v/>
      </c>
      <c r="AL253" s="4" t="str">
        <f>IF(AND(שבוע_בדילוג[[#This Row],[הווסת פעיל?]]&lt;&gt;1,B254&lt;&gt;1,B254&lt;&gt;""),IF(OR(שבוע_בדילוג[[#This Row],[LengthofCycle]]=F254,F254=29),1,0),"")</f>
        <v/>
      </c>
      <c r="AM253" s="4" t="str">
        <f>IF(AND(שבוע_בדילוג[[#This Row],[הווסת פעיל?]]&lt;&gt;1,B254&lt;&gt;1,B254&lt;&gt;""),IF(OR(שבוע_בדילוג[[#This Row],[LengthofCycle]]=F254,F254=29,F254=28),1,0),"")</f>
        <v/>
      </c>
      <c r="AR253" s="1" t="s">
        <v>48</v>
      </c>
      <c r="AS253" s="1">
        <f>SUM(AS251:AS252)</f>
        <v>1322</v>
      </c>
      <c r="AY253" s="1">
        <v>27</v>
      </c>
      <c r="AZ253" s="1">
        <f>COUNTIF(Z:Z,טבלה139[[#This Row],[אורך מחזור וסת]]-1)</f>
        <v>0</v>
      </c>
      <c r="BA253" s="1">
        <f>COUNTIF(AA:AA,טבלה139[[#This Row],[אורך מחזור וסת]]-1)</f>
        <v>0</v>
      </c>
      <c r="BB253" s="1">
        <v>0</v>
      </c>
      <c r="BC253" s="1">
        <v>1</v>
      </c>
    </row>
    <row r="254" spans="1:55" x14ac:dyDescent="0.25">
      <c r="A254" s="1" t="s">
        <v>73</v>
      </c>
      <c r="B254" s="1">
        <v>4</v>
      </c>
      <c r="C254" s="1">
        <v>0</v>
      </c>
      <c r="D254" s="1">
        <v>1</v>
      </c>
      <c r="E254" s="1">
        <v>0</v>
      </c>
      <c r="F254" s="1">
        <v>29</v>
      </c>
      <c r="H254" s="1">
        <f>שבוע_בדילוג[[#This Row],[LengthofCycle]]+1</f>
        <v>30</v>
      </c>
      <c r="I254" s="1" t="str">
        <f>IF(IFERROR(LOOKUP(שבוע_בדילוג[[#This Row],[ClientID]],קביעויות[השבוע בדילוג]),FALSE)=שבוע_בדילוג[[#This Row],[ClientID]],1,"")</f>
        <v/>
      </c>
      <c r="J254" s="1" t="str">
        <f>IF(AND(שבוע_בדילוג[[#This Row],[CycleNumber]]&gt;1,OR(B255="",שבוע_בדילוג[[#This Row],[CycleNumber]]&gt;B253)),IF(OR(AND(שבוע_בדילוג[[#This Row],[LengthofCycle]]=29,F253=29),AND(שבוע_בדילוג[[#This Row],[LengthofCycle]]=36,F253=36)),1,""),"")</f>
        <v/>
      </c>
      <c r="K254" s="1" t="str">
        <f>IF(AND(שבוע_בדילוג[[#This Row],[וסת השבוע]]=1,J253=1,שבוע_בדילוג[[#This Row],[CycleNumber]]&gt;B253),1,"")</f>
        <v/>
      </c>
      <c r="L254" s="1" t="str">
        <f>IF(שבוע_בדילוג[[#This Row],[CycleNumber]]=1,"",IF(שבוע_בדילוג[[#This Row],[וסת השבוע]]=1,0,IF(L253="","",IF(L253=0,IF(שבוע_בדילוג[[#This Row],[LengthofCycle]]=29,0,1),IF(L253=1,IF(שבוע_בדילוג[[#This Row],[LengthofCycle]]+F253=29*2,0,2),IF(L253=2,IF(שבוע_בדילוג[[#This Row],[LengthofCycle]]+F253+F252=29*3,0,3),""))))))</f>
        <v/>
      </c>
      <c r="M254" s="1" t="str">
        <f>IF(שבוע_בדילוג[[#This Row],[וסת השבוע]]=1,IF(שבוע_בדילוג[[#This Row],[וסת השבוע וההפלגה ביחד]]=1,M253+1,0),IF(AND(שבוע_בדילוג[[#This Row],[CycleNumber]]&gt;B253,שבוע_בדילוג[[#This Row],[CycleNumber]]&gt;1),IF(שבוע_בדילוג[[#This Row],[וסת השבוע פעיל?]]&lt;&gt;"",M253+1,""),""))</f>
        <v/>
      </c>
      <c r="N254" s="1" t="str">
        <f>IF(שבוע_בדילוג[[#This Row],[וסת השבוע פעיל?2]]="","",IF(AND(שבוע_בדילוג[[#This Row],[וסת השבוע פעיל?]]&lt;&gt;"",שבוע_בדילוג[[#This Row],[CycleNumber]]&lt;B255,B255&lt;&gt;"",שבוע_בדילוג[[#This Row],[וסת השבוע פעיל?]]&lt;3),IF(L255=0,IF(AND(שבוע_בדילוג[[#This Row],[וסת השבוע פעיל?]]&gt;0,J255=1),0,1),0),""))</f>
        <v/>
      </c>
      <c r="O254" s="1" t="str">
        <f t="shared" si="34"/>
        <v/>
      </c>
      <c r="P254" s="1" t="str">
        <f>IF(AND(שבוע_בדילוג[[#This Row],[חיזוי - שבוע]]=1,K255=1),1,"")</f>
        <v/>
      </c>
      <c r="Q254" s="1" t="str">
        <f>IF(AND(שבוע_בדילוג[[#This Row],[וסת השבוע פעיל?]]&lt;3,OR(שבוע_בדילוג[[#This Row],[CycleNumber]]&gt;B255,B255="")),1,"")</f>
        <v/>
      </c>
      <c r="R254" s="1" t="str">
        <f>IF(AND(שבוע_בדילוג[[#This Row],[חיזוי - שבוע]]&lt;&gt;"",שבוע_בדילוג[[#This Row],[וסת השבוע פעיל?2]]=""),1,"")</f>
        <v/>
      </c>
      <c r="S254" s="1" t="str">
        <f>IF(שבוע_בדילוג[[#This Row],[האישה קבעה וסת שבוע בדילוג?]]=1,IF(שבוע_בדילוג[[#This Row],[וסת השבוע פעיל?]]&lt;3,1,0),"")</f>
        <v/>
      </c>
      <c r="T2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4" s="1">
        <f t="shared" si="35"/>
        <v>0</v>
      </c>
      <c r="V254" s="1">
        <f t="shared" si="36"/>
        <v>0</v>
      </c>
      <c r="W254" s="1" t="str">
        <f t="shared" si="37"/>
        <v/>
      </c>
      <c r="X254" s="1">
        <f>IF(שבוע_בדילוג[[#This Row],[3 הפלגות זהות]]="","",IF(שבוע_בדילוג[[#This Row],[3 הפלגות זהות]]=1,שבוע_בדילוג[[#This Row],[LengthofCycle]],X253))</f>
        <v>26</v>
      </c>
      <c r="Y254" s="1">
        <f>IF(שבוע_בדילוג[[#This Row],[וסת קבוע אחרון]]="","",IF(OR(שבוע_בדילוג[[#This Row],[LengthofCycle]]=שבוע_בדילוג[[#This Row],[וסת קבוע אחרון]],F253=שבוע_בדילוג[[#This Row],[וסת קבוע אחרון]],F252=שבוע_בדילוג[[#This Row],[וסת קבוע אחרון]]),1,0))</f>
        <v>1</v>
      </c>
      <c r="Z254" s="1">
        <f>IF(OR(שבוע_בדילוג[[#This Row],[הווסת פעיל?]]=0,שבוע_בדילוג[[#This Row],[הווסת פעיל?]]=""),"",SUM(Z253,שבוע_בדילוג[[#This Row],[הווסת פעיל?]]))</f>
        <v>2</v>
      </c>
      <c r="AA254" s="1" t="str">
        <f>IF(AND(שבוע_בדילוג[[#This Row],[כמה מחזורים עד עקירה]]&lt;&gt;"",Z255=""),שבוע_בדילוג[[#This Row],[כמה מחזורים עד עקירה]],"")</f>
        <v/>
      </c>
      <c r="AB254" s="1" t="str">
        <f>IF(AND(שבוע_בדילוג[[#This Row],[הווסת פעיל?]]=1,שבוע_בדילוג[[#This Row],[וסת קבוע אחרון]]&lt;&gt;X253),שבוע_בדילוג[[#This Row],[וסת קבוע אחרון]],"")</f>
        <v/>
      </c>
      <c r="AC254" s="1" t="str">
        <f>IF(AND(שבוע_בדילוג[[#This Row],[הווסת פעיל?]]=1,Y253=0,שבוע_בדילוג[[#This Row],[וסת קבוע אחרון]]=X253),שבוע_בדילוג[[#This Row],[וסת קבוע אחרון]],"")</f>
        <v/>
      </c>
      <c r="AD254" s="1" t="str">
        <f>IF(AND(שבוע_בדילוג[[#This Row],[הווסת פעיל?]]=1,Y253=0,שבוע_בדילוג[[#This Row],[וסת קבוע אחרון]]&lt;&gt;X253),1,"")</f>
        <v/>
      </c>
      <c r="AE254" s="1" t="str">
        <f>IF(AND(שבוע_בדילוג[[#This Row],[הווסת פעיל?]]&lt;&gt;"",B255=1),שבוע_בדילוג[[#This Row],[CycleNumber]],"")</f>
        <v/>
      </c>
      <c r="AF254" s="1" t="str">
        <f>IF(AND(שבוע_בדילוג[[#This Row],[הווסת פעיל?]]&lt;&gt;"",Y253=""),שבוע_בדילוג[[#This Row],[CycleNumber]],"")</f>
        <v/>
      </c>
      <c r="AG254" s="1">
        <f>IF(B255=1,"",IF(שבוע_בדילוג[[#This Row],[הווסת פעיל?]]=1,IF(שבוע_בדילוג[[#This Row],[וסת קבוע אחרון]]=F255,1,0),""))</f>
        <v>0</v>
      </c>
      <c r="AH254" s="1">
        <f>IF(B255=1,"",IF(שבוע_בדילוג[[#This Row],[הווסת פעיל?]]=1,IF(OR(שבוע_בדילוג[[#This Row],[וסת קבוע אחרון]]=F255,F255=שבוע_בדילוג[[#This Row],[LengthofCycle]]),1,0),""))</f>
        <v>0</v>
      </c>
      <c r="AI254" s="1">
        <f>IF(B255=1,"",IF(שבוע_בדילוג[[#This Row],[הווסת פעיל?]]=1,IF(OR(שבוע_בדילוג[[#This Row],[וסת קבוע אחרון]]=F255,F255=שבוע_בדילוג[[#This Row],[LengthofCycle]],AND(שבוע_בדילוג[[#This Row],[LengthofCycle]]&lt;&gt;שבוע_בדילוג[[#This Row],[וסת קבוע אחרון]],OR(F255=28,F255=29))),1,0),""))</f>
        <v>1</v>
      </c>
      <c r="AJ254" s="1" t="str">
        <f>IF(AND(שבוע_בדילוג[[#This Row],[הווסת פעיל?]]=1,B255=1),1,"")</f>
        <v/>
      </c>
      <c r="AK254" s="4" t="str">
        <f>IF(AND(שבוע_בדילוג[[#This Row],[הווסת פעיל?]]&lt;&gt;1,B255&lt;&gt;1,B255&lt;&gt;""),IF(שבוע_בדילוג[[#This Row],[LengthofCycle]]=F255,1,0),"")</f>
        <v/>
      </c>
      <c r="AL254" s="4" t="str">
        <f>IF(AND(שבוע_בדילוג[[#This Row],[הווסת פעיל?]]&lt;&gt;1,B255&lt;&gt;1,B255&lt;&gt;""),IF(OR(שבוע_בדילוג[[#This Row],[LengthofCycle]]=F255,F255=29),1,0),"")</f>
        <v/>
      </c>
      <c r="AM254" s="4" t="str">
        <f>IF(AND(שבוע_בדילוג[[#This Row],[הווסת פעיל?]]&lt;&gt;1,B255&lt;&gt;1,B255&lt;&gt;""),IF(OR(שבוע_בדילוג[[#This Row],[LengthofCycle]]=F255,F255=29,F255=28),1,0),"")</f>
        <v/>
      </c>
      <c r="AY254" s="1">
        <v>28</v>
      </c>
      <c r="AZ254" s="1">
        <f>COUNTIF(Z:Z,טבלה139[[#This Row],[אורך מחזור וסת]]-1)</f>
        <v>0</v>
      </c>
      <c r="BA254" s="1">
        <f>COUNTIF(AA:AA,טבלה139[[#This Row],[אורך מחזור וסת]]-1)</f>
        <v>0</v>
      </c>
      <c r="BB254" s="1">
        <v>1</v>
      </c>
      <c r="BC254" s="1">
        <v>0</v>
      </c>
    </row>
    <row r="255" spans="1:55" x14ac:dyDescent="0.25">
      <c r="A255" s="1" t="s">
        <v>73</v>
      </c>
      <c r="B255" s="1">
        <v>5</v>
      </c>
      <c r="C255" s="1">
        <v>0</v>
      </c>
      <c r="D255" s="1">
        <v>1</v>
      </c>
      <c r="E255" s="1">
        <v>0</v>
      </c>
      <c r="F255" s="1">
        <v>28</v>
      </c>
      <c r="H255" s="1">
        <f>שבוע_בדילוג[[#This Row],[LengthofCycle]]+1</f>
        <v>29</v>
      </c>
      <c r="I255" s="1" t="str">
        <f>IF(IFERROR(LOOKUP(שבוע_בדילוג[[#This Row],[ClientID]],קביעויות[השבוע בדילוג]),FALSE)=שבוע_בדילוג[[#This Row],[ClientID]],1,"")</f>
        <v/>
      </c>
      <c r="J255" s="1" t="str">
        <f>IF(AND(שבוע_בדילוג[[#This Row],[CycleNumber]]&gt;1,OR(B256="",שבוע_בדילוג[[#This Row],[CycleNumber]]&gt;B254)),IF(OR(AND(שבוע_בדילוג[[#This Row],[LengthofCycle]]=29,F254=29),AND(שבוע_בדילוג[[#This Row],[LengthofCycle]]=36,F254=36)),1,""),"")</f>
        <v/>
      </c>
      <c r="K255" s="1" t="str">
        <f>IF(AND(שבוע_בדילוג[[#This Row],[וסת השבוע]]=1,J254=1,שבוע_בדילוג[[#This Row],[CycleNumber]]&gt;B254),1,"")</f>
        <v/>
      </c>
      <c r="L255" s="1" t="str">
        <f>IF(שבוע_בדילוג[[#This Row],[CycleNumber]]=1,"",IF(שבוע_בדילוג[[#This Row],[וסת השבוע]]=1,0,IF(L254="","",IF(L254=0,IF(שבוע_בדילוג[[#This Row],[LengthofCycle]]=29,0,1),IF(L254=1,IF(שבוע_בדילוג[[#This Row],[LengthofCycle]]+F254=29*2,0,2),IF(L254=2,IF(שבוע_בדילוג[[#This Row],[LengthofCycle]]+F254+F253=29*3,0,3),""))))))</f>
        <v/>
      </c>
      <c r="M255" s="1" t="str">
        <f>IF(שבוע_בדילוג[[#This Row],[וסת השבוע]]=1,IF(שבוע_בדילוג[[#This Row],[וסת השבוע וההפלגה ביחד]]=1,M254+1,0),IF(AND(שבוע_בדילוג[[#This Row],[CycleNumber]]&gt;B254,שבוע_בדילוג[[#This Row],[CycleNumber]]&gt;1),IF(שבוע_בדילוג[[#This Row],[וסת השבוע פעיל?]]&lt;&gt;"",M254+1,""),""))</f>
        <v/>
      </c>
      <c r="N255" s="1" t="str">
        <f>IF(שבוע_בדילוג[[#This Row],[וסת השבוע פעיל?2]]="","",IF(AND(שבוע_בדילוג[[#This Row],[וסת השבוע פעיל?]]&lt;&gt;"",שבוע_בדילוג[[#This Row],[CycleNumber]]&lt;B256,B256&lt;&gt;"",שבוע_בדילוג[[#This Row],[וסת השבוע פעיל?]]&lt;3),IF(L256=0,IF(AND(שבוע_בדילוג[[#This Row],[וסת השבוע פעיל?]]&gt;0,J256=1),0,1),0),""))</f>
        <v/>
      </c>
      <c r="O255" s="1" t="str">
        <f t="shared" si="34"/>
        <v/>
      </c>
      <c r="P255" s="1" t="str">
        <f>IF(AND(שבוע_בדילוג[[#This Row],[חיזוי - שבוע]]=1,K256=1),1,"")</f>
        <v/>
      </c>
      <c r="Q255" s="1" t="str">
        <f>IF(AND(שבוע_בדילוג[[#This Row],[וסת השבוע פעיל?]]&lt;3,OR(שבוע_בדילוג[[#This Row],[CycleNumber]]&gt;B256,B256="")),1,"")</f>
        <v/>
      </c>
      <c r="R255" s="1" t="str">
        <f>IF(AND(שבוע_בדילוג[[#This Row],[חיזוי - שבוע]]&lt;&gt;"",שבוע_בדילוג[[#This Row],[וסת השבוע פעיל?2]]=""),1,"")</f>
        <v/>
      </c>
      <c r="S255" s="1" t="str">
        <f>IF(שבוע_בדילוג[[#This Row],[האישה קבעה וסת שבוע בדילוג?]]=1,IF(שבוע_בדילוג[[#This Row],[וסת השבוע פעיל?]]&lt;3,1,0),"")</f>
        <v/>
      </c>
      <c r="T2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5" s="1">
        <f t="shared" si="35"/>
        <v>0</v>
      </c>
      <c r="V255" s="1">
        <f t="shared" si="36"/>
        <v>0</v>
      </c>
      <c r="W255" s="1">
        <f t="shared" si="37"/>
        <v>0</v>
      </c>
      <c r="X255" s="1">
        <f>IF(שבוע_בדילוג[[#This Row],[3 הפלגות זהות]]="","",IF(שבוע_בדילוג[[#This Row],[3 הפלגות זהות]]=1,שבוע_בדילוג[[#This Row],[LengthofCycle]],X254))</f>
        <v>26</v>
      </c>
      <c r="Y255" s="1">
        <f>IF(שבוע_בדילוג[[#This Row],[וסת קבוע אחרון]]="","",IF(OR(שבוע_בדילוג[[#This Row],[LengthofCycle]]=שבוע_בדילוג[[#This Row],[וסת קבוע אחרון]],F254=שבוע_בדילוג[[#This Row],[וסת קבוע אחרון]],F253=שבוע_בדילוג[[#This Row],[וסת קבוע אחרון]]),1,0))</f>
        <v>1</v>
      </c>
      <c r="Z255" s="1">
        <f>IF(OR(שבוע_בדילוג[[#This Row],[הווסת פעיל?]]=0,שבוע_בדילוג[[#This Row],[הווסת פעיל?]]=""),"",SUM(Z254,שבוע_בדילוג[[#This Row],[הווסת פעיל?]]))</f>
        <v>3</v>
      </c>
      <c r="AA255" s="1">
        <f>IF(AND(שבוע_בדילוג[[#This Row],[כמה מחזורים עד עקירה]]&lt;&gt;"",Z256=""),שבוע_בדילוג[[#This Row],[כמה מחזורים עד עקירה]],"")</f>
        <v>3</v>
      </c>
      <c r="AB255" s="1" t="str">
        <f>IF(AND(שבוע_בדילוג[[#This Row],[הווסת פעיל?]]=1,שבוע_בדילוג[[#This Row],[וסת קבוע אחרון]]&lt;&gt;X254),שבוע_בדילוג[[#This Row],[וסת קבוע אחרון]],"")</f>
        <v/>
      </c>
      <c r="AC255" s="1" t="str">
        <f>IF(AND(שבוע_בדילוג[[#This Row],[הווסת פעיל?]]=1,Y254=0,שבוע_בדילוג[[#This Row],[וסת קבוע אחרון]]=X254),שבוע_בדילוג[[#This Row],[וסת קבוע אחרון]],"")</f>
        <v/>
      </c>
      <c r="AD255" s="1" t="str">
        <f>IF(AND(שבוע_בדילוג[[#This Row],[הווסת פעיל?]]=1,Y254=0,שבוע_בדילוג[[#This Row],[וסת קבוע אחרון]]&lt;&gt;X254),1,"")</f>
        <v/>
      </c>
      <c r="AE255" s="1" t="str">
        <f>IF(AND(שבוע_בדילוג[[#This Row],[הווסת פעיל?]]&lt;&gt;"",B256=1),שבוע_בדילוג[[#This Row],[CycleNumber]],"")</f>
        <v/>
      </c>
      <c r="AF255" s="1" t="str">
        <f>IF(AND(שבוע_בדילוג[[#This Row],[הווסת פעיל?]]&lt;&gt;"",Y254=""),שבוע_בדילוג[[#This Row],[CycleNumber]],"")</f>
        <v/>
      </c>
      <c r="AG255" s="1">
        <f>IF(B256=1,"",IF(שבוע_בדילוג[[#This Row],[הווסת פעיל?]]=1,IF(שבוע_בדילוג[[#This Row],[וסת קבוע אחרון]]=F256,1,0),""))</f>
        <v>0</v>
      </c>
      <c r="AH255" s="1">
        <f>IF(B256=1,"",IF(שבוע_בדילוג[[#This Row],[הווסת פעיל?]]=1,IF(OR(שבוע_בדילוג[[#This Row],[וסת קבוע אחרון]]=F256,F256=שבוע_בדילוג[[#This Row],[LengthofCycle]]),1,0),""))</f>
        <v>1</v>
      </c>
      <c r="AI255" s="1">
        <f>IF(B256=1,"",IF(שבוע_בדילוג[[#This Row],[הווסת פעיל?]]=1,IF(OR(שבוע_בדילוג[[#This Row],[וסת קבוע אחרון]]=F256,F256=שבוע_בדילוג[[#This Row],[LengthofCycle]],AND(שבוע_בדילוג[[#This Row],[LengthofCycle]]&lt;&gt;שבוע_בדילוג[[#This Row],[וסת קבוע אחרון]],OR(F256=28,F256=29))),1,0),""))</f>
        <v>1</v>
      </c>
      <c r="AJ255" s="1" t="str">
        <f>IF(AND(שבוע_בדילוג[[#This Row],[הווסת פעיל?]]=1,B256=1),1,"")</f>
        <v/>
      </c>
      <c r="AK255" s="4" t="str">
        <f>IF(AND(שבוע_בדילוג[[#This Row],[הווסת פעיל?]]&lt;&gt;1,B256&lt;&gt;1,B256&lt;&gt;""),IF(שבוע_בדילוג[[#This Row],[LengthofCycle]]=F256,1,0),"")</f>
        <v/>
      </c>
      <c r="AL255" s="4" t="str">
        <f>IF(AND(שבוע_בדילוג[[#This Row],[הווסת פעיל?]]&lt;&gt;1,B256&lt;&gt;1,B256&lt;&gt;""),IF(OR(שבוע_בדילוג[[#This Row],[LengthofCycle]]=F256,F256=29),1,0),"")</f>
        <v/>
      </c>
      <c r="AM255" s="4" t="str">
        <f>IF(AND(שבוע_בדילוג[[#This Row],[הווסת פעיל?]]&lt;&gt;1,B256&lt;&gt;1,B256&lt;&gt;""),IF(OR(שבוע_בדילוג[[#This Row],[LengthofCycle]]=F256,F256=29,F256=28),1,0),"")</f>
        <v/>
      </c>
      <c r="AR255" s="1" t="s">
        <v>79</v>
      </c>
      <c r="AU255" s="1" t="s">
        <v>80</v>
      </c>
      <c r="AY255" s="1">
        <v>29</v>
      </c>
      <c r="AZ255" s="1">
        <f>COUNTIF(Z:Z,טבלה139[[#This Row],[אורך מחזור וסת]]-1)</f>
        <v>0</v>
      </c>
      <c r="BA255" s="1">
        <f>COUNTIF(AA:AA,טבלה139[[#This Row],[אורך מחזור וסת]]-1)</f>
        <v>0</v>
      </c>
      <c r="BB255" s="1">
        <v>1</v>
      </c>
      <c r="BC255" s="1">
        <v>0</v>
      </c>
    </row>
    <row r="256" spans="1:55" x14ac:dyDescent="0.25">
      <c r="A256" s="1" t="s">
        <v>73</v>
      </c>
      <c r="B256" s="1">
        <v>6</v>
      </c>
      <c r="C256" s="1">
        <v>0</v>
      </c>
      <c r="D256" s="1">
        <v>1</v>
      </c>
      <c r="E256" s="1">
        <v>0</v>
      </c>
      <c r="F256" s="1">
        <v>28</v>
      </c>
      <c r="H256" s="1">
        <f>שבוע_בדילוג[[#This Row],[LengthofCycle]]+1</f>
        <v>29</v>
      </c>
      <c r="I256" s="1" t="str">
        <f>IF(IFERROR(LOOKUP(שבוע_בדילוג[[#This Row],[ClientID]],קביעויות[השבוע בדילוג]),FALSE)=שבוע_בדילוג[[#This Row],[ClientID]],1,"")</f>
        <v/>
      </c>
      <c r="J256" s="1" t="str">
        <f>IF(AND(שבוע_בדילוג[[#This Row],[CycleNumber]]&gt;1,OR(B257="",שבוע_בדילוג[[#This Row],[CycleNumber]]&gt;B255)),IF(OR(AND(שבוע_בדילוג[[#This Row],[LengthofCycle]]=29,F255=29),AND(שבוע_בדילוג[[#This Row],[LengthofCycle]]=36,F255=36)),1,""),"")</f>
        <v/>
      </c>
      <c r="K256" s="1" t="str">
        <f>IF(AND(שבוע_בדילוג[[#This Row],[וסת השבוע]]=1,J255=1,שבוע_בדילוג[[#This Row],[CycleNumber]]&gt;B255),1,"")</f>
        <v/>
      </c>
      <c r="L256" s="1" t="str">
        <f>IF(שבוע_בדילוג[[#This Row],[CycleNumber]]=1,"",IF(שבוע_בדילוג[[#This Row],[וסת השבוע]]=1,0,IF(L255="","",IF(L255=0,IF(שבוע_בדילוג[[#This Row],[LengthofCycle]]=29,0,1),IF(L255=1,IF(שבוע_בדילוג[[#This Row],[LengthofCycle]]+F255=29*2,0,2),IF(L255=2,IF(שבוע_בדילוג[[#This Row],[LengthofCycle]]+F255+F254=29*3,0,3),""))))))</f>
        <v/>
      </c>
      <c r="M256" s="1" t="str">
        <f>IF(שבוע_בדילוג[[#This Row],[וסת השבוע]]=1,IF(שבוע_בדילוג[[#This Row],[וסת השבוע וההפלגה ביחד]]=1,M255+1,0),IF(AND(שבוע_בדילוג[[#This Row],[CycleNumber]]&gt;B255,שבוע_בדילוג[[#This Row],[CycleNumber]]&gt;1),IF(שבוע_בדילוג[[#This Row],[וסת השבוע פעיל?]]&lt;&gt;"",M255+1,""),""))</f>
        <v/>
      </c>
      <c r="N256" s="1" t="str">
        <f>IF(שבוע_בדילוג[[#This Row],[וסת השבוע פעיל?2]]="","",IF(AND(שבוע_בדילוג[[#This Row],[וסת השבוע פעיל?]]&lt;&gt;"",שבוע_בדילוג[[#This Row],[CycleNumber]]&lt;B257,B257&lt;&gt;"",שבוע_בדילוג[[#This Row],[וסת השבוע פעיל?]]&lt;3),IF(L257=0,IF(AND(שבוע_בדילוג[[#This Row],[וסת השבוע פעיל?]]&gt;0,J257=1),0,1),0),""))</f>
        <v/>
      </c>
      <c r="O256" s="1" t="str">
        <f t="shared" si="34"/>
        <v/>
      </c>
      <c r="P256" s="1" t="str">
        <f>IF(AND(שבוע_בדילוג[[#This Row],[חיזוי - שבוע]]=1,K257=1),1,"")</f>
        <v/>
      </c>
      <c r="Q256" s="1" t="str">
        <f>IF(AND(שבוע_בדילוג[[#This Row],[וסת השבוע פעיל?]]&lt;3,OR(שבוע_בדילוג[[#This Row],[CycleNumber]]&gt;B257,B257="")),1,"")</f>
        <v/>
      </c>
      <c r="R256" s="1" t="str">
        <f>IF(AND(שבוע_בדילוג[[#This Row],[חיזוי - שבוע]]&lt;&gt;"",שבוע_בדילוג[[#This Row],[וסת השבוע פעיל?2]]=""),1,"")</f>
        <v/>
      </c>
      <c r="S256" s="1" t="str">
        <f>IF(שבוע_בדילוג[[#This Row],[האישה קבעה וסת שבוע בדילוג?]]=1,IF(שבוע_בדילוג[[#This Row],[וסת השבוע פעיל?]]&lt;3,1,0),"")</f>
        <v/>
      </c>
      <c r="T2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6" s="1">
        <f t="shared" si="35"/>
        <v>0</v>
      </c>
      <c r="V256" s="1">
        <f t="shared" si="36"/>
        <v>0</v>
      </c>
      <c r="W256" s="1">
        <f t="shared" si="37"/>
        <v>0</v>
      </c>
      <c r="X256" s="1">
        <f>IF(שבוע_בדילוג[[#This Row],[3 הפלגות זהות]]="","",IF(שבוע_בדילוג[[#This Row],[3 הפלגות זהות]]=1,שבוע_בדילוג[[#This Row],[LengthofCycle]],X255))</f>
        <v>26</v>
      </c>
      <c r="Y256" s="1">
        <f>IF(שבוע_בדילוג[[#This Row],[וסת קבוע אחרון]]="","",IF(OR(שבוע_בדילוג[[#This Row],[LengthofCycle]]=שבוע_בדילוג[[#This Row],[וסת קבוע אחרון]],F255=שבוע_בדילוג[[#This Row],[וסת קבוע אחרון]],F254=שבוע_בדילוג[[#This Row],[וסת קבוע אחרון]]),1,0))</f>
        <v>0</v>
      </c>
      <c r="Z256" s="1" t="str">
        <f>IF(OR(שבוע_בדילוג[[#This Row],[הווסת פעיל?]]=0,שבוע_בדילוג[[#This Row],[הווסת פעיל?]]=""),"",SUM(Z255,שבוע_בדילוג[[#This Row],[הווסת פעיל?]]))</f>
        <v/>
      </c>
      <c r="AA256" s="1" t="str">
        <f>IF(AND(שבוע_בדילוג[[#This Row],[כמה מחזורים עד עקירה]]&lt;&gt;"",Z257=""),שבוע_בדילוג[[#This Row],[כמה מחזורים עד עקירה]],"")</f>
        <v/>
      </c>
      <c r="AB256" s="1" t="str">
        <f>IF(AND(שבוע_בדילוג[[#This Row],[הווסת פעיל?]]=1,שבוע_בדילוג[[#This Row],[וסת קבוע אחרון]]&lt;&gt;X255),שבוע_בדילוג[[#This Row],[וסת קבוע אחרון]],"")</f>
        <v/>
      </c>
      <c r="AC256" s="1" t="str">
        <f>IF(AND(שבוע_בדילוג[[#This Row],[הווסת פעיל?]]=1,Y255=0,שבוע_בדילוג[[#This Row],[וסת קבוע אחרון]]=X255),שבוע_בדילוג[[#This Row],[וסת קבוע אחרון]],"")</f>
        <v/>
      </c>
      <c r="AD256" s="1" t="str">
        <f>IF(AND(שבוע_בדילוג[[#This Row],[הווסת פעיל?]]=1,Y255=0,שבוע_בדילוג[[#This Row],[וסת קבוע אחרון]]&lt;&gt;X255),1,"")</f>
        <v/>
      </c>
      <c r="AE256" s="1" t="str">
        <f>IF(AND(שבוע_בדילוג[[#This Row],[הווסת פעיל?]]&lt;&gt;"",B257=1),שבוע_בדילוג[[#This Row],[CycleNumber]],"")</f>
        <v/>
      </c>
      <c r="AF256" s="1" t="str">
        <f>IF(AND(שבוע_בדילוג[[#This Row],[הווסת פעיל?]]&lt;&gt;"",Y255=""),שבוע_בדילוג[[#This Row],[CycleNumber]],"")</f>
        <v/>
      </c>
      <c r="AG256" s="1" t="str">
        <f>IF(B257=1,"",IF(שבוע_בדילוג[[#This Row],[הווסת פעיל?]]=1,IF(שבוע_בדילוג[[#This Row],[וסת קבוע אחרון]]=F257,1,0),""))</f>
        <v/>
      </c>
      <c r="AH256" s="1" t="str">
        <f>IF(B257=1,"",IF(שבוע_בדילוג[[#This Row],[הווסת פעיל?]]=1,IF(OR(שבוע_בדילוג[[#This Row],[וסת קבוע אחרון]]=F257,F257=שבוע_בדילוג[[#This Row],[LengthofCycle]]),1,0),""))</f>
        <v/>
      </c>
      <c r="AI256" s="1" t="str">
        <f>IF(B257=1,"",IF(שבוע_בדילוג[[#This Row],[הווסת פעיל?]]=1,IF(OR(שבוע_בדילוג[[#This Row],[וסת קבוע אחרון]]=F257,F257=שבוע_בדילוג[[#This Row],[LengthofCycle]],AND(שבוע_בדילוג[[#This Row],[LengthofCycle]]&lt;&gt;שבוע_בדילוג[[#This Row],[וסת קבוע אחרון]],OR(F257=28,F257=29))),1,0),""))</f>
        <v/>
      </c>
      <c r="AJ256" s="1" t="str">
        <f>IF(AND(שבוע_בדילוג[[#This Row],[הווסת פעיל?]]=1,B257=1),1,"")</f>
        <v/>
      </c>
      <c r="AK256" s="4">
        <f>IF(AND(שבוע_בדילוג[[#This Row],[הווסת פעיל?]]&lt;&gt;1,B257&lt;&gt;1,B257&lt;&gt;""),IF(שבוע_בדילוג[[#This Row],[LengthofCycle]]=F257,1,0),"")</f>
        <v>1</v>
      </c>
      <c r="AL256" s="4">
        <f>IF(AND(שבוע_בדילוג[[#This Row],[הווסת פעיל?]]&lt;&gt;1,B257&lt;&gt;1,B257&lt;&gt;""),IF(OR(שבוע_בדילוג[[#This Row],[LengthofCycle]]=F257,F257=29),1,0),"")</f>
        <v>1</v>
      </c>
      <c r="AM256" s="4">
        <f>IF(AND(שבוע_בדילוג[[#This Row],[הווסת פעיל?]]&lt;&gt;1,B257&lt;&gt;1,B257&lt;&gt;""),IF(OR(שבוע_בדילוג[[#This Row],[LengthofCycle]]=F257,F257=29,F257=28),1,0),"")</f>
        <v>1</v>
      </c>
      <c r="AN256" s="1">
        <v>3</v>
      </c>
      <c r="AR256" s="1">
        <v>1</v>
      </c>
      <c r="AS256" s="1">
        <f t="shared" ref="AS256:AS263" si="38">COUNTIF(Y:Y,AR256)</f>
        <v>127</v>
      </c>
      <c r="AT256" s="2">
        <f t="shared" ref="AT256:AT263" si="39">AS256/$AS$264</f>
        <v>1</v>
      </c>
      <c r="AU256" s="1">
        <v>5</v>
      </c>
      <c r="AY256" s="1">
        <v>30</v>
      </c>
      <c r="AZ256" s="1">
        <f>COUNTIF(Z:Z,טבלה139[[#This Row],[אורך מחזור וסת]]-1)</f>
        <v>0</v>
      </c>
      <c r="BA256" s="1">
        <f>COUNTIF(AA:AA,טבלה139[[#This Row],[אורך מחזור וסת]]-1)</f>
        <v>0</v>
      </c>
      <c r="BB256" s="1">
        <v>0</v>
      </c>
      <c r="BC256" s="1">
        <v>0</v>
      </c>
    </row>
    <row r="257" spans="1:55" x14ac:dyDescent="0.25">
      <c r="A257" s="1" t="s">
        <v>73</v>
      </c>
      <c r="B257" s="1">
        <v>7</v>
      </c>
      <c r="C257" s="1">
        <v>0</v>
      </c>
      <c r="D257" s="1">
        <v>1</v>
      </c>
      <c r="E257" s="1">
        <v>0</v>
      </c>
      <c r="F257" s="1">
        <v>28</v>
      </c>
      <c r="H257" s="1">
        <f>שבוע_בדילוג[[#This Row],[LengthofCycle]]+1</f>
        <v>29</v>
      </c>
      <c r="I257" s="1" t="str">
        <f>IF(IFERROR(LOOKUP(שבוע_בדילוג[[#This Row],[ClientID]],קביעויות[השבוע בדילוג]),FALSE)=שבוע_בדילוג[[#This Row],[ClientID]],1,"")</f>
        <v/>
      </c>
      <c r="J257" s="1" t="str">
        <f>IF(AND(שבוע_בדילוג[[#This Row],[CycleNumber]]&gt;1,OR(B258="",שבוע_בדילוג[[#This Row],[CycleNumber]]&gt;B256)),IF(OR(AND(שבוע_בדילוג[[#This Row],[LengthofCycle]]=29,F256=29),AND(שבוע_בדילוג[[#This Row],[LengthofCycle]]=36,F256=36)),1,""),"")</f>
        <v/>
      </c>
      <c r="K257" s="1" t="str">
        <f>IF(AND(שבוע_בדילוג[[#This Row],[וסת השבוע]]=1,J256=1,שבוע_בדילוג[[#This Row],[CycleNumber]]&gt;B256),1,"")</f>
        <v/>
      </c>
      <c r="L257" s="1" t="str">
        <f>IF(שבוע_בדילוג[[#This Row],[CycleNumber]]=1,"",IF(שבוע_בדילוג[[#This Row],[וסת השבוע]]=1,0,IF(L256="","",IF(L256=0,IF(שבוע_בדילוג[[#This Row],[LengthofCycle]]=29,0,1),IF(L256=1,IF(שבוע_בדילוג[[#This Row],[LengthofCycle]]+F256=29*2,0,2),IF(L256=2,IF(שבוע_בדילוג[[#This Row],[LengthofCycle]]+F256+F255=29*3,0,3),""))))))</f>
        <v/>
      </c>
      <c r="M257" s="1" t="str">
        <f>IF(שבוע_בדילוג[[#This Row],[וסת השבוע]]=1,IF(שבוע_בדילוג[[#This Row],[וסת השבוע וההפלגה ביחד]]=1,M256+1,0),IF(AND(שבוע_בדילוג[[#This Row],[CycleNumber]]&gt;B256,שבוע_בדילוג[[#This Row],[CycleNumber]]&gt;1),IF(שבוע_בדילוג[[#This Row],[וסת השבוע פעיל?]]&lt;&gt;"",M256+1,""),""))</f>
        <v/>
      </c>
      <c r="N257" s="1" t="str">
        <f>IF(שבוע_בדילוג[[#This Row],[וסת השבוע פעיל?2]]="","",IF(AND(שבוע_בדילוג[[#This Row],[וסת השבוע פעיל?]]&lt;&gt;"",שבוע_בדילוג[[#This Row],[CycleNumber]]&lt;B258,B258&lt;&gt;"",שבוע_בדילוג[[#This Row],[וסת השבוע פעיל?]]&lt;3),IF(L258=0,IF(AND(שבוע_בדילוג[[#This Row],[וסת השבוע פעיל?]]&gt;0,J258=1),0,1),0),""))</f>
        <v/>
      </c>
      <c r="O257" s="1" t="str">
        <f t="shared" si="34"/>
        <v/>
      </c>
      <c r="P257" s="1" t="str">
        <f>IF(AND(שבוע_בדילוג[[#This Row],[חיזוי - שבוע]]=1,K258=1),1,"")</f>
        <v/>
      </c>
      <c r="Q257" s="1" t="str">
        <f>IF(AND(שבוע_בדילוג[[#This Row],[וסת השבוע פעיל?]]&lt;3,OR(שבוע_בדילוג[[#This Row],[CycleNumber]]&gt;B258,B258="")),1,"")</f>
        <v/>
      </c>
      <c r="R257" s="1" t="str">
        <f>IF(AND(שבוע_בדילוג[[#This Row],[חיזוי - שבוע]]&lt;&gt;"",שבוע_בדילוג[[#This Row],[וסת השבוע פעיל?2]]=""),1,"")</f>
        <v/>
      </c>
      <c r="S257" s="1" t="str">
        <f>IF(שבוע_בדילוג[[#This Row],[האישה קבעה וסת שבוע בדילוג?]]=1,IF(שבוע_בדילוג[[#This Row],[וסת השבוע פעיל?]]&lt;3,1,0),"")</f>
        <v/>
      </c>
      <c r="T2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7" s="1">
        <f t="shared" si="35"/>
        <v>1</v>
      </c>
      <c r="V257" s="1">
        <f t="shared" si="36"/>
        <v>0</v>
      </c>
      <c r="W257" s="1">
        <f t="shared" si="37"/>
        <v>0</v>
      </c>
      <c r="X257" s="1">
        <f>IF(שבוע_בדילוג[[#This Row],[3 הפלגות זהות]]="","",IF(שבוע_בדילוג[[#This Row],[3 הפלגות זהות]]=1,שבוע_בדילוג[[#This Row],[LengthofCycle]],X256))</f>
        <v>28</v>
      </c>
      <c r="Y257" s="1">
        <f>IF(שבוע_בדילוג[[#This Row],[וסת קבוע אחרון]]="","",IF(OR(שבוע_בדילוג[[#This Row],[LengthofCycle]]=שבוע_בדילוג[[#This Row],[וסת קבוע אחרון]],F256=שבוע_בדילוג[[#This Row],[וסת קבוע אחרון]],F255=שבוע_בדילוג[[#This Row],[וסת קבוע אחרון]]),1,0))</f>
        <v>1</v>
      </c>
      <c r="Z257" s="1">
        <f>IF(OR(שבוע_בדילוג[[#This Row],[הווסת פעיל?]]=0,שבוע_בדילוג[[#This Row],[הווסת פעיל?]]=""),"",SUM(Z256,שבוע_בדילוג[[#This Row],[הווסת פעיל?]]))</f>
        <v>1</v>
      </c>
      <c r="AA257" s="1" t="str">
        <f>IF(AND(שבוע_בדילוג[[#This Row],[כמה מחזורים עד עקירה]]&lt;&gt;"",Z258=""),שבוע_בדילוג[[#This Row],[כמה מחזורים עד עקירה]],"")</f>
        <v/>
      </c>
      <c r="AB257" s="1">
        <f>IF(AND(שבוע_בדילוג[[#This Row],[הווסת פעיל?]]=1,שבוע_בדילוג[[#This Row],[וסת קבוע אחרון]]&lt;&gt;X256),שבוע_בדילוג[[#This Row],[וסת קבוע אחרון]],"")</f>
        <v>28</v>
      </c>
      <c r="AC257" s="1" t="str">
        <f>IF(AND(שבוע_בדילוג[[#This Row],[הווסת פעיל?]]=1,Y256=0,שבוע_בדילוג[[#This Row],[וסת קבוע אחרון]]=X256),שבוע_בדילוג[[#This Row],[וסת קבוע אחרון]],"")</f>
        <v/>
      </c>
      <c r="AD257" s="1">
        <f>IF(AND(שבוע_בדילוג[[#This Row],[הווסת פעיל?]]=1,Y256=0,שבוע_בדילוג[[#This Row],[וסת קבוע אחרון]]&lt;&gt;X256),1,"")</f>
        <v>1</v>
      </c>
      <c r="AE257" s="1" t="str">
        <f>IF(AND(שבוע_בדילוג[[#This Row],[הווסת פעיל?]]&lt;&gt;"",B258=1),שבוע_בדילוג[[#This Row],[CycleNumber]],"")</f>
        <v/>
      </c>
      <c r="AF257" s="1" t="str">
        <f>IF(AND(שבוע_בדילוג[[#This Row],[הווסת פעיל?]]&lt;&gt;"",Y256=""),שבוע_בדילוג[[#This Row],[CycleNumber]],"")</f>
        <v/>
      </c>
      <c r="AG257" s="1">
        <f>IF(B258=1,"",IF(שבוע_בדילוג[[#This Row],[הווסת פעיל?]]=1,IF(שבוע_בדילוג[[#This Row],[וסת קבוע אחרון]]=F258,1,0),""))</f>
        <v>0</v>
      </c>
      <c r="AH257" s="1">
        <f>IF(B258=1,"",IF(שבוע_בדילוג[[#This Row],[הווסת פעיל?]]=1,IF(OR(שבוע_בדילוג[[#This Row],[וסת קבוע אחרון]]=F258,F258=שבוע_בדילוג[[#This Row],[LengthofCycle]]),1,0),""))</f>
        <v>0</v>
      </c>
      <c r="AI257" s="1">
        <f>IF(B258=1,"",IF(שבוע_בדילוג[[#This Row],[הווסת פעיל?]]=1,IF(OR(שבוע_בדילוג[[#This Row],[וסת קבוע אחרון]]=F258,F258=שבוע_בדילוג[[#This Row],[LengthofCycle]],AND(שבוע_בדילוג[[#This Row],[LengthofCycle]]&lt;&gt;שבוע_בדילוג[[#This Row],[וסת קבוע אחרון]],OR(F258=28,F258=29))),1,0),""))</f>
        <v>0</v>
      </c>
      <c r="AJ257" s="1" t="str">
        <f>IF(AND(שבוע_בדילוג[[#This Row],[הווסת פעיל?]]=1,B258=1),1,"")</f>
        <v/>
      </c>
      <c r="AK257" s="4" t="str">
        <f>IF(AND(שבוע_בדילוג[[#This Row],[הווסת פעיל?]]&lt;&gt;1,B258&lt;&gt;1,B258&lt;&gt;""),IF(שבוע_בדילוג[[#This Row],[LengthofCycle]]=F258,1,0),"")</f>
        <v/>
      </c>
      <c r="AL257" s="4" t="str">
        <f>IF(AND(שבוע_בדילוג[[#This Row],[הווסת פעיל?]]&lt;&gt;1,B258&lt;&gt;1,B258&lt;&gt;""),IF(OR(שבוע_בדילוג[[#This Row],[LengthofCycle]]=F258,F258=29),1,0),"")</f>
        <v/>
      </c>
      <c r="AM257" s="4" t="str">
        <f>IF(AND(שבוע_בדילוג[[#This Row],[הווסת פעיל?]]&lt;&gt;1,B258&lt;&gt;1,B258&lt;&gt;""),IF(OR(שבוע_בדילוג[[#This Row],[LengthofCycle]]=F258,F258=29,F258=28),1,0),"")</f>
        <v/>
      </c>
      <c r="AR257" s="1">
        <v>3</v>
      </c>
      <c r="AS257" s="1">
        <f t="shared" si="38"/>
        <v>0</v>
      </c>
      <c r="AT257" s="2">
        <f t="shared" si="39"/>
        <v>0</v>
      </c>
      <c r="AU257" s="1">
        <v>4</v>
      </c>
      <c r="AY257" s="1">
        <v>31</v>
      </c>
      <c r="AZ257" s="1">
        <f>COUNTIF(Z:Z,טבלה139[[#This Row],[אורך מחזור וסת]]-1)</f>
        <v>0</v>
      </c>
      <c r="BA257" s="1">
        <f>COUNTIF(AA:AA,טבלה139[[#This Row],[אורך מחזור וסת]]-1)</f>
        <v>0</v>
      </c>
      <c r="BB257" s="1">
        <v>0</v>
      </c>
      <c r="BC257" s="1">
        <v>0</v>
      </c>
    </row>
    <row r="258" spans="1:55" x14ac:dyDescent="0.25">
      <c r="A258" s="1" t="s">
        <v>73</v>
      </c>
      <c r="B258" s="1">
        <v>8</v>
      </c>
      <c r="C258" s="1">
        <v>0</v>
      </c>
      <c r="D258" s="1">
        <v>1</v>
      </c>
      <c r="E258" s="1">
        <v>0</v>
      </c>
      <c r="F258" s="1">
        <v>27</v>
      </c>
      <c r="H258" s="1">
        <f>שבוע_בדילוג[[#This Row],[LengthofCycle]]+1</f>
        <v>28</v>
      </c>
      <c r="I258" s="1" t="str">
        <f>IF(IFERROR(LOOKUP(שבוע_בדילוג[[#This Row],[ClientID]],קביעויות[השבוע בדילוג]),FALSE)=שבוע_בדילוג[[#This Row],[ClientID]],1,"")</f>
        <v/>
      </c>
      <c r="J258" s="1" t="str">
        <f>IF(AND(שבוע_בדילוג[[#This Row],[CycleNumber]]&gt;1,OR(B259="",שבוע_בדילוג[[#This Row],[CycleNumber]]&gt;B257)),IF(OR(AND(שבוע_בדילוג[[#This Row],[LengthofCycle]]=29,F257=29),AND(שבוע_בדילוג[[#This Row],[LengthofCycle]]=36,F257=36)),1,""),"")</f>
        <v/>
      </c>
      <c r="K258" s="1" t="str">
        <f>IF(AND(שבוע_בדילוג[[#This Row],[וסת השבוע]]=1,J257=1,שבוע_בדילוג[[#This Row],[CycleNumber]]&gt;B257),1,"")</f>
        <v/>
      </c>
      <c r="L258" s="1" t="str">
        <f>IF(שבוע_בדילוג[[#This Row],[CycleNumber]]=1,"",IF(שבוע_בדילוג[[#This Row],[וסת השבוע]]=1,0,IF(L257="","",IF(L257=0,IF(שבוע_בדילוג[[#This Row],[LengthofCycle]]=29,0,1),IF(L257=1,IF(שבוע_בדילוג[[#This Row],[LengthofCycle]]+F257=29*2,0,2),IF(L257=2,IF(שבוע_בדילוג[[#This Row],[LengthofCycle]]+F257+F256=29*3,0,3),""))))))</f>
        <v/>
      </c>
      <c r="M258" s="1" t="str">
        <f>IF(שבוע_בדילוג[[#This Row],[וסת השבוע]]=1,IF(שבוע_בדילוג[[#This Row],[וסת השבוע וההפלגה ביחד]]=1,M257+1,0),IF(AND(שבוע_בדילוג[[#This Row],[CycleNumber]]&gt;B257,שבוע_בדילוג[[#This Row],[CycleNumber]]&gt;1),IF(שבוע_בדילוג[[#This Row],[וסת השבוע פעיל?]]&lt;&gt;"",M257+1,""),""))</f>
        <v/>
      </c>
      <c r="N258" s="1" t="str">
        <f>IF(שבוע_בדילוג[[#This Row],[וסת השבוע פעיל?2]]="","",IF(AND(שבוע_בדילוג[[#This Row],[וסת השבוע פעיל?]]&lt;&gt;"",שבוע_בדילוג[[#This Row],[CycleNumber]]&lt;B259,B259&lt;&gt;"",שבוע_בדילוג[[#This Row],[וסת השבוע פעיל?]]&lt;3),IF(L259=0,IF(AND(שבוע_בדילוג[[#This Row],[וסת השבוע פעיל?]]&gt;0,J259=1),0,1),0),""))</f>
        <v/>
      </c>
      <c r="O258" s="1" t="str">
        <f t="shared" si="34"/>
        <v/>
      </c>
      <c r="P258" s="1" t="str">
        <f>IF(AND(שבוע_בדילוג[[#This Row],[חיזוי - שבוע]]=1,K259=1),1,"")</f>
        <v/>
      </c>
      <c r="Q258" s="1" t="str">
        <f>IF(AND(שבוע_בדילוג[[#This Row],[וסת השבוע פעיל?]]&lt;3,OR(שבוע_בדילוג[[#This Row],[CycleNumber]]&gt;B259,B259="")),1,"")</f>
        <v/>
      </c>
      <c r="R258" s="1" t="str">
        <f>IF(AND(שבוע_בדילוג[[#This Row],[חיזוי - שבוע]]&lt;&gt;"",שבוע_בדילוג[[#This Row],[וסת השבוע פעיל?2]]=""),1,"")</f>
        <v/>
      </c>
      <c r="S258" s="1" t="str">
        <f>IF(שבוע_בדילוג[[#This Row],[האישה קבעה וסת שבוע בדילוג?]]=1,IF(שבוע_בדילוג[[#This Row],[וסת השבוע פעיל?]]&lt;3,1,0),"")</f>
        <v/>
      </c>
      <c r="T2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8" s="1">
        <f t="shared" si="35"/>
        <v>0</v>
      </c>
      <c r="V258" s="1">
        <f t="shared" si="36"/>
        <v>0</v>
      </c>
      <c r="W258" s="1">
        <f t="shared" si="37"/>
        <v>0</v>
      </c>
      <c r="X258" s="1">
        <f>IF(שבוע_בדילוג[[#This Row],[3 הפלגות זהות]]="","",IF(שבוע_בדילוג[[#This Row],[3 הפלגות זהות]]=1,שבוע_בדילוג[[#This Row],[LengthofCycle]],X257))</f>
        <v>28</v>
      </c>
      <c r="Y258" s="1">
        <f>IF(שבוע_בדילוג[[#This Row],[וסת קבוע אחרון]]="","",IF(OR(שבוע_בדילוג[[#This Row],[LengthofCycle]]=שבוע_בדילוג[[#This Row],[וסת קבוע אחרון]],F257=שבוע_בדילוג[[#This Row],[וסת קבוע אחרון]],F256=שבוע_בדילוג[[#This Row],[וסת קבוע אחרון]]),1,0))</f>
        <v>1</v>
      </c>
      <c r="Z258" s="1">
        <f>IF(OR(שבוע_בדילוג[[#This Row],[הווסת פעיל?]]=0,שבוע_בדילוג[[#This Row],[הווסת פעיל?]]=""),"",SUM(Z257,שבוע_בדילוג[[#This Row],[הווסת פעיל?]]))</f>
        <v>2</v>
      </c>
      <c r="AA258" s="1" t="str">
        <f>IF(AND(שבוע_בדילוג[[#This Row],[כמה מחזורים עד עקירה]]&lt;&gt;"",Z259=""),שבוע_בדילוג[[#This Row],[כמה מחזורים עד עקירה]],"")</f>
        <v/>
      </c>
      <c r="AB258" s="1" t="str">
        <f>IF(AND(שבוע_בדילוג[[#This Row],[הווסת פעיל?]]=1,שבוע_בדילוג[[#This Row],[וסת קבוע אחרון]]&lt;&gt;X257),שבוע_בדילוג[[#This Row],[וסת קבוע אחרון]],"")</f>
        <v/>
      </c>
      <c r="AC258" s="1" t="str">
        <f>IF(AND(שבוע_בדילוג[[#This Row],[הווסת פעיל?]]=1,Y257=0,שבוע_בדילוג[[#This Row],[וסת קבוע אחרון]]=X257),שבוע_בדילוג[[#This Row],[וסת קבוע אחרון]],"")</f>
        <v/>
      </c>
      <c r="AD258" s="1" t="str">
        <f>IF(AND(שבוע_בדילוג[[#This Row],[הווסת פעיל?]]=1,Y257=0,שבוע_בדילוג[[#This Row],[וסת קבוע אחרון]]&lt;&gt;X257),1,"")</f>
        <v/>
      </c>
      <c r="AE258" s="1" t="str">
        <f>IF(AND(שבוע_בדילוג[[#This Row],[הווסת פעיל?]]&lt;&gt;"",B259=1),שבוע_בדילוג[[#This Row],[CycleNumber]],"")</f>
        <v/>
      </c>
      <c r="AF258" s="1" t="str">
        <f>IF(AND(שבוע_בדילוג[[#This Row],[הווסת פעיל?]]&lt;&gt;"",Y257=""),שבוע_בדילוג[[#This Row],[CycleNumber]],"")</f>
        <v/>
      </c>
      <c r="AG258" s="1">
        <f>IF(B259=1,"",IF(שבוע_בדילוג[[#This Row],[הווסת פעיל?]]=1,IF(שבוע_בדילוג[[#This Row],[וסת קבוע אחרון]]=F259,1,0),""))</f>
        <v>0</v>
      </c>
      <c r="AH258" s="1">
        <f>IF(B259=1,"",IF(שבוע_בדילוג[[#This Row],[הווסת פעיל?]]=1,IF(OR(שבוע_בדילוג[[#This Row],[וסת קבוע אחרון]]=F259,F259=שבוע_בדילוג[[#This Row],[LengthofCycle]]),1,0),""))</f>
        <v>0</v>
      </c>
      <c r="AI258" s="1">
        <f>IF(B259=1,"",IF(שבוע_בדילוג[[#This Row],[הווסת פעיל?]]=1,IF(OR(שבוע_בדילוג[[#This Row],[וסת קבוע אחרון]]=F259,F259=שבוע_בדילוג[[#This Row],[LengthofCycle]],AND(שבוע_בדילוג[[#This Row],[LengthofCycle]]&lt;&gt;שבוע_בדילוג[[#This Row],[וסת קבוע אחרון]],OR(F259=28,F259=29))),1,0),""))</f>
        <v>0</v>
      </c>
      <c r="AJ258" s="1" t="str">
        <f>IF(AND(שבוע_בדילוג[[#This Row],[הווסת פעיל?]]=1,B259=1),1,"")</f>
        <v/>
      </c>
      <c r="AK258" s="4" t="str">
        <f>IF(AND(שבוע_בדילוג[[#This Row],[הווסת פעיל?]]&lt;&gt;1,B259&lt;&gt;1,B259&lt;&gt;""),IF(שבוע_בדילוג[[#This Row],[LengthofCycle]]=F259,1,0),"")</f>
        <v/>
      </c>
      <c r="AL258" s="4" t="str">
        <f>IF(AND(שבוע_בדילוג[[#This Row],[הווסת פעיל?]]&lt;&gt;1,B259&lt;&gt;1,B259&lt;&gt;""),IF(OR(שבוע_בדילוג[[#This Row],[LengthofCycle]]=F259,F259=29),1,0),"")</f>
        <v/>
      </c>
      <c r="AM258" s="4" t="str">
        <f>IF(AND(שבוע_בדילוג[[#This Row],[הווסת פעיל?]]&lt;&gt;1,B259&lt;&gt;1,B259&lt;&gt;""),IF(OR(שבוע_בדילוג[[#This Row],[LengthofCycle]]=F259,F259=29,F259=28),1,0),"")</f>
        <v/>
      </c>
      <c r="AR258" s="1">
        <v>4</v>
      </c>
      <c r="AS258" s="1">
        <f t="shared" si="38"/>
        <v>0</v>
      </c>
      <c r="AT258" s="2">
        <f t="shared" si="39"/>
        <v>0</v>
      </c>
      <c r="AY258" s="1">
        <v>32</v>
      </c>
      <c r="AZ258" s="1">
        <f>COUNTIF(Z:Z,טבלה139[[#This Row],[אורך מחזור וסת]]-1)</f>
        <v>0</v>
      </c>
      <c r="BA258" s="1">
        <f>COUNTIF(AA:AA,טבלה139[[#This Row],[אורך מחזור וסת]]-1)</f>
        <v>0</v>
      </c>
      <c r="BB258" s="1">
        <v>0</v>
      </c>
      <c r="BC258" s="1">
        <v>0</v>
      </c>
    </row>
    <row r="259" spans="1:55" x14ac:dyDescent="0.25">
      <c r="A259" s="1" t="s">
        <v>73</v>
      </c>
      <c r="B259" s="1">
        <v>9</v>
      </c>
      <c r="C259" s="1">
        <v>0</v>
      </c>
      <c r="D259" s="1">
        <v>1</v>
      </c>
      <c r="E259" s="1">
        <v>0</v>
      </c>
      <c r="F259" s="1">
        <v>26</v>
      </c>
      <c r="H259" s="1">
        <f>שבוע_בדילוג[[#This Row],[LengthofCycle]]+1</f>
        <v>27</v>
      </c>
      <c r="I259" s="1" t="str">
        <f>IF(IFERROR(LOOKUP(שבוע_בדילוג[[#This Row],[ClientID]],קביעויות[השבוע בדילוג]),FALSE)=שבוע_בדילוג[[#This Row],[ClientID]],1,"")</f>
        <v/>
      </c>
      <c r="J259" s="1" t="str">
        <f>IF(AND(שבוע_בדילוג[[#This Row],[CycleNumber]]&gt;1,OR(B260="",שבוע_בדילוג[[#This Row],[CycleNumber]]&gt;B258)),IF(OR(AND(שבוע_בדילוג[[#This Row],[LengthofCycle]]=29,F258=29),AND(שבוע_בדילוג[[#This Row],[LengthofCycle]]=36,F258=36)),1,""),"")</f>
        <v/>
      </c>
      <c r="K259" s="1" t="str">
        <f>IF(AND(שבוע_בדילוג[[#This Row],[וסת השבוע]]=1,J258=1,שבוע_בדילוג[[#This Row],[CycleNumber]]&gt;B258),1,"")</f>
        <v/>
      </c>
      <c r="L259" s="1" t="str">
        <f>IF(שבוע_בדילוג[[#This Row],[CycleNumber]]=1,"",IF(שבוע_בדילוג[[#This Row],[וסת השבוע]]=1,0,IF(L258="","",IF(L258=0,IF(שבוע_בדילוג[[#This Row],[LengthofCycle]]=29,0,1),IF(L258=1,IF(שבוע_בדילוג[[#This Row],[LengthofCycle]]+F258=29*2,0,2),IF(L258=2,IF(שבוע_בדילוג[[#This Row],[LengthofCycle]]+F258+F257=29*3,0,3),""))))))</f>
        <v/>
      </c>
      <c r="M259" s="1" t="str">
        <f>IF(שבוע_בדילוג[[#This Row],[וסת השבוע]]=1,IF(שבוע_בדילוג[[#This Row],[וסת השבוע וההפלגה ביחד]]=1,M258+1,0),IF(AND(שבוע_בדילוג[[#This Row],[CycleNumber]]&gt;B258,שבוע_בדילוג[[#This Row],[CycleNumber]]&gt;1),IF(שבוע_בדילוג[[#This Row],[וסת השבוע פעיל?]]&lt;&gt;"",M258+1,""),""))</f>
        <v/>
      </c>
      <c r="N259" s="1" t="str">
        <f>IF(שבוע_בדילוג[[#This Row],[וסת השבוע פעיל?2]]="","",IF(AND(שבוע_בדילוג[[#This Row],[וסת השבוע פעיל?]]&lt;&gt;"",שבוע_בדילוג[[#This Row],[CycleNumber]]&lt;B260,B260&lt;&gt;"",שבוע_בדילוג[[#This Row],[וסת השבוע פעיל?]]&lt;3),IF(L260=0,IF(AND(שבוע_בדילוג[[#This Row],[וסת השבוע פעיל?]]&gt;0,J260=1),0,1),0),""))</f>
        <v/>
      </c>
      <c r="O259" s="1" t="str">
        <f t="shared" si="34"/>
        <v/>
      </c>
      <c r="P259" s="1" t="str">
        <f>IF(AND(שבוע_בדילוג[[#This Row],[חיזוי - שבוע]]=1,K260=1),1,"")</f>
        <v/>
      </c>
      <c r="Q259" s="1" t="str">
        <f>IF(AND(שבוע_בדילוג[[#This Row],[וסת השבוע פעיל?]]&lt;3,OR(שבוע_בדילוג[[#This Row],[CycleNumber]]&gt;B260,B260="")),1,"")</f>
        <v/>
      </c>
      <c r="R259" s="1" t="str">
        <f>IF(AND(שבוע_בדילוג[[#This Row],[חיזוי - שבוע]]&lt;&gt;"",שבוע_בדילוג[[#This Row],[וסת השבוע פעיל?2]]=""),1,"")</f>
        <v/>
      </c>
      <c r="S259" s="1" t="str">
        <f>IF(שבוע_בדילוג[[#This Row],[האישה קבעה וסת שבוע בדילוג?]]=1,IF(שבוע_בדילוג[[#This Row],[וסת השבוע פעיל?]]&lt;3,1,0),"")</f>
        <v/>
      </c>
      <c r="T2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59" s="1">
        <f t="shared" si="35"/>
        <v>0</v>
      </c>
      <c r="V259" s="1">
        <f t="shared" si="36"/>
        <v>0</v>
      </c>
      <c r="W259" s="1">
        <f t="shared" si="37"/>
        <v>0</v>
      </c>
      <c r="X259" s="1">
        <f>IF(שבוע_בדילוג[[#This Row],[3 הפלגות זהות]]="","",IF(שבוע_בדילוג[[#This Row],[3 הפלגות זהות]]=1,שבוע_בדילוג[[#This Row],[LengthofCycle]],X258))</f>
        <v>28</v>
      </c>
      <c r="Y259" s="1">
        <f>IF(שבוע_בדילוג[[#This Row],[וסת קבוע אחרון]]="","",IF(OR(שבוע_בדילוג[[#This Row],[LengthofCycle]]=שבוע_בדילוג[[#This Row],[וסת קבוע אחרון]],F258=שבוע_בדילוג[[#This Row],[וסת קבוע אחרון]],F257=שבוע_בדילוג[[#This Row],[וסת קבוע אחרון]]),1,0))</f>
        <v>1</v>
      </c>
      <c r="Z259" s="1">
        <f>IF(OR(שבוע_בדילוג[[#This Row],[הווסת פעיל?]]=0,שבוע_בדילוג[[#This Row],[הווסת פעיל?]]=""),"",SUM(Z258,שבוע_בדילוג[[#This Row],[הווסת פעיל?]]))</f>
        <v>3</v>
      </c>
      <c r="AA259" s="1">
        <f>IF(AND(שבוע_בדילוג[[#This Row],[כמה מחזורים עד עקירה]]&lt;&gt;"",Z260=""),שבוע_בדילוג[[#This Row],[כמה מחזורים עד עקירה]],"")</f>
        <v>3</v>
      </c>
      <c r="AB259" s="1" t="str">
        <f>IF(AND(שבוע_בדילוג[[#This Row],[הווסת פעיל?]]=1,שבוע_בדילוג[[#This Row],[וסת קבוע אחרון]]&lt;&gt;X258),שבוע_בדילוג[[#This Row],[וסת קבוע אחרון]],"")</f>
        <v/>
      </c>
      <c r="AC259" s="1" t="str">
        <f>IF(AND(שבוע_בדילוג[[#This Row],[הווסת פעיל?]]=1,Y258=0,שבוע_בדילוג[[#This Row],[וסת קבוע אחרון]]=X258),שבוע_בדילוג[[#This Row],[וסת קבוע אחרון]],"")</f>
        <v/>
      </c>
      <c r="AD259" s="1" t="str">
        <f>IF(AND(שבוע_בדילוג[[#This Row],[הווסת פעיל?]]=1,Y258=0,שבוע_בדילוג[[#This Row],[וסת קבוע אחרון]]&lt;&gt;X258),1,"")</f>
        <v/>
      </c>
      <c r="AE259" s="1" t="str">
        <f>IF(AND(שבוע_בדילוג[[#This Row],[הווסת פעיל?]]&lt;&gt;"",B260=1),שבוע_בדילוג[[#This Row],[CycleNumber]],"")</f>
        <v/>
      </c>
      <c r="AF259" s="1" t="str">
        <f>IF(AND(שבוע_בדילוג[[#This Row],[הווסת פעיל?]]&lt;&gt;"",Y258=""),שבוע_בדילוג[[#This Row],[CycleNumber]],"")</f>
        <v/>
      </c>
      <c r="AG259" s="1">
        <f>IF(B260=1,"",IF(שבוע_בדילוג[[#This Row],[הווסת פעיל?]]=1,IF(שבוע_בדילוג[[#This Row],[וסת קבוע אחרון]]=F260,1,0),""))</f>
        <v>0</v>
      </c>
      <c r="AH259" s="1">
        <f>IF(B260=1,"",IF(שבוע_בדילוג[[#This Row],[הווסת פעיל?]]=1,IF(OR(שבוע_בדילוג[[#This Row],[וסת קבוע אחרון]]=F260,F260=שבוע_בדילוג[[#This Row],[LengthofCycle]]),1,0),""))</f>
        <v>0</v>
      </c>
      <c r="AI259" s="1">
        <f>IF(B260=1,"",IF(שבוע_בדילוג[[#This Row],[הווסת פעיל?]]=1,IF(OR(שבוע_בדילוג[[#This Row],[וסת קבוע אחרון]]=F260,F260=שבוע_בדילוג[[#This Row],[LengthofCycle]],AND(שבוע_בדילוג[[#This Row],[LengthofCycle]]&lt;&gt;שבוע_בדילוג[[#This Row],[וסת קבוע אחרון]],OR(F260=28,F260=29))),1,0),""))</f>
        <v>0</v>
      </c>
      <c r="AJ259" s="1" t="str">
        <f>IF(AND(שבוע_בדילוג[[#This Row],[הווסת פעיל?]]=1,B260=1),1,"")</f>
        <v/>
      </c>
      <c r="AK259" s="4" t="str">
        <f>IF(AND(שבוע_בדילוג[[#This Row],[הווסת פעיל?]]&lt;&gt;1,B260&lt;&gt;1,B260&lt;&gt;""),IF(שבוע_בדילוג[[#This Row],[LengthofCycle]]=F260,1,0),"")</f>
        <v/>
      </c>
      <c r="AL259" s="4" t="str">
        <f>IF(AND(שבוע_בדילוג[[#This Row],[הווסת פעיל?]]&lt;&gt;1,B260&lt;&gt;1,B260&lt;&gt;""),IF(OR(שבוע_בדילוג[[#This Row],[LengthofCycle]]=F260,F260=29),1,0),"")</f>
        <v/>
      </c>
      <c r="AM259" s="4" t="str">
        <f>IF(AND(שבוע_בדילוג[[#This Row],[הווסת פעיל?]]&lt;&gt;1,B260&lt;&gt;1,B260&lt;&gt;""),IF(OR(שבוע_בדילוג[[#This Row],[LengthofCycle]]=F260,F260=29,F260=28),1,0),"")</f>
        <v/>
      </c>
      <c r="AR259" s="1">
        <v>5</v>
      </c>
      <c r="AS259" s="1">
        <f t="shared" si="38"/>
        <v>0</v>
      </c>
      <c r="AT259" s="2">
        <f t="shared" si="39"/>
        <v>0</v>
      </c>
      <c r="AU259" s="1">
        <v>1</v>
      </c>
      <c r="AY259" s="1">
        <v>33</v>
      </c>
      <c r="AZ259" s="1">
        <f>COUNTIF(Z:Z,טבלה139[[#This Row],[אורך מחזור וסת]]-1)</f>
        <v>0</v>
      </c>
      <c r="BA259" s="1">
        <f>COUNTIF(AA:AA,טבלה139[[#This Row],[אורך מחזור וסת]]-1)</f>
        <v>0</v>
      </c>
      <c r="BB259" s="1">
        <v>0</v>
      </c>
      <c r="BC259" s="1">
        <v>0</v>
      </c>
    </row>
    <row r="260" spans="1:55" x14ac:dyDescent="0.25">
      <c r="A260" s="1" t="s">
        <v>73</v>
      </c>
      <c r="B260" s="1">
        <v>10</v>
      </c>
      <c r="C260" s="1">
        <v>0</v>
      </c>
      <c r="D260" s="1">
        <v>1</v>
      </c>
      <c r="E260" s="1">
        <v>0</v>
      </c>
      <c r="F260" s="1">
        <v>27</v>
      </c>
      <c r="H260" s="1">
        <f>שבוע_בדילוג[[#This Row],[LengthofCycle]]+1</f>
        <v>28</v>
      </c>
      <c r="I260" s="1" t="str">
        <f>IF(IFERROR(LOOKUP(שבוע_בדילוג[[#This Row],[ClientID]],קביעויות[השבוע בדילוג]),FALSE)=שבוע_בדילוג[[#This Row],[ClientID]],1,"")</f>
        <v/>
      </c>
      <c r="J260" s="1" t="str">
        <f>IF(AND(שבוע_בדילוג[[#This Row],[CycleNumber]]&gt;1,OR(B261="",שבוע_בדילוג[[#This Row],[CycleNumber]]&gt;B259)),IF(OR(AND(שבוע_בדילוג[[#This Row],[LengthofCycle]]=29,F259=29),AND(שבוע_בדילוג[[#This Row],[LengthofCycle]]=36,F259=36)),1,""),"")</f>
        <v/>
      </c>
      <c r="K260" s="1" t="str">
        <f>IF(AND(שבוע_בדילוג[[#This Row],[וסת השבוע]]=1,J259=1,שבוע_בדילוג[[#This Row],[CycleNumber]]&gt;B259),1,"")</f>
        <v/>
      </c>
      <c r="L260" s="1" t="str">
        <f>IF(שבוע_בדילוג[[#This Row],[CycleNumber]]=1,"",IF(שבוע_בדילוג[[#This Row],[וסת השבוע]]=1,0,IF(L259="","",IF(L259=0,IF(שבוע_בדילוג[[#This Row],[LengthofCycle]]=29,0,1),IF(L259=1,IF(שבוע_בדילוג[[#This Row],[LengthofCycle]]+F259=29*2,0,2),IF(L259=2,IF(שבוע_בדילוג[[#This Row],[LengthofCycle]]+F259+F258=29*3,0,3),""))))))</f>
        <v/>
      </c>
      <c r="M260" s="1" t="str">
        <f>IF(שבוע_בדילוג[[#This Row],[וסת השבוע]]=1,IF(שבוע_בדילוג[[#This Row],[וסת השבוע וההפלגה ביחד]]=1,M259+1,0),IF(AND(שבוע_בדילוג[[#This Row],[CycleNumber]]&gt;B259,שבוע_בדילוג[[#This Row],[CycleNumber]]&gt;1),IF(שבוע_בדילוג[[#This Row],[וסת השבוע פעיל?]]&lt;&gt;"",M259+1,""),""))</f>
        <v/>
      </c>
      <c r="N260" s="1" t="str">
        <f>IF(שבוע_בדילוג[[#This Row],[וסת השבוע פעיל?2]]="","",IF(AND(שבוע_בדילוג[[#This Row],[וסת השבוע פעיל?]]&lt;&gt;"",שבוע_בדילוג[[#This Row],[CycleNumber]]&lt;B261,B261&lt;&gt;"",שבוע_בדילוג[[#This Row],[וסת השבוע פעיל?]]&lt;3),IF(L261=0,IF(AND(שבוע_בדילוג[[#This Row],[וסת השבוע פעיל?]]&gt;0,J261=1),0,1),0),""))</f>
        <v/>
      </c>
      <c r="O260" s="1" t="str">
        <f t="shared" si="34"/>
        <v/>
      </c>
      <c r="P260" s="1" t="str">
        <f>IF(AND(שבוע_בדילוג[[#This Row],[חיזוי - שבוע]]=1,K261=1),1,"")</f>
        <v/>
      </c>
      <c r="Q260" s="1" t="str">
        <f>IF(AND(שבוע_בדילוג[[#This Row],[וסת השבוע פעיל?]]&lt;3,OR(שבוע_בדילוג[[#This Row],[CycleNumber]]&gt;B261,B261="")),1,"")</f>
        <v/>
      </c>
      <c r="R260" s="1" t="str">
        <f>IF(AND(שבוע_בדילוג[[#This Row],[חיזוי - שבוע]]&lt;&gt;"",שבוע_בדילוג[[#This Row],[וסת השבוע פעיל?2]]=""),1,"")</f>
        <v/>
      </c>
      <c r="S260" s="1" t="str">
        <f>IF(שבוע_בדילוג[[#This Row],[האישה קבעה וסת שבוע בדילוג?]]=1,IF(שבוע_בדילוג[[#This Row],[וסת השבוע פעיל?]]&lt;3,1,0),"")</f>
        <v/>
      </c>
      <c r="T2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0" s="1">
        <f t="shared" si="35"/>
        <v>0</v>
      </c>
      <c r="V260" s="1">
        <f t="shared" si="36"/>
        <v>0</v>
      </c>
      <c r="W260" s="1">
        <f t="shared" si="37"/>
        <v>0</v>
      </c>
      <c r="X260" s="1">
        <f>IF(שבוע_בדילוג[[#This Row],[3 הפלגות זהות]]="","",IF(שבוע_בדילוג[[#This Row],[3 הפלגות זהות]]=1,שבוע_בדילוג[[#This Row],[LengthofCycle]],X259))</f>
        <v>28</v>
      </c>
      <c r="Y260" s="1">
        <f>IF(שבוע_בדילוג[[#This Row],[וסת קבוע אחרון]]="","",IF(OR(שבוע_בדילוג[[#This Row],[LengthofCycle]]=שבוע_בדילוג[[#This Row],[וסת קבוע אחרון]],F259=שבוע_בדילוג[[#This Row],[וסת קבוע אחרון]],F258=שבוע_בדילוג[[#This Row],[וסת קבוע אחרון]]),1,0))</f>
        <v>0</v>
      </c>
      <c r="Z260" s="1" t="str">
        <f>IF(OR(שבוע_בדילוג[[#This Row],[הווסת פעיל?]]=0,שבוע_בדילוג[[#This Row],[הווסת פעיל?]]=""),"",SUM(Z259,שבוע_בדילוג[[#This Row],[הווסת פעיל?]]))</f>
        <v/>
      </c>
      <c r="AA260" s="1" t="str">
        <f>IF(AND(שבוע_בדילוג[[#This Row],[כמה מחזורים עד עקירה]]&lt;&gt;"",Z261=""),שבוע_בדילוג[[#This Row],[כמה מחזורים עד עקירה]],"")</f>
        <v/>
      </c>
      <c r="AB260" s="1" t="str">
        <f>IF(AND(שבוע_בדילוג[[#This Row],[הווסת פעיל?]]=1,שבוע_בדילוג[[#This Row],[וסת קבוע אחרון]]&lt;&gt;X259),שבוע_בדילוג[[#This Row],[וסת קבוע אחרון]],"")</f>
        <v/>
      </c>
      <c r="AC260" s="1" t="str">
        <f>IF(AND(שבוע_בדילוג[[#This Row],[הווסת פעיל?]]=1,Y259=0,שבוע_בדילוג[[#This Row],[וסת קבוע אחרון]]=X259),שבוע_בדילוג[[#This Row],[וסת קבוע אחרון]],"")</f>
        <v/>
      </c>
      <c r="AD260" s="1" t="str">
        <f>IF(AND(שבוע_בדילוג[[#This Row],[הווסת פעיל?]]=1,Y259=0,שבוע_בדילוג[[#This Row],[וסת קבוע אחרון]]&lt;&gt;X259),1,"")</f>
        <v/>
      </c>
      <c r="AE260" s="1" t="str">
        <f>IF(AND(שבוע_בדילוג[[#This Row],[הווסת פעיל?]]&lt;&gt;"",B261=1),שבוע_בדילוג[[#This Row],[CycleNumber]],"")</f>
        <v/>
      </c>
      <c r="AF260" s="1" t="str">
        <f>IF(AND(שבוע_בדילוג[[#This Row],[הווסת פעיל?]]&lt;&gt;"",Y259=""),שבוע_בדילוג[[#This Row],[CycleNumber]],"")</f>
        <v/>
      </c>
      <c r="AG260" s="1" t="str">
        <f>IF(B261=1,"",IF(שבוע_בדילוג[[#This Row],[הווסת פעיל?]]=1,IF(שבוע_בדילוג[[#This Row],[וסת קבוע אחרון]]=F261,1,0),""))</f>
        <v/>
      </c>
      <c r="AH260" s="1" t="str">
        <f>IF(B261=1,"",IF(שבוע_בדילוג[[#This Row],[הווסת פעיל?]]=1,IF(OR(שבוע_בדילוג[[#This Row],[וסת קבוע אחרון]]=F261,F261=שבוע_בדילוג[[#This Row],[LengthofCycle]]),1,0),""))</f>
        <v/>
      </c>
      <c r="AI260" s="1" t="str">
        <f>IF(B261=1,"",IF(שבוע_בדילוג[[#This Row],[הווסת פעיל?]]=1,IF(OR(שבוע_בדילוג[[#This Row],[וסת קבוע אחרון]]=F261,F261=שבוע_בדילוג[[#This Row],[LengthofCycle]],AND(שבוע_בדילוג[[#This Row],[LengthofCycle]]&lt;&gt;שבוע_בדילוג[[#This Row],[וסת קבוע אחרון]],OR(F261=28,F261=29))),1,0),""))</f>
        <v/>
      </c>
      <c r="AJ260" s="1" t="str">
        <f>IF(AND(שבוע_בדילוג[[#This Row],[הווסת פעיל?]]=1,B261=1),1,"")</f>
        <v/>
      </c>
      <c r="AK260" s="4">
        <f>IF(AND(שבוע_בדילוג[[#This Row],[הווסת פעיל?]]&lt;&gt;1,B261&lt;&gt;1,B261&lt;&gt;""),IF(שבוע_בדילוג[[#This Row],[LengthofCycle]]=F261,1,0),"")</f>
        <v>1</v>
      </c>
      <c r="AL260" s="4">
        <f>IF(AND(שבוע_בדילוג[[#This Row],[הווסת פעיל?]]&lt;&gt;1,B261&lt;&gt;1,B261&lt;&gt;""),IF(OR(שבוע_בדילוג[[#This Row],[LengthofCycle]]=F261,F261=29),1,0),"")</f>
        <v>1</v>
      </c>
      <c r="AM260" s="4">
        <f>IF(AND(שבוע_בדילוג[[#This Row],[הווסת פעיל?]]&lt;&gt;1,B261&lt;&gt;1,B261&lt;&gt;""),IF(OR(שבוע_בדילוג[[#This Row],[LengthofCycle]]=F261,F261=29,F261=28),1,0),"")</f>
        <v>1</v>
      </c>
      <c r="AN260" s="1">
        <v>3</v>
      </c>
      <c r="AR260" s="1">
        <v>6</v>
      </c>
      <c r="AS260" s="1">
        <f t="shared" si="38"/>
        <v>0</v>
      </c>
      <c r="AT260" s="2">
        <f t="shared" si="39"/>
        <v>0</v>
      </c>
      <c r="AU260" s="1">
        <v>2</v>
      </c>
      <c r="AY260" s="1" t="s">
        <v>36</v>
      </c>
      <c r="AZ260" s="4">
        <f>SUM(AZ252:AZ259)</f>
        <v>0</v>
      </c>
      <c r="BA260" s="4">
        <f>SUM(BA252:BA259)</f>
        <v>0</v>
      </c>
      <c r="BB260" s="1">
        <v>2</v>
      </c>
      <c r="BC260" s="1">
        <v>1</v>
      </c>
    </row>
    <row r="261" spans="1:55" x14ac:dyDescent="0.25">
      <c r="A261" s="1" t="s">
        <v>73</v>
      </c>
      <c r="B261" s="1">
        <v>11</v>
      </c>
      <c r="C261" s="1">
        <v>0</v>
      </c>
      <c r="D261" s="1">
        <v>1</v>
      </c>
      <c r="E261" s="1">
        <v>0</v>
      </c>
      <c r="F261" s="1">
        <v>27</v>
      </c>
      <c r="H261" s="1">
        <f>שבוע_בדילוג[[#This Row],[LengthofCycle]]+1</f>
        <v>28</v>
      </c>
      <c r="I261" s="1" t="str">
        <f>IF(IFERROR(LOOKUP(שבוע_בדילוג[[#This Row],[ClientID]],קביעויות[השבוע בדילוג]),FALSE)=שבוע_בדילוג[[#This Row],[ClientID]],1,"")</f>
        <v/>
      </c>
      <c r="J261" s="1" t="str">
        <f>IF(AND(שבוע_בדילוג[[#This Row],[CycleNumber]]&gt;1,OR(B262="",שבוע_בדילוג[[#This Row],[CycleNumber]]&gt;B260)),IF(OR(AND(שבוע_בדילוג[[#This Row],[LengthofCycle]]=29,F260=29),AND(שבוע_בדילוג[[#This Row],[LengthofCycle]]=36,F260=36)),1,""),"")</f>
        <v/>
      </c>
      <c r="K261" s="1" t="str">
        <f>IF(AND(שבוע_בדילוג[[#This Row],[וסת השבוע]]=1,J260=1,שבוע_בדילוג[[#This Row],[CycleNumber]]&gt;B260),1,"")</f>
        <v/>
      </c>
      <c r="L261" s="1" t="str">
        <f>IF(שבוע_בדילוג[[#This Row],[CycleNumber]]=1,"",IF(שבוע_בדילוג[[#This Row],[וסת השבוע]]=1,0,IF(L260="","",IF(L260=0,IF(שבוע_בדילוג[[#This Row],[LengthofCycle]]=29,0,1),IF(L260=1,IF(שבוע_בדילוג[[#This Row],[LengthofCycle]]+F260=29*2,0,2),IF(L260=2,IF(שבוע_בדילוג[[#This Row],[LengthofCycle]]+F260+F259=29*3,0,3),""))))))</f>
        <v/>
      </c>
      <c r="M261" s="1" t="str">
        <f>IF(שבוע_בדילוג[[#This Row],[וסת השבוע]]=1,IF(שבוע_בדילוג[[#This Row],[וסת השבוע וההפלגה ביחד]]=1,M260+1,0),IF(AND(שבוע_בדילוג[[#This Row],[CycleNumber]]&gt;B260,שבוע_בדילוג[[#This Row],[CycleNumber]]&gt;1),IF(שבוע_בדילוג[[#This Row],[וסת השבוע פעיל?]]&lt;&gt;"",M260+1,""),""))</f>
        <v/>
      </c>
      <c r="N261" s="1" t="str">
        <f>IF(שבוע_בדילוג[[#This Row],[וסת השבוע פעיל?2]]="","",IF(AND(שבוע_בדילוג[[#This Row],[וסת השבוע פעיל?]]&lt;&gt;"",שבוע_בדילוג[[#This Row],[CycleNumber]]&lt;B262,B262&lt;&gt;"",שבוע_בדילוג[[#This Row],[וסת השבוע פעיל?]]&lt;3),IF(L262=0,IF(AND(שבוע_בדילוג[[#This Row],[וסת השבוע פעיל?]]&gt;0,J262=1),0,1),0),""))</f>
        <v/>
      </c>
      <c r="O261" s="1" t="str">
        <f t="shared" si="34"/>
        <v/>
      </c>
      <c r="P261" s="1" t="str">
        <f>IF(AND(שבוע_בדילוג[[#This Row],[חיזוי - שבוע]]=1,K262=1),1,"")</f>
        <v/>
      </c>
      <c r="Q261" s="1" t="str">
        <f>IF(AND(שבוע_בדילוג[[#This Row],[וסת השבוע פעיל?]]&lt;3,OR(שבוע_בדילוג[[#This Row],[CycleNumber]]&gt;B262,B262="")),1,"")</f>
        <v/>
      </c>
      <c r="R261" s="1" t="str">
        <f>IF(AND(שבוע_בדילוג[[#This Row],[חיזוי - שבוע]]&lt;&gt;"",שבוע_בדילוג[[#This Row],[וסת השבוע פעיל?2]]=""),1,"")</f>
        <v/>
      </c>
      <c r="S261" s="1" t="str">
        <f>IF(שבוע_בדילוג[[#This Row],[האישה קבעה וסת שבוע בדילוג?]]=1,IF(שבוע_בדילוג[[#This Row],[וסת השבוע פעיל?]]&lt;3,1,0),"")</f>
        <v/>
      </c>
      <c r="T2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1" s="1">
        <f t="shared" si="35"/>
        <v>0</v>
      </c>
      <c r="V261" s="1">
        <f t="shared" si="36"/>
        <v>0</v>
      </c>
      <c r="W261" s="1">
        <f t="shared" si="37"/>
        <v>0</v>
      </c>
      <c r="X261" s="1">
        <f>IF(שבוע_בדילוג[[#This Row],[3 הפלגות זהות]]="","",IF(שבוע_בדילוג[[#This Row],[3 הפלגות זהות]]=1,שבוע_בדילוג[[#This Row],[LengthofCycle]],X260))</f>
        <v>28</v>
      </c>
      <c r="Y261" s="1">
        <f>IF(שבוע_בדילוג[[#This Row],[וסת קבוע אחרון]]="","",IF(OR(שבוע_בדילוג[[#This Row],[LengthofCycle]]=שבוע_בדילוג[[#This Row],[וסת קבוע אחרון]],F260=שבוע_בדילוג[[#This Row],[וסת קבוע אחרון]],F259=שבוע_בדילוג[[#This Row],[וסת קבוע אחרון]]),1,0))</f>
        <v>0</v>
      </c>
      <c r="Z261" s="1" t="str">
        <f>IF(OR(שבוע_בדילוג[[#This Row],[הווסת פעיל?]]=0,שבוע_בדילוג[[#This Row],[הווסת פעיל?]]=""),"",SUM(Z260,שבוע_בדילוג[[#This Row],[הווסת פעיל?]]))</f>
        <v/>
      </c>
      <c r="AA261" s="1" t="str">
        <f>IF(AND(שבוע_בדילוג[[#This Row],[כמה מחזורים עד עקירה]]&lt;&gt;"",Z262=""),שבוע_בדילוג[[#This Row],[כמה מחזורים עד עקירה]],"")</f>
        <v/>
      </c>
      <c r="AB261" s="1" t="str">
        <f>IF(AND(שבוע_בדילוג[[#This Row],[הווסת פעיל?]]=1,שבוע_בדילוג[[#This Row],[וסת קבוע אחרון]]&lt;&gt;X260),שבוע_בדילוג[[#This Row],[וסת קבוע אחרון]],"")</f>
        <v/>
      </c>
      <c r="AC261" s="1" t="str">
        <f>IF(AND(שבוע_בדילוג[[#This Row],[הווסת פעיל?]]=1,Y260=0,שבוע_בדילוג[[#This Row],[וסת קבוע אחרון]]=X260),שבוע_בדילוג[[#This Row],[וסת קבוע אחרון]],"")</f>
        <v/>
      </c>
      <c r="AD261" s="1" t="str">
        <f>IF(AND(שבוע_בדילוג[[#This Row],[הווסת פעיל?]]=1,Y260=0,שבוע_בדילוג[[#This Row],[וסת קבוע אחרון]]&lt;&gt;X260),1,"")</f>
        <v/>
      </c>
      <c r="AE261" s="1" t="str">
        <f>IF(AND(שבוע_בדילוג[[#This Row],[הווסת פעיל?]]&lt;&gt;"",B262=1),שבוע_בדילוג[[#This Row],[CycleNumber]],"")</f>
        <v/>
      </c>
      <c r="AF261" s="1" t="str">
        <f>IF(AND(שבוע_בדילוג[[#This Row],[הווסת פעיל?]]&lt;&gt;"",Y260=""),שבוע_בדילוג[[#This Row],[CycleNumber]],"")</f>
        <v/>
      </c>
      <c r="AG261" s="1" t="str">
        <f>IF(B262=1,"",IF(שבוע_בדילוג[[#This Row],[הווסת פעיל?]]=1,IF(שבוע_בדילוג[[#This Row],[וסת קבוע אחרון]]=F262,1,0),""))</f>
        <v/>
      </c>
      <c r="AH261" s="1" t="str">
        <f>IF(B262=1,"",IF(שבוע_בדילוג[[#This Row],[הווסת פעיל?]]=1,IF(OR(שבוע_בדילוג[[#This Row],[וסת קבוע אחרון]]=F262,F262=שבוע_בדילוג[[#This Row],[LengthofCycle]]),1,0),""))</f>
        <v/>
      </c>
      <c r="AI261" s="1" t="str">
        <f>IF(B262=1,"",IF(שבוע_בדילוג[[#This Row],[הווסת פעיל?]]=1,IF(OR(שבוע_בדילוג[[#This Row],[וסת קבוע אחרון]]=F262,F262=שבוע_בדילוג[[#This Row],[LengthofCycle]],AND(שבוע_בדילוג[[#This Row],[LengthofCycle]]&lt;&gt;שבוע_בדילוג[[#This Row],[וסת קבוע אחרון]],OR(F262=28,F262=29))),1,0),""))</f>
        <v/>
      </c>
      <c r="AJ261" s="1" t="str">
        <f>IF(AND(שבוע_בדילוג[[#This Row],[הווסת פעיל?]]=1,B262=1),1,"")</f>
        <v/>
      </c>
      <c r="AK261" s="4">
        <f>IF(AND(שבוע_בדילוג[[#This Row],[הווסת פעיל?]]&lt;&gt;1,B262&lt;&gt;1,B262&lt;&gt;""),IF(שבוע_בדילוג[[#This Row],[LengthofCycle]]=F262,1,0),"")</f>
        <v>1</v>
      </c>
      <c r="AL261" s="4">
        <f>IF(AND(שבוע_בדילוג[[#This Row],[הווסת פעיל?]]&lt;&gt;1,B262&lt;&gt;1,B262&lt;&gt;""),IF(OR(שבוע_בדילוג[[#This Row],[LengthofCycle]]=F262,F262=29),1,0),"")</f>
        <v>1</v>
      </c>
      <c r="AM261" s="4">
        <f>IF(AND(שבוע_בדילוג[[#This Row],[הווסת פעיל?]]&lt;&gt;1,B262&lt;&gt;1,B262&lt;&gt;""),IF(OR(שבוע_בדילוג[[#This Row],[LengthofCycle]]=F262,F262=29,F262=28),1,0),"")</f>
        <v>1</v>
      </c>
      <c r="AR261" s="1">
        <v>7</v>
      </c>
      <c r="AS261" s="1">
        <f t="shared" si="38"/>
        <v>0</v>
      </c>
      <c r="AT261" s="2">
        <f t="shared" si="39"/>
        <v>0</v>
      </c>
    </row>
    <row r="262" spans="1:55" x14ac:dyDescent="0.25">
      <c r="A262" s="1" t="s">
        <v>73</v>
      </c>
      <c r="B262" s="1">
        <v>12</v>
      </c>
      <c r="C262" s="1">
        <v>0</v>
      </c>
      <c r="D262" s="1">
        <v>1</v>
      </c>
      <c r="E262" s="1">
        <v>0</v>
      </c>
      <c r="F262" s="1">
        <v>27</v>
      </c>
      <c r="H262" s="1">
        <f>שבוע_בדילוג[[#This Row],[LengthofCycle]]+1</f>
        <v>28</v>
      </c>
      <c r="I262" s="1" t="str">
        <f>IF(IFERROR(LOOKUP(שבוע_בדילוג[[#This Row],[ClientID]],קביעויות[השבוע בדילוג]),FALSE)=שבוע_בדילוג[[#This Row],[ClientID]],1,"")</f>
        <v/>
      </c>
      <c r="J262" s="1" t="str">
        <f>IF(AND(שבוע_בדילוג[[#This Row],[CycleNumber]]&gt;1,OR(B263="",שבוע_בדילוג[[#This Row],[CycleNumber]]&gt;B261)),IF(OR(AND(שבוע_בדילוג[[#This Row],[LengthofCycle]]=29,F261=29),AND(שבוע_בדילוג[[#This Row],[LengthofCycle]]=36,F261=36)),1,""),"")</f>
        <v/>
      </c>
      <c r="K262" s="1" t="str">
        <f>IF(AND(שבוע_בדילוג[[#This Row],[וסת השבוע]]=1,J261=1,שבוע_בדילוג[[#This Row],[CycleNumber]]&gt;B261),1,"")</f>
        <v/>
      </c>
      <c r="L262" s="1" t="str">
        <f>IF(שבוע_בדילוג[[#This Row],[CycleNumber]]=1,"",IF(שבוע_בדילוג[[#This Row],[וסת השבוע]]=1,0,IF(L261="","",IF(L261=0,IF(שבוע_בדילוג[[#This Row],[LengthofCycle]]=29,0,1),IF(L261=1,IF(שבוע_בדילוג[[#This Row],[LengthofCycle]]+F261=29*2,0,2),IF(L261=2,IF(שבוע_בדילוג[[#This Row],[LengthofCycle]]+F261+F260=29*3,0,3),""))))))</f>
        <v/>
      </c>
      <c r="M262" s="1" t="str">
        <f>IF(שבוע_בדילוג[[#This Row],[וסת השבוע]]=1,IF(שבוע_בדילוג[[#This Row],[וסת השבוע וההפלגה ביחד]]=1,M261+1,0),IF(AND(שבוע_בדילוג[[#This Row],[CycleNumber]]&gt;B261,שבוע_בדילוג[[#This Row],[CycleNumber]]&gt;1),IF(שבוע_בדילוג[[#This Row],[וסת השבוע פעיל?]]&lt;&gt;"",M261+1,""),""))</f>
        <v/>
      </c>
      <c r="N262" s="1" t="str">
        <f>IF(שבוע_בדילוג[[#This Row],[וסת השבוע פעיל?2]]="","",IF(AND(שבוע_בדילוג[[#This Row],[וסת השבוע פעיל?]]&lt;&gt;"",שבוע_בדילוג[[#This Row],[CycleNumber]]&lt;B263,B263&lt;&gt;"",שבוע_בדילוג[[#This Row],[וסת השבוע פעיל?]]&lt;3),IF(L263=0,IF(AND(שבוע_בדילוג[[#This Row],[וסת השבוע פעיל?]]&gt;0,J263=1),0,1),0),""))</f>
        <v/>
      </c>
      <c r="O262" s="1" t="str">
        <f t="shared" si="34"/>
        <v/>
      </c>
      <c r="P262" s="1" t="str">
        <f>IF(AND(שבוע_בדילוג[[#This Row],[חיזוי - שבוע]]=1,K263=1),1,"")</f>
        <v/>
      </c>
      <c r="Q262" s="1" t="str">
        <f>IF(AND(שבוע_בדילוג[[#This Row],[וסת השבוע פעיל?]]&lt;3,OR(שבוע_בדילוג[[#This Row],[CycleNumber]]&gt;B263,B263="")),1,"")</f>
        <v/>
      </c>
      <c r="R262" s="1" t="str">
        <f>IF(AND(שבוע_בדילוג[[#This Row],[חיזוי - שבוע]]&lt;&gt;"",שבוע_בדילוג[[#This Row],[וסת השבוע פעיל?2]]=""),1,"")</f>
        <v/>
      </c>
      <c r="S262" s="1" t="str">
        <f>IF(שבוע_בדילוג[[#This Row],[האישה קבעה וסת שבוע בדילוג?]]=1,IF(שבוע_בדילוג[[#This Row],[וסת השבוע פעיל?]]&lt;3,1,0),"")</f>
        <v/>
      </c>
      <c r="T2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2" s="1">
        <f t="shared" si="35"/>
        <v>1</v>
      </c>
      <c r="V262" s="1">
        <f t="shared" si="36"/>
        <v>0</v>
      </c>
      <c r="W262" s="1">
        <f t="shared" si="37"/>
        <v>0</v>
      </c>
      <c r="X262" s="1">
        <f>IF(שבוע_בדילוג[[#This Row],[3 הפלגות זהות]]="","",IF(שבוע_בדילוג[[#This Row],[3 הפלגות זהות]]=1,שבוע_בדילוג[[#This Row],[LengthofCycle]],X261))</f>
        <v>27</v>
      </c>
      <c r="Y262" s="1">
        <f>IF(שבוע_בדילוג[[#This Row],[וסת קבוע אחרון]]="","",IF(OR(שבוע_בדילוג[[#This Row],[LengthofCycle]]=שבוע_בדילוג[[#This Row],[וסת קבוע אחרון]],F261=שבוע_בדילוג[[#This Row],[וסת קבוע אחרון]],F260=שבוע_בדילוג[[#This Row],[וסת קבוע אחרון]]),1,0))</f>
        <v>1</v>
      </c>
      <c r="Z262" s="1">
        <f>IF(OR(שבוע_בדילוג[[#This Row],[הווסת פעיל?]]=0,שבוע_בדילוג[[#This Row],[הווסת פעיל?]]=""),"",SUM(Z261,שבוע_בדילוג[[#This Row],[הווסת פעיל?]]))</f>
        <v>1</v>
      </c>
      <c r="AA262" s="1" t="str">
        <f>IF(AND(שבוע_בדילוג[[#This Row],[כמה מחזורים עד עקירה]]&lt;&gt;"",Z263=""),שבוע_בדילוג[[#This Row],[כמה מחזורים עד עקירה]],"")</f>
        <v/>
      </c>
      <c r="AB262" s="1">
        <f>IF(AND(שבוע_בדילוג[[#This Row],[הווסת פעיל?]]=1,שבוע_בדילוג[[#This Row],[וסת קבוע אחרון]]&lt;&gt;X261),שבוע_בדילוג[[#This Row],[וסת קבוע אחרון]],"")</f>
        <v>27</v>
      </c>
      <c r="AC262" s="1" t="str">
        <f>IF(AND(שבוע_בדילוג[[#This Row],[הווסת פעיל?]]=1,Y261=0,שבוע_בדילוג[[#This Row],[וסת קבוע אחרון]]=X261),שבוע_בדילוג[[#This Row],[וסת קבוע אחרון]],"")</f>
        <v/>
      </c>
      <c r="AD262" s="1">
        <f>IF(AND(שבוע_בדילוג[[#This Row],[הווסת פעיל?]]=1,Y261=0,שבוע_בדילוג[[#This Row],[וסת קבוע אחרון]]&lt;&gt;X261),1,"")</f>
        <v>1</v>
      </c>
      <c r="AE262" s="1" t="str">
        <f>IF(AND(שבוע_בדילוג[[#This Row],[הווסת פעיל?]]&lt;&gt;"",B263=1),שבוע_בדילוג[[#This Row],[CycleNumber]],"")</f>
        <v/>
      </c>
      <c r="AF262" s="1" t="str">
        <f>IF(AND(שבוע_בדילוג[[#This Row],[הווסת פעיל?]]&lt;&gt;"",Y261=""),שבוע_בדילוג[[#This Row],[CycleNumber]],"")</f>
        <v/>
      </c>
      <c r="AG262" s="1">
        <f>IF(B263=1,"",IF(שבוע_בדילוג[[#This Row],[הווסת פעיל?]]=1,IF(שבוע_בדילוג[[#This Row],[וסת קבוע אחרון]]=F263,1,0),""))</f>
        <v>0</v>
      </c>
      <c r="AH262" s="1">
        <f>IF(B263=1,"",IF(שבוע_בדילוג[[#This Row],[הווסת פעיל?]]=1,IF(OR(שבוע_בדילוג[[#This Row],[וסת קבוע אחרון]]=F263,F263=שבוע_בדילוג[[#This Row],[LengthofCycle]]),1,0),""))</f>
        <v>0</v>
      </c>
      <c r="AI262" s="1">
        <f>IF(B263=1,"",IF(שבוע_בדילוג[[#This Row],[הווסת פעיל?]]=1,IF(OR(שבוע_בדילוג[[#This Row],[וסת קבוע אחרון]]=F263,F263=שבוע_בדילוג[[#This Row],[LengthofCycle]],AND(שבוע_בדילוג[[#This Row],[LengthofCycle]]&lt;&gt;שבוע_בדילוג[[#This Row],[וסת קבוע אחרון]],OR(F263=28,F263=29))),1,0),""))</f>
        <v>0</v>
      </c>
      <c r="AJ262" s="1" t="str">
        <f>IF(AND(שבוע_בדילוג[[#This Row],[הווסת פעיל?]]=1,B263=1),1,"")</f>
        <v/>
      </c>
      <c r="AK262" s="4" t="str">
        <f>IF(AND(שבוע_בדילוג[[#This Row],[הווסת פעיל?]]&lt;&gt;1,B263&lt;&gt;1,B263&lt;&gt;""),IF(שבוע_בדילוג[[#This Row],[LengthofCycle]]=F263,1,0),"")</f>
        <v/>
      </c>
      <c r="AL262" s="4" t="str">
        <f>IF(AND(שבוע_בדילוג[[#This Row],[הווסת פעיל?]]&lt;&gt;1,B263&lt;&gt;1,B263&lt;&gt;""),IF(OR(שבוע_בדילוג[[#This Row],[LengthofCycle]]=F263,F263=29),1,0),"")</f>
        <v/>
      </c>
      <c r="AM262" s="4" t="str">
        <f>IF(AND(שבוע_בדילוג[[#This Row],[הווסת פעיל?]]&lt;&gt;1,B263&lt;&gt;1,B263&lt;&gt;""),IF(OR(שבוע_בדילוג[[#This Row],[LengthofCycle]]=F263,F263=29,F263=28),1,0),"")</f>
        <v/>
      </c>
      <c r="AR262" s="1">
        <v>8</v>
      </c>
      <c r="AS262" s="1">
        <f t="shared" si="38"/>
        <v>0</v>
      </c>
      <c r="AT262" s="2">
        <f t="shared" si="39"/>
        <v>0</v>
      </c>
      <c r="AU262" s="1">
        <v>1</v>
      </c>
    </row>
    <row r="263" spans="1:55" x14ac:dyDescent="0.25">
      <c r="A263" s="1" t="s">
        <v>73</v>
      </c>
      <c r="B263" s="1">
        <v>13</v>
      </c>
      <c r="C263" s="1">
        <v>0</v>
      </c>
      <c r="D263" s="1">
        <v>0</v>
      </c>
      <c r="E263" s="1">
        <v>0</v>
      </c>
      <c r="F263" s="1">
        <v>28</v>
      </c>
      <c r="H263" s="1">
        <f>שבוע_בדילוג[[#This Row],[LengthofCycle]]+1</f>
        <v>29</v>
      </c>
      <c r="I263" s="1" t="str">
        <f>IF(IFERROR(LOOKUP(שבוע_בדילוג[[#This Row],[ClientID]],קביעויות[השבוע בדילוג]),FALSE)=שבוע_בדילוג[[#This Row],[ClientID]],1,"")</f>
        <v/>
      </c>
      <c r="J263" s="1" t="str">
        <f>IF(AND(שבוע_בדילוג[[#This Row],[CycleNumber]]&gt;1,OR(B264="",שבוע_בדילוג[[#This Row],[CycleNumber]]&gt;B262)),IF(OR(AND(שבוע_בדילוג[[#This Row],[LengthofCycle]]=29,F262=29),AND(שבוע_בדילוג[[#This Row],[LengthofCycle]]=36,F262=36)),1,""),"")</f>
        <v/>
      </c>
      <c r="K263" s="1" t="str">
        <f>IF(AND(שבוע_בדילוג[[#This Row],[וסת השבוע]]=1,J262=1,שבוע_בדילוג[[#This Row],[CycleNumber]]&gt;B262),1,"")</f>
        <v/>
      </c>
      <c r="L263" s="1" t="str">
        <f>IF(שבוע_בדילוג[[#This Row],[CycleNumber]]=1,"",IF(שבוע_בדילוג[[#This Row],[וסת השבוע]]=1,0,IF(L262="","",IF(L262=0,IF(שבוע_בדילוג[[#This Row],[LengthofCycle]]=29,0,1),IF(L262=1,IF(שבוע_בדילוג[[#This Row],[LengthofCycle]]+F262=29*2,0,2),IF(L262=2,IF(שבוע_בדילוג[[#This Row],[LengthofCycle]]+F262+F261=29*3,0,3),""))))))</f>
        <v/>
      </c>
      <c r="M263" s="1" t="str">
        <f>IF(שבוע_בדילוג[[#This Row],[וסת השבוע]]=1,IF(שבוע_בדילוג[[#This Row],[וסת השבוע וההפלגה ביחד]]=1,M262+1,0),IF(AND(שבוע_בדילוג[[#This Row],[CycleNumber]]&gt;B262,שבוע_בדילוג[[#This Row],[CycleNumber]]&gt;1),IF(שבוע_בדילוג[[#This Row],[וסת השבוע פעיל?]]&lt;&gt;"",M262+1,""),""))</f>
        <v/>
      </c>
      <c r="N263" s="1" t="str">
        <f>IF(שבוע_בדילוג[[#This Row],[וסת השבוע פעיל?2]]="","",IF(AND(שבוע_בדילוג[[#This Row],[וסת השבוע פעיל?]]&lt;&gt;"",שבוע_בדילוג[[#This Row],[CycleNumber]]&lt;B264,B264&lt;&gt;"",שבוע_בדילוג[[#This Row],[וסת השבוע פעיל?]]&lt;3),IF(L264=0,IF(AND(שבוע_בדילוג[[#This Row],[וסת השבוע פעיל?]]&gt;0,J264=1),0,1),0),""))</f>
        <v/>
      </c>
      <c r="O263" s="1" t="str">
        <f t="shared" si="34"/>
        <v/>
      </c>
      <c r="P263" s="1" t="str">
        <f>IF(AND(שבוע_בדילוג[[#This Row],[חיזוי - שבוע]]=1,K264=1),1,"")</f>
        <v/>
      </c>
      <c r="Q263" s="1" t="str">
        <f>IF(AND(שבוע_בדילוג[[#This Row],[וסת השבוע פעיל?]]&lt;3,OR(שבוע_בדילוג[[#This Row],[CycleNumber]]&gt;B264,B264="")),1,"")</f>
        <v/>
      </c>
      <c r="R263" s="1" t="str">
        <f>IF(AND(שבוע_בדילוג[[#This Row],[חיזוי - שבוע]]&lt;&gt;"",שבוע_בדילוג[[#This Row],[וסת השבוע פעיל?2]]=""),1,"")</f>
        <v/>
      </c>
      <c r="S263" s="1" t="str">
        <f>IF(שבוע_בדילוג[[#This Row],[האישה קבעה וסת שבוע בדילוג?]]=1,IF(שבוע_בדילוג[[#This Row],[וסת השבוע פעיל?]]&lt;3,1,0),"")</f>
        <v/>
      </c>
      <c r="T2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3" s="1">
        <f t="shared" si="35"/>
        <v>0</v>
      </c>
      <c r="V263" s="1">
        <f t="shared" si="36"/>
        <v>0</v>
      </c>
      <c r="W263" s="1">
        <f t="shared" si="37"/>
        <v>0</v>
      </c>
      <c r="X263" s="1">
        <f>IF(שבוע_בדילוג[[#This Row],[3 הפלגות זהות]]="","",IF(שבוע_בדילוג[[#This Row],[3 הפלגות זהות]]=1,שבוע_בדילוג[[#This Row],[LengthofCycle]],X262))</f>
        <v>27</v>
      </c>
      <c r="Y263" s="1">
        <f>IF(שבוע_בדילוג[[#This Row],[וסת קבוע אחרון]]="","",IF(OR(שבוע_בדילוג[[#This Row],[LengthofCycle]]=שבוע_בדילוג[[#This Row],[וסת קבוע אחרון]],F262=שבוע_בדילוג[[#This Row],[וסת קבוע אחרון]],F261=שבוע_בדילוג[[#This Row],[וסת קבוע אחרון]]),1,0))</f>
        <v>1</v>
      </c>
      <c r="Z263" s="1">
        <f>IF(OR(שבוע_בדילוג[[#This Row],[הווסת פעיל?]]=0,שבוע_בדילוג[[#This Row],[הווסת פעיל?]]=""),"",SUM(Z262,שבוע_בדילוג[[#This Row],[הווסת פעיל?]]))</f>
        <v>2</v>
      </c>
      <c r="AA263" s="1" t="str">
        <f>IF(AND(שבוע_בדילוג[[#This Row],[כמה מחזורים עד עקירה]]&lt;&gt;"",Z264=""),שבוע_בדילוג[[#This Row],[כמה מחזורים עד עקירה]],"")</f>
        <v/>
      </c>
      <c r="AB263" s="1" t="str">
        <f>IF(AND(שבוע_בדילוג[[#This Row],[הווסת פעיל?]]=1,שבוע_בדילוג[[#This Row],[וסת קבוע אחרון]]&lt;&gt;X262),שבוע_בדילוג[[#This Row],[וסת קבוע אחרון]],"")</f>
        <v/>
      </c>
      <c r="AC263" s="1" t="str">
        <f>IF(AND(שבוע_בדילוג[[#This Row],[הווסת פעיל?]]=1,Y262=0,שבוע_בדילוג[[#This Row],[וסת קבוע אחרון]]=X262),שבוע_בדילוג[[#This Row],[וסת קבוע אחרון]],"")</f>
        <v/>
      </c>
      <c r="AD263" s="1" t="str">
        <f>IF(AND(שבוע_בדילוג[[#This Row],[הווסת פעיל?]]=1,Y262=0,שבוע_בדילוג[[#This Row],[וסת קבוע אחרון]]&lt;&gt;X262),1,"")</f>
        <v/>
      </c>
      <c r="AE263" s="1" t="str">
        <f>IF(AND(שבוע_בדילוג[[#This Row],[הווסת פעיל?]]&lt;&gt;"",B264=1),שבוע_בדילוג[[#This Row],[CycleNumber]],"")</f>
        <v/>
      </c>
      <c r="AF263" s="1" t="str">
        <f>IF(AND(שבוע_בדילוג[[#This Row],[הווסת פעיל?]]&lt;&gt;"",Y262=""),שבוע_בדילוג[[#This Row],[CycleNumber]],"")</f>
        <v/>
      </c>
      <c r="AG263" s="1">
        <f>IF(B264=1,"",IF(שבוע_בדילוג[[#This Row],[הווסת פעיל?]]=1,IF(שבוע_בדילוג[[#This Row],[וסת קבוע אחרון]]=F264,1,0),""))</f>
        <v>1</v>
      </c>
      <c r="AH263" s="1">
        <f>IF(B264=1,"",IF(שבוע_בדילוג[[#This Row],[הווסת פעיל?]]=1,IF(OR(שבוע_בדילוג[[#This Row],[וסת קבוע אחרון]]=F264,F264=שבוע_בדילוג[[#This Row],[LengthofCycle]]),1,0),""))</f>
        <v>1</v>
      </c>
      <c r="AI263" s="1">
        <f>IF(B264=1,"",IF(שבוע_בדילוג[[#This Row],[הווסת פעיל?]]=1,IF(OR(שבוע_בדילוג[[#This Row],[וסת קבוע אחרון]]=F264,F264=שבוע_בדילוג[[#This Row],[LengthofCycle]],AND(שבוע_בדילוג[[#This Row],[LengthofCycle]]&lt;&gt;שבוע_בדילוג[[#This Row],[וסת קבוע אחרון]],OR(F264=28,F264=29))),1,0),""))</f>
        <v>1</v>
      </c>
      <c r="AJ263" s="1" t="str">
        <f>IF(AND(שבוע_בדילוג[[#This Row],[הווסת פעיל?]]=1,B264=1),1,"")</f>
        <v/>
      </c>
      <c r="AK263" s="4" t="str">
        <f>IF(AND(שבוע_בדילוג[[#This Row],[הווסת פעיל?]]&lt;&gt;1,B264&lt;&gt;1,B264&lt;&gt;""),IF(שבוע_בדילוג[[#This Row],[LengthofCycle]]=F264,1,0),"")</f>
        <v/>
      </c>
      <c r="AL263" s="4" t="str">
        <f>IF(AND(שבוע_בדילוג[[#This Row],[הווסת פעיל?]]&lt;&gt;1,B264&lt;&gt;1,B264&lt;&gt;""),IF(OR(שבוע_בדילוג[[#This Row],[LengthofCycle]]=F264,F264=29),1,0),"")</f>
        <v/>
      </c>
      <c r="AM263" s="4" t="str">
        <f>IF(AND(שבוע_בדילוג[[#This Row],[הווסת פעיל?]]&lt;&gt;1,B264&lt;&gt;1,B264&lt;&gt;""),IF(OR(שבוע_בדילוג[[#This Row],[LengthofCycle]]=F264,F264=29,F264=28),1,0),"")</f>
        <v/>
      </c>
      <c r="AR263" s="1">
        <v>18</v>
      </c>
      <c r="AS263" s="1">
        <f t="shared" si="38"/>
        <v>0</v>
      </c>
      <c r="AT263" s="2">
        <f t="shared" si="39"/>
        <v>0</v>
      </c>
    </row>
    <row r="264" spans="1:55" x14ac:dyDescent="0.25">
      <c r="A264" s="1" t="s">
        <v>73</v>
      </c>
      <c r="B264" s="1">
        <v>14</v>
      </c>
      <c r="C264" s="1">
        <v>0</v>
      </c>
      <c r="D264" s="1">
        <v>1</v>
      </c>
      <c r="E264" s="1">
        <v>0</v>
      </c>
      <c r="F264" s="1">
        <v>27</v>
      </c>
      <c r="H264" s="1">
        <f>שבוע_בדילוג[[#This Row],[LengthofCycle]]+1</f>
        <v>28</v>
      </c>
      <c r="I264" s="1" t="str">
        <f>IF(IFERROR(LOOKUP(שבוע_בדילוג[[#This Row],[ClientID]],קביעויות[השבוע בדילוג]),FALSE)=שבוע_בדילוג[[#This Row],[ClientID]],1,"")</f>
        <v/>
      </c>
      <c r="J264" s="1" t="str">
        <f>IF(AND(שבוע_בדילוג[[#This Row],[CycleNumber]]&gt;1,OR(B265="",שבוע_בדילוג[[#This Row],[CycleNumber]]&gt;B263)),IF(OR(AND(שבוע_בדילוג[[#This Row],[LengthofCycle]]=29,F263=29),AND(שבוע_בדילוג[[#This Row],[LengthofCycle]]=36,F263=36)),1,""),"")</f>
        <v/>
      </c>
      <c r="K264" s="1" t="str">
        <f>IF(AND(שבוע_בדילוג[[#This Row],[וסת השבוע]]=1,J263=1,שבוע_בדילוג[[#This Row],[CycleNumber]]&gt;B263),1,"")</f>
        <v/>
      </c>
      <c r="L264" s="1" t="str">
        <f>IF(שבוע_בדילוג[[#This Row],[CycleNumber]]=1,"",IF(שבוע_בדילוג[[#This Row],[וסת השבוע]]=1,0,IF(L263="","",IF(L263=0,IF(שבוע_בדילוג[[#This Row],[LengthofCycle]]=29,0,1),IF(L263=1,IF(שבוע_בדילוג[[#This Row],[LengthofCycle]]+F263=29*2,0,2),IF(L263=2,IF(שבוע_בדילוג[[#This Row],[LengthofCycle]]+F263+F262=29*3,0,3),""))))))</f>
        <v/>
      </c>
      <c r="M264" s="1" t="str">
        <f>IF(שבוע_בדילוג[[#This Row],[וסת השבוע]]=1,IF(שבוע_בדילוג[[#This Row],[וסת השבוע וההפלגה ביחד]]=1,M263+1,0),IF(AND(שבוע_בדילוג[[#This Row],[CycleNumber]]&gt;B263,שבוע_בדילוג[[#This Row],[CycleNumber]]&gt;1),IF(שבוע_בדילוג[[#This Row],[וסת השבוע פעיל?]]&lt;&gt;"",M263+1,""),""))</f>
        <v/>
      </c>
      <c r="N264" s="1" t="str">
        <f>IF(שבוע_בדילוג[[#This Row],[וסת השבוע פעיל?2]]="","",IF(AND(שבוע_בדילוג[[#This Row],[וסת השבוע פעיל?]]&lt;&gt;"",שבוע_בדילוג[[#This Row],[CycleNumber]]&lt;B265,B265&lt;&gt;"",שבוע_בדילוג[[#This Row],[וסת השבוע פעיל?]]&lt;3),IF(L265=0,IF(AND(שבוע_בדילוג[[#This Row],[וסת השבוע פעיל?]]&gt;0,J265=1),0,1),0),""))</f>
        <v/>
      </c>
      <c r="O264" s="1" t="str">
        <f t="shared" si="34"/>
        <v/>
      </c>
      <c r="P264" s="1" t="str">
        <f>IF(AND(שבוע_בדילוג[[#This Row],[חיזוי - שבוע]]=1,K265=1),1,"")</f>
        <v/>
      </c>
      <c r="Q264" s="1" t="str">
        <f>IF(AND(שבוע_בדילוג[[#This Row],[וסת השבוע פעיל?]]&lt;3,OR(שבוע_בדילוג[[#This Row],[CycleNumber]]&gt;B265,B265="")),1,"")</f>
        <v/>
      </c>
      <c r="R264" s="1" t="str">
        <f>IF(AND(שבוע_בדילוג[[#This Row],[חיזוי - שבוע]]&lt;&gt;"",שבוע_בדילוג[[#This Row],[וסת השבוע פעיל?2]]=""),1,"")</f>
        <v/>
      </c>
      <c r="S264" s="1" t="str">
        <f>IF(שבוע_בדילוג[[#This Row],[האישה קבעה וסת שבוע בדילוג?]]=1,IF(שבוע_בדילוג[[#This Row],[וסת השבוע פעיל?]]&lt;3,1,0),"")</f>
        <v/>
      </c>
      <c r="T2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4" s="1">
        <f t="shared" si="35"/>
        <v>0</v>
      </c>
      <c r="V264" s="1">
        <f t="shared" si="36"/>
        <v>0</v>
      </c>
      <c r="W264" s="1">
        <f t="shared" si="37"/>
        <v>0</v>
      </c>
      <c r="X264" s="1">
        <f>IF(שבוע_בדילוג[[#This Row],[3 הפלגות זהות]]="","",IF(שבוע_בדילוג[[#This Row],[3 הפלגות זהות]]=1,שבוע_בדילוג[[#This Row],[LengthofCycle]],X263))</f>
        <v>27</v>
      </c>
      <c r="Y264" s="1">
        <f>IF(שבוע_בדילוג[[#This Row],[וסת קבוע אחרון]]="","",IF(OR(שבוע_בדילוג[[#This Row],[LengthofCycle]]=שבוע_בדילוג[[#This Row],[וסת קבוע אחרון]],F263=שבוע_בדילוג[[#This Row],[וסת קבוע אחרון]],F262=שבוע_בדילוג[[#This Row],[וסת קבוע אחרון]]),1,0))</f>
        <v>1</v>
      </c>
      <c r="Z264" s="1">
        <f>IF(OR(שבוע_בדילוג[[#This Row],[הווסת פעיל?]]=0,שבוע_בדילוג[[#This Row],[הווסת פעיל?]]=""),"",SUM(Z263,שבוע_בדילוג[[#This Row],[הווסת פעיל?]]))</f>
        <v>3</v>
      </c>
      <c r="AA264" s="1" t="str">
        <f>IF(AND(שבוע_בדילוג[[#This Row],[כמה מחזורים עד עקירה]]&lt;&gt;"",Z265=""),שבוע_בדילוג[[#This Row],[כמה מחזורים עד עקירה]],"")</f>
        <v/>
      </c>
      <c r="AB264" s="1" t="str">
        <f>IF(AND(שבוע_בדילוג[[#This Row],[הווסת פעיל?]]=1,שבוע_בדילוג[[#This Row],[וסת קבוע אחרון]]&lt;&gt;X263),שבוע_בדילוג[[#This Row],[וסת קבוע אחרון]],"")</f>
        <v/>
      </c>
      <c r="AC264" s="1" t="str">
        <f>IF(AND(שבוע_בדילוג[[#This Row],[הווסת פעיל?]]=1,Y263=0,שבוע_בדילוג[[#This Row],[וסת קבוע אחרון]]=X263),שבוע_בדילוג[[#This Row],[וסת קבוע אחרון]],"")</f>
        <v/>
      </c>
      <c r="AD264" s="1" t="str">
        <f>IF(AND(שבוע_בדילוג[[#This Row],[הווסת פעיל?]]=1,Y263=0,שבוע_בדילוג[[#This Row],[וסת קבוע אחרון]]&lt;&gt;X263),1,"")</f>
        <v/>
      </c>
      <c r="AE264" s="1" t="str">
        <f>IF(AND(שבוע_בדילוג[[#This Row],[הווסת פעיל?]]&lt;&gt;"",B265=1),שבוע_בדילוג[[#This Row],[CycleNumber]],"")</f>
        <v/>
      </c>
      <c r="AF264" s="1" t="str">
        <f>IF(AND(שבוע_בדילוג[[#This Row],[הווסת פעיל?]]&lt;&gt;"",Y263=""),שבוע_בדילוג[[#This Row],[CycleNumber]],"")</f>
        <v/>
      </c>
      <c r="AG264" s="1">
        <f>IF(B265=1,"",IF(שבוע_בדילוג[[#This Row],[הווסת פעיל?]]=1,IF(שבוע_בדילוג[[#This Row],[וסת קבוע אחרון]]=F265,1,0),""))</f>
        <v>0</v>
      </c>
      <c r="AH264" s="1">
        <f>IF(B265=1,"",IF(שבוע_בדילוג[[#This Row],[הווסת פעיל?]]=1,IF(OR(שבוע_בדילוג[[#This Row],[וסת קבוע אחרון]]=F265,F265=שבוע_בדילוג[[#This Row],[LengthofCycle]]),1,0),""))</f>
        <v>0</v>
      </c>
      <c r="AI264" s="1">
        <f>IF(B265=1,"",IF(שבוע_בדילוג[[#This Row],[הווסת פעיל?]]=1,IF(OR(שבוע_בדילוג[[#This Row],[וסת קבוע אחרון]]=F265,F265=שבוע_בדילוג[[#This Row],[LengthofCycle]],AND(שבוע_בדילוג[[#This Row],[LengthofCycle]]&lt;&gt;שבוע_בדילוג[[#This Row],[וסת קבוע אחרון]],OR(F265=28,F265=29))),1,0),""))</f>
        <v>0</v>
      </c>
      <c r="AJ264" s="1" t="str">
        <f>IF(AND(שבוע_בדילוג[[#This Row],[הווסת פעיל?]]=1,B265=1),1,"")</f>
        <v/>
      </c>
      <c r="AK264" s="4" t="str">
        <f>IF(AND(שבוע_בדילוג[[#This Row],[הווסת פעיל?]]&lt;&gt;1,B265&lt;&gt;1,B265&lt;&gt;""),IF(שבוע_בדילוג[[#This Row],[LengthofCycle]]=F265,1,0),"")</f>
        <v/>
      </c>
      <c r="AL264" s="4" t="str">
        <f>IF(AND(שבוע_בדילוג[[#This Row],[הווסת פעיל?]]&lt;&gt;1,B265&lt;&gt;1,B265&lt;&gt;""),IF(OR(שבוע_בדילוג[[#This Row],[LengthofCycle]]=F265,F265=29),1,0),"")</f>
        <v/>
      </c>
      <c r="AM264" s="4" t="str">
        <f>IF(AND(שבוע_בדילוג[[#This Row],[הווסת פעיל?]]&lt;&gt;1,B265&lt;&gt;1,B265&lt;&gt;""),IF(OR(שבוע_בדילוג[[#This Row],[LengthofCycle]]=F265,F265=29,F265=28),1,0),"")</f>
        <v/>
      </c>
      <c r="AR264" s="1" t="s">
        <v>36</v>
      </c>
      <c r="AS264" s="1">
        <f>SUM(AS256:AS263)</f>
        <v>127</v>
      </c>
    </row>
    <row r="265" spans="1:55" x14ac:dyDescent="0.25">
      <c r="A265" s="1" t="s">
        <v>73</v>
      </c>
      <c r="B265" s="1">
        <v>15</v>
      </c>
      <c r="C265" s="1">
        <v>0</v>
      </c>
      <c r="D265" s="1">
        <v>1</v>
      </c>
      <c r="E265" s="1">
        <v>0</v>
      </c>
      <c r="F265" s="1">
        <v>28</v>
      </c>
      <c r="H265" s="1">
        <f>שבוע_בדילוג[[#This Row],[LengthofCycle]]+1</f>
        <v>29</v>
      </c>
      <c r="I265" s="1" t="str">
        <f>IF(IFERROR(LOOKUP(שבוע_בדילוג[[#This Row],[ClientID]],קביעויות[השבוע בדילוג]),FALSE)=שבוע_בדילוג[[#This Row],[ClientID]],1,"")</f>
        <v/>
      </c>
      <c r="J265" s="1" t="str">
        <f>IF(AND(שבוע_בדילוג[[#This Row],[CycleNumber]]&gt;1,OR(B266="",שבוע_בדילוג[[#This Row],[CycleNumber]]&gt;B264)),IF(OR(AND(שבוע_בדילוג[[#This Row],[LengthofCycle]]=29,F264=29),AND(שבוע_בדילוג[[#This Row],[LengthofCycle]]=36,F264=36)),1,""),"")</f>
        <v/>
      </c>
      <c r="K265" s="1" t="str">
        <f>IF(AND(שבוע_בדילוג[[#This Row],[וסת השבוע]]=1,J264=1,שבוע_בדילוג[[#This Row],[CycleNumber]]&gt;B264),1,"")</f>
        <v/>
      </c>
      <c r="L265" s="1" t="str">
        <f>IF(שבוע_בדילוג[[#This Row],[CycleNumber]]=1,"",IF(שבוע_בדילוג[[#This Row],[וסת השבוע]]=1,0,IF(L264="","",IF(L264=0,IF(שבוע_בדילוג[[#This Row],[LengthofCycle]]=29,0,1),IF(L264=1,IF(שבוע_בדילוג[[#This Row],[LengthofCycle]]+F264=29*2,0,2),IF(L264=2,IF(שבוע_בדילוג[[#This Row],[LengthofCycle]]+F264+F263=29*3,0,3),""))))))</f>
        <v/>
      </c>
      <c r="M265" s="1" t="str">
        <f>IF(שבוע_בדילוג[[#This Row],[וסת השבוע]]=1,IF(שבוע_בדילוג[[#This Row],[וסת השבוע וההפלגה ביחד]]=1,M264+1,0),IF(AND(שבוע_בדילוג[[#This Row],[CycleNumber]]&gt;B264,שבוע_בדילוג[[#This Row],[CycleNumber]]&gt;1),IF(שבוע_בדילוג[[#This Row],[וסת השבוע פעיל?]]&lt;&gt;"",M264+1,""),""))</f>
        <v/>
      </c>
      <c r="N265" s="1" t="str">
        <f>IF(שבוע_בדילוג[[#This Row],[וסת השבוע פעיל?2]]="","",IF(AND(שבוע_בדילוג[[#This Row],[וסת השבוע פעיל?]]&lt;&gt;"",שבוע_בדילוג[[#This Row],[CycleNumber]]&lt;B266,B266&lt;&gt;"",שבוע_בדילוג[[#This Row],[וסת השבוע פעיל?]]&lt;3),IF(L266=0,IF(AND(שבוע_בדילוג[[#This Row],[וסת השבוע פעיל?]]&gt;0,J266=1),0,1),0),""))</f>
        <v/>
      </c>
      <c r="O265" s="1" t="str">
        <f t="shared" si="34"/>
        <v/>
      </c>
      <c r="P265" s="1" t="str">
        <f>IF(AND(שבוע_בדילוג[[#This Row],[חיזוי - שבוע]]=1,K266=1),1,"")</f>
        <v/>
      </c>
      <c r="Q265" s="1" t="str">
        <f>IF(AND(שבוע_בדילוג[[#This Row],[וסת השבוע פעיל?]]&lt;3,OR(שבוע_בדילוג[[#This Row],[CycleNumber]]&gt;B266,B266="")),1,"")</f>
        <v/>
      </c>
      <c r="R265" s="1" t="str">
        <f>IF(AND(שבוע_בדילוג[[#This Row],[חיזוי - שבוע]]&lt;&gt;"",שבוע_בדילוג[[#This Row],[וסת השבוע פעיל?2]]=""),1,"")</f>
        <v/>
      </c>
      <c r="S265" s="1" t="str">
        <f>IF(שבוע_בדילוג[[#This Row],[האישה קבעה וסת שבוע בדילוג?]]=1,IF(שבוע_בדילוג[[#This Row],[וסת השבוע פעיל?]]&lt;3,1,0),"")</f>
        <v/>
      </c>
      <c r="T2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5" s="1">
        <f t="shared" si="35"/>
        <v>0</v>
      </c>
      <c r="V265" s="1">
        <f t="shared" si="36"/>
        <v>0</v>
      </c>
      <c r="W265" s="1">
        <f t="shared" si="37"/>
        <v>0</v>
      </c>
      <c r="X265" s="1">
        <f>IF(שבוע_בדילוג[[#This Row],[3 הפלגות זהות]]="","",IF(שבוע_בדילוג[[#This Row],[3 הפלגות זהות]]=1,שבוע_בדילוג[[#This Row],[LengthofCycle]],X264))</f>
        <v>27</v>
      </c>
      <c r="Y265" s="1">
        <f>IF(שבוע_בדילוג[[#This Row],[וסת קבוע אחרון]]="","",IF(OR(שבוע_בדילוג[[#This Row],[LengthofCycle]]=שבוע_בדילוג[[#This Row],[וסת קבוע אחרון]],F264=שבוע_בדילוג[[#This Row],[וסת קבוע אחרון]],F263=שבוע_בדילוג[[#This Row],[וסת קבוע אחרון]]),1,0))</f>
        <v>1</v>
      </c>
      <c r="Z265" s="1">
        <f>IF(OR(שבוע_בדילוג[[#This Row],[הווסת פעיל?]]=0,שבוע_בדילוג[[#This Row],[הווסת פעיל?]]=""),"",SUM(Z264,שבוע_בדילוג[[#This Row],[הווסת פעיל?]]))</f>
        <v>4</v>
      </c>
      <c r="AA265" s="1" t="str">
        <f>IF(AND(שבוע_בדילוג[[#This Row],[כמה מחזורים עד עקירה]]&lt;&gt;"",Z266=""),שבוע_בדילוג[[#This Row],[כמה מחזורים עד עקירה]],"")</f>
        <v/>
      </c>
      <c r="AB265" s="1" t="str">
        <f>IF(AND(שבוע_בדילוג[[#This Row],[הווסת פעיל?]]=1,שבוע_בדילוג[[#This Row],[וסת קבוע אחרון]]&lt;&gt;X264),שבוע_בדילוג[[#This Row],[וסת קבוע אחרון]],"")</f>
        <v/>
      </c>
      <c r="AC265" s="1" t="str">
        <f>IF(AND(שבוע_בדילוג[[#This Row],[הווסת פעיל?]]=1,Y264=0,שבוע_בדילוג[[#This Row],[וסת קבוע אחרון]]=X264),שבוע_בדילוג[[#This Row],[וסת קבוע אחרון]],"")</f>
        <v/>
      </c>
      <c r="AD265" s="1" t="str">
        <f>IF(AND(שבוע_בדילוג[[#This Row],[הווסת פעיל?]]=1,Y264=0,שבוע_בדילוג[[#This Row],[וסת קבוע אחרון]]&lt;&gt;X264),1,"")</f>
        <v/>
      </c>
      <c r="AE265" s="1" t="str">
        <f>IF(AND(שבוע_בדילוג[[#This Row],[הווסת פעיל?]]&lt;&gt;"",B266=1),שבוע_בדילוג[[#This Row],[CycleNumber]],"")</f>
        <v/>
      </c>
      <c r="AF265" s="1" t="str">
        <f>IF(AND(שבוע_בדילוג[[#This Row],[הווסת פעיל?]]&lt;&gt;"",Y264=""),שבוע_בדילוג[[#This Row],[CycleNumber]],"")</f>
        <v/>
      </c>
      <c r="AG265" s="1">
        <f>IF(B266=1,"",IF(שבוע_בדילוג[[#This Row],[הווסת פעיל?]]=1,IF(שבוע_בדילוג[[#This Row],[וסת קבוע אחרון]]=F266,1,0),""))</f>
        <v>1</v>
      </c>
      <c r="AH265" s="1">
        <f>IF(B266=1,"",IF(שבוע_בדילוג[[#This Row],[הווסת פעיל?]]=1,IF(OR(שבוע_בדילוג[[#This Row],[וסת קבוע אחרון]]=F266,F266=שבוע_בדילוג[[#This Row],[LengthofCycle]]),1,0),""))</f>
        <v>1</v>
      </c>
      <c r="AI265" s="1">
        <f>IF(B266=1,"",IF(שבוע_בדילוג[[#This Row],[הווסת פעיל?]]=1,IF(OR(שבוע_בדילוג[[#This Row],[וסת קבוע אחרון]]=F266,F266=שבוע_בדילוג[[#This Row],[LengthofCycle]],AND(שבוע_בדילוג[[#This Row],[LengthofCycle]]&lt;&gt;שבוע_בדילוג[[#This Row],[וסת קבוע אחרון]],OR(F266=28,F266=29))),1,0),""))</f>
        <v>1</v>
      </c>
      <c r="AJ265" s="1" t="str">
        <f>IF(AND(שבוע_בדילוג[[#This Row],[הווסת פעיל?]]=1,B266=1),1,"")</f>
        <v/>
      </c>
      <c r="AK265" s="4" t="str">
        <f>IF(AND(שבוע_בדילוג[[#This Row],[הווסת פעיל?]]&lt;&gt;1,B266&lt;&gt;1,B266&lt;&gt;""),IF(שבוע_בדילוג[[#This Row],[LengthofCycle]]=F266,1,0),"")</f>
        <v/>
      </c>
      <c r="AL265" s="4" t="str">
        <f>IF(AND(שבוע_בדילוג[[#This Row],[הווסת פעיל?]]&lt;&gt;1,B266&lt;&gt;1,B266&lt;&gt;""),IF(OR(שבוע_בדילוג[[#This Row],[LengthofCycle]]=F266,F266=29),1,0),"")</f>
        <v/>
      </c>
      <c r="AM265" s="4" t="str">
        <f>IF(AND(שבוע_בדילוג[[#This Row],[הווסת פעיל?]]&lt;&gt;1,B266&lt;&gt;1,B266&lt;&gt;""),IF(OR(שבוע_בדילוג[[#This Row],[LengthofCycle]]=F266,F266=29,F266=28),1,0),"")</f>
        <v/>
      </c>
    </row>
    <row r="266" spans="1:55" x14ac:dyDescent="0.25">
      <c r="A266" s="1" t="s">
        <v>73</v>
      </c>
      <c r="B266" s="1">
        <v>16</v>
      </c>
      <c r="C266" s="1">
        <v>0</v>
      </c>
      <c r="D266" s="1">
        <v>1</v>
      </c>
      <c r="E266" s="1">
        <v>0</v>
      </c>
      <c r="F266" s="1">
        <v>27</v>
      </c>
      <c r="H266" s="1">
        <f>שבוע_בדילוג[[#This Row],[LengthofCycle]]+1</f>
        <v>28</v>
      </c>
      <c r="I266" s="1" t="str">
        <f>IF(IFERROR(LOOKUP(שבוע_בדילוג[[#This Row],[ClientID]],קביעויות[השבוע בדילוג]),FALSE)=שבוע_בדילוג[[#This Row],[ClientID]],1,"")</f>
        <v/>
      </c>
      <c r="J266" s="1" t="str">
        <f>IF(AND(שבוע_בדילוג[[#This Row],[CycleNumber]]&gt;1,OR(B267="",שבוע_בדילוג[[#This Row],[CycleNumber]]&gt;B265)),IF(OR(AND(שבוע_בדילוג[[#This Row],[LengthofCycle]]=29,F265=29),AND(שבוע_בדילוג[[#This Row],[LengthofCycle]]=36,F265=36)),1,""),"")</f>
        <v/>
      </c>
      <c r="K266" s="1" t="str">
        <f>IF(AND(שבוע_בדילוג[[#This Row],[וסת השבוע]]=1,J265=1,שבוע_בדילוג[[#This Row],[CycleNumber]]&gt;B265),1,"")</f>
        <v/>
      </c>
      <c r="L266" s="1" t="str">
        <f>IF(שבוע_בדילוג[[#This Row],[CycleNumber]]=1,"",IF(שבוע_בדילוג[[#This Row],[וסת השבוע]]=1,0,IF(L265="","",IF(L265=0,IF(שבוע_בדילוג[[#This Row],[LengthofCycle]]=29,0,1),IF(L265=1,IF(שבוע_בדילוג[[#This Row],[LengthofCycle]]+F265=29*2,0,2),IF(L265=2,IF(שבוע_בדילוג[[#This Row],[LengthofCycle]]+F265+F264=29*3,0,3),""))))))</f>
        <v/>
      </c>
      <c r="M266" s="1" t="str">
        <f>IF(שבוע_בדילוג[[#This Row],[וסת השבוע]]=1,IF(שבוע_בדילוג[[#This Row],[וסת השבוע וההפלגה ביחד]]=1,M265+1,0),IF(AND(שבוע_בדילוג[[#This Row],[CycleNumber]]&gt;B265,שבוע_בדילוג[[#This Row],[CycleNumber]]&gt;1),IF(שבוע_בדילוג[[#This Row],[וסת השבוע פעיל?]]&lt;&gt;"",M265+1,""),""))</f>
        <v/>
      </c>
      <c r="N266" s="1" t="str">
        <f>IF(שבוע_בדילוג[[#This Row],[וסת השבוע פעיל?2]]="","",IF(AND(שבוע_בדילוג[[#This Row],[וסת השבוע פעיל?]]&lt;&gt;"",שבוע_בדילוג[[#This Row],[CycleNumber]]&lt;B267,B267&lt;&gt;"",שבוע_בדילוג[[#This Row],[וסת השבוע פעיל?]]&lt;3),IF(L267=0,IF(AND(שבוע_בדילוג[[#This Row],[וסת השבוע פעיל?]]&gt;0,J267=1),0,1),0),""))</f>
        <v/>
      </c>
      <c r="O266" s="1" t="str">
        <f t="shared" si="34"/>
        <v/>
      </c>
      <c r="P266" s="1" t="str">
        <f>IF(AND(שבוע_בדילוג[[#This Row],[חיזוי - שבוע]]=1,K267=1),1,"")</f>
        <v/>
      </c>
      <c r="Q266" s="1" t="str">
        <f>IF(AND(שבוע_בדילוג[[#This Row],[וסת השבוע פעיל?]]&lt;3,OR(שבוע_בדילוג[[#This Row],[CycleNumber]]&gt;B267,B267="")),1,"")</f>
        <v/>
      </c>
      <c r="R266" s="1" t="str">
        <f>IF(AND(שבוע_בדילוג[[#This Row],[חיזוי - שבוע]]&lt;&gt;"",שבוע_בדילוג[[#This Row],[וסת השבוע פעיל?2]]=""),1,"")</f>
        <v/>
      </c>
      <c r="S266" s="1" t="str">
        <f>IF(שבוע_בדילוג[[#This Row],[האישה קבעה וסת שבוע בדילוג?]]=1,IF(שבוע_בדילוג[[#This Row],[וסת השבוע פעיל?]]&lt;3,1,0),"")</f>
        <v/>
      </c>
      <c r="T2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6" s="1">
        <f t="shared" si="35"/>
        <v>0</v>
      </c>
      <c r="V266" s="1">
        <f t="shared" si="36"/>
        <v>0</v>
      </c>
      <c r="W266" s="1">
        <f t="shared" si="37"/>
        <v>0</v>
      </c>
      <c r="X266" s="1">
        <f>IF(שבוע_בדילוג[[#This Row],[3 הפלגות זהות]]="","",IF(שבוע_בדילוג[[#This Row],[3 הפלגות זהות]]=1,שבוע_בדילוג[[#This Row],[LengthofCycle]],X265))</f>
        <v>27</v>
      </c>
      <c r="Y266" s="1">
        <f>IF(שבוע_בדילוג[[#This Row],[וסת קבוע אחרון]]="","",IF(OR(שבוע_בדילוג[[#This Row],[LengthofCycle]]=שבוע_בדילוג[[#This Row],[וסת קבוע אחרון]],F265=שבוע_בדילוג[[#This Row],[וסת קבוע אחרון]],F264=שבוע_בדילוג[[#This Row],[וסת קבוע אחרון]]),1,0))</f>
        <v>1</v>
      </c>
      <c r="Z266" s="1">
        <f>IF(OR(שבוע_בדילוג[[#This Row],[הווסת פעיל?]]=0,שבוע_בדילוג[[#This Row],[הווסת פעיל?]]=""),"",SUM(Z265,שבוע_בדילוג[[#This Row],[הווסת פעיל?]]))</f>
        <v>5</v>
      </c>
      <c r="AA266" s="1" t="str">
        <f>IF(AND(שבוע_בדילוג[[#This Row],[כמה מחזורים עד עקירה]]&lt;&gt;"",Z267=""),שבוע_בדילוג[[#This Row],[כמה מחזורים עד עקירה]],"")</f>
        <v/>
      </c>
      <c r="AB266" s="1" t="str">
        <f>IF(AND(שבוע_בדילוג[[#This Row],[הווסת פעיל?]]=1,שבוע_בדילוג[[#This Row],[וסת קבוע אחרון]]&lt;&gt;X265),שבוע_בדילוג[[#This Row],[וסת קבוע אחרון]],"")</f>
        <v/>
      </c>
      <c r="AC266" s="1" t="str">
        <f>IF(AND(שבוע_בדילוג[[#This Row],[הווסת פעיל?]]=1,Y265=0,שבוע_בדילוג[[#This Row],[וסת קבוע אחרון]]=X265),שבוע_בדילוג[[#This Row],[וסת קבוע אחרון]],"")</f>
        <v/>
      </c>
      <c r="AD266" s="1" t="str">
        <f>IF(AND(שבוע_בדילוג[[#This Row],[הווסת פעיל?]]=1,Y265=0,שבוע_בדילוג[[#This Row],[וסת קבוע אחרון]]&lt;&gt;X265),1,"")</f>
        <v/>
      </c>
      <c r="AE266" s="1" t="str">
        <f>IF(AND(שבוע_בדילוג[[#This Row],[הווסת פעיל?]]&lt;&gt;"",B267=1),שבוע_בדילוג[[#This Row],[CycleNumber]],"")</f>
        <v/>
      </c>
      <c r="AF266" s="1" t="str">
        <f>IF(AND(שבוע_בדילוג[[#This Row],[הווסת פעיל?]]&lt;&gt;"",Y265=""),שבוע_בדילוג[[#This Row],[CycleNumber]],"")</f>
        <v/>
      </c>
      <c r="AG266" s="1">
        <f>IF(B267=1,"",IF(שבוע_בדילוג[[#This Row],[הווסת פעיל?]]=1,IF(שבוע_בדילוג[[#This Row],[וסת קבוע אחרון]]=F267,1,0),""))</f>
        <v>0</v>
      </c>
      <c r="AH266" s="1">
        <f>IF(B267=1,"",IF(שבוע_בדילוג[[#This Row],[הווסת פעיל?]]=1,IF(OR(שבוע_בדילוג[[#This Row],[וסת קבוע אחרון]]=F267,F267=שבוע_בדילוג[[#This Row],[LengthofCycle]]),1,0),""))</f>
        <v>0</v>
      </c>
      <c r="AI266" s="1">
        <f>IF(B267=1,"",IF(שבוע_בדילוג[[#This Row],[הווסת פעיל?]]=1,IF(OR(שבוע_בדילוג[[#This Row],[וסת קבוע אחרון]]=F267,F267=שבוע_בדילוג[[#This Row],[LengthofCycle]],AND(שבוע_בדילוג[[#This Row],[LengthofCycle]]&lt;&gt;שבוע_בדילוג[[#This Row],[וסת קבוע אחרון]],OR(F267=28,F267=29))),1,0),""))</f>
        <v>0</v>
      </c>
      <c r="AJ266" s="1" t="str">
        <f>IF(AND(שבוע_בדילוג[[#This Row],[הווסת פעיל?]]=1,B267=1),1,"")</f>
        <v/>
      </c>
      <c r="AK266" s="4" t="str">
        <f>IF(AND(שבוע_בדילוג[[#This Row],[הווסת פעיל?]]&lt;&gt;1,B267&lt;&gt;1,B267&lt;&gt;""),IF(שבוע_בדילוג[[#This Row],[LengthofCycle]]=F267,1,0),"")</f>
        <v/>
      </c>
      <c r="AL266" s="4" t="str">
        <f>IF(AND(שבוע_בדילוג[[#This Row],[הווסת פעיל?]]&lt;&gt;1,B267&lt;&gt;1,B267&lt;&gt;""),IF(OR(שבוע_בדילוג[[#This Row],[LengthofCycle]]=F267,F267=29),1,0),"")</f>
        <v/>
      </c>
      <c r="AM266" s="4" t="str">
        <f>IF(AND(שבוע_בדילוג[[#This Row],[הווסת פעיל?]]&lt;&gt;1,B267&lt;&gt;1,B267&lt;&gt;""),IF(OR(שבוע_בדילוג[[#This Row],[LengthofCycle]]=F267,F267=29,F267=28),1,0),"")</f>
        <v/>
      </c>
      <c r="AR266" s="1" t="s">
        <v>81</v>
      </c>
      <c r="AS266" s="1" t="s">
        <v>45</v>
      </c>
      <c r="AT266" s="1" t="s">
        <v>46</v>
      </c>
      <c r="AU266" s="1" t="s">
        <v>82</v>
      </c>
      <c r="AV266" s="1" t="s">
        <v>45</v>
      </c>
      <c r="AW266" s="1" t="s">
        <v>46</v>
      </c>
    </row>
    <row r="267" spans="1:55" x14ac:dyDescent="0.25">
      <c r="A267" s="1" t="s">
        <v>73</v>
      </c>
      <c r="B267" s="1">
        <v>17</v>
      </c>
      <c r="C267" s="1">
        <v>0</v>
      </c>
      <c r="D267" s="1">
        <v>1</v>
      </c>
      <c r="E267" s="1">
        <v>0</v>
      </c>
      <c r="F267" s="1">
        <v>26</v>
      </c>
      <c r="H267" s="1">
        <f>שבוע_בדילוג[[#This Row],[LengthofCycle]]+1</f>
        <v>27</v>
      </c>
      <c r="I267" s="1" t="str">
        <f>IF(IFERROR(LOOKUP(שבוע_בדילוג[[#This Row],[ClientID]],קביעויות[השבוע בדילוג]),FALSE)=שבוע_בדילוג[[#This Row],[ClientID]],1,"")</f>
        <v/>
      </c>
      <c r="J267" s="1" t="str">
        <f>IF(AND(שבוע_בדילוג[[#This Row],[CycleNumber]]&gt;1,OR(B268="",שבוע_בדילוג[[#This Row],[CycleNumber]]&gt;B266)),IF(OR(AND(שבוע_בדילוג[[#This Row],[LengthofCycle]]=29,F266=29),AND(שבוע_בדילוג[[#This Row],[LengthofCycle]]=36,F266=36)),1,""),"")</f>
        <v/>
      </c>
      <c r="K267" s="1" t="str">
        <f>IF(AND(שבוע_בדילוג[[#This Row],[וסת השבוע]]=1,J266=1,שבוע_בדילוג[[#This Row],[CycleNumber]]&gt;B266),1,"")</f>
        <v/>
      </c>
      <c r="L267" s="1" t="str">
        <f>IF(שבוע_בדילוג[[#This Row],[CycleNumber]]=1,"",IF(שבוע_בדילוג[[#This Row],[וסת השבוע]]=1,0,IF(L266="","",IF(L266=0,IF(שבוע_בדילוג[[#This Row],[LengthofCycle]]=29,0,1),IF(L266=1,IF(שבוע_בדילוג[[#This Row],[LengthofCycle]]+F266=29*2,0,2),IF(L266=2,IF(שבוע_בדילוג[[#This Row],[LengthofCycle]]+F266+F265=29*3,0,3),""))))))</f>
        <v/>
      </c>
      <c r="M267" s="1" t="str">
        <f>IF(שבוע_בדילוג[[#This Row],[וסת השבוע]]=1,IF(שבוע_בדילוג[[#This Row],[וסת השבוע וההפלגה ביחד]]=1,M266+1,0),IF(AND(שבוע_בדילוג[[#This Row],[CycleNumber]]&gt;B266,שבוע_בדילוג[[#This Row],[CycleNumber]]&gt;1),IF(שבוע_בדילוג[[#This Row],[וסת השבוע פעיל?]]&lt;&gt;"",M266+1,""),""))</f>
        <v/>
      </c>
      <c r="N267" s="1" t="str">
        <f>IF(שבוע_בדילוג[[#This Row],[וסת השבוע פעיל?2]]="","",IF(AND(שבוע_בדילוג[[#This Row],[וסת השבוע פעיל?]]&lt;&gt;"",שבוע_בדילוג[[#This Row],[CycleNumber]]&lt;B268,B268&lt;&gt;"",שבוע_בדילוג[[#This Row],[וסת השבוע פעיל?]]&lt;3),IF(L268=0,IF(AND(שבוע_בדילוג[[#This Row],[וסת השבוע פעיל?]]&gt;0,J268=1),0,1),0),""))</f>
        <v/>
      </c>
      <c r="O267" s="1" t="str">
        <f t="shared" si="34"/>
        <v/>
      </c>
      <c r="P267" s="1" t="str">
        <f>IF(AND(שבוע_בדילוג[[#This Row],[חיזוי - שבוע]]=1,K268=1),1,"")</f>
        <v/>
      </c>
      <c r="Q267" s="1" t="str">
        <f>IF(AND(שבוע_בדילוג[[#This Row],[וסת השבוע פעיל?]]&lt;3,OR(שבוע_בדילוג[[#This Row],[CycleNumber]]&gt;B268,B268="")),1,"")</f>
        <v/>
      </c>
      <c r="R267" s="1" t="str">
        <f>IF(AND(שבוע_בדילוג[[#This Row],[חיזוי - שבוע]]&lt;&gt;"",שבוע_בדילוג[[#This Row],[וסת השבוע פעיל?2]]=""),1,"")</f>
        <v/>
      </c>
      <c r="S267" s="1" t="str">
        <f>IF(שבוע_בדילוג[[#This Row],[האישה קבעה וסת שבוע בדילוג?]]=1,IF(שבוע_בדילוג[[#This Row],[וסת השבוע פעיל?]]&lt;3,1,0),"")</f>
        <v/>
      </c>
      <c r="T2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7" s="1">
        <f t="shared" si="35"/>
        <v>0</v>
      </c>
      <c r="V267" s="1">
        <f t="shared" si="36"/>
        <v>0</v>
      </c>
      <c r="W267" s="1">
        <f t="shared" si="37"/>
        <v>0</v>
      </c>
      <c r="X267" s="1">
        <f>IF(שבוע_בדילוג[[#This Row],[3 הפלגות זהות]]="","",IF(שבוע_בדילוג[[#This Row],[3 הפלגות זהות]]=1,שבוע_בדילוג[[#This Row],[LengthofCycle]],X266))</f>
        <v>27</v>
      </c>
      <c r="Y267" s="1">
        <f>IF(שבוע_בדילוג[[#This Row],[וסת קבוע אחרון]]="","",IF(OR(שבוע_בדילוג[[#This Row],[LengthofCycle]]=שבוע_בדילוג[[#This Row],[וסת קבוע אחרון]],F266=שבוע_בדילוג[[#This Row],[וסת קבוע אחרון]],F265=שבוע_בדילוג[[#This Row],[וסת קבוע אחרון]]),1,0))</f>
        <v>1</v>
      </c>
      <c r="Z267" s="1">
        <f>IF(OR(שבוע_בדילוג[[#This Row],[הווסת פעיל?]]=0,שבוע_בדילוג[[#This Row],[הווסת פעיל?]]=""),"",SUM(Z266,שבוע_בדילוג[[#This Row],[הווסת פעיל?]]))</f>
        <v>6</v>
      </c>
      <c r="AA267" s="1" t="str">
        <f>IF(AND(שבוע_בדילוג[[#This Row],[כמה מחזורים עד עקירה]]&lt;&gt;"",Z268=""),שבוע_בדילוג[[#This Row],[כמה מחזורים עד עקירה]],"")</f>
        <v/>
      </c>
      <c r="AB267" s="1" t="str">
        <f>IF(AND(שבוע_בדילוג[[#This Row],[הווסת פעיל?]]=1,שבוע_בדילוג[[#This Row],[וסת קבוע אחרון]]&lt;&gt;X266),שבוע_בדילוג[[#This Row],[וסת קבוע אחרון]],"")</f>
        <v/>
      </c>
      <c r="AC267" s="1" t="str">
        <f>IF(AND(שבוע_בדילוג[[#This Row],[הווסת פעיל?]]=1,Y266=0,שבוע_בדילוג[[#This Row],[וסת קבוע אחרון]]=X266),שבוע_בדילוג[[#This Row],[וסת קבוע אחרון]],"")</f>
        <v/>
      </c>
      <c r="AD267" s="1" t="str">
        <f>IF(AND(שבוע_בדילוג[[#This Row],[הווסת פעיל?]]=1,Y266=0,שבוע_בדילוג[[#This Row],[וסת קבוע אחרון]]&lt;&gt;X266),1,"")</f>
        <v/>
      </c>
      <c r="AE267" s="1" t="str">
        <f>IF(AND(שבוע_בדילוג[[#This Row],[הווסת פעיל?]]&lt;&gt;"",B268=1),שבוע_בדילוג[[#This Row],[CycleNumber]],"")</f>
        <v/>
      </c>
      <c r="AF267" s="1" t="str">
        <f>IF(AND(שבוע_בדילוג[[#This Row],[הווסת פעיל?]]&lt;&gt;"",Y266=""),שבוע_בדילוג[[#This Row],[CycleNumber]],"")</f>
        <v/>
      </c>
      <c r="AG267" s="1">
        <f>IF(B268=1,"",IF(שבוע_בדילוג[[#This Row],[הווסת פעיל?]]=1,IF(שבוע_בדילוג[[#This Row],[וסת קבוע אחרון]]=F268,1,0),""))</f>
        <v>0</v>
      </c>
      <c r="AH267" s="1">
        <f>IF(B268=1,"",IF(שבוע_בדילוג[[#This Row],[הווסת פעיל?]]=1,IF(OR(שבוע_בדילוג[[#This Row],[וסת קבוע אחרון]]=F268,F268=שבוע_בדילוג[[#This Row],[LengthofCycle]]),1,0),""))</f>
        <v>0</v>
      </c>
      <c r="AI267" s="1">
        <f>IF(B268=1,"",IF(שבוע_בדילוג[[#This Row],[הווסת פעיל?]]=1,IF(OR(שבוע_בדילוג[[#This Row],[וסת קבוע אחרון]]=F268,F268=שבוע_בדילוג[[#This Row],[LengthofCycle]],AND(שבוע_בדילוג[[#This Row],[LengthofCycle]]&lt;&gt;שבוע_בדילוג[[#This Row],[וסת קבוע אחרון]],OR(F268=28,F268=29))),1,0),""))</f>
        <v>1</v>
      </c>
      <c r="AJ267" s="1" t="str">
        <f>IF(AND(שבוע_בדילוג[[#This Row],[הווסת פעיל?]]=1,B268=1),1,"")</f>
        <v/>
      </c>
      <c r="AK267" s="4" t="str">
        <f>IF(AND(שבוע_בדילוג[[#This Row],[הווסת פעיל?]]&lt;&gt;1,B268&lt;&gt;1,B268&lt;&gt;""),IF(שבוע_בדילוג[[#This Row],[LengthofCycle]]=F268,1,0),"")</f>
        <v/>
      </c>
      <c r="AL267" s="4" t="str">
        <f>IF(AND(שבוע_בדילוג[[#This Row],[הווסת פעיל?]]&lt;&gt;1,B268&lt;&gt;1,B268&lt;&gt;""),IF(OR(שבוע_בדילוג[[#This Row],[LengthofCycle]]=F268,F268=29),1,0),"")</f>
        <v/>
      </c>
      <c r="AM267" s="4" t="str">
        <f>IF(AND(שבוע_בדילוג[[#This Row],[הווסת פעיל?]]&lt;&gt;1,B268&lt;&gt;1,B268&lt;&gt;""),IF(OR(שבוע_בדילוג[[#This Row],[LengthofCycle]]=F268,F268=29,F268=28),1,0),"")</f>
        <v/>
      </c>
      <c r="AR267" s="1">
        <v>3</v>
      </c>
      <c r="AS267" s="1">
        <f>COUNTIF(Y:Y,AR267)-AU257</f>
        <v>-4</v>
      </c>
      <c r="AT267" s="2">
        <f>AS267/$AS$272</f>
        <v>0.8</v>
      </c>
      <c r="AU267" s="1">
        <v>1</v>
      </c>
      <c r="AV267" s="1">
        <v>5</v>
      </c>
      <c r="AW267" s="2">
        <f>AV267/$AV$272</f>
        <v>0.38461538461538464</v>
      </c>
    </row>
    <row r="268" spans="1:55" x14ac:dyDescent="0.25">
      <c r="A268" s="1" t="s">
        <v>73</v>
      </c>
      <c r="B268" s="1">
        <v>18</v>
      </c>
      <c r="C268" s="1">
        <v>0</v>
      </c>
      <c r="D268" s="1">
        <v>1</v>
      </c>
      <c r="E268" s="1">
        <v>0</v>
      </c>
      <c r="F268" s="1">
        <v>28</v>
      </c>
      <c r="H268" s="1">
        <f>שבוע_בדילוג[[#This Row],[LengthofCycle]]+1</f>
        <v>29</v>
      </c>
      <c r="I268" s="1" t="str">
        <f>IF(IFERROR(LOOKUP(שבוע_בדילוג[[#This Row],[ClientID]],קביעויות[השבוע בדילוג]),FALSE)=שבוע_בדילוג[[#This Row],[ClientID]],1,"")</f>
        <v/>
      </c>
      <c r="J268" s="1" t="str">
        <f>IF(AND(שבוע_בדילוג[[#This Row],[CycleNumber]]&gt;1,OR(B269="",שבוע_בדילוג[[#This Row],[CycleNumber]]&gt;B267)),IF(OR(AND(שבוע_בדילוג[[#This Row],[LengthofCycle]]=29,F267=29),AND(שבוע_בדילוג[[#This Row],[LengthofCycle]]=36,F267=36)),1,""),"")</f>
        <v/>
      </c>
      <c r="K268" s="1" t="str">
        <f>IF(AND(שבוע_בדילוג[[#This Row],[וסת השבוע]]=1,J267=1,שבוע_בדילוג[[#This Row],[CycleNumber]]&gt;B267),1,"")</f>
        <v/>
      </c>
      <c r="L268" s="1" t="str">
        <f>IF(שבוע_בדילוג[[#This Row],[CycleNumber]]=1,"",IF(שבוע_בדילוג[[#This Row],[וסת השבוע]]=1,0,IF(L267="","",IF(L267=0,IF(שבוע_בדילוג[[#This Row],[LengthofCycle]]=29,0,1),IF(L267=1,IF(שבוע_בדילוג[[#This Row],[LengthofCycle]]+F267=29*2,0,2),IF(L267=2,IF(שבוע_בדילוג[[#This Row],[LengthofCycle]]+F267+F266=29*3,0,3),""))))))</f>
        <v/>
      </c>
      <c r="M268" s="1" t="str">
        <f>IF(שבוע_בדילוג[[#This Row],[וסת השבוע]]=1,IF(שבוע_בדילוג[[#This Row],[וסת השבוע וההפלגה ביחד]]=1,M267+1,0),IF(AND(שבוע_בדילוג[[#This Row],[CycleNumber]]&gt;B267,שבוע_בדילוג[[#This Row],[CycleNumber]]&gt;1),IF(שבוע_בדילוג[[#This Row],[וסת השבוע פעיל?]]&lt;&gt;"",M267+1,""),""))</f>
        <v/>
      </c>
      <c r="N268" s="1" t="str">
        <f>IF(שבוע_בדילוג[[#This Row],[וסת השבוע פעיל?2]]="","",IF(AND(שבוע_בדילוג[[#This Row],[וסת השבוע פעיל?]]&lt;&gt;"",שבוע_בדילוג[[#This Row],[CycleNumber]]&lt;B269,B269&lt;&gt;"",שבוע_בדילוג[[#This Row],[וסת השבוע פעיל?]]&lt;3),IF(L269=0,IF(AND(שבוע_בדילוג[[#This Row],[וסת השבוע פעיל?]]&gt;0,J269=1),0,1),0),""))</f>
        <v/>
      </c>
      <c r="O268" s="1" t="str">
        <f t="shared" si="34"/>
        <v/>
      </c>
      <c r="P268" s="1" t="str">
        <f>IF(AND(שבוע_בדילוג[[#This Row],[חיזוי - שבוע]]=1,K269=1),1,"")</f>
        <v/>
      </c>
      <c r="Q268" s="1" t="str">
        <f>IF(AND(שבוע_בדילוג[[#This Row],[וסת השבוע פעיל?]]&lt;3,OR(שבוע_בדילוג[[#This Row],[CycleNumber]]&gt;B269,B269="")),1,"")</f>
        <v/>
      </c>
      <c r="R268" s="1" t="str">
        <f>IF(AND(שבוע_בדילוג[[#This Row],[חיזוי - שבוע]]&lt;&gt;"",שבוע_בדילוג[[#This Row],[וסת השבוע פעיל?2]]=""),1,"")</f>
        <v/>
      </c>
      <c r="S268" s="1" t="str">
        <f>IF(שבוע_בדילוג[[#This Row],[האישה קבעה וסת שבוע בדילוג?]]=1,IF(שבוע_בדילוג[[#This Row],[וסת השבוע פעיל?]]&lt;3,1,0),"")</f>
        <v/>
      </c>
      <c r="T2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8" s="1">
        <f t="shared" si="35"/>
        <v>0</v>
      </c>
      <c r="V268" s="1">
        <f t="shared" si="36"/>
        <v>0</v>
      </c>
      <c r="W268" s="1">
        <f t="shared" si="37"/>
        <v>0</v>
      </c>
      <c r="X268" s="1">
        <f>IF(שבוע_בדילוג[[#This Row],[3 הפלגות זהות]]="","",IF(שבוע_בדילוג[[#This Row],[3 הפלגות זהות]]=1,שבוע_בדילוג[[#This Row],[LengthofCycle]],X267))</f>
        <v>27</v>
      </c>
      <c r="Y268" s="1">
        <f>IF(שבוע_בדילוג[[#This Row],[וסת קבוע אחרון]]="","",IF(OR(שבוע_בדילוג[[#This Row],[LengthofCycle]]=שבוע_בדילוג[[#This Row],[וסת קבוע אחרון]],F267=שבוע_בדילוג[[#This Row],[וסת קבוע אחרון]],F266=שבוע_בדילוג[[#This Row],[וסת קבוע אחרון]]),1,0))</f>
        <v>1</v>
      </c>
      <c r="Z268" s="1">
        <f>IF(OR(שבוע_בדילוג[[#This Row],[הווסת פעיל?]]=0,שבוע_בדילוג[[#This Row],[הווסת פעיל?]]=""),"",SUM(Z267,שבוע_בדילוג[[#This Row],[הווסת פעיל?]]))</f>
        <v>7</v>
      </c>
      <c r="AA268" s="1">
        <f>IF(AND(שבוע_בדילוג[[#This Row],[כמה מחזורים עד עקירה]]&lt;&gt;"",Z269=""),שבוע_בדילוג[[#This Row],[כמה מחזורים עד עקירה]],"")</f>
        <v>7</v>
      </c>
      <c r="AB268" s="1" t="str">
        <f>IF(AND(שבוע_בדילוג[[#This Row],[הווסת פעיל?]]=1,שבוע_בדילוג[[#This Row],[וסת קבוע אחרון]]&lt;&gt;X267),שבוע_בדילוג[[#This Row],[וסת קבוע אחרון]],"")</f>
        <v/>
      </c>
      <c r="AC268" s="1" t="str">
        <f>IF(AND(שבוע_בדילוג[[#This Row],[הווסת פעיל?]]=1,Y267=0,שבוע_בדילוג[[#This Row],[וסת קבוע אחרון]]=X267),שבוע_בדילוג[[#This Row],[וסת קבוע אחרון]],"")</f>
        <v/>
      </c>
      <c r="AD268" s="1" t="str">
        <f>IF(AND(שבוע_בדילוג[[#This Row],[הווסת פעיל?]]=1,Y267=0,שבוע_בדילוג[[#This Row],[וסת קבוע אחרון]]&lt;&gt;X267),1,"")</f>
        <v/>
      </c>
      <c r="AE268" s="1" t="str">
        <f>IF(AND(שבוע_בדילוג[[#This Row],[הווסת פעיל?]]&lt;&gt;"",B269=1),שבוע_בדילוג[[#This Row],[CycleNumber]],"")</f>
        <v/>
      </c>
      <c r="AF268" s="1" t="str">
        <f>IF(AND(שבוע_בדילוג[[#This Row],[הווסת פעיל?]]&lt;&gt;"",Y267=""),שבוע_בדילוג[[#This Row],[CycleNumber]],"")</f>
        <v/>
      </c>
      <c r="AG268" s="1">
        <f>IF(B269=1,"",IF(שבוע_בדילוג[[#This Row],[הווסת פעיל?]]=1,IF(שבוע_בדילוג[[#This Row],[וסת קבוע אחרון]]=F269,1,0),""))</f>
        <v>0</v>
      </c>
      <c r="AH268" s="1">
        <f>IF(B269=1,"",IF(שבוע_בדילוג[[#This Row],[הווסת פעיל?]]=1,IF(OR(שבוע_בדילוג[[#This Row],[וסת קבוע אחרון]]=F269,F269=שבוע_בדילוג[[#This Row],[LengthofCycle]]),1,0),""))</f>
        <v>1</v>
      </c>
      <c r="AI268" s="1">
        <f>IF(B269=1,"",IF(שבוע_בדילוג[[#This Row],[הווסת פעיל?]]=1,IF(OR(שבוע_בדילוג[[#This Row],[וסת קבוע אחרון]]=F269,F269=שבוע_בדילוג[[#This Row],[LengthofCycle]],AND(שבוע_בדילוג[[#This Row],[LengthofCycle]]&lt;&gt;שבוע_בדילוג[[#This Row],[וסת קבוע אחרון]],OR(F269=28,F269=29))),1,0),""))</f>
        <v>1</v>
      </c>
      <c r="AJ268" s="1" t="str">
        <f>IF(AND(שבוע_בדילוג[[#This Row],[הווסת פעיל?]]=1,B269=1),1,"")</f>
        <v/>
      </c>
      <c r="AK268" s="4" t="str">
        <f>IF(AND(שבוע_בדילוג[[#This Row],[הווסת פעיל?]]&lt;&gt;1,B269&lt;&gt;1,B269&lt;&gt;""),IF(שבוע_בדילוג[[#This Row],[LengthofCycle]]=F269,1,0),"")</f>
        <v/>
      </c>
      <c r="AL268" s="4" t="str">
        <f>IF(AND(שבוע_בדילוג[[#This Row],[הווסת פעיל?]]&lt;&gt;1,B269&lt;&gt;1,B269&lt;&gt;""),IF(OR(שבוע_בדילוג[[#This Row],[LengthofCycle]]=F269,F269=29),1,0),"")</f>
        <v/>
      </c>
      <c r="AM268" s="4" t="str">
        <f>IF(AND(שבוע_בדילוג[[#This Row],[הווסת פעיל?]]&lt;&gt;1,B269&lt;&gt;1,B269&lt;&gt;""),IF(OR(שבוע_בדילוג[[#This Row],[LengthofCycle]]=F269,F269=29,F269=28),1,0),"")</f>
        <v/>
      </c>
      <c r="AR268" s="1">
        <v>4</v>
      </c>
      <c r="AS268" s="1">
        <f>COUNTIF(Y:Y,AR268)-AU258</f>
        <v>0</v>
      </c>
      <c r="AT268" s="2">
        <f>AS268/$AS$272</f>
        <v>0</v>
      </c>
      <c r="AU268" s="1">
        <v>3</v>
      </c>
      <c r="AV268" s="1">
        <v>4</v>
      </c>
      <c r="AW268" s="2">
        <f>AV268/$AV$272</f>
        <v>0.30769230769230771</v>
      </c>
    </row>
    <row r="269" spans="1:55" x14ac:dyDescent="0.25">
      <c r="A269" s="1" t="s">
        <v>73</v>
      </c>
      <c r="B269" s="1">
        <v>19</v>
      </c>
      <c r="C269" s="1">
        <v>0</v>
      </c>
      <c r="D269" s="1">
        <v>1</v>
      </c>
      <c r="E269" s="1">
        <v>0</v>
      </c>
      <c r="F269" s="1">
        <v>28</v>
      </c>
      <c r="H269" s="1">
        <f>שבוע_בדילוג[[#This Row],[LengthofCycle]]+1</f>
        <v>29</v>
      </c>
      <c r="I269" s="1" t="str">
        <f>IF(IFERROR(LOOKUP(שבוע_בדילוג[[#This Row],[ClientID]],קביעויות[השבוע בדילוג]),FALSE)=שבוע_בדילוג[[#This Row],[ClientID]],1,"")</f>
        <v/>
      </c>
      <c r="J269" s="1" t="str">
        <f>IF(AND(שבוע_בדילוג[[#This Row],[CycleNumber]]&gt;1,OR(B270="",שבוע_בדילוג[[#This Row],[CycleNumber]]&gt;B268)),IF(OR(AND(שבוע_בדילוג[[#This Row],[LengthofCycle]]=29,F268=29),AND(שבוע_בדילוג[[#This Row],[LengthofCycle]]=36,F268=36)),1,""),"")</f>
        <v/>
      </c>
      <c r="K269" s="1" t="str">
        <f>IF(AND(שבוע_בדילוג[[#This Row],[וסת השבוע]]=1,J268=1,שבוע_בדילוג[[#This Row],[CycleNumber]]&gt;B268),1,"")</f>
        <v/>
      </c>
      <c r="L269" s="1" t="str">
        <f>IF(שבוע_בדילוג[[#This Row],[CycleNumber]]=1,"",IF(שבוע_בדילוג[[#This Row],[וסת השבוע]]=1,0,IF(L268="","",IF(L268=0,IF(שבוע_בדילוג[[#This Row],[LengthofCycle]]=29,0,1),IF(L268=1,IF(שבוע_בדילוג[[#This Row],[LengthofCycle]]+F268=29*2,0,2),IF(L268=2,IF(שבוע_בדילוג[[#This Row],[LengthofCycle]]+F268+F267=29*3,0,3),""))))))</f>
        <v/>
      </c>
      <c r="M269" s="1" t="str">
        <f>IF(שבוע_בדילוג[[#This Row],[וסת השבוע]]=1,IF(שבוע_בדילוג[[#This Row],[וסת השבוע וההפלגה ביחד]]=1,M268+1,0),IF(AND(שבוע_בדילוג[[#This Row],[CycleNumber]]&gt;B268,שבוע_בדילוג[[#This Row],[CycleNumber]]&gt;1),IF(שבוע_בדילוג[[#This Row],[וסת השבוע פעיל?]]&lt;&gt;"",M268+1,""),""))</f>
        <v/>
      </c>
      <c r="N269" s="1" t="str">
        <f>IF(שבוע_בדילוג[[#This Row],[וסת השבוע פעיל?2]]="","",IF(AND(שבוע_בדילוג[[#This Row],[וסת השבוע פעיל?]]&lt;&gt;"",שבוע_בדילוג[[#This Row],[CycleNumber]]&lt;B270,B270&lt;&gt;"",שבוע_בדילוג[[#This Row],[וסת השבוע פעיל?]]&lt;3),IF(L270=0,IF(AND(שבוע_בדילוג[[#This Row],[וסת השבוע פעיל?]]&gt;0,J270=1),0,1),0),""))</f>
        <v/>
      </c>
      <c r="O269" s="1" t="str">
        <f t="shared" si="34"/>
        <v/>
      </c>
      <c r="P269" s="1" t="str">
        <f>IF(AND(שבוע_בדילוג[[#This Row],[חיזוי - שבוע]]=1,K270=1),1,"")</f>
        <v/>
      </c>
      <c r="Q269" s="1" t="str">
        <f>IF(AND(שבוע_בדילוג[[#This Row],[וסת השבוע פעיל?]]&lt;3,OR(שבוע_בדילוג[[#This Row],[CycleNumber]]&gt;B270,B270="")),1,"")</f>
        <v/>
      </c>
      <c r="R269" s="1" t="str">
        <f>IF(AND(שבוע_בדילוג[[#This Row],[חיזוי - שבוע]]&lt;&gt;"",שבוע_בדילוג[[#This Row],[וסת השבוע פעיל?2]]=""),1,"")</f>
        <v/>
      </c>
      <c r="S269" s="1" t="str">
        <f>IF(שבוע_בדילוג[[#This Row],[האישה קבעה וסת שבוע בדילוג?]]=1,IF(שבוע_בדילוג[[#This Row],[וסת השבוע פעיל?]]&lt;3,1,0),"")</f>
        <v/>
      </c>
      <c r="T2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69" s="1">
        <f t="shared" si="35"/>
        <v>0</v>
      </c>
      <c r="V269" s="1">
        <f t="shared" si="36"/>
        <v>0</v>
      </c>
      <c r="W269" s="1">
        <f t="shared" si="37"/>
        <v>0</v>
      </c>
      <c r="X269" s="1">
        <f>IF(שבוע_בדילוג[[#This Row],[3 הפלגות זהות]]="","",IF(שבוע_בדילוג[[#This Row],[3 הפלגות זהות]]=1,שבוע_בדילוג[[#This Row],[LengthofCycle]],X268))</f>
        <v>27</v>
      </c>
      <c r="Y269" s="1">
        <f>IF(שבוע_בדילוג[[#This Row],[וסת קבוע אחרון]]="","",IF(OR(שבוע_בדילוג[[#This Row],[LengthofCycle]]=שבוע_בדילוג[[#This Row],[וסת קבוע אחרון]],F268=שבוע_בדילוג[[#This Row],[וסת קבוע אחרון]],F267=שבוע_בדילוג[[#This Row],[וסת קבוע אחרון]]),1,0))</f>
        <v>0</v>
      </c>
      <c r="Z269" s="1" t="str">
        <f>IF(OR(שבוע_בדילוג[[#This Row],[הווסת פעיל?]]=0,שבוע_בדילוג[[#This Row],[הווסת פעיל?]]=""),"",SUM(Z268,שבוע_בדילוג[[#This Row],[הווסת פעיל?]]))</f>
        <v/>
      </c>
      <c r="AA269" s="1" t="str">
        <f>IF(AND(שבוע_בדילוג[[#This Row],[כמה מחזורים עד עקירה]]&lt;&gt;"",Z270=""),שבוע_בדילוג[[#This Row],[כמה מחזורים עד עקירה]],"")</f>
        <v/>
      </c>
      <c r="AB269" s="1" t="str">
        <f>IF(AND(שבוע_בדילוג[[#This Row],[הווסת פעיל?]]=1,שבוע_בדילוג[[#This Row],[וסת קבוע אחרון]]&lt;&gt;X268),שבוע_בדילוג[[#This Row],[וסת קבוע אחרון]],"")</f>
        <v/>
      </c>
      <c r="AC269" s="1" t="str">
        <f>IF(AND(שבוע_בדילוג[[#This Row],[הווסת פעיל?]]=1,Y268=0,שבוע_בדילוג[[#This Row],[וסת קבוע אחרון]]=X268),שבוע_בדילוג[[#This Row],[וסת קבוע אחרון]],"")</f>
        <v/>
      </c>
      <c r="AD269" s="1" t="str">
        <f>IF(AND(שבוע_בדילוג[[#This Row],[הווסת פעיל?]]=1,Y268=0,שבוע_בדילוג[[#This Row],[וסת קבוע אחרון]]&lt;&gt;X268),1,"")</f>
        <v/>
      </c>
      <c r="AE269" s="1" t="str">
        <f>IF(AND(שבוע_בדילוג[[#This Row],[הווסת פעיל?]]&lt;&gt;"",B270=1),שבוע_בדילוג[[#This Row],[CycleNumber]],"")</f>
        <v/>
      </c>
      <c r="AF269" s="1" t="str">
        <f>IF(AND(שבוע_בדילוג[[#This Row],[הווסת פעיל?]]&lt;&gt;"",Y268=""),שבוע_בדילוג[[#This Row],[CycleNumber]],"")</f>
        <v/>
      </c>
      <c r="AG269" s="1" t="str">
        <f>IF(B270=1,"",IF(שבוע_בדילוג[[#This Row],[הווסת פעיל?]]=1,IF(שבוע_בדילוג[[#This Row],[וסת קבוע אחרון]]=F270,1,0),""))</f>
        <v/>
      </c>
      <c r="AH269" s="1" t="str">
        <f>IF(B270=1,"",IF(שבוע_בדילוג[[#This Row],[הווסת פעיל?]]=1,IF(OR(שבוע_בדילוג[[#This Row],[וסת קבוע אחרון]]=F270,F270=שבוע_בדילוג[[#This Row],[LengthofCycle]]),1,0),""))</f>
        <v/>
      </c>
      <c r="AI269" s="1" t="str">
        <f>IF(B270=1,"",IF(שבוע_בדילוג[[#This Row],[הווסת פעיל?]]=1,IF(OR(שבוע_בדילוג[[#This Row],[וסת קבוע אחרון]]=F270,F270=שבוע_בדילוג[[#This Row],[LengthofCycle]],AND(שבוע_בדילוג[[#This Row],[LengthofCycle]]&lt;&gt;שבוע_בדילוג[[#This Row],[וסת קבוע אחרון]],OR(F270=28,F270=29))),1,0),""))</f>
        <v/>
      </c>
      <c r="AJ269" s="1" t="str">
        <f>IF(AND(שבוע_בדילוג[[#This Row],[הווסת פעיל?]]=1,B270=1),1,"")</f>
        <v/>
      </c>
      <c r="AK269" s="4">
        <f>IF(AND(שבוע_בדילוג[[#This Row],[הווסת פעיל?]]&lt;&gt;1,B270&lt;&gt;1,B270&lt;&gt;""),IF(שבוע_בדילוג[[#This Row],[LengthofCycle]]=F270,1,0),"")</f>
        <v>0</v>
      </c>
      <c r="AL269" s="4">
        <f>IF(AND(שבוע_בדילוג[[#This Row],[הווסת פעיל?]]&lt;&gt;1,B270&lt;&gt;1,B270&lt;&gt;""),IF(OR(שבוע_בדילוג[[#This Row],[LengthofCycle]]=F270,F270=29),1,0),"")</f>
        <v>0</v>
      </c>
      <c r="AM269" s="4">
        <f>IF(AND(שבוע_בדילוג[[#This Row],[הווסת פעיל?]]&lt;&gt;1,B270&lt;&gt;1,B270&lt;&gt;""),IF(OR(שבוע_בדילוג[[#This Row],[LengthofCycle]]=F270,F270=29,F270=28),1,0),"")</f>
        <v>0</v>
      </c>
      <c r="AN269" s="1">
        <v>7</v>
      </c>
      <c r="AR269" s="1">
        <v>7</v>
      </c>
      <c r="AS269" s="1">
        <f>COUNTIF(Y:Y,AR269)-AU261</f>
        <v>0</v>
      </c>
      <c r="AT269" s="2">
        <f>AS269/$AS$272</f>
        <v>0</v>
      </c>
      <c r="AU269" s="1">
        <v>5</v>
      </c>
      <c r="AV269" s="1">
        <v>1</v>
      </c>
      <c r="AW269" s="2">
        <f>AV269/$AV$272</f>
        <v>7.6923076923076927E-2</v>
      </c>
    </row>
    <row r="270" spans="1:55" x14ac:dyDescent="0.25">
      <c r="A270" s="1" t="s">
        <v>73</v>
      </c>
      <c r="B270" s="1">
        <v>20</v>
      </c>
      <c r="C270" s="1">
        <v>0</v>
      </c>
      <c r="D270" s="1">
        <v>1</v>
      </c>
      <c r="E270" s="1">
        <v>0</v>
      </c>
      <c r="F270" s="1">
        <v>30</v>
      </c>
      <c r="H270" s="1">
        <f>שבוע_בדילוג[[#This Row],[LengthofCycle]]+1</f>
        <v>31</v>
      </c>
      <c r="I270" s="1" t="str">
        <f>IF(IFERROR(LOOKUP(שבוע_בדילוג[[#This Row],[ClientID]],קביעויות[השבוע בדילוג]),FALSE)=שבוע_בדילוג[[#This Row],[ClientID]],1,"")</f>
        <v/>
      </c>
      <c r="J270" s="1" t="str">
        <f>IF(AND(שבוע_בדילוג[[#This Row],[CycleNumber]]&gt;1,OR(B271="",שבוע_בדילוג[[#This Row],[CycleNumber]]&gt;B269)),IF(OR(AND(שבוע_בדילוג[[#This Row],[LengthofCycle]]=29,F269=29),AND(שבוע_בדילוג[[#This Row],[LengthofCycle]]=36,F269=36)),1,""),"")</f>
        <v/>
      </c>
      <c r="K270" s="1" t="str">
        <f>IF(AND(שבוע_בדילוג[[#This Row],[וסת השבוע]]=1,J269=1,שבוע_בדילוג[[#This Row],[CycleNumber]]&gt;B269),1,"")</f>
        <v/>
      </c>
      <c r="L270" s="1" t="str">
        <f>IF(שבוע_בדילוג[[#This Row],[CycleNumber]]=1,"",IF(שבוע_בדילוג[[#This Row],[וסת השבוע]]=1,0,IF(L269="","",IF(L269=0,IF(שבוע_בדילוג[[#This Row],[LengthofCycle]]=29,0,1),IF(L269=1,IF(שבוע_בדילוג[[#This Row],[LengthofCycle]]+F269=29*2,0,2),IF(L269=2,IF(שבוע_בדילוג[[#This Row],[LengthofCycle]]+F269+F268=29*3,0,3),""))))))</f>
        <v/>
      </c>
      <c r="M270" s="1" t="str">
        <f>IF(שבוע_בדילוג[[#This Row],[וסת השבוע]]=1,IF(שבוע_בדילוג[[#This Row],[וסת השבוע וההפלגה ביחד]]=1,M269+1,0),IF(AND(שבוע_בדילוג[[#This Row],[CycleNumber]]&gt;B269,שבוע_בדילוג[[#This Row],[CycleNumber]]&gt;1),IF(שבוע_בדילוג[[#This Row],[וסת השבוע פעיל?]]&lt;&gt;"",M269+1,""),""))</f>
        <v/>
      </c>
      <c r="N270" s="1" t="str">
        <f>IF(שבוע_בדילוג[[#This Row],[וסת השבוע פעיל?2]]="","",IF(AND(שבוע_בדילוג[[#This Row],[וסת השבוע פעיל?]]&lt;&gt;"",שבוע_בדילוג[[#This Row],[CycleNumber]]&lt;B271,B271&lt;&gt;"",שבוע_בדילוג[[#This Row],[וסת השבוע פעיל?]]&lt;3),IF(L271=0,IF(AND(שבוע_בדילוג[[#This Row],[וסת השבוע פעיל?]]&gt;0,J271=1),0,1),0),""))</f>
        <v/>
      </c>
      <c r="O270" s="1" t="str">
        <f t="shared" si="34"/>
        <v/>
      </c>
      <c r="P270" s="1" t="str">
        <f>IF(AND(שבוע_בדילוג[[#This Row],[חיזוי - שבוע]]=1,K271=1),1,"")</f>
        <v/>
      </c>
      <c r="Q270" s="1" t="str">
        <f>IF(AND(שבוע_בדילוג[[#This Row],[וסת השבוע פעיל?]]&lt;3,OR(שבוע_בדילוג[[#This Row],[CycleNumber]]&gt;B271,B271="")),1,"")</f>
        <v/>
      </c>
      <c r="R270" s="1" t="str">
        <f>IF(AND(שבוע_בדילוג[[#This Row],[חיזוי - שבוע]]&lt;&gt;"",שבוע_בדילוג[[#This Row],[וסת השבוע פעיל?2]]=""),1,"")</f>
        <v/>
      </c>
      <c r="S270" s="1" t="str">
        <f>IF(שבוע_בדילוג[[#This Row],[האישה קבעה וסת שבוע בדילוג?]]=1,IF(שבוע_בדילוג[[#This Row],[וסת השבוע פעיל?]]&lt;3,1,0),"")</f>
        <v/>
      </c>
      <c r="T2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0" s="1">
        <f t="shared" si="35"/>
        <v>0</v>
      </c>
      <c r="V270" s="1">
        <f t="shared" si="36"/>
        <v>0</v>
      </c>
      <c r="W270" s="1">
        <f t="shared" si="37"/>
        <v>0</v>
      </c>
      <c r="X270" s="1">
        <f>IF(שבוע_בדילוג[[#This Row],[3 הפלגות זהות]]="","",IF(שבוע_בדילוג[[#This Row],[3 הפלגות זהות]]=1,שבוע_בדילוג[[#This Row],[LengthofCycle]],X269))</f>
        <v>27</v>
      </c>
      <c r="Y270" s="1">
        <f>IF(שבוע_בדילוג[[#This Row],[וסת קבוע אחרון]]="","",IF(OR(שבוע_בדילוג[[#This Row],[LengthofCycle]]=שבוע_בדילוג[[#This Row],[וסת קבוע אחרון]],F269=שבוע_בדילוג[[#This Row],[וסת קבוע אחרון]],F268=שבוע_בדילוג[[#This Row],[וסת קבוע אחרון]]),1,0))</f>
        <v>0</v>
      </c>
      <c r="Z270" s="1" t="str">
        <f>IF(OR(שבוע_בדילוג[[#This Row],[הווסת פעיל?]]=0,שבוע_בדילוג[[#This Row],[הווסת פעיל?]]=""),"",SUM(Z269,שבוע_בדילוג[[#This Row],[הווסת פעיל?]]))</f>
        <v/>
      </c>
      <c r="AA270" s="1" t="str">
        <f>IF(AND(שבוע_בדילוג[[#This Row],[כמה מחזורים עד עקירה]]&lt;&gt;"",Z271=""),שבוע_בדילוג[[#This Row],[כמה מחזורים עד עקירה]],"")</f>
        <v/>
      </c>
      <c r="AB270" s="1" t="str">
        <f>IF(AND(שבוע_בדילוג[[#This Row],[הווסת פעיל?]]=1,שבוע_בדילוג[[#This Row],[וסת קבוע אחרון]]&lt;&gt;X269),שבוע_בדילוג[[#This Row],[וסת קבוע אחרון]],"")</f>
        <v/>
      </c>
      <c r="AC270" s="1" t="str">
        <f>IF(AND(שבוע_בדילוג[[#This Row],[הווסת פעיל?]]=1,Y269=0,שבוע_בדילוג[[#This Row],[וסת קבוע אחרון]]=X269),שבוע_בדילוג[[#This Row],[וסת קבוע אחרון]],"")</f>
        <v/>
      </c>
      <c r="AD270" s="1" t="str">
        <f>IF(AND(שבוע_בדילוג[[#This Row],[הווסת פעיל?]]=1,Y269=0,שבוע_בדילוג[[#This Row],[וסת קבוע אחרון]]&lt;&gt;X269),1,"")</f>
        <v/>
      </c>
      <c r="AE270" s="1" t="str">
        <f>IF(AND(שבוע_בדילוג[[#This Row],[הווסת פעיל?]]&lt;&gt;"",B271=1),שבוע_בדילוג[[#This Row],[CycleNumber]],"")</f>
        <v/>
      </c>
      <c r="AF270" s="1" t="str">
        <f>IF(AND(שבוע_בדילוג[[#This Row],[הווסת פעיל?]]&lt;&gt;"",Y269=""),שבוע_בדילוג[[#This Row],[CycleNumber]],"")</f>
        <v/>
      </c>
      <c r="AG270" s="1" t="str">
        <f>IF(B271=1,"",IF(שבוע_בדילוג[[#This Row],[הווסת פעיל?]]=1,IF(שבוע_בדילוג[[#This Row],[וסת קבוע אחרון]]=F271,1,0),""))</f>
        <v/>
      </c>
      <c r="AH270" s="1" t="str">
        <f>IF(B271=1,"",IF(שבוע_בדילוג[[#This Row],[הווסת פעיל?]]=1,IF(OR(שבוע_בדילוג[[#This Row],[וסת קבוע אחרון]]=F271,F271=שבוע_בדילוג[[#This Row],[LengthofCycle]]),1,0),""))</f>
        <v/>
      </c>
      <c r="AI270" s="1" t="str">
        <f>IF(B271=1,"",IF(שבוע_בדילוג[[#This Row],[הווסת פעיל?]]=1,IF(OR(שבוע_בדילוג[[#This Row],[וסת קבוע אחרון]]=F271,F271=שבוע_בדילוג[[#This Row],[LengthofCycle]],AND(שבוע_בדילוג[[#This Row],[LengthofCycle]]&lt;&gt;שבוע_בדילוג[[#This Row],[וסת קבוע אחרון]],OR(F271=28,F271=29))),1,0),""))</f>
        <v/>
      </c>
      <c r="AJ270" s="1" t="str">
        <f>IF(AND(שבוע_בדילוג[[#This Row],[הווסת פעיל?]]=1,B271=1),1,"")</f>
        <v/>
      </c>
      <c r="AK270" s="4">
        <f>IF(AND(שבוע_בדילוג[[#This Row],[הווסת פעיל?]]&lt;&gt;1,B271&lt;&gt;1,B271&lt;&gt;""),IF(שבוע_בדילוג[[#This Row],[LengthofCycle]]=F271,1,0),"")</f>
        <v>0</v>
      </c>
      <c r="AL270" s="4">
        <f>IF(AND(שבוע_בדילוג[[#This Row],[הווסת פעיל?]]&lt;&gt;1,B271&lt;&gt;1,B271&lt;&gt;""),IF(OR(שבוע_בדילוג[[#This Row],[LengthofCycle]]=F271,F271=29),1,0),"")</f>
        <v>0</v>
      </c>
      <c r="AM270" s="4">
        <f>IF(AND(שבוע_בדילוג[[#This Row],[הווסת פעיל?]]&lt;&gt;1,B271&lt;&gt;1,B271&lt;&gt;""),IF(OR(שבוע_בדילוג[[#This Row],[LengthofCycle]]=F271,F271=29,F271=28),1,0),"")</f>
        <v>0</v>
      </c>
      <c r="AR270" s="1">
        <v>8</v>
      </c>
      <c r="AS270" s="1">
        <f>COUNTIF(Y:Y,AR270)-AU262</f>
        <v>-1</v>
      </c>
      <c r="AT270" s="2">
        <f>AS270/$AS$272</f>
        <v>0.2</v>
      </c>
      <c r="AU270" s="1">
        <v>6</v>
      </c>
      <c r="AV270" s="1">
        <v>2</v>
      </c>
      <c r="AW270" s="2">
        <f>AV270/$AV$272</f>
        <v>0.15384615384615385</v>
      </c>
    </row>
    <row r="271" spans="1:55" x14ac:dyDescent="0.25">
      <c r="A271" s="1" t="s">
        <v>73</v>
      </c>
      <c r="B271" s="1">
        <v>21</v>
      </c>
      <c r="C271" s="1">
        <v>0</v>
      </c>
      <c r="D271" s="1">
        <v>1</v>
      </c>
      <c r="E271" s="1">
        <v>0</v>
      </c>
      <c r="F271" s="1">
        <v>31</v>
      </c>
      <c r="H271" s="1">
        <f>שבוע_בדילוג[[#This Row],[LengthofCycle]]+1</f>
        <v>32</v>
      </c>
      <c r="I271" s="1" t="str">
        <f>IF(IFERROR(LOOKUP(שבוע_בדילוג[[#This Row],[ClientID]],קביעויות[השבוע בדילוג]),FALSE)=שבוע_בדילוג[[#This Row],[ClientID]],1,"")</f>
        <v/>
      </c>
      <c r="J271" s="1" t="str">
        <f>IF(AND(שבוע_בדילוג[[#This Row],[CycleNumber]]&gt;1,OR(B272="",שבוע_בדילוג[[#This Row],[CycleNumber]]&gt;B270)),IF(OR(AND(שבוע_בדילוג[[#This Row],[LengthofCycle]]=29,F270=29),AND(שבוע_בדילוג[[#This Row],[LengthofCycle]]=36,F270=36)),1,""),"")</f>
        <v/>
      </c>
      <c r="K271" s="1" t="str">
        <f>IF(AND(שבוע_בדילוג[[#This Row],[וסת השבוע]]=1,J270=1,שבוע_בדילוג[[#This Row],[CycleNumber]]&gt;B270),1,"")</f>
        <v/>
      </c>
      <c r="L271" s="1" t="str">
        <f>IF(שבוע_בדילוג[[#This Row],[CycleNumber]]=1,"",IF(שבוע_בדילוג[[#This Row],[וסת השבוע]]=1,0,IF(L270="","",IF(L270=0,IF(שבוע_בדילוג[[#This Row],[LengthofCycle]]=29,0,1),IF(L270=1,IF(שבוע_בדילוג[[#This Row],[LengthofCycle]]+F270=29*2,0,2),IF(L270=2,IF(שבוע_בדילוג[[#This Row],[LengthofCycle]]+F270+F269=29*3,0,3),""))))))</f>
        <v/>
      </c>
      <c r="M271" s="1" t="str">
        <f>IF(שבוע_בדילוג[[#This Row],[וסת השבוע]]=1,IF(שבוע_בדילוג[[#This Row],[וסת השבוע וההפלגה ביחד]]=1,M270+1,0),IF(AND(שבוע_בדילוג[[#This Row],[CycleNumber]]&gt;B270,שבוע_בדילוג[[#This Row],[CycleNumber]]&gt;1),IF(שבוע_בדילוג[[#This Row],[וסת השבוע פעיל?]]&lt;&gt;"",M270+1,""),""))</f>
        <v/>
      </c>
      <c r="N271" s="1" t="str">
        <f>IF(שבוע_בדילוג[[#This Row],[וסת השבוע פעיל?2]]="","",IF(AND(שבוע_בדילוג[[#This Row],[וסת השבוע פעיל?]]&lt;&gt;"",שבוע_בדילוג[[#This Row],[CycleNumber]]&lt;B272,B272&lt;&gt;"",שבוע_בדילוג[[#This Row],[וסת השבוע פעיל?]]&lt;3),IF(L272=0,IF(AND(שבוע_בדילוג[[#This Row],[וסת השבוע פעיל?]]&gt;0,J272=1),0,1),0),""))</f>
        <v/>
      </c>
      <c r="O271" s="1" t="str">
        <f t="shared" si="34"/>
        <v/>
      </c>
      <c r="P271" s="1" t="str">
        <f>IF(AND(שבוע_בדילוג[[#This Row],[חיזוי - שבוע]]=1,K272=1),1,"")</f>
        <v/>
      </c>
      <c r="Q271" s="1" t="str">
        <f>IF(AND(שבוע_בדילוג[[#This Row],[וסת השבוע פעיל?]]&lt;3,OR(שבוע_בדילוג[[#This Row],[CycleNumber]]&gt;B272,B272="")),1,"")</f>
        <v/>
      </c>
      <c r="R271" s="1" t="str">
        <f>IF(AND(שבוע_בדילוג[[#This Row],[חיזוי - שבוע]]&lt;&gt;"",שבוע_בדילוג[[#This Row],[וסת השבוע פעיל?2]]=""),1,"")</f>
        <v/>
      </c>
      <c r="S271" s="1" t="str">
        <f>IF(שבוע_בדילוג[[#This Row],[האישה קבעה וסת שבוע בדילוג?]]=1,IF(שבוע_בדילוג[[#This Row],[וסת השבוע פעיל?]]&lt;3,1,0),"")</f>
        <v/>
      </c>
      <c r="T2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1" s="1">
        <f t="shared" si="35"/>
        <v>0</v>
      </c>
      <c r="V271" s="1">
        <f t="shared" si="36"/>
        <v>0</v>
      </c>
      <c r="W271" s="1">
        <f t="shared" si="37"/>
        <v>0</v>
      </c>
      <c r="X271" s="1">
        <f>IF(שבוע_בדילוג[[#This Row],[3 הפלגות זהות]]="","",IF(שבוע_בדילוג[[#This Row],[3 הפלגות זהות]]=1,שבוע_בדילוג[[#This Row],[LengthofCycle]],X270))</f>
        <v>27</v>
      </c>
      <c r="Y271" s="1">
        <f>IF(שבוע_בדילוג[[#This Row],[וסת קבוע אחרון]]="","",IF(OR(שבוע_בדילוג[[#This Row],[LengthofCycle]]=שבוע_בדילוג[[#This Row],[וסת קבוע אחרון]],F270=שבוע_בדילוג[[#This Row],[וסת קבוע אחרון]],F269=שבוע_בדילוג[[#This Row],[וסת קבוע אחרון]]),1,0))</f>
        <v>0</v>
      </c>
      <c r="Z271" s="1" t="str">
        <f>IF(OR(שבוע_בדילוג[[#This Row],[הווסת פעיל?]]=0,שבוע_בדילוג[[#This Row],[הווסת פעיל?]]=""),"",SUM(Z270,שבוע_בדילוג[[#This Row],[הווסת פעיל?]]))</f>
        <v/>
      </c>
      <c r="AA271" s="1" t="str">
        <f>IF(AND(שבוע_בדילוג[[#This Row],[כמה מחזורים עד עקירה]]&lt;&gt;"",Z272=""),שבוע_בדילוג[[#This Row],[כמה מחזורים עד עקירה]],"")</f>
        <v/>
      </c>
      <c r="AB271" s="1" t="str">
        <f>IF(AND(שבוע_בדילוג[[#This Row],[הווסת פעיל?]]=1,שבוע_בדילוג[[#This Row],[וסת קבוע אחרון]]&lt;&gt;X270),שבוע_בדילוג[[#This Row],[וסת קבוע אחרון]],"")</f>
        <v/>
      </c>
      <c r="AC271" s="1" t="str">
        <f>IF(AND(שבוע_בדילוג[[#This Row],[הווסת פעיל?]]=1,Y270=0,שבוע_בדילוג[[#This Row],[וסת קבוע אחרון]]=X270),שבוע_בדילוג[[#This Row],[וסת קבוע אחרון]],"")</f>
        <v/>
      </c>
      <c r="AD271" s="1" t="str">
        <f>IF(AND(שבוע_בדילוג[[#This Row],[הווסת פעיל?]]=1,Y270=0,שבוע_בדילוג[[#This Row],[וסת קבוע אחרון]]&lt;&gt;X270),1,"")</f>
        <v/>
      </c>
      <c r="AE271" s="1" t="str">
        <f>IF(AND(שבוע_בדילוג[[#This Row],[הווסת פעיל?]]&lt;&gt;"",B272=1),שבוע_בדילוג[[#This Row],[CycleNumber]],"")</f>
        <v/>
      </c>
      <c r="AF271" s="1" t="str">
        <f>IF(AND(שבוע_בדילוג[[#This Row],[הווסת פעיל?]]&lt;&gt;"",Y270=""),שבוע_בדילוג[[#This Row],[CycleNumber]],"")</f>
        <v/>
      </c>
      <c r="AG271" s="1" t="str">
        <f>IF(B272=1,"",IF(שבוע_בדילוג[[#This Row],[הווסת פעיל?]]=1,IF(שבוע_בדילוג[[#This Row],[וסת קבוע אחרון]]=F272,1,0),""))</f>
        <v/>
      </c>
      <c r="AH271" s="1" t="str">
        <f>IF(B272=1,"",IF(שבוע_בדילוג[[#This Row],[הווסת פעיל?]]=1,IF(OR(שבוע_בדילוג[[#This Row],[וסת קבוע אחרון]]=F272,F272=שבוע_בדילוג[[#This Row],[LengthofCycle]]),1,0),""))</f>
        <v/>
      </c>
      <c r="AI271" s="1" t="str">
        <f>IF(B272=1,"",IF(שבוע_בדילוג[[#This Row],[הווסת פעיל?]]=1,IF(OR(שבוע_בדילוג[[#This Row],[וסת קבוע אחרון]]=F272,F272=שבוע_בדילוג[[#This Row],[LengthofCycle]],AND(שבוע_בדילוג[[#This Row],[LengthofCycle]]&lt;&gt;שבוע_בדילוג[[#This Row],[וסת קבוע אחרון]],OR(F272=28,F272=29))),1,0),""))</f>
        <v/>
      </c>
      <c r="AJ271" s="1" t="str">
        <f>IF(AND(שבוע_בדילוג[[#This Row],[הווסת פעיל?]]=1,B272=1),1,"")</f>
        <v/>
      </c>
      <c r="AK271" s="4">
        <f>IF(AND(שבוע_בדילוג[[#This Row],[הווסת פעיל?]]&lt;&gt;1,B272&lt;&gt;1,B272&lt;&gt;""),IF(שבוע_בדילוג[[#This Row],[LengthofCycle]]=F272,1,0),"")</f>
        <v>0</v>
      </c>
      <c r="AL271" s="4">
        <f>IF(AND(שבוע_בדילוג[[#This Row],[הווסת פעיל?]]&lt;&gt;1,B272&lt;&gt;1,B272&lt;&gt;""),IF(OR(שבוע_בדילוג[[#This Row],[LengthofCycle]]=F272,F272=29),1,0),"")</f>
        <v>0</v>
      </c>
      <c r="AM271" s="4">
        <f>IF(AND(שבוע_בדילוג[[#This Row],[הווסת פעיל?]]&lt;&gt;1,B272&lt;&gt;1,B272&lt;&gt;""),IF(OR(שבוע_בדילוג[[#This Row],[LengthofCycle]]=F272,F272=29,F272=28),1,0),"")</f>
        <v>1</v>
      </c>
      <c r="AR271" s="1">
        <v>18</v>
      </c>
      <c r="AS271" s="1">
        <f>COUNTIF(Y:Y,AR271)-AU263</f>
        <v>0</v>
      </c>
      <c r="AT271" s="2">
        <f>AS271/$AS$272</f>
        <v>0</v>
      </c>
      <c r="AU271" s="1">
        <v>8</v>
      </c>
      <c r="AV271" s="1">
        <v>1</v>
      </c>
      <c r="AW271" s="2">
        <f>AV271/$AV$272</f>
        <v>7.6923076923076927E-2</v>
      </c>
    </row>
    <row r="272" spans="1:55" x14ac:dyDescent="0.25">
      <c r="A272" s="1" t="s">
        <v>73</v>
      </c>
      <c r="B272" s="1">
        <v>22</v>
      </c>
      <c r="C272" s="1">
        <v>0</v>
      </c>
      <c r="D272" s="1">
        <v>1</v>
      </c>
      <c r="E272" s="1">
        <v>0</v>
      </c>
      <c r="F272" s="1">
        <v>28</v>
      </c>
      <c r="H272" s="1">
        <f>שבוע_בדילוג[[#This Row],[LengthofCycle]]+1</f>
        <v>29</v>
      </c>
      <c r="I272" s="1" t="str">
        <f>IF(IFERROR(LOOKUP(שבוע_בדילוג[[#This Row],[ClientID]],קביעויות[השבוע בדילוג]),FALSE)=שבוע_בדילוג[[#This Row],[ClientID]],1,"")</f>
        <v/>
      </c>
      <c r="J272" s="1" t="str">
        <f>IF(AND(שבוע_בדילוג[[#This Row],[CycleNumber]]&gt;1,OR(B273="",שבוע_בדילוג[[#This Row],[CycleNumber]]&gt;B271)),IF(OR(AND(שבוע_בדילוג[[#This Row],[LengthofCycle]]=29,F271=29),AND(שבוע_בדילוג[[#This Row],[LengthofCycle]]=36,F271=36)),1,""),"")</f>
        <v/>
      </c>
      <c r="K272" s="1" t="str">
        <f>IF(AND(שבוע_בדילוג[[#This Row],[וסת השבוע]]=1,J271=1,שבוע_בדילוג[[#This Row],[CycleNumber]]&gt;B271),1,"")</f>
        <v/>
      </c>
      <c r="L272" s="1" t="str">
        <f>IF(שבוע_בדילוג[[#This Row],[CycleNumber]]=1,"",IF(שבוע_בדילוג[[#This Row],[וסת השבוע]]=1,0,IF(L271="","",IF(L271=0,IF(שבוע_בדילוג[[#This Row],[LengthofCycle]]=29,0,1),IF(L271=1,IF(שבוע_בדילוג[[#This Row],[LengthofCycle]]+F271=29*2,0,2),IF(L271=2,IF(שבוע_בדילוג[[#This Row],[LengthofCycle]]+F271+F270=29*3,0,3),""))))))</f>
        <v/>
      </c>
      <c r="M272" s="1" t="str">
        <f>IF(שבוע_בדילוג[[#This Row],[וסת השבוע]]=1,IF(שבוע_בדילוג[[#This Row],[וסת השבוע וההפלגה ביחד]]=1,M271+1,0),IF(AND(שבוע_בדילוג[[#This Row],[CycleNumber]]&gt;B271,שבוע_בדילוג[[#This Row],[CycleNumber]]&gt;1),IF(שבוע_בדילוג[[#This Row],[וסת השבוע פעיל?]]&lt;&gt;"",M271+1,""),""))</f>
        <v/>
      </c>
      <c r="N272" s="1" t="str">
        <f>IF(שבוע_בדילוג[[#This Row],[וסת השבוע פעיל?2]]="","",IF(AND(שבוע_בדילוג[[#This Row],[וסת השבוע פעיל?]]&lt;&gt;"",שבוע_בדילוג[[#This Row],[CycleNumber]]&lt;B273,B273&lt;&gt;"",שבוע_בדילוג[[#This Row],[וסת השבוע פעיל?]]&lt;3),IF(L273=0,IF(AND(שבוע_בדילוג[[#This Row],[וסת השבוע פעיל?]]&gt;0,J273=1),0,1),0),""))</f>
        <v/>
      </c>
      <c r="O272" s="1" t="str">
        <f t="shared" si="34"/>
        <v/>
      </c>
      <c r="P272" s="1" t="str">
        <f>IF(AND(שבוע_בדילוג[[#This Row],[חיזוי - שבוע]]=1,K273=1),1,"")</f>
        <v/>
      </c>
      <c r="Q272" s="1" t="str">
        <f>IF(AND(שבוע_בדילוג[[#This Row],[וסת השבוע פעיל?]]&lt;3,OR(שבוע_בדילוג[[#This Row],[CycleNumber]]&gt;B273,B273="")),1,"")</f>
        <v/>
      </c>
      <c r="R272" s="1" t="str">
        <f>IF(AND(שבוע_בדילוג[[#This Row],[חיזוי - שבוע]]&lt;&gt;"",שבוע_בדילוג[[#This Row],[וסת השבוע פעיל?2]]=""),1,"")</f>
        <v/>
      </c>
      <c r="S272" s="1" t="str">
        <f>IF(שבוע_בדילוג[[#This Row],[האישה קבעה וסת שבוע בדילוג?]]=1,IF(שבוע_בדילוג[[#This Row],[וסת השבוע פעיל?]]&lt;3,1,0),"")</f>
        <v/>
      </c>
      <c r="T2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2" s="1">
        <f t="shared" si="35"/>
        <v>0</v>
      </c>
      <c r="V272" s="1">
        <f t="shared" si="36"/>
        <v>0</v>
      </c>
      <c r="W272" s="1">
        <f t="shared" si="37"/>
        <v>0</v>
      </c>
      <c r="X272" s="1">
        <f>IF(שבוע_בדילוג[[#This Row],[3 הפלגות זהות]]="","",IF(שבוע_בדילוג[[#This Row],[3 הפלגות זהות]]=1,שבוע_בדילוג[[#This Row],[LengthofCycle]],X271))</f>
        <v>27</v>
      </c>
      <c r="Y272" s="1">
        <f>IF(שבוע_בדילוג[[#This Row],[וסת קבוע אחרון]]="","",IF(OR(שבוע_בדילוג[[#This Row],[LengthofCycle]]=שבוע_בדילוג[[#This Row],[וסת קבוע אחרון]],F271=שבוע_בדילוג[[#This Row],[וסת קבוע אחרון]],F270=שבוע_בדילוג[[#This Row],[וסת קבוע אחרון]]),1,0))</f>
        <v>0</v>
      </c>
      <c r="Z272" s="1" t="str">
        <f>IF(OR(שבוע_בדילוג[[#This Row],[הווסת פעיל?]]=0,שבוע_בדילוג[[#This Row],[הווסת פעיל?]]=""),"",SUM(Z271,שבוע_בדילוג[[#This Row],[הווסת פעיל?]]))</f>
        <v/>
      </c>
      <c r="AA272" s="1" t="str">
        <f>IF(AND(שבוע_בדילוג[[#This Row],[כמה מחזורים עד עקירה]]&lt;&gt;"",Z273=""),שבוע_בדילוג[[#This Row],[כמה מחזורים עד עקירה]],"")</f>
        <v/>
      </c>
      <c r="AB272" s="1" t="str">
        <f>IF(AND(שבוע_בדילוג[[#This Row],[הווסת פעיל?]]=1,שבוע_בדילוג[[#This Row],[וסת קבוע אחרון]]&lt;&gt;X271),שבוע_בדילוג[[#This Row],[וסת קבוע אחרון]],"")</f>
        <v/>
      </c>
      <c r="AC272" s="1" t="str">
        <f>IF(AND(שבוע_בדילוג[[#This Row],[הווסת פעיל?]]=1,Y271=0,שבוע_בדילוג[[#This Row],[וסת קבוע אחרון]]=X271),שבוע_בדילוג[[#This Row],[וסת קבוע אחרון]],"")</f>
        <v/>
      </c>
      <c r="AD272" s="1" t="str">
        <f>IF(AND(שבוע_בדילוג[[#This Row],[הווסת פעיל?]]=1,Y271=0,שבוע_בדילוג[[#This Row],[וסת קבוע אחרון]]&lt;&gt;X271),1,"")</f>
        <v/>
      </c>
      <c r="AE272" s="1" t="str">
        <f>IF(AND(שבוע_בדילוג[[#This Row],[הווסת פעיל?]]&lt;&gt;"",B273=1),שבוע_בדילוג[[#This Row],[CycleNumber]],"")</f>
        <v/>
      </c>
      <c r="AF272" s="1" t="str">
        <f>IF(AND(שבוע_בדילוג[[#This Row],[הווסת פעיל?]]&lt;&gt;"",Y271=""),שבוע_בדילוג[[#This Row],[CycleNumber]],"")</f>
        <v/>
      </c>
      <c r="AG272" s="1" t="str">
        <f>IF(B273=1,"",IF(שבוע_בדילוג[[#This Row],[הווסת פעיל?]]=1,IF(שבוע_בדילוג[[#This Row],[וסת קבוע אחרון]]=F273,1,0),""))</f>
        <v/>
      </c>
      <c r="AH272" s="1" t="str">
        <f>IF(B273=1,"",IF(שבוע_בדילוג[[#This Row],[הווסת פעיל?]]=1,IF(OR(שבוע_בדילוג[[#This Row],[וסת קבוע אחרון]]=F273,F273=שבוע_בדילוג[[#This Row],[LengthofCycle]]),1,0),""))</f>
        <v/>
      </c>
      <c r="AI272" s="1" t="str">
        <f>IF(B273=1,"",IF(שבוע_בדילוג[[#This Row],[הווסת פעיל?]]=1,IF(OR(שבוע_בדילוג[[#This Row],[וסת קבוע אחרון]]=F273,F273=שבוע_בדילוג[[#This Row],[LengthofCycle]],AND(שבוע_בדילוג[[#This Row],[LengthofCycle]]&lt;&gt;שבוע_בדילוג[[#This Row],[וסת קבוע אחרון]],OR(F273=28,F273=29))),1,0),""))</f>
        <v/>
      </c>
      <c r="AJ272" s="1" t="str">
        <f>IF(AND(שבוע_בדילוג[[#This Row],[הווסת פעיל?]]=1,B273=1),1,"")</f>
        <v/>
      </c>
      <c r="AK272" s="4">
        <f>IF(AND(שבוע_בדילוג[[#This Row],[הווסת פעיל?]]&lt;&gt;1,B273&lt;&gt;1,B273&lt;&gt;""),IF(שבוע_בדילוג[[#This Row],[LengthofCycle]]=F273,1,0),"")</f>
        <v>0</v>
      </c>
      <c r="AL272" s="4">
        <f>IF(AND(שבוע_בדילוג[[#This Row],[הווסת פעיל?]]&lt;&gt;1,B273&lt;&gt;1,B273&lt;&gt;""),IF(OR(שבוע_בדילוג[[#This Row],[LengthofCycle]]=F273,F273=29),1,0),"")</f>
        <v>0</v>
      </c>
      <c r="AM272" s="4">
        <f>IF(AND(שבוע_בדילוג[[#This Row],[הווסת פעיל?]]&lt;&gt;1,B273&lt;&gt;1,B273&lt;&gt;""),IF(OR(שבוע_בדילוג[[#This Row],[LengthofCycle]]=F273,F273=29,F273=28),1,0),"")</f>
        <v>0</v>
      </c>
      <c r="AR272" s="1" t="s">
        <v>36</v>
      </c>
      <c r="AS272" s="1">
        <f>SUM(AS267:AS271)</f>
        <v>-5</v>
      </c>
      <c r="AT272" s="2">
        <f>SUM(AT267:AT271)</f>
        <v>1</v>
      </c>
      <c r="AU272" s="1" t="s">
        <v>36</v>
      </c>
      <c r="AV272" s="1">
        <f>SUM(AV267:AV271)</f>
        <v>13</v>
      </c>
      <c r="AW272" s="2">
        <f>SUM(AW267:AW271)</f>
        <v>1</v>
      </c>
    </row>
    <row r="273" spans="1:39" x14ac:dyDescent="0.25">
      <c r="A273" s="1" t="s">
        <v>73</v>
      </c>
      <c r="B273" s="1">
        <v>23</v>
      </c>
      <c r="C273" s="1">
        <v>0</v>
      </c>
      <c r="D273" s="1">
        <v>1</v>
      </c>
      <c r="E273" s="1">
        <v>0</v>
      </c>
      <c r="F273" s="1">
        <v>27</v>
      </c>
      <c r="H273" s="1">
        <f>שבוע_בדילוג[[#This Row],[LengthofCycle]]+1</f>
        <v>28</v>
      </c>
      <c r="I273" s="1" t="str">
        <f>IF(IFERROR(LOOKUP(שבוע_בדילוג[[#This Row],[ClientID]],קביעויות[השבוע בדילוג]),FALSE)=שבוע_בדילוג[[#This Row],[ClientID]],1,"")</f>
        <v/>
      </c>
      <c r="J273" s="1" t="str">
        <f>IF(AND(שבוע_בדילוג[[#This Row],[CycleNumber]]&gt;1,OR(B274="",שבוע_בדילוג[[#This Row],[CycleNumber]]&gt;B272)),IF(OR(AND(שבוע_בדילוג[[#This Row],[LengthofCycle]]=29,F272=29),AND(שבוע_בדילוג[[#This Row],[LengthofCycle]]=36,F272=36)),1,""),"")</f>
        <v/>
      </c>
      <c r="K273" s="1" t="str">
        <f>IF(AND(שבוע_בדילוג[[#This Row],[וסת השבוע]]=1,J272=1,שבוע_בדילוג[[#This Row],[CycleNumber]]&gt;B272),1,"")</f>
        <v/>
      </c>
      <c r="L273" s="1" t="str">
        <f>IF(שבוע_בדילוג[[#This Row],[CycleNumber]]=1,"",IF(שבוע_בדילוג[[#This Row],[וסת השבוע]]=1,0,IF(L272="","",IF(L272=0,IF(שבוע_בדילוג[[#This Row],[LengthofCycle]]=29,0,1),IF(L272=1,IF(שבוע_בדילוג[[#This Row],[LengthofCycle]]+F272=29*2,0,2),IF(L272=2,IF(שבוע_בדילוג[[#This Row],[LengthofCycle]]+F272+F271=29*3,0,3),""))))))</f>
        <v/>
      </c>
      <c r="M273" s="1" t="str">
        <f>IF(שבוע_בדילוג[[#This Row],[וסת השבוע]]=1,IF(שבוע_בדילוג[[#This Row],[וסת השבוע וההפלגה ביחד]]=1,M272+1,0),IF(AND(שבוע_בדילוג[[#This Row],[CycleNumber]]&gt;B272,שבוע_בדילוג[[#This Row],[CycleNumber]]&gt;1),IF(שבוע_בדילוג[[#This Row],[וסת השבוע פעיל?]]&lt;&gt;"",M272+1,""),""))</f>
        <v/>
      </c>
      <c r="N273" s="1" t="str">
        <f>IF(שבוע_בדילוג[[#This Row],[וסת השבוע פעיל?2]]="","",IF(AND(שבוע_בדילוג[[#This Row],[וסת השבוע פעיל?]]&lt;&gt;"",שבוע_בדילוג[[#This Row],[CycleNumber]]&lt;B274,B274&lt;&gt;"",שבוע_בדילוג[[#This Row],[וסת השבוע פעיל?]]&lt;3),IF(L274=0,IF(AND(שבוע_בדילוג[[#This Row],[וסת השבוע פעיל?]]&gt;0,J274=1),0,1),0),""))</f>
        <v/>
      </c>
      <c r="O273" s="1" t="str">
        <f t="shared" si="34"/>
        <v/>
      </c>
      <c r="P273" s="1" t="str">
        <f>IF(AND(שבוע_בדילוג[[#This Row],[חיזוי - שבוע]]=1,K274=1),1,"")</f>
        <v/>
      </c>
      <c r="Q273" s="1" t="str">
        <f>IF(AND(שבוע_בדילוג[[#This Row],[וסת השבוע פעיל?]]&lt;3,OR(שבוע_בדילוג[[#This Row],[CycleNumber]]&gt;B274,B274="")),1,"")</f>
        <v/>
      </c>
      <c r="R273" s="1" t="str">
        <f>IF(AND(שבוע_בדילוג[[#This Row],[חיזוי - שבוע]]&lt;&gt;"",שבוע_בדילוג[[#This Row],[וסת השבוע פעיל?2]]=""),1,"")</f>
        <v/>
      </c>
      <c r="S273" s="1" t="str">
        <f>IF(שבוע_בדילוג[[#This Row],[האישה קבעה וסת שבוע בדילוג?]]=1,IF(שבוע_בדילוג[[#This Row],[וסת השבוע פעיל?]]&lt;3,1,0),"")</f>
        <v/>
      </c>
      <c r="T2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3" s="1">
        <f t="shared" si="35"/>
        <v>0</v>
      </c>
      <c r="V273" s="1">
        <f t="shared" si="36"/>
        <v>0</v>
      </c>
      <c r="W273" s="1">
        <f t="shared" si="37"/>
        <v>0</v>
      </c>
      <c r="X273" s="1">
        <f>IF(שבוע_בדילוג[[#This Row],[3 הפלגות זהות]]="","",IF(שבוע_בדילוג[[#This Row],[3 הפלגות זהות]]=1,שבוע_בדילוג[[#This Row],[LengthofCycle]],X272))</f>
        <v>27</v>
      </c>
      <c r="Y273" s="1">
        <f>IF(שבוע_בדילוג[[#This Row],[וסת קבוע אחרון]]="","",IF(OR(שבוע_בדילוג[[#This Row],[LengthofCycle]]=שבוע_בדילוג[[#This Row],[וסת קבוע אחרון]],F272=שבוע_בדילוג[[#This Row],[וסת קבוע אחרון]],F271=שבוע_בדילוג[[#This Row],[וסת קבוע אחרון]]),1,0))</f>
        <v>1</v>
      </c>
      <c r="Z273" s="1">
        <f>IF(OR(שבוע_בדילוג[[#This Row],[הווסת פעיל?]]=0,שבוע_בדילוג[[#This Row],[הווסת פעיל?]]=""),"",SUM(Z272,שבוע_בדילוג[[#This Row],[הווסת פעיל?]]))</f>
        <v>1</v>
      </c>
      <c r="AA273" s="1" t="str">
        <f>IF(AND(שבוע_בדילוג[[#This Row],[כמה מחזורים עד עקירה]]&lt;&gt;"",Z274=""),שבוע_בדילוג[[#This Row],[כמה מחזורים עד עקירה]],"")</f>
        <v/>
      </c>
      <c r="AB273" s="1" t="str">
        <f>IF(AND(שבוע_בדילוג[[#This Row],[הווסת פעיל?]]=1,שבוע_בדילוג[[#This Row],[וסת קבוע אחרון]]&lt;&gt;X272),שבוע_בדילוג[[#This Row],[וסת קבוע אחרון]],"")</f>
        <v/>
      </c>
      <c r="AC273" s="1">
        <f>IF(AND(שבוע_בדילוג[[#This Row],[הווסת פעיל?]]=1,Y272=0,שבוע_בדילוג[[#This Row],[וסת קבוע אחרון]]=X272),שבוע_בדילוג[[#This Row],[וסת קבוע אחרון]],"")</f>
        <v>27</v>
      </c>
      <c r="AD273" s="1" t="str">
        <f>IF(AND(שבוע_בדילוג[[#This Row],[הווסת פעיל?]]=1,Y272=0,שבוע_בדילוג[[#This Row],[וסת קבוע אחרון]]&lt;&gt;X272),1,"")</f>
        <v/>
      </c>
      <c r="AE273" s="1" t="str">
        <f>IF(AND(שבוע_בדילוג[[#This Row],[הווסת פעיל?]]&lt;&gt;"",B274=1),שבוע_בדילוג[[#This Row],[CycleNumber]],"")</f>
        <v/>
      </c>
      <c r="AF273" s="1" t="str">
        <f>IF(AND(שבוע_בדילוג[[#This Row],[הווסת פעיל?]]&lt;&gt;"",Y272=""),שבוע_בדילוג[[#This Row],[CycleNumber]],"")</f>
        <v/>
      </c>
      <c r="AG273" s="1">
        <f>IF(B274=1,"",IF(שבוע_בדילוג[[#This Row],[הווסת פעיל?]]=1,IF(שבוע_בדילוג[[#This Row],[וסת קבוע אחרון]]=F274,1,0),""))</f>
        <v>1</v>
      </c>
      <c r="AH273" s="1">
        <f>IF(B274=1,"",IF(שבוע_בדילוג[[#This Row],[הווסת פעיל?]]=1,IF(OR(שבוע_בדילוג[[#This Row],[וסת קבוע אחרון]]=F274,F274=שבוע_בדילוג[[#This Row],[LengthofCycle]]),1,0),""))</f>
        <v>1</v>
      </c>
      <c r="AI273" s="1">
        <f>IF(B274=1,"",IF(שבוע_בדילוג[[#This Row],[הווסת פעיל?]]=1,IF(OR(שבוע_בדילוג[[#This Row],[וסת קבוע אחרון]]=F274,F274=שבוע_בדילוג[[#This Row],[LengthofCycle]],AND(שבוע_בדילוג[[#This Row],[LengthofCycle]]&lt;&gt;שבוע_בדילוג[[#This Row],[וסת קבוע אחרון]],OR(F274=28,F274=29))),1,0),""))</f>
        <v>1</v>
      </c>
      <c r="AJ273" s="1" t="str">
        <f>IF(AND(שבוע_בדילוג[[#This Row],[הווסת פעיל?]]=1,B274=1),1,"")</f>
        <v/>
      </c>
      <c r="AK273" s="4" t="str">
        <f>IF(AND(שבוע_בדילוג[[#This Row],[הווסת פעיל?]]&lt;&gt;1,B274&lt;&gt;1,B274&lt;&gt;""),IF(שבוע_בדילוג[[#This Row],[LengthofCycle]]=F274,1,0),"")</f>
        <v/>
      </c>
      <c r="AL273" s="4" t="str">
        <f>IF(AND(שבוע_בדילוג[[#This Row],[הווסת פעיל?]]&lt;&gt;1,B274&lt;&gt;1,B274&lt;&gt;""),IF(OR(שבוע_בדילוג[[#This Row],[LengthofCycle]]=F274,F274=29),1,0),"")</f>
        <v/>
      </c>
      <c r="AM273" s="4" t="str">
        <f>IF(AND(שבוע_בדילוג[[#This Row],[הווסת פעיל?]]&lt;&gt;1,B274&lt;&gt;1,B274&lt;&gt;""),IF(OR(שבוע_בדילוג[[#This Row],[LengthofCycle]]=F274,F274=29,F274=28),1,0),"")</f>
        <v/>
      </c>
    </row>
    <row r="274" spans="1:39" x14ac:dyDescent="0.25">
      <c r="A274" s="1" t="s">
        <v>73</v>
      </c>
      <c r="B274" s="1">
        <v>24</v>
      </c>
      <c r="C274" s="1">
        <v>0</v>
      </c>
      <c r="D274" s="1">
        <v>1</v>
      </c>
      <c r="E274" s="1">
        <v>0</v>
      </c>
      <c r="F274" s="1">
        <v>27</v>
      </c>
      <c r="H274" s="1">
        <f>שבוע_בדילוג[[#This Row],[LengthofCycle]]+1</f>
        <v>28</v>
      </c>
      <c r="I274" s="1" t="str">
        <f>IF(IFERROR(LOOKUP(שבוע_בדילוג[[#This Row],[ClientID]],קביעויות[השבוע בדילוג]),FALSE)=שבוע_בדילוג[[#This Row],[ClientID]],1,"")</f>
        <v/>
      </c>
      <c r="J274" s="1" t="str">
        <f>IF(AND(שבוע_בדילוג[[#This Row],[CycleNumber]]&gt;1,OR(B275="",שבוע_בדילוג[[#This Row],[CycleNumber]]&gt;B273)),IF(OR(AND(שבוע_בדילוג[[#This Row],[LengthofCycle]]=29,F273=29),AND(שבוע_בדילוג[[#This Row],[LengthofCycle]]=36,F273=36)),1,""),"")</f>
        <v/>
      </c>
      <c r="K274" s="1" t="str">
        <f>IF(AND(שבוע_בדילוג[[#This Row],[וסת השבוע]]=1,J273=1,שבוע_בדילוג[[#This Row],[CycleNumber]]&gt;B273),1,"")</f>
        <v/>
      </c>
      <c r="L274" s="1" t="str">
        <f>IF(שבוע_בדילוג[[#This Row],[CycleNumber]]=1,"",IF(שבוע_בדילוג[[#This Row],[וסת השבוע]]=1,0,IF(L273="","",IF(L273=0,IF(שבוע_בדילוג[[#This Row],[LengthofCycle]]=29,0,1),IF(L273=1,IF(שבוע_בדילוג[[#This Row],[LengthofCycle]]+F273=29*2,0,2),IF(L273=2,IF(שבוע_בדילוג[[#This Row],[LengthofCycle]]+F273+F272=29*3,0,3),""))))))</f>
        <v/>
      </c>
      <c r="M274" s="1" t="str">
        <f>IF(שבוע_בדילוג[[#This Row],[וסת השבוע]]=1,IF(שבוע_בדילוג[[#This Row],[וסת השבוע וההפלגה ביחד]]=1,M273+1,0),IF(AND(שבוע_בדילוג[[#This Row],[CycleNumber]]&gt;B273,שבוע_בדילוג[[#This Row],[CycleNumber]]&gt;1),IF(שבוע_בדילוג[[#This Row],[וסת השבוע פעיל?]]&lt;&gt;"",M273+1,""),""))</f>
        <v/>
      </c>
      <c r="N274" s="1" t="str">
        <f>IF(שבוע_בדילוג[[#This Row],[וסת השבוע פעיל?2]]="","",IF(AND(שבוע_בדילוג[[#This Row],[וסת השבוע פעיל?]]&lt;&gt;"",שבוע_בדילוג[[#This Row],[CycleNumber]]&lt;B275,B275&lt;&gt;"",שבוע_בדילוג[[#This Row],[וסת השבוע פעיל?]]&lt;3),IF(L275=0,IF(AND(שבוע_בדילוג[[#This Row],[וסת השבוע פעיל?]]&gt;0,J275=1),0,1),0),""))</f>
        <v/>
      </c>
      <c r="O274" s="1" t="str">
        <f t="shared" si="34"/>
        <v/>
      </c>
      <c r="P274" s="1" t="str">
        <f>IF(AND(שבוע_בדילוג[[#This Row],[חיזוי - שבוע]]=1,K275=1),1,"")</f>
        <v/>
      </c>
      <c r="Q274" s="1" t="str">
        <f>IF(AND(שבוע_בדילוג[[#This Row],[וסת השבוע פעיל?]]&lt;3,OR(שבוע_בדילוג[[#This Row],[CycleNumber]]&gt;B275,B275="")),1,"")</f>
        <v/>
      </c>
      <c r="R274" s="1" t="str">
        <f>IF(AND(שבוע_בדילוג[[#This Row],[חיזוי - שבוע]]&lt;&gt;"",שבוע_בדילוג[[#This Row],[וסת השבוע פעיל?2]]=""),1,"")</f>
        <v/>
      </c>
      <c r="S274" s="1" t="str">
        <f>IF(שבוע_בדילוג[[#This Row],[האישה קבעה וסת שבוע בדילוג?]]=1,IF(שבוע_בדילוג[[#This Row],[וסת השבוע פעיל?]]&lt;3,1,0),"")</f>
        <v/>
      </c>
      <c r="T2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4" s="1">
        <f t="shared" si="35"/>
        <v>0</v>
      </c>
      <c r="V274" s="1">
        <f t="shared" si="36"/>
        <v>0</v>
      </c>
      <c r="W274" s="1">
        <f t="shared" si="37"/>
        <v>0</v>
      </c>
      <c r="X274" s="1">
        <f>IF(שבוע_בדילוג[[#This Row],[3 הפלגות זהות]]="","",IF(שבוע_בדילוג[[#This Row],[3 הפלגות זהות]]=1,שבוע_בדילוג[[#This Row],[LengthofCycle]],X273))</f>
        <v>27</v>
      </c>
      <c r="Y274" s="1">
        <f>IF(שבוע_בדילוג[[#This Row],[וסת קבוע אחרון]]="","",IF(OR(שבוע_בדילוג[[#This Row],[LengthofCycle]]=שבוע_בדילוג[[#This Row],[וסת קבוע אחרון]],F273=שבוע_בדילוג[[#This Row],[וסת קבוע אחרון]],F272=שבוע_בדילוג[[#This Row],[וסת קבוע אחרון]]),1,0))</f>
        <v>1</v>
      </c>
      <c r="Z274" s="1">
        <f>IF(OR(שבוע_בדילוג[[#This Row],[הווסת פעיל?]]=0,שבוע_בדילוג[[#This Row],[הווסת פעיל?]]=""),"",SUM(Z273,שבוע_בדילוג[[#This Row],[הווסת פעיל?]]))</f>
        <v>2</v>
      </c>
      <c r="AA274" s="1" t="str">
        <f>IF(AND(שבוע_בדילוג[[#This Row],[כמה מחזורים עד עקירה]]&lt;&gt;"",Z275=""),שבוע_בדילוג[[#This Row],[כמה מחזורים עד עקירה]],"")</f>
        <v/>
      </c>
      <c r="AB274" s="1" t="str">
        <f>IF(AND(שבוע_בדילוג[[#This Row],[הווסת פעיל?]]=1,שבוע_בדילוג[[#This Row],[וסת קבוע אחרון]]&lt;&gt;X273),שבוע_בדילוג[[#This Row],[וסת קבוע אחרון]],"")</f>
        <v/>
      </c>
      <c r="AC274" s="1" t="str">
        <f>IF(AND(שבוע_בדילוג[[#This Row],[הווסת פעיל?]]=1,Y273=0,שבוע_בדילוג[[#This Row],[וסת קבוע אחרון]]=X273),שבוע_בדילוג[[#This Row],[וסת קבוע אחרון]],"")</f>
        <v/>
      </c>
      <c r="AD274" s="1" t="str">
        <f>IF(AND(שבוע_בדילוג[[#This Row],[הווסת פעיל?]]=1,Y273=0,שבוע_בדילוג[[#This Row],[וסת קבוע אחרון]]&lt;&gt;X273),1,"")</f>
        <v/>
      </c>
      <c r="AE274" s="1" t="str">
        <f>IF(AND(שבוע_בדילוג[[#This Row],[הווסת פעיל?]]&lt;&gt;"",B275=1),שבוע_בדילוג[[#This Row],[CycleNumber]],"")</f>
        <v/>
      </c>
      <c r="AF274" s="1" t="str">
        <f>IF(AND(שבוע_בדילוג[[#This Row],[הווסת פעיל?]]&lt;&gt;"",Y273=""),שבוע_בדילוג[[#This Row],[CycleNumber]],"")</f>
        <v/>
      </c>
      <c r="AG274" s="1">
        <f>IF(B275=1,"",IF(שבוע_בדילוג[[#This Row],[הווסת פעיל?]]=1,IF(שבוע_בדילוג[[#This Row],[וסת קבוע אחרון]]=F275,1,0),""))</f>
        <v>0</v>
      </c>
      <c r="AH274" s="1">
        <f>IF(B275=1,"",IF(שבוע_בדילוג[[#This Row],[הווסת פעיל?]]=1,IF(OR(שבוע_בדילוג[[#This Row],[וסת קבוע אחרון]]=F275,F275=שבוע_בדילוג[[#This Row],[LengthofCycle]]),1,0),""))</f>
        <v>0</v>
      </c>
      <c r="AI274" s="1">
        <f>IF(B275=1,"",IF(שבוע_בדילוג[[#This Row],[הווסת פעיל?]]=1,IF(OR(שבוע_בדילוג[[#This Row],[וסת קבוע אחרון]]=F275,F275=שבוע_בדילוג[[#This Row],[LengthofCycle]],AND(שבוע_בדילוג[[#This Row],[LengthofCycle]]&lt;&gt;שבוע_בדילוג[[#This Row],[וסת קבוע אחרון]],OR(F275=28,F275=29))),1,0),""))</f>
        <v>0</v>
      </c>
      <c r="AJ274" s="1" t="str">
        <f>IF(AND(שבוע_בדילוג[[#This Row],[הווסת פעיל?]]=1,B275=1),1,"")</f>
        <v/>
      </c>
      <c r="AK274" s="4" t="str">
        <f>IF(AND(שבוע_בדילוג[[#This Row],[הווסת פעיל?]]&lt;&gt;1,B275&lt;&gt;1,B275&lt;&gt;""),IF(שבוע_בדילוג[[#This Row],[LengthofCycle]]=F275,1,0),"")</f>
        <v/>
      </c>
      <c r="AL274" s="4" t="str">
        <f>IF(AND(שבוע_בדילוג[[#This Row],[הווסת פעיל?]]&lt;&gt;1,B275&lt;&gt;1,B275&lt;&gt;""),IF(OR(שבוע_בדילוג[[#This Row],[LengthofCycle]]=F275,F275=29),1,0),"")</f>
        <v/>
      </c>
      <c r="AM274" s="4" t="str">
        <f>IF(AND(שבוע_בדילוג[[#This Row],[הווסת פעיל?]]&lt;&gt;1,B275&lt;&gt;1,B275&lt;&gt;""),IF(OR(שבוע_בדילוג[[#This Row],[LengthofCycle]]=F275,F275=29,F275=28),1,0),"")</f>
        <v/>
      </c>
    </row>
    <row r="275" spans="1:39" x14ac:dyDescent="0.25">
      <c r="A275" s="1" t="s">
        <v>73</v>
      </c>
      <c r="B275" s="1">
        <v>25</v>
      </c>
      <c r="C275" s="1">
        <v>0</v>
      </c>
      <c r="D275" s="1">
        <v>1</v>
      </c>
      <c r="E275" s="1">
        <v>0</v>
      </c>
      <c r="F275" s="1">
        <v>29</v>
      </c>
      <c r="H275" s="1">
        <f>שבוע_בדילוג[[#This Row],[LengthofCycle]]+1</f>
        <v>30</v>
      </c>
      <c r="I275" s="1" t="str">
        <f>IF(IFERROR(LOOKUP(שבוע_בדילוג[[#This Row],[ClientID]],קביעויות[השבוע בדילוג]),FALSE)=שבוע_בדילוג[[#This Row],[ClientID]],1,"")</f>
        <v/>
      </c>
      <c r="J275" s="1" t="str">
        <f>IF(AND(שבוע_בדילוג[[#This Row],[CycleNumber]]&gt;1,OR(B276="",שבוע_בדילוג[[#This Row],[CycleNumber]]&gt;B274)),IF(OR(AND(שבוע_בדילוג[[#This Row],[LengthofCycle]]=29,F274=29),AND(שבוע_בדילוג[[#This Row],[LengthofCycle]]=36,F274=36)),1,""),"")</f>
        <v/>
      </c>
      <c r="K275" s="1" t="str">
        <f>IF(AND(שבוע_בדילוג[[#This Row],[וסת השבוע]]=1,J274=1,שבוע_בדילוג[[#This Row],[CycleNumber]]&gt;B274),1,"")</f>
        <v/>
      </c>
      <c r="L275" s="1" t="str">
        <f>IF(שבוע_בדילוג[[#This Row],[CycleNumber]]=1,"",IF(שבוע_בדילוג[[#This Row],[וסת השבוע]]=1,0,IF(L274="","",IF(L274=0,IF(שבוע_בדילוג[[#This Row],[LengthofCycle]]=29,0,1),IF(L274=1,IF(שבוע_בדילוג[[#This Row],[LengthofCycle]]+F274=29*2,0,2),IF(L274=2,IF(שבוע_בדילוג[[#This Row],[LengthofCycle]]+F274+F273=29*3,0,3),""))))))</f>
        <v/>
      </c>
      <c r="M275" s="1" t="str">
        <f>IF(שבוע_בדילוג[[#This Row],[וסת השבוע]]=1,IF(שבוע_בדילוג[[#This Row],[וסת השבוע וההפלגה ביחד]]=1,M274+1,0),IF(AND(שבוע_בדילוג[[#This Row],[CycleNumber]]&gt;B274,שבוע_בדילוג[[#This Row],[CycleNumber]]&gt;1),IF(שבוע_בדילוג[[#This Row],[וסת השבוע פעיל?]]&lt;&gt;"",M274+1,""),""))</f>
        <v/>
      </c>
      <c r="N275" s="1" t="str">
        <f>IF(שבוע_בדילוג[[#This Row],[וסת השבוע פעיל?2]]="","",IF(AND(שבוע_בדילוג[[#This Row],[וסת השבוע פעיל?]]&lt;&gt;"",שבוע_בדילוג[[#This Row],[CycleNumber]]&lt;B276,B276&lt;&gt;"",שבוע_בדילוג[[#This Row],[וסת השבוע פעיל?]]&lt;3),IF(L276=0,IF(AND(שבוע_בדילוג[[#This Row],[וסת השבוע פעיל?]]&gt;0,J276=1),0,1),0),""))</f>
        <v/>
      </c>
      <c r="O275" s="1" t="str">
        <f t="shared" si="34"/>
        <v/>
      </c>
      <c r="P275" s="1" t="str">
        <f>IF(AND(שבוע_בדילוג[[#This Row],[חיזוי - שבוע]]=1,K276=1),1,"")</f>
        <v/>
      </c>
      <c r="Q275" s="1" t="str">
        <f>IF(AND(שבוע_בדילוג[[#This Row],[וסת השבוע פעיל?]]&lt;3,OR(שבוע_בדילוג[[#This Row],[CycleNumber]]&gt;B276,B276="")),1,"")</f>
        <v/>
      </c>
      <c r="R275" s="1" t="str">
        <f>IF(AND(שבוע_בדילוג[[#This Row],[חיזוי - שבוע]]&lt;&gt;"",שבוע_בדילוג[[#This Row],[וסת השבוע פעיל?2]]=""),1,"")</f>
        <v/>
      </c>
      <c r="S275" s="1" t="str">
        <f>IF(שבוע_בדילוג[[#This Row],[האישה קבעה וסת שבוע בדילוג?]]=1,IF(שבוע_בדילוג[[#This Row],[וסת השבוע פעיל?]]&lt;3,1,0),"")</f>
        <v/>
      </c>
      <c r="T2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5" s="1">
        <f t="shared" si="35"/>
        <v>0</v>
      </c>
      <c r="V275" s="1">
        <f t="shared" si="36"/>
        <v>0</v>
      </c>
      <c r="W275" s="1">
        <f t="shared" si="37"/>
        <v>0</v>
      </c>
      <c r="X275" s="1">
        <f>IF(שבוע_בדילוג[[#This Row],[3 הפלגות זהות]]="","",IF(שבוע_בדילוג[[#This Row],[3 הפלגות זהות]]=1,שבוע_בדילוג[[#This Row],[LengthofCycle]],X274))</f>
        <v>27</v>
      </c>
      <c r="Y275" s="1">
        <f>IF(שבוע_בדילוג[[#This Row],[וסת קבוע אחרון]]="","",IF(OR(שבוע_בדילוג[[#This Row],[LengthofCycle]]=שבוע_בדילוג[[#This Row],[וסת קבוע אחרון]],F274=שבוע_בדילוג[[#This Row],[וסת קבוע אחרון]],F273=שבוע_בדילוג[[#This Row],[וסת קבוע אחרון]]),1,0))</f>
        <v>1</v>
      </c>
      <c r="Z275" s="1">
        <f>IF(OR(שבוע_בדילוג[[#This Row],[הווסת פעיל?]]=0,שבוע_בדילוג[[#This Row],[הווסת פעיל?]]=""),"",SUM(Z274,שבוע_בדילוג[[#This Row],[הווסת פעיל?]]))</f>
        <v>3</v>
      </c>
      <c r="AA275" s="1" t="str">
        <f>IF(AND(שבוע_בדילוג[[#This Row],[כמה מחזורים עד עקירה]]&lt;&gt;"",Z276=""),שבוע_בדילוג[[#This Row],[כמה מחזורים עד עקירה]],"")</f>
        <v/>
      </c>
      <c r="AB275" s="1" t="str">
        <f>IF(AND(שבוע_בדילוג[[#This Row],[הווסת פעיל?]]=1,שבוע_בדילוג[[#This Row],[וסת קבוע אחרון]]&lt;&gt;X274),שבוע_בדילוג[[#This Row],[וסת קבוע אחרון]],"")</f>
        <v/>
      </c>
      <c r="AC275" s="1" t="str">
        <f>IF(AND(שבוע_בדילוג[[#This Row],[הווסת פעיל?]]=1,Y274=0,שבוע_בדילוג[[#This Row],[וסת קבוע אחרון]]=X274),שבוע_בדילוג[[#This Row],[וסת קבוע אחרון]],"")</f>
        <v/>
      </c>
      <c r="AD275" s="1" t="str">
        <f>IF(AND(שבוע_בדילוג[[#This Row],[הווסת פעיל?]]=1,Y274=0,שבוע_בדילוג[[#This Row],[וסת קבוע אחרון]]&lt;&gt;X274),1,"")</f>
        <v/>
      </c>
      <c r="AE275" s="1" t="str">
        <f>IF(AND(שבוע_בדילוג[[#This Row],[הווסת פעיל?]]&lt;&gt;"",B276=1),שבוע_בדילוג[[#This Row],[CycleNumber]],"")</f>
        <v/>
      </c>
      <c r="AF275" s="1" t="str">
        <f>IF(AND(שבוע_בדילוג[[#This Row],[הווסת פעיל?]]&lt;&gt;"",Y274=""),שבוע_בדילוג[[#This Row],[CycleNumber]],"")</f>
        <v/>
      </c>
      <c r="AG275" s="1">
        <f>IF(B276=1,"",IF(שבוע_בדילוג[[#This Row],[הווסת פעיל?]]=1,IF(שבוע_בדילוג[[#This Row],[וסת קבוע אחרון]]=F276,1,0),""))</f>
        <v>0</v>
      </c>
      <c r="AH275" s="1">
        <f>IF(B276=1,"",IF(שבוע_בדילוג[[#This Row],[הווסת פעיל?]]=1,IF(OR(שבוע_בדילוג[[#This Row],[וסת קבוע אחרון]]=F276,F276=שבוע_בדילוג[[#This Row],[LengthofCycle]]),1,0),""))</f>
        <v>0</v>
      </c>
      <c r="AI275" s="1">
        <f>IF(B276=1,"",IF(שבוע_בדילוג[[#This Row],[הווסת פעיל?]]=1,IF(OR(שבוע_בדילוג[[#This Row],[וסת קבוע אחרון]]=F276,F276=שבוע_בדילוג[[#This Row],[LengthofCycle]],AND(שבוע_בדילוג[[#This Row],[LengthofCycle]]&lt;&gt;שבוע_בדילוג[[#This Row],[וסת קבוע אחרון]],OR(F276=28,F276=29))),1,0),""))</f>
        <v>1</v>
      </c>
      <c r="AJ275" s="1" t="str">
        <f>IF(AND(שבוע_בדילוג[[#This Row],[הווסת פעיל?]]=1,B276=1),1,"")</f>
        <v/>
      </c>
      <c r="AK275" s="4" t="str">
        <f>IF(AND(שבוע_בדילוג[[#This Row],[הווסת פעיל?]]&lt;&gt;1,B276&lt;&gt;1,B276&lt;&gt;""),IF(שבוע_בדילוג[[#This Row],[LengthofCycle]]=F276,1,0),"")</f>
        <v/>
      </c>
      <c r="AL275" s="4" t="str">
        <f>IF(AND(שבוע_בדילוג[[#This Row],[הווסת פעיל?]]&lt;&gt;1,B276&lt;&gt;1,B276&lt;&gt;""),IF(OR(שבוע_בדילוג[[#This Row],[LengthofCycle]]=F276,F276=29),1,0),"")</f>
        <v/>
      </c>
      <c r="AM275" s="4" t="str">
        <f>IF(AND(שבוע_בדילוג[[#This Row],[הווסת פעיל?]]&lt;&gt;1,B276&lt;&gt;1,B276&lt;&gt;""),IF(OR(שבוע_בדילוג[[#This Row],[LengthofCycle]]=F276,F276=29,F276=28),1,0),"")</f>
        <v/>
      </c>
    </row>
    <row r="276" spans="1:39" x14ac:dyDescent="0.25">
      <c r="A276" s="1" t="s">
        <v>73</v>
      </c>
      <c r="B276" s="1">
        <v>26</v>
      </c>
      <c r="C276" s="1">
        <v>0</v>
      </c>
      <c r="D276" s="1">
        <v>1</v>
      </c>
      <c r="E276" s="1">
        <v>0</v>
      </c>
      <c r="F276" s="1">
        <v>28</v>
      </c>
      <c r="H276" s="1">
        <f>שבוע_בדילוג[[#This Row],[LengthofCycle]]+1</f>
        <v>29</v>
      </c>
      <c r="I276" s="1" t="str">
        <f>IF(IFERROR(LOOKUP(שבוע_בדילוג[[#This Row],[ClientID]],קביעויות[השבוע בדילוג]),FALSE)=שבוע_בדילוג[[#This Row],[ClientID]],1,"")</f>
        <v/>
      </c>
      <c r="J276" s="1" t="str">
        <f>IF(AND(שבוע_בדילוג[[#This Row],[CycleNumber]]&gt;1,OR(B277="",שבוע_בדילוג[[#This Row],[CycleNumber]]&gt;B275)),IF(OR(AND(שבוע_בדילוג[[#This Row],[LengthofCycle]]=29,F275=29),AND(שבוע_בדילוג[[#This Row],[LengthofCycle]]=36,F275=36)),1,""),"")</f>
        <v/>
      </c>
      <c r="K276" s="1" t="str">
        <f>IF(AND(שבוע_בדילוג[[#This Row],[וסת השבוע]]=1,J275=1,שבוע_בדילוג[[#This Row],[CycleNumber]]&gt;B275),1,"")</f>
        <v/>
      </c>
      <c r="L276" s="1" t="str">
        <f>IF(שבוע_בדילוג[[#This Row],[CycleNumber]]=1,"",IF(שבוע_בדילוג[[#This Row],[וסת השבוע]]=1,0,IF(L275="","",IF(L275=0,IF(שבוע_בדילוג[[#This Row],[LengthofCycle]]=29,0,1),IF(L275=1,IF(שבוע_בדילוג[[#This Row],[LengthofCycle]]+F275=29*2,0,2),IF(L275=2,IF(שבוע_בדילוג[[#This Row],[LengthofCycle]]+F275+F274=29*3,0,3),""))))))</f>
        <v/>
      </c>
      <c r="M276" s="1" t="str">
        <f>IF(שבוע_בדילוג[[#This Row],[וסת השבוע]]=1,IF(שבוע_בדילוג[[#This Row],[וסת השבוע וההפלגה ביחד]]=1,M275+1,0),IF(AND(שבוע_בדילוג[[#This Row],[CycleNumber]]&gt;B275,שבוע_בדילוג[[#This Row],[CycleNumber]]&gt;1),IF(שבוע_בדילוג[[#This Row],[וסת השבוע פעיל?]]&lt;&gt;"",M275+1,""),""))</f>
        <v/>
      </c>
      <c r="N276" s="1" t="str">
        <f>IF(שבוע_בדילוג[[#This Row],[וסת השבוע פעיל?2]]="","",IF(AND(שבוע_בדילוג[[#This Row],[וסת השבוע פעיל?]]&lt;&gt;"",שבוע_בדילוג[[#This Row],[CycleNumber]]&lt;B277,B277&lt;&gt;"",שבוע_בדילוג[[#This Row],[וסת השבוע פעיל?]]&lt;3),IF(L277=0,IF(AND(שבוע_בדילוג[[#This Row],[וסת השבוע פעיל?]]&gt;0,J277=1),0,1),0),""))</f>
        <v/>
      </c>
      <c r="O276" s="1" t="str">
        <f t="shared" ref="O276:O339" si="40">IF(N275&lt;&gt;"",IF(L275=0,29+1,IF(L275=1,2*29-F275+1,IF(L275=2,3*29-F275-F274+1,""))),"")</f>
        <v/>
      </c>
      <c r="P276" s="1" t="str">
        <f>IF(AND(שבוע_בדילוג[[#This Row],[חיזוי - שבוע]]=1,K277=1),1,"")</f>
        <v/>
      </c>
      <c r="Q276" s="1" t="str">
        <f>IF(AND(שבוע_בדילוג[[#This Row],[וסת השבוע פעיל?]]&lt;3,OR(שבוע_בדילוג[[#This Row],[CycleNumber]]&gt;B277,B277="")),1,"")</f>
        <v/>
      </c>
      <c r="R276" s="1" t="str">
        <f>IF(AND(שבוע_בדילוג[[#This Row],[חיזוי - שבוע]]&lt;&gt;"",שבוע_בדילוג[[#This Row],[וסת השבוע פעיל?2]]=""),1,"")</f>
        <v/>
      </c>
      <c r="S276" s="1" t="str">
        <f>IF(שבוע_בדילוג[[#This Row],[האישה קבעה וסת שבוע בדילוג?]]=1,IF(שבוע_בדילוג[[#This Row],[וסת השבוע פעיל?]]&lt;3,1,0),"")</f>
        <v/>
      </c>
      <c r="T2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6" s="1">
        <f t="shared" si="35"/>
        <v>0</v>
      </c>
      <c r="V276" s="1">
        <f t="shared" si="36"/>
        <v>0</v>
      </c>
      <c r="W276" s="1">
        <f t="shared" si="37"/>
        <v>0</v>
      </c>
      <c r="X276" s="1">
        <f>IF(שבוע_בדילוג[[#This Row],[3 הפלגות זהות]]="","",IF(שבוע_בדילוג[[#This Row],[3 הפלגות זהות]]=1,שבוע_בדילוג[[#This Row],[LengthofCycle]],X275))</f>
        <v>27</v>
      </c>
      <c r="Y276" s="1">
        <f>IF(שבוע_בדילוג[[#This Row],[וסת קבוע אחרון]]="","",IF(OR(שבוע_בדילוג[[#This Row],[LengthofCycle]]=שבוע_בדילוג[[#This Row],[וסת קבוע אחרון]],F275=שבוע_בדילוג[[#This Row],[וסת קבוע אחרון]],F274=שבוע_בדילוג[[#This Row],[וסת קבוע אחרון]]),1,0))</f>
        <v>1</v>
      </c>
      <c r="Z276" s="1">
        <f>IF(OR(שבוע_בדילוג[[#This Row],[הווסת פעיל?]]=0,שבוע_בדילוג[[#This Row],[הווסת פעיל?]]=""),"",SUM(Z275,שבוע_בדילוג[[#This Row],[הווסת פעיל?]]))</f>
        <v>4</v>
      </c>
      <c r="AA276" s="1">
        <f>IF(AND(שבוע_בדילוג[[#This Row],[כמה מחזורים עד עקירה]]&lt;&gt;"",Z277=""),שבוע_בדילוג[[#This Row],[כמה מחזורים עד עקירה]],"")</f>
        <v>4</v>
      </c>
      <c r="AB276" s="1" t="str">
        <f>IF(AND(שבוע_בדילוג[[#This Row],[הווסת פעיל?]]=1,שבוע_בדילוג[[#This Row],[וסת קבוע אחרון]]&lt;&gt;X275),שבוע_בדילוג[[#This Row],[וסת קבוע אחרון]],"")</f>
        <v/>
      </c>
      <c r="AC276" s="1" t="str">
        <f>IF(AND(שבוע_בדילוג[[#This Row],[הווסת פעיל?]]=1,Y275=0,שבוע_בדילוג[[#This Row],[וסת קבוע אחרון]]=X275),שבוע_בדילוג[[#This Row],[וסת קבוע אחרון]],"")</f>
        <v/>
      </c>
      <c r="AD276" s="1" t="str">
        <f>IF(AND(שבוע_בדילוג[[#This Row],[הווסת פעיל?]]=1,Y275=0,שבוע_בדילוג[[#This Row],[וסת קבוע אחרון]]&lt;&gt;X275),1,"")</f>
        <v/>
      </c>
      <c r="AE276" s="1" t="str">
        <f>IF(AND(שבוע_בדילוג[[#This Row],[הווסת פעיל?]]&lt;&gt;"",B277=1),שבוע_בדילוג[[#This Row],[CycleNumber]],"")</f>
        <v/>
      </c>
      <c r="AF276" s="1" t="str">
        <f>IF(AND(שבוע_בדילוג[[#This Row],[הווסת פעיל?]]&lt;&gt;"",Y275=""),שבוע_בדילוג[[#This Row],[CycleNumber]],"")</f>
        <v/>
      </c>
      <c r="AG276" s="1">
        <f>IF(B277=1,"",IF(שבוע_בדילוג[[#This Row],[הווסת פעיל?]]=1,IF(שבוע_בדילוג[[#This Row],[וסת קבוע אחרון]]=F277,1,0),""))</f>
        <v>0</v>
      </c>
      <c r="AH276" s="1">
        <f>IF(B277=1,"",IF(שבוע_בדילוג[[#This Row],[הווסת פעיל?]]=1,IF(OR(שבוע_בדילוג[[#This Row],[וסת קבוע אחרון]]=F277,F277=שבוע_בדילוג[[#This Row],[LengthofCycle]]),1,0),""))</f>
        <v>0</v>
      </c>
      <c r="AI276" s="1">
        <f>IF(B277=1,"",IF(שבוע_בדילוג[[#This Row],[הווסת פעיל?]]=1,IF(OR(שבוע_בדילוג[[#This Row],[וסת קבוע אחרון]]=F277,F277=שבוע_בדילוג[[#This Row],[LengthofCycle]],AND(שבוע_בדילוג[[#This Row],[LengthofCycle]]&lt;&gt;שבוע_בדילוג[[#This Row],[וסת קבוע אחרון]],OR(F277=28,F277=29))),1,0),""))</f>
        <v>1</v>
      </c>
      <c r="AJ276" s="1" t="str">
        <f>IF(AND(שבוע_בדילוג[[#This Row],[הווסת פעיל?]]=1,B277=1),1,"")</f>
        <v/>
      </c>
      <c r="AK276" s="4" t="str">
        <f>IF(AND(שבוע_בדילוג[[#This Row],[הווסת פעיל?]]&lt;&gt;1,B277&lt;&gt;1,B277&lt;&gt;""),IF(שבוע_בדילוג[[#This Row],[LengthofCycle]]=F277,1,0),"")</f>
        <v/>
      </c>
      <c r="AL276" s="4" t="str">
        <f>IF(AND(שבוע_בדילוג[[#This Row],[הווסת פעיל?]]&lt;&gt;1,B277&lt;&gt;1,B277&lt;&gt;""),IF(OR(שבוע_בדילוג[[#This Row],[LengthofCycle]]=F277,F277=29),1,0),"")</f>
        <v/>
      </c>
      <c r="AM276" s="4" t="str">
        <f>IF(AND(שבוע_בדילוג[[#This Row],[הווסת פעיל?]]&lt;&gt;1,B277&lt;&gt;1,B277&lt;&gt;""),IF(OR(שבוע_בדילוג[[#This Row],[LengthofCycle]]=F277,F277=29,F277=28),1,0),"")</f>
        <v/>
      </c>
    </row>
    <row r="277" spans="1:39" x14ac:dyDescent="0.25">
      <c r="A277" s="1" t="s">
        <v>73</v>
      </c>
      <c r="B277" s="1">
        <v>27</v>
      </c>
      <c r="C277" s="1">
        <v>0</v>
      </c>
      <c r="D277" s="1">
        <v>1</v>
      </c>
      <c r="E277" s="1">
        <v>0</v>
      </c>
      <c r="F277" s="1">
        <v>29</v>
      </c>
      <c r="H277" s="1">
        <f>שבוע_בדילוג[[#This Row],[LengthofCycle]]+1</f>
        <v>30</v>
      </c>
      <c r="I277" s="1" t="str">
        <f>IF(IFERROR(LOOKUP(שבוע_בדילוג[[#This Row],[ClientID]],קביעויות[השבוע בדילוג]),FALSE)=שבוע_בדילוג[[#This Row],[ClientID]],1,"")</f>
        <v/>
      </c>
      <c r="J277" s="1" t="str">
        <f>IF(AND(שבוע_בדילוג[[#This Row],[CycleNumber]]&gt;1,OR(B278="",שבוע_בדילוג[[#This Row],[CycleNumber]]&gt;B276)),IF(OR(AND(שבוע_בדילוג[[#This Row],[LengthofCycle]]=29,F276=29),AND(שבוע_בדילוג[[#This Row],[LengthofCycle]]=36,F276=36)),1,""),"")</f>
        <v/>
      </c>
      <c r="K277" s="1" t="str">
        <f>IF(AND(שבוע_בדילוג[[#This Row],[וסת השבוע]]=1,J276=1,שבוע_בדילוג[[#This Row],[CycleNumber]]&gt;B276),1,"")</f>
        <v/>
      </c>
      <c r="L277" s="1" t="str">
        <f>IF(שבוע_בדילוג[[#This Row],[CycleNumber]]=1,"",IF(שבוע_בדילוג[[#This Row],[וסת השבוע]]=1,0,IF(L276="","",IF(L276=0,IF(שבוע_בדילוג[[#This Row],[LengthofCycle]]=29,0,1),IF(L276=1,IF(שבוע_בדילוג[[#This Row],[LengthofCycle]]+F276=29*2,0,2),IF(L276=2,IF(שבוע_בדילוג[[#This Row],[LengthofCycle]]+F276+F275=29*3,0,3),""))))))</f>
        <v/>
      </c>
      <c r="M277" s="1" t="str">
        <f>IF(שבוע_בדילוג[[#This Row],[וסת השבוע]]=1,IF(שבוע_בדילוג[[#This Row],[וסת השבוע וההפלגה ביחד]]=1,M276+1,0),IF(AND(שבוע_בדילוג[[#This Row],[CycleNumber]]&gt;B276,שבוע_בדילוג[[#This Row],[CycleNumber]]&gt;1),IF(שבוע_בדילוג[[#This Row],[וסת השבוע פעיל?]]&lt;&gt;"",M276+1,""),""))</f>
        <v/>
      </c>
      <c r="N277" s="1" t="str">
        <f>IF(שבוע_בדילוג[[#This Row],[וסת השבוע פעיל?2]]="","",IF(AND(שבוע_בדילוג[[#This Row],[וסת השבוע פעיל?]]&lt;&gt;"",שבוע_בדילוג[[#This Row],[CycleNumber]]&lt;B278,B278&lt;&gt;"",שבוע_בדילוג[[#This Row],[וסת השבוע פעיל?]]&lt;3),IF(L278=0,IF(AND(שבוע_בדילוג[[#This Row],[וסת השבוע פעיל?]]&gt;0,J278=1),0,1),0),""))</f>
        <v/>
      </c>
      <c r="O277" s="1" t="str">
        <f t="shared" si="40"/>
        <v/>
      </c>
      <c r="P277" s="1" t="str">
        <f>IF(AND(שבוע_בדילוג[[#This Row],[חיזוי - שבוע]]=1,K278=1),1,"")</f>
        <v/>
      </c>
      <c r="Q277" s="1" t="str">
        <f>IF(AND(שבוע_בדילוג[[#This Row],[וסת השבוע פעיל?]]&lt;3,OR(שבוע_בדילוג[[#This Row],[CycleNumber]]&gt;B278,B278="")),1,"")</f>
        <v/>
      </c>
      <c r="R277" s="1" t="str">
        <f>IF(AND(שבוע_בדילוג[[#This Row],[חיזוי - שבוע]]&lt;&gt;"",שבוע_בדילוג[[#This Row],[וסת השבוע פעיל?2]]=""),1,"")</f>
        <v/>
      </c>
      <c r="S277" s="1" t="str">
        <f>IF(שבוע_בדילוג[[#This Row],[האישה קבעה וסת שבוע בדילוג?]]=1,IF(שבוע_בדילוג[[#This Row],[וסת השבוע פעיל?]]&lt;3,1,0),"")</f>
        <v/>
      </c>
      <c r="T2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7" s="1">
        <f t="shared" si="35"/>
        <v>0</v>
      </c>
      <c r="V277" s="1">
        <f t="shared" si="36"/>
        <v>0</v>
      </c>
      <c r="W277" s="1">
        <f t="shared" si="37"/>
        <v>0</v>
      </c>
      <c r="X277" s="1">
        <f>IF(שבוע_בדילוג[[#This Row],[3 הפלגות זהות]]="","",IF(שבוע_בדילוג[[#This Row],[3 הפלגות זהות]]=1,שבוע_בדילוג[[#This Row],[LengthofCycle]],X276))</f>
        <v>27</v>
      </c>
      <c r="Y277" s="1">
        <f>IF(שבוע_בדילוג[[#This Row],[וסת קבוע אחרון]]="","",IF(OR(שבוע_בדילוג[[#This Row],[LengthofCycle]]=שבוע_בדילוג[[#This Row],[וסת קבוע אחרון]],F276=שבוע_בדילוג[[#This Row],[וסת קבוע אחרון]],F275=שבוע_בדילוג[[#This Row],[וסת קבוע אחרון]]),1,0))</f>
        <v>0</v>
      </c>
      <c r="Z277" s="1" t="str">
        <f>IF(OR(שבוע_בדילוג[[#This Row],[הווסת פעיל?]]=0,שבוע_בדילוג[[#This Row],[הווסת פעיל?]]=""),"",SUM(Z276,שבוע_בדילוג[[#This Row],[הווסת פעיל?]]))</f>
        <v/>
      </c>
      <c r="AA277" s="1" t="str">
        <f>IF(AND(שבוע_בדילוג[[#This Row],[כמה מחזורים עד עקירה]]&lt;&gt;"",Z278=""),שבוע_בדילוג[[#This Row],[כמה מחזורים עד עקירה]],"")</f>
        <v/>
      </c>
      <c r="AB277" s="1" t="str">
        <f>IF(AND(שבוע_בדילוג[[#This Row],[הווסת פעיל?]]=1,שבוע_בדילוג[[#This Row],[וסת קבוע אחרון]]&lt;&gt;X276),שבוע_בדילוג[[#This Row],[וסת קבוע אחרון]],"")</f>
        <v/>
      </c>
      <c r="AC277" s="1" t="str">
        <f>IF(AND(שבוע_בדילוג[[#This Row],[הווסת פעיל?]]=1,Y276=0,שבוע_בדילוג[[#This Row],[וסת קבוע אחרון]]=X276),שבוע_בדילוג[[#This Row],[וסת קבוע אחרון]],"")</f>
        <v/>
      </c>
      <c r="AD277" s="1" t="str">
        <f>IF(AND(שבוע_בדילוג[[#This Row],[הווסת פעיל?]]=1,Y276=0,שבוע_בדילוג[[#This Row],[וסת קבוע אחרון]]&lt;&gt;X276),1,"")</f>
        <v/>
      </c>
      <c r="AE277" s="1" t="str">
        <f>IF(AND(שבוע_בדילוג[[#This Row],[הווסת פעיל?]]&lt;&gt;"",B278=1),שבוע_בדילוג[[#This Row],[CycleNumber]],"")</f>
        <v/>
      </c>
      <c r="AF277" s="1" t="str">
        <f>IF(AND(שבוע_בדילוג[[#This Row],[הווסת פעיל?]]&lt;&gt;"",Y276=""),שבוע_בדילוג[[#This Row],[CycleNumber]],"")</f>
        <v/>
      </c>
      <c r="AG277" s="1" t="str">
        <f>IF(B278=1,"",IF(שבוע_בדילוג[[#This Row],[הווסת פעיל?]]=1,IF(שבוע_בדילוג[[#This Row],[וסת קבוע אחרון]]=F278,1,0),""))</f>
        <v/>
      </c>
      <c r="AH277" s="1" t="str">
        <f>IF(B278=1,"",IF(שבוע_בדילוג[[#This Row],[הווסת פעיל?]]=1,IF(OR(שבוע_בדילוג[[#This Row],[וסת קבוע אחרון]]=F278,F278=שבוע_בדילוג[[#This Row],[LengthofCycle]]),1,0),""))</f>
        <v/>
      </c>
      <c r="AI277" s="1" t="str">
        <f>IF(B278=1,"",IF(שבוע_בדילוג[[#This Row],[הווסת פעיל?]]=1,IF(OR(שבוע_בדילוג[[#This Row],[וסת קבוע אחרון]]=F278,F278=שבוע_בדילוג[[#This Row],[LengthofCycle]],AND(שבוע_בדילוג[[#This Row],[LengthofCycle]]&lt;&gt;שבוע_בדילוג[[#This Row],[וסת קבוע אחרון]],OR(F278=28,F278=29))),1,0),""))</f>
        <v/>
      </c>
      <c r="AJ277" s="1" t="str">
        <f>IF(AND(שבוע_בדילוג[[#This Row],[הווסת פעיל?]]=1,B278=1),1,"")</f>
        <v/>
      </c>
      <c r="AK277" s="4">
        <f>IF(AND(שבוע_בדילוג[[#This Row],[הווסת פעיל?]]&lt;&gt;1,B278&lt;&gt;1,B278&lt;&gt;""),IF(שבוע_בדילוג[[#This Row],[LengthofCycle]]=F278,1,0),"")</f>
        <v>0</v>
      </c>
      <c r="AL277" s="4">
        <f>IF(AND(שבוע_בדילוג[[#This Row],[הווסת פעיל?]]&lt;&gt;1,B278&lt;&gt;1,B278&lt;&gt;""),IF(OR(שבוע_בדילוג[[#This Row],[LengthofCycle]]=F278,F278=29),1,0),"")</f>
        <v>0</v>
      </c>
      <c r="AM277" s="4">
        <f>IF(AND(שבוע_בדילוג[[#This Row],[הווסת פעיל?]]&lt;&gt;1,B278&lt;&gt;1,B278&lt;&gt;""),IF(OR(שבוע_בדילוג[[#This Row],[LengthofCycle]]=F278,F278=29,F278=28),1,0),"")</f>
        <v>1</v>
      </c>
    </row>
    <row r="278" spans="1:39" x14ac:dyDescent="0.25">
      <c r="A278" s="1" t="s">
        <v>73</v>
      </c>
      <c r="B278" s="1">
        <v>28</v>
      </c>
      <c r="C278" s="1">
        <v>0</v>
      </c>
      <c r="D278" s="1">
        <v>1</v>
      </c>
      <c r="E278" s="1">
        <v>0</v>
      </c>
      <c r="F278" s="1">
        <v>28</v>
      </c>
      <c r="H278" s="1">
        <f>שבוע_בדילוג[[#This Row],[LengthofCycle]]+1</f>
        <v>29</v>
      </c>
      <c r="I278" s="1" t="str">
        <f>IF(IFERROR(LOOKUP(שבוע_בדילוג[[#This Row],[ClientID]],קביעויות[השבוע בדילוג]),FALSE)=שבוע_בדילוג[[#This Row],[ClientID]],1,"")</f>
        <v/>
      </c>
      <c r="J278" s="1" t="str">
        <f>IF(AND(שבוע_בדילוג[[#This Row],[CycleNumber]]&gt;1,OR(B279="",שבוע_בדילוג[[#This Row],[CycleNumber]]&gt;B277)),IF(OR(AND(שבוע_בדילוג[[#This Row],[LengthofCycle]]=29,F277=29),AND(שבוע_בדילוג[[#This Row],[LengthofCycle]]=36,F277=36)),1,""),"")</f>
        <v/>
      </c>
      <c r="K278" s="1" t="str">
        <f>IF(AND(שבוע_בדילוג[[#This Row],[וסת השבוע]]=1,J277=1,שבוע_בדילוג[[#This Row],[CycleNumber]]&gt;B277),1,"")</f>
        <v/>
      </c>
      <c r="L278" s="1" t="str">
        <f>IF(שבוע_בדילוג[[#This Row],[CycleNumber]]=1,"",IF(שבוע_בדילוג[[#This Row],[וסת השבוע]]=1,0,IF(L277="","",IF(L277=0,IF(שבוע_בדילוג[[#This Row],[LengthofCycle]]=29,0,1),IF(L277=1,IF(שבוע_בדילוג[[#This Row],[LengthofCycle]]+F277=29*2,0,2),IF(L277=2,IF(שבוע_בדילוג[[#This Row],[LengthofCycle]]+F277+F276=29*3,0,3),""))))))</f>
        <v/>
      </c>
      <c r="M278" s="1" t="str">
        <f>IF(שבוע_בדילוג[[#This Row],[וסת השבוע]]=1,IF(שבוע_בדילוג[[#This Row],[וסת השבוע וההפלגה ביחד]]=1,M277+1,0),IF(AND(שבוע_בדילוג[[#This Row],[CycleNumber]]&gt;B277,שבוע_בדילוג[[#This Row],[CycleNumber]]&gt;1),IF(שבוע_בדילוג[[#This Row],[וסת השבוע פעיל?]]&lt;&gt;"",M277+1,""),""))</f>
        <v/>
      </c>
      <c r="N278" s="1" t="str">
        <f>IF(שבוע_בדילוג[[#This Row],[וסת השבוע פעיל?2]]="","",IF(AND(שבוע_בדילוג[[#This Row],[וסת השבוע פעיל?]]&lt;&gt;"",שבוע_בדילוג[[#This Row],[CycleNumber]]&lt;B279,B279&lt;&gt;"",שבוע_בדילוג[[#This Row],[וסת השבוע פעיל?]]&lt;3),IF(L279=0,IF(AND(שבוע_בדילוג[[#This Row],[וסת השבוע פעיל?]]&gt;0,J279=1),0,1),0),""))</f>
        <v/>
      </c>
      <c r="O278" s="1" t="str">
        <f t="shared" si="40"/>
        <v/>
      </c>
      <c r="P278" s="1" t="str">
        <f>IF(AND(שבוע_בדילוג[[#This Row],[חיזוי - שבוע]]=1,K279=1),1,"")</f>
        <v/>
      </c>
      <c r="Q278" s="1" t="str">
        <f>IF(AND(שבוע_בדילוג[[#This Row],[וסת השבוע פעיל?]]&lt;3,OR(שבוע_בדילוג[[#This Row],[CycleNumber]]&gt;B279,B279="")),1,"")</f>
        <v/>
      </c>
      <c r="R278" s="1" t="str">
        <f>IF(AND(שבוע_בדילוג[[#This Row],[חיזוי - שבוע]]&lt;&gt;"",שבוע_בדילוג[[#This Row],[וסת השבוע פעיל?2]]=""),1,"")</f>
        <v/>
      </c>
      <c r="S278" s="1" t="str">
        <f>IF(שבוע_בדילוג[[#This Row],[האישה קבעה וסת שבוע בדילוג?]]=1,IF(שבוע_בדילוג[[#This Row],[וסת השבוע פעיל?]]&lt;3,1,0),"")</f>
        <v/>
      </c>
      <c r="T2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8" s="1">
        <f t="shared" si="35"/>
        <v>0</v>
      </c>
      <c r="V278" s="1">
        <f t="shared" si="36"/>
        <v>0</v>
      </c>
      <c r="W278" s="1">
        <f t="shared" si="37"/>
        <v>0</v>
      </c>
      <c r="X278" s="1">
        <f>IF(שבוע_בדילוג[[#This Row],[3 הפלגות זהות]]="","",IF(שבוע_בדילוג[[#This Row],[3 הפלגות זהות]]=1,שבוע_בדילוג[[#This Row],[LengthofCycle]],X277))</f>
        <v>27</v>
      </c>
      <c r="Y278" s="1">
        <f>IF(שבוע_בדילוג[[#This Row],[וסת קבוע אחרון]]="","",IF(OR(שבוע_בדילוג[[#This Row],[LengthofCycle]]=שבוע_בדילוג[[#This Row],[וסת קבוע אחרון]],F277=שבוע_בדילוג[[#This Row],[וסת קבוע אחרון]],F276=שבוע_בדילוג[[#This Row],[וסת קבוע אחרון]]),1,0))</f>
        <v>0</v>
      </c>
      <c r="Z278" s="1" t="str">
        <f>IF(OR(שבוע_בדילוג[[#This Row],[הווסת פעיל?]]=0,שבוע_בדילוג[[#This Row],[הווסת פעיל?]]=""),"",SUM(Z277,שבוע_בדילוג[[#This Row],[הווסת פעיל?]]))</f>
        <v/>
      </c>
      <c r="AA278" s="1" t="str">
        <f>IF(AND(שבוע_בדילוג[[#This Row],[כמה מחזורים עד עקירה]]&lt;&gt;"",Z279=""),שבוע_בדילוג[[#This Row],[כמה מחזורים עד עקירה]],"")</f>
        <v/>
      </c>
      <c r="AB278" s="1" t="str">
        <f>IF(AND(שבוע_בדילוג[[#This Row],[הווסת פעיל?]]=1,שבוע_בדילוג[[#This Row],[וסת קבוע אחרון]]&lt;&gt;X277),שבוע_בדילוג[[#This Row],[וסת קבוע אחרון]],"")</f>
        <v/>
      </c>
      <c r="AC278" s="1" t="str">
        <f>IF(AND(שבוע_בדילוג[[#This Row],[הווסת פעיל?]]=1,Y277=0,שבוע_בדילוג[[#This Row],[וסת קבוע אחרון]]=X277),שבוע_בדילוג[[#This Row],[וסת קבוע אחרון]],"")</f>
        <v/>
      </c>
      <c r="AD278" s="1" t="str">
        <f>IF(AND(שבוע_בדילוג[[#This Row],[הווסת פעיל?]]=1,Y277=0,שבוע_בדילוג[[#This Row],[וסת קבוע אחרון]]&lt;&gt;X277),1,"")</f>
        <v/>
      </c>
      <c r="AE278" s="1" t="str">
        <f>IF(AND(שבוע_בדילוג[[#This Row],[הווסת פעיל?]]&lt;&gt;"",B279=1),שבוע_בדילוג[[#This Row],[CycleNumber]],"")</f>
        <v/>
      </c>
      <c r="AF278" s="1" t="str">
        <f>IF(AND(שבוע_בדילוג[[#This Row],[הווסת פעיל?]]&lt;&gt;"",Y277=""),שבוע_בדילוג[[#This Row],[CycleNumber]],"")</f>
        <v/>
      </c>
      <c r="AG278" s="1" t="str">
        <f>IF(B279=1,"",IF(שבוע_בדילוג[[#This Row],[הווסת פעיל?]]=1,IF(שבוע_בדילוג[[#This Row],[וסת קבוע אחרון]]=F279,1,0),""))</f>
        <v/>
      </c>
      <c r="AH278" s="1" t="str">
        <f>IF(B279=1,"",IF(שבוע_בדילוג[[#This Row],[הווסת פעיל?]]=1,IF(OR(שבוע_בדילוג[[#This Row],[וסת קבוע אחרון]]=F279,F279=שבוע_בדילוג[[#This Row],[LengthofCycle]]),1,0),""))</f>
        <v/>
      </c>
      <c r="AI278" s="1" t="str">
        <f>IF(B279=1,"",IF(שבוע_בדילוג[[#This Row],[הווסת פעיל?]]=1,IF(OR(שבוע_בדילוג[[#This Row],[וסת קבוע אחרון]]=F279,F279=שבוע_בדילוג[[#This Row],[LengthofCycle]],AND(שבוע_בדילוג[[#This Row],[LengthofCycle]]&lt;&gt;שבוע_בדילוג[[#This Row],[וסת קבוע אחרון]],OR(F279=28,F279=29))),1,0),""))</f>
        <v/>
      </c>
      <c r="AJ278" s="1" t="str">
        <f>IF(AND(שבוע_בדילוג[[#This Row],[הווסת פעיל?]]=1,B279=1),1,"")</f>
        <v/>
      </c>
      <c r="AK278" s="4">
        <f>IF(AND(שבוע_בדילוג[[#This Row],[הווסת פעיל?]]&lt;&gt;1,B279&lt;&gt;1,B279&lt;&gt;""),IF(שבוע_בדילוג[[#This Row],[LengthofCycle]]=F279,1,0),"")</f>
        <v>0</v>
      </c>
      <c r="AL278" s="4">
        <f>IF(AND(שבוע_בדילוג[[#This Row],[הווסת פעיל?]]&lt;&gt;1,B279&lt;&gt;1,B279&lt;&gt;""),IF(OR(שבוע_בדילוג[[#This Row],[LengthofCycle]]=F279,F279=29),1,0),"")</f>
        <v>0</v>
      </c>
      <c r="AM278" s="4">
        <f>IF(AND(שבוע_בדילוג[[#This Row],[הווסת פעיל?]]&lt;&gt;1,B279&lt;&gt;1,B279&lt;&gt;""),IF(OR(שבוע_בדילוג[[#This Row],[LengthofCycle]]=F279,F279=29,F279=28),1,0),"")</f>
        <v>0</v>
      </c>
    </row>
    <row r="279" spans="1:39" x14ac:dyDescent="0.25">
      <c r="A279" s="1" t="s">
        <v>73</v>
      </c>
      <c r="B279" s="1">
        <v>29</v>
      </c>
      <c r="C279" s="1">
        <v>0</v>
      </c>
      <c r="D279" s="1">
        <v>1</v>
      </c>
      <c r="E279" s="1">
        <v>0</v>
      </c>
      <c r="F279" s="1">
        <v>25</v>
      </c>
      <c r="H279" s="1">
        <f>שבוע_בדילוג[[#This Row],[LengthofCycle]]+1</f>
        <v>26</v>
      </c>
      <c r="I279" s="1" t="str">
        <f>IF(IFERROR(LOOKUP(שבוע_בדילוג[[#This Row],[ClientID]],קביעויות[השבוע בדילוג]),FALSE)=שבוע_בדילוג[[#This Row],[ClientID]],1,"")</f>
        <v/>
      </c>
      <c r="J279" s="1" t="str">
        <f>IF(AND(שבוע_בדילוג[[#This Row],[CycleNumber]]&gt;1,OR(B280="",שבוע_בדילוג[[#This Row],[CycleNumber]]&gt;B278)),IF(OR(AND(שבוע_בדילוג[[#This Row],[LengthofCycle]]=29,F278=29),AND(שבוע_בדילוג[[#This Row],[LengthofCycle]]=36,F278=36)),1,""),"")</f>
        <v/>
      </c>
      <c r="K279" s="1" t="str">
        <f>IF(AND(שבוע_בדילוג[[#This Row],[וסת השבוע]]=1,J278=1,שבוע_בדילוג[[#This Row],[CycleNumber]]&gt;B278),1,"")</f>
        <v/>
      </c>
      <c r="L279" s="1" t="str">
        <f>IF(שבוע_בדילוג[[#This Row],[CycleNumber]]=1,"",IF(שבוע_בדילוג[[#This Row],[וסת השבוע]]=1,0,IF(L278="","",IF(L278=0,IF(שבוע_בדילוג[[#This Row],[LengthofCycle]]=29,0,1),IF(L278=1,IF(שבוע_בדילוג[[#This Row],[LengthofCycle]]+F278=29*2,0,2),IF(L278=2,IF(שבוע_בדילוג[[#This Row],[LengthofCycle]]+F278+F277=29*3,0,3),""))))))</f>
        <v/>
      </c>
      <c r="M279" s="1" t="str">
        <f>IF(שבוע_בדילוג[[#This Row],[וסת השבוע]]=1,IF(שבוע_בדילוג[[#This Row],[וסת השבוע וההפלגה ביחד]]=1,M278+1,0),IF(AND(שבוע_בדילוג[[#This Row],[CycleNumber]]&gt;B278,שבוע_בדילוג[[#This Row],[CycleNumber]]&gt;1),IF(שבוע_בדילוג[[#This Row],[וסת השבוע פעיל?]]&lt;&gt;"",M278+1,""),""))</f>
        <v/>
      </c>
      <c r="N279" s="1" t="str">
        <f>IF(שבוע_בדילוג[[#This Row],[וסת השבוע פעיל?2]]="","",IF(AND(שבוע_בדילוג[[#This Row],[וסת השבוע פעיל?]]&lt;&gt;"",שבוע_בדילוג[[#This Row],[CycleNumber]]&lt;B280,B280&lt;&gt;"",שבוע_בדילוג[[#This Row],[וסת השבוע פעיל?]]&lt;3),IF(L280=0,IF(AND(שבוע_בדילוג[[#This Row],[וסת השבוע פעיל?]]&gt;0,J280=1),0,1),0),""))</f>
        <v/>
      </c>
      <c r="O279" s="1" t="str">
        <f t="shared" si="40"/>
        <v/>
      </c>
      <c r="P279" s="1" t="str">
        <f>IF(AND(שבוע_בדילוג[[#This Row],[חיזוי - שבוע]]=1,K280=1),1,"")</f>
        <v/>
      </c>
      <c r="Q279" s="1" t="str">
        <f>IF(AND(שבוע_בדילוג[[#This Row],[וסת השבוע פעיל?]]&lt;3,OR(שבוע_בדילוג[[#This Row],[CycleNumber]]&gt;B280,B280="")),1,"")</f>
        <v/>
      </c>
      <c r="R279" s="1" t="str">
        <f>IF(AND(שבוע_בדילוג[[#This Row],[חיזוי - שבוע]]&lt;&gt;"",שבוע_בדילוג[[#This Row],[וסת השבוע פעיל?2]]=""),1,"")</f>
        <v/>
      </c>
      <c r="S279" s="1" t="str">
        <f>IF(שבוע_בדילוג[[#This Row],[האישה קבעה וסת שבוע בדילוג?]]=1,IF(שבוע_בדילוג[[#This Row],[וסת השבוע פעיל?]]&lt;3,1,0),"")</f>
        <v/>
      </c>
      <c r="T2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79" s="1">
        <f t="shared" si="35"/>
        <v>0</v>
      </c>
      <c r="V279" s="1">
        <f t="shared" si="36"/>
        <v>0</v>
      </c>
      <c r="W279" s="1">
        <f t="shared" si="37"/>
        <v>0</v>
      </c>
      <c r="X279" s="1">
        <f>IF(שבוע_בדילוג[[#This Row],[3 הפלגות זהות]]="","",IF(שבוע_בדילוג[[#This Row],[3 הפלגות זהות]]=1,שבוע_בדילוג[[#This Row],[LengthofCycle]],X278))</f>
        <v>27</v>
      </c>
      <c r="Y279" s="1">
        <f>IF(שבוע_בדילוג[[#This Row],[וסת קבוע אחרון]]="","",IF(OR(שבוע_בדילוג[[#This Row],[LengthofCycle]]=שבוע_בדילוג[[#This Row],[וסת קבוע אחרון]],F278=שבוע_בדילוג[[#This Row],[וסת קבוע אחרון]],F277=שבוע_בדילוג[[#This Row],[וסת קבוע אחרון]]),1,0))</f>
        <v>0</v>
      </c>
      <c r="Z279" s="1" t="str">
        <f>IF(OR(שבוע_בדילוג[[#This Row],[הווסת פעיל?]]=0,שבוע_בדילוג[[#This Row],[הווסת פעיל?]]=""),"",SUM(Z278,שבוע_בדילוג[[#This Row],[הווסת פעיל?]]))</f>
        <v/>
      </c>
      <c r="AA279" s="1" t="str">
        <f>IF(AND(שבוע_בדילוג[[#This Row],[כמה מחזורים עד עקירה]]&lt;&gt;"",Z280=""),שבוע_בדילוג[[#This Row],[כמה מחזורים עד עקירה]],"")</f>
        <v/>
      </c>
      <c r="AB279" s="1" t="str">
        <f>IF(AND(שבוע_בדילוג[[#This Row],[הווסת פעיל?]]=1,שבוע_בדילוג[[#This Row],[וסת קבוע אחרון]]&lt;&gt;X278),שבוע_בדילוג[[#This Row],[וסת קבוע אחרון]],"")</f>
        <v/>
      </c>
      <c r="AC279" s="1" t="str">
        <f>IF(AND(שבוע_בדילוג[[#This Row],[הווסת פעיל?]]=1,Y278=0,שבוע_בדילוג[[#This Row],[וסת קבוע אחרון]]=X278),שבוע_בדילוג[[#This Row],[וסת קבוע אחרון]],"")</f>
        <v/>
      </c>
      <c r="AD279" s="1" t="str">
        <f>IF(AND(שבוע_בדילוג[[#This Row],[הווסת פעיל?]]=1,Y278=0,שבוע_בדילוג[[#This Row],[וסת קבוע אחרון]]&lt;&gt;X278),1,"")</f>
        <v/>
      </c>
      <c r="AE279" s="1" t="str">
        <f>IF(AND(שבוע_בדילוג[[#This Row],[הווסת פעיל?]]&lt;&gt;"",B280=1),שבוע_בדילוג[[#This Row],[CycleNumber]],"")</f>
        <v/>
      </c>
      <c r="AF279" s="1" t="str">
        <f>IF(AND(שבוע_בדילוג[[#This Row],[הווסת פעיל?]]&lt;&gt;"",Y278=""),שבוע_בדילוג[[#This Row],[CycleNumber]],"")</f>
        <v/>
      </c>
      <c r="AG279" s="1" t="str">
        <f>IF(B280=1,"",IF(שבוע_בדילוג[[#This Row],[הווסת פעיל?]]=1,IF(שבוע_בדילוג[[#This Row],[וסת קבוע אחרון]]=F280,1,0),""))</f>
        <v/>
      </c>
      <c r="AH279" s="1" t="str">
        <f>IF(B280=1,"",IF(שבוע_בדילוג[[#This Row],[הווסת פעיל?]]=1,IF(OR(שבוע_בדילוג[[#This Row],[וסת קבוע אחרון]]=F280,F280=שבוע_בדילוג[[#This Row],[LengthofCycle]]),1,0),""))</f>
        <v/>
      </c>
      <c r="AI279" s="1" t="str">
        <f>IF(B280=1,"",IF(שבוע_בדילוג[[#This Row],[הווסת פעיל?]]=1,IF(OR(שבוע_בדילוג[[#This Row],[וסת קבוע אחרון]]=F280,F280=שבוע_בדילוג[[#This Row],[LengthofCycle]],AND(שבוע_בדילוג[[#This Row],[LengthofCycle]]&lt;&gt;שבוע_בדילוג[[#This Row],[וסת קבוע אחרון]],OR(F280=28,F280=29))),1,0),""))</f>
        <v/>
      </c>
      <c r="AJ279" s="1" t="str">
        <f>IF(AND(שבוע_בדילוג[[#This Row],[הווסת פעיל?]]=1,B280=1),1,"")</f>
        <v/>
      </c>
      <c r="AK279" s="4">
        <f>IF(AND(שבוע_בדילוג[[#This Row],[הווסת פעיל?]]&lt;&gt;1,B280&lt;&gt;1,B280&lt;&gt;""),IF(שבוע_בדילוג[[#This Row],[LengthofCycle]]=F280,1,0),"")</f>
        <v>0</v>
      </c>
      <c r="AL279" s="4">
        <f>IF(AND(שבוע_בדילוג[[#This Row],[הווסת פעיל?]]&lt;&gt;1,B280&lt;&gt;1,B280&lt;&gt;""),IF(OR(שבוע_בדילוג[[#This Row],[LengthofCycle]]=F280,F280=29),1,0),"")</f>
        <v>0</v>
      </c>
      <c r="AM279" s="4">
        <f>IF(AND(שבוע_בדילוג[[#This Row],[הווסת פעיל?]]&lt;&gt;1,B280&lt;&gt;1,B280&lt;&gt;""),IF(OR(שבוע_בדילוג[[#This Row],[LengthofCycle]]=F280,F280=29,F280=28),1,0),"")</f>
        <v>1</v>
      </c>
    </row>
    <row r="280" spans="1:39" x14ac:dyDescent="0.25">
      <c r="A280" s="1" t="s">
        <v>73</v>
      </c>
      <c r="B280" s="1">
        <v>30</v>
      </c>
      <c r="C280" s="1">
        <v>0</v>
      </c>
      <c r="D280" s="1">
        <v>1</v>
      </c>
      <c r="E280" s="1">
        <v>0</v>
      </c>
      <c r="F280" s="1">
        <v>28</v>
      </c>
      <c r="H280" s="1">
        <f>שבוע_בדילוג[[#This Row],[LengthofCycle]]+1</f>
        <v>29</v>
      </c>
      <c r="I280" s="1" t="str">
        <f>IF(IFERROR(LOOKUP(שבוע_בדילוג[[#This Row],[ClientID]],קביעויות[השבוע בדילוג]),FALSE)=שבוע_בדילוג[[#This Row],[ClientID]],1,"")</f>
        <v/>
      </c>
      <c r="J280" s="1" t="str">
        <f>IF(AND(שבוע_בדילוג[[#This Row],[CycleNumber]]&gt;1,OR(B281="",שבוע_בדילוג[[#This Row],[CycleNumber]]&gt;B279)),IF(OR(AND(שבוע_בדילוג[[#This Row],[LengthofCycle]]=29,F279=29),AND(שבוע_בדילוג[[#This Row],[LengthofCycle]]=36,F279=36)),1,""),"")</f>
        <v/>
      </c>
      <c r="K280" s="1" t="str">
        <f>IF(AND(שבוע_בדילוג[[#This Row],[וסת השבוע]]=1,J279=1,שבוע_בדילוג[[#This Row],[CycleNumber]]&gt;B279),1,"")</f>
        <v/>
      </c>
      <c r="L280" s="1" t="str">
        <f>IF(שבוע_בדילוג[[#This Row],[CycleNumber]]=1,"",IF(שבוע_בדילוג[[#This Row],[וסת השבוע]]=1,0,IF(L279="","",IF(L279=0,IF(שבוע_בדילוג[[#This Row],[LengthofCycle]]=29,0,1),IF(L279=1,IF(שבוע_בדילוג[[#This Row],[LengthofCycle]]+F279=29*2,0,2),IF(L279=2,IF(שבוע_בדילוג[[#This Row],[LengthofCycle]]+F279+F278=29*3,0,3),""))))))</f>
        <v/>
      </c>
      <c r="M280" s="1" t="str">
        <f>IF(שבוע_בדילוג[[#This Row],[וסת השבוע]]=1,IF(שבוע_בדילוג[[#This Row],[וסת השבוע וההפלגה ביחד]]=1,M279+1,0),IF(AND(שבוע_בדילוג[[#This Row],[CycleNumber]]&gt;B279,שבוע_בדילוג[[#This Row],[CycleNumber]]&gt;1),IF(שבוע_בדילוג[[#This Row],[וסת השבוע פעיל?]]&lt;&gt;"",M279+1,""),""))</f>
        <v/>
      </c>
      <c r="N280" s="1" t="str">
        <f>IF(שבוע_בדילוג[[#This Row],[וסת השבוע פעיל?2]]="","",IF(AND(שבוע_בדילוג[[#This Row],[וסת השבוע פעיל?]]&lt;&gt;"",שבוע_בדילוג[[#This Row],[CycleNumber]]&lt;B281,B281&lt;&gt;"",שבוע_בדילוג[[#This Row],[וסת השבוע פעיל?]]&lt;3),IF(L281=0,IF(AND(שבוע_בדילוג[[#This Row],[וסת השבוע פעיל?]]&gt;0,J281=1),0,1),0),""))</f>
        <v/>
      </c>
      <c r="O280" s="1" t="str">
        <f t="shared" si="40"/>
        <v/>
      </c>
      <c r="P280" s="1" t="str">
        <f>IF(AND(שבוע_בדילוג[[#This Row],[חיזוי - שבוע]]=1,K281=1),1,"")</f>
        <v/>
      </c>
      <c r="Q280" s="1" t="str">
        <f>IF(AND(שבוע_בדילוג[[#This Row],[וסת השבוע פעיל?]]&lt;3,OR(שבוע_בדילוג[[#This Row],[CycleNumber]]&gt;B281,B281="")),1,"")</f>
        <v/>
      </c>
      <c r="R280" s="1" t="str">
        <f>IF(AND(שבוע_בדילוג[[#This Row],[חיזוי - שבוע]]&lt;&gt;"",שבוע_בדילוג[[#This Row],[וסת השבוע פעיל?2]]=""),1,"")</f>
        <v/>
      </c>
      <c r="S280" s="1" t="str">
        <f>IF(שבוע_בדילוג[[#This Row],[האישה קבעה וסת שבוע בדילוג?]]=1,IF(שבוע_בדילוג[[#This Row],[וסת השבוע פעיל?]]&lt;3,1,0),"")</f>
        <v/>
      </c>
      <c r="T2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0" s="1">
        <f t="shared" si="35"/>
        <v>0</v>
      </c>
      <c r="V280" s="1">
        <f t="shared" si="36"/>
        <v>0</v>
      </c>
      <c r="W280" s="1">
        <f t="shared" si="37"/>
        <v>0</v>
      </c>
      <c r="X280" s="1">
        <f>IF(שבוע_בדילוג[[#This Row],[3 הפלגות זהות]]="","",IF(שבוע_בדילוג[[#This Row],[3 הפלגות זהות]]=1,שבוע_בדילוג[[#This Row],[LengthofCycle]],X279))</f>
        <v>27</v>
      </c>
      <c r="Y280" s="1">
        <f>IF(שבוע_בדילוג[[#This Row],[וסת קבוע אחרון]]="","",IF(OR(שבוע_בדילוג[[#This Row],[LengthofCycle]]=שבוע_בדילוג[[#This Row],[וסת קבוע אחרון]],F279=שבוע_בדילוג[[#This Row],[וסת קבוע אחרון]],F278=שבוע_בדילוג[[#This Row],[וסת קבוע אחרון]]),1,0))</f>
        <v>0</v>
      </c>
      <c r="Z280" s="1" t="str">
        <f>IF(OR(שבוע_בדילוג[[#This Row],[הווסת פעיל?]]=0,שבוע_בדילוג[[#This Row],[הווסת פעיל?]]=""),"",SUM(Z279,שבוע_בדילוג[[#This Row],[הווסת פעיל?]]))</f>
        <v/>
      </c>
      <c r="AA280" s="1" t="str">
        <f>IF(AND(שבוע_בדילוג[[#This Row],[כמה מחזורים עד עקירה]]&lt;&gt;"",Z281=""),שבוע_בדילוג[[#This Row],[כמה מחזורים עד עקירה]],"")</f>
        <v/>
      </c>
      <c r="AB280" s="1" t="str">
        <f>IF(AND(שבוע_בדילוג[[#This Row],[הווסת פעיל?]]=1,שבוע_בדילוג[[#This Row],[וסת קבוע אחרון]]&lt;&gt;X279),שבוע_בדילוג[[#This Row],[וסת קבוע אחרון]],"")</f>
        <v/>
      </c>
      <c r="AC280" s="1" t="str">
        <f>IF(AND(שבוע_בדילוג[[#This Row],[הווסת פעיל?]]=1,Y279=0,שבוע_בדילוג[[#This Row],[וסת קבוע אחרון]]=X279),שבוע_בדילוג[[#This Row],[וסת קבוע אחרון]],"")</f>
        <v/>
      </c>
      <c r="AD280" s="1" t="str">
        <f>IF(AND(שבוע_בדילוג[[#This Row],[הווסת פעיל?]]=1,Y279=0,שבוע_בדילוג[[#This Row],[וסת קבוע אחרון]]&lt;&gt;X279),1,"")</f>
        <v/>
      </c>
      <c r="AE280" s="1" t="str">
        <f>IF(AND(שבוע_בדילוג[[#This Row],[הווסת פעיל?]]&lt;&gt;"",B281=1),שבוע_בדילוג[[#This Row],[CycleNumber]],"")</f>
        <v/>
      </c>
      <c r="AF280" s="1" t="str">
        <f>IF(AND(שבוע_בדילוג[[#This Row],[הווסת פעיל?]]&lt;&gt;"",Y279=""),שבוע_בדילוג[[#This Row],[CycleNumber]],"")</f>
        <v/>
      </c>
      <c r="AG280" s="1" t="str">
        <f>IF(B281=1,"",IF(שבוע_בדילוג[[#This Row],[הווסת פעיל?]]=1,IF(שבוע_בדילוג[[#This Row],[וסת קבוע אחרון]]=F281,1,0),""))</f>
        <v/>
      </c>
      <c r="AH280" s="1" t="str">
        <f>IF(B281=1,"",IF(שבוע_בדילוג[[#This Row],[הווסת פעיל?]]=1,IF(OR(שבוע_בדילוג[[#This Row],[וסת קבוע אחרון]]=F281,F281=שבוע_בדילוג[[#This Row],[LengthofCycle]]),1,0),""))</f>
        <v/>
      </c>
      <c r="AI280" s="1" t="str">
        <f>IF(B281=1,"",IF(שבוע_בדילוג[[#This Row],[הווסת פעיל?]]=1,IF(OR(שבוע_בדילוג[[#This Row],[וסת קבוע אחרון]]=F281,F281=שבוע_בדילוג[[#This Row],[LengthofCycle]],AND(שבוע_בדילוג[[#This Row],[LengthofCycle]]&lt;&gt;שבוע_בדילוג[[#This Row],[וסת קבוע אחרון]],OR(F281=28,F281=29))),1,0),""))</f>
        <v/>
      </c>
      <c r="AJ280" s="1" t="str">
        <f>IF(AND(שבוע_בדילוג[[#This Row],[הווסת פעיל?]]=1,B281=1),1,"")</f>
        <v/>
      </c>
      <c r="AK280" s="4">
        <f>IF(AND(שבוע_בדילוג[[#This Row],[הווסת פעיל?]]&lt;&gt;1,B281&lt;&gt;1,B281&lt;&gt;""),IF(שבוע_בדילוג[[#This Row],[LengthofCycle]]=F281,1,0),"")</f>
        <v>1</v>
      </c>
      <c r="AL280" s="4">
        <f>IF(AND(שבוע_בדילוג[[#This Row],[הווסת פעיל?]]&lt;&gt;1,B281&lt;&gt;1,B281&lt;&gt;""),IF(OR(שבוע_בדילוג[[#This Row],[LengthofCycle]]=F281,F281=29),1,0),"")</f>
        <v>1</v>
      </c>
      <c r="AM280" s="4">
        <f>IF(AND(שבוע_בדילוג[[#This Row],[הווסת פעיל?]]&lt;&gt;1,B281&lt;&gt;1,B281&lt;&gt;""),IF(OR(שבוע_בדילוג[[#This Row],[LengthofCycle]]=F281,F281=29,F281=28),1,0),"")</f>
        <v>1</v>
      </c>
    </row>
    <row r="281" spans="1:39" x14ac:dyDescent="0.25">
      <c r="A281" s="1" t="s">
        <v>73</v>
      </c>
      <c r="B281" s="1">
        <v>31</v>
      </c>
      <c r="C281" s="1">
        <v>0</v>
      </c>
      <c r="D281" s="1">
        <v>1</v>
      </c>
      <c r="E281" s="1">
        <v>0</v>
      </c>
      <c r="F281" s="1">
        <v>28</v>
      </c>
      <c r="H281" s="1">
        <f>שבוע_בדילוג[[#This Row],[LengthofCycle]]+1</f>
        <v>29</v>
      </c>
      <c r="I281" s="1" t="str">
        <f>IF(IFERROR(LOOKUP(שבוע_בדילוג[[#This Row],[ClientID]],קביעויות[השבוע בדילוג]),FALSE)=שבוע_בדילוג[[#This Row],[ClientID]],1,"")</f>
        <v/>
      </c>
      <c r="J281" s="1" t="str">
        <f>IF(AND(שבוע_בדילוג[[#This Row],[CycleNumber]]&gt;1,OR(B282="",שבוע_בדילוג[[#This Row],[CycleNumber]]&gt;B280)),IF(OR(AND(שבוע_בדילוג[[#This Row],[LengthofCycle]]=29,F280=29),AND(שבוע_בדילוג[[#This Row],[LengthofCycle]]=36,F280=36)),1,""),"")</f>
        <v/>
      </c>
      <c r="K281" s="1" t="str">
        <f>IF(AND(שבוע_בדילוג[[#This Row],[וסת השבוע]]=1,J280=1,שבוע_בדילוג[[#This Row],[CycleNumber]]&gt;B280),1,"")</f>
        <v/>
      </c>
      <c r="L281" s="1" t="str">
        <f>IF(שבוע_בדילוג[[#This Row],[CycleNumber]]=1,"",IF(שבוע_בדילוג[[#This Row],[וסת השבוע]]=1,0,IF(L280="","",IF(L280=0,IF(שבוע_בדילוג[[#This Row],[LengthofCycle]]=29,0,1),IF(L280=1,IF(שבוע_בדילוג[[#This Row],[LengthofCycle]]+F280=29*2,0,2),IF(L280=2,IF(שבוע_בדילוג[[#This Row],[LengthofCycle]]+F280+F279=29*3,0,3),""))))))</f>
        <v/>
      </c>
      <c r="M281" s="1" t="str">
        <f>IF(שבוע_בדילוג[[#This Row],[וסת השבוע]]=1,IF(שבוע_בדילוג[[#This Row],[וסת השבוע וההפלגה ביחד]]=1,M280+1,0),IF(AND(שבוע_בדילוג[[#This Row],[CycleNumber]]&gt;B280,שבוע_בדילוג[[#This Row],[CycleNumber]]&gt;1),IF(שבוע_בדילוג[[#This Row],[וסת השבוע פעיל?]]&lt;&gt;"",M280+1,""),""))</f>
        <v/>
      </c>
      <c r="N281" s="1" t="str">
        <f>IF(שבוע_בדילוג[[#This Row],[וסת השבוע פעיל?2]]="","",IF(AND(שבוע_בדילוג[[#This Row],[וסת השבוע פעיל?]]&lt;&gt;"",שבוע_בדילוג[[#This Row],[CycleNumber]]&lt;B282,B282&lt;&gt;"",שבוע_בדילוג[[#This Row],[וסת השבוע פעיל?]]&lt;3),IF(L282=0,IF(AND(שבוע_בדילוג[[#This Row],[וסת השבוע פעיל?]]&gt;0,J282=1),0,1),0),""))</f>
        <v/>
      </c>
      <c r="O281" s="1" t="str">
        <f t="shared" si="40"/>
        <v/>
      </c>
      <c r="P281" s="1" t="str">
        <f>IF(AND(שבוע_בדילוג[[#This Row],[חיזוי - שבוע]]=1,K282=1),1,"")</f>
        <v/>
      </c>
      <c r="Q281" s="1" t="str">
        <f>IF(AND(שבוע_בדילוג[[#This Row],[וסת השבוע פעיל?]]&lt;3,OR(שבוע_בדילוג[[#This Row],[CycleNumber]]&gt;B282,B282="")),1,"")</f>
        <v/>
      </c>
      <c r="R281" s="1" t="str">
        <f>IF(AND(שבוע_בדילוג[[#This Row],[חיזוי - שבוע]]&lt;&gt;"",שבוע_בדילוג[[#This Row],[וסת השבוע פעיל?2]]=""),1,"")</f>
        <v/>
      </c>
      <c r="S281" s="1" t="str">
        <f>IF(שבוע_בדילוג[[#This Row],[האישה קבעה וסת שבוע בדילוג?]]=1,IF(שבוע_בדילוג[[#This Row],[וסת השבוע פעיל?]]&lt;3,1,0),"")</f>
        <v/>
      </c>
      <c r="T2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1" s="1">
        <f t="shared" si="35"/>
        <v>0</v>
      </c>
      <c r="V281" s="1">
        <f t="shared" si="36"/>
        <v>0</v>
      </c>
      <c r="W281" s="1">
        <f t="shared" si="37"/>
        <v>0</v>
      </c>
      <c r="X281" s="1">
        <f>IF(שבוע_בדילוג[[#This Row],[3 הפלגות זהות]]="","",IF(שבוע_בדילוג[[#This Row],[3 הפלגות זהות]]=1,שבוע_בדילוג[[#This Row],[LengthofCycle]],X280))</f>
        <v>27</v>
      </c>
      <c r="Y281" s="1">
        <f>IF(שבוע_בדילוג[[#This Row],[וסת קבוע אחרון]]="","",IF(OR(שבוע_בדילוג[[#This Row],[LengthofCycle]]=שבוע_בדילוג[[#This Row],[וסת קבוע אחרון]],F280=שבוע_בדילוג[[#This Row],[וסת קבוע אחרון]],F279=שבוע_בדילוג[[#This Row],[וסת קבוע אחרון]]),1,0))</f>
        <v>0</v>
      </c>
      <c r="Z281" s="1" t="str">
        <f>IF(OR(שבוע_בדילוג[[#This Row],[הווסת פעיל?]]=0,שבוע_בדילוג[[#This Row],[הווסת פעיל?]]=""),"",SUM(Z280,שבוע_בדילוג[[#This Row],[הווסת פעיל?]]))</f>
        <v/>
      </c>
      <c r="AA281" s="1" t="str">
        <f>IF(AND(שבוע_בדילוג[[#This Row],[כמה מחזורים עד עקירה]]&lt;&gt;"",Z282=""),שבוע_בדילוג[[#This Row],[כמה מחזורים עד עקירה]],"")</f>
        <v/>
      </c>
      <c r="AB281" s="1" t="str">
        <f>IF(AND(שבוע_בדילוג[[#This Row],[הווסת פעיל?]]=1,שבוע_בדילוג[[#This Row],[וסת קבוע אחרון]]&lt;&gt;X280),שבוע_בדילוג[[#This Row],[וסת קבוע אחרון]],"")</f>
        <v/>
      </c>
      <c r="AC281" s="1" t="str">
        <f>IF(AND(שבוע_בדילוג[[#This Row],[הווסת פעיל?]]=1,Y280=0,שבוע_בדילוג[[#This Row],[וסת קבוע אחרון]]=X280),שבוע_בדילוג[[#This Row],[וסת קבוע אחרון]],"")</f>
        <v/>
      </c>
      <c r="AD281" s="1" t="str">
        <f>IF(AND(שבוע_בדילוג[[#This Row],[הווסת פעיל?]]=1,Y280=0,שבוע_בדילוג[[#This Row],[וסת קבוע אחרון]]&lt;&gt;X280),1,"")</f>
        <v/>
      </c>
      <c r="AE281" s="1">
        <f>IF(AND(שבוע_בדילוג[[#This Row],[הווסת פעיל?]]&lt;&gt;"",B282=1),שבוע_בדילוג[[#This Row],[CycleNumber]],"")</f>
        <v>31</v>
      </c>
      <c r="AF281" s="1" t="str">
        <f>IF(AND(שבוע_בדילוג[[#This Row],[הווסת פעיל?]]&lt;&gt;"",Y280=""),שבוע_בדילוג[[#This Row],[CycleNumber]],"")</f>
        <v/>
      </c>
      <c r="AG281" s="1" t="str">
        <f>IF(B282=1,"",IF(שבוע_בדילוג[[#This Row],[הווסת פעיל?]]=1,IF(שבוע_בדילוג[[#This Row],[וסת קבוע אחרון]]=F282,1,0),""))</f>
        <v/>
      </c>
      <c r="AH281" s="1" t="str">
        <f>IF(B282=1,"",IF(שבוע_בדילוג[[#This Row],[הווסת פעיל?]]=1,IF(OR(שבוע_בדילוג[[#This Row],[וסת קבוע אחרון]]=F282,F282=שבוע_בדילוג[[#This Row],[LengthofCycle]]),1,0),""))</f>
        <v/>
      </c>
      <c r="AI281" s="1" t="str">
        <f>IF(B282=1,"",IF(שבוע_בדילוג[[#This Row],[הווסת פעיל?]]=1,IF(OR(שבוע_בדילוג[[#This Row],[וסת קבוע אחרון]]=F282,F282=שבוע_בדילוג[[#This Row],[LengthofCycle]],AND(שבוע_בדילוג[[#This Row],[LengthofCycle]]&lt;&gt;שבוע_בדילוג[[#This Row],[וסת קבוע אחרון]],OR(F282=28,F282=29))),1,0),""))</f>
        <v/>
      </c>
      <c r="AJ281" s="1" t="str">
        <f>IF(AND(שבוע_בדילוג[[#This Row],[הווסת פעיל?]]=1,B282=1),1,"")</f>
        <v/>
      </c>
      <c r="AK281" s="4" t="str">
        <f>IF(AND(שבוע_בדילוג[[#This Row],[הווסת פעיל?]]&lt;&gt;1,B282&lt;&gt;1,B282&lt;&gt;""),IF(שבוע_בדילוג[[#This Row],[LengthofCycle]]=F282,1,0),"")</f>
        <v/>
      </c>
      <c r="AL281" s="4" t="str">
        <f>IF(AND(שבוע_בדילוג[[#This Row],[הווסת פעיל?]]&lt;&gt;1,B282&lt;&gt;1,B282&lt;&gt;""),IF(OR(שבוע_בדילוג[[#This Row],[LengthofCycle]]=F282,F282=29),1,0),"")</f>
        <v/>
      </c>
      <c r="AM281" s="4" t="str">
        <f>IF(AND(שבוע_בדילוג[[#This Row],[הווסת פעיל?]]&lt;&gt;1,B282&lt;&gt;1,B282&lt;&gt;""),IF(OR(שבוע_בדילוג[[#This Row],[LengthofCycle]]=F282,F282=29,F282=28),1,0),"")</f>
        <v/>
      </c>
    </row>
    <row r="282" spans="1:39" x14ac:dyDescent="0.25">
      <c r="A282" s="1" t="s">
        <v>83</v>
      </c>
      <c r="B282" s="1">
        <v>1</v>
      </c>
      <c r="C282" s="1">
        <v>0</v>
      </c>
      <c r="D282" s="1">
        <v>1</v>
      </c>
      <c r="E282" s="1">
        <v>0</v>
      </c>
      <c r="F282" s="1">
        <v>25</v>
      </c>
      <c r="H282" s="1">
        <f>שבוע_בדילוג[[#This Row],[LengthofCycle]]+1</f>
        <v>26</v>
      </c>
      <c r="I282" s="1" t="str">
        <f>IF(IFERROR(LOOKUP(שבוע_בדילוג[[#This Row],[ClientID]],קביעויות[השבוע בדילוג]),FALSE)=שבוע_בדילוג[[#This Row],[ClientID]],1,"")</f>
        <v/>
      </c>
      <c r="J282" s="1" t="str">
        <f>IF(AND(שבוע_בדילוג[[#This Row],[CycleNumber]]&gt;1,OR(B283="",שבוע_בדילוג[[#This Row],[CycleNumber]]&gt;B281)),IF(OR(AND(שבוע_בדילוג[[#This Row],[LengthofCycle]]=29,F281=29),AND(שבוע_בדילוג[[#This Row],[LengthofCycle]]=36,F281=36)),1,""),"")</f>
        <v/>
      </c>
      <c r="K282" s="1" t="str">
        <f>IF(AND(שבוע_בדילוג[[#This Row],[וסת השבוע]]=1,J281=1,שבוע_בדילוג[[#This Row],[CycleNumber]]&gt;B281),1,"")</f>
        <v/>
      </c>
      <c r="L282" s="1" t="str">
        <f>IF(שבוע_בדילוג[[#This Row],[CycleNumber]]=1,"",IF(שבוע_בדילוג[[#This Row],[וסת השבוע]]=1,0,IF(L281="","",IF(L281=0,IF(שבוע_בדילוג[[#This Row],[LengthofCycle]]=29,0,1),IF(L281=1,IF(שבוע_בדילוג[[#This Row],[LengthofCycle]]+F281=29*2,0,2),IF(L281=2,IF(שבוע_בדילוג[[#This Row],[LengthofCycle]]+F281+F280=29*3,0,3),""))))))</f>
        <v/>
      </c>
      <c r="M282" s="1" t="str">
        <f>IF(שבוע_בדילוג[[#This Row],[וסת השבוע]]=1,IF(שבוע_בדילוג[[#This Row],[וסת השבוע וההפלגה ביחד]]=1,M281+1,0),IF(AND(שבוע_בדילוג[[#This Row],[CycleNumber]]&gt;B281,שבוע_בדילוג[[#This Row],[CycleNumber]]&gt;1),IF(שבוע_בדילוג[[#This Row],[וסת השבוע פעיל?]]&lt;&gt;"",M281+1,""),""))</f>
        <v/>
      </c>
      <c r="N282" s="1" t="str">
        <f>IF(שבוע_בדילוג[[#This Row],[וסת השבוע פעיל?2]]="","",IF(AND(שבוע_בדילוג[[#This Row],[וסת השבוע פעיל?]]&lt;&gt;"",שבוע_בדילוג[[#This Row],[CycleNumber]]&lt;B283,B283&lt;&gt;"",שבוע_בדילוג[[#This Row],[וסת השבוע פעיל?]]&lt;3),IF(L283=0,IF(AND(שבוע_בדילוג[[#This Row],[וסת השבוע פעיל?]]&gt;0,J283=1),0,1),0),""))</f>
        <v/>
      </c>
      <c r="O282" s="1" t="str">
        <f t="shared" si="40"/>
        <v/>
      </c>
      <c r="P282" s="1" t="str">
        <f>IF(AND(שבוע_בדילוג[[#This Row],[חיזוי - שבוע]]=1,K283=1),1,"")</f>
        <v/>
      </c>
      <c r="Q282" s="1" t="str">
        <f>IF(AND(שבוע_בדילוג[[#This Row],[וסת השבוע פעיל?]]&lt;3,OR(שבוע_בדילוג[[#This Row],[CycleNumber]]&gt;B283,B283="")),1,"")</f>
        <v/>
      </c>
      <c r="R282" s="1" t="str">
        <f>IF(AND(שבוע_בדילוג[[#This Row],[חיזוי - שבוע]]&lt;&gt;"",שבוע_בדילוג[[#This Row],[וסת השבוע פעיל?2]]=""),1,"")</f>
        <v/>
      </c>
      <c r="S282" s="1" t="str">
        <f>IF(שבוע_בדילוג[[#This Row],[האישה קבעה וסת שבוע בדילוג?]]=1,IF(שבוע_בדילוג[[#This Row],[וסת השבוע פעיל?]]&lt;3,1,0),"")</f>
        <v/>
      </c>
      <c r="T2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2" s="1" t="str">
        <f t="shared" si="35"/>
        <v/>
      </c>
      <c r="V282" s="1" t="str">
        <f t="shared" si="36"/>
        <v/>
      </c>
      <c r="W282" s="1" t="str">
        <f t="shared" si="37"/>
        <v/>
      </c>
      <c r="X282" s="1" t="str">
        <f>IF(שבוע_בדילוג[[#This Row],[3 הפלגות זהות]]="","",IF(שבוע_בדילוג[[#This Row],[3 הפלגות זהות]]=1,שבוע_בדילוג[[#This Row],[LengthofCycle]],X281))</f>
        <v/>
      </c>
      <c r="Y282" s="1" t="str">
        <f>IF(שבוע_בדילוג[[#This Row],[וסת קבוע אחרון]]="","",IF(OR(שבוע_בדילוג[[#This Row],[LengthofCycle]]=שבוע_בדילוג[[#This Row],[וסת קבוע אחרון]],F281=שבוע_בדילוג[[#This Row],[וסת קבוע אחרון]],F280=שבוע_בדילוג[[#This Row],[וסת קבוע אחרון]]),1,0))</f>
        <v/>
      </c>
      <c r="Z282" s="1" t="str">
        <f>IF(OR(שבוע_בדילוג[[#This Row],[הווסת פעיל?]]=0,שבוע_בדילוג[[#This Row],[הווסת פעיל?]]=""),"",SUM(Z281,שבוע_בדילוג[[#This Row],[הווסת פעיל?]]))</f>
        <v/>
      </c>
      <c r="AA282" s="1" t="str">
        <f>IF(AND(שבוע_בדילוג[[#This Row],[כמה מחזורים עד עקירה]]&lt;&gt;"",Z283=""),שבוע_בדילוג[[#This Row],[כמה מחזורים עד עקירה]],"")</f>
        <v/>
      </c>
      <c r="AB282" s="1" t="str">
        <f>IF(AND(שבוע_בדילוג[[#This Row],[הווסת פעיל?]]=1,שבוע_בדילוג[[#This Row],[וסת קבוע אחרון]]&lt;&gt;X281),שבוע_בדילוג[[#This Row],[וסת קבוע אחרון]],"")</f>
        <v/>
      </c>
      <c r="AC282" s="1" t="str">
        <f>IF(AND(שבוע_בדילוג[[#This Row],[הווסת פעיל?]]=1,Y281=0,שבוע_בדילוג[[#This Row],[וסת קבוע אחרון]]=X281),שבוע_בדילוג[[#This Row],[וסת קבוע אחרון]],"")</f>
        <v/>
      </c>
      <c r="AD282" s="1" t="str">
        <f>IF(AND(שבוע_בדילוג[[#This Row],[הווסת פעיל?]]=1,Y281=0,שבוע_בדילוג[[#This Row],[וסת קבוע אחרון]]&lt;&gt;X281),1,"")</f>
        <v/>
      </c>
      <c r="AE282" s="1" t="str">
        <f>IF(AND(שבוע_בדילוג[[#This Row],[הווסת פעיל?]]&lt;&gt;"",B283=1),שבוע_בדילוג[[#This Row],[CycleNumber]],"")</f>
        <v/>
      </c>
      <c r="AF282" s="1" t="str">
        <f>IF(AND(שבוע_בדילוג[[#This Row],[הווסת פעיל?]]&lt;&gt;"",Y281=""),שבוע_בדילוג[[#This Row],[CycleNumber]],"")</f>
        <v/>
      </c>
      <c r="AG282" s="1" t="str">
        <f>IF(B283=1,"",IF(שבוע_בדילוג[[#This Row],[הווסת פעיל?]]=1,IF(שבוע_בדילוג[[#This Row],[וסת קבוע אחרון]]=F283,1,0),""))</f>
        <v/>
      </c>
      <c r="AH282" s="1" t="str">
        <f>IF(B283=1,"",IF(שבוע_בדילוג[[#This Row],[הווסת פעיל?]]=1,IF(OR(שבוע_בדילוג[[#This Row],[וסת קבוע אחרון]]=F283,F283=שבוע_בדילוג[[#This Row],[LengthofCycle]]),1,0),""))</f>
        <v/>
      </c>
      <c r="AI282" s="1" t="str">
        <f>IF(B283=1,"",IF(שבוע_בדילוג[[#This Row],[הווסת פעיל?]]=1,IF(OR(שבוע_בדילוג[[#This Row],[וסת קבוע אחרון]]=F283,F283=שבוע_בדילוג[[#This Row],[LengthofCycle]],AND(שבוע_בדילוג[[#This Row],[LengthofCycle]]&lt;&gt;שבוע_בדילוג[[#This Row],[וסת קבוע אחרון]],OR(F283=28,F283=29))),1,0),""))</f>
        <v/>
      </c>
      <c r="AJ282" s="1" t="str">
        <f>IF(AND(שבוע_בדילוג[[#This Row],[הווסת פעיל?]]=1,B283=1),1,"")</f>
        <v/>
      </c>
      <c r="AK282" s="4">
        <f>IF(AND(שבוע_בדילוג[[#This Row],[הווסת פעיל?]]&lt;&gt;1,B283&lt;&gt;1,B283&lt;&gt;""),IF(שבוע_בדילוג[[#This Row],[LengthofCycle]]=F283,1,0),"")</f>
        <v>0</v>
      </c>
      <c r="AL282" s="4">
        <f>IF(AND(שבוע_בדילוג[[#This Row],[הווסת פעיל?]]&lt;&gt;1,B283&lt;&gt;1,B283&lt;&gt;""),IF(OR(שבוע_בדילוג[[#This Row],[LengthofCycle]]=F283,F283=29),1,0),"")</f>
        <v>0</v>
      </c>
      <c r="AM282" s="4">
        <f>IF(AND(שבוע_בדילוג[[#This Row],[הווסת פעיל?]]&lt;&gt;1,B283&lt;&gt;1,B283&lt;&gt;""),IF(OR(שבוע_בדילוג[[#This Row],[LengthofCycle]]=F283,F283=29,F283=28),1,0),"")</f>
        <v>0</v>
      </c>
    </row>
    <row r="283" spans="1:39" x14ac:dyDescent="0.25">
      <c r="A283" s="1" t="s">
        <v>83</v>
      </c>
      <c r="B283" s="1">
        <v>2</v>
      </c>
      <c r="C283" s="1">
        <v>0</v>
      </c>
      <c r="D283" s="1">
        <v>1</v>
      </c>
      <c r="E283" s="1">
        <v>0</v>
      </c>
      <c r="F283" s="1">
        <v>26</v>
      </c>
      <c r="H283" s="1">
        <f>שבוע_בדילוג[[#This Row],[LengthofCycle]]+1</f>
        <v>27</v>
      </c>
      <c r="I283" s="1" t="str">
        <f>IF(IFERROR(LOOKUP(שבוע_בדילוג[[#This Row],[ClientID]],קביעויות[השבוע בדילוג]),FALSE)=שבוע_בדילוג[[#This Row],[ClientID]],1,"")</f>
        <v/>
      </c>
      <c r="J283" s="1" t="str">
        <f>IF(AND(שבוע_בדילוג[[#This Row],[CycleNumber]]&gt;1,OR(B284="",שבוע_בדילוג[[#This Row],[CycleNumber]]&gt;B282)),IF(OR(AND(שבוע_בדילוג[[#This Row],[LengthofCycle]]=29,F282=29),AND(שבוע_בדילוג[[#This Row],[LengthofCycle]]=36,F282=36)),1,""),"")</f>
        <v/>
      </c>
      <c r="K283" s="1" t="str">
        <f>IF(AND(שבוע_בדילוג[[#This Row],[וסת השבוע]]=1,J282=1,שבוע_בדילוג[[#This Row],[CycleNumber]]&gt;B282),1,"")</f>
        <v/>
      </c>
      <c r="L283" s="1" t="str">
        <f>IF(שבוע_בדילוג[[#This Row],[CycleNumber]]=1,"",IF(שבוע_בדילוג[[#This Row],[וסת השבוע]]=1,0,IF(L282="","",IF(L282=0,IF(שבוע_בדילוג[[#This Row],[LengthofCycle]]=29,0,1),IF(L282=1,IF(שבוע_בדילוג[[#This Row],[LengthofCycle]]+F282=29*2,0,2),IF(L282=2,IF(שבוע_בדילוג[[#This Row],[LengthofCycle]]+F282+F281=29*3,0,3),""))))))</f>
        <v/>
      </c>
      <c r="M283" s="1" t="str">
        <f>IF(שבוע_בדילוג[[#This Row],[וסת השבוע]]=1,IF(שבוע_בדילוג[[#This Row],[וסת השבוע וההפלגה ביחד]]=1,M282+1,0),IF(AND(שבוע_בדילוג[[#This Row],[CycleNumber]]&gt;B282,שבוע_בדילוג[[#This Row],[CycleNumber]]&gt;1),IF(שבוע_בדילוג[[#This Row],[וסת השבוע פעיל?]]&lt;&gt;"",M282+1,""),""))</f>
        <v/>
      </c>
      <c r="N283" s="1" t="str">
        <f>IF(שבוע_בדילוג[[#This Row],[וסת השבוע פעיל?2]]="","",IF(AND(שבוע_בדילוג[[#This Row],[וסת השבוע פעיל?]]&lt;&gt;"",שבוע_בדילוג[[#This Row],[CycleNumber]]&lt;B284,B284&lt;&gt;"",שבוע_בדילוג[[#This Row],[וסת השבוע פעיל?]]&lt;3),IF(L284=0,IF(AND(שבוע_בדילוג[[#This Row],[וסת השבוע פעיל?]]&gt;0,J284=1),0,1),0),""))</f>
        <v/>
      </c>
      <c r="O283" s="1" t="str">
        <f t="shared" si="40"/>
        <v/>
      </c>
      <c r="P283" s="1" t="str">
        <f>IF(AND(שבוע_בדילוג[[#This Row],[חיזוי - שבוע]]=1,K284=1),1,"")</f>
        <v/>
      </c>
      <c r="Q283" s="1" t="str">
        <f>IF(AND(שבוע_בדילוג[[#This Row],[וסת השבוע פעיל?]]&lt;3,OR(שבוע_בדילוג[[#This Row],[CycleNumber]]&gt;B284,B284="")),1,"")</f>
        <v/>
      </c>
      <c r="R283" s="1" t="str">
        <f>IF(AND(שבוע_בדילוג[[#This Row],[חיזוי - שבוע]]&lt;&gt;"",שבוע_בדילוג[[#This Row],[וסת השבוע פעיל?2]]=""),1,"")</f>
        <v/>
      </c>
      <c r="S283" s="1" t="str">
        <f>IF(שבוע_בדילוג[[#This Row],[האישה קבעה וסת שבוע בדילוג?]]=1,IF(שבוע_בדילוג[[#This Row],[וסת השבוע פעיל?]]&lt;3,1,0),"")</f>
        <v/>
      </c>
      <c r="T2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3" s="1" t="str">
        <f t="shared" si="35"/>
        <v/>
      </c>
      <c r="V283" s="1" t="str">
        <f t="shared" si="36"/>
        <v/>
      </c>
      <c r="W283" s="1" t="str">
        <f t="shared" si="37"/>
        <v/>
      </c>
      <c r="X283" s="1" t="str">
        <f>IF(שבוע_בדילוג[[#This Row],[3 הפלגות זהות]]="","",IF(שבוע_בדילוג[[#This Row],[3 הפלגות זהות]]=1,שבוע_בדילוג[[#This Row],[LengthofCycle]],X282))</f>
        <v/>
      </c>
      <c r="Y283" s="1" t="str">
        <f>IF(שבוע_בדילוג[[#This Row],[וסת קבוע אחרון]]="","",IF(OR(שבוע_בדילוג[[#This Row],[LengthofCycle]]=שבוע_בדילוג[[#This Row],[וסת קבוע אחרון]],F282=שבוע_בדילוג[[#This Row],[וסת קבוע אחרון]],F281=שבוע_בדילוג[[#This Row],[וסת קבוע אחרון]]),1,0))</f>
        <v/>
      </c>
      <c r="Z283" s="1" t="str">
        <f>IF(OR(שבוע_בדילוג[[#This Row],[הווסת פעיל?]]=0,שבוע_בדילוג[[#This Row],[הווסת פעיל?]]=""),"",SUM(Z282,שבוע_בדילוג[[#This Row],[הווסת פעיל?]]))</f>
        <v/>
      </c>
      <c r="AA283" s="1" t="str">
        <f>IF(AND(שבוע_בדילוג[[#This Row],[כמה מחזורים עד עקירה]]&lt;&gt;"",Z284=""),שבוע_בדילוג[[#This Row],[כמה מחזורים עד עקירה]],"")</f>
        <v/>
      </c>
      <c r="AB283" s="1" t="str">
        <f>IF(AND(שבוע_בדילוג[[#This Row],[הווסת פעיל?]]=1,שבוע_בדילוג[[#This Row],[וסת קבוע אחרון]]&lt;&gt;X282),שבוע_בדילוג[[#This Row],[וסת קבוע אחרון]],"")</f>
        <v/>
      </c>
      <c r="AC283" s="1" t="str">
        <f>IF(AND(שבוע_בדילוג[[#This Row],[הווסת פעיל?]]=1,Y282=0,שבוע_בדילוג[[#This Row],[וסת קבוע אחרון]]=X282),שבוע_בדילוג[[#This Row],[וסת קבוע אחרון]],"")</f>
        <v/>
      </c>
      <c r="AD283" s="1" t="str">
        <f>IF(AND(שבוע_בדילוג[[#This Row],[הווסת פעיל?]]=1,Y282=0,שבוע_בדילוג[[#This Row],[וסת קבוע אחרון]]&lt;&gt;X282),1,"")</f>
        <v/>
      </c>
      <c r="AE283" s="1" t="str">
        <f>IF(AND(שבוע_בדילוג[[#This Row],[הווסת פעיל?]]&lt;&gt;"",B284=1),שבוע_בדילוג[[#This Row],[CycleNumber]],"")</f>
        <v/>
      </c>
      <c r="AF283" s="1" t="str">
        <f>IF(AND(שבוע_בדילוג[[#This Row],[הווסת פעיל?]]&lt;&gt;"",Y282=""),שבוע_בדילוג[[#This Row],[CycleNumber]],"")</f>
        <v/>
      </c>
      <c r="AG283" s="1" t="str">
        <f>IF(B284=1,"",IF(שבוע_בדילוג[[#This Row],[הווסת פעיל?]]=1,IF(שבוע_בדילוג[[#This Row],[וסת קבוע אחרון]]=F284,1,0),""))</f>
        <v/>
      </c>
      <c r="AH283" s="1" t="str">
        <f>IF(B284=1,"",IF(שבוע_בדילוג[[#This Row],[הווסת פעיל?]]=1,IF(OR(שבוע_בדילוג[[#This Row],[וסת קבוע אחרון]]=F284,F284=שבוע_בדילוג[[#This Row],[LengthofCycle]]),1,0),""))</f>
        <v/>
      </c>
      <c r="AI283" s="1" t="str">
        <f>IF(B284=1,"",IF(שבוע_בדילוג[[#This Row],[הווסת פעיל?]]=1,IF(OR(שבוע_בדילוג[[#This Row],[וסת קבוע אחרון]]=F284,F284=שבוע_בדילוג[[#This Row],[LengthofCycle]],AND(שבוע_בדילוג[[#This Row],[LengthofCycle]]&lt;&gt;שבוע_בדילוג[[#This Row],[וסת קבוע אחרון]],OR(F284=28,F284=29))),1,0),""))</f>
        <v/>
      </c>
      <c r="AJ283" s="1" t="str">
        <f>IF(AND(שבוע_בדילוג[[#This Row],[הווסת פעיל?]]=1,B284=1),1,"")</f>
        <v/>
      </c>
      <c r="AK283" s="4">
        <f>IF(AND(שבוע_בדילוג[[#This Row],[הווסת פעיל?]]&lt;&gt;1,B284&lt;&gt;1,B284&lt;&gt;""),IF(שבוע_בדילוג[[#This Row],[LengthofCycle]]=F284,1,0),"")</f>
        <v>1</v>
      </c>
      <c r="AL283" s="4">
        <f>IF(AND(שבוע_בדילוג[[#This Row],[הווסת פעיל?]]&lt;&gt;1,B284&lt;&gt;1,B284&lt;&gt;""),IF(OR(שבוע_בדילוג[[#This Row],[LengthofCycle]]=F284,F284=29),1,0),"")</f>
        <v>1</v>
      </c>
      <c r="AM283" s="4">
        <f>IF(AND(שבוע_בדילוג[[#This Row],[הווסת פעיל?]]&lt;&gt;1,B284&lt;&gt;1,B284&lt;&gt;""),IF(OR(שבוע_בדילוג[[#This Row],[LengthofCycle]]=F284,F284=29,F284=28),1,0),"")</f>
        <v>1</v>
      </c>
    </row>
    <row r="284" spans="1:39" x14ac:dyDescent="0.25">
      <c r="A284" s="1" t="s">
        <v>83</v>
      </c>
      <c r="B284" s="1">
        <v>3</v>
      </c>
      <c r="C284" s="1">
        <v>0</v>
      </c>
      <c r="D284" s="1">
        <v>1</v>
      </c>
      <c r="E284" s="1">
        <v>0</v>
      </c>
      <c r="F284" s="1">
        <v>26</v>
      </c>
      <c r="H284" s="1">
        <f>שבוע_בדילוג[[#This Row],[LengthofCycle]]+1</f>
        <v>27</v>
      </c>
      <c r="I284" s="1" t="str">
        <f>IF(IFERROR(LOOKUP(שבוע_בדילוג[[#This Row],[ClientID]],קביעויות[השבוע בדילוג]),FALSE)=שבוע_בדילוג[[#This Row],[ClientID]],1,"")</f>
        <v/>
      </c>
      <c r="J284" s="1" t="str">
        <f>IF(AND(שבוע_בדילוג[[#This Row],[CycleNumber]]&gt;1,OR(B285="",שבוע_בדילוג[[#This Row],[CycleNumber]]&gt;B283)),IF(OR(AND(שבוע_בדילוג[[#This Row],[LengthofCycle]]=29,F283=29),AND(שבוע_בדילוג[[#This Row],[LengthofCycle]]=36,F283=36)),1,""),"")</f>
        <v/>
      </c>
      <c r="K284" s="1" t="str">
        <f>IF(AND(שבוע_בדילוג[[#This Row],[וסת השבוע]]=1,J283=1,שבוע_בדילוג[[#This Row],[CycleNumber]]&gt;B283),1,"")</f>
        <v/>
      </c>
      <c r="L284" s="1" t="str">
        <f>IF(שבוע_בדילוג[[#This Row],[CycleNumber]]=1,"",IF(שבוע_בדילוג[[#This Row],[וסת השבוע]]=1,0,IF(L283="","",IF(L283=0,IF(שבוע_בדילוג[[#This Row],[LengthofCycle]]=29,0,1),IF(L283=1,IF(שבוע_בדילוג[[#This Row],[LengthofCycle]]+F283=29*2,0,2),IF(L283=2,IF(שבוע_בדילוג[[#This Row],[LengthofCycle]]+F283+F282=29*3,0,3),""))))))</f>
        <v/>
      </c>
      <c r="M284" s="1" t="str">
        <f>IF(שבוע_בדילוג[[#This Row],[וסת השבוע]]=1,IF(שבוע_בדילוג[[#This Row],[וסת השבוע וההפלגה ביחד]]=1,M283+1,0),IF(AND(שבוע_בדילוג[[#This Row],[CycleNumber]]&gt;B283,שבוע_בדילוג[[#This Row],[CycleNumber]]&gt;1),IF(שבוע_בדילוג[[#This Row],[וסת השבוע פעיל?]]&lt;&gt;"",M283+1,""),""))</f>
        <v/>
      </c>
      <c r="N284" s="1" t="str">
        <f>IF(שבוע_בדילוג[[#This Row],[וסת השבוע פעיל?2]]="","",IF(AND(שבוע_בדילוג[[#This Row],[וסת השבוע פעיל?]]&lt;&gt;"",שבוע_בדילוג[[#This Row],[CycleNumber]]&lt;B285,B285&lt;&gt;"",שבוע_בדילוג[[#This Row],[וסת השבוע פעיל?]]&lt;3),IF(L285=0,IF(AND(שבוע_בדילוג[[#This Row],[וסת השבוע פעיל?]]&gt;0,J285=1),0,1),0),""))</f>
        <v/>
      </c>
      <c r="O284" s="1" t="str">
        <f t="shared" si="40"/>
        <v/>
      </c>
      <c r="P284" s="1" t="str">
        <f>IF(AND(שבוע_בדילוג[[#This Row],[חיזוי - שבוע]]=1,K285=1),1,"")</f>
        <v/>
      </c>
      <c r="Q284" s="1" t="str">
        <f>IF(AND(שבוע_בדילוג[[#This Row],[וסת השבוע פעיל?]]&lt;3,OR(שבוע_בדילוג[[#This Row],[CycleNumber]]&gt;B285,B285="")),1,"")</f>
        <v/>
      </c>
      <c r="R284" s="1" t="str">
        <f>IF(AND(שבוע_בדילוג[[#This Row],[חיזוי - שבוע]]&lt;&gt;"",שבוע_בדילוג[[#This Row],[וסת השבוע פעיל?2]]=""),1,"")</f>
        <v/>
      </c>
      <c r="S284" s="1" t="str">
        <f>IF(שבוע_בדילוג[[#This Row],[האישה קבעה וסת שבוע בדילוג?]]=1,IF(שבוע_בדילוג[[#This Row],[וסת השבוע פעיל?]]&lt;3,1,0),"")</f>
        <v/>
      </c>
      <c r="T2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4" s="1">
        <f t="shared" si="35"/>
        <v>0</v>
      </c>
      <c r="V284" s="1" t="str">
        <f t="shared" si="36"/>
        <v/>
      </c>
      <c r="W284" s="1" t="str">
        <f t="shared" si="37"/>
        <v/>
      </c>
      <c r="X284" s="1" t="str">
        <f>IF(שבוע_בדילוג[[#This Row],[3 הפלגות זהות]]="","",IF(שבוע_בדילוג[[#This Row],[3 הפלגות זהות]]=1,שבוע_בדילוג[[#This Row],[LengthofCycle]],X283))</f>
        <v/>
      </c>
      <c r="Y284" s="1" t="str">
        <f>IF(שבוע_בדילוג[[#This Row],[וסת קבוע אחרון]]="","",IF(OR(שבוע_בדילוג[[#This Row],[LengthofCycle]]=שבוע_בדילוג[[#This Row],[וסת קבוע אחרון]],F283=שבוע_בדילוג[[#This Row],[וסת קבוע אחרון]],F282=שבוע_בדילוג[[#This Row],[וסת קבוע אחרון]]),1,0))</f>
        <v/>
      </c>
      <c r="Z284" s="1" t="str">
        <f>IF(OR(שבוע_בדילוג[[#This Row],[הווסת פעיל?]]=0,שבוע_בדילוג[[#This Row],[הווסת פעיל?]]=""),"",SUM(Z283,שבוע_בדילוג[[#This Row],[הווסת פעיל?]]))</f>
        <v/>
      </c>
      <c r="AA284" s="1" t="str">
        <f>IF(AND(שבוע_בדילוג[[#This Row],[כמה מחזורים עד עקירה]]&lt;&gt;"",Z285=""),שבוע_בדילוג[[#This Row],[כמה מחזורים עד עקירה]],"")</f>
        <v/>
      </c>
      <c r="AB284" s="1" t="str">
        <f>IF(AND(שבוע_בדילוג[[#This Row],[הווסת פעיל?]]=1,שבוע_בדילוג[[#This Row],[וסת קבוע אחרון]]&lt;&gt;X283),שבוע_בדילוג[[#This Row],[וסת קבוע אחרון]],"")</f>
        <v/>
      </c>
      <c r="AC284" s="1" t="str">
        <f>IF(AND(שבוע_בדילוג[[#This Row],[הווסת פעיל?]]=1,Y283=0,שבוע_בדילוג[[#This Row],[וסת קבוע אחרון]]=X283),שבוע_בדילוג[[#This Row],[וסת קבוע אחרון]],"")</f>
        <v/>
      </c>
      <c r="AD284" s="1" t="str">
        <f>IF(AND(שבוע_בדילוג[[#This Row],[הווסת פעיל?]]=1,Y283=0,שבוע_בדילוג[[#This Row],[וסת קבוע אחרון]]&lt;&gt;X283),1,"")</f>
        <v/>
      </c>
      <c r="AE284" s="1" t="str">
        <f>IF(AND(שבוע_בדילוג[[#This Row],[הווסת פעיל?]]&lt;&gt;"",B285=1),שבוע_בדילוג[[#This Row],[CycleNumber]],"")</f>
        <v/>
      </c>
      <c r="AF284" s="1" t="str">
        <f>IF(AND(שבוע_בדילוג[[#This Row],[הווסת פעיל?]]&lt;&gt;"",Y283=""),שבוע_בדילוג[[#This Row],[CycleNumber]],"")</f>
        <v/>
      </c>
      <c r="AG284" s="1" t="str">
        <f>IF(B285=1,"",IF(שבוע_בדילוג[[#This Row],[הווסת פעיל?]]=1,IF(שבוע_בדילוג[[#This Row],[וסת קבוע אחרון]]=F285,1,0),""))</f>
        <v/>
      </c>
      <c r="AH284" s="1" t="str">
        <f>IF(B285=1,"",IF(שבוע_בדילוג[[#This Row],[הווסת פעיל?]]=1,IF(OR(שבוע_בדילוג[[#This Row],[וסת קבוע אחרון]]=F285,F285=שבוע_בדילוג[[#This Row],[LengthofCycle]]),1,0),""))</f>
        <v/>
      </c>
      <c r="AI284" s="1" t="str">
        <f>IF(B285=1,"",IF(שבוע_בדילוג[[#This Row],[הווסת פעיל?]]=1,IF(OR(שבוע_בדילוג[[#This Row],[וסת קבוע אחרון]]=F285,F285=שבוע_בדילוג[[#This Row],[LengthofCycle]],AND(שבוע_בדילוג[[#This Row],[LengthofCycle]]&lt;&gt;שבוע_בדילוג[[#This Row],[וסת קבוע אחרון]],OR(F285=28,F285=29))),1,0),""))</f>
        <v/>
      </c>
      <c r="AJ284" s="1" t="str">
        <f>IF(AND(שבוע_בדילוג[[#This Row],[הווסת פעיל?]]=1,B285=1),1,"")</f>
        <v/>
      </c>
      <c r="AK284" s="4">
        <f>IF(AND(שבוע_בדילוג[[#This Row],[הווסת פעיל?]]&lt;&gt;1,B285&lt;&gt;1,B285&lt;&gt;""),IF(שבוע_בדילוג[[#This Row],[LengthofCycle]]=F285,1,0),"")</f>
        <v>1</v>
      </c>
      <c r="AL284" s="4">
        <f>IF(AND(שבוע_בדילוג[[#This Row],[הווסת פעיל?]]&lt;&gt;1,B285&lt;&gt;1,B285&lt;&gt;""),IF(OR(שבוע_בדילוג[[#This Row],[LengthofCycle]]=F285,F285=29),1,0),"")</f>
        <v>1</v>
      </c>
      <c r="AM284" s="4">
        <f>IF(AND(שבוע_בדילוג[[#This Row],[הווסת פעיל?]]&lt;&gt;1,B285&lt;&gt;1,B285&lt;&gt;""),IF(OR(שבוע_בדילוג[[#This Row],[LengthofCycle]]=F285,F285=29,F285=28),1,0),"")</f>
        <v>1</v>
      </c>
    </row>
    <row r="285" spans="1:39" x14ac:dyDescent="0.25">
      <c r="A285" s="1" t="s">
        <v>83</v>
      </c>
      <c r="B285" s="1">
        <v>4</v>
      </c>
      <c r="C285" s="1">
        <v>0</v>
      </c>
      <c r="D285" s="1">
        <v>1</v>
      </c>
      <c r="E285" s="1">
        <v>0</v>
      </c>
      <c r="F285" s="1">
        <v>26</v>
      </c>
      <c r="H285" s="1">
        <f>שבוע_בדילוג[[#This Row],[LengthofCycle]]+1</f>
        <v>27</v>
      </c>
      <c r="I285" s="1" t="str">
        <f>IF(IFERROR(LOOKUP(שבוע_בדילוג[[#This Row],[ClientID]],קביעויות[השבוע בדילוג]),FALSE)=שבוע_בדילוג[[#This Row],[ClientID]],1,"")</f>
        <v/>
      </c>
      <c r="J285" s="1" t="str">
        <f>IF(AND(שבוע_בדילוג[[#This Row],[CycleNumber]]&gt;1,OR(B286="",שבוע_בדילוג[[#This Row],[CycleNumber]]&gt;B284)),IF(OR(AND(שבוע_בדילוג[[#This Row],[LengthofCycle]]=29,F284=29),AND(שבוע_בדילוג[[#This Row],[LengthofCycle]]=36,F284=36)),1,""),"")</f>
        <v/>
      </c>
      <c r="K285" s="1" t="str">
        <f>IF(AND(שבוע_בדילוג[[#This Row],[וסת השבוע]]=1,J284=1,שבוע_בדילוג[[#This Row],[CycleNumber]]&gt;B284),1,"")</f>
        <v/>
      </c>
      <c r="L285" s="1" t="str">
        <f>IF(שבוע_בדילוג[[#This Row],[CycleNumber]]=1,"",IF(שבוע_בדילוג[[#This Row],[וסת השבוע]]=1,0,IF(L284="","",IF(L284=0,IF(שבוע_בדילוג[[#This Row],[LengthofCycle]]=29,0,1),IF(L284=1,IF(שבוע_בדילוג[[#This Row],[LengthofCycle]]+F284=29*2,0,2),IF(L284=2,IF(שבוע_בדילוג[[#This Row],[LengthofCycle]]+F284+F283=29*3,0,3),""))))))</f>
        <v/>
      </c>
      <c r="M285" s="1" t="str">
        <f>IF(שבוע_בדילוג[[#This Row],[וסת השבוע]]=1,IF(שבוע_בדילוג[[#This Row],[וסת השבוע וההפלגה ביחד]]=1,M284+1,0),IF(AND(שבוע_בדילוג[[#This Row],[CycleNumber]]&gt;B284,שבוע_בדילוג[[#This Row],[CycleNumber]]&gt;1),IF(שבוע_בדילוג[[#This Row],[וסת השבוע פעיל?]]&lt;&gt;"",M284+1,""),""))</f>
        <v/>
      </c>
      <c r="N285" s="1" t="str">
        <f>IF(שבוע_בדילוג[[#This Row],[וסת השבוע פעיל?2]]="","",IF(AND(שבוע_בדילוג[[#This Row],[וסת השבוע פעיל?]]&lt;&gt;"",שבוע_בדילוג[[#This Row],[CycleNumber]]&lt;B286,B286&lt;&gt;"",שבוע_בדילוג[[#This Row],[וסת השבוע פעיל?]]&lt;3),IF(L286=0,IF(AND(שבוע_בדילוג[[#This Row],[וסת השבוע פעיל?]]&gt;0,J286=1),0,1),0),""))</f>
        <v/>
      </c>
      <c r="O285" s="1" t="str">
        <f t="shared" si="40"/>
        <v/>
      </c>
      <c r="P285" s="1" t="str">
        <f>IF(AND(שבוע_בדילוג[[#This Row],[חיזוי - שבוע]]=1,K286=1),1,"")</f>
        <v/>
      </c>
      <c r="Q285" s="1" t="str">
        <f>IF(AND(שבוע_בדילוג[[#This Row],[וסת השבוע פעיל?]]&lt;3,OR(שבוע_בדילוג[[#This Row],[CycleNumber]]&gt;B286,B286="")),1,"")</f>
        <v/>
      </c>
      <c r="R285" s="1" t="str">
        <f>IF(AND(שבוע_בדילוג[[#This Row],[חיזוי - שבוע]]&lt;&gt;"",שבוע_בדילוג[[#This Row],[וסת השבוע פעיל?2]]=""),1,"")</f>
        <v/>
      </c>
      <c r="S285" s="1" t="str">
        <f>IF(שבוע_בדילוג[[#This Row],[האישה קבעה וסת שבוע בדילוג?]]=1,IF(שבוע_בדילוג[[#This Row],[וסת השבוע פעיל?]]&lt;3,1,0),"")</f>
        <v/>
      </c>
      <c r="T2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5" s="1">
        <f t="shared" si="35"/>
        <v>1</v>
      </c>
      <c r="V285" s="1">
        <f t="shared" si="36"/>
        <v>0</v>
      </c>
      <c r="W285" s="1" t="str">
        <f t="shared" si="37"/>
        <v/>
      </c>
      <c r="X285" s="1">
        <f>IF(שבוע_בדילוג[[#This Row],[3 הפלגות זהות]]="","",IF(שבוע_בדילוג[[#This Row],[3 הפלגות זהות]]=1,שבוע_בדילוג[[#This Row],[LengthofCycle]],X284))</f>
        <v>26</v>
      </c>
      <c r="Y285" s="1">
        <f>IF(שבוע_בדילוג[[#This Row],[וסת קבוע אחרון]]="","",IF(OR(שבוע_בדילוג[[#This Row],[LengthofCycle]]=שבוע_בדילוג[[#This Row],[וסת קבוע אחרון]],F284=שבוע_בדילוג[[#This Row],[וסת קבוע אחרון]],F283=שבוע_בדילוג[[#This Row],[וסת קבוע אחרון]]),1,0))</f>
        <v>1</v>
      </c>
      <c r="Z285" s="1">
        <f>IF(OR(שבוע_בדילוג[[#This Row],[הווסת פעיל?]]=0,שבוע_בדילוג[[#This Row],[הווסת פעיל?]]=""),"",SUM(Z284,שבוע_בדילוג[[#This Row],[הווסת פעיל?]]))</f>
        <v>1</v>
      </c>
      <c r="AA285" s="1" t="str">
        <f>IF(AND(שבוע_בדילוג[[#This Row],[כמה מחזורים עד עקירה]]&lt;&gt;"",Z286=""),שבוע_בדילוג[[#This Row],[כמה מחזורים עד עקירה]],"")</f>
        <v/>
      </c>
      <c r="AB285" s="1">
        <f>IF(AND(שבוע_בדילוג[[#This Row],[הווסת פעיל?]]=1,שבוע_בדילוג[[#This Row],[וסת קבוע אחרון]]&lt;&gt;X284),שבוע_בדילוג[[#This Row],[וסת קבוע אחרון]],"")</f>
        <v>26</v>
      </c>
      <c r="AC285" s="1" t="str">
        <f>IF(AND(שבוע_בדילוג[[#This Row],[הווסת פעיל?]]=1,Y284=0,שבוע_בדילוג[[#This Row],[וסת קבוע אחרון]]=X284),שבוע_בדילוג[[#This Row],[וסת קבוע אחרון]],"")</f>
        <v/>
      </c>
      <c r="AD285" s="1" t="str">
        <f>IF(AND(שבוע_בדילוג[[#This Row],[הווסת פעיל?]]=1,Y284=0,שבוע_בדילוג[[#This Row],[וסת קבוע אחרון]]&lt;&gt;X284),1,"")</f>
        <v/>
      </c>
      <c r="AE285" s="1" t="str">
        <f>IF(AND(שבוע_בדילוג[[#This Row],[הווסת פעיל?]]&lt;&gt;"",B286=1),שבוע_בדילוג[[#This Row],[CycleNumber]],"")</f>
        <v/>
      </c>
      <c r="AF285" s="1">
        <f>IF(AND(שבוע_בדילוג[[#This Row],[הווסת פעיל?]]&lt;&gt;"",Y284=""),שבוע_בדילוג[[#This Row],[CycleNumber]],"")</f>
        <v>4</v>
      </c>
      <c r="AG285" s="1">
        <f>IF(B286=1,"",IF(שבוע_בדילוג[[#This Row],[הווסת פעיל?]]=1,IF(שבוע_בדילוג[[#This Row],[וסת קבוע אחרון]]=F286,1,0),""))</f>
        <v>0</v>
      </c>
      <c r="AH285" s="1">
        <f>IF(B286=1,"",IF(שבוע_בדילוג[[#This Row],[הווסת פעיל?]]=1,IF(OR(שבוע_בדילוג[[#This Row],[וסת קבוע אחרון]]=F286,F286=שבוע_בדילוג[[#This Row],[LengthofCycle]]),1,0),""))</f>
        <v>0</v>
      </c>
      <c r="AI285" s="1">
        <f>IF(B286=1,"",IF(שבוע_בדילוג[[#This Row],[הווסת פעיל?]]=1,IF(OR(שבוע_בדילוג[[#This Row],[וסת קבוע אחרון]]=F286,F286=שבוע_בדילוג[[#This Row],[LengthofCycle]],AND(שבוע_בדילוג[[#This Row],[LengthofCycle]]&lt;&gt;שבוע_בדילוג[[#This Row],[וסת קבוע אחרון]],OR(F286=28,F286=29))),1,0),""))</f>
        <v>0</v>
      </c>
      <c r="AJ285" s="1" t="str">
        <f>IF(AND(שבוע_בדילוג[[#This Row],[הווסת פעיל?]]=1,B286=1),1,"")</f>
        <v/>
      </c>
      <c r="AK285" s="4" t="str">
        <f>IF(AND(שבוע_בדילוג[[#This Row],[הווסת פעיל?]]&lt;&gt;1,B286&lt;&gt;1,B286&lt;&gt;""),IF(שבוע_בדילוג[[#This Row],[LengthofCycle]]=F286,1,0),"")</f>
        <v/>
      </c>
      <c r="AL285" s="4" t="str">
        <f>IF(AND(שבוע_בדילוג[[#This Row],[הווסת פעיל?]]&lt;&gt;1,B286&lt;&gt;1,B286&lt;&gt;""),IF(OR(שבוע_בדילוג[[#This Row],[LengthofCycle]]=F286,F286=29),1,0),"")</f>
        <v/>
      </c>
      <c r="AM285" s="4" t="str">
        <f>IF(AND(שבוע_בדילוג[[#This Row],[הווסת פעיל?]]&lt;&gt;1,B286&lt;&gt;1,B286&lt;&gt;""),IF(OR(שבוע_בדילוג[[#This Row],[LengthofCycle]]=F286,F286=29,F286=28),1,0),"")</f>
        <v/>
      </c>
    </row>
    <row r="286" spans="1:39" x14ac:dyDescent="0.25">
      <c r="A286" s="1" t="s">
        <v>83</v>
      </c>
      <c r="B286" s="1">
        <v>5</v>
      </c>
      <c r="C286" s="1">
        <v>0</v>
      </c>
      <c r="D286" s="1">
        <v>1</v>
      </c>
      <c r="E286" s="1">
        <v>0</v>
      </c>
      <c r="F286" s="1">
        <v>24</v>
      </c>
      <c r="H286" s="1">
        <f>שבוע_בדילוג[[#This Row],[LengthofCycle]]+1</f>
        <v>25</v>
      </c>
      <c r="I286" s="1" t="str">
        <f>IF(IFERROR(LOOKUP(שבוע_בדילוג[[#This Row],[ClientID]],קביעויות[השבוע בדילוג]),FALSE)=שבוע_בדילוג[[#This Row],[ClientID]],1,"")</f>
        <v/>
      </c>
      <c r="J286" s="1" t="str">
        <f>IF(AND(שבוע_בדילוג[[#This Row],[CycleNumber]]&gt;1,OR(B287="",שבוע_בדילוג[[#This Row],[CycleNumber]]&gt;B285)),IF(OR(AND(שבוע_בדילוג[[#This Row],[LengthofCycle]]=29,F285=29),AND(שבוע_בדילוג[[#This Row],[LengthofCycle]]=36,F285=36)),1,""),"")</f>
        <v/>
      </c>
      <c r="K286" s="1" t="str">
        <f>IF(AND(שבוע_בדילוג[[#This Row],[וסת השבוע]]=1,J285=1,שבוע_בדילוג[[#This Row],[CycleNumber]]&gt;B285),1,"")</f>
        <v/>
      </c>
      <c r="L286" s="1" t="str">
        <f>IF(שבוע_בדילוג[[#This Row],[CycleNumber]]=1,"",IF(שבוע_בדילוג[[#This Row],[וסת השבוע]]=1,0,IF(L285="","",IF(L285=0,IF(שבוע_בדילוג[[#This Row],[LengthofCycle]]=29,0,1),IF(L285=1,IF(שבוע_בדילוג[[#This Row],[LengthofCycle]]+F285=29*2,0,2),IF(L285=2,IF(שבוע_בדילוג[[#This Row],[LengthofCycle]]+F285+F284=29*3,0,3),""))))))</f>
        <v/>
      </c>
      <c r="M286" s="1" t="str">
        <f>IF(שבוע_בדילוג[[#This Row],[וסת השבוע]]=1,IF(שבוע_בדילוג[[#This Row],[וסת השבוע וההפלגה ביחד]]=1,M285+1,0),IF(AND(שבוע_בדילוג[[#This Row],[CycleNumber]]&gt;B285,שבוע_בדילוג[[#This Row],[CycleNumber]]&gt;1),IF(שבוע_בדילוג[[#This Row],[וסת השבוע פעיל?]]&lt;&gt;"",M285+1,""),""))</f>
        <v/>
      </c>
      <c r="N286" s="1" t="str">
        <f>IF(שבוע_בדילוג[[#This Row],[וסת השבוע פעיל?2]]="","",IF(AND(שבוע_בדילוג[[#This Row],[וסת השבוע פעיל?]]&lt;&gt;"",שבוע_בדילוג[[#This Row],[CycleNumber]]&lt;B287,B287&lt;&gt;"",שבוע_בדילוג[[#This Row],[וסת השבוע פעיל?]]&lt;3),IF(L287=0,IF(AND(שבוע_בדילוג[[#This Row],[וסת השבוע פעיל?]]&gt;0,J287=1),0,1),0),""))</f>
        <v/>
      </c>
      <c r="O286" s="1" t="str">
        <f t="shared" si="40"/>
        <v/>
      </c>
      <c r="P286" s="1" t="str">
        <f>IF(AND(שבוע_בדילוג[[#This Row],[חיזוי - שבוע]]=1,K287=1),1,"")</f>
        <v/>
      </c>
      <c r="Q286" s="1" t="str">
        <f>IF(AND(שבוע_בדילוג[[#This Row],[וסת השבוע פעיל?]]&lt;3,OR(שבוע_בדילוג[[#This Row],[CycleNumber]]&gt;B287,B287="")),1,"")</f>
        <v/>
      </c>
      <c r="R286" s="1" t="str">
        <f>IF(AND(שבוע_בדילוג[[#This Row],[חיזוי - שבוע]]&lt;&gt;"",שבוע_בדילוג[[#This Row],[וסת השבוע פעיל?2]]=""),1,"")</f>
        <v/>
      </c>
      <c r="S286" s="1" t="str">
        <f>IF(שבוע_בדילוג[[#This Row],[האישה קבעה וסת שבוע בדילוג?]]=1,IF(שבוע_בדילוג[[#This Row],[וסת השבוע פעיל?]]&lt;3,1,0),"")</f>
        <v/>
      </c>
      <c r="T2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6" s="1">
        <f t="shared" si="35"/>
        <v>0</v>
      </c>
      <c r="V286" s="1">
        <f t="shared" si="36"/>
        <v>0</v>
      </c>
      <c r="W286" s="1">
        <f t="shared" si="37"/>
        <v>0</v>
      </c>
      <c r="X286" s="1">
        <f>IF(שבוע_בדילוג[[#This Row],[3 הפלגות זהות]]="","",IF(שבוע_בדילוג[[#This Row],[3 הפלגות זהות]]=1,שבוע_בדילוג[[#This Row],[LengthofCycle]],X285))</f>
        <v>26</v>
      </c>
      <c r="Y286" s="1">
        <f>IF(שבוע_בדילוג[[#This Row],[וסת קבוע אחרון]]="","",IF(OR(שבוע_בדילוג[[#This Row],[LengthofCycle]]=שבוע_בדילוג[[#This Row],[וסת קבוע אחרון]],F285=שבוע_בדילוג[[#This Row],[וסת קבוע אחרון]],F284=שבוע_בדילוג[[#This Row],[וסת קבוע אחרון]]),1,0))</f>
        <v>1</v>
      </c>
      <c r="Z286" s="1">
        <f>IF(OR(שבוע_בדילוג[[#This Row],[הווסת פעיל?]]=0,שבוע_בדילוג[[#This Row],[הווסת פעיל?]]=""),"",SUM(Z285,שבוע_בדילוג[[#This Row],[הווסת פעיל?]]))</f>
        <v>2</v>
      </c>
      <c r="AA286" s="1" t="str">
        <f>IF(AND(שבוע_בדילוג[[#This Row],[כמה מחזורים עד עקירה]]&lt;&gt;"",Z287=""),שבוע_בדילוג[[#This Row],[כמה מחזורים עד עקירה]],"")</f>
        <v/>
      </c>
      <c r="AB286" s="1" t="str">
        <f>IF(AND(שבוע_בדילוג[[#This Row],[הווסת פעיל?]]=1,שבוע_בדילוג[[#This Row],[וסת קבוע אחרון]]&lt;&gt;X285),שבוע_בדילוג[[#This Row],[וסת קבוע אחרון]],"")</f>
        <v/>
      </c>
      <c r="AC286" s="1" t="str">
        <f>IF(AND(שבוע_בדילוג[[#This Row],[הווסת פעיל?]]=1,Y285=0,שבוע_בדילוג[[#This Row],[וסת קבוע אחרון]]=X285),שבוע_בדילוג[[#This Row],[וסת קבוע אחרון]],"")</f>
        <v/>
      </c>
      <c r="AD286" s="1" t="str">
        <f>IF(AND(שבוע_בדילוג[[#This Row],[הווסת פעיל?]]=1,Y285=0,שבוע_בדילוג[[#This Row],[וסת קבוע אחרון]]&lt;&gt;X285),1,"")</f>
        <v/>
      </c>
      <c r="AE286" s="1" t="str">
        <f>IF(AND(שבוע_בדילוג[[#This Row],[הווסת פעיל?]]&lt;&gt;"",B287=1),שבוע_בדילוג[[#This Row],[CycleNumber]],"")</f>
        <v/>
      </c>
      <c r="AF286" s="1" t="str">
        <f>IF(AND(שבוע_בדילוג[[#This Row],[הווסת פעיל?]]&lt;&gt;"",Y285=""),שבוע_בדילוג[[#This Row],[CycleNumber]],"")</f>
        <v/>
      </c>
      <c r="AG286" s="1">
        <f>IF(B287=1,"",IF(שבוע_בדילוג[[#This Row],[הווסת פעיל?]]=1,IF(שבוע_בדילוג[[#This Row],[וסת קבוע אחרון]]=F287,1,0),""))</f>
        <v>0</v>
      </c>
      <c r="AH286" s="1">
        <f>IF(B287=1,"",IF(שבוע_בדילוג[[#This Row],[הווסת פעיל?]]=1,IF(OR(שבוע_בדילוג[[#This Row],[וסת קבוע אחרון]]=F287,F287=שבוע_בדילוג[[#This Row],[LengthofCycle]]),1,0),""))</f>
        <v>0</v>
      </c>
      <c r="AI286" s="1">
        <f>IF(B287=1,"",IF(שבוע_בדילוג[[#This Row],[הווסת פעיל?]]=1,IF(OR(שבוע_בדילוג[[#This Row],[וסת קבוע אחרון]]=F287,F287=שבוע_בדילוג[[#This Row],[LengthofCycle]],AND(שבוע_בדילוג[[#This Row],[LengthofCycle]]&lt;&gt;שבוע_בדילוג[[#This Row],[וסת קבוע אחרון]],OR(F287=28,F287=29))),1,0),""))</f>
        <v>0</v>
      </c>
      <c r="AJ286" s="1" t="str">
        <f>IF(AND(שבוע_בדילוג[[#This Row],[הווסת פעיל?]]=1,B287=1),1,"")</f>
        <v/>
      </c>
      <c r="AK286" s="4" t="str">
        <f>IF(AND(שבוע_בדילוג[[#This Row],[הווסת פעיל?]]&lt;&gt;1,B287&lt;&gt;1,B287&lt;&gt;""),IF(שבוע_בדילוג[[#This Row],[LengthofCycle]]=F287,1,0),"")</f>
        <v/>
      </c>
      <c r="AL286" s="4" t="str">
        <f>IF(AND(שבוע_בדילוג[[#This Row],[הווסת פעיל?]]&lt;&gt;1,B287&lt;&gt;1,B287&lt;&gt;""),IF(OR(שבוע_בדילוג[[#This Row],[LengthofCycle]]=F287,F287=29),1,0),"")</f>
        <v/>
      </c>
      <c r="AM286" s="4" t="str">
        <f>IF(AND(שבוע_בדילוג[[#This Row],[הווסת פעיל?]]&lt;&gt;1,B287&lt;&gt;1,B287&lt;&gt;""),IF(OR(שבוע_בדילוג[[#This Row],[LengthofCycle]]=F287,F287=29,F287=28),1,0),"")</f>
        <v/>
      </c>
    </row>
    <row r="287" spans="1:39" x14ac:dyDescent="0.25">
      <c r="A287" s="1" t="s">
        <v>83</v>
      </c>
      <c r="B287" s="1">
        <v>6</v>
      </c>
      <c r="C287" s="1">
        <v>0</v>
      </c>
      <c r="D287" s="1">
        <v>1</v>
      </c>
      <c r="E287" s="1">
        <v>0</v>
      </c>
      <c r="F287" s="1">
        <v>25</v>
      </c>
      <c r="H287" s="1">
        <f>שבוע_בדילוג[[#This Row],[LengthofCycle]]+1</f>
        <v>26</v>
      </c>
      <c r="I287" s="1" t="str">
        <f>IF(IFERROR(LOOKUP(שבוע_בדילוג[[#This Row],[ClientID]],קביעויות[השבוע בדילוג]),FALSE)=שבוע_בדילוג[[#This Row],[ClientID]],1,"")</f>
        <v/>
      </c>
      <c r="J287" s="1" t="str">
        <f>IF(AND(שבוע_בדילוג[[#This Row],[CycleNumber]]&gt;1,OR(B288="",שבוע_בדילוג[[#This Row],[CycleNumber]]&gt;B286)),IF(OR(AND(שבוע_בדילוג[[#This Row],[LengthofCycle]]=29,F286=29),AND(שבוע_בדילוג[[#This Row],[LengthofCycle]]=36,F286=36)),1,""),"")</f>
        <v/>
      </c>
      <c r="K287" s="1" t="str">
        <f>IF(AND(שבוע_בדילוג[[#This Row],[וסת השבוע]]=1,J286=1,שבוע_בדילוג[[#This Row],[CycleNumber]]&gt;B286),1,"")</f>
        <v/>
      </c>
      <c r="L287" s="1" t="str">
        <f>IF(שבוע_בדילוג[[#This Row],[CycleNumber]]=1,"",IF(שבוע_בדילוג[[#This Row],[וסת השבוע]]=1,0,IF(L286="","",IF(L286=0,IF(שבוע_בדילוג[[#This Row],[LengthofCycle]]=29,0,1),IF(L286=1,IF(שבוע_בדילוג[[#This Row],[LengthofCycle]]+F286=29*2,0,2),IF(L286=2,IF(שבוע_בדילוג[[#This Row],[LengthofCycle]]+F286+F285=29*3,0,3),""))))))</f>
        <v/>
      </c>
      <c r="M287" s="1" t="str">
        <f>IF(שבוע_בדילוג[[#This Row],[וסת השבוע]]=1,IF(שבוע_בדילוג[[#This Row],[וסת השבוע וההפלגה ביחד]]=1,M286+1,0),IF(AND(שבוע_בדילוג[[#This Row],[CycleNumber]]&gt;B286,שבוע_בדילוג[[#This Row],[CycleNumber]]&gt;1),IF(שבוע_בדילוג[[#This Row],[וסת השבוע פעיל?]]&lt;&gt;"",M286+1,""),""))</f>
        <v/>
      </c>
      <c r="N287" s="1" t="str">
        <f>IF(שבוע_בדילוג[[#This Row],[וסת השבוע פעיל?2]]="","",IF(AND(שבוע_בדילוג[[#This Row],[וסת השבוע פעיל?]]&lt;&gt;"",שבוע_בדילוג[[#This Row],[CycleNumber]]&lt;B288,B288&lt;&gt;"",שבוע_בדילוג[[#This Row],[וסת השבוע פעיל?]]&lt;3),IF(L288=0,IF(AND(שבוע_בדילוג[[#This Row],[וסת השבוע פעיל?]]&gt;0,J288=1),0,1),0),""))</f>
        <v/>
      </c>
      <c r="O287" s="1" t="str">
        <f t="shared" si="40"/>
        <v/>
      </c>
      <c r="P287" s="1" t="str">
        <f>IF(AND(שבוע_בדילוג[[#This Row],[חיזוי - שבוע]]=1,K288=1),1,"")</f>
        <v/>
      </c>
      <c r="Q287" s="1" t="str">
        <f>IF(AND(שבוע_בדילוג[[#This Row],[וסת השבוע פעיל?]]&lt;3,OR(שבוע_בדילוג[[#This Row],[CycleNumber]]&gt;B288,B288="")),1,"")</f>
        <v/>
      </c>
      <c r="R287" s="1" t="str">
        <f>IF(AND(שבוע_בדילוג[[#This Row],[חיזוי - שבוע]]&lt;&gt;"",שבוע_בדילוג[[#This Row],[וסת השבוע פעיל?2]]=""),1,"")</f>
        <v/>
      </c>
      <c r="S287" s="1" t="str">
        <f>IF(שבוע_בדילוג[[#This Row],[האישה קבעה וסת שבוע בדילוג?]]=1,IF(שבוע_בדילוג[[#This Row],[וסת השבוע פעיל?]]&lt;3,1,0),"")</f>
        <v/>
      </c>
      <c r="T2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7" s="1">
        <f t="shared" si="35"/>
        <v>0</v>
      </c>
      <c r="V287" s="1">
        <f t="shared" si="36"/>
        <v>0</v>
      </c>
      <c r="W287" s="1">
        <f t="shared" si="37"/>
        <v>0</v>
      </c>
      <c r="X287" s="1">
        <f>IF(שבוע_בדילוג[[#This Row],[3 הפלגות זהות]]="","",IF(שבוע_בדילוג[[#This Row],[3 הפלגות זהות]]=1,שבוע_בדילוג[[#This Row],[LengthofCycle]],X286))</f>
        <v>26</v>
      </c>
      <c r="Y287" s="1">
        <f>IF(שבוע_בדילוג[[#This Row],[וסת קבוע אחרון]]="","",IF(OR(שבוע_בדילוג[[#This Row],[LengthofCycle]]=שבוע_בדילוג[[#This Row],[וסת קבוע אחרון]],F286=שבוע_בדילוג[[#This Row],[וסת קבוע אחרון]],F285=שבוע_בדילוג[[#This Row],[וסת קבוע אחרון]]),1,0))</f>
        <v>1</v>
      </c>
      <c r="Z287" s="1">
        <f>IF(OR(שבוע_בדילוג[[#This Row],[הווסת פעיל?]]=0,שבוע_בדילוג[[#This Row],[הווסת פעיל?]]=""),"",SUM(Z286,שבוע_בדילוג[[#This Row],[הווסת פעיל?]]))</f>
        <v>3</v>
      </c>
      <c r="AA287" s="1">
        <f>IF(AND(שבוע_בדילוג[[#This Row],[כמה מחזורים עד עקירה]]&lt;&gt;"",Z288=""),שבוע_בדילוג[[#This Row],[כמה מחזורים עד עקירה]],"")</f>
        <v>3</v>
      </c>
      <c r="AB287" s="1" t="str">
        <f>IF(AND(שבוע_בדילוג[[#This Row],[הווסת פעיל?]]=1,שבוע_בדילוג[[#This Row],[וסת קבוע אחרון]]&lt;&gt;X286),שבוע_בדילוג[[#This Row],[וסת קבוע אחרון]],"")</f>
        <v/>
      </c>
      <c r="AC287" s="1" t="str">
        <f>IF(AND(שבוע_בדילוג[[#This Row],[הווסת פעיל?]]=1,Y286=0,שבוע_בדילוג[[#This Row],[וסת קבוע אחרון]]=X286),שבוע_בדילוג[[#This Row],[וסת קבוע אחרון]],"")</f>
        <v/>
      </c>
      <c r="AD287" s="1" t="str">
        <f>IF(AND(שבוע_בדילוג[[#This Row],[הווסת פעיל?]]=1,Y286=0,שבוע_בדילוג[[#This Row],[וסת קבוע אחרון]]&lt;&gt;X286),1,"")</f>
        <v/>
      </c>
      <c r="AE287" s="1" t="str">
        <f>IF(AND(שבוע_בדילוג[[#This Row],[הווסת פעיל?]]&lt;&gt;"",B288=1),שבוע_בדילוג[[#This Row],[CycleNumber]],"")</f>
        <v/>
      </c>
      <c r="AF287" s="1" t="str">
        <f>IF(AND(שבוע_בדילוג[[#This Row],[הווסת פעיל?]]&lt;&gt;"",Y286=""),שבוע_בדילוג[[#This Row],[CycleNumber]],"")</f>
        <v/>
      </c>
      <c r="AG287" s="1">
        <f>IF(B288=1,"",IF(שבוע_בדילוג[[#This Row],[הווסת פעיל?]]=1,IF(שבוע_בדילוג[[#This Row],[וסת קבוע אחרון]]=F288,1,0),""))</f>
        <v>0</v>
      </c>
      <c r="AH287" s="1">
        <f>IF(B288=1,"",IF(שבוע_בדילוג[[#This Row],[הווסת פעיל?]]=1,IF(OR(שבוע_בדילוג[[#This Row],[וסת קבוע אחרון]]=F288,F288=שבוע_בדילוג[[#This Row],[LengthofCycle]]),1,0),""))</f>
        <v>1</v>
      </c>
      <c r="AI287" s="1">
        <f>IF(B288=1,"",IF(שבוע_בדילוג[[#This Row],[הווסת פעיל?]]=1,IF(OR(שבוע_בדילוג[[#This Row],[וסת קבוע אחרון]]=F288,F288=שבוע_בדילוג[[#This Row],[LengthofCycle]],AND(שבוע_בדילוג[[#This Row],[LengthofCycle]]&lt;&gt;שבוע_בדילוג[[#This Row],[וסת קבוע אחרון]],OR(F288=28,F288=29))),1,0),""))</f>
        <v>1</v>
      </c>
      <c r="AJ287" s="1" t="str">
        <f>IF(AND(שבוע_בדילוג[[#This Row],[הווסת פעיל?]]=1,B288=1),1,"")</f>
        <v/>
      </c>
      <c r="AK287" s="4" t="str">
        <f>IF(AND(שבוע_בדילוג[[#This Row],[הווסת פעיל?]]&lt;&gt;1,B288&lt;&gt;1,B288&lt;&gt;""),IF(שבוע_בדילוג[[#This Row],[LengthofCycle]]=F288,1,0),"")</f>
        <v/>
      </c>
      <c r="AL287" s="4" t="str">
        <f>IF(AND(שבוע_בדילוג[[#This Row],[הווסת פעיל?]]&lt;&gt;1,B288&lt;&gt;1,B288&lt;&gt;""),IF(OR(שבוע_בדילוג[[#This Row],[LengthofCycle]]=F288,F288=29),1,0),"")</f>
        <v/>
      </c>
      <c r="AM287" s="4" t="str">
        <f>IF(AND(שבוע_בדילוג[[#This Row],[הווסת פעיל?]]&lt;&gt;1,B288&lt;&gt;1,B288&lt;&gt;""),IF(OR(שבוע_בדילוג[[#This Row],[LengthofCycle]]=F288,F288=29,F288=28),1,0),"")</f>
        <v/>
      </c>
    </row>
    <row r="288" spans="1:39" x14ac:dyDescent="0.25">
      <c r="A288" s="1" t="s">
        <v>83</v>
      </c>
      <c r="B288" s="1">
        <v>7</v>
      </c>
      <c r="C288" s="1">
        <v>0</v>
      </c>
      <c r="D288" s="1">
        <v>1</v>
      </c>
      <c r="E288" s="1">
        <v>0</v>
      </c>
      <c r="F288" s="1">
        <v>25</v>
      </c>
      <c r="H288" s="1">
        <f>שבוע_בדילוג[[#This Row],[LengthofCycle]]+1</f>
        <v>26</v>
      </c>
      <c r="I288" s="1" t="str">
        <f>IF(IFERROR(LOOKUP(שבוע_בדילוג[[#This Row],[ClientID]],קביעויות[השבוע בדילוג]),FALSE)=שבוע_בדילוג[[#This Row],[ClientID]],1,"")</f>
        <v/>
      </c>
      <c r="J288" s="1" t="str">
        <f>IF(AND(שבוע_בדילוג[[#This Row],[CycleNumber]]&gt;1,OR(B289="",שבוע_בדילוג[[#This Row],[CycleNumber]]&gt;B287)),IF(OR(AND(שבוע_בדילוג[[#This Row],[LengthofCycle]]=29,F287=29),AND(שבוע_בדילוג[[#This Row],[LengthofCycle]]=36,F287=36)),1,""),"")</f>
        <v/>
      </c>
      <c r="K288" s="1" t="str">
        <f>IF(AND(שבוע_בדילוג[[#This Row],[וסת השבוע]]=1,J287=1,שבוע_בדילוג[[#This Row],[CycleNumber]]&gt;B287),1,"")</f>
        <v/>
      </c>
      <c r="L288" s="1" t="str">
        <f>IF(שבוע_בדילוג[[#This Row],[CycleNumber]]=1,"",IF(שבוע_בדילוג[[#This Row],[וסת השבוע]]=1,0,IF(L287="","",IF(L287=0,IF(שבוע_בדילוג[[#This Row],[LengthofCycle]]=29,0,1),IF(L287=1,IF(שבוע_בדילוג[[#This Row],[LengthofCycle]]+F287=29*2,0,2),IF(L287=2,IF(שבוע_בדילוג[[#This Row],[LengthofCycle]]+F287+F286=29*3,0,3),""))))))</f>
        <v/>
      </c>
      <c r="M288" s="1" t="str">
        <f>IF(שבוע_בדילוג[[#This Row],[וסת השבוע]]=1,IF(שבוע_בדילוג[[#This Row],[וסת השבוע וההפלגה ביחד]]=1,M287+1,0),IF(AND(שבוע_בדילוג[[#This Row],[CycleNumber]]&gt;B287,שבוע_בדילוג[[#This Row],[CycleNumber]]&gt;1),IF(שבוע_בדילוג[[#This Row],[וסת השבוע פעיל?]]&lt;&gt;"",M287+1,""),""))</f>
        <v/>
      </c>
      <c r="N288" s="1" t="str">
        <f>IF(שבוע_בדילוג[[#This Row],[וסת השבוע פעיל?2]]="","",IF(AND(שבוע_בדילוג[[#This Row],[וסת השבוע פעיל?]]&lt;&gt;"",שבוע_בדילוג[[#This Row],[CycleNumber]]&lt;B289,B289&lt;&gt;"",שבוע_בדילוג[[#This Row],[וסת השבוע פעיל?]]&lt;3),IF(L289=0,IF(AND(שבוע_בדילוג[[#This Row],[וסת השבוע פעיל?]]&gt;0,J289=1),0,1),0),""))</f>
        <v/>
      </c>
      <c r="O288" s="1" t="str">
        <f t="shared" si="40"/>
        <v/>
      </c>
      <c r="P288" s="1" t="str">
        <f>IF(AND(שבוע_בדילוג[[#This Row],[חיזוי - שבוע]]=1,K289=1),1,"")</f>
        <v/>
      </c>
      <c r="Q288" s="1" t="str">
        <f>IF(AND(שבוע_בדילוג[[#This Row],[וסת השבוע פעיל?]]&lt;3,OR(שבוע_בדילוג[[#This Row],[CycleNumber]]&gt;B289,B289="")),1,"")</f>
        <v/>
      </c>
      <c r="R288" s="1" t="str">
        <f>IF(AND(שבוע_בדילוג[[#This Row],[חיזוי - שבוע]]&lt;&gt;"",שבוע_בדילוג[[#This Row],[וסת השבוע פעיל?2]]=""),1,"")</f>
        <v/>
      </c>
      <c r="S288" s="1" t="str">
        <f>IF(שבוע_בדילוג[[#This Row],[האישה קבעה וסת שבוע בדילוג?]]=1,IF(שבוע_בדילוג[[#This Row],[וסת השבוע פעיל?]]&lt;3,1,0),"")</f>
        <v/>
      </c>
      <c r="T2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8" s="1">
        <f t="shared" si="35"/>
        <v>0</v>
      </c>
      <c r="V288" s="1">
        <f t="shared" si="36"/>
        <v>0</v>
      </c>
      <c r="W288" s="1">
        <f t="shared" si="37"/>
        <v>0</v>
      </c>
      <c r="X288" s="1">
        <f>IF(שבוע_בדילוג[[#This Row],[3 הפלגות זהות]]="","",IF(שבוע_בדילוג[[#This Row],[3 הפלגות זהות]]=1,שבוע_בדילוג[[#This Row],[LengthofCycle]],X287))</f>
        <v>26</v>
      </c>
      <c r="Y288" s="1">
        <f>IF(שבוע_בדילוג[[#This Row],[וסת קבוע אחרון]]="","",IF(OR(שבוע_בדילוג[[#This Row],[LengthofCycle]]=שבוע_בדילוג[[#This Row],[וסת קבוע אחרון]],F287=שבוע_בדילוג[[#This Row],[וסת קבוע אחרון]],F286=שבוע_בדילוג[[#This Row],[וסת קבוע אחרון]]),1,0))</f>
        <v>0</v>
      </c>
      <c r="Z288" s="1" t="str">
        <f>IF(OR(שבוע_בדילוג[[#This Row],[הווסת פעיל?]]=0,שבוע_בדילוג[[#This Row],[הווסת פעיל?]]=""),"",SUM(Z287,שבוע_בדילוג[[#This Row],[הווסת פעיל?]]))</f>
        <v/>
      </c>
      <c r="AA288" s="1" t="str">
        <f>IF(AND(שבוע_בדילוג[[#This Row],[כמה מחזורים עד עקירה]]&lt;&gt;"",Z289=""),שבוע_בדילוג[[#This Row],[כמה מחזורים עד עקירה]],"")</f>
        <v/>
      </c>
      <c r="AB288" s="1" t="str">
        <f>IF(AND(שבוע_בדילוג[[#This Row],[הווסת פעיל?]]=1,שבוע_בדילוג[[#This Row],[וסת קבוע אחרון]]&lt;&gt;X287),שבוע_בדילוג[[#This Row],[וסת קבוע אחרון]],"")</f>
        <v/>
      </c>
      <c r="AC288" s="1" t="str">
        <f>IF(AND(שבוע_בדילוג[[#This Row],[הווסת פעיל?]]=1,Y287=0,שבוע_בדילוג[[#This Row],[וסת קבוע אחרון]]=X287),שבוע_בדילוג[[#This Row],[וסת קבוע אחרון]],"")</f>
        <v/>
      </c>
      <c r="AD288" s="1" t="str">
        <f>IF(AND(שבוע_בדילוג[[#This Row],[הווסת פעיל?]]=1,Y287=0,שבוע_בדילוג[[#This Row],[וסת קבוע אחרון]]&lt;&gt;X287),1,"")</f>
        <v/>
      </c>
      <c r="AE288" s="1" t="str">
        <f>IF(AND(שבוע_בדילוג[[#This Row],[הווסת פעיל?]]&lt;&gt;"",B289=1),שבוע_בדילוג[[#This Row],[CycleNumber]],"")</f>
        <v/>
      </c>
      <c r="AF288" s="1" t="str">
        <f>IF(AND(שבוע_בדילוג[[#This Row],[הווסת פעיל?]]&lt;&gt;"",Y287=""),שבוע_בדילוג[[#This Row],[CycleNumber]],"")</f>
        <v/>
      </c>
      <c r="AG288" s="1" t="str">
        <f>IF(B289=1,"",IF(שבוע_בדילוג[[#This Row],[הווסת פעיל?]]=1,IF(שבוע_בדילוג[[#This Row],[וסת קבוע אחרון]]=F289,1,0),""))</f>
        <v/>
      </c>
      <c r="AH288" s="1" t="str">
        <f>IF(B289=1,"",IF(שבוע_בדילוג[[#This Row],[הווסת פעיל?]]=1,IF(OR(שבוע_בדילוג[[#This Row],[וסת קבוע אחרון]]=F289,F289=שבוע_בדילוג[[#This Row],[LengthofCycle]]),1,0),""))</f>
        <v/>
      </c>
      <c r="AI288" s="1" t="str">
        <f>IF(B289=1,"",IF(שבוע_בדילוג[[#This Row],[הווסת פעיל?]]=1,IF(OR(שבוע_בדילוג[[#This Row],[וסת קבוע אחרון]]=F289,F289=שבוע_בדילוג[[#This Row],[LengthofCycle]],AND(שבוע_בדילוג[[#This Row],[LengthofCycle]]&lt;&gt;שבוע_בדילוג[[#This Row],[וסת קבוע אחרון]],OR(F289=28,F289=29))),1,0),""))</f>
        <v/>
      </c>
      <c r="AJ288" s="1" t="str">
        <f>IF(AND(שבוע_בדילוג[[#This Row],[הווסת פעיל?]]=1,B289=1),1,"")</f>
        <v/>
      </c>
      <c r="AK288" s="4">
        <f>IF(AND(שבוע_בדילוג[[#This Row],[הווסת פעיל?]]&lt;&gt;1,B289&lt;&gt;1,B289&lt;&gt;""),IF(שבוע_בדילוג[[#This Row],[LengthofCycle]]=F289,1,0),"")</f>
        <v>1</v>
      </c>
      <c r="AL288" s="4">
        <f>IF(AND(שבוע_בדילוג[[#This Row],[הווסת פעיל?]]&lt;&gt;1,B289&lt;&gt;1,B289&lt;&gt;""),IF(OR(שבוע_בדילוג[[#This Row],[LengthofCycle]]=F289,F289=29),1,0),"")</f>
        <v>1</v>
      </c>
      <c r="AM288" s="4">
        <f>IF(AND(שבוע_בדילוג[[#This Row],[הווסת פעיל?]]&lt;&gt;1,B289&lt;&gt;1,B289&lt;&gt;""),IF(OR(שבוע_בדילוג[[#This Row],[LengthofCycle]]=F289,F289=29,F289=28),1,0),"")</f>
        <v>1</v>
      </c>
    </row>
    <row r="289" spans="1:39" x14ac:dyDescent="0.25">
      <c r="A289" s="1" t="s">
        <v>83</v>
      </c>
      <c r="B289" s="1">
        <v>8</v>
      </c>
      <c r="C289" s="1">
        <v>0</v>
      </c>
      <c r="D289" s="1">
        <v>1</v>
      </c>
      <c r="E289" s="1">
        <v>0</v>
      </c>
      <c r="F289" s="1">
        <v>25</v>
      </c>
      <c r="H289" s="1">
        <f>שבוע_בדילוג[[#This Row],[LengthofCycle]]+1</f>
        <v>26</v>
      </c>
      <c r="I289" s="1" t="str">
        <f>IF(IFERROR(LOOKUP(שבוע_בדילוג[[#This Row],[ClientID]],קביעויות[השבוע בדילוג]),FALSE)=שבוע_בדילוג[[#This Row],[ClientID]],1,"")</f>
        <v/>
      </c>
      <c r="J289" s="1" t="str">
        <f>IF(AND(שבוע_בדילוג[[#This Row],[CycleNumber]]&gt;1,OR(B290="",שבוע_בדילוג[[#This Row],[CycleNumber]]&gt;B288)),IF(OR(AND(שבוע_בדילוג[[#This Row],[LengthofCycle]]=29,F288=29),AND(שבוע_בדילוג[[#This Row],[LengthofCycle]]=36,F288=36)),1,""),"")</f>
        <v/>
      </c>
      <c r="K289" s="1" t="str">
        <f>IF(AND(שבוע_בדילוג[[#This Row],[וסת השבוע]]=1,J288=1,שבוע_בדילוג[[#This Row],[CycleNumber]]&gt;B288),1,"")</f>
        <v/>
      </c>
      <c r="L289" s="1" t="str">
        <f>IF(שבוע_בדילוג[[#This Row],[CycleNumber]]=1,"",IF(שבוע_בדילוג[[#This Row],[וסת השבוע]]=1,0,IF(L288="","",IF(L288=0,IF(שבוע_בדילוג[[#This Row],[LengthofCycle]]=29,0,1),IF(L288=1,IF(שבוע_בדילוג[[#This Row],[LengthofCycle]]+F288=29*2,0,2),IF(L288=2,IF(שבוע_בדילוג[[#This Row],[LengthofCycle]]+F288+F287=29*3,0,3),""))))))</f>
        <v/>
      </c>
      <c r="M289" s="1" t="str">
        <f>IF(שבוע_בדילוג[[#This Row],[וסת השבוע]]=1,IF(שבוע_בדילוג[[#This Row],[וסת השבוע וההפלגה ביחד]]=1,M288+1,0),IF(AND(שבוע_בדילוג[[#This Row],[CycleNumber]]&gt;B288,שבוע_בדילוג[[#This Row],[CycleNumber]]&gt;1),IF(שבוע_בדילוג[[#This Row],[וסת השבוע פעיל?]]&lt;&gt;"",M288+1,""),""))</f>
        <v/>
      </c>
      <c r="N289" s="1" t="str">
        <f>IF(שבוע_בדילוג[[#This Row],[וסת השבוע פעיל?2]]="","",IF(AND(שבוע_בדילוג[[#This Row],[וסת השבוע פעיל?]]&lt;&gt;"",שבוע_בדילוג[[#This Row],[CycleNumber]]&lt;B290,B290&lt;&gt;"",שבוע_בדילוג[[#This Row],[וסת השבוע פעיל?]]&lt;3),IF(L290=0,IF(AND(שבוע_בדילוג[[#This Row],[וסת השבוע פעיל?]]&gt;0,J290=1),0,1),0),""))</f>
        <v/>
      </c>
      <c r="O289" s="1" t="str">
        <f t="shared" si="40"/>
        <v/>
      </c>
      <c r="P289" s="1" t="str">
        <f>IF(AND(שבוע_בדילוג[[#This Row],[חיזוי - שבוע]]=1,K290=1),1,"")</f>
        <v/>
      </c>
      <c r="Q289" s="1" t="str">
        <f>IF(AND(שבוע_בדילוג[[#This Row],[וסת השבוע פעיל?]]&lt;3,OR(שבוע_בדילוג[[#This Row],[CycleNumber]]&gt;B290,B290="")),1,"")</f>
        <v/>
      </c>
      <c r="R289" s="1" t="str">
        <f>IF(AND(שבוע_בדילוג[[#This Row],[חיזוי - שבוע]]&lt;&gt;"",שבוע_בדילוג[[#This Row],[וסת השבוע פעיל?2]]=""),1,"")</f>
        <v/>
      </c>
      <c r="S289" s="1" t="str">
        <f>IF(שבוע_בדילוג[[#This Row],[האישה קבעה וסת שבוע בדילוג?]]=1,IF(שבוע_בדילוג[[#This Row],[וסת השבוע פעיל?]]&lt;3,1,0),"")</f>
        <v/>
      </c>
      <c r="T2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89" s="1">
        <f t="shared" si="35"/>
        <v>1</v>
      </c>
      <c r="V289" s="1">
        <f t="shared" si="36"/>
        <v>0</v>
      </c>
      <c r="W289" s="1">
        <f t="shared" si="37"/>
        <v>0</v>
      </c>
      <c r="X289" s="1">
        <f>IF(שבוע_בדילוג[[#This Row],[3 הפלגות זהות]]="","",IF(שבוע_בדילוג[[#This Row],[3 הפלגות זהות]]=1,שבוע_בדילוג[[#This Row],[LengthofCycle]],X288))</f>
        <v>25</v>
      </c>
      <c r="Y289" s="1">
        <f>IF(שבוע_בדילוג[[#This Row],[וסת קבוע אחרון]]="","",IF(OR(שבוע_בדילוג[[#This Row],[LengthofCycle]]=שבוע_בדילוג[[#This Row],[וסת קבוע אחרון]],F288=שבוע_בדילוג[[#This Row],[וסת קבוע אחרון]],F287=שבוע_בדילוג[[#This Row],[וסת קבוע אחרון]]),1,0))</f>
        <v>1</v>
      </c>
      <c r="Z289" s="1">
        <f>IF(OR(שבוע_בדילוג[[#This Row],[הווסת פעיל?]]=0,שבוע_בדילוג[[#This Row],[הווסת פעיל?]]=""),"",SUM(Z288,שבוע_בדילוג[[#This Row],[הווסת פעיל?]]))</f>
        <v>1</v>
      </c>
      <c r="AA289" s="1" t="str">
        <f>IF(AND(שבוע_בדילוג[[#This Row],[כמה מחזורים עד עקירה]]&lt;&gt;"",Z290=""),שבוע_בדילוג[[#This Row],[כמה מחזורים עד עקירה]],"")</f>
        <v/>
      </c>
      <c r="AB289" s="1">
        <f>IF(AND(שבוע_בדילוג[[#This Row],[הווסת פעיל?]]=1,שבוע_בדילוג[[#This Row],[וסת קבוע אחרון]]&lt;&gt;X288),שבוע_בדילוג[[#This Row],[וסת קבוע אחרון]],"")</f>
        <v>25</v>
      </c>
      <c r="AC289" s="1" t="str">
        <f>IF(AND(שבוע_בדילוג[[#This Row],[הווסת פעיל?]]=1,Y288=0,שבוע_בדילוג[[#This Row],[וסת קבוע אחרון]]=X288),שבוע_בדילוג[[#This Row],[וסת קבוע אחרון]],"")</f>
        <v/>
      </c>
      <c r="AD289" s="1">
        <f>IF(AND(שבוע_בדילוג[[#This Row],[הווסת פעיל?]]=1,Y288=0,שבוע_בדילוג[[#This Row],[וסת קבוע אחרון]]&lt;&gt;X288),1,"")</f>
        <v>1</v>
      </c>
      <c r="AE289" s="1" t="str">
        <f>IF(AND(שבוע_בדילוג[[#This Row],[הווסת פעיל?]]&lt;&gt;"",B290=1),שבוע_בדילוג[[#This Row],[CycleNumber]],"")</f>
        <v/>
      </c>
      <c r="AF289" s="1" t="str">
        <f>IF(AND(שבוע_בדילוג[[#This Row],[הווסת פעיל?]]&lt;&gt;"",Y288=""),שבוע_בדילוג[[#This Row],[CycleNumber]],"")</f>
        <v/>
      </c>
      <c r="AG289" s="1">
        <f>IF(B290=1,"",IF(שבוע_בדילוג[[#This Row],[הווסת פעיל?]]=1,IF(שבוע_בדילוג[[#This Row],[וסת קבוע אחרון]]=F290,1,0),""))</f>
        <v>1</v>
      </c>
      <c r="AH289" s="1">
        <f>IF(B290=1,"",IF(שבוע_בדילוג[[#This Row],[הווסת פעיל?]]=1,IF(OR(שבוע_בדילוג[[#This Row],[וסת קבוע אחרון]]=F290,F290=שבוע_בדילוג[[#This Row],[LengthofCycle]]),1,0),""))</f>
        <v>1</v>
      </c>
      <c r="AI289" s="1">
        <f>IF(B290=1,"",IF(שבוע_בדילוג[[#This Row],[הווסת פעיל?]]=1,IF(OR(שבוע_בדילוג[[#This Row],[וסת קבוע אחרון]]=F290,F290=שבוע_בדילוג[[#This Row],[LengthofCycle]],AND(שבוע_בדילוג[[#This Row],[LengthofCycle]]&lt;&gt;שבוע_בדילוג[[#This Row],[וסת קבוע אחרון]],OR(F290=28,F290=29))),1,0),""))</f>
        <v>1</v>
      </c>
      <c r="AJ289" s="1" t="str">
        <f>IF(AND(שבוע_בדילוג[[#This Row],[הווסת פעיל?]]=1,B290=1),1,"")</f>
        <v/>
      </c>
      <c r="AK289" s="4" t="str">
        <f>IF(AND(שבוע_בדילוג[[#This Row],[הווסת פעיל?]]&lt;&gt;1,B290&lt;&gt;1,B290&lt;&gt;""),IF(שבוע_בדילוג[[#This Row],[LengthofCycle]]=F290,1,0),"")</f>
        <v/>
      </c>
      <c r="AL289" s="4" t="str">
        <f>IF(AND(שבוע_בדילוג[[#This Row],[הווסת פעיל?]]&lt;&gt;1,B290&lt;&gt;1,B290&lt;&gt;""),IF(OR(שבוע_בדילוג[[#This Row],[LengthofCycle]]=F290,F290=29),1,0),"")</f>
        <v/>
      </c>
      <c r="AM289" s="4" t="str">
        <f>IF(AND(שבוע_בדילוג[[#This Row],[הווסת פעיל?]]&lt;&gt;1,B290&lt;&gt;1,B290&lt;&gt;""),IF(OR(שבוע_בדילוג[[#This Row],[LengthofCycle]]=F290,F290=29,F290=28),1,0),"")</f>
        <v/>
      </c>
    </row>
    <row r="290" spans="1:39" x14ac:dyDescent="0.25">
      <c r="A290" s="1" t="s">
        <v>83</v>
      </c>
      <c r="B290" s="1">
        <v>9</v>
      </c>
      <c r="C290" s="1">
        <v>0</v>
      </c>
      <c r="D290" s="1">
        <v>1</v>
      </c>
      <c r="E290" s="1">
        <v>0</v>
      </c>
      <c r="F290" s="1">
        <v>25</v>
      </c>
      <c r="H290" s="1">
        <f>שבוע_בדילוג[[#This Row],[LengthofCycle]]+1</f>
        <v>26</v>
      </c>
      <c r="I290" s="1" t="str">
        <f>IF(IFERROR(LOOKUP(שבוע_בדילוג[[#This Row],[ClientID]],קביעויות[השבוע בדילוג]),FALSE)=שבוע_בדילוג[[#This Row],[ClientID]],1,"")</f>
        <v/>
      </c>
      <c r="J290" s="1" t="str">
        <f>IF(AND(שבוע_בדילוג[[#This Row],[CycleNumber]]&gt;1,OR(B291="",שבוע_בדילוג[[#This Row],[CycleNumber]]&gt;B289)),IF(OR(AND(שבוע_בדילוג[[#This Row],[LengthofCycle]]=29,F289=29),AND(שבוע_בדילוג[[#This Row],[LengthofCycle]]=36,F289=36)),1,""),"")</f>
        <v/>
      </c>
      <c r="K290" s="1" t="str">
        <f>IF(AND(שבוע_בדילוג[[#This Row],[וסת השבוע]]=1,J289=1,שבוע_בדילוג[[#This Row],[CycleNumber]]&gt;B289),1,"")</f>
        <v/>
      </c>
      <c r="L290" s="1" t="str">
        <f>IF(שבוע_בדילוג[[#This Row],[CycleNumber]]=1,"",IF(שבוע_בדילוג[[#This Row],[וסת השבוע]]=1,0,IF(L289="","",IF(L289=0,IF(שבוע_בדילוג[[#This Row],[LengthofCycle]]=29,0,1),IF(L289=1,IF(שבוע_בדילוג[[#This Row],[LengthofCycle]]+F289=29*2,0,2),IF(L289=2,IF(שבוע_בדילוג[[#This Row],[LengthofCycle]]+F289+F288=29*3,0,3),""))))))</f>
        <v/>
      </c>
      <c r="M290" s="1" t="str">
        <f>IF(שבוע_בדילוג[[#This Row],[וסת השבוע]]=1,IF(שבוע_בדילוג[[#This Row],[וסת השבוע וההפלגה ביחד]]=1,M289+1,0),IF(AND(שבוע_בדילוג[[#This Row],[CycleNumber]]&gt;B289,שבוע_בדילוג[[#This Row],[CycleNumber]]&gt;1),IF(שבוע_בדילוג[[#This Row],[וסת השבוע פעיל?]]&lt;&gt;"",M289+1,""),""))</f>
        <v/>
      </c>
      <c r="N290" s="1" t="str">
        <f>IF(שבוע_בדילוג[[#This Row],[וסת השבוע פעיל?2]]="","",IF(AND(שבוע_בדילוג[[#This Row],[וסת השבוע פעיל?]]&lt;&gt;"",שבוע_בדילוג[[#This Row],[CycleNumber]]&lt;B291,B291&lt;&gt;"",שבוע_בדילוג[[#This Row],[וסת השבוע פעיל?]]&lt;3),IF(L291=0,IF(AND(שבוע_בדילוג[[#This Row],[וסת השבוע פעיל?]]&gt;0,J291=1),0,1),0),""))</f>
        <v/>
      </c>
      <c r="O290" s="1" t="str">
        <f t="shared" si="40"/>
        <v/>
      </c>
      <c r="P290" s="1" t="str">
        <f>IF(AND(שבוע_בדילוג[[#This Row],[חיזוי - שבוע]]=1,K291=1),1,"")</f>
        <v/>
      </c>
      <c r="Q290" s="1" t="str">
        <f>IF(AND(שבוע_בדילוג[[#This Row],[וסת השבוע פעיל?]]&lt;3,OR(שבוע_בדילוג[[#This Row],[CycleNumber]]&gt;B291,B291="")),1,"")</f>
        <v/>
      </c>
      <c r="R290" s="1" t="str">
        <f>IF(AND(שבוע_בדילוג[[#This Row],[חיזוי - שבוע]]&lt;&gt;"",שבוע_בדילוג[[#This Row],[וסת השבוע פעיל?2]]=""),1,"")</f>
        <v/>
      </c>
      <c r="S290" s="1" t="str">
        <f>IF(שבוע_בדילוג[[#This Row],[האישה קבעה וסת שבוע בדילוג?]]=1,IF(שבוע_בדילוג[[#This Row],[וסת השבוע פעיל?]]&lt;3,1,0),"")</f>
        <v/>
      </c>
      <c r="T2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0" s="1">
        <f t="shared" si="35"/>
        <v>1</v>
      </c>
      <c r="V290" s="1">
        <f t="shared" si="36"/>
        <v>1</v>
      </c>
      <c r="W290" s="1">
        <f t="shared" si="37"/>
        <v>0</v>
      </c>
      <c r="X290" s="1">
        <f>IF(שבוע_בדילוג[[#This Row],[3 הפלגות זהות]]="","",IF(שבוע_בדילוג[[#This Row],[3 הפלגות זהות]]=1,שבוע_בדילוג[[#This Row],[LengthofCycle]],X289))</f>
        <v>25</v>
      </c>
      <c r="Y290" s="1">
        <f>IF(שבוע_בדילוג[[#This Row],[וסת קבוע אחרון]]="","",IF(OR(שבוע_בדילוג[[#This Row],[LengthofCycle]]=שבוע_בדילוג[[#This Row],[וסת קבוע אחרון]],F289=שבוע_בדילוג[[#This Row],[וסת קבוע אחרון]],F288=שבוע_בדילוג[[#This Row],[וסת קבוע אחרון]]),1,0))</f>
        <v>1</v>
      </c>
      <c r="Z290" s="1">
        <f>IF(OR(שבוע_בדילוג[[#This Row],[הווסת פעיל?]]=0,שבוע_בדילוג[[#This Row],[הווסת פעיל?]]=""),"",SUM(Z289,שבוע_בדילוג[[#This Row],[הווסת פעיל?]]))</f>
        <v>2</v>
      </c>
      <c r="AA290" s="1" t="str">
        <f>IF(AND(שבוע_בדילוג[[#This Row],[כמה מחזורים עד עקירה]]&lt;&gt;"",Z291=""),שבוע_בדילוג[[#This Row],[כמה מחזורים עד עקירה]],"")</f>
        <v/>
      </c>
      <c r="AB290" s="1" t="str">
        <f>IF(AND(שבוע_בדילוג[[#This Row],[הווסת פעיל?]]=1,שבוע_בדילוג[[#This Row],[וסת קבוע אחרון]]&lt;&gt;X289),שבוע_בדילוג[[#This Row],[וסת קבוע אחרון]],"")</f>
        <v/>
      </c>
      <c r="AC290" s="1" t="str">
        <f>IF(AND(שבוע_בדילוג[[#This Row],[הווסת פעיל?]]=1,Y289=0,שבוע_בדילוג[[#This Row],[וסת קבוע אחרון]]=X289),שבוע_בדילוג[[#This Row],[וסת קבוע אחרון]],"")</f>
        <v/>
      </c>
      <c r="AD290" s="1" t="str">
        <f>IF(AND(שבוע_בדילוג[[#This Row],[הווסת פעיל?]]=1,Y289=0,שבוע_בדילוג[[#This Row],[וסת קבוע אחרון]]&lt;&gt;X289),1,"")</f>
        <v/>
      </c>
      <c r="AE290" s="1" t="str">
        <f>IF(AND(שבוע_בדילוג[[#This Row],[הווסת פעיל?]]&lt;&gt;"",B291=1),שבוע_בדילוג[[#This Row],[CycleNumber]],"")</f>
        <v/>
      </c>
      <c r="AF290" s="1" t="str">
        <f>IF(AND(שבוע_בדילוג[[#This Row],[הווסת פעיל?]]&lt;&gt;"",Y289=""),שבוע_בדילוג[[#This Row],[CycleNumber]],"")</f>
        <v/>
      </c>
      <c r="AG290" s="1">
        <f>IF(B291=1,"",IF(שבוע_בדילוג[[#This Row],[הווסת פעיל?]]=1,IF(שבוע_בדילוג[[#This Row],[וסת קבוע אחרון]]=F291,1,0),""))</f>
        <v>1</v>
      </c>
      <c r="AH290" s="1">
        <f>IF(B291=1,"",IF(שבוע_בדילוג[[#This Row],[הווסת פעיל?]]=1,IF(OR(שבוע_בדילוג[[#This Row],[וסת קבוע אחרון]]=F291,F291=שבוע_בדילוג[[#This Row],[LengthofCycle]]),1,0),""))</f>
        <v>1</v>
      </c>
      <c r="AI290" s="1">
        <f>IF(B291=1,"",IF(שבוע_בדילוג[[#This Row],[הווסת פעיל?]]=1,IF(OR(שבוע_בדילוג[[#This Row],[וסת קבוע אחרון]]=F291,F291=שבוע_בדילוג[[#This Row],[LengthofCycle]],AND(שבוע_בדילוג[[#This Row],[LengthofCycle]]&lt;&gt;שבוע_בדילוג[[#This Row],[וסת קבוע אחרון]],OR(F291=28,F291=29))),1,0),""))</f>
        <v>1</v>
      </c>
      <c r="AJ290" s="1" t="str">
        <f>IF(AND(שבוע_בדילוג[[#This Row],[הווסת פעיל?]]=1,B291=1),1,"")</f>
        <v/>
      </c>
      <c r="AK290" s="4" t="str">
        <f>IF(AND(שבוע_בדילוג[[#This Row],[הווסת פעיל?]]&lt;&gt;1,B291&lt;&gt;1,B291&lt;&gt;""),IF(שבוע_בדילוג[[#This Row],[LengthofCycle]]=F291,1,0),"")</f>
        <v/>
      </c>
      <c r="AL290" s="4" t="str">
        <f>IF(AND(שבוע_בדילוג[[#This Row],[הווסת פעיל?]]&lt;&gt;1,B291&lt;&gt;1,B291&lt;&gt;""),IF(OR(שבוע_בדילוג[[#This Row],[LengthofCycle]]=F291,F291=29),1,0),"")</f>
        <v/>
      </c>
      <c r="AM290" s="4" t="str">
        <f>IF(AND(שבוע_בדילוג[[#This Row],[הווסת פעיל?]]&lt;&gt;1,B291&lt;&gt;1,B291&lt;&gt;""),IF(OR(שבוע_בדילוג[[#This Row],[LengthofCycle]]=F291,F291=29,F291=28),1,0),"")</f>
        <v/>
      </c>
    </row>
    <row r="291" spans="1:39" x14ac:dyDescent="0.25">
      <c r="A291" s="12" t="s">
        <v>83</v>
      </c>
      <c r="B291" s="12">
        <v>10</v>
      </c>
      <c r="C291" s="12">
        <v>0</v>
      </c>
      <c r="D291" s="12">
        <v>1</v>
      </c>
      <c r="E291" s="12">
        <v>0</v>
      </c>
      <c r="F291" s="12">
        <v>25</v>
      </c>
      <c r="G291" s="12"/>
      <c r="H291" s="12">
        <f>שבוע_בדילוג[[#This Row],[LengthofCycle]]+1</f>
        <v>26</v>
      </c>
      <c r="I291" s="12" t="str">
        <f>IF(IFERROR(LOOKUP(שבוע_בדילוג[[#This Row],[ClientID]],קביעויות[השבוע בדילוג]),FALSE)=שבוע_בדילוג[[#This Row],[ClientID]],1,"")</f>
        <v/>
      </c>
      <c r="J291" s="1" t="str">
        <f>IF(AND(שבוע_בדילוג[[#This Row],[CycleNumber]]&gt;1,OR(B292="",שבוע_בדילוג[[#This Row],[CycleNumber]]&gt;B290)),IF(OR(AND(שבוע_בדילוג[[#This Row],[LengthofCycle]]=29,F290=29),AND(שבוע_בדילוג[[#This Row],[LengthofCycle]]=36,F290=36)),1,""),"")</f>
        <v/>
      </c>
      <c r="K291" s="1" t="str">
        <f>IF(AND(שבוע_בדילוג[[#This Row],[וסת השבוע]]=1,J290=1,שבוע_בדילוג[[#This Row],[CycleNumber]]&gt;B290),1,"")</f>
        <v/>
      </c>
      <c r="L291" s="1" t="str">
        <f>IF(שבוע_בדילוג[[#This Row],[CycleNumber]]=1,"",IF(שבוע_בדילוג[[#This Row],[וסת השבוע]]=1,0,IF(L290="","",IF(L290=0,IF(שבוע_בדילוג[[#This Row],[LengthofCycle]]=29,0,1),IF(L290=1,IF(שבוע_בדילוג[[#This Row],[LengthofCycle]]+F290=29*2,0,2),IF(L290=2,IF(שבוע_בדילוג[[#This Row],[LengthofCycle]]+F290+F289=29*3,0,3),""))))))</f>
        <v/>
      </c>
      <c r="M291" s="1" t="str">
        <f>IF(שבוע_בדילוג[[#This Row],[וסת השבוע]]=1,IF(שבוע_בדילוג[[#This Row],[וסת השבוע וההפלגה ביחד]]=1,M290+1,0),IF(AND(שבוע_בדילוג[[#This Row],[CycleNumber]]&gt;B290,שבוע_בדילוג[[#This Row],[CycleNumber]]&gt;1),IF(שבוע_בדילוג[[#This Row],[וסת השבוע פעיל?]]&lt;&gt;"",M290+1,""),""))</f>
        <v/>
      </c>
      <c r="N291" s="1" t="str">
        <f>IF(שבוע_בדילוג[[#This Row],[וסת השבוע פעיל?2]]="","",IF(AND(שבוע_בדילוג[[#This Row],[וסת השבוע פעיל?]]&lt;&gt;"",שבוע_בדילוג[[#This Row],[CycleNumber]]&lt;B292,B292&lt;&gt;"",שבוע_בדילוג[[#This Row],[וסת השבוע פעיל?]]&lt;3),IF(L292=0,IF(AND(שבוע_בדילוג[[#This Row],[וסת השבוע פעיל?]]&gt;0,J292=1),0,1),0),""))</f>
        <v/>
      </c>
      <c r="O291" s="1" t="str">
        <f t="shared" si="40"/>
        <v/>
      </c>
      <c r="P291" s="1" t="str">
        <f>IF(AND(שבוע_בדילוג[[#This Row],[חיזוי - שבוע]]=1,K292=1),1,"")</f>
        <v/>
      </c>
      <c r="Q291" s="1" t="str">
        <f>IF(AND(שבוע_בדילוג[[#This Row],[וסת השבוע פעיל?]]&lt;3,OR(שבוע_בדילוג[[#This Row],[CycleNumber]]&gt;B292,B292="")),1,"")</f>
        <v/>
      </c>
      <c r="R291" s="12" t="str">
        <f>IF(AND(שבוע_בדילוג[[#This Row],[חיזוי - שבוע]]&lt;&gt;"",שבוע_בדילוג[[#This Row],[וסת השבוע פעיל?2]]=""),1,"")</f>
        <v/>
      </c>
      <c r="S291" s="12" t="str">
        <f>IF(שבוע_בדילוג[[#This Row],[האישה קבעה וסת שבוע בדילוג?]]=1,IF(שבוע_בדילוג[[#This Row],[וסת השבוע פעיל?]]&lt;3,1,0),"")</f>
        <v/>
      </c>
      <c r="T291" s="12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1" s="12">
        <f t="shared" si="35"/>
        <v>1</v>
      </c>
      <c r="V291" s="12">
        <f t="shared" si="36"/>
        <v>1</v>
      </c>
      <c r="W291" s="12">
        <f t="shared" si="37"/>
        <v>1</v>
      </c>
      <c r="X291" s="1">
        <f>IF(שבוע_בדילוג[[#This Row],[3 הפלגות זהות]]="","",IF(שבוע_בדילוג[[#This Row],[3 הפלגות זהות]]=1,שבוע_בדילוג[[#This Row],[LengthofCycle]],X290))</f>
        <v>25</v>
      </c>
      <c r="Y291" s="1">
        <f>IF(שבוע_בדילוג[[#This Row],[וסת קבוע אחרון]]="","",IF(OR(שבוע_בדילוג[[#This Row],[LengthofCycle]]=שבוע_בדילוג[[#This Row],[וסת קבוע אחרון]],F290=שבוע_בדילוג[[#This Row],[וסת קבוע אחרון]],F289=שבוע_בדילוג[[#This Row],[וסת קבוע אחרון]]),1,0))</f>
        <v>1</v>
      </c>
      <c r="Z291" s="1">
        <f>IF(OR(שבוע_בדילוג[[#This Row],[הווסת פעיל?]]=0,שבוע_בדילוג[[#This Row],[הווסת פעיל?]]=""),"",SUM(Z290,שבוע_בדילוג[[#This Row],[הווסת פעיל?]]))</f>
        <v>3</v>
      </c>
      <c r="AA291" s="1" t="str">
        <f>IF(AND(שבוע_בדילוג[[#This Row],[כמה מחזורים עד עקירה]]&lt;&gt;"",Z292=""),שבוע_בדילוג[[#This Row],[כמה מחזורים עד עקירה]],"")</f>
        <v/>
      </c>
      <c r="AB291" s="1" t="str">
        <f>IF(AND(שבוע_בדילוג[[#This Row],[הווסת פעיל?]]=1,שבוע_בדילוג[[#This Row],[וסת קבוע אחרון]]&lt;&gt;X290),שבוע_בדילוג[[#This Row],[וסת קבוע אחרון]],"")</f>
        <v/>
      </c>
      <c r="AC291" s="1" t="str">
        <f>IF(AND(שבוע_בדילוג[[#This Row],[הווסת פעיל?]]=1,Y290=0,שבוע_בדילוג[[#This Row],[וסת קבוע אחרון]]=X290),שבוע_בדילוג[[#This Row],[וסת קבוע אחרון]],"")</f>
        <v/>
      </c>
      <c r="AD291" s="1" t="str">
        <f>IF(AND(שבוע_בדילוג[[#This Row],[הווסת פעיל?]]=1,Y290=0,שבוע_בדילוג[[#This Row],[וסת קבוע אחרון]]&lt;&gt;X290),1,"")</f>
        <v/>
      </c>
      <c r="AE291" s="1" t="str">
        <f>IF(AND(שבוע_בדילוג[[#This Row],[הווסת פעיל?]]&lt;&gt;"",B292=1),שבוע_בדילוג[[#This Row],[CycleNumber]],"")</f>
        <v/>
      </c>
      <c r="AF291" s="1" t="str">
        <f>IF(AND(שבוע_בדילוג[[#This Row],[הווסת פעיל?]]&lt;&gt;"",Y290=""),שבוע_בדילוג[[#This Row],[CycleNumber]],"")</f>
        <v/>
      </c>
      <c r="AG291" s="1">
        <f>IF(B292=1,"",IF(שבוע_בדילוג[[#This Row],[הווסת פעיל?]]=1,IF(שבוע_בדילוג[[#This Row],[וסת קבוע אחרון]]=F292,1,0),""))</f>
        <v>0</v>
      </c>
      <c r="AH291" s="1">
        <f>IF(B292=1,"",IF(שבוע_בדילוג[[#This Row],[הווסת פעיל?]]=1,IF(OR(שבוע_בדילוג[[#This Row],[וסת קבוע אחרון]]=F292,F292=שבוע_בדילוג[[#This Row],[LengthofCycle]]),1,0),""))</f>
        <v>0</v>
      </c>
      <c r="AI291" s="1">
        <f>IF(B292=1,"",IF(שבוע_בדילוג[[#This Row],[הווסת פעיל?]]=1,IF(OR(שבוע_בדילוג[[#This Row],[וסת קבוע אחרון]]=F292,F292=שבוע_בדילוג[[#This Row],[LengthofCycle]],AND(שבוע_בדילוג[[#This Row],[LengthofCycle]]&lt;&gt;שבוע_בדילוג[[#This Row],[וסת קבוע אחרון]],OR(F292=28,F292=29))),1,0),""))</f>
        <v>0</v>
      </c>
      <c r="AJ291" s="1" t="str">
        <f>IF(AND(שבוע_בדילוג[[#This Row],[הווסת פעיל?]]=1,B292=1),1,"")</f>
        <v/>
      </c>
      <c r="AK291" s="4" t="str">
        <f>IF(AND(שבוע_בדילוג[[#This Row],[הווסת פעיל?]]&lt;&gt;1,B292&lt;&gt;1,B292&lt;&gt;""),IF(שבוע_בדילוג[[#This Row],[LengthofCycle]]=F292,1,0),"")</f>
        <v/>
      </c>
      <c r="AL291" s="4" t="str">
        <f>IF(AND(שבוע_בדילוג[[#This Row],[הווסת פעיל?]]&lt;&gt;1,B292&lt;&gt;1,B292&lt;&gt;""),IF(OR(שבוע_בדילוג[[#This Row],[LengthofCycle]]=F292,F292=29),1,0),"")</f>
        <v/>
      </c>
      <c r="AM291" s="4" t="str">
        <f>IF(AND(שבוע_בדילוג[[#This Row],[הווסת פעיל?]]&lt;&gt;1,B292&lt;&gt;1,B292&lt;&gt;""),IF(OR(שבוע_בדילוג[[#This Row],[LengthofCycle]]=F292,F292=29,F292=28),1,0),"")</f>
        <v/>
      </c>
    </row>
    <row r="292" spans="1:39" x14ac:dyDescent="0.25">
      <c r="A292" s="1" t="s">
        <v>83</v>
      </c>
      <c r="B292" s="1">
        <v>11</v>
      </c>
      <c r="C292" s="1">
        <v>0</v>
      </c>
      <c r="D292" s="1">
        <v>1</v>
      </c>
      <c r="E292" s="1">
        <v>0</v>
      </c>
      <c r="F292" s="1">
        <v>27</v>
      </c>
      <c r="H292" s="1">
        <f>שבוע_בדילוג[[#This Row],[LengthofCycle]]+1</f>
        <v>28</v>
      </c>
      <c r="I292" s="1" t="str">
        <f>IF(IFERROR(LOOKUP(שבוע_בדילוג[[#This Row],[ClientID]],קביעויות[השבוע בדילוג]),FALSE)=שבוע_בדילוג[[#This Row],[ClientID]],1,"")</f>
        <v/>
      </c>
      <c r="J292" s="1" t="str">
        <f>IF(AND(שבוע_בדילוג[[#This Row],[CycleNumber]]&gt;1,OR(B293="",שבוע_בדילוג[[#This Row],[CycleNumber]]&gt;B291)),IF(OR(AND(שבוע_בדילוג[[#This Row],[LengthofCycle]]=29,F291=29),AND(שבוע_בדילוג[[#This Row],[LengthofCycle]]=36,F291=36)),1,""),"")</f>
        <v/>
      </c>
      <c r="K292" s="1" t="str">
        <f>IF(AND(שבוע_בדילוג[[#This Row],[וסת השבוע]]=1,J291=1,שבוע_בדילוג[[#This Row],[CycleNumber]]&gt;B291),1,"")</f>
        <v/>
      </c>
      <c r="L292" s="1" t="str">
        <f>IF(שבוע_בדילוג[[#This Row],[CycleNumber]]=1,"",IF(שבוע_בדילוג[[#This Row],[וסת השבוע]]=1,0,IF(L291="","",IF(L291=0,IF(שבוע_בדילוג[[#This Row],[LengthofCycle]]=29,0,1),IF(L291=1,IF(שבוע_בדילוג[[#This Row],[LengthofCycle]]+F291=29*2,0,2),IF(L291=2,IF(שבוע_בדילוג[[#This Row],[LengthofCycle]]+F291+F290=29*3,0,3),""))))))</f>
        <v/>
      </c>
      <c r="M292" s="1" t="str">
        <f>IF(שבוע_בדילוג[[#This Row],[וסת השבוע]]=1,IF(שבוע_בדילוג[[#This Row],[וסת השבוע וההפלגה ביחד]]=1,M291+1,0),IF(AND(שבוע_בדילוג[[#This Row],[CycleNumber]]&gt;B291,שבוע_בדילוג[[#This Row],[CycleNumber]]&gt;1),IF(שבוע_בדילוג[[#This Row],[וסת השבוע פעיל?]]&lt;&gt;"",M291+1,""),""))</f>
        <v/>
      </c>
      <c r="N292" s="1" t="str">
        <f>IF(שבוע_בדילוג[[#This Row],[וסת השבוע פעיל?2]]="","",IF(AND(שבוע_בדילוג[[#This Row],[וסת השבוע פעיל?]]&lt;&gt;"",שבוע_בדילוג[[#This Row],[CycleNumber]]&lt;B293,B293&lt;&gt;"",שבוע_בדילוג[[#This Row],[וסת השבוע פעיל?]]&lt;3),IF(L293=0,IF(AND(שבוע_בדילוג[[#This Row],[וסת השבוע פעיל?]]&gt;0,J293=1),0,1),0),""))</f>
        <v/>
      </c>
      <c r="O292" s="1" t="str">
        <f t="shared" si="40"/>
        <v/>
      </c>
      <c r="P292" s="1" t="str">
        <f>IF(AND(שבוע_בדילוג[[#This Row],[חיזוי - שבוע]]=1,K293=1),1,"")</f>
        <v/>
      </c>
      <c r="Q292" s="1" t="str">
        <f>IF(AND(שבוע_בדילוג[[#This Row],[וסת השבוע פעיל?]]&lt;3,OR(שבוע_בדילוג[[#This Row],[CycleNumber]]&gt;B293,B293="")),1,"")</f>
        <v/>
      </c>
      <c r="R292" s="1" t="str">
        <f>IF(AND(שבוע_בדילוג[[#This Row],[חיזוי - שבוע]]&lt;&gt;"",שבוע_בדילוג[[#This Row],[וסת השבוע פעיל?2]]=""),1,"")</f>
        <v/>
      </c>
      <c r="S292" s="1" t="str">
        <f>IF(שבוע_בדילוג[[#This Row],[האישה קבעה וסת שבוע בדילוג?]]=1,IF(שבוע_בדילוג[[#This Row],[וסת השבוע פעיל?]]&lt;3,1,0),"")</f>
        <v/>
      </c>
      <c r="T2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2" s="1">
        <f t="shared" si="35"/>
        <v>0</v>
      </c>
      <c r="V292" s="1">
        <f t="shared" si="36"/>
        <v>0</v>
      </c>
      <c r="W292" s="1">
        <f t="shared" si="37"/>
        <v>0</v>
      </c>
      <c r="X292" s="1">
        <f>IF(שבוע_בדילוג[[#This Row],[3 הפלגות זהות]]="","",IF(שבוע_בדילוג[[#This Row],[3 הפלגות זהות]]=1,שבוע_בדילוג[[#This Row],[LengthofCycle]],X291))</f>
        <v>25</v>
      </c>
      <c r="Y292" s="1">
        <f>IF(שבוע_בדילוג[[#This Row],[וסת קבוע אחרון]]="","",IF(OR(שבוע_בדילוג[[#This Row],[LengthofCycle]]=שבוע_בדילוג[[#This Row],[וסת קבוע אחרון]],F291=שבוע_בדילוג[[#This Row],[וסת קבוע אחרון]],F290=שבוע_בדילוג[[#This Row],[וסת קבוע אחרון]]),1,0))</f>
        <v>1</v>
      </c>
      <c r="Z292" s="1">
        <f>IF(OR(שבוע_בדילוג[[#This Row],[הווסת פעיל?]]=0,שבוע_בדילוג[[#This Row],[הווסת פעיל?]]=""),"",SUM(Z291,שבוע_בדילוג[[#This Row],[הווסת פעיל?]]))</f>
        <v>4</v>
      </c>
      <c r="AA292" s="1" t="str">
        <f>IF(AND(שבוע_בדילוג[[#This Row],[כמה מחזורים עד עקירה]]&lt;&gt;"",Z293=""),שבוע_בדילוג[[#This Row],[כמה מחזורים עד עקירה]],"")</f>
        <v/>
      </c>
      <c r="AB292" s="1" t="str">
        <f>IF(AND(שבוע_בדילוג[[#This Row],[הווסת פעיל?]]=1,שבוע_בדילוג[[#This Row],[וסת קבוע אחרון]]&lt;&gt;X291),שבוע_בדילוג[[#This Row],[וסת קבוע אחרון]],"")</f>
        <v/>
      </c>
      <c r="AC292" s="1" t="str">
        <f>IF(AND(שבוע_בדילוג[[#This Row],[הווסת פעיל?]]=1,Y291=0,שבוע_בדילוג[[#This Row],[וסת קבוע אחרון]]=X291),שבוע_בדילוג[[#This Row],[וסת קבוע אחרון]],"")</f>
        <v/>
      </c>
      <c r="AD292" s="1" t="str">
        <f>IF(AND(שבוע_בדילוג[[#This Row],[הווסת פעיל?]]=1,Y291=0,שבוע_בדילוג[[#This Row],[וסת קבוע אחרון]]&lt;&gt;X291),1,"")</f>
        <v/>
      </c>
      <c r="AE292" s="1" t="str">
        <f>IF(AND(שבוע_בדילוג[[#This Row],[הווסת פעיל?]]&lt;&gt;"",B293=1),שבוע_בדילוג[[#This Row],[CycleNumber]],"")</f>
        <v/>
      </c>
      <c r="AF292" s="1" t="str">
        <f>IF(AND(שבוע_בדילוג[[#This Row],[הווסת פעיל?]]&lt;&gt;"",Y291=""),שבוע_בדילוג[[#This Row],[CycleNumber]],"")</f>
        <v/>
      </c>
      <c r="AG292" s="1">
        <f>IF(B293=1,"",IF(שבוע_בדילוג[[#This Row],[הווסת פעיל?]]=1,IF(שבוע_בדילוג[[#This Row],[וסת קבוע אחרון]]=F293,1,0),""))</f>
        <v>0</v>
      </c>
      <c r="AH292" s="1">
        <f>IF(B293=1,"",IF(שבוע_בדילוג[[#This Row],[הווסת פעיל?]]=1,IF(OR(שבוע_בדילוג[[#This Row],[וסת קבוע אחרון]]=F293,F293=שבוע_בדילוג[[#This Row],[LengthofCycle]]),1,0),""))</f>
        <v>0</v>
      </c>
      <c r="AI292" s="1">
        <f>IF(B293=1,"",IF(שבוע_בדילוג[[#This Row],[הווסת פעיל?]]=1,IF(OR(שבוע_בדילוג[[#This Row],[וסת קבוע אחרון]]=F293,F293=שבוע_בדילוג[[#This Row],[LengthofCycle]],AND(שבוע_בדילוג[[#This Row],[LengthofCycle]]&lt;&gt;שבוע_בדילוג[[#This Row],[וסת קבוע אחרון]],OR(F293=28,F293=29))),1,0),""))</f>
        <v>0</v>
      </c>
      <c r="AJ292" s="1" t="str">
        <f>IF(AND(שבוע_בדילוג[[#This Row],[הווסת פעיל?]]=1,B293=1),1,"")</f>
        <v/>
      </c>
      <c r="AK292" s="4" t="str">
        <f>IF(AND(שבוע_בדילוג[[#This Row],[הווסת פעיל?]]&lt;&gt;1,B293&lt;&gt;1,B293&lt;&gt;""),IF(שבוע_בדילוג[[#This Row],[LengthofCycle]]=F293,1,0),"")</f>
        <v/>
      </c>
      <c r="AL292" s="4" t="str">
        <f>IF(AND(שבוע_בדילוג[[#This Row],[הווסת פעיל?]]&lt;&gt;1,B293&lt;&gt;1,B293&lt;&gt;""),IF(OR(שבוע_בדילוג[[#This Row],[LengthofCycle]]=F293,F293=29),1,0),"")</f>
        <v/>
      </c>
      <c r="AM292" s="4" t="str">
        <f>IF(AND(שבוע_בדילוג[[#This Row],[הווסת פעיל?]]&lt;&gt;1,B293&lt;&gt;1,B293&lt;&gt;""),IF(OR(שבוע_בדילוג[[#This Row],[LengthofCycle]]=F293,F293=29,F293=28),1,0),"")</f>
        <v/>
      </c>
    </row>
    <row r="293" spans="1:39" x14ac:dyDescent="0.25">
      <c r="A293" s="1" t="s">
        <v>83</v>
      </c>
      <c r="B293" s="1">
        <v>12</v>
      </c>
      <c r="C293" s="1">
        <v>0</v>
      </c>
      <c r="D293" s="1">
        <v>1</v>
      </c>
      <c r="E293" s="1">
        <v>0</v>
      </c>
      <c r="F293" s="1">
        <v>24</v>
      </c>
      <c r="H293" s="1">
        <f>שבוע_בדילוג[[#This Row],[LengthofCycle]]+1</f>
        <v>25</v>
      </c>
      <c r="I293" s="1" t="str">
        <f>IF(IFERROR(LOOKUP(שבוע_בדילוג[[#This Row],[ClientID]],קביעויות[השבוע בדילוג]),FALSE)=שבוע_בדילוג[[#This Row],[ClientID]],1,"")</f>
        <v/>
      </c>
      <c r="J293" s="1" t="str">
        <f>IF(AND(שבוע_בדילוג[[#This Row],[CycleNumber]]&gt;1,OR(B294="",שבוע_בדילוג[[#This Row],[CycleNumber]]&gt;B292)),IF(OR(AND(שבוע_בדילוג[[#This Row],[LengthofCycle]]=29,F292=29),AND(שבוע_בדילוג[[#This Row],[LengthofCycle]]=36,F292=36)),1,""),"")</f>
        <v/>
      </c>
      <c r="K293" s="1" t="str">
        <f>IF(AND(שבוע_בדילוג[[#This Row],[וסת השבוע]]=1,J292=1,שבוע_בדילוג[[#This Row],[CycleNumber]]&gt;B292),1,"")</f>
        <v/>
      </c>
      <c r="L293" s="1" t="str">
        <f>IF(שבוע_בדילוג[[#This Row],[CycleNumber]]=1,"",IF(שבוע_בדילוג[[#This Row],[וסת השבוע]]=1,0,IF(L292="","",IF(L292=0,IF(שבוע_בדילוג[[#This Row],[LengthofCycle]]=29,0,1),IF(L292=1,IF(שבוע_בדילוג[[#This Row],[LengthofCycle]]+F292=29*2,0,2),IF(L292=2,IF(שבוע_בדילוג[[#This Row],[LengthofCycle]]+F292+F291=29*3,0,3),""))))))</f>
        <v/>
      </c>
      <c r="M293" s="1" t="str">
        <f>IF(שבוע_בדילוג[[#This Row],[וסת השבוע]]=1,IF(שבוע_בדילוג[[#This Row],[וסת השבוע וההפלגה ביחד]]=1,M292+1,0),IF(AND(שבוע_בדילוג[[#This Row],[CycleNumber]]&gt;B292,שבוע_בדילוג[[#This Row],[CycleNumber]]&gt;1),IF(שבוע_בדילוג[[#This Row],[וסת השבוע פעיל?]]&lt;&gt;"",M292+1,""),""))</f>
        <v/>
      </c>
      <c r="N293" s="1" t="str">
        <f>IF(שבוע_בדילוג[[#This Row],[וסת השבוע פעיל?2]]="","",IF(AND(שבוע_בדילוג[[#This Row],[וסת השבוע פעיל?]]&lt;&gt;"",שבוע_בדילוג[[#This Row],[CycleNumber]]&lt;B294,B294&lt;&gt;"",שבוע_בדילוג[[#This Row],[וסת השבוע פעיל?]]&lt;3),IF(L294=0,IF(AND(שבוע_בדילוג[[#This Row],[וסת השבוע פעיל?]]&gt;0,J294=1),0,1),0),""))</f>
        <v/>
      </c>
      <c r="O293" s="1" t="str">
        <f t="shared" si="40"/>
        <v/>
      </c>
      <c r="P293" s="1" t="str">
        <f>IF(AND(שבוע_בדילוג[[#This Row],[חיזוי - שבוע]]=1,K294=1),1,"")</f>
        <v/>
      </c>
      <c r="Q293" s="1" t="str">
        <f>IF(AND(שבוע_בדילוג[[#This Row],[וסת השבוע פעיל?]]&lt;3,OR(שבוע_בדילוג[[#This Row],[CycleNumber]]&gt;B294,B294="")),1,"")</f>
        <v/>
      </c>
      <c r="R293" s="1" t="str">
        <f>IF(AND(שבוע_בדילוג[[#This Row],[חיזוי - שבוע]]&lt;&gt;"",שבוע_בדילוג[[#This Row],[וסת השבוע פעיל?2]]=""),1,"")</f>
        <v/>
      </c>
      <c r="S293" s="1" t="str">
        <f>IF(שבוע_בדילוג[[#This Row],[האישה קבעה וסת שבוע בדילוג?]]=1,IF(שבוע_בדילוג[[#This Row],[וסת השבוע פעיל?]]&lt;3,1,0),"")</f>
        <v/>
      </c>
      <c r="T2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3" s="1">
        <f t="shared" si="35"/>
        <v>0</v>
      </c>
      <c r="V293" s="1">
        <f t="shared" si="36"/>
        <v>0</v>
      </c>
      <c r="W293" s="1">
        <f t="shared" si="37"/>
        <v>0</v>
      </c>
      <c r="X293" s="1">
        <f>IF(שבוע_בדילוג[[#This Row],[3 הפלגות זהות]]="","",IF(שבוע_בדילוג[[#This Row],[3 הפלגות זהות]]=1,שבוע_בדילוג[[#This Row],[LengthofCycle]],X292))</f>
        <v>25</v>
      </c>
      <c r="Y293" s="1">
        <f>IF(שבוע_בדילוג[[#This Row],[וסת קבוע אחרון]]="","",IF(OR(שבוע_בדילוג[[#This Row],[LengthofCycle]]=שבוע_בדילוג[[#This Row],[וסת קבוע אחרון]],F292=שבוע_בדילוג[[#This Row],[וסת קבוע אחרון]],F291=שבוע_בדילוג[[#This Row],[וסת קבוע אחרון]]),1,0))</f>
        <v>1</v>
      </c>
      <c r="Z293" s="1">
        <f>IF(OR(שבוע_בדילוג[[#This Row],[הווסת פעיל?]]=0,שבוע_בדילוג[[#This Row],[הווסת פעיל?]]=""),"",SUM(Z292,שבוע_בדילוג[[#This Row],[הווסת פעיל?]]))</f>
        <v>5</v>
      </c>
      <c r="AA293" s="1" t="str">
        <f>IF(AND(שבוע_בדילוג[[#This Row],[כמה מחזורים עד עקירה]]&lt;&gt;"",Z294=""),שבוע_בדילוג[[#This Row],[כמה מחזורים עד עקירה]],"")</f>
        <v/>
      </c>
      <c r="AB293" s="1" t="str">
        <f>IF(AND(שבוע_בדילוג[[#This Row],[הווסת פעיל?]]=1,שבוע_בדילוג[[#This Row],[וסת קבוע אחרון]]&lt;&gt;X292),שבוע_בדילוג[[#This Row],[וסת קבוע אחרון]],"")</f>
        <v/>
      </c>
      <c r="AC293" s="1" t="str">
        <f>IF(AND(שבוע_בדילוג[[#This Row],[הווסת פעיל?]]=1,Y292=0,שבוע_בדילוג[[#This Row],[וסת קבוע אחרון]]=X292),שבוע_בדילוג[[#This Row],[וסת קבוע אחרון]],"")</f>
        <v/>
      </c>
      <c r="AD293" s="1" t="str">
        <f>IF(AND(שבוע_בדילוג[[#This Row],[הווסת פעיל?]]=1,Y292=0,שבוע_בדילוג[[#This Row],[וסת קבוע אחרון]]&lt;&gt;X292),1,"")</f>
        <v/>
      </c>
      <c r="AE293" s="1" t="str">
        <f>IF(AND(שבוע_בדילוג[[#This Row],[הווסת פעיל?]]&lt;&gt;"",B294=1),שבוע_בדילוג[[#This Row],[CycleNumber]],"")</f>
        <v/>
      </c>
      <c r="AF293" s="1" t="str">
        <f>IF(AND(שבוע_בדילוג[[#This Row],[הווסת פעיל?]]&lt;&gt;"",Y292=""),שבוע_בדילוג[[#This Row],[CycleNumber]],"")</f>
        <v/>
      </c>
      <c r="AG293" s="1">
        <f>IF(B294=1,"",IF(שבוע_בדילוג[[#This Row],[הווסת פעיל?]]=1,IF(שבוע_בדילוג[[#This Row],[וסת קבוע אחרון]]=F294,1,0),""))</f>
        <v>1</v>
      </c>
      <c r="AH293" s="1">
        <f>IF(B294=1,"",IF(שבוע_בדילוג[[#This Row],[הווסת פעיל?]]=1,IF(OR(שבוע_בדילוג[[#This Row],[וסת קבוע אחרון]]=F294,F294=שבוע_בדילוג[[#This Row],[LengthofCycle]]),1,0),""))</f>
        <v>1</v>
      </c>
      <c r="AI293" s="1">
        <f>IF(B294=1,"",IF(שבוע_בדילוג[[#This Row],[הווסת פעיל?]]=1,IF(OR(שבוע_בדילוג[[#This Row],[וסת קבוע אחרון]]=F294,F294=שבוע_בדילוג[[#This Row],[LengthofCycle]],AND(שבוע_בדילוג[[#This Row],[LengthofCycle]]&lt;&gt;שבוע_בדילוג[[#This Row],[וסת קבוע אחרון]],OR(F294=28,F294=29))),1,0),""))</f>
        <v>1</v>
      </c>
      <c r="AJ293" s="1" t="str">
        <f>IF(AND(שבוע_בדילוג[[#This Row],[הווסת פעיל?]]=1,B294=1),1,"")</f>
        <v/>
      </c>
      <c r="AK293" s="4" t="str">
        <f>IF(AND(שבוע_בדילוג[[#This Row],[הווסת פעיל?]]&lt;&gt;1,B294&lt;&gt;1,B294&lt;&gt;""),IF(שבוע_בדילוג[[#This Row],[LengthofCycle]]=F294,1,0),"")</f>
        <v/>
      </c>
      <c r="AL293" s="4" t="str">
        <f>IF(AND(שבוע_בדילוג[[#This Row],[הווסת פעיל?]]&lt;&gt;1,B294&lt;&gt;1,B294&lt;&gt;""),IF(OR(שבוע_בדילוג[[#This Row],[LengthofCycle]]=F294,F294=29),1,0),"")</f>
        <v/>
      </c>
      <c r="AM293" s="4" t="str">
        <f>IF(AND(שבוע_בדילוג[[#This Row],[הווסת פעיל?]]&lt;&gt;1,B294&lt;&gt;1,B294&lt;&gt;""),IF(OR(שבוע_בדילוג[[#This Row],[LengthofCycle]]=F294,F294=29,F294=28),1,0),"")</f>
        <v/>
      </c>
    </row>
    <row r="294" spans="1:39" x14ac:dyDescent="0.25">
      <c r="A294" s="1" t="s">
        <v>83</v>
      </c>
      <c r="B294" s="1">
        <v>13</v>
      </c>
      <c r="C294" s="1">
        <v>0</v>
      </c>
      <c r="D294" s="1">
        <v>1</v>
      </c>
      <c r="E294" s="1">
        <v>0</v>
      </c>
      <c r="F294" s="1">
        <v>25</v>
      </c>
      <c r="H294" s="1">
        <f>שבוע_בדילוג[[#This Row],[LengthofCycle]]+1</f>
        <v>26</v>
      </c>
      <c r="I294" s="1" t="str">
        <f>IF(IFERROR(LOOKUP(שבוע_בדילוג[[#This Row],[ClientID]],קביעויות[השבוע בדילוג]),FALSE)=שבוע_בדילוג[[#This Row],[ClientID]],1,"")</f>
        <v/>
      </c>
      <c r="J294" s="1" t="str">
        <f>IF(AND(שבוע_בדילוג[[#This Row],[CycleNumber]]&gt;1,OR(B295="",שבוע_בדילוג[[#This Row],[CycleNumber]]&gt;B293)),IF(OR(AND(שבוע_בדילוג[[#This Row],[LengthofCycle]]=29,F293=29),AND(שבוע_בדילוג[[#This Row],[LengthofCycle]]=36,F293=36)),1,""),"")</f>
        <v/>
      </c>
      <c r="K294" s="1" t="str">
        <f>IF(AND(שבוע_בדילוג[[#This Row],[וסת השבוע]]=1,J293=1,שבוע_בדילוג[[#This Row],[CycleNumber]]&gt;B293),1,"")</f>
        <v/>
      </c>
      <c r="L294" s="1" t="str">
        <f>IF(שבוע_בדילוג[[#This Row],[CycleNumber]]=1,"",IF(שבוע_בדילוג[[#This Row],[וסת השבוע]]=1,0,IF(L293="","",IF(L293=0,IF(שבוע_בדילוג[[#This Row],[LengthofCycle]]=29,0,1),IF(L293=1,IF(שבוע_בדילוג[[#This Row],[LengthofCycle]]+F293=29*2,0,2),IF(L293=2,IF(שבוע_בדילוג[[#This Row],[LengthofCycle]]+F293+F292=29*3,0,3),""))))))</f>
        <v/>
      </c>
      <c r="M294" s="1" t="str">
        <f>IF(שבוע_בדילוג[[#This Row],[וסת השבוע]]=1,IF(שבוע_בדילוג[[#This Row],[וסת השבוע וההפלגה ביחד]]=1,M293+1,0),IF(AND(שבוע_בדילוג[[#This Row],[CycleNumber]]&gt;B293,שבוע_בדילוג[[#This Row],[CycleNumber]]&gt;1),IF(שבוע_בדילוג[[#This Row],[וסת השבוע פעיל?]]&lt;&gt;"",M293+1,""),""))</f>
        <v/>
      </c>
      <c r="N294" s="1" t="str">
        <f>IF(שבוע_בדילוג[[#This Row],[וסת השבוע פעיל?2]]="","",IF(AND(שבוע_בדילוג[[#This Row],[וסת השבוע פעיל?]]&lt;&gt;"",שבוע_בדילוג[[#This Row],[CycleNumber]]&lt;B295,B295&lt;&gt;"",שבוע_בדילוג[[#This Row],[וסת השבוע פעיל?]]&lt;3),IF(L295=0,IF(AND(שבוע_בדילוג[[#This Row],[וסת השבוע פעיל?]]&gt;0,J295=1),0,1),0),""))</f>
        <v/>
      </c>
      <c r="O294" s="1" t="str">
        <f t="shared" si="40"/>
        <v/>
      </c>
      <c r="P294" s="1" t="str">
        <f>IF(AND(שבוע_בדילוג[[#This Row],[חיזוי - שבוע]]=1,K295=1),1,"")</f>
        <v/>
      </c>
      <c r="Q294" s="1" t="str">
        <f>IF(AND(שבוע_בדילוג[[#This Row],[וסת השבוע פעיל?]]&lt;3,OR(שבוע_בדילוג[[#This Row],[CycleNumber]]&gt;B295,B295="")),1,"")</f>
        <v/>
      </c>
      <c r="R294" s="1" t="str">
        <f>IF(AND(שבוע_בדילוג[[#This Row],[חיזוי - שבוע]]&lt;&gt;"",שבוע_בדילוג[[#This Row],[וסת השבוע פעיל?2]]=""),1,"")</f>
        <v/>
      </c>
      <c r="S294" s="1" t="str">
        <f>IF(שבוע_בדילוג[[#This Row],[האישה קבעה וסת שבוע בדילוג?]]=1,IF(שבוע_בדילוג[[#This Row],[וסת השבוע פעיל?]]&lt;3,1,0),"")</f>
        <v/>
      </c>
      <c r="T2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4" s="1">
        <f t="shared" si="35"/>
        <v>0</v>
      </c>
      <c r="V294" s="1">
        <f t="shared" si="36"/>
        <v>0</v>
      </c>
      <c r="W294" s="1">
        <f t="shared" si="37"/>
        <v>0</v>
      </c>
      <c r="X294" s="1">
        <f>IF(שבוע_בדילוג[[#This Row],[3 הפלגות זהות]]="","",IF(שבוע_בדילוג[[#This Row],[3 הפלגות זהות]]=1,שבוע_בדילוג[[#This Row],[LengthofCycle]],X293))</f>
        <v>25</v>
      </c>
      <c r="Y294" s="1">
        <f>IF(שבוע_בדילוג[[#This Row],[וסת קבוע אחרון]]="","",IF(OR(שבוע_בדילוג[[#This Row],[LengthofCycle]]=שבוע_בדילוג[[#This Row],[וסת קבוע אחרון]],F293=שבוע_בדילוג[[#This Row],[וסת קבוע אחרון]],F292=שבוע_בדילוג[[#This Row],[וסת קבוע אחרון]]),1,0))</f>
        <v>1</v>
      </c>
      <c r="Z294" s="1">
        <f>IF(OR(שבוע_בדילוג[[#This Row],[הווסת פעיל?]]=0,שבוע_בדילוג[[#This Row],[הווסת פעיל?]]=""),"",SUM(Z293,שבוע_בדילוג[[#This Row],[הווסת פעיל?]]))</f>
        <v>6</v>
      </c>
      <c r="AA294" s="1">
        <f>IF(AND(שבוע_בדילוג[[#This Row],[כמה מחזורים עד עקירה]]&lt;&gt;"",Z295=""),שבוע_בדילוג[[#This Row],[כמה מחזורים עד עקירה]],"")</f>
        <v>6</v>
      </c>
      <c r="AB294" s="1" t="str">
        <f>IF(AND(שבוע_בדילוג[[#This Row],[הווסת פעיל?]]=1,שבוע_בדילוג[[#This Row],[וסת קבוע אחרון]]&lt;&gt;X293),שבוע_בדילוג[[#This Row],[וסת קבוע אחרון]],"")</f>
        <v/>
      </c>
      <c r="AC294" s="1" t="str">
        <f>IF(AND(שבוע_בדילוג[[#This Row],[הווסת פעיל?]]=1,Y293=0,שבוע_בדילוג[[#This Row],[וסת קבוע אחרון]]=X293),שבוע_בדילוג[[#This Row],[וסת קבוע אחרון]],"")</f>
        <v/>
      </c>
      <c r="AD294" s="1" t="str">
        <f>IF(AND(שבוע_בדילוג[[#This Row],[הווסת פעיל?]]=1,Y293=0,שבוע_בדילוג[[#This Row],[וסת קבוע אחרון]]&lt;&gt;X293),1,"")</f>
        <v/>
      </c>
      <c r="AE294" s="1">
        <f>IF(AND(שבוע_בדילוג[[#This Row],[הווסת פעיל?]]&lt;&gt;"",B295=1),שבוע_בדילוג[[#This Row],[CycleNumber]],"")</f>
        <v>13</v>
      </c>
      <c r="AF294" s="1" t="str">
        <f>IF(AND(שבוע_בדילוג[[#This Row],[הווסת פעיל?]]&lt;&gt;"",Y293=""),שבוע_בדילוג[[#This Row],[CycleNumber]],"")</f>
        <v/>
      </c>
      <c r="AG294" s="1" t="str">
        <f>IF(B295=1,"",IF(שבוע_בדילוג[[#This Row],[הווסת פעיל?]]=1,IF(שבוע_בדילוג[[#This Row],[וסת קבוע אחרון]]=F295,1,0),""))</f>
        <v/>
      </c>
      <c r="AH294" s="1" t="str">
        <f>IF(B295=1,"",IF(שבוע_בדילוג[[#This Row],[הווסת פעיל?]]=1,IF(OR(שבוע_בדילוג[[#This Row],[וסת קבוע אחרון]]=F295,F295=שבוע_בדילוג[[#This Row],[LengthofCycle]]),1,0),""))</f>
        <v/>
      </c>
      <c r="AI294" s="1" t="str">
        <f>IF(B295=1,"",IF(שבוע_בדילוג[[#This Row],[הווסת פעיל?]]=1,IF(OR(שבוע_בדילוג[[#This Row],[וסת קבוע אחרון]]=F295,F295=שבוע_בדילוג[[#This Row],[LengthofCycle]],AND(שבוע_בדילוג[[#This Row],[LengthofCycle]]&lt;&gt;שבוע_בדילוג[[#This Row],[וסת קבוע אחרון]],OR(F295=28,F295=29))),1,0),""))</f>
        <v/>
      </c>
      <c r="AJ294" s="1">
        <f>IF(AND(שבוע_בדילוג[[#This Row],[הווסת פעיל?]]=1,B295=1),1,"")</f>
        <v>1</v>
      </c>
      <c r="AK294" s="4" t="str">
        <f>IF(AND(שבוע_בדילוג[[#This Row],[הווסת פעיל?]]&lt;&gt;1,B295&lt;&gt;1,B295&lt;&gt;""),IF(שבוע_בדילוג[[#This Row],[LengthofCycle]]=F295,1,0),"")</f>
        <v/>
      </c>
      <c r="AL294" s="4" t="str">
        <f>IF(AND(שבוע_בדילוג[[#This Row],[הווסת פעיל?]]&lt;&gt;1,B295&lt;&gt;1,B295&lt;&gt;""),IF(OR(שבוע_בדילוג[[#This Row],[LengthofCycle]]=F295,F295=29),1,0),"")</f>
        <v/>
      </c>
      <c r="AM294" s="4" t="str">
        <f>IF(AND(שבוע_בדילוג[[#This Row],[הווסת פעיל?]]&lt;&gt;1,B295&lt;&gt;1,B295&lt;&gt;""),IF(OR(שבוע_בדילוג[[#This Row],[LengthofCycle]]=F295,F295=29,F295=28),1,0),"")</f>
        <v/>
      </c>
    </row>
    <row r="295" spans="1:39" x14ac:dyDescent="0.25">
      <c r="A295" s="1" t="s">
        <v>84</v>
      </c>
      <c r="B295" s="1">
        <v>1</v>
      </c>
      <c r="C295" s="1">
        <v>1</v>
      </c>
      <c r="D295" s="1">
        <v>1</v>
      </c>
      <c r="E295" s="1">
        <v>1</v>
      </c>
      <c r="F295" s="1">
        <v>31</v>
      </c>
      <c r="H295" s="1">
        <f>שבוע_בדילוג[[#This Row],[LengthofCycle]]+1</f>
        <v>32</v>
      </c>
      <c r="I295" s="1" t="str">
        <f>IF(IFERROR(LOOKUP(שבוע_בדילוג[[#This Row],[ClientID]],קביעויות[השבוע בדילוג]),FALSE)=שבוע_בדילוג[[#This Row],[ClientID]],1,"")</f>
        <v/>
      </c>
      <c r="J295" s="1" t="str">
        <f>IF(AND(שבוע_בדילוג[[#This Row],[CycleNumber]]&gt;1,OR(B296="",שבוע_בדילוג[[#This Row],[CycleNumber]]&gt;B294)),IF(OR(AND(שבוע_בדילוג[[#This Row],[LengthofCycle]]=29,F294=29),AND(שבוע_בדילוג[[#This Row],[LengthofCycle]]=36,F294=36)),1,""),"")</f>
        <v/>
      </c>
      <c r="K295" s="1" t="str">
        <f>IF(AND(שבוע_בדילוג[[#This Row],[וסת השבוע]]=1,J294=1,שבוע_בדילוג[[#This Row],[CycleNumber]]&gt;B294),1,"")</f>
        <v/>
      </c>
      <c r="L295" s="1" t="str">
        <f>IF(שבוע_בדילוג[[#This Row],[CycleNumber]]=1,"",IF(שבוע_בדילוג[[#This Row],[וסת השבוע]]=1,0,IF(L294="","",IF(L294=0,IF(שבוע_בדילוג[[#This Row],[LengthofCycle]]=29,0,1),IF(L294=1,IF(שבוע_בדילוג[[#This Row],[LengthofCycle]]+F294=29*2,0,2),IF(L294=2,IF(שבוע_בדילוג[[#This Row],[LengthofCycle]]+F294+F293=29*3,0,3),""))))))</f>
        <v/>
      </c>
      <c r="M295" s="1" t="str">
        <f>IF(שבוע_בדילוג[[#This Row],[וסת השבוע]]=1,IF(שבוע_בדילוג[[#This Row],[וסת השבוע וההפלגה ביחד]]=1,M294+1,0),IF(AND(שבוע_בדילוג[[#This Row],[CycleNumber]]&gt;B294,שבוע_בדילוג[[#This Row],[CycleNumber]]&gt;1),IF(שבוע_בדילוג[[#This Row],[וסת השבוע פעיל?]]&lt;&gt;"",M294+1,""),""))</f>
        <v/>
      </c>
      <c r="N295" s="1" t="str">
        <f>IF(שבוע_בדילוג[[#This Row],[וסת השבוע פעיל?2]]="","",IF(AND(שבוע_בדילוג[[#This Row],[וסת השבוע פעיל?]]&lt;&gt;"",שבוע_בדילוג[[#This Row],[CycleNumber]]&lt;B296,B296&lt;&gt;"",שבוע_בדילוג[[#This Row],[וסת השבוע פעיל?]]&lt;3),IF(L296=0,IF(AND(שבוע_בדילוג[[#This Row],[וסת השבוע פעיל?]]&gt;0,J296=1),0,1),0),""))</f>
        <v/>
      </c>
      <c r="O295" s="1" t="str">
        <f t="shared" si="40"/>
        <v/>
      </c>
      <c r="P295" s="1" t="str">
        <f>IF(AND(שבוע_בדילוג[[#This Row],[חיזוי - שבוע]]=1,K296=1),1,"")</f>
        <v/>
      </c>
      <c r="Q295" s="1" t="str">
        <f>IF(AND(שבוע_בדילוג[[#This Row],[וסת השבוע פעיל?]]&lt;3,OR(שבוע_בדילוג[[#This Row],[CycleNumber]]&gt;B296,B296="")),1,"")</f>
        <v/>
      </c>
      <c r="R295" s="1" t="str">
        <f>IF(AND(שבוע_בדילוג[[#This Row],[חיזוי - שבוע]]&lt;&gt;"",שבוע_בדילוג[[#This Row],[וסת השבוע פעיל?2]]=""),1,"")</f>
        <v/>
      </c>
      <c r="S295" s="1" t="str">
        <f>IF(שבוע_בדילוג[[#This Row],[האישה קבעה וסת שבוע בדילוג?]]=1,IF(שבוע_בדילוג[[#This Row],[וסת השבוע פעיל?]]&lt;3,1,0),"")</f>
        <v/>
      </c>
      <c r="T2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5" s="1" t="str">
        <f t="shared" si="35"/>
        <v/>
      </c>
      <c r="V295" s="1" t="str">
        <f t="shared" si="36"/>
        <v/>
      </c>
      <c r="W295" s="1" t="str">
        <f t="shared" si="37"/>
        <v/>
      </c>
      <c r="X295" s="1" t="str">
        <f>IF(שבוע_בדילוג[[#This Row],[3 הפלגות זהות]]="","",IF(שבוע_בדילוג[[#This Row],[3 הפלגות זהות]]=1,שבוע_בדילוג[[#This Row],[LengthofCycle]],X294))</f>
        <v/>
      </c>
      <c r="Z295" s="1" t="str">
        <f>IF(OR(שבוע_בדילוג[[#This Row],[הווסת פעיל?]]=0,שבוע_בדילוג[[#This Row],[הווסת פעיל?]]=""),"",SUM(Z294,שבוע_בדילוג[[#This Row],[הווסת פעיל?]]))</f>
        <v/>
      </c>
      <c r="AA295" s="1" t="str">
        <f>IF(AND(שבוע_בדילוג[[#This Row],[כמה מחזורים עד עקירה]]&lt;&gt;"",Z296=""),שבוע_בדילוג[[#This Row],[כמה מחזורים עד עקירה]],"")</f>
        <v/>
      </c>
      <c r="AB295" s="1" t="str">
        <f>IF(AND(שבוע_בדילוג[[#This Row],[הווסת פעיל?]]=1,שבוע_בדילוג[[#This Row],[וסת קבוע אחרון]]&lt;&gt;X294),שבוע_בדילוג[[#This Row],[וסת קבוע אחרון]],"")</f>
        <v/>
      </c>
      <c r="AC295" s="1" t="str">
        <f>IF(AND(שבוע_בדילוג[[#This Row],[הווסת פעיל?]]=1,Y294=0,שבוע_בדילוג[[#This Row],[וסת קבוע אחרון]]=X294),שבוע_בדילוג[[#This Row],[וסת קבוע אחרון]],"")</f>
        <v/>
      </c>
      <c r="AD295" s="1" t="str">
        <f>IF(AND(שבוע_בדילוג[[#This Row],[הווסת פעיל?]]=1,Y294=0,שבוע_בדילוג[[#This Row],[וסת קבוע אחרון]]&lt;&gt;X294),1,"")</f>
        <v/>
      </c>
      <c r="AE295" s="1" t="str">
        <f>IF(AND(שבוע_בדילוג[[#This Row],[הווסת פעיל?]]&lt;&gt;"",B296=1),שבוע_בדילוג[[#This Row],[CycleNumber]],"")</f>
        <v/>
      </c>
      <c r="AF295" s="1" t="str">
        <f>IF(AND(שבוע_בדילוג[[#This Row],[הווסת פעיל?]]&lt;&gt;"",Y294=""),שבוע_בדילוג[[#This Row],[CycleNumber]],"")</f>
        <v/>
      </c>
      <c r="AG295" s="1" t="str">
        <f>IF(B296=1,"",IF(שבוע_בדילוג[[#This Row],[הווסת פעיל?]]=1,IF(שבוע_בדילוג[[#This Row],[וסת קבוע אחרון]]=F296,1,0),""))</f>
        <v/>
      </c>
      <c r="AH295" s="1" t="str">
        <f>IF(B296=1,"",IF(שבוע_בדילוג[[#This Row],[הווסת פעיל?]]=1,IF(OR(שבוע_בדילוג[[#This Row],[וסת קבוע אחרון]]=F296,F296=שבוע_בדילוג[[#This Row],[LengthofCycle]]),1,0),""))</f>
        <v/>
      </c>
      <c r="AI295" s="1" t="str">
        <f>IF(B296=1,"",IF(שבוע_בדילוג[[#This Row],[הווסת פעיל?]]=1,IF(OR(שבוע_בדילוג[[#This Row],[וסת קבוע אחרון]]=F296,F296=שבוע_בדילוג[[#This Row],[LengthofCycle]],AND(שבוע_בדילוג[[#This Row],[LengthofCycle]]&lt;&gt;שבוע_בדילוג[[#This Row],[וסת קבוע אחרון]],OR(F296=28,F296=29))),1,0),""))</f>
        <v/>
      </c>
      <c r="AJ295" s="1" t="str">
        <f>IF(AND(שבוע_בדילוג[[#This Row],[הווסת פעיל?]]=1,B296=1),1,"")</f>
        <v/>
      </c>
      <c r="AK295" s="4">
        <f>IF(AND(שבוע_בדילוג[[#This Row],[הווסת פעיל?]]&lt;&gt;1,B296&lt;&gt;1,B296&lt;&gt;""),IF(שבוע_בדילוג[[#This Row],[LengthofCycle]]=F296,1,0),"")</f>
        <v>0</v>
      </c>
      <c r="AL295" s="4">
        <f>IF(AND(שבוע_בדילוג[[#This Row],[הווסת פעיל?]]&lt;&gt;1,B296&lt;&gt;1,B296&lt;&gt;""),IF(OR(שבוע_בדילוג[[#This Row],[LengthofCycle]]=F296,F296=29),1,0),"")</f>
        <v>0</v>
      </c>
      <c r="AM295" s="4">
        <f>IF(AND(שבוע_בדילוג[[#This Row],[הווסת פעיל?]]&lt;&gt;1,B296&lt;&gt;1,B296&lt;&gt;""),IF(OR(שבוע_בדילוג[[#This Row],[LengthofCycle]]=F296,F296=29,F296=28),1,0),"")</f>
        <v>0</v>
      </c>
    </row>
    <row r="296" spans="1:39" x14ac:dyDescent="0.25">
      <c r="A296" s="1" t="s">
        <v>84</v>
      </c>
      <c r="B296" s="1">
        <v>2</v>
      </c>
      <c r="C296" s="1">
        <v>1</v>
      </c>
      <c r="D296" s="1">
        <v>1</v>
      </c>
      <c r="E296" s="1">
        <v>1</v>
      </c>
      <c r="F296" s="1">
        <v>37</v>
      </c>
      <c r="H296" s="1">
        <f>שבוע_בדילוג[[#This Row],[LengthofCycle]]+1</f>
        <v>38</v>
      </c>
      <c r="I296" s="1" t="str">
        <f>IF(IFERROR(LOOKUP(שבוע_בדילוג[[#This Row],[ClientID]],קביעויות[השבוע בדילוג]),FALSE)=שבוע_בדילוג[[#This Row],[ClientID]],1,"")</f>
        <v/>
      </c>
      <c r="J296" s="1" t="str">
        <f>IF(AND(שבוע_בדילוג[[#This Row],[CycleNumber]]&gt;1,OR(B297="",שבוע_בדילוג[[#This Row],[CycleNumber]]&gt;B295)),IF(OR(AND(שבוע_בדילוג[[#This Row],[LengthofCycle]]=29,F295=29),AND(שבוע_בדילוג[[#This Row],[LengthofCycle]]=36,F295=36)),1,""),"")</f>
        <v/>
      </c>
      <c r="K296" s="1" t="str">
        <f>IF(AND(שבוע_בדילוג[[#This Row],[וסת השבוע]]=1,J295=1,שבוע_בדילוג[[#This Row],[CycleNumber]]&gt;B295),1,"")</f>
        <v/>
      </c>
      <c r="L296" s="1" t="str">
        <f>IF(שבוע_בדילוג[[#This Row],[CycleNumber]]=1,"",IF(שבוע_בדילוג[[#This Row],[וסת השבוע]]=1,0,IF(L295="","",IF(L295=0,IF(שבוע_בדילוג[[#This Row],[LengthofCycle]]=29,0,1),IF(L295=1,IF(שבוע_בדילוג[[#This Row],[LengthofCycle]]+F295=29*2,0,2),IF(L295=2,IF(שבוע_בדילוג[[#This Row],[LengthofCycle]]+F295+F294=29*3,0,3),""))))))</f>
        <v/>
      </c>
      <c r="M296" s="1" t="str">
        <f>IF(שבוע_בדילוג[[#This Row],[וסת השבוע]]=1,IF(שבוע_בדילוג[[#This Row],[וסת השבוע וההפלגה ביחד]]=1,M295+1,0),IF(AND(שבוע_בדילוג[[#This Row],[CycleNumber]]&gt;B295,שבוע_בדילוג[[#This Row],[CycleNumber]]&gt;1),IF(שבוע_בדילוג[[#This Row],[וסת השבוע פעיל?]]&lt;&gt;"",M295+1,""),""))</f>
        <v/>
      </c>
      <c r="N296" s="1" t="str">
        <f>IF(שבוע_בדילוג[[#This Row],[וסת השבוע פעיל?2]]="","",IF(AND(שבוע_בדילוג[[#This Row],[וסת השבוע פעיל?]]&lt;&gt;"",שבוע_בדילוג[[#This Row],[CycleNumber]]&lt;B297,B297&lt;&gt;"",שבוע_בדילוג[[#This Row],[וסת השבוע פעיל?]]&lt;3),IF(L297=0,IF(AND(שבוע_בדילוג[[#This Row],[וסת השבוע פעיל?]]&gt;0,J297=1),0,1),0),""))</f>
        <v/>
      </c>
      <c r="O296" s="1" t="str">
        <f t="shared" si="40"/>
        <v/>
      </c>
      <c r="P296" s="1" t="str">
        <f>IF(AND(שבוע_בדילוג[[#This Row],[חיזוי - שבוע]]=1,K297=1),1,"")</f>
        <v/>
      </c>
      <c r="Q296" s="1" t="str">
        <f>IF(AND(שבוע_בדילוג[[#This Row],[וסת השבוע פעיל?]]&lt;3,OR(שבוע_בדילוג[[#This Row],[CycleNumber]]&gt;B297,B297="")),1,"")</f>
        <v/>
      </c>
      <c r="R296" s="1" t="str">
        <f>IF(AND(שבוע_בדילוג[[#This Row],[חיזוי - שבוע]]&lt;&gt;"",שבוע_בדילוג[[#This Row],[וסת השבוע פעיל?2]]=""),1,"")</f>
        <v/>
      </c>
      <c r="S296" s="1" t="str">
        <f>IF(שבוע_בדילוג[[#This Row],[האישה קבעה וסת שבוע בדילוג?]]=1,IF(שבוע_בדילוג[[#This Row],[וסת השבוע פעיל?]]&lt;3,1,0),"")</f>
        <v/>
      </c>
      <c r="T2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6" s="1" t="str">
        <f t="shared" si="35"/>
        <v/>
      </c>
      <c r="V296" s="1" t="str">
        <f t="shared" si="36"/>
        <v/>
      </c>
      <c r="W296" s="1" t="str">
        <f t="shared" si="37"/>
        <v/>
      </c>
      <c r="X296" s="1" t="str">
        <f>IF(שבוע_בדילוג[[#This Row],[3 הפלגות זהות]]="","",IF(שבוע_בדילוג[[#This Row],[3 הפלגות זהות]]=1,שבוע_בדילוג[[#This Row],[LengthofCycle]],X295))</f>
        <v/>
      </c>
      <c r="Z296" s="1" t="str">
        <f>IF(OR(שבוע_בדילוג[[#This Row],[הווסת פעיל?]]=0,שבוע_בדילוג[[#This Row],[הווסת פעיל?]]=""),"",SUM(Z295,שבוע_בדילוג[[#This Row],[הווסת פעיל?]]))</f>
        <v/>
      </c>
      <c r="AA296" s="1" t="str">
        <f>IF(AND(שבוע_בדילוג[[#This Row],[כמה מחזורים עד עקירה]]&lt;&gt;"",Z297=""),שבוע_בדילוג[[#This Row],[כמה מחזורים עד עקירה]],"")</f>
        <v/>
      </c>
      <c r="AB296" s="1" t="str">
        <f>IF(AND(שבוע_בדילוג[[#This Row],[הווסת פעיל?]]=1,שבוע_בדילוג[[#This Row],[וסת קבוע אחרון]]&lt;&gt;X295),שבוע_בדילוג[[#This Row],[וסת קבוע אחרון]],"")</f>
        <v/>
      </c>
      <c r="AC296" s="1" t="str">
        <f>IF(AND(שבוע_בדילוג[[#This Row],[הווסת פעיל?]]=1,Y295=0,שבוע_בדילוג[[#This Row],[וסת קבוע אחרון]]=X295),שבוע_בדילוג[[#This Row],[וסת קבוע אחרון]],"")</f>
        <v/>
      </c>
      <c r="AD296" s="1" t="str">
        <f>IF(AND(שבוע_בדילוג[[#This Row],[הווסת פעיל?]]=1,Y295=0,שבוע_בדילוג[[#This Row],[וסת קבוע אחרון]]&lt;&gt;X295),1,"")</f>
        <v/>
      </c>
      <c r="AE296" s="1" t="str">
        <f>IF(AND(שבוע_בדילוג[[#This Row],[הווסת פעיל?]]&lt;&gt;"",B297=1),שבוע_בדילוג[[#This Row],[CycleNumber]],"")</f>
        <v/>
      </c>
      <c r="AF296" s="1" t="str">
        <f>IF(AND(שבוע_בדילוג[[#This Row],[הווסת פעיל?]]&lt;&gt;"",Y295=""),שבוע_בדילוג[[#This Row],[CycleNumber]],"")</f>
        <v/>
      </c>
      <c r="AG296" s="1" t="str">
        <f>IF(B297=1,"",IF(שבוע_בדילוג[[#This Row],[הווסת פעיל?]]=1,IF(שבוע_בדילוג[[#This Row],[וסת קבוע אחרון]]=F297,1,0),""))</f>
        <v/>
      </c>
      <c r="AH296" s="1" t="str">
        <f>IF(B297=1,"",IF(שבוע_בדילוג[[#This Row],[הווסת פעיל?]]=1,IF(OR(שבוע_בדילוג[[#This Row],[וסת קבוע אחרון]]=F297,F297=שבוע_בדילוג[[#This Row],[LengthofCycle]]),1,0),""))</f>
        <v/>
      </c>
      <c r="AI296" s="1" t="str">
        <f>IF(B297=1,"",IF(שבוע_בדילוג[[#This Row],[הווסת פעיל?]]=1,IF(OR(שבוע_בדילוג[[#This Row],[וסת קבוע אחרון]]=F297,F297=שבוע_בדילוג[[#This Row],[LengthofCycle]],AND(שבוע_בדילוג[[#This Row],[LengthofCycle]]&lt;&gt;שבוע_בדילוג[[#This Row],[וסת קבוע אחרון]],OR(F297=28,F297=29))),1,0),""))</f>
        <v/>
      </c>
      <c r="AJ296" s="1" t="str">
        <f>IF(AND(שבוע_בדילוג[[#This Row],[הווסת פעיל?]]=1,B297=1),1,"")</f>
        <v/>
      </c>
      <c r="AK296" s="4">
        <f>IF(AND(שבוע_בדילוג[[#This Row],[הווסת פעיל?]]&lt;&gt;1,B297&lt;&gt;1,B297&lt;&gt;""),IF(שבוע_בדילוג[[#This Row],[LengthofCycle]]=F297,1,0),"")</f>
        <v>0</v>
      </c>
      <c r="AL296" s="4">
        <f>IF(AND(שבוע_בדילוג[[#This Row],[הווסת פעיל?]]&lt;&gt;1,B297&lt;&gt;1,B297&lt;&gt;""),IF(OR(שבוע_בדילוג[[#This Row],[LengthofCycle]]=F297,F297=29),1,0),"")</f>
        <v>0</v>
      </c>
      <c r="AM296" s="4">
        <f>IF(AND(שבוע_בדילוג[[#This Row],[הווסת פעיל?]]&lt;&gt;1,B297&lt;&gt;1,B297&lt;&gt;""),IF(OR(שבוע_בדילוג[[#This Row],[LengthofCycle]]=F297,F297=29,F297=28),1,0),"")</f>
        <v>0</v>
      </c>
    </row>
    <row r="297" spans="1:39" x14ac:dyDescent="0.25">
      <c r="A297" s="1" t="s">
        <v>84</v>
      </c>
      <c r="B297" s="1">
        <v>3</v>
      </c>
      <c r="C297" s="1">
        <v>1</v>
      </c>
      <c r="D297" s="1">
        <v>1</v>
      </c>
      <c r="E297" s="1">
        <v>1</v>
      </c>
      <c r="F297" s="1">
        <v>33</v>
      </c>
      <c r="H297" s="1">
        <f>שבוע_בדילוג[[#This Row],[LengthofCycle]]+1</f>
        <v>34</v>
      </c>
      <c r="I297" s="1" t="str">
        <f>IF(IFERROR(LOOKUP(שבוע_בדילוג[[#This Row],[ClientID]],קביעויות[השבוע בדילוג]),FALSE)=שבוע_בדילוג[[#This Row],[ClientID]],1,"")</f>
        <v/>
      </c>
      <c r="J297" s="1" t="str">
        <f>IF(AND(שבוע_בדילוג[[#This Row],[CycleNumber]]&gt;1,OR(B298="",שבוע_בדילוג[[#This Row],[CycleNumber]]&gt;B296)),IF(OR(AND(שבוע_בדילוג[[#This Row],[LengthofCycle]]=29,F296=29),AND(שבוע_בדילוג[[#This Row],[LengthofCycle]]=36,F296=36)),1,""),"")</f>
        <v/>
      </c>
      <c r="K297" s="1" t="str">
        <f>IF(AND(שבוע_בדילוג[[#This Row],[וסת השבוע]]=1,J296=1,שבוע_בדילוג[[#This Row],[CycleNumber]]&gt;B296),1,"")</f>
        <v/>
      </c>
      <c r="L297" s="1" t="str">
        <f>IF(שבוע_בדילוג[[#This Row],[CycleNumber]]=1,"",IF(שבוע_בדילוג[[#This Row],[וסת השבוע]]=1,0,IF(L296="","",IF(L296=0,IF(שבוע_בדילוג[[#This Row],[LengthofCycle]]=29,0,1),IF(L296=1,IF(שבוע_בדילוג[[#This Row],[LengthofCycle]]+F296=29*2,0,2),IF(L296=2,IF(שבוע_בדילוג[[#This Row],[LengthofCycle]]+F296+F295=29*3,0,3),""))))))</f>
        <v/>
      </c>
      <c r="M297" s="1" t="str">
        <f>IF(שבוע_בדילוג[[#This Row],[וסת השבוע]]=1,IF(שבוע_בדילוג[[#This Row],[וסת השבוע וההפלגה ביחד]]=1,M296+1,0),IF(AND(שבוע_בדילוג[[#This Row],[CycleNumber]]&gt;B296,שבוע_בדילוג[[#This Row],[CycleNumber]]&gt;1),IF(שבוע_בדילוג[[#This Row],[וסת השבוע פעיל?]]&lt;&gt;"",M296+1,""),""))</f>
        <v/>
      </c>
      <c r="N297" s="1" t="str">
        <f>IF(שבוע_בדילוג[[#This Row],[וסת השבוע פעיל?2]]="","",IF(AND(שבוע_בדילוג[[#This Row],[וסת השבוע פעיל?]]&lt;&gt;"",שבוע_בדילוג[[#This Row],[CycleNumber]]&lt;B298,B298&lt;&gt;"",שבוע_בדילוג[[#This Row],[וסת השבוע פעיל?]]&lt;3),IF(L298=0,IF(AND(שבוע_בדילוג[[#This Row],[וסת השבוע פעיל?]]&gt;0,J298=1),0,1),0),""))</f>
        <v/>
      </c>
      <c r="O297" s="1" t="str">
        <f t="shared" si="40"/>
        <v/>
      </c>
      <c r="P297" s="1" t="str">
        <f>IF(AND(שבוע_בדילוג[[#This Row],[חיזוי - שבוע]]=1,K298=1),1,"")</f>
        <v/>
      </c>
      <c r="Q297" s="1" t="str">
        <f>IF(AND(שבוע_בדילוג[[#This Row],[וסת השבוע פעיל?]]&lt;3,OR(שבוע_בדילוג[[#This Row],[CycleNumber]]&gt;B298,B298="")),1,"")</f>
        <v/>
      </c>
      <c r="R297" s="1" t="str">
        <f>IF(AND(שבוע_בדילוג[[#This Row],[חיזוי - שבוע]]&lt;&gt;"",שבוע_בדילוג[[#This Row],[וסת השבוע פעיל?2]]=""),1,"")</f>
        <v/>
      </c>
      <c r="S297" s="1" t="str">
        <f>IF(שבוע_בדילוג[[#This Row],[האישה קבעה וסת שבוע בדילוג?]]=1,IF(שבוע_בדילוג[[#This Row],[וסת השבוע פעיל?]]&lt;3,1,0),"")</f>
        <v/>
      </c>
      <c r="T2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7" s="1">
        <f t="shared" si="35"/>
        <v>0</v>
      </c>
      <c r="V297" s="1" t="str">
        <f t="shared" si="36"/>
        <v/>
      </c>
      <c r="W297" s="1" t="str">
        <f t="shared" si="37"/>
        <v/>
      </c>
      <c r="X297" s="1" t="str">
        <f>IF(שבוע_בדילוג[[#This Row],[3 הפלגות זהות]]="","",IF(שבוע_בדילוג[[#This Row],[3 הפלגות זהות]]=1,שבוע_בדילוג[[#This Row],[LengthofCycle]],X296))</f>
        <v/>
      </c>
      <c r="Z297" s="1" t="str">
        <f>IF(OR(שבוע_בדילוג[[#This Row],[הווסת פעיל?]]=0,שבוע_בדילוג[[#This Row],[הווסת פעיל?]]=""),"",SUM(Z296,שבוע_בדילוג[[#This Row],[הווסת פעיל?]]))</f>
        <v/>
      </c>
      <c r="AA297" s="1" t="str">
        <f>IF(AND(שבוע_בדילוג[[#This Row],[כמה מחזורים עד עקירה]]&lt;&gt;"",Z298=""),שבוע_בדילוג[[#This Row],[כמה מחזורים עד עקירה]],"")</f>
        <v/>
      </c>
      <c r="AB297" s="1" t="str">
        <f>IF(AND(שבוע_בדילוג[[#This Row],[הווסת פעיל?]]=1,שבוע_בדילוג[[#This Row],[וסת קבוע אחרון]]&lt;&gt;X296),שבוע_בדילוג[[#This Row],[וסת קבוע אחרון]],"")</f>
        <v/>
      </c>
      <c r="AC297" s="1" t="str">
        <f>IF(AND(שבוע_בדילוג[[#This Row],[הווסת פעיל?]]=1,Y296=0,שבוע_בדילוג[[#This Row],[וסת קבוע אחרון]]=X296),שבוע_בדילוג[[#This Row],[וסת קבוע אחרון]],"")</f>
        <v/>
      </c>
      <c r="AD297" s="1" t="str">
        <f>IF(AND(שבוע_בדילוג[[#This Row],[הווסת פעיל?]]=1,Y296=0,שבוע_בדילוג[[#This Row],[וסת קבוע אחרון]]&lt;&gt;X296),1,"")</f>
        <v/>
      </c>
      <c r="AE297" s="1" t="str">
        <f>IF(AND(שבוע_בדילוג[[#This Row],[הווסת פעיל?]]&lt;&gt;"",B298=1),שבוע_בדילוג[[#This Row],[CycleNumber]],"")</f>
        <v/>
      </c>
      <c r="AF297" s="1" t="str">
        <f>IF(AND(שבוע_בדילוג[[#This Row],[הווסת פעיל?]]&lt;&gt;"",Y296=""),שבוע_בדילוג[[#This Row],[CycleNumber]],"")</f>
        <v/>
      </c>
      <c r="AG297" s="1" t="str">
        <f>IF(B298=1,"",IF(שבוע_בדילוג[[#This Row],[הווסת פעיל?]]=1,IF(שבוע_בדילוג[[#This Row],[וסת קבוע אחרון]]=F298,1,0),""))</f>
        <v/>
      </c>
      <c r="AH297" s="1" t="str">
        <f>IF(B298=1,"",IF(שבוע_בדילוג[[#This Row],[הווסת פעיל?]]=1,IF(OR(שבוע_בדילוג[[#This Row],[וסת קבוע אחרון]]=F298,F298=שבוע_בדילוג[[#This Row],[LengthofCycle]]),1,0),""))</f>
        <v/>
      </c>
      <c r="AI297" s="1" t="str">
        <f>IF(B298=1,"",IF(שבוע_בדילוג[[#This Row],[הווסת פעיל?]]=1,IF(OR(שבוע_בדילוג[[#This Row],[וסת קבוע אחרון]]=F298,F298=שבוע_בדילוג[[#This Row],[LengthofCycle]],AND(שבוע_בדילוג[[#This Row],[LengthofCycle]]&lt;&gt;שבוע_בדילוג[[#This Row],[וסת קבוע אחרון]],OR(F298=28,F298=29))),1,0),""))</f>
        <v/>
      </c>
      <c r="AJ297" s="1" t="str">
        <f>IF(AND(שבוע_בדילוג[[#This Row],[הווסת פעיל?]]=1,B298=1),1,"")</f>
        <v/>
      </c>
      <c r="AK297" s="4">
        <f>IF(AND(שבוע_בדילוג[[#This Row],[הווסת פעיל?]]&lt;&gt;1,B298&lt;&gt;1,B298&lt;&gt;""),IF(שבוע_בדילוג[[#This Row],[LengthofCycle]]=F298,1,0),"")</f>
        <v>0</v>
      </c>
      <c r="AL297" s="4">
        <f>IF(AND(שבוע_בדילוג[[#This Row],[הווסת פעיל?]]&lt;&gt;1,B298&lt;&gt;1,B298&lt;&gt;""),IF(OR(שבוע_בדילוג[[#This Row],[LengthofCycle]]=F298,F298=29),1,0),"")</f>
        <v>0</v>
      </c>
      <c r="AM297" s="4">
        <f>IF(AND(שבוע_בדילוג[[#This Row],[הווסת פעיל?]]&lt;&gt;1,B298&lt;&gt;1,B298&lt;&gt;""),IF(OR(שבוע_בדילוג[[#This Row],[LengthofCycle]]=F298,F298=29,F298=28),1,0),"")</f>
        <v>0</v>
      </c>
    </row>
    <row r="298" spans="1:39" x14ac:dyDescent="0.25">
      <c r="A298" s="1" t="s">
        <v>84</v>
      </c>
      <c r="B298" s="1">
        <v>4</v>
      </c>
      <c r="C298" s="1">
        <v>1</v>
      </c>
      <c r="D298" s="1">
        <v>1</v>
      </c>
      <c r="E298" s="1">
        <v>1</v>
      </c>
      <c r="F298" s="1">
        <v>36</v>
      </c>
      <c r="H298" s="1">
        <f>שבוע_בדילוג[[#This Row],[LengthofCycle]]+1</f>
        <v>37</v>
      </c>
      <c r="I298" s="1" t="str">
        <f>IF(IFERROR(LOOKUP(שבוע_בדילוג[[#This Row],[ClientID]],קביעויות[השבוע בדילוג]),FALSE)=שבוע_בדילוג[[#This Row],[ClientID]],1,"")</f>
        <v/>
      </c>
      <c r="J298" s="1" t="str">
        <f>IF(AND(שבוע_בדילוג[[#This Row],[CycleNumber]]&gt;1,OR(B299="",שבוע_בדילוג[[#This Row],[CycleNumber]]&gt;B297)),IF(OR(AND(שבוע_בדילוג[[#This Row],[LengthofCycle]]=29,F297=29),AND(שבוע_בדילוג[[#This Row],[LengthofCycle]]=36,F297=36)),1,""),"")</f>
        <v/>
      </c>
      <c r="K298" s="1" t="str">
        <f>IF(AND(שבוע_בדילוג[[#This Row],[וסת השבוע]]=1,J297=1,שבוע_בדילוג[[#This Row],[CycleNumber]]&gt;B297),1,"")</f>
        <v/>
      </c>
      <c r="L298" s="1" t="str">
        <f>IF(שבוע_בדילוג[[#This Row],[CycleNumber]]=1,"",IF(שבוע_בדילוג[[#This Row],[וסת השבוע]]=1,0,IF(L297="","",IF(L297=0,IF(שבוע_בדילוג[[#This Row],[LengthofCycle]]=29,0,1),IF(L297=1,IF(שבוע_בדילוג[[#This Row],[LengthofCycle]]+F297=29*2,0,2),IF(L297=2,IF(שבוע_בדילוג[[#This Row],[LengthofCycle]]+F297+F296=29*3,0,3),""))))))</f>
        <v/>
      </c>
      <c r="M298" s="1" t="str">
        <f>IF(שבוע_בדילוג[[#This Row],[וסת השבוע]]=1,IF(שבוע_בדילוג[[#This Row],[וסת השבוע וההפלגה ביחד]]=1,M297+1,0),IF(AND(שבוע_בדילוג[[#This Row],[CycleNumber]]&gt;B297,שבוע_בדילוג[[#This Row],[CycleNumber]]&gt;1),IF(שבוע_בדילוג[[#This Row],[וסת השבוע פעיל?]]&lt;&gt;"",M297+1,""),""))</f>
        <v/>
      </c>
      <c r="N298" s="1" t="str">
        <f>IF(שבוע_בדילוג[[#This Row],[וסת השבוע פעיל?2]]="","",IF(AND(שבוע_בדילוג[[#This Row],[וסת השבוע פעיל?]]&lt;&gt;"",שבוע_בדילוג[[#This Row],[CycleNumber]]&lt;B299,B299&lt;&gt;"",שבוע_בדילוג[[#This Row],[וסת השבוע פעיל?]]&lt;3),IF(L299=0,IF(AND(שבוע_בדילוג[[#This Row],[וסת השבוע פעיל?]]&gt;0,J299=1),0,1),0),""))</f>
        <v/>
      </c>
      <c r="O298" s="1" t="str">
        <f t="shared" si="40"/>
        <v/>
      </c>
      <c r="P298" s="1" t="str">
        <f>IF(AND(שבוע_בדילוג[[#This Row],[חיזוי - שבוע]]=1,K299=1),1,"")</f>
        <v/>
      </c>
      <c r="Q298" s="1" t="str">
        <f>IF(AND(שבוע_בדילוג[[#This Row],[וסת השבוע פעיל?]]&lt;3,OR(שבוע_בדילוג[[#This Row],[CycleNumber]]&gt;B299,B299="")),1,"")</f>
        <v/>
      </c>
      <c r="R298" s="1" t="str">
        <f>IF(AND(שבוע_בדילוג[[#This Row],[חיזוי - שבוע]]&lt;&gt;"",שבוע_בדילוג[[#This Row],[וסת השבוע פעיל?2]]=""),1,"")</f>
        <v/>
      </c>
      <c r="S298" s="1" t="str">
        <f>IF(שבוע_בדילוג[[#This Row],[האישה קבעה וסת שבוע בדילוג?]]=1,IF(שבוע_בדילוג[[#This Row],[וסת השבוע פעיל?]]&lt;3,1,0),"")</f>
        <v/>
      </c>
      <c r="T2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8" s="1">
        <f t="shared" si="35"/>
        <v>0</v>
      </c>
      <c r="V298" s="1">
        <f t="shared" si="36"/>
        <v>0</v>
      </c>
      <c r="W298" s="1" t="str">
        <f t="shared" si="37"/>
        <v/>
      </c>
      <c r="X298" s="1" t="str">
        <f>IF(שבוע_בדילוג[[#This Row],[3 הפלגות זהות]]="","",IF(שבוע_בדילוג[[#This Row],[3 הפלגות זהות]]=1,שבוע_בדילוג[[#This Row],[LengthofCycle]],X297))</f>
        <v/>
      </c>
      <c r="Z298" s="1" t="str">
        <f>IF(OR(שבוע_בדילוג[[#This Row],[הווסת פעיל?]]=0,שבוע_בדילוג[[#This Row],[הווסת פעיל?]]=""),"",SUM(Z297,שבוע_בדילוג[[#This Row],[הווסת פעיל?]]))</f>
        <v/>
      </c>
      <c r="AA298" s="1" t="str">
        <f>IF(AND(שבוע_בדילוג[[#This Row],[כמה מחזורים עד עקירה]]&lt;&gt;"",Z299=""),שבוע_בדילוג[[#This Row],[כמה מחזורים עד עקירה]],"")</f>
        <v/>
      </c>
      <c r="AB298" s="1" t="str">
        <f>IF(AND(שבוע_בדילוג[[#This Row],[הווסת פעיל?]]=1,שבוע_בדילוג[[#This Row],[וסת קבוע אחרון]]&lt;&gt;X297),שבוע_בדילוג[[#This Row],[וסת קבוע אחרון]],"")</f>
        <v/>
      </c>
      <c r="AC298" s="1" t="str">
        <f>IF(AND(שבוע_בדילוג[[#This Row],[הווסת פעיל?]]=1,Y297=0,שבוע_בדילוג[[#This Row],[וסת קבוע אחרון]]=X297),שבוע_בדילוג[[#This Row],[וסת קבוע אחרון]],"")</f>
        <v/>
      </c>
      <c r="AD298" s="1" t="str">
        <f>IF(AND(שבוע_בדילוג[[#This Row],[הווסת פעיל?]]=1,Y297=0,שבוע_בדילוג[[#This Row],[וסת קבוע אחרון]]&lt;&gt;X297),1,"")</f>
        <v/>
      </c>
      <c r="AE298" s="1" t="str">
        <f>IF(AND(שבוע_בדילוג[[#This Row],[הווסת פעיל?]]&lt;&gt;"",B299=1),שבוע_בדילוג[[#This Row],[CycleNumber]],"")</f>
        <v/>
      </c>
      <c r="AF298" s="1" t="str">
        <f>IF(AND(שבוע_בדילוג[[#This Row],[הווסת פעיל?]]&lt;&gt;"",Y297=""),שבוע_בדילוג[[#This Row],[CycleNumber]],"")</f>
        <v/>
      </c>
      <c r="AG298" s="1" t="str">
        <f>IF(B299=1,"",IF(שבוע_בדילוג[[#This Row],[הווסת פעיל?]]=1,IF(שבוע_בדילוג[[#This Row],[וסת קבוע אחרון]]=F299,1,0),""))</f>
        <v/>
      </c>
      <c r="AH298" s="1" t="str">
        <f>IF(B299=1,"",IF(שבוע_בדילוג[[#This Row],[הווסת פעיל?]]=1,IF(OR(שבוע_בדילוג[[#This Row],[וסת קבוע אחרון]]=F299,F299=שבוע_בדילוג[[#This Row],[LengthofCycle]]),1,0),""))</f>
        <v/>
      </c>
      <c r="AI298" s="1" t="str">
        <f>IF(B299=1,"",IF(שבוע_בדילוג[[#This Row],[הווסת פעיל?]]=1,IF(OR(שבוע_בדילוג[[#This Row],[וסת קבוע אחרון]]=F299,F299=שבוע_בדילוג[[#This Row],[LengthofCycle]],AND(שבוע_בדילוג[[#This Row],[LengthofCycle]]&lt;&gt;שבוע_בדילוג[[#This Row],[וסת קבוע אחרון]],OR(F299=28,F299=29))),1,0),""))</f>
        <v/>
      </c>
      <c r="AJ298" s="1" t="str">
        <f>IF(AND(שבוע_בדילוג[[#This Row],[הווסת פעיל?]]=1,B299=1),1,"")</f>
        <v/>
      </c>
      <c r="AK298" s="4">
        <f>IF(AND(שבוע_בדילוג[[#This Row],[הווסת פעיל?]]&lt;&gt;1,B299&lt;&gt;1,B299&lt;&gt;""),IF(שבוע_בדילוג[[#This Row],[LengthofCycle]]=F299,1,0),"")</f>
        <v>0</v>
      </c>
      <c r="AL298" s="4">
        <f>IF(AND(שבוע_בדילוג[[#This Row],[הווסת פעיל?]]&lt;&gt;1,B299&lt;&gt;1,B299&lt;&gt;""),IF(OR(שבוע_בדילוג[[#This Row],[LengthofCycle]]=F299,F299=29),1,0),"")</f>
        <v>0</v>
      </c>
      <c r="AM298" s="4">
        <f>IF(AND(שבוע_בדילוג[[#This Row],[הווסת פעיל?]]&lt;&gt;1,B299&lt;&gt;1,B299&lt;&gt;""),IF(OR(שבוע_בדילוג[[#This Row],[LengthofCycle]]=F299,F299=29,F299=28),1,0),"")</f>
        <v>0</v>
      </c>
    </row>
    <row r="299" spans="1:39" x14ac:dyDescent="0.25">
      <c r="A299" s="1" t="s">
        <v>84</v>
      </c>
      <c r="B299" s="1">
        <v>5</v>
      </c>
      <c r="C299" s="1">
        <v>1</v>
      </c>
      <c r="D299" s="1">
        <v>1</v>
      </c>
      <c r="E299" s="1">
        <v>1</v>
      </c>
      <c r="F299" s="1">
        <v>37</v>
      </c>
      <c r="H299" s="1">
        <f>שבוע_בדילוג[[#This Row],[LengthofCycle]]+1</f>
        <v>38</v>
      </c>
      <c r="I299" s="1" t="str">
        <f>IF(IFERROR(LOOKUP(שבוע_בדילוג[[#This Row],[ClientID]],קביעויות[השבוע בדילוג]),FALSE)=שבוע_בדילוג[[#This Row],[ClientID]],1,"")</f>
        <v/>
      </c>
      <c r="J299" s="1" t="str">
        <f>IF(AND(שבוע_בדילוג[[#This Row],[CycleNumber]]&gt;1,OR(B300="",שבוע_בדילוג[[#This Row],[CycleNumber]]&gt;B298)),IF(OR(AND(שבוע_בדילוג[[#This Row],[LengthofCycle]]=29,F298=29),AND(שבוע_בדילוג[[#This Row],[LengthofCycle]]=36,F298=36)),1,""),"")</f>
        <v/>
      </c>
      <c r="K299" s="1" t="str">
        <f>IF(AND(שבוע_בדילוג[[#This Row],[וסת השבוע]]=1,J298=1,שבוע_בדילוג[[#This Row],[CycleNumber]]&gt;B298),1,"")</f>
        <v/>
      </c>
      <c r="L299" s="1" t="str">
        <f>IF(שבוע_בדילוג[[#This Row],[CycleNumber]]=1,"",IF(שבוע_בדילוג[[#This Row],[וסת השבוע]]=1,0,IF(L298="","",IF(L298=0,IF(שבוע_בדילוג[[#This Row],[LengthofCycle]]=29,0,1),IF(L298=1,IF(שבוע_בדילוג[[#This Row],[LengthofCycle]]+F298=29*2,0,2),IF(L298=2,IF(שבוע_בדילוג[[#This Row],[LengthofCycle]]+F298+F297=29*3,0,3),""))))))</f>
        <v/>
      </c>
      <c r="M299" s="1" t="str">
        <f>IF(שבוע_בדילוג[[#This Row],[וסת השבוע]]=1,IF(שבוע_בדילוג[[#This Row],[וסת השבוע וההפלגה ביחד]]=1,M298+1,0),IF(AND(שבוע_בדילוג[[#This Row],[CycleNumber]]&gt;B298,שבוע_בדילוג[[#This Row],[CycleNumber]]&gt;1),IF(שבוע_בדילוג[[#This Row],[וסת השבוע פעיל?]]&lt;&gt;"",M298+1,""),""))</f>
        <v/>
      </c>
      <c r="N299" s="1" t="str">
        <f>IF(שבוע_בדילוג[[#This Row],[וסת השבוע פעיל?2]]="","",IF(AND(שבוע_בדילוג[[#This Row],[וסת השבוע פעיל?]]&lt;&gt;"",שבוע_בדילוג[[#This Row],[CycleNumber]]&lt;B300,B300&lt;&gt;"",שבוע_בדילוג[[#This Row],[וסת השבוע פעיל?]]&lt;3),IF(L300=0,IF(AND(שבוע_בדילוג[[#This Row],[וסת השבוע פעיל?]]&gt;0,J300=1),0,1),0),""))</f>
        <v/>
      </c>
      <c r="O299" s="1" t="str">
        <f t="shared" si="40"/>
        <v/>
      </c>
      <c r="P299" s="1" t="str">
        <f>IF(AND(שבוע_בדילוג[[#This Row],[חיזוי - שבוע]]=1,K300=1),1,"")</f>
        <v/>
      </c>
      <c r="Q299" s="1" t="str">
        <f>IF(AND(שבוע_בדילוג[[#This Row],[וסת השבוע פעיל?]]&lt;3,OR(שבוע_בדילוג[[#This Row],[CycleNumber]]&gt;B300,B300="")),1,"")</f>
        <v/>
      </c>
      <c r="R299" s="1" t="str">
        <f>IF(AND(שבוע_בדילוג[[#This Row],[חיזוי - שבוע]]&lt;&gt;"",שבוע_בדילוג[[#This Row],[וסת השבוע פעיל?2]]=""),1,"")</f>
        <v/>
      </c>
      <c r="S299" s="1" t="str">
        <f>IF(שבוע_בדילוג[[#This Row],[האישה קבעה וסת שבוע בדילוג?]]=1,IF(שבוע_בדילוג[[#This Row],[וסת השבוע פעיל?]]&lt;3,1,0),"")</f>
        <v/>
      </c>
      <c r="T2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299" s="1">
        <f t="shared" si="35"/>
        <v>0</v>
      </c>
      <c r="V299" s="1">
        <f t="shared" si="36"/>
        <v>0</v>
      </c>
      <c r="W299" s="1">
        <f t="shared" si="37"/>
        <v>0</v>
      </c>
      <c r="X299" s="1" t="str">
        <f>IF(שבוע_בדילוג[[#This Row],[3 הפלגות זהות]]="","",IF(שבוע_בדילוג[[#This Row],[3 הפלגות זהות]]=1,שבוע_בדילוג[[#This Row],[LengthofCycle]],X298))</f>
        <v/>
      </c>
      <c r="Z299" s="1" t="str">
        <f>IF(OR(שבוע_בדילוג[[#This Row],[הווסת פעיל?]]=0,שבוע_בדילוג[[#This Row],[הווסת פעיל?]]=""),"",SUM(Z298,שבוע_בדילוג[[#This Row],[הווסת פעיל?]]))</f>
        <v/>
      </c>
      <c r="AA299" s="1" t="str">
        <f>IF(AND(שבוע_בדילוג[[#This Row],[כמה מחזורים עד עקירה]]&lt;&gt;"",Z300=""),שבוע_בדילוג[[#This Row],[כמה מחזורים עד עקירה]],"")</f>
        <v/>
      </c>
      <c r="AB299" s="1" t="str">
        <f>IF(AND(שבוע_בדילוג[[#This Row],[הווסת פעיל?]]=1,שבוע_בדילוג[[#This Row],[וסת קבוע אחרון]]&lt;&gt;X298),שבוע_בדילוג[[#This Row],[וסת קבוע אחרון]],"")</f>
        <v/>
      </c>
      <c r="AC299" s="1" t="str">
        <f>IF(AND(שבוע_בדילוג[[#This Row],[הווסת פעיל?]]=1,Y298=0,שבוע_בדילוג[[#This Row],[וסת קבוע אחרון]]=X298),שבוע_בדילוג[[#This Row],[וסת קבוע אחרון]],"")</f>
        <v/>
      </c>
      <c r="AD299" s="1" t="str">
        <f>IF(AND(שבוע_בדילוג[[#This Row],[הווסת פעיל?]]=1,Y298=0,שבוע_בדילוג[[#This Row],[וסת קבוע אחרון]]&lt;&gt;X298),1,"")</f>
        <v/>
      </c>
      <c r="AE299" s="1" t="str">
        <f>IF(AND(שבוע_בדילוג[[#This Row],[הווסת פעיל?]]&lt;&gt;"",B300=1),שבוע_בדילוג[[#This Row],[CycleNumber]],"")</f>
        <v/>
      </c>
      <c r="AF299" s="1" t="str">
        <f>IF(AND(שבוע_בדילוג[[#This Row],[הווסת פעיל?]]&lt;&gt;"",Y298=""),שבוע_בדילוג[[#This Row],[CycleNumber]],"")</f>
        <v/>
      </c>
      <c r="AG299" s="1" t="str">
        <f>IF(B300=1,"",IF(שבוע_בדילוג[[#This Row],[הווסת פעיל?]]=1,IF(שבוע_בדילוג[[#This Row],[וסת קבוע אחרון]]=F300,1,0),""))</f>
        <v/>
      </c>
      <c r="AH299" s="1" t="str">
        <f>IF(B300=1,"",IF(שבוע_בדילוג[[#This Row],[הווסת פעיל?]]=1,IF(OR(שבוע_בדילוג[[#This Row],[וסת קבוע אחרון]]=F300,F300=שבוע_בדילוג[[#This Row],[LengthofCycle]]),1,0),""))</f>
        <v/>
      </c>
      <c r="AI299" s="1" t="str">
        <f>IF(B300=1,"",IF(שבוע_בדילוג[[#This Row],[הווסת פעיל?]]=1,IF(OR(שבוע_בדילוג[[#This Row],[וסת קבוע אחרון]]=F300,F300=שבוע_בדילוג[[#This Row],[LengthofCycle]],AND(שבוע_בדילוג[[#This Row],[LengthofCycle]]&lt;&gt;שבוע_בדילוג[[#This Row],[וסת קבוע אחרון]],OR(F300=28,F300=29))),1,0),""))</f>
        <v/>
      </c>
      <c r="AJ299" s="1" t="str">
        <f>IF(AND(שבוע_בדילוג[[#This Row],[הווסת פעיל?]]=1,B300=1),1,"")</f>
        <v/>
      </c>
      <c r="AK299" s="4">
        <f>IF(AND(שבוע_בדילוג[[#This Row],[הווסת פעיל?]]&lt;&gt;1,B300&lt;&gt;1,B300&lt;&gt;""),IF(שבוע_בדילוג[[#This Row],[LengthofCycle]]=F300,1,0),"")</f>
        <v>0</v>
      </c>
      <c r="AL299" s="4">
        <f>IF(AND(שבוע_בדילוג[[#This Row],[הווסת פעיל?]]&lt;&gt;1,B300&lt;&gt;1,B300&lt;&gt;""),IF(OR(שבוע_בדילוג[[#This Row],[LengthofCycle]]=F300,F300=29),1,0),"")</f>
        <v>0</v>
      </c>
      <c r="AM299" s="4">
        <f>IF(AND(שבוע_בדילוג[[#This Row],[הווסת פעיל?]]&lt;&gt;1,B300&lt;&gt;1,B300&lt;&gt;""),IF(OR(שבוע_בדילוג[[#This Row],[LengthofCycle]]=F300,F300=29,F300=28),1,0),"")</f>
        <v>0</v>
      </c>
    </row>
    <row r="300" spans="1:39" x14ac:dyDescent="0.25">
      <c r="A300" s="1" t="s">
        <v>84</v>
      </c>
      <c r="B300" s="1">
        <v>6</v>
      </c>
      <c r="C300" s="1">
        <v>1</v>
      </c>
      <c r="D300" s="1">
        <v>1</v>
      </c>
      <c r="E300" s="1">
        <v>1</v>
      </c>
      <c r="F300" s="1">
        <v>32</v>
      </c>
      <c r="H300" s="1">
        <f>שבוע_בדילוג[[#This Row],[LengthofCycle]]+1</f>
        <v>33</v>
      </c>
      <c r="I300" s="1" t="str">
        <f>IF(IFERROR(LOOKUP(שבוע_בדילוג[[#This Row],[ClientID]],קביעויות[השבוע בדילוג]),FALSE)=שבוע_בדילוג[[#This Row],[ClientID]],1,"")</f>
        <v/>
      </c>
      <c r="J300" s="1" t="str">
        <f>IF(AND(שבוע_בדילוג[[#This Row],[CycleNumber]]&gt;1,OR(B301="",שבוע_בדילוג[[#This Row],[CycleNumber]]&gt;B299)),IF(OR(AND(שבוע_בדילוג[[#This Row],[LengthofCycle]]=29,F299=29),AND(שבוע_בדילוג[[#This Row],[LengthofCycle]]=36,F299=36)),1,""),"")</f>
        <v/>
      </c>
      <c r="K300" s="1" t="str">
        <f>IF(AND(שבוע_בדילוג[[#This Row],[וסת השבוע]]=1,J299=1,שבוע_בדילוג[[#This Row],[CycleNumber]]&gt;B299),1,"")</f>
        <v/>
      </c>
      <c r="L300" s="1" t="str">
        <f>IF(שבוע_בדילוג[[#This Row],[CycleNumber]]=1,"",IF(שבוע_בדילוג[[#This Row],[וסת השבוע]]=1,0,IF(L299="","",IF(L299=0,IF(שבוע_בדילוג[[#This Row],[LengthofCycle]]=29,0,1),IF(L299=1,IF(שבוע_בדילוג[[#This Row],[LengthofCycle]]+F299=29*2,0,2),IF(L299=2,IF(שבוע_בדילוג[[#This Row],[LengthofCycle]]+F299+F298=29*3,0,3),""))))))</f>
        <v/>
      </c>
      <c r="M300" s="1" t="str">
        <f>IF(שבוע_בדילוג[[#This Row],[וסת השבוע]]=1,IF(שבוע_בדילוג[[#This Row],[וסת השבוע וההפלגה ביחד]]=1,M299+1,0),IF(AND(שבוע_בדילוג[[#This Row],[CycleNumber]]&gt;B299,שבוע_בדילוג[[#This Row],[CycleNumber]]&gt;1),IF(שבוע_בדילוג[[#This Row],[וסת השבוע פעיל?]]&lt;&gt;"",M299+1,""),""))</f>
        <v/>
      </c>
      <c r="N300" s="1" t="str">
        <f>IF(שבוע_בדילוג[[#This Row],[וסת השבוע פעיל?2]]="","",IF(AND(שבוע_בדילוג[[#This Row],[וסת השבוע פעיל?]]&lt;&gt;"",שבוע_בדילוג[[#This Row],[CycleNumber]]&lt;B301,B301&lt;&gt;"",שבוע_בדילוג[[#This Row],[וסת השבוע פעיל?]]&lt;3),IF(L301=0,IF(AND(שבוע_בדילוג[[#This Row],[וסת השבוע פעיל?]]&gt;0,J301=1),0,1),0),""))</f>
        <v/>
      </c>
      <c r="O300" s="1" t="str">
        <f t="shared" si="40"/>
        <v/>
      </c>
      <c r="P300" s="1" t="str">
        <f>IF(AND(שבוע_בדילוג[[#This Row],[חיזוי - שבוע]]=1,K301=1),1,"")</f>
        <v/>
      </c>
      <c r="Q300" s="1" t="str">
        <f>IF(AND(שבוע_בדילוג[[#This Row],[וסת השבוע פעיל?]]&lt;3,OR(שבוע_בדילוג[[#This Row],[CycleNumber]]&gt;B301,B301="")),1,"")</f>
        <v/>
      </c>
      <c r="R300" s="1" t="str">
        <f>IF(AND(שבוע_בדילוג[[#This Row],[חיזוי - שבוע]]&lt;&gt;"",שבוע_בדילוג[[#This Row],[וסת השבוע פעיל?2]]=""),1,"")</f>
        <v/>
      </c>
      <c r="S300" s="1" t="str">
        <f>IF(שבוע_בדילוג[[#This Row],[האישה קבעה וסת שבוע בדילוג?]]=1,IF(שבוע_בדילוג[[#This Row],[וסת השבוע פעיל?]]&lt;3,1,0),"")</f>
        <v/>
      </c>
      <c r="T3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0" s="1">
        <f t="shared" si="35"/>
        <v>0</v>
      </c>
      <c r="V300" s="1">
        <f t="shared" si="36"/>
        <v>0</v>
      </c>
      <c r="W300" s="1">
        <f t="shared" si="37"/>
        <v>0</v>
      </c>
      <c r="X300" s="1" t="str">
        <f>IF(שבוע_בדילוג[[#This Row],[3 הפלגות זהות]]="","",IF(שבוע_בדילוג[[#This Row],[3 הפלגות זהות]]=1,שבוע_בדילוג[[#This Row],[LengthofCycle]],X299))</f>
        <v/>
      </c>
      <c r="Z300" s="1" t="str">
        <f>IF(OR(שבוע_בדילוג[[#This Row],[הווסת פעיל?]]=0,שבוע_בדילוג[[#This Row],[הווסת פעיל?]]=""),"",SUM(Z299,שבוע_בדילוג[[#This Row],[הווסת פעיל?]]))</f>
        <v/>
      </c>
      <c r="AA300" s="1" t="str">
        <f>IF(AND(שבוע_בדילוג[[#This Row],[כמה מחזורים עד עקירה]]&lt;&gt;"",Z301=""),שבוע_בדילוג[[#This Row],[כמה מחזורים עד עקירה]],"")</f>
        <v/>
      </c>
      <c r="AB300" s="1" t="str">
        <f>IF(AND(שבוע_בדילוג[[#This Row],[הווסת פעיל?]]=1,שבוע_בדילוג[[#This Row],[וסת קבוע אחרון]]&lt;&gt;X299),שבוע_בדילוג[[#This Row],[וסת קבוע אחרון]],"")</f>
        <v/>
      </c>
      <c r="AC300" s="1" t="str">
        <f>IF(AND(שבוע_בדילוג[[#This Row],[הווסת פעיל?]]=1,Y299=0,שבוע_בדילוג[[#This Row],[וסת קבוע אחרון]]=X299),שבוע_בדילוג[[#This Row],[וסת קבוע אחרון]],"")</f>
        <v/>
      </c>
      <c r="AD300" s="1" t="str">
        <f>IF(AND(שבוע_בדילוג[[#This Row],[הווסת פעיל?]]=1,Y299=0,שבוע_בדילוג[[#This Row],[וסת קבוע אחרון]]&lt;&gt;X299),1,"")</f>
        <v/>
      </c>
      <c r="AE300" s="1" t="str">
        <f>IF(AND(שבוע_בדילוג[[#This Row],[הווסת פעיל?]]&lt;&gt;"",B301=1),שבוע_בדילוג[[#This Row],[CycleNumber]],"")</f>
        <v/>
      </c>
      <c r="AF300" s="1" t="str">
        <f>IF(AND(שבוע_בדילוג[[#This Row],[הווסת פעיל?]]&lt;&gt;"",Y299=""),שבוע_בדילוג[[#This Row],[CycleNumber]],"")</f>
        <v/>
      </c>
      <c r="AG300" s="1" t="str">
        <f>IF(B301=1,"",IF(שבוע_בדילוג[[#This Row],[הווסת פעיל?]]=1,IF(שבוע_בדילוג[[#This Row],[וסת קבוע אחרון]]=F301,1,0),""))</f>
        <v/>
      </c>
      <c r="AH300" s="1" t="str">
        <f>IF(B301=1,"",IF(שבוע_בדילוג[[#This Row],[הווסת פעיל?]]=1,IF(OR(שבוע_בדילוג[[#This Row],[וסת קבוע אחרון]]=F301,F301=שבוע_בדילוג[[#This Row],[LengthofCycle]]),1,0),""))</f>
        <v/>
      </c>
      <c r="AI300" s="1" t="str">
        <f>IF(B301=1,"",IF(שבוע_בדילוג[[#This Row],[הווסת פעיל?]]=1,IF(OR(שבוע_בדילוג[[#This Row],[וסת קבוע אחרון]]=F301,F301=שבוע_בדילוג[[#This Row],[LengthofCycle]],AND(שבוע_בדילוג[[#This Row],[LengthofCycle]]&lt;&gt;שבוע_בדילוג[[#This Row],[וסת קבוע אחרון]],OR(F301=28,F301=29))),1,0),""))</f>
        <v/>
      </c>
      <c r="AJ300" s="1" t="str">
        <f>IF(AND(שבוע_בדילוג[[#This Row],[הווסת פעיל?]]=1,B301=1),1,"")</f>
        <v/>
      </c>
      <c r="AK300" s="4">
        <f>IF(AND(שבוע_בדילוג[[#This Row],[הווסת פעיל?]]&lt;&gt;1,B301&lt;&gt;1,B301&lt;&gt;""),IF(שבוע_בדילוג[[#This Row],[LengthofCycle]]=F301,1,0),"")</f>
        <v>0</v>
      </c>
      <c r="AL300" s="4">
        <f>IF(AND(שבוע_בדילוג[[#This Row],[הווסת פעיל?]]&lt;&gt;1,B301&lt;&gt;1,B301&lt;&gt;""),IF(OR(שבוע_בדילוג[[#This Row],[LengthofCycle]]=F301,F301=29),1,0),"")</f>
        <v>0</v>
      </c>
      <c r="AM300" s="4">
        <f>IF(AND(שבוע_בדילוג[[#This Row],[הווסת פעיל?]]&lt;&gt;1,B301&lt;&gt;1,B301&lt;&gt;""),IF(OR(שבוע_בדילוג[[#This Row],[LengthofCycle]]=F301,F301=29,F301=28),1,0),"")</f>
        <v>0</v>
      </c>
    </row>
    <row r="301" spans="1:39" x14ac:dyDescent="0.25">
      <c r="A301" s="1" t="s">
        <v>84</v>
      </c>
      <c r="B301" s="1">
        <v>7</v>
      </c>
      <c r="C301" s="1">
        <v>1</v>
      </c>
      <c r="D301" s="1">
        <v>1</v>
      </c>
      <c r="E301" s="1">
        <v>1</v>
      </c>
      <c r="F301" s="1">
        <v>35</v>
      </c>
      <c r="H301" s="1">
        <f>שבוע_בדילוג[[#This Row],[LengthofCycle]]+1</f>
        <v>36</v>
      </c>
      <c r="I301" s="1" t="str">
        <f>IF(IFERROR(LOOKUP(שבוע_בדילוג[[#This Row],[ClientID]],קביעויות[השבוע בדילוג]),FALSE)=שבוע_בדילוג[[#This Row],[ClientID]],1,"")</f>
        <v/>
      </c>
      <c r="J301" s="1" t="str">
        <f>IF(AND(שבוע_בדילוג[[#This Row],[CycleNumber]]&gt;1,OR(B302="",שבוע_בדילוג[[#This Row],[CycleNumber]]&gt;B300)),IF(OR(AND(שבוע_בדילוג[[#This Row],[LengthofCycle]]=29,F300=29),AND(שבוע_בדילוג[[#This Row],[LengthofCycle]]=36,F300=36)),1,""),"")</f>
        <v/>
      </c>
      <c r="K301" s="1" t="str">
        <f>IF(AND(שבוע_בדילוג[[#This Row],[וסת השבוע]]=1,J300=1,שבוע_בדילוג[[#This Row],[CycleNumber]]&gt;B300),1,"")</f>
        <v/>
      </c>
      <c r="L301" s="1" t="str">
        <f>IF(שבוע_בדילוג[[#This Row],[CycleNumber]]=1,"",IF(שבוע_בדילוג[[#This Row],[וסת השבוע]]=1,0,IF(L300="","",IF(L300=0,IF(שבוע_בדילוג[[#This Row],[LengthofCycle]]=29,0,1),IF(L300=1,IF(שבוע_בדילוג[[#This Row],[LengthofCycle]]+F300=29*2,0,2),IF(L300=2,IF(שבוע_בדילוג[[#This Row],[LengthofCycle]]+F300+F299=29*3,0,3),""))))))</f>
        <v/>
      </c>
      <c r="M301" s="1" t="str">
        <f>IF(שבוע_בדילוג[[#This Row],[וסת השבוע]]=1,IF(שבוע_בדילוג[[#This Row],[וסת השבוע וההפלגה ביחד]]=1,M300+1,0),IF(AND(שבוע_בדילוג[[#This Row],[CycleNumber]]&gt;B300,שבוע_בדילוג[[#This Row],[CycleNumber]]&gt;1),IF(שבוע_בדילוג[[#This Row],[וסת השבוע פעיל?]]&lt;&gt;"",M300+1,""),""))</f>
        <v/>
      </c>
      <c r="N301" s="1" t="str">
        <f>IF(שבוע_בדילוג[[#This Row],[וסת השבוע פעיל?2]]="","",IF(AND(שבוע_בדילוג[[#This Row],[וסת השבוע פעיל?]]&lt;&gt;"",שבוע_בדילוג[[#This Row],[CycleNumber]]&lt;B302,B302&lt;&gt;"",שבוע_בדילוג[[#This Row],[וסת השבוע פעיל?]]&lt;3),IF(L302=0,IF(AND(שבוע_בדילוג[[#This Row],[וסת השבוע פעיל?]]&gt;0,J302=1),0,1),0),""))</f>
        <v/>
      </c>
      <c r="O301" s="1" t="str">
        <f t="shared" si="40"/>
        <v/>
      </c>
      <c r="P301" s="1" t="str">
        <f>IF(AND(שבוע_בדילוג[[#This Row],[חיזוי - שבוע]]=1,K302=1),1,"")</f>
        <v/>
      </c>
      <c r="Q301" s="1" t="str">
        <f>IF(AND(שבוע_בדילוג[[#This Row],[וסת השבוע פעיל?]]&lt;3,OR(שבוע_בדילוג[[#This Row],[CycleNumber]]&gt;B302,B302="")),1,"")</f>
        <v/>
      </c>
      <c r="R301" s="1" t="str">
        <f>IF(AND(שבוע_בדילוג[[#This Row],[חיזוי - שבוע]]&lt;&gt;"",שבוע_בדילוג[[#This Row],[וסת השבוע פעיל?2]]=""),1,"")</f>
        <v/>
      </c>
      <c r="S301" s="1" t="str">
        <f>IF(שבוע_בדילוג[[#This Row],[האישה קבעה וסת שבוע בדילוג?]]=1,IF(שבוע_בדילוג[[#This Row],[וסת השבוע פעיל?]]&lt;3,1,0),"")</f>
        <v/>
      </c>
      <c r="T3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1" s="1">
        <f t="shared" si="35"/>
        <v>0</v>
      </c>
      <c r="V301" s="1">
        <f t="shared" si="36"/>
        <v>0</v>
      </c>
      <c r="W301" s="1">
        <f t="shared" si="37"/>
        <v>0</v>
      </c>
      <c r="X301" s="1" t="str">
        <f>IF(שבוע_בדילוג[[#This Row],[3 הפלגות זהות]]="","",IF(שבוע_בדילוג[[#This Row],[3 הפלגות זהות]]=1,שבוע_בדילוג[[#This Row],[LengthofCycle]],X300))</f>
        <v/>
      </c>
      <c r="Z301" s="1" t="str">
        <f>IF(OR(שבוע_בדילוג[[#This Row],[הווסת פעיל?]]=0,שבוע_בדילוג[[#This Row],[הווסת פעיל?]]=""),"",SUM(Z300,שבוע_בדילוג[[#This Row],[הווסת פעיל?]]))</f>
        <v/>
      </c>
      <c r="AA301" s="1" t="str">
        <f>IF(AND(שבוע_בדילוג[[#This Row],[כמה מחזורים עד עקירה]]&lt;&gt;"",Z302=""),שבוע_בדילוג[[#This Row],[כמה מחזורים עד עקירה]],"")</f>
        <v/>
      </c>
      <c r="AB301" s="1" t="str">
        <f>IF(AND(שבוע_בדילוג[[#This Row],[הווסת פעיל?]]=1,שבוע_בדילוג[[#This Row],[וסת קבוע אחרון]]&lt;&gt;X300),שבוע_בדילוג[[#This Row],[וסת קבוע אחרון]],"")</f>
        <v/>
      </c>
      <c r="AC301" s="1" t="str">
        <f>IF(AND(שבוע_בדילוג[[#This Row],[הווסת פעיל?]]=1,Y300=0,שבוע_בדילוג[[#This Row],[וסת קבוע אחרון]]=X300),שבוע_בדילוג[[#This Row],[וסת קבוע אחרון]],"")</f>
        <v/>
      </c>
      <c r="AD301" s="1" t="str">
        <f>IF(AND(שבוע_בדילוג[[#This Row],[הווסת פעיל?]]=1,Y300=0,שבוע_בדילוג[[#This Row],[וסת קבוע אחרון]]&lt;&gt;X300),1,"")</f>
        <v/>
      </c>
      <c r="AE301" s="1" t="str">
        <f>IF(AND(שבוע_בדילוג[[#This Row],[הווסת פעיל?]]&lt;&gt;"",B302=1),שבוע_בדילוג[[#This Row],[CycleNumber]],"")</f>
        <v/>
      </c>
      <c r="AF301" s="1" t="str">
        <f>IF(AND(שבוע_בדילוג[[#This Row],[הווסת פעיל?]]&lt;&gt;"",Y300=""),שבוע_בדילוג[[#This Row],[CycleNumber]],"")</f>
        <v/>
      </c>
      <c r="AG301" s="1" t="str">
        <f>IF(B302=1,"",IF(שבוע_בדילוג[[#This Row],[הווסת פעיל?]]=1,IF(שבוע_בדילוג[[#This Row],[וסת קבוע אחרון]]=F302,1,0),""))</f>
        <v/>
      </c>
      <c r="AH301" s="1" t="str">
        <f>IF(B302=1,"",IF(שבוע_בדילוג[[#This Row],[הווסת פעיל?]]=1,IF(OR(שבוע_בדילוג[[#This Row],[וסת קבוע אחרון]]=F302,F302=שבוע_בדילוג[[#This Row],[LengthofCycle]]),1,0),""))</f>
        <v/>
      </c>
      <c r="AI301" s="1" t="str">
        <f>IF(B302=1,"",IF(שבוע_בדילוג[[#This Row],[הווסת פעיל?]]=1,IF(OR(שבוע_בדילוג[[#This Row],[וסת קבוע אחרון]]=F302,F302=שבוע_בדילוג[[#This Row],[LengthofCycle]],AND(שבוע_בדילוג[[#This Row],[LengthofCycle]]&lt;&gt;שבוע_בדילוג[[#This Row],[וסת קבוע אחרון]],OR(F302=28,F302=29))),1,0),""))</f>
        <v/>
      </c>
      <c r="AJ301" s="1" t="str">
        <f>IF(AND(שבוע_בדילוג[[#This Row],[הווסת פעיל?]]=1,B302=1),1,"")</f>
        <v/>
      </c>
      <c r="AK301" s="4">
        <f>IF(AND(שבוע_בדילוג[[#This Row],[הווסת פעיל?]]&lt;&gt;1,B302&lt;&gt;1,B302&lt;&gt;""),IF(שבוע_בדילוג[[#This Row],[LengthofCycle]]=F302,1,0),"")</f>
        <v>0</v>
      </c>
      <c r="AL301" s="4">
        <f>IF(AND(שבוע_בדילוג[[#This Row],[הווסת פעיל?]]&lt;&gt;1,B302&lt;&gt;1,B302&lt;&gt;""),IF(OR(שבוע_בדילוג[[#This Row],[LengthofCycle]]=F302,F302=29),1,0),"")</f>
        <v>0</v>
      </c>
      <c r="AM301" s="4">
        <f>IF(AND(שבוע_בדילוג[[#This Row],[הווסת פעיל?]]&lt;&gt;1,B302&lt;&gt;1,B302&lt;&gt;""),IF(OR(שבוע_בדילוג[[#This Row],[LengthofCycle]]=F302,F302=29,F302=28),1,0),"")</f>
        <v>1</v>
      </c>
    </row>
    <row r="302" spans="1:39" x14ac:dyDescent="0.25">
      <c r="A302" s="1" t="s">
        <v>84</v>
      </c>
      <c r="B302" s="1">
        <v>8</v>
      </c>
      <c r="C302" s="1">
        <v>1</v>
      </c>
      <c r="D302" s="1">
        <v>1</v>
      </c>
      <c r="E302" s="1">
        <v>1</v>
      </c>
      <c r="F302" s="1">
        <v>28</v>
      </c>
      <c r="H302" s="1">
        <f>שבוע_בדילוג[[#This Row],[LengthofCycle]]+1</f>
        <v>29</v>
      </c>
      <c r="I302" s="1" t="str">
        <f>IF(IFERROR(LOOKUP(שבוע_בדילוג[[#This Row],[ClientID]],קביעויות[השבוע בדילוג]),FALSE)=שבוע_בדילוג[[#This Row],[ClientID]],1,"")</f>
        <v/>
      </c>
      <c r="J302" s="1" t="str">
        <f>IF(AND(שבוע_בדילוג[[#This Row],[CycleNumber]]&gt;1,OR(B303="",שבוע_בדילוג[[#This Row],[CycleNumber]]&gt;B301)),IF(OR(AND(שבוע_בדילוג[[#This Row],[LengthofCycle]]=29,F301=29),AND(שבוע_בדילוג[[#This Row],[LengthofCycle]]=36,F301=36)),1,""),"")</f>
        <v/>
      </c>
      <c r="K302" s="1" t="str">
        <f>IF(AND(שבוע_בדילוג[[#This Row],[וסת השבוע]]=1,J301=1,שבוע_בדילוג[[#This Row],[CycleNumber]]&gt;B301),1,"")</f>
        <v/>
      </c>
      <c r="L302" s="1" t="str">
        <f>IF(שבוע_בדילוג[[#This Row],[CycleNumber]]=1,"",IF(שבוע_בדילוג[[#This Row],[וסת השבוע]]=1,0,IF(L301="","",IF(L301=0,IF(שבוע_בדילוג[[#This Row],[LengthofCycle]]=29,0,1),IF(L301=1,IF(שבוע_בדילוג[[#This Row],[LengthofCycle]]+F301=29*2,0,2),IF(L301=2,IF(שבוע_בדילוג[[#This Row],[LengthofCycle]]+F301+F300=29*3,0,3),""))))))</f>
        <v/>
      </c>
      <c r="M302" s="1" t="str">
        <f>IF(שבוע_בדילוג[[#This Row],[וסת השבוע]]=1,IF(שבוע_בדילוג[[#This Row],[וסת השבוע וההפלגה ביחד]]=1,M301+1,0),IF(AND(שבוע_בדילוג[[#This Row],[CycleNumber]]&gt;B301,שבוע_בדילוג[[#This Row],[CycleNumber]]&gt;1),IF(שבוע_בדילוג[[#This Row],[וסת השבוע פעיל?]]&lt;&gt;"",M301+1,""),""))</f>
        <v/>
      </c>
      <c r="N302" s="1" t="str">
        <f>IF(שבוע_בדילוג[[#This Row],[וסת השבוע פעיל?2]]="","",IF(AND(שבוע_בדילוג[[#This Row],[וסת השבוע פעיל?]]&lt;&gt;"",שבוע_בדילוג[[#This Row],[CycleNumber]]&lt;B303,B303&lt;&gt;"",שבוע_בדילוג[[#This Row],[וסת השבוע פעיל?]]&lt;3),IF(L303=0,IF(AND(שבוע_בדילוג[[#This Row],[וסת השבוע פעיל?]]&gt;0,J303=1),0,1),0),""))</f>
        <v/>
      </c>
      <c r="O302" s="1" t="str">
        <f t="shared" si="40"/>
        <v/>
      </c>
      <c r="P302" s="1" t="str">
        <f>IF(AND(שבוע_בדילוג[[#This Row],[חיזוי - שבוע]]=1,K303=1),1,"")</f>
        <v/>
      </c>
      <c r="Q302" s="1" t="str">
        <f>IF(AND(שבוע_בדילוג[[#This Row],[וסת השבוע פעיל?]]&lt;3,OR(שבוע_בדילוג[[#This Row],[CycleNumber]]&gt;B303,B303="")),1,"")</f>
        <v/>
      </c>
      <c r="R302" s="1" t="str">
        <f>IF(AND(שבוע_בדילוג[[#This Row],[חיזוי - שבוע]]&lt;&gt;"",שבוע_בדילוג[[#This Row],[וסת השבוע פעיל?2]]=""),1,"")</f>
        <v/>
      </c>
      <c r="S302" s="1" t="str">
        <f>IF(שבוע_בדילוג[[#This Row],[האישה קבעה וסת שבוע בדילוג?]]=1,IF(שבוע_בדילוג[[#This Row],[וסת השבוע פעיל?]]&lt;3,1,0),"")</f>
        <v/>
      </c>
      <c r="T3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2" s="1">
        <f t="shared" si="35"/>
        <v>0</v>
      </c>
      <c r="V302" s="1">
        <f t="shared" si="36"/>
        <v>0</v>
      </c>
      <c r="W302" s="1">
        <f t="shared" si="37"/>
        <v>0</v>
      </c>
      <c r="X302" s="1" t="str">
        <f>IF(שבוע_בדילוג[[#This Row],[3 הפלגות זהות]]="","",IF(שבוע_בדילוג[[#This Row],[3 הפלגות זהות]]=1,שבוע_בדילוג[[#This Row],[LengthofCycle]],X301))</f>
        <v/>
      </c>
      <c r="Z302" s="1" t="str">
        <f>IF(OR(שבוע_בדילוג[[#This Row],[הווסת פעיל?]]=0,שבוע_בדילוג[[#This Row],[הווסת פעיל?]]=""),"",SUM(Z301,שבוע_בדילוג[[#This Row],[הווסת פעיל?]]))</f>
        <v/>
      </c>
      <c r="AA302" s="1" t="str">
        <f>IF(AND(שבוע_בדילוג[[#This Row],[כמה מחזורים עד עקירה]]&lt;&gt;"",Z303=""),שבוע_בדילוג[[#This Row],[כמה מחזורים עד עקירה]],"")</f>
        <v/>
      </c>
      <c r="AB302" s="1" t="str">
        <f>IF(AND(שבוע_בדילוג[[#This Row],[הווסת פעיל?]]=1,שבוע_בדילוג[[#This Row],[וסת קבוע אחרון]]&lt;&gt;X301),שבוע_בדילוג[[#This Row],[וסת קבוע אחרון]],"")</f>
        <v/>
      </c>
      <c r="AC302" s="1" t="str">
        <f>IF(AND(שבוע_בדילוג[[#This Row],[הווסת פעיל?]]=1,Y301=0,שבוע_בדילוג[[#This Row],[וסת קבוע אחרון]]=X301),שבוע_בדילוג[[#This Row],[וסת קבוע אחרון]],"")</f>
        <v/>
      </c>
      <c r="AD302" s="1" t="str">
        <f>IF(AND(שבוע_בדילוג[[#This Row],[הווסת פעיל?]]=1,Y301=0,שבוע_בדילוג[[#This Row],[וסת קבוע אחרון]]&lt;&gt;X301),1,"")</f>
        <v/>
      </c>
      <c r="AE302" s="1" t="str">
        <f>IF(AND(שבוע_בדילוג[[#This Row],[הווסת פעיל?]]&lt;&gt;"",B303=1),שבוע_בדילוג[[#This Row],[CycleNumber]],"")</f>
        <v/>
      </c>
      <c r="AF302" s="1" t="str">
        <f>IF(AND(שבוע_בדילוג[[#This Row],[הווסת פעיל?]]&lt;&gt;"",Y301=""),שבוע_בדילוג[[#This Row],[CycleNumber]],"")</f>
        <v/>
      </c>
      <c r="AG302" s="1" t="str">
        <f>IF(B303=1,"",IF(שבוע_בדילוג[[#This Row],[הווסת פעיל?]]=1,IF(שבוע_בדילוג[[#This Row],[וסת קבוע אחרון]]=F303,1,0),""))</f>
        <v/>
      </c>
      <c r="AH302" s="1" t="str">
        <f>IF(B303=1,"",IF(שבוע_בדילוג[[#This Row],[הווסת פעיל?]]=1,IF(OR(שבוע_בדילוג[[#This Row],[וסת קבוע אחרון]]=F303,F303=שבוע_בדילוג[[#This Row],[LengthofCycle]]),1,0),""))</f>
        <v/>
      </c>
      <c r="AI302" s="1" t="str">
        <f>IF(B303=1,"",IF(שבוע_בדילוג[[#This Row],[הווסת פעיל?]]=1,IF(OR(שבוע_בדילוג[[#This Row],[וסת קבוע אחרון]]=F303,F303=שבוע_בדילוג[[#This Row],[LengthofCycle]],AND(שבוע_בדילוג[[#This Row],[LengthofCycle]]&lt;&gt;שבוע_בדילוג[[#This Row],[וסת קבוע אחרון]],OR(F303=28,F303=29))),1,0),""))</f>
        <v/>
      </c>
      <c r="AJ302" s="1" t="str">
        <f>IF(AND(שבוע_בדילוג[[#This Row],[הווסת פעיל?]]=1,B303=1),1,"")</f>
        <v/>
      </c>
      <c r="AK302" s="4">
        <f>IF(AND(שבוע_בדילוג[[#This Row],[הווסת פעיל?]]&lt;&gt;1,B303&lt;&gt;1,B303&lt;&gt;""),IF(שבוע_בדילוג[[#This Row],[LengthofCycle]]=F303,1,0),"")</f>
        <v>0</v>
      </c>
      <c r="AL302" s="4">
        <f>IF(AND(שבוע_בדילוג[[#This Row],[הווסת פעיל?]]&lt;&gt;1,B303&lt;&gt;1,B303&lt;&gt;""),IF(OR(שבוע_בדילוג[[#This Row],[LengthofCycle]]=F303,F303=29),1,0),"")</f>
        <v>0</v>
      </c>
      <c r="AM302" s="4">
        <f>IF(AND(שבוע_בדילוג[[#This Row],[הווסת פעיל?]]&lt;&gt;1,B303&lt;&gt;1,B303&lt;&gt;""),IF(OR(שבוע_בדילוג[[#This Row],[LengthofCycle]]=F303,F303=29,F303=28),1,0),"")</f>
        <v>0</v>
      </c>
    </row>
    <row r="303" spans="1:39" x14ac:dyDescent="0.25">
      <c r="A303" s="1" t="s">
        <v>84</v>
      </c>
      <c r="B303" s="1">
        <v>9</v>
      </c>
      <c r="C303" s="1">
        <v>1</v>
      </c>
      <c r="D303" s="1">
        <v>1</v>
      </c>
      <c r="E303" s="1">
        <v>1</v>
      </c>
      <c r="F303" s="1">
        <v>37</v>
      </c>
      <c r="H303" s="1">
        <f>שבוע_בדילוג[[#This Row],[LengthofCycle]]+1</f>
        <v>38</v>
      </c>
      <c r="I303" s="1" t="str">
        <f>IF(IFERROR(LOOKUP(שבוע_בדילוג[[#This Row],[ClientID]],קביעויות[השבוע בדילוג]),FALSE)=שבוע_בדילוג[[#This Row],[ClientID]],1,"")</f>
        <v/>
      </c>
      <c r="J303" s="1" t="str">
        <f>IF(AND(שבוע_בדילוג[[#This Row],[CycleNumber]]&gt;1,OR(B304="",שבוע_בדילוג[[#This Row],[CycleNumber]]&gt;B302)),IF(OR(AND(שבוע_בדילוג[[#This Row],[LengthofCycle]]=29,F302=29),AND(שבוע_בדילוג[[#This Row],[LengthofCycle]]=36,F302=36)),1,""),"")</f>
        <v/>
      </c>
      <c r="K303" s="1" t="str">
        <f>IF(AND(שבוע_בדילוג[[#This Row],[וסת השבוע]]=1,J302=1,שבוע_בדילוג[[#This Row],[CycleNumber]]&gt;B302),1,"")</f>
        <v/>
      </c>
      <c r="L303" s="1" t="str">
        <f>IF(שבוע_בדילוג[[#This Row],[CycleNumber]]=1,"",IF(שבוע_בדילוג[[#This Row],[וסת השבוע]]=1,0,IF(L302="","",IF(L302=0,IF(שבוע_בדילוג[[#This Row],[LengthofCycle]]=29,0,1),IF(L302=1,IF(שבוע_בדילוג[[#This Row],[LengthofCycle]]+F302=29*2,0,2),IF(L302=2,IF(שבוע_בדילוג[[#This Row],[LengthofCycle]]+F302+F301=29*3,0,3),""))))))</f>
        <v/>
      </c>
      <c r="M303" s="1" t="str">
        <f>IF(שבוע_בדילוג[[#This Row],[וסת השבוע]]=1,IF(שבוע_בדילוג[[#This Row],[וסת השבוע וההפלגה ביחד]]=1,M302+1,0),IF(AND(שבוע_בדילוג[[#This Row],[CycleNumber]]&gt;B302,שבוע_בדילוג[[#This Row],[CycleNumber]]&gt;1),IF(שבוע_בדילוג[[#This Row],[וסת השבוע פעיל?]]&lt;&gt;"",M302+1,""),""))</f>
        <v/>
      </c>
      <c r="N303" s="1" t="str">
        <f>IF(שבוע_בדילוג[[#This Row],[וסת השבוע פעיל?2]]="","",IF(AND(שבוע_בדילוג[[#This Row],[וסת השבוע פעיל?]]&lt;&gt;"",שבוע_בדילוג[[#This Row],[CycleNumber]]&lt;B304,B304&lt;&gt;"",שבוע_בדילוג[[#This Row],[וסת השבוע פעיל?]]&lt;3),IF(L304=0,IF(AND(שבוע_בדילוג[[#This Row],[וסת השבוע פעיל?]]&gt;0,J304=1),0,1),0),""))</f>
        <v/>
      </c>
      <c r="O303" s="1" t="str">
        <f t="shared" si="40"/>
        <v/>
      </c>
      <c r="P303" s="1" t="str">
        <f>IF(AND(שבוע_בדילוג[[#This Row],[חיזוי - שבוע]]=1,K304=1),1,"")</f>
        <v/>
      </c>
      <c r="Q303" s="1" t="str">
        <f>IF(AND(שבוע_בדילוג[[#This Row],[וסת השבוע פעיל?]]&lt;3,OR(שבוע_בדילוג[[#This Row],[CycleNumber]]&gt;B304,B304="")),1,"")</f>
        <v/>
      </c>
      <c r="R303" s="1" t="str">
        <f>IF(AND(שבוע_בדילוג[[#This Row],[חיזוי - שבוע]]&lt;&gt;"",שבוע_בדילוג[[#This Row],[וסת השבוע פעיל?2]]=""),1,"")</f>
        <v/>
      </c>
      <c r="S303" s="1" t="str">
        <f>IF(שבוע_בדילוג[[#This Row],[האישה קבעה וסת שבוע בדילוג?]]=1,IF(שבוע_בדילוג[[#This Row],[וסת השבוע פעיל?]]&lt;3,1,0),"")</f>
        <v/>
      </c>
      <c r="T3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3" s="1">
        <f t="shared" si="35"/>
        <v>0</v>
      </c>
      <c r="V303" s="1">
        <f t="shared" si="36"/>
        <v>0</v>
      </c>
      <c r="W303" s="1">
        <f t="shared" si="37"/>
        <v>0</v>
      </c>
      <c r="X303" s="1" t="str">
        <f>IF(שבוע_בדילוג[[#This Row],[3 הפלגות זהות]]="","",IF(שבוע_בדילוג[[#This Row],[3 הפלגות זהות]]=1,שבוע_בדילוג[[#This Row],[LengthofCycle]],X302))</f>
        <v/>
      </c>
      <c r="Z303" s="1" t="str">
        <f>IF(OR(שבוע_בדילוג[[#This Row],[הווסת פעיל?]]=0,שבוע_בדילוג[[#This Row],[הווסת פעיל?]]=""),"",SUM(Z302,שבוע_בדילוג[[#This Row],[הווסת פעיל?]]))</f>
        <v/>
      </c>
      <c r="AA303" s="1" t="str">
        <f>IF(AND(שבוע_בדילוג[[#This Row],[כמה מחזורים עד עקירה]]&lt;&gt;"",Z304=""),שבוע_בדילוג[[#This Row],[כמה מחזורים עד עקירה]],"")</f>
        <v/>
      </c>
      <c r="AB303" s="1" t="str">
        <f>IF(AND(שבוע_בדילוג[[#This Row],[הווסת פעיל?]]=1,שבוע_בדילוג[[#This Row],[וסת קבוע אחרון]]&lt;&gt;X302),שבוע_בדילוג[[#This Row],[וסת קבוע אחרון]],"")</f>
        <v/>
      </c>
      <c r="AC303" s="1" t="str">
        <f>IF(AND(שבוע_בדילוג[[#This Row],[הווסת פעיל?]]=1,Y302=0,שבוע_בדילוג[[#This Row],[וסת קבוע אחרון]]=X302),שבוע_בדילוג[[#This Row],[וסת קבוע אחרון]],"")</f>
        <v/>
      </c>
      <c r="AD303" s="1" t="str">
        <f>IF(AND(שבוע_בדילוג[[#This Row],[הווסת פעיל?]]=1,Y302=0,שבוע_בדילוג[[#This Row],[וסת קבוע אחרון]]&lt;&gt;X302),1,"")</f>
        <v/>
      </c>
      <c r="AE303" s="1" t="str">
        <f>IF(AND(שבוע_בדילוג[[#This Row],[הווסת פעיל?]]&lt;&gt;"",B304=1),שבוע_בדילוג[[#This Row],[CycleNumber]],"")</f>
        <v/>
      </c>
      <c r="AF303" s="1" t="str">
        <f>IF(AND(שבוע_בדילוג[[#This Row],[הווסת פעיל?]]&lt;&gt;"",Y302=""),שבוע_בדילוג[[#This Row],[CycleNumber]],"")</f>
        <v/>
      </c>
      <c r="AG303" s="1" t="str">
        <f>IF(B304=1,"",IF(שבוע_בדילוג[[#This Row],[הווסת פעיל?]]=1,IF(שבוע_בדילוג[[#This Row],[וסת קבוע אחרון]]=F304,1,0),""))</f>
        <v/>
      </c>
      <c r="AH303" s="1" t="str">
        <f>IF(B304=1,"",IF(שבוע_בדילוג[[#This Row],[הווסת פעיל?]]=1,IF(OR(שבוע_בדילוג[[#This Row],[וסת קבוע אחרון]]=F304,F304=שבוע_בדילוג[[#This Row],[LengthofCycle]]),1,0),""))</f>
        <v/>
      </c>
      <c r="AI303" s="1" t="str">
        <f>IF(B304=1,"",IF(שבוע_בדילוג[[#This Row],[הווסת פעיל?]]=1,IF(OR(שבוע_בדילוג[[#This Row],[וסת קבוע אחרון]]=F304,F304=שבוע_בדילוג[[#This Row],[LengthofCycle]],AND(שבוע_בדילוג[[#This Row],[LengthofCycle]]&lt;&gt;שבוע_בדילוג[[#This Row],[וסת קבוע אחרון]],OR(F304=28,F304=29))),1,0),""))</f>
        <v/>
      </c>
      <c r="AJ303" s="1" t="str">
        <f>IF(AND(שבוע_בדילוג[[#This Row],[הווסת פעיל?]]=1,B304=1),1,"")</f>
        <v/>
      </c>
      <c r="AK303" s="4">
        <f>IF(AND(שבוע_בדילוג[[#This Row],[הווסת פעיל?]]&lt;&gt;1,B304&lt;&gt;1,B304&lt;&gt;""),IF(שבוע_בדילוג[[#This Row],[LengthofCycle]]=F304,1,0),"")</f>
        <v>0</v>
      </c>
      <c r="AL303" s="4">
        <f>IF(AND(שבוע_בדילוג[[#This Row],[הווסת פעיל?]]&lt;&gt;1,B304&lt;&gt;1,B304&lt;&gt;""),IF(OR(שבוע_בדילוג[[#This Row],[LengthofCycle]]=F304,F304=29),1,0),"")</f>
        <v>0</v>
      </c>
      <c r="AM303" s="4">
        <f>IF(AND(שבוע_בדילוג[[#This Row],[הווסת פעיל?]]&lt;&gt;1,B304&lt;&gt;1,B304&lt;&gt;""),IF(OR(שבוע_בדילוג[[#This Row],[LengthofCycle]]=F304,F304=29,F304=28),1,0),"")</f>
        <v>0</v>
      </c>
    </row>
    <row r="304" spans="1:39" x14ac:dyDescent="0.25">
      <c r="A304" s="1" t="s">
        <v>84</v>
      </c>
      <c r="B304" s="1">
        <v>10</v>
      </c>
      <c r="C304" s="1">
        <v>1</v>
      </c>
      <c r="D304" s="1">
        <v>1</v>
      </c>
      <c r="E304" s="1">
        <v>1</v>
      </c>
      <c r="F304" s="1">
        <v>40</v>
      </c>
      <c r="H304" s="1">
        <f>שבוע_בדילוג[[#This Row],[LengthofCycle]]+1</f>
        <v>41</v>
      </c>
      <c r="I304" s="1" t="str">
        <f>IF(IFERROR(LOOKUP(שבוע_בדילוג[[#This Row],[ClientID]],קביעויות[השבוע בדילוג]),FALSE)=שבוע_בדילוג[[#This Row],[ClientID]],1,"")</f>
        <v/>
      </c>
      <c r="J304" s="1" t="str">
        <f>IF(AND(שבוע_בדילוג[[#This Row],[CycleNumber]]&gt;1,OR(B305="",שבוע_בדילוג[[#This Row],[CycleNumber]]&gt;B303)),IF(OR(AND(שבוע_בדילוג[[#This Row],[LengthofCycle]]=29,F303=29),AND(שבוע_בדילוג[[#This Row],[LengthofCycle]]=36,F303=36)),1,""),"")</f>
        <v/>
      </c>
      <c r="K304" s="1" t="str">
        <f>IF(AND(שבוע_בדילוג[[#This Row],[וסת השבוע]]=1,J303=1,שבוע_בדילוג[[#This Row],[CycleNumber]]&gt;B303),1,"")</f>
        <v/>
      </c>
      <c r="L304" s="1" t="str">
        <f>IF(שבוע_בדילוג[[#This Row],[CycleNumber]]=1,"",IF(שבוע_בדילוג[[#This Row],[וסת השבוע]]=1,0,IF(L303="","",IF(L303=0,IF(שבוע_בדילוג[[#This Row],[LengthofCycle]]=29,0,1),IF(L303=1,IF(שבוע_בדילוג[[#This Row],[LengthofCycle]]+F303=29*2,0,2),IF(L303=2,IF(שבוע_בדילוג[[#This Row],[LengthofCycle]]+F303+F302=29*3,0,3),""))))))</f>
        <v/>
      </c>
      <c r="M304" s="1" t="str">
        <f>IF(שבוע_בדילוג[[#This Row],[וסת השבוע]]=1,IF(שבוע_בדילוג[[#This Row],[וסת השבוע וההפלגה ביחד]]=1,M303+1,0),IF(AND(שבוע_בדילוג[[#This Row],[CycleNumber]]&gt;B303,שבוע_בדילוג[[#This Row],[CycleNumber]]&gt;1),IF(שבוע_בדילוג[[#This Row],[וסת השבוע פעיל?]]&lt;&gt;"",M303+1,""),""))</f>
        <v/>
      </c>
      <c r="N304" s="1" t="str">
        <f>IF(שבוע_בדילוג[[#This Row],[וסת השבוע פעיל?2]]="","",IF(AND(שבוע_בדילוג[[#This Row],[וסת השבוע פעיל?]]&lt;&gt;"",שבוע_בדילוג[[#This Row],[CycleNumber]]&lt;B305,B305&lt;&gt;"",שבוע_בדילוג[[#This Row],[וסת השבוע פעיל?]]&lt;3),IF(L305=0,IF(AND(שבוע_בדילוג[[#This Row],[וסת השבוע פעיל?]]&gt;0,J305=1),0,1),0),""))</f>
        <v/>
      </c>
      <c r="O304" s="1" t="str">
        <f t="shared" si="40"/>
        <v/>
      </c>
      <c r="P304" s="1" t="str">
        <f>IF(AND(שבוע_בדילוג[[#This Row],[חיזוי - שבוע]]=1,K305=1),1,"")</f>
        <v/>
      </c>
      <c r="Q304" s="1" t="str">
        <f>IF(AND(שבוע_בדילוג[[#This Row],[וסת השבוע פעיל?]]&lt;3,OR(שבוע_בדילוג[[#This Row],[CycleNumber]]&gt;B305,B305="")),1,"")</f>
        <v/>
      </c>
      <c r="R304" s="1" t="str">
        <f>IF(AND(שבוע_בדילוג[[#This Row],[חיזוי - שבוע]]&lt;&gt;"",שבוע_בדילוג[[#This Row],[וסת השבוע פעיל?2]]=""),1,"")</f>
        <v/>
      </c>
      <c r="S304" s="1" t="str">
        <f>IF(שבוע_בדילוג[[#This Row],[האישה קבעה וסת שבוע בדילוג?]]=1,IF(שבוע_בדילוג[[#This Row],[וסת השבוע פעיל?]]&lt;3,1,0),"")</f>
        <v/>
      </c>
      <c r="T3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4" s="1">
        <f t="shared" si="35"/>
        <v>0</v>
      </c>
      <c r="V304" s="1">
        <f t="shared" si="36"/>
        <v>0</v>
      </c>
      <c r="W304" s="1">
        <f t="shared" si="37"/>
        <v>0</v>
      </c>
      <c r="X304" s="1" t="str">
        <f>IF(שבוע_בדילוג[[#This Row],[3 הפלגות זהות]]="","",IF(שבוע_בדילוג[[#This Row],[3 הפלגות זהות]]=1,שבוע_בדילוג[[#This Row],[LengthofCycle]],X303))</f>
        <v/>
      </c>
      <c r="Z304" s="1" t="str">
        <f>IF(OR(שבוע_בדילוג[[#This Row],[הווסת פעיל?]]=0,שבוע_בדילוג[[#This Row],[הווסת פעיל?]]=""),"",SUM(Z303,שבוע_בדילוג[[#This Row],[הווסת פעיל?]]))</f>
        <v/>
      </c>
      <c r="AA304" s="1" t="str">
        <f>IF(AND(שבוע_בדילוג[[#This Row],[כמה מחזורים עד עקירה]]&lt;&gt;"",Z305=""),שבוע_בדילוג[[#This Row],[כמה מחזורים עד עקירה]],"")</f>
        <v/>
      </c>
      <c r="AB304" s="1" t="str">
        <f>IF(AND(שבוע_בדילוג[[#This Row],[הווסת פעיל?]]=1,שבוע_בדילוג[[#This Row],[וסת קבוע אחרון]]&lt;&gt;X303),שבוע_בדילוג[[#This Row],[וסת קבוע אחרון]],"")</f>
        <v/>
      </c>
      <c r="AC304" s="1" t="str">
        <f>IF(AND(שבוע_בדילוג[[#This Row],[הווסת פעיל?]]=1,Y303=0,שבוע_בדילוג[[#This Row],[וסת קבוע אחרון]]=X303),שבוע_בדילוג[[#This Row],[וסת קבוע אחרון]],"")</f>
        <v/>
      </c>
      <c r="AD304" s="1" t="str">
        <f>IF(AND(שבוע_בדילוג[[#This Row],[הווסת פעיל?]]=1,Y303=0,שבוע_בדילוג[[#This Row],[וסת קבוע אחרון]]&lt;&gt;X303),1,"")</f>
        <v/>
      </c>
      <c r="AE304" s="1" t="str">
        <f>IF(AND(שבוע_בדילוג[[#This Row],[הווסת פעיל?]]&lt;&gt;"",B305=1),שבוע_בדילוג[[#This Row],[CycleNumber]],"")</f>
        <v/>
      </c>
      <c r="AF304" s="1" t="str">
        <f>IF(AND(שבוע_בדילוג[[#This Row],[הווסת פעיל?]]&lt;&gt;"",Y303=""),שבוע_בדילוג[[#This Row],[CycleNumber]],"")</f>
        <v/>
      </c>
      <c r="AG304" s="1" t="str">
        <f>IF(B305=1,"",IF(שבוע_בדילוג[[#This Row],[הווסת פעיל?]]=1,IF(שבוע_בדילוג[[#This Row],[וסת קבוע אחרון]]=F305,1,0),""))</f>
        <v/>
      </c>
      <c r="AH304" s="1" t="str">
        <f>IF(B305=1,"",IF(שבוע_בדילוג[[#This Row],[הווסת פעיל?]]=1,IF(OR(שבוע_בדילוג[[#This Row],[וסת קבוע אחרון]]=F305,F305=שבוע_בדילוג[[#This Row],[LengthofCycle]]),1,0),""))</f>
        <v/>
      </c>
      <c r="AI304" s="1" t="str">
        <f>IF(B305=1,"",IF(שבוע_בדילוג[[#This Row],[הווסת פעיל?]]=1,IF(OR(שבוע_בדילוג[[#This Row],[וסת קבוע אחרון]]=F305,F305=שבוע_בדילוג[[#This Row],[LengthofCycle]],AND(שבוע_בדילוג[[#This Row],[LengthofCycle]]&lt;&gt;שבוע_בדילוג[[#This Row],[וסת קבוע אחרון]],OR(F305=28,F305=29))),1,0),""))</f>
        <v/>
      </c>
      <c r="AJ304" s="1" t="str">
        <f>IF(AND(שבוע_בדילוג[[#This Row],[הווסת פעיל?]]=1,B305=1),1,"")</f>
        <v/>
      </c>
      <c r="AK304" s="4">
        <f>IF(AND(שבוע_בדילוג[[#This Row],[הווסת פעיל?]]&lt;&gt;1,B305&lt;&gt;1,B305&lt;&gt;""),IF(שבוע_בדילוג[[#This Row],[LengthofCycle]]=F305,1,0),"")</f>
        <v>0</v>
      </c>
      <c r="AL304" s="4">
        <f>IF(AND(שבוע_בדילוג[[#This Row],[הווסת פעיל?]]&lt;&gt;1,B305&lt;&gt;1,B305&lt;&gt;""),IF(OR(שבוע_בדילוג[[#This Row],[LengthofCycle]]=F305,F305=29),1,0),"")</f>
        <v>0</v>
      </c>
      <c r="AM304" s="4">
        <f>IF(AND(שבוע_בדילוג[[#This Row],[הווסת פעיל?]]&lt;&gt;1,B305&lt;&gt;1,B305&lt;&gt;""),IF(OR(שבוע_בדילוג[[#This Row],[LengthofCycle]]=F305,F305=29,F305=28),1,0),"")</f>
        <v>0</v>
      </c>
    </row>
    <row r="305" spans="1:39" x14ac:dyDescent="0.25">
      <c r="A305" s="1" t="s">
        <v>84</v>
      </c>
      <c r="B305" s="1">
        <v>11</v>
      </c>
      <c r="C305" s="1">
        <v>1</v>
      </c>
      <c r="D305" s="1">
        <v>1</v>
      </c>
      <c r="E305" s="1">
        <v>1</v>
      </c>
      <c r="F305" s="1">
        <v>37</v>
      </c>
      <c r="H305" s="1">
        <f>שבוע_בדילוג[[#This Row],[LengthofCycle]]+1</f>
        <v>38</v>
      </c>
      <c r="I305" s="1" t="str">
        <f>IF(IFERROR(LOOKUP(שבוע_בדילוג[[#This Row],[ClientID]],קביעויות[השבוע בדילוג]),FALSE)=שבוע_בדילוג[[#This Row],[ClientID]],1,"")</f>
        <v/>
      </c>
      <c r="J305" s="1" t="str">
        <f>IF(AND(שבוע_בדילוג[[#This Row],[CycleNumber]]&gt;1,OR(B306="",שבוע_בדילוג[[#This Row],[CycleNumber]]&gt;B304)),IF(OR(AND(שבוע_בדילוג[[#This Row],[LengthofCycle]]=29,F304=29),AND(שבוע_בדילוג[[#This Row],[LengthofCycle]]=36,F304=36)),1,""),"")</f>
        <v/>
      </c>
      <c r="K305" s="1" t="str">
        <f>IF(AND(שבוע_בדילוג[[#This Row],[וסת השבוע]]=1,J304=1,שבוע_בדילוג[[#This Row],[CycleNumber]]&gt;B304),1,"")</f>
        <v/>
      </c>
      <c r="L305" s="1" t="str">
        <f>IF(שבוע_בדילוג[[#This Row],[CycleNumber]]=1,"",IF(שבוע_בדילוג[[#This Row],[וסת השבוע]]=1,0,IF(L304="","",IF(L304=0,IF(שבוע_בדילוג[[#This Row],[LengthofCycle]]=29,0,1),IF(L304=1,IF(שבוע_בדילוג[[#This Row],[LengthofCycle]]+F304=29*2,0,2),IF(L304=2,IF(שבוע_בדילוג[[#This Row],[LengthofCycle]]+F304+F303=29*3,0,3),""))))))</f>
        <v/>
      </c>
      <c r="M305" s="1" t="str">
        <f>IF(שבוע_בדילוג[[#This Row],[וסת השבוע]]=1,IF(שבוע_בדילוג[[#This Row],[וסת השבוע וההפלגה ביחד]]=1,M304+1,0),IF(AND(שבוע_בדילוג[[#This Row],[CycleNumber]]&gt;B304,שבוע_בדילוג[[#This Row],[CycleNumber]]&gt;1),IF(שבוע_בדילוג[[#This Row],[וסת השבוע פעיל?]]&lt;&gt;"",M304+1,""),""))</f>
        <v/>
      </c>
      <c r="N305" s="1" t="str">
        <f>IF(שבוע_בדילוג[[#This Row],[וסת השבוע פעיל?2]]="","",IF(AND(שבוע_בדילוג[[#This Row],[וסת השבוע פעיל?]]&lt;&gt;"",שבוע_בדילוג[[#This Row],[CycleNumber]]&lt;B306,B306&lt;&gt;"",שבוע_בדילוג[[#This Row],[וסת השבוע פעיל?]]&lt;3),IF(L306=0,IF(AND(שבוע_בדילוג[[#This Row],[וסת השבוע פעיל?]]&gt;0,J306=1),0,1),0),""))</f>
        <v/>
      </c>
      <c r="O305" s="1" t="str">
        <f t="shared" si="40"/>
        <v/>
      </c>
      <c r="P305" s="1" t="str">
        <f>IF(AND(שבוע_בדילוג[[#This Row],[חיזוי - שבוע]]=1,K306=1),1,"")</f>
        <v/>
      </c>
      <c r="Q305" s="1" t="str">
        <f>IF(AND(שבוע_בדילוג[[#This Row],[וסת השבוע פעיל?]]&lt;3,OR(שבוע_בדילוג[[#This Row],[CycleNumber]]&gt;B306,B306="")),1,"")</f>
        <v/>
      </c>
      <c r="R305" s="1" t="str">
        <f>IF(AND(שבוע_בדילוג[[#This Row],[חיזוי - שבוע]]&lt;&gt;"",שבוע_בדילוג[[#This Row],[וסת השבוע פעיל?2]]=""),1,"")</f>
        <v/>
      </c>
      <c r="S305" s="1" t="str">
        <f>IF(שבוע_בדילוג[[#This Row],[האישה קבעה וסת שבוע בדילוג?]]=1,IF(שבוע_בדילוג[[#This Row],[וסת השבוע פעיל?]]&lt;3,1,0),"")</f>
        <v/>
      </c>
      <c r="T3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5" s="1">
        <f t="shared" ref="U305:U368" si="41">IF(B305&gt;2,IF(AND(F305=F304,F304=F303),1,0),"")</f>
        <v>0</v>
      </c>
      <c r="V305" s="1">
        <f t="shared" si="36"/>
        <v>0</v>
      </c>
      <c r="W305" s="1">
        <f t="shared" si="37"/>
        <v>0</v>
      </c>
      <c r="X305" s="1" t="str">
        <f>IF(שבוע_בדילוג[[#This Row],[3 הפלגות זהות]]="","",IF(שבוע_בדילוג[[#This Row],[3 הפלגות זהות]]=1,שבוע_בדילוג[[#This Row],[LengthofCycle]],X304))</f>
        <v/>
      </c>
      <c r="Z305" s="1" t="str">
        <f>IF(OR(שבוע_בדילוג[[#This Row],[הווסת פעיל?]]=0,שבוע_בדילוג[[#This Row],[הווסת פעיל?]]=""),"",SUM(Z304,שבוע_בדילוג[[#This Row],[הווסת פעיל?]]))</f>
        <v/>
      </c>
      <c r="AA305" s="1" t="str">
        <f>IF(AND(שבוע_בדילוג[[#This Row],[כמה מחזורים עד עקירה]]&lt;&gt;"",Z306=""),שבוע_בדילוג[[#This Row],[כמה מחזורים עד עקירה]],"")</f>
        <v/>
      </c>
      <c r="AB305" s="1" t="str">
        <f>IF(AND(שבוע_בדילוג[[#This Row],[הווסת פעיל?]]=1,שבוע_בדילוג[[#This Row],[וסת קבוע אחרון]]&lt;&gt;X304),שבוע_בדילוג[[#This Row],[וסת קבוע אחרון]],"")</f>
        <v/>
      </c>
      <c r="AC305" s="1" t="str">
        <f>IF(AND(שבוע_בדילוג[[#This Row],[הווסת פעיל?]]=1,Y304=0,שבוע_בדילוג[[#This Row],[וסת קבוע אחרון]]=X304),שבוע_בדילוג[[#This Row],[וסת קבוע אחרון]],"")</f>
        <v/>
      </c>
      <c r="AD305" s="1" t="str">
        <f>IF(AND(שבוע_בדילוג[[#This Row],[הווסת פעיל?]]=1,Y304=0,שבוע_בדילוג[[#This Row],[וסת קבוע אחרון]]&lt;&gt;X304),1,"")</f>
        <v/>
      </c>
      <c r="AE305" s="1" t="str">
        <f>IF(AND(שבוע_בדילוג[[#This Row],[הווסת פעיל?]]&lt;&gt;"",B306=1),שבוע_בדילוג[[#This Row],[CycleNumber]],"")</f>
        <v/>
      </c>
      <c r="AF305" s="1" t="str">
        <f>IF(AND(שבוע_בדילוג[[#This Row],[הווסת פעיל?]]&lt;&gt;"",Y304=""),שבוע_בדילוג[[#This Row],[CycleNumber]],"")</f>
        <v/>
      </c>
      <c r="AG305" s="1" t="str">
        <f>IF(B306=1,"",IF(שבוע_בדילוג[[#This Row],[הווסת פעיל?]]=1,IF(שבוע_בדילוג[[#This Row],[וסת קבוע אחרון]]=F306,1,0),""))</f>
        <v/>
      </c>
      <c r="AH305" s="1" t="str">
        <f>IF(B306=1,"",IF(שבוע_בדילוג[[#This Row],[הווסת פעיל?]]=1,IF(OR(שבוע_בדילוג[[#This Row],[וסת קבוע אחרון]]=F306,F306=שבוע_בדילוג[[#This Row],[LengthofCycle]]),1,0),""))</f>
        <v/>
      </c>
      <c r="AI305" s="1" t="str">
        <f>IF(B306=1,"",IF(שבוע_בדילוג[[#This Row],[הווסת פעיל?]]=1,IF(OR(שבוע_בדילוג[[#This Row],[וסת קבוע אחרון]]=F306,F306=שבוע_בדילוג[[#This Row],[LengthofCycle]],AND(שבוע_בדילוג[[#This Row],[LengthofCycle]]&lt;&gt;שבוע_בדילוג[[#This Row],[וסת קבוע אחרון]],OR(F306=28,F306=29))),1,0),""))</f>
        <v/>
      </c>
      <c r="AJ305" s="1" t="str">
        <f>IF(AND(שבוע_בדילוג[[#This Row],[הווסת פעיל?]]=1,B306=1),1,"")</f>
        <v/>
      </c>
      <c r="AK305" s="4">
        <f>IF(AND(שבוע_בדילוג[[#This Row],[הווסת פעיל?]]&lt;&gt;1,B306&lt;&gt;1,B306&lt;&gt;""),IF(שבוע_בדילוג[[#This Row],[LengthofCycle]]=F306,1,0),"")</f>
        <v>0</v>
      </c>
      <c r="AL305" s="4">
        <f>IF(AND(שבוע_בדילוג[[#This Row],[הווסת פעיל?]]&lt;&gt;1,B306&lt;&gt;1,B306&lt;&gt;""),IF(OR(שבוע_בדילוג[[#This Row],[LengthofCycle]]=F306,F306=29),1,0),"")</f>
        <v>0</v>
      </c>
      <c r="AM305" s="4">
        <f>IF(AND(שבוע_בדילוג[[#This Row],[הווסת פעיל?]]&lt;&gt;1,B306&lt;&gt;1,B306&lt;&gt;""),IF(OR(שבוע_בדילוג[[#This Row],[LengthofCycle]]=F306,F306=29,F306=28),1,0),"")</f>
        <v>0</v>
      </c>
    </row>
    <row r="306" spans="1:39" x14ac:dyDescent="0.25">
      <c r="A306" s="1" t="s">
        <v>84</v>
      </c>
      <c r="B306" s="1">
        <v>12</v>
      </c>
      <c r="C306" s="1">
        <v>1</v>
      </c>
      <c r="D306" s="1">
        <v>1</v>
      </c>
      <c r="E306" s="1">
        <v>1</v>
      </c>
      <c r="F306" s="1">
        <v>31</v>
      </c>
      <c r="H306" s="1">
        <f>שבוע_בדילוג[[#This Row],[LengthofCycle]]+1</f>
        <v>32</v>
      </c>
      <c r="I306" s="1" t="str">
        <f>IF(IFERROR(LOOKUP(שבוע_בדילוג[[#This Row],[ClientID]],קביעויות[השבוע בדילוג]),FALSE)=שבוע_בדילוג[[#This Row],[ClientID]],1,"")</f>
        <v/>
      </c>
      <c r="J306" s="1" t="str">
        <f>IF(AND(שבוע_בדילוג[[#This Row],[CycleNumber]]&gt;1,OR(B307="",שבוע_בדילוג[[#This Row],[CycleNumber]]&gt;B305)),IF(OR(AND(שבוע_בדילוג[[#This Row],[LengthofCycle]]=29,F305=29),AND(שבוע_בדילוג[[#This Row],[LengthofCycle]]=36,F305=36)),1,""),"")</f>
        <v/>
      </c>
      <c r="K306" s="1" t="str">
        <f>IF(AND(שבוע_בדילוג[[#This Row],[וסת השבוע]]=1,J305=1,שבוע_בדילוג[[#This Row],[CycleNumber]]&gt;B305),1,"")</f>
        <v/>
      </c>
      <c r="L306" s="1" t="str">
        <f>IF(שבוע_בדילוג[[#This Row],[CycleNumber]]=1,"",IF(שבוע_בדילוג[[#This Row],[וסת השבוע]]=1,0,IF(L305="","",IF(L305=0,IF(שבוע_בדילוג[[#This Row],[LengthofCycle]]=29,0,1),IF(L305=1,IF(שבוע_בדילוג[[#This Row],[LengthofCycle]]+F305=29*2,0,2),IF(L305=2,IF(שבוע_בדילוג[[#This Row],[LengthofCycle]]+F305+F304=29*3,0,3),""))))))</f>
        <v/>
      </c>
      <c r="M306" s="1" t="str">
        <f>IF(שבוע_בדילוג[[#This Row],[וסת השבוע]]=1,IF(שבוע_בדילוג[[#This Row],[וסת השבוע וההפלגה ביחד]]=1,M305+1,0),IF(AND(שבוע_בדילוג[[#This Row],[CycleNumber]]&gt;B305,שבוע_בדילוג[[#This Row],[CycleNumber]]&gt;1),IF(שבוע_בדילוג[[#This Row],[וסת השבוע פעיל?]]&lt;&gt;"",M305+1,""),""))</f>
        <v/>
      </c>
      <c r="N306" s="1" t="str">
        <f>IF(שבוע_בדילוג[[#This Row],[וסת השבוע פעיל?2]]="","",IF(AND(שבוע_בדילוג[[#This Row],[וסת השבוע פעיל?]]&lt;&gt;"",שבוע_בדילוג[[#This Row],[CycleNumber]]&lt;B307,B307&lt;&gt;"",שבוע_בדילוג[[#This Row],[וסת השבוע פעיל?]]&lt;3),IF(L307=0,IF(AND(שבוע_בדילוג[[#This Row],[וסת השבוע פעיל?]]&gt;0,J307=1),0,1),0),""))</f>
        <v/>
      </c>
      <c r="O306" s="1" t="str">
        <f t="shared" si="40"/>
        <v/>
      </c>
      <c r="P306" s="1" t="str">
        <f>IF(AND(שבוע_בדילוג[[#This Row],[חיזוי - שבוע]]=1,K307=1),1,"")</f>
        <v/>
      </c>
      <c r="Q306" s="1" t="str">
        <f>IF(AND(שבוע_בדילוג[[#This Row],[וסת השבוע פעיל?]]&lt;3,OR(שבוע_בדילוג[[#This Row],[CycleNumber]]&gt;B307,B307="")),1,"")</f>
        <v/>
      </c>
      <c r="R306" s="1" t="str">
        <f>IF(AND(שבוע_בדילוג[[#This Row],[חיזוי - שבוע]]&lt;&gt;"",שבוע_בדילוג[[#This Row],[וסת השבוע פעיל?2]]=""),1,"")</f>
        <v/>
      </c>
      <c r="S306" s="1" t="str">
        <f>IF(שבוע_בדילוג[[#This Row],[האישה קבעה וסת שבוע בדילוג?]]=1,IF(שבוע_בדילוג[[#This Row],[וסת השבוע פעיל?]]&lt;3,1,0),"")</f>
        <v/>
      </c>
      <c r="T3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6" s="1">
        <f t="shared" si="41"/>
        <v>0</v>
      </c>
      <c r="V306" s="1">
        <f t="shared" ref="V306:V369" si="42">IF(B306&gt;3,IF(AND(F306=F305,F305=F304,F304=F303),1,0),"")</f>
        <v>0</v>
      </c>
      <c r="W306" s="1">
        <f t="shared" si="37"/>
        <v>0</v>
      </c>
      <c r="X306" s="1" t="str">
        <f>IF(שבוע_בדילוג[[#This Row],[3 הפלגות זהות]]="","",IF(שבוע_בדילוג[[#This Row],[3 הפלגות זהות]]=1,שבוע_בדילוג[[#This Row],[LengthofCycle]],X305))</f>
        <v/>
      </c>
      <c r="Z306" s="1" t="str">
        <f>IF(OR(שבוע_בדילוג[[#This Row],[הווסת פעיל?]]=0,שבוע_בדילוג[[#This Row],[הווסת פעיל?]]=""),"",SUM(Z305,שבוע_בדילוג[[#This Row],[הווסת פעיל?]]))</f>
        <v/>
      </c>
      <c r="AA306" s="1" t="str">
        <f>IF(AND(שבוע_בדילוג[[#This Row],[כמה מחזורים עד עקירה]]&lt;&gt;"",Z307=""),שבוע_בדילוג[[#This Row],[כמה מחזורים עד עקירה]],"")</f>
        <v/>
      </c>
      <c r="AB306" s="1" t="str">
        <f>IF(AND(שבוע_בדילוג[[#This Row],[הווסת פעיל?]]=1,שבוע_בדילוג[[#This Row],[וסת קבוע אחרון]]&lt;&gt;X305),שבוע_בדילוג[[#This Row],[וסת קבוע אחרון]],"")</f>
        <v/>
      </c>
      <c r="AC306" s="1" t="str">
        <f>IF(AND(שבוע_בדילוג[[#This Row],[הווסת פעיל?]]=1,Y305=0,שבוע_בדילוג[[#This Row],[וסת קבוע אחרון]]=X305),שבוע_בדילוג[[#This Row],[וסת קבוע אחרון]],"")</f>
        <v/>
      </c>
      <c r="AD306" s="1" t="str">
        <f>IF(AND(שבוע_בדילוג[[#This Row],[הווסת פעיל?]]=1,Y305=0,שבוע_בדילוג[[#This Row],[וסת קבוע אחרון]]&lt;&gt;X305),1,"")</f>
        <v/>
      </c>
      <c r="AE306" s="1" t="str">
        <f>IF(AND(שבוע_בדילוג[[#This Row],[הווסת פעיל?]]&lt;&gt;"",B307=1),שבוע_בדילוג[[#This Row],[CycleNumber]],"")</f>
        <v/>
      </c>
      <c r="AF306" s="1" t="str">
        <f>IF(AND(שבוע_בדילוג[[#This Row],[הווסת פעיל?]]&lt;&gt;"",Y305=""),שבוע_בדילוג[[#This Row],[CycleNumber]],"")</f>
        <v/>
      </c>
      <c r="AG306" s="1" t="str">
        <f>IF(B307=1,"",IF(שבוע_בדילוג[[#This Row],[הווסת פעיל?]]=1,IF(שבוע_בדילוג[[#This Row],[וסת קבוע אחרון]]=F307,1,0),""))</f>
        <v/>
      </c>
      <c r="AH306" s="1" t="str">
        <f>IF(B307=1,"",IF(שבוע_בדילוג[[#This Row],[הווסת פעיל?]]=1,IF(OR(שבוע_בדילוג[[#This Row],[וסת קבוע אחרון]]=F307,F307=שבוע_בדילוג[[#This Row],[LengthofCycle]]),1,0),""))</f>
        <v/>
      </c>
      <c r="AI306" s="1" t="str">
        <f>IF(B307=1,"",IF(שבוע_בדילוג[[#This Row],[הווסת פעיל?]]=1,IF(OR(שבוע_בדילוג[[#This Row],[וסת קבוע אחרון]]=F307,F307=שבוע_בדילוג[[#This Row],[LengthofCycle]],AND(שבוע_בדילוג[[#This Row],[LengthofCycle]]&lt;&gt;שבוע_בדילוג[[#This Row],[וסת קבוע אחרון]],OR(F307=28,F307=29))),1,0),""))</f>
        <v/>
      </c>
      <c r="AJ306" s="1" t="str">
        <f>IF(AND(שבוע_בדילוג[[#This Row],[הווסת פעיל?]]=1,B307=1),1,"")</f>
        <v/>
      </c>
      <c r="AK306" s="4">
        <f>IF(AND(שבוע_בדילוג[[#This Row],[הווסת פעיל?]]&lt;&gt;1,B307&lt;&gt;1,B307&lt;&gt;""),IF(שבוע_בדילוג[[#This Row],[LengthofCycle]]=F307,1,0),"")</f>
        <v>0</v>
      </c>
      <c r="AL306" s="4">
        <f>IF(AND(שבוע_בדילוג[[#This Row],[הווסת פעיל?]]&lt;&gt;1,B307&lt;&gt;1,B307&lt;&gt;""),IF(OR(שבוע_בדילוג[[#This Row],[LengthofCycle]]=F307,F307=29),1,0),"")</f>
        <v>0</v>
      </c>
      <c r="AM306" s="4">
        <f>IF(AND(שבוע_בדילוג[[#This Row],[הווסת פעיל?]]&lt;&gt;1,B307&lt;&gt;1,B307&lt;&gt;""),IF(OR(שבוע_בדילוג[[#This Row],[LengthofCycle]]=F307,F307=29,F307=28),1,0),"")</f>
        <v>0</v>
      </c>
    </row>
    <row r="307" spans="1:39" x14ac:dyDescent="0.25">
      <c r="A307" s="1" t="s">
        <v>84</v>
      </c>
      <c r="B307" s="1">
        <v>13</v>
      </c>
      <c r="C307" s="1">
        <v>1</v>
      </c>
      <c r="D307" s="1">
        <v>1</v>
      </c>
      <c r="E307" s="1">
        <v>1</v>
      </c>
      <c r="F307" s="1">
        <v>30</v>
      </c>
      <c r="H307" s="1">
        <f>שבוע_בדילוג[[#This Row],[LengthofCycle]]+1</f>
        <v>31</v>
      </c>
      <c r="I307" s="1" t="str">
        <f>IF(IFERROR(LOOKUP(שבוע_בדילוג[[#This Row],[ClientID]],קביעויות[השבוע בדילוג]),FALSE)=שבוע_בדילוג[[#This Row],[ClientID]],1,"")</f>
        <v/>
      </c>
      <c r="J307" s="1" t="str">
        <f>IF(AND(שבוע_בדילוג[[#This Row],[CycleNumber]]&gt;1,OR(B308="",שבוע_בדילוג[[#This Row],[CycleNumber]]&gt;B306)),IF(OR(AND(שבוע_בדילוג[[#This Row],[LengthofCycle]]=29,F306=29),AND(שבוע_בדילוג[[#This Row],[LengthofCycle]]=36,F306=36)),1,""),"")</f>
        <v/>
      </c>
      <c r="K307" s="1" t="str">
        <f>IF(AND(שבוע_בדילוג[[#This Row],[וסת השבוע]]=1,J306=1,שבוע_בדילוג[[#This Row],[CycleNumber]]&gt;B306),1,"")</f>
        <v/>
      </c>
      <c r="L307" s="1" t="str">
        <f>IF(שבוע_בדילוג[[#This Row],[CycleNumber]]=1,"",IF(שבוע_בדילוג[[#This Row],[וסת השבוע]]=1,0,IF(L306="","",IF(L306=0,IF(שבוע_בדילוג[[#This Row],[LengthofCycle]]=29,0,1),IF(L306=1,IF(שבוע_בדילוג[[#This Row],[LengthofCycle]]+F306=29*2,0,2),IF(L306=2,IF(שבוע_בדילוג[[#This Row],[LengthofCycle]]+F306+F305=29*3,0,3),""))))))</f>
        <v/>
      </c>
      <c r="M307" s="1" t="str">
        <f>IF(שבוע_בדילוג[[#This Row],[וסת השבוע]]=1,IF(שבוע_בדילוג[[#This Row],[וסת השבוע וההפלגה ביחד]]=1,M306+1,0),IF(AND(שבוע_בדילוג[[#This Row],[CycleNumber]]&gt;B306,שבוע_בדילוג[[#This Row],[CycleNumber]]&gt;1),IF(שבוע_בדילוג[[#This Row],[וסת השבוע פעיל?]]&lt;&gt;"",M306+1,""),""))</f>
        <v/>
      </c>
      <c r="N307" s="1" t="str">
        <f>IF(שבוע_בדילוג[[#This Row],[וסת השבוע פעיל?2]]="","",IF(AND(שבוע_בדילוג[[#This Row],[וסת השבוע פעיל?]]&lt;&gt;"",שבוע_בדילוג[[#This Row],[CycleNumber]]&lt;B308,B308&lt;&gt;"",שבוע_בדילוג[[#This Row],[וסת השבוע פעיל?]]&lt;3),IF(L308=0,IF(AND(שבוע_בדילוג[[#This Row],[וסת השבוע פעיל?]]&gt;0,J308=1),0,1),0),""))</f>
        <v/>
      </c>
      <c r="O307" s="1" t="str">
        <f t="shared" si="40"/>
        <v/>
      </c>
      <c r="P307" s="1" t="str">
        <f>IF(AND(שבוע_בדילוג[[#This Row],[חיזוי - שבוע]]=1,K308=1),1,"")</f>
        <v/>
      </c>
      <c r="Q307" s="1" t="str">
        <f>IF(AND(שבוע_בדילוג[[#This Row],[וסת השבוע פעיל?]]&lt;3,OR(שבוע_בדילוג[[#This Row],[CycleNumber]]&gt;B308,B308="")),1,"")</f>
        <v/>
      </c>
      <c r="R307" s="1" t="str">
        <f>IF(AND(שבוע_בדילוג[[#This Row],[חיזוי - שבוע]]&lt;&gt;"",שבוע_בדילוג[[#This Row],[וסת השבוע פעיל?2]]=""),1,"")</f>
        <v/>
      </c>
      <c r="S307" s="1" t="str">
        <f>IF(שבוע_בדילוג[[#This Row],[האישה קבעה וסת שבוע בדילוג?]]=1,IF(שבוע_בדילוג[[#This Row],[וסת השבוע פעיל?]]&lt;3,1,0),"")</f>
        <v/>
      </c>
      <c r="T3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7" s="1">
        <f t="shared" si="41"/>
        <v>0</v>
      </c>
      <c r="V307" s="1">
        <f t="shared" si="42"/>
        <v>0</v>
      </c>
      <c r="W307" s="1">
        <f t="shared" ref="W307:W370" si="43">IF(B307&gt;4,IF(AND(F307=F306,F306=F305,F305=F304,F304=F303),1,0),"")</f>
        <v>0</v>
      </c>
      <c r="X307" s="1" t="str">
        <f>IF(שבוע_בדילוג[[#This Row],[3 הפלגות זהות]]="","",IF(שבוע_בדילוג[[#This Row],[3 הפלגות זהות]]=1,שבוע_בדילוג[[#This Row],[LengthofCycle]],X306))</f>
        <v/>
      </c>
      <c r="Z307" s="1" t="str">
        <f>IF(OR(שבוע_בדילוג[[#This Row],[הווסת פעיל?]]=0,שבוע_בדילוג[[#This Row],[הווסת פעיל?]]=""),"",SUM(Z306,שבוע_בדילוג[[#This Row],[הווסת פעיל?]]))</f>
        <v/>
      </c>
      <c r="AA307" s="1" t="str">
        <f>IF(AND(שבוע_בדילוג[[#This Row],[כמה מחזורים עד עקירה]]&lt;&gt;"",Z308=""),שבוע_בדילוג[[#This Row],[כמה מחזורים עד עקירה]],"")</f>
        <v/>
      </c>
      <c r="AB307" s="1" t="str">
        <f>IF(AND(שבוע_בדילוג[[#This Row],[הווסת פעיל?]]=1,שבוע_בדילוג[[#This Row],[וסת קבוע אחרון]]&lt;&gt;X306),שבוע_בדילוג[[#This Row],[וסת קבוע אחרון]],"")</f>
        <v/>
      </c>
      <c r="AC307" s="1" t="str">
        <f>IF(AND(שבוע_בדילוג[[#This Row],[הווסת פעיל?]]=1,Y306=0,שבוע_בדילוג[[#This Row],[וסת קבוע אחרון]]=X306),שבוע_בדילוג[[#This Row],[וסת קבוע אחרון]],"")</f>
        <v/>
      </c>
      <c r="AD307" s="1" t="str">
        <f>IF(AND(שבוע_בדילוג[[#This Row],[הווסת פעיל?]]=1,Y306=0,שבוע_בדילוג[[#This Row],[וסת קבוע אחרון]]&lt;&gt;X306),1,"")</f>
        <v/>
      </c>
      <c r="AE307" s="1" t="str">
        <f>IF(AND(שבוע_בדילוג[[#This Row],[הווסת פעיל?]]&lt;&gt;"",B308=1),שבוע_בדילוג[[#This Row],[CycleNumber]],"")</f>
        <v/>
      </c>
      <c r="AF307" s="1" t="str">
        <f>IF(AND(שבוע_בדילוג[[#This Row],[הווסת פעיל?]]&lt;&gt;"",Y306=""),שבוע_בדילוג[[#This Row],[CycleNumber]],"")</f>
        <v/>
      </c>
      <c r="AG307" s="1" t="str">
        <f>IF(B308=1,"",IF(שבוע_בדילוג[[#This Row],[הווסת פעיל?]]=1,IF(שבוע_בדילוג[[#This Row],[וסת קבוע אחרון]]=F308,1,0),""))</f>
        <v/>
      </c>
      <c r="AH307" s="1" t="str">
        <f>IF(B308=1,"",IF(שבוע_בדילוג[[#This Row],[הווסת פעיל?]]=1,IF(OR(שבוע_בדילוג[[#This Row],[וסת קבוע אחרון]]=F308,F308=שבוע_בדילוג[[#This Row],[LengthofCycle]]),1,0),""))</f>
        <v/>
      </c>
      <c r="AI307" s="1" t="str">
        <f>IF(B308=1,"",IF(שבוע_בדילוג[[#This Row],[הווסת פעיל?]]=1,IF(OR(שבוע_בדילוג[[#This Row],[וסת קבוע אחרון]]=F308,F308=שבוע_בדילוג[[#This Row],[LengthofCycle]],AND(שבוע_בדילוג[[#This Row],[LengthofCycle]]&lt;&gt;שבוע_בדילוג[[#This Row],[וסת קבוע אחרון]],OR(F308=28,F308=29))),1,0),""))</f>
        <v/>
      </c>
      <c r="AJ307" s="1" t="str">
        <f>IF(AND(שבוע_בדילוג[[#This Row],[הווסת פעיל?]]=1,B308=1),1,"")</f>
        <v/>
      </c>
      <c r="AK307" s="4">
        <f>IF(AND(שבוע_בדילוג[[#This Row],[הווסת פעיל?]]&lt;&gt;1,B308&lt;&gt;1,B308&lt;&gt;""),IF(שבוע_בדילוג[[#This Row],[LengthofCycle]]=F308,1,0),"")</f>
        <v>0</v>
      </c>
      <c r="AL307" s="4">
        <f>IF(AND(שבוע_בדילוג[[#This Row],[הווסת פעיל?]]&lt;&gt;1,B308&lt;&gt;1,B308&lt;&gt;""),IF(OR(שבוע_בדילוג[[#This Row],[LengthofCycle]]=F308,F308=29),1,0),"")</f>
        <v>0</v>
      </c>
      <c r="AM307" s="4">
        <f>IF(AND(שבוע_בדילוג[[#This Row],[הווסת פעיל?]]&lt;&gt;1,B308&lt;&gt;1,B308&lt;&gt;""),IF(OR(שבוע_בדילוג[[#This Row],[LengthofCycle]]=F308,F308=29,F308=28),1,0),"")</f>
        <v>0</v>
      </c>
    </row>
    <row r="308" spans="1:39" x14ac:dyDescent="0.25">
      <c r="A308" s="1" t="s">
        <v>84</v>
      </c>
      <c r="B308" s="1">
        <v>14</v>
      </c>
      <c r="C308" s="1">
        <v>1</v>
      </c>
      <c r="D308" s="1">
        <v>1</v>
      </c>
      <c r="E308" s="1">
        <v>1</v>
      </c>
      <c r="F308" s="1">
        <v>33</v>
      </c>
      <c r="H308" s="1">
        <f>שבוע_בדילוג[[#This Row],[LengthofCycle]]+1</f>
        <v>34</v>
      </c>
      <c r="I308" s="1" t="str">
        <f>IF(IFERROR(LOOKUP(שבוע_בדילוג[[#This Row],[ClientID]],קביעויות[השבוע בדילוג]),FALSE)=שבוע_בדילוג[[#This Row],[ClientID]],1,"")</f>
        <v/>
      </c>
      <c r="J308" s="1" t="str">
        <f>IF(AND(שבוע_בדילוג[[#This Row],[CycleNumber]]&gt;1,OR(B309="",שבוע_בדילוג[[#This Row],[CycleNumber]]&gt;B307)),IF(OR(AND(שבוע_בדילוג[[#This Row],[LengthofCycle]]=29,F307=29),AND(שבוע_בדילוג[[#This Row],[LengthofCycle]]=36,F307=36)),1,""),"")</f>
        <v/>
      </c>
      <c r="K308" s="1" t="str">
        <f>IF(AND(שבוע_בדילוג[[#This Row],[וסת השבוע]]=1,J307=1,שבוע_בדילוג[[#This Row],[CycleNumber]]&gt;B307),1,"")</f>
        <v/>
      </c>
      <c r="L308" s="1" t="str">
        <f>IF(שבוע_בדילוג[[#This Row],[CycleNumber]]=1,"",IF(שבוע_בדילוג[[#This Row],[וסת השבוע]]=1,0,IF(L307="","",IF(L307=0,IF(שבוע_בדילוג[[#This Row],[LengthofCycle]]=29,0,1),IF(L307=1,IF(שבוע_בדילוג[[#This Row],[LengthofCycle]]+F307=29*2,0,2),IF(L307=2,IF(שבוע_בדילוג[[#This Row],[LengthofCycle]]+F307+F306=29*3,0,3),""))))))</f>
        <v/>
      </c>
      <c r="M308" s="1" t="str">
        <f>IF(שבוע_בדילוג[[#This Row],[וסת השבוע]]=1,IF(שבוע_בדילוג[[#This Row],[וסת השבוע וההפלגה ביחד]]=1,M307+1,0),IF(AND(שבוע_בדילוג[[#This Row],[CycleNumber]]&gt;B307,שבוע_בדילוג[[#This Row],[CycleNumber]]&gt;1),IF(שבוע_בדילוג[[#This Row],[וסת השבוע פעיל?]]&lt;&gt;"",M307+1,""),""))</f>
        <v/>
      </c>
      <c r="N308" s="1" t="str">
        <f>IF(שבוע_בדילוג[[#This Row],[וסת השבוע פעיל?2]]="","",IF(AND(שבוע_בדילוג[[#This Row],[וסת השבוע פעיל?]]&lt;&gt;"",שבוע_בדילוג[[#This Row],[CycleNumber]]&lt;B309,B309&lt;&gt;"",שבוע_בדילוג[[#This Row],[וסת השבוע פעיל?]]&lt;3),IF(L309=0,IF(AND(שבוע_בדילוג[[#This Row],[וסת השבוע פעיל?]]&gt;0,J309=1),0,1),0),""))</f>
        <v/>
      </c>
      <c r="O308" s="1" t="str">
        <f t="shared" si="40"/>
        <v/>
      </c>
      <c r="P308" s="1" t="str">
        <f>IF(AND(שבוע_בדילוג[[#This Row],[חיזוי - שבוע]]=1,K309=1),1,"")</f>
        <v/>
      </c>
      <c r="Q308" s="1" t="str">
        <f>IF(AND(שבוע_בדילוג[[#This Row],[וסת השבוע פעיל?]]&lt;3,OR(שבוע_בדילוג[[#This Row],[CycleNumber]]&gt;B309,B309="")),1,"")</f>
        <v/>
      </c>
      <c r="R308" s="1" t="str">
        <f>IF(AND(שבוע_בדילוג[[#This Row],[חיזוי - שבוע]]&lt;&gt;"",שבוע_בדילוג[[#This Row],[וסת השבוע פעיל?2]]=""),1,"")</f>
        <v/>
      </c>
      <c r="S308" s="1" t="str">
        <f>IF(שבוע_בדילוג[[#This Row],[האישה קבעה וסת שבוע בדילוג?]]=1,IF(שבוע_בדילוג[[#This Row],[וסת השבוע פעיל?]]&lt;3,1,0),"")</f>
        <v/>
      </c>
      <c r="T3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8" s="1">
        <f t="shared" si="41"/>
        <v>0</v>
      </c>
      <c r="V308" s="1">
        <f t="shared" si="42"/>
        <v>0</v>
      </c>
      <c r="W308" s="1">
        <f t="shared" si="43"/>
        <v>0</v>
      </c>
      <c r="X308" s="1" t="str">
        <f>IF(שבוע_בדילוג[[#This Row],[3 הפלגות זהות]]="","",IF(שבוע_בדילוג[[#This Row],[3 הפלגות זהות]]=1,שבוע_בדילוג[[#This Row],[LengthofCycle]],X307))</f>
        <v/>
      </c>
      <c r="Z308" s="1" t="str">
        <f>IF(OR(שבוע_בדילוג[[#This Row],[הווסת פעיל?]]=0,שבוע_בדילוג[[#This Row],[הווסת פעיל?]]=""),"",SUM(Z307,שבוע_בדילוג[[#This Row],[הווסת פעיל?]]))</f>
        <v/>
      </c>
      <c r="AA308" s="1" t="str">
        <f>IF(AND(שבוע_בדילוג[[#This Row],[כמה מחזורים עד עקירה]]&lt;&gt;"",Z309=""),שבוע_בדילוג[[#This Row],[כמה מחזורים עד עקירה]],"")</f>
        <v/>
      </c>
      <c r="AB308" s="1" t="str">
        <f>IF(AND(שבוע_בדילוג[[#This Row],[הווסת פעיל?]]=1,שבוע_בדילוג[[#This Row],[וסת קבוע אחרון]]&lt;&gt;X307),שבוע_בדילוג[[#This Row],[וסת קבוע אחרון]],"")</f>
        <v/>
      </c>
      <c r="AC308" s="1" t="str">
        <f>IF(AND(שבוע_בדילוג[[#This Row],[הווסת פעיל?]]=1,Y307=0,שבוע_בדילוג[[#This Row],[וסת קבוע אחרון]]=X307),שבוע_בדילוג[[#This Row],[וסת קבוע אחרון]],"")</f>
        <v/>
      </c>
      <c r="AD308" s="1" t="str">
        <f>IF(AND(שבוע_בדילוג[[#This Row],[הווסת פעיל?]]=1,Y307=0,שבוע_בדילוג[[#This Row],[וסת קבוע אחרון]]&lt;&gt;X307),1,"")</f>
        <v/>
      </c>
      <c r="AE308" s="1" t="str">
        <f>IF(AND(שבוע_בדילוג[[#This Row],[הווסת פעיל?]]&lt;&gt;"",B309=1),שבוע_בדילוג[[#This Row],[CycleNumber]],"")</f>
        <v/>
      </c>
      <c r="AF308" s="1" t="str">
        <f>IF(AND(שבוע_בדילוג[[#This Row],[הווסת פעיל?]]&lt;&gt;"",Y307=""),שבוע_בדילוג[[#This Row],[CycleNumber]],"")</f>
        <v/>
      </c>
      <c r="AG308" s="1" t="str">
        <f>IF(B309=1,"",IF(שבוע_בדילוג[[#This Row],[הווסת פעיל?]]=1,IF(שבוע_בדילוג[[#This Row],[וסת קבוע אחרון]]=F309,1,0),""))</f>
        <v/>
      </c>
      <c r="AH308" s="1" t="str">
        <f>IF(B309=1,"",IF(שבוע_בדילוג[[#This Row],[הווסת פעיל?]]=1,IF(OR(שבוע_בדילוג[[#This Row],[וסת קבוע אחרון]]=F309,F309=שבוע_בדילוג[[#This Row],[LengthofCycle]]),1,0),""))</f>
        <v/>
      </c>
      <c r="AI308" s="1" t="str">
        <f>IF(B309=1,"",IF(שבוע_בדילוג[[#This Row],[הווסת פעיל?]]=1,IF(OR(שבוע_בדילוג[[#This Row],[וסת קבוע אחרון]]=F309,F309=שבוע_בדילוג[[#This Row],[LengthofCycle]],AND(שבוע_בדילוג[[#This Row],[LengthofCycle]]&lt;&gt;שבוע_בדילוג[[#This Row],[וסת קבוע אחרון]],OR(F309=28,F309=29))),1,0),""))</f>
        <v/>
      </c>
      <c r="AJ308" s="1" t="str">
        <f>IF(AND(שבוע_בדילוג[[#This Row],[הווסת פעיל?]]=1,B309=1),1,"")</f>
        <v/>
      </c>
      <c r="AK308" s="4" t="str">
        <f>IF(AND(שבוע_בדילוג[[#This Row],[הווסת פעיל?]]&lt;&gt;1,B309&lt;&gt;1,B309&lt;&gt;""),IF(שבוע_בדילוג[[#This Row],[LengthofCycle]]=F309,1,0),"")</f>
        <v/>
      </c>
      <c r="AL308" s="4" t="str">
        <f>IF(AND(שבוע_בדילוג[[#This Row],[הווסת פעיל?]]&lt;&gt;1,B309&lt;&gt;1,B309&lt;&gt;""),IF(OR(שבוע_בדילוג[[#This Row],[LengthofCycle]]=F309,F309=29),1,0),"")</f>
        <v/>
      </c>
      <c r="AM308" s="4" t="str">
        <f>IF(AND(שבוע_בדילוג[[#This Row],[הווסת פעיל?]]&lt;&gt;1,B309&lt;&gt;1,B309&lt;&gt;""),IF(OR(שבוע_בדילוג[[#This Row],[LengthofCycle]]=F309,F309=29,F309=28),1,0),"")</f>
        <v/>
      </c>
    </row>
    <row r="309" spans="1:39" x14ac:dyDescent="0.25">
      <c r="A309" s="1" t="s">
        <v>85</v>
      </c>
      <c r="B309" s="1">
        <v>1</v>
      </c>
      <c r="C309" s="1">
        <v>0</v>
      </c>
      <c r="D309" s="1">
        <v>1</v>
      </c>
      <c r="E309" s="1">
        <v>0</v>
      </c>
      <c r="F309" s="1">
        <v>35</v>
      </c>
      <c r="H309" s="1">
        <f>שבוע_בדילוג[[#This Row],[LengthofCycle]]+1</f>
        <v>36</v>
      </c>
      <c r="I309" s="1" t="str">
        <f>IF(IFERROR(LOOKUP(שבוע_בדילוג[[#This Row],[ClientID]],קביעויות[השבוע בדילוג]),FALSE)=שבוע_בדילוג[[#This Row],[ClientID]],1,"")</f>
        <v/>
      </c>
      <c r="J309" s="1" t="str">
        <f>IF(AND(שבוע_בדילוג[[#This Row],[CycleNumber]]&gt;1,OR(B310="",שבוע_בדילוג[[#This Row],[CycleNumber]]&gt;B308)),IF(OR(AND(שבוע_בדילוג[[#This Row],[LengthofCycle]]=29,F308=29),AND(שבוע_בדילוג[[#This Row],[LengthofCycle]]=36,F308=36)),1,""),"")</f>
        <v/>
      </c>
      <c r="K309" s="1" t="str">
        <f>IF(AND(שבוע_בדילוג[[#This Row],[וסת השבוע]]=1,J308=1,שבוע_בדילוג[[#This Row],[CycleNumber]]&gt;B308),1,"")</f>
        <v/>
      </c>
      <c r="L309" s="1" t="str">
        <f>IF(שבוע_בדילוג[[#This Row],[CycleNumber]]=1,"",IF(שבוע_בדילוג[[#This Row],[וסת השבוע]]=1,0,IF(L308="","",IF(L308=0,IF(שבוע_בדילוג[[#This Row],[LengthofCycle]]=29,0,1),IF(L308=1,IF(שבוע_בדילוג[[#This Row],[LengthofCycle]]+F308=29*2,0,2),IF(L308=2,IF(שבוע_בדילוג[[#This Row],[LengthofCycle]]+F308+F307=29*3,0,3),""))))))</f>
        <v/>
      </c>
      <c r="M309" s="1" t="str">
        <f>IF(שבוע_בדילוג[[#This Row],[וסת השבוע]]=1,IF(שבוע_בדילוג[[#This Row],[וסת השבוע וההפלגה ביחד]]=1,M308+1,0),IF(AND(שבוע_בדילוג[[#This Row],[CycleNumber]]&gt;B308,שבוע_בדילוג[[#This Row],[CycleNumber]]&gt;1),IF(שבוע_בדילוג[[#This Row],[וסת השבוע פעיל?]]&lt;&gt;"",M308+1,""),""))</f>
        <v/>
      </c>
      <c r="N309" s="1" t="str">
        <f>IF(שבוע_בדילוג[[#This Row],[וסת השבוע פעיל?2]]="","",IF(AND(שבוע_בדילוג[[#This Row],[וסת השבוע פעיל?]]&lt;&gt;"",שבוע_בדילוג[[#This Row],[CycleNumber]]&lt;B310,B310&lt;&gt;"",שבוע_בדילוג[[#This Row],[וסת השבוע פעיל?]]&lt;3),IF(L310=0,IF(AND(שבוע_בדילוג[[#This Row],[וסת השבוע פעיל?]]&gt;0,J310=1),0,1),0),""))</f>
        <v/>
      </c>
      <c r="O309" s="1" t="str">
        <f t="shared" si="40"/>
        <v/>
      </c>
      <c r="P309" s="1" t="str">
        <f>IF(AND(שבוע_בדילוג[[#This Row],[חיזוי - שבוע]]=1,K310=1),1,"")</f>
        <v/>
      </c>
      <c r="Q309" s="1" t="str">
        <f>IF(AND(שבוע_בדילוג[[#This Row],[וסת השבוע פעיל?]]&lt;3,OR(שבוע_בדילוג[[#This Row],[CycleNumber]]&gt;B310,B310="")),1,"")</f>
        <v/>
      </c>
      <c r="R309" s="1" t="str">
        <f>IF(AND(שבוע_בדילוג[[#This Row],[חיזוי - שבוע]]&lt;&gt;"",שבוע_בדילוג[[#This Row],[וסת השבוע פעיל?2]]=""),1,"")</f>
        <v/>
      </c>
      <c r="S309" s="1" t="str">
        <f>IF(שבוע_בדילוג[[#This Row],[האישה קבעה וסת שבוע בדילוג?]]=1,IF(שבוע_בדילוג[[#This Row],[וסת השבוע פעיל?]]&lt;3,1,0),"")</f>
        <v/>
      </c>
      <c r="T3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09" s="1" t="str">
        <f t="shared" si="41"/>
        <v/>
      </c>
      <c r="V309" s="1" t="str">
        <f t="shared" si="42"/>
        <v/>
      </c>
      <c r="W309" s="1" t="str">
        <f t="shared" si="43"/>
        <v/>
      </c>
      <c r="X309" s="1" t="str">
        <f>IF(שבוע_בדילוג[[#This Row],[3 הפלגות זהות]]="","",IF(שבוע_בדילוג[[#This Row],[3 הפלגות זהות]]=1,שבוע_בדילוג[[#This Row],[LengthofCycle]],X308))</f>
        <v/>
      </c>
      <c r="Z309" s="1" t="str">
        <f>IF(OR(שבוע_בדילוג[[#This Row],[הווסת פעיל?]]=0,שבוע_בדילוג[[#This Row],[הווסת פעיל?]]=""),"",SUM(Z308,שבוע_בדילוג[[#This Row],[הווסת פעיל?]]))</f>
        <v/>
      </c>
      <c r="AA309" s="1" t="str">
        <f>IF(AND(שבוע_בדילוג[[#This Row],[כמה מחזורים עד עקירה]]&lt;&gt;"",Z310=""),שבוע_בדילוג[[#This Row],[כמה מחזורים עד עקירה]],"")</f>
        <v/>
      </c>
      <c r="AB309" s="1" t="str">
        <f>IF(AND(שבוע_בדילוג[[#This Row],[הווסת פעיל?]]=1,שבוע_בדילוג[[#This Row],[וסת קבוע אחרון]]&lt;&gt;X308),שבוע_בדילוג[[#This Row],[וסת קבוע אחרון]],"")</f>
        <v/>
      </c>
      <c r="AC309" s="1" t="str">
        <f>IF(AND(שבוע_בדילוג[[#This Row],[הווסת פעיל?]]=1,Y308=0,שבוע_בדילוג[[#This Row],[וסת קבוע אחרון]]=X308),שבוע_בדילוג[[#This Row],[וסת קבוע אחרון]],"")</f>
        <v/>
      </c>
      <c r="AD309" s="1" t="str">
        <f>IF(AND(שבוע_בדילוג[[#This Row],[הווסת פעיל?]]=1,Y308=0,שבוע_בדילוג[[#This Row],[וסת קבוע אחרון]]&lt;&gt;X308),1,"")</f>
        <v/>
      </c>
      <c r="AE309" s="1" t="str">
        <f>IF(AND(שבוע_בדילוג[[#This Row],[הווסת פעיל?]]&lt;&gt;"",B310=1),שבוע_בדילוג[[#This Row],[CycleNumber]],"")</f>
        <v/>
      </c>
      <c r="AF309" s="1" t="str">
        <f>IF(AND(שבוע_בדילוג[[#This Row],[הווסת פעיל?]]&lt;&gt;"",Y308=""),שבוע_בדילוג[[#This Row],[CycleNumber]],"")</f>
        <v/>
      </c>
      <c r="AG309" s="1" t="str">
        <f>IF(B310=1,"",IF(שבוע_בדילוג[[#This Row],[הווסת פעיל?]]=1,IF(שבוע_בדילוג[[#This Row],[וסת קבוע אחרון]]=F310,1,0),""))</f>
        <v/>
      </c>
      <c r="AH309" s="1" t="str">
        <f>IF(B310=1,"",IF(שבוע_בדילוג[[#This Row],[הווסת פעיל?]]=1,IF(OR(שבוע_בדילוג[[#This Row],[וסת קבוע אחרון]]=F310,F310=שבוע_בדילוג[[#This Row],[LengthofCycle]]),1,0),""))</f>
        <v/>
      </c>
      <c r="AI309" s="1" t="str">
        <f>IF(B310=1,"",IF(שבוע_בדילוג[[#This Row],[הווסת פעיל?]]=1,IF(OR(שבוע_בדילוג[[#This Row],[וסת קבוע אחרון]]=F310,F310=שבוע_בדילוג[[#This Row],[LengthofCycle]],AND(שבוע_בדילוג[[#This Row],[LengthofCycle]]&lt;&gt;שבוע_בדילוג[[#This Row],[וסת קבוע אחרון]],OR(F310=28,F310=29))),1,0),""))</f>
        <v/>
      </c>
      <c r="AJ309" s="1" t="str">
        <f>IF(AND(שבוע_בדילוג[[#This Row],[הווסת פעיל?]]=1,B310=1),1,"")</f>
        <v/>
      </c>
      <c r="AK309" s="4">
        <f>IF(AND(שבוע_בדילוג[[#This Row],[הווסת פעיל?]]&lt;&gt;1,B310&lt;&gt;1,B310&lt;&gt;""),IF(שבוע_בדילוג[[#This Row],[LengthofCycle]]=F310,1,0),"")</f>
        <v>0</v>
      </c>
      <c r="AL309" s="4">
        <f>IF(AND(שבוע_בדילוג[[#This Row],[הווסת פעיל?]]&lt;&gt;1,B310&lt;&gt;1,B310&lt;&gt;""),IF(OR(שבוע_בדילוג[[#This Row],[LengthofCycle]]=F310,F310=29),1,0),"")</f>
        <v>0</v>
      </c>
      <c r="AM309" s="4">
        <f>IF(AND(שבוע_בדילוג[[#This Row],[הווסת פעיל?]]&lt;&gt;1,B310&lt;&gt;1,B310&lt;&gt;""),IF(OR(שבוע_בדילוג[[#This Row],[LengthofCycle]]=F310,F310=29,F310=28),1,0),"")</f>
        <v>0</v>
      </c>
    </row>
    <row r="310" spans="1:39" x14ac:dyDescent="0.25">
      <c r="A310" s="1" t="s">
        <v>85</v>
      </c>
      <c r="B310" s="1">
        <v>2</v>
      </c>
      <c r="C310" s="1">
        <v>0</v>
      </c>
      <c r="D310" s="1">
        <v>1</v>
      </c>
      <c r="E310" s="1">
        <v>0</v>
      </c>
      <c r="F310" s="1">
        <v>30</v>
      </c>
      <c r="H310" s="1">
        <f>שבוע_בדילוג[[#This Row],[LengthofCycle]]+1</f>
        <v>31</v>
      </c>
      <c r="I310" s="1" t="str">
        <f>IF(IFERROR(LOOKUP(שבוע_בדילוג[[#This Row],[ClientID]],קביעויות[השבוע בדילוג]),FALSE)=שבוע_בדילוג[[#This Row],[ClientID]],1,"")</f>
        <v/>
      </c>
      <c r="J310" s="1" t="str">
        <f>IF(AND(שבוע_בדילוג[[#This Row],[CycleNumber]]&gt;1,OR(B311="",שבוע_בדילוג[[#This Row],[CycleNumber]]&gt;B309)),IF(OR(AND(שבוע_בדילוג[[#This Row],[LengthofCycle]]=29,F309=29),AND(שבוע_בדילוג[[#This Row],[LengthofCycle]]=36,F309=36)),1,""),"")</f>
        <v/>
      </c>
      <c r="K310" s="1" t="str">
        <f>IF(AND(שבוע_בדילוג[[#This Row],[וסת השבוע]]=1,J309=1,שבוע_בדילוג[[#This Row],[CycleNumber]]&gt;B309),1,"")</f>
        <v/>
      </c>
      <c r="L310" s="1" t="str">
        <f>IF(שבוע_בדילוג[[#This Row],[CycleNumber]]=1,"",IF(שבוע_בדילוג[[#This Row],[וסת השבוע]]=1,0,IF(L309="","",IF(L309=0,IF(שבוע_בדילוג[[#This Row],[LengthofCycle]]=29,0,1),IF(L309=1,IF(שבוע_בדילוג[[#This Row],[LengthofCycle]]+F309=29*2,0,2),IF(L309=2,IF(שבוע_בדילוג[[#This Row],[LengthofCycle]]+F309+F308=29*3,0,3),""))))))</f>
        <v/>
      </c>
      <c r="M310" s="1" t="str">
        <f>IF(שבוע_בדילוג[[#This Row],[וסת השבוע]]=1,IF(שבוע_בדילוג[[#This Row],[וסת השבוע וההפלגה ביחד]]=1,M309+1,0),IF(AND(שבוע_בדילוג[[#This Row],[CycleNumber]]&gt;B309,שבוע_בדילוג[[#This Row],[CycleNumber]]&gt;1),IF(שבוע_בדילוג[[#This Row],[וסת השבוע פעיל?]]&lt;&gt;"",M309+1,""),""))</f>
        <v/>
      </c>
      <c r="N310" s="1" t="str">
        <f>IF(שבוע_בדילוג[[#This Row],[וסת השבוע פעיל?2]]="","",IF(AND(שבוע_בדילוג[[#This Row],[וסת השבוע פעיל?]]&lt;&gt;"",שבוע_בדילוג[[#This Row],[CycleNumber]]&lt;B311,B311&lt;&gt;"",שבוע_בדילוג[[#This Row],[וסת השבוע פעיל?]]&lt;3),IF(L311=0,IF(AND(שבוע_בדילוג[[#This Row],[וסת השבוע פעיל?]]&gt;0,J311=1),0,1),0),""))</f>
        <v/>
      </c>
      <c r="O310" s="1" t="str">
        <f t="shared" si="40"/>
        <v/>
      </c>
      <c r="P310" s="1" t="str">
        <f>IF(AND(שבוע_בדילוג[[#This Row],[חיזוי - שבוע]]=1,K311=1),1,"")</f>
        <v/>
      </c>
      <c r="Q310" s="1" t="str">
        <f>IF(AND(שבוע_בדילוג[[#This Row],[וסת השבוע פעיל?]]&lt;3,OR(שבוע_בדילוג[[#This Row],[CycleNumber]]&gt;B311,B311="")),1,"")</f>
        <v/>
      </c>
      <c r="R310" s="1" t="str">
        <f>IF(AND(שבוע_בדילוג[[#This Row],[חיזוי - שבוע]]&lt;&gt;"",שבוע_בדילוג[[#This Row],[וסת השבוע פעיל?2]]=""),1,"")</f>
        <v/>
      </c>
      <c r="S310" s="1" t="str">
        <f>IF(שבוע_בדילוג[[#This Row],[האישה קבעה וסת שבוע בדילוג?]]=1,IF(שבוע_בדילוג[[#This Row],[וסת השבוע פעיל?]]&lt;3,1,0),"")</f>
        <v/>
      </c>
      <c r="T3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0" s="1" t="str">
        <f t="shared" si="41"/>
        <v/>
      </c>
      <c r="V310" s="1" t="str">
        <f t="shared" si="42"/>
        <v/>
      </c>
      <c r="W310" s="1" t="str">
        <f t="shared" si="43"/>
        <v/>
      </c>
      <c r="X310" s="1" t="str">
        <f>IF(שבוע_בדילוג[[#This Row],[3 הפלגות זהות]]="","",IF(שבוע_בדילוג[[#This Row],[3 הפלגות זהות]]=1,שבוע_בדילוג[[#This Row],[LengthofCycle]],X309))</f>
        <v/>
      </c>
      <c r="Z310" s="1" t="str">
        <f>IF(OR(שבוע_בדילוג[[#This Row],[הווסת פעיל?]]=0,שבוע_בדילוג[[#This Row],[הווסת פעיל?]]=""),"",SUM(Z309,שבוע_בדילוג[[#This Row],[הווסת פעיל?]]))</f>
        <v/>
      </c>
      <c r="AA310" s="1" t="str">
        <f>IF(AND(שבוע_בדילוג[[#This Row],[כמה מחזורים עד עקירה]]&lt;&gt;"",Z311=""),שבוע_בדילוג[[#This Row],[כמה מחזורים עד עקירה]],"")</f>
        <v/>
      </c>
      <c r="AB310" s="1" t="str">
        <f>IF(AND(שבוע_בדילוג[[#This Row],[הווסת פעיל?]]=1,שבוע_בדילוג[[#This Row],[וסת קבוע אחרון]]&lt;&gt;X309),שבוע_בדילוג[[#This Row],[וסת קבוע אחרון]],"")</f>
        <v/>
      </c>
      <c r="AC310" s="1" t="str">
        <f>IF(AND(שבוע_בדילוג[[#This Row],[הווסת פעיל?]]=1,Y309=0,שבוע_בדילוג[[#This Row],[וסת קבוע אחרון]]=X309),שבוע_בדילוג[[#This Row],[וסת קבוע אחרון]],"")</f>
        <v/>
      </c>
      <c r="AD310" s="1" t="str">
        <f>IF(AND(שבוע_בדילוג[[#This Row],[הווסת פעיל?]]=1,Y309=0,שבוע_בדילוג[[#This Row],[וסת קבוע אחרון]]&lt;&gt;X309),1,"")</f>
        <v/>
      </c>
      <c r="AE310" s="1" t="str">
        <f>IF(AND(שבוע_בדילוג[[#This Row],[הווסת פעיל?]]&lt;&gt;"",B311=1),שבוע_בדילוג[[#This Row],[CycleNumber]],"")</f>
        <v/>
      </c>
      <c r="AF310" s="1" t="str">
        <f>IF(AND(שבוע_בדילוג[[#This Row],[הווסת פעיל?]]&lt;&gt;"",Y309=""),שבוע_בדילוג[[#This Row],[CycleNumber]],"")</f>
        <v/>
      </c>
      <c r="AG310" s="1" t="str">
        <f>IF(B311=1,"",IF(שבוע_בדילוג[[#This Row],[הווסת פעיל?]]=1,IF(שבוע_בדילוג[[#This Row],[וסת קבוע אחרון]]=F311,1,0),""))</f>
        <v/>
      </c>
      <c r="AH310" s="1" t="str">
        <f>IF(B311=1,"",IF(שבוע_בדילוג[[#This Row],[הווסת פעיל?]]=1,IF(OR(שבוע_בדילוג[[#This Row],[וסת קבוע אחרון]]=F311,F311=שבוע_בדילוג[[#This Row],[LengthofCycle]]),1,0),""))</f>
        <v/>
      </c>
      <c r="AI310" s="1" t="str">
        <f>IF(B311=1,"",IF(שבוע_בדילוג[[#This Row],[הווסת פעיל?]]=1,IF(OR(שבוע_בדילוג[[#This Row],[וסת קבוע אחרון]]=F311,F311=שבוע_בדילוג[[#This Row],[LengthofCycle]],AND(שבוע_בדילוג[[#This Row],[LengthofCycle]]&lt;&gt;שבוע_בדילוג[[#This Row],[וסת קבוע אחרון]],OR(F311=28,F311=29))),1,0),""))</f>
        <v/>
      </c>
      <c r="AJ310" s="1" t="str">
        <f>IF(AND(שבוע_בדילוג[[#This Row],[הווסת פעיל?]]=1,B311=1),1,"")</f>
        <v/>
      </c>
      <c r="AK310" s="4">
        <f>IF(AND(שבוע_בדילוג[[#This Row],[הווסת פעיל?]]&lt;&gt;1,B311&lt;&gt;1,B311&lt;&gt;""),IF(שבוע_בדילוג[[#This Row],[LengthofCycle]]=F311,1,0),"")</f>
        <v>0</v>
      </c>
      <c r="AL310" s="4">
        <f>IF(AND(שבוע_בדילוג[[#This Row],[הווסת פעיל?]]&lt;&gt;1,B311&lt;&gt;1,B311&lt;&gt;""),IF(OR(שבוע_בדילוג[[#This Row],[LengthofCycle]]=F311,F311=29),1,0),"")</f>
        <v>0</v>
      </c>
      <c r="AM310" s="4">
        <f>IF(AND(שבוע_בדילוג[[#This Row],[הווסת פעיל?]]&lt;&gt;1,B311&lt;&gt;1,B311&lt;&gt;""),IF(OR(שבוע_בדילוג[[#This Row],[LengthofCycle]]=F311,F311=29,F311=28),1,0),"")</f>
        <v>0</v>
      </c>
    </row>
    <row r="311" spans="1:39" x14ac:dyDescent="0.25">
      <c r="A311" s="1" t="s">
        <v>85</v>
      </c>
      <c r="B311" s="1">
        <v>3</v>
      </c>
      <c r="C311" s="1">
        <v>0</v>
      </c>
      <c r="D311" s="1">
        <v>0</v>
      </c>
      <c r="E311" s="1">
        <v>0</v>
      </c>
      <c r="F311" s="1">
        <v>27</v>
      </c>
      <c r="H311" s="1">
        <f>שבוע_בדילוג[[#This Row],[LengthofCycle]]+1</f>
        <v>28</v>
      </c>
      <c r="I311" s="1" t="str">
        <f>IF(IFERROR(LOOKUP(שבוע_בדילוג[[#This Row],[ClientID]],קביעויות[השבוע בדילוג]),FALSE)=שבוע_בדילוג[[#This Row],[ClientID]],1,"")</f>
        <v/>
      </c>
      <c r="J311" s="1" t="str">
        <f>IF(AND(שבוע_בדילוג[[#This Row],[CycleNumber]]&gt;1,OR(B312="",שבוע_בדילוג[[#This Row],[CycleNumber]]&gt;B310)),IF(OR(AND(שבוע_בדילוג[[#This Row],[LengthofCycle]]=29,F310=29),AND(שבוע_בדילוג[[#This Row],[LengthofCycle]]=36,F310=36)),1,""),"")</f>
        <v/>
      </c>
      <c r="K311" s="1" t="str">
        <f>IF(AND(שבוע_בדילוג[[#This Row],[וסת השבוע]]=1,J310=1,שבוע_בדילוג[[#This Row],[CycleNumber]]&gt;B310),1,"")</f>
        <v/>
      </c>
      <c r="L311" s="1" t="str">
        <f>IF(שבוע_בדילוג[[#This Row],[CycleNumber]]=1,"",IF(שבוע_בדילוג[[#This Row],[וסת השבוע]]=1,0,IF(L310="","",IF(L310=0,IF(שבוע_בדילוג[[#This Row],[LengthofCycle]]=29,0,1),IF(L310=1,IF(שבוע_בדילוג[[#This Row],[LengthofCycle]]+F310=29*2,0,2),IF(L310=2,IF(שבוע_בדילוג[[#This Row],[LengthofCycle]]+F310+F309=29*3,0,3),""))))))</f>
        <v/>
      </c>
      <c r="M311" s="1" t="str">
        <f>IF(שבוע_בדילוג[[#This Row],[וסת השבוע]]=1,IF(שבוע_בדילוג[[#This Row],[וסת השבוע וההפלגה ביחד]]=1,M310+1,0),IF(AND(שבוע_בדילוג[[#This Row],[CycleNumber]]&gt;B310,שבוע_בדילוג[[#This Row],[CycleNumber]]&gt;1),IF(שבוע_בדילוג[[#This Row],[וסת השבוע פעיל?]]&lt;&gt;"",M310+1,""),""))</f>
        <v/>
      </c>
      <c r="N311" s="1" t="str">
        <f>IF(שבוע_בדילוג[[#This Row],[וסת השבוע פעיל?2]]="","",IF(AND(שבוע_בדילוג[[#This Row],[וסת השבוע פעיל?]]&lt;&gt;"",שבוע_בדילוג[[#This Row],[CycleNumber]]&lt;B312,B312&lt;&gt;"",שבוע_בדילוג[[#This Row],[וסת השבוע פעיל?]]&lt;3),IF(L312=0,IF(AND(שבוע_בדילוג[[#This Row],[וסת השבוע פעיל?]]&gt;0,J312=1),0,1),0),""))</f>
        <v/>
      </c>
      <c r="O311" s="1" t="str">
        <f t="shared" si="40"/>
        <v/>
      </c>
      <c r="P311" s="1" t="str">
        <f>IF(AND(שבוע_בדילוג[[#This Row],[חיזוי - שבוע]]=1,K312=1),1,"")</f>
        <v/>
      </c>
      <c r="Q311" s="1" t="str">
        <f>IF(AND(שבוע_בדילוג[[#This Row],[וסת השבוע פעיל?]]&lt;3,OR(שבוע_בדילוג[[#This Row],[CycleNumber]]&gt;B312,B312="")),1,"")</f>
        <v/>
      </c>
      <c r="R311" s="1" t="str">
        <f>IF(AND(שבוע_בדילוג[[#This Row],[חיזוי - שבוע]]&lt;&gt;"",שבוע_בדילוג[[#This Row],[וסת השבוע פעיל?2]]=""),1,"")</f>
        <v/>
      </c>
      <c r="S311" s="1" t="str">
        <f>IF(שבוע_בדילוג[[#This Row],[האישה קבעה וסת שבוע בדילוג?]]=1,IF(שבוע_בדילוג[[#This Row],[וסת השבוע פעיל?]]&lt;3,1,0),"")</f>
        <v/>
      </c>
      <c r="T3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1" s="1">
        <f t="shared" si="41"/>
        <v>0</v>
      </c>
      <c r="V311" s="1" t="str">
        <f t="shared" si="42"/>
        <v/>
      </c>
      <c r="W311" s="1" t="str">
        <f t="shared" si="43"/>
        <v/>
      </c>
      <c r="X311" s="1" t="str">
        <f>IF(שבוע_בדילוג[[#This Row],[3 הפלגות זהות]]="","",IF(שבוע_בדילוג[[#This Row],[3 הפלגות זהות]]=1,שבוע_בדילוג[[#This Row],[LengthofCycle]],X310))</f>
        <v/>
      </c>
      <c r="Z311" s="1" t="str">
        <f>IF(OR(שבוע_בדילוג[[#This Row],[הווסת פעיל?]]=0,שבוע_בדילוג[[#This Row],[הווסת פעיל?]]=""),"",SUM(Z310,שבוע_בדילוג[[#This Row],[הווסת פעיל?]]))</f>
        <v/>
      </c>
      <c r="AA311" s="1" t="str">
        <f>IF(AND(שבוע_בדילוג[[#This Row],[כמה מחזורים עד עקירה]]&lt;&gt;"",Z312=""),שבוע_בדילוג[[#This Row],[כמה מחזורים עד עקירה]],"")</f>
        <v/>
      </c>
      <c r="AB311" s="1" t="str">
        <f>IF(AND(שבוע_בדילוג[[#This Row],[הווסת פעיל?]]=1,שבוע_בדילוג[[#This Row],[וסת קבוע אחרון]]&lt;&gt;X310),שבוע_בדילוג[[#This Row],[וסת קבוע אחרון]],"")</f>
        <v/>
      </c>
      <c r="AC311" s="1" t="str">
        <f>IF(AND(שבוע_בדילוג[[#This Row],[הווסת פעיל?]]=1,Y310=0,שבוע_בדילוג[[#This Row],[וסת קבוע אחרון]]=X310),שבוע_בדילוג[[#This Row],[וסת קבוע אחרון]],"")</f>
        <v/>
      </c>
      <c r="AD311" s="1" t="str">
        <f>IF(AND(שבוע_בדילוג[[#This Row],[הווסת פעיל?]]=1,Y310=0,שבוע_בדילוג[[#This Row],[וסת קבוע אחרון]]&lt;&gt;X310),1,"")</f>
        <v/>
      </c>
      <c r="AE311" s="1" t="str">
        <f>IF(AND(שבוע_בדילוג[[#This Row],[הווסת פעיל?]]&lt;&gt;"",B312=1),שבוע_בדילוג[[#This Row],[CycleNumber]],"")</f>
        <v/>
      </c>
      <c r="AF311" s="1" t="str">
        <f>IF(AND(שבוע_בדילוג[[#This Row],[הווסת פעיל?]]&lt;&gt;"",Y310=""),שבוע_בדילוג[[#This Row],[CycleNumber]],"")</f>
        <v/>
      </c>
      <c r="AG311" s="1" t="str">
        <f>IF(B312=1,"",IF(שבוע_בדילוג[[#This Row],[הווסת פעיל?]]=1,IF(שבוע_בדילוג[[#This Row],[וסת קבוע אחרון]]=F312,1,0),""))</f>
        <v/>
      </c>
      <c r="AH311" s="1" t="str">
        <f>IF(B312=1,"",IF(שבוע_בדילוג[[#This Row],[הווסת פעיל?]]=1,IF(OR(שבוע_בדילוג[[#This Row],[וסת קבוע אחרון]]=F312,F312=שבוע_בדילוג[[#This Row],[LengthofCycle]]),1,0),""))</f>
        <v/>
      </c>
      <c r="AI311" s="1" t="str">
        <f>IF(B312=1,"",IF(שבוע_בדילוג[[#This Row],[הווסת פעיל?]]=1,IF(OR(שבוע_בדילוג[[#This Row],[וסת קבוע אחרון]]=F312,F312=שבוע_בדילוג[[#This Row],[LengthofCycle]],AND(שבוע_בדילוג[[#This Row],[LengthofCycle]]&lt;&gt;שבוע_בדילוג[[#This Row],[וסת קבוע אחרון]],OR(F312=28,F312=29))),1,0),""))</f>
        <v/>
      </c>
      <c r="AJ311" s="1" t="str">
        <f>IF(AND(שבוע_בדילוג[[#This Row],[הווסת פעיל?]]=1,B312=1),1,"")</f>
        <v/>
      </c>
      <c r="AK311" s="4">
        <f>IF(AND(שבוע_בדילוג[[#This Row],[הווסת פעיל?]]&lt;&gt;1,B312&lt;&gt;1,B312&lt;&gt;""),IF(שבוע_בדילוג[[#This Row],[LengthofCycle]]=F312,1,0),"")</f>
        <v>0</v>
      </c>
      <c r="AL311" s="4">
        <f>IF(AND(שבוע_בדילוג[[#This Row],[הווסת פעיל?]]&lt;&gt;1,B312&lt;&gt;1,B312&lt;&gt;""),IF(OR(שבוע_בדילוג[[#This Row],[LengthofCycle]]=F312,F312=29),1,0),"")</f>
        <v>1</v>
      </c>
      <c r="AM311" s="4">
        <f>IF(AND(שבוע_בדילוג[[#This Row],[הווסת פעיל?]]&lt;&gt;1,B312&lt;&gt;1,B312&lt;&gt;""),IF(OR(שבוע_בדילוג[[#This Row],[LengthofCycle]]=F312,F312=29,F312=28),1,0),"")</f>
        <v>1</v>
      </c>
    </row>
    <row r="312" spans="1:39" x14ac:dyDescent="0.25">
      <c r="A312" s="1" t="s">
        <v>85</v>
      </c>
      <c r="B312" s="1">
        <v>4</v>
      </c>
      <c r="C312" s="1">
        <v>0</v>
      </c>
      <c r="D312" s="1">
        <v>1</v>
      </c>
      <c r="E312" s="1">
        <v>0</v>
      </c>
      <c r="F312" s="1">
        <v>29</v>
      </c>
      <c r="H312" s="1">
        <f>שבוע_בדילוג[[#This Row],[LengthofCycle]]+1</f>
        <v>30</v>
      </c>
      <c r="I312" s="1" t="str">
        <f>IF(IFERROR(LOOKUP(שבוע_בדילוג[[#This Row],[ClientID]],קביעויות[השבוע בדילוג]),FALSE)=שבוע_בדילוג[[#This Row],[ClientID]],1,"")</f>
        <v/>
      </c>
      <c r="J312" s="1" t="str">
        <f>IF(AND(שבוע_בדילוג[[#This Row],[CycleNumber]]&gt;1,OR(B313="",שבוע_בדילוג[[#This Row],[CycleNumber]]&gt;B311)),IF(OR(AND(שבוע_בדילוג[[#This Row],[LengthofCycle]]=29,F311=29),AND(שבוע_בדילוג[[#This Row],[LengthofCycle]]=36,F311=36)),1,""),"")</f>
        <v/>
      </c>
      <c r="K312" s="1" t="str">
        <f>IF(AND(שבוע_בדילוג[[#This Row],[וסת השבוע]]=1,J311=1,שבוע_בדילוג[[#This Row],[CycleNumber]]&gt;B311),1,"")</f>
        <v/>
      </c>
      <c r="L312" s="1" t="str">
        <f>IF(שבוע_בדילוג[[#This Row],[CycleNumber]]=1,"",IF(שבוע_בדילוג[[#This Row],[וסת השבוע]]=1,0,IF(L311="","",IF(L311=0,IF(שבוע_בדילוג[[#This Row],[LengthofCycle]]=29,0,1),IF(L311=1,IF(שבוע_בדילוג[[#This Row],[LengthofCycle]]+F311=29*2,0,2),IF(L311=2,IF(שבוע_בדילוג[[#This Row],[LengthofCycle]]+F311+F310=29*3,0,3),""))))))</f>
        <v/>
      </c>
      <c r="M312" s="1" t="str">
        <f>IF(שבוע_בדילוג[[#This Row],[וסת השבוע]]=1,IF(שבוע_בדילוג[[#This Row],[וסת השבוע וההפלגה ביחד]]=1,M311+1,0),IF(AND(שבוע_בדילוג[[#This Row],[CycleNumber]]&gt;B311,שבוע_בדילוג[[#This Row],[CycleNumber]]&gt;1),IF(שבוע_בדילוג[[#This Row],[וסת השבוע פעיל?]]&lt;&gt;"",M311+1,""),""))</f>
        <v/>
      </c>
      <c r="N312" s="1" t="str">
        <f>IF(שבוע_בדילוג[[#This Row],[וסת השבוע פעיל?2]]="","",IF(AND(שבוע_בדילוג[[#This Row],[וסת השבוע פעיל?]]&lt;&gt;"",שבוע_בדילוג[[#This Row],[CycleNumber]]&lt;B313,B313&lt;&gt;"",שבוע_בדילוג[[#This Row],[וסת השבוע פעיל?]]&lt;3),IF(L313=0,IF(AND(שבוע_בדילוג[[#This Row],[וסת השבוע פעיל?]]&gt;0,J313=1),0,1),0),""))</f>
        <v/>
      </c>
      <c r="O312" s="1" t="str">
        <f t="shared" si="40"/>
        <v/>
      </c>
      <c r="P312" s="1" t="str">
        <f>IF(AND(שבוע_בדילוג[[#This Row],[חיזוי - שבוע]]=1,K313=1),1,"")</f>
        <v/>
      </c>
      <c r="Q312" s="1" t="str">
        <f>IF(AND(שבוע_בדילוג[[#This Row],[וסת השבוע פעיל?]]&lt;3,OR(שבוע_בדילוג[[#This Row],[CycleNumber]]&gt;B313,B313="")),1,"")</f>
        <v/>
      </c>
      <c r="R312" s="1" t="str">
        <f>IF(AND(שבוע_בדילוג[[#This Row],[חיזוי - שבוע]]&lt;&gt;"",שבוע_בדילוג[[#This Row],[וסת השבוע פעיל?2]]=""),1,"")</f>
        <v/>
      </c>
      <c r="S312" s="1" t="str">
        <f>IF(שבוע_בדילוג[[#This Row],[האישה קבעה וסת שבוע בדילוג?]]=1,IF(שבוע_בדילוג[[#This Row],[וסת השבוע פעיל?]]&lt;3,1,0),"")</f>
        <v/>
      </c>
      <c r="T3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2" s="1">
        <f t="shared" si="41"/>
        <v>0</v>
      </c>
      <c r="V312" s="1">
        <f t="shared" si="42"/>
        <v>0</v>
      </c>
      <c r="W312" s="1" t="str">
        <f t="shared" si="43"/>
        <v/>
      </c>
      <c r="X312" s="1" t="str">
        <f>IF(שבוע_בדילוג[[#This Row],[3 הפלגות זהות]]="","",IF(שבוע_בדילוג[[#This Row],[3 הפלגות זהות]]=1,שבוע_בדילוג[[#This Row],[LengthofCycle]],X311))</f>
        <v/>
      </c>
      <c r="Z312" s="1" t="str">
        <f>IF(OR(שבוע_בדילוג[[#This Row],[הווסת פעיל?]]=0,שבוע_בדילוג[[#This Row],[הווסת פעיל?]]=""),"",SUM(Z311,שבוע_בדילוג[[#This Row],[הווסת פעיל?]]))</f>
        <v/>
      </c>
      <c r="AA312" s="1" t="str">
        <f>IF(AND(שבוע_בדילוג[[#This Row],[כמה מחזורים עד עקירה]]&lt;&gt;"",Z313=""),שבוע_בדילוג[[#This Row],[כמה מחזורים עד עקירה]],"")</f>
        <v/>
      </c>
      <c r="AB312" s="1" t="str">
        <f>IF(AND(שבוע_בדילוג[[#This Row],[הווסת פעיל?]]=1,שבוע_בדילוג[[#This Row],[וסת קבוע אחרון]]&lt;&gt;X311),שבוע_בדילוג[[#This Row],[וסת קבוע אחרון]],"")</f>
        <v/>
      </c>
      <c r="AC312" s="1" t="str">
        <f>IF(AND(שבוע_בדילוג[[#This Row],[הווסת פעיל?]]=1,Y311=0,שבוע_בדילוג[[#This Row],[וסת קבוע אחרון]]=X311),שבוע_בדילוג[[#This Row],[וסת קבוע אחרון]],"")</f>
        <v/>
      </c>
      <c r="AD312" s="1" t="str">
        <f>IF(AND(שבוע_בדילוג[[#This Row],[הווסת פעיל?]]=1,Y311=0,שבוע_בדילוג[[#This Row],[וסת קבוע אחרון]]&lt;&gt;X311),1,"")</f>
        <v/>
      </c>
      <c r="AE312" s="1" t="str">
        <f>IF(AND(שבוע_בדילוג[[#This Row],[הווסת פעיל?]]&lt;&gt;"",B313=1),שבוע_בדילוג[[#This Row],[CycleNumber]],"")</f>
        <v/>
      </c>
      <c r="AF312" s="1" t="str">
        <f>IF(AND(שבוע_בדילוג[[#This Row],[הווסת פעיל?]]&lt;&gt;"",Y311=""),שבוע_בדילוג[[#This Row],[CycleNumber]],"")</f>
        <v/>
      </c>
      <c r="AG312" s="1" t="str">
        <f>IF(B313=1,"",IF(שבוע_בדילוג[[#This Row],[הווסת פעיל?]]=1,IF(שבוע_בדילוג[[#This Row],[וסת קבוע אחרון]]=F313,1,0),""))</f>
        <v/>
      </c>
      <c r="AH312" s="1" t="str">
        <f>IF(B313=1,"",IF(שבוע_בדילוג[[#This Row],[הווסת פעיל?]]=1,IF(OR(שבוע_בדילוג[[#This Row],[וסת קבוע אחרון]]=F313,F313=שבוע_בדילוג[[#This Row],[LengthofCycle]]),1,0),""))</f>
        <v/>
      </c>
      <c r="AI312" s="1" t="str">
        <f>IF(B313=1,"",IF(שבוע_בדילוג[[#This Row],[הווסת פעיל?]]=1,IF(OR(שבוע_בדילוג[[#This Row],[וסת קבוע אחרון]]=F313,F313=שבוע_בדילוג[[#This Row],[LengthofCycle]],AND(שבוע_בדילוג[[#This Row],[LengthofCycle]]&lt;&gt;שבוע_בדילוג[[#This Row],[וסת קבוע אחרון]],OR(F313=28,F313=29))),1,0),""))</f>
        <v/>
      </c>
      <c r="AJ312" s="1" t="str">
        <f>IF(AND(שבוע_בדילוג[[#This Row],[הווסת פעיל?]]=1,B313=1),1,"")</f>
        <v/>
      </c>
      <c r="AK312" s="4">
        <f>IF(AND(שבוע_בדילוג[[#This Row],[הווסת פעיל?]]&lt;&gt;1,B313&lt;&gt;1,B313&lt;&gt;""),IF(שבוע_בדילוג[[#This Row],[LengthofCycle]]=F313,1,0),"")</f>
        <v>0</v>
      </c>
      <c r="AL312" s="4">
        <f>IF(AND(שבוע_בדילוג[[#This Row],[הווסת פעיל?]]&lt;&gt;1,B313&lt;&gt;1,B313&lt;&gt;""),IF(OR(שבוע_בדילוג[[#This Row],[LengthofCycle]]=F313,F313=29),1,0),"")</f>
        <v>0</v>
      </c>
      <c r="AM312" s="4">
        <f>IF(AND(שבוע_בדילוג[[#This Row],[הווסת פעיל?]]&lt;&gt;1,B313&lt;&gt;1,B313&lt;&gt;""),IF(OR(שבוע_בדילוג[[#This Row],[LengthofCycle]]=F313,F313=29,F313=28),1,0),"")</f>
        <v>0</v>
      </c>
    </row>
    <row r="313" spans="1:39" x14ac:dyDescent="0.25">
      <c r="A313" s="1" t="s">
        <v>85</v>
      </c>
      <c r="B313" s="1">
        <v>5</v>
      </c>
      <c r="C313" s="1">
        <v>0</v>
      </c>
      <c r="D313" s="1">
        <v>1</v>
      </c>
      <c r="E313" s="1">
        <v>0</v>
      </c>
      <c r="F313" s="1">
        <v>30</v>
      </c>
      <c r="H313" s="1">
        <f>שבוע_בדילוג[[#This Row],[LengthofCycle]]+1</f>
        <v>31</v>
      </c>
      <c r="I313" s="1" t="str">
        <f>IF(IFERROR(LOOKUP(שבוע_בדילוג[[#This Row],[ClientID]],קביעויות[השבוע בדילוג]),FALSE)=שבוע_בדילוג[[#This Row],[ClientID]],1,"")</f>
        <v/>
      </c>
      <c r="J313" s="1" t="str">
        <f>IF(AND(שבוע_בדילוג[[#This Row],[CycleNumber]]&gt;1,OR(B314="",שבוע_בדילוג[[#This Row],[CycleNumber]]&gt;B312)),IF(OR(AND(שבוע_בדילוג[[#This Row],[LengthofCycle]]=29,F312=29),AND(שבוע_בדילוג[[#This Row],[LengthofCycle]]=36,F312=36)),1,""),"")</f>
        <v/>
      </c>
      <c r="K313" s="1" t="str">
        <f>IF(AND(שבוע_בדילוג[[#This Row],[וסת השבוע]]=1,J312=1,שבוע_בדילוג[[#This Row],[CycleNumber]]&gt;B312),1,"")</f>
        <v/>
      </c>
      <c r="L313" s="1" t="str">
        <f>IF(שבוע_בדילוג[[#This Row],[CycleNumber]]=1,"",IF(שבוע_בדילוג[[#This Row],[וסת השבוע]]=1,0,IF(L312="","",IF(L312=0,IF(שבוע_בדילוג[[#This Row],[LengthofCycle]]=29,0,1),IF(L312=1,IF(שבוע_בדילוג[[#This Row],[LengthofCycle]]+F312=29*2,0,2),IF(L312=2,IF(שבוע_בדילוג[[#This Row],[LengthofCycle]]+F312+F311=29*3,0,3),""))))))</f>
        <v/>
      </c>
      <c r="M313" s="1" t="str">
        <f>IF(שבוע_בדילוג[[#This Row],[וסת השבוע]]=1,IF(שבוע_בדילוג[[#This Row],[וסת השבוע וההפלגה ביחד]]=1,M312+1,0),IF(AND(שבוע_בדילוג[[#This Row],[CycleNumber]]&gt;B312,שבוע_בדילוג[[#This Row],[CycleNumber]]&gt;1),IF(שבוע_בדילוג[[#This Row],[וסת השבוע פעיל?]]&lt;&gt;"",M312+1,""),""))</f>
        <v/>
      </c>
      <c r="N313" s="1" t="str">
        <f>IF(שבוע_בדילוג[[#This Row],[וסת השבוע פעיל?2]]="","",IF(AND(שבוע_בדילוג[[#This Row],[וסת השבוע פעיל?]]&lt;&gt;"",שבוע_בדילוג[[#This Row],[CycleNumber]]&lt;B314,B314&lt;&gt;"",שבוע_בדילוג[[#This Row],[וסת השבוע פעיל?]]&lt;3),IF(L314=0,IF(AND(שבוע_בדילוג[[#This Row],[וסת השבוע פעיל?]]&gt;0,J314=1),0,1),0),""))</f>
        <v/>
      </c>
      <c r="O313" s="1" t="str">
        <f t="shared" si="40"/>
        <v/>
      </c>
      <c r="P313" s="1" t="str">
        <f>IF(AND(שבוע_בדילוג[[#This Row],[חיזוי - שבוע]]=1,K314=1),1,"")</f>
        <v/>
      </c>
      <c r="Q313" s="1" t="str">
        <f>IF(AND(שבוע_בדילוג[[#This Row],[וסת השבוע פעיל?]]&lt;3,OR(שבוע_בדילוג[[#This Row],[CycleNumber]]&gt;B314,B314="")),1,"")</f>
        <v/>
      </c>
      <c r="R313" s="1" t="str">
        <f>IF(AND(שבוע_בדילוג[[#This Row],[חיזוי - שבוע]]&lt;&gt;"",שבוע_בדילוג[[#This Row],[וסת השבוע פעיל?2]]=""),1,"")</f>
        <v/>
      </c>
      <c r="S313" s="1" t="str">
        <f>IF(שבוע_בדילוג[[#This Row],[האישה קבעה וסת שבוע בדילוג?]]=1,IF(שבוע_בדילוג[[#This Row],[וסת השבוע פעיל?]]&lt;3,1,0),"")</f>
        <v/>
      </c>
      <c r="T3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3" s="1">
        <f t="shared" si="41"/>
        <v>0</v>
      </c>
      <c r="V313" s="1">
        <f t="shared" si="42"/>
        <v>0</v>
      </c>
      <c r="W313" s="1">
        <f t="shared" si="43"/>
        <v>0</v>
      </c>
      <c r="X313" s="1" t="str">
        <f>IF(שבוע_בדילוג[[#This Row],[3 הפלגות זהות]]="","",IF(שבוע_בדילוג[[#This Row],[3 הפלגות זהות]]=1,שבוע_בדילוג[[#This Row],[LengthofCycle]],X312))</f>
        <v/>
      </c>
      <c r="Z313" s="1" t="str">
        <f>IF(OR(שבוע_בדילוג[[#This Row],[הווסת פעיל?]]=0,שבוע_בדילוג[[#This Row],[הווסת פעיל?]]=""),"",SUM(Z312,שבוע_בדילוג[[#This Row],[הווסת פעיל?]]))</f>
        <v/>
      </c>
      <c r="AA313" s="1" t="str">
        <f>IF(AND(שבוע_בדילוג[[#This Row],[כמה מחזורים עד עקירה]]&lt;&gt;"",Z314=""),שבוע_בדילוג[[#This Row],[כמה מחזורים עד עקירה]],"")</f>
        <v/>
      </c>
      <c r="AB313" s="1" t="str">
        <f>IF(AND(שבוע_בדילוג[[#This Row],[הווסת פעיל?]]=1,שבוע_בדילוג[[#This Row],[וסת קבוע אחרון]]&lt;&gt;X312),שבוע_בדילוג[[#This Row],[וסת קבוע אחרון]],"")</f>
        <v/>
      </c>
      <c r="AC313" s="1" t="str">
        <f>IF(AND(שבוע_בדילוג[[#This Row],[הווסת פעיל?]]=1,Y312=0,שבוע_בדילוג[[#This Row],[וסת קבוע אחרון]]=X312),שבוע_בדילוג[[#This Row],[וסת קבוע אחרון]],"")</f>
        <v/>
      </c>
      <c r="AD313" s="1" t="str">
        <f>IF(AND(שבוע_בדילוג[[#This Row],[הווסת פעיל?]]=1,Y312=0,שבוע_בדילוג[[#This Row],[וסת קבוע אחרון]]&lt;&gt;X312),1,"")</f>
        <v/>
      </c>
      <c r="AE313" s="1" t="str">
        <f>IF(AND(שבוע_בדילוג[[#This Row],[הווסת פעיל?]]&lt;&gt;"",B314=1),שבוע_בדילוג[[#This Row],[CycleNumber]],"")</f>
        <v/>
      </c>
      <c r="AF313" s="1" t="str">
        <f>IF(AND(שבוע_בדילוג[[#This Row],[הווסת פעיל?]]&lt;&gt;"",Y312=""),שבוע_בדילוג[[#This Row],[CycleNumber]],"")</f>
        <v/>
      </c>
      <c r="AG313" s="1" t="str">
        <f>IF(B314=1,"",IF(שבוע_בדילוג[[#This Row],[הווסת פעיל?]]=1,IF(שבוע_בדילוג[[#This Row],[וסת קבוע אחרון]]=F314,1,0),""))</f>
        <v/>
      </c>
      <c r="AH313" s="1" t="str">
        <f>IF(B314=1,"",IF(שבוע_בדילוג[[#This Row],[הווסת פעיל?]]=1,IF(OR(שבוע_בדילוג[[#This Row],[וסת קבוע אחרון]]=F314,F314=שבוע_בדילוג[[#This Row],[LengthofCycle]]),1,0),""))</f>
        <v/>
      </c>
      <c r="AI313" s="1" t="str">
        <f>IF(B314=1,"",IF(שבוע_בדילוג[[#This Row],[הווסת פעיל?]]=1,IF(OR(שבוע_בדילוג[[#This Row],[וסת קבוע אחרון]]=F314,F314=שבוע_בדילוג[[#This Row],[LengthofCycle]],AND(שבוע_בדילוג[[#This Row],[LengthofCycle]]&lt;&gt;שבוע_בדילוג[[#This Row],[וסת קבוע אחרון]],OR(F314=28,F314=29))),1,0),""))</f>
        <v/>
      </c>
      <c r="AJ313" s="1" t="str">
        <f>IF(AND(שבוע_בדילוג[[#This Row],[הווסת פעיל?]]=1,B314=1),1,"")</f>
        <v/>
      </c>
      <c r="AK313" s="4">
        <f>IF(AND(שבוע_בדילוג[[#This Row],[הווסת פעיל?]]&lt;&gt;1,B314&lt;&gt;1,B314&lt;&gt;""),IF(שבוע_בדילוג[[#This Row],[LengthofCycle]]=F314,1,0),"")</f>
        <v>0</v>
      </c>
      <c r="AL313" s="4">
        <f>IF(AND(שבוע_בדילוג[[#This Row],[הווסת פעיל?]]&lt;&gt;1,B314&lt;&gt;1,B314&lt;&gt;""),IF(OR(שבוע_בדילוג[[#This Row],[LengthofCycle]]=F314,F314=29),1,0),"")</f>
        <v>0</v>
      </c>
      <c r="AM313" s="4">
        <f>IF(AND(שבוע_בדילוג[[#This Row],[הווסת פעיל?]]&lt;&gt;1,B314&lt;&gt;1,B314&lt;&gt;""),IF(OR(שבוע_בדילוג[[#This Row],[LengthofCycle]]=F314,F314=29,F314=28),1,0),"")</f>
        <v>0</v>
      </c>
    </row>
    <row r="314" spans="1:39" x14ac:dyDescent="0.25">
      <c r="A314" s="1" t="s">
        <v>85</v>
      </c>
      <c r="B314" s="1">
        <v>6</v>
      </c>
      <c r="C314" s="1">
        <v>0</v>
      </c>
      <c r="D314" s="1">
        <v>1</v>
      </c>
      <c r="E314" s="1">
        <v>0</v>
      </c>
      <c r="F314" s="1">
        <v>26</v>
      </c>
      <c r="H314" s="1">
        <f>שבוע_בדילוג[[#This Row],[LengthofCycle]]+1</f>
        <v>27</v>
      </c>
      <c r="I314" s="1" t="str">
        <f>IF(IFERROR(LOOKUP(שבוע_בדילוג[[#This Row],[ClientID]],קביעויות[השבוע בדילוג]),FALSE)=שבוע_בדילוג[[#This Row],[ClientID]],1,"")</f>
        <v/>
      </c>
      <c r="J314" s="1" t="str">
        <f>IF(AND(שבוע_בדילוג[[#This Row],[CycleNumber]]&gt;1,OR(B315="",שבוע_בדילוג[[#This Row],[CycleNumber]]&gt;B313)),IF(OR(AND(שבוע_בדילוג[[#This Row],[LengthofCycle]]=29,F313=29),AND(שבוע_בדילוג[[#This Row],[LengthofCycle]]=36,F313=36)),1,""),"")</f>
        <v/>
      </c>
      <c r="K314" s="1" t="str">
        <f>IF(AND(שבוע_בדילוג[[#This Row],[וסת השבוע]]=1,J313=1,שבוע_בדילוג[[#This Row],[CycleNumber]]&gt;B313),1,"")</f>
        <v/>
      </c>
      <c r="L314" s="1" t="str">
        <f>IF(שבוע_בדילוג[[#This Row],[CycleNumber]]=1,"",IF(שבוע_בדילוג[[#This Row],[וסת השבוע]]=1,0,IF(L313="","",IF(L313=0,IF(שבוע_בדילוג[[#This Row],[LengthofCycle]]=29,0,1),IF(L313=1,IF(שבוע_בדילוג[[#This Row],[LengthofCycle]]+F313=29*2,0,2),IF(L313=2,IF(שבוע_בדילוג[[#This Row],[LengthofCycle]]+F313+F312=29*3,0,3),""))))))</f>
        <v/>
      </c>
      <c r="M314" s="1" t="str">
        <f>IF(שבוע_בדילוג[[#This Row],[וסת השבוע]]=1,IF(שבוע_בדילוג[[#This Row],[וסת השבוע וההפלגה ביחד]]=1,M313+1,0),IF(AND(שבוע_בדילוג[[#This Row],[CycleNumber]]&gt;B313,שבוע_בדילוג[[#This Row],[CycleNumber]]&gt;1),IF(שבוע_בדילוג[[#This Row],[וסת השבוע פעיל?]]&lt;&gt;"",M313+1,""),""))</f>
        <v/>
      </c>
      <c r="N314" s="1" t="str">
        <f>IF(שבוע_בדילוג[[#This Row],[וסת השבוע פעיל?2]]="","",IF(AND(שבוע_בדילוג[[#This Row],[וסת השבוע פעיל?]]&lt;&gt;"",שבוע_בדילוג[[#This Row],[CycleNumber]]&lt;B315,B315&lt;&gt;"",שבוע_בדילוג[[#This Row],[וסת השבוע פעיל?]]&lt;3),IF(L315=0,IF(AND(שבוע_בדילוג[[#This Row],[וסת השבוע פעיל?]]&gt;0,J315=1),0,1),0),""))</f>
        <v/>
      </c>
      <c r="O314" s="1" t="str">
        <f t="shared" si="40"/>
        <v/>
      </c>
      <c r="P314" s="1" t="str">
        <f>IF(AND(שבוע_בדילוג[[#This Row],[חיזוי - שבוע]]=1,K315=1),1,"")</f>
        <v/>
      </c>
      <c r="Q314" s="1" t="str">
        <f>IF(AND(שבוע_בדילוג[[#This Row],[וסת השבוע פעיל?]]&lt;3,OR(שבוע_בדילוג[[#This Row],[CycleNumber]]&gt;B315,B315="")),1,"")</f>
        <v/>
      </c>
      <c r="R314" s="1" t="str">
        <f>IF(AND(שבוע_בדילוג[[#This Row],[חיזוי - שבוע]]&lt;&gt;"",שבוע_בדילוג[[#This Row],[וסת השבוע פעיל?2]]=""),1,"")</f>
        <v/>
      </c>
      <c r="S314" s="1" t="str">
        <f>IF(שבוע_בדילוג[[#This Row],[האישה קבעה וסת שבוע בדילוג?]]=1,IF(שבוע_בדילוג[[#This Row],[וסת השבוע פעיל?]]&lt;3,1,0),"")</f>
        <v/>
      </c>
      <c r="T3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4" s="1">
        <f t="shared" si="41"/>
        <v>0</v>
      </c>
      <c r="V314" s="1">
        <f t="shared" si="42"/>
        <v>0</v>
      </c>
      <c r="W314" s="1">
        <f t="shared" si="43"/>
        <v>0</v>
      </c>
      <c r="X314" s="1" t="str">
        <f>IF(שבוע_בדילוג[[#This Row],[3 הפלגות זהות]]="","",IF(שבוע_בדילוג[[#This Row],[3 הפלגות זהות]]=1,שבוע_בדילוג[[#This Row],[LengthofCycle]],X313))</f>
        <v/>
      </c>
      <c r="Z314" s="1" t="str">
        <f>IF(OR(שבוע_בדילוג[[#This Row],[הווסת פעיל?]]=0,שבוע_בדילוג[[#This Row],[הווסת פעיל?]]=""),"",SUM(Z313,שבוע_בדילוג[[#This Row],[הווסת פעיל?]]))</f>
        <v/>
      </c>
      <c r="AA314" s="1" t="str">
        <f>IF(AND(שבוע_בדילוג[[#This Row],[כמה מחזורים עד עקירה]]&lt;&gt;"",Z315=""),שבוע_בדילוג[[#This Row],[כמה מחזורים עד עקירה]],"")</f>
        <v/>
      </c>
      <c r="AB314" s="1" t="str">
        <f>IF(AND(שבוע_בדילוג[[#This Row],[הווסת פעיל?]]=1,שבוע_בדילוג[[#This Row],[וסת קבוע אחרון]]&lt;&gt;X313),שבוע_בדילוג[[#This Row],[וסת קבוע אחרון]],"")</f>
        <v/>
      </c>
      <c r="AC314" s="1" t="str">
        <f>IF(AND(שבוע_בדילוג[[#This Row],[הווסת פעיל?]]=1,Y313=0,שבוע_בדילוג[[#This Row],[וסת קבוע אחרון]]=X313),שבוע_בדילוג[[#This Row],[וסת קבוע אחרון]],"")</f>
        <v/>
      </c>
      <c r="AD314" s="1" t="str">
        <f>IF(AND(שבוע_בדילוג[[#This Row],[הווסת פעיל?]]=1,Y313=0,שבוע_בדילוג[[#This Row],[וסת קבוע אחרון]]&lt;&gt;X313),1,"")</f>
        <v/>
      </c>
      <c r="AE314" s="1" t="str">
        <f>IF(AND(שבוע_בדילוג[[#This Row],[הווסת פעיל?]]&lt;&gt;"",B315=1),שבוע_בדילוג[[#This Row],[CycleNumber]],"")</f>
        <v/>
      </c>
      <c r="AF314" s="1" t="str">
        <f>IF(AND(שבוע_בדילוג[[#This Row],[הווסת פעיל?]]&lt;&gt;"",Y313=""),שבוע_בדילוג[[#This Row],[CycleNumber]],"")</f>
        <v/>
      </c>
      <c r="AG314" s="1" t="str">
        <f>IF(B315=1,"",IF(שבוע_בדילוג[[#This Row],[הווסת פעיל?]]=1,IF(שבוע_בדילוג[[#This Row],[וסת קבוע אחרון]]=F315,1,0),""))</f>
        <v/>
      </c>
      <c r="AH314" s="1" t="str">
        <f>IF(B315=1,"",IF(שבוע_בדילוג[[#This Row],[הווסת פעיל?]]=1,IF(OR(שבוע_בדילוג[[#This Row],[וסת קבוע אחרון]]=F315,F315=שבוע_בדילוג[[#This Row],[LengthofCycle]]),1,0),""))</f>
        <v/>
      </c>
      <c r="AI314" s="1" t="str">
        <f>IF(B315=1,"",IF(שבוע_בדילוג[[#This Row],[הווסת פעיל?]]=1,IF(OR(שבוע_בדילוג[[#This Row],[וסת קבוע אחרון]]=F315,F315=שבוע_בדילוג[[#This Row],[LengthofCycle]],AND(שבוע_בדילוג[[#This Row],[LengthofCycle]]&lt;&gt;שבוע_בדילוג[[#This Row],[וסת קבוע אחרון]],OR(F315=28,F315=29))),1,0),""))</f>
        <v/>
      </c>
      <c r="AJ314" s="1" t="str">
        <f>IF(AND(שבוע_בדילוג[[#This Row],[הווסת פעיל?]]=1,B315=1),1,"")</f>
        <v/>
      </c>
      <c r="AK314" s="4">
        <f>IF(AND(שבוע_בדילוג[[#This Row],[הווסת פעיל?]]&lt;&gt;1,B315&lt;&gt;1,B315&lt;&gt;""),IF(שבוע_בדילוג[[#This Row],[LengthofCycle]]=F315,1,0),"")</f>
        <v>0</v>
      </c>
      <c r="AL314" s="4">
        <f>IF(AND(שבוע_בדילוג[[#This Row],[הווסת פעיל?]]&lt;&gt;1,B315&lt;&gt;1,B315&lt;&gt;""),IF(OR(שבוע_בדילוג[[#This Row],[LengthofCycle]]=F315,F315=29),1,0),"")</f>
        <v>0</v>
      </c>
      <c r="AM314" s="4">
        <f>IF(AND(שבוע_בדילוג[[#This Row],[הווסת פעיל?]]&lt;&gt;1,B315&lt;&gt;1,B315&lt;&gt;""),IF(OR(שבוע_בדילוג[[#This Row],[LengthofCycle]]=F315,F315=29,F315=28),1,0),"")</f>
        <v>0</v>
      </c>
    </row>
    <row r="315" spans="1:39" x14ac:dyDescent="0.25">
      <c r="A315" s="1" t="s">
        <v>85</v>
      </c>
      <c r="B315" s="1">
        <v>7</v>
      </c>
      <c r="C315" s="1">
        <v>0</v>
      </c>
      <c r="D315" s="1">
        <v>1</v>
      </c>
      <c r="E315" s="1">
        <v>0</v>
      </c>
      <c r="F315" s="1">
        <v>35</v>
      </c>
      <c r="H315" s="1">
        <f>שבוע_בדילוג[[#This Row],[LengthofCycle]]+1</f>
        <v>36</v>
      </c>
      <c r="I315" s="1" t="str">
        <f>IF(IFERROR(LOOKUP(שבוע_בדילוג[[#This Row],[ClientID]],קביעויות[השבוע בדילוג]),FALSE)=שבוע_בדילוג[[#This Row],[ClientID]],1,"")</f>
        <v/>
      </c>
      <c r="J315" s="1" t="str">
        <f>IF(AND(שבוע_בדילוג[[#This Row],[CycleNumber]]&gt;1,OR(B316="",שבוע_בדילוג[[#This Row],[CycleNumber]]&gt;B314)),IF(OR(AND(שבוע_בדילוג[[#This Row],[LengthofCycle]]=29,F314=29),AND(שבוע_בדילוג[[#This Row],[LengthofCycle]]=36,F314=36)),1,""),"")</f>
        <v/>
      </c>
      <c r="K315" s="1" t="str">
        <f>IF(AND(שבוע_בדילוג[[#This Row],[וסת השבוע]]=1,J314=1,שבוע_בדילוג[[#This Row],[CycleNumber]]&gt;B314),1,"")</f>
        <v/>
      </c>
      <c r="L315" s="1" t="str">
        <f>IF(שבוע_בדילוג[[#This Row],[CycleNumber]]=1,"",IF(שבוע_בדילוג[[#This Row],[וסת השבוע]]=1,0,IF(L314="","",IF(L314=0,IF(שבוע_בדילוג[[#This Row],[LengthofCycle]]=29,0,1),IF(L314=1,IF(שבוע_בדילוג[[#This Row],[LengthofCycle]]+F314=29*2,0,2),IF(L314=2,IF(שבוע_בדילוג[[#This Row],[LengthofCycle]]+F314+F313=29*3,0,3),""))))))</f>
        <v/>
      </c>
      <c r="M315" s="1" t="str">
        <f>IF(שבוע_בדילוג[[#This Row],[וסת השבוע]]=1,IF(שבוע_בדילוג[[#This Row],[וסת השבוע וההפלגה ביחד]]=1,M314+1,0),IF(AND(שבוע_בדילוג[[#This Row],[CycleNumber]]&gt;B314,שבוע_בדילוג[[#This Row],[CycleNumber]]&gt;1),IF(שבוע_בדילוג[[#This Row],[וסת השבוע פעיל?]]&lt;&gt;"",M314+1,""),""))</f>
        <v/>
      </c>
      <c r="N315" s="1" t="str">
        <f>IF(שבוע_בדילוג[[#This Row],[וסת השבוע פעיל?2]]="","",IF(AND(שבוע_בדילוג[[#This Row],[וסת השבוע פעיל?]]&lt;&gt;"",שבוע_בדילוג[[#This Row],[CycleNumber]]&lt;B316,B316&lt;&gt;"",שבוע_בדילוג[[#This Row],[וסת השבוע פעיל?]]&lt;3),IF(L316=0,IF(AND(שבוע_בדילוג[[#This Row],[וסת השבוע פעיל?]]&gt;0,J316=1),0,1),0),""))</f>
        <v/>
      </c>
      <c r="O315" s="1" t="str">
        <f t="shared" si="40"/>
        <v/>
      </c>
      <c r="P315" s="1" t="str">
        <f>IF(AND(שבוע_בדילוג[[#This Row],[חיזוי - שבוע]]=1,K316=1),1,"")</f>
        <v/>
      </c>
      <c r="Q315" s="1" t="str">
        <f>IF(AND(שבוע_בדילוג[[#This Row],[וסת השבוע פעיל?]]&lt;3,OR(שבוע_בדילוג[[#This Row],[CycleNumber]]&gt;B316,B316="")),1,"")</f>
        <v/>
      </c>
      <c r="R315" s="1" t="str">
        <f>IF(AND(שבוע_בדילוג[[#This Row],[חיזוי - שבוע]]&lt;&gt;"",שבוע_בדילוג[[#This Row],[וסת השבוע פעיל?2]]=""),1,"")</f>
        <v/>
      </c>
      <c r="S315" s="1" t="str">
        <f>IF(שבוע_בדילוג[[#This Row],[האישה קבעה וסת שבוע בדילוג?]]=1,IF(שבוע_בדילוג[[#This Row],[וסת השבוע פעיל?]]&lt;3,1,0),"")</f>
        <v/>
      </c>
      <c r="T3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5" s="1">
        <f t="shared" si="41"/>
        <v>0</v>
      </c>
      <c r="V315" s="1">
        <f t="shared" si="42"/>
        <v>0</v>
      </c>
      <c r="W315" s="1">
        <f t="shared" si="43"/>
        <v>0</v>
      </c>
      <c r="X315" s="1" t="str">
        <f>IF(שבוע_בדילוג[[#This Row],[3 הפלגות זהות]]="","",IF(שבוע_בדילוג[[#This Row],[3 הפלגות זהות]]=1,שבוע_בדילוג[[#This Row],[LengthofCycle]],X314))</f>
        <v/>
      </c>
      <c r="Z315" s="1" t="str">
        <f>IF(OR(שבוע_בדילוג[[#This Row],[הווסת פעיל?]]=0,שבוע_בדילוג[[#This Row],[הווסת פעיל?]]=""),"",SUM(Z314,שבוע_בדילוג[[#This Row],[הווסת פעיל?]]))</f>
        <v/>
      </c>
      <c r="AA315" s="1" t="str">
        <f>IF(AND(שבוע_בדילוג[[#This Row],[כמה מחזורים עד עקירה]]&lt;&gt;"",Z316=""),שבוע_בדילוג[[#This Row],[כמה מחזורים עד עקירה]],"")</f>
        <v/>
      </c>
      <c r="AB315" s="1" t="str">
        <f>IF(AND(שבוע_בדילוג[[#This Row],[הווסת פעיל?]]=1,שבוע_בדילוג[[#This Row],[וסת קבוע אחרון]]&lt;&gt;X314),שבוע_בדילוג[[#This Row],[וסת קבוע אחרון]],"")</f>
        <v/>
      </c>
      <c r="AC315" s="1" t="str">
        <f>IF(AND(שבוע_בדילוג[[#This Row],[הווסת פעיל?]]=1,Y314=0,שבוע_בדילוג[[#This Row],[וסת קבוע אחרון]]=X314),שבוע_בדילוג[[#This Row],[וסת קבוע אחרון]],"")</f>
        <v/>
      </c>
      <c r="AD315" s="1" t="str">
        <f>IF(AND(שבוע_בדילוג[[#This Row],[הווסת פעיל?]]=1,Y314=0,שבוע_בדילוג[[#This Row],[וסת קבוע אחרון]]&lt;&gt;X314),1,"")</f>
        <v/>
      </c>
      <c r="AE315" s="1" t="str">
        <f>IF(AND(שבוע_בדילוג[[#This Row],[הווסת פעיל?]]&lt;&gt;"",B316=1),שבוע_בדילוג[[#This Row],[CycleNumber]],"")</f>
        <v/>
      </c>
      <c r="AF315" s="1" t="str">
        <f>IF(AND(שבוע_בדילוג[[#This Row],[הווסת פעיל?]]&lt;&gt;"",Y314=""),שבוע_בדילוג[[#This Row],[CycleNumber]],"")</f>
        <v/>
      </c>
      <c r="AG315" s="1" t="str">
        <f>IF(B316=1,"",IF(שבוע_בדילוג[[#This Row],[הווסת פעיל?]]=1,IF(שבוע_בדילוג[[#This Row],[וסת קבוע אחרון]]=F316,1,0),""))</f>
        <v/>
      </c>
      <c r="AH315" s="1" t="str">
        <f>IF(B316=1,"",IF(שבוע_בדילוג[[#This Row],[הווסת פעיל?]]=1,IF(OR(שבוע_בדילוג[[#This Row],[וסת קבוע אחרון]]=F316,F316=שבוע_בדילוג[[#This Row],[LengthofCycle]]),1,0),""))</f>
        <v/>
      </c>
      <c r="AI315" s="1" t="str">
        <f>IF(B316=1,"",IF(שבוע_בדילוג[[#This Row],[הווסת פעיל?]]=1,IF(OR(שבוע_בדילוג[[#This Row],[וסת קבוע אחרון]]=F316,F316=שבוע_בדילוג[[#This Row],[LengthofCycle]],AND(שבוע_בדילוג[[#This Row],[LengthofCycle]]&lt;&gt;שבוע_בדילוג[[#This Row],[וסת קבוע אחרון]],OR(F316=28,F316=29))),1,0),""))</f>
        <v/>
      </c>
      <c r="AJ315" s="1" t="str">
        <f>IF(AND(שבוע_בדילוג[[#This Row],[הווסת פעיל?]]=1,B316=1),1,"")</f>
        <v/>
      </c>
      <c r="AK315" s="4">
        <f>IF(AND(שבוע_בדילוג[[#This Row],[הווסת פעיל?]]&lt;&gt;1,B316&lt;&gt;1,B316&lt;&gt;""),IF(שבוע_בדילוג[[#This Row],[LengthofCycle]]=F316,1,0),"")</f>
        <v>0</v>
      </c>
      <c r="AL315" s="4">
        <f>IF(AND(שבוע_בדילוג[[#This Row],[הווסת פעיל?]]&lt;&gt;1,B316&lt;&gt;1,B316&lt;&gt;""),IF(OR(שבוע_בדילוג[[#This Row],[LengthofCycle]]=F316,F316=29),1,0),"")</f>
        <v>0</v>
      </c>
      <c r="AM315" s="4">
        <f>IF(AND(שבוע_בדילוג[[#This Row],[הווסת פעיל?]]&lt;&gt;1,B316&lt;&gt;1,B316&lt;&gt;""),IF(OR(שבוע_בדילוג[[#This Row],[LengthofCycle]]=F316,F316=29,F316=28),1,0),"")</f>
        <v>1</v>
      </c>
    </row>
    <row r="316" spans="1:39" x14ac:dyDescent="0.25">
      <c r="A316" s="1" t="s">
        <v>85</v>
      </c>
      <c r="B316" s="1">
        <v>8</v>
      </c>
      <c r="C316" s="1">
        <v>0</v>
      </c>
      <c r="D316" s="1">
        <v>1</v>
      </c>
      <c r="E316" s="1">
        <v>0</v>
      </c>
      <c r="F316" s="1">
        <v>28</v>
      </c>
      <c r="H316" s="1">
        <f>שבוע_בדילוג[[#This Row],[LengthofCycle]]+1</f>
        <v>29</v>
      </c>
      <c r="I316" s="1" t="str">
        <f>IF(IFERROR(LOOKUP(שבוע_בדילוג[[#This Row],[ClientID]],קביעויות[השבוע בדילוג]),FALSE)=שבוע_בדילוג[[#This Row],[ClientID]],1,"")</f>
        <v/>
      </c>
      <c r="J316" s="1" t="str">
        <f>IF(AND(שבוע_בדילוג[[#This Row],[CycleNumber]]&gt;1,OR(B317="",שבוע_בדילוג[[#This Row],[CycleNumber]]&gt;B315)),IF(OR(AND(שבוע_בדילוג[[#This Row],[LengthofCycle]]=29,F315=29),AND(שבוע_בדילוג[[#This Row],[LengthofCycle]]=36,F315=36)),1,""),"")</f>
        <v/>
      </c>
      <c r="K316" s="1" t="str">
        <f>IF(AND(שבוע_בדילוג[[#This Row],[וסת השבוע]]=1,J315=1,שבוע_בדילוג[[#This Row],[CycleNumber]]&gt;B315),1,"")</f>
        <v/>
      </c>
      <c r="L316" s="1" t="str">
        <f>IF(שבוע_בדילוג[[#This Row],[CycleNumber]]=1,"",IF(שבוע_בדילוג[[#This Row],[וסת השבוע]]=1,0,IF(L315="","",IF(L315=0,IF(שבוע_בדילוג[[#This Row],[LengthofCycle]]=29,0,1),IF(L315=1,IF(שבוע_בדילוג[[#This Row],[LengthofCycle]]+F315=29*2,0,2),IF(L315=2,IF(שבוע_בדילוג[[#This Row],[LengthofCycle]]+F315+F314=29*3,0,3),""))))))</f>
        <v/>
      </c>
      <c r="M316" s="1" t="str">
        <f>IF(שבוע_בדילוג[[#This Row],[וסת השבוע]]=1,IF(שבוע_בדילוג[[#This Row],[וסת השבוע וההפלגה ביחד]]=1,M315+1,0),IF(AND(שבוע_בדילוג[[#This Row],[CycleNumber]]&gt;B315,שבוע_בדילוג[[#This Row],[CycleNumber]]&gt;1),IF(שבוע_בדילוג[[#This Row],[וסת השבוע פעיל?]]&lt;&gt;"",M315+1,""),""))</f>
        <v/>
      </c>
      <c r="N316" s="1" t="str">
        <f>IF(שבוע_בדילוג[[#This Row],[וסת השבוע פעיל?2]]="","",IF(AND(שבוע_בדילוג[[#This Row],[וסת השבוע פעיל?]]&lt;&gt;"",שבוע_בדילוג[[#This Row],[CycleNumber]]&lt;B317,B317&lt;&gt;"",שבוע_בדילוג[[#This Row],[וסת השבוע פעיל?]]&lt;3),IF(L317=0,IF(AND(שבוע_בדילוג[[#This Row],[וסת השבוע פעיל?]]&gt;0,J317=1),0,1),0),""))</f>
        <v/>
      </c>
      <c r="O316" s="1" t="str">
        <f t="shared" si="40"/>
        <v/>
      </c>
      <c r="P316" s="1" t="str">
        <f>IF(AND(שבוע_בדילוג[[#This Row],[חיזוי - שבוע]]=1,K317=1),1,"")</f>
        <v/>
      </c>
      <c r="Q316" s="1" t="str">
        <f>IF(AND(שבוע_בדילוג[[#This Row],[וסת השבוע פעיל?]]&lt;3,OR(שבוע_בדילוג[[#This Row],[CycleNumber]]&gt;B317,B317="")),1,"")</f>
        <v/>
      </c>
      <c r="R316" s="1" t="str">
        <f>IF(AND(שבוע_בדילוג[[#This Row],[חיזוי - שבוע]]&lt;&gt;"",שבוע_בדילוג[[#This Row],[וסת השבוע פעיל?2]]=""),1,"")</f>
        <v/>
      </c>
      <c r="S316" s="1" t="str">
        <f>IF(שבוע_בדילוג[[#This Row],[האישה קבעה וסת שבוע בדילוג?]]=1,IF(שבוע_בדילוג[[#This Row],[וסת השבוע פעיל?]]&lt;3,1,0),"")</f>
        <v/>
      </c>
      <c r="T3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6" s="1">
        <f t="shared" si="41"/>
        <v>0</v>
      </c>
      <c r="V316" s="1">
        <f t="shared" si="42"/>
        <v>0</v>
      </c>
      <c r="W316" s="1">
        <f t="shared" si="43"/>
        <v>0</v>
      </c>
      <c r="X316" s="1" t="str">
        <f>IF(שבוע_בדילוג[[#This Row],[3 הפלגות זהות]]="","",IF(שבוע_בדילוג[[#This Row],[3 הפלגות זהות]]=1,שבוע_בדילוג[[#This Row],[LengthofCycle]],X315))</f>
        <v/>
      </c>
      <c r="Z316" s="1" t="str">
        <f>IF(OR(שבוע_בדילוג[[#This Row],[הווסת פעיל?]]=0,שבוע_בדילוג[[#This Row],[הווסת פעיל?]]=""),"",SUM(Z315,שבוע_בדילוג[[#This Row],[הווסת פעיל?]]))</f>
        <v/>
      </c>
      <c r="AA316" s="1" t="str">
        <f>IF(AND(שבוע_בדילוג[[#This Row],[כמה מחזורים עד עקירה]]&lt;&gt;"",Z317=""),שבוע_בדילוג[[#This Row],[כמה מחזורים עד עקירה]],"")</f>
        <v/>
      </c>
      <c r="AB316" s="1" t="str">
        <f>IF(AND(שבוע_בדילוג[[#This Row],[הווסת פעיל?]]=1,שבוע_בדילוג[[#This Row],[וסת קבוע אחרון]]&lt;&gt;X315),שבוע_בדילוג[[#This Row],[וסת קבוע אחרון]],"")</f>
        <v/>
      </c>
      <c r="AC316" s="1" t="str">
        <f>IF(AND(שבוע_בדילוג[[#This Row],[הווסת פעיל?]]=1,Y315=0,שבוע_בדילוג[[#This Row],[וסת קבוע אחרון]]=X315),שבוע_בדילוג[[#This Row],[וסת קבוע אחרון]],"")</f>
        <v/>
      </c>
      <c r="AD316" s="1" t="str">
        <f>IF(AND(שבוע_בדילוג[[#This Row],[הווסת פעיל?]]=1,Y315=0,שבוע_בדילוג[[#This Row],[וסת קבוע אחרון]]&lt;&gt;X315),1,"")</f>
        <v/>
      </c>
      <c r="AE316" s="1" t="str">
        <f>IF(AND(שבוע_בדילוג[[#This Row],[הווסת פעיל?]]&lt;&gt;"",B317=1),שבוע_בדילוג[[#This Row],[CycleNumber]],"")</f>
        <v/>
      </c>
      <c r="AF316" s="1" t="str">
        <f>IF(AND(שבוע_בדילוג[[#This Row],[הווסת פעיל?]]&lt;&gt;"",Y315=""),שבוע_בדילוג[[#This Row],[CycleNumber]],"")</f>
        <v/>
      </c>
      <c r="AG316" s="1" t="str">
        <f>IF(B317=1,"",IF(שבוע_בדילוג[[#This Row],[הווסת פעיל?]]=1,IF(שבוע_בדילוג[[#This Row],[וסת קבוע אחרון]]=F317,1,0),""))</f>
        <v/>
      </c>
      <c r="AH316" s="1" t="str">
        <f>IF(B317=1,"",IF(שבוע_בדילוג[[#This Row],[הווסת פעיל?]]=1,IF(OR(שבוע_בדילוג[[#This Row],[וסת קבוע אחרון]]=F317,F317=שבוע_בדילוג[[#This Row],[LengthofCycle]]),1,0),""))</f>
        <v/>
      </c>
      <c r="AI316" s="1" t="str">
        <f>IF(B317=1,"",IF(שבוע_בדילוג[[#This Row],[הווסת פעיל?]]=1,IF(OR(שבוע_בדילוג[[#This Row],[וסת קבוע אחרון]]=F317,F317=שבוע_בדילוג[[#This Row],[LengthofCycle]],AND(שבוע_בדילוג[[#This Row],[LengthofCycle]]&lt;&gt;שבוע_בדילוג[[#This Row],[וסת קבוע אחרון]],OR(F317=28,F317=29))),1,0),""))</f>
        <v/>
      </c>
      <c r="AJ316" s="1" t="str">
        <f>IF(AND(שבוע_בדילוג[[#This Row],[הווסת פעיל?]]=1,B317=1),1,"")</f>
        <v/>
      </c>
      <c r="AK316" s="4">
        <f>IF(AND(שבוע_בדילוג[[#This Row],[הווסת פעיל?]]&lt;&gt;1,B317&lt;&gt;1,B317&lt;&gt;""),IF(שבוע_בדילוג[[#This Row],[LengthofCycle]]=F317,1,0),"")</f>
        <v>0</v>
      </c>
      <c r="AL316" s="4">
        <f>IF(AND(שבוע_בדילוג[[#This Row],[הווסת פעיל?]]&lt;&gt;1,B317&lt;&gt;1,B317&lt;&gt;""),IF(OR(שבוע_בדילוג[[#This Row],[LengthofCycle]]=F317,F317=29),1,0),"")</f>
        <v>0</v>
      </c>
      <c r="AM316" s="4">
        <f>IF(AND(שבוע_בדילוג[[#This Row],[הווסת פעיל?]]&lt;&gt;1,B317&lt;&gt;1,B317&lt;&gt;""),IF(OR(שבוע_בדילוג[[#This Row],[LengthofCycle]]=F317,F317=29,F317=28),1,0),"")</f>
        <v>0</v>
      </c>
    </row>
    <row r="317" spans="1:39" x14ac:dyDescent="0.25">
      <c r="A317" s="1" t="s">
        <v>85</v>
      </c>
      <c r="B317" s="1">
        <v>9</v>
      </c>
      <c r="C317" s="1">
        <v>0</v>
      </c>
      <c r="D317" s="1">
        <v>1</v>
      </c>
      <c r="E317" s="1">
        <v>0</v>
      </c>
      <c r="F317" s="1">
        <v>36</v>
      </c>
      <c r="H317" s="1">
        <f>שבוע_בדילוג[[#This Row],[LengthofCycle]]+1</f>
        <v>37</v>
      </c>
      <c r="I317" s="1" t="str">
        <f>IF(IFERROR(LOOKUP(שבוע_בדילוג[[#This Row],[ClientID]],קביעויות[השבוע בדילוג]),FALSE)=שבוע_בדילוג[[#This Row],[ClientID]],1,"")</f>
        <v/>
      </c>
      <c r="J317" s="1" t="str">
        <f>IF(AND(שבוע_בדילוג[[#This Row],[CycleNumber]]&gt;1,OR(B318="",שבוע_בדילוג[[#This Row],[CycleNumber]]&gt;B316)),IF(OR(AND(שבוע_בדילוג[[#This Row],[LengthofCycle]]=29,F316=29),AND(שבוע_בדילוג[[#This Row],[LengthofCycle]]=36,F316=36)),1,""),"")</f>
        <v/>
      </c>
      <c r="K317" s="1" t="str">
        <f>IF(AND(שבוע_בדילוג[[#This Row],[וסת השבוע]]=1,J316=1,שבוע_בדילוג[[#This Row],[CycleNumber]]&gt;B316),1,"")</f>
        <v/>
      </c>
      <c r="L317" s="1" t="str">
        <f>IF(שבוע_בדילוג[[#This Row],[CycleNumber]]=1,"",IF(שבוע_בדילוג[[#This Row],[וסת השבוע]]=1,0,IF(L316="","",IF(L316=0,IF(שבוע_בדילוג[[#This Row],[LengthofCycle]]=29,0,1),IF(L316=1,IF(שבוע_בדילוג[[#This Row],[LengthofCycle]]+F316=29*2,0,2),IF(L316=2,IF(שבוע_בדילוג[[#This Row],[LengthofCycle]]+F316+F315=29*3,0,3),""))))))</f>
        <v/>
      </c>
      <c r="M317" s="1" t="str">
        <f>IF(שבוע_בדילוג[[#This Row],[וסת השבוע]]=1,IF(שבוע_בדילוג[[#This Row],[וסת השבוע וההפלגה ביחד]]=1,M316+1,0),IF(AND(שבוע_בדילוג[[#This Row],[CycleNumber]]&gt;B316,שבוע_בדילוג[[#This Row],[CycleNumber]]&gt;1),IF(שבוע_בדילוג[[#This Row],[וסת השבוע פעיל?]]&lt;&gt;"",M316+1,""),""))</f>
        <v/>
      </c>
      <c r="N317" s="1" t="str">
        <f>IF(שבוע_בדילוג[[#This Row],[וסת השבוע פעיל?2]]="","",IF(AND(שבוע_בדילוג[[#This Row],[וסת השבוע פעיל?]]&lt;&gt;"",שבוע_בדילוג[[#This Row],[CycleNumber]]&lt;B318,B318&lt;&gt;"",שבוע_בדילוג[[#This Row],[וסת השבוע פעיל?]]&lt;3),IF(L318=0,IF(AND(שבוע_בדילוג[[#This Row],[וסת השבוע פעיל?]]&gt;0,J318=1),0,1),0),""))</f>
        <v/>
      </c>
      <c r="O317" s="1" t="str">
        <f t="shared" si="40"/>
        <v/>
      </c>
      <c r="P317" s="1" t="str">
        <f>IF(AND(שבוע_בדילוג[[#This Row],[חיזוי - שבוע]]=1,K318=1),1,"")</f>
        <v/>
      </c>
      <c r="Q317" s="1" t="str">
        <f>IF(AND(שבוע_בדילוג[[#This Row],[וסת השבוע פעיל?]]&lt;3,OR(שבוע_בדילוג[[#This Row],[CycleNumber]]&gt;B318,B318="")),1,"")</f>
        <v/>
      </c>
      <c r="R317" s="1" t="str">
        <f>IF(AND(שבוע_בדילוג[[#This Row],[חיזוי - שבוע]]&lt;&gt;"",שבוע_בדילוג[[#This Row],[וסת השבוע פעיל?2]]=""),1,"")</f>
        <v/>
      </c>
      <c r="S317" s="1" t="str">
        <f>IF(שבוע_בדילוג[[#This Row],[האישה קבעה וסת שבוע בדילוג?]]=1,IF(שבוע_בדילוג[[#This Row],[וסת השבוע פעיל?]]&lt;3,1,0),"")</f>
        <v/>
      </c>
      <c r="T3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7" s="1">
        <f t="shared" si="41"/>
        <v>0</v>
      </c>
      <c r="V317" s="1">
        <f t="shared" si="42"/>
        <v>0</v>
      </c>
      <c r="W317" s="1">
        <f t="shared" si="43"/>
        <v>0</v>
      </c>
      <c r="X317" s="1" t="str">
        <f>IF(שבוע_בדילוג[[#This Row],[3 הפלגות זהות]]="","",IF(שבוע_בדילוג[[#This Row],[3 הפלגות זהות]]=1,שבוע_בדילוג[[#This Row],[LengthofCycle]],X316))</f>
        <v/>
      </c>
      <c r="Z317" s="1" t="str">
        <f>IF(OR(שבוע_בדילוג[[#This Row],[הווסת פעיל?]]=0,שבוע_בדילוג[[#This Row],[הווסת פעיל?]]=""),"",SUM(Z316,שבוע_בדילוג[[#This Row],[הווסת פעיל?]]))</f>
        <v/>
      </c>
      <c r="AA317" s="1" t="str">
        <f>IF(AND(שבוע_בדילוג[[#This Row],[כמה מחזורים עד עקירה]]&lt;&gt;"",Z318=""),שבוע_בדילוג[[#This Row],[כמה מחזורים עד עקירה]],"")</f>
        <v/>
      </c>
      <c r="AB317" s="1" t="str">
        <f>IF(AND(שבוע_בדילוג[[#This Row],[הווסת פעיל?]]=1,שבוע_בדילוג[[#This Row],[וסת קבוע אחרון]]&lt;&gt;X316),שבוע_בדילוג[[#This Row],[וסת קבוע אחרון]],"")</f>
        <v/>
      </c>
      <c r="AC317" s="1" t="str">
        <f>IF(AND(שבוע_בדילוג[[#This Row],[הווסת פעיל?]]=1,Y316=0,שבוע_בדילוג[[#This Row],[וסת קבוע אחרון]]=X316),שבוע_בדילוג[[#This Row],[וסת קבוע אחרון]],"")</f>
        <v/>
      </c>
      <c r="AD317" s="1" t="str">
        <f>IF(AND(שבוע_בדילוג[[#This Row],[הווסת פעיל?]]=1,Y316=0,שבוע_בדילוג[[#This Row],[וסת קבוע אחרון]]&lt;&gt;X316),1,"")</f>
        <v/>
      </c>
      <c r="AE317" s="1" t="str">
        <f>IF(AND(שבוע_בדילוג[[#This Row],[הווסת פעיל?]]&lt;&gt;"",B318=1),שבוע_בדילוג[[#This Row],[CycleNumber]],"")</f>
        <v/>
      </c>
      <c r="AF317" s="1" t="str">
        <f>IF(AND(שבוע_בדילוג[[#This Row],[הווסת פעיל?]]&lt;&gt;"",Y316=""),שבוע_בדילוג[[#This Row],[CycleNumber]],"")</f>
        <v/>
      </c>
      <c r="AG317" s="1" t="str">
        <f>IF(B318=1,"",IF(שבוע_בדילוג[[#This Row],[הווסת פעיל?]]=1,IF(שבוע_בדילוג[[#This Row],[וסת קבוע אחרון]]=F318,1,0),""))</f>
        <v/>
      </c>
      <c r="AH317" s="1" t="str">
        <f>IF(B318=1,"",IF(שבוע_בדילוג[[#This Row],[הווסת פעיל?]]=1,IF(OR(שבוע_בדילוג[[#This Row],[וסת קבוע אחרון]]=F318,F318=שבוע_בדילוג[[#This Row],[LengthofCycle]]),1,0),""))</f>
        <v/>
      </c>
      <c r="AI317" s="1" t="str">
        <f>IF(B318=1,"",IF(שבוע_בדילוג[[#This Row],[הווסת פעיל?]]=1,IF(OR(שבוע_בדילוג[[#This Row],[וסת קבוע אחרון]]=F318,F318=שבוע_בדילוג[[#This Row],[LengthofCycle]],AND(שבוע_בדילוג[[#This Row],[LengthofCycle]]&lt;&gt;שבוע_בדילוג[[#This Row],[וסת קבוע אחרון]],OR(F318=28,F318=29))),1,0),""))</f>
        <v/>
      </c>
      <c r="AJ317" s="1" t="str">
        <f>IF(AND(שבוע_בדילוג[[#This Row],[הווסת פעיל?]]=1,B318=1),1,"")</f>
        <v/>
      </c>
      <c r="AK317" s="4">
        <f>IF(AND(שבוע_בדילוג[[#This Row],[הווסת פעיל?]]&lt;&gt;1,B318&lt;&gt;1,B318&lt;&gt;""),IF(שבוע_בדילוג[[#This Row],[LengthofCycle]]=F318,1,0),"")</f>
        <v>0</v>
      </c>
      <c r="AL317" s="4">
        <f>IF(AND(שבוע_בדילוג[[#This Row],[הווסת פעיל?]]&lt;&gt;1,B318&lt;&gt;1,B318&lt;&gt;""),IF(OR(שבוע_בדילוג[[#This Row],[LengthofCycle]]=F318,F318=29),1,0),"")</f>
        <v>1</v>
      </c>
      <c r="AM317" s="4">
        <f>IF(AND(שבוע_בדילוג[[#This Row],[הווסת פעיל?]]&lt;&gt;1,B318&lt;&gt;1,B318&lt;&gt;""),IF(OR(שבוע_בדילוג[[#This Row],[LengthofCycle]]=F318,F318=29,F318=28),1,0),"")</f>
        <v>1</v>
      </c>
    </row>
    <row r="318" spans="1:39" x14ac:dyDescent="0.25">
      <c r="A318" s="1" t="s">
        <v>85</v>
      </c>
      <c r="B318" s="1">
        <v>10</v>
      </c>
      <c r="C318" s="1">
        <v>0</v>
      </c>
      <c r="D318" s="1">
        <v>1</v>
      </c>
      <c r="E318" s="1">
        <v>0</v>
      </c>
      <c r="F318" s="1">
        <v>29</v>
      </c>
      <c r="H318" s="1">
        <f>שבוע_בדילוג[[#This Row],[LengthofCycle]]+1</f>
        <v>30</v>
      </c>
      <c r="I318" s="1" t="str">
        <f>IF(IFERROR(LOOKUP(שבוע_בדילוג[[#This Row],[ClientID]],קביעויות[השבוע בדילוג]),FALSE)=שבוע_בדילוג[[#This Row],[ClientID]],1,"")</f>
        <v/>
      </c>
      <c r="J318" s="1" t="str">
        <f>IF(AND(שבוע_בדילוג[[#This Row],[CycleNumber]]&gt;1,OR(B319="",שבוע_בדילוג[[#This Row],[CycleNumber]]&gt;B317)),IF(OR(AND(שבוע_בדילוג[[#This Row],[LengthofCycle]]=29,F317=29),AND(שבוע_בדילוג[[#This Row],[LengthofCycle]]=36,F317=36)),1,""),"")</f>
        <v/>
      </c>
      <c r="K318" s="1" t="str">
        <f>IF(AND(שבוע_בדילוג[[#This Row],[וסת השבוע]]=1,J317=1,שבוע_בדילוג[[#This Row],[CycleNumber]]&gt;B317),1,"")</f>
        <v/>
      </c>
      <c r="L318" s="1" t="str">
        <f>IF(שבוע_בדילוג[[#This Row],[CycleNumber]]=1,"",IF(שבוע_בדילוג[[#This Row],[וסת השבוע]]=1,0,IF(L317="","",IF(L317=0,IF(שבוע_בדילוג[[#This Row],[LengthofCycle]]=29,0,1),IF(L317=1,IF(שבוע_בדילוג[[#This Row],[LengthofCycle]]+F317=29*2,0,2),IF(L317=2,IF(שבוע_בדילוג[[#This Row],[LengthofCycle]]+F317+F316=29*3,0,3),""))))))</f>
        <v/>
      </c>
      <c r="M318" s="1" t="str">
        <f>IF(שבוע_בדילוג[[#This Row],[וסת השבוע]]=1,IF(שבוע_בדילוג[[#This Row],[וסת השבוע וההפלגה ביחד]]=1,M317+1,0),IF(AND(שבוע_בדילוג[[#This Row],[CycleNumber]]&gt;B317,שבוע_בדילוג[[#This Row],[CycleNumber]]&gt;1),IF(שבוע_בדילוג[[#This Row],[וסת השבוע פעיל?]]&lt;&gt;"",M317+1,""),""))</f>
        <v/>
      </c>
      <c r="N318" s="1" t="str">
        <f>IF(שבוע_בדילוג[[#This Row],[וסת השבוע פעיל?2]]="","",IF(AND(שבוע_בדילוג[[#This Row],[וסת השבוע פעיל?]]&lt;&gt;"",שבוע_בדילוג[[#This Row],[CycleNumber]]&lt;B319,B319&lt;&gt;"",שבוע_בדילוג[[#This Row],[וסת השבוע פעיל?]]&lt;3),IF(L319=0,IF(AND(שבוע_בדילוג[[#This Row],[וסת השבוע פעיל?]]&gt;0,J319=1),0,1),0),""))</f>
        <v/>
      </c>
      <c r="O318" s="1" t="str">
        <f t="shared" si="40"/>
        <v/>
      </c>
      <c r="P318" s="1" t="str">
        <f>IF(AND(שבוע_בדילוג[[#This Row],[חיזוי - שבוע]]=1,K319=1),1,"")</f>
        <v/>
      </c>
      <c r="Q318" s="1" t="str">
        <f>IF(AND(שבוע_בדילוג[[#This Row],[וסת השבוע פעיל?]]&lt;3,OR(שבוע_בדילוג[[#This Row],[CycleNumber]]&gt;B319,B319="")),1,"")</f>
        <v/>
      </c>
      <c r="R318" s="1" t="str">
        <f>IF(AND(שבוע_בדילוג[[#This Row],[חיזוי - שבוע]]&lt;&gt;"",שבוע_בדילוג[[#This Row],[וסת השבוע פעיל?2]]=""),1,"")</f>
        <v/>
      </c>
      <c r="S318" s="1" t="str">
        <f>IF(שבוע_בדילוג[[#This Row],[האישה קבעה וסת שבוע בדילוג?]]=1,IF(שבוע_בדילוג[[#This Row],[וסת השבוע פעיל?]]&lt;3,1,0),"")</f>
        <v/>
      </c>
      <c r="T3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8" s="1">
        <f t="shared" si="41"/>
        <v>0</v>
      </c>
      <c r="V318" s="1">
        <f t="shared" si="42"/>
        <v>0</v>
      </c>
      <c r="W318" s="1">
        <f t="shared" si="43"/>
        <v>0</v>
      </c>
      <c r="X318" s="1" t="str">
        <f>IF(שבוע_בדילוג[[#This Row],[3 הפלגות זהות]]="","",IF(שבוע_בדילוג[[#This Row],[3 הפלגות זהות]]=1,שבוע_בדילוג[[#This Row],[LengthofCycle]],X317))</f>
        <v/>
      </c>
      <c r="Z318" s="1" t="str">
        <f>IF(OR(שבוע_בדילוג[[#This Row],[הווסת פעיל?]]=0,שבוע_בדילוג[[#This Row],[הווסת פעיל?]]=""),"",SUM(Z317,שבוע_בדילוג[[#This Row],[הווסת פעיל?]]))</f>
        <v/>
      </c>
      <c r="AA318" s="1" t="str">
        <f>IF(AND(שבוע_בדילוג[[#This Row],[כמה מחזורים עד עקירה]]&lt;&gt;"",Z319=""),שבוע_בדילוג[[#This Row],[כמה מחזורים עד עקירה]],"")</f>
        <v/>
      </c>
      <c r="AB318" s="1" t="str">
        <f>IF(AND(שבוע_בדילוג[[#This Row],[הווסת פעיל?]]=1,שבוע_בדילוג[[#This Row],[וסת קבוע אחרון]]&lt;&gt;X317),שבוע_בדילוג[[#This Row],[וסת קבוע אחרון]],"")</f>
        <v/>
      </c>
      <c r="AC318" s="1" t="str">
        <f>IF(AND(שבוע_בדילוג[[#This Row],[הווסת פעיל?]]=1,Y317=0,שבוע_בדילוג[[#This Row],[וסת קבוע אחרון]]=X317),שבוע_בדילוג[[#This Row],[וסת קבוע אחרון]],"")</f>
        <v/>
      </c>
      <c r="AD318" s="1" t="str">
        <f>IF(AND(שבוע_בדילוג[[#This Row],[הווסת פעיל?]]=1,Y317=0,שבוע_בדילוג[[#This Row],[וסת קבוע אחרון]]&lt;&gt;X317),1,"")</f>
        <v/>
      </c>
      <c r="AE318" s="1" t="str">
        <f>IF(AND(שבוע_בדילוג[[#This Row],[הווסת פעיל?]]&lt;&gt;"",B319=1),שבוע_בדילוג[[#This Row],[CycleNumber]],"")</f>
        <v/>
      </c>
      <c r="AF318" s="1" t="str">
        <f>IF(AND(שבוע_בדילוג[[#This Row],[הווסת פעיל?]]&lt;&gt;"",Y317=""),שבוע_בדילוג[[#This Row],[CycleNumber]],"")</f>
        <v/>
      </c>
      <c r="AG318" s="1" t="str">
        <f>IF(B319=1,"",IF(שבוע_בדילוג[[#This Row],[הווסת פעיל?]]=1,IF(שבוע_בדילוג[[#This Row],[וסת קבוע אחרון]]=F319,1,0),""))</f>
        <v/>
      </c>
      <c r="AH318" s="1" t="str">
        <f>IF(B319=1,"",IF(שבוע_בדילוג[[#This Row],[הווסת פעיל?]]=1,IF(OR(שבוע_בדילוג[[#This Row],[וסת קבוע אחרון]]=F319,F319=שבוע_בדילוג[[#This Row],[LengthofCycle]]),1,0),""))</f>
        <v/>
      </c>
      <c r="AI318" s="1" t="str">
        <f>IF(B319=1,"",IF(שבוע_בדילוג[[#This Row],[הווסת פעיל?]]=1,IF(OR(שבוע_בדילוג[[#This Row],[וסת קבוע אחרון]]=F319,F319=שבוע_בדילוג[[#This Row],[LengthofCycle]],AND(שבוע_בדילוג[[#This Row],[LengthofCycle]]&lt;&gt;שבוע_בדילוג[[#This Row],[וסת קבוע אחרון]],OR(F319=28,F319=29))),1,0),""))</f>
        <v/>
      </c>
      <c r="AJ318" s="1" t="str">
        <f>IF(AND(שבוע_בדילוג[[#This Row],[הווסת פעיל?]]=1,B319=1),1,"")</f>
        <v/>
      </c>
      <c r="AK318" s="4">
        <f>IF(AND(שבוע_בדילוג[[#This Row],[הווסת פעיל?]]&lt;&gt;1,B319&lt;&gt;1,B319&lt;&gt;""),IF(שבוע_בדילוג[[#This Row],[LengthofCycle]]=F319,1,0),"")</f>
        <v>0</v>
      </c>
      <c r="AL318" s="4">
        <f>IF(AND(שבוע_בדילוג[[#This Row],[הווסת פעיל?]]&lt;&gt;1,B319&lt;&gt;1,B319&lt;&gt;""),IF(OR(שבוע_בדילוג[[#This Row],[LengthofCycle]]=F319,F319=29),1,0),"")</f>
        <v>0</v>
      </c>
      <c r="AM318" s="4">
        <f>IF(AND(שבוע_בדילוג[[#This Row],[הווסת פעיל?]]&lt;&gt;1,B319&lt;&gt;1,B319&lt;&gt;""),IF(OR(שבוע_בדילוג[[#This Row],[LengthofCycle]]=F319,F319=29,F319=28),1,0),"")</f>
        <v>0</v>
      </c>
    </row>
    <row r="319" spans="1:39" x14ac:dyDescent="0.25">
      <c r="A319" s="1" t="s">
        <v>85</v>
      </c>
      <c r="B319" s="1">
        <v>11</v>
      </c>
      <c r="C319" s="1">
        <v>0</v>
      </c>
      <c r="D319" s="1">
        <v>1</v>
      </c>
      <c r="E319" s="1">
        <v>0</v>
      </c>
      <c r="F319" s="1">
        <v>36</v>
      </c>
      <c r="H319" s="1">
        <f>שבוע_בדילוג[[#This Row],[LengthofCycle]]+1</f>
        <v>37</v>
      </c>
      <c r="I319" s="1" t="str">
        <f>IF(IFERROR(LOOKUP(שבוע_בדילוג[[#This Row],[ClientID]],קביעויות[השבוע בדילוג]),FALSE)=שבוע_בדילוג[[#This Row],[ClientID]],1,"")</f>
        <v/>
      </c>
      <c r="J319" s="1" t="str">
        <f>IF(AND(שבוע_בדילוג[[#This Row],[CycleNumber]]&gt;1,OR(B320="",שבוע_בדילוג[[#This Row],[CycleNumber]]&gt;B318)),IF(OR(AND(שבוע_בדילוג[[#This Row],[LengthofCycle]]=29,F318=29),AND(שבוע_בדילוג[[#This Row],[LengthofCycle]]=36,F318=36)),1,""),"")</f>
        <v/>
      </c>
      <c r="K319" s="1" t="str">
        <f>IF(AND(שבוע_בדילוג[[#This Row],[וסת השבוע]]=1,J318=1,שבוע_בדילוג[[#This Row],[CycleNumber]]&gt;B318),1,"")</f>
        <v/>
      </c>
      <c r="L319" s="1" t="str">
        <f>IF(שבוע_בדילוג[[#This Row],[CycleNumber]]=1,"",IF(שבוע_בדילוג[[#This Row],[וסת השבוע]]=1,0,IF(L318="","",IF(L318=0,IF(שבוע_בדילוג[[#This Row],[LengthofCycle]]=29,0,1),IF(L318=1,IF(שבוע_בדילוג[[#This Row],[LengthofCycle]]+F318=29*2,0,2),IF(L318=2,IF(שבוע_בדילוג[[#This Row],[LengthofCycle]]+F318+F317=29*3,0,3),""))))))</f>
        <v/>
      </c>
      <c r="M319" s="1" t="str">
        <f>IF(שבוע_בדילוג[[#This Row],[וסת השבוע]]=1,IF(שבוע_בדילוג[[#This Row],[וסת השבוע וההפלגה ביחד]]=1,M318+1,0),IF(AND(שבוע_בדילוג[[#This Row],[CycleNumber]]&gt;B318,שבוע_בדילוג[[#This Row],[CycleNumber]]&gt;1),IF(שבוע_בדילוג[[#This Row],[וסת השבוע פעיל?]]&lt;&gt;"",M318+1,""),""))</f>
        <v/>
      </c>
      <c r="N319" s="1" t="str">
        <f>IF(שבוע_בדילוג[[#This Row],[וסת השבוע פעיל?2]]="","",IF(AND(שבוע_בדילוג[[#This Row],[וסת השבוע פעיל?]]&lt;&gt;"",שבוע_בדילוג[[#This Row],[CycleNumber]]&lt;B320,B320&lt;&gt;"",שבוע_בדילוג[[#This Row],[וסת השבוע פעיל?]]&lt;3),IF(L320=0,IF(AND(שבוע_בדילוג[[#This Row],[וסת השבוע פעיל?]]&gt;0,J320=1),0,1),0),""))</f>
        <v/>
      </c>
      <c r="O319" s="1" t="str">
        <f t="shared" si="40"/>
        <v/>
      </c>
      <c r="P319" s="1" t="str">
        <f>IF(AND(שבוע_בדילוג[[#This Row],[חיזוי - שבוע]]=1,K320=1),1,"")</f>
        <v/>
      </c>
      <c r="Q319" s="1" t="str">
        <f>IF(AND(שבוע_בדילוג[[#This Row],[וסת השבוע פעיל?]]&lt;3,OR(שבוע_בדילוג[[#This Row],[CycleNumber]]&gt;B320,B320="")),1,"")</f>
        <v/>
      </c>
      <c r="R319" s="1" t="str">
        <f>IF(AND(שבוע_בדילוג[[#This Row],[חיזוי - שבוע]]&lt;&gt;"",שבוע_בדילוג[[#This Row],[וסת השבוע פעיל?2]]=""),1,"")</f>
        <v/>
      </c>
      <c r="S319" s="1" t="str">
        <f>IF(שבוע_בדילוג[[#This Row],[האישה קבעה וסת שבוע בדילוג?]]=1,IF(שבוע_בדילוג[[#This Row],[וסת השבוע פעיל?]]&lt;3,1,0),"")</f>
        <v/>
      </c>
      <c r="T3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19" s="1">
        <f t="shared" si="41"/>
        <v>0</v>
      </c>
      <c r="V319" s="1">
        <f t="shared" si="42"/>
        <v>0</v>
      </c>
      <c r="W319" s="1">
        <f t="shared" si="43"/>
        <v>0</v>
      </c>
      <c r="X319" s="1" t="str">
        <f>IF(שבוע_בדילוג[[#This Row],[3 הפלגות זהות]]="","",IF(שבוע_בדילוג[[#This Row],[3 הפלגות זהות]]=1,שבוע_בדילוג[[#This Row],[LengthofCycle]],X318))</f>
        <v/>
      </c>
      <c r="Z319" s="1" t="str">
        <f>IF(OR(שבוע_בדילוג[[#This Row],[הווסת פעיל?]]=0,שבוע_בדילוג[[#This Row],[הווסת פעיל?]]=""),"",SUM(Z318,שבוע_בדילוג[[#This Row],[הווסת פעיל?]]))</f>
        <v/>
      </c>
      <c r="AA319" s="1" t="str">
        <f>IF(AND(שבוע_בדילוג[[#This Row],[כמה מחזורים עד עקירה]]&lt;&gt;"",Z320=""),שבוע_בדילוג[[#This Row],[כמה מחזורים עד עקירה]],"")</f>
        <v/>
      </c>
      <c r="AB319" s="1" t="str">
        <f>IF(AND(שבוע_בדילוג[[#This Row],[הווסת פעיל?]]=1,שבוע_בדילוג[[#This Row],[וסת קבוע אחרון]]&lt;&gt;X318),שבוע_בדילוג[[#This Row],[וסת קבוע אחרון]],"")</f>
        <v/>
      </c>
      <c r="AC319" s="1" t="str">
        <f>IF(AND(שבוע_בדילוג[[#This Row],[הווסת פעיל?]]=1,Y318=0,שבוע_בדילוג[[#This Row],[וסת קבוע אחרון]]=X318),שבוע_בדילוג[[#This Row],[וסת קבוע אחרון]],"")</f>
        <v/>
      </c>
      <c r="AD319" s="1" t="str">
        <f>IF(AND(שבוע_בדילוג[[#This Row],[הווסת פעיל?]]=1,Y318=0,שבוע_בדילוג[[#This Row],[וסת קבוע אחרון]]&lt;&gt;X318),1,"")</f>
        <v/>
      </c>
      <c r="AE319" s="1" t="str">
        <f>IF(AND(שבוע_בדילוג[[#This Row],[הווסת פעיל?]]&lt;&gt;"",B320=1),שבוע_בדילוג[[#This Row],[CycleNumber]],"")</f>
        <v/>
      </c>
      <c r="AF319" s="1" t="str">
        <f>IF(AND(שבוע_בדילוג[[#This Row],[הווסת פעיל?]]&lt;&gt;"",Y318=""),שבוע_בדילוג[[#This Row],[CycleNumber]],"")</f>
        <v/>
      </c>
      <c r="AG319" s="1" t="str">
        <f>IF(B320=1,"",IF(שבוע_בדילוג[[#This Row],[הווסת פעיל?]]=1,IF(שבוע_בדילוג[[#This Row],[וסת קבוע אחרון]]=F320,1,0),""))</f>
        <v/>
      </c>
      <c r="AH319" s="1" t="str">
        <f>IF(B320=1,"",IF(שבוע_בדילוג[[#This Row],[הווסת פעיל?]]=1,IF(OR(שבוע_בדילוג[[#This Row],[וסת קבוע אחרון]]=F320,F320=שבוע_בדילוג[[#This Row],[LengthofCycle]]),1,0),""))</f>
        <v/>
      </c>
      <c r="AI319" s="1" t="str">
        <f>IF(B320=1,"",IF(שבוע_בדילוג[[#This Row],[הווסת פעיל?]]=1,IF(OR(שבוע_בדילוג[[#This Row],[וסת קבוע אחרון]]=F320,F320=שבוע_בדילוג[[#This Row],[LengthofCycle]],AND(שבוע_בדילוג[[#This Row],[LengthofCycle]]&lt;&gt;שבוע_בדילוג[[#This Row],[וסת קבוע אחרון]],OR(F320=28,F320=29))),1,0),""))</f>
        <v/>
      </c>
      <c r="AJ319" s="1" t="str">
        <f>IF(AND(שבוע_בדילוג[[#This Row],[הווסת פעיל?]]=1,B320=1),1,"")</f>
        <v/>
      </c>
      <c r="AK319" s="4">
        <f>IF(AND(שבוע_בדילוג[[#This Row],[הווסת פעיל?]]&lt;&gt;1,B320&lt;&gt;1,B320&lt;&gt;""),IF(שבוע_בדילוג[[#This Row],[LengthofCycle]]=F320,1,0),"")</f>
        <v>0</v>
      </c>
      <c r="AL319" s="4">
        <f>IF(AND(שבוע_בדילוג[[#This Row],[הווסת פעיל?]]&lt;&gt;1,B320&lt;&gt;1,B320&lt;&gt;""),IF(OR(שבוע_בדילוג[[#This Row],[LengthofCycle]]=F320,F320=29),1,0),"")</f>
        <v>0</v>
      </c>
      <c r="AM319" s="4">
        <f>IF(AND(שבוע_בדילוג[[#This Row],[הווסת פעיל?]]&lt;&gt;1,B320&lt;&gt;1,B320&lt;&gt;""),IF(OR(שבוע_בדילוג[[#This Row],[LengthofCycle]]=F320,F320=29,F320=28),1,0),"")</f>
        <v>0</v>
      </c>
    </row>
    <row r="320" spans="1:39" x14ac:dyDescent="0.25">
      <c r="A320" s="1" t="s">
        <v>85</v>
      </c>
      <c r="B320" s="1">
        <v>12</v>
      </c>
      <c r="C320" s="1">
        <v>0</v>
      </c>
      <c r="D320" s="1">
        <v>1</v>
      </c>
      <c r="E320" s="1">
        <v>0</v>
      </c>
      <c r="F320" s="1">
        <v>33</v>
      </c>
      <c r="H320" s="1">
        <f>שבוע_בדילוג[[#This Row],[LengthofCycle]]+1</f>
        <v>34</v>
      </c>
      <c r="I320" s="1" t="str">
        <f>IF(IFERROR(LOOKUP(שבוע_בדילוג[[#This Row],[ClientID]],קביעויות[השבוע בדילוג]),FALSE)=שבוע_בדילוג[[#This Row],[ClientID]],1,"")</f>
        <v/>
      </c>
      <c r="J320" s="1" t="str">
        <f>IF(AND(שבוע_בדילוג[[#This Row],[CycleNumber]]&gt;1,OR(B321="",שבוע_בדילוג[[#This Row],[CycleNumber]]&gt;B319)),IF(OR(AND(שבוע_בדילוג[[#This Row],[LengthofCycle]]=29,F319=29),AND(שבוע_בדילוג[[#This Row],[LengthofCycle]]=36,F319=36)),1,""),"")</f>
        <v/>
      </c>
      <c r="K320" s="1" t="str">
        <f>IF(AND(שבוע_בדילוג[[#This Row],[וסת השבוע]]=1,J319=1,שבוע_בדילוג[[#This Row],[CycleNumber]]&gt;B319),1,"")</f>
        <v/>
      </c>
      <c r="L320" s="1" t="str">
        <f>IF(שבוע_בדילוג[[#This Row],[CycleNumber]]=1,"",IF(שבוע_בדילוג[[#This Row],[וסת השבוע]]=1,0,IF(L319="","",IF(L319=0,IF(שבוע_בדילוג[[#This Row],[LengthofCycle]]=29,0,1),IF(L319=1,IF(שבוע_בדילוג[[#This Row],[LengthofCycle]]+F319=29*2,0,2),IF(L319=2,IF(שבוע_בדילוג[[#This Row],[LengthofCycle]]+F319+F318=29*3,0,3),""))))))</f>
        <v/>
      </c>
      <c r="M320" s="1" t="str">
        <f>IF(שבוע_בדילוג[[#This Row],[וסת השבוע]]=1,IF(שבוע_בדילוג[[#This Row],[וסת השבוע וההפלגה ביחד]]=1,M319+1,0),IF(AND(שבוע_בדילוג[[#This Row],[CycleNumber]]&gt;B319,שבוע_בדילוג[[#This Row],[CycleNumber]]&gt;1),IF(שבוע_בדילוג[[#This Row],[וסת השבוע פעיל?]]&lt;&gt;"",M319+1,""),""))</f>
        <v/>
      </c>
      <c r="N320" s="1" t="str">
        <f>IF(שבוע_בדילוג[[#This Row],[וסת השבוע פעיל?2]]="","",IF(AND(שבוע_בדילוג[[#This Row],[וסת השבוע פעיל?]]&lt;&gt;"",שבוע_בדילוג[[#This Row],[CycleNumber]]&lt;B321,B321&lt;&gt;"",שבוע_בדילוג[[#This Row],[וסת השבוע פעיל?]]&lt;3),IF(L321=0,IF(AND(שבוע_בדילוג[[#This Row],[וסת השבוע פעיל?]]&gt;0,J321=1),0,1),0),""))</f>
        <v/>
      </c>
      <c r="O320" s="1" t="str">
        <f t="shared" si="40"/>
        <v/>
      </c>
      <c r="P320" s="1" t="str">
        <f>IF(AND(שבוע_בדילוג[[#This Row],[חיזוי - שבוע]]=1,K321=1),1,"")</f>
        <v/>
      </c>
      <c r="Q320" s="1" t="str">
        <f>IF(AND(שבוע_בדילוג[[#This Row],[וסת השבוע פעיל?]]&lt;3,OR(שבוע_בדילוג[[#This Row],[CycleNumber]]&gt;B321,B321="")),1,"")</f>
        <v/>
      </c>
      <c r="R320" s="1" t="str">
        <f>IF(AND(שבוע_בדילוג[[#This Row],[חיזוי - שבוע]]&lt;&gt;"",שבוע_בדילוג[[#This Row],[וסת השבוע פעיל?2]]=""),1,"")</f>
        <v/>
      </c>
      <c r="S320" s="1" t="str">
        <f>IF(שבוע_בדילוג[[#This Row],[האישה קבעה וסת שבוע בדילוג?]]=1,IF(שבוע_בדילוג[[#This Row],[וסת השבוע פעיל?]]&lt;3,1,0),"")</f>
        <v/>
      </c>
      <c r="T3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0" s="1">
        <f t="shared" si="41"/>
        <v>0</v>
      </c>
      <c r="V320" s="1">
        <f t="shared" si="42"/>
        <v>0</v>
      </c>
      <c r="W320" s="1">
        <f t="shared" si="43"/>
        <v>0</v>
      </c>
      <c r="X320" s="1" t="str">
        <f>IF(שבוע_בדילוג[[#This Row],[3 הפלגות זהות]]="","",IF(שבוע_בדילוג[[#This Row],[3 הפלגות זהות]]=1,שבוע_בדילוג[[#This Row],[LengthofCycle]],X319))</f>
        <v/>
      </c>
      <c r="Z320" s="1" t="str">
        <f>IF(OR(שבוע_בדילוג[[#This Row],[הווסת פעיל?]]=0,שבוע_בדילוג[[#This Row],[הווסת פעיל?]]=""),"",SUM(Z319,שבוע_בדילוג[[#This Row],[הווסת פעיל?]]))</f>
        <v/>
      </c>
      <c r="AA320" s="1" t="str">
        <f>IF(AND(שבוע_בדילוג[[#This Row],[כמה מחזורים עד עקירה]]&lt;&gt;"",Z321=""),שבוע_בדילוג[[#This Row],[כמה מחזורים עד עקירה]],"")</f>
        <v/>
      </c>
      <c r="AB320" s="1" t="str">
        <f>IF(AND(שבוע_בדילוג[[#This Row],[הווסת פעיל?]]=1,שבוע_בדילוג[[#This Row],[וסת קבוע אחרון]]&lt;&gt;X319),שבוע_בדילוג[[#This Row],[וסת קבוע אחרון]],"")</f>
        <v/>
      </c>
      <c r="AC320" s="1" t="str">
        <f>IF(AND(שבוע_בדילוג[[#This Row],[הווסת פעיל?]]=1,Y319=0,שבוע_בדילוג[[#This Row],[וסת קבוע אחרון]]=X319),שבוע_בדילוג[[#This Row],[וסת קבוע אחרון]],"")</f>
        <v/>
      </c>
      <c r="AD320" s="1" t="str">
        <f>IF(AND(שבוע_בדילוג[[#This Row],[הווסת פעיל?]]=1,Y319=0,שבוע_בדילוג[[#This Row],[וסת קבוע אחרון]]&lt;&gt;X319),1,"")</f>
        <v/>
      </c>
      <c r="AE320" s="1" t="str">
        <f>IF(AND(שבוע_בדילוג[[#This Row],[הווסת פעיל?]]&lt;&gt;"",B321=1),שבוע_בדילוג[[#This Row],[CycleNumber]],"")</f>
        <v/>
      </c>
      <c r="AF320" s="1" t="str">
        <f>IF(AND(שבוע_בדילוג[[#This Row],[הווסת פעיל?]]&lt;&gt;"",Y319=""),שבוע_בדילוג[[#This Row],[CycleNumber]],"")</f>
        <v/>
      </c>
      <c r="AG320" s="1" t="str">
        <f>IF(B321=1,"",IF(שבוע_בדילוג[[#This Row],[הווסת פעיל?]]=1,IF(שבוע_בדילוג[[#This Row],[וסת קבוע אחרון]]=F321,1,0),""))</f>
        <v/>
      </c>
      <c r="AH320" s="1" t="str">
        <f>IF(B321=1,"",IF(שבוע_בדילוג[[#This Row],[הווסת פעיל?]]=1,IF(OR(שבוע_בדילוג[[#This Row],[וסת קבוע אחרון]]=F321,F321=שבוע_בדילוג[[#This Row],[LengthofCycle]]),1,0),""))</f>
        <v/>
      </c>
      <c r="AI320" s="1" t="str">
        <f>IF(B321=1,"",IF(שבוע_בדילוג[[#This Row],[הווסת פעיל?]]=1,IF(OR(שבוע_בדילוג[[#This Row],[וסת קבוע אחרון]]=F321,F321=שבוע_בדילוג[[#This Row],[LengthofCycle]],AND(שבוע_בדילוג[[#This Row],[LengthofCycle]]&lt;&gt;שבוע_בדילוג[[#This Row],[וסת קבוע אחרון]],OR(F321=28,F321=29))),1,0),""))</f>
        <v/>
      </c>
      <c r="AJ320" s="1" t="str">
        <f>IF(AND(שבוע_בדילוג[[#This Row],[הווסת פעיל?]]=1,B321=1),1,"")</f>
        <v/>
      </c>
      <c r="AK320" s="4">
        <f>IF(AND(שבוע_בדילוג[[#This Row],[הווסת פעיל?]]&lt;&gt;1,B321&lt;&gt;1,B321&lt;&gt;""),IF(שבוע_בדילוג[[#This Row],[LengthofCycle]]=F321,1,0),"")</f>
        <v>0</v>
      </c>
      <c r="AL320" s="4">
        <f>IF(AND(שבוע_בדילוג[[#This Row],[הווסת פעיל?]]&lt;&gt;1,B321&lt;&gt;1,B321&lt;&gt;""),IF(OR(שבוע_בדילוג[[#This Row],[LengthofCycle]]=F321,F321=29),1,0),"")</f>
        <v>0</v>
      </c>
      <c r="AM320" s="4">
        <f>IF(AND(שבוע_בדילוג[[#This Row],[הווסת פעיל?]]&lt;&gt;1,B321&lt;&gt;1,B321&lt;&gt;""),IF(OR(שבוע_בדילוג[[#This Row],[LengthofCycle]]=F321,F321=29,F321=28),1,0),"")</f>
        <v>1</v>
      </c>
    </row>
    <row r="321" spans="1:39" x14ac:dyDescent="0.25">
      <c r="A321" s="1" t="s">
        <v>85</v>
      </c>
      <c r="B321" s="1">
        <v>13</v>
      </c>
      <c r="C321" s="1">
        <v>0</v>
      </c>
      <c r="D321" s="1">
        <v>1</v>
      </c>
      <c r="E321" s="1">
        <v>0</v>
      </c>
      <c r="F321" s="1">
        <v>28</v>
      </c>
      <c r="H321" s="1">
        <f>שבוע_בדילוג[[#This Row],[LengthofCycle]]+1</f>
        <v>29</v>
      </c>
      <c r="I321" s="1" t="str">
        <f>IF(IFERROR(LOOKUP(שבוע_בדילוג[[#This Row],[ClientID]],קביעויות[השבוע בדילוג]),FALSE)=שבוע_בדילוג[[#This Row],[ClientID]],1,"")</f>
        <v/>
      </c>
      <c r="J321" s="1" t="str">
        <f>IF(AND(שבוע_בדילוג[[#This Row],[CycleNumber]]&gt;1,OR(B322="",שבוע_בדילוג[[#This Row],[CycleNumber]]&gt;B320)),IF(OR(AND(שבוע_בדילוג[[#This Row],[LengthofCycle]]=29,F320=29),AND(שבוע_בדילוג[[#This Row],[LengthofCycle]]=36,F320=36)),1,""),"")</f>
        <v/>
      </c>
      <c r="K321" s="1" t="str">
        <f>IF(AND(שבוע_בדילוג[[#This Row],[וסת השבוע]]=1,J320=1,שבוע_בדילוג[[#This Row],[CycleNumber]]&gt;B320),1,"")</f>
        <v/>
      </c>
      <c r="L321" s="1" t="str">
        <f>IF(שבוע_בדילוג[[#This Row],[CycleNumber]]=1,"",IF(שבוע_בדילוג[[#This Row],[וסת השבוע]]=1,0,IF(L320="","",IF(L320=0,IF(שבוע_בדילוג[[#This Row],[LengthofCycle]]=29,0,1),IF(L320=1,IF(שבוע_בדילוג[[#This Row],[LengthofCycle]]+F320=29*2,0,2),IF(L320=2,IF(שבוע_בדילוג[[#This Row],[LengthofCycle]]+F320+F319=29*3,0,3),""))))))</f>
        <v/>
      </c>
      <c r="M321" s="1" t="str">
        <f>IF(שבוע_בדילוג[[#This Row],[וסת השבוע]]=1,IF(שבוע_בדילוג[[#This Row],[וסת השבוע וההפלגה ביחד]]=1,M320+1,0),IF(AND(שבוע_בדילוג[[#This Row],[CycleNumber]]&gt;B320,שבוע_בדילוג[[#This Row],[CycleNumber]]&gt;1),IF(שבוע_בדילוג[[#This Row],[וסת השבוע פעיל?]]&lt;&gt;"",M320+1,""),""))</f>
        <v/>
      </c>
      <c r="N321" s="1" t="str">
        <f>IF(שבוע_בדילוג[[#This Row],[וסת השבוע פעיל?2]]="","",IF(AND(שבוע_בדילוג[[#This Row],[וסת השבוע פעיל?]]&lt;&gt;"",שבוע_בדילוג[[#This Row],[CycleNumber]]&lt;B322,B322&lt;&gt;"",שבוע_בדילוג[[#This Row],[וסת השבוע פעיל?]]&lt;3),IF(L322=0,IF(AND(שבוע_בדילוג[[#This Row],[וסת השבוע פעיל?]]&gt;0,J322=1),0,1),0),""))</f>
        <v/>
      </c>
      <c r="O321" s="1" t="str">
        <f t="shared" si="40"/>
        <v/>
      </c>
      <c r="P321" s="1" t="str">
        <f>IF(AND(שבוע_בדילוג[[#This Row],[חיזוי - שבוע]]=1,K322=1),1,"")</f>
        <v/>
      </c>
      <c r="Q321" s="1" t="str">
        <f>IF(AND(שבוע_בדילוג[[#This Row],[וסת השבוע פעיל?]]&lt;3,OR(שבוע_בדילוג[[#This Row],[CycleNumber]]&gt;B322,B322="")),1,"")</f>
        <v/>
      </c>
      <c r="R321" s="1" t="str">
        <f>IF(AND(שבוע_בדילוג[[#This Row],[חיזוי - שבוע]]&lt;&gt;"",שבוע_בדילוג[[#This Row],[וסת השבוע פעיל?2]]=""),1,"")</f>
        <v/>
      </c>
      <c r="S321" s="1" t="str">
        <f>IF(שבוע_בדילוג[[#This Row],[האישה קבעה וסת שבוע בדילוג?]]=1,IF(שבוע_בדילוג[[#This Row],[וסת השבוע פעיל?]]&lt;3,1,0),"")</f>
        <v/>
      </c>
      <c r="T3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1" s="1">
        <f t="shared" si="41"/>
        <v>0</v>
      </c>
      <c r="V321" s="1">
        <f t="shared" si="42"/>
        <v>0</v>
      </c>
      <c r="W321" s="1">
        <f t="shared" si="43"/>
        <v>0</v>
      </c>
      <c r="X321" s="1" t="str">
        <f>IF(שבוע_בדילוג[[#This Row],[3 הפלגות זהות]]="","",IF(שבוע_בדילוג[[#This Row],[3 הפלגות זהות]]=1,שבוע_בדילוג[[#This Row],[LengthofCycle]],X320))</f>
        <v/>
      </c>
      <c r="Z321" s="1" t="str">
        <f>IF(OR(שבוע_בדילוג[[#This Row],[הווסת פעיל?]]=0,שבוע_בדילוג[[#This Row],[הווסת פעיל?]]=""),"",SUM(Z320,שבוע_בדילוג[[#This Row],[הווסת פעיל?]]))</f>
        <v/>
      </c>
      <c r="AA321" s="1" t="str">
        <f>IF(AND(שבוע_בדילוג[[#This Row],[כמה מחזורים עד עקירה]]&lt;&gt;"",Z322=""),שבוע_בדילוג[[#This Row],[כמה מחזורים עד עקירה]],"")</f>
        <v/>
      </c>
      <c r="AB321" s="1" t="str">
        <f>IF(AND(שבוע_בדילוג[[#This Row],[הווסת פעיל?]]=1,שבוע_בדילוג[[#This Row],[וסת קבוע אחרון]]&lt;&gt;X320),שבוע_בדילוג[[#This Row],[וסת קבוע אחרון]],"")</f>
        <v/>
      </c>
      <c r="AC321" s="1" t="str">
        <f>IF(AND(שבוע_בדילוג[[#This Row],[הווסת פעיל?]]=1,Y320=0,שבוע_בדילוג[[#This Row],[וסת קבוע אחרון]]=X320),שבוע_בדילוג[[#This Row],[וסת קבוע אחרון]],"")</f>
        <v/>
      </c>
      <c r="AD321" s="1" t="str">
        <f>IF(AND(שבוע_בדילוג[[#This Row],[הווסת פעיל?]]=1,Y320=0,שבוע_בדילוג[[#This Row],[וסת קבוע אחרון]]&lt;&gt;X320),1,"")</f>
        <v/>
      </c>
      <c r="AE321" s="1" t="str">
        <f>IF(AND(שבוע_בדילוג[[#This Row],[הווסת פעיל?]]&lt;&gt;"",B322=1),שבוע_בדילוג[[#This Row],[CycleNumber]],"")</f>
        <v/>
      </c>
      <c r="AF321" s="1" t="str">
        <f>IF(AND(שבוע_בדילוג[[#This Row],[הווסת פעיל?]]&lt;&gt;"",Y320=""),שבוע_בדילוג[[#This Row],[CycleNumber]],"")</f>
        <v/>
      </c>
      <c r="AG321" s="1" t="str">
        <f>IF(B322=1,"",IF(שבוע_בדילוג[[#This Row],[הווסת פעיל?]]=1,IF(שבוע_בדילוג[[#This Row],[וסת קבוע אחרון]]=F322,1,0),""))</f>
        <v/>
      </c>
      <c r="AH321" s="1" t="str">
        <f>IF(B322=1,"",IF(שבוע_בדילוג[[#This Row],[הווסת פעיל?]]=1,IF(OR(שבוע_בדילוג[[#This Row],[וסת קבוע אחרון]]=F322,F322=שבוע_בדילוג[[#This Row],[LengthofCycle]]),1,0),""))</f>
        <v/>
      </c>
      <c r="AI321" s="1" t="str">
        <f>IF(B322=1,"",IF(שבוע_בדילוג[[#This Row],[הווסת פעיל?]]=1,IF(OR(שבוע_בדילוג[[#This Row],[וסת קבוע אחרון]]=F322,F322=שבוע_בדילוג[[#This Row],[LengthofCycle]],AND(שבוע_בדילוג[[#This Row],[LengthofCycle]]&lt;&gt;שבוע_בדילוג[[#This Row],[וסת קבוע אחרון]],OR(F322=28,F322=29))),1,0),""))</f>
        <v/>
      </c>
      <c r="AJ321" s="1" t="str">
        <f>IF(AND(שבוע_בדילוג[[#This Row],[הווסת פעיל?]]=1,B322=1),1,"")</f>
        <v/>
      </c>
      <c r="AK321" s="4" t="str">
        <f>IF(AND(שבוע_בדילוג[[#This Row],[הווסת פעיל?]]&lt;&gt;1,B322&lt;&gt;1,B322&lt;&gt;""),IF(שבוע_בדילוג[[#This Row],[LengthofCycle]]=F322,1,0),"")</f>
        <v/>
      </c>
      <c r="AL321" s="4" t="str">
        <f>IF(AND(שבוע_בדילוג[[#This Row],[הווסת פעיל?]]&lt;&gt;1,B322&lt;&gt;1,B322&lt;&gt;""),IF(OR(שבוע_בדילוג[[#This Row],[LengthofCycle]]=F322,F322=29),1,0),"")</f>
        <v/>
      </c>
      <c r="AM321" s="4" t="str">
        <f>IF(AND(שבוע_בדילוג[[#This Row],[הווסת פעיל?]]&lt;&gt;1,B322&lt;&gt;1,B322&lt;&gt;""),IF(OR(שבוע_בדילוג[[#This Row],[LengthofCycle]]=F322,F322=29,F322=28),1,0),"")</f>
        <v/>
      </c>
    </row>
    <row r="322" spans="1:39" x14ac:dyDescent="0.25">
      <c r="A322" s="1" t="s">
        <v>86</v>
      </c>
      <c r="B322" s="1">
        <v>1</v>
      </c>
      <c r="C322" s="1">
        <v>0</v>
      </c>
      <c r="D322" s="1">
        <v>1</v>
      </c>
      <c r="E322" s="1">
        <v>0</v>
      </c>
      <c r="F322" s="1">
        <v>30</v>
      </c>
      <c r="H322" s="1">
        <f>שבוע_בדילוג[[#This Row],[LengthofCycle]]+1</f>
        <v>31</v>
      </c>
      <c r="I322" s="1" t="str">
        <f>IF(IFERROR(LOOKUP(שבוע_בדילוג[[#This Row],[ClientID]],קביעויות[השבוע בדילוג]),FALSE)=שבוע_בדילוג[[#This Row],[ClientID]],1,"")</f>
        <v/>
      </c>
      <c r="J322" s="1" t="str">
        <f>IF(AND(שבוע_בדילוג[[#This Row],[CycleNumber]]&gt;1,OR(B323="",שבוע_בדילוג[[#This Row],[CycleNumber]]&gt;B321)),IF(OR(AND(שבוע_בדילוג[[#This Row],[LengthofCycle]]=29,F321=29),AND(שבוע_בדילוג[[#This Row],[LengthofCycle]]=36,F321=36)),1,""),"")</f>
        <v/>
      </c>
      <c r="K322" s="1" t="str">
        <f>IF(AND(שבוע_בדילוג[[#This Row],[וסת השבוע]]=1,J321=1,שבוע_בדילוג[[#This Row],[CycleNumber]]&gt;B321),1,"")</f>
        <v/>
      </c>
      <c r="L322" s="1" t="str">
        <f>IF(שבוע_בדילוג[[#This Row],[CycleNumber]]=1,"",IF(שבוע_בדילוג[[#This Row],[וסת השבוע]]=1,0,IF(L321="","",IF(L321=0,IF(שבוע_בדילוג[[#This Row],[LengthofCycle]]=29,0,1),IF(L321=1,IF(שבוע_בדילוג[[#This Row],[LengthofCycle]]+F321=29*2,0,2),IF(L321=2,IF(שבוע_בדילוג[[#This Row],[LengthofCycle]]+F321+F320=29*3,0,3),""))))))</f>
        <v/>
      </c>
      <c r="M322" s="1" t="str">
        <f>IF(שבוע_בדילוג[[#This Row],[וסת השבוע]]=1,IF(שבוע_בדילוג[[#This Row],[וסת השבוע וההפלגה ביחד]]=1,M321+1,0),IF(AND(שבוע_בדילוג[[#This Row],[CycleNumber]]&gt;B321,שבוע_בדילוג[[#This Row],[CycleNumber]]&gt;1),IF(שבוע_בדילוג[[#This Row],[וסת השבוע פעיל?]]&lt;&gt;"",M321+1,""),""))</f>
        <v/>
      </c>
      <c r="N322" s="1" t="str">
        <f>IF(שבוע_בדילוג[[#This Row],[וסת השבוע פעיל?2]]="","",IF(AND(שבוע_בדילוג[[#This Row],[וסת השבוע פעיל?]]&lt;&gt;"",שבוע_בדילוג[[#This Row],[CycleNumber]]&lt;B323,B323&lt;&gt;"",שבוע_בדילוג[[#This Row],[וסת השבוע פעיל?]]&lt;3),IF(L323=0,IF(AND(שבוע_בדילוג[[#This Row],[וסת השבוע פעיל?]]&gt;0,J323=1),0,1),0),""))</f>
        <v/>
      </c>
      <c r="O322" s="1" t="str">
        <f t="shared" si="40"/>
        <v/>
      </c>
      <c r="P322" s="1" t="str">
        <f>IF(AND(שבוע_בדילוג[[#This Row],[חיזוי - שבוע]]=1,K323=1),1,"")</f>
        <v/>
      </c>
      <c r="Q322" s="1" t="str">
        <f>IF(AND(שבוע_בדילוג[[#This Row],[וסת השבוע פעיל?]]&lt;3,OR(שבוע_בדילוג[[#This Row],[CycleNumber]]&gt;B323,B323="")),1,"")</f>
        <v/>
      </c>
      <c r="R322" s="1" t="str">
        <f>IF(AND(שבוע_בדילוג[[#This Row],[חיזוי - שבוע]]&lt;&gt;"",שבוע_בדילוג[[#This Row],[וסת השבוע פעיל?2]]=""),1,"")</f>
        <v/>
      </c>
      <c r="S322" s="1" t="str">
        <f>IF(שבוע_בדילוג[[#This Row],[האישה קבעה וסת שבוע בדילוג?]]=1,IF(שבוע_בדילוג[[#This Row],[וסת השבוע פעיל?]]&lt;3,1,0),"")</f>
        <v/>
      </c>
      <c r="T3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2" s="1" t="str">
        <f t="shared" si="41"/>
        <v/>
      </c>
      <c r="V322" s="1" t="str">
        <f t="shared" si="42"/>
        <v/>
      </c>
      <c r="W322" s="1" t="str">
        <f t="shared" si="43"/>
        <v/>
      </c>
      <c r="X322" s="1" t="str">
        <f>IF(שבוע_בדילוג[[#This Row],[3 הפלגות זהות]]="","",IF(שבוע_בדילוג[[#This Row],[3 הפלגות זהות]]=1,שבוע_בדילוג[[#This Row],[LengthofCycle]],X321))</f>
        <v/>
      </c>
      <c r="Z322" s="1" t="str">
        <f>IF(OR(שבוע_בדילוג[[#This Row],[הווסת פעיל?]]=0,שבוע_בדילוג[[#This Row],[הווסת פעיל?]]=""),"",SUM(Z321,שבוע_בדילוג[[#This Row],[הווסת פעיל?]]))</f>
        <v/>
      </c>
      <c r="AA322" s="1" t="str">
        <f>IF(AND(שבוע_בדילוג[[#This Row],[כמה מחזורים עד עקירה]]&lt;&gt;"",Z323=""),שבוע_בדילוג[[#This Row],[כמה מחזורים עד עקירה]],"")</f>
        <v/>
      </c>
      <c r="AB322" s="1" t="str">
        <f>IF(AND(שבוע_בדילוג[[#This Row],[הווסת פעיל?]]=1,שבוע_בדילוג[[#This Row],[וסת קבוע אחרון]]&lt;&gt;X321),שבוע_בדילוג[[#This Row],[וסת קבוע אחרון]],"")</f>
        <v/>
      </c>
      <c r="AC322" s="1" t="str">
        <f>IF(AND(שבוע_בדילוג[[#This Row],[הווסת פעיל?]]=1,Y321=0,שבוע_בדילוג[[#This Row],[וסת קבוע אחרון]]=X321),שבוע_בדילוג[[#This Row],[וסת קבוע אחרון]],"")</f>
        <v/>
      </c>
      <c r="AD322" s="1" t="str">
        <f>IF(AND(שבוע_בדילוג[[#This Row],[הווסת פעיל?]]=1,Y321=0,שבוע_בדילוג[[#This Row],[וסת קבוע אחרון]]&lt;&gt;X321),1,"")</f>
        <v/>
      </c>
      <c r="AE322" s="1" t="str">
        <f>IF(AND(שבוע_בדילוג[[#This Row],[הווסת פעיל?]]&lt;&gt;"",B323=1),שבוע_בדילוג[[#This Row],[CycleNumber]],"")</f>
        <v/>
      </c>
      <c r="AF322" s="1" t="str">
        <f>IF(AND(שבוע_בדילוג[[#This Row],[הווסת פעיל?]]&lt;&gt;"",Y321=""),שבוע_בדילוג[[#This Row],[CycleNumber]],"")</f>
        <v/>
      </c>
      <c r="AG322" s="1" t="str">
        <f>IF(B323=1,"",IF(שבוע_בדילוג[[#This Row],[הווסת פעיל?]]=1,IF(שבוע_בדילוג[[#This Row],[וסת קבוע אחרון]]=F323,1,0),""))</f>
        <v/>
      </c>
      <c r="AH322" s="1" t="str">
        <f>IF(B323=1,"",IF(שבוע_בדילוג[[#This Row],[הווסת פעיל?]]=1,IF(OR(שבוע_בדילוג[[#This Row],[וסת קבוע אחרון]]=F323,F323=שבוע_בדילוג[[#This Row],[LengthofCycle]]),1,0),""))</f>
        <v/>
      </c>
      <c r="AI322" s="1" t="str">
        <f>IF(B323=1,"",IF(שבוע_בדילוג[[#This Row],[הווסת פעיל?]]=1,IF(OR(שבוע_בדילוג[[#This Row],[וסת קבוע אחרון]]=F323,F323=שבוע_בדילוג[[#This Row],[LengthofCycle]],AND(שבוע_בדילוג[[#This Row],[LengthofCycle]]&lt;&gt;שבוע_בדילוג[[#This Row],[וסת קבוע אחרון]],OR(F323=28,F323=29))),1,0),""))</f>
        <v/>
      </c>
      <c r="AJ322" s="1" t="str">
        <f>IF(AND(שבוע_בדילוג[[#This Row],[הווסת פעיל?]]=1,B323=1),1,"")</f>
        <v/>
      </c>
      <c r="AK322" s="4">
        <f>IF(AND(שבוע_בדילוג[[#This Row],[הווסת פעיל?]]&lt;&gt;1,B323&lt;&gt;1,B323&lt;&gt;""),IF(שבוע_בדילוג[[#This Row],[LengthofCycle]]=F323,1,0),"")</f>
        <v>1</v>
      </c>
      <c r="AL322" s="4">
        <f>IF(AND(שבוע_בדילוג[[#This Row],[הווסת פעיל?]]&lt;&gt;1,B323&lt;&gt;1,B323&lt;&gt;""),IF(OR(שבוע_בדילוג[[#This Row],[LengthofCycle]]=F323,F323=29),1,0),"")</f>
        <v>1</v>
      </c>
      <c r="AM322" s="4">
        <f>IF(AND(שבוע_בדילוג[[#This Row],[הווסת פעיל?]]&lt;&gt;1,B323&lt;&gt;1,B323&lt;&gt;""),IF(OR(שבוע_בדילוג[[#This Row],[LengthofCycle]]=F323,F323=29,F323=28),1,0),"")</f>
        <v>1</v>
      </c>
    </row>
    <row r="323" spans="1:39" x14ac:dyDescent="0.25">
      <c r="A323" s="1" t="s">
        <v>86</v>
      </c>
      <c r="B323" s="1">
        <v>2</v>
      </c>
      <c r="C323" s="1">
        <v>0</v>
      </c>
      <c r="D323" s="1">
        <v>1</v>
      </c>
      <c r="E323" s="1">
        <v>0</v>
      </c>
      <c r="F323" s="1">
        <v>30</v>
      </c>
      <c r="H323" s="1">
        <f>שבוע_בדילוג[[#This Row],[LengthofCycle]]+1</f>
        <v>31</v>
      </c>
      <c r="I323" s="1" t="str">
        <f>IF(IFERROR(LOOKUP(שבוע_בדילוג[[#This Row],[ClientID]],קביעויות[השבוע בדילוג]),FALSE)=שבוע_בדילוג[[#This Row],[ClientID]],1,"")</f>
        <v/>
      </c>
      <c r="J323" s="1" t="str">
        <f>IF(AND(שבוע_בדילוג[[#This Row],[CycleNumber]]&gt;1,OR(B324="",שבוע_בדילוג[[#This Row],[CycleNumber]]&gt;B322)),IF(OR(AND(שבוע_בדילוג[[#This Row],[LengthofCycle]]=29,F322=29),AND(שבוע_בדילוג[[#This Row],[LengthofCycle]]=36,F322=36)),1,""),"")</f>
        <v/>
      </c>
      <c r="K323" s="1" t="str">
        <f>IF(AND(שבוע_בדילוג[[#This Row],[וסת השבוע]]=1,J322=1,שבוע_בדילוג[[#This Row],[CycleNumber]]&gt;B322),1,"")</f>
        <v/>
      </c>
      <c r="L323" s="1" t="str">
        <f>IF(שבוע_בדילוג[[#This Row],[CycleNumber]]=1,"",IF(שבוע_בדילוג[[#This Row],[וסת השבוע]]=1,0,IF(L322="","",IF(L322=0,IF(שבוע_בדילוג[[#This Row],[LengthofCycle]]=29,0,1),IF(L322=1,IF(שבוע_בדילוג[[#This Row],[LengthofCycle]]+F322=29*2,0,2),IF(L322=2,IF(שבוע_בדילוג[[#This Row],[LengthofCycle]]+F322+F321=29*3,0,3),""))))))</f>
        <v/>
      </c>
      <c r="M323" s="1" t="str">
        <f>IF(שבוע_בדילוג[[#This Row],[וסת השבוע]]=1,IF(שבוע_בדילוג[[#This Row],[וסת השבוע וההפלגה ביחד]]=1,M322+1,0),IF(AND(שבוע_בדילוג[[#This Row],[CycleNumber]]&gt;B322,שבוע_בדילוג[[#This Row],[CycleNumber]]&gt;1),IF(שבוע_בדילוג[[#This Row],[וסת השבוע פעיל?]]&lt;&gt;"",M322+1,""),""))</f>
        <v/>
      </c>
      <c r="N323" s="1" t="str">
        <f>IF(שבוע_בדילוג[[#This Row],[וסת השבוע פעיל?2]]="","",IF(AND(שבוע_בדילוג[[#This Row],[וסת השבוע פעיל?]]&lt;&gt;"",שבוע_בדילוג[[#This Row],[CycleNumber]]&lt;B324,B324&lt;&gt;"",שבוע_בדילוג[[#This Row],[וסת השבוע פעיל?]]&lt;3),IF(L324=0,IF(AND(שבוע_בדילוג[[#This Row],[וסת השבוע פעיל?]]&gt;0,J324=1),0,1),0),""))</f>
        <v/>
      </c>
      <c r="O323" s="1" t="str">
        <f t="shared" si="40"/>
        <v/>
      </c>
      <c r="P323" s="1" t="str">
        <f>IF(AND(שבוע_בדילוג[[#This Row],[חיזוי - שבוע]]=1,K324=1),1,"")</f>
        <v/>
      </c>
      <c r="Q323" s="1" t="str">
        <f>IF(AND(שבוע_בדילוג[[#This Row],[וסת השבוע פעיל?]]&lt;3,OR(שבוע_בדילוג[[#This Row],[CycleNumber]]&gt;B324,B324="")),1,"")</f>
        <v/>
      </c>
      <c r="R323" s="1" t="str">
        <f>IF(AND(שבוע_בדילוג[[#This Row],[חיזוי - שבוע]]&lt;&gt;"",שבוע_בדילוג[[#This Row],[וסת השבוע פעיל?2]]=""),1,"")</f>
        <v/>
      </c>
      <c r="S323" s="1" t="str">
        <f>IF(שבוע_בדילוג[[#This Row],[האישה קבעה וסת שבוע בדילוג?]]=1,IF(שבוע_בדילוג[[#This Row],[וסת השבוע פעיל?]]&lt;3,1,0),"")</f>
        <v/>
      </c>
      <c r="T3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3" s="1" t="str">
        <f t="shared" si="41"/>
        <v/>
      </c>
      <c r="V323" s="1" t="str">
        <f t="shared" si="42"/>
        <v/>
      </c>
      <c r="W323" s="1" t="str">
        <f t="shared" si="43"/>
        <v/>
      </c>
      <c r="X323" s="1" t="str">
        <f>IF(שבוע_בדילוג[[#This Row],[3 הפלגות זהות]]="","",IF(שבוע_בדילוג[[#This Row],[3 הפלגות זהות]]=1,שבוע_בדילוג[[#This Row],[LengthofCycle]],X322))</f>
        <v/>
      </c>
      <c r="Z323" s="1" t="str">
        <f>IF(OR(שבוע_בדילוג[[#This Row],[הווסת פעיל?]]=0,שבוע_בדילוג[[#This Row],[הווסת פעיל?]]=""),"",SUM(Z322,שבוע_בדילוג[[#This Row],[הווסת פעיל?]]))</f>
        <v/>
      </c>
      <c r="AA323" s="1" t="str">
        <f>IF(AND(שבוע_בדילוג[[#This Row],[כמה מחזורים עד עקירה]]&lt;&gt;"",Z324=""),שבוע_בדילוג[[#This Row],[כמה מחזורים עד עקירה]],"")</f>
        <v/>
      </c>
      <c r="AB323" s="1" t="str">
        <f>IF(AND(שבוע_בדילוג[[#This Row],[הווסת פעיל?]]=1,שבוע_בדילוג[[#This Row],[וסת קבוע אחרון]]&lt;&gt;X322),שבוע_בדילוג[[#This Row],[וסת קבוע אחרון]],"")</f>
        <v/>
      </c>
      <c r="AC323" s="1" t="str">
        <f>IF(AND(שבוע_בדילוג[[#This Row],[הווסת פעיל?]]=1,Y322=0,שבוע_בדילוג[[#This Row],[וסת קבוע אחרון]]=X322),שבוע_בדילוג[[#This Row],[וסת קבוע אחרון]],"")</f>
        <v/>
      </c>
      <c r="AD323" s="1" t="str">
        <f>IF(AND(שבוע_בדילוג[[#This Row],[הווסת פעיל?]]=1,Y322=0,שבוע_בדילוג[[#This Row],[וסת קבוע אחרון]]&lt;&gt;X322),1,"")</f>
        <v/>
      </c>
      <c r="AE323" s="1" t="str">
        <f>IF(AND(שבוע_בדילוג[[#This Row],[הווסת פעיל?]]&lt;&gt;"",B324=1),שבוע_בדילוג[[#This Row],[CycleNumber]],"")</f>
        <v/>
      </c>
      <c r="AF323" s="1" t="str">
        <f>IF(AND(שבוע_בדילוג[[#This Row],[הווסת פעיל?]]&lt;&gt;"",Y322=""),שבוע_בדילוג[[#This Row],[CycleNumber]],"")</f>
        <v/>
      </c>
      <c r="AG323" s="1" t="str">
        <f>IF(B324=1,"",IF(שבוע_בדילוג[[#This Row],[הווסת פעיל?]]=1,IF(שבוע_בדילוג[[#This Row],[וסת קבוע אחרון]]=F324,1,0),""))</f>
        <v/>
      </c>
      <c r="AH323" s="1" t="str">
        <f>IF(B324=1,"",IF(שבוע_בדילוג[[#This Row],[הווסת פעיל?]]=1,IF(OR(שבוע_בדילוג[[#This Row],[וסת קבוע אחרון]]=F324,F324=שבוע_בדילוג[[#This Row],[LengthofCycle]]),1,0),""))</f>
        <v/>
      </c>
      <c r="AI323" s="1" t="str">
        <f>IF(B324=1,"",IF(שבוע_בדילוג[[#This Row],[הווסת פעיל?]]=1,IF(OR(שבוע_בדילוג[[#This Row],[וסת קבוע אחרון]]=F324,F324=שבוע_בדילוג[[#This Row],[LengthofCycle]],AND(שבוע_בדילוג[[#This Row],[LengthofCycle]]&lt;&gt;שבוע_בדילוג[[#This Row],[וסת קבוע אחרון]],OR(F324=28,F324=29))),1,0),""))</f>
        <v/>
      </c>
      <c r="AJ323" s="1" t="str">
        <f>IF(AND(שבוע_בדילוג[[#This Row],[הווסת פעיל?]]=1,B324=1),1,"")</f>
        <v/>
      </c>
      <c r="AK323" s="4">
        <f>IF(AND(שבוע_בדילוג[[#This Row],[הווסת פעיל?]]&lt;&gt;1,B324&lt;&gt;1,B324&lt;&gt;""),IF(שבוע_בדילוג[[#This Row],[LengthofCycle]]=F324,1,0),"")</f>
        <v>0</v>
      </c>
      <c r="AL323" s="4">
        <f>IF(AND(שבוע_בדילוג[[#This Row],[הווסת פעיל?]]&lt;&gt;1,B324&lt;&gt;1,B324&lt;&gt;""),IF(OR(שבוע_בדילוג[[#This Row],[LengthofCycle]]=F324,F324=29),1,0),"")</f>
        <v>0</v>
      </c>
      <c r="AM323" s="4">
        <f>IF(AND(שבוע_בדילוג[[#This Row],[הווסת פעיל?]]&lt;&gt;1,B324&lt;&gt;1,B324&lt;&gt;""),IF(OR(שבוע_בדילוג[[#This Row],[LengthofCycle]]=F324,F324=29,F324=28),1,0),"")</f>
        <v>0</v>
      </c>
    </row>
    <row r="324" spans="1:39" x14ac:dyDescent="0.25">
      <c r="A324" s="1" t="s">
        <v>86</v>
      </c>
      <c r="B324" s="1">
        <v>3</v>
      </c>
      <c r="C324" s="1">
        <v>0</v>
      </c>
      <c r="D324" s="1">
        <v>0</v>
      </c>
      <c r="E324" s="1">
        <v>0</v>
      </c>
      <c r="F324" s="1">
        <v>32</v>
      </c>
      <c r="H324" s="1">
        <f>שבוע_בדילוג[[#This Row],[LengthofCycle]]+1</f>
        <v>33</v>
      </c>
      <c r="I324" s="1" t="str">
        <f>IF(IFERROR(LOOKUP(שבוע_בדילוג[[#This Row],[ClientID]],קביעויות[השבוע בדילוג]),FALSE)=שבוע_בדילוג[[#This Row],[ClientID]],1,"")</f>
        <v/>
      </c>
      <c r="J324" s="1" t="str">
        <f>IF(AND(שבוע_בדילוג[[#This Row],[CycleNumber]]&gt;1,OR(B325="",שבוע_בדילוג[[#This Row],[CycleNumber]]&gt;B323)),IF(OR(AND(שבוע_בדילוג[[#This Row],[LengthofCycle]]=29,F323=29),AND(שבוע_בדילוג[[#This Row],[LengthofCycle]]=36,F323=36)),1,""),"")</f>
        <v/>
      </c>
      <c r="K324" s="1" t="str">
        <f>IF(AND(שבוע_בדילוג[[#This Row],[וסת השבוע]]=1,J323=1,שבוע_בדילוג[[#This Row],[CycleNumber]]&gt;B323),1,"")</f>
        <v/>
      </c>
      <c r="L324" s="1" t="str">
        <f>IF(שבוע_בדילוג[[#This Row],[CycleNumber]]=1,"",IF(שבוע_בדילוג[[#This Row],[וסת השבוע]]=1,0,IF(L323="","",IF(L323=0,IF(שבוע_בדילוג[[#This Row],[LengthofCycle]]=29,0,1),IF(L323=1,IF(שבוע_בדילוג[[#This Row],[LengthofCycle]]+F323=29*2,0,2),IF(L323=2,IF(שבוע_בדילוג[[#This Row],[LengthofCycle]]+F323+F322=29*3,0,3),""))))))</f>
        <v/>
      </c>
      <c r="M324" s="1" t="str">
        <f>IF(שבוע_בדילוג[[#This Row],[וסת השבוע]]=1,IF(שבוע_בדילוג[[#This Row],[וסת השבוע וההפלגה ביחד]]=1,M323+1,0),IF(AND(שבוע_בדילוג[[#This Row],[CycleNumber]]&gt;B323,שבוע_בדילוג[[#This Row],[CycleNumber]]&gt;1),IF(שבוע_בדילוג[[#This Row],[וסת השבוע פעיל?]]&lt;&gt;"",M323+1,""),""))</f>
        <v/>
      </c>
      <c r="N324" s="1" t="str">
        <f>IF(שבוע_בדילוג[[#This Row],[וסת השבוע פעיל?2]]="","",IF(AND(שבוע_בדילוג[[#This Row],[וסת השבוע פעיל?]]&lt;&gt;"",שבוע_בדילוג[[#This Row],[CycleNumber]]&lt;B325,B325&lt;&gt;"",שבוע_בדילוג[[#This Row],[וסת השבוע פעיל?]]&lt;3),IF(L325=0,IF(AND(שבוע_בדילוג[[#This Row],[וסת השבוע פעיל?]]&gt;0,J325=1),0,1),0),""))</f>
        <v/>
      </c>
      <c r="O324" s="1" t="str">
        <f t="shared" si="40"/>
        <v/>
      </c>
      <c r="P324" s="1" t="str">
        <f>IF(AND(שבוע_בדילוג[[#This Row],[חיזוי - שבוע]]=1,K325=1),1,"")</f>
        <v/>
      </c>
      <c r="Q324" s="1" t="str">
        <f>IF(AND(שבוע_בדילוג[[#This Row],[וסת השבוע פעיל?]]&lt;3,OR(שבוע_בדילוג[[#This Row],[CycleNumber]]&gt;B325,B325="")),1,"")</f>
        <v/>
      </c>
      <c r="R324" s="1" t="str">
        <f>IF(AND(שבוע_בדילוג[[#This Row],[חיזוי - שבוע]]&lt;&gt;"",שבוע_בדילוג[[#This Row],[וסת השבוע פעיל?2]]=""),1,"")</f>
        <v/>
      </c>
      <c r="S324" s="1" t="str">
        <f>IF(שבוע_בדילוג[[#This Row],[האישה קבעה וסת שבוע בדילוג?]]=1,IF(שבוע_בדילוג[[#This Row],[וסת השבוע פעיל?]]&lt;3,1,0),"")</f>
        <v/>
      </c>
      <c r="T3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4" s="1">
        <f t="shared" si="41"/>
        <v>0</v>
      </c>
      <c r="V324" s="1" t="str">
        <f t="shared" si="42"/>
        <v/>
      </c>
      <c r="W324" s="1" t="str">
        <f t="shared" si="43"/>
        <v/>
      </c>
      <c r="X324" s="1" t="str">
        <f>IF(שבוע_בדילוג[[#This Row],[3 הפלגות זהות]]="","",IF(שבוע_בדילוג[[#This Row],[3 הפלגות זהות]]=1,שבוע_בדילוג[[#This Row],[LengthofCycle]],X323))</f>
        <v/>
      </c>
      <c r="Z324" s="1" t="str">
        <f>IF(OR(שבוע_בדילוג[[#This Row],[הווסת פעיל?]]=0,שבוע_בדילוג[[#This Row],[הווסת פעיל?]]=""),"",SUM(Z323,שבוע_בדילוג[[#This Row],[הווסת פעיל?]]))</f>
        <v/>
      </c>
      <c r="AA324" s="1" t="str">
        <f>IF(AND(שבוע_בדילוג[[#This Row],[כמה מחזורים עד עקירה]]&lt;&gt;"",Z325=""),שבוע_בדילוג[[#This Row],[כמה מחזורים עד עקירה]],"")</f>
        <v/>
      </c>
      <c r="AB324" s="1" t="str">
        <f>IF(AND(שבוע_בדילוג[[#This Row],[הווסת פעיל?]]=1,שבוע_בדילוג[[#This Row],[וסת קבוע אחרון]]&lt;&gt;X323),שבוע_בדילוג[[#This Row],[וסת קבוע אחרון]],"")</f>
        <v/>
      </c>
      <c r="AC324" s="1" t="str">
        <f>IF(AND(שבוע_בדילוג[[#This Row],[הווסת פעיל?]]=1,Y323=0,שבוע_בדילוג[[#This Row],[וסת קבוע אחרון]]=X323),שבוע_בדילוג[[#This Row],[וסת קבוע אחרון]],"")</f>
        <v/>
      </c>
      <c r="AD324" s="1" t="str">
        <f>IF(AND(שבוע_בדילוג[[#This Row],[הווסת פעיל?]]=1,Y323=0,שבוע_בדילוג[[#This Row],[וסת קבוע אחרון]]&lt;&gt;X323),1,"")</f>
        <v/>
      </c>
      <c r="AE324" s="1" t="str">
        <f>IF(AND(שבוע_בדילוג[[#This Row],[הווסת פעיל?]]&lt;&gt;"",B325=1),שבוע_בדילוג[[#This Row],[CycleNumber]],"")</f>
        <v/>
      </c>
      <c r="AF324" s="1" t="str">
        <f>IF(AND(שבוע_בדילוג[[#This Row],[הווסת פעיל?]]&lt;&gt;"",Y323=""),שבוע_בדילוג[[#This Row],[CycleNumber]],"")</f>
        <v/>
      </c>
      <c r="AG324" s="1" t="str">
        <f>IF(B325=1,"",IF(שבוע_בדילוג[[#This Row],[הווסת פעיל?]]=1,IF(שבוע_בדילוג[[#This Row],[וסת קבוע אחרון]]=F325,1,0),""))</f>
        <v/>
      </c>
      <c r="AH324" s="1" t="str">
        <f>IF(B325=1,"",IF(שבוע_בדילוג[[#This Row],[הווסת פעיל?]]=1,IF(OR(שבוע_בדילוג[[#This Row],[וסת קבוע אחרון]]=F325,F325=שבוע_בדילוג[[#This Row],[LengthofCycle]]),1,0),""))</f>
        <v/>
      </c>
      <c r="AI324" s="1" t="str">
        <f>IF(B325=1,"",IF(שבוע_בדילוג[[#This Row],[הווסת פעיל?]]=1,IF(OR(שבוע_בדילוג[[#This Row],[וסת קבוע אחרון]]=F325,F325=שבוע_בדילוג[[#This Row],[LengthofCycle]],AND(שבוע_בדילוג[[#This Row],[LengthofCycle]]&lt;&gt;שבוע_בדילוג[[#This Row],[וסת קבוע אחרון]],OR(F325=28,F325=29))),1,0),""))</f>
        <v/>
      </c>
      <c r="AJ324" s="1" t="str">
        <f>IF(AND(שבוע_בדילוג[[#This Row],[הווסת פעיל?]]=1,B325=1),1,"")</f>
        <v/>
      </c>
      <c r="AK324" s="4">
        <f>IF(AND(שבוע_בדילוג[[#This Row],[הווסת פעיל?]]&lt;&gt;1,B325&lt;&gt;1,B325&lt;&gt;""),IF(שבוע_בדילוג[[#This Row],[LengthofCycle]]=F325,1,0),"")</f>
        <v>0</v>
      </c>
      <c r="AL324" s="4">
        <f>IF(AND(שבוע_בדילוג[[#This Row],[הווסת פעיל?]]&lt;&gt;1,B325&lt;&gt;1,B325&lt;&gt;""),IF(OR(שבוע_בדילוג[[#This Row],[LengthofCycle]]=F325,F325=29),1,0),"")</f>
        <v>0</v>
      </c>
      <c r="AM324" s="4">
        <f>IF(AND(שבוע_בדילוג[[#This Row],[הווסת פעיל?]]&lt;&gt;1,B325&lt;&gt;1,B325&lt;&gt;""),IF(OR(שבוע_בדילוג[[#This Row],[LengthofCycle]]=F325,F325=29,F325=28),1,0),"")</f>
        <v>0</v>
      </c>
    </row>
    <row r="325" spans="1:39" x14ac:dyDescent="0.25">
      <c r="A325" s="1" t="s">
        <v>86</v>
      </c>
      <c r="B325" s="1">
        <v>4</v>
      </c>
      <c r="C325" s="1">
        <v>0</v>
      </c>
      <c r="D325" s="1">
        <v>0</v>
      </c>
      <c r="E325" s="1">
        <v>0</v>
      </c>
      <c r="F325" s="1">
        <v>40</v>
      </c>
      <c r="H325" s="1">
        <f>שבוע_בדילוג[[#This Row],[LengthofCycle]]+1</f>
        <v>41</v>
      </c>
      <c r="I325" s="1" t="str">
        <f>IF(IFERROR(LOOKUP(שבוע_בדילוג[[#This Row],[ClientID]],קביעויות[השבוע בדילוג]),FALSE)=שבוע_בדילוג[[#This Row],[ClientID]],1,"")</f>
        <v/>
      </c>
      <c r="J325" s="1" t="str">
        <f>IF(AND(שבוע_בדילוג[[#This Row],[CycleNumber]]&gt;1,OR(B326="",שבוע_בדילוג[[#This Row],[CycleNumber]]&gt;B324)),IF(OR(AND(שבוע_בדילוג[[#This Row],[LengthofCycle]]=29,F324=29),AND(שבוע_בדילוג[[#This Row],[LengthofCycle]]=36,F324=36)),1,""),"")</f>
        <v/>
      </c>
      <c r="K325" s="1" t="str">
        <f>IF(AND(שבוע_בדילוג[[#This Row],[וסת השבוע]]=1,J324=1,שבוע_בדילוג[[#This Row],[CycleNumber]]&gt;B324),1,"")</f>
        <v/>
      </c>
      <c r="L325" s="1" t="str">
        <f>IF(שבוע_בדילוג[[#This Row],[CycleNumber]]=1,"",IF(שבוע_בדילוג[[#This Row],[וסת השבוע]]=1,0,IF(L324="","",IF(L324=0,IF(שבוע_בדילוג[[#This Row],[LengthofCycle]]=29,0,1),IF(L324=1,IF(שבוע_בדילוג[[#This Row],[LengthofCycle]]+F324=29*2,0,2),IF(L324=2,IF(שבוע_בדילוג[[#This Row],[LengthofCycle]]+F324+F323=29*3,0,3),""))))))</f>
        <v/>
      </c>
      <c r="M325" s="1" t="str">
        <f>IF(שבוע_בדילוג[[#This Row],[וסת השבוע]]=1,IF(שבוע_בדילוג[[#This Row],[וסת השבוע וההפלגה ביחד]]=1,M324+1,0),IF(AND(שבוע_בדילוג[[#This Row],[CycleNumber]]&gt;B324,שבוע_בדילוג[[#This Row],[CycleNumber]]&gt;1),IF(שבוע_בדילוג[[#This Row],[וסת השבוע פעיל?]]&lt;&gt;"",M324+1,""),""))</f>
        <v/>
      </c>
      <c r="N325" s="1" t="str">
        <f>IF(שבוע_בדילוג[[#This Row],[וסת השבוע פעיל?2]]="","",IF(AND(שבוע_בדילוג[[#This Row],[וסת השבוע פעיל?]]&lt;&gt;"",שבוע_בדילוג[[#This Row],[CycleNumber]]&lt;B326,B326&lt;&gt;"",שבוע_בדילוג[[#This Row],[וסת השבוע פעיל?]]&lt;3),IF(L326=0,IF(AND(שבוע_בדילוג[[#This Row],[וסת השבוע פעיל?]]&gt;0,J326=1),0,1),0),""))</f>
        <v/>
      </c>
      <c r="O325" s="1" t="str">
        <f t="shared" si="40"/>
        <v/>
      </c>
      <c r="P325" s="1" t="str">
        <f>IF(AND(שבוע_בדילוג[[#This Row],[חיזוי - שבוע]]=1,K326=1),1,"")</f>
        <v/>
      </c>
      <c r="Q325" s="1" t="str">
        <f>IF(AND(שבוע_בדילוג[[#This Row],[וסת השבוע פעיל?]]&lt;3,OR(שבוע_בדילוג[[#This Row],[CycleNumber]]&gt;B326,B326="")),1,"")</f>
        <v/>
      </c>
      <c r="R325" s="1" t="str">
        <f>IF(AND(שבוע_בדילוג[[#This Row],[חיזוי - שבוע]]&lt;&gt;"",שבוע_בדילוג[[#This Row],[וסת השבוע פעיל?2]]=""),1,"")</f>
        <v/>
      </c>
      <c r="S325" s="1" t="str">
        <f>IF(שבוע_בדילוג[[#This Row],[האישה קבעה וסת שבוע בדילוג?]]=1,IF(שבוע_בדילוג[[#This Row],[וסת השבוע פעיל?]]&lt;3,1,0),"")</f>
        <v/>
      </c>
      <c r="T3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5" s="1">
        <f t="shared" si="41"/>
        <v>0</v>
      </c>
      <c r="V325" s="1">
        <f t="shared" si="42"/>
        <v>0</v>
      </c>
      <c r="W325" s="1" t="str">
        <f t="shared" si="43"/>
        <v/>
      </c>
      <c r="X325" s="1" t="str">
        <f>IF(שבוע_בדילוג[[#This Row],[3 הפלגות זהות]]="","",IF(שבוע_בדילוג[[#This Row],[3 הפלגות זהות]]=1,שבוע_בדילוג[[#This Row],[LengthofCycle]],X324))</f>
        <v/>
      </c>
      <c r="Z325" s="1" t="str">
        <f>IF(OR(שבוע_בדילוג[[#This Row],[הווסת פעיל?]]=0,שבוע_בדילוג[[#This Row],[הווסת פעיל?]]=""),"",SUM(Z324,שבוע_בדילוג[[#This Row],[הווסת פעיל?]]))</f>
        <v/>
      </c>
      <c r="AA325" s="1" t="str">
        <f>IF(AND(שבוע_בדילוג[[#This Row],[כמה מחזורים עד עקירה]]&lt;&gt;"",Z326=""),שבוע_בדילוג[[#This Row],[כמה מחזורים עד עקירה]],"")</f>
        <v/>
      </c>
      <c r="AB325" s="1" t="str">
        <f>IF(AND(שבוע_בדילוג[[#This Row],[הווסת פעיל?]]=1,שבוע_בדילוג[[#This Row],[וסת קבוע אחרון]]&lt;&gt;X324),שבוע_בדילוג[[#This Row],[וסת קבוע אחרון]],"")</f>
        <v/>
      </c>
      <c r="AC325" s="1" t="str">
        <f>IF(AND(שבוע_בדילוג[[#This Row],[הווסת פעיל?]]=1,Y324=0,שבוע_בדילוג[[#This Row],[וסת קבוע אחרון]]=X324),שבוע_בדילוג[[#This Row],[וסת קבוע אחרון]],"")</f>
        <v/>
      </c>
      <c r="AD325" s="1" t="str">
        <f>IF(AND(שבוע_בדילוג[[#This Row],[הווסת פעיל?]]=1,Y324=0,שבוע_בדילוג[[#This Row],[וסת קבוע אחרון]]&lt;&gt;X324),1,"")</f>
        <v/>
      </c>
      <c r="AE325" s="1" t="str">
        <f>IF(AND(שבוע_בדילוג[[#This Row],[הווסת פעיל?]]&lt;&gt;"",B326=1),שבוע_בדילוג[[#This Row],[CycleNumber]],"")</f>
        <v/>
      </c>
      <c r="AF325" s="1" t="str">
        <f>IF(AND(שבוע_בדילוג[[#This Row],[הווסת פעיל?]]&lt;&gt;"",Y324=""),שבוע_בדילוג[[#This Row],[CycleNumber]],"")</f>
        <v/>
      </c>
      <c r="AG325" s="1" t="str">
        <f>IF(B326=1,"",IF(שבוע_בדילוג[[#This Row],[הווסת פעיל?]]=1,IF(שבוע_בדילוג[[#This Row],[וסת קבוע אחרון]]=F326,1,0),""))</f>
        <v/>
      </c>
      <c r="AH325" s="1" t="str">
        <f>IF(B326=1,"",IF(שבוע_בדילוג[[#This Row],[הווסת פעיל?]]=1,IF(OR(שבוע_בדילוג[[#This Row],[וסת קבוע אחרון]]=F326,F326=שבוע_בדילוג[[#This Row],[LengthofCycle]]),1,0),""))</f>
        <v/>
      </c>
      <c r="AI325" s="1" t="str">
        <f>IF(B326=1,"",IF(שבוע_בדילוג[[#This Row],[הווסת פעיל?]]=1,IF(OR(שבוע_בדילוג[[#This Row],[וסת קבוע אחרון]]=F326,F326=שבוע_בדילוג[[#This Row],[LengthofCycle]],AND(שבוע_בדילוג[[#This Row],[LengthofCycle]]&lt;&gt;שבוע_בדילוג[[#This Row],[וסת קבוע אחרון]],OR(F326=28,F326=29))),1,0),""))</f>
        <v/>
      </c>
      <c r="AJ325" s="1" t="str">
        <f>IF(AND(שבוע_בדילוג[[#This Row],[הווסת פעיל?]]=1,B326=1),1,"")</f>
        <v/>
      </c>
      <c r="AK325" s="4">
        <f>IF(AND(שבוע_בדילוג[[#This Row],[הווסת פעיל?]]&lt;&gt;1,B326&lt;&gt;1,B326&lt;&gt;""),IF(שבוע_בדילוג[[#This Row],[LengthofCycle]]=F326,1,0),"")</f>
        <v>0</v>
      </c>
      <c r="AL325" s="4">
        <f>IF(AND(שבוע_בדילוג[[#This Row],[הווסת פעיל?]]&lt;&gt;1,B326&lt;&gt;1,B326&lt;&gt;""),IF(OR(שבוע_בדילוג[[#This Row],[LengthofCycle]]=F326,F326=29),1,0),"")</f>
        <v>0</v>
      </c>
      <c r="AM325" s="4">
        <f>IF(AND(שבוע_בדילוג[[#This Row],[הווסת פעיל?]]&lt;&gt;1,B326&lt;&gt;1,B326&lt;&gt;""),IF(OR(שבוע_בדילוג[[#This Row],[LengthofCycle]]=F326,F326=29,F326=28),1,0),"")</f>
        <v>0</v>
      </c>
    </row>
    <row r="326" spans="1:39" x14ac:dyDescent="0.25">
      <c r="A326" s="1" t="s">
        <v>86</v>
      </c>
      <c r="B326" s="1">
        <v>5</v>
      </c>
      <c r="C326" s="1">
        <v>0</v>
      </c>
      <c r="D326" s="1">
        <v>1</v>
      </c>
      <c r="E326" s="1">
        <v>0</v>
      </c>
      <c r="F326" s="1">
        <v>27</v>
      </c>
      <c r="H326" s="1">
        <f>שבוע_בדילוג[[#This Row],[LengthofCycle]]+1</f>
        <v>28</v>
      </c>
      <c r="I326" s="1" t="str">
        <f>IF(IFERROR(LOOKUP(שבוע_בדילוג[[#This Row],[ClientID]],קביעויות[השבוע בדילוג]),FALSE)=שבוע_בדילוג[[#This Row],[ClientID]],1,"")</f>
        <v/>
      </c>
      <c r="J326" s="1" t="str">
        <f>IF(AND(שבוע_בדילוג[[#This Row],[CycleNumber]]&gt;1,OR(B327="",שבוע_בדילוג[[#This Row],[CycleNumber]]&gt;B325)),IF(OR(AND(שבוע_בדילוג[[#This Row],[LengthofCycle]]=29,F325=29),AND(שבוע_בדילוג[[#This Row],[LengthofCycle]]=36,F325=36)),1,""),"")</f>
        <v/>
      </c>
      <c r="K326" s="1" t="str">
        <f>IF(AND(שבוע_בדילוג[[#This Row],[וסת השבוע]]=1,J325=1,שבוע_בדילוג[[#This Row],[CycleNumber]]&gt;B325),1,"")</f>
        <v/>
      </c>
      <c r="L326" s="1" t="str">
        <f>IF(שבוע_בדילוג[[#This Row],[CycleNumber]]=1,"",IF(שבוע_בדילוג[[#This Row],[וסת השבוע]]=1,0,IF(L325="","",IF(L325=0,IF(שבוע_בדילוג[[#This Row],[LengthofCycle]]=29,0,1),IF(L325=1,IF(שבוע_בדילוג[[#This Row],[LengthofCycle]]+F325=29*2,0,2),IF(L325=2,IF(שבוע_בדילוג[[#This Row],[LengthofCycle]]+F325+F324=29*3,0,3),""))))))</f>
        <v/>
      </c>
      <c r="M326" s="1" t="str">
        <f>IF(שבוע_בדילוג[[#This Row],[וסת השבוע]]=1,IF(שבוע_בדילוג[[#This Row],[וסת השבוע וההפלגה ביחד]]=1,M325+1,0),IF(AND(שבוע_בדילוג[[#This Row],[CycleNumber]]&gt;B325,שבוע_בדילוג[[#This Row],[CycleNumber]]&gt;1),IF(שבוע_בדילוג[[#This Row],[וסת השבוע פעיל?]]&lt;&gt;"",M325+1,""),""))</f>
        <v/>
      </c>
      <c r="N326" s="1" t="str">
        <f>IF(שבוע_בדילוג[[#This Row],[וסת השבוע פעיל?2]]="","",IF(AND(שבוע_בדילוג[[#This Row],[וסת השבוע פעיל?]]&lt;&gt;"",שבוע_בדילוג[[#This Row],[CycleNumber]]&lt;B327,B327&lt;&gt;"",שבוע_בדילוג[[#This Row],[וסת השבוע פעיל?]]&lt;3),IF(L327=0,IF(AND(שבוע_בדילוג[[#This Row],[וסת השבוע פעיל?]]&gt;0,J327=1),0,1),0),""))</f>
        <v/>
      </c>
      <c r="O326" s="1" t="str">
        <f t="shared" si="40"/>
        <v/>
      </c>
      <c r="P326" s="1" t="str">
        <f>IF(AND(שבוע_בדילוג[[#This Row],[חיזוי - שבוע]]=1,K327=1),1,"")</f>
        <v/>
      </c>
      <c r="Q326" s="1" t="str">
        <f>IF(AND(שבוע_בדילוג[[#This Row],[וסת השבוע פעיל?]]&lt;3,OR(שבוע_בדילוג[[#This Row],[CycleNumber]]&gt;B327,B327="")),1,"")</f>
        <v/>
      </c>
      <c r="R326" s="1" t="str">
        <f>IF(AND(שבוע_בדילוג[[#This Row],[חיזוי - שבוע]]&lt;&gt;"",שבוע_בדילוג[[#This Row],[וסת השבוע פעיל?2]]=""),1,"")</f>
        <v/>
      </c>
      <c r="S326" s="1" t="str">
        <f>IF(שבוע_בדילוג[[#This Row],[האישה קבעה וסת שבוע בדילוג?]]=1,IF(שבוע_בדילוג[[#This Row],[וסת השבוע פעיל?]]&lt;3,1,0),"")</f>
        <v/>
      </c>
      <c r="T3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6" s="1">
        <f t="shared" si="41"/>
        <v>0</v>
      </c>
      <c r="V326" s="1">
        <f t="shared" si="42"/>
        <v>0</v>
      </c>
      <c r="W326" s="1">
        <f t="shared" si="43"/>
        <v>0</v>
      </c>
      <c r="X326" s="1" t="str">
        <f>IF(שבוע_בדילוג[[#This Row],[3 הפלגות זהות]]="","",IF(שבוע_בדילוג[[#This Row],[3 הפלגות זהות]]=1,שבוע_בדילוג[[#This Row],[LengthofCycle]],X325))</f>
        <v/>
      </c>
      <c r="Z326" s="1" t="str">
        <f>IF(OR(שבוע_בדילוג[[#This Row],[הווסת פעיל?]]=0,שבוע_בדילוג[[#This Row],[הווסת פעיל?]]=""),"",SUM(Z325,שבוע_בדילוג[[#This Row],[הווסת פעיל?]]))</f>
        <v/>
      </c>
      <c r="AA326" s="1" t="str">
        <f>IF(AND(שבוע_בדילוג[[#This Row],[כמה מחזורים עד עקירה]]&lt;&gt;"",Z327=""),שבוע_בדילוג[[#This Row],[כמה מחזורים עד עקירה]],"")</f>
        <v/>
      </c>
      <c r="AB326" s="1" t="str">
        <f>IF(AND(שבוע_בדילוג[[#This Row],[הווסת פעיל?]]=1,שבוע_בדילוג[[#This Row],[וסת קבוע אחרון]]&lt;&gt;X325),שבוע_בדילוג[[#This Row],[וסת קבוע אחרון]],"")</f>
        <v/>
      </c>
      <c r="AC326" s="1" t="str">
        <f>IF(AND(שבוע_בדילוג[[#This Row],[הווסת פעיל?]]=1,Y325=0,שבוע_בדילוג[[#This Row],[וסת קבוע אחרון]]=X325),שבוע_בדילוג[[#This Row],[וסת קבוע אחרון]],"")</f>
        <v/>
      </c>
      <c r="AD326" s="1" t="str">
        <f>IF(AND(שבוע_בדילוג[[#This Row],[הווסת פעיל?]]=1,Y325=0,שבוע_בדילוג[[#This Row],[וסת קבוע אחרון]]&lt;&gt;X325),1,"")</f>
        <v/>
      </c>
      <c r="AE326" s="1" t="str">
        <f>IF(AND(שבוע_בדילוג[[#This Row],[הווסת פעיל?]]&lt;&gt;"",B327=1),שבוע_בדילוג[[#This Row],[CycleNumber]],"")</f>
        <v/>
      </c>
      <c r="AF326" s="1" t="str">
        <f>IF(AND(שבוע_בדילוג[[#This Row],[הווסת פעיל?]]&lt;&gt;"",Y325=""),שבוע_בדילוג[[#This Row],[CycleNumber]],"")</f>
        <v/>
      </c>
      <c r="AG326" s="1" t="str">
        <f>IF(B327=1,"",IF(שבוע_בדילוג[[#This Row],[הווסת פעיל?]]=1,IF(שבוע_בדילוג[[#This Row],[וסת קבוע אחרון]]=F327,1,0),""))</f>
        <v/>
      </c>
      <c r="AH326" s="1" t="str">
        <f>IF(B327=1,"",IF(שבוע_בדילוג[[#This Row],[הווסת פעיל?]]=1,IF(OR(שבוע_בדילוג[[#This Row],[וסת קבוע אחרון]]=F327,F327=שבוע_בדילוג[[#This Row],[LengthofCycle]]),1,0),""))</f>
        <v/>
      </c>
      <c r="AI326" s="1" t="str">
        <f>IF(B327=1,"",IF(שבוע_בדילוג[[#This Row],[הווסת פעיל?]]=1,IF(OR(שבוע_בדילוג[[#This Row],[וסת קבוע אחרון]]=F327,F327=שבוע_בדילוג[[#This Row],[LengthofCycle]],AND(שבוע_בדילוג[[#This Row],[LengthofCycle]]&lt;&gt;שבוע_בדילוג[[#This Row],[וסת קבוע אחרון]],OR(F327=28,F327=29))),1,0),""))</f>
        <v/>
      </c>
      <c r="AJ326" s="1" t="str">
        <f>IF(AND(שבוע_בדילוג[[#This Row],[הווסת פעיל?]]=1,B327=1),1,"")</f>
        <v/>
      </c>
      <c r="AK326" s="4">
        <f>IF(AND(שבוע_בדילוג[[#This Row],[הווסת פעיל?]]&lt;&gt;1,B327&lt;&gt;1,B327&lt;&gt;""),IF(שבוע_בדילוג[[#This Row],[LengthofCycle]]=F327,1,0),"")</f>
        <v>0</v>
      </c>
      <c r="AL326" s="4">
        <f>IF(AND(שבוע_בדילוג[[#This Row],[הווסת פעיל?]]&lt;&gt;1,B327&lt;&gt;1,B327&lt;&gt;""),IF(OR(שבוע_בדילוג[[#This Row],[LengthofCycle]]=F327,F327=29),1,0),"")</f>
        <v>1</v>
      </c>
      <c r="AM326" s="4">
        <f>IF(AND(שבוע_בדילוג[[#This Row],[הווסת פעיל?]]&lt;&gt;1,B327&lt;&gt;1,B327&lt;&gt;""),IF(OR(שבוע_בדילוג[[#This Row],[LengthofCycle]]=F327,F327=29,F327=28),1,0),"")</f>
        <v>1</v>
      </c>
    </row>
    <row r="327" spans="1:39" x14ac:dyDescent="0.25">
      <c r="A327" s="1" t="s">
        <v>86</v>
      </c>
      <c r="B327" s="1">
        <v>6</v>
      </c>
      <c r="C327" s="1">
        <v>0</v>
      </c>
      <c r="D327" s="1">
        <v>1</v>
      </c>
      <c r="E327" s="1">
        <v>0</v>
      </c>
      <c r="F327" s="1">
        <v>29</v>
      </c>
      <c r="H327" s="1">
        <f>שבוע_בדילוג[[#This Row],[LengthofCycle]]+1</f>
        <v>30</v>
      </c>
      <c r="I327" s="1" t="str">
        <f>IF(IFERROR(LOOKUP(שבוע_בדילוג[[#This Row],[ClientID]],קביעויות[השבוע בדילוג]),FALSE)=שבוע_בדילוג[[#This Row],[ClientID]],1,"")</f>
        <v/>
      </c>
      <c r="J327" s="1" t="str">
        <f>IF(AND(שבוע_בדילוג[[#This Row],[CycleNumber]]&gt;1,OR(B328="",שבוע_בדילוג[[#This Row],[CycleNumber]]&gt;B326)),IF(OR(AND(שבוע_בדילוג[[#This Row],[LengthofCycle]]=29,F326=29),AND(שבוע_בדילוג[[#This Row],[LengthofCycle]]=36,F326=36)),1,""),"")</f>
        <v/>
      </c>
      <c r="K327" s="1" t="str">
        <f>IF(AND(שבוע_בדילוג[[#This Row],[וסת השבוע]]=1,J326=1,שבוע_בדילוג[[#This Row],[CycleNumber]]&gt;B326),1,"")</f>
        <v/>
      </c>
      <c r="L327" s="1" t="str">
        <f>IF(שבוע_בדילוג[[#This Row],[CycleNumber]]=1,"",IF(שבוע_בדילוג[[#This Row],[וסת השבוע]]=1,0,IF(L326="","",IF(L326=0,IF(שבוע_בדילוג[[#This Row],[LengthofCycle]]=29,0,1),IF(L326=1,IF(שבוע_בדילוג[[#This Row],[LengthofCycle]]+F326=29*2,0,2),IF(L326=2,IF(שבוע_בדילוג[[#This Row],[LengthofCycle]]+F326+F325=29*3,0,3),""))))))</f>
        <v/>
      </c>
      <c r="M327" s="1" t="str">
        <f>IF(שבוע_בדילוג[[#This Row],[וסת השבוע]]=1,IF(שבוע_בדילוג[[#This Row],[וסת השבוע וההפלגה ביחד]]=1,M326+1,0),IF(AND(שבוע_בדילוג[[#This Row],[CycleNumber]]&gt;B326,שבוע_בדילוג[[#This Row],[CycleNumber]]&gt;1),IF(שבוע_בדילוג[[#This Row],[וסת השבוע פעיל?]]&lt;&gt;"",M326+1,""),""))</f>
        <v/>
      </c>
      <c r="N327" s="1" t="str">
        <f>IF(שבוע_בדילוג[[#This Row],[וסת השבוע פעיל?2]]="","",IF(AND(שבוע_בדילוג[[#This Row],[וסת השבוע פעיל?]]&lt;&gt;"",שבוע_בדילוג[[#This Row],[CycleNumber]]&lt;B328,B328&lt;&gt;"",שבוע_בדילוג[[#This Row],[וסת השבוע פעיל?]]&lt;3),IF(L328=0,IF(AND(שבוע_בדילוג[[#This Row],[וסת השבוע פעיל?]]&gt;0,J328=1),0,1),0),""))</f>
        <v/>
      </c>
      <c r="O327" s="1" t="str">
        <f t="shared" si="40"/>
        <v/>
      </c>
      <c r="P327" s="1" t="str">
        <f>IF(AND(שבוע_בדילוג[[#This Row],[חיזוי - שבוע]]=1,K328=1),1,"")</f>
        <v/>
      </c>
      <c r="Q327" s="1" t="str">
        <f>IF(AND(שבוע_בדילוג[[#This Row],[וסת השבוע פעיל?]]&lt;3,OR(שבוע_בדילוג[[#This Row],[CycleNumber]]&gt;B328,B328="")),1,"")</f>
        <v/>
      </c>
      <c r="R327" s="1" t="str">
        <f>IF(AND(שבוע_בדילוג[[#This Row],[חיזוי - שבוע]]&lt;&gt;"",שבוע_בדילוג[[#This Row],[וסת השבוע פעיל?2]]=""),1,"")</f>
        <v/>
      </c>
      <c r="S327" s="1" t="str">
        <f>IF(שבוע_בדילוג[[#This Row],[האישה קבעה וסת שבוע בדילוג?]]=1,IF(שבוע_בדילוג[[#This Row],[וסת השבוע פעיל?]]&lt;3,1,0),"")</f>
        <v/>
      </c>
      <c r="T3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7" s="1">
        <f t="shared" si="41"/>
        <v>0</v>
      </c>
      <c r="V327" s="1">
        <f t="shared" si="42"/>
        <v>0</v>
      </c>
      <c r="W327" s="1">
        <f t="shared" si="43"/>
        <v>0</v>
      </c>
      <c r="X327" s="1" t="str">
        <f>IF(שבוע_בדילוג[[#This Row],[3 הפלגות זהות]]="","",IF(שבוע_בדילוג[[#This Row],[3 הפלגות זהות]]=1,שבוע_בדילוג[[#This Row],[LengthofCycle]],X326))</f>
        <v/>
      </c>
      <c r="Z327" s="1" t="str">
        <f>IF(OR(שבוע_בדילוג[[#This Row],[הווסת פעיל?]]=0,שבוע_בדילוג[[#This Row],[הווסת פעיל?]]=""),"",SUM(Z326,שבוע_בדילוג[[#This Row],[הווסת פעיל?]]))</f>
        <v/>
      </c>
      <c r="AA327" s="1" t="str">
        <f>IF(AND(שבוע_בדילוג[[#This Row],[כמה מחזורים עד עקירה]]&lt;&gt;"",Z328=""),שבוע_בדילוג[[#This Row],[כמה מחזורים עד עקירה]],"")</f>
        <v/>
      </c>
      <c r="AB327" s="1" t="str">
        <f>IF(AND(שבוע_בדילוג[[#This Row],[הווסת פעיל?]]=1,שבוע_בדילוג[[#This Row],[וסת קבוע אחרון]]&lt;&gt;X326),שבוע_בדילוג[[#This Row],[וסת קבוע אחרון]],"")</f>
        <v/>
      </c>
      <c r="AC327" s="1" t="str">
        <f>IF(AND(שבוע_בדילוג[[#This Row],[הווסת פעיל?]]=1,Y326=0,שבוע_בדילוג[[#This Row],[וסת קבוע אחרון]]=X326),שבוע_בדילוג[[#This Row],[וסת קבוע אחרון]],"")</f>
        <v/>
      </c>
      <c r="AD327" s="1" t="str">
        <f>IF(AND(שבוע_בדילוג[[#This Row],[הווסת פעיל?]]=1,Y326=0,שבוע_בדילוג[[#This Row],[וסת קבוע אחרון]]&lt;&gt;X326),1,"")</f>
        <v/>
      </c>
      <c r="AE327" s="1" t="str">
        <f>IF(AND(שבוע_בדילוג[[#This Row],[הווסת פעיל?]]&lt;&gt;"",B328=1),שבוע_בדילוג[[#This Row],[CycleNumber]],"")</f>
        <v/>
      </c>
      <c r="AF327" s="1" t="str">
        <f>IF(AND(שבוע_בדילוג[[#This Row],[הווסת פעיל?]]&lt;&gt;"",Y326=""),שבוע_בדילוג[[#This Row],[CycleNumber]],"")</f>
        <v/>
      </c>
      <c r="AG327" s="1" t="str">
        <f>IF(B328=1,"",IF(שבוע_בדילוג[[#This Row],[הווסת פעיל?]]=1,IF(שבוע_בדילוג[[#This Row],[וסת קבוע אחרון]]=F328,1,0),""))</f>
        <v/>
      </c>
      <c r="AH327" s="1" t="str">
        <f>IF(B328=1,"",IF(שבוע_בדילוג[[#This Row],[הווסת פעיל?]]=1,IF(OR(שבוע_בדילוג[[#This Row],[וסת קבוע אחרון]]=F328,F328=שבוע_בדילוג[[#This Row],[LengthofCycle]]),1,0),""))</f>
        <v/>
      </c>
      <c r="AI327" s="1" t="str">
        <f>IF(B328=1,"",IF(שבוע_בדילוג[[#This Row],[הווסת פעיל?]]=1,IF(OR(שבוע_בדילוג[[#This Row],[וסת קבוע אחרון]]=F328,F328=שבוע_בדילוג[[#This Row],[LengthofCycle]],AND(שבוע_בדילוג[[#This Row],[LengthofCycle]]&lt;&gt;שבוע_בדילוג[[#This Row],[וסת קבוע אחרון]],OR(F328=28,F328=29))),1,0),""))</f>
        <v/>
      </c>
      <c r="AJ327" s="1" t="str">
        <f>IF(AND(שבוע_בדילוג[[#This Row],[הווסת פעיל?]]=1,B328=1),1,"")</f>
        <v/>
      </c>
      <c r="AK327" s="4">
        <f>IF(AND(שבוע_בדילוג[[#This Row],[הווסת פעיל?]]&lt;&gt;1,B328&lt;&gt;1,B328&lt;&gt;""),IF(שבוע_בדילוג[[#This Row],[LengthofCycle]]=F328,1,0),"")</f>
        <v>0</v>
      </c>
      <c r="AL327" s="4">
        <f>IF(AND(שבוע_בדילוג[[#This Row],[הווסת פעיל?]]&lt;&gt;1,B328&lt;&gt;1,B328&lt;&gt;""),IF(OR(שבוע_בדילוג[[#This Row],[LengthofCycle]]=F328,F328=29),1,0),"")</f>
        <v>0</v>
      </c>
      <c r="AM327" s="4">
        <f>IF(AND(שבוע_בדילוג[[#This Row],[הווסת פעיל?]]&lt;&gt;1,B328&lt;&gt;1,B328&lt;&gt;""),IF(OR(שבוע_בדילוג[[#This Row],[LengthofCycle]]=F328,F328=29,F328=28),1,0),"")</f>
        <v>1</v>
      </c>
    </row>
    <row r="328" spans="1:39" x14ac:dyDescent="0.25">
      <c r="A328" s="1" t="s">
        <v>86</v>
      </c>
      <c r="B328" s="1">
        <v>7</v>
      </c>
      <c r="C328" s="1">
        <v>0</v>
      </c>
      <c r="D328" s="1">
        <v>1</v>
      </c>
      <c r="E328" s="1">
        <v>0</v>
      </c>
      <c r="F328" s="1">
        <v>28</v>
      </c>
      <c r="H328" s="1">
        <f>שבוע_בדילוג[[#This Row],[LengthofCycle]]+1</f>
        <v>29</v>
      </c>
      <c r="I328" s="1" t="str">
        <f>IF(IFERROR(LOOKUP(שבוע_בדילוג[[#This Row],[ClientID]],קביעויות[השבוע בדילוג]),FALSE)=שבוע_בדילוג[[#This Row],[ClientID]],1,"")</f>
        <v/>
      </c>
      <c r="J328" s="1" t="str">
        <f>IF(AND(שבוע_בדילוג[[#This Row],[CycleNumber]]&gt;1,OR(B329="",שבוע_בדילוג[[#This Row],[CycleNumber]]&gt;B327)),IF(OR(AND(שבוע_בדילוג[[#This Row],[LengthofCycle]]=29,F327=29),AND(שבוע_בדילוג[[#This Row],[LengthofCycle]]=36,F327=36)),1,""),"")</f>
        <v/>
      </c>
      <c r="K328" s="1" t="str">
        <f>IF(AND(שבוע_בדילוג[[#This Row],[וסת השבוע]]=1,J327=1,שבוע_בדילוג[[#This Row],[CycleNumber]]&gt;B327),1,"")</f>
        <v/>
      </c>
      <c r="L328" s="1" t="str">
        <f>IF(שבוע_בדילוג[[#This Row],[CycleNumber]]=1,"",IF(שבוע_בדילוג[[#This Row],[וסת השבוע]]=1,0,IF(L327="","",IF(L327=0,IF(שבוע_בדילוג[[#This Row],[LengthofCycle]]=29,0,1),IF(L327=1,IF(שבוע_בדילוג[[#This Row],[LengthofCycle]]+F327=29*2,0,2),IF(L327=2,IF(שבוע_בדילוג[[#This Row],[LengthofCycle]]+F327+F326=29*3,0,3),""))))))</f>
        <v/>
      </c>
      <c r="M328" s="1" t="str">
        <f>IF(שבוע_בדילוג[[#This Row],[וסת השבוע]]=1,IF(שבוע_בדילוג[[#This Row],[וסת השבוע וההפלגה ביחד]]=1,M327+1,0),IF(AND(שבוע_בדילוג[[#This Row],[CycleNumber]]&gt;B327,שבוע_בדילוג[[#This Row],[CycleNumber]]&gt;1),IF(שבוע_בדילוג[[#This Row],[וסת השבוע פעיל?]]&lt;&gt;"",M327+1,""),""))</f>
        <v/>
      </c>
      <c r="N328" s="1" t="str">
        <f>IF(שבוע_בדילוג[[#This Row],[וסת השבוע פעיל?2]]="","",IF(AND(שבוע_בדילוג[[#This Row],[וסת השבוע פעיל?]]&lt;&gt;"",שבוע_בדילוג[[#This Row],[CycleNumber]]&lt;B329,B329&lt;&gt;"",שבוע_בדילוג[[#This Row],[וסת השבוע פעיל?]]&lt;3),IF(L329=0,IF(AND(שבוע_בדילוג[[#This Row],[וסת השבוע פעיל?]]&gt;0,J329=1),0,1),0),""))</f>
        <v/>
      </c>
      <c r="O328" s="1" t="str">
        <f t="shared" si="40"/>
        <v/>
      </c>
      <c r="P328" s="1" t="str">
        <f>IF(AND(שבוע_בדילוג[[#This Row],[חיזוי - שבוע]]=1,K329=1),1,"")</f>
        <v/>
      </c>
      <c r="Q328" s="1" t="str">
        <f>IF(AND(שבוע_בדילוג[[#This Row],[וסת השבוע פעיל?]]&lt;3,OR(שבוע_בדילוג[[#This Row],[CycleNumber]]&gt;B329,B329="")),1,"")</f>
        <v/>
      </c>
      <c r="R328" s="1" t="str">
        <f>IF(AND(שבוע_בדילוג[[#This Row],[חיזוי - שבוע]]&lt;&gt;"",שבוע_בדילוג[[#This Row],[וסת השבוע פעיל?2]]=""),1,"")</f>
        <v/>
      </c>
      <c r="S328" s="1" t="str">
        <f>IF(שבוע_בדילוג[[#This Row],[האישה קבעה וסת שבוע בדילוג?]]=1,IF(שבוע_בדילוג[[#This Row],[וסת השבוע פעיל?]]&lt;3,1,0),"")</f>
        <v/>
      </c>
      <c r="T3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8" s="1">
        <f t="shared" si="41"/>
        <v>0</v>
      </c>
      <c r="V328" s="1">
        <f t="shared" si="42"/>
        <v>0</v>
      </c>
      <c r="W328" s="1">
        <f t="shared" si="43"/>
        <v>0</v>
      </c>
      <c r="X328" s="1" t="str">
        <f>IF(שבוע_בדילוג[[#This Row],[3 הפלגות זהות]]="","",IF(שבוע_בדילוג[[#This Row],[3 הפלגות זהות]]=1,שבוע_בדילוג[[#This Row],[LengthofCycle]],X327))</f>
        <v/>
      </c>
      <c r="Z328" s="1" t="str">
        <f>IF(OR(שבוע_בדילוג[[#This Row],[הווסת פעיל?]]=0,שבוע_בדילוג[[#This Row],[הווסת פעיל?]]=""),"",SUM(Z327,שבוע_בדילוג[[#This Row],[הווסת פעיל?]]))</f>
        <v/>
      </c>
      <c r="AA328" s="1" t="str">
        <f>IF(AND(שבוע_בדילוג[[#This Row],[כמה מחזורים עד עקירה]]&lt;&gt;"",Z329=""),שבוע_בדילוג[[#This Row],[כמה מחזורים עד עקירה]],"")</f>
        <v/>
      </c>
      <c r="AB328" s="1" t="str">
        <f>IF(AND(שבוע_בדילוג[[#This Row],[הווסת פעיל?]]=1,שבוע_בדילוג[[#This Row],[וסת קבוע אחרון]]&lt;&gt;X327),שבוע_בדילוג[[#This Row],[וסת קבוע אחרון]],"")</f>
        <v/>
      </c>
      <c r="AC328" s="1" t="str">
        <f>IF(AND(שבוע_בדילוג[[#This Row],[הווסת פעיל?]]=1,Y327=0,שבוע_בדילוג[[#This Row],[וסת קבוע אחרון]]=X327),שבוע_בדילוג[[#This Row],[וסת קבוע אחרון]],"")</f>
        <v/>
      </c>
      <c r="AD328" s="1" t="str">
        <f>IF(AND(שבוע_בדילוג[[#This Row],[הווסת פעיל?]]=1,Y327=0,שבוע_בדילוג[[#This Row],[וסת קבוע אחרון]]&lt;&gt;X327),1,"")</f>
        <v/>
      </c>
      <c r="AE328" s="1" t="str">
        <f>IF(AND(שבוע_בדילוג[[#This Row],[הווסת פעיל?]]&lt;&gt;"",B329=1),שבוע_בדילוג[[#This Row],[CycleNumber]],"")</f>
        <v/>
      </c>
      <c r="AF328" s="1" t="str">
        <f>IF(AND(שבוע_בדילוג[[#This Row],[הווסת פעיל?]]&lt;&gt;"",Y327=""),שבוע_בדילוג[[#This Row],[CycleNumber]],"")</f>
        <v/>
      </c>
      <c r="AG328" s="1" t="str">
        <f>IF(B329=1,"",IF(שבוע_בדילוג[[#This Row],[הווסת פעיל?]]=1,IF(שבוע_בדילוג[[#This Row],[וסת קבוע אחרון]]=F329,1,0),""))</f>
        <v/>
      </c>
      <c r="AH328" s="1" t="str">
        <f>IF(B329=1,"",IF(שבוע_בדילוג[[#This Row],[הווסת פעיל?]]=1,IF(OR(שבוע_בדילוג[[#This Row],[וסת קבוע אחרון]]=F329,F329=שבוע_בדילוג[[#This Row],[LengthofCycle]]),1,0),""))</f>
        <v/>
      </c>
      <c r="AI328" s="1" t="str">
        <f>IF(B329=1,"",IF(שבוע_בדילוג[[#This Row],[הווסת פעיל?]]=1,IF(OR(שבוע_בדילוג[[#This Row],[וסת קבוע אחרון]]=F329,F329=שבוע_בדילוג[[#This Row],[LengthofCycle]],AND(שבוע_בדילוג[[#This Row],[LengthofCycle]]&lt;&gt;שבוע_בדילוג[[#This Row],[וסת קבוע אחרון]],OR(F329=28,F329=29))),1,0),""))</f>
        <v/>
      </c>
      <c r="AJ328" s="1" t="str">
        <f>IF(AND(שבוע_בדילוג[[#This Row],[הווסת פעיל?]]=1,B329=1),1,"")</f>
        <v/>
      </c>
      <c r="AK328" s="4">
        <f>IF(AND(שבוע_בדילוג[[#This Row],[הווסת פעיל?]]&lt;&gt;1,B329&lt;&gt;1,B329&lt;&gt;""),IF(שבוע_בדילוג[[#This Row],[LengthofCycle]]=F329,1,0),"")</f>
        <v>0</v>
      </c>
      <c r="AL328" s="4">
        <f>IF(AND(שבוע_בדילוג[[#This Row],[הווסת פעיל?]]&lt;&gt;1,B329&lt;&gt;1,B329&lt;&gt;""),IF(OR(שבוע_בדילוג[[#This Row],[LengthofCycle]]=F329,F329=29),1,0),"")</f>
        <v>1</v>
      </c>
      <c r="AM328" s="4">
        <f>IF(AND(שבוע_בדילוג[[#This Row],[הווסת פעיל?]]&lt;&gt;1,B329&lt;&gt;1,B329&lt;&gt;""),IF(OR(שבוע_בדילוג[[#This Row],[LengthofCycle]]=F329,F329=29,F329=28),1,0),"")</f>
        <v>1</v>
      </c>
    </row>
    <row r="329" spans="1:39" x14ac:dyDescent="0.25">
      <c r="A329" s="1" t="s">
        <v>86</v>
      </c>
      <c r="B329" s="1">
        <v>8</v>
      </c>
      <c r="C329" s="1">
        <v>0</v>
      </c>
      <c r="D329" s="1">
        <v>1</v>
      </c>
      <c r="E329" s="1">
        <v>0</v>
      </c>
      <c r="F329" s="1">
        <v>29</v>
      </c>
      <c r="H329" s="1">
        <f>שבוע_בדילוג[[#This Row],[LengthofCycle]]+1</f>
        <v>30</v>
      </c>
      <c r="I329" s="1" t="str">
        <f>IF(IFERROR(LOOKUP(שבוע_בדילוג[[#This Row],[ClientID]],קביעויות[השבוע בדילוג]),FALSE)=שבוע_בדילוג[[#This Row],[ClientID]],1,"")</f>
        <v/>
      </c>
      <c r="J329" s="1" t="str">
        <f>IF(AND(שבוע_בדילוג[[#This Row],[CycleNumber]]&gt;1,OR(B330="",שבוע_בדילוג[[#This Row],[CycleNumber]]&gt;B328)),IF(OR(AND(שבוע_בדילוג[[#This Row],[LengthofCycle]]=29,F328=29),AND(שבוע_בדילוג[[#This Row],[LengthofCycle]]=36,F328=36)),1,""),"")</f>
        <v/>
      </c>
      <c r="K329" s="1" t="str">
        <f>IF(AND(שבוע_בדילוג[[#This Row],[וסת השבוע]]=1,J328=1,שבוע_בדילוג[[#This Row],[CycleNumber]]&gt;B328),1,"")</f>
        <v/>
      </c>
      <c r="L329" s="1" t="str">
        <f>IF(שבוע_בדילוג[[#This Row],[CycleNumber]]=1,"",IF(שבוע_בדילוג[[#This Row],[וסת השבוע]]=1,0,IF(L328="","",IF(L328=0,IF(שבוע_בדילוג[[#This Row],[LengthofCycle]]=29,0,1),IF(L328=1,IF(שבוע_בדילוג[[#This Row],[LengthofCycle]]+F328=29*2,0,2),IF(L328=2,IF(שבוע_בדילוג[[#This Row],[LengthofCycle]]+F328+F327=29*3,0,3),""))))))</f>
        <v/>
      </c>
      <c r="M329" s="1" t="str">
        <f>IF(שבוע_בדילוג[[#This Row],[וסת השבוע]]=1,IF(שבוע_בדילוג[[#This Row],[וסת השבוע וההפלגה ביחד]]=1,M328+1,0),IF(AND(שבוע_בדילוג[[#This Row],[CycleNumber]]&gt;B328,שבוע_בדילוג[[#This Row],[CycleNumber]]&gt;1),IF(שבוע_בדילוג[[#This Row],[וסת השבוע פעיל?]]&lt;&gt;"",M328+1,""),""))</f>
        <v/>
      </c>
      <c r="N329" s="1" t="str">
        <f>IF(שבוע_בדילוג[[#This Row],[וסת השבוע פעיל?2]]="","",IF(AND(שבוע_בדילוג[[#This Row],[וסת השבוע פעיל?]]&lt;&gt;"",שבוע_בדילוג[[#This Row],[CycleNumber]]&lt;B330,B330&lt;&gt;"",שבוע_בדילוג[[#This Row],[וסת השבוע פעיל?]]&lt;3),IF(L330=0,IF(AND(שבוע_בדילוג[[#This Row],[וסת השבוע פעיל?]]&gt;0,J330=1),0,1),0),""))</f>
        <v/>
      </c>
      <c r="O329" s="1" t="str">
        <f t="shared" si="40"/>
        <v/>
      </c>
      <c r="P329" s="1" t="str">
        <f>IF(AND(שבוע_בדילוג[[#This Row],[חיזוי - שבוע]]=1,K330=1),1,"")</f>
        <v/>
      </c>
      <c r="Q329" s="1" t="str">
        <f>IF(AND(שבוע_בדילוג[[#This Row],[וסת השבוע פעיל?]]&lt;3,OR(שבוע_בדילוג[[#This Row],[CycleNumber]]&gt;B330,B330="")),1,"")</f>
        <v/>
      </c>
      <c r="R329" s="1" t="str">
        <f>IF(AND(שבוע_בדילוג[[#This Row],[חיזוי - שבוע]]&lt;&gt;"",שבוע_בדילוג[[#This Row],[וסת השבוע פעיל?2]]=""),1,"")</f>
        <v/>
      </c>
      <c r="S329" s="1" t="str">
        <f>IF(שבוע_בדילוג[[#This Row],[האישה קבעה וסת שבוע בדילוג?]]=1,IF(שבוע_בדילוג[[#This Row],[וסת השבוע פעיל?]]&lt;3,1,0),"")</f>
        <v/>
      </c>
      <c r="T3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29" s="1">
        <f t="shared" si="41"/>
        <v>0</v>
      </c>
      <c r="V329" s="1">
        <f t="shared" si="42"/>
        <v>0</v>
      </c>
      <c r="W329" s="1">
        <f t="shared" si="43"/>
        <v>0</v>
      </c>
      <c r="X329" s="1" t="str">
        <f>IF(שבוע_בדילוג[[#This Row],[3 הפלגות זהות]]="","",IF(שבוע_בדילוג[[#This Row],[3 הפלגות זהות]]=1,שבוע_בדילוג[[#This Row],[LengthofCycle]],X328))</f>
        <v/>
      </c>
      <c r="Z329" s="1" t="str">
        <f>IF(OR(שבוע_בדילוג[[#This Row],[הווסת פעיל?]]=0,שבוע_בדילוג[[#This Row],[הווסת פעיל?]]=""),"",SUM(Z328,שבוע_בדילוג[[#This Row],[הווסת פעיל?]]))</f>
        <v/>
      </c>
      <c r="AA329" s="1" t="str">
        <f>IF(AND(שבוע_בדילוג[[#This Row],[כמה מחזורים עד עקירה]]&lt;&gt;"",Z330=""),שבוע_בדילוג[[#This Row],[כמה מחזורים עד עקירה]],"")</f>
        <v/>
      </c>
      <c r="AB329" s="1" t="str">
        <f>IF(AND(שבוע_בדילוג[[#This Row],[הווסת פעיל?]]=1,שבוע_בדילוג[[#This Row],[וסת קבוע אחרון]]&lt;&gt;X328),שבוע_בדילוג[[#This Row],[וסת קבוע אחרון]],"")</f>
        <v/>
      </c>
      <c r="AC329" s="1" t="str">
        <f>IF(AND(שבוע_בדילוג[[#This Row],[הווסת פעיל?]]=1,Y328=0,שבוע_בדילוג[[#This Row],[וסת קבוע אחרון]]=X328),שבוע_בדילוג[[#This Row],[וסת קבוע אחרון]],"")</f>
        <v/>
      </c>
      <c r="AD329" s="1" t="str">
        <f>IF(AND(שבוע_בדילוג[[#This Row],[הווסת פעיל?]]=1,Y328=0,שבוע_בדילוג[[#This Row],[וסת קבוע אחרון]]&lt;&gt;X328),1,"")</f>
        <v/>
      </c>
      <c r="AE329" s="1" t="str">
        <f>IF(AND(שבוע_בדילוג[[#This Row],[הווסת פעיל?]]&lt;&gt;"",B330=1),שבוע_בדילוג[[#This Row],[CycleNumber]],"")</f>
        <v/>
      </c>
      <c r="AF329" s="1" t="str">
        <f>IF(AND(שבוע_בדילוג[[#This Row],[הווסת פעיל?]]&lt;&gt;"",Y328=""),שבוע_בדילוג[[#This Row],[CycleNumber]],"")</f>
        <v/>
      </c>
      <c r="AG329" s="1" t="str">
        <f>IF(B330=1,"",IF(שבוע_בדילוג[[#This Row],[הווסת פעיל?]]=1,IF(שבוע_בדילוג[[#This Row],[וסת קבוע אחרון]]=F330,1,0),""))</f>
        <v/>
      </c>
      <c r="AH329" s="1" t="str">
        <f>IF(B330=1,"",IF(שבוע_בדילוג[[#This Row],[הווסת פעיל?]]=1,IF(OR(שבוע_בדילוג[[#This Row],[וסת קבוע אחרון]]=F330,F330=שבוע_בדילוג[[#This Row],[LengthofCycle]]),1,0),""))</f>
        <v/>
      </c>
      <c r="AI329" s="1" t="str">
        <f>IF(B330=1,"",IF(שבוע_בדילוג[[#This Row],[הווסת פעיל?]]=1,IF(OR(שבוע_בדילוג[[#This Row],[וסת קבוע אחרון]]=F330,F330=שבוע_בדילוג[[#This Row],[LengthofCycle]],AND(שבוע_בדילוג[[#This Row],[LengthofCycle]]&lt;&gt;שבוע_בדילוג[[#This Row],[וסת קבוע אחרון]],OR(F330=28,F330=29))),1,0),""))</f>
        <v/>
      </c>
      <c r="AJ329" s="1" t="str">
        <f>IF(AND(שבוע_בדילוג[[#This Row],[הווסת פעיל?]]=1,B330=1),1,"")</f>
        <v/>
      </c>
      <c r="AK329" s="4">
        <f>IF(AND(שבוע_בדילוג[[#This Row],[הווסת פעיל?]]&lt;&gt;1,B330&lt;&gt;1,B330&lt;&gt;""),IF(שבוע_בדילוג[[#This Row],[LengthofCycle]]=F330,1,0),"")</f>
        <v>0</v>
      </c>
      <c r="AL329" s="4">
        <f>IF(AND(שבוע_בדילוג[[#This Row],[הווסת פעיל?]]&lt;&gt;1,B330&lt;&gt;1,B330&lt;&gt;""),IF(OR(שבוע_בדילוג[[#This Row],[LengthofCycle]]=F330,F330=29),1,0),"")</f>
        <v>0</v>
      </c>
      <c r="AM329" s="4">
        <f>IF(AND(שבוע_בדילוג[[#This Row],[הווסת פעיל?]]&lt;&gt;1,B330&lt;&gt;1,B330&lt;&gt;""),IF(OR(שבוע_בדילוג[[#This Row],[LengthofCycle]]=F330,F330=29,F330=28),1,0),"")</f>
        <v>0</v>
      </c>
    </row>
    <row r="330" spans="1:39" x14ac:dyDescent="0.25">
      <c r="A330" s="1" t="s">
        <v>86</v>
      </c>
      <c r="B330" s="1">
        <v>9</v>
      </c>
      <c r="C330" s="1">
        <v>0</v>
      </c>
      <c r="D330" s="1">
        <v>1</v>
      </c>
      <c r="E330" s="1">
        <v>0</v>
      </c>
      <c r="F330" s="1">
        <v>36</v>
      </c>
      <c r="H330" s="1">
        <f>שבוע_בדילוג[[#This Row],[LengthofCycle]]+1</f>
        <v>37</v>
      </c>
      <c r="I330" s="1" t="str">
        <f>IF(IFERROR(LOOKUP(שבוע_בדילוג[[#This Row],[ClientID]],קביעויות[השבוע בדילוג]),FALSE)=שבוע_בדילוג[[#This Row],[ClientID]],1,"")</f>
        <v/>
      </c>
      <c r="J330" s="1" t="str">
        <f>IF(AND(שבוע_בדילוג[[#This Row],[CycleNumber]]&gt;1,OR(B331="",שבוע_בדילוג[[#This Row],[CycleNumber]]&gt;B329)),IF(OR(AND(שבוע_בדילוג[[#This Row],[LengthofCycle]]=29,F329=29),AND(שבוע_בדילוג[[#This Row],[LengthofCycle]]=36,F329=36)),1,""),"")</f>
        <v/>
      </c>
      <c r="K330" s="1" t="str">
        <f>IF(AND(שבוע_בדילוג[[#This Row],[וסת השבוע]]=1,J329=1,שבוע_בדילוג[[#This Row],[CycleNumber]]&gt;B329),1,"")</f>
        <v/>
      </c>
      <c r="L330" s="1" t="str">
        <f>IF(שבוע_בדילוג[[#This Row],[CycleNumber]]=1,"",IF(שבוע_בדילוג[[#This Row],[וסת השבוע]]=1,0,IF(L329="","",IF(L329=0,IF(שבוע_בדילוג[[#This Row],[LengthofCycle]]=29,0,1),IF(L329=1,IF(שבוע_בדילוג[[#This Row],[LengthofCycle]]+F329=29*2,0,2),IF(L329=2,IF(שבוע_בדילוג[[#This Row],[LengthofCycle]]+F329+F328=29*3,0,3),""))))))</f>
        <v/>
      </c>
      <c r="M330" s="1" t="str">
        <f>IF(שבוע_בדילוג[[#This Row],[וסת השבוע]]=1,IF(שבוע_בדילוג[[#This Row],[וסת השבוע וההפלגה ביחד]]=1,M329+1,0),IF(AND(שבוע_בדילוג[[#This Row],[CycleNumber]]&gt;B329,שבוע_בדילוג[[#This Row],[CycleNumber]]&gt;1),IF(שבוע_בדילוג[[#This Row],[וסת השבוע פעיל?]]&lt;&gt;"",M329+1,""),""))</f>
        <v/>
      </c>
      <c r="N330" s="1" t="str">
        <f>IF(שבוע_בדילוג[[#This Row],[וסת השבוע פעיל?2]]="","",IF(AND(שבוע_בדילוג[[#This Row],[וסת השבוע פעיל?]]&lt;&gt;"",שבוע_בדילוג[[#This Row],[CycleNumber]]&lt;B331,B331&lt;&gt;"",שבוע_בדילוג[[#This Row],[וסת השבוע פעיל?]]&lt;3),IF(L331=0,IF(AND(שבוע_בדילוג[[#This Row],[וסת השבוע פעיל?]]&gt;0,J331=1),0,1),0),""))</f>
        <v/>
      </c>
      <c r="O330" s="1" t="str">
        <f t="shared" si="40"/>
        <v/>
      </c>
      <c r="P330" s="1" t="str">
        <f>IF(AND(שבוע_בדילוג[[#This Row],[חיזוי - שבוע]]=1,K331=1),1,"")</f>
        <v/>
      </c>
      <c r="Q330" s="1" t="str">
        <f>IF(AND(שבוע_בדילוג[[#This Row],[וסת השבוע פעיל?]]&lt;3,OR(שבוע_בדילוג[[#This Row],[CycleNumber]]&gt;B331,B331="")),1,"")</f>
        <v/>
      </c>
      <c r="R330" s="1" t="str">
        <f>IF(AND(שבוע_בדילוג[[#This Row],[חיזוי - שבוע]]&lt;&gt;"",שבוע_בדילוג[[#This Row],[וסת השבוע פעיל?2]]=""),1,"")</f>
        <v/>
      </c>
      <c r="S330" s="1" t="str">
        <f>IF(שבוע_בדילוג[[#This Row],[האישה קבעה וסת שבוע בדילוג?]]=1,IF(שבוע_בדילוג[[#This Row],[וסת השבוע פעיל?]]&lt;3,1,0),"")</f>
        <v/>
      </c>
      <c r="T3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0" s="1">
        <f t="shared" si="41"/>
        <v>0</v>
      </c>
      <c r="V330" s="1">
        <f t="shared" si="42"/>
        <v>0</v>
      </c>
      <c r="W330" s="1">
        <f t="shared" si="43"/>
        <v>0</v>
      </c>
      <c r="X330" s="1" t="str">
        <f>IF(שבוע_בדילוג[[#This Row],[3 הפלגות זהות]]="","",IF(שבוע_בדילוג[[#This Row],[3 הפלגות זהות]]=1,שבוע_בדילוג[[#This Row],[LengthofCycle]],X329))</f>
        <v/>
      </c>
      <c r="Z330" s="1" t="str">
        <f>IF(OR(שבוע_בדילוג[[#This Row],[הווסת פעיל?]]=0,שבוע_בדילוג[[#This Row],[הווסת פעיל?]]=""),"",SUM(Z329,שבוע_בדילוג[[#This Row],[הווסת פעיל?]]))</f>
        <v/>
      </c>
      <c r="AA330" s="1" t="str">
        <f>IF(AND(שבוע_בדילוג[[#This Row],[כמה מחזורים עד עקירה]]&lt;&gt;"",Z331=""),שבוע_בדילוג[[#This Row],[כמה מחזורים עד עקירה]],"")</f>
        <v/>
      </c>
      <c r="AB330" s="1" t="str">
        <f>IF(AND(שבוע_בדילוג[[#This Row],[הווסת פעיל?]]=1,שבוע_בדילוג[[#This Row],[וסת קבוע אחרון]]&lt;&gt;X329),שבוע_בדילוג[[#This Row],[וסת קבוע אחרון]],"")</f>
        <v/>
      </c>
      <c r="AC330" s="1" t="str">
        <f>IF(AND(שבוע_בדילוג[[#This Row],[הווסת פעיל?]]=1,Y329=0,שבוע_בדילוג[[#This Row],[וסת קבוע אחרון]]=X329),שבוע_בדילוג[[#This Row],[וסת קבוע אחרון]],"")</f>
        <v/>
      </c>
      <c r="AD330" s="1" t="str">
        <f>IF(AND(שבוע_בדילוג[[#This Row],[הווסת פעיל?]]=1,Y329=0,שבוע_בדילוג[[#This Row],[וסת קבוע אחרון]]&lt;&gt;X329),1,"")</f>
        <v/>
      </c>
      <c r="AE330" s="1" t="str">
        <f>IF(AND(שבוע_בדילוג[[#This Row],[הווסת פעיל?]]&lt;&gt;"",B331=1),שבוע_בדילוג[[#This Row],[CycleNumber]],"")</f>
        <v/>
      </c>
      <c r="AF330" s="1" t="str">
        <f>IF(AND(שבוע_בדילוג[[#This Row],[הווסת פעיל?]]&lt;&gt;"",Y329=""),שבוע_בדילוג[[#This Row],[CycleNumber]],"")</f>
        <v/>
      </c>
      <c r="AG330" s="1" t="str">
        <f>IF(B331=1,"",IF(שבוע_בדילוג[[#This Row],[הווסת פעיל?]]=1,IF(שבוע_בדילוג[[#This Row],[וסת קבוע אחרון]]=F331,1,0),""))</f>
        <v/>
      </c>
      <c r="AH330" s="1" t="str">
        <f>IF(B331=1,"",IF(שבוע_בדילוג[[#This Row],[הווסת פעיל?]]=1,IF(OR(שבוע_בדילוג[[#This Row],[וסת קבוע אחרון]]=F331,F331=שבוע_בדילוג[[#This Row],[LengthofCycle]]),1,0),""))</f>
        <v/>
      </c>
      <c r="AI330" s="1" t="str">
        <f>IF(B331=1,"",IF(שבוע_בדילוג[[#This Row],[הווסת פעיל?]]=1,IF(OR(שבוע_בדילוג[[#This Row],[וסת קבוע אחרון]]=F331,F331=שבוע_בדילוג[[#This Row],[LengthofCycle]],AND(שבוע_בדילוג[[#This Row],[LengthofCycle]]&lt;&gt;שבוע_בדילוג[[#This Row],[וסת קבוע אחרון]],OR(F331=28,F331=29))),1,0),""))</f>
        <v/>
      </c>
      <c r="AJ330" s="1" t="str">
        <f>IF(AND(שבוע_בדילוג[[#This Row],[הווסת פעיל?]]=1,B331=1),1,"")</f>
        <v/>
      </c>
      <c r="AK330" s="4">
        <f>IF(AND(שבוע_בדילוג[[#This Row],[הווסת פעיל?]]&lt;&gt;1,B331&lt;&gt;1,B331&lt;&gt;""),IF(שבוע_בדילוג[[#This Row],[LengthofCycle]]=F331,1,0),"")</f>
        <v>0</v>
      </c>
      <c r="AL330" s="4">
        <f>IF(AND(שבוע_בדילוג[[#This Row],[הווסת פעיל?]]&lt;&gt;1,B331&lt;&gt;1,B331&lt;&gt;""),IF(OR(שבוע_בדילוג[[#This Row],[LengthofCycle]]=F331,F331=29),1,0),"")</f>
        <v>0</v>
      </c>
      <c r="AM330" s="4">
        <f>IF(AND(שבוע_בדילוג[[#This Row],[הווסת פעיל?]]&lt;&gt;1,B331&lt;&gt;1,B331&lt;&gt;""),IF(OR(שבוע_בדילוג[[#This Row],[LengthofCycle]]=F331,F331=29,F331=28),1,0),"")</f>
        <v>0</v>
      </c>
    </row>
    <row r="331" spans="1:39" x14ac:dyDescent="0.25">
      <c r="A331" s="1" t="s">
        <v>86</v>
      </c>
      <c r="B331" s="1">
        <v>10</v>
      </c>
      <c r="C331" s="1">
        <v>0</v>
      </c>
      <c r="D331" s="1">
        <v>1</v>
      </c>
      <c r="E331" s="1">
        <v>0</v>
      </c>
      <c r="F331" s="1">
        <v>27</v>
      </c>
      <c r="H331" s="1">
        <f>שבוע_בדילוג[[#This Row],[LengthofCycle]]+1</f>
        <v>28</v>
      </c>
      <c r="I331" s="1" t="str">
        <f>IF(IFERROR(LOOKUP(שבוע_בדילוג[[#This Row],[ClientID]],קביעויות[השבוע בדילוג]),FALSE)=שבוע_בדילוג[[#This Row],[ClientID]],1,"")</f>
        <v/>
      </c>
      <c r="J331" s="1" t="str">
        <f>IF(AND(שבוע_בדילוג[[#This Row],[CycleNumber]]&gt;1,OR(B332="",שבוע_בדילוג[[#This Row],[CycleNumber]]&gt;B330)),IF(OR(AND(שבוע_בדילוג[[#This Row],[LengthofCycle]]=29,F330=29),AND(שבוע_בדילוג[[#This Row],[LengthofCycle]]=36,F330=36)),1,""),"")</f>
        <v/>
      </c>
      <c r="K331" s="1" t="str">
        <f>IF(AND(שבוע_בדילוג[[#This Row],[וסת השבוע]]=1,J330=1,שבוע_בדילוג[[#This Row],[CycleNumber]]&gt;B330),1,"")</f>
        <v/>
      </c>
      <c r="L331" s="1" t="str">
        <f>IF(שבוע_בדילוג[[#This Row],[CycleNumber]]=1,"",IF(שבוע_בדילוג[[#This Row],[וסת השבוע]]=1,0,IF(L330="","",IF(L330=0,IF(שבוע_בדילוג[[#This Row],[LengthofCycle]]=29,0,1),IF(L330=1,IF(שבוע_בדילוג[[#This Row],[LengthofCycle]]+F330=29*2,0,2),IF(L330=2,IF(שבוע_בדילוג[[#This Row],[LengthofCycle]]+F330+F329=29*3,0,3),""))))))</f>
        <v/>
      </c>
      <c r="M331" s="1" t="str">
        <f>IF(שבוע_בדילוג[[#This Row],[וסת השבוע]]=1,IF(שבוע_בדילוג[[#This Row],[וסת השבוע וההפלגה ביחד]]=1,M330+1,0),IF(AND(שבוע_בדילוג[[#This Row],[CycleNumber]]&gt;B330,שבוע_בדילוג[[#This Row],[CycleNumber]]&gt;1),IF(שבוע_בדילוג[[#This Row],[וסת השבוע פעיל?]]&lt;&gt;"",M330+1,""),""))</f>
        <v/>
      </c>
      <c r="N331" s="1" t="str">
        <f>IF(שבוע_בדילוג[[#This Row],[וסת השבוע פעיל?2]]="","",IF(AND(שבוע_בדילוג[[#This Row],[וסת השבוע פעיל?]]&lt;&gt;"",שבוע_בדילוג[[#This Row],[CycleNumber]]&lt;B332,B332&lt;&gt;"",שבוע_בדילוג[[#This Row],[וסת השבוע פעיל?]]&lt;3),IF(L332=0,IF(AND(שבוע_בדילוג[[#This Row],[וסת השבוע פעיל?]]&gt;0,J332=1),0,1),0),""))</f>
        <v/>
      </c>
      <c r="O331" s="1" t="str">
        <f t="shared" si="40"/>
        <v/>
      </c>
      <c r="P331" s="1" t="str">
        <f>IF(AND(שבוע_בדילוג[[#This Row],[חיזוי - שבוע]]=1,K332=1),1,"")</f>
        <v/>
      </c>
      <c r="Q331" s="1" t="str">
        <f>IF(AND(שבוע_בדילוג[[#This Row],[וסת השבוע פעיל?]]&lt;3,OR(שבוע_בדילוג[[#This Row],[CycleNumber]]&gt;B332,B332="")),1,"")</f>
        <v/>
      </c>
      <c r="R331" s="1" t="str">
        <f>IF(AND(שבוע_בדילוג[[#This Row],[חיזוי - שבוע]]&lt;&gt;"",שבוע_בדילוג[[#This Row],[וסת השבוע פעיל?2]]=""),1,"")</f>
        <v/>
      </c>
      <c r="S331" s="1" t="str">
        <f>IF(שבוע_בדילוג[[#This Row],[האישה קבעה וסת שבוע בדילוג?]]=1,IF(שבוע_בדילוג[[#This Row],[וסת השבוע פעיל?]]&lt;3,1,0),"")</f>
        <v/>
      </c>
      <c r="T3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1" s="1">
        <f t="shared" si="41"/>
        <v>0</v>
      </c>
      <c r="V331" s="1">
        <f t="shared" si="42"/>
        <v>0</v>
      </c>
      <c r="W331" s="1">
        <f t="shared" si="43"/>
        <v>0</v>
      </c>
      <c r="X331" s="1" t="str">
        <f>IF(שבוע_בדילוג[[#This Row],[3 הפלגות זהות]]="","",IF(שבוע_בדילוג[[#This Row],[3 הפלגות זהות]]=1,שבוע_בדילוג[[#This Row],[LengthofCycle]],X330))</f>
        <v/>
      </c>
      <c r="Z331" s="1" t="str">
        <f>IF(OR(שבוע_בדילוג[[#This Row],[הווסת פעיל?]]=0,שבוע_בדילוג[[#This Row],[הווסת פעיל?]]=""),"",SUM(Z330,שבוע_בדילוג[[#This Row],[הווסת פעיל?]]))</f>
        <v/>
      </c>
      <c r="AA331" s="1" t="str">
        <f>IF(AND(שבוע_בדילוג[[#This Row],[כמה מחזורים עד עקירה]]&lt;&gt;"",Z332=""),שבוע_בדילוג[[#This Row],[כמה מחזורים עד עקירה]],"")</f>
        <v/>
      </c>
      <c r="AB331" s="1" t="str">
        <f>IF(AND(שבוע_בדילוג[[#This Row],[הווסת פעיל?]]=1,שבוע_בדילוג[[#This Row],[וסת קבוע אחרון]]&lt;&gt;X330),שבוע_בדילוג[[#This Row],[וסת קבוע אחרון]],"")</f>
        <v/>
      </c>
      <c r="AC331" s="1" t="str">
        <f>IF(AND(שבוע_בדילוג[[#This Row],[הווסת פעיל?]]=1,Y330=0,שבוע_בדילוג[[#This Row],[וסת קבוע אחרון]]=X330),שבוע_בדילוג[[#This Row],[וסת קבוע אחרון]],"")</f>
        <v/>
      </c>
      <c r="AD331" s="1" t="str">
        <f>IF(AND(שבוע_בדילוג[[#This Row],[הווסת פעיל?]]=1,Y330=0,שבוע_בדילוג[[#This Row],[וסת קבוע אחרון]]&lt;&gt;X330),1,"")</f>
        <v/>
      </c>
      <c r="AE331" s="1" t="str">
        <f>IF(AND(שבוע_בדילוג[[#This Row],[הווסת פעיל?]]&lt;&gt;"",B332=1),שבוע_בדילוג[[#This Row],[CycleNumber]],"")</f>
        <v/>
      </c>
      <c r="AF331" s="1" t="str">
        <f>IF(AND(שבוע_בדילוג[[#This Row],[הווסת פעיל?]]&lt;&gt;"",Y330=""),שבוע_בדילוג[[#This Row],[CycleNumber]],"")</f>
        <v/>
      </c>
      <c r="AG331" s="1" t="str">
        <f>IF(B332=1,"",IF(שבוע_בדילוג[[#This Row],[הווסת פעיל?]]=1,IF(שבוע_בדילוג[[#This Row],[וסת קבוע אחרון]]=F332,1,0),""))</f>
        <v/>
      </c>
      <c r="AH331" s="1" t="str">
        <f>IF(B332=1,"",IF(שבוע_בדילוג[[#This Row],[הווסת פעיל?]]=1,IF(OR(שבוע_בדילוג[[#This Row],[וסת קבוע אחרון]]=F332,F332=שבוע_בדילוג[[#This Row],[LengthofCycle]]),1,0),""))</f>
        <v/>
      </c>
      <c r="AI331" s="1" t="str">
        <f>IF(B332=1,"",IF(שבוע_בדילוג[[#This Row],[הווסת פעיל?]]=1,IF(OR(שבוע_בדילוג[[#This Row],[וסת קבוע אחרון]]=F332,F332=שבוע_בדילוג[[#This Row],[LengthofCycle]],AND(שבוע_בדילוג[[#This Row],[LengthofCycle]]&lt;&gt;שבוע_בדילוג[[#This Row],[וסת קבוע אחרון]],OR(F332=28,F332=29))),1,0),""))</f>
        <v/>
      </c>
      <c r="AJ331" s="1" t="str">
        <f>IF(AND(שבוע_בדילוג[[#This Row],[הווסת פעיל?]]=1,B332=1),1,"")</f>
        <v/>
      </c>
      <c r="AK331" s="4">
        <f>IF(AND(שבוע_בדילוג[[#This Row],[הווסת פעיל?]]&lt;&gt;1,B332&lt;&gt;1,B332&lt;&gt;""),IF(שבוע_בדילוג[[#This Row],[LengthofCycle]]=F332,1,0),"")</f>
        <v>0</v>
      </c>
      <c r="AL331" s="4">
        <f>IF(AND(שבוע_בדילוג[[#This Row],[הווסת פעיל?]]&lt;&gt;1,B332&lt;&gt;1,B332&lt;&gt;""),IF(OR(שבוע_בדילוג[[#This Row],[LengthofCycle]]=F332,F332=29),1,0),"")</f>
        <v>0</v>
      </c>
      <c r="AM331" s="4">
        <f>IF(AND(שבוע_בדילוג[[#This Row],[הווסת פעיל?]]&lt;&gt;1,B332&lt;&gt;1,B332&lt;&gt;""),IF(OR(שבוע_בדילוג[[#This Row],[LengthofCycle]]=F332,F332=29,F332=28),1,0),"")</f>
        <v>1</v>
      </c>
    </row>
    <row r="332" spans="1:39" x14ac:dyDescent="0.25">
      <c r="A332" s="1" t="s">
        <v>86</v>
      </c>
      <c r="B332" s="1">
        <v>11</v>
      </c>
      <c r="C332" s="1">
        <v>0</v>
      </c>
      <c r="D332" s="1">
        <v>1</v>
      </c>
      <c r="E332" s="1">
        <v>0</v>
      </c>
      <c r="F332" s="1">
        <v>28</v>
      </c>
      <c r="H332" s="1">
        <f>שבוע_בדילוג[[#This Row],[LengthofCycle]]+1</f>
        <v>29</v>
      </c>
      <c r="I332" s="1" t="str">
        <f>IF(IFERROR(LOOKUP(שבוע_בדילוג[[#This Row],[ClientID]],קביעויות[השבוע בדילוג]),FALSE)=שבוע_בדילוג[[#This Row],[ClientID]],1,"")</f>
        <v/>
      </c>
      <c r="J332" s="1" t="str">
        <f>IF(AND(שבוע_בדילוג[[#This Row],[CycleNumber]]&gt;1,OR(B333="",שבוע_בדילוג[[#This Row],[CycleNumber]]&gt;B331)),IF(OR(AND(שבוע_בדילוג[[#This Row],[LengthofCycle]]=29,F331=29),AND(שבוע_בדילוג[[#This Row],[LengthofCycle]]=36,F331=36)),1,""),"")</f>
        <v/>
      </c>
      <c r="K332" s="1" t="str">
        <f>IF(AND(שבוע_בדילוג[[#This Row],[וסת השבוע]]=1,J331=1,שבוע_בדילוג[[#This Row],[CycleNumber]]&gt;B331),1,"")</f>
        <v/>
      </c>
      <c r="L332" s="1" t="str">
        <f>IF(שבוע_בדילוג[[#This Row],[CycleNumber]]=1,"",IF(שבוע_בדילוג[[#This Row],[וסת השבוע]]=1,0,IF(L331="","",IF(L331=0,IF(שבוע_בדילוג[[#This Row],[LengthofCycle]]=29,0,1),IF(L331=1,IF(שבוע_בדילוג[[#This Row],[LengthofCycle]]+F331=29*2,0,2),IF(L331=2,IF(שבוע_בדילוג[[#This Row],[LengthofCycle]]+F331+F330=29*3,0,3),""))))))</f>
        <v/>
      </c>
      <c r="M332" s="1" t="str">
        <f>IF(שבוע_בדילוג[[#This Row],[וסת השבוע]]=1,IF(שבוע_בדילוג[[#This Row],[וסת השבוע וההפלגה ביחד]]=1,M331+1,0),IF(AND(שבוע_בדילוג[[#This Row],[CycleNumber]]&gt;B331,שבוע_בדילוג[[#This Row],[CycleNumber]]&gt;1),IF(שבוע_בדילוג[[#This Row],[וסת השבוע פעיל?]]&lt;&gt;"",M331+1,""),""))</f>
        <v/>
      </c>
      <c r="N332" s="1" t="str">
        <f>IF(שבוע_בדילוג[[#This Row],[וסת השבוע פעיל?2]]="","",IF(AND(שבוע_בדילוג[[#This Row],[וסת השבוע פעיל?]]&lt;&gt;"",שבוע_בדילוג[[#This Row],[CycleNumber]]&lt;B333,B333&lt;&gt;"",שבוע_בדילוג[[#This Row],[וסת השבוע פעיל?]]&lt;3),IF(L333=0,IF(AND(שבוע_בדילוג[[#This Row],[וסת השבוע פעיל?]]&gt;0,J333=1),0,1),0),""))</f>
        <v/>
      </c>
      <c r="O332" s="1" t="str">
        <f t="shared" si="40"/>
        <v/>
      </c>
      <c r="P332" s="1" t="str">
        <f>IF(AND(שבוע_בדילוג[[#This Row],[חיזוי - שבוע]]=1,K333=1),1,"")</f>
        <v/>
      </c>
      <c r="Q332" s="1" t="str">
        <f>IF(AND(שבוע_בדילוג[[#This Row],[וסת השבוע פעיל?]]&lt;3,OR(שבוע_בדילוג[[#This Row],[CycleNumber]]&gt;B333,B333="")),1,"")</f>
        <v/>
      </c>
      <c r="R332" s="1" t="str">
        <f>IF(AND(שבוע_בדילוג[[#This Row],[חיזוי - שבוע]]&lt;&gt;"",שבוע_בדילוג[[#This Row],[וסת השבוע פעיל?2]]=""),1,"")</f>
        <v/>
      </c>
      <c r="S332" s="1" t="str">
        <f>IF(שבוע_בדילוג[[#This Row],[האישה קבעה וסת שבוע בדילוג?]]=1,IF(שבוע_בדילוג[[#This Row],[וסת השבוע פעיל?]]&lt;3,1,0),"")</f>
        <v/>
      </c>
      <c r="T3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2" s="1">
        <f t="shared" si="41"/>
        <v>0</v>
      </c>
      <c r="V332" s="1">
        <f t="shared" si="42"/>
        <v>0</v>
      </c>
      <c r="W332" s="1">
        <f t="shared" si="43"/>
        <v>0</v>
      </c>
      <c r="X332" s="1" t="str">
        <f>IF(שבוע_בדילוג[[#This Row],[3 הפלגות זהות]]="","",IF(שבוע_בדילוג[[#This Row],[3 הפלגות זהות]]=1,שבוע_בדילוג[[#This Row],[LengthofCycle]],X331))</f>
        <v/>
      </c>
      <c r="Z332" s="1" t="str">
        <f>IF(OR(שבוע_בדילוג[[#This Row],[הווסת פעיל?]]=0,שבוע_בדילוג[[#This Row],[הווסת פעיל?]]=""),"",SUM(Z331,שבוע_בדילוג[[#This Row],[הווסת פעיל?]]))</f>
        <v/>
      </c>
      <c r="AA332" s="1" t="str">
        <f>IF(AND(שבוע_בדילוג[[#This Row],[כמה מחזורים עד עקירה]]&lt;&gt;"",Z333=""),שבוע_בדילוג[[#This Row],[כמה מחזורים עד עקירה]],"")</f>
        <v/>
      </c>
      <c r="AB332" s="1" t="str">
        <f>IF(AND(שבוע_בדילוג[[#This Row],[הווסת פעיל?]]=1,שבוע_בדילוג[[#This Row],[וסת קבוע אחרון]]&lt;&gt;X331),שבוע_בדילוג[[#This Row],[וסת קבוע אחרון]],"")</f>
        <v/>
      </c>
      <c r="AC332" s="1" t="str">
        <f>IF(AND(שבוע_בדילוג[[#This Row],[הווסת פעיל?]]=1,Y331=0,שבוע_בדילוג[[#This Row],[וסת קבוע אחרון]]=X331),שבוע_בדילוג[[#This Row],[וסת קבוע אחרון]],"")</f>
        <v/>
      </c>
      <c r="AD332" s="1" t="str">
        <f>IF(AND(שבוע_בדילוג[[#This Row],[הווסת פעיל?]]=1,Y331=0,שבוע_בדילוג[[#This Row],[וסת קבוע אחרון]]&lt;&gt;X331),1,"")</f>
        <v/>
      </c>
      <c r="AE332" s="1" t="str">
        <f>IF(AND(שבוע_בדילוג[[#This Row],[הווסת פעיל?]]&lt;&gt;"",B333=1),שבוע_בדילוג[[#This Row],[CycleNumber]],"")</f>
        <v/>
      </c>
      <c r="AF332" s="1" t="str">
        <f>IF(AND(שבוע_בדילוג[[#This Row],[הווסת פעיל?]]&lt;&gt;"",Y331=""),שבוע_בדילוג[[#This Row],[CycleNumber]],"")</f>
        <v/>
      </c>
      <c r="AG332" s="1" t="str">
        <f>IF(B333=1,"",IF(שבוע_בדילוג[[#This Row],[הווסת פעיל?]]=1,IF(שבוע_בדילוג[[#This Row],[וסת קבוע אחרון]]=F333,1,0),""))</f>
        <v/>
      </c>
      <c r="AH332" s="1" t="str">
        <f>IF(B333=1,"",IF(שבוע_בדילוג[[#This Row],[הווסת פעיל?]]=1,IF(OR(שבוע_בדילוג[[#This Row],[וסת קבוע אחרון]]=F333,F333=שבוע_בדילוג[[#This Row],[LengthofCycle]]),1,0),""))</f>
        <v/>
      </c>
      <c r="AI332" s="1" t="str">
        <f>IF(B333=1,"",IF(שבוע_בדילוג[[#This Row],[הווסת פעיל?]]=1,IF(OR(שבוע_בדילוג[[#This Row],[וסת קבוע אחרון]]=F333,F333=שבוע_בדילוג[[#This Row],[LengthofCycle]],AND(שבוע_בדילוג[[#This Row],[LengthofCycle]]&lt;&gt;שבוע_בדילוג[[#This Row],[וסת קבוע אחרון]],OR(F333=28,F333=29))),1,0),""))</f>
        <v/>
      </c>
      <c r="AJ332" s="1" t="str">
        <f>IF(AND(שבוע_בדילוג[[#This Row],[הווסת פעיל?]]=1,B333=1),1,"")</f>
        <v/>
      </c>
      <c r="AK332" s="4">
        <f>IF(AND(שבוע_בדילוג[[#This Row],[הווסת פעיל?]]&lt;&gt;1,B333&lt;&gt;1,B333&lt;&gt;""),IF(שבוע_בדילוג[[#This Row],[LengthofCycle]]=F333,1,0),"")</f>
        <v>0</v>
      </c>
      <c r="AL332" s="4">
        <f>IF(AND(שבוע_בדילוג[[#This Row],[הווסת פעיל?]]&lt;&gt;1,B333&lt;&gt;1,B333&lt;&gt;""),IF(OR(שבוע_בדילוג[[#This Row],[LengthofCycle]]=F333,F333=29),1,0),"")</f>
        <v>0</v>
      </c>
      <c r="AM332" s="4">
        <f>IF(AND(שבוע_בדילוג[[#This Row],[הווסת פעיל?]]&lt;&gt;1,B333&lt;&gt;1,B333&lt;&gt;""),IF(OR(שבוע_בדילוג[[#This Row],[LengthofCycle]]=F333,F333=29,F333=28),1,0),"")</f>
        <v>0</v>
      </c>
    </row>
    <row r="333" spans="1:39" x14ac:dyDescent="0.25">
      <c r="A333" s="1" t="s">
        <v>86</v>
      </c>
      <c r="B333" s="1">
        <v>12</v>
      </c>
      <c r="C333" s="1">
        <v>0</v>
      </c>
      <c r="D333" s="1">
        <v>1</v>
      </c>
      <c r="E333" s="1">
        <v>0</v>
      </c>
      <c r="F333" s="1">
        <v>27</v>
      </c>
      <c r="H333" s="1">
        <f>שבוע_בדילוג[[#This Row],[LengthofCycle]]+1</f>
        <v>28</v>
      </c>
      <c r="I333" s="1" t="str">
        <f>IF(IFERROR(LOOKUP(שבוע_בדילוג[[#This Row],[ClientID]],קביעויות[השבוע בדילוג]),FALSE)=שבוע_בדילוג[[#This Row],[ClientID]],1,"")</f>
        <v/>
      </c>
      <c r="J333" s="1" t="str">
        <f>IF(AND(שבוע_בדילוג[[#This Row],[CycleNumber]]&gt;1,OR(B334="",שבוע_בדילוג[[#This Row],[CycleNumber]]&gt;B332)),IF(OR(AND(שבוע_בדילוג[[#This Row],[LengthofCycle]]=29,F332=29),AND(שבוע_בדילוג[[#This Row],[LengthofCycle]]=36,F332=36)),1,""),"")</f>
        <v/>
      </c>
      <c r="K333" s="1" t="str">
        <f>IF(AND(שבוע_בדילוג[[#This Row],[וסת השבוע]]=1,J332=1,שבוע_בדילוג[[#This Row],[CycleNumber]]&gt;B332),1,"")</f>
        <v/>
      </c>
      <c r="L333" s="1" t="str">
        <f>IF(שבוע_בדילוג[[#This Row],[CycleNumber]]=1,"",IF(שבוע_בדילוג[[#This Row],[וסת השבוע]]=1,0,IF(L332="","",IF(L332=0,IF(שבוע_בדילוג[[#This Row],[LengthofCycle]]=29,0,1),IF(L332=1,IF(שבוע_בדילוג[[#This Row],[LengthofCycle]]+F332=29*2,0,2),IF(L332=2,IF(שבוע_בדילוג[[#This Row],[LengthofCycle]]+F332+F331=29*3,0,3),""))))))</f>
        <v/>
      </c>
      <c r="M333" s="1" t="str">
        <f>IF(שבוע_בדילוג[[#This Row],[וסת השבוע]]=1,IF(שבוע_בדילוג[[#This Row],[וסת השבוע וההפלגה ביחד]]=1,M332+1,0),IF(AND(שבוע_בדילוג[[#This Row],[CycleNumber]]&gt;B332,שבוע_בדילוג[[#This Row],[CycleNumber]]&gt;1),IF(שבוע_בדילוג[[#This Row],[וסת השבוע פעיל?]]&lt;&gt;"",M332+1,""),""))</f>
        <v/>
      </c>
      <c r="N333" s="1" t="str">
        <f>IF(שבוע_בדילוג[[#This Row],[וסת השבוע פעיל?2]]="","",IF(AND(שבוע_בדילוג[[#This Row],[וסת השבוע פעיל?]]&lt;&gt;"",שבוע_בדילוג[[#This Row],[CycleNumber]]&lt;B334,B334&lt;&gt;"",שבוע_בדילוג[[#This Row],[וסת השבוע פעיל?]]&lt;3),IF(L334=0,IF(AND(שבוע_בדילוג[[#This Row],[וסת השבוע פעיל?]]&gt;0,J334=1),0,1),0),""))</f>
        <v/>
      </c>
      <c r="O333" s="1" t="str">
        <f t="shared" si="40"/>
        <v/>
      </c>
      <c r="P333" s="1" t="str">
        <f>IF(AND(שבוע_בדילוג[[#This Row],[חיזוי - שבוע]]=1,K334=1),1,"")</f>
        <v/>
      </c>
      <c r="Q333" s="1" t="str">
        <f>IF(AND(שבוע_בדילוג[[#This Row],[וסת השבוע פעיל?]]&lt;3,OR(שבוע_בדילוג[[#This Row],[CycleNumber]]&gt;B334,B334="")),1,"")</f>
        <v/>
      </c>
      <c r="R333" s="1" t="str">
        <f>IF(AND(שבוע_בדילוג[[#This Row],[חיזוי - שבוע]]&lt;&gt;"",שבוע_בדילוג[[#This Row],[וסת השבוע פעיל?2]]=""),1,"")</f>
        <v/>
      </c>
      <c r="S333" s="1" t="str">
        <f>IF(שבוע_בדילוג[[#This Row],[האישה קבעה וסת שבוע בדילוג?]]=1,IF(שבוע_בדילוג[[#This Row],[וסת השבוע פעיל?]]&lt;3,1,0),"")</f>
        <v/>
      </c>
      <c r="T3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3" s="1">
        <f t="shared" si="41"/>
        <v>0</v>
      </c>
      <c r="V333" s="1">
        <f t="shared" si="42"/>
        <v>0</v>
      </c>
      <c r="W333" s="1">
        <f t="shared" si="43"/>
        <v>0</v>
      </c>
      <c r="X333" s="1" t="str">
        <f>IF(שבוע_בדילוג[[#This Row],[3 הפלגות זהות]]="","",IF(שבוע_בדילוג[[#This Row],[3 הפלגות זהות]]=1,שבוע_בדילוג[[#This Row],[LengthofCycle]],X332))</f>
        <v/>
      </c>
      <c r="Z333" s="1" t="str">
        <f>IF(OR(שבוע_בדילוג[[#This Row],[הווסת פעיל?]]=0,שבוע_בדילוג[[#This Row],[הווסת פעיל?]]=""),"",SUM(Z332,שבוע_בדילוג[[#This Row],[הווסת פעיל?]]))</f>
        <v/>
      </c>
      <c r="AA333" s="1" t="str">
        <f>IF(AND(שבוע_בדילוג[[#This Row],[כמה מחזורים עד עקירה]]&lt;&gt;"",Z334=""),שבוע_בדילוג[[#This Row],[כמה מחזורים עד עקירה]],"")</f>
        <v/>
      </c>
      <c r="AB333" s="1" t="str">
        <f>IF(AND(שבוע_בדילוג[[#This Row],[הווסת פעיל?]]=1,שבוע_בדילוג[[#This Row],[וסת קבוע אחרון]]&lt;&gt;X332),שבוע_בדילוג[[#This Row],[וסת קבוע אחרון]],"")</f>
        <v/>
      </c>
      <c r="AC333" s="1" t="str">
        <f>IF(AND(שבוע_בדילוג[[#This Row],[הווסת פעיל?]]=1,Y332=0,שבוע_בדילוג[[#This Row],[וסת קבוע אחרון]]=X332),שבוע_בדילוג[[#This Row],[וסת קבוע אחרון]],"")</f>
        <v/>
      </c>
      <c r="AD333" s="1" t="str">
        <f>IF(AND(שבוע_בדילוג[[#This Row],[הווסת פעיל?]]=1,Y332=0,שבוע_בדילוג[[#This Row],[וסת קבוע אחרון]]&lt;&gt;X332),1,"")</f>
        <v/>
      </c>
      <c r="AE333" s="1" t="str">
        <f>IF(AND(שבוע_בדילוג[[#This Row],[הווסת פעיל?]]&lt;&gt;"",B334=1),שבוע_בדילוג[[#This Row],[CycleNumber]],"")</f>
        <v/>
      </c>
      <c r="AF333" s="1" t="str">
        <f>IF(AND(שבוע_בדילוג[[#This Row],[הווסת פעיל?]]&lt;&gt;"",Y332=""),שבוע_בדילוג[[#This Row],[CycleNumber]],"")</f>
        <v/>
      </c>
      <c r="AG333" s="1" t="str">
        <f>IF(B334=1,"",IF(שבוע_בדילוג[[#This Row],[הווסת פעיל?]]=1,IF(שבוע_בדילוג[[#This Row],[וסת קבוע אחרון]]=F334,1,0),""))</f>
        <v/>
      </c>
      <c r="AH333" s="1" t="str">
        <f>IF(B334=1,"",IF(שבוע_בדילוג[[#This Row],[הווסת פעיל?]]=1,IF(OR(שבוע_בדילוג[[#This Row],[וסת קבוע אחרון]]=F334,F334=שבוע_בדילוג[[#This Row],[LengthofCycle]]),1,0),""))</f>
        <v/>
      </c>
      <c r="AI333" s="1" t="str">
        <f>IF(B334=1,"",IF(שבוע_בדילוג[[#This Row],[הווסת פעיל?]]=1,IF(OR(שבוע_בדילוג[[#This Row],[וסת קבוע אחרון]]=F334,F334=שבוע_בדילוג[[#This Row],[LengthofCycle]],AND(שבוע_בדילוג[[#This Row],[LengthofCycle]]&lt;&gt;שבוע_בדילוג[[#This Row],[וסת קבוע אחרון]],OR(F334=28,F334=29))),1,0),""))</f>
        <v/>
      </c>
      <c r="AJ333" s="1" t="str">
        <f>IF(AND(שבוע_בדילוג[[#This Row],[הווסת פעיל?]]=1,B334=1),1,"")</f>
        <v/>
      </c>
      <c r="AK333" s="4" t="str">
        <f>IF(AND(שבוע_בדילוג[[#This Row],[הווסת פעיל?]]&lt;&gt;1,B334&lt;&gt;1,B334&lt;&gt;""),IF(שבוע_בדילוג[[#This Row],[LengthofCycle]]=F334,1,0),"")</f>
        <v/>
      </c>
      <c r="AL333" s="4" t="str">
        <f>IF(AND(שבוע_בדילוג[[#This Row],[הווסת פעיל?]]&lt;&gt;1,B334&lt;&gt;1,B334&lt;&gt;""),IF(OR(שבוע_בדילוג[[#This Row],[LengthofCycle]]=F334,F334=29),1,0),"")</f>
        <v/>
      </c>
      <c r="AM333" s="4" t="str">
        <f>IF(AND(שבוע_בדילוג[[#This Row],[הווסת פעיל?]]&lt;&gt;1,B334&lt;&gt;1,B334&lt;&gt;""),IF(OR(שבוע_בדילוג[[#This Row],[LengthofCycle]]=F334,F334=29,F334=28),1,0),"")</f>
        <v/>
      </c>
    </row>
    <row r="334" spans="1:39" x14ac:dyDescent="0.25">
      <c r="A334" s="1" t="s">
        <v>87</v>
      </c>
      <c r="B334" s="1">
        <v>1</v>
      </c>
      <c r="C334" s="1">
        <v>1</v>
      </c>
      <c r="D334" s="1">
        <v>1</v>
      </c>
      <c r="E334" s="1">
        <v>0</v>
      </c>
      <c r="F334" s="1">
        <v>26</v>
      </c>
      <c r="H334" s="1">
        <f>שבוע_בדילוג[[#This Row],[LengthofCycle]]+1</f>
        <v>27</v>
      </c>
      <c r="I334" s="1" t="str">
        <f>IF(IFERROR(LOOKUP(שבוע_בדילוג[[#This Row],[ClientID]],קביעויות[השבוע בדילוג]),FALSE)=שבוע_בדילוג[[#This Row],[ClientID]],1,"")</f>
        <v/>
      </c>
      <c r="J334" s="1" t="str">
        <f>IF(AND(שבוע_בדילוג[[#This Row],[CycleNumber]]&gt;1,OR(B335="",שבוע_בדילוג[[#This Row],[CycleNumber]]&gt;B333)),IF(OR(AND(שבוע_בדילוג[[#This Row],[LengthofCycle]]=29,F333=29),AND(שבוע_בדילוג[[#This Row],[LengthofCycle]]=36,F333=36)),1,""),"")</f>
        <v/>
      </c>
      <c r="K334" s="1" t="str">
        <f>IF(AND(שבוע_בדילוג[[#This Row],[וסת השבוע]]=1,J333=1,שבוע_בדילוג[[#This Row],[CycleNumber]]&gt;B333),1,"")</f>
        <v/>
      </c>
      <c r="L334" s="1" t="str">
        <f>IF(שבוע_בדילוג[[#This Row],[CycleNumber]]=1,"",IF(שבוע_בדילוג[[#This Row],[וסת השבוע]]=1,0,IF(L333="","",IF(L333=0,IF(שבוע_בדילוג[[#This Row],[LengthofCycle]]=29,0,1),IF(L333=1,IF(שבוע_בדילוג[[#This Row],[LengthofCycle]]+F333=29*2,0,2),IF(L333=2,IF(שבוע_בדילוג[[#This Row],[LengthofCycle]]+F333+F332=29*3,0,3),""))))))</f>
        <v/>
      </c>
      <c r="M334" s="1" t="str">
        <f>IF(שבוע_בדילוג[[#This Row],[וסת השבוע]]=1,IF(שבוע_בדילוג[[#This Row],[וסת השבוע וההפלגה ביחד]]=1,M333+1,0),IF(AND(שבוע_בדילוג[[#This Row],[CycleNumber]]&gt;B333,שבוע_בדילוג[[#This Row],[CycleNumber]]&gt;1),IF(שבוע_בדילוג[[#This Row],[וסת השבוע פעיל?]]&lt;&gt;"",M333+1,""),""))</f>
        <v/>
      </c>
      <c r="N334" s="1" t="str">
        <f>IF(שבוע_בדילוג[[#This Row],[וסת השבוע פעיל?2]]="","",IF(AND(שבוע_בדילוג[[#This Row],[וסת השבוע פעיל?]]&lt;&gt;"",שבוע_בדילוג[[#This Row],[CycleNumber]]&lt;B335,B335&lt;&gt;"",שבוע_בדילוג[[#This Row],[וסת השבוע פעיל?]]&lt;3),IF(L335=0,IF(AND(שבוע_בדילוג[[#This Row],[וסת השבוע פעיל?]]&gt;0,J335=1),0,1),0),""))</f>
        <v/>
      </c>
      <c r="O334" s="1" t="str">
        <f t="shared" si="40"/>
        <v/>
      </c>
      <c r="P334" s="1" t="str">
        <f>IF(AND(שבוע_בדילוג[[#This Row],[חיזוי - שבוע]]=1,K335=1),1,"")</f>
        <v/>
      </c>
      <c r="Q334" s="1" t="str">
        <f>IF(AND(שבוע_בדילוג[[#This Row],[וסת השבוע פעיל?]]&lt;3,OR(שבוע_בדילוג[[#This Row],[CycleNumber]]&gt;B335,B335="")),1,"")</f>
        <v/>
      </c>
      <c r="R334" s="1" t="str">
        <f>IF(AND(שבוע_בדילוג[[#This Row],[חיזוי - שבוע]]&lt;&gt;"",שבוע_בדילוג[[#This Row],[וסת השבוע פעיל?2]]=""),1,"")</f>
        <v/>
      </c>
      <c r="S334" s="1" t="str">
        <f>IF(שבוע_בדילוג[[#This Row],[האישה קבעה וסת שבוע בדילוג?]]=1,IF(שבוע_בדילוג[[#This Row],[וסת השבוע פעיל?]]&lt;3,1,0),"")</f>
        <v/>
      </c>
      <c r="T3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4" s="1" t="str">
        <f t="shared" si="41"/>
        <v/>
      </c>
      <c r="V334" s="1" t="str">
        <f t="shared" si="42"/>
        <v/>
      </c>
      <c r="W334" s="1" t="str">
        <f t="shared" si="43"/>
        <v/>
      </c>
      <c r="X334" s="1" t="str">
        <f>IF(שבוע_בדילוג[[#This Row],[3 הפלגות זהות]]="","",IF(שבוע_בדילוג[[#This Row],[3 הפלגות זהות]]=1,שבוע_בדילוג[[#This Row],[LengthofCycle]],X333))</f>
        <v/>
      </c>
      <c r="Y334" s="1" t="str">
        <f>IF(שבוע_בדילוג[[#This Row],[וסת קבוע אחרון]]="","",IF(OR(שבוע_בדילוג[[#This Row],[LengthofCycle]]=שבוע_בדילוג[[#This Row],[וסת קבוע אחרון]],F333=שבוע_בדילוג[[#This Row],[וסת קבוע אחרון]],F332=שבוע_בדילוג[[#This Row],[וסת קבוע אחרון]]),1,0))</f>
        <v/>
      </c>
      <c r="Z334" s="1" t="str">
        <f>IF(OR(שבוע_בדילוג[[#This Row],[הווסת פעיל?]]=0,שבוע_בדילוג[[#This Row],[הווסת פעיל?]]=""),"",SUM(Z333,שבוע_בדילוג[[#This Row],[הווסת פעיל?]]))</f>
        <v/>
      </c>
      <c r="AA334" s="1" t="str">
        <f>IF(AND(שבוע_בדילוג[[#This Row],[כמה מחזורים עד עקירה]]&lt;&gt;"",Z335=""),שבוע_בדילוג[[#This Row],[כמה מחזורים עד עקירה]],"")</f>
        <v/>
      </c>
      <c r="AB334" s="1" t="str">
        <f>IF(AND(שבוע_בדילוג[[#This Row],[הווסת פעיל?]]=1,שבוע_בדילוג[[#This Row],[וסת קבוע אחרון]]&lt;&gt;X333),שבוע_בדילוג[[#This Row],[וסת קבוע אחרון]],"")</f>
        <v/>
      </c>
      <c r="AC334" s="1" t="str">
        <f>IF(AND(שבוע_בדילוג[[#This Row],[הווסת פעיל?]]=1,Y333=0,שבוע_בדילוג[[#This Row],[וסת קבוע אחרון]]=X333),שבוע_בדילוג[[#This Row],[וסת קבוע אחרון]],"")</f>
        <v/>
      </c>
      <c r="AD334" s="1" t="str">
        <f>IF(AND(שבוע_בדילוג[[#This Row],[הווסת פעיל?]]=1,Y333=0,שבוע_בדילוג[[#This Row],[וסת קבוע אחרון]]&lt;&gt;X333),1,"")</f>
        <v/>
      </c>
      <c r="AE334" s="1" t="str">
        <f>IF(AND(שבוע_בדילוג[[#This Row],[הווסת פעיל?]]&lt;&gt;"",B335=1),שבוע_בדילוג[[#This Row],[CycleNumber]],"")</f>
        <v/>
      </c>
      <c r="AF334" s="1" t="str">
        <f>IF(AND(שבוע_בדילוג[[#This Row],[הווסת פעיל?]]&lt;&gt;"",Y333=""),שבוע_בדילוג[[#This Row],[CycleNumber]],"")</f>
        <v/>
      </c>
      <c r="AG334" s="1" t="str">
        <f>IF(B335=1,"",IF(שבוע_בדילוג[[#This Row],[הווסת פעיל?]]=1,IF(שבוע_בדילוג[[#This Row],[וסת קבוע אחרון]]=F335,1,0),""))</f>
        <v/>
      </c>
      <c r="AH334" s="1" t="str">
        <f>IF(B335=1,"",IF(שבוע_בדילוג[[#This Row],[הווסת פעיל?]]=1,IF(OR(שבוע_בדילוג[[#This Row],[וסת קבוע אחרון]]=F335,F335=שבוע_בדילוג[[#This Row],[LengthofCycle]]),1,0),""))</f>
        <v/>
      </c>
      <c r="AI334" s="1" t="str">
        <f>IF(B335=1,"",IF(שבוע_בדילוג[[#This Row],[הווסת פעיל?]]=1,IF(OR(שבוע_בדילוג[[#This Row],[וסת קבוע אחרון]]=F335,F335=שבוע_בדילוג[[#This Row],[LengthofCycle]],AND(שבוע_בדילוג[[#This Row],[LengthofCycle]]&lt;&gt;שבוע_בדילוג[[#This Row],[וסת קבוע אחרון]],OR(F335=28,F335=29))),1,0),""))</f>
        <v/>
      </c>
      <c r="AJ334" s="1" t="str">
        <f>IF(AND(שבוע_בדילוג[[#This Row],[הווסת פעיל?]]=1,B335=1),1,"")</f>
        <v/>
      </c>
      <c r="AK334" s="4">
        <f>IF(AND(שבוע_בדילוג[[#This Row],[הווסת פעיל?]]&lt;&gt;1,B335&lt;&gt;1,B335&lt;&gt;""),IF(שבוע_בדילוג[[#This Row],[LengthofCycle]]=F335,1,0),"")</f>
        <v>0</v>
      </c>
      <c r="AL334" s="4">
        <f>IF(AND(שבוע_בדילוג[[#This Row],[הווסת פעיל?]]&lt;&gt;1,B335&lt;&gt;1,B335&lt;&gt;""),IF(OR(שבוע_בדילוג[[#This Row],[LengthofCycle]]=F335,F335=29),1,0),"")</f>
        <v>0</v>
      </c>
      <c r="AM334" s="4">
        <f>IF(AND(שבוע_בדילוג[[#This Row],[הווסת פעיל?]]&lt;&gt;1,B335&lt;&gt;1,B335&lt;&gt;""),IF(OR(שבוע_בדילוג[[#This Row],[LengthofCycle]]=F335,F335=29,F335=28),1,0),"")</f>
        <v>1</v>
      </c>
    </row>
    <row r="335" spans="1:39" x14ac:dyDescent="0.25">
      <c r="A335" s="1" t="s">
        <v>87</v>
      </c>
      <c r="B335" s="1">
        <v>2</v>
      </c>
      <c r="C335" s="1">
        <v>1</v>
      </c>
      <c r="D335" s="1">
        <v>1</v>
      </c>
      <c r="E335" s="1">
        <v>0</v>
      </c>
      <c r="F335" s="1">
        <v>28</v>
      </c>
      <c r="H335" s="1">
        <f>שבוע_בדילוג[[#This Row],[LengthofCycle]]+1</f>
        <v>29</v>
      </c>
      <c r="I335" s="1" t="str">
        <f>IF(IFERROR(LOOKUP(שבוע_בדילוג[[#This Row],[ClientID]],קביעויות[השבוע בדילוג]),FALSE)=שבוע_בדילוג[[#This Row],[ClientID]],1,"")</f>
        <v/>
      </c>
      <c r="J335" s="1" t="str">
        <f>IF(AND(שבוע_בדילוג[[#This Row],[CycleNumber]]&gt;1,OR(B336="",שבוע_בדילוג[[#This Row],[CycleNumber]]&gt;B334)),IF(OR(AND(שבוע_בדילוג[[#This Row],[LengthofCycle]]=29,F334=29),AND(שבוע_בדילוג[[#This Row],[LengthofCycle]]=36,F334=36)),1,""),"")</f>
        <v/>
      </c>
      <c r="K335" s="1" t="str">
        <f>IF(AND(שבוע_בדילוג[[#This Row],[וסת השבוע]]=1,J334=1,שבוע_בדילוג[[#This Row],[CycleNumber]]&gt;B334),1,"")</f>
        <v/>
      </c>
      <c r="L335" s="1" t="str">
        <f>IF(שבוע_בדילוג[[#This Row],[CycleNumber]]=1,"",IF(שבוע_בדילוג[[#This Row],[וסת השבוע]]=1,0,IF(L334="","",IF(L334=0,IF(שבוע_בדילוג[[#This Row],[LengthofCycle]]=29,0,1),IF(L334=1,IF(שבוע_בדילוג[[#This Row],[LengthofCycle]]+F334=29*2,0,2),IF(L334=2,IF(שבוע_בדילוג[[#This Row],[LengthofCycle]]+F334+F333=29*3,0,3),""))))))</f>
        <v/>
      </c>
      <c r="M335" s="1" t="str">
        <f>IF(שבוע_בדילוג[[#This Row],[וסת השבוע]]=1,IF(שבוע_בדילוג[[#This Row],[וסת השבוע וההפלגה ביחד]]=1,M334+1,0),IF(AND(שבוע_בדילוג[[#This Row],[CycleNumber]]&gt;B334,שבוע_בדילוג[[#This Row],[CycleNumber]]&gt;1),IF(שבוע_בדילוג[[#This Row],[וסת השבוע פעיל?]]&lt;&gt;"",M334+1,""),""))</f>
        <v/>
      </c>
      <c r="N335" s="1" t="str">
        <f>IF(שבוע_בדילוג[[#This Row],[וסת השבוע פעיל?2]]="","",IF(AND(שבוע_בדילוג[[#This Row],[וסת השבוע פעיל?]]&lt;&gt;"",שבוע_בדילוג[[#This Row],[CycleNumber]]&lt;B336,B336&lt;&gt;"",שבוע_בדילוג[[#This Row],[וסת השבוע פעיל?]]&lt;3),IF(L336=0,IF(AND(שבוע_בדילוג[[#This Row],[וסת השבוע פעיל?]]&gt;0,J336=1),0,1),0),""))</f>
        <v/>
      </c>
      <c r="O335" s="1" t="str">
        <f t="shared" si="40"/>
        <v/>
      </c>
      <c r="P335" s="1" t="str">
        <f>IF(AND(שבוע_בדילוג[[#This Row],[חיזוי - שבוע]]=1,K336=1),1,"")</f>
        <v/>
      </c>
      <c r="Q335" s="1" t="str">
        <f>IF(AND(שבוע_בדילוג[[#This Row],[וסת השבוע פעיל?]]&lt;3,OR(שבוע_בדילוג[[#This Row],[CycleNumber]]&gt;B336,B336="")),1,"")</f>
        <v/>
      </c>
      <c r="R335" s="1" t="str">
        <f>IF(AND(שבוע_בדילוג[[#This Row],[חיזוי - שבוע]]&lt;&gt;"",שבוע_בדילוג[[#This Row],[וסת השבוע פעיל?2]]=""),1,"")</f>
        <v/>
      </c>
      <c r="S335" s="1" t="str">
        <f>IF(שבוע_בדילוג[[#This Row],[האישה קבעה וסת שבוע בדילוג?]]=1,IF(שבוע_בדילוג[[#This Row],[וסת השבוע פעיל?]]&lt;3,1,0),"")</f>
        <v/>
      </c>
      <c r="T3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5" s="1" t="str">
        <f t="shared" si="41"/>
        <v/>
      </c>
      <c r="V335" s="1" t="str">
        <f t="shared" si="42"/>
        <v/>
      </c>
      <c r="W335" s="1" t="str">
        <f t="shared" si="43"/>
        <v/>
      </c>
      <c r="X335" s="1" t="str">
        <f>IF(שבוע_בדילוג[[#This Row],[3 הפלגות זהות]]="","",IF(שבוע_בדילוג[[#This Row],[3 הפלגות זהות]]=1,שבוע_בדילוג[[#This Row],[LengthofCycle]],X334))</f>
        <v/>
      </c>
      <c r="Y335" s="1" t="str">
        <f>IF(שבוע_בדילוג[[#This Row],[וסת קבוע אחרון]]="","",IF(OR(שבוע_בדילוג[[#This Row],[LengthofCycle]]=שבוע_בדילוג[[#This Row],[וסת קבוע אחרון]],F334=שבוע_בדילוג[[#This Row],[וסת קבוע אחרון]],F333=שבוע_בדילוג[[#This Row],[וסת קבוע אחרון]]),1,0))</f>
        <v/>
      </c>
      <c r="Z335" s="1" t="str">
        <f>IF(OR(שבוע_בדילוג[[#This Row],[הווסת פעיל?]]=0,שבוע_בדילוג[[#This Row],[הווסת פעיל?]]=""),"",SUM(Z334,שבוע_בדילוג[[#This Row],[הווסת פעיל?]]))</f>
        <v/>
      </c>
      <c r="AA335" s="1" t="str">
        <f>IF(AND(שבוע_בדילוג[[#This Row],[כמה מחזורים עד עקירה]]&lt;&gt;"",Z336=""),שבוע_בדילוג[[#This Row],[כמה מחזורים עד עקירה]],"")</f>
        <v/>
      </c>
      <c r="AB335" s="1" t="str">
        <f>IF(AND(שבוע_בדילוג[[#This Row],[הווסת פעיל?]]=1,שבוע_בדילוג[[#This Row],[וסת קבוע אחרון]]&lt;&gt;X334),שבוע_בדילוג[[#This Row],[וסת קבוע אחרון]],"")</f>
        <v/>
      </c>
      <c r="AC335" s="1" t="str">
        <f>IF(AND(שבוע_בדילוג[[#This Row],[הווסת פעיל?]]=1,Y334=0,שבוע_בדילוג[[#This Row],[וסת קבוע אחרון]]=X334),שבוע_בדילוג[[#This Row],[וסת קבוע אחרון]],"")</f>
        <v/>
      </c>
      <c r="AD335" s="1" t="str">
        <f>IF(AND(שבוע_בדילוג[[#This Row],[הווסת פעיל?]]=1,Y334=0,שבוע_בדילוג[[#This Row],[וסת קבוע אחרון]]&lt;&gt;X334),1,"")</f>
        <v/>
      </c>
      <c r="AE335" s="1" t="str">
        <f>IF(AND(שבוע_בדילוג[[#This Row],[הווסת פעיל?]]&lt;&gt;"",B336=1),שבוע_בדילוג[[#This Row],[CycleNumber]],"")</f>
        <v/>
      </c>
      <c r="AF335" s="1" t="str">
        <f>IF(AND(שבוע_בדילוג[[#This Row],[הווסת פעיל?]]&lt;&gt;"",Y334=""),שבוע_בדילוג[[#This Row],[CycleNumber]],"")</f>
        <v/>
      </c>
      <c r="AG335" s="1" t="str">
        <f>IF(B336=1,"",IF(שבוע_בדילוג[[#This Row],[הווסת פעיל?]]=1,IF(שבוע_בדילוג[[#This Row],[וסת קבוע אחרון]]=F336,1,0),""))</f>
        <v/>
      </c>
      <c r="AH335" s="1" t="str">
        <f>IF(B336=1,"",IF(שבוע_בדילוג[[#This Row],[הווסת פעיל?]]=1,IF(OR(שבוע_בדילוג[[#This Row],[וסת קבוע אחרון]]=F336,F336=שבוע_בדילוג[[#This Row],[LengthofCycle]]),1,0),""))</f>
        <v/>
      </c>
      <c r="AI335" s="1" t="str">
        <f>IF(B336=1,"",IF(שבוע_בדילוג[[#This Row],[הווסת פעיל?]]=1,IF(OR(שבוע_בדילוג[[#This Row],[וסת קבוע אחרון]]=F336,F336=שבוע_בדילוג[[#This Row],[LengthofCycle]],AND(שבוע_בדילוג[[#This Row],[LengthofCycle]]&lt;&gt;שבוע_בדילוג[[#This Row],[וסת קבוע אחרון]],OR(F336=28,F336=29))),1,0),""))</f>
        <v/>
      </c>
      <c r="AJ335" s="1" t="str">
        <f>IF(AND(שבוע_בדילוג[[#This Row],[הווסת פעיל?]]=1,B336=1),1,"")</f>
        <v/>
      </c>
      <c r="AK335" s="4">
        <f>IF(AND(שבוע_בדילוג[[#This Row],[הווסת פעיל?]]&lt;&gt;1,B336&lt;&gt;1,B336&lt;&gt;""),IF(שבוע_בדילוג[[#This Row],[LengthofCycle]]=F336,1,0),"")</f>
        <v>0</v>
      </c>
      <c r="AL335" s="4">
        <f>IF(AND(שבוע_בדילוג[[#This Row],[הווסת פעיל?]]&lt;&gt;1,B336&lt;&gt;1,B336&lt;&gt;""),IF(OR(שבוע_בדילוג[[#This Row],[LengthofCycle]]=F336,F336=29),1,0),"")</f>
        <v>0</v>
      </c>
      <c r="AM335" s="4">
        <f>IF(AND(שבוע_בדילוג[[#This Row],[הווסת פעיל?]]&lt;&gt;1,B336&lt;&gt;1,B336&lt;&gt;""),IF(OR(שבוע_בדילוג[[#This Row],[LengthofCycle]]=F336,F336=29,F336=28),1,0),"")</f>
        <v>0</v>
      </c>
    </row>
    <row r="336" spans="1:39" x14ac:dyDescent="0.25">
      <c r="A336" s="1" t="s">
        <v>87</v>
      </c>
      <c r="B336" s="1">
        <v>3</v>
      </c>
      <c r="C336" s="1">
        <v>1</v>
      </c>
      <c r="D336" s="1">
        <v>1</v>
      </c>
      <c r="E336" s="1">
        <v>0</v>
      </c>
      <c r="F336" s="1">
        <v>27</v>
      </c>
      <c r="H336" s="1">
        <f>שבוע_בדילוג[[#This Row],[LengthofCycle]]+1</f>
        <v>28</v>
      </c>
      <c r="I336" s="1" t="str">
        <f>IF(IFERROR(LOOKUP(שבוע_בדילוג[[#This Row],[ClientID]],קביעויות[השבוע בדילוג]),FALSE)=שבוע_בדילוג[[#This Row],[ClientID]],1,"")</f>
        <v/>
      </c>
      <c r="J336" s="1" t="str">
        <f>IF(AND(שבוע_בדילוג[[#This Row],[CycleNumber]]&gt;1,OR(B337="",שבוע_בדילוג[[#This Row],[CycleNumber]]&gt;B335)),IF(OR(AND(שבוע_בדילוג[[#This Row],[LengthofCycle]]=29,F335=29),AND(שבוע_בדילוג[[#This Row],[LengthofCycle]]=36,F335=36)),1,""),"")</f>
        <v/>
      </c>
      <c r="K336" s="1" t="str">
        <f>IF(AND(שבוע_בדילוג[[#This Row],[וסת השבוע]]=1,J335=1,שבוע_בדילוג[[#This Row],[CycleNumber]]&gt;B335),1,"")</f>
        <v/>
      </c>
      <c r="L336" s="1" t="str">
        <f>IF(שבוע_בדילוג[[#This Row],[CycleNumber]]=1,"",IF(שבוע_בדילוג[[#This Row],[וסת השבוע]]=1,0,IF(L335="","",IF(L335=0,IF(שבוע_בדילוג[[#This Row],[LengthofCycle]]=29,0,1),IF(L335=1,IF(שבוע_בדילוג[[#This Row],[LengthofCycle]]+F335=29*2,0,2),IF(L335=2,IF(שבוע_בדילוג[[#This Row],[LengthofCycle]]+F335+F334=29*3,0,3),""))))))</f>
        <v/>
      </c>
      <c r="M336" s="1" t="str">
        <f>IF(שבוע_בדילוג[[#This Row],[וסת השבוע]]=1,IF(שבוע_בדילוג[[#This Row],[וסת השבוע וההפלגה ביחד]]=1,M335+1,0),IF(AND(שבוע_בדילוג[[#This Row],[CycleNumber]]&gt;B335,שבוע_בדילוג[[#This Row],[CycleNumber]]&gt;1),IF(שבוע_בדילוג[[#This Row],[וסת השבוע פעיל?]]&lt;&gt;"",M335+1,""),""))</f>
        <v/>
      </c>
      <c r="N336" s="1" t="str">
        <f>IF(שבוע_בדילוג[[#This Row],[וסת השבוע פעיל?2]]="","",IF(AND(שבוע_בדילוג[[#This Row],[וסת השבוע פעיל?]]&lt;&gt;"",שבוע_בדילוג[[#This Row],[CycleNumber]]&lt;B337,B337&lt;&gt;"",שבוע_בדילוג[[#This Row],[וסת השבוע פעיל?]]&lt;3),IF(L337=0,IF(AND(שבוע_בדילוג[[#This Row],[וסת השבוע פעיל?]]&gt;0,J337=1),0,1),0),""))</f>
        <v/>
      </c>
      <c r="O336" s="1" t="str">
        <f t="shared" si="40"/>
        <v/>
      </c>
      <c r="P336" s="1" t="str">
        <f>IF(AND(שבוע_בדילוג[[#This Row],[חיזוי - שבוע]]=1,K337=1),1,"")</f>
        <v/>
      </c>
      <c r="Q336" s="1" t="str">
        <f>IF(AND(שבוע_בדילוג[[#This Row],[וסת השבוע פעיל?]]&lt;3,OR(שבוע_בדילוג[[#This Row],[CycleNumber]]&gt;B337,B337="")),1,"")</f>
        <v/>
      </c>
      <c r="R336" s="1" t="str">
        <f>IF(AND(שבוע_בדילוג[[#This Row],[חיזוי - שבוע]]&lt;&gt;"",שבוע_בדילוג[[#This Row],[וסת השבוע פעיל?2]]=""),1,"")</f>
        <v/>
      </c>
      <c r="S336" s="1" t="str">
        <f>IF(שבוע_בדילוג[[#This Row],[האישה קבעה וסת שבוע בדילוג?]]=1,IF(שבוע_בדילוג[[#This Row],[וסת השבוע פעיל?]]&lt;3,1,0),"")</f>
        <v/>
      </c>
      <c r="T3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6" s="1">
        <f t="shared" si="41"/>
        <v>0</v>
      </c>
      <c r="V336" s="1" t="str">
        <f t="shared" si="42"/>
        <v/>
      </c>
      <c r="W336" s="1" t="str">
        <f t="shared" si="43"/>
        <v/>
      </c>
      <c r="X336" s="1" t="str">
        <f>IF(שבוע_בדילוג[[#This Row],[3 הפלגות זהות]]="","",IF(שבוע_בדילוג[[#This Row],[3 הפלגות זהות]]=1,שבוע_בדילוג[[#This Row],[LengthofCycle]],X335))</f>
        <v/>
      </c>
      <c r="Y336" s="1" t="str">
        <f>IF(שבוע_בדילוג[[#This Row],[וסת קבוע אחרון]]="","",IF(OR(שבוע_בדילוג[[#This Row],[LengthofCycle]]=שבוע_בדילוג[[#This Row],[וסת קבוע אחרון]],F335=שבוע_בדילוג[[#This Row],[וסת קבוע אחרון]],F334=שבוע_בדילוג[[#This Row],[וסת קבוע אחרון]]),1,0))</f>
        <v/>
      </c>
      <c r="Z336" s="1" t="str">
        <f>IF(OR(שבוע_בדילוג[[#This Row],[הווסת פעיל?]]=0,שבוע_בדילוג[[#This Row],[הווסת פעיל?]]=""),"",SUM(Z335,שבוע_בדילוג[[#This Row],[הווסת פעיל?]]))</f>
        <v/>
      </c>
      <c r="AA336" s="1" t="str">
        <f>IF(AND(שבוע_בדילוג[[#This Row],[כמה מחזורים עד עקירה]]&lt;&gt;"",Z337=""),שבוע_בדילוג[[#This Row],[כמה מחזורים עד עקירה]],"")</f>
        <v/>
      </c>
      <c r="AB336" s="1" t="str">
        <f>IF(AND(שבוע_בדילוג[[#This Row],[הווסת פעיל?]]=1,שבוע_בדילוג[[#This Row],[וסת קבוע אחרון]]&lt;&gt;X335),שבוע_בדילוג[[#This Row],[וסת קבוע אחרון]],"")</f>
        <v/>
      </c>
      <c r="AC336" s="1" t="str">
        <f>IF(AND(שבוע_בדילוג[[#This Row],[הווסת פעיל?]]=1,Y335=0,שבוע_בדילוג[[#This Row],[וסת קבוע אחרון]]=X335),שבוע_בדילוג[[#This Row],[וסת קבוע אחרון]],"")</f>
        <v/>
      </c>
      <c r="AD336" s="1" t="str">
        <f>IF(AND(שבוע_בדילוג[[#This Row],[הווסת פעיל?]]=1,Y335=0,שבוע_בדילוג[[#This Row],[וסת קבוע אחרון]]&lt;&gt;X335),1,"")</f>
        <v/>
      </c>
      <c r="AE336" s="1" t="str">
        <f>IF(AND(שבוע_בדילוג[[#This Row],[הווסת פעיל?]]&lt;&gt;"",B337=1),שבוע_בדילוג[[#This Row],[CycleNumber]],"")</f>
        <v/>
      </c>
      <c r="AF336" s="1" t="str">
        <f>IF(AND(שבוע_בדילוג[[#This Row],[הווסת פעיל?]]&lt;&gt;"",Y335=""),שבוע_בדילוג[[#This Row],[CycleNumber]],"")</f>
        <v/>
      </c>
      <c r="AG336" s="1" t="str">
        <f>IF(B337=1,"",IF(שבוע_בדילוג[[#This Row],[הווסת פעיל?]]=1,IF(שבוע_בדילוג[[#This Row],[וסת קבוע אחרון]]=F337,1,0),""))</f>
        <v/>
      </c>
      <c r="AH336" s="1" t="str">
        <f>IF(B337=1,"",IF(שבוע_בדילוג[[#This Row],[הווסת פעיל?]]=1,IF(OR(שבוע_בדילוג[[#This Row],[וסת קבוע אחרון]]=F337,F337=שבוע_בדילוג[[#This Row],[LengthofCycle]]),1,0),""))</f>
        <v/>
      </c>
      <c r="AI336" s="1" t="str">
        <f>IF(B337=1,"",IF(שבוע_בדילוג[[#This Row],[הווסת פעיל?]]=1,IF(OR(שבוע_בדילוג[[#This Row],[וסת קבוע אחרון]]=F337,F337=שבוע_בדילוג[[#This Row],[LengthofCycle]],AND(שבוע_בדילוג[[#This Row],[LengthofCycle]]&lt;&gt;שבוע_בדילוג[[#This Row],[וסת קבוע אחרון]],OR(F337=28,F337=29))),1,0),""))</f>
        <v/>
      </c>
      <c r="AJ336" s="1" t="str">
        <f>IF(AND(שבוע_בדילוג[[#This Row],[הווסת פעיל?]]=1,B337=1),1,"")</f>
        <v/>
      </c>
      <c r="AK336" s="4">
        <f>IF(AND(שבוע_בדילוג[[#This Row],[הווסת פעיל?]]&lt;&gt;1,B337&lt;&gt;1,B337&lt;&gt;""),IF(שבוע_בדילוג[[#This Row],[LengthofCycle]]=F337,1,0),"")</f>
        <v>0</v>
      </c>
      <c r="AL336" s="4">
        <f>IF(AND(שבוע_בדילוג[[#This Row],[הווסת פעיל?]]&lt;&gt;1,B337&lt;&gt;1,B337&lt;&gt;""),IF(OR(שבוע_בדילוג[[#This Row],[LengthofCycle]]=F337,F337=29),1,0),"")</f>
        <v>0</v>
      </c>
      <c r="AM336" s="4">
        <f>IF(AND(שבוע_בדילוג[[#This Row],[הווסת פעיל?]]&lt;&gt;1,B337&lt;&gt;1,B337&lt;&gt;""),IF(OR(שבוע_בדילוג[[#This Row],[LengthofCycle]]=F337,F337=29,F337=28),1,0),"")</f>
        <v>0</v>
      </c>
    </row>
    <row r="337" spans="1:39" x14ac:dyDescent="0.25">
      <c r="A337" s="1" t="s">
        <v>87</v>
      </c>
      <c r="B337" s="1">
        <v>4</v>
      </c>
      <c r="C337" s="1">
        <v>1</v>
      </c>
      <c r="D337" s="1">
        <v>1</v>
      </c>
      <c r="E337" s="1">
        <v>0</v>
      </c>
      <c r="F337" s="1">
        <v>25</v>
      </c>
      <c r="H337" s="1">
        <f>שבוע_בדילוג[[#This Row],[LengthofCycle]]+1</f>
        <v>26</v>
      </c>
      <c r="I337" s="1" t="str">
        <f>IF(IFERROR(LOOKUP(שבוע_בדילוג[[#This Row],[ClientID]],קביעויות[השבוע בדילוג]),FALSE)=שבוע_בדילוג[[#This Row],[ClientID]],1,"")</f>
        <v/>
      </c>
      <c r="J337" s="1" t="str">
        <f>IF(AND(שבוע_בדילוג[[#This Row],[CycleNumber]]&gt;1,OR(B338="",שבוע_בדילוג[[#This Row],[CycleNumber]]&gt;B336)),IF(OR(AND(שבוע_בדילוג[[#This Row],[LengthofCycle]]=29,F336=29),AND(שבוע_בדילוג[[#This Row],[LengthofCycle]]=36,F336=36)),1,""),"")</f>
        <v/>
      </c>
      <c r="K337" s="1" t="str">
        <f>IF(AND(שבוע_בדילוג[[#This Row],[וסת השבוע]]=1,J336=1,שבוע_בדילוג[[#This Row],[CycleNumber]]&gt;B336),1,"")</f>
        <v/>
      </c>
      <c r="L337" s="1" t="str">
        <f>IF(שבוע_בדילוג[[#This Row],[CycleNumber]]=1,"",IF(שבוע_בדילוג[[#This Row],[וסת השבוע]]=1,0,IF(L336="","",IF(L336=0,IF(שבוע_בדילוג[[#This Row],[LengthofCycle]]=29,0,1),IF(L336=1,IF(שבוע_בדילוג[[#This Row],[LengthofCycle]]+F336=29*2,0,2),IF(L336=2,IF(שבוע_בדילוג[[#This Row],[LengthofCycle]]+F336+F335=29*3,0,3),""))))))</f>
        <v/>
      </c>
      <c r="M337" s="1" t="str">
        <f>IF(שבוע_בדילוג[[#This Row],[וסת השבוע]]=1,IF(שבוע_בדילוג[[#This Row],[וסת השבוע וההפלגה ביחד]]=1,M336+1,0),IF(AND(שבוע_בדילוג[[#This Row],[CycleNumber]]&gt;B336,שבוע_בדילוג[[#This Row],[CycleNumber]]&gt;1),IF(שבוע_בדילוג[[#This Row],[וסת השבוע פעיל?]]&lt;&gt;"",M336+1,""),""))</f>
        <v/>
      </c>
      <c r="N337" s="1" t="str">
        <f>IF(שבוע_בדילוג[[#This Row],[וסת השבוע פעיל?2]]="","",IF(AND(שבוע_בדילוג[[#This Row],[וסת השבוע פעיל?]]&lt;&gt;"",שבוע_בדילוג[[#This Row],[CycleNumber]]&lt;B338,B338&lt;&gt;"",שבוע_בדילוג[[#This Row],[וסת השבוע פעיל?]]&lt;3),IF(L338=0,IF(AND(שבוע_בדילוג[[#This Row],[וסת השבוע פעיל?]]&gt;0,J338=1),0,1),0),""))</f>
        <v/>
      </c>
      <c r="O337" s="1" t="str">
        <f t="shared" si="40"/>
        <v/>
      </c>
      <c r="P337" s="1" t="str">
        <f>IF(AND(שבוע_בדילוג[[#This Row],[חיזוי - שבוע]]=1,K338=1),1,"")</f>
        <v/>
      </c>
      <c r="Q337" s="1" t="str">
        <f>IF(AND(שבוע_בדילוג[[#This Row],[וסת השבוע פעיל?]]&lt;3,OR(שבוע_בדילוג[[#This Row],[CycleNumber]]&gt;B338,B338="")),1,"")</f>
        <v/>
      </c>
      <c r="R337" s="1" t="str">
        <f>IF(AND(שבוע_בדילוג[[#This Row],[חיזוי - שבוע]]&lt;&gt;"",שבוע_בדילוג[[#This Row],[וסת השבוע פעיל?2]]=""),1,"")</f>
        <v/>
      </c>
      <c r="S337" s="1" t="str">
        <f>IF(שבוע_בדילוג[[#This Row],[האישה קבעה וסת שבוע בדילוג?]]=1,IF(שבוע_בדילוג[[#This Row],[וסת השבוע פעיל?]]&lt;3,1,0),"")</f>
        <v/>
      </c>
      <c r="T3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7" s="1">
        <f t="shared" si="41"/>
        <v>0</v>
      </c>
      <c r="V337" s="1">
        <f t="shared" si="42"/>
        <v>0</v>
      </c>
      <c r="W337" s="1" t="str">
        <f t="shared" si="43"/>
        <v/>
      </c>
      <c r="X337" s="1" t="str">
        <f>IF(שבוע_בדילוג[[#This Row],[3 הפלגות זהות]]="","",IF(שבוע_בדילוג[[#This Row],[3 הפלגות זהות]]=1,שבוע_בדילוג[[#This Row],[LengthofCycle]],X336))</f>
        <v/>
      </c>
      <c r="Y337" s="1" t="str">
        <f>IF(שבוע_בדילוג[[#This Row],[וסת קבוע אחרון]]="","",IF(OR(שבוע_בדילוג[[#This Row],[LengthofCycle]]=שבוע_בדילוג[[#This Row],[וסת קבוע אחרון]],F336=שבוע_בדילוג[[#This Row],[וסת קבוע אחרון]],F335=שבוע_בדילוג[[#This Row],[וסת קבוע אחרון]]),1,0))</f>
        <v/>
      </c>
      <c r="Z337" s="1" t="str">
        <f>IF(OR(שבוע_בדילוג[[#This Row],[הווסת פעיל?]]=0,שבוע_בדילוג[[#This Row],[הווסת פעיל?]]=""),"",SUM(Z336,שבוע_בדילוג[[#This Row],[הווסת פעיל?]]))</f>
        <v/>
      </c>
      <c r="AA337" s="1" t="str">
        <f>IF(AND(שבוע_בדילוג[[#This Row],[כמה מחזורים עד עקירה]]&lt;&gt;"",Z338=""),שבוע_בדילוג[[#This Row],[כמה מחזורים עד עקירה]],"")</f>
        <v/>
      </c>
      <c r="AB337" s="1" t="str">
        <f>IF(AND(שבוע_בדילוג[[#This Row],[הווסת פעיל?]]=1,שבוע_בדילוג[[#This Row],[וסת קבוע אחרון]]&lt;&gt;X336),שבוע_בדילוג[[#This Row],[וסת קבוע אחרון]],"")</f>
        <v/>
      </c>
      <c r="AC337" s="1" t="str">
        <f>IF(AND(שבוע_בדילוג[[#This Row],[הווסת פעיל?]]=1,Y336=0,שבוע_בדילוג[[#This Row],[וסת קבוע אחרון]]=X336),שבוע_בדילוג[[#This Row],[וסת קבוע אחרון]],"")</f>
        <v/>
      </c>
      <c r="AD337" s="1" t="str">
        <f>IF(AND(שבוע_בדילוג[[#This Row],[הווסת פעיל?]]=1,Y336=0,שבוע_בדילוג[[#This Row],[וסת קבוע אחרון]]&lt;&gt;X336),1,"")</f>
        <v/>
      </c>
      <c r="AE337" s="1" t="str">
        <f>IF(AND(שבוע_בדילוג[[#This Row],[הווסת פעיל?]]&lt;&gt;"",B338=1),שבוע_בדילוג[[#This Row],[CycleNumber]],"")</f>
        <v/>
      </c>
      <c r="AF337" s="1" t="str">
        <f>IF(AND(שבוע_בדילוג[[#This Row],[הווסת פעיל?]]&lt;&gt;"",Y336=""),שבוע_בדילוג[[#This Row],[CycleNumber]],"")</f>
        <v/>
      </c>
      <c r="AG337" s="1" t="str">
        <f>IF(B338=1,"",IF(שבוע_בדילוג[[#This Row],[הווסת פעיל?]]=1,IF(שבוע_בדילוג[[#This Row],[וסת קבוע אחרון]]=F338,1,0),""))</f>
        <v/>
      </c>
      <c r="AH337" s="1" t="str">
        <f>IF(B338=1,"",IF(שבוע_בדילוג[[#This Row],[הווסת פעיל?]]=1,IF(OR(שבוע_בדילוג[[#This Row],[וסת קבוע אחרון]]=F338,F338=שבוע_בדילוג[[#This Row],[LengthofCycle]]),1,0),""))</f>
        <v/>
      </c>
      <c r="AI337" s="1" t="str">
        <f>IF(B338=1,"",IF(שבוע_בדילוג[[#This Row],[הווסת פעיל?]]=1,IF(OR(שבוע_בדילוג[[#This Row],[וסת קבוע אחרון]]=F338,F338=שבוע_בדילוג[[#This Row],[LengthofCycle]],AND(שבוע_בדילוג[[#This Row],[LengthofCycle]]&lt;&gt;שבוע_בדילוג[[#This Row],[וסת קבוע אחרון]],OR(F338=28,F338=29))),1,0),""))</f>
        <v/>
      </c>
      <c r="AJ337" s="1" t="str">
        <f>IF(AND(שבוע_בדילוג[[#This Row],[הווסת פעיל?]]=1,B338=1),1,"")</f>
        <v/>
      </c>
      <c r="AK337" s="4">
        <f>IF(AND(שבוע_בדילוג[[#This Row],[הווסת פעיל?]]&lt;&gt;1,B338&lt;&gt;1,B338&lt;&gt;""),IF(שבוע_בדילוג[[#This Row],[LengthofCycle]]=F338,1,0),"")</f>
        <v>1</v>
      </c>
      <c r="AL337" s="4">
        <f>IF(AND(שבוע_בדילוג[[#This Row],[הווסת פעיל?]]&lt;&gt;1,B338&lt;&gt;1,B338&lt;&gt;""),IF(OR(שבוע_בדילוג[[#This Row],[LengthofCycle]]=F338,F338=29),1,0),"")</f>
        <v>1</v>
      </c>
      <c r="AM337" s="4">
        <f>IF(AND(שבוע_בדילוג[[#This Row],[הווסת פעיל?]]&lt;&gt;1,B338&lt;&gt;1,B338&lt;&gt;""),IF(OR(שבוע_בדילוג[[#This Row],[LengthofCycle]]=F338,F338=29,F338=28),1,0),"")</f>
        <v>1</v>
      </c>
    </row>
    <row r="338" spans="1:39" x14ac:dyDescent="0.25">
      <c r="A338" s="1" t="s">
        <v>87</v>
      </c>
      <c r="B338" s="1">
        <v>5</v>
      </c>
      <c r="C338" s="1">
        <v>1</v>
      </c>
      <c r="D338" s="1">
        <v>1</v>
      </c>
      <c r="E338" s="1">
        <v>0</v>
      </c>
      <c r="F338" s="1">
        <v>25</v>
      </c>
      <c r="H338" s="1">
        <f>שבוע_בדילוג[[#This Row],[LengthofCycle]]+1</f>
        <v>26</v>
      </c>
      <c r="I338" s="1" t="str">
        <f>IF(IFERROR(LOOKUP(שבוע_בדילוג[[#This Row],[ClientID]],קביעויות[השבוע בדילוג]),FALSE)=שבוע_בדילוג[[#This Row],[ClientID]],1,"")</f>
        <v/>
      </c>
      <c r="J338" s="1" t="str">
        <f>IF(AND(שבוע_בדילוג[[#This Row],[CycleNumber]]&gt;1,OR(B339="",שבוע_בדילוג[[#This Row],[CycleNumber]]&gt;B337)),IF(OR(AND(שבוע_בדילוג[[#This Row],[LengthofCycle]]=29,F337=29),AND(שבוע_בדילוג[[#This Row],[LengthofCycle]]=36,F337=36)),1,""),"")</f>
        <v/>
      </c>
      <c r="K338" s="1" t="str">
        <f>IF(AND(שבוע_בדילוג[[#This Row],[וסת השבוע]]=1,J337=1,שבוע_בדילוג[[#This Row],[CycleNumber]]&gt;B337),1,"")</f>
        <v/>
      </c>
      <c r="L338" s="1" t="str">
        <f>IF(שבוע_בדילוג[[#This Row],[CycleNumber]]=1,"",IF(שבוע_בדילוג[[#This Row],[וסת השבוע]]=1,0,IF(L337="","",IF(L337=0,IF(שבוע_בדילוג[[#This Row],[LengthofCycle]]=29,0,1),IF(L337=1,IF(שבוע_בדילוג[[#This Row],[LengthofCycle]]+F337=29*2,0,2),IF(L337=2,IF(שבוע_בדילוג[[#This Row],[LengthofCycle]]+F337+F336=29*3,0,3),""))))))</f>
        <v/>
      </c>
      <c r="M338" s="1" t="str">
        <f>IF(שבוע_בדילוג[[#This Row],[וסת השבוע]]=1,IF(שבוע_בדילוג[[#This Row],[וסת השבוע וההפלגה ביחד]]=1,M337+1,0),IF(AND(שבוע_בדילוג[[#This Row],[CycleNumber]]&gt;B337,שבוע_בדילוג[[#This Row],[CycleNumber]]&gt;1),IF(שבוע_בדילוג[[#This Row],[וסת השבוע פעיל?]]&lt;&gt;"",M337+1,""),""))</f>
        <v/>
      </c>
      <c r="N338" s="1" t="str">
        <f>IF(שבוע_בדילוג[[#This Row],[וסת השבוע פעיל?2]]="","",IF(AND(שבוע_בדילוג[[#This Row],[וסת השבוע פעיל?]]&lt;&gt;"",שבוע_בדילוג[[#This Row],[CycleNumber]]&lt;B339,B339&lt;&gt;"",שבוע_בדילוג[[#This Row],[וסת השבוע פעיל?]]&lt;3),IF(L339=0,IF(AND(שבוע_בדילוג[[#This Row],[וסת השבוע פעיל?]]&gt;0,J339=1),0,1),0),""))</f>
        <v/>
      </c>
      <c r="O338" s="1" t="str">
        <f t="shared" si="40"/>
        <v/>
      </c>
      <c r="P338" s="1" t="str">
        <f>IF(AND(שבוע_בדילוג[[#This Row],[חיזוי - שבוע]]=1,K339=1),1,"")</f>
        <v/>
      </c>
      <c r="Q338" s="1" t="str">
        <f>IF(AND(שבוע_בדילוג[[#This Row],[וסת השבוע פעיל?]]&lt;3,OR(שבוע_בדילוג[[#This Row],[CycleNumber]]&gt;B339,B339="")),1,"")</f>
        <v/>
      </c>
      <c r="R338" s="1" t="str">
        <f>IF(AND(שבוע_בדילוג[[#This Row],[חיזוי - שבוע]]&lt;&gt;"",שבוע_בדילוג[[#This Row],[וסת השבוע פעיל?2]]=""),1,"")</f>
        <v/>
      </c>
      <c r="S338" s="1" t="str">
        <f>IF(שבוע_בדילוג[[#This Row],[האישה קבעה וסת שבוע בדילוג?]]=1,IF(שבוע_בדילוג[[#This Row],[וסת השבוע פעיל?]]&lt;3,1,0),"")</f>
        <v/>
      </c>
      <c r="T3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8" s="1">
        <f t="shared" si="41"/>
        <v>0</v>
      </c>
      <c r="V338" s="1">
        <f t="shared" si="42"/>
        <v>0</v>
      </c>
      <c r="W338" s="1">
        <f t="shared" si="43"/>
        <v>0</v>
      </c>
      <c r="X338" s="1" t="str">
        <f>IF(שבוע_בדילוג[[#This Row],[3 הפלגות זהות]]="","",IF(שבוע_בדילוג[[#This Row],[3 הפלגות זהות]]=1,שבוע_בדילוג[[#This Row],[LengthofCycle]],X337))</f>
        <v/>
      </c>
      <c r="Y338" s="1" t="str">
        <f>IF(שבוע_בדילוג[[#This Row],[וסת קבוע אחרון]]="","",IF(OR(שבוע_בדילוג[[#This Row],[LengthofCycle]]=שבוע_בדילוג[[#This Row],[וסת קבוע אחרון]],F337=שבוע_בדילוג[[#This Row],[וסת קבוע אחרון]],F336=שבוע_בדילוג[[#This Row],[וסת קבוע אחרון]]),1,0))</f>
        <v/>
      </c>
      <c r="Z338" s="1" t="str">
        <f>IF(OR(שבוע_בדילוג[[#This Row],[הווסת פעיל?]]=0,שבוע_בדילוג[[#This Row],[הווסת פעיל?]]=""),"",SUM(Z337,שבוע_בדילוג[[#This Row],[הווסת פעיל?]]))</f>
        <v/>
      </c>
      <c r="AA338" s="1" t="str">
        <f>IF(AND(שבוע_בדילוג[[#This Row],[כמה מחזורים עד עקירה]]&lt;&gt;"",Z339=""),שבוע_בדילוג[[#This Row],[כמה מחזורים עד עקירה]],"")</f>
        <v/>
      </c>
      <c r="AB338" s="1" t="str">
        <f>IF(AND(שבוע_בדילוג[[#This Row],[הווסת פעיל?]]=1,שבוע_בדילוג[[#This Row],[וסת קבוע אחרון]]&lt;&gt;X337),שבוע_בדילוג[[#This Row],[וסת קבוע אחרון]],"")</f>
        <v/>
      </c>
      <c r="AC338" s="1" t="str">
        <f>IF(AND(שבוע_בדילוג[[#This Row],[הווסת פעיל?]]=1,Y337=0,שבוע_בדילוג[[#This Row],[וסת קבוע אחרון]]=X337),שבוע_בדילוג[[#This Row],[וסת קבוע אחרון]],"")</f>
        <v/>
      </c>
      <c r="AD338" s="1" t="str">
        <f>IF(AND(שבוע_בדילוג[[#This Row],[הווסת פעיל?]]=1,Y337=0,שבוע_בדילוג[[#This Row],[וסת קבוע אחרון]]&lt;&gt;X337),1,"")</f>
        <v/>
      </c>
      <c r="AE338" s="1" t="str">
        <f>IF(AND(שבוע_בדילוג[[#This Row],[הווסת פעיל?]]&lt;&gt;"",B339=1),שבוע_בדילוג[[#This Row],[CycleNumber]],"")</f>
        <v/>
      </c>
      <c r="AF338" s="1" t="str">
        <f>IF(AND(שבוע_בדילוג[[#This Row],[הווסת פעיל?]]&lt;&gt;"",Y337=""),שבוע_בדילוג[[#This Row],[CycleNumber]],"")</f>
        <v/>
      </c>
      <c r="AG338" s="1" t="str">
        <f>IF(B339=1,"",IF(שבוע_בדילוג[[#This Row],[הווסת פעיל?]]=1,IF(שבוע_בדילוג[[#This Row],[וסת קבוע אחרון]]=F339,1,0),""))</f>
        <v/>
      </c>
      <c r="AH338" s="1" t="str">
        <f>IF(B339=1,"",IF(שבוע_בדילוג[[#This Row],[הווסת פעיל?]]=1,IF(OR(שבוע_בדילוג[[#This Row],[וסת קבוע אחרון]]=F339,F339=שבוע_בדילוג[[#This Row],[LengthofCycle]]),1,0),""))</f>
        <v/>
      </c>
      <c r="AI338" s="1" t="str">
        <f>IF(B339=1,"",IF(שבוע_בדילוג[[#This Row],[הווסת פעיל?]]=1,IF(OR(שבוע_בדילוג[[#This Row],[וסת קבוע אחרון]]=F339,F339=שבוע_בדילוג[[#This Row],[LengthofCycle]],AND(שבוע_בדילוג[[#This Row],[LengthofCycle]]&lt;&gt;שבוע_בדילוג[[#This Row],[וסת קבוע אחרון]],OR(F339=28,F339=29))),1,0),""))</f>
        <v/>
      </c>
      <c r="AJ338" s="1" t="str">
        <f>IF(AND(שבוע_בדילוג[[#This Row],[הווסת פעיל?]]=1,B339=1),1,"")</f>
        <v/>
      </c>
      <c r="AK338" s="4">
        <f>IF(AND(שבוע_בדילוג[[#This Row],[הווסת פעיל?]]&lt;&gt;1,B339&lt;&gt;1,B339&lt;&gt;""),IF(שבוע_בדילוג[[#This Row],[LengthofCycle]]=F339,1,0),"")</f>
        <v>1</v>
      </c>
      <c r="AL338" s="4">
        <f>IF(AND(שבוע_בדילוג[[#This Row],[הווסת פעיל?]]&lt;&gt;1,B339&lt;&gt;1,B339&lt;&gt;""),IF(OR(שבוע_בדילוג[[#This Row],[LengthofCycle]]=F339,F339=29),1,0),"")</f>
        <v>1</v>
      </c>
      <c r="AM338" s="4">
        <f>IF(AND(שבוע_בדילוג[[#This Row],[הווסת פעיל?]]&lt;&gt;1,B339&lt;&gt;1,B339&lt;&gt;""),IF(OR(שבוע_בדילוג[[#This Row],[LengthofCycle]]=F339,F339=29,F339=28),1,0),"")</f>
        <v>1</v>
      </c>
    </row>
    <row r="339" spans="1:39" x14ac:dyDescent="0.25">
      <c r="A339" s="1" t="s">
        <v>87</v>
      </c>
      <c r="B339" s="1">
        <v>6</v>
      </c>
      <c r="C339" s="1">
        <v>1</v>
      </c>
      <c r="D339" s="1">
        <v>1</v>
      </c>
      <c r="E339" s="1">
        <v>0</v>
      </c>
      <c r="F339" s="1">
        <v>25</v>
      </c>
      <c r="H339" s="1">
        <f>שבוע_בדילוג[[#This Row],[LengthofCycle]]+1</f>
        <v>26</v>
      </c>
      <c r="I339" s="1" t="str">
        <f>IF(IFERROR(LOOKUP(שבוע_בדילוג[[#This Row],[ClientID]],קביעויות[השבוע בדילוג]),FALSE)=שבוע_בדילוג[[#This Row],[ClientID]],1,"")</f>
        <v/>
      </c>
      <c r="J339" s="1" t="str">
        <f>IF(AND(שבוע_בדילוג[[#This Row],[CycleNumber]]&gt;1,OR(B340="",שבוע_בדילוג[[#This Row],[CycleNumber]]&gt;B338)),IF(OR(AND(שבוע_בדילוג[[#This Row],[LengthofCycle]]=29,F338=29),AND(שבוע_בדילוג[[#This Row],[LengthofCycle]]=36,F338=36)),1,""),"")</f>
        <v/>
      </c>
      <c r="K339" s="1" t="str">
        <f>IF(AND(שבוע_בדילוג[[#This Row],[וסת השבוע]]=1,J338=1,שבוע_בדילוג[[#This Row],[CycleNumber]]&gt;B338),1,"")</f>
        <v/>
      </c>
      <c r="L339" s="1" t="str">
        <f>IF(שבוע_בדילוג[[#This Row],[CycleNumber]]=1,"",IF(שבוע_בדילוג[[#This Row],[וסת השבוע]]=1,0,IF(L338="","",IF(L338=0,IF(שבוע_בדילוג[[#This Row],[LengthofCycle]]=29,0,1),IF(L338=1,IF(שבוע_בדילוג[[#This Row],[LengthofCycle]]+F338=29*2,0,2),IF(L338=2,IF(שבוע_בדילוג[[#This Row],[LengthofCycle]]+F338+F337=29*3,0,3),""))))))</f>
        <v/>
      </c>
      <c r="M339" s="1" t="str">
        <f>IF(שבוע_בדילוג[[#This Row],[וסת השבוע]]=1,IF(שבוע_בדילוג[[#This Row],[וסת השבוע וההפלגה ביחד]]=1,M338+1,0),IF(AND(שבוע_בדילוג[[#This Row],[CycleNumber]]&gt;B338,שבוע_בדילוג[[#This Row],[CycleNumber]]&gt;1),IF(שבוע_בדילוג[[#This Row],[וסת השבוע פעיל?]]&lt;&gt;"",M338+1,""),""))</f>
        <v/>
      </c>
      <c r="N339" s="1" t="str">
        <f>IF(שבוע_בדילוג[[#This Row],[וסת השבוע פעיל?2]]="","",IF(AND(שבוע_בדילוג[[#This Row],[וסת השבוע פעיל?]]&lt;&gt;"",שבוע_בדילוג[[#This Row],[CycleNumber]]&lt;B340,B340&lt;&gt;"",שבוע_בדילוג[[#This Row],[וסת השבוע פעיל?]]&lt;3),IF(L340=0,IF(AND(שבוע_בדילוג[[#This Row],[וסת השבוע פעיל?]]&gt;0,J340=1),0,1),0),""))</f>
        <v/>
      </c>
      <c r="O339" s="1" t="str">
        <f t="shared" si="40"/>
        <v/>
      </c>
      <c r="P339" s="1" t="str">
        <f>IF(AND(שבוע_בדילוג[[#This Row],[חיזוי - שבוע]]=1,K340=1),1,"")</f>
        <v/>
      </c>
      <c r="Q339" s="1" t="str">
        <f>IF(AND(שבוע_בדילוג[[#This Row],[וסת השבוע פעיל?]]&lt;3,OR(שבוע_בדילוג[[#This Row],[CycleNumber]]&gt;B340,B340="")),1,"")</f>
        <v/>
      </c>
      <c r="R339" s="1" t="str">
        <f>IF(AND(שבוע_בדילוג[[#This Row],[חיזוי - שבוע]]&lt;&gt;"",שבוע_בדילוג[[#This Row],[וסת השבוע פעיל?2]]=""),1,"")</f>
        <v/>
      </c>
      <c r="S339" s="1" t="str">
        <f>IF(שבוע_בדילוג[[#This Row],[האישה קבעה וסת שבוע בדילוג?]]=1,IF(שבוע_בדילוג[[#This Row],[וסת השבוע פעיל?]]&lt;3,1,0),"")</f>
        <v/>
      </c>
      <c r="T3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39" s="1">
        <f t="shared" si="41"/>
        <v>1</v>
      </c>
      <c r="V339" s="1">
        <f t="shared" si="42"/>
        <v>0</v>
      </c>
      <c r="W339" s="1">
        <f t="shared" si="43"/>
        <v>0</v>
      </c>
      <c r="X339" s="1">
        <f>IF(שבוע_בדילוג[[#This Row],[3 הפלגות זהות]]="","",IF(שבוע_בדילוג[[#This Row],[3 הפלגות זהות]]=1,שבוע_בדילוג[[#This Row],[LengthofCycle]],X338))</f>
        <v>25</v>
      </c>
      <c r="Y339" s="1">
        <f>IF(שבוע_בדילוג[[#This Row],[וסת קבוע אחרון]]="","",IF(OR(שבוע_בדילוג[[#This Row],[LengthofCycle]]=שבוע_בדילוג[[#This Row],[וסת קבוע אחרון]],F338=שבוע_בדילוג[[#This Row],[וסת קבוע אחרון]],F337=שבוע_בדילוג[[#This Row],[וסת קבוע אחרון]]),1,0))</f>
        <v>1</v>
      </c>
      <c r="Z339" s="1">
        <f>IF(OR(שבוע_בדילוג[[#This Row],[הווסת פעיל?]]=0,שבוע_בדילוג[[#This Row],[הווסת פעיל?]]=""),"",SUM(Z338,שבוע_בדילוג[[#This Row],[הווסת פעיל?]]))</f>
        <v>1</v>
      </c>
      <c r="AA339" s="1" t="str">
        <f>IF(AND(שבוע_בדילוג[[#This Row],[כמה מחזורים עד עקירה]]&lt;&gt;"",Z340=""),שבוע_בדילוג[[#This Row],[כמה מחזורים עד עקירה]],"")</f>
        <v/>
      </c>
      <c r="AB339" s="1">
        <f>IF(AND(שבוע_בדילוג[[#This Row],[הווסת פעיל?]]=1,שבוע_בדילוג[[#This Row],[וסת קבוע אחרון]]&lt;&gt;X338),שבוע_בדילוג[[#This Row],[וסת קבוע אחרון]],"")</f>
        <v>25</v>
      </c>
      <c r="AC339" s="1" t="str">
        <f>IF(AND(שבוע_בדילוג[[#This Row],[הווסת פעיל?]]=1,Y338=0,שבוע_בדילוג[[#This Row],[וסת קבוע אחרון]]=X338),שבוע_בדילוג[[#This Row],[וסת קבוע אחרון]],"")</f>
        <v/>
      </c>
      <c r="AD339" s="1" t="str">
        <f>IF(AND(שבוע_בדילוג[[#This Row],[הווסת פעיל?]]=1,Y338=0,שבוע_בדילוג[[#This Row],[וסת קבוע אחרון]]&lt;&gt;X338),1,"")</f>
        <v/>
      </c>
      <c r="AE339" s="1" t="str">
        <f>IF(AND(שבוע_בדילוג[[#This Row],[הווסת פעיל?]]&lt;&gt;"",B340=1),שבוע_בדילוג[[#This Row],[CycleNumber]],"")</f>
        <v/>
      </c>
      <c r="AF339" s="1">
        <f>IF(AND(שבוע_בדילוג[[#This Row],[הווסת פעיל?]]&lt;&gt;"",Y338=""),שבוע_בדילוג[[#This Row],[CycleNumber]],"")</f>
        <v>6</v>
      </c>
      <c r="AG339" s="1">
        <f>IF(B340=1,"",IF(שבוע_בדילוג[[#This Row],[הווסת פעיל?]]=1,IF(שבוע_בדילוג[[#This Row],[וסת קבוע אחרון]]=F340,1,0),""))</f>
        <v>1</v>
      </c>
      <c r="AH339" s="1">
        <f>IF(B340=1,"",IF(שבוע_בדילוג[[#This Row],[הווסת פעיל?]]=1,IF(OR(שבוע_בדילוג[[#This Row],[וסת קבוע אחרון]]=F340,F340=שבוע_בדילוג[[#This Row],[LengthofCycle]]),1,0),""))</f>
        <v>1</v>
      </c>
      <c r="AI339" s="1">
        <f>IF(B340=1,"",IF(שבוע_בדילוג[[#This Row],[הווסת פעיל?]]=1,IF(OR(שבוע_בדילוג[[#This Row],[וסת קבוע אחרון]]=F340,F340=שבוע_בדילוג[[#This Row],[LengthofCycle]],AND(שבוע_בדילוג[[#This Row],[LengthofCycle]]&lt;&gt;שבוע_בדילוג[[#This Row],[וסת קבוע אחרון]],OR(F340=28,F340=29))),1,0),""))</f>
        <v>1</v>
      </c>
      <c r="AJ339" s="1" t="str">
        <f>IF(AND(שבוע_בדילוג[[#This Row],[הווסת פעיל?]]=1,B340=1),1,"")</f>
        <v/>
      </c>
      <c r="AK339" s="4" t="str">
        <f>IF(AND(שבוע_בדילוג[[#This Row],[הווסת פעיל?]]&lt;&gt;1,B340&lt;&gt;1,B340&lt;&gt;""),IF(שבוע_בדילוג[[#This Row],[LengthofCycle]]=F340,1,0),"")</f>
        <v/>
      </c>
      <c r="AL339" s="4" t="str">
        <f>IF(AND(שבוע_בדילוג[[#This Row],[הווסת פעיל?]]&lt;&gt;1,B340&lt;&gt;1,B340&lt;&gt;""),IF(OR(שבוע_בדילוג[[#This Row],[LengthofCycle]]=F340,F340=29),1,0),"")</f>
        <v/>
      </c>
      <c r="AM339" s="4" t="str">
        <f>IF(AND(שבוע_בדילוג[[#This Row],[הווסת פעיל?]]&lt;&gt;1,B340&lt;&gt;1,B340&lt;&gt;""),IF(OR(שבוע_בדילוג[[#This Row],[LengthofCycle]]=F340,F340=29,F340=28),1,0),"")</f>
        <v/>
      </c>
    </row>
    <row r="340" spans="1:39" x14ac:dyDescent="0.25">
      <c r="A340" s="1" t="s">
        <v>87</v>
      </c>
      <c r="B340" s="1">
        <v>7</v>
      </c>
      <c r="C340" s="1">
        <v>1</v>
      </c>
      <c r="D340" s="1">
        <v>1</v>
      </c>
      <c r="E340" s="1">
        <v>0</v>
      </c>
      <c r="F340" s="1">
        <v>25</v>
      </c>
      <c r="H340" s="1">
        <f>שבוע_בדילוג[[#This Row],[LengthofCycle]]+1</f>
        <v>26</v>
      </c>
      <c r="I340" s="1" t="str">
        <f>IF(IFERROR(LOOKUP(שבוע_בדילוג[[#This Row],[ClientID]],קביעויות[השבוע בדילוג]),FALSE)=שבוע_בדילוג[[#This Row],[ClientID]],1,"")</f>
        <v/>
      </c>
      <c r="J340" s="1" t="str">
        <f>IF(AND(שבוע_בדילוג[[#This Row],[CycleNumber]]&gt;1,OR(B341="",שבוע_בדילוג[[#This Row],[CycleNumber]]&gt;B339)),IF(OR(AND(שבוע_בדילוג[[#This Row],[LengthofCycle]]=29,F339=29),AND(שבוע_בדילוג[[#This Row],[LengthofCycle]]=36,F339=36)),1,""),"")</f>
        <v/>
      </c>
      <c r="K340" s="1" t="str">
        <f>IF(AND(שבוע_בדילוג[[#This Row],[וסת השבוע]]=1,J339=1,שבוע_בדילוג[[#This Row],[CycleNumber]]&gt;B339),1,"")</f>
        <v/>
      </c>
      <c r="L340" s="1" t="str">
        <f>IF(שבוע_בדילוג[[#This Row],[CycleNumber]]=1,"",IF(שבוע_בדילוג[[#This Row],[וסת השבוע]]=1,0,IF(L339="","",IF(L339=0,IF(שבוע_בדילוג[[#This Row],[LengthofCycle]]=29,0,1),IF(L339=1,IF(שבוע_בדילוג[[#This Row],[LengthofCycle]]+F339=29*2,0,2),IF(L339=2,IF(שבוע_בדילוג[[#This Row],[LengthofCycle]]+F339+F338=29*3,0,3),""))))))</f>
        <v/>
      </c>
      <c r="M340" s="1" t="str">
        <f>IF(שבוע_בדילוג[[#This Row],[וסת השבוע]]=1,IF(שבוע_בדילוג[[#This Row],[וסת השבוע וההפלגה ביחד]]=1,M339+1,0),IF(AND(שבוע_בדילוג[[#This Row],[CycleNumber]]&gt;B339,שבוע_בדילוג[[#This Row],[CycleNumber]]&gt;1),IF(שבוע_בדילוג[[#This Row],[וסת השבוע פעיל?]]&lt;&gt;"",M339+1,""),""))</f>
        <v/>
      </c>
      <c r="N340" s="1" t="str">
        <f>IF(שבוע_בדילוג[[#This Row],[וסת השבוע פעיל?2]]="","",IF(AND(שבוע_בדילוג[[#This Row],[וסת השבוע פעיל?]]&lt;&gt;"",שבוע_בדילוג[[#This Row],[CycleNumber]]&lt;B341,B341&lt;&gt;"",שבוע_בדילוג[[#This Row],[וסת השבוע פעיל?]]&lt;3),IF(L341=0,IF(AND(שבוע_בדילוג[[#This Row],[וסת השבוע פעיל?]]&gt;0,J341=1),0,1),0),""))</f>
        <v/>
      </c>
      <c r="O340" s="1" t="str">
        <f t="shared" ref="O340:O403" si="44">IF(N339&lt;&gt;"",IF(L339=0,29+1,IF(L339=1,2*29-F339+1,IF(L339=2,3*29-F339-F338+1,""))),"")</f>
        <v/>
      </c>
      <c r="P340" s="1" t="str">
        <f>IF(AND(שבוע_בדילוג[[#This Row],[חיזוי - שבוע]]=1,K341=1),1,"")</f>
        <v/>
      </c>
      <c r="Q340" s="1" t="str">
        <f>IF(AND(שבוע_בדילוג[[#This Row],[וסת השבוע פעיל?]]&lt;3,OR(שבוע_בדילוג[[#This Row],[CycleNumber]]&gt;B341,B341="")),1,"")</f>
        <v/>
      </c>
      <c r="R340" s="1" t="str">
        <f>IF(AND(שבוע_בדילוג[[#This Row],[חיזוי - שבוע]]&lt;&gt;"",שבוע_בדילוג[[#This Row],[וסת השבוע פעיל?2]]=""),1,"")</f>
        <v/>
      </c>
      <c r="S340" s="1" t="str">
        <f>IF(שבוע_בדילוג[[#This Row],[האישה קבעה וסת שבוע בדילוג?]]=1,IF(שבוע_בדילוג[[#This Row],[וסת השבוע פעיל?]]&lt;3,1,0),"")</f>
        <v/>
      </c>
      <c r="T3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0" s="1">
        <f t="shared" si="41"/>
        <v>1</v>
      </c>
      <c r="V340" s="1">
        <f t="shared" si="42"/>
        <v>1</v>
      </c>
      <c r="W340" s="1">
        <f t="shared" si="43"/>
        <v>0</v>
      </c>
      <c r="X340" s="1">
        <f>IF(שבוע_בדילוג[[#This Row],[3 הפלגות זהות]]="","",IF(שבוע_בדילוג[[#This Row],[3 הפלגות זהות]]=1,שבוע_בדילוג[[#This Row],[LengthofCycle]],X339))</f>
        <v>25</v>
      </c>
      <c r="Y340" s="1">
        <f>IF(שבוע_בדילוג[[#This Row],[וסת קבוע אחרון]]="","",IF(OR(שבוע_בדילוג[[#This Row],[LengthofCycle]]=שבוע_בדילוג[[#This Row],[וסת קבוע אחרון]],F339=שבוע_בדילוג[[#This Row],[וסת קבוע אחרון]],F338=שבוע_בדילוג[[#This Row],[וסת קבוע אחרון]]),1,0))</f>
        <v>1</v>
      </c>
      <c r="Z340" s="1">
        <f>IF(OR(שבוע_בדילוג[[#This Row],[הווסת פעיל?]]=0,שבוע_בדילוג[[#This Row],[הווסת פעיל?]]=""),"",SUM(Z339,שבוע_בדילוג[[#This Row],[הווסת פעיל?]]))</f>
        <v>2</v>
      </c>
      <c r="AA340" s="1" t="str">
        <f>IF(AND(שבוע_בדילוג[[#This Row],[כמה מחזורים עד עקירה]]&lt;&gt;"",Z341=""),שבוע_בדילוג[[#This Row],[כמה מחזורים עד עקירה]],"")</f>
        <v/>
      </c>
      <c r="AB340" s="1" t="str">
        <f>IF(AND(שבוע_בדילוג[[#This Row],[הווסת פעיל?]]=1,שבוע_בדילוג[[#This Row],[וסת קבוע אחרון]]&lt;&gt;X339),שבוע_בדילוג[[#This Row],[וסת קבוע אחרון]],"")</f>
        <v/>
      </c>
      <c r="AC340" s="1" t="str">
        <f>IF(AND(שבוע_בדילוג[[#This Row],[הווסת פעיל?]]=1,Y339=0,שבוע_בדילוג[[#This Row],[וסת קבוע אחרון]]=X339),שבוע_בדילוג[[#This Row],[וסת קבוע אחרון]],"")</f>
        <v/>
      </c>
      <c r="AD340" s="1" t="str">
        <f>IF(AND(שבוע_בדילוג[[#This Row],[הווסת פעיל?]]=1,Y339=0,שבוע_בדילוג[[#This Row],[וסת קבוע אחרון]]&lt;&gt;X339),1,"")</f>
        <v/>
      </c>
      <c r="AE340" s="1" t="str">
        <f>IF(AND(שבוע_בדילוג[[#This Row],[הווסת פעיל?]]&lt;&gt;"",B341=1),שבוע_בדילוג[[#This Row],[CycleNumber]],"")</f>
        <v/>
      </c>
      <c r="AF340" s="1" t="str">
        <f>IF(AND(שבוע_בדילוג[[#This Row],[הווסת פעיל?]]&lt;&gt;"",Y339=""),שבוע_בדילוג[[#This Row],[CycleNumber]],"")</f>
        <v/>
      </c>
      <c r="AG340" s="1">
        <f>IF(B341=1,"",IF(שבוע_בדילוג[[#This Row],[הווסת פעיל?]]=1,IF(שבוע_בדילוג[[#This Row],[וסת קבוע אחרון]]=F341,1,0),""))</f>
        <v>0</v>
      </c>
      <c r="AH340" s="1">
        <f>IF(B341=1,"",IF(שבוע_בדילוג[[#This Row],[הווסת פעיל?]]=1,IF(OR(שבוע_בדילוג[[#This Row],[וסת קבוע אחרון]]=F341,F341=שבוע_בדילוג[[#This Row],[LengthofCycle]]),1,0),""))</f>
        <v>0</v>
      </c>
      <c r="AI340" s="1">
        <f>IF(B341=1,"",IF(שבוע_בדילוג[[#This Row],[הווסת פעיל?]]=1,IF(OR(שבוע_בדילוג[[#This Row],[וסת קבוע אחרון]]=F341,F341=שבוע_בדילוג[[#This Row],[LengthofCycle]],AND(שבוע_בדילוג[[#This Row],[LengthofCycle]]&lt;&gt;שבוע_בדילוג[[#This Row],[וסת קבוע אחרון]],OR(F341=28,F341=29))),1,0),""))</f>
        <v>0</v>
      </c>
      <c r="AJ340" s="1" t="str">
        <f>IF(AND(שבוע_בדילוג[[#This Row],[הווסת פעיל?]]=1,B341=1),1,"")</f>
        <v/>
      </c>
      <c r="AK340" s="4" t="str">
        <f>IF(AND(שבוע_בדילוג[[#This Row],[הווסת פעיל?]]&lt;&gt;1,B341&lt;&gt;1,B341&lt;&gt;""),IF(שבוע_בדילוג[[#This Row],[LengthofCycle]]=F341,1,0),"")</f>
        <v/>
      </c>
      <c r="AL340" s="4" t="str">
        <f>IF(AND(שבוע_בדילוג[[#This Row],[הווסת פעיל?]]&lt;&gt;1,B341&lt;&gt;1,B341&lt;&gt;""),IF(OR(שבוע_בדילוג[[#This Row],[LengthofCycle]]=F341,F341=29),1,0),"")</f>
        <v/>
      </c>
      <c r="AM340" s="4" t="str">
        <f>IF(AND(שבוע_בדילוג[[#This Row],[הווסת פעיל?]]&lt;&gt;1,B341&lt;&gt;1,B341&lt;&gt;""),IF(OR(שבוע_בדילוג[[#This Row],[LengthofCycle]]=F341,F341=29,F341=28),1,0),"")</f>
        <v/>
      </c>
    </row>
    <row r="341" spans="1:39" x14ac:dyDescent="0.25">
      <c r="A341" s="1" t="s">
        <v>87</v>
      </c>
      <c r="B341" s="1">
        <v>8</v>
      </c>
      <c r="C341" s="1">
        <v>1</v>
      </c>
      <c r="D341" s="1">
        <v>1</v>
      </c>
      <c r="E341" s="1">
        <v>0</v>
      </c>
      <c r="F341" s="1">
        <v>21</v>
      </c>
      <c r="H341" s="1">
        <f>שבוע_בדילוג[[#This Row],[LengthofCycle]]+1</f>
        <v>22</v>
      </c>
      <c r="I341" s="1" t="str">
        <f>IF(IFERROR(LOOKUP(שבוע_בדילוג[[#This Row],[ClientID]],קביעויות[השבוע בדילוג]),FALSE)=שבוע_בדילוג[[#This Row],[ClientID]],1,"")</f>
        <v/>
      </c>
      <c r="J341" s="1" t="str">
        <f>IF(AND(שבוע_בדילוג[[#This Row],[CycleNumber]]&gt;1,OR(B342="",שבוע_בדילוג[[#This Row],[CycleNumber]]&gt;B340)),IF(OR(AND(שבוע_בדילוג[[#This Row],[LengthofCycle]]=29,F340=29),AND(שבוע_בדילוג[[#This Row],[LengthofCycle]]=36,F340=36)),1,""),"")</f>
        <v/>
      </c>
      <c r="K341" s="1" t="str">
        <f>IF(AND(שבוע_בדילוג[[#This Row],[וסת השבוע]]=1,J340=1,שבוע_בדילוג[[#This Row],[CycleNumber]]&gt;B340),1,"")</f>
        <v/>
      </c>
      <c r="L341" s="1" t="str">
        <f>IF(שבוע_בדילוג[[#This Row],[CycleNumber]]=1,"",IF(שבוע_בדילוג[[#This Row],[וסת השבוע]]=1,0,IF(L340="","",IF(L340=0,IF(שבוע_בדילוג[[#This Row],[LengthofCycle]]=29,0,1),IF(L340=1,IF(שבוע_בדילוג[[#This Row],[LengthofCycle]]+F340=29*2,0,2),IF(L340=2,IF(שבוע_בדילוג[[#This Row],[LengthofCycle]]+F340+F339=29*3,0,3),""))))))</f>
        <v/>
      </c>
      <c r="M341" s="1" t="str">
        <f>IF(שבוע_בדילוג[[#This Row],[וסת השבוע]]=1,IF(שבוע_בדילוג[[#This Row],[וסת השבוע וההפלגה ביחד]]=1,M340+1,0),IF(AND(שבוע_בדילוג[[#This Row],[CycleNumber]]&gt;B340,שבוע_בדילוג[[#This Row],[CycleNumber]]&gt;1),IF(שבוע_בדילוג[[#This Row],[וסת השבוע פעיל?]]&lt;&gt;"",M340+1,""),""))</f>
        <v/>
      </c>
      <c r="N341" s="1" t="str">
        <f>IF(שבוע_בדילוג[[#This Row],[וסת השבוע פעיל?2]]="","",IF(AND(שבוע_בדילוג[[#This Row],[וסת השבוע פעיל?]]&lt;&gt;"",שבוע_בדילוג[[#This Row],[CycleNumber]]&lt;B342,B342&lt;&gt;"",שבוע_בדילוג[[#This Row],[וסת השבוע פעיל?]]&lt;3),IF(L342=0,IF(AND(שבוע_בדילוג[[#This Row],[וסת השבוע פעיל?]]&gt;0,J342=1),0,1),0),""))</f>
        <v/>
      </c>
      <c r="O341" s="1" t="str">
        <f t="shared" si="44"/>
        <v/>
      </c>
      <c r="P341" s="1" t="str">
        <f>IF(AND(שבוע_בדילוג[[#This Row],[חיזוי - שבוע]]=1,K342=1),1,"")</f>
        <v/>
      </c>
      <c r="Q341" s="1" t="str">
        <f>IF(AND(שבוע_בדילוג[[#This Row],[וסת השבוע פעיל?]]&lt;3,OR(שבוע_בדילוג[[#This Row],[CycleNumber]]&gt;B342,B342="")),1,"")</f>
        <v/>
      </c>
      <c r="R341" s="1" t="str">
        <f>IF(AND(שבוע_בדילוג[[#This Row],[חיזוי - שבוע]]&lt;&gt;"",שבוע_בדילוג[[#This Row],[וסת השבוע פעיל?2]]=""),1,"")</f>
        <v/>
      </c>
      <c r="S341" s="1" t="str">
        <f>IF(שבוע_בדילוג[[#This Row],[האישה קבעה וסת שבוע בדילוג?]]=1,IF(שבוע_בדילוג[[#This Row],[וסת השבוע פעיל?]]&lt;3,1,0),"")</f>
        <v/>
      </c>
      <c r="T3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1" s="1">
        <f t="shared" si="41"/>
        <v>0</v>
      </c>
      <c r="V341" s="1">
        <f t="shared" si="42"/>
        <v>0</v>
      </c>
      <c r="W341" s="1">
        <f t="shared" si="43"/>
        <v>0</v>
      </c>
      <c r="X341" s="1">
        <f>IF(שבוע_בדילוג[[#This Row],[3 הפלגות זהות]]="","",IF(שבוע_בדילוג[[#This Row],[3 הפלגות זהות]]=1,שבוע_בדילוג[[#This Row],[LengthofCycle]],X340))</f>
        <v>25</v>
      </c>
      <c r="Y341" s="1">
        <f>IF(שבוע_בדילוג[[#This Row],[וסת קבוע אחרון]]="","",IF(OR(שבוע_בדילוג[[#This Row],[LengthofCycle]]=שבוע_בדילוג[[#This Row],[וסת קבוע אחרון]],F340=שבוע_בדילוג[[#This Row],[וסת קבוע אחרון]],F339=שבוע_בדילוג[[#This Row],[וסת קבוע אחרון]]),1,0))</f>
        <v>1</v>
      </c>
      <c r="Z341" s="1">
        <f>IF(OR(שבוע_בדילוג[[#This Row],[הווסת פעיל?]]=0,שבוע_בדילוג[[#This Row],[הווסת פעיל?]]=""),"",SUM(Z340,שבוע_בדילוג[[#This Row],[הווסת פעיל?]]))</f>
        <v>3</v>
      </c>
      <c r="AA341" s="1" t="str">
        <f>IF(AND(שבוע_בדילוג[[#This Row],[כמה מחזורים עד עקירה]]&lt;&gt;"",Z342=""),שבוע_בדילוג[[#This Row],[כמה מחזורים עד עקירה]],"")</f>
        <v/>
      </c>
      <c r="AB341" s="1" t="str">
        <f>IF(AND(שבוע_בדילוג[[#This Row],[הווסת פעיל?]]=1,שבוע_בדילוג[[#This Row],[וסת קבוע אחרון]]&lt;&gt;X340),שבוע_בדילוג[[#This Row],[וסת קבוע אחרון]],"")</f>
        <v/>
      </c>
      <c r="AC341" s="1" t="str">
        <f>IF(AND(שבוע_בדילוג[[#This Row],[הווסת פעיל?]]=1,Y340=0,שבוע_בדילוג[[#This Row],[וסת קבוע אחרון]]=X340),שבוע_בדילוג[[#This Row],[וסת קבוע אחרון]],"")</f>
        <v/>
      </c>
      <c r="AD341" s="1" t="str">
        <f>IF(AND(שבוע_בדילוג[[#This Row],[הווסת פעיל?]]=1,Y340=0,שבוע_בדילוג[[#This Row],[וסת קבוע אחרון]]&lt;&gt;X340),1,"")</f>
        <v/>
      </c>
      <c r="AE341" s="1" t="str">
        <f>IF(AND(שבוע_בדילוג[[#This Row],[הווסת פעיל?]]&lt;&gt;"",B342=1),שבוע_בדילוג[[#This Row],[CycleNumber]],"")</f>
        <v/>
      </c>
      <c r="AF341" s="1" t="str">
        <f>IF(AND(שבוע_בדילוג[[#This Row],[הווסת פעיל?]]&lt;&gt;"",Y340=""),שבוע_בדילוג[[#This Row],[CycleNumber]],"")</f>
        <v/>
      </c>
      <c r="AG341" s="1">
        <f>IF(B342=1,"",IF(שבוע_בדילוג[[#This Row],[הווסת פעיל?]]=1,IF(שבוע_בדילוג[[#This Row],[וסת קבוע אחרון]]=F342,1,0),""))</f>
        <v>0</v>
      </c>
      <c r="AH341" s="1">
        <f>IF(B342=1,"",IF(שבוע_בדילוג[[#This Row],[הווסת פעיל?]]=1,IF(OR(שבוע_בדילוג[[#This Row],[וסת קבוע אחרון]]=F342,F342=שבוע_בדילוג[[#This Row],[LengthofCycle]]),1,0),""))</f>
        <v>0</v>
      </c>
      <c r="AI341" s="1">
        <f>IF(B342=1,"",IF(שבוע_בדילוג[[#This Row],[הווסת פעיל?]]=1,IF(OR(שבוע_בדילוג[[#This Row],[וסת קבוע אחרון]]=F342,F342=שבוע_בדילוג[[#This Row],[LengthofCycle]],AND(שבוע_בדילוג[[#This Row],[LengthofCycle]]&lt;&gt;שבוע_בדילוג[[#This Row],[וסת קבוע אחרון]],OR(F342=28,F342=29))),1,0),""))</f>
        <v>0</v>
      </c>
      <c r="AJ341" s="1" t="str">
        <f>IF(AND(שבוע_בדילוג[[#This Row],[הווסת פעיל?]]=1,B342=1),1,"")</f>
        <v/>
      </c>
      <c r="AK341" s="4" t="str">
        <f>IF(AND(שבוע_בדילוג[[#This Row],[הווסת פעיל?]]&lt;&gt;1,B342&lt;&gt;1,B342&lt;&gt;""),IF(שבוע_בדילוג[[#This Row],[LengthofCycle]]=F342,1,0),"")</f>
        <v/>
      </c>
      <c r="AL341" s="4" t="str">
        <f>IF(AND(שבוע_בדילוג[[#This Row],[הווסת פעיל?]]&lt;&gt;1,B342&lt;&gt;1,B342&lt;&gt;""),IF(OR(שבוע_בדילוג[[#This Row],[LengthofCycle]]=F342,F342=29),1,0),"")</f>
        <v/>
      </c>
      <c r="AM341" s="4" t="str">
        <f>IF(AND(שבוע_בדילוג[[#This Row],[הווסת פעיל?]]&lt;&gt;1,B342&lt;&gt;1,B342&lt;&gt;""),IF(OR(שבוע_בדילוג[[#This Row],[LengthofCycle]]=F342,F342=29,F342=28),1,0),"")</f>
        <v/>
      </c>
    </row>
    <row r="342" spans="1:39" x14ac:dyDescent="0.25">
      <c r="A342" s="1" t="s">
        <v>87</v>
      </c>
      <c r="B342" s="1">
        <v>9</v>
      </c>
      <c r="C342" s="1">
        <v>1</v>
      </c>
      <c r="D342" s="1">
        <v>1</v>
      </c>
      <c r="E342" s="1">
        <v>0</v>
      </c>
      <c r="F342" s="1">
        <v>26</v>
      </c>
      <c r="H342" s="1">
        <f>שבוע_בדילוג[[#This Row],[LengthofCycle]]+1</f>
        <v>27</v>
      </c>
      <c r="I342" s="1" t="str">
        <f>IF(IFERROR(LOOKUP(שבוע_בדילוג[[#This Row],[ClientID]],קביעויות[השבוע בדילוג]),FALSE)=שבוע_בדילוג[[#This Row],[ClientID]],1,"")</f>
        <v/>
      </c>
      <c r="J342" s="1" t="str">
        <f>IF(AND(שבוע_בדילוג[[#This Row],[CycleNumber]]&gt;1,OR(B343="",שבוע_בדילוג[[#This Row],[CycleNumber]]&gt;B341)),IF(OR(AND(שבוע_בדילוג[[#This Row],[LengthofCycle]]=29,F341=29),AND(שבוע_בדילוג[[#This Row],[LengthofCycle]]=36,F341=36)),1,""),"")</f>
        <v/>
      </c>
      <c r="K342" s="1" t="str">
        <f>IF(AND(שבוע_בדילוג[[#This Row],[וסת השבוע]]=1,J341=1,שבוע_בדילוג[[#This Row],[CycleNumber]]&gt;B341),1,"")</f>
        <v/>
      </c>
      <c r="L342" s="1" t="str">
        <f>IF(שבוע_בדילוג[[#This Row],[CycleNumber]]=1,"",IF(שבוע_בדילוג[[#This Row],[וסת השבוע]]=1,0,IF(L341="","",IF(L341=0,IF(שבוע_בדילוג[[#This Row],[LengthofCycle]]=29,0,1),IF(L341=1,IF(שבוע_בדילוג[[#This Row],[LengthofCycle]]+F341=29*2,0,2),IF(L341=2,IF(שבוע_בדילוג[[#This Row],[LengthofCycle]]+F341+F340=29*3,0,3),""))))))</f>
        <v/>
      </c>
      <c r="M342" s="1" t="str">
        <f>IF(שבוע_בדילוג[[#This Row],[וסת השבוע]]=1,IF(שבוע_בדילוג[[#This Row],[וסת השבוע וההפלגה ביחד]]=1,M341+1,0),IF(AND(שבוע_בדילוג[[#This Row],[CycleNumber]]&gt;B341,שבוע_בדילוג[[#This Row],[CycleNumber]]&gt;1),IF(שבוע_בדילוג[[#This Row],[וסת השבוע פעיל?]]&lt;&gt;"",M341+1,""),""))</f>
        <v/>
      </c>
      <c r="N342" s="1" t="str">
        <f>IF(שבוע_בדילוג[[#This Row],[וסת השבוע פעיל?2]]="","",IF(AND(שבוע_בדילוג[[#This Row],[וסת השבוע פעיל?]]&lt;&gt;"",שבוע_בדילוג[[#This Row],[CycleNumber]]&lt;B343,B343&lt;&gt;"",שבוע_בדילוג[[#This Row],[וסת השבוע פעיל?]]&lt;3),IF(L343=0,IF(AND(שבוע_בדילוג[[#This Row],[וסת השבוע פעיל?]]&gt;0,J343=1),0,1),0),""))</f>
        <v/>
      </c>
      <c r="O342" s="1" t="str">
        <f t="shared" si="44"/>
        <v/>
      </c>
      <c r="P342" s="1" t="str">
        <f>IF(AND(שבוע_בדילוג[[#This Row],[חיזוי - שבוע]]=1,K343=1),1,"")</f>
        <v/>
      </c>
      <c r="Q342" s="1" t="str">
        <f>IF(AND(שבוע_בדילוג[[#This Row],[וסת השבוע פעיל?]]&lt;3,OR(שבוע_בדילוג[[#This Row],[CycleNumber]]&gt;B343,B343="")),1,"")</f>
        <v/>
      </c>
      <c r="R342" s="1" t="str">
        <f>IF(AND(שבוע_בדילוג[[#This Row],[חיזוי - שבוע]]&lt;&gt;"",שבוע_בדילוג[[#This Row],[וסת השבוע פעיל?2]]=""),1,"")</f>
        <v/>
      </c>
      <c r="S342" s="1" t="str">
        <f>IF(שבוע_בדילוג[[#This Row],[האישה קבעה וסת שבוע בדילוג?]]=1,IF(שבוע_בדילוג[[#This Row],[וסת השבוע פעיל?]]&lt;3,1,0),"")</f>
        <v/>
      </c>
      <c r="T3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2" s="1">
        <f t="shared" si="41"/>
        <v>0</v>
      </c>
      <c r="V342" s="1">
        <f t="shared" si="42"/>
        <v>0</v>
      </c>
      <c r="W342" s="1">
        <f t="shared" si="43"/>
        <v>0</v>
      </c>
      <c r="X342" s="1">
        <f>IF(שבוע_בדילוג[[#This Row],[3 הפלגות זהות]]="","",IF(שבוע_בדילוג[[#This Row],[3 הפלגות זהות]]=1,שבוע_בדילוג[[#This Row],[LengthofCycle]],X341))</f>
        <v>25</v>
      </c>
      <c r="Y342" s="1">
        <f>IF(שבוע_בדילוג[[#This Row],[וסת קבוע אחרון]]="","",IF(OR(שבוע_בדילוג[[#This Row],[LengthofCycle]]=שבוע_בדילוג[[#This Row],[וסת קבוע אחרון]],F341=שבוע_בדילוג[[#This Row],[וסת קבוע אחרון]],F340=שבוע_בדילוג[[#This Row],[וסת קבוע אחרון]]),1,0))</f>
        <v>1</v>
      </c>
      <c r="Z342" s="1">
        <f>IF(OR(שבוע_בדילוג[[#This Row],[הווסת פעיל?]]=0,שבוע_בדילוג[[#This Row],[הווסת פעיל?]]=""),"",SUM(Z341,שבוע_בדילוג[[#This Row],[הווסת פעיל?]]))</f>
        <v>4</v>
      </c>
      <c r="AA342" s="1">
        <f>IF(AND(שבוע_בדילוג[[#This Row],[כמה מחזורים עד עקירה]]&lt;&gt;"",Z343=""),שבוע_בדילוג[[#This Row],[כמה מחזורים עד עקירה]],"")</f>
        <v>4</v>
      </c>
      <c r="AB342" s="1" t="str">
        <f>IF(AND(שבוע_בדילוג[[#This Row],[הווסת פעיל?]]=1,שבוע_בדילוג[[#This Row],[וסת קבוע אחרון]]&lt;&gt;X341),שבוע_בדילוג[[#This Row],[וסת קבוע אחרון]],"")</f>
        <v/>
      </c>
      <c r="AC342" s="1" t="str">
        <f>IF(AND(שבוע_בדילוג[[#This Row],[הווסת פעיל?]]=1,Y341=0,שבוע_בדילוג[[#This Row],[וסת קבוע אחרון]]=X341),שבוע_בדילוג[[#This Row],[וסת קבוע אחרון]],"")</f>
        <v/>
      </c>
      <c r="AD342" s="1" t="str">
        <f>IF(AND(שבוע_בדילוג[[#This Row],[הווסת פעיל?]]=1,Y341=0,שבוע_בדילוג[[#This Row],[וסת קבוע אחרון]]&lt;&gt;X341),1,"")</f>
        <v/>
      </c>
      <c r="AE342" s="1" t="str">
        <f>IF(AND(שבוע_בדילוג[[#This Row],[הווסת פעיל?]]&lt;&gt;"",B343=1),שבוע_בדילוג[[#This Row],[CycleNumber]],"")</f>
        <v/>
      </c>
      <c r="AF342" s="1" t="str">
        <f>IF(AND(שבוע_בדילוג[[#This Row],[הווסת פעיל?]]&lt;&gt;"",Y341=""),שבוע_בדילוג[[#This Row],[CycleNumber]],"")</f>
        <v/>
      </c>
      <c r="AG342" s="1">
        <f>IF(B343=1,"",IF(שבוע_בדילוג[[#This Row],[הווסת פעיל?]]=1,IF(שבוע_בדילוג[[#This Row],[וסת קבוע אחרון]]=F343,1,0),""))</f>
        <v>0</v>
      </c>
      <c r="AH342" s="1">
        <f>IF(B343=1,"",IF(שבוע_בדילוג[[#This Row],[הווסת פעיל?]]=1,IF(OR(שבוע_בדילוג[[#This Row],[וסת קבוע אחרון]]=F343,F343=שבוע_בדילוג[[#This Row],[LengthofCycle]]),1,0),""))</f>
        <v>0</v>
      </c>
      <c r="AI342" s="1">
        <f>IF(B343=1,"",IF(שבוע_בדילוג[[#This Row],[הווסת פעיל?]]=1,IF(OR(שבוע_בדילוג[[#This Row],[וסת קבוע אחרון]]=F343,F343=שבוע_בדילוג[[#This Row],[LengthofCycle]],AND(שבוע_בדילוג[[#This Row],[LengthofCycle]]&lt;&gt;שבוע_בדילוג[[#This Row],[וסת קבוע אחרון]],OR(F343=28,F343=29))),1,0),""))</f>
        <v>0</v>
      </c>
      <c r="AJ342" s="1" t="str">
        <f>IF(AND(שבוע_בדילוג[[#This Row],[הווסת פעיל?]]=1,B343=1),1,"")</f>
        <v/>
      </c>
      <c r="AK342" s="4" t="str">
        <f>IF(AND(שבוע_בדילוג[[#This Row],[הווסת פעיל?]]&lt;&gt;1,B343&lt;&gt;1,B343&lt;&gt;""),IF(שבוע_בדילוג[[#This Row],[LengthofCycle]]=F343,1,0),"")</f>
        <v/>
      </c>
      <c r="AL342" s="4" t="str">
        <f>IF(AND(שבוע_בדילוג[[#This Row],[הווסת פעיל?]]&lt;&gt;1,B343&lt;&gt;1,B343&lt;&gt;""),IF(OR(שבוע_בדילוג[[#This Row],[LengthofCycle]]=F343,F343=29),1,0),"")</f>
        <v/>
      </c>
      <c r="AM342" s="4" t="str">
        <f>IF(AND(שבוע_בדילוג[[#This Row],[הווסת פעיל?]]&lt;&gt;1,B343&lt;&gt;1,B343&lt;&gt;""),IF(OR(שבוע_בדילוג[[#This Row],[LengthofCycle]]=F343,F343=29,F343=28),1,0),"")</f>
        <v/>
      </c>
    </row>
    <row r="343" spans="1:39" x14ac:dyDescent="0.25">
      <c r="A343" s="1" t="s">
        <v>87</v>
      </c>
      <c r="B343" s="1">
        <v>10</v>
      </c>
      <c r="C343" s="1">
        <v>1</v>
      </c>
      <c r="D343" s="1">
        <v>1</v>
      </c>
      <c r="E343" s="1">
        <v>0</v>
      </c>
      <c r="F343" s="1">
        <v>23</v>
      </c>
      <c r="H343" s="1">
        <f>שבוע_בדילוג[[#This Row],[LengthofCycle]]+1</f>
        <v>24</v>
      </c>
      <c r="I343" s="1" t="str">
        <f>IF(IFERROR(LOOKUP(שבוע_בדילוג[[#This Row],[ClientID]],קביעויות[השבוע בדילוג]),FALSE)=שבוע_בדילוג[[#This Row],[ClientID]],1,"")</f>
        <v/>
      </c>
      <c r="J343" s="1" t="str">
        <f>IF(AND(שבוע_בדילוג[[#This Row],[CycleNumber]]&gt;1,OR(B344="",שבוע_בדילוג[[#This Row],[CycleNumber]]&gt;B342)),IF(OR(AND(שבוע_בדילוג[[#This Row],[LengthofCycle]]=29,F342=29),AND(שבוע_בדילוג[[#This Row],[LengthofCycle]]=36,F342=36)),1,""),"")</f>
        <v/>
      </c>
      <c r="K343" s="1" t="str">
        <f>IF(AND(שבוע_בדילוג[[#This Row],[וסת השבוע]]=1,J342=1,שבוע_בדילוג[[#This Row],[CycleNumber]]&gt;B342),1,"")</f>
        <v/>
      </c>
      <c r="L343" s="1" t="str">
        <f>IF(שבוע_בדילוג[[#This Row],[CycleNumber]]=1,"",IF(שבוע_בדילוג[[#This Row],[וסת השבוע]]=1,0,IF(L342="","",IF(L342=0,IF(שבוע_בדילוג[[#This Row],[LengthofCycle]]=29,0,1),IF(L342=1,IF(שבוע_בדילוג[[#This Row],[LengthofCycle]]+F342=29*2,0,2),IF(L342=2,IF(שבוע_בדילוג[[#This Row],[LengthofCycle]]+F342+F341=29*3,0,3),""))))))</f>
        <v/>
      </c>
      <c r="M343" s="1" t="str">
        <f>IF(שבוע_בדילוג[[#This Row],[וסת השבוע]]=1,IF(שבוע_בדילוג[[#This Row],[וסת השבוע וההפלגה ביחד]]=1,M342+1,0),IF(AND(שבוע_בדילוג[[#This Row],[CycleNumber]]&gt;B342,שבוע_בדילוג[[#This Row],[CycleNumber]]&gt;1),IF(שבוע_בדילוג[[#This Row],[וסת השבוע פעיל?]]&lt;&gt;"",M342+1,""),""))</f>
        <v/>
      </c>
      <c r="N343" s="1" t="str">
        <f>IF(שבוע_בדילוג[[#This Row],[וסת השבוע פעיל?2]]="","",IF(AND(שבוע_בדילוג[[#This Row],[וסת השבוע פעיל?]]&lt;&gt;"",שבוע_בדילוג[[#This Row],[CycleNumber]]&lt;B344,B344&lt;&gt;"",שבוע_בדילוג[[#This Row],[וסת השבוע פעיל?]]&lt;3),IF(L344=0,IF(AND(שבוע_בדילוג[[#This Row],[וסת השבוע פעיל?]]&gt;0,J344=1),0,1),0),""))</f>
        <v/>
      </c>
      <c r="O343" s="1" t="str">
        <f t="shared" si="44"/>
        <v/>
      </c>
      <c r="P343" s="1" t="str">
        <f>IF(AND(שבוע_בדילוג[[#This Row],[חיזוי - שבוע]]=1,K344=1),1,"")</f>
        <v/>
      </c>
      <c r="Q343" s="1" t="str">
        <f>IF(AND(שבוע_בדילוג[[#This Row],[וסת השבוע פעיל?]]&lt;3,OR(שבוע_בדילוג[[#This Row],[CycleNumber]]&gt;B344,B344="")),1,"")</f>
        <v/>
      </c>
      <c r="R343" s="1" t="str">
        <f>IF(AND(שבוע_בדילוג[[#This Row],[חיזוי - שבוע]]&lt;&gt;"",שבוע_בדילוג[[#This Row],[וסת השבוע פעיל?2]]=""),1,"")</f>
        <v/>
      </c>
      <c r="S343" s="1" t="str">
        <f>IF(שבוע_בדילוג[[#This Row],[האישה קבעה וסת שבוע בדילוג?]]=1,IF(שבוע_בדילוג[[#This Row],[וסת השבוע פעיל?]]&lt;3,1,0),"")</f>
        <v/>
      </c>
      <c r="T3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3" s="1">
        <f t="shared" si="41"/>
        <v>0</v>
      </c>
      <c r="V343" s="1">
        <f t="shared" si="42"/>
        <v>0</v>
      </c>
      <c r="W343" s="1">
        <f t="shared" si="43"/>
        <v>0</v>
      </c>
      <c r="X343" s="1">
        <f>IF(שבוע_בדילוג[[#This Row],[3 הפלגות זהות]]="","",IF(שבוע_בדילוג[[#This Row],[3 הפלגות זהות]]=1,שבוע_בדילוג[[#This Row],[LengthofCycle]],X342))</f>
        <v>25</v>
      </c>
      <c r="Y343" s="1">
        <f>IF(שבוע_בדילוג[[#This Row],[וסת קבוע אחרון]]="","",IF(OR(שבוע_בדילוג[[#This Row],[LengthofCycle]]=שבוע_בדילוג[[#This Row],[וסת קבוע אחרון]],F342=שבוע_בדילוג[[#This Row],[וסת קבוע אחרון]],F341=שבוע_בדילוג[[#This Row],[וסת קבוע אחרון]]),1,0))</f>
        <v>0</v>
      </c>
      <c r="Z343" s="1" t="str">
        <f>IF(OR(שבוע_בדילוג[[#This Row],[הווסת פעיל?]]=0,שבוע_בדילוג[[#This Row],[הווסת פעיל?]]=""),"",SUM(Z342,שבוע_בדילוג[[#This Row],[הווסת פעיל?]]))</f>
        <v/>
      </c>
      <c r="AA343" s="1" t="str">
        <f>IF(AND(שבוע_בדילוג[[#This Row],[כמה מחזורים עד עקירה]]&lt;&gt;"",Z344=""),שבוע_בדילוג[[#This Row],[כמה מחזורים עד עקירה]],"")</f>
        <v/>
      </c>
      <c r="AB343" s="1" t="str">
        <f>IF(AND(שבוע_בדילוג[[#This Row],[הווסת פעיל?]]=1,שבוע_בדילוג[[#This Row],[וסת קבוע אחרון]]&lt;&gt;X342),שבוע_בדילוג[[#This Row],[וסת קבוע אחרון]],"")</f>
        <v/>
      </c>
      <c r="AC343" s="1" t="str">
        <f>IF(AND(שבוע_בדילוג[[#This Row],[הווסת פעיל?]]=1,Y342=0,שבוע_בדילוג[[#This Row],[וסת קבוע אחרון]]=X342),שבוע_בדילוג[[#This Row],[וסת קבוע אחרון]],"")</f>
        <v/>
      </c>
      <c r="AD343" s="1" t="str">
        <f>IF(AND(שבוע_בדילוג[[#This Row],[הווסת פעיל?]]=1,Y342=0,שבוע_בדילוג[[#This Row],[וסת קבוע אחרון]]&lt;&gt;X342),1,"")</f>
        <v/>
      </c>
      <c r="AE343" s="1" t="str">
        <f>IF(AND(שבוע_בדילוג[[#This Row],[הווסת פעיל?]]&lt;&gt;"",B344=1),שבוע_בדילוג[[#This Row],[CycleNumber]],"")</f>
        <v/>
      </c>
      <c r="AF343" s="1" t="str">
        <f>IF(AND(שבוע_בדילוג[[#This Row],[הווסת פעיל?]]&lt;&gt;"",Y342=""),שבוע_בדילוג[[#This Row],[CycleNumber]],"")</f>
        <v/>
      </c>
      <c r="AG343" s="1" t="str">
        <f>IF(B344=1,"",IF(שבוע_בדילוג[[#This Row],[הווסת פעיל?]]=1,IF(שבוע_בדילוג[[#This Row],[וסת קבוע אחרון]]=F344,1,0),""))</f>
        <v/>
      </c>
      <c r="AH343" s="1" t="str">
        <f>IF(B344=1,"",IF(שבוע_בדילוג[[#This Row],[הווסת פעיל?]]=1,IF(OR(שבוע_בדילוג[[#This Row],[וסת קבוע אחרון]]=F344,F344=שבוע_בדילוג[[#This Row],[LengthofCycle]]),1,0),""))</f>
        <v/>
      </c>
      <c r="AI343" s="1" t="str">
        <f>IF(B344=1,"",IF(שבוע_בדילוג[[#This Row],[הווסת פעיל?]]=1,IF(OR(שבוע_בדילוג[[#This Row],[וסת קבוע אחרון]]=F344,F344=שבוע_בדילוג[[#This Row],[LengthofCycle]],AND(שבוע_בדילוג[[#This Row],[LengthofCycle]]&lt;&gt;שבוע_בדילוג[[#This Row],[וסת קבוע אחרון]],OR(F344=28,F344=29))),1,0),""))</f>
        <v/>
      </c>
      <c r="AJ343" s="1" t="str">
        <f>IF(AND(שבוע_בדילוג[[#This Row],[הווסת פעיל?]]=1,B344=1),1,"")</f>
        <v/>
      </c>
      <c r="AK343" s="4">
        <f>IF(AND(שבוע_בדילוג[[#This Row],[הווסת פעיל?]]&lt;&gt;1,B344&lt;&gt;1,B344&lt;&gt;""),IF(שבוע_בדילוג[[#This Row],[LengthofCycle]]=F344,1,0),"")</f>
        <v>0</v>
      </c>
      <c r="AL343" s="4">
        <f>IF(AND(שבוע_בדילוג[[#This Row],[הווסת פעיל?]]&lt;&gt;1,B344&lt;&gt;1,B344&lt;&gt;""),IF(OR(שבוע_בדילוג[[#This Row],[LengthofCycle]]=F344,F344=29),1,0),"")</f>
        <v>0</v>
      </c>
      <c r="AM343" s="4">
        <f>IF(AND(שבוע_בדילוג[[#This Row],[הווסת פעיל?]]&lt;&gt;1,B344&lt;&gt;1,B344&lt;&gt;""),IF(OR(שבוע_בדילוג[[#This Row],[LengthofCycle]]=F344,F344=29,F344=28),1,0),"")</f>
        <v>0</v>
      </c>
    </row>
    <row r="344" spans="1:39" x14ac:dyDescent="0.25">
      <c r="A344" s="1" t="s">
        <v>87</v>
      </c>
      <c r="B344" s="1">
        <v>11</v>
      </c>
      <c r="C344" s="1">
        <v>1</v>
      </c>
      <c r="D344" s="1">
        <v>1</v>
      </c>
      <c r="E344" s="1">
        <v>0</v>
      </c>
      <c r="F344" s="1">
        <v>25</v>
      </c>
      <c r="H344" s="1">
        <f>שבוע_בדילוג[[#This Row],[LengthofCycle]]+1</f>
        <v>26</v>
      </c>
      <c r="I344" s="1" t="str">
        <f>IF(IFERROR(LOOKUP(שבוע_בדילוג[[#This Row],[ClientID]],קביעויות[השבוע בדילוג]),FALSE)=שבוע_בדילוג[[#This Row],[ClientID]],1,"")</f>
        <v/>
      </c>
      <c r="J344" s="1" t="str">
        <f>IF(AND(שבוע_בדילוג[[#This Row],[CycleNumber]]&gt;1,OR(B345="",שבוע_בדילוג[[#This Row],[CycleNumber]]&gt;B343)),IF(OR(AND(שבוע_בדילוג[[#This Row],[LengthofCycle]]=29,F343=29),AND(שבוע_בדילוג[[#This Row],[LengthofCycle]]=36,F343=36)),1,""),"")</f>
        <v/>
      </c>
      <c r="K344" s="1" t="str">
        <f>IF(AND(שבוע_בדילוג[[#This Row],[וסת השבוע]]=1,J343=1,שבוע_בדילוג[[#This Row],[CycleNumber]]&gt;B343),1,"")</f>
        <v/>
      </c>
      <c r="L344" s="1" t="str">
        <f>IF(שבוע_בדילוג[[#This Row],[CycleNumber]]=1,"",IF(שבוע_בדילוג[[#This Row],[וסת השבוע]]=1,0,IF(L343="","",IF(L343=0,IF(שבוע_בדילוג[[#This Row],[LengthofCycle]]=29,0,1),IF(L343=1,IF(שבוע_בדילוג[[#This Row],[LengthofCycle]]+F343=29*2,0,2),IF(L343=2,IF(שבוע_בדילוג[[#This Row],[LengthofCycle]]+F343+F342=29*3,0,3),""))))))</f>
        <v/>
      </c>
      <c r="M344" s="1" t="str">
        <f>IF(שבוע_בדילוג[[#This Row],[וסת השבוע]]=1,IF(שבוע_בדילוג[[#This Row],[וסת השבוע וההפלגה ביחד]]=1,M343+1,0),IF(AND(שבוע_בדילוג[[#This Row],[CycleNumber]]&gt;B343,שבוע_בדילוג[[#This Row],[CycleNumber]]&gt;1),IF(שבוע_בדילוג[[#This Row],[וסת השבוע פעיל?]]&lt;&gt;"",M343+1,""),""))</f>
        <v/>
      </c>
      <c r="N344" s="1" t="str">
        <f>IF(שבוע_בדילוג[[#This Row],[וסת השבוע פעיל?2]]="","",IF(AND(שבוע_בדילוג[[#This Row],[וסת השבוע פעיל?]]&lt;&gt;"",שבוע_בדילוג[[#This Row],[CycleNumber]]&lt;B345,B345&lt;&gt;"",שבוע_בדילוג[[#This Row],[וסת השבוע פעיל?]]&lt;3),IF(L345=0,IF(AND(שבוע_בדילוג[[#This Row],[וסת השבוע פעיל?]]&gt;0,J345=1),0,1),0),""))</f>
        <v/>
      </c>
      <c r="O344" s="1" t="str">
        <f t="shared" si="44"/>
        <v/>
      </c>
      <c r="P344" s="1" t="str">
        <f>IF(AND(שבוע_בדילוג[[#This Row],[חיזוי - שבוע]]=1,K345=1),1,"")</f>
        <v/>
      </c>
      <c r="Q344" s="1" t="str">
        <f>IF(AND(שבוע_בדילוג[[#This Row],[וסת השבוע פעיל?]]&lt;3,OR(שבוע_בדילוג[[#This Row],[CycleNumber]]&gt;B345,B345="")),1,"")</f>
        <v/>
      </c>
      <c r="R344" s="1" t="str">
        <f>IF(AND(שבוע_בדילוג[[#This Row],[חיזוי - שבוע]]&lt;&gt;"",שבוע_בדילוג[[#This Row],[וסת השבוע פעיל?2]]=""),1,"")</f>
        <v/>
      </c>
      <c r="S344" s="1" t="str">
        <f>IF(שבוע_בדילוג[[#This Row],[האישה קבעה וסת שבוע בדילוג?]]=1,IF(שבוע_בדילוג[[#This Row],[וסת השבוע פעיל?]]&lt;3,1,0),"")</f>
        <v/>
      </c>
      <c r="T3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4" s="1">
        <f t="shared" si="41"/>
        <v>0</v>
      </c>
      <c r="V344" s="1">
        <f t="shared" si="42"/>
        <v>0</v>
      </c>
      <c r="W344" s="1">
        <f t="shared" si="43"/>
        <v>0</v>
      </c>
      <c r="X344" s="1">
        <f>IF(שבוע_בדילוג[[#This Row],[3 הפלגות זהות]]="","",IF(שבוע_בדילוג[[#This Row],[3 הפלגות זהות]]=1,שבוע_בדילוג[[#This Row],[LengthofCycle]],X343))</f>
        <v>25</v>
      </c>
      <c r="Y344" s="1">
        <f>IF(שבוע_בדילוג[[#This Row],[וסת קבוע אחרון]]="","",IF(OR(שבוע_בדילוג[[#This Row],[LengthofCycle]]=שבוע_בדילוג[[#This Row],[וסת קבוע אחרון]],F343=שבוע_בדילוג[[#This Row],[וסת קבוע אחרון]],F342=שבוע_בדילוג[[#This Row],[וסת קבוע אחרון]]),1,0))</f>
        <v>1</v>
      </c>
      <c r="Z344" s="1">
        <f>IF(OR(שבוע_בדילוג[[#This Row],[הווסת פעיל?]]=0,שבוע_בדילוג[[#This Row],[הווסת פעיל?]]=""),"",SUM(Z343,שבוע_בדילוג[[#This Row],[הווסת פעיל?]]))</f>
        <v>1</v>
      </c>
      <c r="AA344" s="1" t="str">
        <f>IF(AND(שבוע_בדילוג[[#This Row],[כמה מחזורים עד עקירה]]&lt;&gt;"",Z345=""),שבוע_בדילוג[[#This Row],[כמה מחזורים עד עקירה]],"")</f>
        <v/>
      </c>
      <c r="AB344" s="1" t="str">
        <f>IF(AND(שבוע_בדילוג[[#This Row],[הווסת פעיל?]]=1,שבוע_בדילוג[[#This Row],[וסת קבוע אחרון]]&lt;&gt;X343),שבוע_בדילוג[[#This Row],[וסת קבוע אחרון]],"")</f>
        <v/>
      </c>
      <c r="AC344" s="1">
        <f>IF(AND(שבוע_בדילוג[[#This Row],[הווסת פעיל?]]=1,Y343=0,שבוע_בדילוג[[#This Row],[וסת קבוע אחרון]]=X343),שבוע_בדילוג[[#This Row],[וסת קבוע אחרון]],"")</f>
        <v>25</v>
      </c>
      <c r="AD344" s="1" t="str">
        <f>IF(AND(שבוע_בדילוג[[#This Row],[הווסת פעיל?]]=1,Y343=0,שבוע_בדילוג[[#This Row],[וסת קבוע אחרון]]&lt;&gt;X343),1,"")</f>
        <v/>
      </c>
      <c r="AE344" s="1" t="str">
        <f>IF(AND(שבוע_בדילוג[[#This Row],[הווסת פעיל?]]&lt;&gt;"",B345=1),שבוע_בדילוג[[#This Row],[CycleNumber]],"")</f>
        <v/>
      </c>
      <c r="AF344" s="1" t="str">
        <f>IF(AND(שבוע_בדילוג[[#This Row],[הווסת פעיל?]]&lt;&gt;"",Y343=""),שבוע_בדילוג[[#This Row],[CycleNumber]],"")</f>
        <v/>
      </c>
      <c r="AG344" s="1">
        <f>IF(B345=1,"",IF(שבוע_בדילוג[[#This Row],[הווסת פעיל?]]=1,IF(שבוע_בדילוג[[#This Row],[וסת קבוע אחרון]]=F345,1,0),""))</f>
        <v>1</v>
      </c>
      <c r="AH344" s="1">
        <f>IF(B345=1,"",IF(שבוע_בדילוג[[#This Row],[הווסת פעיל?]]=1,IF(OR(שבוע_בדילוג[[#This Row],[וסת קבוע אחרון]]=F345,F345=שבוע_בדילוג[[#This Row],[LengthofCycle]]),1,0),""))</f>
        <v>1</v>
      </c>
      <c r="AI344" s="1">
        <f>IF(B345=1,"",IF(שבוע_בדילוג[[#This Row],[הווסת פעיל?]]=1,IF(OR(שבוע_בדילוג[[#This Row],[וסת קבוע אחרון]]=F345,F345=שבוע_בדילוג[[#This Row],[LengthofCycle]],AND(שבוע_בדילוג[[#This Row],[LengthofCycle]]&lt;&gt;שבוע_בדילוג[[#This Row],[וסת קבוע אחרון]],OR(F345=28,F345=29))),1,0),""))</f>
        <v>1</v>
      </c>
      <c r="AJ344" s="1" t="str">
        <f>IF(AND(שבוע_בדילוג[[#This Row],[הווסת פעיל?]]=1,B345=1),1,"")</f>
        <v/>
      </c>
      <c r="AK344" s="4" t="str">
        <f>IF(AND(שבוע_בדילוג[[#This Row],[הווסת פעיל?]]&lt;&gt;1,B345&lt;&gt;1,B345&lt;&gt;""),IF(שבוע_בדילוג[[#This Row],[LengthofCycle]]=F345,1,0),"")</f>
        <v/>
      </c>
      <c r="AL344" s="4" t="str">
        <f>IF(AND(שבוע_בדילוג[[#This Row],[הווסת פעיל?]]&lt;&gt;1,B345&lt;&gt;1,B345&lt;&gt;""),IF(OR(שבוע_בדילוג[[#This Row],[LengthofCycle]]=F345,F345=29),1,0),"")</f>
        <v/>
      </c>
      <c r="AM344" s="4" t="str">
        <f>IF(AND(שבוע_בדילוג[[#This Row],[הווסת פעיל?]]&lt;&gt;1,B345&lt;&gt;1,B345&lt;&gt;""),IF(OR(שבוע_בדילוג[[#This Row],[LengthofCycle]]=F345,F345=29,F345=28),1,0),"")</f>
        <v/>
      </c>
    </row>
    <row r="345" spans="1:39" x14ac:dyDescent="0.25">
      <c r="A345" s="1" t="s">
        <v>87</v>
      </c>
      <c r="B345" s="1">
        <v>12</v>
      </c>
      <c r="C345" s="1">
        <v>1</v>
      </c>
      <c r="D345" s="1">
        <v>1</v>
      </c>
      <c r="E345" s="1">
        <v>0</v>
      </c>
      <c r="F345" s="1">
        <v>25</v>
      </c>
      <c r="H345" s="1">
        <f>שבוע_בדילוג[[#This Row],[LengthofCycle]]+1</f>
        <v>26</v>
      </c>
      <c r="I345" s="1" t="str">
        <f>IF(IFERROR(LOOKUP(שבוע_בדילוג[[#This Row],[ClientID]],קביעויות[השבוע בדילוג]),FALSE)=שבוע_בדילוג[[#This Row],[ClientID]],1,"")</f>
        <v/>
      </c>
      <c r="J345" s="1" t="str">
        <f>IF(AND(שבוע_בדילוג[[#This Row],[CycleNumber]]&gt;1,OR(B346="",שבוע_בדילוג[[#This Row],[CycleNumber]]&gt;B344)),IF(OR(AND(שבוע_בדילוג[[#This Row],[LengthofCycle]]=29,F344=29),AND(שבוע_בדילוג[[#This Row],[LengthofCycle]]=36,F344=36)),1,""),"")</f>
        <v/>
      </c>
      <c r="K345" s="1" t="str">
        <f>IF(AND(שבוע_בדילוג[[#This Row],[וסת השבוע]]=1,J344=1,שבוע_בדילוג[[#This Row],[CycleNumber]]&gt;B344),1,"")</f>
        <v/>
      </c>
      <c r="L345" s="1" t="str">
        <f>IF(שבוע_בדילוג[[#This Row],[CycleNumber]]=1,"",IF(שבוע_בדילוג[[#This Row],[וסת השבוע]]=1,0,IF(L344="","",IF(L344=0,IF(שבוע_בדילוג[[#This Row],[LengthofCycle]]=29,0,1),IF(L344=1,IF(שבוע_בדילוג[[#This Row],[LengthofCycle]]+F344=29*2,0,2),IF(L344=2,IF(שבוע_בדילוג[[#This Row],[LengthofCycle]]+F344+F343=29*3,0,3),""))))))</f>
        <v/>
      </c>
      <c r="M345" s="1" t="str">
        <f>IF(שבוע_בדילוג[[#This Row],[וסת השבוע]]=1,IF(שבוע_בדילוג[[#This Row],[וסת השבוע וההפלגה ביחד]]=1,M344+1,0),IF(AND(שבוע_בדילוג[[#This Row],[CycleNumber]]&gt;B344,שבוע_בדילוג[[#This Row],[CycleNumber]]&gt;1),IF(שבוע_בדילוג[[#This Row],[וסת השבוע פעיל?]]&lt;&gt;"",M344+1,""),""))</f>
        <v/>
      </c>
      <c r="N345" s="1" t="str">
        <f>IF(שבוע_בדילוג[[#This Row],[וסת השבוע פעיל?2]]="","",IF(AND(שבוע_בדילוג[[#This Row],[וסת השבוע פעיל?]]&lt;&gt;"",שבוע_בדילוג[[#This Row],[CycleNumber]]&lt;B346,B346&lt;&gt;"",שבוע_בדילוג[[#This Row],[וסת השבוע פעיל?]]&lt;3),IF(L346=0,IF(AND(שבוע_בדילוג[[#This Row],[וסת השבוע פעיל?]]&gt;0,J346=1),0,1),0),""))</f>
        <v/>
      </c>
      <c r="O345" s="1" t="str">
        <f t="shared" si="44"/>
        <v/>
      </c>
      <c r="P345" s="1" t="str">
        <f>IF(AND(שבוע_בדילוג[[#This Row],[חיזוי - שבוע]]=1,K346=1),1,"")</f>
        <v/>
      </c>
      <c r="Q345" s="1" t="str">
        <f>IF(AND(שבוע_בדילוג[[#This Row],[וסת השבוע פעיל?]]&lt;3,OR(שבוע_בדילוג[[#This Row],[CycleNumber]]&gt;B346,B346="")),1,"")</f>
        <v/>
      </c>
      <c r="R345" s="1" t="str">
        <f>IF(AND(שבוע_בדילוג[[#This Row],[חיזוי - שבוע]]&lt;&gt;"",שבוע_בדילוג[[#This Row],[וסת השבוע פעיל?2]]=""),1,"")</f>
        <v/>
      </c>
      <c r="S345" s="1" t="str">
        <f>IF(שבוע_בדילוג[[#This Row],[האישה קבעה וסת שבוע בדילוג?]]=1,IF(שבוע_בדילוג[[#This Row],[וסת השבוע פעיל?]]&lt;3,1,0),"")</f>
        <v/>
      </c>
      <c r="T3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5" s="1">
        <f t="shared" si="41"/>
        <v>0</v>
      </c>
      <c r="V345" s="1">
        <f t="shared" si="42"/>
        <v>0</v>
      </c>
      <c r="W345" s="1">
        <f t="shared" si="43"/>
        <v>0</v>
      </c>
      <c r="X345" s="1">
        <f>IF(שבוע_בדילוג[[#This Row],[3 הפלגות זהות]]="","",IF(שבוע_בדילוג[[#This Row],[3 הפלגות זהות]]=1,שבוע_בדילוג[[#This Row],[LengthofCycle]],X344))</f>
        <v>25</v>
      </c>
      <c r="Y345" s="1">
        <f>IF(שבוע_בדילוג[[#This Row],[וסת קבוע אחרון]]="","",IF(OR(שבוע_בדילוג[[#This Row],[LengthofCycle]]=שבוע_בדילוג[[#This Row],[וסת קבוע אחרון]],F344=שבוע_בדילוג[[#This Row],[וסת קבוע אחרון]],F343=שבוע_בדילוג[[#This Row],[וסת קבוע אחרון]]),1,0))</f>
        <v>1</v>
      </c>
      <c r="Z345" s="1">
        <f>IF(OR(שבוע_בדילוג[[#This Row],[הווסת פעיל?]]=0,שבוע_בדילוג[[#This Row],[הווסת פעיל?]]=""),"",SUM(Z344,שבוע_בדילוג[[#This Row],[הווסת פעיל?]]))</f>
        <v>2</v>
      </c>
      <c r="AA345" s="1" t="str">
        <f>IF(AND(שבוע_בדילוג[[#This Row],[כמה מחזורים עד עקירה]]&lt;&gt;"",Z346=""),שבוע_בדילוג[[#This Row],[כמה מחזורים עד עקירה]],"")</f>
        <v/>
      </c>
      <c r="AB345" s="1" t="str">
        <f>IF(AND(שבוע_בדילוג[[#This Row],[הווסת פעיל?]]=1,שבוע_בדילוג[[#This Row],[וסת קבוע אחרון]]&lt;&gt;X344),שבוע_בדילוג[[#This Row],[וסת קבוע אחרון]],"")</f>
        <v/>
      </c>
      <c r="AC345" s="1" t="str">
        <f>IF(AND(שבוע_בדילוג[[#This Row],[הווסת פעיל?]]=1,Y344=0,שבוע_בדילוג[[#This Row],[וסת קבוע אחרון]]=X344),שבוע_בדילוג[[#This Row],[וסת קבוע אחרון]],"")</f>
        <v/>
      </c>
      <c r="AD345" s="1" t="str">
        <f>IF(AND(שבוע_בדילוג[[#This Row],[הווסת פעיל?]]=1,Y344=0,שבוע_בדילוג[[#This Row],[וסת קבוע אחרון]]&lt;&gt;X344),1,"")</f>
        <v/>
      </c>
      <c r="AE345" s="1" t="str">
        <f>IF(AND(שבוע_בדילוג[[#This Row],[הווסת פעיל?]]&lt;&gt;"",B346=1),שבוע_בדילוג[[#This Row],[CycleNumber]],"")</f>
        <v/>
      </c>
      <c r="AF345" s="1" t="str">
        <f>IF(AND(שבוע_בדילוג[[#This Row],[הווסת פעיל?]]&lt;&gt;"",Y344=""),שבוע_בדילוג[[#This Row],[CycleNumber]],"")</f>
        <v/>
      </c>
      <c r="AG345" s="1">
        <f>IF(B346=1,"",IF(שבוע_בדילוג[[#This Row],[הווסת פעיל?]]=1,IF(שבוע_בדילוג[[#This Row],[וסת קבוע אחרון]]=F346,1,0),""))</f>
        <v>0</v>
      </c>
      <c r="AH345" s="1">
        <f>IF(B346=1,"",IF(שבוע_בדילוג[[#This Row],[הווסת פעיל?]]=1,IF(OR(שבוע_בדילוג[[#This Row],[וסת קבוע אחרון]]=F346,F346=שבוע_בדילוג[[#This Row],[LengthofCycle]]),1,0),""))</f>
        <v>0</v>
      </c>
      <c r="AI345" s="1">
        <f>IF(B346=1,"",IF(שבוע_בדילוג[[#This Row],[הווסת פעיל?]]=1,IF(OR(שבוע_בדילוג[[#This Row],[וסת קבוע אחרון]]=F346,F346=שבוע_בדילוג[[#This Row],[LengthofCycle]],AND(שבוע_בדילוג[[#This Row],[LengthofCycle]]&lt;&gt;שבוע_בדילוג[[#This Row],[וסת קבוע אחרון]],OR(F346=28,F346=29))),1,0),""))</f>
        <v>0</v>
      </c>
      <c r="AJ345" s="1" t="str">
        <f>IF(AND(שבוע_בדילוג[[#This Row],[הווסת פעיל?]]=1,B346=1),1,"")</f>
        <v/>
      </c>
      <c r="AK345" s="4" t="str">
        <f>IF(AND(שבוע_בדילוג[[#This Row],[הווסת פעיל?]]&lt;&gt;1,B346&lt;&gt;1,B346&lt;&gt;""),IF(שבוע_בדילוג[[#This Row],[LengthofCycle]]=F346,1,0),"")</f>
        <v/>
      </c>
      <c r="AL345" s="4" t="str">
        <f>IF(AND(שבוע_בדילוג[[#This Row],[הווסת פעיל?]]&lt;&gt;1,B346&lt;&gt;1,B346&lt;&gt;""),IF(OR(שבוע_בדילוג[[#This Row],[LengthofCycle]]=F346,F346=29),1,0),"")</f>
        <v/>
      </c>
      <c r="AM345" s="4" t="str">
        <f>IF(AND(שבוע_בדילוג[[#This Row],[הווסת פעיל?]]&lt;&gt;1,B346&lt;&gt;1,B346&lt;&gt;""),IF(OR(שבוע_בדילוג[[#This Row],[LengthofCycle]]=F346,F346=29,F346=28),1,0),"")</f>
        <v/>
      </c>
    </row>
    <row r="346" spans="1:39" x14ac:dyDescent="0.25">
      <c r="A346" s="1" t="s">
        <v>87</v>
      </c>
      <c r="B346" s="1">
        <v>13</v>
      </c>
      <c r="C346" s="1">
        <v>1</v>
      </c>
      <c r="D346" s="1">
        <v>1</v>
      </c>
      <c r="E346" s="1">
        <v>0</v>
      </c>
      <c r="F346" s="1">
        <v>26</v>
      </c>
      <c r="H346" s="1">
        <f>שבוע_בדילוג[[#This Row],[LengthofCycle]]+1</f>
        <v>27</v>
      </c>
      <c r="I346" s="1" t="str">
        <f>IF(IFERROR(LOOKUP(שבוע_בדילוג[[#This Row],[ClientID]],קביעויות[השבוע בדילוג]),FALSE)=שבוע_בדילוג[[#This Row],[ClientID]],1,"")</f>
        <v/>
      </c>
      <c r="J346" s="1" t="str">
        <f>IF(AND(שבוע_בדילוג[[#This Row],[CycleNumber]]&gt;1,OR(B347="",שבוע_בדילוג[[#This Row],[CycleNumber]]&gt;B345)),IF(OR(AND(שבוע_בדילוג[[#This Row],[LengthofCycle]]=29,F345=29),AND(שבוע_בדילוג[[#This Row],[LengthofCycle]]=36,F345=36)),1,""),"")</f>
        <v/>
      </c>
      <c r="K346" s="1" t="str">
        <f>IF(AND(שבוע_בדילוג[[#This Row],[וסת השבוע]]=1,J345=1,שבוע_בדילוג[[#This Row],[CycleNumber]]&gt;B345),1,"")</f>
        <v/>
      </c>
      <c r="L346" s="1" t="str">
        <f>IF(שבוע_בדילוג[[#This Row],[CycleNumber]]=1,"",IF(שבוע_בדילוג[[#This Row],[וסת השבוע]]=1,0,IF(L345="","",IF(L345=0,IF(שבוע_בדילוג[[#This Row],[LengthofCycle]]=29,0,1),IF(L345=1,IF(שבוע_בדילוג[[#This Row],[LengthofCycle]]+F345=29*2,0,2),IF(L345=2,IF(שבוע_בדילוג[[#This Row],[LengthofCycle]]+F345+F344=29*3,0,3),""))))))</f>
        <v/>
      </c>
      <c r="M346" s="1" t="str">
        <f>IF(שבוע_בדילוג[[#This Row],[וסת השבוע]]=1,IF(שבוע_בדילוג[[#This Row],[וסת השבוע וההפלגה ביחד]]=1,M345+1,0),IF(AND(שבוע_בדילוג[[#This Row],[CycleNumber]]&gt;B345,שבוע_בדילוג[[#This Row],[CycleNumber]]&gt;1),IF(שבוע_בדילוג[[#This Row],[וסת השבוע פעיל?]]&lt;&gt;"",M345+1,""),""))</f>
        <v/>
      </c>
      <c r="N346" s="1" t="str">
        <f>IF(שבוע_בדילוג[[#This Row],[וסת השבוע פעיל?2]]="","",IF(AND(שבוע_בדילוג[[#This Row],[וסת השבוע פעיל?]]&lt;&gt;"",שבוע_בדילוג[[#This Row],[CycleNumber]]&lt;B347,B347&lt;&gt;"",שבוע_בדילוג[[#This Row],[וסת השבוע פעיל?]]&lt;3),IF(L347=0,IF(AND(שבוע_בדילוג[[#This Row],[וסת השבוע פעיל?]]&gt;0,J347=1),0,1),0),""))</f>
        <v/>
      </c>
      <c r="O346" s="1" t="str">
        <f t="shared" si="44"/>
        <v/>
      </c>
      <c r="P346" s="1" t="str">
        <f>IF(AND(שבוע_בדילוג[[#This Row],[חיזוי - שבוע]]=1,K347=1),1,"")</f>
        <v/>
      </c>
      <c r="Q346" s="1" t="str">
        <f>IF(AND(שבוע_בדילוג[[#This Row],[וסת השבוע פעיל?]]&lt;3,OR(שבוע_בדילוג[[#This Row],[CycleNumber]]&gt;B347,B347="")),1,"")</f>
        <v/>
      </c>
      <c r="R346" s="1" t="str">
        <f>IF(AND(שבוע_בדילוג[[#This Row],[חיזוי - שבוע]]&lt;&gt;"",שבוע_בדילוג[[#This Row],[וסת השבוע פעיל?2]]=""),1,"")</f>
        <v/>
      </c>
      <c r="S346" s="1" t="str">
        <f>IF(שבוע_בדילוג[[#This Row],[האישה קבעה וסת שבוע בדילוג?]]=1,IF(שבוע_בדילוג[[#This Row],[וסת השבוע פעיל?]]&lt;3,1,0),"")</f>
        <v/>
      </c>
      <c r="T3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6" s="1">
        <f t="shared" si="41"/>
        <v>0</v>
      </c>
      <c r="V346" s="1">
        <f t="shared" si="42"/>
        <v>0</v>
      </c>
      <c r="W346" s="1">
        <f t="shared" si="43"/>
        <v>0</v>
      </c>
      <c r="X346" s="1">
        <f>IF(שבוע_בדילוג[[#This Row],[3 הפלגות זהות]]="","",IF(שבוע_בדילוג[[#This Row],[3 הפלגות זהות]]=1,שבוע_בדילוג[[#This Row],[LengthofCycle]],X345))</f>
        <v>25</v>
      </c>
      <c r="Y346" s="1">
        <f>IF(שבוע_בדילוג[[#This Row],[וסת קבוע אחרון]]="","",IF(OR(שבוע_בדילוג[[#This Row],[LengthofCycle]]=שבוע_בדילוג[[#This Row],[וסת קבוע אחרון]],F345=שבוע_בדילוג[[#This Row],[וסת קבוע אחרון]],F344=שבוע_בדילוג[[#This Row],[וסת קבוע אחרון]]),1,0))</f>
        <v>1</v>
      </c>
      <c r="Z346" s="1">
        <f>IF(OR(שבוע_בדילוג[[#This Row],[הווסת פעיל?]]=0,שבוע_בדילוג[[#This Row],[הווסת פעיל?]]=""),"",SUM(Z345,שבוע_בדילוג[[#This Row],[הווסת פעיל?]]))</f>
        <v>3</v>
      </c>
      <c r="AA346" s="1">
        <f>IF(AND(שבוע_בדילוג[[#This Row],[כמה מחזורים עד עקירה]]&lt;&gt;"",Z347=""),שבוע_בדילוג[[#This Row],[כמה מחזורים עד עקירה]],"")</f>
        <v>3</v>
      </c>
      <c r="AB346" s="1" t="str">
        <f>IF(AND(שבוע_בדילוג[[#This Row],[הווסת פעיל?]]=1,שבוע_בדילוג[[#This Row],[וסת קבוע אחרון]]&lt;&gt;X345),שבוע_בדילוג[[#This Row],[וסת קבוע אחרון]],"")</f>
        <v/>
      </c>
      <c r="AC346" s="1" t="str">
        <f>IF(AND(שבוע_בדילוג[[#This Row],[הווסת פעיל?]]=1,Y345=0,שבוע_בדילוג[[#This Row],[וסת קבוע אחרון]]=X345),שבוע_בדילוג[[#This Row],[וסת קבוע אחרון]],"")</f>
        <v/>
      </c>
      <c r="AD346" s="1" t="str">
        <f>IF(AND(שבוע_בדילוג[[#This Row],[הווסת פעיל?]]=1,Y345=0,שבוע_בדילוג[[#This Row],[וסת קבוע אחרון]]&lt;&gt;X345),1,"")</f>
        <v/>
      </c>
      <c r="AE346" s="1">
        <f>IF(AND(שבוע_בדילוג[[#This Row],[הווסת פעיל?]]&lt;&gt;"",B347=1),שבוע_בדילוג[[#This Row],[CycleNumber]],"")</f>
        <v>13</v>
      </c>
      <c r="AF346" s="1" t="str">
        <f>IF(AND(שבוע_בדילוג[[#This Row],[הווסת פעיל?]]&lt;&gt;"",Y345=""),שבוע_בדילוג[[#This Row],[CycleNumber]],"")</f>
        <v/>
      </c>
      <c r="AG346" s="1" t="str">
        <f>IF(B347=1,"",IF(שבוע_בדילוג[[#This Row],[הווסת פעיל?]]=1,IF(שבוע_בדילוג[[#This Row],[וסת קבוע אחרון]]=F347,1,0),""))</f>
        <v/>
      </c>
      <c r="AH346" s="1" t="str">
        <f>IF(B347=1,"",IF(שבוע_בדילוג[[#This Row],[הווסת פעיל?]]=1,IF(OR(שבוע_בדילוג[[#This Row],[וסת קבוע אחרון]]=F347,F347=שבוע_בדילוג[[#This Row],[LengthofCycle]]),1,0),""))</f>
        <v/>
      </c>
      <c r="AI346" s="1" t="str">
        <f>IF(B347=1,"",IF(שבוע_בדילוג[[#This Row],[הווסת פעיל?]]=1,IF(OR(שבוע_בדילוג[[#This Row],[וסת קבוע אחרון]]=F347,F347=שבוע_בדילוג[[#This Row],[LengthofCycle]],AND(שבוע_בדילוג[[#This Row],[LengthofCycle]]&lt;&gt;שבוע_בדילוג[[#This Row],[וסת קבוע אחרון]],OR(F347=28,F347=29))),1,0),""))</f>
        <v/>
      </c>
      <c r="AJ346" s="1">
        <f>IF(AND(שבוע_בדילוג[[#This Row],[הווסת פעיל?]]=1,B347=1),1,"")</f>
        <v>1</v>
      </c>
      <c r="AK346" s="4" t="str">
        <f>IF(AND(שבוע_בדילוג[[#This Row],[הווסת פעיל?]]&lt;&gt;1,B347&lt;&gt;1,B347&lt;&gt;""),IF(שבוע_בדילוג[[#This Row],[LengthofCycle]]=F347,1,0),"")</f>
        <v/>
      </c>
      <c r="AL346" s="4" t="str">
        <f>IF(AND(שבוע_בדילוג[[#This Row],[הווסת פעיל?]]&lt;&gt;1,B347&lt;&gt;1,B347&lt;&gt;""),IF(OR(שבוע_בדילוג[[#This Row],[LengthofCycle]]=F347,F347=29),1,0),"")</f>
        <v/>
      </c>
      <c r="AM346" s="4" t="str">
        <f>IF(AND(שבוע_בדילוג[[#This Row],[הווסת פעיל?]]&lt;&gt;1,B347&lt;&gt;1,B347&lt;&gt;""),IF(OR(שבוע_בדילוג[[#This Row],[LengthofCycle]]=F347,F347=29,F347=28),1,0),"")</f>
        <v/>
      </c>
    </row>
    <row r="347" spans="1:39" x14ac:dyDescent="0.25">
      <c r="A347" s="1" t="s">
        <v>88</v>
      </c>
      <c r="B347" s="1">
        <v>1</v>
      </c>
      <c r="C347" s="1">
        <v>0</v>
      </c>
      <c r="D347" s="1">
        <v>1</v>
      </c>
      <c r="E347" s="1">
        <v>0</v>
      </c>
      <c r="F347" s="1">
        <v>31</v>
      </c>
      <c r="H347" s="1">
        <f>שבוע_בדילוג[[#This Row],[LengthofCycle]]+1</f>
        <v>32</v>
      </c>
      <c r="I347" s="1" t="str">
        <f>IF(IFERROR(LOOKUP(שבוע_בדילוג[[#This Row],[ClientID]],קביעויות[השבוע בדילוג]),FALSE)=שבוע_בדילוג[[#This Row],[ClientID]],1,"")</f>
        <v/>
      </c>
      <c r="J347" s="1" t="str">
        <f>IF(AND(שבוע_בדילוג[[#This Row],[CycleNumber]]&gt;1,OR(B348="",שבוע_בדילוג[[#This Row],[CycleNumber]]&gt;B346)),IF(OR(AND(שבוע_בדילוג[[#This Row],[LengthofCycle]]=29,F346=29),AND(שבוע_בדילוג[[#This Row],[LengthofCycle]]=36,F346=36)),1,""),"")</f>
        <v/>
      </c>
      <c r="K347" s="1" t="str">
        <f>IF(AND(שבוע_בדילוג[[#This Row],[וסת השבוע]]=1,J346=1,שבוע_בדילוג[[#This Row],[CycleNumber]]&gt;B346),1,"")</f>
        <v/>
      </c>
      <c r="L347" s="1" t="str">
        <f>IF(שבוע_בדילוג[[#This Row],[CycleNumber]]=1,"",IF(שבוע_בדילוג[[#This Row],[וסת השבוע]]=1,0,IF(L346="","",IF(L346=0,IF(שבוע_בדילוג[[#This Row],[LengthofCycle]]=29,0,1),IF(L346=1,IF(שבוע_בדילוג[[#This Row],[LengthofCycle]]+F346=29*2,0,2),IF(L346=2,IF(שבוע_בדילוג[[#This Row],[LengthofCycle]]+F346+F345=29*3,0,3),""))))))</f>
        <v/>
      </c>
      <c r="M347" s="1" t="str">
        <f>IF(שבוע_בדילוג[[#This Row],[וסת השבוע]]=1,IF(שבוע_בדילוג[[#This Row],[וסת השבוע וההפלגה ביחד]]=1,M346+1,0),IF(AND(שבוע_בדילוג[[#This Row],[CycleNumber]]&gt;B346,שבוע_בדילוג[[#This Row],[CycleNumber]]&gt;1),IF(שבוע_בדילוג[[#This Row],[וסת השבוע פעיל?]]&lt;&gt;"",M346+1,""),""))</f>
        <v/>
      </c>
      <c r="N347" s="1" t="str">
        <f>IF(שבוע_בדילוג[[#This Row],[וסת השבוע פעיל?2]]="","",IF(AND(שבוע_בדילוג[[#This Row],[וסת השבוע פעיל?]]&lt;&gt;"",שבוע_בדילוג[[#This Row],[CycleNumber]]&lt;B348,B348&lt;&gt;"",שבוע_בדילוג[[#This Row],[וסת השבוע פעיל?]]&lt;3),IF(L348=0,IF(AND(שבוע_בדילוג[[#This Row],[וסת השבוע פעיל?]]&gt;0,J348=1),0,1),0),""))</f>
        <v/>
      </c>
      <c r="O347" s="1" t="str">
        <f t="shared" si="44"/>
        <v/>
      </c>
      <c r="P347" s="1" t="str">
        <f>IF(AND(שבוע_בדילוג[[#This Row],[חיזוי - שבוע]]=1,K348=1),1,"")</f>
        <v/>
      </c>
      <c r="Q347" s="1" t="str">
        <f>IF(AND(שבוע_בדילוג[[#This Row],[וסת השבוע פעיל?]]&lt;3,OR(שבוע_בדילוג[[#This Row],[CycleNumber]]&gt;B348,B348="")),1,"")</f>
        <v/>
      </c>
      <c r="R347" s="1" t="str">
        <f>IF(AND(שבוע_בדילוג[[#This Row],[חיזוי - שבוע]]&lt;&gt;"",שבוע_בדילוג[[#This Row],[וסת השבוע פעיל?2]]=""),1,"")</f>
        <v/>
      </c>
      <c r="S347" s="1" t="str">
        <f>IF(שבוע_בדילוג[[#This Row],[האישה קבעה וסת שבוע בדילוג?]]=1,IF(שבוע_בדילוג[[#This Row],[וסת השבוע פעיל?]]&lt;3,1,0),"")</f>
        <v/>
      </c>
      <c r="T3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7" s="1" t="str">
        <f t="shared" si="41"/>
        <v/>
      </c>
      <c r="V347" s="1" t="str">
        <f t="shared" si="42"/>
        <v/>
      </c>
      <c r="W347" s="1" t="str">
        <f t="shared" si="43"/>
        <v/>
      </c>
      <c r="X347" s="1" t="str">
        <f>IF(שבוע_בדילוג[[#This Row],[3 הפלגות זהות]]="","",IF(שבוע_בדילוג[[#This Row],[3 הפלגות זהות]]=1,שבוע_בדילוג[[#This Row],[LengthofCycle]],X346))</f>
        <v/>
      </c>
      <c r="Z347" s="1" t="str">
        <f>IF(OR(שבוע_בדילוג[[#This Row],[הווסת פעיל?]]=0,שבוע_בדילוג[[#This Row],[הווסת פעיל?]]=""),"",SUM(Z346,שבוע_בדילוג[[#This Row],[הווסת פעיל?]]))</f>
        <v/>
      </c>
      <c r="AA347" s="1" t="str">
        <f>IF(AND(שבוע_בדילוג[[#This Row],[כמה מחזורים עד עקירה]]&lt;&gt;"",Z348=""),שבוע_בדילוג[[#This Row],[כמה מחזורים עד עקירה]],"")</f>
        <v/>
      </c>
      <c r="AB347" s="1" t="str">
        <f>IF(AND(שבוע_בדילוג[[#This Row],[הווסת פעיל?]]=1,שבוע_בדילוג[[#This Row],[וסת קבוע אחרון]]&lt;&gt;X346),שבוע_בדילוג[[#This Row],[וסת קבוע אחרון]],"")</f>
        <v/>
      </c>
      <c r="AC347" s="1" t="str">
        <f>IF(AND(שבוע_בדילוג[[#This Row],[הווסת פעיל?]]=1,Y346=0,שבוע_בדילוג[[#This Row],[וסת קבוע אחרון]]=X346),שבוע_בדילוג[[#This Row],[וסת קבוע אחרון]],"")</f>
        <v/>
      </c>
      <c r="AD347" s="1" t="str">
        <f>IF(AND(שבוע_בדילוג[[#This Row],[הווסת פעיל?]]=1,Y346=0,שבוע_בדילוג[[#This Row],[וסת קבוע אחרון]]&lt;&gt;X346),1,"")</f>
        <v/>
      </c>
      <c r="AE347" s="1" t="str">
        <f>IF(AND(שבוע_בדילוג[[#This Row],[הווסת פעיל?]]&lt;&gt;"",B348=1),שבוע_בדילוג[[#This Row],[CycleNumber]],"")</f>
        <v/>
      </c>
      <c r="AF347" s="1" t="str">
        <f>IF(AND(שבוע_בדילוג[[#This Row],[הווסת פעיל?]]&lt;&gt;"",Y346=""),שבוע_בדילוג[[#This Row],[CycleNumber]],"")</f>
        <v/>
      </c>
      <c r="AG347" s="1" t="str">
        <f>IF(B348=1,"",IF(שבוע_בדילוג[[#This Row],[הווסת פעיל?]]=1,IF(שבוע_בדילוג[[#This Row],[וסת קבוע אחרון]]=F348,1,0),""))</f>
        <v/>
      </c>
      <c r="AH347" s="1" t="str">
        <f>IF(B348=1,"",IF(שבוע_בדילוג[[#This Row],[הווסת פעיל?]]=1,IF(OR(שבוע_בדילוג[[#This Row],[וסת קבוע אחרון]]=F348,F348=שבוע_בדילוג[[#This Row],[LengthofCycle]]),1,0),""))</f>
        <v/>
      </c>
      <c r="AI347" s="1" t="str">
        <f>IF(B348=1,"",IF(שבוע_בדילוג[[#This Row],[הווסת פעיל?]]=1,IF(OR(שבוע_בדילוג[[#This Row],[וסת קבוע אחרון]]=F348,F348=שבוע_בדילוג[[#This Row],[LengthofCycle]],AND(שבוע_בדילוג[[#This Row],[LengthofCycle]]&lt;&gt;שבוע_בדילוג[[#This Row],[וסת קבוע אחרון]],OR(F348=28,F348=29))),1,0),""))</f>
        <v/>
      </c>
      <c r="AJ347" s="1" t="str">
        <f>IF(AND(שבוע_בדילוג[[#This Row],[הווסת פעיל?]]=1,B348=1),1,"")</f>
        <v/>
      </c>
      <c r="AK347" s="4">
        <f>IF(AND(שבוע_בדילוג[[#This Row],[הווסת פעיל?]]&lt;&gt;1,B348&lt;&gt;1,B348&lt;&gt;""),IF(שבוע_בדילוג[[#This Row],[LengthofCycle]]=F348,1,0),"")</f>
        <v>0</v>
      </c>
      <c r="AL347" s="4">
        <f>IF(AND(שבוע_בדילוג[[#This Row],[הווסת פעיל?]]&lt;&gt;1,B348&lt;&gt;1,B348&lt;&gt;""),IF(OR(שבוע_בדילוג[[#This Row],[LengthofCycle]]=F348,F348=29),1,0),"")</f>
        <v>1</v>
      </c>
      <c r="AM347" s="4">
        <f>IF(AND(שבוע_בדילוג[[#This Row],[הווסת פעיל?]]&lt;&gt;1,B348&lt;&gt;1,B348&lt;&gt;""),IF(OR(שבוע_בדילוג[[#This Row],[LengthofCycle]]=F348,F348=29,F348=28),1,0),"")</f>
        <v>1</v>
      </c>
    </row>
    <row r="348" spans="1:39" x14ac:dyDescent="0.25">
      <c r="A348" s="1" t="s">
        <v>88</v>
      </c>
      <c r="B348" s="1">
        <v>2</v>
      </c>
      <c r="C348" s="1">
        <v>0</v>
      </c>
      <c r="D348" s="1">
        <v>1</v>
      </c>
      <c r="E348" s="1">
        <v>0</v>
      </c>
      <c r="F348" s="1">
        <v>29</v>
      </c>
      <c r="H348" s="1">
        <f>שבוע_בדילוג[[#This Row],[LengthofCycle]]+1</f>
        <v>30</v>
      </c>
      <c r="I348" s="1" t="str">
        <f>IF(IFERROR(LOOKUP(שבוע_בדילוג[[#This Row],[ClientID]],קביעויות[השבוע בדילוג]),FALSE)=שבוע_בדילוג[[#This Row],[ClientID]],1,"")</f>
        <v/>
      </c>
      <c r="J348" s="1" t="str">
        <f>IF(AND(שבוע_בדילוג[[#This Row],[CycleNumber]]&gt;1,OR(B349="",שבוע_בדילוג[[#This Row],[CycleNumber]]&gt;B347)),IF(OR(AND(שבוע_בדילוג[[#This Row],[LengthofCycle]]=29,F347=29),AND(שבוע_בדילוג[[#This Row],[LengthofCycle]]=36,F347=36)),1,""),"")</f>
        <v/>
      </c>
      <c r="K348" s="1" t="str">
        <f>IF(AND(שבוע_בדילוג[[#This Row],[וסת השבוע]]=1,J347=1,שבוע_בדילוג[[#This Row],[CycleNumber]]&gt;B347),1,"")</f>
        <v/>
      </c>
      <c r="L348" s="1" t="str">
        <f>IF(שבוע_בדילוג[[#This Row],[CycleNumber]]=1,"",IF(שבוע_בדילוג[[#This Row],[וסת השבוע]]=1,0,IF(L347="","",IF(L347=0,IF(שבוע_בדילוג[[#This Row],[LengthofCycle]]=29,0,1),IF(L347=1,IF(שבוע_בדילוג[[#This Row],[LengthofCycle]]+F347=29*2,0,2),IF(L347=2,IF(שבוע_בדילוג[[#This Row],[LengthofCycle]]+F347+F346=29*3,0,3),""))))))</f>
        <v/>
      </c>
      <c r="M348" s="1" t="str">
        <f>IF(שבוע_בדילוג[[#This Row],[וסת השבוע]]=1,IF(שבוע_בדילוג[[#This Row],[וסת השבוע וההפלגה ביחד]]=1,M347+1,0),IF(AND(שבוע_בדילוג[[#This Row],[CycleNumber]]&gt;B347,שבוע_בדילוג[[#This Row],[CycleNumber]]&gt;1),IF(שבוע_בדילוג[[#This Row],[וסת השבוע פעיל?]]&lt;&gt;"",M347+1,""),""))</f>
        <v/>
      </c>
      <c r="N348" s="1" t="str">
        <f>IF(שבוע_בדילוג[[#This Row],[וסת השבוע פעיל?2]]="","",IF(AND(שבוע_בדילוג[[#This Row],[וסת השבוע פעיל?]]&lt;&gt;"",שבוע_בדילוג[[#This Row],[CycleNumber]]&lt;B349,B349&lt;&gt;"",שבוע_בדילוג[[#This Row],[וסת השבוע פעיל?]]&lt;3),IF(L349=0,IF(AND(שבוע_בדילוג[[#This Row],[וסת השבוע פעיל?]]&gt;0,J349=1),0,1),0),""))</f>
        <v/>
      </c>
      <c r="O348" s="1" t="str">
        <f t="shared" si="44"/>
        <v/>
      </c>
      <c r="P348" s="1" t="str">
        <f>IF(AND(שבוע_בדילוג[[#This Row],[חיזוי - שבוע]]=1,K349=1),1,"")</f>
        <v/>
      </c>
      <c r="Q348" s="1" t="str">
        <f>IF(AND(שבוע_בדילוג[[#This Row],[וסת השבוע פעיל?]]&lt;3,OR(שבוע_בדילוג[[#This Row],[CycleNumber]]&gt;B349,B349="")),1,"")</f>
        <v/>
      </c>
      <c r="R348" s="1" t="str">
        <f>IF(AND(שבוע_בדילוג[[#This Row],[חיזוי - שבוע]]&lt;&gt;"",שבוע_בדילוג[[#This Row],[וסת השבוע פעיל?2]]=""),1,"")</f>
        <v/>
      </c>
      <c r="S348" s="1" t="str">
        <f>IF(שבוע_בדילוג[[#This Row],[האישה קבעה וסת שבוע בדילוג?]]=1,IF(שבוע_בדילוג[[#This Row],[וסת השבוע פעיל?]]&lt;3,1,0),"")</f>
        <v/>
      </c>
      <c r="T3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8" s="1" t="str">
        <f t="shared" si="41"/>
        <v/>
      </c>
      <c r="V348" s="1" t="str">
        <f t="shared" si="42"/>
        <v/>
      </c>
      <c r="W348" s="1" t="str">
        <f t="shared" si="43"/>
        <v/>
      </c>
      <c r="X348" s="1" t="str">
        <f>IF(שבוע_בדילוג[[#This Row],[3 הפלגות זהות]]="","",IF(שבוע_בדילוג[[#This Row],[3 הפלגות זהות]]=1,שבוע_בדילוג[[#This Row],[LengthofCycle]],X347))</f>
        <v/>
      </c>
      <c r="Z348" s="1" t="str">
        <f>IF(OR(שבוע_בדילוג[[#This Row],[הווסת פעיל?]]=0,שבוע_בדילוג[[#This Row],[הווסת פעיל?]]=""),"",SUM(Z347,שבוע_בדילוג[[#This Row],[הווסת פעיל?]]))</f>
        <v/>
      </c>
      <c r="AA348" s="1" t="str">
        <f>IF(AND(שבוע_בדילוג[[#This Row],[כמה מחזורים עד עקירה]]&lt;&gt;"",Z349=""),שבוע_בדילוג[[#This Row],[כמה מחזורים עד עקירה]],"")</f>
        <v/>
      </c>
      <c r="AB348" s="1" t="str">
        <f>IF(AND(שבוע_בדילוג[[#This Row],[הווסת פעיל?]]=1,שבוע_בדילוג[[#This Row],[וסת קבוע אחרון]]&lt;&gt;X347),שבוע_בדילוג[[#This Row],[וסת קבוע אחרון]],"")</f>
        <v/>
      </c>
      <c r="AC348" s="1" t="str">
        <f>IF(AND(שבוע_בדילוג[[#This Row],[הווסת פעיל?]]=1,Y347=0,שבוע_בדילוג[[#This Row],[וסת קבוע אחרון]]=X347),שבוע_בדילוג[[#This Row],[וסת קבוע אחרון]],"")</f>
        <v/>
      </c>
      <c r="AD348" s="1" t="str">
        <f>IF(AND(שבוע_בדילוג[[#This Row],[הווסת פעיל?]]=1,Y347=0,שבוע_בדילוג[[#This Row],[וסת קבוע אחרון]]&lt;&gt;X347),1,"")</f>
        <v/>
      </c>
      <c r="AE348" s="1" t="str">
        <f>IF(AND(שבוע_בדילוג[[#This Row],[הווסת פעיל?]]&lt;&gt;"",B349=1),שבוע_בדילוג[[#This Row],[CycleNumber]],"")</f>
        <v/>
      </c>
      <c r="AF348" s="1" t="str">
        <f>IF(AND(שבוע_בדילוג[[#This Row],[הווסת פעיל?]]&lt;&gt;"",Y347=""),שבוע_בדילוג[[#This Row],[CycleNumber]],"")</f>
        <v/>
      </c>
      <c r="AG348" s="1" t="str">
        <f>IF(B349=1,"",IF(שבוע_בדילוג[[#This Row],[הווסת פעיל?]]=1,IF(שבוע_בדילוג[[#This Row],[וסת קבוע אחרון]]=F349,1,0),""))</f>
        <v/>
      </c>
      <c r="AH348" s="1" t="str">
        <f>IF(B349=1,"",IF(שבוע_בדילוג[[#This Row],[הווסת פעיל?]]=1,IF(OR(שבוע_בדילוג[[#This Row],[וסת קבוע אחרון]]=F349,F349=שבוע_בדילוג[[#This Row],[LengthofCycle]]),1,0),""))</f>
        <v/>
      </c>
      <c r="AI348" s="1" t="str">
        <f>IF(B349=1,"",IF(שבוע_בדילוג[[#This Row],[הווסת פעיל?]]=1,IF(OR(שבוע_בדילוג[[#This Row],[וסת קבוע אחרון]]=F349,F349=שבוע_בדילוג[[#This Row],[LengthofCycle]],AND(שבוע_בדילוג[[#This Row],[LengthofCycle]]&lt;&gt;שבוע_בדילוג[[#This Row],[וסת קבוע אחרון]],OR(F349=28,F349=29))),1,0),""))</f>
        <v/>
      </c>
      <c r="AJ348" s="1" t="str">
        <f>IF(AND(שבוע_בדילוג[[#This Row],[הווסת פעיל?]]=1,B349=1),1,"")</f>
        <v/>
      </c>
      <c r="AK348" s="4">
        <f>IF(AND(שבוע_בדילוג[[#This Row],[הווסת פעיל?]]&lt;&gt;1,B349&lt;&gt;1,B349&lt;&gt;""),IF(שבוע_בדילוג[[#This Row],[LengthofCycle]]=F349,1,0),"")</f>
        <v>0</v>
      </c>
      <c r="AL348" s="4">
        <f>IF(AND(שבוע_בדילוג[[#This Row],[הווסת פעיל?]]&lt;&gt;1,B349&lt;&gt;1,B349&lt;&gt;""),IF(OR(שבוע_בדילוג[[#This Row],[LengthofCycle]]=F349,F349=29),1,0),"")</f>
        <v>0</v>
      </c>
      <c r="AM348" s="4">
        <f>IF(AND(שבוע_בדילוג[[#This Row],[הווסת פעיל?]]&lt;&gt;1,B349&lt;&gt;1,B349&lt;&gt;""),IF(OR(שבוע_בדילוג[[#This Row],[LengthofCycle]]=F349,F349=29,F349=28),1,0),"")</f>
        <v>1</v>
      </c>
    </row>
    <row r="349" spans="1:39" x14ac:dyDescent="0.25">
      <c r="A349" s="1" t="s">
        <v>88</v>
      </c>
      <c r="B349" s="1">
        <v>3</v>
      </c>
      <c r="C349" s="1">
        <v>0</v>
      </c>
      <c r="D349" s="1">
        <v>1</v>
      </c>
      <c r="E349" s="1">
        <v>0</v>
      </c>
      <c r="F349" s="1">
        <v>28</v>
      </c>
      <c r="H349" s="1">
        <f>שבוע_בדילוג[[#This Row],[LengthofCycle]]+1</f>
        <v>29</v>
      </c>
      <c r="I349" s="1" t="str">
        <f>IF(IFERROR(LOOKUP(שבוע_בדילוג[[#This Row],[ClientID]],קביעויות[השבוע בדילוג]),FALSE)=שבוע_בדילוג[[#This Row],[ClientID]],1,"")</f>
        <v/>
      </c>
      <c r="J349" s="1" t="str">
        <f>IF(AND(שבוע_בדילוג[[#This Row],[CycleNumber]]&gt;1,OR(B350="",שבוע_בדילוג[[#This Row],[CycleNumber]]&gt;B348)),IF(OR(AND(שבוע_בדילוג[[#This Row],[LengthofCycle]]=29,F348=29),AND(שבוע_בדילוג[[#This Row],[LengthofCycle]]=36,F348=36)),1,""),"")</f>
        <v/>
      </c>
      <c r="K349" s="1" t="str">
        <f>IF(AND(שבוע_בדילוג[[#This Row],[וסת השבוע]]=1,J348=1,שבוע_בדילוג[[#This Row],[CycleNumber]]&gt;B348),1,"")</f>
        <v/>
      </c>
      <c r="L349" s="1" t="str">
        <f>IF(שבוע_בדילוג[[#This Row],[CycleNumber]]=1,"",IF(שבוע_בדילוג[[#This Row],[וסת השבוע]]=1,0,IF(L348="","",IF(L348=0,IF(שבוע_בדילוג[[#This Row],[LengthofCycle]]=29,0,1),IF(L348=1,IF(שבוע_בדילוג[[#This Row],[LengthofCycle]]+F348=29*2,0,2),IF(L348=2,IF(שבוע_בדילוג[[#This Row],[LengthofCycle]]+F348+F347=29*3,0,3),""))))))</f>
        <v/>
      </c>
      <c r="M349" s="1" t="str">
        <f>IF(שבוע_בדילוג[[#This Row],[וסת השבוע]]=1,IF(שבוע_בדילוג[[#This Row],[וסת השבוע וההפלגה ביחד]]=1,M348+1,0),IF(AND(שבוע_בדילוג[[#This Row],[CycleNumber]]&gt;B348,שבוע_בדילוג[[#This Row],[CycleNumber]]&gt;1),IF(שבוע_בדילוג[[#This Row],[וסת השבוע פעיל?]]&lt;&gt;"",M348+1,""),""))</f>
        <v/>
      </c>
      <c r="N349" s="1" t="str">
        <f>IF(שבוע_בדילוג[[#This Row],[וסת השבוע פעיל?2]]="","",IF(AND(שבוע_בדילוג[[#This Row],[וסת השבוע פעיל?]]&lt;&gt;"",שבוע_בדילוג[[#This Row],[CycleNumber]]&lt;B350,B350&lt;&gt;"",שבוע_בדילוג[[#This Row],[וסת השבוע פעיל?]]&lt;3),IF(L350=0,IF(AND(שבוע_בדילוג[[#This Row],[וסת השבוע פעיל?]]&gt;0,J350=1),0,1),0),""))</f>
        <v/>
      </c>
      <c r="O349" s="1" t="str">
        <f t="shared" si="44"/>
        <v/>
      </c>
      <c r="P349" s="1" t="str">
        <f>IF(AND(שבוע_בדילוג[[#This Row],[חיזוי - שבוע]]=1,K350=1),1,"")</f>
        <v/>
      </c>
      <c r="Q349" s="1" t="str">
        <f>IF(AND(שבוע_בדילוג[[#This Row],[וסת השבוע פעיל?]]&lt;3,OR(שבוע_בדילוג[[#This Row],[CycleNumber]]&gt;B350,B350="")),1,"")</f>
        <v/>
      </c>
      <c r="R349" s="1" t="str">
        <f>IF(AND(שבוע_בדילוג[[#This Row],[חיזוי - שבוע]]&lt;&gt;"",שבוע_בדילוג[[#This Row],[וסת השבוע פעיל?2]]=""),1,"")</f>
        <v/>
      </c>
      <c r="S349" s="1" t="str">
        <f>IF(שבוע_בדילוג[[#This Row],[האישה קבעה וסת שבוע בדילוג?]]=1,IF(שבוע_בדילוג[[#This Row],[וסת השבוע פעיל?]]&lt;3,1,0),"")</f>
        <v/>
      </c>
      <c r="T3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49" s="1">
        <f t="shared" si="41"/>
        <v>0</v>
      </c>
      <c r="V349" s="1" t="str">
        <f t="shared" si="42"/>
        <v/>
      </c>
      <c r="W349" s="1" t="str">
        <f t="shared" si="43"/>
        <v/>
      </c>
      <c r="X349" s="1" t="str">
        <f>IF(שבוע_בדילוג[[#This Row],[3 הפלגות זהות]]="","",IF(שבוע_בדילוג[[#This Row],[3 הפלגות זהות]]=1,שבוע_בדילוג[[#This Row],[LengthofCycle]],X348))</f>
        <v/>
      </c>
      <c r="Z349" s="1" t="str">
        <f>IF(OR(שבוע_בדילוג[[#This Row],[הווסת פעיל?]]=0,שבוע_בדילוג[[#This Row],[הווסת פעיל?]]=""),"",SUM(Z348,שבוע_בדילוג[[#This Row],[הווסת פעיל?]]))</f>
        <v/>
      </c>
      <c r="AA349" s="1" t="str">
        <f>IF(AND(שבוע_בדילוג[[#This Row],[כמה מחזורים עד עקירה]]&lt;&gt;"",Z350=""),שבוע_בדילוג[[#This Row],[כמה מחזורים עד עקירה]],"")</f>
        <v/>
      </c>
      <c r="AB349" s="1" t="str">
        <f>IF(AND(שבוע_בדילוג[[#This Row],[הווסת פעיל?]]=1,שבוע_בדילוג[[#This Row],[וסת קבוע אחרון]]&lt;&gt;X348),שבוע_בדילוג[[#This Row],[וסת קבוע אחרון]],"")</f>
        <v/>
      </c>
      <c r="AC349" s="1" t="str">
        <f>IF(AND(שבוע_בדילוג[[#This Row],[הווסת פעיל?]]=1,Y348=0,שבוע_בדילוג[[#This Row],[וסת קבוע אחרון]]=X348),שבוע_בדילוג[[#This Row],[וסת קבוע אחרון]],"")</f>
        <v/>
      </c>
      <c r="AD349" s="1" t="str">
        <f>IF(AND(שבוע_בדילוג[[#This Row],[הווסת פעיל?]]=1,Y348=0,שבוע_בדילוג[[#This Row],[וסת קבוע אחרון]]&lt;&gt;X348),1,"")</f>
        <v/>
      </c>
      <c r="AE349" s="1" t="str">
        <f>IF(AND(שבוע_בדילוג[[#This Row],[הווסת פעיל?]]&lt;&gt;"",B350=1),שבוע_בדילוג[[#This Row],[CycleNumber]],"")</f>
        <v/>
      </c>
      <c r="AF349" s="1" t="str">
        <f>IF(AND(שבוע_בדילוג[[#This Row],[הווסת פעיל?]]&lt;&gt;"",Y348=""),שבוע_בדילוג[[#This Row],[CycleNumber]],"")</f>
        <v/>
      </c>
      <c r="AG349" s="1" t="str">
        <f>IF(B350=1,"",IF(שבוע_בדילוג[[#This Row],[הווסת פעיל?]]=1,IF(שבוע_בדילוג[[#This Row],[וסת קבוע אחרון]]=F350,1,0),""))</f>
        <v/>
      </c>
      <c r="AH349" s="1" t="str">
        <f>IF(B350=1,"",IF(שבוע_בדילוג[[#This Row],[הווסת פעיל?]]=1,IF(OR(שבוע_בדילוג[[#This Row],[וסת קבוע אחרון]]=F350,F350=שבוע_בדילוג[[#This Row],[LengthofCycle]]),1,0),""))</f>
        <v/>
      </c>
      <c r="AI349" s="1" t="str">
        <f>IF(B350=1,"",IF(שבוע_בדילוג[[#This Row],[הווסת פעיל?]]=1,IF(OR(שבוע_בדילוג[[#This Row],[וסת קבוע אחרון]]=F350,F350=שבוע_בדילוג[[#This Row],[LengthofCycle]],AND(שבוע_בדילוג[[#This Row],[LengthofCycle]]&lt;&gt;שבוע_בדילוג[[#This Row],[וסת קבוע אחרון]],OR(F350=28,F350=29))),1,0),""))</f>
        <v/>
      </c>
      <c r="AJ349" s="1" t="str">
        <f>IF(AND(שבוע_בדילוג[[#This Row],[הווסת פעיל?]]=1,B350=1),1,"")</f>
        <v/>
      </c>
      <c r="AK349" s="4">
        <f>IF(AND(שבוע_בדילוג[[#This Row],[הווסת פעיל?]]&lt;&gt;1,B350&lt;&gt;1,B350&lt;&gt;""),IF(שבוע_בדילוג[[#This Row],[LengthofCycle]]=F350,1,0),"")</f>
        <v>0</v>
      </c>
      <c r="AL349" s="4">
        <f>IF(AND(שבוע_בדילוג[[#This Row],[הווסת פעיל?]]&lt;&gt;1,B350&lt;&gt;1,B350&lt;&gt;""),IF(OR(שבוע_בדילוג[[#This Row],[LengthofCycle]]=F350,F350=29),1,0),"")</f>
        <v>0</v>
      </c>
      <c r="AM349" s="4">
        <f>IF(AND(שבוע_בדילוג[[#This Row],[הווסת פעיל?]]&lt;&gt;1,B350&lt;&gt;1,B350&lt;&gt;""),IF(OR(שבוע_בדילוג[[#This Row],[LengthofCycle]]=F350,F350=29,F350=28),1,0),"")</f>
        <v>0</v>
      </c>
    </row>
    <row r="350" spans="1:39" x14ac:dyDescent="0.25">
      <c r="A350" s="1" t="s">
        <v>88</v>
      </c>
      <c r="B350" s="1">
        <v>4</v>
      </c>
      <c r="C350" s="1">
        <v>0</v>
      </c>
      <c r="D350" s="1">
        <v>1</v>
      </c>
      <c r="E350" s="1">
        <v>0</v>
      </c>
      <c r="F350" s="1">
        <v>27</v>
      </c>
      <c r="H350" s="1">
        <f>שבוע_בדילוג[[#This Row],[LengthofCycle]]+1</f>
        <v>28</v>
      </c>
      <c r="I350" s="1" t="str">
        <f>IF(IFERROR(LOOKUP(שבוע_בדילוג[[#This Row],[ClientID]],קביעויות[השבוע בדילוג]),FALSE)=שבוע_בדילוג[[#This Row],[ClientID]],1,"")</f>
        <v/>
      </c>
      <c r="J350" s="1" t="str">
        <f>IF(AND(שבוע_בדילוג[[#This Row],[CycleNumber]]&gt;1,OR(B351="",שבוע_בדילוג[[#This Row],[CycleNumber]]&gt;B349)),IF(OR(AND(שבוע_בדילוג[[#This Row],[LengthofCycle]]=29,F349=29),AND(שבוע_בדילוג[[#This Row],[LengthofCycle]]=36,F349=36)),1,""),"")</f>
        <v/>
      </c>
      <c r="K350" s="1" t="str">
        <f>IF(AND(שבוע_בדילוג[[#This Row],[וסת השבוע]]=1,J349=1,שבוע_בדילוג[[#This Row],[CycleNumber]]&gt;B349),1,"")</f>
        <v/>
      </c>
      <c r="L350" s="1" t="str">
        <f>IF(שבוע_בדילוג[[#This Row],[CycleNumber]]=1,"",IF(שבוע_בדילוג[[#This Row],[וסת השבוע]]=1,0,IF(L349="","",IF(L349=0,IF(שבוע_בדילוג[[#This Row],[LengthofCycle]]=29,0,1),IF(L349=1,IF(שבוע_בדילוג[[#This Row],[LengthofCycle]]+F349=29*2,0,2),IF(L349=2,IF(שבוע_בדילוג[[#This Row],[LengthofCycle]]+F349+F348=29*3,0,3),""))))))</f>
        <v/>
      </c>
      <c r="M350" s="1" t="str">
        <f>IF(שבוע_בדילוג[[#This Row],[וסת השבוע]]=1,IF(שבוע_בדילוג[[#This Row],[וסת השבוע וההפלגה ביחד]]=1,M349+1,0),IF(AND(שבוע_בדילוג[[#This Row],[CycleNumber]]&gt;B349,שבוע_בדילוג[[#This Row],[CycleNumber]]&gt;1),IF(שבוע_בדילוג[[#This Row],[וסת השבוע פעיל?]]&lt;&gt;"",M349+1,""),""))</f>
        <v/>
      </c>
      <c r="N350" s="1" t="str">
        <f>IF(שבוע_בדילוג[[#This Row],[וסת השבוע פעיל?2]]="","",IF(AND(שבוע_בדילוג[[#This Row],[וסת השבוע פעיל?]]&lt;&gt;"",שבוע_בדילוג[[#This Row],[CycleNumber]]&lt;B351,B351&lt;&gt;"",שבוע_בדילוג[[#This Row],[וסת השבוע פעיל?]]&lt;3),IF(L351=0,IF(AND(שבוע_בדילוג[[#This Row],[וסת השבוע פעיל?]]&gt;0,J351=1),0,1),0),""))</f>
        <v/>
      </c>
      <c r="O350" s="1" t="str">
        <f t="shared" si="44"/>
        <v/>
      </c>
      <c r="P350" s="1" t="str">
        <f>IF(AND(שבוע_בדילוג[[#This Row],[חיזוי - שבוע]]=1,K351=1),1,"")</f>
        <v/>
      </c>
      <c r="Q350" s="1" t="str">
        <f>IF(AND(שבוע_בדילוג[[#This Row],[וסת השבוע פעיל?]]&lt;3,OR(שבוע_בדילוג[[#This Row],[CycleNumber]]&gt;B351,B351="")),1,"")</f>
        <v/>
      </c>
      <c r="R350" s="1" t="str">
        <f>IF(AND(שבוע_בדילוג[[#This Row],[חיזוי - שבוע]]&lt;&gt;"",שבוע_בדילוג[[#This Row],[וסת השבוע פעיל?2]]=""),1,"")</f>
        <v/>
      </c>
      <c r="S350" s="1" t="str">
        <f>IF(שבוע_בדילוג[[#This Row],[האישה קבעה וסת שבוע בדילוג?]]=1,IF(שבוע_בדילוג[[#This Row],[וסת השבוע פעיל?]]&lt;3,1,0),"")</f>
        <v/>
      </c>
      <c r="T3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0" s="1">
        <f t="shared" si="41"/>
        <v>0</v>
      </c>
      <c r="V350" s="1">
        <f t="shared" si="42"/>
        <v>0</v>
      </c>
      <c r="W350" s="1" t="str">
        <f t="shared" si="43"/>
        <v/>
      </c>
      <c r="X350" s="1" t="str">
        <f>IF(שבוע_בדילוג[[#This Row],[3 הפלגות זהות]]="","",IF(שבוע_בדילוג[[#This Row],[3 הפלגות זהות]]=1,שבוע_בדילוג[[#This Row],[LengthofCycle]],X349))</f>
        <v/>
      </c>
      <c r="Z350" s="1" t="str">
        <f>IF(OR(שבוע_בדילוג[[#This Row],[הווסת פעיל?]]=0,שבוע_בדילוג[[#This Row],[הווסת פעיל?]]=""),"",SUM(Z349,שבוע_בדילוג[[#This Row],[הווסת פעיל?]]))</f>
        <v/>
      </c>
      <c r="AA350" s="1" t="str">
        <f>IF(AND(שבוע_בדילוג[[#This Row],[כמה מחזורים עד עקירה]]&lt;&gt;"",Z351=""),שבוע_בדילוג[[#This Row],[כמה מחזורים עד עקירה]],"")</f>
        <v/>
      </c>
      <c r="AB350" s="1" t="str">
        <f>IF(AND(שבוע_בדילוג[[#This Row],[הווסת פעיל?]]=1,שבוע_בדילוג[[#This Row],[וסת קבוע אחרון]]&lt;&gt;X349),שבוע_בדילוג[[#This Row],[וסת קבוע אחרון]],"")</f>
        <v/>
      </c>
      <c r="AC350" s="1" t="str">
        <f>IF(AND(שבוע_בדילוג[[#This Row],[הווסת פעיל?]]=1,Y349=0,שבוע_בדילוג[[#This Row],[וסת קבוע אחרון]]=X349),שבוע_בדילוג[[#This Row],[וסת קבוע אחרון]],"")</f>
        <v/>
      </c>
      <c r="AD350" s="1" t="str">
        <f>IF(AND(שבוע_בדילוג[[#This Row],[הווסת פעיל?]]=1,Y349=0,שבוע_בדילוג[[#This Row],[וסת קבוע אחרון]]&lt;&gt;X349),1,"")</f>
        <v/>
      </c>
      <c r="AE350" s="1" t="str">
        <f>IF(AND(שבוע_בדילוג[[#This Row],[הווסת פעיל?]]&lt;&gt;"",B351=1),שבוע_בדילוג[[#This Row],[CycleNumber]],"")</f>
        <v/>
      </c>
      <c r="AF350" s="1" t="str">
        <f>IF(AND(שבוע_בדילוג[[#This Row],[הווסת פעיל?]]&lt;&gt;"",Y349=""),שבוע_בדילוג[[#This Row],[CycleNumber]],"")</f>
        <v/>
      </c>
      <c r="AG350" s="1" t="str">
        <f>IF(B351=1,"",IF(שבוע_בדילוג[[#This Row],[הווסת פעיל?]]=1,IF(שבוע_בדילוג[[#This Row],[וסת קבוע אחרון]]=F351,1,0),""))</f>
        <v/>
      </c>
      <c r="AH350" s="1" t="str">
        <f>IF(B351=1,"",IF(שבוע_בדילוג[[#This Row],[הווסת פעיל?]]=1,IF(OR(שבוע_בדילוג[[#This Row],[וסת קבוע אחרון]]=F351,F351=שבוע_בדילוג[[#This Row],[LengthofCycle]]),1,0),""))</f>
        <v/>
      </c>
      <c r="AI350" s="1" t="str">
        <f>IF(B351=1,"",IF(שבוע_בדילוג[[#This Row],[הווסת פעיל?]]=1,IF(OR(שבוע_בדילוג[[#This Row],[וסת קבוע אחרון]]=F351,F351=שבוע_בדילוג[[#This Row],[LengthofCycle]],AND(שבוע_בדילוג[[#This Row],[LengthofCycle]]&lt;&gt;שבוע_בדילוג[[#This Row],[וסת קבוע אחרון]],OR(F351=28,F351=29))),1,0),""))</f>
        <v/>
      </c>
      <c r="AJ350" s="1" t="str">
        <f>IF(AND(שבוע_בדילוג[[#This Row],[הווסת פעיל?]]=1,B351=1),1,"")</f>
        <v/>
      </c>
      <c r="AK350" s="4">
        <f>IF(AND(שבוע_בדילוג[[#This Row],[הווסת פעיל?]]&lt;&gt;1,B351&lt;&gt;1,B351&lt;&gt;""),IF(שבוע_בדילוג[[#This Row],[LengthofCycle]]=F351,1,0),"")</f>
        <v>0</v>
      </c>
      <c r="AL350" s="4">
        <f>IF(AND(שבוע_בדילוג[[#This Row],[הווסת פעיל?]]&lt;&gt;1,B351&lt;&gt;1,B351&lt;&gt;""),IF(OR(שבוע_בדילוג[[#This Row],[LengthofCycle]]=F351,F351=29),1,0),"")</f>
        <v>0</v>
      </c>
      <c r="AM350" s="4">
        <f>IF(AND(שבוע_בדילוג[[#This Row],[הווסת פעיל?]]&lt;&gt;1,B351&lt;&gt;1,B351&lt;&gt;""),IF(OR(שבוע_בדילוג[[#This Row],[LengthofCycle]]=F351,F351=29,F351=28),1,0),"")</f>
        <v>0</v>
      </c>
    </row>
    <row r="351" spans="1:39" x14ac:dyDescent="0.25">
      <c r="A351" s="1" t="s">
        <v>88</v>
      </c>
      <c r="B351" s="1">
        <v>5</v>
      </c>
      <c r="C351" s="1">
        <v>0</v>
      </c>
      <c r="D351" s="1">
        <v>1</v>
      </c>
      <c r="E351" s="1">
        <v>0</v>
      </c>
      <c r="F351" s="1">
        <v>31</v>
      </c>
      <c r="H351" s="1">
        <f>שבוע_בדילוג[[#This Row],[LengthofCycle]]+1</f>
        <v>32</v>
      </c>
      <c r="I351" s="1" t="str">
        <f>IF(IFERROR(LOOKUP(שבוע_בדילוג[[#This Row],[ClientID]],קביעויות[השבוע בדילוג]),FALSE)=שבוע_בדילוג[[#This Row],[ClientID]],1,"")</f>
        <v/>
      </c>
      <c r="J351" s="1" t="str">
        <f>IF(AND(שבוע_בדילוג[[#This Row],[CycleNumber]]&gt;1,OR(B352="",שבוע_בדילוג[[#This Row],[CycleNumber]]&gt;B350)),IF(OR(AND(שבוע_בדילוג[[#This Row],[LengthofCycle]]=29,F350=29),AND(שבוע_בדילוג[[#This Row],[LengthofCycle]]=36,F350=36)),1,""),"")</f>
        <v/>
      </c>
      <c r="K351" s="1" t="str">
        <f>IF(AND(שבוע_בדילוג[[#This Row],[וסת השבוע]]=1,J350=1,שבוע_בדילוג[[#This Row],[CycleNumber]]&gt;B350),1,"")</f>
        <v/>
      </c>
      <c r="L351" s="1" t="str">
        <f>IF(שבוע_בדילוג[[#This Row],[CycleNumber]]=1,"",IF(שבוע_בדילוג[[#This Row],[וסת השבוע]]=1,0,IF(L350="","",IF(L350=0,IF(שבוע_בדילוג[[#This Row],[LengthofCycle]]=29,0,1),IF(L350=1,IF(שבוע_בדילוג[[#This Row],[LengthofCycle]]+F350=29*2,0,2),IF(L350=2,IF(שבוע_בדילוג[[#This Row],[LengthofCycle]]+F350+F349=29*3,0,3),""))))))</f>
        <v/>
      </c>
      <c r="M351" s="1" t="str">
        <f>IF(שבוע_בדילוג[[#This Row],[וסת השבוע]]=1,IF(שבוע_בדילוג[[#This Row],[וסת השבוע וההפלגה ביחד]]=1,M350+1,0),IF(AND(שבוע_בדילוג[[#This Row],[CycleNumber]]&gt;B350,שבוע_בדילוג[[#This Row],[CycleNumber]]&gt;1),IF(שבוע_בדילוג[[#This Row],[וסת השבוע פעיל?]]&lt;&gt;"",M350+1,""),""))</f>
        <v/>
      </c>
      <c r="N351" s="1" t="str">
        <f>IF(שבוע_בדילוג[[#This Row],[וסת השבוע פעיל?2]]="","",IF(AND(שבוע_בדילוג[[#This Row],[וסת השבוע פעיל?]]&lt;&gt;"",שבוע_בדילוג[[#This Row],[CycleNumber]]&lt;B352,B352&lt;&gt;"",שבוע_בדילוג[[#This Row],[וסת השבוע פעיל?]]&lt;3),IF(L352=0,IF(AND(שבוע_בדילוג[[#This Row],[וסת השבוע פעיל?]]&gt;0,J352=1),0,1),0),""))</f>
        <v/>
      </c>
      <c r="O351" s="1" t="str">
        <f t="shared" si="44"/>
        <v/>
      </c>
      <c r="P351" s="1" t="str">
        <f>IF(AND(שבוע_בדילוג[[#This Row],[חיזוי - שבוע]]=1,K352=1),1,"")</f>
        <v/>
      </c>
      <c r="Q351" s="1" t="str">
        <f>IF(AND(שבוע_בדילוג[[#This Row],[וסת השבוע פעיל?]]&lt;3,OR(שבוע_בדילוג[[#This Row],[CycleNumber]]&gt;B352,B352="")),1,"")</f>
        <v/>
      </c>
      <c r="R351" s="1" t="str">
        <f>IF(AND(שבוע_בדילוג[[#This Row],[חיזוי - שבוע]]&lt;&gt;"",שבוע_בדילוג[[#This Row],[וסת השבוע פעיל?2]]=""),1,"")</f>
        <v/>
      </c>
      <c r="S351" s="1" t="str">
        <f>IF(שבוע_בדילוג[[#This Row],[האישה קבעה וסת שבוע בדילוג?]]=1,IF(שבוע_בדילוג[[#This Row],[וסת השבוע פעיל?]]&lt;3,1,0),"")</f>
        <v/>
      </c>
      <c r="T3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1" s="1">
        <f t="shared" si="41"/>
        <v>0</v>
      </c>
      <c r="V351" s="1">
        <f t="shared" si="42"/>
        <v>0</v>
      </c>
      <c r="W351" s="1">
        <f t="shared" si="43"/>
        <v>0</v>
      </c>
      <c r="X351" s="1" t="str">
        <f>IF(שבוע_בדילוג[[#This Row],[3 הפלגות זהות]]="","",IF(שבוע_בדילוג[[#This Row],[3 הפלגות זהות]]=1,שבוע_בדילוג[[#This Row],[LengthofCycle]],X350))</f>
        <v/>
      </c>
      <c r="Z351" s="1" t="str">
        <f>IF(OR(שבוע_בדילוג[[#This Row],[הווסת פעיל?]]=0,שבוע_בדילוג[[#This Row],[הווסת פעיל?]]=""),"",SUM(Z350,שבוע_בדילוג[[#This Row],[הווסת פעיל?]]))</f>
        <v/>
      </c>
      <c r="AA351" s="1" t="str">
        <f>IF(AND(שבוע_בדילוג[[#This Row],[כמה מחזורים עד עקירה]]&lt;&gt;"",Z352=""),שבוע_בדילוג[[#This Row],[כמה מחזורים עד עקירה]],"")</f>
        <v/>
      </c>
      <c r="AB351" s="1" t="str">
        <f>IF(AND(שבוע_בדילוג[[#This Row],[הווסת פעיל?]]=1,שבוע_בדילוג[[#This Row],[וסת קבוע אחרון]]&lt;&gt;X350),שבוע_בדילוג[[#This Row],[וסת קבוע אחרון]],"")</f>
        <v/>
      </c>
      <c r="AC351" s="1" t="str">
        <f>IF(AND(שבוע_בדילוג[[#This Row],[הווסת פעיל?]]=1,Y350=0,שבוע_בדילוג[[#This Row],[וסת קבוע אחרון]]=X350),שבוע_בדילוג[[#This Row],[וסת קבוע אחרון]],"")</f>
        <v/>
      </c>
      <c r="AD351" s="1" t="str">
        <f>IF(AND(שבוע_בדילוג[[#This Row],[הווסת פעיל?]]=1,Y350=0,שבוע_בדילוג[[#This Row],[וסת קבוע אחרון]]&lt;&gt;X350),1,"")</f>
        <v/>
      </c>
      <c r="AE351" s="1" t="str">
        <f>IF(AND(שבוע_בדילוג[[#This Row],[הווסת פעיל?]]&lt;&gt;"",B352=1),שבוע_בדילוג[[#This Row],[CycleNumber]],"")</f>
        <v/>
      </c>
      <c r="AF351" s="1" t="str">
        <f>IF(AND(שבוע_בדילוג[[#This Row],[הווסת פעיל?]]&lt;&gt;"",Y350=""),שבוע_בדילוג[[#This Row],[CycleNumber]],"")</f>
        <v/>
      </c>
      <c r="AG351" s="1" t="str">
        <f>IF(B352=1,"",IF(שבוע_בדילוג[[#This Row],[הווסת פעיל?]]=1,IF(שבוע_בדילוג[[#This Row],[וסת קבוע אחרון]]=F352,1,0),""))</f>
        <v/>
      </c>
      <c r="AH351" s="1" t="str">
        <f>IF(B352=1,"",IF(שבוע_בדילוג[[#This Row],[הווסת פעיל?]]=1,IF(OR(שבוע_בדילוג[[#This Row],[וסת קבוע אחרון]]=F352,F352=שבוע_בדילוג[[#This Row],[LengthofCycle]]),1,0),""))</f>
        <v/>
      </c>
      <c r="AI351" s="1" t="str">
        <f>IF(B352=1,"",IF(שבוע_בדילוג[[#This Row],[הווסת פעיל?]]=1,IF(OR(שבוע_בדילוג[[#This Row],[וסת קבוע אחרון]]=F352,F352=שבוע_בדילוג[[#This Row],[LengthofCycle]],AND(שבוע_בדילוג[[#This Row],[LengthofCycle]]&lt;&gt;שבוע_בדילוג[[#This Row],[וסת קבוע אחרון]],OR(F352=28,F352=29))),1,0),""))</f>
        <v/>
      </c>
      <c r="AJ351" s="1" t="str">
        <f>IF(AND(שבוע_בדילוג[[#This Row],[הווסת פעיל?]]=1,B352=1),1,"")</f>
        <v/>
      </c>
      <c r="AK351" s="4">
        <f>IF(AND(שבוע_בדילוג[[#This Row],[הווסת פעיל?]]&lt;&gt;1,B352&lt;&gt;1,B352&lt;&gt;""),IF(שבוע_בדילוג[[#This Row],[LengthofCycle]]=F352,1,0),"")</f>
        <v>0</v>
      </c>
      <c r="AL351" s="4">
        <f>IF(AND(שבוע_בדילוג[[#This Row],[הווסת פעיל?]]&lt;&gt;1,B352&lt;&gt;1,B352&lt;&gt;""),IF(OR(שבוע_בדילוג[[#This Row],[LengthofCycle]]=F352,F352=29),1,0),"")</f>
        <v>0</v>
      </c>
      <c r="AM351" s="4">
        <f>IF(AND(שבוע_בדילוג[[#This Row],[הווסת פעיל?]]&lt;&gt;1,B352&lt;&gt;1,B352&lt;&gt;""),IF(OR(שבוע_בדילוג[[#This Row],[LengthofCycle]]=F352,F352=29,F352=28),1,0),"")</f>
        <v>0</v>
      </c>
    </row>
    <row r="352" spans="1:39" x14ac:dyDescent="0.25">
      <c r="A352" s="1" t="s">
        <v>88</v>
      </c>
      <c r="B352" s="1">
        <v>6</v>
      </c>
      <c r="C352" s="1">
        <v>0</v>
      </c>
      <c r="D352" s="1">
        <v>1</v>
      </c>
      <c r="E352" s="1">
        <v>0</v>
      </c>
      <c r="F352" s="1">
        <v>30</v>
      </c>
      <c r="H352" s="1">
        <f>שבוע_בדילוג[[#This Row],[LengthofCycle]]+1</f>
        <v>31</v>
      </c>
      <c r="I352" s="1" t="str">
        <f>IF(IFERROR(LOOKUP(שבוע_בדילוג[[#This Row],[ClientID]],קביעויות[השבוע בדילוג]),FALSE)=שבוע_בדילוג[[#This Row],[ClientID]],1,"")</f>
        <v/>
      </c>
      <c r="J352" s="1" t="str">
        <f>IF(AND(שבוע_בדילוג[[#This Row],[CycleNumber]]&gt;1,OR(B353="",שבוע_בדילוג[[#This Row],[CycleNumber]]&gt;B351)),IF(OR(AND(שבוע_בדילוג[[#This Row],[LengthofCycle]]=29,F351=29),AND(שבוע_בדילוג[[#This Row],[LengthofCycle]]=36,F351=36)),1,""),"")</f>
        <v/>
      </c>
      <c r="K352" s="1" t="str">
        <f>IF(AND(שבוע_בדילוג[[#This Row],[וסת השבוע]]=1,J351=1,שבוע_בדילוג[[#This Row],[CycleNumber]]&gt;B351),1,"")</f>
        <v/>
      </c>
      <c r="L352" s="1" t="str">
        <f>IF(שבוע_בדילוג[[#This Row],[CycleNumber]]=1,"",IF(שבוע_בדילוג[[#This Row],[וסת השבוע]]=1,0,IF(L351="","",IF(L351=0,IF(שבוע_בדילוג[[#This Row],[LengthofCycle]]=29,0,1),IF(L351=1,IF(שבוע_בדילוג[[#This Row],[LengthofCycle]]+F351=29*2,0,2),IF(L351=2,IF(שבוע_בדילוג[[#This Row],[LengthofCycle]]+F351+F350=29*3,0,3),""))))))</f>
        <v/>
      </c>
      <c r="M352" s="1" t="str">
        <f>IF(שבוע_בדילוג[[#This Row],[וסת השבוע]]=1,IF(שבוע_בדילוג[[#This Row],[וסת השבוע וההפלגה ביחד]]=1,M351+1,0),IF(AND(שבוע_בדילוג[[#This Row],[CycleNumber]]&gt;B351,שבוע_בדילוג[[#This Row],[CycleNumber]]&gt;1),IF(שבוע_בדילוג[[#This Row],[וסת השבוע פעיל?]]&lt;&gt;"",M351+1,""),""))</f>
        <v/>
      </c>
      <c r="N352" s="1" t="str">
        <f>IF(שבוע_בדילוג[[#This Row],[וסת השבוע פעיל?2]]="","",IF(AND(שבוע_בדילוג[[#This Row],[וסת השבוע פעיל?]]&lt;&gt;"",שבוע_בדילוג[[#This Row],[CycleNumber]]&lt;B353,B353&lt;&gt;"",שבוע_בדילוג[[#This Row],[וסת השבוע פעיל?]]&lt;3),IF(L353=0,IF(AND(שבוע_בדילוג[[#This Row],[וסת השבוע פעיל?]]&gt;0,J353=1),0,1),0),""))</f>
        <v/>
      </c>
      <c r="O352" s="1" t="str">
        <f t="shared" si="44"/>
        <v/>
      </c>
      <c r="P352" s="1" t="str">
        <f>IF(AND(שבוע_בדילוג[[#This Row],[חיזוי - שבוע]]=1,K353=1),1,"")</f>
        <v/>
      </c>
      <c r="Q352" s="1" t="str">
        <f>IF(AND(שבוע_בדילוג[[#This Row],[וסת השבוע פעיל?]]&lt;3,OR(שבוע_בדילוג[[#This Row],[CycleNumber]]&gt;B353,B353="")),1,"")</f>
        <v/>
      </c>
      <c r="R352" s="1" t="str">
        <f>IF(AND(שבוע_בדילוג[[#This Row],[חיזוי - שבוע]]&lt;&gt;"",שבוע_בדילוג[[#This Row],[וסת השבוע פעיל?2]]=""),1,"")</f>
        <v/>
      </c>
      <c r="S352" s="1" t="str">
        <f>IF(שבוע_בדילוג[[#This Row],[האישה קבעה וסת שבוע בדילוג?]]=1,IF(שבוע_בדילוג[[#This Row],[וסת השבוע פעיל?]]&lt;3,1,0),"")</f>
        <v/>
      </c>
      <c r="T3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2" s="1">
        <f t="shared" si="41"/>
        <v>0</v>
      </c>
      <c r="V352" s="1">
        <f t="shared" si="42"/>
        <v>0</v>
      </c>
      <c r="W352" s="1">
        <f t="shared" si="43"/>
        <v>0</v>
      </c>
      <c r="X352" s="1" t="str">
        <f>IF(שבוע_בדילוג[[#This Row],[3 הפלגות זהות]]="","",IF(שבוע_בדילוג[[#This Row],[3 הפלגות זהות]]=1,שבוע_בדילוג[[#This Row],[LengthofCycle]],X351))</f>
        <v/>
      </c>
      <c r="Z352" s="1" t="str">
        <f>IF(OR(שבוע_בדילוג[[#This Row],[הווסת פעיל?]]=0,שבוע_בדילוג[[#This Row],[הווסת פעיל?]]=""),"",SUM(Z351,שבוע_בדילוג[[#This Row],[הווסת פעיל?]]))</f>
        <v/>
      </c>
      <c r="AA352" s="1" t="str">
        <f>IF(AND(שבוע_בדילוג[[#This Row],[כמה מחזורים עד עקירה]]&lt;&gt;"",Z353=""),שבוע_בדילוג[[#This Row],[כמה מחזורים עד עקירה]],"")</f>
        <v/>
      </c>
      <c r="AB352" s="1" t="str">
        <f>IF(AND(שבוע_בדילוג[[#This Row],[הווסת פעיל?]]=1,שבוע_בדילוג[[#This Row],[וסת קבוע אחרון]]&lt;&gt;X351),שבוע_בדילוג[[#This Row],[וסת קבוע אחרון]],"")</f>
        <v/>
      </c>
      <c r="AC352" s="1" t="str">
        <f>IF(AND(שבוע_בדילוג[[#This Row],[הווסת פעיל?]]=1,Y351=0,שבוע_בדילוג[[#This Row],[וסת קבוע אחרון]]=X351),שבוע_בדילוג[[#This Row],[וסת קבוע אחרון]],"")</f>
        <v/>
      </c>
      <c r="AD352" s="1" t="str">
        <f>IF(AND(שבוע_בדילוג[[#This Row],[הווסת פעיל?]]=1,Y351=0,שבוע_בדילוג[[#This Row],[וסת קבוע אחרון]]&lt;&gt;X351),1,"")</f>
        <v/>
      </c>
      <c r="AE352" s="1" t="str">
        <f>IF(AND(שבוע_בדילוג[[#This Row],[הווסת פעיל?]]&lt;&gt;"",B353=1),שבוע_בדילוג[[#This Row],[CycleNumber]],"")</f>
        <v/>
      </c>
      <c r="AF352" s="1" t="str">
        <f>IF(AND(שבוע_בדילוג[[#This Row],[הווסת פעיל?]]&lt;&gt;"",Y351=""),שבוע_בדילוג[[#This Row],[CycleNumber]],"")</f>
        <v/>
      </c>
      <c r="AG352" s="1" t="str">
        <f>IF(B353=1,"",IF(שבוע_בדילוג[[#This Row],[הווסת פעיל?]]=1,IF(שבוע_בדילוג[[#This Row],[וסת קבוע אחרון]]=F353,1,0),""))</f>
        <v/>
      </c>
      <c r="AH352" s="1" t="str">
        <f>IF(B353=1,"",IF(שבוע_בדילוג[[#This Row],[הווסת פעיל?]]=1,IF(OR(שבוע_בדילוג[[#This Row],[וסת קבוע אחרון]]=F353,F353=שבוע_בדילוג[[#This Row],[LengthofCycle]]),1,0),""))</f>
        <v/>
      </c>
      <c r="AI352" s="1" t="str">
        <f>IF(B353=1,"",IF(שבוע_בדילוג[[#This Row],[הווסת פעיל?]]=1,IF(OR(שבוע_בדילוג[[#This Row],[וסת קבוע אחרון]]=F353,F353=שבוע_בדילוג[[#This Row],[LengthofCycle]],AND(שבוע_בדילוג[[#This Row],[LengthofCycle]]&lt;&gt;שבוע_בדילוג[[#This Row],[וסת קבוע אחרון]],OR(F353=28,F353=29))),1,0),""))</f>
        <v/>
      </c>
      <c r="AJ352" s="1" t="str">
        <f>IF(AND(שבוע_בדילוג[[#This Row],[הווסת פעיל?]]=1,B353=1),1,"")</f>
        <v/>
      </c>
      <c r="AK352" s="4">
        <f>IF(AND(שבוע_בדילוג[[#This Row],[הווסת פעיל?]]&lt;&gt;1,B353&lt;&gt;1,B353&lt;&gt;""),IF(שבוע_בדילוג[[#This Row],[LengthofCycle]]=F353,1,0),"")</f>
        <v>0</v>
      </c>
      <c r="AL352" s="4">
        <f>IF(AND(שבוע_בדילוג[[#This Row],[הווסת פעיל?]]&lt;&gt;1,B353&lt;&gt;1,B353&lt;&gt;""),IF(OR(שבוע_בדילוג[[#This Row],[LengthofCycle]]=F353,F353=29),1,0),"")</f>
        <v>0</v>
      </c>
      <c r="AM352" s="4">
        <f>IF(AND(שבוע_בדילוג[[#This Row],[הווסת פעיל?]]&lt;&gt;1,B353&lt;&gt;1,B353&lt;&gt;""),IF(OR(שבוע_בדילוג[[#This Row],[LengthofCycle]]=F353,F353=29,F353=28),1,0),"")</f>
        <v>0</v>
      </c>
    </row>
    <row r="353" spans="1:39" x14ac:dyDescent="0.25">
      <c r="A353" s="1" t="s">
        <v>88</v>
      </c>
      <c r="B353" s="1">
        <v>7</v>
      </c>
      <c r="C353" s="1">
        <v>0</v>
      </c>
      <c r="D353" s="1">
        <v>1</v>
      </c>
      <c r="E353" s="1">
        <v>0</v>
      </c>
      <c r="F353" s="1">
        <v>25</v>
      </c>
      <c r="H353" s="1">
        <f>שבוע_בדילוג[[#This Row],[LengthofCycle]]+1</f>
        <v>26</v>
      </c>
      <c r="I353" s="1" t="str">
        <f>IF(IFERROR(LOOKUP(שבוע_בדילוג[[#This Row],[ClientID]],קביעויות[השבוע בדילוג]),FALSE)=שבוע_בדילוג[[#This Row],[ClientID]],1,"")</f>
        <v/>
      </c>
      <c r="J353" s="1" t="str">
        <f>IF(AND(שבוע_בדילוג[[#This Row],[CycleNumber]]&gt;1,OR(B354="",שבוע_בדילוג[[#This Row],[CycleNumber]]&gt;B352)),IF(OR(AND(שבוע_בדילוג[[#This Row],[LengthofCycle]]=29,F352=29),AND(שבוע_בדילוג[[#This Row],[LengthofCycle]]=36,F352=36)),1,""),"")</f>
        <v/>
      </c>
      <c r="K353" s="1" t="str">
        <f>IF(AND(שבוע_בדילוג[[#This Row],[וסת השבוע]]=1,J352=1,שבוע_בדילוג[[#This Row],[CycleNumber]]&gt;B352),1,"")</f>
        <v/>
      </c>
      <c r="L353" s="1" t="str">
        <f>IF(שבוע_בדילוג[[#This Row],[CycleNumber]]=1,"",IF(שבוע_בדילוג[[#This Row],[וסת השבוע]]=1,0,IF(L352="","",IF(L352=0,IF(שבוע_בדילוג[[#This Row],[LengthofCycle]]=29,0,1),IF(L352=1,IF(שבוע_בדילוג[[#This Row],[LengthofCycle]]+F352=29*2,0,2),IF(L352=2,IF(שבוע_בדילוג[[#This Row],[LengthofCycle]]+F352+F351=29*3,0,3),""))))))</f>
        <v/>
      </c>
      <c r="M353" s="1" t="str">
        <f>IF(שבוע_בדילוג[[#This Row],[וסת השבוע]]=1,IF(שבוע_בדילוג[[#This Row],[וסת השבוע וההפלגה ביחד]]=1,M352+1,0),IF(AND(שבוע_בדילוג[[#This Row],[CycleNumber]]&gt;B352,שבוע_בדילוג[[#This Row],[CycleNumber]]&gt;1),IF(שבוע_בדילוג[[#This Row],[וסת השבוע פעיל?]]&lt;&gt;"",M352+1,""),""))</f>
        <v/>
      </c>
      <c r="N353" s="1" t="str">
        <f>IF(שבוע_בדילוג[[#This Row],[וסת השבוע פעיל?2]]="","",IF(AND(שבוע_בדילוג[[#This Row],[וסת השבוע פעיל?]]&lt;&gt;"",שבוע_בדילוג[[#This Row],[CycleNumber]]&lt;B354,B354&lt;&gt;"",שבוע_בדילוג[[#This Row],[וסת השבוע פעיל?]]&lt;3),IF(L354=0,IF(AND(שבוע_בדילוג[[#This Row],[וסת השבוע פעיל?]]&gt;0,J354=1),0,1),0),""))</f>
        <v/>
      </c>
      <c r="O353" s="1" t="str">
        <f t="shared" si="44"/>
        <v/>
      </c>
      <c r="P353" s="1" t="str">
        <f>IF(AND(שבוע_בדילוג[[#This Row],[חיזוי - שבוע]]=1,K354=1),1,"")</f>
        <v/>
      </c>
      <c r="Q353" s="1" t="str">
        <f>IF(AND(שבוע_בדילוג[[#This Row],[וסת השבוע פעיל?]]&lt;3,OR(שבוע_בדילוג[[#This Row],[CycleNumber]]&gt;B354,B354="")),1,"")</f>
        <v/>
      </c>
      <c r="R353" s="1" t="str">
        <f>IF(AND(שבוע_בדילוג[[#This Row],[חיזוי - שבוע]]&lt;&gt;"",שבוע_בדילוג[[#This Row],[וסת השבוע פעיל?2]]=""),1,"")</f>
        <v/>
      </c>
      <c r="S353" s="1" t="str">
        <f>IF(שבוע_בדילוג[[#This Row],[האישה קבעה וסת שבוע בדילוג?]]=1,IF(שבוע_בדילוג[[#This Row],[וסת השבוע פעיל?]]&lt;3,1,0),"")</f>
        <v/>
      </c>
      <c r="T3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3" s="1">
        <f t="shared" si="41"/>
        <v>0</v>
      </c>
      <c r="V353" s="1">
        <f t="shared" si="42"/>
        <v>0</v>
      </c>
      <c r="W353" s="1">
        <f t="shared" si="43"/>
        <v>0</v>
      </c>
      <c r="X353" s="1" t="str">
        <f>IF(שבוע_בדילוג[[#This Row],[3 הפלגות זהות]]="","",IF(שבוע_בדילוג[[#This Row],[3 הפלגות זהות]]=1,שבוע_בדילוג[[#This Row],[LengthofCycle]],X352))</f>
        <v/>
      </c>
      <c r="Z353" s="1" t="str">
        <f>IF(OR(שבוע_בדילוג[[#This Row],[הווסת פעיל?]]=0,שבוע_בדילוג[[#This Row],[הווסת פעיל?]]=""),"",SUM(Z352,שבוע_בדילוג[[#This Row],[הווסת פעיל?]]))</f>
        <v/>
      </c>
      <c r="AA353" s="1" t="str">
        <f>IF(AND(שבוע_בדילוג[[#This Row],[כמה מחזורים עד עקירה]]&lt;&gt;"",Z354=""),שבוע_בדילוג[[#This Row],[כמה מחזורים עד עקירה]],"")</f>
        <v/>
      </c>
      <c r="AB353" s="1" t="str">
        <f>IF(AND(שבוע_בדילוג[[#This Row],[הווסת פעיל?]]=1,שבוע_בדילוג[[#This Row],[וסת קבוע אחרון]]&lt;&gt;X352),שבוע_בדילוג[[#This Row],[וסת קבוע אחרון]],"")</f>
        <v/>
      </c>
      <c r="AC353" s="1" t="str">
        <f>IF(AND(שבוע_בדילוג[[#This Row],[הווסת פעיל?]]=1,Y352=0,שבוע_בדילוג[[#This Row],[וסת קבוע אחרון]]=X352),שבוע_בדילוג[[#This Row],[וסת קבוע אחרון]],"")</f>
        <v/>
      </c>
      <c r="AD353" s="1" t="str">
        <f>IF(AND(שבוע_בדילוג[[#This Row],[הווסת פעיל?]]=1,Y352=0,שבוע_בדילוג[[#This Row],[וסת קבוע אחרון]]&lt;&gt;X352),1,"")</f>
        <v/>
      </c>
      <c r="AE353" s="1" t="str">
        <f>IF(AND(שבוע_בדילוג[[#This Row],[הווסת פעיל?]]&lt;&gt;"",B354=1),שבוע_בדילוג[[#This Row],[CycleNumber]],"")</f>
        <v/>
      </c>
      <c r="AF353" s="1" t="str">
        <f>IF(AND(שבוע_בדילוג[[#This Row],[הווסת פעיל?]]&lt;&gt;"",Y352=""),שבוע_בדילוג[[#This Row],[CycleNumber]],"")</f>
        <v/>
      </c>
      <c r="AG353" s="1" t="str">
        <f>IF(B354=1,"",IF(שבוע_בדילוג[[#This Row],[הווסת פעיל?]]=1,IF(שבוע_בדילוג[[#This Row],[וסת קבוע אחרון]]=F354,1,0),""))</f>
        <v/>
      </c>
      <c r="AH353" s="1" t="str">
        <f>IF(B354=1,"",IF(שבוע_בדילוג[[#This Row],[הווסת פעיל?]]=1,IF(OR(שבוע_בדילוג[[#This Row],[וסת קבוע אחרון]]=F354,F354=שבוע_בדילוג[[#This Row],[LengthofCycle]]),1,0),""))</f>
        <v/>
      </c>
      <c r="AI353" s="1" t="str">
        <f>IF(B354=1,"",IF(שבוע_בדילוג[[#This Row],[הווסת פעיל?]]=1,IF(OR(שבוע_בדילוג[[#This Row],[וסת קבוע אחרון]]=F354,F354=שבוע_בדילוג[[#This Row],[LengthofCycle]],AND(שבוע_בדילוג[[#This Row],[LengthofCycle]]&lt;&gt;שבוע_בדילוג[[#This Row],[וסת קבוע אחרון]],OR(F354=28,F354=29))),1,0),""))</f>
        <v/>
      </c>
      <c r="AJ353" s="1" t="str">
        <f>IF(AND(שבוע_בדילוג[[#This Row],[הווסת פעיל?]]=1,B354=1),1,"")</f>
        <v/>
      </c>
      <c r="AK353" s="4">
        <f>IF(AND(שבוע_בדילוג[[#This Row],[הווסת פעיל?]]&lt;&gt;1,B354&lt;&gt;1,B354&lt;&gt;""),IF(שבוע_בדילוג[[#This Row],[LengthofCycle]]=F354,1,0),"")</f>
        <v>0</v>
      </c>
      <c r="AL353" s="4">
        <f>IF(AND(שבוע_בדילוג[[#This Row],[הווסת פעיל?]]&lt;&gt;1,B354&lt;&gt;1,B354&lt;&gt;""),IF(OR(שבוע_בדילוג[[#This Row],[LengthofCycle]]=F354,F354=29),1,0),"")</f>
        <v>0</v>
      </c>
      <c r="AM353" s="4">
        <f>IF(AND(שבוע_בדילוג[[#This Row],[הווסת פעיל?]]&lt;&gt;1,B354&lt;&gt;1,B354&lt;&gt;""),IF(OR(שבוע_בדילוג[[#This Row],[LengthofCycle]]=F354,F354=29,F354=28),1,0),"")</f>
        <v>1</v>
      </c>
    </row>
    <row r="354" spans="1:39" x14ac:dyDescent="0.25">
      <c r="A354" s="1" t="s">
        <v>88</v>
      </c>
      <c r="B354" s="1">
        <v>8</v>
      </c>
      <c r="C354" s="1">
        <v>0</v>
      </c>
      <c r="D354" s="1">
        <v>1</v>
      </c>
      <c r="E354" s="1">
        <v>0</v>
      </c>
      <c r="F354" s="1">
        <v>28</v>
      </c>
      <c r="H354" s="1">
        <f>שבוע_בדילוג[[#This Row],[LengthofCycle]]+1</f>
        <v>29</v>
      </c>
      <c r="I354" s="1" t="str">
        <f>IF(IFERROR(LOOKUP(שבוע_בדילוג[[#This Row],[ClientID]],קביעויות[השבוע בדילוג]),FALSE)=שבוע_בדילוג[[#This Row],[ClientID]],1,"")</f>
        <v/>
      </c>
      <c r="J354" s="1" t="str">
        <f>IF(AND(שבוע_בדילוג[[#This Row],[CycleNumber]]&gt;1,OR(B355="",שבוע_בדילוג[[#This Row],[CycleNumber]]&gt;B353)),IF(OR(AND(שבוע_בדילוג[[#This Row],[LengthofCycle]]=29,F353=29),AND(שבוע_בדילוג[[#This Row],[LengthofCycle]]=36,F353=36)),1,""),"")</f>
        <v/>
      </c>
      <c r="K354" s="1" t="str">
        <f>IF(AND(שבוע_בדילוג[[#This Row],[וסת השבוע]]=1,J353=1,שבוע_בדילוג[[#This Row],[CycleNumber]]&gt;B353),1,"")</f>
        <v/>
      </c>
      <c r="L354" s="1" t="str">
        <f>IF(שבוע_בדילוג[[#This Row],[CycleNumber]]=1,"",IF(שבוע_בדילוג[[#This Row],[וסת השבוע]]=1,0,IF(L353="","",IF(L353=0,IF(שבוע_בדילוג[[#This Row],[LengthofCycle]]=29,0,1),IF(L353=1,IF(שבוע_בדילוג[[#This Row],[LengthofCycle]]+F353=29*2,0,2),IF(L353=2,IF(שבוע_בדילוג[[#This Row],[LengthofCycle]]+F353+F352=29*3,0,3),""))))))</f>
        <v/>
      </c>
      <c r="M354" s="1" t="str">
        <f>IF(שבוע_בדילוג[[#This Row],[וסת השבוע]]=1,IF(שבוע_בדילוג[[#This Row],[וסת השבוע וההפלגה ביחד]]=1,M353+1,0),IF(AND(שבוע_בדילוג[[#This Row],[CycleNumber]]&gt;B353,שבוע_בדילוג[[#This Row],[CycleNumber]]&gt;1),IF(שבוע_בדילוג[[#This Row],[וסת השבוע פעיל?]]&lt;&gt;"",M353+1,""),""))</f>
        <v/>
      </c>
      <c r="N354" s="1" t="str">
        <f>IF(שבוע_בדילוג[[#This Row],[וסת השבוע פעיל?2]]="","",IF(AND(שבוע_בדילוג[[#This Row],[וסת השבוע פעיל?]]&lt;&gt;"",שבוע_בדילוג[[#This Row],[CycleNumber]]&lt;B355,B355&lt;&gt;"",שבוע_בדילוג[[#This Row],[וסת השבוע פעיל?]]&lt;3),IF(L355=0,IF(AND(שבוע_בדילוג[[#This Row],[וסת השבוע פעיל?]]&gt;0,J355=1),0,1),0),""))</f>
        <v/>
      </c>
      <c r="O354" s="1" t="str">
        <f t="shared" si="44"/>
        <v/>
      </c>
      <c r="P354" s="1" t="str">
        <f>IF(AND(שבוע_בדילוג[[#This Row],[חיזוי - שבוע]]=1,K355=1),1,"")</f>
        <v/>
      </c>
      <c r="Q354" s="1" t="str">
        <f>IF(AND(שבוע_בדילוג[[#This Row],[וסת השבוע פעיל?]]&lt;3,OR(שבוע_בדילוג[[#This Row],[CycleNumber]]&gt;B355,B355="")),1,"")</f>
        <v/>
      </c>
      <c r="R354" s="1" t="str">
        <f>IF(AND(שבוע_בדילוג[[#This Row],[חיזוי - שבוע]]&lt;&gt;"",שבוע_בדילוג[[#This Row],[וסת השבוע פעיל?2]]=""),1,"")</f>
        <v/>
      </c>
      <c r="S354" s="1" t="str">
        <f>IF(שבוע_בדילוג[[#This Row],[האישה קבעה וסת שבוע בדילוג?]]=1,IF(שבוע_בדילוג[[#This Row],[וסת השבוע פעיל?]]&lt;3,1,0),"")</f>
        <v/>
      </c>
      <c r="T3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4" s="1">
        <f t="shared" si="41"/>
        <v>0</v>
      </c>
      <c r="V354" s="1">
        <f t="shared" si="42"/>
        <v>0</v>
      </c>
      <c r="W354" s="1">
        <f t="shared" si="43"/>
        <v>0</v>
      </c>
      <c r="X354" s="1" t="str">
        <f>IF(שבוע_בדילוג[[#This Row],[3 הפלגות זהות]]="","",IF(שבוע_בדילוג[[#This Row],[3 הפלגות זהות]]=1,שבוע_בדילוג[[#This Row],[LengthofCycle]],X353))</f>
        <v/>
      </c>
      <c r="Z354" s="1" t="str">
        <f>IF(OR(שבוע_בדילוג[[#This Row],[הווסת פעיל?]]=0,שבוע_בדילוג[[#This Row],[הווסת פעיל?]]=""),"",SUM(Z353,שבוע_בדילוג[[#This Row],[הווסת פעיל?]]))</f>
        <v/>
      </c>
      <c r="AA354" s="1" t="str">
        <f>IF(AND(שבוע_בדילוג[[#This Row],[כמה מחזורים עד עקירה]]&lt;&gt;"",Z355=""),שבוע_בדילוג[[#This Row],[כמה מחזורים עד עקירה]],"")</f>
        <v/>
      </c>
      <c r="AB354" s="1" t="str">
        <f>IF(AND(שבוע_בדילוג[[#This Row],[הווסת פעיל?]]=1,שבוע_בדילוג[[#This Row],[וסת קבוע אחרון]]&lt;&gt;X353),שבוע_בדילוג[[#This Row],[וסת קבוע אחרון]],"")</f>
        <v/>
      </c>
      <c r="AC354" s="1" t="str">
        <f>IF(AND(שבוע_בדילוג[[#This Row],[הווסת פעיל?]]=1,Y353=0,שבוע_בדילוג[[#This Row],[וסת קבוע אחרון]]=X353),שבוע_בדילוג[[#This Row],[וסת קבוע אחרון]],"")</f>
        <v/>
      </c>
      <c r="AD354" s="1" t="str">
        <f>IF(AND(שבוע_בדילוג[[#This Row],[הווסת פעיל?]]=1,Y353=0,שבוע_בדילוג[[#This Row],[וסת קבוע אחרון]]&lt;&gt;X353),1,"")</f>
        <v/>
      </c>
      <c r="AE354" s="1" t="str">
        <f>IF(AND(שבוע_בדילוג[[#This Row],[הווסת פעיל?]]&lt;&gt;"",B355=1),שבוע_בדילוג[[#This Row],[CycleNumber]],"")</f>
        <v/>
      </c>
      <c r="AF354" s="1" t="str">
        <f>IF(AND(שבוע_בדילוג[[#This Row],[הווסת פעיל?]]&lt;&gt;"",Y353=""),שבוע_בדילוג[[#This Row],[CycleNumber]],"")</f>
        <v/>
      </c>
      <c r="AG354" s="1" t="str">
        <f>IF(B355=1,"",IF(שבוע_בדילוג[[#This Row],[הווסת פעיל?]]=1,IF(שבוע_בדילוג[[#This Row],[וסת קבוע אחרון]]=F355,1,0),""))</f>
        <v/>
      </c>
      <c r="AH354" s="1" t="str">
        <f>IF(B355=1,"",IF(שבוע_בדילוג[[#This Row],[הווסת פעיל?]]=1,IF(OR(שבוע_בדילוג[[#This Row],[וסת קבוע אחרון]]=F355,F355=שבוע_בדילוג[[#This Row],[LengthofCycle]]),1,0),""))</f>
        <v/>
      </c>
      <c r="AI354" s="1" t="str">
        <f>IF(B355=1,"",IF(שבוע_בדילוג[[#This Row],[הווסת פעיל?]]=1,IF(OR(שבוע_בדילוג[[#This Row],[וסת קבוע אחרון]]=F355,F355=שבוע_בדילוג[[#This Row],[LengthofCycle]],AND(שבוע_בדילוג[[#This Row],[LengthofCycle]]&lt;&gt;שבוע_בדילוג[[#This Row],[וסת קבוע אחרון]],OR(F355=28,F355=29))),1,0),""))</f>
        <v/>
      </c>
      <c r="AJ354" s="1" t="str">
        <f>IF(AND(שבוע_בדילוג[[#This Row],[הווסת פעיל?]]=1,B355=1),1,"")</f>
        <v/>
      </c>
      <c r="AK354" s="4">
        <f>IF(AND(שבוע_בדילוג[[#This Row],[הווסת פעיל?]]&lt;&gt;1,B355&lt;&gt;1,B355&lt;&gt;""),IF(שבוע_בדילוג[[#This Row],[LengthofCycle]]=F355,1,0),"")</f>
        <v>0</v>
      </c>
      <c r="AL354" s="4">
        <f>IF(AND(שבוע_בדילוג[[#This Row],[הווסת פעיל?]]&lt;&gt;1,B355&lt;&gt;1,B355&lt;&gt;""),IF(OR(שבוע_בדילוג[[#This Row],[LengthofCycle]]=F355,F355=29),1,0),"")</f>
        <v>0</v>
      </c>
      <c r="AM354" s="4">
        <f>IF(AND(שבוע_בדילוג[[#This Row],[הווסת פעיל?]]&lt;&gt;1,B355&lt;&gt;1,B355&lt;&gt;""),IF(OR(שבוע_בדילוג[[#This Row],[LengthofCycle]]=F355,F355=29,F355=28),1,0),"")</f>
        <v>0</v>
      </c>
    </row>
    <row r="355" spans="1:39" x14ac:dyDescent="0.25">
      <c r="A355" s="1" t="s">
        <v>88</v>
      </c>
      <c r="B355" s="1">
        <v>9</v>
      </c>
      <c r="C355" s="1">
        <v>0</v>
      </c>
      <c r="D355" s="1">
        <v>1</v>
      </c>
      <c r="E355" s="1">
        <v>0</v>
      </c>
      <c r="F355" s="1">
        <v>30</v>
      </c>
      <c r="H355" s="1">
        <f>שבוע_בדילוג[[#This Row],[LengthofCycle]]+1</f>
        <v>31</v>
      </c>
      <c r="I355" s="1" t="str">
        <f>IF(IFERROR(LOOKUP(שבוע_בדילוג[[#This Row],[ClientID]],קביעויות[השבוע בדילוג]),FALSE)=שבוע_בדילוג[[#This Row],[ClientID]],1,"")</f>
        <v/>
      </c>
      <c r="J355" s="1" t="str">
        <f>IF(AND(שבוע_בדילוג[[#This Row],[CycleNumber]]&gt;1,OR(B356="",שבוע_בדילוג[[#This Row],[CycleNumber]]&gt;B354)),IF(OR(AND(שבוע_בדילוג[[#This Row],[LengthofCycle]]=29,F354=29),AND(שבוע_בדילוג[[#This Row],[LengthofCycle]]=36,F354=36)),1,""),"")</f>
        <v/>
      </c>
      <c r="K355" s="1" t="str">
        <f>IF(AND(שבוע_בדילוג[[#This Row],[וסת השבוע]]=1,J354=1,שבוע_בדילוג[[#This Row],[CycleNumber]]&gt;B354),1,"")</f>
        <v/>
      </c>
      <c r="L355" s="1" t="str">
        <f>IF(שבוע_בדילוג[[#This Row],[CycleNumber]]=1,"",IF(שבוע_בדילוג[[#This Row],[וסת השבוע]]=1,0,IF(L354="","",IF(L354=0,IF(שבוע_בדילוג[[#This Row],[LengthofCycle]]=29,0,1),IF(L354=1,IF(שבוע_בדילוג[[#This Row],[LengthofCycle]]+F354=29*2,0,2),IF(L354=2,IF(שבוע_בדילוג[[#This Row],[LengthofCycle]]+F354+F353=29*3,0,3),""))))))</f>
        <v/>
      </c>
      <c r="M355" s="1" t="str">
        <f>IF(שבוע_בדילוג[[#This Row],[וסת השבוע]]=1,IF(שבוע_בדילוג[[#This Row],[וסת השבוע וההפלגה ביחד]]=1,M354+1,0),IF(AND(שבוע_בדילוג[[#This Row],[CycleNumber]]&gt;B354,שבוע_בדילוג[[#This Row],[CycleNumber]]&gt;1),IF(שבוע_בדילוג[[#This Row],[וסת השבוע פעיל?]]&lt;&gt;"",M354+1,""),""))</f>
        <v/>
      </c>
      <c r="N355" s="1" t="str">
        <f>IF(שבוע_בדילוג[[#This Row],[וסת השבוע פעיל?2]]="","",IF(AND(שבוע_בדילוג[[#This Row],[וסת השבוע פעיל?]]&lt;&gt;"",שבוע_בדילוג[[#This Row],[CycleNumber]]&lt;B356,B356&lt;&gt;"",שבוע_בדילוג[[#This Row],[וסת השבוע פעיל?]]&lt;3),IF(L356=0,IF(AND(שבוע_בדילוג[[#This Row],[וסת השבוע פעיל?]]&gt;0,J356=1),0,1),0),""))</f>
        <v/>
      </c>
      <c r="O355" s="1" t="str">
        <f t="shared" si="44"/>
        <v/>
      </c>
      <c r="P355" s="1" t="str">
        <f>IF(AND(שבוע_בדילוג[[#This Row],[חיזוי - שבוע]]=1,K356=1),1,"")</f>
        <v/>
      </c>
      <c r="Q355" s="1" t="str">
        <f>IF(AND(שבוע_בדילוג[[#This Row],[וסת השבוע פעיל?]]&lt;3,OR(שבוע_בדילוג[[#This Row],[CycleNumber]]&gt;B356,B356="")),1,"")</f>
        <v/>
      </c>
      <c r="R355" s="1" t="str">
        <f>IF(AND(שבוע_בדילוג[[#This Row],[חיזוי - שבוע]]&lt;&gt;"",שבוע_בדילוג[[#This Row],[וסת השבוע פעיל?2]]=""),1,"")</f>
        <v/>
      </c>
      <c r="S355" s="1" t="str">
        <f>IF(שבוע_בדילוג[[#This Row],[האישה קבעה וסת שבוע בדילוג?]]=1,IF(שבוע_בדילוג[[#This Row],[וסת השבוע פעיל?]]&lt;3,1,0),"")</f>
        <v/>
      </c>
      <c r="T3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5" s="1">
        <f t="shared" si="41"/>
        <v>0</v>
      </c>
      <c r="V355" s="1">
        <f t="shared" si="42"/>
        <v>0</v>
      </c>
      <c r="W355" s="1">
        <f t="shared" si="43"/>
        <v>0</v>
      </c>
      <c r="X355" s="1" t="str">
        <f>IF(שבוע_בדילוג[[#This Row],[3 הפלגות זהות]]="","",IF(שבוע_בדילוג[[#This Row],[3 הפלגות זהות]]=1,שבוע_בדילוג[[#This Row],[LengthofCycle]],X354))</f>
        <v/>
      </c>
      <c r="Z355" s="1" t="str">
        <f>IF(OR(שבוע_בדילוג[[#This Row],[הווסת פעיל?]]=0,שבוע_בדילוג[[#This Row],[הווסת פעיל?]]=""),"",SUM(Z354,שבוע_בדילוג[[#This Row],[הווסת פעיל?]]))</f>
        <v/>
      </c>
      <c r="AA355" s="1" t="str">
        <f>IF(AND(שבוע_בדילוג[[#This Row],[כמה מחזורים עד עקירה]]&lt;&gt;"",Z356=""),שבוע_בדילוג[[#This Row],[כמה מחזורים עד עקירה]],"")</f>
        <v/>
      </c>
      <c r="AB355" s="1" t="str">
        <f>IF(AND(שבוע_בדילוג[[#This Row],[הווסת פעיל?]]=1,שבוע_בדילוג[[#This Row],[וסת קבוע אחרון]]&lt;&gt;X354),שבוע_בדילוג[[#This Row],[וסת קבוע אחרון]],"")</f>
        <v/>
      </c>
      <c r="AC355" s="1" t="str">
        <f>IF(AND(שבוע_בדילוג[[#This Row],[הווסת פעיל?]]=1,Y354=0,שבוע_בדילוג[[#This Row],[וסת קבוע אחרון]]=X354),שבוע_בדילוג[[#This Row],[וסת קבוע אחרון]],"")</f>
        <v/>
      </c>
      <c r="AD355" s="1" t="str">
        <f>IF(AND(שבוע_בדילוג[[#This Row],[הווסת פעיל?]]=1,Y354=0,שבוע_בדילוג[[#This Row],[וסת קבוע אחרון]]&lt;&gt;X354),1,"")</f>
        <v/>
      </c>
      <c r="AE355" s="1" t="str">
        <f>IF(AND(שבוע_בדילוג[[#This Row],[הווסת פעיל?]]&lt;&gt;"",B356=1),שבוע_בדילוג[[#This Row],[CycleNumber]],"")</f>
        <v/>
      </c>
      <c r="AF355" s="1" t="str">
        <f>IF(AND(שבוע_בדילוג[[#This Row],[הווסת פעיל?]]&lt;&gt;"",Y354=""),שבוע_בדילוג[[#This Row],[CycleNumber]],"")</f>
        <v/>
      </c>
      <c r="AG355" s="1" t="str">
        <f>IF(B356=1,"",IF(שבוע_בדילוג[[#This Row],[הווסת פעיל?]]=1,IF(שבוע_בדילוג[[#This Row],[וסת קבוע אחרון]]=F356,1,0),""))</f>
        <v/>
      </c>
      <c r="AH355" s="1" t="str">
        <f>IF(B356=1,"",IF(שבוע_בדילוג[[#This Row],[הווסת פעיל?]]=1,IF(OR(שבוע_בדילוג[[#This Row],[וסת קבוע אחרון]]=F356,F356=שבוע_בדילוג[[#This Row],[LengthofCycle]]),1,0),""))</f>
        <v/>
      </c>
      <c r="AI355" s="1" t="str">
        <f>IF(B356=1,"",IF(שבוע_בדילוג[[#This Row],[הווסת פעיל?]]=1,IF(OR(שבוע_בדילוג[[#This Row],[וסת קבוע אחרון]]=F356,F356=שבוע_בדילוג[[#This Row],[LengthofCycle]],AND(שבוע_בדילוג[[#This Row],[LengthofCycle]]&lt;&gt;שבוע_בדילוג[[#This Row],[וסת קבוע אחרון]],OR(F356=28,F356=29))),1,0),""))</f>
        <v/>
      </c>
      <c r="AJ355" s="1" t="str">
        <f>IF(AND(שבוע_בדילוג[[#This Row],[הווסת פעיל?]]=1,B356=1),1,"")</f>
        <v/>
      </c>
      <c r="AK355" s="4">
        <f>IF(AND(שבוע_בדילוג[[#This Row],[הווסת פעיל?]]&lt;&gt;1,B356&lt;&gt;1,B356&lt;&gt;""),IF(שבוע_בדילוג[[#This Row],[LengthofCycle]]=F356,1,0),"")</f>
        <v>0</v>
      </c>
      <c r="AL355" s="4">
        <f>IF(AND(שבוע_בדילוג[[#This Row],[הווסת פעיל?]]&lt;&gt;1,B356&lt;&gt;1,B356&lt;&gt;""),IF(OR(שבוע_בדילוג[[#This Row],[LengthofCycle]]=F356,F356=29),1,0),"")</f>
        <v>0</v>
      </c>
      <c r="AM355" s="4">
        <f>IF(AND(שבוע_בדילוג[[#This Row],[הווסת פעיל?]]&lt;&gt;1,B356&lt;&gt;1,B356&lt;&gt;""),IF(OR(שבוע_בדילוג[[#This Row],[LengthofCycle]]=F356,F356=29,F356=28),1,0),"")</f>
        <v>1</v>
      </c>
    </row>
    <row r="356" spans="1:39" x14ac:dyDescent="0.25">
      <c r="A356" s="1" t="s">
        <v>88</v>
      </c>
      <c r="B356" s="1">
        <v>10</v>
      </c>
      <c r="C356" s="1">
        <v>0</v>
      </c>
      <c r="D356" s="1">
        <v>1</v>
      </c>
      <c r="E356" s="1">
        <v>0</v>
      </c>
      <c r="F356" s="1">
        <v>28</v>
      </c>
      <c r="H356" s="1">
        <f>שבוע_בדילוג[[#This Row],[LengthofCycle]]+1</f>
        <v>29</v>
      </c>
      <c r="I356" s="1" t="str">
        <f>IF(IFERROR(LOOKUP(שבוע_בדילוג[[#This Row],[ClientID]],קביעויות[השבוע בדילוג]),FALSE)=שבוע_בדילוג[[#This Row],[ClientID]],1,"")</f>
        <v/>
      </c>
      <c r="J356" s="1" t="str">
        <f>IF(AND(שבוע_בדילוג[[#This Row],[CycleNumber]]&gt;1,OR(B357="",שבוע_בדילוג[[#This Row],[CycleNumber]]&gt;B355)),IF(OR(AND(שבוע_בדילוג[[#This Row],[LengthofCycle]]=29,F355=29),AND(שבוע_בדילוג[[#This Row],[LengthofCycle]]=36,F355=36)),1,""),"")</f>
        <v/>
      </c>
      <c r="K356" s="1" t="str">
        <f>IF(AND(שבוע_בדילוג[[#This Row],[וסת השבוע]]=1,J355=1,שבוע_בדילוג[[#This Row],[CycleNumber]]&gt;B355),1,"")</f>
        <v/>
      </c>
      <c r="L356" s="1" t="str">
        <f>IF(שבוע_בדילוג[[#This Row],[CycleNumber]]=1,"",IF(שבוע_בדילוג[[#This Row],[וסת השבוע]]=1,0,IF(L355="","",IF(L355=0,IF(שבוע_בדילוג[[#This Row],[LengthofCycle]]=29,0,1),IF(L355=1,IF(שבוע_בדילוג[[#This Row],[LengthofCycle]]+F355=29*2,0,2),IF(L355=2,IF(שבוע_בדילוג[[#This Row],[LengthofCycle]]+F355+F354=29*3,0,3),""))))))</f>
        <v/>
      </c>
      <c r="M356" s="1" t="str">
        <f>IF(שבוע_בדילוג[[#This Row],[וסת השבוע]]=1,IF(שבוע_בדילוג[[#This Row],[וסת השבוע וההפלגה ביחד]]=1,M355+1,0),IF(AND(שבוע_בדילוג[[#This Row],[CycleNumber]]&gt;B355,שבוע_בדילוג[[#This Row],[CycleNumber]]&gt;1),IF(שבוע_בדילוג[[#This Row],[וסת השבוע פעיל?]]&lt;&gt;"",M355+1,""),""))</f>
        <v/>
      </c>
      <c r="N356" s="1" t="str">
        <f>IF(שבוע_בדילוג[[#This Row],[וסת השבוע פעיל?2]]="","",IF(AND(שבוע_בדילוג[[#This Row],[וסת השבוע פעיל?]]&lt;&gt;"",שבוע_בדילוג[[#This Row],[CycleNumber]]&lt;B357,B357&lt;&gt;"",שבוע_בדילוג[[#This Row],[וסת השבוע פעיל?]]&lt;3),IF(L357=0,IF(AND(שבוע_בדילוג[[#This Row],[וסת השבוע פעיל?]]&gt;0,J357=1),0,1),0),""))</f>
        <v/>
      </c>
      <c r="O356" s="1" t="str">
        <f t="shared" si="44"/>
        <v/>
      </c>
      <c r="P356" s="1" t="str">
        <f>IF(AND(שבוע_בדילוג[[#This Row],[חיזוי - שבוע]]=1,K357=1),1,"")</f>
        <v/>
      </c>
      <c r="Q356" s="1" t="str">
        <f>IF(AND(שבוע_בדילוג[[#This Row],[וסת השבוע פעיל?]]&lt;3,OR(שבוע_בדילוג[[#This Row],[CycleNumber]]&gt;B357,B357="")),1,"")</f>
        <v/>
      </c>
      <c r="R356" s="1" t="str">
        <f>IF(AND(שבוע_בדילוג[[#This Row],[חיזוי - שבוע]]&lt;&gt;"",שבוע_בדילוג[[#This Row],[וסת השבוע פעיל?2]]=""),1,"")</f>
        <v/>
      </c>
      <c r="S356" s="1" t="str">
        <f>IF(שבוע_בדילוג[[#This Row],[האישה קבעה וסת שבוע בדילוג?]]=1,IF(שבוע_בדילוג[[#This Row],[וסת השבוע פעיל?]]&lt;3,1,0),"")</f>
        <v/>
      </c>
      <c r="T3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6" s="1">
        <f t="shared" si="41"/>
        <v>0</v>
      </c>
      <c r="V356" s="1">
        <f t="shared" si="42"/>
        <v>0</v>
      </c>
      <c r="W356" s="1">
        <f t="shared" si="43"/>
        <v>0</v>
      </c>
      <c r="X356" s="1" t="str">
        <f>IF(שבוע_בדילוג[[#This Row],[3 הפלגות זהות]]="","",IF(שבוע_בדילוג[[#This Row],[3 הפלגות זהות]]=1,שבוע_בדילוג[[#This Row],[LengthofCycle]],X355))</f>
        <v/>
      </c>
      <c r="Z356" s="1" t="str">
        <f>IF(OR(שבוע_בדילוג[[#This Row],[הווסת פעיל?]]=0,שבוע_בדילוג[[#This Row],[הווסת פעיל?]]=""),"",SUM(Z355,שבוע_בדילוג[[#This Row],[הווסת פעיל?]]))</f>
        <v/>
      </c>
      <c r="AA356" s="1" t="str">
        <f>IF(AND(שבוע_בדילוג[[#This Row],[כמה מחזורים עד עקירה]]&lt;&gt;"",Z357=""),שבוע_בדילוג[[#This Row],[כמה מחזורים עד עקירה]],"")</f>
        <v/>
      </c>
      <c r="AB356" s="1" t="str">
        <f>IF(AND(שבוע_בדילוג[[#This Row],[הווסת פעיל?]]=1,שבוע_בדילוג[[#This Row],[וסת קבוע אחרון]]&lt;&gt;X355),שבוע_בדילוג[[#This Row],[וסת קבוע אחרון]],"")</f>
        <v/>
      </c>
      <c r="AC356" s="1" t="str">
        <f>IF(AND(שבוע_בדילוג[[#This Row],[הווסת פעיל?]]=1,Y355=0,שבוע_בדילוג[[#This Row],[וסת קבוע אחרון]]=X355),שבוע_בדילוג[[#This Row],[וסת קבוע אחרון]],"")</f>
        <v/>
      </c>
      <c r="AD356" s="1" t="str">
        <f>IF(AND(שבוע_בדילוג[[#This Row],[הווסת פעיל?]]=1,Y355=0,שבוע_בדילוג[[#This Row],[וסת קבוע אחרון]]&lt;&gt;X355),1,"")</f>
        <v/>
      </c>
      <c r="AE356" s="1" t="str">
        <f>IF(AND(שבוע_בדילוג[[#This Row],[הווסת פעיל?]]&lt;&gt;"",B357=1),שבוע_בדילוג[[#This Row],[CycleNumber]],"")</f>
        <v/>
      </c>
      <c r="AF356" s="1" t="str">
        <f>IF(AND(שבוע_בדילוג[[#This Row],[הווסת פעיל?]]&lt;&gt;"",Y355=""),שבוע_בדילוג[[#This Row],[CycleNumber]],"")</f>
        <v/>
      </c>
      <c r="AG356" s="1" t="str">
        <f>IF(B357=1,"",IF(שבוע_בדילוג[[#This Row],[הווסת פעיל?]]=1,IF(שבוע_בדילוג[[#This Row],[וסת קבוע אחרון]]=F357,1,0),""))</f>
        <v/>
      </c>
      <c r="AH356" s="1" t="str">
        <f>IF(B357=1,"",IF(שבוע_בדילוג[[#This Row],[הווסת פעיל?]]=1,IF(OR(שבוע_בדילוג[[#This Row],[וסת קבוע אחרון]]=F357,F357=שבוע_בדילוג[[#This Row],[LengthofCycle]]),1,0),""))</f>
        <v/>
      </c>
      <c r="AI356" s="1" t="str">
        <f>IF(B357=1,"",IF(שבוע_בדילוג[[#This Row],[הווסת פעיל?]]=1,IF(OR(שבוע_בדילוג[[#This Row],[וסת קבוע אחרון]]=F357,F357=שבוע_בדילוג[[#This Row],[LengthofCycle]],AND(שבוע_בדילוג[[#This Row],[LengthofCycle]]&lt;&gt;שבוע_בדילוג[[#This Row],[וסת קבוע אחרון]],OR(F357=28,F357=29))),1,0),""))</f>
        <v/>
      </c>
      <c r="AJ356" s="1" t="str">
        <f>IF(AND(שבוע_בדילוג[[#This Row],[הווסת פעיל?]]=1,B357=1),1,"")</f>
        <v/>
      </c>
      <c r="AK356" s="4">
        <f>IF(AND(שבוע_בדילוג[[#This Row],[הווסת פעיל?]]&lt;&gt;1,B357&lt;&gt;1,B357&lt;&gt;""),IF(שבוע_בדילוג[[#This Row],[LengthofCycle]]=F357,1,0),"")</f>
        <v>0</v>
      </c>
      <c r="AL356" s="4">
        <f>IF(AND(שבוע_בדילוג[[#This Row],[הווסת פעיל?]]&lt;&gt;1,B357&lt;&gt;1,B357&lt;&gt;""),IF(OR(שבוע_בדילוג[[#This Row],[LengthofCycle]]=F357,F357=29),1,0),"")</f>
        <v>0</v>
      </c>
      <c r="AM356" s="4">
        <f>IF(AND(שבוע_בדילוג[[#This Row],[הווסת פעיל?]]&lt;&gt;1,B357&lt;&gt;1,B357&lt;&gt;""),IF(OR(שבוע_בדילוג[[#This Row],[LengthofCycle]]=F357,F357=29,F357=28),1,0),"")</f>
        <v>0</v>
      </c>
    </row>
    <row r="357" spans="1:39" x14ac:dyDescent="0.25">
      <c r="A357" s="1" t="s">
        <v>88</v>
      </c>
      <c r="B357" s="1">
        <v>11</v>
      </c>
      <c r="C357" s="1">
        <v>0</v>
      </c>
      <c r="D357" s="1">
        <v>1</v>
      </c>
      <c r="E357" s="1">
        <v>0</v>
      </c>
      <c r="F357" s="1">
        <v>26</v>
      </c>
      <c r="H357" s="1">
        <f>שבוע_בדילוג[[#This Row],[LengthofCycle]]+1</f>
        <v>27</v>
      </c>
      <c r="I357" s="1" t="str">
        <f>IF(IFERROR(LOOKUP(שבוע_בדילוג[[#This Row],[ClientID]],קביעויות[השבוע בדילוג]),FALSE)=שבוע_בדילוג[[#This Row],[ClientID]],1,"")</f>
        <v/>
      </c>
      <c r="J357" s="1" t="str">
        <f>IF(AND(שבוע_בדילוג[[#This Row],[CycleNumber]]&gt;1,OR(B358="",שבוע_בדילוג[[#This Row],[CycleNumber]]&gt;B356)),IF(OR(AND(שבוע_בדילוג[[#This Row],[LengthofCycle]]=29,F356=29),AND(שבוע_בדילוג[[#This Row],[LengthofCycle]]=36,F356=36)),1,""),"")</f>
        <v/>
      </c>
      <c r="K357" s="1" t="str">
        <f>IF(AND(שבוע_בדילוג[[#This Row],[וסת השבוע]]=1,J356=1,שבוע_בדילוג[[#This Row],[CycleNumber]]&gt;B356),1,"")</f>
        <v/>
      </c>
      <c r="L357" s="1" t="str">
        <f>IF(שבוע_בדילוג[[#This Row],[CycleNumber]]=1,"",IF(שבוע_בדילוג[[#This Row],[וסת השבוע]]=1,0,IF(L356="","",IF(L356=0,IF(שבוע_בדילוג[[#This Row],[LengthofCycle]]=29,0,1),IF(L356=1,IF(שבוע_בדילוג[[#This Row],[LengthofCycle]]+F356=29*2,0,2),IF(L356=2,IF(שבוע_בדילוג[[#This Row],[LengthofCycle]]+F356+F355=29*3,0,3),""))))))</f>
        <v/>
      </c>
      <c r="M357" s="1" t="str">
        <f>IF(שבוע_בדילוג[[#This Row],[וסת השבוע]]=1,IF(שבוע_בדילוג[[#This Row],[וסת השבוע וההפלגה ביחד]]=1,M356+1,0),IF(AND(שבוע_בדילוג[[#This Row],[CycleNumber]]&gt;B356,שבוע_בדילוג[[#This Row],[CycleNumber]]&gt;1),IF(שבוע_בדילוג[[#This Row],[וסת השבוע פעיל?]]&lt;&gt;"",M356+1,""),""))</f>
        <v/>
      </c>
      <c r="N357" s="1" t="str">
        <f>IF(שבוע_בדילוג[[#This Row],[וסת השבוע פעיל?2]]="","",IF(AND(שבוע_בדילוג[[#This Row],[וסת השבוע פעיל?]]&lt;&gt;"",שבוע_בדילוג[[#This Row],[CycleNumber]]&lt;B358,B358&lt;&gt;"",שבוע_בדילוג[[#This Row],[וסת השבוע פעיל?]]&lt;3),IF(L358=0,IF(AND(שבוע_בדילוג[[#This Row],[וסת השבוע פעיל?]]&gt;0,J358=1),0,1),0),""))</f>
        <v/>
      </c>
      <c r="O357" s="1" t="str">
        <f t="shared" si="44"/>
        <v/>
      </c>
      <c r="P357" s="1" t="str">
        <f>IF(AND(שבוע_בדילוג[[#This Row],[חיזוי - שבוע]]=1,K358=1),1,"")</f>
        <v/>
      </c>
      <c r="Q357" s="1" t="str">
        <f>IF(AND(שבוע_בדילוג[[#This Row],[וסת השבוע פעיל?]]&lt;3,OR(שבוע_בדילוג[[#This Row],[CycleNumber]]&gt;B358,B358="")),1,"")</f>
        <v/>
      </c>
      <c r="R357" s="1" t="str">
        <f>IF(AND(שבוע_בדילוג[[#This Row],[חיזוי - שבוע]]&lt;&gt;"",שבוע_בדילוג[[#This Row],[וסת השבוע פעיל?2]]=""),1,"")</f>
        <v/>
      </c>
      <c r="S357" s="1" t="str">
        <f>IF(שבוע_בדילוג[[#This Row],[האישה קבעה וסת שבוע בדילוג?]]=1,IF(שבוע_בדילוג[[#This Row],[וסת השבוע פעיל?]]&lt;3,1,0),"")</f>
        <v/>
      </c>
      <c r="T3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7" s="1">
        <f t="shared" si="41"/>
        <v>0</v>
      </c>
      <c r="V357" s="1">
        <f t="shared" si="42"/>
        <v>0</v>
      </c>
      <c r="W357" s="1">
        <f t="shared" si="43"/>
        <v>0</v>
      </c>
      <c r="X357" s="1" t="str">
        <f>IF(שבוע_בדילוג[[#This Row],[3 הפלגות זהות]]="","",IF(שבוע_בדילוג[[#This Row],[3 הפלגות זהות]]=1,שבוע_בדילוג[[#This Row],[LengthofCycle]],X356))</f>
        <v/>
      </c>
      <c r="Z357" s="1" t="str">
        <f>IF(OR(שבוע_בדילוג[[#This Row],[הווסת פעיל?]]=0,שבוע_בדילוג[[#This Row],[הווסת פעיל?]]=""),"",SUM(Z356,שבוע_בדילוג[[#This Row],[הווסת פעיל?]]))</f>
        <v/>
      </c>
      <c r="AA357" s="1" t="str">
        <f>IF(AND(שבוע_בדילוג[[#This Row],[כמה מחזורים עד עקירה]]&lt;&gt;"",Z358=""),שבוע_בדילוג[[#This Row],[כמה מחזורים עד עקירה]],"")</f>
        <v/>
      </c>
      <c r="AB357" s="1" t="str">
        <f>IF(AND(שבוע_בדילוג[[#This Row],[הווסת פעיל?]]=1,שבוע_בדילוג[[#This Row],[וסת קבוע אחרון]]&lt;&gt;X356),שבוע_בדילוג[[#This Row],[וסת קבוע אחרון]],"")</f>
        <v/>
      </c>
      <c r="AC357" s="1" t="str">
        <f>IF(AND(שבוע_בדילוג[[#This Row],[הווסת פעיל?]]=1,Y356=0,שבוע_בדילוג[[#This Row],[וסת קבוע אחרון]]=X356),שבוע_בדילוג[[#This Row],[וסת קבוע אחרון]],"")</f>
        <v/>
      </c>
      <c r="AD357" s="1" t="str">
        <f>IF(AND(שבוע_בדילוג[[#This Row],[הווסת פעיל?]]=1,Y356=0,שבוע_בדילוג[[#This Row],[וסת קבוע אחרון]]&lt;&gt;X356),1,"")</f>
        <v/>
      </c>
      <c r="AE357" s="1" t="str">
        <f>IF(AND(שבוע_בדילוג[[#This Row],[הווסת פעיל?]]&lt;&gt;"",B358=1),שבוע_בדילוג[[#This Row],[CycleNumber]],"")</f>
        <v/>
      </c>
      <c r="AF357" s="1" t="str">
        <f>IF(AND(שבוע_בדילוג[[#This Row],[הווסת פעיל?]]&lt;&gt;"",Y356=""),שבוע_בדילוג[[#This Row],[CycleNumber]],"")</f>
        <v/>
      </c>
      <c r="AG357" s="1" t="str">
        <f>IF(B358=1,"",IF(שבוע_בדילוג[[#This Row],[הווסת פעיל?]]=1,IF(שבוע_בדילוג[[#This Row],[וסת קבוע אחרון]]=F358,1,0),""))</f>
        <v/>
      </c>
      <c r="AH357" s="1" t="str">
        <f>IF(B358=1,"",IF(שבוע_בדילוג[[#This Row],[הווסת פעיל?]]=1,IF(OR(שבוע_בדילוג[[#This Row],[וסת קבוע אחרון]]=F358,F358=שבוע_בדילוג[[#This Row],[LengthofCycle]]),1,0),""))</f>
        <v/>
      </c>
      <c r="AI357" s="1" t="str">
        <f>IF(B358=1,"",IF(שבוע_בדילוג[[#This Row],[הווסת פעיל?]]=1,IF(OR(שבוע_בדילוג[[#This Row],[וסת קבוע אחרון]]=F358,F358=שבוע_בדילוג[[#This Row],[LengthofCycle]],AND(שבוע_בדילוג[[#This Row],[LengthofCycle]]&lt;&gt;שבוע_בדילוג[[#This Row],[וסת קבוע אחרון]],OR(F358=28,F358=29))),1,0),""))</f>
        <v/>
      </c>
      <c r="AJ357" s="1" t="str">
        <f>IF(AND(שבוע_בדילוג[[#This Row],[הווסת פעיל?]]=1,B358=1),1,"")</f>
        <v/>
      </c>
      <c r="AK357" s="4">
        <f>IF(AND(שבוע_בדילוג[[#This Row],[הווסת פעיל?]]&lt;&gt;1,B358&lt;&gt;1,B358&lt;&gt;""),IF(שבוע_בדילוג[[#This Row],[LengthofCycle]]=F358,1,0),"")</f>
        <v>0</v>
      </c>
      <c r="AL357" s="4">
        <f>IF(AND(שבוע_בדילוג[[#This Row],[הווסת פעיל?]]&lt;&gt;1,B358&lt;&gt;1,B358&lt;&gt;""),IF(OR(שבוע_בדילוג[[#This Row],[LengthofCycle]]=F358,F358=29),1,0),"")</f>
        <v>0</v>
      </c>
      <c r="AM357" s="4">
        <f>IF(AND(שבוע_בדילוג[[#This Row],[הווסת פעיל?]]&lt;&gt;1,B358&lt;&gt;1,B358&lt;&gt;""),IF(OR(שבוע_בדילוג[[#This Row],[LengthofCycle]]=F358,F358=29,F358=28),1,0),"")</f>
        <v>0</v>
      </c>
    </row>
    <row r="358" spans="1:39" x14ac:dyDescent="0.25">
      <c r="A358" s="1" t="s">
        <v>88</v>
      </c>
      <c r="B358" s="1">
        <v>12</v>
      </c>
      <c r="C358" s="1">
        <v>0</v>
      </c>
      <c r="D358" s="1">
        <v>1</v>
      </c>
      <c r="E358" s="1">
        <v>0</v>
      </c>
      <c r="F358" s="1">
        <v>30</v>
      </c>
      <c r="H358" s="1">
        <f>שבוע_בדילוג[[#This Row],[LengthofCycle]]+1</f>
        <v>31</v>
      </c>
      <c r="I358" s="1" t="str">
        <f>IF(IFERROR(LOOKUP(שבוע_בדילוג[[#This Row],[ClientID]],קביעויות[השבוע בדילוג]),FALSE)=שבוע_בדילוג[[#This Row],[ClientID]],1,"")</f>
        <v/>
      </c>
      <c r="J358" s="1" t="str">
        <f>IF(AND(שבוע_בדילוג[[#This Row],[CycleNumber]]&gt;1,OR(B359="",שבוע_בדילוג[[#This Row],[CycleNumber]]&gt;B357)),IF(OR(AND(שבוע_בדילוג[[#This Row],[LengthofCycle]]=29,F357=29),AND(שבוע_בדילוג[[#This Row],[LengthofCycle]]=36,F357=36)),1,""),"")</f>
        <v/>
      </c>
      <c r="K358" s="1" t="str">
        <f>IF(AND(שבוע_בדילוג[[#This Row],[וסת השבוע]]=1,J357=1,שבוע_בדילוג[[#This Row],[CycleNumber]]&gt;B357),1,"")</f>
        <v/>
      </c>
      <c r="L358" s="1" t="str">
        <f>IF(שבוע_בדילוג[[#This Row],[CycleNumber]]=1,"",IF(שבוע_בדילוג[[#This Row],[וסת השבוע]]=1,0,IF(L357="","",IF(L357=0,IF(שבוע_בדילוג[[#This Row],[LengthofCycle]]=29,0,1),IF(L357=1,IF(שבוע_בדילוג[[#This Row],[LengthofCycle]]+F357=29*2,0,2),IF(L357=2,IF(שבוע_בדילוג[[#This Row],[LengthofCycle]]+F357+F356=29*3,0,3),""))))))</f>
        <v/>
      </c>
      <c r="M358" s="1" t="str">
        <f>IF(שבוע_בדילוג[[#This Row],[וסת השבוע]]=1,IF(שבוע_בדילוג[[#This Row],[וסת השבוע וההפלגה ביחד]]=1,M357+1,0),IF(AND(שבוע_בדילוג[[#This Row],[CycleNumber]]&gt;B357,שבוע_בדילוג[[#This Row],[CycleNumber]]&gt;1),IF(שבוע_בדילוג[[#This Row],[וסת השבוע פעיל?]]&lt;&gt;"",M357+1,""),""))</f>
        <v/>
      </c>
      <c r="N358" s="1" t="str">
        <f>IF(שבוע_בדילוג[[#This Row],[וסת השבוע פעיל?2]]="","",IF(AND(שבוע_בדילוג[[#This Row],[וסת השבוע פעיל?]]&lt;&gt;"",שבוע_בדילוג[[#This Row],[CycleNumber]]&lt;B359,B359&lt;&gt;"",שבוע_בדילוג[[#This Row],[וסת השבוע פעיל?]]&lt;3),IF(L359=0,IF(AND(שבוע_בדילוג[[#This Row],[וסת השבוע פעיל?]]&gt;0,J359=1),0,1),0),""))</f>
        <v/>
      </c>
      <c r="O358" s="1" t="str">
        <f t="shared" si="44"/>
        <v/>
      </c>
      <c r="P358" s="1" t="str">
        <f>IF(AND(שבוע_בדילוג[[#This Row],[חיזוי - שבוע]]=1,K359=1),1,"")</f>
        <v/>
      </c>
      <c r="Q358" s="1" t="str">
        <f>IF(AND(שבוע_בדילוג[[#This Row],[וסת השבוע פעיל?]]&lt;3,OR(שבוע_בדילוג[[#This Row],[CycleNumber]]&gt;B359,B359="")),1,"")</f>
        <v/>
      </c>
      <c r="R358" s="1" t="str">
        <f>IF(AND(שבוע_בדילוג[[#This Row],[חיזוי - שבוע]]&lt;&gt;"",שבוע_בדילוג[[#This Row],[וסת השבוע פעיל?2]]=""),1,"")</f>
        <v/>
      </c>
      <c r="S358" s="1" t="str">
        <f>IF(שבוע_בדילוג[[#This Row],[האישה קבעה וסת שבוע בדילוג?]]=1,IF(שבוע_בדילוג[[#This Row],[וסת השבוע פעיל?]]&lt;3,1,0),"")</f>
        <v/>
      </c>
      <c r="T3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8" s="1">
        <f t="shared" si="41"/>
        <v>0</v>
      </c>
      <c r="V358" s="1">
        <f t="shared" si="42"/>
        <v>0</v>
      </c>
      <c r="W358" s="1">
        <f t="shared" si="43"/>
        <v>0</v>
      </c>
      <c r="X358" s="1" t="str">
        <f>IF(שבוע_בדילוג[[#This Row],[3 הפלגות זהות]]="","",IF(שבוע_בדילוג[[#This Row],[3 הפלגות זהות]]=1,שבוע_בדילוג[[#This Row],[LengthofCycle]],X357))</f>
        <v/>
      </c>
      <c r="Z358" s="1" t="str">
        <f>IF(OR(שבוע_בדילוג[[#This Row],[הווסת פעיל?]]=0,שבוע_בדילוג[[#This Row],[הווסת פעיל?]]=""),"",SUM(Z357,שבוע_בדילוג[[#This Row],[הווסת פעיל?]]))</f>
        <v/>
      </c>
      <c r="AA358" s="1" t="str">
        <f>IF(AND(שבוע_בדילוג[[#This Row],[כמה מחזורים עד עקירה]]&lt;&gt;"",Z359=""),שבוע_בדילוג[[#This Row],[כמה מחזורים עד עקירה]],"")</f>
        <v/>
      </c>
      <c r="AB358" s="1" t="str">
        <f>IF(AND(שבוע_בדילוג[[#This Row],[הווסת פעיל?]]=1,שבוע_בדילוג[[#This Row],[וסת קבוע אחרון]]&lt;&gt;X357),שבוע_בדילוג[[#This Row],[וסת קבוע אחרון]],"")</f>
        <v/>
      </c>
      <c r="AC358" s="1" t="str">
        <f>IF(AND(שבוע_בדילוג[[#This Row],[הווסת פעיל?]]=1,Y357=0,שבוע_בדילוג[[#This Row],[וסת קבוע אחרון]]=X357),שבוע_בדילוג[[#This Row],[וסת קבוע אחרון]],"")</f>
        <v/>
      </c>
      <c r="AD358" s="1" t="str">
        <f>IF(AND(שבוע_בדילוג[[#This Row],[הווסת פעיל?]]=1,Y357=0,שבוע_בדילוג[[#This Row],[וסת קבוע אחרון]]&lt;&gt;X357),1,"")</f>
        <v/>
      </c>
      <c r="AE358" s="1" t="str">
        <f>IF(AND(שבוע_בדילוג[[#This Row],[הווסת פעיל?]]&lt;&gt;"",B359=1),שבוע_בדילוג[[#This Row],[CycleNumber]],"")</f>
        <v/>
      </c>
      <c r="AF358" s="1" t="str">
        <f>IF(AND(שבוע_בדילוג[[#This Row],[הווסת פעיל?]]&lt;&gt;"",Y357=""),שבוע_בדילוג[[#This Row],[CycleNumber]],"")</f>
        <v/>
      </c>
      <c r="AG358" s="1" t="str">
        <f>IF(B359=1,"",IF(שבוע_בדילוג[[#This Row],[הווסת פעיל?]]=1,IF(שבוע_בדילוג[[#This Row],[וסת קבוע אחרון]]=F359,1,0),""))</f>
        <v/>
      </c>
      <c r="AH358" s="1" t="str">
        <f>IF(B359=1,"",IF(שבוע_בדילוג[[#This Row],[הווסת פעיל?]]=1,IF(OR(שבוע_בדילוג[[#This Row],[וסת קבוע אחרון]]=F359,F359=שבוע_בדילוג[[#This Row],[LengthofCycle]]),1,0),""))</f>
        <v/>
      </c>
      <c r="AI358" s="1" t="str">
        <f>IF(B359=1,"",IF(שבוע_בדילוג[[#This Row],[הווסת פעיל?]]=1,IF(OR(שבוע_בדילוג[[#This Row],[וסת קבוע אחרון]]=F359,F359=שבוע_בדילוג[[#This Row],[LengthofCycle]],AND(שבוע_בדילוג[[#This Row],[LengthofCycle]]&lt;&gt;שבוע_בדילוג[[#This Row],[וסת קבוע אחרון]],OR(F359=28,F359=29))),1,0),""))</f>
        <v/>
      </c>
      <c r="AJ358" s="1" t="str">
        <f>IF(AND(שבוע_בדילוג[[#This Row],[הווסת פעיל?]]=1,B359=1),1,"")</f>
        <v/>
      </c>
      <c r="AK358" s="4">
        <f>IF(AND(שבוע_בדילוג[[#This Row],[הווסת פעיל?]]&lt;&gt;1,B359&lt;&gt;1,B359&lt;&gt;""),IF(שבוע_בדילוג[[#This Row],[LengthofCycle]]=F359,1,0),"")</f>
        <v>0</v>
      </c>
      <c r="AL358" s="4">
        <f>IF(AND(שבוע_בדילוג[[#This Row],[הווסת פעיל?]]&lt;&gt;1,B359&lt;&gt;1,B359&lt;&gt;""),IF(OR(שבוע_בדילוג[[#This Row],[LengthofCycle]]=F359,F359=29),1,0),"")</f>
        <v>0</v>
      </c>
      <c r="AM358" s="4">
        <f>IF(AND(שבוע_בדילוג[[#This Row],[הווסת פעיל?]]&lt;&gt;1,B359&lt;&gt;1,B359&lt;&gt;""),IF(OR(שבוע_בדילוג[[#This Row],[LengthofCycle]]=F359,F359=29,F359=28),1,0),"")</f>
        <v>0</v>
      </c>
    </row>
    <row r="359" spans="1:39" x14ac:dyDescent="0.25">
      <c r="A359" s="1" t="s">
        <v>88</v>
      </c>
      <c r="B359" s="1">
        <v>13</v>
      </c>
      <c r="C359" s="1">
        <v>0</v>
      </c>
      <c r="D359" s="1">
        <v>1</v>
      </c>
      <c r="E359" s="1">
        <v>0</v>
      </c>
      <c r="F359" s="1">
        <v>27</v>
      </c>
      <c r="H359" s="1">
        <f>שבוע_בדילוג[[#This Row],[LengthofCycle]]+1</f>
        <v>28</v>
      </c>
      <c r="I359" s="1" t="str">
        <f>IF(IFERROR(LOOKUP(שבוע_בדילוג[[#This Row],[ClientID]],קביעויות[השבוע בדילוג]),FALSE)=שבוע_בדילוג[[#This Row],[ClientID]],1,"")</f>
        <v/>
      </c>
      <c r="J359" s="1" t="str">
        <f>IF(AND(שבוע_בדילוג[[#This Row],[CycleNumber]]&gt;1,OR(B360="",שבוע_בדילוג[[#This Row],[CycleNumber]]&gt;B358)),IF(OR(AND(שבוע_בדילוג[[#This Row],[LengthofCycle]]=29,F358=29),AND(שבוע_בדילוג[[#This Row],[LengthofCycle]]=36,F358=36)),1,""),"")</f>
        <v/>
      </c>
      <c r="K359" s="1" t="str">
        <f>IF(AND(שבוע_בדילוג[[#This Row],[וסת השבוע]]=1,J358=1,שבוע_בדילוג[[#This Row],[CycleNumber]]&gt;B358),1,"")</f>
        <v/>
      </c>
      <c r="L359" s="1" t="str">
        <f>IF(שבוע_בדילוג[[#This Row],[CycleNumber]]=1,"",IF(שבוע_בדילוג[[#This Row],[וסת השבוע]]=1,0,IF(L358="","",IF(L358=0,IF(שבוע_בדילוג[[#This Row],[LengthofCycle]]=29,0,1),IF(L358=1,IF(שבוע_בדילוג[[#This Row],[LengthofCycle]]+F358=29*2,0,2),IF(L358=2,IF(שבוע_בדילוג[[#This Row],[LengthofCycle]]+F358+F357=29*3,0,3),""))))))</f>
        <v/>
      </c>
      <c r="M359" s="1" t="str">
        <f>IF(שבוע_בדילוג[[#This Row],[וסת השבוע]]=1,IF(שבוע_בדילוג[[#This Row],[וסת השבוע וההפלגה ביחד]]=1,M358+1,0),IF(AND(שבוע_בדילוג[[#This Row],[CycleNumber]]&gt;B358,שבוע_בדילוג[[#This Row],[CycleNumber]]&gt;1),IF(שבוע_בדילוג[[#This Row],[וסת השבוע פעיל?]]&lt;&gt;"",M358+1,""),""))</f>
        <v/>
      </c>
      <c r="N359" s="1" t="str">
        <f>IF(שבוע_בדילוג[[#This Row],[וסת השבוע פעיל?2]]="","",IF(AND(שבוע_בדילוג[[#This Row],[וסת השבוע פעיל?]]&lt;&gt;"",שבוע_בדילוג[[#This Row],[CycleNumber]]&lt;B360,B360&lt;&gt;"",שבוע_בדילוג[[#This Row],[וסת השבוע פעיל?]]&lt;3),IF(L360=0,IF(AND(שבוע_בדילוג[[#This Row],[וסת השבוע פעיל?]]&gt;0,J360=1),0,1),0),""))</f>
        <v/>
      </c>
      <c r="O359" s="1" t="str">
        <f t="shared" si="44"/>
        <v/>
      </c>
      <c r="P359" s="1" t="str">
        <f>IF(AND(שבוע_בדילוג[[#This Row],[חיזוי - שבוע]]=1,K360=1),1,"")</f>
        <v/>
      </c>
      <c r="Q359" s="1" t="str">
        <f>IF(AND(שבוע_בדילוג[[#This Row],[וסת השבוע פעיל?]]&lt;3,OR(שבוע_בדילוג[[#This Row],[CycleNumber]]&gt;B360,B360="")),1,"")</f>
        <v/>
      </c>
      <c r="R359" s="1" t="str">
        <f>IF(AND(שבוע_בדילוג[[#This Row],[חיזוי - שבוע]]&lt;&gt;"",שבוע_בדילוג[[#This Row],[וסת השבוע פעיל?2]]=""),1,"")</f>
        <v/>
      </c>
      <c r="S359" s="1" t="str">
        <f>IF(שבוע_בדילוג[[#This Row],[האישה קבעה וסת שבוע בדילוג?]]=1,IF(שבוע_בדילוג[[#This Row],[וסת השבוע פעיל?]]&lt;3,1,0),"")</f>
        <v/>
      </c>
      <c r="T3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59" s="1">
        <f t="shared" si="41"/>
        <v>0</v>
      </c>
      <c r="V359" s="1">
        <f t="shared" si="42"/>
        <v>0</v>
      </c>
      <c r="W359" s="1">
        <f t="shared" si="43"/>
        <v>0</v>
      </c>
      <c r="X359" s="1" t="str">
        <f>IF(שבוע_בדילוג[[#This Row],[3 הפלגות זהות]]="","",IF(שבוע_בדילוג[[#This Row],[3 הפלגות זהות]]=1,שבוע_בדילוג[[#This Row],[LengthofCycle]],X358))</f>
        <v/>
      </c>
      <c r="Z359" s="1" t="str">
        <f>IF(OR(שבוע_בדילוג[[#This Row],[הווסת פעיל?]]=0,שבוע_בדילוג[[#This Row],[הווסת פעיל?]]=""),"",SUM(Z358,שבוע_בדילוג[[#This Row],[הווסת פעיל?]]))</f>
        <v/>
      </c>
      <c r="AA359" s="1" t="str">
        <f>IF(AND(שבוע_בדילוג[[#This Row],[כמה מחזורים עד עקירה]]&lt;&gt;"",Z360=""),שבוע_בדילוג[[#This Row],[כמה מחזורים עד עקירה]],"")</f>
        <v/>
      </c>
      <c r="AB359" s="1" t="str">
        <f>IF(AND(שבוע_בדילוג[[#This Row],[הווסת פעיל?]]=1,שבוע_בדילוג[[#This Row],[וסת קבוע אחרון]]&lt;&gt;X358),שבוע_בדילוג[[#This Row],[וסת קבוע אחרון]],"")</f>
        <v/>
      </c>
      <c r="AC359" s="1" t="str">
        <f>IF(AND(שבוע_בדילוג[[#This Row],[הווסת פעיל?]]=1,Y358=0,שבוע_בדילוג[[#This Row],[וסת קבוע אחרון]]=X358),שבוע_בדילוג[[#This Row],[וסת קבוע אחרון]],"")</f>
        <v/>
      </c>
      <c r="AD359" s="1" t="str">
        <f>IF(AND(שבוע_בדילוג[[#This Row],[הווסת פעיל?]]=1,Y358=0,שבוע_בדילוג[[#This Row],[וסת קבוע אחרון]]&lt;&gt;X358),1,"")</f>
        <v/>
      </c>
      <c r="AE359" s="1" t="str">
        <f>IF(AND(שבוע_בדילוג[[#This Row],[הווסת פעיל?]]&lt;&gt;"",B360=1),שבוע_בדילוג[[#This Row],[CycleNumber]],"")</f>
        <v/>
      </c>
      <c r="AF359" s="1" t="str">
        <f>IF(AND(שבוע_בדילוג[[#This Row],[הווסת פעיל?]]&lt;&gt;"",Y358=""),שבוע_בדילוג[[#This Row],[CycleNumber]],"")</f>
        <v/>
      </c>
      <c r="AG359" s="1" t="str">
        <f>IF(B360=1,"",IF(שבוע_בדילוג[[#This Row],[הווסת פעיל?]]=1,IF(שבוע_בדילוג[[#This Row],[וסת קבוע אחרון]]=F360,1,0),""))</f>
        <v/>
      </c>
      <c r="AH359" s="1" t="str">
        <f>IF(B360=1,"",IF(שבוע_בדילוג[[#This Row],[הווסת פעיל?]]=1,IF(OR(שבוע_בדילוג[[#This Row],[וסת קבוע אחרון]]=F360,F360=שבוע_בדילוג[[#This Row],[LengthofCycle]]),1,0),""))</f>
        <v/>
      </c>
      <c r="AI359" s="1" t="str">
        <f>IF(B360=1,"",IF(שבוע_בדילוג[[#This Row],[הווסת פעיל?]]=1,IF(OR(שבוע_בדילוג[[#This Row],[וסת קבוע אחרון]]=F360,F360=שבוע_בדילוג[[#This Row],[LengthofCycle]],AND(שבוע_בדילוג[[#This Row],[LengthofCycle]]&lt;&gt;שבוע_בדילוג[[#This Row],[וסת קבוע אחרון]],OR(F360=28,F360=29))),1,0),""))</f>
        <v/>
      </c>
      <c r="AJ359" s="1" t="str">
        <f>IF(AND(שבוע_בדילוג[[#This Row],[הווסת פעיל?]]=1,B360=1),1,"")</f>
        <v/>
      </c>
      <c r="AK359" s="4" t="str">
        <f>IF(AND(שבוע_בדילוג[[#This Row],[הווסת פעיל?]]&lt;&gt;1,B360&lt;&gt;1,B360&lt;&gt;""),IF(שבוע_בדילוג[[#This Row],[LengthofCycle]]=F360,1,0),"")</f>
        <v/>
      </c>
      <c r="AL359" s="4" t="str">
        <f>IF(AND(שבוע_בדילוג[[#This Row],[הווסת פעיל?]]&lt;&gt;1,B360&lt;&gt;1,B360&lt;&gt;""),IF(OR(שבוע_בדילוג[[#This Row],[LengthofCycle]]=F360,F360=29),1,0),"")</f>
        <v/>
      </c>
      <c r="AM359" s="4" t="str">
        <f>IF(AND(שבוע_בדילוג[[#This Row],[הווסת פעיל?]]&lt;&gt;1,B360&lt;&gt;1,B360&lt;&gt;""),IF(OR(שבוע_בדילוג[[#This Row],[LengthofCycle]]=F360,F360=29,F360=28),1,0),"")</f>
        <v/>
      </c>
    </row>
    <row r="360" spans="1:39" x14ac:dyDescent="0.25">
      <c r="A360" s="1" t="s">
        <v>89</v>
      </c>
      <c r="B360" s="1">
        <v>1</v>
      </c>
      <c r="C360" s="1">
        <v>0</v>
      </c>
      <c r="D360" s="1">
        <v>0</v>
      </c>
      <c r="E360" s="1">
        <v>0</v>
      </c>
      <c r="F360" s="1">
        <v>32</v>
      </c>
      <c r="H360" s="1">
        <f>שבוע_בדילוג[[#This Row],[LengthofCycle]]+1</f>
        <v>33</v>
      </c>
      <c r="I360" s="1" t="str">
        <f>IF(IFERROR(LOOKUP(שבוע_בדילוג[[#This Row],[ClientID]],קביעויות[השבוע בדילוג]),FALSE)=שבוע_בדילוג[[#This Row],[ClientID]],1,"")</f>
        <v/>
      </c>
      <c r="J360" s="1" t="str">
        <f>IF(AND(שבוע_בדילוג[[#This Row],[CycleNumber]]&gt;1,OR(B361="",שבוע_בדילוג[[#This Row],[CycleNumber]]&gt;B359)),IF(OR(AND(שבוע_בדילוג[[#This Row],[LengthofCycle]]=29,F359=29),AND(שבוע_בדילוג[[#This Row],[LengthofCycle]]=36,F359=36)),1,""),"")</f>
        <v/>
      </c>
      <c r="K360" s="1" t="str">
        <f>IF(AND(שבוע_בדילוג[[#This Row],[וסת השבוע]]=1,J359=1,שבוע_בדילוג[[#This Row],[CycleNumber]]&gt;B359),1,"")</f>
        <v/>
      </c>
      <c r="L360" s="1" t="str">
        <f>IF(שבוע_בדילוג[[#This Row],[CycleNumber]]=1,"",IF(שבוע_בדילוג[[#This Row],[וסת השבוע]]=1,0,IF(L359="","",IF(L359=0,IF(שבוע_בדילוג[[#This Row],[LengthofCycle]]=29,0,1),IF(L359=1,IF(שבוע_בדילוג[[#This Row],[LengthofCycle]]+F359=29*2,0,2),IF(L359=2,IF(שבוע_בדילוג[[#This Row],[LengthofCycle]]+F359+F358=29*3,0,3),""))))))</f>
        <v/>
      </c>
      <c r="M360" s="1" t="str">
        <f>IF(שבוע_בדילוג[[#This Row],[וסת השבוע]]=1,IF(שבוע_בדילוג[[#This Row],[וסת השבוע וההפלגה ביחד]]=1,M359+1,0),IF(AND(שבוע_בדילוג[[#This Row],[CycleNumber]]&gt;B359,שבוע_בדילוג[[#This Row],[CycleNumber]]&gt;1),IF(שבוע_בדילוג[[#This Row],[וסת השבוע פעיל?]]&lt;&gt;"",M359+1,""),""))</f>
        <v/>
      </c>
      <c r="N360" s="1" t="str">
        <f>IF(שבוע_בדילוג[[#This Row],[וסת השבוע פעיל?2]]="","",IF(AND(שבוע_בדילוג[[#This Row],[וסת השבוע פעיל?]]&lt;&gt;"",שבוע_בדילוג[[#This Row],[CycleNumber]]&lt;B361,B361&lt;&gt;"",שבוע_בדילוג[[#This Row],[וסת השבוע פעיל?]]&lt;3),IF(L361=0,IF(AND(שבוע_בדילוג[[#This Row],[וסת השבוע פעיל?]]&gt;0,J361=1),0,1),0),""))</f>
        <v/>
      </c>
      <c r="O360" s="1" t="str">
        <f t="shared" si="44"/>
        <v/>
      </c>
      <c r="P360" s="1" t="str">
        <f>IF(AND(שבוע_בדילוג[[#This Row],[חיזוי - שבוע]]=1,K361=1),1,"")</f>
        <v/>
      </c>
      <c r="Q360" s="1" t="str">
        <f>IF(AND(שבוע_בדילוג[[#This Row],[וסת השבוע פעיל?]]&lt;3,OR(שבוע_בדילוג[[#This Row],[CycleNumber]]&gt;B361,B361="")),1,"")</f>
        <v/>
      </c>
      <c r="R360" s="1" t="str">
        <f>IF(AND(שבוע_בדילוג[[#This Row],[חיזוי - שבוע]]&lt;&gt;"",שבוע_בדילוג[[#This Row],[וסת השבוע פעיל?2]]=""),1,"")</f>
        <v/>
      </c>
      <c r="S360" s="1" t="str">
        <f>IF(שבוע_בדילוג[[#This Row],[האישה קבעה וסת שבוע בדילוג?]]=1,IF(שבוע_בדילוג[[#This Row],[וסת השבוע פעיל?]]&lt;3,1,0),"")</f>
        <v/>
      </c>
      <c r="T3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0" s="1" t="str">
        <f t="shared" si="41"/>
        <v/>
      </c>
      <c r="V360" s="1" t="str">
        <f t="shared" si="42"/>
        <v/>
      </c>
      <c r="W360" s="1" t="str">
        <f t="shared" si="43"/>
        <v/>
      </c>
      <c r="X360" s="1" t="str">
        <f>IF(שבוע_בדילוג[[#This Row],[3 הפלגות זהות]]="","",IF(שבוע_בדילוג[[#This Row],[3 הפלגות זהות]]=1,שבוע_בדילוג[[#This Row],[LengthofCycle]],X359))</f>
        <v/>
      </c>
      <c r="Z360" s="1" t="str">
        <f>IF(OR(שבוע_בדילוג[[#This Row],[הווסת פעיל?]]=0,שבוע_בדילוג[[#This Row],[הווסת פעיל?]]=""),"",SUM(Z359,שבוע_בדילוג[[#This Row],[הווסת פעיל?]]))</f>
        <v/>
      </c>
      <c r="AA360" s="1" t="str">
        <f>IF(AND(שבוע_בדילוג[[#This Row],[כמה מחזורים עד עקירה]]&lt;&gt;"",Z361=""),שבוע_בדילוג[[#This Row],[כמה מחזורים עד עקירה]],"")</f>
        <v/>
      </c>
      <c r="AB360" s="1" t="str">
        <f>IF(AND(שבוע_בדילוג[[#This Row],[הווסת פעיל?]]=1,שבוע_בדילוג[[#This Row],[וסת קבוע אחרון]]&lt;&gt;X359),שבוע_בדילוג[[#This Row],[וסת קבוע אחרון]],"")</f>
        <v/>
      </c>
      <c r="AC360" s="1" t="str">
        <f>IF(AND(שבוע_בדילוג[[#This Row],[הווסת פעיל?]]=1,Y359=0,שבוע_בדילוג[[#This Row],[וסת קבוע אחרון]]=X359),שבוע_בדילוג[[#This Row],[וסת קבוע אחרון]],"")</f>
        <v/>
      </c>
      <c r="AD360" s="1" t="str">
        <f>IF(AND(שבוע_בדילוג[[#This Row],[הווסת פעיל?]]=1,Y359=0,שבוע_בדילוג[[#This Row],[וסת קבוע אחרון]]&lt;&gt;X359),1,"")</f>
        <v/>
      </c>
      <c r="AE360" s="1" t="str">
        <f>IF(AND(שבוע_בדילוג[[#This Row],[הווסת פעיל?]]&lt;&gt;"",B361=1),שבוע_בדילוג[[#This Row],[CycleNumber]],"")</f>
        <v/>
      </c>
      <c r="AF360" s="1" t="str">
        <f>IF(AND(שבוע_בדילוג[[#This Row],[הווסת פעיל?]]&lt;&gt;"",Y359=""),שבוע_בדילוג[[#This Row],[CycleNumber]],"")</f>
        <v/>
      </c>
      <c r="AG360" s="1" t="str">
        <f>IF(B361=1,"",IF(שבוע_בדילוג[[#This Row],[הווסת פעיל?]]=1,IF(שבוע_בדילוג[[#This Row],[וסת קבוע אחרון]]=F361,1,0),""))</f>
        <v/>
      </c>
      <c r="AH360" s="1" t="str">
        <f>IF(B361=1,"",IF(שבוע_בדילוג[[#This Row],[הווסת פעיל?]]=1,IF(OR(שבוע_בדילוג[[#This Row],[וסת קבוע אחרון]]=F361,F361=שבוע_בדילוג[[#This Row],[LengthofCycle]]),1,0),""))</f>
        <v/>
      </c>
      <c r="AI360" s="1" t="str">
        <f>IF(B361=1,"",IF(שבוע_בדילוג[[#This Row],[הווסת פעיל?]]=1,IF(OR(שבוע_בדילוג[[#This Row],[וסת קבוע אחרון]]=F361,F361=שבוע_בדילוג[[#This Row],[LengthofCycle]],AND(שבוע_בדילוג[[#This Row],[LengthofCycle]]&lt;&gt;שבוע_בדילוג[[#This Row],[וסת קבוע אחרון]],OR(F361=28,F361=29))),1,0),""))</f>
        <v/>
      </c>
      <c r="AJ360" s="1" t="str">
        <f>IF(AND(שבוע_בדילוג[[#This Row],[הווסת פעיל?]]=1,B361=1),1,"")</f>
        <v/>
      </c>
      <c r="AK360" s="4">
        <f>IF(AND(שבוע_בדילוג[[#This Row],[הווסת פעיל?]]&lt;&gt;1,B361&lt;&gt;1,B361&lt;&gt;""),IF(שבוע_בדילוג[[#This Row],[LengthofCycle]]=F361,1,0),"")</f>
        <v>0</v>
      </c>
      <c r="AL360" s="4">
        <f>IF(AND(שבוע_בדילוג[[#This Row],[הווסת פעיל?]]&lt;&gt;1,B361&lt;&gt;1,B361&lt;&gt;""),IF(OR(שבוע_בדילוג[[#This Row],[LengthofCycle]]=F361,F361=29),1,0),"")</f>
        <v>0</v>
      </c>
      <c r="AM360" s="4">
        <f>IF(AND(שבוע_בדילוג[[#This Row],[הווסת פעיל?]]&lt;&gt;1,B361&lt;&gt;1,B361&lt;&gt;""),IF(OR(שבוע_בדילוג[[#This Row],[LengthofCycle]]=F361,F361=29,F361=28),1,0),"")</f>
        <v>0</v>
      </c>
    </row>
    <row r="361" spans="1:39" x14ac:dyDescent="0.25">
      <c r="A361" s="1" t="s">
        <v>89</v>
      </c>
      <c r="B361" s="1">
        <v>2</v>
      </c>
      <c r="C361" s="1">
        <v>0</v>
      </c>
      <c r="D361" s="1">
        <v>1</v>
      </c>
      <c r="E361" s="1">
        <v>0</v>
      </c>
      <c r="F361" s="1">
        <v>30</v>
      </c>
      <c r="H361" s="1">
        <f>שבוע_בדילוג[[#This Row],[LengthofCycle]]+1</f>
        <v>31</v>
      </c>
      <c r="I361" s="1" t="str">
        <f>IF(IFERROR(LOOKUP(שבוע_בדילוג[[#This Row],[ClientID]],קביעויות[השבוע בדילוג]),FALSE)=שבוע_בדילוג[[#This Row],[ClientID]],1,"")</f>
        <v/>
      </c>
      <c r="J361" s="1" t="str">
        <f>IF(AND(שבוע_בדילוג[[#This Row],[CycleNumber]]&gt;1,OR(B362="",שבוע_בדילוג[[#This Row],[CycleNumber]]&gt;B360)),IF(OR(AND(שבוע_בדילוג[[#This Row],[LengthofCycle]]=29,F360=29),AND(שבוע_בדילוג[[#This Row],[LengthofCycle]]=36,F360=36)),1,""),"")</f>
        <v/>
      </c>
      <c r="K361" s="1" t="str">
        <f>IF(AND(שבוע_בדילוג[[#This Row],[וסת השבוע]]=1,J360=1,שבוע_בדילוג[[#This Row],[CycleNumber]]&gt;B360),1,"")</f>
        <v/>
      </c>
      <c r="L361" s="1" t="str">
        <f>IF(שבוע_בדילוג[[#This Row],[CycleNumber]]=1,"",IF(שבוע_בדילוג[[#This Row],[וסת השבוע]]=1,0,IF(L360="","",IF(L360=0,IF(שבוע_בדילוג[[#This Row],[LengthofCycle]]=29,0,1),IF(L360=1,IF(שבוע_בדילוג[[#This Row],[LengthofCycle]]+F360=29*2,0,2),IF(L360=2,IF(שבוע_בדילוג[[#This Row],[LengthofCycle]]+F360+F359=29*3,0,3),""))))))</f>
        <v/>
      </c>
      <c r="M361" s="1" t="str">
        <f>IF(שבוע_בדילוג[[#This Row],[וסת השבוע]]=1,IF(שבוע_בדילוג[[#This Row],[וסת השבוע וההפלגה ביחד]]=1,M360+1,0),IF(AND(שבוע_בדילוג[[#This Row],[CycleNumber]]&gt;B360,שבוע_בדילוג[[#This Row],[CycleNumber]]&gt;1),IF(שבוע_בדילוג[[#This Row],[וסת השבוע פעיל?]]&lt;&gt;"",M360+1,""),""))</f>
        <v/>
      </c>
      <c r="N361" s="1" t="str">
        <f>IF(שבוע_בדילוג[[#This Row],[וסת השבוע פעיל?2]]="","",IF(AND(שבוע_בדילוג[[#This Row],[וסת השבוע פעיל?]]&lt;&gt;"",שבוע_בדילוג[[#This Row],[CycleNumber]]&lt;B362,B362&lt;&gt;"",שבוע_בדילוג[[#This Row],[וסת השבוע פעיל?]]&lt;3),IF(L362=0,IF(AND(שבוע_בדילוג[[#This Row],[וסת השבוע פעיל?]]&gt;0,J362=1),0,1),0),""))</f>
        <v/>
      </c>
      <c r="O361" s="1" t="str">
        <f t="shared" si="44"/>
        <v/>
      </c>
      <c r="P361" s="1" t="str">
        <f>IF(AND(שבוע_בדילוג[[#This Row],[חיזוי - שבוע]]=1,K362=1),1,"")</f>
        <v/>
      </c>
      <c r="Q361" s="1" t="str">
        <f>IF(AND(שבוע_בדילוג[[#This Row],[וסת השבוע פעיל?]]&lt;3,OR(שבוע_בדילוג[[#This Row],[CycleNumber]]&gt;B362,B362="")),1,"")</f>
        <v/>
      </c>
      <c r="R361" s="1" t="str">
        <f>IF(AND(שבוע_בדילוג[[#This Row],[חיזוי - שבוע]]&lt;&gt;"",שבוע_בדילוג[[#This Row],[וסת השבוע פעיל?2]]=""),1,"")</f>
        <v/>
      </c>
      <c r="S361" s="1" t="str">
        <f>IF(שבוע_בדילוג[[#This Row],[האישה קבעה וסת שבוע בדילוג?]]=1,IF(שבוע_בדילוג[[#This Row],[וסת השבוע פעיל?]]&lt;3,1,0),"")</f>
        <v/>
      </c>
      <c r="T3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1" s="1" t="str">
        <f t="shared" si="41"/>
        <v/>
      </c>
      <c r="V361" s="1" t="str">
        <f t="shared" si="42"/>
        <v/>
      </c>
      <c r="W361" s="1" t="str">
        <f t="shared" si="43"/>
        <v/>
      </c>
      <c r="X361" s="1" t="str">
        <f>IF(שבוע_בדילוג[[#This Row],[3 הפלגות זהות]]="","",IF(שבוע_בדילוג[[#This Row],[3 הפלגות זהות]]=1,שבוע_בדילוג[[#This Row],[LengthofCycle]],X360))</f>
        <v/>
      </c>
      <c r="Z361" s="1" t="str">
        <f>IF(OR(שבוע_בדילוג[[#This Row],[הווסת פעיל?]]=0,שבוע_בדילוג[[#This Row],[הווסת פעיל?]]=""),"",SUM(Z360,שבוע_בדילוג[[#This Row],[הווסת פעיל?]]))</f>
        <v/>
      </c>
      <c r="AA361" s="1" t="str">
        <f>IF(AND(שבוע_בדילוג[[#This Row],[כמה מחזורים עד עקירה]]&lt;&gt;"",Z362=""),שבוע_בדילוג[[#This Row],[כמה מחזורים עד עקירה]],"")</f>
        <v/>
      </c>
      <c r="AB361" s="1" t="str">
        <f>IF(AND(שבוע_בדילוג[[#This Row],[הווסת פעיל?]]=1,שבוע_בדילוג[[#This Row],[וסת קבוע אחרון]]&lt;&gt;X360),שבוע_בדילוג[[#This Row],[וסת קבוע אחרון]],"")</f>
        <v/>
      </c>
      <c r="AC361" s="1" t="str">
        <f>IF(AND(שבוע_בדילוג[[#This Row],[הווסת פעיל?]]=1,Y360=0,שבוע_בדילוג[[#This Row],[וסת קבוע אחרון]]=X360),שבוע_בדילוג[[#This Row],[וסת קבוע אחרון]],"")</f>
        <v/>
      </c>
      <c r="AD361" s="1" t="str">
        <f>IF(AND(שבוע_בדילוג[[#This Row],[הווסת פעיל?]]=1,Y360=0,שבוע_בדילוג[[#This Row],[וסת קבוע אחרון]]&lt;&gt;X360),1,"")</f>
        <v/>
      </c>
      <c r="AE361" s="1" t="str">
        <f>IF(AND(שבוע_בדילוג[[#This Row],[הווסת פעיל?]]&lt;&gt;"",B362=1),שבוע_בדילוג[[#This Row],[CycleNumber]],"")</f>
        <v/>
      </c>
      <c r="AF361" s="1" t="str">
        <f>IF(AND(שבוע_בדילוג[[#This Row],[הווסת פעיל?]]&lt;&gt;"",Y360=""),שבוע_בדילוג[[#This Row],[CycleNumber]],"")</f>
        <v/>
      </c>
      <c r="AG361" s="1" t="str">
        <f>IF(B362=1,"",IF(שבוע_בדילוג[[#This Row],[הווסת פעיל?]]=1,IF(שבוע_בדילוג[[#This Row],[וסת קבוע אחרון]]=F362,1,0),""))</f>
        <v/>
      </c>
      <c r="AH361" s="1" t="str">
        <f>IF(B362=1,"",IF(שבוע_בדילוג[[#This Row],[הווסת פעיל?]]=1,IF(OR(שבוע_בדילוג[[#This Row],[וסת קבוע אחרון]]=F362,F362=שבוע_בדילוג[[#This Row],[LengthofCycle]]),1,0),""))</f>
        <v/>
      </c>
      <c r="AI361" s="1" t="str">
        <f>IF(B362=1,"",IF(שבוע_בדילוג[[#This Row],[הווסת פעיל?]]=1,IF(OR(שבוע_בדילוג[[#This Row],[וסת קבוע אחרון]]=F362,F362=שבוע_בדילוג[[#This Row],[LengthofCycle]],AND(שבוע_בדילוג[[#This Row],[LengthofCycle]]&lt;&gt;שבוע_בדילוג[[#This Row],[וסת קבוע אחרון]],OR(F362=28,F362=29))),1,0),""))</f>
        <v/>
      </c>
      <c r="AJ361" s="1" t="str">
        <f>IF(AND(שבוע_בדילוג[[#This Row],[הווסת פעיל?]]=1,B362=1),1,"")</f>
        <v/>
      </c>
      <c r="AK361" s="4">
        <f>IF(AND(שבוע_בדילוג[[#This Row],[הווסת פעיל?]]&lt;&gt;1,B362&lt;&gt;1,B362&lt;&gt;""),IF(שבוע_בדילוג[[#This Row],[LengthofCycle]]=F362,1,0),"")</f>
        <v>0</v>
      </c>
      <c r="AL361" s="4">
        <f>IF(AND(שבוע_בדילוג[[#This Row],[הווסת פעיל?]]&lt;&gt;1,B362&lt;&gt;1,B362&lt;&gt;""),IF(OR(שבוע_בדילוג[[#This Row],[LengthofCycle]]=F362,F362=29),1,0),"")</f>
        <v>0</v>
      </c>
      <c r="AM361" s="4">
        <f>IF(AND(שבוע_בדילוג[[#This Row],[הווסת פעיל?]]&lt;&gt;1,B362&lt;&gt;1,B362&lt;&gt;""),IF(OR(שבוע_בדילוג[[#This Row],[LengthofCycle]]=F362,F362=29,F362=28),1,0),"")</f>
        <v>0</v>
      </c>
    </row>
    <row r="362" spans="1:39" x14ac:dyDescent="0.25">
      <c r="A362" s="1" t="s">
        <v>89</v>
      </c>
      <c r="B362" s="1">
        <v>3</v>
      </c>
      <c r="C362" s="1">
        <v>0</v>
      </c>
      <c r="D362" s="1">
        <v>1</v>
      </c>
      <c r="E362" s="1">
        <v>0</v>
      </c>
      <c r="F362" s="1">
        <v>27</v>
      </c>
      <c r="H362" s="1">
        <f>שבוע_בדילוג[[#This Row],[LengthofCycle]]+1</f>
        <v>28</v>
      </c>
      <c r="I362" s="1" t="str">
        <f>IF(IFERROR(LOOKUP(שבוע_בדילוג[[#This Row],[ClientID]],קביעויות[השבוע בדילוג]),FALSE)=שבוע_בדילוג[[#This Row],[ClientID]],1,"")</f>
        <v/>
      </c>
      <c r="J362" s="1" t="str">
        <f>IF(AND(שבוע_בדילוג[[#This Row],[CycleNumber]]&gt;1,OR(B363="",שבוע_בדילוג[[#This Row],[CycleNumber]]&gt;B361)),IF(OR(AND(שבוע_בדילוג[[#This Row],[LengthofCycle]]=29,F361=29),AND(שבוע_בדילוג[[#This Row],[LengthofCycle]]=36,F361=36)),1,""),"")</f>
        <v/>
      </c>
      <c r="K362" s="1" t="str">
        <f>IF(AND(שבוע_בדילוג[[#This Row],[וסת השבוע]]=1,J361=1,שבוע_בדילוג[[#This Row],[CycleNumber]]&gt;B361),1,"")</f>
        <v/>
      </c>
      <c r="L362" s="1" t="str">
        <f>IF(שבוע_בדילוג[[#This Row],[CycleNumber]]=1,"",IF(שבוע_בדילוג[[#This Row],[וסת השבוע]]=1,0,IF(L361="","",IF(L361=0,IF(שבוע_בדילוג[[#This Row],[LengthofCycle]]=29,0,1),IF(L361=1,IF(שבוע_בדילוג[[#This Row],[LengthofCycle]]+F361=29*2,0,2),IF(L361=2,IF(שבוע_בדילוג[[#This Row],[LengthofCycle]]+F361+F360=29*3,0,3),""))))))</f>
        <v/>
      </c>
      <c r="M362" s="1" t="str">
        <f>IF(שבוע_בדילוג[[#This Row],[וסת השבוע]]=1,IF(שבוע_בדילוג[[#This Row],[וסת השבוע וההפלגה ביחד]]=1,M361+1,0),IF(AND(שבוע_בדילוג[[#This Row],[CycleNumber]]&gt;B361,שבוע_בדילוג[[#This Row],[CycleNumber]]&gt;1),IF(שבוע_בדילוג[[#This Row],[וסת השבוע פעיל?]]&lt;&gt;"",M361+1,""),""))</f>
        <v/>
      </c>
      <c r="N362" s="1" t="str">
        <f>IF(שבוע_בדילוג[[#This Row],[וסת השבוע פעיל?2]]="","",IF(AND(שבוע_בדילוג[[#This Row],[וסת השבוע פעיל?]]&lt;&gt;"",שבוע_בדילוג[[#This Row],[CycleNumber]]&lt;B363,B363&lt;&gt;"",שבוע_בדילוג[[#This Row],[וסת השבוע פעיל?]]&lt;3),IF(L363=0,IF(AND(שבוע_בדילוג[[#This Row],[וסת השבוע פעיל?]]&gt;0,J363=1),0,1),0),""))</f>
        <v/>
      </c>
      <c r="O362" s="1" t="str">
        <f t="shared" si="44"/>
        <v/>
      </c>
      <c r="P362" s="1" t="str">
        <f>IF(AND(שבוע_בדילוג[[#This Row],[חיזוי - שבוע]]=1,K363=1),1,"")</f>
        <v/>
      </c>
      <c r="Q362" s="1" t="str">
        <f>IF(AND(שבוע_בדילוג[[#This Row],[וסת השבוע פעיל?]]&lt;3,OR(שבוע_בדילוג[[#This Row],[CycleNumber]]&gt;B363,B363="")),1,"")</f>
        <v/>
      </c>
      <c r="R362" s="1" t="str">
        <f>IF(AND(שבוע_בדילוג[[#This Row],[חיזוי - שבוע]]&lt;&gt;"",שבוע_בדילוג[[#This Row],[וסת השבוע פעיל?2]]=""),1,"")</f>
        <v/>
      </c>
      <c r="S362" s="1" t="str">
        <f>IF(שבוע_בדילוג[[#This Row],[האישה קבעה וסת שבוע בדילוג?]]=1,IF(שבוע_בדילוג[[#This Row],[וסת השבוע פעיל?]]&lt;3,1,0),"")</f>
        <v/>
      </c>
      <c r="T3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2" s="1">
        <f t="shared" si="41"/>
        <v>0</v>
      </c>
      <c r="V362" s="1" t="str">
        <f t="shared" si="42"/>
        <v/>
      </c>
      <c r="W362" s="1" t="str">
        <f t="shared" si="43"/>
        <v/>
      </c>
      <c r="X362" s="1" t="str">
        <f>IF(שבוע_בדילוג[[#This Row],[3 הפלגות זהות]]="","",IF(שבוע_בדילוג[[#This Row],[3 הפלגות זהות]]=1,שבוע_בדילוג[[#This Row],[LengthofCycle]],X361))</f>
        <v/>
      </c>
      <c r="Z362" s="1" t="str">
        <f>IF(OR(שבוע_בדילוג[[#This Row],[הווסת פעיל?]]=0,שבוע_בדילוג[[#This Row],[הווסת פעיל?]]=""),"",SUM(Z361,שבוע_בדילוג[[#This Row],[הווסת פעיל?]]))</f>
        <v/>
      </c>
      <c r="AA362" s="1" t="str">
        <f>IF(AND(שבוע_בדילוג[[#This Row],[כמה מחזורים עד עקירה]]&lt;&gt;"",Z363=""),שבוע_בדילוג[[#This Row],[כמה מחזורים עד עקירה]],"")</f>
        <v/>
      </c>
      <c r="AB362" s="1" t="str">
        <f>IF(AND(שבוע_בדילוג[[#This Row],[הווסת פעיל?]]=1,שבוע_בדילוג[[#This Row],[וסת קבוע אחרון]]&lt;&gt;X361),שבוע_בדילוג[[#This Row],[וסת קבוע אחרון]],"")</f>
        <v/>
      </c>
      <c r="AC362" s="1" t="str">
        <f>IF(AND(שבוע_בדילוג[[#This Row],[הווסת פעיל?]]=1,Y361=0,שבוע_בדילוג[[#This Row],[וסת קבוע אחרון]]=X361),שבוע_בדילוג[[#This Row],[וסת קבוע אחרון]],"")</f>
        <v/>
      </c>
      <c r="AD362" s="1" t="str">
        <f>IF(AND(שבוע_בדילוג[[#This Row],[הווסת פעיל?]]=1,Y361=0,שבוע_בדילוג[[#This Row],[וסת קבוע אחרון]]&lt;&gt;X361),1,"")</f>
        <v/>
      </c>
      <c r="AE362" s="1" t="str">
        <f>IF(AND(שבוע_בדילוג[[#This Row],[הווסת פעיל?]]&lt;&gt;"",B363=1),שבוע_בדילוג[[#This Row],[CycleNumber]],"")</f>
        <v/>
      </c>
      <c r="AF362" s="1" t="str">
        <f>IF(AND(שבוע_בדילוג[[#This Row],[הווסת פעיל?]]&lt;&gt;"",Y361=""),שבוע_בדילוג[[#This Row],[CycleNumber]],"")</f>
        <v/>
      </c>
      <c r="AG362" s="1" t="str">
        <f>IF(B363=1,"",IF(שבוע_בדילוג[[#This Row],[הווסת פעיל?]]=1,IF(שבוע_בדילוג[[#This Row],[וסת קבוע אחרון]]=F363,1,0),""))</f>
        <v/>
      </c>
      <c r="AH362" s="1" t="str">
        <f>IF(B363=1,"",IF(שבוע_בדילוג[[#This Row],[הווסת פעיל?]]=1,IF(OR(שבוע_בדילוג[[#This Row],[וסת קבוע אחרון]]=F363,F363=שבוע_בדילוג[[#This Row],[LengthofCycle]]),1,0),""))</f>
        <v/>
      </c>
      <c r="AI362" s="1" t="str">
        <f>IF(B363=1,"",IF(שבוע_בדילוג[[#This Row],[הווסת פעיל?]]=1,IF(OR(שבוע_בדילוג[[#This Row],[וסת קבוע אחרון]]=F363,F363=שבוע_בדילוג[[#This Row],[LengthofCycle]],AND(שבוע_בדילוג[[#This Row],[LengthofCycle]]&lt;&gt;שבוע_בדילוג[[#This Row],[וסת קבוע אחרון]],OR(F363=28,F363=29))),1,0),""))</f>
        <v/>
      </c>
      <c r="AJ362" s="1" t="str">
        <f>IF(AND(שבוע_בדילוג[[#This Row],[הווסת פעיל?]]=1,B363=1),1,"")</f>
        <v/>
      </c>
      <c r="AK362" s="4">
        <f>IF(AND(שבוע_בדילוג[[#This Row],[הווסת פעיל?]]&lt;&gt;1,B363&lt;&gt;1,B363&lt;&gt;""),IF(שבוע_בדילוג[[#This Row],[LengthofCycle]]=F363,1,0),"")</f>
        <v>0</v>
      </c>
      <c r="AL362" s="4">
        <f>IF(AND(שבוע_בדילוג[[#This Row],[הווסת פעיל?]]&lt;&gt;1,B363&lt;&gt;1,B363&lt;&gt;""),IF(OR(שבוע_בדילוג[[#This Row],[LengthofCycle]]=F363,F363=29),1,0),"")</f>
        <v>1</v>
      </c>
      <c r="AM362" s="4">
        <f>IF(AND(שבוע_בדילוג[[#This Row],[הווסת פעיל?]]&lt;&gt;1,B363&lt;&gt;1,B363&lt;&gt;""),IF(OR(שבוע_בדילוג[[#This Row],[LengthofCycle]]=F363,F363=29,F363=28),1,0),"")</f>
        <v>1</v>
      </c>
    </row>
    <row r="363" spans="1:39" x14ac:dyDescent="0.25">
      <c r="A363" s="1" t="s">
        <v>89</v>
      </c>
      <c r="B363" s="1">
        <v>4</v>
      </c>
      <c r="C363" s="1">
        <v>0</v>
      </c>
      <c r="D363" s="1">
        <v>0</v>
      </c>
      <c r="E363" s="1">
        <v>0</v>
      </c>
      <c r="F363" s="1">
        <v>29</v>
      </c>
      <c r="H363" s="1">
        <f>שבוע_בדילוג[[#This Row],[LengthofCycle]]+1</f>
        <v>30</v>
      </c>
      <c r="I363" s="1" t="str">
        <f>IF(IFERROR(LOOKUP(שבוע_בדילוג[[#This Row],[ClientID]],קביעויות[השבוע בדילוג]),FALSE)=שבוע_בדילוג[[#This Row],[ClientID]],1,"")</f>
        <v/>
      </c>
      <c r="J363" s="1" t="str">
        <f>IF(AND(שבוע_בדילוג[[#This Row],[CycleNumber]]&gt;1,OR(B364="",שבוע_בדילוג[[#This Row],[CycleNumber]]&gt;B362)),IF(OR(AND(שבוע_בדילוג[[#This Row],[LengthofCycle]]=29,F362=29),AND(שבוע_בדילוג[[#This Row],[LengthofCycle]]=36,F362=36)),1,""),"")</f>
        <v/>
      </c>
      <c r="K363" s="1" t="str">
        <f>IF(AND(שבוע_בדילוג[[#This Row],[וסת השבוע]]=1,J362=1,שבוע_בדילוג[[#This Row],[CycleNumber]]&gt;B362),1,"")</f>
        <v/>
      </c>
      <c r="L363" s="1" t="str">
        <f>IF(שבוע_בדילוג[[#This Row],[CycleNumber]]=1,"",IF(שבוע_בדילוג[[#This Row],[וסת השבוע]]=1,0,IF(L362="","",IF(L362=0,IF(שבוע_בדילוג[[#This Row],[LengthofCycle]]=29,0,1),IF(L362=1,IF(שבוע_בדילוג[[#This Row],[LengthofCycle]]+F362=29*2,0,2),IF(L362=2,IF(שבוע_בדילוג[[#This Row],[LengthofCycle]]+F362+F361=29*3,0,3),""))))))</f>
        <v/>
      </c>
      <c r="M363" s="1" t="str">
        <f>IF(שבוע_בדילוג[[#This Row],[וסת השבוע]]=1,IF(שבוע_בדילוג[[#This Row],[וסת השבוע וההפלגה ביחד]]=1,M362+1,0),IF(AND(שבוע_בדילוג[[#This Row],[CycleNumber]]&gt;B362,שבוע_בדילוג[[#This Row],[CycleNumber]]&gt;1),IF(שבוע_בדילוג[[#This Row],[וסת השבוע פעיל?]]&lt;&gt;"",M362+1,""),""))</f>
        <v/>
      </c>
      <c r="N363" s="1" t="str">
        <f>IF(שבוע_בדילוג[[#This Row],[וסת השבוע פעיל?2]]="","",IF(AND(שבוע_בדילוג[[#This Row],[וסת השבוע פעיל?]]&lt;&gt;"",שבוע_בדילוג[[#This Row],[CycleNumber]]&lt;B364,B364&lt;&gt;"",שבוע_בדילוג[[#This Row],[וסת השבוע פעיל?]]&lt;3),IF(L364=0,IF(AND(שבוע_בדילוג[[#This Row],[וסת השבוע פעיל?]]&gt;0,J364=1),0,1),0),""))</f>
        <v/>
      </c>
      <c r="O363" s="1" t="str">
        <f t="shared" si="44"/>
        <v/>
      </c>
      <c r="P363" s="1" t="str">
        <f>IF(AND(שבוע_בדילוג[[#This Row],[חיזוי - שבוע]]=1,K364=1),1,"")</f>
        <v/>
      </c>
      <c r="Q363" s="1" t="str">
        <f>IF(AND(שבוע_בדילוג[[#This Row],[וסת השבוע פעיל?]]&lt;3,OR(שבוע_בדילוג[[#This Row],[CycleNumber]]&gt;B364,B364="")),1,"")</f>
        <v/>
      </c>
      <c r="R363" s="1" t="str">
        <f>IF(AND(שבוע_בדילוג[[#This Row],[חיזוי - שבוע]]&lt;&gt;"",שבוע_בדילוג[[#This Row],[וסת השבוע פעיל?2]]=""),1,"")</f>
        <v/>
      </c>
      <c r="S363" s="1" t="str">
        <f>IF(שבוע_בדילוג[[#This Row],[האישה קבעה וסת שבוע בדילוג?]]=1,IF(שבוע_בדילוג[[#This Row],[וסת השבוע פעיל?]]&lt;3,1,0),"")</f>
        <v/>
      </c>
      <c r="T3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3" s="1">
        <f t="shared" si="41"/>
        <v>0</v>
      </c>
      <c r="V363" s="1">
        <f t="shared" si="42"/>
        <v>0</v>
      </c>
      <c r="W363" s="1" t="str">
        <f t="shared" si="43"/>
        <v/>
      </c>
      <c r="X363" s="1" t="str">
        <f>IF(שבוע_בדילוג[[#This Row],[3 הפלגות זהות]]="","",IF(שבוע_בדילוג[[#This Row],[3 הפלגות זהות]]=1,שבוע_בדילוג[[#This Row],[LengthofCycle]],X362))</f>
        <v/>
      </c>
      <c r="Z363" s="1" t="str">
        <f>IF(OR(שבוע_בדילוג[[#This Row],[הווסת פעיל?]]=0,שבוע_בדילוג[[#This Row],[הווסת פעיל?]]=""),"",SUM(Z362,שבוע_בדילוג[[#This Row],[הווסת פעיל?]]))</f>
        <v/>
      </c>
      <c r="AA363" s="1" t="str">
        <f>IF(AND(שבוע_בדילוג[[#This Row],[כמה מחזורים עד עקירה]]&lt;&gt;"",Z364=""),שבוע_בדילוג[[#This Row],[כמה מחזורים עד עקירה]],"")</f>
        <v/>
      </c>
      <c r="AB363" s="1" t="str">
        <f>IF(AND(שבוע_בדילוג[[#This Row],[הווסת פעיל?]]=1,שבוע_בדילוג[[#This Row],[וסת קבוע אחרון]]&lt;&gt;X362),שבוע_בדילוג[[#This Row],[וסת קבוע אחרון]],"")</f>
        <v/>
      </c>
      <c r="AC363" s="1" t="str">
        <f>IF(AND(שבוע_בדילוג[[#This Row],[הווסת פעיל?]]=1,Y362=0,שבוע_בדילוג[[#This Row],[וסת קבוע אחרון]]=X362),שבוע_בדילוג[[#This Row],[וסת קבוע אחרון]],"")</f>
        <v/>
      </c>
      <c r="AD363" s="1" t="str">
        <f>IF(AND(שבוע_בדילוג[[#This Row],[הווסת פעיל?]]=1,Y362=0,שבוע_בדילוג[[#This Row],[וסת קבוע אחרון]]&lt;&gt;X362),1,"")</f>
        <v/>
      </c>
      <c r="AE363" s="1" t="str">
        <f>IF(AND(שבוע_בדילוג[[#This Row],[הווסת פעיל?]]&lt;&gt;"",B364=1),שבוע_בדילוג[[#This Row],[CycleNumber]],"")</f>
        <v/>
      </c>
      <c r="AF363" s="1" t="str">
        <f>IF(AND(שבוע_בדילוג[[#This Row],[הווסת פעיל?]]&lt;&gt;"",Y362=""),שבוע_בדילוג[[#This Row],[CycleNumber]],"")</f>
        <v/>
      </c>
      <c r="AG363" s="1" t="str">
        <f>IF(B364=1,"",IF(שבוע_בדילוג[[#This Row],[הווסת פעיל?]]=1,IF(שבוע_בדילוג[[#This Row],[וסת קבוע אחרון]]=F364,1,0),""))</f>
        <v/>
      </c>
      <c r="AH363" s="1" t="str">
        <f>IF(B364=1,"",IF(שבוע_בדילוג[[#This Row],[הווסת פעיל?]]=1,IF(OR(שבוע_בדילוג[[#This Row],[וסת קבוע אחרון]]=F364,F364=שבוע_בדילוג[[#This Row],[LengthofCycle]]),1,0),""))</f>
        <v/>
      </c>
      <c r="AI363" s="1" t="str">
        <f>IF(B364=1,"",IF(שבוע_בדילוג[[#This Row],[הווסת פעיל?]]=1,IF(OR(שבוע_בדילוג[[#This Row],[וסת קבוע אחרון]]=F364,F364=שבוע_בדילוג[[#This Row],[LengthofCycle]],AND(שבוע_בדילוג[[#This Row],[LengthofCycle]]&lt;&gt;שבוע_בדילוג[[#This Row],[וסת קבוע אחרון]],OR(F364=28,F364=29))),1,0),""))</f>
        <v/>
      </c>
      <c r="AJ363" s="1" t="str">
        <f>IF(AND(שבוע_בדילוג[[#This Row],[הווסת פעיל?]]=1,B364=1),1,"")</f>
        <v/>
      </c>
      <c r="AK363" s="4">
        <f>IF(AND(שבוע_בדילוג[[#This Row],[הווסת פעיל?]]&lt;&gt;1,B364&lt;&gt;1,B364&lt;&gt;""),IF(שבוע_בדילוג[[#This Row],[LengthofCycle]]=F364,1,0),"")</f>
        <v>0</v>
      </c>
      <c r="AL363" s="4">
        <f>IF(AND(שבוע_בדילוג[[#This Row],[הווסת פעיל?]]&lt;&gt;1,B364&lt;&gt;1,B364&lt;&gt;""),IF(OR(שבוע_בדילוג[[#This Row],[LengthofCycle]]=F364,F364=29),1,0),"")</f>
        <v>0</v>
      </c>
      <c r="AM363" s="4">
        <f>IF(AND(שבוע_בדילוג[[#This Row],[הווסת פעיל?]]&lt;&gt;1,B364&lt;&gt;1,B364&lt;&gt;""),IF(OR(שבוע_בדילוג[[#This Row],[LengthofCycle]]=F364,F364=29,F364=28),1,0),"")</f>
        <v>0</v>
      </c>
    </row>
    <row r="364" spans="1:39" x14ac:dyDescent="0.25">
      <c r="A364" s="1" t="s">
        <v>89</v>
      </c>
      <c r="B364" s="1">
        <v>5</v>
      </c>
      <c r="C364" s="1">
        <v>0</v>
      </c>
      <c r="D364" s="1">
        <v>1</v>
      </c>
      <c r="E364" s="1">
        <v>0</v>
      </c>
      <c r="F364" s="1">
        <v>27</v>
      </c>
      <c r="H364" s="1">
        <f>שבוע_בדילוג[[#This Row],[LengthofCycle]]+1</f>
        <v>28</v>
      </c>
      <c r="I364" s="1" t="str">
        <f>IF(IFERROR(LOOKUP(שבוע_בדילוג[[#This Row],[ClientID]],קביעויות[השבוע בדילוג]),FALSE)=שבוע_בדילוג[[#This Row],[ClientID]],1,"")</f>
        <v/>
      </c>
      <c r="J364" s="1" t="str">
        <f>IF(AND(שבוע_בדילוג[[#This Row],[CycleNumber]]&gt;1,OR(B365="",שבוע_בדילוג[[#This Row],[CycleNumber]]&gt;B363)),IF(OR(AND(שבוע_בדילוג[[#This Row],[LengthofCycle]]=29,F363=29),AND(שבוע_בדילוג[[#This Row],[LengthofCycle]]=36,F363=36)),1,""),"")</f>
        <v/>
      </c>
      <c r="K364" s="1" t="str">
        <f>IF(AND(שבוע_בדילוג[[#This Row],[וסת השבוע]]=1,J363=1,שבוע_בדילוג[[#This Row],[CycleNumber]]&gt;B363),1,"")</f>
        <v/>
      </c>
      <c r="L364" s="1" t="str">
        <f>IF(שבוע_בדילוג[[#This Row],[CycleNumber]]=1,"",IF(שבוע_בדילוג[[#This Row],[וסת השבוע]]=1,0,IF(L363="","",IF(L363=0,IF(שבוע_בדילוג[[#This Row],[LengthofCycle]]=29,0,1),IF(L363=1,IF(שבוע_בדילוג[[#This Row],[LengthofCycle]]+F363=29*2,0,2),IF(L363=2,IF(שבוע_בדילוג[[#This Row],[LengthofCycle]]+F363+F362=29*3,0,3),""))))))</f>
        <v/>
      </c>
      <c r="M364" s="1" t="str">
        <f>IF(שבוע_בדילוג[[#This Row],[וסת השבוע]]=1,IF(שבוע_בדילוג[[#This Row],[וסת השבוע וההפלגה ביחד]]=1,M363+1,0),IF(AND(שבוע_בדילוג[[#This Row],[CycleNumber]]&gt;B363,שבוע_בדילוג[[#This Row],[CycleNumber]]&gt;1),IF(שבוע_בדילוג[[#This Row],[וסת השבוע פעיל?]]&lt;&gt;"",M363+1,""),""))</f>
        <v/>
      </c>
      <c r="N364" s="1" t="str">
        <f>IF(שבוע_בדילוג[[#This Row],[וסת השבוע פעיל?2]]="","",IF(AND(שבוע_בדילוג[[#This Row],[וסת השבוע פעיל?]]&lt;&gt;"",שבוע_בדילוג[[#This Row],[CycleNumber]]&lt;B365,B365&lt;&gt;"",שבוע_בדילוג[[#This Row],[וסת השבוע פעיל?]]&lt;3),IF(L365=0,IF(AND(שבוע_בדילוג[[#This Row],[וסת השבוע פעיל?]]&gt;0,J365=1),0,1),0),""))</f>
        <v/>
      </c>
      <c r="O364" s="1" t="str">
        <f t="shared" si="44"/>
        <v/>
      </c>
      <c r="P364" s="1" t="str">
        <f>IF(AND(שבוע_בדילוג[[#This Row],[חיזוי - שבוע]]=1,K365=1),1,"")</f>
        <v/>
      </c>
      <c r="Q364" s="1" t="str">
        <f>IF(AND(שבוע_בדילוג[[#This Row],[וסת השבוע פעיל?]]&lt;3,OR(שבוע_בדילוג[[#This Row],[CycleNumber]]&gt;B365,B365="")),1,"")</f>
        <v/>
      </c>
      <c r="R364" s="1" t="str">
        <f>IF(AND(שבוע_בדילוג[[#This Row],[חיזוי - שבוע]]&lt;&gt;"",שבוע_בדילוג[[#This Row],[וסת השבוע פעיל?2]]=""),1,"")</f>
        <v/>
      </c>
      <c r="S364" s="1" t="str">
        <f>IF(שבוע_בדילוג[[#This Row],[האישה קבעה וסת שבוע בדילוג?]]=1,IF(שבוע_בדילוג[[#This Row],[וסת השבוע פעיל?]]&lt;3,1,0),"")</f>
        <v/>
      </c>
      <c r="T3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4" s="1">
        <f t="shared" si="41"/>
        <v>0</v>
      </c>
      <c r="V364" s="1">
        <f t="shared" si="42"/>
        <v>0</v>
      </c>
      <c r="W364" s="1">
        <f t="shared" si="43"/>
        <v>0</v>
      </c>
      <c r="X364" s="1" t="str">
        <f>IF(שבוע_בדילוג[[#This Row],[3 הפלגות זהות]]="","",IF(שבוע_בדילוג[[#This Row],[3 הפלגות זהות]]=1,שבוע_בדילוג[[#This Row],[LengthofCycle]],X363))</f>
        <v/>
      </c>
      <c r="Z364" s="1" t="str">
        <f>IF(OR(שבוע_בדילוג[[#This Row],[הווסת פעיל?]]=0,שבוע_בדילוג[[#This Row],[הווסת פעיל?]]=""),"",SUM(Z363,שבוע_בדילוג[[#This Row],[הווסת פעיל?]]))</f>
        <v/>
      </c>
      <c r="AA364" s="1" t="str">
        <f>IF(AND(שבוע_בדילוג[[#This Row],[כמה מחזורים עד עקירה]]&lt;&gt;"",Z365=""),שבוע_בדילוג[[#This Row],[כמה מחזורים עד עקירה]],"")</f>
        <v/>
      </c>
      <c r="AB364" s="1" t="str">
        <f>IF(AND(שבוע_בדילוג[[#This Row],[הווסת פעיל?]]=1,שבוע_בדילוג[[#This Row],[וסת קבוע אחרון]]&lt;&gt;X363),שבוע_בדילוג[[#This Row],[וסת קבוע אחרון]],"")</f>
        <v/>
      </c>
      <c r="AC364" s="1" t="str">
        <f>IF(AND(שבוע_בדילוג[[#This Row],[הווסת פעיל?]]=1,Y363=0,שבוע_בדילוג[[#This Row],[וסת קבוע אחרון]]=X363),שבוע_בדילוג[[#This Row],[וסת קבוע אחרון]],"")</f>
        <v/>
      </c>
      <c r="AD364" s="1" t="str">
        <f>IF(AND(שבוע_בדילוג[[#This Row],[הווסת פעיל?]]=1,Y363=0,שבוע_בדילוג[[#This Row],[וסת קבוע אחרון]]&lt;&gt;X363),1,"")</f>
        <v/>
      </c>
      <c r="AE364" s="1" t="str">
        <f>IF(AND(שבוע_בדילוג[[#This Row],[הווסת פעיל?]]&lt;&gt;"",B365=1),שבוע_בדילוג[[#This Row],[CycleNumber]],"")</f>
        <v/>
      </c>
      <c r="AF364" s="1" t="str">
        <f>IF(AND(שבוע_בדילוג[[#This Row],[הווסת פעיל?]]&lt;&gt;"",Y363=""),שבוע_בדילוג[[#This Row],[CycleNumber]],"")</f>
        <v/>
      </c>
      <c r="AG364" s="1" t="str">
        <f>IF(B365=1,"",IF(שבוע_בדילוג[[#This Row],[הווסת פעיל?]]=1,IF(שבוע_בדילוג[[#This Row],[וסת קבוע אחרון]]=F365,1,0),""))</f>
        <v/>
      </c>
      <c r="AH364" s="1" t="str">
        <f>IF(B365=1,"",IF(שבוע_בדילוג[[#This Row],[הווסת פעיל?]]=1,IF(OR(שבוע_בדילוג[[#This Row],[וסת קבוע אחרון]]=F365,F365=שבוע_בדילוג[[#This Row],[LengthofCycle]]),1,0),""))</f>
        <v/>
      </c>
      <c r="AI364" s="1" t="str">
        <f>IF(B365=1,"",IF(שבוע_בדילוג[[#This Row],[הווסת פעיל?]]=1,IF(OR(שבוע_בדילוג[[#This Row],[וסת קבוע אחרון]]=F365,F365=שבוע_בדילוג[[#This Row],[LengthofCycle]],AND(שבוע_בדילוג[[#This Row],[LengthofCycle]]&lt;&gt;שבוע_בדילוג[[#This Row],[וסת קבוע אחרון]],OR(F365=28,F365=29))),1,0),""))</f>
        <v/>
      </c>
      <c r="AJ364" s="1" t="str">
        <f>IF(AND(שבוע_בדילוג[[#This Row],[הווסת פעיל?]]=1,B365=1),1,"")</f>
        <v/>
      </c>
      <c r="AK364" s="4">
        <f>IF(AND(שבוע_בדילוג[[#This Row],[הווסת פעיל?]]&lt;&gt;1,B365&lt;&gt;1,B365&lt;&gt;""),IF(שבוע_בדילוג[[#This Row],[LengthofCycle]]=F365,1,0),"")</f>
        <v>1</v>
      </c>
      <c r="AL364" s="4">
        <f>IF(AND(שבוע_בדילוג[[#This Row],[הווסת פעיל?]]&lt;&gt;1,B365&lt;&gt;1,B365&lt;&gt;""),IF(OR(שבוע_בדילוג[[#This Row],[LengthofCycle]]=F365,F365=29),1,0),"")</f>
        <v>1</v>
      </c>
      <c r="AM364" s="4">
        <f>IF(AND(שבוע_בדילוג[[#This Row],[הווסת פעיל?]]&lt;&gt;1,B365&lt;&gt;1,B365&lt;&gt;""),IF(OR(שבוע_בדילוג[[#This Row],[LengthofCycle]]=F365,F365=29,F365=28),1,0),"")</f>
        <v>1</v>
      </c>
    </row>
    <row r="365" spans="1:39" x14ac:dyDescent="0.25">
      <c r="A365" s="1" t="s">
        <v>89</v>
      </c>
      <c r="B365" s="1">
        <v>6</v>
      </c>
      <c r="C365" s="1">
        <v>0</v>
      </c>
      <c r="D365" s="1">
        <v>1</v>
      </c>
      <c r="E365" s="1">
        <v>0</v>
      </c>
      <c r="F365" s="1">
        <v>27</v>
      </c>
      <c r="H365" s="1">
        <f>שבוע_בדילוג[[#This Row],[LengthofCycle]]+1</f>
        <v>28</v>
      </c>
      <c r="I365" s="1" t="str">
        <f>IF(IFERROR(LOOKUP(שבוע_בדילוג[[#This Row],[ClientID]],קביעויות[השבוע בדילוג]),FALSE)=שבוע_בדילוג[[#This Row],[ClientID]],1,"")</f>
        <v/>
      </c>
      <c r="J365" s="1" t="str">
        <f>IF(AND(שבוע_בדילוג[[#This Row],[CycleNumber]]&gt;1,OR(B366="",שבוע_בדילוג[[#This Row],[CycleNumber]]&gt;B364)),IF(OR(AND(שבוע_בדילוג[[#This Row],[LengthofCycle]]=29,F364=29),AND(שבוע_בדילוג[[#This Row],[LengthofCycle]]=36,F364=36)),1,""),"")</f>
        <v/>
      </c>
      <c r="K365" s="1" t="str">
        <f>IF(AND(שבוע_בדילוג[[#This Row],[וסת השבוע]]=1,J364=1,שבוע_בדילוג[[#This Row],[CycleNumber]]&gt;B364),1,"")</f>
        <v/>
      </c>
      <c r="L365" s="1" t="str">
        <f>IF(שבוע_בדילוג[[#This Row],[CycleNumber]]=1,"",IF(שבוע_בדילוג[[#This Row],[וסת השבוע]]=1,0,IF(L364="","",IF(L364=0,IF(שבוע_בדילוג[[#This Row],[LengthofCycle]]=29,0,1),IF(L364=1,IF(שבוע_בדילוג[[#This Row],[LengthofCycle]]+F364=29*2,0,2),IF(L364=2,IF(שבוע_בדילוג[[#This Row],[LengthofCycle]]+F364+F363=29*3,0,3),""))))))</f>
        <v/>
      </c>
      <c r="M365" s="1" t="str">
        <f>IF(שבוע_בדילוג[[#This Row],[וסת השבוע]]=1,IF(שבוע_בדילוג[[#This Row],[וסת השבוע וההפלגה ביחד]]=1,M364+1,0),IF(AND(שבוע_בדילוג[[#This Row],[CycleNumber]]&gt;B364,שבוע_בדילוג[[#This Row],[CycleNumber]]&gt;1),IF(שבוע_בדילוג[[#This Row],[וסת השבוע פעיל?]]&lt;&gt;"",M364+1,""),""))</f>
        <v/>
      </c>
      <c r="N365" s="1" t="str">
        <f>IF(שבוע_בדילוג[[#This Row],[וסת השבוע פעיל?2]]="","",IF(AND(שבוע_בדילוג[[#This Row],[וסת השבוע פעיל?]]&lt;&gt;"",שבוע_בדילוג[[#This Row],[CycleNumber]]&lt;B366,B366&lt;&gt;"",שבוע_בדילוג[[#This Row],[וסת השבוע פעיל?]]&lt;3),IF(L366=0,IF(AND(שבוע_בדילוג[[#This Row],[וסת השבוע פעיל?]]&gt;0,J366=1),0,1),0),""))</f>
        <v/>
      </c>
      <c r="O365" s="1" t="str">
        <f t="shared" si="44"/>
        <v/>
      </c>
      <c r="P365" s="1" t="str">
        <f>IF(AND(שבוע_בדילוג[[#This Row],[חיזוי - שבוע]]=1,K366=1),1,"")</f>
        <v/>
      </c>
      <c r="Q365" s="1" t="str">
        <f>IF(AND(שבוע_בדילוג[[#This Row],[וסת השבוע פעיל?]]&lt;3,OR(שבוע_בדילוג[[#This Row],[CycleNumber]]&gt;B366,B366="")),1,"")</f>
        <v/>
      </c>
      <c r="R365" s="1" t="str">
        <f>IF(AND(שבוע_בדילוג[[#This Row],[חיזוי - שבוע]]&lt;&gt;"",שבוע_בדילוג[[#This Row],[וסת השבוע פעיל?2]]=""),1,"")</f>
        <v/>
      </c>
      <c r="S365" s="1" t="str">
        <f>IF(שבוע_בדילוג[[#This Row],[האישה קבעה וסת שבוע בדילוג?]]=1,IF(שבוע_בדילוג[[#This Row],[וסת השבוע פעיל?]]&lt;3,1,0),"")</f>
        <v/>
      </c>
      <c r="T3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5" s="1">
        <f t="shared" si="41"/>
        <v>0</v>
      </c>
      <c r="V365" s="1">
        <f t="shared" si="42"/>
        <v>0</v>
      </c>
      <c r="W365" s="1">
        <f t="shared" si="43"/>
        <v>0</v>
      </c>
      <c r="X365" s="1" t="str">
        <f>IF(שבוע_בדילוג[[#This Row],[3 הפלגות זהות]]="","",IF(שבוע_בדילוג[[#This Row],[3 הפלגות זהות]]=1,שבוע_בדילוג[[#This Row],[LengthofCycle]],X364))</f>
        <v/>
      </c>
      <c r="Z365" s="1" t="str">
        <f>IF(OR(שבוע_בדילוג[[#This Row],[הווסת פעיל?]]=0,שבוע_בדילוג[[#This Row],[הווסת פעיל?]]=""),"",SUM(Z364,שבוע_בדילוג[[#This Row],[הווסת פעיל?]]))</f>
        <v/>
      </c>
      <c r="AA365" s="1" t="str">
        <f>IF(AND(שבוע_בדילוג[[#This Row],[כמה מחזורים עד עקירה]]&lt;&gt;"",Z366=""),שבוע_בדילוג[[#This Row],[כמה מחזורים עד עקירה]],"")</f>
        <v/>
      </c>
      <c r="AB365" s="1" t="str">
        <f>IF(AND(שבוע_בדילוג[[#This Row],[הווסת פעיל?]]=1,שבוע_בדילוג[[#This Row],[וסת קבוע אחרון]]&lt;&gt;X364),שבוע_בדילוג[[#This Row],[וסת קבוע אחרון]],"")</f>
        <v/>
      </c>
      <c r="AC365" s="1" t="str">
        <f>IF(AND(שבוע_בדילוג[[#This Row],[הווסת פעיל?]]=1,Y364=0,שבוע_בדילוג[[#This Row],[וסת קבוע אחרון]]=X364),שבוע_בדילוג[[#This Row],[וסת קבוע אחרון]],"")</f>
        <v/>
      </c>
      <c r="AD365" s="1" t="str">
        <f>IF(AND(שבוע_בדילוג[[#This Row],[הווסת פעיל?]]=1,Y364=0,שבוע_בדילוג[[#This Row],[וסת קבוע אחרון]]&lt;&gt;X364),1,"")</f>
        <v/>
      </c>
      <c r="AE365" s="1" t="str">
        <f>IF(AND(שבוע_בדילוג[[#This Row],[הווסת פעיל?]]&lt;&gt;"",B366=1),שבוע_בדילוג[[#This Row],[CycleNumber]],"")</f>
        <v/>
      </c>
      <c r="AF365" s="1" t="str">
        <f>IF(AND(שבוע_בדילוג[[#This Row],[הווסת פעיל?]]&lt;&gt;"",Y364=""),שבוע_בדילוג[[#This Row],[CycleNumber]],"")</f>
        <v/>
      </c>
      <c r="AG365" s="1" t="str">
        <f>IF(B366=1,"",IF(שבוע_בדילוג[[#This Row],[הווסת פעיל?]]=1,IF(שבוע_בדילוג[[#This Row],[וסת קבוע אחרון]]=F366,1,0),""))</f>
        <v/>
      </c>
      <c r="AH365" s="1" t="str">
        <f>IF(B366=1,"",IF(שבוע_בדילוג[[#This Row],[הווסת פעיל?]]=1,IF(OR(שבוע_בדילוג[[#This Row],[וסת קבוע אחרון]]=F366,F366=שבוע_בדילוג[[#This Row],[LengthofCycle]]),1,0),""))</f>
        <v/>
      </c>
      <c r="AI365" s="1" t="str">
        <f>IF(B366=1,"",IF(שבוע_בדילוג[[#This Row],[הווסת פעיל?]]=1,IF(OR(שבוע_בדילוג[[#This Row],[וסת קבוע אחרון]]=F366,F366=שבוע_בדילוג[[#This Row],[LengthofCycle]],AND(שבוע_בדילוג[[#This Row],[LengthofCycle]]&lt;&gt;שבוע_בדילוג[[#This Row],[וסת קבוע אחרון]],OR(F366=28,F366=29))),1,0),""))</f>
        <v/>
      </c>
      <c r="AJ365" s="1" t="str">
        <f>IF(AND(שבוע_בדילוג[[#This Row],[הווסת פעיל?]]=1,B366=1),1,"")</f>
        <v/>
      </c>
      <c r="AK365" s="4">
        <f>IF(AND(שבוע_בדילוג[[#This Row],[הווסת פעיל?]]&lt;&gt;1,B366&lt;&gt;1,B366&lt;&gt;""),IF(שבוע_בדילוג[[#This Row],[LengthofCycle]]=F366,1,0),"")</f>
        <v>0</v>
      </c>
      <c r="AL365" s="4">
        <f>IF(AND(שבוע_בדילוג[[#This Row],[הווסת פעיל?]]&lt;&gt;1,B366&lt;&gt;1,B366&lt;&gt;""),IF(OR(שבוע_בדילוג[[#This Row],[LengthofCycle]]=F366,F366=29),1,0),"")</f>
        <v>0</v>
      </c>
      <c r="AM365" s="4">
        <f>IF(AND(שבוע_בדילוג[[#This Row],[הווסת פעיל?]]&lt;&gt;1,B366&lt;&gt;1,B366&lt;&gt;""),IF(OR(שבוע_בדילוג[[#This Row],[LengthofCycle]]=F366,F366=29,F366=28),1,0),"")</f>
        <v>1</v>
      </c>
    </row>
    <row r="366" spans="1:39" x14ac:dyDescent="0.25">
      <c r="A366" s="1" t="s">
        <v>89</v>
      </c>
      <c r="B366" s="1">
        <v>7</v>
      </c>
      <c r="C366" s="1">
        <v>0</v>
      </c>
      <c r="D366" s="1">
        <v>1</v>
      </c>
      <c r="E366" s="1">
        <v>0</v>
      </c>
      <c r="F366" s="1">
        <v>28</v>
      </c>
      <c r="H366" s="1">
        <f>שבוע_בדילוג[[#This Row],[LengthofCycle]]+1</f>
        <v>29</v>
      </c>
      <c r="I366" s="1" t="str">
        <f>IF(IFERROR(LOOKUP(שבוע_בדילוג[[#This Row],[ClientID]],קביעויות[השבוע בדילוג]),FALSE)=שבוע_בדילוג[[#This Row],[ClientID]],1,"")</f>
        <v/>
      </c>
      <c r="J366" s="1" t="str">
        <f>IF(AND(שבוע_בדילוג[[#This Row],[CycleNumber]]&gt;1,OR(B367="",שבוע_בדילוג[[#This Row],[CycleNumber]]&gt;B365)),IF(OR(AND(שבוע_בדילוג[[#This Row],[LengthofCycle]]=29,F365=29),AND(שבוע_בדילוג[[#This Row],[LengthofCycle]]=36,F365=36)),1,""),"")</f>
        <v/>
      </c>
      <c r="K366" s="1" t="str">
        <f>IF(AND(שבוע_בדילוג[[#This Row],[וסת השבוע]]=1,J365=1,שבוע_בדילוג[[#This Row],[CycleNumber]]&gt;B365),1,"")</f>
        <v/>
      </c>
      <c r="L366" s="1" t="str">
        <f>IF(שבוע_בדילוג[[#This Row],[CycleNumber]]=1,"",IF(שבוע_בדילוג[[#This Row],[וסת השבוע]]=1,0,IF(L365="","",IF(L365=0,IF(שבוע_בדילוג[[#This Row],[LengthofCycle]]=29,0,1),IF(L365=1,IF(שבוע_בדילוג[[#This Row],[LengthofCycle]]+F365=29*2,0,2),IF(L365=2,IF(שבוע_בדילוג[[#This Row],[LengthofCycle]]+F365+F364=29*3,0,3),""))))))</f>
        <v/>
      </c>
      <c r="M366" s="1" t="str">
        <f>IF(שבוע_בדילוג[[#This Row],[וסת השבוע]]=1,IF(שבוע_בדילוג[[#This Row],[וסת השבוע וההפלגה ביחד]]=1,M365+1,0),IF(AND(שבוע_בדילוג[[#This Row],[CycleNumber]]&gt;B365,שבוע_בדילוג[[#This Row],[CycleNumber]]&gt;1),IF(שבוע_בדילוג[[#This Row],[וסת השבוע פעיל?]]&lt;&gt;"",M365+1,""),""))</f>
        <v/>
      </c>
      <c r="N366" s="1" t="str">
        <f>IF(שבוע_בדילוג[[#This Row],[וסת השבוע פעיל?2]]="","",IF(AND(שבוע_בדילוג[[#This Row],[וסת השבוע פעיל?]]&lt;&gt;"",שבוע_בדילוג[[#This Row],[CycleNumber]]&lt;B367,B367&lt;&gt;"",שבוע_בדילוג[[#This Row],[וסת השבוע פעיל?]]&lt;3),IF(L367=0,IF(AND(שבוע_בדילוג[[#This Row],[וסת השבוע פעיל?]]&gt;0,J367=1),0,1),0),""))</f>
        <v/>
      </c>
      <c r="O366" s="1" t="str">
        <f t="shared" si="44"/>
        <v/>
      </c>
      <c r="P366" s="1" t="str">
        <f>IF(AND(שבוע_בדילוג[[#This Row],[חיזוי - שבוע]]=1,K367=1),1,"")</f>
        <v/>
      </c>
      <c r="Q366" s="1" t="str">
        <f>IF(AND(שבוע_בדילוג[[#This Row],[וסת השבוע פעיל?]]&lt;3,OR(שבוע_בדילוג[[#This Row],[CycleNumber]]&gt;B367,B367="")),1,"")</f>
        <v/>
      </c>
      <c r="R366" s="1" t="str">
        <f>IF(AND(שבוע_בדילוג[[#This Row],[חיזוי - שבוע]]&lt;&gt;"",שבוע_בדילוג[[#This Row],[וסת השבוע פעיל?2]]=""),1,"")</f>
        <v/>
      </c>
      <c r="S366" s="1" t="str">
        <f>IF(שבוע_בדילוג[[#This Row],[האישה קבעה וסת שבוע בדילוג?]]=1,IF(שבוע_בדילוג[[#This Row],[וסת השבוע פעיל?]]&lt;3,1,0),"")</f>
        <v/>
      </c>
      <c r="T3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6" s="1">
        <f t="shared" si="41"/>
        <v>0</v>
      </c>
      <c r="V366" s="1">
        <f t="shared" si="42"/>
        <v>0</v>
      </c>
      <c r="W366" s="1">
        <f t="shared" si="43"/>
        <v>0</v>
      </c>
      <c r="X366" s="1" t="str">
        <f>IF(שבוע_בדילוג[[#This Row],[3 הפלגות זהות]]="","",IF(שבוע_בדילוג[[#This Row],[3 הפלגות זהות]]=1,שבוע_בדילוג[[#This Row],[LengthofCycle]],X365))</f>
        <v/>
      </c>
      <c r="Z366" s="1" t="str">
        <f>IF(OR(שבוע_בדילוג[[#This Row],[הווסת פעיל?]]=0,שבוע_בדילוג[[#This Row],[הווסת פעיל?]]=""),"",SUM(Z365,שבוע_בדילוג[[#This Row],[הווסת פעיל?]]))</f>
        <v/>
      </c>
      <c r="AA366" s="1" t="str">
        <f>IF(AND(שבוע_בדילוג[[#This Row],[כמה מחזורים עד עקירה]]&lt;&gt;"",Z367=""),שבוע_בדילוג[[#This Row],[כמה מחזורים עד עקירה]],"")</f>
        <v/>
      </c>
      <c r="AB366" s="1" t="str">
        <f>IF(AND(שבוע_בדילוג[[#This Row],[הווסת פעיל?]]=1,שבוע_בדילוג[[#This Row],[וסת קבוע אחרון]]&lt;&gt;X365),שבוע_בדילוג[[#This Row],[וסת קבוע אחרון]],"")</f>
        <v/>
      </c>
      <c r="AC366" s="1" t="str">
        <f>IF(AND(שבוע_בדילוג[[#This Row],[הווסת פעיל?]]=1,Y365=0,שבוע_בדילוג[[#This Row],[וסת קבוע אחרון]]=X365),שבוע_בדילוג[[#This Row],[וסת קבוע אחרון]],"")</f>
        <v/>
      </c>
      <c r="AD366" s="1" t="str">
        <f>IF(AND(שבוע_בדילוג[[#This Row],[הווסת פעיל?]]=1,Y365=0,שבוע_בדילוג[[#This Row],[וסת קבוע אחרון]]&lt;&gt;X365),1,"")</f>
        <v/>
      </c>
      <c r="AE366" s="1" t="str">
        <f>IF(AND(שבוע_בדילוג[[#This Row],[הווסת פעיל?]]&lt;&gt;"",B367=1),שבוע_בדילוג[[#This Row],[CycleNumber]],"")</f>
        <v/>
      </c>
      <c r="AF366" s="1" t="str">
        <f>IF(AND(שבוע_בדילוג[[#This Row],[הווסת פעיל?]]&lt;&gt;"",Y365=""),שבוע_בדילוג[[#This Row],[CycleNumber]],"")</f>
        <v/>
      </c>
      <c r="AG366" s="1" t="str">
        <f>IF(B367=1,"",IF(שבוע_בדילוג[[#This Row],[הווסת פעיל?]]=1,IF(שבוע_בדילוג[[#This Row],[וסת קבוע אחרון]]=F367,1,0),""))</f>
        <v/>
      </c>
      <c r="AH366" s="1" t="str">
        <f>IF(B367=1,"",IF(שבוע_בדילוג[[#This Row],[הווסת פעיל?]]=1,IF(OR(שבוע_בדילוג[[#This Row],[וסת קבוע אחרון]]=F367,F367=שבוע_בדילוג[[#This Row],[LengthofCycle]]),1,0),""))</f>
        <v/>
      </c>
      <c r="AI366" s="1" t="str">
        <f>IF(B367=1,"",IF(שבוע_בדילוג[[#This Row],[הווסת פעיל?]]=1,IF(OR(שבוע_בדילוג[[#This Row],[וסת קבוע אחרון]]=F367,F367=שבוע_בדילוג[[#This Row],[LengthofCycle]],AND(שבוע_בדילוג[[#This Row],[LengthofCycle]]&lt;&gt;שבוע_בדילוג[[#This Row],[וסת קבוע אחרון]],OR(F367=28,F367=29))),1,0),""))</f>
        <v/>
      </c>
      <c r="AJ366" s="1" t="str">
        <f>IF(AND(שבוע_בדילוג[[#This Row],[הווסת פעיל?]]=1,B367=1),1,"")</f>
        <v/>
      </c>
      <c r="AK366" s="4">
        <f>IF(AND(שבוע_בדילוג[[#This Row],[הווסת פעיל?]]&lt;&gt;1,B367&lt;&gt;1,B367&lt;&gt;""),IF(שבוע_בדילוג[[#This Row],[LengthofCycle]]=F367,1,0),"")</f>
        <v>0</v>
      </c>
      <c r="AL366" s="4">
        <f>IF(AND(שבוע_בדילוג[[#This Row],[הווסת פעיל?]]&lt;&gt;1,B367&lt;&gt;1,B367&lt;&gt;""),IF(OR(שבוע_בדילוג[[#This Row],[LengthofCycle]]=F367,F367=29),1,0),"")</f>
        <v>0</v>
      </c>
      <c r="AM366" s="4">
        <f>IF(AND(שבוע_בדילוג[[#This Row],[הווסת פעיל?]]&lt;&gt;1,B367&lt;&gt;1,B367&lt;&gt;""),IF(OR(שבוע_בדילוג[[#This Row],[LengthofCycle]]=F367,F367=29,F367=28),1,0),"")</f>
        <v>0</v>
      </c>
    </row>
    <row r="367" spans="1:39" x14ac:dyDescent="0.25">
      <c r="A367" s="1" t="s">
        <v>89</v>
      </c>
      <c r="B367" s="1">
        <v>8</v>
      </c>
      <c r="C367" s="1">
        <v>0</v>
      </c>
      <c r="D367" s="1">
        <v>1</v>
      </c>
      <c r="E367" s="1">
        <v>0</v>
      </c>
      <c r="F367" s="1">
        <v>27</v>
      </c>
      <c r="H367" s="1">
        <f>שבוע_בדילוג[[#This Row],[LengthofCycle]]+1</f>
        <v>28</v>
      </c>
      <c r="I367" s="1" t="str">
        <f>IF(IFERROR(LOOKUP(שבוע_בדילוג[[#This Row],[ClientID]],קביעויות[השבוע בדילוג]),FALSE)=שבוע_בדילוג[[#This Row],[ClientID]],1,"")</f>
        <v/>
      </c>
      <c r="J367" s="1" t="str">
        <f>IF(AND(שבוע_בדילוג[[#This Row],[CycleNumber]]&gt;1,OR(B368="",שבוע_בדילוג[[#This Row],[CycleNumber]]&gt;B366)),IF(OR(AND(שבוע_בדילוג[[#This Row],[LengthofCycle]]=29,F366=29),AND(שבוע_בדילוג[[#This Row],[LengthofCycle]]=36,F366=36)),1,""),"")</f>
        <v/>
      </c>
      <c r="K367" s="1" t="str">
        <f>IF(AND(שבוע_בדילוג[[#This Row],[וסת השבוע]]=1,J366=1,שבוע_בדילוג[[#This Row],[CycleNumber]]&gt;B366),1,"")</f>
        <v/>
      </c>
      <c r="L367" s="1" t="str">
        <f>IF(שבוע_בדילוג[[#This Row],[CycleNumber]]=1,"",IF(שבוע_בדילוג[[#This Row],[וסת השבוע]]=1,0,IF(L366="","",IF(L366=0,IF(שבוע_בדילוג[[#This Row],[LengthofCycle]]=29,0,1),IF(L366=1,IF(שבוע_בדילוג[[#This Row],[LengthofCycle]]+F366=29*2,0,2),IF(L366=2,IF(שבוע_בדילוג[[#This Row],[LengthofCycle]]+F366+F365=29*3,0,3),""))))))</f>
        <v/>
      </c>
      <c r="M367" s="1" t="str">
        <f>IF(שבוע_בדילוג[[#This Row],[וסת השבוע]]=1,IF(שבוע_בדילוג[[#This Row],[וסת השבוע וההפלגה ביחד]]=1,M366+1,0),IF(AND(שבוע_בדילוג[[#This Row],[CycleNumber]]&gt;B366,שבוע_בדילוג[[#This Row],[CycleNumber]]&gt;1),IF(שבוע_בדילוג[[#This Row],[וסת השבוע פעיל?]]&lt;&gt;"",M366+1,""),""))</f>
        <v/>
      </c>
      <c r="N367" s="1" t="str">
        <f>IF(שבוע_בדילוג[[#This Row],[וסת השבוע פעיל?2]]="","",IF(AND(שבוע_בדילוג[[#This Row],[וסת השבוע פעיל?]]&lt;&gt;"",שבוע_בדילוג[[#This Row],[CycleNumber]]&lt;B368,B368&lt;&gt;"",שבוע_בדילוג[[#This Row],[וסת השבוע פעיל?]]&lt;3),IF(L368=0,IF(AND(שבוע_בדילוג[[#This Row],[וסת השבוע פעיל?]]&gt;0,J368=1),0,1),0),""))</f>
        <v/>
      </c>
      <c r="O367" s="1" t="str">
        <f t="shared" si="44"/>
        <v/>
      </c>
      <c r="P367" s="1" t="str">
        <f>IF(AND(שבוע_בדילוג[[#This Row],[חיזוי - שבוע]]=1,K368=1),1,"")</f>
        <v/>
      </c>
      <c r="Q367" s="1" t="str">
        <f>IF(AND(שבוע_בדילוג[[#This Row],[וסת השבוע פעיל?]]&lt;3,OR(שבוע_בדילוג[[#This Row],[CycleNumber]]&gt;B368,B368="")),1,"")</f>
        <v/>
      </c>
      <c r="R367" s="1" t="str">
        <f>IF(AND(שבוע_בדילוג[[#This Row],[חיזוי - שבוע]]&lt;&gt;"",שבוע_בדילוג[[#This Row],[וסת השבוע פעיל?2]]=""),1,"")</f>
        <v/>
      </c>
      <c r="S367" s="1" t="str">
        <f>IF(שבוע_בדילוג[[#This Row],[האישה קבעה וסת שבוע בדילוג?]]=1,IF(שבוע_בדילוג[[#This Row],[וסת השבוע פעיל?]]&lt;3,1,0),"")</f>
        <v/>
      </c>
      <c r="T3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7" s="1">
        <f t="shared" si="41"/>
        <v>0</v>
      </c>
      <c r="V367" s="1">
        <f t="shared" si="42"/>
        <v>0</v>
      </c>
      <c r="W367" s="1">
        <f t="shared" si="43"/>
        <v>0</v>
      </c>
      <c r="X367" s="1" t="str">
        <f>IF(שבוע_בדילוג[[#This Row],[3 הפלגות זהות]]="","",IF(שבוע_בדילוג[[#This Row],[3 הפלגות זהות]]=1,שבוע_בדילוג[[#This Row],[LengthofCycle]],X366))</f>
        <v/>
      </c>
      <c r="Z367" s="1" t="str">
        <f>IF(OR(שבוע_בדילוג[[#This Row],[הווסת פעיל?]]=0,שבוע_בדילוג[[#This Row],[הווסת פעיל?]]=""),"",SUM(Z366,שבוע_בדילוג[[#This Row],[הווסת פעיל?]]))</f>
        <v/>
      </c>
      <c r="AA367" s="1" t="str">
        <f>IF(AND(שבוע_בדילוג[[#This Row],[כמה מחזורים עד עקירה]]&lt;&gt;"",Z368=""),שבוע_בדילוג[[#This Row],[כמה מחזורים עד עקירה]],"")</f>
        <v/>
      </c>
      <c r="AB367" s="1" t="str">
        <f>IF(AND(שבוע_בדילוג[[#This Row],[הווסת פעיל?]]=1,שבוע_בדילוג[[#This Row],[וסת קבוע אחרון]]&lt;&gt;X366),שבוע_בדילוג[[#This Row],[וסת קבוע אחרון]],"")</f>
        <v/>
      </c>
      <c r="AC367" s="1" t="str">
        <f>IF(AND(שבוע_בדילוג[[#This Row],[הווסת פעיל?]]=1,Y366=0,שבוע_בדילוג[[#This Row],[וסת קבוע אחרון]]=X366),שבוע_בדילוג[[#This Row],[וסת קבוע אחרון]],"")</f>
        <v/>
      </c>
      <c r="AD367" s="1" t="str">
        <f>IF(AND(שבוע_בדילוג[[#This Row],[הווסת פעיל?]]=1,Y366=0,שבוע_בדילוג[[#This Row],[וסת קבוע אחרון]]&lt;&gt;X366),1,"")</f>
        <v/>
      </c>
      <c r="AE367" s="1" t="str">
        <f>IF(AND(שבוע_בדילוג[[#This Row],[הווסת פעיל?]]&lt;&gt;"",B368=1),שבוע_בדילוג[[#This Row],[CycleNumber]],"")</f>
        <v/>
      </c>
      <c r="AF367" s="1" t="str">
        <f>IF(AND(שבוע_בדילוג[[#This Row],[הווסת פעיל?]]&lt;&gt;"",Y366=""),שבוע_בדילוג[[#This Row],[CycleNumber]],"")</f>
        <v/>
      </c>
      <c r="AG367" s="1" t="str">
        <f>IF(B368=1,"",IF(שבוע_בדילוג[[#This Row],[הווסת פעיל?]]=1,IF(שבוע_בדילוג[[#This Row],[וסת קבוע אחרון]]=F368,1,0),""))</f>
        <v/>
      </c>
      <c r="AH367" s="1" t="str">
        <f>IF(B368=1,"",IF(שבוע_בדילוג[[#This Row],[הווסת פעיל?]]=1,IF(OR(שבוע_בדילוג[[#This Row],[וסת קבוע אחרון]]=F368,F368=שבוע_בדילוג[[#This Row],[LengthofCycle]]),1,0),""))</f>
        <v/>
      </c>
      <c r="AI367" s="1" t="str">
        <f>IF(B368=1,"",IF(שבוע_בדילוג[[#This Row],[הווסת פעיל?]]=1,IF(OR(שבוע_בדילוג[[#This Row],[וסת קבוע אחרון]]=F368,F368=שבוע_בדילוג[[#This Row],[LengthofCycle]],AND(שבוע_בדילוג[[#This Row],[LengthofCycle]]&lt;&gt;שבוע_בדילוג[[#This Row],[וסת קבוע אחרון]],OR(F368=28,F368=29))),1,0),""))</f>
        <v/>
      </c>
      <c r="AJ367" s="1" t="str">
        <f>IF(AND(שבוע_בדילוג[[#This Row],[הווסת פעיל?]]=1,B368=1),1,"")</f>
        <v/>
      </c>
      <c r="AK367" s="4">
        <f>IF(AND(שבוע_בדילוג[[#This Row],[הווסת פעיל?]]&lt;&gt;1,B368&lt;&gt;1,B368&lt;&gt;""),IF(שבוע_בדילוג[[#This Row],[LengthofCycle]]=F368,1,0),"")</f>
        <v>0</v>
      </c>
      <c r="AL367" s="4">
        <f>IF(AND(שבוע_בדילוג[[#This Row],[הווסת פעיל?]]&lt;&gt;1,B368&lt;&gt;1,B368&lt;&gt;""),IF(OR(שבוע_בדילוג[[#This Row],[LengthofCycle]]=F368,F368=29),1,0),"")</f>
        <v>0</v>
      </c>
      <c r="AM367" s="4">
        <f>IF(AND(שבוע_בדילוג[[#This Row],[הווסת פעיל?]]&lt;&gt;1,B368&lt;&gt;1,B368&lt;&gt;""),IF(OR(שבוע_בדילוג[[#This Row],[LengthofCycle]]=F368,F368=29,F368=28),1,0),"")</f>
        <v>1</v>
      </c>
    </row>
    <row r="368" spans="1:39" x14ac:dyDescent="0.25">
      <c r="A368" s="1" t="s">
        <v>89</v>
      </c>
      <c r="B368" s="1">
        <v>9</v>
      </c>
      <c r="C368" s="1">
        <v>0</v>
      </c>
      <c r="D368" s="1">
        <v>1</v>
      </c>
      <c r="E368" s="1">
        <v>0</v>
      </c>
      <c r="F368" s="1">
        <v>28</v>
      </c>
      <c r="H368" s="1">
        <f>שבוע_בדילוג[[#This Row],[LengthofCycle]]+1</f>
        <v>29</v>
      </c>
      <c r="I368" s="1" t="str">
        <f>IF(IFERROR(LOOKUP(שבוע_בדילוג[[#This Row],[ClientID]],קביעויות[השבוע בדילוג]),FALSE)=שבוע_בדילוג[[#This Row],[ClientID]],1,"")</f>
        <v/>
      </c>
      <c r="J368" s="1" t="str">
        <f>IF(AND(שבוע_בדילוג[[#This Row],[CycleNumber]]&gt;1,OR(B369="",שבוע_בדילוג[[#This Row],[CycleNumber]]&gt;B367)),IF(OR(AND(שבוע_בדילוג[[#This Row],[LengthofCycle]]=29,F367=29),AND(שבוע_בדילוג[[#This Row],[LengthofCycle]]=36,F367=36)),1,""),"")</f>
        <v/>
      </c>
      <c r="K368" s="1" t="str">
        <f>IF(AND(שבוע_בדילוג[[#This Row],[וסת השבוע]]=1,J367=1,שבוע_בדילוג[[#This Row],[CycleNumber]]&gt;B367),1,"")</f>
        <v/>
      </c>
      <c r="L368" s="1" t="str">
        <f>IF(שבוע_בדילוג[[#This Row],[CycleNumber]]=1,"",IF(שבוע_בדילוג[[#This Row],[וסת השבוע]]=1,0,IF(L367="","",IF(L367=0,IF(שבוע_בדילוג[[#This Row],[LengthofCycle]]=29,0,1),IF(L367=1,IF(שבוע_בדילוג[[#This Row],[LengthofCycle]]+F367=29*2,0,2),IF(L367=2,IF(שבוע_בדילוג[[#This Row],[LengthofCycle]]+F367+F366=29*3,0,3),""))))))</f>
        <v/>
      </c>
      <c r="M368" s="1" t="str">
        <f>IF(שבוע_בדילוג[[#This Row],[וסת השבוע]]=1,IF(שבוע_בדילוג[[#This Row],[וסת השבוע וההפלגה ביחד]]=1,M367+1,0),IF(AND(שבוע_בדילוג[[#This Row],[CycleNumber]]&gt;B367,שבוע_בדילוג[[#This Row],[CycleNumber]]&gt;1),IF(שבוע_בדילוג[[#This Row],[וסת השבוע פעיל?]]&lt;&gt;"",M367+1,""),""))</f>
        <v/>
      </c>
      <c r="N368" s="1" t="str">
        <f>IF(שבוע_בדילוג[[#This Row],[וסת השבוע פעיל?2]]="","",IF(AND(שבוע_בדילוג[[#This Row],[וסת השבוע פעיל?]]&lt;&gt;"",שבוע_בדילוג[[#This Row],[CycleNumber]]&lt;B369,B369&lt;&gt;"",שבוע_בדילוג[[#This Row],[וסת השבוע פעיל?]]&lt;3),IF(L369=0,IF(AND(שבוע_בדילוג[[#This Row],[וסת השבוע פעיל?]]&gt;0,J369=1),0,1),0),""))</f>
        <v/>
      </c>
      <c r="O368" s="1" t="str">
        <f t="shared" si="44"/>
        <v/>
      </c>
      <c r="P368" s="1" t="str">
        <f>IF(AND(שבוע_בדילוג[[#This Row],[חיזוי - שבוע]]=1,K369=1),1,"")</f>
        <v/>
      </c>
      <c r="Q368" s="1" t="str">
        <f>IF(AND(שבוע_בדילוג[[#This Row],[וסת השבוע פעיל?]]&lt;3,OR(שבוע_בדילוג[[#This Row],[CycleNumber]]&gt;B369,B369="")),1,"")</f>
        <v/>
      </c>
      <c r="R368" s="1" t="str">
        <f>IF(AND(שבוע_בדילוג[[#This Row],[חיזוי - שבוע]]&lt;&gt;"",שבוע_בדילוג[[#This Row],[וסת השבוע פעיל?2]]=""),1,"")</f>
        <v/>
      </c>
      <c r="S368" s="1" t="str">
        <f>IF(שבוע_בדילוג[[#This Row],[האישה קבעה וסת שבוע בדילוג?]]=1,IF(שבוע_בדילוג[[#This Row],[וסת השבוע פעיל?]]&lt;3,1,0),"")</f>
        <v/>
      </c>
      <c r="T3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8" s="1">
        <f t="shared" si="41"/>
        <v>0</v>
      </c>
      <c r="V368" s="1">
        <f t="shared" si="42"/>
        <v>0</v>
      </c>
      <c r="W368" s="1">
        <f t="shared" si="43"/>
        <v>0</v>
      </c>
      <c r="X368" s="1" t="str">
        <f>IF(שבוע_בדילוג[[#This Row],[3 הפלגות זהות]]="","",IF(שבוע_בדילוג[[#This Row],[3 הפלגות זהות]]=1,שבוע_בדילוג[[#This Row],[LengthofCycle]],X367))</f>
        <v/>
      </c>
      <c r="Z368" s="1" t="str">
        <f>IF(OR(שבוע_בדילוג[[#This Row],[הווסת פעיל?]]=0,שבוע_בדילוג[[#This Row],[הווסת פעיל?]]=""),"",SUM(Z367,שבוע_בדילוג[[#This Row],[הווסת פעיל?]]))</f>
        <v/>
      </c>
      <c r="AA368" s="1" t="str">
        <f>IF(AND(שבוע_בדילוג[[#This Row],[כמה מחזורים עד עקירה]]&lt;&gt;"",Z369=""),שבוע_בדילוג[[#This Row],[כמה מחזורים עד עקירה]],"")</f>
        <v/>
      </c>
      <c r="AB368" s="1" t="str">
        <f>IF(AND(שבוע_בדילוג[[#This Row],[הווסת פעיל?]]=1,שבוע_בדילוג[[#This Row],[וסת קבוע אחרון]]&lt;&gt;X367),שבוע_בדילוג[[#This Row],[וסת קבוע אחרון]],"")</f>
        <v/>
      </c>
      <c r="AC368" s="1" t="str">
        <f>IF(AND(שבוע_בדילוג[[#This Row],[הווסת פעיל?]]=1,Y367=0,שבוע_בדילוג[[#This Row],[וסת קבוע אחרון]]=X367),שבוע_בדילוג[[#This Row],[וסת קבוע אחרון]],"")</f>
        <v/>
      </c>
      <c r="AD368" s="1" t="str">
        <f>IF(AND(שבוע_בדילוג[[#This Row],[הווסת פעיל?]]=1,Y367=0,שבוע_בדילוג[[#This Row],[וסת קבוע אחרון]]&lt;&gt;X367),1,"")</f>
        <v/>
      </c>
      <c r="AE368" s="1" t="str">
        <f>IF(AND(שבוע_בדילוג[[#This Row],[הווסת פעיל?]]&lt;&gt;"",B369=1),שבוע_בדילוג[[#This Row],[CycleNumber]],"")</f>
        <v/>
      </c>
      <c r="AF368" s="1" t="str">
        <f>IF(AND(שבוע_בדילוג[[#This Row],[הווסת פעיל?]]&lt;&gt;"",Y367=""),שבוע_בדילוג[[#This Row],[CycleNumber]],"")</f>
        <v/>
      </c>
      <c r="AG368" s="1" t="str">
        <f>IF(B369=1,"",IF(שבוע_בדילוג[[#This Row],[הווסת פעיל?]]=1,IF(שבוע_בדילוג[[#This Row],[וסת קבוע אחרון]]=F369,1,0),""))</f>
        <v/>
      </c>
      <c r="AH368" s="1" t="str">
        <f>IF(B369=1,"",IF(שבוע_בדילוג[[#This Row],[הווסת פעיל?]]=1,IF(OR(שבוע_בדילוג[[#This Row],[וסת קבוע אחרון]]=F369,F369=שבוע_בדילוג[[#This Row],[LengthofCycle]]),1,0),""))</f>
        <v/>
      </c>
      <c r="AI368" s="1" t="str">
        <f>IF(B369=1,"",IF(שבוע_בדילוג[[#This Row],[הווסת פעיל?]]=1,IF(OR(שבוע_בדילוג[[#This Row],[וסת קבוע אחרון]]=F369,F369=שבוע_בדילוג[[#This Row],[LengthofCycle]],AND(שבוע_בדילוג[[#This Row],[LengthofCycle]]&lt;&gt;שבוע_בדילוג[[#This Row],[וסת קבוע אחרון]],OR(F369=28,F369=29))),1,0),""))</f>
        <v/>
      </c>
      <c r="AJ368" s="1" t="str">
        <f>IF(AND(שבוע_בדילוג[[#This Row],[הווסת פעיל?]]=1,B369=1),1,"")</f>
        <v/>
      </c>
      <c r="AK368" s="4">
        <f>IF(AND(שבוע_בדילוג[[#This Row],[הווסת פעיל?]]&lt;&gt;1,B369&lt;&gt;1,B369&lt;&gt;""),IF(שבוע_בדילוג[[#This Row],[LengthofCycle]]=F369,1,0),"")</f>
        <v>1</v>
      </c>
      <c r="AL368" s="4">
        <f>IF(AND(שבוע_בדילוג[[#This Row],[הווסת פעיל?]]&lt;&gt;1,B369&lt;&gt;1,B369&lt;&gt;""),IF(OR(שבוע_בדילוג[[#This Row],[LengthofCycle]]=F369,F369=29),1,0),"")</f>
        <v>1</v>
      </c>
      <c r="AM368" s="4">
        <f>IF(AND(שבוע_בדילוג[[#This Row],[הווסת פעיל?]]&lt;&gt;1,B369&lt;&gt;1,B369&lt;&gt;""),IF(OR(שבוע_בדילוג[[#This Row],[LengthofCycle]]=F369,F369=29,F369=28),1,0),"")</f>
        <v>1</v>
      </c>
    </row>
    <row r="369" spans="1:39" x14ac:dyDescent="0.25">
      <c r="A369" s="1" t="s">
        <v>89</v>
      </c>
      <c r="B369" s="1">
        <v>10</v>
      </c>
      <c r="C369" s="1">
        <v>0</v>
      </c>
      <c r="D369" s="1">
        <v>1</v>
      </c>
      <c r="E369" s="1">
        <v>0</v>
      </c>
      <c r="F369" s="1">
        <v>28</v>
      </c>
      <c r="H369" s="1">
        <f>שבוע_בדילוג[[#This Row],[LengthofCycle]]+1</f>
        <v>29</v>
      </c>
      <c r="I369" s="1" t="str">
        <f>IF(IFERROR(LOOKUP(שבוע_בדילוג[[#This Row],[ClientID]],קביעויות[השבוע בדילוג]),FALSE)=שבוע_בדילוג[[#This Row],[ClientID]],1,"")</f>
        <v/>
      </c>
      <c r="J369" s="1" t="str">
        <f>IF(AND(שבוע_בדילוג[[#This Row],[CycleNumber]]&gt;1,OR(B370="",שבוע_בדילוג[[#This Row],[CycleNumber]]&gt;B368)),IF(OR(AND(שבוע_בדילוג[[#This Row],[LengthofCycle]]=29,F368=29),AND(שבוע_בדילוג[[#This Row],[LengthofCycle]]=36,F368=36)),1,""),"")</f>
        <v/>
      </c>
      <c r="K369" s="1" t="str">
        <f>IF(AND(שבוע_בדילוג[[#This Row],[וסת השבוע]]=1,J368=1,שבוע_בדילוג[[#This Row],[CycleNumber]]&gt;B368),1,"")</f>
        <v/>
      </c>
      <c r="L369" s="1" t="str">
        <f>IF(שבוע_בדילוג[[#This Row],[CycleNumber]]=1,"",IF(שבוע_בדילוג[[#This Row],[וסת השבוע]]=1,0,IF(L368="","",IF(L368=0,IF(שבוע_בדילוג[[#This Row],[LengthofCycle]]=29,0,1),IF(L368=1,IF(שבוע_בדילוג[[#This Row],[LengthofCycle]]+F368=29*2,0,2),IF(L368=2,IF(שבוע_בדילוג[[#This Row],[LengthofCycle]]+F368+F367=29*3,0,3),""))))))</f>
        <v/>
      </c>
      <c r="M369" s="1" t="str">
        <f>IF(שבוע_בדילוג[[#This Row],[וסת השבוע]]=1,IF(שבוע_בדילוג[[#This Row],[וסת השבוע וההפלגה ביחד]]=1,M368+1,0),IF(AND(שבוע_בדילוג[[#This Row],[CycleNumber]]&gt;B368,שבוע_בדילוג[[#This Row],[CycleNumber]]&gt;1),IF(שבוע_בדילוג[[#This Row],[וסת השבוע פעיל?]]&lt;&gt;"",M368+1,""),""))</f>
        <v/>
      </c>
      <c r="N369" s="1" t="str">
        <f>IF(שבוע_בדילוג[[#This Row],[וסת השבוע פעיל?2]]="","",IF(AND(שבוע_בדילוג[[#This Row],[וסת השבוע פעיל?]]&lt;&gt;"",שבוע_בדילוג[[#This Row],[CycleNumber]]&lt;B370,B370&lt;&gt;"",שבוע_בדילוג[[#This Row],[וסת השבוע פעיל?]]&lt;3),IF(L370=0,IF(AND(שבוע_בדילוג[[#This Row],[וסת השבוע פעיל?]]&gt;0,J370=1),0,1),0),""))</f>
        <v/>
      </c>
      <c r="O369" s="1" t="str">
        <f t="shared" si="44"/>
        <v/>
      </c>
      <c r="P369" s="1" t="str">
        <f>IF(AND(שבוע_בדילוג[[#This Row],[חיזוי - שבוע]]=1,K370=1),1,"")</f>
        <v/>
      </c>
      <c r="Q369" s="1" t="str">
        <f>IF(AND(שבוע_בדילוג[[#This Row],[וסת השבוע פעיל?]]&lt;3,OR(שבוע_בדילוג[[#This Row],[CycleNumber]]&gt;B370,B370="")),1,"")</f>
        <v/>
      </c>
      <c r="R369" s="1" t="str">
        <f>IF(AND(שבוע_בדילוג[[#This Row],[חיזוי - שבוע]]&lt;&gt;"",שבוע_בדילוג[[#This Row],[וסת השבוע פעיל?2]]=""),1,"")</f>
        <v/>
      </c>
      <c r="S369" s="1" t="str">
        <f>IF(שבוע_בדילוג[[#This Row],[האישה קבעה וסת שבוע בדילוג?]]=1,IF(שבוע_בדילוג[[#This Row],[וסת השבוע פעיל?]]&lt;3,1,0),"")</f>
        <v/>
      </c>
      <c r="T3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69" s="1">
        <f t="shared" ref="U369:U432" si="45">IF(B369&gt;2,IF(AND(F369=F368,F368=F367),1,0),"")</f>
        <v>0</v>
      </c>
      <c r="V369" s="1">
        <f t="shared" si="42"/>
        <v>0</v>
      </c>
      <c r="W369" s="1">
        <f t="shared" si="43"/>
        <v>0</v>
      </c>
      <c r="X369" s="1" t="str">
        <f>IF(שבוע_בדילוג[[#This Row],[3 הפלגות זהות]]="","",IF(שבוע_בדילוג[[#This Row],[3 הפלגות זהות]]=1,שבוע_בדילוג[[#This Row],[LengthofCycle]],X368))</f>
        <v/>
      </c>
      <c r="Z369" s="1" t="str">
        <f>IF(OR(שבוע_בדילוג[[#This Row],[הווסת פעיל?]]=0,שבוע_בדילוג[[#This Row],[הווסת פעיל?]]=""),"",SUM(Z368,שבוע_בדילוג[[#This Row],[הווסת פעיל?]]))</f>
        <v/>
      </c>
      <c r="AA369" s="1" t="str">
        <f>IF(AND(שבוע_בדילוג[[#This Row],[כמה מחזורים עד עקירה]]&lt;&gt;"",Z370=""),שבוע_בדילוג[[#This Row],[כמה מחזורים עד עקירה]],"")</f>
        <v/>
      </c>
      <c r="AB369" s="1" t="str">
        <f>IF(AND(שבוע_בדילוג[[#This Row],[הווסת פעיל?]]=1,שבוע_בדילוג[[#This Row],[וסת קבוע אחרון]]&lt;&gt;X368),שבוע_בדילוג[[#This Row],[וסת קבוע אחרון]],"")</f>
        <v/>
      </c>
      <c r="AC369" s="1" t="str">
        <f>IF(AND(שבוע_בדילוג[[#This Row],[הווסת פעיל?]]=1,Y368=0,שבוע_בדילוג[[#This Row],[וסת קבוע אחרון]]=X368),שבוע_בדילוג[[#This Row],[וסת קבוע אחרון]],"")</f>
        <v/>
      </c>
      <c r="AD369" s="1" t="str">
        <f>IF(AND(שבוע_בדילוג[[#This Row],[הווסת פעיל?]]=1,Y368=0,שבוע_בדילוג[[#This Row],[וסת קבוע אחרון]]&lt;&gt;X368),1,"")</f>
        <v/>
      </c>
      <c r="AE369" s="1" t="str">
        <f>IF(AND(שבוע_בדילוג[[#This Row],[הווסת פעיל?]]&lt;&gt;"",B370=1),שבוע_בדילוג[[#This Row],[CycleNumber]],"")</f>
        <v/>
      </c>
      <c r="AF369" s="1" t="str">
        <f>IF(AND(שבוע_בדילוג[[#This Row],[הווסת פעיל?]]&lt;&gt;"",Y368=""),שבוע_בדילוג[[#This Row],[CycleNumber]],"")</f>
        <v/>
      </c>
      <c r="AG369" s="1" t="str">
        <f>IF(B370=1,"",IF(שבוע_בדילוג[[#This Row],[הווסת פעיל?]]=1,IF(שבוע_בדילוג[[#This Row],[וסת קבוע אחרון]]=F370,1,0),""))</f>
        <v/>
      </c>
      <c r="AH369" s="1" t="str">
        <f>IF(B370=1,"",IF(שבוע_בדילוג[[#This Row],[הווסת פעיל?]]=1,IF(OR(שבוע_בדילוג[[#This Row],[וסת קבוע אחרון]]=F370,F370=שבוע_בדילוג[[#This Row],[LengthofCycle]]),1,0),""))</f>
        <v/>
      </c>
      <c r="AI369" s="1" t="str">
        <f>IF(B370=1,"",IF(שבוע_בדילוג[[#This Row],[הווסת פעיל?]]=1,IF(OR(שבוע_בדילוג[[#This Row],[וסת קבוע אחרון]]=F370,F370=שבוע_בדילוג[[#This Row],[LengthofCycle]],AND(שבוע_בדילוג[[#This Row],[LengthofCycle]]&lt;&gt;שבוע_בדילוג[[#This Row],[וסת קבוע אחרון]],OR(F370=28,F370=29))),1,0),""))</f>
        <v/>
      </c>
      <c r="AJ369" s="1" t="str">
        <f>IF(AND(שבוע_בדילוג[[#This Row],[הווסת פעיל?]]=1,B370=1),1,"")</f>
        <v/>
      </c>
      <c r="AK369" s="4">
        <f>IF(AND(שבוע_בדילוג[[#This Row],[הווסת פעיל?]]&lt;&gt;1,B370&lt;&gt;1,B370&lt;&gt;""),IF(שבוע_בדילוג[[#This Row],[LengthofCycle]]=F370,1,0),"")</f>
        <v>0</v>
      </c>
      <c r="AL369" s="4">
        <f>IF(AND(שבוע_בדילוג[[#This Row],[הווסת פעיל?]]&lt;&gt;1,B370&lt;&gt;1,B370&lt;&gt;""),IF(OR(שבוע_בדילוג[[#This Row],[LengthofCycle]]=F370,F370=29),1,0),"")</f>
        <v>1</v>
      </c>
      <c r="AM369" s="4">
        <f>IF(AND(שבוע_בדילוג[[#This Row],[הווסת פעיל?]]&lt;&gt;1,B370&lt;&gt;1,B370&lt;&gt;""),IF(OR(שבוע_בדילוג[[#This Row],[LengthofCycle]]=F370,F370=29,F370=28),1,0),"")</f>
        <v>1</v>
      </c>
    </row>
    <row r="370" spans="1:39" x14ac:dyDescent="0.25">
      <c r="A370" s="1" t="s">
        <v>89</v>
      </c>
      <c r="B370" s="1">
        <v>11</v>
      </c>
      <c r="C370" s="1">
        <v>0</v>
      </c>
      <c r="D370" s="1">
        <v>1</v>
      </c>
      <c r="E370" s="1">
        <v>0</v>
      </c>
      <c r="F370" s="1">
        <v>29</v>
      </c>
      <c r="H370" s="1">
        <f>שבוע_בדילוג[[#This Row],[LengthofCycle]]+1</f>
        <v>30</v>
      </c>
      <c r="I370" s="1" t="str">
        <f>IF(IFERROR(LOOKUP(שבוע_בדילוג[[#This Row],[ClientID]],קביעויות[השבוע בדילוג]),FALSE)=שבוע_בדילוג[[#This Row],[ClientID]],1,"")</f>
        <v/>
      </c>
      <c r="J370" s="1" t="str">
        <f>IF(AND(שבוע_בדילוג[[#This Row],[CycleNumber]]&gt;1,OR(B371="",שבוע_בדילוג[[#This Row],[CycleNumber]]&gt;B369)),IF(OR(AND(שבוע_בדילוג[[#This Row],[LengthofCycle]]=29,F369=29),AND(שבוע_בדילוג[[#This Row],[LengthofCycle]]=36,F369=36)),1,""),"")</f>
        <v/>
      </c>
      <c r="K370" s="1" t="str">
        <f>IF(AND(שבוע_בדילוג[[#This Row],[וסת השבוע]]=1,J369=1,שבוע_בדילוג[[#This Row],[CycleNumber]]&gt;B369),1,"")</f>
        <v/>
      </c>
      <c r="L370" s="1" t="str">
        <f>IF(שבוע_בדילוג[[#This Row],[CycleNumber]]=1,"",IF(שבוע_בדילוג[[#This Row],[וסת השבוע]]=1,0,IF(L369="","",IF(L369=0,IF(שבוע_בדילוג[[#This Row],[LengthofCycle]]=29,0,1),IF(L369=1,IF(שבוע_בדילוג[[#This Row],[LengthofCycle]]+F369=29*2,0,2),IF(L369=2,IF(שבוע_בדילוג[[#This Row],[LengthofCycle]]+F369+F368=29*3,0,3),""))))))</f>
        <v/>
      </c>
      <c r="M370" s="1" t="str">
        <f>IF(שבוע_בדילוג[[#This Row],[וסת השבוע]]=1,IF(שבוע_בדילוג[[#This Row],[וסת השבוע וההפלגה ביחד]]=1,M369+1,0),IF(AND(שבוע_בדילוג[[#This Row],[CycleNumber]]&gt;B369,שבוע_בדילוג[[#This Row],[CycleNumber]]&gt;1),IF(שבוע_בדילוג[[#This Row],[וסת השבוע פעיל?]]&lt;&gt;"",M369+1,""),""))</f>
        <v/>
      </c>
      <c r="N370" s="1" t="str">
        <f>IF(שבוע_בדילוג[[#This Row],[וסת השבוע פעיל?2]]="","",IF(AND(שבוע_בדילוג[[#This Row],[וסת השבוע פעיל?]]&lt;&gt;"",שבוע_בדילוג[[#This Row],[CycleNumber]]&lt;B371,B371&lt;&gt;"",שבוע_בדילוג[[#This Row],[וסת השבוע פעיל?]]&lt;3),IF(L371=0,IF(AND(שבוע_בדילוג[[#This Row],[וסת השבוע פעיל?]]&gt;0,J371=1),0,1),0),""))</f>
        <v/>
      </c>
      <c r="O370" s="1" t="str">
        <f t="shared" si="44"/>
        <v/>
      </c>
      <c r="P370" s="1" t="str">
        <f>IF(AND(שבוע_בדילוג[[#This Row],[חיזוי - שבוע]]=1,K371=1),1,"")</f>
        <v/>
      </c>
      <c r="Q370" s="1" t="str">
        <f>IF(AND(שבוע_בדילוג[[#This Row],[וסת השבוע פעיל?]]&lt;3,OR(שבוע_בדילוג[[#This Row],[CycleNumber]]&gt;B371,B371="")),1,"")</f>
        <v/>
      </c>
      <c r="R370" s="1" t="str">
        <f>IF(AND(שבוע_בדילוג[[#This Row],[חיזוי - שבוע]]&lt;&gt;"",שבוע_בדילוג[[#This Row],[וסת השבוע פעיל?2]]=""),1,"")</f>
        <v/>
      </c>
      <c r="S370" s="1" t="str">
        <f>IF(שבוע_בדילוג[[#This Row],[האישה קבעה וסת שבוע בדילוג?]]=1,IF(שבוע_בדילוג[[#This Row],[וסת השבוע פעיל?]]&lt;3,1,0),"")</f>
        <v/>
      </c>
      <c r="T3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0" s="1">
        <f t="shared" si="45"/>
        <v>0</v>
      </c>
      <c r="V370" s="1">
        <f t="shared" ref="V370:V433" si="46">IF(B370&gt;3,IF(AND(F370=F369,F369=F368,F368=F367),1,0),"")</f>
        <v>0</v>
      </c>
      <c r="W370" s="1">
        <f t="shared" si="43"/>
        <v>0</v>
      </c>
      <c r="X370" s="1" t="str">
        <f>IF(שבוע_בדילוג[[#This Row],[3 הפלגות זהות]]="","",IF(שבוע_בדילוג[[#This Row],[3 הפלגות זהות]]=1,שבוע_בדילוג[[#This Row],[LengthofCycle]],X369))</f>
        <v/>
      </c>
      <c r="Z370" s="1" t="str">
        <f>IF(OR(שבוע_בדילוג[[#This Row],[הווסת פעיל?]]=0,שבוע_בדילוג[[#This Row],[הווסת פעיל?]]=""),"",SUM(Z369,שבוע_בדילוג[[#This Row],[הווסת פעיל?]]))</f>
        <v/>
      </c>
      <c r="AA370" s="1" t="str">
        <f>IF(AND(שבוע_בדילוג[[#This Row],[כמה מחזורים עד עקירה]]&lt;&gt;"",Z371=""),שבוע_בדילוג[[#This Row],[כמה מחזורים עד עקירה]],"")</f>
        <v/>
      </c>
      <c r="AB370" s="1" t="str">
        <f>IF(AND(שבוע_בדילוג[[#This Row],[הווסת פעיל?]]=1,שבוע_בדילוג[[#This Row],[וסת קבוע אחרון]]&lt;&gt;X369),שבוע_בדילוג[[#This Row],[וסת קבוע אחרון]],"")</f>
        <v/>
      </c>
      <c r="AC370" s="1" t="str">
        <f>IF(AND(שבוע_בדילוג[[#This Row],[הווסת פעיל?]]=1,Y369=0,שבוע_בדילוג[[#This Row],[וסת קבוע אחרון]]=X369),שבוע_בדילוג[[#This Row],[וסת קבוע אחרון]],"")</f>
        <v/>
      </c>
      <c r="AD370" s="1" t="str">
        <f>IF(AND(שבוע_בדילוג[[#This Row],[הווסת פעיל?]]=1,Y369=0,שבוע_בדילוג[[#This Row],[וסת קבוע אחרון]]&lt;&gt;X369),1,"")</f>
        <v/>
      </c>
      <c r="AE370" s="1" t="str">
        <f>IF(AND(שבוע_בדילוג[[#This Row],[הווסת פעיל?]]&lt;&gt;"",B371=1),שבוע_בדילוג[[#This Row],[CycleNumber]],"")</f>
        <v/>
      </c>
      <c r="AF370" s="1" t="str">
        <f>IF(AND(שבוע_בדילוג[[#This Row],[הווסת פעיל?]]&lt;&gt;"",Y369=""),שבוע_בדילוג[[#This Row],[CycleNumber]],"")</f>
        <v/>
      </c>
      <c r="AG370" s="1" t="str">
        <f>IF(B371=1,"",IF(שבוע_בדילוג[[#This Row],[הווסת פעיל?]]=1,IF(שבוע_בדילוג[[#This Row],[וסת קבוע אחרון]]=F371,1,0),""))</f>
        <v/>
      </c>
      <c r="AH370" s="1" t="str">
        <f>IF(B371=1,"",IF(שבוע_בדילוג[[#This Row],[הווסת פעיל?]]=1,IF(OR(שבוע_בדילוג[[#This Row],[וסת קבוע אחרון]]=F371,F371=שבוע_בדילוג[[#This Row],[LengthofCycle]]),1,0),""))</f>
        <v/>
      </c>
      <c r="AI370" s="1" t="str">
        <f>IF(B371=1,"",IF(שבוע_בדילוג[[#This Row],[הווסת פעיל?]]=1,IF(OR(שבוע_בדילוג[[#This Row],[וסת קבוע אחרון]]=F371,F371=שבוע_בדילוג[[#This Row],[LengthofCycle]],AND(שבוע_בדילוג[[#This Row],[LengthofCycle]]&lt;&gt;שבוע_בדילוג[[#This Row],[וסת קבוע אחרון]],OR(F371=28,F371=29))),1,0),""))</f>
        <v/>
      </c>
      <c r="AJ370" s="1" t="str">
        <f>IF(AND(שבוע_בדילוג[[#This Row],[הווסת פעיל?]]=1,B371=1),1,"")</f>
        <v/>
      </c>
      <c r="AK370" s="4">
        <f>IF(AND(שבוע_בדילוג[[#This Row],[הווסת פעיל?]]&lt;&gt;1,B371&lt;&gt;1,B371&lt;&gt;""),IF(שבוע_בדילוג[[#This Row],[LengthofCycle]]=F371,1,0),"")</f>
        <v>0</v>
      </c>
      <c r="AL370" s="4">
        <f>IF(AND(שבוע_בדילוג[[#This Row],[הווסת פעיל?]]&lt;&gt;1,B371&lt;&gt;1,B371&lt;&gt;""),IF(OR(שבוע_בדילוג[[#This Row],[LengthofCycle]]=F371,F371=29),1,0),"")</f>
        <v>0</v>
      </c>
      <c r="AM370" s="4">
        <f>IF(AND(שבוע_בדילוג[[#This Row],[הווסת פעיל?]]&lt;&gt;1,B371&lt;&gt;1,B371&lt;&gt;""),IF(OR(שבוע_בדילוג[[#This Row],[LengthofCycle]]=F371,F371=29,F371=28),1,0),"")</f>
        <v>0</v>
      </c>
    </row>
    <row r="371" spans="1:39" x14ac:dyDescent="0.25">
      <c r="A371" s="1" t="s">
        <v>89</v>
      </c>
      <c r="B371" s="1">
        <v>12</v>
      </c>
      <c r="C371" s="1">
        <v>0</v>
      </c>
      <c r="D371" s="1">
        <v>1</v>
      </c>
      <c r="E371" s="1">
        <v>0</v>
      </c>
      <c r="F371" s="1">
        <v>30</v>
      </c>
      <c r="H371" s="1">
        <f>שבוע_בדילוג[[#This Row],[LengthofCycle]]+1</f>
        <v>31</v>
      </c>
      <c r="I371" s="1" t="str">
        <f>IF(IFERROR(LOOKUP(שבוע_בדילוג[[#This Row],[ClientID]],קביעויות[השבוע בדילוג]),FALSE)=שבוע_בדילוג[[#This Row],[ClientID]],1,"")</f>
        <v/>
      </c>
      <c r="J371" s="1" t="str">
        <f>IF(AND(שבוע_בדילוג[[#This Row],[CycleNumber]]&gt;1,OR(B372="",שבוע_בדילוג[[#This Row],[CycleNumber]]&gt;B370)),IF(OR(AND(שבוע_בדילוג[[#This Row],[LengthofCycle]]=29,F370=29),AND(שבוע_בדילוג[[#This Row],[LengthofCycle]]=36,F370=36)),1,""),"")</f>
        <v/>
      </c>
      <c r="K371" s="1" t="str">
        <f>IF(AND(שבוע_בדילוג[[#This Row],[וסת השבוע]]=1,J370=1,שבוע_בדילוג[[#This Row],[CycleNumber]]&gt;B370),1,"")</f>
        <v/>
      </c>
      <c r="L371" s="1" t="str">
        <f>IF(שבוע_בדילוג[[#This Row],[CycleNumber]]=1,"",IF(שבוע_בדילוג[[#This Row],[וסת השבוע]]=1,0,IF(L370="","",IF(L370=0,IF(שבוע_בדילוג[[#This Row],[LengthofCycle]]=29,0,1),IF(L370=1,IF(שבוע_בדילוג[[#This Row],[LengthofCycle]]+F370=29*2,0,2),IF(L370=2,IF(שבוע_בדילוג[[#This Row],[LengthofCycle]]+F370+F369=29*3,0,3),""))))))</f>
        <v/>
      </c>
      <c r="M371" s="1" t="str">
        <f>IF(שבוע_בדילוג[[#This Row],[וסת השבוע]]=1,IF(שבוע_בדילוג[[#This Row],[וסת השבוע וההפלגה ביחד]]=1,M370+1,0),IF(AND(שבוע_בדילוג[[#This Row],[CycleNumber]]&gt;B370,שבוע_בדילוג[[#This Row],[CycleNumber]]&gt;1),IF(שבוע_בדילוג[[#This Row],[וסת השבוע פעיל?]]&lt;&gt;"",M370+1,""),""))</f>
        <v/>
      </c>
      <c r="N371" s="1" t="str">
        <f>IF(שבוע_בדילוג[[#This Row],[וסת השבוע פעיל?2]]="","",IF(AND(שבוע_בדילוג[[#This Row],[וסת השבוע פעיל?]]&lt;&gt;"",שבוע_בדילוג[[#This Row],[CycleNumber]]&lt;B372,B372&lt;&gt;"",שבוע_בדילוג[[#This Row],[וסת השבוע פעיל?]]&lt;3),IF(L372=0,IF(AND(שבוע_בדילוג[[#This Row],[וסת השבוע פעיל?]]&gt;0,J372=1),0,1),0),""))</f>
        <v/>
      </c>
      <c r="O371" s="1" t="str">
        <f t="shared" si="44"/>
        <v/>
      </c>
      <c r="P371" s="1" t="str">
        <f>IF(AND(שבוע_בדילוג[[#This Row],[חיזוי - שבוע]]=1,K372=1),1,"")</f>
        <v/>
      </c>
      <c r="Q371" s="1" t="str">
        <f>IF(AND(שבוע_בדילוג[[#This Row],[וסת השבוע פעיל?]]&lt;3,OR(שבוע_בדילוג[[#This Row],[CycleNumber]]&gt;B372,B372="")),1,"")</f>
        <v/>
      </c>
      <c r="R371" s="1" t="str">
        <f>IF(AND(שבוע_בדילוג[[#This Row],[חיזוי - שבוע]]&lt;&gt;"",שבוע_בדילוג[[#This Row],[וסת השבוע פעיל?2]]=""),1,"")</f>
        <v/>
      </c>
      <c r="S371" s="1" t="str">
        <f>IF(שבוע_בדילוג[[#This Row],[האישה קבעה וסת שבוע בדילוג?]]=1,IF(שבוע_בדילוג[[#This Row],[וסת השבוע פעיל?]]&lt;3,1,0),"")</f>
        <v/>
      </c>
      <c r="T3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1" s="1">
        <f t="shared" si="45"/>
        <v>0</v>
      </c>
      <c r="V371" s="1">
        <f t="shared" si="46"/>
        <v>0</v>
      </c>
      <c r="W371" s="1">
        <f t="shared" ref="W371:W434" si="47">IF(B371&gt;4,IF(AND(F371=F370,F370=F369,F369=F368,F368=F367),1,0),"")</f>
        <v>0</v>
      </c>
      <c r="X371" s="1" t="str">
        <f>IF(שבוע_בדילוג[[#This Row],[3 הפלגות זהות]]="","",IF(שבוע_בדילוג[[#This Row],[3 הפלגות זהות]]=1,שבוע_בדילוג[[#This Row],[LengthofCycle]],X370))</f>
        <v/>
      </c>
      <c r="Z371" s="1" t="str">
        <f>IF(OR(שבוע_בדילוג[[#This Row],[הווסת פעיל?]]=0,שבוע_בדילוג[[#This Row],[הווסת פעיל?]]=""),"",SUM(Z370,שבוע_בדילוג[[#This Row],[הווסת פעיל?]]))</f>
        <v/>
      </c>
      <c r="AA371" s="1" t="str">
        <f>IF(AND(שבוע_בדילוג[[#This Row],[כמה מחזורים עד עקירה]]&lt;&gt;"",Z372=""),שבוע_בדילוג[[#This Row],[כמה מחזורים עד עקירה]],"")</f>
        <v/>
      </c>
      <c r="AB371" s="1" t="str">
        <f>IF(AND(שבוע_בדילוג[[#This Row],[הווסת פעיל?]]=1,שבוע_בדילוג[[#This Row],[וסת קבוע אחרון]]&lt;&gt;X370),שבוע_בדילוג[[#This Row],[וסת קבוע אחרון]],"")</f>
        <v/>
      </c>
      <c r="AC371" s="1" t="str">
        <f>IF(AND(שבוע_בדילוג[[#This Row],[הווסת פעיל?]]=1,Y370=0,שבוע_בדילוג[[#This Row],[וסת קבוע אחרון]]=X370),שבוע_בדילוג[[#This Row],[וסת קבוע אחרון]],"")</f>
        <v/>
      </c>
      <c r="AD371" s="1" t="str">
        <f>IF(AND(שבוע_בדילוג[[#This Row],[הווסת פעיל?]]=1,Y370=0,שבוע_בדילוג[[#This Row],[וסת קבוע אחרון]]&lt;&gt;X370),1,"")</f>
        <v/>
      </c>
      <c r="AE371" s="1" t="str">
        <f>IF(AND(שבוע_בדילוג[[#This Row],[הווסת פעיל?]]&lt;&gt;"",B372=1),שבוע_בדילוג[[#This Row],[CycleNumber]],"")</f>
        <v/>
      </c>
      <c r="AF371" s="1" t="str">
        <f>IF(AND(שבוע_בדילוג[[#This Row],[הווסת פעיל?]]&lt;&gt;"",Y370=""),שבוע_בדילוג[[#This Row],[CycleNumber]],"")</f>
        <v/>
      </c>
      <c r="AG371" s="1" t="str">
        <f>IF(B372=1,"",IF(שבוע_בדילוג[[#This Row],[הווסת פעיל?]]=1,IF(שבוע_בדילוג[[#This Row],[וסת קבוע אחרון]]=F372,1,0),""))</f>
        <v/>
      </c>
      <c r="AH371" s="1" t="str">
        <f>IF(B372=1,"",IF(שבוע_בדילוג[[#This Row],[הווסת פעיל?]]=1,IF(OR(שבוע_בדילוג[[#This Row],[וסת קבוע אחרון]]=F372,F372=שבוע_בדילוג[[#This Row],[LengthofCycle]]),1,0),""))</f>
        <v/>
      </c>
      <c r="AI371" s="1" t="str">
        <f>IF(B372=1,"",IF(שבוע_בדילוג[[#This Row],[הווסת פעיל?]]=1,IF(OR(שבוע_בדילוג[[#This Row],[וסת קבוע אחרון]]=F372,F372=שבוע_בדילוג[[#This Row],[LengthofCycle]],AND(שבוע_בדילוג[[#This Row],[LengthofCycle]]&lt;&gt;שבוע_בדילוג[[#This Row],[וסת קבוע אחרון]],OR(F372=28,F372=29))),1,0),""))</f>
        <v/>
      </c>
      <c r="AJ371" s="1" t="str">
        <f>IF(AND(שבוע_בדילוג[[#This Row],[הווסת פעיל?]]=1,B372=1),1,"")</f>
        <v/>
      </c>
      <c r="AK371" s="4">
        <f>IF(AND(שבוע_בדילוג[[#This Row],[הווסת פעיל?]]&lt;&gt;1,B372&lt;&gt;1,B372&lt;&gt;""),IF(שבוע_בדילוג[[#This Row],[LengthofCycle]]=F372,1,0),"")</f>
        <v>0</v>
      </c>
      <c r="AL371" s="4">
        <f>IF(AND(שבוע_בדילוג[[#This Row],[הווסת פעיל?]]&lt;&gt;1,B372&lt;&gt;1,B372&lt;&gt;""),IF(OR(שבוע_בדילוג[[#This Row],[LengthofCycle]]=F372,F372=29),1,0),"")</f>
        <v>0</v>
      </c>
      <c r="AM371" s="4">
        <f>IF(AND(שבוע_בדילוג[[#This Row],[הווסת פעיל?]]&lt;&gt;1,B372&lt;&gt;1,B372&lt;&gt;""),IF(OR(שבוע_בדילוג[[#This Row],[LengthofCycle]]=F372,F372=29,F372=28),1,0),"")</f>
        <v>0</v>
      </c>
    </row>
    <row r="372" spans="1:39" x14ac:dyDescent="0.25">
      <c r="A372" s="1" t="s">
        <v>89</v>
      </c>
      <c r="B372" s="1">
        <v>13</v>
      </c>
      <c r="C372" s="1">
        <v>0</v>
      </c>
      <c r="D372" s="1">
        <v>1</v>
      </c>
      <c r="E372" s="1">
        <v>0</v>
      </c>
      <c r="F372" s="1">
        <v>24</v>
      </c>
      <c r="H372" s="1">
        <f>שבוע_בדילוג[[#This Row],[LengthofCycle]]+1</f>
        <v>25</v>
      </c>
      <c r="I372" s="1" t="str">
        <f>IF(IFERROR(LOOKUP(שבוע_בדילוג[[#This Row],[ClientID]],קביעויות[השבוע בדילוג]),FALSE)=שבוע_בדילוג[[#This Row],[ClientID]],1,"")</f>
        <v/>
      </c>
      <c r="J372" s="1" t="str">
        <f>IF(AND(שבוע_בדילוג[[#This Row],[CycleNumber]]&gt;1,OR(B373="",שבוע_בדילוג[[#This Row],[CycleNumber]]&gt;B371)),IF(OR(AND(שבוע_בדילוג[[#This Row],[LengthofCycle]]=29,F371=29),AND(שבוע_בדילוג[[#This Row],[LengthofCycle]]=36,F371=36)),1,""),"")</f>
        <v/>
      </c>
      <c r="K372" s="1" t="str">
        <f>IF(AND(שבוע_בדילוג[[#This Row],[וסת השבוע]]=1,J371=1,שבוע_בדילוג[[#This Row],[CycleNumber]]&gt;B371),1,"")</f>
        <v/>
      </c>
      <c r="L372" s="1" t="str">
        <f>IF(שבוע_בדילוג[[#This Row],[CycleNumber]]=1,"",IF(שבוע_בדילוג[[#This Row],[וסת השבוע]]=1,0,IF(L371="","",IF(L371=0,IF(שבוע_בדילוג[[#This Row],[LengthofCycle]]=29,0,1),IF(L371=1,IF(שבוע_בדילוג[[#This Row],[LengthofCycle]]+F371=29*2,0,2),IF(L371=2,IF(שבוע_בדילוג[[#This Row],[LengthofCycle]]+F371+F370=29*3,0,3),""))))))</f>
        <v/>
      </c>
      <c r="M372" s="1" t="str">
        <f>IF(שבוע_בדילוג[[#This Row],[וסת השבוע]]=1,IF(שבוע_בדילוג[[#This Row],[וסת השבוע וההפלגה ביחד]]=1,M371+1,0),IF(AND(שבוע_בדילוג[[#This Row],[CycleNumber]]&gt;B371,שבוע_בדילוג[[#This Row],[CycleNumber]]&gt;1),IF(שבוע_בדילוג[[#This Row],[וסת השבוע פעיל?]]&lt;&gt;"",M371+1,""),""))</f>
        <v/>
      </c>
      <c r="N372" s="1" t="str">
        <f>IF(שבוע_בדילוג[[#This Row],[וסת השבוע פעיל?2]]="","",IF(AND(שבוע_בדילוג[[#This Row],[וסת השבוע פעיל?]]&lt;&gt;"",שבוע_בדילוג[[#This Row],[CycleNumber]]&lt;B373,B373&lt;&gt;"",שבוע_בדילוג[[#This Row],[וסת השבוע פעיל?]]&lt;3),IF(L373=0,IF(AND(שבוע_בדילוג[[#This Row],[וסת השבוע פעיל?]]&gt;0,J373=1),0,1),0),""))</f>
        <v/>
      </c>
      <c r="O372" s="1" t="str">
        <f t="shared" si="44"/>
        <v/>
      </c>
      <c r="P372" s="1" t="str">
        <f>IF(AND(שבוע_בדילוג[[#This Row],[חיזוי - שבוע]]=1,K373=1),1,"")</f>
        <v/>
      </c>
      <c r="Q372" s="1" t="str">
        <f>IF(AND(שבוע_בדילוג[[#This Row],[וסת השבוע פעיל?]]&lt;3,OR(שבוע_בדילוג[[#This Row],[CycleNumber]]&gt;B373,B373="")),1,"")</f>
        <v/>
      </c>
      <c r="R372" s="1" t="str">
        <f>IF(AND(שבוע_בדילוג[[#This Row],[חיזוי - שבוע]]&lt;&gt;"",שבוע_בדילוג[[#This Row],[וסת השבוע פעיל?2]]=""),1,"")</f>
        <v/>
      </c>
      <c r="S372" s="1" t="str">
        <f>IF(שבוע_בדילוג[[#This Row],[האישה קבעה וסת שבוע בדילוג?]]=1,IF(שבוע_בדילוג[[#This Row],[וסת השבוע פעיל?]]&lt;3,1,0),"")</f>
        <v/>
      </c>
      <c r="T3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2" s="1">
        <f t="shared" si="45"/>
        <v>0</v>
      </c>
      <c r="V372" s="1">
        <f t="shared" si="46"/>
        <v>0</v>
      </c>
      <c r="W372" s="1">
        <f t="shared" si="47"/>
        <v>0</v>
      </c>
      <c r="X372" s="1" t="str">
        <f>IF(שבוע_בדילוג[[#This Row],[3 הפלגות זהות]]="","",IF(שבוע_בדילוג[[#This Row],[3 הפלגות זהות]]=1,שבוע_בדילוג[[#This Row],[LengthofCycle]],X371))</f>
        <v/>
      </c>
      <c r="Z372" s="1" t="str">
        <f>IF(OR(שבוע_בדילוג[[#This Row],[הווסת פעיל?]]=0,שבוע_בדילוג[[#This Row],[הווסת פעיל?]]=""),"",SUM(Z371,שבוע_בדילוג[[#This Row],[הווסת פעיל?]]))</f>
        <v/>
      </c>
      <c r="AA372" s="1" t="str">
        <f>IF(AND(שבוע_בדילוג[[#This Row],[כמה מחזורים עד עקירה]]&lt;&gt;"",Z373=""),שבוע_בדילוג[[#This Row],[כמה מחזורים עד עקירה]],"")</f>
        <v/>
      </c>
      <c r="AB372" s="1" t="str">
        <f>IF(AND(שבוע_בדילוג[[#This Row],[הווסת פעיל?]]=1,שבוע_בדילוג[[#This Row],[וסת קבוע אחרון]]&lt;&gt;X371),שבוע_בדילוג[[#This Row],[וסת קבוע אחרון]],"")</f>
        <v/>
      </c>
      <c r="AC372" s="1" t="str">
        <f>IF(AND(שבוע_בדילוג[[#This Row],[הווסת פעיל?]]=1,Y371=0,שבוע_בדילוג[[#This Row],[וסת קבוע אחרון]]=X371),שבוע_בדילוג[[#This Row],[וסת קבוע אחרון]],"")</f>
        <v/>
      </c>
      <c r="AD372" s="1" t="str">
        <f>IF(AND(שבוע_בדילוג[[#This Row],[הווסת פעיל?]]=1,Y371=0,שבוע_בדילוג[[#This Row],[וסת קבוע אחרון]]&lt;&gt;X371),1,"")</f>
        <v/>
      </c>
      <c r="AE372" s="1" t="str">
        <f>IF(AND(שבוע_בדילוג[[#This Row],[הווסת פעיל?]]&lt;&gt;"",B373=1),שבוע_בדילוג[[#This Row],[CycleNumber]],"")</f>
        <v/>
      </c>
      <c r="AF372" s="1" t="str">
        <f>IF(AND(שבוע_בדילוג[[#This Row],[הווסת פעיל?]]&lt;&gt;"",Y371=""),שבוע_בדילוג[[#This Row],[CycleNumber]],"")</f>
        <v/>
      </c>
      <c r="AG372" s="1" t="str">
        <f>IF(B373=1,"",IF(שבוע_בדילוג[[#This Row],[הווסת פעיל?]]=1,IF(שבוע_בדילוג[[#This Row],[וסת קבוע אחרון]]=F373,1,0),""))</f>
        <v/>
      </c>
      <c r="AH372" s="1" t="str">
        <f>IF(B373=1,"",IF(שבוע_בדילוג[[#This Row],[הווסת פעיל?]]=1,IF(OR(שבוע_בדילוג[[#This Row],[וסת קבוע אחרון]]=F373,F373=שבוע_בדילוג[[#This Row],[LengthofCycle]]),1,0),""))</f>
        <v/>
      </c>
      <c r="AI372" s="1" t="str">
        <f>IF(B373=1,"",IF(שבוע_בדילוג[[#This Row],[הווסת פעיל?]]=1,IF(OR(שבוע_בדילוג[[#This Row],[וסת קבוע אחרון]]=F373,F373=שבוע_בדילוג[[#This Row],[LengthofCycle]],AND(שבוע_בדילוג[[#This Row],[LengthofCycle]]&lt;&gt;שבוע_בדילוג[[#This Row],[וסת קבוע אחרון]],OR(F373=28,F373=29))),1,0),""))</f>
        <v/>
      </c>
      <c r="AJ372" s="1" t="str">
        <f>IF(AND(שבוע_בדילוג[[#This Row],[הווסת פעיל?]]=1,B373=1),1,"")</f>
        <v/>
      </c>
      <c r="AK372" s="4">
        <f>IF(AND(שבוע_בדילוג[[#This Row],[הווסת פעיל?]]&lt;&gt;1,B373&lt;&gt;1,B373&lt;&gt;""),IF(שבוע_בדילוג[[#This Row],[LengthofCycle]]=F373,1,0),"")</f>
        <v>0</v>
      </c>
      <c r="AL372" s="4">
        <f>IF(AND(שבוע_בדילוג[[#This Row],[הווסת פעיל?]]&lt;&gt;1,B373&lt;&gt;1,B373&lt;&gt;""),IF(OR(שבוע_בדילוג[[#This Row],[LengthofCycle]]=F373,F373=29),1,0),"")</f>
        <v>0</v>
      </c>
      <c r="AM372" s="4">
        <f>IF(AND(שבוע_בדילוג[[#This Row],[הווסת פעיל?]]&lt;&gt;1,B373&lt;&gt;1,B373&lt;&gt;""),IF(OR(שבוע_בדילוג[[#This Row],[LengthofCycle]]=F373,F373=29,F373=28),1,0),"")</f>
        <v>0</v>
      </c>
    </row>
    <row r="373" spans="1:39" x14ac:dyDescent="0.25">
      <c r="A373" s="1" t="s">
        <v>89</v>
      </c>
      <c r="B373" s="1">
        <v>14</v>
      </c>
      <c r="C373" s="1">
        <v>0</v>
      </c>
      <c r="D373" s="1">
        <v>1</v>
      </c>
      <c r="E373" s="1">
        <v>0</v>
      </c>
      <c r="F373" s="1">
        <v>30</v>
      </c>
      <c r="H373" s="1">
        <f>שבוע_בדילוג[[#This Row],[LengthofCycle]]+1</f>
        <v>31</v>
      </c>
      <c r="I373" s="1" t="str">
        <f>IF(IFERROR(LOOKUP(שבוע_בדילוג[[#This Row],[ClientID]],קביעויות[השבוע בדילוג]),FALSE)=שבוע_בדילוג[[#This Row],[ClientID]],1,"")</f>
        <v/>
      </c>
      <c r="J373" s="1" t="str">
        <f>IF(AND(שבוע_בדילוג[[#This Row],[CycleNumber]]&gt;1,OR(B374="",שבוע_בדילוג[[#This Row],[CycleNumber]]&gt;B372)),IF(OR(AND(שבוע_בדילוג[[#This Row],[LengthofCycle]]=29,F372=29),AND(שבוע_בדילוג[[#This Row],[LengthofCycle]]=36,F372=36)),1,""),"")</f>
        <v/>
      </c>
      <c r="K373" s="1" t="str">
        <f>IF(AND(שבוע_בדילוג[[#This Row],[וסת השבוע]]=1,J372=1,שבוע_בדילוג[[#This Row],[CycleNumber]]&gt;B372),1,"")</f>
        <v/>
      </c>
      <c r="L373" s="1" t="str">
        <f>IF(שבוע_בדילוג[[#This Row],[CycleNumber]]=1,"",IF(שבוע_בדילוג[[#This Row],[וסת השבוע]]=1,0,IF(L372="","",IF(L372=0,IF(שבוע_בדילוג[[#This Row],[LengthofCycle]]=29,0,1),IF(L372=1,IF(שבוע_בדילוג[[#This Row],[LengthofCycle]]+F372=29*2,0,2),IF(L372=2,IF(שבוע_בדילוג[[#This Row],[LengthofCycle]]+F372+F371=29*3,0,3),""))))))</f>
        <v/>
      </c>
      <c r="M373" s="1" t="str">
        <f>IF(שבוע_בדילוג[[#This Row],[וסת השבוע]]=1,IF(שבוע_בדילוג[[#This Row],[וסת השבוע וההפלגה ביחד]]=1,M372+1,0),IF(AND(שבוע_בדילוג[[#This Row],[CycleNumber]]&gt;B372,שבוע_בדילוג[[#This Row],[CycleNumber]]&gt;1),IF(שבוע_בדילוג[[#This Row],[וסת השבוע פעיל?]]&lt;&gt;"",M372+1,""),""))</f>
        <v/>
      </c>
      <c r="N373" s="1" t="str">
        <f>IF(שבוע_בדילוג[[#This Row],[וסת השבוע פעיל?2]]="","",IF(AND(שבוע_בדילוג[[#This Row],[וסת השבוע פעיל?]]&lt;&gt;"",שבוע_בדילוג[[#This Row],[CycleNumber]]&lt;B374,B374&lt;&gt;"",שבוע_בדילוג[[#This Row],[וסת השבוע פעיל?]]&lt;3),IF(L374=0,IF(AND(שבוע_בדילוג[[#This Row],[וסת השבוע פעיל?]]&gt;0,J374=1),0,1),0),""))</f>
        <v/>
      </c>
      <c r="O373" s="1" t="str">
        <f t="shared" si="44"/>
        <v/>
      </c>
      <c r="P373" s="1" t="str">
        <f>IF(AND(שבוע_בדילוג[[#This Row],[חיזוי - שבוע]]=1,K374=1),1,"")</f>
        <v/>
      </c>
      <c r="Q373" s="1" t="str">
        <f>IF(AND(שבוע_בדילוג[[#This Row],[וסת השבוע פעיל?]]&lt;3,OR(שבוע_בדילוג[[#This Row],[CycleNumber]]&gt;B374,B374="")),1,"")</f>
        <v/>
      </c>
      <c r="R373" s="1" t="str">
        <f>IF(AND(שבוע_בדילוג[[#This Row],[חיזוי - שבוע]]&lt;&gt;"",שבוע_בדילוג[[#This Row],[וסת השבוע פעיל?2]]=""),1,"")</f>
        <v/>
      </c>
      <c r="S373" s="1" t="str">
        <f>IF(שבוע_בדילוג[[#This Row],[האישה קבעה וסת שבוע בדילוג?]]=1,IF(שבוע_בדילוג[[#This Row],[וסת השבוע פעיל?]]&lt;3,1,0),"")</f>
        <v/>
      </c>
      <c r="T3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3" s="1">
        <f t="shared" si="45"/>
        <v>0</v>
      </c>
      <c r="V373" s="1">
        <f t="shared" si="46"/>
        <v>0</v>
      </c>
      <c r="W373" s="1">
        <f t="shared" si="47"/>
        <v>0</v>
      </c>
      <c r="X373" s="1" t="str">
        <f>IF(שבוע_בדילוג[[#This Row],[3 הפלגות זהות]]="","",IF(שבוע_בדילוג[[#This Row],[3 הפלגות זהות]]=1,שבוע_בדילוג[[#This Row],[LengthofCycle]],X372))</f>
        <v/>
      </c>
      <c r="Z373" s="1" t="str">
        <f>IF(OR(שבוע_בדילוג[[#This Row],[הווסת פעיל?]]=0,שבוע_בדילוג[[#This Row],[הווסת פעיל?]]=""),"",SUM(Z372,שבוע_בדילוג[[#This Row],[הווסת פעיל?]]))</f>
        <v/>
      </c>
      <c r="AA373" s="1" t="str">
        <f>IF(AND(שבוע_בדילוג[[#This Row],[כמה מחזורים עד עקירה]]&lt;&gt;"",Z374=""),שבוע_בדילוג[[#This Row],[כמה מחזורים עד עקירה]],"")</f>
        <v/>
      </c>
      <c r="AB373" s="1" t="str">
        <f>IF(AND(שבוע_בדילוג[[#This Row],[הווסת פעיל?]]=1,שבוע_בדילוג[[#This Row],[וסת קבוע אחרון]]&lt;&gt;X372),שבוע_בדילוג[[#This Row],[וסת קבוע אחרון]],"")</f>
        <v/>
      </c>
      <c r="AC373" s="1" t="str">
        <f>IF(AND(שבוע_בדילוג[[#This Row],[הווסת פעיל?]]=1,Y372=0,שבוע_בדילוג[[#This Row],[וסת קבוע אחרון]]=X372),שבוע_בדילוג[[#This Row],[וסת קבוע אחרון]],"")</f>
        <v/>
      </c>
      <c r="AD373" s="1" t="str">
        <f>IF(AND(שבוע_בדילוג[[#This Row],[הווסת פעיל?]]=1,Y372=0,שבוע_בדילוג[[#This Row],[וסת קבוע אחרון]]&lt;&gt;X372),1,"")</f>
        <v/>
      </c>
      <c r="AE373" s="1" t="str">
        <f>IF(AND(שבוע_בדילוג[[#This Row],[הווסת פעיל?]]&lt;&gt;"",B374=1),שבוע_בדילוג[[#This Row],[CycleNumber]],"")</f>
        <v/>
      </c>
      <c r="AF373" s="1" t="str">
        <f>IF(AND(שבוע_בדילוג[[#This Row],[הווסת פעיל?]]&lt;&gt;"",Y372=""),שבוע_בדילוג[[#This Row],[CycleNumber]],"")</f>
        <v/>
      </c>
      <c r="AG373" s="1" t="str">
        <f>IF(B374=1,"",IF(שבוע_בדילוג[[#This Row],[הווסת פעיל?]]=1,IF(שבוע_בדילוג[[#This Row],[וסת קבוע אחרון]]=F374,1,0),""))</f>
        <v/>
      </c>
      <c r="AH373" s="1" t="str">
        <f>IF(B374=1,"",IF(שבוע_בדילוג[[#This Row],[הווסת פעיל?]]=1,IF(OR(שבוע_בדילוג[[#This Row],[וסת קבוע אחרון]]=F374,F374=שבוע_בדילוג[[#This Row],[LengthofCycle]]),1,0),""))</f>
        <v/>
      </c>
      <c r="AI373" s="1" t="str">
        <f>IF(B374=1,"",IF(שבוע_בדילוג[[#This Row],[הווסת פעיל?]]=1,IF(OR(שבוע_בדילוג[[#This Row],[וסת קבוע אחרון]]=F374,F374=שבוע_בדילוג[[#This Row],[LengthofCycle]],AND(שבוע_בדילוג[[#This Row],[LengthofCycle]]&lt;&gt;שבוע_בדילוג[[#This Row],[וסת קבוע אחרון]],OR(F374=28,F374=29))),1,0),""))</f>
        <v/>
      </c>
      <c r="AJ373" s="1" t="str">
        <f>IF(AND(שבוע_בדילוג[[#This Row],[הווסת פעיל?]]=1,B374=1),1,"")</f>
        <v/>
      </c>
      <c r="AK373" s="4">
        <f>IF(AND(שבוע_בדילוג[[#This Row],[הווסת פעיל?]]&lt;&gt;1,B374&lt;&gt;1,B374&lt;&gt;""),IF(שבוע_בדילוג[[#This Row],[LengthofCycle]]=F374,1,0),"")</f>
        <v>0</v>
      </c>
      <c r="AL373" s="4">
        <f>IF(AND(שבוע_בדילוג[[#This Row],[הווסת פעיל?]]&lt;&gt;1,B374&lt;&gt;1,B374&lt;&gt;""),IF(OR(שבוע_בדילוג[[#This Row],[LengthofCycle]]=F374,F374=29),1,0),"")</f>
        <v>0</v>
      </c>
      <c r="AM373" s="4">
        <f>IF(AND(שבוע_בדילוג[[#This Row],[הווסת פעיל?]]&lt;&gt;1,B374&lt;&gt;1,B374&lt;&gt;""),IF(OR(שבוע_בדילוג[[#This Row],[LengthofCycle]]=F374,F374=29,F374=28),1,0),"")</f>
        <v>0</v>
      </c>
    </row>
    <row r="374" spans="1:39" x14ac:dyDescent="0.25">
      <c r="A374" s="1" t="s">
        <v>89</v>
      </c>
      <c r="B374" s="1">
        <v>15</v>
      </c>
      <c r="C374" s="1">
        <v>0</v>
      </c>
      <c r="D374" s="1">
        <v>1</v>
      </c>
      <c r="E374" s="1">
        <v>0</v>
      </c>
      <c r="F374" s="1">
        <v>25</v>
      </c>
      <c r="H374" s="1">
        <f>שבוע_בדילוג[[#This Row],[LengthofCycle]]+1</f>
        <v>26</v>
      </c>
      <c r="I374" s="1" t="str">
        <f>IF(IFERROR(LOOKUP(שבוע_בדילוג[[#This Row],[ClientID]],קביעויות[השבוע בדילוג]),FALSE)=שבוע_בדילוג[[#This Row],[ClientID]],1,"")</f>
        <v/>
      </c>
      <c r="J374" s="1" t="str">
        <f>IF(AND(שבוע_בדילוג[[#This Row],[CycleNumber]]&gt;1,OR(B375="",שבוע_בדילוג[[#This Row],[CycleNumber]]&gt;B373)),IF(OR(AND(שבוע_בדילוג[[#This Row],[LengthofCycle]]=29,F373=29),AND(שבוע_בדילוג[[#This Row],[LengthofCycle]]=36,F373=36)),1,""),"")</f>
        <v/>
      </c>
      <c r="K374" s="1" t="str">
        <f>IF(AND(שבוע_בדילוג[[#This Row],[וסת השבוע]]=1,J373=1,שבוע_בדילוג[[#This Row],[CycleNumber]]&gt;B373),1,"")</f>
        <v/>
      </c>
      <c r="L374" s="1" t="str">
        <f>IF(שבוע_בדילוג[[#This Row],[CycleNumber]]=1,"",IF(שבוע_בדילוג[[#This Row],[וסת השבוע]]=1,0,IF(L373="","",IF(L373=0,IF(שבוע_בדילוג[[#This Row],[LengthofCycle]]=29,0,1),IF(L373=1,IF(שבוע_בדילוג[[#This Row],[LengthofCycle]]+F373=29*2,0,2),IF(L373=2,IF(שבוע_בדילוג[[#This Row],[LengthofCycle]]+F373+F372=29*3,0,3),""))))))</f>
        <v/>
      </c>
      <c r="M374" s="1" t="str">
        <f>IF(שבוע_בדילוג[[#This Row],[וסת השבוע]]=1,IF(שבוע_בדילוג[[#This Row],[וסת השבוע וההפלגה ביחד]]=1,M373+1,0),IF(AND(שבוע_בדילוג[[#This Row],[CycleNumber]]&gt;B373,שבוע_בדילוג[[#This Row],[CycleNumber]]&gt;1),IF(שבוע_בדילוג[[#This Row],[וסת השבוע פעיל?]]&lt;&gt;"",M373+1,""),""))</f>
        <v/>
      </c>
      <c r="N374" s="1" t="str">
        <f>IF(שבוע_בדילוג[[#This Row],[וסת השבוע פעיל?2]]="","",IF(AND(שבוע_בדילוג[[#This Row],[וסת השבוע פעיל?]]&lt;&gt;"",שבוע_בדילוג[[#This Row],[CycleNumber]]&lt;B375,B375&lt;&gt;"",שבוע_בדילוג[[#This Row],[וסת השבוע פעיל?]]&lt;3),IF(L375=0,IF(AND(שבוע_בדילוג[[#This Row],[וסת השבוע פעיל?]]&gt;0,J375=1),0,1),0),""))</f>
        <v/>
      </c>
      <c r="O374" s="1" t="str">
        <f t="shared" si="44"/>
        <v/>
      </c>
      <c r="P374" s="1" t="str">
        <f>IF(AND(שבוע_בדילוג[[#This Row],[חיזוי - שבוע]]=1,K375=1),1,"")</f>
        <v/>
      </c>
      <c r="Q374" s="1" t="str">
        <f>IF(AND(שבוע_בדילוג[[#This Row],[וסת השבוע פעיל?]]&lt;3,OR(שבוע_בדילוג[[#This Row],[CycleNumber]]&gt;B375,B375="")),1,"")</f>
        <v/>
      </c>
      <c r="R374" s="1" t="str">
        <f>IF(AND(שבוע_בדילוג[[#This Row],[חיזוי - שבוע]]&lt;&gt;"",שבוע_בדילוג[[#This Row],[וסת השבוע פעיל?2]]=""),1,"")</f>
        <v/>
      </c>
      <c r="S374" s="1" t="str">
        <f>IF(שבוע_בדילוג[[#This Row],[האישה קבעה וסת שבוע בדילוג?]]=1,IF(שבוע_בדילוג[[#This Row],[וסת השבוע פעיל?]]&lt;3,1,0),"")</f>
        <v/>
      </c>
      <c r="T3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4" s="1">
        <f t="shared" si="45"/>
        <v>0</v>
      </c>
      <c r="V374" s="1">
        <f t="shared" si="46"/>
        <v>0</v>
      </c>
      <c r="W374" s="1">
        <f t="shared" si="47"/>
        <v>0</v>
      </c>
      <c r="X374" s="1" t="str">
        <f>IF(שבוע_בדילוג[[#This Row],[3 הפלגות זהות]]="","",IF(שבוע_בדילוג[[#This Row],[3 הפלגות זהות]]=1,שבוע_בדילוג[[#This Row],[LengthofCycle]],X373))</f>
        <v/>
      </c>
      <c r="Z374" s="1" t="str">
        <f>IF(OR(שבוע_בדילוג[[#This Row],[הווסת פעיל?]]=0,שבוע_בדילוג[[#This Row],[הווסת פעיל?]]=""),"",SUM(Z373,שבוע_בדילוג[[#This Row],[הווסת פעיל?]]))</f>
        <v/>
      </c>
      <c r="AA374" s="1" t="str">
        <f>IF(AND(שבוע_בדילוג[[#This Row],[כמה מחזורים עד עקירה]]&lt;&gt;"",Z375=""),שבוע_בדילוג[[#This Row],[כמה מחזורים עד עקירה]],"")</f>
        <v/>
      </c>
      <c r="AB374" s="1" t="str">
        <f>IF(AND(שבוע_בדילוג[[#This Row],[הווסת פעיל?]]=1,שבוע_בדילוג[[#This Row],[וסת קבוע אחרון]]&lt;&gt;X373),שבוע_בדילוג[[#This Row],[וסת קבוע אחרון]],"")</f>
        <v/>
      </c>
      <c r="AC374" s="1" t="str">
        <f>IF(AND(שבוע_בדילוג[[#This Row],[הווסת פעיל?]]=1,Y373=0,שבוע_בדילוג[[#This Row],[וסת קבוע אחרון]]=X373),שבוע_בדילוג[[#This Row],[וסת קבוע אחרון]],"")</f>
        <v/>
      </c>
      <c r="AD374" s="1" t="str">
        <f>IF(AND(שבוע_בדילוג[[#This Row],[הווסת פעיל?]]=1,Y373=0,שבוע_בדילוג[[#This Row],[וסת קבוע אחרון]]&lt;&gt;X373),1,"")</f>
        <v/>
      </c>
      <c r="AE374" s="1" t="str">
        <f>IF(AND(שבוע_בדילוג[[#This Row],[הווסת פעיל?]]&lt;&gt;"",B375=1),שבוע_בדילוג[[#This Row],[CycleNumber]],"")</f>
        <v/>
      </c>
      <c r="AF374" s="1" t="str">
        <f>IF(AND(שבוע_בדילוג[[#This Row],[הווסת פעיל?]]&lt;&gt;"",Y373=""),שבוע_בדילוג[[#This Row],[CycleNumber]],"")</f>
        <v/>
      </c>
      <c r="AG374" s="1" t="str">
        <f>IF(B375=1,"",IF(שבוע_בדילוג[[#This Row],[הווסת פעיל?]]=1,IF(שבוע_בדילוג[[#This Row],[וסת קבוע אחרון]]=F375,1,0),""))</f>
        <v/>
      </c>
      <c r="AH374" s="1" t="str">
        <f>IF(B375=1,"",IF(שבוע_בדילוג[[#This Row],[הווסת פעיל?]]=1,IF(OR(שבוע_בדילוג[[#This Row],[וסת קבוע אחרון]]=F375,F375=שבוע_בדילוג[[#This Row],[LengthofCycle]]),1,0),""))</f>
        <v/>
      </c>
      <c r="AI374" s="1" t="str">
        <f>IF(B375=1,"",IF(שבוע_בדילוג[[#This Row],[הווסת פעיל?]]=1,IF(OR(שבוע_בדילוג[[#This Row],[וסת קבוע אחרון]]=F375,F375=שבוע_בדילוג[[#This Row],[LengthofCycle]],AND(שבוע_בדילוג[[#This Row],[LengthofCycle]]&lt;&gt;שבוע_בדילוג[[#This Row],[וסת קבוע אחרון]],OR(F375=28,F375=29))),1,0),""))</f>
        <v/>
      </c>
      <c r="AJ374" s="1" t="str">
        <f>IF(AND(שבוע_בדילוג[[#This Row],[הווסת פעיל?]]=1,B375=1),1,"")</f>
        <v/>
      </c>
      <c r="AK374" s="4" t="str">
        <f>IF(AND(שבוע_בדילוג[[#This Row],[הווסת פעיל?]]&lt;&gt;1,B375&lt;&gt;1,B375&lt;&gt;""),IF(שבוע_בדילוג[[#This Row],[LengthofCycle]]=F375,1,0),"")</f>
        <v/>
      </c>
      <c r="AL374" s="4" t="str">
        <f>IF(AND(שבוע_בדילוג[[#This Row],[הווסת פעיל?]]&lt;&gt;1,B375&lt;&gt;1,B375&lt;&gt;""),IF(OR(שבוע_בדילוג[[#This Row],[LengthofCycle]]=F375,F375=29),1,0),"")</f>
        <v/>
      </c>
      <c r="AM374" s="4" t="str">
        <f>IF(AND(שבוע_בדילוג[[#This Row],[הווסת פעיל?]]&lt;&gt;1,B375&lt;&gt;1,B375&lt;&gt;""),IF(OR(שבוע_בדילוג[[#This Row],[LengthofCycle]]=F375,F375=29,F375=28),1,0),"")</f>
        <v/>
      </c>
    </row>
    <row r="375" spans="1:39" x14ac:dyDescent="0.25">
      <c r="A375" s="1" t="s">
        <v>90</v>
      </c>
      <c r="B375" s="1">
        <v>1</v>
      </c>
      <c r="C375" s="1">
        <v>0</v>
      </c>
      <c r="D375" s="1">
        <v>1</v>
      </c>
      <c r="E375" s="1">
        <v>1</v>
      </c>
      <c r="F375" s="1">
        <v>31</v>
      </c>
      <c r="H375" s="1">
        <f>שבוע_בדילוג[[#This Row],[LengthofCycle]]+1</f>
        <v>32</v>
      </c>
      <c r="I375" s="1" t="str">
        <f>IF(IFERROR(LOOKUP(שבוע_בדילוג[[#This Row],[ClientID]],קביעויות[השבוע בדילוג]),FALSE)=שבוע_בדילוג[[#This Row],[ClientID]],1,"")</f>
        <v/>
      </c>
      <c r="J375" s="1" t="str">
        <f>IF(AND(שבוע_בדילוג[[#This Row],[CycleNumber]]&gt;1,OR(B376="",שבוע_בדילוג[[#This Row],[CycleNumber]]&gt;B374)),IF(OR(AND(שבוע_בדילוג[[#This Row],[LengthofCycle]]=29,F374=29),AND(שבוע_בדילוג[[#This Row],[LengthofCycle]]=36,F374=36)),1,""),"")</f>
        <v/>
      </c>
      <c r="K375" s="1" t="str">
        <f>IF(AND(שבוע_בדילוג[[#This Row],[וסת השבוע]]=1,J374=1,שבוע_בדילוג[[#This Row],[CycleNumber]]&gt;B374),1,"")</f>
        <v/>
      </c>
      <c r="L375" s="1" t="str">
        <f>IF(שבוע_בדילוג[[#This Row],[CycleNumber]]=1,"",IF(שבוע_בדילוג[[#This Row],[וסת השבוע]]=1,0,IF(L374="","",IF(L374=0,IF(שבוע_בדילוג[[#This Row],[LengthofCycle]]=29,0,1),IF(L374=1,IF(שבוע_בדילוג[[#This Row],[LengthofCycle]]+F374=29*2,0,2),IF(L374=2,IF(שבוע_בדילוג[[#This Row],[LengthofCycle]]+F374+F373=29*3,0,3),""))))))</f>
        <v/>
      </c>
      <c r="M375" s="1" t="str">
        <f>IF(שבוע_בדילוג[[#This Row],[וסת השבוע]]=1,IF(שבוע_בדילוג[[#This Row],[וסת השבוע וההפלגה ביחד]]=1,M374+1,0),IF(AND(שבוע_בדילוג[[#This Row],[CycleNumber]]&gt;B374,שבוע_בדילוג[[#This Row],[CycleNumber]]&gt;1),IF(שבוע_בדילוג[[#This Row],[וסת השבוע פעיל?]]&lt;&gt;"",M374+1,""),""))</f>
        <v/>
      </c>
      <c r="N375" s="1" t="str">
        <f>IF(שבוע_בדילוג[[#This Row],[וסת השבוע פעיל?2]]="","",IF(AND(שבוע_בדילוג[[#This Row],[וסת השבוע פעיל?]]&lt;&gt;"",שבוע_בדילוג[[#This Row],[CycleNumber]]&lt;B376,B376&lt;&gt;"",שבוע_בדילוג[[#This Row],[וסת השבוע פעיל?]]&lt;3),IF(L376=0,IF(AND(שבוע_בדילוג[[#This Row],[וסת השבוע פעיל?]]&gt;0,J376=1),0,1),0),""))</f>
        <v/>
      </c>
      <c r="O375" s="1" t="str">
        <f t="shared" si="44"/>
        <v/>
      </c>
      <c r="P375" s="1" t="str">
        <f>IF(AND(שבוע_בדילוג[[#This Row],[חיזוי - שבוע]]=1,K376=1),1,"")</f>
        <v/>
      </c>
      <c r="Q375" s="1" t="str">
        <f>IF(AND(שבוע_בדילוג[[#This Row],[וסת השבוע פעיל?]]&lt;3,OR(שבוע_בדילוג[[#This Row],[CycleNumber]]&gt;B376,B376="")),1,"")</f>
        <v/>
      </c>
      <c r="R375" s="1" t="str">
        <f>IF(AND(שבוע_בדילוג[[#This Row],[חיזוי - שבוע]]&lt;&gt;"",שבוע_בדילוג[[#This Row],[וסת השבוע פעיל?2]]=""),1,"")</f>
        <v/>
      </c>
      <c r="S375" s="1" t="str">
        <f>IF(שבוע_בדילוג[[#This Row],[האישה קבעה וסת שבוע בדילוג?]]=1,IF(שבוע_בדילוג[[#This Row],[וסת השבוע פעיל?]]&lt;3,1,0),"")</f>
        <v/>
      </c>
      <c r="T3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5" s="1" t="str">
        <f t="shared" si="45"/>
        <v/>
      </c>
      <c r="V375" s="1" t="str">
        <f t="shared" si="46"/>
        <v/>
      </c>
      <c r="W375" s="1" t="str">
        <f t="shared" si="47"/>
        <v/>
      </c>
      <c r="X375" s="1" t="str">
        <f>IF(שבוע_בדילוג[[#This Row],[3 הפלגות זהות]]="","",IF(שבוע_בדילוג[[#This Row],[3 הפלגות זהות]]=1,שבוע_בדילוג[[#This Row],[LengthofCycle]],X374))</f>
        <v/>
      </c>
      <c r="Z375" s="1" t="str">
        <f>IF(OR(שבוע_בדילוג[[#This Row],[הווסת פעיל?]]=0,שבוע_בדילוג[[#This Row],[הווסת פעיל?]]=""),"",SUM(Z374,שבוע_בדילוג[[#This Row],[הווסת פעיל?]]))</f>
        <v/>
      </c>
      <c r="AA375" s="1" t="str">
        <f>IF(AND(שבוע_בדילוג[[#This Row],[כמה מחזורים עד עקירה]]&lt;&gt;"",Z376=""),שבוע_בדילוג[[#This Row],[כמה מחזורים עד עקירה]],"")</f>
        <v/>
      </c>
      <c r="AB375" s="1" t="str">
        <f>IF(AND(שבוע_בדילוג[[#This Row],[הווסת פעיל?]]=1,שבוע_בדילוג[[#This Row],[וסת קבוע אחרון]]&lt;&gt;X374),שבוע_בדילוג[[#This Row],[וסת קבוע אחרון]],"")</f>
        <v/>
      </c>
      <c r="AC375" s="1" t="str">
        <f>IF(AND(שבוע_בדילוג[[#This Row],[הווסת פעיל?]]=1,Y374=0,שבוע_בדילוג[[#This Row],[וסת קבוע אחרון]]=X374),שבוע_בדילוג[[#This Row],[וסת קבוע אחרון]],"")</f>
        <v/>
      </c>
      <c r="AD375" s="1" t="str">
        <f>IF(AND(שבוע_בדילוג[[#This Row],[הווסת פעיל?]]=1,Y374=0,שבוע_בדילוג[[#This Row],[וסת קבוע אחרון]]&lt;&gt;X374),1,"")</f>
        <v/>
      </c>
      <c r="AE375" s="1" t="str">
        <f>IF(AND(שבוע_בדילוג[[#This Row],[הווסת פעיל?]]&lt;&gt;"",B376=1),שבוע_בדילוג[[#This Row],[CycleNumber]],"")</f>
        <v/>
      </c>
      <c r="AF375" s="1" t="str">
        <f>IF(AND(שבוע_בדילוג[[#This Row],[הווסת פעיל?]]&lt;&gt;"",Y374=""),שבוע_בדילוג[[#This Row],[CycleNumber]],"")</f>
        <v/>
      </c>
      <c r="AG375" s="1" t="str">
        <f>IF(B376=1,"",IF(שבוע_בדילוג[[#This Row],[הווסת פעיל?]]=1,IF(שבוע_בדילוג[[#This Row],[וסת קבוע אחרון]]=F376,1,0),""))</f>
        <v/>
      </c>
      <c r="AH375" s="1" t="str">
        <f>IF(B376=1,"",IF(שבוע_בדילוג[[#This Row],[הווסת פעיל?]]=1,IF(OR(שבוע_בדילוג[[#This Row],[וסת קבוע אחרון]]=F376,F376=שבוע_בדילוג[[#This Row],[LengthofCycle]]),1,0),""))</f>
        <v/>
      </c>
      <c r="AI375" s="1" t="str">
        <f>IF(B376=1,"",IF(שבוע_בדילוג[[#This Row],[הווסת פעיל?]]=1,IF(OR(שבוע_בדילוג[[#This Row],[וסת קבוע אחרון]]=F376,F376=שבוע_בדילוג[[#This Row],[LengthofCycle]],AND(שבוע_בדילוג[[#This Row],[LengthofCycle]]&lt;&gt;שבוע_בדילוג[[#This Row],[וסת קבוע אחרון]],OR(F376=28,F376=29))),1,0),""))</f>
        <v/>
      </c>
      <c r="AJ375" s="1" t="str">
        <f>IF(AND(שבוע_בדילוג[[#This Row],[הווסת פעיל?]]=1,B376=1),1,"")</f>
        <v/>
      </c>
      <c r="AK375" s="4">
        <f>IF(AND(שבוע_בדילוג[[#This Row],[הווסת פעיל?]]&lt;&gt;1,B376&lt;&gt;1,B376&lt;&gt;""),IF(שבוע_בדילוג[[#This Row],[LengthofCycle]]=F376,1,0),"")</f>
        <v>1</v>
      </c>
      <c r="AL375" s="4">
        <f>IF(AND(שבוע_בדילוג[[#This Row],[הווסת פעיל?]]&lt;&gt;1,B376&lt;&gt;1,B376&lt;&gt;""),IF(OR(שבוע_בדילוג[[#This Row],[LengthofCycle]]=F376,F376=29),1,0),"")</f>
        <v>1</v>
      </c>
      <c r="AM375" s="4">
        <f>IF(AND(שבוע_בדילוג[[#This Row],[הווסת פעיל?]]&lt;&gt;1,B376&lt;&gt;1,B376&lt;&gt;""),IF(OR(שבוע_בדילוג[[#This Row],[LengthofCycle]]=F376,F376=29,F376=28),1,0),"")</f>
        <v>1</v>
      </c>
    </row>
    <row r="376" spans="1:39" x14ac:dyDescent="0.25">
      <c r="A376" s="1" t="s">
        <v>90</v>
      </c>
      <c r="B376" s="1">
        <v>2</v>
      </c>
      <c r="C376" s="1">
        <v>0</v>
      </c>
      <c r="D376" s="1">
        <v>1</v>
      </c>
      <c r="E376" s="1">
        <v>1</v>
      </c>
      <c r="F376" s="1">
        <v>31</v>
      </c>
      <c r="H376" s="1">
        <f>שבוע_בדילוג[[#This Row],[LengthofCycle]]+1</f>
        <v>32</v>
      </c>
      <c r="I376" s="1" t="str">
        <f>IF(IFERROR(LOOKUP(שבוע_בדילוג[[#This Row],[ClientID]],קביעויות[השבוע בדילוג]),FALSE)=שבוע_בדילוג[[#This Row],[ClientID]],1,"")</f>
        <v/>
      </c>
      <c r="J376" s="1" t="str">
        <f>IF(AND(שבוע_בדילוג[[#This Row],[CycleNumber]]&gt;1,OR(B377="",שבוע_בדילוג[[#This Row],[CycleNumber]]&gt;B375)),IF(OR(AND(שבוע_בדילוג[[#This Row],[LengthofCycle]]=29,F375=29),AND(שבוע_בדילוג[[#This Row],[LengthofCycle]]=36,F375=36)),1,""),"")</f>
        <v/>
      </c>
      <c r="K376" s="1" t="str">
        <f>IF(AND(שבוע_בדילוג[[#This Row],[וסת השבוע]]=1,J375=1,שבוע_בדילוג[[#This Row],[CycleNumber]]&gt;B375),1,"")</f>
        <v/>
      </c>
      <c r="L376" s="1" t="str">
        <f>IF(שבוע_בדילוג[[#This Row],[CycleNumber]]=1,"",IF(שבוע_בדילוג[[#This Row],[וסת השבוע]]=1,0,IF(L375="","",IF(L375=0,IF(שבוע_בדילוג[[#This Row],[LengthofCycle]]=29,0,1),IF(L375=1,IF(שבוע_בדילוג[[#This Row],[LengthofCycle]]+F375=29*2,0,2),IF(L375=2,IF(שבוע_בדילוג[[#This Row],[LengthofCycle]]+F375+F374=29*3,0,3),""))))))</f>
        <v/>
      </c>
      <c r="M376" s="1" t="str">
        <f>IF(שבוע_בדילוג[[#This Row],[וסת השבוע]]=1,IF(שבוע_בדילוג[[#This Row],[וסת השבוע וההפלגה ביחד]]=1,M375+1,0),IF(AND(שבוע_בדילוג[[#This Row],[CycleNumber]]&gt;B375,שבוע_בדילוג[[#This Row],[CycleNumber]]&gt;1),IF(שבוע_בדילוג[[#This Row],[וסת השבוע פעיל?]]&lt;&gt;"",M375+1,""),""))</f>
        <v/>
      </c>
      <c r="N376" s="1" t="str">
        <f>IF(שבוע_בדילוג[[#This Row],[וסת השבוע פעיל?2]]="","",IF(AND(שבוע_בדילוג[[#This Row],[וסת השבוע פעיל?]]&lt;&gt;"",שבוע_בדילוג[[#This Row],[CycleNumber]]&lt;B377,B377&lt;&gt;"",שבוע_בדילוג[[#This Row],[וסת השבוע פעיל?]]&lt;3),IF(L377=0,IF(AND(שבוע_בדילוג[[#This Row],[וסת השבוע פעיל?]]&gt;0,J377=1),0,1),0),""))</f>
        <v/>
      </c>
      <c r="O376" s="1" t="str">
        <f t="shared" si="44"/>
        <v/>
      </c>
      <c r="P376" s="1" t="str">
        <f>IF(AND(שבוע_בדילוג[[#This Row],[חיזוי - שבוע]]=1,K377=1),1,"")</f>
        <v/>
      </c>
      <c r="Q376" s="1" t="str">
        <f>IF(AND(שבוע_בדילוג[[#This Row],[וסת השבוע פעיל?]]&lt;3,OR(שבוע_בדילוג[[#This Row],[CycleNumber]]&gt;B377,B377="")),1,"")</f>
        <v/>
      </c>
      <c r="R376" s="1" t="str">
        <f>IF(AND(שבוע_בדילוג[[#This Row],[חיזוי - שבוע]]&lt;&gt;"",שבוע_בדילוג[[#This Row],[וסת השבוע פעיל?2]]=""),1,"")</f>
        <v/>
      </c>
      <c r="S376" s="1" t="str">
        <f>IF(שבוע_בדילוג[[#This Row],[האישה קבעה וסת שבוע בדילוג?]]=1,IF(שבוע_בדילוג[[#This Row],[וסת השבוע פעיל?]]&lt;3,1,0),"")</f>
        <v/>
      </c>
      <c r="T3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6" s="1" t="str">
        <f t="shared" si="45"/>
        <v/>
      </c>
      <c r="V376" s="1" t="str">
        <f t="shared" si="46"/>
        <v/>
      </c>
      <c r="W376" s="1" t="str">
        <f t="shared" si="47"/>
        <v/>
      </c>
      <c r="X376" s="1" t="str">
        <f>IF(שבוע_בדילוג[[#This Row],[3 הפלגות זהות]]="","",IF(שבוע_בדילוג[[#This Row],[3 הפלגות זהות]]=1,שבוע_בדילוג[[#This Row],[LengthofCycle]],X375))</f>
        <v/>
      </c>
      <c r="Z376" s="1" t="str">
        <f>IF(OR(שבוע_בדילוג[[#This Row],[הווסת פעיל?]]=0,שבוע_בדילוג[[#This Row],[הווסת פעיל?]]=""),"",SUM(Z375,שבוע_בדילוג[[#This Row],[הווסת פעיל?]]))</f>
        <v/>
      </c>
      <c r="AA376" s="1" t="str">
        <f>IF(AND(שבוע_בדילוג[[#This Row],[כמה מחזורים עד עקירה]]&lt;&gt;"",Z377=""),שבוע_בדילוג[[#This Row],[כמה מחזורים עד עקירה]],"")</f>
        <v/>
      </c>
      <c r="AB376" s="1" t="str">
        <f>IF(AND(שבוע_בדילוג[[#This Row],[הווסת פעיל?]]=1,שבוע_בדילוג[[#This Row],[וסת קבוע אחרון]]&lt;&gt;X375),שבוע_בדילוג[[#This Row],[וסת קבוע אחרון]],"")</f>
        <v/>
      </c>
      <c r="AC376" s="1" t="str">
        <f>IF(AND(שבוע_בדילוג[[#This Row],[הווסת פעיל?]]=1,Y375=0,שבוע_בדילוג[[#This Row],[וסת קבוע אחרון]]=X375),שבוע_בדילוג[[#This Row],[וסת קבוע אחרון]],"")</f>
        <v/>
      </c>
      <c r="AD376" s="1" t="str">
        <f>IF(AND(שבוע_בדילוג[[#This Row],[הווסת פעיל?]]=1,Y375=0,שבוע_בדילוג[[#This Row],[וסת קבוע אחרון]]&lt;&gt;X375),1,"")</f>
        <v/>
      </c>
      <c r="AE376" s="1" t="str">
        <f>IF(AND(שבוע_בדילוג[[#This Row],[הווסת פעיל?]]&lt;&gt;"",B377=1),שבוע_בדילוג[[#This Row],[CycleNumber]],"")</f>
        <v/>
      </c>
      <c r="AF376" s="1" t="str">
        <f>IF(AND(שבוע_בדילוג[[#This Row],[הווסת פעיל?]]&lt;&gt;"",Y375=""),שבוע_בדילוג[[#This Row],[CycleNumber]],"")</f>
        <v/>
      </c>
      <c r="AG376" s="1" t="str">
        <f>IF(B377=1,"",IF(שבוע_בדילוג[[#This Row],[הווסת פעיל?]]=1,IF(שבוע_בדילוג[[#This Row],[וסת קבוע אחרון]]=F377,1,0),""))</f>
        <v/>
      </c>
      <c r="AH376" s="1" t="str">
        <f>IF(B377=1,"",IF(שבוע_בדילוג[[#This Row],[הווסת פעיל?]]=1,IF(OR(שבוע_בדילוג[[#This Row],[וסת קבוע אחרון]]=F377,F377=שבוע_בדילוג[[#This Row],[LengthofCycle]]),1,0),""))</f>
        <v/>
      </c>
      <c r="AI376" s="1" t="str">
        <f>IF(B377=1,"",IF(שבוע_בדילוג[[#This Row],[הווסת פעיל?]]=1,IF(OR(שבוע_בדילוג[[#This Row],[וסת קבוע אחרון]]=F377,F377=שבוע_בדילוג[[#This Row],[LengthofCycle]],AND(שבוע_בדילוג[[#This Row],[LengthofCycle]]&lt;&gt;שבוע_בדילוג[[#This Row],[וסת קבוע אחרון]],OR(F377=28,F377=29))),1,0),""))</f>
        <v/>
      </c>
      <c r="AJ376" s="1" t="str">
        <f>IF(AND(שבוע_בדילוג[[#This Row],[הווסת פעיל?]]=1,B377=1),1,"")</f>
        <v/>
      </c>
      <c r="AK376" s="4">
        <f>IF(AND(שבוע_בדילוג[[#This Row],[הווסת פעיל?]]&lt;&gt;1,B377&lt;&gt;1,B377&lt;&gt;""),IF(שבוע_בדילוג[[#This Row],[LengthofCycle]]=F377,1,0),"")</f>
        <v>0</v>
      </c>
      <c r="AL376" s="4">
        <f>IF(AND(שבוע_בדילוג[[#This Row],[הווסת פעיל?]]&lt;&gt;1,B377&lt;&gt;1,B377&lt;&gt;""),IF(OR(שבוע_בדילוג[[#This Row],[LengthofCycle]]=F377,F377=29),1,0),"")</f>
        <v>0</v>
      </c>
      <c r="AM376" s="4">
        <f>IF(AND(שבוע_בדילוג[[#This Row],[הווסת פעיל?]]&lt;&gt;1,B377&lt;&gt;1,B377&lt;&gt;""),IF(OR(שבוע_בדילוג[[#This Row],[LengthofCycle]]=F377,F377=29,F377=28),1,0),"")</f>
        <v>0</v>
      </c>
    </row>
    <row r="377" spans="1:39" x14ac:dyDescent="0.25">
      <c r="A377" s="1" t="s">
        <v>90</v>
      </c>
      <c r="B377" s="1">
        <v>3</v>
      </c>
      <c r="C377" s="1">
        <v>0</v>
      </c>
      <c r="D377" s="1">
        <v>1</v>
      </c>
      <c r="E377" s="1">
        <v>1</v>
      </c>
      <c r="F377" s="1">
        <v>34</v>
      </c>
      <c r="H377" s="1">
        <f>שבוע_בדילוג[[#This Row],[LengthofCycle]]+1</f>
        <v>35</v>
      </c>
      <c r="I377" s="1" t="str">
        <f>IF(IFERROR(LOOKUP(שבוע_בדילוג[[#This Row],[ClientID]],קביעויות[השבוע בדילוג]),FALSE)=שבוע_בדילוג[[#This Row],[ClientID]],1,"")</f>
        <v/>
      </c>
      <c r="J377" s="1" t="str">
        <f>IF(AND(שבוע_בדילוג[[#This Row],[CycleNumber]]&gt;1,OR(B378="",שבוע_בדילוג[[#This Row],[CycleNumber]]&gt;B376)),IF(OR(AND(שבוע_בדילוג[[#This Row],[LengthofCycle]]=29,F376=29),AND(שבוע_בדילוג[[#This Row],[LengthofCycle]]=36,F376=36)),1,""),"")</f>
        <v/>
      </c>
      <c r="K377" s="1" t="str">
        <f>IF(AND(שבוע_בדילוג[[#This Row],[וסת השבוע]]=1,J376=1,שבוע_בדילוג[[#This Row],[CycleNumber]]&gt;B376),1,"")</f>
        <v/>
      </c>
      <c r="L377" s="1" t="str">
        <f>IF(שבוע_בדילוג[[#This Row],[CycleNumber]]=1,"",IF(שבוע_בדילוג[[#This Row],[וסת השבוע]]=1,0,IF(L376="","",IF(L376=0,IF(שבוע_בדילוג[[#This Row],[LengthofCycle]]=29,0,1),IF(L376=1,IF(שבוע_בדילוג[[#This Row],[LengthofCycle]]+F376=29*2,0,2),IF(L376=2,IF(שבוע_בדילוג[[#This Row],[LengthofCycle]]+F376+F375=29*3,0,3),""))))))</f>
        <v/>
      </c>
      <c r="M377" s="1" t="str">
        <f>IF(שבוע_בדילוג[[#This Row],[וסת השבוע]]=1,IF(שבוע_בדילוג[[#This Row],[וסת השבוע וההפלגה ביחד]]=1,M376+1,0),IF(AND(שבוע_בדילוג[[#This Row],[CycleNumber]]&gt;B376,שבוע_בדילוג[[#This Row],[CycleNumber]]&gt;1),IF(שבוע_בדילוג[[#This Row],[וסת השבוע פעיל?]]&lt;&gt;"",M376+1,""),""))</f>
        <v/>
      </c>
      <c r="N377" s="1" t="str">
        <f>IF(שבוע_בדילוג[[#This Row],[וסת השבוע פעיל?2]]="","",IF(AND(שבוע_בדילוג[[#This Row],[וסת השבוע פעיל?]]&lt;&gt;"",שבוע_בדילוג[[#This Row],[CycleNumber]]&lt;B378,B378&lt;&gt;"",שבוע_בדילוג[[#This Row],[וסת השבוע פעיל?]]&lt;3),IF(L378=0,IF(AND(שבוע_בדילוג[[#This Row],[וסת השבוע פעיל?]]&gt;0,J378=1),0,1),0),""))</f>
        <v/>
      </c>
      <c r="O377" s="1" t="str">
        <f t="shared" si="44"/>
        <v/>
      </c>
      <c r="P377" s="1" t="str">
        <f>IF(AND(שבוע_בדילוג[[#This Row],[חיזוי - שבוע]]=1,K378=1),1,"")</f>
        <v/>
      </c>
      <c r="Q377" s="1" t="str">
        <f>IF(AND(שבוע_בדילוג[[#This Row],[וסת השבוע פעיל?]]&lt;3,OR(שבוע_בדילוג[[#This Row],[CycleNumber]]&gt;B378,B378="")),1,"")</f>
        <v/>
      </c>
      <c r="R377" s="1" t="str">
        <f>IF(AND(שבוע_בדילוג[[#This Row],[חיזוי - שבוע]]&lt;&gt;"",שבוע_בדילוג[[#This Row],[וסת השבוע פעיל?2]]=""),1,"")</f>
        <v/>
      </c>
      <c r="S377" s="1" t="str">
        <f>IF(שבוע_בדילוג[[#This Row],[האישה קבעה וסת שבוע בדילוג?]]=1,IF(שבוע_בדילוג[[#This Row],[וסת השבוע פעיל?]]&lt;3,1,0),"")</f>
        <v/>
      </c>
      <c r="T3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7" s="1">
        <f t="shared" si="45"/>
        <v>0</v>
      </c>
      <c r="V377" s="1" t="str">
        <f t="shared" si="46"/>
        <v/>
      </c>
      <c r="W377" s="1" t="str">
        <f t="shared" si="47"/>
        <v/>
      </c>
      <c r="X377" s="1" t="str">
        <f>IF(שבוע_בדילוג[[#This Row],[3 הפלגות זהות]]="","",IF(שבוע_בדילוג[[#This Row],[3 הפלגות זהות]]=1,שבוע_בדילוג[[#This Row],[LengthofCycle]],X376))</f>
        <v/>
      </c>
      <c r="Z377" s="1" t="str">
        <f>IF(OR(שבוע_בדילוג[[#This Row],[הווסת פעיל?]]=0,שבוע_בדילוג[[#This Row],[הווסת פעיל?]]=""),"",SUM(Z376,שבוע_בדילוג[[#This Row],[הווסת פעיל?]]))</f>
        <v/>
      </c>
      <c r="AA377" s="1" t="str">
        <f>IF(AND(שבוע_בדילוג[[#This Row],[כמה מחזורים עד עקירה]]&lt;&gt;"",Z378=""),שבוע_בדילוג[[#This Row],[כמה מחזורים עד עקירה]],"")</f>
        <v/>
      </c>
      <c r="AB377" s="1" t="str">
        <f>IF(AND(שבוע_בדילוג[[#This Row],[הווסת פעיל?]]=1,שבוע_בדילוג[[#This Row],[וסת קבוע אחרון]]&lt;&gt;X376),שבוע_בדילוג[[#This Row],[וסת קבוע אחרון]],"")</f>
        <v/>
      </c>
      <c r="AC377" s="1" t="str">
        <f>IF(AND(שבוע_בדילוג[[#This Row],[הווסת פעיל?]]=1,Y376=0,שבוע_בדילוג[[#This Row],[וסת קבוע אחרון]]=X376),שבוע_בדילוג[[#This Row],[וסת קבוע אחרון]],"")</f>
        <v/>
      </c>
      <c r="AD377" s="1" t="str">
        <f>IF(AND(שבוע_בדילוג[[#This Row],[הווסת פעיל?]]=1,Y376=0,שבוע_בדילוג[[#This Row],[וסת קבוע אחרון]]&lt;&gt;X376),1,"")</f>
        <v/>
      </c>
      <c r="AE377" s="1" t="str">
        <f>IF(AND(שבוע_בדילוג[[#This Row],[הווסת פעיל?]]&lt;&gt;"",B378=1),שבוע_בדילוג[[#This Row],[CycleNumber]],"")</f>
        <v/>
      </c>
      <c r="AF377" s="1" t="str">
        <f>IF(AND(שבוע_בדילוג[[#This Row],[הווסת פעיל?]]&lt;&gt;"",Y376=""),שבוע_בדילוג[[#This Row],[CycleNumber]],"")</f>
        <v/>
      </c>
      <c r="AG377" s="1" t="str">
        <f>IF(B378=1,"",IF(שבוע_בדילוג[[#This Row],[הווסת פעיל?]]=1,IF(שבוע_בדילוג[[#This Row],[וסת קבוע אחרון]]=F378,1,0),""))</f>
        <v/>
      </c>
      <c r="AH377" s="1" t="str">
        <f>IF(B378=1,"",IF(שבוע_בדילוג[[#This Row],[הווסת פעיל?]]=1,IF(OR(שבוע_בדילוג[[#This Row],[וסת קבוע אחרון]]=F378,F378=שבוע_בדילוג[[#This Row],[LengthofCycle]]),1,0),""))</f>
        <v/>
      </c>
      <c r="AI377" s="1" t="str">
        <f>IF(B378=1,"",IF(שבוע_בדילוג[[#This Row],[הווסת פעיל?]]=1,IF(OR(שבוע_בדילוג[[#This Row],[וסת קבוע אחרון]]=F378,F378=שבוע_בדילוג[[#This Row],[LengthofCycle]],AND(שבוע_בדילוג[[#This Row],[LengthofCycle]]&lt;&gt;שבוע_בדילוג[[#This Row],[וסת קבוע אחרון]],OR(F378=28,F378=29))),1,0),""))</f>
        <v/>
      </c>
      <c r="AJ377" s="1" t="str">
        <f>IF(AND(שבוע_בדילוג[[#This Row],[הווסת פעיל?]]=1,B378=1),1,"")</f>
        <v/>
      </c>
      <c r="AK377" s="4">
        <f>IF(AND(שבוע_בדילוג[[#This Row],[הווסת פעיל?]]&lt;&gt;1,B378&lt;&gt;1,B378&lt;&gt;""),IF(שבוע_בדילוג[[#This Row],[LengthofCycle]]=F378,1,0),"")</f>
        <v>1</v>
      </c>
      <c r="AL377" s="4">
        <f>IF(AND(שבוע_בדילוג[[#This Row],[הווסת פעיל?]]&lt;&gt;1,B378&lt;&gt;1,B378&lt;&gt;""),IF(OR(שבוע_בדילוג[[#This Row],[LengthofCycle]]=F378,F378=29),1,0),"")</f>
        <v>1</v>
      </c>
      <c r="AM377" s="4">
        <f>IF(AND(שבוע_בדילוג[[#This Row],[הווסת פעיל?]]&lt;&gt;1,B378&lt;&gt;1,B378&lt;&gt;""),IF(OR(שבוע_בדילוג[[#This Row],[LengthofCycle]]=F378,F378=29,F378=28),1,0),"")</f>
        <v>1</v>
      </c>
    </row>
    <row r="378" spans="1:39" x14ac:dyDescent="0.25">
      <c r="A378" s="1" t="s">
        <v>90</v>
      </c>
      <c r="B378" s="1">
        <v>4</v>
      </c>
      <c r="C378" s="1">
        <v>0</v>
      </c>
      <c r="D378" s="1">
        <v>1</v>
      </c>
      <c r="E378" s="1">
        <v>1</v>
      </c>
      <c r="F378" s="1">
        <v>34</v>
      </c>
      <c r="H378" s="1">
        <f>שבוע_בדילוג[[#This Row],[LengthofCycle]]+1</f>
        <v>35</v>
      </c>
      <c r="I378" s="1" t="str">
        <f>IF(IFERROR(LOOKUP(שבוע_בדילוג[[#This Row],[ClientID]],קביעויות[השבוע בדילוג]),FALSE)=שבוע_בדילוג[[#This Row],[ClientID]],1,"")</f>
        <v/>
      </c>
      <c r="J378" s="1" t="str">
        <f>IF(AND(שבוע_בדילוג[[#This Row],[CycleNumber]]&gt;1,OR(B379="",שבוע_בדילוג[[#This Row],[CycleNumber]]&gt;B377)),IF(OR(AND(שבוע_בדילוג[[#This Row],[LengthofCycle]]=29,F377=29),AND(שבוע_בדילוג[[#This Row],[LengthofCycle]]=36,F377=36)),1,""),"")</f>
        <v/>
      </c>
      <c r="K378" s="1" t="str">
        <f>IF(AND(שבוע_בדילוג[[#This Row],[וסת השבוע]]=1,J377=1,שבוע_בדילוג[[#This Row],[CycleNumber]]&gt;B377),1,"")</f>
        <v/>
      </c>
      <c r="L378" s="1" t="str">
        <f>IF(שבוע_בדילוג[[#This Row],[CycleNumber]]=1,"",IF(שבוע_בדילוג[[#This Row],[וסת השבוע]]=1,0,IF(L377="","",IF(L377=0,IF(שבוע_בדילוג[[#This Row],[LengthofCycle]]=29,0,1),IF(L377=1,IF(שבוע_בדילוג[[#This Row],[LengthofCycle]]+F377=29*2,0,2),IF(L377=2,IF(שבוע_בדילוג[[#This Row],[LengthofCycle]]+F377+F376=29*3,0,3),""))))))</f>
        <v/>
      </c>
      <c r="M378" s="1" t="str">
        <f>IF(שבוע_בדילוג[[#This Row],[וסת השבוע]]=1,IF(שבוע_בדילוג[[#This Row],[וסת השבוע וההפלגה ביחד]]=1,M377+1,0),IF(AND(שבוע_בדילוג[[#This Row],[CycleNumber]]&gt;B377,שבוע_בדילוג[[#This Row],[CycleNumber]]&gt;1),IF(שבוע_בדילוג[[#This Row],[וסת השבוע פעיל?]]&lt;&gt;"",M377+1,""),""))</f>
        <v/>
      </c>
      <c r="N378" s="1" t="str">
        <f>IF(שבוע_בדילוג[[#This Row],[וסת השבוע פעיל?2]]="","",IF(AND(שבוע_בדילוג[[#This Row],[וסת השבוע פעיל?]]&lt;&gt;"",שבוע_בדילוג[[#This Row],[CycleNumber]]&lt;B379,B379&lt;&gt;"",שבוע_בדילוג[[#This Row],[וסת השבוע פעיל?]]&lt;3),IF(L379=0,IF(AND(שבוע_בדילוג[[#This Row],[וסת השבוע פעיל?]]&gt;0,J379=1),0,1),0),""))</f>
        <v/>
      </c>
      <c r="O378" s="1" t="str">
        <f t="shared" si="44"/>
        <v/>
      </c>
      <c r="P378" s="1" t="str">
        <f>IF(AND(שבוע_בדילוג[[#This Row],[חיזוי - שבוע]]=1,K379=1),1,"")</f>
        <v/>
      </c>
      <c r="Q378" s="1" t="str">
        <f>IF(AND(שבוע_בדילוג[[#This Row],[וסת השבוע פעיל?]]&lt;3,OR(שבוע_בדילוג[[#This Row],[CycleNumber]]&gt;B379,B379="")),1,"")</f>
        <v/>
      </c>
      <c r="R378" s="1" t="str">
        <f>IF(AND(שבוע_בדילוג[[#This Row],[חיזוי - שבוע]]&lt;&gt;"",שבוע_בדילוג[[#This Row],[וסת השבוע פעיל?2]]=""),1,"")</f>
        <v/>
      </c>
      <c r="S378" s="1" t="str">
        <f>IF(שבוע_בדילוג[[#This Row],[האישה קבעה וסת שבוע בדילוג?]]=1,IF(שבוע_בדילוג[[#This Row],[וסת השבוע פעיל?]]&lt;3,1,0),"")</f>
        <v/>
      </c>
      <c r="T3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8" s="1">
        <f t="shared" si="45"/>
        <v>0</v>
      </c>
      <c r="V378" s="1">
        <f t="shared" si="46"/>
        <v>0</v>
      </c>
      <c r="W378" s="1" t="str">
        <f t="shared" si="47"/>
        <v/>
      </c>
      <c r="X378" s="1" t="str">
        <f>IF(שבוע_בדילוג[[#This Row],[3 הפלגות זהות]]="","",IF(שבוע_בדילוג[[#This Row],[3 הפלגות זהות]]=1,שבוע_בדילוג[[#This Row],[LengthofCycle]],X377))</f>
        <v/>
      </c>
      <c r="Z378" s="1" t="str">
        <f>IF(OR(שבוע_בדילוג[[#This Row],[הווסת פעיל?]]=0,שבוע_בדילוג[[#This Row],[הווסת פעיל?]]=""),"",SUM(Z377,שבוע_בדילוג[[#This Row],[הווסת פעיל?]]))</f>
        <v/>
      </c>
      <c r="AA378" s="1" t="str">
        <f>IF(AND(שבוע_בדילוג[[#This Row],[כמה מחזורים עד עקירה]]&lt;&gt;"",Z379=""),שבוע_בדילוג[[#This Row],[כמה מחזורים עד עקירה]],"")</f>
        <v/>
      </c>
      <c r="AB378" s="1" t="str">
        <f>IF(AND(שבוע_בדילוג[[#This Row],[הווסת פעיל?]]=1,שבוע_בדילוג[[#This Row],[וסת קבוע אחרון]]&lt;&gt;X377),שבוע_בדילוג[[#This Row],[וסת קבוע אחרון]],"")</f>
        <v/>
      </c>
      <c r="AC378" s="1" t="str">
        <f>IF(AND(שבוע_בדילוג[[#This Row],[הווסת פעיל?]]=1,Y377=0,שבוע_בדילוג[[#This Row],[וסת קבוע אחרון]]=X377),שבוע_בדילוג[[#This Row],[וסת קבוע אחרון]],"")</f>
        <v/>
      </c>
      <c r="AD378" s="1" t="str">
        <f>IF(AND(שבוע_בדילוג[[#This Row],[הווסת פעיל?]]=1,Y377=0,שבוע_בדילוג[[#This Row],[וסת קבוע אחרון]]&lt;&gt;X377),1,"")</f>
        <v/>
      </c>
      <c r="AE378" s="1" t="str">
        <f>IF(AND(שבוע_בדילוג[[#This Row],[הווסת פעיל?]]&lt;&gt;"",B379=1),שבוע_בדילוג[[#This Row],[CycleNumber]],"")</f>
        <v/>
      </c>
      <c r="AF378" s="1" t="str">
        <f>IF(AND(שבוע_בדילוג[[#This Row],[הווסת פעיל?]]&lt;&gt;"",Y377=""),שבוע_בדילוג[[#This Row],[CycleNumber]],"")</f>
        <v/>
      </c>
      <c r="AG378" s="1" t="str">
        <f>IF(B379=1,"",IF(שבוע_בדילוג[[#This Row],[הווסת פעיל?]]=1,IF(שבוע_בדילוג[[#This Row],[וסת קבוע אחרון]]=F379,1,0),""))</f>
        <v/>
      </c>
      <c r="AH378" s="1" t="str">
        <f>IF(B379=1,"",IF(שבוע_בדילוג[[#This Row],[הווסת פעיל?]]=1,IF(OR(שבוע_בדילוג[[#This Row],[וסת קבוע אחרון]]=F379,F379=שבוע_בדילוג[[#This Row],[LengthofCycle]]),1,0),""))</f>
        <v/>
      </c>
      <c r="AI378" s="1" t="str">
        <f>IF(B379=1,"",IF(שבוע_בדילוג[[#This Row],[הווסת פעיל?]]=1,IF(OR(שבוע_בדילוג[[#This Row],[וסת קבוע אחרון]]=F379,F379=שבוע_בדילוג[[#This Row],[LengthofCycle]],AND(שבוע_בדילוג[[#This Row],[LengthofCycle]]&lt;&gt;שבוע_בדילוג[[#This Row],[וסת קבוע אחרון]],OR(F379=28,F379=29))),1,0),""))</f>
        <v/>
      </c>
      <c r="AJ378" s="1" t="str">
        <f>IF(AND(שבוע_בדילוג[[#This Row],[הווסת פעיל?]]=1,B379=1),1,"")</f>
        <v/>
      </c>
      <c r="AK378" s="4">
        <f>IF(AND(שבוע_בדילוג[[#This Row],[הווסת פעיל?]]&lt;&gt;1,B379&lt;&gt;1,B379&lt;&gt;""),IF(שבוע_בדילוג[[#This Row],[LengthofCycle]]=F379,1,0),"")</f>
        <v>0</v>
      </c>
      <c r="AL378" s="4">
        <f>IF(AND(שבוע_בדילוג[[#This Row],[הווסת פעיל?]]&lt;&gt;1,B379&lt;&gt;1,B379&lt;&gt;""),IF(OR(שבוע_בדילוג[[#This Row],[LengthofCycle]]=F379,F379=29),1,0),"")</f>
        <v>0</v>
      </c>
      <c r="AM378" s="4">
        <f>IF(AND(שבוע_בדילוג[[#This Row],[הווסת פעיל?]]&lt;&gt;1,B379&lt;&gt;1,B379&lt;&gt;""),IF(OR(שבוע_בדילוג[[#This Row],[LengthofCycle]]=F379,F379=29,F379=28),1,0),"")</f>
        <v>0</v>
      </c>
    </row>
    <row r="379" spans="1:39" x14ac:dyDescent="0.25">
      <c r="A379" s="1" t="s">
        <v>90</v>
      </c>
      <c r="B379" s="1">
        <v>5</v>
      </c>
      <c r="C379" s="1">
        <v>0</v>
      </c>
      <c r="D379" s="1">
        <v>1</v>
      </c>
      <c r="E379" s="1">
        <v>1</v>
      </c>
      <c r="F379" s="1">
        <v>38</v>
      </c>
      <c r="H379" s="1">
        <f>שבוע_בדילוג[[#This Row],[LengthofCycle]]+1</f>
        <v>39</v>
      </c>
      <c r="I379" s="1" t="str">
        <f>IF(IFERROR(LOOKUP(שבוע_בדילוג[[#This Row],[ClientID]],קביעויות[השבוע בדילוג]),FALSE)=שבוע_בדילוג[[#This Row],[ClientID]],1,"")</f>
        <v/>
      </c>
      <c r="J379" s="1" t="str">
        <f>IF(AND(שבוע_בדילוג[[#This Row],[CycleNumber]]&gt;1,OR(B380="",שבוע_בדילוג[[#This Row],[CycleNumber]]&gt;B378)),IF(OR(AND(שבוע_בדילוג[[#This Row],[LengthofCycle]]=29,F378=29),AND(שבוע_בדילוג[[#This Row],[LengthofCycle]]=36,F378=36)),1,""),"")</f>
        <v/>
      </c>
      <c r="K379" s="1" t="str">
        <f>IF(AND(שבוע_בדילוג[[#This Row],[וסת השבוע]]=1,J378=1,שבוע_בדילוג[[#This Row],[CycleNumber]]&gt;B378),1,"")</f>
        <v/>
      </c>
      <c r="L379" s="1" t="str">
        <f>IF(שבוע_בדילוג[[#This Row],[CycleNumber]]=1,"",IF(שבוע_בדילוג[[#This Row],[וסת השבוע]]=1,0,IF(L378="","",IF(L378=0,IF(שבוע_בדילוג[[#This Row],[LengthofCycle]]=29,0,1),IF(L378=1,IF(שבוע_בדילוג[[#This Row],[LengthofCycle]]+F378=29*2,0,2),IF(L378=2,IF(שבוע_בדילוג[[#This Row],[LengthofCycle]]+F378+F377=29*3,0,3),""))))))</f>
        <v/>
      </c>
      <c r="M379" s="1" t="str">
        <f>IF(שבוע_בדילוג[[#This Row],[וסת השבוע]]=1,IF(שבוע_בדילוג[[#This Row],[וסת השבוע וההפלגה ביחד]]=1,M378+1,0),IF(AND(שבוע_בדילוג[[#This Row],[CycleNumber]]&gt;B378,שבוע_בדילוג[[#This Row],[CycleNumber]]&gt;1),IF(שבוע_בדילוג[[#This Row],[וסת השבוע פעיל?]]&lt;&gt;"",M378+1,""),""))</f>
        <v/>
      </c>
      <c r="N379" s="1" t="str">
        <f>IF(שבוע_בדילוג[[#This Row],[וסת השבוע פעיל?2]]="","",IF(AND(שבוע_בדילוג[[#This Row],[וסת השבוע פעיל?]]&lt;&gt;"",שבוע_בדילוג[[#This Row],[CycleNumber]]&lt;B380,B380&lt;&gt;"",שבוע_בדילוג[[#This Row],[וסת השבוע פעיל?]]&lt;3),IF(L380=0,IF(AND(שבוע_בדילוג[[#This Row],[וסת השבוע פעיל?]]&gt;0,J380=1),0,1),0),""))</f>
        <v/>
      </c>
      <c r="O379" s="1" t="str">
        <f t="shared" si="44"/>
        <v/>
      </c>
      <c r="P379" s="1" t="str">
        <f>IF(AND(שבוע_בדילוג[[#This Row],[חיזוי - שבוע]]=1,K380=1),1,"")</f>
        <v/>
      </c>
      <c r="Q379" s="1" t="str">
        <f>IF(AND(שבוע_בדילוג[[#This Row],[וסת השבוע פעיל?]]&lt;3,OR(שבוע_בדילוג[[#This Row],[CycleNumber]]&gt;B380,B380="")),1,"")</f>
        <v/>
      </c>
      <c r="R379" s="1" t="str">
        <f>IF(AND(שבוע_בדילוג[[#This Row],[חיזוי - שבוע]]&lt;&gt;"",שבוע_בדילוג[[#This Row],[וסת השבוע פעיל?2]]=""),1,"")</f>
        <v/>
      </c>
      <c r="S379" s="1" t="str">
        <f>IF(שבוע_בדילוג[[#This Row],[האישה קבעה וסת שבוע בדילוג?]]=1,IF(שבוע_בדילוג[[#This Row],[וסת השבוע פעיל?]]&lt;3,1,0),"")</f>
        <v/>
      </c>
      <c r="T3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79" s="1">
        <f t="shared" si="45"/>
        <v>0</v>
      </c>
      <c r="V379" s="1">
        <f t="shared" si="46"/>
        <v>0</v>
      </c>
      <c r="W379" s="1">
        <f t="shared" si="47"/>
        <v>0</v>
      </c>
      <c r="X379" s="1" t="str">
        <f>IF(שבוע_בדילוג[[#This Row],[3 הפלגות זהות]]="","",IF(שבוע_בדילוג[[#This Row],[3 הפלגות זהות]]=1,שבוע_בדילוג[[#This Row],[LengthofCycle]],X378))</f>
        <v/>
      </c>
      <c r="Z379" s="1" t="str">
        <f>IF(OR(שבוע_בדילוג[[#This Row],[הווסת פעיל?]]=0,שבוע_בדילוג[[#This Row],[הווסת פעיל?]]=""),"",SUM(Z378,שבוע_בדילוג[[#This Row],[הווסת פעיל?]]))</f>
        <v/>
      </c>
      <c r="AA379" s="1" t="str">
        <f>IF(AND(שבוע_בדילוג[[#This Row],[כמה מחזורים עד עקירה]]&lt;&gt;"",Z380=""),שבוע_בדילוג[[#This Row],[כמה מחזורים עד עקירה]],"")</f>
        <v/>
      </c>
      <c r="AB379" s="1" t="str">
        <f>IF(AND(שבוע_בדילוג[[#This Row],[הווסת פעיל?]]=1,שבוע_בדילוג[[#This Row],[וסת קבוע אחרון]]&lt;&gt;X378),שבוע_בדילוג[[#This Row],[וסת קבוע אחרון]],"")</f>
        <v/>
      </c>
      <c r="AC379" s="1" t="str">
        <f>IF(AND(שבוע_בדילוג[[#This Row],[הווסת פעיל?]]=1,Y378=0,שבוע_בדילוג[[#This Row],[וסת קבוע אחרון]]=X378),שבוע_בדילוג[[#This Row],[וסת קבוע אחרון]],"")</f>
        <v/>
      </c>
      <c r="AD379" s="1" t="str">
        <f>IF(AND(שבוע_בדילוג[[#This Row],[הווסת פעיל?]]=1,Y378=0,שבוע_בדילוג[[#This Row],[וסת קבוע אחרון]]&lt;&gt;X378),1,"")</f>
        <v/>
      </c>
      <c r="AE379" s="1" t="str">
        <f>IF(AND(שבוע_בדילוג[[#This Row],[הווסת פעיל?]]&lt;&gt;"",B380=1),שבוע_בדילוג[[#This Row],[CycleNumber]],"")</f>
        <v/>
      </c>
      <c r="AF379" s="1" t="str">
        <f>IF(AND(שבוע_בדילוג[[#This Row],[הווסת פעיל?]]&lt;&gt;"",Y378=""),שבוע_בדילוג[[#This Row],[CycleNumber]],"")</f>
        <v/>
      </c>
      <c r="AG379" s="1" t="str">
        <f>IF(B380=1,"",IF(שבוע_בדילוג[[#This Row],[הווסת פעיל?]]=1,IF(שבוע_בדילוג[[#This Row],[וסת קבוע אחרון]]=F380,1,0),""))</f>
        <v/>
      </c>
      <c r="AH379" s="1" t="str">
        <f>IF(B380=1,"",IF(שבוע_בדילוג[[#This Row],[הווסת פעיל?]]=1,IF(OR(שבוע_בדילוג[[#This Row],[וסת קבוע אחרון]]=F380,F380=שבוע_בדילוג[[#This Row],[LengthofCycle]]),1,0),""))</f>
        <v/>
      </c>
      <c r="AI379" s="1" t="str">
        <f>IF(B380=1,"",IF(שבוע_בדילוג[[#This Row],[הווסת פעיל?]]=1,IF(OR(שבוע_בדילוג[[#This Row],[וסת קבוע אחרון]]=F380,F380=שבוע_בדילוג[[#This Row],[LengthofCycle]],AND(שבוע_בדילוג[[#This Row],[LengthofCycle]]&lt;&gt;שבוע_בדילוג[[#This Row],[וסת קבוע אחרון]],OR(F380=28,F380=29))),1,0),""))</f>
        <v/>
      </c>
      <c r="AJ379" s="1" t="str">
        <f>IF(AND(שבוע_בדילוג[[#This Row],[הווסת פעיל?]]=1,B380=1),1,"")</f>
        <v/>
      </c>
      <c r="AK379" s="4">
        <f>IF(AND(שבוע_בדילוג[[#This Row],[הווסת פעיל?]]&lt;&gt;1,B380&lt;&gt;1,B380&lt;&gt;""),IF(שבוע_בדילוג[[#This Row],[LengthofCycle]]=F380,1,0),"")</f>
        <v>0</v>
      </c>
      <c r="AL379" s="4">
        <f>IF(AND(שבוע_בדילוג[[#This Row],[הווסת פעיל?]]&lt;&gt;1,B380&lt;&gt;1,B380&lt;&gt;""),IF(OR(שבוע_בדילוג[[#This Row],[LengthofCycle]]=F380,F380=29),1,0),"")</f>
        <v>0</v>
      </c>
      <c r="AM379" s="4">
        <f>IF(AND(שבוע_בדילוג[[#This Row],[הווסת פעיל?]]&lt;&gt;1,B380&lt;&gt;1,B380&lt;&gt;""),IF(OR(שבוע_בדילוג[[#This Row],[LengthofCycle]]=F380,F380=29,F380=28),1,0),"")</f>
        <v>1</v>
      </c>
    </row>
    <row r="380" spans="1:39" x14ac:dyDescent="0.25">
      <c r="A380" s="1" t="s">
        <v>90</v>
      </c>
      <c r="B380" s="1">
        <v>6</v>
      </c>
      <c r="C380" s="1">
        <v>0</v>
      </c>
      <c r="D380" s="1">
        <v>1</v>
      </c>
      <c r="E380" s="1">
        <v>1</v>
      </c>
      <c r="F380" s="1">
        <v>28</v>
      </c>
      <c r="H380" s="1">
        <f>שבוע_בדילוג[[#This Row],[LengthofCycle]]+1</f>
        <v>29</v>
      </c>
      <c r="I380" s="1" t="str">
        <f>IF(IFERROR(LOOKUP(שבוע_בדילוג[[#This Row],[ClientID]],קביעויות[השבוע בדילוג]),FALSE)=שבוע_בדילוג[[#This Row],[ClientID]],1,"")</f>
        <v/>
      </c>
      <c r="J380" s="1" t="str">
        <f>IF(AND(שבוע_בדילוג[[#This Row],[CycleNumber]]&gt;1,OR(B381="",שבוע_בדילוג[[#This Row],[CycleNumber]]&gt;B379)),IF(OR(AND(שבוע_בדילוג[[#This Row],[LengthofCycle]]=29,F379=29),AND(שבוע_בדילוג[[#This Row],[LengthofCycle]]=36,F379=36)),1,""),"")</f>
        <v/>
      </c>
      <c r="K380" s="1" t="str">
        <f>IF(AND(שבוע_בדילוג[[#This Row],[וסת השבוע]]=1,J379=1,שבוע_בדילוג[[#This Row],[CycleNumber]]&gt;B379),1,"")</f>
        <v/>
      </c>
      <c r="L380" s="1" t="str">
        <f>IF(שבוע_בדילוג[[#This Row],[CycleNumber]]=1,"",IF(שבוע_בדילוג[[#This Row],[וסת השבוע]]=1,0,IF(L379="","",IF(L379=0,IF(שבוע_בדילוג[[#This Row],[LengthofCycle]]=29,0,1),IF(L379=1,IF(שבוע_בדילוג[[#This Row],[LengthofCycle]]+F379=29*2,0,2),IF(L379=2,IF(שבוע_בדילוג[[#This Row],[LengthofCycle]]+F379+F378=29*3,0,3),""))))))</f>
        <v/>
      </c>
      <c r="M380" s="1" t="str">
        <f>IF(שבוע_בדילוג[[#This Row],[וסת השבוע]]=1,IF(שבוע_בדילוג[[#This Row],[וסת השבוע וההפלגה ביחד]]=1,M379+1,0),IF(AND(שבוע_בדילוג[[#This Row],[CycleNumber]]&gt;B379,שבוע_בדילוג[[#This Row],[CycleNumber]]&gt;1),IF(שבוע_בדילוג[[#This Row],[וסת השבוע פעיל?]]&lt;&gt;"",M379+1,""),""))</f>
        <v/>
      </c>
      <c r="N380" s="1" t="str">
        <f>IF(שבוע_בדילוג[[#This Row],[וסת השבוע פעיל?2]]="","",IF(AND(שבוע_בדילוג[[#This Row],[וסת השבוע פעיל?]]&lt;&gt;"",שבוע_בדילוג[[#This Row],[CycleNumber]]&lt;B381,B381&lt;&gt;"",שבוע_בדילוג[[#This Row],[וסת השבוע פעיל?]]&lt;3),IF(L381=0,IF(AND(שבוע_בדילוג[[#This Row],[וסת השבוע פעיל?]]&gt;0,J381=1),0,1),0),""))</f>
        <v/>
      </c>
      <c r="O380" s="1" t="str">
        <f t="shared" si="44"/>
        <v/>
      </c>
      <c r="P380" s="1" t="str">
        <f>IF(AND(שבוע_בדילוג[[#This Row],[חיזוי - שבוע]]=1,K381=1),1,"")</f>
        <v/>
      </c>
      <c r="Q380" s="1" t="str">
        <f>IF(AND(שבוע_בדילוג[[#This Row],[וסת השבוע פעיל?]]&lt;3,OR(שבוע_בדילוג[[#This Row],[CycleNumber]]&gt;B381,B381="")),1,"")</f>
        <v/>
      </c>
      <c r="R380" s="1" t="str">
        <f>IF(AND(שבוע_בדילוג[[#This Row],[חיזוי - שבוע]]&lt;&gt;"",שבוע_בדילוג[[#This Row],[וסת השבוע פעיל?2]]=""),1,"")</f>
        <v/>
      </c>
      <c r="S380" s="1" t="str">
        <f>IF(שבוע_בדילוג[[#This Row],[האישה קבעה וסת שבוע בדילוג?]]=1,IF(שבוע_בדילוג[[#This Row],[וסת השבוע פעיל?]]&lt;3,1,0),"")</f>
        <v/>
      </c>
      <c r="T3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0" s="1">
        <f t="shared" si="45"/>
        <v>0</v>
      </c>
      <c r="V380" s="1">
        <f t="shared" si="46"/>
        <v>0</v>
      </c>
      <c r="W380" s="1">
        <f t="shared" si="47"/>
        <v>0</v>
      </c>
      <c r="X380" s="1" t="str">
        <f>IF(שבוע_בדילוג[[#This Row],[3 הפלגות זהות]]="","",IF(שבוע_בדילוג[[#This Row],[3 הפלגות זהות]]=1,שבוע_בדילוג[[#This Row],[LengthofCycle]],X379))</f>
        <v/>
      </c>
      <c r="Z380" s="1" t="str">
        <f>IF(OR(שבוע_בדילוג[[#This Row],[הווסת פעיל?]]=0,שבוע_בדילוג[[#This Row],[הווסת פעיל?]]=""),"",SUM(Z379,שבוע_בדילוג[[#This Row],[הווסת פעיל?]]))</f>
        <v/>
      </c>
      <c r="AA380" s="1" t="str">
        <f>IF(AND(שבוע_בדילוג[[#This Row],[כמה מחזורים עד עקירה]]&lt;&gt;"",Z381=""),שבוע_בדילוג[[#This Row],[כמה מחזורים עד עקירה]],"")</f>
        <v/>
      </c>
      <c r="AB380" s="1" t="str">
        <f>IF(AND(שבוע_בדילוג[[#This Row],[הווסת פעיל?]]=1,שבוע_בדילוג[[#This Row],[וסת קבוע אחרון]]&lt;&gt;X379),שבוע_בדילוג[[#This Row],[וסת קבוע אחרון]],"")</f>
        <v/>
      </c>
      <c r="AC380" s="1" t="str">
        <f>IF(AND(שבוע_בדילוג[[#This Row],[הווסת פעיל?]]=1,Y379=0,שבוע_בדילוג[[#This Row],[וסת קבוע אחרון]]=X379),שבוע_בדילוג[[#This Row],[וסת קבוע אחרון]],"")</f>
        <v/>
      </c>
      <c r="AD380" s="1" t="str">
        <f>IF(AND(שבוע_בדילוג[[#This Row],[הווסת פעיל?]]=1,Y379=0,שבוע_בדילוג[[#This Row],[וסת קבוע אחרון]]&lt;&gt;X379),1,"")</f>
        <v/>
      </c>
      <c r="AE380" s="1" t="str">
        <f>IF(AND(שבוע_בדילוג[[#This Row],[הווסת פעיל?]]&lt;&gt;"",B381=1),שבוע_בדילוג[[#This Row],[CycleNumber]],"")</f>
        <v/>
      </c>
      <c r="AF380" s="1" t="str">
        <f>IF(AND(שבוע_בדילוג[[#This Row],[הווסת פעיל?]]&lt;&gt;"",Y379=""),שבוע_בדילוג[[#This Row],[CycleNumber]],"")</f>
        <v/>
      </c>
      <c r="AG380" s="1" t="str">
        <f>IF(B381=1,"",IF(שבוע_בדילוג[[#This Row],[הווסת פעיל?]]=1,IF(שבוע_בדילוג[[#This Row],[וסת קבוע אחרון]]=F381,1,0),""))</f>
        <v/>
      </c>
      <c r="AH380" s="1" t="str">
        <f>IF(B381=1,"",IF(שבוע_בדילוג[[#This Row],[הווסת פעיל?]]=1,IF(OR(שבוע_בדילוג[[#This Row],[וסת קבוע אחרון]]=F381,F381=שבוע_בדילוג[[#This Row],[LengthofCycle]]),1,0),""))</f>
        <v/>
      </c>
      <c r="AI380" s="1" t="str">
        <f>IF(B381=1,"",IF(שבוע_בדילוג[[#This Row],[הווסת פעיל?]]=1,IF(OR(שבוע_בדילוג[[#This Row],[וסת קבוע אחרון]]=F381,F381=שבוע_בדילוג[[#This Row],[LengthofCycle]],AND(שבוע_בדילוג[[#This Row],[LengthofCycle]]&lt;&gt;שבוע_בדילוג[[#This Row],[וסת קבוע אחרון]],OR(F381=28,F381=29))),1,0),""))</f>
        <v/>
      </c>
      <c r="AJ380" s="1" t="str">
        <f>IF(AND(שבוע_בדילוג[[#This Row],[הווסת פעיל?]]=1,B381=1),1,"")</f>
        <v/>
      </c>
      <c r="AK380" s="4">
        <f>IF(AND(שבוע_בדילוג[[#This Row],[הווסת פעיל?]]&lt;&gt;1,B381&lt;&gt;1,B381&lt;&gt;""),IF(שבוע_בדילוג[[#This Row],[LengthofCycle]]=F381,1,0),"")</f>
        <v>0</v>
      </c>
      <c r="AL380" s="4">
        <f>IF(AND(שבוע_בדילוג[[#This Row],[הווסת פעיל?]]&lt;&gt;1,B381&lt;&gt;1,B381&lt;&gt;""),IF(OR(שבוע_בדילוג[[#This Row],[LengthofCycle]]=F381,F381=29),1,0),"")</f>
        <v>0</v>
      </c>
      <c r="AM380" s="4">
        <f>IF(AND(שבוע_בדילוג[[#This Row],[הווסת פעיל?]]&lt;&gt;1,B381&lt;&gt;1,B381&lt;&gt;""),IF(OR(שבוע_בדילוג[[#This Row],[LengthofCycle]]=F381,F381=29,F381=28),1,0),"")</f>
        <v>0</v>
      </c>
    </row>
    <row r="381" spans="1:39" x14ac:dyDescent="0.25">
      <c r="A381" s="1" t="s">
        <v>90</v>
      </c>
      <c r="B381" s="1">
        <v>7</v>
      </c>
      <c r="C381" s="1">
        <v>0</v>
      </c>
      <c r="D381" s="1">
        <v>1</v>
      </c>
      <c r="E381" s="1">
        <v>1</v>
      </c>
      <c r="F381" s="1">
        <v>36</v>
      </c>
      <c r="H381" s="1">
        <f>שבוע_בדילוג[[#This Row],[LengthofCycle]]+1</f>
        <v>37</v>
      </c>
      <c r="I381" s="1" t="str">
        <f>IF(IFERROR(LOOKUP(שבוע_בדילוג[[#This Row],[ClientID]],קביעויות[השבוע בדילוג]),FALSE)=שבוע_בדילוג[[#This Row],[ClientID]],1,"")</f>
        <v/>
      </c>
      <c r="J381" s="1" t="str">
        <f>IF(AND(שבוע_בדילוג[[#This Row],[CycleNumber]]&gt;1,OR(B382="",שבוע_בדילוג[[#This Row],[CycleNumber]]&gt;B380)),IF(OR(AND(שבוע_בדילוג[[#This Row],[LengthofCycle]]=29,F380=29),AND(שבוע_בדילוג[[#This Row],[LengthofCycle]]=36,F380=36)),1,""),"")</f>
        <v/>
      </c>
      <c r="K381" s="1" t="str">
        <f>IF(AND(שבוע_בדילוג[[#This Row],[וסת השבוע]]=1,J380=1,שבוע_בדילוג[[#This Row],[CycleNumber]]&gt;B380),1,"")</f>
        <v/>
      </c>
      <c r="L381" s="1" t="str">
        <f>IF(שבוע_בדילוג[[#This Row],[CycleNumber]]=1,"",IF(שבוע_בדילוג[[#This Row],[וסת השבוע]]=1,0,IF(L380="","",IF(L380=0,IF(שבוע_בדילוג[[#This Row],[LengthofCycle]]=29,0,1),IF(L380=1,IF(שבוע_בדילוג[[#This Row],[LengthofCycle]]+F380=29*2,0,2),IF(L380=2,IF(שבוע_בדילוג[[#This Row],[LengthofCycle]]+F380+F379=29*3,0,3),""))))))</f>
        <v/>
      </c>
      <c r="M381" s="1" t="str">
        <f>IF(שבוע_בדילוג[[#This Row],[וסת השבוע]]=1,IF(שבוע_בדילוג[[#This Row],[וסת השבוע וההפלגה ביחד]]=1,M380+1,0),IF(AND(שבוע_בדילוג[[#This Row],[CycleNumber]]&gt;B380,שבוע_בדילוג[[#This Row],[CycleNumber]]&gt;1),IF(שבוע_בדילוג[[#This Row],[וסת השבוע פעיל?]]&lt;&gt;"",M380+1,""),""))</f>
        <v/>
      </c>
      <c r="N381" s="1" t="str">
        <f>IF(שבוע_בדילוג[[#This Row],[וסת השבוע פעיל?2]]="","",IF(AND(שבוע_בדילוג[[#This Row],[וסת השבוע פעיל?]]&lt;&gt;"",שבוע_בדילוג[[#This Row],[CycleNumber]]&lt;B382,B382&lt;&gt;"",שבוע_בדילוג[[#This Row],[וסת השבוע פעיל?]]&lt;3),IF(L382=0,IF(AND(שבוע_בדילוג[[#This Row],[וסת השבוע פעיל?]]&gt;0,J382=1),0,1),0),""))</f>
        <v/>
      </c>
      <c r="O381" s="1" t="str">
        <f t="shared" si="44"/>
        <v/>
      </c>
      <c r="P381" s="1" t="str">
        <f>IF(AND(שבוע_בדילוג[[#This Row],[חיזוי - שבוע]]=1,K382=1),1,"")</f>
        <v/>
      </c>
      <c r="Q381" s="1" t="str">
        <f>IF(AND(שבוע_בדילוג[[#This Row],[וסת השבוע פעיל?]]&lt;3,OR(שבוע_בדילוג[[#This Row],[CycleNumber]]&gt;B382,B382="")),1,"")</f>
        <v/>
      </c>
      <c r="R381" s="1" t="str">
        <f>IF(AND(שבוע_בדילוג[[#This Row],[חיזוי - שבוע]]&lt;&gt;"",שבוע_בדילוג[[#This Row],[וסת השבוע פעיל?2]]=""),1,"")</f>
        <v/>
      </c>
      <c r="S381" s="1" t="str">
        <f>IF(שבוע_בדילוג[[#This Row],[האישה קבעה וסת שבוע בדילוג?]]=1,IF(שבוע_בדילוג[[#This Row],[וסת השבוע פעיל?]]&lt;3,1,0),"")</f>
        <v/>
      </c>
      <c r="T3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1" s="1">
        <f t="shared" si="45"/>
        <v>0</v>
      </c>
      <c r="V381" s="1">
        <f t="shared" si="46"/>
        <v>0</v>
      </c>
      <c r="W381" s="1">
        <f t="shared" si="47"/>
        <v>0</v>
      </c>
      <c r="X381" s="1" t="str">
        <f>IF(שבוע_בדילוג[[#This Row],[3 הפלגות זהות]]="","",IF(שבוע_בדילוג[[#This Row],[3 הפלגות זהות]]=1,שבוע_בדילוג[[#This Row],[LengthofCycle]],X380))</f>
        <v/>
      </c>
      <c r="Z381" s="1" t="str">
        <f>IF(OR(שבוע_בדילוג[[#This Row],[הווסת פעיל?]]=0,שבוע_בדילוג[[#This Row],[הווסת פעיל?]]=""),"",SUM(Z380,שבוע_בדילוג[[#This Row],[הווסת פעיל?]]))</f>
        <v/>
      </c>
      <c r="AA381" s="1" t="str">
        <f>IF(AND(שבוע_בדילוג[[#This Row],[כמה מחזורים עד עקירה]]&lt;&gt;"",Z382=""),שבוע_בדילוג[[#This Row],[כמה מחזורים עד עקירה]],"")</f>
        <v/>
      </c>
      <c r="AB381" s="1" t="str">
        <f>IF(AND(שבוע_בדילוג[[#This Row],[הווסת פעיל?]]=1,שבוע_בדילוג[[#This Row],[וסת קבוע אחרון]]&lt;&gt;X380),שבוע_בדילוג[[#This Row],[וסת קבוע אחרון]],"")</f>
        <v/>
      </c>
      <c r="AC381" s="1" t="str">
        <f>IF(AND(שבוע_בדילוג[[#This Row],[הווסת פעיל?]]=1,Y380=0,שבוע_בדילוג[[#This Row],[וסת קבוע אחרון]]=X380),שבוע_בדילוג[[#This Row],[וסת קבוע אחרון]],"")</f>
        <v/>
      </c>
      <c r="AD381" s="1" t="str">
        <f>IF(AND(שבוע_בדילוג[[#This Row],[הווסת פעיל?]]=1,Y380=0,שבוע_בדילוג[[#This Row],[וסת קבוע אחרון]]&lt;&gt;X380),1,"")</f>
        <v/>
      </c>
      <c r="AE381" s="1" t="str">
        <f>IF(AND(שבוע_בדילוג[[#This Row],[הווסת פעיל?]]&lt;&gt;"",B382=1),שבוע_בדילוג[[#This Row],[CycleNumber]],"")</f>
        <v/>
      </c>
      <c r="AF381" s="1" t="str">
        <f>IF(AND(שבוע_בדילוג[[#This Row],[הווסת פעיל?]]&lt;&gt;"",Y380=""),שבוע_בדילוג[[#This Row],[CycleNumber]],"")</f>
        <v/>
      </c>
      <c r="AG381" s="1" t="str">
        <f>IF(B382=1,"",IF(שבוע_בדילוג[[#This Row],[הווסת פעיל?]]=1,IF(שבוע_בדילוג[[#This Row],[וסת קבוע אחרון]]=F382,1,0),""))</f>
        <v/>
      </c>
      <c r="AH381" s="1" t="str">
        <f>IF(B382=1,"",IF(שבוע_בדילוג[[#This Row],[הווסת פעיל?]]=1,IF(OR(שבוע_בדילוג[[#This Row],[וסת קבוע אחרון]]=F382,F382=שבוע_בדילוג[[#This Row],[LengthofCycle]]),1,0),""))</f>
        <v/>
      </c>
      <c r="AI381" s="1" t="str">
        <f>IF(B382=1,"",IF(שבוע_בדילוג[[#This Row],[הווסת פעיל?]]=1,IF(OR(שבוע_בדילוג[[#This Row],[וסת קבוע אחרון]]=F382,F382=שבוע_בדילוג[[#This Row],[LengthofCycle]],AND(שבוע_בדילוג[[#This Row],[LengthofCycle]]&lt;&gt;שבוע_בדילוג[[#This Row],[וסת קבוע אחרון]],OR(F382=28,F382=29))),1,0),""))</f>
        <v/>
      </c>
      <c r="AJ381" s="1" t="str">
        <f>IF(AND(שבוע_בדילוג[[#This Row],[הווסת פעיל?]]=1,B382=1),1,"")</f>
        <v/>
      </c>
      <c r="AK381" s="4">
        <f>IF(AND(שבוע_בדילוג[[#This Row],[הווסת פעיל?]]&lt;&gt;1,B382&lt;&gt;1,B382&lt;&gt;""),IF(שבוע_בדילוג[[#This Row],[LengthofCycle]]=F382,1,0),"")</f>
        <v>0</v>
      </c>
      <c r="AL381" s="4">
        <f>IF(AND(שבוע_בדילוג[[#This Row],[הווסת פעיל?]]&lt;&gt;1,B382&lt;&gt;1,B382&lt;&gt;""),IF(OR(שבוע_בדילוג[[#This Row],[LengthofCycle]]=F382,F382=29),1,0),"")</f>
        <v>0</v>
      </c>
      <c r="AM381" s="4">
        <f>IF(AND(שבוע_בדילוג[[#This Row],[הווסת פעיל?]]&lt;&gt;1,B382&lt;&gt;1,B382&lt;&gt;""),IF(OR(שבוע_בדילוג[[#This Row],[LengthofCycle]]=F382,F382=29,F382=28),1,0),"")</f>
        <v>0</v>
      </c>
    </row>
    <row r="382" spans="1:39" x14ac:dyDescent="0.25">
      <c r="A382" s="1" t="s">
        <v>90</v>
      </c>
      <c r="B382" s="1">
        <v>8</v>
      </c>
      <c r="C382" s="1">
        <v>0</v>
      </c>
      <c r="D382" s="1">
        <v>1</v>
      </c>
      <c r="E382" s="1">
        <v>1</v>
      </c>
      <c r="F382" s="1">
        <v>35</v>
      </c>
      <c r="H382" s="1">
        <f>שבוע_בדילוג[[#This Row],[LengthofCycle]]+1</f>
        <v>36</v>
      </c>
      <c r="I382" s="1" t="str">
        <f>IF(IFERROR(LOOKUP(שבוע_בדילוג[[#This Row],[ClientID]],קביעויות[השבוע בדילוג]),FALSE)=שבוע_בדילוג[[#This Row],[ClientID]],1,"")</f>
        <v/>
      </c>
      <c r="J382" s="1" t="str">
        <f>IF(AND(שבוע_בדילוג[[#This Row],[CycleNumber]]&gt;1,OR(B383="",שבוע_בדילוג[[#This Row],[CycleNumber]]&gt;B381)),IF(OR(AND(שבוע_בדילוג[[#This Row],[LengthofCycle]]=29,F381=29),AND(שבוע_בדילוג[[#This Row],[LengthofCycle]]=36,F381=36)),1,""),"")</f>
        <v/>
      </c>
      <c r="K382" s="1" t="str">
        <f>IF(AND(שבוע_בדילוג[[#This Row],[וסת השבוע]]=1,J381=1,שבוע_בדילוג[[#This Row],[CycleNumber]]&gt;B381),1,"")</f>
        <v/>
      </c>
      <c r="L382" s="1" t="str">
        <f>IF(שבוע_בדילוג[[#This Row],[CycleNumber]]=1,"",IF(שבוע_בדילוג[[#This Row],[וסת השבוע]]=1,0,IF(L381="","",IF(L381=0,IF(שבוע_בדילוג[[#This Row],[LengthofCycle]]=29,0,1),IF(L381=1,IF(שבוע_בדילוג[[#This Row],[LengthofCycle]]+F381=29*2,0,2),IF(L381=2,IF(שבוע_בדילוג[[#This Row],[LengthofCycle]]+F381+F380=29*3,0,3),""))))))</f>
        <v/>
      </c>
      <c r="M382" s="1" t="str">
        <f>IF(שבוע_בדילוג[[#This Row],[וסת השבוע]]=1,IF(שבוע_בדילוג[[#This Row],[וסת השבוע וההפלגה ביחד]]=1,M381+1,0),IF(AND(שבוע_בדילוג[[#This Row],[CycleNumber]]&gt;B381,שבוע_בדילוג[[#This Row],[CycleNumber]]&gt;1),IF(שבוע_בדילוג[[#This Row],[וסת השבוע פעיל?]]&lt;&gt;"",M381+1,""),""))</f>
        <v/>
      </c>
      <c r="N382" s="1" t="str">
        <f>IF(שבוע_בדילוג[[#This Row],[וסת השבוע פעיל?2]]="","",IF(AND(שבוע_בדילוג[[#This Row],[וסת השבוע פעיל?]]&lt;&gt;"",שבוע_בדילוג[[#This Row],[CycleNumber]]&lt;B383,B383&lt;&gt;"",שבוע_בדילוג[[#This Row],[וסת השבוע פעיל?]]&lt;3),IF(L383=0,IF(AND(שבוע_בדילוג[[#This Row],[וסת השבוע פעיל?]]&gt;0,J383=1),0,1),0),""))</f>
        <v/>
      </c>
      <c r="O382" s="1" t="str">
        <f t="shared" si="44"/>
        <v/>
      </c>
      <c r="P382" s="1" t="str">
        <f>IF(AND(שבוע_בדילוג[[#This Row],[חיזוי - שבוע]]=1,K383=1),1,"")</f>
        <v/>
      </c>
      <c r="Q382" s="1" t="str">
        <f>IF(AND(שבוע_בדילוג[[#This Row],[וסת השבוע פעיל?]]&lt;3,OR(שבוע_בדילוג[[#This Row],[CycleNumber]]&gt;B383,B383="")),1,"")</f>
        <v/>
      </c>
      <c r="R382" s="1" t="str">
        <f>IF(AND(שבוע_בדילוג[[#This Row],[חיזוי - שבוע]]&lt;&gt;"",שבוע_בדילוג[[#This Row],[וסת השבוע פעיל?2]]=""),1,"")</f>
        <v/>
      </c>
      <c r="S382" s="1" t="str">
        <f>IF(שבוע_בדילוג[[#This Row],[האישה קבעה וסת שבוע בדילוג?]]=1,IF(שבוע_בדילוג[[#This Row],[וסת השבוע פעיל?]]&lt;3,1,0),"")</f>
        <v/>
      </c>
      <c r="T3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2" s="1">
        <f t="shared" si="45"/>
        <v>0</v>
      </c>
      <c r="V382" s="1">
        <f t="shared" si="46"/>
        <v>0</v>
      </c>
      <c r="W382" s="1">
        <f t="shared" si="47"/>
        <v>0</v>
      </c>
      <c r="X382" s="1" t="str">
        <f>IF(שבוע_בדילוג[[#This Row],[3 הפלגות זהות]]="","",IF(שבוע_בדילוג[[#This Row],[3 הפלגות זהות]]=1,שבוע_בדילוג[[#This Row],[LengthofCycle]],X381))</f>
        <v/>
      </c>
      <c r="Z382" s="1" t="str">
        <f>IF(OR(שבוע_בדילוג[[#This Row],[הווסת פעיל?]]=0,שבוע_בדילוג[[#This Row],[הווסת פעיל?]]=""),"",SUM(Z381,שבוע_בדילוג[[#This Row],[הווסת פעיל?]]))</f>
        <v/>
      </c>
      <c r="AA382" s="1" t="str">
        <f>IF(AND(שבוע_בדילוג[[#This Row],[כמה מחזורים עד עקירה]]&lt;&gt;"",Z383=""),שבוע_בדילוג[[#This Row],[כמה מחזורים עד עקירה]],"")</f>
        <v/>
      </c>
      <c r="AB382" s="1" t="str">
        <f>IF(AND(שבוע_בדילוג[[#This Row],[הווסת פעיל?]]=1,שבוע_בדילוג[[#This Row],[וסת קבוע אחרון]]&lt;&gt;X381),שבוע_בדילוג[[#This Row],[וסת קבוע אחרון]],"")</f>
        <v/>
      </c>
      <c r="AC382" s="1" t="str">
        <f>IF(AND(שבוע_בדילוג[[#This Row],[הווסת פעיל?]]=1,Y381=0,שבוע_בדילוג[[#This Row],[וסת קבוע אחרון]]=X381),שבוע_בדילוג[[#This Row],[וסת קבוע אחרון]],"")</f>
        <v/>
      </c>
      <c r="AD382" s="1" t="str">
        <f>IF(AND(שבוע_בדילוג[[#This Row],[הווסת פעיל?]]=1,Y381=0,שבוע_בדילוג[[#This Row],[וסת קבוע אחרון]]&lt;&gt;X381),1,"")</f>
        <v/>
      </c>
      <c r="AE382" s="1" t="str">
        <f>IF(AND(שבוע_בדילוג[[#This Row],[הווסת פעיל?]]&lt;&gt;"",B383=1),שבוע_בדילוג[[#This Row],[CycleNumber]],"")</f>
        <v/>
      </c>
      <c r="AF382" s="1" t="str">
        <f>IF(AND(שבוע_בדילוג[[#This Row],[הווסת פעיל?]]&lt;&gt;"",Y381=""),שבוע_בדילוג[[#This Row],[CycleNumber]],"")</f>
        <v/>
      </c>
      <c r="AG382" s="1" t="str">
        <f>IF(B383=1,"",IF(שבוע_בדילוג[[#This Row],[הווסת פעיל?]]=1,IF(שבוע_בדילוג[[#This Row],[וסת קבוע אחרון]]=F383,1,0),""))</f>
        <v/>
      </c>
      <c r="AH382" s="1" t="str">
        <f>IF(B383=1,"",IF(שבוע_בדילוג[[#This Row],[הווסת פעיל?]]=1,IF(OR(שבוע_בדילוג[[#This Row],[וסת קבוע אחרון]]=F383,F383=שבוע_בדילוג[[#This Row],[LengthofCycle]]),1,0),""))</f>
        <v/>
      </c>
      <c r="AI382" s="1" t="str">
        <f>IF(B383=1,"",IF(שבוע_בדילוג[[#This Row],[הווסת פעיל?]]=1,IF(OR(שבוע_בדילוג[[#This Row],[וסת קבוע אחרון]]=F383,F383=שבוע_בדילוג[[#This Row],[LengthofCycle]],AND(שבוע_בדילוג[[#This Row],[LengthofCycle]]&lt;&gt;שבוע_בדילוג[[#This Row],[וסת קבוע אחרון]],OR(F383=28,F383=29))),1,0),""))</f>
        <v/>
      </c>
      <c r="AJ382" s="1" t="str">
        <f>IF(AND(שבוע_בדילוג[[#This Row],[הווסת פעיל?]]=1,B383=1),1,"")</f>
        <v/>
      </c>
      <c r="AK382" s="4">
        <f>IF(AND(שבוע_בדילוג[[#This Row],[הווסת פעיל?]]&lt;&gt;1,B383&lt;&gt;1,B383&lt;&gt;""),IF(שבוע_בדילוג[[#This Row],[LengthofCycle]]=F383,1,0),"")</f>
        <v>0</v>
      </c>
      <c r="AL382" s="4">
        <f>IF(AND(שבוע_בדילוג[[#This Row],[הווסת פעיל?]]&lt;&gt;1,B383&lt;&gt;1,B383&lt;&gt;""),IF(OR(שבוע_בדילוג[[#This Row],[LengthofCycle]]=F383,F383=29),1,0),"")</f>
        <v>0</v>
      </c>
      <c r="AM382" s="4">
        <f>IF(AND(שבוע_בדילוג[[#This Row],[הווסת פעיל?]]&lt;&gt;1,B383&lt;&gt;1,B383&lt;&gt;""),IF(OR(שבוע_בדילוג[[#This Row],[LengthofCycle]]=F383,F383=29,F383=28),1,0),"")</f>
        <v>0</v>
      </c>
    </row>
    <row r="383" spans="1:39" x14ac:dyDescent="0.25">
      <c r="A383" s="1" t="s">
        <v>90</v>
      </c>
      <c r="B383" s="1">
        <v>9</v>
      </c>
      <c r="C383" s="1">
        <v>0</v>
      </c>
      <c r="D383" s="1">
        <v>1</v>
      </c>
      <c r="E383" s="1">
        <v>1</v>
      </c>
      <c r="F383" s="1">
        <v>39</v>
      </c>
      <c r="H383" s="1">
        <f>שבוע_בדילוג[[#This Row],[LengthofCycle]]+1</f>
        <v>40</v>
      </c>
      <c r="I383" s="1" t="str">
        <f>IF(IFERROR(LOOKUP(שבוע_בדילוג[[#This Row],[ClientID]],קביעויות[השבוע בדילוג]),FALSE)=שבוע_בדילוג[[#This Row],[ClientID]],1,"")</f>
        <v/>
      </c>
      <c r="J383" s="1" t="str">
        <f>IF(AND(שבוע_בדילוג[[#This Row],[CycleNumber]]&gt;1,OR(B384="",שבוע_בדילוג[[#This Row],[CycleNumber]]&gt;B382)),IF(OR(AND(שבוע_בדילוג[[#This Row],[LengthofCycle]]=29,F382=29),AND(שבוע_בדילוג[[#This Row],[LengthofCycle]]=36,F382=36)),1,""),"")</f>
        <v/>
      </c>
      <c r="K383" s="1" t="str">
        <f>IF(AND(שבוע_בדילוג[[#This Row],[וסת השבוע]]=1,J382=1,שבוע_בדילוג[[#This Row],[CycleNumber]]&gt;B382),1,"")</f>
        <v/>
      </c>
      <c r="L383" s="1" t="str">
        <f>IF(שבוע_בדילוג[[#This Row],[CycleNumber]]=1,"",IF(שבוע_בדילוג[[#This Row],[וסת השבוע]]=1,0,IF(L382="","",IF(L382=0,IF(שבוע_בדילוג[[#This Row],[LengthofCycle]]=29,0,1),IF(L382=1,IF(שבוע_בדילוג[[#This Row],[LengthofCycle]]+F382=29*2,0,2),IF(L382=2,IF(שבוע_בדילוג[[#This Row],[LengthofCycle]]+F382+F381=29*3,0,3),""))))))</f>
        <v/>
      </c>
      <c r="M383" s="1" t="str">
        <f>IF(שבוע_בדילוג[[#This Row],[וסת השבוע]]=1,IF(שבוע_בדילוג[[#This Row],[וסת השבוע וההפלגה ביחד]]=1,M382+1,0),IF(AND(שבוע_בדילוג[[#This Row],[CycleNumber]]&gt;B382,שבוע_בדילוג[[#This Row],[CycleNumber]]&gt;1),IF(שבוע_בדילוג[[#This Row],[וסת השבוע פעיל?]]&lt;&gt;"",M382+1,""),""))</f>
        <v/>
      </c>
      <c r="N383" s="1" t="str">
        <f>IF(שבוע_בדילוג[[#This Row],[וסת השבוע פעיל?2]]="","",IF(AND(שבוע_בדילוג[[#This Row],[וסת השבוע פעיל?]]&lt;&gt;"",שבוע_בדילוג[[#This Row],[CycleNumber]]&lt;B384,B384&lt;&gt;"",שבוע_בדילוג[[#This Row],[וסת השבוע פעיל?]]&lt;3),IF(L384=0,IF(AND(שבוע_בדילוג[[#This Row],[וסת השבוע פעיל?]]&gt;0,J384=1),0,1),0),""))</f>
        <v/>
      </c>
      <c r="O383" s="1" t="str">
        <f t="shared" si="44"/>
        <v/>
      </c>
      <c r="P383" s="1" t="str">
        <f>IF(AND(שבוע_בדילוג[[#This Row],[חיזוי - שבוע]]=1,K384=1),1,"")</f>
        <v/>
      </c>
      <c r="Q383" s="1" t="str">
        <f>IF(AND(שבוע_בדילוג[[#This Row],[וסת השבוע פעיל?]]&lt;3,OR(שבוע_בדילוג[[#This Row],[CycleNumber]]&gt;B384,B384="")),1,"")</f>
        <v/>
      </c>
      <c r="R383" s="1" t="str">
        <f>IF(AND(שבוע_בדילוג[[#This Row],[חיזוי - שבוע]]&lt;&gt;"",שבוע_בדילוג[[#This Row],[וסת השבוע פעיל?2]]=""),1,"")</f>
        <v/>
      </c>
      <c r="S383" s="1" t="str">
        <f>IF(שבוע_בדילוג[[#This Row],[האישה קבעה וסת שבוע בדילוג?]]=1,IF(שבוע_בדילוג[[#This Row],[וסת השבוע פעיל?]]&lt;3,1,0),"")</f>
        <v/>
      </c>
      <c r="T3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3" s="1">
        <f t="shared" si="45"/>
        <v>0</v>
      </c>
      <c r="V383" s="1">
        <f t="shared" si="46"/>
        <v>0</v>
      </c>
      <c r="W383" s="1">
        <f t="shared" si="47"/>
        <v>0</v>
      </c>
      <c r="X383" s="1" t="str">
        <f>IF(שבוע_בדילוג[[#This Row],[3 הפלגות זהות]]="","",IF(שבוע_בדילוג[[#This Row],[3 הפלגות זהות]]=1,שבוע_בדילוג[[#This Row],[LengthofCycle]],X382))</f>
        <v/>
      </c>
      <c r="Z383" s="1" t="str">
        <f>IF(OR(שבוע_בדילוג[[#This Row],[הווסת פעיל?]]=0,שבוע_בדילוג[[#This Row],[הווסת פעיל?]]=""),"",SUM(Z382,שבוע_בדילוג[[#This Row],[הווסת פעיל?]]))</f>
        <v/>
      </c>
      <c r="AA383" s="1" t="str">
        <f>IF(AND(שבוע_בדילוג[[#This Row],[כמה מחזורים עד עקירה]]&lt;&gt;"",Z384=""),שבוע_בדילוג[[#This Row],[כמה מחזורים עד עקירה]],"")</f>
        <v/>
      </c>
      <c r="AB383" s="1" t="str">
        <f>IF(AND(שבוע_בדילוג[[#This Row],[הווסת פעיל?]]=1,שבוע_בדילוג[[#This Row],[וסת קבוע אחרון]]&lt;&gt;X382),שבוע_בדילוג[[#This Row],[וסת קבוע אחרון]],"")</f>
        <v/>
      </c>
      <c r="AC383" s="1" t="str">
        <f>IF(AND(שבוע_בדילוג[[#This Row],[הווסת פעיל?]]=1,Y382=0,שבוע_בדילוג[[#This Row],[וסת קבוע אחרון]]=X382),שבוע_בדילוג[[#This Row],[וסת קבוע אחרון]],"")</f>
        <v/>
      </c>
      <c r="AD383" s="1" t="str">
        <f>IF(AND(שבוע_בדילוג[[#This Row],[הווסת פעיל?]]=1,Y382=0,שבוע_בדילוג[[#This Row],[וסת קבוע אחרון]]&lt;&gt;X382),1,"")</f>
        <v/>
      </c>
      <c r="AE383" s="1" t="str">
        <f>IF(AND(שבוע_בדילוג[[#This Row],[הווסת פעיל?]]&lt;&gt;"",B384=1),שבוע_בדילוג[[#This Row],[CycleNumber]],"")</f>
        <v/>
      </c>
      <c r="AF383" s="1" t="str">
        <f>IF(AND(שבוע_בדילוג[[#This Row],[הווסת פעיל?]]&lt;&gt;"",Y382=""),שבוע_בדילוג[[#This Row],[CycleNumber]],"")</f>
        <v/>
      </c>
      <c r="AG383" s="1" t="str">
        <f>IF(B384=1,"",IF(שבוע_בדילוג[[#This Row],[הווסת פעיל?]]=1,IF(שבוע_בדילוג[[#This Row],[וסת קבוע אחרון]]=F384,1,0),""))</f>
        <v/>
      </c>
      <c r="AH383" s="1" t="str">
        <f>IF(B384=1,"",IF(שבוע_בדילוג[[#This Row],[הווסת פעיל?]]=1,IF(OR(שבוע_בדילוג[[#This Row],[וסת קבוע אחרון]]=F384,F384=שבוע_בדילוג[[#This Row],[LengthofCycle]]),1,0),""))</f>
        <v/>
      </c>
      <c r="AI383" s="1" t="str">
        <f>IF(B384=1,"",IF(שבוע_בדילוג[[#This Row],[הווסת פעיל?]]=1,IF(OR(שבוע_בדילוג[[#This Row],[וסת קבוע אחרון]]=F384,F384=שבוע_בדילוג[[#This Row],[LengthofCycle]],AND(שבוע_בדילוג[[#This Row],[LengthofCycle]]&lt;&gt;שבוע_בדילוג[[#This Row],[וסת קבוע אחרון]],OR(F384=28,F384=29))),1,0),""))</f>
        <v/>
      </c>
      <c r="AJ383" s="1" t="str">
        <f>IF(AND(שבוע_בדילוג[[#This Row],[הווסת פעיל?]]=1,B384=1),1,"")</f>
        <v/>
      </c>
      <c r="AK383" s="4">
        <f>IF(AND(שבוע_בדילוג[[#This Row],[הווסת פעיל?]]&lt;&gt;1,B384&lt;&gt;1,B384&lt;&gt;""),IF(שבוע_בדילוג[[#This Row],[LengthofCycle]]=F384,1,0),"")</f>
        <v>0</v>
      </c>
      <c r="AL383" s="4">
        <f>IF(AND(שבוע_בדילוג[[#This Row],[הווסת פעיל?]]&lt;&gt;1,B384&lt;&gt;1,B384&lt;&gt;""),IF(OR(שבוע_בדילוג[[#This Row],[LengthofCycle]]=F384,F384=29),1,0),"")</f>
        <v>0</v>
      </c>
      <c r="AM383" s="4">
        <f>IF(AND(שבוע_בדילוג[[#This Row],[הווסת פעיל?]]&lt;&gt;1,B384&lt;&gt;1,B384&lt;&gt;""),IF(OR(שבוע_בדילוג[[#This Row],[LengthofCycle]]=F384,F384=29,F384=28),1,0),"")</f>
        <v>0</v>
      </c>
    </row>
    <row r="384" spans="1:39" x14ac:dyDescent="0.25">
      <c r="A384" s="1" t="s">
        <v>90</v>
      </c>
      <c r="B384" s="1">
        <v>10</v>
      </c>
      <c r="C384" s="1">
        <v>0</v>
      </c>
      <c r="D384" s="1">
        <v>1</v>
      </c>
      <c r="E384" s="1">
        <v>1</v>
      </c>
      <c r="F384" s="1">
        <v>41</v>
      </c>
      <c r="H384" s="1">
        <f>שבוע_בדילוג[[#This Row],[LengthofCycle]]+1</f>
        <v>42</v>
      </c>
      <c r="I384" s="1" t="str">
        <f>IF(IFERROR(LOOKUP(שבוע_בדילוג[[#This Row],[ClientID]],קביעויות[השבוע בדילוג]),FALSE)=שבוע_בדילוג[[#This Row],[ClientID]],1,"")</f>
        <v/>
      </c>
      <c r="J384" s="1" t="str">
        <f>IF(AND(שבוע_בדילוג[[#This Row],[CycleNumber]]&gt;1,OR(B385="",שבוע_בדילוג[[#This Row],[CycleNumber]]&gt;B383)),IF(OR(AND(שבוע_בדילוג[[#This Row],[LengthofCycle]]=29,F383=29),AND(שבוע_בדילוג[[#This Row],[LengthofCycle]]=36,F383=36)),1,""),"")</f>
        <v/>
      </c>
      <c r="K384" s="1" t="str">
        <f>IF(AND(שבוע_בדילוג[[#This Row],[וסת השבוע]]=1,J383=1,שבוע_בדילוג[[#This Row],[CycleNumber]]&gt;B383),1,"")</f>
        <v/>
      </c>
      <c r="L384" s="1" t="str">
        <f>IF(שבוע_בדילוג[[#This Row],[CycleNumber]]=1,"",IF(שבוע_בדילוג[[#This Row],[וסת השבוע]]=1,0,IF(L383="","",IF(L383=0,IF(שבוע_בדילוג[[#This Row],[LengthofCycle]]=29,0,1),IF(L383=1,IF(שבוע_בדילוג[[#This Row],[LengthofCycle]]+F383=29*2,0,2),IF(L383=2,IF(שבוע_בדילוג[[#This Row],[LengthofCycle]]+F383+F382=29*3,0,3),""))))))</f>
        <v/>
      </c>
      <c r="M384" s="1" t="str">
        <f>IF(שבוע_בדילוג[[#This Row],[וסת השבוע]]=1,IF(שבוע_בדילוג[[#This Row],[וסת השבוע וההפלגה ביחד]]=1,M383+1,0),IF(AND(שבוע_בדילוג[[#This Row],[CycleNumber]]&gt;B383,שבוע_בדילוג[[#This Row],[CycleNumber]]&gt;1),IF(שבוע_בדילוג[[#This Row],[וסת השבוע פעיל?]]&lt;&gt;"",M383+1,""),""))</f>
        <v/>
      </c>
      <c r="N384" s="1" t="str">
        <f>IF(שבוע_בדילוג[[#This Row],[וסת השבוע פעיל?2]]="","",IF(AND(שבוע_בדילוג[[#This Row],[וסת השבוע פעיל?]]&lt;&gt;"",שבוע_בדילוג[[#This Row],[CycleNumber]]&lt;B385,B385&lt;&gt;"",שבוע_בדילוג[[#This Row],[וסת השבוע פעיל?]]&lt;3),IF(L385=0,IF(AND(שבוע_בדילוג[[#This Row],[וסת השבוע פעיל?]]&gt;0,J385=1),0,1),0),""))</f>
        <v/>
      </c>
      <c r="O384" s="1" t="str">
        <f t="shared" si="44"/>
        <v/>
      </c>
      <c r="P384" s="1" t="str">
        <f>IF(AND(שבוע_בדילוג[[#This Row],[חיזוי - שבוע]]=1,K385=1),1,"")</f>
        <v/>
      </c>
      <c r="Q384" s="1" t="str">
        <f>IF(AND(שבוע_בדילוג[[#This Row],[וסת השבוע פעיל?]]&lt;3,OR(שבוע_בדילוג[[#This Row],[CycleNumber]]&gt;B385,B385="")),1,"")</f>
        <v/>
      </c>
      <c r="R384" s="1" t="str">
        <f>IF(AND(שבוע_בדילוג[[#This Row],[חיזוי - שבוע]]&lt;&gt;"",שבוע_בדילוג[[#This Row],[וסת השבוע פעיל?2]]=""),1,"")</f>
        <v/>
      </c>
      <c r="S384" s="1" t="str">
        <f>IF(שבוע_בדילוג[[#This Row],[האישה קבעה וסת שבוע בדילוג?]]=1,IF(שבוע_בדילוג[[#This Row],[וסת השבוע פעיל?]]&lt;3,1,0),"")</f>
        <v/>
      </c>
      <c r="T3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4" s="1">
        <f t="shared" si="45"/>
        <v>0</v>
      </c>
      <c r="V384" s="1">
        <f t="shared" si="46"/>
        <v>0</v>
      </c>
      <c r="W384" s="1">
        <f t="shared" si="47"/>
        <v>0</v>
      </c>
      <c r="X384" s="1" t="str">
        <f>IF(שבוע_בדילוג[[#This Row],[3 הפלגות זהות]]="","",IF(שבוע_בדילוג[[#This Row],[3 הפלגות זהות]]=1,שבוע_בדילוג[[#This Row],[LengthofCycle]],X383))</f>
        <v/>
      </c>
      <c r="Z384" s="1" t="str">
        <f>IF(OR(שבוע_בדילוג[[#This Row],[הווסת פעיל?]]=0,שבוע_בדילוג[[#This Row],[הווסת פעיל?]]=""),"",SUM(Z383,שבוע_בדילוג[[#This Row],[הווסת פעיל?]]))</f>
        <v/>
      </c>
      <c r="AA384" s="1" t="str">
        <f>IF(AND(שבוע_בדילוג[[#This Row],[כמה מחזורים עד עקירה]]&lt;&gt;"",Z385=""),שבוע_בדילוג[[#This Row],[כמה מחזורים עד עקירה]],"")</f>
        <v/>
      </c>
      <c r="AB384" s="1" t="str">
        <f>IF(AND(שבוע_בדילוג[[#This Row],[הווסת פעיל?]]=1,שבוע_בדילוג[[#This Row],[וסת קבוע אחרון]]&lt;&gt;X383),שבוע_בדילוג[[#This Row],[וסת קבוע אחרון]],"")</f>
        <v/>
      </c>
      <c r="AC384" s="1" t="str">
        <f>IF(AND(שבוע_בדילוג[[#This Row],[הווסת פעיל?]]=1,Y383=0,שבוע_בדילוג[[#This Row],[וסת קבוע אחרון]]=X383),שבוע_בדילוג[[#This Row],[וסת קבוע אחרון]],"")</f>
        <v/>
      </c>
      <c r="AD384" s="1" t="str">
        <f>IF(AND(שבוע_בדילוג[[#This Row],[הווסת פעיל?]]=1,Y383=0,שבוע_בדילוג[[#This Row],[וסת קבוע אחרון]]&lt;&gt;X383),1,"")</f>
        <v/>
      </c>
      <c r="AE384" s="1" t="str">
        <f>IF(AND(שבוע_בדילוג[[#This Row],[הווסת פעיל?]]&lt;&gt;"",B385=1),שבוע_בדילוג[[#This Row],[CycleNumber]],"")</f>
        <v/>
      </c>
      <c r="AF384" s="1" t="str">
        <f>IF(AND(שבוע_בדילוג[[#This Row],[הווסת פעיל?]]&lt;&gt;"",Y383=""),שבוע_בדילוג[[#This Row],[CycleNumber]],"")</f>
        <v/>
      </c>
      <c r="AG384" s="1" t="str">
        <f>IF(B385=1,"",IF(שבוע_בדילוג[[#This Row],[הווסת פעיל?]]=1,IF(שבוע_בדילוג[[#This Row],[וסת קבוע אחרון]]=F385,1,0),""))</f>
        <v/>
      </c>
      <c r="AH384" s="1" t="str">
        <f>IF(B385=1,"",IF(שבוע_בדילוג[[#This Row],[הווסת פעיל?]]=1,IF(OR(שבוע_בדילוג[[#This Row],[וסת קבוע אחרון]]=F385,F385=שבוע_בדילוג[[#This Row],[LengthofCycle]]),1,0),""))</f>
        <v/>
      </c>
      <c r="AI384" s="1" t="str">
        <f>IF(B385=1,"",IF(שבוע_בדילוג[[#This Row],[הווסת פעיל?]]=1,IF(OR(שבוע_בדילוג[[#This Row],[וסת קבוע אחרון]]=F385,F385=שבוע_בדילוג[[#This Row],[LengthofCycle]],AND(שבוע_בדילוג[[#This Row],[LengthofCycle]]&lt;&gt;שבוע_בדילוג[[#This Row],[וסת קבוע אחרון]],OR(F385=28,F385=29))),1,0),""))</f>
        <v/>
      </c>
      <c r="AJ384" s="1" t="str">
        <f>IF(AND(שבוע_בדילוג[[#This Row],[הווסת פעיל?]]=1,B385=1),1,"")</f>
        <v/>
      </c>
      <c r="AK384" s="4">
        <f>IF(AND(שבוע_בדילוג[[#This Row],[הווסת פעיל?]]&lt;&gt;1,B385&lt;&gt;1,B385&lt;&gt;""),IF(שבוע_בדילוג[[#This Row],[LengthofCycle]]=F385,1,0),"")</f>
        <v>0</v>
      </c>
      <c r="AL384" s="4">
        <f>IF(AND(שבוע_בדילוג[[#This Row],[הווסת פעיל?]]&lt;&gt;1,B385&lt;&gt;1,B385&lt;&gt;""),IF(OR(שבוע_בדילוג[[#This Row],[LengthofCycle]]=F385,F385=29),1,0),"")</f>
        <v>0</v>
      </c>
      <c r="AM384" s="4">
        <f>IF(AND(שבוע_בדילוג[[#This Row],[הווסת פעיל?]]&lt;&gt;1,B385&lt;&gt;1,B385&lt;&gt;""),IF(OR(שבוע_בדילוג[[#This Row],[LengthofCycle]]=F385,F385=29,F385=28),1,0),"")</f>
        <v>0</v>
      </c>
    </row>
    <row r="385" spans="1:39" x14ac:dyDescent="0.25">
      <c r="A385" s="1" t="s">
        <v>90</v>
      </c>
      <c r="B385" s="1">
        <v>11</v>
      </c>
      <c r="C385" s="1">
        <v>0</v>
      </c>
      <c r="D385" s="1">
        <v>1</v>
      </c>
      <c r="E385" s="1">
        <v>0</v>
      </c>
      <c r="F385" s="1">
        <v>31</v>
      </c>
      <c r="H385" s="1">
        <f>שבוע_בדילוג[[#This Row],[LengthofCycle]]+1</f>
        <v>32</v>
      </c>
      <c r="I385" s="1" t="str">
        <f>IF(IFERROR(LOOKUP(שבוע_בדילוג[[#This Row],[ClientID]],קביעויות[השבוע בדילוג]),FALSE)=שבוע_בדילוג[[#This Row],[ClientID]],1,"")</f>
        <v/>
      </c>
      <c r="J385" s="1" t="str">
        <f>IF(AND(שבוע_בדילוג[[#This Row],[CycleNumber]]&gt;1,OR(B386="",שבוע_בדילוג[[#This Row],[CycleNumber]]&gt;B384)),IF(OR(AND(שבוע_בדילוג[[#This Row],[LengthofCycle]]=29,F384=29),AND(שבוע_בדילוג[[#This Row],[LengthofCycle]]=36,F384=36)),1,""),"")</f>
        <v/>
      </c>
      <c r="K385" s="1" t="str">
        <f>IF(AND(שבוע_בדילוג[[#This Row],[וסת השבוע]]=1,J384=1,שבוע_בדילוג[[#This Row],[CycleNumber]]&gt;B384),1,"")</f>
        <v/>
      </c>
      <c r="L385" s="1" t="str">
        <f>IF(שבוע_בדילוג[[#This Row],[CycleNumber]]=1,"",IF(שבוע_בדילוג[[#This Row],[וסת השבוע]]=1,0,IF(L384="","",IF(L384=0,IF(שבוע_בדילוג[[#This Row],[LengthofCycle]]=29,0,1),IF(L384=1,IF(שבוע_בדילוג[[#This Row],[LengthofCycle]]+F384=29*2,0,2),IF(L384=2,IF(שבוע_בדילוג[[#This Row],[LengthofCycle]]+F384+F383=29*3,0,3),""))))))</f>
        <v/>
      </c>
      <c r="M385" s="1" t="str">
        <f>IF(שבוע_בדילוג[[#This Row],[וסת השבוע]]=1,IF(שבוע_בדילוג[[#This Row],[וסת השבוע וההפלגה ביחד]]=1,M384+1,0),IF(AND(שבוע_בדילוג[[#This Row],[CycleNumber]]&gt;B384,שבוע_בדילוג[[#This Row],[CycleNumber]]&gt;1),IF(שבוע_בדילוג[[#This Row],[וסת השבוע פעיל?]]&lt;&gt;"",M384+1,""),""))</f>
        <v/>
      </c>
      <c r="N385" s="1" t="str">
        <f>IF(שבוע_בדילוג[[#This Row],[וסת השבוע פעיל?2]]="","",IF(AND(שבוע_בדילוג[[#This Row],[וסת השבוע פעיל?]]&lt;&gt;"",שבוע_בדילוג[[#This Row],[CycleNumber]]&lt;B386,B386&lt;&gt;"",שבוע_בדילוג[[#This Row],[וסת השבוע פעיל?]]&lt;3),IF(L386=0,IF(AND(שבוע_בדילוג[[#This Row],[וסת השבוע פעיל?]]&gt;0,J386=1),0,1),0),""))</f>
        <v/>
      </c>
      <c r="O385" s="1" t="str">
        <f t="shared" si="44"/>
        <v/>
      </c>
      <c r="P385" s="1" t="str">
        <f>IF(AND(שבוע_בדילוג[[#This Row],[חיזוי - שבוע]]=1,K386=1),1,"")</f>
        <v/>
      </c>
      <c r="Q385" s="1" t="str">
        <f>IF(AND(שבוע_בדילוג[[#This Row],[וסת השבוע פעיל?]]&lt;3,OR(שבוע_בדילוג[[#This Row],[CycleNumber]]&gt;B386,B386="")),1,"")</f>
        <v/>
      </c>
      <c r="R385" s="1" t="str">
        <f>IF(AND(שבוע_בדילוג[[#This Row],[חיזוי - שבוע]]&lt;&gt;"",שבוע_בדילוג[[#This Row],[וסת השבוע פעיל?2]]=""),1,"")</f>
        <v/>
      </c>
      <c r="S385" s="1" t="str">
        <f>IF(שבוע_בדילוג[[#This Row],[האישה קבעה וסת שבוע בדילוג?]]=1,IF(שבוע_בדילוג[[#This Row],[וסת השבוע פעיל?]]&lt;3,1,0),"")</f>
        <v/>
      </c>
      <c r="T3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5" s="1">
        <f t="shared" si="45"/>
        <v>0</v>
      </c>
      <c r="V385" s="1">
        <f t="shared" si="46"/>
        <v>0</v>
      </c>
      <c r="W385" s="1">
        <f t="shared" si="47"/>
        <v>0</v>
      </c>
      <c r="X385" s="1" t="str">
        <f>IF(שבוע_בדילוג[[#This Row],[3 הפלגות זהות]]="","",IF(שבוע_בדילוג[[#This Row],[3 הפלגות זהות]]=1,שבוע_בדילוג[[#This Row],[LengthofCycle]],X384))</f>
        <v/>
      </c>
      <c r="Z385" s="1" t="str">
        <f>IF(OR(שבוע_בדילוג[[#This Row],[הווסת פעיל?]]=0,שבוע_בדילוג[[#This Row],[הווסת פעיל?]]=""),"",SUM(Z384,שבוע_בדילוג[[#This Row],[הווסת פעיל?]]))</f>
        <v/>
      </c>
      <c r="AA385" s="1" t="str">
        <f>IF(AND(שבוע_בדילוג[[#This Row],[כמה מחזורים עד עקירה]]&lt;&gt;"",Z386=""),שבוע_בדילוג[[#This Row],[כמה מחזורים עד עקירה]],"")</f>
        <v/>
      </c>
      <c r="AB385" s="1" t="str">
        <f>IF(AND(שבוע_בדילוג[[#This Row],[הווסת פעיל?]]=1,שבוע_בדילוג[[#This Row],[וסת קבוע אחרון]]&lt;&gt;X384),שבוע_בדילוג[[#This Row],[וסת קבוע אחרון]],"")</f>
        <v/>
      </c>
      <c r="AC385" s="1" t="str">
        <f>IF(AND(שבוע_בדילוג[[#This Row],[הווסת פעיל?]]=1,Y384=0,שבוע_בדילוג[[#This Row],[וסת קבוע אחרון]]=X384),שבוע_בדילוג[[#This Row],[וסת קבוע אחרון]],"")</f>
        <v/>
      </c>
      <c r="AD385" s="1" t="str">
        <f>IF(AND(שבוע_בדילוג[[#This Row],[הווסת פעיל?]]=1,Y384=0,שבוע_בדילוג[[#This Row],[וסת קבוע אחרון]]&lt;&gt;X384),1,"")</f>
        <v/>
      </c>
      <c r="AE385" s="1" t="str">
        <f>IF(AND(שבוע_בדילוג[[#This Row],[הווסת פעיל?]]&lt;&gt;"",B386=1),שבוע_בדילוג[[#This Row],[CycleNumber]],"")</f>
        <v/>
      </c>
      <c r="AF385" s="1" t="str">
        <f>IF(AND(שבוע_בדילוג[[#This Row],[הווסת פעיל?]]&lt;&gt;"",Y384=""),שבוע_בדילוג[[#This Row],[CycleNumber]],"")</f>
        <v/>
      </c>
      <c r="AG385" s="1" t="str">
        <f>IF(B386=1,"",IF(שבוע_בדילוג[[#This Row],[הווסת פעיל?]]=1,IF(שבוע_בדילוג[[#This Row],[וסת קבוע אחרון]]=F386,1,0),""))</f>
        <v/>
      </c>
      <c r="AH385" s="1" t="str">
        <f>IF(B386=1,"",IF(שבוע_בדילוג[[#This Row],[הווסת פעיל?]]=1,IF(OR(שבוע_בדילוג[[#This Row],[וסת קבוע אחרון]]=F386,F386=שבוע_בדילוג[[#This Row],[LengthofCycle]]),1,0),""))</f>
        <v/>
      </c>
      <c r="AI385" s="1" t="str">
        <f>IF(B386=1,"",IF(שבוע_בדילוג[[#This Row],[הווסת פעיל?]]=1,IF(OR(שבוע_בדילוג[[#This Row],[וסת קבוע אחרון]]=F386,F386=שבוע_בדילוג[[#This Row],[LengthofCycle]],AND(שבוע_בדילוג[[#This Row],[LengthofCycle]]&lt;&gt;שבוע_בדילוג[[#This Row],[וסת קבוע אחרון]],OR(F386=28,F386=29))),1,0),""))</f>
        <v/>
      </c>
      <c r="AJ385" s="1" t="str">
        <f>IF(AND(שבוע_בדילוג[[#This Row],[הווסת פעיל?]]=1,B386=1),1,"")</f>
        <v/>
      </c>
      <c r="AK385" s="4">
        <f>IF(AND(שבוע_בדילוג[[#This Row],[הווסת פעיל?]]&lt;&gt;1,B386&lt;&gt;1,B386&lt;&gt;""),IF(שבוע_בדילוג[[#This Row],[LengthofCycle]]=F386,1,0),"")</f>
        <v>1</v>
      </c>
      <c r="AL385" s="4">
        <f>IF(AND(שבוע_בדילוג[[#This Row],[הווסת פעיל?]]&lt;&gt;1,B386&lt;&gt;1,B386&lt;&gt;""),IF(OR(שבוע_בדילוג[[#This Row],[LengthofCycle]]=F386,F386=29),1,0),"")</f>
        <v>1</v>
      </c>
      <c r="AM385" s="4">
        <f>IF(AND(שבוע_בדילוג[[#This Row],[הווסת פעיל?]]&lt;&gt;1,B386&lt;&gt;1,B386&lt;&gt;""),IF(OR(שבוע_בדילוג[[#This Row],[LengthofCycle]]=F386,F386=29,F386=28),1,0),"")</f>
        <v>1</v>
      </c>
    </row>
    <row r="386" spans="1:39" x14ac:dyDescent="0.25">
      <c r="A386" s="1" t="s">
        <v>90</v>
      </c>
      <c r="B386" s="1">
        <v>12</v>
      </c>
      <c r="C386" s="1">
        <v>0</v>
      </c>
      <c r="D386" s="1">
        <v>1</v>
      </c>
      <c r="E386" s="1">
        <v>0</v>
      </c>
      <c r="F386" s="1">
        <v>31</v>
      </c>
      <c r="H386" s="1">
        <f>שבוע_בדילוג[[#This Row],[LengthofCycle]]+1</f>
        <v>32</v>
      </c>
      <c r="I386" s="1" t="str">
        <f>IF(IFERROR(LOOKUP(שבוע_בדילוג[[#This Row],[ClientID]],קביעויות[השבוע בדילוג]),FALSE)=שבוע_בדילוג[[#This Row],[ClientID]],1,"")</f>
        <v/>
      </c>
      <c r="J386" s="1" t="str">
        <f>IF(AND(שבוע_בדילוג[[#This Row],[CycleNumber]]&gt;1,OR(B387="",שבוע_בדילוג[[#This Row],[CycleNumber]]&gt;B385)),IF(OR(AND(שבוע_בדילוג[[#This Row],[LengthofCycle]]=29,F385=29),AND(שבוע_בדילוג[[#This Row],[LengthofCycle]]=36,F385=36)),1,""),"")</f>
        <v/>
      </c>
      <c r="K386" s="1" t="str">
        <f>IF(AND(שבוע_בדילוג[[#This Row],[וסת השבוע]]=1,J385=1,שבוע_בדילוג[[#This Row],[CycleNumber]]&gt;B385),1,"")</f>
        <v/>
      </c>
      <c r="L386" s="1" t="str">
        <f>IF(שבוע_בדילוג[[#This Row],[CycleNumber]]=1,"",IF(שבוע_בדילוג[[#This Row],[וסת השבוע]]=1,0,IF(L385="","",IF(L385=0,IF(שבוע_בדילוג[[#This Row],[LengthofCycle]]=29,0,1),IF(L385=1,IF(שבוע_בדילוג[[#This Row],[LengthofCycle]]+F385=29*2,0,2),IF(L385=2,IF(שבוע_בדילוג[[#This Row],[LengthofCycle]]+F385+F384=29*3,0,3),""))))))</f>
        <v/>
      </c>
      <c r="M386" s="1" t="str">
        <f>IF(שבוע_בדילוג[[#This Row],[וסת השבוע]]=1,IF(שבוע_בדילוג[[#This Row],[וסת השבוע וההפלגה ביחד]]=1,M385+1,0),IF(AND(שבוע_בדילוג[[#This Row],[CycleNumber]]&gt;B385,שבוע_בדילוג[[#This Row],[CycleNumber]]&gt;1),IF(שבוע_בדילוג[[#This Row],[וסת השבוע פעיל?]]&lt;&gt;"",M385+1,""),""))</f>
        <v/>
      </c>
      <c r="N386" s="1" t="str">
        <f>IF(שבוע_בדילוג[[#This Row],[וסת השבוע פעיל?2]]="","",IF(AND(שבוע_בדילוג[[#This Row],[וסת השבוע פעיל?]]&lt;&gt;"",שבוע_בדילוג[[#This Row],[CycleNumber]]&lt;B387,B387&lt;&gt;"",שבוע_בדילוג[[#This Row],[וסת השבוע פעיל?]]&lt;3),IF(L387=0,IF(AND(שבוע_בדילוג[[#This Row],[וסת השבוע פעיל?]]&gt;0,J387=1),0,1),0),""))</f>
        <v/>
      </c>
      <c r="O386" s="1" t="str">
        <f t="shared" si="44"/>
        <v/>
      </c>
      <c r="P386" s="1" t="str">
        <f>IF(AND(שבוע_בדילוג[[#This Row],[חיזוי - שבוע]]=1,K387=1),1,"")</f>
        <v/>
      </c>
      <c r="Q386" s="1" t="str">
        <f>IF(AND(שבוע_בדילוג[[#This Row],[וסת השבוע פעיל?]]&lt;3,OR(שבוע_בדילוג[[#This Row],[CycleNumber]]&gt;B387,B387="")),1,"")</f>
        <v/>
      </c>
      <c r="R386" s="1" t="str">
        <f>IF(AND(שבוע_בדילוג[[#This Row],[חיזוי - שבוע]]&lt;&gt;"",שבוע_בדילוג[[#This Row],[וסת השבוע פעיל?2]]=""),1,"")</f>
        <v/>
      </c>
      <c r="S386" s="1" t="str">
        <f>IF(שבוע_בדילוג[[#This Row],[האישה קבעה וסת שבוע בדילוג?]]=1,IF(שבוע_בדילוג[[#This Row],[וסת השבוע פעיל?]]&lt;3,1,0),"")</f>
        <v/>
      </c>
      <c r="T3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6" s="1">
        <f t="shared" si="45"/>
        <v>0</v>
      </c>
      <c r="V386" s="1">
        <f t="shared" si="46"/>
        <v>0</v>
      </c>
      <c r="W386" s="1">
        <f t="shared" si="47"/>
        <v>0</v>
      </c>
      <c r="X386" s="1" t="str">
        <f>IF(שבוע_בדילוג[[#This Row],[3 הפלגות זהות]]="","",IF(שבוע_בדילוג[[#This Row],[3 הפלגות זהות]]=1,שבוע_בדילוג[[#This Row],[LengthofCycle]],X385))</f>
        <v/>
      </c>
      <c r="Z386" s="1" t="str">
        <f>IF(OR(שבוע_בדילוג[[#This Row],[הווסת פעיל?]]=0,שבוע_בדילוג[[#This Row],[הווסת פעיל?]]=""),"",SUM(Z385,שבוע_בדילוג[[#This Row],[הווסת פעיל?]]))</f>
        <v/>
      </c>
      <c r="AA386" s="1" t="str">
        <f>IF(AND(שבוע_בדילוג[[#This Row],[כמה מחזורים עד עקירה]]&lt;&gt;"",Z387=""),שבוע_בדילוג[[#This Row],[כמה מחזורים עד עקירה]],"")</f>
        <v/>
      </c>
      <c r="AB386" s="1" t="str">
        <f>IF(AND(שבוע_בדילוג[[#This Row],[הווסת פעיל?]]=1,שבוע_בדילוג[[#This Row],[וסת קבוע אחרון]]&lt;&gt;X385),שבוע_בדילוג[[#This Row],[וסת קבוע אחרון]],"")</f>
        <v/>
      </c>
      <c r="AC386" s="1" t="str">
        <f>IF(AND(שבוע_בדילוג[[#This Row],[הווסת פעיל?]]=1,Y385=0,שבוע_בדילוג[[#This Row],[וסת קבוע אחרון]]=X385),שבוע_בדילוג[[#This Row],[וסת קבוע אחרון]],"")</f>
        <v/>
      </c>
      <c r="AD386" s="1" t="str">
        <f>IF(AND(שבוע_בדילוג[[#This Row],[הווסת פעיל?]]=1,Y385=0,שבוע_בדילוג[[#This Row],[וסת קבוע אחרון]]&lt;&gt;X385),1,"")</f>
        <v/>
      </c>
      <c r="AE386" s="1" t="str">
        <f>IF(AND(שבוע_בדילוג[[#This Row],[הווסת פעיל?]]&lt;&gt;"",B387=1),שבוע_בדילוג[[#This Row],[CycleNumber]],"")</f>
        <v/>
      </c>
      <c r="AF386" s="1" t="str">
        <f>IF(AND(שבוע_בדילוג[[#This Row],[הווסת פעיל?]]&lt;&gt;"",Y385=""),שבוע_בדילוג[[#This Row],[CycleNumber]],"")</f>
        <v/>
      </c>
      <c r="AG386" s="1" t="str">
        <f>IF(B387=1,"",IF(שבוע_בדילוג[[#This Row],[הווסת פעיל?]]=1,IF(שבוע_בדילוג[[#This Row],[וסת קבוע אחרון]]=F387,1,0),""))</f>
        <v/>
      </c>
      <c r="AH386" s="1" t="str">
        <f>IF(B387=1,"",IF(שבוע_בדילוג[[#This Row],[הווסת פעיל?]]=1,IF(OR(שבוע_בדילוג[[#This Row],[וסת קבוע אחרון]]=F387,F387=שבוע_בדילוג[[#This Row],[LengthofCycle]]),1,0),""))</f>
        <v/>
      </c>
      <c r="AI386" s="1" t="str">
        <f>IF(B387=1,"",IF(שבוע_בדילוג[[#This Row],[הווסת פעיל?]]=1,IF(OR(שבוע_בדילוג[[#This Row],[וסת קבוע אחרון]]=F387,F387=שבוע_בדילוג[[#This Row],[LengthofCycle]],AND(שבוע_בדילוג[[#This Row],[LengthofCycle]]&lt;&gt;שבוע_בדילוג[[#This Row],[וסת קבוע אחרון]],OR(F387=28,F387=29))),1,0),""))</f>
        <v/>
      </c>
      <c r="AJ386" s="1" t="str">
        <f>IF(AND(שבוע_בדילוג[[#This Row],[הווסת פעיל?]]=1,B387=1),1,"")</f>
        <v/>
      </c>
      <c r="AK386" s="4">
        <f>IF(AND(שבוע_בדילוג[[#This Row],[הווסת פעיל?]]&lt;&gt;1,B387&lt;&gt;1,B387&lt;&gt;""),IF(שבוע_בדילוג[[#This Row],[LengthofCycle]]=F387,1,0),"")</f>
        <v>0</v>
      </c>
      <c r="AL386" s="4">
        <f>IF(AND(שבוע_בדילוג[[#This Row],[הווסת פעיל?]]&lt;&gt;1,B387&lt;&gt;1,B387&lt;&gt;""),IF(OR(שבוע_בדילוג[[#This Row],[LengthofCycle]]=F387,F387=29),1,0),"")</f>
        <v>0</v>
      </c>
      <c r="AM386" s="4">
        <f>IF(AND(שבוע_בדילוג[[#This Row],[הווסת פעיל?]]&lt;&gt;1,B387&lt;&gt;1,B387&lt;&gt;""),IF(OR(שבוע_בדילוג[[#This Row],[LengthofCycle]]=F387,F387=29,F387=28),1,0),"")</f>
        <v>0</v>
      </c>
    </row>
    <row r="387" spans="1:39" x14ac:dyDescent="0.25">
      <c r="A387" s="1" t="s">
        <v>90</v>
      </c>
      <c r="B387" s="1">
        <v>13</v>
      </c>
      <c r="C387" s="1">
        <v>0</v>
      </c>
      <c r="D387" s="1">
        <v>1</v>
      </c>
      <c r="E387" s="1">
        <v>0</v>
      </c>
      <c r="F387" s="1">
        <v>32</v>
      </c>
      <c r="H387" s="1">
        <f>שבוע_בדילוג[[#This Row],[LengthofCycle]]+1</f>
        <v>33</v>
      </c>
      <c r="I387" s="1" t="str">
        <f>IF(IFERROR(LOOKUP(שבוע_בדילוג[[#This Row],[ClientID]],קביעויות[השבוע בדילוג]),FALSE)=שבוע_בדילוג[[#This Row],[ClientID]],1,"")</f>
        <v/>
      </c>
      <c r="J387" s="1" t="str">
        <f>IF(AND(שבוע_בדילוג[[#This Row],[CycleNumber]]&gt;1,OR(B388="",שבוע_בדילוג[[#This Row],[CycleNumber]]&gt;B386)),IF(OR(AND(שבוע_בדילוג[[#This Row],[LengthofCycle]]=29,F386=29),AND(שבוע_בדילוג[[#This Row],[LengthofCycle]]=36,F386=36)),1,""),"")</f>
        <v/>
      </c>
      <c r="K387" s="1" t="str">
        <f>IF(AND(שבוע_בדילוג[[#This Row],[וסת השבוע]]=1,J386=1,שבוע_בדילוג[[#This Row],[CycleNumber]]&gt;B386),1,"")</f>
        <v/>
      </c>
      <c r="L387" s="1" t="str">
        <f>IF(שבוע_בדילוג[[#This Row],[CycleNumber]]=1,"",IF(שבוע_בדילוג[[#This Row],[וסת השבוע]]=1,0,IF(L386="","",IF(L386=0,IF(שבוע_בדילוג[[#This Row],[LengthofCycle]]=29,0,1),IF(L386=1,IF(שבוע_בדילוג[[#This Row],[LengthofCycle]]+F386=29*2,0,2),IF(L386=2,IF(שבוע_בדילוג[[#This Row],[LengthofCycle]]+F386+F385=29*3,0,3),""))))))</f>
        <v/>
      </c>
      <c r="M387" s="1" t="str">
        <f>IF(שבוע_בדילוג[[#This Row],[וסת השבוע]]=1,IF(שבוע_בדילוג[[#This Row],[וסת השבוע וההפלגה ביחד]]=1,M386+1,0),IF(AND(שבוע_בדילוג[[#This Row],[CycleNumber]]&gt;B386,שבוע_בדילוג[[#This Row],[CycleNumber]]&gt;1),IF(שבוע_בדילוג[[#This Row],[וסת השבוע פעיל?]]&lt;&gt;"",M386+1,""),""))</f>
        <v/>
      </c>
      <c r="N387" s="1" t="str">
        <f>IF(שבוע_בדילוג[[#This Row],[וסת השבוע פעיל?2]]="","",IF(AND(שבוע_בדילוג[[#This Row],[וסת השבוע פעיל?]]&lt;&gt;"",שבוע_בדילוג[[#This Row],[CycleNumber]]&lt;B388,B388&lt;&gt;"",שבוע_בדילוג[[#This Row],[וסת השבוע פעיל?]]&lt;3),IF(L388=0,IF(AND(שבוע_בדילוג[[#This Row],[וסת השבוע פעיל?]]&gt;0,J388=1),0,1),0),""))</f>
        <v/>
      </c>
      <c r="O387" s="1" t="str">
        <f t="shared" si="44"/>
        <v/>
      </c>
      <c r="P387" s="1" t="str">
        <f>IF(AND(שבוע_בדילוג[[#This Row],[חיזוי - שבוע]]=1,K388=1),1,"")</f>
        <v/>
      </c>
      <c r="Q387" s="1" t="str">
        <f>IF(AND(שבוע_בדילוג[[#This Row],[וסת השבוע פעיל?]]&lt;3,OR(שבוע_בדילוג[[#This Row],[CycleNumber]]&gt;B388,B388="")),1,"")</f>
        <v/>
      </c>
      <c r="R387" s="1" t="str">
        <f>IF(AND(שבוע_בדילוג[[#This Row],[חיזוי - שבוע]]&lt;&gt;"",שבוע_בדילוג[[#This Row],[וסת השבוע פעיל?2]]=""),1,"")</f>
        <v/>
      </c>
      <c r="S387" s="1" t="str">
        <f>IF(שבוע_בדילוג[[#This Row],[האישה קבעה וסת שבוע בדילוג?]]=1,IF(שבוע_בדילוג[[#This Row],[וסת השבוע פעיל?]]&lt;3,1,0),"")</f>
        <v/>
      </c>
      <c r="T3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7" s="1">
        <f t="shared" si="45"/>
        <v>0</v>
      </c>
      <c r="V387" s="1">
        <f t="shared" si="46"/>
        <v>0</v>
      </c>
      <c r="W387" s="1">
        <f t="shared" si="47"/>
        <v>0</v>
      </c>
      <c r="X387" s="1" t="str">
        <f>IF(שבוע_בדילוג[[#This Row],[3 הפלגות זהות]]="","",IF(שבוע_בדילוג[[#This Row],[3 הפלגות זהות]]=1,שבוע_בדילוג[[#This Row],[LengthofCycle]],X386))</f>
        <v/>
      </c>
      <c r="Z387" s="1" t="str">
        <f>IF(OR(שבוע_בדילוג[[#This Row],[הווסת פעיל?]]=0,שבוע_בדילוג[[#This Row],[הווסת פעיל?]]=""),"",SUM(Z386,שבוע_בדילוג[[#This Row],[הווסת פעיל?]]))</f>
        <v/>
      </c>
      <c r="AA387" s="1" t="str">
        <f>IF(AND(שבוע_בדילוג[[#This Row],[כמה מחזורים עד עקירה]]&lt;&gt;"",Z388=""),שבוע_בדילוג[[#This Row],[כמה מחזורים עד עקירה]],"")</f>
        <v/>
      </c>
      <c r="AB387" s="1" t="str">
        <f>IF(AND(שבוע_בדילוג[[#This Row],[הווסת פעיל?]]=1,שבוע_בדילוג[[#This Row],[וסת קבוע אחרון]]&lt;&gt;X386),שבוע_בדילוג[[#This Row],[וסת קבוע אחרון]],"")</f>
        <v/>
      </c>
      <c r="AC387" s="1" t="str">
        <f>IF(AND(שבוע_בדילוג[[#This Row],[הווסת פעיל?]]=1,Y386=0,שבוע_בדילוג[[#This Row],[וסת קבוע אחרון]]=X386),שבוע_בדילוג[[#This Row],[וסת קבוע אחרון]],"")</f>
        <v/>
      </c>
      <c r="AD387" s="1" t="str">
        <f>IF(AND(שבוע_בדילוג[[#This Row],[הווסת פעיל?]]=1,Y386=0,שבוע_בדילוג[[#This Row],[וסת קבוע אחרון]]&lt;&gt;X386),1,"")</f>
        <v/>
      </c>
      <c r="AE387" s="1" t="str">
        <f>IF(AND(שבוע_בדילוג[[#This Row],[הווסת פעיל?]]&lt;&gt;"",B388=1),שבוע_בדילוג[[#This Row],[CycleNumber]],"")</f>
        <v/>
      </c>
      <c r="AF387" s="1" t="str">
        <f>IF(AND(שבוע_בדילוג[[#This Row],[הווסת פעיל?]]&lt;&gt;"",Y386=""),שבוע_בדילוג[[#This Row],[CycleNumber]],"")</f>
        <v/>
      </c>
      <c r="AG387" s="1" t="str">
        <f>IF(B388=1,"",IF(שבוע_בדילוג[[#This Row],[הווסת פעיל?]]=1,IF(שבוע_בדילוג[[#This Row],[וסת קבוע אחרון]]=F388,1,0),""))</f>
        <v/>
      </c>
      <c r="AH387" s="1" t="str">
        <f>IF(B388=1,"",IF(שבוע_בדילוג[[#This Row],[הווסת פעיל?]]=1,IF(OR(שבוע_בדילוג[[#This Row],[וסת קבוע אחרון]]=F388,F388=שבוע_בדילוג[[#This Row],[LengthofCycle]]),1,0),""))</f>
        <v/>
      </c>
      <c r="AI387" s="1" t="str">
        <f>IF(B388=1,"",IF(שבוע_בדילוג[[#This Row],[הווסת פעיל?]]=1,IF(OR(שבוע_בדילוג[[#This Row],[וסת קבוע אחרון]]=F388,F388=שבוע_בדילוג[[#This Row],[LengthofCycle]],AND(שבוע_בדילוג[[#This Row],[LengthofCycle]]&lt;&gt;שבוע_בדילוג[[#This Row],[וסת קבוע אחרון]],OR(F388=28,F388=29))),1,0),""))</f>
        <v/>
      </c>
      <c r="AJ387" s="1" t="str">
        <f>IF(AND(שבוע_בדילוג[[#This Row],[הווסת פעיל?]]=1,B388=1),1,"")</f>
        <v/>
      </c>
      <c r="AK387" s="4" t="str">
        <f>IF(AND(שבוע_בדילוג[[#This Row],[הווסת פעיל?]]&lt;&gt;1,B388&lt;&gt;1,B388&lt;&gt;""),IF(שבוע_בדילוג[[#This Row],[LengthofCycle]]=F388,1,0),"")</f>
        <v/>
      </c>
      <c r="AL387" s="4" t="str">
        <f>IF(AND(שבוע_בדילוג[[#This Row],[הווסת פעיל?]]&lt;&gt;1,B388&lt;&gt;1,B388&lt;&gt;""),IF(OR(שבוע_בדילוג[[#This Row],[LengthofCycle]]=F388,F388=29),1,0),"")</f>
        <v/>
      </c>
      <c r="AM387" s="4" t="str">
        <f>IF(AND(שבוע_בדילוג[[#This Row],[הווסת פעיל?]]&lt;&gt;1,B388&lt;&gt;1,B388&lt;&gt;""),IF(OR(שבוע_בדילוג[[#This Row],[LengthofCycle]]=F388,F388=29,F388=28),1,0),"")</f>
        <v/>
      </c>
    </row>
    <row r="388" spans="1:39" x14ac:dyDescent="0.25">
      <c r="A388" s="1" t="s">
        <v>91</v>
      </c>
      <c r="B388" s="1">
        <v>1</v>
      </c>
      <c r="C388" s="1">
        <v>0</v>
      </c>
      <c r="D388" s="1">
        <v>1</v>
      </c>
      <c r="E388" s="1">
        <v>0</v>
      </c>
      <c r="F388" s="1">
        <v>29</v>
      </c>
      <c r="H388" s="1">
        <f>שבוע_בדילוג[[#This Row],[LengthofCycle]]+1</f>
        <v>30</v>
      </c>
      <c r="I388" s="1">
        <f>IF(IFERROR(LOOKUP(שבוע_בדילוג[[#This Row],[ClientID]],קביעויות[השבוע בדילוג]),FALSE)=שבוע_בדילוג[[#This Row],[ClientID]],1,"")</f>
        <v>1</v>
      </c>
      <c r="J388" s="1" t="str">
        <f>IF(AND(שבוע_בדילוג[[#This Row],[CycleNumber]]&gt;1,OR(B389="",שבוע_בדילוג[[#This Row],[CycleNumber]]&gt;B387)),IF(OR(AND(שבוע_בדילוג[[#This Row],[LengthofCycle]]=29,F387=29),AND(שבוע_בדילוג[[#This Row],[LengthofCycle]]=36,F387=36)),1,""),"")</f>
        <v/>
      </c>
      <c r="K388" s="1" t="str">
        <f>IF(AND(שבוע_בדילוג[[#This Row],[וסת השבוע]]=1,J387=1,שבוע_בדילוג[[#This Row],[CycleNumber]]&gt;B387),1,"")</f>
        <v/>
      </c>
      <c r="L388" s="1" t="str">
        <f>IF(שבוע_בדילוג[[#This Row],[CycleNumber]]=1,"",IF(שבוע_בדילוג[[#This Row],[וסת השבוע]]=1,0,IF(L387="","",IF(L387=0,IF(שבוע_בדילוג[[#This Row],[LengthofCycle]]=29,0,1),IF(L387=1,IF(שבוע_בדילוג[[#This Row],[LengthofCycle]]+F387=29*2,0,2),IF(L387=2,IF(שבוע_בדילוג[[#This Row],[LengthofCycle]]+F387+F386=29*3,0,3),""))))))</f>
        <v/>
      </c>
      <c r="M388" s="1" t="str">
        <f>IF(שבוע_בדילוג[[#This Row],[וסת השבוע]]=1,IF(שבוע_בדילוג[[#This Row],[וסת השבוע וההפלגה ביחד]]=1,M387+1,0),IF(AND(שבוע_בדילוג[[#This Row],[CycleNumber]]&gt;B387,שבוע_בדילוג[[#This Row],[CycleNumber]]&gt;1),IF(שבוע_בדילוג[[#This Row],[וסת השבוע פעיל?]]&lt;&gt;"",M387+1,""),""))</f>
        <v/>
      </c>
      <c r="N388" s="1" t="str">
        <f>IF(שבוע_בדילוג[[#This Row],[וסת השבוע פעיל?2]]="","",IF(AND(שבוע_בדילוג[[#This Row],[וסת השבוע פעיל?]]&lt;&gt;"",שבוע_בדילוג[[#This Row],[CycleNumber]]&lt;B389,B389&lt;&gt;"",שבוע_בדילוג[[#This Row],[וסת השבוע פעיל?]]&lt;3),IF(L389=0,IF(AND(שבוע_בדילוג[[#This Row],[וסת השבוע פעיל?]]&gt;0,J389=1),0,1),0),""))</f>
        <v/>
      </c>
      <c r="O388" s="1" t="str">
        <f t="shared" si="44"/>
        <v/>
      </c>
      <c r="P388" s="1" t="str">
        <f>IF(AND(שבוע_בדילוג[[#This Row],[חיזוי - שבוע]]=1,K389=1),1,"")</f>
        <v/>
      </c>
      <c r="Q388" s="1" t="str">
        <f>IF(AND(שבוע_בדילוג[[#This Row],[וסת השבוע פעיל?]]&lt;3,OR(שבוע_בדילוג[[#This Row],[CycleNumber]]&gt;B389,B389="")),1,"")</f>
        <v/>
      </c>
      <c r="R388" s="1" t="str">
        <f>IF(AND(שבוע_בדילוג[[#This Row],[חיזוי - שבוע]]&lt;&gt;"",שבוע_בדילוג[[#This Row],[וסת השבוע פעיל?2]]=""),1,"")</f>
        <v/>
      </c>
      <c r="S388" s="1">
        <f>IF(שבוע_בדילוג[[#This Row],[האישה קבעה וסת שבוע בדילוג?]]=1,IF(שבוע_בדילוג[[#This Row],[וסת השבוע פעיל?]]&lt;3,1,0),"")</f>
        <v>0</v>
      </c>
      <c r="T3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8" s="1" t="str">
        <f t="shared" si="45"/>
        <v/>
      </c>
      <c r="V388" s="1" t="str">
        <f t="shared" si="46"/>
        <v/>
      </c>
      <c r="W388" s="1" t="str">
        <f t="shared" si="47"/>
        <v/>
      </c>
      <c r="X388" s="1" t="str">
        <f>IF(שבוע_בדילוג[[#This Row],[3 הפלגות זהות]]="","",IF(שבוע_בדילוג[[#This Row],[3 הפלגות זהות]]=1,שבוע_בדילוג[[#This Row],[LengthofCycle]],X387))</f>
        <v/>
      </c>
      <c r="Z388" s="1" t="str">
        <f>IF(OR(שבוע_בדילוג[[#This Row],[הווסת פעיל?]]=0,שבוע_בדילוג[[#This Row],[הווסת פעיל?]]=""),"",SUM(Z387,שבוע_בדילוג[[#This Row],[הווסת פעיל?]]))</f>
        <v/>
      </c>
      <c r="AA388" s="1" t="str">
        <f>IF(AND(שבוע_בדילוג[[#This Row],[כמה מחזורים עד עקירה]]&lt;&gt;"",Z389=""),שבוע_בדילוג[[#This Row],[כמה מחזורים עד עקירה]],"")</f>
        <v/>
      </c>
      <c r="AB388" s="1" t="str">
        <f>IF(AND(שבוע_בדילוג[[#This Row],[הווסת פעיל?]]=1,שבוע_בדילוג[[#This Row],[וסת קבוע אחרון]]&lt;&gt;X387),שבוע_בדילוג[[#This Row],[וסת קבוע אחרון]],"")</f>
        <v/>
      </c>
      <c r="AC388" s="1" t="str">
        <f>IF(AND(שבוע_בדילוג[[#This Row],[הווסת פעיל?]]=1,Y387=0,שבוע_בדילוג[[#This Row],[וסת קבוע אחרון]]=X387),שבוע_בדילוג[[#This Row],[וסת קבוע אחרון]],"")</f>
        <v/>
      </c>
      <c r="AD388" s="1" t="str">
        <f>IF(AND(שבוע_בדילוג[[#This Row],[הווסת פעיל?]]=1,Y387=0,שבוע_בדילוג[[#This Row],[וסת קבוע אחרון]]&lt;&gt;X387),1,"")</f>
        <v/>
      </c>
      <c r="AE388" s="1" t="str">
        <f>IF(AND(שבוע_בדילוג[[#This Row],[הווסת פעיל?]]&lt;&gt;"",B389=1),שבוע_בדילוג[[#This Row],[CycleNumber]],"")</f>
        <v/>
      </c>
      <c r="AF388" s="1" t="str">
        <f>IF(AND(שבוע_בדילוג[[#This Row],[הווסת פעיל?]]&lt;&gt;"",Y387=""),שבוע_בדילוג[[#This Row],[CycleNumber]],"")</f>
        <v/>
      </c>
      <c r="AG388" s="1" t="str">
        <f>IF(B389=1,"",IF(שבוע_בדילוג[[#This Row],[הווסת פעיל?]]=1,IF(שבוע_בדילוג[[#This Row],[וסת קבוע אחרון]]=F389,1,0),""))</f>
        <v/>
      </c>
      <c r="AH388" s="1" t="str">
        <f>IF(B389=1,"",IF(שבוע_בדילוג[[#This Row],[הווסת פעיל?]]=1,IF(OR(שבוע_בדילוג[[#This Row],[וסת קבוע אחרון]]=F389,F389=שבוע_בדילוג[[#This Row],[LengthofCycle]]),1,0),""))</f>
        <v/>
      </c>
      <c r="AI388" s="1" t="str">
        <f>IF(B389=1,"",IF(שבוע_בדילוג[[#This Row],[הווסת פעיל?]]=1,IF(OR(שבוע_בדילוג[[#This Row],[וסת קבוע אחרון]]=F389,F389=שבוע_בדילוג[[#This Row],[LengthofCycle]],AND(שבוע_בדילוג[[#This Row],[LengthofCycle]]&lt;&gt;שבוע_בדילוג[[#This Row],[וסת קבוע אחרון]],OR(F389=28,F389=29))),1,0),""))</f>
        <v/>
      </c>
      <c r="AJ388" s="1" t="str">
        <f>IF(AND(שבוע_בדילוג[[#This Row],[הווסת פעיל?]]=1,B389=1),1,"")</f>
        <v/>
      </c>
      <c r="AK388" s="4">
        <f>IF(AND(שבוע_בדילוג[[#This Row],[הווסת פעיל?]]&lt;&gt;1,B389&lt;&gt;1,B389&lt;&gt;""),IF(שבוע_בדילוג[[#This Row],[LengthofCycle]]=F389,1,0),"")</f>
        <v>0</v>
      </c>
      <c r="AL388" s="4">
        <f>IF(AND(שבוע_בדילוג[[#This Row],[הווסת פעיל?]]&lt;&gt;1,B389&lt;&gt;1,B389&lt;&gt;""),IF(OR(שבוע_בדילוג[[#This Row],[LengthofCycle]]=F389,F389=29),1,0),"")</f>
        <v>0</v>
      </c>
      <c r="AM388" s="4">
        <f>IF(AND(שבוע_בדילוג[[#This Row],[הווסת פעיל?]]&lt;&gt;1,B389&lt;&gt;1,B389&lt;&gt;""),IF(OR(שבוע_בדילוג[[#This Row],[LengthofCycle]]=F389,F389=29,F389=28),1,0),"")</f>
        <v>0</v>
      </c>
    </row>
    <row r="389" spans="1:39" x14ac:dyDescent="0.25">
      <c r="A389" s="1" t="s">
        <v>91</v>
      </c>
      <c r="B389" s="1">
        <v>2</v>
      </c>
      <c r="C389" s="1">
        <v>0</v>
      </c>
      <c r="D389" s="1">
        <v>1</v>
      </c>
      <c r="E389" s="1">
        <v>0</v>
      </c>
      <c r="F389" s="1">
        <v>25</v>
      </c>
      <c r="H389" s="1">
        <f>שבוע_בדילוג[[#This Row],[LengthofCycle]]+1</f>
        <v>26</v>
      </c>
      <c r="I389" s="1">
        <f>IF(IFERROR(LOOKUP(שבוע_בדילוג[[#This Row],[ClientID]],קביעויות[השבוע בדילוג]),FALSE)=שבוע_בדילוג[[#This Row],[ClientID]],1,"")</f>
        <v>1</v>
      </c>
      <c r="J389" s="1" t="str">
        <f>IF(AND(שבוע_בדילוג[[#This Row],[CycleNumber]]&gt;1,OR(B390="",שבוע_בדילוג[[#This Row],[CycleNumber]]&gt;B388)),IF(OR(AND(שבוע_בדילוג[[#This Row],[LengthofCycle]]=29,F388=29),AND(שבוע_בדילוג[[#This Row],[LengthofCycle]]=36,F388=36)),1,""),"")</f>
        <v/>
      </c>
      <c r="K389" s="1" t="str">
        <f>IF(AND(שבוע_בדילוג[[#This Row],[וסת השבוע]]=1,J388=1,שבוע_בדילוג[[#This Row],[CycleNumber]]&gt;B388),1,"")</f>
        <v/>
      </c>
      <c r="L389" s="1" t="str">
        <f>IF(שבוע_בדילוג[[#This Row],[CycleNumber]]=1,"",IF(שבוע_בדילוג[[#This Row],[וסת השבוע]]=1,0,IF(L388="","",IF(L388=0,IF(שבוע_בדילוג[[#This Row],[LengthofCycle]]=29,0,1),IF(L388=1,IF(שבוע_בדילוג[[#This Row],[LengthofCycle]]+F388=29*2,0,2),IF(L388=2,IF(שבוע_בדילוג[[#This Row],[LengthofCycle]]+F388+F387=29*3,0,3),""))))))</f>
        <v/>
      </c>
      <c r="M389" s="1" t="str">
        <f>IF(שבוע_בדילוג[[#This Row],[וסת השבוע]]=1,IF(שבוע_בדילוג[[#This Row],[וסת השבוע וההפלגה ביחד]]=1,M388+1,0),IF(AND(שבוע_בדילוג[[#This Row],[CycleNumber]]&gt;B388,שבוע_בדילוג[[#This Row],[CycleNumber]]&gt;1),IF(שבוע_בדילוג[[#This Row],[וסת השבוע פעיל?]]&lt;&gt;"",M388+1,""),""))</f>
        <v/>
      </c>
      <c r="N389" s="1" t="str">
        <f>IF(שבוע_בדילוג[[#This Row],[וסת השבוע פעיל?2]]="","",IF(AND(שבוע_בדילוג[[#This Row],[וסת השבוע פעיל?]]&lt;&gt;"",שבוע_בדילוג[[#This Row],[CycleNumber]]&lt;B390,B390&lt;&gt;"",שבוע_בדילוג[[#This Row],[וסת השבוע פעיל?]]&lt;3),IF(L390=0,IF(AND(שבוע_בדילוג[[#This Row],[וסת השבוע פעיל?]]&gt;0,J390=1),0,1),0),""))</f>
        <v/>
      </c>
      <c r="O389" s="1" t="str">
        <f t="shared" si="44"/>
        <v/>
      </c>
      <c r="P389" s="1" t="str">
        <f>IF(AND(שבוע_בדילוג[[#This Row],[חיזוי - שבוע]]=1,K390=1),1,"")</f>
        <v/>
      </c>
      <c r="Q389" s="1" t="str">
        <f>IF(AND(שבוע_בדילוג[[#This Row],[וסת השבוע פעיל?]]&lt;3,OR(שבוע_בדילוג[[#This Row],[CycleNumber]]&gt;B390,B390="")),1,"")</f>
        <v/>
      </c>
      <c r="R389" s="1" t="str">
        <f>IF(AND(שבוע_בדילוג[[#This Row],[חיזוי - שבוע]]&lt;&gt;"",שבוע_בדילוג[[#This Row],[וסת השבוע פעיל?2]]=""),1,"")</f>
        <v/>
      </c>
      <c r="S389" s="1">
        <f>IF(שבוע_בדילוג[[#This Row],[האישה קבעה וסת שבוע בדילוג?]]=1,IF(שבוע_בדילוג[[#This Row],[וסת השבוע פעיל?]]&lt;3,1,0),"")</f>
        <v>0</v>
      </c>
      <c r="T3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89" s="1" t="str">
        <f t="shared" si="45"/>
        <v/>
      </c>
      <c r="V389" s="1" t="str">
        <f t="shared" si="46"/>
        <v/>
      </c>
      <c r="W389" s="1" t="str">
        <f t="shared" si="47"/>
        <v/>
      </c>
      <c r="X389" s="1" t="str">
        <f>IF(שבוע_בדילוג[[#This Row],[3 הפלגות זהות]]="","",IF(שבוע_בדילוג[[#This Row],[3 הפלגות זהות]]=1,שבוע_בדילוג[[#This Row],[LengthofCycle]],X388))</f>
        <v/>
      </c>
      <c r="Z389" s="1" t="str">
        <f>IF(OR(שבוע_בדילוג[[#This Row],[הווסת פעיל?]]=0,שבוע_בדילוג[[#This Row],[הווסת פעיל?]]=""),"",SUM(Z388,שבוע_בדילוג[[#This Row],[הווסת פעיל?]]))</f>
        <v/>
      </c>
      <c r="AA389" s="1" t="str">
        <f>IF(AND(שבוע_בדילוג[[#This Row],[כמה מחזורים עד עקירה]]&lt;&gt;"",Z390=""),שבוע_בדילוג[[#This Row],[כמה מחזורים עד עקירה]],"")</f>
        <v/>
      </c>
      <c r="AB389" s="1" t="str">
        <f>IF(AND(שבוע_בדילוג[[#This Row],[הווסת פעיל?]]=1,שבוע_בדילוג[[#This Row],[וסת קבוע אחרון]]&lt;&gt;X388),שבוע_בדילוג[[#This Row],[וסת קבוע אחרון]],"")</f>
        <v/>
      </c>
      <c r="AC389" s="1" t="str">
        <f>IF(AND(שבוע_בדילוג[[#This Row],[הווסת פעיל?]]=1,Y388=0,שבוע_בדילוג[[#This Row],[וסת קבוע אחרון]]=X388),שבוע_בדילוג[[#This Row],[וסת קבוע אחרון]],"")</f>
        <v/>
      </c>
      <c r="AD389" s="1" t="str">
        <f>IF(AND(שבוע_בדילוג[[#This Row],[הווסת פעיל?]]=1,Y388=0,שבוע_בדילוג[[#This Row],[וסת קבוע אחרון]]&lt;&gt;X388),1,"")</f>
        <v/>
      </c>
      <c r="AE389" s="1" t="str">
        <f>IF(AND(שבוע_בדילוג[[#This Row],[הווסת פעיל?]]&lt;&gt;"",B390=1),שבוע_בדילוג[[#This Row],[CycleNumber]],"")</f>
        <v/>
      </c>
      <c r="AF389" s="1" t="str">
        <f>IF(AND(שבוע_בדילוג[[#This Row],[הווסת פעיל?]]&lt;&gt;"",Y388=""),שבוע_בדילוג[[#This Row],[CycleNumber]],"")</f>
        <v/>
      </c>
      <c r="AG389" s="1" t="str">
        <f>IF(B390=1,"",IF(שבוע_בדילוג[[#This Row],[הווסת פעיל?]]=1,IF(שבוע_בדילוג[[#This Row],[וסת קבוע אחרון]]=F390,1,0),""))</f>
        <v/>
      </c>
      <c r="AH389" s="1" t="str">
        <f>IF(B390=1,"",IF(שבוע_בדילוג[[#This Row],[הווסת פעיל?]]=1,IF(OR(שבוע_בדילוג[[#This Row],[וסת קבוע אחרון]]=F390,F390=שבוע_בדילוג[[#This Row],[LengthofCycle]]),1,0),""))</f>
        <v/>
      </c>
      <c r="AI389" s="1" t="str">
        <f>IF(B390=1,"",IF(שבוע_בדילוג[[#This Row],[הווסת פעיל?]]=1,IF(OR(שבוע_בדילוג[[#This Row],[וסת קבוע אחרון]]=F390,F390=שבוע_בדילוג[[#This Row],[LengthofCycle]],AND(שבוע_בדילוג[[#This Row],[LengthofCycle]]&lt;&gt;שבוע_בדילוג[[#This Row],[וסת קבוע אחרון]],OR(F390=28,F390=29))),1,0),""))</f>
        <v/>
      </c>
      <c r="AJ389" s="1" t="str">
        <f>IF(AND(שבוע_בדילוג[[#This Row],[הווסת פעיל?]]=1,B390=1),1,"")</f>
        <v/>
      </c>
      <c r="AK389" s="4">
        <f>IF(AND(שבוע_בדילוג[[#This Row],[הווסת פעיל?]]&lt;&gt;1,B390&lt;&gt;1,B390&lt;&gt;""),IF(שבוע_בדילוג[[#This Row],[LengthofCycle]]=F390,1,0),"")</f>
        <v>0</v>
      </c>
      <c r="AL389" s="4">
        <f>IF(AND(שבוע_בדילוג[[#This Row],[הווסת פעיל?]]&lt;&gt;1,B390&lt;&gt;1,B390&lt;&gt;""),IF(OR(שבוע_בדילוג[[#This Row],[LengthofCycle]]=F390,F390=29),1,0),"")</f>
        <v>0</v>
      </c>
      <c r="AM389" s="4">
        <f>IF(AND(שבוע_בדילוג[[#This Row],[הווסת פעיל?]]&lt;&gt;1,B390&lt;&gt;1,B390&lt;&gt;""),IF(OR(שבוע_בדילוג[[#This Row],[LengthofCycle]]=F390,F390=29,F390=28),1,0),"")</f>
        <v>0</v>
      </c>
    </row>
    <row r="390" spans="1:39" x14ac:dyDescent="0.25">
      <c r="A390" s="1" t="s">
        <v>91</v>
      </c>
      <c r="B390" s="1">
        <v>3</v>
      </c>
      <c r="C390" s="1">
        <v>0</v>
      </c>
      <c r="D390" s="1">
        <v>1</v>
      </c>
      <c r="E390" s="1">
        <v>0</v>
      </c>
      <c r="F390" s="1">
        <v>26</v>
      </c>
      <c r="H390" s="1">
        <f>שבוע_בדילוג[[#This Row],[LengthofCycle]]+1</f>
        <v>27</v>
      </c>
      <c r="I390" s="1">
        <f>IF(IFERROR(LOOKUP(שבוע_בדילוג[[#This Row],[ClientID]],קביעויות[השבוע בדילוג]),FALSE)=שבוע_בדילוג[[#This Row],[ClientID]],1,"")</f>
        <v>1</v>
      </c>
      <c r="J390" s="1" t="str">
        <f>IF(AND(שבוע_בדילוג[[#This Row],[CycleNumber]]&gt;1,OR(B391="",שבוע_בדילוג[[#This Row],[CycleNumber]]&gt;B389)),IF(OR(AND(שבוע_בדילוג[[#This Row],[LengthofCycle]]=29,F389=29),AND(שבוע_בדילוג[[#This Row],[LengthofCycle]]=36,F389=36)),1,""),"")</f>
        <v/>
      </c>
      <c r="K390" s="1" t="str">
        <f>IF(AND(שבוע_בדילוג[[#This Row],[וסת השבוע]]=1,J389=1,שבוע_בדילוג[[#This Row],[CycleNumber]]&gt;B389),1,"")</f>
        <v/>
      </c>
      <c r="L390" s="1" t="str">
        <f>IF(שבוע_בדילוג[[#This Row],[CycleNumber]]=1,"",IF(שבוע_בדילוג[[#This Row],[וסת השבוע]]=1,0,IF(L389="","",IF(L389=0,IF(שבוע_בדילוג[[#This Row],[LengthofCycle]]=29,0,1),IF(L389=1,IF(שבוע_בדילוג[[#This Row],[LengthofCycle]]+F389=29*2,0,2),IF(L389=2,IF(שבוע_בדילוג[[#This Row],[LengthofCycle]]+F389+F388=29*3,0,3),""))))))</f>
        <v/>
      </c>
      <c r="M390" s="1" t="str">
        <f>IF(שבוע_בדילוג[[#This Row],[וסת השבוע]]=1,IF(שבוע_בדילוג[[#This Row],[וסת השבוע וההפלגה ביחד]]=1,M389+1,0),IF(AND(שבוע_בדילוג[[#This Row],[CycleNumber]]&gt;B389,שבוע_בדילוג[[#This Row],[CycleNumber]]&gt;1),IF(שבוע_בדילוג[[#This Row],[וסת השבוע פעיל?]]&lt;&gt;"",M389+1,""),""))</f>
        <v/>
      </c>
      <c r="N390" s="1" t="str">
        <f>IF(שבוע_בדילוג[[#This Row],[וסת השבוע פעיל?2]]="","",IF(AND(שבוע_בדילוג[[#This Row],[וסת השבוע פעיל?]]&lt;&gt;"",שבוע_בדילוג[[#This Row],[CycleNumber]]&lt;B391,B391&lt;&gt;"",שבוע_בדילוג[[#This Row],[וסת השבוע פעיל?]]&lt;3),IF(L391=0,IF(AND(שבוע_בדילוג[[#This Row],[וסת השבוע פעיל?]]&gt;0,J391=1),0,1),0),""))</f>
        <v/>
      </c>
      <c r="O390" s="1" t="str">
        <f t="shared" si="44"/>
        <v/>
      </c>
      <c r="P390" s="1" t="str">
        <f>IF(AND(שבוע_בדילוג[[#This Row],[חיזוי - שבוע]]=1,K391=1),1,"")</f>
        <v/>
      </c>
      <c r="Q390" s="1" t="str">
        <f>IF(AND(שבוע_בדילוג[[#This Row],[וסת השבוע פעיל?]]&lt;3,OR(שבוע_בדילוג[[#This Row],[CycleNumber]]&gt;B391,B391="")),1,"")</f>
        <v/>
      </c>
      <c r="R390" s="1" t="str">
        <f>IF(AND(שבוע_בדילוג[[#This Row],[חיזוי - שבוע]]&lt;&gt;"",שבוע_בדילוג[[#This Row],[וסת השבוע פעיל?2]]=""),1,"")</f>
        <v/>
      </c>
      <c r="S390" s="1">
        <f>IF(שבוע_בדילוג[[#This Row],[האישה קבעה וסת שבוע בדילוג?]]=1,IF(שבוע_בדילוג[[#This Row],[וסת השבוע פעיל?]]&lt;3,1,0),"")</f>
        <v>0</v>
      </c>
      <c r="T3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0" s="1">
        <f t="shared" si="45"/>
        <v>0</v>
      </c>
      <c r="V390" s="1" t="str">
        <f t="shared" si="46"/>
        <v/>
      </c>
      <c r="W390" s="1" t="str">
        <f t="shared" si="47"/>
        <v/>
      </c>
      <c r="X390" s="1" t="str">
        <f>IF(שבוע_בדילוג[[#This Row],[3 הפלגות זהות]]="","",IF(שבוע_בדילוג[[#This Row],[3 הפלגות זהות]]=1,שבוע_בדילוג[[#This Row],[LengthofCycle]],X389))</f>
        <v/>
      </c>
      <c r="Z390" s="1" t="str">
        <f>IF(OR(שבוע_בדילוג[[#This Row],[הווסת פעיל?]]=0,שבוע_בדילוג[[#This Row],[הווסת פעיל?]]=""),"",SUM(Z389,שבוע_בדילוג[[#This Row],[הווסת פעיל?]]))</f>
        <v/>
      </c>
      <c r="AA390" s="1" t="str">
        <f>IF(AND(שבוע_בדילוג[[#This Row],[כמה מחזורים עד עקירה]]&lt;&gt;"",Z391=""),שבוע_בדילוג[[#This Row],[כמה מחזורים עד עקירה]],"")</f>
        <v/>
      </c>
      <c r="AB390" s="1" t="str">
        <f>IF(AND(שבוע_בדילוג[[#This Row],[הווסת פעיל?]]=1,שבוע_בדילוג[[#This Row],[וסת קבוע אחרון]]&lt;&gt;X389),שבוע_בדילוג[[#This Row],[וסת קבוע אחרון]],"")</f>
        <v/>
      </c>
      <c r="AC390" s="1" t="str">
        <f>IF(AND(שבוע_בדילוג[[#This Row],[הווסת פעיל?]]=1,Y389=0,שבוע_בדילוג[[#This Row],[וסת קבוע אחרון]]=X389),שבוע_בדילוג[[#This Row],[וסת קבוע אחרון]],"")</f>
        <v/>
      </c>
      <c r="AD390" s="1" t="str">
        <f>IF(AND(שבוע_בדילוג[[#This Row],[הווסת פעיל?]]=1,Y389=0,שבוע_בדילוג[[#This Row],[וסת קבוע אחרון]]&lt;&gt;X389),1,"")</f>
        <v/>
      </c>
      <c r="AE390" s="1" t="str">
        <f>IF(AND(שבוע_בדילוג[[#This Row],[הווסת פעיל?]]&lt;&gt;"",B391=1),שבוע_בדילוג[[#This Row],[CycleNumber]],"")</f>
        <v/>
      </c>
      <c r="AF390" s="1" t="str">
        <f>IF(AND(שבוע_בדילוג[[#This Row],[הווסת פעיל?]]&lt;&gt;"",Y389=""),שבוע_בדילוג[[#This Row],[CycleNumber]],"")</f>
        <v/>
      </c>
      <c r="AG390" s="1" t="str">
        <f>IF(B391=1,"",IF(שבוע_בדילוג[[#This Row],[הווסת פעיל?]]=1,IF(שבוע_בדילוג[[#This Row],[וסת קבוע אחרון]]=F391,1,0),""))</f>
        <v/>
      </c>
      <c r="AH390" s="1" t="str">
        <f>IF(B391=1,"",IF(שבוע_בדילוג[[#This Row],[הווסת פעיל?]]=1,IF(OR(שבוע_בדילוג[[#This Row],[וסת קבוע אחרון]]=F391,F391=שבוע_בדילוג[[#This Row],[LengthofCycle]]),1,0),""))</f>
        <v/>
      </c>
      <c r="AI390" s="1" t="str">
        <f>IF(B391=1,"",IF(שבוע_בדילוג[[#This Row],[הווסת פעיל?]]=1,IF(OR(שבוע_בדילוג[[#This Row],[וסת קבוע אחרון]]=F391,F391=שבוע_בדילוג[[#This Row],[LengthofCycle]],AND(שבוע_בדילוג[[#This Row],[LengthofCycle]]&lt;&gt;שבוע_בדילוג[[#This Row],[וסת קבוע אחרון]],OR(F391=28,F391=29))),1,0),""))</f>
        <v/>
      </c>
      <c r="AJ390" s="1" t="str">
        <f>IF(AND(שבוע_בדילוג[[#This Row],[הווסת פעיל?]]=1,B391=1),1,"")</f>
        <v/>
      </c>
      <c r="AK390" s="4">
        <f>IF(AND(שבוע_בדילוג[[#This Row],[הווסת פעיל?]]&lt;&gt;1,B391&lt;&gt;1,B391&lt;&gt;""),IF(שבוע_בדילוג[[#This Row],[LengthofCycle]]=F391,1,0),"")</f>
        <v>1</v>
      </c>
      <c r="AL390" s="4">
        <f>IF(AND(שבוע_בדילוג[[#This Row],[הווסת פעיל?]]&lt;&gt;1,B391&lt;&gt;1,B391&lt;&gt;""),IF(OR(שבוע_בדילוג[[#This Row],[LengthofCycle]]=F391,F391=29),1,0),"")</f>
        <v>1</v>
      </c>
      <c r="AM390" s="4">
        <f>IF(AND(שבוע_בדילוג[[#This Row],[הווסת פעיל?]]&lt;&gt;1,B391&lt;&gt;1,B391&lt;&gt;""),IF(OR(שבוע_בדילוג[[#This Row],[LengthofCycle]]=F391,F391=29,F391=28),1,0),"")</f>
        <v>1</v>
      </c>
    </row>
    <row r="391" spans="1:39" x14ac:dyDescent="0.25">
      <c r="A391" s="1" t="s">
        <v>91</v>
      </c>
      <c r="B391" s="1">
        <v>4</v>
      </c>
      <c r="C391" s="1">
        <v>0</v>
      </c>
      <c r="D391" s="1">
        <v>1</v>
      </c>
      <c r="E391" s="1">
        <v>0</v>
      </c>
      <c r="F391" s="1">
        <v>26</v>
      </c>
      <c r="H391" s="1">
        <f>שבוע_בדילוג[[#This Row],[LengthofCycle]]+1</f>
        <v>27</v>
      </c>
      <c r="I391" s="1">
        <f>IF(IFERROR(LOOKUP(שבוע_בדילוג[[#This Row],[ClientID]],קביעויות[השבוע בדילוג]),FALSE)=שבוע_בדילוג[[#This Row],[ClientID]],1,"")</f>
        <v>1</v>
      </c>
      <c r="J391" s="1" t="str">
        <f>IF(AND(שבוע_בדילוג[[#This Row],[CycleNumber]]&gt;1,OR(B392="",שבוע_בדילוג[[#This Row],[CycleNumber]]&gt;B390)),IF(OR(AND(שבוע_בדילוג[[#This Row],[LengthofCycle]]=29,F390=29),AND(שבוע_בדילוג[[#This Row],[LengthofCycle]]=36,F390=36)),1,""),"")</f>
        <v/>
      </c>
      <c r="K391" s="1" t="str">
        <f>IF(AND(שבוע_בדילוג[[#This Row],[וסת השבוע]]=1,J390=1,שבוע_בדילוג[[#This Row],[CycleNumber]]&gt;B390),1,"")</f>
        <v/>
      </c>
      <c r="L391" s="1" t="str">
        <f>IF(שבוע_בדילוג[[#This Row],[CycleNumber]]=1,"",IF(שבוע_בדילוג[[#This Row],[וסת השבוע]]=1,0,IF(L390="","",IF(L390=0,IF(שבוע_בדילוג[[#This Row],[LengthofCycle]]=29,0,1),IF(L390=1,IF(שבוע_בדילוג[[#This Row],[LengthofCycle]]+F390=29*2,0,2),IF(L390=2,IF(שבוע_בדילוג[[#This Row],[LengthofCycle]]+F390+F389=29*3,0,3),""))))))</f>
        <v/>
      </c>
      <c r="M391" s="1" t="str">
        <f>IF(שבוע_בדילוג[[#This Row],[וסת השבוע]]=1,IF(שבוע_בדילוג[[#This Row],[וסת השבוע וההפלגה ביחד]]=1,M390+1,0),IF(AND(שבוע_בדילוג[[#This Row],[CycleNumber]]&gt;B390,שבוע_בדילוג[[#This Row],[CycleNumber]]&gt;1),IF(שבוע_בדילוג[[#This Row],[וסת השבוע פעיל?]]&lt;&gt;"",M390+1,""),""))</f>
        <v/>
      </c>
      <c r="N391" s="1" t="str">
        <f>IF(שבוע_בדילוג[[#This Row],[וסת השבוע פעיל?2]]="","",IF(AND(שבוע_בדילוג[[#This Row],[וסת השבוע פעיל?]]&lt;&gt;"",שבוע_בדילוג[[#This Row],[CycleNumber]]&lt;B392,B392&lt;&gt;"",שבוע_בדילוג[[#This Row],[וסת השבוע פעיל?]]&lt;3),IF(L392=0,IF(AND(שבוע_בדילוג[[#This Row],[וסת השבוע פעיל?]]&gt;0,J392=1),0,1),0),""))</f>
        <v/>
      </c>
      <c r="O391" s="1" t="str">
        <f t="shared" si="44"/>
        <v/>
      </c>
      <c r="P391" s="1" t="str">
        <f>IF(AND(שבוע_בדילוג[[#This Row],[חיזוי - שבוע]]=1,K392=1),1,"")</f>
        <v/>
      </c>
      <c r="Q391" s="1" t="str">
        <f>IF(AND(שבוע_בדילוג[[#This Row],[וסת השבוע פעיל?]]&lt;3,OR(שבוע_בדילוג[[#This Row],[CycleNumber]]&gt;B392,B392="")),1,"")</f>
        <v/>
      </c>
      <c r="R391" s="1" t="str">
        <f>IF(AND(שבוע_בדילוג[[#This Row],[חיזוי - שבוע]]&lt;&gt;"",שבוע_בדילוג[[#This Row],[וסת השבוע פעיל?2]]=""),1,"")</f>
        <v/>
      </c>
      <c r="S391" s="1">
        <f>IF(שבוע_בדילוג[[#This Row],[האישה קבעה וסת שבוע בדילוג?]]=1,IF(שבוע_בדילוג[[#This Row],[וסת השבוע פעיל?]]&lt;3,1,0),"")</f>
        <v>0</v>
      </c>
      <c r="T3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1" s="1">
        <f t="shared" si="45"/>
        <v>0</v>
      </c>
      <c r="V391" s="1">
        <f t="shared" si="46"/>
        <v>0</v>
      </c>
      <c r="W391" s="1" t="str">
        <f t="shared" si="47"/>
        <v/>
      </c>
      <c r="X391" s="1" t="str">
        <f>IF(שבוע_בדילוג[[#This Row],[3 הפלגות זהות]]="","",IF(שבוע_בדילוג[[#This Row],[3 הפלגות זהות]]=1,שבוע_בדילוג[[#This Row],[LengthofCycle]],X390))</f>
        <v/>
      </c>
      <c r="Z391" s="1" t="str">
        <f>IF(OR(שבוע_בדילוג[[#This Row],[הווסת פעיל?]]=0,שבוע_בדילוג[[#This Row],[הווסת פעיל?]]=""),"",SUM(Z390,שבוע_בדילוג[[#This Row],[הווסת פעיל?]]))</f>
        <v/>
      </c>
      <c r="AA391" s="1" t="str">
        <f>IF(AND(שבוע_בדילוג[[#This Row],[כמה מחזורים עד עקירה]]&lt;&gt;"",Z392=""),שבוע_בדילוג[[#This Row],[כמה מחזורים עד עקירה]],"")</f>
        <v/>
      </c>
      <c r="AB391" s="1" t="str">
        <f>IF(AND(שבוע_בדילוג[[#This Row],[הווסת פעיל?]]=1,שבוע_בדילוג[[#This Row],[וסת קבוע אחרון]]&lt;&gt;X390),שבוע_בדילוג[[#This Row],[וסת קבוע אחרון]],"")</f>
        <v/>
      </c>
      <c r="AC391" s="1" t="str">
        <f>IF(AND(שבוע_בדילוג[[#This Row],[הווסת פעיל?]]=1,Y390=0,שבוע_בדילוג[[#This Row],[וסת קבוע אחרון]]=X390),שבוע_בדילוג[[#This Row],[וסת קבוע אחרון]],"")</f>
        <v/>
      </c>
      <c r="AD391" s="1" t="str">
        <f>IF(AND(שבוע_בדילוג[[#This Row],[הווסת פעיל?]]=1,Y390=0,שבוע_בדילוג[[#This Row],[וסת קבוע אחרון]]&lt;&gt;X390),1,"")</f>
        <v/>
      </c>
      <c r="AE391" s="1" t="str">
        <f>IF(AND(שבוע_בדילוג[[#This Row],[הווסת פעיל?]]&lt;&gt;"",B392=1),שבוע_בדילוג[[#This Row],[CycleNumber]],"")</f>
        <v/>
      </c>
      <c r="AF391" s="1" t="str">
        <f>IF(AND(שבוע_בדילוג[[#This Row],[הווסת פעיל?]]&lt;&gt;"",Y390=""),שבוע_בדילוג[[#This Row],[CycleNumber]],"")</f>
        <v/>
      </c>
      <c r="AG391" s="1" t="str">
        <f>IF(B392=1,"",IF(שבוע_בדילוג[[#This Row],[הווסת פעיל?]]=1,IF(שבוע_בדילוג[[#This Row],[וסת קבוע אחרון]]=F392,1,0),""))</f>
        <v/>
      </c>
      <c r="AH391" s="1" t="str">
        <f>IF(B392=1,"",IF(שבוע_בדילוג[[#This Row],[הווסת פעיל?]]=1,IF(OR(שבוע_בדילוג[[#This Row],[וסת קבוע אחרון]]=F392,F392=שבוע_בדילוג[[#This Row],[LengthofCycle]]),1,0),""))</f>
        <v/>
      </c>
      <c r="AI391" s="1" t="str">
        <f>IF(B392=1,"",IF(שבוע_בדילוג[[#This Row],[הווסת פעיל?]]=1,IF(OR(שבוע_בדילוג[[#This Row],[וסת קבוע אחרון]]=F392,F392=שבוע_בדילוג[[#This Row],[LengthofCycle]],AND(שבוע_בדילוג[[#This Row],[LengthofCycle]]&lt;&gt;שבוע_בדילוג[[#This Row],[וסת קבוע אחרון]],OR(F392=28,F392=29))),1,0),""))</f>
        <v/>
      </c>
      <c r="AJ391" s="1" t="str">
        <f>IF(AND(שבוע_בדילוג[[#This Row],[הווסת פעיל?]]=1,B392=1),1,"")</f>
        <v/>
      </c>
      <c r="AK391" s="4">
        <f>IF(AND(שבוע_בדילוג[[#This Row],[הווסת פעיל?]]&lt;&gt;1,B392&lt;&gt;1,B392&lt;&gt;""),IF(שבוע_בדילוג[[#This Row],[LengthofCycle]]=F392,1,0),"")</f>
        <v>0</v>
      </c>
      <c r="AL391" s="4">
        <f>IF(AND(שבוע_בדילוג[[#This Row],[הווסת פעיל?]]&lt;&gt;1,B392&lt;&gt;1,B392&lt;&gt;""),IF(OR(שבוע_בדילוג[[#This Row],[LengthofCycle]]=F392,F392=29),1,0),"")</f>
        <v>0</v>
      </c>
      <c r="AM391" s="4">
        <f>IF(AND(שבוע_בדילוג[[#This Row],[הווסת פעיל?]]&lt;&gt;1,B392&lt;&gt;1,B392&lt;&gt;""),IF(OR(שבוע_בדילוג[[#This Row],[LengthofCycle]]=F392,F392=29,F392=28),1,0),"")</f>
        <v>1</v>
      </c>
    </row>
    <row r="392" spans="1:39" x14ac:dyDescent="0.25">
      <c r="A392" s="1" t="s">
        <v>91</v>
      </c>
      <c r="B392" s="1">
        <v>5</v>
      </c>
      <c r="C392" s="1">
        <v>0</v>
      </c>
      <c r="D392" s="1">
        <v>0</v>
      </c>
      <c r="E392" s="1">
        <v>0</v>
      </c>
      <c r="F392" s="1">
        <v>28</v>
      </c>
      <c r="H392" s="1">
        <f>שבוע_בדילוג[[#This Row],[LengthofCycle]]+1</f>
        <v>29</v>
      </c>
      <c r="I392" s="1">
        <f>IF(IFERROR(LOOKUP(שבוע_בדילוג[[#This Row],[ClientID]],קביעויות[השבוע בדילוג]),FALSE)=שבוע_בדילוג[[#This Row],[ClientID]],1,"")</f>
        <v>1</v>
      </c>
      <c r="J392" s="1" t="str">
        <f>IF(AND(שבוע_בדילוג[[#This Row],[CycleNumber]]&gt;1,OR(B393="",שבוע_בדילוג[[#This Row],[CycleNumber]]&gt;B391)),IF(OR(AND(שבוע_בדילוג[[#This Row],[LengthofCycle]]=29,F391=29),AND(שבוע_בדילוג[[#This Row],[LengthofCycle]]=36,F391=36)),1,""),"")</f>
        <v/>
      </c>
      <c r="K392" s="1" t="str">
        <f>IF(AND(שבוע_בדילוג[[#This Row],[וסת השבוע]]=1,J391=1,שבוע_בדילוג[[#This Row],[CycleNumber]]&gt;B391),1,"")</f>
        <v/>
      </c>
      <c r="L392" s="1" t="str">
        <f>IF(שבוע_בדילוג[[#This Row],[CycleNumber]]=1,"",IF(שבוע_בדילוג[[#This Row],[וסת השבוע]]=1,0,IF(L391="","",IF(L391=0,IF(שבוע_בדילוג[[#This Row],[LengthofCycle]]=29,0,1),IF(L391=1,IF(שבוע_בדילוג[[#This Row],[LengthofCycle]]+F391=29*2,0,2),IF(L391=2,IF(שבוע_בדילוג[[#This Row],[LengthofCycle]]+F391+F390=29*3,0,3),""))))))</f>
        <v/>
      </c>
      <c r="M392" s="1" t="str">
        <f>IF(שבוע_בדילוג[[#This Row],[וסת השבוע]]=1,IF(שבוע_בדילוג[[#This Row],[וסת השבוע וההפלגה ביחד]]=1,M391+1,0),IF(AND(שבוע_בדילוג[[#This Row],[CycleNumber]]&gt;B391,שבוע_בדילוג[[#This Row],[CycleNumber]]&gt;1),IF(שבוע_בדילוג[[#This Row],[וסת השבוע פעיל?]]&lt;&gt;"",M391+1,""),""))</f>
        <v/>
      </c>
      <c r="N392" s="1" t="str">
        <f>IF(שבוע_בדילוג[[#This Row],[וסת השבוע פעיל?2]]="","",IF(AND(שבוע_בדילוג[[#This Row],[וסת השבוע פעיל?]]&lt;&gt;"",שבוע_בדילוג[[#This Row],[CycleNumber]]&lt;B393,B393&lt;&gt;"",שבוע_בדילוג[[#This Row],[וסת השבוע פעיל?]]&lt;3),IF(L393=0,IF(AND(שבוע_בדילוג[[#This Row],[וסת השבוע פעיל?]]&gt;0,J393=1),0,1),0),""))</f>
        <v/>
      </c>
      <c r="O392" s="1" t="str">
        <f t="shared" si="44"/>
        <v/>
      </c>
      <c r="P392" s="1" t="str">
        <f>IF(AND(שבוע_בדילוג[[#This Row],[חיזוי - שבוע]]=1,K393=1),1,"")</f>
        <v/>
      </c>
      <c r="Q392" s="1" t="str">
        <f>IF(AND(שבוע_בדילוג[[#This Row],[וסת השבוע פעיל?]]&lt;3,OR(שבוע_בדילוג[[#This Row],[CycleNumber]]&gt;B393,B393="")),1,"")</f>
        <v/>
      </c>
      <c r="R392" s="1" t="str">
        <f>IF(AND(שבוע_בדילוג[[#This Row],[חיזוי - שבוע]]&lt;&gt;"",שבוע_בדילוג[[#This Row],[וסת השבוע פעיל?2]]=""),1,"")</f>
        <v/>
      </c>
      <c r="S392" s="1">
        <f>IF(שבוע_בדילוג[[#This Row],[האישה קבעה וסת שבוע בדילוג?]]=1,IF(שבוע_בדילוג[[#This Row],[וסת השבוע פעיל?]]&lt;3,1,0),"")</f>
        <v>0</v>
      </c>
      <c r="T3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2" s="1">
        <f t="shared" si="45"/>
        <v>0</v>
      </c>
      <c r="V392" s="1">
        <f t="shared" si="46"/>
        <v>0</v>
      </c>
      <c r="W392" s="1">
        <f t="shared" si="47"/>
        <v>0</v>
      </c>
      <c r="X392" s="1" t="str">
        <f>IF(שבוע_בדילוג[[#This Row],[3 הפלגות זהות]]="","",IF(שבוע_בדילוג[[#This Row],[3 הפלגות זהות]]=1,שבוע_בדילוג[[#This Row],[LengthofCycle]],X391))</f>
        <v/>
      </c>
      <c r="Z392" s="1" t="str">
        <f>IF(OR(שבוע_בדילוג[[#This Row],[הווסת פעיל?]]=0,שבוע_בדילוג[[#This Row],[הווסת פעיל?]]=""),"",SUM(Z391,שבוע_בדילוג[[#This Row],[הווסת פעיל?]]))</f>
        <v/>
      </c>
      <c r="AA392" s="1" t="str">
        <f>IF(AND(שבוע_בדילוג[[#This Row],[כמה מחזורים עד עקירה]]&lt;&gt;"",Z393=""),שבוע_בדילוג[[#This Row],[כמה מחזורים עד עקירה]],"")</f>
        <v/>
      </c>
      <c r="AB392" s="1" t="str">
        <f>IF(AND(שבוע_בדילוג[[#This Row],[הווסת פעיל?]]=1,שבוע_בדילוג[[#This Row],[וסת קבוע אחרון]]&lt;&gt;X391),שבוע_בדילוג[[#This Row],[וסת קבוע אחרון]],"")</f>
        <v/>
      </c>
      <c r="AC392" s="1" t="str">
        <f>IF(AND(שבוע_בדילוג[[#This Row],[הווסת פעיל?]]=1,Y391=0,שבוע_בדילוג[[#This Row],[וסת קבוע אחרון]]=X391),שבוע_בדילוג[[#This Row],[וסת קבוע אחרון]],"")</f>
        <v/>
      </c>
      <c r="AD392" s="1" t="str">
        <f>IF(AND(שבוע_בדילוג[[#This Row],[הווסת פעיל?]]=1,Y391=0,שבוע_בדילוג[[#This Row],[וסת קבוע אחרון]]&lt;&gt;X391),1,"")</f>
        <v/>
      </c>
      <c r="AE392" s="1" t="str">
        <f>IF(AND(שבוע_בדילוג[[#This Row],[הווסת פעיל?]]&lt;&gt;"",B393=1),שבוע_בדילוג[[#This Row],[CycleNumber]],"")</f>
        <v/>
      </c>
      <c r="AF392" s="1" t="str">
        <f>IF(AND(שבוע_בדילוג[[#This Row],[הווסת פעיל?]]&lt;&gt;"",Y391=""),שבוע_בדילוג[[#This Row],[CycleNumber]],"")</f>
        <v/>
      </c>
      <c r="AG392" s="1" t="str">
        <f>IF(B393=1,"",IF(שבוע_בדילוג[[#This Row],[הווסת פעיל?]]=1,IF(שבוע_בדילוג[[#This Row],[וסת קבוע אחרון]]=F393,1,0),""))</f>
        <v/>
      </c>
      <c r="AH392" s="1" t="str">
        <f>IF(B393=1,"",IF(שבוע_בדילוג[[#This Row],[הווסת פעיל?]]=1,IF(OR(שבוע_בדילוג[[#This Row],[וסת קבוע אחרון]]=F393,F393=שבוע_בדילוג[[#This Row],[LengthofCycle]]),1,0),""))</f>
        <v/>
      </c>
      <c r="AI392" s="1" t="str">
        <f>IF(B393=1,"",IF(שבוע_בדילוג[[#This Row],[הווסת פעיל?]]=1,IF(OR(שבוע_בדילוג[[#This Row],[וסת קבוע אחרון]]=F393,F393=שבוע_בדילוג[[#This Row],[LengthofCycle]],AND(שבוע_בדילוג[[#This Row],[LengthofCycle]]&lt;&gt;שבוע_בדילוג[[#This Row],[וסת קבוע אחרון]],OR(F393=28,F393=29))),1,0),""))</f>
        <v/>
      </c>
      <c r="AJ392" s="1" t="str">
        <f>IF(AND(שבוע_בדילוג[[#This Row],[הווסת פעיל?]]=1,B393=1),1,"")</f>
        <v/>
      </c>
      <c r="AK392" s="4">
        <f>IF(AND(שבוע_בדילוג[[#This Row],[הווסת פעיל?]]&lt;&gt;1,B393&lt;&gt;1,B393&lt;&gt;""),IF(שבוע_בדילוג[[#This Row],[LengthofCycle]]=F393,1,0),"")</f>
        <v>0</v>
      </c>
      <c r="AL392" s="4">
        <f>IF(AND(שבוע_בדילוג[[#This Row],[הווסת פעיל?]]&lt;&gt;1,B393&lt;&gt;1,B393&lt;&gt;""),IF(OR(שבוע_בדילוג[[#This Row],[LengthofCycle]]=F393,F393=29),1,0),"")</f>
        <v>0</v>
      </c>
      <c r="AM392" s="4">
        <f>IF(AND(שבוע_בדילוג[[#This Row],[הווסת פעיל?]]&lt;&gt;1,B393&lt;&gt;1,B393&lt;&gt;""),IF(OR(שבוע_בדילוג[[#This Row],[LengthofCycle]]=F393,F393=29,F393=28),1,0),"")</f>
        <v>0</v>
      </c>
    </row>
    <row r="393" spans="1:39" x14ac:dyDescent="0.25">
      <c r="A393" s="1" t="s">
        <v>91</v>
      </c>
      <c r="B393" s="1">
        <v>6</v>
      </c>
      <c r="C393" s="1">
        <v>0</v>
      </c>
      <c r="D393" s="1">
        <v>1</v>
      </c>
      <c r="E393" s="1">
        <v>0</v>
      </c>
      <c r="F393" s="1">
        <v>26</v>
      </c>
      <c r="H393" s="1">
        <f>שבוע_בדילוג[[#This Row],[LengthofCycle]]+1</f>
        <v>27</v>
      </c>
      <c r="I393" s="1">
        <f>IF(IFERROR(LOOKUP(שבוע_בדילוג[[#This Row],[ClientID]],קביעויות[השבוע בדילוג]),FALSE)=שבוע_בדילוג[[#This Row],[ClientID]],1,"")</f>
        <v>1</v>
      </c>
      <c r="J393" s="1" t="str">
        <f>IF(AND(שבוע_בדילוג[[#This Row],[CycleNumber]]&gt;1,OR(B394="",שבוע_בדילוג[[#This Row],[CycleNumber]]&gt;B392)),IF(OR(AND(שבוע_בדילוג[[#This Row],[LengthofCycle]]=29,F392=29),AND(שבוע_בדילוג[[#This Row],[LengthofCycle]]=36,F392=36)),1,""),"")</f>
        <v/>
      </c>
      <c r="K393" s="1" t="str">
        <f>IF(AND(שבוע_בדילוג[[#This Row],[וסת השבוע]]=1,J392=1,שבוע_בדילוג[[#This Row],[CycleNumber]]&gt;B392),1,"")</f>
        <v/>
      </c>
      <c r="L393" s="1" t="str">
        <f>IF(שבוע_בדילוג[[#This Row],[CycleNumber]]=1,"",IF(שבוע_בדילוג[[#This Row],[וסת השבוע]]=1,0,IF(L392="","",IF(L392=0,IF(שבוע_בדילוג[[#This Row],[LengthofCycle]]=29,0,1),IF(L392=1,IF(שבוע_בדילוג[[#This Row],[LengthofCycle]]+F392=29*2,0,2),IF(L392=2,IF(שבוע_בדילוג[[#This Row],[LengthofCycle]]+F392+F391=29*3,0,3),""))))))</f>
        <v/>
      </c>
      <c r="M393" s="1" t="str">
        <f>IF(שבוע_בדילוג[[#This Row],[וסת השבוע]]=1,IF(שבוע_בדילוג[[#This Row],[וסת השבוע וההפלגה ביחד]]=1,M392+1,0),IF(AND(שבוע_בדילוג[[#This Row],[CycleNumber]]&gt;B392,שבוע_בדילוג[[#This Row],[CycleNumber]]&gt;1),IF(שבוע_בדילוג[[#This Row],[וסת השבוע פעיל?]]&lt;&gt;"",M392+1,""),""))</f>
        <v/>
      </c>
      <c r="N393" s="1" t="str">
        <f>IF(שבוע_בדילוג[[#This Row],[וסת השבוע פעיל?2]]="","",IF(AND(שבוע_בדילוג[[#This Row],[וסת השבוע פעיל?]]&lt;&gt;"",שבוע_בדילוג[[#This Row],[CycleNumber]]&lt;B394,B394&lt;&gt;"",שבוע_בדילוג[[#This Row],[וסת השבוע פעיל?]]&lt;3),IF(L394=0,IF(AND(שבוע_בדילוג[[#This Row],[וסת השבוע פעיל?]]&gt;0,J394=1),0,1),0),""))</f>
        <v/>
      </c>
      <c r="O393" s="1" t="str">
        <f t="shared" si="44"/>
        <v/>
      </c>
      <c r="P393" s="1" t="str">
        <f>IF(AND(שבוע_בדילוג[[#This Row],[חיזוי - שבוע]]=1,K394=1),1,"")</f>
        <v/>
      </c>
      <c r="Q393" s="1" t="str">
        <f>IF(AND(שבוע_בדילוג[[#This Row],[וסת השבוע פעיל?]]&lt;3,OR(שבוע_בדילוג[[#This Row],[CycleNumber]]&gt;B394,B394="")),1,"")</f>
        <v/>
      </c>
      <c r="R393" s="1" t="str">
        <f>IF(AND(שבוע_בדילוג[[#This Row],[חיזוי - שבוע]]&lt;&gt;"",שבוע_בדילוג[[#This Row],[וסת השבוע פעיל?2]]=""),1,"")</f>
        <v/>
      </c>
      <c r="S393" s="1">
        <f>IF(שבוע_בדילוג[[#This Row],[האישה קבעה וסת שבוע בדילוג?]]=1,IF(שבוע_בדילוג[[#This Row],[וסת השבוע פעיל?]]&lt;3,1,0),"")</f>
        <v>0</v>
      </c>
      <c r="T3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3" s="1">
        <f t="shared" si="45"/>
        <v>0</v>
      </c>
      <c r="V393" s="1">
        <f t="shared" si="46"/>
        <v>0</v>
      </c>
      <c r="W393" s="1">
        <f t="shared" si="47"/>
        <v>0</v>
      </c>
      <c r="X393" s="1" t="str">
        <f>IF(שבוע_בדילוג[[#This Row],[3 הפלגות זהות]]="","",IF(שבוע_בדילוג[[#This Row],[3 הפלגות זהות]]=1,שבוע_בדילוג[[#This Row],[LengthofCycle]],X392))</f>
        <v/>
      </c>
      <c r="Z393" s="1" t="str">
        <f>IF(OR(שבוע_בדילוג[[#This Row],[הווסת פעיל?]]=0,שבוע_בדילוג[[#This Row],[הווסת פעיל?]]=""),"",SUM(Z392,שבוע_בדילוג[[#This Row],[הווסת פעיל?]]))</f>
        <v/>
      </c>
      <c r="AA393" s="1" t="str">
        <f>IF(AND(שבוע_בדילוג[[#This Row],[כמה מחזורים עד עקירה]]&lt;&gt;"",Z394=""),שבוע_בדילוג[[#This Row],[כמה מחזורים עד עקירה]],"")</f>
        <v/>
      </c>
      <c r="AB393" s="1" t="str">
        <f>IF(AND(שבוע_בדילוג[[#This Row],[הווסת פעיל?]]=1,שבוע_בדילוג[[#This Row],[וסת קבוע אחרון]]&lt;&gt;X392),שבוע_בדילוג[[#This Row],[וסת קבוע אחרון]],"")</f>
        <v/>
      </c>
      <c r="AC393" s="1" t="str">
        <f>IF(AND(שבוע_בדילוג[[#This Row],[הווסת פעיל?]]=1,Y392=0,שבוע_בדילוג[[#This Row],[וסת קבוע אחרון]]=X392),שבוע_בדילוג[[#This Row],[וסת קבוע אחרון]],"")</f>
        <v/>
      </c>
      <c r="AD393" s="1" t="str">
        <f>IF(AND(שבוע_בדילוג[[#This Row],[הווסת פעיל?]]=1,Y392=0,שבוע_בדילוג[[#This Row],[וסת קבוע אחרון]]&lt;&gt;X392),1,"")</f>
        <v/>
      </c>
      <c r="AE393" s="1" t="str">
        <f>IF(AND(שבוע_בדילוג[[#This Row],[הווסת פעיל?]]&lt;&gt;"",B394=1),שבוע_בדילוג[[#This Row],[CycleNumber]],"")</f>
        <v/>
      </c>
      <c r="AF393" s="1" t="str">
        <f>IF(AND(שבוע_בדילוג[[#This Row],[הווסת פעיל?]]&lt;&gt;"",Y392=""),שבוע_בדילוג[[#This Row],[CycleNumber]],"")</f>
        <v/>
      </c>
      <c r="AG393" s="1" t="str">
        <f>IF(B394=1,"",IF(שבוע_בדילוג[[#This Row],[הווסת פעיל?]]=1,IF(שבוע_בדילוג[[#This Row],[וסת קבוע אחרון]]=F394,1,0),""))</f>
        <v/>
      </c>
      <c r="AH393" s="1" t="str">
        <f>IF(B394=1,"",IF(שבוע_בדילוג[[#This Row],[הווסת פעיל?]]=1,IF(OR(שבוע_בדילוג[[#This Row],[וסת קבוע אחרון]]=F394,F394=שבוע_בדילוג[[#This Row],[LengthofCycle]]),1,0),""))</f>
        <v/>
      </c>
      <c r="AI393" s="1" t="str">
        <f>IF(B394=1,"",IF(שבוע_בדילוג[[#This Row],[הווסת פעיל?]]=1,IF(OR(שבוע_בדילוג[[#This Row],[וסת קבוע אחרון]]=F394,F394=שבוע_בדילוג[[#This Row],[LengthofCycle]],AND(שבוע_בדילוג[[#This Row],[LengthofCycle]]&lt;&gt;שבוע_בדילוג[[#This Row],[וסת קבוע אחרון]],OR(F394=28,F394=29))),1,0),""))</f>
        <v/>
      </c>
      <c r="AJ393" s="1" t="str">
        <f>IF(AND(שבוע_בדילוג[[#This Row],[הווסת פעיל?]]=1,B394=1),1,"")</f>
        <v/>
      </c>
      <c r="AK393" s="4">
        <f>IF(AND(שבוע_בדילוג[[#This Row],[הווסת פעיל?]]&lt;&gt;1,B394&lt;&gt;1,B394&lt;&gt;""),IF(שבוע_בדילוג[[#This Row],[LengthofCycle]]=F394,1,0),"")</f>
        <v>1</v>
      </c>
      <c r="AL393" s="4">
        <f>IF(AND(שבוע_בדילוג[[#This Row],[הווסת פעיל?]]&lt;&gt;1,B394&lt;&gt;1,B394&lt;&gt;""),IF(OR(שבוע_בדילוג[[#This Row],[LengthofCycle]]=F394,F394=29),1,0),"")</f>
        <v>1</v>
      </c>
      <c r="AM393" s="4">
        <f>IF(AND(שבוע_בדילוג[[#This Row],[הווסת פעיל?]]&lt;&gt;1,B394&lt;&gt;1,B394&lt;&gt;""),IF(OR(שבוע_בדילוג[[#This Row],[LengthofCycle]]=F394,F394=29,F394=28),1,0),"")</f>
        <v>1</v>
      </c>
    </row>
    <row r="394" spans="1:39" x14ac:dyDescent="0.25">
      <c r="A394" s="1" t="s">
        <v>91</v>
      </c>
      <c r="B394" s="1">
        <v>7</v>
      </c>
      <c r="C394" s="1">
        <v>0</v>
      </c>
      <c r="D394" s="1">
        <v>1</v>
      </c>
      <c r="E394" s="1">
        <v>0</v>
      </c>
      <c r="F394" s="1">
        <v>26</v>
      </c>
      <c r="H394" s="1">
        <f>שבוע_בדילוג[[#This Row],[LengthofCycle]]+1</f>
        <v>27</v>
      </c>
      <c r="I394" s="1">
        <f>IF(IFERROR(LOOKUP(שבוע_בדילוג[[#This Row],[ClientID]],קביעויות[השבוע בדילוג]),FALSE)=שבוע_בדילוג[[#This Row],[ClientID]],1,"")</f>
        <v>1</v>
      </c>
      <c r="J394" s="1" t="str">
        <f>IF(AND(שבוע_בדילוג[[#This Row],[CycleNumber]]&gt;1,OR(B395="",שבוע_בדילוג[[#This Row],[CycleNumber]]&gt;B393)),IF(OR(AND(שבוע_בדילוג[[#This Row],[LengthofCycle]]=29,F393=29),AND(שבוע_בדילוג[[#This Row],[LengthofCycle]]=36,F393=36)),1,""),"")</f>
        <v/>
      </c>
      <c r="K394" s="1" t="str">
        <f>IF(AND(שבוע_בדילוג[[#This Row],[וסת השבוע]]=1,J393=1,שבוע_בדילוג[[#This Row],[CycleNumber]]&gt;B393),1,"")</f>
        <v/>
      </c>
      <c r="L394" s="1" t="str">
        <f>IF(שבוע_בדילוג[[#This Row],[CycleNumber]]=1,"",IF(שבוע_בדילוג[[#This Row],[וסת השבוע]]=1,0,IF(L393="","",IF(L393=0,IF(שבוע_בדילוג[[#This Row],[LengthofCycle]]=29,0,1),IF(L393=1,IF(שבוע_בדילוג[[#This Row],[LengthofCycle]]+F393=29*2,0,2),IF(L393=2,IF(שבוע_בדילוג[[#This Row],[LengthofCycle]]+F393+F392=29*3,0,3),""))))))</f>
        <v/>
      </c>
      <c r="M394" s="1" t="str">
        <f>IF(שבוע_בדילוג[[#This Row],[וסת השבוע]]=1,IF(שבוע_בדילוג[[#This Row],[וסת השבוע וההפלגה ביחד]]=1,M393+1,0),IF(AND(שבוע_בדילוג[[#This Row],[CycleNumber]]&gt;B393,שבוע_בדילוג[[#This Row],[CycleNumber]]&gt;1),IF(שבוע_בדילוג[[#This Row],[וסת השבוע פעיל?]]&lt;&gt;"",M393+1,""),""))</f>
        <v/>
      </c>
      <c r="N394" s="1" t="str">
        <f>IF(שבוע_בדילוג[[#This Row],[וסת השבוע פעיל?2]]="","",IF(AND(שבוע_בדילוג[[#This Row],[וסת השבוע פעיל?]]&lt;&gt;"",שבוע_בדילוג[[#This Row],[CycleNumber]]&lt;B395,B395&lt;&gt;"",שבוע_בדילוג[[#This Row],[וסת השבוע פעיל?]]&lt;3),IF(L395=0,IF(AND(שבוע_בדילוג[[#This Row],[וסת השבוע פעיל?]]&gt;0,J395=1),0,1),0),""))</f>
        <v/>
      </c>
      <c r="O394" s="1" t="str">
        <f t="shared" si="44"/>
        <v/>
      </c>
      <c r="P394" s="1" t="str">
        <f>IF(AND(שבוע_בדילוג[[#This Row],[חיזוי - שבוע]]=1,K395=1),1,"")</f>
        <v/>
      </c>
      <c r="Q394" s="1" t="str">
        <f>IF(AND(שבוע_בדילוג[[#This Row],[וסת השבוע פעיל?]]&lt;3,OR(שבוע_בדילוג[[#This Row],[CycleNumber]]&gt;B395,B395="")),1,"")</f>
        <v/>
      </c>
      <c r="R394" s="1" t="str">
        <f>IF(AND(שבוע_בדילוג[[#This Row],[חיזוי - שבוע]]&lt;&gt;"",שבוע_בדילוג[[#This Row],[וסת השבוע פעיל?2]]=""),1,"")</f>
        <v/>
      </c>
      <c r="S394" s="1">
        <f>IF(שבוע_בדילוג[[#This Row],[האישה קבעה וסת שבוע בדילוג?]]=1,IF(שבוע_בדילוג[[#This Row],[וסת השבוע פעיל?]]&lt;3,1,0),"")</f>
        <v>0</v>
      </c>
      <c r="T3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4" s="1">
        <f t="shared" si="45"/>
        <v>0</v>
      </c>
      <c r="V394" s="1">
        <f t="shared" si="46"/>
        <v>0</v>
      </c>
      <c r="W394" s="1">
        <f t="shared" si="47"/>
        <v>0</v>
      </c>
      <c r="X394" s="1" t="str">
        <f>IF(שבוע_בדילוג[[#This Row],[3 הפלגות זהות]]="","",IF(שבוע_בדילוג[[#This Row],[3 הפלגות זהות]]=1,שבוע_בדילוג[[#This Row],[LengthofCycle]],X393))</f>
        <v/>
      </c>
      <c r="Z394" s="1" t="str">
        <f>IF(OR(שבוע_בדילוג[[#This Row],[הווסת פעיל?]]=0,שבוע_בדילוג[[#This Row],[הווסת פעיל?]]=""),"",SUM(Z393,שבוע_בדילוג[[#This Row],[הווסת פעיל?]]))</f>
        <v/>
      </c>
      <c r="AA394" s="1" t="str">
        <f>IF(AND(שבוע_בדילוג[[#This Row],[כמה מחזורים עד עקירה]]&lt;&gt;"",Z395=""),שבוע_בדילוג[[#This Row],[כמה מחזורים עד עקירה]],"")</f>
        <v/>
      </c>
      <c r="AB394" s="1" t="str">
        <f>IF(AND(שבוע_בדילוג[[#This Row],[הווסת פעיל?]]=1,שבוע_בדילוג[[#This Row],[וסת קבוע אחרון]]&lt;&gt;X393),שבוע_בדילוג[[#This Row],[וסת קבוע אחרון]],"")</f>
        <v/>
      </c>
      <c r="AC394" s="1" t="str">
        <f>IF(AND(שבוע_בדילוג[[#This Row],[הווסת פעיל?]]=1,Y393=0,שבוע_בדילוג[[#This Row],[וסת קבוע אחרון]]=X393),שבוע_בדילוג[[#This Row],[וסת קבוע אחרון]],"")</f>
        <v/>
      </c>
      <c r="AD394" s="1" t="str">
        <f>IF(AND(שבוע_בדילוג[[#This Row],[הווסת פעיל?]]=1,Y393=0,שבוע_בדילוג[[#This Row],[וסת קבוע אחרון]]&lt;&gt;X393),1,"")</f>
        <v/>
      </c>
      <c r="AE394" s="1" t="str">
        <f>IF(AND(שבוע_בדילוג[[#This Row],[הווסת פעיל?]]&lt;&gt;"",B395=1),שבוע_בדילוג[[#This Row],[CycleNumber]],"")</f>
        <v/>
      </c>
      <c r="AF394" s="1" t="str">
        <f>IF(AND(שבוע_בדילוג[[#This Row],[הווסת פעיל?]]&lt;&gt;"",Y393=""),שבוע_בדילוג[[#This Row],[CycleNumber]],"")</f>
        <v/>
      </c>
      <c r="AG394" s="1" t="str">
        <f>IF(B395=1,"",IF(שבוע_בדילוג[[#This Row],[הווסת פעיל?]]=1,IF(שבוע_בדילוג[[#This Row],[וסת קבוע אחרון]]=F395,1,0),""))</f>
        <v/>
      </c>
      <c r="AH394" s="1" t="str">
        <f>IF(B395=1,"",IF(שבוע_בדילוג[[#This Row],[הווסת פעיל?]]=1,IF(OR(שבוע_בדילוג[[#This Row],[וסת קבוע אחרון]]=F395,F395=שבוע_בדילוג[[#This Row],[LengthofCycle]]),1,0),""))</f>
        <v/>
      </c>
      <c r="AI394" s="1" t="str">
        <f>IF(B395=1,"",IF(שבוע_בדילוג[[#This Row],[הווסת פעיל?]]=1,IF(OR(שבוע_בדילוג[[#This Row],[וסת קבוע אחרון]]=F395,F395=שבוע_בדילוג[[#This Row],[LengthofCycle]],AND(שבוע_בדילוג[[#This Row],[LengthofCycle]]&lt;&gt;שבוע_בדילוג[[#This Row],[וסת קבוע אחרון]],OR(F395=28,F395=29))),1,0),""))</f>
        <v/>
      </c>
      <c r="AJ394" s="1" t="str">
        <f>IF(AND(שבוע_בדילוג[[#This Row],[הווסת פעיל?]]=1,B395=1),1,"")</f>
        <v/>
      </c>
      <c r="AK394" s="4">
        <f>IF(AND(שבוע_בדילוג[[#This Row],[הווסת פעיל?]]&lt;&gt;1,B395&lt;&gt;1,B395&lt;&gt;""),IF(שבוע_בדילוג[[#This Row],[LengthofCycle]]=F395,1,0),"")</f>
        <v>0</v>
      </c>
      <c r="AL394" s="4">
        <f>IF(AND(שבוע_בדילוג[[#This Row],[הווסת פעיל?]]&lt;&gt;1,B395&lt;&gt;1,B395&lt;&gt;""),IF(OR(שבוע_בדילוג[[#This Row],[LengthofCycle]]=F395,F395=29),1,0),"")</f>
        <v>1</v>
      </c>
      <c r="AM394" s="4">
        <f>IF(AND(שבוע_בדילוג[[#This Row],[הווסת פעיל?]]&lt;&gt;1,B395&lt;&gt;1,B395&lt;&gt;""),IF(OR(שבוע_בדילוג[[#This Row],[LengthofCycle]]=F395,F395=29,F395=28),1,0),"")</f>
        <v>1</v>
      </c>
    </row>
    <row r="395" spans="1:39" x14ac:dyDescent="0.25">
      <c r="A395" s="1" t="s">
        <v>91</v>
      </c>
      <c r="B395" s="1">
        <v>8</v>
      </c>
      <c r="C395" s="1">
        <v>0</v>
      </c>
      <c r="D395" s="1">
        <v>1</v>
      </c>
      <c r="E395" s="1">
        <v>0</v>
      </c>
      <c r="F395" s="1">
        <v>29</v>
      </c>
      <c r="H395" s="1">
        <f>שבוע_בדילוג[[#This Row],[LengthofCycle]]+1</f>
        <v>30</v>
      </c>
      <c r="I395" s="1">
        <f>IF(IFERROR(LOOKUP(שבוע_בדילוג[[#This Row],[ClientID]],קביעויות[השבוע בדילוג]),FALSE)=שבוע_בדילוג[[#This Row],[ClientID]],1,"")</f>
        <v>1</v>
      </c>
      <c r="J395" s="1" t="str">
        <f>IF(AND(שבוע_בדילוג[[#This Row],[CycleNumber]]&gt;1,OR(B396="",שבוע_בדילוג[[#This Row],[CycleNumber]]&gt;B394)),IF(OR(AND(שבוע_בדילוג[[#This Row],[LengthofCycle]]=29,F394=29),AND(שבוע_בדילוג[[#This Row],[LengthofCycle]]=36,F394=36)),1,""),"")</f>
        <v/>
      </c>
      <c r="K395" s="1" t="str">
        <f>IF(AND(שבוע_בדילוג[[#This Row],[וסת השבוע]]=1,J394=1,שבוע_בדילוג[[#This Row],[CycleNumber]]&gt;B394),1,"")</f>
        <v/>
      </c>
      <c r="L395" s="1" t="str">
        <f>IF(שבוע_בדילוג[[#This Row],[CycleNumber]]=1,"",IF(שבוע_בדילוג[[#This Row],[וסת השבוע]]=1,0,IF(L394="","",IF(L394=0,IF(שבוע_בדילוג[[#This Row],[LengthofCycle]]=29,0,1),IF(L394=1,IF(שבוע_בדילוג[[#This Row],[LengthofCycle]]+F394=29*2,0,2),IF(L394=2,IF(שבוע_בדילוג[[#This Row],[LengthofCycle]]+F394+F393=29*3,0,3),""))))))</f>
        <v/>
      </c>
      <c r="M395" s="1" t="str">
        <f>IF(שבוע_בדילוג[[#This Row],[וסת השבוע]]=1,IF(שבוע_בדילוג[[#This Row],[וסת השבוע וההפלגה ביחד]]=1,M394+1,0),IF(AND(שבוע_בדילוג[[#This Row],[CycleNumber]]&gt;B394,שבוע_בדילוג[[#This Row],[CycleNumber]]&gt;1),IF(שבוע_בדילוג[[#This Row],[וסת השבוע פעיל?]]&lt;&gt;"",M394+1,""),""))</f>
        <v/>
      </c>
      <c r="N395" s="1" t="str">
        <f>IF(שבוע_בדילוג[[#This Row],[וסת השבוע פעיל?2]]="","",IF(AND(שבוע_בדילוג[[#This Row],[וסת השבוע פעיל?]]&lt;&gt;"",שבוע_בדילוג[[#This Row],[CycleNumber]]&lt;B396,B396&lt;&gt;"",שבוע_בדילוג[[#This Row],[וסת השבוע פעיל?]]&lt;3),IF(L396=0,IF(AND(שבוע_בדילוג[[#This Row],[וסת השבוע פעיל?]]&gt;0,J396=1),0,1),0),""))</f>
        <v/>
      </c>
      <c r="O395" s="1" t="str">
        <f t="shared" si="44"/>
        <v/>
      </c>
      <c r="P395" s="1" t="str">
        <f>IF(AND(שבוע_בדילוג[[#This Row],[חיזוי - שבוע]]=1,K396=1),1,"")</f>
        <v/>
      </c>
      <c r="Q395" s="1" t="str">
        <f>IF(AND(שבוע_בדילוג[[#This Row],[וסת השבוע פעיל?]]&lt;3,OR(שבוע_בדילוג[[#This Row],[CycleNumber]]&gt;B396,B396="")),1,"")</f>
        <v/>
      </c>
      <c r="R395" s="1" t="str">
        <f>IF(AND(שבוע_בדילוג[[#This Row],[חיזוי - שבוע]]&lt;&gt;"",שבוע_בדילוג[[#This Row],[וסת השבוע פעיל?2]]=""),1,"")</f>
        <v/>
      </c>
      <c r="S395" s="1">
        <f>IF(שבוע_בדילוג[[#This Row],[האישה קבעה וסת שבוע בדילוג?]]=1,IF(שבוע_בדילוג[[#This Row],[וסת השבוע פעיל?]]&lt;3,1,0),"")</f>
        <v>0</v>
      </c>
      <c r="T3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5" s="1">
        <f t="shared" si="45"/>
        <v>0</v>
      </c>
      <c r="V395" s="1">
        <f t="shared" si="46"/>
        <v>0</v>
      </c>
      <c r="W395" s="1">
        <f t="shared" si="47"/>
        <v>0</v>
      </c>
      <c r="X395" s="1" t="str">
        <f>IF(שבוע_בדילוג[[#This Row],[3 הפלגות זהות]]="","",IF(שבוע_בדילוג[[#This Row],[3 הפלגות זהות]]=1,שבוע_בדילוג[[#This Row],[LengthofCycle]],X394))</f>
        <v/>
      </c>
      <c r="Z395" s="1" t="str">
        <f>IF(OR(שבוע_בדילוג[[#This Row],[הווסת פעיל?]]=0,שבוע_בדילוג[[#This Row],[הווסת פעיל?]]=""),"",SUM(Z394,שבוע_בדילוג[[#This Row],[הווסת פעיל?]]))</f>
        <v/>
      </c>
      <c r="AA395" s="1" t="str">
        <f>IF(AND(שבוע_בדילוג[[#This Row],[כמה מחזורים עד עקירה]]&lt;&gt;"",Z396=""),שבוע_בדילוג[[#This Row],[כמה מחזורים עד עקירה]],"")</f>
        <v/>
      </c>
      <c r="AB395" s="1" t="str">
        <f>IF(AND(שבוע_בדילוג[[#This Row],[הווסת פעיל?]]=1,שבוע_בדילוג[[#This Row],[וסת קבוע אחרון]]&lt;&gt;X394),שבוע_בדילוג[[#This Row],[וסת קבוע אחרון]],"")</f>
        <v/>
      </c>
      <c r="AC395" s="1" t="str">
        <f>IF(AND(שבוע_בדילוג[[#This Row],[הווסת פעיל?]]=1,Y394=0,שבוע_בדילוג[[#This Row],[וסת קבוע אחרון]]=X394),שבוע_בדילוג[[#This Row],[וסת קבוע אחרון]],"")</f>
        <v/>
      </c>
      <c r="AD395" s="1" t="str">
        <f>IF(AND(שבוע_בדילוג[[#This Row],[הווסת פעיל?]]=1,Y394=0,שבוע_בדילוג[[#This Row],[וסת קבוע אחרון]]&lt;&gt;X394),1,"")</f>
        <v/>
      </c>
      <c r="AE395" s="1" t="str">
        <f>IF(AND(שבוע_בדילוג[[#This Row],[הווסת פעיל?]]&lt;&gt;"",B396=1),שבוע_בדילוג[[#This Row],[CycleNumber]],"")</f>
        <v/>
      </c>
      <c r="AF395" s="1" t="str">
        <f>IF(AND(שבוע_בדילוג[[#This Row],[הווסת פעיל?]]&lt;&gt;"",Y394=""),שבוע_בדילוג[[#This Row],[CycleNumber]],"")</f>
        <v/>
      </c>
      <c r="AG395" s="1" t="str">
        <f>IF(B396=1,"",IF(שבוע_בדילוג[[#This Row],[הווסת פעיל?]]=1,IF(שבוע_בדילוג[[#This Row],[וסת קבוע אחרון]]=F396,1,0),""))</f>
        <v/>
      </c>
      <c r="AH395" s="1" t="str">
        <f>IF(B396=1,"",IF(שבוע_בדילוג[[#This Row],[הווסת פעיל?]]=1,IF(OR(שבוע_בדילוג[[#This Row],[וסת קבוע אחרון]]=F396,F396=שבוע_בדילוג[[#This Row],[LengthofCycle]]),1,0),""))</f>
        <v/>
      </c>
      <c r="AI395" s="1" t="str">
        <f>IF(B396=1,"",IF(שבוע_בדילוג[[#This Row],[הווסת פעיל?]]=1,IF(OR(שבוע_בדילוג[[#This Row],[וסת קבוע אחרון]]=F396,F396=שבוע_בדילוג[[#This Row],[LengthofCycle]],AND(שבוע_בדילוג[[#This Row],[LengthofCycle]]&lt;&gt;שבוע_בדילוג[[#This Row],[וסת קבוע אחרון]],OR(F396=28,F396=29))),1,0),""))</f>
        <v/>
      </c>
      <c r="AJ395" s="1" t="str">
        <f>IF(AND(שבוע_בדילוג[[#This Row],[הווסת פעיל?]]=1,B396=1),1,"")</f>
        <v/>
      </c>
      <c r="AK395" s="4">
        <f>IF(AND(שבוע_בדילוג[[#This Row],[הווסת פעיל?]]&lt;&gt;1,B396&lt;&gt;1,B396&lt;&gt;""),IF(שבוע_בדילוג[[#This Row],[LengthofCycle]]=F396,1,0),"")</f>
        <v>1</v>
      </c>
      <c r="AL395" s="4">
        <f>IF(AND(שבוע_בדילוג[[#This Row],[הווסת פעיל?]]&lt;&gt;1,B396&lt;&gt;1,B396&lt;&gt;""),IF(OR(שבוע_בדילוג[[#This Row],[LengthofCycle]]=F396,F396=29),1,0),"")</f>
        <v>1</v>
      </c>
      <c r="AM395" s="4">
        <f>IF(AND(שבוע_בדילוג[[#This Row],[הווסת פעיל?]]&lt;&gt;1,B396&lt;&gt;1,B396&lt;&gt;""),IF(OR(שבוע_בדילוג[[#This Row],[LengthofCycle]]=F396,F396=29,F396=28),1,0),"")</f>
        <v>1</v>
      </c>
    </row>
    <row r="396" spans="1:39" x14ac:dyDescent="0.25">
      <c r="A396" s="1" t="s">
        <v>91</v>
      </c>
      <c r="B396" s="1">
        <v>9</v>
      </c>
      <c r="C396" s="1">
        <v>0</v>
      </c>
      <c r="D396" s="1">
        <v>1</v>
      </c>
      <c r="E396" s="1">
        <v>0</v>
      </c>
      <c r="F396" s="1">
        <v>29</v>
      </c>
      <c r="H396" s="1">
        <f>שבוע_בדילוג[[#This Row],[LengthofCycle]]+1</f>
        <v>30</v>
      </c>
      <c r="I396" s="1">
        <f>IF(IFERROR(LOOKUP(שבוע_בדילוג[[#This Row],[ClientID]],קביעויות[השבוע בדילוג]),FALSE)=שבוע_בדילוג[[#This Row],[ClientID]],1,"")</f>
        <v>1</v>
      </c>
      <c r="J396" s="1">
        <f>IF(AND(שבוע_בדילוג[[#This Row],[CycleNumber]]&gt;1,OR(B397="",שבוע_בדילוג[[#This Row],[CycleNumber]]&gt;B395)),IF(OR(AND(שבוע_בדילוג[[#This Row],[LengthofCycle]]=29,F395=29),AND(שבוע_בדילוג[[#This Row],[LengthofCycle]]=36,F395=36)),1,""),"")</f>
        <v>1</v>
      </c>
      <c r="K396" s="1" t="str">
        <f>IF(AND(שבוע_בדילוג[[#This Row],[וסת השבוע]]=1,J395=1,שבוע_בדילוג[[#This Row],[CycleNumber]]&gt;B395),1,"")</f>
        <v/>
      </c>
      <c r="L396" s="1">
        <f>IF(שבוע_בדילוג[[#This Row],[CycleNumber]]=1,"",IF(שבוע_בדילוג[[#This Row],[וסת השבוע]]=1,0,IF(L395="","",IF(L395=0,IF(שבוע_בדילוג[[#This Row],[LengthofCycle]]=29,0,1),IF(L395=1,IF(שבוע_בדילוג[[#This Row],[LengthofCycle]]+F395=29*2,0,2),IF(L395=2,IF(שבוע_בדילוג[[#This Row],[LengthofCycle]]+F395+F394=29*3,0,3),""))))))</f>
        <v>0</v>
      </c>
      <c r="M396" s="1">
        <f>IF(שבוע_בדילוג[[#This Row],[וסת השבוע]]=1,IF(שבוע_בדילוג[[#This Row],[וסת השבוע וההפלגה ביחד]]=1,M395+1,0),IF(AND(שבוע_בדילוג[[#This Row],[CycleNumber]]&gt;B395,שבוע_בדילוג[[#This Row],[CycleNumber]]&gt;1),IF(שבוע_בדילוג[[#This Row],[וסת השבוע פעיל?]]&lt;&gt;"",M395+1,""),""))</f>
        <v>0</v>
      </c>
      <c r="N396" s="1">
        <f>IF(שבוע_בדילוג[[#This Row],[וסת השבוע פעיל?2]]="","",IF(AND(שבוע_בדילוג[[#This Row],[וסת השבוע פעיל?]]&lt;&gt;"",שבוע_בדילוג[[#This Row],[CycleNumber]]&lt;B397,B397&lt;&gt;"",שבוע_בדילוג[[#This Row],[וסת השבוע פעיל?]]&lt;3),IF(L397=0,IF(AND(שבוע_בדילוג[[#This Row],[וסת השבוע פעיל?]]&gt;0,J397=1),0,1),0),""))</f>
        <v>0</v>
      </c>
      <c r="O396" s="1" t="str">
        <f t="shared" si="44"/>
        <v/>
      </c>
      <c r="P396" s="1" t="str">
        <f>IF(AND(שבוע_בדילוג[[#This Row],[חיזוי - שבוע]]=1,K397=1),1,"")</f>
        <v/>
      </c>
      <c r="Q396" s="1" t="str">
        <f>IF(AND(שבוע_בדילוג[[#This Row],[וסת השבוע פעיל?]]&lt;3,OR(שבוע_בדילוג[[#This Row],[CycleNumber]]&gt;B397,B397="")),1,"")</f>
        <v/>
      </c>
      <c r="R396" s="1" t="str">
        <f>IF(AND(שבוע_בדילוג[[#This Row],[חיזוי - שבוע]]&lt;&gt;"",שבוע_בדילוג[[#This Row],[וסת השבוע פעיל?2]]=""),1,"")</f>
        <v/>
      </c>
      <c r="S396" s="1">
        <f>IF(שבוע_בדילוג[[#This Row],[האישה קבעה וסת שבוע בדילוג?]]=1,IF(שבוע_בדילוג[[#This Row],[וסת השבוע פעיל?]]&lt;3,1,0),"")</f>
        <v>1</v>
      </c>
      <c r="T3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6" s="1">
        <f t="shared" si="45"/>
        <v>0</v>
      </c>
      <c r="V396" s="1">
        <f t="shared" si="46"/>
        <v>0</v>
      </c>
      <c r="W396" s="1">
        <f t="shared" si="47"/>
        <v>0</v>
      </c>
      <c r="X396" s="1" t="str">
        <f>IF(שבוע_בדילוג[[#This Row],[3 הפלגות זהות]]="","",IF(שבוע_בדילוג[[#This Row],[3 הפלגות זהות]]=1,שבוע_בדילוג[[#This Row],[LengthofCycle]],X395))</f>
        <v/>
      </c>
      <c r="Z396" s="1" t="str">
        <f>IF(OR(שבוע_בדילוג[[#This Row],[הווסת פעיל?]]=0,שבוע_בדילוג[[#This Row],[הווסת פעיל?]]=""),"",SUM(Z395,שבוע_בדילוג[[#This Row],[הווסת פעיל?]]))</f>
        <v/>
      </c>
      <c r="AA396" s="1" t="str">
        <f>IF(AND(שבוע_בדילוג[[#This Row],[כמה מחזורים עד עקירה]]&lt;&gt;"",Z397=""),שבוע_בדילוג[[#This Row],[כמה מחזורים עד עקירה]],"")</f>
        <v/>
      </c>
      <c r="AB396" s="1" t="str">
        <f>IF(AND(שבוע_בדילוג[[#This Row],[הווסת פעיל?]]=1,שבוע_בדילוג[[#This Row],[וסת קבוע אחרון]]&lt;&gt;X395),שבוע_בדילוג[[#This Row],[וסת קבוע אחרון]],"")</f>
        <v/>
      </c>
      <c r="AC396" s="1" t="str">
        <f>IF(AND(שבוע_בדילוג[[#This Row],[הווסת פעיל?]]=1,Y395=0,שבוע_בדילוג[[#This Row],[וסת קבוע אחרון]]=X395),שבוע_בדילוג[[#This Row],[וסת קבוע אחרון]],"")</f>
        <v/>
      </c>
      <c r="AD396" s="1" t="str">
        <f>IF(AND(שבוע_בדילוג[[#This Row],[הווסת פעיל?]]=1,Y395=0,שבוע_בדילוג[[#This Row],[וסת קבוע אחרון]]&lt;&gt;X395),1,"")</f>
        <v/>
      </c>
      <c r="AE396" s="1" t="str">
        <f>IF(AND(שבוע_בדילוג[[#This Row],[הווסת פעיל?]]&lt;&gt;"",B397=1),שבוע_בדילוג[[#This Row],[CycleNumber]],"")</f>
        <v/>
      </c>
      <c r="AF396" s="1" t="str">
        <f>IF(AND(שבוע_בדילוג[[#This Row],[הווסת פעיל?]]&lt;&gt;"",Y395=""),שבוע_בדילוג[[#This Row],[CycleNumber]],"")</f>
        <v/>
      </c>
      <c r="AG396" s="1" t="str">
        <f>IF(B397=1,"",IF(שבוע_בדילוג[[#This Row],[הווסת פעיל?]]=1,IF(שבוע_בדילוג[[#This Row],[וסת קבוע אחרון]]=F397,1,0),""))</f>
        <v/>
      </c>
      <c r="AH396" s="1" t="str">
        <f>IF(B397=1,"",IF(שבוע_בדילוג[[#This Row],[הווסת פעיל?]]=1,IF(OR(שבוע_בדילוג[[#This Row],[וסת קבוע אחרון]]=F397,F397=שבוע_בדילוג[[#This Row],[LengthofCycle]]),1,0),""))</f>
        <v/>
      </c>
      <c r="AI396" s="1" t="str">
        <f>IF(B397=1,"",IF(שבוע_בדילוג[[#This Row],[הווסת פעיל?]]=1,IF(OR(שבוע_בדילוג[[#This Row],[וסת קבוע אחרון]]=F397,F397=שבוע_בדילוג[[#This Row],[LengthofCycle]],AND(שבוע_בדילוג[[#This Row],[LengthofCycle]]&lt;&gt;שבוע_בדילוג[[#This Row],[וסת קבוע אחרון]],OR(F397=28,F397=29))),1,0),""))</f>
        <v/>
      </c>
      <c r="AJ396" s="1" t="str">
        <f>IF(AND(שבוע_בדילוג[[#This Row],[הווסת פעיל?]]=1,B397=1),1,"")</f>
        <v/>
      </c>
      <c r="AK396" s="4">
        <f>IF(AND(שבוע_בדילוג[[#This Row],[הווסת פעיל?]]&lt;&gt;1,B397&lt;&gt;1,B397&lt;&gt;""),IF(שבוע_בדילוג[[#This Row],[LengthofCycle]]=F397,1,0),"")</f>
        <v>0</v>
      </c>
      <c r="AL396" s="4">
        <f>IF(AND(שבוע_בדילוג[[#This Row],[הווסת פעיל?]]&lt;&gt;1,B397&lt;&gt;1,B397&lt;&gt;""),IF(OR(שבוע_בדילוג[[#This Row],[LengthofCycle]]=F397,F397=29),1,0),"")</f>
        <v>0</v>
      </c>
      <c r="AM396" s="4">
        <f>IF(AND(שבוע_בדילוג[[#This Row],[הווסת פעיל?]]&lt;&gt;1,B397&lt;&gt;1,B397&lt;&gt;""),IF(OR(שבוע_בדילוג[[#This Row],[LengthofCycle]]=F397,F397=29,F397=28),1,0),"")</f>
        <v>0</v>
      </c>
    </row>
    <row r="397" spans="1:39" x14ac:dyDescent="0.25">
      <c r="A397" s="1" t="s">
        <v>91</v>
      </c>
      <c r="B397" s="1">
        <v>10</v>
      </c>
      <c r="C397" s="1">
        <v>0</v>
      </c>
      <c r="D397" s="1">
        <v>1</v>
      </c>
      <c r="E397" s="1">
        <v>0</v>
      </c>
      <c r="F397" s="1">
        <v>30</v>
      </c>
      <c r="H397" s="1">
        <f>שבוע_בדילוג[[#This Row],[LengthofCycle]]+1</f>
        <v>31</v>
      </c>
      <c r="I397" s="1">
        <f>IF(IFERROR(LOOKUP(שבוע_בדילוג[[#This Row],[ClientID]],קביעויות[השבוע בדילוג]),FALSE)=שבוע_בדילוג[[#This Row],[ClientID]],1,"")</f>
        <v>1</v>
      </c>
      <c r="J397" s="1" t="str">
        <f>IF(AND(שבוע_בדילוג[[#This Row],[CycleNumber]]&gt;1,OR(B398="",שבוע_בדילוג[[#This Row],[CycleNumber]]&gt;B396)),IF(OR(AND(שבוע_בדילוג[[#This Row],[LengthofCycle]]=29,F396=29),AND(שבוע_בדילוג[[#This Row],[LengthofCycle]]=36,F396=36)),1,""),"")</f>
        <v/>
      </c>
      <c r="K397" s="1" t="str">
        <f>IF(AND(שבוע_בדילוג[[#This Row],[וסת השבוע]]=1,J396=1,שבוע_בדילוג[[#This Row],[CycleNumber]]&gt;B396),1,"")</f>
        <v/>
      </c>
      <c r="L397" s="1">
        <f>IF(שבוע_בדילוג[[#This Row],[CycleNumber]]=1,"",IF(שבוע_בדילוג[[#This Row],[וסת השבוע]]=1,0,IF(L396="","",IF(L396=0,IF(שבוע_בדילוג[[#This Row],[LengthofCycle]]=29,0,1),IF(L396=1,IF(שבוע_בדילוג[[#This Row],[LengthofCycle]]+F396=29*2,0,2),IF(L396=2,IF(שבוע_בדילוג[[#This Row],[LengthofCycle]]+F396+F395=29*3,0,3),""))))))</f>
        <v>1</v>
      </c>
      <c r="M397" s="1">
        <f>IF(שבוע_בדילוג[[#This Row],[וסת השבוע]]=1,IF(שבוע_בדילוג[[#This Row],[וסת השבוע וההפלגה ביחד]]=1,M396+1,0),IF(AND(שבוע_בדילוג[[#This Row],[CycleNumber]]&gt;B396,שבוע_בדילוג[[#This Row],[CycleNumber]]&gt;1),IF(שבוע_בדילוג[[#This Row],[וסת השבוע פעיל?]]&lt;&gt;"",M396+1,""),""))</f>
        <v>1</v>
      </c>
      <c r="N397" s="1">
        <f>IF(שבוע_בדילוג[[#This Row],[וסת השבוע פעיל?2]]="","",IF(AND(שבוע_בדילוג[[#This Row],[וסת השבוע פעיל?]]&lt;&gt;"",שבוע_בדילוג[[#This Row],[CycleNumber]]&lt;B398,B398&lt;&gt;"",שבוע_בדילוג[[#This Row],[וסת השבוע פעיל?]]&lt;3),IF(L398=0,IF(AND(שבוע_בדילוג[[#This Row],[וסת השבוע פעיל?]]&gt;0,J398=1),0,1),0),""))</f>
        <v>0</v>
      </c>
      <c r="O397" s="1">
        <f t="shared" si="44"/>
        <v>30</v>
      </c>
      <c r="P397" s="1" t="str">
        <f>IF(AND(שבוע_בדילוג[[#This Row],[חיזוי - שבוע]]=1,K398=1),1,"")</f>
        <v/>
      </c>
      <c r="Q397" s="1" t="str">
        <f>IF(AND(שבוע_בדילוג[[#This Row],[וסת השבוע פעיל?]]&lt;3,OR(שבוע_בדילוג[[#This Row],[CycleNumber]]&gt;B398,B398="")),1,"")</f>
        <v/>
      </c>
      <c r="R397" s="1" t="str">
        <f>IF(AND(שבוע_בדילוג[[#This Row],[חיזוי - שבוע]]&lt;&gt;"",שבוע_בדילוג[[#This Row],[וסת השבוע פעיל?2]]=""),1,"")</f>
        <v/>
      </c>
      <c r="S397" s="1">
        <f>IF(שבוע_בדילוג[[#This Row],[האישה קבעה וסת שבוע בדילוג?]]=1,IF(שבוע_בדילוג[[#This Row],[וסת השבוע פעיל?]]&lt;3,1,0),"")</f>
        <v>1</v>
      </c>
      <c r="T3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7" s="1">
        <f t="shared" si="45"/>
        <v>0</v>
      </c>
      <c r="V397" s="1">
        <f t="shared" si="46"/>
        <v>0</v>
      </c>
      <c r="W397" s="1">
        <f t="shared" si="47"/>
        <v>0</v>
      </c>
      <c r="X397" s="1" t="str">
        <f>IF(שבוע_בדילוג[[#This Row],[3 הפלגות זהות]]="","",IF(שבוע_בדילוג[[#This Row],[3 הפלגות זהות]]=1,שבוע_בדילוג[[#This Row],[LengthofCycle]],X396))</f>
        <v/>
      </c>
      <c r="Z397" s="1" t="str">
        <f>IF(OR(שבוע_בדילוג[[#This Row],[הווסת פעיל?]]=0,שבוע_בדילוג[[#This Row],[הווסת פעיל?]]=""),"",SUM(Z396,שבוע_בדילוג[[#This Row],[הווסת פעיל?]]))</f>
        <v/>
      </c>
      <c r="AA397" s="1" t="str">
        <f>IF(AND(שבוע_בדילוג[[#This Row],[כמה מחזורים עד עקירה]]&lt;&gt;"",Z398=""),שבוע_בדילוג[[#This Row],[כמה מחזורים עד עקירה]],"")</f>
        <v/>
      </c>
      <c r="AB397" s="1" t="str">
        <f>IF(AND(שבוע_בדילוג[[#This Row],[הווסת פעיל?]]=1,שבוע_בדילוג[[#This Row],[וסת קבוע אחרון]]&lt;&gt;X396),שבוע_בדילוג[[#This Row],[וסת קבוע אחרון]],"")</f>
        <v/>
      </c>
      <c r="AC397" s="1" t="str">
        <f>IF(AND(שבוע_בדילוג[[#This Row],[הווסת פעיל?]]=1,Y396=0,שבוע_בדילוג[[#This Row],[וסת קבוע אחרון]]=X396),שבוע_בדילוג[[#This Row],[וסת קבוע אחרון]],"")</f>
        <v/>
      </c>
      <c r="AD397" s="1" t="str">
        <f>IF(AND(שבוע_בדילוג[[#This Row],[הווסת פעיל?]]=1,Y396=0,שבוע_בדילוג[[#This Row],[וסת קבוע אחרון]]&lt;&gt;X396),1,"")</f>
        <v/>
      </c>
      <c r="AE397" s="1" t="str">
        <f>IF(AND(שבוע_בדילוג[[#This Row],[הווסת פעיל?]]&lt;&gt;"",B398=1),שבוע_בדילוג[[#This Row],[CycleNumber]],"")</f>
        <v/>
      </c>
      <c r="AF397" s="1" t="str">
        <f>IF(AND(שבוע_בדילוג[[#This Row],[הווסת פעיל?]]&lt;&gt;"",Y396=""),שבוע_בדילוג[[#This Row],[CycleNumber]],"")</f>
        <v/>
      </c>
      <c r="AG397" s="1" t="str">
        <f>IF(B398=1,"",IF(שבוע_בדילוג[[#This Row],[הווסת פעיל?]]=1,IF(שבוע_בדילוג[[#This Row],[וסת קבוע אחרון]]=F398,1,0),""))</f>
        <v/>
      </c>
      <c r="AH397" s="1" t="str">
        <f>IF(B398=1,"",IF(שבוע_בדילוג[[#This Row],[הווסת פעיל?]]=1,IF(OR(שבוע_בדילוג[[#This Row],[וסת קבוע אחרון]]=F398,F398=שבוע_בדילוג[[#This Row],[LengthofCycle]]),1,0),""))</f>
        <v/>
      </c>
      <c r="AI397" s="1" t="str">
        <f>IF(B398=1,"",IF(שבוע_בדילוג[[#This Row],[הווסת פעיל?]]=1,IF(OR(שבוע_בדילוג[[#This Row],[וסת קבוע אחרון]]=F398,F398=שבוע_בדילוג[[#This Row],[LengthofCycle]],AND(שבוע_בדילוג[[#This Row],[LengthofCycle]]&lt;&gt;שבוע_בדילוג[[#This Row],[וסת קבוע אחרון]],OR(F398=28,F398=29))),1,0),""))</f>
        <v/>
      </c>
      <c r="AJ397" s="1" t="str">
        <f>IF(AND(שבוע_בדילוג[[#This Row],[הווסת פעיל?]]=1,B398=1),1,"")</f>
        <v/>
      </c>
      <c r="AK397" s="4">
        <f>IF(AND(שבוע_בדילוג[[#This Row],[הווסת פעיל?]]&lt;&gt;1,B398&lt;&gt;1,B398&lt;&gt;""),IF(שבוע_בדילוג[[#This Row],[LengthofCycle]]=F398,1,0),"")</f>
        <v>0</v>
      </c>
      <c r="AL397" s="4">
        <f>IF(AND(שבוע_בדילוג[[#This Row],[הווסת פעיל?]]&lt;&gt;1,B398&lt;&gt;1,B398&lt;&gt;""),IF(OR(שבוע_בדילוג[[#This Row],[LengthofCycle]]=F398,F398=29),1,0),"")</f>
        <v>0</v>
      </c>
      <c r="AM397" s="4">
        <f>IF(AND(שבוע_בדילוג[[#This Row],[הווסת פעיל?]]&lt;&gt;1,B398&lt;&gt;1,B398&lt;&gt;""),IF(OR(שבוע_בדילוג[[#This Row],[LengthofCycle]]=F398,F398=29,F398=28),1,0),"")</f>
        <v>0</v>
      </c>
    </row>
    <row r="398" spans="1:39" x14ac:dyDescent="0.25">
      <c r="A398" s="1" t="s">
        <v>91</v>
      </c>
      <c r="B398" s="1">
        <v>11</v>
      </c>
      <c r="C398" s="1">
        <v>0</v>
      </c>
      <c r="D398" s="1">
        <v>1</v>
      </c>
      <c r="E398" s="1">
        <v>0</v>
      </c>
      <c r="F398" s="1">
        <v>31</v>
      </c>
      <c r="H398" s="1">
        <f>שבוע_בדילוג[[#This Row],[LengthofCycle]]+1</f>
        <v>32</v>
      </c>
      <c r="I398" s="1">
        <f>IF(IFERROR(LOOKUP(שבוע_בדילוג[[#This Row],[ClientID]],קביעויות[השבוע בדילוג]),FALSE)=שבוע_בדילוג[[#This Row],[ClientID]],1,"")</f>
        <v>1</v>
      </c>
      <c r="J398" s="1" t="str">
        <f>IF(AND(שבוע_בדילוג[[#This Row],[CycleNumber]]&gt;1,OR(B399="",שבוע_בדילוג[[#This Row],[CycleNumber]]&gt;B397)),IF(OR(AND(שבוע_בדילוג[[#This Row],[LengthofCycle]]=29,F397=29),AND(שבוע_בדילוג[[#This Row],[LengthofCycle]]=36,F397=36)),1,""),"")</f>
        <v/>
      </c>
      <c r="K398" s="1" t="str">
        <f>IF(AND(שבוע_בדילוג[[#This Row],[וסת השבוע]]=1,J397=1,שבוע_בדילוג[[#This Row],[CycleNumber]]&gt;B397),1,"")</f>
        <v/>
      </c>
      <c r="L398" s="1">
        <f>IF(שבוע_בדילוג[[#This Row],[CycleNumber]]=1,"",IF(שבוע_בדילוג[[#This Row],[וסת השבוע]]=1,0,IF(L397="","",IF(L397=0,IF(שבוע_בדילוג[[#This Row],[LengthofCycle]]=29,0,1),IF(L397=1,IF(שבוע_בדילוג[[#This Row],[LengthofCycle]]+F397=29*2,0,2),IF(L397=2,IF(שבוע_בדילוג[[#This Row],[LengthofCycle]]+F397+F396=29*3,0,3),""))))))</f>
        <v>2</v>
      </c>
      <c r="M398" s="1">
        <f>IF(שבוע_בדילוג[[#This Row],[וסת השבוע]]=1,IF(שבוע_בדילוג[[#This Row],[וסת השבוע וההפלגה ביחד]]=1,M397+1,0),IF(AND(שבוע_בדילוג[[#This Row],[CycleNumber]]&gt;B397,שבוע_בדילוג[[#This Row],[CycleNumber]]&gt;1),IF(שבוע_בדילוג[[#This Row],[וסת השבוע פעיל?]]&lt;&gt;"",M397+1,""),""))</f>
        <v>2</v>
      </c>
      <c r="N398" s="1">
        <f>IF(שבוע_בדילוג[[#This Row],[וסת השבוע פעיל?2]]="","",IF(AND(שבוע_בדילוג[[#This Row],[וסת השבוע פעיל?]]&lt;&gt;"",שבוע_בדילוג[[#This Row],[CycleNumber]]&lt;B399,B399&lt;&gt;"",שבוע_בדילוג[[#This Row],[וסת השבוע פעיל?]]&lt;3),IF(L399=0,IF(AND(שבוע_בדילוג[[#This Row],[וסת השבוע פעיל?]]&gt;0,J399=1),0,1),0),""))</f>
        <v>1</v>
      </c>
      <c r="O398" s="1">
        <f t="shared" si="44"/>
        <v>29</v>
      </c>
      <c r="P398" s="1" t="str">
        <f>IF(AND(שבוע_בדילוג[[#This Row],[חיזוי - שבוע]]=1,K399=1),1,"")</f>
        <v/>
      </c>
      <c r="Q398" s="1" t="str">
        <f>IF(AND(שבוע_בדילוג[[#This Row],[וסת השבוע פעיל?]]&lt;3,OR(שבוע_בדילוג[[#This Row],[CycleNumber]]&gt;B399,B399="")),1,"")</f>
        <v/>
      </c>
      <c r="R398" s="1" t="str">
        <f>IF(AND(שבוע_בדילוג[[#This Row],[חיזוי - שבוע]]&lt;&gt;"",שבוע_בדילוג[[#This Row],[וסת השבוע פעיל?2]]=""),1,"")</f>
        <v/>
      </c>
      <c r="S398" s="1">
        <f>IF(שבוע_בדילוג[[#This Row],[האישה קבעה וסת שבוע בדילוג?]]=1,IF(שבוע_בדילוג[[#This Row],[וסת השבוע פעיל?]]&lt;3,1,0),"")</f>
        <v>1</v>
      </c>
      <c r="T3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8" s="1">
        <f t="shared" si="45"/>
        <v>0</v>
      </c>
      <c r="V398" s="1">
        <f t="shared" si="46"/>
        <v>0</v>
      </c>
      <c r="W398" s="1">
        <f t="shared" si="47"/>
        <v>0</v>
      </c>
      <c r="X398" s="1" t="str">
        <f>IF(שבוע_בדילוג[[#This Row],[3 הפלגות זהות]]="","",IF(שבוע_בדילוג[[#This Row],[3 הפלגות זהות]]=1,שבוע_בדילוג[[#This Row],[LengthofCycle]],X397))</f>
        <v/>
      </c>
      <c r="Z398" s="1" t="str">
        <f>IF(OR(שבוע_בדילוג[[#This Row],[הווסת פעיל?]]=0,שבוע_בדילוג[[#This Row],[הווסת פעיל?]]=""),"",SUM(Z397,שבוע_בדילוג[[#This Row],[הווסת פעיל?]]))</f>
        <v/>
      </c>
      <c r="AA398" s="1" t="str">
        <f>IF(AND(שבוע_בדילוג[[#This Row],[כמה מחזורים עד עקירה]]&lt;&gt;"",Z399=""),שבוע_בדילוג[[#This Row],[כמה מחזורים עד עקירה]],"")</f>
        <v/>
      </c>
      <c r="AB398" s="1" t="str">
        <f>IF(AND(שבוע_בדילוג[[#This Row],[הווסת פעיל?]]=1,שבוע_בדילוג[[#This Row],[וסת קבוע אחרון]]&lt;&gt;X397),שבוע_בדילוג[[#This Row],[וסת קבוע אחרון]],"")</f>
        <v/>
      </c>
      <c r="AC398" s="1" t="str">
        <f>IF(AND(שבוע_בדילוג[[#This Row],[הווסת פעיל?]]=1,Y397=0,שבוע_בדילוג[[#This Row],[וסת קבוע אחרון]]=X397),שבוע_בדילוג[[#This Row],[וסת קבוע אחרון]],"")</f>
        <v/>
      </c>
      <c r="AD398" s="1" t="str">
        <f>IF(AND(שבוע_בדילוג[[#This Row],[הווסת פעיל?]]=1,Y397=0,שבוע_בדילוג[[#This Row],[וסת קבוע אחרון]]&lt;&gt;X397),1,"")</f>
        <v/>
      </c>
      <c r="AE398" s="1" t="str">
        <f>IF(AND(שבוע_בדילוג[[#This Row],[הווסת פעיל?]]&lt;&gt;"",B399=1),שבוע_בדילוג[[#This Row],[CycleNumber]],"")</f>
        <v/>
      </c>
      <c r="AF398" s="1" t="str">
        <f>IF(AND(שבוע_בדילוג[[#This Row],[הווסת פעיל?]]&lt;&gt;"",Y397=""),שבוע_בדילוג[[#This Row],[CycleNumber]],"")</f>
        <v/>
      </c>
      <c r="AG398" s="1" t="str">
        <f>IF(B399=1,"",IF(שבוע_בדילוג[[#This Row],[הווסת פעיל?]]=1,IF(שבוע_בדילוג[[#This Row],[וסת קבוע אחרון]]=F399,1,0),""))</f>
        <v/>
      </c>
      <c r="AH398" s="1" t="str">
        <f>IF(B399=1,"",IF(שבוע_בדילוג[[#This Row],[הווסת פעיל?]]=1,IF(OR(שבוע_בדילוג[[#This Row],[וסת קבוע אחרון]]=F399,F399=שבוע_בדילוג[[#This Row],[LengthofCycle]]),1,0),""))</f>
        <v/>
      </c>
      <c r="AI398" s="1" t="str">
        <f>IF(B399=1,"",IF(שבוע_בדילוג[[#This Row],[הווסת פעיל?]]=1,IF(OR(שבוע_בדילוג[[#This Row],[וסת קבוע אחרון]]=F399,F399=שבוע_בדילוג[[#This Row],[LengthofCycle]],AND(שבוע_בדילוג[[#This Row],[LengthofCycle]]&lt;&gt;שבוע_בדילוג[[#This Row],[וסת קבוע אחרון]],OR(F399=28,F399=29))),1,0),""))</f>
        <v/>
      </c>
      <c r="AJ398" s="1" t="str">
        <f>IF(AND(שבוע_בדילוג[[#This Row],[הווסת פעיל?]]=1,B399=1),1,"")</f>
        <v/>
      </c>
      <c r="AK398" s="4">
        <f>IF(AND(שבוע_בדילוג[[#This Row],[הווסת פעיל?]]&lt;&gt;1,B399&lt;&gt;1,B399&lt;&gt;""),IF(שבוע_בדילוג[[#This Row],[LengthofCycle]]=F399,1,0),"")</f>
        <v>0</v>
      </c>
      <c r="AL398" s="4">
        <f>IF(AND(שבוע_בדילוג[[#This Row],[הווסת פעיל?]]&lt;&gt;1,B399&lt;&gt;1,B399&lt;&gt;""),IF(OR(שבוע_בדילוג[[#This Row],[LengthofCycle]]=F399,F399=29),1,0),"")</f>
        <v>0</v>
      </c>
      <c r="AM398" s="4">
        <f>IF(AND(שבוע_בדילוג[[#This Row],[הווסת פעיל?]]&lt;&gt;1,B399&lt;&gt;1,B399&lt;&gt;""),IF(OR(שבוע_בדילוג[[#This Row],[LengthofCycle]]=F399,F399=29,F399=28),1,0),"")</f>
        <v>0</v>
      </c>
    </row>
    <row r="399" spans="1:39" x14ac:dyDescent="0.25">
      <c r="A399" s="1" t="s">
        <v>91</v>
      </c>
      <c r="B399" s="1">
        <v>12</v>
      </c>
      <c r="C399" s="1">
        <v>0</v>
      </c>
      <c r="D399" s="1">
        <v>1</v>
      </c>
      <c r="E399" s="1">
        <v>0</v>
      </c>
      <c r="F399" s="1">
        <v>26</v>
      </c>
      <c r="H399" s="1">
        <f>שבוע_בדילוג[[#This Row],[LengthofCycle]]+1</f>
        <v>27</v>
      </c>
      <c r="I399" s="1">
        <f>IF(IFERROR(LOOKUP(שבוע_בדילוג[[#This Row],[ClientID]],קביעויות[השבוע בדילוג]),FALSE)=שבוע_בדילוג[[#This Row],[ClientID]],1,"")</f>
        <v>1</v>
      </c>
      <c r="J399" s="1" t="str">
        <f>IF(AND(שבוע_בדילוג[[#This Row],[CycleNumber]]&gt;1,OR(B400="",שבוע_בדילוג[[#This Row],[CycleNumber]]&gt;B398)),IF(OR(AND(שבוע_בדילוג[[#This Row],[LengthofCycle]]=29,F398=29),AND(שבוע_בדילוג[[#This Row],[LengthofCycle]]=36,F398=36)),1,""),"")</f>
        <v/>
      </c>
      <c r="K399" s="1" t="str">
        <f>IF(AND(שבוע_בדילוג[[#This Row],[וסת השבוע]]=1,J398=1,שבוע_בדילוג[[#This Row],[CycleNumber]]&gt;B398),1,"")</f>
        <v/>
      </c>
      <c r="L399" s="1">
        <f>IF(שבוע_בדילוג[[#This Row],[CycleNumber]]=1,"",IF(שבוע_בדילוג[[#This Row],[וסת השבוע]]=1,0,IF(L398="","",IF(L398=0,IF(שבוע_בדילוג[[#This Row],[LengthofCycle]]=29,0,1),IF(L398=1,IF(שבוע_בדילוג[[#This Row],[LengthofCycle]]+F398=29*2,0,2),IF(L398=2,IF(שבוע_בדילוג[[#This Row],[LengthofCycle]]+F398+F397=29*3,0,3),""))))))</f>
        <v>0</v>
      </c>
      <c r="M399" s="1">
        <f>IF(שבוע_בדילוג[[#This Row],[וסת השבוע]]=1,IF(שבוע_בדילוג[[#This Row],[וסת השבוע וההפלגה ביחד]]=1,M398+1,0),IF(AND(שבוע_בדילוג[[#This Row],[CycleNumber]]&gt;B398,שבוע_בדילוג[[#This Row],[CycleNumber]]&gt;1),IF(שבוע_בדילוג[[#This Row],[וסת השבוע פעיל?]]&lt;&gt;"",M398+1,""),""))</f>
        <v>3</v>
      </c>
      <c r="N399" s="1">
        <f>IF(שבוע_בדילוג[[#This Row],[וסת השבוע פעיל?2]]="","",IF(AND(שבוע_בדילוג[[#This Row],[וסת השבוע פעיל?]]&lt;&gt;"",שבוע_בדילוג[[#This Row],[CycleNumber]]&lt;B400,B400&lt;&gt;"",שבוע_בדילוג[[#This Row],[וסת השבוע פעיל?]]&lt;3),IF(L400=0,IF(AND(שבוע_בדילוג[[#This Row],[וסת השבוע פעיל?]]&gt;0,J400=1),0,1),0),""))</f>
        <v>0</v>
      </c>
      <c r="O399" s="1">
        <f t="shared" si="44"/>
        <v>27</v>
      </c>
      <c r="P399" s="1" t="str">
        <f>IF(AND(שבוע_בדילוג[[#This Row],[חיזוי - שבוע]]=1,K400=1),1,"")</f>
        <v/>
      </c>
      <c r="Q399" s="1" t="str">
        <f>IF(AND(שבוע_בדילוג[[#This Row],[וסת השבוע פעיל?]]&lt;3,OR(שבוע_בדילוג[[#This Row],[CycleNumber]]&gt;B400,B400="")),1,"")</f>
        <v/>
      </c>
      <c r="R399" s="1" t="str">
        <f>IF(AND(שבוע_בדילוג[[#This Row],[חיזוי - שבוע]]&lt;&gt;"",שבוע_בדילוג[[#This Row],[וסת השבוע פעיל?2]]=""),1,"")</f>
        <v/>
      </c>
      <c r="S399" s="1">
        <f>IF(שבוע_בדילוג[[#This Row],[האישה קבעה וסת שבוע בדילוג?]]=1,IF(שבוע_בדילוג[[#This Row],[וסת השבוע פעיל?]]&lt;3,1,0),"")</f>
        <v>1</v>
      </c>
      <c r="T3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399" s="1">
        <f t="shared" si="45"/>
        <v>0</v>
      </c>
      <c r="V399" s="1">
        <f t="shared" si="46"/>
        <v>0</v>
      </c>
      <c r="W399" s="1">
        <f t="shared" si="47"/>
        <v>0</v>
      </c>
      <c r="X399" s="1" t="str">
        <f>IF(שבוע_בדילוג[[#This Row],[3 הפלגות זהות]]="","",IF(שבוע_בדילוג[[#This Row],[3 הפלגות זהות]]=1,שבוע_בדילוג[[#This Row],[LengthofCycle]],X398))</f>
        <v/>
      </c>
      <c r="Z399" s="1" t="str">
        <f>IF(OR(שבוע_בדילוג[[#This Row],[הווסת פעיל?]]=0,שבוע_בדילוג[[#This Row],[הווסת פעיל?]]=""),"",SUM(Z398,שבוע_בדילוג[[#This Row],[הווסת פעיל?]]))</f>
        <v/>
      </c>
      <c r="AA399" s="1" t="str">
        <f>IF(AND(שבוע_בדילוג[[#This Row],[כמה מחזורים עד עקירה]]&lt;&gt;"",Z400=""),שבוע_בדילוג[[#This Row],[כמה מחזורים עד עקירה]],"")</f>
        <v/>
      </c>
      <c r="AB399" s="1" t="str">
        <f>IF(AND(שבוע_בדילוג[[#This Row],[הווסת פעיל?]]=1,שבוע_בדילוג[[#This Row],[וסת קבוע אחרון]]&lt;&gt;X398),שבוע_בדילוג[[#This Row],[וסת קבוע אחרון]],"")</f>
        <v/>
      </c>
      <c r="AC399" s="1" t="str">
        <f>IF(AND(שבוע_בדילוג[[#This Row],[הווסת פעיל?]]=1,Y398=0,שבוע_בדילוג[[#This Row],[וסת קבוע אחרון]]=X398),שבוע_בדילוג[[#This Row],[וסת קבוע אחרון]],"")</f>
        <v/>
      </c>
      <c r="AD399" s="1" t="str">
        <f>IF(AND(שבוע_בדילוג[[#This Row],[הווסת פעיל?]]=1,Y398=0,שבוע_בדילוג[[#This Row],[וסת קבוע אחרון]]&lt;&gt;X398),1,"")</f>
        <v/>
      </c>
      <c r="AE399" s="1" t="str">
        <f>IF(AND(שבוע_בדילוג[[#This Row],[הווסת פעיל?]]&lt;&gt;"",B400=1),שבוע_בדילוג[[#This Row],[CycleNumber]],"")</f>
        <v/>
      </c>
      <c r="AF399" s="1" t="str">
        <f>IF(AND(שבוע_בדילוג[[#This Row],[הווסת פעיל?]]&lt;&gt;"",Y398=""),שבוע_בדילוג[[#This Row],[CycleNumber]],"")</f>
        <v/>
      </c>
      <c r="AG399" s="1" t="str">
        <f>IF(B400=1,"",IF(שבוע_בדילוג[[#This Row],[הווסת פעיל?]]=1,IF(שבוע_בדילוג[[#This Row],[וסת קבוע אחרון]]=F400,1,0),""))</f>
        <v/>
      </c>
      <c r="AH399" s="1" t="str">
        <f>IF(B400=1,"",IF(שבוע_בדילוג[[#This Row],[הווסת פעיל?]]=1,IF(OR(שבוע_בדילוג[[#This Row],[וסת קבוע אחרון]]=F400,F400=שבוע_בדילוג[[#This Row],[LengthofCycle]]),1,0),""))</f>
        <v/>
      </c>
      <c r="AI399" s="1" t="str">
        <f>IF(B400=1,"",IF(שבוע_בדילוג[[#This Row],[הווסת פעיל?]]=1,IF(OR(שבוע_בדילוג[[#This Row],[וסת קבוע אחרון]]=F400,F400=שבוע_בדילוג[[#This Row],[LengthofCycle]],AND(שבוע_בדילוג[[#This Row],[LengthofCycle]]&lt;&gt;שבוע_בדילוג[[#This Row],[וסת קבוע אחרון]],OR(F400=28,F400=29))),1,0),""))</f>
        <v/>
      </c>
      <c r="AJ399" s="1" t="str">
        <f>IF(AND(שבוע_בדילוג[[#This Row],[הווסת פעיל?]]=1,B400=1),1,"")</f>
        <v/>
      </c>
      <c r="AK399" s="4">
        <f>IF(AND(שבוע_בדילוג[[#This Row],[הווסת פעיל?]]&lt;&gt;1,B400&lt;&gt;1,B400&lt;&gt;""),IF(שבוע_בדילוג[[#This Row],[LengthofCycle]]=F400,1,0),"")</f>
        <v>1</v>
      </c>
      <c r="AL399" s="4">
        <f>IF(AND(שבוע_בדילוג[[#This Row],[הווסת פעיל?]]&lt;&gt;1,B400&lt;&gt;1,B400&lt;&gt;""),IF(OR(שבוע_בדילוג[[#This Row],[LengthofCycle]]=F400,F400=29),1,0),"")</f>
        <v>1</v>
      </c>
      <c r="AM399" s="4">
        <f>IF(AND(שבוע_בדילוג[[#This Row],[הווסת פעיל?]]&lt;&gt;1,B400&lt;&gt;1,B400&lt;&gt;""),IF(OR(שבוע_בדילוג[[#This Row],[LengthofCycle]]=F400,F400=29,F400=28),1,0),"")</f>
        <v>1</v>
      </c>
    </row>
    <row r="400" spans="1:39" x14ac:dyDescent="0.25">
      <c r="A400" s="1" t="s">
        <v>91</v>
      </c>
      <c r="B400" s="1">
        <v>13</v>
      </c>
      <c r="C400" s="1">
        <v>0</v>
      </c>
      <c r="D400" s="1">
        <v>1</v>
      </c>
      <c r="E400" s="1">
        <v>0</v>
      </c>
      <c r="F400" s="1">
        <v>26</v>
      </c>
      <c r="H400" s="1">
        <f>שבוע_בדילוג[[#This Row],[LengthofCycle]]+1</f>
        <v>27</v>
      </c>
      <c r="I400" s="1">
        <f>IF(IFERROR(LOOKUP(שבוע_בדילוג[[#This Row],[ClientID]],קביעויות[השבוע בדילוג]),FALSE)=שבוע_בדילוג[[#This Row],[ClientID]],1,"")</f>
        <v>1</v>
      </c>
      <c r="J400" s="1" t="str">
        <f>IF(AND(שבוע_בדילוג[[#This Row],[CycleNumber]]&gt;1,OR(B401="",שבוע_בדילוג[[#This Row],[CycleNumber]]&gt;B399)),IF(OR(AND(שבוע_בדילוג[[#This Row],[LengthofCycle]]=29,F399=29),AND(שבוע_בדילוג[[#This Row],[LengthofCycle]]=36,F399=36)),1,""),"")</f>
        <v/>
      </c>
      <c r="K400" s="1" t="str">
        <f>IF(AND(שבוע_בדילוג[[#This Row],[וסת השבוע]]=1,J399=1,שבוע_בדילוג[[#This Row],[CycleNumber]]&gt;B399),1,"")</f>
        <v/>
      </c>
      <c r="L400" s="1">
        <f>IF(שבוע_בדילוג[[#This Row],[CycleNumber]]=1,"",IF(שבוע_בדילוג[[#This Row],[וסת השבוע]]=1,0,IF(L399="","",IF(L399=0,IF(שבוע_בדילוג[[#This Row],[LengthofCycle]]=29,0,1),IF(L399=1,IF(שבוע_בדילוג[[#This Row],[LengthofCycle]]+F399=29*2,0,2),IF(L399=2,IF(שבוע_בדילוג[[#This Row],[LengthofCycle]]+F399+F398=29*3,0,3),""))))))</f>
        <v>1</v>
      </c>
      <c r="M400" s="1">
        <f>IF(שבוע_בדילוג[[#This Row],[וסת השבוע]]=1,IF(שבוע_בדילוג[[#This Row],[וסת השבוע וההפלגה ביחד]]=1,M399+1,0),IF(AND(שבוע_בדילוג[[#This Row],[CycleNumber]]&gt;B399,שבוע_בדילוג[[#This Row],[CycleNumber]]&gt;1),IF(שבוע_בדילוג[[#This Row],[וסת השבוע פעיל?]]&lt;&gt;"",M399+1,""),""))</f>
        <v>4</v>
      </c>
      <c r="N400" s="1" t="str">
        <f>IF(שבוע_בדילוג[[#This Row],[וסת השבוע פעיל?2]]="","",IF(AND(שבוע_בדילוג[[#This Row],[וסת השבוע פעיל?]]&lt;&gt;"",שבוע_בדילוג[[#This Row],[CycleNumber]]&lt;B401,B401&lt;&gt;"",שבוע_בדילוג[[#This Row],[וסת השבוע פעיל?]]&lt;3),IF(L401=0,IF(AND(שבוע_בדילוג[[#This Row],[וסת השבוע פעיל?]]&gt;0,J401=1),0,1),0),""))</f>
        <v/>
      </c>
      <c r="O400" s="1">
        <f t="shared" si="44"/>
        <v>30</v>
      </c>
      <c r="P400" s="1" t="str">
        <f>IF(AND(שבוע_בדילוג[[#This Row],[חיזוי - שבוע]]=1,K401=1),1,"")</f>
        <v/>
      </c>
      <c r="Q400" s="1">
        <f>IF(AND(שבוע_בדילוג[[#This Row],[וסת השבוע פעיל?]]&lt;3,OR(שבוע_בדילוג[[#This Row],[CycleNumber]]&gt;B401,B401="")),1,"")</f>
        <v>1</v>
      </c>
      <c r="R400" s="1" t="str">
        <f>IF(AND(שבוע_בדילוג[[#This Row],[חיזוי - שבוע]]&lt;&gt;"",שבוע_בדילוג[[#This Row],[וסת השבוע פעיל?2]]=""),1,"")</f>
        <v/>
      </c>
      <c r="S400" s="1">
        <f>IF(שבוע_בדילוג[[#This Row],[האישה קבעה וסת שבוע בדילוג?]]=1,IF(שבוע_בדילוג[[#This Row],[וסת השבוע פעיל?]]&lt;3,1,0),"")</f>
        <v>1</v>
      </c>
      <c r="T4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0" s="1">
        <f t="shared" si="45"/>
        <v>0</v>
      </c>
      <c r="V400" s="1">
        <f t="shared" si="46"/>
        <v>0</v>
      </c>
      <c r="W400" s="1">
        <f t="shared" si="47"/>
        <v>0</v>
      </c>
      <c r="X400" s="1" t="str">
        <f>IF(שבוע_בדילוג[[#This Row],[3 הפלגות זהות]]="","",IF(שבוע_בדילוג[[#This Row],[3 הפלגות זהות]]=1,שבוע_בדילוג[[#This Row],[LengthofCycle]],X399))</f>
        <v/>
      </c>
      <c r="Z400" s="1" t="str">
        <f>IF(OR(שבוע_בדילוג[[#This Row],[הווסת פעיל?]]=0,שבוע_בדילוג[[#This Row],[הווסת פעיל?]]=""),"",SUM(Z399,שבוע_בדילוג[[#This Row],[הווסת פעיל?]]))</f>
        <v/>
      </c>
      <c r="AA400" s="1" t="str">
        <f>IF(AND(שבוע_בדילוג[[#This Row],[כמה מחזורים עד עקירה]]&lt;&gt;"",Z401=""),שבוע_בדילוג[[#This Row],[כמה מחזורים עד עקירה]],"")</f>
        <v/>
      </c>
      <c r="AB400" s="1" t="str">
        <f>IF(AND(שבוע_בדילוג[[#This Row],[הווסת פעיל?]]=1,שבוע_בדילוג[[#This Row],[וסת קבוע אחרון]]&lt;&gt;X399),שבוע_בדילוג[[#This Row],[וסת קבוע אחרון]],"")</f>
        <v/>
      </c>
      <c r="AC400" s="1" t="str">
        <f>IF(AND(שבוע_בדילוג[[#This Row],[הווסת פעיל?]]=1,Y399=0,שבוע_בדילוג[[#This Row],[וסת קבוע אחרון]]=X399),שבוע_בדילוג[[#This Row],[וסת קבוע אחרון]],"")</f>
        <v/>
      </c>
      <c r="AD400" s="1" t="str">
        <f>IF(AND(שבוע_בדילוג[[#This Row],[הווסת פעיל?]]=1,Y399=0,שבוע_בדילוג[[#This Row],[וסת קבוע אחרון]]&lt;&gt;X399),1,"")</f>
        <v/>
      </c>
      <c r="AE400" s="1" t="str">
        <f>IF(AND(שבוע_בדילוג[[#This Row],[הווסת פעיל?]]&lt;&gt;"",B401=1),שבוע_בדילוג[[#This Row],[CycleNumber]],"")</f>
        <v/>
      </c>
      <c r="AF400" s="1" t="str">
        <f>IF(AND(שבוע_בדילוג[[#This Row],[הווסת פעיל?]]&lt;&gt;"",Y399=""),שבוע_בדילוג[[#This Row],[CycleNumber]],"")</f>
        <v/>
      </c>
      <c r="AG400" s="1" t="str">
        <f>IF(B401=1,"",IF(שבוע_בדילוג[[#This Row],[הווסת פעיל?]]=1,IF(שבוע_בדילוג[[#This Row],[וסת קבוע אחרון]]=F401,1,0),""))</f>
        <v/>
      </c>
      <c r="AH400" s="1" t="str">
        <f>IF(B401=1,"",IF(שבוע_בדילוג[[#This Row],[הווסת פעיל?]]=1,IF(OR(שבוע_בדילוג[[#This Row],[וסת קבוע אחרון]]=F401,F401=שבוע_בדילוג[[#This Row],[LengthofCycle]]),1,0),""))</f>
        <v/>
      </c>
      <c r="AI400" s="1" t="str">
        <f>IF(B401=1,"",IF(שבוע_בדילוג[[#This Row],[הווסת פעיל?]]=1,IF(OR(שבוע_בדילוג[[#This Row],[וסת קבוע אחרון]]=F401,F401=שבוע_בדילוג[[#This Row],[LengthofCycle]],AND(שבוע_בדילוג[[#This Row],[LengthofCycle]]&lt;&gt;שבוע_בדילוג[[#This Row],[וסת קבוע אחרון]],OR(F401=28,F401=29))),1,0),""))</f>
        <v/>
      </c>
      <c r="AJ400" s="1" t="str">
        <f>IF(AND(שבוע_בדילוג[[#This Row],[הווסת פעיל?]]=1,B401=1),1,"")</f>
        <v/>
      </c>
      <c r="AK400" s="4" t="str">
        <f>IF(AND(שבוע_בדילוג[[#This Row],[הווסת פעיל?]]&lt;&gt;1,B401&lt;&gt;1,B401&lt;&gt;""),IF(שבוע_בדילוג[[#This Row],[LengthofCycle]]=F401,1,0),"")</f>
        <v/>
      </c>
      <c r="AL400" s="4" t="str">
        <f>IF(AND(שבוע_בדילוג[[#This Row],[הווסת פעיל?]]&lt;&gt;1,B401&lt;&gt;1,B401&lt;&gt;""),IF(OR(שבוע_בדילוג[[#This Row],[LengthofCycle]]=F401,F401=29),1,0),"")</f>
        <v/>
      </c>
      <c r="AM400" s="4" t="str">
        <f>IF(AND(שבוע_בדילוג[[#This Row],[הווסת פעיל?]]&lt;&gt;1,B401&lt;&gt;1,B401&lt;&gt;""),IF(OR(שבוע_בדילוג[[#This Row],[LengthofCycle]]=F401,F401=29,F401=28),1,0),"")</f>
        <v/>
      </c>
    </row>
    <row r="401" spans="1:39" x14ac:dyDescent="0.25">
      <c r="A401" s="1" t="s">
        <v>92</v>
      </c>
      <c r="B401" s="1">
        <v>1</v>
      </c>
      <c r="C401" s="1">
        <v>0</v>
      </c>
      <c r="D401" s="1">
        <v>1</v>
      </c>
      <c r="E401" s="1">
        <v>0</v>
      </c>
      <c r="F401" s="1">
        <v>28</v>
      </c>
      <c r="H401" s="1">
        <f>שבוע_בדילוג[[#This Row],[LengthofCycle]]+1</f>
        <v>29</v>
      </c>
      <c r="I401" s="1" t="str">
        <f>IF(IFERROR(LOOKUP(שבוע_בדילוג[[#This Row],[ClientID]],קביעויות[השבוע בדילוג]),FALSE)=שבוע_בדילוג[[#This Row],[ClientID]],1,"")</f>
        <v/>
      </c>
      <c r="J401" s="1" t="str">
        <f>IF(AND(שבוע_בדילוג[[#This Row],[CycleNumber]]&gt;1,OR(B402="",שבוע_בדילוג[[#This Row],[CycleNumber]]&gt;B400)),IF(OR(AND(שבוע_בדילוג[[#This Row],[LengthofCycle]]=29,F400=29),AND(שבוע_בדילוג[[#This Row],[LengthofCycle]]=36,F400=36)),1,""),"")</f>
        <v/>
      </c>
      <c r="K401" s="1" t="str">
        <f>IF(AND(שבוע_בדילוג[[#This Row],[וסת השבוע]]=1,J400=1,שבוע_בדילוג[[#This Row],[CycleNumber]]&gt;B400),1,"")</f>
        <v/>
      </c>
      <c r="L401" s="1" t="str">
        <f>IF(שבוע_בדילוג[[#This Row],[CycleNumber]]=1,"",IF(שבוע_בדילוג[[#This Row],[וסת השבוע]]=1,0,IF(L400="","",IF(L400=0,IF(שבוע_בדילוג[[#This Row],[LengthofCycle]]=29,0,1),IF(L400=1,IF(שבוע_בדילוג[[#This Row],[LengthofCycle]]+F400=29*2,0,2),IF(L400=2,IF(שבוע_בדילוג[[#This Row],[LengthofCycle]]+F400+F399=29*3,0,3),""))))))</f>
        <v/>
      </c>
      <c r="M401" s="1" t="str">
        <f>IF(שבוע_בדילוג[[#This Row],[וסת השבוע]]=1,IF(שבוע_בדילוג[[#This Row],[וסת השבוע וההפלגה ביחד]]=1,M400+1,0),IF(AND(שבוע_בדילוג[[#This Row],[CycleNumber]]&gt;B400,שבוע_בדילוג[[#This Row],[CycleNumber]]&gt;1),IF(שבוע_בדילוג[[#This Row],[וסת השבוע פעיל?]]&lt;&gt;"",M400+1,""),""))</f>
        <v/>
      </c>
      <c r="N401" s="1" t="str">
        <f>IF(שבוע_בדילוג[[#This Row],[וסת השבוע פעיל?2]]="","",IF(AND(שבוע_בדילוג[[#This Row],[וסת השבוע פעיל?]]&lt;&gt;"",שבוע_בדילוג[[#This Row],[CycleNumber]]&lt;B402,B402&lt;&gt;"",שבוע_בדילוג[[#This Row],[וסת השבוע פעיל?]]&lt;3),IF(L402=0,IF(AND(שבוע_בדילוג[[#This Row],[וסת השבוע פעיל?]]&gt;0,J402=1),0,1),0),""))</f>
        <v/>
      </c>
      <c r="O401" s="1" t="str">
        <f t="shared" si="44"/>
        <v/>
      </c>
      <c r="P401" s="1" t="str">
        <f>IF(AND(שבוע_בדילוג[[#This Row],[חיזוי - שבוע]]=1,K402=1),1,"")</f>
        <v/>
      </c>
      <c r="Q401" s="1" t="str">
        <f>IF(AND(שבוע_בדילוג[[#This Row],[וסת השבוע פעיל?]]&lt;3,OR(שבוע_בדילוג[[#This Row],[CycleNumber]]&gt;B402,B402="")),1,"")</f>
        <v/>
      </c>
      <c r="R401" s="1" t="str">
        <f>IF(AND(שבוע_בדילוג[[#This Row],[חיזוי - שבוע]]&lt;&gt;"",שבוע_בדילוג[[#This Row],[וסת השבוע פעיל?2]]=""),1,"")</f>
        <v/>
      </c>
      <c r="S401" s="1" t="str">
        <f>IF(שבוע_בדילוג[[#This Row],[האישה קבעה וסת שבוע בדילוג?]]=1,IF(שבוע_בדילוג[[#This Row],[וסת השבוע פעיל?]]&lt;3,1,0),"")</f>
        <v/>
      </c>
      <c r="T4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1" s="1" t="str">
        <f t="shared" si="45"/>
        <v/>
      </c>
      <c r="V401" s="1" t="str">
        <f t="shared" si="46"/>
        <v/>
      </c>
      <c r="W401" s="1" t="str">
        <f t="shared" si="47"/>
        <v/>
      </c>
      <c r="X401" s="1" t="str">
        <f>IF(שבוע_בדילוג[[#This Row],[3 הפלגות זהות]]="","",IF(שבוע_בדילוג[[#This Row],[3 הפלגות זהות]]=1,שבוע_בדילוג[[#This Row],[LengthofCycle]],X400))</f>
        <v/>
      </c>
      <c r="Z401" s="1" t="str">
        <f>IF(OR(שבוע_בדילוג[[#This Row],[הווסת פעיל?]]=0,שבוע_בדילוג[[#This Row],[הווסת פעיל?]]=""),"",SUM(Z400,שבוע_בדילוג[[#This Row],[הווסת פעיל?]]))</f>
        <v/>
      </c>
      <c r="AA401" s="1" t="str">
        <f>IF(AND(שבוע_בדילוג[[#This Row],[כמה מחזורים עד עקירה]]&lt;&gt;"",Z402=""),שבוע_בדילוג[[#This Row],[כמה מחזורים עד עקירה]],"")</f>
        <v/>
      </c>
      <c r="AB401" s="1" t="str">
        <f>IF(AND(שבוע_בדילוג[[#This Row],[הווסת פעיל?]]=1,שבוע_בדילוג[[#This Row],[וסת קבוע אחרון]]&lt;&gt;X400),שבוע_בדילוג[[#This Row],[וסת קבוע אחרון]],"")</f>
        <v/>
      </c>
      <c r="AC401" s="1" t="str">
        <f>IF(AND(שבוע_בדילוג[[#This Row],[הווסת פעיל?]]=1,Y400=0,שבוע_בדילוג[[#This Row],[וסת קבוע אחרון]]=X400),שבוע_בדילוג[[#This Row],[וסת קבוע אחרון]],"")</f>
        <v/>
      </c>
      <c r="AD401" s="1" t="str">
        <f>IF(AND(שבוע_בדילוג[[#This Row],[הווסת פעיל?]]=1,Y400=0,שבוע_בדילוג[[#This Row],[וסת קבוע אחרון]]&lt;&gt;X400),1,"")</f>
        <v/>
      </c>
      <c r="AE401" s="1" t="str">
        <f>IF(AND(שבוע_בדילוג[[#This Row],[הווסת פעיל?]]&lt;&gt;"",B402=1),שבוע_בדילוג[[#This Row],[CycleNumber]],"")</f>
        <v/>
      </c>
      <c r="AF401" s="1" t="str">
        <f>IF(AND(שבוע_בדילוג[[#This Row],[הווסת פעיל?]]&lt;&gt;"",Y400=""),שבוע_בדילוג[[#This Row],[CycleNumber]],"")</f>
        <v/>
      </c>
      <c r="AG401" s="1" t="str">
        <f>IF(B402=1,"",IF(שבוע_בדילוג[[#This Row],[הווסת פעיל?]]=1,IF(שבוע_בדילוג[[#This Row],[וסת קבוע אחרון]]=F402,1,0),""))</f>
        <v/>
      </c>
      <c r="AH401" s="1" t="str">
        <f>IF(B402=1,"",IF(שבוע_בדילוג[[#This Row],[הווסת פעיל?]]=1,IF(OR(שבוע_בדילוג[[#This Row],[וסת קבוע אחרון]]=F402,F402=שבוע_בדילוג[[#This Row],[LengthofCycle]]),1,0),""))</f>
        <v/>
      </c>
      <c r="AI401" s="1" t="str">
        <f>IF(B402=1,"",IF(שבוע_בדילוג[[#This Row],[הווסת פעיל?]]=1,IF(OR(שבוע_בדילוג[[#This Row],[וסת קבוע אחרון]]=F402,F402=שבוע_בדילוג[[#This Row],[LengthofCycle]],AND(שבוע_בדילוג[[#This Row],[LengthofCycle]]&lt;&gt;שבוע_בדילוג[[#This Row],[וסת קבוע אחרון]],OR(F402=28,F402=29))),1,0),""))</f>
        <v/>
      </c>
      <c r="AJ401" s="1" t="str">
        <f>IF(AND(שבוע_בדילוג[[#This Row],[הווסת פעיל?]]=1,B402=1),1,"")</f>
        <v/>
      </c>
      <c r="AK401" s="4">
        <f>IF(AND(שבוע_בדילוג[[#This Row],[הווסת פעיל?]]&lt;&gt;1,B402&lt;&gt;1,B402&lt;&gt;""),IF(שבוע_בדילוג[[#This Row],[LengthofCycle]]=F402,1,0),"")</f>
        <v>0</v>
      </c>
      <c r="AL401" s="4">
        <f>IF(AND(שבוע_בדילוג[[#This Row],[הווסת פעיל?]]&lt;&gt;1,B402&lt;&gt;1,B402&lt;&gt;""),IF(OR(שבוע_בדילוג[[#This Row],[LengthofCycle]]=F402,F402=29),1,0),"")</f>
        <v>0</v>
      </c>
      <c r="AM401" s="4">
        <f>IF(AND(שבוע_בדילוג[[#This Row],[הווסת פעיל?]]&lt;&gt;1,B402&lt;&gt;1,B402&lt;&gt;""),IF(OR(שבוע_בדילוג[[#This Row],[LengthofCycle]]=F402,F402=29,F402=28),1,0),"")</f>
        <v>0</v>
      </c>
    </row>
    <row r="402" spans="1:39" x14ac:dyDescent="0.25">
      <c r="A402" s="1" t="s">
        <v>92</v>
      </c>
      <c r="B402" s="1">
        <v>2</v>
      </c>
      <c r="C402" s="1">
        <v>0</v>
      </c>
      <c r="D402" s="1">
        <v>1</v>
      </c>
      <c r="E402" s="1">
        <v>0</v>
      </c>
      <c r="F402" s="1">
        <v>26</v>
      </c>
      <c r="H402" s="1">
        <f>שבוע_בדילוג[[#This Row],[LengthofCycle]]+1</f>
        <v>27</v>
      </c>
      <c r="I402" s="1" t="str">
        <f>IF(IFERROR(LOOKUP(שבוע_בדילוג[[#This Row],[ClientID]],קביעויות[השבוע בדילוג]),FALSE)=שבוע_בדילוג[[#This Row],[ClientID]],1,"")</f>
        <v/>
      </c>
      <c r="J402" s="1" t="str">
        <f>IF(AND(שבוע_בדילוג[[#This Row],[CycleNumber]]&gt;1,OR(B403="",שבוע_בדילוג[[#This Row],[CycleNumber]]&gt;B401)),IF(OR(AND(שבוע_בדילוג[[#This Row],[LengthofCycle]]=29,F401=29),AND(שבוע_בדילוג[[#This Row],[LengthofCycle]]=36,F401=36)),1,""),"")</f>
        <v/>
      </c>
      <c r="K402" s="1" t="str">
        <f>IF(AND(שבוע_בדילוג[[#This Row],[וסת השבוע]]=1,J401=1,שבוע_בדילוג[[#This Row],[CycleNumber]]&gt;B401),1,"")</f>
        <v/>
      </c>
      <c r="L402" s="1" t="str">
        <f>IF(שבוע_בדילוג[[#This Row],[CycleNumber]]=1,"",IF(שבוע_בדילוג[[#This Row],[וסת השבוע]]=1,0,IF(L401="","",IF(L401=0,IF(שבוע_בדילוג[[#This Row],[LengthofCycle]]=29,0,1),IF(L401=1,IF(שבוע_בדילוג[[#This Row],[LengthofCycle]]+F401=29*2,0,2),IF(L401=2,IF(שבוע_בדילוג[[#This Row],[LengthofCycle]]+F401+F400=29*3,0,3),""))))))</f>
        <v/>
      </c>
      <c r="M402" s="1" t="str">
        <f>IF(שבוע_בדילוג[[#This Row],[וסת השבוע]]=1,IF(שבוע_בדילוג[[#This Row],[וסת השבוע וההפלגה ביחד]]=1,M401+1,0),IF(AND(שבוע_בדילוג[[#This Row],[CycleNumber]]&gt;B401,שבוע_בדילוג[[#This Row],[CycleNumber]]&gt;1),IF(שבוע_בדילוג[[#This Row],[וסת השבוע פעיל?]]&lt;&gt;"",M401+1,""),""))</f>
        <v/>
      </c>
      <c r="N402" s="1" t="str">
        <f>IF(שבוע_בדילוג[[#This Row],[וסת השבוע פעיל?2]]="","",IF(AND(שבוע_בדילוג[[#This Row],[וסת השבוע פעיל?]]&lt;&gt;"",שבוע_בדילוג[[#This Row],[CycleNumber]]&lt;B403,B403&lt;&gt;"",שבוע_בדילוג[[#This Row],[וסת השבוע פעיל?]]&lt;3),IF(L403=0,IF(AND(שבוע_בדילוג[[#This Row],[וסת השבוע פעיל?]]&gt;0,J403=1),0,1),0),""))</f>
        <v/>
      </c>
      <c r="O402" s="1" t="str">
        <f t="shared" si="44"/>
        <v/>
      </c>
      <c r="P402" s="1" t="str">
        <f>IF(AND(שבוע_בדילוג[[#This Row],[חיזוי - שבוע]]=1,K403=1),1,"")</f>
        <v/>
      </c>
      <c r="Q402" s="1" t="str">
        <f>IF(AND(שבוע_בדילוג[[#This Row],[וסת השבוע פעיל?]]&lt;3,OR(שבוע_בדילוג[[#This Row],[CycleNumber]]&gt;B403,B403="")),1,"")</f>
        <v/>
      </c>
      <c r="R402" s="1" t="str">
        <f>IF(AND(שבוע_בדילוג[[#This Row],[חיזוי - שבוע]]&lt;&gt;"",שבוע_בדילוג[[#This Row],[וסת השבוע פעיל?2]]=""),1,"")</f>
        <v/>
      </c>
      <c r="S402" s="1" t="str">
        <f>IF(שבוע_בדילוג[[#This Row],[האישה קבעה וסת שבוע בדילוג?]]=1,IF(שבוע_בדילוג[[#This Row],[וסת השבוע פעיל?]]&lt;3,1,0),"")</f>
        <v/>
      </c>
      <c r="T4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2" s="1" t="str">
        <f t="shared" si="45"/>
        <v/>
      </c>
      <c r="V402" s="1" t="str">
        <f t="shared" si="46"/>
        <v/>
      </c>
      <c r="W402" s="1" t="str">
        <f t="shared" si="47"/>
        <v/>
      </c>
      <c r="X402" s="1" t="str">
        <f>IF(שבוע_בדילוג[[#This Row],[3 הפלגות זהות]]="","",IF(שבוע_בדילוג[[#This Row],[3 הפלגות זהות]]=1,שבוע_בדילוג[[#This Row],[LengthofCycle]],X401))</f>
        <v/>
      </c>
      <c r="Z402" s="1" t="str">
        <f>IF(OR(שבוע_בדילוג[[#This Row],[הווסת פעיל?]]=0,שבוע_בדילוג[[#This Row],[הווסת פעיל?]]=""),"",SUM(Z401,שבוע_בדילוג[[#This Row],[הווסת פעיל?]]))</f>
        <v/>
      </c>
      <c r="AA402" s="1" t="str">
        <f>IF(AND(שבוע_בדילוג[[#This Row],[כמה מחזורים עד עקירה]]&lt;&gt;"",Z403=""),שבוע_בדילוג[[#This Row],[כמה מחזורים עד עקירה]],"")</f>
        <v/>
      </c>
      <c r="AB402" s="1" t="str">
        <f>IF(AND(שבוע_בדילוג[[#This Row],[הווסת פעיל?]]=1,שבוע_בדילוג[[#This Row],[וסת קבוע אחרון]]&lt;&gt;X401),שבוע_בדילוג[[#This Row],[וסת קבוע אחרון]],"")</f>
        <v/>
      </c>
      <c r="AC402" s="1" t="str">
        <f>IF(AND(שבוע_בדילוג[[#This Row],[הווסת פעיל?]]=1,Y401=0,שבוע_בדילוג[[#This Row],[וסת קבוע אחרון]]=X401),שבוע_בדילוג[[#This Row],[וסת קבוע אחרון]],"")</f>
        <v/>
      </c>
      <c r="AD402" s="1" t="str">
        <f>IF(AND(שבוע_בדילוג[[#This Row],[הווסת פעיל?]]=1,Y401=0,שבוע_בדילוג[[#This Row],[וסת קבוע אחרון]]&lt;&gt;X401),1,"")</f>
        <v/>
      </c>
      <c r="AE402" s="1" t="str">
        <f>IF(AND(שבוע_בדילוג[[#This Row],[הווסת פעיל?]]&lt;&gt;"",B403=1),שבוע_בדילוג[[#This Row],[CycleNumber]],"")</f>
        <v/>
      </c>
      <c r="AF402" s="1" t="str">
        <f>IF(AND(שבוע_בדילוג[[#This Row],[הווסת פעיל?]]&lt;&gt;"",Y401=""),שבוע_בדילוג[[#This Row],[CycleNumber]],"")</f>
        <v/>
      </c>
      <c r="AG402" s="1" t="str">
        <f>IF(B403=1,"",IF(שבוע_בדילוג[[#This Row],[הווסת פעיל?]]=1,IF(שבוע_בדילוג[[#This Row],[וסת קבוע אחרון]]=F403,1,0),""))</f>
        <v/>
      </c>
      <c r="AH402" s="1" t="str">
        <f>IF(B403=1,"",IF(שבוע_בדילוג[[#This Row],[הווסת פעיל?]]=1,IF(OR(שבוע_בדילוג[[#This Row],[וסת קבוע אחרון]]=F403,F403=שבוע_בדילוג[[#This Row],[LengthofCycle]]),1,0),""))</f>
        <v/>
      </c>
      <c r="AI402" s="1" t="str">
        <f>IF(B403=1,"",IF(שבוע_בדילוג[[#This Row],[הווסת פעיל?]]=1,IF(OR(שבוע_בדילוג[[#This Row],[וסת קבוע אחרון]]=F403,F403=שבוע_בדילוג[[#This Row],[LengthofCycle]],AND(שבוע_בדילוג[[#This Row],[LengthofCycle]]&lt;&gt;שבוע_בדילוג[[#This Row],[וסת קבוע אחרון]],OR(F403=28,F403=29))),1,0),""))</f>
        <v/>
      </c>
      <c r="AJ402" s="1" t="str">
        <f>IF(AND(שבוע_בדילוג[[#This Row],[הווסת פעיל?]]=1,B403=1),1,"")</f>
        <v/>
      </c>
      <c r="AK402" s="4">
        <f>IF(AND(שבוע_בדילוג[[#This Row],[הווסת פעיל?]]&lt;&gt;1,B403&lt;&gt;1,B403&lt;&gt;""),IF(שבוע_בדילוג[[#This Row],[LengthofCycle]]=F403,1,0),"")</f>
        <v>0</v>
      </c>
      <c r="AL402" s="4">
        <f>IF(AND(שבוע_בדילוג[[#This Row],[הווסת פעיל?]]&lt;&gt;1,B403&lt;&gt;1,B403&lt;&gt;""),IF(OR(שבוע_בדילוג[[#This Row],[LengthofCycle]]=F403,F403=29),1,0),"")</f>
        <v>0</v>
      </c>
      <c r="AM402" s="4">
        <f>IF(AND(שבוע_בדילוג[[#This Row],[הווסת פעיל?]]&lt;&gt;1,B403&lt;&gt;1,B403&lt;&gt;""),IF(OR(שבוע_בדילוג[[#This Row],[LengthofCycle]]=F403,F403=29,F403=28),1,0),"")</f>
        <v>1</v>
      </c>
    </row>
    <row r="403" spans="1:39" x14ac:dyDescent="0.25">
      <c r="A403" s="1" t="s">
        <v>92</v>
      </c>
      <c r="B403" s="1">
        <v>3</v>
      </c>
      <c r="C403" s="1">
        <v>0</v>
      </c>
      <c r="D403" s="1">
        <v>1</v>
      </c>
      <c r="E403" s="1">
        <v>0</v>
      </c>
      <c r="F403" s="1">
        <v>28</v>
      </c>
      <c r="H403" s="1">
        <f>שבוע_בדילוג[[#This Row],[LengthofCycle]]+1</f>
        <v>29</v>
      </c>
      <c r="I403" s="1" t="str">
        <f>IF(IFERROR(LOOKUP(שבוע_בדילוג[[#This Row],[ClientID]],קביעויות[השבוע בדילוג]),FALSE)=שבוע_בדילוג[[#This Row],[ClientID]],1,"")</f>
        <v/>
      </c>
      <c r="J403" s="1" t="str">
        <f>IF(AND(שבוע_בדילוג[[#This Row],[CycleNumber]]&gt;1,OR(B404="",שבוע_בדילוג[[#This Row],[CycleNumber]]&gt;B402)),IF(OR(AND(שבוע_בדילוג[[#This Row],[LengthofCycle]]=29,F402=29),AND(שבוע_בדילוג[[#This Row],[LengthofCycle]]=36,F402=36)),1,""),"")</f>
        <v/>
      </c>
      <c r="K403" s="1" t="str">
        <f>IF(AND(שבוע_בדילוג[[#This Row],[וסת השבוע]]=1,J402=1,שבוע_בדילוג[[#This Row],[CycleNumber]]&gt;B402),1,"")</f>
        <v/>
      </c>
      <c r="L403" s="1" t="str">
        <f>IF(שבוע_בדילוג[[#This Row],[CycleNumber]]=1,"",IF(שבוע_בדילוג[[#This Row],[וסת השבוע]]=1,0,IF(L402="","",IF(L402=0,IF(שבוע_בדילוג[[#This Row],[LengthofCycle]]=29,0,1),IF(L402=1,IF(שבוע_בדילוג[[#This Row],[LengthofCycle]]+F402=29*2,0,2),IF(L402=2,IF(שבוע_בדילוג[[#This Row],[LengthofCycle]]+F402+F401=29*3,0,3),""))))))</f>
        <v/>
      </c>
      <c r="M403" s="1" t="str">
        <f>IF(שבוע_בדילוג[[#This Row],[וסת השבוע]]=1,IF(שבוע_בדילוג[[#This Row],[וסת השבוע וההפלגה ביחד]]=1,M402+1,0),IF(AND(שבוע_בדילוג[[#This Row],[CycleNumber]]&gt;B402,שבוע_בדילוג[[#This Row],[CycleNumber]]&gt;1),IF(שבוע_בדילוג[[#This Row],[וסת השבוע פעיל?]]&lt;&gt;"",M402+1,""),""))</f>
        <v/>
      </c>
      <c r="N403" s="1" t="str">
        <f>IF(שבוע_בדילוג[[#This Row],[וסת השבוע פעיל?2]]="","",IF(AND(שבוע_בדילוג[[#This Row],[וסת השבוע פעיל?]]&lt;&gt;"",שבוע_בדילוג[[#This Row],[CycleNumber]]&lt;B404,B404&lt;&gt;"",שבוע_בדילוג[[#This Row],[וסת השבוע פעיל?]]&lt;3),IF(L404=0,IF(AND(שבוע_בדילוג[[#This Row],[וסת השבוע פעיל?]]&gt;0,J404=1),0,1),0),""))</f>
        <v/>
      </c>
      <c r="O403" s="1" t="str">
        <f t="shared" si="44"/>
        <v/>
      </c>
      <c r="P403" s="1" t="str">
        <f>IF(AND(שבוע_בדילוג[[#This Row],[חיזוי - שבוע]]=1,K404=1),1,"")</f>
        <v/>
      </c>
      <c r="Q403" s="1" t="str">
        <f>IF(AND(שבוע_בדילוג[[#This Row],[וסת השבוע פעיל?]]&lt;3,OR(שבוע_בדילוג[[#This Row],[CycleNumber]]&gt;B404,B404="")),1,"")</f>
        <v/>
      </c>
      <c r="R403" s="1" t="str">
        <f>IF(AND(שבוע_בדילוג[[#This Row],[חיזוי - שבוע]]&lt;&gt;"",שבוע_בדילוג[[#This Row],[וסת השבוע פעיל?2]]=""),1,"")</f>
        <v/>
      </c>
      <c r="S403" s="1" t="str">
        <f>IF(שבוע_בדילוג[[#This Row],[האישה קבעה וסת שבוע בדילוג?]]=1,IF(שבוע_בדילוג[[#This Row],[וסת השבוע פעיל?]]&lt;3,1,0),"")</f>
        <v/>
      </c>
      <c r="T4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3" s="1">
        <f t="shared" si="45"/>
        <v>0</v>
      </c>
      <c r="V403" s="1" t="str">
        <f t="shared" si="46"/>
        <v/>
      </c>
      <c r="W403" s="1" t="str">
        <f t="shared" si="47"/>
        <v/>
      </c>
      <c r="X403" s="1" t="str">
        <f>IF(שבוע_בדילוג[[#This Row],[3 הפלגות זהות]]="","",IF(שבוע_בדילוג[[#This Row],[3 הפלגות זהות]]=1,שבוע_בדילוג[[#This Row],[LengthofCycle]],X402))</f>
        <v/>
      </c>
      <c r="Z403" s="1" t="str">
        <f>IF(OR(שבוע_בדילוג[[#This Row],[הווסת פעיל?]]=0,שבוע_בדילוג[[#This Row],[הווסת פעיל?]]=""),"",SUM(Z402,שבוע_בדילוג[[#This Row],[הווסת פעיל?]]))</f>
        <v/>
      </c>
      <c r="AA403" s="1" t="str">
        <f>IF(AND(שבוע_בדילוג[[#This Row],[כמה מחזורים עד עקירה]]&lt;&gt;"",Z404=""),שבוע_בדילוג[[#This Row],[כמה מחזורים עד עקירה]],"")</f>
        <v/>
      </c>
      <c r="AB403" s="1" t="str">
        <f>IF(AND(שבוע_בדילוג[[#This Row],[הווסת פעיל?]]=1,שבוע_בדילוג[[#This Row],[וסת קבוע אחרון]]&lt;&gt;X402),שבוע_בדילוג[[#This Row],[וסת קבוע אחרון]],"")</f>
        <v/>
      </c>
      <c r="AC403" s="1" t="str">
        <f>IF(AND(שבוע_בדילוג[[#This Row],[הווסת פעיל?]]=1,Y402=0,שבוע_בדילוג[[#This Row],[וסת קבוע אחרון]]=X402),שבוע_בדילוג[[#This Row],[וסת קבוע אחרון]],"")</f>
        <v/>
      </c>
      <c r="AD403" s="1" t="str">
        <f>IF(AND(שבוע_בדילוג[[#This Row],[הווסת פעיל?]]=1,Y402=0,שבוע_בדילוג[[#This Row],[וסת קבוע אחרון]]&lt;&gt;X402),1,"")</f>
        <v/>
      </c>
      <c r="AE403" s="1" t="str">
        <f>IF(AND(שבוע_בדילוג[[#This Row],[הווסת פעיל?]]&lt;&gt;"",B404=1),שבוע_בדילוג[[#This Row],[CycleNumber]],"")</f>
        <v/>
      </c>
      <c r="AF403" s="1" t="str">
        <f>IF(AND(שבוע_בדילוג[[#This Row],[הווסת פעיל?]]&lt;&gt;"",Y402=""),שבוע_בדילוג[[#This Row],[CycleNumber]],"")</f>
        <v/>
      </c>
      <c r="AG403" s="1" t="str">
        <f>IF(B404=1,"",IF(שבוע_בדילוג[[#This Row],[הווסת פעיל?]]=1,IF(שבוע_בדילוג[[#This Row],[וסת קבוע אחרון]]=F404,1,0),""))</f>
        <v/>
      </c>
      <c r="AH403" s="1" t="str">
        <f>IF(B404=1,"",IF(שבוע_בדילוג[[#This Row],[הווסת פעיל?]]=1,IF(OR(שבוע_בדילוג[[#This Row],[וסת קבוע אחרון]]=F404,F404=שבוע_בדילוג[[#This Row],[LengthofCycle]]),1,0),""))</f>
        <v/>
      </c>
      <c r="AI403" s="1" t="str">
        <f>IF(B404=1,"",IF(שבוע_בדילוג[[#This Row],[הווסת פעיל?]]=1,IF(OR(שבוע_בדילוג[[#This Row],[וסת קבוע אחרון]]=F404,F404=שבוע_בדילוג[[#This Row],[LengthofCycle]],AND(שבוע_בדילוג[[#This Row],[LengthofCycle]]&lt;&gt;שבוע_בדילוג[[#This Row],[וסת קבוע אחרון]],OR(F404=28,F404=29))),1,0),""))</f>
        <v/>
      </c>
      <c r="AJ403" s="1" t="str">
        <f>IF(AND(שבוע_בדילוג[[#This Row],[הווסת פעיל?]]=1,B404=1),1,"")</f>
        <v/>
      </c>
      <c r="AK403" s="4">
        <f>IF(AND(שבוע_בדילוג[[#This Row],[הווסת פעיל?]]&lt;&gt;1,B404&lt;&gt;1,B404&lt;&gt;""),IF(שבוע_בדילוג[[#This Row],[LengthofCycle]]=F404,1,0),"")</f>
        <v>0</v>
      </c>
      <c r="AL403" s="4">
        <f>IF(AND(שבוע_בדילוג[[#This Row],[הווסת פעיל?]]&lt;&gt;1,B404&lt;&gt;1,B404&lt;&gt;""),IF(OR(שבוע_בדילוג[[#This Row],[LengthofCycle]]=F404,F404=29),1,0),"")</f>
        <v>0</v>
      </c>
      <c r="AM403" s="4">
        <f>IF(AND(שבוע_בדילוג[[#This Row],[הווסת פעיל?]]&lt;&gt;1,B404&lt;&gt;1,B404&lt;&gt;""),IF(OR(שבוע_בדילוג[[#This Row],[LengthofCycle]]=F404,F404=29,F404=28),1,0),"")</f>
        <v>0</v>
      </c>
    </row>
    <row r="404" spans="1:39" x14ac:dyDescent="0.25">
      <c r="A404" s="1" t="s">
        <v>92</v>
      </c>
      <c r="B404" s="1">
        <v>4</v>
      </c>
      <c r="C404" s="1">
        <v>0</v>
      </c>
      <c r="D404" s="1">
        <v>1</v>
      </c>
      <c r="E404" s="1">
        <v>0</v>
      </c>
      <c r="F404" s="1">
        <v>26</v>
      </c>
      <c r="H404" s="1">
        <f>שבוע_בדילוג[[#This Row],[LengthofCycle]]+1</f>
        <v>27</v>
      </c>
      <c r="I404" s="1" t="str">
        <f>IF(IFERROR(LOOKUP(שבוע_בדילוג[[#This Row],[ClientID]],קביעויות[השבוע בדילוג]),FALSE)=שבוע_בדילוג[[#This Row],[ClientID]],1,"")</f>
        <v/>
      </c>
      <c r="J404" s="1" t="str">
        <f>IF(AND(שבוע_בדילוג[[#This Row],[CycleNumber]]&gt;1,OR(B405="",שבוע_בדילוג[[#This Row],[CycleNumber]]&gt;B403)),IF(OR(AND(שבוע_בדילוג[[#This Row],[LengthofCycle]]=29,F403=29),AND(שבוע_בדילוג[[#This Row],[LengthofCycle]]=36,F403=36)),1,""),"")</f>
        <v/>
      </c>
      <c r="K404" s="1" t="str">
        <f>IF(AND(שבוע_בדילוג[[#This Row],[וסת השבוע]]=1,J403=1,שבוע_בדילוג[[#This Row],[CycleNumber]]&gt;B403),1,"")</f>
        <v/>
      </c>
      <c r="L404" s="1" t="str">
        <f>IF(שבוע_בדילוג[[#This Row],[CycleNumber]]=1,"",IF(שבוע_בדילוג[[#This Row],[וסת השבוע]]=1,0,IF(L403="","",IF(L403=0,IF(שבוע_בדילוג[[#This Row],[LengthofCycle]]=29,0,1),IF(L403=1,IF(שבוע_בדילוג[[#This Row],[LengthofCycle]]+F403=29*2,0,2),IF(L403=2,IF(שבוע_בדילוג[[#This Row],[LengthofCycle]]+F403+F402=29*3,0,3),""))))))</f>
        <v/>
      </c>
      <c r="M404" s="1" t="str">
        <f>IF(שבוע_בדילוג[[#This Row],[וסת השבוע]]=1,IF(שבוע_בדילוג[[#This Row],[וסת השבוע וההפלגה ביחד]]=1,M403+1,0),IF(AND(שבוע_בדילוג[[#This Row],[CycleNumber]]&gt;B403,שבוע_בדילוג[[#This Row],[CycleNumber]]&gt;1),IF(שבוע_בדילוג[[#This Row],[וסת השבוע פעיל?]]&lt;&gt;"",M403+1,""),""))</f>
        <v/>
      </c>
      <c r="N404" s="1" t="str">
        <f>IF(שבוע_בדילוג[[#This Row],[וסת השבוע פעיל?2]]="","",IF(AND(שבוע_בדילוג[[#This Row],[וסת השבוע פעיל?]]&lt;&gt;"",שבוע_בדילוג[[#This Row],[CycleNumber]]&lt;B405,B405&lt;&gt;"",שבוע_בדילוג[[#This Row],[וסת השבוע פעיל?]]&lt;3),IF(L405=0,IF(AND(שבוע_בדילוג[[#This Row],[וסת השבוע פעיל?]]&gt;0,J405=1),0,1),0),""))</f>
        <v/>
      </c>
      <c r="O404" s="1" t="str">
        <f t="shared" ref="O404:O467" si="48">IF(N403&lt;&gt;"",IF(L403=0,29+1,IF(L403=1,2*29-F403+1,IF(L403=2,3*29-F403-F402+1,""))),"")</f>
        <v/>
      </c>
      <c r="P404" s="1" t="str">
        <f>IF(AND(שבוע_בדילוג[[#This Row],[חיזוי - שבוע]]=1,K405=1),1,"")</f>
        <v/>
      </c>
      <c r="Q404" s="1" t="str">
        <f>IF(AND(שבוע_בדילוג[[#This Row],[וסת השבוע פעיל?]]&lt;3,OR(שבוע_בדילוג[[#This Row],[CycleNumber]]&gt;B405,B405="")),1,"")</f>
        <v/>
      </c>
      <c r="R404" s="1" t="str">
        <f>IF(AND(שבוע_בדילוג[[#This Row],[חיזוי - שבוע]]&lt;&gt;"",שבוע_בדילוג[[#This Row],[וסת השבוע פעיל?2]]=""),1,"")</f>
        <v/>
      </c>
      <c r="S404" s="1" t="str">
        <f>IF(שבוע_בדילוג[[#This Row],[האישה קבעה וסת שבוע בדילוג?]]=1,IF(שבוע_בדילוג[[#This Row],[וסת השבוע פעיל?]]&lt;3,1,0),"")</f>
        <v/>
      </c>
      <c r="T4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4" s="1">
        <f t="shared" si="45"/>
        <v>0</v>
      </c>
      <c r="V404" s="1">
        <f t="shared" si="46"/>
        <v>0</v>
      </c>
      <c r="W404" s="1" t="str">
        <f t="shared" si="47"/>
        <v/>
      </c>
      <c r="X404" s="1" t="str">
        <f>IF(שבוע_בדילוג[[#This Row],[3 הפלגות זהות]]="","",IF(שבוע_בדילוג[[#This Row],[3 הפלגות זהות]]=1,שבוע_בדילוג[[#This Row],[LengthofCycle]],X403))</f>
        <v/>
      </c>
      <c r="Z404" s="1" t="str">
        <f>IF(OR(שבוע_בדילוג[[#This Row],[הווסת פעיל?]]=0,שבוע_בדילוג[[#This Row],[הווסת פעיל?]]=""),"",SUM(Z403,שבוע_בדילוג[[#This Row],[הווסת פעיל?]]))</f>
        <v/>
      </c>
      <c r="AA404" s="1" t="str">
        <f>IF(AND(שבוע_בדילוג[[#This Row],[כמה מחזורים עד עקירה]]&lt;&gt;"",Z405=""),שבוע_בדילוג[[#This Row],[כמה מחזורים עד עקירה]],"")</f>
        <v/>
      </c>
      <c r="AB404" s="1" t="str">
        <f>IF(AND(שבוע_בדילוג[[#This Row],[הווסת פעיל?]]=1,שבוע_בדילוג[[#This Row],[וסת קבוע אחרון]]&lt;&gt;X403),שבוע_בדילוג[[#This Row],[וסת קבוע אחרון]],"")</f>
        <v/>
      </c>
      <c r="AC404" s="1" t="str">
        <f>IF(AND(שבוע_בדילוג[[#This Row],[הווסת פעיל?]]=1,Y403=0,שבוע_בדילוג[[#This Row],[וסת קבוע אחרון]]=X403),שבוע_בדילוג[[#This Row],[וסת קבוע אחרון]],"")</f>
        <v/>
      </c>
      <c r="AD404" s="1" t="str">
        <f>IF(AND(שבוע_בדילוג[[#This Row],[הווסת פעיל?]]=1,Y403=0,שבוע_בדילוג[[#This Row],[וסת קבוע אחרון]]&lt;&gt;X403),1,"")</f>
        <v/>
      </c>
      <c r="AE404" s="1" t="str">
        <f>IF(AND(שבוע_בדילוג[[#This Row],[הווסת פעיל?]]&lt;&gt;"",B405=1),שבוע_בדילוג[[#This Row],[CycleNumber]],"")</f>
        <v/>
      </c>
      <c r="AF404" s="1" t="str">
        <f>IF(AND(שבוע_בדילוג[[#This Row],[הווסת פעיל?]]&lt;&gt;"",Y403=""),שבוע_בדילוג[[#This Row],[CycleNumber]],"")</f>
        <v/>
      </c>
      <c r="AG404" s="1" t="str">
        <f>IF(B405=1,"",IF(שבוע_בדילוג[[#This Row],[הווסת פעיל?]]=1,IF(שבוע_בדילוג[[#This Row],[וסת קבוע אחרון]]=F405,1,0),""))</f>
        <v/>
      </c>
      <c r="AH404" s="1" t="str">
        <f>IF(B405=1,"",IF(שבוע_בדילוג[[#This Row],[הווסת פעיל?]]=1,IF(OR(שבוע_בדילוג[[#This Row],[וסת קבוע אחרון]]=F405,F405=שבוע_בדילוג[[#This Row],[LengthofCycle]]),1,0),""))</f>
        <v/>
      </c>
      <c r="AI404" s="1" t="str">
        <f>IF(B405=1,"",IF(שבוע_בדילוג[[#This Row],[הווסת פעיל?]]=1,IF(OR(שבוע_בדילוג[[#This Row],[וסת קבוע אחרון]]=F405,F405=שבוע_בדילוג[[#This Row],[LengthofCycle]],AND(שבוע_בדילוג[[#This Row],[LengthofCycle]]&lt;&gt;שבוע_בדילוג[[#This Row],[וסת קבוע אחרון]],OR(F405=28,F405=29))),1,0),""))</f>
        <v/>
      </c>
      <c r="AJ404" s="1" t="str">
        <f>IF(AND(שבוע_בדילוג[[#This Row],[הווסת פעיל?]]=1,B405=1),1,"")</f>
        <v/>
      </c>
      <c r="AK404" s="4">
        <f>IF(AND(שבוע_בדילוג[[#This Row],[הווסת פעיל?]]&lt;&gt;1,B405&lt;&gt;1,B405&lt;&gt;""),IF(שבוע_בדילוג[[#This Row],[LengthofCycle]]=F405,1,0),"")</f>
        <v>0</v>
      </c>
      <c r="AL404" s="4">
        <f>IF(AND(שבוע_בדילוג[[#This Row],[הווסת פעיל?]]&lt;&gt;1,B405&lt;&gt;1,B405&lt;&gt;""),IF(OR(שבוע_בדילוג[[#This Row],[LengthofCycle]]=F405,F405=29),1,0),"")</f>
        <v>0</v>
      </c>
      <c r="AM404" s="4">
        <f>IF(AND(שבוע_בדילוג[[#This Row],[הווסת פעיל?]]&lt;&gt;1,B405&lt;&gt;1,B405&lt;&gt;""),IF(OR(שבוע_בדילוג[[#This Row],[LengthofCycle]]=F405,F405=29,F405=28),1,0),"")</f>
        <v>1</v>
      </c>
    </row>
    <row r="405" spans="1:39" x14ac:dyDescent="0.25">
      <c r="A405" s="1" t="s">
        <v>92</v>
      </c>
      <c r="B405" s="1">
        <v>5</v>
      </c>
      <c r="C405" s="1">
        <v>0</v>
      </c>
      <c r="D405" s="1">
        <v>1</v>
      </c>
      <c r="E405" s="1">
        <v>0</v>
      </c>
      <c r="F405" s="1">
        <v>28</v>
      </c>
      <c r="H405" s="1">
        <f>שבוע_בדילוג[[#This Row],[LengthofCycle]]+1</f>
        <v>29</v>
      </c>
      <c r="I405" s="1" t="str">
        <f>IF(IFERROR(LOOKUP(שבוע_בדילוג[[#This Row],[ClientID]],קביעויות[השבוע בדילוג]),FALSE)=שבוע_בדילוג[[#This Row],[ClientID]],1,"")</f>
        <v/>
      </c>
      <c r="J405" s="1" t="str">
        <f>IF(AND(שבוע_בדילוג[[#This Row],[CycleNumber]]&gt;1,OR(B406="",שבוע_בדילוג[[#This Row],[CycleNumber]]&gt;B404)),IF(OR(AND(שבוע_בדילוג[[#This Row],[LengthofCycle]]=29,F404=29),AND(שבוע_בדילוג[[#This Row],[LengthofCycle]]=36,F404=36)),1,""),"")</f>
        <v/>
      </c>
      <c r="K405" s="1" t="str">
        <f>IF(AND(שבוע_בדילוג[[#This Row],[וסת השבוע]]=1,J404=1,שבוע_בדילוג[[#This Row],[CycleNumber]]&gt;B404),1,"")</f>
        <v/>
      </c>
      <c r="L405" s="1" t="str">
        <f>IF(שבוע_בדילוג[[#This Row],[CycleNumber]]=1,"",IF(שבוע_בדילוג[[#This Row],[וסת השבוע]]=1,0,IF(L404="","",IF(L404=0,IF(שבוע_בדילוג[[#This Row],[LengthofCycle]]=29,0,1),IF(L404=1,IF(שבוע_בדילוג[[#This Row],[LengthofCycle]]+F404=29*2,0,2),IF(L404=2,IF(שבוע_בדילוג[[#This Row],[LengthofCycle]]+F404+F403=29*3,0,3),""))))))</f>
        <v/>
      </c>
      <c r="M405" s="1" t="str">
        <f>IF(שבוע_בדילוג[[#This Row],[וסת השבוע]]=1,IF(שבוע_בדילוג[[#This Row],[וסת השבוע וההפלגה ביחד]]=1,M404+1,0),IF(AND(שבוע_בדילוג[[#This Row],[CycleNumber]]&gt;B404,שבוע_בדילוג[[#This Row],[CycleNumber]]&gt;1),IF(שבוע_בדילוג[[#This Row],[וסת השבוע פעיל?]]&lt;&gt;"",M404+1,""),""))</f>
        <v/>
      </c>
      <c r="N405" s="1" t="str">
        <f>IF(שבוע_בדילוג[[#This Row],[וסת השבוע פעיל?2]]="","",IF(AND(שבוע_בדילוג[[#This Row],[וסת השבוע פעיל?]]&lt;&gt;"",שבוע_בדילוג[[#This Row],[CycleNumber]]&lt;B406,B406&lt;&gt;"",שבוע_בדילוג[[#This Row],[וסת השבוע פעיל?]]&lt;3),IF(L406=0,IF(AND(שבוע_בדילוג[[#This Row],[וסת השבוע פעיל?]]&gt;0,J406=1),0,1),0),""))</f>
        <v/>
      </c>
      <c r="O405" s="1" t="str">
        <f t="shared" si="48"/>
        <v/>
      </c>
      <c r="P405" s="1" t="str">
        <f>IF(AND(שבוע_בדילוג[[#This Row],[חיזוי - שבוע]]=1,K406=1),1,"")</f>
        <v/>
      </c>
      <c r="Q405" s="1" t="str">
        <f>IF(AND(שבוע_בדילוג[[#This Row],[וסת השבוע פעיל?]]&lt;3,OR(שבוע_בדילוג[[#This Row],[CycleNumber]]&gt;B406,B406="")),1,"")</f>
        <v/>
      </c>
      <c r="R405" s="1" t="str">
        <f>IF(AND(שבוע_בדילוג[[#This Row],[חיזוי - שבוע]]&lt;&gt;"",שבוע_בדילוג[[#This Row],[וסת השבוע פעיל?2]]=""),1,"")</f>
        <v/>
      </c>
      <c r="S405" s="1" t="str">
        <f>IF(שבוע_בדילוג[[#This Row],[האישה קבעה וסת שבוע בדילוג?]]=1,IF(שבוע_בדילוג[[#This Row],[וסת השבוע פעיל?]]&lt;3,1,0),"")</f>
        <v/>
      </c>
      <c r="T4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5" s="1">
        <f t="shared" si="45"/>
        <v>0</v>
      </c>
      <c r="V405" s="1">
        <f t="shared" si="46"/>
        <v>0</v>
      </c>
      <c r="W405" s="1">
        <f t="shared" si="47"/>
        <v>0</v>
      </c>
      <c r="X405" s="1" t="str">
        <f>IF(שבוע_בדילוג[[#This Row],[3 הפלגות זהות]]="","",IF(שבוע_בדילוג[[#This Row],[3 הפלגות זהות]]=1,שבוע_בדילוג[[#This Row],[LengthofCycle]],X404))</f>
        <v/>
      </c>
      <c r="Z405" s="1" t="str">
        <f>IF(OR(שבוע_בדילוג[[#This Row],[הווסת פעיל?]]=0,שבוע_בדילוג[[#This Row],[הווסת פעיל?]]=""),"",SUM(Z404,שבוע_בדילוג[[#This Row],[הווסת פעיל?]]))</f>
        <v/>
      </c>
      <c r="AA405" s="1" t="str">
        <f>IF(AND(שבוע_בדילוג[[#This Row],[כמה מחזורים עד עקירה]]&lt;&gt;"",Z406=""),שבוע_בדילוג[[#This Row],[כמה מחזורים עד עקירה]],"")</f>
        <v/>
      </c>
      <c r="AB405" s="1" t="str">
        <f>IF(AND(שבוע_בדילוג[[#This Row],[הווסת פעיל?]]=1,שבוע_בדילוג[[#This Row],[וסת קבוע אחרון]]&lt;&gt;X404),שבוע_בדילוג[[#This Row],[וסת קבוע אחרון]],"")</f>
        <v/>
      </c>
      <c r="AC405" s="1" t="str">
        <f>IF(AND(שבוע_בדילוג[[#This Row],[הווסת פעיל?]]=1,Y404=0,שבוע_בדילוג[[#This Row],[וסת קבוע אחרון]]=X404),שבוע_בדילוג[[#This Row],[וסת קבוע אחרון]],"")</f>
        <v/>
      </c>
      <c r="AD405" s="1" t="str">
        <f>IF(AND(שבוע_בדילוג[[#This Row],[הווסת פעיל?]]=1,Y404=0,שבוע_בדילוג[[#This Row],[וסת קבוע אחרון]]&lt;&gt;X404),1,"")</f>
        <v/>
      </c>
      <c r="AE405" s="1" t="str">
        <f>IF(AND(שבוע_בדילוג[[#This Row],[הווסת פעיל?]]&lt;&gt;"",B406=1),שבוע_בדילוג[[#This Row],[CycleNumber]],"")</f>
        <v/>
      </c>
      <c r="AF405" s="1" t="str">
        <f>IF(AND(שבוע_בדילוג[[#This Row],[הווסת פעיל?]]&lt;&gt;"",Y404=""),שבוע_בדילוג[[#This Row],[CycleNumber]],"")</f>
        <v/>
      </c>
      <c r="AG405" s="1" t="str">
        <f>IF(B406=1,"",IF(שבוע_בדילוג[[#This Row],[הווסת פעיל?]]=1,IF(שבוע_בדילוג[[#This Row],[וסת קבוע אחרון]]=F406,1,0),""))</f>
        <v/>
      </c>
      <c r="AH405" s="1" t="str">
        <f>IF(B406=1,"",IF(שבוע_בדילוג[[#This Row],[הווסת פעיל?]]=1,IF(OR(שבוע_בדילוג[[#This Row],[וסת קבוע אחרון]]=F406,F406=שבוע_בדילוג[[#This Row],[LengthofCycle]]),1,0),""))</f>
        <v/>
      </c>
      <c r="AI405" s="1" t="str">
        <f>IF(B406=1,"",IF(שבוע_בדילוג[[#This Row],[הווסת פעיל?]]=1,IF(OR(שבוע_בדילוג[[#This Row],[וסת קבוע אחרון]]=F406,F406=שבוע_בדילוג[[#This Row],[LengthofCycle]],AND(שבוע_בדילוג[[#This Row],[LengthofCycle]]&lt;&gt;שבוע_בדילוג[[#This Row],[וסת קבוע אחרון]],OR(F406=28,F406=29))),1,0),""))</f>
        <v/>
      </c>
      <c r="AJ405" s="1" t="str">
        <f>IF(AND(שבוע_בדילוג[[#This Row],[הווסת פעיל?]]=1,B406=1),1,"")</f>
        <v/>
      </c>
      <c r="AK405" s="4">
        <f>IF(AND(שבוע_בדילוג[[#This Row],[הווסת פעיל?]]&lt;&gt;1,B406&lt;&gt;1,B406&lt;&gt;""),IF(שבוע_בדילוג[[#This Row],[LengthofCycle]]=F406,1,0),"")</f>
        <v>0</v>
      </c>
      <c r="AL405" s="4">
        <f>IF(AND(שבוע_בדילוג[[#This Row],[הווסת פעיל?]]&lt;&gt;1,B406&lt;&gt;1,B406&lt;&gt;""),IF(OR(שבוע_בדילוג[[#This Row],[LengthofCycle]]=F406,F406=29),1,0),"")</f>
        <v>1</v>
      </c>
      <c r="AM405" s="4">
        <f>IF(AND(שבוע_בדילוג[[#This Row],[הווסת פעיל?]]&lt;&gt;1,B406&lt;&gt;1,B406&lt;&gt;""),IF(OR(שבוע_בדילוג[[#This Row],[LengthofCycle]]=F406,F406=29,F406=28),1,0),"")</f>
        <v>1</v>
      </c>
    </row>
    <row r="406" spans="1:39" x14ac:dyDescent="0.25">
      <c r="A406" s="1" t="s">
        <v>92</v>
      </c>
      <c r="B406" s="1">
        <v>6</v>
      </c>
      <c r="C406" s="1">
        <v>0</v>
      </c>
      <c r="D406" s="1">
        <v>1</v>
      </c>
      <c r="E406" s="1">
        <v>0</v>
      </c>
      <c r="F406" s="1">
        <v>29</v>
      </c>
      <c r="H406" s="1">
        <f>שבוע_בדילוג[[#This Row],[LengthofCycle]]+1</f>
        <v>30</v>
      </c>
      <c r="I406" s="1" t="str">
        <f>IF(IFERROR(LOOKUP(שבוע_בדילוג[[#This Row],[ClientID]],קביעויות[השבוע בדילוג]),FALSE)=שבוע_בדילוג[[#This Row],[ClientID]],1,"")</f>
        <v/>
      </c>
      <c r="J406" s="1" t="str">
        <f>IF(AND(שבוע_בדילוג[[#This Row],[CycleNumber]]&gt;1,OR(B407="",שבוע_בדילוג[[#This Row],[CycleNumber]]&gt;B405)),IF(OR(AND(שבוע_בדילוג[[#This Row],[LengthofCycle]]=29,F405=29),AND(שבוע_בדילוג[[#This Row],[LengthofCycle]]=36,F405=36)),1,""),"")</f>
        <v/>
      </c>
      <c r="K406" s="1" t="str">
        <f>IF(AND(שבוע_בדילוג[[#This Row],[וסת השבוע]]=1,J405=1,שבוע_בדילוג[[#This Row],[CycleNumber]]&gt;B405),1,"")</f>
        <v/>
      </c>
      <c r="L406" s="1" t="str">
        <f>IF(שבוע_בדילוג[[#This Row],[CycleNumber]]=1,"",IF(שבוע_בדילוג[[#This Row],[וסת השבוע]]=1,0,IF(L405="","",IF(L405=0,IF(שבוע_בדילוג[[#This Row],[LengthofCycle]]=29,0,1),IF(L405=1,IF(שבוע_בדילוג[[#This Row],[LengthofCycle]]+F405=29*2,0,2),IF(L405=2,IF(שבוע_בדילוג[[#This Row],[LengthofCycle]]+F405+F404=29*3,0,3),""))))))</f>
        <v/>
      </c>
      <c r="M406" s="1" t="str">
        <f>IF(שבוע_בדילוג[[#This Row],[וסת השבוע]]=1,IF(שבוע_בדילוג[[#This Row],[וסת השבוע וההפלגה ביחד]]=1,M405+1,0),IF(AND(שבוע_בדילוג[[#This Row],[CycleNumber]]&gt;B405,שבוע_בדילוג[[#This Row],[CycleNumber]]&gt;1),IF(שבוע_בדילוג[[#This Row],[וסת השבוע פעיל?]]&lt;&gt;"",M405+1,""),""))</f>
        <v/>
      </c>
      <c r="N406" s="1" t="str">
        <f>IF(שבוע_בדילוג[[#This Row],[וסת השבוע פעיל?2]]="","",IF(AND(שבוע_בדילוג[[#This Row],[וסת השבוע פעיל?]]&lt;&gt;"",שבוע_בדילוג[[#This Row],[CycleNumber]]&lt;B407,B407&lt;&gt;"",שבוע_בדילוג[[#This Row],[וסת השבוע פעיל?]]&lt;3),IF(L407=0,IF(AND(שבוע_בדילוג[[#This Row],[וסת השבוע פעיל?]]&gt;0,J407=1),0,1),0),""))</f>
        <v/>
      </c>
      <c r="O406" s="1" t="str">
        <f t="shared" si="48"/>
        <v/>
      </c>
      <c r="P406" s="1" t="str">
        <f>IF(AND(שבוע_בדילוג[[#This Row],[חיזוי - שבוע]]=1,K407=1),1,"")</f>
        <v/>
      </c>
      <c r="Q406" s="1" t="str">
        <f>IF(AND(שבוע_בדילוג[[#This Row],[וסת השבוע פעיל?]]&lt;3,OR(שבוע_בדילוג[[#This Row],[CycleNumber]]&gt;B407,B407="")),1,"")</f>
        <v/>
      </c>
      <c r="R406" s="1" t="str">
        <f>IF(AND(שבוע_בדילוג[[#This Row],[חיזוי - שבוע]]&lt;&gt;"",שבוע_בדילוג[[#This Row],[וסת השבוע פעיל?2]]=""),1,"")</f>
        <v/>
      </c>
      <c r="S406" s="1" t="str">
        <f>IF(שבוע_בדילוג[[#This Row],[האישה קבעה וסת שבוע בדילוג?]]=1,IF(שבוע_בדילוג[[#This Row],[וסת השבוע פעיל?]]&lt;3,1,0),"")</f>
        <v/>
      </c>
      <c r="T4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6" s="1">
        <f t="shared" si="45"/>
        <v>0</v>
      </c>
      <c r="V406" s="1">
        <f t="shared" si="46"/>
        <v>0</v>
      </c>
      <c r="W406" s="1">
        <f t="shared" si="47"/>
        <v>0</v>
      </c>
      <c r="X406" s="1" t="str">
        <f>IF(שבוע_בדילוג[[#This Row],[3 הפלגות זהות]]="","",IF(שבוע_בדילוג[[#This Row],[3 הפלגות זהות]]=1,שבוע_בדילוג[[#This Row],[LengthofCycle]],X405))</f>
        <v/>
      </c>
      <c r="Z406" s="1" t="str">
        <f>IF(OR(שבוע_בדילוג[[#This Row],[הווסת פעיל?]]=0,שבוע_בדילוג[[#This Row],[הווסת פעיל?]]=""),"",SUM(Z405,שבוע_בדילוג[[#This Row],[הווסת פעיל?]]))</f>
        <v/>
      </c>
      <c r="AA406" s="1" t="str">
        <f>IF(AND(שבוע_בדילוג[[#This Row],[כמה מחזורים עד עקירה]]&lt;&gt;"",Z407=""),שבוע_בדילוג[[#This Row],[כמה מחזורים עד עקירה]],"")</f>
        <v/>
      </c>
      <c r="AB406" s="1" t="str">
        <f>IF(AND(שבוע_בדילוג[[#This Row],[הווסת פעיל?]]=1,שבוע_בדילוג[[#This Row],[וסת קבוע אחרון]]&lt;&gt;X405),שבוע_בדילוג[[#This Row],[וסת קבוע אחרון]],"")</f>
        <v/>
      </c>
      <c r="AC406" s="1" t="str">
        <f>IF(AND(שבוע_בדילוג[[#This Row],[הווסת פעיל?]]=1,Y405=0,שבוע_בדילוג[[#This Row],[וסת קבוע אחרון]]=X405),שבוע_בדילוג[[#This Row],[וסת קבוע אחרון]],"")</f>
        <v/>
      </c>
      <c r="AD406" s="1" t="str">
        <f>IF(AND(שבוע_בדילוג[[#This Row],[הווסת פעיל?]]=1,Y405=0,שבוע_בדילוג[[#This Row],[וסת קבוע אחרון]]&lt;&gt;X405),1,"")</f>
        <v/>
      </c>
      <c r="AE406" s="1" t="str">
        <f>IF(AND(שבוע_בדילוג[[#This Row],[הווסת פעיל?]]&lt;&gt;"",B407=1),שבוע_בדילוג[[#This Row],[CycleNumber]],"")</f>
        <v/>
      </c>
      <c r="AF406" s="1" t="str">
        <f>IF(AND(שבוע_בדילוג[[#This Row],[הווסת פעיל?]]&lt;&gt;"",Y405=""),שבוע_בדילוג[[#This Row],[CycleNumber]],"")</f>
        <v/>
      </c>
      <c r="AG406" s="1" t="str">
        <f>IF(B407=1,"",IF(שבוע_בדילוג[[#This Row],[הווסת פעיל?]]=1,IF(שבוע_בדילוג[[#This Row],[וסת קבוע אחרון]]=F407,1,0),""))</f>
        <v/>
      </c>
      <c r="AH406" s="1" t="str">
        <f>IF(B407=1,"",IF(שבוע_בדילוג[[#This Row],[הווסת פעיל?]]=1,IF(OR(שבוע_בדילוג[[#This Row],[וסת קבוע אחרון]]=F407,F407=שבוע_בדילוג[[#This Row],[LengthofCycle]]),1,0),""))</f>
        <v/>
      </c>
      <c r="AI406" s="1" t="str">
        <f>IF(B407=1,"",IF(שבוע_בדילוג[[#This Row],[הווסת פעיל?]]=1,IF(OR(שבוע_בדילוג[[#This Row],[וסת קבוע אחרון]]=F407,F407=שבוע_בדילוג[[#This Row],[LengthofCycle]],AND(שבוע_בדילוג[[#This Row],[LengthofCycle]]&lt;&gt;שבוע_בדילוג[[#This Row],[וסת קבוע אחרון]],OR(F407=28,F407=29))),1,0),""))</f>
        <v/>
      </c>
      <c r="AJ406" s="1" t="str">
        <f>IF(AND(שבוע_בדילוג[[#This Row],[הווסת פעיל?]]=1,B407=1),1,"")</f>
        <v/>
      </c>
      <c r="AK406" s="4">
        <f>IF(AND(שבוע_בדילוג[[#This Row],[הווסת פעיל?]]&lt;&gt;1,B407&lt;&gt;1,B407&lt;&gt;""),IF(שבוע_בדילוג[[#This Row],[LengthofCycle]]=F407,1,0),"")</f>
        <v>0</v>
      </c>
      <c r="AL406" s="4">
        <f>IF(AND(שבוע_בדילוג[[#This Row],[הווסת פעיל?]]&lt;&gt;1,B407&lt;&gt;1,B407&lt;&gt;""),IF(OR(שבוע_בדילוג[[#This Row],[LengthofCycle]]=F407,F407=29),1,0),"")</f>
        <v>0</v>
      </c>
      <c r="AM406" s="4">
        <f>IF(AND(שבוע_בדילוג[[#This Row],[הווסת פעיל?]]&lt;&gt;1,B407&lt;&gt;1,B407&lt;&gt;""),IF(OR(שבוע_בדילוג[[#This Row],[LengthofCycle]]=F407,F407=29,F407=28),1,0),"")</f>
        <v>0</v>
      </c>
    </row>
    <row r="407" spans="1:39" x14ac:dyDescent="0.25">
      <c r="A407" s="1" t="s">
        <v>92</v>
      </c>
      <c r="B407" s="1">
        <v>7</v>
      </c>
      <c r="C407" s="1">
        <v>0</v>
      </c>
      <c r="D407" s="1">
        <v>1</v>
      </c>
      <c r="E407" s="1">
        <v>0</v>
      </c>
      <c r="F407" s="1">
        <v>26</v>
      </c>
      <c r="H407" s="1">
        <f>שבוע_בדילוג[[#This Row],[LengthofCycle]]+1</f>
        <v>27</v>
      </c>
      <c r="I407" s="1" t="str">
        <f>IF(IFERROR(LOOKUP(שבוע_בדילוג[[#This Row],[ClientID]],קביעויות[השבוע בדילוג]),FALSE)=שבוע_בדילוג[[#This Row],[ClientID]],1,"")</f>
        <v/>
      </c>
      <c r="J407" s="1" t="str">
        <f>IF(AND(שבוע_בדילוג[[#This Row],[CycleNumber]]&gt;1,OR(B408="",שבוע_בדילוג[[#This Row],[CycleNumber]]&gt;B406)),IF(OR(AND(שבוע_בדילוג[[#This Row],[LengthofCycle]]=29,F406=29),AND(שבוע_בדילוג[[#This Row],[LengthofCycle]]=36,F406=36)),1,""),"")</f>
        <v/>
      </c>
      <c r="K407" s="1" t="str">
        <f>IF(AND(שבוע_בדילוג[[#This Row],[וסת השבוע]]=1,J406=1,שבוע_בדילוג[[#This Row],[CycleNumber]]&gt;B406),1,"")</f>
        <v/>
      </c>
      <c r="L407" s="1" t="str">
        <f>IF(שבוע_בדילוג[[#This Row],[CycleNumber]]=1,"",IF(שבוע_בדילוג[[#This Row],[וסת השבוע]]=1,0,IF(L406="","",IF(L406=0,IF(שבוע_בדילוג[[#This Row],[LengthofCycle]]=29,0,1),IF(L406=1,IF(שבוע_בדילוג[[#This Row],[LengthofCycle]]+F406=29*2,0,2),IF(L406=2,IF(שבוע_בדילוג[[#This Row],[LengthofCycle]]+F406+F405=29*3,0,3),""))))))</f>
        <v/>
      </c>
      <c r="M407" s="1" t="str">
        <f>IF(שבוע_בדילוג[[#This Row],[וסת השבוע]]=1,IF(שבוע_בדילוג[[#This Row],[וסת השבוע וההפלגה ביחד]]=1,M406+1,0),IF(AND(שבוע_בדילוג[[#This Row],[CycleNumber]]&gt;B406,שבוע_בדילוג[[#This Row],[CycleNumber]]&gt;1),IF(שבוע_בדילוג[[#This Row],[וסת השבוע פעיל?]]&lt;&gt;"",M406+1,""),""))</f>
        <v/>
      </c>
      <c r="N407" s="1" t="str">
        <f>IF(שבוע_בדילוג[[#This Row],[וסת השבוע פעיל?2]]="","",IF(AND(שבוע_בדילוג[[#This Row],[וסת השבוע פעיל?]]&lt;&gt;"",שבוע_בדילוג[[#This Row],[CycleNumber]]&lt;B408,B408&lt;&gt;"",שבוע_בדילוג[[#This Row],[וסת השבוע פעיל?]]&lt;3),IF(L408=0,IF(AND(שבוע_בדילוג[[#This Row],[וסת השבוע פעיל?]]&gt;0,J408=1),0,1),0),""))</f>
        <v/>
      </c>
      <c r="O407" s="1" t="str">
        <f t="shared" si="48"/>
        <v/>
      </c>
      <c r="P407" s="1" t="str">
        <f>IF(AND(שבוע_בדילוג[[#This Row],[חיזוי - שבוע]]=1,K408=1),1,"")</f>
        <v/>
      </c>
      <c r="Q407" s="1" t="str">
        <f>IF(AND(שבוע_בדילוג[[#This Row],[וסת השבוע פעיל?]]&lt;3,OR(שבוע_בדילוג[[#This Row],[CycleNumber]]&gt;B408,B408="")),1,"")</f>
        <v/>
      </c>
      <c r="R407" s="1" t="str">
        <f>IF(AND(שבוע_בדילוג[[#This Row],[חיזוי - שבוע]]&lt;&gt;"",שבוע_בדילוג[[#This Row],[וסת השבוע פעיל?2]]=""),1,"")</f>
        <v/>
      </c>
      <c r="S407" s="1" t="str">
        <f>IF(שבוע_בדילוג[[#This Row],[האישה קבעה וסת שבוע בדילוג?]]=1,IF(שבוע_בדילוג[[#This Row],[וסת השבוע פעיל?]]&lt;3,1,0),"")</f>
        <v/>
      </c>
      <c r="T4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7" s="1">
        <f t="shared" si="45"/>
        <v>0</v>
      </c>
      <c r="V407" s="1">
        <f t="shared" si="46"/>
        <v>0</v>
      </c>
      <c r="W407" s="1">
        <f t="shared" si="47"/>
        <v>0</v>
      </c>
      <c r="X407" s="1" t="str">
        <f>IF(שבוע_בדילוג[[#This Row],[3 הפלגות זהות]]="","",IF(שבוע_בדילוג[[#This Row],[3 הפלגות זהות]]=1,שבוע_בדילוג[[#This Row],[LengthofCycle]],X406))</f>
        <v/>
      </c>
      <c r="Z407" s="1" t="str">
        <f>IF(OR(שבוע_בדילוג[[#This Row],[הווסת פעיל?]]=0,שבוע_בדילוג[[#This Row],[הווסת פעיל?]]=""),"",SUM(Z406,שבוע_בדילוג[[#This Row],[הווסת פעיל?]]))</f>
        <v/>
      </c>
      <c r="AA407" s="1" t="str">
        <f>IF(AND(שבוע_בדילוג[[#This Row],[כמה מחזורים עד עקירה]]&lt;&gt;"",Z408=""),שבוע_בדילוג[[#This Row],[כמה מחזורים עד עקירה]],"")</f>
        <v/>
      </c>
      <c r="AB407" s="1" t="str">
        <f>IF(AND(שבוע_בדילוג[[#This Row],[הווסת פעיל?]]=1,שבוע_בדילוג[[#This Row],[וסת קבוע אחרון]]&lt;&gt;X406),שבוע_בדילוג[[#This Row],[וסת קבוע אחרון]],"")</f>
        <v/>
      </c>
      <c r="AC407" s="1" t="str">
        <f>IF(AND(שבוע_בדילוג[[#This Row],[הווסת פעיל?]]=1,Y406=0,שבוע_בדילוג[[#This Row],[וסת קבוע אחרון]]=X406),שבוע_בדילוג[[#This Row],[וסת קבוע אחרון]],"")</f>
        <v/>
      </c>
      <c r="AD407" s="1" t="str">
        <f>IF(AND(שבוע_בדילוג[[#This Row],[הווסת פעיל?]]=1,Y406=0,שבוע_בדילוג[[#This Row],[וסת קבוע אחרון]]&lt;&gt;X406),1,"")</f>
        <v/>
      </c>
      <c r="AE407" s="1" t="str">
        <f>IF(AND(שבוע_בדילוג[[#This Row],[הווסת פעיל?]]&lt;&gt;"",B408=1),שבוע_בדילוג[[#This Row],[CycleNumber]],"")</f>
        <v/>
      </c>
      <c r="AF407" s="1" t="str">
        <f>IF(AND(שבוע_בדילוג[[#This Row],[הווסת פעיל?]]&lt;&gt;"",Y406=""),שבוע_בדילוג[[#This Row],[CycleNumber]],"")</f>
        <v/>
      </c>
      <c r="AG407" s="1" t="str">
        <f>IF(B408=1,"",IF(שבוע_בדילוג[[#This Row],[הווסת פעיל?]]=1,IF(שבוע_בדילוג[[#This Row],[וסת קבוע אחרון]]=F408,1,0),""))</f>
        <v/>
      </c>
      <c r="AH407" s="1" t="str">
        <f>IF(B408=1,"",IF(שבוע_בדילוג[[#This Row],[הווסת פעיל?]]=1,IF(OR(שבוע_בדילוג[[#This Row],[וסת קבוע אחרון]]=F408,F408=שבוע_בדילוג[[#This Row],[LengthofCycle]]),1,0),""))</f>
        <v/>
      </c>
      <c r="AI407" s="1" t="str">
        <f>IF(B408=1,"",IF(שבוע_בדילוג[[#This Row],[הווסת פעיל?]]=1,IF(OR(שבוע_בדילוג[[#This Row],[וסת קבוע אחרון]]=F408,F408=שבוע_בדילוג[[#This Row],[LengthofCycle]],AND(שבוע_בדילוג[[#This Row],[LengthofCycle]]&lt;&gt;שבוע_בדילוג[[#This Row],[וסת קבוע אחרון]],OR(F408=28,F408=29))),1,0),""))</f>
        <v/>
      </c>
      <c r="AJ407" s="1" t="str">
        <f>IF(AND(שבוע_בדילוג[[#This Row],[הווסת פעיל?]]=1,B408=1),1,"")</f>
        <v/>
      </c>
      <c r="AK407" s="4">
        <f>IF(AND(שבוע_בדילוג[[#This Row],[הווסת פעיל?]]&lt;&gt;1,B408&lt;&gt;1,B408&lt;&gt;""),IF(שבוע_בדילוג[[#This Row],[LengthofCycle]]=F408,1,0),"")</f>
        <v>1</v>
      </c>
      <c r="AL407" s="4">
        <f>IF(AND(שבוע_בדילוג[[#This Row],[הווסת פעיל?]]&lt;&gt;1,B408&lt;&gt;1,B408&lt;&gt;""),IF(OR(שבוע_בדילוג[[#This Row],[LengthofCycle]]=F408,F408=29),1,0),"")</f>
        <v>1</v>
      </c>
      <c r="AM407" s="4">
        <f>IF(AND(שבוע_בדילוג[[#This Row],[הווסת פעיל?]]&lt;&gt;1,B408&lt;&gt;1,B408&lt;&gt;""),IF(OR(שבוע_בדילוג[[#This Row],[LengthofCycle]]=F408,F408=29,F408=28),1,0),"")</f>
        <v>1</v>
      </c>
    </row>
    <row r="408" spans="1:39" x14ac:dyDescent="0.25">
      <c r="A408" s="1" t="s">
        <v>92</v>
      </c>
      <c r="B408" s="1">
        <v>8</v>
      </c>
      <c r="C408" s="1">
        <v>0</v>
      </c>
      <c r="D408" s="1">
        <v>1</v>
      </c>
      <c r="E408" s="1">
        <v>0</v>
      </c>
      <c r="F408" s="1">
        <v>26</v>
      </c>
      <c r="H408" s="1">
        <f>שבוע_בדילוג[[#This Row],[LengthofCycle]]+1</f>
        <v>27</v>
      </c>
      <c r="I408" s="1" t="str">
        <f>IF(IFERROR(LOOKUP(שבוע_בדילוג[[#This Row],[ClientID]],קביעויות[השבוע בדילוג]),FALSE)=שבוע_בדילוג[[#This Row],[ClientID]],1,"")</f>
        <v/>
      </c>
      <c r="J408" s="1" t="str">
        <f>IF(AND(שבוע_בדילוג[[#This Row],[CycleNumber]]&gt;1,OR(B409="",שבוע_בדילוג[[#This Row],[CycleNumber]]&gt;B407)),IF(OR(AND(שבוע_בדילוג[[#This Row],[LengthofCycle]]=29,F407=29),AND(שבוע_בדילוג[[#This Row],[LengthofCycle]]=36,F407=36)),1,""),"")</f>
        <v/>
      </c>
      <c r="K408" s="1" t="str">
        <f>IF(AND(שבוע_בדילוג[[#This Row],[וסת השבוע]]=1,J407=1,שבוע_בדילוג[[#This Row],[CycleNumber]]&gt;B407),1,"")</f>
        <v/>
      </c>
      <c r="L408" s="1" t="str">
        <f>IF(שבוע_בדילוג[[#This Row],[CycleNumber]]=1,"",IF(שבוע_בדילוג[[#This Row],[וסת השבוע]]=1,0,IF(L407="","",IF(L407=0,IF(שבוע_בדילוג[[#This Row],[LengthofCycle]]=29,0,1),IF(L407=1,IF(שבוע_בדילוג[[#This Row],[LengthofCycle]]+F407=29*2,0,2),IF(L407=2,IF(שבוע_בדילוג[[#This Row],[LengthofCycle]]+F407+F406=29*3,0,3),""))))))</f>
        <v/>
      </c>
      <c r="M408" s="1" t="str">
        <f>IF(שבוע_בדילוג[[#This Row],[וסת השבוע]]=1,IF(שבוע_בדילוג[[#This Row],[וסת השבוע וההפלגה ביחד]]=1,M407+1,0),IF(AND(שבוע_בדילוג[[#This Row],[CycleNumber]]&gt;B407,שבוע_בדילוג[[#This Row],[CycleNumber]]&gt;1),IF(שבוע_בדילוג[[#This Row],[וסת השבוע פעיל?]]&lt;&gt;"",M407+1,""),""))</f>
        <v/>
      </c>
      <c r="N408" s="1" t="str">
        <f>IF(שבוע_בדילוג[[#This Row],[וסת השבוע פעיל?2]]="","",IF(AND(שבוע_בדילוג[[#This Row],[וסת השבוע פעיל?]]&lt;&gt;"",שבוע_בדילוג[[#This Row],[CycleNumber]]&lt;B409,B409&lt;&gt;"",שבוע_בדילוג[[#This Row],[וסת השבוע פעיל?]]&lt;3),IF(L409=0,IF(AND(שבוע_בדילוג[[#This Row],[וסת השבוע פעיל?]]&gt;0,J409=1),0,1),0),""))</f>
        <v/>
      </c>
      <c r="O408" s="1" t="str">
        <f t="shared" si="48"/>
        <v/>
      </c>
      <c r="P408" s="1" t="str">
        <f>IF(AND(שבוע_בדילוג[[#This Row],[חיזוי - שבוע]]=1,K409=1),1,"")</f>
        <v/>
      </c>
      <c r="Q408" s="1" t="str">
        <f>IF(AND(שבוע_בדילוג[[#This Row],[וסת השבוע פעיל?]]&lt;3,OR(שבוע_בדילוג[[#This Row],[CycleNumber]]&gt;B409,B409="")),1,"")</f>
        <v/>
      </c>
      <c r="R408" s="1" t="str">
        <f>IF(AND(שבוע_בדילוג[[#This Row],[חיזוי - שבוע]]&lt;&gt;"",שבוע_בדילוג[[#This Row],[וסת השבוע פעיל?2]]=""),1,"")</f>
        <v/>
      </c>
      <c r="S408" s="1" t="str">
        <f>IF(שבוע_בדילוג[[#This Row],[האישה קבעה וסת שבוע בדילוג?]]=1,IF(שבוע_בדילוג[[#This Row],[וסת השבוע פעיל?]]&lt;3,1,0),"")</f>
        <v/>
      </c>
      <c r="T4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8" s="1">
        <f t="shared" si="45"/>
        <v>0</v>
      </c>
      <c r="V408" s="1">
        <f t="shared" si="46"/>
        <v>0</v>
      </c>
      <c r="W408" s="1">
        <f t="shared" si="47"/>
        <v>0</v>
      </c>
      <c r="X408" s="1" t="str">
        <f>IF(שבוע_בדילוג[[#This Row],[3 הפלגות זהות]]="","",IF(שבוע_בדילוג[[#This Row],[3 הפלגות זהות]]=1,שבוע_בדילוג[[#This Row],[LengthofCycle]],X407))</f>
        <v/>
      </c>
      <c r="Z408" s="1" t="str">
        <f>IF(OR(שבוע_בדילוג[[#This Row],[הווסת פעיל?]]=0,שבוע_בדילוג[[#This Row],[הווסת פעיל?]]=""),"",SUM(Z407,שבוע_בדילוג[[#This Row],[הווסת פעיל?]]))</f>
        <v/>
      </c>
      <c r="AA408" s="1" t="str">
        <f>IF(AND(שבוע_בדילוג[[#This Row],[כמה מחזורים עד עקירה]]&lt;&gt;"",Z409=""),שבוע_בדילוג[[#This Row],[כמה מחזורים עד עקירה]],"")</f>
        <v/>
      </c>
      <c r="AB408" s="1" t="str">
        <f>IF(AND(שבוע_בדילוג[[#This Row],[הווסת פעיל?]]=1,שבוע_בדילוג[[#This Row],[וסת קבוע אחרון]]&lt;&gt;X407),שבוע_בדילוג[[#This Row],[וסת קבוע אחרון]],"")</f>
        <v/>
      </c>
      <c r="AC408" s="1" t="str">
        <f>IF(AND(שבוע_בדילוג[[#This Row],[הווסת פעיל?]]=1,Y407=0,שבוע_בדילוג[[#This Row],[וסת קבוע אחרון]]=X407),שבוע_בדילוג[[#This Row],[וסת קבוע אחרון]],"")</f>
        <v/>
      </c>
      <c r="AD408" s="1" t="str">
        <f>IF(AND(שבוע_בדילוג[[#This Row],[הווסת פעיל?]]=1,Y407=0,שבוע_בדילוג[[#This Row],[וסת קבוע אחרון]]&lt;&gt;X407),1,"")</f>
        <v/>
      </c>
      <c r="AE408" s="1" t="str">
        <f>IF(AND(שבוע_בדילוג[[#This Row],[הווסת פעיל?]]&lt;&gt;"",B409=1),שבוע_בדילוג[[#This Row],[CycleNumber]],"")</f>
        <v/>
      </c>
      <c r="AF408" s="1" t="str">
        <f>IF(AND(שבוע_בדילוג[[#This Row],[הווסת פעיל?]]&lt;&gt;"",Y407=""),שבוע_בדילוג[[#This Row],[CycleNumber]],"")</f>
        <v/>
      </c>
      <c r="AG408" s="1" t="str">
        <f>IF(B409=1,"",IF(שבוע_בדילוג[[#This Row],[הווסת פעיל?]]=1,IF(שבוע_בדילוג[[#This Row],[וסת קבוע אחרון]]=F409,1,0),""))</f>
        <v/>
      </c>
      <c r="AH408" s="1" t="str">
        <f>IF(B409=1,"",IF(שבוע_בדילוג[[#This Row],[הווסת פעיל?]]=1,IF(OR(שבוע_בדילוג[[#This Row],[וסת קבוע אחרון]]=F409,F409=שבוע_בדילוג[[#This Row],[LengthofCycle]]),1,0),""))</f>
        <v/>
      </c>
      <c r="AI408" s="1" t="str">
        <f>IF(B409=1,"",IF(שבוע_בדילוג[[#This Row],[הווסת פעיל?]]=1,IF(OR(שבוע_בדילוג[[#This Row],[וסת קבוע אחרון]]=F409,F409=שבוע_בדילוג[[#This Row],[LengthofCycle]],AND(שבוע_בדילוג[[#This Row],[LengthofCycle]]&lt;&gt;שבוע_בדילוג[[#This Row],[וסת קבוע אחרון]],OR(F409=28,F409=29))),1,0),""))</f>
        <v/>
      </c>
      <c r="AJ408" s="1" t="str">
        <f>IF(AND(שבוע_בדילוג[[#This Row],[הווסת פעיל?]]=1,B409=1),1,"")</f>
        <v/>
      </c>
      <c r="AK408" s="4">
        <f>IF(AND(שבוע_בדילוג[[#This Row],[הווסת פעיל?]]&lt;&gt;1,B409&lt;&gt;1,B409&lt;&gt;""),IF(שבוע_בדילוג[[#This Row],[LengthofCycle]]=F409,1,0),"")</f>
        <v>0</v>
      </c>
      <c r="AL408" s="4">
        <f>IF(AND(שבוע_בדילוג[[#This Row],[הווסת פעיל?]]&lt;&gt;1,B409&lt;&gt;1,B409&lt;&gt;""),IF(OR(שבוע_בדילוג[[#This Row],[LengthofCycle]]=F409,F409=29),1,0),"")</f>
        <v>0</v>
      </c>
      <c r="AM408" s="4">
        <f>IF(AND(שבוע_בדילוג[[#This Row],[הווסת פעיל?]]&lt;&gt;1,B409&lt;&gt;1,B409&lt;&gt;""),IF(OR(שבוע_בדילוג[[#This Row],[LengthofCycle]]=F409,F409=29,F409=28),1,0),"")</f>
        <v>0</v>
      </c>
    </row>
    <row r="409" spans="1:39" x14ac:dyDescent="0.25">
      <c r="A409" s="1" t="s">
        <v>92</v>
      </c>
      <c r="B409" s="1">
        <v>9</v>
      </c>
      <c r="C409" s="1">
        <v>0</v>
      </c>
      <c r="D409" s="1">
        <v>1</v>
      </c>
      <c r="E409" s="1">
        <v>0</v>
      </c>
      <c r="F409" s="1">
        <v>35</v>
      </c>
      <c r="H409" s="1">
        <f>שבוע_בדילוג[[#This Row],[LengthofCycle]]+1</f>
        <v>36</v>
      </c>
      <c r="I409" s="1" t="str">
        <f>IF(IFERROR(LOOKUP(שבוע_בדילוג[[#This Row],[ClientID]],קביעויות[השבוע בדילוג]),FALSE)=שבוע_בדילוג[[#This Row],[ClientID]],1,"")</f>
        <v/>
      </c>
      <c r="J409" s="1" t="str">
        <f>IF(AND(שבוע_בדילוג[[#This Row],[CycleNumber]]&gt;1,OR(B410="",שבוע_בדילוג[[#This Row],[CycleNumber]]&gt;B408)),IF(OR(AND(שבוע_בדילוג[[#This Row],[LengthofCycle]]=29,F408=29),AND(שבוע_בדילוג[[#This Row],[LengthofCycle]]=36,F408=36)),1,""),"")</f>
        <v/>
      </c>
      <c r="K409" s="1" t="str">
        <f>IF(AND(שבוע_בדילוג[[#This Row],[וסת השבוע]]=1,J408=1,שבוע_בדילוג[[#This Row],[CycleNumber]]&gt;B408),1,"")</f>
        <v/>
      </c>
      <c r="L409" s="1" t="str">
        <f>IF(שבוע_בדילוג[[#This Row],[CycleNumber]]=1,"",IF(שבוע_בדילוג[[#This Row],[וסת השבוע]]=1,0,IF(L408="","",IF(L408=0,IF(שבוע_בדילוג[[#This Row],[LengthofCycle]]=29,0,1),IF(L408=1,IF(שבוע_בדילוג[[#This Row],[LengthofCycle]]+F408=29*2,0,2),IF(L408=2,IF(שבוע_בדילוג[[#This Row],[LengthofCycle]]+F408+F407=29*3,0,3),""))))))</f>
        <v/>
      </c>
      <c r="M409" s="1" t="str">
        <f>IF(שבוע_בדילוג[[#This Row],[וסת השבוע]]=1,IF(שבוע_בדילוג[[#This Row],[וסת השבוע וההפלגה ביחד]]=1,M408+1,0),IF(AND(שבוע_בדילוג[[#This Row],[CycleNumber]]&gt;B408,שבוע_בדילוג[[#This Row],[CycleNumber]]&gt;1),IF(שבוע_בדילוג[[#This Row],[וסת השבוע פעיל?]]&lt;&gt;"",M408+1,""),""))</f>
        <v/>
      </c>
      <c r="N409" s="1" t="str">
        <f>IF(שבוע_בדילוג[[#This Row],[וסת השבוע פעיל?2]]="","",IF(AND(שבוע_בדילוג[[#This Row],[וסת השבוע פעיל?]]&lt;&gt;"",שבוע_בדילוג[[#This Row],[CycleNumber]]&lt;B410,B410&lt;&gt;"",שבוע_בדילוג[[#This Row],[וסת השבוע פעיל?]]&lt;3),IF(L410=0,IF(AND(שבוע_בדילוג[[#This Row],[וסת השבוע פעיל?]]&gt;0,J410=1),0,1),0),""))</f>
        <v/>
      </c>
      <c r="O409" s="1" t="str">
        <f t="shared" si="48"/>
        <v/>
      </c>
      <c r="P409" s="1" t="str">
        <f>IF(AND(שבוע_בדילוג[[#This Row],[חיזוי - שבוע]]=1,K410=1),1,"")</f>
        <v/>
      </c>
      <c r="Q409" s="1" t="str">
        <f>IF(AND(שבוע_בדילוג[[#This Row],[וסת השבוע פעיל?]]&lt;3,OR(שבוע_בדילוג[[#This Row],[CycleNumber]]&gt;B410,B410="")),1,"")</f>
        <v/>
      </c>
      <c r="R409" s="1" t="str">
        <f>IF(AND(שבוע_בדילוג[[#This Row],[חיזוי - שבוע]]&lt;&gt;"",שבוע_בדילוג[[#This Row],[וסת השבוע פעיל?2]]=""),1,"")</f>
        <v/>
      </c>
      <c r="S409" s="1" t="str">
        <f>IF(שבוע_בדילוג[[#This Row],[האישה קבעה וסת שבוע בדילוג?]]=1,IF(שבוע_בדילוג[[#This Row],[וסת השבוע פעיל?]]&lt;3,1,0),"")</f>
        <v/>
      </c>
      <c r="T4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09" s="1">
        <f t="shared" si="45"/>
        <v>0</v>
      </c>
      <c r="V409" s="1">
        <f t="shared" si="46"/>
        <v>0</v>
      </c>
      <c r="W409" s="1">
        <f t="shared" si="47"/>
        <v>0</v>
      </c>
      <c r="X409" s="1" t="str">
        <f>IF(שבוע_בדילוג[[#This Row],[3 הפלגות זהות]]="","",IF(שבוע_בדילוג[[#This Row],[3 הפלגות זהות]]=1,שבוע_בדילוג[[#This Row],[LengthofCycle]],X408))</f>
        <v/>
      </c>
      <c r="Z409" s="1" t="str">
        <f>IF(OR(שבוע_בדילוג[[#This Row],[הווסת פעיל?]]=0,שבוע_בדילוג[[#This Row],[הווסת פעיל?]]=""),"",SUM(Z408,שבוע_בדילוג[[#This Row],[הווסת פעיל?]]))</f>
        <v/>
      </c>
      <c r="AA409" s="1" t="str">
        <f>IF(AND(שבוע_בדילוג[[#This Row],[כמה מחזורים עד עקירה]]&lt;&gt;"",Z410=""),שבוע_בדילוג[[#This Row],[כמה מחזורים עד עקירה]],"")</f>
        <v/>
      </c>
      <c r="AB409" s="1" t="str">
        <f>IF(AND(שבוע_בדילוג[[#This Row],[הווסת פעיל?]]=1,שבוע_בדילוג[[#This Row],[וסת קבוע אחרון]]&lt;&gt;X408),שבוע_בדילוג[[#This Row],[וסת קבוע אחרון]],"")</f>
        <v/>
      </c>
      <c r="AC409" s="1" t="str">
        <f>IF(AND(שבוע_בדילוג[[#This Row],[הווסת פעיל?]]=1,Y408=0,שבוע_בדילוג[[#This Row],[וסת קבוע אחרון]]=X408),שבוע_בדילוג[[#This Row],[וסת קבוע אחרון]],"")</f>
        <v/>
      </c>
      <c r="AD409" s="1" t="str">
        <f>IF(AND(שבוע_בדילוג[[#This Row],[הווסת פעיל?]]=1,Y408=0,שבוע_בדילוג[[#This Row],[וסת קבוע אחרון]]&lt;&gt;X408),1,"")</f>
        <v/>
      </c>
      <c r="AE409" s="1" t="str">
        <f>IF(AND(שבוע_בדילוג[[#This Row],[הווסת פעיל?]]&lt;&gt;"",B410=1),שבוע_בדילוג[[#This Row],[CycleNumber]],"")</f>
        <v/>
      </c>
      <c r="AF409" s="1" t="str">
        <f>IF(AND(שבוע_בדילוג[[#This Row],[הווסת פעיל?]]&lt;&gt;"",Y408=""),שבוע_בדילוג[[#This Row],[CycleNumber]],"")</f>
        <v/>
      </c>
      <c r="AG409" s="1" t="str">
        <f>IF(B410=1,"",IF(שבוע_בדילוג[[#This Row],[הווסת פעיל?]]=1,IF(שבוע_בדילוג[[#This Row],[וסת קבוע אחרון]]=F410,1,0),""))</f>
        <v/>
      </c>
      <c r="AH409" s="1" t="str">
        <f>IF(B410=1,"",IF(שבוע_בדילוג[[#This Row],[הווסת פעיל?]]=1,IF(OR(שבוע_בדילוג[[#This Row],[וסת קבוע אחרון]]=F410,F410=שבוע_בדילוג[[#This Row],[LengthofCycle]]),1,0),""))</f>
        <v/>
      </c>
      <c r="AI409" s="1" t="str">
        <f>IF(B410=1,"",IF(שבוע_בדילוג[[#This Row],[הווסת פעיל?]]=1,IF(OR(שבוע_בדילוג[[#This Row],[וסת קבוע אחרון]]=F410,F410=שבוע_בדילוג[[#This Row],[LengthofCycle]],AND(שבוע_בדילוג[[#This Row],[LengthofCycle]]&lt;&gt;שבוע_בדילוג[[#This Row],[וסת קבוע אחרון]],OR(F410=28,F410=29))),1,0),""))</f>
        <v/>
      </c>
      <c r="AJ409" s="1" t="str">
        <f>IF(AND(שבוע_בדילוג[[#This Row],[הווסת פעיל?]]=1,B410=1),1,"")</f>
        <v/>
      </c>
      <c r="AK409" s="4">
        <f>IF(AND(שבוע_בדילוג[[#This Row],[הווסת פעיל?]]&lt;&gt;1,B410&lt;&gt;1,B410&lt;&gt;""),IF(שבוע_בדילוג[[#This Row],[LengthofCycle]]=F410,1,0),"")</f>
        <v>0</v>
      </c>
      <c r="AL409" s="4">
        <f>IF(AND(שבוע_בדילוג[[#This Row],[הווסת פעיל?]]&lt;&gt;1,B410&lt;&gt;1,B410&lt;&gt;""),IF(OR(שבוע_בדילוג[[#This Row],[LengthofCycle]]=F410,F410=29),1,0),"")</f>
        <v>0</v>
      </c>
      <c r="AM409" s="4">
        <f>IF(AND(שבוע_בדילוג[[#This Row],[הווסת פעיל?]]&lt;&gt;1,B410&lt;&gt;1,B410&lt;&gt;""),IF(OR(שבוע_בדילוג[[#This Row],[LengthofCycle]]=F410,F410=29,F410=28),1,0),"")</f>
        <v>0</v>
      </c>
    </row>
    <row r="410" spans="1:39" x14ac:dyDescent="0.25">
      <c r="A410" s="1" t="s">
        <v>92</v>
      </c>
      <c r="B410" s="1">
        <v>10</v>
      </c>
      <c r="C410" s="1">
        <v>0</v>
      </c>
      <c r="D410" s="1">
        <v>1</v>
      </c>
      <c r="E410" s="1">
        <v>0</v>
      </c>
      <c r="F410" s="1">
        <v>26</v>
      </c>
      <c r="H410" s="1">
        <f>שבוע_בדילוג[[#This Row],[LengthofCycle]]+1</f>
        <v>27</v>
      </c>
      <c r="I410" s="1" t="str">
        <f>IF(IFERROR(LOOKUP(שבוע_בדילוג[[#This Row],[ClientID]],קביעויות[השבוע בדילוג]),FALSE)=שבוע_בדילוג[[#This Row],[ClientID]],1,"")</f>
        <v/>
      </c>
      <c r="J410" s="1" t="str">
        <f>IF(AND(שבוע_בדילוג[[#This Row],[CycleNumber]]&gt;1,OR(B411="",שבוע_בדילוג[[#This Row],[CycleNumber]]&gt;B409)),IF(OR(AND(שבוע_בדילוג[[#This Row],[LengthofCycle]]=29,F409=29),AND(שבוע_בדילוג[[#This Row],[LengthofCycle]]=36,F409=36)),1,""),"")</f>
        <v/>
      </c>
      <c r="K410" s="1" t="str">
        <f>IF(AND(שבוע_בדילוג[[#This Row],[וסת השבוע]]=1,J409=1,שבוע_בדילוג[[#This Row],[CycleNumber]]&gt;B409),1,"")</f>
        <v/>
      </c>
      <c r="L410" s="1" t="str">
        <f>IF(שבוע_בדילוג[[#This Row],[CycleNumber]]=1,"",IF(שבוע_בדילוג[[#This Row],[וסת השבוע]]=1,0,IF(L409="","",IF(L409=0,IF(שבוע_בדילוג[[#This Row],[LengthofCycle]]=29,0,1),IF(L409=1,IF(שבוע_בדילוג[[#This Row],[LengthofCycle]]+F409=29*2,0,2),IF(L409=2,IF(שבוע_בדילוג[[#This Row],[LengthofCycle]]+F409+F408=29*3,0,3),""))))))</f>
        <v/>
      </c>
      <c r="M410" s="1" t="str">
        <f>IF(שבוע_בדילוג[[#This Row],[וסת השבוע]]=1,IF(שבוע_בדילוג[[#This Row],[וסת השבוע וההפלגה ביחד]]=1,M409+1,0),IF(AND(שבוע_בדילוג[[#This Row],[CycleNumber]]&gt;B409,שבוע_בדילוג[[#This Row],[CycleNumber]]&gt;1),IF(שבוע_בדילוג[[#This Row],[וסת השבוע פעיל?]]&lt;&gt;"",M409+1,""),""))</f>
        <v/>
      </c>
      <c r="N410" s="1" t="str">
        <f>IF(שבוע_בדילוג[[#This Row],[וסת השבוע פעיל?2]]="","",IF(AND(שבוע_בדילוג[[#This Row],[וסת השבוע פעיל?]]&lt;&gt;"",שבוע_בדילוג[[#This Row],[CycleNumber]]&lt;B411,B411&lt;&gt;"",שבוע_בדילוג[[#This Row],[וסת השבוע פעיל?]]&lt;3),IF(L411=0,IF(AND(שבוע_בדילוג[[#This Row],[וסת השבוע פעיל?]]&gt;0,J411=1),0,1),0),""))</f>
        <v/>
      </c>
      <c r="O410" s="1" t="str">
        <f t="shared" si="48"/>
        <v/>
      </c>
      <c r="P410" s="1" t="str">
        <f>IF(AND(שבוע_בדילוג[[#This Row],[חיזוי - שבוע]]=1,K411=1),1,"")</f>
        <v/>
      </c>
      <c r="Q410" s="1" t="str">
        <f>IF(AND(שבוע_בדילוג[[#This Row],[וסת השבוע פעיל?]]&lt;3,OR(שבוע_בדילוג[[#This Row],[CycleNumber]]&gt;B411,B411="")),1,"")</f>
        <v/>
      </c>
      <c r="R410" s="1" t="str">
        <f>IF(AND(שבוע_בדילוג[[#This Row],[חיזוי - שבוע]]&lt;&gt;"",שבוע_בדילוג[[#This Row],[וסת השבוע פעיל?2]]=""),1,"")</f>
        <v/>
      </c>
      <c r="S410" s="1" t="str">
        <f>IF(שבוע_בדילוג[[#This Row],[האישה קבעה וסת שבוע בדילוג?]]=1,IF(שבוע_בדילוג[[#This Row],[וסת השבוע פעיל?]]&lt;3,1,0),"")</f>
        <v/>
      </c>
      <c r="T4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0" s="1">
        <f t="shared" si="45"/>
        <v>0</v>
      </c>
      <c r="V410" s="1">
        <f t="shared" si="46"/>
        <v>0</v>
      </c>
      <c r="W410" s="1">
        <f t="shared" si="47"/>
        <v>0</v>
      </c>
      <c r="X410" s="1" t="str">
        <f>IF(שבוע_בדילוג[[#This Row],[3 הפלגות זהות]]="","",IF(שבוע_בדילוג[[#This Row],[3 הפלגות זהות]]=1,שבוע_בדילוג[[#This Row],[LengthofCycle]],X409))</f>
        <v/>
      </c>
      <c r="Z410" s="1" t="str">
        <f>IF(OR(שבוע_בדילוג[[#This Row],[הווסת פעיל?]]=0,שבוע_בדילוג[[#This Row],[הווסת פעיל?]]=""),"",SUM(Z409,שבוע_בדילוג[[#This Row],[הווסת פעיל?]]))</f>
        <v/>
      </c>
      <c r="AA410" s="1" t="str">
        <f>IF(AND(שבוע_בדילוג[[#This Row],[כמה מחזורים עד עקירה]]&lt;&gt;"",Z411=""),שבוע_בדילוג[[#This Row],[כמה מחזורים עד עקירה]],"")</f>
        <v/>
      </c>
      <c r="AB410" s="1" t="str">
        <f>IF(AND(שבוע_בדילוג[[#This Row],[הווסת פעיל?]]=1,שבוע_בדילוג[[#This Row],[וסת קבוע אחרון]]&lt;&gt;X409),שבוע_בדילוג[[#This Row],[וסת קבוע אחרון]],"")</f>
        <v/>
      </c>
      <c r="AC410" s="1" t="str">
        <f>IF(AND(שבוע_בדילוג[[#This Row],[הווסת פעיל?]]=1,Y409=0,שבוע_בדילוג[[#This Row],[וסת קבוע אחרון]]=X409),שבוע_בדילוג[[#This Row],[וסת קבוע אחרון]],"")</f>
        <v/>
      </c>
      <c r="AD410" s="1" t="str">
        <f>IF(AND(שבוע_בדילוג[[#This Row],[הווסת פעיל?]]=1,Y409=0,שבוע_בדילוג[[#This Row],[וסת קבוע אחרון]]&lt;&gt;X409),1,"")</f>
        <v/>
      </c>
      <c r="AE410" s="1" t="str">
        <f>IF(AND(שבוע_בדילוג[[#This Row],[הווסת פעיל?]]&lt;&gt;"",B411=1),שבוע_בדילוג[[#This Row],[CycleNumber]],"")</f>
        <v/>
      </c>
      <c r="AF410" s="1" t="str">
        <f>IF(AND(שבוע_בדילוג[[#This Row],[הווסת פעיל?]]&lt;&gt;"",Y409=""),שבוע_בדילוג[[#This Row],[CycleNumber]],"")</f>
        <v/>
      </c>
      <c r="AG410" s="1" t="str">
        <f>IF(B411=1,"",IF(שבוע_בדילוג[[#This Row],[הווסת פעיל?]]=1,IF(שבוע_בדילוג[[#This Row],[וסת קבוע אחרון]]=F411,1,0),""))</f>
        <v/>
      </c>
      <c r="AH410" s="1" t="str">
        <f>IF(B411=1,"",IF(שבוע_בדילוג[[#This Row],[הווסת פעיל?]]=1,IF(OR(שבוע_בדילוג[[#This Row],[וסת קבוע אחרון]]=F411,F411=שבוע_בדילוג[[#This Row],[LengthofCycle]]),1,0),""))</f>
        <v/>
      </c>
      <c r="AI410" s="1" t="str">
        <f>IF(B411=1,"",IF(שבוע_בדילוג[[#This Row],[הווסת פעיל?]]=1,IF(OR(שבוע_בדילוג[[#This Row],[וסת קבוע אחרון]]=F411,F411=שבוע_בדילוג[[#This Row],[LengthofCycle]],AND(שבוע_בדילוג[[#This Row],[LengthofCycle]]&lt;&gt;שבוע_בדילוג[[#This Row],[וסת קבוע אחרון]],OR(F411=28,F411=29))),1,0),""))</f>
        <v/>
      </c>
      <c r="AJ410" s="1" t="str">
        <f>IF(AND(שבוע_בדילוג[[#This Row],[הווסת פעיל?]]=1,B411=1),1,"")</f>
        <v/>
      </c>
      <c r="AK410" s="4">
        <f>IF(AND(שבוע_בדילוג[[#This Row],[הווסת פעיל?]]&lt;&gt;1,B411&lt;&gt;1,B411&lt;&gt;""),IF(שבוע_בדילוג[[#This Row],[LengthofCycle]]=F411,1,0),"")</f>
        <v>0</v>
      </c>
      <c r="AL410" s="4">
        <f>IF(AND(שבוע_בדילוג[[#This Row],[הווסת פעיל?]]&lt;&gt;1,B411&lt;&gt;1,B411&lt;&gt;""),IF(OR(שבוע_בדילוג[[#This Row],[LengthofCycle]]=F411,F411=29),1,0),"")</f>
        <v>0</v>
      </c>
      <c r="AM410" s="4">
        <f>IF(AND(שבוע_בדילוג[[#This Row],[הווסת פעיל?]]&lt;&gt;1,B411&lt;&gt;1,B411&lt;&gt;""),IF(OR(שבוע_בדילוג[[#This Row],[LengthofCycle]]=F411,F411=29,F411=28),1,0),"")</f>
        <v>1</v>
      </c>
    </row>
    <row r="411" spans="1:39" x14ac:dyDescent="0.25">
      <c r="A411" s="1" t="s">
        <v>92</v>
      </c>
      <c r="B411" s="1">
        <v>11</v>
      </c>
      <c r="C411" s="1">
        <v>0</v>
      </c>
      <c r="D411" s="1">
        <v>1</v>
      </c>
      <c r="E411" s="1">
        <v>0</v>
      </c>
      <c r="F411" s="1">
        <v>28</v>
      </c>
      <c r="H411" s="1">
        <f>שבוע_בדילוג[[#This Row],[LengthofCycle]]+1</f>
        <v>29</v>
      </c>
      <c r="I411" s="1" t="str">
        <f>IF(IFERROR(LOOKUP(שבוע_בדילוג[[#This Row],[ClientID]],קביעויות[השבוע בדילוג]),FALSE)=שבוע_בדילוג[[#This Row],[ClientID]],1,"")</f>
        <v/>
      </c>
      <c r="J411" s="1" t="str">
        <f>IF(AND(שבוע_בדילוג[[#This Row],[CycleNumber]]&gt;1,OR(B412="",שבוע_בדילוג[[#This Row],[CycleNumber]]&gt;B410)),IF(OR(AND(שבוע_בדילוג[[#This Row],[LengthofCycle]]=29,F410=29),AND(שבוע_בדילוג[[#This Row],[LengthofCycle]]=36,F410=36)),1,""),"")</f>
        <v/>
      </c>
      <c r="K411" s="1" t="str">
        <f>IF(AND(שבוע_בדילוג[[#This Row],[וסת השבוע]]=1,J410=1,שבוע_בדילוג[[#This Row],[CycleNumber]]&gt;B410),1,"")</f>
        <v/>
      </c>
      <c r="L411" s="1" t="str">
        <f>IF(שבוע_בדילוג[[#This Row],[CycleNumber]]=1,"",IF(שבוע_בדילוג[[#This Row],[וסת השבוע]]=1,0,IF(L410="","",IF(L410=0,IF(שבוע_בדילוג[[#This Row],[LengthofCycle]]=29,0,1),IF(L410=1,IF(שבוע_בדילוג[[#This Row],[LengthofCycle]]+F410=29*2,0,2),IF(L410=2,IF(שבוע_בדילוג[[#This Row],[LengthofCycle]]+F410+F409=29*3,0,3),""))))))</f>
        <v/>
      </c>
      <c r="M411" s="1" t="str">
        <f>IF(שבוע_בדילוג[[#This Row],[וסת השבוע]]=1,IF(שבוע_בדילוג[[#This Row],[וסת השבוע וההפלגה ביחד]]=1,M410+1,0),IF(AND(שבוע_בדילוג[[#This Row],[CycleNumber]]&gt;B410,שבוע_בדילוג[[#This Row],[CycleNumber]]&gt;1),IF(שבוע_בדילוג[[#This Row],[וסת השבוע פעיל?]]&lt;&gt;"",M410+1,""),""))</f>
        <v/>
      </c>
      <c r="N411" s="1" t="str">
        <f>IF(שבוע_בדילוג[[#This Row],[וסת השבוע פעיל?2]]="","",IF(AND(שבוע_בדילוג[[#This Row],[וסת השבוע פעיל?]]&lt;&gt;"",שבוע_בדילוג[[#This Row],[CycleNumber]]&lt;B412,B412&lt;&gt;"",שבוע_בדילוג[[#This Row],[וסת השבוע פעיל?]]&lt;3),IF(L412=0,IF(AND(שבוע_בדילוג[[#This Row],[וסת השבוע פעיל?]]&gt;0,J412=1),0,1),0),""))</f>
        <v/>
      </c>
      <c r="O411" s="1" t="str">
        <f t="shared" si="48"/>
        <v/>
      </c>
      <c r="P411" s="1" t="str">
        <f>IF(AND(שבוע_בדילוג[[#This Row],[חיזוי - שבוע]]=1,K412=1),1,"")</f>
        <v/>
      </c>
      <c r="Q411" s="1" t="str">
        <f>IF(AND(שבוע_בדילוג[[#This Row],[וסת השבוע פעיל?]]&lt;3,OR(שבוע_בדילוג[[#This Row],[CycleNumber]]&gt;B412,B412="")),1,"")</f>
        <v/>
      </c>
      <c r="R411" s="1" t="str">
        <f>IF(AND(שבוע_בדילוג[[#This Row],[חיזוי - שבוע]]&lt;&gt;"",שבוע_בדילוג[[#This Row],[וסת השבוע פעיל?2]]=""),1,"")</f>
        <v/>
      </c>
      <c r="S411" s="1" t="str">
        <f>IF(שבוע_בדילוג[[#This Row],[האישה קבעה וסת שבוע בדילוג?]]=1,IF(שבוע_בדילוג[[#This Row],[וסת השבוע פעיל?]]&lt;3,1,0),"")</f>
        <v/>
      </c>
      <c r="T4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1" s="1">
        <f t="shared" si="45"/>
        <v>0</v>
      </c>
      <c r="V411" s="1">
        <f t="shared" si="46"/>
        <v>0</v>
      </c>
      <c r="W411" s="1">
        <f t="shared" si="47"/>
        <v>0</v>
      </c>
      <c r="X411" s="1" t="str">
        <f>IF(שבוע_בדילוג[[#This Row],[3 הפלגות זהות]]="","",IF(שבוע_בדילוג[[#This Row],[3 הפלגות זהות]]=1,שבוע_בדילוג[[#This Row],[LengthofCycle]],X410))</f>
        <v/>
      </c>
      <c r="Z411" s="1" t="str">
        <f>IF(OR(שבוע_בדילוג[[#This Row],[הווסת פעיל?]]=0,שבוע_בדילוג[[#This Row],[הווסת פעיל?]]=""),"",SUM(Z410,שבוע_בדילוג[[#This Row],[הווסת פעיל?]]))</f>
        <v/>
      </c>
      <c r="AA411" s="1" t="str">
        <f>IF(AND(שבוע_בדילוג[[#This Row],[כמה מחזורים עד עקירה]]&lt;&gt;"",Z412=""),שבוע_בדילוג[[#This Row],[כמה מחזורים עד עקירה]],"")</f>
        <v/>
      </c>
      <c r="AB411" s="1" t="str">
        <f>IF(AND(שבוע_בדילוג[[#This Row],[הווסת פעיל?]]=1,שבוע_בדילוג[[#This Row],[וסת קבוע אחרון]]&lt;&gt;X410),שבוע_בדילוג[[#This Row],[וסת קבוע אחרון]],"")</f>
        <v/>
      </c>
      <c r="AC411" s="1" t="str">
        <f>IF(AND(שבוע_בדילוג[[#This Row],[הווסת פעיל?]]=1,Y410=0,שבוע_בדילוג[[#This Row],[וסת קבוע אחרון]]=X410),שבוע_בדילוג[[#This Row],[וסת קבוע אחרון]],"")</f>
        <v/>
      </c>
      <c r="AD411" s="1" t="str">
        <f>IF(AND(שבוע_בדילוג[[#This Row],[הווסת פעיל?]]=1,Y410=0,שבוע_בדילוג[[#This Row],[וסת קבוע אחרון]]&lt;&gt;X410),1,"")</f>
        <v/>
      </c>
      <c r="AE411" s="1" t="str">
        <f>IF(AND(שבוע_בדילוג[[#This Row],[הווסת פעיל?]]&lt;&gt;"",B412=1),שבוע_בדילוג[[#This Row],[CycleNumber]],"")</f>
        <v/>
      </c>
      <c r="AF411" s="1" t="str">
        <f>IF(AND(שבוע_בדילוג[[#This Row],[הווסת פעיל?]]&lt;&gt;"",Y410=""),שבוע_בדילוג[[#This Row],[CycleNumber]],"")</f>
        <v/>
      </c>
      <c r="AG411" s="1" t="str">
        <f>IF(B412=1,"",IF(שבוע_בדילוג[[#This Row],[הווסת פעיל?]]=1,IF(שבוע_בדילוג[[#This Row],[וסת קבוע אחרון]]=F412,1,0),""))</f>
        <v/>
      </c>
      <c r="AH411" s="1" t="str">
        <f>IF(B412=1,"",IF(שבוע_בדילוג[[#This Row],[הווסת פעיל?]]=1,IF(OR(שבוע_בדילוג[[#This Row],[וסת קבוע אחרון]]=F412,F412=שבוע_בדילוג[[#This Row],[LengthofCycle]]),1,0),""))</f>
        <v/>
      </c>
      <c r="AI411" s="1" t="str">
        <f>IF(B412=1,"",IF(שבוע_בדילוג[[#This Row],[הווסת פעיל?]]=1,IF(OR(שבוע_בדילוג[[#This Row],[וסת קבוע אחרון]]=F412,F412=שבוע_בדילוג[[#This Row],[LengthofCycle]],AND(שבוע_בדילוג[[#This Row],[LengthofCycle]]&lt;&gt;שבוע_בדילוג[[#This Row],[וסת קבוע אחרון]],OR(F412=28,F412=29))),1,0),""))</f>
        <v/>
      </c>
      <c r="AJ411" s="1" t="str">
        <f>IF(AND(שבוע_בדילוג[[#This Row],[הווסת פעיל?]]=1,B412=1),1,"")</f>
        <v/>
      </c>
      <c r="AK411" s="4">
        <f>IF(AND(שבוע_בדילוג[[#This Row],[הווסת פעיל?]]&lt;&gt;1,B412&lt;&gt;1,B412&lt;&gt;""),IF(שבוע_בדילוג[[#This Row],[LengthofCycle]]=F412,1,0),"")</f>
        <v>0</v>
      </c>
      <c r="AL411" s="4">
        <f>IF(AND(שבוע_בדילוג[[#This Row],[הווסת פעיל?]]&lt;&gt;1,B412&lt;&gt;1,B412&lt;&gt;""),IF(OR(שבוע_בדילוג[[#This Row],[LengthofCycle]]=F412,F412=29),1,0),"")</f>
        <v>0</v>
      </c>
      <c r="AM411" s="4">
        <f>IF(AND(שבוע_בדילוג[[#This Row],[הווסת פעיל?]]&lt;&gt;1,B412&lt;&gt;1,B412&lt;&gt;""),IF(OR(שבוע_בדילוג[[#This Row],[LengthofCycle]]=F412,F412=29,F412=28),1,0),"")</f>
        <v>0</v>
      </c>
    </row>
    <row r="412" spans="1:39" x14ac:dyDescent="0.25">
      <c r="A412" s="1" t="s">
        <v>92</v>
      </c>
      <c r="B412" s="1">
        <v>12</v>
      </c>
      <c r="C412" s="1">
        <v>0</v>
      </c>
      <c r="D412" s="1">
        <v>1</v>
      </c>
      <c r="E412" s="1">
        <v>0</v>
      </c>
      <c r="F412" s="1">
        <v>26</v>
      </c>
      <c r="H412" s="1">
        <f>שבוע_בדילוג[[#This Row],[LengthofCycle]]+1</f>
        <v>27</v>
      </c>
      <c r="I412" s="1" t="str">
        <f>IF(IFERROR(LOOKUP(שבוע_בדילוג[[#This Row],[ClientID]],קביעויות[השבוע בדילוג]),FALSE)=שבוע_בדילוג[[#This Row],[ClientID]],1,"")</f>
        <v/>
      </c>
      <c r="J412" s="1" t="str">
        <f>IF(AND(שבוע_בדילוג[[#This Row],[CycleNumber]]&gt;1,OR(B413="",שבוע_בדילוג[[#This Row],[CycleNumber]]&gt;B411)),IF(OR(AND(שבוע_בדילוג[[#This Row],[LengthofCycle]]=29,F411=29),AND(שבוע_בדילוג[[#This Row],[LengthofCycle]]=36,F411=36)),1,""),"")</f>
        <v/>
      </c>
      <c r="K412" s="1" t="str">
        <f>IF(AND(שבוע_בדילוג[[#This Row],[וסת השבוע]]=1,J411=1,שבוע_בדילוג[[#This Row],[CycleNumber]]&gt;B411),1,"")</f>
        <v/>
      </c>
      <c r="L412" s="1" t="str">
        <f>IF(שבוע_בדילוג[[#This Row],[CycleNumber]]=1,"",IF(שבוע_בדילוג[[#This Row],[וסת השבוע]]=1,0,IF(L411="","",IF(L411=0,IF(שבוע_בדילוג[[#This Row],[LengthofCycle]]=29,0,1),IF(L411=1,IF(שבוע_בדילוג[[#This Row],[LengthofCycle]]+F411=29*2,0,2),IF(L411=2,IF(שבוע_בדילוג[[#This Row],[LengthofCycle]]+F411+F410=29*3,0,3),""))))))</f>
        <v/>
      </c>
      <c r="M412" s="1" t="str">
        <f>IF(שבוע_בדילוג[[#This Row],[וסת השבוע]]=1,IF(שבוע_בדילוג[[#This Row],[וסת השבוע וההפלגה ביחד]]=1,M411+1,0),IF(AND(שבוע_בדילוג[[#This Row],[CycleNumber]]&gt;B411,שבוע_בדילוג[[#This Row],[CycleNumber]]&gt;1),IF(שבוע_בדילוג[[#This Row],[וסת השבוע פעיל?]]&lt;&gt;"",M411+1,""),""))</f>
        <v/>
      </c>
      <c r="N412" s="1" t="str">
        <f>IF(שבוע_בדילוג[[#This Row],[וסת השבוע פעיל?2]]="","",IF(AND(שבוע_בדילוג[[#This Row],[וסת השבוע פעיל?]]&lt;&gt;"",שבוע_בדילוג[[#This Row],[CycleNumber]]&lt;B413,B413&lt;&gt;"",שבוע_בדילוג[[#This Row],[וסת השבוע פעיל?]]&lt;3),IF(L413=0,IF(AND(שבוע_בדילוג[[#This Row],[וסת השבוע פעיל?]]&gt;0,J413=1),0,1),0),""))</f>
        <v/>
      </c>
      <c r="O412" s="1" t="str">
        <f t="shared" si="48"/>
        <v/>
      </c>
      <c r="P412" s="1" t="str">
        <f>IF(AND(שבוע_בדילוג[[#This Row],[חיזוי - שבוע]]=1,K413=1),1,"")</f>
        <v/>
      </c>
      <c r="Q412" s="1" t="str">
        <f>IF(AND(שבוע_בדילוג[[#This Row],[וסת השבוע פעיל?]]&lt;3,OR(שבוע_בדילוג[[#This Row],[CycleNumber]]&gt;B413,B413="")),1,"")</f>
        <v/>
      </c>
      <c r="R412" s="1" t="str">
        <f>IF(AND(שבוע_בדילוג[[#This Row],[חיזוי - שבוע]]&lt;&gt;"",שבוע_בדילוג[[#This Row],[וסת השבוע פעיל?2]]=""),1,"")</f>
        <v/>
      </c>
      <c r="S412" s="1" t="str">
        <f>IF(שבוע_בדילוג[[#This Row],[האישה קבעה וסת שבוע בדילוג?]]=1,IF(שבוע_בדילוג[[#This Row],[וסת השבוע פעיל?]]&lt;3,1,0),"")</f>
        <v/>
      </c>
      <c r="T4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2" s="1">
        <f t="shared" si="45"/>
        <v>0</v>
      </c>
      <c r="V412" s="1">
        <f t="shared" si="46"/>
        <v>0</v>
      </c>
      <c r="W412" s="1">
        <f t="shared" si="47"/>
        <v>0</v>
      </c>
      <c r="X412" s="1" t="str">
        <f>IF(שבוע_בדילוג[[#This Row],[3 הפלגות זהות]]="","",IF(שבוע_בדילוג[[#This Row],[3 הפלגות זהות]]=1,שבוע_בדילוג[[#This Row],[LengthofCycle]],X411))</f>
        <v/>
      </c>
      <c r="Z412" s="1" t="str">
        <f>IF(OR(שבוע_בדילוג[[#This Row],[הווסת פעיל?]]=0,שבוע_בדילוג[[#This Row],[הווסת פעיל?]]=""),"",SUM(Z411,שבוע_בדילוג[[#This Row],[הווסת פעיל?]]))</f>
        <v/>
      </c>
      <c r="AA412" s="1" t="str">
        <f>IF(AND(שבוע_בדילוג[[#This Row],[כמה מחזורים עד עקירה]]&lt;&gt;"",Z413=""),שבוע_בדילוג[[#This Row],[כמה מחזורים עד עקירה]],"")</f>
        <v/>
      </c>
      <c r="AB412" s="1" t="str">
        <f>IF(AND(שבוע_בדילוג[[#This Row],[הווסת פעיל?]]=1,שבוע_בדילוג[[#This Row],[וסת קבוע אחרון]]&lt;&gt;X411),שבוע_בדילוג[[#This Row],[וסת קבוע אחרון]],"")</f>
        <v/>
      </c>
      <c r="AC412" s="1" t="str">
        <f>IF(AND(שבוע_בדילוג[[#This Row],[הווסת פעיל?]]=1,Y411=0,שבוע_בדילוג[[#This Row],[וסת קבוע אחרון]]=X411),שבוע_בדילוג[[#This Row],[וסת קבוע אחרון]],"")</f>
        <v/>
      </c>
      <c r="AD412" s="1" t="str">
        <f>IF(AND(שבוע_בדילוג[[#This Row],[הווסת פעיל?]]=1,Y411=0,שבוע_בדילוג[[#This Row],[וסת קבוע אחרון]]&lt;&gt;X411),1,"")</f>
        <v/>
      </c>
      <c r="AE412" s="1" t="str">
        <f>IF(AND(שבוע_בדילוג[[#This Row],[הווסת פעיל?]]&lt;&gt;"",B413=1),שבוע_בדילוג[[#This Row],[CycleNumber]],"")</f>
        <v/>
      </c>
      <c r="AF412" s="1" t="str">
        <f>IF(AND(שבוע_בדילוג[[#This Row],[הווסת פעיל?]]&lt;&gt;"",Y411=""),שבוע_בדילוג[[#This Row],[CycleNumber]],"")</f>
        <v/>
      </c>
      <c r="AG412" s="1" t="str">
        <f>IF(B413=1,"",IF(שבוע_בדילוג[[#This Row],[הווסת פעיל?]]=1,IF(שבוע_בדילוג[[#This Row],[וסת קבוע אחרון]]=F413,1,0),""))</f>
        <v/>
      </c>
      <c r="AH412" s="1" t="str">
        <f>IF(B413=1,"",IF(שבוע_בדילוג[[#This Row],[הווסת פעיל?]]=1,IF(OR(שבוע_בדילוג[[#This Row],[וסת קבוע אחרון]]=F413,F413=שבוע_בדילוג[[#This Row],[LengthofCycle]]),1,0),""))</f>
        <v/>
      </c>
      <c r="AI412" s="1" t="str">
        <f>IF(B413=1,"",IF(שבוע_בדילוג[[#This Row],[הווסת פעיל?]]=1,IF(OR(שבוע_בדילוג[[#This Row],[וסת קבוע אחרון]]=F413,F413=שבוע_בדילוג[[#This Row],[LengthofCycle]],AND(שבוע_בדילוג[[#This Row],[LengthofCycle]]&lt;&gt;שבוע_בדילוג[[#This Row],[וסת קבוע אחרון]],OR(F413=28,F413=29))),1,0),""))</f>
        <v/>
      </c>
      <c r="AJ412" s="1" t="str">
        <f>IF(AND(שבוע_בדילוג[[#This Row],[הווסת פעיל?]]=1,B413=1),1,"")</f>
        <v/>
      </c>
      <c r="AK412" s="4">
        <f>IF(AND(שבוע_בדילוג[[#This Row],[הווסת פעיל?]]&lt;&gt;1,B413&lt;&gt;1,B413&lt;&gt;""),IF(שבוע_בדילוג[[#This Row],[LengthofCycle]]=F413,1,0),"")</f>
        <v>0</v>
      </c>
      <c r="AL412" s="4">
        <f>IF(AND(שבוע_בדילוג[[#This Row],[הווסת פעיל?]]&lt;&gt;1,B413&lt;&gt;1,B413&lt;&gt;""),IF(OR(שבוע_בדילוג[[#This Row],[LengthofCycle]]=F413,F413=29),1,0),"")</f>
        <v>0</v>
      </c>
      <c r="AM412" s="4">
        <f>IF(AND(שבוע_בדילוג[[#This Row],[הווסת פעיל?]]&lt;&gt;1,B413&lt;&gt;1,B413&lt;&gt;""),IF(OR(שבוע_בדילוג[[#This Row],[LengthofCycle]]=F413,F413=29,F413=28),1,0),"")</f>
        <v>0</v>
      </c>
    </row>
    <row r="413" spans="1:39" x14ac:dyDescent="0.25">
      <c r="A413" s="1" t="s">
        <v>92</v>
      </c>
      <c r="B413" s="1">
        <v>13</v>
      </c>
      <c r="C413" s="1">
        <v>0</v>
      </c>
      <c r="D413" s="1">
        <v>1</v>
      </c>
      <c r="E413" s="1">
        <v>0</v>
      </c>
      <c r="F413" s="1">
        <v>25</v>
      </c>
      <c r="H413" s="1">
        <f>שבוע_בדילוג[[#This Row],[LengthofCycle]]+1</f>
        <v>26</v>
      </c>
      <c r="I413" s="1" t="str">
        <f>IF(IFERROR(LOOKUP(שבוע_בדילוג[[#This Row],[ClientID]],קביעויות[השבוע בדילוג]),FALSE)=שבוע_בדילוג[[#This Row],[ClientID]],1,"")</f>
        <v/>
      </c>
      <c r="J413" s="1" t="str">
        <f>IF(AND(שבוע_בדילוג[[#This Row],[CycleNumber]]&gt;1,OR(B414="",שבוע_בדילוג[[#This Row],[CycleNumber]]&gt;B412)),IF(OR(AND(שבוע_בדילוג[[#This Row],[LengthofCycle]]=29,F412=29),AND(שבוע_בדילוג[[#This Row],[LengthofCycle]]=36,F412=36)),1,""),"")</f>
        <v/>
      </c>
      <c r="K413" s="1" t="str">
        <f>IF(AND(שבוע_בדילוג[[#This Row],[וסת השבוע]]=1,J412=1,שבוע_בדילוג[[#This Row],[CycleNumber]]&gt;B412),1,"")</f>
        <v/>
      </c>
      <c r="L413" s="1" t="str">
        <f>IF(שבוע_בדילוג[[#This Row],[CycleNumber]]=1,"",IF(שבוע_בדילוג[[#This Row],[וסת השבוע]]=1,0,IF(L412="","",IF(L412=0,IF(שבוע_בדילוג[[#This Row],[LengthofCycle]]=29,0,1),IF(L412=1,IF(שבוע_בדילוג[[#This Row],[LengthofCycle]]+F412=29*2,0,2),IF(L412=2,IF(שבוע_בדילוג[[#This Row],[LengthofCycle]]+F412+F411=29*3,0,3),""))))))</f>
        <v/>
      </c>
      <c r="M413" s="1" t="str">
        <f>IF(שבוע_בדילוג[[#This Row],[וסת השבוע]]=1,IF(שבוע_בדילוג[[#This Row],[וסת השבוע וההפלגה ביחד]]=1,M412+1,0),IF(AND(שבוע_בדילוג[[#This Row],[CycleNumber]]&gt;B412,שבוע_בדילוג[[#This Row],[CycleNumber]]&gt;1),IF(שבוע_בדילוג[[#This Row],[וסת השבוע פעיל?]]&lt;&gt;"",M412+1,""),""))</f>
        <v/>
      </c>
      <c r="N413" s="1" t="str">
        <f>IF(שבוע_בדילוג[[#This Row],[וסת השבוע פעיל?2]]="","",IF(AND(שבוע_בדילוג[[#This Row],[וסת השבוע פעיל?]]&lt;&gt;"",שבוע_בדילוג[[#This Row],[CycleNumber]]&lt;B414,B414&lt;&gt;"",שבוע_בדילוג[[#This Row],[וסת השבוע פעיל?]]&lt;3),IF(L414=0,IF(AND(שבוע_בדילוג[[#This Row],[וסת השבוע פעיל?]]&gt;0,J414=1),0,1),0),""))</f>
        <v/>
      </c>
      <c r="O413" s="1" t="str">
        <f t="shared" si="48"/>
        <v/>
      </c>
      <c r="P413" s="1" t="str">
        <f>IF(AND(שבוע_בדילוג[[#This Row],[חיזוי - שבוע]]=1,K414=1),1,"")</f>
        <v/>
      </c>
      <c r="Q413" s="1" t="str">
        <f>IF(AND(שבוע_בדילוג[[#This Row],[וסת השבוע פעיל?]]&lt;3,OR(שבוע_בדילוג[[#This Row],[CycleNumber]]&gt;B414,B414="")),1,"")</f>
        <v/>
      </c>
      <c r="R413" s="1" t="str">
        <f>IF(AND(שבוע_בדילוג[[#This Row],[חיזוי - שבוע]]&lt;&gt;"",שבוע_בדילוג[[#This Row],[וסת השבוע פעיל?2]]=""),1,"")</f>
        <v/>
      </c>
      <c r="S413" s="1" t="str">
        <f>IF(שבוע_בדילוג[[#This Row],[האישה קבעה וסת שבוע בדילוג?]]=1,IF(שבוע_בדילוג[[#This Row],[וסת השבוע פעיל?]]&lt;3,1,0),"")</f>
        <v/>
      </c>
      <c r="T4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3" s="1">
        <f t="shared" si="45"/>
        <v>0</v>
      </c>
      <c r="V413" s="1">
        <f t="shared" si="46"/>
        <v>0</v>
      </c>
      <c r="W413" s="1">
        <f t="shared" si="47"/>
        <v>0</v>
      </c>
      <c r="X413" s="1" t="str">
        <f>IF(שבוע_בדילוג[[#This Row],[3 הפלגות זהות]]="","",IF(שבוע_בדילוג[[#This Row],[3 הפלגות זהות]]=1,שבוע_בדילוג[[#This Row],[LengthofCycle]],X412))</f>
        <v/>
      </c>
      <c r="Z413" s="1" t="str">
        <f>IF(OR(שבוע_בדילוג[[#This Row],[הווסת פעיל?]]=0,שבוע_בדילוג[[#This Row],[הווסת פעיל?]]=""),"",SUM(Z412,שבוע_בדילוג[[#This Row],[הווסת פעיל?]]))</f>
        <v/>
      </c>
      <c r="AA413" s="1" t="str">
        <f>IF(AND(שבוע_בדילוג[[#This Row],[כמה מחזורים עד עקירה]]&lt;&gt;"",Z414=""),שבוע_בדילוג[[#This Row],[כמה מחזורים עד עקירה]],"")</f>
        <v/>
      </c>
      <c r="AB413" s="1" t="str">
        <f>IF(AND(שבוע_בדילוג[[#This Row],[הווסת פעיל?]]=1,שבוע_בדילוג[[#This Row],[וסת קבוע אחרון]]&lt;&gt;X412),שבוע_בדילוג[[#This Row],[וסת קבוע אחרון]],"")</f>
        <v/>
      </c>
      <c r="AC413" s="1" t="str">
        <f>IF(AND(שבוע_בדילוג[[#This Row],[הווסת פעיל?]]=1,Y412=0,שבוע_בדילוג[[#This Row],[וסת קבוע אחרון]]=X412),שבוע_בדילוג[[#This Row],[וסת קבוע אחרון]],"")</f>
        <v/>
      </c>
      <c r="AD413" s="1" t="str">
        <f>IF(AND(שבוע_בדילוג[[#This Row],[הווסת פעיל?]]=1,Y412=0,שבוע_בדילוג[[#This Row],[וסת קבוע אחרון]]&lt;&gt;X412),1,"")</f>
        <v/>
      </c>
      <c r="AE413" s="1" t="str">
        <f>IF(AND(שבוע_בדילוג[[#This Row],[הווסת פעיל?]]&lt;&gt;"",B414=1),שבוע_בדילוג[[#This Row],[CycleNumber]],"")</f>
        <v/>
      </c>
      <c r="AF413" s="1" t="str">
        <f>IF(AND(שבוע_בדילוג[[#This Row],[הווסת פעיל?]]&lt;&gt;"",Y412=""),שבוע_בדילוג[[#This Row],[CycleNumber]],"")</f>
        <v/>
      </c>
      <c r="AG413" s="1" t="str">
        <f>IF(B414=1,"",IF(שבוע_בדילוג[[#This Row],[הווסת פעיל?]]=1,IF(שבוע_בדילוג[[#This Row],[וסת קבוע אחרון]]=F414,1,0),""))</f>
        <v/>
      </c>
      <c r="AH413" s="1" t="str">
        <f>IF(B414=1,"",IF(שבוע_בדילוג[[#This Row],[הווסת פעיל?]]=1,IF(OR(שבוע_בדילוג[[#This Row],[וסת קבוע אחרון]]=F414,F414=שבוע_בדילוג[[#This Row],[LengthofCycle]]),1,0),""))</f>
        <v/>
      </c>
      <c r="AI413" s="1" t="str">
        <f>IF(B414=1,"",IF(שבוע_בדילוג[[#This Row],[הווסת פעיל?]]=1,IF(OR(שבוע_בדילוג[[#This Row],[וסת קבוע אחרון]]=F414,F414=שבוע_בדילוג[[#This Row],[LengthofCycle]],AND(שבוע_בדילוג[[#This Row],[LengthofCycle]]&lt;&gt;שבוע_בדילוג[[#This Row],[וסת קבוע אחרון]],OR(F414=28,F414=29))),1,0),""))</f>
        <v/>
      </c>
      <c r="AJ413" s="1" t="str">
        <f>IF(AND(שבוע_בדילוג[[#This Row],[הווסת פעיל?]]=1,B414=1),1,"")</f>
        <v/>
      </c>
      <c r="AK413" s="4" t="str">
        <f>IF(AND(שבוע_בדילוג[[#This Row],[הווסת פעיל?]]&lt;&gt;1,B414&lt;&gt;1,B414&lt;&gt;""),IF(שבוע_בדילוג[[#This Row],[LengthofCycle]]=F414,1,0),"")</f>
        <v/>
      </c>
      <c r="AL413" s="4" t="str">
        <f>IF(AND(שבוע_בדילוג[[#This Row],[הווסת פעיל?]]&lt;&gt;1,B414&lt;&gt;1,B414&lt;&gt;""),IF(OR(שבוע_בדילוג[[#This Row],[LengthofCycle]]=F414,F414=29),1,0),"")</f>
        <v/>
      </c>
      <c r="AM413" s="4" t="str">
        <f>IF(AND(שבוע_בדילוג[[#This Row],[הווסת פעיל?]]&lt;&gt;1,B414&lt;&gt;1,B414&lt;&gt;""),IF(OR(שבוע_בדילוג[[#This Row],[LengthofCycle]]=F414,F414=29,F414=28),1,0),"")</f>
        <v/>
      </c>
    </row>
    <row r="414" spans="1:39" x14ac:dyDescent="0.25">
      <c r="A414" s="1" t="s">
        <v>93</v>
      </c>
      <c r="B414" s="1">
        <v>1</v>
      </c>
      <c r="C414" s="1">
        <v>1</v>
      </c>
      <c r="D414" s="1">
        <v>1</v>
      </c>
      <c r="E414" s="1">
        <v>0</v>
      </c>
      <c r="F414" s="1">
        <v>26</v>
      </c>
      <c r="H414" s="1">
        <f>שבוע_בדילוג[[#This Row],[LengthofCycle]]+1</f>
        <v>27</v>
      </c>
      <c r="I414" s="1" t="str">
        <f>IF(IFERROR(LOOKUP(שבוע_בדילוג[[#This Row],[ClientID]],קביעויות[השבוע בדילוג]),FALSE)=שבוע_בדילוג[[#This Row],[ClientID]],1,"")</f>
        <v/>
      </c>
      <c r="J414" s="1" t="str">
        <f>IF(AND(שבוע_בדילוג[[#This Row],[CycleNumber]]&gt;1,OR(B415="",שבוע_בדילוג[[#This Row],[CycleNumber]]&gt;B413)),IF(OR(AND(שבוע_בדילוג[[#This Row],[LengthofCycle]]=29,F413=29),AND(שבוע_בדילוג[[#This Row],[LengthofCycle]]=36,F413=36)),1,""),"")</f>
        <v/>
      </c>
      <c r="K414" s="1" t="str">
        <f>IF(AND(שבוע_בדילוג[[#This Row],[וסת השבוע]]=1,J413=1,שבוע_בדילוג[[#This Row],[CycleNumber]]&gt;B413),1,"")</f>
        <v/>
      </c>
      <c r="L414" s="1" t="str">
        <f>IF(שבוע_בדילוג[[#This Row],[CycleNumber]]=1,"",IF(שבוע_בדילוג[[#This Row],[וסת השבוע]]=1,0,IF(L413="","",IF(L413=0,IF(שבוע_בדילוג[[#This Row],[LengthofCycle]]=29,0,1),IF(L413=1,IF(שבוע_בדילוג[[#This Row],[LengthofCycle]]+F413=29*2,0,2),IF(L413=2,IF(שבוע_בדילוג[[#This Row],[LengthofCycle]]+F413+F412=29*3,0,3),""))))))</f>
        <v/>
      </c>
      <c r="M414" s="1" t="str">
        <f>IF(שבוע_בדילוג[[#This Row],[וסת השבוע]]=1,IF(שבוע_בדילוג[[#This Row],[וסת השבוע וההפלגה ביחד]]=1,M413+1,0),IF(AND(שבוע_בדילוג[[#This Row],[CycleNumber]]&gt;B413,שבוע_בדילוג[[#This Row],[CycleNumber]]&gt;1),IF(שבוע_בדילוג[[#This Row],[וסת השבוע פעיל?]]&lt;&gt;"",M413+1,""),""))</f>
        <v/>
      </c>
      <c r="N414" s="1" t="str">
        <f>IF(שבוע_בדילוג[[#This Row],[וסת השבוע פעיל?2]]="","",IF(AND(שבוע_בדילוג[[#This Row],[וסת השבוע פעיל?]]&lt;&gt;"",שבוע_בדילוג[[#This Row],[CycleNumber]]&lt;B415,B415&lt;&gt;"",שבוע_בדילוג[[#This Row],[וסת השבוע פעיל?]]&lt;3),IF(L415=0,IF(AND(שבוע_בדילוג[[#This Row],[וסת השבוע פעיל?]]&gt;0,J415=1),0,1),0),""))</f>
        <v/>
      </c>
      <c r="O414" s="1" t="str">
        <f t="shared" si="48"/>
        <v/>
      </c>
      <c r="P414" s="1" t="str">
        <f>IF(AND(שבוע_בדילוג[[#This Row],[חיזוי - שבוע]]=1,K415=1),1,"")</f>
        <v/>
      </c>
      <c r="Q414" s="1" t="str">
        <f>IF(AND(שבוע_בדילוג[[#This Row],[וסת השבוע פעיל?]]&lt;3,OR(שבוע_בדילוג[[#This Row],[CycleNumber]]&gt;B415,B415="")),1,"")</f>
        <v/>
      </c>
      <c r="R414" s="1" t="str">
        <f>IF(AND(שבוע_בדילוג[[#This Row],[חיזוי - שבוע]]&lt;&gt;"",שבוע_בדילוג[[#This Row],[וסת השבוע פעיל?2]]=""),1,"")</f>
        <v/>
      </c>
      <c r="S414" s="1" t="str">
        <f>IF(שבוע_בדילוג[[#This Row],[האישה קבעה וסת שבוע בדילוג?]]=1,IF(שבוע_בדילוג[[#This Row],[וסת השבוע פעיל?]]&lt;3,1,0),"")</f>
        <v/>
      </c>
      <c r="T4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4" s="1" t="str">
        <f t="shared" si="45"/>
        <v/>
      </c>
      <c r="V414" s="1" t="str">
        <f t="shared" si="46"/>
        <v/>
      </c>
      <c r="W414" s="1" t="str">
        <f t="shared" si="47"/>
        <v/>
      </c>
      <c r="X414" s="1" t="str">
        <f>IF(שבוע_בדילוג[[#This Row],[3 הפלגות זהות]]="","",IF(שבוע_בדילוג[[#This Row],[3 הפלגות זהות]]=1,שבוע_בדילוג[[#This Row],[LengthofCycle]],X413))</f>
        <v/>
      </c>
      <c r="Z414" s="1" t="str">
        <f>IF(OR(שבוע_בדילוג[[#This Row],[הווסת פעיל?]]=0,שבוע_בדילוג[[#This Row],[הווסת פעיל?]]=""),"",SUM(Z413,שבוע_בדילוג[[#This Row],[הווסת פעיל?]]))</f>
        <v/>
      </c>
      <c r="AA414" s="1" t="str">
        <f>IF(AND(שבוע_בדילוג[[#This Row],[כמה מחזורים עד עקירה]]&lt;&gt;"",Z415=""),שבוע_בדילוג[[#This Row],[כמה מחזורים עד עקירה]],"")</f>
        <v/>
      </c>
      <c r="AB414" s="1" t="str">
        <f>IF(AND(שבוע_בדילוג[[#This Row],[הווסת פעיל?]]=1,שבוע_בדילוג[[#This Row],[וסת קבוע אחרון]]&lt;&gt;X413),שבוע_בדילוג[[#This Row],[וסת קבוע אחרון]],"")</f>
        <v/>
      </c>
      <c r="AC414" s="1" t="str">
        <f>IF(AND(שבוע_בדילוג[[#This Row],[הווסת פעיל?]]=1,Y413=0,שבוע_בדילוג[[#This Row],[וסת קבוע אחרון]]=X413),שבוע_בדילוג[[#This Row],[וסת קבוע אחרון]],"")</f>
        <v/>
      </c>
      <c r="AD414" s="1" t="str">
        <f>IF(AND(שבוע_בדילוג[[#This Row],[הווסת פעיל?]]=1,Y413=0,שבוע_בדילוג[[#This Row],[וסת קבוע אחרון]]&lt;&gt;X413),1,"")</f>
        <v/>
      </c>
      <c r="AE414" s="1" t="str">
        <f>IF(AND(שבוע_בדילוג[[#This Row],[הווסת פעיל?]]&lt;&gt;"",B415=1),שבוע_בדילוג[[#This Row],[CycleNumber]],"")</f>
        <v/>
      </c>
      <c r="AF414" s="1" t="str">
        <f>IF(AND(שבוע_בדילוג[[#This Row],[הווסת פעיל?]]&lt;&gt;"",Y413=""),שבוע_בדילוג[[#This Row],[CycleNumber]],"")</f>
        <v/>
      </c>
      <c r="AG414" s="1" t="str">
        <f>IF(B415=1,"",IF(שבוע_בדילוג[[#This Row],[הווסת פעיל?]]=1,IF(שבוע_בדילוג[[#This Row],[וסת קבוע אחרון]]=F415,1,0),""))</f>
        <v/>
      </c>
      <c r="AH414" s="1" t="str">
        <f>IF(B415=1,"",IF(שבוע_בדילוג[[#This Row],[הווסת פעיל?]]=1,IF(OR(שבוע_בדילוג[[#This Row],[וסת קבוע אחרון]]=F415,F415=שבוע_בדילוג[[#This Row],[LengthofCycle]]),1,0),""))</f>
        <v/>
      </c>
      <c r="AI414" s="1" t="str">
        <f>IF(B415=1,"",IF(שבוע_בדילוג[[#This Row],[הווסת פעיל?]]=1,IF(OR(שבוע_בדילוג[[#This Row],[וסת קבוע אחרון]]=F415,F415=שבוע_בדילוג[[#This Row],[LengthofCycle]],AND(שבוע_בדילוג[[#This Row],[LengthofCycle]]&lt;&gt;שבוע_בדילוג[[#This Row],[וסת קבוע אחרון]],OR(F415=28,F415=29))),1,0),""))</f>
        <v/>
      </c>
      <c r="AJ414" s="1" t="str">
        <f>IF(AND(שבוע_בדילוג[[#This Row],[הווסת פעיל?]]=1,B415=1),1,"")</f>
        <v/>
      </c>
      <c r="AK414" s="4">
        <f>IF(AND(שבוע_בדילוג[[#This Row],[הווסת פעיל?]]&lt;&gt;1,B415&lt;&gt;1,B415&lt;&gt;""),IF(שבוע_בדילוג[[#This Row],[LengthofCycle]]=F415,1,0),"")</f>
        <v>0</v>
      </c>
      <c r="AL414" s="4">
        <f>IF(AND(שבוע_בדילוג[[#This Row],[הווסת פעיל?]]&lt;&gt;1,B415&lt;&gt;1,B415&lt;&gt;""),IF(OR(שבוע_בדילוג[[#This Row],[LengthofCycle]]=F415,F415=29),1,0),"")</f>
        <v>0</v>
      </c>
      <c r="AM414" s="4">
        <f>IF(AND(שבוע_בדילוג[[#This Row],[הווסת פעיל?]]&lt;&gt;1,B415&lt;&gt;1,B415&lt;&gt;""),IF(OR(שבוע_בדילוג[[#This Row],[LengthofCycle]]=F415,F415=29,F415=28),1,0),"")</f>
        <v>0</v>
      </c>
    </row>
    <row r="415" spans="1:39" x14ac:dyDescent="0.25">
      <c r="A415" s="1" t="s">
        <v>93</v>
      </c>
      <c r="B415" s="1">
        <v>2</v>
      </c>
      <c r="C415" s="1">
        <v>1</v>
      </c>
      <c r="D415" s="1">
        <v>1</v>
      </c>
      <c r="E415" s="1">
        <v>0</v>
      </c>
      <c r="F415" s="1">
        <v>25</v>
      </c>
      <c r="H415" s="1">
        <f>שבוע_בדילוג[[#This Row],[LengthofCycle]]+1</f>
        <v>26</v>
      </c>
      <c r="I415" s="1" t="str">
        <f>IF(IFERROR(LOOKUP(שבוע_בדילוג[[#This Row],[ClientID]],קביעויות[השבוע בדילוג]),FALSE)=שבוע_בדילוג[[#This Row],[ClientID]],1,"")</f>
        <v/>
      </c>
      <c r="J415" s="1" t="str">
        <f>IF(AND(שבוע_בדילוג[[#This Row],[CycleNumber]]&gt;1,OR(B416="",שבוע_בדילוג[[#This Row],[CycleNumber]]&gt;B414)),IF(OR(AND(שבוע_בדילוג[[#This Row],[LengthofCycle]]=29,F414=29),AND(שבוע_בדילוג[[#This Row],[LengthofCycle]]=36,F414=36)),1,""),"")</f>
        <v/>
      </c>
      <c r="K415" s="1" t="str">
        <f>IF(AND(שבוע_בדילוג[[#This Row],[וסת השבוע]]=1,J414=1,שבוע_בדילוג[[#This Row],[CycleNumber]]&gt;B414),1,"")</f>
        <v/>
      </c>
      <c r="L415" s="1" t="str">
        <f>IF(שבוע_בדילוג[[#This Row],[CycleNumber]]=1,"",IF(שבוע_בדילוג[[#This Row],[וסת השבוע]]=1,0,IF(L414="","",IF(L414=0,IF(שבוע_בדילוג[[#This Row],[LengthofCycle]]=29,0,1),IF(L414=1,IF(שבוע_בדילוג[[#This Row],[LengthofCycle]]+F414=29*2,0,2),IF(L414=2,IF(שבוע_בדילוג[[#This Row],[LengthofCycle]]+F414+F413=29*3,0,3),""))))))</f>
        <v/>
      </c>
      <c r="M415" s="1" t="str">
        <f>IF(שבוע_בדילוג[[#This Row],[וסת השבוע]]=1,IF(שבוע_בדילוג[[#This Row],[וסת השבוע וההפלגה ביחד]]=1,M414+1,0),IF(AND(שבוע_בדילוג[[#This Row],[CycleNumber]]&gt;B414,שבוע_בדילוג[[#This Row],[CycleNumber]]&gt;1),IF(שבוע_בדילוג[[#This Row],[וסת השבוע פעיל?]]&lt;&gt;"",M414+1,""),""))</f>
        <v/>
      </c>
      <c r="N415" s="1" t="str">
        <f>IF(שבוע_בדילוג[[#This Row],[וסת השבוע פעיל?2]]="","",IF(AND(שבוע_בדילוג[[#This Row],[וסת השבוע פעיל?]]&lt;&gt;"",שבוע_בדילוג[[#This Row],[CycleNumber]]&lt;B416,B416&lt;&gt;"",שבוע_בדילוג[[#This Row],[וסת השבוע פעיל?]]&lt;3),IF(L416=0,IF(AND(שבוע_בדילוג[[#This Row],[וסת השבוע פעיל?]]&gt;0,J416=1),0,1),0),""))</f>
        <v/>
      </c>
      <c r="O415" s="1" t="str">
        <f t="shared" si="48"/>
        <v/>
      </c>
      <c r="P415" s="1" t="str">
        <f>IF(AND(שבוע_בדילוג[[#This Row],[חיזוי - שבוע]]=1,K416=1),1,"")</f>
        <v/>
      </c>
      <c r="Q415" s="1" t="str">
        <f>IF(AND(שבוע_בדילוג[[#This Row],[וסת השבוע פעיל?]]&lt;3,OR(שבוע_בדילוג[[#This Row],[CycleNumber]]&gt;B416,B416="")),1,"")</f>
        <v/>
      </c>
      <c r="R415" s="1" t="str">
        <f>IF(AND(שבוע_בדילוג[[#This Row],[חיזוי - שבוע]]&lt;&gt;"",שבוע_בדילוג[[#This Row],[וסת השבוע פעיל?2]]=""),1,"")</f>
        <v/>
      </c>
      <c r="S415" s="1" t="str">
        <f>IF(שבוע_בדילוג[[#This Row],[האישה קבעה וסת שבוע בדילוג?]]=1,IF(שבוע_בדילוג[[#This Row],[וסת השבוע פעיל?]]&lt;3,1,0),"")</f>
        <v/>
      </c>
      <c r="T4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5" s="1" t="str">
        <f t="shared" si="45"/>
        <v/>
      </c>
      <c r="V415" s="1" t="str">
        <f t="shared" si="46"/>
        <v/>
      </c>
      <c r="W415" s="1" t="str">
        <f t="shared" si="47"/>
        <v/>
      </c>
      <c r="X415" s="1" t="str">
        <f>IF(שבוע_בדילוג[[#This Row],[3 הפלגות זהות]]="","",IF(שבוע_בדילוג[[#This Row],[3 הפלגות זהות]]=1,שבוע_בדילוג[[#This Row],[LengthofCycle]],X414))</f>
        <v/>
      </c>
      <c r="Z415" s="1" t="str">
        <f>IF(OR(שבוע_בדילוג[[#This Row],[הווסת פעיל?]]=0,שבוע_בדילוג[[#This Row],[הווסת פעיל?]]=""),"",SUM(Z414,שבוע_בדילוג[[#This Row],[הווסת פעיל?]]))</f>
        <v/>
      </c>
      <c r="AA415" s="1" t="str">
        <f>IF(AND(שבוע_בדילוג[[#This Row],[כמה מחזורים עד עקירה]]&lt;&gt;"",Z416=""),שבוע_בדילוג[[#This Row],[כמה מחזורים עד עקירה]],"")</f>
        <v/>
      </c>
      <c r="AB415" s="1" t="str">
        <f>IF(AND(שבוע_בדילוג[[#This Row],[הווסת פעיל?]]=1,שבוע_בדילוג[[#This Row],[וסת קבוע אחרון]]&lt;&gt;X414),שבוע_בדילוג[[#This Row],[וסת קבוע אחרון]],"")</f>
        <v/>
      </c>
      <c r="AC415" s="1" t="str">
        <f>IF(AND(שבוע_בדילוג[[#This Row],[הווסת פעיל?]]=1,Y414=0,שבוע_בדילוג[[#This Row],[וסת קבוע אחרון]]=X414),שבוע_בדילוג[[#This Row],[וסת קבוע אחרון]],"")</f>
        <v/>
      </c>
      <c r="AD415" s="1" t="str">
        <f>IF(AND(שבוע_בדילוג[[#This Row],[הווסת פעיל?]]=1,Y414=0,שבוע_בדילוג[[#This Row],[וסת קבוע אחרון]]&lt;&gt;X414),1,"")</f>
        <v/>
      </c>
      <c r="AE415" s="1" t="str">
        <f>IF(AND(שבוע_בדילוג[[#This Row],[הווסת פעיל?]]&lt;&gt;"",B416=1),שבוע_בדילוג[[#This Row],[CycleNumber]],"")</f>
        <v/>
      </c>
      <c r="AF415" s="1" t="str">
        <f>IF(AND(שבוע_בדילוג[[#This Row],[הווסת פעיל?]]&lt;&gt;"",Y414=""),שבוע_בדילוג[[#This Row],[CycleNumber]],"")</f>
        <v/>
      </c>
      <c r="AG415" s="1" t="str">
        <f>IF(B416=1,"",IF(שבוע_בדילוג[[#This Row],[הווסת פעיל?]]=1,IF(שבוע_בדילוג[[#This Row],[וסת קבוע אחרון]]=F416,1,0),""))</f>
        <v/>
      </c>
      <c r="AH415" s="1" t="str">
        <f>IF(B416=1,"",IF(שבוע_בדילוג[[#This Row],[הווסת פעיל?]]=1,IF(OR(שבוע_בדילוג[[#This Row],[וסת קבוע אחרון]]=F416,F416=שבוע_בדילוג[[#This Row],[LengthofCycle]]),1,0),""))</f>
        <v/>
      </c>
      <c r="AI415" s="1" t="str">
        <f>IF(B416=1,"",IF(שבוע_בדילוג[[#This Row],[הווסת פעיל?]]=1,IF(OR(שבוע_בדילוג[[#This Row],[וסת קבוע אחרון]]=F416,F416=שבוע_בדילוג[[#This Row],[LengthofCycle]],AND(שבוע_בדילוג[[#This Row],[LengthofCycle]]&lt;&gt;שבוע_בדילוג[[#This Row],[וסת קבוע אחרון]],OR(F416=28,F416=29))),1,0),""))</f>
        <v/>
      </c>
      <c r="AJ415" s="1" t="str">
        <f>IF(AND(שבוע_בדילוג[[#This Row],[הווסת פעיל?]]=1,B416=1),1,"")</f>
        <v/>
      </c>
      <c r="AK415" s="4">
        <f>IF(AND(שבוע_בדילוג[[#This Row],[הווסת פעיל?]]&lt;&gt;1,B416&lt;&gt;1,B416&lt;&gt;""),IF(שבוע_בדילוג[[#This Row],[LengthofCycle]]=F416,1,0),"")</f>
        <v>0</v>
      </c>
      <c r="AL415" s="4">
        <f>IF(AND(שבוע_בדילוג[[#This Row],[הווסת פעיל?]]&lt;&gt;1,B416&lt;&gt;1,B416&lt;&gt;""),IF(OR(שבוע_בדילוג[[#This Row],[LengthofCycle]]=F416,F416=29),1,0),"")</f>
        <v>0</v>
      </c>
      <c r="AM415" s="4">
        <f>IF(AND(שבוע_בדילוג[[#This Row],[הווסת פעיל?]]&lt;&gt;1,B416&lt;&gt;1,B416&lt;&gt;""),IF(OR(שבוע_בדילוג[[#This Row],[LengthofCycle]]=F416,F416=29,F416=28),1,0),"")</f>
        <v>0</v>
      </c>
    </row>
    <row r="416" spans="1:39" x14ac:dyDescent="0.25">
      <c r="A416" s="1" t="s">
        <v>93</v>
      </c>
      <c r="B416" s="1">
        <v>3</v>
      </c>
      <c r="C416" s="1">
        <v>1</v>
      </c>
      <c r="D416" s="1">
        <v>1</v>
      </c>
      <c r="E416" s="1">
        <v>0</v>
      </c>
      <c r="F416" s="1">
        <v>27</v>
      </c>
      <c r="H416" s="1">
        <f>שבוע_בדילוג[[#This Row],[LengthofCycle]]+1</f>
        <v>28</v>
      </c>
      <c r="I416" s="1" t="str">
        <f>IF(IFERROR(LOOKUP(שבוע_בדילוג[[#This Row],[ClientID]],קביעויות[השבוע בדילוג]),FALSE)=שבוע_בדילוג[[#This Row],[ClientID]],1,"")</f>
        <v/>
      </c>
      <c r="J416" s="1" t="str">
        <f>IF(AND(שבוע_בדילוג[[#This Row],[CycleNumber]]&gt;1,OR(B417="",שבוע_בדילוג[[#This Row],[CycleNumber]]&gt;B415)),IF(OR(AND(שבוע_בדילוג[[#This Row],[LengthofCycle]]=29,F415=29),AND(שבוע_בדילוג[[#This Row],[LengthofCycle]]=36,F415=36)),1,""),"")</f>
        <v/>
      </c>
      <c r="K416" s="1" t="str">
        <f>IF(AND(שבוע_בדילוג[[#This Row],[וסת השבוע]]=1,J415=1,שבוע_בדילוג[[#This Row],[CycleNumber]]&gt;B415),1,"")</f>
        <v/>
      </c>
      <c r="L416" s="1" t="str">
        <f>IF(שבוע_בדילוג[[#This Row],[CycleNumber]]=1,"",IF(שבוע_בדילוג[[#This Row],[וסת השבוע]]=1,0,IF(L415="","",IF(L415=0,IF(שבוע_בדילוג[[#This Row],[LengthofCycle]]=29,0,1),IF(L415=1,IF(שבוע_בדילוג[[#This Row],[LengthofCycle]]+F415=29*2,0,2),IF(L415=2,IF(שבוע_בדילוג[[#This Row],[LengthofCycle]]+F415+F414=29*3,0,3),""))))))</f>
        <v/>
      </c>
      <c r="M416" s="1" t="str">
        <f>IF(שבוע_בדילוג[[#This Row],[וסת השבוע]]=1,IF(שבוע_בדילוג[[#This Row],[וסת השבוע וההפלגה ביחד]]=1,M415+1,0),IF(AND(שבוע_בדילוג[[#This Row],[CycleNumber]]&gt;B415,שבוע_בדילוג[[#This Row],[CycleNumber]]&gt;1),IF(שבוע_בדילוג[[#This Row],[וסת השבוע פעיל?]]&lt;&gt;"",M415+1,""),""))</f>
        <v/>
      </c>
      <c r="N416" s="1" t="str">
        <f>IF(שבוע_בדילוג[[#This Row],[וסת השבוע פעיל?2]]="","",IF(AND(שבוע_בדילוג[[#This Row],[וסת השבוע פעיל?]]&lt;&gt;"",שבוע_בדילוג[[#This Row],[CycleNumber]]&lt;B417,B417&lt;&gt;"",שבוע_בדילוג[[#This Row],[וסת השבוע פעיל?]]&lt;3),IF(L417=0,IF(AND(שבוע_בדילוג[[#This Row],[וסת השבוע פעיל?]]&gt;0,J417=1),0,1),0),""))</f>
        <v/>
      </c>
      <c r="O416" s="1" t="str">
        <f t="shared" si="48"/>
        <v/>
      </c>
      <c r="P416" s="1" t="str">
        <f>IF(AND(שבוע_בדילוג[[#This Row],[חיזוי - שבוע]]=1,K417=1),1,"")</f>
        <v/>
      </c>
      <c r="Q416" s="1" t="str">
        <f>IF(AND(שבוע_בדילוג[[#This Row],[וסת השבוע פעיל?]]&lt;3,OR(שבוע_בדילוג[[#This Row],[CycleNumber]]&gt;B417,B417="")),1,"")</f>
        <v/>
      </c>
      <c r="R416" s="1" t="str">
        <f>IF(AND(שבוע_בדילוג[[#This Row],[חיזוי - שבוע]]&lt;&gt;"",שבוע_בדילוג[[#This Row],[וסת השבוע פעיל?2]]=""),1,"")</f>
        <v/>
      </c>
      <c r="S416" s="1" t="str">
        <f>IF(שבוע_בדילוג[[#This Row],[האישה קבעה וסת שבוע בדילוג?]]=1,IF(שבוע_בדילוג[[#This Row],[וסת השבוע פעיל?]]&lt;3,1,0),"")</f>
        <v/>
      </c>
      <c r="T4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6" s="1">
        <f t="shared" si="45"/>
        <v>0</v>
      </c>
      <c r="V416" s="1" t="str">
        <f t="shared" si="46"/>
        <v/>
      </c>
      <c r="W416" s="1" t="str">
        <f t="shared" si="47"/>
        <v/>
      </c>
      <c r="X416" s="1" t="str">
        <f>IF(שבוע_בדילוג[[#This Row],[3 הפלגות זהות]]="","",IF(שבוע_בדילוג[[#This Row],[3 הפלגות זהות]]=1,שבוע_בדילוג[[#This Row],[LengthofCycle]],X415))</f>
        <v/>
      </c>
      <c r="Z416" s="1" t="str">
        <f>IF(OR(שבוע_בדילוג[[#This Row],[הווסת פעיל?]]=0,שבוע_בדילוג[[#This Row],[הווסת פעיל?]]=""),"",SUM(Z415,שבוע_בדילוג[[#This Row],[הווסת פעיל?]]))</f>
        <v/>
      </c>
      <c r="AA416" s="1" t="str">
        <f>IF(AND(שבוע_בדילוג[[#This Row],[כמה מחזורים עד עקירה]]&lt;&gt;"",Z417=""),שבוע_בדילוג[[#This Row],[כמה מחזורים עד עקירה]],"")</f>
        <v/>
      </c>
      <c r="AB416" s="1" t="str">
        <f>IF(AND(שבוע_בדילוג[[#This Row],[הווסת פעיל?]]=1,שבוע_בדילוג[[#This Row],[וסת קבוע אחרון]]&lt;&gt;X415),שבוע_בדילוג[[#This Row],[וסת קבוע אחרון]],"")</f>
        <v/>
      </c>
      <c r="AC416" s="1" t="str">
        <f>IF(AND(שבוע_בדילוג[[#This Row],[הווסת פעיל?]]=1,Y415=0,שבוע_בדילוג[[#This Row],[וסת קבוע אחרון]]=X415),שבוע_בדילוג[[#This Row],[וסת קבוע אחרון]],"")</f>
        <v/>
      </c>
      <c r="AD416" s="1" t="str">
        <f>IF(AND(שבוע_בדילוג[[#This Row],[הווסת פעיל?]]=1,Y415=0,שבוע_בדילוג[[#This Row],[וסת קבוע אחרון]]&lt;&gt;X415),1,"")</f>
        <v/>
      </c>
      <c r="AE416" s="1" t="str">
        <f>IF(AND(שבוע_בדילוג[[#This Row],[הווסת פעיל?]]&lt;&gt;"",B417=1),שבוע_בדילוג[[#This Row],[CycleNumber]],"")</f>
        <v/>
      </c>
      <c r="AF416" s="1" t="str">
        <f>IF(AND(שבוע_בדילוג[[#This Row],[הווסת פעיל?]]&lt;&gt;"",Y415=""),שבוע_בדילוג[[#This Row],[CycleNumber]],"")</f>
        <v/>
      </c>
      <c r="AG416" s="1" t="str">
        <f>IF(B417=1,"",IF(שבוע_בדילוג[[#This Row],[הווסת פעיל?]]=1,IF(שבוע_בדילוג[[#This Row],[וסת קבוע אחרון]]=F417,1,0),""))</f>
        <v/>
      </c>
      <c r="AH416" s="1" t="str">
        <f>IF(B417=1,"",IF(שבוע_בדילוג[[#This Row],[הווסת פעיל?]]=1,IF(OR(שבוע_בדילוג[[#This Row],[וסת קבוע אחרון]]=F417,F417=שבוע_בדילוג[[#This Row],[LengthofCycle]]),1,0),""))</f>
        <v/>
      </c>
      <c r="AI416" s="1" t="str">
        <f>IF(B417=1,"",IF(שבוע_בדילוג[[#This Row],[הווסת פעיל?]]=1,IF(OR(שבוע_בדילוג[[#This Row],[וסת קבוע אחרון]]=F417,F417=שבוע_בדילוג[[#This Row],[LengthofCycle]],AND(שבוע_בדילוג[[#This Row],[LengthofCycle]]&lt;&gt;שבוע_בדילוג[[#This Row],[וסת קבוע אחרון]],OR(F417=28,F417=29))),1,0),""))</f>
        <v/>
      </c>
      <c r="AJ416" s="1" t="str">
        <f>IF(AND(שבוע_בדילוג[[#This Row],[הווסת פעיל?]]=1,B417=1),1,"")</f>
        <v/>
      </c>
      <c r="AK416" s="4">
        <f>IF(AND(שבוע_בדילוג[[#This Row],[הווסת פעיל?]]&lt;&gt;1,B417&lt;&gt;1,B417&lt;&gt;""),IF(שבוע_בדילוג[[#This Row],[LengthofCycle]]=F417,1,0),"")</f>
        <v>0</v>
      </c>
      <c r="AL416" s="4">
        <f>IF(AND(שבוע_בדילוג[[#This Row],[הווסת פעיל?]]&lt;&gt;1,B417&lt;&gt;1,B417&lt;&gt;""),IF(OR(שבוע_בדילוג[[#This Row],[LengthofCycle]]=F417,F417=29),1,0),"")</f>
        <v>0</v>
      </c>
      <c r="AM416" s="4">
        <f>IF(AND(שבוע_בדילוג[[#This Row],[הווסת פעיל?]]&lt;&gt;1,B417&lt;&gt;1,B417&lt;&gt;""),IF(OR(שבוע_בדילוג[[#This Row],[LengthofCycle]]=F417,F417=29,F417=28),1,0),"")</f>
        <v>0</v>
      </c>
    </row>
    <row r="417" spans="1:39" x14ac:dyDescent="0.25">
      <c r="A417" s="1" t="s">
        <v>93</v>
      </c>
      <c r="B417" s="1">
        <v>4</v>
      </c>
      <c r="C417" s="1">
        <v>1</v>
      </c>
      <c r="D417" s="1">
        <v>1</v>
      </c>
      <c r="E417" s="1">
        <v>0</v>
      </c>
      <c r="F417" s="1">
        <v>24</v>
      </c>
      <c r="H417" s="1">
        <f>שבוע_בדילוג[[#This Row],[LengthofCycle]]+1</f>
        <v>25</v>
      </c>
      <c r="I417" s="1" t="str">
        <f>IF(IFERROR(LOOKUP(שבוע_בדילוג[[#This Row],[ClientID]],קביעויות[השבוע בדילוג]),FALSE)=שבוע_בדילוג[[#This Row],[ClientID]],1,"")</f>
        <v/>
      </c>
      <c r="J417" s="1" t="str">
        <f>IF(AND(שבוע_בדילוג[[#This Row],[CycleNumber]]&gt;1,OR(B418="",שבוע_בדילוג[[#This Row],[CycleNumber]]&gt;B416)),IF(OR(AND(שבוע_בדילוג[[#This Row],[LengthofCycle]]=29,F416=29),AND(שבוע_בדילוג[[#This Row],[LengthofCycle]]=36,F416=36)),1,""),"")</f>
        <v/>
      </c>
      <c r="K417" s="1" t="str">
        <f>IF(AND(שבוע_בדילוג[[#This Row],[וסת השבוע]]=1,J416=1,שבוע_בדילוג[[#This Row],[CycleNumber]]&gt;B416),1,"")</f>
        <v/>
      </c>
      <c r="L417" s="1" t="str">
        <f>IF(שבוע_בדילוג[[#This Row],[CycleNumber]]=1,"",IF(שבוע_בדילוג[[#This Row],[וסת השבוע]]=1,0,IF(L416="","",IF(L416=0,IF(שבוע_בדילוג[[#This Row],[LengthofCycle]]=29,0,1),IF(L416=1,IF(שבוע_בדילוג[[#This Row],[LengthofCycle]]+F416=29*2,0,2),IF(L416=2,IF(שבוע_בדילוג[[#This Row],[LengthofCycle]]+F416+F415=29*3,0,3),""))))))</f>
        <v/>
      </c>
      <c r="M417" s="1" t="str">
        <f>IF(שבוע_בדילוג[[#This Row],[וסת השבוע]]=1,IF(שבוע_בדילוג[[#This Row],[וסת השבוע וההפלגה ביחד]]=1,M416+1,0),IF(AND(שבוע_בדילוג[[#This Row],[CycleNumber]]&gt;B416,שבוע_בדילוג[[#This Row],[CycleNumber]]&gt;1),IF(שבוע_בדילוג[[#This Row],[וסת השבוע פעיל?]]&lt;&gt;"",M416+1,""),""))</f>
        <v/>
      </c>
      <c r="N417" s="1" t="str">
        <f>IF(שבוע_בדילוג[[#This Row],[וסת השבוע פעיל?2]]="","",IF(AND(שבוע_בדילוג[[#This Row],[וסת השבוע פעיל?]]&lt;&gt;"",שבוע_בדילוג[[#This Row],[CycleNumber]]&lt;B418,B418&lt;&gt;"",שבוע_בדילוג[[#This Row],[וסת השבוע פעיל?]]&lt;3),IF(L418=0,IF(AND(שבוע_בדילוג[[#This Row],[וסת השבוע פעיל?]]&gt;0,J418=1),0,1),0),""))</f>
        <v/>
      </c>
      <c r="O417" s="1" t="str">
        <f t="shared" si="48"/>
        <v/>
      </c>
      <c r="P417" s="1" t="str">
        <f>IF(AND(שבוע_בדילוג[[#This Row],[חיזוי - שבוע]]=1,K418=1),1,"")</f>
        <v/>
      </c>
      <c r="Q417" s="1" t="str">
        <f>IF(AND(שבוע_בדילוג[[#This Row],[וסת השבוע פעיל?]]&lt;3,OR(שבוע_בדילוג[[#This Row],[CycleNumber]]&gt;B418,B418="")),1,"")</f>
        <v/>
      </c>
      <c r="R417" s="1" t="str">
        <f>IF(AND(שבוע_בדילוג[[#This Row],[חיזוי - שבוע]]&lt;&gt;"",שבוע_בדילוג[[#This Row],[וסת השבוע פעיל?2]]=""),1,"")</f>
        <v/>
      </c>
      <c r="S417" s="1" t="str">
        <f>IF(שבוע_בדילוג[[#This Row],[האישה קבעה וסת שבוע בדילוג?]]=1,IF(שבוע_בדילוג[[#This Row],[וסת השבוע פעיל?]]&lt;3,1,0),"")</f>
        <v/>
      </c>
      <c r="T4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7" s="1">
        <f t="shared" si="45"/>
        <v>0</v>
      </c>
      <c r="V417" s="1">
        <f t="shared" si="46"/>
        <v>0</v>
      </c>
      <c r="W417" s="1" t="str">
        <f t="shared" si="47"/>
        <v/>
      </c>
      <c r="X417" s="1" t="str">
        <f>IF(שבוע_בדילוג[[#This Row],[3 הפלגות זהות]]="","",IF(שבוע_בדילוג[[#This Row],[3 הפלגות זהות]]=1,שבוע_בדילוג[[#This Row],[LengthofCycle]],X416))</f>
        <v/>
      </c>
      <c r="Z417" s="1" t="str">
        <f>IF(OR(שבוע_בדילוג[[#This Row],[הווסת פעיל?]]=0,שבוע_בדילוג[[#This Row],[הווסת פעיל?]]=""),"",SUM(Z416,שבוע_בדילוג[[#This Row],[הווסת פעיל?]]))</f>
        <v/>
      </c>
      <c r="AA417" s="1" t="str">
        <f>IF(AND(שבוע_בדילוג[[#This Row],[כמה מחזורים עד עקירה]]&lt;&gt;"",Z418=""),שבוע_בדילוג[[#This Row],[כמה מחזורים עד עקירה]],"")</f>
        <v/>
      </c>
      <c r="AB417" s="1" t="str">
        <f>IF(AND(שבוע_בדילוג[[#This Row],[הווסת פעיל?]]=1,שבוע_בדילוג[[#This Row],[וסת קבוע אחרון]]&lt;&gt;X416),שבוע_בדילוג[[#This Row],[וסת קבוע אחרון]],"")</f>
        <v/>
      </c>
      <c r="AC417" s="1" t="str">
        <f>IF(AND(שבוע_בדילוג[[#This Row],[הווסת פעיל?]]=1,Y416=0,שבוע_בדילוג[[#This Row],[וסת קבוע אחרון]]=X416),שבוע_בדילוג[[#This Row],[וסת קבוע אחרון]],"")</f>
        <v/>
      </c>
      <c r="AD417" s="1" t="str">
        <f>IF(AND(שבוע_בדילוג[[#This Row],[הווסת פעיל?]]=1,Y416=0,שבוע_בדילוג[[#This Row],[וסת קבוע אחרון]]&lt;&gt;X416),1,"")</f>
        <v/>
      </c>
      <c r="AE417" s="1" t="str">
        <f>IF(AND(שבוע_בדילוג[[#This Row],[הווסת פעיל?]]&lt;&gt;"",B418=1),שבוע_בדילוג[[#This Row],[CycleNumber]],"")</f>
        <v/>
      </c>
      <c r="AF417" s="1" t="str">
        <f>IF(AND(שבוע_בדילוג[[#This Row],[הווסת פעיל?]]&lt;&gt;"",Y416=""),שבוע_בדילוג[[#This Row],[CycleNumber]],"")</f>
        <v/>
      </c>
      <c r="AG417" s="1" t="str">
        <f>IF(B418=1,"",IF(שבוע_בדילוג[[#This Row],[הווסת פעיל?]]=1,IF(שבוע_בדילוג[[#This Row],[וסת קבוע אחרון]]=F418,1,0),""))</f>
        <v/>
      </c>
      <c r="AH417" s="1" t="str">
        <f>IF(B418=1,"",IF(שבוע_בדילוג[[#This Row],[הווסת פעיל?]]=1,IF(OR(שבוע_בדילוג[[#This Row],[וסת קבוע אחרון]]=F418,F418=שבוע_בדילוג[[#This Row],[LengthofCycle]]),1,0),""))</f>
        <v/>
      </c>
      <c r="AI417" s="1" t="str">
        <f>IF(B418=1,"",IF(שבוע_בדילוג[[#This Row],[הווסת פעיל?]]=1,IF(OR(שבוע_בדילוג[[#This Row],[וסת קבוע אחרון]]=F418,F418=שבוע_בדילוג[[#This Row],[LengthofCycle]],AND(שבוע_בדילוג[[#This Row],[LengthofCycle]]&lt;&gt;שבוע_בדילוג[[#This Row],[וסת קבוע אחרון]],OR(F418=28,F418=29))),1,0),""))</f>
        <v/>
      </c>
      <c r="AJ417" s="1" t="str">
        <f>IF(AND(שבוע_בדילוג[[#This Row],[הווסת פעיל?]]=1,B418=1),1,"")</f>
        <v/>
      </c>
      <c r="AK417" s="4">
        <f>IF(AND(שבוע_בדילוג[[#This Row],[הווסת פעיל?]]&lt;&gt;1,B418&lt;&gt;1,B418&lt;&gt;""),IF(שבוע_בדילוג[[#This Row],[LengthofCycle]]=F418,1,0),"")</f>
        <v>0</v>
      </c>
      <c r="AL417" s="4">
        <f>IF(AND(שבוע_בדילוג[[#This Row],[הווסת פעיל?]]&lt;&gt;1,B418&lt;&gt;1,B418&lt;&gt;""),IF(OR(שבוע_בדילוג[[#This Row],[LengthofCycle]]=F418,F418=29),1,0),"")</f>
        <v>0</v>
      </c>
      <c r="AM417" s="4">
        <f>IF(AND(שבוע_בדילוג[[#This Row],[הווסת פעיל?]]&lt;&gt;1,B418&lt;&gt;1,B418&lt;&gt;""),IF(OR(שבוע_בדילוג[[#This Row],[LengthofCycle]]=F418,F418=29,F418=28),1,0),"")</f>
        <v>0</v>
      </c>
    </row>
    <row r="418" spans="1:39" x14ac:dyDescent="0.25">
      <c r="A418" s="1" t="s">
        <v>93</v>
      </c>
      <c r="B418" s="1">
        <v>5</v>
      </c>
      <c r="C418" s="1">
        <v>1</v>
      </c>
      <c r="D418" s="1">
        <v>1</v>
      </c>
      <c r="E418" s="1">
        <v>0</v>
      </c>
      <c r="F418" s="1">
        <v>26</v>
      </c>
      <c r="H418" s="1">
        <f>שבוע_בדילוג[[#This Row],[LengthofCycle]]+1</f>
        <v>27</v>
      </c>
      <c r="I418" s="1" t="str">
        <f>IF(IFERROR(LOOKUP(שבוע_בדילוג[[#This Row],[ClientID]],קביעויות[השבוע בדילוג]),FALSE)=שבוע_בדילוג[[#This Row],[ClientID]],1,"")</f>
        <v/>
      </c>
      <c r="J418" s="1" t="str">
        <f>IF(AND(שבוע_בדילוג[[#This Row],[CycleNumber]]&gt;1,OR(B419="",שבוע_בדילוג[[#This Row],[CycleNumber]]&gt;B417)),IF(OR(AND(שבוע_בדילוג[[#This Row],[LengthofCycle]]=29,F417=29),AND(שבוע_בדילוג[[#This Row],[LengthofCycle]]=36,F417=36)),1,""),"")</f>
        <v/>
      </c>
      <c r="K418" s="1" t="str">
        <f>IF(AND(שבוע_בדילוג[[#This Row],[וסת השבוע]]=1,J417=1,שבוע_בדילוג[[#This Row],[CycleNumber]]&gt;B417),1,"")</f>
        <v/>
      </c>
      <c r="L418" s="1" t="str">
        <f>IF(שבוע_בדילוג[[#This Row],[CycleNumber]]=1,"",IF(שבוע_בדילוג[[#This Row],[וסת השבוע]]=1,0,IF(L417="","",IF(L417=0,IF(שבוע_בדילוג[[#This Row],[LengthofCycle]]=29,0,1),IF(L417=1,IF(שבוע_בדילוג[[#This Row],[LengthofCycle]]+F417=29*2,0,2),IF(L417=2,IF(שבוע_בדילוג[[#This Row],[LengthofCycle]]+F417+F416=29*3,0,3),""))))))</f>
        <v/>
      </c>
      <c r="M418" s="1" t="str">
        <f>IF(שבוע_בדילוג[[#This Row],[וסת השבוע]]=1,IF(שבוע_בדילוג[[#This Row],[וסת השבוע וההפלגה ביחד]]=1,M417+1,0),IF(AND(שבוע_בדילוג[[#This Row],[CycleNumber]]&gt;B417,שבוע_בדילוג[[#This Row],[CycleNumber]]&gt;1),IF(שבוע_בדילוג[[#This Row],[וסת השבוע פעיל?]]&lt;&gt;"",M417+1,""),""))</f>
        <v/>
      </c>
      <c r="N418" s="1" t="str">
        <f>IF(שבוע_בדילוג[[#This Row],[וסת השבוע פעיל?2]]="","",IF(AND(שבוע_בדילוג[[#This Row],[וסת השבוע פעיל?]]&lt;&gt;"",שבוע_בדילוג[[#This Row],[CycleNumber]]&lt;B419,B419&lt;&gt;"",שבוע_בדילוג[[#This Row],[וסת השבוע פעיל?]]&lt;3),IF(L419=0,IF(AND(שבוע_בדילוג[[#This Row],[וסת השבוע פעיל?]]&gt;0,J419=1),0,1),0),""))</f>
        <v/>
      </c>
      <c r="O418" s="1" t="str">
        <f t="shared" si="48"/>
        <v/>
      </c>
      <c r="P418" s="1" t="str">
        <f>IF(AND(שבוע_בדילוג[[#This Row],[חיזוי - שבוע]]=1,K419=1),1,"")</f>
        <v/>
      </c>
      <c r="Q418" s="1" t="str">
        <f>IF(AND(שבוע_בדילוג[[#This Row],[וסת השבוע פעיל?]]&lt;3,OR(שבוע_בדילוג[[#This Row],[CycleNumber]]&gt;B419,B419="")),1,"")</f>
        <v/>
      </c>
      <c r="R418" s="1" t="str">
        <f>IF(AND(שבוע_בדילוג[[#This Row],[חיזוי - שבוע]]&lt;&gt;"",שבוע_בדילוג[[#This Row],[וסת השבוע פעיל?2]]=""),1,"")</f>
        <v/>
      </c>
      <c r="S418" s="1" t="str">
        <f>IF(שבוע_בדילוג[[#This Row],[האישה קבעה וסת שבוע בדילוג?]]=1,IF(שבוע_בדילוג[[#This Row],[וסת השבוע פעיל?]]&lt;3,1,0),"")</f>
        <v/>
      </c>
      <c r="T4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8" s="1">
        <f t="shared" si="45"/>
        <v>0</v>
      </c>
      <c r="V418" s="1">
        <f t="shared" si="46"/>
        <v>0</v>
      </c>
      <c r="W418" s="1">
        <f t="shared" si="47"/>
        <v>0</v>
      </c>
      <c r="X418" s="1" t="str">
        <f>IF(שבוע_בדילוג[[#This Row],[3 הפלגות זהות]]="","",IF(שבוע_בדילוג[[#This Row],[3 הפלגות זהות]]=1,שבוע_בדילוג[[#This Row],[LengthofCycle]],X417))</f>
        <v/>
      </c>
      <c r="Z418" s="1" t="str">
        <f>IF(OR(שבוע_בדילוג[[#This Row],[הווסת פעיל?]]=0,שבוע_בדילוג[[#This Row],[הווסת פעיל?]]=""),"",SUM(Z417,שבוע_בדילוג[[#This Row],[הווסת פעיל?]]))</f>
        <v/>
      </c>
      <c r="AA418" s="1" t="str">
        <f>IF(AND(שבוע_בדילוג[[#This Row],[כמה מחזורים עד עקירה]]&lt;&gt;"",Z419=""),שבוע_בדילוג[[#This Row],[כמה מחזורים עד עקירה]],"")</f>
        <v/>
      </c>
      <c r="AB418" s="1" t="str">
        <f>IF(AND(שבוע_בדילוג[[#This Row],[הווסת פעיל?]]=1,שבוע_בדילוג[[#This Row],[וסת קבוע אחרון]]&lt;&gt;X417),שבוע_בדילוג[[#This Row],[וסת קבוע אחרון]],"")</f>
        <v/>
      </c>
      <c r="AC418" s="1" t="str">
        <f>IF(AND(שבוע_בדילוג[[#This Row],[הווסת פעיל?]]=1,Y417=0,שבוע_בדילוג[[#This Row],[וסת קבוע אחרון]]=X417),שבוע_בדילוג[[#This Row],[וסת קבוע אחרון]],"")</f>
        <v/>
      </c>
      <c r="AD418" s="1" t="str">
        <f>IF(AND(שבוע_בדילוג[[#This Row],[הווסת פעיל?]]=1,Y417=0,שבוע_בדילוג[[#This Row],[וסת קבוע אחרון]]&lt;&gt;X417),1,"")</f>
        <v/>
      </c>
      <c r="AE418" s="1" t="str">
        <f>IF(AND(שבוע_בדילוג[[#This Row],[הווסת פעיל?]]&lt;&gt;"",B419=1),שבוע_בדילוג[[#This Row],[CycleNumber]],"")</f>
        <v/>
      </c>
      <c r="AF418" s="1" t="str">
        <f>IF(AND(שבוע_בדילוג[[#This Row],[הווסת פעיל?]]&lt;&gt;"",Y417=""),שבוע_בדילוג[[#This Row],[CycleNumber]],"")</f>
        <v/>
      </c>
      <c r="AG418" s="1" t="str">
        <f>IF(B419=1,"",IF(שבוע_בדילוג[[#This Row],[הווסת פעיל?]]=1,IF(שבוע_בדילוג[[#This Row],[וסת קבוע אחרון]]=F419,1,0),""))</f>
        <v/>
      </c>
      <c r="AH418" s="1" t="str">
        <f>IF(B419=1,"",IF(שבוע_בדילוג[[#This Row],[הווסת פעיל?]]=1,IF(OR(שבוע_בדילוג[[#This Row],[וסת קבוע אחרון]]=F419,F419=שבוע_בדילוג[[#This Row],[LengthofCycle]]),1,0),""))</f>
        <v/>
      </c>
      <c r="AI418" s="1" t="str">
        <f>IF(B419=1,"",IF(שבוע_בדילוג[[#This Row],[הווסת פעיל?]]=1,IF(OR(שבוע_בדילוג[[#This Row],[וסת קבוע אחרון]]=F419,F419=שבוע_בדילוג[[#This Row],[LengthofCycle]],AND(שבוע_בדילוג[[#This Row],[LengthofCycle]]&lt;&gt;שבוע_בדילוג[[#This Row],[וסת קבוע אחרון]],OR(F419=28,F419=29))),1,0),""))</f>
        <v/>
      </c>
      <c r="AJ418" s="1" t="str">
        <f>IF(AND(שבוע_בדילוג[[#This Row],[הווסת פעיל?]]=1,B419=1),1,"")</f>
        <v/>
      </c>
      <c r="AK418" s="4">
        <f>IF(AND(שבוע_בדילוג[[#This Row],[הווסת פעיל?]]&lt;&gt;1,B419&lt;&gt;1,B419&lt;&gt;""),IF(שבוע_בדילוג[[#This Row],[LengthofCycle]]=F419,1,0),"")</f>
        <v>0</v>
      </c>
      <c r="AL418" s="4">
        <f>IF(AND(שבוע_בדילוג[[#This Row],[הווסת פעיל?]]&lt;&gt;1,B419&lt;&gt;1,B419&lt;&gt;""),IF(OR(שבוע_בדילוג[[#This Row],[LengthofCycle]]=F419,F419=29),1,0),"")</f>
        <v>0</v>
      </c>
      <c r="AM418" s="4">
        <f>IF(AND(שבוע_בדילוג[[#This Row],[הווסת פעיל?]]&lt;&gt;1,B419&lt;&gt;1,B419&lt;&gt;""),IF(OR(שבוע_בדילוג[[#This Row],[LengthofCycle]]=F419,F419=29,F419=28),1,0),"")</f>
        <v>0</v>
      </c>
    </row>
    <row r="419" spans="1:39" x14ac:dyDescent="0.25">
      <c r="A419" s="1" t="s">
        <v>93</v>
      </c>
      <c r="B419" s="1">
        <v>6</v>
      </c>
      <c r="C419" s="1">
        <v>1</v>
      </c>
      <c r="D419" s="1">
        <v>1</v>
      </c>
      <c r="E419" s="1">
        <v>0</v>
      </c>
      <c r="F419" s="1">
        <v>27</v>
      </c>
      <c r="H419" s="1">
        <f>שבוע_בדילוג[[#This Row],[LengthofCycle]]+1</f>
        <v>28</v>
      </c>
      <c r="I419" s="1" t="str">
        <f>IF(IFERROR(LOOKUP(שבוע_בדילוג[[#This Row],[ClientID]],קביעויות[השבוע בדילוג]),FALSE)=שבוע_בדילוג[[#This Row],[ClientID]],1,"")</f>
        <v/>
      </c>
      <c r="J419" s="1" t="str">
        <f>IF(AND(שבוע_בדילוג[[#This Row],[CycleNumber]]&gt;1,OR(B420="",שבוע_בדילוג[[#This Row],[CycleNumber]]&gt;B418)),IF(OR(AND(שבוע_בדילוג[[#This Row],[LengthofCycle]]=29,F418=29),AND(שבוע_בדילוג[[#This Row],[LengthofCycle]]=36,F418=36)),1,""),"")</f>
        <v/>
      </c>
      <c r="K419" s="1" t="str">
        <f>IF(AND(שבוע_בדילוג[[#This Row],[וסת השבוע]]=1,J418=1,שבוע_בדילוג[[#This Row],[CycleNumber]]&gt;B418),1,"")</f>
        <v/>
      </c>
      <c r="L419" s="1" t="str">
        <f>IF(שבוע_בדילוג[[#This Row],[CycleNumber]]=1,"",IF(שבוע_בדילוג[[#This Row],[וסת השבוע]]=1,0,IF(L418="","",IF(L418=0,IF(שבוע_בדילוג[[#This Row],[LengthofCycle]]=29,0,1),IF(L418=1,IF(שבוע_בדילוג[[#This Row],[LengthofCycle]]+F418=29*2,0,2),IF(L418=2,IF(שבוע_בדילוג[[#This Row],[LengthofCycle]]+F418+F417=29*3,0,3),""))))))</f>
        <v/>
      </c>
      <c r="M419" s="1" t="str">
        <f>IF(שבוע_בדילוג[[#This Row],[וסת השבוע]]=1,IF(שבוע_בדילוג[[#This Row],[וסת השבוע וההפלגה ביחד]]=1,M418+1,0),IF(AND(שבוע_בדילוג[[#This Row],[CycleNumber]]&gt;B418,שבוע_בדילוג[[#This Row],[CycleNumber]]&gt;1),IF(שבוע_בדילוג[[#This Row],[וסת השבוע פעיל?]]&lt;&gt;"",M418+1,""),""))</f>
        <v/>
      </c>
      <c r="N419" s="1" t="str">
        <f>IF(שבוע_בדילוג[[#This Row],[וסת השבוע פעיל?2]]="","",IF(AND(שבוע_בדילוג[[#This Row],[וסת השבוע פעיל?]]&lt;&gt;"",שבוע_בדילוג[[#This Row],[CycleNumber]]&lt;B420,B420&lt;&gt;"",שבוע_בדילוג[[#This Row],[וסת השבוע פעיל?]]&lt;3),IF(L420=0,IF(AND(שבוע_בדילוג[[#This Row],[וסת השבוע פעיל?]]&gt;0,J420=1),0,1),0),""))</f>
        <v/>
      </c>
      <c r="O419" s="1" t="str">
        <f t="shared" si="48"/>
        <v/>
      </c>
      <c r="P419" s="1" t="str">
        <f>IF(AND(שבוע_בדילוג[[#This Row],[חיזוי - שבוע]]=1,K420=1),1,"")</f>
        <v/>
      </c>
      <c r="Q419" s="1" t="str">
        <f>IF(AND(שבוע_בדילוג[[#This Row],[וסת השבוע פעיל?]]&lt;3,OR(שבוע_בדילוג[[#This Row],[CycleNumber]]&gt;B420,B420="")),1,"")</f>
        <v/>
      </c>
      <c r="R419" s="1" t="str">
        <f>IF(AND(שבוע_בדילוג[[#This Row],[חיזוי - שבוע]]&lt;&gt;"",שבוע_בדילוג[[#This Row],[וסת השבוע פעיל?2]]=""),1,"")</f>
        <v/>
      </c>
      <c r="S419" s="1" t="str">
        <f>IF(שבוע_בדילוג[[#This Row],[האישה קבעה וסת שבוע בדילוג?]]=1,IF(שבוע_בדילוג[[#This Row],[וסת השבוע פעיל?]]&lt;3,1,0),"")</f>
        <v/>
      </c>
      <c r="T4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19" s="1">
        <f t="shared" si="45"/>
        <v>0</v>
      </c>
      <c r="V419" s="1">
        <f t="shared" si="46"/>
        <v>0</v>
      </c>
      <c r="W419" s="1">
        <f t="shared" si="47"/>
        <v>0</v>
      </c>
      <c r="X419" s="1" t="str">
        <f>IF(שבוע_בדילוג[[#This Row],[3 הפלגות זהות]]="","",IF(שבוע_בדילוג[[#This Row],[3 הפלגות זהות]]=1,שבוע_בדילוג[[#This Row],[LengthofCycle]],X418))</f>
        <v/>
      </c>
      <c r="Z419" s="1" t="str">
        <f>IF(OR(שבוע_בדילוג[[#This Row],[הווסת פעיל?]]=0,שבוע_בדילוג[[#This Row],[הווסת פעיל?]]=""),"",SUM(Z418,שבוע_בדילוג[[#This Row],[הווסת פעיל?]]))</f>
        <v/>
      </c>
      <c r="AA419" s="1" t="str">
        <f>IF(AND(שבוע_בדילוג[[#This Row],[כמה מחזורים עד עקירה]]&lt;&gt;"",Z420=""),שבוע_בדילוג[[#This Row],[כמה מחזורים עד עקירה]],"")</f>
        <v/>
      </c>
      <c r="AB419" s="1" t="str">
        <f>IF(AND(שבוע_בדילוג[[#This Row],[הווסת פעיל?]]=1,שבוע_בדילוג[[#This Row],[וסת קבוע אחרון]]&lt;&gt;X418),שבוע_בדילוג[[#This Row],[וסת קבוע אחרון]],"")</f>
        <v/>
      </c>
      <c r="AC419" s="1" t="str">
        <f>IF(AND(שבוע_בדילוג[[#This Row],[הווסת פעיל?]]=1,Y418=0,שבוע_בדילוג[[#This Row],[וסת קבוע אחרון]]=X418),שבוע_בדילוג[[#This Row],[וסת קבוע אחרון]],"")</f>
        <v/>
      </c>
      <c r="AD419" s="1" t="str">
        <f>IF(AND(שבוע_בדילוג[[#This Row],[הווסת פעיל?]]=1,Y418=0,שבוע_בדילוג[[#This Row],[וסת קבוע אחרון]]&lt;&gt;X418),1,"")</f>
        <v/>
      </c>
      <c r="AE419" s="1" t="str">
        <f>IF(AND(שבוע_בדילוג[[#This Row],[הווסת פעיל?]]&lt;&gt;"",B420=1),שבוע_בדילוג[[#This Row],[CycleNumber]],"")</f>
        <v/>
      </c>
      <c r="AF419" s="1" t="str">
        <f>IF(AND(שבוע_בדילוג[[#This Row],[הווסת פעיל?]]&lt;&gt;"",Y418=""),שבוע_בדילוג[[#This Row],[CycleNumber]],"")</f>
        <v/>
      </c>
      <c r="AG419" s="1" t="str">
        <f>IF(B420=1,"",IF(שבוע_בדילוג[[#This Row],[הווסת פעיל?]]=1,IF(שבוע_בדילוג[[#This Row],[וסת קבוע אחרון]]=F420,1,0),""))</f>
        <v/>
      </c>
      <c r="AH419" s="1" t="str">
        <f>IF(B420=1,"",IF(שבוע_בדילוג[[#This Row],[הווסת פעיל?]]=1,IF(OR(שבוע_בדילוג[[#This Row],[וסת קבוע אחרון]]=F420,F420=שבוע_בדילוג[[#This Row],[LengthofCycle]]),1,0),""))</f>
        <v/>
      </c>
      <c r="AI419" s="1" t="str">
        <f>IF(B420=1,"",IF(שבוע_בדילוג[[#This Row],[הווסת פעיל?]]=1,IF(OR(שבוע_בדילוג[[#This Row],[וסת קבוע אחרון]]=F420,F420=שבוע_בדילוג[[#This Row],[LengthofCycle]],AND(שבוע_בדילוג[[#This Row],[LengthofCycle]]&lt;&gt;שבוע_בדילוג[[#This Row],[וסת קבוע אחרון]],OR(F420=28,F420=29))),1,0),""))</f>
        <v/>
      </c>
      <c r="AJ419" s="1" t="str">
        <f>IF(AND(שבוע_בדילוג[[#This Row],[הווסת פעיל?]]=1,B420=1),1,"")</f>
        <v/>
      </c>
      <c r="AK419" s="4">
        <f>IF(AND(שבוע_בדילוג[[#This Row],[הווסת פעיל?]]&lt;&gt;1,B420&lt;&gt;1,B420&lt;&gt;""),IF(שבוע_בדילוג[[#This Row],[LengthofCycle]]=F420,1,0),"")</f>
        <v>0</v>
      </c>
      <c r="AL419" s="4">
        <f>IF(AND(שבוע_בדילוג[[#This Row],[הווסת פעיל?]]&lt;&gt;1,B420&lt;&gt;1,B420&lt;&gt;""),IF(OR(שבוע_בדילוג[[#This Row],[LengthofCycle]]=F420,F420=29),1,0),"")</f>
        <v>0</v>
      </c>
      <c r="AM419" s="4">
        <f>IF(AND(שבוע_בדילוג[[#This Row],[הווסת פעיל?]]&lt;&gt;1,B420&lt;&gt;1,B420&lt;&gt;""),IF(OR(שבוע_בדילוג[[#This Row],[LengthofCycle]]=F420,F420=29,F420=28),1,0),"")</f>
        <v>1</v>
      </c>
    </row>
    <row r="420" spans="1:39" x14ac:dyDescent="0.25">
      <c r="A420" s="1" t="s">
        <v>93</v>
      </c>
      <c r="B420" s="1">
        <v>7</v>
      </c>
      <c r="C420" s="1">
        <v>1</v>
      </c>
      <c r="D420" s="1">
        <v>1</v>
      </c>
      <c r="E420" s="1">
        <v>0</v>
      </c>
      <c r="F420" s="1">
        <v>28</v>
      </c>
      <c r="H420" s="1">
        <f>שבוע_בדילוג[[#This Row],[LengthofCycle]]+1</f>
        <v>29</v>
      </c>
      <c r="I420" s="1" t="str">
        <f>IF(IFERROR(LOOKUP(שבוע_בדילוג[[#This Row],[ClientID]],קביעויות[השבוע בדילוג]),FALSE)=שבוע_בדילוג[[#This Row],[ClientID]],1,"")</f>
        <v/>
      </c>
      <c r="J420" s="1" t="str">
        <f>IF(AND(שבוע_בדילוג[[#This Row],[CycleNumber]]&gt;1,OR(B421="",שבוע_בדילוג[[#This Row],[CycleNumber]]&gt;B419)),IF(OR(AND(שבוע_בדילוג[[#This Row],[LengthofCycle]]=29,F419=29),AND(שבוע_בדילוג[[#This Row],[LengthofCycle]]=36,F419=36)),1,""),"")</f>
        <v/>
      </c>
      <c r="K420" s="1" t="str">
        <f>IF(AND(שבוע_בדילוג[[#This Row],[וסת השבוע]]=1,J419=1,שבוע_בדילוג[[#This Row],[CycleNumber]]&gt;B419),1,"")</f>
        <v/>
      </c>
      <c r="L420" s="1" t="str">
        <f>IF(שבוע_בדילוג[[#This Row],[CycleNumber]]=1,"",IF(שבוע_בדילוג[[#This Row],[וסת השבוע]]=1,0,IF(L419="","",IF(L419=0,IF(שבוע_בדילוג[[#This Row],[LengthofCycle]]=29,0,1),IF(L419=1,IF(שבוע_בדילוג[[#This Row],[LengthofCycle]]+F419=29*2,0,2),IF(L419=2,IF(שבוע_בדילוג[[#This Row],[LengthofCycle]]+F419+F418=29*3,0,3),""))))))</f>
        <v/>
      </c>
      <c r="M420" s="1" t="str">
        <f>IF(שבוע_בדילוג[[#This Row],[וסת השבוע]]=1,IF(שבוע_בדילוג[[#This Row],[וסת השבוע וההפלגה ביחד]]=1,M419+1,0),IF(AND(שבוע_בדילוג[[#This Row],[CycleNumber]]&gt;B419,שבוע_בדילוג[[#This Row],[CycleNumber]]&gt;1),IF(שבוע_בדילוג[[#This Row],[וסת השבוע פעיל?]]&lt;&gt;"",M419+1,""),""))</f>
        <v/>
      </c>
      <c r="N420" s="1" t="str">
        <f>IF(שבוע_בדילוג[[#This Row],[וסת השבוע פעיל?2]]="","",IF(AND(שבוע_בדילוג[[#This Row],[וסת השבוע פעיל?]]&lt;&gt;"",שבוע_בדילוג[[#This Row],[CycleNumber]]&lt;B421,B421&lt;&gt;"",שבוע_בדילוג[[#This Row],[וסת השבוע פעיל?]]&lt;3),IF(L421=0,IF(AND(שבוע_בדילוג[[#This Row],[וסת השבוע פעיל?]]&gt;0,J421=1),0,1),0),""))</f>
        <v/>
      </c>
      <c r="O420" s="1" t="str">
        <f t="shared" si="48"/>
        <v/>
      </c>
      <c r="P420" s="1" t="str">
        <f>IF(AND(שבוע_בדילוג[[#This Row],[חיזוי - שבוע]]=1,K421=1),1,"")</f>
        <v/>
      </c>
      <c r="Q420" s="1" t="str">
        <f>IF(AND(שבוע_בדילוג[[#This Row],[וסת השבוע פעיל?]]&lt;3,OR(שבוע_בדילוג[[#This Row],[CycleNumber]]&gt;B421,B421="")),1,"")</f>
        <v/>
      </c>
      <c r="R420" s="1" t="str">
        <f>IF(AND(שבוע_בדילוג[[#This Row],[חיזוי - שבוע]]&lt;&gt;"",שבוע_בדילוג[[#This Row],[וסת השבוע פעיל?2]]=""),1,"")</f>
        <v/>
      </c>
      <c r="S420" s="1" t="str">
        <f>IF(שבוע_בדילוג[[#This Row],[האישה קבעה וסת שבוע בדילוג?]]=1,IF(שבוע_בדילוג[[#This Row],[וסת השבוע פעיל?]]&lt;3,1,0),"")</f>
        <v/>
      </c>
      <c r="T4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0" s="1">
        <f t="shared" si="45"/>
        <v>0</v>
      </c>
      <c r="V420" s="1">
        <f t="shared" si="46"/>
        <v>0</v>
      </c>
      <c r="W420" s="1">
        <f t="shared" si="47"/>
        <v>0</v>
      </c>
      <c r="X420" s="1" t="str">
        <f>IF(שבוע_בדילוג[[#This Row],[3 הפלגות זהות]]="","",IF(שבוע_בדילוג[[#This Row],[3 הפלגות זהות]]=1,שבוע_בדילוג[[#This Row],[LengthofCycle]],X419))</f>
        <v/>
      </c>
      <c r="Z420" s="1" t="str">
        <f>IF(OR(שבוע_בדילוג[[#This Row],[הווסת פעיל?]]=0,שבוע_בדילוג[[#This Row],[הווסת פעיל?]]=""),"",SUM(Z419,שבוע_בדילוג[[#This Row],[הווסת פעיל?]]))</f>
        <v/>
      </c>
      <c r="AA420" s="1" t="str">
        <f>IF(AND(שבוע_בדילוג[[#This Row],[כמה מחזורים עד עקירה]]&lt;&gt;"",Z421=""),שבוע_בדילוג[[#This Row],[כמה מחזורים עד עקירה]],"")</f>
        <v/>
      </c>
      <c r="AB420" s="1" t="str">
        <f>IF(AND(שבוע_בדילוג[[#This Row],[הווסת פעיל?]]=1,שבוע_בדילוג[[#This Row],[וסת קבוע אחרון]]&lt;&gt;X419),שבוע_בדילוג[[#This Row],[וסת קבוע אחרון]],"")</f>
        <v/>
      </c>
      <c r="AC420" s="1" t="str">
        <f>IF(AND(שבוע_בדילוג[[#This Row],[הווסת פעיל?]]=1,Y419=0,שבוע_בדילוג[[#This Row],[וסת קבוע אחרון]]=X419),שבוע_בדילוג[[#This Row],[וסת קבוע אחרון]],"")</f>
        <v/>
      </c>
      <c r="AD420" s="1" t="str">
        <f>IF(AND(שבוע_בדילוג[[#This Row],[הווסת פעיל?]]=1,Y419=0,שבוע_בדילוג[[#This Row],[וסת קבוע אחרון]]&lt;&gt;X419),1,"")</f>
        <v/>
      </c>
      <c r="AE420" s="1" t="str">
        <f>IF(AND(שבוע_בדילוג[[#This Row],[הווסת פעיל?]]&lt;&gt;"",B421=1),שבוע_בדילוג[[#This Row],[CycleNumber]],"")</f>
        <v/>
      </c>
      <c r="AF420" s="1" t="str">
        <f>IF(AND(שבוע_בדילוג[[#This Row],[הווסת פעיל?]]&lt;&gt;"",Y419=""),שבוע_בדילוג[[#This Row],[CycleNumber]],"")</f>
        <v/>
      </c>
      <c r="AG420" s="1" t="str">
        <f>IF(B421=1,"",IF(שבוע_בדילוג[[#This Row],[הווסת פעיל?]]=1,IF(שבוע_בדילוג[[#This Row],[וסת קבוע אחרון]]=F421,1,0),""))</f>
        <v/>
      </c>
      <c r="AH420" s="1" t="str">
        <f>IF(B421=1,"",IF(שבוע_בדילוג[[#This Row],[הווסת פעיל?]]=1,IF(OR(שבוע_בדילוג[[#This Row],[וסת קבוע אחרון]]=F421,F421=שבוע_בדילוג[[#This Row],[LengthofCycle]]),1,0),""))</f>
        <v/>
      </c>
      <c r="AI420" s="1" t="str">
        <f>IF(B421=1,"",IF(שבוע_בדילוג[[#This Row],[הווסת פעיל?]]=1,IF(OR(שבוע_בדילוג[[#This Row],[וסת קבוע אחרון]]=F421,F421=שבוע_בדילוג[[#This Row],[LengthofCycle]],AND(שבוע_בדילוג[[#This Row],[LengthofCycle]]&lt;&gt;שבוע_בדילוג[[#This Row],[וסת קבוע אחרון]],OR(F421=28,F421=29))),1,0),""))</f>
        <v/>
      </c>
      <c r="AJ420" s="1" t="str">
        <f>IF(AND(שבוע_בדילוג[[#This Row],[הווסת פעיל?]]=1,B421=1),1,"")</f>
        <v/>
      </c>
      <c r="AK420" s="4">
        <f>IF(AND(שבוע_בדילוג[[#This Row],[הווסת פעיל?]]&lt;&gt;1,B421&lt;&gt;1,B421&lt;&gt;""),IF(שבוע_בדילוג[[#This Row],[LengthofCycle]]=F421,1,0),"")</f>
        <v>1</v>
      </c>
      <c r="AL420" s="4">
        <f>IF(AND(שבוע_בדילוג[[#This Row],[הווסת פעיל?]]&lt;&gt;1,B421&lt;&gt;1,B421&lt;&gt;""),IF(OR(שבוע_בדילוג[[#This Row],[LengthofCycle]]=F421,F421=29),1,0),"")</f>
        <v>1</v>
      </c>
      <c r="AM420" s="4">
        <f>IF(AND(שבוע_בדילוג[[#This Row],[הווסת פעיל?]]&lt;&gt;1,B421&lt;&gt;1,B421&lt;&gt;""),IF(OR(שבוע_בדילוג[[#This Row],[LengthofCycle]]=F421,F421=29,F421=28),1,0),"")</f>
        <v>1</v>
      </c>
    </row>
    <row r="421" spans="1:39" x14ac:dyDescent="0.25">
      <c r="A421" s="1" t="s">
        <v>93</v>
      </c>
      <c r="B421" s="1">
        <v>8</v>
      </c>
      <c r="C421" s="1">
        <v>1</v>
      </c>
      <c r="D421" s="1">
        <v>1</v>
      </c>
      <c r="E421" s="1">
        <v>0</v>
      </c>
      <c r="F421" s="1">
        <v>28</v>
      </c>
      <c r="H421" s="1">
        <f>שבוע_בדילוג[[#This Row],[LengthofCycle]]+1</f>
        <v>29</v>
      </c>
      <c r="I421" s="1" t="str">
        <f>IF(IFERROR(LOOKUP(שבוע_בדילוג[[#This Row],[ClientID]],קביעויות[השבוע בדילוג]),FALSE)=שבוע_בדילוג[[#This Row],[ClientID]],1,"")</f>
        <v/>
      </c>
      <c r="J421" s="1" t="str">
        <f>IF(AND(שבוע_בדילוג[[#This Row],[CycleNumber]]&gt;1,OR(B422="",שבוע_בדילוג[[#This Row],[CycleNumber]]&gt;B420)),IF(OR(AND(שבוע_בדילוג[[#This Row],[LengthofCycle]]=29,F420=29),AND(שבוע_בדילוג[[#This Row],[LengthofCycle]]=36,F420=36)),1,""),"")</f>
        <v/>
      </c>
      <c r="K421" s="1" t="str">
        <f>IF(AND(שבוע_בדילוג[[#This Row],[וסת השבוע]]=1,J420=1,שבוע_בדילוג[[#This Row],[CycleNumber]]&gt;B420),1,"")</f>
        <v/>
      </c>
      <c r="L421" s="1" t="str">
        <f>IF(שבוע_בדילוג[[#This Row],[CycleNumber]]=1,"",IF(שבוע_בדילוג[[#This Row],[וסת השבוע]]=1,0,IF(L420="","",IF(L420=0,IF(שבוע_בדילוג[[#This Row],[LengthofCycle]]=29,0,1),IF(L420=1,IF(שבוע_בדילוג[[#This Row],[LengthofCycle]]+F420=29*2,0,2),IF(L420=2,IF(שבוע_בדילוג[[#This Row],[LengthofCycle]]+F420+F419=29*3,0,3),""))))))</f>
        <v/>
      </c>
      <c r="M421" s="1" t="str">
        <f>IF(שבוע_בדילוג[[#This Row],[וסת השבוע]]=1,IF(שבוע_בדילוג[[#This Row],[וסת השבוע וההפלגה ביחד]]=1,M420+1,0),IF(AND(שבוע_בדילוג[[#This Row],[CycleNumber]]&gt;B420,שבוע_בדילוג[[#This Row],[CycleNumber]]&gt;1),IF(שבוע_בדילוג[[#This Row],[וסת השבוע פעיל?]]&lt;&gt;"",M420+1,""),""))</f>
        <v/>
      </c>
      <c r="N421" s="1" t="str">
        <f>IF(שבוע_בדילוג[[#This Row],[וסת השבוע פעיל?2]]="","",IF(AND(שבוע_בדילוג[[#This Row],[וסת השבוע פעיל?]]&lt;&gt;"",שבוע_בדילוג[[#This Row],[CycleNumber]]&lt;B422,B422&lt;&gt;"",שבוע_בדילוג[[#This Row],[וסת השבוע פעיל?]]&lt;3),IF(L422=0,IF(AND(שבוע_בדילוג[[#This Row],[וסת השבוע פעיל?]]&gt;0,J422=1),0,1),0),""))</f>
        <v/>
      </c>
      <c r="O421" s="1" t="str">
        <f t="shared" si="48"/>
        <v/>
      </c>
      <c r="P421" s="1" t="str">
        <f>IF(AND(שבוע_בדילוג[[#This Row],[חיזוי - שבוע]]=1,K422=1),1,"")</f>
        <v/>
      </c>
      <c r="Q421" s="1" t="str">
        <f>IF(AND(שבוע_בדילוג[[#This Row],[וסת השבוע פעיל?]]&lt;3,OR(שבוע_בדילוג[[#This Row],[CycleNumber]]&gt;B422,B422="")),1,"")</f>
        <v/>
      </c>
      <c r="R421" s="1" t="str">
        <f>IF(AND(שבוע_בדילוג[[#This Row],[חיזוי - שבוע]]&lt;&gt;"",שבוע_בדילוג[[#This Row],[וסת השבוע פעיל?2]]=""),1,"")</f>
        <v/>
      </c>
      <c r="S421" s="1" t="str">
        <f>IF(שבוע_בדילוג[[#This Row],[האישה קבעה וסת שבוע בדילוג?]]=1,IF(שבוע_בדילוג[[#This Row],[וסת השבוע פעיל?]]&lt;3,1,0),"")</f>
        <v/>
      </c>
      <c r="T4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1" s="1">
        <f t="shared" si="45"/>
        <v>0</v>
      </c>
      <c r="V421" s="1">
        <f t="shared" si="46"/>
        <v>0</v>
      </c>
      <c r="W421" s="1">
        <f t="shared" si="47"/>
        <v>0</v>
      </c>
      <c r="X421" s="1" t="str">
        <f>IF(שבוע_בדילוג[[#This Row],[3 הפלגות זהות]]="","",IF(שבוע_בדילוג[[#This Row],[3 הפלגות זהות]]=1,שבוע_בדילוג[[#This Row],[LengthofCycle]],X420))</f>
        <v/>
      </c>
      <c r="Z421" s="1" t="str">
        <f>IF(OR(שבוע_בדילוג[[#This Row],[הווסת פעיל?]]=0,שבוע_בדילוג[[#This Row],[הווסת פעיל?]]=""),"",SUM(Z420,שבוע_בדילוג[[#This Row],[הווסת פעיל?]]))</f>
        <v/>
      </c>
      <c r="AA421" s="1" t="str">
        <f>IF(AND(שבוע_בדילוג[[#This Row],[כמה מחזורים עד עקירה]]&lt;&gt;"",Z422=""),שבוע_בדילוג[[#This Row],[כמה מחזורים עד עקירה]],"")</f>
        <v/>
      </c>
      <c r="AB421" s="1" t="str">
        <f>IF(AND(שבוע_בדילוג[[#This Row],[הווסת פעיל?]]=1,שבוע_בדילוג[[#This Row],[וסת קבוע אחרון]]&lt;&gt;X420),שבוע_בדילוג[[#This Row],[וסת קבוע אחרון]],"")</f>
        <v/>
      </c>
      <c r="AC421" s="1" t="str">
        <f>IF(AND(שבוע_בדילוג[[#This Row],[הווסת פעיל?]]=1,Y420=0,שבוע_בדילוג[[#This Row],[וסת קבוע אחרון]]=X420),שבוע_בדילוג[[#This Row],[וסת קבוע אחרון]],"")</f>
        <v/>
      </c>
      <c r="AD421" s="1" t="str">
        <f>IF(AND(שבוע_בדילוג[[#This Row],[הווסת פעיל?]]=1,Y420=0,שבוע_בדילוג[[#This Row],[וסת קבוע אחרון]]&lt;&gt;X420),1,"")</f>
        <v/>
      </c>
      <c r="AE421" s="1" t="str">
        <f>IF(AND(שבוע_בדילוג[[#This Row],[הווסת פעיל?]]&lt;&gt;"",B422=1),שבוע_בדילוג[[#This Row],[CycleNumber]],"")</f>
        <v/>
      </c>
      <c r="AF421" s="1" t="str">
        <f>IF(AND(שבוע_בדילוג[[#This Row],[הווסת פעיל?]]&lt;&gt;"",Y420=""),שבוע_בדילוג[[#This Row],[CycleNumber]],"")</f>
        <v/>
      </c>
      <c r="AG421" s="1" t="str">
        <f>IF(B422=1,"",IF(שבוע_בדילוג[[#This Row],[הווסת פעיל?]]=1,IF(שבוע_בדילוג[[#This Row],[וסת קבוע אחרון]]=F422,1,0),""))</f>
        <v/>
      </c>
      <c r="AH421" s="1" t="str">
        <f>IF(B422=1,"",IF(שבוע_בדילוג[[#This Row],[הווסת פעיל?]]=1,IF(OR(שבוע_בדילוג[[#This Row],[וסת קבוע אחרון]]=F422,F422=שבוע_בדילוג[[#This Row],[LengthofCycle]]),1,0),""))</f>
        <v/>
      </c>
      <c r="AI421" s="1" t="str">
        <f>IF(B422=1,"",IF(שבוע_בדילוג[[#This Row],[הווסת פעיל?]]=1,IF(OR(שבוע_בדילוג[[#This Row],[וסת קבוע אחרון]]=F422,F422=שבוע_בדילוג[[#This Row],[LengthofCycle]],AND(שבוע_בדילוג[[#This Row],[LengthofCycle]]&lt;&gt;שבוע_בדילוג[[#This Row],[וסת קבוע אחרון]],OR(F422=28,F422=29))),1,0),""))</f>
        <v/>
      </c>
      <c r="AJ421" s="1" t="str">
        <f>IF(AND(שבוע_בדילוג[[#This Row],[הווסת פעיל?]]=1,B422=1),1,"")</f>
        <v/>
      </c>
      <c r="AK421" s="4">
        <f>IF(AND(שבוע_בדילוג[[#This Row],[הווסת פעיל?]]&lt;&gt;1,B422&lt;&gt;1,B422&lt;&gt;""),IF(שבוע_בדילוג[[#This Row],[LengthofCycle]]=F422,1,0),"")</f>
        <v>0</v>
      </c>
      <c r="AL421" s="4">
        <f>IF(AND(שבוע_בדילוג[[#This Row],[הווסת פעיל?]]&lt;&gt;1,B422&lt;&gt;1,B422&lt;&gt;""),IF(OR(שבוע_בדילוג[[#This Row],[LengthofCycle]]=F422,F422=29),1,0),"")</f>
        <v>0</v>
      </c>
      <c r="AM421" s="4">
        <f>IF(AND(שבוע_בדילוג[[#This Row],[הווסת פעיל?]]&lt;&gt;1,B422&lt;&gt;1,B422&lt;&gt;""),IF(OR(שבוע_בדילוג[[#This Row],[LengthofCycle]]=F422,F422=29,F422=28),1,0),"")</f>
        <v>0</v>
      </c>
    </row>
    <row r="422" spans="1:39" x14ac:dyDescent="0.25">
      <c r="A422" s="1" t="s">
        <v>93</v>
      </c>
      <c r="B422" s="1">
        <v>9</v>
      </c>
      <c r="C422" s="1">
        <v>1</v>
      </c>
      <c r="D422" s="1">
        <v>1</v>
      </c>
      <c r="E422" s="1">
        <v>0</v>
      </c>
      <c r="F422" s="1">
        <v>24</v>
      </c>
      <c r="H422" s="1">
        <f>שבוע_בדילוג[[#This Row],[LengthofCycle]]+1</f>
        <v>25</v>
      </c>
      <c r="I422" s="1" t="str">
        <f>IF(IFERROR(LOOKUP(שבוע_בדילוג[[#This Row],[ClientID]],קביעויות[השבוע בדילוג]),FALSE)=שבוע_בדילוג[[#This Row],[ClientID]],1,"")</f>
        <v/>
      </c>
      <c r="J422" s="1" t="str">
        <f>IF(AND(שבוע_בדילוג[[#This Row],[CycleNumber]]&gt;1,OR(B423="",שבוע_בדילוג[[#This Row],[CycleNumber]]&gt;B421)),IF(OR(AND(שבוע_בדילוג[[#This Row],[LengthofCycle]]=29,F421=29),AND(שבוע_בדילוג[[#This Row],[LengthofCycle]]=36,F421=36)),1,""),"")</f>
        <v/>
      </c>
      <c r="K422" s="1" t="str">
        <f>IF(AND(שבוע_בדילוג[[#This Row],[וסת השבוע]]=1,J421=1,שבוע_בדילוג[[#This Row],[CycleNumber]]&gt;B421),1,"")</f>
        <v/>
      </c>
      <c r="L422" s="1" t="str">
        <f>IF(שבוע_בדילוג[[#This Row],[CycleNumber]]=1,"",IF(שבוע_בדילוג[[#This Row],[וסת השבוע]]=1,0,IF(L421="","",IF(L421=0,IF(שבוע_בדילוג[[#This Row],[LengthofCycle]]=29,0,1),IF(L421=1,IF(שבוע_בדילוג[[#This Row],[LengthofCycle]]+F421=29*2,0,2),IF(L421=2,IF(שבוע_בדילוג[[#This Row],[LengthofCycle]]+F421+F420=29*3,0,3),""))))))</f>
        <v/>
      </c>
      <c r="M422" s="1" t="str">
        <f>IF(שבוע_בדילוג[[#This Row],[וסת השבוע]]=1,IF(שבוע_בדילוג[[#This Row],[וסת השבוע וההפלגה ביחד]]=1,M421+1,0),IF(AND(שבוע_בדילוג[[#This Row],[CycleNumber]]&gt;B421,שבוע_בדילוג[[#This Row],[CycleNumber]]&gt;1),IF(שבוע_בדילוג[[#This Row],[וסת השבוע פעיל?]]&lt;&gt;"",M421+1,""),""))</f>
        <v/>
      </c>
      <c r="N422" s="1" t="str">
        <f>IF(שבוע_בדילוג[[#This Row],[וסת השבוע פעיל?2]]="","",IF(AND(שבוע_בדילוג[[#This Row],[וסת השבוע פעיל?]]&lt;&gt;"",שבוע_בדילוג[[#This Row],[CycleNumber]]&lt;B423,B423&lt;&gt;"",שבוע_בדילוג[[#This Row],[וסת השבוע פעיל?]]&lt;3),IF(L423=0,IF(AND(שבוע_בדילוג[[#This Row],[וסת השבוע פעיל?]]&gt;0,J423=1),0,1),0),""))</f>
        <v/>
      </c>
      <c r="O422" s="1" t="str">
        <f t="shared" si="48"/>
        <v/>
      </c>
      <c r="P422" s="1" t="str">
        <f>IF(AND(שבוע_בדילוג[[#This Row],[חיזוי - שבוע]]=1,K423=1),1,"")</f>
        <v/>
      </c>
      <c r="Q422" s="1" t="str">
        <f>IF(AND(שבוע_בדילוג[[#This Row],[וסת השבוע פעיל?]]&lt;3,OR(שבוע_בדילוג[[#This Row],[CycleNumber]]&gt;B423,B423="")),1,"")</f>
        <v/>
      </c>
      <c r="R422" s="1" t="str">
        <f>IF(AND(שבוע_בדילוג[[#This Row],[חיזוי - שבוע]]&lt;&gt;"",שבוע_בדילוג[[#This Row],[וסת השבוע פעיל?2]]=""),1,"")</f>
        <v/>
      </c>
      <c r="S422" s="1" t="str">
        <f>IF(שבוע_בדילוג[[#This Row],[האישה קבעה וסת שבוע בדילוג?]]=1,IF(שבוע_בדילוג[[#This Row],[וסת השבוע פעיל?]]&lt;3,1,0),"")</f>
        <v/>
      </c>
      <c r="T4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2" s="1">
        <f t="shared" si="45"/>
        <v>0</v>
      </c>
      <c r="V422" s="1">
        <f t="shared" si="46"/>
        <v>0</v>
      </c>
      <c r="W422" s="1">
        <f t="shared" si="47"/>
        <v>0</v>
      </c>
      <c r="X422" s="1" t="str">
        <f>IF(שבוע_בדילוג[[#This Row],[3 הפלגות זהות]]="","",IF(שבוע_בדילוג[[#This Row],[3 הפלגות זהות]]=1,שבוע_בדילוג[[#This Row],[LengthofCycle]],X421))</f>
        <v/>
      </c>
      <c r="Z422" s="1" t="str">
        <f>IF(OR(שבוע_בדילוג[[#This Row],[הווסת פעיל?]]=0,שבוע_בדילוג[[#This Row],[הווסת פעיל?]]=""),"",SUM(Z421,שבוע_בדילוג[[#This Row],[הווסת פעיל?]]))</f>
        <v/>
      </c>
      <c r="AA422" s="1" t="str">
        <f>IF(AND(שבוע_בדילוג[[#This Row],[כמה מחזורים עד עקירה]]&lt;&gt;"",Z423=""),שבוע_בדילוג[[#This Row],[כמה מחזורים עד עקירה]],"")</f>
        <v/>
      </c>
      <c r="AB422" s="1" t="str">
        <f>IF(AND(שבוע_בדילוג[[#This Row],[הווסת פעיל?]]=1,שבוע_בדילוג[[#This Row],[וסת קבוע אחרון]]&lt;&gt;X421),שבוע_בדילוג[[#This Row],[וסת קבוע אחרון]],"")</f>
        <v/>
      </c>
      <c r="AC422" s="1" t="str">
        <f>IF(AND(שבוע_בדילוג[[#This Row],[הווסת פעיל?]]=1,Y421=0,שבוע_בדילוג[[#This Row],[וסת קבוע אחרון]]=X421),שבוע_בדילוג[[#This Row],[וסת קבוע אחרון]],"")</f>
        <v/>
      </c>
      <c r="AD422" s="1" t="str">
        <f>IF(AND(שבוע_בדילוג[[#This Row],[הווסת פעיל?]]=1,Y421=0,שבוע_בדילוג[[#This Row],[וסת קבוע אחרון]]&lt;&gt;X421),1,"")</f>
        <v/>
      </c>
      <c r="AE422" s="1" t="str">
        <f>IF(AND(שבוע_בדילוג[[#This Row],[הווסת פעיל?]]&lt;&gt;"",B423=1),שבוע_בדילוג[[#This Row],[CycleNumber]],"")</f>
        <v/>
      </c>
      <c r="AF422" s="1" t="str">
        <f>IF(AND(שבוע_בדילוג[[#This Row],[הווסת פעיל?]]&lt;&gt;"",Y421=""),שבוע_בדילוג[[#This Row],[CycleNumber]],"")</f>
        <v/>
      </c>
      <c r="AG422" s="1" t="str">
        <f>IF(B423=1,"",IF(שבוע_בדילוג[[#This Row],[הווסת פעיל?]]=1,IF(שבוע_בדילוג[[#This Row],[וסת קבוע אחרון]]=F423,1,0),""))</f>
        <v/>
      </c>
      <c r="AH422" s="1" t="str">
        <f>IF(B423=1,"",IF(שבוע_בדילוג[[#This Row],[הווסת פעיל?]]=1,IF(OR(שבוע_בדילוג[[#This Row],[וסת קבוע אחרון]]=F423,F423=שבוע_בדילוג[[#This Row],[LengthofCycle]]),1,0),""))</f>
        <v/>
      </c>
      <c r="AI422" s="1" t="str">
        <f>IF(B423=1,"",IF(שבוע_בדילוג[[#This Row],[הווסת פעיל?]]=1,IF(OR(שבוע_בדילוג[[#This Row],[וסת קבוע אחרון]]=F423,F423=שבוע_בדילוג[[#This Row],[LengthofCycle]],AND(שבוע_בדילוג[[#This Row],[LengthofCycle]]&lt;&gt;שבוע_בדילוג[[#This Row],[וסת קבוע אחרון]],OR(F423=28,F423=29))),1,0),""))</f>
        <v/>
      </c>
      <c r="AJ422" s="1" t="str">
        <f>IF(AND(שבוע_בדילוג[[#This Row],[הווסת פעיל?]]=1,B423=1),1,"")</f>
        <v/>
      </c>
      <c r="AK422" s="4">
        <f>IF(AND(שבוע_בדילוג[[#This Row],[הווסת פעיל?]]&lt;&gt;1,B423&lt;&gt;1,B423&lt;&gt;""),IF(שבוע_בדילוג[[#This Row],[LengthofCycle]]=F423,1,0),"")</f>
        <v>0</v>
      </c>
      <c r="AL422" s="4">
        <f>IF(AND(שבוע_בדילוג[[#This Row],[הווסת פעיל?]]&lt;&gt;1,B423&lt;&gt;1,B423&lt;&gt;""),IF(OR(שבוע_בדילוג[[#This Row],[LengthofCycle]]=F423,F423=29),1,0),"")</f>
        <v>0</v>
      </c>
      <c r="AM422" s="4">
        <f>IF(AND(שבוע_בדילוג[[#This Row],[הווסת פעיל?]]&lt;&gt;1,B423&lt;&gt;1,B423&lt;&gt;""),IF(OR(שבוע_בדילוג[[#This Row],[LengthofCycle]]=F423,F423=29,F423=28),1,0),"")</f>
        <v>1</v>
      </c>
    </row>
    <row r="423" spans="1:39" x14ac:dyDescent="0.25">
      <c r="A423" s="1" t="s">
        <v>93</v>
      </c>
      <c r="B423" s="1">
        <v>10</v>
      </c>
      <c r="C423" s="1">
        <v>1</v>
      </c>
      <c r="D423" s="1">
        <v>1</v>
      </c>
      <c r="E423" s="1">
        <v>0</v>
      </c>
      <c r="F423" s="1">
        <v>28</v>
      </c>
      <c r="H423" s="1">
        <f>שבוע_בדילוג[[#This Row],[LengthofCycle]]+1</f>
        <v>29</v>
      </c>
      <c r="I423" s="1" t="str">
        <f>IF(IFERROR(LOOKUP(שבוע_בדילוג[[#This Row],[ClientID]],קביעויות[השבוע בדילוג]),FALSE)=שבוע_בדילוג[[#This Row],[ClientID]],1,"")</f>
        <v/>
      </c>
      <c r="J423" s="1" t="str">
        <f>IF(AND(שבוע_בדילוג[[#This Row],[CycleNumber]]&gt;1,OR(B424="",שבוע_בדילוג[[#This Row],[CycleNumber]]&gt;B422)),IF(OR(AND(שבוע_בדילוג[[#This Row],[LengthofCycle]]=29,F422=29),AND(שבוע_בדילוג[[#This Row],[LengthofCycle]]=36,F422=36)),1,""),"")</f>
        <v/>
      </c>
      <c r="K423" s="1" t="str">
        <f>IF(AND(שבוע_בדילוג[[#This Row],[וסת השבוע]]=1,J422=1,שבוע_בדילוג[[#This Row],[CycleNumber]]&gt;B422),1,"")</f>
        <v/>
      </c>
      <c r="L423" s="1" t="str">
        <f>IF(שבוע_בדילוג[[#This Row],[CycleNumber]]=1,"",IF(שבוע_בדילוג[[#This Row],[וסת השבוע]]=1,0,IF(L422="","",IF(L422=0,IF(שבוע_בדילוג[[#This Row],[LengthofCycle]]=29,0,1),IF(L422=1,IF(שבוע_בדילוג[[#This Row],[LengthofCycle]]+F422=29*2,0,2),IF(L422=2,IF(שבוע_בדילוג[[#This Row],[LengthofCycle]]+F422+F421=29*3,0,3),""))))))</f>
        <v/>
      </c>
      <c r="M423" s="1" t="str">
        <f>IF(שבוע_בדילוג[[#This Row],[וסת השבוע]]=1,IF(שבוע_בדילוג[[#This Row],[וסת השבוע וההפלגה ביחד]]=1,M422+1,0),IF(AND(שבוע_בדילוג[[#This Row],[CycleNumber]]&gt;B422,שבוע_בדילוג[[#This Row],[CycleNumber]]&gt;1),IF(שבוע_בדילוג[[#This Row],[וסת השבוע פעיל?]]&lt;&gt;"",M422+1,""),""))</f>
        <v/>
      </c>
      <c r="N423" s="1" t="str">
        <f>IF(שבוע_בדילוג[[#This Row],[וסת השבוע פעיל?2]]="","",IF(AND(שבוע_בדילוג[[#This Row],[וסת השבוע פעיל?]]&lt;&gt;"",שבוע_בדילוג[[#This Row],[CycleNumber]]&lt;B424,B424&lt;&gt;"",שבוע_בדילוג[[#This Row],[וסת השבוע פעיל?]]&lt;3),IF(L424=0,IF(AND(שבוע_בדילוג[[#This Row],[וסת השבוע פעיל?]]&gt;0,J424=1),0,1),0),""))</f>
        <v/>
      </c>
      <c r="O423" s="1" t="str">
        <f t="shared" si="48"/>
        <v/>
      </c>
      <c r="P423" s="1" t="str">
        <f>IF(AND(שבוע_בדילוג[[#This Row],[חיזוי - שבוע]]=1,K424=1),1,"")</f>
        <v/>
      </c>
      <c r="Q423" s="1" t="str">
        <f>IF(AND(שבוע_בדילוג[[#This Row],[וסת השבוע פעיל?]]&lt;3,OR(שבוע_בדילוג[[#This Row],[CycleNumber]]&gt;B424,B424="")),1,"")</f>
        <v/>
      </c>
      <c r="R423" s="1" t="str">
        <f>IF(AND(שבוע_בדילוג[[#This Row],[חיזוי - שבוע]]&lt;&gt;"",שבוע_בדילוג[[#This Row],[וסת השבוע פעיל?2]]=""),1,"")</f>
        <v/>
      </c>
      <c r="S423" s="1" t="str">
        <f>IF(שבוע_בדילוג[[#This Row],[האישה קבעה וסת שבוע בדילוג?]]=1,IF(שבוע_בדילוג[[#This Row],[וסת השבוע פעיל?]]&lt;3,1,0),"")</f>
        <v/>
      </c>
      <c r="T4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3" s="1">
        <f t="shared" si="45"/>
        <v>0</v>
      </c>
      <c r="V423" s="1">
        <f t="shared" si="46"/>
        <v>0</v>
      </c>
      <c r="W423" s="1">
        <f t="shared" si="47"/>
        <v>0</v>
      </c>
      <c r="X423" s="1" t="str">
        <f>IF(שבוע_בדילוג[[#This Row],[3 הפלגות זהות]]="","",IF(שבוע_בדילוג[[#This Row],[3 הפלגות זהות]]=1,שבוע_בדילוג[[#This Row],[LengthofCycle]],X422))</f>
        <v/>
      </c>
      <c r="Z423" s="1" t="str">
        <f>IF(OR(שבוע_בדילוג[[#This Row],[הווסת פעיל?]]=0,שבוע_בדילוג[[#This Row],[הווסת פעיל?]]=""),"",SUM(Z422,שבוע_בדילוג[[#This Row],[הווסת פעיל?]]))</f>
        <v/>
      </c>
      <c r="AA423" s="1" t="str">
        <f>IF(AND(שבוע_בדילוג[[#This Row],[כמה מחזורים עד עקירה]]&lt;&gt;"",Z424=""),שבוע_בדילוג[[#This Row],[כמה מחזורים עד עקירה]],"")</f>
        <v/>
      </c>
      <c r="AB423" s="1" t="str">
        <f>IF(AND(שבוע_בדילוג[[#This Row],[הווסת פעיל?]]=1,שבוע_בדילוג[[#This Row],[וסת קבוע אחרון]]&lt;&gt;X422),שבוע_בדילוג[[#This Row],[וסת קבוע אחרון]],"")</f>
        <v/>
      </c>
      <c r="AC423" s="1" t="str">
        <f>IF(AND(שבוע_בדילוג[[#This Row],[הווסת פעיל?]]=1,Y422=0,שבוע_בדילוג[[#This Row],[וסת קבוע אחרון]]=X422),שבוע_בדילוג[[#This Row],[וסת קבוע אחרון]],"")</f>
        <v/>
      </c>
      <c r="AD423" s="1" t="str">
        <f>IF(AND(שבוע_בדילוג[[#This Row],[הווסת פעיל?]]=1,Y422=0,שבוע_בדילוג[[#This Row],[וסת קבוע אחרון]]&lt;&gt;X422),1,"")</f>
        <v/>
      </c>
      <c r="AE423" s="1" t="str">
        <f>IF(AND(שבוע_בדילוג[[#This Row],[הווסת פעיל?]]&lt;&gt;"",B424=1),שבוע_בדילוג[[#This Row],[CycleNumber]],"")</f>
        <v/>
      </c>
      <c r="AF423" s="1" t="str">
        <f>IF(AND(שבוע_בדילוג[[#This Row],[הווסת פעיל?]]&lt;&gt;"",Y422=""),שבוע_בדילוג[[#This Row],[CycleNumber]],"")</f>
        <v/>
      </c>
      <c r="AG423" s="1" t="str">
        <f>IF(B424=1,"",IF(שבוע_בדילוג[[#This Row],[הווסת פעיל?]]=1,IF(שבוע_בדילוג[[#This Row],[וסת קבוע אחרון]]=F424,1,0),""))</f>
        <v/>
      </c>
      <c r="AH423" s="1" t="str">
        <f>IF(B424=1,"",IF(שבוע_בדילוג[[#This Row],[הווסת פעיל?]]=1,IF(OR(שבוע_בדילוג[[#This Row],[וסת קבוע אחרון]]=F424,F424=שבוע_בדילוג[[#This Row],[LengthofCycle]]),1,0),""))</f>
        <v/>
      </c>
      <c r="AI423" s="1" t="str">
        <f>IF(B424=1,"",IF(שבוע_בדילוג[[#This Row],[הווסת פעיל?]]=1,IF(OR(שבוע_בדילוג[[#This Row],[וסת קבוע אחרון]]=F424,F424=שבוע_בדילוג[[#This Row],[LengthofCycle]],AND(שבוע_בדילוג[[#This Row],[LengthofCycle]]&lt;&gt;שבוע_בדילוג[[#This Row],[וסת קבוע אחרון]],OR(F424=28,F424=29))),1,0),""))</f>
        <v/>
      </c>
      <c r="AJ423" s="1" t="str">
        <f>IF(AND(שבוע_בדילוג[[#This Row],[הווסת פעיל?]]=1,B424=1),1,"")</f>
        <v/>
      </c>
      <c r="AK423" s="4">
        <f>IF(AND(שבוע_בדילוג[[#This Row],[הווסת פעיל?]]&lt;&gt;1,B424&lt;&gt;1,B424&lt;&gt;""),IF(שבוע_בדילוג[[#This Row],[LengthofCycle]]=F424,1,0),"")</f>
        <v>0</v>
      </c>
      <c r="AL423" s="4">
        <f>IF(AND(שבוע_בדילוג[[#This Row],[הווסת פעיל?]]&lt;&gt;1,B424&lt;&gt;1,B424&lt;&gt;""),IF(OR(שבוע_בדילוג[[#This Row],[LengthofCycle]]=F424,F424=29),1,0),"")</f>
        <v>0</v>
      </c>
      <c r="AM423" s="4">
        <f>IF(AND(שבוע_בדילוג[[#This Row],[הווסת פעיל?]]&lt;&gt;1,B424&lt;&gt;1,B424&lt;&gt;""),IF(OR(שבוע_בדילוג[[#This Row],[LengthofCycle]]=F424,F424=29,F424=28),1,0),"")</f>
        <v>0</v>
      </c>
    </row>
    <row r="424" spans="1:39" x14ac:dyDescent="0.25">
      <c r="A424" s="1" t="s">
        <v>93</v>
      </c>
      <c r="B424" s="1">
        <v>11</v>
      </c>
      <c r="C424" s="1">
        <v>1</v>
      </c>
      <c r="D424" s="1">
        <v>1</v>
      </c>
      <c r="E424" s="1">
        <v>0</v>
      </c>
      <c r="F424" s="1">
        <v>26</v>
      </c>
      <c r="H424" s="1">
        <f>שבוע_בדילוג[[#This Row],[LengthofCycle]]+1</f>
        <v>27</v>
      </c>
      <c r="I424" s="1" t="str">
        <f>IF(IFERROR(LOOKUP(שבוע_בדילוג[[#This Row],[ClientID]],קביעויות[השבוע בדילוג]),FALSE)=שבוע_בדילוג[[#This Row],[ClientID]],1,"")</f>
        <v/>
      </c>
      <c r="J424" s="1" t="str">
        <f>IF(AND(שבוע_בדילוג[[#This Row],[CycleNumber]]&gt;1,OR(B425="",שבוע_בדילוג[[#This Row],[CycleNumber]]&gt;B423)),IF(OR(AND(שבוע_בדילוג[[#This Row],[LengthofCycle]]=29,F423=29),AND(שבוע_בדילוג[[#This Row],[LengthofCycle]]=36,F423=36)),1,""),"")</f>
        <v/>
      </c>
      <c r="K424" s="1" t="str">
        <f>IF(AND(שבוע_בדילוג[[#This Row],[וסת השבוע]]=1,J423=1,שבוע_בדילוג[[#This Row],[CycleNumber]]&gt;B423),1,"")</f>
        <v/>
      </c>
      <c r="L424" s="1" t="str">
        <f>IF(שבוע_בדילוג[[#This Row],[CycleNumber]]=1,"",IF(שבוע_בדילוג[[#This Row],[וסת השבוע]]=1,0,IF(L423="","",IF(L423=0,IF(שבוע_בדילוג[[#This Row],[LengthofCycle]]=29,0,1),IF(L423=1,IF(שבוע_בדילוג[[#This Row],[LengthofCycle]]+F423=29*2,0,2),IF(L423=2,IF(שבוע_בדילוג[[#This Row],[LengthofCycle]]+F423+F422=29*3,0,3),""))))))</f>
        <v/>
      </c>
      <c r="M424" s="1" t="str">
        <f>IF(שבוע_בדילוג[[#This Row],[וסת השבוע]]=1,IF(שבוע_בדילוג[[#This Row],[וסת השבוע וההפלגה ביחד]]=1,M423+1,0),IF(AND(שבוע_בדילוג[[#This Row],[CycleNumber]]&gt;B423,שבוע_בדילוג[[#This Row],[CycleNumber]]&gt;1),IF(שבוע_בדילוג[[#This Row],[וסת השבוע פעיל?]]&lt;&gt;"",M423+1,""),""))</f>
        <v/>
      </c>
      <c r="N424" s="1" t="str">
        <f>IF(שבוע_בדילוג[[#This Row],[וסת השבוע פעיל?2]]="","",IF(AND(שבוע_בדילוג[[#This Row],[וסת השבוע פעיל?]]&lt;&gt;"",שבוע_בדילוג[[#This Row],[CycleNumber]]&lt;B425,B425&lt;&gt;"",שבוע_בדילוג[[#This Row],[וסת השבוע פעיל?]]&lt;3),IF(L425=0,IF(AND(שבוע_בדילוג[[#This Row],[וסת השבוע פעיל?]]&gt;0,J425=1),0,1),0),""))</f>
        <v/>
      </c>
      <c r="O424" s="1" t="str">
        <f t="shared" si="48"/>
        <v/>
      </c>
      <c r="P424" s="1" t="str">
        <f>IF(AND(שבוע_בדילוג[[#This Row],[חיזוי - שבוע]]=1,K425=1),1,"")</f>
        <v/>
      </c>
      <c r="Q424" s="1" t="str">
        <f>IF(AND(שבוע_בדילוג[[#This Row],[וסת השבוע פעיל?]]&lt;3,OR(שבוע_בדילוג[[#This Row],[CycleNumber]]&gt;B425,B425="")),1,"")</f>
        <v/>
      </c>
      <c r="R424" s="1" t="str">
        <f>IF(AND(שבוע_בדילוג[[#This Row],[חיזוי - שבוע]]&lt;&gt;"",שבוע_בדילוג[[#This Row],[וסת השבוע פעיל?2]]=""),1,"")</f>
        <v/>
      </c>
      <c r="S424" s="1" t="str">
        <f>IF(שבוע_בדילוג[[#This Row],[האישה קבעה וסת שבוע בדילוג?]]=1,IF(שבוע_בדילוג[[#This Row],[וסת השבוע פעיל?]]&lt;3,1,0),"")</f>
        <v/>
      </c>
      <c r="T4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4" s="1">
        <f t="shared" si="45"/>
        <v>0</v>
      </c>
      <c r="V424" s="1">
        <f t="shared" si="46"/>
        <v>0</v>
      </c>
      <c r="W424" s="1">
        <f t="shared" si="47"/>
        <v>0</v>
      </c>
      <c r="X424" s="1" t="str">
        <f>IF(שבוע_בדילוג[[#This Row],[3 הפלגות זהות]]="","",IF(שבוע_בדילוג[[#This Row],[3 הפלגות זהות]]=1,שבוע_בדילוג[[#This Row],[LengthofCycle]],X423))</f>
        <v/>
      </c>
      <c r="Z424" s="1" t="str">
        <f>IF(OR(שבוע_בדילוג[[#This Row],[הווסת פעיל?]]=0,שבוע_בדילוג[[#This Row],[הווסת פעיל?]]=""),"",SUM(Z423,שבוע_בדילוג[[#This Row],[הווסת פעיל?]]))</f>
        <v/>
      </c>
      <c r="AA424" s="1" t="str">
        <f>IF(AND(שבוע_בדילוג[[#This Row],[כמה מחזורים עד עקירה]]&lt;&gt;"",Z425=""),שבוע_בדילוג[[#This Row],[כמה מחזורים עד עקירה]],"")</f>
        <v/>
      </c>
      <c r="AB424" s="1" t="str">
        <f>IF(AND(שבוע_בדילוג[[#This Row],[הווסת פעיל?]]=1,שבוע_בדילוג[[#This Row],[וסת קבוע אחרון]]&lt;&gt;X423),שבוע_בדילוג[[#This Row],[וסת קבוע אחרון]],"")</f>
        <v/>
      </c>
      <c r="AC424" s="1" t="str">
        <f>IF(AND(שבוע_בדילוג[[#This Row],[הווסת פעיל?]]=1,Y423=0,שבוע_בדילוג[[#This Row],[וסת קבוע אחרון]]=X423),שבוע_בדילוג[[#This Row],[וסת קבוע אחרון]],"")</f>
        <v/>
      </c>
      <c r="AD424" s="1" t="str">
        <f>IF(AND(שבוע_בדילוג[[#This Row],[הווסת פעיל?]]=1,Y423=0,שבוע_בדילוג[[#This Row],[וסת קבוע אחרון]]&lt;&gt;X423),1,"")</f>
        <v/>
      </c>
      <c r="AE424" s="1" t="str">
        <f>IF(AND(שבוע_בדילוג[[#This Row],[הווסת פעיל?]]&lt;&gt;"",B425=1),שבוע_בדילוג[[#This Row],[CycleNumber]],"")</f>
        <v/>
      </c>
      <c r="AF424" s="1" t="str">
        <f>IF(AND(שבוע_בדילוג[[#This Row],[הווסת פעיל?]]&lt;&gt;"",Y423=""),שבוע_בדילוג[[#This Row],[CycleNumber]],"")</f>
        <v/>
      </c>
      <c r="AG424" s="1" t="str">
        <f>IF(B425=1,"",IF(שבוע_בדילוג[[#This Row],[הווסת פעיל?]]=1,IF(שבוע_בדילוג[[#This Row],[וסת קבוע אחרון]]=F425,1,0),""))</f>
        <v/>
      </c>
      <c r="AH424" s="1" t="str">
        <f>IF(B425=1,"",IF(שבוע_בדילוג[[#This Row],[הווסת פעיל?]]=1,IF(OR(שבוע_בדילוג[[#This Row],[וסת קבוע אחרון]]=F425,F425=שבוע_בדילוג[[#This Row],[LengthofCycle]]),1,0),""))</f>
        <v/>
      </c>
      <c r="AI424" s="1" t="str">
        <f>IF(B425=1,"",IF(שבוע_בדילוג[[#This Row],[הווסת פעיל?]]=1,IF(OR(שבוע_בדילוג[[#This Row],[וסת קבוע אחרון]]=F425,F425=שבוע_בדילוג[[#This Row],[LengthofCycle]],AND(שבוע_בדילוג[[#This Row],[LengthofCycle]]&lt;&gt;שבוע_בדילוג[[#This Row],[וסת קבוע אחרון]],OR(F425=28,F425=29))),1,0),""))</f>
        <v/>
      </c>
      <c r="AJ424" s="1" t="str">
        <f>IF(AND(שבוע_בדילוג[[#This Row],[הווסת פעיל?]]=1,B425=1),1,"")</f>
        <v/>
      </c>
      <c r="AK424" s="4">
        <f>IF(AND(שבוע_בדילוג[[#This Row],[הווסת פעיל?]]&lt;&gt;1,B425&lt;&gt;1,B425&lt;&gt;""),IF(שבוע_בדילוג[[#This Row],[LengthofCycle]]=F425,1,0),"")</f>
        <v>1</v>
      </c>
      <c r="AL424" s="4">
        <f>IF(AND(שבוע_בדילוג[[#This Row],[הווסת פעיל?]]&lt;&gt;1,B425&lt;&gt;1,B425&lt;&gt;""),IF(OR(שבוע_בדילוג[[#This Row],[LengthofCycle]]=F425,F425=29),1,0),"")</f>
        <v>1</v>
      </c>
      <c r="AM424" s="4">
        <f>IF(AND(שבוע_בדילוג[[#This Row],[הווסת פעיל?]]&lt;&gt;1,B425&lt;&gt;1,B425&lt;&gt;""),IF(OR(שבוע_בדילוג[[#This Row],[LengthofCycle]]=F425,F425=29,F425=28),1,0),"")</f>
        <v>1</v>
      </c>
    </row>
    <row r="425" spans="1:39" x14ac:dyDescent="0.25">
      <c r="A425" s="1" t="s">
        <v>93</v>
      </c>
      <c r="B425" s="1">
        <v>12</v>
      </c>
      <c r="C425" s="1">
        <v>1</v>
      </c>
      <c r="D425" s="1">
        <v>1</v>
      </c>
      <c r="E425" s="1">
        <v>0</v>
      </c>
      <c r="F425" s="1">
        <v>26</v>
      </c>
      <c r="H425" s="1">
        <f>שבוע_בדילוג[[#This Row],[LengthofCycle]]+1</f>
        <v>27</v>
      </c>
      <c r="I425" s="1" t="str">
        <f>IF(IFERROR(LOOKUP(שבוע_בדילוג[[#This Row],[ClientID]],קביעויות[השבוע בדילוג]),FALSE)=שבוע_בדילוג[[#This Row],[ClientID]],1,"")</f>
        <v/>
      </c>
      <c r="J425" s="1" t="str">
        <f>IF(AND(שבוע_בדילוג[[#This Row],[CycleNumber]]&gt;1,OR(B426="",שבוע_בדילוג[[#This Row],[CycleNumber]]&gt;B424)),IF(OR(AND(שבוע_בדילוג[[#This Row],[LengthofCycle]]=29,F424=29),AND(שבוע_בדילוג[[#This Row],[LengthofCycle]]=36,F424=36)),1,""),"")</f>
        <v/>
      </c>
      <c r="K425" s="1" t="str">
        <f>IF(AND(שבוע_בדילוג[[#This Row],[וסת השבוע]]=1,J424=1,שבוע_בדילוג[[#This Row],[CycleNumber]]&gt;B424),1,"")</f>
        <v/>
      </c>
      <c r="L425" s="1" t="str">
        <f>IF(שבוע_בדילוג[[#This Row],[CycleNumber]]=1,"",IF(שבוע_בדילוג[[#This Row],[וסת השבוע]]=1,0,IF(L424="","",IF(L424=0,IF(שבוע_בדילוג[[#This Row],[LengthofCycle]]=29,0,1),IF(L424=1,IF(שבוע_בדילוג[[#This Row],[LengthofCycle]]+F424=29*2,0,2),IF(L424=2,IF(שבוע_בדילוג[[#This Row],[LengthofCycle]]+F424+F423=29*3,0,3),""))))))</f>
        <v/>
      </c>
      <c r="M425" s="1" t="str">
        <f>IF(שבוע_בדילוג[[#This Row],[וסת השבוע]]=1,IF(שבוע_בדילוג[[#This Row],[וסת השבוע וההפלגה ביחד]]=1,M424+1,0),IF(AND(שבוע_בדילוג[[#This Row],[CycleNumber]]&gt;B424,שבוע_בדילוג[[#This Row],[CycleNumber]]&gt;1),IF(שבוע_בדילוג[[#This Row],[וסת השבוע פעיל?]]&lt;&gt;"",M424+1,""),""))</f>
        <v/>
      </c>
      <c r="N425" s="1" t="str">
        <f>IF(שבוע_בדילוג[[#This Row],[וסת השבוע פעיל?2]]="","",IF(AND(שבוע_בדילוג[[#This Row],[וסת השבוע פעיל?]]&lt;&gt;"",שבוע_בדילוג[[#This Row],[CycleNumber]]&lt;B426,B426&lt;&gt;"",שבוע_בדילוג[[#This Row],[וסת השבוע פעיל?]]&lt;3),IF(L426=0,IF(AND(שבוע_בדילוג[[#This Row],[וסת השבוע פעיל?]]&gt;0,J426=1),0,1),0),""))</f>
        <v/>
      </c>
      <c r="O425" s="1" t="str">
        <f t="shared" si="48"/>
        <v/>
      </c>
      <c r="P425" s="1" t="str">
        <f>IF(AND(שבוע_בדילוג[[#This Row],[חיזוי - שבוע]]=1,K426=1),1,"")</f>
        <v/>
      </c>
      <c r="Q425" s="1" t="str">
        <f>IF(AND(שבוע_בדילוג[[#This Row],[וסת השבוע פעיל?]]&lt;3,OR(שבוע_בדילוג[[#This Row],[CycleNumber]]&gt;B426,B426="")),1,"")</f>
        <v/>
      </c>
      <c r="R425" s="1" t="str">
        <f>IF(AND(שבוע_בדילוג[[#This Row],[חיזוי - שבוע]]&lt;&gt;"",שבוע_בדילוג[[#This Row],[וסת השבוע פעיל?2]]=""),1,"")</f>
        <v/>
      </c>
      <c r="S425" s="1" t="str">
        <f>IF(שבוע_בדילוג[[#This Row],[האישה קבעה וסת שבוע בדילוג?]]=1,IF(שבוע_בדילוג[[#This Row],[וסת השבוע פעיל?]]&lt;3,1,0),"")</f>
        <v/>
      </c>
      <c r="T4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5" s="1">
        <f t="shared" si="45"/>
        <v>0</v>
      </c>
      <c r="V425" s="1">
        <f t="shared" si="46"/>
        <v>0</v>
      </c>
      <c r="W425" s="1">
        <f t="shared" si="47"/>
        <v>0</v>
      </c>
      <c r="X425" s="1" t="str">
        <f>IF(שבוע_בדילוג[[#This Row],[3 הפלגות זהות]]="","",IF(שבוע_בדילוג[[#This Row],[3 הפלגות זהות]]=1,שבוע_בדילוג[[#This Row],[LengthofCycle]],X424))</f>
        <v/>
      </c>
      <c r="Z425" s="1" t="str">
        <f>IF(OR(שבוע_בדילוג[[#This Row],[הווסת פעיל?]]=0,שבוע_בדילוג[[#This Row],[הווסת פעיל?]]=""),"",SUM(Z424,שבוע_בדילוג[[#This Row],[הווסת פעיל?]]))</f>
        <v/>
      </c>
      <c r="AA425" s="1" t="str">
        <f>IF(AND(שבוע_בדילוג[[#This Row],[כמה מחזורים עד עקירה]]&lt;&gt;"",Z426=""),שבוע_בדילוג[[#This Row],[כמה מחזורים עד עקירה]],"")</f>
        <v/>
      </c>
      <c r="AB425" s="1" t="str">
        <f>IF(AND(שבוע_בדילוג[[#This Row],[הווסת פעיל?]]=1,שבוע_בדילוג[[#This Row],[וסת קבוע אחרון]]&lt;&gt;X424),שבוע_בדילוג[[#This Row],[וסת קבוע אחרון]],"")</f>
        <v/>
      </c>
      <c r="AC425" s="1" t="str">
        <f>IF(AND(שבוע_בדילוג[[#This Row],[הווסת פעיל?]]=1,Y424=0,שבוע_בדילוג[[#This Row],[וסת קבוע אחרון]]=X424),שבוע_בדילוג[[#This Row],[וסת קבוע אחרון]],"")</f>
        <v/>
      </c>
      <c r="AD425" s="1" t="str">
        <f>IF(AND(שבוע_בדילוג[[#This Row],[הווסת פעיל?]]=1,Y424=0,שבוע_בדילוג[[#This Row],[וסת קבוע אחרון]]&lt;&gt;X424),1,"")</f>
        <v/>
      </c>
      <c r="AE425" s="1" t="str">
        <f>IF(AND(שבוע_בדילוג[[#This Row],[הווסת פעיל?]]&lt;&gt;"",B426=1),שבוע_בדילוג[[#This Row],[CycleNumber]],"")</f>
        <v/>
      </c>
      <c r="AF425" s="1" t="str">
        <f>IF(AND(שבוע_בדילוג[[#This Row],[הווסת פעיל?]]&lt;&gt;"",Y424=""),שבוע_בדילוג[[#This Row],[CycleNumber]],"")</f>
        <v/>
      </c>
      <c r="AG425" s="1" t="str">
        <f>IF(B426=1,"",IF(שבוע_בדילוג[[#This Row],[הווסת פעיל?]]=1,IF(שבוע_בדילוג[[#This Row],[וסת קבוע אחרון]]=F426,1,0),""))</f>
        <v/>
      </c>
      <c r="AH425" s="1" t="str">
        <f>IF(B426=1,"",IF(שבוע_בדילוג[[#This Row],[הווסת פעיל?]]=1,IF(OR(שבוע_בדילוג[[#This Row],[וסת קבוע אחרון]]=F426,F426=שבוע_בדילוג[[#This Row],[LengthofCycle]]),1,0),""))</f>
        <v/>
      </c>
      <c r="AI425" s="1" t="str">
        <f>IF(B426=1,"",IF(שבוע_בדילוג[[#This Row],[הווסת פעיל?]]=1,IF(OR(שבוע_בדילוג[[#This Row],[וסת קבוע אחרון]]=F426,F426=שבוע_בדילוג[[#This Row],[LengthofCycle]],AND(שבוע_בדילוג[[#This Row],[LengthofCycle]]&lt;&gt;שבוע_בדילוג[[#This Row],[וסת קבוע אחרון]],OR(F426=28,F426=29))),1,0),""))</f>
        <v/>
      </c>
      <c r="AJ425" s="1" t="str">
        <f>IF(AND(שבוע_בדילוג[[#This Row],[הווסת פעיל?]]=1,B426=1),1,"")</f>
        <v/>
      </c>
      <c r="AK425" s="4">
        <f>IF(AND(שבוע_בדילוג[[#This Row],[הווסת פעיל?]]&lt;&gt;1,B426&lt;&gt;1,B426&lt;&gt;""),IF(שבוע_בדילוג[[#This Row],[LengthofCycle]]=F426,1,0),"")</f>
        <v>0</v>
      </c>
      <c r="AL425" s="4">
        <f>IF(AND(שבוע_בדילוג[[#This Row],[הווסת פעיל?]]&lt;&gt;1,B426&lt;&gt;1,B426&lt;&gt;""),IF(OR(שבוע_בדילוג[[#This Row],[LengthofCycle]]=F426,F426=29),1,0),"")</f>
        <v>0</v>
      </c>
      <c r="AM425" s="4">
        <f>IF(AND(שבוע_בדילוג[[#This Row],[הווסת פעיל?]]&lt;&gt;1,B426&lt;&gt;1,B426&lt;&gt;""),IF(OR(שבוע_בדילוג[[#This Row],[LengthofCycle]]=F426,F426=29,F426=28),1,0),"")</f>
        <v>1</v>
      </c>
    </row>
    <row r="426" spans="1:39" x14ac:dyDescent="0.25">
      <c r="A426" s="1" t="s">
        <v>93</v>
      </c>
      <c r="B426" s="1">
        <v>13</v>
      </c>
      <c r="C426" s="1">
        <v>1</v>
      </c>
      <c r="D426" s="1">
        <v>1</v>
      </c>
      <c r="E426" s="1">
        <v>0</v>
      </c>
      <c r="F426" s="1">
        <v>28</v>
      </c>
      <c r="H426" s="1">
        <f>שבוע_בדילוג[[#This Row],[LengthofCycle]]+1</f>
        <v>29</v>
      </c>
      <c r="I426" s="1" t="str">
        <f>IF(IFERROR(LOOKUP(שבוע_בדילוג[[#This Row],[ClientID]],קביעויות[השבוע בדילוג]),FALSE)=שבוע_בדילוג[[#This Row],[ClientID]],1,"")</f>
        <v/>
      </c>
      <c r="J426" s="1" t="str">
        <f>IF(AND(שבוע_בדילוג[[#This Row],[CycleNumber]]&gt;1,OR(B427="",שבוע_בדילוג[[#This Row],[CycleNumber]]&gt;B425)),IF(OR(AND(שבוע_בדילוג[[#This Row],[LengthofCycle]]=29,F425=29),AND(שבוע_בדילוג[[#This Row],[LengthofCycle]]=36,F425=36)),1,""),"")</f>
        <v/>
      </c>
      <c r="K426" s="1" t="str">
        <f>IF(AND(שבוע_בדילוג[[#This Row],[וסת השבוע]]=1,J425=1,שבוע_בדילוג[[#This Row],[CycleNumber]]&gt;B425),1,"")</f>
        <v/>
      </c>
      <c r="L426" s="1" t="str">
        <f>IF(שבוע_בדילוג[[#This Row],[CycleNumber]]=1,"",IF(שבוע_בדילוג[[#This Row],[וסת השבוע]]=1,0,IF(L425="","",IF(L425=0,IF(שבוע_בדילוג[[#This Row],[LengthofCycle]]=29,0,1),IF(L425=1,IF(שבוע_בדילוג[[#This Row],[LengthofCycle]]+F425=29*2,0,2),IF(L425=2,IF(שבוע_בדילוג[[#This Row],[LengthofCycle]]+F425+F424=29*3,0,3),""))))))</f>
        <v/>
      </c>
      <c r="M426" s="1" t="str">
        <f>IF(שבוע_בדילוג[[#This Row],[וסת השבוע]]=1,IF(שבוע_בדילוג[[#This Row],[וסת השבוע וההפלגה ביחד]]=1,M425+1,0),IF(AND(שבוע_בדילוג[[#This Row],[CycleNumber]]&gt;B425,שבוע_בדילוג[[#This Row],[CycleNumber]]&gt;1),IF(שבוע_בדילוג[[#This Row],[וסת השבוע פעיל?]]&lt;&gt;"",M425+1,""),""))</f>
        <v/>
      </c>
      <c r="N426" s="1" t="str">
        <f>IF(שבוע_בדילוג[[#This Row],[וסת השבוע פעיל?2]]="","",IF(AND(שבוע_בדילוג[[#This Row],[וסת השבוע פעיל?]]&lt;&gt;"",שבוע_בדילוג[[#This Row],[CycleNumber]]&lt;B427,B427&lt;&gt;"",שבוע_בדילוג[[#This Row],[וסת השבוע פעיל?]]&lt;3),IF(L427=0,IF(AND(שבוע_בדילוג[[#This Row],[וסת השבוע פעיל?]]&gt;0,J427=1),0,1),0),""))</f>
        <v/>
      </c>
      <c r="O426" s="1" t="str">
        <f t="shared" si="48"/>
        <v/>
      </c>
      <c r="P426" s="1" t="str">
        <f>IF(AND(שבוע_בדילוג[[#This Row],[חיזוי - שבוע]]=1,K427=1),1,"")</f>
        <v/>
      </c>
      <c r="Q426" s="1" t="str">
        <f>IF(AND(שבוע_בדילוג[[#This Row],[וסת השבוע פעיל?]]&lt;3,OR(שבוע_בדילוג[[#This Row],[CycleNumber]]&gt;B427,B427="")),1,"")</f>
        <v/>
      </c>
      <c r="R426" s="1" t="str">
        <f>IF(AND(שבוע_בדילוג[[#This Row],[חיזוי - שבוע]]&lt;&gt;"",שבוע_בדילוג[[#This Row],[וסת השבוע פעיל?2]]=""),1,"")</f>
        <v/>
      </c>
      <c r="S426" s="1" t="str">
        <f>IF(שבוע_בדילוג[[#This Row],[האישה קבעה וסת שבוע בדילוג?]]=1,IF(שבוע_בדילוג[[#This Row],[וסת השבוע פעיל?]]&lt;3,1,0),"")</f>
        <v/>
      </c>
      <c r="T4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6" s="1">
        <f t="shared" si="45"/>
        <v>0</v>
      </c>
      <c r="V426" s="1">
        <f t="shared" si="46"/>
        <v>0</v>
      </c>
      <c r="W426" s="1">
        <f t="shared" si="47"/>
        <v>0</v>
      </c>
      <c r="X426" s="1" t="str">
        <f>IF(שבוע_בדילוג[[#This Row],[3 הפלגות זהות]]="","",IF(שבוע_בדילוג[[#This Row],[3 הפלגות זהות]]=1,שבוע_בדילוג[[#This Row],[LengthofCycle]],X425))</f>
        <v/>
      </c>
      <c r="Z426" s="1" t="str">
        <f>IF(OR(שבוע_בדילוג[[#This Row],[הווסת פעיל?]]=0,שבוע_בדילוג[[#This Row],[הווסת פעיל?]]=""),"",SUM(Z425,שבוע_בדילוג[[#This Row],[הווסת פעיל?]]))</f>
        <v/>
      </c>
      <c r="AA426" s="1" t="str">
        <f>IF(AND(שבוע_בדילוג[[#This Row],[כמה מחזורים עד עקירה]]&lt;&gt;"",Z427=""),שבוע_בדילוג[[#This Row],[כמה מחזורים עד עקירה]],"")</f>
        <v/>
      </c>
      <c r="AB426" s="1" t="str">
        <f>IF(AND(שבוע_בדילוג[[#This Row],[הווסת פעיל?]]=1,שבוע_בדילוג[[#This Row],[וסת קבוע אחרון]]&lt;&gt;X425),שבוע_בדילוג[[#This Row],[וסת קבוע אחרון]],"")</f>
        <v/>
      </c>
      <c r="AC426" s="1" t="str">
        <f>IF(AND(שבוע_בדילוג[[#This Row],[הווסת פעיל?]]=1,Y425=0,שבוע_בדילוג[[#This Row],[וסת קבוע אחרון]]=X425),שבוע_בדילוג[[#This Row],[וסת קבוע אחרון]],"")</f>
        <v/>
      </c>
      <c r="AD426" s="1" t="str">
        <f>IF(AND(שבוע_בדילוג[[#This Row],[הווסת פעיל?]]=1,Y425=0,שבוע_בדילוג[[#This Row],[וסת קבוע אחרון]]&lt;&gt;X425),1,"")</f>
        <v/>
      </c>
      <c r="AE426" s="1" t="str">
        <f>IF(AND(שבוע_בדילוג[[#This Row],[הווסת פעיל?]]&lt;&gt;"",B427=1),שבוע_בדילוג[[#This Row],[CycleNumber]],"")</f>
        <v/>
      </c>
      <c r="AF426" s="1" t="str">
        <f>IF(AND(שבוע_בדילוג[[#This Row],[הווסת פעיל?]]&lt;&gt;"",Y425=""),שבוע_בדילוג[[#This Row],[CycleNumber]],"")</f>
        <v/>
      </c>
      <c r="AG426" s="1" t="str">
        <f>IF(B427=1,"",IF(שבוע_בדילוג[[#This Row],[הווסת פעיל?]]=1,IF(שבוע_בדילוג[[#This Row],[וסת קבוע אחרון]]=F427,1,0),""))</f>
        <v/>
      </c>
      <c r="AH426" s="1" t="str">
        <f>IF(B427=1,"",IF(שבוע_בדילוג[[#This Row],[הווסת פעיל?]]=1,IF(OR(שבוע_בדילוג[[#This Row],[וסת קבוע אחרון]]=F427,F427=שבוע_בדילוג[[#This Row],[LengthofCycle]]),1,0),""))</f>
        <v/>
      </c>
      <c r="AI426" s="1" t="str">
        <f>IF(B427=1,"",IF(שבוע_בדילוג[[#This Row],[הווסת פעיל?]]=1,IF(OR(שבוע_בדילוג[[#This Row],[וסת קבוע אחרון]]=F427,F427=שבוע_בדילוג[[#This Row],[LengthofCycle]],AND(שבוע_בדילוג[[#This Row],[LengthofCycle]]&lt;&gt;שבוע_בדילוג[[#This Row],[וסת קבוע אחרון]],OR(F427=28,F427=29))),1,0),""))</f>
        <v/>
      </c>
      <c r="AJ426" s="1" t="str">
        <f>IF(AND(שבוע_בדילוג[[#This Row],[הווסת פעיל?]]=1,B427=1),1,"")</f>
        <v/>
      </c>
      <c r="AK426" s="4" t="str">
        <f>IF(AND(שבוע_בדילוג[[#This Row],[הווסת פעיל?]]&lt;&gt;1,B427&lt;&gt;1,B427&lt;&gt;""),IF(שבוע_בדילוג[[#This Row],[LengthofCycle]]=F427,1,0),"")</f>
        <v/>
      </c>
      <c r="AL426" s="4" t="str">
        <f>IF(AND(שבוע_בדילוג[[#This Row],[הווסת פעיל?]]&lt;&gt;1,B427&lt;&gt;1,B427&lt;&gt;""),IF(OR(שבוע_בדילוג[[#This Row],[LengthofCycle]]=F427,F427=29),1,0),"")</f>
        <v/>
      </c>
      <c r="AM426" s="4" t="str">
        <f>IF(AND(שבוע_בדילוג[[#This Row],[הווסת פעיל?]]&lt;&gt;1,B427&lt;&gt;1,B427&lt;&gt;""),IF(OR(שבוע_בדילוג[[#This Row],[LengthofCycle]]=F427,F427=29,F427=28),1,0),"")</f>
        <v/>
      </c>
    </row>
    <row r="427" spans="1:39" x14ac:dyDescent="0.25">
      <c r="A427" s="1" t="s">
        <v>94</v>
      </c>
      <c r="B427" s="1">
        <v>1</v>
      </c>
      <c r="C427" s="1">
        <v>0</v>
      </c>
      <c r="D427" s="1">
        <v>1</v>
      </c>
      <c r="E427" s="1">
        <v>0</v>
      </c>
      <c r="F427" s="1">
        <v>29</v>
      </c>
      <c r="H427" s="1">
        <f>שבוע_בדילוג[[#This Row],[LengthofCycle]]+1</f>
        <v>30</v>
      </c>
      <c r="I427" s="1">
        <f>IF(IFERROR(LOOKUP(שבוע_בדילוג[[#This Row],[ClientID]],קביעויות[השבוע בדילוג]),FALSE)=שבוע_בדילוג[[#This Row],[ClientID]],1,"")</f>
        <v>1</v>
      </c>
      <c r="J427" s="1" t="str">
        <f>IF(AND(שבוע_בדילוג[[#This Row],[CycleNumber]]&gt;1,OR(B428="",שבוע_בדילוג[[#This Row],[CycleNumber]]&gt;B426)),IF(OR(AND(שבוע_בדילוג[[#This Row],[LengthofCycle]]=29,F426=29),AND(שבוע_בדילוג[[#This Row],[LengthofCycle]]=36,F426=36)),1,""),"")</f>
        <v/>
      </c>
      <c r="K427" s="1" t="str">
        <f>IF(AND(שבוע_בדילוג[[#This Row],[וסת השבוע]]=1,J426=1,שבוע_בדילוג[[#This Row],[CycleNumber]]&gt;B426),1,"")</f>
        <v/>
      </c>
      <c r="L427" s="1" t="str">
        <f>IF(שבוע_בדילוג[[#This Row],[CycleNumber]]=1,"",IF(שבוע_בדילוג[[#This Row],[וסת השבוע]]=1,0,IF(L426="","",IF(L426=0,IF(שבוע_בדילוג[[#This Row],[LengthofCycle]]=29,0,1),IF(L426=1,IF(שבוע_בדילוג[[#This Row],[LengthofCycle]]+F426=29*2,0,2),IF(L426=2,IF(שבוע_בדילוג[[#This Row],[LengthofCycle]]+F426+F425=29*3,0,3),""))))))</f>
        <v/>
      </c>
      <c r="M427" s="1" t="str">
        <f>IF(שבוע_בדילוג[[#This Row],[וסת השבוע]]=1,IF(שבוע_בדילוג[[#This Row],[וסת השבוע וההפלגה ביחד]]=1,M426+1,0),IF(AND(שבוע_בדילוג[[#This Row],[CycleNumber]]&gt;B426,שבוע_בדילוג[[#This Row],[CycleNumber]]&gt;1),IF(שבוע_בדילוג[[#This Row],[וסת השבוע פעיל?]]&lt;&gt;"",M426+1,""),""))</f>
        <v/>
      </c>
      <c r="N427" s="1" t="str">
        <f>IF(שבוע_בדילוג[[#This Row],[וסת השבוע פעיל?2]]="","",IF(AND(שבוע_בדילוג[[#This Row],[וסת השבוע פעיל?]]&lt;&gt;"",שבוע_בדילוג[[#This Row],[CycleNumber]]&lt;B428,B428&lt;&gt;"",שבוע_בדילוג[[#This Row],[וסת השבוע פעיל?]]&lt;3),IF(L428=0,IF(AND(שבוע_בדילוג[[#This Row],[וסת השבוע פעיל?]]&gt;0,J428=1),0,1),0),""))</f>
        <v/>
      </c>
      <c r="O427" s="1" t="str">
        <f t="shared" si="48"/>
        <v/>
      </c>
      <c r="P427" s="1" t="str">
        <f>IF(AND(שבוע_בדילוג[[#This Row],[חיזוי - שבוע]]=1,K428=1),1,"")</f>
        <v/>
      </c>
      <c r="Q427" s="1" t="str">
        <f>IF(AND(שבוע_בדילוג[[#This Row],[וסת השבוע פעיל?]]&lt;3,OR(שבוע_בדילוג[[#This Row],[CycleNumber]]&gt;B428,B428="")),1,"")</f>
        <v/>
      </c>
      <c r="R427" s="1" t="str">
        <f>IF(AND(שבוע_בדילוג[[#This Row],[חיזוי - שבוע]]&lt;&gt;"",שבוע_בדילוג[[#This Row],[וסת השבוע פעיל?2]]=""),1,"")</f>
        <v/>
      </c>
      <c r="S427" s="1">
        <f>IF(שבוע_בדילוג[[#This Row],[האישה קבעה וסת שבוע בדילוג?]]=1,IF(שבוע_בדילוג[[#This Row],[וסת השבוע פעיל?]]&lt;3,1,0),"")</f>
        <v>0</v>
      </c>
      <c r="T4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7" s="1" t="str">
        <f t="shared" si="45"/>
        <v/>
      </c>
      <c r="V427" s="1" t="str">
        <f t="shared" si="46"/>
        <v/>
      </c>
      <c r="W427" s="1" t="str">
        <f t="shared" si="47"/>
        <v/>
      </c>
      <c r="X427" s="1" t="str">
        <f>IF(שבוע_בדילוג[[#This Row],[3 הפלגות זהות]]="","",IF(שבוע_בדילוג[[#This Row],[3 הפלגות זהות]]=1,שבוע_בדילוג[[#This Row],[LengthofCycle]],X426))</f>
        <v/>
      </c>
      <c r="Y427" s="1" t="str">
        <f>IF(שבוע_בדילוג[[#This Row],[וסת קבוע אחרון]]="","",IF(OR(שבוע_בדילוג[[#This Row],[LengthofCycle]]=שבוע_בדילוג[[#This Row],[וסת קבוע אחרון]],F426=שבוע_בדילוג[[#This Row],[וסת קבוע אחרון]],F425=שבוע_בדילוג[[#This Row],[וסת קבוע אחרון]]),1,0))</f>
        <v/>
      </c>
      <c r="Z427" s="1" t="str">
        <f>IF(OR(שבוע_בדילוג[[#This Row],[הווסת פעיל?]]=0,שבוע_בדילוג[[#This Row],[הווסת פעיל?]]=""),"",SUM(Z426,שבוע_בדילוג[[#This Row],[הווסת פעיל?]]))</f>
        <v/>
      </c>
      <c r="AA427" s="1" t="str">
        <f>IF(AND(שבוע_בדילוג[[#This Row],[כמה מחזורים עד עקירה]]&lt;&gt;"",Z428=""),שבוע_בדילוג[[#This Row],[כמה מחזורים עד עקירה]],"")</f>
        <v/>
      </c>
      <c r="AB427" s="1" t="str">
        <f>IF(AND(שבוע_בדילוג[[#This Row],[הווסת פעיל?]]=1,שבוע_בדילוג[[#This Row],[וסת קבוע אחרון]]&lt;&gt;X426),שבוע_בדילוג[[#This Row],[וסת קבוע אחרון]],"")</f>
        <v/>
      </c>
      <c r="AC427" s="1" t="str">
        <f>IF(AND(שבוע_בדילוג[[#This Row],[הווסת פעיל?]]=1,Y426=0,שבוע_בדילוג[[#This Row],[וסת קבוע אחרון]]=X426),שבוע_בדילוג[[#This Row],[וסת קבוע אחרון]],"")</f>
        <v/>
      </c>
      <c r="AD427" s="1" t="str">
        <f>IF(AND(שבוע_בדילוג[[#This Row],[הווסת פעיל?]]=1,Y426=0,שבוע_בדילוג[[#This Row],[וסת קבוע אחרון]]&lt;&gt;X426),1,"")</f>
        <v/>
      </c>
      <c r="AE427" s="1" t="str">
        <f>IF(AND(שבוע_בדילוג[[#This Row],[הווסת פעיל?]]&lt;&gt;"",B428=1),שבוע_בדילוג[[#This Row],[CycleNumber]],"")</f>
        <v/>
      </c>
      <c r="AF427" s="1" t="str">
        <f>IF(AND(שבוע_בדילוג[[#This Row],[הווסת פעיל?]]&lt;&gt;"",Y426=""),שבוע_בדילוג[[#This Row],[CycleNumber]],"")</f>
        <v/>
      </c>
      <c r="AG427" s="1" t="str">
        <f>IF(B428=1,"",IF(שבוע_בדילוג[[#This Row],[הווסת פעיל?]]=1,IF(שבוע_בדילוג[[#This Row],[וסת קבוע אחרון]]=F428,1,0),""))</f>
        <v/>
      </c>
      <c r="AH427" s="1" t="str">
        <f>IF(B428=1,"",IF(שבוע_בדילוג[[#This Row],[הווסת פעיל?]]=1,IF(OR(שבוע_בדילוג[[#This Row],[וסת קבוע אחרון]]=F428,F428=שבוע_בדילוג[[#This Row],[LengthofCycle]]),1,0),""))</f>
        <v/>
      </c>
      <c r="AI427" s="1" t="str">
        <f>IF(B428=1,"",IF(שבוע_בדילוג[[#This Row],[הווסת פעיל?]]=1,IF(OR(שבוע_בדילוג[[#This Row],[וסת קבוע אחרון]]=F428,F428=שבוע_בדילוג[[#This Row],[LengthofCycle]],AND(שבוע_בדילוג[[#This Row],[LengthofCycle]]&lt;&gt;שבוע_בדילוג[[#This Row],[וסת קבוע אחרון]],OR(F428=28,F428=29))),1,0),""))</f>
        <v/>
      </c>
      <c r="AJ427" s="1" t="str">
        <f>IF(AND(שבוע_בדילוג[[#This Row],[הווסת פעיל?]]=1,B428=1),1,"")</f>
        <v/>
      </c>
      <c r="AK427" s="4">
        <f>IF(AND(שבוע_בדילוג[[#This Row],[הווסת פעיל?]]&lt;&gt;1,B428&lt;&gt;1,B428&lt;&gt;""),IF(שבוע_בדילוג[[#This Row],[LengthofCycle]]=F428,1,0),"")</f>
        <v>0</v>
      </c>
      <c r="AL427" s="4">
        <f>IF(AND(שבוע_בדילוג[[#This Row],[הווסת פעיל?]]&lt;&gt;1,B428&lt;&gt;1,B428&lt;&gt;""),IF(OR(שבוע_בדילוג[[#This Row],[LengthofCycle]]=F428,F428=29),1,0),"")</f>
        <v>0</v>
      </c>
      <c r="AM427" s="4">
        <f>IF(AND(שבוע_בדילוג[[#This Row],[הווסת פעיל?]]&lt;&gt;1,B428&lt;&gt;1,B428&lt;&gt;""),IF(OR(שבוע_בדילוג[[#This Row],[LengthofCycle]]=F428,F428=29,F428=28),1,0),"")</f>
        <v>0</v>
      </c>
    </row>
    <row r="428" spans="1:39" x14ac:dyDescent="0.25">
      <c r="A428" s="1" t="s">
        <v>94</v>
      </c>
      <c r="B428" s="1">
        <v>2</v>
      </c>
      <c r="C428" s="1">
        <v>0</v>
      </c>
      <c r="D428" s="1">
        <v>1</v>
      </c>
      <c r="E428" s="1">
        <v>0</v>
      </c>
      <c r="F428" s="1">
        <v>31</v>
      </c>
      <c r="H428" s="1">
        <f>שבוע_בדילוג[[#This Row],[LengthofCycle]]+1</f>
        <v>32</v>
      </c>
      <c r="I428" s="1">
        <f>IF(IFERROR(LOOKUP(שבוע_בדילוג[[#This Row],[ClientID]],קביעויות[השבוע בדילוג]),FALSE)=שבוע_בדילוג[[#This Row],[ClientID]],1,"")</f>
        <v>1</v>
      </c>
      <c r="J428" s="1" t="str">
        <f>IF(AND(שבוע_בדילוג[[#This Row],[CycleNumber]]&gt;1,OR(B429="",שבוע_בדילוג[[#This Row],[CycleNumber]]&gt;B427)),IF(OR(AND(שבוע_בדילוג[[#This Row],[LengthofCycle]]=29,F427=29),AND(שבוע_בדילוג[[#This Row],[LengthofCycle]]=36,F427=36)),1,""),"")</f>
        <v/>
      </c>
      <c r="K428" s="1" t="str">
        <f>IF(AND(שבוע_בדילוג[[#This Row],[וסת השבוע]]=1,J427=1,שבוע_בדילוג[[#This Row],[CycleNumber]]&gt;B427),1,"")</f>
        <v/>
      </c>
      <c r="L428" s="1" t="str">
        <f>IF(שבוע_בדילוג[[#This Row],[CycleNumber]]=1,"",IF(שבוע_בדילוג[[#This Row],[וסת השבוע]]=1,0,IF(L427="","",IF(L427=0,IF(שבוע_בדילוג[[#This Row],[LengthofCycle]]=29,0,1),IF(L427=1,IF(שבוע_בדילוג[[#This Row],[LengthofCycle]]+F427=29*2,0,2),IF(L427=2,IF(שבוע_בדילוג[[#This Row],[LengthofCycle]]+F427+F426=29*3,0,3),""))))))</f>
        <v/>
      </c>
      <c r="M428" s="1" t="str">
        <f>IF(שבוע_בדילוג[[#This Row],[וסת השבוע]]=1,IF(שבוע_בדילוג[[#This Row],[וסת השבוע וההפלגה ביחד]]=1,M427+1,0),IF(AND(שבוע_בדילוג[[#This Row],[CycleNumber]]&gt;B427,שבוע_בדילוג[[#This Row],[CycleNumber]]&gt;1),IF(שבוע_בדילוג[[#This Row],[וסת השבוע פעיל?]]&lt;&gt;"",M427+1,""),""))</f>
        <v/>
      </c>
      <c r="N428" s="1" t="str">
        <f>IF(שבוע_בדילוג[[#This Row],[וסת השבוע פעיל?2]]="","",IF(AND(שבוע_בדילוג[[#This Row],[וסת השבוע פעיל?]]&lt;&gt;"",שבוע_בדילוג[[#This Row],[CycleNumber]]&lt;B429,B429&lt;&gt;"",שבוע_בדילוג[[#This Row],[וסת השבוע פעיל?]]&lt;3),IF(L429=0,IF(AND(שבוע_בדילוג[[#This Row],[וסת השבוע פעיל?]]&gt;0,J429=1),0,1),0),""))</f>
        <v/>
      </c>
      <c r="O428" s="1" t="str">
        <f t="shared" si="48"/>
        <v/>
      </c>
      <c r="P428" s="1" t="str">
        <f>IF(AND(שבוע_בדילוג[[#This Row],[חיזוי - שבוע]]=1,K429=1),1,"")</f>
        <v/>
      </c>
      <c r="Q428" s="1" t="str">
        <f>IF(AND(שבוע_בדילוג[[#This Row],[וסת השבוע פעיל?]]&lt;3,OR(שבוע_בדילוג[[#This Row],[CycleNumber]]&gt;B429,B429="")),1,"")</f>
        <v/>
      </c>
      <c r="R428" s="1" t="str">
        <f>IF(AND(שבוע_בדילוג[[#This Row],[חיזוי - שבוע]]&lt;&gt;"",שבוע_בדילוג[[#This Row],[וסת השבוע פעיל?2]]=""),1,"")</f>
        <v/>
      </c>
      <c r="S428" s="1">
        <f>IF(שבוע_בדילוג[[#This Row],[האישה קבעה וסת שבוע בדילוג?]]=1,IF(שבוע_בדילוג[[#This Row],[וסת השבוע פעיל?]]&lt;3,1,0),"")</f>
        <v>0</v>
      </c>
      <c r="T4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8" s="1" t="str">
        <f t="shared" si="45"/>
        <v/>
      </c>
      <c r="V428" s="1" t="str">
        <f t="shared" si="46"/>
        <v/>
      </c>
      <c r="W428" s="1" t="str">
        <f t="shared" si="47"/>
        <v/>
      </c>
      <c r="X428" s="1" t="str">
        <f>IF(שבוע_בדילוג[[#This Row],[3 הפלגות זהות]]="","",IF(שבוע_בדילוג[[#This Row],[3 הפלגות זהות]]=1,שבוע_בדילוג[[#This Row],[LengthofCycle]],X427))</f>
        <v/>
      </c>
      <c r="Y428" s="1" t="str">
        <f>IF(שבוע_בדילוג[[#This Row],[וסת קבוע אחרון]]="","",IF(OR(שבוע_בדילוג[[#This Row],[LengthofCycle]]=שבוע_בדילוג[[#This Row],[וסת קבוע אחרון]],F427=שבוע_בדילוג[[#This Row],[וסת קבוע אחרון]],F426=שבוע_בדילוג[[#This Row],[וסת קבוע אחרון]]),1,0))</f>
        <v/>
      </c>
      <c r="Z428" s="1" t="str">
        <f>IF(OR(שבוע_בדילוג[[#This Row],[הווסת פעיל?]]=0,שבוע_בדילוג[[#This Row],[הווסת פעיל?]]=""),"",SUM(Z427,שבוע_בדילוג[[#This Row],[הווסת פעיל?]]))</f>
        <v/>
      </c>
      <c r="AA428" s="1" t="str">
        <f>IF(AND(שבוע_בדילוג[[#This Row],[כמה מחזורים עד עקירה]]&lt;&gt;"",Z429=""),שבוע_בדילוג[[#This Row],[כמה מחזורים עד עקירה]],"")</f>
        <v/>
      </c>
      <c r="AB428" s="1" t="str">
        <f>IF(AND(שבוע_בדילוג[[#This Row],[הווסת פעיל?]]=1,שבוע_בדילוג[[#This Row],[וסת קבוע אחרון]]&lt;&gt;X427),שבוע_בדילוג[[#This Row],[וסת קבוע אחרון]],"")</f>
        <v/>
      </c>
      <c r="AC428" s="1" t="str">
        <f>IF(AND(שבוע_בדילוג[[#This Row],[הווסת פעיל?]]=1,Y427=0,שבוע_בדילוג[[#This Row],[וסת קבוע אחרון]]=X427),שבוע_בדילוג[[#This Row],[וסת קבוע אחרון]],"")</f>
        <v/>
      </c>
      <c r="AD428" s="1" t="str">
        <f>IF(AND(שבוע_בדילוג[[#This Row],[הווסת פעיל?]]=1,Y427=0,שבוע_בדילוג[[#This Row],[וסת קבוע אחרון]]&lt;&gt;X427),1,"")</f>
        <v/>
      </c>
      <c r="AE428" s="1" t="str">
        <f>IF(AND(שבוע_בדילוג[[#This Row],[הווסת פעיל?]]&lt;&gt;"",B429=1),שבוע_בדילוג[[#This Row],[CycleNumber]],"")</f>
        <v/>
      </c>
      <c r="AF428" s="1" t="str">
        <f>IF(AND(שבוע_בדילוג[[#This Row],[הווסת פעיל?]]&lt;&gt;"",Y427=""),שבוע_בדילוג[[#This Row],[CycleNumber]],"")</f>
        <v/>
      </c>
      <c r="AG428" s="1" t="str">
        <f>IF(B429=1,"",IF(שבוע_בדילוג[[#This Row],[הווסת פעיל?]]=1,IF(שבוע_בדילוג[[#This Row],[וסת קבוע אחרון]]=F429,1,0),""))</f>
        <v/>
      </c>
      <c r="AH428" s="1" t="str">
        <f>IF(B429=1,"",IF(שבוע_בדילוג[[#This Row],[הווסת פעיל?]]=1,IF(OR(שבוע_בדילוג[[#This Row],[וסת קבוע אחרון]]=F429,F429=שבוע_בדילוג[[#This Row],[LengthofCycle]]),1,0),""))</f>
        <v/>
      </c>
      <c r="AI428" s="1" t="str">
        <f>IF(B429=1,"",IF(שבוע_בדילוג[[#This Row],[הווסת פעיל?]]=1,IF(OR(שבוע_בדילוג[[#This Row],[וסת קבוע אחרון]]=F429,F429=שבוע_בדילוג[[#This Row],[LengthofCycle]],AND(שבוע_בדילוג[[#This Row],[LengthofCycle]]&lt;&gt;שבוע_בדילוג[[#This Row],[וסת קבוע אחרון]],OR(F429=28,F429=29))),1,0),""))</f>
        <v/>
      </c>
      <c r="AJ428" s="1" t="str">
        <f>IF(AND(שבוע_בדילוג[[#This Row],[הווסת פעיל?]]=1,B429=1),1,"")</f>
        <v/>
      </c>
      <c r="AK428" s="4">
        <f>IF(AND(שבוע_בדילוג[[#This Row],[הווסת פעיל?]]&lt;&gt;1,B429&lt;&gt;1,B429&lt;&gt;""),IF(שבוע_בדילוג[[#This Row],[LengthofCycle]]=F429,1,0),"")</f>
        <v>0</v>
      </c>
      <c r="AL428" s="4">
        <f>IF(AND(שבוע_בדילוג[[#This Row],[הווסת פעיל?]]&lt;&gt;1,B429&lt;&gt;1,B429&lt;&gt;""),IF(OR(שבוע_בדילוג[[#This Row],[LengthofCycle]]=F429,F429=29),1,0),"")</f>
        <v>0</v>
      </c>
      <c r="AM428" s="4">
        <f>IF(AND(שבוע_בדילוג[[#This Row],[הווסת פעיל?]]&lt;&gt;1,B429&lt;&gt;1,B429&lt;&gt;""),IF(OR(שבוע_בדילוג[[#This Row],[LengthofCycle]]=F429,F429=29,F429=28),1,0),"")</f>
        <v>0</v>
      </c>
    </row>
    <row r="429" spans="1:39" x14ac:dyDescent="0.25">
      <c r="A429" s="1" t="s">
        <v>94</v>
      </c>
      <c r="B429" s="1">
        <v>3</v>
      </c>
      <c r="C429" s="1">
        <v>0</v>
      </c>
      <c r="D429" s="1">
        <v>1</v>
      </c>
      <c r="E429" s="1">
        <v>0</v>
      </c>
      <c r="F429" s="1">
        <v>27</v>
      </c>
      <c r="H429" s="1">
        <f>שבוע_בדילוג[[#This Row],[LengthofCycle]]+1</f>
        <v>28</v>
      </c>
      <c r="I429" s="1">
        <f>IF(IFERROR(LOOKUP(שבוע_בדילוג[[#This Row],[ClientID]],קביעויות[השבוע בדילוג]),FALSE)=שבוע_בדילוג[[#This Row],[ClientID]],1,"")</f>
        <v>1</v>
      </c>
      <c r="J429" s="1" t="str">
        <f>IF(AND(שבוע_בדילוג[[#This Row],[CycleNumber]]&gt;1,OR(B430="",שבוע_בדילוג[[#This Row],[CycleNumber]]&gt;B428)),IF(OR(AND(שבוע_בדילוג[[#This Row],[LengthofCycle]]=29,F428=29),AND(שבוע_בדילוג[[#This Row],[LengthofCycle]]=36,F428=36)),1,""),"")</f>
        <v/>
      </c>
      <c r="K429" s="1" t="str">
        <f>IF(AND(שבוע_בדילוג[[#This Row],[וסת השבוע]]=1,J428=1,שבוע_בדילוג[[#This Row],[CycleNumber]]&gt;B428),1,"")</f>
        <v/>
      </c>
      <c r="L429" s="1" t="str">
        <f>IF(שבוע_בדילוג[[#This Row],[CycleNumber]]=1,"",IF(שבוע_בדילוג[[#This Row],[וסת השבוע]]=1,0,IF(L428="","",IF(L428=0,IF(שבוע_בדילוג[[#This Row],[LengthofCycle]]=29,0,1),IF(L428=1,IF(שבוע_בדילוג[[#This Row],[LengthofCycle]]+F428=29*2,0,2),IF(L428=2,IF(שבוע_בדילוג[[#This Row],[LengthofCycle]]+F428+F427=29*3,0,3),""))))))</f>
        <v/>
      </c>
      <c r="M429" s="1" t="str">
        <f>IF(שבוע_בדילוג[[#This Row],[וסת השבוע]]=1,IF(שבוע_בדילוג[[#This Row],[וסת השבוע וההפלגה ביחד]]=1,M428+1,0),IF(AND(שבוע_בדילוג[[#This Row],[CycleNumber]]&gt;B428,שבוע_בדילוג[[#This Row],[CycleNumber]]&gt;1),IF(שבוע_בדילוג[[#This Row],[וסת השבוע פעיל?]]&lt;&gt;"",M428+1,""),""))</f>
        <v/>
      </c>
      <c r="N429" s="1" t="str">
        <f>IF(שבוע_בדילוג[[#This Row],[וסת השבוע פעיל?2]]="","",IF(AND(שבוע_בדילוג[[#This Row],[וסת השבוע פעיל?]]&lt;&gt;"",שבוע_בדילוג[[#This Row],[CycleNumber]]&lt;B430,B430&lt;&gt;"",שבוע_בדילוג[[#This Row],[וסת השבוע פעיל?]]&lt;3),IF(L430=0,IF(AND(שבוע_בדילוג[[#This Row],[וסת השבוע פעיל?]]&gt;0,J430=1),0,1),0),""))</f>
        <v/>
      </c>
      <c r="O429" s="1" t="str">
        <f t="shared" si="48"/>
        <v/>
      </c>
      <c r="P429" s="1" t="str">
        <f>IF(AND(שבוע_בדילוג[[#This Row],[חיזוי - שבוע]]=1,K430=1),1,"")</f>
        <v/>
      </c>
      <c r="Q429" s="1" t="str">
        <f>IF(AND(שבוע_בדילוג[[#This Row],[וסת השבוע פעיל?]]&lt;3,OR(שבוע_בדילוג[[#This Row],[CycleNumber]]&gt;B430,B430="")),1,"")</f>
        <v/>
      </c>
      <c r="R429" s="1" t="str">
        <f>IF(AND(שבוע_בדילוג[[#This Row],[חיזוי - שבוע]]&lt;&gt;"",שבוע_בדילוג[[#This Row],[וסת השבוע פעיל?2]]=""),1,"")</f>
        <v/>
      </c>
      <c r="S429" s="1">
        <f>IF(שבוע_בדילוג[[#This Row],[האישה קבעה וסת שבוע בדילוג?]]=1,IF(שבוע_בדילוג[[#This Row],[וסת השבוע פעיל?]]&lt;3,1,0),"")</f>
        <v>0</v>
      </c>
      <c r="T4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29" s="1">
        <f t="shared" si="45"/>
        <v>0</v>
      </c>
      <c r="V429" s="1" t="str">
        <f t="shared" si="46"/>
        <v/>
      </c>
      <c r="W429" s="1" t="str">
        <f t="shared" si="47"/>
        <v/>
      </c>
      <c r="X429" s="1" t="str">
        <f>IF(שבוע_בדילוג[[#This Row],[3 הפלגות זהות]]="","",IF(שבוע_בדילוג[[#This Row],[3 הפלגות זהות]]=1,שבוע_בדילוג[[#This Row],[LengthofCycle]],X428))</f>
        <v/>
      </c>
      <c r="Y429" s="1" t="str">
        <f>IF(שבוע_בדילוג[[#This Row],[וסת קבוע אחרון]]="","",IF(OR(שבוע_בדילוג[[#This Row],[LengthofCycle]]=שבוע_בדילוג[[#This Row],[וסת קבוע אחרון]],F428=שבוע_בדילוג[[#This Row],[וסת קבוע אחרון]],F427=שבוע_בדילוג[[#This Row],[וסת קבוע אחרון]]),1,0))</f>
        <v/>
      </c>
      <c r="Z429" s="1" t="str">
        <f>IF(OR(שבוע_בדילוג[[#This Row],[הווסת פעיל?]]=0,שבוע_בדילוג[[#This Row],[הווסת פעיל?]]=""),"",SUM(Z428,שבוע_בדילוג[[#This Row],[הווסת פעיל?]]))</f>
        <v/>
      </c>
      <c r="AA429" s="1" t="str">
        <f>IF(AND(שבוע_בדילוג[[#This Row],[כמה מחזורים עד עקירה]]&lt;&gt;"",Z430=""),שבוע_בדילוג[[#This Row],[כמה מחזורים עד עקירה]],"")</f>
        <v/>
      </c>
      <c r="AB429" s="1" t="str">
        <f>IF(AND(שבוע_בדילוג[[#This Row],[הווסת פעיל?]]=1,שבוע_בדילוג[[#This Row],[וסת קבוע אחרון]]&lt;&gt;X428),שבוע_בדילוג[[#This Row],[וסת קבוע אחרון]],"")</f>
        <v/>
      </c>
      <c r="AC429" s="1" t="str">
        <f>IF(AND(שבוע_בדילוג[[#This Row],[הווסת פעיל?]]=1,Y428=0,שבוע_בדילוג[[#This Row],[וסת קבוע אחרון]]=X428),שבוע_בדילוג[[#This Row],[וסת קבוע אחרון]],"")</f>
        <v/>
      </c>
      <c r="AD429" s="1" t="str">
        <f>IF(AND(שבוע_בדילוג[[#This Row],[הווסת פעיל?]]=1,Y428=0,שבוע_בדילוג[[#This Row],[וסת קבוע אחרון]]&lt;&gt;X428),1,"")</f>
        <v/>
      </c>
      <c r="AE429" s="1" t="str">
        <f>IF(AND(שבוע_בדילוג[[#This Row],[הווסת פעיל?]]&lt;&gt;"",B430=1),שבוע_בדילוג[[#This Row],[CycleNumber]],"")</f>
        <v/>
      </c>
      <c r="AF429" s="1" t="str">
        <f>IF(AND(שבוע_בדילוג[[#This Row],[הווסת פעיל?]]&lt;&gt;"",Y428=""),שבוע_בדילוג[[#This Row],[CycleNumber]],"")</f>
        <v/>
      </c>
      <c r="AG429" s="1" t="str">
        <f>IF(B430=1,"",IF(שבוע_בדילוג[[#This Row],[הווסת פעיל?]]=1,IF(שבוע_בדילוג[[#This Row],[וסת קבוע אחרון]]=F430,1,0),""))</f>
        <v/>
      </c>
      <c r="AH429" s="1" t="str">
        <f>IF(B430=1,"",IF(שבוע_בדילוג[[#This Row],[הווסת פעיל?]]=1,IF(OR(שבוע_בדילוג[[#This Row],[וסת קבוע אחרון]]=F430,F430=שבוע_בדילוג[[#This Row],[LengthofCycle]]),1,0),""))</f>
        <v/>
      </c>
      <c r="AI429" s="1" t="str">
        <f>IF(B430=1,"",IF(שבוע_בדילוג[[#This Row],[הווסת פעיל?]]=1,IF(OR(שבוע_בדילוג[[#This Row],[וסת קבוע אחרון]]=F430,F430=שבוע_בדילוג[[#This Row],[LengthofCycle]],AND(שבוע_בדילוג[[#This Row],[LengthofCycle]]&lt;&gt;שבוע_בדילוג[[#This Row],[וסת קבוע אחרון]],OR(F430=28,F430=29))),1,0),""))</f>
        <v/>
      </c>
      <c r="AJ429" s="1" t="str">
        <f>IF(AND(שבוע_בדילוג[[#This Row],[הווסת פעיל?]]=1,B430=1),1,"")</f>
        <v/>
      </c>
      <c r="AK429" s="4">
        <f>IF(AND(שבוע_בדילוג[[#This Row],[הווסת פעיל?]]&lt;&gt;1,B430&lt;&gt;1,B430&lt;&gt;""),IF(שבוע_בדילוג[[#This Row],[LengthofCycle]]=F430,1,0),"")</f>
        <v>0</v>
      </c>
      <c r="AL429" s="4">
        <f>IF(AND(שבוע_בדילוג[[#This Row],[הווסת פעיל?]]&lt;&gt;1,B430&lt;&gt;1,B430&lt;&gt;""),IF(OR(שבוע_בדילוג[[#This Row],[LengthofCycle]]=F430,F430=29),1,0),"")</f>
        <v>0</v>
      </c>
      <c r="AM429" s="4">
        <f>IF(AND(שבוע_בדילוג[[#This Row],[הווסת פעיל?]]&lt;&gt;1,B430&lt;&gt;1,B430&lt;&gt;""),IF(OR(שבוע_בדילוג[[#This Row],[LengthofCycle]]=F430,F430=29,F430=28),1,0),"")</f>
        <v>0</v>
      </c>
    </row>
    <row r="430" spans="1:39" x14ac:dyDescent="0.25">
      <c r="A430" s="1" t="s">
        <v>94</v>
      </c>
      <c r="B430" s="1">
        <v>4</v>
      </c>
      <c r="C430" s="1">
        <v>0</v>
      </c>
      <c r="D430" s="1">
        <v>1</v>
      </c>
      <c r="E430" s="1">
        <v>0</v>
      </c>
      <c r="F430" s="1">
        <v>30</v>
      </c>
      <c r="H430" s="1">
        <f>שבוע_בדילוג[[#This Row],[LengthofCycle]]+1</f>
        <v>31</v>
      </c>
      <c r="I430" s="1">
        <f>IF(IFERROR(LOOKUP(שבוע_בדילוג[[#This Row],[ClientID]],קביעויות[השבוע בדילוג]),FALSE)=שבוע_בדילוג[[#This Row],[ClientID]],1,"")</f>
        <v>1</v>
      </c>
      <c r="J430" s="1" t="str">
        <f>IF(AND(שבוע_בדילוג[[#This Row],[CycleNumber]]&gt;1,OR(B431="",שבוע_בדילוג[[#This Row],[CycleNumber]]&gt;B429)),IF(OR(AND(שבוע_בדילוג[[#This Row],[LengthofCycle]]=29,F429=29),AND(שבוע_בדילוג[[#This Row],[LengthofCycle]]=36,F429=36)),1,""),"")</f>
        <v/>
      </c>
      <c r="K430" s="1" t="str">
        <f>IF(AND(שבוע_בדילוג[[#This Row],[וסת השבוע]]=1,J429=1,שבוע_בדילוג[[#This Row],[CycleNumber]]&gt;B429),1,"")</f>
        <v/>
      </c>
      <c r="L430" s="1" t="str">
        <f>IF(שבוע_בדילוג[[#This Row],[CycleNumber]]=1,"",IF(שבוע_בדילוג[[#This Row],[וסת השבוע]]=1,0,IF(L429="","",IF(L429=0,IF(שבוע_בדילוג[[#This Row],[LengthofCycle]]=29,0,1),IF(L429=1,IF(שבוע_בדילוג[[#This Row],[LengthofCycle]]+F429=29*2,0,2),IF(L429=2,IF(שבוע_בדילוג[[#This Row],[LengthofCycle]]+F429+F428=29*3,0,3),""))))))</f>
        <v/>
      </c>
      <c r="M430" s="1" t="str">
        <f>IF(שבוע_בדילוג[[#This Row],[וסת השבוע]]=1,IF(שבוע_בדילוג[[#This Row],[וסת השבוע וההפלגה ביחד]]=1,M429+1,0),IF(AND(שבוע_בדילוג[[#This Row],[CycleNumber]]&gt;B429,שבוע_בדילוג[[#This Row],[CycleNumber]]&gt;1),IF(שבוע_בדילוג[[#This Row],[וסת השבוע פעיל?]]&lt;&gt;"",M429+1,""),""))</f>
        <v/>
      </c>
      <c r="N430" s="1" t="str">
        <f>IF(שבוע_בדילוג[[#This Row],[וסת השבוע פעיל?2]]="","",IF(AND(שבוע_בדילוג[[#This Row],[וסת השבוע פעיל?]]&lt;&gt;"",שבוע_בדילוג[[#This Row],[CycleNumber]]&lt;B431,B431&lt;&gt;"",שבוע_בדילוג[[#This Row],[וסת השבוע פעיל?]]&lt;3),IF(L431=0,IF(AND(שבוע_בדילוג[[#This Row],[וסת השבוע פעיל?]]&gt;0,J431=1),0,1),0),""))</f>
        <v/>
      </c>
      <c r="O430" s="1" t="str">
        <f t="shared" si="48"/>
        <v/>
      </c>
      <c r="P430" s="1" t="str">
        <f>IF(AND(שבוע_בדילוג[[#This Row],[חיזוי - שבוע]]=1,K431=1),1,"")</f>
        <v/>
      </c>
      <c r="Q430" s="1" t="str">
        <f>IF(AND(שבוע_בדילוג[[#This Row],[וסת השבוע פעיל?]]&lt;3,OR(שבוע_בדילוג[[#This Row],[CycleNumber]]&gt;B431,B431="")),1,"")</f>
        <v/>
      </c>
      <c r="R430" s="1" t="str">
        <f>IF(AND(שבוע_בדילוג[[#This Row],[חיזוי - שבוע]]&lt;&gt;"",שבוע_בדילוג[[#This Row],[וסת השבוע פעיל?2]]=""),1,"")</f>
        <v/>
      </c>
      <c r="S430" s="1">
        <f>IF(שבוע_בדילוג[[#This Row],[האישה קבעה וסת שבוע בדילוג?]]=1,IF(שבוע_בדילוג[[#This Row],[וסת השבוע פעיל?]]&lt;3,1,0),"")</f>
        <v>0</v>
      </c>
      <c r="T4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0" s="1">
        <f t="shared" si="45"/>
        <v>0</v>
      </c>
      <c r="V430" s="1">
        <f t="shared" si="46"/>
        <v>0</v>
      </c>
      <c r="W430" s="1" t="str">
        <f t="shared" si="47"/>
        <v/>
      </c>
      <c r="X430" s="1" t="str">
        <f>IF(שבוע_בדילוג[[#This Row],[3 הפלגות זהות]]="","",IF(שבוע_בדילוג[[#This Row],[3 הפלגות זהות]]=1,שבוע_בדילוג[[#This Row],[LengthofCycle]],X429))</f>
        <v/>
      </c>
      <c r="Y430" s="1" t="str">
        <f>IF(שבוע_בדילוג[[#This Row],[וסת קבוע אחרון]]="","",IF(OR(שבוע_בדילוג[[#This Row],[LengthofCycle]]=שבוע_בדילוג[[#This Row],[וסת קבוע אחרון]],F429=שבוע_בדילוג[[#This Row],[וסת קבוע אחרון]],F428=שבוע_בדילוג[[#This Row],[וסת קבוע אחרון]]),1,0))</f>
        <v/>
      </c>
      <c r="Z430" s="1" t="str">
        <f>IF(OR(שבוע_בדילוג[[#This Row],[הווסת פעיל?]]=0,שבוע_בדילוג[[#This Row],[הווסת פעיל?]]=""),"",SUM(Z429,שבוע_בדילוג[[#This Row],[הווסת פעיל?]]))</f>
        <v/>
      </c>
      <c r="AA430" s="1" t="str">
        <f>IF(AND(שבוע_בדילוג[[#This Row],[כמה מחזורים עד עקירה]]&lt;&gt;"",Z431=""),שבוע_בדילוג[[#This Row],[כמה מחזורים עד עקירה]],"")</f>
        <v/>
      </c>
      <c r="AB430" s="1" t="str">
        <f>IF(AND(שבוע_בדילוג[[#This Row],[הווסת פעיל?]]=1,שבוע_בדילוג[[#This Row],[וסת קבוע אחרון]]&lt;&gt;X429),שבוע_בדילוג[[#This Row],[וסת קבוע אחרון]],"")</f>
        <v/>
      </c>
      <c r="AC430" s="1" t="str">
        <f>IF(AND(שבוע_בדילוג[[#This Row],[הווסת פעיל?]]=1,Y429=0,שבוע_בדילוג[[#This Row],[וסת קבוע אחרון]]=X429),שבוע_בדילוג[[#This Row],[וסת קבוע אחרון]],"")</f>
        <v/>
      </c>
      <c r="AD430" s="1" t="str">
        <f>IF(AND(שבוע_בדילוג[[#This Row],[הווסת פעיל?]]=1,Y429=0,שבוע_בדילוג[[#This Row],[וסת קבוע אחרון]]&lt;&gt;X429),1,"")</f>
        <v/>
      </c>
      <c r="AE430" s="1" t="str">
        <f>IF(AND(שבוע_בדילוג[[#This Row],[הווסת פעיל?]]&lt;&gt;"",B431=1),שבוע_בדילוג[[#This Row],[CycleNumber]],"")</f>
        <v/>
      </c>
      <c r="AF430" s="1" t="str">
        <f>IF(AND(שבוע_בדילוג[[#This Row],[הווסת פעיל?]]&lt;&gt;"",Y429=""),שבוע_בדילוג[[#This Row],[CycleNumber]],"")</f>
        <v/>
      </c>
      <c r="AG430" s="1" t="str">
        <f>IF(B431=1,"",IF(שבוע_בדילוג[[#This Row],[הווסת פעיל?]]=1,IF(שבוע_בדילוג[[#This Row],[וסת קבוע אחרון]]=F431,1,0),""))</f>
        <v/>
      </c>
      <c r="AH430" s="1" t="str">
        <f>IF(B431=1,"",IF(שבוע_בדילוג[[#This Row],[הווסת פעיל?]]=1,IF(OR(שבוע_בדילוג[[#This Row],[וסת קבוע אחרון]]=F431,F431=שבוע_בדילוג[[#This Row],[LengthofCycle]]),1,0),""))</f>
        <v/>
      </c>
      <c r="AI430" s="1" t="str">
        <f>IF(B431=1,"",IF(שבוע_בדילוג[[#This Row],[הווסת פעיל?]]=1,IF(OR(שבוע_בדילוג[[#This Row],[וסת קבוע אחרון]]=F431,F431=שבוע_בדילוג[[#This Row],[LengthofCycle]],AND(שבוע_בדילוג[[#This Row],[LengthofCycle]]&lt;&gt;שבוע_בדילוג[[#This Row],[וסת קבוע אחרון]],OR(F431=28,F431=29))),1,0),""))</f>
        <v/>
      </c>
      <c r="AJ430" s="1" t="str">
        <f>IF(AND(שבוע_בדילוג[[#This Row],[הווסת פעיל?]]=1,B431=1),1,"")</f>
        <v/>
      </c>
      <c r="AK430" s="4">
        <f>IF(AND(שבוע_בדילוג[[#This Row],[הווסת פעיל?]]&lt;&gt;1,B431&lt;&gt;1,B431&lt;&gt;""),IF(שבוע_בדילוג[[#This Row],[LengthofCycle]]=F431,1,0),"")</f>
        <v>0</v>
      </c>
      <c r="AL430" s="4">
        <f>IF(AND(שבוע_בדילוג[[#This Row],[הווסת פעיל?]]&lt;&gt;1,B431&lt;&gt;1,B431&lt;&gt;""),IF(OR(שבוע_בדילוג[[#This Row],[LengthofCycle]]=F431,F431=29),1,0),"")</f>
        <v>0</v>
      </c>
      <c r="AM430" s="4">
        <f>IF(AND(שבוע_בדילוג[[#This Row],[הווסת פעיל?]]&lt;&gt;1,B431&lt;&gt;1,B431&lt;&gt;""),IF(OR(שבוע_בדילוג[[#This Row],[LengthofCycle]]=F431,F431=29,F431=28),1,0),"")</f>
        <v>0</v>
      </c>
    </row>
    <row r="431" spans="1:39" x14ac:dyDescent="0.25">
      <c r="A431" s="1" t="s">
        <v>94</v>
      </c>
      <c r="B431" s="1">
        <v>5</v>
      </c>
      <c r="C431" s="1">
        <v>0</v>
      </c>
      <c r="D431" s="1">
        <v>1</v>
      </c>
      <c r="E431" s="1">
        <v>0</v>
      </c>
      <c r="F431" s="1">
        <v>26</v>
      </c>
      <c r="H431" s="1">
        <f>שבוע_בדילוג[[#This Row],[LengthofCycle]]+1</f>
        <v>27</v>
      </c>
      <c r="I431" s="1">
        <f>IF(IFERROR(LOOKUP(שבוע_בדילוג[[#This Row],[ClientID]],קביעויות[השבוע בדילוג]),FALSE)=שבוע_בדילוג[[#This Row],[ClientID]],1,"")</f>
        <v>1</v>
      </c>
      <c r="J431" s="1" t="str">
        <f>IF(AND(שבוע_בדילוג[[#This Row],[CycleNumber]]&gt;1,OR(B432="",שבוע_בדילוג[[#This Row],[CycleNumber]]&gt;B430)),IF(OR(AND(שבוע_בדילוג[[#This Row],[LengthofCycle]]=29,F430=29),AND(שבוע_בדילוג[[#This Row],[LengthofCycle]]=36,F430=36)),1,""),"")</f>
        <v/>
      </c>
      <c r="K431" s="1" t="str">
        <f>IF(AND(שבוע_בדילוג[[#This Row],[וסת השבוע]]=1,J430=1,שבוע_בדילוג[[#This Row],[CycleNumber]]&gt;B430),1,"")</f>
        <v/>
      </c>
      <c r="L431" s="1" t="str">
        <f>IF(שבוע_בדילוג[[#This Row],[CycleNumber]]=1,"",IF(שבוע_בדילוג[[#This Row],[וסת השבוע]]=1,0,IF(L430="","",IF(L430=0,IF(שבוע_בדילוג[[#This Row],[LengthofCycle]]=29,0,1),IF(L430=1,IF(שבוע_בדילוג[[#This Row],[LengthofCycle]]+F430=29*2,0,2),IF(L430=2,IF(שבוע_בדילוג[[#This Row],[LengthofCycle]]+F430+F429=29*3,0,3),""))))))</f>
        <v/>
      </c>
      <c r="M431" s="1" t="str">
        <f>IF(שבוע_בדילוג[[#This Row],[וסת השבוע]]=1,IF(שבוע_בדילוג[[#This Row],[וסת השבוע וההפלגה ביחד]]=1,M430+1,0),IF(AND(שבוע_בדילוג[[#This Row],[CycleNumber]]&gt;B430,שבוע_בדילוג[[#This Row],[CycleNumber]]&gt;1),IF(שבוע_בדילוג[[#This Row],[וסת השבוע פעיל?]]&lt;&gt;"",M430+1,""),""))</f>
        <v/>
      </c>
      <c r="N431" s="1" t="str">
        <f>IF(שבוע_בדילוג[[#This Row],[וסת השבוע פעיל?2]]="","",IF(AND(שבוע_בדילוג[[#This Row],[וסת השבוע פעיל?]]&lt;&gt;"",שבוע_בדילוג[[#This Row],[CycleNumber]]&lt;B432,B432&lt;&gt;"",שבוע_בדילוג[[#This Row],[וסת השבוע פעיל?]]&lt;3),IF(L432=0,IF(AND(שבוע_בדילוג[[#This Row],[וסת השבוע פעיל?]]&gt;0,J432=1),0,1),0),""))</f>
        <v/>
      </c>
      <c r="O431" s="1" t="str">
        <f t="shared" si="48"/>
        <v/>
      </c>
      <c r="P431" s="1" t="str">
        <f>IF(AND(שבוע_בדילוג[[#This Row],[חיזוי - שבוע]]=1,K432=1),1,"")</f>
        <v/>
      </c>
      <c r="Q431" s="1" t="str">
        <f>IF(AND(שבוע_בדילוג[[#This Row],[וסת השבוע פעיל?]]&lt;3,OR(שבוע_בדילוג[[#This Row],[CycleNumber]]&gt;B432,B432="")),1,"")</f>
        <v/>
      </c>
      <c r="R431" s="1" t="str">
        <f>IF(AND(שבוע_בדילוג[[#This Row],[חיזוי - שבוע]]&lt;&gt;"",שבוע_בדילוג[[#This Row],[וסת השבוע פעיל?2]]=""),1,"")</f>
        <v/>
      </c>
      <c r="S431" s="1">
        <f>IF(שבוע_בדילוג[[#This Row],[האישה קבעה וסת שבוע בדילוג?]]=1,IF(שבוע_בדילוג[[#This Row],[וסת השבוע פעיל?]]&lt;3,1,0),"")</f>
        <v>0</v>
      </c>
      <c r="T4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1" s="1">
        <f t="shared" si="45"/>
        <v>0</v>
      </c>
      <c r="V431" s="1">
        <f t="shared" si="46"/>
        <v>0</v>
      </c>
      <c r="W431" s="1">
        <f t="shared" si="47"/>
        <v>0</v>
      </c>
      <c r="X431" s="1" t="str">
        <f>IF(שבוע_בדילוג[[#This Row],[3 הפלגות זהות]]="","",IF(שבוע_בדילוג[[#This Row],[3 הפלגות זהות]]=1,שבוע_בדילוג[[#This Row],[LengthofCycle]],X430))</f>
        <v/>
      </c>
      <c r="Y431" s="1" t="str">
        <f>IF(שבוע_בדילוג[[#This Row],[וסת קבוע אחרון]]="","",IF(OR(שבוע_בדילוג[[#This Row],[LengthofCycle]]=שבוע_בדילוג[[#This Row],[וסת קבוע אחרון]],F430=שבוע_בדילוג[[#This Row],[וסת קבוע אחרון]],F429=שבוע_בדילוג[[#This Row],[וסת קבוע אחרון]]),1,0))</f>
        <v/>
      </c>
      <c r="Z431" s="1" t="str">
        <f>IF(OR(שבוע_בדילוג[[#This Row],[הווסת פעיל?]]=0,שבוע_בדילוג[[#This Row],[הווסת פעיל?]]=""),"",SUM(Z430,שבוע_בדילוג[[#This Row],[הווסת פעיל?]]))</f>
        <v/>
      </c>
      <c r="AA431" s="1" t="str">
        <f>IF(AND(שבוע_בדילוג[[#This Row],[כמה מחזורים עד עקירה]]&lt;&gt;"",Z432=""),שבוע_בדילוג[[#This Row],[כמה מחזורים עד עקירה]],"")</f>
        <v/>
      </c>
      <c r="AB431" s="1" t="str">
        <f>IF(AND(שבוע_בדילוג[[#This Row],[הווסת פעיל?]]=1,שבוע_בדילוג[[#This Row],[וסת קבוע אחרון]]&lt;&gt;X430),שבוע_בדילוג[[#This Row],[וסת קבוע אחרון]],"")</f>
        <v/>
      </c>
      <c r="AC431" s="1" t="str">
        <f>IF(AND(שבוע_בדילוג[[#This Row],[הווסת פעיל?]]=1,Y430=0,שבוע_בדילוג[[#This Row],[וסת קבוע אחרון]]=X430),שבוע_בדילוג[[#This Row],[וסת קבוע אחרון]],"")</f>
        <v/>
      </c>
      <c r="AD431" s="1" t="str">
        <f>IF(AND(שבוע_בדילוג[[#This Row],[הווסת פעיל?]]=1,Y430=0,שבוע_בדילוג[[#This Row],[וסת קבוע אחרון]]&lt;&gt;X430),1,"")</f>
        <v/>
      </c>
      <c r="AE431" s="1" t="str">
        <f>IF(AND(שבוע_בדילוג[[#This Row],[הווסת פעיל?]]&lt;&gt;"",B432=1),שבוע_בדילוג[[#This Row],[CycleNumber]],"")</f>
        <v/>
      </c>
      <c r="AF431" s="1" t="str">
        <f>IF(AND(שבוע_בדילוג[[#This Row],[הווסת פעיל?]]&lt;&gt;"",Y430=""),שבוע_בדילוג[[#This Row],[CycleNumber]],"")</f>
        <v/>
      </c>
      <c r="AG431" s="1" t="str">
        <f>IF(B432=1,"",IF(שבוע_בדילוג[[#This Row],[הווסת פעיל?]]=1,IF(שבוע_בדילוג[[#This Row],[וסת קבוע אחרון]]=F432,1,0),""))</f>
        <v/>
      </c>
      <c r="AH431" s="1" t="str">
        <f>IF(B432=1,"",IF(שבוע_בדילוג[[#This Row],[הווסת פעיל?]]=1,IF(OR(שבוע_בדילוג[[#This Row],[וסת קבוע אחרון]]=F432,F432=שבוע_בדילוג[[#This Row],[LengthofCycle]]),1,0),""))</f>
        <v/>
      </c>
      <c r="AI431" s="1" t="str">
        <f>IF(B432=1,"",IF(שבוע_בדילוג[[#This Row],[הווסת פעיל?]]=1,IF(OR(שבוע_בדילוג[[#This Row],[וסת קבוע אחרון]]=F432,F432=שבוע_בדילוג[[#This Row],[LengthofCycle]],AND(שבוע_בדילוג[[#This Row],[LengthofCycle]]&lt;&gt;שבוע_בדילוג[[#This Row],[וסת קבוע אחרון]],OR(F432=28,F432=29))),1,0),""))</f>
        <v/>
      </c>
      <c r="AJ431" s="1" t="str">
        <f>IF(AND(שבוע_בדילוג[[#This Row],[הווסת פעיל?]]=1,B432=1),1,"")</f>
        <v/>
      </c>
      <c r="AK431" s="4">
        <f>IF(AND(שבוע_בדילוג[[#This Row],[הווסת פעיל?]]&lt;&gt;1,B432&lt;&gt;1,B432&lt;&gt;""),IF(שבוע_בדילוג[[#This Row],[LengthofCycle]]=F432,1,0),"")</f>
        <v>0</v>
      </c>
      <c r="AL431" s="4">
        <f>IF(AND(שבוע_בדילוג[[#This Row],[הווסת פעיל?]]&lt;&gt;1,B432&lt;&gt;1,B432&lt;&gt;""),IF(OR(שבוע_בדילוג[[#This Row],[LengthofCycle]]=F432,F432=29),1,0),"")</f>
        <v>1</v>
      </c>
      <c r="AM431" s="4">
        <f>IF(AND(שבוע_בדילוג[[#This Row],[הווסת פעיל?]]&lt;&gt;1,B432&lt;&gt;1,B432&lt;&gt;""),IF(OR(שבוע_בדילוג[[#This Row],[LengthofCycle]]=F432,F432=29,F432=28),1,0),"")</f>
        <v>1</v>
      </c>
    </row>
    <row r="432" spans="1:39" x14ac:dyDescent="0.25">
      <c r="A432" s="1" t="s">
        <v>94</v>
      </c>
      <c r="B432" s="1">
        <v>6</v>
      </c>
      <c r="C432" s="1">
        <v>0</v>
      </c>
      <c r="D432" s="1">
        <v>1</v>
      </c>
      <c r="E432" s="1">
        <v>0</v>
      </c>
      <c r="F432" s="1">
        <v>29</v>
      </c>
      <c r="H432" s="1">
        <f>שבוע_בדילוג[[#This Row],[LengthofCycle]]+1</f>
        <v>30</v>
      </c>
      <c r="I432" s="1">
        <f>IF(IFERROR(LOOKUP(שבוע_בדילוג[[#This Row],[ClientID]],קביעויות[השבוע בדילוג]),FALSE)=שבוע_בדילוג[[#This Row],[ClientID]],1,"")</f>
        <v>1</v>
      </c>
      <c r="J432" s="1" t="str">
        <f>IF(AND(שבוע_בדילוג[[#This Row],[CycleNumber]]&gt;1,OR(B433="",שבוע_בדילוג[[#This Row],[CycleNumber]]&gt;B431)),IF(OR(AND(שבוע_בדילוג[[#This Row],[LengthofCycle]]=29,F431=29),AND(שבוע_בדילוג[[#This Row],[LengthofCycle]]=36,F431=36)),1,""),"")</f>
        <v/>
      </c>
      <c r="K432" s="1" t="str">
        <f>IF(AND(שבוע_בדילוג[[#This Row],[וסת השבוע]]=1,J431=1,שבוע_בדילוג[[#This Row],[CycleNumber]]&gt;B431),1,"")</f>
        <v/>
      </c>
      <c r="L432" s="1" t="str">
        <f>IF(שבוע_בדילוג[[#This Row],[CycleNumber]]=1,"",IF(שבוע_בדילוג[[#This Row],[וסת השבוע]]=1,0,IF(L431="","",IF(L431=0,IF(שבוע_בדילוג[[#This Row],[LengthofCycle]]=29,0,1),IF(L431=1,IF(שבוע_בדילוג[[#This Row],[LengthofCycle]]+F431=29*2,0,2),IF(L431=2,IF(שבוע_בדילוג[[#This Row],[LengthofCycle]]+F431+F430=29*3,0,3),""))))))</f>
        <v/>
      </c>
      <c r="M432" s="1" t="str">
        <f>IF(שבוע_בדילוג[[#This Row],[וסת השבוע]]=1,IF(שבוע_בדילוג[[#This Row],[וסת השבוע וההפלגה ביחד]]=1,M431+1,0),IF(AND(שבוע_בדילוג[[#This Row],[CycleNumber]]&gt;B431,שבוע_בדילוג[[#This Row],[CycleNumber]]&gt;1),IF(שבוע_בדילוג[[#This Row],[וסת השבוע פעיל?]]&lt;&gt;"",M431+1,""),""))</f>
        <v/>
      </c>
      <c r="N432" s="1" t="str">
        <f>IF(שבוע_בדילוג[[#This Row],[וסת השבוע פעיל?2]]="","",IF(AND(שבוע_בדילוג[[#This Row],[וסת השבוע פעיל?]]&lt;&gt;"",שבוע_בדילוג[[#This Row],[CycleNumber]]&lt;B433,B433&lt;&gt;"",שבוע_בדילוג[[#This Row],[וסת השבוע פעיל?]]&lt;3),IF(L433=0,IF(AND(שבוע_בדילוג[[#This Row],[וסת השבוע פעיל?]]&gt;0,J433=1),0,1),0),""))</f>
        <v/>
      </c>
      <c r="O432" s="1" t="str">
        <f t="shared" si="48"/>
        <v/>
      </c>
      <c r="P432" s="1" t="str">
        <f>IF(AND(שבוע_בדילוג[[#This Row],[חיזוי - שבוע]]=1,K433=1),1,"")</f>
        <v/>
      </c>
      <c r="Q432" s="1" t="str">
        <f>IF(AND(שבוע_בדילוג[[#This Row],[וסת השבוע פעיל?]]&lt;3,OR(שבוע_בדילוג[[#This Row],[CycleNumber]]&gt;B433,B433="")),1,"")</f>
        <v/>
      </c>
      <c r="R432" s="1" t="str">
        <f>IF(AND(שבוע_בדילוג[[#This Row],[חיזוי - שבוע]]&lt;&gt;"",שבוע_בדילוג[[#This Row],[וסת השבוע פעיל?2]]=""),1,"")</f>
        <v/>
      </c>
      <c r="S432" s="1">
        <f>IF(שבוע_בדילוג[[#This Row],[האישה קבעה וסת שבוע בדילוג?]]=1,IF(שבוע_בדילוג[[#This Row],[וסת השבוע פעיל?]]&lt;3,1,0),"")</f>
        <v>0</v>
      </c>
      <c r="T4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2" s="1">
        <f t="shared" si="45"/>
        <v>0</v>
      </c>
      <c r="V432" s="1">
        <f t="shared" si="46"/>
        <v>0</v>
      </c>
      <c r="W432" s="1">
        <f t="shared" si="47"/>
        <v>0</v>
      </c>
      <c r="X432" s="1" t="str">
        <f>IF(שבוע_בדילוג[[#This Row],[3 הפלגות זהות]]="","",IF(שבוע_בדילוג[[#This Row],[3 הפלגות זהות]]=1,שבוע_בדילוג[[#This Row],[LengthofCycle]],X431))</f>
        <v/>
      </c>
      <c r="Y432" s="1" t="str">
        <f>IF(שבוע_בדילוג[[#This Row],[וסת קבוע אחרון]]="","",IF(OR(שבוע_בדילוג[[#This Row],[LengthofCycle]]=שבוע_בדילוג[[#This Row],[וסת קבוע אחרון]],F431=שבוע_בדילוג[[#This Row],[וסת קבוע אחרון]],F430=שבוע_בדילוג[[#This Row],[וסת קבוע אחרון]]),1,0))</f>
        <v/>
      </c>
      <c r="Z432" s="1" t="str">
        <f>IF(OR(שבוע_בדילוג[[#This Row],[הווסת פעיל?]]=0,שבוע_בדילוג[[#This Row],[הווסת פעיל?]]=""),"",SUM(Z431,שבוע_בדילוג[[#This Row],[הווסת פעיל?]]))</f>
        <v/>
      </c>
      <c r="AA432" s="1" t="str">
        <f>IF(AND(שבוע_בדילוג[[#This Row],[כמה מחזורים עד עקירה]]&lt;&gt;"",Z433=""),שבוע_בדילוג[[#This Row],[כמה מחזורים עד עקירה]],"")</f>
        <v/>
      </c>
      <c r="AB432" s="1" t="str">
        <f>IF(AND(שבוע_בדילוג[[#This Row],[הווסת פעיל?]]=1,שבוע_בדילוג[[#This Row],[וסת קבוע אחרון]]&lt;&gt;X431),שבוע_בדילוג[[#This Row],[וסת קבוע אחרון]],"")</f>
        <v/>
      </c>
      <c r="AC432" s="1" t="str">
        <f>IF(AND(שבוע_בדילוג[[#This Row],[הווסת פעיל?]]=1,Y431=0,שבוע_בדילוג[[#This Row],[וסת קבוע אחרון]]=X431),שבוע_בדילוג[[#This Row],[וסת קבוע אחרון]],"")</f>
        <v/>
      </c>
      <c r="AD432" s="1" t="str">
        <f>IF(AND(שבוע_בדילוג[[#This Row],[הווסת פעיל?]]=1,Y431=0,שבוע_בדילוג[[#This Row],[וסת קבוע אחרון]]&lt;&gt;X431),1,"")</f>
        <v/>
      </c>
      <c r="AE432" s="1" t="str">
        <f>IF(AND(שבוע_בדילוג[[#This Row],[הווסת פעיל?]]&lt;&gt;"",B433=1),שבוע_בדילוג[[#This Row],[CycleNumber]],"")</f>
        <v/>
      </c>
      <c r="AF432" s="1" t="str">
        <f>IF(AND(שבוע_בדילוג[[#This Row],[הווסת פעיל?]]&lt;&gt;"",Y431=""),שבוע_בדילוג[[#This Row],[CycleNumber]],"")</f>
        <v/>
      </c>
      <c r="AG432" s="1" t="str">
        <f>IF(B433=1,"",IF(שבוע_בדילוג[[#This Row],[הווסת פעיל?]]=1,IF(שבוע_בדילוג[[#This Row],[וסת קבוע אחרון]]=F433,1,0),""))</f>
        <v/>
      </c>
      <c r="AH432" s="1" t="str">
        <f>IF(B433=1,"",IF(שבוע_בדילוג[[#This Row],[הווסת פעיל?]]=1,IF(OR(שבוע_בדילוג[[#This Row],[וסת קבוע אחרון]]=F433,F433=שבוע_בדילוג[[#This Row],[LengthofCycle]]),1,0),""))</f>
        <v/>
      </c>
      <c r="AI432" s="1" t="str">
        <f>IF(B433=1,"",IF(שבוע_בדילוג[[#This Row],[הווסת פעיל?]]=1,IF(OR(שבוע_בדילוג[[#This Row],[וסת קבוע אחרון]]=F433,F433=שבוע_בדילוג[[#This Row],[LengthofCycle]],AND(שבוע_בדילוג[[#This Row],[LengthofCycle]]&lt;&gt;שבוע_בדילוג[[#This Row],[וסת קבוע אחרון]],OR(F433=28,F433=29))),1,0),""))</f>
        <v/>
      </c>
      <c r="AJ432" s="1" t="str">
        <f>IF(AND(שבוע_בדילוג[[#This Row],[הווסת פעיל?]]=1,B433=1),1,"")</f>
        <v/>
      </c>
      <c r="AK432" s="4">
        <f>IF(AND(שבוע_בדילוג[[#This Row],[הווסת פעיל?]]&lt;&gt;1,B433&lt;&gt;1,B433&lt;&gt;""),IF(שבוע_בדילוג[[#This Row],[LengthofCycle]]=F433,1,0),"")</f>
        <v>1</v>
      </c>
      <c r="AL432" s="4">
        <f>IF(AND(שבוע_בדילוג[[#This Row],[הווסת פעיל?]]&lt;&gt;1,B433&lt;&gt;1,B433&lt;&gt;""),IF(OR(שבוע_בדילוג[[#This Row],[LengthofCycle]]=F433,F433=29),1,0),"")</f>
        <v>1</v>
      </c>
      <c r="AM432" s="4">
        <f>IF(AND(שבוע_בדילוג[[#This Row],[הווסת פעיל?]]&lt;&gt;1,B433&lt;&gt;1,B433&lt;&gt;""),IF(OR(שבוע_בדילוג[[#This Row],[LengthofCycle]]=F433,F433=29,F433=28),1,0),"")</f>
        <v>1</v>
      </c>
    </row>
    <row r="433" spans="1:39" x14ac:dyDescent="0.25">
      <c r="A433" s="1" t="s">
        <v>94</v>
      </c>
      <c r="B433" s="1">
        <v>7</v>
      </c>
      <c r="C433" s="1">
        <v>0</v>
      </c>
      <c r="D433" s="1">
        <v>0</v>
      </c>
      <c r="E433" s="1">
        <v>0</v>
      </c>
      <c r="F433" s="1">
        <v>29</v>
      </c>
      <c r="H433" s="1">
        <f>שבוע_בדילוג[[#This Row],[LengthofCycle]]+1</f>
        <v>30</v>
      </c>
      <c r="I433" s="1">
        <f>IF(IFERROR(LOOKUP(שבוע_בדילוג[[#This Row],[ClientID]],קביעויות[השבוע בדילוג]),FALSE)=שבוע_בדילוג[[#This Row],[ClientID]],1,"")</f>
        <v>1</v>
      </c>
      <c r="J433" s="1">
        <f>IF(AND(שבוע_בדילוג[[#This Row],[CycleNumber]]&gt;1,OR(B434="",שבוע_בדילוג[[#This Row],[CycleNumber]]&gt;B432)),IF(OR(AND(שבוע_בדילוג[[#This Row],[LengthofCycle]]=29,F432=29),AND(שבוע_בדילוג[[#This Row],[LengthofCycle]]=36,F432=36)),1,""),"")</f>
        <v>1</v>
      </c>
      <c r="K433" s="1" t="str">
        <f>IF(AND(שבוע_בדילוג[[#This Row],[וסת השבוע]]=1,J432=1,שבוע_בדילוג[[#This Row],[CycleNumber]]&gt;B432),1,"")</f>
        <v/>
      </c>
      <c r="L433" s="1">
        <f>IF(שבוע_בדילוג[[#This Row],[CycleNumber]]=1,"",IF(שבוע_בדילוג[[#This Row],[וסת השבוע]]=1,0,IF(L432="","",IF(L432=0,IF(שבוע_בדילוג[[#This Row],[LengthofCycle]]=29,0,1),IF(L432=1,IF(שבוע_בדילוג[[#This Row],[LengthofCycle]]+F432=29*2,0,2),IF(L432=2,IF(שבוע_בדילוג[[#This Row],[LengthofCycle]]+F432+F431=29*3,0,3),""))))))</f>
        <v>0</v>
      </c>
      <c r="M433" s="1">
        <f>IF(שבוע_בדילוג[[#This Row],[וסת השבוע]]=1,IF(שבוע_בדילוג[[#This Row],[וסת השבוע וההפלגה ביחד]]=1,M432+1,0),IF(AND(שבוע_בדילוג[[#This Row],[CycleNumber]]&gt;B432,שבוע_בדילוג[[#This Row],[CycleNumber]]&gt;1),IF(שבוע_בדילוג[[#This Row],[וסת השבוע פעיל?]]&lt;&gt;"",M432+1,""),""))</f>
        <v>0</v>
      </c>
      <c r="N433" s="1">
        <f>IF(שבוע_בדילוג[[#This Row],[וסת השבוע פעיל?2]]="","",IF(AND(שבוע_בדילוג[[#This Row],[וסת השבוע פעיל?]]&lt;&gt;"",שבוע_בדילוג[[#This Row],[CycleNumber]]&lt;B434,B434&lt;&gt;"",שבוע_בדילוג[[#This Row],[וסת השבוע פעיל?]]&lt;3),IF(L434=0,IF(AND(שבוע_בדילוג[[#This Row],[וסת השבוע פעיל?]]&gt;0,J434=1),0,1),0),""))</f>
        <v>1</v>
      </c>
      <c r="O433" s="1" t="str">
        <f t="shared" si="48"/>
        <v/>
      </c>
      <c r="P433" s="1">
        <f>IF(AND(שבוע_בדילוג[[#This Row],[חיזוי - שבוע]]=1,K434=1),1,"")</f>
        <v>1</v>
      </c>
      <c r="Q433" s="1" t="str">
        <f>IF(AND(שבוע_בדילוג[[#This Row],[וסת השבוע פעיל?]]&lt;3,OR(שבוע_בדילוג[[#This Row],[CycleNumber]]&gt;B434,B434="")),1,"")</f>
        <v/>
      </c>
      <c r="R433" s="1" t="str">
        <f>IF(AND(שבוע_בדילוג[[#This Row],[חיזוי - שבוע]]&lt;&gt;"",שבוע_בדילוג[[#This Row],[וסת השבוע פעיל?2]]=""),1,"")</f>
        <v/>
      </c>
      <c r="S433" s="1">
        <f>IF(שבוע_בדילוג[[#This Row],[האישה קבעה וסת שבוע בדילוג?]]=1,IF(שבוע_בדילוג[[#This Row],[וסת השבוע פעיל?]]&lt;3,1,0),"")</f>
        <v>1</v>
      </c>
      <c r="T4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3" s="1">
        <f t="shared" ref="U433:U496" si="49">IF(B433&gt;2,IF(AND(F433=F432,F432=F431),1,0),"")</f>
        <v>0</v>
      </c>
      <c r="V433" s="1">
        <f t="shared" si="46"/>
        <v>0</v>
      </c>
      <c r="W433" s="1">
        <f t="shared" si="47"/>
        <v>0</v>
      </c>
      <c r="X433" s="1" t="str">
        <f>IF(שבוע_בדילוג[[#This Row],[3 הפלגות זהות]]="","",IF(שבוע_בדילוג[[#This Row],[3 הפלגות זהות]]=1,שבוע_בדילוג[[#This Row],[LengthofCycle]],X432))</f>
        <v/>
      </c>
      <c r="Y433" s="1" t="str">
        <f>IF(שבוע_בדילוג[[#This Row],[וסת קבוע אחרון]]="","",IF(OR(שבוע_בדילוג[[#This Row],[LengthofCycle]]=שבוע_בדילוג[[#This Row],[וסת קבוע אחרון]],F432=שבוע_בדילוג[[#This Row],[וסת קבוע אחרון]],F431=שבוע_בדילוג[[#This Row],[וסת קבוע אחרון]]),1,0))</f>
        <v/>
      </c>
      <c r="Z433" s="1" t="str">
        <f>IF(OR(שבוע_בדילוג[[#This Row],[הווסת פעיל?]]=0,שבוע_בדילוג[[#This Row],[הווסת פעיל?]]=""),"",SUM(Z432,שבוע_בדילוג[[#This Row],[הווסת פעיל?]]))</f>
        <v/>
      </c>
      <c r="AA433" s="1" t="str">
        <f>IF(AND(שבוע_בדילוג[[#This Row],[כמה מחזורים עד עקירה]]&lt;&gt;"",Z434=""),שבוע_בדילוג[[#This Row],[כמה מחזורים עד עקירה]],"")</f>
        <v/>
      </c>
      <c r="AB433" s="1" t="str">
        <f>IF(AND(שבוע_בדילוג[[#This Row],[הווסת פעיל?]]=1,שבוע_בדילוג[[#This Row],[וסת קבוע אחרון]]&lt;&gt;X432),שבוע_בדילוג[[#This Row],[וסת קבוע אחרון]],"")</f>
        <v/>
      </c>
      <c r="AC433" s="1" t="str">
        <f>IF(AND(שבוע_בדילוג[[#This Row],[הווסת פעיל?]]=1,Y432=0,שבוע_בדילוג[[#This Row],[וסת קבוע אחרון]]=X432),שבוע_בדילוג[[#This Row],[וסת קבוע אחרון]],"")</f>
        <v/>
      </c>
      <c r="AD433" s="1" t="str">
        <f>IF(AND(שבוע_בדילוג[[#This Row],[הווסת פעיל?]]=1,Y432=0,שבוע_בדילוג[[#This Row],[וסת קבוע אחרון]]&lt;&gt;X432),1,"")</f>
        <v/>
      </c>
      <c r="AE433" s="1" t="str">
        <f>IF(AND(שבוע_בדילוג[[#This Row],[הווסת פעיל?]]&lt;&gt;"",B434=1),שבוע_בדילוג[[#This Row],[CycleNumber]],"")</f>
        <v/>
      </c>
      <c r="AF433" s="1" t="str">
        <f>IF(AND(שבוע_בדילוג[[#This Row],[הווסת פעיל?]]&lt;&gt;"",Y432=""),שבוע_בדילוג[[#This Row],[CycleNumber]],"")</f>
        <v/>
      </c>
      <c r="AG433" s="1" t="str">
        <f>IF(B434=1,"",IF(שבוע_בדילוג[[#This Row],[הווסת פעיל?]]=1,IF(שבוע_בדילוג[[#This Row],[וסת קבוע אחרון]]=F434,1,0),""))</f>
        <v/>
      </c>
      <c r="AH433" s="1" t="str">
        <f>IF(B434=1,"",IF(שבוע_בדילוג[[#This Row],[הווסת פעיל?]]=1,IF(OR(שבוע_בדילוג[[#This Row],[וסת קבוע אחרון]]=F434,F434=שבוע_בדילוג[[#This Row],[LengthofCycle]]),1,0),""))</f>
        <v/>
      </c>
      <c r="AI433" s="1" t="str">
        <f>IF(B434=1,"",IF(שבוע_בדילוג[[#This Row],[הווסת פעיל?]]=1,IF(OR(שבוע_בדילוג[[#This Row],[וסת קבוע אחרון]]=F434,F434=שבוע_בדילוג[[#This Row],[LengthofCycle]],AND(שבוע_בדילוג[[#This Row],[LengthofCycle]]&lt;&gt;שבוע_בדילוג[[#This Row],[וסת קבוע אחרון]],OR(F434=28,F434=29))),1,0),""))</f>
        <v/>
      </c>
      <c r="AJ433" s="1" t="str">
        <f>IF(AND(שבוע_בדילוג[[#This Row],[הווסת פעיל?]]=1,B434=1),1,"")</f>
        <v/>
      </c>
      <c r="AK433" s="4">
        <f>IF(AND(שבוע_בדילוג[[#This Row],[הווסת פעיל?]]&lt;&gt;1,B434&lt;&gt;1,B434&lt;&gt;""),IF(שבוע_בדילוג[[#This Row],[LengthofCycle]]=F434,1,0),"")</f>
        <v>1</v>
      </c>
      <c r="AL433" s="4">
        <f>IF(AND(שבוע_בדילוג[[#This Row],[הווסת פעיל?]]&lt;&gt;1,B434&lt;&gt;1,B434&lt;&gt;""),IF(OR(שבוע_בדילוג[[#This Row],[LengthofCycle]]=F434,F434=29),1,0),"")</f>
        <v>1</v>
      </c>
      <c r="AM433" s="4">
        <f>IF(AND(שבוע_בדילוג[[#This Row],[הווסת פעיל?]]&lt;&gt;1,B434&lt;&gt;1,B434&lt;&gt;""),IF(OR(שבוע_בדילוג[[#This Row],[LengthofCycle]]=F434,F434=29,F434=28),1,0),"")</f>
        <v>1</v>
      </c>
    </row>
    <row r="434" spans="1:39" x14ac:dyDescent="0.25">
      <c r="A434" s="1" t="s">
        <v>94</v>
      </c>
      <c r="B434" s="1">
        <v>8</v>
      </c>
      <c r="C434" s="1">
        <v>0</v>
      </c>
      <c r="D434" s="1">
        <v>1</v>
      </c>
      <c r="E434" s="1">
        <v>0</v>
      </c>
      <c r="F434" s="1">
        <v>29</v>
      </c>
      <c r="H434" s="1">
        <f>שבוע_בדילוג[[#This Row],[LengthofCycle]]+1</f>
        <v>30</v>
      </c>
      <c r="I434" s="1">
        <f>IF(IFERROR(LOOKUP(שבוע_בדילוג[[#This Row],[ClientID]],קביעויות[השבוע בדילוג]),FALSE)=שבוע_בדילוג[[#This Row],[ClientID]],1,"")</f>
        <v>1</v>
      </c>
      <c r="J434" s="1">
        <f>IF(AND(שבוע_בדילוג[[#This Row],[CycleNumber]]&gt;1,OR(B435="",שבוע_בדילוג[[#This Row],[CycleNumber]]&gt;B433)),IF(OR(AND(שבוע_בדילוג[[#This Row],[LengthofCycle]]=29,F433=29),AND(שבוע_בדילוג[[#This Row],[LengthofCycle]]=36,F433=36)),1,""),"")</f>
        <v>1</v>
      </c>
      <c r="K434" s="1">
        <f>IF(AND(שבוע_בדילוג[[#This Row],[וסת השבוע]]=1,J433=1,שבוע_בדילוג[[#This Row],[CycleNumber]]&gt;B433),1,"")</f>
        <v>1</v>
      </c>
      <c r="L434" s="1">
        <f>IF(שבוע_בדילוג[[#This Row],[CycleNumber]]=1,"",IF(שבוע_בדילוג[[#This Row],[וסת השבוע]]=1,0,IF(L433="","",IF(L433=0,IF(שבוע_בדילוג[[#This Row],[LengthofCycle]]=29,0,1),IF(L433=1,IF(שבוע_בדילוג[[#This Row],[LengthofCycle]]+F433=29*2,0,2),IF(L433=2,IF(שבוע_בדילוג[[#This Row],[LengthofCycle]]+F433+F432=29*3,0,3),""))))))</f>
        <v>0</v>
      </c>
      <c r="M434" s="1">
        <f>IF(שבוע_בדילוג[[#This Row],[וסת השבוע]]=1,IF(שבוע_בדילוג[[#This Row],[וסת השבוע וההפלגה ביחד]]=1,M433+1,0),IF(AND(שבוע_בדילוג[[#This Row],[CycleNumber]]&gt;B433,שבוע_בדילוג[[#This Row],[CycleNumber]]&gt;1),IF(שבוע_בדילוג[[#This Row],[וסת השבוע פעיל?]]&lt;&gt;"",M433+1,""),""))</f>
        <v>1</v>
      </c>
      <c r="N434" s="1">
        <f>IF(שבוע_בדילוג[[#This Row],[וסת השבוע פעיל?2]]="","",IF(AND(שבוע_בדילוג[[#This Row],[וסת השבוע פעיל?]]&lt;&gt;"",שבוע_בדילוג[[#This Row],[CycleNumber]]&lt;B435,B435&lt;&gt;"",שבוע_בדילוג[[#This Row],[וסת השבוע פעיל?]]&lt;3),IF(L435=0,IF(AND(שבוע_בדילוג[[#This Row],[וסת השבוע פעיל?]]&gt;0,J435=1),0,1),0),""))</f>
        <v>0</v>
      </c>
      <c r="O434" s="1">
        <f t="shared" si="48"/>
        <v>30</v>
      </c>
      <c r="P434" s="1" t="str">
        <f>IF(AND(שבוע_בדילוג[[#This Row],[חיזוי - שבוע]]=1,K435=1),1,"")</f>
        <v/>
      </c>
      <c r="Q434" s="1" t="str">
        <f>IF(AND(שבוע_בדילוג[[#This Row],[וסת השבוע פעיל?]]&lt;3,OR(שבוע_בדילוג[[#This Row],[CycleNumber]]&gt;B435,B435="")),1,"")</f>
        <v/>
      </c>
      <c r="R434" s="1" t="str">
        <f>IF(AND(שבוע_בדילוג[[#This Row],[חיזוי - שבוע]]&lt;&gt;"",שבוע_בדילוג[[#This Row],[וסת השבוע פעיל?2]]=""),1,"")</f>
        <v/>
      </c>
      <c r="S434" s="1">
        <f>IF(שבוע_בדילוג[[#This Row],[האישה קבעה וסת שבוע בדילוג?]]=1,IF(שבוע_בדילוג[[#This Row],[וסת השבוע פעיל?]]&lt;3,1,0),"")</f>
        <v>1</v>
      </c>
      <c r="T4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4" s="1">
        <f t="shared" si="49"/>
        <v>1</v>
      </c>
      <c r="V434" s="1">
        <f t="shared" ref="V434:V497" si="50">IF(B434&gt;3,IF(AND(F434=F433,F433=F432,F432=F431),1,0),"")</f>
        <v>0</v>
      </c>
      <c r="W434" s="1">
        <f t="shared" si="47"/>
        <v>0</v>
      </c>
      <c r="X434" s="1">
        <f>IF(שבוע_בדילוג[[#This Row],[3 הפלגות זהות]]="","",IF(שבוע_בדילוג[[#This Row],[3 הפלגות זהות]]=1,שבוע_בדילוג[[#This Row],[LengthofCycle]],X433))</f>
        <v>29</v>
      </c>
      <c r="Y434" s="1">
        <f>IF(שבוע_בדילוג[[#This Row],[וסת קבוע אחרון]]="","",IF(OR(שבוע_בדילוג[[#This Row],[LengthofCycle]]=שבוע_בדילוג[[#This Row],[וסת קבוע אחרון]],F433=שבוע_בדילוג[[#This Row],[וסת קבוע אחרון]],F432=שבוע_בדילוג[[#This Row],[וסת קבוע אחרון]]),1,0))</f>
        <v>1</v>
      </c>
      <c r="Z434" s="1">
        <f>IF(OR(שבוע_בדילוג[[#This Row],[הווסת פעיל?]]=0,שבוע_בדילוג[[#This Row],[הווסת פעיל?]]=""),"",SUM(Z433,שבוע_בדילוג[[#This Row],[הווסת פעיל?]]))</f>
        <v>1</v>
      </c>
      <c r="AA434" s="1" t="str">
        <f>IF(AND(שבוע_בדילוג[[#This Row],[כמה מחזורים עד עקירה]]&lt;&gt;"",Z435=""),שבוע_בדילוג[[#This Row],[כמה מחזורים עד עקירה]],"")</f>
        <v/>
      </c>
      <c r="AB434" s="1">
        <f>IF(AND(שבוע_בדילוג[[#This Row],[הווסת פעיל?]]=1,שבוע_בדילוג[[#This Row],[וסת קבוע אחרון]]&lt;&gt;X433),שבוע_בדילוג[[#This Row],[וסת קבוע אחרון]],"")</f>
        <v>29</v>
      </c>
      <c r="AC434" s="1" t="str">
        <f>IF(AND(שבוע_בדילוג[[#This Row],[הווסת פעיל?]]=1,Y433=0,שבוע_בדילוג[[#This Row],[וסת קבוע אחרון]]=X433),שבוע_בדילוג[[#This Row],[וסת קבוע אחרון]],"")</f>
        <v/>
      </c>
      <c r="AD434" s="1" t="str">
        <f>IF(AND(שבוע_בדילוג[[#This Row],[הווסת פעיל?]]=1,Y433=0,שבוע_בדילוג[[#This Row],[וסת קבוע אחרון]]&lt;&gt;X433),1,"")</f>
        <v/>
      </c>
      <c r="AE434" s="1" t="str">
        <f>IF(AND(שבוע_בדילוג[[#This Row],[הווסת פעיל?]]&lt;&gt;"",B435=1),שבוע_בדילוג[[#This Row],[CycleNumber]],"")</f>
        <v/>
      </c>
      <c r="AF434" s="1">
        <f>IF(AND(שבוע_בדילוג[[#This Row],[הווסת פעיל?]]&lt;&gt;"",Y433=""),שבוע_בדילוג[[#This Row],[CycleNumber]],"")</f>
        <v>8</v>
      </c>
      <c r="AG434" s="1">
        <f>IF(B435=1,"",IF(שבוע_בדילוג[[#This Row],[הווסת פעיל?]]=1,IF(שבוע_בדילוג[[#This Row],[וסת קבוע אחרון]]=F435,1,0),""))</f>
        <v>0</v>
      </c>
      <c r="AH434" s="1">
        <f>IF(B435=1,"",IF(שבוע_בדילוג[[#This Row],[הווסת פעיל?]]=1,IF(OR(שבוע_בדילוג[[#This Row],[וסת קבוע אחרון]]=F435,F435=שבוע_בדילוג[[#This Row],[LengthofCycle]]),1,0),""))</f>
        <v>0</v>
      </c>
      <c r="AI434" s="1">
        <f>IF(B435=1,"",IF(שבוע_בדילוג[[#This Row],[הווסת פעיל?]]=1,IF(OR(שבוע_בדילוג[[#This Row],[וסת קבוע אחרון]]=F435,F435=שבוע_בדילוג[[#This Row],[LengthofCycle]],AND(שבוע_בדילוג[[#This Row],[LengthofCycle]]&lt;&gt;שבוע_בדילוג[[#This Row],[וסת קבוע אחרון]],OR(F435=28,F435=29))),1,0),""))</f>
        <v>0</v>
      </c>
      <c r="AJ434" s="1" t="str">
        <f>IF(AND(שבוע_בדילוג[[#This Row],[הווסת פעיל?]]=1,B435=1),1,"")</f>
        <v/>
      </c>
      <c r="AK434" s="4" t="str">
        <f>IF(AND(שבוע_בדילוג[[#This Row],[הווסת פעיל?]]&lt;&gt;1,B435&lt;&gt;1,B435&lt;&gt;""),IF(שבוע_בדילוג[[#This Row],[LengthofCycle]]=F435,1,0),"")</f>
        <v/>
      </c>
      <c r="AL434" s="4" t="str">
        <f>IF(AND(שבוע_בדילוג[[#This Row],[הווסת פעיל?]]&lt;&gt;1,B435&lt;&gt;1,B435&lt;&gt;""),IF(OR(שבוע_בדילוג[[#This Row],[LengthofCycle]]=F435,F435=29),1,0),"")</f>
        <v/>
      </c>
      <c r="AM434" s="4" t="str">
        <f>IF(AND(שבוע_בדילוג[[#This Row],[הווסת פעיל?]]&lt;&gt;1,B435&lt;&gt;1,B435&lt;&gt;""),IF(OR(שבוע_בדילוג[[#This Row],[LengthofCycle]]=F435,F435=29,F435=28),1,0),"")</f>
        <v/>
      </c>
    </row>
    <row r="435" spans="1:39" x14ac:dyDescent="0.25">
      <c r="A435" s="1" t="s">
        <v>94</v>
      </c>
      <c r="B435" s="1">
        <v>9</v>
      </c>
      <c r="C435" s="1">
        <v>0</v>
      </c>
      <c r="D435" s="1">
        <v>0</v>
      </c>
      <c r="E435" s="1">
        <v>0</v>
      </c>
      <c r="F435" s="1">
        <v>36</v>
      </c>
      <c r="H435" s="1">
        <f>שבוע_בדילוג[[#This Row],[LengthofCycle]]+1</f>
        <v>37</v>
      </c>
      <c r="I435" s="1">
        <f>IF(IFERROR(LOOKUP(שבוע_בדילוג[[#This Row],[ClientID]],קביעויות[השבוע בדילוג]),FALSE)=שבוע_בדילוג[[#This Row],[ClientID]],1,"")</f>
        <v>1</v>
      </c>
      <c r="J435" s="1" t="str">
        <f>IF(AND(שבוע_בדילוג[[#This Row],[CycleNumber]]&gt;1,OR(B436="",שבוע_בדילוג[[#This Row],[CycleNumber]]&gt;B434)),IF(OR(AND(שבוע_בדילוג[[#This Row],[LengthofCycle]]=29,F434=29),AND(שבוע_בדילוג[[#This Row],[LengthofCycle]]=36,F434=36)),1,""),"")</f>
        <v/>
      </c>
      <c r="K435" s="1" t="str">
        <f>IF(AND(שבוע_בדילוג[[#This Row],[וסת השבוע]]=1,J434=1,שבוע_בדילוג[[#This Row],[CycleNumber]]&gt;B434),1,"")</f>
        <v/>
      </c>
      <c r="L435" s="1">
        <f>IF(שבוע_בדילוג[[#This Row],[CycleNumber]]=1,"",IF(שבוע_בדילוג[[#This Row],[וסת השבוע]]=1,0,IF(L434="","",IF(L434=0,IF(שבוע_בדילוג[[#This Row],[LengthofCycle]]=29,0,1),IF(L434=1,IF(שבוע_בדילוג[[#This Row],[LengthofCycle]]+F434=29*2,0,2),IF(L434=2,IF(שבוע_בדילוג[[#This Row],[LengthofCycle]]+F434+F433=29*3,0,3),""))))))</f>
        <v>1</v>
      </c>
      <c r="M435" s="1">
        <f>IF(שבוע_בדילוג[[#This Row],[וסת השבוע]]=1,IF(שבוע_בדילוג[[#This Row],[וסת השבוע וההפלגה ביחד]]=1,M434+1,0),IF(AND(שבוע_בדילוג[[#This Row],[CycleNumber]]&gt;B434,שבוע_בדילוג[[#This Row],[CycleNumber]]&gt;1),IF(שבוע_בדילוג[[#This Row],[וסת השבוע פעיל?]]&lt;&gt;"",M434+1,""),""))</f>
        <v>2</v>
      </c>
      <c r="N435" s="1">
        <f>IF(שבוע_בדילוג[[#This Row],[וסת השבוע פעיל?2]]="","",IF(AND(שבוע_בדילוג[[#This Row],[וסת השבוע פעיל?]]&lt;&gt;"",שבוע_בדילוג[[#This Row],[CycleNumber]]&lt;B436,B436&lt;&gt;"",שבוע_בדילוג[[#This Row],[וסת השבוע פעיל?]]&lt;3),IF(L436=0,IF(AND(שבוע_בדילוג[[#This Row],[וסת השבוע פעיל?]]&gt;0,J436=1),0,1),0),""))</f>
        <v>0</v>
      </c>
      <c r="O435" s="1">
        <f t="shared" si="48"/>
        <v>30</v>
      </c>
      <c r="P435" s="1" t="str">
        <f>IF(AND(שבוע_בדילוג[[#This Row],[חיזוי - שבוע]]=1,K436=1),1,"")</f>
        <v/>
      </c>
      <c r="Q435" s="1" t="str">
        <f>IF(AND(שבוע_בדילוג[[#This Row],[וסת השבוע פעיל?]]&lt;3,OR(שבוע_בדילוג[[#This Row],[CycleNumber]]&gt;B436,B436="")),1,"")</f>
        <v/>
      </c>
      <c r="R435" s="1" t="str">
        <f>IF(AND(שבוע_בדילוג[[#This Row],[חיזוי - שבוע]]&lt;&gt;"",שבוע_בדילוג[[#This Row],[וסת השבוע פעיל?2]]=""),1,"")</f>
        <v/>
      </c>
      <c r="S435" s="1">
        <f>IF(שבוע_בדילוג[[#This Row],[האישה קבעה וסת שבוע בדילוג?]]=1,IF(שבוע_בדילוג[[#This Row],[וסת השבוע פעיל?]]&lt;3,1,0),"")</f>
        <v>1</v>
      </c>
      <c r="T4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5" s="1">
        <f t="shared" si="49"/>
        <v>0</v>
      </c>
      <c r="V435" s="1">
        <f t="shared" si="50"/>
        <v>0</v>
      </c>
      <c r="W435" s="1">
        <f t="shared" ref="W435:W498" si="51">IF(B435&gt;4,IF(AND(F435=F434,F434=F433,F433=F432,F432=F431),1,0),"")</f>
        <v>0</v>
      </c>
      <c r="X435" s="1">
        <f>IF(שבוע_בדילוג[[#This Row],[3 הפלגות זהות]]="","",IF(שבוע_בדילוג[[#This Row],[3 הפלגות זהות]]=1,שבוע_בדילוג[[#This Row],[LengthofCycle]],X434))</f>
        <v>29</v>
      </c>
      <c r="Y435" s="1">
        <f>IF(שבוע_בדילוג[[#This Row],[וסת קבוע אחרון]]="","",IF(OR(שבוע_בדילוג[[#This Row],[LengthofCycle]]=שבוע_בדילוג[[#This Row],[וסת קבוע אחרון]],F434=שבוע_בדילוג[[#This Row],[וסת קבוע אחרון]],F433=שבוע_בדילוג[[#This Row],[וסת קבוע אחרון]]),1,0))</f>
        <v>1</v>
      </c>
      <c r="Z435" s="1">
        <f>IF(OR(שבוע_בדילוג[[#This Row],[הווסת פעיל?]]=0,שבוע_בדילוג[[#This Row],[הווסת פעיל?]]=""),"",SUM(Z434,שבוע_בדילוג[[#This Row],[הווסת פעיל?]]))</f>
        <v>2</v>
      </c>
      <c r="AA435" s="1" t="str">
        <f>IF(AND(שבוע_בדילוג[[#This Row],[כמה מחזורים עד עקירה]]&lt;&gt;"",Z436=""),שבוע_בדילוג[[#This Row],[כמה מחזורים עד עקירה]],"")</f>
        <v/>
      </c>
      <c r="AB435" s="1" t="str">
        <f>IF(AND(שבוע_בדילוג[[#This Row],[הווסת פעיל?]]=1,שבוע_בדילוג[[#This Row],[וסת קבוע אחרון]]&lt;&gt;X434),שבוע_בדילוג[[#This Row],[וסת קבוע אחרון]],"")</f>
        <v/>
      </c>
      <c r="AC435" s="1" t="str">
        <f>IF(AND(שבוע_בדילוג[[#This Row],[הווסת פעיל?]]=1,Y434=0,שבוע_בדילוג[[#This Row],[וסת קבוע אחרון]]=X434),שבוע_בדילוג[[#This Row],[וסת קבוע אחרון]],"")</f>
        <v/>
      </c>
      <c r="AD435" s="1" t="str">
        <f>IF(AND(שבוע_בדילוג[[#This Row],[הווסת פעיל?]]=1,Y434=0,שבוע_בדילוג[[#This Row],[וסת קבוע אחרון]]&lt;&gt;X434),1,"")</f>
        <v/>
      </c>
      <c r="AE435" s="1" t="str">
        <f>IF(AND(שבוע_בדילוג[[#This Row],[הווסת פעיל?]]&lt;&gt;"",B436=1),שבוע_בדילוג[[#This Row],[CycleNumber]],"")</f>
        <v/>
      </c>
      <c r="AF435" s="1" t="str">
        <f>IF(AND(שבוע_בדילוג[[#This Row],[הווסת פעיל?]]&lt;&gt;"",Y434=""),שבוע_בדילוג[[#This Row],[CycleNumber]],"")</f>
        <v/>
      </c>
      <c r="AG435" s="1">
        <f>IF(B436=1,"",IF(שבוע_בדילוג[[#This Row],[הווסת פעיל?]]=1,IF(שבוע_בדילוג[[#This Row],[וסת קבוע אחרון]]=F436,1,0),""))</f>
        <v>0</v>
      </c>
      <c r="AH435" s="1">
        <f>IF(B436=1,"",IF(שבוע_בדילוג[[#This Row],[הווסת פעיל?]]=1,IF(OR(שבוע_בדילוג[[#This Row],[וסת קבוע אחרון]]=F436,F436=שבוע_בדילוג[[#This Row],[LengthofCycle]]),1,0),""))</f>
        <v>0</v>
      </c>
      <c r="AI435" s="1">
        <f>IF(B436=1,"",IF(שבוע_בדילוג[[#This Row],[הווסת פעיל?]]=1,IF(OR(שבוע_בדילוג[[#This Row],[וסת קבוע אחרון]]=F436,F436=שבוע_בדילוג[[#This Row],[LengthofCycle]],AND(שבוע_בדילוג[[#This Row],[LengthofCycle]]&lt;&gt;שבוע_בדילוג[[#This Row],[וסת קבוע אחרון]],OR(F436=28,F436=29))),1,0),""))</f>
        <v>0</v>
      </c>
      <c r="AJ435" s="1" t="str">
        <f>IF(AND(שבוע_בדילוג[[#This Row],[הווסת פעיל?]]=1,B436=1),1,"")</f>
        <v/>
      </c>
      <c r="AK435" s="4" t="str">
        <f>IF(AND(שבוע_בדילוג[[#This Row],[הווסת פעיל?]]&lt;&gt;1,B436&lt;&gt;1,B436&lt;&gt;""),IF(שבוע_בדילוג[[#This Row],[LengthofCycle]]=F436,1,0),"")</f>
        <v/>
      </c>
      <c r="AL435" s="4" t="str">
        <f>IF(AND(שבוע_בדילוג[[#This Row],[הווסת פעיל?]]&lt;&gt;1,B436&lt;&gt;1,B436&lt;&gt;""),IF(OR(שבוע_בדילוג[[#This Row],[LengthofCycle]]=F436,F436=29),1,0),"")</f>
        <v/>
      </c>
      <c r="AM435" s="4" t="str">
        <f>IF(AND(שבוע_בדילוג[[#This Row],[הווסת פעיל?]]&lt;&gt;1,B436&lt;&gt;1,B436&lt;&gt;""),IF(OR(שבוע_בדילוג[[#This Row],[LengthofCycle]]=F436,F436=29,F436=28),1,0),"")</f>
        <v/>
      </c>
    </row>
    <row r="436" spans="1:39" x14ac:dyDescent="0.25">
      <c r="A436" s="1" t="s">
        <v>94</v>
      </c>
      <c r="B436" s="1">
        <v>10</v>
      </c>
      <c r="C436" s="1">
        <v>0</v>
      </c>
      <c r="D436" s="1">
        <v>1</v>
      </c>
      <c r="E436" s="1">
        <v>0</v>
      </c>
      <c r="F436" s="1">
        <v>30</v>
      </c>
      <c r="H436" s="1">
        <f>שבוע_בדילוג[[#This Row],[LengthofCycle]]+1</f>
        <v>31</v>
      </c>
      <c r="I436" s="1">
        <f>IF(IFERROR(LOOKUP(שבוע_בדילוג[[#This Row],[ClientID]],קביעויות[השבוע בדילוג]),FALSE)=שבוע_בדילוג[[#This Row],[ClientID]],1,"")</f>
        <v>1</v>
      </c>
      <c r="J436" s="1" t="str">
        <f>IF(AND(שבוע_בדילוג[[#This Row],[CycleNumber]]&gt;1,OR(B437="",שבוע_בדילוג[[#This Row],[CycleNumber]]&gt;B435)),IF(OR(AND(שבוע_בדילוג[[#This Row],[LengthofCycle]]=29,F435=29),AND(שבוע_בדילוג[[#This Row],[LengthofCycle]]=36,F435=36)),1,""),"")</f>
        <v/>
      </c>
      <c r="K436" s="1" t="str">
        <f>IF(AND(שבוע_בדילוג[[#This Row],[וסת השבוע]]=1,J435=1,שבוע_בדילוג[[#This Row],[CycleNumber]]&gt;B435),1,"")</f>
        <v/>
      </c>
      <c r="L436" s="1">
        <f>IF(שבוע_בדילוג[[#This Row],[CycleNumber]]=1,"",IF(שבוע_בדילוג[[#This Row],[וסת השבוע]]=1,0,IF(L435="","",IF(L435=0,IF(שבוע_בדילוג[[#This Row],[LengthofCycle]]=29,0,1),IF(L435=1,IF(שבוע_בדילוג[[#This Row],[LengthofCycle]]+F435=29*2,0,2),IF(L435=2,IF(שבוע_בדילוג[[#This Row],[LengthofCycle]]+F435+F434=29*3,0,3),""))))))</f>
        <v>2</v>
      </c>
      <c r="M436" s="1">
        <f>IF(שבוע_בדילוג[[#This Row],[וסת השבוע]]=1,IF(שבוע_בדילוג[[#This Row],[וסת השבוע וההפלגה ביחד]]=1,M435+1,0),IF(AND(שבוע_בדילוג[[#This Row],[CycleNumber]]&gt;B435,שבוע_בדילוג[[#This Row],[CycleNumber]]&gt;1),IF(שבוע_בדילוג[[#This Row],[וסת השבוע פעיל?]]&lt;&gt;"",M435+1,""),""))</f>
        <v>3</v>
      </c>
      <c r="N436" s="1">
        <f>IF(שבוע_בדילוג[[#This Row],[וסת השבוע פעיל?2]]="","",IF(AND(שבוע_בדילוג[[#This Row],[וסת השבוע פעיל?]]&lt;&gt;"",שבוע_בדילוג[[#This Row],[CycleNumber]]&lt;B437,B437&lt;&gt;"",שבוע_בדילוג[[#This Row],[וסת השבוע פעיל?]]&lt;3),IF(L437=0,IF(AND(שבוע_בדילוג[[#This Row],[וסת השבוע פעיל?]]&gt;0,J437=1),0,1),0),""))</f>
        <v>0</v>
      </c>
      <c r="O436" s="1">
        <f t="shared" si="48"/>
        <v>23</v>
      </c>
      <c r="P436" s="1" t="str">
        <f>IF(AND(שבוע_בדילוג[[#This Row],[חיזוי - שבוע]]=1,K437=1),1,"")</f>
        <v/>
      </c>
      <c r="Q436" s="1" t="str">
        <f>IF(AND(שבוע_בדילוג[[#This Row],[וסת השבוע פעיל?]]&lt;3,OR(שבוע_בדילוג[[#This Row],[CycleNumber]]&gt;B437,B437="")),1,"")</f>
        <v/>
      </c>
      <c r="R436" s="1" t="str">
        <f>IF(AND(שבוע_בדילוג[[#This Row],[חיזוי - שבוע]]&lt;&gt;"",שבוע_בדילוג[[#This Row],[וסת השבוע פעיל?2]]=""),1,"")</f>
        <v/>
      </c>
      <c r="S436" s="1">
        <f>IF(שבוע_בדילוג[[#This Row],[האישה קבעה וסת שבוע בדילוג?]]=1,IF(שבוע_בדילוג[[#This Row],[וסת השבוע פעיל?]]&lt;3,1,0),"")</f>
        <v>1</v>
      </c>
      <c r="T4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6" s="1">
        <f t="shared" si="49"/>
        <v>0</v>
      </c>
      <c r="V436" s="1">
        <f t="shared" si="50"/>
        <v>0</v>
      </c>
      <c r="W436" s="1">
        <f t="shared" si="51"/>
        <v>0</v>
      </c>
      <c r="X436" s="1">
        <f>IF(שבוע_בדילוג[[#This Row],[3 הפלגות זהות]]="","",IF(שבוע_בדילוג[[#This Row],[3 הפלגות זהות]]=1,שבוע_בדילוג[[#This Row],[LengthofCycle]],X435))</f>
        <v>29</v>
      </c>
      <c r="Y436" s="1">
        <f>IF(שבוע_בדילוג[[#This Row],[וסת קבוע אחרון]]="","",IF(OR(שבוע_בדילוג[[#This Row],[LengthofCycle]]=שבוע_בדילוג[[#This Row],[וסת קבוע אחרון]],F435=שבוע_בדילוג[[#This Row],[וסת קבוע אחרון]],F434=שבוע_בדילוג[[#This Row],[וסת קבוע אחרון]]),1,0))</f>
        <v>1</v>
      </c>
      <c r="Z436" s="1">
        <f>IF(OR(שבוע_בדילוג[[#This Row],[הווסת פעיל?]]=0,שבוע_בדילוג[[#This Row],[הווסת פעיל?]]=""),"",SUM(Z435,שבוע_בדילוג[[#This Row],[הווסת פעיל?]]))</f>
        <v>3</v>
      </c>
      <c r="AA436" s="1">
        <f>IF(AND(שבוע_בדילוג[[#This Row],[כמה מחזורים עד עקירה]]&lt;&gt;"",Z437=""),שבוע_בדילוג[[#This Row],[כמה מחזורים עד עקירה]],"")</f>
        <v>3</v>
      </c>
      <c r="AB436" s="1" t="str">
        <f>IF(AND(שבוע_בדילוג[[#This Row],[הווסת פעיל?]]=1,שבוע_בדילוג[[#This Row],[וסת קבוע אחרון]]&lt;&gt;X435),שבוע_בדילוג[[#This Row],[וסת קבוע אחרון]],"")</f>
        <v/>
      </c>
      <c r="AC436" s="1" t="str">
        <f>IF(AND(שבוע_בדילוג[[#This Row],[הווסת פעיל?]]=1,Y435=0,שבוע_בדילוג[[#This Row],[וסת קבוע אחרון]]=X435),שבוע_בדילוג[[#This Row],[וסת קבוע אחרון]],"")</f>
        <v/>
      </c>
      <c r="AD436" s="1" t="str">
        <f>IF(AND(שבוע_בדילוג[[#This Row],[הווסת פעיל?]]=1,Y435=0,שבוע_בדילוג[[#This Row],[וסת קבוע אחרון]]&lt;&gt;X435),1,"")</f>
        <v/>
      </c>
      <c r="AE436" s="1" t="str">
        <f>IF(AND(שבוע_בדילוג[[#This Row],[הווסת פעיל?]]&lt;&gt;"",B437=1),שבוע_בדילוג[[#This Row],[CycleNumber]],"")</f>
        <v/>
      </c>
      <c r="AF436" s="1" t="str">
        <f>IF(AND(שבוע_בדילוג[[#This Row],[הווסת פעיל?]]&lt;&gt;"",Y435=""),שבוע_בדילוג[[#This Row],[CycleNumber]],"")</f>
        <v/>
      </c>
      <c r="AG436" s="1">
        <f>IF(B437=1,"",IF(שבוע_בדילוג[[#This Row],[הווסת פעיל?]]=1,IF(שבוע_בדילוג[[#This Row],[וסת קבוע אחרון]]=F437,1,0),""))</f>
        <v>0</v>
      </c>
      <c r="AH436" s="1">
        <f>IF(B437=1,"",IF(שבוע_בדילוג[[#This Row],[הווסת פעיל?]]=1,IF(OR(שבוע_בדילוג[[#This Row],[וסת קבוע אחרון]]=F437,F437=שבוע_בדילוג[[#This Row],[LengthofCycle]]),1,0),""))</f>
        <v>0</v>
      </c>
      <c r="AI436" s="1">
        <f>IF(B437=1,"",IF(שבוע_בדילוג[[#This Row],[הווסת פעיל?]]=1,IF(OR(שבוע_בדילוג[[#This Row],[וסת קבוע אחרון]]=F437,F437=שבוע_בדילוג[[#This Row],[LengthofCycle]],AND(שבוע_בדילוג[[#This Row],[LengthofCycle]]&lt;&gt;שבוע_בדילוג[[#This Row],[וסת קבוע אחרון]],OR(F437=28,F437=29))),1,0),""))</f>
        <v>1</v>
      </c>
      <c r="AJ436" s="1" t="str">
        <f>IF(AND(שבוע_בדילוג[[#This Row],[הווסת פעיל?]]=1,B437=1),1,"")</f>
        <v/>
      </c>
      <c r="AK436" s="4" t="str">
        <f>IF(AND(שבוע_בדילוג[[#This Row],[הווסת פעיל?]]&lt;&gt;1,B437&lt;&gt;1,B437&lt;&gt;""),IF(שבוע_בדילוג[[#This Row],[LengthofCycle]]=F437,1,0),"")</f>
        <v/>
      </c>
      <c r="AL436" s="4" t="str">
        <f>IF(AND(שבוע_בדילוג[[#This Row],[הווסת פעיל?]]&lt;&gt;1,B437&lt;&gt;1,B437&lt;&gt;""),IF(OR(שבוע_בדילוג[[#This Row],[LengthofCycle]]=F437,F437=29),1,0),"")</f>
        <v/>
      </c>
      <c r="AM436" s="4" t="str">
        <f>IF(AND(שבוע_בדילוג[[#This Row],[הווסת פעיל?]]&lt;&gt;1,B437&lt;&gt;1,B437&lt;&gt;""),IF(OR(שבוע_בדילוג[[#This Row],[LengthofCycle]]=F437,F437=29,F437=28),1,0),"")</f>
        <v/>
      </c>
    </row>
    <row r="437" spans="1:39" x14ac:dyDescent="0.25">
      <c r="A437" s="1" t="s">
        <v>94</v>
      </c>
      <c r="B437" s="1">
        <v>11</v>
      </c>
      <c r="C437" s="1">
        <v>0</v>
      </c>
      <c r="D437" s="1">
        <v>1</v>
      </c>
      <c r="E437" s="1">
        <v>0</v>
      </c>
      <c r="F437" s="1">
        <v>28</v>
      </c>
      <c r="H437" s="1">
        <f>שבוע_בדילוג[[#This Row],[LengthofCycle]]+1</f>
        <v>29</v>
      </c>
      <c r="I437" s="1">
        <f>IF(IFERROR(LOOKUP(שבוע_בדילוג[[#This Row],[ClientID]],קביעויות[השבוע בדילוג]),FALSE)=שבוע_בדילוג[[#This Row],[ClientID]],1,"")</f>
        <v>1</v>
      </c>
      <c r="J437" s="1" t="str">
        <f>IF(AND(שבוע_בדילוג[[#This Row],[CycleNumber]]&gt;1,OR(B438="",שבוע_בדילוג[[#This Row],[CycleNumber]]&gt;B436)),IF(OR(AND(שבוע_בדילוג[[#This Row],[LengthofCycle]]=29,F436=29),AND(שבוע_בדילוג[[#This Row],[LengthofCycle]]=36,F436=36)),1,""),"")</f>
        <v/>
      </c>
      <c r="K437" s="1" t="str">
        <f>IF(AND(שבוע_בדילוג[[#This Row],[וסת השבוע]]=1,J436=1,שבוע_בדילוג[[#This Row],[CycleNumber]]&gt;B436),1,"")</f>
        <v/>
      </c>
      <c r="L437" s="1">
        <f>IF(שבוע_בדילוג[[#This Row],[CycleNumber]]=1,"",IF(שבוע_בדילוג[[#This Row],[וסת השבוע]]=1,0,IF(L436="","",IF(L436=0,IF(שבוע_בדילוג[[#This Row],[LengthofCycle]]=29,0,1),IF(L436=1,IF(שבוע_בדילוג[[#This Row],[LengthofCycle]]+F436=29*2,0,2),IF(L436=2,IF(שבוע_בדילוג[[#This Row],[LengthofCycle]]+F436+F435=29*3,0,3),""))))))</f>
        <v>3</v>
      </c>
      <c r="M437" s="1">
        <f>IF(שבוע_בדילוג[[#This Row],[וסת השבוע]]=1,IF(שבוע_בדילוג[[#This Row],[וסת השבוע וההפלגה ביחד]]=1,M436+1,0),IF(AND(שבוע_בדילוג[[#This Row],[CycleNumber]]&gt;B436,שבוע_בדילוג[[#This Row],[CycleNumber]]&gt;1),IF(שבוע_בדילוג[[#This Row],[וסת השבוע פעיל?]]&lt;&gt;"",M436+1,""),""))</f>
        <v>4</v>
      </c>
      <c r="N437" s="1" t="str">
        <f>IF(שבוע_בדילוג[[#This Row],[וסת השבוע פעיל?2]]="","",IF(AND(שבוע_בדילוג[[#This Row],[וסת השבוע פעיל?]]&lt;&gt;"",שבוע_בדילוג[[#This Row],[CycleNumber]]&lt;B438,B438&lt;&gt;"",שבוע_בדילוג[[#This Row],[וסת השבוע פעיל?]]&lt;3),IF(L438=0,IF(AND(שבוע_בדילוג[[#This Row],[וסת השבוע פעיל?]]&gt;0,J438=1),0,1),0),""))</f>
        <v/>
      </c>
      <c r="O437" s="1">
        <f t="shared" si="48"/>
        <v>22</v>
      </c>
      <c r="P437" s="1" t="str">
        <f>IF(AND(שבוע_בדילוג[[#This Row],[חיזוי - שבוע]]=1,K438=1),1,"")</f>
        <v/>
      </c>
      <c r="Q437" s="1" t="str">
        <f>IF(AND(שבוע_בדילוג[[#This Row],[וסת השבוע פעיל?]]&lt;3,OR(שבוע_בדילוג[[#This Row],[CycleNumber]]&gt;B438,B438="")),1,"")</f>
        <v/>
      </c>
      <c r="R437" s="1" t="str">
        <f>IF(AND(שבוע_בדילוג[[#This Row],[חיזוי - שבוע]]&lt;&gt;"",שבוע_בדילוג[[#This Row],[וסת השבוע פעיל?2]]=""),1,"")</f>
        <v/>
      </c>
      <c r="S437" s="1">
        <f>IF(שבוע_בדילוג[[#This Row],[האישה קבעה וסת שבוע בדילוג?]]=1,IF(שבוע_בדילוג[[#This Row],[וסת השבוע פעיל?]]&lt;3,1,0),"")</f>
        <v>0</v>
      </c>
      <c r="T4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7" s="1">
        <f t="shared" si="49"/>
        <v>0</v>
      </c>
      <c r="V437" s="1">
        <f t="shared" si="50"/>
        <v>0</v>
      </c>
      <c r="W437" s="1">
        <f t="shared" si="51"/>
        <v>0</v>
      </c>
      <c r="X437" s="1">
        <f>IF(שבוע_בדילוג[[#This Row],[3 הפלגות זהות]]="","",IF(שבוע_בדילוג[[#This Row],[3 הפלגות זהות]]=1,שבוע_בדילוג[[#This Row],[LengthofCycle]],X436))</f>
        <v>29</v>
      </c>
      <c r="Y437" s="1">
        <f>IF(שבוע_בדילוג[[#This Row],[וסת קבוע אחרון]]="","",IF(OR(שבוע_בדילוג[[#This Row],[LengthofCycle]]=שבוע_בדילוג[[#This Row],[וסת קבוע אחרון]],F436=שבוע_בדילוג[[#This Row],[וסת קבוע אחרון]],F435=שבוע_בדילוג[[#This Row],[וסת קבוע אחרון]]),1,0))</f>
        <v>0</v>
      </c>
      <c r="Z437" s="1" t="str">
        <f>IF(OR(שבוע_בדילוג[[#This Row],[הווסת פעיל?]]=0,שבוע_בדילוג[[#This Row],[הווסת פעיל?]]=""),"",SUM(Z436,שבוע_בדילוג[[#This Row],[הווסת פעיל?]]))</f>
        <v/>
      </c>
      <c r="AA437" s="1" t="str">
        <f>IF(AND(שבוע_בדילוג[[#This Row],[כמה מחזורים עד עקירה]]&lt;&gt;"",Z438=""),שבוע_בדילוג[[#This Row],[כמה מחזורים עד עקירה]],"")</f>
        <v/>
      </c>
      <c r="AB437" s="1" t="str">
        <f>IF(AND(שבוע_בדילוג[[#This Row],[הווסת פעיל?]]=1,שבוע_בדילוג[[#This Row],[וסת קבוע אחרון]]&lt;&gt;X436),שבוע_בדילוג[[#This Row],[וסת קבוע אחרון]],"")</f>
        <v/>
      </c>
      <c r="AC437" s="1" t="str">
        <f>IF(AND(שבוע_בדילוג[[#This Row],[הווסת פעיל?]]=1,Y436=0,שבוע_בדילוג[[#This Row],[וסת קבוע אחרון]]=X436),שבוע_בדילוג[[#This Row],[וסת קבוע אחרון]],"")</f>
        <v/>
      </c>
      <c r="AD437" s="1" t="str">
        <f>IF(AND(שבוע_בדילוג[[#This Row],[הווסת פעיל?]]=1,Y436=0,שבוע_בדילוג[[#This Row],[וסת קבוע אחרון]]&lt;&gt;X436),1,"")</f>
        <v/>
      </c>
      <c r="AE437" s="1" t="str">
        <f>IF(AND(שבוע_בדילוג[[#This Row],[הווסת פעיל?]]&lt;&gt;"",B438=1),שבוע_בדילוג[[#This Row],[CycleNumber]],"")</f>
        <v/>
      </c>
      <c r="AF437" s="1" t="str">
        <f>IF(AND(שבוע_בדילוג[[#This Row],[הווסת פעיל?]]&lt;&gt;"",Y436=""),שבוע_בדילוג[[#This Row],[CycleNumber]],"")</f>
        <v/>
      </c>
      <c r="AG437" s="1" t="str">
        <f>IF(B438=1,"",IF(שבוע_בדילוג[[#This Row],[הווסת פעיל?]]=1,IF(שבוע_בדילוג[[#This Row],[וסת קבוע אחרון]]=F438,1,0),""))</f>
        <v/>
      </c>
      <c r="AH437" s="1" t="str">
        <f>IF(B438=1,"",IF(שבוע_בדילוג[[#This Row],[הווסת פעיל?]]=1,IF(OR(שבוע_בדילוג[[#This Row],[וסת קבוע אחרון]]=F438,F438=שבוע_בדילוג[[#This Row],[LengthofCycle]]),1,0),""))</f>
        <v/>
      </c>
      <c r="AI437" s="1" t="str">
        <f>IF(B438=1,"",IF(שבוע_בדילוג[[#This Row],[הווסת פעיל?]]=1,IF(OR(שבוע_בדילוג[[#This Row],[וסת קבוע אחרון]]=F438,F438=שבוע_בדילוג[[#This Row],[LengthofCycle]],AND(שבוע_בדילוג[[#This Row],[LengthofCycle]]&lt;&gt;שבוע_בדילוג[[#This Row],[וסת קבוע אחרון]],OR(F438=28,F438=29))),1,0),""))</f>
        <v/>
      </c>
      <c r="AJ437" s="1" t="str">
        <f>IF(AND(שבוע_בדילוג[[#This Row],[הווסת פעיל?]]=1,B438=1),1,"")</f>
        <v/>
      </c>
      <c r="AK437" s="4">
        <f>IF(AND(שבוע_בדילוג[[#This Row],[הווסת פעיל?]]&lt;&gt;1,B438&lt;&gt;1,B438&lt;&gt;""),IF(שבוע_בדילוג[[#This Row],[LengthofCycle]]=F438,1,0),"")</f>
        <v>0</v>
      </c>
      <c r="AL437" s="4">
        <f>IF(AND(שבוע_בדילוג[[#This Row],[הווסת פעיל?]]&lt;&gt;1,B438&lt;&gt;1,B438&lt;&gt;""),IF(OR(שבוע_בדילוג[[#This Row],[LengthofCycle]]=F438,F438=29),1,0),"")</f>
        <v>0</v>
      </c>
      <c r="AM437" s="4">
        <f>IF(AND(שבוע_בדילוג[[#This Row],[הווסת פעיל?]]&lt;&gt;1,B438&lt;&gt;1,B438&lt;&gt;""),IF(OR(שבוע_בדילוג[[#This Row],[LengthofCycle]]=F438,F438=29,F438=28),1,0),"")</f>
        <v>0</v>
      </c>
    </row>
    <row r="438" spans="1:39" x14ac:dyDescent="0.25">
      <c r="A438" s="1" t="s">
        <v>94</v>
      </c>
      <c r="B438" s="1">
        <v>12</v>
      </c>
      <c r="C438" s="1">
        <v>0</v>
      </c>
      <c r="D438" s="1">
        <v>1</v>
      </c>
      <c r="E438" s="1">
        <v>0</v>
      </c>
      <c r="F438" s="1">
        <v>30</v>
      </c>
      <c r="H438" s="1">
        <f>שבוע_בדילוג[[#This Row],[LengthofCycle]]+1</f>
        <v>31</v>
      </c>
      <c r="I438" s="1">
        <f>IF(IFERROR(LOOKUP(שבוע_בדילוג[[#This Row],[ClientID]],קביעויות[השבוע בדילוג]),FALSE)=שבוע_בדילוג[[#This Row],[ClientID]],1,"")</f>
        <v>1</v>
      </c>
      <c r="J438" s="1" t="str">
        <f>IF(AND(שבוע_בדילוג[[#This Row],[CycleNumber]]&gt;1,OR(B439="",שבוע_בדילוג[[#This Row],[CycleNumber]]&gt;B437)),IF(OR(AND(שבוע_בדילוג[[#This Row],[LengthofCycle]]=29,F437=29),AND(שבוע_בדילוג[[#This Row],[LengthofCycle]]=36,F437=36)),1,""),"")</f>
        <v/>
      </c>
      <c r="K438" s="1" t="str">
        <f>IF(AND(שבוע_בדילוג[[#This Row],[וסת השבוע]]=1,J437=1,שבוע_בדילוג[[#This Row],[CycleNumber]]&gt;B437),1,"")</f>
        <v/>
      </c>
      <c r="L438" s="1" t="str">
        <f>IF(שבוע_בדילוג[[#This Row],[CycleNumber]]=1,"",IF(שבוע_בדילוג[[#This Row],[וסת השבוע]]=1,0,IF(L437="","",IF(L437=0,IF(שבוע_בדילוג[[#This Row],[LengthofCycle]]=29,0,1),IF(L437=1,IF(שבוע_בדילוג[[#This Row],[LengthofCycle]]+F437=29*2,0,2),IF(L437=2,IF(שבוע_בדילוג[[#This Row],[LengthofCycle]]+F437+F436=29*3,0,3),""))))))</f>
        <v/>
      </c>
      <c r="M438" s="1" t="str">
        <f>IF(שבוע_בדילוג[[#This Row],[וסת השבוע]]=1,IF(שבוע_בדילוג[[#This Row],[וסת השבוע וההפלגה ביחד]]=1,M437+1,0),IF(AND(שבוע_בדילוג[[#This Row],[CycleNumber]]&gt;B437,שבוע_בדילוג[[#This Row],[CycleNumber]]&gt;1),IF(שבוע_בדילוג[[#This Row],[וסת השבוע פעיל?]]&lt;&gt;"",M437+1,""),""))</f>
        <v/>
      </c>
      <c r="N438" s="1" t="str">
        <f>IF(שבוע_בדילוג[[#This Row],[וסת השבוע פעיל?2]]="","",IF(AND(שבוע_בדילוג[[#This Row],[וסת השבוע פעיל?]]&lt;&gt;"",שבוע_בדילוג[[#This Row],[CycleNumber]]&lt;B439,B439&lt;&gt;"",שבוע_בדילוג[[#This Row],[וסת השבוע פעיל?]]&lt;3),IF(L439=0,IF(AND(שבוע_בדילוג[[#This Row],[וסת השבוע פעיל?]]&gt;0,J439=1),0,1),0),""))</f>
        <v/>
      </c>
      <c r="O438" s="1" t="str">
        <f t="shared" si="48"/>
        <v/>
      </c>
      <c r="P438" s="1" t="str">
        <f>IF(AND(שבוע_בדילוג[[#This Row],[חיזוי - שבוע]]=1,K439=1),1,"")</f>
        <v/>
      </c>
      <c r="Q438" s="1" t="str">
        <f>IF(AND(שבוע_בדילוג[[#This Row],[וסת השבוע פעיל?]]&lt;3,OR(שבוע_בדילוג[[#This Row],[CycleNumber]]&gt;B439,B439="")),1,"")</f>
        <v/>
      </c>
      <c r="R438" s="1" t="str">
        <f>IF(AND(שבוע_בדילוג[[#This Row],[חיזוי - שבוע]]&lt;&gt;"",שבוע_בדילוג[[#This Row],[וסת השבוע פעיל?2]]=""),1,"")</f>
        <v/>
      </c>
      <c r="S438" s="1">
        <f>IF(שבוע_בדילוג[[#This Row],[האישה קבעה וסת שבוע בדילוג?]]=1,IF(שבוע_בדילוג[[#This Row],[וסת השבוע פעיל?]]&lt;3,1,0),"")</f>
        <v>0</v>
      </c>
      <c r="T4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8" s="1">
        <f t="shared" si="49"/>
        <v>0</v>
      </c>
      <c r="V438" s="1">
        <f t="shared" si="50"/>
        <v>0</v>
      </c>
      <c r="W438" s="1">
        <f t="shared" si="51"/>
        <v>0</v>
      </c>
      <c r="X438" s="1">
        <f>IF(שבוע_בדילוג[[#This Row],[3 הפלגות זהות]]="","",IF(שבוע_בדילוג[[#This Row],[3 הפלגות זהות]]=1,שבוע_בדילוג[[#This Row],[LengthofCycle]],X437))</f>
        <v>29</v>
      </c>
      <c r="Y438" s="1">
        <f>IF(שבוע_בדילוג[[#This Row],[וסת קבוע אחרון]]="","",IF(OR(שבוע_בדילוג[[#This Row],[LengthofCycle]]=שבוע_בדילוג[[#This Row],[וסת קבוע אחרון]],F437=שבוע_בדילוג[[#This Row],[וסת קבוע אחרון]],F436=שבוע_בדילוג[[#This Row],[וסת קבוע אחרון]]),1,0))</f>
        <v>0</v>
      </c>
      <c r="Z438" s="1" t="str">
        <f>IF(OR(שבוע_בדילוג[[#This Row],[הווסת פעיל?]]=0,שבוע_בדילוג[[#This Row],[הווסת פעיל?]]=""),"",SUM(Z437,שבוע_בדילוג[[#This Row],[הווסת פעיל?]]))</f>
        <v/>
      </c>
      <c r="AA438" s="1" t="str">
        <f>IF(AND(שבוע_בדילוג[[#This Row],[כמה מחזורים עד עקירה]]&lt;&gt;"",Z439=""),שבוע_בדילוג[[#This Row],[כמה מחזורים עד עקירה]],"")</f>
        <v/>
      </c>
      <c r="AB438" s="1" t="str">
        <f>IF(AND(שבוע_בדילוג[[#This Row],[הווסת פעיל?]]=1,שבוע_בדילוג[[#This Row],[וסת קבוע אחרון]]&lt;&gt;X437),שבוע_בדילוג[[#This Row],[וסת קבוע אחרון]],"")</f>
        <v/>
      </c>
      <c r="AC438" s="1" t="str">
        <f>IF(AND(שבוע_בדילוג[[#This Row],[הווסת פעיל?]]=1,Y437=0,שבוע_בדילוג[[#This Row],[וסת קבוע אחרון]]=X437),שבוע_בדילוג[[#This Row],[וסת קבוע אחרון]],"")</f>
        <v/>
      </c>
      <c r="AD438" s="1" t="str">
        <f>IF(AND(שבוע_בדילוג[[#This Row],[הווסת פעיל?]]=1,Y437=0,שבוע_בדילוג[[#This Row],[וסת קבוע אחרון]]&lt;&gt;X437),1,"")</f>
        <v/>
      </c>
      <c r="AE438" s="1">
        <f>IF(AND(שבוע_בדילוג[[#This Row],[הווסת פעיל?]]&lt;&gt;"",B439=1),שבוע_בדילוג[[#This Row],[CycleNumber]],"")</f>
        <v>12</v>
      </c>
      <c r="AF438" s="1" t="str">
        <f>IF(AND(שבוע_בדילוג[[#This Row],[הווסת פעיל?]]&lt;&gt;"",Y437=""),שבוע_בדילוג[[#This Row],[CycleNumber]],"")</f>
        <v/>
      </c>
      <c r="AG438" s="1" t="str">
        <f>IF(B439=1,"",IF(שבוע_בדילוג[[#This Row],[הווסת פעיל?]]=1,IF(שבוע_בדילוג[[#This Row],[וסת קבוע אחרון]]=F439,1,0),""))</f>
        <v/>
      </c>
      <c r="AH438" s="1" t="str">
        <f>IF(B439=1,"",IF(שבוע_בדילוג[[#This Row],[הווסת פעיל?]]=1,IF(OR(שבוע_בדילוג[[#This Row],[וסת קבוע אחרון]]=F439,F439=שבוע_בדילוג[[#This Row],[LengthofCycle]]),1,0),""))</f>
        <v/>
      </c>
      <c r="AI438" s="1" t="str">
        <f>IF(B439=1,"",IF(שבוע_בדילוג[[#This Row],[הווסת פעיל?]]=1,IF(OR(שבוע_בדילוג[[#This Row],[וסת קבוע אחרון]]=F439,F439=שבוע_בדילוג[[#This Row],[LengthofCycle]],AND(שבוע_בדילוג[[#This Row],[LengthofCycle]]&lt;&gt;שבוע_בדילוג[[#This Row],[וסת קבוע אחרון]],OR(F439=28,F439=29))),1,0),""))</f>
        <v/>
      </c>
      <c r="AJ438" s="1" t="str">
        <f>IF(AND(שבוע_בדילוג[[#This Row],[הווסת פעיל?]]=1,B439=1),1,"")</f>
        <v/>
      </c>
      <c r="AK438" s="4" t="str">
        <f>IF(AND(שבוע_בדילוג[[#This Row],[הווסת פעיל?]]&lt;&gt;1,B439&lt;&gt;1,B439&lt;&gt;""),IF(שבוע_בדילוג[[#This Row],[LengthofCycle]]=F439,1,0),"")</f>
        <v/>
      </c>
      <c r="AL438" s="4" t="str">
        <f>IF(AND(שבוע_בדילוג[[#This Row],[הווסת פעיל?]]&lt;&gt;1,B439&lt;&gt;1,B439&lt;&gt;""),IF(OR(שבוע_בדילוג[[#This Row],[LengthofCycle]]=F439,F439=29),1,0),"")</f>
        <v/>
      </c>
      <c r="AM438" s="4" t="str">
        <f>IF(AND(שבוע_בדילוג[[#This Row],[הווסת פעיל?]]&lt;&gt;1,B439&lt;&gt;1,B439&lt;&gt;""),IF(OR(שבוע_בדילוג[[#This Row],[LengthofCycle]]=F439,F439=29,F439=28),1,0),"")</f>
        <v/>
      </c>
    </row>
    <row r="439" spans="1:39" x14ac:dyDescent="0.25">
      <c r="A439" s="1" t="s">
        <v>95</v>
      </c>
      <c r="B439" s="1">
        <v>1</v>
      </c>
      <c r="C439" s="1">
        <v>1</v>
      </c>
      <c r="D439" s="1">
        <v>1</v>
      </c>
      <c r="E439" s="1">
        <v>0</v>
      </c>
      <c r="F439" s="1">
        <v>25</v>
      </c>
      <c r="H439" s="1">
        <f>שבוע_בדילוג[[#This Row],[LengthofCycle]]+1</f>
        <v>26</v>
      </c>
      <c r="I439" s="1" t="str">
        <f>IF(IFERROR(LOOKUP(שבוע_בדילוג[[#This Row],[ClientID]],קביעויות[השבוע בדילוג]),FALSE)=שבוע_בדילוג[[#This Row],[ClientID]],1,"")</f>
        <v/>
      </c>
      <c r="J439" s="1" t="str">
        <f>IF(AND(שבוע_בדילוג[[#This Row],[CycleNumber]]&gt;1,OR(B440="",שבוע_בדילוג[[#This Row],[CycleNumber]]&gt;B438)),IF(OR(AND(שבוע_בדילוג[[#This Row],[LengthofCycle]]=29,F438=29),AND(שבוע_בדילוג[[#This Row],[LengthofCycle]]=36,F438=36)),1,""),"")</f>
        <v/>
      </c>
      <c r="K439" s="1" t="str">
        <f>IF(AND(שבוע_בדילוג[[#This Row],[וסת השבוע]]=1,J438=1,שבוע_בדילוג[[#This Row],[CycleNumber]]&gt;B438),1,"")</f>
        <v/>
      </c>
      <c r="L439" s="1" t="str">
        <f>IF(שבוע_בדילוג[[#This Row],[CycleNumber]]=1,"",IF(שבוע_בדילוג[[#This Row],[וסת השבוע]]=1,0,IF(L438="","",IF(L438=0,IF(שבוע_בדילוג[[#This Row],[LengthofCycle]]=29,0,1),IF(L438=1,IF(שבוע_בדילוג[[#This Row],[LengthofCycle]]+F438=29*2,0,2),IF(L438=2,IF(שבוע_בדילוג[[#This Row],[LengthofCycle]]+F438+F437=29*3,0,3),""))))))</f>
        <v/>
      </c>
      <c r="M439" s="1" t="str">
        <f>IF(שבוע_בדילוג[[#This Row],[וסת השבוע]]=1,IF(שבוע_בדילוג[[#This Row],[וסת השבוע וההפלגה ביחד]]=1,M438+1,0),IF(AND(שבוע_בדילוג[[#This Row],[CycleNumber]]&gt;B438,שבוע_בדילוג[[#This Row],[CycleNumber]]&gt;1),IF(שבוע_בדילוג[[#This Row],[וסת השבוע פעיל?]]&lt;&gt;"",M438+1,""),""))</f>
        <v/>
      </c>
      <c r="N439" s="1" t="str">
        <f>IF(שבוע_בדילוג[[#This Row],[וסת השבוע פעיל?2]]="","",IF(AND(שבוע_בדילוג[[#This Row],[וסת השבוע פעיל?]]&lt;&gt;"",שבוע_בדילוג[[#This Row],[CycleNumber]]&lt;B440,B440&lt;&gt;"",שבוע_בדילוג[[#This Row],[וסת השבוע פעיל?]]&lt;3),IF(L440=0,IF(AND(שבוע_בדילוג[[#This Row],[וסת השבוע פעיל?]]&gt;0,J440=1),0,1),0),""))</f>
        <v/>
      </c>
      <c r="O439" s="1" t="str">
        <f t="shared" si="48"/>
        <v/>
      </c>
      <c r="P439" s="1" t="str">
        <f>IF(AND(שבוע_בדילוג[[#This Row],[חיזוי - שבוע]]=1,K440=1),1,"")</f>
        <v/>
      </c>
      <c r="Q439" s="1" t="str">
        <f>IF(AND(שבוע_בדילוג[[#This Row],[וסת השבוע פעיל?]]&lt;3,OR(שבוע_בדילוג[[#This Row],[CycleNumber]]&gt;B440,B440="")),1,"")</f>
        <v/>
      </c>
      <c r="R439" s="1" t="str">
        <f>IF(AND(שבוע_בדילוג[[#This Row],[חיזוי - שבוע]]&lt;&gt;"",שבוע_בדילוג[[#This Row],[וסת השבוע פעיל?2]]=""),1,"")</f>
        <v/>
      </c>
      <c r="S439" s="1" t="str">
        <f>IF(שבוע_בדילוג[[#This Row],[האישה קבעה וסת שבוע בדילוג?]]=1,IF(שבוע_בדילוג[[#This Row],[וסת השבוע פעיל?]]&lt;3,1,0),"")</f>
        <v/>
      </c>
      <c r="T4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39" s="1" t="str">
        <f t="shared" si="49"/>
        <v/>
      </c>
      <c r="V439" s="1" t="str">
        <f t="shared" si="50"/>
        <v/>
      </c>
      <c r="W439" s="1" t="str">
        <f t="shared" si="51"/>
        <v/>
      </c>
      <c r="X439" s="1" t="str">
        <f>IF(שבוע_בדילוג[[#This Row],[3 הפלגות זהות]]="","",IF(שבוע_בדילוג[[#This Row],[3 הפלגות זהות]]=1,שבוע_בדילוג[[#This Row],[LengthofCycle]],X438))</f>
        <v/>
      </c>
      <c r="Z439" s="1" t="str">
        <f>IF(OR(שבוע_בדילוג[[#This Row],[הווסת פעיל?]]=0,שבוע_בדילוג[[#This Row],[הווסת פעיל?]]=""),"",SUM(Z438,שבוע_בדילוג[[#This Row],[הווסת פעיל?]]))</f>
        <v/>
      </c>
      <c r="AA439" s="1" t="str">
        <f>IF(AND(שבוע_בדילוג[[#This Row],[כמה מחזורים עד עקירה]]&lt;&gt;"",Z440=""),שבוע_בדילוג[[#This Row],[כמה מחזורים עד עקירה]],"")</f>
        <v/>
      </c>
      <c r="AB439" s="1" t="str">
        <f>IF(AND(שבוע_בדילוג[[#This Row],[הווסת פעיל?]]=1,שבוע_בדילוג[[#This Row],[וסת קבוע אחרון]]&lt;&gt;X438),שבוע_בדילוג[[#This Row],[וסת קבוע אחרון]],"")</f>
        <v/>
      </c>
      <c r="AC439" s="1" t="str">
        <f>IF(AND(שבוע_בדילוג[[#This Row],[הווסת פעיל?]]=1,Y438=0,שבוע_בדילוג[[#This Row],[וסת קבוע אחרון]]=X438),שבוע_בדילוג[[#This Row],[וסת קבוע אחרון]],"")</f>
        <v/>
      </c>
      <c r="AD439" s="1" t="str">
        <f>IF(AND(שבוע_בדילוג[[#This Row],[הווסת פעיל?]]=1,Y438=0,שבוע_בדילוג[[#This Row],[וסת קבוע אחרון]]&lt;&gt;X438),1,"")</f>
        <v/>
      </c>
      <c r="AE439" s="1" t="str">
        <f>IF(AND(שבוע_בדילוג[[#This Row],[הווסת פעיל?]]&lt;&gt;"",B440=1),שבוע_בדילוג[[#This Row],[CycleNumber]],"")</f>
        <v/>
      </c>
      <c r="AF439" s="1" t="str">
        <f>IF(AND(שבוע_בדילוג[[#This Row],[הווסת פעיל?]]&lt;&gt;"",Y438=""),שבוע_בדילוג[[#This Row],[CycleNumber]],"")</f>
        <v/>
      </c>
      <c r="AG439" s="1" t="str">
        <f>IF(B440=1,"",IF(שבוע_בדילוג[[#This Row],[הווסת פעיל?]]=1,IF(שבוע_בדילוג[[#This Row],[וסת קבוע אחרון]]=F440,1,0),""))</f>
        <v/>
      </c>
      <c r="AH439" s="1" t="str">
        <f>IF(B440=1,"",IF(שבוע_בדילוג[[#This Row],[הווסת פעיל?]]=1,IF(OR(שבוע_בדילוג[[#This Row],[וסת קבוע אחרון]]=F440,F440=שבוע_בדילוג[[#This Row],[LengthofCycle]]),1,0),""))</f>
        <v/>
      </c>
      <c r="AI439" s="1" t="str">
        <f>IF(B440=1,"",IF(שבוע_בדילוג[[#This Row],[הווסת פעיל?]]=1,IF(OR(שבוע_בדילוג[[#This Row],[וסת קבוע אחרון]]=F440,F440=שבוע_בדילוג[[#This Row],[LengthofCycle]],AND(שבוע_בדילוג[[#This Row],[LengthofCycle]]&lt;&gt;שבוע_בדילוג[[#This Row],[וסת קבוע אחרון]],OR(F440=28,F440=29))),1,0),""))</f>
        <v/>
      </c>
      <c r="AJ439" s="1" t="str">
        <f>IF(AND(שבוע_בדילוג[[#This Row],[הווסת פעיל?]]=1,B440=1),1,"")</f>
        <v/>
      </c>
      <c r="AK439" s="4">
        <f>IF(AND(שבוע_בדילוג[[#This Row],[הווסת פעיל?]]&lt;&gt;1,B440&lt;&gt;1,B440&lt;&gt;""),IF(שבוע_בדילוג[[#This Row],[LengthofCycle]]=F440,1,0),"")</f>
        <v>0</v>
      </c>
      <c r="AL439" s="4">
        <f>IF(AND(שבוע_בדילוג[[#This Row],[הווסת פעיל?]]&lt;&gt;1,B440&lt;&gt;1,B440&lt;&gt;""),IF(OR(שבוע_בדילוג[[#This Row],[LengthofCycle]]=F440,F440=29),1,0),"")</f>
        <v>0</v>
      </c>
      <c r="AM439" s="4">
        <f>IF(AND(שבוע_בדילוג[[#This Row],[הווסת פעיל?]]&lt;&gt;1,B440&lt;&gt;1,B440&lt;&gt;""),IF(OR(שבוע_בדילוג[[#This Row],[LengthofCycle]]=F440,F440=29,F440=28),1,0),"")</f>
        <v>0</v>
      </c>
    </row>
    <row r="440" spans="1:39" x14ac:dyDescent="0.25">
      <c r="A440" s="1" t="s">
        <v>95</v>
      </c>
      <c r="B440" s="1">
        <v>2</v>
      </c>
      <c r="C440" s="1">
        <v>1</v>
      </c>
      <c r="D440" s="1">
        <v>1</v>
      </c>
      <c r="E440" s="1">
        <v>0</v>
      </c>
      <c r="F440" s="1">
        <v>27</v>
      </c>
      <c r="H440" s="1">
        <f>שבוע_בדילוג[[#This Row],[LengthofCycle]]+1</f>
        <v>28</v>
      </c>
      <c r="I440" s="1" t="str">
        <f>IF(IFERROR(LOOKUP(שבוע_בדילוג[[#This Row],[ClientID]],קביעויות[השבוע בדילוג]),FALSE)=שבוע_בדילוג[[#This Row],[ClientID]],1,"")</f>
        <v/>
      </c>
      <c r="J440" s="1" t="str">
        <f>IF(AND(שבוע_בדילוג[[#This Row],[CycleNumber]]&gt;1,OR(B441="",שבוע_בדילוג[[#This Row],[CycleNumber]]&gt;B439)),IF(OR(AND(שבוע_בדילוג[[#This Row],[LengthofCycle]]=29,F439=29),AND(שבוע_בדילוג[[#This Row],[LengthofCycle]]=36,F439=36)),1,""),"")</f>
        <v/>
      </c>
      <c r="K440" s="1" t="str">
        <f>IF(AND(שבוע_בדילוג[[#This Row],[וסת השבוע]]=1,J439=1,שבוע_בדילוג[[#This Row],[CycleNumber]]&gt;B439),1,"")</f>
        <v/>
      </c>
      <c r="L440" s="1" t="str">
        <f>IF(שבוע_בדילוג[[#This Row],[CycleNumber]]=1,"",IF(שבוע_בדילוג[[#This Row],[וסת השבוע]]=1,0,IF(L439="","",IF(L439=0,IF(שבוע_בדילוג[[#This Row],[LengthofCycle]]=29,0,1),IF(L439=1,IF(שבוע_בדילוג[[#This Row],[LengthofCycle]]+F439=29*2,0,2),IF(L439=2,IF(שבוע_בדילוג[[#This Row],[LengthofCycle]]+F439+F438=29*3,0,3),""))))))</f>
        <v/>
      </c>
      <c r="M440" s="1" t="str">
        <f>IF(שבוע_בדילוג[[#This Row],[וסת השבוע]]=1,IF(שבוע_בדילוג[[#This Row],[וסת השבוע וההפלגה ביחד]]=1,M439+1,0),IF(AND(שבוע_בדילוג[[#This Row],[CycleNumber]]&gt;B439,שבוע_בדילוג[[#This Row],[CycleNumber]]&gt;1),IF(שבוע_בדילוג[[#This Row],[וסת השבוע פעיל?]]&lt;&gt;"",M439+1,""),""))</f>
        <v/>
      </c>
      <c r="N440" s="1" t="str">
        <f>IF(שבוע_בדילוג[[#This Row],[וסת השבוע פעיל?2]]="","",IF(AND(שבוע_בדילוג[[#This Row],[וסת השבוע פעיל?]]&lt;&gt;"",שבוע_בדילוג[[#This Row],[CycleNumber]]&lt;B441,B441&lt;&gt;"",שבוע_בדילוג[[#This Row],[וסת השבוע פעיל?]]&lt;3),IF(L441=0,IF(AND(שבוע_בדילוג[[#This Row],[וסת השבוע פעיל?]]&gt;0,J441=1),0,1),0),""))</f>
        <v/>
      </c>
      <c r="O440" s="1" t="str">
        <f t="shared" si="48"/>
        <v/>
      </c>
      <c r="P440" s="1" t="str">
        <f>IF(AND(שבוע_בדילוג[[#This Row],[חיזוי - שבוע]]=1,K441=1),1,"")</f>
        <v/>
      </c>
      <c r="Q440" s="1" t="str">
        <f>IF(AND(שבוע_בדילוג[[#This Row],[וסת השבוע פעיל?]]&lt;3,OR(שבוע_בדילוג[[#This Row],[CycleNumber]]&gt;B441,B441="")),1,"")</f>
        <v/>
      </c>
      <c r="R440" s="1" t="str">
        <f>IF(AND(שבוע_בדילוג[[#This Row],[חיזוי - שבוע]]&lt;&gt;"",שבוע_בדילוג[[#This Row],[וסת השבוע פעיל?2]]=""),1,"")</f>
        <v/>
      </c>
      <c r="S440" s="1" t="str">
        <f>IF(שבוע_בדילוג[[#This Row],[האישה קבעה וסת שבוע בדילוג?]]=1,IF(שבוע_בדילוג[[#This Row],[וסת השבוע פעיל?]]&lt;3,1,0),"")</f>
        <v/>
      </c>
      <c r="T4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0" s="1" t="str">
        <f t="shared" si="49"/>
        <v/>
      </c>
      <c r="V440" s="1" t="str">
        <f t="shared" si="50"/>
        <v/>
      </c>
      <c r="W440" s="1" t="str">
        <f t="shared" si="51"/>
        <v/>
      </c>
      <c r="X440" s="1" t="str">
        <f>IF(שבוע_בדילוג[[#This Row],[3 הפלגות זהות]]="","",IF(שבוע_בדילוג[[#This Row],[3 הפלגות זהות]]=1,שבוע_בדילוג[[#This Row],[LengthofCycle]],X439))</f>
        <v/>
      </c>
      <c r="Z440" s="1" t="str">
        <f>IF(OR(שבוע_בדילוג[[#This Row],[הווסת פעיל?]]=0,שבוע_בדילוג[[#This Row],[הווסת פעיל?]]=""),"",SUM(Z439,שבוע_בדילוג[[#This Row],[הווסת פעיל?]]))</f>
        <v/>
      </c>
      <c r="AA440" s="1" t="str">
        <f>IF(AND(שבוע_בדילוג[[#This Row],[כמה מחזורים עד עקירה]]&lt;&gt;"",Z441=""),שבוע_בדילוג[[#This Row],[כמה מחזורים עד עקירה]],"")</f>
        <v/>
      </c>
      <c r="AB440" s="1" t="str">
        <f>IF(AND(שבוע_בדילוג[[#This Row],[הווסת פעיל?]]=1,שבוע_בדילוג[[#This Row],[וסת קבוע אחרון]]&lt;&gt;X439),שבוע_בדילוג[[#This Row],[וסת קבוע אחרון]],"")</f>
        <v/>
      </c>
      <c r="AC440" s="1" t="str">
        <f>IF(AND(שבוע_בדילוג[[#This Row],[הווסת פעיל?]]=1,Y439=0,שבוע_בדילוג[[#This Row],[וסת קבוע אחרון]]=X439),שבוע_בדילוג[[#This Row],[וסת קבוע אחרון]],"")</f>
        <v/>
      </c>
      <c r="AD440" s="1" t="str">
        <f>IF(AND(שבוע_בדילוג[[#This Row],[הווסת פעיל?]]=1,Y439=0,שבוע_בדילוג[[#This Row],[וסת קבוע אחרון]]&lt;&gt;X439),1,"")</f>
        <v/>
      </c>
      <c r="AE440" s="1" t="str">
        <f>IF(AND(שבוע_בדילוג[[#This Row],[הווסת פעיל?]]&lt;&gt;"",B441=1),שבוע_בדילוג[[#This Row],[CycleNumber]],"")</f>
        <v/>
      </c>
      <c r="AF440" s="1" t="str">
        <f>IF(AND(שבוע_בדילוג[[#This Row],[הווסת פעיל?]]&lt;&gt;"",Y439=""),שבוע_בדילוג[[#This Row],[CycleNumber]],"")</f>
        <v/>
      </c>
      <c r="AG440" s="1" t="str">
        <f>IF(B441=1,"",IF(שבוע_בדילוג[[#This Row],[הווסת פעיל?]]=1,IF(שבוע_בדילוג[[#This Row],[וסת קבוע אחרון]]=F441,1,0),""))</f>
        <v/>
      </c>
      <c r="AH440" s="1" t="str">
        <f>IF(B441=1,"",IF(שבוע_בדילוג[[#This Row],[הווסת פעיל?]]=1,IF(OR(שבוע_בדילוג[[#This Row],[וסת קבוע אחרון]]=F441,F441=שבוע_בדילוג[[#This Row],[LengthofCycle]]),1,0),""))</f>
        <v/>
      </c>
      <c r="AI440" s="1" t="str">
        <f>IF(B441=1,"",IF(שבוע_בדילוג[[#This Row],[הווסת פעיל?]]=1,IF(OR(שבוע_בדילוג[[#This Row],[וסת קבוע אחרון]]=F441,F441=שבוע_בדילוג[[#This Row],[LengthofCycle]],AND(שבוע_בדילוג[[#This Row],[LengthofCycle]]&lt;&gt;שבוע_בדילוג[[#This Row],[וסת קבוע אחרון]],OR(F441=28,F441=29))),1,0),""))</f>
        <v/>
      </c>
      <c r="AJ440" s="1" t="str">
        <f>IF(AND(שבוע_בדילוג[[#This Row],[הווסת פעיל?]]=1,B441=1),1,"")</f>
        <v/>
      </c>
      <c r="AK440" s="4">
        <f>IF(AND(שבוע_בדילוג[[#This Row],[הווסת פעיל?]]&lt;&gt;1,B441&lt;&gt;1,B441&lt;&gt;""),IF(שבוע_בדילוג[[#This Row],[LengthofCycle]]=F441,1,0),"")</f>
        <v>0</v>
      </c>
      <c r="AL440" s="4">
        <f>IF(AND(שבוע_בדילוג[[#This Row],[הווסת פעיל?]]&lt;&gt;1,B441&lt;&gt;1,B441&lt;&gt;""),IF(OR(שבוע_בדילוג[[#This Row],[LengthofCycle]]=F441,F441=29),1,0),"")</f>
        <v>0</v>
      </c>
      <c r="AM440" s="4">
        <f>IF(AND(שבוע_בדילוג[[#This Row],[הווסת פעיל?]]&lt;&gt;1,B441&lt;&gt;1,B441&lt;&gt;""),IF(OR(שבוע_בדילוג[[#This Row],[LengthofCycle]]=F441,F441=29,F441=28),1,0),"")</f>
        <v>0</v>
      </c>
    </row>
    <row r="441" spans="1:39" x14ac:dyDescent="0.25">
      <c r="A441" s="1" t="s">
        <v>95</v>
      </c>
      <c r="B441" s="1">
        <v>3</v>
      </c>
      <c r="C441" s="1">
        <v>1</v>
      </c>
      <c r="D441" s="1">
        <v>1</v>
      </c>
      <c r="E441" s="1">
        <v>0</v>
      </c>
      <c r="F441" s="1">
        <v>26</v>
      </c>
      <c r="H441" s="1">
        <f>שבוע_בדילוג[[#This Row],[LengthofCycle]]+1</f>
        <v>27</v>
      </c>
      <c r="I441" s="1" t="str">
        <f>IF(IFERROR(LOOKUP(שבוע_בדילוג[[#This Row],[ClientID]],קביעויות[השבוע בדילוג]),FALSE)=שבוע_בדילוג[[#This Row],[ClientID]],1,"")</f>
        <v/>
      </c>
      <c r="J441" s="1" t="str">
        <f>IF(AND(שבוע_בדילוג[[#This Row],[CycleNumber]]&gt;1,OR(B442="",שבוע_בדילוג[[#This Row],[CycleNumber]]&gt;B440)),IF(OR(AND(שבוע_בדילוג[[#This Row],[LengthofCycle]]=29,F440=29),AND(שבוע_בדילוג[[#This Row],[LengthofCycle]]=36,F440=36)),1,""),"")</f>
        <v/>
      </c>
      <c r="K441" s="1" t="str">
        <f>IF(AND(שבוע_בדילוג[[#This Row],[וסת השבוע]]=1,J440=1,שבוע_בדילוג[[#This Row],[CycleNumber]]&gt;B440),1,"")</f>
        <v/>
      </c>
      <c r="L441" s="1" t="str">
        <f>IF(שבוע_בדילוג[[#This Row],[CycleNumber]]=1,"",IF(שבוע_בדילוג[[#This Row],[וסת השבוע]]=1,0,IF(L440="","",IF(L440=0,IF(שבוע_בדילוג[[#This Row],[LengthofCycle]]=29,0,1),IF(L440=1,IF(שבוע_בדילוג[[#This Row],[LengthofCycle]]+F440=29*2,0,2),IF(L440=2,IF(שבוע_בדילוג[[#This Row],[LengthofCycle]]+F440+F439=29*3,0,3),""))))))</f>
        <v/>
      </c>
      <c r="M441" s="1" t="str">
        <f>IF(שבוע_בדילוג[[#This Row],[וסת השבוע]]=1,IF(שבוע_בדילוג[[#This Row],[וסת השבוע וההפלגה ביחד]]=1,M440+1,0),IF(AND(שבוע_בדילוג[[#This Row],[CycleNumber]]&gt;B440,שבוע_בדילוג[[#This Row],[CycleNumber]]&gt;1),IF(שבוע_בדילוג[[#This Row],[וסת השבוע פעיל?]]&lt;&gt;"",M440+1,""),""))</f>
        <v/>
      </c>
      <c r="N441" s="1" t="str">
        <f>IF(שבוע_בדילוג[[#This Row],[וסת השבוע פעיל?2]]="","",IF(AND(שבוע_בדילוג[[#This Row],[וסת השבוע פעיל?]]&lt;&gt;"",שבוע_בדילוג[[#This Row],[CycleNumber]]&lt;B442,B442&lt;&gt;"",שבוע_בדילוג[[#This Row],[וסת השבוע פעיל?]]&lt;3),IF(L442=0,IF(AND(שבוע_בדילוג[[#This Row],[וסת השבוע פעיל?]]&gt;0,J442=1),0,1),0),""))</f>
        <v/>
      </c>
      <c r="O441" s="1" t="str">
        <f t="shared" si="48"/>
        <v/>
      </c>
      <c r="P441" s="1" t="str">
        <f>IF(AND(שבוע_בדילוג[[#This Row],[חיזוי - שבוע]]=1,K442=1),1,"")</f>
        <v/>
      </c>
      <c r="Q441" s="1" t="str">
        <f>IF(AND(שבוע_בדילוג[[#This Row],[וסת השבוע פעיל?]]&lt;3,OR(שבוע_בדילוג[[#This Row],[CycleNumber]]&gt;B442,B442="")),1,"")</f>
        <v/>
      </c>
      <c r="R441" s="1" t="str">
        <f>IF(AND(שבוע_בדילוג[[#This Row],[חיזוי - שבוע]]&lt;&gt;"",שבוע_בדילוג[[#This Row],[וסת השבוע פעיל?2]]=""),1,"")</f>
        <v/>
      </c>
      <c r="S441" s="1" t="str">
        <f>IF(שבוע_בדילוג[[#This Row],[האישה קבעה וסת שבוע בדילוג?]]=1,IF(שבוע_בדילוג[[#This Row],[וסת השבוע פעיל?]]&lt;3,1,0),"")</f>
        <v/>
      </c>
      <c r="T4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1" s="1">
        <f t="shared" si="49"/>
        <v>0</v>
      </c>
      <c r="V441" s="1" t="str">
        <f t="shared" si="50"/>
        <v/>
      </c>
      <c r="W441" s="1" t="str">
        <f t="shared" si="51"/>
        <v/>
      </c>
      <c r="X441" s="1" t="str">
        <f>IF(שבוע_בדילוג[[#This Row],[3 הפלגות זהות]]="","",IF(שבוע_בדילוג[[#This Row],[3 הפלגות זהות]]=1,שבוע_בדילוג[[#This Row],[LengthofCycle]],X440))</f>
        <v/>
      </c>
      <c r="Z441" s="1" t="str">
        <f>IF(OR(שבוע_בדילוג[[#This Row],[הווסת פעיל?]]=0,שבוע_בדילוג[[#This Row],[הווסת פעיל?]]=""),"",SUM(Z440,שבוע_בדילוג[[#This Row],[הווסת פעיל?]]))</f>
        <v/>
      </c>
      <c r="AA441" s="1" t="str">
        <f>IF(AND(שבוע_בדילוג[[#This Row],[כמה מחזורים עד עקירה]]&lt;&gt;"",Z442=""),שבוע_בדילוג[[#This Row],[כמה מחזורים עד עקירה]],"")</f>
        <v/>
      </c>
      <c r="AB441" s="1" t="str">
        <f>IF(AND(שבוע_בדילוג[[#This Row],[הווסת פעיל?]]=1,שבוע_בדילוג[[#This Row],[וסת קבוע אחרון]]&lt;&gt;X440),שבוע_בדילוג[[#This Row],[וסת קבוע אחרון]],"")</f>
        <v/>
      </c>
      <c r="AC441" s="1" t="str">
        <f>IF(AND(שבוע_בדילוג[[#This Row],[הווסת פעיל?]]=1,Y440=0,שבוע_בדילוג[[#This Row],[וסת קבוע אחרון]]=X440),שבוע_בדילוג[[#This Row],[וסת קבוע אחרון]],"")</f>
        <v/>
      </c>
      <c r="AD441" s="1" t="str">
        <f>IF(AND(שבוע_בדילוג[[#This Row],[הווסת פעיל?]]=1,Y440=0,שבוע_בדילוג[[#This Row],[וסת קבוע אחרון]]&lt;&gt;X440),1,"")</f>
        <v/>
      </c>
      <c r="AE441" s="1" t="str">
        <f>IF(AND(שבוע_בדילוג[[#This Row],[הווסת פעיל?]]&lt;&gt;"",B442=1),שבוע_בדילוג[[#This Row],[CycleNumber]],"")</f>
        <v/>
      </c>
      <c r="AF441" s="1" t="str">
        <f>IF(AND(שבוע_בדילוג[[#This Row],[הווסת פעיל?]]&lt;&gt;"",Y440=""),שבוע_בדילוג[[#This Row],[CycleNumber]],"")</f>
        <v/>
      </c>
      <c r="AG441" s="1" t="str">
        <f>IF(B442=1,"",IF(שבוע_בדילוג[[#This Row],[הווסת פעיל?]]=1,IF(שבוע_בדילוג[[#This Row],[וסת קבוע אחרון]]=F442,1,0),""))</f>
        <v/>
      </c>
      <c r="AH441" s="1" t="str">
        <f>IF(B442=1,"",IF(שבוע_בדילוג[[#This Row],[הווסת פעיל?]]=1,IF(OR(שבוע_בדילוג[[#This Row],[וסת קבוע אחרון]]=F442,F442=שבוע_בדילוג[[#This Row],[LengthofCycle]]),1,0),""))</f>
        <v/>
      </c>
      <c r="AI441" s="1" t="str">
        <f>IF(B442=1,"",IF(שבוע_בדילוג[[#This Row],[הווסת פעיל?]]=1,IF(OR(שבוע_בדילוג[[#This Row],[וסת קבוע אחרון]]=F442,F442=שבוע_בדילוג[[#This Row],[LengthofCycle]],AND(שבוע_בדילוג[[#This Row],[LengthofCycle]]&lt;&gt;שבוע_בדילוג[[#This Row],[וסת קבוע אחרון]],OR(F442=28,F442=29))),1,0),""))</f>
        <v/>
      </c>
      <c r="AJ441" s="1" t="str">
        <f>IF(AND(שבוע_בדילוג[[#This Row],[הווסת פעיל?]]=1,B442=1),1,"")</f>
        <v/>
      </c>
      <c r="AK441" s="4">
        <f>IF(AND(שבוע_בדילוג[[#This Row],[הווסת פעיל?]]&lt;&gt;1,B442&lt;&gt;1,B442&lt;&gt;""),IF(שבוע_בדילוג[[#This Row],[LengthofCycle]]=F442,1,0),"")</f>
        <v>0</v>
      </c>
      <c r="AL441" s="4">
        <f>IF(AND(שבוע_בדילוג[[#This Row],[הווסת פעיל?]]&lt;&gt;1,B442&lt;&gt;1,B442&lt;&gt;""),IF(OR(שבוע_בדילוג[[#This Row],[LengthofCycle]]=F442,F442=29),1,0),"")</f>
        <v>0</v>
      </c>
      <c r="AM441" s="4">
        <f>IF(AND(שבוע_בדילוג[[#This Row],[הווסת פעיל?]]&lt;&gt;1,B442&lt;&gt;1,B442&lt;&gt;""),IF(OR(שבוע_בדילוג[[#This Row],[LengthofCycle]]=F442,F442=29,F442=28),1,0),"")</f>
        <v>0</v>
      </c>
    </row>
    <row r="442" spans="1:39" x14ac:dyDescent="0.25">
      <c r="A442" s="1" t="s">
        <v>95</v>
      </c>
      <c r="B442" s="1">
        <v>4</v>
      </c>
      <c r="C442" s="1">
        <v>1</v>
      </c>
      <c r="D442" s="1">
        <v>1</v>
      </c>
      <c r="E442" s="1">
        <v>0</v>
      </c>
      <c r="F442" s="1">
        <v>27</v>
      </c>
      <c r="H442" s="1">
        <f>שבוע_בדילוג[[#This Row],[LengthofCycle]]+1</f>
        <v>28</v>
      </c>
      <c r="I442" s="1" t="str">
        <f>IF(IFERROR(LOOKUP(שבוע_בדילוג[[#This Row],[ClientID]],קביעויות[השבוע בדילוג]),FALSE)=שבוע_בדילוג[[#This Row],[ClientID]],1,"")</f>
        <v/>
      </c>
      <c r="J442" s="1" t="str">
        <f>IF(AND(שבוע_בדילוג[[#This Row],[CycleNumber]]&gt;1,OR(B443="",שבוע_בדילוג[[#This Row],[CycleNumber]]&gt;B441)),IF(OR(AND(שבוע_בדילוג[[#This Row],[LengthofCycle]]=29,F441=29),AND(שבוע_בדילוג[[#This Row],[LengthofCycle]]=36,F441=36)),1,""),"")</f>
        <v/>
      </c>
      <c r="K442" s="1" t="str">
        <f>IF(AND(שבוע_בדילוג[[#This Row],[וסת השבוע]]=1,J441=1,שבוע_בדילוג[[#This Row],[CycleNumber]]&gt;B441),1,"")</f>
        <v/>
      </c>
      <c r="L442" s="1" t="str">
        <f>IF(שבוע_בדילוג[[#This Row],[CycleNumber]]=1,"",IF(שבוע_בדילוג[[#This Row],[וסת השבוע]]=1,0,IF(L441="","",IF(L441=0,IF(שבוע_בדילוג[[#This Row],[LengthofCycle]]=29,0,1),IF(L441=1,IF(שבוע_בדילוג[[#This Row],[LengthofCycle]]+F441=29*2,0,2),IF(L441=2,IF(שבוע_בדילוג[[#This Row],[LengthofCycle]]+F441+F440=29*3,0,3),""))))))</f>
        <v/>
      </c>
      <c r="M442" s="1" t="str">
        <f>IF(שבוע_בדילוג[[#This Row],[וסת השבוע]]=1,IF(שבוע_בדילוג[[#This Row],[וסת השבוע וההפלגה ביחד]]=1,M441+1,0),IF(AND(שבוע_בדילוג[[#This Row],[CycleNumber]]&gt;B441,שבוע_בדילוג[[#This Row],[CycleNumber]]&gt;1),IF(שבוע_בדילוג[[#This Row],[וסת השבוע פעיל?]]&lt;&gt;"",M441+1,""),""))</f>
        <v/>
      </c>
      <c r="N442" s="1" t="str">
        <f>IF(שבוע_בדילוג[[#This Row],[וסת השבוע פעיל?2]]="","",IF(AND(שבוע_בדילוג[[#This Row],[וסת השבוע פעיל?]]&lt;&gt;"",שבוע_בדילוג[[#This Row],[CycleNumber]]&lt;B443,B443&lt;&gt;"",שבוע_בדילוג[[#This Row],[וסת השבוע פעיל?]]&lt;3),IF(L443=0,IF(AND(שבוע_בדילוג[[#This Row],[וסת השבוע פעיל?]]&gt;0,J443=1),0,1),0),""))</f>
        <v/>
      </c>
      <c r="O442" s="1" t="str">
        <f t="shared" si="48"/>
        <v/>
      </c>
      <c r="P442" s="1" t="str">
        <f>IF(AND(שבוע_בדילוג[[#This Row],[חיזוי - שבוע]]=1,K443=1),1,"")</f>
        <v/>
      </c>
      <c r="Q442" s="1" t="str">
        <f>IF(AND(שבוע_בדילוג[[#This Row],[וסת השבוע פעיל?]]&lt;3,OR(שבוע_בדילוג[[#This Row],[CycleNumber]]&gt;B443,B443="")),1,"")</f>
        <v/>
      </c>
      <c r="R442" s="1" t="str">
        <f>IF(AND(שבוע_בדילוג[[#This Row],[חיזוי - שבוע]]&lt;&gt;"",שבוע_בדילוג[[#This Row],[וסת השבוע פעיל?2]]=""),1,"")</f>
        <v/>
      </c>
      <c r="S442" s="1" t="str">
        <f>IF(שבוע_בדילוג[[#This Row],[האישה קבעה וסת שבוע בדילוג?]]=1,IF(שבוע_בדילוג[[#This Row],[וסת השבוע פעיל?]]&lt;3,1,0),"")</f>
        <v/>
      </c>
      <c r="T4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2" s="1">
        <f t="shared" si="49"/>
        <v>0</v>
      </c>
      <c r="V442" s="1">
        <f t="shared" si="50"/>
        <v>0</v>
      </c>
      <c r="W442" s="1" t="str">
        <f t="shared" si="51"/>
        <v/>
      </c>
      <c r="X442" s="1" t="str">
        <f>IF(שבוע_בדילוג[[#This Row],[3 הפלגות זהות]]="","",IF(שבוע_בדילוג[[#This Row],[3 הפלגות זהות]]=1,שבוע_בדילוג[[#This Row],[LengthofCycle]],X441))</f>
        <v/>
      </c>
      <c r="Z442" s="1" t="str">
        <f>IF(OR(שבוע_בדילוג[[#This Row],[הווסת פעיל?]]=0,שבוע_בדילוג[[#This Row],[הווסת פעיל?]]=""),"",SUM(Z441,שבוע_בדילוג[[#This Row],[הווסת פעיל?]]))</f>
        <v/>
      </c>
      <c r="AA442" s="1" t="str">
        <f>IF(AND(שבוע_בדילוג[[#This Row],[כמה מחזורים עד עקירה]]&lt;&gt;"",Z443=""),שבוע_בדילוג[[#This Row],[כמה מחזורים עד עקירה]],"")</f>
        <v/>
      </c>
      <c r="AB442" s="1" t="str">
        <f>IF(AND(שבוע_בדילוג[[#This Row],[הווסת פעיל?]]=1,שבוע_בדילוג[[#This Row],[וסת קבוע אחרון]]&lt;&gt;X441),שבוע_בדילוג[[#This Row],[וסת קבוע אחרון]],"")</f>
        <v/>
      </c>
      <c r="AC442" s="1" t="str">
        <f>IF(AND(שבוע_בדילוג[[#This Row],[הווסת פעיל?]]=1,Y441=0,שבוע_בדילוג[[#This Row],[וסת קבוע אחרון]]=X441),שבוע_בדילוג[[#This Row],[וסת קבוע אחרון]],"")</f>
        <v/>
      </c>
      <c r="AD442" s="1" t="str">
        <f>IF(AND(שבוע_בדילוג[[#This Row],[הווסת פעיל?]]=1,Y441=0,שבוע_בדילוג[[#This Row],[וסת קבוע אחרון]]&lt;&gt;X441),1,"")</f>
        <v/>
      </c>
      <c r="AE442" s="1" t="str">
        <f>IF(AND(שבוע_בדילוג[[#This Row],[הווסת פעיל?]]&lt;&gt;"",B443=1),שבוע_בדילוג[[#This Row],[CycleNumber]],"")</f>
        <v/>
      </c>
      <c r="AF442" s="1" t="str">
        <f>IF(AND(שבוע_בדילוג[[#This Row],[הווסת פעיל?]]&lt;&gt;"",Y441=""),שבוע_בדילוג[[#This Row],[CycleNumber]],"")</f>
        <v/>
      </c>
      <c r="AG442" s="1" t="str">
        <f>IF(B443=1,"",IF(שבוע_בדילוג[[#This Row],[הווסת פעיל?]]=1,IF(שבוע_בדילוג[[#This Row],[וסת קבוע אחרון]]=F443,1,0),""))</f>
        <v/>
      </c>
      <c r="AH442" s="1" t="str">
        <f>IF(B443=1,"",IF(שבוע_בדילוג[[#This Row],[הווסת פעיל?]]=1,IF(OR(שבוע_בדילוג[[#This Row],[וסת קבוע אחרון]]=F443,F443=שבוע_בדילוג[[#This Row],[LengthofCycle]]),1,0),""))</f>
        <v/>
      </c>
      <c r="AI442" s="1" t="str">
        <f>IF(B443=1,"",IF(שבוע_בדילוג[[#This Row],[הווסת פעיל?]]=1,IF(OR(שבוע_בדילוג[[#This Row],[וסת קבוע אחרון]]=F443,F443=שבוע_בדילוג[[#This Row],[LengthofCycle]],AND(שבוע_בדילוג[[#This Row],[LengthofCycle]]&lt;&gt;שבוע_בדילוג[[#This Row],[וסת קבוע אחרון]],OR(F443=28,F443=29))),1,0),""))</f>
        <v/>
      </c>
      <c r="AJ442" s="1" t="str">
        <f>IF(AND(שבוע_בדילוג[[#This Row],[הווסת פעיל?]]=1,B443=1),1,"")</f>
        <v/>
      </c>
      <c r="AK442" s="4">
        <f>IF(AND(שבוע_בדילוג[[#This Row],[הווסת פעיל?]]&lt;&gt;1,B443&lt;&gt;1,B443&lt;&gt;""),IF(שבוע_בדילוג[[#This Row],[LengthofCycle]]=F443,1,0),"")</f>
        <v>0</v>
      </c>
      <c r="AL442" s="4">
        <f>IF(AND(שבוע_בדילוג[[#This Row],[הווסת פעיל?]]&lt;&gt;1,B443&lt;&gt;1,B443&lt;&gt;""),IF(OR(שבוע_בדילוג[[#This Row],[LengthofCycle]]=F443,F443=29),1,0),"")</f>
        <v>0</v>
      </c>
      <c r="AM442" s="4">
        <f>IF(AND(שבוע_בדילוג[[#This Row],[הווסת פעיל?]]&lt;&gt;1,B443&lt;&gt;1,B443&lt;&gt;""),IF(OR(שבוע_בדילוג[[#This Row],[LengthofCycle]]=F443,F443=29,F443=28),1,0),"")</f>
        <v>0</v>
      </c>
    </row>
    <row r="443" spans="1:39" x14ac:dyDescent="0.25">
      <c r="A443" s="1" t="s">
        <v>95</v>
      </c>
      <c r="B443" s="1">
        <v>5</v>
      </c>
      <c r="C443" s="1">
        <v>1</v>
      </c>
      <c r="D443" s="1">
        <v>1</v>
      </c>
      <c r="E443" s="1">
        <v>0</v>
      </c>
      <c r="F443" s="1">
        <v>24</v>
      </c>
      <c r="H443" s="1">
        <f>שבוע_בדילוג[[#This Row],[LengthofCycle]]+1</f>
        <v>25</v>
      </c>
      <c r="I443" s="1" t="str">
        <f>IF(IFERROR(LOOKUP(שבוע_בדילוג[[#This Row],[ClientID]],קביעויות[השבוע בדילוג]),FALSE)=שבוע_בדילוג[[#This Row],[ClientID]],1,"")</f>
        <v/>
      </c>
      <c r="J443" s="1" t="str">
        <f>IF(AND(שבוע_בדילוג[[#This Row],[CycleNumber]]&gt;1,OR(B444="",שבוע_בדילוג[[#This Row],[CycleNumber]]&gt;B442)),IF(OR(AND(שבוע_בדילוג[[#This Row],[LengthofCycle]]=29,F442=29),AND(שבוע_בדילוג[[#This Row],[LengthofCycle]]=36,F442=36)),1,""),"")</f>
        <v/>
      </c>
      <c r="K443" s="1" t="str">
        <f>IF(AND(שבוע_בדילוג[[#This Row],[וסת השבוע]]=1,J442=1,שבוע_בדילוג[[#This Row],[CycleNumber]]&gt;B442),1,"")</f>
        <v/>
      </c>
      <c r="L443" s="1" t="str">
        <f>IF(שבוע_בדילוג[[#This Row],[CycleNumber]]=1,"",IF(שבוע_בדילוג[[#This Row],[וסת השבוע]]=1,0,IF(L442="","",IF(L442=0,IF(שבוע_בדילוג[[#This Row],[LengthofCycle]]=29,0,1),IF(L442=1,IF(שבוע_בדילוג[[#This Row],[LengthofCycle]]+F442=29*2,0,2),IF(L442=2,IF(שבוע_בדילוג[[#This Row],[LengthofCycle]]+F442+F441=29*3,0,3),""))))))</f>
        <v/>
      </c>
      <c r="M443" s="1" t="str">
        <f>IF(שבוע_בדילוג[[#This Row],[וסת השבוע]]=1,IF(שבוע_בדילוג[[#This Row],[וסת השבוע וההפלגה ביחד]]=1,M442+1,0),IF(AND(שבוע_בדילוג[[#This Row],[CycleNumber]]&gt;B442,שבוע_בדילוג[[#This Row],[CycleNumber]]&gt;1),IF(שבוע_בדילוג[[#This Row],[וסת השבוע פעיל?]]&lt;&gt;"",M442+1,""),""))</f>
        <v/>
      </c>
      <c r="N443" s="1" t="str">
        <f>IF(שבוע_בדילוג[[#This Row],[וסת השבוע פעיל?2]]="","",IF(AND(שבוע_בדילוג[[#This Row],[וסת השבוע פעיל?]]&lt;&gt;"",שבוע_בדילוג[[#This Row],[CycleNumber]]&lt;B444,B444&lt;&gt;"",שבוע_בדילוג[[#This Row],[וסת השבוע פעיל?]]&lt;3),IF(L444=0,IF(AND(שבוע_בדילוג[[#This Row],[וסת השבוע פעיל?]]&gt;0,J444=1),0,1),0),""))</f>
        <v/>
      </c>
      <c r="O443" s="1" t="str">
        <f t="shared" si="48"/>
        <v/>
      </c>
      <c r="P443" s="1" t="str">
        <f>IF(AND(שבוע_בדילוג[[#This Row],[חיזוי - שבוע]]=1,K444=1),1,"")</f>
        <v/>
      </c>
      <c r="Q443" s="1" t="str">
        <f>IF(AND(שבוע_בדילוג[[#This Row],[וסת השבוע פעיל?]]&lt;3,OR(שבוע_בדילוג[[#This Row],[CycleNumber]]&gt;B444,B444="")),1,"")</f>
        <v/>
      </c>
      <c r="R443" s="1" t="str">
        <f>IF(AND(שבוע_בדילוג[[#This Row],[חיזוי - שבוע]]&lt;&gt;"",שבוע_בדילוג[[#This Row],[וסת השבוע פעיל?2]]=""),1,"")</f>
        <v/>
      </c>
      <c r="S443" s="1" t="str">
        <f>IF(שבוע_בדילוג[[#This Row],[האישה קבעה וסת שבוע בדילוג?]]=1,IF(שבוע_בדילוג[[#This Row],[וסת השבוע פעיל?]]&lt;3,1,0),"")</f>
        <v/>
      </c>
      <c r="T4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3" s="1">
        <f t="shared" si="49"/>
        <v>0</v>
      </c>
      <c r="V443" s="1">
        <f t="shared" si="50"/>
        <v>0</v>
      </c>
      <c r="W443" s="1">
        <f t="shared" si="51"/>
        <v>0</v>
      </c>
      <c r="X443" s="1" t="str">
        <f>IF(שבוע_בדילוג[[#This Row],[3 הפלגות זהות]]="","",IF(שבוע_בדילוג[[#This Row],[3 הפלגות זהות]]=1,שבוע_בדילוג[[#This Row],[LengthofCycle]],X442))</f>
        <v/>
      </c>
      <c r="Z443" s="1" t="str">
        <f>IF(OR(שבוע_בדילוג[[#This Row],[הווסת פעיל?]]=0,שבוע_בדילוג[[#This Row],[הווסת פעיל?]]=""),"",SUM(Z442,שבוע_בדילוג[[#This Row],[הווסת פעיל?]]))</f>
        <v/>
      </c>
      <c r="AA443" s="1" t="str">
        <f>IF(AND(שבוע_בדילוג[[#This Row],[כמה מחזורים עד עקירה]]&lt;&gt;"",Z444=""),שבוע_בדילוג[[#This Row],[כמה מחזורים עד עקירה]],"")</f>
        <v/>
      </c>
      <c r="AB443" s="1" t="str">
        <f>IF(AND(שבוע_בדילוג[[#This Row],[הווסת פעיל?]]=1,שבוע_בדילוג[[#This Row],[וסת קבוע אחרון]]&lt;&gt;X442),שבוע_בדילוג[[#This Row],[וסת קבוע אחרון]],"")</f>
        <v/>
      </c>
      <c r="AC443" s="1" t="str">
        <f>IF(AND(שבוע_בדילוג[[#This Row],[הווסת פעיל?]]=1,Y442=0,שבוע_בדילוג[[#This Row],[וסת קבוע אחרון]]=X442),שבוע_בדילוג[[#This Row],[וסת קבוע אחרון]],"")</f>
        <v/>
      </c>
      <c r="AD443" s="1" t="str">
        <f>IF(AND(שבוע_בדילוג[[#This Row],[הווסת פעיל?]]=1,Y442=0,שבוע_בדילוג[[#This Row],[וסת קבוע אחרון]]&lt;&gt;X442),1,"")</f>
        <v/>
      </c>
      <c r="AE443" s="1" t="str">
        <f>IF(AND(שבוע_בדילוג[[#This Row],[הווסת פעיל?]]&lt;&gt;"",B444=1),שבוע_בדילוג[[#This Row],[CycleNumber]],"")</f>
        <v/>
      </c>
      <c r="AF443" s="1" t="str">
        <f>IF(AND(שבוע_בדילוג[[#This Row],[הווסת פעיל?]]&lt;&gt;"",Y442=""),שבוע_בדילוג[[#This Row],[CycleNumber]],"")</f>
        <v/>
      </c>
      <c r="AG443" s="1" t="str">
        <f>IF(B444=1,"",IF(שבוע_בדילוג[[#This Row],[הווסת פעיל?]]=1,IF(שבוע_בדילוג[[#This Row],[וסת קבוע אחרון]]=F444,1,0),""))</f>
        <v/>
      </c>
      <c r="AH443" s="1" t="str">
        <f>IF(B444=1,"",IF(שבוע_בדילוג[[#This Row],[הווסת פעיל?]]=1,IF(OR(שבוע_בדילוג[[#This Row],[וסת קבוע אחרון]]=F444,F444=שבוע_בדילוג[[#This Row],[LengthofCycle]]),1,0),""))</f>
        <v/>
      </c>
      <c r="AI443" s="1" t="str">
        <f>IF(B444=1,"",IF(שבוע_בדילוג[[#This Row],[הווסת פעיל?]]=1,IF(OR(שבוע_בדילוג[[#This Row],[וסת קבוע אחרון]]=F444,F444=שבוע_בדילוג[[#This Row],[LengthofCycle]],AND(שבוע_בדילוג[[#This Row],[LengthofCycle]]&lt;&gt;שבוע_בדילוג[[#This Row],[וסת קבוע אחרון]],OR(F444=28,F444=29))),1,0),""))</f>
        <v/>
      </c>
      <c r="AJ443" s="1" t="str">
        <f>IF(AND(שבוע_בדילוג[[#This Row],[הווסת פעיל?]]=1,B444=1),1,"")</f>
        <v/>
      </c>
      <c r="AK443" s="4">
        <f>IF(AND(שבוע_בדילוג[[#This Row],[הווסת פעיל?]]&lt;&gt;1,B444&lt;&gt;1,B444&lt;&gt;""),IF(שבוע_בדילוג[[#This Row],[LengthofCycle]]=F444,1,0),"")</f>
        <v>0</v>
      </c>
      <c r="AL443" s="4">
        <f>IF(AND(שבוע_בדילוג[[#This Row],[הווסת פעיל?]]&lt;&gt;1,B444&lt;&gt;1,B444&lt;&gt;""),IF(OR(שבוע_בדילוג[[#This Row],[LengthofCycle]]=F444,F444=29),1,0),"")</f>
        <v>0</v>
      </c>
      <c r="AM443" s="4">
        <f>IF(AND(שבוע_בדילוג[[#This Row],[הווסת פעיל?]]&lt;&gt;1,B444&lt;&gt;1,B444&lt;&gt;""),IF(OR(שבוע_בדילוג[[#This Row],[LengthofCycle]]=F444,F444=29,F444=28),1,0),"")</f>
        <v>0</v>
      </c>
    </row>
    <row r="444" spans="1:39" x14ac:dyDescent="0.25">
      <c r="A444" s="1" t="s">
        <v>95</v>
      </c>
      <c r="B444" s="1">
        <v>6</v>
      </c>
      <c r="C444" s="1">
        <v>1</v>
      </c>
      <c r="D444" s="1">
        <v>1</v>
      </c>
      <c r="E444" s="1">
        <v>0</v>
      </c>
      <c r="F444" s="1">
        <v>27</v>
      </c>
      <c r="H444" s="1">
        <f>שבוע_בדילוג[[#This Row],[LengthofCycle]]+1</f>
        <v>28</v>
      </c>
      <c r="I444" s="1" t="str">
        <f>IF(IFERROR(LOOKUP(שבוע_בדילוג[[#This Row],[ClientID]],קביעויות[השבוע בדילוג]),FALSE)=שבוע_בדילוג[[#This Row],[ClientID]],1,"")</f>
        <v/>
      </c>
      <c r="J444" s="1" t="str">
        <f>IF(AND(שבוע_בדילוג[[#This Row],[CycleNumber]]&gt;1,OR(B445="",שבוע_בדילוג[[#This Row],[CycleNumber]]&gt;B443)),IF(OR(AND(שבוע_בדילוג[[#This Row],[LengthofCycle]]=29,F443=29),AND(שבוע_בדילוג[[#This Row],[LengthofCycle]]=36,F443=36)),1,""),"")</f>
        <v/>
      </c>
      <c r="K444" s="1" t="str">
        <f>IF(AND(שבוע_בדילוג[[#This Row],[וסת השבוע]]=1,J443=1,שבוע_בדילוג[[#This Row],[CycleNumber]]&gt;B443),1,"")</f>
        <v/>
      </c>
      <c r="L444" s="1" t="str">
        <f>IF(שבוע_בדילוג[[#This Row],[CycleNumber]]=1,"",IF(שבוע_בדילוג[[#This Row],[וסת השבוע]]=1,0,IF(L443="","",IF(L443=0,IF(שבוע_בדילוג[[#This Row],[LengthofCycle]]=29,0,1),IF(L443=1,IF(שבוע_בדילוג[[#This Row],[LengthofCycle]]+F443=29*2,0,2),IF(L443=2,IF(שבוע_בדילוג[[#This Row],[LengthofCycle]]+F443+F442=29*3,0,3),""))))))</f>
        <v/>
      </c>
      <c r="M444" s="1" t="str">
        <f>IF(שבוע_בדילוג[[#This Row],[וסת השבוע]]=1,IF(שבוע_בדילוג[[#This Row],[וסת השבוע וההפלגה ביחד]]=1,M443+1,0),IF(AND(שבוע_בדילוג[[#This Row],[CycleNumber]]&gt;B443,שבוע_בדילוג[[#This Row],[CycleNumber]]&gt;1),IF(שבוע_בדילוג[[#This Row],[וסת השבוע פעיל?]]&lt;&gt;"",M443+1,""),""))</f>
        <v/>
      </c>
      <c r="N444" s="1" t="str">
        <f>IF(שבוע_בדילוג[[#This Row],[וסת השבוע פעיל?2]]="","",IF(AND(שבוע_בדילוג[[#This Row],[וסת השבוע פעיל?]]&lt;&gt;"",שבוע_בדילוג[[#This Row],[CycleNumber]]&lt;B445,B445&lt;&gt;"",שבוע_בדילוג[[#This Row],[וסת השבוע פעיל?]]&lt;3),IF(L445=0,IF(AND(שבוע_בדילוג[[#This Row],[וסת השבוע פעיל?]]&gt;0,J445=1),0,1),0),""))</f>
        <v/>
      </c>
      <c r="O444" s="1" t="str">
        <f t="shared" si="48"/>
        <v/>
      </c>
      <c r="P444" s="1" t="str">
        <f>IF(AND(שבוע_בדילוג[[#This Row],[חיזוי - שבוע]]=1,K445=1),1,"")</f>
        <v/>
      </c>
      <c r="Q444" s="1" t="str">
        <f>IF(AND(שבוע_בדילוג[[#This Row],[וסת השבוע פעיל?]]&lt;3,OR(שבוע_בדילוג[[#This Row],[CycleNumber]]&gt;B445,B445="")),1,"")</f>
        <v/>
      </c>
      <c r="R444" s="1" t="str">
        <f>IF(AND(שבוע_בדילוג[[#This Row],[חיזוי - שבוע]]&lt;&gt;"",שבוע_בדילוג[[#This Row],[וסת השבוע פעיל?2]]=""),1,"")</f>
        <v/>
      </c>
      <c r="S444" s="1" t="str">
        <f>IF(שבוע_בדילוג[[#This Row],[האישה קבעה וסת שבוע בדילוג?]]=1,IF(שבוע_בדילוג[[#This Row],[וסת השבוע פעיל?]]&lt;3,1,0),"")</f>
        <v/>
      </c>
      <c r="T4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4" s="1">
        <f t="shared" si="49"/>
        <v>0</v>
      </c>
      <c r="V444" s="1">
        <f t="shared" si="50"/>
        <v>0</v>
      </c>
      <c r="W444" s="1">
        <f t="shared" si="51"/>
        <v>0</v>
      </c>
      <c r="X444" s="1" t="str">
        <f>IF(שבוע_בדילוג[[#This Row],[3 הפלגות זהות]]="","",IF(שבוע_בדילוג[[#This Row],[3 הפלגות זהות]]=1,שבוע_בדילוג[[#This Row],[LengthofCycle]],X443))</f>
        <v/>
      </c>
      <c r="Z444" s="1" t="str">
        <f>IF(OR(שבוע_בדילוג[[#This Row],[הווסת פעיל?]]=0,שבוע_בדילוג[[#This Row],[הווסת פעיל?]]=""),"",SUM(Z443,שבוע_בדילוג[[#This Row],[הווסת פעיל?]]))</f>
        <v/>
      </c>
      <c r="AA444" s="1" t="str">
        <f>IF(AND(שבוע_בדילוג[[#This Row],[כמה מחזורים עד עקירה]]&lt;&gt;"",Z445=""),שבוע_בדילוג[[#This Row],[כמה מחזורים עד עקירה]],"")</f>
        <v/>
      </c>
      <c r="AB444" s="1" t="str">
        <f>IF(AND(שבוע_בדילוג[[#This Row],[הווסת פעיל?]]=1,שבוע_בדילוג[[#This Row],[וסת קבוע אחרון]]&lt;&gt;X443),שבוע_בדילוג[[#This Row],[וסת קבוע אחרון]],"")</f>
        <v/>
      </c>
      <c r="AC444" s="1" t="str">
        <f>IF(AND(שבוע_בדילוג[[#This Row],[הווסת פעיל?]]=1,Y443=0,שבוע_בדילוג[[#This Row],[וסת קבוע אחרון]]=X443),שבוע_בדילוג[[#This Row],[וסת קבוע אחרון]],"")</f>
        <v/>
      </c>
      <c r="AD444" s="1" t="str">
        <f>IF(AND(שבוע_בדילוג[[#This Row],[הווסת פעיל?]]=1,Y443=0,שבוע_בדילוג[[#This Row],[וסת קבוע אחרון]]&lt;&gt;X443),1,"")</f>
        <v/>
      </c>
      <c r="AE444" s="1" t="str">
        <f>IF(AND(שבוע_בדילוג[[#This Row],[הווסת פעיל?]]&lt;&gt;"",B445=1),שבוע_בדילוג[[#This Row],[CycleNumber]],"")</f>
        <v/>
      </c>
      <c r="AF444" s="1" t="str">
        <f>IF(AND(שבוע_בדילוג[[#This Row],[הווסת פעיל?]]&lt;&gt;"",Y443=""),שבוע_בדילוג[[#This Row],[CycleNumber]],"")</f>
        <v/>
      </c>
      <c r="AG444" s="1" t="str">
        <f>IF(B445=1,"",IF(שבוע_בדילוג[[#This Row],[הווסת פעיל?]]=1,IF(שבוע_בדילוג[[#This Row],[וסת קבוע אחרון]]=F445,1,0),""))</f>
        <v/>
      </c>
      <c r="AH444" s="1" t="str">
        <f>IF(B445=1,"",IF(שבוע_בדילוג[[#This Row],[הווסת פעיל?]]=1,IF(OR(שבוע_בדילוג[[#This Row],[וסת קבוע אחרון]]=F445,F445=שבוע_בדילוג[[#This Row],[LengthofCycle]]),1,0),""))</f>
        <v/>
      </c>
      <c r="AI444" s="1" t="str">
        <f>IF(B445=1,"",IF(שבוע_בדילוג[[#This Row],[הווסת פעיל?]]=1,IF(OR(שבוע_בדילוג[[#This Row],[וסת קבוע אחרון]]=F445,F445=שבוע_בדילוג[[#This Row],[LengthofCycle]],AND(שבוע_בדילוג[[#This Row],[LengthofCycle]]&lt;&gt;שבוע_בדילוג[[#This Row],[וסת קבוע אחרון]],OR(F445=28,F445=29))),1,0),""))</f>
        <v/>
      </c>
      <c r="AJ444" s="1" t="str">
        <f>IF(AND(שבוע_בדילוג[[#This Row],[הווסת פעיל?]]=1,B445=1),1,"")</f>
        <v/>
      </c>
      <c r="AK444" s="4">
        <f>IF(AND(שבוע_בדילוג[[#This Row],[הווסת פעיל?]]&lt;&gt;1,B445&lt;&gt;1,B445&lt;&gt;""),IF(שבוע_בדילוג[[#This Row],[LengthofCycle]]=F445,1,0),"")</f>
        <v>0</v>
      </c>
      <c r="AL444" s="4">
        <f>IF(AND(שבוע_בדילוג[[#This Row],[הווסת פעיל?]]&lt;&gt;1,B445&lt;&gt;1,B445&lt;&gt;""),IF(OR(שבוע_בדילוג[[#This Row],[LengthofCycle]]=F445,F445=29),1,0),"")</f>
        <v>0</v>
      </c>
      <c r="AM444" s="4">
        <f>IF(AND(שבוע_בדילוג[[#This Row],[הווסת פעיל?]]&lt;&gt;1,B445&lt;&gt;1,B445&lt;&gt;""),IF(OR(שבוע_בדילוג[[#This Row],[LengthofCycle]]=F445,F445=29,F445=28),1,0),"")</f>
        <v>0</v>
      </c>
    </row>
    <row r="445" spans="1:39" x14ac:dyDescent="0.25">
      <c r="A445" s="1" t="s">
        <v>95</v>
      </c>
      <c r="B445" s="1">
        <v>7</v>
      </c>
      <c r="C445" s="1">
        <v>1</v>
      </c>
      <c r="D445" s="1">
        <v>1</v>
      </c>
      <c r="E445" s="1">
        <v>0</v>
      </c>
      <c r="F445" s="1">
        <v>26</v>
      </c>
      <c r="H445" s="1">
        <f>שבוע_בדילוג[[#This Row],[LengthofCycle]]+1</f>
        <v>27</v>
      </c>
      <c r="I445" s="1" t="str">
        <f>IF(IFERROR(LOOKUP(שבוע_בדילוג[[#This Row],[ClientID]],קביעויות[השבוע בדילוג]),FALSE)=שבוע_בדילוג[[#This Row],[ClientID]],1,"")</f>
        <v/>
      </c>
      <c r="J445" s="1" t="str">
        <f>IF(AND(שבוע_בדילוג[[#This Row],[CycleNumber]]&gt;1,OR(B446="",שבוע_בדילוג[[#This Row],[CycleNumber]]&gt;B444)),IF(OR(AND(שבוע_בדילוג[[#This Row],[LengthofCycle]]=29,F444=29),AND(שבוע_בדילוג[[#This Row],[LengthofCycle]]=36,F444=36)),1,""),"")</f>
        <v/>
      </c>
      <c r="K445" s="1" t="str">
        <f>IF(AND(שבוע_בדילוג[[#This Row],[וסת השבוע]]=1,J444=1,שבוע_בדילוג[[#This Row],[CycleNumber]]&gt;B444),1,"")</f>
        <v/>
      </c>
      <c r="L445" s="1" t="str">
        <f>IF(שבוע_בדילוג[[#This Row],[CycleNumber]]=1,"",IF(שבוע_בדילוג[[#This Row],[וסת השבוע]]=1,0,IF(L444="","",IF(L444=0,IF(שבוע_בדילוג[[#This Row],[LengthofCycle]]=29,0,1),IF(L444=1,IF(שבוע_בדילוג[[#This Row],[LengthofCycle]]+F444=29*2,0,2),IF(L444=2,IF(שבוע_בדילוג[[#This Row],[LengthofCycle]]+F444+F443=29*3,0,3),""))))))</f>
        <v/>
      </c>
      <c r="M445" s="1" t="str">
        <f>IF(שבוע_בדילוג[[#This Row],[וסת השבוע]]=1,IF(שבוע_בדילוג[[#This Row],[וסת השבוע וההפלגה ביחד]]=1,M444+1,0),IF(AND(שבוע_בדילוג[[#This Row],[CycleNumber]]&gt;B444,שבוע_בדילוג[[#This Row],[CycleNumber]]&gt;1),IF(שבוע_בדילוג[[#This Row],[וסת השבוע פעיל?]]&lt;&gt;"",M444+1,""),""))</f>
        <v/>
      </c>
      <c r="N445" s="1" t="str">
        <f>IF(שבוע_בדילוג[[#This Row],[וסת השבוע פעיל?2]]="","",IF(AND(שבוע_בדילוג[[#This Row],[וסת השבוע פעיל?]]&lt;&gt;"",שבוע_בדילוג[[#This Row],[CycleNumber]]&lt;B446,B446&lt;&gt;"",שבוע_בדילוג[[#This Row],[וסת השבוע פעיל?]]&lt;3),IF(L446=0,IF(AND(שבוע_בדילוג[[#This Row],[וסת השבוע פעיל?]]&gt;0,J446=1),0,1),0),""))</f>
        <v/>
      </c>
      <c r="O445" s="1" t="str">
        <f t="shared" si="48"/>
        <v/>
      </c>
      <c r="P445" s="1" t="str">
        <f>IF(AND(שבוע_בדילוג[[#This Row],[חיזוי - שבוע]]=1,K446=1),1,"")</f>
        <v/>
      </c>
      <c r="Q445" s="1" t="str">
        <f>IF(AND(שבוע_בדילוג[[#This Row],[וסת השבוע פעיל?]]&lt;3,OR(שבוע_בדילוג[[#This Row],[CycleNumber]]&gt;B446,B446="")),1,"")</f>
        <v/>
      </c>
      <c r="R445" s="1" t="str">
        <f>IF(AND(שבוע_בדילוג[[#This Row],[חיזוי - שבוע]]&lt;&gt;"",שבוע_בדילוג[[#This Row],[וסת השבוע פעיל?2]]=""),1,"")</f>
        <v/>
      </c>
      <c r="S445" s="1" t="str">
        <f>IF(שבוע_בדילוג[[#This Row],[האישה קבעה וסת שבוע בדילוג?]]=1,IF(שבוע_בדילוג[[#This Row],[וסת השבוע פעיל?]]&lt;3,1,0),"")</f>
        <v/>
      </c>
      <c r="T4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5" s="1">
        <f t="shared" si="49"/>
        <v>0</v>
      </c>
      <c r="V445" s="1">
        <f t="shared" si="50"/>
        <v>0</v>
      </c>
      <c r="W445" s="1">
        <f t="shared" si="51"/>
        <v>0</v>
      </c>
      <c r="X445" s="1" t="str">
        <f>IF(שבוע_בדילוג[[#This Row],[3 הפלגות זהות]]="","",IF(שבוע_בדילוג[[#This Row],[3 הפלגות זהות]]=1,שבוע_בדילוג[[#This Row],[LengthofCycle]],X444))</f>
        <v/>
      </c>
      <c r="Z445" s="1" t="str">
        <f>IF(OR(שבוע_בדילוג[[#This Row],[הווסת פעיל?]]=0,שבוע_בדילוג[[#This Row],[הווסת פעיל?]]=""),"",SUM(Z444,שבוע_בדילוג[[#This Row],[הווסת פעיל?]]))</f>
        <v/>
      </c>
      <c r="AA445" s="1" t="str">
        <f>IF(AND(שבוע_בדילוג[[#This Row],[כמה מחזורים עד עקירה]]&lt;&gt;"",Z446=""),שבוע_בדילוג[[#This Row],[כמה מחזורים עד עקירה]],"")</f>
        <v/>
      </c>
      <c r="AB445" s="1" t="str">
        <f>IF(AND(שבוע_בדילוג[[#This Row],[הווסת פעיל?]]=1,שבוע_בדילוג[[#This Row],[וסת קבוע אחרון]]&lt;&gt;X444),שבוע_בדילוג[[#This Row],[וסת קבוע אחרון]],"")</f>
        <v/>
      </c>
      <c r="AC445" s="1" t="str">
        <f>IF(AND(שבוע_בדילוג[[#This Row],[הווסת פעיל?]]=1,Y444=0,שבוע_בדילוג[[#This Row],[וסת קבוע אחרון]]=X444),שבוע_בדילוג[[#This Row],[וסת קבוע אחרון]],"")</f>
        <v/>
      </c>
      <c r="AD445" s="1" t="str">
        <f>IF(AND(שבוע_בדילוג[[#This Row],[הווסת פעיל?]]=1,Y444=0,שבוע_בדילוג[[#This Row],[וסת קבוע אחרון]]&lt;&gt;X444),1,"")</f>
        <v/>
      </c>
      <c r="AE445" s="1" t="str">
        <f>IF(AND(שבוע_בדילוג[[#This Row],[הווסת פעיל?]]&lt;&gt;"",B446=1),שבוע_בדילוג[[#This Row],[CycleNumber]],"")</f>
        <v/>
      </c>
      <c r="AF445" s="1" t="str">
        <f>IF(AND(שבוע_בדילוג[[#This Row],[הווסת פעיל?]]&lt;&gt;"",Y444=""),שבוע_בדילוג[[#This Row],[CycleNumber]],"")</f>
        <v/>
      </c>
      <c r="AG445" s="1" t="str">
        <f>IF(B446=1,"",IF(שבוע_בדילוג[[#This Row],[הווסת פעיל?]]=1,IF(שבוע_בדילוג[[#This Row],[וסת קבוע אחרון]]=F446,1,0),""))</f>
        <v/>
      </c>
      <c r="AH445" s="1" t="str">
        <f>IF(B446=1,"",IF(שבוע_בדילוג[[#This Row],[הווסת פעיל?]]=1,IF(OR(שבוע_בדילוג[[#This Row],[וסת קבוע אחרון]]=F446,F446=שבוע_בדילוג[[#This Row],[LengthofCycle]]),1,0),""))</f>
        <v/>
      </c>
      <c r="AI445" s="1" t="str">
        <f>IF(B446=1,"",IF(שבוע_בדילוג[[#This Row],[הווסת פעיל?]]=1,IF(OR(שבוע_בדילוג[[#This Row],[וסת קבוע אחרון]]=F446,F446=שבוע_בדילוג[[#This Row],[LengthofCycle]],AND(שבוע_בדילוג[[#This Row],[LengthofCycle]]&lt;&gt;שבוע_בדילוג[[#This Row],[וסת קבוע אחרון]],OR(F446=28,F446=29))),1,0),""))</f>
        <v/>
      </c>
      <c r="AJ445" s="1" t="str">
        <f>IF(AND(שבוע_בדילוג[[#This Row],[הווסת פעיל?]]=1,B446=1),1,"")</f>
        <v/>
      </c>
      <c r="AK445" s="4">
        <f>IF(AND(שבוע_בדילוג[[#This Row],[הווסת פעיל?]]&lt;&gt;1,B446&lt;&gt;1,B446&lt;&gt;""),IF(שבוע_בדילוג[[#This Row],[LengthofCycle]]=F446,1,0),"")</f>
        <v>1</v>
      </c>
      <c r="AL445" s="4">
        <f>IF(AND(שבוע_בדילוג[[#This Row],[הווסת פעיל?]]&lt;&gt;1,B446&lt;&gt;1,B446&lt;&gt;""),IF(OR(שבוע_בדילוג[[#This Row],[LengthofCycle]]=F446,F446=29),1,0),"")</f>
        <v>1</v>
      </c>
      <c r="AM445" s="4">
        <f>IF(AND(שבוע_בדילוג[[#This Row],[הווסת פעיל?]]&lt;&gt;1,B446&lt;&gt;1,B446&lt;&gt;""),IF(OR(שבוע_בדילוג[[#This Row],[LengthofCycle]]=F446,F446=29,F446=28),1,0),"")</f>
        <v>1</v>
      </c>
    </row>
    <row r="446" spans="1:39" x14ac:dyDescent="0.25">
      <c r="A446" s="1" t="s">
        <v>95</v>
      </c>
      <c r="B446" s="1">
        <v>8</v>
      </c>
      <c r="C446" s="1">
        <v>1</v>
      </c>
      <c r="D446" s="1">
        <v>1</v>
      </c>
      <c r="E446" s="1">
        <v>0</v>
      </c>
      <c r="F446" s="1">
        <v>26</v>
      </c>
      <c r="H446" s="1">
        <f>שבוע_בדילוג[[#This Row],[LengthofCycle]]+1</f>
        <v>27</v>
      </c>
      <c r="I446" s="1" t="str">
        <f>IF(IFERROR(LOOKUP(שבוע_בדילוג[[#This Row],[ClientID]],קביעויות[השבוע בדילוג]),FALSE)=שבוע_בדילוג[[#This Row],[ClientID]],1,"")</f>
        <v/>
      </c>
      <c r="J446" s="1" t="str">
        <f>IF(AND(שבוע_בדילוג[[#This Row],[CycleNumber]]&gt;1,OR(B447="",שבוע_בדילוג[[#This Row],[CycleNumber]]&gt;B445)),IF(OR(AND(שבוע_בדילוג[[#This Row],[LengthofCycle]]=29,F445=29),AND(שבוע_בדילוג[[#This Row],[LengthofCycle]]=36,F445=36)),1,""),"")</f>
        <v/>
      </c>
      <c r="K446" s="1" t="str">
        <f>IF(AND(שבוע_בדילוג[[#This Row],[וסת השבוע]]=1,J445=1,שבוע_בדילוג[[#This Row],[CycleNumber]]&gt;B445),1,"")</f>
        <v/>
      </c>
      <c r="L446" s="1" t="str">
        <f>IF(שבוע_בדילוג[[#This Row],[CycleNumber]]=1,"",IF(שבוע_בדילוג[[#This Row],[וסת השבוע]]=1,0,IF(L445="","",IF(L445=0,IF(שבוע_בדילוג[[#This Row],[LengthofCycle]]=29,0,1),IF(L445=1,IF(שבוע_בדילוג[[#This Row],[LengthofCycle]]+F445=29*2,0,2),IF(L445=2,IF(שבוע_בדילוג[[#This Row],[LengthofCycle]]+F445+F444=29*3,0,3),""))))))</f>
        <v/>
      </c>
      <c r="M446" s="1" t="str">
        <f>IF(שבוע_בדילוג[[#This Row],[וסת השבוע]]=1,IF(שבוע_בדילוג[[#This Row],[וסת השבוע וההפלגה ביחד]]=1,M445+1,0),IF(AND(שבוע_בדילוג[[#This Row],[CycleNumber]]&gt;B445,שבוע_בדילוג[[#This Row],[CycleNumber]]&gt;1),IF(שבוע_בדילוג[[#This Row],[וסת השבוע פעיל?]]&lt;&gt;"",M445+1,""),""))</f>
        <v/>
      </c>
      <c r="N446" s="1" t="str">
        <f>IF(שבוע_בדילוג[[#This Row],[וסת השבוע פעיל?2]]="","",IF(AND(שבוע_בדילוג[[#This Row],[וסת השבוע פעיל?]]&lt;&gt;"",שבוע_בדילוג[[#This Row],[CycleNumber]]&lt;B447,B447&lt;&gt;"",שבוע_בדילוג[[#This Row],[וסת השבוע פעיל?]]&lt;3),IF(L447=0,IF(AND(שבוע_בדילוג[[#This Row],[וסת השבוע פעיל?]]&gt;0,J447=1),0,1),0),""))</f>
        <v/>
      </c>
      <c r="O446" s="1" t="str">
        <f t="shared" si="48"/>
        <v/>
      </c>
      <c r="P446" s="1" t="str">
        <f>IF(AND(שבוע_בדילוג[[#This Row],[חיזוי - שבוע]]=1,K447=1),1,"")</f>
        <v/>
      </c>
      <c r="Q446" s="1" t="str">
        <f>IF(AND(שבוע_בדילוג[[#This Row],[וסת השבוע פעיל?]]&lt;3,OR(שבוע_בדילוג[[#This Row],[CycleNumber]]&gt;B447,B447="")),1,"")</f>
        <v/>
      </c>
      <c r="R446" s="1" t="str">
        <f>IF(AND(שבוע_בדילוג[[#This Row],[חיזוי - שבוע]]&lt;&gt;"",שבוע_בדילוג[[#This Row],[וסת השבוע פעיל?2]]=""),1,"")</f>
        <v/>
      </c>
      <c r="S446" s="1" t="str">
        <f>IF(שבוע_בדילוג[[#This Row],[האישה קבעה וסת שבוע בדילוג?]]=1,IF(שבוע_בדילוג[[#This Row],[וסת השבוע פעיל?]]&lt;3,1,0),"")</f>
        <v/>
      </c>
      <c r="T4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6" s="1">
        <f t="shared" si="49"/>
        <v>0</v>
      </c>
      <c r="V446" s="1">
        <f t="shared" si="50"/>
        <v>0</v>
      </c>
      <c r="W446" s="1">
        <f t="shared" si="51"/>
        <v>0</v>
      </c>
      <c r="X446" s="1" t="str">
        <f>IF(שבוע_בדילוג[[#This Row],[3 הפלגות זהות]]="","",IF(שבוע_בדילוג[[#This Row],[3 הפלגות זהות]]=1,שבוע_בדילוג[[#This Row],[LengthofCycle]],X445))</f>
        <v/>
      </c>
      <c r="Z446" s="1" t="str">
        <f>IF(OR(שבוע_בדילוג[[#This Row],[הווסת פעיל?]]=0,שבוע_בדילוג[[#This Row],[הווסת פעיל?]]=""),"",SUM(Z445,שבוע_בדילוג[[#This Row],[הווסת פעיל?]]))</f>
        <v/>
      </c>
      <c r="AA446" s="1" t="str">
        <f>IF(AND(שבוע_בדילוג[[#This Row],[כמה מחזורים עד עקירה]]&lt;&gt;"",Z447=""),שבוע_בדילוג[[#This Row],[כמה מחזורים עד עקירה]],"")</f>
        <v/>
      </c>
      <c r="AB446" s="1" t="str">
        <f>IF(AND(שבוע_בדילוג[[#This Row],[הווסת פעיל?]]=1,שבוע_בדילוג[[#This Row],[וסת קבוע אחרון]]&lt;&gt;X445),שבוע_בדילוג[[#This Row],[וסת קבוע אחרון]],"")</f>
        <v/>
      </c>
      <c r="AC446" s="1" t="str">
        <f>IF(AND(שבוע_בדילוג[[#This Row],[הווסת פעיל?]]=1,Y445=0,שבוע_בדילוג[[#This Row],[וסת קבוע אחרון]]=X445),שבוע_בדילוג[[#This Row],[וסת קבוע אחרון]],"")</f>
        <v/>
      </c>
      <c r="AD446" s="1" t="str">
        <f>IF(AND(שבוע_בדילוג[[#This Row],[הווסת פעיל?]]=1,Y445=0,שבוע_בדילוג[[#This Row],[וסת קבוע אחרון]]&lt;&gt;X445),1,"")</f>
        <v/>
      </c>
      <c r="AE446" s="1" t="str">
        <f>IF(AND(שבוע_בדילוג[[#This Row],[הווסת פעיל?]]&lt;&gt;"",B447=1),שבוע_בדילוג[[#This Row],[CycleNumber]],"")</f>
        <v/>
      </c>
      <c r="AF446" s="1" t="str">
        <f>IF(AND(שבוע_בדילוג[[#This Row],[הווסת פעיל?]]&lt;&gt;"",Y445=""),שבוע_בדילוג[[#This Row],[CycleNumber]],"")</f>
        <v/>
      </c>
      <c r="AG446" s="1" t="str">
        <f>IF(B447=1,"",IF(שבוע_בדילוג[[#This Row],[הווסת פעיל?]]=1,IF(שבוע_בדילוג[[#This Row],[וסת קבוע אחרון]]=F447,1,0),""))</f>
        <v/>
      </c>
      <c r="AH446" s="1" t="str">
        <f>IF(B447=1,"",IF(שבוע_בדילוג[[#This Row],[הווסת פעיל?]]=1,IF(OR(שבוע_בדילוג[[#This Row],[וסת קבוע אחרון]]=F447,F447=שבוע_בדילוג[[#This Row],[LengthofCycle]]),1,0),""))</f>
        <v/>
      </c>
      <c r="AI446" s="1" t="str">
        <f>IF(B447=1,"",IF(שבוע_בדילוג[[#This Row],[הווסת פעיל?]]=1,IF(OR(שבוע_בדילוג[[#This Row],[וסת קבוע אחרון]]=F447,F447=שבוע_בדילוג[[#This Row],[LengthofCycle]],AND(שבוע_בדילוג[[#This Row],[LengthofCycle]]&lt;&gt;שבוע_בדילוג[[#This Row],[וסת קבוע אחרון]],OR(F447=28,F447=29))),1,0),""))</f>
        <v/>
      </c>
      <c r="AJ446" s="1" t="str">
        <f>IF(AND(שבוע_בדילוג[[#This Row],[הווסת פעיל?]]=1,B447=1),1,"")</f>
        <v/>
      </c>
      <c r="AK446" s="4">
        <f>IF(AND(שבוע_בדילוג[[#This Row],[הווסת פעיל?]]&lt;&gt;1,B447&lt;&gt;1,B447&lt;&gt;""),IF(שבוע_בדילוג[[#This Row],[LengthofCycle]]=F447,1,0),"")</f>
        <v>0</v>
      </c>
      <c r="AL446" s="4">
        <f>IF(AND(שבוע_בדילוג[[#This Row],[הווסת פעיל?]]&lt;&gt;1,B447&lt;&gt;1,B447&lt;&gt;""),IF(OR(שבוע_בדילוג[[#This Row],[LengthofCycle]]=F447,F447=29),1,0),"")</f>
        <v>1</v>
      </c>
      <c r="AM446" s="4">
        <f>IF(AND(שבוע_בדילוג[[#This Row],[הווסת פעיל?]]&lt;&gt;1,B447&lt;&gt;1,B447&lt;&gt;""),IF(OR(שבוע_בדילוג[[#This Row],[LengthofCycle]]=F447,F447=29,F447=28),1,0),"")</f>
        <v>1</v>
      </c>
    </row>
    <row r="447" spans="1:39" x14ac:dyDescent="0.25">
      <c r="A447" s="1" t="s">
        <v>95</v>
      </c>
      <c r="B447" s="1">
        <v>9</v>
      </c>
      <c r="C447" s="1">
        <v>1</v>
      </c>
      <c r="D447" s="1">
        <v>1</v>
      </c>
      <c r="E447" s="1">
        <v>0</v>
      </c>
      <c r="F447" s="1">
        <v>29</v>
      </c>
      <c r="H447" s="1">
        <f>שבוע_בדילוג[[#This Row],[LengthofCycle]]+1</f>
        <v>30</v>
      </c>
      <c r="I447" s="1" t="str">
        <f>IF(IFERROR(LOOKUP(שבוע_בדילוג[[#This Row],[ClientID]],קביעויות[השבוע בדילוג]),FALSE)=שבוע_בדילוג[[#This Row],[ClientID]],1,"")</f>
        <v/>
      </c>
      <c r="J447" s="1" t="str">
        <f>IF(AND(שבוע_בדילוג[[#This Row],[CycleNumber]]&gt;1,OR(B448="",שבוע_בדילוג[[#This Row],[CycleNumber]]&gt;B446)),IF(OR(AND(שבוע_בדילוג[[#This Row],[LengthofCycle]]=29,F446=29),AND(שבוע_בדילוג[[#This Row],[LengthofCycle]]=36,F446=36)),1,""),"")</f>
        <v/>
      </c>
      <c r="K447" s="1" t="str">
        <f>IF(AND(שבוע_בדילוג[[#This Row],[וסת השבוע]]=1,J446=1,שבוע_בדילוג[[#This Row],[CycleNumber]]&gt;B446),1,"")</f>
        <v/>
      </c>
      <c r="L447" s="1" t="str">
        <f>IF(שבוע_בדילוג[[#This Row],[CycleNumber]]=1,"",IF(שבוע_בדילוג[[#This Row],[וסת השבוע]]=1,0,IF(L446="","",IF(L446=0,IF(שבוע_בדילוג[[#This Row],[LengthofCycle]]=29,0,1),IF(L446=1,IF(שבוע_בדילוג[[#This Row],[LengthofCycle]]+F446=29*2,0,2),IF(L446=2,IF(שבוע_בדילוג[[#This Row],[LengthofCycle]]+F446+F445=29*3,0,3),""))))))</f>
        <v/>
      </c>
      <c r="M447" s="1" t="str">
        <f>IF(שבוע_בדילוג[[#This Row],[וסת השבוע]]=1,IF(שבוע_בדילוג[[#This Row],[וסת השבוע וההפלגה ביחד]]=1,M446+1,0),IF(AND(שבוע_בדילוג[[#This Row],[CycleNumber]]&gt;B446,שבוע_בדילוג[[#This Row],[CycleNumber]]&gt;1),IF(שבוע_בדילוג[[#This Row],[וסת השבוע פעיל?]]&lt;&gt;"",M446+1,""),""))</f>
        <v/>
      </c>
      <c r="N447" s="1" t="str">
        <f>IF(שבוע_בדילוג[[#This Row],[וסת השבוע פעיל?2]]="","",IF(AND(שבוע_בדילוג[[#This Row],[וסת השבוע פעיל?]]&lt;&gt;"",שבוע_בדילוג[[#This Row],[CycleNumber]]&lt;B448,B448&lt;&gt;"",שבוע_בדילוג[[#This Row],[וסת השבוע פעיל?]]&lt;3),IF(L448=0,IF(AND(שבוע_בדילוג[[#This Row],[וסת השבוע פעיל?]]&gt;0,J448=1),0,1),0),""))</f>
        <v/>
      </c>
      <c r="O447" s="1" t="str">
        <f t="shared" si="48"/>
        <v/>
      </c>
      <c r="P447" s="1" t="str">
        <f>IF(AND(שבוע_בדילוג[[#This Row],[חיזוי - שבוע]]=1,K448=1),1,"")</f>
        <v/>
      </c>
      <c r="Q447" s="1" t="str">
        <f>IF(AND(שבוע_בדילוג[[#This Row],[וסת השבוע פעיל?]]&lt;3,OR(שבוע_בדילוג[[#This Row],[CycleNumber]]&gt;B448,B448="")),1,"")</f>
        <v/>
      </c>
      <c r="R447" s="1" t="str">
        <f>IF(AND(שבוע_בדילוג[[#This Row],[חיזוי - שבוע]]&lt;&gt;"",שבוע_בדילוג[[#This Row],[וסת השבוע פעיל?2]]=""),1,"")</f>
        <v/>
      </c>
      <c r="S447" s="1" t="str">
        <f>IF(שבוע_בדילוג[[#This Row],[האישה קבעה וסת שבוע בדילוג?]]=1,IF(שבוע_בדילוג[[#This Row],[וסת השבוע פעיל?]]&lt;3,1,0),"")</f>
        <v/>
      </c>
      <c r="T4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7" s="1">
        <f t="shared" si="49"/>
        <v>0</v>
      </c>
      <c r="V447" s="1">
        <f t="shared" si="50"/>
        <v>0</v>
      </c>
      <c r="W447" s="1">
        <f t="shared" si="51"/>
        <v>0</v>
      </c>
      <c r="X447" s="1" t="str">
        <f>IF(שבוע_בדילוג[[#This Row],[3 הפלגות זהות]]="","",IF(שבוע_בדילוג[[#This Row],[3 הפלגות זהות]]=1,שבוע_בדילוג[[#This Row],[LengthofCycle]],X446))</f>
        <v/>
      </c>
      <c r="Z447" s="1" t="str">
        <f>IF(OR(שבוע_בדילוג[[#This Row],[הווסת פעיל?]]=0,שבוע_בדילוג[[#This Row],[הווסת פעיל?]]=""),"",SUM(Z446,שבוע_בדילוג[[#This Row],[הווסת פעיל?]]))</f>
        <v/>
      </c>
      <c r="AA447" s="1" t="str">
        <f>IF(AND(שבוע_בדילוג[[#This Row],[כמה מחזורים עד עקירה]]&lt;&gt;"",Z448=""),שבוע_בדילוג[[#This Row],[כמה מחזורים עד עקירה]],"")</f>
        <v/>
      </c>
      <c r="AB447" s="1" t="str">
        <f>IF(AND(שבוע_בדילוג[[#This Row],[הווסת פעיל?]]=1,שבוע_בדילוג[[#This Row],[וסת קבוע אחרון]]&lt;&gt;X446),שבוע_בדילוג[[#This Row],[וסת קבוע אחרון]],"")</f>
        <v/>
      </c>
      <c r="AC447" s="1" t="str">
        <f>IF(AND(שבוע_בדילוג[[#This Row],[הווסת פעיל?]]=1,Y446=0,שבוע_בדילוג[[#This Row],[וסת קבוע אחרון]]=X446),שבוע_בדילוג[[#This Row],[וסת קבוע אחרון]],"")</f>
        <v/>
      </c>
      <c r="AD447" s="1" t="str">
        <f>IF(AND(שבוע_בדילוג[[#This Row],[הווסת פעיל?]]=1,Y446=0,שבוע_בדילוג[[#This Row],[וסת קבוע אחרון]]&lt;&gt;X446),1,"")</f>
        <v/>
      </c>
      <c r="AE447" s="1" t="str">
        <f>IF(AND(שבוע_בדילוג[[#This Row],[הווסת פעיל?]]&lt;&gt;"",B448=1),שבוע_בדילוג[[#This Row],[CycleNumber]],"")</f>
        <v/>
      </c>
      <c r="AF447" s="1" t="str">
        <f>IF(AND(שבוע_בדילוג[[#This Row],[הווסת פעיל?]]&lt;&gt;"",Y446=""),שבוע_בדילוג[[#This Row],[CycleNumber]],"")</f>
        <v/>
      </c>
      <c r="AG447" s="1" t="str">
        <f>IF(B448=1,"",IF(שבוע_בדילוג[[#This Row],[הווסת פעיל?]]=1,IF(שבוע_בדילוג[[#This Row],[וסת קבוע אחרון]]=F448,1,0),""))</f>
        <v/>
      </c>
      <c r="AH447" s="1" t="str">
        <f>IF(B448=1,"",IF(שבוע_בדילוג[[#This Row],[הווסת פעיל?]]=1,IF(OR(שבוע_בדילוג[[#This Row],[וסת קבוע אחרון]]=F448,F448=שבוע_בדילוג[[#This Row],[LengthofCycle]]),1,0),""))</f>
        <v/>
      </c>
      <c r="AI447" s="1" t="str">
        <f>IF(B448=1,"",IF(שבוע_בדילוג[[#This Row],[הווסת פעיל?]]=1,IF(OR(שבוע_בדילוג[[#This Row],[וסת קבוע אחרון]]=F448,F448=שבוע_בדילוג[[#This Row],[LengthofCycle]],AND(שבוע_בדילוג[[#This Row],[LengthofCycle]]&lt;&gt;שבוע_בדילוג[[#This Row],[וסת קבוע אחרון]],OR(F448=28,F448=29))),1,0),""))</f>
        <v/>
      </c>
      <c r="AJ447" s="1" t="str">
        <f>IF(AND(שבוע_בדילוג[[#This Row],[הווסת פעיל?]]=1,B448=1),1,"")</f>
        <v/>
      </c>
      <c r="AK447" s="4">
        <f>IF(AND(שבוע_בדילוג[[#This Row],[הווסת פעיל?]]&lt;&gt;1,B448&lt;&gt;1,B448&lt;&gt;""),IF(שבוע_בדילוג[[#This Row],[LengthofCycle]]=F448,1,0),"")</f>
        <v>0</v>
      </c>
      <c r="AL447" s="4">
        <f>IF(AND(שבוע_בדילוג[[#This Row],[הווסת פעיל?]]&lt;&gt;1,B448&lt;&gt;1,B448&lt;&gt;""),IF(OR(שבוע_בדילוג[[#This Row],[LengthofCycle]]=F448,F448=29),1,0),"")</f>
        <v>0</v>
      </c>
      <c r="AM447" s="4">
        <f>IF(AND(שבוע_בדילוג[[#This Row],[הווסת פעיל?]]&lt;&gt;1,B448&lt;&gt;1,B448&lt;&gt;""),IF(OR(שבוע_בדילוג[[#This Row],[LengthofCycle]]=F448,F448=29,F448=28),1,0),"")</f>
        <v>0</v>
      </c>
    </row>
    <row r="448" spans="1:39" x14ac:dyDescent="0.25">
      <c r="A448" s="1" t="s">
        <v>95</v>
      </c>
      <c r="B448" s="1">
        <v>10</v>
      </c>
      <c r="C448" s="1">
        <v>1</v>
      </c>
      <c r="D448" s="1">
        <v>1</v>
      </c>
      <c r="E448" s="1">
        <v>0</v>
      </c>
      <c r="F448" s="1">
        <v>27</v>
      </c>
      <c r="H448" s="1">
        <f>שבוע_בדילוג[[#This Row],[LengthofCycle]]+1</f>
        <v>28</v>
      </c>
      <c r="I448" s="1" t="str">
        <f>IF(IFERROR(LOOKUP(שבוע_בדילוג[[#This Row],[ClientID]],קביעויות[השבוע בדילוג]),FALSE)=שבוע_בדילוג[[#This Row],[ClientID]],1,"")</f>
        <v/>
      </c>
      <c r="J448" s="1" t="str">
        <f>IF(AND(שבוע_בדילוג[[#This Row],[CycleNumber]]&gt;1,OR(B449="",שבוע_בדילוג[[#This Row],[CycleNumber]]&gt;B447)),IF(OR(AND(שבוע_בדילוג[[#This Row],[LengthofCycle]]=29,F447=29),AND(שבוע_בדילוג[[#This Row],[LengthofCycle]]=36,F447=36)),1,""),"")</f>
        <v/>
      </c>
      <c r="K448" s="1" t="str">
        <f>IF(AND(שבוע_בדילוג[[#This Row],[וסת השבוע]]=1,J447=1,שבוע_בדילוג[[#This Row],[CycleNumber]]&gt;B447),1,"")</f>
        <v/>
      </c>
      <c r="L448" s="1" t="str">
        <f>IF(שבוע_בדילוג[[#This Row],[CycleNumber]]=1,"",IF(שבוע_בדילוג[[#This Row],[וסת השבוע]]=1,0,IF(L447="","",IF(L447=0,IF(שבוע_בדילוג[[#This Row],[LengthofCycle]]=29,0,1),IF(L447=1,IF(שבוע_בדילוג[[#This Row],[LengthofCycle]]+F447=29*2,0,2),IF(L447=2,IF(שבוע_בדילוג[[#This Row],[LengthofCycle]]+F447+F446=29*3,0,3),""))))))</f>
        <v/>
      </c>
      <c r="M448" s="1" t="str">
        <f>IF(שבוע_בדילוג[[#This Row],[וסת השבוע]]=1,IF(שבוע_בדילוג[[#This Row],[וסת השבוע וההפלגה ביחד]]=1,M447+1,0),IF(AND(שבוע_בדילוג[[#This Row],[CycleNumber]]&gt;B447,שבוע_בדילוג[[#This Row],[CycleNumber]]&gt;1),IF(שבוע_בדילוג[[#This Row],[וסת השבוע פעיל?]]&lt;&gt;"",M447+1,""),""))</f>
        <v/>
      </c>
      <c r="N448" s="1" t="str">
        <f>IF(שבוע_בדילוג[[#This Row],[וסת השבוע פעיל?2]]="","",IF(AND(שבוע_בדילוג[[#This Row],[וסת השבוע פעיל?]]&lt;&gt;"",שבוע_בדילוג[[#This Row],[CycleNumber]]&lt;B449,B449&lt;&gt;"",שבוע_בדילוג[[#This Row],[וסת השבוע פעיל?]]&lt;3),IF(L449=0,IF(AND(שבוע_בדילוג[[#This Row],[וסת השבוע פעיל?]]&gt;0,J449=1),0,1),0),""))</f>
        <v/>
      </c>
      <c r="O448" s="1" t="str">
        <f t="shared" si="48"/>
        <v/>
      </c>
      <c r="P448" s="1" t="str">
        <f>IF(AND(שבוע_בדילוג[[#This Row],[חיזוי - שבוע]]=1,K449=1),1,"")</f>
        <v/>
      </c>
      <c r="Q448" s="1" t="str">
        <f>IF(AND(שבוע_בדילוג[[#This Row],[וסת השבוע פעיל?]]&lt;3,OR(שבוע_בדילוג[[#This Row],[CycleNumber]]&gt;B449,B449="")),1,"")</f>
        <v/>
      </c>
      <c r="R448" s="1" t="str">
        <f>IF(AND(שבוע_בדילוג[[#This Row],[חיזוי - שבוע]]&lt;&gt;"",שבוע_בדילוג[[#This Row],[וסת השבוע פעיל?2]]=""),1,"")</f>
        <v/>
      </c>
      <c r="S448" s="1" t="str">
        <f>IF(שבוע_בדילוג[[#This Row],[האישה קבעה וסת שבוע בדילוג?]]=1,IF(שבוע_בדילוג[[#This Row],[וסת השבוע פעיל?]]&lt;3,1,0),"")</f>
        <v/>
      </c>
      <c r="T4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8" s="1">
        <f t="shared" si="49"/>
        <v>0</v>
      </c>
      <c r="V448" s="1">
        <f t="shared" si="50"/>
        <v>0</v>
      </c>
      <c r="W448" s="1">
        <f t="shared" si="51"/>
        <v>0</v>
      </c>
      <c r="X448" s="1" t="str">
        <f>IF(שבוע_בדילוג[[#This Row],[3 הפלגות זהות]]="","",IF(שבוע_בדילוג[[#This Row],[3 הפלגות זהות]]=1,שבוע_בדילוג[[#This Row],[LengthofCycle]],X447))</f>
        <v/>
      </c>
      <c r="Z448" s="1" t="str">
        <f>IF(OR(שבוע_בדילוג[[#This Row],[הווסת פעיל?]]=0,שבוע_בדילוג[[#This Row],[הווסת פעיל?]]=""),"",SUM(Z447,שבוע_בדילוג[[#This Row],[הווסת פעיל?]]))</f>
        <v/>
      </c>
      <c r="AA448" s="1" t="str">
        <f>IF(AND(שבוע_בדילוג[[#This Row],[כמה מחזורים עד עקירה]]&lt;&gt;"",Z449=""),שבוע_בדילוג[[#This Row],[כמה מחזורים עד עקירה]],"")</f>
        <v/>
      </c>
      <c r="AB448" s="1" t="str">
        <f>IF(AND(שבוע_בדילוג[[#This Row],[הווסת פעיל?]]=1,שבוע_בדילוג[[#This Row],[וסת קבוע אחרון]]&lt;&gt;X447),שבוע_בדילוג[[#This Row],[וסת קבוע אחרון]],"")</f>
        <v/>
      </c>
      <c r="AC448" s="1" t="str">
        <f>IF(AND(שבוע_בדילוג[[#This Row],[הווסת פעיל?]]=1,Y447=0,שבוע_בדילוג[[#This Row],[וסת קבוע אחרון]]=X447),שבוע_בדילוג[[#This Row],[וסת קבוע אחרון]],"")</f>
        <v/>
      </c>
      <c r="AD448" s="1" t="str">
        <f>IF(AND(שבוע_בדילוג[[#This Row],[הווסת פעיל?]]=1,Y447=0,שבוע_בדילוג[[#This Row],[וסת קבוע אחרון]]&lt;&gt;X447),1,"")</f>
        <v/>
      </c>
      <c r="AE448" s="1" t="str">
        <f>IF(AND(שבוע_בדילוג[[#This Row],[הווסת פעיל?]]&lt;&gt;"",B449=1),שבוע_בדילוג[[#This Row],[CycleNumber]],"")</f>
        <v/>
      </c>
      <c r="AF448" s="1" t="str">
        <f>IF(AND(שבוע_בדילוג[[#This Row],[הווסת פעיל?]]&lt;&gt;"",Y447=""),שבוע_בדילוג[[#This Row],[CycleNumber]],"")</f>
        <v/>
      </c>
      <c r="AG448" s="1" t="str">
        <f>IF(B449=1,"",IF(שבוע_בדילוג[[#This Row],[הווסת פעיל?]]=1,IF(שבוע_בדילוג[[#This Row],[וסת קבוע אחרון]]=F449,1,0),""))</f>
        <v/>
      </c>
      <c r="AH448" s="1" t="str">
        <f>IF(B449=1,"",IF(שבוע_בדילוג[[#This Row],[הווסת פעיל?]]=1,IF(OR(שבוע_בדילוג[[#This Row],[וסת קבוע אחרון]]=F449,F449=שבוע_בדילוג[[#This Row],[LengthofCycle]]),1,0),""))</f>
        <v/>
      </c>
      <c r="AI448" s="1" t="str">
        <f>IF(B449=1,"",IF(שבוע_בדילוג[[#This Row],[הווסת פעיל?]]=1,IF(OR(שבוע_בדילוג[[#This Row],[וסת קבוע אחרון]]=F449,F449=שבוע_בדילוג[[#This Row],[LengthofCycle]],AND(שבוע_בדילוג[[#This Row],[LengthofCycle]]&lt;&gt;שבוע_בדילוג[[#This Row],[וסת קבוע אחרון]],OR(F449=28,F449=29))),1,0),""))</f>
        <v/>
      </c>
      <c r="AJ448" s="1" t="str">
        <f>IF(AND(שבוע_בדילוג[[#This Row],[הווסת פעיל?]]=1,B449=1),1,"")</f>
        <v/>
      </c>
      <c r="AK448" s="4">
        <f>IF(AND(שבוע_בדילוג[[#This Row],[הווסת פעיל?]]&lt;&gt;1,B449&lt;&gt;1,B449&lt;&gt;""),IF(שבוע_בדילוג[[#This Row],[LengthofCycle]]=F449,1,0),"")</f>
        <v>1</v>
      </c>
      <c r="AL448" s="4">
        <f>IF(AND(שבוע_בדילוג[[#This Row],[הווסת פעיל?]]&lt;&gt;1,B449&lt;&gt;1,B449&lt;&gt;""),IF(OR(שבוע_בדילוג[[#This Row],[LengthofCycle]]=F449,F449=29),1,0),"")</f>
        <v>1</v>
      </c>
      <c r="AM448" s="4">
        <f>IF(AND(שבוע_בדילוג[[#This Row],[הווסת פעיל?]]&lt;&gt;1,B449&lt;&gt;1,B449&lt;&gt;""),IF(OR(שבוע_בדילוג[[#This Row],[LengthofCycle]]=F449,F449=29,F449=28),1,0),"")</f>
        <v>1</v>
      </c>
    </row>
    <row r="449" spans="1:39" x14ac:dyDescent="0.25">
      <c r="A449" s="1" t="s">
        <v>95</v>
      </c>
      <c r="B449" s="1">
        <v>11</v>
      </c>
      <c r="C449" s="1">
        <v>1</v>
      </c>
      <c r="D449" s="1">
        <v>1</v>
      </c>
      <c r="E449" s="1">
        <v>0</v>
      </c>
      <c r="F449" s="1">
        <v>27</v>
      </c>
      <c r="H449" s="1">
        <f>שבוע_בדילוג[[#This Row],[LengthofCycle]]+1</f>
        <v>28</v>
      </c>
      <c r="I449" s="1" t="str">
        <f>IF(IFERROR(LOOKUP(שבוע_בדילוג[[#This Row],[ClientID]],קביעויות[השבוע בדילוג]),FALSE)=שבוע_בדילוג[[#This Row],[ClientID]],1,"")</f>
        <v/>
      </c>
      <c r="J449" s="1" t="str">
        <f>IF(AND(שבוע_בדילוג[[#This Row],[CycleNumber]]&gt;1,OR(B450="",שבוע_בדילוג[[#This Row],[CycleNumber]]&gt;B448)),IF(OR(AND(שבוע_בדילוג[[#This Row],[LengthofCycle]]=29,F448=29),AND(שבוע_בדילוג[[#This Row],[LengthofCycle]]=36,F448=36)),1,""),"")</f>
        <v/>
      </c>
      <c r="K449" s="1" t="str">
        <f>IF(AND(שבוע_בדילוג[[#This Row],[וסת השבוע]]=1,J448=1,שבוע_בדילוג[[#This Row],[CycleNumber]]&gt;B448),1,"")</f>
        <v/>
      </c>
      <c r="L449" s="1" t="str">
        <f>IF(שבוע_בדילוג[[#This Row],[CycleNumber]]=1,"",IF(שבוע_בדילוג[[#This Row],[וסת השבוע]]=1,0,IF(L448="","",IF(L448=0,IF(שבוע_בדילוג[[#This Row],[LengthofCycle]]=29,0,1),IF(L448=1,IF(שבוע_בדילוג[[#This Row],[LengthofCycle]]+F448=29*2,0,2),IF(L448=2,IF(שבוע_בדילוג[[#This Row],[LengthofCycle]]+F448+F447=29*3,0,3),""))))))</f>
        <v/>
      </c>
      <c r="M449" s="1" t="str">
        <f>IF(שבוע_בדילוג[[#This Row],[וסת השבוע]]=1,IF(שבוע_בדילוג[[#This Row],[וסת השבוע וההפלגה ביחד]]=1,M448+1,0),IF(AND(שבוע_בדילוג[[#This Row],[CycleNumber]]&gt;B448,שבוע_בדילוג[[#This Row],[CycleNumber]]&gt;1),IF(שבוע_בדילוג[[#This Row],[וסת השבוע פעיל?]]&lt;&gt;"",M448+1,""),""))</f>
        <v/>
      </c>
      <c r="N449" s="1" t="str">
        <f>IF(שבוע_בדילוג[[#This Row],[וסת השבוע פעיל?2]]="","",IF(AND(שבוע_בדילוג[[#This Row],[וסת השבוע פעיל?]]&lt;&gt;"",שבוע_בדילוג[[#This Row],[CycleNumber]]&lt;B450,B450&lt;&gt;"",שבוע_בדילוג[[#This Row],[וסת השבוע פעיל?]]&lt;3),IF(L450=0,IF(AND(שבוע_בדילוג[[#This Row],[וסת השבוע פעיל?]]&gt;0,J450=1),0,1),0),""))</f>
        <v/>
      </c>
      <c r="O449" s="1" t="str">
        <f t="shared" si="48"/>
        <v/>
      </c>
      <c r="P449" s="1" t="str">
        <f>IF(AND(שבוע_בדילוג[[#This Row],[חיזוי - שבוע]]=1,K450=1),1,"")</f>
        <v/>
      </c>
      <c r="Q449" s="1" t="str">
        <f>IF(AND(שבוע_בדילוג[[#This Row],[וסת השבוע פעיל?]]&lt;3,OR(שבוע_בדילוג[[#This Row],[CycleNumber]]&gt;B450,B450="")),1,"")</f>
        <v/>
      </c>
      <c r="R449" s="1" t="str">
        <f>IF(AND(שבוע_בדילוג[[#This Row],[חיזוי - שבוע]]&lt;&gt;"",שבוע_בדילוג[[#This Row],[וסת השבוע פעיל?2]]=""),1,"")</f>
        <v/>
      </c>
      <c r="S449" s="1" t="str">
        <f>IF(שבוע_בדילוג[[#This Row],[האישה קבעה וסת שבוע בדילוג?]]=1,IF(שבוע_בדילוג[[#This Row],[וסת השבוע פעיל?]]&lt;3,1,0),"")</f>
        <v/>
      </c>
      <c r="T4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49" s="1">
        <f t="shared" si="49"/>
        <v>0</v>
      </c>
      <c r="V449" s="1">
        <f t="shared" si="50"/>
        <v>0</v>
      </c>
      <c r="W449" s="1">
        <f t="shared" si="51"/>
        <v>0</v>
      </c>
      <c r="X449" s="1" t="str">
        <f>IF(שבוע_בדילוג[[#This Row],[3 הפלגות זהות]]="","",IF(שבוע_בדילוג[[#This Row],[3 הפלגות זהות]]=1,שבוע_בדילוג[[#This Row],[LengthofCycle]],X448))</f>
        <v/>
      </c>
      <c r="Z449" s="1" t="str">
        <f>IF(OR(שבוע_בדילוג[[#This Row],[הווסת פעיל?]]=0,שבוע_בדילוג[[#This Row],[הווסת פעיל?]]=""),"",SUM(Z448,שבוע_בדילוג[[#This Row],[הווסת פעיל?]]))</f>
        <v/>
      </c>
      <c r="AA449" s="1" t="str">
        <f>IF(AND(שבוע_בדילוג[[#This Row],[כמה מחזורים עד עקירה]]&lt;&gt;"",Z450=""),שבוע_בדילוג[[#This Row],[כמה מחזורים עד עקירה]],"")</f>
        <v/>
      </c>
      <c r="AB449" s="1" t="str">
        <f>IF(AND(שבוע_בדילוג[[#This Row],[הווסת פעיל?]]=1,שבוע_בדילוג[[#This Row],[וסת קבוע אחרון]]&lt;&gt;X448),שבוע_בדילוג[[#This Row],[וסת קבוע אחרון]],"")</f>
        <v/>
      </c>
      <c r="AC449" s="1" t="str">
        <f>IF(AND(שבוע_בדילוג[[#This Row],[הווסת פעיל?]]=1,Y448=0,שבוע_בדילוג[[#This Row],[וסת קבוע אחרון]]=X448),שבוע_בדילוג[[#This Row],[וסת קבוע אחרון]],"")</f>
        <v/>
      </c>
      <c r="AD449" s="1" t="str">
        <f>IF(AND(שבוע_בדילוג[[#This Row],[הווסת פעיל?]]=1,Y448=0,שבוע_בדילוג[[#This Row],[וסת קבוע אחרון]]&lt;&gt;X448),1,"")</f>
        <v/>
      </c>
      <c r="AE449" s="1" t="str">
        <f>IF(AND(שבוע_בדילוג[[#This Row],[הווסת פעיל?]]&lt;&gt;"",B450=1),שבוע_בדילוג[[#This Row],[CycleNumber]],"")</f>
        <v/>
      </c>
      <c r="AF449" s="1" t="str">
        <f>IF(AND(שבוע_בדילוג[[#This Row],[הווסת פעיל?]]&lt;&gt;"",Y448=""),שבוע_בדילוג[[#This Row],[CycleNumber]],"")</f>
        <v/>
      </c>
      <c r="AG449" s="1" t="str">
        <f>IF(B450=1,"",IF(שבוע_בדילוג[[#This Row],[הווסת פעיל?]]=1,IF(שבוע_בדילוג[[#This Row],[וסת קבוע אחרון]]=F450,1,0),""))</f>
        <v/>
      </c>
      <c r="AH449" s="1" t="str">
        <f>IF(B450=1,"",IF(שבוע_בדילוג[[#This Row],[הווסת פעיל?]]=1,IF(OR(שבוע_בדילוג[[#This Row],[וסת קבוע אחרון]]=F450,F450=שבוע_בדילוג[[#This Row],[LengthofCycle]]),1,0),""))</f>
        <v/>
      </c>
      <c r="AI449" s="1" t="str">
        <f>IF(B450=1,"",IF(שבוע_בדילוג[[#This Row],[הווסת פעיל?]]=1,IF(OR(שבוע_בדילוג[[#This Row],[וסת קבוע אחרון]]=F450,F450=שבוע_בדילוג[[#This Row],[LengthofCycle]],AND(שבוע_בדילוג[[#This Row],[LengthofCycle]]&lt;&gt;שבוע_בדילוג[[#This Row],[וסת קבוע אחרון]],OR(F450=28,F450=29))),1,0),""))</f>
        <v/>
      </c>
      <c r="AJ449" s="1" t="str">
        <f>IF(AND(שבוע_בדילוג[[#This Row],[הווסת פעיל?]]=1,B450=1),1,"")</f>
        <v/>
      </c>
      <c r="AK449" s="4">
        <f>IF(AND(שבוע_בדילוג[[#This Row],[הווסת פעיל?]]&lt;&gt;1,B450&lt;&gt;1,B450&lt;&gt;""),IF(שבוע_בדילוג[[#This Row],[LengthofCycle]]=F450,1,0),"")</f>
        <v>0</v>
      </c>
      <c r="AL449" s="4">
        <f>IF(AND(שבוע_בדילוג[[#This Row],[הווסת פעיל?]]&lt;&gt;1,B450&lt;&gt;1,B450&lt;&gt;""),IF(OR(שבוע_בדילוג[[#This Row],[LengthofCycle]]=F450,F450=29),1,0),"")</f>
        <v>0</v>
      </c>
      <c r="AM449" s="4">
        <f>IF(AND(שבוע_בדילוג[[#This Row],[הווסת פעיל?]]&lt;&gt;1,B450&lt;&gt;1,B450&lt;&gt;""),IF(OR(שבוע_בדילוג[[#This Row],[LengthofCycle]]=F450,F450=29,F450=28),1,0),"")</f>
        <v>0</v>
      </c>
    </row>
    <row r="450" spans="1:39" x14ac:dyDescent="0.25">
      <c r="A450" s="1" t="s">
        <v>95</v>
      </c>
      <c r="B450" s="1">
        <v>12</v>
      </c>
      <c r="C450" s="1">
        <v>1</v>
      </c>
      <c r="D450" s="1">
        <v>1</v>
      </c>
      <c r="E450" s="1">
        <v>0</v>
      </c>
      <c r="F450" s="1">
        <v>26</v>
      </c>
      <c r="H450" s="1">
        <f>שבוע_בדילוג[[#This Row],[LengthofCycle]]+1</f>
        <v>27</v>
      </c>
      <c r="I450" s="1" t="str">
        <f>IF(IFERROR(LOOKUP(שבוע_בדילוג[[#This Row],[ClientID]],קביעויות[השבוע בדילוג]),FALSE)=שבוע_בדילוג[[#This Row],[ClientID]],1,"")</f>
        <v/>
      </c>
      <c r="J450" s="1" t="str">
        <f>IF(AND(שבוע_בדילוג[[#This Row],[CycleNumber]]&gt;1,OR(B451="",שבוע_בדילוג[[#This Row],[CycleNumber]]&gt;B449)),IF(OR(AND(שבוע_בדילוג[[#This Row],[LengthofCycle]]=29,F449=29),AND(שבוע_בדילוג[[#This Row],[LengthofCycle]]=36,F449=36)),1,""),"")</f>
        <v/>
      </c>
      <c r="K450" s="1" t="str">
        <f>IF(AND(שבוע_בדילוג[[#This Row],[וסת השבוע]]=1,J449=1,שבוע_בדילוג[[#This Row],[CycleNumber]]&gt;B449),1,"")</f>
        <v/>
      </c>
      <c r="L450" s="1" t="str">
        <f>IF(שבוע_בדילוג[[#This Row],[CycleNumber]]=1,"",IF(שבוע_בדילוג[[#This Row],[וסת השבוע]]=1,0,IF(L449="","",IF(L449=0,IF(שבוע_בדילוג[[#This Row],[LengthofCycle]]=29,0,1),IF(L449=1,IF(שבוע_בדילוג[[#This Row],[LengthofCycle]]+F449=29*2,0,2),IF(L449=2,IF(שבוע_בדילוג[[#This Row],[LengthofCycle]]+F449+F448=29*3,0,3),""))))))</f>
        <v/>
      </c>
      <c r="M450" s="1" t="str">
        <f>IF(שבוע_בדילוג[[#This Row],[וסת השבוע]]=1,IF(שבוע_בדילוג[[#This Row],[וסת השבוע וההפלגה ביחד]]=1,M449+1,0),IF(AND(שבוע_בדילוג[[#This Row],[CycleNumber]]&gt;B449,שבוע_בדילוג[[#This Row],[CycleNumber]]&gt;1),IF(שבוע_בדילוג[[#This Row],[וסת השבוע פעיל?]]&lt;&gt;"",M449+1,""),""))</f>
        <v/>
      </c>
      <c r="N450" s="1" t="str">
        <f>IF(שבוע_בדילוג[[#This Row],[וסת השבוע פעיל?2]]="","",IF(AND(שבוע_בדילוג[[#This Row],[וסת השבוע פעיל?]]&lt;&gt;"",שבוע_בדילוג[[#This Row],[CycleNumber]]&lt;B451,B451&lt;&gt;"",שבוע_בדילוג[[#This Row],[וסת השבוע פעיל?]]&lt;3),IF(L451=0,IF(AND(שבוע_בדילוג[[#This Row],[וסת השבוע פעיל?]]&gt;0,J451=1),0,1),0),""))</f>
        <v/>
      </c>
      <c r="O450" s="1" t="str">
        <f t="shared" si="48"/>
        <v/>
      </c>
      <c r="P450" s="1" t="str">
        <f>IF(AND(שבוע_בדילוג[[#This Row],[חיזוי - שבוע]]=1,K451=1),1,"")</f>
        <v/>
      </c>
      <c r="Q450" s="1" t="str">
        <f>IF(AND(שבוע_בדילוג[[#This Row],[וסת השבוע פעיל?]]&lt;3,OR(שבוע_בדילוג[[#This Row],[CycleNumber]]&gt;B451,B451="")),1,"")</f>
        <v/>
      </c>
      <c r="R450" s="1" t="str">
        <f>IF(AND(שבוע_בדילוג[[#This Row],[חיזוי - שבוע]]&lt;&gt;"",שבוע_בדילוג[[#This Row],[וסת השבוע פעיל?2]]=""),1,"")</f>
        <v/>
      </c>
      <c r="S450" s="1" t="str">
        <f>IF(שבוע_בדילוג[[#This Row],[האישה קבעה וסת שבוע בדילוג?]]=1,IF(שבוע_בדילוג[[#This Row],[וסת השבוע פעיל?]]&lt;3,1,0),"")</f>
        <v/>
      </c>
      <c r="T4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0" s="1">
        <f t="shared" si="49"/>
        <v>0</v>
      </c>
      <c r="V450" s="1">
        <f t="shared" si="50"/>
        <v>0</v>
      </c>
      <c r="W450" s="1">
        <f t="shared" si="51"/>
        <v>0</v>
      </c>
      <c r="X450" s="1" t="str">
        <f>IF(שבוע_בדילוג[[#This Row],[3 הפלגות זהות]]="","",IF(שבוע_בדילוג[[#This Row],[3 הפלגות זהות]]=1,שבוע_בדילוג[[#This Row],[LengthofCycle]],X449))</f>
        <v/>
      </c>
      <c r="Z450" s="1" t="str">
        <f>IF(OR(שבוע_בדילוג[[#This Row],[הווסת פעיל?]]=0,שבוע_בדילוג[[#This Row],[הווסת פעיל?]]=""),"",SUM(Z449,שבוע_בדילוג[[#This Row],[הווסת פעיל?]]))</f>
        <v/>
      </c>
      <c r="AA450" s="1" t="str">
        <f>IF(AND(שבוע_בדילוג[[#This Row],[כמה מחזורים עד עקירה]]&lt;&gt;"",Z451=""),שבוע_בדילוג[[#This Row],[כמה מחזורים עד עקירה]],"")</f>
        <v/>
      </c>
      <c r="AB450" s="1" t="str">
        <f>IF(AND(שבוע_בדילוג[[#This Row],[הווסת פעיל?]]=1,שבוע_בדילוג[[#This Row],[וסת קבוע אחרון]]&lt;&gt;X449),שבוע_בדילוג[[#This Row],[וסת קבוע אחרון]],"")</f>
        <v/>
      </c>
      <c r="AC450" s="1" t="str">
        <f>IF(AND(שבוע_בדילוג[[#This Row],[הווסת פעיל?]]=1,Y449=0,שבוע_בדילוג[[#This Row],[וסת קבוע אחרון]]=X449),שבוע_בדילוג[[#This Row],[וסת קבוע אחרון]],"")</f>
        <v/>
      </c>
      <c r="AD450" s="1" t="str">
        <f>IF(AND(שבוע_בדילוג[[#This Row],[הווסת פעיל?]]=1,Y449=0,שבוע_בדילוג[[#This Row],[וסת קבוע אחרון]]&lt;&gt;X449),1,"")</f>
        <v/>
      </c>
      <c r="AE450" s="1" t="str">
        <f>IF(AND(שבוע_בדילוג[[#This Row],[הווסת פעיל?]]&lt;&gt;"",B451=1),שבוע_בדילוג[[#This Row],[CycleNumber]],"")</f>
        <v/>
      </c>
      <c r="AF450" s="1" t="str">
        <f>IF(AND(שבוע_בדילוג[[#This Row],[הווסת פעיל?]]&lt;&gt;"",Y449=""),שבוע_בדילוג[[#This Row],[CycleNumber]],"")</f>
        <v/>
      </c>
      <c r="AG450" s="1" t="str">
        <f>IF(B451=1,"",IF(שבוע_בדילוג[[#This Row],[הווסת פעיל?]]=1,IF(שבוע_בדילוג[[#This Row],[וסת קבוע אחרון]]=F451,1,0),""))</f>
        <v/>
      </c>
      <c r="AH450" s="1" t="str">
        <f>IF(B451=1,"",IF(שבוע_בדילוג[[#This Row],[הווסת פעיל?]]=1,IF(OR(שבוע_בדילוג[[#This Row],[וסת קבוע אחרון]]=F451,F451=שבוע_בדילוג[[#This Row],[LengthofCycle]]),1,0),""))</f>
        <v/>
      </c>
      <c r="AI450" s="1" t="str">
        <f>IF(B451=1,"",IF(שבוע_בדילוג[[#This Row],[הווסת פעיל?]]=1,IF(OR(שבוע_בדילוג[[#This Row],[וסת קבוע אחרון]]=F451,F451=שבוע_בדילוג[[#This Row],[LengthofCycle]],AND(שבוע_בדילוג[[#This Row],[LengthofCycle]]&lt;&gt;שבוע_בדילוג[[#This Row],[וסת קבוע אחרון]],OR(F451=28,F451=29))),1,0),""))</f>
        <v/>
      </c>
      <c r="AJ450" s="1" t="str">
        <f>IF(AND(שבוע_בדילוג[[#This Row],[הווסת פעיל?]]=1,B451=1),1,"")</f>
        <v/>
      </c>
      <c r="AK450" s="4" t="str">
        <f>IF(AND(שבוע_בדילוג[[#This Row],[הווסת פעיל?]]&lt;&gt;1,B451&lt;&gt;1,B451&lt;&gt;""),IF(שבוע_בדילוג[[#This Row],[LengthofCycle]]=F451,1,0),"")</f>
        <v/>
      </c>
      <c r="AL450" s="4" t="str">
        <f>IF(AND(שבוע_בדילוג[[#This Row],[הווסת פעיל?]]&lt;&gt;1,B451&lt;&gt;1,B451&lt;&gt;""),IF(OR(שבוע_בדילוג[[#This Row],[LengthofCycle]]=F451,F451=29),1,0),"")</f>
        <v/>
      </c>
      <c r="AM450" s="4" t="str">
        <f>IF(AND(שבוע_בדילוג[[#This Row],[הווסת פעיל?]]&lt;&gt;1,B451&lt;&gt;1,B451&lt;&gt;""),IF(OR(שבוע_בדילוג[[#This Row],[LengthofCycle]]=F451,F451=29,F451=28),1,0),"")</f>
        <v/>
      </c>
    </row>
    <row r="451" spans="1:39" x14ac:dyDescent="0.25">
      <c r="A451" s="1" t="s">
        <v>96</v>
      </c>
      <c r="B451" s="1">
        <v>1</v>
      </c>
      <c r="C451" s="1">
        <v>0</v>
      </c>
      <c r="D451" s="1">
        <v>1</v>
      </c>
      <c r="E451" s="1">
        <v>0</v>
      </c>
      <c r="F451" s="1">
        <v>28</v>
      </c>
      <c r="H451" s="1">
        <f>שבוע_בדילוג[[#This Row],[LengthofCycle]]+1</f>
        <v>29</v>
      </c>
      <c r="I451" s="1">
        <f>IF(IFERROR(LOOKUP(שבוע_בדילוג[[#This Row],[ClientID]],קביעויות[השבוע בדילוג]),FALSE)=שבוע_בדילוג[[#This Row],[ClientID]],1,"")</f>
        <v>1</v>
      </c>
      <c r="J451" s="1" t="str">
        <f>IF(AND(שבוע_בדילוג[[#This Row],[CycleNumber]]&gt;1,OR(B452="",שבוע_בדילוג[[#This Row],[CycleNumber]]&gt;B450)),IF(OR(AND(שבוע_בדילוג[[#This Row],[LengthofCycle]]=29,F450=29),AND(שבוע_בדילוג[[#This Row],[LengthofCycle]]=36,F450=36)),1,""),"")</f>
        <v/>
      </c>
      <c r="K451" s="1" t="str">
        <f>IF(AND(שבוע_בדילוג[[#This Row],[וסת השבוע]]=1,J450=1,שבוע_בדילוג[[#This Row],[CycleNumber]]&gt;B450),1,"")</f>
        <v/>
      </c>
      <c r="L451" s="1" t="str">
        <f>IF(שבוע_בדילוג[[#This Row],[CycleNumber]]=1,"",IF(שבוע_בדילוג[[#This Row],[וסת השבוע]]=1,0,IF(L450="","",IF(L450=0,IF(שבוע_בדילוג[[#This Row],[LengthofCycle]]=29,0,1),IF(L450=1,IF(שבוע_בדילוג[[#This Row],[LengthofCycle]]+F450=29*2,0,2),IF(L450=2,IF(שבוע_בדילוג[[#This Row],[LengthofCycle]]+F450+F449=29*3,0,3),""))))))</f>
        <v/>
      </c>
      <c r="M451" s="1" t="str">
        <f>IF(שבוע_בדילוג[[#This Row],[וסת השבוע]]=1,IF(שבוע_בדילוג[[#This Row],[וסת השבוע וההפלגה ביחד]]=1,M450+1,0),IF(AND(שבוע_בדילוג[[#This Row],[CycleNumber]]&gt;B450,שבוע_בדילוג[[#This Row],[CycleNumber]]&gt;1),IF(שבוע_בדילוג[[#This Row],[וסת השבוע פעיל?]]&lt;&gt;"",M450+1,""),""))</f>
        <v/>
      </c>
      <c r="N451" s="1" t="str">
        <f>IF(שבוע_בדילוג[[#This Row],[וסת השבוע פעיל?2]]="","",IF(AND(שבוע_בדילוג[[#This Row],[וסת השבוע פעיל?]]&lt;&gt;"",שבוע_בדילוג[[#This Row],[CycleNumber]]&lt;B452,B452&lt;&gt;"",שבוע_בדילוג[[#This Row],[וסת השבוע פעיל?]]&lt;3),IF(L452=0,IF(AND(שבוע_בדילוג[[#This Row],[וסת השבוע פעיל?]]&gt;0,J452=1),0,1),0),""))</f>
        <v/>
      </c>
      <c r="O451" s="1" t="str">
        <f t="shared" si="48"/>
        <v/>
      </c>
      <c r="P451" s="1" t="str">
        <f>IF(AND(שבוע_בדילוג[[#This Row],[חיזוי - שבוע]]=1,K452=1),1,"")</f>
        <v/>
      </c>
      <c r="Q451" s="1" t="str">
        <f>IF(AND(שבוע_בדילוג[[#This Row],[וסת השבוע פעיל?]]&lt;3,OR(שבוע_בדילוג[[#This Row],[CycleNumber]]&gt;B452,B452="")),1,"")</f>
        <v/>
      </c>
      <c r="R451" s="1" t="str">
        <f>IF(AND(שבוע_בדילוג[[#This Row],[חיזוי - שבוע]]&lt;&gt;"",שבוע_בדילוג[[#This Row],[וסת השבוע פעיל?2]]=""),1,"")</f>
        <v/>
      </c>
      <c r="S451" s="1">
        <f>IF(שבוע_בדילוג[[#This Row],[האישה קבעה וסת שבוע בדילוג?]]=1,IF(שבוע_בדילוג[[#This Row],[וסת השבוע פעיל?]]&lt;3,1,0),"")</f>
        <v>0</v>
      </c>
      <c r="T4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1" s="1" t="str">
        <f t="shared" si="49"/>
        <v/>
      </c>
      <c r="V451" s="1" t="str">
        <f t="shared" si="50"/>
        <v/>
      </c>
      <c r="W451" s="1" t="str">
        <f t="shared" si="51"/>
        <v/>
      </c>
      <c r="X451" s="1" t="str">
        <f>IF(שבוע_בדילוג[[#This Row],[3 הפלגות זהות]]="","",IF(שבוע_בדילוג[[#This Row],[3 הפלגות זהות]]=1,שבוע_בדילוג[[#This Row],[LengthofCycle]],X450))</f>
        <v/>
      </c>
      <c r="Y451" s="1" t="str">
        <f>IF(שבוע_בדילוג[[#This Row],[וסת קבוע אחרון]]="","",IF(OR(שבוע_בדילוג[[#This Row],[LengthofCycle]]=שבוע_בדילוג[[#This Row],[וסת קבוע אחרון]],F450=שבוע_בדילוג[[#This Row],[וסת קבוע אחרון]],F449=שבוע_בדילוג[[#This Row],[וסת קבוע אחרון]]),1,0))</f>
        <v/>
      </c>
      <c r="Z451" s="1" t="str">
        <f>IF(OR(שבוע_בדילוג[[#This Row],[הווסת פעיל?]]=0,שבוע_בדילוג[[#This Row],[הווסת פעיל?]]=""),"",SUM(Z450,שבוע_בדילוג[[#This Row],[הווסת פעיל?]]))</f>
        <v/>
      </c>
      <c r="AA451" s="1" t="str">
        <f>IF(AND(שבוע_בדילוג[[#This Row],[כמה מחזורים עד עקירה]]&lt;&gt;"",Z452=""),שבוע_בדילוג[[#This Row],[כמה מחזורים עד עקירה]],"")</f>
        <v/>
      </c>
      <c r="AB451" s="1" t="str">
        <f>IF(AND(שבוע_בדילוג[[#This Row],[הווסת פעיל?]]=1,שבוע_בדילוג[[#This Row],[וסת קבוע אחרון]]&lt;&gt;X450),שבוע_בדילוג[[#This Row],[וסת קבוע אחרון]],"")</f>
        <v/>
      </c>
      <c r="AC451" s="1" t="str">
        <f>IF(AND(שבוע_בדילוג[[#This Row],[הווסת פעיל?]]=1,Y450=0,שבוע_בדילוג[[#This Row],[וסת קבוע אחרון]]=X450),שבוע_בדילוג[[#This Row],[וסת קבוע אחרון]],"")</f>
        <v/>
      </c>
      <c r="AD451" s="1" t="str">
        <f>IF(AND(שבוע_בדילוג[[#This Row],[הווסת פעיל?]]=1,Y450=0,שבוע_בדילוג[[#This Row],[וסת קבוע אחרון]]&lt;&gt;X450),1,"")</f>
        <v/>
      </c>
      <c r="AE451" s="1" t="str">
        <f>IF(AND(שבוע_בדילוג[[#This Row],[הווסת פעיל?]]&lt;&gt;"",B452=1),שבוע_בדילוג[[#This Row],[CycleNumber]],"")</f>
        <v/>
      </c>
      <c r="AF451" s="1" t="str">
        <f>IF(AND(שבוע_בדילוג[[#This Row],[הווסת פעיל?]]&lt;&gt;"",Y450=""),שבוע_בדילוג[[#This Row],[CycleNumber]],"")</f>
        <v/>
      </c>
      <c r="AG451" s="1" t="str">
        <f>IF(B452=1,"",IF(שבוע_בדילוג[[#This Row],[הווסת פעיל?]]=1,IF(שבוע_בדילוג[[#This Row],[וסת קבוע אחרון]]=F452,1,0),""))</f>
        <v/>
      </c>
      <c r="AH451" s="1" t="str">
        <f>IF(B452=1,"",IF(שבוע_בדילוג[[#This Row],[הווסת פעיל?]]=1,IF(OR(שבוע_בדילוג[[#This Row],[וסת קבוע אחרון]]=F452,F452=שבוע_בדילוג[[#This Row],[LengthofCycle]]),1,0),""))</f>
        <v/>
      </c>
      <c r="AI451" s="1" t="str">
        <f>IF(B452=1,"",IF(שבוע_בדילוג[[#This Row],[הווסת פעיל?]]=1,IF(OR(שבוע_בדילוג[[#This Row],[וסת קבוע אחרון]]=F452,F452=שבוע_בדילוג[[#This Row],[LengthofCycle]],AND(שבוע_בדילוג[[#This Row],[LengthofCycle]]&lt;&gt;שבוע_בדילוג[[#This Row],[וסת קבוע אחרון]],OR(F452=28,F452=29))),1,0),""))</f>
        <v/>
      </c>
      <c r="AJ451" s="1" t="str">
        <f>IF(AND(שבוע_בדילוג[[#This Row],[הווסת פעיל?]]=1,B452=1),1,"")</f>
        <v/>
      </c>
      <c r="AK451" s="4">
        <f>IF(AND(שבוע_בדילוג[[#This Row],[הווסת פעיל?]]&lt;&gt;1,B452&lt;&gt;1,B452&lt;&gt;""),IF(שבוע_בדילוג[[#This Row],[LengthofCycle]]=F452,1,0),"")</f>
        <v>0</v>
      </c>
      <c r="AL451" s="4">
        <f>IF(AND(שבוע_בדילוג[[#This Row],[הווסת פעיל?]]&lt;&gt;1,B452&lt;&gt;1,B452&lt;&gt;""),IF(OR(שבוע_בדילוג[[#This Row],[LengthofCycle]]=F452,F452=29),1,0),"")</f>
        <v>0</v>
      </c>
      <c r="AM451" s="4">
        <f>IF(AND(שבוע_בדילוג[[#This Row],[הווסת פעיל?]]&lt;&gt;1,B452&lt;&gt;1,B452&lt;&gt;""),IF(OR(שבוע_בדילוג[[#This Row],[LengthofCycle]]=F452,F452=29,F452=28),1,0),"")</f>
        <v>0</v>
      </c>
    </row>
    <row r="452" spans="1:39" x14ac:dyDescent="0.25">
      <c r="A452" s="1" t="s">
        <v>96</v>
      </c>
      <c r="B452" s="1">
        <v>2</v>
      </c>
      <c r="C452" s="1">
        <v>0</v>
      </c>
      <c r="D452" s="1">
        <v>1</v>
      </c>
      <c r="E452" s="1">
        <v>0</v>
      </c>
      <c r="F452" s="1">
        <v>26</v>
      </c>
      <c r="H452" s="1">
        <f>שבוע_בדילוג[[#This Row],[LengthofCycle]]+1</f>
        <v>27</v>
      </c>
      <c r="I452" s="1">
        <f>IF(IFERROR(LOOKUP(שבוע_בדילוג[[#This Row],[ClientID]],קביעויות[השבוע בדילוג]),FALSE)=שבוע_בדילוג[[#This Row],[ClientID]],1,"")</f>
        <v>1</v>
      </c>
      <c r="J452" s="1" t="str">
        <f>IF(AND(שבוע_בדילוג[[#This Row],[CycleNumber]]&gt;1,OR(B453="",שבוע_בדילוג[[#This Row],[CycleNumber]]&gt;B451)),IF(OR(AND(שבוע_בדילוג[[#This Row],[LengthofCycle]]=29,F451=29),AND(שבוע_בדילוג[[#This Row],[LengthofCycle]]=36,F451=36)),1,""),"")</f>
        <v/>
      </c>
      <c r="K452" s="1" t="str">
        <f>IF(AND(שבוע_בדילוג[[#This Row],[וסת השבוע]]=1,J451=1,שבוע_בדילוג[[#This Row],[CycleNumber]]&gt;B451),1,"")</f>
        <v/>
      </c>
      <c r="L452" s="1" t="str">
        <f>IF(שבוע_בדילוג[[#This Row],[CycleNumber]]=1,"",IF(שבוע_בדילוג[[#This Row],[וסת השבוע]]=1,0,IF(L451="","",IF(L451=0,IF(שבוע_בדילוג[[#This Row],[LengthofCycle]]=29,0,1),IF(L451=1,IF(שבוע_בדילוג[[#This Row],[LengthofCycle]]+F451=29*2,0,2),IF(L451=2,IF(שבוע_בדילוג[[#This Row],[LengthofCycle]]+F451+F450=29*3,0,3),""))))))</f>
        <v/>
      </c>
      <c r="M452" s="1" t="str">
        <f>IF(שבוע_בדילוג[[#This Row],[וסת השבוע]]=1,IF(שבוע_בדילוג[[#This Row],[וסת השבוע וההפלגה ביחד]]=1,M451+1,0),IF(AND(שבוע_בדילוג[[#This Row],[CycleNumber]]&gt;B451,שבוע_בדילוג[[#This Row],[CycleNumber]]&gt;1),IF(שבוע_בדילוג[[#This Row],[וסת השבוע פעיל?]]&lt;&gt;"",M451+1,""),""))</f>
        <v/>
      </c>
      <c r="N452" s="1" t="str">
        <f>IF(שבוע_בדילוג[[#This Row],[וסת השבוע פעיל?2]]="","",IF(AND(שבוע_בדילוג[[#This Row],[וסת השבוע פעיל?]]&lt;&gt;"",שבוע_בדילוג[[#This Row],[CycleNumber]]&lt;B453,B453&lt;&gt;"",שבוע_בדילוג[[#This Row],[וסת השבוע פעיל?]]&lt;3),IF(L453=0,IF(AND(שבוע_בדילוג[[#This Row],[וסת השבוע פעיל?]]&gt;0,J453=1),0,1),0),""))</f>
        <v/>
      </c>
      <c r="O452" s="1" t="str">
        <f t="shared" si="48"/>
        <v/>
      </c>
      <c r="P452" s="1" t="str">
        <f>IF(AND(שבוע_בדילוג[[#This Row],[חיזוי - שבוע]]=1,K453=1),1,"")</f>
        <v/>
      </c>
      <c r="Q452" s="1" t="str">
        <f>IF(AND(שבוע_בדילוג[[#This Row],[וסת השבוע פעיל?]]&lt;3,OR(שבוע_בדילוג[[#This Row],[CycleNumber]]&gt;B453,B453="")),1,"")</f>
        <v/>
      </c>
      <c r="R452" s="1" t="str">
        <f>IF(AND(שבוע_בדילוג[[#This Row],[חיזוי - שבוע]]&lt;&gt;"",שבוע_בדילוג[[#This Row],[וסת השבוע פעיל?2]]=""),1,"")</f>
        <v/>
      </c>
      <c r="S452" s="1">
        <f>IF(שבוע_בדילוג[[#This Row],[האישה קבעה וסת שבוע בדילוג?]]=1,IF(שבוע_בדילוג[[#This Row],[וסת השבוע פעיל?]]&lt;3,1,0),"")</f>
        <v>0</v>
      </c>
      <c r="T4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2" s="1" t="str">
        <f t="shared" si="49"/>
        <v/>
      </c>
      <c r="V452" s="1" t="str">
        <f t="shared" si="50"/>
        <v/>
      </c>
      <c r="W452" s="1" t="str">
        <f t="shared" si="51"/>
        <v/>
      </c>
      <c r="X452" s="1" t="str">
        <f>IF(שבוע_בדילוג[[#This Row],[3 הפלגות זהות]]="","",IF(שבוע_בדילוג[[#This Row],[3 הפלגות זהות]]=1,שבוע_בדילוג[[#This Row],[LengthofCycle]],X451))</f>
        <v/>
      </c>
      <c r="Y452" s="1" t="str">
        <f>IF(שבוע_בדילוג[[#This Row],[וסת קבוע אחרון]]="","",IF(OR(שבוע_בדילוג[[#This Row],[LengthofCycle]]=שבוע_בדילוג[[#This Row],[וסת קבוע אחרון]],F451=שבוע_בדילוג[[#This Row],[וסת קבוע אחרון]],F450=שבוע_בדילוג[[#This Row],[וסת קבוע אחרון]]),1,0))</f>
        <v/>
      </c>
      <c r="Z452" s="1" t="str">
        <f>IF(OR(שבוע_בדילוג[[#This Row],[הווסת פעיל?]]=0,שבוע_בדילוג[[#This Row],[הווסת פעיל?]]=""),"",SUM(Z451,שבוע_בדילוג[[#This Row],[הווסת פעיל?]]))</f>
        <v/>
      </c>
      <c r="AA452" s="1" t="str">
        <f>IF(AND(שבוע_בדילוג[[#This Row],[כמה מחזורים עד עקירה]]&lt;&gt;"",Z453=""),שבוע_בדילוג[[#This Row],[כמה מחזורים עד עקירה]],"")</f>
        <v/>
      </c>
      <c r="AB452" s="1" t="str">
        <f>IF(AND(שבוע_בדילוג[[#This Row],[הווסת פעיל?]]=1,שבוע_בדילוג[[#This Row],[וסת קבוע אחרון]]&lt;&gt;X451),שבוע_בדילוג[[#This Row],[וסת קבוע אחרון]],"")</f>
        <v/>
      </c>
      <c r="AC452" s="1" t="str">
        <f>IF(AND(שבוע_בדילוג[[#This Row],[הווסת פעיל?]]=1,Y451=0,שבוע_בדילוג[[#This Row],[וסת קבוע אחרון]]=X451),שבוע_בדילוג[[#This Row],[וסת קבוע אחרון]],"")</f>
        <v/>
      </c>
      <c r="AD452" s="1" t="str">
        <f>IF(AND(שבוע_בדילוג[[#This Row],[הווסת פעיל?]]=1,Y451=0,שבוע_בדילוג[[#This Row],[וסת קבוע אחרון]]&lt;&gt;X451),1,"")</f>
        <v/>
      </c>
      <c r="AE452" s="1" t="str">
        <f>IF(AND(שבוע_בדילוג[[#This Row],[הווסת פעיל?]]&lt;&gt;"",B453=1),שבוע_בדילוג[[#This Row],[CycleNumber]],"")</f>
        <v/>
      </c>
      <c r="AF452" s="1" t="str">
        <f>IF(AND(שבוע_בדילוג[[#This Row],[הווסת פעיל?]]&lt;&gt;"",Y451=""),שבוע_בדילוג[[#This Row],[CycleNumber]],"")</f>
        <v/>
      </c>
      <c r="AG452" s="1" t="str">
        <f>IF(B453=1,"",IF(שבוע_בדילוג[[#This Row],[הווסת פעיל?]]=1,IF(שבוע_בדילוג[[#This Row],[וסת קבוע אחרון]]=F453,1,0),""))</f>
        <v/>
      </c>
      <c r="AH452" s="1" t="str">
        <f>IF(B453=1,"",IF(שבוע_בדילוג[[#This Row],[הווסת פעיל?]]=1,IF(OR(שבוע_בדילוג[[#This Row],[וסת קבוע אחרון]]=F453,F453=שבוע_בדילוג[[#This Row],[LengthofCycle]]),1,0),""))</f>
        <v/>
      </c>
      <c r="AI452" s="1" t="str">
        <f>IF(B453=1,"",IF(שבוע_בדילוג[[#This Row],[הווסת פעיל?]]=1,IF(OR(שבוע_בדילוג[[#This Row],[וסת קבוע אחרון]]=F453,F453=שבוע_בדילוג[[#This Row],[LengthofCycle]],AND(שבוע_בדילוג[[#This Row],[LengthofCycle]]&lt;&gt;שבוע_בדילוג[[#This Row],[וסת קבוע אחרון]],OR(F453=28,F453=29))),1,0),""))</f>
        <v/>
      </c>
      <c r="AJ452" s="1" t="str">
        <f>IF(AND(שבוע_בדילוג[[#This Row],[הווסת פעיל?]]=1,B453=1),1,"")</f>
        <v/>
      </c>
      <c r="AK452" s="4">
        <f>IF(AND(שבוע_בדילוג[[#This Row],[הווסת פעיל?]]&lt;&gt;1,B453&lt;&gt;1,B453&lt;&gt;""),IF(שבוע_בדילוג[[#This Row],[LengthofCycle]]=F453,1,0),"")</f>
        <v>0</v>
      </c>
      <c r="AL452" s="4">
        <f>IF(AND(שבוע_בדילוג[[#This Row],[הווסת פעיל?]]&lt;&gt;1,B453&lt;&gt;1,B453&lt;&gt;""),IF(OR(שבוע_בדילוג[[#This Row],[LengthofCycle]]=F453,F453=29),1,0),"")</f>
        <v>1</v>
      </c>
      <c r="AM452" s="4">
        <f>IF(AND(שבוע_בדילוג[[#This Row],[הווסת פעיל?]]&lt;&gt;1,B453&lt;&gt;1,B453&lt;&gt;""),IF(OR(שבוע_בדילוג[[#This Row],[LengthofCycle]]=F453,F453=29,F453=28),1,0),"")</f>
        <v>1</v>
      </c>
    </row>
    <row r="453" spans="1:39" x14ac:dyDescent="0.25">
      <c r="A453" s="1" t="s">
        <v>96</v>
      </c>
      <c r="B453" s="1">
        <v>3</v>
      </c>
      <c r="C453" s="1">
        <v>0</v>
      </c>
      <c r="D453" s="1">
        <v>1</v>
      </c>
      <c r="E453" s="1">
        <v>0</v>
      </c>
      <c r="F453" s="1">
        <v>29</v>
      </c>
      <c r="H453" s="1">
        <f>שבוע_בדילוג[[#This Row],[LengthofCycle]]+1</f>
        <v>30</v>
      </c>
      <c r="I453" s="1">
        <f>IF(IFERROR(LOOKUP(שבוע_בדילוג[[#This Row],[ClientID]],קביעויות[השבוע בדילוג]),FALSE)=שבוע_בדילוג[[#This Row],[ClientID]],1,"")</f>
        <v>1</v>
      </c>
      <c r="J453" s="1" t="str">
        <f>IF(AND(שבוע_בדילוג[[#This Row],[CycleNumber]]&gt;1,OR(B454="",שבוע_בדילוג[[#This Row],[CycleNumber]]&gt;B452)),IF(OR(AND(שבוע_בדילוג[[#This Row],[LengthofCycle]]=29,F452=29),AND(שבוע_בדילוג[[#This Row],[LengthofCycle]]=36,F452=36)),1,""),"")</f>
        <v/>
      </c>
      <c r="K453" s="1" t="str">
        <f>IF(AND(שבוע_בדילוג[[#This Row],[וסת השבוע]]=1,J452=1,שבוע_בדילוג[[#This Row],[CycleNumber]]&gt;B452),1,"")</f>
        <v/>
      </c>
      <c r="L453" s="1" t="str">
        <f>IF(שבוע_בדילוג[[#This Row],[CycleNumber]]=1,"",IF(שבוע_בדילוג[[#This Row],[וסת השבוע]]=1,0,IF(L452="","",IF(L452=0,IF(שבוע_בדילוג[[#This Row],[LengthofCycle]]=29,0,1),IF(L452=1,IF(שבוע_בדילוג[[#This Row],[LengthofCycle]]+F452=29*2,0,2),IF(L452=2,IF(שבוע_בדילוג[[#This Row],[LengthofCycle]]+F452+F451=29*3,0,3),""))))))</f>
        <v/>
      </c>
      <c r="M453" s="1" t="str">
        <f>IF(שבוע_בדילוג[[#This Row],[וסת השבוע]]=1,IF(שבוע_בדילוג[[#This Row],[וסת השבוע וההפלגה ביחד]]=1,M452+1,0),IF(AND(שבוע_בדילוג[[#This Row],[CycleNumber]]&gt;B452,שבוע_בדילוג[[#This Row],[CycleNumber]]&gt;1),IF(שבוע_בדילוג[[#This Row],[וסת השבוע פעיל?]]&lt;&gt;"",M452+1,""),""))</f>
        <v/>
      </c>
      <c r="N453" s="1" t="str">
        <f>IF(שבוע_בדילוג[[#This Row],[וסת השבוע פעיל?2]]="","",IF(AND(שבוע_בדילוג[[#This Row],[וסת השבוע פעיל?]]&lt;&gt;"",שבוע_בדילוג[[#This Row],[CycleNumber]]&lt;B454,B454&lt;&gt;"",שבוע_בדילוג[[#This Row],[וסת השבוע פעיל?]]&lt;3),IF(L454=0,IF(AND(שבוע_בדילוג[[#This Row],[וסת השבוע פעיל?]]&gt;0,J454=1),0,1),0),""))</f>
        <v/>
      </c>
      <c r="O453" s="1" t="str">
        <f t="shared" si="48"/>
        <v/>
      </c>
      <c r="P453" s="1" t="str">
        <f>IF(AND(שבוע_בדילוג[[#This Row],[חיזוי - שבוע]]=1,K454=1),1,"")</f>
        <v/>
      </c>
      <c r="Q453" s="1" t="str">
        <f>IF(AND(שבוע_בדילוג[[#This Row],[וסת השבוע פעיל?]]&lt;3,OR(שבוע_בדילוג[[#This Row],[CycleNumber]]&gt;B454,B454="")),1,"")</f>
        <v/>
      </c>
      <c r="R453" s="1" t="str">
        <f>IF(AND(שבוע_בדילוג[[#This Row],[חיזוי - שבוע]]&lt;&gt;"",שבוע_בדילוג[[#This Row],[וסת השבוע פעיל?2]]=""),1,"")</f>
        <v/>
      </c>
      <c r="S453" s="1">
        <f>IF(שבוע_בדילוג[[#This Row],[האישה קבעה וסת שבוע בדילוג?]]=1,IF(שבוע_בדילוג[[#This Row],[וסת השבוע פעיל?]]&lt;3,1,0),"")</f>
        <v>0</v>
      </c>
      <c r="T4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3" s="1">
        <f t="shared" si="49"/>
        <v>0</v>
      </c>
      <c r="V453" s="1" t="str">
        <f t="shared" si="50"/>
        <v/>
      </c>
      <c r="W453" s="1" t="str">
        <f t="shared" si="51"/>
        <v/>
      </c>
      <c r="X453" s="1" t="str">
        <f>IF(שבוע_בדילוג[[#This Row],[3 הפלגות זהות]]="","",IF(שבוע_בדילוג[[#This Row],[3 הפלגות זהות]]=1,שבוע_בדילוג[[#This Row],[LengthofCycle]],X452))</f>
        <v/>
      </c>
      <c r="Y453" s="1" t="str">
        <f>IF(שבוע_בדילוג[[#This Row],[וסת קבוע אחרון]]="","",IF(OR(שבוע_בדילוג[[#This Row],[LengthofCycle]]=שבוע_בדילוג[[#This Row],[וסת קבוע אחרון]],F452=שבוע_בדילוג[[#This Row],[וסת קבוע אחרון]],F451=שבוע_בדילוג[[#This Row],[וסת קבוע אחרון]]),1,0))</f>
        <v/>
      </c>
      <c r="Z453" s="1" t="str">
        <f>IF(OR(שבוע_בדילוג[[#This Row],[הווסת פעיל?]]=0,שבוע_בדילוג[[#This Row],[הווסת פעיל?]]=""),"",SUM(Z452,שבוע_בדילוג[[#This Row],[הווסת פעיל?]]))</f>
        <v/>
      </c>
      <c r="AA453" s="1" t="str">
        <f>IF(AND(שבוע_בדילוג[[#This Row],[כמה מחזורים עד עקירה]]&lt;&gt;"",Z454=""),שבוע_בדילוג[[#This Row],[כמה מחזורים עד עקירה]],"")</f>
        <v/>
      </c>
      <c r="AB453" s="1" t="str">
        <f>IF(AND(שבוע_בדילוג[[#This Row],[הווסת פעיל?]]=1,שבוע_בדילוג[[#This Row],[וסת קבוע אחרון]]&lt;&gt;X452),שבוע_בדילוג[[#This Row],[וסת קבוע אחרון]],"")</f>
        <v/>
      </c>
      <c r="AC453" s="1" t="str">
        <f>IF(AND(שבוע_בדילוג[[#This Row],[הווסת פעיל?]]=1,Y452=0,שבוע_בדילוג[[#This Row],[וסת קבוע אחרון]]=X452),שבוע_בדילוג[[#This Row],[וסת קבוע אחרון]],"")</f>
        <v/>
      </c>
      <c r="AD453" s="1" t="str">
        <f>IF(AND(שבוע_בדילוג[[#This Row],[הווסת פעיל?]]=1,Y452=0,שבוע_בדילוג[[#This Row],[וסת קבוע אחרון]]&lt;&gt;X452),1,"")</f>
        <v/>
      </c>
      <c r="AE453" s="1" t="str">
        <f>IF(AND(שבוע_בדילוג[[#This Row],[הווסת פעיל?]]&lt;&gt;"",B454=1),שבוע_בדילוג[[#This Row],[CycleNumber]],"")</f>
        <v/>
      </c>
      <c r="AF453" s="1" t="str">
        <f>IF(AND(שבוע_בדילוג[[#This Row],[הווסת פעיל?]]&lt;&gt;"",Y452=""),שבוע_בדילוג[[#This Row],[CycleNumber]],"")</f>
        <v/>
      </c>
      <c r="AG453" s="1" t="str">
        <f>IF(B454=1,"",IF(שבוע_בדילוג[[#This Row],[הווסת פעיל?]]=1,IF(שבוע_בדילוג[[#This Row],[וסת קבוע אחרון]]=F454,1,0),""))</f>
        <v/>
      </c>
      <c r="AH453" s="1" t="str">
        <f>IF(B454=1,"",IF(שבוע_בדילוג[[#This Row],[הווסת פעיל?]]=1,IF(OR(שבוע_בדילוג[[#This Row],[וסת קבוע אחרון]]=F454,F454=שבוע_בדילוג[[#This Row],[LengthofCycle]]),1,0),""))</f>
        <v/>
      </c>
      <c r="AI453" s="1" t="str">
        <f>IF(B454=1,"",IF(שבוע_בדילוג[[#This Row],[הווסת פעיל?]]=1,IF(OR(שבוע_בדילוג[[#This Row],[וסת קבוע אחרון]]=F454,F454=שבוע_בדילוג[[#This Row],[LengthofCycle]],AND(שבוע_בדילוג[[#This Row],[LengthofCycle]]&lt;&gt;שבוע_בדילוג[[#This Row],[וסת קבוע אחרון]],OR(F454=28,F454=29))),1,0),""))</f>
        <v/>
      </c>
      <c r="AJ453" s="1" t="str">
        <f>IF(AND(שבוע_בדילוג[[#This Row],[הווסת פעיל?]]=1,B454=1),1,"")</f>
        <v/>
      </c>
      <c r="AK453" s="4">
        <f>IF(AND(שבוע_בדילוג[[#This Row],[הווסת פעיל?]]&lt;&gt;1,B454&lt;&gt;1,B454&lt;&gt;""),IF(שבוע_בדילוג[[#This Row],[LengthofCycle]]=F454,1,0),"")</f>
        <v>0</v>
      </c>
      <c r="AL453" s="4">
        <f>IF(AND(שבוע_בדילוג[[#This Row],[הווסת פעיל?]]&lt;&gt;1,B454&lt;&gt;1,B454&lt;&gt;""),IF(OR(שבוע_בדילוג[[#This Row],[LengthofCycle]]=F454,F454=29),1,0),"")</f>
        <v>0</v>
      </c>
      <c r="AM453" s="4">
        <f>IF(AND(שבוע_בדילוג[[#This Row],[הווסת פעיל?]]&lt;&gt;1,B454&lt;&gt;1,B454&lt;&gt;""),IF(OR(שבוע_בדילוג[[#This Row],[LengthofCycle]]=F454,F454=29,F454=28),1,0),"")</f>
        <v>0</v>
      </c>
    </row>
    <row r="454" spans="1:39" x14ac:dyDescent="0.25">
      <c r="A454" s="1" t="s">
        <v>96</v>
      </c>
      <c r="B454" s="1">
        <v>4</v>
      </c>
      <c r="C454" s="1">
        <v>0</v>
      </c>
      <c r="D454" s="1">
        <v>1</v>
      </c>
      <c r="E454" s="1">
        <v>0</v>
      </c>
      <c r="F454" s="1">
        <v>26</v>
      </c>
      <c r="H454" s="1">
        <f>שבוע_בדילוג[[#This Row],[LengthofCycle]]+1</f>
        <v>27</v>
      </c>
      <c r="I454" s="1">
        <f>IF(IFERROR(LOOKUP(שבוע_בדילוג[[#This Row],[ClientID]],קביעויות[השבוע בדילוג]),FALSE)=שבוע_בדילוג[[#This Row],[ClientID]],1,"")</f>
        <v>1</v>
      </c>
      <c r="J454" s="1" t="str">
        <f>IF(AND(שבוע_בדילוג[[#This Row],[CycleNumber]]&gt;1,OR(B455="",שבוע_בדילוג[[#This Row],[CycleNumber]]&gt;B453)),IF(OR(AND(שבוע_בדילוג[[#This Row],[LengthofCycle]]=29,F453=29),AND(שבוע_בדילוג[[#This Row],[LengthofCycle]]=36,F453=36)),1,""),"")</f>
        <v/>
      </c>
      <c r="K454" s="1" t="str">
        <f>IF(AND(שבוע_בדילוג[[#This Row],[וסת השבוע]]=1,J453=1,שבוע_בדילוג[[#This Row],[CycleNumber]]&gt;B453),1,"")</f>
        <v/>
      </c>
      <c r="L454" s="1" t="str">
        <f>IF(שבוע_בדילוג[[#This Row],[CycleNumber]]=1,"",IF(שבוע_בדילוג[[#This Row],[וסת השבוע]]=1,0,IF(L453="","",IF(L453=0,IF(שבוע_בדילוג[[#This Row],[LengthofCycle]]=29,0,1),IF(L453=1,IF(שבוע_בדילוג[[#This Row],[LengthofCycle]]+F453=29*2,0,2),IF(L453=2,IF(שבוע_בדילוג[[#This Row],[LengthofCycle]]+F453+F452=29*3,0,3),""))))))</f>
        <v/>
      </c>
      <c r="M454" s="1" t="str">
        <f>IF(שבוע_בדילוג[[#This Row],[וסת השבוע]]=1,IF(שבוע_בדילוג[[#This Row],[וסת השבוע וההפלגה ביחד]]=1,M453+1,0),IF(AND(שבוע_בדילוג[[#This Row],[CycleNumber]]&gt;B453,שבוע_בדילוג[[#This Row],[CycleNumber]]&gt;1),IF(שבוע_בדילוג[[#This Row],[וסת השבוע פעיל?]]&lt;&gt;"",M453+1,""),""))</f>
        <v/>
      </c>
      <c r="N454" s="1" t="str">
        <f>IF(שבוע_בדילוג[[#This Row],[וסת השבוע פעיל?2]]="","",IF(AND(שבוע_בדילוג[[#This Row],[וסת השבוע פעיל?]]&lt;&gt;"",שבוע_בדילוג[[#This Row],[CycleNumber]]&lt;B455,B455&lt;&gt;"",שבוע_בדילוג[[#This Row],[וסת השבוע פעיל?]]&lt;3),IF(L455=0,IF(AND(שבוע_בדילוג[[#This Row],[וסת השבוע פעיל?]]&gt;0,J455=1),0,1),0),""))</f>
        <v/>
      </c>
      <c r="O454" s="1" t="str">
        <f t="shared" si="48"/>
        <v/>
      </c>
      <c r="P454" s="1" t="str">
        <f>IF(AND(שבוע_בדילוג[[#This Row],[חיזוי - שבוע]]=1,K455=1),1,"")</f>
        <v/>
      </c>
      <c r="Q454" s="1" t="str">
        <f>IF(AND(שבוע_בדילוג[[#This Row],[וסת השבוע פעיל?]]&lt;3,OR(שבוע_בדילוג[[#This Row],[CycleNumber]]&gt;B455,B455="")),1,"")</f>
        <v/>
      </c>
      <c r="R454" s="1" t="str">
        <f>IF(AND(שבוע_בדילוג[[#This Row],[חיזוי - שבוע]]&lt;&gt;"",שבוע_בדילוג[[#This Row],[וסת השבוע פעיל?2]]=""),1,"")</f>
        <v/>
      </c>
      <c r="S454" s="1">
        <f>IF(שבוע_בדילוג[[#This Row],[האישה קבעה וסת שבוע בדילוג?]]=1,IF(שבוע_בדילוג[[#This Row],[וסת השבוע פעיל?]]&lt;3,1,0),"")</f>
        <v>0</v>
      </c>
      <c r="T4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4" s="1">
        <f t="shared" si="49"/>
        <v>0</v>
      </c>
      <c r="V454" s="1">
        <f t="shared" si="50"/>
        <v>0</v>
      </c>
      <c r="W454" s="1" t="str">
        <f t="shared" si="51"/>
        <v/>
      </c>
      <c r="X454" s="1" t="str">
        <f>IF(שבוע_בדילוג[[#This Row],[3 הפלגות זהות]]="","",IF(שבוע_בדילוג[[#This Row],[3 הפלגות זהות]]=1,שבוע_בדילוג[[#This Row],[LengthofCycle]],X453))</f>
        <v/>
      </c>
      <c r="Y454" s="1" t="str">
        <f>IF(שבוע_בדילוג[[#This Row],[וסת קבוע אחרון]]="","",IF(OR(שבוע_בדילוג[[#This Row],[LengthofCycle]]=שבוע_בדילוג[[#This Row],[וסת קבוע אחרון]],F453=שבוע_בדילוג[[#This Row],[וסת קבוע אחרון]],F452=שבוע_בדילוג[[#This Row],[וסת קבוע אחרון]]),1,0))</f>
        <v/>
      </c>
      <c r="Z454" s="1" t="str">
        <f>IF(OR(שבוע_בדילוג[[#This Row],[הווסת פעיל?]]=0,שבוע_בדילוג[[#This Row],[הווסת פעיל?]]=""),"",SUM(Z453,שבוע_בדילוג[[#This Row],[הווסת פעיל?]]))</f>
        <v/>
      </c>
      <c r="AA454" s="1" t="str">
        <f>IF(AND(שבוע_בדילוג[[#This Row],[כמה מחזורים עד עקירה]]&lt;&gt;"",Z455=""),שבוע_בדילוג[[#This Row],[כמה מחזורים עד עקירה]],"")</f>
        <v/>
      </c>
      <c r="AB454" s="1" t="str">
        <f>IF(AND(שבוע_בדילוג[[#This Row],[הווסת פעיל?]]=1,שבוע_בדילוג[[#This Row],[וסת קבוע אחרון]]&lt;&gt;X453),שבוע_בדילוג[[#This Row],[וסת קבוע אחרון]],"")</f>
        <v/>
      </c>
      <c r="AC454" s="1" t="str">
        <f>IF(AND(שבוע_בדילוג[[#This Row],[הווסת פעיל?]]=1,Y453=0,שבוע_בדילוג[[#This Row],[וסת קבוע אחרון]]=X453),שבוע_בדילוג[[#This Row],[וסת קבוע אחרון]],"")</f>
        <v/>
      </c>
      <c r="AD454" s="1" t="str">
        <f>IF(AND(שבוע_בדילוג[[#This Row],[הווסת פעיל?]]=1,Y453=0,שבוע_בדילוג[[#This Row],[וסת קבוע אחרון]]&lt;&gt;X453),1,"")</f>
        <v/>
      </c>
      <c r="AE454" s="1" t="str">
        <f>IF(AND(שבוע_בדילוג[[#This Row],[הווסת פעיל?]]&lt;&gt;"",B455=1),שבוע_בדילוג[[#This Row],[CycleNumber]],"")</f>
        <v/>
      </c>
      <c r="AF454" s="1" t="str">
        <f>IF(AND(שבוע_בדילוג[[#This Row],[הווסת פעיל?]]&lt;&gt;"",Y453=""),שבוע_בדילוג[[#This Row],[CycleNumber]],"")</f>
        <v/>
      </c>
      <c r="AG454" s="1" t="str">
        <f>IF(B455=1,"",IF(שבוע_בדילוג[[#This Row],[הווסת פעיל?]]=1,IF(שבוע_בדילוג[[#This Row],[וסת קבוע אחרון]]=F455,1,0),""))</f>
        <v/>
      </c>
      <c r="AH454" s="1" t="str">
        <f>IF(B455=1,"",IF(שבוע_בדילוג[[#This Row],[הווסת פעיל?]]=1,IF(OR(שבוע_בדילוג[[#This Row],[וסת קבוע אחרון]]=F455,F455=שבוע_בדילוג[[#This Row],[LengthofCycle]]),1,0),""))</f>
        <v/>
      </c>
      <c r="AI454" s="1" t="str">
        <f>IF(B455=1,"",IF(שבוע_בדילוג[[#This Row],[הווסת פעיל?]]=1,IF(OR(שבוע_בדילוג[[#This Row],[וסת קבוע אחרון]]=F455,F455=שבוע_בדילוג[[#This Row],[LengthofCycle]],AND(שבוע_בדילוג[[#This Row],[LengthofCycle]]&lt;&gt;שבוע_בדילוג[[#This Row],[וסת קבוע אחרון]],OR(F455=28,F455=29))),1,0),""))</f>
        <v/>
      </c>
      <c r="AJ454" s="1" t="str">
        <f>IF(AND(שבוע_בדילוג[[#This Row],[הווסת פעיל?]]=1,B455=1),1,"")</f>
        <v/>
      </c>
      <c r="AK454" s="4">
        <f>IF(AND(שבוע_בדילוג[[#This Row],[הווסת פעיל?]]&lt;&gt;1,B455&lt;&gt;1,B455&lt;&gt;""),IF(שבוע_בדילוג[[#This Row],[LengthofCycle]]=F455,1,0),"")</f>
        <v>0</v>
      </c>
      <c r="AL454" s="4">
        <f>IF(AND(שבוע_בדילוג[[#This Row],[הווסת פעיל?]]&lt;&gt;1,B455&lt;&gt;1,B455&lt;&gt;""),IF(OR(שבוע_בדילוג[[#This Row],[LengthofCycle]]=F455,F455=29),1,0),"")</f>
        <v>0</v>
      </c>
      <c r="AM454" s="4">
        <f>IF(AND(שבוע_בדילוג[[#This Row],[הווסת פעיל?]]&lt;&gt;1,B455&lt;&gt;1,B455&lt;&gt;""),IF(OR(שבוע_בדילוג[[#This Row],[LengthofCycle]]=F455,F455=29,F455=28),1,0),"")</f>
        <v>0</v>
      </c>
    </row>
    <row r="455" spans="1:39" x14ac:dyDescent="0.25">
      <c r="A455" s="1" t="s">
        <v>96</v>
      </c>
      <c r="B455" s="1">
        <v>5</v>
      </c>
      <c r="C455" s="1">
        <v>0</v>
      </c>
      <c r="D455" s="1">
        <v>1</v>
      </c>
      <c r="E455" s="1">
        <v>0</v>
      </c>
      <c r="F455" s="1">
        <v>27</v>
      </c>
      <c r="H455" s="1">
        <f>שבוע_בדילוג[[#This Row],[LengthofCycle]]+1</f>
        <v>28</v>
      </c>
      <c r="I455" s="1">
        <f>IF(IFERROR(LOOKUP(שבוע_בדילוג[[#This Row],[ClientID]],קביעויות[השבוע בדילוג]),FALSE)=שבוע_בדילוג[[#This Row],[ClientID]],1,"")</f>
        <v>1</v>
      </c>
      <c r="J455" s="1" t="str">
        <f>IF(AND(שבוע_בדילוג[[#This Row],[CycleNumber]]&gt;1,OR(B456="",שבוע_בדילוג[[#This Row],[CycleNumber]]&gt;B454)),IF(OR(AND(שבוע_בדילוג[[#This Row],[LengthofCycle]]=29,F454=29),AND(שבוע_בדילוג[[#This Row],[LengthofCycle]]=36,F454=36)),1,""),"")</f>
        <v/>
      </c>
      <c r="K455" s="1" t="str">
        <f>IF(AND(שבוע_בדילוג[[#This Row],[וסת השבוע]]=1,J454=1,שבוע_בדילוג[[#This Row],[CycleNumber]]&gt;B454),1,"")</f>
        <v/>
      </c>
      <c r="L455" s="1" t="str">
        <f>IF(שבוע_בדילוג[[#This Row],[CycleNumber]]=1,"",IF(שבוע_בדילוג[[#This Row],[וסת השבוע]]=1,0,IF(L454="","",IF(L454=0,IF(שבוע_בדילוג[[#This Row],[LengthofCycle]]=29,0,1),IF(L454=1,IF(שבוע_בדילוג[[#This Row],[LengthofCycle]]+F454=29*2,0,2),IF(L454=2,IF(שבוע_בדילוג[[#This Row],[LengthofCycle]]+F454+F453=29*3,0,3),""))))))</f>
        <v/>
      </c>
      <c r="M455" s="1" t="str">
        <f>IF(שבוע_בדילוג[[#This Row],[וסת השבוע]]=1,IF(שבוע_בדילוג[[#This Row],[וסת השבוע וההפלגה ביחד]]=1,M454+1,0),IF(AND(שבוע_בדילוג[[#This Row],[CycleNumber]]&gt;B454,שבוע_בדילוג[[#This Row],[CycleNumber]]&gt;1),IF(שבוע_בדילוג[[#This Row],[וסת השבוע פעיל?]]&lt;&gt;"",M454+1,""),""))</f>
        <v/>
      </c>
      <c r="N455" s="1" t="str">
        <f>IF(שבוע_בדילוג[[#This Row],[וסת השבוע פעיל?2]]="","",IF(AND(שבוע_בדילוג[[#This Row],[וסת השבוע פעיל?]]&lt;&gt;"",שבוע_בדילוג[[#This Row],[CycleNumber]]&lt;B456,B456&lt;&gt;"",שבוע_בדילוג[[#This Row],[וסת השבוע פעיל?]]&lt;3),IF(L456=0,IF(AND(שבוע_בדילוג[[#This Row],[וסת השבוע פעיל?]]&gt;0,J456=1),0,1),0),""))</f>
        <v/>
      </c>
      <c r="O455" s="1" t="str">
        <f t="shared" si="48"/>
        <v/>
      </c>
      <c r="P455" s="1" t="str">
        <f>IF(AND(שבוע_בדילוג[[#This Row],[חיזוי - שבוע]]=1,K456=1),1,"")</f>
        <v/>
      </c>
      <c r="Q455" s="1" t="str">
        <f>IF(AND(שבוע_בדילוג[[#This Row],[וסת השבוע פעיל?]]&lt;3,OR(שבוע_בדילוג[[#This Row],[CycleNumber]]&gt;B456,B456="")),1,"")</f>
        <v/>
      </c>
      <c r="R455" s="1" t="str">
        <f>IF(AND(שבוע_בדילוג[[#This Row],[חיזוי - שבוע]]&lt;&gt;"",שבוע_בדילוג[[#This Row],[וסת השבוע פעיל?2]]=""),1,"")</f>
        <v/>
      </c>
      <c r="S455" s="1">
        <f>IF(שבוע_בדילוג[[#This Row],[האישה קבעה וסת שבוע בדילוג?]]=1,IF(שבוע_בדילוג[[#This Row],[וסת השבוע פעיל?]]&lt;3,1,0),"")</f>
        <v>0</v>
      </c>
      <c r="T4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5" s="1">
        <f t="shared" si="49"/>
        <v>0</v>
      </c>
      <c r="V455" s="1">
        <f t="shared" si="50"/>
        <v>0</v>
      </c>
      <c r="W455" s="1">
        <f t="shared" si="51"/>
        <v>0</v>
      </c>
      <c r="X455" s="1" t="str">
        <f>IF(שבוע_בדילוג[[#This Row],[3 הפלגות זהות]]="","",IF(שבוע_בדילוג[[#This Row],[3 הפלגות זהות]]=1,שבוע_בדילוג[[#This Row],[LengthofCycle]],X454))</f>
        <v/>
      </c>
      <c r="Y455" s="1" t="str">
        <f>IF(שבוע_בדילוג[[#This Row],[וסת קבוע אחרון]]="","",IF(OR(שבוע_בדילוג[[#This Row],[LengthofCycle]]=שבוע_בדילוג[[#This Row],[וסת קבוע אחרון]],F454=שבוע_בדילוג[[#This Row],[וסת קבוע אחרון]],F453=שבוע_בדילוג[[#This Row],[וסת קבוע אחרון]]),1,0))</f>
        <v/>
      </c>
      <c r="Z455" s="1" t="str">
        <f>IF(OR(שבוע_בדילוג[[#This Row],[הווסת פעיל?]]=0,שבוע_בדילוג[[#This Row],[הווסת פעיל?]]=""),"",SUM(Z454,שבוע_בדילוג[[#This Row],[הווסת פעיל?]]))</f>
        <v/>
      </c>
      <c r="AA455" s="1" t="str">
        <f>IF(AND(שבוע_בדילוג[[#This Row],[כמה מחזורים עד עקירה]]&lt;&gt;"",Z456=""),שבוע_בדילוג[[#This Row],[כמה מחזורים עד עקירה]],"")</f>
        <v/>
      </c>
      <c r="AB455" s="1" t="str">
        <f>IF(AND(שבוע_בדילוג[[#This Row],[הווסת פעיל?]]=1,שבוע_בדילוג[[#This Row],[וסת קבוע אחרון]]&lt;&gt;X454),שבוע_בדילוג[[#This Row],[וסת קבוע אחרון]],"")</f>
        <v/>
      </c>
      <c r="AC455" s="1" t="str">
        <f>IF(AND(שבוע_בדילוג[[#This Row],[הווסת פעיל?]]=1,Y454=0,שבוע_בדילוג[[#This Row],[וסת קבוע אחרון]]=X454),שבוע_בדילוג[[#This Row],[וסת קבוע אחרון]],"")</f>
        <v/>
      </c>
      <c r="AD455" s="1" t="str">
        <f>IF(AND(שבוע_בדילוג[[#This Row],[הווסת פעיל?]]=1,Y454=0,שבוע_בדילוג[[#This Row],[וסת קבוע אחרון]]&lt;&gt;X454),1,"")</f>
        <v/>
      </c>
      <c r="AE455" s="1" t="str">
        <f>IF(AND(שבוע_בדילוג[[#This Row],[הווסת פעיל?]]&lt;&gt;"",B456=1),שבוע_בדילוג[[#This Row],[CycleNumber]],"")</f>
        <v/>
      </c>
      <c r="AF455" s="1" t="str">
        <f>IF(AND(שבוע_בדילוג[[#This Row],[הווסת פעיל?]]&lt;&gt;"",Y454=""),שבוע_בדילוג[[#This Row],[CycleNumber]],"")</f>
        <v/>
      </c>
      <c r="AG455" s="1" t="str">
        <f>IF(B456=1,"",IF(שבוע_בדילוג[[#This Row],[הווסת פעיל?]]=1,IF(שבוע_בדילוג[[#This Row],[וסת קבוע אחרון]]=F456,1,0),""))</f>
        <v/>
      </c>
      <c r="AH455" s="1" t="str">
        <f>IF(B456=1,"",IF(שבוע_בדילוג[[#This Row],[הווסת פעיל?]]=1,IF(OR(שבוע_בדילוג[[#This Row],[וסת קבוע אחרון]]=F456,F456=שבוע_בדילוג[[#This Row],[LengthofCycle]]),1,0),""))</f>
        <v/>
      </c>
      <c r="AI455" s="1" t="str">
        <f>IF(B456=1,"",IF(שבוע_בדילוג[[#This Row],[הווסת פעיל?]]=1,IF(OR(שבוע_בדילוג[[#This Row],[וסת קבוע אחרון]]=F456,F456=שבוע_בדילוג[[#This Row],[LengthofCycle]],AND(שבוע_בדילוג[[#This Row],[LengthofCycle]]&lt;&gt;שבוע_בדילוג[[#This Row],[וסת קבוע אחרון]],OR(F456=28,F456=29))),1,0),""))</f>
        <v/>
      </c>
      <c r="AJ455" s="1" t="str">
        <f>IF(AND(שבוע_בדילוג[[#This Row],[הווסת פעיל?]]=1,B456=1),1,"")</f>
        <v/>
      </c>
      <c r="AK455" s="4">
        <f>IF(AND(שבוע_בדילוג[[#This Row],[הווסת פעיל?]]&lt;&gt;1,B456&lt;&gt;1,B456&lt;&gt;""),IF(שבוע_בדילוג[[#This Row],[LengthofCycle]]=F456,1,0),"")</f>
        <v>1</v>
      </c>
      <c r="AL455" s="4">
        <f>IF(AND(שבוע_בדילוג[[#This Row],[הווסת פעיל?]]&lt;&gt;1,B456&lt;&gt;1,B456&lt;&gt;""),IF(OR(שבוע_בדילוג[[#This Row],[LengthofCycle]]=F456,F456=29),1,0),"")</f>
        <v>1</v>
      </c>
      <c r="AM455" s="4">
        <f>IF(AND(שבוע_בדילוג[[#This Row],[הווסת פעיל?]]&lt;&gt;1,B456&lt;&gt;1,B456&lt;&gt;""),IF(OR(שבוע_בדילוג[[#This Row],[LengthofCycle]]=F456,F456=29,F456=28),1,0),"")</f>
        <v>1</v>
      </c>
    </row>
    <row r="456" spans="1:39" x14ac:dyDescent="0.25">
      <c r="A456" s="1" t="s">
        <v>96</v>
      </c>
      <c r="B456" s="1">
        <v>6</v>
      </c>
      <c r="C456" s="1">
        <v>0</v>
      </c>
      <c r="D456" s="1">
        <v>1</v>
      </c>
      <c r="E456" s="1">
        <v>0</v>
      </c>
      <c r="F456" s="1">
        <v>27</v>
      </c>
      <c r="H456" s="1">
        <f>שבוע_בדילוג[[#This Row],[LengthofCycle]]+1</f>
        <v>28</v>
      </c>
      <c r="I456" s="1">
        <f>IF(IFERROR(LOOKUP(שבוע_בדילוג[[#This Row],[ClientID]],קביעויות[השבוע בדילוג]),FALSE)=שבוע_בדילוג[[#This Row],[ClientID]],1,"")</f>
        <v>1</v>
      </c>
      <c r="J456" s="1" t="str">
        <f>IF(AND(שבוע_בדילוג[[#This Row],[CycleNumber]]&gt;1,OR(B457="",שבוע_בדילוג[[#This Row],[CycleNumber]]&gt;B455)),IF(OR(AND(שבוע_בדילוג[[#This Row],[LengthofCycle]]=29,F455=29),AND(שבוע_בדילוג[[#This Row],[LengthofCycle]]=36,F455=36)),1,""),"")</f>
        <v/>
      </c>
      <c r="K456" s="1" t="str">
        <f>IF(AND(שבוע_בדילוג[[#This Row],[וסת השבוע]]=1,J455=1,שבוע_בדילוג[[#This Row],[CycleNumber]]&gt;B455),1,"")</f>
        <v/>
      </c>
      <c r="L456" s="1" t="str">
        <f>IF(שבוע_בדילוג[[#This Row],[CycleNumber]]=1,"",IF(שבוע_בדילוג[[#This Row],[וסת השבוע]]=1,0,IF(L455="","",IF(L455=0,IF(שבוע_בדילוג[[#This Row],[LengthofCycle]]=29,0,1),IF(L455=1,IF(שבוע_בדילוג[[#This Row],[LengthofCycle]]+F455=29*2,0,2),IF(L455=2,IF(שבוע_בדילוג[[#This Row],[LengthofCycle]]+F455+F454=29*3,0,3),""))))))</f>
        <v/>
      </c>
      <c r="M456" s="1" t="str">
        <f>IF(שבוע_בדילוג[[#This Row],[וסת השבוע]]=1,IF(שבוע_בדילוג[[#This Row],[וסת השבוע וההפלגה ביחד]]=1,M455+1,0),IF(AND(שבוע_בדילוג[[#This Row],[CycleNumber]]&gt;B455,שבוע_בדילוג[[#This Row],[CycleNumber]]&gt;1),IF(שבוע_בדילוג[[#This Row],[וסת השבוע פעיל?]]&lt;&gt;"",M455+1,""),""))</f>
        <v/>
      </c>
      <c r="N456" s="1" t="str">
        <f>IF(שבוע_בדילוג[[#This Row],[וסת השבוע פעיל?2]]="","",IF(AND(שבוע_בדילוג[[#This Row],[וסת השבוע פעיל?]]&lt;&gt;"",שבוע_בדילוג[[#This Row],[CycleNumber]]&lt;B457,B457&lt;&gt;"",שבוע_בדילוג[[#This Row],[וסת השבוע פעיל?]]&lt;3),IF(L457=0,IF(AND(שבוע_בדילוג[[#This Row],[וסת השבוע פעיל?]]&gt;0,J457=1),0,1),0),""))</f>
        <v/>
      </c>
      <c r="O456" s="1" t="str">
        <f t="shared" si="48"/>
        <v/>
      </c>
      <c r="P456" s="1" t="str">
        <f>IF(AND(שבוע_בדילוג[[#This Row],[חיזוי - שבוע]]=1,K457=1),1,"")</f>
        <v/>
      </c>
      <c r="Q456" s="1" t="str">
        <f>IF(AND(שבוע_בדילוג[[#This Row],[וסת השבוע פעיל?]]&lt;3,OR(שבוע_בדילוג[[#This Row],[CycleNumber]]&gt;B457,B457="")),1,"")</f>
        <v/>
      </c>
      <c r="R456" s="1" t="str">
        <f>IF(AND(שבוע_בדילוג[[#This Row],[חיזוי - שבוע]]&lt;&gt;"",שבוע_בדילוג[[#This Row],[וסת השבוע פעיל?2]]=""),1,"")</f>
        <v/>
      </c>
      <c r="S456" s="1">
        <f>IF(שבוע_בדילוג[[#This Row],[האישה קבעה וסת שבוע בדילוג?]]=1,IF(שבוע_בדילוג[[#This Row],[וסת השבוע פעיל?]]&lt;3,1,0),"")</f>
        <v>0</v>
      </c>
      <c r="T4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6" s="1">
        <f t="shared" si="49"/>
        <v>0</v>
      </c>
      <c r="V456" s="1">
        <f t="shared" si="50"/>
        <v>0</v>
      </c>
      <c r="W456" s="1">
        <f t="shared" si="51"/>
        <v>0</v>
      </c>
      <c r="X456" s="1" t="str">
        <f>IF(שבוע_בדילוג[[#This Row],[3 הפלגות זהות]]="","",IF(שבוע_בדילוג[[#This Row],[3 הפלגות זהות]]=1,שבוע_בדילוג[[#This Row],[LengthofCycle]],X455))</f>
        <v/>
      </c>
      <c r="Y456" s="1" t="str">
        <f>IF(שבוע_בדילוג[[#This Row],[וסת קבוע אחרון]]="","",IF(OR(שבוע_בדילוג[[#This Row],[LengthofCycle]]=שבוע_בדילוג[[#This Row],[וסת קבוע אחרון]],F455=שבוע_בדילוג[[#This Row],[וסת קבוע אחרון]],F454=שבוע_בדילוג[[#This Row],[וסת קבוע אחרון]]),1,0))</f>
        <v/>
      </c>
      <c r="Z456" s="1" t="str">
        <f>IF(OR(שבוע_בדילוג[[#This Row],[הווסת פעיל?]]=0,שבוע_בדילוג[[#This Row],[הווסת פעיל?]]=""),"",SUM(Z455,שבוע_בדילוג[[#This Row],[הווסת פעיל?]]))</f>
        <v/>
      </c>
      <c r="AA456" s="1" t="str">
        <f>IF(AND(שבוע_בדילוג[[#This Row],[כמה מחזורים עד עקירה]]&lt;&gt;"",Z457=""),שבוע_בדילוג[[#This Row],[כמה מחזורים עד עקירה]],"")</f>
        <v/>
      </c>
      <c r="AB456" s="1" t="str">
        <f>IF(AND(שבוע_בדילוג[[#This Row],[הווסת פעיל?]]=1,שבוע_בדילוג[[#This Row],[וסת קבוע אחרון]]&lt;&gt;X455),שבוע_בדילוג[[#This Row],[וסת קבוע אחרון]],"")</f>
        <v/>
      </c>
      <c r="AC456" s="1" t="str">
        <f>IF(AND(שבוע_בדילוג[[#This Row],[הווסת פעיל?]]=1,Y455=0,שבוע_בדילוג[[#This Row],[וסת קבוע אחרון]]=X455),שבוע_בדילוג[[#This Row],[וסת קבוע אחרון]],"")</f>
        <v/>
      </c>
      <c r="AD456" s="1" t="str">
        <f>IF(AND(שבוע_בדילוג[[#This Row],[הווסת פעיל?]]=1,Y455=0,שבוע_בדילוג[[#This Row],[וסת קבוע אחרון]]&lt;&gt;X455),1,"")</f>
        <v/>
      </c>
      <c r="AE456" s="1" t="str">
        <f>IF(AND(שבוע_בדילוג[[#This Row],[הווסת פעיל?]]&lt;&gt;"",B457=1),שבוע_בדילוג[[#This Row],[CycleNumber]],"")</f>
        <v/>
      </c>
      <c r="AF456" s="1" t="str">
        <f>IF(AND(שבוע_בדילוג[[#This Row],[הווסת פעיל?]]&lt;&gt;"",Y455=""),שבוע_בדילוג[[#This Row],[CycleNumber]],"")</f>
        <v/>
      </c>
      <c r="AG456" s="1" t="str">
        <f>IF(B457=1,"",IF(שבוע_בדילוג[[#This Row],[הווסת פעיל?]]=1,IF(שבוע_בדילוג[[#This Row],[וסת קבוע אחרון]]=F457,1,0),""))</f>
        <v/>
      </c>
      <c r="AH456" s="1" t="str">
        <f>IF(B457=1,"",IF(שבוע_בדילוג[[#This Row],[הווסת פעיל?]]=1,IF(OR(שבוע_בדילוג[[#This Row],[וסת קבוע אחרון]]=F457,F457=שבוע_בדילוג[[#This Row],[LengthofCycle]]),1,0),""))</f>
        <v/>
      </c>
      <c r="AI456" s="1" t="str">
        <f>IF(B457=1,"",IF(שבוע_בדילוג[[#This Row],[הווסת פעיל?]]=1,IF(OR(שבוע_בדילוג[[#This Row],[וסת קבוע אחרון]]=F457,F457=שבוע_בדילוג[[#This Row],[LengthofCycle]],AND(שבוע_בדילוג[[#This Row],[LengthofCycle]]&lt;&gt;שבוע_בדילוג[[#This Row],[וסת קבוע אחרון]],OR(F457=28,F457=29))),1,0),""))</f>
        <v/>
      </c>
      <c r="AJ456" s="1" t="str">
        <f>IF(AND(שבוע_בדילוג[[#This Row],[הווסת פעיל?]]=1,B457=1),1,"")</f>
        <v/>
      </c>
      <c r="AK456" s="4">
        <f>IF(AND(שבוע_בדילוג[[#This Row],[הווסת פעיל?]]&lt;&gt;1,B457&lt;&gt;1,B457&lt;&gt;""),IF(שבוע_בדילוג[[#This Row],[LengthofCycle]]=F457,1,0),"")</f>
        <v>0</v>
      </c>
      <c r="AL456" s="4">
        <f>IF(AND(שבוע_בדילוג[[#This Row],[הווסת פעיל?]]&lt;&gt;1,B457&lt;&gt;1,B457&lt;&gt;""),IF(OR(שבוע_בדילוג[[#This Row],[LengthofCycle]]=F457,F457=29),1,0),"")</f>
        <v>0</v>
      </c>
      <c r="AM456" s="4">
        <f>IF(AND(שבוע_בדילוג[[#This Row],[הווסת פעיל?]]&lt;&gt;1,B457&lt;&gt;1,B457&lt;&gt;""),IF(OR(שבוע_בדילוג[[#This Row],[LengthofCycle]]=F457,F457=29,F457=28),1,0),"")</f>
        <v>0</v>
      </c>
    </row>
    <row r="457" spans="1:39" x14ac:dyDescent="0.25">
      <c r="A457" s="1" t="s">
        <v>96</v>
      </c>
      <c r="B457" s="1">
        <v>7</v>
      </c>
      <c r="C457" s="1">
        <v>0</v>
      </c>
      <c r="D457" s="1">
        <v>0</v>
      </c>
      <c r="E457" s="1">
        <v>0</v>
      </c>
      <c r="F457" s="1">
        <v>25</v>
      </c>
      <c r="H457" s="1">
        <f>שבוע_בדילוג[[#This Row],[LengthofCycle]]+1</f>
        <v>26</v>
      </c>
      <c r="I457" s="1">
        <f>IF(IFERROR(LOOKUP(שבוע_בדילוג[[#This Row],[ClientID]],קביעויות[השבוע בדילוג]),FALSE)=שבוע_בדילוג[[#This Row],[ClientID]],1,"")</f>
        <v>1</v>
      </c>
      <c r="J457" s="1" t="str">
        <f>IF(AND(שבוע_בדילוג[[#This Row],[CycleNumber]]&gt;1,OR(B458="",שבוע_בדילוג[[#This Row],[CycleNumber]]&gt;B456)),IF(OR(AND(שבוע_בדילוג[[#This Row],[LengthofCycle]]=29,F456=29),AND(שבוע_בדילוג[[#This Row],[LengthofCycle]]=36,F456=36)),1,""),"")</f>
        <v/>
      </c>
      <c r="K457" s="1" t="str">
        <f>IF(AND(שבוע_בדילוג[[#This Row],[וסת השבוע]]=1,J456=1,שבוע_בדילוג[[#This Row],[CycleNumber]]&gt;B456),1,"")</f>
        <v/>
      </c>
      <c r="L457" s="1" t="str">
        <f>IF(שבוע_בדילוג[[#This Row],[CycleNumber]]=1,"",IF(שבוע_בדילוג[[#This Row],[וסת השבוע]]=1,0,IF(L456="","",IF(L456=0,IF(שבוע_בדילוג[[#This Row],[LengthofCycle]]=29,0,1),IF(L456=1,IF(שבוע_בדילוג[[#This Row],[LengthofCycle]]+F456=29*2,0,2),IF(L456=2,IF(שבוע_בדילוג[[#This Row],[LengthofCycle]]+F456+F455=29*3,0,3),""))))))</f>
        <v/>
      </c>
      <c r="M457" s="1" t="str">
        <f>IF(שבוע_בדילוג[[#This Row],[וסת השבוע]]=1,IF(שבוע_בדילוג[[#This Row],[וסת השבוע וההפלגה ביחד]]=1,M456+1,0),IF(AND(שבוע_בדילוג[[#This Row],[CycleNumber]]&gt;B456,שבוע_בדילוג[[#This Row],[CycleNumber]]&gt;1),IF(שבוע_בדילוג[[#This Row],[וסת השבוע פעיל?]]&lt;&gt;"",M456+1,""),""))</f>
        <v/>
      </c>
      <c r="N457" s="1" t="str">
        <f>IF(שבוע_בדילוג[[#This Row],[וסת השבוע פעיל?2]]="","",IF(AND(שבוע_בדילוג[[#This Row],[וסת השבוע פעיל?]]&lt;&gt;"",שבוע_בדילוג[[#This Row],[CycleNumber]]&lt;B458,B458&lt;&gt;"",שבוע_בדילוג[[#This Row],[וסת השבוע פעיל?]]&lt;3),IF(L458=0,IF(AND(שבוע_בדילוג[[#This Row],[וסת השבוע פעיל?]]&gt;0,J458=1),0,1),0),""))</f>
        <v/>
      </c>
      <c r="O457" s="1" t="str">
        <f t="shared" si="48"/>
        <v/>
      </c>
      <c r="P457" s="1" t="str">
        <f>IF(AND(שבוע_בדילוג[[#This Row],[חיזוי - שבוע]]=1,K458=1),1,"")</f>
        <v/>
      </c>
      <c r="Q457" s="1" t="str">
        <f>IF(AND(שבוע_בדילוג[[#This Row],[וסת השבוע פעיל?]]&lt;3,OR(שבוע_בדילוג[[#This Row],[CycleNumber]]&gt;B458,B458="")),1,"")</f>
        <v/>
      </c>
      <c r="R457" s="1" t="str">
        <f>IF(AND(שבוע_בדילוג[[#This Row],[חיזוי - שבוע]]&lt;&gt;"",שבוע_בדילוג[[#This Row],[וסת השבוע פעיל?2]]=""),1,"")</f>
        <v/>
      </c>
      <c r="S457" s="1">
        <f>IF(שבוע_בדילוג[[#This Row],[האישה קבעה וסת שבוע בדילוג?]]=1,IF(שבוע_בדילוג[[#This Row],[וסת השבוע פעיל?]]&lt;3,1,0),"")</f>
        <v>0</v>
      </c>
      <c r="T4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7" s="1">
        <f t="shared" si="49"/>
        <v>0</v>
      </c>
      <c r="V457" s="1">
        <f t="shared" si="50"/>
        <v>0</v>
      </c>
      <c r="W457" s="1">
        <f t="shared" si="51"/>
        <v>0</v>
      </c>
      <c r="X457" s="1" t="str">
        <f>IF(שבוע_בדילוג[[#This Row],[3 הפלגות זהות]]="","",IF(שבוע_בדילוג[[#This Row],[3 הפלגות זהות]]=1,שבוע_בדילוג[[#This Row],[LengthofCycle]],X456))</f>
        <v/>
      </c>
      <c r="Y457" s="1" t="str">
        <f>IF(שבוע_בדילוג[[#This Row],[וסת קבוע אחרון]]="","",IF(OR(שבוע_בדילוג[[#This Row],[LengthofCycle]]=שבוע_בדילוג[[#This Row],[וסת קבוע אחרון]],F456=שבוע_בדילוג[[#This Row],[וסת קבוע אחרון]],F455=שבוע_בדילוג[[#This Row],[וסת קבוע אחרון]]),1,0))</f>
        <v/>
      </c>
      <c r="Z457" s="1" t="str">
        <f>IF(OR(שבוע_בדילוג[[#This Row],[הווסת פעיל?]]=0,שבוע_בדילוג[[#This Row],[הווסת פעיל?]]=""),"",SUM(Z456,שבוע_בדילוג[[#This Row],[הווסת פעיל?]]))</f>
        <v/>
      </c>
      <c r="AA457" s="1" t="str">
        <f>IF(AND(שבוע_בדילוג[[#This Row],[כמה מחזורים עד עקירה]]&lt;&gt;"",Z458=""),שבוע_בדילוג[[#This Row],[כמה מחזורים עד עקירה]],"")</f>
        <v/>
      </c>
      <c r="AB457" s="1" t="str">
        <f>IF(AND(שבוע_בדילוג[[#This Row],[הווסת פעיל?]]=1,שבוע_בדילוג[[#This Row],[וסת קבוע אחרון]]&lt;&gt;X456),שבוע_בדילוג[[#This Row],[וסת קבוע אחרון]],"")</f>
        <v/>
      </c>
      <c r="AC457" s="1" t="str">
        <f>IF(AND(שבוע_בדילוג[[#This Row],[הווסת פעיל?]]=1,Y456=0,שבוע_בדילוג[[#This Row],[וסת קבוע אחרון]]=X456),שבוע_בדילוג[[#This Row],[וסת קבוע אחרון]],"")</f>
        <v/>
      </c>
      <c r="AD457" s="1" t="str">
        <f>IF(AND(שבוע_בדילוג[[#This Row],[הווסת פעיל?]]=1,Y456=0,שבוע_בדילוג[[#This Row],[וסת קבוע אחרון]]&lt;&gt;X456),1,"")</f>
        <v/>
      </c>
      <c r="AE457" s="1" t="str">
        <f>IF(AND(שבוע_בדילוג[[#This Row],[הווסת פעיל?]]&lt;&gt;"",B458=1),שבוע_בדילוג[[#This Row],[CycleNumber]],"")</f>
        <v/>
      </c>
      <c r="AF457" s="1" t="str">
        <f>IF(AND(שבוע_בדילוג[[#This Row],[הווסת פעיל?]]&lt;&gt;"",Y456=""),שבוע_בדילוג[[#This Row],[CycleNumber]],"")</f>
        <v/>
      </c>
      <c r="AG457" s="1" t="str">
        <f>IF(B458=1,"",IF(שבוע_בדילוג[[#This Row],[הווסת פעיל?]]=1,IF(שבוע_בדילוג[[#This Row],[וסת קבוע אחרון]]=F458,1,0),""))</f>
        <v/>
      </c>
      <c r="AH457" s="1" t="str">
        <f>IF(B458=1,"",IF(שבוע_בדילוג[[#This Row],[הווסת פעיל?]]=1,IF(OR(שבוע_בדילוג[[#This Row],[וסת קבוע אחרון]]=F458,F458=שבוע_בדילוג[[#This Row],[LengthofCycle]]),1,0),""))</f>
        <v/>
      </c>
      <c r="AI457" s="1" t="str">
        <f>IF(B458=1,"",IF(שבוע_בדילוג[[#This Row],[הווסת פעיל?]]=1,IF(OR(שבוע_בדילוג[[#This Row],[וסת קבוע אחרון]]=F458,F458=שבוע_בדילוג[[#This Row],[LengthofCycle]],AND(שבוע_בדילוג[[#This Row],[LengthofCycle]]&lt;&gt;שבוע_בדילוג[[#This Row],[וסת קבוע אחרון]],OR(F458=28,F458=29))),1,0),""))</f>
        <v/>
      </c>
      <c r="AJ457" s="1" t="str">
        <f>IF(AND(שבוע_בדילוג[[#This Row],[הווסת פעיל?]]=1,B458=1),1,"")</f>
        <v/>
      </c>
      <c r="AK457" s="4">
        <f>IF(AND(שבוע_בדילוג[[#This Row],[הווסת פעיל?]]&lt;&gt;1,B458&lt;&gt;1,B458&lt;&gt;""),IF(שבוע_בדילוג[[#This Row],[LengthofCycle]]=F458,1,0),"")</f>
        <v>0</v>
      </c>
      <c r="AL457" s="4">
        <f>IF(AND(שבוע_בדילוג[[#This Row],[הווסת פעיל?]]&lt;&gt;1,B458&lt;&gt;1,B458&lt;&gt;""),IF(OR(שבוע_בדילוג[[#This Row],[LengthofCycle]]=F458,F458=29),1,0),"")</f>
        <v>0</v>
      </c>
      <c r="AM457" s="4">
        <f>IF(AND(שבוע_בדילוג[[#This Row],[הווסת פעיל?]]&lt;&gt;1,B458&lt;&gt;1,B458&lt;&gt;""),IF(OR(שבוע_בדילוג[[#This Row],[LengthofCycle]]=F458,F458=29,F458=28),1,0),"")</f>
        <v>1</v>
      </c>
    </row>
    <row r="458" spans="1:39" x14ac:dyDescent="0.25">
      <c r="A458" s="1" t="s">
        <v>96</v>
      </c>
      <c r="B458" s="1">
        <v>8</v>
      </c>
      <c r="C458" s="1">
        <v>0</v>
      </c>
      <c r="D458" s="1">
        <v>1</v>
      </c>
      <c r="E458" s="1">
        <v>0</v>
      </c>
      <c r="F458" s="1">
        <v>28</v>
      </c>
      <c r="H458" s="1">
        <f>שבוע_בדילוג[[#This Row],[LengthofCycle]]+1</f>
        <v>29</v>
      </c>
      <c r="I458" s="1">
        <f>IF(IFERROR(LOOKUP(שבוע_בדילוג[[#This Row],[ClientID]],קביעויות[השבוע בדילוג]),FALSE)=שבוע_בדילוג[[#This Row],[ClientID]],1,"")</f>
        <v>1</v>
      </c>
      <c r="J458" s="1" t="str">
        <f>IF(AND(שבוע_בדילוג[[#This Row],[CycleNumber]]&gt;1,OR(B459="",שבוע_בדילוג[[#This Row],[CycleNumber]]&gt;B457)),IF(OR(AND(שבוע_בדילוג[[#This Row],[LengthofCycle]]=29,F457=29),AND(שבוע_בדילוג[[#This Row],[LengthofCycle]]=36,F457=36)),1,""),"")</f>
        <v/>
      </c>
      <c r="K458" s="1" t="str">
        <f>IF(AND(שבוע_בדילוג[[#This Row],[וסת השבוע]]=1,J457=1,שבוע_בדילוג[[#This Row],[CycleNumber]]&gt;B457),1,"")</f>
        <v/>
      </c>
      <c r="L458" s="1" t="str">
        <f>IF(שבוע_בדילוג[[#This Row],[CycleNumber]]=1,"",IF(שבוע_בדילוג[[#This Row],[וסת השבוע]]=1,0,IF(L457="","",IF(L457=0,IF(שבוע_בדילוג[[#This Row],[LengthofCycle]]=29,0,1),IF(L457=1,IF(שבוע_בדילוג[[#This Row],[LengthofCycle]]+F457=29*2,0,2),IF(L457=2,IF(שבוע_בדילוג[[#This Row],[LengthofCycle]]+F457+F456=29*3,0,3),""))))))</f>
        <v/>
      </c>
      <c r="M458" s="1" t="str">
        <f>IF(שבוע_בדילוג[[#This Row],[וסת השבוע]]=1,IF(שבוע_בדילוג[[#This Row],[וסת השבוע וההפלגה ביחד]]=1,M457+1,0),IF(AND(שבוע_בדילוג[[#This Row],[CycleNumber]]&gt;B457,שבוע_בדילוג[[#This Row],[CycleNumber]]&gt;1),IF(שבוע_בדילוג[[#This Row],[וסת השבוע פעיל?]]&lt;&gt;"",M457+1,""),""))</f>
        <v/>
      </c>
      <c r="N458" s="1" t="str">
        <f>IF(שבוע_בדילוג[[#This Row],[וסת השבוע פעיל?2]]="","",IF(AND(שבוע_בדילוג[[#This Row],[וסת השבוע פעיל?]]&lt;&gt;"",שבוע_בדילוג[[#This Row],[CycleNumber]]&lt;B459,B459&lt;&gt;"",שבוע_בדילוג[[#This Row],[וסת השבוע פעיל?]]&lt;3),IF(L459=0,IF(AND(שבוע_בדילוג[[#This Row],[וסת השבוע פעיל?]]&gt;0,J459=1),0,1),0),""))</f>
        <v/>
      </c>
      <c r="O458" s="1" t="str">
        <f t="shared" si="48"/>
        <v/>
      </c>
      <c r="P458" s="1" t="str">
        <f>IF(AND(שבוע_בדילוג[[#This Row],[חיזוי - שבוע]]=1,K459=1),1,"")</f>
        <v/>
      </c>
      <c r="Q458" s="1" t="str">
        <f>IF(AND(שבוע_בדילוג[[#This Row],[וסת השבוע פעיל?]]&lt;3,OR(שבוע_בדילוג[[#This Row],[CycleNumber]]&gt;B459,B459="")),1,"")</f>
        <v/>
      </c>
      <c r="R458" s="1" t="str">
        <f>IF(AND(שבוע_בדילוג[[#This Row],[חיזוי - שבוע]]&lt;&gt;"",שבוע_בדילוג[[#This Row],[וסת השבוע פעיל?2]]=""),1,"")</f>
        <v/>
      </c>
      <c r="S458" s="1">
        <f>IF(שבוע_בדילוג[[#This Row],[האישה קבעה וסת שבוע בדילוג?]]=1,IF(שבוע_בדילוג[[#This Row],[וסת השבוע פעיל?]]&lt;3,1,0),"")</f>
        <v>0</v>
      </c>
      <c r="T4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8" s="1">
        <f t="shared" si="49"/>
        <v>0</v>
      </c>
      <c r="V458" s="1">
        <f t="shared" si="50"/>
        <v>0</v>
      </c>
      <c r="W458" s="1">
        <f t="shared" si="51"/>
        <v>0</v>
      </c>
      <c r="X458" s="1" t="str">
        <f>IF(שבוע_בדילוג[[#This Row],[3 הפלגות זהות]]="","",IF(שבוע_בדילוג[[#This Row],[3 הפלגות זהות]]=1,שבוע_בדילוג[[#This Row],[LengthofCycle]],X457))</f>
        <v/>
      </c>
      <c r="Y458" s="1" t="str">
        <f>IF(שבוע_בדילוג[[#This Row],[וסת קבוע אחרון]]="","",IF(OR(שבוע_בדילוג[[#This Row],[LengthofCycle]]=שבוע_בדילוג[[#This Row],[וסת קבוע אחרון]],F457=שבוע_בדילוג[[#This Row],[וסת קבוע אחרון]],F456=שבוע_בדילוג[[#This Row],[וסת קבוע אחרון]]),1,0))</f>
        <v/>
      </c>
      <c r="Z458" s="1" t="str">
        <f>IF(OR(שבוע_בדילוג[[#This Row],[הווסת פעיל?]]=0,שבוע_בדילוג[[#This Row],[הווסת פעיל?]]=""),"",SUM(Z457,שבוע_בדילוג[[#This Row],[הווסת פעיל?]]))</f>
        <v/>
      </c>
      <c r="AA458" s="1" t="str">
        <f>IF(AND(שבוע_בדילוג[[#This Row],[כמה מחזורים עד עקירה]]&lt;&gt;"",Z459=""),שבוע_בדילוג[[#This Row],[כמה מחזורים עד עקירה]],"")</f>
        <v/>
      </c>
      <c r="AB458" s="1" t="str">
        <f>IF(AND(שבוע_בדילוג[[#This Row],[הווסת פעיל?]]=1,שבוע_בדילוג[[#This Row],[וסת קבוע אחרון]]&lt;&gt;X457),שבוע_בדילוג[[#This Row],[וסת קבוע אחרון]],"")</f>
        <v/>
      </c>
      <c r="AC458" s="1" t="str">
        <f>IF(AND(שבוע_בדילוג[[#This Row],[הווסת פעיל?]]=1,Y457=0,שבוע_בדילוג[[#This Row],[וסת קבוע אחרון]]=X457),שבוע_בדילוג[[#This Row],[וסת קבוע אחרון]],"")</f>
        <v/>
      </c>
      <c r="AD458" s="1" t="str">
        <f>IF(AND(שבוע_בדילוג[[#This Row],[הווסת פעיל?]]=1,Y457=0,שבוע_בדילוג[[#This Row],[וסת קבוע אחרון]]&lt;&gt;X457),1,"")</f>
        <v/>
      </c>
      <c r="AE458" s="1" t="str">
        <f>IF(AND(שבוע_בדילוג[[#This Row],[הווסת פעיל?]]&lt;&gt;"",B459=1),שבוע_בדילוג[[#This Row],[CycleNumber]],"")</f>
        <v/>
      </c>
      <c r="AF458" s="1" t="str">
        <f>IF(AND(שבוע_בדילוג[[#This Row],[הווסת פעיל?]]&lt;&gt;"",Y457=""),שבוע_בדילוג[[#This Row],[CycleNumber]],"")</f>
        <v/>
      </c>
      <c r="AG458" s="1" t="str">
        <f>IF(B459=1,"",IF(שבוע_בדילוג[[#This Row],[הווסת פעיל?]]=1,IF(שבוע_בדילוג[[#This Row],[וסת קבוע אחרון]]=F459,1,0),""))</f>
        <v/>
      </c>
      <c r="AH458" s="1" t="str">
        <f>IF(B459=1,"",IF(שבוע_בדילוג[[#This Row],[הווסת פעיל?]]=1,IF(OR(שבוע_בדילוג[[#This Row],[וסת קבוע אחרון]]=F459,F459=שבוע_בדילוג[[#This Row],[LengthofCycle]]),1,0),""))</f>
        <v/>
      </c>
      <c r="AI458" s="1" t="str">
        <f>IF(B459=1,"",IF(שבוע_בדילוג[[#This Row],[הווסת פעיל?]]=1,IF(OR(שבוע_בדילוג[[#This Row],[וסת קבוע אחרון]]=F459,F459=שבוע_בדילוג[[#This Row],[LengthofCycle]],AND(שבוע_בדילוג[[#This Row],[LengthofCycle]]&lt;&gt;שבוע_בדילוג[[#This Row],[וסת קבוע אחרון]],OR(F459=28,F459=29))),1,0),""))</f>
        <v/>
      </c>
      <c r="AJ458" s="1" t="str">
        <f>IF(AND(שבוע_בדילוג[[#This Row],[הווסת פעיל?]]=1,B459=1),1,"")</f>
        <v/>
      </c>
      <c r="AK458" s="4">
        <f>IF(AND(שבוע_בדילוג[[#This Row],[הווסת פעיל?]]&lt;&gt;1,B459&lt;&gt;1,B459&lt;&gt;""),IF(שבוע_בדילוג[[#This Row],[LengthofCycle]]=F459,1,0),"")</f>
        <v>0</v>
      </c>
      <c r="AL458" s="4">
        <f>IF(AND(שבוע_בדילוג[[#This Row],[הווסת פעיל?]]&lt;&gt;1,B459&lt;&gt;1,B459&lt;&gt;""),IF(OR(שבוע_בדילוג[[#This Row],[LengthofCycle]]=F459,F459=29),1,0),"")</f>
        <v>0</v>
      </c>
      <c r="AM458" s="4">
        <f>IF(AND(שבוע_בדילוג[[#This Row],[הווסת פעיל?]]&lt;&gt;1,B459&lt;&gt;1,B459&lt;&gt;""),IF(OR(שבוע_בדילוג[[#This Row],[LengthofCycle]]=F459,F459=29,F459=28),1,0),"")</f>
        <v>0</v>
      </c>
    </row>
    <row r="459" spans="1:39" x14ac:dyDescent="0.25">
      <c r="A459" s="1" t="s">
        <v>96</v>
      </c>
      <c r="B459" s="1">
        <v>9</v>
      </c>
      <c r="C459" s="1">
        <v>0</v>
      </c>
      <c r="D459" s="1">
        <v>1</v>
      </c>
      <c r="E459" s="1">
        <v>0</v>
      </c>
      <c r="F459" s="1">
        <v>26</v>
      </c>
      <c r="H459" s="1">
        <f>שבוע_בדילוג[[#This Row],[LengthofCycle]]+1</f>
        <v>27</v>
      </c>
      <c r="I459" s="1">
        <f>IF(IFERROR(LOOKUP(שבוע_בדילוג[[#This Row],[ClientID]],קביעויות[השבוע בדילוג]),FALSE)=שבוע_בדילוג[[#This Row],[ClientID]],1,"")</f>
        <v>1</v>
      </c>
      <c r="J459" s="1" t="str">
        <f>IF(AND(שבוע_בדילוג[[#This Row],[CycleNumber]]&gt;1,OR(B460="",שבוע_בדילוג[[#This Row],[CycleNumber]]&gt;B458)),IF(OR(AND(שבוע_בדילוג[[#This Row],[LengthofCycle]]=29,F458=29),AND(שבוע_בדילוג[[#This Row],[LengthofCycle]]=36,F458=36)),1,""),"")</f>
        <v/>
      </c>
      <c r="K459" s="1" t="str">
        <f>IF(AND(שבוע_בדילוג[[#This Row],[וסת השבוע]]=1,J458=1,שבוע_בדילוג[[#This Row],[CycleNumber]]&gt;B458),1,"")</f>
        <v/>
      </c>
      <c r="L459" s="1" t="str">
        <f>IF(שבוע_בדילוג[[#This Row],[CycleNumber]]=1,"",IF(שבוע_בדילוג[[#This Row],[וסת השבוע]]=1,0,IF(L458="","",IF(L458=0,IF(שבוע_בדילוג[[#This Row],[LengthofCycle]]=29,0,1),IF(L458=1,IF(שבוע_בדילוג[[#This Row],[LengthofCycle]]+F458=29*2,0,2),IF(L458=2,IF(שבוע_בדילוג[[#This Row],[LengthofCycle]]+F458+F457=29*3,0,3),""))))))</f>
        <v/>
      </c>
      <c r="M459" s="1" t="str">
        <f>IF(שבוע_בדילוג[[#This Row],[וסת השבוע]]=1,IF(שבוע_בדילוג[[#This Row],[וסת השבוע וההפלגה ביחד]]=1,M458+1,0),IF(AND(שבוע_בדילוג[[#This Row],[CycleNumber]]&gt;B458,שבוע_בדילוג[[#This Row],[CycleNumber]]&gt;1),IF(שבוע_בדילוג[[#This Row],[וסת השבוע פעיל?]]&lt;&gt;"",M458+1,""),""))</f>
        <v/>
      </c>
      <c r="N459" s="1" t="str">
        <f>IF(שבוע_בדילוג[[#This Row],[וסת השבוע פעיל?2]]="","",IF(AND(שבוע_בדילוג[[#This Row],[וסת השבוע פעיל?]]&lt;&gt;"",שבוע_בדילוג[[#This Row],[CycleNumber]]&lt;B460,B460&lt;&gt;"",שבוע_בדילוג[[#This Row],[וסת השבוע פעיל?]]&lt;3),IF(L460=0,IF(AND(שבוע_בדילוג[[#This Row],[וסת השבוע פעיל?]]&gt;0,J460=1),0,1),0),""))</f>
        <v/>
      </c>
      <c r="O459" s="1" t="str">
        <f t="shared" si="48"/>
        <v/>
      </c>
      <c r="P459" s="1" t="str">
        <f>IF(AND(שבוע_בדילוג[[#This Row],[חיזוי - שבוע]]=1,K460=1),1,"")</f>
        <v/>
      </c>
      <c r="Q459" s="1" t="str">
        <f>IF(AND(שבוע_בדילוג[[#This Row],[וסת השבוע פעיל?]]&lt;3,OR(שבוע_בדילוג[[#This Row],[CycleNumber]]&gt;B460,B460="")),1,"")</f>
        <v/>
      </c>
      <c r="R459" s="1" t="str">
        <f>IF(AND(שבוע_בדילוג[[#This Row],[חיזוי - שבוע]]&lt;&gt;"",שבוע_בדילוג[[#This Row],[וסת השבוע פעיל?2]]=""),1,"")</f>
        <v/>
      </c>
      <c r="S459" s="1">
        <f>IF(שבוע_בדילוג[[#This Row],[האישה קבעה וסת שבוע בדילוג?]]=1,IF(שבוע_בדילוג[[#This Row],[וסת השבוע פעיל?]]&lt;3,1,0),"")</f>
        <v>0</v>
      </c>
      <c r="T4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59" s="1">
        <f t="shared" si="49"/>
        <v>0</v>
      </c>
      <c r="V459" s="1">
        <f t="shared" si="50"/>
        <v>0</v>
      </c>
      <c r="W459" s="1">
        <f t="shared" si="51"/>
        <v>0</v>
      </c>
      <c r="X459" s="1" t="str">
        <f>IF(שבוע_בדילוג[[#This Row],[3 הפלגות זהות]]="","",IF(שבוע_בדילוג[[#This Row],[3 הפלגות זהות]]=1,שבוע_בדילוג[[#This Row],[LengthofCycle]],X458))</f>
        <v/>
      </c>
      <c r="Y459" s="1" t="str">
        <f>IF(שבוע_בדילוג[[#This Row],[וסת קבוע אחרון]]="","",IF(OR(שבוע_בדילוג[[#This Row],[LengthofCycle]]=שבוע_בדילוג[[#This Row],[וסת קבוע אחרון]],F458=שבוע_בדילוג[[#This Row],[וסת קבוע אחרון]],F457=שבוע_בדילוג[[#This Row],[וסת קבוע אחרון]]),1,0))</f>
        <v/>
      </c>
      <c r="Z459" s="1" t="str">
        <f>IF(OR(שבוע_בדילוג[[#This Row],[הווסת פעיל?]]=0,שבוע_בדילוג[[#This Row],[הווסת פעיל?]]=""),"",SUM(Z458,שבוע_בדילוג[[#This Row],[הווסת פעיל?]]))</f>
        <v/>
      </c>
      <c r="AA459" s="1" t="str">
        <f>IF(AND(שבוע_בדילוג[[#This Row],[כמה מחזורים עד עקירה]]&lt;&gt;"",Z460=""),שבוע_בדילוג[[#This Row],[כמה מחזורים עד עקירה]],"")</f>
        <v/>
      </c>
      <c r="AB459" s="1" t="str">
        <f>IF(AND(שבוע_בדילוג[[#This Row],[הווסת פעיל?]]=1,שבוע_בדילוג[[#This Row],[וסת קבוע אחרון]]&lt;&gt;X458),שבוע_בדילוג[[#This Row],[וסת קבוע אחרון]],"")</f>
        <v/>
      </c>
      <c r="AC459" s="1" t="str">
        <f>IF(AND(שבוע_בדילוג[[#This Row],[הווסת פעיל?]]=1,Y458=0,שבוע_בדילוג[[#This Row],[וסת קבוע אחרון]]=X458),שבוע_בדילוג[[#This Row],[וסת קבוע אחרון]],"")</f>
        <v/>
      </c>
      <c r="AD459" s="1" t="str">
        <f>IF(AND(שבוע_בדילוג[[#This Row],[הווסת פעיל?]]=1,Y458=0,שבוע_בדילוג[[#This Row],[וסת קבוע אחרון]]&lt;&gt;X458),1,"")</f>
        <v/>
      </c>
      <c r="AE459" s="1" t="str">
        <f>IF(AND(שבוע_בדילוג[[#This Row],[הווסת פעיל?]]&lt;&gt;"",B460=1),שבוע_בדילוג[[#This Row],[CycleNumber]],"")</f>
        <v/>
      </c>
      <c r="AF459" s="1" t="str">
        <f>IF(AND(שבוע_בדילוג[[#This Row],[הווסת פעיל?]]&lt;&gt;"",Y458=""),שבוע_בדילוג[[#This Row],[CycleNumber]],"")</f>
        <v/>
      </c>
      <c r="AG459" s="1" t="str">
        <f>IF(B460=1,"",IF(שבוע_בדילוג[[#This Row],[הווסת פעיל?]]=1,IF(שבוע_בדילוג[[#This Row],[וסת קבוע אחרון]]=F460,1,0),""))</f>
        <v/>
      </c>
      <c r="AH459" s="1" t="str">
        <f>IF(B460=1,"",IF(שבוע_בדילוג[[#This Row],[הווסת פעיל?]]=1,IF(OR(שבוע_בדילוג[[#This Row],[וסת קבוע אחרון]]=F460,F460=שבוע_בדילוג[[#This Row],[LengthofCycle]]),1,0),""))</f>
        <v/>
      </c>
      <c r="AI459" s="1" t="str">
        <f>IF(B460=1,"",IF(שבוע_בדילוג[[#This Row],[הווסת פעיל?]]=1,IF(OR(שבוע_בדילוג[[#This Row],[וסת קבוע אחרון]]=F460,F460=שבוע_בדילוג[[#This Row],[LengthofCycle]],AND(שבוע_בדילוג[[#This Row],[LengthofCycle]]&lt;&gt;שבוע_בדילוג[[#This Row],[וסת קבוע אחרון]],OR(F460=28,F460=29))),1,0),""))</f>
        <v/>
      </c>
      <c r="AJ459" s="1" t="str">
        <f>IF(AND(שבוע_בדילוג[[#This Row],[הווסת פעיל?]]=1,B460=1),1,"")</f>
        <v/>
      </c>
      <c r="AK459" s="4">
        <f>IF(AND(שבוע_בדילוג[[#This Row],[הווסת פעיל?]]&lt;&gt;1,B460&lt;&gt;1,B460&lt;&gt;""),IF(שבוע_בדילוג[[#This Row],[LengthofCycle]]=F460,1,0),"")</f>
        <v>1</v>
      </c>
      <c r="AL459" s="4">
        <f>IF(AND(שבוע_בדילוג[[#This Row],[הווסת פעיל?]]&lt;&gt;1,B460&lt;&gt;1,B460&lt;&gt;""),IF(OR(שבוע_בדילוג[[#This Row],[LengthofCycle]]=F460,F460=29),1,0),"")</f>
        <v>1</v>
      </c>
      <c r="AM459" s="4">
        <f>IF(AND(שבוע_בדילוג[[#This Row],[הווסת פעיל?]]&lt;&gt;1,B460&lt;&gt;1,B460&lt;&gt;""),IF(OR(שבוע_בדילוג[[#This Row],[LengthofCycle]]=F460,F460=29,F460=28),1,0),"")</f>
        <v>1</v>
      </c>
    </row>
    <row r="460" spans="1:39" x14ac:dyDescent="0.25">
      <c r="A460" s="1" t="s">
        <v>96</v>
      </c>
      <c r="B460" s="1">
        <v>10</v>
      </c>
      <c r="C460" s="1">
        <v>0</v>
      </c>
      <c r="D460" s="1">
        <v>1</v>
      </c>
      <c r="E460" s="1">
        <v>0</v>
      </c>
      <c r="F460" s="1">
        <v>26</v>
      </c>
      <c r="H460" s="1">
        <f>שבוע_בדילוג[[#This Row],[LengthofCycle]]+1</f>
        <v>27</v>
      </c>
      <c r="I460" s="1">
        <f>IF(IFERROR(LOOKUP(שבוע_בדילוג[[#This Row],[ClientID]],קביעויות[השבוע בדילוג]),FALSE)=שבוע_בדילוג[[#This Row],[ClientID]],1,"")</f>
        <v>1</v>
      </c>
      <c r="J460" s="1" t="str">
        <f>IF(AND(שבוע_בדילוג[[#This Row],[CycleNumber]]&gt;1,OR(B461="",שבוע_בדילוג[[#This Row],[CycleNumber]]&gt;B459)),IF(OR(AND(שבוע_בדילוג[[#This Row],[LengthofCycle]]=29,F459=29),AND(שבוע_בדילוג[[#This Row],[LengthofCycle]]=36,F459=36)),1,""),"")</f>
        <v/>
      </c>
      <c r="K460" s="1" t="str">
        <f>IF(AND(שבוע_בדילוג[[#This Row],[וסת השבוע]]=1,J459=1,שבוע_בדילוג[[#This Row],[CycleNumber]]&gt;B459),1,"")</f>
        <v/>
      </c>
      <c r="L460" s="1" t="str">
        <f>IF(שבוע_בדילוג[[#This Row],[CycleNumber]]=1,"",IF(שבוע_בדילוג[[#This Row],[וסת השבוע]]=1,0,IF(L459="","",IF(L459=0,IF(שבוע_בדילוג[[#This Row],[LengthofCycle]]=29,0,1),IF(L459=1,IF(שבוע_בדילוג[[#This Row],[LengthofCycle]]+F459=29*2,0,2),IF(L459=2,IF(שבוע_בדילוג[[#This Row],[LengthofCycle]]+F459+F458=29*3,0,3),""))))))</f>
        <v/>
      </c>
      <c r="M460" s="1" t="str">
        <f>IF(שבוע_בדילוג[[#This Row],[וסת השבוע]]=1,IF(שבוע_בדילוג[[#This Row],[וסת השבוע וההפלגה ביחד]]=1,M459+1,0),IF(AND(שבוע_בדילוג[[#This Row],[CycleNumber]]&gt;B459,שבוע_בדילוג[[#This Row],[CycleNumber]]&gt;1),IF(שבוע_בדילוג[[#This Row],[וסת השבוע פעיל?]]&lt;&gt;"",M459+1,""),""))</f>
        <v/>
      </c>
      <c r="N460" s="1" t="str">
        <f>IF(שבוע_בדילוג[[#This Row],[וסת השבוע פעיל?2]]="","",IF(AND(שבוע_בדילוג[[#This Row],[וסת השבוע פעיל?]]&lt;&gt;"",שבוע_בדילוג[[#This Row],[CycleNumber]]&lt;B461,B461&lt;&gt;"",שבוע_בדילוג[[#This Row],[וסת השבוע פעיל?]]&lt;3),IF(L461=0,IF(AND(שבוע_בדילוג[[#This Row],[וסת השבוע פעיל?]]&gt;0,J461=1),0,1),0),""))</f>
        <v/>
      </c>
      <c r="O460" s="1" t="str">
        <f t="shared" si="48"/>
        <v/>
      </c>
      <c r="P460" s="1" t="str">
        <f>IF(AND(שבוע_בדילוג[[#This Row],[חיזוי - שבוע]]=1,K461=1),1,"")</f>
        <v/>
      </c>
      <c r="Q460" s="1" t="str">
        <f>IF(AND(שבוע_בדילוג[[#This Row],[וסת השבוע פעיל?]]&lt;3,OR(שבוע_בדילוג[[#This Row],[CycleNumber]]&gt;B461,B461="")),1,"")</f>
        <v/>
      </c>
      <c r="R460" s="1" t="str">
        <f>IF(AND(שבוע_בדילוג[[#This Row],[חיזוי - שבוע]]&lt;&gt;"",שבוע_בדילוג[[#This Row],[וסת השבוע פעיל?2]]=""),1,"")</f>
        <v/>
      </c>
      <c r="S460" s="1">
        <f>IF(שבוע_בדילוג[[#This Row],[האישה קבעה וסת שבוע בדילוג?]]=1,IF(שבוע_בדילוג[[#This Row],[וסת השבוע פעיל?]]&lt;3,1,0),"")</f>
        <v>0</v>
      </c>
      <c r="T4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0" s="1">
        <f t="shared" si="49"/>
        <v>0</v>
      </c>
      <c r="V460" s="1">
        <f t="shared" si="50"/>
        <v>0</v>
      </c>
      <c r="W460" s="1">
        <f t="shared" si="51"/>
        <v>0</v>
      </c>
      <c r="X460" s="1" t="str">
        <f>IF(שבוע_בדילוג[[#This Row],[3 הפלגות זהות]]="","",IF(שבוע_בדילוג[[#This Row],[3 הפלגות זהות]]=1,שבוע_בדילוג[[#This Row],[LengthofCycle]],X459))</f>
        <v/>
      </c>
      <c r="Y460" s="1" t="str">
        <f>IF(שבוע_בדילוג[[#This Row],[וסת קבוע אחרון]]="","",IF(OR(שבוע_בדילוג[[#This Row],[LengthofCycle]]=שבוע_בדילוג[[#This Row],[וסת קבוע אחרון]],F459=שבוע_בדילוג[[#This Row],[וסת קבוע אחרון]],F458=שבוע_בדילוג[[#This Row],[וסת קבוע אחרון]]),1,0))</f>
        <v/>
      </c>
      <c r="Z460" s="1" t="str">
        <f>IF(OR(שבוע_בדילוג[[#This Row],[הווסת פעיל?]]=0,שבוע_בדילוג[[#This Row],[הווסת פעיל?]]=""),"",SUM(Z459,שבוע_בדילוג[[#This Row],[הווסת פעיל?]]))</f>
        <v/>
      </c>
      <c r="AA460" s="1" t="str">
        <f>IF(AND(שבוע_בדילוג[[#This Row],[כמה מחזורים עד עקירה]]&lt;&gt;"",Z461=""),שבוע_בדילוג[[#This Row],[כמה מחזורים עד עקירה]],"")</f>
        <v/>
      </c>
      <c r="AB460" s="1" t="str">
        <f>IF(AND(שבוע_בדילוג[[#This Row],[הווסת פעיל?]]=1,שבוע_בדילוג[[#This Row],[וסת קבוע אחרון]]&lt;&gt;X459),שבוע_בדילוג[[#This Row],[וסת קבוע אחרון]],"")</f>
        <v/>
      </c>
      <c r="AC460" s="1" t="str">
        <f>IF(AND(שבוע_בדילוג[[#This Row],[הווסת פעיל?]]=1,Y459=0,שבוע_בדילוג[[#This Row],[וסת קבוע אחרון]]=X459),שבוע_בדילוג[[#This Row],[וסת קבוע אחרון]],"")</f>
        <v/>
      </c>
      <c r="AD460" s="1" t="str">
        <f>IF(AND(שבוע_בדילוג[[#This Row],[הווסת פעיל?]]=1,Y459=0,שבוע_בדילוג[[#This Row],[וסת קבוע אחרון]]&lt;&gt;X459),1,"")</f>
        <v/>
      </c>
      <c r="AE460" s="1" t="str">
        <f>IF(AND(שבוע_בדילוג[[#This Row],[הווסת פעיל?]]&lt;&gt;"",B461=1),שבוע_בדילוג[[#This Row],[CycleNumber]],"")</f>
        <v/>
      </c>
      <c r="AF460" s="1" t="str">
        <f>IF(AND(שבוע_בדילוג[[#This Row],[הווסת פעיל?]]&lt;&gt;"",Y459=""),שבוע_בדילוג[[#This Row],[CycleNumber]],"")</f>
        <v/>
      </c>
      <c r="AG460" s="1" t="str">
        <f>IF(B461=1,"",IF(שבוע_בדילוג[[#This Row],[הווסת פעיל?]]=1,IF(שבוע_בדילוג[[#This Row],[וסת קבוע אחרון]]=F461,1,0),""))</f>
        <v/>
      </c>
      <c r="AH460" s="1" t="str">
        <f>IF(B461=1,"",IF(שבוע_בדילוג[[#This Row],[הווסת פעיל?]]=1,IF(OR(שבוע_בדילוג[[#This Row],[וסת קבוע אחרון]]=F461,F461=שבוע_בדילוג[[#This Row],[LengthofCycle]]),1,0),""))</f>
        <v/>
      </c>
      <c r="AI460" s="1" t="str">
        <f>IF(B461=1,"",IF(שבוע_בדילוג[[#This Row],[הווסת פעיל?]]=1,IF(OR(שבוע_בדילוג[[#This Row],[וסת קבוע אחרון]]=F461,F461=שבוע_בדילוג[[#This Row],[LengthofCycle]],AND(שבוע_בדילוג[[#This Row],[LengthofCycle]]&lt;&gt;שבוע_בדילוג[[#This Row],[וסת קבוע אחרון]],OR(F461=28,F461=29))),1,0),""))</f>
        <v/>
      </c>
      <c r="AJ460" s="1" t="str">
        <f>IF(AND(שבוע_בדילוג[[#This Row],[הווסת פעיל?]]=1,B461=1),1,"")</f>
        <v/>
      </c>
      <c r="AK460" s="4">
        <f>IF(AND(שבוע_בדילוג[[#This Row],[הווסת פעיל?]]&lt;&gt;1,B461&lt;&gt;1,B461&lt;&gt;""),IF(שבוע_בדילוג[[#This Row],[LengthofCycle]]=F461,1,0),"")</f>
        <v>1</v>
      </c>
      <c r="AL460" s="4">
        <f>IF(AND(שבוע_בדילוג[[#This Row],[הווסת פעיל?]]&lt;&gt;1,B461&lt;&gt;1,B461&lt;&gt;""),IF(OR(שבוע_בדילוג[[#This Row],[LengthofCycle]]=F461,F461=29),1,0),"")</f>
        <v>1</v>
      </c>
      <c r="AM460" s="4">
        <f>IF(AND(שבוע_בדילוג[[#This Row],[הווסת פעיל?]]&lt;&gt;1,B461&lt;&gt;1,B461&lt;&gt;""),IF(OR(שבוע_בדילוג[[#This Row],[LengthofCycle]]=F461,F461=29,F461=28),1,0),"")</f>
        <v>1</v>
      </c>
    </row>
    <row r="461" spans="1:39" x14ac:dyDescent="0.25">
      <c r="A461" s="1" t="s">
        <v>96</v>
      </c>
      <c r="B461" s="1">
        <v>11</v>
      </c>
      <c r="C461" s="1">
        <v>0</v>
      </c>
      <c r="D461" s="1">
        <v>1</v>
      </c>
      <c r="E461" s="1">
        <v>0</v>
      </c>
      <c r="F461" s="1">
        <v>26</v>
      </c>
      <c r="H461" s="1">
        <f>שבוע_בדילוג[[#This Row],[LengthofCycle]]+1</f>
        <v>27</v>
      </c>
      <c r="I461" s="1">
        <f>IF(IFERROR(LOOKUP(שבוע_בדילוג[[#This Row],[ClientID]],קביעויות[השבוע בדילוג]),FALSE)=שבוע_בדילוג[[#This Row],[ClientID]],1,"")</f>
        <v>1</v>
      </c>
      <c r="J461" s="1" t="str">
        <f>IF(AND(שבוע_בדילוג[[#This Row],[CycleNumber]]&gt;1,OR(B462="",שבוע_בדילוג[[#This Row],[CycleNumber]]&gt;B460)),IF(OR(AND(שבוע_בדילוג[[#This Row],[LengthofCycle]]=29,F460=29),AND(שבוע_בדילוג[[#This Row],[LengthofCycle]]=36,F460=36)),1,""),"")</f>
        <v/>
      </c>
      <c r="K461" s="1" t="str">
        <f>IF(AND(שבוע_בדילוג[[#This Row],[וסת השבוע]]=1,J460=1,שבוע_בדילוג[[#This Row],[CycleNumber]]&gt;B460),1,"")</f>
        <v/>
      </c>
      <c r="L461" s="1" t="str">
        <f>IF(שבוע_בדילוג[[#This Row],[CycleNumber]]=1,"",IF(שבוע_בדילוג[[#This Row],[וסת השבוע]]=1,0,IF(L460="","",IF(L460=0,IF(שבוע_בדילוג[[#This Row],[LengthofCycle]]=29,0,1),IF(L460=1,IF(שבוע_בדילוג[[#This Row],[LengthofCycle]]+F460=29*2,0,2),IF(L460=2,IF(שבוע_בדילוג[[#This Row],[LengthofCycle]]+F460+F459=29*3,0,3),""))))))</f>
        <v/>
      </c>
      <c r="M461" s="1" t="str">
        <f>IF(שבוע_בדילוג[[#This Row],[וסת השבוע]]=1,IF(שבוע_בדילוג[[#This Row],[וסת השבוע וההפלגה ביחד]]=1,M460+1,0),IF(AND(שבוע_בדילוג[[#This Row],[CycleNumber]]&gt;B460,שבוע_בדילוג[[#This Row],[CycleNumber]]&gt;1),IF(שבוע_בדילוג[[#This Row],[וסת השבוע פעיל?]]&lt;&gt;"",M460+1,""),""))</f>
        <v/>
      </c>
      <c r="N461" s="1" t="str">
        <f>IF(שבוע_בדילוג[[#This Row],[וסת השבוע פעיל?2]]="","",IF(AND(שבוע_בדילוג[[#This Row],[וסת השבוע פעיל?]]&lt;&gt;"",שבוע_בדילוג[[#This Row],[CycleNumber]]&lt;B462,B462&lt;&gt;"",שבוע_בדילוג[[#This Row],[וסת השבוע פעיל?]]&lt;3),IF(L462=0,IF(AND(שבוע_בדילוג[[#This Row],[וסת השבוע פעיל?]]&gt;0,J462=1),0,1),0),""))</f>
        <v/>
      </c>
      <c r="O461" s="1" t="str">
        <f t="shared" si="48"/>
        <v/>
      </c>
      <c r="P461" s="1" t="str">
        <f>IF(AND(שבוע_בדילוג[[#This Row],[חיזוי - שבוע]]=1,K462=1),1,"")</f>
        <v/>
      </c>
      <c r="Q461" s="1" t="str">
        <f>IF(AND(שבוע_בדילוג[[#This Row],[וסת השבוע פעיל?]]&lt;3,OR(שבוע_בדילוג[[#This Row],[CycleNumber]]&gt;B462,B462="")),1,"")</f>
        <v/>
      </c>
      <c r="R461" s="1" t="str">
        <f>IF(AND(שבוע_בדילוג[[#This Row],[חיזוי - שבוע]]&lt;&gt;"",שבוע_בדילוג[[#This Row],[וסת השבוע פעיל?2]]=""),1,"")</f>
        <v/>
      </c>
      <c r="S461" s="1">
        <f>IF(שבוע_בדילוג[[#This Row],[האישה קבעה וסת שבוע בדילוג?]]=1,IF(שבוע_בדילוג[[#This Row],[וסת השבוע פעיל?]]&lt;3,1,0),"")</f>
        <v>0</v>
      </c>
      <c r="T4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1" s="1">
        <f t="shared" si="49"/>
        <v>1</v>
      </c>
      <c r="V461" s="1">
        <f t="shared" si="50"/>
        <v>0</v>
      </c>
      <c r="W461" s="1">
        <f t="shared" si="51"/>
        <v>0</v>
      </c>
      <c r="X461" s="1">
        <f>IF(שבוע_בדילוג[[#This Row],[3 הפלגות זהות]]="","",IF(שבוע_בדילוג[[#This Row],[3 הפלגות זהות]]=1,שבוע_בדילוג[[#This Row],[LengthofCycle]],X460))</f>
        <v>26</v>
      </c>
      <c r="Y461" s="1">
        <f>IF(שבוע_בדילוג[[#This Row],[וסת קבוע אחרון]]="","",IF(OR(שבוע_בדילוג[[#This Row],[LengthofCycle]]=שבוע_בדילוג[[#This Row],[וסת קבוע אחרון]],F460=שבוע_בדילוג[[#This Row],[וסת קבוע אחרון]],F459=שבוע_בדילוג[[#This Row],[וסת קבוע אחרון]]),1,0))</f>
        <v>1</v>
      </c>
      <c r="Z461" s="1">
        <f>IF(OR(שבוע_בדילוג[[#This Row],[הווסת פעיל?]]=0,שבוע_בדילוג[[#This Row],[הווסת פעיל?]]=""),"",SUM(Z460,שבוע_בדילוג[[#This Row],[הווסת פעיל?]]))</f>
        <v>1</v>
      </c>
      <c r="AA461" s="1" t="str">
        <f>IF(AND(שבוע_בדילוג[[#This Row],[כמה מחזורים עד עקירה]]&lt;&gt;"",Z462=""),שבוע_בדילוג[[#This Row],[כמה מחזורים עד עקירה]],"")</f>
        <v/>
      </c>
      <c r="AB461" s="1">
        <f>IF(AND(שבוע_בדילוג[[#This Row],[הווסת פעיל?]]=1,שבוע_בדילוג[[#This Row],[וסת קבוע אחרון]]&lt;&gt;X460),שבוע_בדילוג[[#This Row],[וסת קבוע אחרון]],"")</f>
        <v>26</v>
      </c>
      <c r="AC461" s="1" t="str">
        <f>IF(AND(שבוע_בדילוג[[#This Row],[הווסת פעיל?]]=1,Y460=0,שבוע_בדילוג[[#This Row],[וסת קבוע אחרון]]=X460),שבוע_בדילוג[[#This Row],[וסת קבוע אחרון]],"")</f>
        <v/>
      </c>
      <c r="AD461" s="1" t="str">
        <f>IF(AND(שבוע_בדילוג[[#This Row],[הווסת פעיל?]]=1,Y460=0,שבוע_בדילוג[[#This Row],[וסת קבוע אחרון]]&lt;&gt;X460),1,"")</f>
        <v/>
      </c>
      <c r="AE461" s="1" t="str">
        <f>IF(AND(שבוע_בדילוג[[#This Row],[הווסת פעיל?]]&lt;&gt;"",B462=1),שבוע_בדילוג[[#This Row],[CycleNumber]],"")</f>
        <v/>
      </c>
      <c r="AF461" s="1">
        <f>IF(AND(שבוע_בדילוג[[#This Row],[הווסת פעיל?]]&lt;&gt;"",Y460=""),שבוע_בדילוג[[#This Row],[CycleNumber]],"")</f>
        <v>11</v>
      </c>
      <c r="AG461" s="1">
        <f>IF(B462=1,"",IF(שבוע_בדילוג[[#This Row],[הווסת פעיל?]]=1,IF(שבוע_בדילוג[[#This Row],[וסת קבוע אחרון]]=F462,1,0),""))</f>
        <v>0</v>
      </c>
      <c r="AH461" s="1">
        <f>IF(B462=1,"",IF(שבוע_בדילוג[[#This Row],[הווסת פעיל?]]=1,IF(OR(שבוע_בדילוג[[#This Row],[וסת קבוע אחרון]]=F462,F462=שבוע_בדילוג[[#This Row],[LengthofCycle]]),1,0),""))</f>
        <v>0</v>
      </c>
      <c r="AI461" s="1">
        <f>IF(B462=1,"",IF(שבוע_בדילוג[[#This Row],[הווסת פעיל?]]=1,IF(OR(שבוע_בדילוג[[#This Row],[וסת קבוע אחרון]]=F462,F462=שבוע_בדילוג[[#This Row],[LengthofCycle]],AND(שבוע_בדילוג[[#This Row],[LengthofCycle]]&lt;&gt;שבוע_בדילוג[[#This Row],[וסת קבוע אחרון]],OR(F462=28,F462=29))),1,0),""))</f>
        <v>0</v>
      </c>
      <c r="AJ461" s="1" t="str">
        <f>IF(AND(שבוע_בדילוג[[#This Row],[הווסת פעיל?]]=1,B462=1),1,"")</f>
        <v/>
      </c>
      <c r="AK461" s="4" t="str">
        <f>IF(AND(שבוע_בדילוג[[#This Row],[הווסת פעיל?]]&lt;&gt;1,B462&lt;&gt;1,B462&lt;&gt;""),IF(שבוע_בדילוג[[#This Row],[LengthofCycle]]=F462,1,0),"")</f>
        <v/>
      </c>
      <c r="AL461" s="4" t="str">
        <f>IF(AND(שבוע_בדילוג[[#This Row],[הווסת פעיל?]]&lt;&gt;1,B462&lt;&gt;1,B462&lt;&gt;""),IF(OR(שבוע_בדילוג[[#This Row],[LengthofCycle]]=F462,F462=29),1,0),"")</f>
        <v/>
      </c>
      <c r="AM461" s="4" t="str">
        <f>IF(AND(שבוע_בדילוג[[#This Row],[הווסת פעיל?]]&lt;&gt;1,B462&lt;&gt;1,B462&lt;&gt;""),IF(OR(שבוע_בדילוג[[#This Row],[LengthofCycle]]=F462,F462=29,F462=28),1,0),"")</f>
        <v/>
      </c>
    </row>
    <row r="462" spans="1:39" x14ac:dyDescent="0.25">
      <c r="A462" s="1" t="s">
        <v>96</v>
      </c>
      <c r="B462" s="1">
        <v>12</v>
      </c>
      <c r="C462" s="1">
        <v>0</v>
      </c>
      <c r="D462" s="1">
        <v>1</v>
      </c>
      <c r="E462" s="1">
        <v>0</v>
      </c>
      <c r="F462" s="1">
        <v>29</v>
      </c>
      <c r="H462" s="1">
        <f>שבוע_בדילוג[[#This Row],[LengthofCycle]]+1</f>
        <v>30</v>
      </c>
      <c r="I462" s="1">
        <f>IF(IFERROR(LOOKUP(שבוע_בדילוג[[#This Row],[ClientID]],קביעויות[השבוע בדילוג]),FALSE)=שבוע_בדילוג[[#This Row],[ClientID]],1,"")</f>
        <v>1</v>
      </c>
      <c r="J462" s="1" t="str">
        <f>IF(AND(שבוע_בדילוג[[#This Row],[CycleNumber]]&gt;1,OR(B463="",שבוע_בדילוג[[#This Row],[CycleNumber]]&gt;B461)),IF(OR(AND(שבוע_בדילוג[[#This Row],[LengthofCycle]]=29,F461=29),AND(שבוע_בדילוג[[#This Row],[LengthofCycle]]=36,F461=36)),1,""),"")</f>
        <v/>
      </c>
      <c r="K462" s="1" t="str">
        <f>IF(AND(שבוע_בדילוג[[#This Row],[וסת השבוע]]=1,J461=1,שבוע_בדילוג[[#This Row],[CycleNumber]]&gt;B461),1,"")</f>
        <v/>
      </c>
      <c r="L462" s="1" t="str">
        <f>IF(שבוע_בדילוג[[#This Row],[CycleNumber]]=1,"",IF(שבוע_בדילוג[[#This Row],[וסת השבוע]]=1,0,IF(L461="","",IF(L461=0,IF(שבוע_בדילוג[[#This Row],[LengthofCycle]]=29,0,1),IF(L461=1,IF(שבוע_בדילוג[[#This Row],[LengthofCycle]]+F461=29*2,0,2),IF(L461=2,IF(שבוע_בדילוג[[#This Row],[LengthofCycle]]+F461+F460=29*3,0,3),""))))))</f>
        <v/>
      </c>
      <c r="M462" s="1" t="str">
        <f>IF(שבוע_בדילוג[[#This Row],[וסת השבוע]]=1,IF(שבוע_בדילוג[[#This Row],[וסת השבוע וההפלגה ביחד]]=1,M461+1,0),IF(AND(שבוע_בדילוג[[#This Row],[CycleNumber]]&gt;B461,שבוע_בדילוג[[#This Row],[CycleNumber]]&gt;1),IF(שבוע_בדילוג[[#This Row],[וסת השבוע פעיל?]]&lt;&gt;"",M461+1,""),""))</f>
        <v/>
      </c>
      <c r="N462" s="1" t="str">
        <f>IF(שבוע_בדילוג[[#This Row],[וסת השבוע פעיל?2]]="","",IF(AND(שבוע_בדילוג[[#This Row],[וסת השבוע פעיל?]]&lt;&gt;"",שבוע_בדילוג[[#This Row],[CycleNumber]]&lt;B463,B463&lt;&gt;"",שבוע_בדילוג[[#This Row],[וסת השבוע פעיל?]]&lt;3),IF(L463=0,IF(AND(שבוע_בדילוג[[#This Row],[וסת השבוע פעיל?]]&gt;0,J463=1),0,1),0),""))</f>
        <v/>
      </c>
      <c r="O462" s="1" t="str">
        <f t="shared" si="48"/>
        <v/>
      </c>
      <c r="P462" s="1" t="str">
        <f>IF(AND(שבוע_בדילוג[[#This Row],[חיזוי - שבוע]]=1,K463=1),1,"")</f>
        <v/>
      </c>
      <c r="Q462" s="1" t="str">
        <f>IF(AND(שבוע_בדילוג[[#This Row],[וסת השבוע פעיל?]]&lt;3,OR(שבוע_בדילוג[[#This Row],[CycleNumber]]&gt;B463,B463="")),1,"")</f>
        <v/>
      </c>
      <c r="R462" s="1" t="str">
        <f>IF(AND(שבוע_בדילוג[[#This Row],[חיזוי - שבוע]]&lt;&gt;"",שבוע_בדילוג[[#This Row],[וסת השבוע פעיל?2]]=""),1,"")</f>
        <v/>
      </c>
      <c r="S462" s="1">
        <f>IF(שבוע_בדילוג[[#This Row],[האישה קבעה וסת שבוע בדילוג?]]=1,IF(שבוע_בדילוג[[#This Row],[וסת השבוע פעיל?]]&lt;3,1,0),"")</f>
        <v>0</v>
      </c>
      <c r="T4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2" s="1">
        <f t="shared" si="49"/>
        <v>0</v>
      </c>
      <c r="V462" s="1">
        <f t="shared" si="50"/>
        <v>0</v>
      </c>
      <c r="W462" s="1">
        <f t="shared" si="51"/>
        <v>0</v>
      </c>
      <c r="X462" s="1">
        <f>IF(שבוע_בדילוג[[#This Row],[3 הפלגות זהות]]="","",IF(שבוע_בדילוג[[#This Row],[3 הפלגות זהות]]=1,שבוע_בדילוג[[#This Row],[LengthofCycle]],X461))</f>
        <v>26</v>
      </c>
      <c r="Y462" s="1">
        <f>IF(שבוע_בדילוג[[#This Row],[וסת קבוע אחרון]]="","",IF(OR(שבוע_בדילוג[[#This Row],[LengthofCycle]]=שבוע_בדילוג[[#This Row],[וסת קבוע אחרון]],F461=שבוע_בדילוג[[#This Row],[וסת קבוע אחרון]],F460=שבוע_בדילוג[[#This Row],[וסת קבוע אחרון]]),1,0))</f>
        <v>1</v>
      </c>
      <c r="Z462" s="1">
        <f>IF(OR(שבוע_בדילוג[[#This Row],[הווסת פעיל?]]=0,שבוע_בדילוג[[#This Row],[הווסת פעיל?]]=""),"",SUM(Z461,שבוע_בדילוג[[#This Row],[הווסת פעיל?]]))</f>
        <v>2</v>
      </c>
      <c r="AA462" s="1" t="str">
        <f>IF(AND(שבוע_בדילוג[[#This Row],[כמה מחזורים עד עקירה]]&lt;&gt;"",Z463=""),שבוע_בדילוג[[#This Row],[כמה מחזורים עד עקירה]],"")</f>
        <v/>
      </c>
      <c r="AB462" s="1" t="str">
        <f>IF(AND(שבוע_בדילוג[[#This Row],[הווסת פעיל?]]=1,שבוע_בדילוג[[#This Row],[וסת קבוע אחרון]]&lt;&gt;X461),שבוע_בדילוג[[#This Row],[וסת קבוע אחרון]],"")</f>
        <v/>
      </c>
      <c r="AC462" s="1" t="str">
        <f>IF(AND(שבוע_בדילוג[[#This Row],[הווסת פעיל?]]=1,Y461=0,שבוע_בדילוג[[#This Row],[וסת קבוע אחרון]]=X461),שבוע_בדילוג[[#This Row],[וסת קבוע אחרון]],"")</f>
        <v/>
      </c>
      <c r="AD462" s="1" t="str">
        <f>IF(AND(שבוע_בדילוג[[#This Row],[הווסת פעיל?]]=1,Y461=0,שבוע_בדילוג[[#This Row],[וסת קבוע אחרון]]&lt;&gt;X461),1,"")</f>
        <v/>
      </c>
      <c r="AE462" s="1" t="str">
        <f>IF(AND(שבוע_בדילוג[[#This Row],[הווסת פעיל?]]&lt;&gt;"",B463=1),שבוע_בדילוג[[#This Row],[CycleNumber]],"")</f>
        <v/>
      </c>
      <c r="AF462" s="1" t="str">
        <f>IF(AND(שבוע_בדילוג[[#This Row],[הווסת פעיל?]]&lt;&gt;"",Y461=""),שבוע_בדילוג[[#This Row],[CycleNumber]],"")</f>
        <v/>
      </c>
      <c r="AG462" s="1">
        <f>IF(B463=1,"",IF(שבוע_בדילוג[[#This Row],[הווסת פעיל?]]=1,IF(שבוע_בדילוג[[#This Row],[וסת קבוע אחרון]]=F463,1,0),""))</f>
        <v>0</v>
      </c>
      <c r="AH462" s="1">
        <f>IF(B463=1,"",IF(שבוע_בדילוג[[#This Row],[הווסת פעיל?]]=1,IF(OR(שבוע_בדילוג[[#This Row],[וסת קבוע אחרון]]=F463,F463=שבוע_בדילוג[[#This Row],[LengthofCycle]]),1,0),""))</f>
        <v>1</v>
      </c>
      <c r="AI462" s="1">
        <f>IF(B463=1,"",IF(שבוע_בדילוג[[#This Row],[הווסת פעיל?]]=1,IF(OR(שבוע_בדילוג[[#This Row],[וסת קבוע אחרון]]=F463,F463=שבוע_בדילוג[[#This Row],[LengthofCycle]],AND(שבוע_בדילוג[[#This Row],[LengthofCycle]]&lt;&gt;שבוע_בדילוג[[#This Row],[וסת קבוע אחרון]],OR(F463=28,F463=29))),1,0),""))</f>
        <v>1</v>
      </c>
      <c r="AJ462" s="1" t="str">
        <f>IF(AND(שבוע_בדילוג[[#This Row],[הווסת פעיל?]]=1,B463=1),1,"")</f>
        <v/>
      </c>
      <c r="AK462" s="4" t="str">
        <f>IF(AND(שבוע_בדילוג[[#This Row],[הווסת פעיל?]]&lt;&gt;1,B463&lt;&gt;1,B463&lt;&gt;""),IF(שבוע_בדילוג[[#This Row],[LengthofCycle]]=F463,1,0),"")</f>
        <v/>
      </c>
      <c r="AL462" s="4" t="str">
        <f>IF(AND(שבוע_בדילוג[[#This Row],[הווסת פעיל?]]&lt;&gt;1,B463&lt;&gt;1,B463&lt;&gt;""),IF(OR(שבוע_בדילוג[[#This Row],[LengthofCycle]]=F463,F463=29),1,0),"")</f>
        <v/>
      </c>
      <c r="AM462" s="4" t="str">
        <f>IF(AND(שבוע_בדילוג[[#This Row],[הווסת פעיל?]]&lt;&gt;1,B463&lt;&gt;1,B463&lt;&gt;""),IF(OR(שבוע_בדילוג[[#This Row],[LengthofCycle]]=F463,F463=29,F463=28),1,0),"")</f>
        <v/>
      </c>
    </row>
    <row r="463" spans="1:39" x14ac:dyDescent="0.25">
      <c r="A463" s="1" t="s">
        <v>96</v>
      </c>
      <c r="B463" s="1">
        <v>13</v>
      </c>
      <c r="C463" s="1">
        <v>0</v>
      </c>
      <c r="D463" s="1">
        <v>0</v>
      </c>
      <c r="E463" s="1">
        <v>0</v>
      </c>
      <c r="F463" s="1">
        <v>29</v>
      </c>
      <c r="H463" s="1">
        <f>שבוע_בדילוג[[#This Row],[LengthofCycle]]+1</f>
        <v>30</v>
      </c>
      <c r="I463" s="1">
        <f>IF(IFERROR(LOOKUP(שבוע_בדילוג[[#This Row],[ClientID]],קביעויות[השבוע בדילוג]),FALSE)=שבוע_בדילוג[[#This Row],[ClientID]],1,"")</f>
        <v>1</v>
      </c>
      <c r="J463" s="1">
        <f>IF(AND(שבוע_בדילוג[[#This Row],[CycleNumber]]&gt;1,OR(B464="",שבוע_בדילוג[[#This Row],[CycleNumber]]&gt;B462)),IF(OR(AND(שבוע_בדילוג[[#This Row],[LengthofCycle]]=29,F462=29),AND(שבוע_בדילוג[[#This Row],[LengthofCycle]]=36,F462=36)),1,""),"")</f>
        <v>1</v>
      </c>
      <c r="K463" s="1" t="str">
        <f>IF(AND(שבוע_בדילוג[[#This Row],[וסת השבוע]]=1,J462=1,שבוע_בדילוג[[#This Row],[CycleNumber]]&gt;B462),1,"")</f>
        <v/>
      </c>
      <c r="L463" s="1">
        <f>IF(שבוע_בדילוג[[#This Row],[CycleNumber]]=1,"",IF(שבוע_בדילוג[[#This Row],[וסת השבוע]]=1,0,IF(L462="","",IF(L462=0,IF(שבוע_בדילוג[[#This Row],[LengthofCycle]]=29,0,1),IF(L462=1,IF(שבוע_בדילוג[[#This Row],[LengthofCycle]]+F462=29*2,0,2),IF(L462=2,IF(שבוע_בדילוג[[#This Row],[LengthofCycle]]+F462+F461=29*3,0,3),""))))))</f>
        <v>0</v>
      </c>
      <c r="M463" s="1">
        <f>IF(שבוע_בדילוג[[#This Row],[וסת השבוע]]=1,IF(שבוע_בדילוג[[#This Row],[וסת השבוע וההפלגה ביחד]]=1,M462+1,0),IF(AND(שבוע_בדילוג[[#This Row],[CycleNumber]]&gt;B462,שבוע_בדילוג[[#This Row],[CycleNumber]]&gt;1),IF(שבוע_בדילוג[[#This Row],[וסת השבוע פעיל?]]&lt;&gt;"",M462+1,""),""))</f>
        <v>0</v>
      </c>
      <c r="N463" s="1" t="str">
        <f>IF(שבוע_בדילוג[[#This Row],[וסת השבוע פעיל?2]]="","",IF(AND(שבוע_בדילוג[[#This Row],[וסת השבוע פעיל?]]&lt;&gt;"",שבוע_בדילוג[[#This Row],[CycleNumber]]&lt;B464,B464&lt;&gt;"",שבוע_בדילוג[[#This Row],[וסת השבוע פעיל?]]&lt;3),IF(L464=0,IF(AND(שבוע_בדילוג[[#This Row],[וסת השבוע פעיל?]]&gt;0,J464=1),0,1),0),""))</f>
        <v/>
      </c>
      <c r="O463" s="1" t="str">
        <f t="shared" si="48"/>
        <v/>
      </c>
      <c r="P463" s="1" t="str">
        <f>IF(AND(שבוע_בדילוג[[#This Row],[חיזוי - שבוע]]=1,K464=1),1,"")</f>
        <v/>
      </c>
      <c r="Q463" s="1">
        <f>IF(AND(שבוע_בדילוג[[#This Row],[וסת השבוע פעיל?]]&lt;3,OR(שבוע_בדילוג[[#This Row],[CycleNumber]]&gt;B464,B464="")),1,"")</f>
        <v>1</v>
      </c>
      <c r="R463" s="1" t="str">
        <f>IF(AND(שבוע_בדילוג[[#This Row],[חיזוי - שבוע]]&lt;&gt;"",שבוע_בדילוג[[#This Row],[וסת השבוע פעיל?2]]=""),1,"")</f>
        <v/>
      </c>
      <c r="S463" s="1">
        <f>IF(שבוע_בדילוג[[#This Row],[האישה קבעה וסת שבוע בדילוג?]]=1,IF(שבוע_בדילוג[[#This Row],[וסת השבוע פעיל?]]&lt;3,1,0),"")</f>
        <v>1</v>
      </c>
      <c r="T4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3" s="1">
        <f t="shared" si="49"/>
        <v>0</v>
      </c>
      <c r="V463" s="1">
        <f t="shared" si="50"/>
        <v>0</v>
      </c>
      <c r="W463" s="1">
        <f t="shared" si="51"/>
        <v>0</v>
      </c>
      <c r="X463" s="1">
        <f>IF(שבוע_בדילוג[[#This Row],[3 הפלגות זהות]]="","",IF(שבוע_בדילוג[[#This Row],[3 הפלגות זהות]]=1,שבוע_בדילוג[[#This Row],[LengthofCycle]],X462))</f>
        <v>26</v>
      </c>
      <c r="Y463" s="1">
        <f>IF(שבוע_בדילוג[[#This Row],[וסת קבוע אחרון]]="","",IF(OR(שבוע_בדילוג[[#This Row],[LengthofCycle]]=שבוע_בדילוג[[#This Row],[וסת קבוע אחרון]],F462=שבוע_בדילוג[[#This Row],[וסת קבוע אחרון]],F461=שבוע_בדילוג[[#This Row],[וסת קבוע אחרון]]),1,0))</f>
        <v>1</v>
      </c>
      <c r="Z463" s="1">
        <f>IF(OR(שבוע_בדילוג[[#This Row],[הווסת פעיל?]]=0,שבוע_בדילוג[[#This Row],[הווסת פעיל?]]=""),"",SUM(Z462,שבוע_בדילוג[[#This Row],[הווסת פעיל?]]))</f>
        <v>3</v>
      </c>
      <c r="AA463" s="1">
        <f>IF(AND(שבוע_בדילוג[[#This Row],[כמה מחזורים עד עקירה]]&lt;&gt;"",Z464=""),שבוע_בדילוג[[#This Row],[כמה מחזורים עד עקירה]],"")</f>
        <v>3</v>
      </c>
      <c r="AB463" s="1" t="str">
        <f>IF(AND(שבוע_בדילוג[[#This Row],[הווסת פעיל?]]=1,שבוע_בדילוג[[#This Row],[וסת קבוע אחרון]]&lt;&gt;X462),שבוע_בדילוג[[#This Row],[וסת קבוע אחרון]],"")</f>
        <v/>
      </c>
      <c r="AC463" s="1" t="str">
        <f>IF(AND(שבוע_בדילוג[[#This Row],[הווסת פעיל?]]=1,Y462=0,שבוע_בדילוג[[#This Row],[וסת קבוע אחרון]]=X462),שבוע_בדילוג[[#This Row],[וסת קבוע אחרון]],"")</f>
        <v/>
      </c>
      <c r="AD463" s="1" t="str">
        <f>IF(AND(שבוע_בדילוג[[#This Row],[הווסת פעיל?]]=1,Y462=0,שבוע_בדילוג[[#This Row],[וסת קבוע אחרון]]&lt;&gt;X462),1,"")</f>
        <v/>
      </c>
      <c r="AE463" s="1">
        <f>IF(AND(שבוע_בדילוג[[#This Row],[הווסת פעיל?]]&lt;&gt;"",B464=1),שבוע_בדילוג[[#This Row],[CycleNumber]],"")</f>
        <v>13</v>
      </c>
      <c r="AF463" s="1" t="str">
        <f>IF(AND(שבוע_בדילוג[[#This Row],[הווסת פעיל?]]&lt;&gt;"",Y462=""),שבוע_בדילוג[[#This Row],[CycleNumber]],"")</f>
        <v/>
      </c>
      <c r="AG463" s="1" t="str">
        <f>IF(B464=1,"",IF(שבוע_בדילוג[[#This Row],[הווסת פעיל?]]=1,IF(שבוע_בדילוג[[#This Row],[וסת קבוע אחרון]]=F464,1,0),""))</f>
        <v/>
      </c>
      <c r="AH463" s="1" t="str">
        <f>IF(B464=1,"",IF(שבוע_בדילוג[[#This Row],[הווסת פעיל?]]=1,IF(OR(שבוע_בדילוג[[#This Row],[וסת קבוע אחרון]]=F464,F464=שבוע_בדילוג[[#This Row],[LengthofCycle]]),1,0),""))</f>
        <v/>
      </c>
      <c r="AI463" s="1" t="str">
        <f>IF(B464=1,"",IF(שבוע_בדילוג[[#This Row],[הווסת פעיל?]]=1,IF(OR(שבוע_בדילוג[[#This Row],[וסת קבוע אחרון]]=F464,F464=שבוע_בדילוג[[#This Row],[LengthofCycle]],AND(שבוע_בדילוג[[#This Row],[LengthofCycle]]&lt;&gt;שבוע_בדילוג[[#This Row],[וסת קבוע אחרון]],OR(F464=28,F464=29))),1,0),""))</f>
        <v/>
      </c>
      <c r="AJ463" s="1">
        <f>IF(AND(שבוע_בדילוג[[#This Row],[הווסת פעיל?]]=1,B464=1),1,"")</f>
        <v>1</v>
      </c>
      <c r="AK463" s="4" t="str">
        <f>IF(AND(שבוע_בדילוג[[#This Row],[הווסת פעיל?]]&lt;&gt;1,B464&lt;&gt;1,B464&lt;&gt;""),IF(שבוע_בדילוג[[#This Row],[LengthofCycle]]=F464,1,0),"")</f>
        <v/>
      </c>
      <c r="AL463" s="4" t="str">
        <f>IF(AND(שבוע_בדילוג[[#This Row],[הווסת פעיל?]]&lt;&gt;1,B464&lt;&gt;1,B464&lt;&gt;""),IF(OR(שבוע_בדילוג[[#This Row],[LengthofCycle]]=F464,F464=29),1,0),"")</f>
        <v/>
      </c>
      <c r="AM463" s="4" t="str">
        <f>IF(AND(שבוע_בדילוג[[#This Row],[הווסת פעיל?]]&lt;&gt;1,B464&lt;&gt;1,B464&lt;&gt;""),IF(OR(שבוע_בדילוג[[#This Row],[LengthofCycle]]=F464,F464=29,F464=28),1,0),"")</f>
        <v/>
      </c>
    </row>
    <row r="464" spans="1:39" x14ac:dyDescent="0.25">
      <c r="A464" s="1" t="s">
        <v>38</v>
      </c>
      <c r="B464" s="1">
        <v>1</v>
      </c>
      <c r="C464" s="1">
        <v>0</v>
      </c>
      <c r="D464" s="1">
        <v>1</v>
      </c>
      <c r="E464" s="1">
        <v>0</v>
      </c>
      <c r="F464" s="1">
        <v>28</v>
      </c>
      <c r="H464" s="1">
        <f>שבוע_בדילוג[[#This Row],[LengthofCycle]]+1</f>
        <v>29</v>
      </c>
      <c r="I464" s="1">
        <f>IF(IFERROR(LOOKUP(שבוע_בדילוג[[#This Row],[ClientID]],קביעויות[השבוע בדילוג]),FALSE)=שבוע_בדילוג[[#This Row],[ClientID]],1,"")</f>
        <v>1</v>
      </c>
      <c r="J464" s="1" t="str">
        <f>IF(AND(שבוע_בדילוג[[#This Row],[CycleNumber]]&gt;1,OR(B465="",שבוע_בדילוג[[#This Row],[CycleNumber]]&gt;B463)),IF(OR(AND(שבוע_בדילוג[[#This Row],[LengthofCycle]]=29,F463=29),AND(שבוע_בדילוג[[#This Row],[LengthofCycle]]=36,F463=36)),1,""),"")</f>
        <v/>
      </c>
      <c r="K464" s="1" t="str">
        <f>IF(AND(שבוע_בדילוג[[#This Row],[וסת השבוע]]=1,J463=1,שבוע_בדילוג[[#This Row],[CycleNumber]]&gt;B463),1,"")</f>
        <v/>
      </c>
      <c r="L464" s="1" t="str">
        <f>IF(שבוע_בדילוג[[#This Row],[CycleNumber]]=1,"",IF(שבוע_בדילוג[[#This Row],[וסת השבוע]]=1,0,IF(L463="","",IF(L463=0,IF(שבוע_בדילוג[[#This Row],[LengthofCycle]]=29,0,1),IF(L463=1,IF(שבוע_בדילוג[[#This Row],[LengthofCycle]]+F463=29*2,0,2),IF(L463=2,IF(שבוע_בדילוג[[#This Row],[LengthofCycle]]+F463+F462=29*3,0,3),""))))))</f>
        <v/>
      </c>
      <c r="M464" s="1" t="str">
        <f>IF(שבוע_בדילוג[[#This Row],[וסת השבוע]]=1,IF(שבוע_בדילוג[[#This Row],[וסת השבוע וההפלגה ביחד]]=1,M463+1,0),IF(AND(שבוע_בדילוג[[#This Row],[CycleNumber]]&gt;B463,שבוע_בדילוג[[#This Row],[CycleNumber]]&gt;1),IF(שבוע_בדילוג[[#This Row],[וסת השבוע פעיל?]]&lt;&gt;"",M463+1,""),""))</f>
        <v/>
      </c>
      <c r="N464" s="1" t="str">
        <f>IF(שבוע_בדילוג[[#This Row],[וסת השבוע פעיל?2]]="","",IF(AND(שבוע_בדילוג[[#This Row],[וסת השבוע פעיל?]]&lt;&gt;"",שבוע_בדילוג[[#This Row],[CycleNumber]]&lt;B465,B465&lt;&gt;"",שבוע_בדילוג[[#This Row],[וסת השבוע פעיל?]]&lt;3),IF(L465=0,IF(AND(שבוע_בדילוג[[#This Row],[וסת השבוע פעיל?]]&gt;0,J465=1),0,1),0),""))</f>
        <v/>
      </c>
      <c r="O464" s="1" t="str">
        <f t="shared" si="48"/>
        <v/>
      </c>
      <c r="P464" s="1" t="str">
        <f>IF(AND(שבוע_בדילוג[[#This Row],[חיזוי - שבוע]]=1,K465=1),1,"")</f>
        <v/>
      </c>
      <c r="Q464" s="1" t="str">
        <f>IF(AND(שבוע_בדילוג[[#This Row],[וסת השבוע פעיל?]]&lt;3,OR(שבוע_בדילוג[[#This Row],[CycleNumber]]&gt;B465,B465="")),1,"")</f>
        <v/>
      </c>
      <c r="R464" s="1" t="str">
        <f>IF(AND(שבוע_בדילוג[[#This Row],[חיזוי - שבוע]]&lt;&gt;"",שבוע_בדילוג[[#This Row],[וסת השבוע פעיל?2]]=""),1,"")</f>
        <v/>
      </c>
      <c r="S464" s="1">
        <f>IF(שבוע_בדילוג[[#This Row],[האישה קבעה וסת שבוע בדילוג?]]=1,IF(שבוע_בדילוג[[#This Row],[וסת השבוע פעיל?]]&lt;3,1,0),"")</f>
        <v>0</v>
      </c>
      <c r="T4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4" s="1" t="str">
        <f t="shared" si="49"/>
        <v/>
      </c>
      <c r="V464" s="1" t="str">
        <f t="shared" si="50"/>
        <v/>
      </c>
      <c r="W464" s="1" t="str">
        <f t="shared" si="51"/>
        <v/>
      </c>
      <c r="X464" s="1" t="str">
        <f>IF(שבוע_בדילוג[[#This Row],[3 הפלגות זהות]]="","",IF(שבוע_בדילוג[[#This Row],[3 הפלגות זהות]]=1,שבוע_בדילוג[[#This Row],[LengthofCycle]],X463))</f>
        <v/>
      </c>
      <c r="Z464" s="1" t="str">
        <f>IF(OR(שבוע_בדילוג[[#This Row],[הווסת פעיל?]]=0,שבוע_בדילוג[[#This Row],[הווסת פעיל?]]=""),"",SUM(Z463,שבוע_בדילוג[[#This Row],[הווסת פעיל?]]))</f>
        <v/>
      </c>
      <c r="AA464" s="1" t="str">
        <f>IF(AND(שבוע_בדילוג[[#This Row],[כמה מחזורים עד עקירה]]&lt;&gt;"",Z465=""),שבוע_בדילוג[[#This Row],[כמה מחזורים עד עקירה]],"")</f>
        <v/>
      </c>
      <c r="AB464" s="1" t="str">
        <f>IF(AND(שבוע_בדילוג[[#This Row],[הווסת פעיל?]]=1,שבוע_בדילוג[[#This Row],[וסת קבוע אחרון]]&lt;&gt;X463),שבוע_בדילוג[[#This Row],[וסת קבוע אחרון]],"")</f>
        <v/>
      </c>
      <c r="AC464" s="1" t="str">
        <f>IF(AND(שבוע_בדילוג[[#This Row],[הווסת פעיל?]]=1,Y463=0,שבוע_בדילוג[[#This Row],[וסת קבוע אחרון]]=X463),שבוע_בדילוג[[#This Row],[וסת קבוע אחרון]],"")</f>
        <v/>
      </c>
      <c r="AD464" s="1" t="str">
        <f>IF(AND(שבוע_בדילוג[[#This Row],[הווסת פעיל?]]=1,Y463=0,שבוע_בדילוג[[#This Row],[וסת קבוע אחרון]]&lt;&gt;X463),1,"")</f>
        <v/>
      </c>
      <c r="AE464" s="1" t="str">
        <f>IF(AND(שבוע_בדילוג[[#This Row],[הווסת פעיל?]]&lt;&gt;"",B465=1),שבוע_בדילוג[[#This Row],[CycleNumber]],"")</f>
        <v/>
      </c>
      <c r="AF464" s="1" t="str">
        <f>IF(AND(שבוע_בדילוג[[#This Row],[הווסת פעיל?]]&lt;&gt;"",Y463=""),שבוע_בדילוג[[#This Row],[CycleNumber]],"")</f>
        <v/>
      </c>
      <c r="AG464" s="1" t="str">
        <f>IF(B465=1,"",IF(שבוע_בדילוג[[#This Row],[הווסת פעיל?]]=1,IF(שבוע_בדילוג[[#This Row],[וסת קבוע אחרון]]=F465,1,0),""))</f>
        <v/>
      </c>
      <c r="AH464" s="1" t="str">
        <f>IF(B465=1,"",IF(שבוע_בדילוג[[#This Row],[הווסת פעיל?]]=1,IF(OR(שבוע_בדילוג[[#This Row],[וסת קבוע אחרון]]=F465,F465=שבוע_בדילוג[[#This Row],[LengthofCycle]]),1,0),""))</f>
        <v/>
      </c>
      <c r="AI464" s="1" t="str">
        <f>IF(B465=1,"",IF(שבוע_בדילוג[[#This Row],[הווסת פעיל?]]=1,IF(OR(שבוע_בדילוג[[#This Row],[וסת קבוע אחרון]]=F465,F465=שבוע_בדילוג[[#This Row],[LengthofCycle]],AND(שבוע_בדילוג[[#This Row],[LengthofCycle]]&lt;&gt;שבוע_בדילוג[[#This Row],[וסת קבוע אחרון]],OR(F465=28,F465=29))),1,0),""))</f>
        <v/>
      </c>
      <c r="AJ464" s="1" t="str">
        <f>IF(AND(שבוע_בדילוג[[#This Row],[הווסת פעיל?]]=1,B465=1),1,"")</f>
        <v/>
      </c>
      <c r="AK464" s="4">
        <f>IF(AND(שבוע_בדילוג[[#This Row],[הווסת פעיל?]]&lt;&gt;1,B465&lt;&gt;1,B465&lt;&gt;""),IF(שבוע_בדילוג[[#This Row],[LengthofCycle]]=F465,1,0),"")</f>
        <v>0</v>
      </c>
      <c r="AL464" s="4">
        <f>IF(AND(שבוע_בדילוג[[#This Row],[הווסת פעיל?]]&lt;&gt;1,B465&lt;&gt;1,B465&lt;&gt;""),IF(OR(שבוע_בדילוג[[#This Row],[LengthofCycle]]=F465,F465=29),1,0),"")</f>
        <v>0</v>
      </c>
      <c r="AM464" s="4">
        <f>IF(AND(שבוע_בדילוג[[#This Row],[הווסת פעיל?]]&lt;&gt;1,B465&lt;&gt;1,B465&lt;&gt;""),IF(OR(שבוע_בדילוג[[#This Row],[LengthofCycle]]=F465,F465=29,F465=28),1,0),"")</f>
        <v>0</v>
      </c>
    </row>
    <row r="465" spans="1:39" x14ac:dyDescent="0.25">
      <c r="A465" s="1" t="s">
        <v>38</v>
      </c>
      <c r="B465" s="1">
        <v>2</v>
      </c>
      <c r="C465" s="1">
        <v>0</v>
      </c>
      <c r="D465" s="1">
        <v>1</v>
      </c>
      <c r="E465" s="1">
        <v>0</v>
      </c>
      <c r="F465" s="1">
        <v>26</v>
      </c>
      <c r="H465" s="1">
        <f>שבוע_בדילוג[[#This Row],[LengthofCycle]]+1</f>
        <v>27</v>
      </c>
      <c r="I465" s="1">
        <f>IF(IFERROR(LOOKUP(שבוע_בדילוג[[#This Row],[ClientID]],קביעויות[השבוע בדילוג]),FALSE)=שבוע_בדילוג[[#This Row],[ClientID]],1,"")</f>
        <v>1</v>
      </c>
      <c r="J465" s="1" t="str">
        <f>IF(AND(שבוע_בדילוג[[#This Row],[CycleNumber]]&gt;1,OR(B466="",שבוע_בדילוג[[#This Row],[CycleNumber]]&gt;B464)),IF(OR(AND(שבוע_בדילוג[[#This Row],[LengthofCycle]]=29,F464=29),AND(שבוע_בדילוג[[#This Row],[LengthofCycle]]=36,F464=36)),1,""),"")</f>
        <v/>
      </c>
      <c r="K465" s="1" t="str">
        <f>IF(AND(שבוע_בדילוג[[#This Row],[וסת השבוע]]=1,J464=1,שבוע_בדילוג[[#This Row],[CycleNumber]]&gt;B464),1,"")</f>
        <v/>
      </c>
      <c r="L465" s="1" t="str">
        <f>IF(שבוע_בדילוג[[#This Row],[CycleNumber]]=1,"",IF(שבוע_בדילוג[[#This Row],[וסת השבוע]]=1,0,IF(L464="","",IF(L464=0,IF(שבוע_בדילוג[[#This Row],[LengthofCycle]]=29,0,1),IF(L464=1,IF(שבוע_בדילוג[[#This Row],[LengthofCycle]]+F464=29*2,0,2),IF(L464=2,IF(שבוע_בדילוג[[#This Row],[LengthofCycle]]+F464+F463=29*3,0,3),""))))))</f>
        <v/>
      </c>
      <c r="M465" s="1" t="str">
        <f>IF(שבוע_בדילוג[[#This Row],[וסת השבוע]]=1,IF(שבוע_בדילוג[[#This Row],[וסת השבוע וההפלגה ביחד]]=1,M464+1,0),IF(AND(שבוע_בדילוג[[#This Row],[CycleNumber]]&gt;B464,שבוע_בדילוג[[#This Row],[CycleNumber]]&gt;1),IF(שבוע_בדילוג[[#This Row],[וסת השבוע פעיל?]]&lt;&gt;"",M464+1,""),""))</f>
        <v/>
      </c>
      <c r="N465" s="1" t="str">
        <f>IF(שבוע_בדילוג[[#This Row],[וסת השבוע פעיל?2]]="","",IF(AND(שבוע_בדילוג[[#This Row],[וסת השבוע פעיל?]]&lt;&gt;"",שבוע_בדילוג[[#This Row],[CycleNumber]]&lt;B466,B466&lt;&gt;"",שבוע_בדילוג[[#This Row],[וסת השבוע פעיל?]]&lt;3),IF(L466=0,IF(AND(שבוע_בדילוג[[#This Row],[וסת השבוע פעיל?]]&gt;0,J466=1),0,1),0),""))</f>
        <v/>
      </c>
      <c r="O465" s="1" t="str">
        <f t="shared" si="48"/>
        <v/>
      </c>
      <c r="P465" s="1" t="str">
        <f>IF(AND(שבוע_בדילוג[[#This Row],[חיזוי - שבוע]]=1,K466=1),1,"")</f>
        <v/>
      </c>
      <c r="Q465" s="1" t="str">
        <f>IF(AND(שבוע_בדילוג[[#This Row],[וסת השבוע פעיל?]]&lt;3,OR(שבוע_בדילוג[[#This Row],[CycleNumber]]&gt;B466,B466="")),1,"")</f>
        <v/>
      </c>
      <c r="R465" s="1" t="str">
        <f>IF(AND(שבוע_בדילוג[[#This Row],[חיזוי - שבוע]]&lt;&gt;"",שבוע_בדילוג[[#This Row],[וסת השבוע פעיל?2]]=""),1,"")</f>
        <v/>
      </c>
      <c r="S465" s="1">
        <f>IF(שבוע_בדילוג[[#This Row],[האישה קבעה וסת שבוע בדילוג?]]=1,IF(שבוע_בדילוג[[#This Row],[וסת השבוע פעיל?]]&lt;3,1,0),"")</f>
        <v>0</v>
      </c>
      <c r="T4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5" s="1" t="str">
        <f t="shared" si="49"/>
        <v/>
      </c>
      <c r="V465" s="1" t="str">
        <f t="shared" si="50"/>
        <v/>
      </c>
      <c r="W465" s="1" t="str">
        <f t="shared" si="51"/>
        <v/>
      </c>
      <c r="X465" s="1" t="str">
        <f>IF(שבוע_בדילוג[[#This Row],[3 הפלגות זהות]]="","",IF(שבוע_בדילוג[[#This Row],[3 הפלגות זהות]]=1,שבוע_בדילוג[[#This Row],[LengthofCycle]],X464))</f>
        <v/>
      </c>
      <c r="Z465" s="1" t="str">
        <f>IF(OR(שבוע_בדילוג[[#This Row],[הווסת פעיל?]]=0,שבוע_בדילוג[[#This Row],[הווסת פעיל?]]=""),"",SUM(Z464,שבוע_בדילוג[[#This Row],[הווסת פעיל?]]))</f>
        <v/>
      </c>
      <c r="AA465" s="1" t="str">
        <f>IF(AND(שבוע_בדילוג[[#This Row],[כמה מחזורים עד עקירה]]&lt;&gt;"",Z466=""),שבוע_בדילוג[[#This Row],[כמה מחזורים עד עקירה]],"")</f>
        <v/>
      </c>
      <c r="AB465" s="1" t="str">
        <f>IF(AND(שבוע_בדילוג[[#This Row],[הווסת פעיל?]]=1,שבוע_בדילוג[[#This Row],[וסת קבוע אחרון]]&lt;&gt;X464),שבוע_בדילוג[[#This Row],[וסת קבוע אחרון]],"")</f>
        <v/>
      </c>
      <c r="AC465" s="1" t="str">
        <f>IF(AND(שבוע_בדילוג[[#This Row],[הווסת פעיל?]]=1,Y464=0,שבוע_בדילוג[[#This Row],[וסת קבוע אחרון]]=X464),שבוע_בדילוג[[#This Row],[וסת קבוע אחרון]],"")</f>
        <v/>
      </c>
      <c r="AD465" s="1" t="str">
        <f>IF(AND(שבוע_בדילוג[[#This Row],[הווסת פעיל?]]=1,Y464=0,שבוע_בדילוג[[#This Row],[וסת קבוע אחרון]]&lt;&gt;X464),1,"")</f>
        <v/>
      </c>
      <c r="AE465" s="1" t="str">
        <f>IF(AND(שבוע_בדילוג[[#This Row],[הווסת פעיל?]]&lt;&gt;"",B466=1),שבוע_בדילוג[[#This Row],[CycleNumber]],"")</f>
        <v/>
      </c>
      <c r="AF465" s="1" t="str">
        <f>IF(AND(שבוע_בדילוג[[#This Row],[הווסת פעיל?]]&lt;&gt;"",Y464=""),שבוע_בדילוג[[#This Row],[CycleNumber]],"")</f>
        <v/>
      </c>
      <c r="AG465" s="1" t="str">
        <f>IF(B466=1,"",IF(שבוע_בדילוג[[#This Row],[הווסת פעיל?]]=1,IF(שבוע_בדילוג[[#This Row],[וסת קבוע אחרון]]=F466,1,0),""))</f>
        <v/>
      </c>
      <c r="AH465" s="1" t="str">
        <f>IF(B466=1,"",IF(שבוע_בדילוג[[#This Row],[הווסת פעיל?]]=1,IF(OR(שבוע_בדילוג[[#This Row],[וסת קבוע אחרון]]=F466,F466=שבוע_בדילוג[[#This Row],[LengthofCycle]]),1,0),""))</f>
        <v/>
      </c>
      <c r="AI465" s="1" t="str">
        <f>IF(B466=1,"",IF(שבוע_בדילוג[[#This Row],[הווסת פעיל?]]=1,IF(OR(שבוע_בדילוג[[#This Row],[וסת קבוע אחרון]]=F466,F466=שבוע_בדילוג[[#This Row],[LengthofCycle]],AND(שבוע_בדילוג[[#This Row],[LengthofCycle]]&lt;&gt;שבוע_בדילוג[[#This Row],[וסת קבוע אחרון]],OR(F466=28,F466=29))),1,0),""))</f>
        <v/>
      </c>
      <c r="AJ465" s="1" t="str">
        <f>IF(AND(שבוע_בדילוג[[#This Row],[הווסת פעיל?]]=1,B466=1),1,"")</f>
        <v/>
      </c>
      <c r="AK465" s="4">
        <f>IF(AND(שבוע_בדילוג[[#This Row],[הווסת פעיל?]]&lt;&gt;1,B466&lt;&gt;1,B466&lt;&gt;""),IF(שבוע_בדילוג[[#This Row],[LengthofCycle]]=F466,1,0),"")</f>
        <v>0</v>
      </c>
      <c r="AL465" s="4">
        <f>IF(AND(שבוע_בדילוג[[#This Row],[הווסת פעיל?]]&lt;&gt;1,B466&lt;&gt;1,B466&lt;&gt;""),IF(OR(שבוע_בדילוג[[#This Row],[LengthofCycle]]=F466,F466=29),1,0),"")</f>
        <v>0</v>
      </c>
      <c r="AM465" s="4">
        <f>IF(AND(שבוע_בדילוג[[#This Row],[הווסת פעיל?]]&lt;&gt;1,B466&lt;&gt;1,B466&lt;&gt;""),IF(OR(שבוע_בדילוג[[#This Row],[LengthofCycle]]=F466,F466=29,F466=28),1,0),"")</f>
        <v>0</v>
      </c>
    </row>
    <row r="466" spans="1:39" x14ac:dyDescent="0.25">
      <c r="A466" s="1" t="s">
        <v>38</v>
      </c>
      <c r="B466" s="1">
        <v>3</v>
      </c>
      <c r="C466" s="1">
        <v>0</v>
      </c>
      <c r="D466" s="1">
        <v>1</v>
      </c>
      <c r="E466" s="1">
        <v>0</v>
      </c>
      <c r="F466" s="1">
        <v>25</v>
      </c>
      <c r="H466" s="1">
        <f>שבוע_בדילוג[[#This Row],[LengthofCycle]]+1</f>
        <v>26</v>
      </c>
      <c r="I466" s="1">
        <f>IF(IFERROR(LOOKUP(שבוע_בדילוג[[#This Row],[ClientID]],קביעויות[השבוע בדילוג]),FALSE)=שבוע_בדילוג[[#This Row],[ClientID]],1,"")</f>
        <v>1</v>
      </c>
      <c r="J466" s="1" t="str">
        <f>IF(AND(שבוע_בדילוג[[#This Row],[CycleNumber]]&gt;1,OR(B467="",שבוע_בדילוג[[#This Row],[CycleNumber]]&gt;B465)),IF(OR(AND(שבוע_בדילוג[[#This Row],[LengthofCycle]]=29,F465=29),AND(שבוע_בדילוג[[#This Row],[LengthofCycle]]=36,F465=36)),1,""),"")</f>
        <v/>
      </c>
      <c r="K466" s="1" t="str">
        <f>IF(AND(שבוע_בדילוג[[#This Row],[וסת השבוע]]=1,J465=1,שבוע_בדילוג[[#This Row],[CycleNumber]]&gt;B465),1,"")</f>
        <v/>
      </c>
      <c r="L466" s="1" t="str">
        <f>IF(שבוע_בדילוג[[#This Row],[CycleNumber]]=1,"",IF(שבוע_בדילוג[[#This Row],[וסת השבוע]]=1,0,IF(L465="","",IF(L465=0,IF(שבוע_בדילוג[[#This Row],[LengthofCycle]]=29,0,1),IF(L465=1,IF(שבוע_בדילוג[[#This Row],[LengthofCycle]]+F465=29*2,0,2),IF(L465=2,IF(שבוע_בדילוג[[#This Row],[LengthofCycle]]+F465+F464=29*3,0,3),""))))))</f>
        <v/>
      </c>
      <c r="M466" s="1" t="str">
        <f>IF(שבוע_בדילוג[[#This Row],[וסת השבוע]]=1,IF(שבוע_בדילוג[[#This Row],[וסת השבוע וההפלגה ביחד]]=1,M465+1,0),IF(AND(שבוע_בדילוג[[#This Row],[CycleNumber]]&gt;B465,שבוע_בדילוג[[#This Row],[CycleNumber]]&gt;1),IF(שבוע_בדילוג[[#This Row],[וסת השבוע פעיל?]]&lt;&gt;"",M465+1,""),""))</f>
        <v/>
      </c>
      <c r="N466" s="1" t="str">
        <f>IF(שבוע_בדילוג[[#This Row],[וסת השבוע פעיל?2]]="","",IF(AND(שבוע_בדילוג[[#This Row],[וסת השבוע פעיל?]]&lt;&gt;"",שבוע_בדילוג[[#This Row],[CycleNumber]]&lt;B467,B467&lt;&gt;"",שבוע_בדילוג[[#This Row],[וסת השבוע פעיל?]]&lt;3),IF(L467=0,IF(AND(שבוע_בדילוג[[#This Row],[וסת השבוע פעיל?]]&gt;0,J467=1),0,1),0),""))</f>
        <v/>
      </c>
      <c r="O466" s="1" t="str">
        <f t="shared" si="48"/>
        <v/>
      </c>
      <c r="P466" s="1" t="str">
        <f>IF(AND(שבוע_בדילוג[[#This Row],[חיזוי - שבוע]]=1,K467=1),1,"")</f>
        <v/>
      </c>
      <c r="Q466" s="1" t="str">
        <f>IF(AND(שבוע_בדילוג[[#This Row],[וסת השבוע פעיל?]]&lt;3,OR(שבוע_בדילוג[[#This Row],[CycleNumber]]&gt;B467,B467="")),1,"")</f>
        <v/>
      </c>
      <c r="R466" s="1" t="str">
        <f>IF(AND(שבוע_בדילוג[[#This Row],[חיזוי - שבוע]]&lt;&gt;"",שבוע_בדילוג[[#This Row],[וסת השבוע פעיל?2]]=""),1,"")</f>
        <v/>
      </c>
      <c r="S466" s="1">
        <f>IF(שבוע_בדילוג[[#This Row],[האישה קבעה וסת שבוע בדילוג?]]=1,IF(שבוע_בדילוג[[#This Row],[וסת השבוע פעיל?]]&lt;3,1,0),"")</f>
        <v>0</v>
      </c>
      <c r="T4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6" s="1">
        <f t="shared" si="49"/>
        <v>0</v>
      </c>
      <c r="V466" s="1" t="str">
        <f t="shared" si="50"/>
        <v/>
      </c>
      <c r="W466" s="1" t="str">
        <f t="shared" si="51"/>
        <v/>
      </c>
      <c r="X466" s="1" t="str">
        <f>IF(שבוע_בדילוג[[#This Row],[3 הפלגות זהות]]="","",IF(שבוע_בדילוג[[#This Row],[3 הפלגות זהות]]=1,שבוע_בדילוג[[#This Row],[LengthofCycle]],X465))</f>
        <v/>
      </c>
      <c r="Z466" s="1" t="str">
        <f>IF(OR(שבוע_בדילוג[[#This Row],[הווסת פעיל?]]=0,שבוע_בדילוג[[#This Row],[הווסת פעיל?]]=""),"",SUM(Z465,שבוע_בדילוג[[#This Row],[הווסת פעיל?]]))</f>
        <v/>
      </c>
      <c r="AA466" s="1" t="str">
        <f>IF(AND(שבוע_בדילוג[[#This Row],[כמה מחזורים עד עקירה]]&lt;&gt;"",Z467=""),שבוע_בדילוג[[#This Row],[כמה מחזורים עד עקירה]],"")</f>
        <v/>
      </c>
      <c r="AB466" s="1" t="str">
        <f>IF(AND(שבוע_בדילוג[[#This Row],[הווסת פעיל?]]=1,שבוע_בדילוג[[#This Row],[וסת קבוע אחרון]]&lt;&gt;X465),שבוע_בדילוג[[#This Row],[וסת קבוע אחרון]],"")</f>
        <v/>
      </c>
      <c r="AC466" s="1" t="str">
        <f>IF(AND(שבוע_בדילוג[[#This Row],[הווסת פעיל?]]=1,Y465=0,שבוע_בדילוג[[#This Row],[וסת קבוע אחרון]]=X465),שבוע_בדילוג[[#This Row],[וסת קבוע אחרון]],"")</f>
        <v/>
      </c>
      <c r="AD466" s="1" t="str">
        <f>IF(AND(שבוע_בדילוג[[#This Row],[הווסת פעיל?]]=1,Y465=0,שבוע_בדילוג[[#This Row],[וסת קבוע אחרון]]&lt;&gt;X465),1,"")</f>
        <v/>
      </c>
      <c r="AE466" s="1" t="str">
        <f>IF(AND(שבוע_בדילוג[[#This Row],[הווסת פעיל?]]&lt;&gt;"",B467=1),שבוע_בדילוג[[#This Row],[CycleNumber]],"")</f>
        <v/>
      </c>
      <c r="AF466" s="1" t="str">
        <f>IF(AND(שבוע_בדילוג[[#This Row],[הווסת פעיל?]]&lt;&gt;"",Y465=""),שבוע_בדילוג[[#This Row],[CycleNumber]],"")</f>
        <v/>
      </c>
      <c r="AG466" s="1" t="str">
        <f>IF(B467=1,"",IF(שבוע_בדילוג[[#This Row],[הווסת פעיל?]]=1,IF(שבוע_בדילוג[[#This Row],[וסת קבוע אחרון]]=F467,1,0),""))</f>
        <v/>
      </c>
      <c r="AH466" s="1" t="str">
        <f>IF(B467=1,"",IF(שבוע_בדילוג[[#This Row],[הווסת פעיל?]]=1,IF(OR(שבוע_בדילוג[[#This Row],[וסת קבוע אחרון]]=F467,F467=שבוע_בדילוג[[#This Row],[LengthofCycle]]),1,0),""))</f>
        <v/>
      </c>
      <c r="AI466" s="1" t="str">
        <f>IF(B467=1,"",IF(שבוע_בדילוג[[#This Row],[הווסת פעיל?]]=1,IF(OR(שבוע_בדילוג[[#This Row],[וסת קבוע אחרון]]=F467,F467=שבוע_בדילוג[[#This Row],[LengthofCycle]],AND(שבוע_בדילוג[[#This Row],[LengthofCycle]]&lt;&gt;שבוע_בדילוג[[#This Row],[וסת קבוע אחרון]],OR(F467=28,F467=29))),1,0),""))</f>
        <v/>
      </c>
      <c r="AJ466" s="1" t="str">
        <f>IF(AND(שבוע_בדילוג[[#This Row],[הווסת פעיל?]]=1,B467=1),1,"")</f>
        <v/>
      </c>
      <c r="AK466" s="4">
        <f>IF(AND(שבוע_בדילוג[[#This Row],[הווסת פעיל?]]&lt;&gt;1,B467&lt;&gt;1,B467&lt;&gt;""),IF(שבוע_בדילוג[[#This Row],[LengthofCycle]]=F467,1,0),"")</f>
        <v>1</v>
      </c>
      <c r="AL466" s="4">
        <f>IF(AND(שבוע_בדילוג[[#This Row],[הווסת פעיל?]]&lt;&gt;1,B467&lt;&gt;1,B467&lt;&gt;""),IF(OR(שבוע_בדילוג[[#This Row],[LengthofCycle]]=F467,F467=29),1,0),"")</f>
        <v>1</v>
      </c>
      <c r="AM466" s="4">
        <f>IF(AND(שבוע_בדילוג[[#This Row],[הווסת פעיל?]]&lt;&gt;1,B467&lt;&gt;1,B467&lt;&gt;""),IF(OR(שבוע_בדילוג[[#This Row],[LengthofCycle]]=F467,F467=29,F467=28),1,0),"")</f>
        <v>1</v>
      </c>
    </row>
    <row r="467" spans="1:39" x14ac:dyDescent="0.25">
      <c r="A467" s="1" t="s">
        <v>38</v>
      </c>
      <c r="B467" s="1">
        <v>4</v>
      </c>
      <c r="C467" s="1">
        <v>0</v>
      </c>
      <c r="D467" s="1">
        <v>1</v>
      </c>
      <c r="E467" s="1">
        <v>0</v>
      </c>
      <c r="F467" s="1">
        <v>25</v>
      </c>
      <c r="H467" s="1">
        <f>שבוע_בדילוג[[#This Row],[LengthofCycle]]+1</f>
        <v>26</v>
      </c>
      <c r="I467" s="1">
        <f>IF(IFERROR(LOOKUP(שבוע_בדילוג[[#This Row],[ClientID]],קביעויות[השבוע בדילוג]),FALSE)=שבוע_בדילוג[[#This Row],[ClientID]],1,"")</f>
        <v>1</v>
      </c>
      <c r="J467" s="1" t="str">
        <f>IF(AND(שבוע_בדילוג[[#This Row],[CycleNumber]]&gt;1,OR(B468="",שבוע_בדילוג[[#This Row],[CycleNumber]]&gt;B466)),IF(OR(AND(שבוע_בדילוג[[#This Row],[LengthofCycle]]=29,F466=29),AND(שבוע_בדילוג[[#This Row],[LengthofCycle]]=36,F466=36)),1,""),"")</f>
        <v/>
      </c>
      <c r="K467" s="1" t="str">
        <f>IF(AND(שבוע_בדילוג[[#This Row],[וסת השבוע]]=1,J466=1,שבוע_בדילוג[[#This Row],[CycleNumber]]&gt;B466),1,"")</f>
        <v/>
      </c>
      <c r="L467" s="1" t="str">
        <f>IF(שבוע_בדילוג[[#This Row],[CycleNumber]]=1,"",IF(שבוע_בדילוג[[#This Row],[וסת השבוע]]=1,0,IF(L466="","",IF(L466=0,IF(שבוע_בדילוג[[#This Row],[LengthofCycle]]=29,0,1),IF(L466=1,IF(שבוע_בדילוג[[#This Row],[LengthofCycle]]+F466=29*2,0,2),IF(L466=2,IF(שבוע_בדילוג[[#This Row],[LengthofCycle]]+F466+F465=29*3,0,3),""))))))</f>
        <v/>
      </c>
      <c r="M467" s="1" t="str">
        <f>IF(שבוע_בדילוג[[#This Row],[וסת השבוע]]=1,IF(שבוע_בדילוג[[#This Row],[וסת השבוע וההפלגה ביחד]]=1,M466+1,0),IF(AND(שבוע_בדילוג[[#This Row],[CycleNumber]]&gt;B466,שבוע_בדילוג[[#This Row],[CycleNumber]]&gt;1),IF(שבוע_בדילוג[[#This Row],[וסת השבוע פעיל?]]&lt;&gt;"",M466+1,""),""))</f>
        <v/>
      </c>
      <c r="N467" s="1" t="str">
        <f>IF(שבוע_בדילוג[[#This Row],[וסת השבוע פעיל?2]]="","",IF(AND(שבוע_בדילוג[[#This Row],[וסת השבוע פעיל?]]&lt;&gt;"",שבוע_בדילוג[[#This Row],[CycleNumber]]&lt;B468,B468&lt;&gt;"",שבוע_בדילוג[[#This Row],[וסת השבוע פעיל?]]&lt;3),IF(L468=0,IF(AND(שבוע_בדילוג[[#This Row],[וסת השבוע פעיל?]]&gt;0,J468=1),0,1),0),""))</f>
        <v/>
      </c>
      <c r="O467" s="1" t="str">
        <f t="shared" si="48"/>
        <v/>
      </c>
      <c r="P467" s="1" t="str">
        <f>IF(AND(שבוע_בדילוג[[#This Row],[חיזוי - שבוע]]=1,K468=1),1,"")</f>
        <v/>
      </c>
      <c r="Q467" s="1" t="str">
        <f>IF(AND(שבוע_בדילוג[[#This Row],[וסת השבוע פעיל?]]&lt;3,OR(שבוע_בדילוג[[#This Row],[CycleNumber]]&gt;B468,B468="")),1,"")</f>
        <v/>
      </c>
      <c r="R467" s="1" t="str">
        <f>IF(AND(שבוע_בדילוג[[#This Row],[חיזוי - שבוע]]&lt;&gt;"",שבוע_בדילוג[[#This Row],[וסת השבוע פעיל?2]]=""),1,"")</f>
        <v/>
      </c>
      <c r="S467" s="1">
        <f>IF(שבוע_בדילוג[[#This Row],[האישה קבעה וסת שבוע בדילוג?]]=1,IF(שבוע_בדילוג[[#This Row],[וסת השבוע פעיל?]]&lt;3,1,0),"")</f>
        <v>0</v>
      </c>
      <c r="T4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7" s="1">
        <f t="shared" si="49"/>
        <v>0</v>
      </c>
      <c r="V467" s="1">
        <f t="shared" si="50"/>
        <v>0</v>
      </c>
      <c r="W467" s="1" t="str">
        <f t="shared" si="51"/>
        <v/>
      </c>
      <c r="X467" s="1" t="str">
        <f>IF(שבוע_בדילוג[[#This Row],[3 הפלגות זהות]]="","",IF(שבוע_בדילוג[[#This Row],[3 הפלגות זהות]]=1,שבוע_בדילוג[[#This Row],[LengthofCycle]],X466))</f>
        <v/>
      </c>
      <c r="Z467" s="1" t="str">
        <f>IF(OR(שבוע_בדילוג[[#This Row],[הווסת פעיל?]]=0,שבוע_בדילוג[[#This Row],[הווסת פעיל?]]=""),"",SUM(Z466,שבוע_בדילוג[[#This Row],[הווסת פעיל?]]))</f>
        <v/>
      </c>
      <c r="AA467" s="1" t="str">
        <f>IF(AND(שבוע_בדילוג[[#This Row],[כמה מחזורים עד עקירה]]&lt;&gt;"",Z468=""),שבוע_בדילוג[[#This Row],[כמה מחזורים עד עקירה]],"")</f>
        <v/>
      </c>
      <c r="AB467" s="1" t="str">
        <f>IF(AND(שבוע_בדילוג[[#This Row],[הווסת פעיל?]]=1,שבוע_בדילוג[[#This Row],[וסת קבוע אחרון]]&lt;&gt;X466),שבוע_בדילוג[[#This Row],[וסת קבוע אחרון]],"")</f>
        <v/>
      </c>
      <c r="AC467" s="1" t="str">
        <f>IF(AND(שבוע_בדילוג[[#This Row],[הווסת פעיל?]]=1,Y466=0,שבוע_בדילוג[[#This Row],[וסת קבוע אחרון]]=X466),שבוע_בדילוג[[#This Row],[וסת קבוע אחרון]],"")</f>
        <v/>
      </c>
      <c r="AD467" s="1" t="str">
        <f>IF(AND(שבוע_בדילוג[[#This Row],[הווסת פעיל?]]=1,Y466=0,שבוע_בדילוג[[#This Row],[וסת קבוע אחרון]]&lt;&gt;X466),1,"")</f>
        <v/>
      </c>
      <c r="AE467" s="1" t="str">
        <f>IF(AND(שבוע_בדילוג[[#This Row],[הווסת פעיל?]]&lt;&gt;"",B468=1),שבוע_בדילוג[[#This Row],[CycleNumber]],"")</f>
        <v/>
      </c>
      <c r="AF467" s="1" t="str">
        <f>IF(AND(שבוע_בדילוג[[#This Row],[הווסת פעיל?]]&lt;&gt;"",Y466=""),שבוע_בדילוג[[#This Row],[CycleNumber]],"")</f>
        <v/>
      </c>
      <c r="AG467" s="1" t="str">
        <f>IF(B468=1,"",IF(שבוע_בדילוג[[#This Row],[הווסת פעיל?]]=1,IF(שבוע_בדילוג[[#This Row],[וסת קבוע אחרון]]=F468,1,0),""))</f>
        <v/>
      </c>
      <c r="AH467" s="1" t="str">
        <f>IF(B468=1,"",IF(שבוע_בדילוג[[#This Row],[הווסת פעיל?]]=1,IF(OR(שבוע_בדילוג[[#This Row],[וסת קבוע אחרון]]=F468,F468=שבוע_בדילוג[[#This Row],[LengthofCycle]]),1,0),""))</f>
        <v/>
      </c>
      <c r="AI467" s="1" t="str">
        <f>IF(B468=1,"",IF(שבוע_בדילוג[[#This Row],[הווסת פעיל?]]=1,IF(OR(שבוע_בדילוג[[#This Row],[וסת קבוע אחרון]]=F468,F468=שבוע_בדילוג[[#This Row],[LengthofCycle]],AND(שבוע_בדילוג[[#This Row],[LengthofCycle]]&lt;&gt;שבוע_בדילוג[[#This Row],[וסת קבוע אחרון]],OR(F468=28,F468=29))),1,0),""))</f>
        <v/>
      </c>
      <c r="AJ467" s="1" t="str">
        <f>IF(AND(שבוע_בדילוג[[#This Row],[הווסת פעיל?]]=1,B468=1),1,"")</f>
        <v/>
      </c>
      <c r="AK467" s="4">
        <f>IF(AND(שבוע_בדילוג[[#This Row],[הווסת פעיל?]]&lt;&gt;1,B468&lt;&gt;1,B468&lt;&gt;""),IF(שבוע_בדילוג[[#This Row],[LengthofCycle]]=F468,1,0),"")</f>
        <v>0</v>
      </c>
      <c r="AL467" s="4">
        <f>IF(AND(שבוע_בדילוג[[#This Row],[הווסת פעיל?]]&lt;&gt;1,B468&lt;&gt;1,B468&lt;&gt;""),IF(OR(שבוע_בדילוג[[#This Row],[LengthofCycle]]=F468,F468=29),1,0),"")</f>
        <v>1</v>
      </c>
      <c r="AM467" s="4">
        <f>IF(AND(שבוע_בדילוג[[#This Row],[הווסת פעיל?]]&lt;&gt;1,B468&lt;&gt;1,B468&lt;&gt;""),IF(OR(שבוע_בדילוג[[#This Row],[LengthofCycle]]=F468,F468=29,F468=28),1,0),"")</f>
        <v>1</v>
      </c>
    </row>
    <row r="468" spans="1:39" x14ac:dyDescent="0.25">
      <c r="A468" s="1" t="s">
        <v>38</v>
      </c>
      <c r="B468" s="1">
        <v>5</v>
      </c>
      <c r="C468" s="1">
        <v>0</v>
      </c>
      <c r="D468" s="1">
        <v>0</v>
      </c>
      <c r="E468" s="1">
        <v>0</v>
      </c>
      <c r="F468" s="1">
        <v>29</v>
      </c>
      <c r="H468" s="1">
        <f>שבוע_בדילוג[[#This Row],[LengthofCycle]]+1</f>
        <v>30</v>
      </c>
      <c r="I468" s="1">
        <f>IF(IFERROR(LOOKUP(שבוע_בדילוג[[#This Row],[ClientID]],קביעויות[השבוע בדילוג]),FALSE)=שבוע_בדילוג[[#This Row],[ClientID]],1,"")</f>
        <v>1</v>
      </c>
      <c r="J468" s="1" t="str">
        <f>IF(AND(שבוע_בדילוג[[#This Row],[CycleNumber]]&gt;1,OR(B469="",שבוע_בדילוג[[#This Row],[CycleNumber]]&gt;B467)),IF(OR(AND(שבוע_בדילוג[[#This Row],[LengthofCycle]]=29,F467=29),AND(שבוע_בדילוג[[#This Row],[LengthofCycle]]=36,F467=36)),1,""),"")</f>
        <v/>
      </c>
      <c r="K468" s="1" t="str">
        <f>IF(AND(שבוע_בדילוג[[#This Row],[וסת השבוע]]=1,J467=1,שבוע_בדילוג[[#This Row],[CycleNumber]]&gt;B467),1,"")</f>
        <v/>
      </c>
      <c r="L468" s="1" t="str">
        <f>IF(שבוע_בדילוג[[#This Row],[CycleNumber]]=1,"",IF(שבוע_בדילוג[[#This Row],[וסת השבוע]]=1,0,IF(L467="","",IF(L467=0,IF(שבוע_בדילוג[[#This Row],[LengthofCycle]]=29,0,1),IF(L467=1,IF(שבוע_בדילוג[[#This Row],[LengthofCycle]]+F467=29*2,0,2),IF(L467=2,IF(שבוע_בדילוג[[#This Row],[LengthofCycle]]+F467+F466=29*3,0,3),""))))))</f>
        <v/>
      </c>
      <c r="M468" s="1" t="str">
        <f>IF(שבוע_בדילוג[[#This Row],[וסת השבוע]]=1,IF(שבוע_בדילוג[[#This Row],[וסת השבוע וההפלגה ביחד]]=1,M467+1,0),IF(AND(שבוע_בדילוג[[#This Row],[CycleNumber]]&gt;B467,שבוע_בדילוג[[#This Row],[CycleNumber]]&gt;1),IF(שבוע_בדילוג[[#This Row],[וסת השבוע פעיל?]]&lt;&gt;"",M467+1,""),""))</f>
        <v/>
      </c>
      <c r="N468" s="1" t="str">
        <f>IF(שבוע_בדילוג[[#This Row],[וסת השבוע פעיל?2]]="","",IF(AND(שבוע_בדילוג[[#This Row],[וסת השבוע פעיל?]]&lt;&gt;"",שבוע_בדילוג[[#This Row],[CycleNumber]]&lt;B469,B469&lt;&gt;"",שבוע_בדילוג[[#This Row],[וסת השבוע פעיל?]]&lt;3),IF(L469=0,IF(AND(שבוע_בדילוג[[#This Row],[וסת השבוע פעיל?]]&gt;0,J469=1),0,1),0),""))</f>
        <v/>
      </c>
      <c r="O468" s="1" t="str">
        <f t="shared" ref="O468:O531" si="52">IF(N467&lt;&gt;"",IF(L467=0,29+1,IF(L467=1,2*29-F467+1,IF(L467=2,3*29-F467-F466+1,""))),"")</f>
        <v/>
      </c>
      <c r="P468" s="1" t="str">
        <f>IF(AND(שבוע_בדילוג[[#This Row],[חיזוי - שבוע]]=1,K469=1),1,"")</f>
        <v/>
      </c>
      <c r="Q468" s="1" t="str">
        <f>IF(AND(שבוע_בדילוג[[#This Row],[וסת השבוע פעיל?]]&lt;3,OR(שבוע_בדילוג[[#This Row],[CycleNumber]]&gt;B469,B469="")),1,"")</f>
        <v/>
      </c>
      <c r="R468" s="1" t="str">
        <f>IF(AND(שבוע_בדילוג[[#This Row],[חיזוי - שבוע]]&lt;&gt;"",שבוע_בדילוג[[#This Row],[וסת השבוע פעיל?2]]=""),1,"")</f>
        <v/>
      </c>
      <c r="S468" s="1">
        <f>IF(שבוע_בדילוג[[#This Row],[האישה קבעה וסת שבוע בדילוג?]]=1,IF(שבוע_בדילוג[[#This Row],[וסת השבוע פעיל?]]&lt;3,1,0),"")</f>
        <v>0</v>
      </c>
      <c r="T4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8" s="1">
        <f t="shared" si="49"/>
        <v>0</v>
      </c>
      <c r="V468" s="1">
        <f t="shared" si="50"/>
        <v>0</v>
      </c>
      <c r="W468" s="1">
        <f t="shared" si="51"/>
        <v>0</v>
      </c>
      <c r="X468" s="1" t="str">
        <f>IF(שבוע_בדילוג[[#This Row],[3 הפלגות זהות]]="","",IF(שבוע_בדילוג[[#This Row],[3 הפלגות זהות]]=1,שבוע_בדילוג[[#This Row],[LengthofCycle]],X467))</f>
        <v/>
      </c>
      <c r="Z468" s="1" t="str">
        <f>IF(OR(שבוע_בדילוג[[#This Row],[הווסת פעיל?]]=0,שבוע_בדילוג[[#This Row],[הווסת פעיל?]]=""),"",SUM(Z467,שבוע_בדילוג[[#This Row],[הווסת פעיל?]]))</f>
        <v/>
      </c>
      <c r="AA468" s="1" t="str">
        <f>IF(AND(שבוע_בדילוג[[#This Row],[כמה מחזורים עד עקירה]]&lt;&gt;"",Z469=""),שבוע_בדילוג[[#This Row],[כמה מחזורים עד עקירה]],"")</f>
        <v/>
      </c>
      <c r="AB468" s="1" t="str">
        <f>IF(AND(שבוע_בדילוג[[#This Row],[הווסת פעיל?]]=1,שבוע_בדילוג[[#This Row],[וסת קבוע אחרון]]&lt;&gt;X467),שבוע_בדילוג[[#This Row],[וסת קבוע אחרון]],"")</f>
        <v/>
      </c>
      <c r="AC468" s="1" t="str">
        <f>IF(AND(שבוע_בדילוג[[#This Row],[הווסת פעיל?]]=1,Y467=0,שבוע_בדילוג[[#This Row],[וסת קבוע אחרון]]=X467),שבוע_בדילוג[[#This Row],[וסת קבוע אחרון]],"")</f>
        <v/>
      </c>
      <c r="AD468" s="1" t="str">
        <f>IF(AND(שבוע_בדילוג[[#This Row],[הווסת פעיל?]]=1,Y467=0,שבוע_בדילוג[[#This Row],[וסת קבוע אחרון]]&lt;&gt;X467),1,"")</f>
        <v/>
      </c>
      <c r="AE468" s="1" t="str">
        <f>IF(AND(שבוע_בדילוג[[#This Row],[הווסת פעיל?]]&lt;&gt;"",B469=1),שבוע_בדילוג[[#This Row],[CycleNumber]],"")</f>
        <v/>
      </c>
      <c r="AF468" s="1" t="str">
        <f>IF(AND(שבוע_בדילוג[[#This Row],[הווסת פעיל?]]&lt;&gt;"",Y467=""),שבוע_בדילוג[[#This Row],[CycleNumber]],"")</f>
        <v/>
      </c>
      <c r="AG468" s="1" t="str">
        <f>IF(B469=1,"",IF(שבוע_בדילוג[[#This Row],[הווסת פעיל?]]=1,IF(שבוע_בדילוג[[#This Row],[וסת קבוע אחרון]]=F469,1,0),""))</f>
        <v/>
      </c>
      <c r="AH468" s="1" t="str">
        <f>IF(B469=1,"",IF(שבוע_בדילוג[[#This Row],[הווסת פעיל?]]=1,IF(OR(שבוע_בדילוג[[#This Row],[וסת קבוע אחרון]]=F469,F469=שבוע_בדילוג[[#This Row],[LengthofCycle]]),1,0),""))</f>
        <v/>
      </c>
      <c r="AI468" s="1" t="str">
        <f>IF(B469=1,"",IF(שבוע_בדילוג[[#This Row],[הווסת פעיל?]]=1,IF(OR(שבוע_בדילוג[[#This Row],[וסת קבוע אחרון]]=F469,F469=שבוע_בדילוג[[#This Row],[LengthofCycle]],AND(שבוע_בדילוג[[#This Row],[LengthofCycle]]&lt;&gt;שבוע_בדילוג[[#This Row],[וסת קבוע אחרון]],OR(F469=28,F469=29))),1,0),""))</f>
        <v/>
      </c>
      <c r="AJ468" s="1" t="str">
        <f>IF(AND(שבוע_בדילוג[[#This Row],[הווסת פעיל?]]=1,B469=1),1,"")</f>
        <v/>
      </c>
      <c r="AK468" s="4">
        <f>IF(AND(שבוע_בדילוג[[#This Row],[הווסת פעיל?]]&lt;&gt;1,B469&lt;&gt;1,B469&lt;&gt;""),IF(שבוע_בדילוג[[#This Row],[LengthofCycle]]=F469,1,0),"")</f>
        <v>1</v>
      </c>
      <c r="AL468" s="4">
        <f>IF(AND(שבוע_בדילוג[[#This Row],[הווסת פעיל?]]&lt;&gt;1,B469&lt;&gt;1,B469&lt;&gt;""),IF(OR(שבוע_בדילוג[[#This Row],[LengthofCycle]]=F469,F469=29),1,0),"")</f>
        <v>1</v>
      </c>
      <c r="AM468" s="4">
        <f>IF(AND(שבוע_בדילוג[[#This Row],[הווסת פעיל?]]&lt;&gt;1,B469&lt;&gt;1,B469&lt;&gt;""),IF(OR(שבוע_בדילוג[[#This Row],[LengthofCycle]]=F469,F469=29,F469=28),1,0),"")</f>
        <v>1</v>
      </c>
    </row>
    <row r="469" spans="1:39" x14ac:dyDescent="0.25">
      <c r="A469" s="1" t="s">
        <v>38</v>
      </c>
      <c r="B469" s="1">
        <v>6</v>
      </c>
      <c r="C469" s="1">
        <v>0</v>
      </c>
      <c r="D469" s="1">
        <v>0</v>
      </c>
      <c r="E469" s="1">
        <v>0</v>
      </c>
      <c r="F469" s="1">
        <v>29</v>
      </c>
      <c r="H469" s="1">
        <f>שבוע_בדילוג[[#This Row],[LengthofCycle]]+1</f>
        <v>30</v>
      </c>
      <c r="I469" s="1">
        <f>IF(IFERROR(LOOKUP(שבוע_בדילוג[[#This Row],[ClientID]],קביעויות[השבוע בדילוג]),FALSE)=שבוע_בדילוג[[#This Row],[ClientID]],1,"")</f>
        <v>1</v>
      </c>
      <c r="J469" s="1">
        <f>IF(AND(שבוע_בדילוג[[#This Row],[CycleNumber]]&gt;1,OR(B470="",שבוע_בדילוג[[#This Row],[CycleNumber]]&gt;B468)),IF(OR(AND(שבוע_בדילוג[[#This Row],[LengthofCycle]]=29,F468=29),AND(שבוע_בדילוג[[#This Row],[LengthofCycle]]=36,F468=36)),1,""),"")</f>
        <v>1</v>
      </c>
      <c r="K469" s="1" t="str">
        <f>IF(AND(שבוע_בדילוג[[#This Row],[וסת השבוע]]=1,J468=1,שבוע_בדילוג[[#This Row],[CycleNumber]]&gt;B468),1,"")</f>
        <v/>
      </c>
      <c r="L469" s="1">
        <f>IF(שבוע_בדילוג[[#This Row],[CycleNumber]]=1,"",IF(שבוע_בדילוג[[#This Row],[וסת השבוע]]=1,0,IF(L468="","",IF(L468=0,IF(שבוע_בדילוג[[#This Row],[LengthofCycle]]=29,0,1),IF(L468=1,IF(שבוע_בדילוג[[#This Row],[LengthofCycle]]+F468=29*2,0,2),IF(L468=2,IF(שבוע_בדילוג[[#This Row],[LengthofCycle]]+F468+F467=29*3,0,3),""))))))</f>
        <v>0</v>
      </c>
      <c r="M469" s="1">
        <f>IF(שבוע_בדילוג[[#This Row],[וסת השבוע]]=1,IF(שבוע_בדילוג[[#This Row],[וסת השבוע וההפלגה ביחד]]=1,M468+1,0),IF(AND(שבוע_בדילוג[[#This Row],[CycleNumber]]&gt;B468,שבוע_בדילוג[[#This Row],[CycleNumber]]&gt;1),IF(שבוע_בדילוג[[#This Row],[וסת השבוע פעיל?]]&lt;&gt;"",M468+1,""),""))</f>
        <v>0</v>
      </c>
      <c r="N469" s="1">
        <f>IF(שבוע_בדילוג[[#This Row],[וסת השבוע פעיל?2]]="","",IF(AND(שבוע_בדילוג[[#This Row],[וסת השבוע פעיל?]]&lt;&gt;"",שבוע_בדילוג[[#This Row],[CycleNumber]]&lt;B470,B470&lt;&gt;"",שבוע_בדילוג[[#This Row],[וסת השבוע פעיל?]]&lt;3),IF(L470=0,IF(AND(שבוע_בדילוג[[#This Row],[וסת השבוע פעיל?]]&gt;0,J470=1),0,1),0),""))</f>
        <v>0</v>
      </c>
      <c r="O469" s="1" t="str">
        <f t="shared" si="52"/>
        <v/>
      </c>
      <c r="P469" s="1" t="str">
        <f>IF(AND(שבוע_בדילוג[[#This Row],[חיזוי - שבוע]]=1,K470=1),1,"")</f>
        <v/>
      </c>
      <c r="Q469" s="1" t="str">
        <f>IF(AND(שבוע_בדילוג[[#This Row],[וסת השבוע פעיל?]]&lt;3,OR(שבוע_בדילוג[[#This Row],[CycleNumber]]&gt;B470,B470="")),1,"")</f>
        <v/>
      </c>
      <c r="R469" s="1" t="str">
        <f>IF(AND(שבוע_בדילוג[[#This Row],[חיזוי - שבוע]]&lt;&gt;"",שבוע_בדילוג[[#This Row],[וסת השבוע פעיל?2]]=""),1,"")</f>
        <v/>
      </c>
      <c r="S469" s="1">
        <f>IF(שבוע_בדילוג[[#This Row],[האישה קבעה וסת שבוע בדילוג?]]=1,IF(שבוע_בדילוג[[#This Row],[וסת השבוע פעיל?]]&lt;3,1,0),"")</f>
        <v>1</v>
      </c>
      <c r="T4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69" s="1">
        <f t="shared" si="49"/>
        <v>0</v>
      </c>
      <c r="V469" s="1">
        <f t="shared" si="50"/>
        <v>0</v>
      </c>
      <c r="W469" s="1">
        <f t="shared" si="51"/>
        <v>0</v>
      </c>
      <c r="X469" s="1" t="str">
        <f>IF(שבוע_בדילוג[[#This Row],[3 הפלגות זהות]]="","",IF(שבוע_בדילוג[[#This Row],[3 הפלגות זהות]]=1,שבוע_בדילוג[[#This Row],[LengthofCycle]],X468))</f>
        <v/>
      </c>
      <c r="Z469" s="1" t="str">
        <f>IF(OR(שבוע_בדילוג[[#This Row],[הווסת פעיל?]]=0,שבוע_בדילוג[[#This Row],[הווסת פעיל?]]=""),"",SUM(Z468,שבוע_בדילוג[[#This Row],[הווסת פעיל?]]))</f>
        <v/>
      </c>
      <c r="AA469" s="1" t="str">
        <f>IF(AND(שבוע_בדילוג[[#This Row],[כמה מחזורים עד עקירה]]&lt;&gt;"",Z470=""),שבוע_בדילוג[[#This Row],[כמה מחזורים עד עקירה]],"")</f>
        <v/>
      </c>
      <c r="AB469" s="1" t="str">
        <f>IF(AND(שבוע_בדילוג[[#This Row],[הווסת פעיל?]]=1,שבוע_בדילוג[[#This Row],[וסת קבוע אחרון]]&lt;&gt;X468),שבוע_בדילוג[[#This Row],[וסת קבוע אחרון]],"")</f>
        <v/>
      </c>
      <c r="AC469" s="1" t="str">
        <f>IF(AND(שבוע_בדילוג[[#This Row],[הווסת פעיל?]]=1,Y468=0,שבוע_בדילוג[[#This Row],[וסת קבוע אחרון]]=X468),שבוע_בדילוג[[#This Row],[וסת קבוע אחרון]],"")</f>
        <v/>
      </c>
      <c r="AD469" s="1" t="str">
        <f>IF(AND(שבוע_בדילוג[[#This Row],[הווסת פעיל?]]=1,Y468=0,שבוע_בדילוג[[#This Row],[וסת קבוע אחרון]]&lt;&gt;X468),1,"")</f>
        <v/>
      </c>
      <c r="AE469" s="1" t="str">
        <f>IF(AND(שבוע_בדילוג[[#This Row],[הווסת פעיל?]]&lt;&gt;"",B470=1),שבוע_בדילוג[[#This Row],[CycleNumber]],"")</f>
        <v/>
      </c>
      <c r="AF469" s="1" t="str">
        <f>IF(AND(שבוע_בדילוג[[#This Row],[הווסת פעיל?]]&lt;&gt;"",Y468=""),שבוע_בדילוג[[#This Row],[CycleNumber]],"")</f>
        <v/>
      </c>
      <c r="AG469" s="1" t="str">
        <f>IF(B470=1,"",IF(שבוע_בדילוג[[#This Row],[הווסת פעיל?]]=1,IF(שבוע_בדילוג[[#This Row],[וסת קבוע אחרון]]=F470,1,0),""))</f>
        <v/>
      </c>
      <c r="AH469" s="1" t="str">
        <f>IF(B470=1,"",IF(שבוע_בדילוג[[#This Row],[הווסת פעיל?]]=1,IF(OR(שבוע_בדילוג[[#This Row],[וסת קבוע אחרון]]=F470,F470=שבוע_בדילוג[[#This Row],[LengthofCycle]]),1,0),""))</f>
        <v/>
      </c>
      <c r="AI469" s="1" t="str">
        <f>IF(B470=1,"",IF(שבוע_בדילוג[[#This Row],[הווסת פעיל?]]=1,IF(OR(שבוע_בדילוג[[#This Row],[וסת קבוע אחרון]]=F470,F470=שבוע_בדילוג[[#This Row],[LengthofCycle]],AND(שבוע_בדילוג[[#This Row],[LengthofCycle]]&lt;&gt;שבוע_בדילוג[[#This Row],[וסת קבוע אחרון]],OR(F470=28,F470=29))),1,0),""))</f>
        <v/>
      </c>
      <c r="AJ469" s="1" t="str">
        <f>IF(AND(שבוע_בדילוג[[#This Row],[הווסת פעיל?]]=1,B470=1),1,"")</f>
        <v/>
      </c>
      <c r="AK469" s="4">
        <f>IF(AND(שבוע_בדילוג[[#This Row],[הווסת פעיל?]]&lt;&gt;1,B470&lt;&gt;1,B470&lt;&gt;""),IF(שבוע_בדילוג[[#This Row],[LengthofCycle]]=F470,1,0),"")</f>
        <v>0</v>
      </c>
      <c r="AL469" s="4">
        <f>IF(AND(שבוע_בדילוג[[#This Row],[הווסת פעיל?]]&lt;&gt;1,B470&lt;&gt;1,B470&lt;&gt;""),IF(OR(שבוע_בדילוג[[#This Row],[LengthofCycle]]=F470,F470=29),1,0),"")</f>
        <v>0</v>
      </c>
      <c r="AM469" s="4">
        <f>IF(AND(שבוע_בדילוג[[#This Row],[הווסת פעיל?]]&lt;&gt;1,B470&lt;&gt;1,B470&lt;&gt;""),IF(OR(שבוע_בדילוג[[#This Row],[LengthofCycle]]=F470,F470=29,F470=28),1,0),"")</f>
        <v>1</v>
      </c>
    </row>
    <row r="470" spans="1:39" x14ac:dyDescent="0.25">
      <c r="A470" s="1" t="s">
        <v>38</v>
      </c>
      <c r="B470" s="1">
        <v>7</v>
      </c>
      <c r="C470" s="1">
        <v>0</v>
      </c>
      <c r="D470" s="1">
        <v>1</v>
      </c>
      <c r="E470" s="1">
        <v>0</v>
      </c>
      <c r="F470" s="1">
        <v>28</v>
      </c>
      <c r="H470" s="1">
        <f>שבוע_בדילוג[[#This Row],[LengthofCycle]]+1</f>
        <v>29</v>
      </c>
      <c r="I470" s="1">
        <f>IF(IFERROR(LOOKUP(שבוע_בדילוג[[#This Row],[ClientID]],קביעויות[השבוע בדילוג]),FALSE)=שבוע_בדילוג[[#This Row],[ClientID]],1,"")</f>
        <v>1</v>
      </c>
      <c r="J470" s="1" t="str">
        <f>IF(AND(שבוע_בדילוג[[#This Row],[CycleNumber]]&gt;1,OR(B471="",שבוע_בדילוג[[#This Row],[CycleNumber]]&gt;B469)),IF(OR(AND(שבוע_בדילוג[[#This Row],[LengthofCycle]]=29,F469=29),AND(שבוע_בדילוג[[#This Row],[LengthofCycle]]=36,F469=36)),1,""),"")</f>
        <v/>
      </c>
      <c r="K470" s="1" t="str">
        <f>IF(AND(שבוע_בדילוג[[#This Row],[וסת השבוע]]=1,J469=1,שבוע_בדילוג[[#This Row],[CycleNumber]]&gt;B469),1,"")</f>
        <v/>
      </c>
      <c r="L470" s="1">
        <f>IF(שבוע_בדילוג[[#This Row],[CycleNumber]]=1,"",IF(שבוע_בדילוג[[#This Row],[וסת השבוע]]=1,0,IF(L469="","",IF(L469=0,IF(שבוע_בדילוג[[#This Row],[LengthofCycle]]=29,0,1),IF(L469=1,IF(שבוע_בדילוג[[#This Row],[LengthofCycle]]+F469=29*2,0,2),IF(L469=2,IF(שבוע_בדילוג[[#This Row],[LengthofCycle]]+F469+F468=29*3,0,3),""))))))</f>
        <v>1</v>
      </c>
      <c r="M470" s="1">
        <f>IF(שבוע_בדילוג[[#This Row],[וסת השבוע]]=1,IF(שבוע_בדילוג[[#This Row],[וסת השבוע וההפלגה ביחד]]=1,M469+1,0),IF(AND(שבוע_בדילוג[[#This Row],[CycleNumber]]&gt;B469,שבוע_בדילוג[[#This Row],[CycleNumber]]&gt;1),IF(שבוע_בדילוג[[#This Row],[וסת השבוע פעיל?]]&lt;&gt;"",M469+1,""),""))</f>
        <v>1</v>
      </c>
      <c r="N470" s="1">
        <f>IF(שבוע_בדילוג[[#This Row],[וסת השבוע פעיל?2]]="","",IF(AND(שבוע_בדילוג[[#This Row],[וסת השבוע פעיל?]]&lt;&gt;"",שבוע_בדילוג[[#This Row],[CycleNumber]]&lt;B471,B471&lt;&gt;"",שבוע_בדילוג[[#This Row],[וסת השבוע פעיל?]]&lt;3),IF(L471=0,IF(AND(שבוע_בדילוג[[#This Row],[וסת השבוע פעיל?]]&gt;0,J471=1),0,1),0),""))</f>
        <v>0</v>
      </c>
      <c r="O470" s="1">
        <f t="shared" si="52"/>
        <v>30</v>
      </c>
      <c r="P470" s="1" t="str">
        <f>IF(AND(שבוע_בדילוג[[#This Row],[חיזוי - שבוע]]=1,K471=1),1,"")</f>
        <v/>
      </c>
      <c r="Q470" s="1" t="str">
        <f>IF(AND(שבוע_בדילוג[[#This Row],[וסת השבוע פעיל?]]&lt;3,OR(שבוע_בדילוג[[#This Row],[CycleNumber]]&gt;B471,B471="")),1,"")</f>
        <v/>
      </c>
      <c r="R470" s="1" t="str">
        <f>IF(AND(שבוע_בדילוג[[#This Row],[חיזוי - שבוע]]&lt;&gt;"",שבוע_בדילוג[[#This Row],[וסת השבוע פעיל?2]]=""),1,"")</f>
        <v/>
      </c>
      <c r="S470" s="1">
        <f>IF(שבוע_בדילוג[[#This Row],[האישה קבעה וסת שבוע בדילוג?]]=1,IF(שבוע_בדילוג[[#This Row],[וסת השבוע פעיל?]]&lt;3,1,0),"")</f>
        <v>1</v>
      </c>
      <c r="T4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0" s="1">
        <f t="shared" si="49"/>
        <v>0</v>
      </c>
      <c r="V470" s="1">
        <f t="shared" si="50"/>
        <v>0</v>
      </c>
      <c r="W470" s="1">
        <f t="shared" si="51"/>
        <v>0</v>
      </c>
      <c r="X470" s="1" t="str">
        <f>IF(שבוע_בדילוג[[#This Row],[3 הפלגות זהות]]="","",IF(שבוע_בדילוג[[#This Row],[3 הפלגות זהות]]=1,שבוע_בדילוג[[#This Row],[LengthofCycle]],X469))</f>
        <v/>
      </c>
      <c r="Z470" s="1" t="str">
        <f>IF(OR(שבוע_בדילוג[[#This Row],[הווסת פעיל?]]=0,שבוע_בדילוג[[#This Row],[הווסת פעיל?]]=""),"",SUM(Z469,שבוע_בדילוג[[#This Row],[הווסת פעיל?]]))</f>
        <v/>
      </c>
      <c r="AA470" s="1" t="str">
        <f>IF(AND(שבוע_בדילוג[[#This Row],[כמה מחזורים עד עקירה]]&lt;&gt;"",Z471=""),שבוע_בדילוג[[#This Row],[כמה מחזורים עד עקירה]],"")</f>
        <v/>
      </c>
      <c r="AB470" s="1" t="str">
        <f>IF(AND(שבוע_בדילוג[[#This Row],[הווסת פעיל?]]=1,שבוע_בדילוג[[#This Row],[וסת קבוע אחרון]]&lt;&gt;X469),שבוע_בדילוג[[#This Row],[וסת קבוע אחרון]],"")</f>
        <v/>
      </c>
      <c r="AC470" s="1" t="str">
        <f>IF(AND(שבוע_בדילוג[[#This Row],[הווסת פעיל?]]=1,Y469=0,שבוע_בדילוג[[#This Row],[וסת קבוע אחרון]]=X469),שבוע_בדילוג[[#This Row],[וסת קבוע אחרון]],"")</f>
        <v/>
      </c>
      <c r="AD470" s="1" t="str">
        <f>IF(AND(שבוע_בדילוג[[#This Row],[הווסת פעיל?]]=1,Y469=0,שבוע_בדילוג[[#This Row],[וסת קבוע אחרון]]&lt;&gt;X469),1,"")</f>
        <v/>
      </c>
      <c r="AE470" s="1" t="str">
        <f>IF(AND(שבוע_בדילוג[[#This Row],[הווסת פעיל?]]&lt;&gt;"",B471=1),שבוע_בדילוג[[#This Row],[CycleNumber]],"")</f>
        <v/>
      </c>
      <c r="AF470" s="1" t="str">
        <f>IF(AND(שבוע_בדילוג[[#This Row],[הווסת פעיל?]]&lt;&gt;"",Y469=""),שבוע_בדילוג[[#This Row],[CycleNumber]],"")</f>
        <v/>
      </c>
      <c r="AG470" s="1" t="str">
        <f>IF(B471=1,"",IF(שבוע_בדילוג[[#This Row],[הווסת פעיל?]]=1,IF(שבוע_בדילוג[[#This Row],[וסת קבוע אחרון]]=F471,1,0),""))</f>
        <v/>
      </c>
      <c r="AH470" s="1" t="str">
        <f>IF(B471=1,"",IF(שבוע_בדילוג[[#This Row],[הווסת פעיל?]]=1,IF(OR(שבוע_בדילוג[[#This Row],[וסת קבוע אחרון]]=F471,F471=שבוע_בדילוג[[#This Row],[LengthofCycle]]),1,0),""))</f>
        <v/>
      </c>
      <c r="AI470" s="1" t="str">
        <f>IF(B471=1,"",IF(שבוע_בדילוג[[#This Row],[הווסת פעיל?]]=1,IF(OR(שבוע_בדילוג[[#This Row],[וסת קבוע אחרון]]=F471,F471=שבוע_בדילוג[[#This Row],[LengthofCycle]],AND(שבוע_בדילוג[[#This Row],[LengthofCycle]]&lt;&gt;שבוע_בדילוג[[#This Row],[וסת קבוע אחרון]],OR(F471=28,F471=29))),1,0),""))</f>
        <v/>
      </c>
      <c r="AJ470" s="1" t="str">
        <f>IF(AND(שבוע_בדילוג[[#This Row],[הווסת פעיל?]]=1,B471=1),1,"")</f>
        <v/>
      </c>
      <c r="AK470" s="4">
        <f>IF(AND(שבוע_בדילוג[[#This Row],[הווסת פעיל?]]&lt;&gt;1,B471&lt;&gt;1,B471&lt;&gt;""),IF(שבוע_בדילוג[[#This Row],[LengthofCycle]]=F471,1,0),"")</f>
        <v>0</v>
      </c>
      <c r="AL470" s="4">
        <f>IF(AND(שבוע_בדילוג[[#This Row],[הווסת פעיל?]]&lt;&gt;1,B471&lt;&gt;1,B471&lt;&gt;""),IF(OR(שבוע_בדילוג[[#This Row],[LengthofCycle]]=F471,F471=29),1,0),"")</f>
        <v>0</v>
      </c>
      <c r="AM470" s="4">
        <f>IF(AND(שבוע_בדילוג[[#This Row],[הווסת פעיל?]]&lt;&gt;1,B471&lt;&gt;1,B471&lt;&gt;""),IF(OR(שבוע_בדילוג[[#This Row],[LengthofCycle]]=F471,F471=29,F471=28),1,0),"")</f>
        <v>0</v>
      </c>
    </row>
    <row r="471" spans="1:39" x14ac:dyDescent="0.25">
      <c r="A471" s="1" t="s">
        <v>38</v>
      </c>
      <c r="B471" s="1">
        <v>8</v>
      </c>
      <c r="C471" s="1">
        <v>0</v>
      </c>
      <c r="D471" s="1">
        <v>0</v>
      </c>
      <c r="E471" s="1">
        <v>0</v>
      </c>
      <c r="F471" s="1">
        <v>24</v>
      </c>
      <c r="H471" s="1">
        <f>שבוע_בדילוג[[#This Row],[LengthofCycle]]+1</f>
        <v>25</v>
      </c>
      <c r="I471" s="1">
        <f>IF(IFERROR(LOOKUP(שבוע_בדילוג[[#This Row],[ClientID]],קביעויות[השבוע בדילוג]),FALSE)=שבוע_בדילוג[[#This Row],[ClientID]],1,"")</f>
        <v>1</v>
      </c>
      <c r="J471" s="1" t="str">
        <f>IF(AND(שבוע_בדילוג[[#This Row],[CycleNumber]]&gt;1,OR(B472="",שבוע_בדילוג[[#This Row],[CycleNumber]]&gt;B470)),IF(OR(AND(שבוע_בדילוג[[#This Row],[LengthofCycle]]=29,F470=29),AND(שבוע_בדילוג[[#This Row],[LengthofCycle]]=36,F470=36)),1,""),"")</f>
        <v/>
      </c>
      <c r="K471" s="1" t="str">
        <f>IF(AND(שבוע_בדילוג[[#This Row],[וסת השבוע]]=1,J470=1,שבוע_בדילוג[[#This Row],[CycleNumber]]&gt;B470),1,"")</f>
        <v/>
      </c>
      <c r="L471" s="1">
        <f>IF(שבוע_בדילוג[[#This Row],[CycleNumber]]=1,"",IF(שבוע_בדילוג[[#This Row],[וסת השבוע]]=1,0,IF(L470="","",IF(L470=0,IF(שבוע_בדילוג[[#This Row],[LengthofCycle]]=29,0,1),IF(L470=1,IF(שבוע_בדילוג[[#This Row],[LengthofCycle]]+F470=29*2,0,2),IF(L470=2,IF(שבוע_בדילוג[[#This Row],[LengthofCycle]]+F470+F469=29*3,0,3),""))))))</f>
        <v>2</v>
      </c>
      <c r="M471" s="1">
        <f>IF(שבוע_בדילוג[[#This Row],[וסת השבוע]]=1,IF(שבוע_בדילוג[[#This Row],[וסת השבוע וההפלגה ביחד]]=1,M470+1,0),IF(AND(שבוע_בדילוג[[#This Row],[CycleNumber]]&gt;B470,שבוע_בדילוג[[#This Row],[CycleNumber]]&gt;1),IF(שבוע_בדילוג[[#This Row],[וסת השבוע פעיל?]]&lt;&gt;"",M470+1,""),""))</f>
        <v>2</v>
      </c>
      <c r="N471" s="1" t="str">
        <f>IF(שבוע_בדילוג[[#This Row],[וסת השבוע פעיל?2]]="","",IF(AND(שבוע_בדילוג[[#This Row],[וסת השבוע פעיל?]]&lt;&gt;"",שבוע_בדילוג[[#This Row],[CycleNumber]]&lt;B472,B472&lt;&gt;"",שבוע_בדילוג[[#This Row],[וסת השבוע פעיל?]]&lt;3),IF(L472=0,IF(AND(שבוע_בדילוג[[#This Row],[וסת השבוע פעיל?]]&gt;0,J472=1),0,1),0),""))</f>
        <v/>
      </c>
      <c r="O471" s="1">
        <f t="shared" si="52"/>
        <v>31</v>
      </c>
      <c r="P471" s="1" t="str">
        <f>IF(AND(שבוע_בדילוג[[#This Row],[חיזוי - שבוע]]=1,K472=1),1,"")</f>
        <v/>
      </c>
      <c r="Q471" s="1">
        <f>IF(AND(שבוע_בדילוג[[#This Row],[וסת השבוע פעיל?]]&lt;3,OR(שבוע_בדילוג[[#This Row],[CycleNumber]]&gt;B472,B472="")),1,"")</f>
        <v>1</v>
      </c>
      <c r="R471" s="1" t="str">
        <f>IF(AND(שבוע_בדילוג[[#This Row],[חיזוי - שבוע]]&lt;&gt;"",שבוע_בדילוג[[#This Row],[וסת השבוע פעיל?2]]=""),1,"")</f>
        <v/>
      </c>
      <c r="S471" s="1">
        <f>IF(שבוע_בדילוג[[#This Row],[האישה קבעה וסת שבוע בדילוג?]]=1,IF(שבוע_בדילוג[[#This Row],[וסת השבוע פעיל?]]&lt;3,1,0),"")</f>
        <v>1</v>
      </c>
      <c r="T4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1" s="1">
        <f t="shared" si="49"/>
        <v>0</v>
      </c>
      <c r="V471" s="1">
        <f t="shared" si="50"/>
        <v>0</v>
      </c>
      <c r="W471" s="1">
        <f t="shared" si="51"/>
        <v>0</v>
      </c>
      <c r="X471" s="1" t="str">
        <f>IF(שבוע_בדילוג[[#This Row],[3 הפלגות זהות]]="","",IF(שבוע_בדילוג[[#This Row],[3 הפלגות זהות]]=1,שבוע_בדילוג[[#This Row],[LengthofCycle]],X470))</f>
        <v/>
      </c>
      <c r="Z471" s="1" t="str">
        <f>IF(OR(שבוע_בדילוג[[#This Row],[הווסת פעיל?]]=0,שבוע_בדילוג[[#This Row],[הווסת פעיל?]]=""),"",SUM(Z470,שבוע_בדילוג[[#This Row],[הווסת פעיל?]]))</f>
        <v/>
      </c>
      <c r="AA471" s="1" t="str">
        <f>IF(AND(שבוע_בדילוג[[#This Row],[כמה מחזורים עד עקירה]]&lt;&gt;"",Z472=""),שבוע_בדילוג[[#This Row],[כמה מחזורים עד עקירה]],"")</f>
        <v/>
      </c>
      <c r="AB471" s="1" t="str">
        <f>IF(AND(שבוע_בדילוג[[#This Row],[הווסת פעיל?]]=1,שבוע_בדילוג[[#This Row],[וסת קבוע אחרון]]&lt;&gt;X470),שבוע_בדילוג[[#This Row],[וסת קבוע אחרון]],"")</f>
        <v/>
      </c>
      <c r="AC471" s="1" t="str">
        <f>IF(AND(שבוע_בדילוג[[#This Row],[הווסת פעיל?]]=1,Y470=0,שבוע_בדילוג[[#This Row],[וסת קבוע אחרון]]=X470),שבוע_בדילוג[[#This Row],[וסת קבוע אחרון]],"")</f>
        <v/>
      </c>
      <c r="AD471" s="1" t="str">
        <f>IF(AND(שבוע_בדילוג[[#This Row],[הווסת פעיל?]]=1,Y470=0,שבוע_בדילוג[[#This Row],[וסת קבוע אחרון]]&lt;&gt;X470),1,"")</f>
        <v/>
      </c>
      <c r="AE471" s="1" t="str">
        <f>IF(AND(שבוע_בדילוג[[#This Row],[הווסת פעיל?]]&lt;&gt;"",B472=1),שבוע_בדילוג[[#This Row],[CycleNumber]],"")</f>
        <v/>
      </c>
      <c r="AF471" s="1" t="str">
        <f>IF(AND(שבוע_בדילוג[[#This Row],[הווסת פעיל?]]&lt;&gt;"",Y470=""),שבוע_בדילוג[[#This Row],[CycleNumber]],"")</f>
        <v/>
      </c>
      <c r="AG471" s="1" t="str">
        <f>IF(B472=1,"",IF(שבוע_בדילוג[[#This Row],[הווסת פעיל?]]=1,IF(שבוע_בדילוג[[#This Row],[וסת קבוע אחרון]]=F472,1,0),""))</f>
        <v/>
      </c>
      <c r="AH471" s="1" t="str">
        <f>IF(B472=1,"",IF(שבוע_בדילוג[[#This Row],[הווסת פעיל?]]=1,IF(OR(שבוע_בדילוג[[#This Row],[וסת קבוע אחרון]]=F472,F472=שבוע_בדילוג[[#This Row],[LengthofCycle]]),1,0),""))</f>
        <v/>
      </c>
      <c r="AI471" s="1" t="str">
        <f>IF(B472=1,"",IF(שבוע_בדילוג[[#This Row],[הווסת פעיל?]]=1,IF(OR(שבוע_בדילוג[[#This Row],[וסת קבוע אחרון]]=F472,F472=שבוע_בדילוג[[#This Row],[LengthofCycle]],AND(שבוע_בדילוג[[#This Row],[LengthofCycle]]&lt;&gt;שבוע_בדילוג[[#This Row],[וסת קבוע אחרון]],OR(F472=28,F472=29))),1,0),""))</f>
        <v/>
      </c>
      <c r="AJ471" s="1" t="str">
        <f>IF(AND(שבוע_בדילוג[[#This Row],[הווסת פעיל?]]=1,B472=1),1,"")</f>
        <v/>
      </c>
      <c r="AK471" s="4" t="str">
        <f>IF(AND(שבוע_בדילוג[[#This Row],[הווסת פעיל?]]&lt;&gt;1,B472&lt;&gt;1,B472&lt;&gt;""),IF(שבוע_בדילוג[[#This Row],[LengthofCycle]]=F472,1,0),"")</f>
        <v/>
      </c>
      <c r="AL471" s="4" t="str">
        <f>IF(AND(שבוע_בדילוג[[#This Row],[הווסת פעיל?]]&lt;&gt;1,B472&lt;&gt;1,B472&lt;&gt;""),IF(OR(שבוע_בדילוג[[#This Row],[LengthofCycle]]=F472,F472=29),1,0),"")</f>
        <v/>
      </c>
      <c r="AM471" s="4" t="str">
        <f>IF(AND(שבוע_בדילוג[[#This Row],[הווסת פעיל?]]&lt;&gt;1,B472&lt;&gt;1,B472&lt;&gt;""),IF(OR(שבוע_בדילוג[[#This Row],[LengthofCycle]]=F472,F472=29,F472=28),1,0),"")</f>
        <v/>
      </c>
    </row>
    <row r="472" spans="1:39" x14ac:dyDescent="0.25">
      <c r="A472" s="1" t="s">
        <v>97</v>
      </c>
      <c r="B472" s="1">
        <v>1</v>
      </c>
      <c r="C472" s="1">
        <v>1</v>
      </c>
      <c r="D472" s="1">
        <v>1</v>
      </c>
      <c r="E472" s="1">
        <v>0</v>
      </c>
      <c r="F472" s="1">
        <v>24</v>
      </c>
      <c r="H472" s="1">
        <f>שבוע_בדילוג[[#This Row],[LengthofCycle]]+1</f>
        <v>25</v>
      </c>
      <c r="I472" s="1" t="str">
        <f>IF(IFERROR(LOOKUP(שבוע_בדילוג[[#This Row],[ClientID]],קביעויות[השבוע בדילוג]),FALSE)=שבוע_בדילוג[[#This Row],[ClientID]],1,"")</f>
        <v/>
      </c>
      <c r="J472" s="1" t="str">
        <f>IF(AND(שבוע_בדילוג[[#This Row],[CycleNumber]]&gt;1,OR(B473="",שבוע_בדילוג[[#This Row],[CycleNumber]]&gt;B471)),IF(OR(AND(שבוע_בדילוג[[#This Row],[LengthofCycle]]=29,F471=29),AND(שבוע_בדילוג[[#This Row],[LengthofCycle]]=36,F471=36)),1,""),"")</f>
        <v/>
      </c>
      <c r="K472" s="1" t="str">
        <f>IF(AND(שבוע_בדילוג[[#This Row],[וסת השבוע]]=1,J471=1,שבוע_בדילוג[[#This Row],[CycleNumber]]&gt;B471),1,"")</f>
        <v/>
      </c>
      <c r="L472" s="1" t="str">
        <f>IF(שבוע_בדילוג[[#This Row],[CycleNumber]]=1,"",IF(שבוע_בדילוג[[#This Row],[וסת השבוע]]=1,0,IF(L471="","",IF(L471=0,IF(שבוע_בדילוג[[#This Row],[LengthofCycle]]=29,0,1),IF(L471=1,IF(שבוע_בדילוג[[#This Row],[LengthofCycle]]+F471=29*2,0,2),IF(L471=2,IF(שבוע_בדילוג[[#This Row],[LengthofCycle]]+F471+F470=29*3,0,3),""))))))</f>
        <v/>
      </c>
      <c r="M472" s="1" t="str">
        <f>IF(שבוע_בדילוג[[#This Row],[וסת השבוע]]=1,IF(שבוע_בדילוג[[#This Row],[וסת השבוע וההפלגה ביחד]]=1,M471+1,0),IF(AND(שבוע_בדילוג[[#This Row],[CycleNumber]]&gt;B471,שבוע_בדילוג[[#This Row],[CycleNumber]]&gt;1),IF(שבוע_בדילוג[[#This Row],[וסת השבוע פעיל?]]&lt;&gt;"",M471+1,""),""))</f>
        <v/>
      </c>
      <c r="N472" s="1" t="str">
        <f>IF(שבוע_בדילוג[[#This Row],[וסת השבוע פעיל?2]]="","",IF(AND(שבוע_בדילוג[[#This Row],[וסת השבוע פעיל?]]&lt;&gt;"",שבוע_בדילוג[[#This Row],[CycleNumber]]&lt;B473,B473&lt;&gt;"",שבוע_בדילוג[[#This Row],[וסת השבוע פעיל?]]&lt;3),IF(L473=0,IF(AND(שבוע_בדילוג[[#This Row],[וסת השבוע פעיל?]]&gt;0,J473=1),0,1),0),""))</f>
        <v/>
      </c>
      <c r="O472" s="1" t="str">
        <f t="shared" si="52"/>
        <v/>
      </c>
      <c r="P472" s="1" t="str">
        <f>IF(AND(שבוע_בדילוג[[#This Row],[חיזוי - שבוע]]=1,K473=1),1,"")</f>
        <v/>
      </c>
      <c r="Q472" s="1" t="str">
        <f>IF(AND(שבוע_בדילוג[[#This Row],[וסת השבוע פעיל?]]&lt;3,OR(שבוע_בדילוג[[#This Row],[CycleNumber]]&gt;B473,B473="")),1,"")</f>
        <v/>
      </c>
      <c r="R472" s="1" t="str">
        <f>IF(AND(שבוע_בדילוג[[#This Row],[חיזוי - שבוע]]&lt;&gt;"",שבוע_בדילוג[[#This Row],[וסת השבוע פעיל?2]]=""),1,"")</f>
        <v/>
      </c>
      <c r="S472" s="1" t="str">
        <f>IF(שבוע_בדילוג[[#This Row],[האישה קבעה וסת שבוע בדילוג?]]=1,IF(שבוע_בדילוג[[#This Row],[וסת השבוע פעיל?]]&lt;3,1,0),"")</f>
        <v/>
      </c>
      <c r="T4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2" s="1" t="str">
        <f t="shared" si="49"/>
        <v/>
      </c>
      <c r="V472" s="1" t="str">
        <f t="shared" si="50"/>
        <v/>
      </c>
      <c r="W472" s="1" t="str">
        <f t="shared" si="51"/>
        <v/>
      </c>
      <c r="X472" s="1" t="str">
        <f>IF(שבוע_בדילוג[[#This Row],[3 הפלגות זהות]]="","",IF(שבוע_בדילוג[[#This Row],[3 הפלגות זהות]]=1,שבוע_בדילוג[[#This Row],[LengthofCycle]],X471))</f>
        <v/>
      </c>
      <c r="Z472" s="1" t="str">
        <f>IF(OR(שבוע_בדילוג[[#This Row],[הווסת פעיל?]]=0,שבוע_בדילוג[[#This Row],[הווסת פעיל?]]=""),"",SUM(Z471,שבוע_בדילוג[[#This Row],[הווסת פעיל?]]))</f>
        <v/>
      </c>
      <c r="AA472" s="1" t="str">
        <f>IF(AND(שבוע_בדילוג[[#This Row],[כמה מחזורים עד עקירה]]&lt;&gt;"",Z473=""),שבוע_בדילוג[[#This Row],[כמה מחזורים עד עקירה]],"")</f>
        <v/>
      </c>
      <c r="AB472" s="1" t="str">
        <f>IF(AND(שבוע_בדילוג[[#This Row],[הווסת פעיל?]]=1,שבוע_בדילוג[[#This Row],[וסת קבוע אחרון]]&lt;&gt;X471),שבוע_בדילוג[[#This Row],[וסת קבוע אחרון]],"")</f>
        <v/>
      </c>
      <c r="AC472" s="1" t="str">
        <f>IF(AND(שבוע_בדילוג[[#This Row],[הווסת פעיל?]]=1,Y471=0,שבוע_בדילוג[[#This Row],[וסת קבוע אחרון]]=X471),שבוע_בדילוג[[#This Row],[וסת קבוע אחרון]],"")</f>
        <v/>
      </c>
      <c r="AD472" s="1" t="str">
        <f>IF(AND(שבוע_בדילוג[[#This Row],[הווסת פעיל?]]=1,Y471=0,שבוע_בדילוג[[#This Row],[וסת קבוע אחרון]]&lt;&gt;X471),1,"")</f>
        <v/>
      </c>
      <c r="AE472" s="1" t="str">
        <f>IF(AND(שבוע_בדילוג[[#This Row],[הווסת פעיל?]]&lt;&gt;"",B473=1),שבוע_בדילוג[[#This Row],[CycleNumber]],"")</f>
        <v/>
      </c>
      <c r="AF472" s="1" t="str">
        <f>IF(AND(שבוע_בדילוג[[#This Row],[הווסת פעיל?]]&lt;&gt;"",Y471=""),שבוע_בדילוג[[#This Row],[CycleNumber]],"")</f>
        <v/>
      </c>
      <c r="AG472" s="1" t="str">
        <f>IF(B473=1,"",IF(שבוע_בדילוג[[#This Row],[הווסת פעיל?]]=1,IF(שבוע_בדילוג[[#This Row],[וסת קבוע אחרון]]=F473,1,0),""))</f>
        <v/>
      </c>
      <c r="AH472" s="1" t="str">
        <f>IF(B473=1,"",IF(שבוע_בדילוג[[#This Row],[הווסת פעיל?]]=1,IF(OR(שבוע_בדילוג[[#This Row],[וסת קבוע אחרון]]=F473,F473=שבוע_בדילוג[[#This Row],[LengthofCycle]]),1,0),""))</f>
        <v/>
      </c>
      <c r="AI472" s="1" t="str">
        <f>IF(B473=1,"",IF(שבוע_בדילוג[[#This Row],[הווסת פעיל?]]=1,IF(OR(שבוע_בדילוג[[#This Row],[וסת קבוע אחרון]]=F473,F473=שבוע_בדילוג[[#This Row],[LengthofCycle]],AND(שבוע_בדילוג[[#This Row],[LengthofCycle]]&lt;&gt;שבוע_בדילוג[[#This Row],[וסת קבוע אחרון]],OR(F473=28,F473=29))),1,0),""))</f>
        <v/>
      </c>
      <c r="AJ472" s="1" t="str">
        <f>IF(AND(שבוע_בדילוג[[#This Row],[הווסת פעיל?]]=1,B473=1),1,"")</f>
        <v/>
      </c>
      <c r="AK472" s="4">
        <f>IF(AND(שבוע_בדילוג[[#This Row],[הווסת פעיל?]]&lt;&gt;1,B473&lt;&gt;1,B473&lt;&gt;""),IF(שבוע_בדילוג[[#This Row],[LengthofCycle]]=F473,1,0),"")</f>
        <v>0</v>
      </c>
      <c r="AL472" s="4">
        <f>IF(AND(שבוע_בדילוג[[#This Row],[הווסת פעיל?]]&lt;&gt;1,B473&lt;&gt;1,B473&lt;&gt;""),IF(OR(שבוע_בדילוג[[#This Row],[LengthofCycle]]=F473,F473=29),1,0),"")</f>
        <v>0</v>
      </c>
      <c r="AM472" s="4">
        <f>IF(AND(שבוע_בדילוג[[#This Row],[הווסת פעיל?]]&lt;&gt;1,B473&lt;&gt;1,B473&lt;&gt;""),IF(OR(שבוע_בדילוג[[#This Row],[LengthofCycle]]=F473,F473=29,F473=28),1,0),"")</f>
        <v>0</v>
      </c>
    </row>
    <row r="473" spans="1:39" x14ac:dyDescent="0.25">
      <c r="A473" s="1" t="s">
        <v>97</v>
      </c>
      <c r="B473" s="1">
        <v>2</v>
      </c>
      <c r="C473" s="1">
        <v>1</v>
      </c>
      <c r="D473" s="1">
        <v>1</v>
      </c>
      <c r="E473" s="1">
        <v>0</v>
      </c>
      <c r="F473" s="1">
        <v>36</v>
      </c>
      <c r="H473" s="1">
        <f>שבוע_בדילוג[[#This Row],[LengthofCycle]]+1</f>
        <v>37</v>
      </c>
      <c r="I473" s="1" t="str">
        <f>IF(IFERROR(LOOKUP(שבוע_בדילוג[[#This Row],[ClientID]],קביעויות[השבוע בדילוג]),FALSE)=שבוע_בדילוג[[#This Row],[ClientID]],1,"")</f>
        <v/>
      </c>
      <c r="J473" s="1" t="str">
        <f>IF(AND(שבוע_בדילוג[[#This Row],[CycleNumber]]&gt;1,OR(B474="",שבוע_בדילוג[[#This Row],[CycleNumber]]&gt;B472)),IF(OR(AND(שבוע_בדילוג[[#This Row],[LengthofCycle]]=29,F472=29),AND(שבוע_בדילוג[[#This Row],[LengthofCycle]]=36,F472=36)),1,""),"")</f>
        <v/>
      </c>
      <c r="K473" s="1" t="str">
        <f>IF(AND(שבוע_בדילוג[[#This Row],[וסת השבוע]]=1,J472=1,שבוע_בדילוג[[#This Row],[CycleNumber]]&gt;B472),1,"")</f>
        <v/>
      </c>
      <c r="L473" s="1" t="str">
        <f>IF(שבוע_בדילוג[[#This Row],[CycleNumber]]=1,"",IF(שבוע_בדילוג[[#This Row],[וסת השבוע]]=1,0,IF(L472="","",IF(L472=0,IF(שבוע_בדילוג[[#This Row],[LengthofCycle]]=29,0,1),IF(L472=1,IF(שבוע_בדילוג[[#This Row],[LengthofCycle]]+F472=29*2,0,2),IF(L472=2,IF(שבוע_בדילוג[[#This Row],[LengthofCycle]]+F472+F471=29*3,0,3),""))))))</f>
        <v/>
      </c>
      <c r="M473" s="1" t="str">
        <f>IF(שבוע_בדילוג[[#This Row],[וסת השבוע]]=1,IF(שבוע_בדילוג[[#This Row],[וסת השבוע וההפלגה ביחד]]=1,M472+1,0),IF(AND(שבוע_בדילוג[[#This Row],[CycleNumber]]&gt;B472,שבוע_בדילוג[[#This Row],[CycleNumber]]&gt;1),IF(שבוע_בדילוג[[#This Row],[וסת השבוע פעיל?]]&lt;&gt;"",M472+1,""),""))</f>
        <v/>
      </c>
      <c r="N473" s="1" t="str">
        <f>IF(שבוע_בדילוג[[#This Row],[וסת השבוע פעיל?2]]="","",IF(AND(שבוע_בדילוג[[#This Row],[וסת השבוע פעיל?]]&lt;&gt;"",שבוע_בדילוג[[#This Row],[CycleNumber]]&lt;B474,B474&lt;&gt;"",שבוע_בדילוג[[#This Row],[וסת השבוע פעיל?]]&lt;3),IF(L474=0,IF(AND(שבוע_בדילוג[[#This Row],[וסת השבוע פעיל?]]&gt;0,J474=1),0,1),0),""))</f>
        <v/>
      </c>
      <c r="O473" s="1" t="str">
        <f t="shared" si="52"/>
        <v/>
      </c>
      <c r="P473" s="1" t="str">
        <f>IF(AND(שבוע_בדילוג[[#This Row],[חיזוי - שבוע]]=1,K474=1),1,"")</f>
        <v/>
      </c>
      <c r="Q473" s="1" t="str">
        <f>IF(AND(שבוע_בדילוג[[#This Row],[וסת השבוע פעיל?]]&lt;3,OR(שבוע_בדילוג[[#This Row],[CycleNumber]]&gt;B474,B474="")),1,"")</f>
        <v/>
      </c>
      <c r="R473" s="1" t="str">
        <f>IF(AND(שבוע_בדילוג[[#This Row],[חיזוי - שבוע]]&lt;&gt;"",שבוע_בדילוג[[#This Row],[וסת השבוע פעיל?2]]=""),1,"")</f>
        <v/>
      </c>
      <c r="S473" s="1" t="str">
        <f>IF(שבוע_בדילוג[[#This Row],[האישה קבעה וסת שבוע בדילוג?]]=1,IF(שבוע_בדילוג[[#This Row],[וסת השבוע פעיל?]]&lt;3,1,0),"")</f>
        <v/>
      </c>
      <c r="T4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3" s="1" t="str">
        <f t="shared" si="49"/>
        <v/>
      </c>
      <c r="V473" s="1" t="str">
        <f t="shared" si="50"/>
        <v/>
      </c>
      <c r="W473" s="1" t="str">
        <f t="shared" si="51"/>
        <v/>
      </c>
      <c r="X473" s="1" t="str">
        <f>IF(שבוע_בדילוג[[#This Row],[3 הפלגות זהות]]="","",IF(שבוע_בדילוג[[#This Row],[3 הפלגות זהות]]=1,שבוע_בדילוג[[#This Row],[LengthofCycle]],X472))</f>
        <v/>
      </c>
      <c r="Z473" s="1" t="str">
        <f>IF(OR(שבוע_בדילוג[[#This Row],[הווסת פעיל?]]=0,שבוע_בדילוג[[#This Row],[הווסת פעיל?]]=""),"",SUM(Z472,שבוע_בדילוג[[#This Row],[הווסת פעיל?]]))</f>
        <v/>
      </c>
      <c r="AA473" s="1" t="str">
        <f>IF(AND(שבוע_בדילוג[[#This Row],[כמה מחזורים עד עקירה]]&lt;&gt;"",Z474=""),שבוע_בדילוג[[#This Row],[כמה מחזורים עד עקירה]],"")</f>
        <v/>
      </c>
      <c r="AB473" s="1" t="str">
        <f>IF(AND(שבוע_בדילוג[[#This Row],[הווסת פעיל?]]=1,שבוע_בדילוג[[#This Row],[וסת קבוע אחרון]]&lt;&gt;X472),שבוע_בדילוג[[#This Row],[וסת קבוע אחרון]],"")</f>
        <v/>
      </c>
      <c r="AC473" s="1" t="str">
        <f>IF(AND(שבוע_בדילוג[[#This Row],[הווסת פעיל?]]=1,Y472=0,שבוע_בדילוג[[#This Row],[וסת קבוע אחרון]]=X472),שבוע_בדילוג[[#This Row],[וסת קבוע אחרון]],"")</f>
        <v/>
      </c>
      <c r="AD473" s="1" t="str">
        <f>IF(AND(שבוע_בדילוג[[#This Row],[הווסת פעיל?]]=1,Y472=0,שבוע_בדילוג[[#This Row],[וסת קבוע אחרון]]&lt;&gt;X472),1,"")</f>
        <v/>
      </c>
      <c r="AE473" s="1" t="str">
        <f>IF(AND(שבוע_בדילוג[[#This Row],[הווסת פעיל?]]&lt;&gt;"",B474=1),שבוע_בדילוג[[#This Row],[CycleNumber]],"")</f>
        <v/>
      </c>
      <c r="AF473" s="1" t="str">
        <f>IF(AND(שבוע_בדילוג[[#This Row],[הווסת פעיל?]]&lt;&gt;"",Y472=""),שבוע_בדילוג[[#This Row],[CycleNumber]],"")</f>
        <v/>
      </c>
      <c r="AG473" s="1" t="str">
        <f>IF(B474=1,"",IF(שבוע_בדילוג[[#This Row],[הווסת פעיל?]]=1,IF(שבוע_בדילוג[[#This Row],[וסת קבוע אחרון]]=F474,1,0),""))</f>
        <v/>
      </c>
      <c r="AH473" s="1" t="str">
        <f>IF(B474=1,"",IF(שבוע_בדילוג[[#This Row],[הווסת פעיל?]]=1,IF(OR(שבוע_בדילוג[[#This Row],[וסת קבוע אחרון]]=F474,F474=שבוע_בדילוג[[#This Row],[LengthofCycle]]),1,0),""))</f>
        <v/>
      </c>
      <c r="AI473" s="1" t="str">
        <f>IF(B474=1,"",IF(שבוע_בדילוג[[#This Row],[הווסת פעיל?]]=1,IF(OR(שבוע_בדילוג[[#This Row],[וסת קבוע אחרון]]=F474,F474=שבוע_בדילוג[[#This Row],[LengthofCycle]],AND(שבוע_בדילוג[[#This Row],[LengthofCycle]]&lt;&gt;שבוע_בדילוג[[#This Row],[וסת קבוע אחרון]],OR(F474=28,F474=29))),1,0),""))</f>
        <v/>
      </c>
      <c r="AJ473" s="1" t="str">
        <f>IF(AND(שבוע_בדילוג[[#This Row],[הווסת פעיל?]]=1,B474=1),1,"")</f>
        <v/>
      </c>
      <c r="AK473" s="4">
        <f>IF(AND(שבוע_בדילוג[[#This Row],[הווסת פעיל?]]&lt;&gt;1,B474&lt;&gt;1,B474&lt;&gt;""),IF(שבוע_בדילוג[[#This Row],[LengthofCycle]]=F474,1,0),"")</f>
        <v>0</v>
      </c>
      <c r="AL473" s="4">
        <f>IF(AND(שבוע_בדילוג[[#This Row],[הווסת פעיל?]]&lt;&gt;1,B474&lt;&gt;1,B474&lt;&gt;""),IF(OR(שבוע_בדילוג[[#This Row],[LengthofCycle]]=F474,F474=29),1,0),"")</f>
        <v>0</v>
      </c>
      <c r="AM473" s="4">
        <f>IF(AND(שבוע_בדילוג[[#This Row],[הווסת פעיל?]]&lt;&gt;1,B474&lt;&gt;1,B474&lt;&gt;""),IF(OR(שבוע_בדילוג[[#This Row],[LengthofCycle]]=F474,F474=29,F474=28),1,0),"")</f>
        <v>0</v>
      </c>
    </row>
    <row r="474" spans="1:39" x14ac:dyDescent="0.25">
      <c r="A474" s="1" t="s">
        <v>97</v>
      </c>
      <c r="B474" s="1">
        <v>3</v>
      </c>
      <c r="C474" s="1">
        <v>1</v>
      </c>
      <c r="D474" s="1">
        <v>1</v>
      </c>
      <c r="E474" s="1">
        <v>0</v>
      </c>
      <c r="F474" s="1">
        <v>37</v>
      </c>
      <c r="H474" s="1">
        <f>שבוע_בדילוג[[#This Row],[LengthofCycle]]+1</f>
        <v>38</v>
      </c>
      <c r="I474" s="1" t="str">
        <f>IF(IFERROR(LOOKUP(שבוע_בדילוג[[#This Row],[ClientID]],קביעויות[השבוע בדילוג]),FALSE)=שבוע_בדילוג[[#This Row],[ClientID]],1,"")</f>
        <v/>
      </c>
      <c r="J474" s="1" t="str">
        <f>IF(AND(שבוע_בדילוג[[#This Row],[CycleNumber]]&gt;1,OR(B475="",שבוע_בדילוג[[#This Row],[CycleNumber]]&gt;B473)),IF(OR(AND(שבוע_בדילוג[[#This Row],[LengthofCycle]]=29,F473=29),AND(שבוע_בדילוג[[#This Row],[LengthofCycle]]=36,F473=36)),1,""),"")</f>
        <v/>
      </c>
      <c r="K474" s="1" t="str">
        <f>IF(AND(שבוע_בדילוג[[#This Row],[וסת השבוע]]=1,J473=1,שבוע_בדילוג[[#This Row],[CycleNumber]]&gt;B473),1,"")</f>
        <v/>
      </c>
      <c r="L474" s="1" t="str">
        <f>IF(שבוע_בדילוג[[#This Row],[CycleNumber]]=1,"",IF(שבוע_בדילוג[[#This Row],[וסת השבוע]]=1,0,IF(L473="","",IF(L473=0,IF(שבוע_בדילוג[[#This Row],[LengthofCycle]]=29,0,1),IF(L473=1,IF(שבוע_בדילוג[[#This Row],[LengthofCycle]]+F473=29*2,0,2),IF(L473=2,IF(שבוע_בדילוג[[#This Row],[LengthofCycle]]+F473+F472=29*3,0,3),""))))))</f>
        <v/>
      </c>
      <c r="M474" s="1" t="str">
        <f>IF(שבוע_בדילוג[[#This Row],[וסת השבוע]]=1,IF(שבוע_בדילוג[[#This Row],[וסת השבוע וההפלגה ביחד]]=1,M473+1,0),IF(AND(שבוע_בדילוג[[#This Row],[CycleNumber]]&gt;B473,שבוע_בדילוג[[#This Row],[CycleNumber]]&gt;1),IF(שבוע_בדילוג[[#This Row],[וסת השבוע פעיל?]]&lt;&gt;"",M473+1,""),""))</f>
        <v/>
      </c>
      <c r="N474" s="1" t="str">
        <f>IF(שבוע_בדילוג[[#This Row],[וסת השבוע פעיל?2]]="","",IF(AND(שבוע_בדילוג[[#This Row],[וסת השבוע פעיל?]]&lt;&gt;"",שבוע_בדילוג[[#This Row],[CycleNumber]]&lt;B475,B475&lt;&gt;"",שבוע_בדילוג[[#This Row],[וסת השבוע פעיל?]]&lt;3),IF(L475=0,IF(AND(שבוע_בדילוג[[#This Row],[וסת השבוע פעיל?]]&gt;0,J475=1),0,1),0),""))</f>
        <v/>
      </c>
      <c r="O474" s="1" t="str">
        <f t="shared" si="52"/>
        <v/>
      </c>
      <c r="P474" s="1" t="str">
        <f>IF(AND(שבוע_בדילוג[[#This Row],[חיזוי - שבוע]]=1,K475=1),1,"")</f>
        <v/>
      </c>
      <c r="Q474" s="1" t="str">
        <f>IF(AND(שבוע_בדילוג[[#This Row],[וסת השבוע פעיל?]]&lt;3,OR(שבוע_בדילוג[[#This Row],[CycleNumber]]&gt;B475,B475="")),1,"")</f>
        <v/>
      </c>
      <c r="R474" s="1" t="str">
        <f>IF(AND(שבוע_בדילוג[[#This Row],[חיזוי - שבוע]]&lt;&gt;"",שבוע_בדילוג[[#This Row],[וסת השבוע פעיל?2]]=""),1,"")</f>
        <v/>
      </c>
      <c r="S474" s="1" t="str">
        <f>IF(שבוע_בדילוג[[#This Row],[האישה קבעה וסת שבוע בדילוג?]]=1,IF(שבוע_בדילוג[[#This Row],[וסת השבוע פעיל?]]&lt;3,1,0),"")</f>
        <v/>
      </c>
      <c r="T4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4" s="1">
        <f t="shared" si="49"/>
        <v>0</v>
      </c>
      <c r="V474" s="1" t="str">
        <f t="shared" si="50"/>
        <v/>
      </c>
      <c r="W474" s="1" t="str">
        <f t="shared" si="51"/>
        <v/>
      </c>
      <c r="X474" s="1" t="str">
        <f>IF(שבוע_בדילוג[[#This Row],[3 הפלגות זהות]]="","",IF(שבוע_בדילוג[[#This Row],[3 הפלגות זהות]]=1,שבוע_בדילוג[[#This Row],[LengthofCycle]],X473))</f>
        <v/>
      </c>
      <c r="Z474" s="1" t="str">
        <f>IF(OR(שבוע_בדילוג[[#This Row],[הווסת פעיל?]]=0,שבוע_בדילוג[[#This Row],[הווסת פעיל?]]=""),"",SUM(Z473,שבוע_בדילוג[[#This Row],[הווסת פעיל?]]))</f>
        <v/>
      </c>
      <c r="AA474" s="1" t="str">
        <f>IF(AND(שבוע_בדילוג[[#This Row],[כמה מחזורים עד עקירה]]&lt;&gt;"",Z475=""),שבוע_בדילוג[[#This Row],[כמה מחזורים עד עקירה]],"")</f>
        <v/>
      </c>
      <c r="AB474" s="1" t="str">
        <f>IF(AND(שבוע_בדילוג[[#This Row],[הווסת פעיל?]]=1,שבוע_בדילוג[[#This Row],[וסת קבוע אחרון]]&lt;&gt;X473),שבוע_בדילוג[[#This Row],[וסת קבוע אחרון]],"")</f>
        <v/>
      </c>
      <c r="AC474" s="1" t="str">
        <f>IF(AND(שבוע_בדילוג[[#This Row],[הווסת פעיל?]]=1,Y473=0,שבוע_בדילוג[[#This Row],[וסת קבוע אחרון]]=X473),שבוע_בדילוג[[#This Row],[וסת קבוע אחרון]],"")</f>
        <v/>
      </c>
      <c r="AD474" s="1" t="str">
        <f>IF(AND(שבוע_בדילוג[[#This Row],[הווסת פעיל?]]=1,Y473=0,שבוע_בדילוג[[#This Row],[וסת קבוע אחרון]]&lt;&gt;X473),1,"")</f>
        <v/>
      </c>
      <c r="AE474" s="1" t="str">
        <f>IF(AND(שבוע_בדילוג[[#This Row],[הווסת פעיל?]]&lt;&gt;"",B475=1),שבוע_בדילוג[[#This Row],[CycleNumber]],"")</f>
        <v/>
      </c>
      <c r="AF474" s="1" t="str">
        <f>IF(AND(שבוע_בדילוג[[#This Row],[הווסת פעיל?]]&lt;&gt;"",Y473=""),שבוע_בדילוג[[#This Row],[CycleNumber]],"")</f>
        <v/>
      </c>
      <c r="AG474" s="1" t="str">
        <f>IF(B475=1,"",IF(שבוע_בדילוג[[#This Row],[הווסת פעיל?]]=1,IF(שבוע_בדילוג[[#This Row],[וסת קבוע אחרון]]=F475,1,0),""))</f>
        <v/>
      </c>
      <c r="AH474" s="1" t="str">
        <f>IF(B475=1,"",IF(שבוע_בדילוג[[#This Row],[הווסת פעיל?]]=1,IF(OR(שבוע_בדילוג[[#This Row],[וסת קבוע אחרון]]=F475,F475=שבוע_בדילוג[[#This Row],[LengthofCycle]]),1,0),""))</f>
        <v/>
      </c>
      <c r="AI474" s="1" t="str">
        <f>IF(B475=1,"",IF(שבוע_בדילוג[[#This Row],[הווסת פעיל?]]=1,IF(OR(שבוע_בדילוג[[#This Row],[וסת קבוע אחרון]]=F475,F475=שבוע_בדילוג[[#This Row],[LengthofCycle]],AND(שבוע_בדילוג[[#This Row],[LengthofCycle]]&lt;&gt;שבוע_בדילוג[[#This Row],[וסת קבוע אחרון]],OR(F475=28,F475=29))),1,0),""))</f>
        <v/>
      </c>
      <c r="AJ474" s="1" t="str">
        <f>IF(AND(שבוע_בדילוג[[#This Row],[הווסת פעיל?]]=1,B475=1),1,"")</f>
        <v/>
      </c>
      <c r="AK474" s="4">
        <f>IF(AND(שבוע_בדילוג[[#This Row],[הווסת פעיל?]]&lt;&gt;1,B475&lt;&gt;1,B475&lt;&gt;""),IF(שבוע_בדילוג[[#This Row],[LengthofCycle]]=F475,1,0),"")</f>
        <v>0</v>
      </c>
      <c r="AL474" s="4">
        <f>IF(AND(שבוע_בדילוג[[#This Row],[הווסת פעיל?]]&lt;&gt;1,B475&lt;&gt;1,B475&lt;&gt;""),IF(OR(שבוע_בדילוג[[#This Row],[LengthofCycle]]=F475,F475=29),1,0),"")</f>
        <v>0</v>
      </c>
      <c r="AM474" s="4">
        <f>IF(AND(שבוע_בדילוג[[#This Row],[הווסת פעיל?]]&lt;&gt;1,B475&lt;&gt;1,B475&lt;&gt;""),IF(OR(שבוע_בדילוג[[#This Row],[LengthofCycle]]=F475,F475=29,F475=28),1,0),"")</f>
        <v>0</v>
      </c>
    </row>
    <row r="475" spans="1:39" x14ac:dyDescent="0.25">
      <c r="A475" s="1" t="s">
        <v>97</v>
      </c>
      <c r="B475" s="1">
        <v>4</v>
      </c>
      <c r="C475" s="1">
        <v>1</v>
      </c>
      <c r="D475" s="1">
        <v>1</v>
      </c>
      <c r="E475" s="1">
        <v>0</v>
      </c>
      <c r="F475" s="1">
        <v>34</v>
      </c>
      <c r="H475" s="1">
        <f>שבוע_בדילוג[[#This Row],[LengthofCycle]]+1</f>
        <v>35</v>
      </c>
      <c r="I475" s="1" t="str">
        <f>IF(IFERROR(LOOKUP(שבוע_בדילוג[[#This Row],[ClientID]],קביעויות[השבוע בדילוג]),FALSE)=שבוע_בדילוג[[#This Row],[ClientID]],1,"")</f>
        <v/>
      </c>
      <c r="J475" s="1" t="str">
        <f>IF(AND(שבוע_בדילוג[[#This Row],[CycleNumber]]&gt;1,OR(B476="",שבוע_בדילוג[[#This Row],[CycleNumber]]&gt;B474)),IF(OR(AND(שבוע_בדילוג[[#This Row],[LengthofCycle]]=29,F474=29),AND(שבוע_בדילוג[[#This Row],[LengthofCycle]]=36,F474=36)),1,""),"")</f>
        <v/>
      </c>
      <c r="K475" s="1" t="str">
        <f>IF(AND(שבוע_בדילוג[[#This Row],[וסת השבוע]]=1,J474=1,שבוע_בדילוג[[#This Row],[CycleNumber]]&gt;B474),1,"")</f>
        <v/>
      </c>
      <c r="L475" s="1" t="str">
        <f>IF(שבוע_בדילוג[[#This Row],[CycleNumber]]=1,"",IF(שבוע_בדילוג[[#This Row],[וסת השבוע]]=1,0,IF(L474="","",IF(L474=0,IF(שבוע_בדילוג[[#This Row],[LengthofCycle]]=29,0,1),IF(L474=1,IF(שבוע_בדילוג[[#This Row],[LengthofCycle]]+F474=29*2,0,2),IF(L474=2,IF(שבוע_בדילוג[[#This Row],[LengthofCycle]]+F474+F473=29*3,0,3),""))))))</f>
        <v/>
      </c>
      <c r="M475" s="1" t="str">
        <f>IF(שבוע_בדילוג[[#This Row],[וסת השבוע]]=1,IF(שבוע_בדילוג[[#This Row],[וסת השבוע וההפלגה ביחד]]=1,M474+1,0),IF(AND(שבוע_בדילוג[[#This Row],[CycleNumber]]&gt;B474,שבוע_בדילוג[[#This Row],[CycleNumber]]&gt;1),IF(שבוע_בדילוג[[#This Row],[וסת השבוע פעיל?]]&lt;&gt;"",M474+1,""),""))</f>
        <v/>
      </c>
      <c r="N475" s="1" t="str">
        <f>IF(שבוע_בדילוג[[#This Row],[וסת השבוע פעיל?2]]="","",IF(AND(שבוע_בדילוג[[#This Row],[וסת השבוע פעיל?]]&lt;&gt;"",שבוע_בדילוג[[#This Row],[CycleNumber]]&lt;B476,B476&lt;&gt;"",שבוע_בדילוג[[#This Row],[וסת השבוע פעיל?]]&lt;3),IF(L476=0,IF(AND(שבוע_בדילוג[[#This Row],[וסת השבוע פעיל?]]&gt;0,J476=1),0,1),0),""))</f>
        <v/>
      </c>
      <c r="O475" s="1" t="str">
        <f t="shared" si="52"/>
        <v/>
      </c>
      <c r="P475" s="1" t="str">
        <f>IF(AND(שבוע_בדילוג[[#This Row],[חיזוי - שבוע]]=1,K476=1),1,"")</f>
        <v/>
      </c>
      <c r="Q475" s="1" t="str">
        <f>IF(AND(שבוע_בדילוג[[#This Row],[וסת השבוע פעיל?]]&lt;3,OR(שבוע_בדילוג[[#This Row],[CycleNumber]]&gt;B476,B476="")),1,"")</f>
        <v/>
      </c>
      <c r="R475" s="1" t="str">
        <f>IF(AND(שבוע_בדילוג[[#This Row],[חיזוי - שבוע]]&lt;&gt;"",שבוע_בדילוג[[#This Row],[וסת השבוע פעיל?2]]=""),1,"")</f>
        <v/>
      </c>
      <c r="S475" s="1" t="str">
        <f>IF(שבוע_בדילוג[[#This Row],[האישה קבעה וסת שבוע בדילוג?]]=1,IF(שבוע_בדילוג[[#This Row],[וסת השבוע פעיל?]]&lt;3,1,0),"")</f>
        <v/>
      </c>
      <c r="T4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5" s="1">
        <f t="shared" si="49"/>
        <v>0</v>
      </c>
      <c r="V475" s="1">
        <f t="shared" si="50"/>
        <v>0</v>
      </c>
      <c r="W475" s="1" t="str">
        <f t="shared" si="51"/>
        <v/>
      </c>
      <c r="X475" s="1" t="str">
        <f>IF(שבוע_בדילוג[[#This Row],[3 הפלגות זהות]]="","",IF(שבוע_בדילוג[[#This Row],[3 הפלגות זהות]]=1,שבוע_בדילוג[[#This Row],[LengthofCycle]],X474))</f>
        <v/>
      </c>
      <c r="Z475" s="1" t="str">
        <f>IF(OR(שבוע_בדילוג[[#This Row],[הווסת פעיל?]]=0,שבוע_בדילוג[[#This Row],[הווסת פעיל?]]=""),"",SUM(Z474,שבוע_בדילוג[[#This Row],[הווסת פעיל?]]))</f>
        <v/>
      </c>
      <c r="AA475" s="1" t="str">
        <f>IF(AND(שבוע_בדילוג[[#This Row],[כמה מחזורים עד עקירה]]&lt;&gt;"",Z476=""),שבוע_בדילוג[[#This Row],[כמה מחזורים עד עקירה]],"")</f>
        <v/>
      </c>
      <c r="AB475" s="1" t="str">
        <f>IF(AND(שבוע_בדילוג[[#This Row],[הווסת פעיל?]]=1,שבוע_בדילוג[[#This Row],[וסת קבוע אחרון]]&lt;&gt;X474),שבוע_בדילוג[[#This Row],[וסת קבוע אחרון]],"")</f>
        <v/>
      </c>
      <c r="AC475" s="1" t="str">
        <f>IF(AND(שבוע_בדילוג[[#This Row],[הווסת פעיל?]]=1,Y474=0,שבוע_בדילוג[[#This Row],[וסת קבוע אחרון]]=X474),שבוע_בדילוג[[#This Row],[וסת קבוע אחרון]],"")</f>
        <v/>
      </c>
      <c r="AD475" s="1" t="str">
        <f>IF(AND(שבוע_בדילוג[[#This Row],[הווסת פעיל?]]=1,Y474=0,שבוע_בדילוג[[#This Row],[וסת קבוע אחרון]]&lt;&gt;X474),1,"")</f>
        <v/>
      </c>
      <c r="AE475" s="1" t="str">
        <f>IF(AND(שבוע_בדילוג[[#This Row],[הווסת פעיל?]]&lt;&gt;"",B476=1),שבוע_בדילוג[[#This Row],[CycleNumber]],"")</f>
        <v/>
      </c>
      <c r="AF475" s="1" t="str">
        <f>IF(AND(שבוע_בדילוג[[#This Row],[הווסת פעיל?]]&lt;&gt;"",Y474=""),שבוע_בדילוג[[#This Row],[CycleNumber]],"")</f>
        <v/>
      </c>
      <c r="AG475" s="1" t="str">
        <f>IF(B476=1,"",IF(שבוע_בדילוג[[#This Row],[הווסת פעיל?]]=1,IF(שבוע_בדילוג[[#This Row],[וסת קבוע אחרון]]=F476,1,0),""))</f>
        <v/>
      </c>
      <c r="AH475" s="1" t="str">
        <f>IF(B476=1,"",IF(שבוע_בדילוג[[#This Row],[הווסת פעיל?]]=1,IF(OR(שבוע_בדילוג[[#This Row],[וסת קבוע אחרון]]=F476,F476=שבוע_בדילוג[[#This Row],[LengthofCycle]]),1,0),""))</f>
        <v/>
      </c>
      <c r="AI475" s="1" t="str">
        <f>IF(B476=1,"",IF(שבוע_בדילוג[[#This Row],[הווסת פעיל?]]=1,IF(OR(שבוע_בדילוג[[#This Row],[וסת קבוע אחרון]]=F476,F476=שבוע_בדילוג[[#This Row],[LengthofCycle]],AND(שבוע_בדילוג[[#This Row],[LengthofCycle]]&lt;&gt;שבוע_בדילוג[[#This Row],[וסת קבוע אחרון]],OR(F476=28,F476=29))),1,0),""))</f>
        <v/>
      </c>
      <c r="AJ475" s="1" t="str">
        <f>IF(AND(שבוע_בדילוג[[#This Row],[הווסת פעיל?]]=1,B476=1),1,"")</f>
        <v/>
      </c>
      <c r="AK475" s="4">
        <f>IF(AND(שבוע_בדילוג[[#This Row],[הווסת פעיל?]]&lt;&gt;1,B476&lt;&gt;1,B476&lt;&gt;""),IF(שבוע_בדילוג[[#This Row],[LengthofCycle]]=F476,1,0),"")</f>
        <v>0</v>
      </c>
      <c r="AL475" s="4">
        <f>IF(AND(שבוע_בדילוג[[#This Row],[הווסת פעיל?]]&lt;&gt;1,B476&lt;&gt;1,B476&lt;&gt;""),IF(OR(שבוע_בדילוג[[#This Row],[LengthofCycle]]=F476,F476=29),1,0),"")</f>
        <v>0</v>
      </c>
      <c r="AM475" s="4">
        <f>IF(AND(שבוע_בדילוג[[#This Row],[הווסת פעיל?]]&lt;&gt;1,B476&lt;&gt;1,B476&lt;&gt;""),IF(OR(שבוע_בדילוג[[#This Row],[LengthofCycle]]=F476,F476=29,F476=28),1,0),"")</f>
        <v>0</v>
      </c>
    </row>
    <row r="476" spans="1:39" x14ac:dyDescent="0.25">
      <c r="A476" s="1" t="s">
        <v>97</v>
      </c>
      <c r="B476" s="1">
        <v>5</v>
      </c>
      <c r="C476" s="1">
        <v>1</v>
      </c>
      <c r="D476" s="1">
        <v>1</v>
      </c>
      <c r="E476" s="1">
        <v>0</v>
      </c>
      <c r="F476" s="1">
        <v>30</v>
      </c>
      <c r="H476" s="1">
        <f>שבוע_בדילוג[[#This Row],[LengthofCycle]]+1</f>
        <v>31</v>
      </c>
      <c r="I476" s="1" t="str">
        <f>IF(IFERROR(LOOKUP(שבוע_בדילוג[[#This Row],[ClientID]],קביעויות[השבוע בדילוג]),FALSE)=שבוע_בדילוג[[#This Row],[ClientID]],1,"")</f>
        <v/>
      </c>
      <c r="J476" s="1" t="str">
        <f>IF(AND(שבוע_בדילוג[[#This Row],[CycleNumber]]&gt;1,OR(B477="",שבוע_בדילוג[[#This Row],[CycleNumber]]&gt;B475)),IF(OR(AND(שבוע_בדילוג[[#This Row],[LengthofCycle]]=29,F475=29),AND(שבוע_בדילוג[[#This Row],[LengthofCycle]]=36,F475=36)),1,""),"")</f>
        <v/>
      </c>
      <c r="K476" s="1" t="str">
        <f>IF(AND(שבוע_בדילוג[[#This Row],[וסת השבוע]]=1,J475=1,שבוע_בדילוג[[#This Row],[CycleNumber]]&gt;B475),1,"")</f>
        <v/>
      </c>
      <c r="L476" s="1" t="str">
        <f>IF(שבוע_בדילוג[[#This Row],[CycleNumber]]=1,"",IF(שבוע_בדילוג[[#This Row],[וסת השבוע]]=1,0,IF(L475="","",IF(L475=0,IF(שבוע_בדילוג[[#This Row],[LengthofCycle]]=29,0,1),IF(L475=1,IF(שבוע_בדילוג[[#This Row],[LengthofCycle]]+F475=29*2,0,2),IF(L475=2,IF(שבוע_בדילוג[[#This Row],[LengthofCycle]]+F475+F474=29*3,0,3),""))))))</f>
        <v/>
      </c>
      <c r="M476" s="1" t="str">
        <f>IF(שבוע_בדילוג[[#This Row],[וסת השבוע]]=1,IF(שבוע_בדילוג[[#This Row],[וסת השבוע וההפלגה ביחד]]=1,M475+1,0),IF(AND(שבוע_בדילוג[[#This Row],[CycleNumber]]&gt;B475,שבוע_בדילוג[[#This Row],[CycleNumber]]&gt;1),IF(שבוע_בדילוג[[#This Row],[וסת השבוע פעיל?]]&lt;&gt;"",M475+1,""),""))</f>
        <v/>
      </c>
      <c r="N476" s="1" t="str">
        <f>IF(שבוע_בדילוג[[#This Row],[וסת השבוע פעיל?2]]="","",IF(AND(שבוע_בדילוג[[#This Row],[וסת השבוע פעיל?]]&lt;&gt;"",שבוע_בדילוג[[#This Row],[CycleNumber]]&lt;B477,B477&lt;&gt;"",שבוע_בדילוג[[#This Row],[וסת השבוע פעיל?]]&lt;3),IF(L477=0,IF(AND(שבוע_בדילוג[[#This Row],[וסת השבוע פעיל?]]&gt;0,J477=1),0,1),0),""))</f>
        <v/>
      </c>
      <c r="O476" s="1" t="str">
        <f t="shared" si="52"/>
        <v/>
      </c>
      <c r="P476" s="1" t="str">
        <f>IF(AND(שבוע_בדילוג[[#This Row],[חיזוי - שבוע]]=1,K477=1),1,"")</f>
        <v/>
      </c>
      <c r="Q476" s="1" t="str">
        <f>IF(AND(שבוע_בדילוג[[#This Row],[וסת השבוע פעיל?]]&lt;3,OR(שבוע_בדילוג[[#This Row],[CycleNumber]]&gt;B477,B477="")),1,"")</f>
        <v/>
      </c>
      <c r="R476" s="1" t="str">
        <f>IF(AND(שבוע_בדילוג[[#This Row],[חיזוי - שבוע]]&lt;&gt;"",שבוע_בדילוג[[#This Row],[וסת השבוע פעיל?2]]=""),1,"")</f>
        <v/>
      </c>
      <c r="S476" s="1" t="str">
        <f>IF(שבוע_בדילוג[[#This Row],[האישה קבעה וסת שבוע בדילוג?]]=1,IF(שבוע_בדילוג[[#This Row],[וסת השבוע פעיל?]]&lt;3,1,0),"")</f>
        <v/>
      </c>
      <c r="T4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6" s="1">
        <f t="shared" si="49"/>
        <v>0</v>
      </c>
      <c r="V476" s="1">
        <f t="shared" si="50"/>
        <v>0</v>
      </c>
      <c r="W476" s="1">
        <f t="shared" si="51"/>
        <v>0</v>
      </c>
      <c r="X476" s="1" t="str">
        <f>IF(שבוע_בדילוג[[#This Row],[3 הפלגות זהות]]="","",IF(שבוע_בדילוג[[#This Row],[3 הפלגות זהות]]=1,שבוע_בדילוג[[#This Row],[LengthofCycle]],X475))</f>
        <v/>
      </c>
      <c r="Z476" s="1" t="str">
        <f>IF(OR(שבוע_בדילוג[[#This Row],[הווסת פעיל?]]=0,שבוע_בדילוג[[#This Row],[הווסת פעיל?]]=""),"",SUM(Z475,שבוע_בדילוג[[#This Row],[הווסת פעיל?]]))</f>
        <v/>
      </c>
      <c r="AA476" s="1" t="str">
        <f>IF(AND(שבוע_בדילוג[[#This Row],[כמה מחזורים עד עקירה]]&lt;&gt;"",Z477=""),שבוע_בדילוג[[#This Row],[כמה מחזורים עד עקירה]],"")</f>
        <v/>
      </c>
      <c r="AB476" s="1" t="str">
        <f>IF(AND(שבוע_בדילוג[[#This Row],[הווסת פעיל?]]=1,שבוע_בדילוג[[#This Row],[וסת קבוע אחרון]]&lt;&gt;X475),שבוע_בדילוג[[#This Row],[וסת קבוע אחרון]],"")</f>
        <v/>
      </c>
      <c r="AC476" s="1" t="str">
        <f>IF(AND(שבוע_בדילוג[[#This Row],[הווסת פעיל?]]=1,Y475=0,שבוע_בדילוג[[#This Row],[וסת קבוע אחרון]]=X475),שבוע_בדילוג[[#This Row],[וסת קבוע אחרון]],"")</f>
        <v/>
      </c>
      <c r="AD476" s="1" t="str">
        <f>IF(AND(שבוע_בדילוג[[#This Row],[הווסת פעיל?]]=1,Y475=0,שבוע_בדילוג[[#This Row],[וסת קבוע אחרון]]&lt;&gt;X475),1,"")</f>
        <v/>
      </c>
      <c r="AE476" s="1" t="str">
        <f>IF(AND(שבוע_בדילוג[[#This Row],[הווסת פעיל?]]&lt;&gt;"",B477=1),שבוע_בדילוג[[#This Row],[CycleNumber]],"")</f>
        <v/>
      </c>
      <c r="AF476" s="1" t="str">
        <f>IF(AND(שבוע_בדילוג[[#This Row],[הווסת פעיל?]]&lt;&gt;"",Y475=""),שבוע_בדילוג[[#This Row],[CycleNumber]],"")</f>
        <v/>
      </c>
      <c r="AG476" s="1" t="str">
        <f>IF(B477=1,"",IF(שבוע_בדילוג[[#This Row],[הווסת פעיל?]]=1,IF(שבוע_בדילוג[[#This Row],[וסת קבוע אחרון]]=F477,1,0),""))</f>
        <v/>
      </c>
      <c r="AH476" s="1" t="str">
        <f>IF(B477=1,"",IF(שבוע_בדילוג[[#This Row],[הווסת פעיל?]]=1,IF(OR(שבוע_בדילוג[[#This Row],[וסת קבוע אחרון]]=F477,F477=שבוע_בדילוג[[#This Row],[LengthofCycle]]),1,0),""))</f>
        <v/>
      </c>
      <c r="AI476" s="1" t="str">
        <f>IF(B477=1,"",IF(שבוע_בדילוג[[#This Row],[הווסת פעיל?]]=1,IF(OR(שבוע_בדילוג[[#This Row],[וסת קבוע אחרון]]=F477,F477=שבוע_בדילוג[[#This Row],[LengthofCycle]],AND(שבוע_בדילוג[[#This Row],[LengthofCycle]]&lt;&gt;שבוע_בדילוג[[#This Row],[וסת קבוע אחרון]],OR(F477=28,F477=29))),1,0),""))</f>
        <v/>
      </c>
      <c r="AJ476" s="1" t="str">
        <f>IF(AND(שבוע_בדילוג[[#This Row],[הווסת פעיל?]]=1,B477=1),1,"")</f>
        <v/>
      </c>
      <c r="AK476" s="4">
        <f>IF(AND(שבוע_בדילוג[[#This Row],[הווסת פעיל?]]&lt;&gt;1,B477&lt;&gt;1,B477&lt;&gt;""),IF(שבוע_בדילוג[[#This Row],[LengthofCycle]]=F477,1,0),"")</f>
        <v>0</v>
      </c>
      <c r="AL476" s="4">
        <f>IF(AND(שבוע_בדילוג[[#This Row],[הווסת פעיל?]]&lt;&gt;1,B477&lt;&gt;1,B477&lt;&gt;""),IF(OR(שבוע_בדילוג[[#This Row],[LengthofCycle]]=F477,F477=29),1,0),"")</f>
        <v>1</v>
      </c>
      <c r="AM476" s="4">
        <f>IF(AND(שבוע_בדילוג[[#This Row],[הווסת פעיל?]]&lt;&gt;1,B477&lt;&gt;1,B477&lt;&gt;""),IF(OR(שבוע_בדילוג[[#This Row],[LengthofCycle]]=F477,F477=29,F477=28),1,0),"")</f>
        <v>1</v>
      </c>
    </row>
    <row r="477" spans="1:39" x14ac:dyDescent="0.25">
      <c r="A477" s="1" t="s">
        <v>97</v>
      </c>
      <c r="B477" s="1">
        <v>6</v>
      </c>
      <c r="C477" s="1">
        <v>1</v>
      </c>
      <c r="D477" s="1">
        <v>0</v>
      </c>
      <c r="E477" s="1">
        <v>0</v>
      </c>
      <c r="F477" s="1">
        <v>29</v>
      </c>
      <c r="H477" s="1">
        <f>שבוע_בדילוג[[#This Row],[LengthofCycle]]+1</f>
        <v>30</v>
      </c>
      <c r="I477" s="1" t="str">
        <f>IF(IFERROR(LOOKUP(שבוע_בדילוג[[#This Row],[ClientID]],קביעויות[השבוע בדילוג]),FALSE)=שבוע_בדילוג[[#This Row],[ClientID]],1,"")</f>
        <v/>
      </c>
      <c r="J477" s="1" t="str">
        <f>IF(AND(שבוע_בדילוג[[#This Row],[CycleNumber]]&gt;1,OR(B478="",שבוע_בדילוג[[#This Row],[CycleNumber]]&gt;B476)),IF(OR(AND(שבוע_בדילוג[[#This Row],[LengthofCycle]]=29,F476=29),AND(שבוע_בדילוג[[#This Row],[LengthofCycle]]=36,F476=36)),1,""),"")</f>
        <v/>
      </c>
      <c r="K477" s="1" t="str">
        <f>IF(AND(שבוע_בדילוג[[#This Row],[וסת השבוע]]=1,J476=1,שבוע_בדילוג[[#This Row],[CycleNumber]]&gt;B476),1,"")</f>
        <v/>
      </c>
      <c r="L477" s="1" t="str">
        <f>IF(שבוע_בדילוג[[#This Row],[CycleNumber]]=1,"",IF(שבוע_בדילוג[[#This Row],[וסת השבוע]]=1,0,IF(L476="","",IF(L476=0,IF(שבוע_בדילוג[[#This Row],[LengthofCycle]]=29,0,1),IF(L476=1,IF(שבוע_בדילוג[[#This Row],[LengthofCycle]]+F476=29*2,0,2),IF(L476=2,IF(שבוע_בדילוג[[#This Row],[LengthofCycle]]+F476+F475=29*3,0,3),""))))))</f>
        <v/>
      </c>
      <c r="M477" s="1" t="str">
        <f>IF(שבוע_בדילוג[[#This Row],[וסת השבוע]]=1,IF(שבוע_בדילוג[[#This Row],[וסת השבוע וההפלגה ביחד]]=1,M476+1,0),IF(AND(שבוע_בדילוג[[#This Row],[CycleNumber]]&gt;B476,שבוע_בדילוג[[#This Row],[CycleNumber]]&gt;1),IF(שבוע_בדילוג[[#This Row],[וסת השבוע פעיל?]]&lt;&gt;"",M476+1,""),""))</f>
        <v/>
      </c>
      <c r="N477" s="1" t="str">
        <f>IF(שבוע_בדילוג[[#This Row],[וסת השבוע פעיל?2]]="","",IF(AND(שבוע_בדילוג[[#This Row],[וסת השבוע פעיל?]]&lt;&gt;"",שבוע_בדילוג[[#This Row],[CycleNumber]]&lt;B478,B478&lt;&gt;"",שבוע_בדילוג[[#This Row],[וסת השבוע פעיל?]]&lt;3),IF(L478=0,IF(AND(שבוע_בדילוג[[#This Row],[וסת השבוע פעיל?]]&gt;0,J478=1),0,1),0),""))</f>
        <v/>
      </c>
      <c r="O477" s="1" t="str">
        <f t="shared" si="52"/>
        <v/>
      </c>
      <c r="P477" s="1" t="str">
        <f>IF(AND(שבוע_בדילוג[[#This Row],[חיזוי - שבוע]]=1,K478=1),1,"")</f>
        <v/>
      </c>
      <c r="Q477" s="1" t="str">
        <f>IF(AND(שבוע_בדילוג[[#This Row],[וסת השבוע פעיל?]]&lt;3,OR(שבוע_בדילוג[[#This Row],[CycleNumber]]&gt;B478,B478="")),1,"")</f>
        <v/>
      </c>
      <c r="R477" s="1" t="str">
        <f>IF(AND(שבוע_בדילוג[[#This Row],[חיזוי - שבוע]]&lt;&gt;"",שבוע_בדילוג[[#This Row],[וסת השבוע פעיל?2]]=""),1,"")</f>
        <v/>
      </c>
      <c r="S477" s="1" t="str">
        <f>IF(שבוע_בדילוג[[#This Row],[האישה קבעה וסת שבוע בדילוג?]]=1,IF(שבוע_בדילוג[[#This Row],[וסת השבוע פעיל?]]&lt;3,1,0),"")</f>
        <v/>
      </c>
      <c r="T4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7" s="1">
        <f t="shared" si="49"/>
        <v>0</v>
      </c>
      <c r="V477" s="1">
        <f t="shared" si="50"/>
        <v>0</v>
      </c>
      <c r="W477" s="1">
        <f t="shared" si="51"/>
        <v>0</v>
      </c>
      <c r="X477" s="1" t="str">
        <f>IF(שבוע_בדילוג[[#This Row],[3 הפלגות זהות]]="","",IF(שבוע_בדילוג[[#This Row],[3 הפלגות זהות]]=1,שבוע_בדילוג[[#This Row],[LengthofCycle]],X476))</f>
        <v/>
      </c>
      <c r="Z477" s="1" t="str">
        <f>IF(OR(שבוע_בדילוג[[#This Row],[הווסת פעיל?]]=0,שבוע_בדילוג[[#This Row],[הווסת פעיל?]]=""),"",SUM(Z476,שבוע_בדילוג[[#This Row],[הווסת פעיל?]]))</f>
        <v/>
      </c>
      <c r="AA477" s="1" t="str">
        <f>IF(AND(שבוע_בדילוג[[#This Row],[כמה מחזורים עד עקירה]]&lt;&gt;"",Z478=""),שבוע_בדילוג[[#This Row],[כמה מחזורים עד עקירה]],"")</f>
        <v/>
      </c>
      <c r="AB477" s="1" t="str">
        <f>IF(AND(שבוע_בדילוג[[#This Row],[הווסת פעיל?]]=1,שבוע_בדילוג[[#This Row],[וסת קבוע אחרון]]&lt;&gt;X476),שבוע_בדילוג[[#This Row],[וסת קבוע אחרון]],"")</f>
        <v/>
      </c>
      <c r="AC477" s="1" t="str">
        <f>IF(AND(שבוע_בדילוג[[#This Row],[הווסת פעיל?]]=1,Y476=0,שבוע_בדילוג[[#This Row],[וסת קבוע אחרון]]=X476),שבוע_בדילוג[[#This Row],[וסת קבוע אחרון]],"")</f>
        <v/>
      </c>
      <c r="AD477" s="1" t="str">
        <f>IF(AND(שבוע_בדילוג[[#This Row],[הווסת פעיל?]]=1,Y476=0,שבוע_בדילוג[[#This Row],[וסת קבוע אחרון]]&lt;&gt;X476),1,"")</f>
        <v/>
      </c>
      <c r="AE477" s="1" t="str">
        <f>IF(AND(שבוע_בדילוג[[#This Row],[הווסת פעיל?]]&lt;&gt;"",B478=1),שבוע_בדילוג[[#This Row],[CycleNumber]],"")</f>
        <v/>
      </c>
      <c r="AF477" s="1" t="str">
        <f>IF(AND(שבוע_בדילוג[[#This Row],[הווסת פעיל?]]&lt;&gt;"",Y476=""),שבוע_בדילוג[[#This Row],[CycleNumber]],"")</f>
        <v/>
      </c>
      <c r="AG477" s="1" t="str">
        <f>IF(B478=1,"",IF(שבוע_בדילוג[[#This Row],[הווסת פעיל?]]=1,IF(שבוע_בדילוג[[#This Row],[וסת קבוע אחרון]]=F478,1,0),""))</f>
        <v/>
      </c>
      <c r="AH477" s="1" t="str">
        <f>IF(B478=1,"",IF(שבוע_בדילוג[[#This Row],[הווסת פעיל?]]=1,IF(OR(שבוע_בדילוג[[#This Row],[וסת קבוע אחרון]]=F478,F478=שבוע_בדילוג[[#This Row],[LengthofCycle]]),1,0),""))</f>
        <v/>
      </c>
      <c r="AI477" s="1" t="str">
        <f>IF(B478=1,"",IF(שבוע_בדילוג[[#This Row],[הווסת פעיל?]]=1,IF(OR(שבוע_בדילוג[[#This Row],[וסת קבוע אחרון]]=F478,F478=שבוע_בדילוג[[#This Row],[LengthofCycle]],AND(שבוע_בדילוג[[#This Row],[LengthofCycle]]&lt;&gt;שבוע_בדילוג[[#This Row],[וסת קבוע אחרון]],OR(F478=28,F478=29))),1,0),""))</f>
        <v/>
      </c>
      <c r="AJ477" s="1" t="str">
        <f>IF(AND(שבוע_בדילוג[[#This Row],[הווסת פעיל?]]=1,B478=1),1,"")</f>
        <v/>
      </c>
      <c r="AK477" s="4">
        <f>IF(AND(שבוע_בדילוג[[#This Row],[הווסת פעיל?]]&lt;&gt;1,B478&lt;&gt;1,B478&lt;&gt;""),IF(שבוע_בדילוג[[#This Row],[LengthofCycle]]=F478,1,0),"")</f>
        <v>0</v>
      </c>
      <c r="AL477" s="4">
        <f>IF(AND(שבוע_בדילוג[[#This Row],[הווסת פעיל?]]&lt;&gt;1,B478&lt;&gt;1,B478&lt;&gt;""),IF(OR(שבוע_בדילוג[[#This Row],[LengthofCycle]]=F478,F478=29),1,0),"")</f>
        <v>0</v>
      </c>
      <c r="AM477" s="4">
        <f>IF(AND(שבוע_בדילוג[[#This Row],[הווסת פעיל?]]&lt;&gt;1,B478&lt;&gt;1,B478&lt;&gt;""),IF(OR(שבוע_בדילוג[[#This Row],[LengthofCycle]]=F478,F478=29,F478=28),1,0),"")</f>
        <v>0</v>
      </c>
    </row>
    <row r="478" spans="1:39" x14ac:dyDescent="0.25">
      <c r="A478" s="1" t="s">
        <v>97</v>
      </c>
      <c r="B478" s="1">
        <v>7</v>
      </c>
      <c r="C478" s="1">
        <v>1</v>
      </c>
      <c r="D478" s="1">
        <v>1</v>
      </c>
      <c r="E478" s="1">
        <v>0</v>
      </c>
      <c r="F478" s="1">
        <v>33</v>
      </c>
      <c r="H478" s="1">
        <f>שבוע_בדילוג[[#This Row],[LengthofCycle]]+1</f>
        <v>34</v>
      </c>
      <c r="I478" s="1" t="str">
        <f>IF(IFERROR(LOOKUP(שבוע_בדילוג[[#This Row],[ClientID]],קביעויות[השבוע בדילוג]),FALSE)=שבוע_בדילוג[[#This Row],[ClientID]],1,"")</f>
        <v/>
      </c>
      <c r="J478" s="1" t="str">
        <f>IF(AND(שבוע_בדילוג[[#This Row],[CycleNumber]]&gt;1,OR(B479="",שבוע_בדילוג[[#This Row],[CycleNumber]]&gt;B477)),IF(OR(AND(שבוע_בדילוג[[#This Row],[LengthofCycle]]=29,F477=29),AND(שבוע_בדילוג[[#This Row],[LengthofCycle]]=36,F477=36)),1,""),"")</f>
        <v/>
      </c>
      <c r="K478" s="1" t="str">
        <f>IF(AND(שבוע_בדילוג[[#This Row],[וסת השבוע]]=1,J477=1,שבוע_בדילוג[[#This Row],[CycleNumber]]&gt;B477),1,"")</f>
        <v/>
      </c>
      <c r="L478" s="1" t="str">
        <f>IF(שבוע_בדילוג[[#This Row],[CycleNumber]]=1,"",IF(שבוע_בדילוג[[#This Row],[וסת השבוע]]=1,0,IF(L477="","",IF(L477=0,IF(שבוע_בדילוג[[#This Row],[LengthofCycle]]=29,0,1),IF(L477=1,IF(שבוע_בדילוג[[#This Row],[LengthofCycle]]+F477=29*2,0,2),IF(L477=2,IF(שבוע_בדילוג[[#This Row],[LengthofCycle]]+F477+F476=29*3,0,3),""))))))</f>
        <v/>
      </c>
      <c r="M478" s="1" t="str">
        <f>IF(שבוע_בדילוג[[#This Row],[וסת השבוע]]=1,IF(שבוע_בדילוג[[#This Row],[וסת השבוע וההפלגה ביחד]]=1,M477+1,0),IF(AND(שבוע_בדילוג[[#This Row],[CycleNumber]]&gt;B477,שבוע_בדילוג[[#This Row],[CycleNumber]]&gt;1),IF(שבוע_בדילוג[[#This Row],[וסת השבוע פעיל?]]&lt;&gt;"",M477+1,""),""))</f>
        <v/>
      </c>
      <c r="N478" s="1" t="str">
        <f>IF(שבוע_בדילוג[[#This Row],[וסת השבוע פעיל?2]]="","",IF(AND(שבוע_בדילוג[[#This Row],[וסת השבוע פעיל?]]&lt;&gt;"",שבוע_בדילוג[[#This Row],[CycleNumber]]&lt;B479,B479&lt;&gt;"",שבוע_בדילוג[[#This Row],[וסת השבוע פעיל?]]&lt;3),IF(L479=0,IF(AND(שבוע_בדילוג[[#This Row],[וסת השבוע פעיל?]]&gt;0,J479=1),0,1),0),""))</f>
        <v/>
      </c>
      <c r="O478" s="1" t="str">
        <f t="shared" si="52"/>
        <v/>
      </c>
      <c r="P478" s="1" t="str">
        <f>IF(AND(שבוע_בדילוג[[#This Row],[חיזוי - שבוע]]=1,K479=1),1,"")</f>
        <v/>
      </c>
      <c r="Q478" s="1" t="str">
        <f>IF(AND(שבוע_בדילוג[[#This Row],[וסת השבוע פעיל?]]&lt;3,OR(שבוע_בדילוג[[#This Row],[CycleNumber]]&gt;B479,B479="")),1,"")</f>
        <v/>
      </c>
      <c r="R478" s="1" t="str">
        <f>IF(AND(שבוע_בדילוג[[#This Row],[חיזוי - שבוע]]&lt;&gt;"",שבוע_בדילוג[[#This Row],[וסת השבוע פעיל?2]]=""),1,"")</f>
        <v/>
      </c>
      <c r="S478" s="1" t="str">
        <f>IF(שבוע_בדילוג[[#This Row],[האישה קבעה וסת שבוע בדילוג?]]=1,IF(שבוע_בדילוג[[#This Row],[וסת השבוע פעיל?]]&lt;3,1,0),"")</f>
        <v/>
      </c>
      <c r="T4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8" s="1">
        <f t="shared" si="49"/>
        <v>0</v>
      </c>
      <c r="V478" s="1">
        <f t="shared" si="50"/>
        <v>0</v>
      </c>
      <c r="W478" s="1">
        <f t="shared" si="51"/>
        <v>0</v>
      </c>
      <c r="X478" s="1" t="str">
        <f>IF(שבוע_בדילוג[[#This Row],[3 הפלגות זהות]]="","",IF(שבוע_בדילוג[[#This Row],[3 הפלגות זהות]]=1,שבוע_בדילוג[[#This Row],[LengthofCycle]],X477))</f>
        <v/>
      </c>
      <c r="Z478" s="1" t="str">
        <f>IF(OR(שבוע_בדילוג[[#This Row],[הווסת פעיל?]]=0,שבוע_בדילוג[[#This Row],[הווסת פעיל?]]=""),"",SUM(Z477,שבוע_בדילוג[[#This Row],[הווסת פעיל?]]))</f>
        <v/>
      </c>
      <c r="AA478" s="1" t="str">
        <f>IF(AND(שבוע_בדילוג[[#This Row],[כמה מחזורים עד עקירה]]&lt;&gt;"",Z479=""),שבוע_בדילוג[[#This Row],[כמה מחזורים עד עקירה]],"")</f>
        <v/>
      </c>
      <c r="AB478" s="1" t="str">
        <f>IF(AND(שבוע_בדילוג[[#This Row],[הווסת פעיל?]]=1,שבוע_בדילוג[[#This Row],[וסת קבוע אחרון]]&lt;&gt;X477),שבוע_בדילוג[[#This Row],[וסת קבוע אחרון]],"")</f>
        <v/>
      </c>
      <c r="AC478" s="1" t="str">
        <f>IF(AND(שבוע_בדילוג[[#This Row],[הווסת פעיל?]]=1,Y477=0,שבוע_בדילוג[[#This Row],[וסת קבוע אחרון]]=X477),שבוע_בדילוג[[#This Row],[וסת קבוע אחרון]],"")</f>
        <v/>
      </c>
      <c r="AD478" s="1" t="str">
        <f>IF(AND(שבוע_בדילוג[[#This Row],[הווסת פעיל?]]=1,Y477=0,שבוע_בדילוג[[#This Row],[וסת קבוע אחרון]]&lt;&gt;X477),1,"")</f>
        <v/>
      </c>
      <c r="AE478" s="1" t="str">
        <f>IF(AND(שבוע_בדילוג[[#This Row],[הווסת פעיל?]]&lt;&gt;"",B479=1),שבוע_בדילוג[[#This Row],[CycleNumber]],"")</f>
        <v/>
      </c>
      <c r="AF478" s="1" t="str">
        <f>IF(AND(שבוע_בדילוג[[#This Row],[הווסת פעיל?]]&lt;&gt;"",Y477=""),שבוע_בדילוג[[#This Row],[CycleNumber]],"")</f>
        <v/>
      </c>
      <c r="AG478" s="1" t="str">
        <f>IF(B479=1,"",IF(שבוע_בדילוג[[#This Row],[הווסת פעיל?]]=1,IF(שבוע_בדילוג[[#This Row],[וסת קבוע אחרון]]=F479,1,0),""))</f>
        <v/>
      </c>
      <c r="AH478" s="1" t="str">
        <f>IF(B479=1,"",IF(שבוע_בדילוג[[#This Row],[הווסת פעיל?]]=1,IF(OR(שבוע_בדילוג[[#This Row],[וסת קבוע אחרון]]=F479,F479=שבוע_בדילוג[[#This Row],[LengthofCycle]]),1,0),""))</f>
        <v/>
      </c>
      <c r="AI478" s="1" t="str">
        <f>IF(B479=1,"",IF(שבוע_בדילוג[[#This Row],[הווסת פעיל?]]=1,IF(OR(שבוע_בדילוג[[#This Row],[וסת קבוע אחרון]]=F479,F479=שבוע_בדילוג[[#This Row],[LengthofCycle]],AND(שבוע_בדילוג[[#This Row],[LengthofCycle]]&lt;&gt;שבוע_בדילוג[[#This Row],[וסת קבוע אחרון]],OR(F479=28,F479=29))),1,0),""))</f>
        <v/>
      </c>
      <c r="AJ478" s="1" t="str">
        <f>IF(AND(שבוע_בדילוג[[#This Row],[הווסת פעיל?]]=1,B479=1),1,"")</f>
        <v/>
      </c>
      <c r="AK478" s="4">
        <f>IF(AND(שבוע_בדילוג[[#This Row],[הווסת פעיל?]]&lt;&gt;1,B479&lt;&gt;1,B479&lt;&gt;""),IF(שבוע_בדילוג[[#This Row],[LengthofCycle]]=F479,1,0),"")</f>
        <v>0</v>
      </c>
      <c r="AL478" s="4">
        <f>IF(AND(שבוע_בדילוג[[#This Row],[הווסת פעיל?]]&lt;&gt;1,B479&lt;&gt;1,B479&lt;&gt;""),IF(OR(שבוע_בדילוג[[#This Row],[LengthofCycle]]=F479,F479=29),1,0),"")</f>
        <v>0</v>
      </c>
      <c r="AM478" s="4">
        <f>IF(AND(שבוע_בדילוג[[#This Row],[הווסת פעיל?]]&lt;&gt;1,B479&lt;&gt;1,B479&lt;&gt;""),IF(OR(שבוע_בדילוג[[#This Row],[LengthofCycle]]=F479,F479=29,F479=28),1,0),"")</f>
        <v>1</v>
      </c>
    </row>
    <row r="479" spans="1:39" x14ac:dyDescent="0.25">
      <c r="A479" s="1" t="s">
        <v>97</v>
      </c>
      <c r="B479" s="1">
        <v>8</v>
      </c>
      <c r="C479" s="1">
        <v>1</v>
      </c>
      <c r="D479" s="1">
        <v>1</v>
      </c>
      <c r="E479" s="1">
        <v>0</v>
      </c>
      <c r="F479" s="1">
        <v>28</v>
      </c>
      <c r="H479" s="1">
        <f>שבוע_בדילוג[[#This Row],[LengthofCycle]]+1</f>
        <v>29</v>
      </c>
      <c r="I479" s="1" t="str">
        <f>IF(IFERROR(LOOKUP(שבוע_בדילוג[[#This Row],[ClientID]],קביעויות[השבוע בדילוג]),FALSE)=שבוע_בדילוג[[#This Row],[ClientID]],1,"")</f>
        <v/>
      </c>
      <c r="J479" s="1" t="str">
        <f>IF(AND(שבוע_בדילוג[[#This Row],[CycleNumber]]&gt;1,OR(B480="",שבוע_בדילוג[[#This Row],[CycleNumber]]&gt;B478)),IF(OR(AND(שבוע_בדילוג[[#This Row],[LengthofCycle]]=29,F478=29),AND(שבוע_בדילוג[[#This Row],[LengthofCycle]]=36,F478=36)),1,""),"")</f>
        <v/>
      </c>
      <c r="K479" s="1" t="str">
        <f>IF(AND(שבוע_בדילוג[[#This Row],[וסת השבוע]]=1,J478=1,שבוע_בדילוג[[#This Row],[CycleNumber]]&gt;B478),1,"")</f>
        <v/>
      </c>
      <c r="L479" s="1" t="str">
        <f>IF(שבוע_בדילוג[[#This Row],[CycleNumber]]=1,"",IF(שבוע_בדילוג[[#This Row],[וסת השבוע]]=1,0,IF(L478="","",IF(L478=0,IF(שבוע_בדילוג[[#This Row],[LengthofCycle]]=29,0,1),IF(L478=1,IF(שבוע_בדילוג[[#This Row],[LengthofCycle]]+F478=29*2,0,2),IF(L478=2,IF(שבוע_בדילוג[[#This Row],[LengthofCycle]]+F478+F477=29*3,0,3),""))))))</f>
        <v/>
      </c>
      <c r="M479" s="1" t="str">
        <f>IF(שבוע_בדילוג[[#This Row],[וסת השבוע]]=1,IF(שבוע_בדילוג[[#This Row],[וסת השבוע וההפלגה ביחד]]=1,M478+1,0),IF(AND(שבוע_בדילוג[[#This Row],[CycleNumber]]&gt;B478,שבוע_בדילוג[[#This Row],[CycleNumber]]&gt;1),IF(שבוע_בדילוג[[#This Row],[וסת השבוע פעיל?]]&lt;&gt;"",M478+1,""),""))</f>
        <v/>
      </c>
      <c r="N479" s="1" t="str">
        <f>IF(שבוע_בדילוג[[#This Row],[וסת השבוע פעיל?2]]="","",IF(AND(שבוע_בדילוג[[#This Row],[וסת השבוע פעיל?]]&lt;&gt;"",שבוע_בדילוג[[#This Row],[CycleNumber]]&lt;B480,B480&lt;&gt;"",שבוע_בדילוג[[#This Row],[וסת השבוע פעיל?]]&lt;3),IF(L480=0,IF(AND(שבוע_בדילוג[[#This Row],[וסת השבוע פעיל?]]&gt;0,J480=1),0,1),0),""))</f>
        <v/>
      </c>
      <c r="O479" s="1" t="str">
        <f t="shared" si="52"/>
        <v/>
      </c>
      <c r="P479" s="1" t="str">
        <f>IF(AND(שבוע_בדילוג[[#This Row],[חיזוי - שבוע]]=1,K480=1),1,"")</f>
        <v/>
      </c>
      <c r="Q479" s="1" t="str">
        <f>IF(AND(שבוע_בדילוג[[#This Row],[וסת השבוע פעיל?]]&lt;3,OR(שבוע_בדילוג[[#This Row],[CycleNumber]]&gt;B480,B480="")),1,"")</f>
        <v/>
      </c>
      <c r="R479" s="1" t="str">
        <f>IF(AND(שבוע_בדילוג[[#This Row],[חיזוי - שבוע]]&lt;&gt;"",שבוע_בדילוג[[#This Row],[וסת השבוע פעיל?2]]=""),1,"")</f>
        <v/>
      </c>
      <c r="S479" s="1" t="str">
        <f>IF(שבוע_בדילוג[[#This Row],[האישה קבעה וסת שבוע בדילוג?]]=1,IF(שבוע_בדילוג[[#This Row],[וסת השבוע פעיל?]]&lt;3,1,0),"")</f>
        <v/>
      </c>
      <c r="T4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79" s="1">
        <f t="shared" si="49"/>
        <v>0</v>
      </c>
      <c r="V479" s="1">
        <f t="shared" si="50"/>
        <v>0</v>
      </c>
      <c r="W479" s="1">
        <f t="shared" si="51"/>
        <v>0</v>
      </c>
      <c r="X479" s="1" t="str">
        <f>IF(שבוע_בדילוג[[#This Row],[3 הפלגות זהות]]="","",IF(שבוע_בדילוג[[#This Row],[3 הפלגות זהות]]=1,שבוע_בדילוג[[#This Row],[LengthofCycle]],X478))</f>
        <v/>
      </c>
      <c r="Z479" s="1" t="str">
        <f>IF(OR(שבוע_בדילוג[[#This Row],[הווסת פעיל?]]=0,שבוע_בדילוג[[#This Row],[הווסת פעיל?]]=""),"",SUM(Z478,שבוע_בדילוג[[#This Row],[הווסת פעיל?]]))</f>
        <v/>
      </c>
      <c r="AA479" s="1" t="str">
        <f>IF(AND(שבוע_בדילוג[[#This Row],[כמה מחזורים עד עקירה]]&lt;&gt;"",Z480=""),שבוע_בדילוג[[#This Row],[כמה מחזורים עד עקירה]],"")</f>
        <v/>
      </c>
      <c r="AB479" s="1" t="str">
        <f>IF(AND(שבוע_בדילוג[[#This Row],[הווסת פעיל?]]=1,שבוע_בדילוג[[#This Row],[וסת קבוע אחרון]]&lt;&gt;X478),שבוע_בדילוג[[#This Row],[וסת קבוע אחרון]],"")</f>
        <v/>
      </c>
      <c r="AC479" s="1" t="str">
        <f>IF(AND(שבוע_בדילוג[[#This Row],[הווסת פעיל?]]=1,Y478=0,שבוע_בדילוג[[#This Row],[וסת קבוע אחרון]]=X478),שבוע_בדילוג[[#This Row],[וסת קבוע אחרון]],"")</f>
        <v/>
      </c>
      <c r="AD479" s="1" t="str">
        <f>IF(AND(שבוע_בדילוג[[#This Row],[הווסת פעיל?]]=1,Y478=0,שבוע_בדילוג[[#This Row],[וסת קבוע אחרון]]&lt;&gt;X478),1,"")</f>
        <v/>
      </c>
      <c r="AE479" s="1" t="str">
        <f>IF(AND(שבוע_בדילוג[[#This Row],[הווסת פעיל?]]&lt;&gt;"",B480=1),שבוע_בדילוג[[#This Row],[CycleNumber]],"")</f>
        <v/>
      </c>
      <c r="AF479" s="1" t="str">
        <f>IF(AND(שבוע_בדילוג[[#This Row],[הווסת פעיל?]]&lt;&gt;"",Y478=""),שבוע_בדילוג[[#This Row],[CycleNumber]],"")</f>
        <v/>
      </c>
      <c r="AG479" s="1" t="str">
        <f>IF(B480=1,"",IF(שבוע_בדילוג[[#This Row],[הווסת פעיל?]]=1,IF(שבוע_בדילוג[[#This Row],[וסת קבוע אחרון]]=F480,1,0),""))</f>
        <v/>
      </c>
      <c r="AH479" s="1" t="str">
        <f>IF(B480=1,"",IF(שבוע_בדילוג[[#This Row],[הווסת פעיל?]]=1,IF(OR(שבוע_בדילוג[[#This Row],[וסת קבוע אחרון]]=F480,F480=שבוע_בדילוג[[#This Row],[LengthofCycle]]),1,0),""))</f>
        <v/>
      </c>
      <c r="AI479" s="1" t="str">
        <f>IF(B480=1,"",IF(שבוע_בדילוג[[#This Row],[הווסת פעיל?]]=1,IF(OR(שבוע_בדילוג[[#This Row],[וסת קבוע אחרון]]=F480,F480=שבוע_בדילוג[[#This Row],[LengthofCycle]],AND(שבוע_בדילוג[[#This Row],[LengthofCycle]]&lt;&gt;שבוע_בדילוג[[#This Row],[וסת קבוע אחרון]],OR(F480=28,F480=29))),1,0),""))</f>
        <v/>
      </c>
      <c r="AJ479" s="1" t="str">
        <f>IF(AND(שבוע_בדילוג[[#This Row],[הווסת פעיל?]]=1,B480=1),1,"")</f>
        <v/>
      </c>
      <c r="AK479" s="4">
        <f>IF(AND(שבוע_בדילוג[[#This Row],[הווסת פעיל?]]&lt;&gt;1,B480&lt;&gt;1,B480&lt;&gt;""),IF(שבוע_בדילוג[[#This Row],[LengthofCycle]]=F480,1,0),"")</f>
        <v>0</v>
      </c>
      <c r="AL479" s="4">
        <f>IF(AND(שבוע_בדילוג[[#This Row],[הווסת פעיל?]]&lt;&gt;1,B480&lt;&gt;1,B480&lt;&gt;""),IF(OR(שבוע_בדילוג[[#This Row],[LengthofCycle]]=F480,F480=29),1,0),"")</f>
        <v>0</v>
      </c>
      <c r="AM479" s="4">
        <f>IF(AND(שבוע_בדילוג[[#This Row],[הווסת פעיל?]]&lt;&gt;1,B480&lt;&gt;1,B480&lt;&gt;""),IF(OR(שבוע_בדילוג[[#This Row],[LengthofCycle]]=F480,F480=29,F480=28),1,0),"")</f>
        <v>0</v>
      </c>
    </row>
    <row r="480" spans="1:39" x14ac:dyDescent="0.25">
      <c r="A480" s="1" t="s">
        <v>97</v>
      </c>
      <c r="B480" s="1">
        <v>9</v>
      </c>
      <c r="C480" s="1">
        <v>1</v>
      </c>
      <c r="D480" s="1">
        <v>1</v>
      </c>
      <c r="E480" s="1">
        <v>0</v>
      </c>
      <c r="F480" s="1">
        <v>30</v>
      </c>
      <c r="H480" s="1">
        <f>שבוע_בדילוג[[#This Row],[LengthofCycle]]+1</f>
        <v>31</v>
      </c>
      <c r="I480" s="1" t="str">
        <f>IF(IFERROR(LOOKUP(שבוע_בדילוג[[#This Row],[ClientID]],קביעויות[השבוע בדילוג]),FALSE)=שבוע_בדילוג[[#This Row],[ClientID]],1,"")</f>
        <v/>
      </c>
      <c r="J480" s="1" t="str">
        <f>IF(AND(שבוע_בדילוג[[#This Row],[CycleNumber]]&gt;1,OR(B481="",שבוע_בדילוג[[#This Row],[CycleNumber]]&gt;B479)),IF(OR(AND(שבוע_בדילוג[[#This Row],[LengthofCycle]]=29,F479=29),AND(שבוע_בדילוג[[#This Row],[LengthofCycle]]=36,F479=36)),1,""),"")</f>
        <v/>
      </c>
      <c r="K480" s="1" t="str">
        <f>IF(AND(שבוע_בדילוג[[#This Row],[וסת השבוע]]=1,J479=1,שבוע_בדילוג[[#This Row],[CycleNumber]]&gt;B479),1,"")</f>
        <v/>
      </c>
      <c r="L480" s="1" t="str">
        <f>IF(שבוע_בדילוג[[#This Row],[CycleNumber]]=1,"",IF(שבוע_בדילוג[[#This Row],[וסת השבוע]]=1,0,IF(L479="","",IF(L479=0,IF(שבוע_בדילוג[[#This Row],[LengthofCycle]]=29,0,1),IF(L479=1,IF(שבוע_בדילוג[[#This Row],[LengthofCycle]]+F479=29*2,0,2),IF(L479=2,IF(שבוע_בדילוג[[#This Row],[LengthofCycle]]+F479+F478=29*3,0,3),""))))))</f>
        <v/>
      </c>
      <c r="M480" s="1" t="str">
        <f>IF(שבוע_בדילוג[[#This Row],[וסת השבוע]]=1,IF(שבוע_בדילוג[[#This Row],[וסת השבוע וההפלגה ביחד]]=1,M479+1,0),IF(AND(שבוע_בדילוג[[#This Row],[CycleNumber]]&gt;B479,שבוע_בדילוג[[#This Row],[CycleNumber]]&gt;1),IF(שבוע_בדילוג[[#This Row],[וסת השבוע פעיל?]]&lt;&gt;"",M479+1,""),""))</f>
        <v/>
      </c>
      <c r="N480" s="1" t="str">
        <f>IF(שבוע_בדילוג[[#This Row],[וסת השבוע פעיל?2]]="","",IF(AND(שבוע_בדילוג[[#This Row],[וסת השבוע פעיל?]]&lt;&gt;"",שבוע_בדילוג[[#This Row],[CycleNumber]]&lt;B481,B481&lt;&gt;"",שבוע_בדילוג[[#This Row],[וסת השבוע פעיל?]]&lt;3),IF(L481=0,IF(AND(שבוע_בדילוג[[#This Row],[וסת השבוע פעיל?]]&gt;0,J481=1),0,1),0),""))</f>
        <v/>
      </c>
      <c r="O480" s="1" t="str">
        <f t="shared" si="52"/>
        <v/>
      </c>
      <c r="P480" s="1" t="str">
        <f>IF(AND(שבוע_בדילוג[[#This Row],[חיזוי - שבוע]]=1,K481=1),1,"")</f>
        <v/>
      </c>
      <c r="Q480" s="1" t="str">
        <f>IF(AND(שבוע_בדילוג[[#This Row],[וסת השבוע פעיל?]]&lt;3,OR(שבוע_בדילוג[[#This Row],[CycleNumber]]&gt;B481,B481="")),1,"")</f>
        <v/>
      </c>
      <c r="R480" s="1" t="str">
        <f>IF(AND(שבוע_בדילוג[[#This Row],[חיזוי - שבוע]]&lt;&gt;"",שבוע_בדילוג[[#This Row],[וסת השבוע פעיל?2]]=""),1,"")</f>
        <v/>
      </c>
      <c r="S480" s="1" t="str">
        <f>IF(שבוע_בדילוג[[#This Row],[האישה קבעה וסת שבוע בדילוג?]]=1,IF(שבוע_בדילוג[[#This Row],[וסת השבוע פעיל?]]&lt;3,1,0),"")</f>
        <v/>
      </c>
      <c r="T4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0" s="1">
        <f t="shared" si="49"/>
        <v>0</v>
      </c>
      <c r="V480" s="1">
        <f t="shared" si="50"/>
        <v>0</v>
      </c>
      <c r="W480" s="1">
        <f t="shared" si="51"/>
        <v>0</v>
      </c>
      <c r="X480" s="1" t="str">
        <f>IF(שבוע_בדילוג[[#This Row],[3 הפלגות זהות]]="","",IF(שבוע_בדילוג[[#This Row],[3 הפלגות זהות]]=1,שבוע_בדילוג[[#This Row],[LengthofCycle]],X479))</f>
        <v/>
      </c>
      <c r="Z480" s="1" t="str">
        <f>IF(OR(שבוע_בדילוג[[#This Row],[הווסת פעיל?]]=0,שבוע_בדילוג[[#This Row],[הווסת פעיל?]]=""),"",SUM(Z479,שבוע_בדילוג[[#This Row],[הווסת פעיל?]]))</f>
        <v/>
      </c>
      <c r="AA480" s="1" t="str">
        <f>IF(AND(שבוע_בדילוג[[#This Row],[כמה מחזורים עד עקירה]]&lt;&gt;"",Z481=""),שבוע_בדילוג[[#This Row],[כמה מחזורים עד עקירה]],"")</f>
        <v/>
      </c>
      <c r="AB480" s="1" t="str">
        <f>IF(AND(שבוע_בדילוג[[#This Row],[הווסת פעיל?]]=1,שבוע_בדילוג[[#This Row],[וסת קבוע אחרון]]&lt;&gt;X479),שבוע_בדילוג[[#This Row],[וסת קבוע אחרון]],"")</f>
        <v/>
      </c>
      <c r="AC480" s="1" t="str">
        <f>IF(AND(שבוע_בדילוג[[#This Row],[הווסת פעיל?]]=1,Y479=0,שבוע_בדילוג[[#This Row],[וסת קבוע אחרון]]=X479),שבוע_בדילוג[[#This Row],[וסת קבוע אחרון]],"")</f>
        <v/>
      </c>
      <c r="AD480" s="1" t="str">
        <f>IF(AND(שבוע_בדילוג[[#This Row],[הווסת פעיל?]]=1,Y479=0,שבוע_בדילוג[[#This Row],[וסת קבוע אחרון]]&lt;&gt;X479),1,"")</f>
        <v/>
      </c>
      <c r="AE480" s="1" t="str">
        <f>IF(AND(שבוע_בדילוג[[#This Row],[הווסת פעיל?]]&lt;&gt;"",B481=1),שבוע_בדילוג[[#This Row],[CycleNumber]],"")</f>
        <v/>
      </c>
      <c r="AF480" s="1" t="str">
        <f>IF(AND(שבוע_בדילוג[[#This Row],[הווסת פעיל?]]&lt;&gt;"",Y479=""),שבוע_בדילוג[[#This Row],[CycleNumber]],"")</f>
        <v/>
      </c>
      <c r="AG480" s="1" t="str">
        <f>IF(B481=1,"",IF(שבוע_בדילוג[[#This Row],[הווסת פעיל?]]=1,IF(שבוע_בדילוג[[#This Row],[וסת קבוע אחרון]]=F481,1,0),""))</f>
        <v/>
      </c>
      <c r="AH480" s="1" t="str">
        <f>IF(B481=1,"",IF(שבוע_בדילוג[[#This Row],[הווסת פעיל?]]=1,IF(OR(שבוע_בדילוג[[#This Row],[וסת קבוע אחרון]]=F481,F481=שבוע_בדילוג[[#This Row],[LengthofCycle]]),1,0),""))</f>
        <v/>
      </c>
      <c r="AI480" s="1" t="str">
        <f>IF(B481=1,"",IF(שבוע_בדילוג[[#This Row],[הווסת פעיל?]]=1,IF(OR(שבוע_בדילוג[[#This Row],[וסת קבוע אחרון]]=F481,F481=שבוע_בדילוג[[#This Row],[LengthofCycle]],AND(שבוע_בדילוג[[#This Row],[LengthofCycle]]&lt;&gt;שבוע_בדילוג[[#This Row],[וסת קבוע אחרון]],OR(F481=28,F481=29))),1,0),""))</f>
        <v/>
      </c>
      <c r="AJ480" s="1" t="str">
        <f>IF(AND(שבוע_בדילוג[[#This Row],[הווסת פעיל?]]=1,B481=1),1,"")</f>
        <v/>
      </c>
      <c r="AK480" s="4">
        <f>IF(AND(שבוע_בדילוג[[#This Row],[הווסת פעיל?]]&lt;&gt;1,B481&lt;&gt;1,B481&lt;&gt;""),IF(שבוע_בדילוג[[#This Row],[LengthofCycle]]=F481,1,0),"")</f>
        <v>0</v>
      </c>
      <c r="AL480" s="4">
        <f>IF(AND(שבוע_בדילוג[[#This Row],[הווסת פעיל?]]&lt;&gt;1,B481&lt;&gt;1,B481&lt;&gt;""),IF(OR(שבוע_בדילוג[[#This Row],[LengthofCycle]]=F481,F481=29),1,0),"")</f>
        <v>0</v>
      </c>
      <c r="AM480" s="4">
        <f>IF(AND(שבוע_בדילוג[[#This Row],[הווסת פעיל?]]&lt;&gt;1,B481&lt;&gt;1,B481&lt;&gt;""),IF(OR(שבוע_בדילוג[[#This Row],[LengthofCycle]]=F481,F481=29,F481=28),1,0),"")</f>
        <v>0</v>
      </c>
    </row>
    <row r="481" spans="1:39" x14ac:dyDescent="0.25">
      <c r="A481" s="1" t="s">
        <v>97</v>
      </c>
      <c r="B481" s="1">
        <v>10</v>
      </c>
      <c r="C481" s="1">
        <v>1</v>
      </c>
      <c r="D481" s="1">
        <v>1</v>
      </c>
      <c r="E481" s="1">
        <v>0</v>
      </c>
      <c r="F481" s="1">
        <v>34</v>
      </c>
      <c r="H481" s="1">
        <f>שבוע_בדילוג[[#This Row],[LengthofCycle]]+1</f>
        <v>35</v>
      </c>
      <c r="I481" s="1" t="str">
        <f>IF(IFERROR(LOOKUP(שבוע_בדילוג[[#This Row],[ClientID]],קביעויות[השבוע בדילוג]),FALSE)=שבוע_בדילוג[[#This Row],[ClientID]],1,"")</f>
        <v/>
      </c>
      <c r="J481" s="1" t="str">
        <f>IF(AND(שבוע_בדילוג[[#This Row],[CycleNumber]]&gt;1,OR(B482="",שבוע_בדילוג[[#This Row],[CycleNumber]]&gt;B480)),IF(OR(AND(שבוע_בדילוג[[#This Row],[LengthofCycle]]=29,F480=29),AND(שבוע_בדילוג[[#This Row],[LengthofCycle]]=36,F480=36)),1,""),"")</f>
        <v/>
      </c>
      <c r="K481" s="1" t="str">
        <f>IF(AND(שבוע_בדילוג[[#This Row],[וסת השבוע]]=1,J480=1,שבוע_בדילוג[[#This Row],[CycleNumber]]&gt;B480),1,"")</f>
        <v/>
      </c>
      <c r="L481" s="1" t="str">
        <f>IF(שבוע_בדילוג[[#This Row],[CycleNumber]]=1,"",IF(שבוע_בדילוג[[#This Row],[וסת השבוע]]=1,0,IF(L480="","",IF(L480=0,IF(שבוע_בדילוג[[#This Row],[LengthofCycle]]=29,0,1),IF(L480=1,IF(שבוע_בדילוג[[#This Row],[LengthofCycle]]+F480=29*2,0,2),IF(L480=2,IF(שבוע_בדילוג[[#This Row],[LengthofCycle]]+F480+F479=29*3,0,3),""))))))</f>
        <v/>
      </c>
      <c r="M481" s="1" t="str">
        <f>IF(שבוע_בדילוג[[#This Row],[וסת השבוע]]=1,IF(שבוע_בדילוג[[#This Row],[וסת השבוע וההפלגה ביחד]]=1,M480+1,0),IF(AND(שבוע_בדילוג[[#This Row],[CycleNumber]]&gt;B480,שבוע_בדילוג[[#This Row],[CycleNumber]]&gt;1),IF(שבוע_בדילוג[[#This Row],[וסת השבוע פעיל?]]&lt;&gt;"",M480+1,""),""))</f>
        <v/>
      </c>
      <c r="N481" s="1" t="str">
        <f>IF(שבוע_בדילוג[[#This Row],[וסת השבוע פעיל?2]]="","",IF(AND(שבוע_בדילוג[[#This Row],[וסת השבוע פעיל?]]&lt;&gt;"",שבוע_בדילוג[[#This Row],[CycleNumber]]&lt;B482,B482&lt;&gt;"",שבוע_בדילוג[[#This Row],[וסת השבוע פעיל?]]&lt;3),IF(L482=0,IF(AND(שבוע_בדילוג[[#This Row],[וסת השבוע פעיל?]]&gt;0,J482=1),0,1),0),""))</f>
        <v/>
      </c>
      <c r="O481" s="1" t="str">
        <f t="shared" si="52"/>
        <v/>
      </c>
      <c r="P481" s="1" t="str">
        <f>IF(AND(שבוע_בדילוג[[#This Row],[חיזוי - שבוע]]=1,K482=1),1,"")</f>
        <v/>
      </c>
      <c r="Q481" s="1" t="str">
        <f>IF(AND(שבוע_בדילוג[[#This Row],[וסת השבוע פעיל?]]&lt;3,OR(שבוע_בדילוג[[#This Row],[CycleNumber]]&gt;B482,B482="")),1,"")</f>
        <v/>
      </c>
      <c r="R481" s="1" t="str">
        <f>IF(AND(שבוע_בדילוג[[#This Row],[חיזוי - שבוע]]&lt;&gt;"",שבוע_בדילוג[[#This Row],[וסת השבוע פעיל?2]]=""),1,"")</f>
        <v/>
      </c>
      <c r="S481" s="1" t="str">
        <f>IF(שבוע_בדילוג[[#This Row],[האישה קבעה וסת שבוע בדילוג?]]=1,IF(שבוע_בדילוג[[#This Row],[וסת השבוע פעיל?]]&lt;3,1,0),"")</f>
        <v/>
      </c>
      <c r="T4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1" s="1">
        <f t="shared" si="49"/>
        <v>0</v>
      </c>
      <c r="V481" s="1">
        <f t="shared" si="50"/>
        <v>0</v>
      </c>
      <c r="W481" s="1">
        <f t="shared" si="51"/>
        <v>0</v>
      </c>
      <c r="X481" s="1" t="str">
        <f>IF(שבוע_בדילוג[[#This Row],[3 הפלגות זהות]]="","",IF(שבוע_בדילוג[[#This Row],[3 הפלגות זהות]]=1,שבוע_בדילוג[[#This Row],[LengthofCycle]],X480))</f>
        <v/>
      </c>
      <c r="Z481" s="1" t="str">
        <f>IF(OR(שבוע_בדילוג[[#This Row],[הווסת פעיל?]]=0,שבוע_בדילוג[[#This Row],[הווסת פעיל?]]=""),"",SUM(Z480,שבוע_בדילוג[[#This Row],[הווסת פעיל?]]))</f>
        <v/>
      </c>
      <c r="AA481" s="1" t="str">
        <f>IF(AND(שבוע_בדילוג[[#This Row],[כמה מחזורים עד עקירה]]&lt;&gt;"",Z482=""),שבוע_בדילוג[[#This Row],[כמה מחזורים עד עקירה]],"")</f>
        <v/>
      </c>
      <c r="AB481" s="1" t="str">
        <f>IF(AND(שבוע_בדילוג[[#This Row],[הווסת פעיל?]]=1,שבוע_בדילוג[[#This Row],[וסת קבוע אחרון]]&lt;&gt;X480),שבוע_בדילוג[[#This Row],[וסת קבוע אחרון]],"")</f>
        <v/>
      </c>
      <c r="AC481" s="1" t="str">
        <f>IF(AND(שבוע_בדילוג[[#This Row],[הווסת פעיל?]]=1,Y480=0,שבוע_בדילוג[[#This Row],[וסת קבוע אחרון]]=X480),שבוע_בדילוג[[#This Row],[וסת קבוע אחרון]],"")</f>
        <v/>
      </c>
      <c r="AD481" s="1" t="str">
        <f>IF(AND(שבוע_בדילוג[[#This Row],[הווסת פעיל?]]=1,Y480=0,שבוע_בדילוג[[#This Row],[וסת קבוע אחרון]]&lt;&gt;X480),1,"")</f>
        <v/>
      </c>
      <c r="AE481" s="1" t="str">
        <f>IF(AND(שבוע_בדילוג[[#This Row],[הווסת פעיל?]]&lt;&gt;"",B482=1),שבוע_בדילוג[[#This Row],[CycleNumber]],"")</f>
        <v/>
      </c>
      <c r="AF481" s="1" t="str">
        <f>IF(AND(שבוע_בדילוג[[#This Row],[הווסת פעיל?]]&lt;&gt;"",Y480=""),שבוע_בדילוג[[#This Row],[CycleNumber]],"")</f>
        <v/>
      </c>
      <c r="AG481" s="1" t="str">
        <f>IF(B482=1,"",IF(שבוע_בדילוג[[#This Row],[הווסת פעיל?]]=1,IF(שבוע_בדילוג[[#This Row],[וסת קבוע אחרון]]=F482,1,0),""))</f>
        <v/>
      </c>
      <c r="AH481" s="1" t="str">
        <f>IF(B482=1,"",IF(שבוע_בדילוג[[#This Row],[הווסת פעיל?]]=1,IF(OR(שבוע_בדילוג[[#This Row],[וסת קבוע אחרון]]=F482,F482=שבוע_בדילוג[[#This Row],[LengthofCycle]]),1,0),""))</f>
        <v/>
      </c>
      <c r="AI481" s="1" t="str">
        <f>IF(B482=1,"",IF(שבוע_בדילוג[[#This Row],[הווסת פעיל?]]=1,IF(OR(שבוע_בדילוג[[#This Row],[וסת קבוע אחרון]]=F482,F482=שבוע_בדילוג[[#This Row],[LengthofCycle]],AND(שבוע_בדילוג[[#This Row],[LengthofCycle]]&lt;&gt;שבוע_בדילוג[[#This Row],[וסת קבוע אחרון]],OR(F482=28,F482=29))),1,0),""))</f>
        <v/>
      </c>
      <c r="AJ481" s="1" t="str">
        <f>IF(AND(שבוע_בדילוג[[#This Row],[הווסת פעיל?]]=1,B482=1),1,"")</f>
        <v/>
      </c>
      <c r="AK481" s="4">
        <f>IF(AND(שבוע_בדילוג[[#This Row],[הווסת פעיל?]]&lt;&gt;1,B482&lt;&gt;1,B482&lt;&gt;""),IF(שבוע_בדילוג[[#This Row],[LengthofCycle]]=F482,1,0),"")</f>
        <v>0</v>
      </c>
      <c r="AL481" s="4">
        <f>IF(AND(שבוע_בדילוג[[#This Row],[הווסת פעיל?]]&lt;&gt;1,B482&lt;&gt;1,B482&lt;&gt;""),IF(OR(שבוע_בדילוג[[#This Row],[LengthofCycle]]=F482,F482=29),1,0),"")</f>
        <v>0</v>
      </c>
      <c r="AM481" s="4">
        <f>IF(AND(שבוע_בדילוג[[#This Row],[הווסת פעיל?]]&lt;&gt;1,B482&lt;&gt;1,B482&lt;&gt;""),IF(OR(שבוע_בדילוג[[#This Row],[LengthofCycle]]=F482,F482=29,F482=28),1,0),"")</f>
        <v>0</v>
      </c>
    </row>
    <row r="482" spans="1:39" x14ac:dyDescent="0.25">
      <c r="A482" s="1" t="s">
        <v>97</v>
      </c>
      <c r="B482" s="1">
        <v>11</v>
      </c>
      <c r="C482" s="1">
        <v>1</v>
      </c>
      <c r="D482" s="1">
        <v>1</v>
      </c>
      <c r="E482" s="1">
        <v>0</v>
      </c>
      <c r="F482" s="1">
        <v>39</v>
      </c>
      <c r="H482" s="1">
        <f>שבוע_בדילוג[[#This Row],[LengthofCycle]]+1</f>
        <v>40</v>
      </c>
      <c r="I482" s="1" t="str">
        <f>IF(IFERROR(LOOKUP(שבוע_בדילוג[[#This Row],[ClientID]],קביעויות[השבוע בדילוג]),FALSE)=שבוע_בדילוג[[#This Row],[ClientID]],1,"")</f>
        <v/>
      </c>
      <c r="J482" s="1" t="str">
        <f>IF(AND(שבוע_בדילוג[[#This Row],[CycleNumber]]&gt;1,OR(B483="",שבוע_בדילוג[[#This Row],[CycleNumber]]&gt;B481)),IF(OR(AND(שבוע_בדילוג[[#This Row],[LengthofCycle]]=29,F481=29),AND(שבוע_בדילוג[[#This Row],[LengthofCycle]]=36,F481=36)),1,""),"")</f>
        <v/>
      </c>
      <c r="K482" s="1" t="str">
        <f>IF(AND(שבוע_בדילוג[[#This Row],[וסת השבוע]]=1,J481=1,שבוע_בדילוג[[#This Row],[CycleNumber]]&gt;B481),1,"")</f>
        <v/>
      </c>
      <c r="L482" s="1" t="str">
        <f>IF(שבוע_בדילוג[[#This Row],[CycleNumber]]=1,"",IF(שבוע_בדילוג[[#This Row],[וסת השבוע]]=1,0,IF(L481="","",IF(L481=0,IF(שבוע_בדילוג[[#This Row],[LengthofCycle]]=29,0,1),IF(L481=1,IF(שבוע_בדילוג[[#This Row],[LengthofCycle]]+F481=29*2,0,2),IF(L481=2,IF(שבוע_בדילוג[[#This Row],[LengthofCycle]]+F481+F480=29*3,0,3),""))))))</f>
        <v/>
      </c>
      <c r="M482" s="1" t="str">
        <f>IF(שבוע_בדילוג[[#This Row],[וסת השבוע]]=1,IF(שבוע_בדילוג[[#This Row],[וסת השבוע וההפלגה ביחד]]=1,M481+1,0),IF(AND(שבוע_בדילוג[[#This Row],[CycleNumber]]&gt;B481,שבוע_בדילוג[[#This Row],[CycleNumber]]&gt;1),IF(שבוע_בדילוג[[#This Row],[וסת השבוע פעיל?]]&lt;&gt;"",M481+1,""),""))</f>
        <v/>
      </c>
      <c r="N482" s="1" t="str">
        <f>IF(שבוע_בדילוג[[#This Row],[וסת השבוע פעיל?2]]="","",IF(AND(שבוע_בדילוג[[#This Row],[וסת השבוע פעיל?]]&lt;&gt;"",שבוע_בדילוג[[#This Row],[CycleNumber]]&lt;B483,B483&lt;&gt;"",שבוע_בדילוג[[#This Row],[וסת השבוע פעיל?]]&lt;3),IF(L483=0,IF(AND(שבוע_בדילוג[[#This Row],[וסת השבוע פעיל?]]&gt;0,J483=1),0,1),0),""))</f>
        <v/>
      </c>
      <c r="O482" s="1" t="str">
        <f t="shared" si="52"/>
        <v/>
      </c>
      <c r="P482" s="1" t="str">
        <f>IF(AND(שבוע_בדילוג[[#This Row],[חיזוי - שבוע]]=1,K483=1),1,"")</f>
        <v/>
      </c>
      <c r="Q482" s="1" t="str">
        <f>IF(AND(שבוע_בדילוג[[#This Row],[וסת השבוע פעיל?]]&lt;3,OR(שבוע_בדילוג[[#This Row],[CycleNumber]]&gt;B483,B483="")),1,"")</f>
        <v/>
      </c>
      <c r="R482" s="1" t="str">
        <f>IF(AND(שבוע_בדילוג[[#This Row],[חיזוי - שבוע]]&lt;&gt;"",שבוע_בדילוג[[#This Row],[וסת השבוע פעיל?2]]=""),1,"")</f>
        <v/>
      </c>
      <c r="S482" s="1" t="str">
        <f>IF(שבוע_בדילוג[[#This Row],[האישה קבעה וסת שבוע בדילוג?]]=1,IF(שבוע_בדילוג[[#This Row],[וסת השבוע פעיל?]]&lt;3,1,0),"")</f>
        <v/>
      </c>
      <c r="T4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2" s="1">
        <f t="shared" si="49"/>
        <v>0</v>
      </c>
      <c r="V482" s="1">
        <f t="shared" si="50"/>
        <v>0</v>
      </c>
      <c r="W482" s="1">
        <f t="shared" si="51"/>
        <v>0</v>
      </c>
      <c r="X482" s="1" t="str">
        <f>IF(שבוע_בדילוג[[#This Row],[3 הפלגות זהות]]="","",IF(שבוע_בדילוג[[#This Row],[3 הפלגות זהות]]=1,שבוע_בדילוג[[#This Row],[LengthofCycle]],X481))</f>
        <v/>
      </c>
      <c r="Z482" s="1" t="str">
        <f>IF(OR(שבוע_בדילוג[[#This Row],[הווסת פעיל?]]=0,שבוע_בדילוג[[#This Row],[הווסת פעיל?]]=""),"",SUM(Z481,שבוע_בדילוג[[#This Row],[הווסת פעיל?]]))</f>
        <v/>
      </c>
      <c r="AA482" s="1" t="str">
        <f>IF(AND(שבוע_בדילוג[[#This Row],[כמה מחזורים עד עקירה]]&lt;&gt;"",Z483=""),שבוע_בדילוג[[#This Row],[כמה מחזורים עד עקירה]],"")</f>
        <v/>
      </c>
      <c r="AB482" s="1" t="str">
        <f>IF(AND(שבוע_בדילוג[[#This Row],[הווסת פעיל?]]=1,שבוע_בדילוג[[#This Row],[וסת קבוע אחרון]]&lt;&gt;X481),שבוע_בדילוג[[#This Row],[וסת קבוע אחרון]],"")</f>
        <v/>
      </c>
      <c r="AC482" s="1" t="str">
        <f>IF(AND(שבוע_בדילוג[[#This Row],[הווסת פעיל?]]=1,Y481=0,שבוע_בדילוג[[#This Row],[וסת קבוע אחרון]]=X481),שבוע_בדילוג[[#This Row],[וסת קבוע אחרון]],"")</f>
        <v/>
      </c>
      <c r="AD482" s="1" t="str">
        <f>IF(AND(שבוע_בדילוג[[#This Row],[הווסת פעיל?]]=1,Y481=0,שבוע_בדילוג[[#This Row],[וסת קבוע אחרון]]&lt;&gt;X481),1,"")</f>
        <v/>
      </c>
      <c r="AE482" s="1" t="str">
        <f>IF(AND(שבוע_בדילוג[[#This Row],[הווסת פעיל?]]&lt;&gt;"",B483=1),שבוע_בדילוג[[#This Row],[CycleNumber]],"")</f>
        <v/>
      </c>
      <c r="AF482" s="1" t="str">
        <f>IF(AND(שבוע_בדילוג[[#This Row],[הווסת פעיל?]]&lt;&gt;"",Y481=""),שבוע_בדילוג[[#This Row],[CycleNumber]],"")</f>
        <v/>
      </c>
      <c r="AG482" s="1" t="str">
        <f>IF(B483=1,"",IF(שבוע_בדילוג[[#This Row],[הווסת פעיל?]]=1,IF(שבוע_בדילוג[[#This Row],[וסת קבוע אחרון]]=F483,1,0),""))</f>
        <v/>
      </c>
      <c r="AH482" s="1" t="str">
        <f>IF(B483=1,"",IF(שבוע_בדילוג[[#This Row],[הווסת פעיל?]]=1,IF(OR(שבוע_בדילוג[[#This Row],[וסת קבוע אחרון]]=F483,F483=שבוע_בדילוג[[#This Row],[LengthofCycle]]),1,0),""))</f>
        <v/>
      </c>
      <c r="AI482" s="1" t="str">
        <f>IF(B483=1,"",IF(שבוע_בדילוג[[#This Row],[הווסת פעיל?]]=1,IF(OR(שבוע_בדילוג[[#This Row],[וסת קבוע אחרון]]=F483,F483=שבוע_בדילוג[[#This Row],[LengthofCycle]],AND(שבוע_בדילוג[[#This Row],[LengthofCycle]]&lt;&gt;שבוע_בדילוג[[#This Row],[וסת קבוע אחרון]],OR(F483=28,F483=29))),1,0),""))</f>
        <v/>
      </c>
      <c r="AJ482" s="1" t="str">
        <f>IF(AND(שבוע_בדילוג[[#This Row],[הווסת פעיל?]]=1,B483=1),1,"")</f>
        <v/>
      </c>
      <c r="AK482" s="4">
        <f>IF(AND(שבוע_בדילוג[[#This Row],[הווסת פעיל?]]&lt;&gt;1,B483&lt;&gt;1,B483&lt;&gt;""),IF(שבוע_בדילוג[[#This Row],[LengthofCycle]]=F483,1,0),"")</f>
        <v>0</v>
      </c>
      <c r="AL482" s="4">
        <f>IF(AND(שבוע_בדילוג[[#This Row],[הווסת פעיל?]]&lt;&gt;1,B483&lt;&gt;1,B483&lt;&gt;""),IF(OR(שבוע_בדילוג[[#This Row],[LengthofCycle]]=F483,F483=29),1,0),"")</f>
        <v>0</v>
      </c>
      <c r="AM482" s="4">
        <f>IF(AND(שבוע_בדילוג[[#This Row],[הווסת פעיל?]]&lt;&gt;1,B483&lt;&gt;1,B483&lt;&gt;""),IF(OR(שבוע_בדילוג[[#This Row],[LengthofCycle]]=F483,F483=29,F483=28),1,0),"")</f>
        <v>0</v>
      </c>
    </row>
    <row r="483" spans="1:39" x14ac:dyDescent="0.25">
      <c r="A483" s="1" t="s">
        <v>97</v>
      </c>
      <c r="B483" s="1">
        <v>12</v>
      </c>
      <c r="C483" s="1">
        <v>1</v>
      </c>
      <c r="D483" s="1">
        <v>1</v>
      </c>
      <c r="E483" s="1">
        <v>0</v>
      </c>
      <c r="F483" s="1">
        <v>27</v>
      </c>
      <c r="H483" s="1">
        <f>שבוע_בדילוג[[#This Row],[LengthofCycle]]+1</f>
        <v>28</v>
      </c>
      <c r="I483" s="1" t="str">
        <f>IF(IFERROR(LOOKUP(שבוע_בדילוג[[#This Row],[ClientID]],קביעויות[השבוע בדילוג]),FALSE)=שבוע_בדילוג[[#This Row],[ClientID]],1,"")</f>
        <v/>
      </c>
      <c r="J483" s="1" t="str">
        <f>IF(AND(שבוע_בדילוג[[#This Row],[CycleNumber]]&gt;1,OR(B484="",שבוע_בדילוג[[#This Row],[CycleNumber]]&gt;B482)),IF(OR(AND(שבוע_בדילוג[[#This Row],[LengthofCycle]]=29,F482=29),AND(שבוע_בדילוג[[#This Row],[LengthofCycle]]=36,F482=36)),1,""),"")</f>
        <v/>
      </c>
      <c r="K483" s="1" t="str">
        <f>IF(AND(שבוע_בדילוג[[#This Row],[וסת השבוע]]=1,J482=1,שבוע_בדילוג[[#This Row],[CycleNumber]]&gt;B482),1,"")</f>
        <v/>
      </c>
      <c r="L483" s="1" t="str">
        <f>IF(שבוע_בדילוג[[#This Row],[CycleNumber]]=1,"",IF(שבוע_בדילוג[[#This Row],[וסת השבוע]]=1,0,IF(L482="","",IF(L482=0,IF(שבוע_בדילוג[[#This Row],[LengthofCycle]]=29,0,1),IF(L482=1,IF(שבוע_בדילוג[[#This Row],[LengthofCycle]]+F482=29*2,0,2),IF(L482=2,IF(שבוע_בדילוג[[#This Row],[LengthofCycle]]+F482+F481=29*3,0,3),""))))))</f>
        <v/>
      </c>
      <c r="M483" s="1" t="str">
        <f>IF(שבוע_בדילוג[[#This Row],[וסת השבוע]]=1,IF(שבוע_בדילוג[[#This Row],[וסת השבוע וההפלגה ביחד]]=1,M482+1,0),IF(AND(שבוע_בדילוג[[#This Row],[CycleNumber]]&gt;B482,שבוע_בדילוג[[#This Row],[CycleNumber]]&gt;1),IF(שבוע_בדילוג[[#This Row],[וסת השבוע פעיל?]]&lt;&gt;"",M482+1,""),""))</f>
        <v/>
      </c>
      <c r="N483" s="1" t="str">
        <f>IF(שבוע_בדילוג[[#This Row],[וסת השבוע פעיל?2]]="","",IF(AND(שבוע_בדילוג[[#This Row],[וסת השבוע פעיל?]]&lt;&gt;"",שבוע_בדילוג[[#This Row],[CycleNumber]]&lt;B484,B484&lt;&gt;"",שבוע_בדילוג[[#This Row],[וסת השבוע פעיל?]]&lt;3),IF(L484=0,IF(AND(שבוע_בדילוג[[#This Row],[וסת השבוע פעיל?]]&gt;0,J484=1),0,1),0),""))</f>
        <v/>
      </c>
      <c r="O483" s="1" t="str">
        <f t="shared" si="52"/>
        <v/>
      </c>
      <c r="P483" s="1" t="str">
        <f>IF(AND(שבוע_בדילוג[[#This Row],[חיזוי - שבוע]]=1,K484=1),1,"")</f>
        <v/>
      </c>
      <c r="Q483" s="1" t="str">
        <f>IF(AND(שבוע_בדילוג[[#This Row],[וסת השבוע פעיל?]]&lt;3,OR(שבוע_בדילוג[[#This Row],[CycleNumber]]&gt;B484,B484="")),1,"")</f>
        <v/>
      </c>
      <c r="R483" s="1" t="str">
        <f>IF(AND(שבוע_בדילוג[[#This Row],[חיזוי - שבוע]]&lt;&gt;"",שבוע_בדילוג[[#This Row],[וסת השבוע פעיל?2]]=""),1,"")</f>
        <v/>
      </c>
      <c r="S483" s="1" t="str">
        <f>IF(שבוע_בדילוג[[#This Row],[האישה קבעה וסת שבוע בדילוג?]]=1,IF(שבוע_בדילוג[[#This Row],[וסת השבוע פעיל?]]&lt;3,1,0),"")</f>
        <v/>
      </c>
      <c r="T4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3" s="1">
        <f t="shared" si="49"/>
        <v>0</v>
      </c>
      <c r="V483" s="1">
        <f t="shared" si="50"/>
        <v>0</v>
      </c>
      <c r="W483" s="1">
        <f t="shared" si="51"/>
        <v>0</v>
      </c>
      <c r="X483" s="1" t="str">
        <f>IF(שבוע_בדילוג[[#This Row],[3 הפלגות זהות]]="","",IF(שבוע_בדילוג[[#This Row],[3 הפלגות זהות]]=1,שבוע_בדילוג[[#This Row],[LengthofCycle]],X482))</f>
        <v/>
      </c>
      <c r="Z483" s="1" t="str">
        <f>IF(OR(שבוע_בדילוג[[#This Row],[הווסת פעיל?]]=0,שבוע_בדילוג[[#This Row],[הווסת פעיל?]]=""),"",SUM(Z482,שבוע_בדילוג[[#This Row],[הווסת פעיל?]]))</f>
        <v/>
      </c>
      <c r="AA483" s="1" t="str">
        <f>IF(AND(שבוע_בדילוג[[#This Row],[כמה מחזורים עד עקירה]]&lt;&gt;"",Z484=""),שבוע_בדילוג[[#This Row],[כמה מחזורים עד עקירה]],"")</f>
        <v/>
      </c>
      <c r="AB483" s="1" t="str">
        <f>IF(AND(שבוע_בדילוג[[#This Row],[הווסת פעיל?]]=1,שבוע_בדילוג[[#This Row],[וסת קבוע אחרון]]&lt;&gt;X482),שבוע_בדילוג[[#This Row],[וסת קבוע אחרון]],"")</f>
        <v/>
      </c>
      <c r="AC483" s="1" t="str">
        <f>IF(AND(שבוע_בדילוג[[#This Row],[הווסת פעיל?]]=1,Y482=0,שבוע_בדילוג[[#This Row],[וסת קבוע אחרון]]=X482),שבוע_בדילוג[[#This Row],[וסת קבוע אחרון]],"")</f>
        <v/>
      </c>
      <c r="AD483" s="1" t="str">
        <f>IF(AND(שבוע_בדילוג[[#This Row],[הווסת פעיל?]]=1,Y482=0,שבוע_בדילוג[[#This Row],[וסת קבוע אחרון]]&lt;&gt;X482),1,"")</f>
        <v/>
      </c>
      <c r="AE483" s="1" t="str">
        <f>IF(AND(שבוע_בדילוג[[#This Row],[הווסת פעיל?]]&lt;&gt;"",B484=1),שבוע_בדילוג[[#This Row],[CycleNumber]],"")</f>
        <v/>
      </c>
      <c r="AF483" s="1" t="str">
        <f>IF(AND(שבוע_בדילוג[[#This Row],[הווסת פעיל?]]&lt;&gt;"",Y482=""),שבוע_בדילוג[[#This Row],[CycleNumber]],"")</f>
        <v/>
      </c>
      <c r="AG483" s="1" t="str">
        <f>IF(B484=1,"",IF(שבוע_בדילוג[[#This Row],[הווסת פעיל?]]=1,IF(שבוע_בדילוג[[#This Row],[וסת קבוע אחרון]]=F484,1,0),""))</f>
        <v/>
      </c>
      <c r="AH483" s="1" t="str">
        <f>IF(B484=1,"",IF(שבוע_בדילוג[[#This Row],[הווסת פעיל?]]=1,IF(OR(שבוע_בדילוג[[#This Row],[וסת קבוע אחרון]]=F484,F484=שבוע_בדילוג[[#This Row],[LengthofCycle]]),1,0),""))</f>
        <v/>
      </c>
      <c r="AI483" s="1" t="str">
        <f>IF(B484=1,"",IF(שבוע_בדילוג[[#This Row],[הווסת פעיל?]]=1,IF(OR(שבוע_בדילוג[[#This Row],[וסת קבוע אחרון]]=F484,F484=שבוע_בדילוג[[#This Row],[LengthofCycle]],AND(שבוע_בדילוג[[#This Row],[LengthofCycle]]&lt;&gt;שבוע_בדילוג[[#This Row],[וסת קבוע אחרון]],OR(F484=28,F484=29))),1,0),""))</f>
        <v/>
      </c>
      <c r="AJ483" s="1" t="str">
        <f>IF(AND(שבוע_בדילוג[[#This Row],[הווסת פעיל?]]=1,B484=1),1,"")</f>
        <v/>
      </c>
      <c r="AK483" s="4" t="str">
        <f>IF(AND(שבוע_בדילוג[[#This Row],[הווסת פעיל?]]&lt;&gt;1,B484&lt;&gt;1,B484&lt;&gt;""),IF(שבוע_בדילוג[[#This Row],[LengthofCycle]]=F484,1,0),"")</f>
        <v/>
      </c>
      <c r="AL483" s="4" t="str">
        <f>IF(AND(שבוע_בדילוג[[#This Row],[הווסת פעיל?]]&lt;&gt;1,B484&lt;&gt;1,B484&lt;&gt;""),IF(OR(שבוע_בדילוג[[#This Row],[LengthofCycle]]=F484,F484=29),1,0),"")</f>
        <v/>
      </c>
      <c r="AM483" s="4" t="str">
        <f>IF(AND(שבוע_בדילוג[[#This Row],[הווסת פעיל?]]&lt;&gt;1,B484&lt;&gt;1,B484&lt;&gt;""),IF(OR(שבוע_בדילוג[[#This Row],[LengthofCycle]]=F484,F484=29,F484=28),1,0),"")</f>
        <v/>
      </c>
    </row>
    <row r="484" spans="1:39" x14ac:dyDescent="0.25">
      <c r="A484" s="1" t="s">
        <v>98</v>
      </c>
      <c r="B484" s="1">
        <v>1</v>
      </c>
      <c r="C484" s="1">
        <v>1</v>
      </c>
      <c r="D484" s="1">
        <v>1</v>
      </c>
      <c r="E484" s="1">
        <v>0</v>
      </c>
      <c r="F484" s="1">
        <v>31</v>
      </c>
      <c r="H484" s="1">
        <f>שבוע_בדילוג[[#This Row],[LengthofCycle]]+1</f>
        <v>32</v>
      </c>
      <c r="I484" s="1" t="str">
        <f>IF(IFERROR(LOOKUP(שבוע_בדילוג[[#This Row],[ClientID]],קביעויות[השבוע בדילוג]),FALSE)=שבוע_בדילוג[[#This Row],[ClientID]],1,"")</f>
        <v/>
      </c>
      <c r="J484" s="1" t="str">
        <f>IF(AND(שבוע_בדילוג[[#This Row],[CycleNumber]]&gt;1,OR(B485="",שבוע_בדילוג[[#This Row],[CycleNumber]]&gt;B483)),IF(OR(AND(שבוע_בדילוג[[#This Row],[LengthofCycle]]=29,F483=29),AND(שבוע_בדילוג[[#This Row],[LengthofCycle]]=36,F483=36)),1,""),"")</f>
        <v/>
      </c>
      <c r="K484" s="1" t="str">
        <f>IF(AND(שבוע_בדילוג[[#This Row],[וסת השבוע]]=1,J483=1,שבוע_בדילוג[[#This Row],[CycleNumber]]&gt;B483),1,"")</f>
        <v/>
      </c>
      <c r="L484" s="1" t="str">
        <f>IF(שבוע_בדילוג[[#This Row],[CycleNumber]]=1,"",IF(שבוע_בדילוג[[#This Row],[וסת השבוע]]=1,0,IF(L483="","",IF(L483=0,IF(שבוע_בדילוג[[#This Row],[LengthofCycle]]=29,0,1),IF(L483=1,IF(שבוע_בדילוג[[#This Row],[LengthofCycle]]+F483=29*2,0,2),IF(L483=2,IF(שבוע_בדילוג[[#This Row],[LengthofCycle]]+F483+F482=29*3,0,3),""))))))</f>
        <v/>
      </c>
      <c r="M484" s="1" t="str">
        <f>IF(שבוע_בדילוג[[#This Row],[וסת השבוע]]=1,IF(שבוע_בדילוג[[#This Row],[וסת השבוע וההפלגה ביחד]]=1,M483+1,0),IF(AND(שבוע_בדילוג[[#This Row],[CycleNumber]]&gt;B483,שבוע_בדילוג[[#This Row],[CycleNumber]]&gt;1),IF(שבוע_בדילוג[[#This Row],[וסת השבוע פעיל?]]&lt;&gt;"",M483+1,""),""))</f>
        <v/>
      </c>
      <c r="N484" s="1" t="str">
        <f>IF(שבוע_בדילוג[[#This Row],[וסת השבוע פעיל?2]]="","",IF(AND(שבוע_בדילוג[[#This Row],[וסת השבוע פעיל?]]&lt;&gt;"",שבוע_בדילוג[[#This Row],[CycleNumber]]&lt;B485,B485&lt;&gt;"",שבוע_בדילוג[[#This Row],[וסת השבוע פעיל?]]&lt;3),IF(L485=0,IF(AND(שבוע_בדילוג[[#This Row],[וסת השבוע פעיל?]]&gt;0,J485=1),0,1),0),""))</f>
        <v/>
      </c>
      <c r="O484" s="1" t="str">
        <f t="shared" si="52"/>
        <v/>
      </c>
      <c r="P484" s="1" t="str">
        <f>IF(AND(שבוע_בדילוג[[#This Row],[חיזוי - שבוע]]=1,K485=1),1,"")</f>
        <v/>
      </c>
      <c r="Q484" s="1" t="str">
        <f>IF(AND(שבוע_בדילוג[[#This Row],[וסת השבוע פעיל?]]&lt;3,OR(שבוע_בדילוג[[#This Row],[CycleNumber]]&gt;B485,B485="")),1,"")</f>
        <v/>
      </c>
      <c r="R484" s="1" t="str">
        <f>IF(AND(שבוע_בדילוג[[#This Row],[חיזוי - שבוע]]&lt;&gt;"",שבוע_בדילוג[[#This Row],[וסת השבוע פעיל?2]]=""),1,"")</f>
        <v/>
      </c>
      <c r="S484" s="1" t="str">
        <f>IF(שבוע_בדילוג[[#This Row],[האישה קבעה וסת שבוע בדילוג?]]=1,IF(שבוע_בדילוג[[#This Row],[וסת השבוע פעיל?]]&lt;3,1,0),"")</f>
        <v/>
      </c>
      <c r="T4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4" s="1" t="str">
        <f t="shared" si="49"/>
        <v/>
      </c>
      <c r="V484" s="1" t="str">
        <f t="shared" si="50"/>
        <v/>
      </c>
      <c r="W484" s="1" t="str">
        <f t="shared" si="51"/>
        <v/>
      </c>
      <c r="X484" s="1" t="str">
        <f>IF(שבוע_בדילוג[[#This Row],[3 הפלגות זהות]]="","",IF(שבוע_בדילוג[[#This Row],[3 הפלגות זהות]]=1,שבוע_בדילוג[[#This Row],[LengthofCycle]],X483))</f>
        <v/>
      </c>
      <c r="Z484" s="1" t="str">
        <f>IF(OR(שבוע_בדילוג[[#This Row],[הווסת פעיל?]]=0,שבוע_בדילוג[[#This Row],[הווסת פעיל?]]=""),"",SUM(Z483,שבוע_בדילוג[[#This Row],[הווסת פעיל?]]))</f>
        <v/>
      </c>
      <c r="AA484" s="1" t="str">
        <f>IF(AND(שבוע_בדילוג[[#This Row],[כמה מחזורים עד עקירה]]&lt;&gt;"",Z485=""),שבוע_בדילוג[[#This Row],[כמה מחזורים עד עקירה]],"")</f>
        <v/>
      </c>
      <c r="AB484" s="1" t="str">
        <f>IF(AND(שבוע_בדילוג[[#This Row],[הווסת פעיל?]]=1,שבוע_בדילוג[[#This Row],[וסת קבוע אחרון]]&lt;&gt;X483),שבוע_בדילוג[[#This Row],[וסת קבוע אחרון]],"")</f>
        <v/>
      </c>
      <c r="AC484" s="1" t="str">
        <f>IF(AND(שבוע_בדילוג[[#This Row],[הווסת פעיל?]]=1,Y483=0,שבוע_בדילוג[[#This Row],[וסת קבוע אחרון]]=X483),שבוע_בדילוג[[#This Row],[וסת קבוע אחרון]],"")</f>
        <v/>
      </c>
      <c r="AD484" s="1" t="str">
        <f>IF(AND(שבוע_בדילוג[[#This Row],[הווסת פעיל?]]=1,Y483=0,שבוע_בדילוג[[#This Row],[וסת קבוע אחרון]]&lt;&gt;X483),1,"")</f>
        <v/>
      </c>
      <c r="AE484" s="1" t="str">
        <f>IF(AND(שבוע_בדילוג[[#This Row],[הווסת פעיל?]]&lt;&gt;"",B485=1),שבוע_בדילוג[[#This Row],[CycleNumber]],"")</f>
        <v/>
      </c>
      <c r="AF484" s="1" t="str">
        <f>IF(AND(שבוע_בדילוג[[#This Row],[הווסת פעיל?]]&lt;&gt;"",Y483=""),שבוע_בדילוג[[#This Row],[CycleNumber]],"")</f>
        <v/>
      </c>
      <c r="AG484" s="1" t="str">
        <f>IF(B485=1,"",IF(שבוע_בדילוג[[#This Row],[הווסת פעיל?]]=1,IF(שבוע_בדילוג[[#This Row],[וסת קבוע אחרון]]=F485,1,0),""))</f>
        <v/>
      </c>
      <c r="AH484" s="1" t="str">
        <f>IF(B485=1,"",IF(שבוע_בדילוג[[#This Row],[הווסת פעיל?]]=1,IF(OR(שבוע_בדילוג[[#This Row],[וסת קבוע אחרון]]=F485,F485=שבוע_בדילוג[[#This Row],[LengthofCycle]]),1,0),""))</f>
        <v/>
      </c>
      <c r="AI484" s="1" t="str">
        <f>IF(B485=1,"",IF(שבוע_בדילוג[[#This Row],[הווסת פעיל?]]=1,IF(OR(שבוע_בדילוג[[#This Row],[וסת קבוע אחרון]]=F485,F485=שבוע_בדילוג[[#This Row],[LengthofCycle]],AND(שבוע_בדילוג[[#This Row],[LengthofCycle]]&lt;&gt;שבוע_בדילוג[[#This Row],[וסת קבוע אחרון]],OR(F485=28,F485=29))),1,0),""))</f>
        <v/>
      </c>
      <c r="AJ484" s="1" t="str">
        <f>IF(AND(שבוע_בדילוג[[#This Row],[הווסת פעיל?]]=1,B485=1),1,"")</f>
        <v/>
      </c>
      <c r="AK484" s="4">
        <f>IF(AND(שבוע_בדילוג[[#This Row],[הווסת פעיל?]]&lt;&gt;1,B485&lt;&gt;1,B485&lt;&gt;""),IF(שבוע_בדילוג[[#This Row],[LengthofCycle]]=F485,1,0),"")</f>
        <v>0</v>
      </c>
      <c r="AL484" s="4">
        <f>IF(AND(שבוע_בדילוג[[#This Row],[הווסת פעיל?]]&lt;&gt;1,B485&lt;&gt;1,B485&lt;&gt;""),IF(OR(שבוע_בדילוג[[#This Row],[LengthofCycle]]=F485,F485=29),1,0),"")</f>
        <v>0</v>
      </c>
      <c r="AM484" s="4">
        <f>IF(AND(שבוע_בדילוג[[#This Row],[הווסת פעיל?]]&lt;&gt;1,B485&lt;&gt;1,B485&lt;&gt;""),IF(OR(שבוע_בדילוג[[#This Row],[LengthofCycle]]=F485,F485=29,F485=28),1,0),"")</f>
        <v>0</v>
      </c>
    </row>
    <row r="485" spans="1:39" x14ac:dyDescent="0.25">
      <c r="A485" s="1" t="s">
        <v>98</v>
      </c>
      <c r="B485" s="1">
        <v>2</v>
      </c>
      <c r="C485" s="1">
        <v>1</v>
      </c>
      <c r="D485" s="1">
        <v>1</v>
      </c>
      <c r="E485" s="1">
        <v>0</v>
      </c>
      <c r="F485" s="1">
        <v>27</v>
      </c>
      <c r="H485" s="1">
        <f>שבוע_בדילוג[[#This Row],[LengthofCycle]]+1</f>
        <v>28</v>
      </c>
      <c r="I485" s="1" t="str">
        <f>IF(IFERROR(LOOKUP(שבוע_בדילוג[[#This Row],[ClientID]],קביעויות[השבוע בדילוג]),FALSE)=שבוע_בדילוג[[#This Row],[ClientID]],1,"")</f>
        <v/>
      </c>
      <c r="J485" s="1" t="str">
        <f>IF(AND(שבוע_בדילוג[[#This Row],[CycleNumber]]&gt;1,OR(B486="",שבוע_בדילוג[[#This Row],[CycleNumber]]&gt;B484)),IF(OR(AND(שבוע_בדילוג[[#This Row],[LengthofCycle]]=29,F484=29),AND(שבוע_בדילוג[[#This Row],[LengthofCycle]]=36,F484=36)),1,""),"")</f>
        <v/>
      </c>
      <c r="K485" s="1" t="str">
        <f>IF(AND(שבוע_בדילוג[[#This Row],[וסת השבוע]]=1,J484=1,שבוע_בדילוג[[#This Row],[CycleNumber]]&gt;B484),1,"")</f>
        <v/>
      </c>
      <c r="L485" s="1" t="str">
        <f>IF(שבוע_בדילוג[[#This Row],[CycleNumber]]=1,"",IF(שבוע_בדילוג[[#This Row],[וסת השבוע]]=1,0,IF(L484="","",IF(L484=0,IF(שבוע_בדילוג[[#This Row],[LengthofCycle]]=29,0,1),IF(L484=1,IF(שבוע_בדילוג[[#This Row],[LengthofCycle]]+F484=29*2,0,2),IF(L484=2,IF(שבוע_בדילוג[[#This Row],[LengthofCycle]]+F484+F483=29*3,0,3),""))))))</f>
        <v/>
      </c>
      <c r="M485" s="1" t="str">
        <f>IF(שבוע_בדילוג[[#This Row],[וסת השבוע]]=1,IF(שבוע_בדילוג[[#This Row],[וסת השבוע וההפלגה ביחד]]=1,M484+1,0),IF(AND(שבוע_בדילוג[[#This Row],[CycleNumber]]&gt;B484,שבוע_בדילוג[[#This Row],[CycleNumber]]&gt;1),IF(שבוע_בדילוג[[#This Row],[וסת השבוע פעיל?]]&lt;&gt;"",M484+1,""),""))</f>
        <v/>
      </c>
      <c r="N485" s="1" t="str">
        <f>IF(שבוע_בדילוג[[#This Row],[וסת השבוע פעיל?2]]="","",IF(AND(שבוע_בדילוג[[#This Row],[וסת השבוע פעיל?]]&lt;&gt;"",שבוע_בדילוג[[#This Row],[CycleNumber]]&lt;B486,B486&lt;&gt;"",שבוע_בדילוג[[#This Row],[וסת השבוע פעיל?]]&lt;3),IF(L486=0,IF(AND(שבוע_בדילוג[[#This Row],[וסת השבוע פעיל?]]&gt;0,J486=1),0,1),0),""))</f>
        <v/>
      </c>
      <c r="O485" s="1" t="str">
        <f t="shared" si="52"/>
        <v/>
      </c>
      <c r="P485" s="1" t="str">
        <f>IF(AND(שבוע_בדילוג[[#This Row],[חיזוי - שבוע]]=1,K486=1),1,"")</f>
        <v/>
      </c>
      <c r="Q485" s="1" t="str">
        <f>IF(AND(שבוע_בדילוג[[#This Row],[וסת השבוע פעיל?]]&lt;3,OR(שבוע_בדילוג[[#This Row],[CycleNumber]]&gt;B486,B486="")),1,"")</f>
        <v/>
      </c>
      <c r="R485" s="1" t="str">
        <f>IF(AND(שבוע_בדילוג[[#This Row],[חיזוי - שבוע]]&lt;&gt;"",שבוע_בדילוג[[#This Row],[וסת השבוע פעיל?2]]=""),1,"")</f>
        <v/>
      </c>
      <c r="S485" s="1" t="str">
        <f>IF(שבוע_בדילוג[[#This Row],[האישה קבעה וסת שבוע בדילוג?]]=1,IF(שבוע_בדילוג[[#This Row],[וסת השבוע פעיל?]]&lt;3,1,0),"")</f>
        <v/>
      </c>
      <c r="T4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5" s="1" t="str">
        <f t="shared" si="49"/>
        <v/>
      </c>
      <c r="V485" s="1" t="str">
        <f t="shared" si="50"/>
        <v/>
      </c>
      <c r="W485" s="1" t="str">
        <f t="shared" si="51"/>
        <v/>
      </c>
      <c r="X485" s="1" t="str">
        <f>IF(שבוע_בדילוג[[#This Row],[3 הפלגות זהות]]="","",IF(שבוע_בדילוג[[#This Row],[3 הפלגות זהות]]=1,שבוע_בדילוג[[#This Row],[LengthofCycle]],X484))</f>
        <v/>
      </c>
      <c r="Z485" s="1" t="str">
        <f>IF(OR(שבוע_בדילוג[[#This Row],[הווסת פעיל?]]=0,שבוע_בדילוג[[#This Row],[הווסת פעיל?]]=""),"",SUM(Z484,שבוע_בדילוג[[#This Row],[הווסת פעיל?]]))</f>
        <v/>
      </c>
      <c r="AA485" s="1" t="str">
        <f>IF(AND(שבוע_בדילוג[[#This Row],[כמה מחזורים עד עקירה]]&lt;&gt;"",Z486=""),שבוע_בדילוג[[#This Row],[כמה מחזורים עד עקירה]],"")</f>
        <v/>
      </c>
      <c r="AB485" s="1" t="str">
        <f>IF(AND(שבוע_בדילוג[[#This Row],[הווסת פעיל?]]=1,שבוע_בדילוג[[#This Row],[וסת קבוע אחרון]]&lt;&gt;X484),שבוע_בדילוג[[#This Row],[וסת קבוע אחרון]],"")</f>
        <v/>
      </c>
      <c r="AC485" s="1" t="str">
        <f>IF(AND(שבוע_בדילוג[[#This Row],[הווסת פעיל?]]=1,Y484=0,שבוע_בדילוג[[#This Row],[וסת קבוע אחרון]]=X484),שבוע_בדילוג[[#This Row],[וסת קבוע אחרון]],"")</f>
        <v/>
      </c>
      <c r="AD485" s="1" t="str">
        <f>IF(AND(שבוע_בדילוג[[#This Row],[הווסת פעיל?]]=1,Y484=0,שבוע_בדילוג[[#This Row],[וסת קבוע אחרון]]&lt;&gt;X484),1,"")</f>
        <v/>
      </c>
      <c r="AE485" s="1" t="str">
        <f>IF(AND(שבוע_בדילוג[[#This Row],[הווסת פעיל?]]&lt;&gt;"",B486=1),שבוע_בדילוג[[#This Row],[CycleNumber]],"")</f>
        <v/>
      </c>
      <c r="AF485" s="1" t="str">
        <f>IF(AND(שבוע_בדילוג[[#This Row],[הווסת פעיל?]]&lt;&gt;"",Y484=""),שבוע_בדילוג[[#This Row],[CycleNumber]],"")</f>
        <v/>
      </c>
      <c r="AG485" s="1" t="str">
        <f>IF(B486=1,"",IF(שבוע_בדילוג[[#This Row],[הווסת פעיל?]]=1,IF(שבוע_בדילוג[[#This Row],[וסת קבוע אחרון]]=F486,1,0),""))</f>
        <v/>
      </c>
      <c r="AH485" s="1" t="str">
        <f>IF(B486=1,"",IF(שבוע_בדילוג[[#This Row],[הווסת פעיל?]]=1,IF(OR(שבוע_בדילוג[[#This Row],[וסת קבוע אחרון]]=F486,F486=שבוע_בדילוג[[#This Row],[LengthofCycle]]),1,0),""))</f>
        <v/>
      </c>
      <c r="AI485" s="1" t="str">
        <f>IF(B486=1,"",IF(שבוע_בדילוג[[#This Row],[הווסת פעיל?]]=1,IF(OR(שבוע_בדילוג[[#This Row],[וסת קבוע אחרון]]=F486,F486=שבוע_בדילוג[[#This Row],[LengthofCycle]],AND(שבוע_בדילוג[[#This Row],[LengthofCycle]]&lt;&gt;שבוע_בדילוג[[#This Row],[וסת קבוע אחרון]],OR(F486=28,F486=29))),1,0),""))</f>
        <v/>
      </c>
      <c r="AJ485" s="1" t="str">
        <f>IF(AND(שבוע_בדילוג[[#This Row],[הווסת פעיל?]]=1,B486=1),1,"")</f>
        <v/>
      </c>
      <c r="AK485" s="4">
        <f>IF(AND(שבוע_בדילוג[[#This Row],[הווסת פעיל?]]&lt;&gt;1,B486&lt;&gt;1,B486&lt;&gt;""),IF(שבוע_בדילוג[[#This Row],[LengthofCycle]]=F486,1,0),"")</f>
        <v>0</v>
      </c>
      <c r="AL485" s="4">
        <f>IF(AND(שבוע_בדילוג[[#This Row],[הווסת פעיל?]]&lt;&gt;1,B486&lt;&gt;1,B486&lt;&gt;""),IF(OR(שבוע_בדילוג[[#This Row],[LengthofCycle]]=F486,F486=29),1,0),"")</f>
        <v>0</v>
      </c>
      <c r="AM485" s="4">
        <f>IF(AND(שבוע_בדילוג[[#This Row],[הווסת פעיל?]]&lt;&gt;1,B486&lt;&gt;1,B486&lt;&gt;""),IF(OR(שבוע_בדילוג[[#This Row],[LengthofCycle]]=F486,F486=29,F486=28),1,0),"")</f>
        <v>1</v>
      </c>
    </row>
    <row r="486" spans="1:39" x14ac:dyDescent="0.25">
      <c r="A486" s="1" t="s">
        <v>98</v>
      </c>
      <c r="B486" s="1">
        <v>3</v>
      </c>
      <c r="C486" s="1">
        <v>1</v>
      </c>
      <c r="D486" s="1">
        <v>1</v>
      </c>
      <c r="E486" s="1">
        <v>0</v>
      </c>
      <c r="F486" s="1">
        <v>28</v>
      </c>
      <c r="H486" s="1">
        <f>שבוע_בדילוג[[#This Row],[LengthofCycle]]+1</f>
        <v>29</v>
      </c>
      <c r="I486" s="1" t="str">
        <f>IF(IFERROR(LOOKUP(שבוע_בדילוג[[#This Row],[ClientID]],קביעויות[השבוע בדילוג]),FALSE)=שבוע_בדילוג[[#This Row],[ClientID]],1,"")</f>
        <v/>
      </c>
      <c r="J486" s="1" t="str">
        <f>IF(AND(שבוע_בדילוג[[#This Row],[CycleNumber]]&gt;1,OR(B487="",שבוע_בדילוג[[#This Row],[CycleNumber]]&gt;B485)),IF(OR(AND(שבוע_בדילוג[[#This Row],[LengthofCycle]]=29,F485=29),AND(שבוע_בדילוג[[#This Row],[LengthofCycle]]=36,F485=36)),1,""),"")</f>
        <v/>
      </c>
      <c r="K486" s="1" t="str">
        <f>IF(AND(שבוע_בדילוג[[#This Row],[וסת השבוע]]=1,J485=1,שבוע_בדילוג[[#This Row],[CycleNumber]]&gt;B485),1,"")</f>
        <v/>
      </c>
      <c r="L486" s="1" t="str">
        <f>IF(שבוע_בדילוג[[#This Row],[CycleNumber]]=1,"",IF(שבוע_בדילוג[[#This Row],[וסת השבוע]]=1,0,IF(L485="","",IF(L485=0,IF(שבוע_בדילוג[[#This Row],[LengthofCycle]]=29,0,1),IF(L485=1,IF(שבוע_בדילוג[[#This Row],[LengthofCycle]]+F485=29*2,0,2),IF(L485=2,IF(שבוע_בדילוג[[#This Row],[LengthofCycle]]+F485+F484=29*3,0,3),""))))))</f>
        <v/>
      </c>
      <c r="M486" s="1" t="str">
        <f>IF(שבוע_בדילוג[[#This Row],[וסת השבוע]]=1,IF(שבוע_בדילוג[[#This Row],[וסת השבוע וההפלגה ביחד]]=1,M485+1,0),IF(AND(שבוע_בדילוג[[#This Row],[CycleNumber]]&gt;B485,שבוע_בדילוג[[#This Row],[CycleNumber]]&gt;1),IF(שבוע_בדילוג[[#This Row],[וסת השבוע פעיל?]]&lt;&gt;"",M485+1,""),""))</f>
        <v/>
      </c>
      <c r="N486" s="1" t="str">
        <f>IF(שבוע_בדילוג[[#This Row],[וסת השבוע פעיל?2]]="","",IF(AND(שבוע_בדילוג[[#This Row],[וסת השבוע פעיל?]]&lt;&gt;"",שבוע_בדילוג[[#This Row],[CycleNumber]]&lt;B487,B487&lt;&gt;"",שבוע_בדילוג[[#This Row],[וסת השבוע פעיל?]]&lt;3),IF(L487=0,IF(AND(שבוע_בדילוג[[#This Row],[וסת השבוע פעיל?]]&gt;0,J487=1),0,1),0),""))</f>
        <v/>
      </c>
      <c r="O486" s="1" t="str">
        <f t="shared" si="52"/>
        <v/>
      </c>
      <c r="P486" s="1" t="str">
        <f>IF(AND(שבוע_בדילוג[[#This Row],[חיזוי - שבוע]]=1,K487=1),1,"")</f>
        <v/>
      </c>
      <c r="Q486" s="1" t="str">
        <f>IF(AND(שבוע_בדילוג[[#This Row],[וסת השבוע פעיל?]]&lt;3,OR(שבוע_בדילוג[[#This Row],[CycleNumber]]&gt;B487,B487="")),1,"")</f>
        <v/>
      </c>
      <c r="R486" s="1" t="str">
        <f>IF(AND(שבוע_בדילוג[[#This Row],[חיזוי - שבוע]]&lt;&gt;"",שבוע_בדילוג[[#This Row],[וסת השבוע פעיל?2]]=""),1,"")</f>
        <v/>
      </c>
      <c r="S486" s="1" t="str">
        <f>IF(שבוע_בדילוג[[#This Row],[האישה קבעה וסת שבוע בדילוג?]]=1,IF(שבוע_בדילוג[[#This Row],[וסת השבוע פעיל?]]&lt;3,1,0),"")</f>
        <v/>
      </c>
      <c r="T4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6" s="1">
        <f t="shared" si="49"/>
        <v>0</v>
      </c>
      <c r="V486" s="1" t="str">
        <f t="shared" si="50"/>
        <v/>
      </c>
      <c r="W486" s="1" t="str">
        <f t="shared" si="51"/>
        <v/>
      </c>
      <c r="X486" s="1" t="str">
        <f>IF(שבוע_בדילוג[[#This Row],[3 הפלגות זהות]]="","",IF(שבוע_בדילוג[[#This Row],[3 הפלגות זהות]]=1,שבוע_בדילוג[[#This Row],[LengthofCycle]],X485))</f>
        <v/>
      </c>
      <c r="Z486" s="1" t="str">
        <f>IF(OR(שבוע_בדילוג[[#This Row],[הווסת פעיל?]]=0,שבוע_בדילוג[[#This Row],[הווסת פעיל?]]=""),"",SUM(Z485,שבוע_בדילוג[[#This Row],[הווסת פעיל?]]))</f>
        <v/>
      </c>
      <c r="AA486" s="1" t="str">
        <f>IF(AND(שבוע_בדילוג[[#This Row],[כמה מחזורים עד עקירה]]&lt;&gt;"",Z487=""),שבוע_בדילוג[[#This Row],[כמה מחזורים עד עקירה]],"")</f>
        <v/>
      </c>
      <c r="AB486" s="1" t="str">
        <f>IF(AND(שבוע_בדילוג[[#This Row],[הווסת פעיל?]]=1,שבוע_בדילוג[[#This Row],[וסת קבוע אחרון]]&lt;&gt;X485),שבוע_בדילוג[[#This Row],[וסת קבוע אחרון]],"")</f>
        <v/>
      </c>
      <c r="AC486" s="1" t="str">
        <f>IF(AND(שבוע_בדילוג[[#This Row],[הווסת פעיל?]]=1,Y485=0,שבוע_בדילוג[[#This Row],[וסת קבוע אחרון]]=X485),שבוע_בדילוג[[#This Row],[וסת קבוע אחרון]],"")</f>
        <v/>
      </c>
      <c r="AD486" s="1" t="str">
        <f>IF(AND(שבוע_בדילוג[[#This Row],[הווסת פעיל?]]=1,Y485=0,שבוע_בדילוג[[#This Row],[וסת קבוע אחרון]]&lt;&gt;X485),1,"")</f>
        <v/>
      </c>
      <c r="AE486" s="1" t="str">
        <f>IF(AND(שבוע_בדילוג[[#This Row],[הווסת פעיל?]]&lt;&gt;"",B487=1),שבוע_בדילוג[[#This Row],[CycleNumber]],"")</f>
        <v/>
      </c>
      <c r="AF486" s="1" t="str">
        <f>IF(AND(שבוע_בדילוג[[#This Row],[הווסת פעיל?]]&lt;&gt;"",Y485=""),שבוע_בדילוג[[#This Row],[CycleNumber]],"")</f>
        <v/>
      </c>
      <c r="AG486" s="1" t="str">
        <f>IF(B487=1,"",IF(שבוע_בדילוג[[#This Row],[הווסת פעיל?]]=1,IF(שבוע_בדילוג[[#This Row],[וסת קבוע אחרון]]=F487,1,0),""))</f>
        <v/>
      </c>
      <c r="AH486" s="1" t="str">
        <f>IF(B487=1,"",IF(שבוע_בדילוג[[#This Row],[הווסת פעיל?]]=1,IF(OR(שבוע_בדילוג[[#This Row],[וסת קבוע אחרון]]=F487,F487=שבוע_בדילוג[[#This Row],[LengthofCycle]]),1,0),""))</f>
        <v/>
      </c>
      <c r="AI486" s="1" t="str">
        <f>IF(B487=1,"",IF(שבוע_בדילוג[[#This Row],[הווסת פעיל?]]=1,IF(OR(שבוע_בדילוג[[#This Row],[וסת קבוע אחרון]]=F487,F487=שבוע_בדילוג[[#This Row],[LengthofCycle]],AND(שבוע_בדילוג[[#This Row],[LengthofCycle]]&lt;&gt;שבוע_בדילוג[[#This Row],[וסת קבוע אחרון]],OR(F487=28,F487=29))),1,0),""))</f>
        <v/>
      </c>
      <c r="AJ486" s="1" t="str">
        <f>IF(AND(שבוע_בדילוג[[#This Row],[הווסת פעיל?]]=1,B487=1),1,"")</f>
        <v/>
      </c>
      <c r="AK486" s="4">
        <f>IF(AND(שבוע_בדילוג[[#This Row],[הווסת פעיל?]]&lt;&gt;1,B487&lt;&gt;1,B487&lt;&gt;""),IF(שבוע_בדילוג[[#This Row],[LengthofCycle]]=F487,1,0),"")</f>
        <v>0</v>
      </c>
      <c r="AL486" s="4">
        <f>IF(AND(שבוע_בדילוג[[#This Row],[הווסת פעיל?]]&lt;&gt;1,B487&lt;&gt;1,B487&lt;&gt;""),IF(OR(שבוע_בדילוג[[#This Row],[LengthofCycle]]=F487,F487=29),1,0),"")</f>
        <v>0</v>
      </c>
      <c r="AM486" s="4">
        <f>IF(AND(שבוע_בדילוג[[#This Row],[הווסת פעיל?]]&lt;&gt;1,B487&lt;&gt;1,B487&lt;&gt;""),IF(OR(שבוע_בדילוג[[#This Row],[LengthofCycle]]=F487,F487=29,F487=28),1,0),"")</f>
        <v>0</v>
      </c>
    </row>
    <row r="487" spans="1:39" x14ac:dyDescent="0.25">
      <c r="A487" s="1" t="s">
        <v>98</v>
      </c>
      <c r="B487" s="1">
        <v>4</v>
      </c>
      <c r="C487" s="1">
        <v>1</v>
      </c>
      <c r="D487" s="1">
        <v>1</v>
      </c>
      <c r="E487" s="1">
        <v>0</v>
      </c>
      <c r="F487" s="1">
        <v>30</v>
      </c>
      <c r="H487" s="1">
        <f>שבוע_בדילוג[[#This Row],[LengthofCycle]]+1</f>
        <v>31</v>
      </c>
      <c r="I487" s="1" t="str">
        <f>IF(IFERROR(LOOKUP(שבוע_בדילוג[[#This Row],[ClientID]],קביעויות[השבוע בדילוג]),FALSE)=שבוע_בדילוג[[#This Row],[ClientID]],1,"")</f>
        <v/>
      </c>
      <c r="J487" s="1" t="str">
        <f>IF(AND(שבוע_בדילוג[[#This Row],[CycleNumber]]&gt;1,OR(B488="",שבוע_בדילוג[[#This Row],[CycleNumber]]&gt;B486)),IF(OR(AND(שבוע_בדילוג[[#This Row],[LengthofCycle]]=29,F486=29),AND(שבוע_בדילוג[[#This Row],[LengthofCycle]]=36,F486=36)),1,""),"")</f>
        <v/>
      </c>
      <c r="K487" s="1" t="str">
        <f>IF(AND(שבוע_בדילוג[[#This Row],[וסת השבוע]]=1,J486=1,שבוע_בדילוג[[#This Row],[CycleNumber]]&gt;B486),1,"")</f>
        <v/>
      </c>
      <c r="L487" s="1" t="str">
        <f>IF(שבוע_בדילוג[[#This Row],[CycleNumber]]=1,"",IF(שבוע_בדילוג[[#This Row],[וסת השבוע]]=1,0,IF(L486="","",IF(L486=0,IF(שבוע_בדילוג[[#This Row],[LengthofCycle]]=29,0,1),IF(L486=1,IF(שבוע_בדילוג[[#This Row],[LengthofCycle]]+F486=29*2,0,2),IF(L486=2,IF(שבוע_בדילוג[[#This Row],[LengthofCycle]]+F486+F485=29*3,0,3),""))))))</f>
        <v/>
      </c>
      <c r="M487" s="1" t="str">
        <f>IF(שבוע_בדילוג[[#This Row],[וסת השבוע]]=1,IF(שבוע_בדילוג[[#This Row],[וסת השבוע וההפלגה ביחד]]=1,M486+1,0),IF(AND(שבוע_בדילוג[[#This Row],[CycleNumber]]&gt;B486,שבוע_בדילוג[[#This Row],[CycleNumber]]&gt;1),IF(שבוע_בדילוג[[#This Row],[וסת השבוע פעיל?]]&lt;&gt;"",M486+1,""),""))</f>
        <v/>
      </c>
      <c r="N487" s="1" t="str">
        <f>IF(שבוע_בדילוג[[#This Row],[וסת השבוע פעיל?2]]="","",IF(AND(שבוע_בדילוג[[#This Row],[וסת השבוע פעיל?]]&lt;&gt;"",שבוע_בדילוג[[#This Row],[CycleNumber]]&lt;B488,B488&lt;&gt;"",שבוע_בדילוג[[#This Row],[וסת השבוע פעיל?]]&lt;3),IF(L488=0,IF(AND(שבוע_בדילוג[[#This Row],[וסת השבוע פעיל?]]&gt;0,J488=1),0,1),0),""))</f>
        <v/>
      </c>
      <c r="O487" s="1" t="str">
        <f t="shared" si="52"/>
        <v/>
      </c>
      <c r="P487" s="1" t="str">
        <f>IF(AND(שבוע_בדילוג[[#This Row],[חיזוי - שבוע]]=1,K488=1),1,"")</f>
        <v/>
      </c>
      <c r="Q487" s="1" t="str">
        <f>IF(AND(שבוע_בדילוג[[#This Row],[וסת השבוע פעיל?]]&lt;3,OR(שבוע_בדילוג[[#This Row],[CycleNumber]]&gt;B488,B488="")),1,"")</f>
        <v/>
      </c>
      <c r="R487" s="1" t="str">
        <f>IF(AND(שבוע_בדילוג[[#This Row],[חיזוי - שבוע]]&lt;&gt;"",שבוע_בדילוג[[#This Row],[וסת השבוע פעיל?2]]=""),1,"")</f>
        <v/>
      </c>
      <c r="S487" s="1" t="str">
        <f>IF(שבוע_בדילוג[[#This Row],[האישה קבעה וסת שבוע בדילוג?]]=1,IF(שבוע_בדילוג[[#This Row],[וסת השבוע פעיל?]]&lt;3,1,0),"")</f>
        <v/>
      </c>
      <c r="T4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7" s="1">
        <f t="shared" si="49"/>
        <v>0</v>
      </c>
      <c r="V487" s="1">
        <f t="shared" si="50"/>
        <v>0</v>
      </c>
      <c r="W487" s="1" t="str">
        <f t="shared" si="51"/>
        <v/>
      </c>
      <c r="X487" s="1" t="str">
        <f>IF(שבוע_בדילוג[[#This Row],[3 הפלגות זהות]]="","",IF(שבוע_בדילוג[[#This Row],[3 הפלגות זהות]]=1,שבוע_בדילוג[[#This Row],[LengthofCycle]],X486))</f>
        <v/>
      </c>
      <c r="Z487" s="1" t="str">
        <f>IF(OR(שבוע_בדילוג[[#This Row],[הווסת פעיל?]]=0,שבוע_בדילוג[[#This Row],[הווסת פעיל?]]=""),"",SUM(Z486,שבוע_בדילוג[[#This Row],[הווסת פעיל?]]))</f>
        <v/>
      </c>
      <c r="AA487" s="1" t="str">
        <f>IF(AND(שבוע_בדילוג[[#This Row],[כמה מחזורים עד עקירה]]&lt;&gt;"",Z488=""),שבוע_בדילוג[[#This Row],[כמה מחזורים עד עקירה]],"")</f>
        <v/>
      </c>
      <c r="AB487" s="1" t="str">
        <f>IF(AND(שבוע_בדילוג[[#This Row],[הווסת פעיל?]]=1,שבוע_בדילוג[[#This Row],[וסת קבוע אחרון]]&lt;&gt;X486),שבוע_בדילוג[[#This Row],[וסת קבוע אחרון]],"")</f>
        <v/>
      </c>
      <c r="AC487" s="1" t="str">
        <f>IF(AND(שבוע_בדילוג[[#This Row],[הווסת פעיל?]]=1,Y486=0,שבוע_בדילוג[[#This Row],[וסת קבוע אחרון]]=X486),שבוע_בדילוג[[#This Row],[וסת קבוע אחרון]],"")</f>
        <v/>
      </c>
      <c r="AD487" s="1" t="str">
        <f>IF(AND(שבוע_בדילוג[[#This Row],[הווסת פעיל?]]=1,Y486=0,שבוע_בדילוג[[#This Row],[וסת קבוע אחרון]]&lt;&gt;X486),1,"")</f>
        <v/>
      </c>
      <c r="AE487" s="1" t="str">
        <f>IF(AND(שבוע_בדילוג[[#This Row],[הווסת פעיל?]]&lt;&gt;"",B488=1),שבוע_בדילוג[[#This Row],[CycleNumber]],"")</f>
        <v/>
      </c>
      <c r="AF487" s="1" t="str">
        <f>IF(AND(שבוע_בדילוג[[#This Row],[הווסת פעיל?]]&lt;&gt;"",Y486=""),שבוע_בדילוג[[#This Row],[CycleNumber]],"")</f>
        <v/>
      </c>
      <c r="AG487" s="1" t="str">
        <f>IF(B488=1,"",IF(שבוע_בדילוג[[#This Row],[הווסת פעיל?]]=1,IF(שבוע_בדילוג[[#This Row],[וסת קבוע אחרון]]=F488,1,0),""))</f>
        <v/>
      </c>
      <c r="AH487" s="1" t="str">
        <f>IF(B488=1,"",IF(שבוע_בדילוג[[#This Row],[הווסת פעיל?]]=1,IF(OR(שבוע_בדילוג[[#This Row],[וסת קבוע אחרון]]=F488,F488=שבוע_בדילוג[[#This Row],[LengthofCycle]]),1,0),""))</f>
        <v/>
      </c>
      <c r="AI487" s="1" t="str">
        <f>IF(B488=1,"",IF(שבוע_בדילוג[[#This Row],[הווסת פעיל?]]=1,IF(OR(שבוע_בדילוג[[#This Row],[וסת קבוע אחרון]]=F488,F488=שבוע_בדילוג[[#This Row],[LengthofCycle]],AND(שבוע_בדילוג[[#This Row],[LengthofCycle]]&lt;&gt;שבוע_בדילוג[[#This Row],[וסת קבוע אחרון]],OR(F488=28,F488=29))),1,0),""))</f>
        <v/>
      </c>
      <c r="AJ487" s="1" t="str">
        <f>IF(AND(שבוע_בדילוג[[#This Row],[הווסת פעיל?]]=1,B488=1),1,"")</f>
        <v/>
      </c>
      <c r="AK487" s="4">
        <f>IF(AND(שבוע_בדילוג[[#This Row],[הווסת פעיל?]]&lt;&gt;1,B488&lt;&gt;1,B488&lt;&gt;""),IF(שבוע_בדילוג[[#This Row],[LengthofCycle]]=F488,1,0),"")</f>
        <v>0</v>
      </c>
      <c r="AL487" s="4">
        <f>IF(AND(שבוע_בדילוג[[#This Row],[הווסת פעיל?]]&lt;&gt;1,B488&lt;&gt;1,B488&lt;&gt;""),IF(OR(שבוע_בדילוג[[#This Row],[LengthofCycle]]=F488,F488=29),1,0),"")</f>
        <v>0</v>
      </c>
      <c r="AM487" s="4">
        <f>IF(AND(שבוע_בדילוג[[#This Row],[הווסת פעיל?]]&lt;&gt;1,B488&lt;&gt;1,B488&lt;&gt;""),IF(OR(שבוע_בדילוג[[#This Row],[LengthofCycle]]=F488,F488=29,F488=28),1,0),"")</f>
        <v>1</v>
      </c>
    </row>
    <row r="488" spans="1:39" x14ac:dyDescent="0.25">
      <c r="A488" s="1" t="s">
        <v>98</v>
      </c>
      <c r="B488" s="1">
        <v>5</v>
      </c>
      <c r="C488" s="1">
        <v>1</v>
      </c>
      <c r="D488" s="1">
        <v>1</v>
      </c>
      <c r="E488" s="1">
        <v>0</v>
      </c>
      <c r="F488" s="1">
        <v>28</v>
      </c>
      <c r="H488" s="1">
        <f>שבוע_בדילוג[[#This Row],[LengthofCycle]]+1</f>
        <v>29</v>
      </c>
      <c r="I488" s="1" t="str">
        <f>IF(IFERROR(LOOKUP(שבוע_בדילוג[[#This Row],[ClientID]],קביעויות[השבוע בדילוג]),FALSE)=שבוע_בדילוג[[#This Row],[ClientID]],1,"")</f>
        <v/>
      </c>
      <c r="J488" s="1" t="str">
        <f>IF(AND(שבוע_בדילוג[[#This Row],[CycleNumber]]&gt;1,OR(B489="",שבוע_בדילוג[[#This Row],[CycleNumber]]&gt;B487)),IF(OR(AND(שבוע_בדילוג[[#This Row],[LengthofCycle]]=29,F487=29),AND(שבוע_בדילוג[[#This Row],[LengthofCycle]]=36,F487=36)),1,""),"")</f>
        <v/>
      </c>
      <c r="K488" s="1" t="str">
        <f>IF(AND(שבוע_בדילוג[[#This Row],[וסת השבוע]]=1,J487=1,שבוע_בדילוג[[#This Row],[CycleNumber]]&gt;B487),1,"")</f>
        <v/>
      </c>
      <c r="L488" s="1" t="str">
        <f>IF(שבוע_בדילוג[[#This Row],[CycleNumber]]=1,"",IF(שבוע_בדילוג[[#This Row],[וסת השבוע]]=1,0,IF(L487="","",IF(L487=0,IF(שבוע_בדילוג[[#This Row],[LengthofCycle]]=29,0,1),IF(L487=1,IF(שבוע_בדילוג[[#This Row],[LengthofCycle]]+F487=29*2,0,2),IF(L487=2,IF(שבוע_בדילוג[[#This Row],[LengthofCycle]]+F487+F486=29*3,0,3),""))))))</f>
        <v/>
      </c>
      <c r="M488" s="1" t="str">
        <f>IF(שבוע_בדילוג[[#This Row],[וסת השבוע]]=1,IF(שבוע_בדילוג[[#This Row],[וסת השבוע וההפלגה ביחד]]=1,M487+1,0),IF(AND(שבוע_בדילוג[[#This Row],[CycleNumber]]&gt;B487,שבוע_בדילוג[[#This Row],[CycleNumber]]&gt;1),IF(שבוע_בדילוג[[#This Row],[וסת השבוע פעיל?]]&lt;&gt;"",M487+1,""),""))</f>
        <v/>
      </c>
      <c r="N488" s="1" t="str">
        <f>IF(שבוע_בדילוג[[#This Row],[וסת השבוע פעיל?2]]="","",IF(AND(שבוע_בדילוג[[#This Row],[וסת השבוע פעיל?]]&lt;&gt;"",שבוע_בדילוג[[#This Row],[CycleNumber]]&lt;B489,B489&lt;&gt;"",שבוע_בדילוג[[#This Row],[וסת השבוע פעיל?]]&lt;3),IF(L489=0,IF(AND(שבוע_בדילוג[[#This Row],[וסת השבוע פעיל?]]&gt;0,J489=1),0,1),0),""))</f>
        <v/>
      </c>
      <c r="O488" s="1" t="str">
        <f t="shared" si="52"/>
        <v/>
      </c>
      <c r="P488" s="1" t="str">
        <f>IF(AND(שבוע_בדילוג[[#This Row],[חיזוי - שבוע]]=1,K489=1),1,"")</f>
        <v/>
      </c>
      <c r="Q488" s="1" t="str">
        <f>IF(AND(שבוע_בדילוג[[#This Row],[וסת השבוע פעיל?]]&lt;3,OR(שבוע_בדילוג[[#This Row],[CycleNumber]]&gt;B489,B489="")),1,"")</f>
        <v/>
      </c>
      <c r="R488" s="1" t="str">
        <f>IF(AND(שבוע_בדילוג[[#This Row],[חיזוי - שבוע]]&lt;&gt;"",שבוע_בדילוג[[#This Row],[וסת השבוע פעיל?2]]=""),1,"")</f>
        <v/>
      </c>
      <c r="S488" s="1" t="str">
        <f>IF(שבוע_בדילוג[[#This Row],[האישה קבעה וסת שבוע בדילוג?]]=1,IF(שבוע_בדילוג[[#This Row],[וסת השבוע פעיל?]]&lt;3,1,0),"")</f>
        <v/>
      </c>
      <c r="T4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8" s="1">
        <f t="shared" si="49"/>
        <v>0</v>
      </c>
      <c r="V488" s="1">
        <f t="shared" si="50"/>
        <v>0</v>
      </c>
      <c r="W488" s="1">
        <f t="shared" si="51"/>
        <v>0</v>
      </c>
      <c r="X488" s="1" t="str">
        <f>IF(שבוע_בדילוג[[#This Row],[3 הפלגות זהות]]="","",IF(שבוע_בדילוג[[#This Row],[3 הפלגות זהות]]=1,שבוע_בדילוג[[#This Row],[LengthofCycle]],X487))</f>
        <v/>
      </c>
      <c r="Z488" s="1" t="str">
        <f>IF(OR(שבוע_בדילוג[[#This Row],[הווסת פעיל?]]=0,שבוע_בדילוג[[#This Row],[הווסת פעיל?]]=""),"",SUM(Z487,שבוע_בדילוג[[#This Row],[הווסת פעיל?]]))</f>
        <v/>
      </c>
      <c r="AA488" s="1" t="str">
        <f>IF(AND(שבוע_בדילוג[[#This Row],[כמה מחזורים עד עקירה]]&lt;&gt;"",Z489=""),שבוע_בדילוג[[#This Row],[כמה מחזורים עד עקירה]],"")</f>
        <v/>
      </c>
      <c r="AB488" s="1" t="str">
        <f>IF(AND(שבוע_בדילוג[[#This Row],[הווסת פעיל?]]=1,שבוע_בדילוג[[#This Row],[וסת קבוע אחרון]]&lt;&gt;X487),שבוע_בדילוג[[#This Row],[וסת קבוע אחרון]],"")</f>
        <v/>
      </c>
      <c r="AC488" s="1" t="str">
        <f>IF(AND(שבוע_בדילוג[[#This Row],[הווסת פעיל?]]=1,Y487=0,שבוע_בדילוג[[#This Row],[וסת קבוע אחרון]]=X487),שבוע_בדילוג[[#This Row],[וסת קבוע אחרון]],"")</f>
        <v/>
      </c>
      <c r="AD488" s="1" t="str">
        <f>IF(AND(שבוע_בדילוג[[#This Row],[הווסת פעיל?]]=1,Y487=0,שבוע_בדילוג[[#This Row],[וסת קבוע אחרון]]&lt;&gt;X487),1,"")</f>
        <v/>
      </c>
      <c r="AE488" s="1" t="str">
        <f>IF(AND(שבוע_בדילוג[[#This Row],[הווסת פעיל?]]&lt;&gt;"",B489=1),שבוע_בדילוג[[#This Row],[CycleNumber]],"")</f>
        <v/>
      </c>
      <c r="AF488" s="1" t="str">
        <f>IF(AND(שבוע_בדילוג[[#This Row],[הווסת פעיל?]]&lt;&gt;"",Y487=""),שבוע_בדילוג[[#This Row],[CycleNumber]],"")</f>
        <v/>
      </c>
      <c r="AG488" s="1" t="str">
        <f>IF(B489=1,"",IF(שבוע_בדילוג[[#This Row],[הווסת פעיל?]]=1,IF(שבוע_בדילוג[[#This Row],[וסת קבוע אחרון]]=F489,1,0),""))</f>
        <v/>
      </c>
      <c r="AH488" s="1" t="str">
        <f>IF(B489=1,"",IF(שבוע_בדילוג[[#This Row],[הווסת פעיל?]]=1,IF(OR(שבוע_בדילוג[[#This Row],[וסת קבוע אחרון]]=F489,F489=שבוע_בדילוג[[#This Row],[LengthofCycle]]),1,0),""))</f>
        <v/>
      </c>
      <c r="AI488" s="1" t="str">
        <f>IF(B489=1,"",IF(שבוע_בדילוג[[#This Row],[הווסת פעיל?]]=1,IF(OR(שבוע_בדילוג[[#This Row],[וסת קבוע אחרון]]=F489,F489=שבוע_בדילוג[[#This Row],[LengthofCycle]],AND(שבוע_בדילוג[[#This Row],[LengthofCycle]]&lt;&gt;שבוע_בדילוג[[#This Row],[וסת קבוע אחרון]],OR(F489=28,F489=29))),1,0),""))</f>
        <v/>
      </c>
      <c r="AJ488" s="1" t="str">
        <f>IF(AND(שבוע_בדילוג[[#This Row],[הווסת פעיל?]]=1,B489=1),1,"")</f>
        <v/>
      </c>
      <c r="AK488" s="4">
        <f>IF(AND(שבוע_בדילוג[[#This Row],[הווסת פעיל?]]&lt;&gt;1,B489&lt;&gt;1,B489&lt;&gt;""),IF(שבוע_בדילוג[[#This Row],[LengthofCycle]]=F489,1,0),"")</f>
        <v>1</v>
      </c>
      <c r="AL488" s="4">
        <f>IF(AND(שבוע_בדילוג[[#This Row],[הווסת פעיל?]]&lt;&gt;1,B489&lt;&gt;1,B489&lt;&gt;""),IF(OR(שבוע_בדילוג[[#This Row],[LengthofCycle]]=F489,F489=29),1,0),"")</f>
        <v>1</v>
      </c>
      <c r="AM488" s="4">
        <f>IF(AND(שבוע_בדילוג[[#This Row],[הווסת פעיל?]]&lt;&gt;1,B489&lt;&gt;1,B489&lt;&gt;""),IF(OR(שבוע_בדילוג[[#This Row],[LengthofCycle]]=F489,F489=29,F489=28),1,0),"")</f>
        <v>1</v>
      </c>
    </row>
    <row r="489" spans="1:39" x14ac:dyDescent="0.25">
      <c r="A489" s="1" t="s">
        <v>98</v>
      </c>
      <c r="B489" s="1">
        <v>6</v>
      </c>
      <c r="C489" s="1">
        <v>1</v>
      </c>
      <c r="D489" s="1">
        <v>1</v>
      </c>
      <c r="E489" s="1">
        <v>0</v>
      </c>
      <c r="F489" s="1">
        <v>28</v>
      </c>
      <c r="H489" s="1">
        <f>שבוע_בדילוג[[#This Row],[LengthofCycle]]+1</f>
        <v>29</v>
      </c>
      <c r="I489" s="1" t="str">
        <f>IF(IFERROR(LOOKUP(שבוע_בדילוג[[#This Row],[ClientID]],קביעויות[השבוע בדילוג]),FALSE)=שבוע_בדילוג[[#This Row],[ClientID]],1,"")</f>
        <v/>
      </c>
      <c r="J489" s="1" t="str">
        <f>IF(AND(שבוע_בדילוג[[#This Row],[CycleNumber]]&gt;1,OR(B490="",שבוע_בדילוג[[#This Row],[CycleNumber]]&gt;B488)),IF(OR(AND(שבוע_בדילוג[[#This Row],[LengthofCycle]]=29,F488=29),AND(שבוע_בדילוג[[#This Row],[LengthofCycle]]=36,F488=36)),1,""),"")</f>
        <v/>
      </c>
      <c r="K489" s="1" t="str">
        <f>IF(AND(שבוע_בדילוג[[#This Row],[וסת השבוע]]=1,J488=1,שבוע_בדילוג[[#This Row],[CycleNumber]]&gt;B488),1,"")</f>
        <v/>
      </c>
      <c r="L489" s="1" t="str">
        <f>IF(שבוע_בדילוג[[#This Row],[CycleNumber]]=1,"",IF(שבוע_בדילוג[[#This Row],[וסת השבוע]]=1,0,IF(L488="","",IF(L488=0,IF(שבוע_בדילוג[[#This Row],[LengthofCycle]]=29,0,1),IF(L488=1,IF(שבוע_בדילוג[[#This Row],[LengthofCycle]]+F488=29*2,0,2),IF(L488=2,IF(שבוע_בדילוג[[#This Row],[LengthofCycle]]+F488+F487=29*3,0,3),""))))))</f>
        <v/>
      </c>
      <c r="M489" s="1" t="str">
        <f>IF(שבוע_בדילוג[[#This Row],[וסת השבוע]]=1,IF(שבוע_בדילוג[[#This Row],[וסת השבוע וההפלגה ביחד]]=1,M488+1,0),IF(AND(שבוע_בדילוג[[#This Row],[CycleNumber]]&gt;B488,שבוע_בדילוג[[#This Row],[CycleNumber]]&gt;1),IF(שבוע_בדילוג[[#This Row],[וסת השבוע פעיל?]]&lt;&gt;"",M488+1,""),""))</f>
        <v/>
      </c>
      <c r="N489" s="1" t="str">
        <f>IF(שבוע_בדילוג[[#This Row],[וסת השבוע פעיל?2]]="","",IF(AND(שבוע_בדילוג[[#This Row],[וסת השבוע פעיל?]]&lt;&gt;"",שבוע_בדילוג[[#This Row],[CycleNumber]]&lt;B490,B490&lt;&gt;"",שבוע_בדילוג[[#This Row],[וסת השבוע פעיל?]]&lt;3),IF(L490=0,IF(AND(שבוע_בדילוג[[#This Row],[וסת השבוע פעיל?]]&gt;0,J490=1),0,1),0),""))</f>
        <v/>
      </c>
      <c r="O489" s="1" t="str">
        <f t="shared" si="52"/>
        <v/>
      </c>
      <c r="P489" s="1" t="str">
        <f>IF(AND(שבוע_בדילוג[[#This Row],[חיזוי - שבוע]]=1,K490=1),1,"")</f>
        <v/>
      </c>
      <c r="Q489" s="1" t="str">
        <f>IF(AND(שבוע_בדילוג[[#This Row],[וסת השבוע פעיל?]]&lt;3,OR(שבוע_בדילוג[[#This Row],[CycleNumber]]&gt;B490,B490="")),1,"")</f>
        <v/>
      </c>
      <c r="R489" s="1" t="str">
        <f>IF(AND(שבוע_בדילוג[[#This Row],[חיזוי - שבוע]]&lt;&gt;"",שבוע_בדילוג[[#This Row],[וסת השבוע פעיל?2]]=""),1,"")</f>
        <v/>
      </c>
      <c r="S489" s="1" t="str">
        <f>IF(שבוע_בדילוג[[#This Row],[האישה קבעה וסת שבוע בדילוג?]]=1,IF(שבוע_בדילוג[[#This Row],[וסת השבוע פעיל?]]&lt;3,1,0),"")</f>
        <v/>
      </c>
      <c r="T4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89" s="1">
        <f t="shared" si="49"/>
        <v>0</v>
      </c>
      <c r="V489" s="1">
        <f t="shared" si="50"/>
        <v>0</v>
      </c>
      <c r="W489" s="1">
        <f t="shared" si="51"/>
        <v>0</v>
      </c>
      <c r="X489" s="1" t="str">
        <f>IF(שבוע_בדילוג[[#This Row],[3 הפלגות זהות]]="","",IF(שבוע_בדילוג[[#This Row],[3 הפלגות זהות]]=1,שבוע_בדילוג[[#This Row],[LengthofCycle]],X488))</f>
        <v/>
      </c>
      <c r="Z489" s="1" t="str">
        <f>IF(OR(שבוע_בדילוג[[#This Row],[הווסת פעיל?]]=0,שבוע_בדילוג[[#This Row],[הווסת פעיל?]]=""),"",SUM(Z488,שבוע_בדילוג[[#This Row],[הווסת פעיל?]]))</f>
        <v/>
      </c>
      <c r="AA489" s="1" t="str">
        <f>IF(AND(שבוע_בדילוג[[#This Row],[כמה מחזורים עד עקירה]]&lt;&gt;"",Z490=""),שבוע_בדילוג[[#This Row],[כמה מחזורים עד עקירה]],"")</f>
        <v/>
      </c>
      <c r="AB489" s="1" t="str">
        <f>IF(AND(שבוע_בדילוג[[#This Row],[הווסת פעיל?]]=1,שבוע_בדילוג[[#This Row],[וסת קבוע אחרון]]&lt;&gt;X488),שבוע_בדילוג[[#This Row],[וסת קבוע אחרון]],"")</f>
        <v/>
      </c>
      <c r="AC489" s="1" t="str">
        <f>IF(AND(שבוע_בדילוג[[#This Row],[הווסת פעיל?]]=1,Y488=0,שבוע_בדילוג[[#This Row],[וסת קבוע אחרון]]=X488),שבוע_בדילוג[[#This Row],[וסת קבוע אחרון]],"")</f>
        <v/>
      </c>
      <c r="AD489" s="1" t="str">
        <f>IF(AND(שבוע_בדילוג[[#This Row],[הווסת פעיל?]]=1,Y488=0,שבוע_בדילוג[[#This Row],[וסת קבוע אחרון]]&lt;&gt;X488),1,"")</f>
        <v/>
      </c>
      <c r="AE489" s="1" t="str">
        <f>IF(AND(שבוע_בדילוג[[#This Row],[הווסת פעיל?]]&lt;&gt;"",B490=1),שבוע_בדילוג[[#This Row],[CycleNumber]],"")</f>
        <v/>
      </c>
      <c r="AF489" s="1" t="str">
        <f>IF(AND(שבוע_בדילוג[[#This Row],[הווסת פעיל?]]&lt;&gt;"",Y488=""),שבוע_בדילוג[[#This Row],[CycleNumber]],"")</f>
        <v/>
      </c>
      <c r="AG489" s="1" t="str">
        <f>IF(B490=1,"",IF(שבוע_בדילוג[[#This Row],[הווסת פעיל?]]=1,IF(שבוע_בדילוג[[#This Row],[וסת קבוע אחרון]]=F490,1,0),""))</f>
        <v/>
      </c>
      <c r="AH489" s="1" t="str">
        <f>IF(B490=1,"",IF(שבוע_בדילוג[[#This Row],[הווסת פעיל?]]=1,IF(OR(שבוע_בדילוג[[#This Row],[וסת קבוע אחרון]]=F490,F490=שבוע_בדילוג[[#This Row],[LengthofCycle]]),1,0),""))</f>
        <v/>
      </c>
      <c r="AI489" s="1" t="str">
        <f>IF(B490=1,"",IF(שבוע_בדילוג[[#This Row],[הווסת פעיל?]]=1,IF(OR(שבוע_בדילוג[[#This Row],[וסת קבוע אחרון]]=F490,F490=שבוע_בדילוג[[#This Row],[LengthofCycle]],AND(שבוע_בדילוג[[#This Row],[LengthofCycle]]&lt;&gt;שבוע_בדילוג[[#This Row],[וסת קבוע אחרון]],OR(F490=28,F490=29))),1,0),""))</f>
        <v/>
      </c>
      <c r="AJ489" s="1" t="str">
        <f>IF(AND(שבוע_בדילוג[[#This Row],[הווסת פעיל?]]=1,B490=1),1,"")</f>
        <v/>
      </c>
      <c r="AK489" s="4">
        <f>IF(AND(שבוע_בדילוג[[#This Row],[הווסת פעיל?]]&lt;&gt;1,B490&lt;&gt;1,B490&lt;&gt;""),IF(שבוע_בדילוג[[#This Row],[LengthofCycle]]=F490,1,0),"")</f>
        <v>0</v>
      </c>
      <c r="AL489" s="4">
        <f>IF(AND(שבוע_בדילוג[[#This Row],[הווסת פעיל?]]&lt;&gt;1,B490&lt;&gt;1,B490&lt;&gt;""),IF(OR(שבוע_בדילוג[[#This Row],[LengthofCycle]]=F490,F490=29),1,0),"")</f>
        <v>1</v>
      </c>
      <c r="AM489" s="4">
        <f>IF(AND(שבוע_בדילוג[[#This Row],[הווסת פעיל?]]&lt;&gt;1,B490&lt;&gt;1,B490&lt;&gt;""),IF(OR(שבוע_בדילוג[[#This Row],[LengthofCycle]]=F490,F490=29,F490=28),1,0),"")</f>
        <v>1</v>
      </c>
    </row>
    <row r="490" spans="1:39" x14ac:dyDescent="0.25">
      <c r="A490" s="1" t="s">
        <v>98</v>
      </c>
      <c r="B490" s="1">
        <v>7</v>
      </c>
      <c r="C490" s="1">
        <v>1</v>
      </c>
      <c r="D490" s="1">
        <v>1</v>
      </c>
      <c r="E490" s="1">
        <v>0</v>
      </c>
      <c r="F490" s="1">
        <v>29</v>
      </c>
      <c r="H490" s="1">
        <f>שבוע_בדילוג[[#This Row],[LengthofCycle]]+1</f>
        <v>30</v>
      </c>
      <c r="I490" s="1" t="str">
        <f>IF(IFERROR(LOOKUP(שבוע_בדילוג[[#This Row],[ClientID]],קביעויות[השבוע בדילוג]),FALSE)=שבוע_בדילוג[[#This Row],[ClientID]],1,"")</f>
        <v/>
      </c>
      <c r="J490" s="1" t="str">
        <f>IF(AND(שבוע_בדילוג[[#This Row],[CycleNumber]]&gt;1,OR(B491="",שבוע_בדילוג[[#This Row],[CycleNumber]]&gt;B489)),IF(OR(AND(שבוע_בדילוג[[#This Row],[LengthofCycle]]=29,F489=29),AND(שבוע_בדילוג[[#This Row],[LengthofCycle]]=36,F489=36)),1,""),"")</f>
        <v/>
      </c>
      <c r="K490" s="1" t="str">
        <f>IF(AND(שבוע_בדילוג[[#This Row],[וסת השבוע]]=1,J489=1,שבוע_בדילוג[[#This Row],[CycleNumber]]&gt;B489),1,"")</f>
        <v/>
      </c>
      <c r="L490" s="1" t="str">
        <f>IF(שבוע_בדילוג[[#This Row],[CycleNumber]]=1,"",IF(שבוע_בדילוג[[#This Row],[וסת השבוע]]=1,0,IF(L489="","",IF(L489=0,IF(שבוע_בדילוג[[#This Row],[LengthofCycle]]=29,0,1),IF(L489=1,IF(שבוע_בדילוג[[#This Row],[LengthofCycle]]+F489=29*2,0,2),IF(L489=2,IF(שבוע_בדילוג[[#This Row],[LengthofCycle]]+F489+F488=29*3,0,3),""))))))</f>
        <v/>
      </c>
      <c r="M490" s="1" t="str">
        <f>IF(שבוע_בדילוג[[#This Row],[וסת השבוע]]=1,IF(שבוע_בדילוג[[#This Row],[וסת השבוע וההפלגה ביחד]]=1,M489+1,0),IF(AND(שבוע_בדילוג[[#This Row],[CycleNumber]]&gt;B489,שבוע_בדילוג[[#This Row],[CycleNumber]]&gt;1),IF(שבוע_בדילוג[[#This Row],[וסת השבוע פעיל?]]&lt;&gt;"",M489+1,""),""))</f>
        <v/>
      </c>
      <c r="N490" s="1" t="str">
        <f>IF(שבוע_בדילוג[[#This Row],[וסת השבוע פעיל?2]]="","",IF(AND(שבוע_בדילוג[[#This Row],[וסת השבוע פעיל?]]&lt;&gt;"",שבוע_בדילוג[[#This Row],[CycleNumber]]&lt;B491,B491&lt;&gt;"",שבוע_בדילוג[[#This Row],[וסת השבוע פעיל?]]&lt;3),IF(L491=0,IF(AND(שבוע_בדילוג[[#This Row],[וסת השבוע פעיל?]]&gt;0,J491=1),0,1),0),""))</f>
        <v/>
      </c>
      <c r="O490" s="1" t="str">
        <f t="shared" si="52"/>
        <v/>
      </c>
      <c r="P490" s="1" t="str">
        <f>IF(AND(שבוע_בדילוג[[#This Row],[חיזוי - שבוע]]=1,K491=1),1,"")</f>
        <v/>
      </c>
      <c r="Q490" s="1" t="str">
        <f>IF(AND(שבוע_בדילוג[[#This Row],[וסת השבוע פעיל?]]&lt;3,OR(שבוע_בדילוג[[#This Row],[CycleNumber]]&gt;B491,B491="")),1,"")</f>
        <v/>
      </c>
      <c r="R490" s="1" t="str">
        <f>IF(AND(שבוע_בדילוג[[#This Row],[חיזוי - שבוע]]&lt;&gt;"",שבוע_בדילוג[[#This Row],[וסת השבוע פעיל?2]]=""),1,"")</f>
        <v/>
      </c>
      <c r="S490" s="1" t="str">
        <f>IF(שבוע_בדילוג[[#This Row],[האישה קבעה וסת שבוע בדילוג?]]=1,IF(שבוע_בדילוג[[#This Row],[וסת השבוע פעיל?]]&lt;3,1,0),"")</f>
        <v/>
      </c>
      <c r="T4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0" s="1">
        <f t="shared" si="49"/>
        <v>0</v>
      </c>
      <c r="V490" s="1">
        <f t="shared" si="50"/>
        <v>0</v>
      </c>
      <c r="W490" s="1">
        <f t="shared" si="51"/>
        <v>0</v>
      </c>
      <c r="X490" s="1" t="str">
        <f>IF(שבוע_בדילוג[[#This Row],[3 הפלגות זהות]]="","",IF(שבוע_בדילוג[[#This Row],[3 הפלגות זהות]]=1,שבוע_בדילוג[[#This Row],[LengthofCycle]],X489))</f>
        <v/>
      </c>
      <c r="Z490" s="1" t="str">
        <f>IF(OR(שבוע_בדילוג[[#This Row],[הווסת פעיל?]]=0,שבוע_בדילוג[[#This Row],[הווסת פעיל?]]=""),"",SUM(Z489,שבוע_בדילוג[[#This Row],[הווסת פעיל?]]))</f>
        <v/>
      </c>
      <c r="AA490" s="1" t="str">
        <f>IF(AND(שבוע_בדילוג[[#This Row],[כמה מחזורים עד עקירה]]&lt;&gt;"",Z491=""),שבוע_בדילוג[[#This Row],[כמה מחזורים עד עקירה]],"")</f>
        <v/>
      </c>
      <c r="AB490" s="1" t="str">
        <f>IF(AND(שבוע_בדילוג[[#This Row],[הווסת פעיל?]]=1,שבוע_בדילוג[[#This Row],[וסת קבוע אחרון]]&lt;&gt;X489),שבוע_בדילוג[[#This Row],[וסת קבוע אחרון]],"")</f>
        <v/>
      </c>
      <c r="AC490" s="1" t="str">
        <f>IF(AND(שבוע_בדילוג[[#This Row],[הווסת פעיל?]]=1,Y489=0,שבוע_בדילוג[[#This Row],[וסת קבוע אחרון]]=X489),שבוע_בדילוג[[#This Row],[וסת קבוע אחרון]],"")</f>
        <v/>
      </c>
      <c r="AD490" s="1" t="str">
        <f>IF(AND(שבוע_בדילוג[[#This Row],[הווסת פעיל?]]=1,Y489=0,שבוע_בדילוג[[#This Row],[וסת קבוע אחרון]]&lt;&gt;X489),1,"")</f>
        <v/>
      </c>
      <c r="AE490" s="1" t="str">
        <f>IF(AND(שבוע_בדילוג[[#This Row],[הווסת פעיל?]]&lt;&gt;"",B491=1),שבוע_בדילוג[[#This Row],[CycleNumber]],"")</f>
        <v/>
      </c>
      <c r="AF490" s="1" t="str">
        <f>IF(AND(שבוע_בדילוג[[#This Row],[הווסת פעיל?]]&lt;&gt;"",Y489=""),שבוע_בדילוג[[#This Row],[CycleNumber]],"")</f>
        <v/>
      </c>
      <c r="AG490" s="1" t="str">
        <f>IF(B491=1,"",IF(שבוע_בדילוג[[#This Row],[הווסת פעיל?]]=1,IF(שבוע_בדילוג[[#This Row],[וסת קבוע אחרון]]=F491,1,0),""))</f>
        <v/>
      </c>
      <c r="AH490" s="1" t="str">
        <f>IF(B491=1,"",IF(שבוע_בדילוג[[#This Row],[הווסת פעיל?]]=1,IF(OR(שבוע_בדילוג[[#This Row],[וסת קבוע אחרון]]=F491,F491=שבוע_בדילוג[[#This Row],[LengthofCycle]]),1,0),""))</f>
        <v/>
      </c>
      <c r="AI490" s="1" t="str">
        <f>IF(B491=1,"",IF(שבוע_בדילוג[[#This Row],[הווסת פעיל?]]=1,IF(OR(שבוע_בדילוג[[#This Row],[וסת קבוע אחרון]]=F491,F491=שבוע_בדילוג[[#This Row],[LengthofCycle]],AND(שבוע_בדילוג[[#This Row],[LengthofCycle]]&lt;&gt;שבוע_בדילוג[[#This Row],[וסת קבוע אחרון]],OR(F491=28,F491=29))),1,0),""))</f>
        <v/>
      </c>
      <c r="AJ490" s="1" t="str">
        <f>IF(AND(שבוע_בדילוג[[#This Row],[הווסת פעיל?]]=1,B491=1),1,"")</f>
        <v/>
      </c>
      <c r="AK490" s="4">
        <f>IF(AND(שבוע_בדילוג[[#This Row],[הווסת פעיל?]]&lt;&gt;1,B491&lt;&gt;1,B491&lt;&gt;""),IF(שבוע_בדילוג[[#This Row],[LengthofCycle]]=F491,1,0),"")</f>
        <v>0</v>
      </c>
      <c r="AL490" s="4">
        <f>IF(AND(שבוע_בדילוג[[#This Row],[הווסת פעיל?]]&lt;&gt;1,B491&lt;&gt;1,B491&lt;&gt;""),IF(OR(שבוע_בדילוג[[#This Row],[LengthofCycle]]=F491,F491=29),1,0),"")</f>
        <v>0</v>
      </c>
      <c r="AM490" s="4">
        <f>IF(AND(שבוע_בדילוג[[#This Row],[הווסת פעיל?]]&lt;&gt;1,B491&lt;&gt;1,B491&lt;&gt;""),IF(OR(שבוע_בדילוג[[#This Row],[LengthofCycle]]=F491,F491=29,F491=28),1,0),"")</f>
        <v>0</v>
      </c>
    </row>
    <row r="491" spans="1:39" x14ac:dyDescent="0.25">
      <c r="A491" s="1" t="s">
        <v>98</v>
      </c>
      <c r="B491" s="1">
        <v>8</v>
      </c>
      <c r="C491" s="1">
        <v>1</v>
      </c>
      <c r="D491" s="1">
        <v>1</v>
      </c>
      <c r="E491" s="1">
        <v>0</v>
      </c>
      <c r="F491" s="1">
        <v>27</v>
      </c>
      <c r="H491" s="1">
        <f>שבוע_בדילוג[[#This Row],[LengthofCycle]]+1</f>
        <v>28</v>
      </c>
      <c r="I491" s="1" t="str">
        <f>IF(IFERROR(LOOKUP(שבוע_בדילוג[[#This Row],[ClientID]],קביעויות[השבוע בדילוג]),FALSE)=שבוע_בדילוג[[#This Row],[ClientID]],1,"")</f>
        <v/>
      </c>
      <c r="J491" s="1" t="str">
        <f>IF(AND(שבוע_בדילוג[[#This Row],[CycleNumber]]&gt;1,OR(B492="",שבוע_בדילוג[[#This Row],[CycleNumber]]&gt;B490)),IF(OR(AND(שבוע_בדילוג[[#This Row],[LengthofCycle]]=29,F490=29),AND(שבוע_בדילוג[[#This Row],[LengthofCycle]]=36,F490=36)),1,""),"")</f>
        <v/>
      </c>
      <c r="K491" s="1" t="str">
        <f>IF(AND(שבוע_בדילוג[[#This Row],[וסת השבוע]]=1,J490=1,שבוע_בדילוג[[#This Row],[CycleNumber]]&gt;B490),1,"")</f>
        <v/>
      </c>
      <c r="L491" s="1" t="str">
        <f>IF(שבוע_בדילוג[[#This Row],[CycleNumber]]=1,"",IF(שבוע_בדילוג[[#This Row],[וסת השבוע]]=1,0,IF(L490="","",IF(L490=0,IF(שבוע_בדילוג[[#This Row],[LengthofCycle]]=29,0,1),IF(L490=1,IF(שבוע_בדילוג[[#This Row],[LengthofCycle]]+F490=29*2,0,2),IF(L490=2,IF(שבוע_בדילוג[[#This Row],[LengthofCycle]]+F490+F489=29*3,0,3),""))))))</f>
        <v/>
      </c>
      <c r="M491" s="1" t="str">
        <f>IF(שבוע_בדילוג[[#This Row],[וסת השבוע]]=1,IF(שבוע_בדילוג[[#This Row],[וסת השבוע וההפלגה ביחד]]=1,M490+1,0),IF(AND(שבוע_בדילוג[[#This Row],[CycleNumber]]&gt;B490,שבוע_בדילוג[[#This Row],[CycleNumber]]&gt;1),IF(שבוע_בדילוג[[#This Row],[וסת השבוע פעיל?]]&lt;&gt;"",M490+1,""),""))</f>
        <v/>
      </c>
      <c r="N491" s="1" t="str">
        <f>IF(שבוע_בדילוג[[#This Row],[וסת השבוע פעיל?2]]="","",IF(AND(שבוע_בדילוג[[#This Row],[וסת השבוע פעיל?]]&lt;&gt;"",שבוע_בדילוג[[#This Row],[CycleNumber]]&lt;B492,B492&lt;&gt;"",שבוע_בדילוג[[#This Row],[וסת השבוע פעיל?]]&lt;3),IF(L492=0,IF(AND(שבוע_בדילוג[[#This Row],[וסת השבוע פעיל?]]&gt;0,J492=1),0,1),0),""))</f>
        <v/>
      </c>
      <c r="O491" s="1" t="str">
        <f t="shared" si="52"/>
        <v/>
      </c>
      <c r="P491" s="1" t="str">
        <f>IF(AND(שבוע_בדילוג[[#This Row],[חיזוי - שבוע]]=1,K492=1),1,"")</f>
        <v/>
      </c>
      <c r="Q491" s="1" t="str">
        <f>IF(AND(שבוע_בדילוג[[#This Row],[וסת השבוע פעיל?]]&lt;3,OR(שבוע_בדילוג[[#This Row],[CycleNumber]]&gt;B492,B492="")),1,"")</f>
        <v/>
      </c>
      <c r="R491" s="1" t="str">
        <f>IF(AND(שבוע_בדילוג[[#This Row],[חיזוי - שבוע]]&lt;&gt;"",שבוע_בדילוג[[#This Row],[וסת השבוע פעיל?2]]=""),1,"")</f>
        <v/>
      </c>
      <c r="S491" s="1" t="str">
        <f>IF(שבוע_בדילוג[[#This Row],[האישה קבעה וסת שבוע בדילוג?]]=1,IF(שבוע_בדילוג[[#This Row],[וסת השבוע פעיל?]]&lt;3,1,0),"")</f>
        <v/>
      </c>
      <c r="T4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1" s="1">
        <f t="shared" si="49"/>
        <v>0</v>
      </c>
      <c r="V491" s="1">
        <f t="shared" si="50"/>
        <v>0</v>
      </c>
      <c r="W491" s="1">
        <f t="shared" si="51"/>
        <v>0</v>
      </c>
      <c r="X491" s="1" t="str">
        <f>IF(שבוע_בדילוג[[#This Row],[3 הפלגות זהות]]="","",IF(שבוע_בדילוג[[#This Row],[3 הפלגות זהות]]=1,שבוע_בדילוג[[#This Row],[LengthofCycle]],X490))</f>
        <v/>
      </c>
      <c r="Z491" s="1" t="str">
        <f>IF(OR(שבוע_בדילוג[[#This Row],[הווסת פעיל?]]=0,שבוע_בדילוג[[#This Row],[הווסת פעיל?]]=""),"",SUM(Z490,שבוע_בדילוג[[#This Row],[הווסת פעיל?]]))</f>
        <v/>
      </c>
      <c r="AA491" s="1" t="str">
        <f>IF(AND(שבוע_בדילוג[[#This Row],[כמה מחזורים עד עקירה]]&lt;&gt;"",Z492=""),שבוע_בדילוג[[#This Row],[כמה מחזורים עד עקירה]],"")</f>
        <v/>
      </c>
      <c r="AB491" s="1" t="str">
        <f>IF(AND(שבוע_בדילוג[[#This Row],[הווסת פעיל?]]=1,שבוע_בדילוג[[#This Row],[וסת קבוע אחרון]]&lt;&gt;X490),שבוע_בדילוג[[#This Row],[וסת קבוע אחרון]],"")</f>
        <v/>
      </c>
      <c r="AC491" s="1" t="str">
        <f>IF(AND(שבוע_בדילוג[[#This Row],[הווסת פעיל?]]=1,Y490=0,שבוע_בדילוג[[#This Row],[וסת קבוע אחרון]]=X490),שבוע_בדילוג[[#This Row],[וסת קבוע אחרון]],"")</f>
        <v/>
      </c>
      <c r="AD491" s="1" t="str">
        <f>IF(AND(שבוע_בדילוג[[#This Row],[הווסת פעיל?]]=1,Y490=0,שבוע_בדילוג[[#This Row],[וסת קבוע אחרון]]&lt;&gt;X490),1,"")</f>
        <v/>
      </c>
      <c r="AE491" s="1" t="str">
        <f>IF(AND(שבוע_בדילוג[[#This Row],[הווסת פעיל?]]&lt;&gt;"",B492=1),שבוע_בדילוג[[#This Row],[CycleNumber]],"")</f>
        <v/>
      </c>
      <c r="AF491" s="1" t="str">
        <f>IF(AND(שבוע_בדילוג[[#This Row],[הווסת פעיל?]]&lt;&gt;"",Y490=""),שבוע_בדילוג[[#This Row],[CycleNumber]],"")</f>
        <v/>
      </c>
      <c r="AG491" s="1" t="str">
        <f>IF(B492=1,"",IF(שבוע_בדילוג[[#This Row],[הווסת פעיל?]]=1,IF(שבוע_בדילוג[[#This Row],[וסת קבוע אחרון]]=F492,1,0),""))</f>
        <v/>
      </c>
      <c r="AH491" s="1" t="str">
        <f>IF(B492=1,"",IF(שבוע_בדילוג[[#This Row],[הווסת פעיל?]]=1,IF(OR(שבוע_בדילוג[[#This Row],[וסת קבוע אחרון]]=F492,F492=שבוע_בדילוג[[#This Row],[LengthofCycle]]),1,0),""))</f>
        <v/>
      </c>
      <c r="AI491" s="1" t="str">
        <f>IF(B492=1,"",IF(שבוע_בדילוג[[#This Row],[הווסת פעיל?]]=1,IF(OR(שבוע_בדילוג[[#This Row],[וסת קבוע אחרון]]=F492,F492=שבוע_בדילוג[[#This Row],[LengthofCycle]],AND(שבוע_בדילוג[[#This Row],[LengthofCycle]]&lt;&gt;שבוע_בדילוג[[#This Row],[וסת קבוע אחרון]],OR(F492=28,F492=29))),1,0),""))</f>
        <v/>
      </c>
      <c r="AJ491" s="1" t="str">
        <f>IF(AND(שבוע_בדילוג[[#This Row],[הווסת פעיל?]]=1,B492=1),1,"")</f>
        <v/>
      </c>
      <c r="AK491" s="4">
        <f>IF(AND(שבוע_בדילוג[[#This Row],[הווסת פעיל?]]&lt;&gt;1,B492&lt;&gt;1,B492&lt;&gt;""),IF(שבוע_בדילוג[[#This Row],[LengthofCycle]]=F492,1,0),"")</f>
        <v>0</v>
      </c>
      <c r="AL491" s="4">
        <f>IF(AND(שבוע_בדילוג[[#This Row],[הווסת פעיל?]]&lt;&gt;1,B492&lt;&gt;1,B492&lt;&gt;""),IF(OR(שבוע_בדילוג[[#This Row],[LengthofCycle]]=F492,F492=29),1,0),"")</f>
        <v>0</v>
      </c>
      <c r="AM491" s="4">
        <f>IF(AND(שבוע_בדילוג[[#This Row],[הווסת פעיל?]]&lt;&gt;1,B492&lt;&gt;1,B492&lt;&gt;""),IF(OR(שבוע_בדילוג[[#This Row],[LengthofCycle]]=F492,F492=29,F492=28),1,0),"")</f>
        <v>0</v>
      </c>
    </row>
    <row r="492" spans="1:39" x14ac:dyDescent="0.25">
      <c r="A492" s="1" t="s">
        <v>98</v>
      </c>
      <c r="B492" s="1">
        <v>9</v>
      </c>
      <c r="C492" s="1">
        <v>1</v>
      </c>
      <c r="D492" s="1">
        <v>1</v>
      </c>
      <c r="E492" s="1">
        <v>0</v>
      </c>
      <c r="F492" s="1">
        <v>26</v>
      </c>
      <c r="H492" s="1">
        <f>שבוע_בדילוג[[#This Row],[LengthofCycle]]+1</f>
        <v>27</v>
      </c>
      <c r="I492" s="1" t="str">
        <f>IF(IFERROR(LOOKUP(שבוע_בדילוג[[#This Row],[ClientID]],קביעויות[השבוע בדילוג]),FALSE)=שבוע_בדילוג[[#This Row],[ClientID]],1,"")</f>
        <v/>
      </c>
      <c r="J492" s="1" t="str">
        <f>IF(AND(שבוע_בדילוג[[#This Row],[CycleNumber]]&gt;1,OR(B493="",שבוע_בדילוג[[#This Row],[CycleNumber]]&gt;B491)),IF(OR(AND(שבוע_בדילוג[[#This Row],[LengthofCycle]]=29,F491=29),AND(שבוע_בדילוג[[#This Row],[LengthofCycle]]=36,F491=36)),1,""),"")</f>
        <v/>
      </c>
      <c r="K492" s="1" t="str">
        <f>IF(AND(שבוע_בדילוג[[#This Row],[וסת השבוע]]=1,J491=1,שבוע_בדילוג[[#This Row],[CycleNumber]]&gt;B491),1,"")</f>
        <v/>
      </c>
      <c r="L492" s="1" t="str">
        <f>IF(שבוע_בדילוג[[#This Row],[CycleNumber]]=1,"",IF(שבוע_בדילוג[[#This Row],[וסת השבוע]]=1,0,IF(L491="","",IF(L491=0,IF(שבוע_בדילוג[[#This Row],[LengthofCycle]]=29,0,1),IF(L491=1,IF(שבוע_בדילוג[[#This Row],[LengthofCycle]]+F491=29*2,0,2),IF(L491=2,IF(שבוע_בדילוג[[#This Row],[LengthofCycle]]+F491+F490=29*3,0,3),""))))))</f>
        <v/>
      </c>
      <c r="M492" s="1" t="str">
        <f>IF(שבוע_בדילוג[[#This Row],[וסת השבוע]]=1,IF(שבוע_בדילוג[[#This Row],[וסת השבוע וההפלגה ביחד]]=1,M491+1,0),IF(AND(שבוע_בדילוג[[#This Row],[CycleNumber]]&gt;B491,שבוע_בדילוג[[#This Row],[CycleNumber]]&gt;1),IF(שבוע_בדילוג[[#This Row],[וסת השבוע פעיל?]]&lt;&gt;"",M491+1,""),""))</f>
        <v/>
      </c>
      <c r="N492" s="1" t="str">
        <f>IF(שבוע_בדילוג[[#This Row],[וסת השבוע פעיל?2]]="","",IF(AND(שבוע_בדילוג[[#This Row],[וסת השבוע פעיל?]]&lt;&gt;"",שבוע_בדילוג[[#This Row],[CycleNumber]]&lt;B493,B493&lt;&gt;"",שבוע_בדילוג[[#This Row],[וסת השבוע פעיל?]]&lt;3),IF(L493=0,IF(AND(שבוע_בדילוג[[#This Row],[וסת השבוע פעיל?]]&gt;0,J493=1),0,1),0),""))</f>
        <v/>
      </c>
      <c r="O492" s="1" t="str">
        <f t="shared" si="52"/>
        <v/>
      </c>
      <c r="P492" s="1" t="str">
        <f>IF(AND(שבוע_בדילוג[[#This Row],[חיזוי - שבוע]]=1,K493=1),1,"")</f>
        <v/>
      </c>
      <c r="Q492" s="1" t="str">
        <f>IF(AND(שבוע_בדילוג[[#This Row],[וסת השבוע פעיל?]]&lt;3,OR(שבוע_בדילוג[[#This Row],[CycleNumber]]&gt;B493,B493="")),1,"")</f>
        <v/>
      </c>
      <c r="R492" s="1" t="str">
        <f>IF(AND(שבוע_בדילוג[[#This Row],[חיזוי - שבוע]]&lt;&gt;"",שבוע_בדילוג[[#This Row],[וסת השבוע פעיל?2]]=""),1,"")</f>
        <v/>
      </c>
      <c r="S492" s="1" t="str">
        <f>IF(שבוע_בדילוג[[#This Row],[האישה קבעה וסת שבוע בדילוג?]]=1,IF(שבוע_בדילוג[[#This Row],[וסת השבוע פעיל?]]&lt;3,1,0),"")</f>
        <v/>
      </c>
      <c r="T4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2" s="1">
        <f t="shared" si="49"/>
        <v>0</v>
      </c>
      <c r="V492" s="1">
        <f t="shared" si="50"/>
        <v>0</v>
      </c>
      <c r="W492" s="1">
        <f t="shared" si="51"/>
        <v>0</v>
      </c>
      <c r="X492" s="1" t="str">
        <f>IF(שבוע_בדילוג[[#This Row],[3 הפלגות זהות]]="","",IF(שבוע_בדילוג[[#This Row],[3 הפלגות זהות]]=1,שבוע_בדילוג[[#This Row],[LengthofCycle]],X491))</f>
        <v/>
      </c>
      <c r="Z492" s="1" t="str">
        <f>IF(OR(שבוע_בדילוג[[#This Row],[הווסת פעיל?]]=0,שבוע_בדילוג[[#This Row],[הווסת פעיל?]]=""),"",SUM(Z491,שבוע_בדילוג[[#This Row],[הווסת פעיל?]]))</f>
        <v/>
      </c>
      <c r="AA492" s="1" t="str">
        <f>IF(AND(שבוע_בדילוג[[#This Row],[כמה מחזורים עד עקירה]]&lt;&gt;"",Z493=""),שבוע_בדילוג[[#This Row],[כמה מחזורים עד עקירה]],"")</f>
        <v/>
      </c>
      <c r="AB492" s="1" t="str">
        <f>IF(AND(שבוע_בדילוג[[#This Row],[הווסת פעיל?]]=1,שבוע_בדילוג[[#This Row],[וסת קבוע אחרון]]&lt;&gt;X491),שבוע_בדילוג[[#This Row],[וסת קבוע אחרון]],"")</f>
        <v/>
      </c>
      <c r="AC492" s="1" t="str">
        <f>IF(AND(שבוע_בדילוג[[#This Row],[הווסת פעיל?]]=1,Y491=0,שבוע_בדילוג[[#This Row],[וסת קבוע אחרון]]=X491),שבוע_בדילוג[[#This Row],[וסת קבוע אחרון]],"")</f>
        <v/>
      </c>
      <c r="AD492" s="1" t="str">
        <f>IF(AND(שבוע_בדילוג[[#This Row],[הווסת פעיל?]]=1,Y491=0,שבוע_בדילוג[[#This Row],[וסת קבוע אחרון]]&lt;&gt;X491),1,"")</f>
        <v/>
      </c>
      <c r="AE492" s="1" t="str">
        <f>IF(AND(שבוע_בדילוג[[#This Row],[הווסת פעיל?]]&lt;&gt;"",B493=1),שבוע_בדילוג[[#This Row],[CycleNumber]],"")</f>
        <v/>
      </c>
      <c r="AF492" s="1" t="str">
        <f>IF(AND(שבוע_בדילוג[[#This Row],[הווסת פעיל?]]&lt;&gt;"",Y491=""),שבוע_בדילוג[[#This Row],[CycleNumber]],"")</f>
        <v/>
      </c>
      <c r="AG492" s="1" t="str">
        <f>IF(B493=1,"",IF(שבוע_בדילוג[[#This Row],[הווסת פעיל?]]=1,IF(שבוע_בדילוג[[#This Row],[וסת קבוע אחרון]]=F493,1,0),""))</f>
        <v/>
      </c>
      <c r="AH492" s="1" t="str">
        <f>IF(B493=1,"",IF(שבוע_בדילוג[[#This Row],[הווסת פעיל?]]=1,IF(OR(שבוע_בדילוג[[#This Row],[וסת קבוע אחרון]]=F493,F493=שבוע_בדילוג[[#This Row],[LengthofCycle]]),1,0),""))</f>
        <v/>
      </c>
      <c r="AI492" s="1" t="str">
        <f>IF(B493=1,"",IF(שבוע_בדילוג[[#This Row],[הווסת פעיל?]]=1,IF(OR(שבוע_בדילוג[[#This Row],[וסת קבוע אחרון]]=F493,F493=שבוע_בדילוג[[#This Row],[LengthofCycle]],AND(שבוע_בדילוג[[#This Row],[LengthofCycle]]&lt;&gt;שבוע_בדילוג[[#This Row],[וסת קבוע אחרון]],OR(F493=28,F493=29))),1,0),""))</f>
        <v/>
      </c>
      <c r="AJ492" s="1" t="str">
        <f>IF(AND(שבוע_בדילוג[[#This Row],[הווסת פעיל?]]=1,B493=1),1,"")</f>
        <v/>
      </c>
      <c r="AK492" s="4">
        <f>IF(AND(שבוע_בדילוג[[#This Row],[הווסת פעיל?]]&lt;&gt;1,B493&lt;&gt;1,B493&lt;&gt;""),IF(שבוע_בדילוג[[#This Row],[LengthofCycle]]=F493,1,0),"")</f>
        <v>0</v>
      </c>
      <c r="AL492" s="4">
        <f>IF(AND(שבוע_בדילוג[[#This Row],[הווסת פעיל?]]&lt;&gt;1,B493&lt;&gt;1,B493&lt;&gt;""),IF(OR(שבוע_בדילוג[[#This Row],[LengthofCycle]]=F493,F493=29),1,0),"")</f>
        <v>0</v>
      </c>
      <c r="AM492" s="4">
        <f>IF(AND(שבוע_בדילוג[[#This Row],[הווסת פעיל?]]&lt;&gt;1,B493&lt;&gt;1,B493&lt;&gt;""),IF(OR(שבוע_בדילוג[[#This Row],[LengthofCycle]]=F493,F493=29,F493=28),1,0),"")</f>
        <v>0</v>
      </c>
    </row>
    <row r="493" spans="1:39" x14ac:dyDescent="0.25">
      <c r="A493" s="1" t="s">
        <v>98</v>
      </c>
      <c r="B493" s="1">
        <v>10</v>
      </c>
      <c r="C493" s="1">
        <v>1</v>
      </c>
      <c r="D493" s="1">
        <v>1</v>
      </c>
      <c r="E493" s="1">
        <v>0</v>
      </c>
      <c r="F493" s="1">
        <v>30</v>
      </c>
      <c r="H493" s="1">
        <f>שבוע_בדילוג[[#This Row],[LengthofCycle]]+1</f>
        <v>31</v>
      </c>
      <c r="I493" s="1" t="str">
        <f>IF(IFERROR(LOOKUP(שבוע_בדילוג[[#This Row],[ClientID]],קביעויות[השבוע בדילוג]),FALSE)=שבוע_בדילוג[[#This Row],[ClientID]],1,"")</f>
        <v/>
      </c>
      <c r="J493" s="1" t="str">
        <f>IF(AND(שבוע_בדילוג[[#This Row],[CycleNumber]]&gt;1,OR(B494="",שבוע_בדילוג[[#This Row],[CycleNumber]]&gt;B492)),IF(OR(AND(שבוע_בדילוג[[#This Row],[LengthofCycle]]=29,F492=29),AND(שבוע_בדילוג[[#This Row],[LengthofCycle]]=36,F492=36)),1,""),"")</f>
        <v/>
      </c>
      <c r="K493" s="1" t="str">
        <f>IF(AND(שבוע_בדילוג[[#This Row],[וסת השבוע]]=1,J492=1,שבוע_בדילוג[[#This Row],[CycleNumber]]&gt;B492),1,"")</f>
        <v/>
      </c>
      <c r="L493" s="1" t="str">
        <f>IF(שבוע_בדילוג[[#This Row],[CycleNumber]]=1,"",IF(שבוע_בדילוג[[#This Row],[וסת השבוע]]=1,0,IF(L492="","",IF(L492=0,IF(שבוע_בדילוג[[#This Row],[LengthofCycle]]=29,0,1),IF(L492=1,IF(שבוע_בדילוג[[#This Row],[LengthofCycle]]+F492=29*2,0,2),IF(L492=2,IF(שבוע_בדילוג[[#This Row],[LengthofCycle]]+F492+F491=29*3,0,3),""))))))</f>
        <v/>
      </c>
      <c r="M493" s="1" t="str">
        <f>IF(שבוע_בדילוג[[#This Row],[וסת השבוע]]=1,IF(שבוע_בדילוג[[#This Row],[וסת השבוע וההפלגה ביחד]]=1,M492+1,0),IF(AND(שבוע_בדילוג[[#This Row],[CycleNumber]]&gt;B492,שבוע_בדילוג[[#This Row],[CycleNumber]]&gt;1),IF(שבוע_בדילוג[[#This Row],[וסת השבוע פעיל?]]&lt;&gt;"",M492+1,""),""))</f>
        <v/>
      </c>
      <c r="N493" s="1" t="str">
        <f>IF(שבוע_בדילוג[[#This Row],[וסת השבוע פעיל?2]]="","",IF(AND(שבוע_בדילוג[[#This Row],[וסת השבוע פעיל?]]&lt;&gt;"",שבוע_בדילוג[[#This Row],[CycleNumber]]&lt;B494,B494&lt;&gt;"",שבוע_בדילוג[[#This Row],[וסת השבוע פעיל?]]&lt;3),IF(L494=0,IF(AND(שבוע_בדילוג[[#This Row],[וסת השבוע פעיל?]]&gt;0,J494=1),0,1),0),""))</f>
        <v/>
      </c>
      <c r="O493" s="1" t="str">
        <f t="shared" si="52"/>
        <v/>
      </c>
      <c r="P493" s="1" t="str">
        <f>IF(AND(שבוע_בדילוג[[#This Row],[חיזוי - שבוע]]=1,K494=1),1,"")</f>
        <v/>
      </c>
      <c r="Q493" s="1" t="str">
        <f>IF(AND(שבוע_בדילוג[[#This Row],[וסת השבוע פעיל?]]&lt;3,OR(שבוע_בדילוג[[#This Row],[CycleNumber]]&gt;B494,B494="")),1,"")</f>
        <v/>
      </c>
      <c r="R493" s="1" t="str">
        <f>IF(AND(שבוע_בדילוג[[#This Row],[חיזוי - שבוע]]&lt;&gt;"",שבוע_בדילוג[[#This Row],[וסת השבוע פעיל?2]]=""),1,"")</f>
        <v/>
      </c>
      <c r="S493" s="1" t="str">
        <f>IF(שבוע_בדילוג[[#This Row],[האישה קבעה וסת שבוע בדילוג?]]=1,IF(שבוע_בדילוג[[#This Row],[וסת השבוע פעיל?]]&lt;3,1,0),"")</f>
        <v/>
      </c>
      <c r="T4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3" s="1">
        <f t="shared" si="49"/>
        <v>0</v>
      </c>
      <c r="V493" s="1">
        <f t="shared" si="50"/>
        <v>0</v>
      </c>
      <c r="W493" s="1">
        <f t="shared" si="51"/>
        <v>0</v>
      </c>
      <c r="X493" s="1" t="str">
        <f>IF(שבוע_בדילוג[[#This Row],[3 הפלגות זהות]]="","",IF(שבוע_בדילוג[[#This Row],[3 הפלגות זהות]]=1,שבוע_בדילוג[[#This Row],[LengthofCycle]],X492))</f>
        <v/>
      </c>
      <c r="Z493" s="1" t="str">
        <f>IF(OR(שבוע_בדילוג[[#This Row],[הווסת פעיל?]]=0,שבוע_בדילוג[[#This Row],[הווסת פעיל?]]=""),"",SUM(Z492,שבוע_בדילוג[[#This Row],[הווסת פעיל?]]))</f>
        <v/>
      </c>
      <c r="AA493" s="1" t="str">
        <f>IF(AND(שבוע_בדילוג[[#This Row],[כמה מחזורים עד עקירה]]&lt;&gt;"",Z494=""),שבוע_בדילוג[[#This Row],[כמה מחזורים עד עקירה]],"")</f>
        <v/>
      </c>
      <c r="AB493" s="1" t="str">
        <f>IF(AND(שבוע_בדילוג[[#This Row],[הווסת פעיל?]]=1,שבוע_בדילוג[[#This Row],[וסת קבוע אחרון]]&lt;&gt;X492),שבוע_בדילוג[[#This Row],[וסת קבוע אחרון]],"")</f>
        <v/>
      </c>
      <c r="AC493" s="1" t="str">
        <f>IF(AND(שבוע_בדילוג[[#This Row],[הווסת פעיל?]]=1,Y492=0,שבוע_בדילוג[[#This Row],[וסת קבוע אחרון]]=X492),שבוע_בדילוג[[#This Row],[וסת קבוע אחרון]],"")</f>
        <v/>
      </c>
      <c r="AD493" s="1" t="str">
        <f>IF(AND(שבוע_בדילוג[[#This Row],[הווסת פעיל?]]=1,Y492=0,שבוע_בדילוג[[#This Row],[וסת קבוע אחרון]]&lt;&gt;X492),1,"")</f>
        <v/>
      </c>
      <c r="AE493" s="1" t="str">
        <f>IF(AND(שבוע_בדילוג[[#This Row],[הווסת פעיל?]]&lt;&gt;"",B494=1),שבוע_בדילוג[[#This Row],[CycleNumber]],"")</f>
        <v/>
      </c>
      <c r="AF493" s="1" t="str">
        <f>IF(AND(שבוע_בדילוג[[#This Row],[הווסת פעיל?]]&lt;&gt;"",Y492=""),שבוע_בדילוג[[#This Row],[CycleNumber]],"")</f>
        <v/>
      </c>
      <c r="AG493" s="1" t="str">
        <f>IF(B494=1,"",IF(שבוע_בדילוג[[#This Row],[הווסת פעיל?]]=1,IF(שבוע_בדילוג[[#This Row],[וסת קבוע אחרון]]=F494,1,0),""))</f>
        <v/>
      </c>
      <c r="AH493" s="1" t="str">
        <f>IF(B494=1,"",IF(שבוע_בדילוג[[#This Row],[הווסת פעיל?]]=1,IF(OR(שבוע_בדילוג[[#This Row],[וסת קבוע אחרון]]=F494,F494=שבוע_בדילוג[[#This Row],[LengthofCycle]]),1,0),""))</f>
        <v/>
      </c>
      <c r="AI493" s="1" t="str">
        <f>IF(B494=1,"",IF(שבוע_בדילוג[[#This Row],[הווסת פעיל?]]=1,IF(OR(שבוע_בדילוג[[#This Row],[וסת קבוע אחרון]]=F494,F494=שבוע_בדילוג[[#This Row],[LengthofCycle]],AND(שבוע_בדילוג[[#This Row],[LengthofCycle]]&lt;&gt;שבוע_בדילוג[[#This Row],[וסת קבוע אחרון]],OR(F494=28,F494=29))),1,0),""))</f>
        <v/>
      </c>
      <c r="AJ493" s="1" t="str">
        <f>IF(AND(שבוע_בדילוג[[#This Row],[הווסת פעיל?]]=1,B494=1),1,"")</f>
        <v/>
      </c>
      <c r="AK493" s="4">
        <f>IF(AND(שבוע_בדילוג[[#This Row],[הווסת פעיל?]]&lt;&gt;1,B494&lt;&gt;1,B494&lt;&gt;""),IF(שבוע_בדילוג[[#This Row],[LengthofCycle]]=F494,1,0),"")</f>
        <v>0</v>
      </c>
      <c r="AL493" s="4">
        <f>IF(AND(שבוע_בדילוג[[#This Row],[הווסת פעיל?]]&lt;&gt;1,B494&lt;&gt;1,B494&lt;&gt;""),IF(OR(שבוע_בדילוג[[#This Row],[LengthofCycle]]=F494,F494=29),1,0),"")</f>
        <v>1</v>
      </c>
      <c r="AM493" s="4">
        <f>IF(AND(שבוע_בדילוג[[#This Row],[הווסת פעיל?]]&lt;&gt;1,B494&lt;&gt;1,B494&lt;&gt;""),IF(OR(שבוע_בדילוג[[#This Row],[LengthofCycle]]=F494,F494=29,F494=28),1,0),"")</f>
        <v>1</v>
      </c>
    </row>
    <row r="494" spans="1:39" x14ac:dyDescent="0.25">
      <c r="A494" s="1" t="s">
        <v>98</v>
      </c>
      <c r="B494" s="1">
        <v>11</v>
      </c>
      <c r="C494" s="1">
        <v>1</v>
      </c>
      <c r="D494" s="1">
        <v>1</v>
      </c>
      <c r="E494" s="1">
        <v>0</v>
      </c>
      <c r="F494" s="1">
        <v>29</v>
      </c>
      <c r="H494" s="1">
        <f>שבוע_בדילוג[[#This Row],[LengthofCycle]]+1</f>
        <v>30</v>
      </c>
      <c r="I494" s="1" t="str">
        <f>IF(IFERROR(LOOKUP(שבוע_בדילוג[[#This Row],[ClientID]],קביעויות[השבוע בדילוג]),FALSE)=שבוע_בדילוג[[#This Row],[ClientID]],1,"")</f>
        <v/>
      </c>
      <c r="J494" s="1" t="str">
        <f>IF(AND(שבוע_בדילוג[[#This Row],[CycleNumber]]&gt;1,OR(B495="",שבוע_בדילוג[[#This Row],[CycleNumber]]&gt;B493)),IF(OR(AND(שבוע_בדילוג[[#This Row],[LengthofCycle]]=29,F493=29),AND(שבוע_בדילוג[[#This Row],[LengthofCycle]]=36,F493=36)),1,""),"")</f>
        <v/>
      </c>
      <c r="K494" s="1" t="str">
        <f>IF(AND(שבוע_בדילוג[[#This Row],[וסת השבוע]]=1,J493=1,שבוע_בדילוג[[#This Row],[CycleNumber]]&gt;B493),1,"")</f>
        <v/>
      </c>
      <c r="L494" s="1" t="str">
        <f>IF(שבוע_בדילוג[[#This Row],[CycleNumber]]=1,"",IF(שבוע_בדילוג[[#This Row],[וסת השבוע]]=1,0,IF(L493="","",IF(L493=0,IF(שבוע_בדילוג[[#This Row],[LengthofCycle]]=29,0,1),IF(L493=1,IF(שבוע_בדילוג[[#This Row],[LengthofCycle]]+F493=29*2,0,2),IF(L493=2,IF(שבוע_בדילוג[[#This Row],[LengthofCycle]]+F493+F492=29*3,0,3),""))))))</f>
        <v/>
      </c>
      <c r="M494" s="1" t="str">
        <f>IF(שבוע_בדילוג[[#This Row],[וסת השבוע]]=1,IF(שבוע_בדילוג[[#This Row],[וסת השבוע וההפלגה ביחד]]=1,M493+1,0),IF(AND(שבוע_בדילוג[[#This Row],[CycleNumber]]&gt;B493,שבוע_בדילוג[[#This Row],[CycleNumber]]&gt;1),IF(שבוע_בדילוג[[#This Row],[וסת השבוע פעיל?]]&lt;&gt;"",M493+1,""),""))</f>
        <v/>
      </c>
      <c r="N494" s="1" t="str">
        <f>IF(שבוע_בדילוג[[#This Row],[וסת השבוע פעיל?2]]="","",IF(AND(שבוע_בדילוג[[#This Row],[וסת השבוע פעיל?]]&lt;&gt;"",שבוע_בדילוג[[#This Row],[CycleNumber]]&lt;B495,B495&lt;&gt;"",שבוע_בדילוג[[#This Row],[וסת השבוע פעיל?]]&lt;3),IF(L495=0,IF(AND(שבוע_בדילוג[[#This Row],[וסת השבוע פעיל?]]&gt;0,J495=1),0,1),0),""))</f>
        <v/>
      </c>
      <c r="O494" s="1" t="str">
        <f t="shared" si="52"/>
        <v/>
      </c>
      <c r="P494" s="1" t="str">
        <f>IF(AND(שבוע_בדילוג[[#This Row],[חיזוי - שבוע]]=1,K495=1),1,"")</f>
        <v/>
      </c>
      <c r="Q494" s="1" t="str">
        <f>IF(AND(שבוע_בדילוג[[#This Row],[וסת השבוע פעיל?]]&lt;3,OR(שבוע_בדילוג[[#This Row],[CycleNumber]]&gt;B495,B495="")),1,"")</f>
        <v/>
      </c>
      <c r="R494" s="1" t="str">
        <f>IF(AND(שבוע_בדילוג[[#This Row],[חיזוי - שבוע]]&lt;&gt;"",שבוע_בדילוג[[#This Row],[וסת השבוע פעיל?2]]=""),1,"")</f>
        <v/>
      </c>
      <c r="S494" s="1" t="str">
        <f>IF(שבוע_בדילוג[[#This Row],[האישה קבעה וסת שבוע בדילוג?]]=1,IF(שבוע_בדילוג[[#This Row],[וסת השבוע פעיל?]]&lt;3,1,0),"")</f>
        <v/>
      </c>
      <c r="T4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4" s="1">
        <f t="shared" si="49"/>
        <v>0</v>
      </c>
      <c r="V494" s="1">
        <f t="shared" si="50"/>
        <v>0</v>
      </c>
      <c r="W494" s="1">
        <f t="shared" si="51"/>
        <v>0</v>
      </c>
      <c r="X494" s="1" t="str">
        <f>IF(שבוע_בדילוג[[#This Row],[3 הפלגות זהות]]="","",IF(שבוע_בדילוג[[#This Row],[3 הפלגות זהות]]=1,שבוע_בדילוג[[#This Row],[LengthofCycle]],X493))</f>
        <v/>
      </c>
      <c r="Z494" s="1" t="str">
        <f>IF(OR(שבוע_בדילוג[[#This Row],[הווסת פעיל?]]=0,שבוע_בדילוג[[#This Row],[הווסת פעיל?]]=""),"",SUM(Z493,שבוע_בדילוג[[#This Row],[הווסת פעיל?]]))</f>
        <v/>
      </c>
      <c r="AA494" s="1" t="str">
        <f>IF(AND(שבוע_בדילוג[[#This Row],[כמה מחזורים עד עקירה]]&lt;&gt;"",Z495=""),שבוע_בדילוג[[#This Row],[כמה מחזורים עד עקירה]],"")</f>
        <v/>
      </c>
      <c r="AB494" s="1" t="str">
        <f>IF(AND(שבוע_בדילוג[[#This Row],[הווסת פעיל?]]=1,שבוע_בדילוג[[#This Row],[וסת קבוע אחרון]]&lt;&gt;X493),שבוע_בדילוג[[#This Row],[וסת קבוע אחרון]],"")</f>
        <v/>
      </c>
      <c r="AC494" s="1" t="str">
        <f>IF(AND(שבוע_בדילוג[[#This Row],[הווסת פעיל?]]=1,Y493=0,שבוע_בדילוג[[#This Row],[וסת קבוע אחרון]]=X493),שבוע_בדילוג[[#This Row],[וסת קבוע אחרון]],"")</f>
        <v/>
      </c>
      <c r="AD494" s="1" t="str">
        <f>IF(AND(שבוע_בדילוג[[#This Row],[הווסת פעיל?]]=1,Y493=0,שבוע_בדילוג[[#This Row],[וסת קבוע אחרון]]&lt;&gt;X493),1,"")</f>
        <v/>
      </c>
      <c r="AE494" s="1" t="str">
        <f>IF(AND(שבוע_בדילוג[[#This Row],[הווסת פעיל?]]&lt;&gt;"",B495=1),שבוע_בדילוג[[#This Row],[CycleNumber]],"")</f>
        <v/>
      </c>
      <c r="AF494" s="1" t="str">
        <f>IF(AND(שבוע_בדילוג[[#This Row],[הווסת פעיל?]]&lt;&gt;"",Y493=""),שבוע_בדילוג[[#This Row],[CycleNumber]],"")</f>
        <v/>
      </c>
      <c r="AG494" s="1" t="str">
        <f>IF(B495=1,"",IF(שבוע_בדילוג[[#This Row],[הווסת פעיל?]]=1,IF(שבוע_בדילוג[[#This Row],[וסת קבוע אחרון]]=F495,1,0),""))</f>
        <v/>
      </c>
      <c r="AH494" s="1" t="str">
        <f>IF(B495=1,"",IF(שבוע_בדילוג[[#This Row],[הווסת פעיל?]]=1,IF(OR(שבוע_בדילוג[[#This Row],[וסת קבוע אחרון]]=F495,F495=שבוע_בדילוג[[#This Row],[LengthofCycle]]),1,0),""))</f>
        <v/>
      </c>
      <c r="AI494" s="1" t="str">
        <f>IF(B495=1,"",IF(שבוע_בדילוג[[#This Row],[הווסת פעיל?]]=1,IF(OR(שבוע_בדילוג[[#This Row],[וסת קבוע אחרון]]=F495,F495=שבוע_בדילוג[[#This Row],[LengthofCycle]],AND(שבוע_בדילוג[[#This Row],[LengthofCycle]]&lt;&gt;שבוע_בדילוג[[#This Row],[וסת קבוע אחרון]],OR(F495=28,F495=29))),1,0),""))</f>
        <v/>
      </c>
      <c r="AJ494" s="1" t="str">
        <f>IF(AND(שבוע_בדילוג[[#This Row],[הווסת פעיל?]]=1,B495=1),1,"")</f>
        <v/>
      </c>
      <c r="AK494" s="4">
        <f>IF(AND(שבוע_בדילוג[[#This Row],[הווסת פעיל?]]&lt;&gt;1,B495&lt;&gt;1,B495&lt;&gt;""),IF(שבוע_בדילוג[[#This Row],[LengthofCycle]]=F495,1,0),"")</f>
        <v>0</v>
      </c>
      <c r="AL494" s="4">
        <f>IF(AND(שבוע_בדילוג[[#This Row],[הווסת פעיל?]]&lt;&gt;1,B495&lt;&gt;1,B495&lt;&gt;""),IF(OR(שבוע_בדילוג[[#This Row],[LengthofCycle]]=F495,F495=29),1,0),"")</f>
        <v>0</v>
      </c>
      <c r="AM494" s="4">
        <f>IF(AND(שבוע_בדילוג[[#This Row],[הווסת פעיל?]]&lt;&gt;1,B495&lt;&gt;1,B495&lt;&gt;""),IF(OR(שבוע_בדילוג[[#This Row],[LengthofCycle]]=F495,F495=29,F495=28),1,0),"")</f>
        <v>1</v>
      </c>
    </row>
    <row r="495" spans="1:39" x14ac:dyDescent="0.25">
      <c r="A495" s="1" t="s">
        <v>98</v>
      </c>
      <c r="B495" s="1">
        <v>12</v>
      </c>
      <c r="C495" s="1">
        <v>1</v>
      </c>
      <c r="D495" s="1">
        <v>1</v>
      </c>
      <c r="E495" s="1">
        <v>0</v>
      </c>
      <c r="F495" s="1">
        <v>28</v>
      </c>
      <c r="H495" s="1">
        <f>שבוע_בדילוג[[#This Row],[LengthofCycle]]+1</f>
        <v>29</v>
      </c>
      <c r="I495" s="1" t="str">
        <f>IF(IFERROR(LOOKUP(שבוע_בדילוג[[#This Row],[ClientID]],קביעויות[השבוע בדילוג]),FALSE)=שבוע_בדילוג[[#This Row],[ClientID]],1,"")</f>
        <v/>
      </c>
      <c r="J495" s="1" t="str">
        <f>IF(AND(שבוע_בדילוג[[#This Row],[CycleNumber]]&gt;1,OR(B496="",שבוע_בדילוג[[#This Row],[CycleNumber]]&gt;B494)),IF(OR(AND(שבוע_בדילוג[[#This Row],[LengthofCycle]]=29,F494=29),AND(שבוע_בדילוג[[#This Row],[LengthofCycle]]=36,F494=36)),1,""),"")</f>
        <v/>
      </c>
      <c r="K495" s="1" t="str">
        <f>IF(AND(שבוע_בדילוג[[#This Row],[וסת השבוע]]=1,J494=1,שבוע_בדילוג[[#This Row],[CycleNumber]]&gt;B494),1,"")</f>
        <v/>
      </c>
      <c r="L495" s="1" t="str">
        <f>IF(שבוע_בדילוג[[#This Row],[CycleNumber]]=1,"",IF(שבוע_בדילוג[[#This Row],[וסת השבוע]]=1,0,IF(L494="","",IF(L494=0,IF(שבוע_בדילוג[[#This Row],[LengthofCycle]]=29,0,1),IF(L494=1,IF(שבוע_בדילוג[[#This Row],[LengthofCycle]]+F494=29*2,0,2),IF(L494=2,IF(שבוע_בדילוג[[#This Row],[LengthofCycle]]+F494+F493=29*3,0,3),""))))))</f>
        <v/>
      </c>
      <c r="M495" s="1" t="str">
        <f>IF(שבוע_בדילוג[[#This Row],[וסת השבוע]]=1,IF(שבוע_בדילוג[[#This Row],[וסת השבוע וההפלגה ביחד]]=1,M494+1,0),IF(AND(שבוע_בדילוג[[#This Row],[CycleNumber]]&gt;B494,שבוע_בדילוג[[#This Row],[CycleNumber]]&gt;1),IF(שבוע_בדילוג[[#This Row],[וסת השבוע פעיל?]]&lt;&gt;"",M494+1,""),""))</f>
        <v/>
      </c>
      <c r="N495" s="1" t="str">
        <f>IF(שבוע_בדילוג[[#This Row],[וסת השבוע פעיל?2]]="","",IF(AND(שבוע_בדילוג[[#This Row],[וסת השבוע פעיל?]]&lt;&gt;"",שבוע_בדילוג[[#This Row],[CycleNumber]]&lt;B496,B496&lt;&gt;"",שבוע_בדילוג[[#This Row],[וסת השבוע פעיל?]]&lt;3),IF(L496=0,IF(AND(שבוע_בדילוג[[#This Row],[וסת השבוע פעיל?]]&gt;0,J496=1),0,1),0),""))</f>
        <v/>
      </c>
      <c r="O495" s="1" t="str">
        <f t="shared" si="52"/>
        <v/>
      </c>
      <c r="P495" s="1" t="str">
        <f>IF(AND(שבוע_בדילוג[[#This Row],[חיזוי - שבוע]]=1,K496=1),1,"")</f>
        <v/>
      </c>
      <c r="Q495" s="1" t="str">
        <f>IF(AND(שבוע_בדילוג[[#This Row],[וסת השבוע פעיל?]]&lt;3,OR(שבוע_בדילוג[[#This Row],[CycleNumber]]&gt;B496,B496="")),1,"")</f>
        <v/>
      </c>
      <c r="R495" s="1" t="str">
        <f>IF(AND(שבוע_בדילוג[[#This Row],[חיזוי - שבוע]]&lt;&gt;"",שבוע_בדילוג[[#This Row],[וסת השבוע פעיל?2]]=""),1,"")</f>
        <v/>
      </c>
      <c r="S495" s="1" t="str">
        <f>IF(שבוע_בדילוג[[#This Row],[האישה קבעה וסת שבוע בדילוג?]]=1,IF(שבוע_בדילוג[[#This Row],[וסת השבוע פעיל?]]&lt;3,1,0),"")</f>
        <v/>
      </c>
      <c r="T4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5" s="1">
        <f t="shared" si="49"/>
        <v>0</v>
      </c>
      <c r="V495" s="1">
        <f t="shared" si="50"/>
        <v>0</v>
      </c>
      <c r="W495" s="1">
        <f t="shared" si="51"/>
        <v>0</v>
      </c>
      <c r="X495" s="1" t="str">
        <f>IF(שבוע_בדילוג[[#This Row],[3 הפלגות זהות]]="","",IF(שבוע_בדילוג[[#This Row],[3 הפלגות זהות]]=1,שבוע_בדילוג[[#This Row],[LengthofCycle]],X494))</f>
        <v/>
      </c>
      <c r="Z495" s="1" t="str">
        <f>IF(OR(שבוע_בדילוג[[#This Row],[הווסת פעיל?]]=0,שבוע_בדילוג[[#This Row],[הווסת פעיל?]]=""),"",SUM(Z494,שבוע_בדילוג[[#This Row],[הווסת פעיל?]]))</f>
        <v/>
      </c>
      <c r="AA495" s="1" t="str">
        <f>IF(AND(שבוע_בדילוג[[#This Row],[כמה מחזורים עד עקירה]]&lt;&gt;"",Z496=""),שבוע_בדילוג[[#This Row],[כמה מחזורים עד עקירה]],"")</f>
        <v/>
      </c>
      <c r="AB495" s="1" t="str">
        <f>IF(AND(שבוע_בדילוג[[#This Row],[הווסת פעיל?]]=1,שבוע_בדילוג[[#This Row],[וסת קבוע אחרון]]&lt;&gt;X494),שבוע_בדילוג[[#This Row],[וסת קבוע אחרון]],"")</f>
        <v/>
      </c>
      <c r="AC495" s="1" t="str">
        <f>IF(AND(שבוע_בדילוג[[#This Row],[הווסת פעיל?]]=1,Y494=0,שבוע_בדילוג[[#This Row],[וסת קבוע אחרון]]=X494),שבוע_בדילוג[[#This Row],[וסת קבוע אחרון]],"")</f>
        <v/>
      </c>
      <c r="AD495" s="1" t="str">
        <f>IF(AND(שבוע_בדילוג[[#This Row],[הווסת פעיל?]]=1,Y494=0,שבוע_בדילוג[[#This Row],[וסת קבוע אחרון]]&lt;&gt;X494),1,"")</f>
        <v/>
      </c>
      <c r="AE495" s="1" t="str">
        <f>IF(AND(שבוע_בדילוג[[#This Row],[הווסת פעיל?]]&lt;&gt;"",B496=1),שבוע_בדילוג[[#This Row],[CycleNumber]],"")</f>
        <v/>
      </c>
      <c r="AF495" s="1" t="str">
        <f>IF(AND(שבוע_בדילוג[[#This Row],[הווסת פעיל?]]&lt;&gt;"",Y494=""),שבוע_בדילוג[[#This Row],[CycleNumber]],"")</f>
        <v/>
      </c>
      <c r="AG495" s="1" t="str">
        <f>IF(B496=1,"",IF(שבוע_בדילוג[[#This Row],[הווסת פעיל?]]=1,IF(שבוע_בדילוג[[#This Row],[וסת קבוע אחרון]]=F496,1,0),""))</f>
        <v/>
      </c>
      <c r="AH495" s="1" t="str">
        <f>IF(B496=1,"",IF(שבוע_בדילוג[[#This Row],[הווסת פעיל?]]=1,IF(OR(שבוע_בדילוג[[#This Row],[וסת קבוע אחרון]]=F496,F496=שבוע_בדילוג[[#This Row],[LengthofCycle]]),1,0),""))</f>
        <v/>
      </c>
      <c r="AI495" s="1" t="str">
        <f>IF(B496=1,"",IF(שבוע_בדילוג[[#This Row],[הווסת פעיל?]]=1,IF(OR(שבוע_בדילוג[[#This Row],[וסת קבוע אחרון]]=F496,F496=שבוע_בדילוג[[#This Row],[LengthofCycle]],AND(שבוע_בדילוג[[#This Row],[LengthofCycle]]&lt;&gt;שבוע_בדילוג[[#This Row],[וסת קבוע אחרון]],OR(F496=28,F496=29))),1,0),""))</f>
        <v/>
      </c>
      <c r="AJ495" s="1" t="str">
        <f>IF(AND(שבוע_בדילוג[[#This Row],[הווסת פעיל?]]=1,B496=1),1,"")</f>
        <v/>
      </c>
      <c r="AK495" s="4">
        <f>IF(AND(שבוע_בדילוג[[#This Row],[הווסת פעיל?]]&lt;&gt;1,B496&lt;&gt;1,B496&lt;&gt;""),IF(שבוע_בדילוג[[#This Row],[LengthofCycle]]=F496,1,0),"")</f>
        <v>1</v>
      </c>
      <c r="AL495" s="4">
        <f>IF(AND(שבוע_בדילוג[[#This Row],[הווסת פעיל?]]&lt;&gt;1,B496&lt;&gt;1,B496&lt;&gt;""),IF(OR(שבוע_בדילוג[[#This Row],[LengthofCycle]]=F496,F496=29),1,0),"")</f>
        <v>1</v>
      </c>
      <c r="AM495" s="4">
        <f>IF(AND(שבוע_בדילוג[[#This Row],[הווסת פעיל?]]&lt;&gt;1,B496&lt;&gt;1,B496&lt;&gt;""),IF(OR(שבוע_בדילוג[[#This Row],[LengthofCycle]]=F496,F496=29,F496=28),1,0),"")</f>
        <v>1</v>
      </c>
    </row>
    <row r="496" spans="1:39" x14ac:dyDescent="0.25">
      <c r="A496" s="1" t="s">
        <v>98</v>
      </c>
      <c r="B496" s="1">
        <v>13</v>
      </c>
      <c r="C496" s="1">
        <v>1</v>
      </c>
      <c r="D496" s="1">
        <v>1</v>
      </c>
      <c r="E496" s="1">
        <v>0</v>
      </c>
      <c r="F496" s="1">
        <v>28</v>
      </c>
      <c r="H496" s="1">
        <f>שבוע_בדילוג[[#This Row],[LengthofCycle]]+1</f>
        <v>29</v>
      </c>
      <c r="I496" s="1" t="str">
        <f>IF(IFERROR(LOOKUP(שבוע_בדילוג[[#This Row],[ClientID]],קביעויות[השבוע בדילוג]),FALSE)=שבוע_בדילוג[[#This Row],[ClientID]],1,"")</f>
        <v/>
      </c>
      <c r="J496" s="1" t="str">
        <f>IF(AND(שבוע_בדילוג[[#This Row],[CycleNumber]]&gt;1,OR(B497="",שבוע_בדילוג[[#This Row],[CycleNumber]]&gt;B495)),IF(OR(AND(שבוע_בדילוג[[#This Row],[LengthofCycle]]=29,F495=29),AND(שבוע_בדילוג[[#This Row],[LengthofCycle]]=36,F495=36)),1,""),"")</f>
        <v/>
      </c>
      <c r="K496" s="1" t="str">
        <f>IF(AND(שבוע_בדילוג[[#This Row],[וסת השבוע]]=1,J495=1,שבוע_בדילוג[[#This Row],[CycleNumber]]&gt;B495),1,"")</f>
        <v/>
      </c>
      <c r="L496" s="1" t="str">
        <f>IF(שבוע_בדילוג[[#This Row],[CycleNumber]]=1,"",IF(שבוע_בדילוג[[#This Row],[וסת השבוע]]=1,0,IF(L495="","",IF(L495=0,IF(שבוע_בדילוג[[#This Row],[LengthofCycle]]=29,0,1),IF(L495=1,IF(שבוע_בדילוג[[#This Row],[LengthofCycle]]+F495=29*2,0,2),IF(L495=2,IF(שבוע_בדילוג[[#This Row],[LengthofCycle]]+F495+F494=29*3,0,3),""))))))</f>
        <v/>
      </c>
      <c r="M496" s="1" t="str">
        <f>IF(שבוע_בדילוג[[#This Row],[וסת השבוע]]=1,IF(שבוע_בדילוג[[#This Row],[וסת השבוע וההפלגה ביחד]]=1,M495+1,0),IF(AND(שבוע_בדילוג[[#This Row],[CycleNumber]]&gt;B495,שבוע_בדילוג[[#This Row],[CycleNumber]]&gt;1),IF(שבוע_בדילוג[[#This Row],[וסת השבוע פעיל?]]&lt;&gt;"",M495+1,""),""))</f>
        <v/>
      </c>
      <c r="N496" s="1" t="str">
        <f>IF(שבוע_בדילוג[[#This Row],[וסת השבוע פעיל?2]]="","",IF(AND(שבוע_בדילוג[[#This Row],[וסת השבוע פעיל?]]&lt;&gt;"",שבוע_בדילוג[[#This Row],[CycleNumber]]&lt;B497,B497&lt;&gt;"",שבוע_בדילוג[[#This Row],[וסת השבוע פעיל?]]&lt;3),IF(L497=0,IF(AND(שבוע_בדילוג[[#This Row],[וסת השבוע פעיל?]]&gt;0,J497=1),0,1),0),""))</f>
        <v/>
      </c>
      <c r="O496" s="1" t="str">
        <f t="shared" si="52"/>
        <v/>
      </c>
      <c r="P496" s="1" t="str">
        <f>IF(AND(שבוע_בדילוג[[#This Row],[חיזוי - שבוע]]=1,K497=1),1,"")</f>
        <v/>
      </c>
      <c r="Q496" s="1" t="str">
        <f>IF(AND(שבוע_בדילוג[[#This Row],[וסת השבוע פעיל?]]&lt;3,OR(שבוע_בדילוג[[#This Row],[CycleNumber]]&gt;B497,B497="")),1,"")</f>
        <v/>
      </c>
      <c r="R496" s="1" t="str">
        <f>IF(AND(שבוע_בדילוג[[#This Row],[חיזוי - שבוע]]&lt;&gt;"",שבוע_בדילוג[[#This Row],[וסת השבוע פעיל?2]]=""),1,"")</f>
        <v/>
      </c>
      <c r="S496" s="1" t="str">
        <f>IF(שבוע_בדילוג[[#This Row],[האישה קבעה וסת שבוע בדילוג?]]=1,IF(שבוע_בדילוג[[#This Row],[וסת השבוע פעיל?]]&lt;3,1,0),"")</f>
        <v/>
      </c>
      <c r="T4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6" s="1">
        <f t="shared" si="49"/>
        <v>0</v>
      </c>
      <c r="V496" s="1">
        <f t="shared" si="50"/>
        <v>0</v>
      </c>
      <c r="W496" s="1">
        <f t="shared" si="51"/>
        <v>0</v>
      </c>
      <c r="X496" s="1" t="str">
        <f>IF(שבוע_בדילוג[[#This Row],[3 הפלגות זהות]]="","",IF(שבוע_בדילוג[[#This Row],[3 הפלגות זהות]]=1,שבוע_בדילוג[[#This Row],[LengthofCycle]],X495))</f>
        <v/>
      </c>
      <c r="Z496" s="1" t="str">
        <f>IF(OR(שבוע_בדילוג[[#This Row],[הווסת פעיל?]]=0,שבוע_בדילוג[[#This Row],[הווסת פעיל?]]=""),"",SUM(Z495,שבוע_בדילוג[[#This Row],[הווסת פעיל?]]))</f>
        <v/>
      </c>
      <c r="AA496" s="1" t="str">
        <f>IF(AND(שבוע_בדילוג[[#This Row],[כמה מחזורים עד עקירה]]&lt;&gt;"",Z497=""),שבוע_בדילוג[[#This Row],[כמה מחזורים עד עקירה]],"")</f>
        <v/>
      </c>
      <c r="AB496" s="1" t="str">
        <f>IF(AND(שבוע_בדילוג[[#This Row],[הווסת פעיל?]]=1,שבוע_בדילוג[[#This Row],[וסת קבוע אחרון]]&lt;&gt;X495),שבוע_בדילוג[[#This Row],[וסת קבוע אחרון]],"")</f>
        <v/>
      </c>
      <c r="AC496" s="1" t="str">
        <f>IF(AND(שבוע_בדילוג[[#This Row],[הווסת פעיל?]]=1,Y495=0,שבוע_בדילוג[[#This Row],[וסת קבוע אחרון]]=X495),שבוע_בדילוג[[#This Row],[וסת קבוע אחרון]],"")</f>
        <v/>
      </c>
      <c r="AD496" s="1" t="str">
        <f>IF(AND(שבוע_בדילוג[[#This Row],[הווסת פעיל?]]=1,Y495=0,שבוע_בדילוג[[#This Row],[וסת קבוע אחרון]]&lt;&gt;X495),1,"")</f>
        <v/>
      </c>
      <c r="AE496" s="1" t="str">
        <f>IF(AND(שבוע_בדילוג[[#This Row],[הווסת פעיל?]]&lt;&gt;"",B497=1),שבוע_בדילוג[[#This Row],[CycleNumber]],"")</f>
        <v/>
      </c>
      <c r="AF496" s="1" t="str">
        <f>IF(AND(שבוע_בדילוג[[#This Row],[הווסת פעיל?]]&lt;&gt;"",Y495=""),שבוע_בדילוג[[#This Row],[CycleNumber]],"")</f>
        <v/>
      </c>
      <c r="AG496" s="1" t="str">
        <f>IF(B497=1,"",IF(שבוע_בדילוג[[#This Row],[הווסת פעיל?]]=1,IF(שבוע_בדילוג[[#This Row],[וסת קבוע אחרון]]=F497,1,0),""))</f>
        <v/>
      </c>
      <c r="AH496" s="1" t="str">
        <f>IF(B497=1,"",IF(שבוע_בדילוג[[#This Row],[הווסת פעיל?]]=1,IF(OR(שבוע_בדילוג[[#This Row],[וסת קבוע אחרון]]=F497,F497=שבוע_בדילוג[[#This Row],[LengthofCycle]]),1,0),""))</f>
        <v/>
      </c>
      <c r="AI496" s="1" t="str">
        <f>IF(B497=1,"",IF(שבוע_בדילוג[[#This Row],[הווסת פעיל?]]=1,IF(OR(שבוע_בדילוג[[#This Row],[וסת קבוע אחרון]]=F497,F497=שבוע_בדילוג[[#This Row],[LengthofCycle]],AND(שבוע_בדילוג[[#This Row],[LengthofCycle]]&lt;&gt;שבוע_בדילוג[[#This Row],[וסת קבוע אחרון]],OR(F497=28,F497=29))),1,0),""))</f>
        <v/>
      </c>
      <c r="AJ496" s="1" t="str">
        <f>IF(AND(שבוע_בדילוג[[#This Row],[הווסת פעיל?]]=1,B497=1),1,"")</f>
        <v/>
      </c>
      <c r="AK496" s="4" t="str">
        <f>IF(AND(שבוע_בדילוג[[#This Row],[הווסת פעיל?]]&lt;&gt;1,B497&lt;&gt;1,B497&lt;&gt;""),IF(שבוע_בדילוג[[#This Row],[LengthofCycle]]=F497,1,0),"")</f>
        <v/>
      </c>
      <c r="AL496" s="4" t="str">
        <f>IF(AND(שבוע_בדילוג[[#This Row],[הווסת פעיל?]]&lt;&gt;1,B497&lt;&gt;1,B497&lt;&gt;""),IF(OR(שבוע_בדילוג[[#This Row],[LengthofCycle]]=F497,F497=29),1,0),"")</f>
        <v/>
      </c>
      <c r="AM496" s="4" t="str">
        <f>IF(AND(שבוע_בדילוג[[#This Row],[הווסת פעיל?]]&lt;&gt;1,B497&lt;&gt;1,B497&lt;&gt;""),IF(OR(שבוע_בדילוג[[#This Row],[LengthofCycle]]=F497,F497=29,F497=28),1,0),"")</f>
        <v/>
      </c>
    </row>
    <row r="497" spans="1:39" x14ac:dyDescent="0.25">
      <c r="A497" s="1" t="s">
        <v>99</v>
      </c>
      <c r="B497" s="1">
        <v>1</v>
      </c>
      <c r="C497" s="1">
        <v>1</v>
      </c>
      <c r="D497" s="1">
        <v>1</v>
      </c>
      <c r="E497" s="1">
        <v>0</v>
      </c>
      <c r="F497" s="1">
        <v>31</v>
      </c>
      <c r="H497" s="1">
        <f>שבוע_בדילוג[[#This Row],[LengthofCycle]]+1</f>
        <v>32</v>
      </c>
      <c r="I497" s="1" t="str">
        <f>IF(IFERROR(LOOKUP(שבוע_בדילוג[[#This Row],[ClientID]],קביעויות[השבוע בדילוג]),FALSE)=שבוע_בדילוג[[#This Row],[ClientID]],1,"")</f>
        <v/>
      </c>
      <c r="J497" s="1" t="str">
        <f>IF(AND(שבוע_בדילוג[[#This Row],[CycleNumber]]&gt;1,OR(B498="",שבוע_בדילוג[[#This Row],[CycleNumber]]&gt;B496)),IF(OR(AND(שבוע_בדילוג[[#This Row],[LengthofCycle]]=29,F496=29),AND(שבוע_בדילוג[[#This Row],[LengthofCycle]]=36,F496=36)),1,""),"")</f>
        <v/>
      </c>
      <c r="K497" s="1" t="str">
        <f>IF(AND(שבוע_בדילוג[[#This Row],[וסת השבוע]]=1,J496=1,שבוע_בדילוג[[#This Row],[CycleNumber]]&gt;B496),1,"")</f>
        <v/>
      </c>
      <c r="L497" s="1" t="str">
        <f>IF(שבוע_בדילוג[[#This Row],[CycleNumber]]=1,"",IF(שבוע_בדילוג[[#This Row],[וסת השבוע]]=1,0,IF(L496="","",IF(L496=0,IF(שבוע_בדילוג[[#This Row],[LengthofCycle]]=29,0,1),IF(L496=1,IF(שבוע_בדילוג[[#This Row],[LengthofCycle]]+F496=29*2,0,2),IF(L496=2,IF(שבוע_בדילוג[[#This Row],[LengthofCycle]]+F496+F495=29*3,0,3),""))))))</f>
        <v/>
      </c>
      <c r="M497" s="1" t="str">
        <f>IF(שבוע_בדילוג[[#This Row],[וסת השבוע]]=1,IF(שבוע_בדילוג[[#This Row],[וסת השבוע וההפלגה ביחד]]=1,M496+1,0),IF(AND(שבוע_בדילוג[[#This Row],[CycleNumber]]&gt;B496,שבוע_בדילוג[[#This Row],[CycleNumber]]&gt;1),IF(שבוע_בדילוג[[#This Row],[וסת השבוע פעיל?]]&lt;&gt;"",M496+1,""),""))</f>
        <v/>
      </c>
      <c r="N497" s="1" t="str">
        <f>IF(שבוע_בדילוג[[#This Row],[וסת השבוע פעיל?2]]="","",IF(AND(שבוע_בדילוג[[#This Row],[וסת השבוע פעיל?]]&lt;&gt;"",שבוע_בדילוג[[#This Row],[CycleNumber]]&lt;B498,B498&lt;&gt;"",שבוע_בדילוג[[#This Row],[וסת השבוע פעיל?]]&lt;3),IF(L498=0,IF(AND(שבוע_בדילוג[[#This Row],[וסת השבוע פעיל?]]&gt;0,J498=1),0,1),0),""))</f>
        <v/>
      </c>
      <c r="O497" s="1" t="str">
        <f t="shared" si="52"/>
        <v/>
      </c>
      <c r="P497" s="1" t="str">
        <f>IF(AND(שבוע_בדילוג[[#This Row],[חיזוי - שבוע]]=1,K498=1),1,"")</f>
        <v/>
      </c>
      <c r="Q497" s="1" t="str">
        <f>IF(AND(שבוע_בדילוג[[#This Row],[וסת השבוע פעיל?]]&lt;3,OR(שבוע_בדילוג[[#This Row],[CycleNumber]]&gt;B498,B498="")),1,"")</f>
        <v/>
      </c>
      <c r="R497" s="1" t="str">
        <f>IF(AND(שבוע_בדילוג[[#This Row],[חיזוי - שבוע]]&lt;&gt;"",שבוע_בדילוג[[#This Row],[וסת השבוע פעיל?2]]=""),1,"")</f>
        <v/>
      </c>
      <c r="S497" s="1" t="str">
        <f>IF(שבוע_בדילוג[[#This Row],[האישה קבעה וסת שבוע בדילוג?]]=1,IF(שבוע_בדילוג[[#This Row],[וסת השבוע פעיל?]]&lt;3,1,0),"")</f>
        <v/>
      </c>
      <c r="T4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7" s="1" t="str">
        <f t="shared" ref="U497:U560" si="53">IF(B497&gt;2,IF(AND(F497=F496,F496=F495),1,0),"")</f>
        <v/>
      </c>
      <c r="V497" s="1" t="str">
        <f t="shared" si="50"/>
        <v/>
      </c>
      <c r="W497" s="1" t="str">
        <f t="shared" si="51"/>
        <v/>
      </c>
      <c r="X497" s="1" t="str">
        <f>IF(שבוע_בדילוג[[#This Row],[3 הפלגות זהות]]="","",IF(שבוע_בדילוג[[#This Row],[3 הפלגות זהות]]=1,שבוע_בדילוג[[#This Row],[LengthofCycle]],X496))</f>
        <v/>
      </c>
      <c r="Z497" s="1" t="str">
        <f>IF(OR(שבוע_בדילוג[[#This Row],[הווסת פעיל?]]=0,שבוע_בדילוג[[#This Row],[הווסת פעיל?]]=""),"",SUM(Z496,שבוע_בדילוג[[#This Row],[הווסת פעיל?]]))</f>
        <v/>
      </c>
      <c r="AA497" s="1" t="str">
        <f>IF(AND(שבוע_בדילוג[[#This Row],[כמה מחזורים עד עקירה]]&lt;&gt;"",Z498=""),שבוע_בדילוג[[#This Row],[כמה מחזורים עד עקירה]],"")</f>
        <v/>
      </c>
      <c r="AB497" s="1" t="str">
        <f>IF(AND(שבוע_בדילוג[[#This Row],[הווסת פעיל?]]=1,שבוע_בדילוג[[#This Row],[וסת קבוע אחרון]]&lt;&gt;X496),שבוע_בדילוג[[#This Row],[וסת קבוע אחרון]],"")</f>
        <v/>
      </c>
      <c r="AC497" s="1" t="str">
        <f>IF(AND(שבוע_בדילוג[[#This Row],[הווסת פעיל?]]=1,Y496=0,שבוע_בדילוג[[#This Row],[וסת קבוע אחרון]]=X496),שבוע_בדילוג[[#This Row],[וסת קבוע אחרון]],"")</f>
        <v/>
      </c>
      <c r="AD497" s="1" t="str">
        <f>IF(AND(שבוע_בדילוג[[#This Row],[הווסת פעיל?]]=1,Y496=0,שבוע_בדילוג[[#This Row],[וסת קבוע אחרון]]&lt;&gt;X496),1,"")</f>
        <v/>
      </c>
      <c r="AE497" s="1" t="str">
        <f>IF(AND(שבוע_בדילוג[[#This Row],[הווסת פעיל?]]&lt;&gt;"",B498=1),שבוע_בדילוג[[#This Row],[CycleNumber]],"")</f>
        <v/>
      </c>
      <c r="AF497" s="1" t="str">
        <f>IF(AND(שבוע_בדילוג[[#This Row],[הווסת פעיל?]]&lt;&gt;"",Y496=""),שבוע_בדילוג[[#This Row],[CycleNumber]],"")</f>
        <v/>
      </c>
      <c r="AG497" s="1" t="str">
        <f>IF(B498=1,"",IF(שבוע_בדילוג[[#This Row],[הווסת פעיל?]]=1,IF(שבוע_בדילוג[[#This Row],[וסת קבוע אחרון]]=F498,1,0),""))</f>
        <v/>
      </c>
      <c r="AH497" s="1" t="str">
        <f>IF(B498=1,"",IF(שבוע_בדילוג[[#This Row],[הווסת פעיל?]]=1,IF(OR(שבוע_בדילוג[[#This Row],[וסת קבוע אחרון]]=F498,F498=שבוע_בדילוג[[#This Row],[LengthofCycle]]),1,0),""))</f>
        <v/>
      </c>
      <c r="AI497" s="1" t="str">
        <f>IF(B498=1,"",IF(שבוע_בדילוג[[#This Row],[הווסת פעיל?]]=1,IF(OR(שבוע_בדילוג[[#This Row],[וסת קבוע אחרון]]=F498,F498=שבוע_בדילוג[[#This Row],[LengthofCycle]],AND(שבוע_בדילוג[[#This Row],[LengthofCycle]]&lt;&gt;שבוע_בדילוג[[#This Row],[וסת קבוע אחרון]],OR(F498=28,F498=29))),1,0),""))</f>
        <v/>
      </c>
      <c r="AJ497" s="1" t="str">
        <f>IF(AND(שבוע_בדילוג[[#This Row],[הווסת פעיל?]]=1,B498=1),1,"")</f>
        <v/>
      </c>
      <c r="AK497" s="4">
        <f>IF(AND(שבוע_בדילוג[[#This Row],[הווסת פעיל?]]&lt;&gt;1,B498&lt;&gt;1,B498&lt;&gt;""),IF(שבוע_בדילוג[[#This Row],[LengthofCycle]]=F498,1,0),"")</f>
        <v>1</v>
      </c>
      <c r="AL497" s="4">
        <f>IF(AND(שבוע_בדילוג[[#This Row],[הווסת פעיל?]]&lt;&gt;1,B498&lt;&gt;1,B498&lt;&gt;""),IF(OR(שבוע_בדילוג[[#This Row],[LengthofCycle]]=F498,F498=29),1,0),"")</f>
        <v>1</v>
      </c>
      <c r="AM497" s="4">
        <f>IF(AND(שבוע_בדילוג[[#This Row],[הווסת פעיל?]]&lt;&gt;1,B498&lt;&gt;1,B498&lt;&gt;""),IF(OR(שבוע_בדילוג[[#This Row],[LengthofCycle]]=F498,F498=29,F498=28),1,0),"")</f>
        <v>1</v>
      </c>
    </row>
    <row r="498" spans="1:39" x14ac:dyDescent="0.25">
      <c r="A498" s="1" t="s">
        <v>99</v>
      </c>
      <c r="B498" s="1">
        <v>2</v>
      </c>
      <c r="C498" s="1">
        <v>1</v>
      </c>
      <c r="D498" s="1">
        <v>1</v>
      </c>
      <c r="E498" s="1">
        <v>0</v>
      </c>
      <c r="F498" s="1">
        <v>31</v>
      </c>
      <c r="H498" s="1">
        <f>שבוע_בדילוג[[#This Row],[LengthofCycle]]+1</f>
        <v>32</v>
      </c>
      <c r="I498" s="1" t="str">
        <f>IF(IFERROR(LOOKUP(שבוע_בדילוג[[#This Row],[ClientID]],קביעויות[השבוע בדילוג]),FALSE)=שבוע_בדילוג[[#This Row],[ClientID]],1,"")</f>
        <v/>
      </c>
      <c r="J498" s="1" t="str">
        <f>IF(AND(שבוע_בדילוג[[#This Row],[CycleNumber]]&gt;1,OR(B499="",שבוע_בדילוג[[#This Row],[CycleNumber]]&gt;B497)),IF(OR(AND(שבוע_בדילוג[[#This Row],[LengthofCycle]]=29,F497=29),AND(שבוע_בדילוג[[#This Row],[LengthofCycle]]=36,F497=36)),1,""),"")</f>
        <v/>
      </c>
      <c r="K498" s="1" t="str">
        <f>IF(AND(שבוע_בדילוג[[#This Row],[וסת השבוע]]=1,J497=1,שבוע_בדילוג[[#This Row],[CycleNumber]]&gt;B497),1,"")</f>
        <v/>
      </c>
      <c r="L498" s="1" t="str">
        <f>IF(שבוע_בדילוג[[#This Row],[CycleNumber]]=1,"",IF(שבוע_בדילוג[[#This Row],[וסת השבוע]]=1,0,IF(L497="","",IF(L497=0,IF(שבוע_בדילוג[[#This Row],[LengthofCycle]]=29,0,1),IF(L497=1,IF(שבוע_בדילוג[[#This Row],[LengthofCycle]]+F497=29*2,0,2),IF(L497=2,IF(שבוע_בדילוג[[#This Row],[LengthofCycle]]+F497+F496=29*3,0,3),""))))))</f>
        <v/>
      </c>
      <c r="M498" s="1" t="str">
        <f>IF(שבוע_בדילוג[[#This Row],[וסת השבוע]]=1,IF(שבוע_בדילוג[[#This Row],[וסת השבוע וההפלגה ביחד]]=1,M497+1,0),IF(AND(שבוע_בדילוג[[#This Row],[CycleNumber]]&gt;B497,שבוע_בדילוג[[#This Row],[CycleNumber]]&gt;1),IF(שבוע_בדילוג[[#This Row],[וסת השבוע פעיל?]]&lt;&gt;"",M497+1,""),""))</f>
        <v/>
      </c>
      <c r="N498" s="1" t="str">
        <f>IF(שבוע_בדילוג[[#This Row],[וסת השבוע פעיל?2]]="","",IF(AND(שבוע_בדילוג[[#This Row],[וסת השבוע פעיל?]]&lt;&gt;"",שבוע_בדילוג[[#This Row],[CycleNumber]]&lt;B499,B499&lt;&gt;"",שבוע_בדילוג[[#This Row],[וסת השבוע פעיל?]]&lt;3),IF(L499=0,IF(AND(שבוע_בדילוג[[#This Row],[וסת השבוע פעיל?]]&gt;0,J499=1),0,1),0),""))</f>
        <v/>
      </c>
      <c r="O498" s="1" t="str">
        <f t="shared" si="52"/>
        <v/>
      </c>
      <c r="P498" s="1" t="str">
        <f>IF(AND(שבוע_בדילוג[[#This Row],[חיזוי - שבוע]]=1,K499=1),1,"")</f>
        <v/>
      </c>
      <c r="Q498" s="1" t="str">
        <f>IF(AND(שבוע_בדילוג[[#This Row],[וסת השבוע פעיל?]]&lt;3,OR(שבוע_בדילוג[[#This Row],[CycleNumber]]&gt;B499,B499="")),1,"")</f>
        <v/>
      </c>
      <c r="R498" s="1" t="str">
        <f>IF(AND(שבוע_בדילוג[[#This Row],[חיזוי - שבוע]]&lt;&gt;"",שבוע_בדילוג[[#This Row],[וסת השבוע פעיל?2]]=""),1,"")</f>
        <v/>
      </c>
      <c r="S498" s="1" t="str">
        <f>IF(שבוע_בדילוג[[#This Row],[האישה קבעה וסת שבוע בדילוג?]]=1,IF(שבוע_בדילוג[[#This Row],[וסת השבוע פעיל?]]&lt;3,1,0),"")</f>
        <v/>
      </c>
      <c r="T4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8" s="1" t="str">
        <f t="shared" si="53"/>
        <v/>
      </c>
      <c r="V498" s="1" t="str">
        <f t="shared" ref="V498:V561" si="54">IF(B498&gt;3,IF(AND(F498=F497,F497=F496,F496=F495),1,0),"")</f>
        <v/>
      </c>
      <c r="W498" s="1" t="str">
        <f t="shared" si="51"/>
        <v/>
      </c>
      <c r="X498" s="1" t="str">
        <f>IF(שבוע_בדילוג[[#This Row],[3 הפלגות זהות]]="","",IF(שבוע_בדילוג[[#This Row],[3 הפלגות זהות]]=1,שבוע_בדילוג[[#This Row],[LengthofCycle]],X497))</f>
        <v/>
      </c>
      <c r="Z498" s="1" t="str">
        <f>IF(OR(שבוע_בדילוג[[#This Row],[הווסת פעיל?]]=0,שבוע_בדילוג[[#This Row],[הווסת פעיל?]]=""),"",SUM(Z497,שבוע_בדילוג[[#This Row],[הווסת פעיל?]]))</f>
        <v/>
      </c>
      <c r="AA498" s="1" t="str">
        <f>IF(AND(שבוע_בדילוג[[#This Row],[כמה מחזורים עד עקירה]]&lt;&gt;"",Z499=""),שבוע_בדילוג[[#This Row],[כמה מחזורים עד עקירה]],"")</f>
        <v/>
      </c>
      <c r="AB498" s="1" t="str">
        <f>IF(AND(שבוע_בדילוג[[#This Row],[הווסת פעיל?]]=1,שבוע_בדילוג[[#This Row],[וסת קבוע אחרון]]&lt;&gt;X497),שבוע_בדילוג[[#This Row],[וסת קבוע אחרון]],"")</f>
        <v/>
      </c>
      <c r="AC498" s="1" t="str">
        <f>IF(AND(שבוע_בדילוג[[#This Row],[הווסת פעיל?]]=1,Y497=0,שבוע_בדילוג[[#This Row],[וסת קבוע אחרון]]=X497),שבוע_בדילוג[[#This Row],[וסת קבוע אחרון]],"")</f>
        <v/>
      </c>
      <c r="AD498" s="1" t="str">
        <f>IF(AND(שבוע_בדילוג[[#This Row],[הווסת פעיל?]]=1,Y497=0,שבוע_בדילוג[[#This Row],[וסת קבוע אחרון]]&lt;&gt;X497),1,"")</f>
        <v/>
      </c>
      <c r="AE498" s="1" t="str">
        <f>IF(AND(שבוע_בדילוג[[#This Row],[הווסת פעיל?]]&lt;&gt;"",B499=1),שבוע_בדילוג[[#This Row],[CycleNumber]],"")</f>
        <v/>
      </c>
      <c r="AF498" s="1" t="str">
        <f>IF(AND(שבוע_בדילוג[[#This Row],[הווסת פעיל?]]&lt;&gt;"",Y497=""),שבוע_בדילוג[[#This Row],[CycleNumber]],"")</f>
        <v/>
      </c>
      <c r="AG498" s="1" t="str">
        <f>IF(B499=1,"",IF(שבוע_בדילוג[[#This Row],[הווסת פעיל?]]=1,IF(שבוע_בדילוג[[#This Row],[וסת קבוע אחרון]]=F499,1,0),""))</f>
        <v/>
      </c>
      <c r="AH498" s="1" t="str">
        <f>IF(B499=1,"",IF(שבוע_בדילוג[[#This Row],[הווסת פעיל?]]=1,IF(OR(שבוע_בדילוג[[#This Row],[וסת קבוע אחרון]]=F499,F499=שבוע_בדילוג[[#This Row],[LengthofCycle]]),1,0),""))</f>
        <v/>
      </c>
      <c r="AI498" s="1" t="str">
        <f>IF(B499=1,"",IF(שבוע_בדילוג[[#This Row],[הווסת פעיל?]]=1,IF(OR(שבוע_בדילוג[[#This Row],[וסת קבוע אחרון]]=F499,F499=שבוע_בדילוג[[#This Row],[LengthofCycle]],AND(שבוע_בדילוג[[#This Row],[LengthofCycle]]&lt;&gt;שבוע_בדילוג[[#This Row],[וסת קבוע אחרון]],OR(F499=28,F499=29))),1,0),""))</f>
        <v/>
      </c>
      <c r="AJ498" s="1" t="str">
        <f>IF(AND(שבוע_בדילוג[[#This Row],[הווסת פעיל?]]=1,B499=1),1,"")</f>
        <v/>
      </c>
      <c r="AK498" s="4">
        <f>IF(AND(שבוע_בדילוג[[#This Row],[הווסת פעיל?]]&lt;&gt;1,B499&lt;&gt;1,B499&lt;&gt;""),IF(שבוע_בדילוג[[#This Row],[LengthofCycle]]=F499,1,0),"")</f>
        <v>0</v>
      </c>
      <c r="AL498" s="4">
        <f>IF(AND(שבוע_בדילוג[[#This Row],[הווסת פעיל?]]&lt;&gt;1,B499&lt;&gt;1,B499&lt;&gt;""),IF(OR(שבוע_בדילוג[[#This Row],[LengthofCycle]]=F499,F499=29),1,0),"")</f>
        <v>0</v>
      </c>
      <c r="AM498" s="4">
        <f>IF(AND(שבוע_בדילוג[[#This Row],[הווסת פעיל?]]&lt;&gt;1,B499&lt;&gt;1,B499&lt;&gt;""),IF(OR(שבוע_בדילוג[[#This Row],[LengthofCycle]]=F499,F499=29,F499=28),1,0),"")</f>
        <v>0</v>
      </c>
    </row>
    <row r="499" spans="1:39" x14ac:dyDescent="0.25">
      <c r="A499" s="1" t="s">
        <v>99</v>
      </c>
      <c r="B499" s="1">
        <v>3</v>
      </c>
      <c r="C499" s="1">
        <v>1</v>
      </c>
      <c r="D499" s="1">
        <v>1</v>
      </c>
      <c r="E499" s="1">
        <v>0</v>
      </c>
      <c r="F499" s="1">
        <v>33</v>
      </c>
      <c r="H499" s="1">
        <f>שבוע_בדילוג[[#This Row],[LengthofCycle]]+1</f>
        <v>34</v>
      </c>
      <c r="I499" s="1" t="str">
        <f>IF(IFERROR(LOOKUP(שבוע_בדילוג[[#This Row],[ClientID]],קביעויות[השבוע בדילוג]),FALSE)=שבוע_בדילוג[[#This Row],[ClientID]],1,"")</f>
        <v/>
      </c>
      <c r="J499" s="1" t="str">
        <f>IF(AND(שבוע_בדילוג[[#This Row],[CycleNumber]]&gt;1,OR(B500="",שבוע_בדילוג[[#This Row],[CycleNumber]]&gt;B498)),IF(OR(AND(שבוע_בדילוג[[#This Row],[LengthofCycle]]=29,F498=29),AND(שבוע_בדילוג[[#This Row],[LengthofCycle]]=36,F498=36)),1,""),"")</f>
        <v/>
      </c>
      <c r="K499" s="1" t="str">
        <f>IF(AND(שבוע_בדילוג[[#This Row],[וסת השבוע]]=1,J498=1,שבוע_בדילוג[[#This Row],[CycleNumber]]&gt;B498),1,"")</f>
        <v/>
      </c>
      <c r="L499" s="1" t="str">
        <f>IF(שבוע_בדילוג[[#This Row],[CycleNumber]]=1,"",IF(שבוע_בדילוג[[#This Row],[וסת השבוע]]=1,0,IF(L498="","",IF(L498=0,IF(שבוע_בדילוג[[#This Row],[LengthofCycle]]=29,0,1),IF(L498=1,IF(שבוע_בדילוג[[#This Row],[LengthofCycle]]+F498=29*2,0,2),IF(L498=2,IF(שבוע_בדילוג[[#This Row],[LengthofCycle]]+F498+F497=29*3,0,3),""))))))</f>
        <v/>
      </c>
      <c r="M499" s="1" t="str">
        <f>IF(שבוע_בדילוג[[#This Row],[וסת השבוע]]=1,IF(שבוע_בדילוג[[#This Row],[וסת השבוע וההפלגה ביחד]]=1,M498+1,0),IF(AND(שבוע_בדילוג[[#This Row],[CycleNumber]]&gt;B498,שבוע_בדילוג[[#This Row],[CycleNumber]]&gt;1),IF(שבוע_בדילוג[[#This Row],[וסת השבוע פעיל?]]&lt;&gt;"",M498+1,""),""))</f>
        <v/>
      </c>
      <c r="N499" s="1" t="str">
        <f>IF(שבוע_בדילוג[[#This Row],[וסת השבוע פעיל?2]]="","",IF(AND(שבוע_בדילוג[[#This Row],[וסת השבוע פעיל?]]&lt;&gt;"",שבוע_בדילוג[[#This Row],[CycleNumber]]&lt;B500,B500&lt;&gt;"",שבוע_בדילוג[[#This Row],[וסת השבוע פעיל?]]&lt;3),IF(L500=0,IF(AND(שבוע_בדילוג[[#This Row],[וסת השבוע פעיל?]]&gt;0,J500=1),0,1),0),""))</f>
        <v/>
      </c>
      <c r="O499" s="1" t="str">
        <f t="shared" si="52"/>
        <v/>
      </c>
      <c r="P499" s="1" t="str">
        <f>IF(AND(שבוע_בדילוג[[#This Row],[חיזוי - שבוע]]=1,K500=1),1,"")</f>
        <v/>
      </c>
      <c r="Q499" s="1" t="str">
        <f>IF(AND(שבוע_בדילוג[[#This Row],[וסת השבוע פעיל?]]&lt;3,OR(שבוע_בדילוג[[#This Row],[CycleNumber]]&gt;B500,B500="")),1,"")</f>
        <v/>
      </c>
      <c r="R499" s="1" t="str">
        <f>IF(AND(שבוע_בדילוג[[#This Row],[חיזוי - שבוע]]&lt;&gt;"",שבוע_בדילוג[[#This Row],[וסת השבוע פעיל?2]]=""),1,"")</f>
        <v/>
      </c>
      <c r="S499" s="1" t="str">
        <f>IF(שבוע_בדילוג[[#This Row],[האישה קבעה וסת שבוע בדילוג?]]=1,IF(שבוע_בדילוג[[#This Row],[וסת השבוע פעיל?]]&lt;3,1,0),"")</f>
        <v/>
      </c>
      <c r="T4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499" s="1">
        <f t="shared" si="53"/>
        <v>0</v>
      </c>
      <c r="V499" s="1" t="str">
        <f t="shared" si="54"/>
        <v/>
      </c>
      <c r="W499" s="1" t="str">
        <f t="shared" ref="W499:W562" si="55">IF(B499&gt;4,IF(AND(F499=F498,F498=F497,F497=F496,F496=F495),1,0),"")</f>
        <v/>
      </c>
      <c r="X499" s="1" t="str">
        <f>IF(שבוע_בדילוג[[#This Row],[3 הפלגות זהות]]="","",IF(שבוע_בדילוג[[#This Row],[3 הפלגות זהות]]=1,שבוע_בדילוג[[#This Row],[LengthofCycle]],X498))</f>
        <v/>
      </c>
      <c r="Z499" s="1" t="str">
        <f>IF(OR(שבוע_בדילוג[[#This Row],[הווסת פעיל?]]=0,שבוע_בדילוג[[#This Row],[הווסת פעיל?]]=""),"",SUM(Z498,שבוע_בדילוג[[#This Row],[הווסת פעיל?]]))</f>
        <v/>
      </c>
      <c r="AA499" s="1" t="str">
        <f>IF(AND(שבוע_בדילוג[[#This Row],[כמה מחזורים עד עקירה]]&lt;&gt;"",Z500=""),שבוע_בדילוג[[#This Row],[כמה מחזורים עד עקירה]],"")</f>
        <v/>
      </c>
      <c r="AB499" s="1" t="str">
        <f>IF(AND(שבוע_בדילוג[[#This Row],[הווסת פעיל?]]=1,שבוע_בדילוג[[#This Row],[וסת קבוע אחרון]]&lt;&gt;X498),שבוע_בדילוג[[#This Row],[וסת קבוע אחרון]],"")</f>
        <v/>
      </c>
      <c r="AC499" s="1" t="str">
        <f>IF(AND(שבוע_בדילוג[[#This Row],[הווסת פעיל?]]=1,Y498=0,שבוע_בדילוג[[#This Row],[וסת קבוע אחרון]]=X498),שבוע_בדילוג[[#This Row],[וסת קבוע אחרון]],"")</f>
        <v/>
      </c>
      <c r="AD499" s="1" t="str">
        <f>IF(AND(שבוע_בדילוג[[#This Row],[הווסת פעיל?]]=1,Y498=0,שבוע_בדילוג[[#This Row],[וסת קבוע אחרון]]&lt;&gt;X498),1,"")</f>
        <v/>
      </c>
      <c r="AE499" s="1" t="str">
        <f>IF(AND(שבוע_בדילוג[[#This Row],[הווסת פעיל?]]&lt;&gt;"",B500=1),שבוע_בדילוג[[#This Row],[CycleNumber]],"")</f>
        <v/>
      </c>
      <c r="AF499" s="1" t="str">
        <f>IF(AND(שבוע_בדילוג[[#This Row],[הווסת פעיל?]]&lt;&gt;"",Y498=""),שבוע_בדילוג[[#This Row],[CycleNumber]],"")</f>
        <v/>
      </c>
      <c r="AG499" s="1" t="str">
        <f>IF(B500=1,"",IF(שבוע_בדילוג[[#This Row],[הווסת פעיל?]]=1,IF(שבוע_בדילוג[[#This Row],[וסת קבוע אחרון]]=F500,1,0),""))</f>
        <v/>
      </c>
      <c r="AH499" s="1" t="str">
        <f>IF(B500=1,"",IF(שבוע_בדילוג[[#This Row],[הווסת פעיל?]]=1,IF(OR(שבוע_בדילוג[[#This Row],[וסת קבוע אחרון]]=F500,F500=שבוע_בדילוג[[#This Row],[LengthofCycle]]),1,0),""))</f>
        <v/>
      </c>
      <c r="AI499" s="1" t="str">
        <f>IF(B500=1,"",IF(שבוע_בדילוג[[#This Row],[הווסת פעיל?]]=1,IF(OR(שבוע_בדילוג[[#This Row],[וסת קבוע אחרון]]=F500,F500=שבוע_בדילוג[[#This Row],[LengthofCycle]],AND(שבוע_בדילוג[[#This Row],[LengthofCycle]]&lt;&gt;שבוע_בדילוג[[#This Row],[וסת קבוע אחרון]],OR(F500=28,F500=29))),1,0),""))</f>
        <v/>
      </c>
      <c r="AJ499" s="1" t="str">
        <f>IF(AND(שבוע_בדילוג[[#This Row],[הווסת פעיל?]]=1,B500=1),1,"")</f>
        <v/>
      </c>
      <c r="AK499" s="4">
        <f>IF(AND(שבוע_בדילוג[[#This Row],[הווסת פעיל?]]&lt;&gt;1,B500&lt;&gt;1,B500&lt;&gt;""),IF(שבוע_בדילוג[[#This Row],[LengthofCycle]]=F500,1,0),"")</f>
        <v>0</v>
      </c>
      <c r="AL499" s="4">
        <f>IF(AND(שבוע_בדילוג[[#This Row],[הווסת פעיל?]]&lt;&gt;1,B500&lt;&gt;1,B500&lt;&gt;""),IF(OR(שבוע_בדילוג[[#This Row],[LengthofCycle]]=F500,F500=29),1,0),"")</f>
        <v>0</v>
      </c>
      <c r="AM499" s="4">
        <f>IF(AND(שבוע_בדילוג[[#This Row],[הווסת פעיל?]]&lt;&gt;1,B500&lt;&gt;1,B500&lt;&gt;""),IF(OR(שבוע_בדילוג[[#This Row],[LengthofCycle]]=F500,F500=29,F500=28),1,0),"")</f>
        <v>0</v>
      </c>
    </row>
    <row r="500" spans="1:39" x14ac:dyDescent="0.25">
      <c r="A500" s="1" t="s">
        <v>99</v>
      </c>
      <c r="B500" s="1">
        <v>4</v>
      </c>
      <c r="C500" s="1">
        <v>1</v>
      </c>
      <c r="D500" s="1">
        <v>1</v>
      </c>
      <c r="E500" s="1">
        <v>0</v>
      </c>
      <c r="F500" s="1">
        <v>32</v>
      </c>
      <c r="H500" s="1">
        <f>שבוע_בדילוג[[#This Row],[LengthofCycle]]+1</f>
        <v>33</v>
      </c>
      <c r="I500" s="1" t="str">
        <f>IF(IFERROR(LOOKUP(שבוע_בדילוג[[#This Row],[ClientID]],קביעויות[השבוע בדילוג]),FALSE)=שבוע_בדילוג[[#This Row],[ClientID]],1,"")</f>
        <v/>
      </c>
      <c r="J500" s="1" t="str">
        <f>IF(AND(שבוע_בדילוג[[#This Row],[CycleNumber]]&gt;1,OR(B501="",שבוע_בדילוג[[#This Row],[CycleNumber]]&gt;B499)),IF(OR(AND(שבוע_בדילוג[[#This Row],[LengthofCycle]]=29,F499=29),AND(שבוע_בדילוג[[#This Row],[LengthofCycle]]=36,F499=36)),1,""),"")</f>
        <v/>
      </c>
      <c r="K500" s="1" t="str">
        <f>IF(AND(שבוע_בדילוג[[#This Row],[וסת השבוע]]=1,J499=1,שבוע_בדילוג[[#This Row],[CycleNumber]]&gt;B499),1,"")</f>
        <v/>
      </c>
      <c r="L500" s="1" t="str">
        <f>IF(שבוע_בדילוג[[#This Row],[CycleNumber]]=1,"",IF(שבוע_בדילוג[[#This Row],[וסת השבוע]]=1,0,IF(L499="","",IF(L499=0,IF(שבוע_בדילוג[[#This Row],[LengthofCycle]]=29,0,1),IF(L499=1,IF(שבוע_בדילוג[[#This Row],[LengthofCycle]]+F499=29*2,0,2),IF(L499=2,IF(שבוע_בדילוג[[#This Row],[LengthofCycle]]+F499+F498=29*3,0,3),""))))))</f>
        <v/>
      </c>
      <c r="M500" s="1" t="str">
        <f>IF(שבוע_בדילוג[[#This Row],[וסת השבוע]]=1,IF(שבוע_בדילוג[[#This Row],[וסת השבוע וההפלגה ביחד]]=1,M499+1,0),IF(AND(שבוע_בדילוג[[#This Row],[CycleNumber]]&gt;B499,שבוע_בדילוג[[#This Row],[CycleNumber]]&gt;1),IF(שבוע_בדילוג[[#This Row],[וסת השבוע פעיל?]]&lt;&gt;"",M499+1,""),""))</f>
        <v/>
      </c>
      <c r="N500" s="1" t="str">
        <f>IF(שבוע_בדילוג[[#This Row],[וסת השבוע פעיל?2]]="","",IF(AND(שבוע_בדילוג[[#This Row],[וסת השבוע פעיל?]]&lt;&gt;"",שבוע_בדילוג[[#This Row],[CycleNumber]]&lt;B501,B501&lt;&gt;"",שבוע_בדילוג[[#This Row],[וסת השבוע פעיל?]]&lt;3),IF(L501=0,IF(AND(שבוע_בדילוג[[#This Row],[וסת השבוע פעיל?]]&gt;0,J501=1),0,1),0),""))</f>
        <v/>
      </c>
      <c r="O500" s="1" t="str">
        <f t="shared" si="52"/>
        <v/>
      </c>
      <c r="P500" s="1" t="str">
        <f>IF(AND(שבוע_בדילוג[[#This Row],[חיזוי - שבוע]]=1,K501=1),1,"")</f>
        <v/>
      </c>
      <c r="Q500" s="1" t="str">
        <f>IF(AND(שבוע_בדילוג[[#This Row],[וסת השבוע פעיל?]]&lt;3,OR(שבוע_בדילוג[[#This Row],[CycleNumber]]&gt;B501,B501="")),1,"")</f>
        <v/>
      </c>
      <c r="R500" s="1" t="str">
        <f>IF(AND(שבוע_בדילוג[[#This Row],[חיזוי - שבוע]]&lt;&gt;"",שבוע_בדילוג[[#This Row],[וסת השבוע פעיל?2]]=""),1,"")</f>
        <v/>
      </c>
      <c r="S500" s="1" t="str">
        <f>IF(שבוע_בדילוג[[#This Row],[האישה קבעה וסת שבוע בדילוג?]]=1,IF(שבוע_בדילוג[[#This Row],[וסת השבוע פעיל?]]&lt;3,1,0),"")</f>
        <v/>
      </c>
      <c r="T5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0" s="1">
        <f t="shared" si="53"/>
        <v>0</v>
      </c>
      <c r="V500" s="1">
        <f t="shared" si="54"/>
        <v>0</v>
      </c>
      <c r="W500" s="1" t="str">
        <f t="shared" si="55"/>
        <v/>
      </c>
      <c r="X500" s="1" t="str">
        <f>IF(שבוע_בדילוג[[#This Row],[3 הפלגות זהות]]="","",IF(שבוע_בדילוג[[#This Row],[3 הפלגות זהות]]=1,שבוע_בדילוג[[#This Row],[LengthofCycle]],X499))</f>
        <v/>
      </c>
      <c r="Z500" s="1" t="str">
        <f>IF(OR(שבוע_בדילוג[[#This Row],[הווסת פעיל?]]=0,שבוע_בדילוג[[#This Row],[הווסת פעיל?]]=""),"",SUM(Z499,שבוע_בדילוג[[#This Row],[הווסת פעיל?]]))</f>
        <v/>
      </c>
      <c r="AA500" s="1" t="str">
        <f>IF(AND(שבוע_בדילוג[[#This Row],[כמה מחזורים עד עקירה]]&lt;&gt;"",Z501=""),שבוע_בדילוג[[#This Row],[כמה מחזורים עד עקירה]],"")</f>
        <v/>
      </c>
      <c r="AB500" s="1" t="str">
        <f>IF(AND(שבוע_בדילוג[[#This Row],[הווסת פעיל?]]=1,שבוע_בדילוג[[#This Row],[וסת קבוע אחרון]]&lt;&gt;X499),שבוע_בדילוג[[#This Row],[וסת קבוע אחרון]],"")</f>
        <v/>
      </c>
      <c r="AC500" s="1" t="str">
        <f>IF(AND(שבוע_בדילוג[[#This Row],[הווסת פעיל?]]=1,Y499=0,שבוע_בדילוג[[#This Row],[וסת קבוע אחרון]]=X499),שבוע_בדילוג[[#This Row],[וסת קבוע אחרון]],"")</f>
        <v/>
      </c>
      <c r="AD500" s="1" t="str">
        <f>IF(AND(שבוע_בדילוג[[#This Row],[הווסת פעיל?]]=1,Y499=0,שבוע_בדילוג[[#This Row],[וסת קבוע אחרון]]&lt;&gt;X499),1,"")</f>
        <v/>
      </c>
      <c r="AE500" s="1" t="str">
        <f>IF(AND(שבוע_בדילוג[[#This Row],[הווסת פעיל?]]&lt;&gt;"",B501=1),שבוע_בדילוג[[#This Row],[CycleNumber]],"")</f>
        <v/>
      </c>
      <c r="AF500" s="1" t="str">
        <f>IF(AND(שבוע_בדילוג[[#This Row],[הווסת פעיל?]]&lt;&gt;"",Y499=""),שבוע_בדילוג[[#This Row],[CycleNumber]],"")</f>
        <v/>
      </c>
      <c r="AG500" s="1" t="str">
        <f>IF(B501=1,"",IF(שבוע_בדילוג[[#This Row],[הווסת פעיל?]]=1,IF(שבוע_בדילוג[[#This Row],[וסת קבוע אחרון]]=F501,1,0),""))</f>
        <v/>
      </c>
      <c r="AH500" s="1" t="str">
        <f>IF(B501=1,"",IF(שבוע_בדילוג[[#This Row],[הווסת פעיל?]]=1,IF(OR(שבוע_בדילוג[[#This Row],[וסת קבוע אחרון]]=F501,F501=שבוע_בדילוג[[#This Row],[LengthofCycle]]),1,0),""))</f>
        <v/>
      </c>
      <c r="AI500" s="1" t="str">
        <f>IF(B501=1,"",IF(שבוע_בדילוג[[#This Row],[הווסת פעיל?]]=1,IF(OR(שבוע_בדילוג[[#This Row],[וסת קבוע אחרון]]=F501,F501=שבוע_בדילוג[[#This Row],[LengthofCycle]],AND(שבוע_בדילוג[[#This Row],[LengthofCycle]]&lt;&gt;שבוע_בדילוג[[#This Row],[וסת קבוע אחרון]],OR(F501=28,F501=29))),1,0),""))</f>
        <v/>
      </c>
      <c r="AJ500" s="1" t="str">
        <f>IF(AND(שבוע_בדילוג[[#This Row],[הווסת פעיל?]]=1,B501=1),1,"")</f>
        <v/>
      </c>
      <c r="AK500" s="4">
        <f>IF(AND(שבוע_בדילוג[[#This Row],[הווסת פעיל?]]&lt;&gt;1,B501&lt;&gt;1,B501&lt;&gt;""),IF(שבוע_בדילוג[[#This Row],[LengthofCycle]]=F501,1,0),"")</f>
        <v>0</v>
      </c>
      <c r="AL500" s="4">
        <f>IF(AND(שבוע_בדילוג[[#This Row],[הווסת פעיל?]]&lt;&gt;1,B501&lt;&gt;1,B501&lt;&gt;""),IF(OR(שבוע_בדילוג[[#This Row],[LengthofCycle]]=F501,F501=29),1,0),"")</f>
        <v>0</v>
      </c>
      <c r="AM500" s="4">
        <f>IF(AND(שבוע_בדילוג[[#This Row],[הווסת פעיל?]]&lt;&gt;1,B501&lt;&gt;1,B501&lt;&gt;""),IF(OR(שבוע_בדילוג[[#This Row],[LengthofCycle]]=F501,F501=29,F501=28),1,0),"")</f>
        <v>0</v>
      </c>
    </row>
    <row r="501" spans="1:39" x14ac:dyDescent="0.25">
      <c r="A501" s="1" t="s">
        <v>99</v>
      </c>
      <c r="B501" s="1">
        <v>5</v>
      </c>
      <c r="C501" s="1">
        <v>1</v>
      </c>
      <c r="D501" s="1">
        <v>1</v>
      </c>
      <c r="E501" s="1">
        <v>0</v>
      </c>
      <c r="F501" s="1">
        <v>31</v>
      </c>
      <c r="H501" s="1">
        <f>שבוע_בדילוג[[#This Row],[LengthofCycle]]+1</f>
        <v>32</v>
      </c>
      <c r="I501" s="1" t="str">
        <f>IF(IFERROR(LOOKUP(שבוע_בדילוג[[#This Row],[ClientID]],קביעויות[השבוע בדילוג]),FALSE)=שבוע_בדילוג[[#This Row],[ClientID]],1,"")</f>
        <v/>
      </c>
      <c r="J501" s="1" t="str">
        <f>IF(AND(שבוע_בדילוג[[#This Row],[CycleNumber]]&gt;1,OR(B502="",שבוע_בדילוג[[#This Row],[CycleNumber]]&gt;B500)),IF(OR(AND(שבוע_בדילוג[[#This Row],[LengthofCycle]]=29,F500=29),AND(שבוע_בדילוג[[#This Row],[LengthofCycle]]=36,F500=36)),1,""),"")</f>
        <v/>
      </c>
      <c r="K501" s="1" t="str">
        <f>IF(AND(שבוע_בדילוג[[#This Row],[וסת השבוע]]=1,J500=1,שבוע_בדילוג[[#This Row],[CycleNumber]]&gt;B500),1,"")</f>
        <v/>
      </c>
      <c r="L501" s="1" t="str">
        <f>IF(שבוע_בדילוג[[#This Row],[CycleNumber]]=1,"",IF(שבוע_בדילוג[[#This Row],[וסת השבוע]]=1,0,IF(L500="","",IF(L500=0,IF(שבוע_בדילוג[[#This Row],[LengthofCycle]]=29,0,1),IF(L500=1,IF(שבוע_בדילוג[[#This Row],[LengthofCycle]]+F500=29*2,0,2),IF(L500=2,IF(שבוע_בדילוג[[#This Row],[LengthofCycle]]+F500+F499=29*3,0,3),""))))))</f>
        <v/>
      </c>
      <c r="M501" s="1" t="str">
        <f>IF(שבוע_בדילוג[[#This Row],[וסת השבוע]]=1,IF(שבוע_בדילוג[[#This Row],[וסת השבוע וההפלגה ביחד]]=1,M500+1,0),IF(AND(שבוע_בדילוג[[#This Row],[CycleNumber]]&gt;B500,שבוע_בדילוג[[#This Row],[CycleNumber]]&gt;1),IF(שבוע_בדילוג[[#This Row],[וסת השבוע פעיל?]]&lt;&gt;"",M500+1,""),""))</f>
        <v/>
      </c>
      <c r="N501" s="1" t="str">
        <f>IF(שבוע_בדילוג[[#This Row],[וסת השבוע פעיל?2]]="","",IF(AND(שבוע_בדילוג[[#This Row],[וסת השבוע פעיל?]]&lt;&gt;"",שבוע_בדילוג[[#This Row],[CycleNumber]]&lt;B502,B502&lt;&gt;"",שבוע_בדילוג[[#This Row],[וסת השבוע פעיל?]]&lt;3),IF(L502=0,IF(AND(שבוע_בדילוג[[#This Row],[וסת השבוע פעיל?]]&gt;0,J502=1),0,1),0),""))</f>
        <v/>
      </c>
      <c r="O501" s="1" t="str">
        <f t="shared" si="52"/>
        <v/>
      </c>
      <c r="P501" s="1" t="str">
        <f>IF(AND(שבוע_בדילוג[[#This Row],[חיזוי - שבוע]]=1,K502=1),1,"")</f>
        <v/>
      </c>
      <c r="Q501" s="1" t="str">
        <f>IF(AND(שבוע_בדילוג[[#This Row],[וסת השבוע פעיל?]]&lt;3,OR(שבוע_בדילוג[[#This Row],[CycleNumber]]&gt;B502,B502="")),1,"")</f>
        <v/>
      </c>
      <c r="R501" s="1" t="str">
        <f>IF(AND(שבוע_בדילוג[[#This Row],[חיזוי - שבוע]]&lt;&gt;"",שבוע_בדילוג[[#This Row],[וסת השבוע פעיל?2]]=""),1,"")</f>
        <v/>
      </c>
      <c r="S501" s="1" t="str">
        <f>IF(שבוע_בדילוג[[#This Row],[האישה קבעה וסת שבוע בדילוג?]]=1,IF(שבוע_בדילוג[[#This Row],[וסת השבוע פעיל?]]&lt;3,1,0),"")</f>
        <v/>
      </c>
      <c r="T5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1" s="1">
        <f t="shared" si="53"/>
        <v>0</v>
      </c>
      <c r="V501" s="1">
        <f t="shared" si="54"/>
        <v>0</v>
      </c>
      <c r="W501" s="1">
        <f t="shared" si="55"/>
        <v>0</v>
      </c>
      <c r="X501" s="1" t="str">
        <f>IF(שבוע_בדילוג[[#This Row],[3 הפלגות זהות]]="","",IF(שבוע_בדילוג[[#This Row],[3 הפלגות זהות]]=1,שבוע_בדילוג[[#This Row],[LengthofCycle]],X500))</f>
        <v/>
      </c>
      <c r="Z501" s="1" t="str">
        <f>IF(OR(שבוע_בדילוג[[#This Row],[הווסת פעיל?]]=0,שבוע_בדילוג[[#This Row],[הווסת פעיל?]]=""),"",SUM(Z500,שבוע_בדילוג[[#This Row],[הווסת פעיל?]]))</f>
        <v/>
      </c>
      <c r="AA501" s="1" t="str">
        <f>IF(AND(שבוע_בדילוג[[#This Row],[כמה מחזורים עד עקירה]]&lt;&gt;"",Z502=""),שבוע_בדילוג[[#This Row],[כמה מחזורים עד עקירה]],"")</f>
        <v/>
      </c>
      <c r="AB501" s="1" t="str">
        <f>IF(AND(שבוע_בדילוג[[#This Row],[הווסת פעיל?]]=1,שבוע_בדילוג[[#This Row],[וסת קבוע אחרון]]&lt;&gt;X500),שבוע_בדילוג[[#This Row],[וסת קבוע אחרון]],"")</f>
        <v/>
      </c>
      <c r="AC501" s="1" t="str">
        <f>IF(AND(שבוע_בדילוג[[#This Row],[הווסת פעיל?]]=1,Y500=0,שבוע_בדילוג[[#This Row],[וסת קבוע אחרון]]=X500),שבוע_בדילוג[[#This Row],[וסת קבוע אחרון]],"")</f>
        <v/>
      </c>
      <c r="AD501" s="1" t="str">
        <f>IF(AND(שבוע_בדילוג[[#This Row],[הווסת פעיל?]]=1,Y500=0,שבוע_בדילוג[[#This Row],[וסת קבוע אחרון]]&lt;&gt;X500),1,"")</f>
        <v/>
      </c>
      <c r="AE501" s="1" t="str">
        <f>IF(AND(שבוע_בדילוג[[#This Row],[הווסת פעיל?]]&lt;&gt;"",B502=1),שבוע_בדילוג[[#This Row],[CycleNumber]],"")</f>
        <v/>
      </c>
      <c r="AF501" s="1" t="str">
        <f>IF(AND(שבוע_בדילוג[[#This Row],[הווסת פעיל?]]&lt;&gt;"",Y500=""),שבוע_בדילוג[[#This Row],[CycleNumber]],"")</f>
        <v/>
      </c>
      <c r="AG501" s="1" t="str">
        <f>IF(B502=1,"",IF(שבוע_בדילוג[[#This Row],[הווסת פעיל?]]=1,IF(שבוע_בדילוג[[#This Row],[וסת קבוע אחרון]]=F502,1,0),""))</f>
        <v/>
      </c>
      <c r="AH501" s="1" t="str">
        <f>IF(B502=1,"",IF(שבוע_בדילוג[[#This Row],[הווסת פעיל?]]=1,IF(OR(שבוע_בדילוג[[#This Row],[וסת קבוע אחרון]]=F502,F502=שבוע_בדילוג[[#This Row],[LengthofCycle]]),1,0),""))</f>
        <v/>
      </c>
      <c r="AI501" s="1" t="str">
        <f>IF(B502=1,"",IF(שבוע_בדילוג[[#This Row],[הווסת פעיל?]]=1,IF(OR(שבוע_בדילוג[[#This Row],[וסת קבוע אחרון]]=F502,F502=שבוע_בדילוג[[#This Row],[LengthofCycle]],AND(שבוע_בדילוג[[#This Row],[LengthofCycle]]&lt;&gt;שבוע_בדילוג[[#This Row],[וסת קבוע אחרון]],OR(F502=28,F502=29))),1,0),""))</f>
        <v/>
      </c>
      <c r="AJ501" s="1" t="str">
        <f>IF(AND(שבוע_בדילוג[[#This Row],[הווסת פעיל?]]=1,B502=1),1,"")</f>
        <v/>
      </c>
      <c r="AK501" s="4">
        <f>IF(AND(שבוע_בדילוג[[#This Row],[הווסת פעיל?]]&lt;&gt;1,B502&lt;&gt;1,B502&lt;&gt;""),IF(שבוע_בדילוג[[#This Row],[LengthofCycle]]=F502,1,0),"")</f>
        <v>0</v>
      </c>
      <c r="AL501" s="4">
        <f>IF(AND(שבוע_בדילוג[[#This Row],[הווסת פעיל?]]&lt;&gt;1,B502&lt;&gt;1,B502&lt;&gt;""),IF(OR(שבוע_בדילוג[[#This Row],[LengthofCycle]]=F502,F502=29),1,0),"")</f>
        <v>0</v>
      </c>
      <c r="AM501" s="4">
        <f>IF(AND(שבוע_בדילוג[[#This Row],[הווסת פעיל?]]&lt;&gt;1,B502&lt;&gt;1,B502&lt;&gt;""),IF(OR(שבוע_בדילוג[[#This Row],[LengthofCycle]]=F502,F502=29,F502=28),1,0),"")</f>
        <v>0</v>
      </c>
    </row>
    <row r="502" spans="1:39" x14ac:dyDescent="0.25">
      <c r="A502" s="1" t="s">
        <v>99</v>
      </c>
      <c r="B502" s="1">
        <v>6</v>
      </c>
      <c r="C502" s="1">
        <v>1</v>
      </c>
      <c r="D502" s="1">
        <v>1</v>
      </c>
      <c r="E502" s="1">
        <v>0</v>
      </c>
      <c r="F502" s="1">
        <v>33</v>
      </c>
      <c r="H502" s="1">
        <f>שבוע_בדילוג[[#This Row],[LengthofCycle]]+1</f>
        <v>34</v>
      </c>
      <c r="I502" s="1" t="str">
        <f>IF(IFERROR(LOOKUP(שבוע_בדילוג[[#This Row],[ClientID]],קביעויות[השבוע בדילוג]),FALSE)=שבוע_בדילוג[[#This Row],[ClientID]],1,"")</f>
        <v/>
      </c>
      <c r="J502" s="1" t="str">
        <f>IF(AND(שבוע_בדילוג[[#This Row],[CycleNumber]]&gt;1,OR(B503="",שבוע_בדילוג[[#This Row],[CycleNumber]]&gt;B501)),IF(OR(AND(שבוע_בדילוג[[#This Row],[LengthofCycle]]=29,F501=29),AND(שבוע_בדילוג[[#This Row],[LengthofCycle]]=36,F501=36)),1,""),"")</f>
        <v/>
      </c>
      <c r="K502" s="1" t="str">
        <f>IF(AND(שבוע_בדילוג[[#This Row],[וסת השבוע]]=1,J501=1,שבוע_בדילוג[[#This Row],[CycleNumber]]&gt;B501),1,"")</f>
        <v/>
      </c>
      <c r="L502" s="1" t="str">
        <f>IF(שבוע_בדילוג[[#This Row],[CycleNumber]]=1,"",IF(שבוע_בדילוג[[#This Row],[וסת השבוע]]=1,0,IF(L501="","",IF(L501=0,IF(שבוע_בדילוג[[#This Row],[LengthofCycle]]=29,0,1),IF(L501=1,IF(שבוע_בדילוג[[#This Row],[LengthofCycle]]+F501=29*2,0,2),IF(L501=2,IF(שבוע_בדילוג[[#This Row],[LengthofCycle]]+F501+F500=29*3,0,3),""))))))</f>
        <v/>
      </c>
      <c r="M502" s="1" t="str">
        <f>IF(שבוע_בדילוג[[#This Row],[וסת השבוע]]=1,IF(שבוע_בדילוג[[#This Row],[וסת השבוע וההפלגה ביחד]]=1,M501+1,0),IF(AND(שבוע_בדילוג[[#This Row],[CycleNumber]]&gt;B501,שבוע_בדילוג[[#This Row],[CycleNumber]]&gt;1),IF(שבוע_בדילוג[[#This Row],[וסת השבוע פעיל?]]&lt;&gt;"",M501+1,""),""))</f>
        <v/>
      </c>
      <c r="N502" s="1" t="str">
        <f>IF(שבוע_בדילוג[[#This Row],[וסת השבוע פעיל?2]]="","",IF(AND(שבוע_בדילוג[[#This Row],[וסת השבוע פעיל?]]&lt;&gt;"",שבוע_בדילוג[[#This Row],[CycleNumber]]&lt;B503,B503&lt;&gt;"",שבוע_בדילוג[[#This Row],[וסת השבוע פעיל?]]&lt;3),IF(L503=0,IF(AND(שבוע_בדילוג[[#This Row],[וסת השבוע פעיל?]]&gt;0,J503=1),0,1),0),""))</f>
        <v/>
      </c>
      <c r="O502" s="1" t="str">
        <f t="shared" si="52"/>
        <v/>
      </c>
      <c r="P502" s="1" t="str">
        <f>IF(AND(שבוע_בדילוג[[#This Row],[חיזוי - שבוע]]=1,K503=1),1,"")</f>
        <v/>
      </c>
      <c r="Q502" s="1" t="str">
        <f>IF(AND(שבוע_בדילוג[[#This Row],[וסת השבוע פעיל?]]&lt;3,OR(שבוע_בדילוג[[#This Row],[CycleNumber]]&gt;B503,B503="")),1,"")</f>
        <v/>
      </c>
      <c r="R502" s="1" t="str">
        <f>IF(AND(שבוע_בדילוג[[#This Row],[חיזוי - שבוע]]&lt;&gt;"",שבוע_בדילוג[[#This Row],[וסת השבוע פעיל?2]]=""),1,"")</f>
        <v/>
      </c>
      <c r="S502" s="1" t="str">
        <f>IF(שבוע_בדילוג[[#This Row],[האישה קבעה וסת שבוע בדילוג?]]=1,IF(שבוע_בדילוג[[#This Row],[וסת השבוע פעיל?]]&lt;3,1,0),"")</f>
        <v/>
      </c>
      <c r="T5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2" s="1">
        <f t="shared" si="53"/>
        <v>0</v>
      </c>
      <c r="V502" s="1">
        <f t="shared" si="54"/>
        <v>0</v>
      </c>
      <c r="W502" s="1">
        <f t="shared" si="55"/>
        <v>0</v>
      </c>
      <c r="X502" s="1" t="str">
        <f>IF(שבוע_בדילוג[[#This Row],[3 הפלגות זהות]]="","",IF(שבוע_בדילוג[[#This Row],[3 הפלגות זהות]]=1,שבוע_בדילוג[[#This Row],[LengthofCycle]],X501))</f>
        <v/>
      </c>
      <c r="Z502" s="1" t="str">
        <f>IF(OR(שבוע_בדילוג[[#This Row],[הווסת פעיל?]]=0,שבוע_בדילוג[[#This Row],[הווסת פעיל?]]=""),"",SUM(Z501,שבוע_בדילוג[[#This Row],[הווסת פעיל?]]))</f>
        <v/>
      </c>
      <c r="AA502" s="1" t="str">
        <f>IF(AND(שבוע_בדילוג[[#This Row],[כמה מחזורים עד עקירה]]&lt;&gt;"",Z503=""),שבוע_בדילוג[[#This Row],[כמה מחזורים עד עקירה]],"")</f>
        <v/>
      </c>
      <c r="AB502" s="1" t="str">
        <f>IF(AND(שבוע_בדילוג[[#This Row],[הווסת פעיל?]]=1,שבוע_בדילוג[[#This Row],[וסת קבוע אחרון]]&lt;&gt;X501),שבוע_בדילוג[[#This Row],[וסת קבוע אחרון]],"")</f>
        <v/>
      </c>
      <c r="AC502" s="1" t="str">
        <f>IF(AND(שבוע_בדילוג[[#This Row],[הווסת פעיל?]]=1,Y501=0,שבוע_בדילוג[[#This Row],[וסת קבוע אחרון]]=X501),שבוע_בדילוג[[#This Row],[וסת קבוע אחרון]],"")</f>
        <v/>
      </c>
      <c r="AD502" s="1" t="str">
        <f>IF(AND(שבוע_בדילוג[[#This Row],[הווסת פעיל?]]=1,Y501=0,שבוע_בדילוג[[#This Row],[וסת קבוע אחרון]]&lt;&gt;X501),1,"")</f>
        <v/>
      </c>
      <c r="AE502" s="1" t="str">
        <f>IF(AND(שבוע_בדילוג[[#This Row],[הווסת פעיל?]]&lt;&gt;"",B503=1),שבוע_בדילוג[[#This Row],[CycleNumber]],"")</f>
        <v/>
      </c>
      <c r="AF502" s="1" t="str">
        <f>IF(AND(שבוע_בדילוג[[#This Row],[הווסת פעיל?]]&lt;&gt;"",Y501=""),שבוע_בדילוג[[#This Row],[CycleNumber]],"")</f>
        <v/>
      </c>
      <c r="AG502" s="1" t="str">
        <f>IF(B503=1,"",IF(שבוע_בדילוג[[#This Row],[הווסת פעיל?]]=1,IF(שבוע_בדילוג[[#This Row],[וסת קבוע אחרון]]=F503,1,0),""))</f>
        <v/>
      </c>
      <c r="AH502" s="1" t="str">
        <f>IF(B503=1,"",IF(שבוע_בדילוג[[#This Row],[הווסת פעיל?]]=1,IF(OR(שבוע_בדילוג[[#This Row],[וסת קבוע אחרון]]=F503,F503=שבוע_בדילוג[[#This Row],[LengthofCycle]]),1,0),""))</f>
        <v/>
      </c>
      <c r="AI502" s="1" t="str">
        <f>IF(B503=1,"",IF(שבוע_בדילוג[[#This Row],[הווסת פעיל?]]=1,IF(OR(שבוע_בדילוג[[#This Row],[וסת קבוע אחרון]]=F503,F503=שבוע_בדילוג[[#This Row],[LengthofCycle]],AND(שבוע_בדילוג[[#This Row],[LengthofCycle]]&lt;&gt;שבוע_בדילוג[[#This Row],[וסת קבוע אחרון]],OR(F503=28,F503=29))),1,0),""))</f>
        <v/>
      </c>
      <c r="AJ502" s="1" t="str">
        <f>IF(AND(שבוע_בדילוג[[#This Row],[הווסת פעיל?]]=1,B503=1),1,"")</f>
        <v/>
      </c>
      <c r="AK502" s="4">
        <f>IF(AND(שבוע_בדילוג[[#This Row],[הווסת פעיל?]]&lt;&gt;1,B503&lt;&gt;1,B503&lt;&gt;""),IF(שבוע_בדילוג[[#This Row],[LengthofCycle]]=F503,1,0),"")</f>
        <v>0</v>
      </c>
      <c r="AL502" s="4">
        <f>IF(AND(שבוע_בדילוג[[#This Row],[הווסת פעיל?]]&lt;&gt;1,B503&lt;&gt;1,B503&lt;&gt;""),IF(OR(שבוע_בדילוג[[#This Row],[LengthofCycle]]=F503,F503=29),1,0),"")</f>
        <v>0</v>
      </c>
      <c r="AM502" s="4">
        <f>IF(AND(שבוע_בדילוג[[#This Row],[הווסת פעיל?]]&lt;&gt;1,B503&lt;&gt;1,B503&lt;&gt;""),IF(OR(שבוע_בדילוג[[#This Row],[LengthofCycle]]=F503,F503=29,F503=28),1,0),"")</f>
        <v>0</v>
      </c>
    </row>
    <row r="503" spans="1:39" x14ac:dyDescent="0.25">
      <c r="A503" s="1" t="s">
        <v>99</v>
      </c>
      <c r="B503" s="1">
        <v>7</v>
      </c>
      <c r="C503" s="1">
        <v>1</v>
      </c>
      <c r="D503" s="1">
        <v>1</v>
      </c>
      <c r="E503" s="1">
        <v>0</v>
      </c>
      <c r="F503" s="1">
        <v>31</v>
      </c>
      <c r="H503" s="1">
        <f>שבוע_בדילוג[[#This Row],[LengthofCycle]]+1</f>
        <v>32</v>
      </c>
      <c r="I503" s="1" t="str">
        <f>IF(IFERROR(LOOKUP(שבוע_בדילוג[[#This Row],[ClientID]],קביעויות[השבוע בדילוג]),FALSE)=שבוע_בדילוג[[#This Row],[ClientID]],1,"")</f>
        <v/>
      </c>
      <c r="J503" s="1" t="str">
        <f>IF(AND(שבוע_בדילוג[[#This Row],[CycleNumber]]&gt;1,OR(B504="",שבוע_בדילוג[[#This Row],[CycleNumber]]&gt;B502)),IF(OR(AND(שבוע_בדילוג[[#This Row],[LengthofCycle]]=29,F502=29),AND(שבוע_בדילוג[[#This Row],[LengthofCycle]]=36,F502=36)),1,""),"")</f>
        <v/>
      </c>
      <c r="K503" s="1" t="str">
        <f>IF(AND(שבוע_בדילוג[[#This Row],[וסת השבוע]]=1,J502=1,שבוע_בדילוג[[#This Row],[CycleNumber]]&gt;B502),1,"")</f>
        <v/>
      </c>
      <c r="L503" s="1" t="str">
        <f>IF(שבוע_בדילוג[[#This Row],[CycleNumber]]=1,"",IF(שבוע_בדילוג[[#This Row],[וסת השבוע]]=1,0,IF(L502="","",IF(L502=0,IF(שבוע_בדילוג[[#This Row],[LengthofCycle]]=29,0,1),IF(L502=1,IF(שבוע_בדילוג[[#This Row],[LengthofCycle]]+F502=29*2,0,2),IF(L502=2,IF(שבוע_בדילוג[[#This Row],[LengthofCycle]]+F502+F501=29*3,0,3),""))))))</f>
        <v/>
      </c>
      <c r="M503" s="1" t="str">
        <f>IF(שבוע_בדילוג[[#This Row],[וסת השבוע]]=1,IF(שבוע_בדילוג[[#This Row],[וסת השבוע וההפלגה ביחד]]=1,M502+1,0),IF(AND(שבוע_בדילוג[[#This Row],[CycleNumber]]&gt;B502,שבוע_בדילוג[[#This Row],[CycleNumber]]&gt;1),IF(שבוע_בדילוג[[#This Row],[וסת השבוע פעיל?]]&lt;&gt;"",M502+1,""),""))</f>
        <v/>
      </c>
      <c r="N503" s="1" t="str">
        <f>IF(שבוע_בדילוג[[#This Row],[וסת השבוע פעיל?2]]="","",IF(AND(שבוע_בדילוג[[#This Row],[וסת השבוע פעיל?]]&lt;&gt;"",שבוע_בדילוג[[#This Row],[CycleNumber]]&lt;B504,B504&lt;&gt;"",שבוע_בדילוג[[#This Row],[וסת השבוע פעיל?]]&lt;3),IF(L504=0,IF(AND(שבוע_בדילוג[[#This Row],[וסת השבוע פעיל?]]&gt;0,J504=1),0,1),0),""))</f>
        <v/>
      </c>
      <c r="O503" s="1" t="str">
        <f t="shared" si="52"/>
        <v/>
      </c>
      <c r="P503" s="1" t="str">
        <f>IF(AND(שבוע_בדילוג[[#This Row],[חיזוי - שבוע]]=1,K504=1),1,"")</f>
        <v/>
      </c>
      <c r="Q503" s="1" t="str">
        <f>IF(AND(שבוע_בדילוג[[#This Row],[וסת השבוע פעיל?]]&lt;3,OR(שבוע_בדילוג[[#This Row],[CycleNumber]]&gt;B504,B504="")),1,"")</f>
        <v/>
      </c>
      <c r="R503" s="1" t="str">
        <f>IF(AND(שבוע_בדילוג[[#This Row],[חיזוי - שבוע]]&lt;&gt;"",שבוע_בדילוג[[#This Row],[וסת השבוע פעיל?2]]=""),1,"")</f>
        <v/>
      </c>
      <c r="S503" s="1" t="str">
        <f>IF(שבוע_בדילוג[[#This Row],[האישה קבעה וסת שבוע בדילוג?]]=1,IF(שבוע_בדילוג[[#This Row],[וסת השבוע פעיל?]]&lt;3,1,0),"")</f>
        <v/>
      </c>
      <c r="T5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3" s="1">
        <f t="shared" si="53"/>
        <v>0</v>
      </c>
      <c r="V503" s="1">
        <f t="shared" si="54"/>
        <v>0</v>
      </c>
      <c r="W503" s="1">
        <f t="shared" si="55"/>
        <v>0</v>
      </c>
      <c r="X503" s="1" t="str">
        <f>IF(שבוע_בדילוג[[#This Row],[3 הפלגות זהות]]="","",IF(שבוע_בדילוג[[#This Row],[3 הפלגות זהות]]=1,שבוע_בדילוג[[#This Row],[LengthofCycle]],X502))</f>
        <v/>
      </c>
      <c r="Z503" s="1" t="str">
        <f>IF(OR(שבוע_בדילוג[[#This Row],[הווסת פעיל?]]=0,שבוע_בדילוג[[#This Row],[הווסת פעיל?]]=""),"",SUM(Z502,שבוע_בדילוג[[#This Row],[הווסת פעיל?]]))</f>
        <v/>
      </c>
      <c r="AA503" s="1" t="str">
        <f>IF(AND(שבוע_בדילוג[[#This Row],[כמה מחזורים עד עקירה]]&lt;&gt;"",Z504=""),שבוע_בדילוג[[#This Row],[כמה מחזורים עד עקירה]],"")</f>
        <v/>
      </c>
      <c r="AB503" s="1" t="str">
        <f>IF(AND(שבוע_בדילוג[[#This Row],[הווסת פעיל?]]=1,שבוע_בדילוג[[#This Row],[וסת קבוע אחרון]]&lt;&gt;X502),שבוע_בדילוג[[#This Row],[וסת קבוע אחרון]],"")</f>
        <v/>
      </c>
      <c r="AC503" s="1" t="str">
        <f>IF(AND(שבוע_בדילוג[[#This Row],[הווסת פעיל?]]=1,Y502=0,שבוע_בדילוג[[#This Row],[וסת קבוע אחרון]]=X502),שבוע_בדילוג[[#This Row],[וסת קבוע אחרון]],"")</f>
        <v/>
      </c>
      <c r="AD503" s="1" t="str">
        <f>IF(AND(שבוע_בדילוג[[#This Row],[הווסת פעיל?]]=1,Y502=0,שבוע_בדילוג[[#This Row],[וסת קבוע אחרון]]&lt;&gt;X502),1,"")</f>
        <v/>
      </c>
      <c r="AE503" s="1" t="str">
        <f>IF(AND(שבוע_בדילוג[[#This Row],[הווסת פעיל?]]&lt;&gt;"",B504=1),שבוע_בדילוג[[#This Row],[CycleNumber]],"")</f>
        <v/>
      </c>
      <c r="AF503" s="1" t="str">
        <f>IF(AND(שבוע_בדילוג[[#This Row],[הווסת פעיל?]]&lt;&gt;"",Y502=""),שבוע_בדילוג[[#This Row],[CycleNumber]],"")</f>
        <v/>
      </c>
      <c r="AG503" s="1" t="str">
        <f>IF(B504=1,"",IF(שבוע_בדילוג[[#This Row],[הווסת פעיל?]]=1,IF(שבוע_בדילוג[[#This Row],[וסת קבוע אחרון]]=F504,1,0),""))</f>
        <v/>
      </c>
      <c r="AH503" s="1" t="str">
        <f>IF(B504=1,"",IF(שבוע_בדילוג[[#This Row],[הווסת פעיל?]]=1,IF(OR(שבוע_בדילוג[[#This Row],[וסת קבוע אחרון]]=F504,F504=שבוע_בדילוג[[#This Row],[LengthofCycle]]),1,0),""))</f>
        <v/>
      </c>
      <c r="AI503" s="1" t="str">
        <f>IF(B504=1,"",IF(שבוע_בדילוג[[#This Row],[הווסת פעיל?]]=1,IF(OR(שבוע_בדילוג[[#This Row],[וסת קבוע אחרון]]=F504,F504=שבוע_בדילוג[[#This Row],[LengthofCycle]],AND(שבוע_בדילוג[[#This Row],[LengthofCycle]]&lt;&gt;שבוע_בדילוג[[#This Row],[וסת קבוע אחרון]],OR(F504=28,F504=29))),1,0),""))</f>
        <v/>
      </c>
      <c r="AJ503" s="1" t="str">
        <f>IF(AND(שבוע_בדילוג[[#This Row],[הווסת פעיל?]]=1,B504=1),1,"")</f>
        <v/>
      </c>
      <c r="AK503" s="4">
        <f>IF(AND(שבוע_בדילוג[[#This Row],[הווסת פעיל?]]&lt;&gt;1,B504&lt;&gt;1,B504&lt;&gt;""),IF(שבוע_בדילוג[[#This Row],[LengthofCycle]]=F504,1,0),"")</f>
        <v>0</v>
      </c>
      <c r="AL503" s="4">
        <f>IF(AND(שבוע_בדילוג[[#This Row],[הווסת פעיל?]]&lt;&gt;1,B504&lt;&gt;1,B504&lt;&gt;""),IF(OR(שבוע_בדילוג[[#This Row],[LengthofCycle]]=F504,F504=29),1,0),"")</f>
        <v>0</v>
      </c>
      <c r="AM503" s="4">
        <f>IF(AND(שבוע_בדילוג[[#This Row],[הווסת פעיל?]]&lt;&gt;1,B504&lt;&gt;1,B504&lt;&gt;""),IF(OR(שבוע_בדילוג[[#This Row],[LengthofCycle]]=F504,F504=29,F504=28),1,0),"")</f>
        <v>1</v>
      </c>
    </row>
    <row r="504" spans="1:39" x14ac:dyDescent="0.25">
      <c r="A504" s="1" t="s">
        <v>99</v>
      </c>
      <c r="B504" s="1">
        <v>8</v>
      </c>
      <c r="C504" s="1">
        <v>1</v>
      </c>
      <c r="D504" s="1">
        <v>1</v>
      </c>
      <c r="E504" s="1">
        <v>0</v>
      </c>
      <c r="F504" s="1">
        <v>28</v>
      </c>
      <c r="H504" s="1">
        <f>שבוע_בדילוג[[#This Row],[LengthofCycle]]+1</f>
        <v>29</v>
      </c>
      <c r="I504" s="1" t="str">
        <f>IF(IFERROR(LOOKUP(שבוע_בדילוג[[#This Row],[ClientID]],קביעויות[השבוע בדילוג]),FALSE)=שבוע_בדילוג[[#This Row],[ClientID]],1,"")</f>
        <v/>
      </c>
      <c r="J504" s="1" t="str">
        <f>IF(AND(שבוע_בדילוג[[#This Row],[CycleNumber]]&gt;1,OR(B505="",שבוע_בדילוג[[#This Row],[CycleNumber]]&gt;B503)),IF(OR(AND(שבוע_בדילוג[[#This Row],[LengthofCycle]]=29,F503=29),AND(שבוע_בדילוג[[#This Row],[LengthofCycle]]=36,F503=36)),1,""),"")</f>
        <v/>
      </c>
      <c r="K504" s="1" t="str">
        <f>IF(AND(שבוע_בדילוג[[#This Row],[וסת השבוע]]=1,J503=1,שבוע_בדילוג[[#This Row],[CycleNumber]]&gt;B503),1,"")</f>
        <v/>
      </c>
      <c r="L504" s="1" t="str">
        <f>IF(שבוע_בדילוג[[#This Row],[CycleNumber]]=1,"",IF(שבוע_בדילוג[[#This Row],[וסת השבוע]]=1,0,IF(L503="","",IF(L503=0,IF(שבוע_בדילוג[[#This Row],[LengthofCycle]]=29,0,1),IF(L503=1,IF(שבוע_בדילוג[[#This Row],[LengthofCycle]]+F503=29*2,0,2),IF(L503=2,IF(שבוע_בדילוג[[#This Row],[LengthofCycle]]+F503+F502=29*3,0,3),""))))))</f>
        <v/>
      </c>
      <c r="M504" s="1" t="str">
        <f>IF(שבוע_בדילוג[[#This Row],[וסת השבוע]]=1,IF(שבוע_בדילוג[[#This Row],[וסת השבוע וההפלגה ביחד]]=1,M503+1,0),IF(AND(שבוע_בדילוג[[#This Row],[CycleNumber]]&gt;B503,שבוע_בדילוג[[#This Row],[CycleNumber]]&gt;1),IF(שבוע_בדילוג[[#This Row],[וסת השבוע פעיל?]]&lt;&gt;"",M503+1,""),""))</f>
        <v/>
      </c>
      <c r="N504" s="1" t="str">
        <f>IF(שבוע_בדילוג[[#This Row],[וסת השבוע פעיל?2]]="","",IF(AND(שבוע_בדילוג[[#This Row],[וסת השבוע פעיל?]]&lt;&gt;"",שבוע_בדילוג[[#This Row],[CycleNumber]]&lt;B505,B505&lt;&gt;"",שבוע_בדילוג[[#This Row],[וסת השבוע פעיל?]]&lt;3),IF(L505=0,IF(AND(שבוע_בדילוג[[#This Row],[וסת השבוע פעיל?]]&gt;0,J505=1),0,1),0),""))</f>
        <v/>
      </c>
      <c r="O504" s="1" t="str">
        <f t="shared" si="52"/>
        <v/>
      </c>
      <c r="P504" s="1" t="str">
        <f>IF(AND(שבוע_בדילוג[[#This Row],[חיזוי - שבוע]]=1,K505=1),1,"")</f>
        <v/>
      </c>
      <c r="Q504" s="1" t="str">
        <f>IF(AND(שבוע_בדילוג[[#This Row],[וסת השבוע פעיל?]]&lt;3,OR(שבוע_בדילוג[[#This Row],[CycleNumber]]&gt;B505,B505="")),1,"")</f>
        <v/>
      </c>
      <c r="R504" s="1" t="str">
        <f>IF(AND(שבוע_בדילוג[[#This Row],[חיזוי - שבוע]]&lt;&gt;"",שבוע_בדילוג[[#This Row],[וסת השבוע פעיל?2]]=""),1,"")</f>
        <v/>
      </c>
      <c r="S504" s="1" t="str">
        <f>IF(שבוע_בדילוג[[#This Row],[האישה קבעה וסת שבוע בדילוג?]]=1,IF(שבוע_בדילוג[[#This Row],[וסת השבוע פעיל?]]&lt;3,1,0),"")</f>
        <v/>
      </c>
      <c r="T5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4" s="1">
        <f t="shared" si="53"/>
        <v>0</v>
      </c>
      <c r="V504" s="1">
        <f t="shared" si="54"/>
        <v>0</v>
      </c>
      <c r="W504" s="1">
        <f t="shared" si="55"/>
        <v>0</v>
      </c>
      <c r="X504" s="1" t="str">
        <f>IF(שבוע_בדילוג[[#This Row],[3 הפלגות זהות]]="","",IF(שבוע_בדילוג[[#This Row],[3 הפלגות זהות]]=1,שבוע_בדילוג[[#This Row],[LengthofCycle]],X503))</f>
        <v/>
      </c>
      <c r="Z504" s="1" t="str">
        <f>IF(OR(שבוע_בדילוג[[#This Row],[הווסת פעיל?]]=0,שבוע_בדילוג[[#This Row],[הווסת פעיל?]]=""),"",SUM(Z503,שבוע_בדילוג[[#This Row],[הווסת פעיל?]]))</f>
        <v/>
      </c>
      <c r="AA504" s="1" t="str">
        <f>IF(AND(שבוע_בדילוג[[#This Row],[כמה מחזורים עד עקירה]]&lt;&gt;"",Z505=""),שבוע_בדילוג[[#This Row],[כמה מחזורים עד עקירה]],"")</f>
        <v/>
      </c>
      <c r="AB504" s="1" t="str">
        <f>IF(AND(שבוע_בדילוג[[#This Row],[הווסת פעיל?]]=1,שבוע_בדילוג[[#This Row],[וסת קבוע אחרון]]&lt;&gt;X503),שבוע_בדילוג[[#This Row],[וסת קבוע אחרון]],"")</f>
        <v/>
      </c>
      <c r="AC504" s="1" t="str">
        <f>IF(AND(שבוע_בדילוג[[#This Row],[הווסת פעיל?]]=1,Y503=0,שבוע_בדילוג[[#This Row],[וסת קבוע אחרון]]=X503),שבוע_בדילוג[[#This Row],[וסת קבוע אחרון]],"")</f>
        <v/>
      </c>
      <c r="AD504" s="1" t="str">
        <f>IF(AND(שבוע_בדילוג[[#This Row],[הווסת פעיל?]]=1,Y503=0,שבוע_בדילוג[[#This Row],[וסת קבוע אחרון]]&lt;&gt;X503),1,"")</f>
        <v/>
      </c>
      <c r="AE504" s="1" t="str">
        <f>IF(AND(שבוע_בדילוג[[#This Row],[הווסת פעיל?]]&lt;&gt;"",B505=1),שבוע_בדילוג[[#This Row],[CycleNumber]],"")</f>
        <v/>
      </c>
      <c r="AF504" s="1" t="str">
        <f>IF(AND(שבוע_בדילוג[[#This Row],[הווסת פעיל?]]&lt;&gt;"",Y503=""),שבוע_בדילוג[[#This Row],[CycleNumber]],"")</f>
        <v/>
      </c>
      <c r="AG504" s="1" t="str">
        <f>IF(B505=1,"",IF(שבוע_בדילוג[[#This Row],[הווסת פעיל?]]=1,IF(שבוע_בדילוג[[#This Row],[וסת קבוע אחרון]]=F505,1,0),""))</f>
        <v/>
      </c>
      <c r="AH504" s="1" t="str">
        <f>IF(B505=1,"",IF(שבוע_בדילוג[[#This Row],[הווסת פעיל?]]=1,IF(OR(שבוע_בדילוג[[#This Row],[וסת קבוע אחרון]]=F505,F505=שבוע_בדילוג[[#This Row],[LengthofCycle]]),1,0),""))</f>
        <v/>
      </c>
      <c r="AI504" s="1" t="str">
        <f>IF(B505=1,"",IF(שבוע_בדילוג[[#This Row],[הווסת פעיל?]]=1,IF(OR(שבוע_בדילוג[[#This Row],[וסת קבוע אחרון]]=F505,F505=שבוע_בדילוג[[#This Row],[LengthofCycle]],AND(שבוע_בדילוג[[#This Row],[LengthofCycle]]&lt;&gt;שבוע_בדילוג[[#This Row],[וסת קבוע אחרון]],OR(F505=28,F505=29))),1,0),""))</f>
        <v/>
      </c>
      <c r="AJ504" s="1" t="str">
        <f>IF(AND(שבוע_בדילוג[[#This Row],[הווסת פעיל?]]=1,B505=1),1,"")</f>
        <v/>
      </c>
      <c r="AK504" s="4">
        <f>IF(AND(שבוע_בדילוג[[#This Row],[הווסת פעיל?]]&lt;&gt;1,B505&lt;&gt;1,B505&lt;&gt;""),IF(שבוע_בדילוג[[#This Row],[LengthofCycle]]=F505,1,0),"")</f>
        <v>0</v>
      </c>
      <c r="AL504" s="4">
        <f>IF(AND(שבוע_בדילוג[[#This Row],[הווסת פעיל?]]&lt;&gt;1,B505&lt;&gt;1,B505&lt;&gt;""),IF(OR(שבוע_בדילוג[[#This Row],[LengthofCycle]]=F505,F505=29),1,0),"")</f>
        <v>0</v>
      </c>
      <c r="AM504" s="4">
        <f>IF(AND(שבוע_בדילוג[[#This Row],[הווסת פעיל?]]&lt;&gt;1,B505&lt;&gt;1,B505&lt;&gt;""),IF(OR(שבוע_בדילוג[[#This Row],[LengthofCycle]]=F505,F505=29,F505=28),1,0),"")</f>
        <v>0</v>
      </c>
    </row>
    <row r="505" spans="1:39" x14ac:dyDescent="0.25">
      <c r="A505" s="1" t="s">
        <v>99</v>
      </c>
      <c r="B505" s="1">
        <v>9</v>
      </c>
      <c r="C505" s="1">
        <v>1</v>
      </c>
      <c r="D505" s="1">
        <v>1</v>
      </c>
      <c r="E505" s="1">
        <v>0</v>
      </c>
      <c r="F505" s="1">
        <v>36</v>
      </c>
      <c r="H505" s="1">
        <f>שבוע_בדילוג[[#This Row],[LengthofCycle]]+1</f>
        <v>37</v>
      </c>
      <c r="I505" s="1" t="str">
        <f>IF(IFERROR(LOOKUP(שבוע_בדילוג[[#This Row],[ClientID]],קביעויות[השבוע בדילוג]),FALSE)=שבוע_בדילוג[[#This Row],[ClientID]],1,"")</f>
        <v/>
      </c>
      <c r="J505" s="1" t="str">
        <f>IF(AND(שבוע_בדילוג[[#This Row],[CycleNumber]]&gt;1,OR(B506="",שבוע_בדילוג[[#This Row],[CycleNumber]]&gt;B504)),IF(OR(AND(שבוע_בדילוג[[#This Row],[LengthofCycle]]=29,F504=29),AND(שבוע_בדילוג[[#This Row],[LengthofCycle]]=36,F504=36)),1,""),"")</f>
        <v/>
      </c>
      <c r="K505" s="1" t="str">
        <f>IF(AND(שבוע_בדילוג[[#This Row],[וסת השבוע]]=1,J504=1,שבוע_בדילוג[[#This Row],[CycleNumber]]&gt;B504),1,"")</f>
        <v/>
      </c>
      <c r="L505" s="1" t="str">
        <f>IF(שבוע_בדילוג[[#This Row],[CycleNumber]]=1,"",IF(שבוע_בדילוג[[#This Row],[וסת השבוע]]=1,0,IF(L504="","",IF(L504=0,IF(שבוע_בדילוג[[#This Row],[LengthofCycle]]=29,0,1),IF(L504=1,IF(שבוע_בדילוג[[#This Row],[LengthofCycle]]+F504=29*2,0,2),IF(L504=2,IF(שבוע_בדילוג[[#This Row],[LengthofCycle]]+F504+F503=29*3,0,3),""))))))</f>
        <v/>
      </c>
      <c r="M505" s="1" t="str">
        <f>IF(שבוע_בדילוג[[#This Row],[וסת השבוע]]=1,IF(שבוע_בדילוג[[#This Row],[וסת השבוע וההפלגה ביחד]]=1,M504+1,0),IF(AND(שבוע_בדילוג[[#This Row],[CycleNumber]]&gt;B504,שבוע_בדילוג[[#This Row],[CycleNumber]]&gt;1),IF(שבוע_בדילוג[[#This Row],[וסת השבוע פעיל?]]&lt;&gt;"",M504+1,""),""))</f>
        <v/>
      </c>
      <c r="N505" s="1" t="str">
        <f>IF(שבוע_בדילוג[[#This Row],[וסת השבוע פעיל?2]]="","",IF(AND(שבוע_בדילוג[[#This Row],[וסת השבוע פעיל?]]&lt;&gt;"",שבוע_בדילוג[[#This Row],[CycleNumber]]&lt;B506,B506&lt;&gt;"",שבוע_בדילוג[[#This Row],[וסת השבוע פעיל?]]&lt;3),IF(L506=0,IF(AND(שבוע_בדילוג[[#This Row],[וסת השבוע פעיל?]]&gt;0,J506=1),0,1),0),""))</f>
        <v/>
      </c>
      <c r="O505" s="1" t="str">
        <f t="shared" si="52"/>
        <v/>
      </c>
      <c r="P505" s="1" t="str">
        <f>IF(AND(שבוע_בדילוג[[#This Row],[חיזוי - שבוע]]=1,K506=1),1,"")</f>
        <v/>
      </c>
      <c r="Q505" s="1" t="str">
        <f>IF(AND(שבוע_בדילוג[[#This Row],[וסת השבוע פעיל?]]&lt;3,OR(שבוע_בדילוג[[#This Row],[CycleNumber]]&gt;B506,B506="")),1,"")</f>
        <v/>
      </c>
      <c r="R505" s="1" t="str">
        <f>IF(AND(שבוע_בדילוג[[#This Row],[חיזוי - שבוע]]&lt;&gt;"",שבוע_בדילוג[[#This Row],[וסת השבוע פעיל?2]]=""),1,"")</f>
        <v/>
      </c>
      <c r="S505" s="1" t="str">
        <f>IF(שבוע_בדילוג[[#This Row],[האישה קבעה וסת שבוע בדילוג?]]=1,IF(שבוע_בדילוג[[#This Row],[וסת השבוע פעיל?]]&lt;3,1,0),"")</f>
        <v/>
      </c>
      <c r="T5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5" s="1">
        <f t="shared" si="53"/>
        <v>0</v>
      </c>
      <c r="V505" s="1">
        <f t="shared" si="54"/>
        <v>0</v>
      </c>
      <c r="W505" s="1">
        <f t="shared" si="55"/>
        <v>0</v>
      </c>
      <c r="X505" s="1" t="str">
        <f>IF(שבוע_בדילוג[[#This Row],[3 הפלגות זהות]]="","",IF(שבוע_בדילוג[[#This Row],[3 הפלגות זהות]]=1,שבוע_בדילוג[[#This Row],[LengthofCycle]],X504))</f>
        <v/>
      </c>
      <c r="Z505" s="1" t="str">
        <f>IF(OR(שבוע_בדילוג[[#This Row],[הווסת פעיל?]]=0,שבוע_בדילוג[[#This Row],[הווסת פעיל?]]=""),"",SUM(Z504,שבוע_בדילוג[[#This Row],[הווסת פעיל?]]))</f>
        <v/>
      </c>
      <c r="AA505" s="1" t="str">
        <f>IF(AND(שבוע_בדילוג[[#This Row],[כמה מחזורים עד עקירה]]&lt;&gt;"",Z506=""),שבוע_בדילוג[[#This Row],[כמה מחזורים עד עקירה]],"")</f>
        <v/>
      </c>
      <c r="AB505" s="1" t="str">
        <f>IF(AND(שבוע_בדילוג[[#This Row],[הווסת פעיל?]]=1,שבוע_בדילוג[[#This Row],[וסת קבוע אחרון]]&lt;&gt;X504),שבוע_בדילוג[[#This Row],[וסת קבוע אחרון]],"")</f>
        <v/>
      </c>
      <c r="AC505" s="1" t="str">
        <f>IF(AND(שבוע_בדילוג[[#This Row],[הווסת פעיל?]]=1,Y504=0,שבוע_בדילוג[[#This Row],[וסת קבוע אחרון]]=X504),שבוע_בדילוג[[#This Row],[וסת קבוע אחרון]],"")</f>
        <v/>
      </c>
      <c r="AD505" s="1" t="str">
        <f>IF(AND(שבוע_בדילוג[[#This Row],[הווסת פעיל?]]=1,Y504=0,שבוע_בדילוג[[#This Row],[וסת קבוע אחרון]]&lt;&gt;X504),1,"")</f>
        <v/>
      </c>
      <c r="AE505" s="1" t="str">
        <f>IF(AND(שבוע_בדילוג[[#This Row],[הווסת פעיל?]]&lt;&gt;"",B506=1),שבוע_בדילוג[[#This Row],[CycleNumber]],"")</f>
        <v/>
      </c>
      <c r="AF505" s="1" t="str">
        <f>IF(AND(שבוע_בדילוג[[#This Row],[הווסת פעיל?]]&lt;&gt;"",Y504=""),שבוע_בדילוג[[#This Row],[CycleNumber]],"")</f>
        <v/>
      </c>
      <c r="AG505" s="1" t="str">
        <f>IF(B506=1,"",IF(שבוע_בדילוג[[#This Row],[הווסת פעיל?]]=1,IF(שבוע_בדילוג[[#This Row],[וסת קבוע אחרון]]=F506,1,0),""))</f>
        <v/>
      </c>
      <c r="AH505" s="1" t="str">
        <f>IF(B506=1,"",IF(שבוע_בדילוג[[#This Row],[הווסת פעיל?]]=1,IF(OR(שבוע_בדילוג[[#This Row],[וסת קבוע אחרון]]=F506,F506=שבוע_בדילוג[[#This Row],[LengthofCycle]]),1,0),""))</f>
        <v/>
      </c>
      <c r="AI505" s="1" t="str">
        <f>IF(B506=1,"",IF(שבוע_בדילוג[[#This Row],[הווסת פעיל?]]=1,IF(OR(שבוע_בדילוג[[#This Row],[וסת קבוע אחרון]]=F506,F506=שבוע_בדילוג[[#This Row],[LengthofCycle]],AND(שבוע_בדילוג[[#This Row],[LengthofCycle]]&lt;&gt;שבוע_בדילוג[[#This Row],[וסת קבוע אחרון]],OR(F506=28,F506=29))),1,0),""))</f>
        <v/>
      </c>
      <c r="AJ505" s="1" t="str">
        <f>IF(AND(שבוע_בדילוג[[#This Row],[הווסת פעיל?]]=1,B506=1),1,"")</f>
        <v/>
      </c>
      <c r="AK505" s="4">
        <f>IF(AND(שבוע_בדילוג[[#This Row],[הווסת פעיל?]]&lt;&gt;1,B506&lt;&gt;1,B506&lt;&gt;""),IF(שבוע_בדילוג[[#This Row],[LengthofCycle]]=F506,1,0),"")</f>
        <v>0</v>
      </c>
      <c r="AL505" s="4">
        <f>IF(AND(שבוע_בדילוג[[#This Row],[הווסת פעיל?]]&lt;&gt;1,B506&lt;&gt;1,B506&lt;&gt;""),IF(OR(שבוע_בדילוג[[#This Row],[LengthofCycle]]=F506,F506=29),1,0),"")</f>
        <v>0</v>
      </c>
      <c r="AM505" s="4">
        <f>IF(AND(שבוע_בדילוג[[#This Row],[הווסת פעיל?]]&lt;&gt;1,B506&lt;&gt;1,B506&lt;&gt;""),IF(OR(שבוע_בדילוג[[#This Row],[LengthofCycle]]=F506,F506=29,F506=28),1,0),"")</f>
        <v>1</v>
      </c>
    </row>
    <row r="506" spans="1:39" x14ac:dyDescent="0.25">
      <c r="A506" s="1" t="s">
        <v>99</v>
      </c>
      <c r="B506" s="1">
        <v>10</v>
      </c>
      <c r="C506" s="1">
        <v>1</v>
      </c>
      <c r="D506" s="1">
        <v>1</v>
      </c>
      <c r="E506" s="1">
        <v>0</v>
      </c>
      <c r="F506" s="1">
        <v>28</v>
      </c>
      <c r="H506" s="1">
        <f>שבוע_בדילוג[[#This Row],[LengthofCycle]]+1</f>
        <v>29</v>
      </c>
      <c r="I506" s="1" t="str">
        <f>IF(IFERROR(LOOKUP(שבוע_בדילוג[[#This Row],[ClientID]],קביעויות[השבוע בדילוג]),FALSE)=שבוע_בדילוג[[#This Row],[ClientID]],1,"")</f>
        <v/>
      </c>
      <c r="J506" s="1" t="str">
        <f>IF(AND(שבוע_בדילוג[[#This Row],[CycleNumber]]&gt;1,OR(B507="",שבוע_בדילוג[[#This Row],[CycleNumber]]&gt;B505)),IF(OR(AND(שבוע_בדילוג[[#This Row],[LengthofCycle]]=29,F505=29),AND(שבוע_בדילוג[[#This Row],[LengthofCycle]]=36,F505=36)),1,""),"")</f>
        <v/>
      </c>
      <c r="K506" s="1" t="str">
        <f>IF(AND(שבוע_בדילוג[[#This Row],[וסת השבוע]]=1,J505=1,שבוע_בדילוג[[#This Row],[CycleNumber]]&gt;B505),1,"")</f>
        <v/>
      </c>
      <c r="L506" s="1" t="str">
        <f>IF(שבוע_בדילוג[[#This Row],[CycleNumber]]=1,"",IF(שבוע_בדילוג[[#This Row],[וסת השבוע]]=1,0,IF(L505="","",IF(L505=0,IF(שבוע_בדילוג[[#This Row],[LengthofCycle]]=29,0,1),IF(L505=1,IF(שבוע_בדילוג[[#This Row],[LengthofCycle]]+F505=29*2,0,2),IF(L505=2,IF(שבוע_בדילוג[[#This Row],[LengthofCycle]]+F505+F504=29*3,0,3),""))))))</f>
        <v/>
      </c>
      <c r="M506" s="1" t="str">
        <f>IF(שבוע_בדילוג[[#This Row],[וסת השבוע]]=1,IF(שבוע_בדילוג[[#This Row],[וסת השבוע וההפלגה ביחד]]=1,M505+1,0),IF(AND(שבוע_בדילוג[[#This Row],[CycleNumber]]&gt;B505,שבוע_בדילוג[[#This Row],[CycleNumber]]&gt;1),IF(שבוע_בדילוג[[#This Row],[וסת השבוע פעיל?]]&lt;&gt;"",M505+1,""),""))</f>
        <v/>
      </c>
      <c r="N506" s="1" t="str">
        <f>IF(שבוע_בדילוג[[#This Row],[וסת השבוע פעיל?2]]="","",IF(AND(שבוע_בדילוג[[#This Row],[וסת השבוע פעיל?]]&lt;&gt;"",שבוע_בדילוג[[#This Row],[CycleNumber]]&lt;B507,B507&lt;&gt;"",שבוע_בדילוג[[#This Row],[וסת השבוע פעיל?]]&lt;3),IF(L507=0,IF(AND(שבוע_בדילוג[[#This Row],[וסת השבוע פעיל?]]&gt;0,J507=1),0,1),0),""))</f>
        <v/>
      </c>
      <c r="O506" s="1" t="str">
        <f t="shared" si="52"/>
        <v/>
      </c>
      <c r="P506" s="1" t="str">
        <f>IF(AND(שבוע_בדילוג[[#This Row],[חיזוי - שבוע]]=1,K507=1),1,"")</f>
        <v/>
      </c>
      <c r="Q506" s="1" t="str">
        <f>IF(AND(שבוע_בדילוג[[#This Row],[וסת השבוע פעיל?]]&lt;3,OR(שבוע_בדילוג[[#This Row],[CycleNumber]]&gt;B507,B507="")),1,"")</f>
        <v/>
      </c>
      <c r="R506" s="1" t="str">
        <f>IF(AND(שבוע_בדילוג[[#This Row],[חיזוי - שבוע]]&lt;&gt;"",שבוע_בדילוג[[#This Row],[וסת השבוע פעיל?2]]=""),1,"")</f>
        <v/>
      </c>
      <c r="S506" s="1" t="str">
        <f>IF(שבוע_בדילוג[[#This Row],[האישה קבעה וסת שבוע בדילוג?]]=1,IF(שבוע_בדילוג[[#This Row],[וסת השבוע פעיל?]]&lt;3,1,0),"")</f>
        <v/>
      </c>
      <c r="T5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6" s="1">
        <f t="shared" si="53"/>
        <v>0</v>
      </c>
      <c r="V506" s="1">
        <f t="shared" si="54"/>
        <v>0</v>
      </c>
      <c r="W506" s="1">
        <f t="shared" si="55"/>
        <v>0</v>
      </c>
      <c r="X506" s="1" t="str">
        <f>IF(שבוע_בדילוג[[#This Row],[3 הפלגות זהות]]="","",IF(שבוע_בדילוג[[#This Row],[3 הפלגות זהות]]=1,שבוע_בדילוג[[#This Row],[LengthofCycle]],X505))</f>
        <v/>
      </c>
      <c r="Z506" s="1" t="str">
        <f>IF(OR(שבוע_בדילוג[[#This Row],[הווסת פעיל?]]=0,שבוע_בדילוג[[#This Row],[הווסת פעיל?]]=""),"",SUM(Z505,שבוע_בדילוג[[#This Row],[הווסת פעיל?]]))</f>
        <v/>
      </c>
      <c r="AA506" s="1" t="str">
        <f>IF(AND(שבוע_בדילוג[[#This Row],[כמה מחזורים עד עקירה]]&lt;&gt;"",Z507=""),שבוע_בדילוג[[#This Row],[כמה מחזורים עד עקירה]],"")</f>
        <v/>
      </c>
      <c r="AB506" s="1" t="str">
        <f>IF(AND(שבוע_בדילוג[[#This Row],[הווסת פעיל?]]=1,שבוע_בדילוג[[#This Row],[וסת קבוע אחרון]]&lt;&gt;X505),שבוע_בדילוג[[#This Row],[וסת קבוע אחרון]],"")</f>
        <v/>
      </c>
      <c r="AC506" s="1" t="str">
        <f>IF(AND(שבוע_בדילוג[[#This Row],[הווסת פעיל?]]=1,Y505=0,שבוע_בדילוג[[#This Row],[וסת קבוע אחרון]]=X505),שבוע_בדילוג[[#This Row],[וסת קבוע אחרון]],"")</f>
        <v/>
      </c>
      <c r="AD506" s="1" t="str">
        <f>IF(AND(שבוע_בדילוג[[#This Row],[הווסת פעיל?]]=1,Y505=0,שבוע_בדילוג[[#This Row],[וסת קבוע אחרון]]&lt;&gt;X505),1,"")</f>
        <v/>
      </c>
      <c r="AE506" s="1" t="str">
        <f>IF(AND(שבוע_בדילוג[[#This Row],[הווסת פעיל?]]&lt;&gt;"",B507=1),שבוע_בדילוג[[#This Row],[CycleNumber]],"")</f>
        <v/>
      </c>
      <c r="AF506" s="1" t="str">
        <f>IF(AND(שבוע_בדילוג[[#This Row],[הווסת פעיל?]]&lt;&gt;"",Y505=""),שבוע_בדילוג[[#This Row],[CycleNumber]],"")</f>
        <v/>
      </c>
      <c r="AG506" s="1" t="str">
        <f>IF(B507=1,"",IF(שבוע_בדילוג[[#This Row],[הווסת פעיל?]]=1,IF(שבוע_בדילוג[[#This Row],[וסת קבוע אחרון]]=F507,1,0),""))</f>
        <v/>
      </c>
      <c r="AH506" s="1" t="str">
        <f>IF(B507=1,"",IF(שבוע_בדילוג[[#This Row],[הווסת פעיל?]]=1,IF(OR(שבוע_בדילוג[[#This Row],[וסת קבוע אחרון]]=F507,F507=שבוע_בדילוג[[#This Row],[LengthofCycle]]),1,0),""))</f>
        <v/>
      </c>
      <c r="AI506" s="1" t="str">
        <f>IF(B507=1,"",IF(שבוע_בדילוג[[#This Row],[הווסת פעיל?]]=1,IF(OR(שבוע_בדילוג[[#This Row],[וסת קבוע אחרון]]=F507,F507=שבוע_בדילוג[[#This Row],[LengthofCycle]],AND(שבוע_בדילוג[[#This Row],[LengthofCycle]]&lt;&gt;שבוע_בדילוג[[#This Row],[וסת קבוע אחרון]],OR(F507=28,F507=29))),1,0),""))</f>
        <v/>
      </c>
      <c r="AJ506" s="1" t="str">
        <f>IF(AND(שבוע_בדילוג[[#This Row],[הווסת פעיל?]]=1,B507=1),1,"")</f>
        <v/>
      </c>
      <c r="AK506" s="4">
        <f>IF(AND(שבוע_בדילוג[[#This Row],[הווסת פעיל?]]&lt;&gt;1,B507&lt;&gt;1,B507&lt;&gt;""),IF(שבוע_בדילוג[[#This Row],[LengthofCycle]]=F507,1,0),"")</f>
        <v>0</v>
      </c>
      <c r="AL506" s="4">
        <f>IF(AND(שבוע_בדילוג[[#This Row],[הווסת פעיל?]]&lt;&gt;1,B507&lt;&gt;1,B507&lt;&gt;""),IF(OR(שבוע_בדילוג[[#This Row],[LengthofCycle]]=F507,F507=29),1,0),"")</f>
        <v>0</v>
      </c>
      <c r="AM506" s="4">
        <f>IF(AND(שבוע_בדילוג[[#This Row],[הווסת פעיל?]]&lt;&gt;1,B507&lt;&gt;1,B507&lt;&gt;""),IF(OR(שבוע_בדילוג[[#This Row],[LengthofCycle]]=F507,F507=29,F507=28),1,0),"")</f>
        <v>0</v>
      </c>
    </row>
    <row r="507" spans="1:39" x14ac:dyDescent="0.25">
      <c r="A507" s="1" t="s">
        <v>99</v>
      </c>
      <c r="B507" s="1">
        <v>11</v>
      </c>
      <c r="C507" s="1">
        <v>1</v>
      </c>
      <c r="D507" s="1">
        <v>1</v>
      </c>
      <c r="E507" s="1">
        <v>0</v>
      </c>
      <c r="F507" s="1">
        <v>32</v>
      </c>
      <c r="H507" s="1">
        <f>שבוע_בדילוג[[#This Row],[LengthofCycle]]+1</f>
        <v>33</v>
      </c>
      <c r="I507" s="1" t="str">
        <f>IF(IFERROR(LOOKUP(שבוע_בדילוג[[#This Row],[ClientID]],קביעויות[השבוע בדילוג]),FALSE)=שבוע_בדילוג[[#This Row],[ClientID]],1,"")</f>
        <v/>
      </c>
      <c r="J507" s="1" t="str">
        <f>IF(AND(שבוע_בדילוג[[#This Row],[CycleNumber]]&gt;1,OR(B508="",שבוע_בדילוג[[#This Row],[CycleNumber]]&gt;B506)),IF(OR(AND(שבוע_בדילוג[[#This Row],[LengthofCycle]]=29,F506=29),AND(שבוע_בדילוג[[#This Row],[LengthofCycle]]=36,F506=36)),1,""),"")</f>
        <v/>
      </c>
      <c r="K507" s="1" t="str">
        <f>IF(AND(שבוע_בדילוג[[#This Row],[וסת השבוע]]=1,J506=1,שבוע_בדילוג[[#This Row],[CycleNumber]]&gt;B506),1,"")</f>
        <v/>
      </c>
      <c r="L507" s="1" t="str">
        <f>IF(שבוע_בדילוג[[#This Row],[CycleNumber]]=1,"",IF(שבוע_בדילוג[[#This Row],[וסת השבוע]]=1,0,IF(L506="","",IF(L506=0,IF(שבוע_בדילוג[[#This Row],[LengthofCycle]]=29,0,1),IF(L506=1,IF(שבוע_בדילוג[[#This Row],[LengthofCycle]]+F506=29*2,0,2),IF(L506=2,IF(שבוע_בדילוג[[#This Row],[LengthofCycle]]+F506+F505=29*3,0,3),""))))))</f>
        <v/>
      </c>
      <c r="M507" s="1" t="str">
        <f>IF(שבוע_בדילוג[[#This Row],[וסת השבוע]]=1,IF(שבוע_בדילוג[[#This Row],[וסת השבוע וההפלגה ביחד]]=1,M506+1,0),IF(AND(שבוע_בדילוג[[#This Row],[CycleNumber]]&gt;B506,שבוע_בדילוג[[#This Row],[CycleNumber]]&gt;1),IF(שבוע_בדילוג[[#This Row],[וסת השבוע פעיל?]]&lt;&gt;"",M506+1,""),""))</f>
        <v/>
      </c>
      <c r="N507" s="1" t="str">
        <f>IF(שבוע_בדילוג[[#This Row],[וסת השבוע פעיל?2]]="","",IF(AND(שבוע_בדילוג[[#This Row],[וסת השבוע פעיל?]]&lt;&gt;"",שבוע_בדילוג[[#This Row],[CycleNumber]]&lt;B508,B508&lt;&gt;"",שבוע_בדילוג[[#This Row],[וסת השבוע פעיל?]]&lt;3),IF(L508=0,IF(AND(שבוע_בדילוג[[#This Row],[וסת השבוע פעיל?]]&gt;0,J508=1),0,1),0),""))</f>
        <v/>
      </c>
      <c r="O507" s="1" t="str">
        <f t="shared" si="52"/>
        <v/>
      </c>
      <c r="P507" s="1" t="str">
        <f>IF(AND(שבוע_בדילוג[[#This Row],[חיזוי - שבוע]]=1,K508=1),1,"")</f>
        <v/>
      </c>
      <c r="Q507" s="1" t="str">
        <f>IF(AND(שבוע_בדילוג[[#This Row],[וסת השבוע פעיל?]]&lt;3,OR(שבוע_בדילוג[[#This Row],[CycleNumber]]&gt;B508,B508="")),1,"")</f>
        <v/>
      </c>
      <c r="R507" s="1" t="str">
        <f>IF(AND(שבוע_בדילוג[[#This Row],[חיזוי - שבוע]]&lt;&gt;"",שבוע_בדילוג[[#This Row],[וסת השבוע פעיל?2]]=""),1,"")</f>
        <v/>
      </c>
      <c r="S507" s="1" t="str">
        <f>IF(שבוע_בדילוג[[#This Row],[האישה קבעה וסת שבוע בדילוג?]]=1,IF(שבוע_בדילוג[[#This Row],[וסת השבוע פעיל?]]&lt;3,1,0),"")</f>
        <v/>
      </c>
      <c r="T5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7" s="1">
        <f t="shared" si="53"/>
        <v>0</v>
      </c>
      <c r="V507" s="1">
        <f t="shared" si="54"/>
        <v>0</v>
      </c>
      <c r="W507" s="1">
        <f t="shared" si="55"/>
        <v>0</v>
      </c>
      <c r="X507" s="1" t="str">
        <f>IF(שבוע_בדילוג[[#This Row],[3 הפלגות זהות]]="","",IF(שבוע_בדילוג[[#This Row],[3 הפלגות זהות]]=1,שבוע_בדילוג[[#This Row],[LengthofCycle]],X506))</f>
        <v/>
      </c>
      <c r="Z507" s="1" t="str">
        <f>IF(OR(שבוע_בדילוג[[#This Row],[הווסת פעיל?]]=0,שבוע_בדילוג[[#This Row],[הווסת פעיל?]]=""),"",SUM(Z506,שבוע_בדילוג[[#This Row],[הווסת פעיל?]]))</f>
        <v/>
      </c>
      <c r="AA507" s="1" t="str">
        <f>IF(AND(שבוע_בדילוג[[#This Row],[כמה מחזורים עד עקירה]]&lt;&gt;"",Z508=""),שבוע_בדילוג[[#This Row],[כמה מחזורים עד עקירה]],"")</f>
        <v/>
      </c>
      <c r="AB507" s="1" t="str">
        <f>IF(AND(שבוע_בדילוג[[#This Row],[הווסת פעיל?]]=1,שבוע_בדילוג[[#This Row],[וסת קבוע אחרון]]&lt;&gt;X506),שבוע_בדילוג[[#This Row],[וסת קבוע אחרון]],"")</f>
        <v/>
      </c>
      <c r="AC507" s="1" t="str">
        <f>IF(AND(שבוע_בדילוג[[#This Row],[הווסת פעיל?]]=1,Y506=0,שבוע_בדילוג[[#This Row],[וסת קבוע אחרון]]=X506),שבוע_בדילוג[[#This Row],[וסת קבוע אחרון]],"")</f>
        <v/>
      </c>
      <c r="AD507" s="1" t="str">
        <f>IF(AND(שבוע_בדילוג[[#This Row],[הווסת פעיל?]]=1,Y506=0,שבוע_בדילוג[[#This Row],[וסת קבוע אחרון]]&lt;&gt;X506),1,"")</f>
        <v/>
      </c>
      <c r="AE507" s="1" t="str">
        <f>IF(AND(שבוע_בדילוג[[#This Row],[הווסת פעיל?]]&lt;&gt;"",B508=1),שבוע_בדילוג[[#This Row],[CycleNumber]],"")</f>
        <v/>
      </c>
      <c r="AF507" s="1" t="str">
        <f>IF(AND(שבוע_בדילוג[[#This Row],[הווסת פעיל?]]&lt;&gt;"",Y506=""),שבוע_בדילוג[[#This Row],[CycleNumber]],"")</f>
        <v/>
      </c>
      <c r="AG507" s="1" t="str">
        <f>IF(B508=1,"",IF(שבוע_בדילוג[[#This Row],[הווסת פעיל?]]=1,IF(שבוע_בדילוג[[#This Row],[וסת קבוע אחרון]]=F508,1,0),""))</f>
        <v/>
      </c>
      <c r="AH507" s="1" t="str">
        <f>IF(B508=1,"",IF(שבוע_בדילוג[[#This Row],[הווסת פעיל?]]=1,IF(OR(שבוע_בדילוג[[#This Row],[וסת קבוע אחרון]]=F508,F508=שבוע_בדילוג[[#This Row],[LengthofCycle]]),1,0),""))</f>
        <v/>
      </c>
      <c r="AI507" s="1" t="str">
        <f>IF(B508=1,"",IF(שבוע_בדילוג[[#This Row],[הווסת פעיל?]]=1,IF(OR(שבוע_בדילוג[[#This Row],[וסת קבוע אחרון]]=F508,F508=שבוע_בדילוג[[#This Row],[LengthofCycle]],AND(שבוע_בדילוג[[#This Row],[LengthofCycle]]&lt;&gt;שבוע_בדילוג[[#This Row],[וסת קבוע אחרון]],OR(F508=28,F508=29))),1,0),""))</f>
        <v/>
      </c>
      <c r="AJ507" s="1" t="str">
        <f>IF(AND(שבוע_בדילוג[[#This Row],[הווסת פעיל?]]=1,B508=1),1,"")</f>
        <v/>
      </c>
      <c r="AK507" s="4">
        <f>IF(AND(שבוע_בדילוג[[#This Row],[הווסת פעיל?]]&lt;&gt;1,B508&lt;&gt;1,B508&lt;&gt;""),IF(שבוע_בדילוג[[#This Row],[LengthofCycle]]=F508,1,0),"")</f>
        <v>0</v>
      </c>
      <c r="AL507" s="4">
        <f>IF(AND(שבוע_בדילוג[[#This Row],[הווסת פעיל?]]&lt;&gt;1,B508&lt;&gt;1,B508&lt;&gt;""),IF(OR(שבוע_בדילוג[[#This Row],[LengthofCycle]]=F508,F508=29),1,0),"")</f>
        <v>0</v>
      </c>
      <c r="AM507" s="4">
        <f>IF(AND(שבוע_בדילוג[[#This Row],[הווסת פעיל?]]&lt;&gt;1,B508&lt;&gt;1,B508&lt;&gt;""),IF(OR(שבוע_בדילוג[[#This Row],[LengthofCycle]]=F508,F508=29,F508=28),1,0),"")</f>
        <v>0</v>
      </c>
    </row>
    <row r="508" spans="1:39" x14ac:dyDescent="0.25">
      <c r="A508" s="1" t="s">
        <v>99</v>
      </c>
      <c r="B508" s="1">
        <v>12</v>
      </c>
      <c r="C508" s="1">
        <v>1</v>
      </c>
      <c r="D508" s="1">
        <v>1</v>
      </c>
      <c r="E508" s="1">
        <v>0</v>
      </c>
      <c r="F508" s="1">
        <v>30</v>
      </c>
      <c r="H508" s="1">
        <f>שבוע_בדילוג[[#This Row],[LengthofCycle]]+1</f>
        <v>31</v>
      </c>
      <c r="I508" s="1" t="str">
        <f>IF(IFERROR(LOOKUP(שבוע_בדילוג[[#This Row],[ClientID]],קביעויות[השבוע בדילוג]),FALSE)=שבוע_בדילוג[[#This Row],[ClientID]],1,"")</f>
        <v/>
      </c>
      <c r="J508" s="1" t="str">
        <f>IF(AND(שבוע_בדילוג[[#This Row],[CycleNumber]]&gt;1,OR(B509="",שבוע_בדילוג[[#This Row],[CycleNumber]]&gt;B507)),IF(OR(AND(שבוע_בדילוג[[#This Row],[LengthofCycle]]=29,F507=29),AND(שבוע_בדילוג[[#This Row],[LengthofCycle]]=36,F507=36)),1,""),"")</f>
        <v/>
      </c>
      <c r="K508" s="1" t="str">
        <f>IF(AND(שבוע_בדילוג[[#This Row],[וסת השבוע]]=1,J507=1,שבוע_בדילוג[[#This Row],[CycleNumber]]&gt;B507),1,"")</f>
        <v/>
      </c>
      <c r="L508" s="1" t="str">
        <f>IF(שבוע_בדילוג[[#This Row],[CycleNumber]]=1,"",IF(שבוע_בדילוג[[#This Row],[וסת השבוע]]=1,0,IF(L507="","",IF(L507=0,IF(שבוע_בדילוג[[#This Row],[LengthofCycle]]=29,0,1),IF(L507=1,IF(שבוע_בדילוג[[#This Row],[LengthofCycle]]+F507=29*2,0,2),IF(L507=2,IF(שבוע_בדילוג[[#This Row],[LengthofCycle]]+F507+F506=29*3,0,3),""))))))</f>
        <v/>
      </c>
      <c r="M508" s="1" t="str">
        <f>IF(שבוע_בדילוג[[#This Row],[וסת השבוע]]=1,IF(שבוע_בדילוג[[#This Row],[וסת השבוע וההפלגה ביחד]]=1,M507+1,0),IF(AND(שבוע_בדילוג[[#This Row],[CycleNumber]]&gt;B507,שבוע_בדילוג[[#This Row],[CycleNumber]]&gt;1),IF(שבוע_בדילוג[[#This Row],[וסת השבוע פעיל?]]&lt;&gt;"",M507+1,""),""))</f>
        <v/>
      </c>
      <c r="N508" s="1" t="str">
        <f>IF(שבוע_בדילוג[[#This Row],[וסת השבוע פעיל?2]]="","",IF(AND(שבוע_בדילוג[[#This Row],[וסת השבוע פעיל?]]&lt;&gt;"",שבוע_בדילוג[[#This Row],[CycleNumber]]&lt;B509,B509&lt;&gt;"",שבוע_בדילוג[[#This Row],[וסת השבוע פעיל?]]&lt;3),IF(L509=0,IF(AND(שבוע_בדילוג[[#This Row],[וסת השבוע פעיל?]]&gt;0,J509=1),0,1),0),""))</f>
        <v/>
      </c>
      <c r="O508" s="1" t="str">
        <f t="shared" si="52"/>
        <v/>
      </c>
      <c r="P508" s="1" t="str">
        <f>IF(AND(שבוע_בדילוג[[#This Row],[חיזוי - שבוע]]=1,K509=1),1,"")</f>
        <v/>
      </c>
      <c r="Q508" s="1" t="str">
        <f>IF(AND(שבוע_בדילוג[[#This Row],[וסת השבוע פעיל?]]&lt;3,OR(שבוע_בדילוג[[#This Row],[CycleNumber]]&gt;B509,B509="")),1,"")</f>
        <v/>
      </c>
      <c r="R508" s="1" t="str">
        <f>IF(AND(שבוע_בדילוג[[#This Row],[חיזוי - שבוע]]&lt;&gt;"",שבוע_בדילוג[[#This Row],[וסת השבוע פעיל?2]]=""),1,"")</f>
        <v/>
      </c>
      <c r="S508" s="1" t="str">
        <f>IF(שבוע_בדילוג[[#This Row],[האישה קבעה וסת שבוע בדילוג?]]=1,IF(שבוע_בדילוג[[#This Row],[וסת השבוע פעיל?]]&lt;3,1,0),"")</f>
        <v/>
      </c>
      <c r="T5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8" s="1">
        <f t="shared" si="53"/>
        <v>0</v>
      </c>
      <c r="V508" s="1">
        <f t="shared" si="54"/>
        <v>0</v>
      </c>
      <c r="W508" s="1">
        <f t="shared" si="55"/>
        <v>0</v>
      </c>
      <c r="X508" s="1" t="str">
        <f>IF(שבוע_בדילוג[[#This Row],[3 הפלגות זהות]]="","",IF(שבוע_בדילוג[[#This Row],[3 הפלגות זהות]]=1,שבוע_בדילוג[[#This Row],[LengthofCycle]],X507))</f>
        <v/>
      </c>
      <c r="Z508" s="1" t="str">
        <f>IF(OR(שבוע_בדילוג[[#This Row],[הווסת פעיל?]]=0,שבוע_בדילוג[[#This Row],[הווסת פעיל?]]=""),"",SUM(Z507,שבוע_בדילוג[[#This Row],[הווסת פעיל?]]))</f>
        <v/>
      </c>
      <c r="AA508" s="1" t="str">
        <f>IF(AND(שבוע_בדילוג[[#This Row],[כמה מחזורים עד עקירה]]&lt;&gt;"",Z509=""),שבוע_בדילוג[[#This Row],[כמה מחזורים עד עקירה]],"")</f>
        <v/>
      </c>
      <c r="AB508" s="1" t="str">
        <f>IF(AND(שבוע_בדילוג[[#This Row],[הווסת פעיל?]]=1,שבוע_בדילוג[[#This Row],[וסת קבוע אחרון]]&lt;&gt;X507),שבוע_בדילוג[[#This Row],[וסת קבוע אחרון]],"")</f>
        <v/>
      </c>
      <c r="AC508" s="1" t="str">
        <f>IF(AND(שבוע_בדילוג[[#This Row],[הווסת פעיל?]]=1,Y507=0,שבוע_בדילוג[[#This Row],[וסת קבוע אחרון]]=X507),שבוע_בדילוג[[#This Row],[וסת קבוע אחרון]],"")</f>
        <v/>
      </c>
      <c r="AD508" s="1" t="str">
        <f>IF(AND(שבוע_בדילוג[[#This Row],[הווסת פעיל?]]=1,Y507=0,שבוע_בדילוג[[#This Row],[וסת קבוע אחרון]]&lt;&gt;X507),1,"")</f>
        <v/>
      </c>
      <c r="AE508" s="1" t="str">
        <f>IF(AND(שבוע_בדילוג[[#This Row],[הווסת פעיל?]]&lt;&gt;"",B509=1),שבוע_בדילוג[[#This Row],[CycleNumber]],"")</f>
        <v/>
      </c>
      <c r="AF508" s="1" t="str">
        <f>IF(AND(שבוע_בדילוג[[#This Row],[הווסת פעיל?]]&lt;&gt;"",Y507=""),שבוע_בדילוג[[#This Row],[CycleNumber]],"")</f>
        <v/>
      </c>
      <c r="AG508" s="1" t="str">
        <f>IF(B509=1,"",IF(שבוע_בדילוג[[#This Row],[הווסת פעיל?]]=1,IF(שבוע_בדילוג[[#This Row],[וסת קבוע אחרון]]=F509,1,0),""))</f>
        <v/>
      </c>
      <c r="AH508" s="1" t="str">
        <f>IF(B509=1,"",IF(שבוע_בדילוג[[#This Row],[הווסת פעיל?]]=1,IF(OR(שבוע_בדילוג[[#This Row],[וסת קבוע אחרון]]=F509,F509=שבוע_בדילוג[[#This Row],[LengthofCycle]]),1,0),""))</f>
        <v/>
      </c>
      <c r="AI508" s="1" t="str">
        <f>IF(B509=1,"",IF(שבוע_בדילוג[[#This Row],[הווסת פעיל?]]=1,IF(OR(שבוע_בדילוג[[#This Row],[וסת קבוע אחרון]]=F509,F509=שבוע_בדילוג[[#This Row],[LengthofCycle]],AND(שבוע_בדילוג[[#This Row],[LengthofCycle]]&lt;&gt;שבוע_בדילוג[[#This Row],[וסת קבוע אחרון]],OR(F509=28,F509=29))),1,0),""))</f>
        <v/>
      </c>
      <c r="AJ508" s="1" t="str">
        <f>IF(AND(שבוע_בדילוג[[#This Row],[הווסת פעיל?]]=1,B509=1),1,"")</f>
        <v/>
      </c>
      <c r="AK508" s="4" t="str">
        <f>IF(AND(שבוע_בדילוג[[#This Row],[הווסת פעיל?]]&lt;&gt;1,B509&lt;&gt;1,B509&lt;&gt;""),IF(שבוע_בדילוג[[#This Row],[LengthofCycle]]=F509,1,0),"")</f>
        <v/>
      </c>
      <c r="AL508" s="4" t="str">
        <f>IF(AND(שבוע_בדילוג[[#This Row],[הווסת פעיל?]]&lt;&gt;1,B509&lt;&gt;1,B509&lt;&gt;""),IF(OR(שבוע_בדילוג[[#This Row],[LengthofCycle]]=F509,F509=29),1,0),"")</f>
        <v/>
      </c>
      <c r="AM508" s="4" t="str">
        <f>IF(AND(שבוע_בדילוג[[#This Row],[הווסת פעיל?]]&lt;&gt;1,B509&lt;&gt;1,B509&lt;&gt;""),IF(OR(שבוע_בדילוג[[#This Row],[LengthofCycle]]=F509,F509=29,F509=28),1,0),"")</f>
        <v/>
      </c>
    </row>
    <row r="509" spans="1:39" x14ac:dyDescent="0.25">
      <c r="A509" s="1" t="s">
        <v>100</v>
      </c>
      <c r="B509" s="1">
        <v>1</v>
      </c>
      <c r="C509" s="1">
        <v>0</v>
      </c>
      <c r="D509" s="1">
        <v>1</v>
      </c>
      <c r="E509" s="1">
        <v>0</v>
      </c>
      <c r="F509" s="1">
        <v>33</v>
      </c>
      <c r="H509" s="1">
        <f>שבוע_בדילוג[[#This Row],[LengthofCycle]]+1</f>
        <v>34</v>
      </c>
      <c r="I509" s="1" t="str">
        <f>IF(IFERROR(LOOKUP(שבוע_בדילוג[[#This Row],[ClientID]],קביעויות[השבוע בדילוג]),FALSE)=שבוע_בדילוג[[#This Row],[ClientID]],1,"")</f>
        <v/>
      </c>
      <c r="J509" s="1" t="str">
        <f>IF(AND(שבוע_בדילוג[[#This Row],[CycleNumber]]&gt;1,OR(B510="",שבוע_בדילוג[[#This Row],[CycleNumber]]&gt;B508)),IF(OR(AND(שבוע_בדילוג[[#This Row],[LengthofCycle]]=29,F508=29),AND(שבוע_בדילוג[[#This Row],[LengthofCycle]]=36,F508=36)),1,""),"")</f>
        <v/>
      </c>
      <c r="K509" s="1" t="str">
        <f>IF(AND(שבוע_בדילוג[[#This Row],[וסת השבוע]]=1,J508=1,שבוע_בדילוג[[#This Row],[CycleNumber]]&gt;B508),1,"")</f>
        <v/>
      </c>
      <c r="L509" s="1" t="str">
        <f>IF(שבוע_בדילוג[[#This Row],[CycleNumber]]=1,"",IF(שבוע_בדילוג[[#This Row],[וסת השבוע]]=1,0,IF(L508="","",IF(L508=0,IF(שבוע_בדילוג[[#This Row],[LengthofCycle]]=29,0,1),IF(L508=1,IF(שבוע_בדילוג[[#This Row],[LengthofCycle]]+F508=29*2,0,2),IF(L508=2,IF(שבוע_בדילוג[[#This Row],[LengthofCycle]]+F508+F507=29*3,0,3),""))))))</f>
        <v/>
      </c>
      <c r="M509" s="1" t="str">
        <f>IF(שבוע_בדילוג[[#This Row],[וסת השבוע]]=1,IF(שבוע_בדילוג[[#This Row],[וסת השבוע וההפלגה ביחד]]=1,M508+1,0),IF(AND(שבוע_בדילוג[[#This Row],[CycleNumber]]&gt;B508,שבוע_בדילוג[[#This Row],[CycleNumber]]&gt;1),IF(שבוע_בדילוג[[#This Row],[וסת השבוע פעיל?]]&lt;&gt;"",M508+1,""),""))</f>
        <v/>
      </c>
      <c r="N509" s="1" t="str">
        <f>IF(שבוע_בדילוג[[#This Row],[וסת השבוע פעיל?2]]="","",IF(AND(שבוע_בדילוג[[#This Row],[וסת השבוע פעיל?]]&lt;&gt;"",שבוע_בדילוג[[#This Row],[CycleNumber]]&lt;B510,B510&lt;&gt;"",שבוע_בדילוג[[#This Row],[וסת השבוע פעיל?]]&lt;3),IF(L510=0,IF(AND(שבוע_בדילוג[[#This Row],[וסת השבוע פעיל?]]&gt;0,J510=1),0,1),0),""))</f>
        <v/>
      </c>
      <c r="O509" s="1" t="str">
        <f t="shared" si="52"/>
        <v/>
      </c>
      <c r="P509" s="1" t="str">
        <f>IF(AND(שבוע_בדילוג[[#This Row],[חיזוי - שבוע]]=1,K510=1),1,"")</f>
        <v/>
      </c>
      <c r="Q509" s="1" t="str">
        <f>IF(AND(שבוע_בדילוג[[#This Row],[וסת השבוע פעיל?]]&lt;3,OR(שבוע_בדילוג[[#This Row],[CycleNumber]]&gt;B510,B510="")),1,"")</f>
        <v/>
      </c>
      <c r="R509" s="1" t="str">
        <f>IF(AND(שבוע_בדילוג[[#This Row],[חיזוי - שבוע]]&lt;&gt;"",שבוע_בדילוג[[#This Row],[וסת השבוע פעיל?2]]=""),1,"")</f>
        <v/>
      </c>
      <c r="S509" s="1" t="str">
        <f>IF(שבוע_בדילוג[[#This Row],[האישה קבעה וסת שבוע בדילוג?]]=1,IF(שבוע_בדילוג[[#This Row],[וסת השבוע פעיל?]]&lt;3,1,0),"")</f>
        <v/>
      </c>
      <c r="T5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09" s="1" t="str">
        <f t="shared" si="53"/>
        <v/>
      </c>
      <c r="V509" s="1" t="str">
        <f t="shared" si="54"/>
        <v/>
      </c>
      <c r="W509" s="1" t="str">
        <f t="shared" si="55"/>
        <v/>
      </c>
      <c r="X509" s="1" t="str">
        <f>IF(שבוע_בדילוג[[#This Row],[3 הפלגות זהות]]="","",IF(שבוע_בדילוג[[#This Row],[3 הפלגות זהות]]=1,שבוע_בדילוג[[#This Row],[LengthofCycle]],X508))</f>
        <v/>
      </c>
      <c r="Z509" s="1" t="str">
        <f>IF(OR(שבוע_בדילוג[[#This Row],[הווסת פעיל?]]=0,שבוע_בדילוג[[#This Row],[הווסת פעיל?]]=""),"",SUM(Z508,שבוע_בדילוג[[#This Row],[הווסת פעיל?]]))</f>
        <v/>
      </c>
      <c r="AA509" s="1" t="str">
        <f>IF(AND(שבוע_בדילוג[[#This Row],[כמה מחזורים עד עקירה]]&lt;&gt;"",Z510=""),שבוע_בדילוג[[#This Row],[כמה מחזורים עד עקירה]],"")</f>
        <v/>
      </c>
      <c r="AB509" s="1" t="str">
        <f>IF(AND(שבוע_בדילוג[[#This Row],[הווסת פעיל?]]=1,שבוע_בדילוג[[#This Row],[וסת קבוע אחרון]]&lt;&gt;X508),שבוע_בדילוג[[#This Row],[וסת קבוע אחרון]],"")</f>
        <v/>
      </c>
      <c r="AC509" s="1" t="str">
        <f>IF(AND(שבוע_בדילוג[[#This Row],[הווסת פעיל?]]=1,Y508=0,שבוע_בדילוג[[#This Row],[וסת קבוע אחרון]]=X508),שבוע_בדילוג[[#This Row],[וסת קבוע אחרון]],"")</f>
        <v/>
      </c>
      <c r="AD509" s="1" t="str">
        <f>IF(AND(שבוע_בדילוג[[#This Row],[הווסת פעיל?]]=1,Y508=0,שבוע_בדילוג[[#This Row],[וסת קבוע אחרון]]&lt;&gt;X508),1,"")</f>
        <v/>
      </c>
      <c r="AE509" s="1" t="str">
        <f>IF(AND(שבוע_בדילוג[[#This Row],[הווסת פעיל?]]&lt;&gt;"",B510=1),שבוע_בדילוג[[#This Row],[CycleNumber]],"")</f>
        <v/>
      </c>
      <c r="AF509" s="1" t="str">
        <f>IF(AND(שבוע_בדילוג[[#This Row],[הווסת פעיל?]]&lt;&gt;"",Y508=""),שבוע_בדילוג[[#This Row],[CycleNumber]],"")</f>
        <v/>
      </c>
      <c r="AG509" s="1" t="str">
        <f>IF(B510=1,"",IF(שבוע_בדילוג[[#This Row],[הווסת פעיל?]]=1,IF(שבוע_בדילוג[[#This Row],[וסת קבוע אחרון]]=F510,1,0),""))</f>
        <v/>
      </c>
      <c r="AH509" s="1" t="str">
        <f>IF(B510=1,"",IF(שבוע_בדילוג[[#This Row],[הווסת פעיל?]]=1,IF(OR(שבוע_בדילוג[[#This Row],[וסת קבוע אחרון]]=F510,F510=שבוע_בדילוג[[#This Row],[LengthofCycle]]),1,0),""))</f>
        <v/>
      </c>
      <c r="AI509" s="1" t="str">
        <f>IF(B510=1,"",IF(שבוע_בדילוג[[#This Row],[הווסת פעיל?]]=1,IF(OR(שבוע_בדילוג[[#This Row],[וסת קבוע אחרון]]=F510,F510=שבוע_בדילוג[[#This Row],[LengthofCycle]],AND(שבוע_בדילוג[[#This Row],[LengthofCycle]]&lt;&gt;שבוע_בדילוג[[#This Row],[וסת קבוע אחרון]],OR(F510=28,F510=29))),1,0),""))</f>
        <v/>
      </c>
      <c r="AJ509" s="1" t="str">
        <f>IF(AND(שבוע_בדילוג[[#This Row],[הווסת פעיל?]]=1,B510=1),1,"")</f>
        <v/>
      </c>
      <c r="AK509" s="4">
        <f>IF(AND(שבוע_בדילוג[[#This Row],[הווסת פעיל?]]&lt;&gt;1,B510&lt;&gt;1,B510&lt;&gt;""),IF(שבוע_בדילוג[[#This Row],[LengthofCycle]]=F510,1,0),"")</f>
        <v>0</v>
      </c>
      <c r="AL509" s="4">
        <f>IF(AND(שבוע_בדילוג[[#This Row],[הווסת פעיל?]]&lt;&gt;1,B510&lt;&gt;1,B510&lt;&gt;""),IF(OR(שבוע_בדילוג[[#This Row],[LengthofCycle]]=F510,F510=29),1,0),"")</f>
        <v>0</v>
      </c>
      <c r="AM509" s="4">
        <f>IF(AND(שבוע_בדילוג[[#This Row],[הווסת פעיל?]]&lt;&gt;1,B510&lt;&gt;1,B510&lt;&gt;""),IF(OR(שבוע_בדילוג[[#This Row],[LengthofCycle]]=F510,F510=29,F510=28),1,0),"")</f>
        <v>0</v>
      </c>
    </row>
    <row r="510" spans="1:39" x14ac:dyDescent="0.25">
      <c r="A510" s="1" t="s">
        <v>100</v>
      </c>
      <c r="B510" s="1">
        <v>2</v>
      </c>
      <c r="C510" s="1">
        <v>0</v>
      </c>
      <c r="D510" s="1">
        <v>1</v>
      </c>
      <c r="E510" s="1">
        <v>0</v>
      </c>
      <c r="F510" s="1">
        <v>37</v>
      </c>
      <c r="H510" s="1">
        <f>שבוע_בדילוג[[#This Row],[LengthofCycle]]+1</f>
        <v>38</v>
      </c>
      <c r="I510" s="1" t="str">
        <f>IF(IFERROR(LOOKUP(שבוע_בדילוג[[#This Row],[ClientID]],קביעויות[השבוע בדילוג]),FALSE)=שבוע_בדילוג[[#This Row],[ClientID]],1,"")</f>
        <v/>
      </c>
      <c r="J510" s="1" t="str">
        <f>IF(AND(שבוע_בדילוג[[#This Row],[CycleNumber]]&gt;1,OR(B511="",שבוע_בדילוג[[#This Row],[CycleNumber]]&gt;B509)),IF(OR(AND(שבוע_בדילוג[[#This Row],[LengthofCycle]]=29,F509=29),AND(שבוע_בדילוג[[#This Row],[LengthofCycle]]=36,F509=36)),1,""),"")</f>
        <v/>
      </c>
      <c r="K510" s="1" t="str">
        <f>IF(AND(שבוע_בדילוג[[#This Row],[וסת השבוע]]=1,J509=1,שבוע_בדילוג[[#This Row],[CycleNumber]]&gt;B509),1,"")</f>
        <v/>
      </c>
      <c r="L510" s="1" t="str">
        <f>IF(שבוע_בדילוג[[#This Row],[CycleNumber]]=1,"",IF(שבוע_בדילוג[[#This Row],[וסת השבוע]]=1,0,IF(L509="","",IF(L509=0,IF(שבוע_בדילוג[[#This Row],[LengthofCycle]]=29,0,1),IF(L509=1,IF(שבוע_בדילוג[[#This Row],[LengthofCycle]]+F509=29*2,0,2),IF(L509=2,IF(שבוע_בדילוג[[#This Row],[LengthofCycle]]+F509+F508=29*3,0,3),""))))))</f>
        <v/>
      </c>
      <c r="M510" s="1" t="str">
        <f>IF(שבוע_בדילוג[[#This Row],[וסת השבוע]]=1,IF(שבוע_בדילוג[[#This Row],[וסת השבוע וההפלגה ביחד]]=1,M509+1,0),IF(AND(שבוע_בדילוג[[#This Row],[CycleNumber]]&gt;B509,שבוע_בדילוג[[#This Row],[CycleNumber]]&gt;1),IF(שבוע_בדילוג[[#This Row],[וסת השבוע פעיל?]]&lt;&gt;"",M509+1,""),""))</f>
        <v/>
      </c>
      <c r="N510" s="1" t="str">
        <f>IF(שבוע_בדילוג[[#This Row],[וסת השבוע פעיל?2]]="","",IF(AND(שבוע_בדילוג[[#This Row],[וסת השבוע פעיל?]]&lt;&gt;"",שבוע_בדילוג[[#This Row],[CycleNumber]]&lt;B511,B511&lt;&gt;"",שבוע_בדילוג[[#This Row],[וסת השבוע פעיל?]]&lt;3),IF(L511=0,IF(AND(שבוע_בדילוג[[#This Row],[וסת השבוע פעיל?]]&gt;0,J511=1),0,1),0),""))</f>
        <v/>
      </c>
      <c r="O510" s="1" t="str">
        <f t="shared" si="52"/>
        <v/>
      </c>
      <c r="P510" s="1" t="str">
        <f>IF(AND(שבוע_בדילוג[[#This Row],[חיזוי - שבוע]]=1,K511=1),1,"")</f>
        <v/>
      </c>
      <c r="Q510" s="1" t="str">
        <f>IF(AND(שבוע_בדילוג[[#This Row],[וסת השבוע פעיל?]]&lt;3,OR(שבוע_בדילוג[[#This Row],[CycleNumber]]&gt;B511,B511="")),1,"")</f>
        <v/>
      </c>
      <c r="R510" s="1" t="str">
        <f>IF(AND(שבוע_בדילוג[[#This Row],[חיזוי - שבוע]]&lt;&gt;"",שבוע_בדילוג[[#This Row],[וסת השבוע פעיל?2]]=""),1,"")</f>
        <v/>
      </c>
      <c r="S510" s="1" t="str">
        <f>IF(שבוע_בדילוג[[#This Row],[האישה קבעה וסת שבוע בדילוג?]]=1,IF(שבוע_בדילוג[[#This Row],[וסת השבוע פעיל?]]&lt;3,1,0),"")</f>
        <v/>
      </c>
      <c r="T5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0" s="1" t="str">
        <f t="shared" si="53"/>
        <v/>
      </c>
      <c r="V510" s="1" t="str">
        <f t="shared" si="54"/>
        <v/>
      </c>
      <c r="W510" s="1" t="str">
        <f t="shared" si="55"/>
        <v/>
      </c>
      <c r="X510" s="1" t="str">
        <f>IF(שבוע_בדילוג[[#This Row],[3 הפלגות זהות]]="","",IF(שבוע_בדילוג[[#This Row],[3 הפלגות זהות]]=1,שבוע_בדילוג[[#This Row],[LengthofCycle]],X509))</f>
        <v/>
      </c>
      <c r="Z510" s="1" t="str">
        <f>IF(OR(שבוע_בדילוג[[#This Row],[הווסת פעיל?]]=0,שבוע_בדילוג[[#This Row],[הווסת פעיל?]]=""),"",SUM(Z509,שבוע_בדילוג[[#This Row],[הווסת פעיל?]]))</f>
        <v/>
      </c>
      <c r="AA510" s="1" t="str">
        <f>IF(AND(שבוע_בדילוג[[#This Row],[כמה מחזורים עד עקירה]]&lt;&gt;"",Z511=""),שבוע_בדילוג[[#This Row],[כמה מחזורים עד עקירה]],"")</f>
        <v/>
      </c>
      <c r="AB510" s="1" t="str">
        <f>IF(AND(שבוע_בדילוג[[#This Row],[הווסת פעיל?]]=1,שבוע_בדילוג[[#This Row],[וסת קבוע אחרון]]&lt;&gt;X509),שבוע_בדילוג[[#This Row],[וסת קבוע אחרון]],"")</f>
        <v/>
      </c>
      <c r="AC510" s="1" t="str">
        <f>IF(AND(שבוע_בדילוג[[#This Row],[הווסת פעיל?]]=1,Y509=0,שבוע_בדילוג[[#This Row],[וסת קבוע אחרון]]=X509),שבוע_בדילוג[[#This Row],[וסת קבוע אחרון]],"")</f>
        <v/>
      </c>
      <c r="AD510" s="1" t="str">
        <f>IF(AND(שבוע_בדילוג[[#This Row],[הווסת פעיל?]]=1,Y509=0,שבוע_בדילוג[[#This Row],[וסת קבוע אחרון]]&lt;&gt;X509),1,"")</f>
        <v/>
      </c>
      <c r="AE510" s="1" t="str">
        <f>IF(AND(שבוע_בדילוג[[#This Row],[הווסת פעיל?]]&lt;&gt;"",B511=1),שבוע_בדילוג[[#This Row],[CycleNumber]],"")</f>
        <v/>
      </c>
      <c r="AF510" s="1" t="str">
        <f>IF(AND(שבוע_בדילוג[[#This Row],[הווסת פעיל?]]&lt;&gt;"",Y509=""),שבוע_בדילוג[[#This Row],[CycleNumber]],"")</f>
        <v/>
      </c>
      <c r="AG510" s="1" t="str">
        <f>IF(B511=1,"",IF(שבוע_בדילוג[[#This Row],[הווסת פעיל?]]=1,IF(שבוע_בדילוג[[#This Row],[וסת קבוע אחרון]]=F511,1,0),""))</f>
        <v/>
      </c>
      <c r="AH510" s="1" t="str">
        <f>IF(B511=1,"",IF(שבוע_בדילוג[[#This Row],[הווסת פעיל?]]=1,IF(OR(שבוע_בדילוג[[#This Row],[וסת קבוע אחרון]]=F511,F511=שבוע_בדילוג[[#This Row],[LengthofCycle]]),1,0),""))</f>
        <v/>
      </c>
      <c r="AI510" s="1" t="str">
        <f>IF(B511=1,"",IF(שבוע_בדילוג[[#This Row],[הווסת פעיל?]]=1,IF(OR(שבוע_בדילוג[[#This Row],[וסת קבוע אחרון]]=F511,F511=שבוע_בדילוג[[#This Row],[LengthofCycle]],AND(שבוע_בדילוג[[#This Row],[LengthofCycle]]&lt;&gt;שבוע_בדילוג[[#This Row],[וסת קבוע אחרון]],OR(F511=28,F511=29))),1,0),""))</f>
        <v/>
      </c>
      <c r="AJ510" s="1" t="str">
        <f>IF(AND(שבוע_בדילוג[[#This Row],[הווסת פעיל?]]=1,B511=1),1,"")</f>
        <v/>
      </c>
      <c r="AK510" s="4">
        <f>IF(AND(שבוע_בדילוג[[#This Row],[הווסת פעיל?]]&lt;&gt;1,B511&lt;&gt;1,B511&lt;&gt;""),IF(שבוע_בדילוג[[#This Row],[LengthofCycle]]=F511,1,0),"")</f>
        <v>0</v>
      </c>
      <c r="AL510" s="4">
        <f>IF(AND(שבוע_בדילוג[[#This Row],[הווסת פעיל?]]&lt;&gt;1,B511&lt;&gt;1,B511&lt;&gt;""),IF(OR(שבוע_בדילוג[[#This Row],[LengthofCycle]]=F511,F511=29),1,0),"")</f>
        <v>0</v>
      </c>
      <c r="AM510" s="4">
        <f>IF(AND(שבוע_בדילוג[[#This Row],[הווסת פעיל?]]&lt;&gt;1,B511&lt;&gt;1,B511&lt;&gt;""),IF(OR(שבוע_בדילוג[[#This Row],[LengthofCycle]]=F511,F511=29,F511=28),1,0),"")</f>
        <v>0</v>
      </c>
    </row>
    <row r="511" spans="1:39" x14ac:dyDescent="0.25">
      <c r="A511" s="1" t="s">
        <v>100</v>
      </c>
      <c r="B511" s="1">
        <v>3</v>
      </c>
      <c r="C511" s="1">
        <v>0</v>
      </c>
      <c r="D511" s="1">
        <v>1</v>
      </c>
      <c r="E511" s="1">
        <v>0</v>
      </c>
      <c r="F511" s="1">
        <v>34</v>
      </c>
      <c r="H511" s="1">
        <f>שבוע_בדילוג[[#This Row],[LengthofCycle]]+1</f>
        <v>35</v>
      </c>
      <c r="I511" s="1" t="str">
        <f>IF(IFERROR(LOOKUP(שבוע_בדילוג[[#This Row],[ClientID]],קביעויות[השבוע בדילוג]),FALSE)=שבוע_בדילוג[[#This Row],[ClientID]],1,"")</f>
        <v/>
      </c>
      <c r="J511" s="1" t="str">
        <f>IF(AND(שבוע_בדילוג[[#This Row],[CycleNumber]]&gt;1,OR(B512="",שבוע_בדילוג[[#This Row],[CycleNumber]]&gt;B510)),IF(OR(AND(שבוע_בדילוג[[#This Row],[LengthofCycle]]=29,F510=29),AND(שבוע_בדילוג[[#This Row],[LengthofCycle]]=36,F510=36)),1,""),"")</f>
        <v/>
      </c>
      <c r="K511" s="1" t="str">
        <f>IF(AND(שבוע_בדילוג[[#This Row],[וסת השבוע]]=1,J510=1,שבוע_בדילוג[[#This Row],[CycleNumber]]&gt;B510),1,"")</f>
        <v/>
      </c>
      <c r="L511" s="1" t="str">
        <f>IF(שבוע_בדילוג[[#This Row],[CycleNumber]]=1,"",IF(שבוע_בדילוג[[#This Row],[וסת השבוע]]=1,0,IF(L510="","",IF(L510=0,IF(שבוע_בדילוג[[#This Row],[LengthofCycle]]=29,0,1),IF(L510=1,IF(שבוע_בדילוג[[#This Row],[LengthofCycle]]+F510=29*2,0,2),IF(L510=2,IF(שבוע_בדילוג[[#This Row],[LengthofCycle]]+F510+F509=29*3,0,3),""))))))</f>
        <v/>
      </c>
      <c r="M511" s="1" t="str">
        <f>IF(שבוע_בדילוג[[#This Row],[וסת השבוע]]=1,IF(שבוע_בדילוג[[#This Row],[וסת השבוע וההפלגה ביחד]]=1,M510+1,0),IF(AND(שבוע_בדילוג[[#This Row],[CycleNumber]]&gt;B510,שבוע_בדילוג[[#This Row],[CycleNumber]]&gt;1),IF(שבוע_בדילוג[[#This Row],[וסת השבוע פעיל?]]&lt;&gt;"",M510+1,""),""))</f>
        <v/>
      </c>
      <c r="N511" s="1" t="str">
        <f>IF(שבוע_בדילוג[[#This Row],[וסת השבוע פעיל?2]]="","",IF(AND(שבוע_בדילוג[[#This Row],[וסת השבוע פעיל?]]&lt;&gt;"",שבוע_בדילוג[[#This Row],[CycleNumber]]&lt;B512,B512&lt;&gt;"",שבוע_בדילוג[[#This Row],[וסת השבוע פעיל?]]&lt;3),IF(L512=0,IF(AND(שבוע_בדילוג[[#This Row],[וסת השבוע פעיל?]]&gt;0,J512=1),0,1),0),""))</f>
        <v/>
      </c>
      <c r="O511" s="1" t="str">
        <f t="shared" si="52"/>
        <v/>
      </c>
      <c r="P511" s="1" t="str">
        <f>IF(AND(שבוע_בדילוג[[#This Row],[חיזוי - שבוע]]=1,K512=1),1,"")</f>
        <v/>
      </c>
      <c r="Q511" s="1" t="str">
        <f>IF(AND(שבוע_בדילוג[[#This Row],[וסת השבוע פעיל?]]&lt;3,OR(שבוע_בדילוג[[#This Row],[CycleNumber]]&gt;B512,B512="")),1,"")</f>
        <v/>
      </c>
      <c r="R511" s="1" t="str">
        <f>IF(AND(שבוע_בדילוג[[#This Row],[חיזוי - שבוע]]&lt;&gt;"",שבוע_בדילוג[[#This Row],[וסת השבוע פעיל?2]]=""),1,"")</f>
        <v/>
      </c>
      <c r="S511" s="1" t="str">
        <f>IF(שבוע_בדילוג[[#This Row],[האישה קבעה וסת שבוע בדילוג?]]=1,IF(שבוע_בדילוג[[#This Row],[וסת השבוע פעיל?]]&lt;3,1,0),"")</f>
        <v/>
      </c>
      <c r="T5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1" s="1">
        <f t="shared" si="53"/>
        <v>0</v>
      </c>
      <c r="V511" s="1" t="str">
        <f t="shared" si="54"/>
        <v/>
      </c>
      <c r="W511" s="1" t="str">
        <f t="shared" si="55"/>
        <v/>
      </c>
      <c r="X511" s="1" t="str">
        <f>IF(שבוע_בדילוג[[#This Row],[3 הפלגות זהות]]="","",IF(שבוע_בדילוג[[#This Row],[3 הפלגות זהות]]=1,שבוע_בדילוג[[#This Row],[LengthofCycle]],X510))</f>
        <v/>
      </c>
      <c r="Z511" s="1" t="str">
        <f>IF(OR(שבוע_בדילוג[[#This Row],[הווסת פעיל?]]=0,שבוע_בדילוג[[#This Row],[הווסת פעיל?]]=""),"",SUM(Z510,שבוע_בדילוג[[#This Row],[הווסת פעיל?]]))</f>
        <v/>
      </c>
      <c r="AA511" s="1" t="str">
        <f>IF(AND(שבוע_בדילוג[[#This Row],[כמה מחזורים עד עקירה]]&lt;&gt;"",Z512=""),שבוע_בדילוג[[#This Row],[כמה מחזורים עד עקירה]],"")</f>
        <v/>
      </c>
      <c r="AB511" s="1" t="str">
        <f>IF(AND(שבוע_בדילוג[[#This Row],[הווסת פעיל?]]=1,שבוע_בדילוג[[#This Row],[וסת קבוע אחרון]]&lt;&gt;X510),שבוע_בדילוג[[#This Row],[וסת קבוע אחרון]],"")</f>
        <v/>
      </c>
      <c r="AC511" s="1" t="str">
        <f>IF(AND(שבוע_בדילוג[[#This Row],[הווסת פעיל?]]=1,Y510=0,שבוע_בדילוג[[#This Row],[וסת קבוע אחרון]]=X510),שבוע_בדילוג[[#This Row],[וסת קבוע אחרון]],"")</f>
        <v/>
      </c>
      <c r="AD511" s="1" t="str">
        <f>IF(AND(שבוע_בדילוג[[#This Row],[הווסת פעיל?]]=1,Y510=0,שבוע_בדילוג[[#This Row],[וסת קבוע אחרון]]&lt;&gt;X510),1,"")</f>
        <v/>
      </c>
      <c r="AE511" s="1" t="str">
        <f>IF(AND(שבוע_בדילוג[[#This Row],[הווסת פעיל?]]&lt;&gt;"",B512=1),שבוע_בדילוג[[#This Row],[CycleNumber]],"")</f>
        <v/>
      </c>
      <c r="AF511" s="1" t="str">
        <f>IF(AND(שבוע_בדילוג[[#This Row],[הווסת פעיל?]]&lt;&gt;"",Y510=""),שבוע_בדילוג[[#This Row],[CycleNumber]],"")</f>
        <v/>
      </c>
      <c r="AG511" s="1" t="str">
        <f>IF(B512=1,"",IF(שבוע_בדילוג[[#This Row],[הווסת פעיל?]]=1,IF(שבוע_בדילוג[[#This Row],[וסת קבוע אחרון]]=F512,1,0),""))</f>
        <v/>
      </c>
      <c r="AH511" s="1" t="str">
        <f>IF(B512=1,"",IF(שבוע_בדילוג[[#This Row],[הווסת פעיל?]]=1,IF(OR(שבוע_בדילוג[[#This Row],[וסת קבוע אחרון]]=F512,F512=שבוע_בדילוג[[#This Row],[LengthofCycle]]),1,0),""))</f>
        <v/>
      </c>
      <c r="AI511" s="1" t="str">
        <f>IF(B512=1,"",IF(שבוע_בדילוג[[#This Row],[הווסת פעיל?]]=1,IF(OR(שבוע_בדילוג[[#This Row],[וסת קבוע אחרון]]=F512,F512=שבוע_בדילוג[[#This Row],[LengthofCycle]],AND(שבוע_בדילוג[[#This Row],[LengthofCycle]]&lt;&gt;שבוע_בדילוג[[#This Row],[וסת קבוע אחרון]],OR(F512=28,F512=29))),1,0),""))</f>
        <v/>
      </c>
      <c r="AJ511" s="1" t="str">
        <f>IF(AND(שבוע_בדילוג[[#This Row],[הווסת פעיל?]]=1,B512=1),1,"")</f>
        <v/>
      </c>
      <c r="AK511" s="4">
        <f>IF(AND(שבוע_בדילוג[[#This Row],[הווסת פעיל?]]&lt;&gt;1,B512&lt;&gt;1,B512&lt;&gt;""),IF(שבוע_בדילוג[[#This Row],[LengthofCycle]]=F512,1,0),"")</f>
        <v>0</v>
      </c>
      <c r="AL511" s="4">
        <f>IF(AND(שבוע_בדילוג[[#This Row],[הווסת פעיל?]]&lt;&gt;1,B512&lt;&gt;1,B512&lt;&gt;""),IF(OR(שבוע_בדילוג[[#This Row],[LengthofCycle]]=F512,F512=29),1,0),"")</f>
        <v>0</v>
      </c>
      <c r="AM511" s="4">
        <f>IF(AND(שבוע_בדילוג[[#This Row],[הווסת פעיל?]]&lt;&gt;1,B512&lt;&gt;1,B512&lt;&gt;""),IF(OR(שבוע_בדילוג[[#This Row],[LengthofCycle]]=F512,F512=29,F512=28),1,0),"")</f>
        <v>0</v>
      </c>
    </row>
    <row r="512" spans="1:39" x14ac:dyDescent="0.25">
      <c r="A512" s="1" t="s">
        <v>100</v>
      </c>
      <c r="B512" s="1">
        <v>4</v>
      </c>
      <c r="C512" s="1">
        <v>0</v>
      </c>
      <c r="D512" s="1">
        <v>1</v>
      </c>
      <c r="E512" s="1">
        <v>0</v>
      </c>
      <c r="F512" s="1">
        <v>40</v>
      </c>
      <c r="H512" s="1">
        <f>שבוע_בדילוג[[#This Row],[LengthofCycle]]+1</f>
        <v>41</v>
      </c>
      <c r="I512" s="1" t="str">
        <f>IF(IFERROR(LOOKUP(שבוע_בדילוג[[#This Row],[ClientID]],קביעויות[השבוע בדילוג]),FALSE)=שבוע_בדילוג[[#This Row],[ClientID]],1,"")</f>
        <v/>
      </c>
      <c r="J512" s="1" t="str">
        <f>IF(AND(שבוע_בדילוג[[#This Row],[CycleNumber]]&gt;1,OR(B513="",שבוע_בדילוג[[#This Row],[CycleNumber]]&gt;B511)),IF(OR(AND(שבוע_בדילוג[[#This Row],[LengthofCycle]]=29,F511=29),AND(שבוע_בדילוג[[#This Row],[LengthofCycle]]=36,F511=36)),1,""),"")</f>
        <v/>
      </c>
      <c r="K512" s="1" t="str">
        <f>IF(AND(שבוע_בדילוג[[#This Row],[וסת השבוע]]=1,J511=1,שבוע_בדילוג[[#This Row],[CycleNumber]]&gt;B511),1,"")</f>
        <v/>
      </c>
      <c r="L512" s="1" t="str">
        <f>IF(שבוע_בדילוג[[#This Row],[CycleNumber]]=1,"",IF(שבוע_בדילוג[[#This Row],[וסת השבוע]]=1,0,IF(L511="","",IF(L511=0,IF(שבוע_בדילוג[[#This Row],[LengthofCycle]]=29,0,1),IF(L511=1,IF(שבוע_בדילוג[[#This Row],[LengthofCycle]]+F511=29*2,0,2),IF(L511=2,IF(שבוע_בדילוג[[#This Row],[LengthofCycle]]+F511+F510=29*3,0,3),""))))))</f>
        <v/>
      </c>
      <c r="M512" s="1" t="str">
        <f>IF(שבוע_בדילוג[[#This Row],[וסת השבוע]]=1,IF(שבוע_בדילוג[[#This Row],[וסת השבוע וההפלגה ביחד]]=1,M511+1,0),IF(AND(שבוע_בדילוג[[#This Row],[CycleNumber]]&gt;B511,שבוע_בדילוג[[#This Row],[CycleNumber]]&gt;1),IF(שבוע_בדילוג[[#This Row],[וסת השבוע פעיל?]]&lt;&gt;"",M511+1,""),""))</f>
        <v/>
      </c>
      <c r="N512" s="1" t="str">
        <f>IF(שבוע_בדילוג[[#This Row],[וסת השבוע פעיל?2]]="","",IF(AND(שבוע_בדילוג[[#This Row],[וסת השבוע פעיל?]]&lt;&gt;"",שבוע_בדילוג[[#This Row],[CycleNumber]]&lt;B513,B513&lt;&gt;"",שבוע_בדילוג[[#This Row],[וסת השבוע פעיל?]]&lt;3),IF(L513=0,IF(AND(שבוע_בדילוג[[#This Row],[וסת השבוע פעיל?]]&gt;0,J513=1),0,1),0),""))</f>
        <v/>
      </c>
      <c r="O512" s="1" t="str">
        <f t="shared" si="52"/>
        <v/>
      </c>
      <c r="P512" s="1" t="str">
        <f>IF(AND(שבוע_בדילוג[[#This Row],[חיזוי - שבוע]]=1,K513=1),1,"")</f>
        <v/>
      </c>
      <c r="Q512" s="1" t="str">
        <f>IF(AND(שבוע_בדילוג[[#This Row],[וסת השבוע פעיל?]]&lt;3,OR(שבוע_בדילוג[[#This Row],[CycleNumber]]&gt;B513,B513="")),1,"")</f>
        <v/>
      </c>
      <c r="R512" s="1" t="str">
        <f>IF(AND(שבוע_בדילוג[[#This Row],[חיזוי - שבוע]]&lt;&gt;"",שבוע_בדילוג[[#This Row],[וסת השבוע פעיל?2]]=""),1,"")</f>
        <v/>
      </c>
      <c r="S512" s="1" t="str">
        <f>IF(שבוע_בדילוג[[#This Row],[האישה קבעה וסת שבוע בדילוג?]]=1,IF(שבוע_בדילוג[[#This Row],[וסת השבוע פעיל?]]&lt;3,1,0),"")</f>
        <v/>
      </c>
      <c r="T5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2" s="1">
        <f t="shared" si="53"/>
        <v>0</v>
      </c>
      <c r="V512" s="1">
        <f t="shared" si="54"/>
        <v>0</v>
      </c>
      <c r="W512" s="1" t="str">
        <f t="shared" si="55"/>
        <v/>
      </c>
      <c r="X512" s="1" t="str">
        <f>IF(שבוע_בדילוג[[#This Row],[3 הפלגות זהות]]="","",IF(שבוע_בדילוג[[#This Row],[3 הפלגות זהות]]=1,שבוע_בדילוג[[#This Row],[LengthofCycle]],X511))</f>
        <v/>
      </c>
      <c r="Z512" s="1" t="str">
        <f>IF(OR(שבוע_בדילוג[[#This Row],[הווסת פעיל?]]=0,שבוע_בדילוג[[#This Row],[הווסת פעיל?]]=""),"",SUM(Z511,שבוע_בדילוג[[#This Row],[הווסת פעיל?]]))</f>
        <v/>
      </c>
      <c r="AA512" s="1" t="str">
        <f>IF(AND(שבוע_בדילוג[[#This Row],[כמה מחזורים עד עקירה]]&lt;&gt;"",Z513=""),שבוע_בדילוג[[#This Row],[כמה מחזורים עד עקירה]],"")</f>
        <v/>
      </c>
      <c r="AB512" s="1" t="str">
        <f>IF(AND(שבוע_בדילוג[[#This Row],[הווסת פעיל?]]=1,שבוע_בדילוג[[#This Row],[וסת קבוע אחרון]]&lt;&gt;X511),שבוע_בדילוג[[#This Row],[וסת קבוע אחרון]],"")</f>
        <v/>
      </c>
      <c r="AC512" s="1" t="str">
        <f>IF(AND(שבוע_בדילוג[[#This Row],[הווסת פעיל?]]=1,Y511=0,שבוע_בדילוג[[#This Row],[וסת קבוע אחרון]]=X511),שבוע_בדילוג[[#This Row],[וסת קבוע אחרון]],"")</f>
        <v/>
      </c>
      <c r="AD512" s="1" t="str">
        <f>IF(AND(שבוע_בדילוג[[#This Row],[הווסת פעיל?]]=1,Y511=0,שבוע_בדילוג[[#This Row],[וסת קבוע אחרון]]&lt;&gt;X511),1,"")</f>
        <v/>
      </c>
      <c r="AE512" s="1" t="str">
        <f>IF(AND(שבוע_בדילוג[[#This Row],[הווסת פעיל?]]&lt;&gt;"",B513=1),שבוע_בדילוג[[#This Row],[CycleNumber]],"")</f>
        <v/>
      </c>
      <c r="AF512" s="1" t="str">
        <f>IF(AND(שבוע_בדילוג[[#This Row],[הווסת פעיל?]]&lt;&gt;"",Y511=""),שבוע_בדילוג[[#This Row],[CycleNumber]],"")</f>
        <v/>
      </c>
      <c r="AG512" s="1" t="str">
        <f>IF(B513=1,"",IF(שבוע_בדילוג[[#This Row],[הווסת פעיל?]]=1,IF(שבוע_בדילוג[[#This Row],[וסת קבוע אחרון]]=F513,1,0),""))</f>
        <v/>
      </c>
      <c r="AH512" s="1" t="str">
        <f>IF(B513=1,"",IF(שבוע_בדילוג[[#This Row],[הווסת פעיל?]]=1,IF(OR(שבוע_בדילוג[[#This Row],[וסת קבוע אחרון]]=F513,F513=שבוע_בדילוג[[#This Row],[LengthofCycle]]),1,0),""))</f>
        <v/>
      </c>
      <c r="AI512" s="1" t="str">
        <f>IF(B513=1,"",IF(שבוע_בדילוג[[#This Row],[הווסת פעיל?]]=1,IF(OR(שבוע_בדילוג[[#This Row],[וסת קבוע אחרון]]=F513,F513=שבוע_בדילוג[[#This Row],[LengthofCycle]],AND(שבוע_בדילוג[[#This Row],[LengthofCycle]]&lt;&gt;שבוע_בדילוג[[#This Row],[וסת קבוע אחרון]],OR(F513=28,F513=29))),1,0),""))</f>
        <v/>
      </c>
      <c r="AJ512" s="1" t="str">
        <f>IF(AND(שבוע_בדילוג[[#This Row],[הווסת פעיל?]]=1,B513=1),1,"")</f>
        <v/>
      </c>
      <c r="AK512" s="4">
        <f>IF(AND(שבוע_בדילוג[[#This Row],[הווסת פעיל?]]&lt;&gt;1,B513&lt;&gt;1,B513&lt;&gt;""),IF(שבוע_בדילוג[[#This Row],[LengthofCycle]]=F513,1,0),"")</f>
        <v>0</v>
      </c>
      <c r="AL512" s="4">
        <f>IF(AND(שבוע_בדילוג[[#This Row],[הווסת פעיל?]]&lt;&gt;1,B513&lt;&gt;1,B513&lt;&gt;""),IF(OR(שבוע_בדילוג[[#This Row],[LengthofCycle]]=F513,F513=29),1,0),"")</f>
        <v>1</v>
      </c>
      <c r="AM512" s="4">
        <f>IF(AND(שבוע_בדילוג[[#This Row],[הווסת פעיל?]]&lt;&gt;1,B513&lt;&gt;1,B513&lt;&gt;""),IF(OR(שבוע_בדילוג[[#This Row],[LengthofCycle]]=F513,F513=29,F513=28),1,0),"")</f>
        <v>1</v>
      </c>
    </row>
    <row r="513" spans="1:39" x14ac:dyDescent="0.25">
      <c r="A513" s="1" t="s">
        <v>100</v>
      </c>
      <c r="B513" s="1">
        <v>5</v>
      </c>
      <c r="C513" s="1">
        <v>0</v>
      </c>
      <c r="D513" s="1">
        <v>1</v>
      </c>
      <c r="E513" s="1">
        <v>0</v>
      </c>
      <c r="F513" s="1">
        <v>29</v>
      </c>
      <c r="H513" s="1">
        <f>שבוע_בדילוג[[#This Row],[LengthofCycle]]+1</f>
        <v>30</v>
      </c>
      <c r="I513" s="1" t="str">
        <f>IF(IFERROR(LOOKUP(שבוע_בדילוג[[#This Row],[ClientID]],קביעויות[השבוע בדילוג]),FALSE)=שבוע_בדילוג[[#This Row],[ClientID]],1,"")</f>
        <v/>
      </c>
      <c r="J513" s="1" t="str">
        <f>IF(AND(שבוע_בדילוג[[#This Row],[CycleNumber]]&gt;1,OR(B514="",שבוע_בדילוג[[#This Row],[CycleNumber]]&gt;B512)),IF(OR(AND(שבוע_בדילוג[[#This Row],[LengthofCycle]]=29,F512=29),AND(שבוע_בדילוג[[#This Row],[LengthofCycle]]=36,F512=36)),1,""),"")</f>
        <v/>
      </c>
      <c r="K513" s="1" t="str">
        <f>IF(AND(שבוע_בדילוג[[#This Row],[וסת השבוע]]=1,J512=1,שבוע_בדילוג[[#This Row],[CycleNumber]]&gt;B512),1,"")</f>
        <v/>
      </c>
      <c r="L513" s="1" t="str">
        <f>IF(שבוע_בדילוג[[#This Row],[CycleNumber]]=1,"",IF(שבוע_בדילוג[[#This Row],[וסת השבוע]]=1,0,IF(L512="","",IF(L512=0,IF(שבוע_בדילוג[[#This Row],[LengthofCycle]]=29,0,1),IF(L512=1,IF(שבוע_בדילוג[[#This Row],[LengthofCycle]]+F512=29*2,0,2),IF(L512=2,IF(שבוע_בדילוג[[#This Row],[LengthofCycle]]+F512+F511=29*3,0,3),""))))))</f>
        <v/>
      </c>
      <c r="M513" s="1" t="str">
        <f>IF(שבוע_בדילוג[[#This Row],[וסת השבוע]]=1,IF(שבוע_בדילוג[[#This Row],[וסת השבוע וההפלגה ביחד]]=1,M512+1,0),IF(AND(שבוע_בדילוג[[#This Row],[CycleNumber]]&gt;B512,שבוע_בדילוג[[#This Row],[CycleNumber]]&gt;1),IF(שבוע_בדילוג[[#This Row],[וסת השבוע פעיל?]]&lt;&gt;"",M512+1,""),""))</f>
        <v/>
      </c>
      <c r="N513" s="1" t="str">
        <f>IF(שבוע_בדילוג[[#This Row],[וסת השבוע פעיל?2]]="","",IF(AND(שבוע_בדילוג[[#This Row],[וסת השבוע פעיל?]]&lt;&gt;"",שבוע_בדילוג[[#This Row],[CycleNumber]]&lt;B514,B514&lt;&gt;"",שבוע_בדילוג[[#This Row],[וסת השבוע פעיל?]]&lt;3),IF(L514=0,IF(AND(שבוע_בדילוג[[#This Row],[וסת השבוע פעיל?]]&gt;0,J514=1),0,1),0),""))</f>
        <v/>
      </c>
      <c r="O513" s="1" t="str">
        <f t="shared" si="52"/>
        <v/>
      </c>
      <c r="P513" s="1" t="str">
        <f>IF(AND(שבוע_בדילוג[[#This Row],[חיזוי - שבוע]]=1,K514=1),1,"")</f>
        <v/>
      </c>
      <c r="Q513" s="1" t="str">
        <f>IF(AND(שבוע_בדילוג[[#This Row],[וסת השבוע פעיל?]]&lt;3,OR(שבוע_בדילוג[[#This Row],[CycleNumber]]&gt;B514,B514="")),1,"")</f>
        <v/>
      </c>
      <c r="R513" s="1" t="str">
        <f>IF(AND(שבוע_בדילוג[[#This Row],[חיזוי - שבוע]]&lt;&gt;"",שבוע_בדילוג[[#This Row],[וסת השבוע פעיל?2]]=""),1,"")</f>
        <v/>
      </c>
      <c r="S513" s="1" t="str">
        <f>IF(שבוע_בדילוג[[#This Row],[האישה קבעה וסת שבוע בדילוג?]]=1,IF(שבוע_בדילוג[[#This Row],[וסת השבוע פעיל?]]&lt;3,1,0),"")</f>
        <v/>
      </c>
      <c r="T5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3" s="1">
        <f t="shared" si="53"/>
        <v>0</v>
      </c>
      <c r="V513" s="1">
        <f t="shared" si="54"/>
        <v>0</v>
      </c>
      <c r="W513" s="1">
        <f t="shared" si="55"/>
        <v>0</v>
      </c>
      <c r="X513" s="1" t="str">
        <f>IF(שבוע_בדילוג[[#This Row],[3 הפלגות זהות]]="","",IF(שבוע_בדילוג[[#This Row],[3 הפלגות זהות]]=1,שבוע_בדילוג[[#This Row],[LengthofCycle]],X512))</f>
        <v/>
      </c>
      <c r="Z513" s="1" t="str">
        <f>IF(OR(שבוע_בדילוג[[#This Row],[הווסת פעיל?]]=0,שבוע_בדילוג[[#This Row],[הווסת פעיל?]]=""),"",SUM(Z512,שבוע_בדילוג[[#This Row],[הווסת פעיל?]]))</f>
        <v/>
      </c>
      <c r="AA513" s="1" t="str">
        <f>IF(AND(שבוע_בדילוג[[#This Row],[כמה מחזורים עד עקירה]]&lt;&gt;"",Z514=""),שבוע_בדילוג[[#This Row],[כמה מחזורים עד עקירה]],"")</f>
        <v/>
      </c>
      <c r="AB513" s="1" t="str">
        <f>IF(AND(שבוע_בדילוג[[#This Row],[הווסת פעיל?]]=1,שבוע_בדילוג[[#This Row],[וסת קבוע אחרון]]&lt;&gt;X512),שבוע_בדילוג[[#This Row],[וסת קבוע אחרון]],"")</f>
        <v/>
      </c>
      <c r="AC513" s="1" t="str">
        <f>IF(AND(שבוע_בדילוג[[#This Row],[הווסת פעיל?]]=1,Y512=0,שבוע_בדילוג[[#This Row],[וסת קבוע אחרון]]=X512),שבוע_בדילוג[[#This Row],[וסת קבוע אחרון]],"")</f>
        <v/>
      </c>
      <c r="AD513" s="1" t="str">
        <f>IF(AND(שבוע_בדילוג[[#This Row],[הווסת פעיל?]]=1,Y512=0,שבוע_בדילוג[[#This Row],[וסת קבוע אחרון]]&lt;&gt;X512),1,"")</f>
        <v/>
      </c>
      <c r="AE513" s="1" t="str">
        <f>IF(AND(שבוע_בדילוג[[#This Row],[הווסת פעיל?]]&lt;&gt;"",B514=1),שבוע_בדילוג[[#This Row],[CycleNumber]],"")</f>
        <v/>
      </c>
      <c r="AF513" s="1" t="str">
        <f>IF(AND(שבוע_בדילוג[[#This Row],[הווסת פעיל?]]&lt;&gt;"",Y512=""),שבוע_בדילוג[[#This Row],[CycleNumber]],"")</f>
        <v/>
      </c>
      <c r="AG513" s="1" t="str">
        <f>IF(B514=1,"",IF(שבוע_בדילוג[[#This Row],[הווסת פעיל?]]=1,IF(שבוע_בדילוג[[#This Row],[וסת קבוע אחרון]]=F514,1,0),""))</f>
        <v/>
      </c>
      <c r="AH513" s="1" t="str">
        <f>IF(B514=1,"",IF(שבוע_בדילוג[[#This Row],[הווסת פעיל?]]=1,IF(OR(שבוע_בדילוג[[#This Row],[וסת קבוע אחרון]]=F514,F514=שבוע_בדילוג[[#This Row],[LengthofCycle]]),1,0),""))</f>
        <v/>
      </c>
      <c r="AI513" s="1" t="str">
        <f>IF(B514=1,"",IF(שבוע_בדילוג[[#This Row],[הווסת פעיל?]]=1,IF(OR(שבוע_בדילוג[[#This Row],[וסת קבוע אחרון]]=F514,F514=שבוע_בדילוג[[#This Row],[LengthofCycle]],AND(שבוע_בדילוג[[#This Row],[LengthofCycle]]&lt;&gt;שבוע_בדילוג[[#This Row],[וסת קבוע אחרון]],OR(F514=28,F514=29))),1,0),""))</f>
        <v/>
      </c>
      <c r="AJ513" s="1" t="str">
        <f>IF(AND(שבוע_בדילוג[[#This Row],[הווסת פעיל?]]=1,B514=1),1,"")</f>
        <v/>
      </c>
      <c r="AK513" s="4">
        <f>IF(AND(שבוע_בדילוג[[#This Row],[הווסת פעיל?]]&lt;&gt;1,B514&lt;&gt;1,B514&lt;&gt;""),IF(שבוע_בדילוג[[#This Row],[LengthofCycle]]=F514,1,0),"")</f>
        <v>0</v>
      </c>
      <c r="AL513" s="4">
        <f>IF(AND(שבוע_בדילוג[[#This Row],[הווסת פעיל?]]&lt;&gt;1,B514&lt;&gt;1,B514&lt;&gt;""),IF(OR(שבוע_בדילוג[[#This Row],[LengthofCycle]]=F514,F514=29),1,0),"")</f>
        <v>0</v>
      </c>
      <c r="AM513" s="4">
        <f>IF(AND(שבוע_בדילוג[[#This Row],[הווסת פעיל?]]&lt;&gt;1,B514&lt;&gt;1,B514&lt;&gt;""),IF(OR(שבוע_בדילוג[[#This Row],[LengthofCycle]]=F514,F514=29,F514=28),1,0),"")</f>
        <v>0</v>
      </c>
    </row>
    <row r="514" spans="1:39" x14ac:dyDescent="0.25">
      <c r="A514" s="1" t="s">
        <v>100</v>
      </c>
      <c r="B514" s="1">
        <v>6</v>
      </c>
      <c r="C514" s="1">
        <v>0</v>
      </c>
      <c r="D514" s="1">
        <v>1</v>
      </c>
      <c r="E514" s="1">
        <v>0</v>
      </c>
      <c r="F514" s="1">
        <v>33</v>
      </c>
      <c r="H514" s="1">
        <f>שבוע_בדילוג[[#This Row],[LengthofCycle]]+1</f>
        <v>34</v>
      </c>
      <c r="I514" s="1" t="str">
        <f>IF(IFERROR(LOOKUP(שבוע_בדילוג[[#This Row],[ClientID]],קביעויות[השבוע בדילוג]),FALSE)=שבוע_בדילוג[[#This Row],[ClientID]],1,"")</f>
        <v/>
      </c>
      <c r="J514" s="1" t="str">
        <f>IF(AND(שבוע_בדילוג[[#This Row],[CycleNumber]]&gt;1,OR(B515="",שבוע_בדילוג[[#This Row],[CycleNumber]]&gt;B513)),IF(OR(AND(שבוע_בדילוג[[#This Row],[LengthofCycle]]=29,F513=29),AND(שבוע_בדילוג[[#This Row],[LengthofCycle]]=36,F513=36)),1,""),"")</f>
        <v/>
      </c>
      <c r="K514" s="1" t="str">
        <f>IF(AND(שבוע_בדילוג[[#This Row],[וסת השבוע]]=1,J513=1,שבוע_בדילוג[[#This Row],[CycleNumber]]&gt;B513),1,"")</f>
        <v/>
      </c>
      <c r="L514" s="1" t="str">
        <f>IF(שבוע_בדילוג[[#This Row],[CycleNumber]]=1,"",IF(שבוע_בדילוג[[#This Row],[וסת השבוע]]=1,0,IF(L513="","",IF(L513=0,IF(שבוע_בדילוג[[#This Row],[LengthofCycle]]=29,0,1),IF(L513=1,IF(שבוע_בדילוג[[#This Row],[LengthofCycle]]+F513=29*2,0,2),IF(L513=2,IF(שבוע_בדילוג[[#This Row],[LengthofCycle]]+F513+F512=29*3,0,3),""))))))</f>
        <v/>
      </c>
      <c r="M514" s="1" t="str">
        <f>IF(שבוע_בדילוג[[#This Row],[וסת השבוע]]=1,IF(שבוע_בדילוג[[#This Row],[וסת השבוע וההפלגה ביחד]]=1,M513+1,0),IF(AND(שבוע_בדילוג[[#This Row],[CycleNumber]]&gt;B513,שבוע_בדילוג[[#This Row],[CycleNumber]]&gt;1),IF(שבוע_בדילוג[[#This Row],[וסת השבוע פעיל?]]&lt;&gt;"",M513+1,""),""))</f>
        <v/>
      </c>
      <c r="N514" s="1" t="str">
        <f>IF(שבוע_בדילוג[[#This Row],[וסת השבוע פעיל?2]]="","",IF(AND(שבוע_בדילוג[[#This Row],[וסת השבוע פעיל?]]&lt;&gt;"",שבוע_בדילוג[[#This Row],[CycleNumber]]&lt;B515,B515&lt;&gt;"",שבוע_בדילוג[[#This Row],[וסת השבוע פעיל?]]&lt;3),IF(L515=0,IF(AND(שבוע_בדילוג[[#This Row],[וסת השבוע פעיל?]]&gt;0,J515=1),0,1),0),""))</f>
        <v/>
      </c>
      <c r="O514" s="1" t="str">
        <f t="shared" si="52"/>
        <v/>
      </c>
      <c r="P514" s="1" t="str">
        <f>IF(AND(שבוע_בדילוג[[#This Row],[חיזוי - שבוע]]=1,K515=1),1,"")</f>
        <v/>
      </c>
      <c r="Q514" s="1" t="str">
        <f>IF(AND(שבוע_בדילוג[[#This Row],[וסת השבוע פעיל?]]&lt;3,OR(שבוע_בדילוג[[#This Row],[CycleNumber]]&gt;B515,B515="")),1,"")</f>
        <v/>
      </c>
      <c r="R514" s="1" t="str">
        <f>IF(AND(שבוע_בדילוג[[#This Row],[חיזוי - שבוע]]&lt;&gt;"",שבוע_בדילוג[[#This Row],[וסת השבוע פעיל?2]]=""),1,"")</f>
        <v/>
      </c>
      <c r="S514" s="1" t="str">
        <f>IF(שבוע_בדילוג[[#This Row],[האישה קבעה וסת שבוע בדילוג?]]=1,IF(שבוע_בדילוג[[#This Row],[וסת השבוע פעיל?]]&lt;3,1,0),"")</f>
        <v/>
      </c>
      <c r="T5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4" s="1">
        <f t="shared" si="53"/>
        <v>0</v>
      </c>
      <c r="V514" s="1">
        <f t="shared" si="54"/>
        <v>0</v>
      </c>
      <c r="W514" s="1">
        <f t="shared" si="55"/>
        <v>0</v>
      </c>
      <c r="X514" s="1" t="str">
        <f>IF(שבוע_בדילוג[[#This Row],[3 הפלגות זהות]]="","",IF(שבוע_בדילוג[[#This Row],[3 הפלגות זהות]]=1,שבוע_בדילוג[[#This Row],[LengthofCycle]],X513))</f>
        <v/>
      </c>
      <c r="Z514" s="1" t="str">
        <f>IF(OR(שבוע_בדילוג[[#This Row],[הווסת פעיל?]]=0,שבוע_בדילוג[[#This Row],[הווסת פעיל?]]=""),"",SUM(Z513,שבוע_בדילוג[[#This Row],[הווסת פעיל?]]))</f>
        <v/>
      </c>
      <c r="AA514" s="1" t="str">
        <f>IF(AND(שבוע_בדילוג[[#This Row],[כמה מחזורים עד עקירה]]&lt;&gt;"",Z515=""),שבוע_בדילוג[[#This Row],[כמה מחזורים עד עקירה]],"")</f>
        <v/>
      </c>
      <c r="AB514" s="1" t="str">
        <f>IF(AND(שבוע_בדילוג[[#This Row],[הווסת פעיל?]]=1,שבוע_בדילוג[[#This Row],[וסת קבוע אחרון]]&lt;&gt;X513),שבוע_בדילוג[[#This Row],[וסת קבוע אחרון]],"")</f>
        <v/>
      </c>
      <c r="AC514" s="1" t="str">
        <f>IF(AND(שבוע_בדילוג[[#This Row],[הווסת פעיל?]]=1,Y513=0,שבוע_בדילוג[[#This Row],[וסת קבוע אחרון]]=X513),שבוע_בדילוג[[#This Row],[וסת קבוע אחרון]],"")</f>
        <v/>
      </c>
      <c r="AD514" s="1" t="str">
        <f>IF(AND(שבוע_בדילוג[[#This Row],[הווסת פעיל?]]=1,Y513=0,שבוע_בדילוג[[#This Row],[וסת קבוע אחרון]]&lt;&gt;X513),1,"")</f>
        <v/>
      </c>
      <c r="AE514" s="1" t="str">
        <f>IF(AND(שבוע_בדילוג[[#This Row],[הווסת פעיל?]]&lt;&gt;"",B515=1),שבוע_בדילוג[[#This Row],[CycleNumber]],"")</f>
        <v/>
      </c>
      <c r="AF514" s="1" t="str">
        <f>IF(AND(שבוע_בדילוג[[#This Row],[הווסת פעיל?]]&lt;&gt;"",Y513=""),שבוע_בדילוג[[#This Row],[CycleNumber]],"")</f>
        <v/>
      </c>
      <c r="AG514" s="1" t="str">
        <f>IF(B515=1,"",IF(שבוע_בדילוג[[#This Row],[הווסת פעיל?]]=1,IF(שבוע_בדילוג[[#This Row],[וסת קבוע אחרון]]=F515,1,0),""))</f>
        <v/>
      </c>
      <c r="AH514" s="1" t="str">
        <f>IF(B515=1,"",IF(שבוע_בדילוג[[#This Row],[הווסת פעיל?]]=1,IF(OR(שבוע_בדילוג[[#This Row],[וסת קבוע אחרון]]=F515,F515=שבוע_בדילוג[[#This Row],[LengthofCycle]]),1,0),""))</f>
        <v/>
      </c>
      <c r="AI514" s="1" t="str">
        <f>IF(B515=1,"",IF(שבוע_בדילוג[[#This Row],[הווסת פעיל?]]=1,IF(OR(שבוע_בדילוג[[#This Row],[וסת קבוע אחרון]]=F515,F515=שבוע_בדילוג[[#This Row],[LengthofCycle]],AND(שבוע_בדילוג[[#This Row],[LengthofCycle]]&lt;&gt;שבוע_בדילוג[[#This Row],[וסת קבוע אחרון]],OR(F515=28,F515=29))),1,0),""))</f>
        <v/>
      </c>
      <c r="AJ514" s="1" t="str">
        <f>IF(AND(שבוע_בדילוג[[#This Row],[הווסת פעיל?]]=1,B515=1),1,"")</f>
        <v/>
      </c>
      <c r="AK514" s="4">
        <f>IF(AND(שבוע_בדילוג[[#This Row],[הווסת פעיל?]]&lt;&gt;1,B515&lt;&gt;1,B515&lt;&gt;""),IF(שבוע_בדילוג[[#This Row],[LengthofCycle]]=F515,1,0),"")</f>
        <v>0</v>
      </c>
      <c r="AL514" s="4">
        <f>IF(AND(שבוע_בדילוג[[#This Row],[הווסת פעיל?]]&lt;&gt;1,B515&lt;&gt;1,B515&lt;&gt;""),IF(OR(שבוע_בדילוג[[#This Row],[LengthofCycle]]=F515,F515=29),1,0),"")</f>
        <v>0</v>
      </c>
      <c r="AM514" s="4">
        <f>IF(AND(שבוע_בדילוג[[#This Row],[הווסת פעיל?]]&lt;&gt;1,B515&lt;&gt;1,B515&lt;&gt;""),IF(OR(שבוע_בדילוג[[#This Row],[LengthofCycle]]=F515,F515=29,F515=28),1,0),"")</f>
        <v>0</v>
      </c>
    </row>
    <row r="515" spans="1:39" x14ac:dyDescent="0.25">
      <c r="A515" s="1" t="s">
        <v>100</v>
      </c>
      <c r="B515" s="1">
        <v>7</v>
      </c>
      <c r="C515" s="1">
        <v>0</v>
      </c>
      <c r="D515" s="1">
        <v>1</v>
      </c>
      <c r="E515" s="1">
        <v>0</v>
      </c>
      <c r="F515" s="1">
        <v>30</v>
      </c>
      <c r="H515" s="1">
        <f>שבוע_בדילוג[[#This Row],[LengthofCycle]]+1</f>
        <v>31</v>
      </c>
      <c r="I515" s="1" t="str">
        <f>IF(IFERROR(LOOKUP(שבוע_בדילוג[[#This Row],[ClientID]],קביעויות[השבוע בדילוג]),FALSE)=שבוע_בדילוג[[#This Row],[ClientID]],1,"")</f>
        <v/>
      </c>
      <c r="J515" s="1" t="str">
        <f>IF(AND(שבוע_בדילוג[[#This Row],[CycleNumber]]&gt;1,OR(B516="",שבוע_בדילוג[[#This Row],[CycleNumber]]&gt;B514)),IF(OR(AND(שבוע_בדילוג[[#This Row],[LengthofCycle]]=29,F514=29),AND(שבוע_בדילוג[[#This Row],[LengthofCycle]]=36,F514=36)),1,""),"")</f>
        <v/>
      </c>
      <c r="K515" s="1" t="str">
        <f>IF(AND(שבוע_בדילוג[[#This Row],[וסת השבוע]]=1,J514=1,שבוע_בדילוג[[#This Row],[CycleNumber]]&gt;B514),1,"")</f>
        <v/>
      </c>
      <c r="L515" s="1" t="str">
        <f>IF(שבוע_בדילוג[[#This Row],[CycleNumber]]=1,"",IF(שבוע_בדילוג[[#This Row],[וסת השבוע]]=1,0,IF(L514="","",IF(L514=0,IF(שבוע_בדילוג[[#This Row],[LengthofCycle]]=29,0,1),IF(L514=1,IF(שבוע_בדילוג[[#This Row],[LengthofCycle]]+F514=29*2,0,2),IF(L514=2,IF(שבוע_בדילוג[[#This Row],[LengthofCycle]]+F514+F513=29*3,0,3),""))))))</f>
        <v/>
      </c>
      <c r="M515" s="1" t="str">
        <f>IF(שבוע_בדילוג[[#This Row],[וסת השבוע]]=1,IF(שבוע_בדילוג[[#This Row],[וסת השבוע וההפלגה ביחד]]=1,M514+1,0),IF(AND(שבוע_בדילוג[[#This Row],[CycleNumber]]&gt;B514,שבוע_בדילוג[[#This Row],[CycleNumber]]&gt;1),IF(שבוע_בדילוג[[#This Row],[וסת השבוע פעיל?]]&lt;&gt;"",M514+1,""),""))</f>
        <v/>
      </c>
      <c r="N515" s="1" t="str">
        <f>IF(שבוע_בדילוג[[#This Row],[וסת השבוע פעיל?2]]="","",IF(AND(שבוע_בדילוג[[#This Row],[וסת השבוע פעיל?]]&lt;&gt;"",שבוע_בדילוג[[#This Row],[CycleNumber]]&lt;B516,B516&lt;&gt;"",שבוע_בדילוג[[#This Row],[וסת השבוע פעיל?]]&lt;3),IF(L516=0,IF(AND(שבוע_בדילוג[[#This Row],[וסת השבוע פעיל?]]&gt;0,J516=1),0,1),0),""))</f>
        <v/>
      </c>
      <c r="O515" s="1" t="str">
        <f t="shared" si="52"/>
        <v/>
      </c>
      <c r="P515" s="1" t="str">
        <f>IF(AND(שבוע_בדילוג[[#This Row],[חיזוי - שבוע]]=1,K516=1),1,"")</f>
        <v/>
      </c>
      <c r="Q515" s="1" t="str">
        <f>IF(AND(שבוע_בדילוג[[#This Row],[וסת השבוע פעיל?]]&lt;3,OR(שבוע_בדילוג[[#This Row],[CycleNumber]]&gt;B516,B516="")),1,"")</f>
        <v/>
      </c>
      <c r="R515" s="1" t="str">
        <f>IF(AND(שבוע_בדילוג[[#This Row],[חיזוי - שבוע]]&lt;&gt;"",שבוע_בדילוג[[#This Row],[וסת השבוע פעיל?2]]=""),1,"")</f>
        <v/>
      </c>
      <c r="S515" s="1" t="str">
        <f>IF(שבוע_בדילוג[[#This Row],[האישה קבעה וסת שבוע בדילוג?]]=1,IF(שבוע_בדילוג[[#This Row],[וסת השבוע פעיל?]]&lt;3,1,0),"")</f>
        <v/>
      </c>
      <c r="T5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5" s="1">
        <f t="shared" si="53"/>
        <v>0</v>
      </c>
      <c r="V515" s="1">
        <f t="shared" si="54"/>
        <v>0</v>
      </c>
      <c r="W515" s="1">
        <f t="shared" si="55"/>
        <v>0</v>
      </c>
      <c r="X515" s="1" t="str">
        <f>IF(שבוע_בדילוג[[#This Row],[3 הפלגות זהות]]="","",IF(שבוע_בדילוג[[#This Row],[3 הפלגות זהות]]=1,שבוע_בדילוג[[#This Row],[LengthofCycle]],X514))</f>
        <v/>
      </c>
      <c r="Z515" s="1" t="str">
        <f>IF(OR(שבוע_בדילוג[[#This Row],[הווסת פעיל?]]=0,שבוע_בדילוג[[#This Row],[הווסת פעיל?]]=""),"",SUM(Z514,שבוע_בדילוג[[#This Row],[הווסת פעיל?]]))</f>
        <v/>
      </c>
      <c r="AA515" s="1" t="str">
        <f>IF(AND(שבוע_בדילוג[[#This Row],[כמה מחזורים עד עקירה]]&lt;&gt;"",Z516=""),שבוע_בדילוג[[#This Row],[כמה מחזורים עד עקירה]],"")</f>
        <v/>
      </c>
      <c r="AB515" s="1" t="str">
        <f>IF(AND(שבוע_בדילוג[[#This Row],[הווסת פעיל?]]=1,שבוע_בדילוג[[#This Row],[וסת קבוע אחרון]]&lt;&gt;X514),שבוע_בדילוג[[#This Row],[וסת קבוע אחרון]],"")</f>
        <v/>
      </c>
      <c r="AC515" s="1" t="str">
        <f>IF(AND(שבוע_בדילוג[[#This Row],[הווסת פעיל?]]=1,Y514=0,שבוע_בדילוג[[#This Row],[וסת קבוע אחרון]]=X514),שבוע_בדילוג[[#This Row],[וסת קבוע אחרון]],"")</f>
        <v/>
      </c>
      <c r="AD515" s="1" t="str">
        <f>IF(AND(שבוע_בדילוג[[#This Row],[הווסת פעיל?]]=1,Y514=0,שבוע_בדילוג[[#This Row],[וסת קבוע אחרון]]&lt;&gt;X514),1,"")</f>
        <v/>
      </c>
      <c r="AE515" s="1" t="str">
        <f>IF(AND(שבוע_בדילוג[[#This Row],[הווסת פעיל?]]&lt;&gt;"",B516=1),שבוע_בדילוג[[#This Row],[CycleNumber]],"")</f>
        <v/>
      </c>
      <c r="AF515" s="1" t="str">
        <f>IF(AND(שבוע_בדילוג[[#This Row],[הווסת פעיל?]]&lt;&gt;"",Y514=""),שבוע_בדילוג[[#This Row],[CycleNumber]],"")</f>
        <v/>
      </c>
      <c r="AG515" s="1" t="str">
        <f>IF(B516=1,"",IF(שבוע_בדילוג[[#This Row],[הווסת פעיל?]]=1,IF(שבוע_בדילוג[[#This Row],[וסת קבוע אחרון]]=F516,1,0),""))</f>
        <v/>
      </c>
      <c r="AH515" s="1" t="str">
        <f>IF(B516=1,"",IF(שבוע_בדילוג[[#This Row],[הווסת פעיל?]]=1,IF(OR(שבוע_בדילוג[[#This Row],[וסת קבוע אחרון]]=F516,F516=שבוע_בדילוג[[#This Row],[LengthofCycle]]),1,0),""))</f>
        <v/>
      </c>
      <c r="AI515" s="1" t="str">
        <f>IF(B516=1,"",IF(שבוע_בדילוג[[#This Row],[הווסת פעיל?]]=1,IF(OR(שבוע_בדילוג[[#This Row],[וסת קבוע אחרון]]=F516,F516=שבוע_בדילוג[[#This Row],[LengthofCycle]],AND(שבוע_בדילוג[[#This Row],[LengthofCycle]]&lt;&gt;שבוע_בדילוג[[#This Row],[וסת קבוע אחרון]],OR(F516=28,F516=29))),1,0),""))</f>
        <v/>
      </c>
      <c r="AJ515" s="1" t="str">
        <f>IF(AND(שבוע_בדילוג[[#This Row],[הווסת פעיל?]]=1,B516=1),1,"")</f>
        <v/>
      </c>
      <c r="AK515" s="4">
        <f>IF(AND(שבוע_בדילוג[[#This Row],[הווסת פעיל?]]&lt;&gt;1,B516&lt;&gt;1,B516&lt;&gt;""),IF(שבוע_בדילוג[[#This Row],[LengthofCycle]]=F516,1,0),"")</f>
        <v>0</v>
      </c>
      <c r="AL515" s="4">
        <f>IF(AND(שבוע_בדילוג[[#This Row],[הווסת פעיל?]]&lt;&gt;1,B516&lt;&gt;1,B516&lt;&gt;""),IF(OR(שבוע_בדילוג[[#This Row],[LengthofCycle]]=F516,F516=29),1,0),"")</f>
        <v>0</v>
      </c>
      <c r="AM515" s="4">
        <f>IF(AND(שבוע_בדילוג[[#This Row],[הווסת פעיל?]]&lt;&gt;1,B516&lt;&gt;1,B516&lt;&gt;""),IF(OR(שבוע_בדילוג[[#This Row],[LengthofCycle]]=F516,F516=29,F516=28),1,0),"")</f>
        <v>0</v>
      </c>
    </row>
    <row r="516" spans="1:39" x14ac:dyDescent="0.25">
      <c r="A516" s="1" t="s">
        <v>100</v>
      </c>
      <c r="B516" s="1">
        <v>8</v>
      </c>
      <c r="C516" s="1">
        <v>0</v>
      </c>
      <c r="D516" s="1">
        <v>1</v>
      </c>
      <c r="E516" s="1">
        <v>0</v>
      </c>
      <c r="F516" s="1">
        <v>38</v>
      </c>
      <c r="H516" s="1">
        <f>שבוע_בדילוג[[#This Row],[LengthofCycle]]+1</f>
        <v>39</v>
      </c>
      <c r="I516" s="1" t="str">
        <f>IF(IFERROR(LOOKUP(שבוע_בדילוג[[#This Row],[ClientID]],קביעויות[השבוע בדילוג]),FALSE)=שבוע_בדילוג[[#This Row],[ClientID]],1,"")</f>
        <v/>
      </c>
      <c r="J516" s="1" t="str">
        <f>IF(AND(שבוע_בדילוג[[#This Row],[CycleNumber]]&gt;1,OR(B517="",שבוע_בדילוג[[#This Row],[CycleNumber]]&gt;B515)),IF(OR(AND(שבוע_בדילוג[[#This Row],[LengthofCycle]]=29,F515=29),AND(שבוע_בדילוג[[#This Row],[LengthofCycle]]=36,F515=36)),1,""),"")</f>
        <v/>
      </c>
      <c r="K516" s="1" t="str">
        <f>IF(AND(שבוע_בדילוג[[#This Row],[וסת השבוע]]=1,J515=1,שבוע_בדילוג[[#This Row],[CycleNumber]]&gt;B515),1,"")</f>
        <v/>
      </c>
      <c r="L516" s="1" t="str">
        <f>IF(שבוע_בדילוג[[#This Row],[CycleNumber]]=1,"",IF(שבוע_בדילוג[[#This Row],[וסת השבוע]]=1,0,IF(L515="","",IF(L515=0,IF(שבוע_בדילוג[[#This Row],[LengthofCycle]]=29,0,1),IF(L515=1,IF(שבוע_בדילוג[[#This Row],[LengthofCycle]]+F515=29*2,0,2),IF(L515=2,IF(שבוע_בדילוג[[#This Row],[LengthofCycle]]+F515+F514=29*3,0,3),""))))))</f>
        <v/>
      </c>
      <c r="M516" s="1" t="str">
        <f>IF(שבוע_בדילוג[[#This Row],[וסת השבוע]]=1,IF(שבוע_בדילוג[[#This Row],[וסת השבוע וההפלגה ביחד]]=1,M515+1,0),IF(AND(שבוע_בדילוג[[#This Row],[CycleNumber]]&gt;B515,שבוע_בדילוג[[#This Row],[CycleNumber]]&gt;1),IF(שבוע_בדילוג[[#This Row],[וסת השבוע פעיל?]]&lt;&gt;"",M515+1,""),""))</f>
        <v/>
      </c>
      <c r="N516" s="1" t="str">
        <f>IF(שבוע_בדילוג[[#This Row],[וסת השבוע פעיל?2]]="","",IF(AND(שבוע_בדילוג[[#This Row],[וסת השבוע פעיל?]]&lt;&gt;"",שבוע_בדילוג[[#This Row],[CycleNumber]]&lt;B517,B517&lt;&gt;"",שבוע_בדילוג[[#This Row],[וסת השבוע פעיל?]]&lt;3),IF(L517=0,IF(AND(שבוע_בדילוג[[#This Row],[וסת השבוע פעיל?]]&gt;0,J517=1),0,1),0),""))</f>
        <v/>
      </c>
      <c r="O516" s="1" t="str">
        <f t="shared" si="52"/>
        <v/>
      </c>
      <c r="P516" s="1" t="str">
        <f>IF(AND(שבוע_בדילוג[[#This Row],[חיזוי - שבוע]]=1,K517=1),1,"")</f>
        <v/>
      </c>
      <c r="Q516" s="1" t="str">
        <f>IF(AND(שבוע_בדילוג[[#This Row],[וסת השבוע פעיל?]]&lt;3,OR(שבוע_בדילוג[[#This Row],[CycleNumber]]&gt;B517,B517="")),1,"")</f>
        <v/>
      </c>
      <c r="R516" s="1" t="str">
        <f>IF(AND(שבוע_בדילוג[[#This Row],[חיזוי - שבוע]]&lt;&gt;"",שבוע_בדילוג[[#This Row],[וסת השבוע פעיל?2]]=""),1,"")</f>
        <v/>
      </c>
      <c r="S516" s="1" t="str">
        <f>IF(שבוע_בדילוג[[#This Row],[האישה קבעה וסת שבוע בדילוג?]]=1,IF(שבוע_בדילוג[[#This Row],[וסת השבוע פעיל?]]&lt;3,1,0),"")</f>
        <v/>
      </c>
      <c r="T5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6" s="1">
        <f t="shared" si="53"/>
        <v>0</v>
      </c>
      <c r="V516" s="1">
        <f t="shared" si="54"/>
        <v>0</v>
      </c>
      <c r="W516" s="1">
        <f t="shared" si="55"/>
        <v>0</v>
      </c>
      <c r="X516" s="1" t="str">
        <f>IF(שבוע_בדילוג[[#This Row],[3 הפלגות זהות]]="","",IF(שבוע_בדילוג[[#This Row],[3 הפלגות זהות]]=1,שבוע_בדילוג[[#This Row],[LengthofCycle]],X515))</f>
        <v/>
      </c>
      <c r="Z516" s="1" t="str">
        <f>IF(OR(שבוע_בדילוג[[#This Row],[הווסת פעיל?]]=0,שבוע_בדילוג[[#This Row],[הווסת פעיל?]]=""),"",SUM(Z515,שבוע_בדילוג[[#This Row],[הווסת פעיל?]]))</f>
        <v/>
      </c>
      <c r="AA516" s="1" t="str">
        <f>IF(AND(שבוע_בדילוג[[#This Row],[כמה מחזורים עד עקירה]]&lt;&gt;"",Z517=""),שבוע_בדילוג[[#This Row],[כמה מחזורים עד עקירה]],"")</f>
        <v/>
      </c>
      <c r="AB516" s="1" t="str">
        <f>IF(AND(שבוע_בדילוג[[#This Row],[הווסת פעיל?]]=1,שבוע_בדילוג[[#This Row],[וסת קבוע אחרון]]&lt;&gt;X515),שבוע_בדילוג[[#This Row],[וסת קבוע אחרון]],"")</f>
        <v/>
      </c>
      <c r="AC516" s="1" t="str">
        <f>IF(AND(שבוע_בדילוג[[#This Row],[הווסת פעיל?]]=1,Y515=0,שבוע_בדילוג[[#This Row],[וסת קבוע אחרון]]=X515),שבוע_בדילוג[[#This Row],[וסת קבוע אחרון]],"")</f>
        <v/>
      </c>
      <c r="AD516" s="1" t="str">
        <f>IF(AND(שבוע_בדילוג[[#This Row],[הווסת פעיל?]]=1,Y515=0,שבוע_בדילוג[[#This Row],[וסת קבוע אחרון]]&lt;&gt;X515),1,"")</f>
        <v/>
      </c>
      <c r="AE516" s="1" t="str">
        <f>IF(AND(שבוע_בדילוג[[#This Row],[הווסת פעיל?]]&lt;&gt;"",B517=1),שבוע_בדילוג[[#This Row],[CycleNumber]],"")</f>
        <v/>
      </c>
      <c r="AF516" s="1" t="str">
        <f>IF(AND(שבוע_בדילוג[[#This Row],[הווסת פעיל?]]&lt;&gt;"",Y515=""),שבוע_בדילוג[[#This Row],[CycleNumber]],"")</f>
        <v/>
      </c>
      <c r="AG516" s="1" t="str">
        <f>IF(B517=1,"",IF(שבוע_בדילוג[[#This Row],[הווסת פעיל?]]=1,IF(שבוע_בדילוג[[#This Row],[וסת קבוע אחרון]]=F517,1,0),""))</f>
        <v/>
      </c>
      <c r="AH516" s="1" t="str">
        <f>IF(B517=1,"",IF(שבוע_בדילוג[[#This Row],[הווסת פעיל?]]=1,IF(OR(שבוע_בדילוג[[#This Row],[וסת קבוע אחרון]]=F517,F517=שבוע_בדילוג[[#This Row],[LengthofCycle]]),1,0),""))</f>
        <v/>
      </c>
      <c r="AI516" s="1" t="str">
        <f>IF(B517=1,"",IF(שבוע_בדילוג[[#This Row],[הווסת פעיל?]]=1,IF(OR(שבוע_בדילוג[[#This Row],[וסת קבוע אחרון]]=F517,F517=שבוע_בדילוג[[#This Row],[LengthofCycle]],AND(שבוע_בדילוג[[#This Row],[LengthofCycle]]&lt;&gt;שבוע_בדילוג[[#This Row],[וסת קבוע אחרון]],OR(F517=28,F517=29))),1,0),""))</f>
        <v/>
      </c>
      <c r="AJ516" s="1" t="str">
        <f>IF(AND(שבוע_בדילוג[[#This Row],[הווסת פעיל?]]=1,B517=1),1,"")</f>
        <v/>
      </c>
      <c r="AK516" s="4">
        <f>IF(AND(שבוע_בדילוג[[#This Row],[הווסת פעיל?]]&lt;&gt;1,B517&lt;&gt;1,B517&lt;&gt;""),IF(שבוע_בדילוג[[#This Row],[LengthofCycle]]=F517,1,0),"")</f>
        <v>0</v>
      </c>
      <c r="AL516" s="4">
        <f>IF(AND(שבוע_בדילוג[[#This Row],[הווסת פעיל?]]&lt;&gt;1,B517&lt;&gt;1,B517&lt;&gt;""),IF(OR(שבוע_בדילוג[[#This Row],[LengthofCycle]]=F517,F517=29),1,0),"")</f>
        <v>0</v>
      </c>
      <c r="AM516" s="4">
        <f>IF(AND(שבוע_בדילוג[[#This Row],[הווסת פעיל?]]&lt;&gt;1,B517&lt;&gt;1,B517&lt;&gt;""),IF(OR(שבוע_בדילוג[[#This Row],[LengthofCycle]]=F517,F517=29,F517=28),1,0),"")</f>
        <v>0</v>
      </c>
    </row>
    <row r="517" spans="1:39" x14ac:dyDescent="0.25">
      <c r="A517" s="1" t="s">
        <v>100</v>
      </c>
      <c r="B517" s="1">
        <v>9</v>
      </c>
      <c r="C517" s="1">
        <v>0</v>
      </c>
      <c r="D517" s="1">
        <v>1</v>
      </c>
      <c r="E517" s="1">
        <v>0</v>
      </c>
      <c r="F517" s="1">
        <v>27</v>
      </c>
      <c r="H517" s="1">
        <f>שבוע_בדילוג[[#This Row],[LengthofCycle]]+1</f>
        <v>28</v>
      </c>
      <c r="I517" s="1" t="str">
        <f>IF(IFERROR(LOOKUP(שבוע_בדילוג[[#This Row],[ClientID]],קביעויות[השבוע בדילוג]),FALSE)=שבוע_בדילוג[[#This Row],[ClientID]],1,"")</f>
        <v/>
      </c>
      <c r="J517" s="1" t="str">
        <f>IF(AND(שבוע_בדילוג[[#This Row],[CycleNumber]]&gt;1,OR(B518="",שבוע_בדילוג[[#This Row],[CycleNumber]]&gt;B516)),IF(OR(AND(שבוע_בדילוג[[#This Row],[LengthofCycle]]=29,F516=29),AND(שבוע_בדילוג[[#This Row],[LengthofCycle]]=36,F516=36)),1,""),"")</f>
        <v/>
      </c>
      <c r="K517" s="1" t="str">
        <f>IF(AND(שבוע_בדילוג[[#This Row],[וסת השבוע]]=1,J516=1,שבוע_בדילוג[[#This Row],[CycleNumber]]&gt;B516),1,"")</f>
        <v/>
      </c>
      <c r="L517" s="1" t="str">
        <f>IF(שבוע_בדילוג[[#This Row],[CycleNumber]]=1,"",IF(שבוע_בדילוג[[#This Row],[וסת השבוע]]=1,0,IF(L516="","",IF(L516=0,IF(שבוע_בדילוג[[#This Row],[LengthofCycle]]=29,0,1),IF(L516=1,IF(שבוע_בדילוג[[#This Row],[LengthofCycle]]+F516=29*2,0,2),IF(L516=2,IF(שבוע_בדילוג[[#This Row],[LengthofCycle]]+F516+F515=29*3,0,3),""))))))</f>
        <v/>
      </c>
      <c r="M517" s="1" t="str">
        <f>IF(שבוע_בדילוג[[#This Row],[וסת השבוע]]=1,IF(שבוע_בדילוג[[#This Row],[וסת השבוע וההפלגה ביחד]]=1,M516+1,0),IF(AND(שבוע_בדילוג[[#This Row],[CycleNumber]]&gt;B516,שבוע_בדילוג[[#This Row],[CycleNumber]]&gt;1),IF(שבוע_בדילוג[[#This Row],[וסת השבוע פעיל?]]&lt;&gt;"",M516+1,""),""))</f>
        <v/>
      </c>
      <c r="N517" s="1" t="str">
        <f>IF(שבוע_בדילוג[[#This Row],[וסת השבוע פעיל?2]]="","",IF(AND(שבוע_בדילוג[[#This Row],[וסת השבוע פעיל?]]&lt;&gt;"",שבוע_בדילוג[[#This Row],[CycleNumber]]&lt;B518,B518&lt;&gt;"",שבוע_בדילוג[[#This Row],[וסת השבוע פעיל?]]&lt;3),IF(L518=0,IF(AND(שבוע_בדילוג[[#This Row],[וסת השבוע פעיל?]]&gt;0,J518=1),0,1),0),""))</f>
        <v/>
      </c>
      <c r="O517" s="1" t="str">
        <f t="shared" si="52"/>
        <v/>
      </c>
      <c r="P517" s="1" t="str">
        <f>IF(AND(שבוע_בדילוג[[#This Row],[חיזוי - שבוע]]=1,K518=1),1,"")</f>
        <v/>
      </c>
      <c r="Q517" s="1" t="str">
        <f>IF(AND(שבוע_בדילוג[[#This Row],[וסת השבוע פעיל?]]&lt;3,OR(שבוע_בדילוג[[#This Row],[CycleNumber]]&gt;B518,B518="")),1,"")</f>
        <v/>
      </c>
      <c r="R517" s="1" t="str">
        <f>IF(AND(שבוע_בדילוג[[#This Row],[חיזוי - שבוע]]&lt;&gt;"",שבוע_בדילוג[[#This Row],[וסת השבוע פעיל?2]]=""),1,"")</f>
        <v/>
      </c>
      <c r="S517" s="1" t="str">
        <f>IF(שבוע_בדילוג[[#This Row],[האישה קבעה וסת שבוע בדילוג?]]=1,IF(שבוע_בדילוג[[#This Row],[וסת השבוע פעיל?]]&lt;3,1,0),"")</f>
        <v/>
      </c>
      <c r="T5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7" s="1">
        <f t="shared" si="53"/>
        <v>0</v>
      </c>
      <c r="V517" s="1">
        <f t="shared" si="54"/>
        <v>0</v>
      </c>
      <c r="W517" s="1">
        <f t="shared" si="55"/>
        <v>0</v>
      </c>
      <c r="X517" s="1" t="str">
        <f>IF(שבוע_בדילוג[[#This Row],[3 הפלגות זהות]]="","",IF(שבוע_בדילוג[[#This Row],[3 הפלגות זהות]]=1,שבוע_בדילוג[[#This Row],[LengthofCycle]],X516))</f>
        <v/>
      </c>
      <c r="Z517" s="1" t="str">
        <f>IF(OR(שבוע_בדילוג[[#This Row],[הווסת פעיל?]]=0,שבוע_בדילוג[[#This Row],[הווסת פעיל?]]=""),"",SUM(Z516,שבוע_בדילוג[[#This Row],[הווסת פעיל?]]))</f>
        <v/>
      </c>
      <c r="AA517" s="1" t="str">
        <f>IF(AND(שבוע_בדילוג[[#This Row],[כמה מחזורים עד עקירה]]&lt;&gt;"",Z518=""),שבוע_בדילוג[[#This Row],[כמה מחזורים עד עקירה]],"")</f>
        <v/>
      </c>
      <c r="AB517" s="1" t="str">
        <f>IF(AND(שבוע_בדילוג[[#This Row],[הווסת פעיל?]]=1,שבוע_בדילוג[[#This Row],[וסת קבוע אחרון]]&lt;&gt;X516),שבוע_בדילוג[[#This Row],[וסת קבוע אחרון]],"")</f>
        <v/>
      </c>
      <c r="AC517" s="1" t="str">
        <f>IF(AND(שבוע_בדילוג[[#This Row],[הווסת פעיל?]]=1,Y516=0,שבוע_בדילוג[[#This Row],[וסת קבוע אחרון]]=X516),שבוע_בדילוג[[#This Row],[וסת קבוע אחרון]],"")</f>
        <v/>
      </c>
      <c r="AD517" s="1" t="str">
        <f>IF(AND(שבוע_בדילוג[[#This Row],[הווסת פעיל?]]=1,Y516=0,שבוע_בדילוג[[#This Row],[וסת קבוע אחרון]]&lt;&gt;X516),1,"")</f>
        <v/>
      </c>
      <c r="AE517" s="1" t="str">
        <f>IF(AND(שבוע_בדילוג[[#This Row],[הווסת פעיל?]]&lt;&gt;"",B518=1),שבוע_בדילוג[[#This Row],[CycleNumber]],"")</f>
        <v/>
      </c>
      <c r="AF517" s="1" t="str">
        <f>IF(AND(שבוע_בדילוג[[#This Row],[הווסת פעיל?]]&lt;&gt;"",Y516=""),שבוע_בדילוג[[#This Row],[CycleNumber]],"")</f>
        <v/>
      </c>
      <c r="AG517" s="1" t="str">
        <f>IF(B518=1,"",IF(שבוע_בדילוג[[#This Row],[הווסת פעיל?]]=1,IF(שבוע_בדילוג[[#This Row],[וסת קבוע אחרון]]=F518,1,0),""))</f>
        <v/>
      </c>
      <c r="AH517" s="1" t="str">
        <f>IF(B518=1,"",IF(שבוע_בדילוג[[#This Row],[הווסת פעיל?]]=1,IF(OR(שבוע_בדילוג[[#This Row],[וסת קבוע אחרון]]=F518,F518=שבוע_בדילוג[[#This Row],[LengthofCycle]]),1,0),""))</f>
        <v/>
      </c>
      <c r="AI517" s="1" t="str">
        <f>IF(B518=1,"",IF(שבוע_בדילוג[[#This Row],[הווסת פעיל?]]=1,IF(OR(שבוע_בדילוג[[#This Row],[וסת קבוע אחרון]]=F518,F518=שבוע_בדילוג[[#This Row],[LengthofCycle]],AND(שבוע_בדילוג[[#This Row],[LengthofCycle]]&lt;&gt;שבוע_בדילוג[[#This Row],[וסת קבוע אחרון]],OR(F518=28,F518=29))),1,0),""))</f>
        <v/>
      </c>
      <c r="AJ517" s="1" t="str">
        <f>IF(AND(שבוע_בדילוג[[#This Row],[הווסת פעיל?]]=1,B518=1),1,"")</f>
        <v/>
      </c>
      <c r="AK517" s="4">
        <f>IF(AND(שבוע_בדילוג[[#This Row],[הווסת פעיל?]]&lt;&gt;1,B518&lt;&gt;1,B518&lt;&gt;""),IF(שבוע_בדילוג[[#This Row],[LengthofCycle]]=F518,1,0),"")</f>
        <v>0</v>
      </c>
      <c r="AL517" s="4">
        <f>IF(AND(שבוע_בדילוג[[#This Row],[הווסת פעיל?]]&lt;&gt;1,B518&lt;&gt;1,B518&lt;&gt;""),IF(OR(שבוע_בדילוג[[#This Row],[LengthofCycle]]=F518,F518=29),1,0),"")</f>
        <v>1</v>
      </c>
      <c r="AM517" s="4">
        <f>IF(AND(שבוע_בדילוג[[#This Row],[הווסת פעיל?]]&lt;&gt;1,B518&lt;&gt;1,B518&lt;&gt;""),IF(OR(שבוע_בדילוג[[#This Row],[LengthofCycle]]=F518,F518=29,F518=28),1,0),"")</f>
        <v>1</v>
      </c>
    </row>
    <row r="518" spans="1:39" x14ac:dyDescent="0.25">
      <c r="A518" s="1" t="s">
        <v>100</v>
      </c>
      <c r="B518" s="1">
        <v>10</v>
      </c>
      <c r="C518" s="1">
        <v>0</v>
      </c>
      <c r="D518" s="1">
        <v>1</v>
      </c>
      <c r="E518" s="1">
        <v>0</v>
      </c>
      <c r="F518" s="1">
        <v>29</v>
      </c>
      <c r="H518" s="1">
        <f>שבוע_בדילוג[[#This Row],[LengthofCycle]]+1</f>
        <v>30</v>
      </c>
      <c r="I518" s="1" t="str">
        <f>IF(IFERROR(LOOKUP(שבוע_בדילוג[[#This Row],[ClientID]],קביעויות[השבוע בדילוג]),FALSE)=שבוע_בדילוג[[#This Row],[ClientID]],1,"")</f>
        <v/>
      </c>
      <c r="J518" s="1" t="str">
        <f>IF(AND(שבוע_בדילוג[[#This Row],[CycleNumber]]&gt;1,OR(B519="",שבוע_בדילוג[[#This Row],[CycleNumber]]&gt;B517)),IF(OR(AND(שבוע_בדילוג[[#This Row],[LengthofCycle]]=29,F517=29),AND(שבוע_בדילוג[[#This Row],[LengthofCycle]]=36,F517=36)),1,""),"")</f>
        <v/>
      </c>
      <c r="K518" s="1" t="str">
        <f>IF(AND(שבוע_בדילוג[[#This Row],[וסת השבוע]]=1,J517=1,שבוע_בדילוג[[#This Row],[CycleNumber]]&gt;B517),1,"")</f>
        <v/>
      </c>
      <c r="L518" s="1" t="str">
        <f>IF(שבוע_בדילוג[[#This Row],[CycleNumber]]=1,"",IF(שבוע_בדילוג[[#This Row],[וסת השבוע]]=1,0,IF(L517="","",IF(L517=0,IF(שבוע_בדילוג[[#This Row],[LengthofCycle]]=29,0,1),IF(L517=1,IF(שבוע_בדילוג[[#This Row],[LengthofCycle]]+F517=29*2,0,2),IF(L517=2,IF(שבוע_בדילוג[[#This Row],[LengthofCycle]]+F517+F516=29*3,0,3),""))))))</f>
        <v/>
      </c>
      <c r="M518" s="1" t="str">
        <f>IF(שבוע_בדילוג[[#This Row],[וסת השבוע]]=1,IF(שבוע_בדילוג[[#This Row],[וסת השבוע וההפלגה ביחד]]=1,M517+1,0),IF(AND(שבוע_בדילוג[[#This Row],[CycleNumber]]&gt;B517,שבוע_בדילוג[[#This Row],[CycleNumber]]&gt;1),IF(שבוע_בדילוג[[#This Row],[וסת השבוע פעיל?]]&lt;&gt;"",M517+1,""),""))</f>
        <v/>
      </c>
      <c r="N518" s="1" t="str">
        <f>IF(שבוע_בדילוג[[#This Row],[וסת השבוע פעיל?2]]="","",IF(AND(שבוע_בדילוג[[#This Row],[וסת השבוע פעיל?]]&lt;&gt;"",שבוע_בדילוג[[#This Row],[CycleNumber]]&lt;B519,B519&lt;&gt;"",שבוע_בדילוג[[#This Row],[וסת השבוע פעיל?]]&lt;3),IF(L519=0,IF(AND(שבוע_בדילוג[[#This Row],[וסת השבוע פעיל?]]&gt;0,J519=1),0,1),0),""))</f>
        <v/>
      </c>
      <c r="O518" s="1" t="str">
        <f t="shared" si="52"/>
        <v/>
      </c>
      <c r="P518" s="1" t="str">
        <f>IF(AND(שבוע_בדילוג[[#This Row],[חיזוי - שבוע]]=1,K519=1),1,"")</f>
        <v/>
      </c>
      <c r="Q518" s="1" t="str">
        <f>IF(AND(שבוע_בדילוג[[#This Row],[וסת השבוע פעיל?]]&lt;3,OR(שבוע_בדילוג[[#This Row],[CycleNumber]]&gt;B519,B519="")),1,"")</f>
        <v/>
      </c>
      <c r="R518" s="1" t="str">
        <f>IF(AND(שבוע_בדילוג[[#This Row],[חיזוי - שבוע]]&lt;&gt;"",שבוע_בדילוג[[#This Row],[וסת השבוע פעיל?2]]=""),1,"")</f>
        <v/>
      </c>
      <c r="S518" s="1" t="str">
        <f>IF(שבוע_בדילוג[[#This Row],[האישה קבעה וסת שבוע בדילוג?]]=1,IF(שבוע_בדילוג[[#This Row],[וסת השבוע פעיל?]]&lt;3,1,0),"")</f>
        <v/>
      </c>
      <c r="T5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8" s="1">
        <f t="shared" si="53"/>
        <v>0</v>
      </c>
      <c r="V518" s="1">
        <f t="shared" si="54"/>
        <v>0</v>
      </c>
      <c r="W518" s="1">
        <f t="shared" si="55"/>
        <v>0</v>
      </c>
      <c r="X518" s="1" t="str">
        <f>IF(שבוע_בדילוג[[#This Row],[3 הפלגות זהות]]="","",IF(שבוע_בדילוג[[#This Row],[3 הפלגות זהות]]=1,שבוע_בדילוג[[#This Row],[LengthofCycle]],X517))</f>
        <v/>
      </c>
      <c r="Z518" s="1" t="str">
        <f>IF(OR(שבוע_בדילוג[[#This Row],[הווסת פעיל?]]=0,שבוע_בדילוג[[#This Row],[הווסת פעיל?]]=""),"",SUM(Z517,שבוע_בדילוג[[#This Row],[הווסת פעיל?]]))</f>
        <v/>
      </c>
      <c r="AA518" s="1" t="str">
        <f>IF(AND(שבוע_בדילוג[[#This Row],[כמה מחזורים עד עקירה]]&lt;&gt;"",Z519=""),שבוע_בדילוג[[#This Row],[כמה מחזורים עד עקירה]],"")</f>
        <v/>
      </c>
      <c r="AB518" s="1" t="str">
        <f>IF(AND(שבוע_בדילוג[[#This Row],[הווסת פעיל?]]=1,שבוע_בדילוג[[#This Row],[וסת קבוע אחרון]]&lt;&gt;X517),שבוע_בדילוג[[#This Row],[וסת קבוע אחרון]],"")</f>
        <v/>
      </c>
      <c r="AC518" s="1" t="str">
        <f>IF(AND(שבוע_בדילוג[[#This Row],[הווסת פעיל?]]=1,Y517=0,שבוע_בדילוג[[#This Row],[וסת קבוע אחרון]]=X517),שבוע_בדילוג[[#This Row],[וסת קבוע אחרון]],"")</f>
        <v/>
      </c>
      <c r="AD518" s="1" t="str">
        <f>IF(AND(שבוע_בדילוג[[#This Row],[הווסת פעיל?]]=1,Y517=0,שבוע_בדילוג[[#This Row],[וסת קבוע אחרון]]&lt;&gt;X517),1,"")</f>
        <v/>
      </c>
      <c r="AE518" s="1" t="str">
        <f>IF(AND(שבוע_בדילוג[[#This Row],[הווסת פעיל?]]&lt;&gt;"",B519=1),שבוע_בדילוג[[#This Row],[CycleNumber]],"")</f>
        <v/>
      </c>
      <c r="AF518" s="1" t="str">
        <f>IF(AND(שבוע_בדילוג[[#This Row],[הווסת פעיל?]]&lt;&gt;"",Y517=""),שבוע_בדילוג[[#This Row],[CycleNumber]],"")</f>
        <v/>
      </c>
      <c r="AG518" s="1" t="str">
        <f>IF(B519=1,"",IF(שבוע_בדילוג[[#This Row],[הווסת פעיל?]]=1,IF(שבוע_בדילוג[[#This Row],[וסת קבוע אחרון]]=F519,1,0),""))</f>
        <v/>
      </c>
      <c r="AH518" s="1" t="str">
        <f>IF(B519=1,"",IF(שבוע_בדילוג[[#This Row],[הווסת פעיל?]]=1,IF(OR(שבוע_בדילוג[[#This Row],[וסת קבוע אחרון]]=F519,F519=שבוע_בדילוג[[#This Row],[LengthofCycle]]),1,0),""))</f>
        <v/>
      </c>
      <c r="AI518" s="1" t="str">
        <f>IF(B519=1,"",IF(שבוע_בדילוג[[#This Row],[הווסת פעיל?]]=1,IF(OR(שבוע_בדילוג[[#This Row],[וסת קבוע אחרון]]=F519,F519=שבוע_בדילוג[[#This Row],[LengthofCycle]],AND(שבוע_בדילוג[[#This Row],[LengthofCycle]]&lt;&gt;שבוע_בדילוג[[#This Row],[וסת קבוע אחרון]],OR(F519=28,F519=29))),1,0),""))</f>
        <v/>
      </c>
      <c r="AJ518" s="1" t="str">
        <f>IF(AND(שבוע_בדילוג[[#This Row],[הווסת פעיל?]]=1,B519=1),1,"")</f>
        <v/>
      </c>
      <c r="AK518" s="4">
        <f>IF(AND(שבוע_בדילוג[[#This Row],[הווסת פעיל?]]&lt;&gt;1,B519&lt;&gt;1,B519&lt;&gt;""),IF(שבוע_בדילוג[[#This Row],[LengthofCycle]]=F519,1,0),"")</f>
        <v>0</v>
      </c>
      <c r="AL518" s="4">
        <f>IF(AND(שבוע_בדילוג[[#This Row],[הווסת פעיל?]]&lt;&gt;1,B519&lt;&gt;1,B519&lt;&gt;""),IF(OR(שבוע_בדילוג[[#This Row],[LengthofCycle]]=F519,F519=29),1,0),"")</f>
        <v>0</v>
      </c>
      <c r="AM518" s="4">
        <f>IF(AND(שבוע_בדילוג[[#This Row],[הווסת פעיל?]]&lt;&gt;1,B519&lt;&gt;1,B519&lt;&gt;""),IF(OR(שבוע_בדילוג[[#This Row],[LengthofCycle]]=F519,F519=29,F519=28),1,0),"")</f>
        <v>0</v>
      </c>
    </row>
    <row r="519" spans="1:39" x14ac:dyDescent="0.25">
      <c r="A519" s="1" t="s">
        <v>100</v>
      </c>
      <c r="B519" s="1">
        <v>11</v>
      </c>
      <c r="C519" s="1">
        <v>0</v>
      </c>
      <c r="D519" s="1">
        <v>1</v>
      </c>
      <c r="E519" s="1">
        <v>0</v>
      </c>
      <c r="F519" s="1">
        <v>35</v>
      </c>
      <c r="H519" s="1">
        <f>שבוע_בדילוג[[#This Row],[LengthofCycle]]+1</f>
        <v>36</v>
      </c>
      <c r="I519" s="1" t="str">
        <f>IF(IFERROR(LOOKUP(שבוע_בדילוג[[#This Row],[ClientID]],קביעויות[השבוע בדילוג]),FALSE)=שבוע_בדילוג[[#This Row],[ClientID]],1,"")</f>
        <v/>
      </c>
      <c r="J519" s="1" t="str">
        <f>IF(AND(שבוע_בדילוג[[#This Row],[CycleNumber]]&gt;1,OR(B520="",שבוע_בדילוג[[#This Row],[CycleNumber]]&gt;B518)),IF(OR(AND(שבוע_בדילוג[[#This Row],[LengthofCycle]]=29,F518=29),AND(שבוע_בדילוג[[#This Row],[LengthofCycle]]=36,F518=36)),1,""),"")</f>
        <v/>
      </c>
      <c r="K519" s="1" t="str">
        <f>IF(AND(שבוע_בדילוג[[#This Row],[וסת השבוע]]=1,J518=1,שבוע_בדילוג[[#This Row],[CycleNumber]]&gt;B518),1,"")</f>
        <v/>
      </c>
      <c r="L519" s="1" t="str">
        <f>IF(שבוע_בדילוג[[#This Row],[CycleNumber]]=1,"",IF(שבוע_בדילוג[[#This Row],[וסת השבוע]]=1,0,IF(L518="","",IF(L518=0,IF(שבוע_בדילוג[[#This Row],[LengthofCycle]]=29,0,1),IF(L518=1,IF(שבוע_בדילוג[[#This Row],[LengthofCycle]]+F518=29*2,0,2),IF(L518=2,IF(שבוע_בדילוג[[#This Row],[LengthofCycle]]+F518+F517=29*3,0,3),""))))))</f>
        <v/>
      </c>
      <c r="M519" s="1" t="str">
        <f>IF(שבוע_בדילוג[[#This Row],[וסת השבוע]]=1,IF(שבוע_בדילוג[[#This Row],[וסת השבוע וההפלגה ביחד]]=1,M518+1,0),IF(AND(שבוע_בדילוג[[#This Row],[CycleNumber]]&gt;B518,שבוע_בדילוג[[#This Row],[CycleNumber]]&gt;1),IF(שבוע_בדילוג[[#This Row],[וסת השבוע פעיל?]]&lt;&gt;"",M518+1,""),""))</f>
        <v/>
      </c>
      <c r="N519" s="1" t="str">
        <f>IF(שבוע_בדילוג[[#This Row],[וסת השבוע פעיל?2]]="","",IF(AND(שבוע_בדילוג[[#This Row],[וסת השבוע פעיל?]]&lt;&gt;"",שבוע_בדילוג[[#This Row],[CycleNumber]]&lt;B520,B520&lt;&gt;"",שבוע_בדילוג[[#This Row],[וסת השבוע פעיל?]]&lt;3),IF(L520=0,IF(AND(שבוע_בדילוג[[#This Row],[וסת השבוע פעיל?]]&gt;0,J520=1),0,1),0),""))</f>
        <v/>
      </c>
      <c r="O519" s="1" t="str">
        <f t="shared" si="52"/>
        <v/>
      </c>
      <c r="P519" s="1" t="str">
        <f>IF(AND(שבוע_בדילוג[[#This Row],[חיזוי - שבוע]]=1,K520=1),1,"")</f>
        <v/>
      </c>
      <c r="Q519" s="1" t="str">
        <f>IF(AND(שבוע_בדילוג[[#This Row],[וסת השבוע פעיל?]]&lt;3,OR(שבוע_בדילוג[[#This Row],[CycleNumber]]&gt;B520,B520="")),1,"")</f>
        <v/>
      </c>
      <c r="R519" s="1" t="str">
        <f>IF(AND(שבוע_בדילוג[[#This Row],[חיזוי - שבוע]]&lt;&gt;"",שבוע_בדילוג[[#This Row],[וסת השבוע פעיל?2]]=""),1,"")</f>
        <v/>
      </c>
      <c r="S519" s="1" t="str">
        <f>IF(שבוע_בדילוג[[#This Row],[האישה קבעה וסת שבוע בדילוג?]]=1,IF(שבוע_בדילוג[[#This Row],[וסת השבוע פעיל?]]&lt;3,1,0),"")</f>
        <v/>
      </c>
      <c r="T5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19" s="1">
        <f t="shared" si="53"/>
        <v>0</v>
      </c>
      <c r="V519" s="1">
        <f t="shared" si="54"/>
        <v>0</v>
      </c>
      <c r="W519" s="1">
        <f t="shared" si="55"/>
        <v>0</v>
      </c>
      <c r="X519" s="1" t="str">
        <f>IF(שבוע_בדילוג[[#This Row],[3 הפלגות זהות]]="","",IF(שבוע_בדילוג[[#This Row],[3 הפלגות זהות]]=1,שבוע_בדילוג[[#This Row],[LengthofCycle]],X518))</f>
        <v/>
      </c>
      <c r="Z519" s="1" t="str">
        <f>IF(OR(שבוע_בדילוג[[#This Row],[הווסת פעיל?]]=0,שבוע_בדילוג[[#This Row],[הווסת פעיל?]]=""),"",SUM(Z518,שבוע_בדילוג[[#This Row],[הווסת פעיל?]]))</f>
        <v/>
      </c>
      <c r="AA519" s="1" t="str">
        <f>IF(AND(שבוע_בדילוג[[#This Row],[כמה מחזורים עד עקירה]]&lt;&gt;"",Z520=""),שבוע_בדילוג[[#This Row],[כמה מחזורים עד עקירה]],"")</f>
        <v/>
      </c>
      <c r="AB519" s="1" t="str">
        <f>IF(AND(שבוע_בדילוג[[#This Row],[הווסת פעיל?]]=1,שבוע_בדילוג[[#This Row],[וסת קבוע אחרון]]&lt;&gt;X518),שבוע_בדילוג[[#This Row],[וסת קבוע אחרון]],"")</f>
        <v/>
      </c>
      <c r="AC519" s="1" t="str">
        <f>IF(AND(שבוע_בדילוג[[#This Row],[הווסת פעיל?]]=1,Y518=0,שבוע_בדילוג[[#This Row],[וסת קבוע אחרון]]=X518),שבוע_בדילוג[[#This Row],[וסת קבוע אחרון]],"")</f>
        <v/>
      </c>
      <c r="AD519" s="1" t="str">
        <f>IF(AND(שבוע_בדילוג[[#This Row],[הווסת פעיל?]]=1,Y518=0,שבוע_בדילוג[[#This Row],[וסת קבוע אחרון]]&lt;&gt;X518),1,"")</f>
        <v/>
      </c>
      <c r="AE519" s="1" t="str">
        <f>IF(AND(שבוע_בדילוג[[#This Row],[הווסת פעיל?]]&lt;&gt;"",B520=1),שבוע_בדילוג[[#This Row],[CycleNumber]],"")</f>
        <v/>
      </c>
      <c r="AF519" s="1" t="str">
        <f>IF(AND(שבוע_בדילוג[[#This Row],[הווסת פעיל?]]&lt;&gt;"",Y518=""),שבוע_בדילוג[[#This Row],[CycleNumber]],"")</f>
        <v/>
      </c>
      <c r="AG519" s="1" t="str">
        <f>IF(B520=1,"",IF(שבוע_בדילוג[[#This Row],[הווסת פעיל?]]=1,IF(שבוע_בדילוג[[#This Row],[וסת קבוע אחרון]]=F520,1,0),""))</f>
        <v/>
      </c>
      <c r="AH519" s="1" t="str">
        <f>IF(B520=1,"",IF(שבוע_בדילוג[[#This Row],[הווסת פעיל?]]=1,IF(OR(שבוע_בדילוג[[#This Row],[וסת קבוע אחרון]]=F520,F520=שבוע_בדילוג[[#This Row],[LengthofCycle]]),1,0),""))</f>
        <v/>
      </c>
      <c r="AI519" s="1" t="str">
        <f>IF(B520=1,"",IF(שבוע_בדילוג[[#This Row],[הווסת פעיל?]]=1,IF(OR(שבוע_בדילוג[[#This Row],[וסת קבוע אחרון]]=F520,F520=שבוע_בדילוג[[#This Row],[LengthofCycle]],AND(שבוע_בדילוג[[#This Row],[LengthofCycle]]&lt;&gt;שבוע_בדילוג[[#This Row],[וסת קבוע אחרון]],OR(F520=28,F520=29))),1,0),""))</f>
        <v/>
      </c>
      <c r="AJ519" s="1" t="str">
        <f>IF(AND(שבוע_בדילוג[[#This Row],[הווסת פעיל?]]=1,B520=1),1,"")</f>
        <v/>
      </c>
      <c r="AK519" s="4">
        <f>IF(AND(שבוע_בדילוג[[#This Row],[הווסת פעיל?]]&lt;&gt;1,B520&lt;&gt;1,B520&lt;&gt;""),IF(שבוע_בדילוג[[#This Row],[LengthofCycle]]=F520,1,0),"")</f>
        <v>0</v>
      </c>
      <c r="AL519" s="4">
        <f>IF(AND(שבוע_בדילוג[[#This Row],[הווסת פעיל?]]&lt;&gt;1,B520&lt;&gt;1,B520&lt;&gt;""),IF(OR(שבוע_בדילוג[[#This Row],[LengthofCycle]]=F520,F520=29),1,0),"")</f>
        <v>0</v>
      </c>
      <c r="AM519" s="4">
        <f>IF(AND(שבוע_בדילוג[[#This Row],[הווסת פעיל?]]&lt;&gt;1,B520&lt;&gt;1,B520&lt;&gt;""),IF(OR(שבוע_בדילוג[[#This Row],[LengthofCycle]]=F520,F520=29,F520=28),1,0),"")</f>
        <v>0</v>
      </c>
    </row>
    <row r="520" spans="1:39" x14ac:dyDescent="0.25">
      <c r="A520" s="1" t="s">
        <v>100</v>
      </c>
      <c r="B520" s="1">
        <v>12</v>
      </c>
      <c r="C520" s="1">
        <v>0</v>
      </c>
      <c r="D520" s="1">
        <v>1</v>
      </c>
      <c r="E520" s="1">
        <v>0</v>
      </c>
      <c r="F520" s="1">
        <v>32</v>
      </c>
      <c r="H520" s="1">
        <f>שבוע_בדילוג[[#This Row],[LengthofCycle]]+1</f>
        <v>33</v>
      </c>
      <c r="I520" s="1" t="str">
        <f>IF(IFERROR(LOOKUP(שבוע_בדילוג[[#This Row],[ClientID]],קביעויות[השבוע בדילוג]),FALSE)=שבוע_בדילוג[[#This Row],[ClientID]],1,"")</f>
        <v/>
      </c>
      <c r="J520" s="1" t="str">
        <f>IF(AND(שבוע_בדילוג[[#This Row],[CycleNumber]]&gt;1,OR(B521="",שבוע_בדילוג[[#This Row],[CycleNumber]]&gt;B519)),IF(OR(AND(שבוע_בדילוג[[#This Row],[LengthofCycle]]=29,F519=29),AND(שבוע_בדילוג[[#This Row],[LengthofCycle]]=36,F519=36)),1,""),"")</f>
        <v/>
      </c>
      <c r="K520" s="1" t="str">
        <f>IF(AND(שבוע_בדילוג[[#This Row],[וסת השבוע]]=1,J519=1,שבוע_בדילוג[[#This Row],[CycleNumber]]&gt;B519),1,"")</f>
        <v/>
      </c>
      <c r="L520" s="1" t="str">
        <f>IF(שבוע_בדילוג[[#This Row],[CycleNumber]]=1,"",IF(שבוע_בדילוג[[#This Row],[וסת השבוע]]=1,0,IF(L519="","",IF(L519=0,IF(שבוע_בדילוג[[#This Row],[LengthofCycle]]=29,0,1),IF(L519=1,IF(שבוע_בדילוג[[#This Row],[LengthofCycle]]+F519=29*2,0,2),IF(L519=2,IF(שבוע_בדילוג[[#This Row],[LengthofCycle]]+F519+F518=29*3,0,3),""))))))</f>
        <v/>
      </c>
      <c r="M520" s="1" t="str">
        <f>IF(שבוע_בדילוג[[#This Row],[וסת השבוע]]=1,IF(שבוע_בדילוג[[#This Row],[וסת השבוע וההפלגה ביחד]]=1,M519+1,0),IF(AND(שבוע_בדילוג[[#This Row],[CycleNumber]]&gt;B519,שבוע_בדילוג[[#This Row],[CycleNumber]]&gt;1),IF(שבוע_בדילוג[[#This Row],[וסת השבוע פעיל?]]&lt;&gt;"",M519+1,""),""))</f>
        <v/>
      </c>
      <c r="N520" s="1" t="str">
        <f>IF(שבוע_בדילוג[[#This Row],[וסת השבוע פעיל?2]]="","",IF(AND(שבוע_בדילוג[[#This Row],[וסת השבוע פעיל?]]&lt;&gt;"",שבוע_בדילוג[[#This Row],[CycleNumber]]&lt;B521,B521&lt;&gt;"",שבוע_בדילוג[[#This Row],[וסת השבוע פעיל?]]&lt;3),IF(L521=0,IF(AND(שבוע_בדילוג[[#This Row],[וסת השבוע פעיל?]]&gt;0,J521=1),0,1),0),""))</f>
        <v/>
      </c>
      <c r="O520" s="1" t="str">
        <f t="shared" si="52"/>
        <v/>
      </c>
      <c r="P520" s="1" t="str">
        <f>IF(AND(שבוע_בדילוג[[#This Row],[חיזוי - שבוע]]=1,K521=1),1,"")</f>
        <v/>
      </c>
      <c r="Q520" s="1" t="str">
        <f>IF(AND(שבוע_בדילוג[[#This Row],[וסת השבוע פעיל?]]&lt;3,OR(שבוע_בדילוג[[#This Row],[CycleNumber]]&gt;B521,B521="")),1,"")</f>
        <v/>
      </c>
      <c r="R520" s="1" t="str">
        <f>IF(AND(שבוע_בדילוג[[#This Row],[חיזוי - שבוע]]&lt;&gt;"",שבוע_בדילוג[[#This Row],[וסת השבוע פעיל?2]]=""),1,"")</f>
        <v/>
      </c>
      <c r="S520" s="1" t="str">
        <f>IF(שבוע_בדילוג[[#This Row],[האישה קבעה וסת שבוע בדילוג?]]=1,IF(שבוע_בדילוג[[#This Row],[וסת השבוע פעיל?]]&lt;3,1,0),"")</f>
        <v/>
      </c>
      <c r="T5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0" s="1">
        <f t="shared" si="53"/>
        <v>0</v>
      </c>
      <c r="V520" s="1">
        <f t="shared" si="54"/>
        <v>0</v>
      </c>
      <c r="W520" s="1">
        <f t="shared" si="55"/>
        <v>0</v>
      </c>
      <c r="X520" s="1" t="str">
        <f>IF(שבוע_בדילוג[[#This Row],[3 הפלגות זהות]]="","",IF(שבוע_בדילוג[[#This Row],[3 הפלגות זהות]]=1,שבוע_בדילוג[[#This Row],[LengthofCycle]],X519))</f>
        <v/>
      </c>
      <c r="Z520" s="1" t="str">
        <f>IF(OR(שבוע_בדילוג[[#This Row],[הווסת פעיל?]]=0,שבוע_בדילוג[[#This Row],[הווסת פעיל?]]=""),"",SUM(Z519,שבוע_בדילוג[[#This Row],[הווסת פעיל?]]))</f>
        <v/>
      </c>
      <c r="AA520" s="1" t="str">
        <f>IF(AND(שבוע_בדילוג[[#This Row],[כמה מחזורים עד עקירה]]&lt;&gt;"",Z521=""),שבוע_בדילוג[[#This Row],[כמה מחזורים עד עקירה]],"")</f>
        <v/>
      </c>
      <c r="AB520" s="1" t="str">
        <f>IF(AND(שבוע_בדילוג[[#This Row],[הווסת פעיל?]]=1,שבוע_בדילוג[[#This Row],[וסת קבוע אחרון]]&lt;&gt;X519),שבוע_בדילוג[[#This Row],[וסת קבוע אחרון]],"")</f>
        <v/>
      </c>
      <c r="AC520" s="1" t="str">
        <f>IF(AND(שבוע_בדילוג[[#This Row],[הווסת פעיל?]]=1,Y519=0,שבוע_בדילוג[[#This Row],[וסת קבוע אחרון]]=X519),שבוע_בדילוג[[#This Row],[וסת קבוע אחרון]],"")</f>
        <v/>
      </c>
      <c r="AD520" s="1" t="str">
        <f>IF(AND(שבוע_בדילוג[[#This Row],[הווסת פעיל?]]=1,Y519=0,שבוע_בדילוג[[#This Row],[וסת קבוע אחרון]]&lt;&gt;X519),1,"")</f>
        <v/>
      </c>
      <c r="AE520" s="1" t="str">
        <f>IF(AND(שבוע_בדילוג[[#This Row],[הווסת פעיל?]]&lt;&gt;"",B521=1),שבוע_בדילוג[[#This Row],[CycleNumber]],"")</f>
        <v/>
      </c>
      <c r="AF520" s="1" t="str">
        <f>IF(AND(שבוע_בדילוג[[#This Row],[הווסת פעיל?]]&lt;&gt;"",Y519=""),שבוע_בדילוג[[#This Row],[CycleNumber]],"")</f>
        <v/>
      </c>
      <c r="AG520" s="1" t="str">
        <f>IF(B521=1,"",IF(שבוע_בדילוג[[#This Row],[הווסת פעיל?]]=1,IF(שבוע_בדילוג[[#This Row],[וסת קבוע אחרון]]=F521,1,0),""))</f>
        <v/>
      </c>
      <c r="AH520" s="1" t="str">
        <f>IF(B521=1,"",IF(שבוע_בדילוג[[#This Row],[הווסת פעיל?]]=1,IF(OR(שבוע_בדילוג[[#This Row],[וסת קבוע אחרון]]=F521,F521=שבוע_בדילוג[[#This Row],[LengthofCycle]]),1,0),""))</f>
        <v/>
      </c>
      <c r="AI520" s="1" t="str">
        <f>IF(B521=1,"",IF(שבוע_בדילוג[[#This Row],[הווסת פעיל?]]=1,IF(OR(שבוע_בדילוג[[#This Row],[וסת קבוע אחרון]]=F521,F521=שבוע_בדילוג[[#This Row],[LengthofCycle]],AND(שבוע_בדילוג[[#This Row],[LengthofCycle]]&lt;&gt;שבוע_בדילוג[[#This Row],[וסת קבוע אחרון]],OR(F521=28,F521=29))),1,0),""))</f>
        <v/>
      </c>
      <c r="AJ520" s="1" t="str">
        <f>IF(AND(שבוע_בדילוג[[#This Row],[הווסת פעיל?]]=1,B521=1),1,"")</f>
        <v/>
      </c>
      <c r="AK520" s="4">
        <f>IF(AND(שבוע_בדילוג[[#This Row],[הווסת פעיל?]]&lt;&gt;1,B521&lt;&gt;1,B521&lt;&gt;""),IF(שבוע_בדילוג[[#This Row],[LengthofCycle]]=F521,1,0),"")</f>
        <v>0</v>
      </c>
      <c r="AL520" s="4">
        <f>IF(AND(שבוע_בדילוג[[#This Row],[הווסת פעיל?]]&lt;&gt;1,B521&lt;&gt;1,B521&lt;&gt;""),IF(OR(שבוע_בדילוג[[#This Row],[LengthofCycle]]=F521,F521=29),1,0),"")</f>
        <v>0</v>
      </c>
      <c r="AM520" s="4">
        <f>IF(AND(שבוע_בדילוג[[#This Row],[הווסת פעיל?]]&lt;&gt;1,B521&lt;&gt;1,B521&lt;&gt;""),IF(OR(שבוע_בדילוג[[#This Row],[LengthofCycle]]=F521,F521=29,F521=28),1,0),"")</f>
        <v>0</v>
      </c>
    </row>
    <row r="521" spans="1:39" x14ac:dyDescent="0.25">
      <c r="A521" s="1" t="s">
        <v>100</v>
      </c>
      <c r="B521" s="1">
        <v>13</v>
      </c>
      <c r="C521" s="1">
        <v>0</v>
      </c>
      <c r="D521" s="1">
        <v>1</v>
      </c>
      <c r="E521" s="1">
        <v>0</v>
      </c>
      <c r="F521" s="1">
        <v>37</v>
      </c>
      <c r="H521" s="1">
        <f>שבוע_בדילוג[[#This Row],[LengthofCycle]]+1</f>
        <v>38</v>
      </c>
      <c r="I521" s="1" t="str">
        <f>IF(IFERROR(LOOKUP(שבוע_בדילוג[[#This Row],[ClientID]],קביעויות[השבוע בדילוג]),FALSE)=שבוע_בדילוג[[#This Row],[ClientID]],1,"")</f>
        <v/>
      </c>
      <c r="J521" s="1" t="str">
        <f>IF(AND(שבוע_בדילוג[[#This Row],[CycleNumber]]&gt;1,OR(B522="",שבוע_בדילוג[[#This Row],[CycleNumber]]&gt;B520)),IF(OR(AND(שבוע_בדילוג[[#This Row],[LengthofCycle]]=29,F520=29),AND(שבוע_בדילוג[[#This Row],[LengthofCycle]]=36,F520=36)),1,""),"")</f>
        <v/>
      </c>
      <c r="K521" s="1" t="str">
        <f>IF(AND(שבוע_בדילוג[[#This Row],[וסת השבוע]]=1,J520=1,שבוע_בדילוג[[#This Row],[CycleNumber]]&gt;B520),1,"")</f>
        <v/>
      </c>
      <c r="L521" s="1" t="str">
        <f>IF(שבוע_בדילוג[[#This Row],[CycleNumber]]=1,"",IF(שבוע_בדילוג[[#This Row],[וסת השבוע]]=1,0,IF(L520="","",IF(L520=0,IF(שבוע_בדילוג[[#This Row],[LengthofCycle]]=29,0,1),IF(L520=1,IF(שבוע_בדילוג[[#This Row],[LengthofCycle]]+F520=29*2,0,2),IF(L520=2,IF(שבוע_בדילוג[[#This Row],[LengthofCycle]]+F520+F519=29*3,0,3),""))))))</f>
        <v/>
      </c>
      <c r="M521" s="1" t="str">
        <f>IF(שבוע_בדילוג[[#This Row],[וסת השבוע]]=1,IF(שבוע_בדילוג[[#This Row],[וסת השבוע וההפלגה ביחד]]=1,M520+1,0),IF(AND(שבוע_בדילוג[[#This Row],[CycleNumber]]&gt;B520,שבוע_בדילוג[[#This Row],[CycleNumber]]&gt;1),IF(שבוע_בדילוג[[#This Row],[וסת השבוע פעיל?]]&lt;&gt;"",M520+1,""),""))</f>
        <v/>
      </c>
      <c r="N521" s="1" t="str">
        <f>IF(שבוע_בדילוג[[#This Row],[וסת השבוע פעיל?2]]="","",IF(AND(שבוע_בדילוג[[#This Row],[וסת השבוע פעיל?]]&lt;&gt;"",שבוע_בדילוג[[#This Row],[CycleNumber]]&lt;B522,B522&lt;&gt;"",שבוע_בדילוג[[#This Row],[וסת השבוע פעיל?]]&lt;3),IF(L522=0,IF(AND(שבוע_בדילוג[[#This Row],[וסת השבוע פעיל?]]&gt;0,J522=1),0,1),0),""))</f>
        <v/>
      </c>
      <c r="O521" s="1" t="str">
        <f t="shared" si="52"/>
        <v/>
      </c>
      <c r="P521" s="1" t="str">
        <f>IF(AND(שבוע_בדילוג[[#This Row],[חיזוי - שבוע]]=1,K522=1),1,"")</f>
        <v/>
      </c>
      <c r="Q521" s="1" t="str">
        <f>IF(AND(שבוע_בדילוג[[#This Row],[וסת השבוע פעיל?]]&lt;3,OR(שבוע_בדילוג[[#This Row],[CycleNumber]]&gt;B522,B522="")),1,"")</f>
        <v/>
      </c>
      <c r="R521" s="1" t="str">
        <f>IF(AND(שבוע_בדילוג[[#This Row],[חיזוי - שבוע]]&lt;&gt;"",שבוע_בדילוג[[#This Row],[וסת השבוע פעיל?2]]=""),1,"")</f>
        <v/>
      </c>
      <c r="S521" s="1" t="str">
        <f>IF(שבוע_בדילוג[[#This Row],[האישה קבעה וסת שבוע בדילוג?]]=1,IF(שבוע_בדילוג[[#This Row],[וסת השבוע פעיל?]]&lt;3,1,0),"")</f>
        <v/>
      </c>
      <c r="T5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1" s="1">
        <f t="shared" si="53"/>
        <v>0</v>
      </c>
      <c r="V521" s="1">
        <f t="shared" si="54"/>
        <v>0</v>
      </c>
      <c r="W521" s="1">
        <f t="shared" si="55"/>
        <v>0</v>
      </c>
      <c r="X521" s="1" t="str">
        <f>IF(שבוע_בדילוג[[#This Row],[3 הפלגות זהות]]="","",IF(שבוע_בדילוג[[#This Row],[3 הפלגות זהות]]=1,שבוע_בדילוג[[#This Row],[LengthofCycle]],X520))</f>
        <v/>
      </c>
      <c r="Z521" s="1" t="str">
        <f>IF(OR(שבוע_בדילוג[[#This Row],[הווסת פעיל?]]=0,שבוע_בדילוג[[#This Row],[הווסת פעיל?]]=""),"",SUM(Z520,שבוע_בדילוג[[#This Row],[הווסת פעיל?]]))</f>
        <v/>
      </c>
      <c r="AA521" s="1" t="str">
        <f>IF(AND(שבוע_בדילוג[[#This Row],[כמה מחזורים עד עקירה]]&lt;&gt;"",Z522=""),שבוע_בדילוג[[#This Row],[כמה מחזורים עד עקירה]],"")</f>
        <v/>
      </c>
      <c r="AB521" s="1" t="str">
        <f>IF(AND(שבוע_בדילוג[[#This Row],[הווסת פעיל?]]=1,שבוע_בדילוג[[#This Row],[וסת קבוע אחרון]]&lt;&gt;X520),שבוע_בדילוג[[#This Row],[וסת קבוע אחרון]],"")</f>
        <v/>
      </c>
      <c r="AC521" s="1" t="str">
        <f>IF(AND(שבוע_בדילוג[[#This Row],[הווסת פעיל?]]=1,Y520=0,שבוע_בדילוג[[#This Row],[וסת קבוע אחרון]]=X520),שבוע_בדילוג[[#This Row],[וסת קבוע אחרון]],"")</f>
        <v/>
      </c>
      <c r="AD521" s="1" t="str">
        <f>IF(AND(שבוע_בדילוג[[#This Row],[הווסת פעיל?]]=1,Y520=0,שבוע_בדילוג[[#This Row],[וסת קבוע אחרון]]&lt;&gt;X520),1,"")</f>
        <v/>
      </c>
      <c r="AE521" s="1" t="str">
        <f>IF(AND(שבוע_בדילוג[[#This Row],[הווסת פעיל?]]&lt;&gt;"",B522=1),שבוע_בדילוג[[#This Row],[CycleNumber]],"")</f>
        <v/>
      </c>
      <c r="AF521" s="1" t="str">
        <f>IF(AND(שבוע_בדילוג[[#This Row],[הווסת פעיל?]]&lt;&gt;"",Y520=""),שבוע_בדילוג[[#This Row],[CycleNumber]],"")</f>
        <v/>
      </c>
      <c r="AG521" s="1" t="str">
        <f>IF(B522=1,"",IF(שבוע_בדילוג[[#This Row],[הווסת פעיל?]]=1,IF(שבוע_בדילוג[[#This Row],[וסת קבוע אחרון]]=F522,1,0),""))</f>
        <v/>
      </c>
      <c r="AH521" s="1" t="str">
        <f>IF(B522=1,"",IF(שבוע_בדילוג[[#This Row],[הווסת פעיל?]]=1,IF(OR(שבוע_בדילוג[[#This Row],[וסת קבוע אחרון]]=F522,F522=שבוע_בדילוג[[#This Row],[LengthofCycle]]),1,0),""))</f>
        <v/>
      </c>
      <c r="AI521" s="1" t="str">
        <f>IF(B522=1,"",IF(שבוע_בדילוג[[#This Row],[הווסת פעיל?]]=1,IF(OR(שבוע_בדילוג[[#This Row],[וסת קבוע אחרון]]=F522,F522=שבוע_בדילוג[[#This Row],[LengthofCycle]],AND(שבוע_בדילוג[[#This Row],[LengthofCycle]]&lt;&gt;שבוע_בדילוג[[#This Row],[וסת קבוע אחרון]],OR(F522=28,F522=29))),1,0),""))</f>
        <v/>
      </c>
      <c r="AJ521" s="1" t="str">
        <f>IF(AND(שבוע_בדילוג[[#This Row],[הווסת פעיל?]]=1,B522=1),1,"")</f>
        <v/>
      </c>
      <c r="AK521" s="4" t="str">
        <f>IF(AND(שבוע_בדילוג[[#This Row],[הווסת פעיל?]]&lt;&gt;1,B522&lt;&gt;1,B522&lt;&gt;""),IF(שבוע_בדילוג[[#This Row],[LengthofCycle]]=F522,1,0),"")</f>
        <v/>
      </c>
      <c r="AL521" s="4" t="str">
        <f>IF(AND(שבוע_בדילוג[[#This Row],[הווסת פעיל?]]&lt;&gt;1,B522&lt;&gt;1,B522&lt;&gt;""),IF(OR(שבוע_בדילוג[[#This Row],[LengthofCycle]]=F522,F522=29),1,0),"")</f>
        <v/>
      </c>
      <c r="AM521" s="4" t="str">
        <f>IF(AND(שבוע_בדילוג[[#This Row],[הווסת פעיל?]]&lt;&gt;1,B522&lt;&gt;1,B522&lt;&gt;""),IF(OR(שבוע_בדילוג[[#This Row],[LengthofCycle]]=F522,F522=29,F522=28),1,0),"")</f>
        <v/>
      </c>
    </row>
    <row r="522" spans="1:39" x14ac:dyDescent="0.25">
      <c r="A522" s="1" t="s">
        <v>101</v>
      </c>
      <c r="B522" s="1">
        <v>1</v>
      </c>
      <c r="C522" s="1">
        <v>0</v>
      </c>
      <c r="D522" s="1">
        <v>1</v>
      </c>
      <c r="E522" s="1">
        <v>0</v>
      </c>
      <c r="F522" s="1">
        <v>29</v>
      </c>
      <c r="H522" s="1">
        <f>שבוע_בדילוג[[#This Row],[LengthofCycle]]+1</f>
        <v>30</v>
      </c>
      <c r="I522" s="1">
        <f>IF(IFERROR(LOOKUP(שבוע_בדילוג[[#This Row],[ClientID]],קביעויות[השבוע בדילוג]),FALSE)=שבוע_בדילוג[[#This Row],[ClientID]],1,"")</f>
        <v>1</v>
      </c>
      <c r="J522" s="1" t="str">
        <f>IF(AND(שבוע_בדילוג[[#This Row],[CycleNumber]]&gt;1,OR(B523="",שבוע_בדילוג[[#This Row],[CycleNumber]]&gt;B521)),IF(OR(AND(שבוע_בדילוג[[#This Row],[LengthofCycle]]=29,F521=29),AND(שבוע_בדילוג[[#This Row],[LengthofCycle]]=36,F521=36)),1,""),"")</f>
        <v/>
      </c>
      <c r="K522" s="1" t="str">
        <f>IF(AND(שבוע_בדילוג[[#This Row],[וסת השבוע]]=1,J521=1,שבוע_בדילוג[[#This Row],[CycleNumber]]&gt;B521),1,"")</f>
        <v/>
      </c>
      <c r="L522" s="1" t="str">
        <f>IF(שבוע_בדילוג[[#This Row],[CycleNumber]]=1,"",IF(שבוע_בדילוג[[#This Row],[וסת השבוע]]=1,0,IF(L521="","",IF(L521=0,IF(שבוע_בדילוג[[#This Row],[LengthofCycle]]=29,0,1),IF(L521=1,IF(שבוע_בדילוג[[#This Row],[LengthofCycle]]+F521=29*2,0,2),IF(L521=2,IF(שבוע_בדילוג[[#This Row],[LengthofCycle]]+F521+F520=29*3,0,3),""))))))</f>
        <v/>
      </c>
      <c r="M522" s="1" t="str">
        <f>IF(שבוע_בדילוג[[#This Row],[וסת השבוע]]=1,IF(שבוע_בדילוג[[#This Row],[וסת השבוע וההפלגה ביחד]]=1,M521+1,0),IF(AND(שבוע_בדילוג[[#This Row],[CycleNumber]]&gt;B521,שבוע_בדילוג[[#This Row],[CycleNumber]]&gt;1),IF(שבוע_בדילוג[[#This Row],[וסת השבוע פעיל?]]&lt;&gt;"",M521+1,""),""))</f>
        <v/>
      </c>
      <c r="N522" s="1" t="str">
        <f>IF(שבוע_בדילוג[[#This Row],[וסת השבוע פעיל?2]]="","",IF(AND(שבוע_בדילוג[[#This Row],[וסת השבוע פעיל?]]&lt;&gt;"",שבוע_בדילוג[[#This Row],[CycleNumber]]&lt;B523,B523&lt;&gt;"",שבוע_בדילוג[[#This Row],[וסת השבוע פעיל?]]&lt;3),IF(L523=0,IF(AND(שבוע_בדילוג[[#This Row],[וסת השבוע פעיל?]]&gt;0,J523=1),0,1),0),""))</f>
        <v/>
      </c>
      <c r="O522" s="1" t="str">
        <f t="shared" si="52"/>
        <v/>
      </c>
      <c r="P522" s="1" t="str">
        <f>IF(AND(שבוע_בדילוג[[#This Row],[חיזוי - שבוע]]=1,K523=1),1,"")</f>
        <v/>
      </c>
      <c r="Q522" s="1" t="str">
        <f>IF(AND(שבוע_בדילוג[[#This Row],[וסת השבוע פעיל?]]&lt;3,OR(שבוע_בדילוג[[#This Row],[CycleNumber]]&gt;B523,B523="")),1,"")</f>
        <v/>
      </c>
      <c r="R522" s="1" t="str">
        <f>IF(AND(שבוע_בדילוג[[#This Row],[חיזוי - שבוע]]&lt;&gt;"",שבוע_בדילוג[[#This Row],[וסת השבוע פעיל?2]]=""),1,"")</f>
        <v/>
      </c>
      <c r="S522" s="1">
        <f>IF(שבוע_בדילוג[[#This Row],[האישה קבעה וסת שבוע בדילוג?]]=1,IF(שבוע_בדילוג[[#This Row],[וסת השבוע פעיל?]]&lt;3,1,0),"")</f>
        <v>0</v>
      </c>
      <c r="T5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2" s="1" t="str">
        <f t="shared" si="53"/>
        <v/>
      </c>
      <c r="V522" s="1" t="str">
        <f t="shared" si="54"/>
        <v/>
      </c>
      <c r="W522" s="1" t="str">
        <f t="shared" si="55"/>
        <v/>
      </c>
      <c r="X522" s="1" t="str">
        <f>IF(שבוע_בדילוג[[#This Row],[3 הפלגות זהות]]="","",IF(שבוע_בדילוג[[#This Row],[3 הפלגות זהות]]=1,שבוע_בדילוג[[#This Row],[LengthofCycle]],X521))</f>
        <v/>
      </c>
      <c r="Z522" s="1" t="str">
        <f>IF(OR(שבוע_בדילוג[[#This Row],[הווסת פעיל?]]=0,שבוע_בדילוג[[#This Row],[הווסת פעיל?]]=""),"",SUM(Z521,שבוע_בדילוג[[#This Row],[הווסת פעיל?]]))</f>
        <v/>
      </c>
      <c r="AA522" s="1" t="str">
        <f>IF(AND(שבוע_בדילוג[[#This Row],[כמה מחזורים עד עקירה]]&lt;&gt;"",Z523=""),שבוע_בדילוג[[#This Row],[כמה מחזורים עד עקירה]],"")</f>
        <v/>
      </c>
      <c r="AB522" s="1" t="str">
        <f>IF(AND(שבוע_בדילוג[[#This Row],[הווסת פעיל?]]=1,שבוע_בדילוג[[#This Row],[וסת קבוע אחרון]]&lt;&gt;X521),שבוע_בדילוג[[#This Row],[וסת קבוע אחרון]],"")</f>
        <v/>
      </c>
      <c r="AC522" s="1" t="str">
        <f>IF(AND(שבוע_בדילוג[[#This Row],[הווסת פעיל?]]=1,Y521=0,שבוע_בדילוג[[#This Row],[וסת קבוע אחרון]]=X521),שבוע_בדילוג[[#This Row],[וסת קבוע אחרון]],"")</f>
        <v/>
      </c>
      <c r="AD522" s="1" t="str">
        <f>IF(AND(שבוע_בדילוג[[#This Row],[הווסת פעיל?]]=1,Y521=0,שבוע_בדילוג[[#This Row],[וסת קבוע אחרון]]&lt;&gt;X521),1,"")</f>
        <v/>
      </c>
      <c r="AE522" s="1" t="str">
        <f>IF(AND(שבוע_בדילוג[[#This Row],[הווסת פעיל?]]&lt;&gt;"",B523=1),שבוע_בדילוג[[#This Row],[CycleNumber]],"")</f>
        <v/>
      </c>
      <c r="AF522" s="1" t="str">
        <f>IF(AND(שבוע_בדילוג[[#This Row],[הווסת פעיל?]]&lt;&gt;"",Y521=""),שבוע_בדילוג[[#This Row],[CycleNumber]],"")</f>
        <v/>
      </c>
      <c r="AG522" s="1" t="str">
        <f>IF(B523=1,"",IF(שבוע_בדילוג[[#This Row],[הווסת פעיל?]]=1,IF(שבוע_בדילוג[[#This Row],[וסת קבוע אחרון]]=F523,1,0),""))</f>
        <v/>
      </c>
      <c r="AH522" s="1" t="str">
        <f>IF(B523=1,"",IF(שבוע_בדילוג[[#This Row],[הווסת פעיל?]]=1,IF(OR(שבוע_בדילוג[[#This Row],[וסת קבוע אחרון]]=F523,F523=שבוע_בדילוג[[#This Row],[LengthofCycle]]),1,0),""))</f>
        <v/>
      </c>
      <c r="AI522" s="1" t="str">
        <f>IF(B523=1,"",IF(שבוע_בדילוג[[#This Row],[הווסת פעיל?]]=1,IF(OR(שבוע_בדילוג[[#This Row],[וסת קבוע אחרון]]=F523,F523=שבוע_בדילוג[[#This Row],[LengthofCycle]],AND(שבוע_בדילוג[[#This Row],[LengthofCycle]]&lt;&gt;שבוע_בדילוג[[#This Row],[וסת קבוע אחרון]],OR(F523=28,F523=29))),1,0),""))</f>
        <v/>
      </c>
      <c r="AJ522" s="1" t="str">
        <f>IF(AND(שבוע_בדילוג[[#This Row],[הווסת פעיל?]]=1,B523=1),1,"")</f>
        <v/>
      </c>
      <c r="AK522" s="4">
        <f>IF(AND(שבוע_בדילוג[[#This Row],[הווסת פעיל?]]&lt;&gt;1,B523&lt;&gt;1,B523&lt;&gt;""),IF(שבוע_בדילוג[[#This Row],[LengthofCycle]]=F523,1,0),"")</f>
        <v>1</v>
      </c>
      <c r="AL522" s="4">
        <f>IF(AND(שבוע_בדילוג[[#This Row],[הווסת פעיל?]]&lt;&gt;1,B523&lt;&gt;1,B523&lt;&gt;""),IF(OR(שבוע_בדילוג[[#This Row],[LengthofCycle]]=F523,F523=29),1,0),"")</f>
        <v>1</v>
      </c>
      <c r="AM522" s="4">
        <f>IF(AND(שבוע_בדילוג[[#This Row],[הווסת פעיל?]]&lt;&gt;1,B523&lt;&gt;1,B523&lt;&gt;""),IF(OR(שבוע_בדילוג[[#This Row],[LengthofCycle]]=F523,F523=29,F523=28),1,0),"")</f>
        <v>1</v>
      </c>
    </row>
    <row r="523" spans="1:39" x14ac:dyDescent="0.25">
      <c r="A523" s="1" t="s">
        <v>101</v>
      </c>
      <c r="B523" s="1">
        <v>2</v>
      </c>
      <c r="C523" s="1">
        <v>0</v>
      </c>
      <c r="D523" s="1">
        <v>1</v>
      </c>
      <c r="E523" s="1">
        <v>0</v>
      </c>
      <c r="F523" s="1">
        <v>29</v>
      </c>
      <c r="H523" s="1">
        <f>שבוע_בדילוג[[#This Row],[LengthofCycle]]+1</f>
        <v>30</v>
      </c>
      <c r="I523" s="1">
        <f>IF(IFERROR(LOOKUP(שבוע_בדילוג[[#This Row],[ClientID]],קביעויות[השבוע בדילוג]),FALSE)=שבוע_בדילוג[[#This Row],[ClientID]],1,"")</f>
        <v>1</v>
      </c>
      <c r="J523" s="1">
        <f>IF(AND(שבוע_בדילוג[[#This Row],[CycleNumber]]&gt;1,OR(B524="",שבוע_בדילוג[[#This Row],[CycleNumber]]&gt;B522)),IF(OR(AND(שבוע_בדילוג[[#This Row],[LengthofCycle]]=29,F522=29),AND(שבוע_בדילוג[[#This Row],[LengthofCycle]]=36,F522=36)),1,""),"")</f>
        <v>1</v>
      </c>
      <c r="K523" s="1" t="str">
        <f>IF(AND(שבוע_בדילוג[[#This Row],[וסת השבוע]]=1,J522=1,שבוע_בדילוג[[#This Row],[CycleNumber]]&gt;B522),1,"")</f>
        <v/>
      </c>
      <c r="L523" s="1">
        <f>IF(שבוע_בדילוג[[#This Row],[CycleNumber]]=1,"",IF(שבוע_בדילוג[[#This Row],[וסת השבוע]]=1,0,IF(L522="","",IF(L522=0,IF(שבוע_בדילוג[[#This Row],[LengthofCycle]]=29,0,1),IF(L522=1,IF(שבוע_בדילוג[[#This Row],[LengthofCycle]]+F522=29*2,0,2),IF(L522=2,IF(שבוע_בדילוג[[#This Row],[LengthofCycle]]+F522+F521=29*3,0,3),""))))))</f>
        <v>0</v>
      </c>
      <c r="M523" s="1">
        <f>IF(שבוע_בדילוג[[#This Row],[וסת השבוע]]=1,IF(שבוע_בדילוג[[#This Row],[וסת השבוע וההפלגה ביחד]]=1,M522+1,0),IF(AND(שבוע_בדילוג[[#This Row],[CycleNumber]]&gt;B522,שבוע_בדילוג[[#This Row],[CycleNumber]]&gt;1),IF(שבוע_בדילוג[[#This Row],[וסת השבוע פעיל?]]&lt;&gt;"",M522+1,""),""))</f>
        <v>0</v>
      </c>
      <c r="N523" s="1">
        <f>IF(שבוע_בדילוג[[#This Row],[וסת השבוע פעיל?2]]="","",IF(AND(שבוע_בדילוג[[#This Row],[וסת השבוע פעיל?]]&lt;&gt;"",שבוע_בדילוג[[#This Row],[CycleNumber]]&lt;B524,B524&lt;&gt;"",שבוע_בדילוג[[#This Row],[וסת השבוע פעיל?]]&lt;3),IF(L524=0,IF(AND(שבוע_בדילוג[[#This Row],[וסת השבוע פעיל?]]&gt;0,J524=1),0,1),0),""))</f>
        <v>0</v>
      </c>
      <c r="O523" s="1" t="str">
        <f t="shared" si="52"/>
        <v/>
      </c>
      <c r="P523" s="1" t="str">
        <f>IF(AND(שבוע_בדילוג[[#This Row],[חיזוי - שבוע]]=1,K524=1),1,"")</f>
        <v/>
      </c>
      <c r="Q523" s="1" t="str">
        <f>IF(AND(שבוע_בדילוג[[#This Row],[וסת השבוע פעיל?]]&lt;3,OR(שבוע_בדילוג[[#This Row],[CycleNumber]]&gt;B524,B524="")),1,"")</f>
        <v/>
      </c>
      <c r="R523" s="1" t="str">
        <f>IF(AND(שבוע_בדילוג[[#This Row],[חיזוי - שבוע]]&lt;&gt;"",שבוע_בדילוג[[#This Row],[וסת השבוע פעיל?2]]=""),1,"")</f>
        <v/>
      </c>
      <c r="S523" s="1">
        <f>IF(שבוע_בדילוג[[#This Row],[האישה קבעה וסת שבוע בדילוג?]]=1,IF(שבוע_בדילוג[[#This Row],[וסת השבוע פעיל?]]&lt;3,1,0),"")</f>
        <v>1</v>
      </c>
      <c r="T5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3" s="1" t="str">
        <f t="shared" si="53"/>
        <v/>
      </c>
      <c r="V523" s="1" t="str">
        <f t="shared" si="54"/>
        <v/>
      </c>
      <c r="W523" s="1" t="str">
        <f t="shared" si="55"/>
        <v/>
      </c>
      <c r="X523" s="1" t="str">
        <f>IF(שבוע_בדילוג[[#This Row],[3 הפלגות זהות]]="","",IF(שבוע_בדילוג[[#This Row],[3 הפלגות זהות]]=1,שבוע_בדילוג[[#This Row],[LengthofCycle]],X522))</f>
        <v/>
      </c>
      <c r="Z523" s="1" t="str">
        <f>IF(OR(שבוע_בדילוג[[#This Row],[הווסת פעיל?]]=0,שבוע_בדילוג[[#This Row],[הווסת פעיל?]]=""),"",SUM(Z522,שבוע_בדילוג[[#This Row],[הווסת פעיל?]]))</f>
        <v/>
      </c>
      <c r="AA523" s="1" t="str">
        <f>IF(AND(שבוע_בדילוג[[#This Row],[כמה מחזורים עד עקירה]]&lt;&gt;"",Z524=""),שבוע_בדילוג[[#This Row],[כמה מחזורים עד עקירה]],"")</f>
        <v/>
      </c>
      <c r="AB523" s="1" t="str">
        <f>IF(AND(שבוע_בדילוג[[#This Row],[הווסת פעיל?]]=1,שבוע_בדילוג[[#This Row],[וסת קבוע אחרון]]&lt;&gt;X522),שבוע_בדילוג[[#This Row],[וסת קבוע אחרון]],"")</f>
        <v/>
      </c>
      <c r="AC523" s="1" t="str">
        <f>IF(AND(שבוע_בדילוג[[#This Row],[הווסת פעיל?]]=1,Y522=0,שבוע_בדילוג[[#This Row],[וסת קבוע אחרון]]=X522),שבוע_בדילוג[[#This Row],[וסת קבוע אחרון]],"")</f>
        <v/>
      </c>
      <c r="AD523" s="1" t="str">
        <f>IF(AND(שבוע_בדילוג[[#This Row],[הווסת פעיל?]]=1,Y522=0,שבוע_בדילוג[[#This Row],[וסת קבוע אחרון]]&lt;&gt;X522),1,"")</f>
        <v/>
      </c>
      <c r="AE523" s="1" t="str">
        <f>IF(AND(שבוע_בדילוג[[#This Row],[הווסת פעיל?]]&lt;&gt;"",B524=1),שבוע_בדילוג[[#This Row],[CycleNumber]],"")</f>
        <v/>
      </c>
      <c r="AF523" s="1" t="str">
        <f>IF(AND(שבוע_בדילוג[[#This Row],[הווסת פעיל?]]&lt;&gt;"",Y522=""),שבוע_בדילוג[[#This Row],[CycleNumber]],"")</f>
        <v/>
      </c>
      <c r="AG523" s="1" t="str">
        <f>IF(B524=1,"",IF(שבוע_בדילוג[[#This Row],[הווסת פעיל?]]=1,IF(שבוע_בדילוג[[#This Row],[וסת קבוע אחרון]]=F524,1,0),""))</f>
        <v/>
      </c>
      <c r="AH523" s="1" t="str">
        <f>IF(B524=1,"",IF(שבוע_בדילוג[[#This Row],[הווסת פעיל?]]=1,IF(OR(שבוע_בדילוג[[#This Row],[וסת קבוע אחרון]]=F524,F524=שבוע_בדילוג[[#This Row],[LengthofCycle]]),1,0),""))</f>
        <v/>
      </c>
      <c r="AI523" s="1" t="str">
        <f>IF(B524=1,"",IF(שבוע_בדילוג[[#This Row],[הווסת פעיל?]]=1,IF(OR(שבוע_בדילוג[[#This Row],[וסת קבוע אחרון]]=F524,F524=שבוע_בדילוג[[#This Row],[LengthofCycle]],AND(שבוע_בדילוג[[#This Row],[LengthofCycle]]&lt;&gt;שבוע_בדילוג[[#This Row],[וסת קבוע אחרון]],OR(F524=28,F524=29))),1,0),""))</f>
        <v/>
      </c>
      <c r="AJ523" s="1" t="str">
        <f>IF(AND(שבוע_בדילוג[[#This Row],[הווסת פעיל?]]=1,B524=1),1,"")</f>
        <v/>
      </c>
      <c r="AK523" s="4">
        <f>IF(AND(שבוע_בדילוג[[#This Row],[הווסת פעיל?]]&lt;&gt;1,B524&lt;&gt;1,B524&lt;&gt;""),IF(שבוע_בדילוג[[#This Row],[LengthofCycle]]=F524,1,0),"")</f>
        <v>0</v>
      </c>
      <c r="AL523" s="4">
        <f>IF(AND(שבוע_בדילוג[[#This Row],[הווסת פעיל?]]&lt;&gt;1,B524&lt;&gt;1,B524&lt;&gt;""),IF(OR(שבוע_בדילוג[[#This Row],[LengthofCycle]]=F524,F524=29),1,0),"")</f>
        <v>0</v>
      </c>
      <c r="AM523" s="4">
        <f>IF(AND(שבוע_בדילוג[[#This Row],[הווסת פעיל?]]&lt;&gt;1,B524&lt;&gt;1,B524&lt;&gt;""),IF(OR(שבוע_בדילוג[[#This Row],[LengthofCycle]]=F524,F524=29,F524=28),1,0),"")</f>
        <v>0</v>
      </c>
    </row>
    <row r="524" spans="1:39" x14ac:dyDescent="0.25">
      <c r="A524" s="1" t="s">
        <v>101</v>
      </c>
      <c r="B524" s="1">
        <v>3</v>
      </c>
      <c r="C524" s="1">
        <v>0</v>
      </c>
      <c r="D524" s="1">
        <v>1</v>
      </c>
      <c r="E524" s="1">
        <v>0</v>
      </c>
      <c r="F524" s="1">
        <v>33</v>
      </c>
      <c r="H524" s="1">
        <f>שבוע_בדילוג[[#This Row],[LengthofCycle]]+1</f>
        <v>34</v>
      </c>
      <c r="I524" s="1">
        <f>IF(IFERROR(LOOKUP(שבוע_בדילוג[[#This Row],[ClientID]],קביעויות[השבוע בדילוג]),FALSE)=שבוע_בדילוג[[#This Row],[ClientID]],1,"")</f>
        <v>1</v>
      </c>
      <c r="J524" s="1" t="str">
        <f>IF(AND(שבוע_בדילוג[[#This Row],[CycleNumber]]&gt;1,OR(B525="",שבוע_בדילוג[[#This Row],[CycleNumber]]&gt;B523)),IF(OR(AND(שבוע_בדילוג[[#This Row],[LengthofCycle]]=29,F523=29),AND(שבוע_בדילוג[[#This Row],[LengthofCycle]]=36,F523=36)),1,""),"")</f>
        <v/>
      </c>
      <c r="K524" s="1" t="str">
        <f>IF(AND(שבוע_בדילוג[[#This Row],[וסת השבוע]]=1,J523=1,שבוע_בדילוג[[#This Row],[CycleNumber]]&gt;B523),1,"")</f>
        <v/>
      </c>
      <c r="L524" s="1">
        <f>IF(שבוע_בדילוג[[#This Row],[CycleNumber]]=1,"",IF(שבוע_בדילוג[[#This Row],[וסת השבוע]]=1,0,IF(L523="","",IF(L523=0,IF(שבוע_בדילוג[[#This Row],[LengthofCycle]]=29,0,1),IF(L523=1,IF(שבוע_בדילוג[[#This Row],[LengthofCycle]]+F523=29*2,0,2),IF(L523=2,IF(שבוע_בדילוג[[#This Row],[LengthofCycle]]+F523+F522=29*3,0,3),""))))))</f>
        <v>1</v>
      </c>
      <c r="M524" s="1">
        <f>IF(שבוע_בדילוג[[#This Row],[וסת השבוע]]=1,IF(שבוע_בדילוג[[#This Row],[וסת השבוע וההפלגה ביחד]]=1,M523+1,0),IF(AND(שבוע_בדילוג[[#This Row],[CycleNumber]]&gt;B523,שבוע_בדילוג[[#This Row],[CycleNumber]]&gt;1),IF(שבוע_בדילוג[[#This Row],[וסת השבוע פעיל?]]&lt;&gt;"",M523+1,""),""))</f>
        <v>1</v>
      </c>
      <c r="N524" s="1">
        <f>IF(שבוע_בדילוג[[#This Row],[וסת השבוע פעיל?2]]="","",IF(AND(שבוע_בדילוג[[#This Row],[וסת השבוע פעיל?]]&lt;&gt;"",שבוע_בדילוג[[#This Row],[CycleNumber]]&lt;B525,B525&lt;&gt;"",שבוע_בדילוג[[#This Row],[וסת השבוע פעיל?]]&lt;3),IF(L525=0,IF(AND(שבוע_בדילוג[[#This Row],[וסת השבוע פעיל?]]&gt;0,J525=1),0,1),0),""))</f>
        <v>1</v>
      </c>
      <c r="O524" s="1">
        <f t="shared" si="52"/>
        <v>30</v>
      </c>
      <c r="P524" s="1" t="str">
        <f>IF(AND(שבוע_בדילוג[[#This Row],[חיזוי - שבוע]]=1,K525=1),1,"")</f>
        <v/>
      </c>
      <c r="Q524" s="1" t="str">
        <f>IF(AND(שבוע_בדילוג[[#This Row],[וסת השבוע פעיל?]]&lt;3,OR(שבוע_בדילוג[[#This Row],[CycleNumber]]&gt;B525,B525="")),1,"")</f>
        <v/>
      </c>
      <c r="R524" s="1" t="str">
        <f>IF(AND(שבוע_בדילוג[[#This Row],[חיזוי - שבוע]]&lt;&gt;"",שבוע_בדילוג[[#This Row],[וסת השבוע פעיל?2]]=""),1,"")</f>
        <v/>
      </c>
      <c r="S524" s="1">
        <f>IF(שבוע_בדילוג[[#This Row],[האישה קבעה וסת שבוע בדילוג?]]=1,IF(שבוע_בדילוג[[#This Row],[וסת השבוע פעיל?]]&lt;3,1,0),"")</f>
        <v>1</v>
      </c>
      <c r="T5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4" s="1">
        <f t="shared" si="53"/>
        <v>0</v>
      </c>
      <c r="V524" s="1" t="str">
        <f t="shared" si="54"/>
        <v/>
      </c>
      <c r="W524" s="1" t="str">
        <f t="shared" si="55"/>
        <v/>
      </c>
      <c r="X524" s="1" t="str">
        <f>IF(שבוע_בדילוג[[#This Row],[3 הפלגות זהות]]="","",IF(שבוע_בדילוג[[#This Row],[3 הפלגות זהות]]=1,שבוע_בדילוג[[#This Row],[LengthofCycle]],X523))</f>
        <v/>
      </c>
      <c r="Z524" s="1" t="str">
        <f>IF(OR(שבוע_בדילוג[[#This Row],[הווסת פעיל?]]=0,שבוע_בדילוג[[#This Row],[הווסת פעיל?]]=""),"",SUM(Z523,שבוע_בדילוג[[#This Row],[הווסת פעיל?]]))</f>
        <v/>
      </c>
      <c r="AA524" s="1" t="str">
        <f>IF(AND(שבוע_בדילוג[[#This Row],[כמה מחזורים עד עקירה]]&lt;&gt;"",Z525=""),שבוע_בדילוג[[#This Row],[כמה מחזורים עד עקירה]],"")</f>
        <v/>
      </c>
      <c r="AB524" s="1" t="str">
        <f>IF(AND(שבוע_בדילוג[[#This Row],[הווסת פעיל?]]=1,שבוע_בדילוג[[#This Row],[וסת קבוע אחרון]]&lt;&gt;X523),שבוע_בדילוג[[#This Row],[וסת קבוע אחרון]],"")</f>
        <v/>
      </c>
      <c r="AC524" s="1" t="str">
        <f>IF(AND(שבוע_בדילוג[[#This Row],[הווסת פעיל?]]=1,Y523=0,שבוע_בדילוג[[#This Row],[וסת קבוע אחרון]]=X523),שבוע_בדילוג[[#This Row],[וסת קבוע אחרון]],"")</f>
        <v/>
      </c>
      <c r="AD524" s="1" t="str">
        <f>IF(AND(שבוע_בדילוג[[#This Row],[הווסת פעיל?]]=1,Y523=0,שבוע_בדילוג[[#This Row],[וסת קבוע אחרון]]&lt;&gt;X523),1,"")</f>
        <v/>
      </c>
      <c r="AE524" s="1" t="str">
        <f>IF(AND(שבוע_בדילוג[[#This Row],[הווסת פעיל?]]&lt;&gt;"",B525=1),שבוע_בדילוג[[#This Row],[CycleNumber]],"")</f>
        <v/>
      </c>
      <c r="AF524" s="1" t="str">
        <f>IF(AND(שבוע_בדילוג[[#This Row],[הווסת פעיל?]]&lt;&gt;"",Y523=""),שבוע_בדילוג[[#This Row],[CycleNumber]],"")</f>
        <v/>
      </c>
      <c r="AG524" s="1" t="str">
        <f>IF(B525=1,"",IF(שבוע_בדילוג[[#This Row],[הווסת פעיל?]]=1,IF(שבוע_בדילוג[[#This Row],[וסת קבוע אחרון]]=F525,1,0),""))</f>
        <v/>
      </c>
      <c r="AH524" s="1" t="str">
        <f>IF(B525=1,"",IF(שבוע_בדילוג[[#This Row],[הווסת פעיל?]]=1,IF(OR(שבוע_בדילוג[[#This Row],[וסת קבוע אחרון]]=F525,F525=שבוע_בדילוג[[#This Row],[LengthofCycle]]),1,0),""))</f>
        <v/>
      </c>
      <c r="AI524" s="1" t="str">
        <f>IF(B525=1,"",IF(שבוע_בדילוג[[#This Row],[הווסת פעיל?]]=1,IF(OR(שבוע_בדילוג[[#This Row],[וסת קבוע אחרון]]=F525,F525=שבוע_בדילוג[[#This Row],[LengthofCycle]],AND(שבוע_בדילוג[[#This Row],[LengthofCycle]]&lt;&gt;שבוע_בדילוג[[#This Row],[וסת קבוע אחרון]],OR(F525=28,F525=29))),1,0),""))</f>
        <v/>
      </c>
      <c r="AJ524" s="1" t="str">
        <f>IF(AND(שבוע_בדילוג[[#This Row],[הווסת פעיל?]]=1,B525=1),1,"")</f>
        <v/>
      </c>
      <c r="AK524" s="4">
        <f>IF(AND(שבוע_בדילוג[[#This Row],[הווסת פעיל?]]&lt;&gt;1,B525&lt;&gt;1,B525&lt;&gt;""),IF(שבוע_בדילוג[[#This Row],[LengthofCycle]]=F525,1,0),"")</f>
        <v>0</v>
      </c>
      <c r="AL524" s="4">
        <f>IF(AND(שבוע_בדילוג[[#This Row],[הווסת פעיל?]]&lt;&gt;1,B525&lt;&gt;1,B525&lt;&gt;""),IF(OR(שבוע_בדילוג[[#This Row],[LengthofCycle]]=F525,F525=29),1,0),"")</f>
        <v>0</v>
      </c>
      <c r="AM524" s="4">
        <f>IF(AND(שבוע_בדילוג[[#This Row],[הווסת פעיל?]]&lt;&gt;1,B525&lt;&gt;1,B525&lt;&gt;""),IF(OR(שבוע_בדילוג[[#This Row],[LengthofCycle]]=F525,F525=29,F525=28),1,0),"")</f>
        <v>0</v>
      </c>
    </row>
    <row r="525" spans="1:39" x14ac:dyDescent="0.25">
      <c r="A525" s="1" t="s">
        <v>101</v>
      </c>
      <c r="B525" s="1">
        <v>4</v>
      </c>
      <c r="C525" s="1">
        <v>0</v>
      </c>
      <c r="D525" s="1">
        <v>1</v>
      </c>
      <c r="E525" s="1">
        <v>0</v>
      </c>
      <c r="F525" s="1">
        <v>25</v>
      </c>
      <c r="H525" s="1">
        <f>שבוע_בדילוג[[#This Row],[LengthofCycle]]+1</f>
        <v>26</v>
      </c>
      <c r="I525" s="1">
        <f>IF(IFERROR(LOOKUP(שבוע_בדילוג[[#This Row],[ClientID]],קביעויות[השבוע בדילוג]),FALSE)=שבוע_בדילוג[[#This Row],[ClientID]],1,"")</f>
        <v>1</v>
      </c>
      <c r="J525" s="1" t="str">
        <f>IF(AND(שבוע_בדילוג[[#This Row],[CycleNumber]]&gt;1,OR(B526="",שבוע_בדילוג[[#This Row],[CycleNumber]]&gt;B524)),IF(OR(AND(שבוע_בדילוג[[#This Row],[LengthofCycle]]=29,F524=29),AND(שבוע_בדילוג[[#This Row],[LengthofCycle]]=36,F524=36)),1,""),"")</f>
        <v/>
      </c>
      <c r="K525" s="1" t="str">
        <f>IF(AND(שבוע_בדילוג[[#This Row],[וסת השבוע]]=1,J524=1,שבוע_בדילוג[[#This Row],[CycleNumber]]&gt;B524),1,"")</f>
        <v/>
      </c>
      <c r="L525" s="1">
        <f>IF(שבוע_בדילוג[[#This Row],[CycleNumber]]=1,"",IF(שבוע_בדילוג[[#This Row],[וסת השבוע]]=1,0,IF(L524="","",IF(L524=0,IF(שבוע_בדילוג[[#This Row],[LengthofCycle]]=29,0,1),IF(L524=1,IF(שבוע_בדילוג[[#This Row],[LengthofCycle]]+F524=29*2,0,2),IF(L524=2,IF(שבוע_בדילוג[[#This Row],[LengthofCycle]]+F524+F523=29*3,0,3),""))))))</f>
        <v>0</v>
      </c>
      <c r="M525" s="1">
        <f>IF(שבוע_בדילוג[[#This Row],[וסת השבוע]]=1,IF(שבוע_בדילוג[[#This Row],[וסת השבוע וההפלגה ביחד]]=1,M524+1,0),IF(AND(שבוע_בדילוג[[#This Row],[CycleNumber]]&gt;B524,שבוע_בדילוג[[#This Row],[CycleNumber]]&gt;1),IF(שבוע_בדילוג[[#This Row],[וסת השבוע פעיל?]]&lt;&gt;"",M524+1,""),""))</f>
        <v>2</v>
      </c>
      <c r="N525" s="1">
        <f>IF(שבוע_בדילוג[[#This Row],[וסת השבוע פעיל?2]]="","",IF(AND(שבוע_בדילוג[[#This Row],[וסת השבוע פעיל?]]&lt;&gt;"",שבוע_בדילוג[[#This Row],[CycleNumber]]&lt;B526,B526&lt;&gt;"",שבוע_בדילוג[[#This Row],[וסת השבוע פעיל?]]&lt;3),IF(L526=0,IF(AND(שבוע_בדילוג[[#This Row],[וסת השבוע פעיל?]]&gt;0,J526=1),0,1),0),""))</f>
        <v>0</v>
      </c>
      <c r="O525" s="1">
        <f t="shared" si="52"/>
        <v>26</v>
      </c>
      <c r="P525" s="1" t="str">
        <f>IF(AND(שבוע_בדילוג[[#This Row],[חיזוי - שבוע]]=1,K526=1),1,"")</f>
        <v/>
      </c>
      <c r="Q525" s="1" t="str">
        <f>IF(AND(שבוע_בדילוג[[#This Row],[וסת השבוע פעיל?]]&lt;3,OR(שבוע_בדילוג[[#This Row],[CycleNumber]]&gt;B526,B526="")),1,"")</f>
        <v/>
      </c>
      <c r="R525" s="1" t="str">
        <f>IF(AND(שבוע_בדילוג[[#This Row],[חיזוי - שבוע]]&lt;&gt;"",שבוע_בדילוג[[#This Row],[וסת השבוע פעיל?2]]=""),1,"")</f>
        <v/>
      </c>
      <c r="S525" s="1">
        <f>IF(שבוע_בדילוג[[#This Row],[האישה קבעה וסת שבוע בדילוג?]]=1,IF(שבוע_בדילוג[[#This Row],[וסת השבוע פעיל?]]&lt;3,1,0),"")</f>
        <v>1</v>
      </c>
      <c r="T5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5" s="1">
        <f t="shared" si="53"/>
        <v>0</v>
      </c>
      <c r="V525" s="1">
        <f t="shared" si="54"/>
        <v>0</v>
      </c>
      <c r="W525" s="1" t="str">
        <f t="shared" si="55"/>
        <v/>
      </c>
      <c r="X525" s="1" t="str">
        <f>IF(שבוע_בדילוג[[#This Row],[3 הפלגות זהות]]="","",IF(שבוע_בדילוג[[#This Row],[3 הפלגות זהות]]=1,שבוע_בדילוג[[#This Row],[LengthofCycle]],X524))</f>
        <v/>
      </c>
      <c r="Z525" s="1" t="str">
        <f>IF(OR(שבוע_בדילוג[[#This Row],[הווסת פעיל?]]=0,שבוע_בדילוג[[#This Row],[הווסת פעיל?]]=""),"",SUM(Z524,שבוע_בדילוג[[#This Row],[הווסת פעיל?]]))</f>
        <v/>
      </c>
      <c r="AA525" s="1" t="str">
        <f>IF(AND(שבוע_בדילוג[[#This Row],[כמה מחזורים עד עקירה]]&lt;&gt;"",Z526=""),שבוע_בדילוג[[#This Row],[כמה מחזורים עד עקירה]],"")</f>
        <v/>
      </c>
      <c r="AB525" s="1" t="str">
        <f>IF(AND(שבוע_בדילוג[[#This Row],[הווסת פעיל?]]=1,שבוע_בדילוג[[#This Row],[וסת קבוע אחרון]]&lt;&gt;X524),שבוע_בדילוג[[#This Row],[וסת קבוע אחרון]],"")</f>
        <v/>
      </c>
      <c r="AC525" s="1" t="str">
        <f>IF(AND(שבוע_בדילוג[[#This Row],[הווסת פעיל?]]=1,Y524=0,שבוע_בדילוג[[#This Row],[וסת קבוע אחרון]]=X524),שבוע_בדילוג[[#This Row],[וסת קבוע אחרון]],"")</f>
        <v/>
      </c>
      <c r="AD525" s="1" t="str">
        <f>IF(AND(שבוע_בדילוג[[#This Row],[הווסת פעיל?]]=1,Y524=0,שבוע_בדילוג[[#This Row],[וסת קבוע אחרון]]&lt;&gt;X524),1,"")</f>
        <v/>
      </c>
      <c r="AE525" s="1" t="str">
        <f>IF(AND(שבוע_בדילוג[[#This Row],[הווסת פעיל?]]&lt;&gt;"",B526=1),שבוע_בדילוג[[#This Row],[CycleNumber]],"")</f>
        <v/>
      </c>
      <c r="AF525" s="1" t="str">
        <f>IF(AND(שבוע_בדילוג[[#This Row],[הווסת פעיל?]]&lt;&gt;"",Y524=""),שבוע_בדילוג[[#This Row],[CycleNumber]],"")</f>
        <v/>
      </c>
      <c r="AG525" s="1" t="str">
        <f>IF(B526=1,"",IF(שבוע_בדילוג[[#This Row],[הווסת פעיל?]]=1,IF(שבוע_בדילוג[[#This Row],[וסת קבוע אחרון]]=F526,1,0),""))</f>
        <v/>
      </c>
      <c r="AH525" s="1" t="str">
        <f>IF(B526=1,"",IF(שבוע_בדילוג[[#This Row],[הווסת פעיל?]]=1,IF(OR(שבוע_בדילוג[[#This Row],[וסת קבוע אחרון]]=F526,F526=שבוע_בדילוג[[#This Row],[LengthofCycle]]),1,0),""))</f>
        <v/>
      </c>
      <c r="AI525" s="1" t="str">
        <f>IF(B526=1,"",IF(שבוע_בדילוג[[#This Row],[הווסת פעיל?]]=1,IF(OR(שבוע_בדילוג[[#This Row],[וסת קבוע אחרון]]=F526,F526=שבוע_בדילוג[[#This Row],[LengthofCycle]],AND(שבוע_בדילוג[[#This Row],[LengthofCycle]]&lt;&gt;שבוע_בדילוג[[#This Row],[וסת קבוע אחרון]],OR(F526=28,F526=29))),1,0),""))</f>
        <v/>
      </c>
      <c r="AJ525" s="1" t="str">
        <f>IF(AND(שבוע_בדילוג[[#This Row],[הווסת פעיל?]]=1,B526=1),1,"")</f>
        <v/>
      </c>
      <c r="AK525" s="4">
        <f>IF(AND(שבוע_בדילוג[[#This Row],[הווסת פעיל?]]&lt;&gt;1,B526&lt;&gt;1,B526&lt;&gt;""),IF(שבוע_בדילוג[[#This Row],[LengthofCycle]]=F526,1,0),"")</f>
        <v>0</v>
      </c>
      <c r="AL525" s="4">
        <f>IF(AND(שבוע_בדילוג[[#This Row],[הווסת פעיל?]]&lt;&gt;1,B526&lt;&gt;1,B526&lt;&gt;""),IF(OR(שבוע_בדילוג[[#This Row],[LengthofCycle]]=F526,F526=29),1,0),"")</f>
        <v>0</v>
      </c>
      <c r="AM525" s="4">
        <f>IF(AND(שבוע_בדילוג[[#This Row],[הווסת פעיל?]]&lt;&gt;1,B526&lt;&gt;1,B526&lt;&gt;""),IF(OR(שבוע_בדילוג[[#This Row],[LengthofCycle]]=F526,F526=29,F526=28),1,0),"")</f>
        <v>0</v>
      </c>
    </row>
    <row r="526" spans="1:39" x14ac:dyDescent="0.25">
      <c r="A526" s="1" t="s">
        <v>101</v>
      </c>
      <c r="B526" s="1">
        <v>5</v>
      </c>
      <c r="C526" s="1">
        <v>0</v>
      </c>
      <c r="D526" s="1">
        <v>1</v>
      </c>
      <c r="E526" s="1">
        <v>0</v>
      </c>
      <c r="F526" s="1">
        <v>31</v>
      </c>
      <c r="H526" s="1">
        <f>שבוע_בדילוג[[#This Row],[LengthofCycle]]+1</f>
        <v>32</v>
      </c>
      <c r="I526" s="1">
        <f>IF(IFERROR(LOOKUP(שבוע_בדילוג[[#This Row],[ClientID]],קביעויות[השבוע בדילוג]),FALSE)=שבוע_בדילוג[[#This Row],[ClientID]],1,"")</f>
        <v>1</v>
      </c>
      <c r="J526" s="1" t="str">
        <f>IF(AND(שבוע_בדילוג[[#This Row],[CycleNumber]]&gt;1,OR(B527="",שבוע_בדילוג[[#This Row],[CycleNumber]]&gt;B525)),IF(OR(AND(שבוע_בדילוג[[#This Row],[LengthofCycle]]=29,F525=29),AND(שבוע_בדילוג[[#This Row],[LengthofCycle]]=36,F525=36)),1,""),"")</f>
        <v/>
      </c>
      <c r="K526" s="1" t="str">
        <f>IF(AND(שבוע_בדילוג[[#This Row],[וסת השבוע]]=1,J525=1,שבוע_בדילוג[[#This Row],[CycleNumber]]&gt;B525),1,"")</f>
        <v/>
      </c>
      <c r="L526" s="1">
        <f>IF(שבוע_בדילוג[[#This Row],[CycleNumber]]=1,"",IF(שבוע_בדילוג[[#This Row],[וסת השבוע]]=1,0,IF(L525="","",IF(L525=0,IF(שבוע_בדילוג[[#This Row],[LengthofCycle]]=29,0,1),IF(L525=1,IF(שבוע_בדילוג[[#This Row],[LengthofCycle]]+F525=29*2,0,2),IF(L525=2,IF(שבוע_בדילוג[[#This Row],[LengthofCycle]]+F525+F524=29*3,0,3),""))))))</f>
        <v>1</v>
      </c>
      <c r="M526" s="1">
        <f>IF(שבוע_בדילוג[[#This Row],[וסת השבוע]]=1,IF(שבוע_בדילוג[[#This Row],[וסת השבוע וההפלגה ביחד]]=1,M525+1,0),IF(AND(שבוע_בדילוג[[#This Row],[CycleNumber]]&gt;B525,שבוע_בדילוג[[#This Row],[CycleNumber]]&gt;1),IF(שבוע_בדילוג[[#This Row],[וסת השבוע פעיל?]]&lt;&gt;"",M525+1,""),""))</f>
        <v>3</v>
      </c>
      <c r="N526" s="1">
        <f>IF(שבוע_בדילוג[[#This Row],[וסת השבוע פעיל?2]]="","",IF(AND(שבוע_בדילוג[[#This Row],[וסת השבוע פעיל?]]&lt;&gt;"",שבוע_בדילוג[[#This Row],[CycleNumber]]&lt;B527,B527&lt;&gt;"",שבוע_בדילוג[[#This Row],[וסת השבוע פעיל?]]&lt;3),IF(L527=0,IF(AND(שבוע_בדילוג[[#This Row],[וסת השבוע פעיל?]]&gt;0,J527=1),0,1),0),""))</f>
        <v>0</v>
      </c>
      <c r="O526" s="1">
        <f t="shared" si="52"/>
        <v>30</v>
      </c>
      <c r="P526" s="1" t="str">
        <f>IF(AND(שבוע_בדילוג[[#This Row],[חיזוי - שבוע]]=1,K527=1),1,"")</f>
        <v/>
      </c>
      <c r="Q526" s="1" t="str">
        <f>IF(AND(שבוע_בדילוג[[#This Row],[וסת השבוע פעיל?]]&lt;3,OR(שבוע_בדילוג[[#This Row],[CycleNumber]]&gt;B527,B527="")),1,"")</f>
        <v/>
      </c>
      <c r="R526" s="1" t="str">
        <f>IF(AND(שבוע_בדילוג[[#This Row],[חיזוי - שבוע]]&lt;&gt;"",שבוע_בדילוג[[#This Row],[וסת השבוע פעיל?2]]=""),1,"")</f>
        <v/>
      </c>
      <c r="S526" s="1">
        <f>IF(שבוע_בדילוג[[#This Row],[האישה קבעה וסת שבוע בדילוג?]]=1,IF(שבוע_בדילוג[[#This Row],[וסת השבוע פעיל?]]&lt;3,1,0),"")</f>
        <v>1</v>
      </c>
      <c r="T5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6" s="1">
        <f t="shared" si="53"/>
        <v>0</v>
      </c>
      <c r="V526" s="1">
        <f t="shared" si="54"/>
        <v>0</v>
      </c>
      <c r="W526" s="1">
        <f t="shared" si="55"/>
        <v>0</v>
      </c>
      <c r="X526" s="1" t="str">
        <f>IF(שבוע_בדילוג[[#This Row],[3 הפלגות זהות]]="","",IF(שבוע_בדילוג[[#This Row],[3 הפלגות זהות]]=1,שבוע_בדילוג[[#This Row],[LengthofCycle]],X525))</f>
        <v/>
      </c>
      <c r="Z526" s="1" t="str">
        <f>IF(OR(שבוע_בדילוג[[#This Row],[הווסת פעיל?]]=0,שבוע_בדילוג[[#This Row],[הווסת פעיל?]]=""),"",SUM(Z525,שבוע_בדילוג[[#This Row],[הווסת פעיל?]]))</f>
        <v/>
      </c>
      <c r="AA526" s="1" t="str">
        <f>IF(AND(שבוע_בדילוג[[#This Row],[כמה מחזורים עד עקירה]]&lt;&gt;"",Z527=""),שבוע_בדילוג[[#This Row],[כמה מחזורים עד עקירה]],"")</f>
        <v/>
      </c>
      <c r="AB526" s="1" t="str">
        <f>IF(AND(שבוע_בדילוג[[#This Row],[הווסת פעיל?]]=1,שבוע_בדילוג[[#This Row],[וסת קבוע אחרון]]&lt;&gt;X525),שבוע_בדילוג[[#This Row],[וסת קבוע אחרון]],"")</f>
        <v/>
      </c>
      <c r="AC526" s="1" t="str">
        <f>IF(AND(שבוע_בדילוג[[#This Row],[הווסת פעיל?]]=1,Y525=0,שבוע_בדילוג[[#This Row],[וסת קבוע אחרון]]=X525),שבוע_בדילוג[[#This Row],[וסת קבוע אחרון]],"")</f>
        <v/>
      </c>
      <c r="AD526" s="1" t="str">
        <f>IF(AND(שבוע_בדילוג[[#This Row],[הווסת פעיל?]]=1,Y525=0,שבוע_בדילוג[[#This Row],[וסת קבוע אחרון]]&lt;&gt;X525),1,"")</f>
        <v/>
      </c>
      <c r="AE526" s="1" t="str">
        <f>IF(AND(שבוע_בדילוג[[#This Row],[הווסת פעיל?]]&lt;&gt;"",B527=1),שבוע_בדילוג[[#This Row],[CycleNumber]],"")</f>
        <v/>
      </c>
      <c r="AF526" s="1" t="str">
        <f>IF(AND(שבוע_בדילוג[[#This Row],[הווסת פעיל?]]&lt;&gt;"",Y525=""),שבוע_בדילוג[[#This Row],[CycleNumber]],"")</f>
        <v/>
      </c>
      <c r="AG526" s="1" t="str">
        <f>IF(B527=1,"",IF(שבוע_בדילוג[[#This Row],[הווסת פעיל?]]=1,IF(שבוע_בדילוג[[#This Row],[וסת קבוע אחרון]]=F527,1,0),""))</f>
        <v/>
      </c>
      <c r="AH526" s="1" t="str">
        <f>IF(B527=1,"",IF(שבוע_בדילוג[[#This Row],[הווסת פעיל?]]=1,IF(OR(שבוע_בדילוג[[#This Row],[וסת קבוע אחרון]]=F527,F527=שבוע_בדילוג[[#This Row],[LengthofCycle]]),1,0),""))</f>
        <v/>
      </c>
      <c r="AI526" s="1" t="str">
        <f>IF(B527=1,"",IF(שבוע_בדילוג[[#This Row],[הווסת פעיל?]]=1,IF(OR(שבוע_בדילוג[[#This Row],[וסת קבוע אחרון]]=F527,F527=שבוע_בדילוג[[#This Row],[LengthofCycle]],AND(שבוע_בדילוג[[#This Row],[LengthofCycle]]&lt;&gt;שבוע_בדילוג[[#This Row],[וסת קבוע אחרון]],OR(F527=28,F527=29))),1,0),""))</f>
        <v/>
      </c>
      <c r="AJ526" s="1" t="str">
        <f>IF(AND(שבוע_בדילוג[[#This Row],[הווסת פעיל?]]=1,B527=1),1,"")</f>
        <v/>
      </c>
      <c r="AK526" s="4">
        <f>IF(AND(שבוע_בדילוג[[#This Row],[הווסת פעיל?]]&lt;&gt;1,B527&lt;&gt;1,B527&lt;&gt;""),IF(שבוע_בדילוג[[#This Row],[LengthofCycle]]=F527,1,0),"")</f>
        <v>0</v>
      </c>
      <c r="AL526" s="4">
        <f>IF(AND(שבוע_בדילוג[[#This Row],[הווסת פעיל?]]&lt;&gt;1,B527&lt;&gt;1,B527&lt;&gt;""),IF(OR(שבוע_בדילוג[[#This Row],[LengthofCycle]]=F527,F527=29),1,0),"")</f>
        <v>0</v>
      </c>
      <c r="AM526" s="4">
        <f>IF(AND(שבוע_בדילוג[[#This Row],[הווסת פעיל?]]&lt;&gt;1,B527&lt;&gt;1,B527&lt;&gt;""),IF(OR(שבוע_בדילוג[[#This Row],[LengthofCycle]]=F527,F527=29,F527=28),1,0),"")</f>
        <v>0</v>
      </c>
    </row>
    <row r="527" spans="1:39" x14ac:dyDescent="0.25">
      <c r="A527" s="1" t="s">
        <v>101</v>
      </c>
      <c r="B527" s="1">
        <v>6</v>
      </c>
      <c r="C527" s="1">
        <v>0</v>
      </c>
      <c r="D527" s="1">
        <v>1</v>
      </c>
      <c r="E527" s="1">
        <v>0</v>
      </c>
      <c r="F527" s="1">
        <v>30</v>
      </c>
      <c r="H527" s="1">
        <f>שבוע_בדילוג[[#This Row],[LengthofCycle]]+1</f>
        <v>31</v>
      </c>
      <c r="I527" s="1">
        <f>IF(IFERROR(LOOKUP(שבוע_בדילוג[[#This Row],[ClientID]],קביעויות[השבוע בדילוג]),FALSE)=שבוע_בדילוג[[#This Row],[ClientID]],1,"")</f>
        <v>1</v>
      </c>
      <c r="J527" s="1" t="str">
        <f>IF(AND(שבוע_בדילוג[[#This Row],[CycleNumber]]&gt;1,OR(B528="",שבוע_בדילוג[[#This Row],[CycleNumber]]&gt;B526)),IF(OR(AND(שבוע_בדילוג[[#This Row],[LengthofCycle]]=29,F526=29),AND(שבוע_בדילוג[[#This Row],[LengthofCycle]]=36,F526=36)),1,""),"")</f>
        <v/>
      </c>
      <c r="K527" s="1" t="str">
        <f>IF(AND(שבוע_בדילוג[[#This Row],[וסת השבוע]]=1,J526=1,שבוע_בדילוג[[#This Row],[CycleNumber]]&gt;B526),1,"")</f>
        <v/>
      </c>
      <c r="L527" s="1">
        <f>IF(שבוע_בדילוג[[#This Row],[CycleNumber]]=1,"",IF(שבוע_בדילוג[[#This Row],[וסת השבוע]]=1,0,IF(L526="","",IF(L526=0,IF(שבוע_בדילוג[[#This Row],[LengthofCycle]]=29,0,1),IF(L526=1,IF(שבוע_בדילוג[[#This Row],[LengthofCycle]]+F526=29*2,0,2),IF(L526=2,IF(שבוע_בדילוג[[#This Row],[LengthofCycle]]+F526+F525=29*3,0,3),""))))))</f>
        <v>2</v>
      </c>
      <c r="M527" s="1">
        <f>IF(שבוע_בדילוג[[#This Row],[וסת השבוע]]=1,IF(שבוע_בדילוג[[#This Row],[וסת השבוע וההפלגה ביחד]]=1,M526+1,0),IF(AND(שבוע_בדילוג[[#This Row],[CycleNumber]]&gt;B526,שבוע_בדילוג[[#This Row],[CycleNumber]]&gt;1),IF(שבוע_בדילוג[[#This Row],[וסת השבוע פעיל?]]&lt;&gt;"",M526+1,""),""))</f>
        <v>4</v>
      </c>
      <c r="N527" s="1">
        <f>IF(שבוע_בדילוג[[#This Row],[וסת השבוע פעיל?2]]="","",IF(AND(שבוע_בדילוג[[#This Row],[וסת השבוע פעיל?]]&lt;&gt;"",שבוע_בדילוג[[#This Row],[CycleNumber]]&lt;B528,B528&lt;&gt;"",שבוע_בדילוג[[#This Row],[וסת השבוע פעיל?]]&lt;3),IF(L528=0,IF(AND(שבוע_בדילוג[[#This Row],[וסת השבוע פעיל?]]&gt;0,J528=1),0,1),0),""))</f>
        <v>0</v>
      </c>
      <c r="O527" s="1">
        <f t="shared" si="52"/>
        <v>28</v>
      </c>
      <c r="P527" s="1" t="str">
        <f>IF(AND(שבוע_בדילוג[[#This Row],[חיזוי - שבוע]]=1,K528=1),1,"")</f>
        <v/>
      </c>
      <c r="Q527" s="1" t="str">
        <f>IF(AND(שבוע_בדילוג[[#This Row],[וסת השבוע פעיל?]]&lt;3,OR(שבוע_בדילוג[[#This Row],[CycleNumber]]&gt;B528,B528="")),1,"")</f>
        <v/>
      </c>
      <c r="R527" s="1" t="str">
        <f>IF(AND(שבוע_בדילוג[[#This Row],[חיזוי - שבוע]]&lt;&gt;"",שבוע_בדילוג[[#This Row],[וסת השבוע פעיל?2]]=""),1,"")</f>
        <v/>
      </c>
      <c r="S527" s="1">
        <f>IF(שבוע_בדילוג[[#This Row],[האישה קבעה וסת שבוע בדילוג?]]=1,IF(שבוע_בדילוג[[#This Row],[וסת השבוע פעיל?]]&lt;3,1,0),"")</f>
        <v>1</v>
      </c>
      <c r="T5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7" s="1">
        <f t="shared" si="53"/>
        <v>0</v>
      </c>
      <c r="V527" s="1">
        <f t="shared" si="54"/>
        <v>0</v>
      </c>
      <c r="W527" s="1">
        <f t="shared" si="55"/>
        <v>0</v>
      </c>
      <c r="X527" s="1" t="str">
        <f>IF(שבוע_בדילוג[[#This Row],[3 הפלגות זהות]]="","",IF(שבוע_בדילוג[[#This Row],[3 הפלגות זהות]]=1,שבוע_בדילוג[[#This Row],[LengthofCycle]],X526))</f>
        <v/>
      </c>
      <c r="Z527" s="1" t="str">
        <f>IF(OR(שבוע_בדילוג[[#This Row],[הווסת פעיל?]]=0,שבוע_בדילוג[[#This Row],[הווסת פעיל?]]=""),"",SUM(Z526,שבוע_בדילוג[[#This Row],[הווסת פעיל?]]))</f>
        <v/>
      </c>
      <c r="AA527" s="1" t="str">
        <f>IF(AND(שבוע_בדילוג[[#This Row],[כמה מחזורים עד עקירה]]&lt;&gt;"",Z528=""),שבוע_בדילוג[[#This Row],[כמה מחזורים עד עקירה]],"")</f>
        <v/>
      </c>
      <c r="AB527" s="1" t="str">
        <f>IF(AND(שבוע_בדילוג[[#This Row],[הווסת פעיל?]]=1,שבוע_בדילוג[[#This Row],[וסת קבוע אחרון]]&lt;&gt;X526),שבוע_בדילוג[[#This Row],[וסת קבוע אחרון]],"")</f>
        <v/>
      </c>
      <c r="AC527" s="1" t="str">
        <f>IF(AND(שבוע_בדילוג[[#This Row],[הווסת פעיל?]]=1,Y526=0,שבוע_בדילוג[[#This Row],[וסת קבוע אחרון]]=X526),שבוע_בדילוג[[#This Row],[וסת קבוע אחרון]],"")</f>
        <v/>
      </c>
      <c r="AD527" s="1" t="str">
        <f>IF(AND(שבוע_בדילוג[[#This Row],[הווסת פעיל?]]=1,Y526=0,שבוע_בדילוג[[#This Row],[וסת קבוע אחרון]]&lt;&gt;X526),1,"")</f>
        <v/>
      </c>
      <c r="AE527" s="1" t="str">
        <f>IF(AND(שבוע_בדילוג[[#This Row],[הווסת פעיל?]]&lt;&gt;"",B528=1),שבוע_בדילוג[[#This Row],[CycleNumber]],"")</f>
        <v/>
      </c>
      <c r="AF527" s="1" t="str">
        <f>IF(AND(שבוע_בדילוג[[#This Row],[הווסת פעיל?]]&lt;&gt;"",Y526=""),שבוע_בדילוג[[#This Row],[CycleNumber]],"")</f>
        <v/>
      </c>
      <c r="AG527" s="1" t="str">
        <f>IF(B528=1,"",IF(שבוע_בדילוג[[#This Row],[הווסת פעיל?]]=1,IF(שבוע_בדילוג[[#This Row],[וסת קבוע אחרון]]=F528,1,0),""))</f>
        <v/>
      </c>
      <c r="AH527" s="1" t="str">
        <f>IF(B528=1,"",IF(שבוע_בדילוג[[#This Row],[הווסת פעיל?]]=1,IF(OR(שבוע_בדילוג[[#This Row],[וסת קבוע אחרון]]=F528,F528=שבוע_בדילוג[[#This Row],[LengthofCycle]]),1,0),""))</f>
        <v/>
      </c>
      <c r="AI527" s="1" t="str">
        <f>IF(B528=1,"",IF(שבוע_בדילוג[[#This Row],[הווסת פעיל?]]=1,IF(OR(שבוע_בדילוג[[#This Row],[וסת קבוע אחרון]]=F528,F528=שבוע_בדילוג[[#This Row],[LengthofCycle]],AND(שבוע_בדילוג[[#This Row],[LengthofCycle]]&lt;&gt;שבוע_בדילוג[[#This Row],[וסת קבוע אחרון]],OR(F528=28,F528=29))),1,0),""))</f>
        <v/>
      </c>
      <c r="AJ527" s="1" t="str">
        <f>IF(AND(שבוע_בדילוג[[#This Row],[הווסת פעיל?]]=1,B528=1),1,"")</f>
        <v/>
      </c>
      <c r="AK527" s="4">
        <f>IF(AND(שבוע_בדילוג[[#This Row],[הווסת פעיל?]]&lt;&gt;1,B528&lt;&gt;1,B528&lt;&gt;""),IF(שבוע_בדילוג[[#This Row],[LengthofCycle]]=F528,1,0),"")</f>
        <v>0</v>
      </c>
      <c r="AL527" s="4">
        <f>IF(AND(שבוע_בדילוג[[#This Row],[הווסת פעיל?]]&lt;&gt;1,B528&lt;&gt;1,B528&lt;&gt;""),IF(OR(שבוע_בדילוג[[#This Row],[LengthofCycle]]=F528,F528=29),1,0),"")</f>
        <v>0</v>
      </c>
      <c r="AM527" s="4">
        <f>IF(AND(שבוע_בדילוג[[#This Row],[הווסת פעיל?]]&lt;&gt;1,B528&lt;&gt;1,B528&lt;&gt;""),IF(OR(שבוע_בדילוג[[#This Row],[LengthofCycle]]=F528,F528=29,F528=28),1,0),"")</f>
        <v>0</v>
      </c>
    </row>
    <row r="528" spans="1:39" x14ac:dyDescent="0.25">
      <c r="A528" s="1" t="s">
        <v>101</v>
      </c>
      <c r="B528" s="1">
        <v>7</v>
      </c>
      <c r="C528" s="1">
        <v>0</v>
      </c>
      <c r="D528" s="1">
        <v>1</v>
      </c>
      <c r="E528" s="1">
        <v>0</v>
      </c>
      <c r="F528" s="1">
        <v>32</v>
      </c>
      <c r="H528" s="1">
        <f>שבוע_בדילוג[[#This Row],[LengthofCycle]]+1</f>
        <v>33</v>
      </c>
      <c r="I528" s="1">
        <f>IF(IFERROR(LOOKUP(שבוע_בדילוג[[#This Row],[ClientID]],קביעויות[השבוע בדילוג]),FALSE)=שבוע_בדילוג[[#This Row],[ClientID]],1,"")</f>
        <v>1</v>
      </c>
      <c r="J528" s="1" t="str">
        <f>IF(AND(שבוע_בדילוג[[#This Row],[CycleNumber]]&gt;1,OR(B529="",שבוע_בדילוג[[#This Row],[CycleNumber]]&gt;B527)),IF(OR(AND(שבוע_בדילוג[[#This Row],[LengthofCycle]]=29,F527=29),AND(שבוע_בדילוג[[#This Row],[LengthofCycle]]=36,F527=36)),1,""),"")</f>
        <v/>
      </c>
      <c r="K528" s="1" t="str">
        <f>IF(AND(שבוע_בדילוג[[#This Row],[וסת השבוע]]=1,J527=1,שבוע_בדילוג[[#This Row],[CycleNumber]]&gt;B527),1,"")</f>
        <v/>
      </c>
      <c r="L528" s="1">
        <f>IF(שבוע_בדילוג[[#This Row],[CycleNumber]]=1,"",IF(שבוע_בדילוג[[#This Row],[וסת השבוע]]=1,0,IF(L527="","",IF(L527=0,IF(שבוע_בדילוג[[#This Row],[LengthofCycle]]=29,0,1),IF(L527=1,IF(שבוע_בדילוג[[#This Row],[LengthofCycle]]+F527=29*2,0,2),IF(L527=2,IF(שבוע_בדילוג[[#This Row],[LengthofCycle]]+F527+F526=29*3,0,3),""))))))</f>
        <v>3</v>
      </c>
      <c r="M528" s="1">
        <f>IF(שבוע_בדילוג[[#This Row],[וסת השבוע]]=1,IF(שבוע_בדילוג[[#This Row],[וסת השבוע וההפלגה ביחד]]=1,M527+1,0),IF(AND(שבוע_בדילוג[[#This Row],[CycleNumber]]&gt;B527,שבוע_בדילוג[[#This Row],[CycleNumber]]&gt;1),IF(שבוע_בדילוג[[#This Row],[וסת השבוע פעיל?]]&lt;&gt;"",M527+1,""),""))</f>
        <v>5</v>
      </c>
      <c r="N528" s="1" t="str">
        <f>IF(שבוע_בדילוג[[#This Row],[וסת השבוע פעיל?2]]="","",IF(AND(שבוע_בדילוג[[#This Row],[וסת השבוע פעיל?]]&lt;&gt;"",שבוע_בדילוג[[#This Row],[CycleNumber]]&lt;B529,B529&lt;&gt;"",שבוע_בדילוג[[#This Row],[וסת השבוע פעיל?]]&lt;3),IF(L529=0,IF(AND(שבוע_בדילוג[[#This Row],[וסת השבוע פעיל?]]&gt;0,J529=1),0,1),0),""))</f>
        <v/>
      </c>
      <c r="O528" s="1">
        <f t="shared" si="52"/>
        <v>27</v>
      </c>
      <c r="P528" s="1" t="str">
        <f>IF(AND(שבוע_בדילוג[[#This Row],[חיזוי - שבוע]]=1,K529=1),1,"")</f>
        <v/>
      </c>
      <c r="Q528" s="1" t="str">
        <f>IF(AND(שבוע_בדילוג[[#This Row],[וסת השבוע פעיל?]]&lt;3,OR(שבוע_בדילוג[[#This Row],[CycleNumber]]&gt;B529,B529="")),1,"")</f>
        <v/>
      </c>
      <c r="R528" s="1" t="str">
        <f>IF(AND(שבוע_בדילוג[[#This Row],[חיזוי - שבוע]]&lt;&gt;"",שבוע_בדילוג[[#This Row],[וסת השבוע פעיל?2]]=""),1,"")</f>
        <v/>
      </c>
      <c r="S528" s="1">
        <f>IF(שבוע_בדילוג[[#This Row],[האישה קבעה וסת שבוע בדילוג?]]=1,IF(שבוע_בדילוג[[#This Row],[וסת השבוע פעיל?]]&lt;3,1,0),"")</f>
        <v>0</v>
      </c>
      <c r="T5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8" s="1">
        <f t="shared" si="53"/>
        <v>0</v>
      </c>
      <c r="V528" s="1">
        <f t="shared" si="54"/>
        <v>0</v>
      </c>
      <c r="W528" s="1">
        <f t="shared" si="55"/>
        <v>0</v>
      </c>
      <c r="X528" s="1" t="str">
        <f>IF(שבוע_בדילוג[[#This Row],[3 הפלגות זהות]]="","",IF(שבוע_בדילוג[[#This Row],[3 הפלגות זהות]]=1,שבוע_בדילוג[[#This Row],[LengthofCycle]],X527))</f>
        <v/>
      </c>
      <c r="Z528" s="1" t="str">
        <f>IF(OR(שבוע_בדילוג[[#This Row],[הווסת פעיל?]]=0,שבוע_בדילוג[[#This Row],[הווסת פעיל?]]=""),"",SUM(Z527,שבוע_בדילוג[[#This Row],[הווסת פעיל?]]))</f>
        <v/>
      </c>
      <c r="AA528" s="1" t="str">
        <f>IF(AND(שבוע_בדילוג[[#This Row],[כמה מחזורים עד עקירה]]&lt;&gt;"",Z529=""),שבוע_בדילוג[[#This Row],[כמה מחזורים עד עקירה]],"")</f>
        <v/>
      </c>
      <c r="AB528" s="1" t="str">
        <f>IF(AND(שבוע_בדילוג[[#This Row],[הווסת פעיל?]]=1,שבוע_בדילוג[[#This Row],[וסת קבוע אחרון]]&lt;&gt;X527),שבוע_בדילוג[[#This Row],[וסת קבוע אחרון]],"")</f>
        <v/>
      </c>
      <c r="AC528" s="1" t="str">
        <f>IF(AND(שבוע_בדילוג[[#This Row],[הווסת פעיל?]]=1,Y527=0,שבוע_בדילוג[[#This Row],[וסת קבוע אחרון]]=X527),שבוע_בדילוג[[#This Row],[וסת קבוע אחרון]],"")</f>
        <v/>
      </c>
      <c r="AD528" s="1" t="str">
        <f>IF(AND(שבוע_בדילוג[[#This Row],[הווסת פעיל?]]=1,Y527=0,שבוע_בדילוג[[#This Row],[וסת קבוע אחרון]]&lt;&gt;X527),1,"")</f>
        <v/>
      </c>
      <c r="AE528" s="1" t="str">
        <f>IF(AND(שבוע_בדילוג[[#This Row],[הווסת פעיל?]]&lt;&gt;"",B529=1),שבוע_בדילוג[[#This Row],[CycleNumber]],"")</f>
        <v/>
      </c>
      <c r="AF528" s="1" t="str">
        <f>IF(AND(שבוע_בדילוג[[#This Row],[הווסת פעיל?]]&lt;&gt;"",Y527=""),שבוע_בדילוג[[#This Row],[CycleNumber]],"")</f>
        <v/>
      </c>
      <c r="AG528" s="1" t="str">
        <f>IF(B529=1,"",IF(שבוע_בדילוג[[#This Row],[הווסת פעיל?]]=1,IF(שבוע_בדילוג[[#This Row],[וסת קבוע אחרון]]=F529,1,0),""))</f>
        <v/>
      </c>
      <c r="AH528" s="1" t="str">
        <f>IF(B529=1,"",IF(שבוע_בדילוג[[#This Row],[הווסת פעיל?]]=1,IF(OR(שבוע_בדילוג[[#This Row],[וסת קבוע אחרון]]=F529,F529=שבוע_בדילוג[[#This Row],[LengthofCycle]]),1,0),""))</f>
        <v/>
      </c>
      <c r="AI528" s="1" t="str">
        <f>IF(B529=1,"",IF(שבוע_בדילוג[[#This Row],[הווסת פעיל?]]=1,IF(OR(שבוע_בדילוג[[#This Row],[וסת קבוע אחרון]]=F529,F529=שבוע_בדילוג[[#This Row],[LengthofCycle]],AND(שבוע_בדילוג[[#This Row],[LengthofCycle]]&lt;&gt;שבוע_בדילוג[[#This Row],[וסת קבוע אחרון]],OR(F529=28,F529=29))),1,0),""))</f>
        <v/>
      </c>
      <c r="AJ528" s="1" t="str">
        <f>IF(AND(שבוע_בדילוג[[#This Row],[הווסת פעיל?]]=1,B529=1),1,"")</f>
        <v/>
      </c>
      <c r="AK528" s="4">
        <f>IF(AND(שבוע_בדילוג[[#This Row],[הווסת פעיל?]]&lt;&gt;1,B529&lt;&gt;1,B529&lt;&gt;""),IF(שבוע_בדילוג[[#This Row],[LengthofCycle]]=F529,1,0),"")</f>
        <v>0</v>
      </c>
      <c r="AL528" s="4">
        <f>IF(AND(שבוע_בדילוג[[#This Row],[הווסת פעיל?]]&lt;&gt;1,B529&lt;&gt;1,B529&lt;&gt;""),IF(OR(שבוע_בדילוג[[#This Row],[LengthofCycle]]=F529,F529=29),1,0),"")</f>
        <v>0</v>
      </c>
      <c r="AM528" s="4">
        <f>IF(AND(שבוע_בדילוג[[#This Row],[הווסת פעיל?]]&lt;&gt;1,B529&lt;&gt;1,B529&lt;&gt;""),IF(OR(שבוע_בדילוג[[#This Row],[LengthofCycle]]=F529,F529=29,F529=28),1,0),"")</f>
        <v>1</v>
      </c>
    </row>
    <row r="529" spans="1:39" x14ac:dyDescent="0.25">
      <c r="A529" s="1" t="s">
        <v>101</v>
      </c>
      <c r="B529" s="1">
        <v>8</v>
      </c>
      <c r="C529" s="1">
        <v>0</v>
      </c>
      <c r="D529" s="1">
        <v>1</v>
      </c>
      <c r="E529" s="1">
        <v>0</v>
      </c>
      <c r="F529" s="1">
        <v>28</v>
      </c>
      <c r="H529" s="1">
        <f>שבוע_בדילוג[[#This Row],[LengthofCycle]]+1</f>
        <v>29</v>
      </c>
      <c r="I529" s="1">
        <f>IF(IFERROR(LOOKUP(שבוע_בדילוג[[#This Row],[ClientID]],קביעויות[השבוע בדילוג]),FALSE)=שבוע_בדילוג[[#This Row],[ClientID]],1,"")</f>
        <v>1</v>
      </c>
      <c r="J529" s="1" t="str">
        <f>IF(AND(שבוע_בדילוג[[#This Row],[CycleNumber]]&gt;1,OR(B530="",שבוע_בדילוג[[#This Row],[CycleNumber]]&gt;B528)),IF(OR(AND(שבוע_בדילוג[[#This Row],[LengthofCycle]]=29,F528=29),AND(שבוע_בדילוג[[#This Row],[LengthofCycle]]=36,F528=36)),1,""),"")</f>
        <v/>
      </c>
      <c r="K529" s="1" t="str">
        <f>IF(AND(שבוע_בדילוג[[#This Row],[וסת השבוע]]=1,J528=1,שבוע_בדילוג[[#This Row],[CycleNumber]]&gt;B528),1,"")</f>
        <v/>
      </c>
      <c r="L529" s="1" t="str">
        <f>IF(שבוע_בדילוג[[#This Row],[CycleNumber]]=1,"",IF(שבוע_בדילוג[[#This Row],[וסת השבוע]]=1,0,IF(L528="","",IF(L528=0,IF(שבוע_בדילוג[[#This Row],[LengthofCycle]]=29,0,1),IF(L528=1,IF(שבוע_בדילוג[[#This Row],[LengthofCycle]]+F528=29*2,0,2),IF(L528=2,IF(שבוע_בדילוג[[#This Row],[LengthofCycle]]+F528+F527=29*3,0,3),""))))))</f>
        <v/>
      </c>
      <c r="M529" s="1" t="str">
        <f>IF(שבוע_בדילוג[[#This Row],[וסת השבוע]]=1,IF(שבוע_בדילוג[[#This Row],[וסת השבוע וההפלגה ביחד]]=1,M528+1,0),IF(AND(שבוע_בדילוג[[#This Row],[CycleNumber]]&gt;B528,שבוע_בדילוג[[#This Row],[CycleNumber]]&gt;1),IF(שבוע_בדילוג[[#This Row],[וסת השבוע פעיל?]]&lt;&gt;"",M528+1,""),""))</f>
        <v/>
      </c>
      <c r="N529" s="1" t="str">
        <f>IF(שבוע_בדילוג[[#This Row],[וסת השבוע פעיל?2]]="","",IF(AND(שבוע_בדילוג[[#This Row],[וסת השבוע פעיל?]]&lt;&gt;"",שבוע_בדילוג[[#This Row],[CycleNumber]]&lt;B530,B530&lt;&gt;"",שבוע_בדילוג[[#This Row],[וסת השבוע פעיל?]]&lt;3),IF(L530=0,IF(AND(שבוע_בדילוג[[#This Row],[וסת השבוע פעיל?]]&gt;0,J530=1),0,1),0),""))</f>
        <v/>
      </c>
      <c r="O529" s="1" t="str">
        <f t="shared" si="52"/>
        <v/>
      </c>
      <c r="P529" s="1" t="str">
        <f>IF(AND(שבוע_בדילוג[[#This Row],[חיזוי - שבוע]]=1,K530=1),1,"")</f>
        <v/>
      </c>
      <c r="Q529" s="1" t="str">
        <f>IF(AND(שבוע_בדילוג[[#This Row],[וסת השבוע פעיל?]]&lt;3,OR(שבוע_בדילוג[[#This Row],[CycleNumber]]&gt;B530,B530="")),1,"")</f>
        <v/>
      </c>
      <c r="R529" s="1" t="str">
        <f>IF(AND(שבוע_בדילוג[[#This Row],[חיזוי - שבוע]]&lt;&gt;"",שבוע_בדילוג[[#This Row],[וסת השבוע פעיל?2]]=""),1,"")</f>
        <v/>
      </c>
      <c r="S529" s="1">
        <f>IF(שבוע_בדילוג[[#This Row],[האישה קבעה וסת שבוע בדילוג?]]=1,IF(שבוע_בדילוג[[#This Row],[וסת השבוע פעיל?]]&lt;3,1,0),"")</f>
        <v>0</v>
      </c>
      <c r="T5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29" s="1">
        <f t="shared" si="53"/>
        <v>0</v>
      </c>
      <c r="V529" s="1">
        <f t="shared" si="54"/>
        <v>0</v>
      </c>
      <c r="W529" s="1">
        <f t="shared" si="55"/>
        <v>0</v>
      </c>
      <c r="X529" s="1" t="str">
        <f>IF(שבוע_בדילוג[[#This Row],[3 הפלגות זהות]]="","",IF(שבוע_בדילוג[[#This Row],[3 הפלגות זהות]]=1,שבוע_בדילוג[[#This Row],[LengthofCycle]],X528))</f>
        <v/>
      </c>
      <c r="Z529" s="1" t="str">
        <f>IF(OR(שבוע_בדילוג[[#This Row],[הווסת פעיל?]]=0,שבוע_בדילוג[[#This Row],[הווסת פעיל?]]=""),"",SUM(Z528,שבוע_בדילוג[[#This Row],[הווסת פעיל?]]))</f>
        <v/>
      </c>
      <c r="AA529" s="1" t="str">
        <f>IF(AND(שבוע_בדילוג[[#This Row],[כמה מחזורים עד עקירה]]&lt;&gt;"",Z530=""),שבוע_בדילוג[[#This Row],[כמה מחזורים עד עקירה]],"")</f>
        <v/>
      </c>
      <c r="AB529" s="1" t="str">
        <f>IF(AND(שבוע_בדילוג[[#This Row],[הווסת פעיל?]]=1,שבוע_בדילוג[[#This Row],[וסת קבוע אחרון]]&lt;&gt;X528),שבוע_בדילוג[[#This Row],[וסת קבוע אחרון]],"")</f>
        <v/>
      </c>
      <c r="AC529" s="1" t="str">
        <f>IF(AND(שבוע_בדילוג[[#This Row],[הווסת פעיל?]]=1,Y528=0,שבוע_בדילוג[[#This Row],[וסת קבוע אחרון]]=X528),שבוע_בדילוג[[#This Row],[וסת קבוע אחרון]],"")</f>
        <v/>
      </c>
      <c r="AD529" s="1" t="str">
        <f>IF(AND(שבוע_בדילוג[[#This Row],[הווסת פעיל?]]=1,Y528=0,שבוע_בדילוג[[#This Row],[וסת קבוע אחרון]]&lt;&gt;X528),1,"")</f>
        <v/>
      </c>
      <c r="AE529" s="1" t="str">
        <f>IF(AND(שבוע_בדילוג[[#This Row],[הווסת פעיל?]]&lt;&gt;"",B530=1),שבוע_בדילוג[[#This Row],[CycleNumber]],"")</f>
        <v/>
      </c>
      <c r="AF529" s="1" t="str">
        <f>IF(AND(שבוע_בדילוג[[#This Row],[הווסת פעיל?]]&lt;&gt;"",Y528=""),שבוע_בדילוג[[#This Row],[CycleNumber]],"")</f>
        <v/>
      </c>
      <c r="AG529" s="1" t="str">
        <f>IF(B530=1,"",IF(שבוע_בדילוג[[#This Row],[הווסת פעיל?]]=1,IF(שבוע_בדילוג[[#This Row],[וסת קבוע אחרון]]=F530,1,0),""))</f>
        <v/>
      </c>
      <c r="AH529" s="1" t="str">
        <f>IF(B530=1,"",IF(שבוע_בדילוג[[#This Row],[הווסת פעיל?]]=1,IF(OR(שבוע_בדילוג[[#This Row],[וסת קבוע אחרון]]=F530,F530=שבוע_בדילוג[[#This Row],[LengthofCycle]]),1,0),""))</f>
        <v/>
      </c>
      <c r="AI529" s="1" t="str">
        <f>IF(B530=1,"",IF(שבוע_בדילוג[[#This Row],[הווסת פעיל?]]=1,IF(OR(שבוע_בדילוג[[#This Row],[וסת קבוע אחרון]]=F530,F530=שבוע_בדילוג[[#This Row],[LengthofCycle]],AND(שבוע_בדילוג[[#This Row],[LengthofCycle]]&lt;&gt;שבוע_בדילוג[[#This Row],[וסת קבוע אחרון]],OR(F530=28,F530=29))),1,0),""))</f>
        <v/>
      </c>
      <c r="AJ529" s="1" t="str">
        <f>IF(AND(שבוע_בדילוג[[#This Row],[הווסת פעיל?]]=1,B530=1),1,"")</f>
        <v/>
      </c>
      <c r="AK529" s="4">
        <f>IF(AND(שבוע_בדילוג[[#This Row],[הווסת פעיל?]]&lt;&gt;1,B530&lt;&gt;1,B530&lt;&gt;""),IF(שבוע_בדילוג[[#This Row],[LengthofCycle]]=F530,1,0),"")</f>
        <v>1</v>
      </c>
      <c r="AL529" s="4">
        <f>IF(AND(שבוע_בדילוג[[#This Row],[הווסת פעיל?]]&lt;&gt;1,B530&lt;&gt;1,B530&lt;&gt;""),IF(OR(שבוע_בדילוג[[#This Row],[LengthofCycle]]=F530,F530=29),1,0),"")</f>
        <v>1</v>
      </c>
      <c r="AM529" s="4">
        <f>IF(AND(שבוע_בדילוג[[#This Row],[הווסת פעיל?]]&lt;&gt;1,B530&lt;&gt;1,B530&lt;&gt;""),IF(OR(שבוע_בדילוג[[#This Row],[LengthofCycle]]=F530,F530=29,F530=28),1,0),"")</f>
        <v>1</v>
      </c>
    </row>
    <row r="530" spans="1:39" x14ac:dyDescent="0.25">
      <c r="A530" s="1" t="s">
        <v>101</v>
      </c>
      <c r="B530" s="1">
        <v>9</v>
      </c>
      <c r="C530" s="1">
        <v>0</v>
      </c>
      <c r="D530" s="1">
        <v>1</v>
      </c>
      <c r="E530" s="1">
        <v>0</v>
      </c>
      <c r="F530" s="1">
        <v>28</v>
      </c>
      <c r="H530" s="1">
        <f>שבוע_בדילוג[[#This Row],[LengthofCycle]]+1</f>
        <v>29</v>
      </c>
      <c r="I530" s="1">
        <f>IF(IFERROR(LOOKUP(שבוע_בדילוג[[#This Row],[ClientID]],קביעויות[השבוע בדילוג]),FALSE)=שבוע_בדילוג[[#This Row],[ClientID]],1,"")</f>
        <v>1</v>
      </c>
      <c r="J530" s="1" t="str">
        <f>IF(AND(שבוע_בדילוג[[#This Row],[CycleNumber]]&gt;1,OR(B531="",שבוע_בדילוג[[#This Row],[CycleNumber]]&gt;B529)),IF(OR(AND(שבוע_בדילוג[[#This Row],[LengthofCycle]]=29,F529=29),AND(שבוע_בדילוג[[#This Row],[LengthofCycle]]=36,F529=36)),1,""),"")</f>
        <v/>
      </c>
      <c r="K530" s="1" t="str">
        <f>IF(AND(שבוע_בדילוג[[#This Row],[וסת השבוע]]=1,J529=1,שבוע_בדילוג[[#This Row],[CycleNumber]]&gt;B529),1,"")</f>
        <v/>
      </c>
      <c r="L530" s="1" t="str">
        <f>IF(שבוע_בדילוג[[#This Row],[CycleNumber]]=1,"",IF(שבוע_בדילוג[[#This Row],[וסת השבוע]]=1,0,IF(L529="","",IF(L529=0,IF(שבוע_בדילוג[[#This Row],[LengthofCycle]]=29,0,1),IF(L529=1,IF(שבוע_בדילוג[[#This Row],[LengthofCycle]]+F529=29*2,0,2),IF(L529=2,IF(שבוע_בדילוג[[#This Row],[LengthofCycle]]+F529+F528=29*3,0,3),""))))))</f>
        <v/>
      </c>
      <c r="M530" s="1" t="str">
        <f>IF(שבוע_בדילוג[[#This Row],[וסת השבוע]]=1,IF(שבוע_בדילוג[[#This Row],[וסת השבוע וההפלגה ביחד]]=1,M529+1,0),IF(AND(שבוע_בדילוג[[#This Row],[CycleNumber]]&gt;B529,שבוע_בדילוג[[#This Row],[CycleNumber]]&gt;1),IF(שבוע_בדילוג[[#This Row],[וסת השבוע פעיל?]]&lt;&gt;"",M529+1,""),""))</f>
        <v/>
      </c>
      <c r="N530" s="1" t="str">
        <f>IF(שבוע_בדילוג[[#This Row],[וסת השבוע פעיל?2]]="","",IF(AND(שבוע_בדילוג[[#This Row],[וסת השבוע פעיל?]]&lt;&gt;"",שבוע_בדילוג[[#This Row],[CycleNumber]]&lt;B531,B531&lt;&gt;"",שבוע_בדילוג[[#This Row],[וסת השבוע פעיל?]]&lt;3),IF(L531=0,IF(AND(שבוע_בדילוג[[#This Row],[וסת השבוע פעיל?]]&gt;0,J531=1),0,1),0),""))</f>
        <v/>
      </c>
      <c r="O530" s="1" t="str">
        <f t="shared" si="52"/>
        <v/>
      </c>
      <c r="P530" s="1" t="str">
        <f>IF(AND(שבוע_בדילוג[[#This Row],[חיזוי - שבוע]]=1,K531=1),1,"")</f>
        <v/>
      </c>
      <c r="Q530" s="1" t="str">
        <f>IF(AND(שבוע_בדילוג[[#This Row],[וסת השבוע פעיל?]]&lt;3,OR(שבוע_בדילוג[[#This Row],[CycleNumber]]&gt;B531,B531="")),1,"")</f>
        <v/>
      </c>
      <c r="R530" s="1" t="str">
        <f>IF(AND(שבוע_בדילוג[[#This Row],[חיזוי - שבוע]]&lt;&gt;"",שבוע_בדילוג[[#This Row],[וסת השבוע פעיל?2]]=""),1,"")</f>
        <v/>
      </c>
      <c r="S530" s="1">
        <f>IF(שבוע_בדילוג[[#This Row],[האישה קבעה וסת שבוע בדילוג?]]=1,IF(שבוע_בדילוג[[#This Row],[וסת השבוע פעיל?]]&lt;3,1,0),"")</f>
        <v>0</v>
      </c>
      <c r="T5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0" s="1">
        <f t="shared" si="53"/>
        <v>0</v>
      </c>
      <c r="V530" s="1">
        <f t="shared" si="54"/>
        <v>0</v>
      </c>
      <c r="W530" s="1">
        <f t="shared" si="55"/>
        <v>0</v>
      </c>
      <c r="X530" s="1" t="str">
        <f>IF(שבוע_בדילוג[[#This Row],[3 הפלגות זהות]]="","",IF(שבוע_בדילוג[[#This Row],[3 הפלגות זהות]]=1,שבוע_בדילוג[[#This Row],[LengthofCycle]],X529))</f>
        <v/>
      </c>
      <c r="Z530" s="1" t="str">
        <f>IF(OR(שבוע_בדילוג[[#This Row],[הווסת פעיל?]]=0,שבוע_בדילוג[[#This Row],[הווסת פעיל?]]=""),"",SUM(Z529,שבוע_בדילוג[[#This Row],[הווסת פעיל?]]))</f>
        <v/>
      </c>
      <c r="AA530" s="1" t="str">
        <f>IF(AND(שבוע_בדילוג[[#This Row],[כמה מחזורים עד עקירה]]&lt;&gt;"",Z531=""),שבוע_בדילוג[[#This Row],[כמה מחזורים עד עקירה]],"")</f>
        <v/>
      </c>
      <c r="AB530" s="1" t="str">
        <f>IF(AND(שבוע_בדילוג[[#This Row],[הווסת פעיל?]]=1,שבוע_בדילוג[[#This Row],[וסת קבוע אחרון]]&lt;&gt;X529),שבוע_בדילוג[[#This Row],[וסת קבוע אחרון]],"")</f>
        <v/>
      </c>
      <c r="AC530" s="1" t="str">
        <f>IF(AND(שבוע_בדילוג[[#This Row],[הווסת פעיל?]]=1,Y529=0,שבוע_בדילוג[[#This Row],[וסת קבוע אחרון]]=X529),שבוע_בדילוג[[#This Row],[וסת קבוע אחרון]],"")</f>
        <v/>
      </c>
      <c r="AD530" s="1" t="str">
        <f>IF(AND(שבוע_בדילוג[[#This Row],[הווסת פעיל?]]=1,Y529=0,שבוע_בדילוג[[#This Row],[וסת קבוע אחרון]]&lt;&gt;X529),1,"")</f>
        <v/>
      </c>
      <c r="AE530" s="1" t="str">
        <f>IF(AND(שבוע_בדילוג[[#This Row],[הווסת פעיל?]]&lt;&gt;"",B531=1),שבוע_בדילוג[[#This Row],[CycleNumber]],"")</f>
        <v/>
      </c>
      <c r="AF530" s="1" t="str">
        <f>IF(AND(שבוע_בדילוג[[#This Row],[הווסת פעיל?]]&lt;&gt;"",Y529=""),שבוע_בדילוג[[#This Row],[CycleNumber]],"")</f>
        <v/>
      </c>
      <c r="AG530" s="1" t="str">
        <f>IF(B531=1,"",IF(שבוע_בדילוג[[#This Row],[הווסת פעיל?]]=1,IF(שבוע_בדילוג[[#This Row],[וסת קבוע אחרון]]=F531,1,0),""))</f>
        <v/>
      </c>
      <c r="AH530" s="1" t="str">
        <f>IF(B531=1,"",IF(שבוע_בדילוג[[#This Row],[הווסת פעיל?]]=1,IF(OR(שבוע_בדילוג[[#This Row],[וסת קבוע אחרון]]=F531,F531=שבוע_בדילוג[[#This Row],[LengthofCycle]]),1,0),""))</f>
        <v/>
      </c>
      <c r="AI530" s="1" t="str">
        <f>IF(B531=1,"",IF(שבוע_בדילוג[[#This Row],[הווסת פעיל?]]=1,IF(OR(שבוע_בדילוג[[#This Row],[וסת קבוע אחרון]]=F531,F531=שבוע_בדילוג[[#This Row],[LengthofCycle]],AND(שבוע_בדילוג[[#This Row],[LengthofCycle]]&lt;&gt;שבוע_בדילוג[[#This Row],[וסת קבוע אחרון]],OR(F531=28,F531=29))),1,0),""))</f>
        <v/>
      </c>
      <c r="AJ530" s="1" t="str">
        <f>IF(AND(שבוע_בדילוג[[#This Row],[הווסת פעיל?]]=1,B531=1),1,"")</f>
        <v/>
      </c>
      <c r="AK530" s="4">
        <f>IF(AND(שבוע_בדילוג[[#This Row],[הווסת פעיל?]]&lt;&gt;1,B531&lt;&gt;1,B531&lt;&gt;""),IF(שבוע_בדילוג[[#This Row],[LengthofCycle]]=F531,1,0),"")</f>
        <v>0</v>
      </c>
      <c r="AL530" s="4">
        <f>IF(AND(שבוע_בדילוג[[#This Row],[הווסת פעיל?]]&lt;&gt;1,B531&lt;&gt;1,B531&lt;&gt;""),IF(OR(שבוע_בדילוג[[#This Row],[LengthofCycle]]=F531,F531=29),1,0),"")</f>
        <v>0</v>
      </c>
      <c r="AM530" s="4">
        <f>IF(AND(שבוע_בדילוג[[#This Row],[הווסת פעיל?]]&lt;&gt;1,B531&lt;&gt;1,B531&lt;&gt;""),IF(OR(שבוע_בדילוג[[#This Row],[LengthofCycle]]=F531,F531=29,F531=28),1,0),"")</f>
        <v>0</v>
      </c>
    </row>
    <row r="531" spans="1:39" x14ac:dyDescent="0.25">
      <c r="A531" s="1" t="s">
        <v>101</v>
      </c>
      <c r="B531" s="1">
        <v>10</v>
      </c>
      <c r="C531" s="1">
        <v>0</v>
      </c>
      <c r="D531" s="1">
        <v>0</v>
      </c>
      <c r="E531" s="1">
        <v>0</v>
      </c>
      <c r="F531" s="1">
        <v>30</v>
      </c>
      <c r="H531" s="1">
        <f>שבוע_בדילוג[[#This Row],[LengthofCycle]]+1</f>
        <v>31</v>
      </c>
      <c r="I531" s="1">
        <f>IF(IFERROR(LOOKUP(שבוע_בדילוג[[#This Row],[ClientID]],קביעויות[השבוע בדילוג]),FALSE)=שבוע_בדילוג[[#This Row],[ClientID]],1,"")</f>
        <v>1</v>
      </c>
      <c r="J531" s="1" t="str">
        <f>IF(AND(שבוע_בדילוג[[#This Row],[CycleNumber]]&gt;1,OR(B532="",שבוע_בדילוג[[#This Row],[CycleNumber]]&gt;B530)),IF(OR(AND(שבוע_בדילוג[[#This Row],[LengthofCycle]]=29,F530=29),AND(שבוע_בדילוג[[#This Row],[LengthofCycle]]=36,F530=36)),1,""),"")</f>
        <v/>
      </c>
      <c r="K531" s="1" t="str">
        <f>IF(AND(שבוע_בדילוג[[#This Row],[וסת השבוע]]=1,J530=1,שבוע_בדילוג[[#This Row],[CycleNumber]]&gt;B530),1,"")</f>
        <v/>
      </c>
      <c r="L531" s="1" t="str">
        <f>IF(שבוע_בדילוג[[#This Row],[CycleNumber]]=1,"",IF(שבוע_בדילוג[[#This Row],[וסת השבוע]]=1,0,IF(L530="","",IF(L530=0,IF(שבוע_בדילוג[[#This Row],[LengthofCycle]]=29,0,1),IF(L530=1,IF(שבוע_בדילוג[[#This Row],[LengthofCycle]]+F530=29*2,0,2),IF(L530=2,IF(שבוע_בדילוג[[#This Row],[LengthofCycle]]+F530+F529=29*3,0,3),""))))))</f>
        <v/>
      </c>
      <c r="M531" s="1" t="str">
        <f>IF(שבוע_בדילוג[[#This Row],[וסת השבוע]]=1,IF(שבוע_בדילוג[[#This Row],[וסת השבוע וההפלגה ביחד]]=1,M530+1,0),IF(AND(שבוע_בדילוג[[#This Row],[CycleNumber]]&gt;B530,שבוע_בדילוג[[#This Row],[CycleNumber]]&gt;1),IF(שבוע_בדילוג[[#This Row],[וסת השבוע פעיל?]]&lt;&gt;"",M530+1,""),""))</f>
        <v/>
      </c>
      <c r="N531" s="1" t="str">
        <f>IF(שבוע_בדילוג[[#This Row],[וסת השבוע פעיל?2]]="","",IF(AND(שבוע_בדילוג[[#This Row],[וסת השבוע פעיל?]]&lt;&gt;"",שבוע_בדילוג[[#This Row],[CycleNumber]]&lt;B532,B532&lt;&gt;"",שבוע_בדילוג[[#This Row],[וסת השבוע פעיל?]]&lt;3),IF(L532=0,IF(AND(שבוע_בדילוג[[#This Row],[וסת השבוע פעיל?]]&gt;0,J532=1),0,1),0),""))</f>
        <v/>
      </c>
      <c r="O531" s="1" t="str">
        <f t="shared" si="52"/>
        <v/>
      </c>
      <c r="P531" s="1" t="str">
        <f>IF(AND(שבוע_בדילוג[[#This Row],[חיזוי - שבוע]]=1,K532=1),1,"")</f>
        <v/>
      </c>
      <c r="Q531" s="1" t="str">
        <f>IF(AND(שבוע_בדילוג[[#This Row],[וסת השבוע פעיל?]]&lt;3,OR(שבוע_בדילוג[[#This Row],[CycleNumber]]&gt;B532,B532="")),1,"")</f>
        <v/>
      </c>
      <c r="R531" s="1" t="str">
        <f>IF(AND(שבוע_בדילוג[[#This Row],[חיזוי - שבוע]]&lt;&gt;"",שבוע_בדילוג[[#This Row],[וסת השבוע פעיל?2]]=""),1,"")</f>
        <v/>
      </c>
      <c r="S531" s="1">
        <f>IF(שבוע_בדילוג[[#This Row],[האישה קבעה וסת שבוע בדילוג?]]=1,IF(שבוע_בדילוג[[#This Row],[וסת השבוע פעיל?]]&lt;3,1,0),"")</f>
        <v>0</v>
      </c>
      <c r="T5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1" s="1">
        <f t="shared" si="53"/>
        <v>0</v>
      </c>
      <c r="V531" s="1">
        <f t="shared" si="54"/>
        <v>0</v>
      </c>
      <c r="W531" s="1">
        <f t="shared" si="55"/>
        <v>0</v>
      </c>
      <c r="X531" s="1" t="str">
        <f>IF(שבוע_בדילוג[[#This Row],[3 הפלגות זהות]]="","",IF(שבוע_בדילוג[[#This Row],[3 הפלגות זהות]]=1,שבוע_בדילוג[[#This Row],[LengthofCycle]],X530))</f>
        <v/>
      </c>
      <c r="Z531" s="1" t="str">
        <f>IF(OR(שבוע_בדילוג[[#This Row],[הווסת פעיל?]]=0,שבוע_בדילוג[[#This Row],[הווסת פעיל?]]=""),"",SUM(Z530,שבוע_בדילוג[[#This Row],[הווסת פעיל?]]))</f>
        <v/>
      </c>
      <c r="AA531" s="1" t="str">
        <f>IF(AND(שבוע_בדילוג[[#This Row],[כמה מחזורים עד עקירה]]&lt;&gt;"",Z532=""),שבוע_בדילוג[[#This Row],[כמה מחזורים עד עקירה]],"")</f>
        <v/>
      </c>
      <c r="AB531" s="1" t="str">
        <f>IF(AND(שבוע_בדילוג[[#This Row],[הווסת פעיל?]]=1,שבוע_בדילוג[[#This Row],[וסת קבוע אחרון]]&lt;&gt;X530),שבוע_בדילוג[[#This Row],[וסת קבוע אחרון]],"")</f>
        <v/>
      </c>
      <c r="AC531" s="1" t="str">
        <f>IF(AND(שבוע_בדילוג[[#This Row],[הווסת פעיל?]]=1,Y530=0,שבוע_בדילוג[[#This Row],[וסת קבוע אחרון]]=X530),שבוע_בדילוג[[#This Row],[וסת קבוע אחרון]],"")</f>
        <v/>
      </c>
      <c r="AD531" s="1" t="str">
        <f>IF(AND(שבוע_בדילוג[[#This Row],[הווסת פעיל?]]=1,Y530=0,שבוע_בדילוג[[#This Row],[וסת קבוע אחרון]]&lt;&gt;X530),1,"")</f>
        <v/>
      </c>
      <c r="AE531" s="1" t="str">
        <f>IF(AND(שבוע_בדילוג[[#This Row],[הווסת פעיל?]]&lt;&gt;"",B532=1),שבוע_בדילוג[[#This Row],[CycleNumber]],"")</f>
        <v/>
      </c>
      <c r="AF531" s="1" t="str">
        <f>IF(AND(שבוע_בדילוג[[#This Row],[הווסת פעיל?]]&lt;&gt;"",Y530=""),שבוע_בדילוג[[#This Row],[CycleNumber]],"")</f>
        <v/>
      </c>
      <c r="AG531" s="1" t="str">
        <f>IF(B532=1,"",IF(שבוע_בדילוג[[#This Row],[הווסת פעיל?]]=1,IF(שבוע_בדילוג[[#This Row],[וסת קבוע אחרון]]=F532,1,0),""))</f>
        <v/>
      </c>
      <c r="AH531" s="1" t="str">
        <f>IF(B532=1,"",IF(שבוע_בדילוג[[#This Row],[הווסת פעיל?]]=1,IF(OR(שבוע_בדילוג[[#This Row],[וסת קבוע אחרון]]=F532,F532=שבוע_בדילוג[[#This Row],[LengthofCycle]]),1,0),""))</f>
        <v/>
      </c>
      <c r="AI531" s="1" t="str">
        <f>IF(B532=1,"",IF(שבוע_בדילוג[[#This Row],[הווסת פעיל?]]=1,IF(OR(שבוע_בדילוג[[#This Row],[וסת קבוע אחרון]]=F532,F532=שבוע_בדילוג[[#This Row],[LengthofCycle]],AND(שבוע_בדילוג[[#This Row],[LengthofCycle]]&lt;&gt;שבוע_בדילוג[[#This Row],[וסת קבוע אחרון]],OR(F532=28,F532=29))),1,0),""))</f>
        <v/>
      </c>
      <c r="AJ531" s="1" t="str">
        <f>IF(AND(שבוע_בדילוג[[#This Row],[הווסת פעיל?]]=1,B532=1),1,"")</f>
        <v/>
      </c>
      <c r="AK531" s="4">
        <f>IF(AND(שבוע_בדילוג[[#This Row],[הווסת פעיל?]]&lt;&gt;1,B532&lt;&gt;1,B532&lt;&gt;""),IF(שבוע_בדילוג[[#This Row],[LengthofCycle]]=F532,1,0),"")</f>
        <v>0</v>
      </c>
      <c r="AL531" s="4">
        <f>IF(AND(שבוע_בדילוג[[#This Row],[הווסת פעיל?]]&lt;&gt;1,B532&lt;&gt;1,B532&lt;&gt;""),IF(OR(שבוע_בדילוג[[#This Row],[LengthofCycle]]=F532,F532=29),1,0),"")</f>
        <v>0</v>
      </c>
      <c r="AM531" s="4">
        <f>IF(AND(שבוע_בדילוג[[#This Row],[הווסת פעיל?]]&lt;&gt;1,B532&lt;&gt;1,B532&lt;&gt;""),IF(OR(שבוע_בדילוג[[#This Row],[LengthofCycle]]=F532,F532=29,F532=28),1,0),"")</f>
        <v>0</v>
      </c>
    </row>
    <row r="532" spans="1:39" x14ac:dyDescent="0.25">
      <c r="A532" s="1" t="s">
        <v>101</v>
      </c>
      <c r="B532" s="1">
        <v>11</v>
      </c>
      <c r="C532" s="1">
        <v>0</v>
      </c>
      <c r="D532" s="1">
        <v>1</v>
      </c>
      <c r="E532" s="1">
        <v>0</v>
      </c>
      <c r="F532" s="1">
        <v>36</v>
      </c>
      <c r="H532" s="1">
        <f>שבוע_בדילוג[[#This Row],[LengthofCycle]]+1</f>
        <v>37</v>
      </c>
      <c r="I532" s="1">
        <f>IF(IFERROR(LOOKUP(שבוע_בדילוג[[#This Row],[ClientID]],קביעויות[השבוע בדילוג]),FALSE)=שבוע_בדילוג[[#This Row],[ClientID]],1,"")</f>
        <v>1</v>
      </c>
      <c r="J532" s="1" t="str">
        <f>IF(AND(שבוע_בדילוג[[#This Row],[CycleNumber]]&gt;1,OR(B533="",שבוע_בדילוג[[#This Row],[CycleNumber]]&gt;B531)),IF(OR(AND(שבוע_בדילוג[[#This Row],[LengthofCycle]]=29,F531=29),AND(שבוע_בדילוג[[#This Row],[LengthofCycle]]=36,F531=36)),1,""),"")</f>
        <v/>
      </c>
      <c r="K532" s="1" t="str">
        <f>IF(AND(שבוע_בדילוג[[#This Row],[וסת השבוע]]=1,J531=1,שבוע_בדילוג[[#This Row],[CycleNumber]]&gt;B531),1,"")</f>
        <v/>
      </c>
      <c r="L532" s="1" t="str">
        <f>IF(שבוע_בדילוג[[#This Row],[CycleNumber]]=1,"",IF(שבוע_בדילוג[[#This Row],[וסת השבוע]]=1,0,IF(L531="","",IF(L531=0,IF(שבוע_בדילוג[[#This Row],[LengthofCycle]]=29,0,1),IF(L531=1,IF(שבוע_בדילוג[[#This Row],[LengthofCycle]]+F531=29*2,0,2),IF(L531=2,IF(שבוע_בדילוג[[#This Row],[LengthofCycle]]+F531+F530=29*3,0,3),""))))))</f>
        <v/>
      </c>
      <c r="M532" s="1" t="str">
        <f>IF(שבוע_בדילוג[[#This Row],[וסת השבוע]]=1,IF(שבוע_בדילוג[[#This Row],[וסת השבוע וההפלגה ביחד]]=1,M531+1,0),IF(AND(שבוע_בדילוג[[#This Row],[CycleNumber]]&gt;B531,שבוע_בדילוג[[#This Row],[CycleNumber]]&gt;1),IF(שבוע_בדילוג[[#This Row],[וסת השבוע פעיל?]]&lt;&gt;"",M531+1,""),""))</f>
        <v/>
      </c>
      <c r="N532" s="1" t="str">
        <f>IF(שבוע_בדילוג[[#This Row],[וסת השבוע פעיל?2]]="","",IF(AND(שבוע_בדילוג[[#This Row],[וסת השבוע פעיל?]]&lt;&gt;"",שבוע_בדילוג[[#This Row],[CycleNumber]]&lt;B533,B533&lt;&gt;"",שבוע_בדילוג[[#This Row],[וסת השבוע פעיל?]]&lt;3),IF(L533=0,IF(AND(שבוע_בדילוג[[#This Row],[וסת השבוע פעיל?]]&gt;0,J533=1),0,1),0),""))</f>
        <v/>
      </c>
      <c r="O532" s="1" t="str">
        <f t="shared" ref="O532:O595" si="56">IF(N531&lt;&gt;"",IF(L531=0,29+1,IF(L531=1,2*29-F531+1,IF(L531=2,3*29-F531-F530+1,""))),"")</f>
        <v/>
      </c>
      <c r="P532" s="1" t="str">
        <f>IF(AND(שבוע_בדילוג[[#This Row],[חיזוי - שבוע]]=1,K533=1),1,"")</f>
        <v/>
      </c>
      <c r="Q532" s="1" t="str">
        <f>IF(AND(שבוע_בדילוג[[#This Row],[וסת השבוע פעיל?]]&lt;3,OR(שבוע_בדילוג[[#This Row],[CycleNumber]]&gt;B533,B533="")),1,"")</f>
        <v/>
      </c>
      <c r="R532" s="1" t="str">
        <f>IF(AND(שבוע_בדילוג[[#This Row],[חיזוי - שבוע]]&lt;&gt;"",שבוע_בדילוג[[#This Row],[וסת השבוע פעיל?2]]=""),1,"")</f>
        <v/>
      </c>
      <c r="S532" s="1">
        <f>IF(שבוע_בדילוג[[#This Row],[האישה קבעה וסת שבוע בדילוג?]]=1,IF(שבוע_בדילוג[[#This Row],[וסת השבוע פעיל?]]&lt;3,1,0),"")</f>
        <v>0</v>
      </c>
      <c r="T5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2" s="1">
        <f t="shared" si="53"/>
        <v>0</v>
      </c>
      <c r="V532" s="1">
        <f t="shared" si="54"/>
        <v>0</v>
      </c>
      <c r="W532" s="1">
        <f t="shared" si="55"/>
        <v>0</v>
      </c>
      <c r="X532" s="1" t="str">
        <f>IF(שבוע_בדילוג[[#This Row],[3 הפלגות זהות]]="","",IF(שבוע_בדילוג[[#This Row],[3 הפלגות זהות]]=1,שבוע_בדילוג[[#This Row],[LengthofCycle]],X531))</f>
        <v/>
      </c>
      <c r="Z532" s="1" t="str">
        <f>IF(OR(שבוע_בדילוג[[#This Row],[הווסת פעיל?]]=0,שבוע_בדילוג[[#This Row],[הווסת פעיל?]]=""),"",SUM(Z531,שבוע_בדילוג[[#This Row],[הווסת פעיל?]]))</f>
        <v/>
      </c>
      <c r="AA532" s="1" t="str">
        <f>IF(AND(שבוע_בדילוג[[#This Row],[כמה מחזורים עד עקירה]]&lt;&gt;"",Z533=""),שבוע_בדילוג[[#This Row],[כמה מחזורים עד עקירה]],"")</f>
        <v/>
      </c>
      <c r="AB532" s="1" t="str">
        <f>IF(AND(שבוע_בדילוג[[#This Row],[הווסת פעיל?]]=1,שבוע_בדילוג[[#This Row],[וסת קבוע אחרון]]&lt;&gt;X531),שבוע_בדילוג[[#This Row],[וסת קבוע אחרון]],"")</f>
        <v/>
      </c>
      <c r="AC532" s="1" t="str">
        <f>IF(AND(שבוע_בדילוג[[#This Row],[הווסת פעיל?]]=1,Y531=0,שבוע_בדילוג[[#This Row],[וסת קבוע אחרון]]=X531),שבוע_בדילוג[[#This Row],[וסת קבוע אחרון]],"")</f>
        <v/>
      </c>
      <c r="AD532" s="1" t="str">
        <f>IF(AND(שבוע_בדילוג[[#This Row],[הווסת פעיל?]]=1,Y531=0,שבוע_בדילוג[[#This Row],[וסת קבוע אחרון]]&lt;&gt;X531),1,"")</f>
        <v/>
      </c>
      <c r="AE532" s="1" t="str">
        <f>IF(AND(שבוע_בדילוג[[#This Row],[הווסת פעיל?]]&lt;&gt;"",B533=1),שבוע_בדילוג[[#This Row],[CycleNumber]],"")</f>
        <v/>
      </c>
      <c r="AF532" s="1" t="str">
        <f>IF(AND(שבוע_בדילוג[[#This Row],[הווסת פעיל?]]&lt;&gt;"",Y531=""),שבוע_בדילוג[[#This Row],[CycleNumber]],"")</f>
        <v/>
      </c>
      <c r="AG532" s="1" t="str">
        <f>IF(B533=1,"",IF(שבוע_בדילוג[[#This Row],[הווסת פעיל?]]=1,IF(שבוע_בדילוג[[#This Row],[וסת קבוע אחרון]]=F533,1,0),""))</f>
        <v/>
      </c>
      <c r="AH532" s="1" t="str">
        <f>IF(B533=1,"",IF(שבוע_בדילוג[[#This Row],[הווסת פעיל?]]=1,IF(OR(שבוע_בדילוג[[#This Row],[וסת קבוע אחרון]]=F533,F533=שבוע_בדילוג[[#This Row],[LengthofCycle]]),1,0),""))</f>
        <v/>
      </c>
      <c r="AI532" s="1" t="str">
        <f>IF(B533=1,"",IF(שבוע_בדילוג[[#This Row],[הווסת פעיל?]]=1,IF(OR(שבוע_בדילוג[[#This Row],[וסת קבוע אחרון]]=F533,F533=שבוע_בדילוג[[#This Row],[LengthofCycle]],AND(שבוע_בדילוג[[#This Row],[LengthofCycle]]&lt;&gt;שבוע_בדילוג[[#This Row],[וסת קבוע אחרון]],OR(F533=28,F533=29))),1,0),""))</f>
        <v/>
      </c>
      <c r="AJ532" s="1" t="str">
        <f>IF(AND(שבוע_בדילוג[[#This Row],[הווסת פעיל?]]=1,B533=1),1,"")</f>
        <v/>
      </c>
      <c r="AK532" s="4">
        <f>IF(AND(שבוע_בדילוג[[#This Row],[הווסת פעיל?]]&lt;&gt;1,B533&lt;&gt;1,B533&lt;&gt;""),IF(שבוע_בדילוג[[#This Row],[LengthofCycle]]=F533,1,0),"")</f>
        <v>0</v>
      </c>
      <c r="AL532" s="4">
        <f>IF(AND(שבוע_בדילוג[[#This Row],[הווסת פעיל?]]&lt;&gt;1,B533&lt;&gt;1,B533&lt;&gt;""),IF(OR(שבוע_בדילוג[[#This Row],[LengthofCycle]]=F533,F533=29),1,0),"")</f>
        <v>0</v>
      </c>
      <c r="AM532" s="4">
        <f>IF(AND(שבוע_בדילוג[[#This Row],[הווסת פעיל?]]&lt;&gt;1,B533&lt;&gt;1,B533&lt;&gt;""),IF(OR(שבוע_בדילוג[[#This Row],[LengthofCycle]]=F533,F533=29,F533=28),1,0),"")</f>
        <v>0</v>
      </c>
    </row>
    <row r="533" spans="1:39" x14ac:dyDescent="0.25">
      <c r="A533" s="1" t="s">
        <v>101</v>
      </c>
      <c r="B533" s="1">
        <v>12</v>
      </c>
      <c r="C533" s="1">
        <v>0</v>
      </c>
      <c r="D533" s="1">
        <v>1</v>
      </c>
      <c r="E533" s="1">
        <v>0</v>
      </c>
      <c r="F533" s="1">
        <v>33</v>
      </c>
      <c r="H533" s="1">
        <f>שבוע_בדילוג[[#This Row],[LengthofCycle]]+1</f>
        <v>34</v>
      </c>
      <c r="I533" s="1">
        <f>IF(IFERROR(LOOKUP(שבוע_בדילוג[[#This Row],[ClientID]],קביעויות[השבוע בדילוג]),FALSE)=שבוע_בדילוג[[#This Row],[ClientID]],1,"")</f>
        <v>1</v>
      </c>
      <c r="J533" s="1" t="str">
        <f>IF(AND(שבוע_בדילוג[[#This Row],[CycleNumber]]&gt;1,OR(B534="",שבוע_בדילוג[[#This Row],[CycleNumber]]&gt;B532)),IF(OR(AND(שבוע_בדילוג[[#This Row],[LengthofCycle]]=29,F532=29),AND(שבוע_בדילוג[[#This Row],[LengthofCycle]]=36,F532=36)),1,""),"")</f>
        <v/>
      </c>
      <c r="K533" s="1" t="str">
        <f>IF(AND(שבוע_בדילוג[[#This Row],[וסת השבוע]]=1,J532=1,שבוע_בדילוג[[#This Row],[CycleNumber]]&gt;B532),1,"")</f>
        <v/>
      </c>
      <c r="L533" s="1" t="str">
        <f>IF(שבוע_בדילוג[[#This Row],[CycleNumber]]=1,"",IF(שבוע_בדילוג[[#This Row],[וסת השבוע]]=1,0,IF(L532="","",IF(L532=0,IF(שבוע_בדילוג[[#This Row],[LengthofCycle]]=29,0,1),IF(L532=1,IF(שבוע_בדילוג[[#This Row],[LengthofCycle]]+F532=29*2,0,2),IF(L532=2,IF(שבוע_בדילוג[[#This Row],[LengthofCycle]]+F532+F531=29*3,0,3),""))))))</f>
        <v/>
      </c>
      <c r="M533" s="1" t="str">
        <f>IF(שבוע_בדילוג[[#This Row],[וסת השבוע]]=1,IF(שבוע_בדילוג[[#This Row],[וסת השבוע וההפלגה ביחד]]=1,M532+1,0),IF(AND(שבוע_בדילוג[[#This Row],[CycleNumber]]&gt;B532,שבוע_בדילוג[[#This Row],[CycleNumber]]&gt;1),IF(שבוע_בדילוג[[#This Row],[וסת השבוע פעיל?]]&lt;&gt;"",M532+1,""),""))</f>
        <v/>
      </c>
      <c r="N533" s="1" t="str">
        <f>IF(שבוע_בדילוג[[#This Row],[וסת השבוע פעיל?2]]="","",IF(AND(שבוע_בדילוג[[#This Row],[וסת השבוע פעיל?]]&lt;&gt;"",שבוע_בדילוג[[#This Row],[CycleNumber]]&lt;B534,B534&lt;&gt;"",שבוע_בדילוג[[#This Row],[וסת השבוע פעיל?]]&lt;3),IF(L534=0,IF(AND(שבוע_בדילוג[[#This Row],[וסת השבוע פעיל?]]&gt;0,J534=1),0,1),0),""))</f>
        <v/>
      </c>
      <c r="O533" s="1" t="str">
        <f t="shared" si="56"/>
        <v/>
      </c>
      <c r="P533" s="1" t="str">
        <f>IF(AND(שבוע_בדילוג[[#This Row],[חיזוי - שבוע]]=1,K534=1),1,"")</f>
        <v/>
      </c>
      <c r="Q533" s="1" t="str">
        <f>IF(AND(שבוע_בדילוג[[#This Row],[וסת השבוע פעיל?]]&lt;3,OR(שבוע_בדילוג[[#This Row],[CycleNumber]]&gt;B534,B534="")),1,"")</f>
        <v/>
      </c>
      <c r="R533" s="1" t="str">
        <f>IF(AND(שבוע_בדילוג[[#This Row],[חיזוי - שבוע]]&lt;&gt;"",שבוע_בדילוג[[#This Row],[וסת השבוע פעיל?2]]=""),1,"")</f>
        <v/>
      </c>
      <c r="S533" s="1">
        <f>IF(שבוע_בדילוג[[#This Row],[האישה קבעה וסת שבוע בדילוג?]]=1,IF(שבוע_בדילוג[[#This Row],[וסת השבוע פעיל?]]&lt;3,1,0),"")</f>
        <v>0</v>
      </c>
      <c r="T5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3" s="1">
        <f t="shared" si="53"/>
        <v>0</v>
      </c>
      <c r="V533" s="1">
        <f t="shared" si="54"/>
        <v>0</v>
      </c>
      <c r="W533" s="1">
        <f t="shared" si="55"/>
        <v>0</v>
      </c>
      <c r="X533" s="1" t="str">
        <f>IF(שבוע_בדילוג[[#This Row],[3 הפלגות זהות]]="","",IF(שבוע_בדילוג[[#This Row],[3 הפלגות זהות]]=1,שבוע_בדילוג[[#This Row],[LengthofCycle]],X532))</f>
        <v/>
      </c>
      <c r="Z533" s="1" t="str">
        <f>IF(OR(שבוע_בדילוג[[#This Row],[הווסת פעיל?]]=0,שבוע_בדילוג[[#This Row],[הווסת פעיל?]]=""),"",SUM(Z532,שבוע_בדילוג[[#This Row],[הווסת פעיל?]]))</f>
        <v/>
      </c>
      <c r="AA533" s="1" t="str">
        <f>IF(AND(שבוע_בדילוג[[#This Row],[כמה מחזורים עד עקירה]]&lt;&gt;"",Z534=""),שבוע_בדילוג[[#This Row],[כמה מחזורים עד עקירה]],"")</f>
        <v/>
      </c>
      <c r="AB533" s="1" t="str">
        <f>IF(AND(שבוע_בדילוג[[#This Row],[הווסת פעיל?]]=1,שבוע_בדילוג[[#This Row],[וסת קבוע אחרון]]&lt;&gt;X532),שבוע_בדילוג[[#This Row],[וסת קבוע אחרון]],"")</f>
        <v/>
      </c>
      <c r="AC533" s="1" t="str">
        <f>IF(AND(שבוע_בדילוג[[#This Row],[הווסת פעיל?]]=1,Y532=0,שבוע_בדילוג[[#This Row],[וסת קבוע אחרון]]=X532),שבוע_בדילוג[[#This Row],[וסת קבוע אחרון]],"")</f>
        <v/>
      </c>
      <c r="AD533" s="1" t="str">
        <f>IF(AND(שבוע_בדילוג[[#This Row],[הווסת פעיל?]]=1,Y532=0,שבוע_בדילוג[[#This Row],[וסת קבוע אחרון]]&lt;&gt;X532),1,"")</f>
        <v/>
      </c>
      <c r="AE533" s="1" t="str">
        <f>IF(AND(שבוע_בדילוג[[#This Row],[הווסת פעיל?]]&lt;&gt;"",B534=1),שבוע_בדילוג[[#This Row],[CycleNumber]],"")</f>
        <v/>
      </c>
      <c r="AF533" s="1" t="str">
        <f>IF(AND(שבוע_בדילוג[[#This Row],[הווסת פעיל?]]&lt;&gt;"",Y532=""),שבוע_בדילוג[[#This Row],[CycleNumber]],"")</f>
        <v/>
      </c>
      <c r="AG533" s="1" t="str">
        <f>IF(B534=1,"",IF(שבוע_בדילוג[[#This Row],[הווסת פעיל?]]=1,IF(שבוע_בדילוג[[#This Row],[וסת קבוע אחרון]]=F534,1,0),""))</f>
        <v/>
      </c>
      <c r="AH533" s="1" t="str">
        <f>IF(B534=1,"",IF(שבוע_בדילוג[[#This Row],[הווסת פעיל?]]=1,IF(OR(שבוע_בדילוג[[#This Row],[וסת קבוע אחרון]]=F534,F534=שבוע_בדילוג[[#This Row],[LengthofCycle]]),1,0),""))</f>
        <v/>
      </c>
      <c r="AI533" s="1" t="str">
        <f>IF(B534=1,"",IF(שבוע_בדילוג[[#This Row],[הווסת פעיל?]]=1,IF(OR(שבוע_בדילוג[[#This Row],[וסת קבוע אחרון]]=F534,F534=שבוע_בדילוג[[#This Row],[LengthofCycle]],AND(שבוע_בדילוג[[#This Row],[LengthofCycle]]&lt;&gt;שבוע_בדילוג[[#This Row],[וסת קבוע אחרון]],OR(F534=28,F534=29))),1,0),""))</f>
        <v/>
      </c>
      <c r="AJ533" s="1" t="str">
        <f>IF(AND(שבוע_בדילוג[[#This Row],[הווסת פעיל?]]=1,B534=1),1,"")</f>
        <v/>
      </c>
      <c r="AK533" s="4">
        <f>IF(AND(שבוע_בדילוג[[#This Row],[הווסת פעיל?]]&lt;&gt;1,B534&lt;&gt;1,B534&lt;&gt;""),IF(שבוע_בדילוג[[#This Row],[LengthofCycle]]=F534,1,0),"")</f>
        <v>0</v>
      </c>
      <c r="AL533" s="4">
        <f>IF(AND(שבוע_בדילוג[[#This Row],[הווסת פעיל?]]&lt;&gt;1,B534&lt;&gt;1,B534&lt;&gt;""),IF(OR(שבוע_בדילוג[[#This Row],[LengthofCycle]]=F534,F534=29),1,0),"")</f>
        <v>0</v>
      </c>
      <c r="AM533" s="4">
        <f>IF(AND(שבוע_בדילוג[[#This Row],[הווסת פעיל?]]&lt;&gt;1,B534&lt;&gt;1,B534&lt;&gt;""),IF(OR(שבוע_בדילוג[[#This Row],[LengthofCycle]]=F534,F534=29,F534=28),1,0),"")</f>
        <v>1</v>
      </c>
    </row>
    <row r="534" spans="1:39" x14ac:dyDescent="0.25">
      <c r="A534" s="1" t="s">
        <v>101</v>
      </c>
      <c r="B534" s="1">
        <v>13</v>
      </c>
      <c r="C534" s="1">
        <v>0</v>
      </c>
      <c r="D534" s="1">
        <v>1</v>
      </c>
      <c r="E534" s="1">
        <v>0</v>
      </c>
      <c r="F534" s="1">
        <v>28</v>
      </c>
      <c r="H534" s="1">
        <f>שבוע_בדילוג[[#This Row],[LengthofCycle]]+1</f>
        <v>29</v>
      </c>
      <c r="I534" s="1">
        <f>IF(IFERROR(LOOKUP(שבוע_בדילוג[[#This Row],[ClientID]],קביעויות[השבוע בדילוג]),FALSE)=שבוע_בדילוג[[#This Row],[ClientID]],1,"")</f>
        <v>1</v>
      </c>
      <c r="J534" s="1" t="str">
        <f>IF(AND(שבוע_בדילוג[[#This Row],[CycleNumber]]&gt;1,OR(B535="",שבוע_בדילוג[[#This Row],[CycleNumber]]&gt;B533)),IF(OR(AND(שבוע_בדילוג[[#This Row],[LengthofCycle]]=29,F533=29),AND(שבוע_בדילוג[[#This Row],[LengthofCycle]]=36,F533=36)),1,""),"")</f>
        <v/>
      </c>
      <c r="K534" s="1" t="str">
        <f>IF(AND(שבוע_בדילוג[[#This Row],[וסת השבוע]]=1,J533=1,שבוע_בדילוג[[#This Row],[CycleNumber]]&gt;B533),1,"")</f>
        <v/>
      </c>
      <c r="L534" s="1" t="str">
        <f>IF(שבוע_בדילוג[[#This Row],[CycleNumber]]=1,"",IF(שבוע_בדילוג[[#This Row],[וסת השבוע]]=1,0,IF(L533="","",IF(L533=0,IF(שבוע_בדילוג[[#This Row],[LengthofCycle]]=29,0,1),IF(L533=1,IF(שבוע_בדילוג[[#This Row],[LengthofCycle]]+F533=29*2,0,2),IF(L533=2,IF(שבוע_בדילוג[[#This Row],[LengthofCycle]]+F533+F532=29*3,0,3),""))))))</f>
        <v/>
      </c>
      <c r="M534" s="1" t="str">
        <f>IF(שבוע_בדילוג[[#This Row],[וסת השבוע]]=1,IF(שבוע_בדילוג[[#This Row],[וסת השבוע וההפלגה ביחד]]=1,M533+1,0),IF(AND(שבוע_בדילוג[[#This Row],[CycleNumber]]&gt;B533,שבוע_בדילוג[[#This Row],[CycleNumber]]&gt;1),IF(שבוע_בדילוג[[#This Row],[וסת השבוע פעיל?]]&lt;&gt;"",M533+1,""),""))</f>
        <v/>
      </c>
      <c r="N534" s="1" t="str">
        <f>IF(שבוע_בדילוג[[#This Row],[וסת השבוע פעיל?2]]="","",IF(AND(שבוע_בדילוג[[#This Row],[וסת השבוע פעיל?]]&lt;&gt;"",שבוע_בדילוג[[#This Row],[CycleNumber]]&lt;B535,B535&lt;&gt;"",שבוע_בדילוג[[#This Row],[וסת השבוע פעיל?]]&lt;3),IF(L535=0,IF(AND(שבוע_בדילוג[[#This Row],[וסת השבוע פעיל?]]&gt;0,J535=1),0,1),0),""))</f>
        <v/>
      </c>
      <c r="O534" s="1" t="str">
        <f t="shared" si="56"/>
        <v/>
      </c>
      <c r="P534" s="1" t="str">
        <f>IF(AND(שבוע_בדילוג[[#This Row],[חיזוי - שבוע]]=1,K535=1),1,"")</f>
        <v/>
      </c>
      <c r="Q534" s="1" t="str">
        <f>IF(AND(שבוע_בדילוג[[#This Row],[וסת השבוע פעיל?]]&lt;3,OR(שבוע_בדילוג[[#This Row],[CycleNumber]]&gt;B535,B535="")),1,"")</f>
        <v/>
      </c>
      <c r="R534" s="1" t="str">
        <f>IF(AND(שבוע_בדילוג[[#This Row],[חיזוי - שבוע]]&lt;&gt;"",שבוע_בדילוג[[#This Row],[וסת השבוע פעיל?2]]=""),1,"")</f>
        <v/>
      </c>
      <c r="S534" s="1">
        <f>IF(שבוע_בדילוג[[#This Row],[האישה קבעה וסת שבוע בדילוג?]]=1,IF(שבוע_בדילוג[[#This Row],[וסת השבוע פעיל?]]&lt;3,1,0),"")</f>
        <v>0</v>
      </c>
      <c r="T5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4" s="1">
        <f t="shared" si="53"/>
        <v>0</v>
      </c>
      <c r="V534" s="1">
        <f t="shared" si="54"/>
        <v>0</v>
      </c>
      <c r="W534" s="1">
        <f t="shared" si="55"/>
        <v>0</v>
      </c>
      <c r="X534" s="1" t="str">
        <f>IF(שבוע_בדילוג[[#This Row],[3 הפלגות זהות]]="","",IF(שבוע_בדילוג[[#This Row],[3 הפלגות זהות]]=1,שבוע_בדילוג[[#This Row],[LengthofCycle]],X533))</f>
        <v/>
      </c>
      <c r="Z534" s="1" t="str">
        <f>IF(OR(שבוע_בדילוג[[#This Row],[הווסת פעיל?]]=0,שבוע_בדילוג[[#This Row],[הווסת פעיל?]]=""),"",SUM(Z533,שבוע_בדילוג[[#This Row],[הווסת פעיל?]]))</f>
        <v/>
      </c>
      <c r="AA534" s="1" t="str">
        <f>IF(AND(שבוע_בדילוג[[#This Row],[כמה מחזורים עד עקירה]]&lt;&gt;"",Z535=""),שבוע_בדילוג[[#This Row],[כמה מחזורים עד עקירה]],"")</f>
        <v/>
      </c>
      <c r="AB534" s="1" t="str">
        <f>IF(AND(שבוע_בדילוג[[#This Row],[הווסת פעיל?]]=1,שבוע_בדילוג[[#This Row],[וסת קבוע אחרון]]&lt;&gt;X533),שבוע_בדילוג[[#This Row],[וסת קבוע אחרון]],"")</f>
        <v/>
      </c>
      <c r="AC534" s="1" t="str">
        <f>IF(AND(שבוע_בדילוג[[#This Row],[הווסת פעיל?]]=1,Y533=0,שבוע_בדילוג[[#This Row],[וסת קבוע אחרון]]=X533),שבוע_בדילוג[[#This Row],[וסת קבוע אחרון]],"")</f>
        <v/>
      </c>
      <c r="AD534" s="1" t="str">
        <f>IF(AND(שבוע_בדילוג[[#This Row],[הווסת פעיל?]]=1,Y533=0,שבוע_בדילוג[[#This Row],[וסת קבוע אחרון]]&lt;&gt;X533),1,"")</f>
        <v/>
      </c>
      <c r="AE534" s="1" t="str">
        <f>IF(AND(שבוע_בדילוג[[#This Row],[הווסת פעיל?]]&lt;&gt;"",B535=1),שבוע_בדילוג[[#This Row],[CycleNumber]],"")</f>
        <v/>
      </c>
      <c r="AF534" s="1" t="str">
        <f>IF(AND(שבוע_בדילוג[[#This Row],[הווסת פעיל?]]&lt;&gt;"",Y533=""),שבוע_בדילוג[[#This Row],[CycleNumber]],"")</f>
        <v/>
      </c>
      <c r="AG534" s="1" t="str">
        <f>IF(B535=1,"",IF(שבוע_בדילוג[[#This Row],[הווסת פעיל?]]=1,IF(שבוע_בדילוג[[#This Row],[וסת קבוע אחרון]]=F535,1,0),""))</f>
        <v/>
      </c>
      <c r="AH534" s="1" t="str">
        <f>IF(B535=1,"",IF(שבוע_בדילוג[[#This Row],[הווסת פעיל?]]=1,IF(OR(שבוע_בדילוג[[#This Row],[וסת קבוע אחרון]]=F535,F535=שבוע_בדילוג[[#This Row],[LengthofCycle]]),1,0),""))</f>
        <v/>
      </c>
      <c r="AI534" s="1" t="str">
        <f>IF(B535=1,"",IF(שבוע_בדילוג[[#This Row],[הווסת פעיל?]]=1,IF(OR(שבוע_בדילוג[[#This Row],[וסת קבוע אחרון]]=F535,F535=שבוע_בדילוג[[#This Row],[LengthofCycle]],AND(שבוע_בדילוג[[#This Row],[LengthofCycle]]&lt;&gt;שבוע_בדילוג[[#This Row],[וסת קבוע אחרון]],OR(F535=28,F535=29))),1,0),""))</f>
        <v/>
      </c>
      <c r="AJ534" s="1" t="str">
        <f>IF(AND(שבוע_בדילוג[[#This Row],[הווסת פעיל?]]=1,B535=1),1,"")</f>
        <v/>
      </c>
      <c r="AK534" s="4" t="str">
        <f>IF(AND(שבוע_בדילוג[[#This Row],[הווסת פעיל?]]&lt;&gt;1,B535&lt;&gt;1,B535&lt;&gt;""),IF(שבוע_בדילוג[[#This Row],[LengthofCycle]]=F535,1,0),"")</f>
        <v/>
      </c>
      <c r="AL534" s="4" t="str">
        <f>IF(AND(שבוע_בדילוג[[#This Row],[הווסת פעיל?]]&lt;&gt;1,B535&lt;&gt;1,B535&lt;&gt;""),IF(OR(שבוע_בדילוג[[#This Row],[LengthofCycle]]=F535,F535=29),1,0),"")</f>
        <v/>
      </c>
      <c r="AM534" s="4" t="str">
        <f>IF(AND(שבוע_בדילוג[[#This Row],[הווסת פעיל?]]&lt;&gt;1,B535&lt;&gt;1,B535&lt;&gt;""),IF(OR(שבוע_בדילוג[[#This Row],[LengthofCycle]]=F535,F535=29,F535=28),1,0),"")</f>
        <v/>
      </c>
    </row>
    <row r="535" spans="1:39" x14ac:dyDescent="0.25">
      <c r="A535" s="1" t="s">
        <v>102</v>
      </c>
      <c r="B535" s="1">
        <v>1</v>
      </c>
      <c r="C535" s="1">
        <v>1</v>
      </c>
      <c r="D535" s="1">
        <v>1</v>
      </c>
      <c r="E535" s="1">
        <v>0</v>
      </c>
      <c r="F535" s="1">
        <v>27</v>
      </c>
      <c r="H535" s="1">
        <f>שבוע_בדילוג[[#This Row],[LengthofCycle]]+1</f>
        <v>28</v>
      </c>
      <c r="I535" s="1" t="str">
        <f>IF(IFERROR(LOOKUP(שבוע_בדילוג[[#This Row],[ClientID]],קביעויות[השבוע בדילוג]),FALSE)=שבוע_בדילוג[[#This Row],[ClientID]],1,"")</f>
        <v/>
      </c>
      <c r="J535" s="1" t="str">
        <f>IF(AND(שבוע_בדילוג[[#This Row],[CycleNumber]]&gt;1,OR(B536="",שבוע_בדילוג[[#This Row],[CycleNumber]]&gt;B534)),IF(OR(AND(שבוע_בדילוג[[#This Row],[LengthofCycle]]=29,F534=29),AND(שבוע_בדילוג[[#This Row],[LengthofCycle]]=36,F534=36)),1,""),"")</f>
        <v/>
      </c>
      <c r="K535" s="1" t="str">
        <f>IF(AND(שבוע_בדילוג[[#This Row],[וסת השבוע]]=1,J534=1,שבוע_בדילוג[[#This Row],[CycleNumber]]&gt;B534),1,"")</f>
        <v/>
      </c>
      <c r="L535" s="1" t="str">
        <f>IF(שבוע_בדילוג[[#This Row],[CycleNumber]]=1,"",IF(שבוע_בדילוג[[#This Row],[וסת השבוע]]=1,0,IF(L534="","",IF(L534=0,IF(שבוע_בדילוג[[#This Row],[LengthofCycle]]=29,0,1),IF(L534=1,IF(שבוע_בדילוג[[#This Row],[LengthofCycle]]+F534=29*2,0,2),IF(L534=2,IF(שבוע_בדילוג[[#This Row],[LengthofCycle]]+F534+F533=29*3,0,3),""))))))</f>
        <v/>
      </c>
      <c r="M535" s="1" t="str">
        <f>IF(שבוע_בדילוג[[#This Row],[וסת השבוע]]=1,IF(שבוע_בדילוג[[#This Row],[וסת השבוע וההפלגה ביחד]]=1,M534+1,0),IF(AND(שבוע_בדילוג[[#This Row],[CycleNumber]]&gt;B534,שבוע_בדילוג[[#This Row],[CycleNumber]]&gt;1),IF(שבוע_בדילוג[[#This Row],[וסת השבוע פעיל?]]&lt;&gt;"",M534+1,""),""))</f>
        <v/>
      </c>
      <c r="N535" s="1" t="str">
        <f>IF(שבוע_בדילוג[[#This Row],[וסת השבוע פעיל?2]]="","",IF(AND(שבוע_בדילוג[[#This Row],[וסת השבוע פעיל?]]&lt;&gt;"",שבוע_בדילוג[[#This Row],[CycleNumber]]&lt;B536,B536&lt;&gt;"",שבוע_בדילוג[[#This Row],[וסת השבוע פעיל?]]&lt;3),IF(L536=0,IF(AND(שבוע_בדילוג[[#This Row],[וסת השבוע פעיל?]]&gt;0,J536=1),0,1),0),""))</f>
        <v/>
      </c>
      <c r="O535" s="1" t="str">
        <f t="shared" si="56"/>
        <v/>
      </c>
      <c r="P535" s="1" t="str">
        <f>IF(AND(שבוע_בדילוג[[#This Row],[חיזוי - שבוע]]=1,K536=1),1,"")</f>
        <v/>
      </c>
      <c r="Q535" s="1" t="str">
        <f>IF(AND(שבוע_בדילוג[[#This Row],[וסת השבוע פעיל?]]&lt;3,OR(שבוע_בדילוג[[#This Row],[CycleNumber]]&gt;B536,B536="")),1,"")</f>
        <v/>
      </c>
      <c r="R535" s="1" t="str">
        <f>IF(AND(שבוע_בדילוג[[#This Row],[חיזוי - שבוע]]&lt;&gt;"",שבוע_בדילוג[[#This Row],[וסת השבוע פעיל?2]]=""),1,"")</f>
        <v/>
      </c>
      <c r="S535" s="1" t="str">
        <f>IF(שבוע_בדילוג[[#This Row],[האישה קבעה וסת שבוע בדילוג?]]=1,IF(שבוע_בדילוג[[#This Row],[וסת השבוע פעיל?]]&lt;3,1,0),"")</f>
        <v/>
      </c>
      <c r="T5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5" s="1" t="str">
        <f t="shared" si="53"/>
        <v/>
      </c>
      <c r="V535" s="1" t="str">
        <f t="shared" si="54"/>
        <v/>
      </c>
      <c r="W535" s="1" t="str">
        <f t="shared" si="55"/>
        <v/>
      </c>
      <c r="X535" s="1" t="str">
        <f>IF(שבוע_בדילוג[[#This Row],[3 הפלגות זהות]]="","",IF(שבוע_בדילוג[[#This Row],[3 הפלגות זהות]]=1,שבוע_בדילוג[[#This Row],[LengthofCycle]],X534))</f>
        <v/>
      </c>
      <c r="Z535" s="1" t="str">
        <f>IF(OR(שבוע_בדילוג[[#This Row],[הווסת פעיל?]]=0,שבוע_בדילוג[[#This Row],[הווסת פעיל?]]=""),"",SUM(Z534,שבוע_בדילוג[[#This Row],[הווסת פעיל?]]))</f>
        <v/>
      </c>
      <c r="AA535" s="1" t="str">
        <f>IF(AND(שבוע_בדילוג[[#This Row],[כמה מחזורים עד עקירה]]&lt;&gt;"",Z536=""),שבוע_בדילוג[[#This Row],[כמה מחזורים עד עקירה]],"")</f>
        <v/>
      </c>
      <c r="AB535" s="1" t="str">
        <f>IF(AND(שבוע_בדילוג[[#This Row],[הווסת פעיל?]]=1,שבוע_בדילוג[[#This Row],[וסת קבוע אחרון]]&lt;&gt;X534),שבוע_בדילוג[[#This Row],[וסת קבוע אחרון]],"")</f>
        <v/>
      </c>
      <c r="AC535" s="1" t="str">
        <f>IF(AND(שבוע_בדילוג[[#This Row],[הווסת פעיל?]]=1,Y534=0,שבוע_בדילוג[[#This Row],[וסת קבוע אחרון]]=X534),שבוע_בדילוג[[#This Row],[וסת קבוע אחרון]],"")</f>
        <v/>
      </c>
      <c r="AD535" s="1" t="str">
        <f>IF(AND(שבוע_בדילוג[[#This Row],[הווסת פעיל?]]=1,Y534=0,שבוע_בדילוג[[#This Row],[וסת קבוע אחרון]]&lt;&gt;X534),1,"")</f>
        <v/>
      </c>
      <c r="AE535" s="1" t="str">
        <f>IF(AND(שבוע_בדילוג[[#This Row],[הווסת פעיל?]]&lt;&gt;"",B536=1),שבוע_בדילוג[[#This Row],[CycleNumber]],"")</f>
        <v/>
      </c>
      <c r="AF535" s="1" t="str">
        <f>IF(AND(שבוע_בדילוג[[#This Row],[הווסת פעיל?]]&lt;&gt;"",Y534=""),שבוע_בדילוג[[#This Row],[CycleNumber]],"")</f>
        <v/>
      </c>
      <c r="AG535" s="1" t="str">
        <f>IF(B536=1,"",IF(שבוע_בדילוג[[#This Row],[הווסת פעיל?]]=1,IF(שבוע_בדילוג[[#This Row],[וסת קבוע אחרון]]=F536,1,0),""))</f>
        <v/>
      </c>
      <c r="AH535" s="1" t="str">
        <f>IF(B536=1,"",IF(שבוע_בדילוג[[#This Row],[הווסת פעיל?]]=1,IF(OR(שבוע_בדילוג[[#This Row],[וסת קבוע אחרון]]=F536,F536=שבוע_בדילוג[[#This Row],[LengthofCycle]]),1,0),""))</f>
        <v/>
      </c>
      <c r="AI535" s="1" t="str">
        <f>IF(B536=1,"",IF(שבוע_בדילוג[[#This Row],[הווסת פעיל?]]=1,IF(OR(שבוע_בדילוג[[#This Row],[וסת קבוע אחרון]]=F536,F536=שבוע_בדילוג[[#This Row],[LengthofCycle]],AND(שבוע_בדילוג[[#This Row],[LengthofCycle]]&lt;&gt;שבוע_בדילוג[[#This Row],[וסת קבוע אחרון]],OR(F536=28,F536=29))),1,0),""))</f>
        <v/>
      </c>
      <c r="AJ535" s="1" t="str">
        <f>IF(AND(שבוע_בדילוג[[#This Row],[הווסת פעיל?]]=1,B536=1),1,"")</f>
        <v/>
      </c>
      <c r="AK535" s="4">
        <f>IF(AND(שבוע_בדילוג[[#This Row],[הווסת פעיל?]]&lt;&gt;1,B536&lt;&gt;1,B536&lt;&gt;""),IF(שבוע_בדילוג[[#This Row],[LengthofCycle]]=F536,1,0),"")</f>
        <v>0</v>
      </c>
      <c r="AL535" s="4">
        <f>IF(AND(שבוע_בדילוג[[#This Row],[הווסת פעיל?]]&lt;&gt;1,B536&lt;&gt;1,B536&lt;&gt;""),IF(OR(שבוע_בדילוג[[#This Row],[LengthofCycle]]=F536,F536=29),1,0),"")</f>
        <v>0</v>
      </c>
      <c r="AM535" s="4">
        <f>IF(AND(שבוע_בדילוג[[#This Row],[הווסת פעיל?]]&lt;&gt;1,B536&lt;&gt;1,B536&lt;&gt;""),IF(OR(שבוע_בדילוג[[#This Row],[LengthofCycle]]=F536,F536=29,F536=28),1,0),"")</f>
        <v>0</v>
      </c>
    </row>
    <row r="536" spans="1:39" x14ac:dyDescent="0.25">
      <c r="A536" s="1" t="s">
        <v>102</v>
      </c>
      <c r="B536" s="1">
        <v>2</v>
      </c>
      <c r="C536" s="1">
        <v>1</v>
      </c>
      <c r="D536" s="1">
        <v>1</v>
      </c>
      <c r="E536" s="1">
        <v>0</v>
      </c>
      <c r="F536" s="1">
        <v>26</v>
      </c>
      <c r="H536" s="1">
        <f>שבוע_בדילוג[[#This Row],[LengthofCycle]]+1</f>
        <v>27</v>
      </c>
      <c r="I536" s="1" t="str">
        <f>IF(IFERROR(LOOKUP(שבוע_בדילוג[[#This Row],[ClientID]],קביעויות[השבוע בדילוג]),FALSE)=שבוע_בדילוג[[#This Row],[ClientID]],1,"")</f>
        <v/>
      </c>
      <c r="J536" s="1" t="str">
        <f>IF(AND(שבוע_בדילוג[[#This Row],[CycleNumber]]&gt;1,OR(B537="",שבוע_בדילוג[[#This Row],[CycleNumber]]&gt;B535)),IF(OR(AND(שבוע_בדילוג[[#This Row],[LengthofCycle]]=29,F535=29),AND(שבוע_בדילוג[[#This Row],[LengthofCycle]]=36,F535=36)),1,""),"")</f>
        <v/>
      </c>
      <c r="K536" s="1" t="str">
        <f>IF(AND(שבוע_בדילוג[[#This Row],[וסת השבוע]]=1,J535=1,שבוע_בדילוג[[#This Row],[CycleNumber]]&gt;B535),1,"")</f>
        <v/>
      </c>
      <c r="L536" s="1" t="str">
        <f>IF(שבוע_בדילוג[[#This Row],[CycleNumber]]=1,"",IF(שבוע_בדילוג[[#This Row],[וסת השבוע]]=1,0,IF(L535="","",IF(L535=0,IF(שבוע_בדילוג[[#This Row],[LengthofCycle]]=29,0,1),IF(L535=1,IF(שבוע_בדילוג[[#This Row],[LengthofCycle]]+F535=29*2,0,2),IF(L535=2,IF(שבוע_בדילוג[[#This Row],[LengthofCycle]]+F535+F534=29*3,0,3),""))))))</f>
        <v/>
      </c>
      <c r="M536" s="1" t="str">
        <f>IF(שבוע_בדילוג[[#This Row],[וסת השבוע]]=1,IF(שבוע_בדילוג[[#This Row],[וסת השבוע וההפלגה ביחד]]=1,M535+1,0),IF(AND(שבוע_בדילוג[[#This Row],[CycleNumber]]&gt;B535,שבוע_בדילוג[[#This Row],[CycleNumber]]&gt;1),IF(שבוע_בדילוג[[#This Row],[וסת השבוע פעיל?]]&lt;&gt;"",M535+1,""),""))</f>
        <v/>
      </c>
      <c r="N536" s="1" t="str">
        <f>IF(שבוע_בדילוג[[#This Row],[וסת השבוע פעיל?2]]="","",IF(AND(שבוע_בדילוג[[#This Row],[וסת השבוע פעיל?]]&lt;&gt;"",שבוע_בדילוג[[#This Row],[CycleNumber]]&lt;B537,B537&lt;&gt;"",שבוע_בדילוג[[#This Row],[וסת השבוע פעיל?]]&lt;3),IF(L537=0,IF(AND(שבוע_בדילוג[[#This Row],[וסת השבוע פעיל?]]&gt;0,J537=1),0,1),0),""))</f>
        <v/>
      </c>
      <c r="O536" s="1" t="str">
        <f t="shared" si="56"/>
        <v/>
      </c>
      <c r="P536" s="1" t="str">
        <f>IF(AND(שבוע_בדילוג[[#This Row],[חיזוי - שבוע]]=1,K537=1),1,"")</f>
        <v/>
      </c>
      <c r="Q536" s="1" t="str">
        <f>IF(AND(שבוע_בדילוג[[#This Row],[וסת השבוע פעיל?]]&lt;3,OR(שבוע_בדילוג[[#This Row],[CycleNumber]]&gt;B537,B537="")),1,"")</f>
        <v/>
      </c>
      <c r="R536" s="1" t="str">
        <f>IF(AND(שבוע_בדילוג[[#This Row],[חיזוי - שבוע]]&lt;&gt;"",שבוע_בדילוג[[#This Row],[וסת השבוע פעיל?2]]=""),1,"")</f>
        <v/>
      </c>
      <c r="S536" s="1" t="str">
        <f>IF(שבוע_בדילוג[[#This Row],[האישה קבעה וסת שבוע בדילוג?]]=1,IF(שבוע_בדילוג[[#This Row],[וסת השבוע פעיל?]]&lt;3,1,0),"")</f>
        <v/>
      </c>
      <c r="T5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6" s="1" t="str">
        <f t="shared" si="53"/>
        <v/>
      </c>
      <c r="V536" s="1" t="str">
        <f t="shared" si="54"/>
        <v/>
      </c>
      <c r="W536" s="1" t="str">
        <f t="shared" si="55"/>
        <v/>
      </c>
      <c r="X536" s="1" t="str">
        <f>IF(שבוע_בדילוג[[#This Row],[3 הפלגות זהות]]="","",IF(שבוע_בדילוג[[#This Row],[3 הפלגות זהות]]=1,שבוע_בדילוג[[#This Row],[LengthofCycle]],X535))</f>
        <v/>
      </c>
      <c r="Z536" s="1" t="str">
        <f>IF(OR(שבוע_בדילוג[[#This Row],[הווסת פעיל?]]=0,שבוע_בדילוג[[#This Row],[הווסת פעיל?]]=""),"",SUM(Z535,שבוע_בדילוג[[#This Row],[הווסת פעיל?]]))</f>
        <v/>
      </c>
      <c r="AA536" s="1" t="str">
        <f>IF(AND(שבוע_בדילוג[[#This Row],[כמה מחזורים עד עקירה]]&lt;&gt;"",Z537=""),שבוע_בדילוג[[#This Row],[כמה מחזורים עד עקירה]],"")</f>
        <v/>
      </c>
      <c r="AB536" s="1" t="str">
        <f>IF(AND(שבוע_בדילוג[[#This Row],[הווסת פעיל?]]=1,שבוע_בדילוג[[#This Row],[וסת קבוע אחרון]]&lt;&gt;X535),שבוע_בדילוג[[#This Row],[וסת קבוע אחרון]],"")</f>
        <v/>
      </c>
      <c r="AC536" s="1" t="str">
        <f>IF(AND(שבוע_בדילוג[[#This Row],[הווסת פעיל?]]=1,Y535=0,שבוע_בדילוג[[#This Row],[וסת קבוע אחרון]]=X535),שבוע_בדילוג[[#This Row],[וסת קבוע אחרון]],"")</f>
        <v/>
      </c>
      <c r="AD536" s="1" t="str">
        <f>IF(AND(שבוע_בדילוג[[#This Row],[הווסת פעיל?]]=1,Y535=0,שבוע_בדילוג[[#This Row],[וסת קבוע אחרון]]&lt;&gt;X535),1,"")</f>
        <v/>
      </c>
      <c r="AE536" s="1" t="str">
        <f>IF(AND(שבוע_בדילוג[[#This Row],[הווסת פעיל?]]&lt;&gt;"",B537=1),שבוע_בדילוג[[#This Row],[CycleNumber]],"")</f>
        <v/>
      </c>
      <c r="AF536" s="1" t="str">
        <f>IF(AND(שבוע_בדילוג[[#This Row],[הווסת פעיל?]]&lt;&gt;"",Y535=""),שבוע_בדילוג[[#This Row],[CycleNumber]],"")</f>
        <v/>
      </c>
      <c r="AG536" s="1" t="str">
        <f>IF(B537=1,"",IF(שבוע_בדילוג[[#This Row],[הווסת פעיל?]]=1,IF(שבוע_בדילוג[[#This Row],[וסת קבוע אחרון]]=F537,1,0),""))</f>
        <v/>
      </c>
      <c r="AH536" s="1" t="str">
        <f>IF(B537=1,"",IF(שבוע_בדילוג[[#This Row],[הווסת פעיל?]]=1,IF(OR(שבוע_בדילוג[[#This Row],[וסת קבוע אחרון]]=F537,F537=שבוע_בדילוג[[#This Row],[LengthofCycle]]),1,0),""))</f>
        <v/>
      </c>
      <c r="AI536" s="1" t="str">
        <f>IF(B537=1,"",IF(שבוע_בדילוג[[#This Row],[הווסת פעיל?]]=1,IF(OR(שבוע_בדילוג[[#This Row],[וסת קבוע אחרון]]=F537,F537=שבוע_בדילוג[[#This Row],[LengthofCycle]],AND(שבוע_בדילוג[[#This Row],[LengthofCycle]]&lt;&gt;שבוע_בדילוג[[#This Row],[וסת קבוע אחרון]],OR(F537=28,F537=29))),1,0),""))</f>
        <v/>
      </c>
      <c r="AJ536" s="1" t="str">
        <f>IF(AND(שבוע_בדילוג[[#This Row],[הווסת פעיל?]]=1,B537=1),1,"")</f>
        <v/>
      </c>
      <c r="AK536" s="4">
        <f>IF(AND(שבוע_בדילוג[[#This Row],[הווסת פעיל?]]&lt;&gt;1,B537&lt;&gt;1,B537&lt;&gt;""),IF(שבוע_בדילוג[[#This Row],[LengthofCycle]]=F537,1,0),"")</f>
        <v>0</v>
      </c>
      <c r="AL536" s="4">
        <f>IF(AND(שבוע_בדילוג[[#This Row],[הווסת פעיל?]]&lt;&gt;1,B537&lt;&gt;1,B537&lt;&gt;""),IF(OR(שבוע_בדילוג[[#This Row],[LengthofCycle]]=F537,F537=29),1,0),"")</f>
        <v>0</v>
      </c>
      <c r="AM536" s="4">
        <f>IF(AND(שבוע_בדילוג[[#This Row],[הווסת פעיל?]]&lt;&gt;1,B537&lt;&gt;1,B537&lt;&gt;""),IF(OR(שבוע_בדילוג[[#This Row],[LengthofCycle]]=F537,F537=29,F537=28),1,0),"")</f>
        <v>1</v>
      </c>
    </row>
    <row r="537" spans="1:39" x14ac:dyDescent="0.25">
      <c r="A537" s="1" t="s">
        <v>102</v>
      </c>
      <c r="B537" s="1">
        <v>3</v>
      </c>
      <c r="C537" s="1">
        <v>1</v>
      </c>
      <c r="D537" s="1">
        <v>1</v>
      </c>
      <c r="E537" s="1">
        <v>0</v>
      </c>
      <c r="F537" s="1">
        <v>28</v>
      </c>
      <c r="H537" s="1">
        <f>שבוע_בדילוג[[#This Row],[LengthofCycle]]+1</f>
        <v>29</v>
      </c>
      <c r="I537" s="1" t="str">
        <f>IF(IFERROR(LOOKUP(שבוע_בדילוג[[#This Row],[ClientID]],קביעויות[השבוע בדילוג]),FALSE)=שבוע_בדילוג[[#This Row],[ClientID]],1,"")</f>
        <v/>
      </c>
      <c r="J537" s="1" t="str">
        <f>IF(AND(שבוע_בדילוג[[#This Row],[CycleNumber]]&gt;1,OR(B538="",שבוע_בדילוג[[#This Row],[CycleNumber]]&gt;B536)),IF(OR(AND(שבוע_בדילוג[[#This Row],[LengthofCycle]]=29,F536=29),AND(שבוע_בדילוג[[#This Row],[LengthofCycle]]=36,F536=36)),1,""),"")</f>
        <v/>
      </c>
      <c r="K537" s="1" t="str">
        <f>IF(AND(שבוע_בדילוג[[#This Row],[וסת השבוע]]=1,J536=1,שבוע_בדילוג[[#This Row],[CycleNumber]]&gt;B536),1,"")</f>
        <v/>
      </c>
      <c r="L537" s="1" t="str">
        <f>IF(שבוע_בדילוג[[#This Row],[CycleNumber]]=1,"",IF(שבוע_בדילוג[[#This Row],[וסת השבוע]]=1,0,IF(L536="","",IF(L536=0,IF(שבוע_בדילוג[[#This Row],[LengthofCycle]]=29,0,1),IF(L536=1,IF(שבוע_בדילוג[[#This Row],[LengthofCycle]]+F536=29*2,0,2),IF(L536=2,IF(שבוע_בדילוג[[#This Row],[LengthofCycle]]+F536+F535=29*3,0,3),""))))))</f>
        <v/>
      </c>
      <c r="M537" s="1" t="str">
        <f>IF(שבוע_בדילוג[[#This Row],[וסת השבוע]]=1,IF(שבוע_בדילוג[[#This Row],[וסת השבוע וההפלגה ביחד]]=1,M536+1,0),IF(AND(שבוע_בדילוג[[#This Row],[CycleNumber]]&gt;B536,שבוע_בדילוג[[#This Row],[CycleNumber]]&gt;1),IF(שבוע_בדילוג[[#This Row],[וסת השבוע פעיל?]]&lt;&gt;"",M536+1,""),""))</f>
        <v/>
      </c>
      <c r="N537" s="1" t="str">
        <f>IF(שבוע_בדילוג[[#This Row],[וסת השבוע פעיל?2]]="","",IF(AND(שבוע_בדילוג[[#This Row],[וסת השבוע פעיל?]]&lt;&gt;"",שבוע_בדילוג[[#This Row],[CycleNumber]]&lt;B538,B538&lt;&gt;"",שבוע_בדילוג[[#This Row],[וסת השבוע פעיל?]]&lt;3),IF(L538=0,IF(AND(שבוע_בדילוג[[#This Row],[וסת השבוע פעיל?]]&gt;0,J538=1),0,1),0),""))</f>
        <v/>
      </c>
      <c r="O537" s="1" t="str">
        <f t="shared" si="56"/>
        <v/>
      </c>
      <c r="P537" s="1" t="str">
        <f>IF(AND(שבוע_בדילוג[[#This Row],[חיזוי - שבוע]]=1,K538=1),1,"")</f>
        <v/>
      </c>
      <c r="Q537" s="1" t="str">
        <f>IF(AND(שבוע_בדילוג[[#This Row],[וסת השבוע פעיל?]]&lt;3,OR(שבוע_בדילוג[[#This Row],[CycleNumber]]&gt;B538,B538="")),1,"")</f>
        <v/>
      </c>
      <c r="R537" s="1" t="str">
        <f>IF(AND(שבוע_בדילוג[[#This Row],[חיזוי - שבוע]]&lt;&gt;"",שבוע_בדילוג[[#This Row],[וסת השבוע פעיל?2]]=""),1,"")</f>
        <v/>
      </c>
      <c r="S537" s="1" t="str">
        <f>IF(שבוע_בדילוג[[#This Row],[האישה קבעה וסת שבוע בדילוג?]]=1,IF(שבוע_בדילוג[[#This Row],[וסת השבוע פעיל?]]&lt;3,1,0),"")</f>
        <v/>
      </c>
      <c r="T5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7" s="1">
        <f t="shared" si="53"/>
        <v>0</v>
      </c>
      <c r="V537" s="1" t="str">
        <f t="shared" si="54"/>
        <v/>
      </c>
      <c r="W537" s="1" t="str">
        <f t="shared" si="55"/>
        <v/>
      </c>
      <c r="X537" s="1" t="str">
        <f>IF(שבוע_בדילוג[[#This Row],[3 הפלגות זהות]]="","",IF(שבוע_בדילוג[[#This Row],[3 הפלגות זהות]]=1,שבוע_בדילוג[[#This Row],[LengthofCycle]],X536))</f>
        <v/>
      </c>
      <c r="Z537" s="1" t="str">
        <f>IF(OR(שבוע_בדילוג[[#This Row],[הווסת פעיל?]]=0,שבוע_בדילוג[[#This Row],[הווסת פעיל?]]=""),"",SUM(Z536,שבוע_בדילוג[[#This Row],[הווסת פעיל?]]))</f>
        <v/>
      </c>
      <c r="AA537" s="1" t="str">
        <f>IF(AND(שבוע_בדילוג[[#This Row],[כמה מחזורים עד עקירה]]&lt;&gt;"",Z538=""),שבוע_בדילוג[[#This Row],[כמה מחזורים עד עקירה]],"")</f>
        <v/>
      </c>
      <c r="AB537" s="1" t="str">
        <f>IF(AND(שבוע_בדילוג[[#This Row],[הווסת פעיל?]]=1,שבוע_בדילוג[[#This Row],[וסת קבוע אחרון]]&lt;&gt;X536),שבוע_בדילוג[[#This Row],[וסת קבוע אחרון]],"")</f>
        <v/>
      </c>
      <c r="AC537" s="1" t="str">
        <f>IF(AND(שבוע_בדילוג[[#This Row],[הווסת פעיל?]]=1,Y536=0,שבוע_בדילוג[[#This Row],[וסת קבוע אחרון]]=X536),שבוע_בדילוג[[#This Row],[וסת קבוע אחרון]],"")</f>
        <v/>
      </c>
      <c r="AD537" s="1" t="str">
        <f>IF(AND(שבוע_בדילוג[[#This Row],[הווסת פעיל?]]=1,Y536=0,שבוע_בדילוג[[#This Row],[וסת קבוע אחרון]]&lt;&gt;X536),1,"")</f>
        <v/>
      </c>
      <c r="AE537" s="1" t="str">
        <f>IF(AND(שבוע_בדילוג[[#This Row],[הווסת פעיל?]]&lt;&gt;"",B538=1),שבוע_בדילוג[[#This Row],[CycleNumber]],"")</f>
        <v/>
      </c>
      <c r="AF537" s="1" t="str">
        <f>IF(AND(שבוע_בדילוג[[#This Row],[הווסת פעיל?]]&lt;&gt;"",Y536=""),שבוע_בדילוג[[#This Row],[CycleNumber]],"")</f>
        <v/>
      </c>
      <c r="AG537" s="1" t="str">
        <f>IF(B538=1,"",IF(שבוע_בדילוג[[#This Row],[הווסת פעיל?]]=1,IF(שבוע_בדילוג[[#This Row],[וסת קבוע אחרון]]=F538,1,0),""))</f>
        <v/>
      </c>
      <c r="AH537" s="1" t="str">
        <f>IF(B538=1,"",IF(שבוע_בדילוג[[#This Row],[הווסת פעיל?]]=1,IF(OR(שבוע_בדילוג[[#This Row],[וסת קבוע אחרון]]=F538,F538=שבוע_בדילוג[[#This Row],[LengthofCycle]]),1,0),""))</f>
        <v/>
      </c>
      <c r="AI537" s="1" t="str">
        <f>IF(B538=1,"",IF(שבוע_בדילוג[[#This Row],[הווסת פעיל?]]=1,IF(OR(שבוע_בדילוג[[#This Row],[וסת קבוע אחרון]]=F538,F538=שבוע_בדילוג[[#This Row],[LengthofCycle]],AND(שבוע_בדילוג[[#This Row],[LengthofCycle]]&lt;&gt;שבוע_בדילוג[[#This Row],[וסת קבוע אחרון]],OR(F538=28,F538=29))),1,0),""))</f>
        <v/>
      </c>
      <c r="AJ537" s="1" t="str">
        <f>IF(AND(שבוע_בדילוג[[#This Row],[הווסת פעיל?]]=1,B538=1),1,"")</f>
        <v/>
      </c>
      <c r="AK537" s="4">
        <f>IF(AND(שבוע_בדילוג[[#This Row],[הווסת פעיל?]]&lt;&gt;1,B538&lt;&gt;1,B538&lt;&gt;""),IF(שבוע_בדילוג[[#This Row],[LengthofCycle]]=F538,1,0),"")</f>
        <v>0</v>
      </c>
      <c r="AL537" s="4">
        <f>IF(AND(שבוע_בדילוג[[#This Row],[הווסת פעיל?]]&lt;&gt;1,B538&lt;&gt;1,B538&lt;&gt;""),IF(OR(שבוע_בדילוג[[#This Row],[LengthofCycle]]=F538,F538=29),1,0),"")</f>
        <v>1</v>
      </c>
      <c r="AM537" s="4">
        <f>IF(AND(שבוע_בדילוג[[#This Row],[הווסת פעיל?]]&lt;&gt;1,B538&lt;&gt;1,B538&lt;&gt;""),IF(OR(שבוע_בדילוג[[#This Row],[LengthofCycle]]=F538,F538=29,F538=28),1,0),"")</f>
        <v>1</v>
      </c>
    </row>
    <row r="538" spans="1:39" x14ac:dyDescent="0.25">
      <c r="A538" s="1" t="s">
        <v>102</v>
      </c>
      <c r="B538" s="1">
        <v>4</v>
      </c>
      <c r="C538" s="1">
        <v>1</v>
      </c>
      <c r="D538" s="1">
        <v>1</v>
      </c>
      <c r="E538" s="1">
        <v>0</v>
      </c>
      <c r="F538" s="1">
        <v>29</v>
      </c>
      <c r="H538" s="1">
        <f>שבוע_בדילוג[[#This Row],[LengthofCycle]]+1</f>
        <v>30</v>
      </c>
      <c r="I538" s="1" t="str">
        <f>IF(IFERROR(LOOKUP(שבוע_בדילוג[[#This Row],[ClientID]],קביעויות[השבוע בדילוג]),FALSE)=שבוע_בדילוג[[#This Row],[ClientID]],1,"")</f>
        <v/>
      </c>
      <c r="J538" s="1" t="str">
        <f>IF(AND(שבוע_בדילוג[[#This Row],[CycleNumber]]&gt;1,OR(B539="",שבוע_בדילוג[[#This Row],[CycleNumber]]&gt;B537)),IF(OR(AND(שבוע_בדילוג[[#This Row],[LengthofCycle]]=29,F537=29),AND(שבוע_בדילוג[[#This Row],[LengthofCycle]]=36,F537=36)),1,""),"")</f>
        <v/>
      </c>
      <c r="K538" s="1" t="str">
        <f>IF(AND(שבוע_בדילוג[[#This Row],[וסת השבוע]]=1,J537=1,שבוע_בדילוג[[#This Row],[CycleNumber]]&gt;B537),1,"")</f>
        <v/>
      </c>
      <c r="L538" s="1" t="str">
        <f>IF(שבוע_בדילוג[[#This Row],[CycleNumber]]=1,"",IF(שבוע_בדילוג[[#This Row],[וסת השבוע]]=1,0,IF(L537="","",IF(L537=0,IF(שבוע_בדילוג[[#This Row],[LengthofCycle]]=29,0,1),IF(L537=1,IF(שבוע_בדילוג[[#This Row],[LengthofCycle]]+F537=29*2,0,2),IF(L537=2,IF(שבוע_בדילוג[[#This Row],[LengthofCycle]]+F537+F536=29*3,0,3),""))))))</f>
        <v/>
      </c>
      <c r="M538" s="1" t="str">
        <f>IF(שבוע_בדילוג[[#This Row],[וסת השבוע]]=1,IF(שבוע_בדילוג[[#This Row],[וסת השבוע וההפלגה ביחד]]=1,M537+1,0),IF(AND(שבוע_בדילוג[[#This Row],[CycleNumber]]&gt;B537,שבוע_בדילוג[[#This Row],[CycleNumber]]&gt;1),IF(שבוע_בדילוג[[#This Row],[וסת השבוע פעיל?]]&lt;&gt;"",M537+1,""),""))</f>
        <v/>
      </c>
      <c r="N538" s="1" t="str">
        <f>IF(שבוע_בדילוג[[#This Row],[וסת השבוע פעיל?2]]="","",IF(AND(שבוע_בדילוג[[#This Row],[וסת השבוע פעיל?]]&lt;&gt;"",שבוע_בדילוג[[#This Row],[CycleNumber]]&lt;B539,B539&lt;&gt;"",שבוע_בדילוג[[#This Row],[וסת השבוע פעיל?]]&lt;3),IF(L539=0,IF(AND(שבוע_בדילוג[[#This Row],[וסת השבוע פעיל?]]&gt;0,J539=1),0,1),0),""))</f>
        <v/>
      </c>
      <c r="O538" s="1" t="str">
        <f t="shared" si="56"/>
        <v/>
      </c>
      <c r="P538" s="1" t="str">
        <f>IF(AND(שבוע_בדילוג[[#This Row],[חיזוי - שבוע]]=1,K539=1),1,"")</f>
        <v/>
      </c>
      <c r="Q538" s="1" t="str">
        <f>IF(AND(שבוע_בדילוג[[#This Row],[וסת השבוע פעיל?]]&lt;3,OR(שבוע_בדילוג[[#This Row],[CycleNumber]]&gt;B539,B539="")),1,"")</f>
        <v/>
      </c>
      <c r="R538" s="1" t="str">
        <f>IF(AND(שבוע_בדילוג[[#This Row],[חיזוי - שבוע]]&lt;&gt;"",שבוע_בדילוג[[#This Row],[וסת השבוע פעיל?2]]=""),1,"")</f>
        <v/>
      </c>
      <c r="S538" s="1" t="str">
        <f>IF(שבוע_בדילוג[[#This Row],[האישה קבעה וסת שבוע בדילוג?]]=1,IF(שבוע_בדילוג[[#This Row],[וסת השבוע פעיל?]]&lt;3,1,0),"")</f>
        <v/>
      </c>
      <c r="T5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8" s="1">
        <f t="shared" si="53"/>
        <v>0</v>
      </c>
      <c r="V538" s="1">
        <f t="shared" si="54"/>
        <v>0</v>
      </c>
      <c r="W538" s="1" t="str">
        <f t="shared" si="55"/>
        <v/>
      </c>
      <c r="X538" s="1" t="str">
        <f>IF(שבוע_בדילוג[[#This Row],[3 הפלגות זהות]]="","",IF(שבוע_בדילוג[[#This Row],[3 הפלגות זהות]]=1,שבוע_בדילוג[[#This Row],[LengthofCycle]],X537))</f>
        <v/>
      </c>
      <c r="Z538" s="1" t="str">
        <f>IF(OR(שבוע_בדילוג[[#This Row],[הווסת פעיל?]]=0,שבוע_בדילוג[[#This Row],[הווסת פעיל?]]=""),"",SUM(Z537,שבוע_בדילוג[[#This Row],[הווסת פעיל?]]))</f>
        <v/>
      </c>
      <c r="AA538" s="1" t="str">
        <f>IF(AND(שבוע_בדילוג[[#This Row],[כמה מחזורים עד עקירה]]&lt;&gt;"",Z539=""),שבוע_בדילוג[[#This Row],[כמה מחזורים עד עקירה]],"")</f>
        <v/>
      </c>
      <c r="AB538" s="1" t="str">
        <f>IF(AND(שבוע_בדילוג[[#This Row],[הווסת פעיל?]]=1,שבוע_בדילוג[[#This Row],[וסת קבוע אחרון]]&lt;&gt;X537),שבוע_בדילוג[[#This Row],[וסת קבוע אחרון]],"")</f>
        <v/>
      </c>
      <c r="AC538" s="1" t="str">
        <f>IF(AND(שבוע_בדילוג[[#This Row],[הווסת פעיל?]]=1,Y537=0,שבוע_בדילוג[[#This Row],[וסת קבוע אחרון]]=X537),שבוע_בדילוג[[#This Row],[וסת קבוע אחרון]],"")</f>
        <v/>
      </c>
      <c r="AD538" s="1" t="str">
        <f>IF(AND(שבוע_בדילוג[[#This Row],[הווסת פעיל?]]=1,Y537=0,שבוע_בדילוג[[#This Row],[וסת קבוע אחרון]]&lt;&gt;X537),1,"")</f>
        <v/>
      </c>
      <c r="AE538" s="1" t="str">
        <f>IF(AND(שבוע_בדילוג[[#This Row],[הווסת פעיל?]]&lt;&gt;"",B539=1),שבוע_בדילוג[[#This Row],[CycleNumber]],"")</f>
        <v/>
      </c>
      <c r="AF538" s="1" t="str">
        <f>IF(AND(שבוע_בדילוג[[#This Row],[הווסת פעיל?]]&lt;&gt;"",Y537=""),שבוע_בדילוג[[#This Row],[CycleNumber]],"")</f>
        <v/>
      </c>
      <c r="AG538" s="1" t="str">
        <f>IF(B539=1,"",IF(שבוע_בדילוג[[#This Row],[הווסת פעיל?]]=1,IF(שבוע_בדילוג[[#This Row],[וסת קבוע אחרון]]=F539,1,0),""))</f>
        <v/>
      </c>
      <c r="AH538" s="1" t="str">
        <f>IF(B539=1,"",IF(שבוע_בדילוג[[#This Row],[הווסת פעיל?]]=1,IF(OR(שבוע_בדילוג[[#This Row],[וסת קבוע אחרון]]=F539,F539=שבוע_בדילוג[[#This Row],[LengthofCycle]]),1,0),""))</f>
        <v/>
      </c>
      <c r="AI538" s="1" t="str">
        <f>IF(B539=1,"",IF(שבוע_בדילוג[[#This Row],[הווסת פעיל?]]=1,IF(OR(שבוע_בדילוג[[#This Row],[וסת קבוע אחרון]]=F539,F539=שבוע_בדילוג[[#This Row],[LengthofCycle]],AND(שבוע_בדילוג[[#This Row],[LengthofCycle]]&lt;&gt;שבוע_בדילוג[[#This Row],[וסת קבוע אחרון]],OR(F539=28,F539=29))),1,0),""))</f>
        <v/>
      </c>
      <c r="AJ538" s="1" t="str">
        <f>IF(AND(שבוע_בדילוג[[#This Row],[הווסת פעיל?]]=1,B539=1),1,"")</f>
        <v/>
      </c>
      <c r="AK538" s="4">
        <f>IF(AND(שבוע_בדילוג[[#This Row],[הווסת פעיל?]]&lt;&gt;1,B539&lt;&gt;1,B539&lt;&gt;""),IF(שבוע_בדילוג[[#This Row],[LengthofCycle]]=F539,1,0),"")</f>
        <v>0</v>
      </c>
      <c r="AL538" s="4">
        <f>IF(AND(שבוע_בדילוג[[#This Row],[הווסת פעיל?]]&lt;&gt;1,B539&lt;&gt;1,B539&lt;&gt;""),IF(OR(שבוע_בדילוג[[#This Row],[LengthofCycle]]=F539,F539=29),1,0),"")</f>
        <v>0</v>
      </c>
      <c r="AM538" s="4">
        <f>IF(AND(שבוע_בדילוג[[#This Row],[הווסת פעיל?]]&lt;&gt;1,B539&lt;&gt;1,B539&lt;&gt;""),IF(OR(שבוע_בדילוג[[#This Row],[LengthofCycle]]=F539,F539=29,F539=28),1,0),"")</f>
        <v>0</v>
      </c>
    </row>
    <row r="539" spans="1:39" x14ac:dyDescent="0.25">
      <c r="A539" s="1" t="s">
        <v>102</v>
      </c>
      <c r="B539" s="1">
        <v>5</v>
      </c>
      <c r="C539" s="1">
        <v>1</v>
      </c>
      <c r="D539" s="1">
        <v>1</v>
      </c>
      <c r="E539" s="1">
        <v>0</v>
      </c>
      <c r="F539" s="1">
        <v>24</v>
      </c>
      <c r="H539" s="1">
        <f>שבוע_בדילוג[[#This Row],[LengthofCycle]]+1</f>
        <v>25</v>
      </c>
      <c r="I539" s="1" t="str">
        <f>IF(IFERROR(LOOKUP(שבוע_בדילוג[[#This Row],[ClientID]],קביעויות[השבוע בדילוג]),FALSE)=שבוע_בדילוג[[#This Row],[ClientID]],1,"")</f>
        <v/>
      </c>
      <c r="J539" s="1" t="str">
        <f>IF(AND(שבוע_בדילוג[[#This Row],[CycleNumber]]&gt;1,OR(B540="",שבוע_בדילוג[[#This Row],[CycleNumber]]&gt;B538)),IF(OR(AND(שבוע_בדילוג[[#This Row],[LengthofCycle]]=29,F538=29),AND(שבוע_בדילוג[[#This Row],[LengthofCycle]]=36,F538=36)),1,""),"")</f>
        <v/>
      </c>
      <c r="K539" s="1" t="str">
        <f>IF(AND(שבוע_בדילוג[[#This Row],[וסת השבוע]]=1,J538=1,שבוע_בדילוג[[#This Row],[CycleNumber]]&gt;B538),1,"")</f>
        <v/>
      </c>
      <c r="L539" s="1" t="str">
        <f>IF(שבוע_בדילוג[[#This Row],[CycleNumber]]=1,"",IF(שבוע_בדילוג[[#This Row],[וסת השבוע]]=1,0,IF(L538="","",IF(L538=0,IF(שבוע_בדילוג[[#This Row],[LengthofCycle]]=29,0,1),IF(L538=1,IF(שבוע_בדילוג[[#This Row],[LengthofCycle]]+F538=29*2,0,2),IF(L538=2,IF(שבוע_בדילוג[[#This Row],[LengthofCycle]]+F538+F537=29*3,0,3),""))))))</f>
        <v/>
      </c>
      <c r="M539" s="1" t="str">
        <f>IF(שבוע_בדילוג[[#This Row],[וסת השבוע]]=1,IF(שבוע_בדילוג[[#This Row],[וסת השבוע וההפלגה ביחד]]=1,M538+1,0),IF(AND(שבוע_בדילוג[[#This Row],[CycleNumber]]&gt;B538,שבוע_בדילוג[[#This Row],[CycleNumber]]&gt;1),IF(שבוע_בדילוג[[#This Row],[וסת השבוע פעיל?]]&lt;&gt;"",M538+1,""),""))</f>
        <v/>
      </c>
      <c r="N539" s="1" t="str">
        <f>IF(שבוע_בדילוג[[#This Row],[וסת השבוע פעיל?2]]="","",IF(AND(שבוע_בדילוג[[#This Row],[וסת השבוע פעיל?]]&lt;&gt;"",שבוע_בדילוג[[#This Row],[CycleNumber]]&lt;B540,B540&lt;&gt;"",שבוע_בדילוג[[#This Row],[וסת השבוע פעיל?]]&lt;3),IF(L540=0,IF(AND(שבוע_בדילוג[[#This Row],[וסת השבוע פעיל?]]&gt;0,J540=1),0,1),0),""))</f>
        <v/>
      </c>
      <c r="O539" s="1" t="str">
        <f t="shared" si="56"/>
        <v/>
      </c>
      <c r="P539" s="1" t="str">
        <f>IF(AND(שבוע_בדילוג[[#This Row],[חיזוי - שבוע]]=1,K540=1),1,"")</f>
        <v/>
      </c>
      <c r="Q539" s="1" t="str">
        <f>IF(AND(שבוע_בדילוג[[#This Row],[וסת השבוע פעיל?]]&lt;3,OR(שבוע_בדילוג[[#This Row],[CycleNumber]]&gt;B540,B540="")),1,"")</f>
        <v/>
      </c>
      <c r="R539" s="1" t="str">
        <f>IF(AND(שבוע_בדילוג[[#This Row],[חיזוי - שבוע]]&lt;&gt;"",שבוע_בדילוג[[#This Row],[וסת השבוע פעיל?2]]=""),1,"")</f>
        <v/>
      </c>
      <c r="S539" s="1" t="str">
        <f>IF(שבוע_בדילוג[[#This Row],[האישה קבעה וסת שבוע בדילוג?]]=1,IF(שבוע_בדילוג[[#This Row],[וסת השבוע פעיל?]]&lt;3,1,0),"")</f>
        <v/>
      </c>
      <c r="T5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39" s="1">
        <f t="shared" si="53"/>
        <v>0</v>
      </c>
      <c r="V539" s="1">
        <f t="shared" si="54"/>
        <v>0</v>
      </c>
      <c r="W539" s="1">
        <f t="shared" si="55"/>
        <v>0</v>
      </c>
      <c r="X539" s="1" t="str">
        <f>IF(שבוע_בדילוג[[#This Row],[3 הפלגות זהות]]="","",IF(שבוע_בדילוג[[#This Row],[3 הפלגות זהות]]=1,שבוע_בדילוג[[#This Row],[LengthofCycle]],X538))</f>
        <v/>
      </c>
      <c r="Z539" s="1" t="str">
        <f>IF(OR(שבוע_בדילוג[[#This Row],[הווסת פעיל?]]=0,שבוע_בדילוג[[#This Row],[הווסת פעיל?]]=""),"",SUM(Z538,שבוע_בדילוג[[#This Row],[הווסת פעיל?]]))</f>
        <v/>
      </c>
      <c r="AA539" s="1" t="str">
        <f>IF(AND(שבוע_בדילוג[[#This Row],[כמה מחזורים עד עקירה]]&lt;&gt;"",Z540=""),שבוע_בדילוג[[#This Row],[כמה מחזורים עד עקירה]],"")</f>
        <v/>
      </c>
      <c r="AB539" s="1" t="str">
        <f>IF(AND(שבוע_בדילוג[[#This Row],[הווסת פעיל?]]=1,שבוע_בדילוג[[#This Row],[וסת קבוע אחרון]]&lt;&gt;X538),שבוע_בדילוג[[#This Row],[וסת קבוע אחרון]],"")</f>
        <v/>
      </c>
      <c r="AC539" s="1" t="str">
        <f>IF(AND(שבוע_בדילוג[[#This Row],[הווסת פעיל?]]=1,Y538=0,שבוע_בדילוג[[#This Row],[וסת קבוע אחרון]]=X538),שבוע_בדילוג[[#This Row],[וסת קבוע אחרון]],"")</f>
        <v/>
      </c>
      <c r="AD539" s="1" t="str">
        <f>IF(AND(שבוע_בדילוג[[#This Row],[הווסת פעיל?]]=1,Y538=0,שבוע_בדילוג[[#This Row],[וסת קבוע אחרון]]&lt;&gt;X538),1,"")</f>
        <v/>
      </c>
      <c r="AE539" s="1" t="str">
        <f>IF(AND(שבוע_בדילוג[[#This Row],[הווסת פעיל?]]&lt;&gt;"",B540=1),שבוע_בדילוג[[#This Row],[CycleNumber]],"")</f>
        <v/>
      </c>
      <c r="AF539" s="1" t="str">
        <f>IF(AND(שבוע_בדילוג[[#This Row],[הווסת פעיל?]]&lt;&gt;"",Y538=""),שבוע_בדילוג[[#This Row],[CycleNumber]],"")</f>
        <v/>
      </c>
      <c r="AG539" s="1" t="str">
        <f>IF(B540=1,"",IF(שבוע_בדילוג[[#This Row],[הווסת פעיל?]]=1,IF(שבוע_בדילוג[[#This Row],[וסת קבוע אחרון]]=F540,1,0),""))</f>
        <v/>
      </c>
      <c r="AH539" s="1" t="str">
        <f>IF(B540=1,"",IF(שבוע_בדילוג[[#This Row],[הווסת פעיל?]]=1,IF(OR(שבוע_בדילוג[[#This Row],[וסת קבוע אחרון]]=F540,F540=שבוע_בדילוג[[#This Row],[LengthofCycle]]),1,0),""))</f>
        <v/>
      </c>
      <c r="AI539" s="1" t="str">
        <f>IF(B540=1,"",IF(שבוע_בדילוג[[#This Row],[הווסת פעיל?]]=1,IF(OR(שבוע_בדילוג[[#This Row],[וסת קבוע אחרון]]=F540,F540=שבוע_בדילוג[[#This Row],[LengthofCycle]],AND(שבוע_בדילוג[[#This Row],[LengthofCycle]]&lt;&gt;שבוע_בדילוג[[#This Row],[וסת קבוע אחרון]],OR(F540=28,F540=29))),1,0),""))</f>
        <v/>
      </c>
      <c r="AJ539" s="1" t="str">
        <f>IF(AND(שבוע_בדילוג[[#This Row],[הווסת פעיל?]]=1,B540=1),1,"")</f>
        <v/>
      </c>
      <c r="AK539" s="4">
        <f>IF(AND(שבוע_בדילוג[[#This Row],[הווסת פעיל?]]&lt;&gt;1,B540&lt;&gt;1,B540&lt;&gt;""),IF(שבוע_בדילוג[[#This Row],[LengthofCycle]]=F540,1,0),"")</f>
        <v>0</v>
      </c>
      <c r="AL539" s="4">
        <f>IF(AND(שבוע_בדילוג[[#This Row],[הווסת פעיל?]]&lt;&gt;1,B540&lt;&gt;1,B540&lt;&gt;""),IF(OR(שבוע_בדילוג[[#This Row],[LengthofCycle]]=F540,F540=29),1,0),"")</f>
        <v>0</v>
      </c>
      <c r="AM539" s="4">
        <f>IF(AND(שבוע_בדילוג[[#This Row],[הווסת פעיל?]]&lt;&gt;1,B540&lt;&gt;1,B540&lt;&gt;""),IF(OR(שבוע_בדילוג[[#This Row],[LengthofCycle]]=F540,F540=29,F540=28),1,0),"")</f>
        <v>0</v>
      </c>
    </row>
    <row r="540" spans="1:39" x14ac:dyDescent="0.25">
      <c r="A540" s="1" t="s">
        <v>102</v>
      </c>
      <c r="B540" s="1">
        <v>6</v>
      </c>
      <c r="C540" s="1">
        <v>1</v>
      </c>
      <c r="D540" s="1">
        <v>1</v>
      </c>
      <c r="E540" s="1">
        <v>0</v>
      </c>
      <c r="F540" s="1">
        <v>26</v>
      </c>
      <c r="H540" s="1">
        <f>שבוע_בדילוג[[#This Row],[LengthofCycle]]+1</f>
        <v>27</v>
      </c>
      <c r="I540" s="1" t="str">
        <f>IF(IFERROR(LOOKUP(שבוע_בדילוג[[#This Row],[ClientID]],קביעויות[השבוע בדילוג]),FALSE)=שבוע_בדילוג[[#This Row],[ClientID]],1,"")</f>
        <v/>
      </c>
      <c r="J540" s="1" t="str">
        <f>IF(AND(שבוע_בדילוג[[#This Row],[CycleNumber]]&gt;1,OR(B541="",שבוע_בדילוג[[#This Row],[CycleNumber]]&gt;B539)),IF(OR(AND(שבוע_בדילוג[[#This Row],[LengthofCycle]]=29,F539=29),AND(שבוע_בדילוג[[#This Row],[LengthofCycle]]=36,F539=36)),1,""),"")</f>
        <v/>
      </c>
      <c r="K540" s="1" t="str">
        <f>IF(AND(שבוע_בדילוג[[#This Row],[וסת השבוע]]=1,J539=1,שבוע_בדילוג[[#This Row],[CycleNumber]]&gt;B539),1,"")</f>
        <v/>
      </c>
      <c r="L540" s="1" t="str">
        <f>IF(שבוע_בדילוג[[#This Row],[CycleNumber]]=1,"",IF(שבוע_בדילוג[[#This Row],[וסת השבוע]]=1,0,IF(L539="","",IF(L539=0,IF(שבוע_בדילוג[[#This Row],[LengthofCycle]]=29,0,1),IF(L539=1,IF(שבוע_בדילוג[[#This Row],[LengthofCycle]]+F539=29*2,0,2),IF(L539=2,IF(שבוע_בדילוג[[#This Row],[LengthofCycle]]+F539+F538=29*3,0,3),""))))))</f>
        <v/>
      </c>
      <c r="M540" s="1" t="str">
        <f>IF(שבוע_בדילוג[[#This Row],[וסת השבוע]]=1,IF(שבוע_בדילוג[[#This Row],[וסת השבוע וההפלגה ביחד]]=1,M539+1,0),IF(AND(שבוע_בדילוג[[#This Row],[CycleNumber]]&gt;B539,שבוע_בדילוג[[#This Row],[CycleNumber]]&gt;1),IF(שבוע_בדילוג[[#This Row],[וסת השבוע פעיל?]]&lt;&gt;"",M539+1,""),""))</f>
        <v/>
      </c>
      <c r="N540" s="1" t="str">
        <f>IF(שבוע_בדילוג[[#This Row],[וסת השבוע פעיל?2]]="","",IF(AND(שבוע_בדילוג[[#This Row],[וסת השבוע פעיל?]]&lt;&gt;"",שבוע_בדילוג[[#This Row],[CycleNumber]]&lt;B541,B541&lt;&gt;"",שבוע_בדילוג[[#This Row],[וסת השבוע פעיל?]]&lt;3),IF(L541=0,IF(AND(שבוע_בדילוג[[#This Row],[וסת השבוע פעיל?]]&gt;0,J541=1),0,1),0),""))</f>
        <v/>
      </c>
      <c r="O540" s="1" t="str">
        <f t="shared" si="56"/>
        <v/>
      </c>
      <c r="P540" s="1" t="str">
        <f>IF(AND(שבוע_בדילוג[[#This Row],[חיזוי - שבוע]]=1,K541=1),1,"")</f>
        <v/>
      </c>
      <c r="Q540" s="1" t="str">
        <f>IF(AND(שבוע_בדילוג[[#This Row],[וסת השבוע פעיל?]]&lt;3,OR(שבוע_בדילוג[[#This Row],[CycleNumber]]&gt;B541,B541="")),1,"")</f>
        <v/>
      </c>
      <c r="R540" s="1" t="str">
        <f>IF(AND(שבוע_בדילוג[[#This Row],[חיזוי - שבוע]]&lt;&gt;"",שבוע_בדילוג[[#This Row],[וסת השבוע פעיל?2]]=""),1,"")</f>
        <v/>
      </c>
      <c r="S540" s="1" t="str">
        <f>IF(שבוע_בדילוג[[#This Row],[האישה קבעה וסת שבוע בדילוג?]]=1,IF(שבוע_בדילוג[[#This Row],[וסת השבוע פעיל?]]&lt;3,1,0),"")</f>
        <v/>
      </c>
      <c r="T5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0" s="1">
        <f t="shared" si="53"/>
        <v>0</v>
      </c>
      <c r="V540" s="1">
        <f t="shared" si="54"/>
        <v>0</v>
      </c>
      <c r="W540" s="1">
        <f t="shared" si="55"/>
        <v>0</v>
      </c>
      <c r="X540" s="1" t="str">
        <f>IF(שבוע_בדילוג[[#This Row],[3 הפלגות זהות]]="","",IF(שבוע_בדילוג[[#This Row],[3 הפלגות זהות]]=1,שבוע_בדילוג[[#This Row],[LengthofCycle]],X539))</f>
        <v/>
      </c>
      <c r="Z540" s="1" t="str">
        <f>IF(OR(שבוע_בדילוג[[#This Row],[הווסת פעיל?]]=0,שבוע_בדילוג[[#This Row],[הווסת פעיל?]]=""),"",SUM(Z539,שבוע_בדילוג[[#This Row],[הווסת פעיל?]]))</f>
        <v/>
      </c>
      <c r="AA540" s="1" t="str">
        <f>IF(AND(שבוע_בדילוג[[#This Row],[כמה מחזורים עד עקירה]]&lt;&gt;"",Z541=""),שבוע_בדילוג[[#This Row],[כמה מחזורים עד עקירה]],"")</f>
        <v/>
      </c>
      <c r="AB540" s="1" t="str">
        <f>IF(AND(שבוע_בדילוג[[#This Row],[הווסת פעיל?]]=1,שבוע_בדילוג[[#This Row],[וסת קבוע אחרון]]&lt;&gt;X539),שבוע_בדילוג[[#This Row],[וסת קבוע אחרון]],"")</f>
        <v/>
      </c>
      <c r="AC540" s="1" t="str">
        <f>IF(AND(שבוע_בדילוג[[#This Row],[הווסת פעיל?]]=1,Y539=0,שבוע_בדילוג[[#This Row],[וסת קבוע אחרון]]=X539),שבוע_בדילוג[[#This Row],[וסת קבוע אחרון]],"")</f>
        <v/>
      </c>
      <c r="AD540" s="1" t="str">
        <f>IF(AND(שבוע_בדילוג[[#This Row],[הווסת פעיל?]]=1,Y539=0,שבוע_בדילוג[[#This Row],[וסת קבוע אחרון]]&lt;&gt;X539),1,"")</f>
        <v/>
      </c>
      <c r="AE540" s="1" t="str">
        <f>IF(AND(שבוע_בדילוג[[#This Row],[הווסת פעיל?]]&lt;&gt;"",B541=1),שבוע_בדילוג[[#This Row],[CycleNumber]],"")</f>
        <v/>
      </c>
      <c r="AF540" s="1" t="str">
        <f>IF(AND(שבוע_בדילוג[[#This Row],[הווסת פעיל?]]&lt;&gt;"",Y539=""),שבוע_בדילוג[[#This Row],[CycleNumber]],"")</f>
        <v/>
      </c>
      <c r="AG540" s="1" t="str">
        <f>IF(B541=1,"",IF(שבוע_בדילוג[[#This Row],[הווסת פעיל?]]=1,IF(שבוע_בדילוג[[#This Row],[וסת קבוע אחרון]]=F541,1,0),""))</f>
        <v/>
      </c>
      <c r="AH540" s="1" t="str">
        <f>IF(B541=1,"",IF(שבוע_בדילוג[[#This Row],[הווסת פעיל?]]=1,IF(OR(שבוע_בדילוג[[#This Row],[וסת קבוע אחרון]]=F541,F541=שבוע_בדילוג[[#This Row],[LengthofCycle]]),1,0),""))</f>
        <v/>
      </c>
      <c r="AI540" s="1" t="str">
        <f>IF(B541=1,"",IF(שבוע_בדילוג[[#This Row],[הווסת פעיל?]]=1,IF(OR(שבוע_בדילוג[[#This Row],[וסת קבוע אחרון]]=F541,F541=שבוע_בדילוג[[#This Row],[LengthofCycle]],AND(שבוע_בדילוג[[#This Row],[LengthofCycle]]&lt;&gt;שבוע_בדילוג[[#This Row],[וסת קבוע אחרון]],OR(F541=28,F541=29))),1,0),""))</f>
        <v/>
      </c>
      <c r="AJ540" s="1" t="str">
        <f>IF(AND(שבוע_בדילוג[[#This Row],[הווסת פעיל?]]=1,B541=1),1,"")</f>
        <v/>
      </c>
      <c r="AK540" s="4">
        <f>IF(AND(שבוע_בדילוג[[#This Row],[הווסת פעיל?]]&lt;&gt;1,B541&lt;&gt;1,B541&lt;&gt;""),IF(שבוע_בדילוג[[#This Row],[LengthofCycle]]=F541,1,0),"")</f>
        <v>0</v>
      </c>
      <c r="AL540" s="4">
        <f>IF(AND(שבוע_בדילוג[[#This Row],[הווסת פעיל?]]&lt;&gt;1,B541&lt;&gt;1,B541&lt;&gt;""),IF(OR(שבוע_בדילוג[[#This Row],[LengthofCycle]]=F541,F541=29),1,0),"")</f>
        <v>0</v>
      </c>
      <c r="AM540" s="4">
        <f>IF(AND(שבוע_בדילוג[[#This Row],[הווסת פעיל?]]&lt;&gt;1,B541&lt;&gt;1,B541&lt;&gt;""),IF(OR(שבוע_בדילוג[[#This Row],[LengthofCycle]]=F541,F541=29,F541=28),1,0),"")</f>
        <v>0</v>
      </c>
    </row>
    <row r="541" spans="1:39" x14ac:dyDescent="0.25">
      <c r="A541" s="1" t="s">
        <v>102</v>
      </c>
      <c r="B541" s="1">
        <v>7</v>
      </c>
      <c r="C541" s="1">
        <v>1</v>
      </c>
      <c r="D541" s="1">
        <v>1</v>
      </c>
      <c r="E541" s="1">
        <v>0</v>
      </c>
      <c r="F541" s="1">
        <v>31</v>
      </c>
      <c r="H541" s="1">
        <f>שבוע_בדילוג[[#This Row],[LengthofCycle]]+1</f>
        <v>32</v>
      </c>
      <c r="I541" s="1" t="str">
        <f>IF(IFERROR(LOOKUP(שבוע_בדילוג[[#This Row],[ClientID]],קביעויות[השבוע בדילוג]),FALSE)=שבוע_בדילוג[[#This Row],[ClientID]],1,"")</f>
        <v/>
      </c>
      <c r="J541" s="1" t="str">
        <f>IF(AND(שבוע_בדילוג[[#This Row],[CycleNumber]]&gt;1,OR(B542="",שבוע_בדילוג[[#This Row],[CycleNumber]]&gt;B540)),IF(OR(AND(שבוע_בדילוג[[#This Row],[LengthofCycle]]=29,F540=29),AND(שבוע_בדילוג[[#This Row],[LengthofCycle]]=36,F540=36)),1,""),"")</f>
        <v/>
      </c>
      <c r="K541" s="1" t="str">
        <f>IF(AND(שבוע_בדילוג[[#This Row],[וסת השבוע]]=1,J540=1,שבוע_בדילוג[[#This Row],[CycleNumber]]&gt;B540),1,"")</f>
        <v/>
      </c>
      <c r="L541" s="1" t="str">
        <f>IF(שבוע_בדילוג[[#This Row],[CycleNumber]]=1,"",IF(שבוע_בדילוג[[#This Row],[וסת השבוע]]=1,0,IF(L540="","",IF(L540=0,IF(שבוע_בדילוג[[#This Row],[LengthofCycle]]=29,0,1),IF(L540=1,IF(שבוע_בדילוג[[#This Row],[LengthofCycle]]+F540=29*2,0,2),IF(L540=2,IF(שבוע_בדילוג[[#This Row],[LengthofCycle]]+F540+F539=29*3,0,3),""))))))</f>
        <v/>
      </c>
      <c r="M541" s="1" t="str">
        <f>IF(שבוע_בדילוג[[#This Row],[וסת השבוע]]=1,IF(שבוע_בדילוג[[#This Row],[וסת השבוע וההפלגה ביחד]]=1,M540+1,0),IF(AND(שבוע_בדילוג[[#This Row],[CycleNumber]]&gt;B540,שבוע_בדילוג[[#This Row],[CycleNumber]]&gt;1),IF(שבוע_בדילוג[[#This Row],[וסת השבוע פעיל?]]&lt;&gt;"",M540+1,""),""))</f>
        <v/>
      </c>
      <c r="N541" s="1" t="str">
        <f>IF(שבוע_בדילוג[[#This Row],[וסת השבוע פעיל?2]]="","",IF(AND(שבוע_בדילוג[[#This Row],[וסת השבוע פעיל?]]&lt;&gt;"",שבוע_בדילוג[[#This Row],[CycleNumber]]&lt;B542,B542&lt;&gt;"",שבוע_בדילוג[[#This Row],[וסת השבוע פעיל?]]&lt;3),IF(L542=0,IF(AND(שבוע_בדילוג[[#This Row],[וסת השבוע פעיל?]]&gt;0,J542=1),0,1),0),""))</f>
        <v/>
      </c>
      <c r="O541" s="1" t="str">
        <f t="shared" si="56"/>
        <v/>
      </c>
      <c r="P541" s="1" t="str">
        <f>IF(AND(שבוע_בדילוג[[#This Row],[חיזוי - שבוע]]=1,K542=1),1,"")</f>
        <v/>
      </c>
      <c r="Q541" s="1" t="str">
        <f>IF(AND(שבוע_בדילוג[[#This Row],[וסת השבוע פעיל?]]&lt;3,OR(שבוע_בדילוג[[#This Row],[CycleNumber]]&gt;B542,B542="")),1,"")</f>
        <v/>
      </c>
      <c r="R541" s="1" t="str">
        <f>IF(AND(שבוע_בדילוג[[#This Row],[חיזוי - שבוע]]&lt;&gt;"",שבוע_בדילוג[[#This Row],[וסת השבוע פעיל?2]]=""),1,"")</f>
        <v/>
      </c>
      <c r="S541" s="1" t="str">
        <f>IF(שבוע_בדילוג[[#This Row],[האישה קבעה וסת שבוע בדילוג?]]=1,IF(שבוע_בדילוג[[#This Row],[וסת השבוע פעיל?]]&lt;3,1,0),"")</f>
        <v/>
      </c>
      <c r="T5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1" s="1">
        <f t="shared" si="53"/>
        <v>0</v>
      </c>
      <c r="V541" s="1">
        <f t="shared" si="54"/>
        <v>0</v>
      </c>
      <c r="W541" s="1">
        <f t="shared" si="55"/>
        <v>0</v>
      </c>
      <c r="X541" s="1" t="str">
        <f>IF(שבוע_בדילוג[[#This Row],[3 הפלגות זהות]]="","",IF(שבוע_בדילוג[[#This Row],[3 הפלגות זהות]]=1,שבוע_בדילוג[[#This Row],[LengthofCycle]],X540))</f>
        <v/>
      </c>
      <c r="Z541" s="1" t="str">
        <f>IF(OR(שבוע_בדילוג[[#This Row],[הווסת פעיל?]]=0,שבוע_בדילוג[[#This Row],[הווסת פעיל?]]=""),"",SUM(Z540,שבוע_בדילוג[[#This Row],[הווסת פעיל?]]))</f>
        <v/>
      </c>
      <c r="AA541" s="1" t="str">
        <f>IF(AND(שבוע_בדילוג[[#This Row],[כמה מחזורים עד עקירה]]&lt;&gt;"",Z542=""),שבוע_בדילוג[[#This Row],[כמה מחזורים עד עקירה]],"")</f>
        <v/>
      </c>
      <c r="AB541" s="1" t="str">
        <f>IF(AND(שבוע_בדילוג[[#This Row],[הווסת פעיל?]]=1,שבוע_בדילוג[[#This Row],[וסת קבוע אחרון]]&lt;&gt;X540),שבוע_בדילוג[[#This Row],[וסת קבוע אחרון]],"")</f>
        <v/>
      </c>
      <c r="AC541" s="1" t="str">
        <f>IF(AND(שבוע_בדילוג[[#This Row],[הווסת פעיל?]]=1,Y540=0,שבוע_בדילוג[[#This Row],[וסת קבוע אחרון]]=X540),שבוע_בדילוג[[#This Row],[וסת קבוע אחרון]],"")</f>
        <v/>
      </c>
      <c r="AD541" s="1" t="str">
        <f>IF(AND(שבוע_בדילוג[[#This Row],[הווסת פעיל?]]=1,Y540=0,שבוע_בדילוג[[#This Row],[וסת קבוע אחרון]]&lt;&gt;X540),1,"")</f>
        <v/>
      </c>
      <c r="AE541" s="1" t="str">
        <f>IF(AND(שבוע_בדילוג[[#This Row],[הווסת פעיל?]]&lt;&gt;"",B542=1),שבוע_בדילוג[[#This Row],[CycleNumber]],"")</f>
        <v/>
      </c>
      <c r="AF541" s="1" t="str">
        <f>IF(AND(שבוע_בדילוג[[#This Row],[הווסת פעיל?]]&lt;&gt;"",Y540=""),שבוע_בדילוג[[#This Row],[CycleNumber]],"")</f>
        <v/>
      </c>
      <c r="AG541" s="1" t="str">
        <f>IF(B542=1,"",IF(שבוע_בדילוג[[#This Row],[הווסת פעיל?]]=1,IF(שבוע_בדילוג[[#This Row],[וסת קבוע אחרון]]=F542,1,0),""))</f>
        <v/>
      </c>
      <c r="AH541" s="1" t="str">
        <f>IF(B542=1,"",IF(שבוע_בדילוג[[#This Row],[הווסת פעיל?]]=1,IF(OR(שבוע_בדילוג[[#This Row],[וסת קבוע אחרון]]=F542,F542=שבוע_בדילוג[[#This Row],[LengthofCycle]]),1,0),""))</f>
        <v/>
      </c>
      <c r="AI541" s="1" t="str">
        <f>IF(B542=1,"",IF(שבוע_בדילוג[[#This Row],[הווסת פעיל?]]=1,IF(OR(שבוע_בדילוג[[#This Row],[וסת קבוע אחרון]]=F542,F542=שבוע_בדילוג[[#This Row],[LengthofCycle]],AND(שבוע_בדילוג[[#This Row],[LengthofCycle]]&lt;&gt;שבוע_בדילוג[[#This Row],[וסת קבוע אחרון]],OR(F542=28,F542=29))),1,0),""))</f>
        <v/>
      </c>
      <c r="AJ541" s="1" t="str">
        <f>IF(AND(שבוע_בדילוג[[#This Row],[הווסת פעיל?]]=1,B542=1),1,"")</f>
        <v/>
      </c>
      <c r="AK541" s="4">
        <f>IF(AND(שבוע_בדילוג[[#This Row],[הווסת פעיל?]]&lt;&gt;1,B542&lt;&gt;1,B542&lt;&gt;""),IF(שבוע_בדילוג[[#This Row],[LengthofCycle]]=F542,1,0),"")</f>
        <v>0</v>
      </c>
      <c r="AL541" s="4">
        <f>IF(AND(שבוע_בדילוג[[#This Row],[הווסת פעיל?]]&lt;&gt;1,B542&lt;&gt;1,B542&lt;&gt;""),IF(OR(שבוע_בדילוג[[#This Row],[LengthofCycle]]=F542,F542=29),1,0),"")</f>
        <v>0</v>
      </c>
      <c r="AM541" s="4">
        <f>IF(AND(שבוע_בדילוג[[#This Row],[הווסת פעיל?]]&lt;&gt;1,B542&lt;&gt;1,B542&lt;&gt;""),IF(OR(שבוע_בדילוג[[#This Row],[LengthofCycle]]=F542,F542=29,F542=28),1,0),"")</f>
        <v>0</v>
      </c>
    </row>
    <row r="542" spans="1:39" x14ac:dyDescent="0.25">
      <c r="A542" s="1" t="s">
        <v>102</v>
      </c>
      <c r="B542" s="1">
        <v>8</v>
      </c>
      <c r="C542" s="1">
        <v>1</v>
      </c>
      <c r="D542" s="1">
        <v>1</v>
      </c>
      <c r="E542" s="1">
        <v>0</v>
      </c>
      <c r="F542" s="1">
        <v>22</v>
      </c>
      <c r="H542" s="1">
        <f>שבוע_בדילוג[[#This Row],[LengthofCycle]]+1</f>
        <v>23</v>
      </c>
      <c r="I542" s="1" t="str">
        <f>IF(IFERROR(LOOKUP(שבוע_בדילוג[[#This Row],[ClientID]],קביעויות[השבוע בדילוג]),FALSE)=שבוע_בדילוג[[#This Row],[ClientID]],1,"")</f>
        <v/>
      </c>
      <c r="J542" s="1" t="str">
        <f>IF(AND(שבוע_בדילוג[[#This Row],[CycleNumber]]&gt;1,OR(B543="",שבוע_בדילוג[[#This Row],[CycleNumber]]&gt;B541)),IF(OR(AND(שבוע_בדילוג[[#This Row],[LengthofCycle]]=29,F541=29),AND(שבוע_בדילוג[[#This Row],[LengthofCycle]]=36,F541=36)),1,""),"")</f>
        <v/>
      </c>
      <c r="K542" s="1" t="str">
        <f>IF(AND(שבוע_בדילוג[[#This Row],[וסת השבוע]]=1,J541=1,שבוע_בדילוג[[#This Row],[CycleNumber]]&gt;B541),1,"")</f>
        <v/>
      </c>
      <c r="L542" s="1" t="str">
        <f>IF(שבוע_בדילוג[[#This Row],[CycleNumber]]=1,"",IF(שבוע_בדילוג[[#This Row],[וסת השבוע]]=1,0,IF(L541="","",IF(L541=0,IF(שבוע_בדילוג[[#This Row],[LengthofCycle]]=29,0,1),IF(L541=1,IF(שבוע_בדילוג[[#This Row],[LengthofCycle]]+F541=29*2,0,2),IF(L541=2,IF(שבוע_בדילוג[[#This Row],[LengthofCycle]]+F541+F540=29*3,0,3),""))))))</f>
        <v/>
      </c>
      <c r="M542" s="1" t="str">
        <f>IF(שבוע_בדילוג[[#This Row],[וסת השבוע]]=1,IF(שבוע_בדילוג[[#This Row],[וסת השבוע וההפלגה ביחד]]=1,M541+1,0),IF(AND(שבוע_בדילוג[[#This Row],[CycleNumber]]&gt;B541,שבוע_בדילוג[[#This Row],[CycleNumber]]&gt;1),IF(שבוע_בדילוג[[#This Row],[וסת השבוע פעיל?]]&lt;&gt;"",M541+1,""),""))</f>
        <v/>
      </c>
      <c r="N542" s="1" t="str">
        <f>IF(שבוע_בדילוג[[#This Row],[וסת השבוע פעיל?2]]="","",IF(AND(שבוע_בדילוג[[#This Row],[וסת השבוע פעיל?]]&lt;&gt;"",שבוע_בדילוג[[#This Row],[CycleNumber]]&lt;B543,B543&lt;&gt;"",שבוע_בדילוג[[#This Row],[וסת השבוע פעיל?]]&lt;3),IF(L543=0,IF(AND(שבוע_בדילוג[[#This Row],[וסת השבוע פעיל?]]&gt;0,J543=1),0,1),0),""))</f>
        <v/>
      </c>
      <c r="O542" s="1" t="str">
        <f t="shared" si="56"/>
        <v/>
      </c>
      <c r="P542" s="1" t="str">
        <f>IF(AND(שבוע_בדילוג[[#This Row],[חיזוי - שבוע]]=1,K543=1),1,"")</f>
        <v/>
      </c>
      <c r="Q542" s="1" t="str">
        <f>IF(AND(שבוע_בדילוג[[#This Row],[וסת השבוע פעיל?]]&lt;3,OR(שבוע_בדילוג[[#This Row],[CycleNumber]]&gt;B543,B543="")),1,"")</f>
        <v/>
      </c>
      <c r="R542" s="1" t="str">
        <f>IF(AND(שבוע_בדילוג[[#This Row],[חיזוי - שבוע]]&lt;&gt;"",שבוע_בדילוג[[#This Row],[וסת השבוע פעיל?2]]=""),1,"")</f>
        <v/>
      </c>
      <c r="S542" s="1" t="str">
        <f>IF(שבוע_בדילוג[[#This Row],[האישה קבעה וסת שבוע בדילוג?]]=1,IF(שבוע_בדילוג[[#This Row],[וסת השבוע פעיל?]]&lt;3,1,0),"")</f>
        <v/>
      </c>
      <c r="T5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2" s="1">
        <f t="shared" si="53"/>
        <v>0</v>
      </c>
      <c r="V542" s="1">
        <f t="shared" si="54"/>
        <v>0</v>
      </c>
      <c r="W542" s="1">
        <f t="shared" si="55"/>
        <v>0</v>
      </c>
      <c r="X542" s="1" t="str">
        <f>IF(שבוע_בדילוג[[#This Row],[3 הפלגות זהות]]="","",IF(שבוע_בדילוג[[#This Row],[3 הפלגות זהות]]=1,שבוע_בדילוג[[#This Row],[LengthofCycle]],X541))</f>
        <v/>
      </c>
      <c r="Z542" s="1" t="str">
        <f>IF(OR(שבוע_בדילוג[[#This Row],[הווסת פעיל?]]=0,שבוע_בדילוג[[#This Row],[הווסת פעיל?]]=""),"",SUM(Z541,שבוע_בדילוג[[#This Row],[הווסת פעיל?]]))</f>
        <v/>
      </c>
      <c r="AA542" s="1" t="str">
        <f>IF(AND(שבוע_בדילוג[[#This Row],[כמה מחזורים עד עקירה]]&lt;&gt;"",Z543=""),שבוע_בדילוג[[#This Row],[כמה מחזורים עד עקירה]],"")</f>
        <v/>
      </c>
      <c r="AB542" s="1" t="str">
        <f>IF(AND(שבוע_בדילוג[[#This Row],[הווסת פעיל?]]=1,שבוע_בדילוג[[#This Row],[וסת קבוע אחרון]]&lt;&gt;X541),שבוע_בדילוג[[#This Row],[וסת קבוע אחרון]],"")</f>
        <v/>
      </c>
      <c r="AC542" s="1" t="str">
        <f>IF(AND(שבוע_בדילוג[[#This Row],[הווסת פעיל?]]=1,Y541=0,שבוע_בדילוג[[#This Row],[וסת קבוע אחרון]]=X541),שבוע_בדילוג[[#This Row],[וסת קבוע אחרון]],"")</f>
        <v/>
      </c>
      <c r="AD542" s="1" t="str">
        <f>IF(AND(שבוע_בדילוג[[#This Row],[הווסת פעיל?]]=1,Y541=0,שבוע_בדילוג[[#This Row],[וסת קבוע אחרון]]&lt;&gt;X541),1,"")</f>
        <v/>
      </c>
      <c r="AE542" s="1" t="str">
        <f>IF(AND(שבוע_בדילוג[[#This Row],[הווסת פעיל?]]&lt;&gt;"",B543=1),שבוע_בדילוג[[#This Row],[CycleNumber]],"")</f>
        <v/>
      </c>
      <c r="AF542" s="1" t="str">
        <f>IF(AND(שבוע_בדילוג[[#This Row],[הווסת פעיל?]]&lt;&gt;"",Y541=""),שבוע_בדילוג[[#This Row],[CycleNumber]],"")</f>
        <v/>
      </c>
      <c r="AG542" s="1" t="str">
        <f>IF(B543=1,"",IF(שבוע_בדילוג[[#This Row],[הווסת פעיל?]]=1,IF(שבוע_בדילוג[[#This Row],[וסת קבוע אחרון]]=F543,1,0),""))</f>
        <v/>
      </c>
      <c r="AH542" s="1" t="str">
        <f>IF(B543=1,"",IF(שבוע_בדילוג[[#This Row],[הווסת פעיל?]]=1,IF(OR(שבוע_בדילוג[[#This Row],[וסת קבוע אחרון]]=F543,F543=שבוע_בדילוג[[#This Row],[LengthofCycle]]),1,0),""))</f>
        <v/>
      </c>
      <c r="AI542" s="1" t="str">
        <f>IF(B543=1,"",IF(שבוע_בדילוג[[#This Row],[הווסת פעיל?]]=1,IF(OR(שבוע_בדילוג[[#This Row],[וסת קבוע אחרון]]=F543,F543=שבוע_בדילוג[[#This Row],[LengthofCycle]],AND(שבוע_בדילוג[[#This Row],[LengthofCycle]]&lt;&gt;שבוע_בדילוג[[#This Row],[וסת קבוע אחרון]],OR(F543=28,F543=29))),1,0),""))</f>
        <v/>
      </c>
      <c r="AJ542" s="1" t="str">
        <f>IF(AND(שבוע_בדילוג[[#This Row],[הווסת פעיל?]]=1,B543=1),1,"")</f>
        <v/>
      </c>
      <c r="AK542" s="4">
        <f>IF(AND(שבוע_בדילוג[[#This Row],[הווסת פעיל?]]&lt;&gt;1,B543&lt;&gt;1,B543&lt;&gt;""),IF(שבוע_בדילוג[[#This Row],[LengthofCycle]]=F543,1,0),"")</f>
        <v>0</v>
      </c>
      <c r="AL542" s="4">
        <f>IF(AND(שבוע_בדילוג[[#This Row],[הווסת פעיל?]]&lt;&gt;1,B543&lt;&gt;1,B543&lt;&gt;""),IF(OR(שבוע_בדילוג[[#This Row],[LengthofCycle]]=F543,F543=29),1,0),"")</f>
        <v>0</v>
      </c>
      <c r="AM542" s="4">
        <f>IF(AND(שבוע_בדילוג[[#This Row],[הווסת פעיל?]]&lt;&gt;1,B543&lt;&gt;1,B543&lt;&gt;""),IF(OR(שבוע_בדילוג[[#This Row],[LengthofCycle]]=F543,F543=29,F543=28),1,0),"")</f>
        <v>1</v>
      </c>
    </row>
    <row r="543" spans="1:39" x14ac:dyDescent="0.25">
      <c r="A543" s="1" t="s">
        <v>102</v>
      </c>
      <c r="B543" s="1">
        <v>9</v>
      </c>
      <c r="C543" s="1">
        <v>1</v>
      </c>
      <c r="D543" s="1">
        <v>1</v>
      </c>
      <c r="E543" s="1">
        <v>0</v>
      </c>
      <c r="F543" s="1">
        <v>28</v>
      </c>
      <c r="H543" s="1">
        <f>שבוע_בדילוג[[#This Row],[LengthofCycle]]+1</f>
        <v>29</v>
      </c>
      <c r="I543" s="1" t="str">
        <f>IF(IFERROR(LOOKUP(שבוע_בדילוג[[#This Row],[ClientID]],קביעויות[השבוע בדילוג]),FALSE)=שבוע_בדילוג[[#This Row],[ClientID]],1,"")</f>
        <v/>
      </c>
      <c r="J543" s="1" t="str">
        <f>IF(AND(שבוע_בדילוג[[#This Row],[CycleNumber]]&gt;1,OR(B544="",שבוע_בדילוג[[#This Row],[CycleNumber]]&gt;B542)),IF(OR(AND(שבוע_בדילוג[[#This Row],[LengthofCycle]]=29,F542=29),AND(שבוע_בדילוג[[#This Row],[LengthofCycle]]=36,F542=36)),1,""),"")</f>
        <v/>
      </c>
      <c r="K543" s="1" t="str">
        <f>IF(AND(שבוע_בדילוג[[#This Row],[וסת השבוע]]=1,J542=1,שבוע_בדילוג[[#This Row],[CycleNumber]]&gt;B542),1,"")</f>
        <v/>
      </c>
      <c r="L543" s="1" t="str">
        <f>IF(שבוע_בדילוג[[#This Row],[CycleNumber]]=1,"",IF(שבוע_בדילוג[[#This Row],[וסת השבוע]]=1,0,IF(L542="","",IF(L542=0,IF(שבוע_בדילוג[[#This Row],[LengthofCycle]]=29,0,1),IF(L542=1,IF(שבוע_בדילוג[[#This Row],[LengthofCycle]]+F542=29*2,0,2),IF(L542=2,IF(שבוע_בדילוג[[#This Row],[LengthofCycle]]+F542+F541=29*3,0,3),""))))))</f>
        <v/>
      </c>
      <c r="M543" s="1" t="str">
        <f>IF(שבוע_בדילוג[[#This Row],[וסת השבוע]]=1,IF(שבוע_בדילוג[[#This Row],[וסת השבוע וההפלגה ביחד]]=1,M542+1,0),IF(AND(שבוע_בדילוג[[#This Row],[CycleNumber]]&gt;B542,שבוע_בדילוג[[#This Row],[CycleNumber]]&gt;1),IF(שבוע_בדילוג[[#This Row],[וסת השבוע פעיל?]]&lt;&gt;"",M542+1,""),""))</f>
        <v/>
      </c>
      <c r="N543" s="1" t="str">
        <f>IF(שבוע_בדילוג[[#This Row],[וסת השבוע פעיל?2]]="","",IF(AND(שבוע_בדילוג[[#This Row],[וסת השבוע פעיל?]]&lt;&gt;"",שבוע_בדילוג[[#This Row],[CycleNumber]]&lt;B544,B544&lt;&gt;"",שבוע_בדילוג[[#This Row],[וסת השבוע פעיל?]]&lt;3),IF(L544=0,IF(AND(שבוע_בדילוג[[#This Row],[וסת השבוע פעיל?]]&gt;0,J544=1),0,1),0),""))</f>
        <v/>
      </c>
      <c r="O543" s="1" t="str">
        <f t="shared" si="56"/>
        <v/>
      </c>
      <c r="P543" s="1" t="str">
        <f>IF(AND(שבוע_בדילוג[[#This Row],[חיזוי - שבוע]]=1,K544=1),1,"")</f>
        <v/>
      </c>
      <c r="Q543" s="1" t="str">
        <f>IF(AND(שבוע_בדילוג[[#This Row],[וסת השבוע פעיל?]]&lt;3,OR(שבוע_בדילוג[[#This Row],[CycleNumber]]&gt;B544,B544="")),1,"")</f>
        <v/>
      </c>
      <c r="R543" s="1" t="str">
        <f>IF(AND(שבוע_בדילוג[[#This Row],[חיזוי - שבוע]]&lt;&gt;"",שבוע_בדילוג[[#This Row],[וסת השבוע פעיל?2]]=""),1,"")</f>
        <v/>
      </c>
      <c r="S543" s="1" t="str">
        <f>IF(שבוע_בדילוג[[#This Row],[האישה קבעה וסת שבוע בדילוג?]]=1,IF(שבוע_בדילוג[[#This Row],[וסת השבוע פעיל?]]&lt;3,1,0),"")</f>
        <v/>
      </c>
      <c r="T5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3" s="1">
        <f t="shared" si="53"/>
        <v>0</v>
      </c>
      <c r="V543" s="1">
        <f t="shared" si="54"/>
        <v>0</v>
      </c>
      <c r="W543" s="1">
        <f t="shared" si="55"/>
        <v>0</v>
      </c>
      <c r="X543" s="1" t="str">
        <f>IF(שבוע_בדילוג[[#This Row],[3 הפלגות זהות]]="","",IF(שבוע_בדילוג[[#This Row],[3 הפלגות זהות]]=1,שבוע_בדילוג[[#This Row],[LengthofCycle]],X542))</f>
        <v/>
      </c>
      <c r="Z543" s="1" t="str">
        <f>IF(OR(שבוע_בדילוג[[#This Row],[הווסת פעיל?]]=0,שבוע_בדילוג[[#This Row],[הווסת פעיל?]]=""),"",SUM(Z542,שבוע_בדילוג[[#This Row],[הווסת פעיל?]]))</f>
        <v/>
      </c>
      <c r="AA543" s="1" t="str">
        <f>IF(AND(שבוע_בדילוג[[#This Row],[כמה מחזורים עד עקירה]]&lt;&gt;"",Z544=""),שבוע_בדילוג[[#This Row],[כמה מחזורים עד עקירה]],"")</f>
        <v/>
      </c>
      <c r="AB543" s="1" t="str">
        <f>IF(AND(שבוע_בדילוג[[#This Row],[הווסת פעיל?]]=1,שבוע_בדילוג[[#This Row],[וסת קבוע אחרון]]&lt;&gt;X542),שבוע_בדילוג[[#This Row],[וסת קבוע אחרון]],"")</f>
        <v/>
      </c>
      <c r="AC543" s="1" t="str">
        <f>IF(AND(שבוע_בדילוג[[#This Row],[הווסת פעיל?]]=1,Y542=0,שבוע_בדילוג[[#This Row],[וסת קבוע אחרון]]=X542),שבוע_בדילוג[[#This Row],[וסת קבוע אחרון]],"")</f>
        <v/>
      </c>
      <c r="AD543" s="1" t="str">
        <f>IF(AND(שבוע_בדילוג[[#This Row],[הווסת פעיל?]]=1,Y542=0,שבוע_בדילוג[[#This Row],[וסת קבוע אחרון]]&lt;&gt;X542),1,"")</f>
        <v/>
      </c>
      <c r="AE543" s="1" t="str">
        <f>IF(AND(שבוע_בדילוג[[#This Row],[הווסת פעיל?]]&lt;&gt;"",B544=1),שבוע_בדילוג[[#This Row],[CycleNumber]],"")</f>
        <v/>
      </c>
      <c r="AF543" s="1" t="str">
        <f>IF(AND(שבוע_בדילוג[[#This Row],[הווסת פעיל?]]&lt;&gt;"",Y542=""),שבוע_בדילוג[[#This Row],[CycleNumber]],"")</f>
        <v/>
      </c>
      <c r="AG543" s="1" t="str">
        <f>IF(B544=1,"",IF(שבוע_בדילוג[[#This Row],[הווסת פעיל?]]=1,IF(שבוע_בדילוג[[#This Row],[וסת קבוע אחרון]]=F544,1,0),""))</f>
        <v/>
      </c>
      <c r="AH543" s="1" t="str">
        <f>IF(B544=1,"",IF(שבוע_בדילוג[[#This Row],[הווסת פעיל?]]=1,IF(OR(שבוע_בדילוג[[#This Row],[וסת קבוע אחרון]]=F544,F544=שבוע_בדילוג[[#This Row],[LengthofCycle]]),1,0),""))</f>
        <v/>
      </c>
      <c r="AI543" s="1" t="str">
        <f>IF(B544=1,"",IF(שבוע_בדילוג[[#This Row],[הווסת פעיל?]]=1,IF(OR(שבוע_בדילוג[[#This Row],[וסת קבוע אחרון]]=F544,F544=שבוע_בדילוג[[#This Row],[LengthofCycle]],AND(שבוע_בדילוג[[#This Row],[LengthofCycle]]&lt;&gt;שבוע_בדילוג[[#This Row],[וסת קבוע אחרון]],OR(F544=28,F544=29))),1,0),""))</f>
        <v/>
      </c>
      <c r="AJ543" s="1" t="str">
        <f>IF(AND(שבוע_בדילוג[[#This Row],[הווסת פעיל?]]=1,B544=1),1,"")</f>
        <v/>
      </c>
      <c r="AK543" s="4">
        <f>IF(AND(שבוע_בדילוג[[#This Row],[הווסת פעיל?]]&lt;&gt;1,B544&lt;&gt;1,B544&lt;&gt;""),IF(שבוע_בדילוג[[#This Row],[LengthofCycle]]=F544,1,0),"")</f>
        <v>0</v>
      </c>
      <c r="AL543" s="4">
        <f>IF(AND(שבוע_בדילוג[[#This Row],[הווסת פעיל?]]&lt;&gt;1,B544&lt;&gt;1,B544&lt;&gt;""),IF(OR(שבוע_בדילוג[[#This Row],[LengthofCycle]]=F544,F544=29),1,0),"")</f>
        <v>0</v>
      </c>
      <c r="AM543" s="4">
        <f>IF(AND(שבוע_בדילוג[[#This Row],[הווסת פעיל?]]&lt;&gt;1,B544&lt;&gt;1,B544&lt;&gt;""),IF(OR(שבוע_בדילוג[[#This Row],[LengthofCycle]]=F544,F544=29,F544=28),1,0),"")</f>
        <v>0</v>
      </c>
    </row>
    <row r="544" spans="1:39" x14ac:dyDescent="0.25">
      <c r="A544" s="1" t="s">
        <v>102</v>
      </c>
      <c r="B544" s="1">
        <v>10</v>
      </c>
      <c r="C544" s="1">
        <v>1</v>
      </c>
      <c r="D544" s="1">
        <v>1</v>
      </c>
      <c r="E544" s="1">
        <v>0</v>
      </c>
      <c r="F544" s="1">
        <v>23</v>
      </c>
      <c r="H544" s="1">
        <f>שבוע_בדילוג[[#This Row],[LengthofCycle]]+1</f>
        <v>24</v>
      </c>
      <c r="I544" s="1" t="str">
        <f>IF(IFERROR(LOOKUP(שבוע_בדילוג[[#This Row],[ClientID]],קביעויות[השבוע בדילוג]),FALSE)=שבוע_בדילוג[[#This Row],[ClientID]],1,"")</f>
        <v/>
      </c>
      <c r="J544" s="1" t="str">
        <f>IF(AND(שבוע_בדילוג[[#This Row],[CycleNumber]]&gt;1,OR(B545="",שבוע_בדילוג[[#This Row],[CycleNumber]]&gt;B543)),IF(OR(AND(שבוע_בדילוג[[#This Row],[LengthofCycle]]=29,F543=29),AND(שבוע_בדילוג[[#This Row],[LengthofCycle]]=36,F543=36)),1,""),"")</f>
        <v/>
      </c>
      <c r="K544" s="1" t="str">
        <f>IF(AND(שבוע_בדילוג[[#This Row],[וסת השבוע]]=1,J543=1,שבוע_בדילוג[[#This Row],[CycleNumber]]&gt;B543),1,"")</f>
        <v/>
      </c>
      <c r="L544" s="1" t="str">
        <f>IF(שבוע_בדילוג[[#This Row],[CycleNumber]]=1,"",IF(שבוע_בדילוג[[#This Row],[וסת השבוע]]=1,0,IF(L543="","",IF(L543=0,IF(שבוע_בדילוג[[#This Row],[LengthofCycle]]=29,0,1),IF(L543=1,IF(שבוע_בדילוג[[#This Row],[LengthofCycle]]+F543=29*2,0,2),IF(L543=2,IF(שבוע_בדילוג[[#This Row],[LengthofCycle]]+F543+F542=29*3,0,3),""))))))</f>
        <v/>
      </c>
      <c r="M544" s="1" t="str">
        <f>IF(שבוע_בדילוג[[#This Row],[וסת השבוע]]=1,IF(שבוע_בדילוג[[#This Row],[וסת השבוע וההפלגה ביחד]]=1,M543+1,0),IF(AND(שבוע_בדילוג[[#This Row],[CycleNumber]]&gt;B543,שבוע_בדילוג[[#This Row],[CycleNumber]]&gt;1),IF(שבוע_בדילוג[[#This Row],[וסת השבוע פעיל?]]&lt;&gt;"",M543+1,""),""))</f>
        <v/>
      </c>
      <c r="N544" s="1" t="str">
        <f>IF(שבוע_בדילוג[[#This Row],[וסת השבוע פעיל?2]]="","",IF(AND(שבוע_בדילוג[[#This Row],[וסת השבוע פעיל?]]&lt;&gt;"",שבוע_בדילוג[[#This Row],[CycleNumber]]&lt;B545,B545&lt;&gt;"",שבוע_בדילוג[[#This Row],[וסת השבוע פעיל?]]&lt;3),IF(L545=0,IF(AND(שבוע_בדילוג[[#This Row],[וסת השבוע פעיל?]]&gt;0,J545=1),0,1),0),""))</f>
        <v/>
      </c>
      <c r="O544" s="1" t="str">
        <f t="shared" si="56"/>
        <v/>
      </c>
      <c r="P544" s="1" t="str">
        <f>IF(AND(שבוע_בדילוג[[#This Row],[חיזוי - שבוע]]=1,K545=1),1,"")</f>
        <v/>
      </c>
      <c r="Q544" s="1" t="str">
        <f>IF(AND(שבוע_בדילוג[[#This Row],[וסת השבוע פעיל?]]&lt;3,OR(שבוע_בדילוג[[#This Row],[CycleNumber]]&gt;B545,B545="")),1,"")</f>
        <v/>
      </c>
      <c r="R544" s="1" t="str">
        <f>IF(AND(שבוע_בדילוג[[#This Row],[חיזוי - שבוע]]&lt;&gt;"",שבוע_בדילוג[[#This Row],[וסת השבוע פעיל?2]]=""),1,"")</f>
        <v/>
      </c>
      <c r="S544" s="1" t="str">
        <f>IF(שבוע_בדילוג[[#This Row],[האישה קבעה וסת שבוע בדילוג?]]=1,IF(שבוע_בדילוג[[#This Row],[וסת השבוע פעיל?]]&lt;3,1,0),"")</f>
        <v/>
      </c>
      <c r="T5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4" s="1">
        <f t="shared" si="53"/>
        <v>0</v>
      </c>
      <c r="V544" s="1">
        <f t="shared" si="54"/>
        <v>0</v>
      </c>
      <c r="W544" s="1">
        <f t="shared" si="55"/>
        <v>0</v>
      </c>
      <c r="X544" s="1" t="str">
        <f>IF(שבוע_בדילוג[[#This Row],[3 הפלגות זהות]]="","",IF(שבוע_בדילוג[[#This Row],[3 הפלגות זהות]]=1,שבוע_בדילוג[[#This Row],[LengthofCycle]],X543))</f>
        <v/>
      </c>
      <c r="Z544" s="1" t="str">
        <f>IF(OR(שבוע_בדילוג[[#This Row],[הווסת פעיל?]]=0,שבוע_בדילוג[[#This Row],[הווסת פעיל?]]=""),"",SUM(Z543,שבוע_בדילוג[[#This Row],[הווסת פעיל?]]))</f>
        <v/>
      </c>
      <c r="AA544" s="1" t="str">
        <f>IF(AND(שבוע_בדילוג[[#This Row],[כמה מחזורים עד עקירה]]&lt;&gt;"",Z545=""),שבוע_בדילוג[[#This Row],[כמה מחזורים עד עקירה]],"")</f>
        <v/>
      </c>
      <c r="AB544" s="1" t="str">
        <f>IF(AND(שבוע_בדילוג[[#This Row],[הווסת פעיל?]]=1,שבוע_בדילוג[[#This Row],[וסת קבוע אחרון]]&lt;&gt;X543),שבוע_בדילוג[[#This Row],[וסת קבוע אחרון]],"")</f>
        <v/>
      </c>
      <c r="AC544" s="1" t="str">
        <f>IF(AND(שבוע_בדילוג[[#This Row],[הווסת פעיל?]]=1,Y543=0,שבוע_בדילוג[[#This Row],[וסת קבוע אחרון]]=X543),שבוע_בדילוג[[#This Row],[וסת קבוע אחרון]],"")</f>
        <v/>
      </c>
      <c r="AD544" s="1" t="str">
        <f>IF(AND(שבוע_בדילוג[[#This Row],[הווסת פעיל?]]=1,Y543=0,שבוע_בדילוג[[#This Row],[וסת קבוע אחרון]]&lt;&gt;X543),1,"")</f>
        <v/>
      </c>
      <c r="AE544" s="1" t="str">
        <f>IF(AND(שבוע_בדילוג[[#This Row],[הווסת פעיל?]]&lt;&gt;"",B545=1),שבוע_בדילוג[[#This Row],[CycleNumber]],"")</f>
        <v/>
      </c>
      <c r="AF544" s="1" t="str">
        <f>IF(AND(שבוע_בדילוג[[#This Row],[הווסת פעיל?]]&lt;&gt;"",Y543=""),שבוע_בדילוג[[#This Row],[CycleNumber]],"")</f>
        <v/>
      </c>
      <c r="AG544" s="1" t="str">
        <f>IF(B545=1,"",IF(שבוע_בדילוג[[#This Row],[הווסת פעיל?]]=1,IF(שבוע_בדילוג[[#This Row],[וסת קבוע אחרון]]=F545,1,0),""))</f>
        <v/>
      </c>
      <c r="AH544" s="1" t="str">
        <f>IF(B545=1,"",IF(שבוע_בדילוג[[#This Row],[הווסת פעיל?]]=1,IF(OR(שבוע_בדילוג[[#This Row],[וסת קבוע אחרון]]=F545,F545=שבוע_בדילוג[[#This Row],[LengthofCycle]]),1,0),""))</f>
        <v/>
      </c>
      <c r="AI544" s="1" t="str">
        <f>IF(B545=1,"",IF(שבוע_בדילוג[[#This Row],[הווסת פעיל?]]=1,IF(OR(שבוע_בדילוג[[#This Row],[וסת קבוע אחרון]]=F545,F545=שבוע_בדילוג[[#This Row],[LengthofCycle]],AND(שבוע_בדילוג[[#This Row],[LengthofCycle]]&lt;&gt;שבוע_בדילוג[[#This Row],[וסת קבוע אחרון]],OR(F545=28,F545=29))),1,0),""))</f>
        <v/>
      </c>
      <c r="AJ544" s="1" t="str">
        <f>IF(AND(שבוע_בדילוג[[#This Row],[הווסת פעיל?]]=1,B545=1),1,"")</f>
        <v/>
      </c>
      <c r="AK544" s="4">
        <f>IF(AND(שבוע_בדילוג[[#This Row],[הווסת פעיל?]]&lt;&gt;1,B545&lt;&gt;1,B545&lt;&gt;""),IF(שבוע_בדילוג[[#This Row],[LengthofCycle]]=F545,1,0),"")</f>
        <v>0</v>
      </c>
      <c r="AL544" s="4">
        <f>IF(AND(שבוע_בדילוג[[#This Row],[הווסת פעיל?]]&lt;&gt;1,B545&lt;&gt;1,B545&lt;&gt;""),IF(OR(שבוע_בדילוג[[#This Row],[LengthofCycle]]=F545,F545=29),1,0),"")</f>
        <v>0</v>
      </c>
      <c r="AM544" s="4">
        <f>IF(AND(שבוע_בדילוג[[#This Row],[הווסת פעיל?]]&lt;&gt;1,B545&lt;&gt;1,B545&lt;&gt;""),IF(OR(שבוע_בדילוג[[#This Row],[LengthofCycle]]=F545,F545=29,F545=28),1,0),"")</f>
        <v>0</v>
      </c>
    </row>
    <row r="545" spans="1:39" x14ac:dyDescent="0.25">
      <c r="A545" s="1" t="s">
        <v>102</v>
      </c>
      <c r="B545" s="1">
        <v>11</v>
      </c>
      <c r="C545" s="1">
        <v>1</v>
      </c>
      <c r="D545" s="1">
        <v>1</v>
      </c>
      <c r="E545" s="1">
        <v>0</v>
      </c>
      <c r="F545" s="1">
        <v>27</v>
      </c>
      <c r="H545" s="1">
        <f>שבוע_בדילוג[[#This Row],[LengthofCycle]]+1</f>
        <v>28</v>
      </c>
      <c r="I545" s="1" t="str">
        <f>IF(IFERROR(LOOKUP(שבוע_בדילוג[[#This Row],[ClientID]],קביעויות[השבוע בדילוג]),FALSE)=שבוע_בדילוג[[#This Row],[ClientID]],1,"")</f>
        <v/>
      </c>
      <c r="J545" s="1" t="str">
        <f>IF(AND(שבוע_בדילוג[[#This Row],[CycleNumber]]&gt;1,OR(B546="",שבוע_בדילוג[[#This Row],[CycleNumber]]&gt;B544)),IF(OR(AND(שבוע_בדילוג[[#This Row],[LengthofCycle]]=29,F544=29),AND(שבוע_בדילוג[[#This Row],[LengthofCycle]]=36,F544=36)),1,""),"")</f>
        <v/>
      </c>
      <c r="K545" s="1" t="str">
        <f>IF(AND(שבוע_בדילוג[[#This Row],[וסת השבוע]]=1,J544=1,שבוע_בדילוג[[#This Row],[CycleNumber]]&gt;B544),1,"")</f>
        <v/>
      </c>
      <c r="L545" s="1" t="str">
        <f>IF(שבוע_בדילוג[[#This Row],[CycleNumber]]=1,"",IF(שבוע_בדילוג[[#This Row],[וסת השבוע]]=1,0,IF(L544="","",IF(L544=0,IF(שבוע_בדילוג[[#This Row],[LengthofCycle]]=29,0,1),IF(L544=1,IF(שבוע_בדילוג[[#This Row],[LengthofCycle]]+F544=29*2,0,2),IF(L544=2,IF(שבוע_בדילוג[[#This Row],[LengthofCycle]]+F544+F543=29*3,0,3),""))))))</f>
        <v/>
      </c>
      <c r="M545" s="1" t="str">
        <f>IF(שבוע_בדילוג[[#This Row],[וסת השבוע]]=1,IF(שבוע_בדילוג[[#This Row],[וסת השבוע וההפלגה ביחד]]=1,M544+1,0),IF(AND(שבוע_בדילוג[[#This Row],[CycleNumber]]&gt;B544,שבוע_בדילוג[[#This Row],[CycleNumber]]&gt;1),IF(שבוע_בדילוג[[#This Row],[וסת השבוע פעיל?]]&lt;&gt;"",M544+1,""),""))</f>
        <v/>
      </c>
      <c r="N545" s="1" t="str">
        <f>IF(שבוע_בדילוג[[#This Row],[וסת השבוע פעיל?2]]="","",IF(AND(שבוע_בדילוג[[#This Row],[וסת השבוע פעיל?]]&lt;&gt;"",שבוע_בדילוג[[#This Row],[CycleNumber]]&lt;B546,B546&lt;&gt;"",שבוע_בדילוג[[#This Row],[וסת השבוע פעיל?]]&lt;3),IF(L546=0,IF(AND(שבוע_בדילוג[[#This Row],[וסת השבוע פעיל?]]&gt;0,J546=1),0,1),0),""))</f>
        <v/>
      </c>
      <c r="O545" s="1" t="str">
        <f t="shared" si="56"/>
        <v/>
      </c>
      <c r="P545" s="1" t="str">
        <f>IF(AND(שבוע_בדילוג[[#This Row],[חיזוי - שבוע]]=1,K546=1),1,"")</f>
        <v/>
      </c>
      <c r="Q545" s="1" t="str">
        <f>IF(AND(שבוע_בדילוג[[#This Row],[וסת השבוע פעיל?]]&lt;3,OR(שבוע_בדילוג[[#This Row],[CycleNumber]]&gt;B546,B546="")),1,"")</f>
        <v/>
      </c>
      <c r="R545" s="1" t="str">
        <f>IF(AND(שבוע_בדילוג[[#This Row],[חיזוי - שבוע]]&lt;&gt;"",שבוע_בדילוג[[#This Row],[וסת השבוע פעיל?2]]=""),1,"")</f>
        <v/>
      </c>
      <c r="S545" s="1" t="str">
        <f>IF(שבוע_בדילוג[[#This Row],[האישה קבעה וסת שבוע בדילוג?]]=1,IF(שבוע_בדילוג[[#This Row],[וסת השבוע פעיל?]]&lt;3,1,0),"")</f>
        <v/>
      </c>
      <c r="T5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5" s="1">
        <f t="shared" si="53"/>
        <v>0</v>
      </c>
      <c r="V545" s="1">
        <f t="shared" si="54"/>
        <v>0</v>
      </c>
      <c r="W545" s="1">
        <f t="shared" si="55"/>
        <v>0</v>
      </c>
      <c r="X545" s="1" t="str">
        <f>IF(שבוע_בדילוג[[#This Row],[3 הפלגות זהות]]="","",IF(שבוע_בדילוג[[#This Row],[3 הפלגות זהות]]=1,שבוע_בדילוג[[#This Row],[LengthofCycle]],X544))</f>
        <v/>
      </c>
      <c r="Z545" s="1" t="str">
        <f>IF(OR(שבוע_בדילוג[[#This Row],[הווסת פעיל?]]=0,שבוע_בדילוג[[#This Row],[הווסת פעיל?]]=""),"",SUM(Z544,שבוע_בדילוג[[#This Row],[הווסת פעיל?]]))</f>
        <v/>
      </c>
      <c r="AA545" s="1" t="str">
        <f>IF(AND(שבוע_בדילוג[[#This Row],[כמה מחזורים עד עקירה]]&lt;&gt;"",Z546=""),שבוע_בדילוג[[#This Row],[כמה מחזורים עד עקירה]],"")</f>
        <v/>
      </c>
      <c r="AB545" s="1" t="str">
        <f>IF(AND(שבוע_בדילוג[[#This Row],[הווסת פעיל?]]=1,שבוע_בדילוג[[#This Row],[וסת קבוע אחרון]]&lt;&gt;X544),שבוע_בדילוג[[#This Row],[וסת קבוע אחרון]],"")</f>
        <v/>
      </c>
      <c r="AC545" s="1" t="str">
        <f>IF(AND(שבוע_בדילוג[[#This Row],[הווסת פעיל?]]=1,Y544=0,שבוע_בדילוג[[#This Row],[וסת קבוע אחרון]]=X544),שבוע_בדילוג[[#This Row],[וסת קבוע אחרון]],"")</f>
        <v/>
      </c>
      <c r="AD545" s="1" t="str">
        <f>IF(AND(שבוע_בדילוג[[#This Row],[הווסת פעיל?]]=1,Y544=0,שבוע_בדילוג[[#This Row],[וסת קבוע אחרון]]&lt;&gt;X544),1,"")</f>
        <v/>
      </c>
      <c r="AE545" s="1" t="str">
        <f>IF(AND(שבוע_בדילוג[[#This Row],[הווסת פעיל?]]&lt;&gt;"",B546=1),שבוע_בדילוג[[#This Row],[CycleNumber]],"")</f>
        <v/>
      </c>
      <c r="AF545" s="1" t="str">
        <f>IF(AND(שבוע_בדילוג[[#This Row],[הווסת פעיל?]]&lt;&gt;"",Y544=""),שבוע_בדילוג[[#This Row],[CycleNumber]],"")</f>
        <v/>
      </c>
      <c r="AG545" s="1" t="str">
        <f>IF(B546=1,"",IF(שבוע_בדילוג[[#This Row],[הווסת פעיל?]]=1,IF(שבוע_בדילוג[[#This Row],[וסת קבוע אחרון]]=F546,1,0),""))</f>
        <v/>
      </c>
      <c r="AH545" s="1" t="str">
        <f>IF(B546=1,"",IF(שבוע_בדילוג[[#This Row],[הווסת פעיל?]]=1,IF(OR(שבוע_בדילוג[[#This Row],[וסת קבוע אחרון]]=F546,F546=שבוע_בדילוג[[#This Row],[LengthofCycle]]),1,0),""))</f>
        <v/>
      </c>
      <c r="AI545" s="1" t="str">
        <f>IF(B546=1,"",IF(שבוע_בדילוג[[#This Row],[הווסת פעיל?]]=1,IF(OR(שבוע_בדילוג[[#This Row],[וסת קבוע אחרון]]=F546,F546=שבוע_בדילוג[[#This Row],[LengthofCycle]],AND(שבוע_בדילוג[[#This Row],[LengthofCycle]]&lt;&gt;שבוע_בדילוג[[#This Row],[וסת קבוע אחרון]],OR(F546=28,F546=29))),1,0),""))</f>
        <v/>
      </c>
      <c r="AJ545" s="1" t="str">
        <f>IF(AND(שבוע_בדילוג[[#This Row],[הווסת פעיל?]]=1,B546=1),1,"")</f>
        <v/>
      </c>
      <c r="AK545" s="4">
        <f>IF(AND(שבוע_בדילוג[[#This Row],[הווסת פעיל?]]&lt;&gt;1,B546&lt;&gt;1,B546&lt;&gt;""),IF(שבוע_בדילוג[[#This Row],[LengthofCycle]]=F546,1,0),"")</f>
        <v>0</v>
      </c>
      <c r="AL545" s="4">
        <f>IF(AND(שבוע_בדילוג[[#This Row],[הווסת פעיל?]]&lt;&gt;1,B546&lt;&gt;1,B546&lt;&gt;""),IF(OR(שבוע_בדילוג[[#This Row],[LengthofCycle]]=F546,F546=29),1,0),"")</f>
        <v>0</v>
      </c>
      <c r="AM545" s="4">
        <f>IF(AND(שבוע_בדילוג[[#This Row],[הווסת פעיל?]]&lt;&gt;1,B546&lt;&gt;1,B546&lt;&gt;""),IF(OR(שבוע_בדילוג[[#This Row],[LengthofCycle]]=F546,F546=29,F546=28),1,0),"")</f>
        <v>0</v>
      </c>
    </row>
    <row r="546" spans="1:39" x14ac:dyDescent="0.25">
      <c r="A546" s="1" t="s">
        <v>102</v>
      </c>
      <c r="B546" s="1">
        <v>12</v>
      </c>
      <c r="C546" s="1">
        <v>1</v>
      </c>
      <c r="D546" s="1">
        <v>1</v>
      </c>
      <c r="E546" s="1">
        <v>0</v>
      </c>
      <c r="F546" s="1">
        <v>24</v>
      </c>
      <c r="H546" s="1">
        <f>שבוע_בדילוג[[#This Row],[LengthofCycle]]+1</f>
        <v>25</v>
      </c>
      <c r="I546" s="1" t="str">
        <f>IF(IFERROR(LOOKUP(שבוע_בדילוג[[#This Row],[ClientID]],קביעויות[השבוע בדילוג]),FALSE)=שבוע_בדילוג[[#This Row],[ClientID]],1,"")</f>
        <v/>
      </c>
      <c r="J546" s="1" t="str">
        <f>IF(AND(שבוע_בדילוג[[#This Row],[CycleNumber]]&gt;1,OR(B547="",שבוע_בדילוג[[#This Row],[CycleNumber]]&gt;B545)),IF(OR(AND(שבוע_בדילוג[[#This Row],[LengthofCycle]]=29,F545=29),AND(שבוע_בדילוג[[#This Row],[LengthofCycle]]=36,F545=36)),1,""),"")</f>
        <v/>
      </c>
      <c r="K546" s="1" t="str">
        <f>IF(AND(שבוע_בדילוג[[#This Row],[וסת השבוע]]=1,J545=1,שבוע_בדילוג[[#This Row],[CycleNumber]]&gt;B545),1,"")</f>
        <v/>
      </c>
      <c r="L546" s="1" t="str">
        <f>IF(שבוע_בדילוג[[#This Row],[CycleNumber]]=1,"",IF(שבוע_בדילוג[[#This Row],[וסת השבוע]]=1,0,IF(L545="","",IF(L545=0,IF(שבוע_בדילוג[[#This Row],[LengthofCycle]]=29,0,1),IF(L545=1,IF(שבוע_בדילוג[[#This Row],[LengthofCycle]]+F545=29*2,0,2),IF(L545=2,IF(שבוע_בדילוג[[#This Row],[LengthofCycle]]+F545+F544=29*3,0,3),""))))))</f>
        <v/>
      </c>
      <c r="M546" s="1" t="str">
        <f>IF(שבוע_בדילוג[[#This Row],[וסת השבוע]]=1,IF(שבוע_בדילוג[[#This Row],[וסת השבוע וההפלגה ביחד]]=1,M545+1,0),IF(AND(שבוע_בדילוג[[#This Row],[CycleNumber]]&gt;B545,שבוע_בדילוג[[#This Row],[CycleNumber]]&gt;1),IF(שבוע_בדילוג[[#This Row],[וסת השבוע פעיל?]]&lt;&gt;"",M545+1,""),""))</f>
        <v/>
      </c>
      <c r="N546" s="1" t="str">
        <f>IF(שבוע_בדילוג[[#This Row],[וסת השבוע פעיל?2]]="","",IF(AND(שבוע_בדילוג[[#This Row],[וסת השבוע פעיל?]]&lt;&gt;"",שבוע_בדילוג[[#This Row],[CycleNumber]]&lt;B547,B547&lt;&gt;"",שבוע_בדילוג[[#This Row],[וסת השבוע פעיל?]]&lt;3),IF(L547=0,IF(AND(שבוע_בדילוג[[#This Row],[וסת השבוע פעיל?]]&gt;0,J547=1),0,1),0),""))</f>
        <v/>
      </c>
      <c r="O546" s="1" t="str">
        <f t="shared" si="56"/>
        <v/>
      </c>
      <c r="P546" s="1" t="str">
        <f>IF(AND(שבוע_בדילוג[[#This Row],[חיזוי - שבוע]]=1,K547=1),1,"")</f>
        <v/>
      </c>
      <c r="Q546" s="1" t="str">
        <f>IF(AND(שבוע_בדילוג[[#This Row],[וסת השבוע פעיל?]]&lt;3,OR(שבוע_בדילוג[[#This Row],[CycleNumber]]&gt;B547,B547="")),1,"")</f>
        <v/>
      </c>
      <c r="R546" s="1" t="str">
        <f>IF(AND(שבוע_בדילוג[[#This Row],[חיזוי - שבוע]]&lt;&gt;"",שבוע_בדילוג[[#This Row],[וסת השבוע פעיל?2]]=""),1,"")</f>
        <v/>
      </c>
      <c r="S546" s="1" t="str">
        <f>IF(שבוע_בדילוג[[#This Row],[האישה קבעה וסת שבוע בדילוג?]]=1,IF(שבוע_בדילוג[[#This Row],[וסת השבוע פעיל?]]&lt;3,1,0),"")</f>
        <v/>
      </c>
      <c r="T5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6" s="1">
        <f t="shared" si="53"/>
        <v>0</v>
      </c>
      <c r="V546" s="1">
        <f t="shared" si="54"/>
        <v>0</v>
      </c>
      <c r="W546" s="1">
        <f t="shared" si="55"/>
        <v>0</v>
      </c>
      <c r="X546" s="1" t="str">
        <f>IF(שבוע_בדילוג[[#This Row],[3 הפלגות זהות]]="","",IF(שבוע_בדילוג[[#This Row],[3 הפלגות זהות]]=1,שבוע_בדילוג[[#This Row],[LengthofCycle]],X545))</f>
        <v/>
      </c>
      <c r="Z546" s="1" t="str">
        <f>IF(OR(שבוע_בדילוג[[#This Row],[הווסת פעיל?]]=0,שבוע_בדילוג[[#This Row],[הווסת פעיל?]]=""),"",SUM(Z545,שבוע_בדילוג[[#This Row],[הווסת פעיל?]]))</f>
        <v/>
      </c>
      <c r="AA546" s="1" t="str">
        <f>IF(AND(שבוע_בדילוג[[#This Row],[כמה מחזורים עד עקירה]]&lt;&gt;"",Z547=""),שבוע_בדילוג[[#This Row],[כמה מחזורים עד עקירה]],"")</f>
        <v/>
      </c>
      <c r="AB546" s="1" t="str">
        <f>IF(AND(שבוע_בדילוג[[#This Row],[הווסת פעיל?]]=1,שבוע_בדילוג[[#This Row],[וסת קבוע אחרון]]&lt;&gt;X545),שבוע_בדילוג[[#This Row],[וסת קבוע אחרון]],"")</f>
        <v/>
      </c>
      <c r="AC546" s="1" t="str">
        <f>IF(AND(שבוע_בדילוג[[#This Row],[הווסת פעיל?]]=1,Y545=0,שבוע_בדילוג[[#This Row],[וסת קבוע אחרון]]=X545),שבוע_בדילוג[[#This Row],[וסת קבוע אחרון]],"")</f>
        <v/>
      </c>
      <c r="AD546" s="1" t="str">
        <f>IF(AND(שבוע_בדילוג[[#This Row],[הווסת פעיל?]]=1,Y545=0,שבוע_בדילוג[[#This Row],[וסת קבוע אחרון]]&lt;&gt;X545),1,"")</f>
        <v/>
      </c>
      <c r="AE546" s="1" t="str">
        <f>IF(AND(שבוע_בדילוג[[#This Row],[הווסת פעיל?]]&lt;&gt;"",B547=1),שבוע_בדילוג[[#This Row],[CycleNumber]],"")</f>
        <v/>
      </c>
      <c r="AF546" s="1" t="str">
        <f>IF(AND(שבוע_בדילוג[[#This Row],[הווסת פעיל?]]&lt;&gt;"",Y545=""),שבוע_בדילוג[[#This Row],[CycleNumber]],"")</f>
        <v/>
      </c>
      <c r="AG546" s="1" t="str">
        <f>IF(B547=1,"",IF(שבוע_בדילוג[[#This Row],[הווסת פעיל?]]=1,IF(שבוע_בדילוג[[#This Row],[וסת קבוע אחרון]]=F547,1,0),""))</f>
        <v/>
      </c>
      <c r="AH546" s="1" t="str">
        <f>IF(B547=1,"",IF(שבוע_בדילוג[[#This Row],[הווסת פעיל?]]=1,IF(OR(שבוע_בדילוג[[#This Row],[וסת קבוע אחרון]]=F547,F547=שבוע_בדילוג[[#This Row],[LengthofCycle]]),1,0),""))</f>
        <v/>
      </c>
      <c r="AI546" s="1" t="str">
        <f>IF(B547=1,"",IF(שבוע_בדילוג[[#This Row],[הווסת פעיל?]]=1,IF(OR(שבוע_בדילוג[[#This Row],[וסת קבוע אחרון]]=F547,F547=שבוע_בדילוג[[#This Row],[LengthofCycle]],AND(שבוע_בדילוג[[#This Row],[LengthofCycle]]&lt;&gt;שבוע_בדילוג[[#This Row],[וסת קבוע אחרון]],OR(F547=28,F547=29))),1,0),""))</f>
        <v/>
      </c>
      <c r="AJ546" s="1" t="str">
        <f>IF(AND(שבוע_בדילוג[[#This Row],[הווסת פעיל?]]=1,B547=1),1,"")</f>
        <v/>
      </c>
      <c r="AK546" s="4" t="str">
        <f>IF(AND(שבוע_בדילוג[[#This Row],[הווסת פעיל?]]&lt;&gt;1,B547&lt;&gt;1,B547&lt;&gt;""),IF(שבוע_בדילוג[[#This Row],[LengthofCycle]]=F547,1,0),"")</f>
        <v/>
      </c>
      <c r="AL546" s="4" t="str">
        <f>IF(AND(שבוע_בדילוג[[#This Row],[הווסת פעיל?]]&lt;&gt;1,B547&lt;&gt;1,B547&lt;&gt;""),IF(OR(שבוע_בדילוג[[#This Row],[LengthofCycle]]=F547,F547=29),1,0),"")</f>
        <v/>
      </c>
      <c r="AM546" s="4" t="str">
        <f>IF(AND(שבוע_בדילוג[[#This Row],[הווסת פעיל?]]&lt;&gt;1,B547&lt;&gt;1,B547&lt;&gt;""),IF(OR(שבוע_בדילוג[[#This Row],[LengthofCycle]]=F547,F547=29,F547=28),1,0),"")</f>
        <v/>
      </c>
    </row>
    <row r="547" spans="1:39" x14ac:dyDescent="0.25">
      <c r="A547" s="1" t="s">
        <v>103</v>
      </c>
      <c r="B547" s="1">
        <v>1</v>
      </c>
      <c r="C547" s="1">
        <v>0</v>
      </c>
      <c r="D547" s="1">
        <v>0</v>
      </c>
      <c r="E547" s="1">
        <v>0</v>
      </c>
      <c r="F547" s="1">
        <v>33</v>
      </c>
      <c r="H547" s="1">
        <f>שבוע_בדילוג[[#This Row],[LengthofCycle]]+1</f>
        <v>34</v>
      </c>
      <c r="I547" s="1" t="str">
        <f>IF(IFERROR(LOOKUP(שבוע_בדילוג[[#This Row],[ClientID]],קביעויות[השבוע בדילוג]),FALSE)=שבוע_בדילוג[[#This Row],[ClientID]],1,"")</f>
        <v/>
      </c>
      <c r="J547" s="1" t="str">
        <f>IF(AND(שבוע_בדילוג[[#This Row],[CycleNumber]]&gt;1,OR(B548="",שבוע_בדילוג[[#This Row],[CycleNumber]]&gt;B546)),IF(OR(AND(שבוע_בדילוג[[#This Row],[LengthofCycle]]=29,F546=29),AND(שבוע_בדילוג[[#This Row],[LengthofCycle]]=36,F546=36)),1,""),"")</f>
        <v/>
      </c>
      <c r="K547" s="1" t="str">
        <f>IF(AND(שבוע_בדילוג[[#This Row],[וסת השבוע]]=1,J546=1,שבוע_בדילוג[[#This Row],[CycleNumber]]&gt;B546),1,"")</f>
        <v/>
      </c>
      <c r="L547" s="1" t="str">
        <f>IF(שבוע_בדילוג[[#This Row],[CycleNumber]]=1,"",IF(שבוע_בדילוג[[#This Row],[וסת השבוע]]=1,0,IF(L546="","",IF(L546=0,IF(שבוע_בדילוג[[#This Row],[LengthofCycle]]=29,0,1),IF(L546=1,IF(שבוע_בדילוג[[#This Row],[LengthofCycle]]+F546=29*2,0,2),IF(L546=2,IF(שבוע_בדילוג[[#This Row],[LengthofCycle]]+F546+F545=29*3,0,3),""))))))</f>
        <v/>
      </c>
      <c r="M547" s="1" t="str">
        <f>IF(שבוע_בדילוג[[#This Row],[וסת השבוע]]=1,IF(שבוע_בדילוג[[#This Row],[וסת השבוע וההפלגה ביחד]]=1,M546+1,0),IF(AND(שבוע_בדילוג[[#This Row],[CycleNumber]]&gt;B546,שבוע_בדילוג[[#This Row],[CycleNumber]]&gt;1),IF(שבוע_בדילוג[[#This Row],[וסת השבוע פעיל?]]&lt;&gt;"",M546+1,""),""))</f>
        <v/>
      </c>
      <c r="N547" s="1" t="str">
        <f>IF(שבוע_בדילוג[[#This Row],[וסת השבוע פעיל?2]]="","",IF(AND(שבוע_בדילוג[[#This Row],[וסת השבוע פעיל?]]&lt;&gt;"",שבוע_בדילוג[[#This Row],[CycleNumber]]&lt;B548,B548&lt;&gt;"",שבוע_בדילוג[[#This Row],[וסת השבוע פעיל?]]&lt;3),IF(L548=0,IF(AND(שבוע_בדילוג[[#This Row],[וסת השבוע פעיל?]]&gt;0,J548=1),0,1),0),""))</f>
        <v/>
      </c>
      <c r="O547" s="1" t="str">
        <f t="shared" si="56"/>
        <v/>
      </c>
      <c r="P547" s="1" t="str">
        <f>IF(AND(שבוע_בדילוג[[#This Row],[חיזוי - שבוע]]=1,K548=1),1,"")</f>
        <v/>
      </c>
      <c r="Q547" s="1" t="str">
        <f>IF(AND(שבוע_בדילוג[[#This Row],[וסת השבוע פעיל?]]&lt;3,OR(שבוע_בדילוג[[#This Row],[CycleNumber]]&gt;B548,B548="")),1,"")</f>
        <v/>
      </c>
      <c r="R547" s="1" t="str">
        <f>IF(AND(שבוע_בדילוג[[#This Row],[חיזוי - שבוע]]&lt;&gt;"",שבוע_בדילוג[[#This Row],[וסת השבוע פעיל?2]]=""),1,"")</f>
        <v/>
      </c>
      <c r="S547" s="1" t="str">
        <f>IF(שבוע_בדילוג[[#This Row],[האישה קבעה וסת שבוע בדילוג?]]=1,IF(שבוע_בדילוג[[#This Row],[וסת השבוע פעיל?]]&lt;3,1,0),"")</f>
        <v/>
      </c>
      <c r="T5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7" s="1" t="str">
        <f t="shared" si="53"/>
        <v/>
      </c>
      <c r="V547" s="1" t="str">
        <f t="shared" si="54"/>
        <v/>
      </c>
      <c r="W547" s="1" t="str">
        <f t="shared" si="55"/>
        <v/>
      </c>
      <c r="X547" s="1" t="str">
        <f>IF(שבוע_בדילוג[[#This Row],[3 הפלגות זהות]]="","",IF(שבוע_בדילוג[[#This Row],[3 הפלגות זהות]]=1,שבוע_בדילוג[[#This Row],[LengthofCycle]],X546))</f>
        <v/>
      </c>
      <c r="Y547" s="1" t="str">
        <f>IF(שבוע_בדילוג[[#This Row],[וסת קבוע אחרון]]="","",IF(OR(שבוע_בדילוג[[#This Row],[LengthofCycle]]=שבוע_בדילוג[[#This Row],[וסת קבוע אחרון]],F546=שבוע_בדילוג[[#This Row],[וסת קבוע אחרון]],F545=שבוע_בדילוג[[#This Row],[וסת קבוע אחרון]]),1,0))</f>
        <v/>
      </c>
      <c r="Z547" s="1" t="str">
        <f>IF(OR(שבוע_בדילוג[[#This Row],[הווסת פעיל?]]=0,שבוע_בדילוג[[#This Row],[הווסת פעיל?]]=""),"",SUM(Z546,שבוע_בדילוג[[#This Row],[הווסת פעיל?]]))</f>
        <v/>
      </c>
      <c r="AA547" s="1" t="str">
        <f>IF(AND(שבוע_בדילוג[[#This Row],[כמה מחזורים עד עקירה]]&lt;&gt;"",Z548=""),שבוע_בדילוג[[#This Row],[כמה מחזורים עד עקירה]],"")</f>
        <v/>
      </c>
      <c r="AB547" s="1" t="str">
        <f>IF(AND(שבוע_בדילוג[[#This Row],[הווסת פעיל?]]=1,שבוע_בדילוג[[#This Row],[וסת קבוע אחרון]]&lt;&gt;X546),שבוע_בדילוג[[#This Row],[וסת קבוע אחרון]],"")</f>
        <v/>
      </c>
      <c r="AC547" s="1" t="str">
        <f>IF(AND(שבוע_בדילוג[[#This Row],[הווסת פעיל?]]=1,Y546=0,שבוע_בדילוג[[#This Row],[וסת קבוע אחרון]]=X546),שבוע_בדילוג[[#This Row],[וסת קבוע אחרון]],"")</f>
        <v/>
      </c>
      <c r="AD547" s="1" t="str">
        <f>IF(AND(שבוע_בדילוג[[#This Row],[הווסת פעיל?]]=1,Y546=0,שבוע_בדילוג[[#This Row],[וסת קבוע אחרון]]&lt;&gt;X546),1,"")</f>
        <v/>
      </c>
      <c r="AE547" s="1" t="str">
        <f>IF(AND(שבוע_בדילוג[[#This Row],[הווסת פעיל?]]&lt;&gt;"",B548=1),שבוע_בדילוג[[#This Row],[CycleNumber]],"")</f>
        <v/>
      </c>
      <c r="AF547" s="1" t="str">
        <f>IF(AND(שבוע_בדילוג[[#This Row],[הווסת פעיל?]]&lt;&gt;"",Y546=""),שבוע_בדילוג[[#This Row],[CycleNumber]],"")</f>
        <v/>
      </c>
      <c r="AG547" s="1" t="str">
        <f>IF(B548=1,"",IF(שבוע_בדילוג[[#This Row],[הווסת פעיל?]]=1,IF(שבוע_בדילוג[[#This Row],[וסת קבוע אחרון]]=F548,1,0),""))</f>
        <v/>
      </c>
      <c r="AH547" s="1" t="str">
        <f>IF(B548=1,"",IF(שבוע_בדילוג[[#This Row],[הווסת פעיל?]]=1,IF(OR(שבוע_בדילוג[[#This Row],[וסת קבוע אחרון]]=F548,F548=שבוע_בדילוג[[#This Row],[LengthofCycle]]),1,0),""))</f>
        <v/>
      </c>
      <c r="AI547" s="1" t="str">
        <f>IF(B548=1,"",IF(שבוע_בדילוג[[#This Row],[הווסת פעיל?]]=1,IF(OR(שבוע_בדילוג[[#This Row],[וסת קבוע אחרון]]=F548,F548=שבוע_בדילוג[[#This Row],[LengthofCycle]],AND(שבוע_בדילוג[[#This Row],[LengthofCycle]]&lt;&gt;שבוע_בדילוג[[#This Row],[וסת קבוע אחרון]],OR(F548=28,F548=29))),1,0),""))</f>
        <v/>
      </c>
      <c r="AJ547" s="1" t="str">
        <f>IF(AND(שבוע_בדילוג[[#This Row],[הווסת פעיל?]]=1,B548=1),1,"")</f>
        <v/>
      </c>
      <c r="AK547" s="4">
        <f>IF(AND(שבוע_בדילוג[[#This Row],[הווסת פעיל?]]&lt;&gt;1,B548&lt;&gt;1,B548&lt;&gt;""),IF(שבוע_בדילוג[[#This Row],[LengthofCycle]]=F548,1,0),"")</f>
        <v>0</v>
      </c>
      <c r="AL547" s="4">
        <f>IF(AND(שבוע_בדילוג[[#This Row],[הווסת פעיל?]]&lt;&gt;1,B548&lt;&gt;1,B548&lt;&gt;""),IF(OR(שבוע_בדילוג[[#This Row],[LengthofCycle]]=F548,F548=29),1,0),"")</f>
        <v>0</v>
      </c>
      <c r="AM547" s="4">
        <f>IF(AND(שבוע_בדילוג[[#This Row],[הווסת פעיל?]]&lt;&gt;1,B548&lt;&gt;1,B548&lt;&gt;""),IF(OR(שבוע_בדילוג[[#This Row],[LengthofCycle]]=F548,F548=29,F548=28),1,0),"")</f>
        <v>0</v>
      </c>
    </row>
    <row r="548" spans="1:39" x14ac:dyDescent="0.25">
      <c r="A548" s="1" t="s">
        <v>103</v>
      </c>
      <c r="B548" s="1">
        <v>2</v>
      </c>
      <c r="C548" s="1">
        <v>0</v>
      </c>
      <c r="D548" s="1">
        <v>1</v>
      </c>
      <c r="E548" s="1">
        <v>0</v>
      </c>
      <c r="F548" s="1">
        <v>34</v>
      </c>
      <c r="H548" s="1">
        <f>שבוע_בדילוג[[#This Row],[LengthofCycle]]+1</f>
        <v>35</v>
      </c>
      <c r="I548" s="1" t="str">
        <f>IF(IFERROR(LOOKUP(שבוע_בדילוג[[#This Row],[ClientID]],קביעויות[השבוע בדילוג]),FALSE)=שבוע_בדילוג[[#This Row],[ClientID]],1,"")</f>
        <v/>
      </c>
      <c r="J548" s="1" t="str">
        <f>IF(AND(שבוע_בדילוג[[#This Row],[CycleNumber]]&gt;1,OR(B549="",שבוע_בדילוג[[#This Row],[CycleNumber]]&gt;B547)),IF(OR(AND(שבוע_בדילוג[[#This Row],[LengthofCycle]]=29,F547=29),AND(שבוע_בדילוג[[#This Row],[LengthofCycle]]=36,F547=36)),1,""),"")</f>
        <v/>
      </c>
      <c r="K548" s="1" t="str">
        <f>IF(AND(שבוע_בדילוג[[#This Row],[וסת השבוע]]=1,J547=1,שבוע_בדילוג[[#This Row],[CycleNumber]]&gt;B547),1,"")</f>
        <v/>
      </c>
      <c r="L548" s="1" t="str">
        <f>IF(שבוע_בדילוג[[#This Row],[CycleNumber]]=1,"",IF(שבוע_בדילוג[[#This Row],[וסת השבוע]]=1,0,IF(L547="","",IF(L547=0,IF(שבוע_בדילוג[[#This Row],[LengthofCycle]]=29,0,1),IF(L547=1,IF(שבוע_בדילוג[[#This Row],[LengthofCycle]]+F547=29*2,0,2),IF(L547=2,IF(שבוע_בדילוג[[#This Row],[LengthofCycle]]+F547+F546=29*3,0,3),""))))))</f>
        <v/>
      </c>
      <c r="M548" s="1" t="str">
        <f>IF(שבוע_בדילוג[[#This Row],[וסת השבוע]]=1,IF(שבוע_בדילוג[[#This Row],[וסת השבוע וההפלגה ביחד]]=1,M547+1,0),IF(AND(שבוע_בדילוג[[#This Row],[CycleNumber]]&gt;B547,שבוע_בדילוג[[#This Row],[CycleNumber]]&gt;1),IF(שבוע_בדילוג[[#This Row],[וסת השבוע פעיל?]]&lt;&gt;"",M547+1,""),""))</f>
        <v/>
      </c>
      <c r="N548" s="1" t="str">
        <f>IF(שבוע_בדילוג[[#This Row],[וסת השבוע פעיל?2]]="","",IF(AND(שבוע_בדילוג[[#This Row],[וסת השבוע פעיל?]]&lt;&gt;"",שבוע_בדילוג[[#This Row],[CycleNumber]]&lt;B549,B549&lt;&gt;"",שבוע_בדילוג[[#This Row],[וסת השבוע פעיל?]]&lt;3),IF(L549=0,IF(AND(שבוע_בדילוג[[#This Row],[וסת השבוע פעיל?]]&gt;0,J549=1),0,1),0),""))</f>
        <v/>
      </c>
      <c r="O548" s="1" t="str">
        <f t="shared" si="56"/>
        <v/>
      </c>
      <c r="P548" s="1" t="str">
        <f>IF(AND(שבוע_בדילוג[[#This Row],[חיזוי - שבוע]]=1,K549=1),1,"")</f>
        <v/>
      </c>
      <c r="Q548" s="1" t="str">
        <f>IF(AND(שבוע_בדילוג[[#This Row],[וסת השבוע פעיל?]]&lt;3,OR(שבוע_בדילוג[[#This Row],[CycleNumber]]&gt;B549,B549="")),1,"")</f>
        <v/>
      </c>
      <c r="R548" s="1" t="str">
        <f>IF(AND(שבוע_בדילוג[[#This Row],[חיזוי - שבוע]]&lt;&gt;"",שבוע_בדילוג[[#This Row],[וסת השבוע פעיל?2]]=""),1,"")</f>
        <v/>
      </c>
      <c r="S548" s="1" t="str">
        <f>IF(שבוע_בדילוג[[#This Row],[האישה קבעה וסת שבוע בדילוג?]]=1,IF(שבוע_בדילוג[[#This Row],[וסת השבוע פעיל?]]&lt;3,1,0),"")</f>
        <v/>
      </c>
      <c r="T5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8" s="1" t="str">
        <f t="shared" si="53"/>
        <v/>
      </c>
      <c r="V548" s="1" t="str">
        <f t="shared" si="54"/>
        <v/>
      </c>
      <c r="W548" s="1" t="str">
        <f t="shared" si="55"/>
        <v/>
      </c>
      <c r="X548" s="1" t="str">
        <f>IF(שבוע_בדילוג[[#This Row],[3 הפלגות זהות]]="","",IF(שבוע_בדילוג[[#This Row],[3 הפלגות זהות]]=1,שבוע_בדילוג[[#This Row],[LengthofCycle]],X547))</f>
        <v/>
      </c>
      <c r="Y548" s="1" t="str">
        <f>IF(שבוע_בדילוג[[#This Row],[וסת קבוע אחרון]]="","",IF(OR(שבוע_בדילוג[[#This Row],[LengthofCycle]]=שבוע_בדילוג[[#This Row],[וסת קבוע אחרון]],F547=שבוע_בדילוג[[#This Row],[וסת קבוע אחרון]],F546=שבוע_בדילוג[[#This Row],[וסת קבוע אחרון]]),1,0))</f>
        <v/>
      </c>
      <c r="Z548" s="1" t="str">
        <f>IF(OR(שבוע_בדילוג[[#This Row],[הווסת פעיל?]]=0,שבוע_בדילוג[[#This Row],[הווסת פעיל?]]=""),"",SUM(Z547,שבוע_בדילוג[[#This Row],[הווסת פעיל?]]))</f>
        <v/>
      </c>
      <c r="AA548" s="1" t="str">
        <f>IF(AND(שבוע_בדילוג[[#This Row],[כמה מחזורים עד עקירה]]&lt;&gt;"",Z549=""),שבוע_בדילוג[[#This Row],[כמה מחזורים עד עקירה]],"")</f>
        <v/>
      </c>
      <c r="AB548" s="1" t="str">
        <f>IF(AND(שבוע_בדילוג[[#This Row],[הווסת פעיל?]]=1,שבוע_בדילוג[[#This Row],[וסת קבוע אחרון]]&lt;&gt;X547),שבוע_בדילוג[[#This Row],[וסת קבוע אחרון]],"")</f>
        <v/>
      </c>
      <c r="AC548" s="1" t="str">
        <f>IF(AND(שבוע_בדילוג[[#This Row],[הווסת פעיל?]]=1,Y547=0,שבוע_בדילוג[[#This Row],[וסת קבוע אחרון]]=X547),שבוע_בדילוג[[#This Row],[וסת קבוע אחרון]],"")</f>
        <v/>
      </c>
      <c r="AD548" s="1" t="str">
        <f>IF(AND(שבוע_בדילוג[[#This Row],[הווסת פעיל?]]=1,Y547=0,שבוע_בדילוג[[#This Row],[וסת קבוע אחרון]]&lt;&gt;X547),1,"")</f>
        <v/>
      </c>
      <c r="AE548" s="1" t="str">
        <f>IF(AND(שבוע_בדילוג[[#This Row],[הווסת פעיל?]]&lt;&gt;"",B549=1),שבוע_בדילוג[[#This Row],[CycleNumber]],"")</f>
        <v/>
      </c>
      <c r="AF548" s="1" t="str">
        <f>IF(AND(שבוע_בדילוג[[#This Row],[הווסת פעיל?]]&lt;&gt;"",Y547=""),שבוע_בדילוג[[#This Row],[CycleNumber]],"")</f>
        <v/>
      </c>
      <c r="AG548" s="1" t="str">
        <f>IF(B549=1,"",IF(שבוע_בדילוג[[#This Row],[הווסת פעיל?]]=1,IF(שבוע_בדילוג[[#This Row],[וסת קבוע אחרון]]=F549,1,0),""))</f>
        <v/>
      </c>
      <c r="AH548" s="1" t="str">
        <f>IF(B549=1,"",IF(שבוע_בדילוג[[#This Row],[הווסת פעיל?]]=1,IF(OR(שבוע_בדילוג[[#This Row],[וסת קבוע אחרון]]=F549,F549=שבוע_בדילוג[[#This Row],[LengthofCycle]]),1,0),""))</f>
        <v/>
      </c>
      <c r="AI548" s="1" t="str">
        <f>IF(B549=1,"",IF(שבוע_בדילוג[[#This Row],[הווסת פעיל?]]=1,IF(OR(שבוע_בדילוג[[#This Row],[וסת קבוע אחרון]]=F549,F549=שבוע_בדילוג[[#This Row],[LengthofCycle]],AND(שבוע_בדילוג[[#This Row],[LengthofCycle]]&lt;&gt;שבוע_בדילוג[[#This Row],[וסת קבוע אחרון]],OR(F549=28,F549=29))),1,0),""))</f>
        <v/>
      </c>
      <c r="AJ548" s="1" t="str">
        <f>IF(AND(שבוע_בדילוג[[#This Row],[הווסת פעיל?]]=1,B549=1),1,"")</f>
        <v/>
      </c>
      <c r="AK548" s="4">
        <f>IF(AND(שבוע_בדילוג[[#This Row],[הווסת פעיל?]]&lt;&gt;1,B549&lt;&gt;1,B549&lt;&gt;""),IF(שבוע_בדילוג[[#This Row],[LengthofCycle]]=F549,1,0),"")</f>
        <v>0</v>
      </c>
      <c r="AL548" s="4">
        <f>IF(AND(שבוע_בדילוג[[#This Row],[הווסת פעיל?]]&lt;&gt;1,B549&lt;&gt;1,B549&lt;&gt;""),IF(OR(שבוע_בדילוג[[#This Row],[LengthofCycle]]=F549,F549=29),1,0),"")</f>
        <v>0</v>
      </c>
      <c r="AM548" s="4">
        <f>IF(AND(שבוע_בדילוג[[#This Row],[הווסת פעיל?]]&lt;&gt;1,B549&lt;&gt;1,B549&lt;&gt;""),IF(OR(שבוע_בדילוג[[#This Row],[LengthofCycle]]=F549,F549=29,F549=28),1,0),"")</f>
        <v>0</v>
      </c>
    </row>
    <row r="549" spans="1:39" x14ac:dyDescent="0.25">
      <c r="A549" s="1" t="s">
        <v>103</v>
      </c>
      <c r="B549" s="1">
        <v>3</v>
      </c>
      <c r="C549" s="1">
        <v>0</v>
      </c>
      <c r="D549" s="1">
        <v>1</v>
      </c>
      <c r="E549" s="1">
        <v>0</v>
      </c>
      <c r="F549" s="1">
        <v>32</v>
      </c>
      <c r="H549" s="1">
        <f>שבוע_בדילוג[[#This Row],[LengthofCycle]]+1</f>
        <v>33</v>
      </c>
      <c r="I549" s="1" t="str">
        <f>IF(IFERROR(LOOKUP(שבוע_בדילוג[[#This Row],[ClientID]],קביעויות[השבוע בדילוג]),FALSE)=שבוע_בדילוג[[#This Row],[ClientID]],1,"")</f>
        <v/>
      </c>
      <c r="J549" s="1" t="str">
        <f>IF(AND(שבוע_בדילוג[[#This Row],[CycleNumber]]&gt;1,OR(B550="",שבוע_בדילוג[[#This Row],[CycleNumber]]&gt;B548)),IF(OR(AND(שבוע_בדילוג[[#This Row],[LengthofCycle]]=29,F548=29),AND(שבוע_בדילוג[[#This Row],[LengthofCycle]]=36,F548=36)),1,""),"")</f>
        <v/>
      </c>
      <c r="K549" s="1" t="str">
        <f>IF(AND(שבוע_בדילוג[[#This Row],[וסת השבוע]]=1,J548=1,שבוע_בדילוג[[#This Row],[CycleNumber]]&gt;B548),1,"")</f>
        <v/>
      </c>
      <c r="L549" s="1" t="str">
        <f>IF(שבוע_בדילוג[[#This Row],[CycleNumber]]=1,"",IF(שבוע_בדילוג[[#This Row],[וסת השבוע]]=1,0,IF(L548="","",IF(L548=0,IF(שבוע_בדילוג[[#This Row],[LengthofCycle]]=29,0,1),IF(L548=1,IF(שבוע_בדילוג[[#This Row],[LengthofCycle]]+F548=29*2,0,2),IF(L548=2,IF(שבוע_בדילוג[[#This Row],[LengthofCycle]]+F548+F547=29*3,0,3),""))))))</f>
        <v/>
      </c>
      <c r="M549" s="1" t="str">
        <f>IF(שבוע_בדילוג[[#This Row],[וסת השבוע]]=1,IF(שבוע_בדילוג[[#This Row],[וסת השבוע וההפלגה ביחד]]=1,M548+1,0),IF(AND(שבוע_בדילוג[[#This Row],[CycleNumber]]&gt;B548,שבוע_בדילוג[[#This Row],[CycleNumber]]&gt;1),IF(שבוע_בדילוג[[#This Row],[וסת השבוע פעיל?]]&lt;&gt;"",M548+1,""),""))</f>
        <v/>
      </c>
      <c r="N549" s="1" t="str">
        <f>IF(שבוע_בדילוג[[#This Row],[וסת השבוע פעיל?2]]="","",IF(AND(שבוע_בדילוג[[#This Row],[וסת השבוע פעיל?]]&lt;&gt;"",שבוע_בדילוג[[#This Row],[CycleNumber]]&lt;B550,B550&lt;&gt;"",שבוע_בדילוג[[#This Row],[וסת השבוע פעיל?]]&lt;3),IF(L550=0,IF(AND(שבוע_בדילוג[[#This Row],[וסת השבוע פעיל?]]&gt;0,J550=1),0,1),0),""))</f>
        <v/>
      </c>
      <c r="O549" s="1" t="str">
        <f t="shared" si="56"/>
        <v/>
      </c>
      <c r="P549" s="1" t="str">
        <f>IF(AND(שבוע_בדילוג[[#This Row],[חיזוי - שבוע]]=1,K550=1),1,"")</f>
        <v/>
      </c>
      <c r="Q549" s="1" t="str">
        <f>IF(AND(שבוע_בדילוג[[#This Row],[וסת השבוע פעיל?]]&lt;3,OR(שבוע_בדילוג[[#This Row],[CycleNumber]]&gt;B550,B550="")),1,"")</f>
        <v/>
      </c>
      <c r="R549" s="1" t="str">
        <f>IF(AND(שבוע_בדילוג[[#This Row],[חיזוי - שבוע]]&lt;&gt;"",שבוע_בדילוג[[#This Row],[וסת השבוע פעיל?2]]=""),1,"")</f>
        <v/>
      </c>
      <c r="S549" s="1" t="str">
        <f>IF(שבוע_בדילוג[[#This Row],[האישה קבעה וסת שבוע בדילוג?]]=1,IF(שבוע_בדילוג[[#This Row],[וסת השבוע פעיל?]]&lt;3,1,0),"")</f>
        <v/>
      </c>
      <c r="T5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49" s="1">
        <f t="shared" si="53"/>
        <v>0</v>
      </c>
      <c r="V549" s="1" t="str">
        <f t="shared" si="54"/>
        <v/>
      </c>
      <c r="W549" s="1" t="str">
        <f t="shared" si="55"/>
        <v/>
      </c>
      <c r="X549" s="1" t="str">
        <f>IF(שבוע_בדילוג[[#This Row],[3 הפלגות זהות]]="","",IF(שבוע_בדילוג[[#This Row],[3 הפלגות זהות]]=1,שבוע_בדילוג[[#This Row],[LengthofCycle]],X548))</f>
        <v/>
      </c>
      <c r="Y549" s="1" t="str">
        <f>IF(שבוע_בדילוג[[#This Row],[וסת קבוע אחרון]]="","",IF(OR(שבוע_בדילוג[[#This Row],[LengthofCycle]]=שבוע_בדילוג[[#This Row],[וסת קבוע אחרון]],F548=שבוע_בדילוג[[#This Row],[וסת קבוע אחרון]],F547=שבוע_בדילוג[[#This Row],[וסת קבוע אחרון]]),1,0))</f>
        <v/>
      </c>
      <c r="Z549" s="1" t="str">
        <f>IF(OR(שבוע_בדילוג[[#This Row],[הווסת פעיל?]]=0,שבוע_בדילוג[[#This Row],[הווסת פעיל?]]=""),"",SUM(Z548,שבוע_בדילוג[[#This Row],[הווסת פעיל?]]))</f>
        <v/>
      </c>
      <c r="AA549" s="1" t="str">
        <f>IF(AND(שבוע_בדילוג[[#This Row],[כמה מחזורים עד עקירה]]&lt;&gt;"",Z550=""),שבוע_בדילוג[[#This Row],[כמה מחזורים עד עקירה]],"")</f>
        <v/>
      </c>
      <c r="AB549" s="1" t="str">
        <f>IF(AND(שבוע_בדילוג[[#This Row],[הווסת פעיל?]]=1,שבוע_בדילוג[[#This Row],[וסת קבוע אחרון]]&lt;&gt;X548),שבוע_בדילוג[[#This Row],[וסת קבוע אחרון]],"")</f>
        <v/>
      </c>
      <c r="AC549" s="1" t="str">
        <f>IF(AND(שבוע_בדילוג[[#This Row],[הווסת פעיל?]]=1,Y548=0,שבוע_בדילוג[[#This Row],[וסת קבוע אחרון]]=X548),שבוע_בדילוג[[#This Row],[וסת קבוע אחרון]],"")</f>
        <v/>
      </c>
      <c r="AD549" s="1" t="str">
        <f>IF(AND(שבוע_בדילוג[[#This Row],[הווסת פעיל?]]=1,Y548=0,שבוע_בדילוג[[#This Row],[וסת קבוע אחרון]]&lt;&gt;X548),1,"")</f>
        <v/>
      </c>
      <c r="AE549" s="1" t="str">
        <f>IF(AND(שבוע_בדילוג[[#This Row],[הווסת פעיל?]]&lt;&gt;"",B550=1),שבוע_בדילוג[[#This Row],[CycleNumber]],"")</f>
        <v/>
      </c>
      <c r="AF549" s="1" t="str">
        <f>IF(AND(שבוע_בדילוג[[#This Row],[הווסת פעיל?]]&lt;&gt;"",Y548=""),שבוע_בדילוג[[#This Row],[CycleNumber]],"")</f>
        <v/>
      </c>
      <c r="AG549" s="1" t="str">
        <f>IF(B550=1,"",IF(שבוע_בדילוג[[#This Row],[הווסת פעיל?]]=1,IF(שבוע_בדילוג[[#This Row],[וסת קבוע אחרון]]=F550,1,0),""))</f>
        <v/>
      </c>
      <c r="AH549" s="1" t="str">
        <f>IF(B550=1,"",IF(שבוע_בדילוג[[#This Row],[הווסת פעיל?]]=1,IF(OR(שבוע_בדילוג[[#This Row],[וסת קבוע אחרון]]=F550,F550=שבוע_בדילוג[[#This Row],[LengthofCycle]]),1,0),""))</f>
        <v/>
      </c>
      <c r="AI549" s="1" t="str">
        <f>IF(B550=1,"",IF(שבוע_בדילוג[[#This Row],[הווסת פעיל?]]=1,IF(OR(שבוע_בדילוג[[#This Row],[וסת קבוע אחרון]]=F550,F550=שבוע_בדילוג[[#This Row],[LengthofCycle]],AND(שבוע_בדילוג[[#This Row],[LengthofCycle]]&lt;&gt;שבוע_בדילוג[[#This Row],[וסת קבוע אחרון]],OR(F550=28,F550=29))),1,0),""))</f>
        <v/>
      </c>
      <c r="AJ549" s="1" t="str">
        <f>IF(AND(שבוע_בדילוג[[#This Row],[הווסת פעיל?]]=1,B550=1),1,"")</f>
        <v/>
      </c>
      <c r="AK549" s="4">
        <f>IF(AND(שבוע_בדילוג[[#This Row],[הווסת פעיל?]]&lt;&gt;1,B550&lt;&gt;1,B550&lt;&gt;""),IF(שבוע_בדילוג[[#This Row],[LengthofCycle]]=F550,1,0),"")</f>
        <v>1</v>
      </c>
      <c r="AL549" s="4">
        <f>IF(AND(שבוע_בדילוג[[#This Row],[הווסת פעיל?]]&lt;&gt;1,B550&lt;&gt;1,B550&lt;&gt;""),IF(OR(שבוע_בדילוג[[#This Row],[LengthofCycle]]=F550,F550=29),1,0),"")</f>
        <v>1</v>
      </c>
      <c r="AM549" s="4">
        <f>IF(AND(שבוע_בדילוג[[#This Row],[הווסת פעיל?]]&lt;&gt;1,B550&lt;&gt;1,B550&lt;&gt;""),IF(OR(שבוע_בדילוג[[#This Row],[LengthofCycle]]=F550,F550=29,F550=28),1,0),"")</f>
        <v>1</v>
      </c>
    </row>
    <row r="550" spans="1:39" x14ac:dyDescent="0.25">
      <c r="A550" s="1" t="s">
        <v>103</v>
      </c>
      <c r="B550" s="1">
        <v>4</v>
      </c>
      <c r="C550" s="1">
        <v>0</v>
      </c>
      <c r="D550" s="1">
        <v>1</v>
      </c>
      <c r="E550" s="1">
        <v>0</v>
      </c>
      <c r="F550" s="1">
        <v>32</v>
      </c>
      <c r="H550" s="1">
        <f>שבוע_בדילוג[[#This Row],[LengthofCycle]]+1</f>
        <v>33</v>
      </c>
      <c r="I550" s="1" t="str">
        <f>IF(IFERROR(LOOKUP(שבוע_בדילוג[[#This Row],[ClientID]],קביעויות[השבוע בדילוג]),FALSE)=שבוע_בדילוג[[#This Row],[ClientID]],1,"")</f>
        <v/>
      </c>
      <c r="J550" s="1" t="str">
        <f>IF(AND(שבוע_בדילוג[[#This Row],[CycleNumber]]&gt;1,OR(B551="",שבוע_בדילוג[[#This Row],[CycleNumber]]&gt;B549)),IF(OR(AND(שבוע_בדילוג[[#This Row],[LengthofCycle]]=29,F549=29),AND(שבוע_בדילוג[[#This Row],[LengthofCycle]]=36,F549=36)),1,""),"")</f>
        <v/>
      </c>
      <c r="K550" s="1" t="str">
        <f>IF(AND(שבוע_בדילוג[[#This Row],[וסת השבוע]]=1,J549=1,שבוע_בדילוג[[#This Row],[CycleNumber]]&gt;B549),1,"")</f>
        <v/>
      </c>
      <c r="L550" s="1" t="str">
        <f>IF(שבוע_בדילוג[[#This Row],[CycleNumber]]=1,"",IF(שבוע_בדילוג[[#This Row],[וסת השבוע]]=1,0,IF(L549="","",IF(L549=0,IF(שבוע_בדילוג[[#This Row],[LengthofCycle]]=29,0,1),IF(L549=1,IF(שבוע_בדילוג[[#This Row],[LengthofCycle]]+F549=29*2,0,2),IF(L549=2,IF(שבוע_בדילוג[[#This Row],[LengthofCycle]]+F549+F548=29*3,0,3),""))))))</f>
        <v/>
      </c>
      <c r="M550" s="1" t="str">
        <f>IF(שבוע_בדילוג[[#This Row],[וסת השבוע]]=1,IF(שבוע_בדילוג[[#This Row],[וסת השבוע וההפלגה ביחד]]=1,M549+1,0),IF(AND(שבוע_בדילוג[[#This Row],[CycleNumber]]&gt;B549,שבוע_בדילוג[[#This Row],[CycleNumber]]&gt;1),IF(שבוע_בדילוג[[#This Row],[וסת השבוע פעיל?]]&lt;&gt;"",M549+1,""),""))</f>
        <v/>
      </c>
      <c r="N550" s="1" t="str">
        <f>IF(שבוע_בדילוג[[#This Row],[וסת השבוע פעיל?2]]="","",IF(AND(שבוע_בדילוג[[#This Row],[וסת השבוע פעיל?]]&lt;&gt;"",שבוע_בדילוג[[#This Row],[CycleNumber]]&lt;B551,B551&lt;&gt;"",שבוע_בדילוג[[#This Row],[וסת השבוע פעיל?]]&lt;3),IF(L551=0,IF(AND(שבוע_בדילוג[[#This Row],[וסת השבוע פעיל?]]&gt;0,J551=1),0,1),0),""))</f>
        <v/>
      </c>
      <c r="O550" s="1" t="str">
        <f t="shared" si="56"/>
        <v/>
      </c>
      <c r="P550" s="1" t="str">
        <f>IF(AND(שבוע_בדילוג[[#This Row],[חיזוי - שבוע]]=1,K551=1),1,"")</f>
        <v/>
      </c>
      <c r="Q550" s="1" t="str">
        <f>IF(AND(שבוע_בדילוג[[#This Row],[וסת השבוע פעיל?]]&lt;3,OR(שבוע_בדילוג[[#This Row],[CycleNumber]]&gt;B551,B551="")),1,"")</f>
        <v/>
      </c>
      <c r="R550" s="1" t="str">
        <f>IF(AND(שבוע_בדילוג[[#This Row],[חיזוי - שבוע]]&lt;&gt;"",שבוע_בדילוג[[#This Row],[וסת השבוע פעיל?2]]=""),1,"")</f>
        <v/>
      </c>
      <c r="S550" s="1" t="str">
        <f>IF(שבוע_בדילוג[[#This Row],[האישה קבעה וסת שבוע בדילוג?]]=1,IF(שבוע_בדילוג[[#This Row],[וסת השבוע פעיל?]]&lt;3,1,0),"")</f>
        <v/>
      </c>
      <c r="T5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0" s="1">
        <f t="shared" si="53"/>
        <v>0</v>
      </c>
      <c r="V550" s="1">
        <f t="shared" si="54"/>
        <v>0</v>
      </c>
      <c r="W550" s="1" t="str">
        <f t="shared" si="55"/>
        <v/>
      </c>
      <c r="X550" s="1" t="str">
        <f>IF(שבוע_בדילוג[[#This Row],[3 הפלגות זהות]]="","",IF(שבוע_בדילוג[[#This Row],[3 הפלגות זהות]]=1,שבוע_בדילוג[[#This Row],[LengthofCycle]],X549))</f>
        <v/>
      </c>
      <c r="Y550" s="1" t="str">
        <f>IF(שבוע_בדילוג[[#This Row],[וסת קבוע אחרון]]="","",IF(OR(שבוע_בדילוג[[#This Row],[LengthofCycle]]=שבוע_בדילוג[[#This Row],[וסת קבוע אחרון]],F549=שבוע_בדילוג[[#This Row],[וסת קבוע אחרון]],F548=שבוע_בדילוג[[#This Row],[וסת קבוע אחרון]]),1,0))</f>
        <v/>
      </c>
      <c r="Z550" s="1" t="str">
        <f>IF(OR(שבוע_בדילוג[[#This Row],[הווסת פעיל?]]=0,שבוע_בדילוג[[#This Row],[הווסת פעיל?]]=""),"",SUM(Z549,שבוע_בדילוג[[#This Row],[הווסת פעיל?]]))</f>
        <v/>
      </c>
      <c r="AA550" s="1" t="str">
        <f>IF(AND(שבוע_בדילוג[[#This Row],[כמה מחזורים עד עקירה]]&lt;&gt;"",Z551=""),שבוע_בדילוג[[#This Row],[כמה מחזורים עד עקירה]],"")</f>
        <v/>
      </c>
      <c r="AB550" s="1" t="str">
        <f>IF(AND(שבוע_בדילוג[[#This Row],[הווסת פעיל?]]=1,שבוע_בדילוג[[#This Row],[וסת קבוע אחרון]]&lt;&gt;X549),שבוע_בדילוג[[#This Row],[וסת קבוע אחרון]],"")</f>
        <v/>
      </c>
      <c r="AC550" s="1" t="str">
        <f>IF(AND(שבוע_בדילוג[[#This Row],[הווסת פעיל?]]=1,Y549=0,שבוע_בדילוג[[#This Row],[וסת קבוע אחרון]]=X549),שבוע_בדילוג[[#This Row],[וסת קבוע אחרון]],"")</f>
        <v/>
      </c>
      <c r="AD550" s="1" t="str">
        <f>IF(AND(שבוע_בדילוג[[#This Row],[הווסת פעיל?]]=1,Y549=0,שבוע_בדילוג[[#This Row],[וסת קבוע אחרון]]&lt;&gt;X549),1,"")</f>
        <v/>
      </c>
      <c r="AE550" s="1" t="str">
        <f>IF(AND(שבוע_בדילוג[[#This Row],[הווסת פעיל?]]&lt;&gt;"",B551=1),שבוע_בדילוג[[#This Row],[CycleNumber]],"")</f>
        <v/>
      </c>
      <c r="AF550" s="1" t="str">
        <f>IF(AND(שבוע_בדילוג[[#This Row],[הווסת פעיל?]]&lt;&gt;"",Y549=""),שבוע_בדילוג[[#This Row],[CycleNumber]],"")</f>
        <v/>
      </c>
      <c r="AG550" s="1" t="str">
        <f>IF(B551=1,"",IF(שבוע_בדילוג[[#This Row],[הווסת פעיל?]]=1,IF(שבוע_בדילוג[[#This Row],[וסת קבוע אחרון]]=F551,1,0),""))</f>
        <v/>
      </c>
      <c r="AH550" s="1" t="str">
        <f>IF(B551=1,"",IF(שבוע_בדילוג[[#This Row],[הווסת פעיל?]]=1,IF(OR(שבוע_בדילוג[[#This Row],[וסת קבוע אחרון]]=F551,F551=שבוע_בדילוג[[#This Row],[LengthofCycle]]),1,0),""))</f>
        <v/>
      </c>
      <c r="AI550" s="1" t="str">
        <f>IF(B551=1,"",IF(שבוע_בדילוג[[#This Row],[הווסת פעיל?]]=1,IF(OR(שבוע_בדילוג[[#This Row],[וסת קבוע אחרון]]=F551,F551=שבוע_בדילוג[[#This Row],[LengthofCycle]],AND(שבוע_בדילוג[[#This Row],[LengthofCycle]]&lt;&gt;שבוע_בדילוג[[#This Row],[וסת קבוע אחרון]],OR(F551=28,F551=29))),1,0),""))</f>
        <v/>
      </c>
      <c r="AJ550" s="1" t="str">
        <f>IF(AND(שבוע_בדילוג[[#This Row],[הווסת פעיל?]]=1,B551=1),1,"")</f>
        <v/>
      </c>
      <c r="AK550" s="4">
        <f>IF(AND(שבוע_בדילוג[[#This Row],[הווסת פעיל?]]&lt;&gt;1,B551&lt;&gt;1,B551&lt;&gt;""),IF(שבוע_בדילוג[[#This Row],[LengthofCycle]]=F551,1,0),"")</f>
        <v>1</v>
      </c>
      <c r="AL550" s="4">
        <f>IF(AND(שבוע_בדילוג[[#This Row],[הווסת פעיל?]]&lt;&gt;1,B551&lt;&gt;1,B551&lt;&gt;""),IF(OR(שבוע_בדילוג[[#This Row],[LengthofCycle]]=F551,F551=29),1,0),"")</f>
        <v>1</v>
      </c>
      <c r="AM550" s="4">
        <f>IF(AND(שבוע_בדילוג[[#This Row],[הווסת פעיל?]]&lt;&gt;1,B551&lt;&gt;1,B551&lt;&gt;""),IF(OR(שבוע_בדילוג[[#This Row],[LengthofCycle]]=F551,F551=29,F551=28),1,0),"")</f>
        <v>1</v>
      </c>
    </row>
    <row r="551" spans="1:39" x14ac:dyDescent="0.25">
      <c r="A551" s="1" t="s">
        <v>103</v>
      </c>
      <c r="B551" s="1">
        <v>5</v>
      </c>
      <c r="C551" s="1">
        <v>0</v>
      </c>
      <c r="D551" s="1">
        <v>1</v>
      </c>
      <c r="E551" s="1">
        <v>0</v>
      </c>
      <c r="F551" s="1">
        <v>32</v>
      </c>
      <c r="H551" s="1">
        <f>שבוע_בדילוג[[#This Row],[LengthofCycle]]+1</f>
        <v>33</v>
      </c>
      <c r="I551" s="1" t="str">
        <f>IF(IFERROR(LOOKUP(שבוע_בדילוג[[#This Row],[ClientID]],קביעויות[השבוע בדילוג]),FALSE)=שבוע_בדילוג[[#This Row],[ClientID]],1,"")</f>
        <v/>
      </c>
      <c r="J551" s="1" t="str">
        <f>IF(AND(שבוע_בדילוג[[#This Row],[CycleNumber]]&gt;1,OR(B552="",שבוע_בדילוג[[#This Row],[CycleNumber]]&gt;B550)),IF(OR(AND(שבוע_בדילוג[[#This Row],[LengthofCycle]]=29,F550=29),AND(שבוע_בדילוג[[#This Row],[LengthofCycle]]=36,F550=36)),1,""),"")</f>
        <v/>
      </c>
      <c r="K551" s="1" t="str">
        <f>IF(AND(שבוע_בדילוג[[#This Row],[וסת השבוע]]=1,J550=1,שבוע_בדילוג[[#This Row],[CycleNumber]]&gt;B550),1,"")</f>
        <v/>
      </c>
      <c r="L551" s="1" t="str">
        <f>IF(שבוע_בדילוג[[#This Row],[CycleNumber]]=1,"",IF(שבוע_בדילוג[[#This Row],[וסת השבוע]]=1,0,IF(L550="","",IF(L550=0,IF(שבוע_בדילוג[[#This Row],[LengthofCycle]]=29,0,1),IF(L550=1,IF(שבוע_בדילוג[[#This Row],[LengthofCycle]]+F550=29*2,0,2),IF(L550=2,IF(שבוע_בדילוג[[#This Row],[LengthofCycle]]+F550+F549=29*3,0,3),""))))))</f>
        <v/>
      </c>
      <c r="M551" s="1" t="str">
        <f>IF(שבוע_בדילוג[[#This Row],[וסת השבוע]]=1,IF(שבוע_בדילוג[[#This Row],[וסת השבוע וההפלגה ביחד]]=1,M550+1,0),IF(AND(שבוע_בדילוג[[#This Row],[CycleNumber]]&gt;B550,שבוע_בדילוג[[#This Row],[CycleNumber]]&gt;1),IF(שבוע_בדילוג[[#This Row],[וסת השבוע פעיל?]]&lt;&gt;"",M550+1,""),""))</f>
        <v/>
      </c>
      <c r="N551" s="1" t="str">
        <f>IF(שבוע_בדילוג[[#This Row],[וסת השבוע פעיל?2]]="","",IF(AND(שבוע_בדילוג[[#This Row],[וסת השבוע פעיל?]]&lt;&gt;"",שבוע_בדילוג[[#This Row],[CycleNumber]]&lt;B552,B552&lt;&gt;"",שבוע_בדילוג[[#This Row],[וסת השבוע פעיל?]]&lt;3),IF(L552=0,IF(AND(שבוע_בדילוג[[#This Row],[וסת השבוע פעיל?]]&gt;0,J552=1),0,1),0),""))</f>
        <v/>
      </c>
      <c r="O551" s="1" t="str">
        <f t="shared" si="56"/>
        <v/>
      </c>
      <c r="P551" s="1" t="str">
        <f>IF(AND(שבוע_בדילוג[[#This Row],[חיזוי - שבוע]]=1,K552=1),1,"")</f>
        <v/>
      </c>
      <c r="Q551" s="1" t="str">
        <f>IF(AND(שבוע_בדילוג[[#This Row],[וסת השבוע פעיל?]]&lt;3,OR(שבוע_בדילוג[[#This Row],[CycleNumber]]&gt;B552,B552="")),1,"")</f>
        <v/>
      </c>
      <c r="R551" s="1" t="str">
        <f>IF(AND(שבוע_בדילוג[[#This Row],[חיזוי - שבוע]]&lt;&gt;"",שבוע_בדילוג[[#This Row],[וסת השבוע פעיל?2]]=""),1,"")</f>
        <v/>
      </c>
      <c r="S551" s="1" t="str">
        <f>IF(שבוע_בדילוג[[#This Row],[האישה קבעה וסת שבוע בדילוג?]]=1,IF(שבוע_בדילוג[[#This Row],[וסת השבוע פעיל?]]&lt;3,1,0),"")</f>
        <v/>
      </c>
      <c r="T5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1" s="1">
        <f t="shared" si="53"/>
        <v>1</v>
      </c>
      <c r="V551" s="1">
        <f t="shared" si="54"/>
        <v>0</v>
      </c>
      <c r="W551" s="1">
        <f t="shared" si="55"/>
        <v>0</v>
      </c>
      <c r="X551" s="1">
        <f>IF(שבוע_בדילוג[[#This Row],[3 הפלגות זהות]]="","",IF(שבוע_בדילוג[[#This Row],[3 הפלגות זהות]]=1,שבוע_בדילוג[[#This Row],[LengthofCycle]],X550))</f>
        <v>32</v>
      </c>
      <c r="Y551" s="1">
        <f>IF(שבוע_בדילוג[[#This Row],[וסת קבוע אחרון]]="","",IF(OR(שבוע_בדילוג[[#This Row],[LengthofCycle]]=שבוע_בדילוג[[#This Row],[וסת קבוע אחרון]],F550=שבוע_בדילוג[[#This Row],[וסת קבוע אחרון]],F549=שבוע_בדילוג[[#This Row],[וסת קבוע אחרון]]),1,0))</f>
        <v>1</v>
      </c>
      <c r="Z551" s="1">
        <f>IF(OR(שבוע_בדילוג[[#This Row],[הווסת פעיל?]]=0,שבוע_בדילוג[[#This Row],[הווסת פעיל?]]=""),"",SUM(Z550,שבוע_בדילוג[[#This Row],[הווסת פעיל?]]))</f>
        <v>1</v>
      </c>
      <c r="AA551" s="1" t="str">
        <f>IF(AND(שבוע_בדילוג[[#This Row],[כמה מחזורים עד עקירה]]&lt;&gt;"",Z552=""),שבוע_בדילוג[[#This Row],[כמה מחזורים עד עקירה]],"")</f>
        <v/>
      </c>
      <c r="AB551" s="1">
        <f>IF(AND(שבוע_בדילוג[[#This Row],[הווסת פעיל?]]=1,שבוע_בדילוג[[#This Row],[וסת קבוע אחרון]]&lt;&gt;X550),שבוע_בדילוג[[#This Row],[וסת קבוע אחרון]],"")</f>
        <v>32</v>
      </c>
      <c r="AC551" s="1" t="str">
        <f>IF(AND(שבוע_בדילוג[[#This Row],[הווסת פעיל?]]=1,Y550=0,שבוע_בדילוג[[#This Row],[וסת קבוע אחרון]]=X550),שבוע_בדילוג[[#This Row],[וסת קבוע אחרון]],"")</f>
        <v/>
      </c>
      <c r="AD551" s="1" t="str">
        <f>IF(AND(שבוע_בדילוג[[#This Row],[הווסת פעיל?]]=1,Y550=0,שבוע_בדילוג[[#This Row],[וסת קבוע אחרון]]&lt;&gt;X550),1,"")</f>
        <v/>
      </c>
      <c r="AE551" s="1" t="str">
        <f>IF(AND(שבוע_בדילוג[[#This Row],[הווסת פעיל?]]&lt;&gt;"",B552=1),שבוע_בדילוג[[#This Row],[CycleNumber]],"")</f>
        <v/>
      </c>
      <c r="AF551" s="1">
        <f>IF(AND(שבוע_בדילוג[[#This Row],[הווסת פעיל?]]&lt;&gt;"",Y550=""),שבוע_בדילוג[[#This Row],[CycleNumber]],"")</f>
        <v>5</v>
      </c>
      <c r="AG551" s="1">
        <f>IF(B552=1,"",IF(שבוע_בדילוג[[#This Row],[הווסת פעיל?]]=1,IF(שבוע_בדילוג[[#This Row],[וסת קבוע אחרון]]=F552,1,0),""))</f>
        <v>0</v>
      </c>
      <c r="AH551" s="1">
        <f>IF(B552=1,"",IF(שבוע_בדילוג[[#This Row],[הווסת פעיל?]]=1,IF(OR(שבוע_בדילוג[[#This Row],[וסת קבוע אחרון]]=F552,F552=שבוע_בדילוג[[#This Row],[LengthofCycle]]),1,0),""))</f>
        <v>0</v>
      </c>
      <c r="AI551" s="1">
        <f>IF(B552=1,"",IF(שבוע_בדילוג[[#This Row],[הווסת פעיל?]]=1,IF(OR(שבוע_בדילוג[[#This Row],[וסת קבוע אחרון]]=F552,F552=שבוע_בדילוג[[#This Row],[LengthofCycle]],AND(שבוע_בדילוג[[#This Row],[LengthofCycle]]&lt;&gt;שבוע_בדילוג[[#This Row],[וסת קבוע אחרון]],OR(F552=28,F552=29))),1,0),""))</f>
        <v>0</v>
      </c>
      <c r="AJ551" s="1" t="str">
        <f>IF(AND(שבוע_בדילוג[[#This Row],[הווסת פעיל?]]=1,B552=1),1,"")</f>
        <v/>
      </c>
      <c r="AK551" s="4" t="str">
        <f>IF(AND(שבוע_בדילוג[[#This Row],[הווסת פעיל?]]&lt;&gt;1,B552&lt;&gt;1,B552&lt;&gt;""),IF(שבוע_בדילוג[[#This Row],[LengthofCycle]]=F552,1,0),"")</f>
        <v/>
      </c>
      <c r="AL551" s="4" t="str">
        <f>IF(AND(שבוע_בדילוג[[#This Row],[הווסת פעיל?]]&lt;&gt;1,B552&lt;&gt;1,B552&lt;&gt;""),IF(OR(שבוע_בדילוג[[#This Row],[LengthofCycle]]=F552,F552=29),1,0),"")</f>
        <v/>
      </c>
      <c r="AM551" s="4" t="str">
        <f>IF(AND(שבוע_בדילוג[[#This Row],[הווסת פעיל?]]&lt;&gt;1,B552&lt;&gt;1,B552&lt;&gt;""),IF(OR(שבוע_בדילוג[[#This Row],[LengthofCycle]]=F552,F552=29,F552=28),1,0),"")</f>
        <v/>
      </c>
    </row>
    <row r="552" spans="1:39" x14ac:dyDescent="0.25">
      <c r="A552" s="1" t="s">
        <v>103</v>
      </c>
      <c r="B552" s="1">
        <v>6</v>
      </c>
      <c r="C552" s="1">
        <v>0</v>
      </c>
      <c r="D552" s="1">
        <v>1</v>
      </c>
      <c r="E552" s="1">
        <v>0</v>
      </c>
      <c r="F552" s="1">
        <v>34</v>
      </c>
      <c r="H552" s="1">
        <f>שבוע_בדילוג[[#This Row],[LengthofCycle]]+1</f>
        <v>35</v>
      </c>
      <c r="I552" s="1" t="str">
        <f>IF(IFERROR(LOOKUP(שבוע_בדילוג[[#This Row],[ClientID]],קביעויות[השבוע בדילוג]),FALSE)=שבוע_בדילוג[[#This Row],[ClientID]],1,"")</f>
        <v/>
      </c>
      <c r="J552" s="1" t="str">
        <f>IF(AND(שבוע_בדילוג[[#This Row],[CycleNumber]]&gt;1,OR(B553="",שבוע_בדילוג[[#This Row],[CycleNumber]]&gt;B551)),IF(OR(AND(שבוע_בדילוג[[#This Row],[LengthofCycle]]=29,F551=29),AND(שבוע_בדילוג[[#This Row],[LengthofCycle]]=36,F551=36)),1,""),"")</f>
        <v/>
      </c>
      <c r="K552" s="1" t="str">
        <f>IF(AND(שבוע_בדילוג[[#This Row],[וסת השבוע]]=1,J551=1,שבוע_בדילוג[[#This Row],[CycleNumber]]&gt;B551),1,"")</f>
        <v/>
      </c>
      <c r="L552" s="1" t="str">
        <f>IF(שבוע_בדילוג[[#This Row],[CycleNumber]]=1,"",IF(שבוע_בדילוג[[#This Row],[וסת השבוע]]=1,0,IF(L551="","",IF(L551=0,IF(שבוע_בדילוג[[#This Row],[LengthofCycle]]=29,0,1),IF(L551=1,IF(שבוע_בדילוג[[#This Row],[LengthofCycle]]+F551=29*2,0,2),IF(L551=2,IF(שבוע_בדילוג[[#This Row],[LengthofCycle]]+F551+F550=29*3,0,3),""))))))</f>
        <v/>
      </c>
      <c r="M552" s="1" t="str">
        <f>IF(שבוע_בדילוג[[#This Row],[וסת השבוע]]=1,IF(שבוע_בדילוג[[#This Row],[וסת השבוע וההפלגה ביחד]]=1,M551+1,0),IF(AND(שבוע_בדילוג[[#This Row],[CycleNumber]]&gt;B551,שבוע_בדילוג[[#This Row],[CycleNumber]]&gt;1),IF(שבוע_בדילוג[[#This Row],[וסת השבוע פעיל?]]&lt;&gt;"",M551+1,""),""))</f>
        <v/>
      </c>
      <c r="N552" s="1" t="str">
        <f>IF(שבוע_בדילוג[[#This Row],[וסת השבוע פעיל?2]]="","",IF(AND(שבוע_בדילוג[[#This Row],[וסת השבוע פעיל?]]&lt;&gt;"",שבוע_בדילוג[[#This Row],[CycleNumber]]&lt;B553,B553&lt;&gt;"",שבוע_בדילוג[[#This Row],[וסת השבוע פעיל?]]&lt;3),IF(L553=0,IF(AND(שבוע_בדילוג[[#This Row],[וסת השבוע פעיל?]]&gt;0,J553=1),0,1),0),""))</f>
        <v/>
      </c>
      <c r="O552" s="1" t="str">
        <f t="shared" si="56"/>
        <v/>
      </c>
      <c r="P552" s="1" t="str">
        <f>IF(AND(שבוע_בדילוג[[#This Row],[חיזוי - שבוע]]=1,K553=1),1,"")</f>
        <v/>
      </c>
      <c r="Q552" s="1" t="str">
        <f>IF(AND(שבוע_בדילוג[[#This Row],[וסת השבוע פעיל?]]&lt;3,OR(שבוע_בדילוג[[#This Row],[CycleNumber]]&gt;B553,B553="")),1,"")</f>
        <v/>
      </c>
      <c r="R552" s="1" t="str">
        <f>IF(AND(שבוע_בדילוג[[#This Row],[חיזוי - שבוע]]&lt;&gt;"",שבוע_בדילוג[[#This Row],[וסת השבוע פעיל?2]]=""),1,"")</f>
        <v/>
      </c>
      <c r="S552" s="1" t="str">
        <f>IF(שבוע_בדילוג[[#This Row],[האישה קבעה וסת שבוע בדילוג?]]=1,IF(שבוע_בדילוג[[#This Row],[וסת השבוע פעיל?]]&lt;3,1,0),"")</f>
        <v/>
      </c>
      <c r="T5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2" s="1">
        <f t="shared" si="53"/>
        <v>0</v>
      </c>
      <c r="V552" s="1">
        <f t="shared" si="54"/>
        <v>0</v>
      </c>
      <c r="W552" s="1">
        <f t="shared" si="55"/>
        <v>0</v>
      </c>
      <c r="X552" s="1">
        <f>IF(שבוע_בדילוג[[#This Row],[3 הפלגות זהות]]="","",IF(שבוע_בדילוג[[#This Row],[3 הפלגות זהות]]=1,שבוע_בדילוג[[#This Row],[LengthofCycle]],X551))</f>
        <v>32</v>
      </c>
      <c r="Y552" s="1">
        <f>IF(שבוע_בדילוג[[#This Row],[וסת קבוע אחרון]]="","",IF(OR(שבוע_בדילוג[[#This Row],[LengthofCycle]]=שבוע_בדילוג[[#This Row],[וסת קבוע אחרון]],F551=שבוע_בדילוג[[#This Row],[וסת קבוע אחרון]],F550=שבוע_בדילוג[[#This Row],[וסת קבוע אחרון]]),1,0))</f>
        <v>1</v>
      </c>
      <c r="Z552" s="1">
        <f>IF(OR(שבוע_בדילוג[[#This Row],[הווסת פעיל?]]=0,שבוע_בדילוג[[#This Row],[הווסת פעיל?]]=""),"",SUM(Z551,שבוע_בדילוג[[#This Row],[הווסת פעיל?]]))</f>
        <v>2</v>
      </c>
      <c r="AA552" s="1" t="str">
        <f>IF(AND(שבוע_בדילוג[[#This Row],[כמה מחזורים עד עקירה]]&lt;&gt;"",Z553=""),שבוע_בדילוג[[#This Row],[כמה מחזורים עד עקירה]],"")</f>
        <v/>
      </c>
      <c r="AB552" s="1" t="str">
        <f>IF(AND(שבוע_בדילוג[[#This Row],[הווסת פעיל?]]=1,שבוע_בדילוג[[#This Row],[וסת קבוע אחרון]]&lt;&gt;X551),שבוע_בדילוג[[#This Row],[וסת קבוע אחרון]],"")</f>
        <v/>
      </c>
      <c r="AC552" s="1" t="str">
        <f>IF(AND(שבוע_בדילוג[[#This Row],[הווסת פעיל?]]=1,Y551=0,שבוע_בדילוג[[#This Row],[וסת קבוע אחרון]]=X551),שבוע_בדילוג[[#This Row],[וסת קבוע אחרון]],"")</f>
        <v/>
      </c>
      <c r="AD552" s="1" t="str">
        <f>IF(AND(שבוע_בדילוג[[#This Row],[הווסת פעיל?]]=1,Y551=0,שבוע_בדילוג[[#This Row],[וסת קבוע אחרון]]&lt;&gt;X551),1,"")</f>
        <v/>
      </c>
      <c r="AE552" s="1" t="str">
        <f>IF(AND(שבוע_בדילוג[[#This Row],[הווסת פעיל?]]&lt;&gt;"",B553=1),שבוע_בדילוג[[#This Row],[CycleNumber]],"")</f>
        <v/>
      </c>
      <c r="AF552" s="1" t="str">
        <f>IF(AND(שבוע_בדילוג[[#This Row],[הווסת פעיל?]]&lt;&gt;"",Y551=""),שבוע_בדילוג[[#This Row],[CycleNumber]],"")</f>
        <v/>
      </c>
      <c r="AG552" s="1">
        <f>IF(B553=1,"",IF(שבוע_בדילוג[[#This Row],[הווסת פעיל?]]=1,IF(שבוע_בדילוג[[#This Row],[וסת קבוע אחרון]]=F553,1,0),""))</f>
        <v>0</v>
      </c>
      <c r="AH552" s="1">
        <f>IF(B553=1,"",IF(שבוע_בדילוג[[#This Row],[הווסת פעיל?]]=1,IF(OR(שבוע_בדילוג[[#This Row],[וסת קבוע אחרון]]=F553,F553=שבוע_בדילוג[[#This Row],[LengthofCycle]]),1,0),""))</f>
        <v>0</v>
      </c>
      <c r="AI552" s="1">
        <f>IF(B553=1,"",IF(שבוע_בדילוג[[#This Row],[הווסת פעיל?]]=1,IF(OR(שבוע_בדילוג[[#This Row],[וסת קבוע אחרון]]=F553,F553=שבוע_בדילוג[[#This Row],[LengthofCycle]],AND(שבוע_בדילוג[[#This Row],[LengthofCycle]]&lt;&gt;שבוע_בדילוג[[#This Row],[וסת קבוע אחרון]],OR(F553=28,F553=29))),1,0),""))</f>
        <v>0</v>
      </c>
      <c r="AJ552" s="1" t="str">
        <f>IF(AND(שבוע_בדילוג[[#This Row],[הווסת פעיל?]]=1,B553=1),1,"")</f>
        <v/>
      </c>
      <c r="AK552" s="4" t="str">
        <f>IF(AND(שבוע_בדילוג[[#This Row],[הווסת פעיל?]]&lt;&gt;1,B553&lt;&gt;1,B553&lt;&gt;""),IF(שבוע_בדילוג[[#This Row],[LengthofCycle]]=F553,1,0),"")</f>
        <v/>
      </c>
      <c r="AL552" s="4" t="str">
        <f>IF(AND(שבוע_בדילוג[[#This Row],[הווסת פעיל?]]&lt;&gt;1,B553&lt;&gt;1,B553&lt;&gt;""),IF(OR(שבוע_בדילוג[[#This Row],[LengthofCycle]]=F553,F553=29),1,0),"")</f>
        <v/>
      </c>
      <c r="AM552" s="4" t="str">
        <f>IF(AND(שבוע_בדילוג[[#This Row],[הווסת פעיל?]]&lt;&gt;1,B553&lt;&gt;1,B553&lt;&gt;""),IF(OR(שבוע_בדילוג[[#This Row],[LengthofCycle]]=F553,F553=29,F553=28),1,0),"")</f>
        <v/>
      </c>
    </row>
    <row r="553" spans="1:39" x14ac:dyDescent="0.25">
      <c r="A553" s="1" t="s">
        <v>103</v>
      </c>
      <c r="B553" s="1">
        <v>7</v>
      </c>
      <c r="C553" s="1">
        <v>0</v>
      </c>
      <c r="D553" s="1">
        <v>1</v>
      </c>
      <c r="E553" s="1">
        <v>0</v>
      </c>
      <c r="F553" s="1">
        <v>33</v>
      </c>
      <c r="H553" s="1">
        <f>שבוע_בדילוג[[#This Row],[LengthofCycle]]+1</f>
        <v>34</v>
      </c>
      <c r="I553" s="1" t="str">
        <f>IF(IFERROR(LOOKUP(שבוע_בדילוג[[#This Row],[ClientID]],קביעויות[השבוע בדילוג]),FALSE)=שבוע_בדילוג[[#This Row],[ClientID]],1,"")</f>
        <v/>
      </c>
      <c r="J553" s="1" t="str">
        <f>IF(AND(שבוע_בדילוג[[#This Row],[CycleNumber]]&gt;1,OR(B554="",שבוע_בדילוג[[#This Row],[CycleNumber]]&gt;B552)),IF(OR(AND(שבוע_בדילוג[[#This Row],[LengthofCycle]]=29,F552=29),AND(שבוע_בדילוג[[#This Row],[LengthofCycle]]=36,F552=36)),1,""),"")</f>
        <v/>
      </c>
      <c r="K553" s="1" t="str">
        <f>IF(AND(שבוע_בדילוג[[#This Row],[וסת השבוע]]=1,J552=1,שבוע_בדילוג[[#This Row],[CycleNumber]]&gt;B552),1,"")</f>
        <v/>
      </c>
      <c r="L553" s="1" t="str">
        <f>IF(שבוע_בדילוג[[#This Row],[CycleNumber]]=1,"",IF(שבוע_בדילוג[[#This Row],[וסת השבוע]]=1,0,IF(L552="","",IF(L552=0,IF(שבוע_בדילוג[[#This Row],[LengthofCycle]]=29,0,1),IF(L552=1,IF(שבוע_בדילוג[[#This Row],[LengthofCycle]]+F552=29*2,0,2),IF(L552=2,IF(שבוע_בדילוג[[#This Row],[LengthofCycle]]+F552+F551=29*3,0,3),""))))))</f>
        <v/>
      </c>
      <c r="M553" s="1" t="str">
        <f>IF(שבוע_בדילוג[[#This Row],[וסת השבוע]]=1,IF(שבוע_בדילוג[[#This Row],[וסת השבוע וההפלגה ביחד]]=1,M552+1,0),IF(AND(שבוע_בדילוג[[#This Row],[CycleNumber]]&gt;B552,שבוע_בדילוג[[#This Row],[CycleNumber]]&gt;1),IF(שבוע_בדילוג[[#This Row],[וסת השבוע פעיל?]]&lt;&gt;"",M552+1,""),""))</f>
        <v/>
      </c>
      <c r="N553" s="1" t="str">
        <f>IF(שבוע_בדילוג[[#This Row],[וסת השבוע פעיל?2]]="","",IF(AND(שבוע_בדילוג[[#This Row],[וסת השבוע פעיל?]]&lt;&gt;"",שבוע_בדילוג[[#This Row],[CycleNumber]]&lt;B554,B554&lt;&gt;"",שבוע_בדילוג[[#This Row],[וסת השבוע פעיל?]]&lt;3),IF(L554=0,IF(AND(שבוע_בדילוג[[#This Row],[וסת השבוע פעיל?]]&gt;0,J554=1),0,1),0),""))</f>
        <v/>
      </c>
      <c r="O553" s="1" t="str">
        <f t="shared" si="56"/>
        <v/>
      </c>
      <c r="P553" s="1" t="str">
        <f>IF(AND(שבוע_בדילוג[[#This Row],[חיזוי - שבוע]]=1,K554=1),1,"")</f>
        <v/>
      </c>
      <c r="Q553" s="1" t="str">
        <f>IF(AND(שבוע_בדילוג[[#This Row],[וסת השבוע פעיל?]]&lt;3,OR(שבוע_בדילוג[[#This Row],[CycleNumber]]&gt;B554,B554="")),1,"")</f>
        <v/>
      </c>
      <c r="R553" s="1" t="str">
        <f>IF(AND(שבוע_בדילוג[[#This Row],[חיזוי - שבוע]]&lt;&gt;"",שבוע_בדילוג[[#This Row],[וסת השבוע פעיל?2]]=""),1,"")</f>
        <v/>
      </c>
      <c r="S553" s="1" t="str">
        <f>IF(שבוע_בדילוג[[#This Row],[האישה קבעה וסת שבוע בדילוג?]]=1,IF(שבוע_בדילוג[[#This Row],[וסת השבוע פעיל?]]&lt;3,1,0),"")</f>
        <v/>
      </c>
      <c r="T5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3" s="1">
        <f t="shared" si="53"/>
        <v>0</v>
      </c>
      <c r="V553" s="1">
        <f t="shared" si="54"/>
        <v>0</v>
      </c>
      <c r="W553" s="1">
        <f t="shared" si="55"/>
        <v>0</v>
      </c>
      <c r="X553" s="1">
        <f>IF(שבוע_בדילוג[[#This Row],[3 הפלגות זהות]]="","",IF(שבוע_בדילוג[[#This Row],[3 הפלגות זהות]]=1,שבוע_בדילוג[[#This Row],[LengthofCycle]],X552))</f>
        <v>32</v>
      </c>
      <c r="Y553" s="1">
        <f>IF(שבוע_בדילוג[[#This Row],[וסת קבוע אחרון]]="","",IF(OR(שבוע_בדילוג[[#This Row],[LengthofCycle]]=שבוע_בדילוג[[#This Row],[וסת קבוע אחרון]],F552=שבוע_בדילוג[[#This Row],[וסת קבוע אחרון]],F551=שבוע_בדילוג[[#This Row],[וסת קבוע אחרון]]),1,0))</f>
        <v>1</v>
      </c>
      <c r="Z553" s="1">
        <f>IF(OR(שבוע_בדילוג[[#This Row],[הווסת פעיל?]]=0,שבוע_בדילוג[[#This Row],[הווסת פעיל?]]=""),"",SUM(Z552,שבוע_בדילוג[[#This Row],[הווסת פעיל?]]))</f>
        <v>3</v>
      </c>
      <c r="AA553" s="1">
        <f>IF(AND(שבוע_בדילוג[[#This Row],[כמה מחזורים עד עקירה]]&lt;&gt;"",Z554=""),שבוע_בדילוג[[#This Row],[כמה מחזורים עד עקירה]],"")</f>
        <v>3</v>
      </c>
      <c r="AB553" s="1" t="str">
        <f>IF(AND(שבוע_בדילוג[[#This Row],[הווסת פעיל?]]=1,שבוע_בדילוג[[#This Row],[וסת קבוע אחרון]]&lt;&gt;X552),שבוע_בדילוג[[#This Row],[וסת קבוע אחרון]],"")</f>
        <v/>
      </c>
      <c r="AC553" s="1" t="str">
        <f>IF(AND(שבוע_בדילוג[[#This Row],[הווסת פעיל?]]=1,Y552=0,שבוע_בדילוג[[#This Row],[וסת קבוע אחרון]]=X552),שבוע_בדילוג[[#This Row],[וסת קבוע אחרון]],"")</f>
        <v/>
      </c>
      <c r="AD553" s="1" t="str">
        <f>IF(AND(שבוע_בדילוג[[#This Row],[הווסת פעיל?]]=1,Y552=0,שבוע_בדילוג[[#This Row],[וסת קבוע אחרון]]&lt;&gt;X552),1,"")</f>
        <v/>
      </c>
      <c r="AE553" s="1" t="str">
        <f>IF(AND(שבוע_בדילוג[[#This Row],[הווסת פעיל?]]&lt;&gt;"",B554=1),שבוע_בדילוג[[#This Row],[CycleNumber]],"")</f>
        <v/>
      </c>
      <c r="AF553" s="1" t="str">
        <f>IF(AND(שבוע_בדילוג[[#This Row],[הווסת פעיל?]]&lt;&gt;"",Y552=""),שבוע_בדילוג[[#This Row],[CycleNumber]],"")</f>
        <v/>
      </c>
      <c r="AG553" s="1">
        <f>IF(B554=1,"",IF(שבוע_בדילוג[[#This Row],[הווסת פעיל?]]=1,IF(שבוע_בדילוג[[#This Row],[וסת קבוע אחרון]]=F554,1,0),""))</f>
        <v>0</v>
      </c>
      <c r="AH553" s="1">
        <f>IF(B554=1,"",IF(שבוע_בדילוג[[#This Row],[הווסת פעיל?]]=1,IF(OR(שבוע_בדילוג[[#This Row],[וסת קבוע אחרון]]=F554,F554=שבוע_בדילוג[[#This Row],[LengthofCycle]]),1,0),""))</f>
        <v>0</v>
      </c>
      <c r="AI553" s="1">
        <f>IF(B554=1,"",IF(שבוע_בדילוג[[#This Row],[הווסת פעיל?]]=1,IF(OR(שבוע_בדילוג[[#This Row],[וסת קבוע אחרון]]=F554,F554=שבוע_בדילוג[[#This Row],[LengthofCycle]],AND(שבוע_בדילוג[[#This Row],[LengthofCycle]]&lt;&gt;שבוע_בדילוג[[#This Row],[וסת קבוע אחרון]],OR(F554=28,F554=29))),1,0),""))</f>
        <v>0</v>
      </c>
      <c r="AJ553" s="1" t="str">
        <f>IF(AND(שבוע_בדילוג[[#This Row],[הווסת פעיל?]]=1,B554=1),1,"")</f>
        <v/>
      </c>
      <c r="AK553" s="4" t="str">
        <f>IF(AND(שבוע_בדילוג[[#This Row],[הווסת פעיל?]]&lt;&gt;1,B554&lt;&gt;1,B554&lt;&gt;""),IF(שבוע_בדילוג[[#This Row],[LengthofCycle]]=F554,1,0),"")</f>
        <v/>
      </c>
      <c r="AL553" s="4" t="str">
        <f>IF(AND(שבוע_בדילוג[[#This Row],[הווסת פעיל?]]&lt;&gt;1,B554&lt;&gt;1,B554&lt;&gt;""),IF(OR(שבוע_בדילוג[[#This Row],[LengthofCycle]]=F554,F554=29),1,0),"")</f>
        <v/>
      </c>
      <c r="AM553" s="4" t="str">
        <f>IF(AND(שבוע_בדילוג[[#This Row],[הווסת פעיל?]]&lt;&gt;1,B554&lt;&gt;1,B554&lt;&gt;""),IF(OR(שבוע_בדילוג[[#This Row],[LengthofCycle]]=F554,F554=29,F554=28),1,0),"")</f>
        <v/>
      </c>
    </row>
    <row r="554" spans="1:39" x14ac:dyDescent="0.25">
      <c r="A554" s="1" t="s">
        <v>103</v>
      </c>
      <c r="B554" s="1">
        <v>8</v>
      </c>
      <c r="C554" s="1">
        <v>0</v>
      </c>
      <c r="D554" s="1">
        <v>1</v>
      </c>
      <c r="E554" s="1">
        <v>0</v>
      </c>
      <c r="F554" s="1">
        <v>35</v>
      </c>
      <c r="H554" s="1">
        <f>שבוע_בדילוג[[#This Row],[LengthofCycle]]+1</f>
        <v>36</v>
      </c>
      <c r="I554" s="1" t="str">
        <f>IF(IFERROR(LOOKUP(שבוע_בדילוג[[#This Row],[ClientID]],קביעויות[השבוע בדילוג]),FALSE)=שבוע_בדילוג[[#This Row],[ClientID]],1,"")</f>
        <v/>
      </c>
      <c r="J554" s="1" t="str">
        <f>IF(AND(שבוע_בדילוג[[#This Row],[CycleNumber]]&gt;1,OR(B555="",שבוע_בדילוג[[#This Row],[CycleNumber]]&gt;B553)),IF(OR(AND(שבוע_בדילוג[[#This Row],[LengthofCycle]]=29,F553=29),AND(שבוע_בדילוג[[#This Row],[LengthofCycle]]=36,F553=36)),1,""),"")</f>
        <v/>
      </c>
      <c r="K554" s="1" t="str">
        <f>IF(AND(שבוע_בדילוג[[#This Row],[וסת השבוע]]=1,J553=1,שבוע_בדילוג[[#This Row],[CycleNumber]]&gt;B553),1,"")</f>
        <v/>
      </c>
      <c r="L554" s="1" t="str">
        <f>IF(שבוע_בדילוג[[#This Row],[CycleNumber]]=1,"",IF(שבוע_בדילוג[[#This Row],[וסת השבוע]]=1,0,IF(L553="","",IF(L553=0,IF(שבוע_בדילוג[[#This Row],[LengthofCycle]]=29,0,1),IF(L553=1,IF(שבוע_בדילוג[[#This Row],[LengthofCycle]]+F553=29*2,0,2),IF(L553=2,IF(שבוע_בדילוג[[#This Row],[LengthofCycle]]+F553+F552=29*3,0,3),""))))))</f>
        <v/>
      </c>
      <c r="M554" s="1" t="str">
        <f>IF(שבוע_בדילוג[[#This Row],[וסת השבוע]]=1,IF(שבוע_בדילוג[[#This Row],[וסת השבוע וההפלגה ביחד]]=1,M553+1,0),IF(AND(שבוע_בדילוג[[#This Row],[CycleNumber]]&gt;B553,שבוע_בדילוג[[#This Row],[CycleNumber]]&gt;1),IF(שבוע_בדילוג[[#This Row],[וסת השבוע פעיל?]]&lt;&gt;"",M553+1,""),""))</f>
        <v/>
      </c>
      <c r="N554" s="1" t="str">
        <f>IF(שבוע_בדילוג[[#This Row],[וסת השבוע פעיל?2]]="","",IF(AND(שבוע_בדילוג[[#This Row],[וסת השבוע פעיל?]]&lt;&gt;"",שבוע_בדילוג[[#This Row],[CycleNumber]]&lt;B555,B555&lt;&gt;"",שבוע_בדילוג[[#This Row],[וסת השבוע פעיל?]]&lt;3),IF(L555=0,IF(AND(שבוע_בדילוג[[#This Row],[וסת השבוע פעיל?]]&gt;0,J555=1),0,1),0),""))</f>
        <v/>
      </c>
      <c r="O554" s="1" t="str">
        <f t="shared" si="56"/>
        <v/>
      </c>
      <c r="P554" s="1" t="str">
        <f>IF(AND(שבוע_בדילוג[[#This Row],[חיזוי - שבוע]]=1,K555=1),1,"")</f>
        <v/>
      </c>
      <c r="Q554" s="1" t="str">
        <f>IF(AND(שבוע_בדילוג[[#This Row],[וסת השבוע פעיל?]]&lt;3,OR(שבוע_בדילוג[[#This Row],[CycleNumber]]&gt;B555,B555="")),1,"")</f>
        <v/>
      </c>
      <c r="R554" s="1" t="str">
        <f>IF(AND(שבוע_בדילוג[[#This Row],[חיזוי - שבוע]]&lt;&gt;"",שבוע_בדילוג[[#This Row],[וסת השבוע פעיל?2]]=""),1,"")</f>
        <v/>
      </c>
      <c r="S554" s="1" t="str">
        <f>IF(שבוע_בדילוג[[#This Row],[האישה קבעה וסת שבוע בדילוג?]]=1,IF(שבוע_בדילוג[[#This Row],[וסת השבוע פעיל?]]&lt;3,1,0),"")</f>
        <v/>
      </c>
      <c r="T5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4" s="1">
        <f t="shared" si="53"/>
        <v>0</v>
      </c>
      <c r="V554" s="1">
        <f t="shared" si="54"/>
        <v>0</v>
      </c>
      <c r="W554" s="1">
        <f t="shared" si="55"/>
        <v>0</v>
      </c>
      <c r="X554" s="1">
        <f>IF(שבוע_בדילוג[[#This Row],[3 הפלגות זהות]]="","",IF(שבוע_בדילוג[[#This Row],[3 הפלגות זהות]]=1,שבוע_בדילוג[[#This Row],[LengthofCycle]],X553))</f>
        <v>32</v>
      </c>
      <c r="Y554" s="1">
        <f>IF(שבוע_בדילוג[[#This Row],[וסת קבוע אחרון]]="","",IF(OR(שבוע_בדילוג[[#This Row],[LengthofCycle]]=שבוע_בדילוג[[#This Row],[וסת קבוע אחרון]],F553=שבוע_בדילוג[[#This Row],[וסת קבוע אחרון]],F552=שבוע_בדילוג[[#This Row],[וסת קבוע אחרון]]),1,0))</f>
        <v>0</v>
      </c>
      <c r="Z554" s="1" t="str">
        <f>IF(OR(שבוע_בדילוג[[#This Row],[הווסת פעיל?]]=0,שבוע_בדילוג[[#This Row],[הווסת פעיל?]]=""),"",SUM(Z553,שבוע_בדילוג[[#This Row],[הווסת פעיל?]]))</f>
        <v/>
      </c>
      <c r="AA554" s="1" t="str">
        <f>IF(AND(שבוע_בדילוג[[#This Row],[כמה מחזורים עד עקירה]]&lt;&gt;"",Z555=""),שבוע_בדילוג[[#This Row],[כמה מחזורים עד עקירה]],"")</f>
        <v/>
      </c>
      <c r="AB554" s="1" t="str">
        <f>IF(AND(שבוע_בדילוג[[#This Row],[הווסת פעיל?]]=1,שבוע_בדילוג[[#This Row],[וסת קבוע אחרון]]&lt;&gt;X553),שבוע_בדילוג[[#This Row],[וסת קבוע אחרון]],"")</f>
        <v/>
      </c>
      <c r="AC554" s="1" t="str">
        <f>IF(AND(שבוע_בדילוג[[#This Row],[הווסת פעיל?]]=1,Y553=0,שבוע_בדילוג[[#This Row],[וסת קבוע אחרון]]=X553),שבוע_בדילוג[[#This Row],[וסת קבוע אחרון]],"")</f>
        <v/>
      </c>
      <c r="AD554" s="1" t="str">
        <f>IF(AND(שבוע_בדילוג[[#This Row],[הווסת פעיל?]]=1,Y553=0,שבוע_בדילוג[[#This Row],[וסת קבוע אחרון]]&lt;&gt;X553),1,"")</f>
        <v/>
      </c>
      <c r="AE554" s="1" t="str">
        <f>IF(AND(שבוע_בדילוג[[#This Row],[הווסת פעיל?]]&lt;&gt;"",B555=1),שבוע_בדילוג[[#This Row],[CycleNumber]],"")</f>
        <v/>
      </c>
      <c r="AF554" s="1" t="str">
        <f>IF(AND(שבוע_בדילוג[[#This Row],[הווסת פעיל?]]&lt;&gt;"",Y553=""),שבוע_בדילוג[[#This Row],[CycleNumber]],"")</f>
        <v/>
      </c>
      <c r="AG554" s="1" t="str">
        <f>IF(B555=1,"",IF(שבוע_בדילוג[[#This Row],[הווסת פעיל?]]=1,IF(שבוע_בדילוג[[#This Row],[וסת קבוע אחרון]]=F555,1,0),""))</f>
        <v/>
      </c>
      <c r="AH554" s="1" t="str">
        <f>IF(B555=1,"",IF(שבוע_בדילוג[[#This Row],[הווסת פעיל?]]=1,IF(OR(שבוע_בדילוג[[#This Row],[וסת קבוע אחרון]]=F555,F555=שבוע_בדילוג[[#This Row],[LengthofCycle]]),1,0),""))</f>
        <v/>
      </c>
      <c r="AI554" s="1" t="str">
        <f>IF(B555=1,"",IF(שבוע_בדילוג[[#This Row],[הווסת פעיל?]]=1,IF(OR(שבוע_בדילוג[[#This Row],[וסת קבוע אחרון]]=F555,F555=שבוע_בדילוג[[#This Row],[LengthofCycle]],AND(שבוע_בדילוג[[#This Row],[LengthofCycle]]&lt;&gt;שבוע_בדילוג[[#This Row],[וסת קבוע אחרון]],OR(F555=28,F555=29))),1,0),""))</f>
        <v/>
      </c>
      <c r="AJ554" s="1" t="str">
        <f>IF(AND(שבוע_בדילוג[[#This Row],[הווסת פעיל?]]=1,B555=1),1,"")</f>
        <v/>
      </c>
      <c r="AK554" s="4">
        <f>IF(AND(שבוע_בדילוג[[#This Row],[הווסת פעיל?]]&lt;&gt;1,B555&lt;&gt;1,B555&lt;&gt;""),IF(שבוע_בדילוג[[#This Row],[LengthofCycle]]=F555,1,0),"")</f>
        <v>0</v>
      </c>
      <c r="AL554" s="4">
        <f>IF(AND(שבוע_בדילוג[[#This Row],[הווסת פעיל?]]&lt;&gt;1,B555&lt;&gt;1,B555&lt;&gt;""),IF(OR(שבוע_בדילוג[[#This Row],[LengthofCycle]]=F555,F555=29),1,0),"")</f>
        <v>0</v>
      </c>
      <c r="AM554" s="4">
        <f>IF(AND(שבוע_בדילוג[[#This Row],[הווסת פעיל?]]&lt;&gt;1,B555&lt;&gt;1,B555&lt;&gt;""),IF(OR(שבוע_בדילוג[[#This Row],[LengthofCycle]]=F555,F555=29,F555=28),1,0),"")</f>
        <v>0</v>
      </c>
    </row>
    <row r="555" spans="1:39" x14ac:dyDescent="0.25">
      <c r="A555" s="1" t="s">
        <v>103</v>
      </c>
      <c r="B555" s="1">
        <v>9</v>
      </c>
      <c r="C555" s="1">
        <v>0</v>
      </c>
      <c r="D555" s="1">
        <v>1</v>
      </c>
      <c r="E555" s="1">
        <v>0</v>
      </c>
      <c r="F555" s="1">
        <v>32</v>
      </c>
      <c r="H555" s="1">
        <f>שבוע_בדילוג[[#This Row],[LengthofCycle]]+1</f>
        <v>33</v>
      </c>
      <c r="I555" s="1" t="str">
        <f>IF(IFERROR(LOOKUP(שבוע_בדילוג[[#This Row],[ClientID]],קביעויות[השבוע בדילוג]),FALSE)=שבוע_בדילוג[[#This Row],[ClientID]],1,"")</f>
        <v/>
      </c>
      <c r="J555" s="1" t="str">
        <f>IF(AND(שבוע_בדילוג[[#This Row],[CycleNumber]]&gt;1,OR(B556="",שבוע_בדילוג[[#This Row],[CycleNumber]]&gt;B554)),IF(OR(AND(שבוע_בדילוג[[#This Row],[LengthofCycle]]=29,F554=29),AND(שבוע_בדילוג[[#This Row],[LengthofCycle]]=36,F554=36)),1,""),"")</f>
        <v/>
      </c>
      <c r="K555" s="1" t="str">
        <f>IF(AND(שבוע_בדילוג[[#This Row],[וסת השבוע]]=1,J554=1,שבוע_בדילוג[[#This Row],[CycleNumber]]&gt;B554),1,"")</f>
        <v/>
      </c>
      <c r="L555" s="1" t="str">
        <f>IF(שבוע_בדילוג[[#This Row],[CycleNumber]]=1,"",IF(שבוע_בדילוג[[#This Row],[וסת השבוע]]=1,0,IF(L554="","",IF(L554=0,IF(שבוע_בדילוג[[#This Row],[LengthofCycle]]=29,0,1),IF(L554=1,IF(שבוע_בדילוג[[#This Row],[LengthofCycle]]+F554=29*2,0,2),IF(L554=2,IF(שבוע_בדילוג[[#This Row],[LengthofCycle]]+F554+F553=29*3,0,3),""))))))</f>
        <v/>
      </c>
      <c r="M555" s="1" t="str">
        <f>IF(שבוע_בדילוג[[#This Row],[וסת השבוע]]=1,IF(שבוע_בדילוג[[#This Row],[וסת השבוע וההפלגה ביחד]]=1,M554+1,0),IF(AND(שבוע_בדילוג[[#This Row],[CycleNumber]]&gt;B554,שבוע_בדילוג[[#This Row],[CycleNumber]]&gt;1),IF(שבוע_בדילוג[[#This Row],[וסת השבוע פעיל?]]&lt;&gt;"",M554+1,""),""))</f>
        <v/>
      </c>
      <c r="N555" s="1" t="str">
        <f>IF(שבוע_בדילוג[[#This Row],[וסת השבוע פעיל?2]]="","",IF(AND(שבוע_בדילוג[[#This Row],[וסת השבוע פעיל?]]&lt;&gt;"",שבוע_בדילוג[[#This Row],[CycleNumber]]&lt;B556,B556&lt;&gt;"",שבוע_בדילוג[[#This Row],[וסת השבוע פעיל?]]&lt;3),IF(L556=0,IF(AND(שבוע_בדילוג[[#This Row],[וסת השבוע פעיל?]]&gt;0,J556=1),0,1),0),""))</f>
        <v/>
      </c>
      <c r="O555" s="1" t="str">
        <f t="shared" si="56"/>
        <v/>
      </c>
      <c r="P555" s="1" t="str">
        <f>IF(AND(שבוע_בדילוג[[#This Row],[חיזוי - שבוע]]=1,K556=1),1,"")</f>
        <v/>
      </c>
      <c r="Q555" s="1" t="str">
        <f>IF(AND(שבוע_בדילוג[[#This Row],[וסת השבוע פעיל?]]&lt;3,OR(שבוע_בדילוג[[#This Row],[CycleNumber]]&gt;B556,B556="")),1,"")</f>
        <v/>
      </c>
      <c r="R555" s="1" t="str">
        <f>IF(AND(שבוע_בדילוג[[#This Row],[חיזוי - שבוע]]&lt;&gt;"",שבוע_בדילוג[[#This Row],[וסת השבוע פעיל?2]]=""),1,"")</f>
        <v/>
      </c>
      <c r="S555" s="1" t="str">
        <f>IF(שבוע_בדילוג[[#This Row],[האישה קבעה וסת שבוע בדילוג?]]=1,IF(שבוע_בדילוג[[#This Row],[וסת השבוע פעיל?]]&lt;3,1,0),"")</f>
        <v/>
      </c>
      <c r="T5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5" s="1">
        <f t="shared" si="53"/>
        <v>0</v>
      </c>
      <c r="V555" s="1">
        <f t="shared" si="54"/>
        <v>0</v>
      </c>
      <c r="W555" s="1">
        <f t="shared" si="55"/>
        <v>0</v>
      </c>
      <c r="X555" s="1">
        <f>IF(שבוע_בדילוג[[#This Row],[3 הפלגות זהות]]="","",IF(שבוע_בדילוג[[#This Row],[3 הפלגות זהות]]=1,שבוע_בדילוג[[#This Row],[LengthofCycle]],X554))</f>
        <v>32</v>
      </c>
      <c r="Y555" s="1">
        <f>IF(שבוע_בדילוג[[#This Row],[וסת קבוע אחרון]]="","",IF(OR(שבוע_בדילוג[[#This Row],[LengthofCycle]]=שבוע_בדילוג[[#This Row],[וסת קבוע אחרון]],F554=שבוע_בדילוג[[#This Row],[וסת קבוע אחרון]],F553=שבוע_בדילוג[[#This Row],[וסת קבוע אחרון]]),1,0))</f>
        <v>1</v>
      </c>
      <c r="Z555" s="1">
        <f>IF(OR(שבוע_בדילוג[[#This Row],[הווסת פעיל?]]=0,שבוע_בדילוג[[#This Row],[הווסת פעיל?]]=""),"",SUM(Z554,שבוע_בדילוג[[#This Row],[הווסת פעיל?]]))</f>
        <v>1</v>
      </c>
      <c r="AA555" s="1" t="str">
        <f>IF(AND(שבוע_בדילוג[[#This Row],[כמה מחזורים עד עקירה]]&lt;&gt;"",Z556=""),שבוע_בדילוג[[#This Row],[כמה מחזורים עד עקירה]],"")</f>
        <v/>
      </c>
      <c r="AB555" s="1" t="str">
        <f>IF(AND(שבוע_בדילוג[[#This Row],[הווסת פעיל?]]=1,שבוע_בדילוג[[#This Row],[וסת קבוע אחרון]]&lt;&gt;X554),שבוע_בדילוג[[#This Row],[וסת קבוע אחרון]],"")</f>
        <v/>
      </c>
      <c r="AC555" s="1">
        <f>IF(AND(שבוע_בדילוג[[#This Row],[הווסת פעיל?]]=1,Y554=0,שבוע_בדילוג[[#This Row],[וסת קבוע אחרון]]=X554),שבוע_בדילוג[[#This Row],[וסת קבוע אחרון]],"")</f>
        <v>32</v>
      </c>
      <c r="AD555" s="1" t="str">
        <f>IF(AND(שבוע_בדילוג[[#This Row],[הווסת פעיל?]]=1,Y554=0,שבוע_בדילוג[[#This Row],[וסת קבוע אחרון]]&lt;&gt;X554),1,"")</f>
        <v/>
      </c>
      <c r="AE555" s="1" t="str">
        <f>IF(AND(שבוע_בדילוג[[#This Row],[הווסת פעיל?]]&lt;&gt;"",B556=1),שבוע_בדילוג[[#This Row],[CycleNumber]],"")</f>
        <v/>
      </c>
      <c r="AF555" s="1" t="str">
        <f>IF(AND(שבוע_בדילוג[[#This Row],[הווסת פעיל?]]&lt;&gt;"",Y554=""),שבוע_בדילוג[[#This Row],[CycleNumber]],"")</f>
        <v/>
      </c>
      <c r="AG555" s="1">
        <f>IF(B556=1,"",IF(שבוע_בדילוג[[#This Row],[הווסת פעיל?]]=1,IF(שבוע_בדילוג[[#This Row],[וסת קבוע אחרון]]=F556,1,0),""))</f>
        <v>0</v>
      </c>
      <c r="AH555" s="1">
        <f>IF(B556=1,"",IF(שבוע_בדילוג[[#This Row],[הווסת פעיל?]]=1,IF(OR(שבוע_בדילוג[[#This Row],[וסת קבוע אחרון]]=F556,F556=שבוע_בדילוג[[#This Row],[LengthofCycle]]),1,0),""))</f>
        <v>0</v>
      </c>
      <c r="AI555" s="1">
        <f>IF(B556=1,"",IF(שבוע_בדילוג[[#This Row],[הווסת פעיל?]]=1,IF(OR(שבוע_בדילוג[[#This Row],[וסת קבוע אחרון]]=F556,F556=שבוע_בדילוג[[#This Row],[LengthofCycle]],AND(שבוע_בדילוג[[#This Row],[LengthofCycle]]&lt;&gt;שבוע_בדילוג[[#This Row],[וסת קבוע אחרון]],OR(F556=28,F556=29))),1,0),""))</f>
        <v>0</v>
      </c>
      <c r="AJ555" s="1" t="str">
        <f>IF(AND(שבוע_בדילוג[[#This Row],[הווסת פעיל?]]=1,B556=1),1,"")</f>
        <v/>
      </c>
      <c r="AK555" s="4" t="str">
        <f>IF(AND(שבוע_בדילוג[[#This Row],[הווסת פעיל?]]&lt;&gt;1,B556&lt;&gt;1,B556&lt;&gt;""),IF(שבוע_בדילוג[[#This Row],[LengthofCycle]]=F556,1,0),"")</f>
        <v/>
      </c>
      <c r="AL555" s="4" t="str">
        <f>IF(AND(שבוע_בדילוג[[#This Row],[הווסת פעיל?]]&lt;&gt;1,B556&lt;&gt;1,B556&lt;&gt;""),IF(OR(שבוע_בדילוג[[#This Row],[LengthofCycle]]=F556,F556=29),1,0),"")</f>
        <v/>
      </c>
      <c r="AM555" s="4" t="str">
        <f>IF(AND(שבוע_בדילוג[[#This Row],[הווסת פעיל?]]&lt;&gt;1,B556&lt;&gt;1,B556&lt;&gt;""),IF(OR(שבוע_בדילוג[[#This Row],[LengthofCycle]]=F556,F556=29,F556=28),1,0),"")</f>
        <v/>
      </c>
    </row>
    <row r="556" spans="1:39" x14ac:dyDescent="0.25">
      <c r="A556" s="1" t="s">
        <v>103</v>
      </c>
      <c r="B556" s="1">
        <v>10</v>
      </c>
      <c r="C556" s="1">
        <v>0</v>
      </c>
      <c r="D556" s="1">
        <v>1</v>
      </c>
      <c r="E556" s="1">
        <v>0</v>
      </c>
      <c r="F556" s="1">
        <v>31</v>
      </c>
      <c r="H556" s="1">
        <f>שבוע_בדילוג[[#This Row],[LengthofCycle]]+1</f>
        <v>32</v>
      </c>
      <c r="I556" s="1" t="str">
        <f>IF(IFERROR(LOOKUP(שבוע_בדילוג[[#This Row],[ClientID]],קביעויות[השבוע בדילוג]),FALSE)=שבוע_בדילוג[[#This Row],[ClientID]],1,"")</f>
        <v/>
      </c>
      <c r="J556" s="1" t="str">
        <f>IF(AND(שבוע_בדילוג[[#This Row],[CycleNumber]]&gt;1,OR(B557="",שבוע_בדילוג[[#This Row],[CycleNumber]]&gt;B555)),IF(OR(AND(שבוע_בדילוג[[#This Row],[LengthofCycle]]=29,F555=29),AND(שבוע_בדילוג[[#This Row],[LengthofCycle]]=36,F555=36)),1,""),"")</f>
        <v/>
      </c>
      <c r="K556" s="1" t="str">
        <f>IF(AND(שבוע_בדילוג[[#This Row],[וסת השבוע]]=1,J555=1,שבוע_בדילוג[[#This Row],[CycleNumber]]&gt;B555),1,"")</f>
        <v/>
      </c>
      <c r="L556" s="1" t="str">
        <f>IF(שבוע_בדילוג[[#This Row],[CycleNumber]]=1,"",IF(שבוע_בדילוג[[#This Row],[וסת השבוע]]=1,0,IF(L555="","",IF(L555=0,IF(שבוע_בדילוג[[#This Row],[LengthofCycle]]=29,0,1),IF(L555=1,IF(שבוע_בדילוג[[#This Row],[LengthofCycle]]+F555=29*2,0,2),IF(L555=2,IF(שבוע_בדילוג[[#This Row],[LengthofCycle]]+F555+F554=29*3,0,3),""))))))</f>
        <v/>
      </c>
      <c r="M556" s="1" t="str">
        <f>IF(שבוע_בדילוג[[#This Row],[וסת השבוע]]=1,IF(שבוע_בדילוג[[#This Row],[וסת השבוע וההפלגה ביחד]]=1,M555+1,0),IF(AND(שבוע_בדילוג[[#This Row],[CycleNumber]]&gt;B555,שבוע_בדילוג[[#This Row],[CycleNumber]]&gt;1),IF(שבוע_בדילוג[[#This Row],[וסת השבוע פעיל?]]&lt;&gt;"",M555+1,""),""))</f>
        <v/>
      </c>
      <c r="N556" s="1" t="str">
        <f>IF(שבוע_בדילוג[[#This Row],[וסת השבוע פעיל?2]]="","",IF(AND(שבוע_בדילוג[[#This Row],[וסת השבוע פעיל?]]&lt;&gt;"",שבוע_בדילוג[[#This Row],[CycleNumber]]&lt;B557,B557&lt;&gt;"",שבוע_בדילוג[[#This Row],[וסת השבוע פעיל?]]&lt;3),IF(L557=0,IF(AND(שבוע_בדילוג[[#This Row],[וסת השבוע פעיל?]]&gt;0,J557=1),0,1),0),""))</f>
        <v/>
      </c>
      <c r="O556" s="1" t="str">
        <f t="shared" si="56"/>
        <v/>
      </c>
      <c r="P556" s="1" t="str">
        <f>IF(AND(שבוע_בדילוג[[#This Row],[חיזוי - שבוע]]=1,K557=1),1,"")</f>
        <v/>
      </c>
      <c r="Q556" s="1" t="str">
        <f>IF(AND(שבוע_בדילוג[[#This Row],[וסת השבוע פעיל?]]&lt;3,OR(שבוע_בדילוג[[#This Row],[CycleNumber]]&gt;B557,B557="")),1,"")</f>
        <v/>
      </c>
      <c r="R556" s="1" t="str">
        <f>IF(AND(שבוע_בדילוג[[#This Row],[חיזוי - שבוע]]&lt;&gt;"",שבוע_בדילוג[[#This Row],[וסת השבוע פעיל?2]]=""),1,"")</f>
        <v/>
      </c>
      <c r="S556" s="1" t="str">
        <f>IF(שבוע_בדילוג[[#This Row],[האישה קבעה וסת שבוע בדילוג?]]=1,IF(שבוע_בדילוג[[#This Row],[וסת השבוע פעיל?]]&lt;3,1,0),"")</f>
        <v/>
      </c>
      <c r="T5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6" s="1">
        <f t="shared" si="53"/>
        <v>0</v>
      </c>
      <c r="V556" s="1">
        <f t="shared" si="54"/>
        <v>0</v>
      </c>
      <c r="W556" s="1">
        <f t="shared" si="55"/>
        <v>0</v>
      </c>
      <c r="X556" s="1">
        <f>IF(שבוע_בדילוג[[#This Row],[3 הפלגות זהות]]="","",IF(שבוע_בדילוג[[#This Row],[3 הפלגות זהות]]=1,שבוע_בדילוג[[#This Row],[LengthofCycle]],X555))</f>
        <v>32</v>
      </c>
      <c r="Y556" s="1">
        <f>IF(שבוע_בדילוג[[#This Row],[וסת קבוע אחרון]]="","",IF(OR(שבוע_בדילוג[[#This Row],[LengthofCycle]]=שבוע_בדילוג[[#This Row],[וסת קבוע אחרון]],F555=שבוע_בדילוג[[#This Row],[וסת קבוע אחרון]],F554=שבוע_בדילוג[[#This Row],[וסת קבוע אחרון]]),1,0))</f>
        <v>1</v>
      </c>
      <c r="Z556" s="1">
        <f>IF(OR(שבוע_בדילוג[[#This Row],[הווסת פעיל?]]=0,שבוע_בדילוג[[#This Row],[הווסת פעיל?]]=""),"",SUM(Z555,שבוע_בדילוג[[#This Row],[הווסת פעיל?]]))</f>
        <v>2</v>
      </c>
      <c r="AA556" s="1" t="str">
        <f>IF(AND(שבוע_בדילוג[[#This Row],[כמה מחזורים עד עקירה]]&lt;&gt;"",Z557=""),שבוע_בדילוג[[#This Row],[כמה מחזורים עד עקירה]],"")</f>
        <v/>
      </c>
      <c r="AB556" s="1" t="str">
        <f>IF(AND(שבוע_בדילוג[[#This Row],[הווסת פעיל?]]=1,שבוע_בדילוג[[#This Row],[וסת קבוע אחרון]]&lt;&gt;X555),שבוע_בדילוג[[#This Row],[וסת קבוע אחרון]],"")</f>
        <v/>
      </c>
      <c r="AC556" s="1" t="str">
        <f>IF(AND(שבוע_בדילוג[[#This Row],[הווסת פעיל?]]=1,Y555=0,שבוע_בדילוג[[#This Row],[וסת קבוע אחרון]]=X555),שבוע_בדילוג[[#This Row],[וסת קבוע אחרון]],"")</f>
        <v/>
      </c>
      <c r="AD556" s="1" t="str">
        <f>IF(AND(שבוע_בדילוג[[#This Row],[הווסת פעיל?]]=1,Y555=0,שבוע_בדילוג[[#This Row],[וסת קבוע אחרון]]&lt;&gt;X555),1,"")</f>
        <v/>
      </c>
      <c r="AE556" s="1" t="str">
        <f>IF(AND(שבוע_בדילוג[[#This Row],[הווסת פעיל?]]&lt;&gt;"",B557=1),שבוע_בדילוג[[#This Row],[CycleNumber]],"")</f>
        <v/>
      </c>
      <c r="AF556" s="1" t="str">
        <f>IF(AND(שבוע_בדילוג[[#This Row],[הווסת פעיל?]]&lt;&gt;"",Y555=""),שבוע_בדילוג[[#This Row],[CycleNumber]],"")</f>
        <v/>
      </c>
      <c r="AG556" s="1">
        <f>IF(B557=1,"",IF(שבוע_בדילוג[[#This Row],[הווסת פעיל?]]=1,IF(שבוע_בדילוג[[#This Row],[וסת קבוע אחרון]]=F557,1,0),""))</f>
        <v>0</v>
      </c>
      <c r="AH556" s="1">
        <f>IF(B557=1,"",IF(שבוע_בדילוג[[#This Row],[הווסת פעיל?]]=1,IF(OR(שבוע_בדילוג[[#This Row],[וסת קבוע אחרון]]=F557,F557=שבוע_בדילוג[[#This Row],[LengthofCycle]]),1,0),""))</f>
        <v>0</v>
      </c>
      <c r="AI556" s="1">
        <f>IF(B557=1,"",IF(שבוע_בדילוג[[#This Row],[הווסת פעיל?]]=1,IF(OR(שבוע_בדילוג[[#This Row],[וסת קבוע אחרון]]=F557,F557=שבוע_בדילוג[[#This Row],[LengthofCycle]],AND(שבוע_בדילוג[[#This Row],[LengthofCycle]]&lt;&gt;שבוע_בדילוג[[#This Row],[וסת קבוע אחרון]],OR(F557=28,F557=29))),1,0),""))</f>
        <v>0</v>
      </c>
      <c r="AJ556" s="1" t="str">
        <f>IF(AND(שבוע_בדילוג[[#This Row],[הווסת פעיל?]]=1,B557=1),1,"")</f>
        <v/>
      </c>
      <c r="AK556" s="4" t="str">
        <f>IF(AND(שבוע_בדילוג[[#This Row],[הווסת פעיל?]]&lt;&gt;1,B557&lt;&gt;1,B557&lt;&gt;""),IF(שבוע_בדילוג[[#This Row],[LengthofCycle]]=F557,1,0),"")</f>
        <v/>
      </c>
      <c r="AL556" s="4" t="str">
        <f>IF(AND(שבוע_בדילוג[[#This Row],[הווסת פעיל?]]&lt;&gt;1,B557&lt;&gt;1,B557&lt;&gt;""),IF(OR(שבוע_בדילוג[[#This Row],[LengthofCycle]]=F557,F557=29),1,0),"")</f>
        <v/>
      </c>
      <c r="AM556" s="4" t="str">
        <f>IF(AND(שבוע_בדילוג[[#This Row],[הווסת פעיל?]]&lt;&gt;1,B557&lt;&gt;1,B557&lt;&gt;""),IF(OR(שבוע_בדילוג[[#This Row],[LengthofCycle]]=F557,F557=29,F557=28),1,0),"")</f>
        <v/>
      </c>
    </row>
    <row r="557" spans="1:39" x14ac:dyDescent="0.25">
      <c r="A557" s="1" t="s">
        <v>103</v>
      </c>
      <c r="B557" s="1">
        <v>11</v>
      </c>
      <c r="C557" s="1">
        <v>0</v>
      </c>
      <c r="D557" s="1">
        <v>1</v>
      </c>
      <c r="E557" s="1">
        <v>0</v>
      </c>
      <c r="F557" s="1">
        <v>38</v>
      </c>
      <c r="H557" s="1">
        <f>שבוע_בדילוג[[#This Row],[LengthofCycle]]+1</f>
        <v>39</v>
      </c>
      <c r="I557" s="1" t="str">
        <f>IF(IFERROR(LOOKUP(שבוע_בדילוג[[#This Row],[ClientID]],קביעויות[השבוע בדילוג]),FALSE)=שבוע_בדילוג[[#This Row],[ClientID]],1,"")</f>
        <v/>
      </c>
      <c r="J557" s="1" t="str">
        <f>IF(AND(שבוע_בדילוג[[#This Row],[CycleNumber]]&gt;1,OR(B558="",שבוע_בדילוג[[#This Row],[CycleNumber]]&gt;B556)),IF(OR(AND(שבוע_בדילוג[[#This Row],[LengthofCycle]]=29,F556=29),AND(שבוע_בדילוג[[#This Row],[LengthofCycle]]=36,F556=36)),1,""),"")</f>
        <v/>
      </c>
      <c r="K557" s="1" t="str">
        <f>IF(AND(שבוע_בדילוג[[#This Row],[וסת השבוע]]=1,J556=1,שבוע_בדילוג[[#This Row],[CycleNumber]]&gt;B556),1,"")</f>
        <v/>
      </c>
      <c r="L557" s="1" t="str">
        <f>IF(שבוע_בדילוג[[#This Row],[CycleNumber]]=1,"",IF(שבוע_בדילוג[[#This Row],[וסת השבוע]]=1,0,IF(L556="","",IF(L556=0,IF(שבוע_בדילוג[[#This Row],[LengthofCycle]]=29,0,1),IF(L556=1,IF(שבוע_בדילוג[[#This Row],[LengthofCycle]]+F556=29*2,0,2),IF(L556=2,IF(שבוע_בדילוג[[#This Row],[LengthofCycle]]+F556+F555=29*3,0,3),""))))))</f>
        <v/>
      </c>
      <c r="M557" s="1" t="str">
        <f>IF(שבוע_בדילוג[[#This Row],[וסת השבוע]]=1,IF(שבוע_בדילוג[[#This Row],[וסת השבוע וההפלגה ביחד]]=1,M556+1,0),IF(AND(שבוע_בדילוג[[#This Row],[CycleNumber]]&gt;B556,שבוע_בדילוג[[#This Row],[CycleNumber]]&gt;1),IF(שבוע_בדילוג[[#This Row],[וסת השבוע פעיל?]]&lt;&gt;"",M556+1,""),""))</f>
        <v/>
      </c>
      <c r="N557" s="1" t="str">
        <f>IF(שבוע_בדילוג[[#This Row],[וסת השבוע פעיל?2]]="","",IF(AND(שבוע_בדילוג[[#This Row],[וסת השבוע פעיל?]]&lt;&gt;"",שבוע_בדילוג[[#This Row],[CycleNumber]]&lt;B558,B558&lt;&gt;"",שבוע_בדילוג[[#This Row],[וסת השבוע פעיל?]]&lt;3),IF(L558=0,IF(AND(שבוע_בדילוג[[#This Row],[וסת השבוע פעיל?]]&gt;0,J558=1),0,1),0),""))</f>
        <v/>
      </c>
      <c r="O557" s="1" t="str">
        <f t="shared" si="56"/>
        <v/>
      </c>
      <c r="P557" s="1" t="str">
        <f>IF(AND(שבוע_בדילוג[[#This Row],[חיזוי - שבוע]]=1,K558=1),1,"")</f>
        <v/>
      </c>
      <c r="Q557" s="1" t="str">
        <f>IF(AND(שבוע_בדילוג[[#This Row],[וסת השבוע פעיל?]]&lt;3,OR(שבוע_בדילוג[[#This Row],[CycleNumber]]&gt;B558,B558="")),1,"")</f>
        <v/>
      </c>
      <c r="R557" s="1" t="str">
        <f>IF(AND(שבוע_בדילוג[[#This Row],[חיזוי - שבוע]]&lt;&gt;"",שבוע_בדילוג[[#This Row],[וסת השבוע פעיל?2]]=""),1,"")</f>
        <v/>
      </c>
      <c r="S557" s="1" t="str">
        <f>IF(שבוע_בדילוג[[#This Row],[האישה קבעה וסת שבוע בדילוג?]]=1,IF(שבוע_בדילוג[[#This Row],[וסת השבוע פעיל?]]&lt;3,1,0),"")</f>
        <v/>
      </c>
      <c r="T5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7" s="1">
        <f t="shared" si="53"/>
        <v>0</v>
      </c>
      <c r="V557" s="1">
        <f t="shared" si="54"/>
        <v>0</v>
      </c>
      <c r="W557" s="1">
        <f t="shared" si="55"/>
        <v>0</v>
      </c>
      <c r="X557" s="1">
        <f>IF(שבוע_בדילוג[[#This Row],[3 הפלגות זהות]]="","",IF(שבוע_בדילוג[[#This Row],[3 הפלגות זהות]]=1,שבוע_בדילוג[[#This Row],[LengthofCycle]],X556))</f>
        <v>32</v>
      </c>
      <c r="Y557" s="1">
        <f>IF(שבוע_בדילוג[[#This Row],[וסת קבוע אחרון]]="","",IF(OR(שבוע_בדילוג[[#This Row],[LengthofCycle]]=שבוע_בדילוג[[#This Row],[וסת קבוע אחרון]],F556=שבוע_בדילוג[[#This Row],[וסת קבוע אחרון]],F555=שבוע_בדילוג[[#This Row],[וסת קבוע אחרון]]),1,0))</f>
        <v>1</v>
      </c>
      <c r="Z557" s="1">
        <f>IF(OR(שבוע_בדילוג[[#This Row],[הווסת פעיל?]]=0,שבוע_בדילוג[[#This Row],[הווסת פעיל?]]=""),"",SUM(Z556,שבוע_בדילוג[[#This Row],[הווסת פעיל?]]))</f>
        <v>3</v>
      </c>
      <c r="AA557" s="1">
        <f>IF(AND(שבוע_בדילוג[[#This Row],[כמה מחזורים עד עקירה]]&lt;&gt;"",Z558=""),שבוע_בדילוג[[#This Row],[כמה מחזורים עד עקירה]],"")</f>
        <v>3</v>
      </c>
      <c r="AB557" s="1" t="str">
        <f>IF(AND(שבוע_בדילוג[[#This Row],[הווסת פעיל?]]=1,שבוע_בדילוג[[#This Row],[וסת קבוע אחרון]]&lt;&gt;X556),שבוע_בדילוג[[#This Row],[וסת קבוע אחרון]],"")</f>
        <v/>
      </c>
      <c r="AC557" s="1" t="str">
        <f>IF(AND(שבוע_בדילוג[[#This Row],[הווסת פעיל?]]=1,Y556=0,שבוע_בדילוג[[#This Row],[וסת קבוע אחרון]]=X556),שבוע_בדילוג[[#This Row],[וסת קבוע אחרון]],"")</f>
        <v/>
      </c>
      <c r="AD557" s="1" t="str">
        <f>IF(AND(שבוע_בדילוג[[#This Row],[הווסת פעיל?]]=1,Y556=0,שבוע_בדילוג[[#This Row],[וסת קבוע אחרון]]&lt;&gt;X556),1,"")</f>
        <v/>
      </c>
      <c r="AE557" s="1" t="str">
        <f>IF(AND(שבוע_בדילוג[[#This Row],[הווסת פעיל?]]&lt;&gt;"",B558=1),שבוע_בדילוג[[#This Row],[CycleNumber]],"")</f>
        <v/>
      </c>
      <c r="AF557" s="1" t="str">
        <f>IF(AND(שבוע_בדילוג[[#This Row],[הווסת פעיל?]]&lt;&gt;"",Y556=""),שבוע_בדילוג[[#This Row],[CycleNumber]],"")</f>
        <v/>
      </c>
      <c r="AG557" s="1">
        <f>IF(B558=1,"",IF(שבוע_בדילוג[[#This Row],[הווסת פעיל?]]=1,IF(שבוע_בדילוג[[#This Row],[וסת קבוע אחרון]]=F558,1,0),""))</f>
        <v>0</v>
      </c>
      <c r="AH557" s="1">
        <f>IF(B558=1,"",IF(שבוע_בדילוג[[#This Row],[הווסת פעיל?]]=1,IF(OR(שבוע_בדילוג[[#This Row],[וסת קבוע אחרון]]=F558,F558=שבוע_בדילוג[[#This Row],[LengthofCycle]]),1,0),""))</f>
        <v>0</v>
      </c>
      <c r="AI557" s="1">
        <f>IF(B558=1,"",IF(שבוע_בדילוג[[#This Row],[הווסת פעיל?]]=1,IF(OR(שבוע_בדילוג[[#This Row],[וסת קבוע אחרון]]=F558,F558=שבוע_בדילוג[[#This Row],[LengthofCycle]],AND(שבוע_בדילוג[[#This Row],[LengthofCycle]]&lt;&gt;שבוע_בדילוג[[#This Row],[וסת קבוע אחרון]],OR(F558=28,F558=29))),1,0),""))</f>
        <v>0</v>
      </c>
      <c r="AJ557" s="1" t="str">
        <f>IF(AND(שבוע_בדילוג[[#This Row],[הווסת פעיל?]]=1,B558=1),1,"")</f>
        <v/>
      </c>
      <c r="AK557" s="4" t="str">
        <f>IF(AND(שבוע_בדילוג[[#This Row],[הווסת פעיל?]]&lt;&gt;1,B558&lt;&gt;1,B558&lt;&gt;""),IF(שבוע_בדילוג[[#This Row],[LengthofCycle]]=F558,1,0),"")</f>
        <v/>
      </c>
      <c r="AL557" s="4" t="str">
        <f>IF(AND(שבוע_בדילוג[[#This Row],[הווסת פעיל?]]&lt;&gt;1,B558&lt;&gt;1,B558&lt;&gt;""),IF(OR(שבוע_בדילוג[[#This Row],[LengthofCycle]]=F558,F558=29),1,0),"")</f>
        <v/>
      </c>
      <c r="AM557" s="4" t="str">
        <f>IF(AND(שבוע_בדילוג[[#This Row],[הווסת פעיל?]]&lt;&gt;1,B558&lt;&gt;1,B558&lt;&gt;""),IF(OR(שבוע_בדילוג[[#This Row],[LengthofCycle]]=F558,F558=29,F558=28),1,0),"")</f>
        <v/>
      </c>
    </row>
    <row r="558" spans="1:39" x14ac:dyDescent="0.25">
      <c r="A558" s="1" t="s">
        <v>103</v>
      </c>
      <c r="B558" s="1">
        <v>12</v>
      </c>
      <c r="C558" s="1">
        <v>0</v>
      </c>
      <c r="D558" s="1">
        <v>1</v>
      </c>
      <c r="E558" s="1">
        <v>0</v>
      </c>
      <c r="F558" s="1">
        <v>33</v>
      </c>
      <c r="H558" s="1">
        <f>שבוע_בדילוג[[#This Row],[LengthofCycle]]+1</f>
        <v>34</v>
      </c>
      <c r="I558" s="1" t="str">
        <f>IF(IFERROR(LOOKUP(שבוע_בדילוג[[#This Row],[ClientID]],קביעויות[השבוע בדילוג]),FALSE)=שבוע_בדילוג[[#This Row],[ClientID]],1,"")</f>
        <v/>
      </c>
      <c r="J558" s="1" t="str">
        <f>IF(AND(שבוע_בדילוג[[#This Row],[CycleNumber]]&gt;1,OR(B559="",שבוע_בדילוג[[#This Row],[CycleNumber]]&gt;B557)),IF(OR(AND(שבוע_בדילוג[[#This Row],[LengthofCycle]]=29,F557=29),AND(שבוע_בדילוג[[#This Row],[LengthofCycle]]=36,F557=36)),1,""),"")</f>
        <v/>
      </c>
      <c r="K558" s="1" t="str">
        <f>IF(AND(שבוע_בדילוג[[#This Row],[וסת השבוע]]=1,J557=1,שבוע_בדילוג[[#This Row],[CycleNumber]]&gt;B557),1,"")</f>
        <v/>
      </c>
      <c r="L558" s="1" t="str">
        <f>IF(שבוע_בדילוג[[#This Row],[CycleNumber]]=1,"",IF(שבוע_בדילוג[[#This Row],[וסת השבוע]]=1,0,IF(L557="","",IF(L557=0,IF(שבוע_בדילוג[[#This Row],[LengthofCycle]]=29,0,1),IF(L557=1,IF(שבוע_בדילוג[[#This Row],[LengthofCycle]]+F557=29*2,0,2),IF(L557=2,IF(שבוע_בדילוג[[#This Row],[LengthofCycle]]+F557+F556=29*3,0,3),""))))))</f>
        <v/>
      </c>
      <c r="M558" s="1" t="str">
        <f>IF(שבוע_בדילוג[[#This Row],[וסת השבוע]]=1,IF(שבוע_בדילוג[[#This Row],[וסת השבוע וההפלגה ביחד]]=1,M557+1,0),IF(AND(שבוע_בדילוג[[#This Row],[CycleNumber]]&gt;B557,שבוע_בדילוג[[#This Row],[CycleNumber]]&gt;1),IF(שבוע_בדילוג[[#This Row],[וסת השבוע פעיל?]]&lt;&gt;"",M557+1,""),""))</f>
        <v/>
      </c>
      <c r="N558" s="1" t="str">
        <f>IF(שבוע_בדילוג[[#This Row],[וסת השבוע פעיל?2]]="","",IF(AND(שבוע_בדילוג[[#This Row],[וסת השבוע פעיל?]]&lt;&gt;"",שבוע_בדילוג[[#This Row],[CycleNumber]]&lt;B559,B559&lt;&gt;"",שבוע_בדילוג[[#This Row],[וסת השבוע פעיל?]]&lt;3),IF(L559=0,IF(AND(שבוע_בדילוג[[#This Row],[וסת השבוע פעיל?]]&gt;0,J559=1),0,1),0),""))</f>
        <v/>
      </c>
      <c r="O558" s="1" t="str">
        <f t="shared" si="56"/>
        <v/>
      </c>
      <c r="P558" s="1" t="str">
        <f>IF(AND(שבוע_בדילוג[[#This Row],[חיזוי - שבוע]]=1,K559=1),1,"")</f>
        <v/>
      </c>
      <c r="Q558" s="1" t="str">
        <f>IF(AND(שבוע_בדילוג[[#This Row],[וסת השבוע פעיל?]]&lt;3,OR(שבוע_בדילוג[[#This Row],[CycleNumber]]&gt;B559,B559="")),1,"")</f>
        <v/>
      </c>
      <c r="R558" s="1" t="str">
        <f>IF(AND(שבוע_בדילוג[[#This Row],[חיזוי - שבוע]]&lt;&gt;"",שבוע_בדילוג[[#This Row],[וסת השבוע פעיל?2]]=""),1,"")</f>
        <v/>
      </c>
      <c r="S558" s="1" t="str">
        <f>IF(שבוע_בדילוג[[#This Row],[האישה קבעה וסת שבוע בדילוג?]]=1,IF(שבוע_בדילוג[[#This Row],[וסת השבוע פעיל?]]&lt;3,1,0),"")</f>
        <v/>
      </c>
      <c r="T5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8" s="1">
        <f t="shared" si="53"/>
        <v>0</v>
      </c>
      <c r="V558" s="1">
        <f t="shared" si="54"/>
        <v>0</v>
      </c>
      <c r="W558" s="1">
        <f t="shared" si="55"/>
        <v>0</v>
      </c>
      <c r="X558" s="1">
        <f>IF(שבוע_בדילוג[[#This Row],[3 הפלגות זהות]]="","",IF(שבוע_בדילוג[[#This Row],[3 הפלגות זהות]]=1,שבוע_בדילוג[[#This Row],[LengthofCycle]],X557))</f>
        <v>32</v>
      </c>
      <c r="Y558" s="1">
        <f>IF(שבוע_בדילוג[[#This Row],[וסת קבוע אחרון]]="","",IF(OR(שבוע_בדילוג[[#This Row],[LengthofCycle]]=שבוע_בדילוג[[#This Row],[וסת קבוע אחרון]],F557=שבוע_בדילוג[[#This Row],[וסת קבוע אחרון]],F556=שבוע_בדילוג[[#This Row],[וסת קבוע אחרון]]),1,0))</f>
        <v>0</v>
      </c>
      <c r="Z558" s="1" t="str">
        <f>IF(OR(שבוע_בדילוג[[#This Row],[הווסת פעיל?]]=0,שבוע_בדילוג[[#This Row],[הווסת פעיל?]]=""),"",SUM(Z557,שבוע_בדילוג[[#This Row],[הווסת פעיל?]]))</f>
        <v/>
      </c>
      <c r="AA558" s="1" t="str">
        <f>IF(AND(שבוע_בדילוג[[#This Row],[כמה מחזורים עד עקירה]]&lt;&gt;"",Z559=""),שבוע_בדילוג[[#This Row],[כמה מחזורים עד עקירה]],"")</f>
        <v/>
      </c>
      <c r="AB558" s="1" t="str">
        <f>IF(AND(שבוע_בדילוג[[#This Row],[הווסת פעיל?]]=1,שבוע_בדילוג[[#This Row],[וסת קבוע אחרון]]&lt;&gt;X557),שבוע_בדילוג[[#This Row],[וסת קבוע אחרון]],"")</f>
        <v/>
      </c>
      <c r="AC558" s="1" t="str">
        <f>IF(AND(שבוע_בדילוג[[#This Row],[הווסת פעיל?]]=1,Y557=0,שבוע_בדילוג[[#This Row],[וסת קבוע אחרון]]=X557),שבוע_בדילוג[[#This Row],[וסת קבוע אחרון]],"")</f>
        <v/>
      </c>
      <c r="AD558" s="1" t="str">
        <f>IF(AND(שבוע_בדילוג[[#This Row],[הווסת פעיל?]]=1,Y557=0,שבוע_בדילוג[[#This Row],[וסת קבוע אחרון]]&lt;&gt;X557),1,"")</f>
        <v/>
      </c>
      <c r="AE558" s="1" t="str">
        <f>IF(AND(שבוע_בדילוג[[#This Row],[הווסת פעיל?]]&lt;&gt;"",B559=1),שבוע_בדילוג[[#This Row],[CycleNumber]],"")</f>
        <v/>
      </c>
      <c r="AF558" s="1" t="str">
        <f>IF(AND(שבוע_בדילוג[[#This Row],[הווסת פעיל?]]&lt;&gt;"",Y557=""),שבוע_בדילוג[[#This Row],[CycleNumber]],"")</f>
        <v/>
      </c>
      <c r="AG558" s="1" t="str">
        <f>IF(B559=1,"",IF(שבוע_בדילוג[[#This Row],[הווסת פעיל?]]=1,IF(שבוע_בדילוג[[#This Row],[וסת קבוע אחרון]]=F559,1,0),""))</f>
        <v/>
      </c>
      <c r="AH558" s="1" t="str">
        <f>IF(B559=1,"",IF(שבוע_בדילוג[[#This Row],[הווסת פעיל?]]=1,IF(OR(שבוע_בדילוג[[#This Row],[וסת קבוע אחרון]]=F559,F559=שבוע_בדילוג[[#This Row],[LengthofCycle]]),1,0),""))</f>
        <v/>
      </c>
      <c r="AI558" s="1" t="str">
        <f>IF(B559=1,"",IF(שבוע_בדילוג[[#This Row],[הווסת פעיל?]]=1,IF(OR(שבוע_בדילוג[[#This Row],[וסת קבוע אחרון]]=F559,F559=שבוע_בדילוג[[#This Row],[LengthofCycle]],AND(שבוע_בדילוג[[#This Row],[LengthofCycle]]&lt;&gt;שבוע_בדילוג[[#This Row],[וסת קבוע אחרון]],OR(F559=28,F559=29))),1,0),""))</f>
        <v/>
      </c>
      <c r="AJ558" s="1" t="str">
        <f>IF(AND(שבוע_בדילוג[[#This Row],[הווסת פעיל?]]=1,B559=1),1,"")</f>
        <v/>
      </c>
      <c r="AK558" s="4">
        <f>IF(AND(שבוע_בדילוג[[#This Row],[הווסת פעיל?]]&lt;&gt;1,B559&lt;&gt;1,B559&lt;&gt;""),IF(שבוע_בדילוג[[#This Row],[LengthofCycle]]=F559,1,0),"")</f>
        <v>0</v>
      </c>
      <c r="AL558" s="4">
        <f>IF(AND(שבוע_בדילוג[[#This Row],[הווסת פעיל?]]&lt;&gt;1,B559&lt;&gt;1,B559&lt;&gt;""),IF(OR(שבוע_בדילוג[[#This Row],[LengthofCycle]]=F559,F559=29),1,0),"")</f>
        <v>0</v>
      </c>
      <c r="AM558" s="4">
        <f>IF(AND(שבוע_בדילוג[[#This Row],[הווסת פעיל?]]&lt;&gt;1,B559&lt;&gt;1,B559&lt;&gt;""),IF(OR(שבוע_בדילוג[[#This Row],[LengthofCycle]]=F559,F559=29,F559=28),1,0),"")</f>
        <v>0</v>
      </c>
    </row>
    <row r="559" spans="1:39" x14ac:dyDescent="0.25">
      <c r="A559" s="1" t="s">
        <v>103</v>
      </c>
      <c r="B559" s="1">
        <v>13</v>
      </c>
      <c r="C559" s="1">
        <v>0</v>
      </c>
      <c r="D559" s="1">
        <v>1</v>
      </c>
      <c r="E559" s="1">
        <v>0</v>
      </c>
      <c r="F559" s="1">
        <v>36</v>
      </c>
      <c r="H559" s="1">
        <f>שבוע_בדילוג[[#This Row],[LengthofCycle]]+1</f>
        <v>37</v>
      </c>
      <c r="I559" s="1" t="str">
        <f>IF(IFERROR(LOOKUP(שבוע_בדילוג[[#This Row],[ClientID]],קביעויות[השבוע בדילוג]),FALSE)=שבוע_בדילוג[[#This Row],[ClientID]],1,"")</f>
        <v/>
      </c>
      <c r="J559" s="1" t="str">
        <f>IF(AND(שבוע_בדילוג[[#This Row],[CycleNumber]]&gt;1,OR(B560="",שבוע_בדילוג[[#This Row],[CycleNumber]]&gt;B558)),IF(OR(AND(שבוע_בדילוג[[#This Row],[LengthofCycle]]=29,F558=29),AND(שבוע_בדילוג[[#This Row],[LengthofCycle]]=36,F558=36)),1,""),"")</f>
        <v/>
      </c>
      <c r="K559" s="1" t="str">
        <f>IF(AND(שבוע_בדילוג[[#This Row],[וסת השבוע]]=1,J558=1,שבוע_בדילוג[[#This Row],[CycleNumber]]&gt;B558),1,"")</f>
        <v/>
      </c>
      <c r="L559" s="1" t="str">
        <f>IF(שבוע_בדילוג[[#This Row],[CycleNumber]]=1,"",IF(שבוע_בדילוג[[#This Row],[וסת השבוע]]=1,0,IF(L558="","",IF(L558=0,IF(שבוע_בדילוג[[#This Row],[LengthofCycle]]=29,0,1),IF(L558=1,IF(שבוע_בדילוג[[#This Row],[LengthofCycle]]+F558=29*2,0,2),IF(L558=2,IF(שבוע_בדילוג[[#This Row],[LengthofCycle]]+F558+F557=29*3,0,3),""))))))</f>
        <v/>
      </c>
      <c r="M559" s="1" t="str">
        <f>IF(שבוע_בדילוג[[#This Row],[וסת השבוע]]=1,IF(שבוע_בדילוג[[#This Row],[וסת השבוע וההפלגה ביחד]]=1,M558+1,0),IF(AND(שבוע_בדילוג[[#This Row],[CycleNumber]]&gt;B558,שבוע_בדילוג[[#This Row],[CycleNumber]]&gt;1),IF(שבוע_בדילוג[[#This Row],[וסת השבוע פעיל?]]&lt;&gt;"",M558+1,""),""))</f>
        <v/>
      </c>
      <c r="N559" s="1" t="str">
        <f>IF(שבוע_בדילוג[[#This Row],[וסת השבוע פעיל?2]]="","",IF(AND(שבוע_בדילוג[[#This Row],[וסת השבוע פעיל?]]&lt;&gt;"",שבוע_בדילוג[[#This Row],[CycleNumber]]&lt;B560,B560&lt;&gt;"",שבוע_בדילוג[[#This Row],[וסת השבוע פעיל?]]&lt;3),IF(L560=0,IF(AND(שבוע_בדילוג[[#This Row],[וסת השבוע פעיל?]]&gt;0,J560=1),0,1),0),""))</f>
        <v/>
      </c>
      <c r="O559" s="1" t="str">
        <f t="shared" si="56"/>
        <v/>
      </c>
      <c r="P559" s="1" t="str">
        <f>IF(AND(שבוע_בדילוג[[#This Row],[חיזוי - שבוע]]=1,K560=1),1,"")</f>
        <v/>
      </c>
      <c r="Q559" s="1" t="str">
        <f>IF(AND(שבוע_בדילוג[[#This Row],[וסת השבוע פעיל?]]&lt;3,OR(שבוע_בדילוג[[#This Row],[CycleNumber]]&gt;B560,B560="")),1,"")</f>
        <v/>
      </c>
      <c r="R559" s="1" t="str">
        <f>IF(AND(שבוע_בדילוג[[#This Row],[חיזוי - שבוע]]&lt;&gt;"",שבוע_בדילוג[[#This Row],[וסת השבוע פעיל?2]]=""),1,"")</f>
        <v/>
      </c>
      <c r="S559" s="1" t="str">
        <f>IF(שבוע_בדילוג[[#This Row],[האישה קבעה וסת שבוע בדילוג?]]=1,IF(שבוע_בדילוג[[#This Row],[וסת השבוע פעיל?]]&lt;3,1,0),"")</f>
        <v/>
      </c>
      <c r="T5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59" s="1">
        <f t="shared" si="53"/>
        <v>0</v>
      </c>
      <c r="V559" s="1">
        <f t="shared" si="54"/>
        <v>0</v>
      </c>
      <c r="W559" s="1">
        <f t="shared" si="55"/>
        <v>0</v>
      </c>
      <c r="X559" s="1">
        <f>IF(שבוע_בדילוג[[#This Row],[3 הפלגות זהות]]="","",IF(שבוע_בדילוג[[#This Row],[3 הפלגות זהות]]=1,שבוע_בדילוג[[#This Row],[LengthofCycle]],X558))</f>
        <v>32</v>
      </c>
      <c r="Y559" s="1">
        <f>IF(שבוע_בדילוג[[#This Row],[וסת קבוע אחרון]]="","",IF(OR(שבוע_בדילוג[[#This Row],[LengthofCycle]]=שבוע_בדילוג[[#This Row],[וסת קבוע אחרון]],F558=שבוע_בדילוג[[#This Row],[וסת קבוע אחרון]],F557=שבוע_בדילוג[[#This Row],[וסת קבוע אחרון]]),1,0))</f>
        <v>0</v>
      </c>
      <c r="Z559" s="1" t="str">
        <f>IF(OR(שבוע_בדילוג[[#This Row],[הווסת פעיל?]]=0,שבוע_בדילוג[[#This Row],[הווסת פעיל?]]=""),"",SUM(Z558,שבוע_בדילוג[[#This Row],[הווסת פעיל?]]))</f>
        <v/>
      </c>
      <c r="AA559" s="1" t="str">
        <f>IF(AND(שבוע_בדילוג[[#This Row],[כמה מחזורים עד עקירה]]&lt;&gt;"",Z560=""),שבוע_בדילוג[[#This Row],[כמה מחזורים עד עקירה]],"")</f>
        <v/>
      </c>
      <c r="AB559" s="1" t="str">
        <f>IF(AND(שבוע_בדילוג[[#This Row],[הווסת פעיל?]]=1,שבוע_בדילוג[[#This Row],[וסת קבוע אחרון]]&lt;&gt;X558),שבוע_בדילוג[[#This Row],[וסת קבוע אחרון]],"")</f>
        <v/>
      </c>
      <c r="AC559" s="1" t="str">
        <f>IF(AND(שבוע_בדילוג[[#This Row],[הווסת פעיל?]]=1,Y558=0,שבוע_בדילוג[[#This Row],[וסת קבוע אחרון]]=X558),שבוע_בדילוג[[#This Row],[וסת קבוע אחרון]],"")</f>
        <v/>
      </c>
      <c r="AD559" s="1" t="str">
        <f>IF(AND(שבוע_בדילוג[[#This Row],[הווסת פעיל?]]=1,Y558=0,שבוע_בדילוג[[#This Row],[וסת קבוע אחרון]]&lt;&gt;X558),1,"")</f>
        <v/>
      </c>
      <c r="AE559" s="1">
        <f>IF(AND(שבוע_בדילוג[[#This Row],[הווסת פעיל?]]&lt;&gt;"",B560=1),שבוע_בדילוג[[#This Row],[CycleNumber]],"")</f>
        <v>13</v>
      </c>
      <c r="AF559" s="1" t="str">
        <f>IF(AND(שבוע_בדילוג[[#This Row],[הווסת פעיל?]]&lt;&gt;"",Y558=""),שבוע_בדילוג[[#This Row],[CycleNumber]],"")</f>
        <v/>
      </c>
      <c r="AG559" s="1" t="str">
        <f>IF(B560=1,"",IF(שבוע_בדילוג[[#This Row],[הווסת פעיל?]]=1,IF(שבוע_בדילוג[[#This Row],[וסת קבוע אחרון]]=F560,1,0),""))</f>
        <v/>
      </c>
      <c r="AH559" s="1" t="str">
        <f>IF(B560=1,"",IF(שבוע_בדילוג[[#This Row],[הווסת פעיל?]]=1,IF(OR(שבוע_בדילוג[[#This Row],[וסת קבוע אחרון]]=F560,F560=שבוע_בדילוג[[#This Row],[LengthofCycle]]),1,0),""))</f>
        <v/>
      </c>
      <c r="AI559" s="1" t="str">
        <f>IF(B560=1,"",IF(שבוע_בדילוג[[#This Row],[הווסת פעיל?]]=1,IF(OR(שבוע_בדילוג[[#This Row],[וסת קבוע אחרון]]=F560,F560=שבוע_בדילוג[[#This Row],[LengthofCycle]],AND(שבוע_בדילוג[[#This Row],[LengthofCycle]]&lt;&gt;שבוע_בדילוג[[#This Row],[וסת קבוע אחרון]],OR(F560=28,F560=29))),1,0),""))</f>
        <v/>
      </c>
      <c r="AJ559" s="1" t="str">
        <f>IF(AND(שבוע_בדילוג[[#This Row],[הווסת פעיל?]]=1,B560=1),1,"")</f>
        <v/>
      </c>
      <c r="AK559" s="4" t="str">
        <f>IF(AND(שבוע_בדילוג[[#This Row],[הווסת פעיל?]]&lt;&gt;1,B560&lt;&gt;1,B560&lt;&gt;""),IF(שבוע_בדילוג[[#This Row],[LengthofCycle]]=F560,1,0),"")</f>
        <v/>
      </c>
      <c r="AL559" s="4" t="str">
        <f>IF(AND(שבוע_בדילוג[[#This Row],[הווסת פעיל?]]&lt;&gt;1,B560&lt;&gt;1,B560&lt;&gt;""),IF(OR(שבוע_בדילוג[[#This Row],[LengthofCycle]]=F560,F560=29),1,0),"")</f>
        <v/>
      </c>
      <c r="AM559" s="4" t="str">
        <f>IF(AND(שבוע_בדילוג[[#This Row],[הווסת פעיל?]]&lt;&gt;1,B560&lt;&gt;1,B560&lt;&gt;""),IF(OR(שבוע_בדילוג[[#This Row],[LengthofCycle]]=F560,F560=29,F560=28),1,0),"")</f>
        <v/>
      </c>
    </row>
    <row r="560" spans="1:39" x14ac:dyDescent="0.25">
      <c r="A560" s="1" t="s">
        <v>104</v>
      </c>
      <c r="B560" s="1">
        <v>1</v>
      </c>
      <c r="C560" s="1">
        <v>1</v>
      </c>
      <c r="D560" s="1">
        <v>1</v>
      </c>
      <c r="E560" s="1">
        <v>0</v>
      </c>
      <c r="F560" s="1">
        <v>28</v>
      </c>
      <c r="H560" s="1">
        <f>שבוע_בדילוג[[#This Row],[LengthofCycle]]+1</f>
        <v>29</v>
      </c>
      <c r="I560" s="1" t="str">
        <f>IF(IFERROR(LOOKUP(שבוע_בדילוג[[#This Row],[ClientID]],קביעויות[השבוע בדילוג]),FALSE)=שבוע_בדילוג[[#This Row],[ClientID]],1,"")</f>
        <v/>
      </c>
      <c r="J560" s="1" t="str">
        <f>IF(AND(שבוע_בדילוג[[#This Row],[CycleNumber]]&gt;1,OR(B561="",שבוע_בדילוג[[#This Row],[CycleNumber]]&gt;B559)),IF(OR(AND(שבוע_בדילוג[[#This Row],[LengthofCycle]]=29,F559=29),AND(שבוע_בדילוג[[#This Row],[LengthofCycle]]=36,F559=36)),1,""),"")</f>
        <v/>
      </c>
      <c r="K560" s="1" t="str">
        <f>IF(AND(שבוע_בדילוג[[#This Row],[וסת השבוע]]=1,J559=1,שבוע_בדילוג[[#This Row],[CycleNumber]]&gt;B559),1,"")</f>
        <v/>
      </c>
      <c r="L560" s="1" t="str">
        <f>IF(שבוע_בדילוג[[#This Row],[CycleNumber]]=1,"",IF(שבוע_בדילוג[[#This Row],[וסת השבוע]]=1,0,IF(L559="","",IF(L559=0,IF(שבוע_בדילוג[[#This Row],[LengthofCycle]]=29,0,1),IF(L559=1,IF(שבוע_בדילוג[[#This Row],[LengthofCycle]]+F559=29*2,0,2),IF(L559=2,IF(שבוע_בדילוג[[#This Row],[LengthofCycle]]+F559+F558=29*3,0,3),""))))))</f>
        <v/>
      </c>
      <c r="M560" s="1" t="str">
        <f>IF(שבוע_בדילוג[[#This Row],[וסת השבוע]]=1,IF(שבוע_בדילוג[[#This Row],[וסת השבוע וההפלגה ביחד]]=1,M559+1,0),IF(AND(שבוע_בדילוג[[#This Row],[CycleNumber]]&gt;B559,שבוע_בדילוג[[#This Row],[CycleNumber]]&gt;1),IF(שבוע_בדילוג[[#This Row],[וסת השבוע פעיל?]]&lt;&gt;"",M559+1,""),""))</f>
        <v/>
      </c>
      <c r="N560" s="1" t="str">
        <f>IF(שבוע_בדילוג[[#This Row],[וסת השבוע פעיל?2]]="","",IF(AND(שבוע_בדילוג[[#This Row],[וסת השבוע פעיל?]]&lt;&gt;"",שבוע_בדילוג[[#This Row],[CycleNumber]]&lt;B561,B561&lt;&gt;"",שבוע_בדילוג[[#This Row],[וסת השבוע פעיל?]]&lt;3),IF(L561=0,IF(AND(שבוע_בדילוג[[#This Row],[וסת השבוע פעיל?]]&gt;0,J561=1),0,1),0),""))</f>
        <v/>
      </c>
      <c r="O560" s="1" t="str">
        <f t="shared" si="56"/>
        <v/>
      </c>
      <c r="P560" s="1" t="str">
        <f>IF(AND(שבוע_בדילוג[[#This Row],[חיזוי - שבוע]]=1,K561=1),1,"")</f>
        <v/>
      </c>
      <c r="Q560" s="1" t="str">
        <f>IF(AND(שבוע_בדילוג[[#This Row],[וסת השבוע פעיל?]]&lt;3,OR(שבוע_בדילוג[[#This Row],[CycleNumber]]&gt;B561,B561="")),1,"")</f>
        <v/>
      </c>
      <c r="R560" s="1" t="str">
        <f>IF(AND(שבוע_בדילוג[[#This Row],[חיזוי - שבוע]]&lt;&gt;"",שבוע_בדילוג[[#This Row],[וסת השבוע פעיל?2]]=""),1,"")</f>
        <v/>
      </c>
      <c r="S560" s="1" t="str">
        <f>IF(שבוע_בדילוג[[#This Row],[האישה קבעה וסת שבוע בדילוג?]]=1,IF(שבוע_בדילוג[[#This Row],[וסת השבוע פעיל?]]&lt;3,1,0),"")</f>
        <v/>
      </c>
      <c r="T5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0" s="1" t="str">
        <f t="shared" si="53"/>
        <v/>
      </c>
      <c r="V560" s="1" t="str">
        <f t="shared" si="54"/>
        <v/>
      </c>
      <c r="W560" s="1" t="str">
        <f t="shared" si="55"/>
        <v/>
      </c>
      <c r="X560" s="1" t="str">
        <f>IF(שבוע_בדילוג[[#This Row],[3 הפלגות זהות]]="","",IF(שבוע_בדילוג[[#This Row],[3 הפלגות זהות]]=1,שבוע_בדילוג[[#This Row],[LengthofCycle]],X559))</f>
        <v/>
      </c>
      <c r="Z560" s="1" t="str">
        <f>IF(OR(שבוע_בדילוג[[#This Row],[הווסת פעיל?]]=0,שבוע_בדילוג[[#This Row],[הווסת פעיל?]]=""),"",SUM(Z559,שבוע_בדילוג[[#This Row],[הווסת פעיל?]]))</f>
        <v/>
      </c>
      <c r="AA560" s="1" t="str">
        <f>IF(AND(שבוע_בדילוג[[#This Row],[כמה מחזורים עד עקירה]]&lt;&gt;"",Z561=""),שבוע_בדילוג[[#This Row],[כמה מחזורים עד עקירה]],"")</f>
        <v/>
      </c>
      <c r="AB560" s="1" t="str">
        <f>IF(AND(שבוע_בדילוג[[#This Row],[הווסת פעיל?]]=1,שבוע_בדילוג[[#This Row],[וסת קבוע אחרון]]&lt;&gt;X559),שבוע_בדילוג[[#This Row],[וסת קבוע אחרון]],"")</f>
        <v/>
      </c>
      <c r="AC560" s="1" t="str">
        <f>IF(AND(שבוע_בדילוג[[#This Row],[הווסת פעיל?]]=1,Y559=0,שבוע_בדילוג[[#This Row],[וסת קבוע אחרון]]=X559),שבוע_בדילוג[[#This Row],[וסת קבוע אחרון]],"")</f>
        <v/>
      </c>
      <c r="AD560" s="1" t="str">
        <f>IF(AND(שבוע_בדילוג[[#This Row],[הווסת פעיל?]]=1,Y559=0,שבוע_בדילוג[[#This Row],[וסת קבוע אחרון]]&lt;&gt;X559),1,"")</f>
        <v/>
      </c>
      <c r="AE560" s="1" t="str">
        <f>IF(AND(שבוע_בדילוג[[#This Row],[הווסת פעיל?]]&lt;&gt;"",B561=1),שבוע_בדילוג[[#This Row],[CycleNumber]],"")</f>
        <v/>
      </c>
      <c r="AF560" s="1" t="str">
        <f>IF(AND(שבוע_בדילוג[[#This Row],[הווסת פעיל?]]&lt;&gt;"",Y559=""),שבוע_בדילוג[[#This Row],[CycleNumber]],"")</f>
        <v/>
      </c>
      <c r="AG560" s="1" t="str">
        <f>IF(B561=1,"",IF(שבוע_בדילוג[[#This Row],[הווסת פעיל?]]=1,IF(שבוע_בדילוג[[#This Row],[וסת קבוע אחרון]]=F561,1,0),""))</f>
        <v/>
      </c>
      <c r="AH560" s="1" t="str">
        <f>IF(B561=1,"",IF(שבוע_בדילוג[[#This Row],[הווסת פעיל?]]=1,IF(OR(שבוע_בדילוג[[#This Row],[וסת קבוע אחרון]]=F561,F561=שבוע_בדילוג[[#This Row],[LengthofCycle]]),1,0),""))</f>
        <v/>
      </c>
      <c r="AI560" s="1" t="str">
        <f>IF(B561=1,"",IF(שבוע_בדילוג[[#This Row],[הווסת פעיל?]]=1,IF(OR(שבוע_בדילוג[[#This Row],[וסת קבוע אחרון]]=F561,F561=שבוע_בדילוג[[#This Row],[LengthofCycle]],AND(שבוע_בדילוג[[#This Row],[LengthofCycle]]&lt;&gt;שבוע_בדילוג[[#This Row],[וסת קבוע אחרון]],OR(F561=28,F561=29))),1,0),""))</f>
        <v/>
      </c>
      <c r="AJ560" s="1" t="str">
        <f>IF(AND(שבוע_בדילוג[[#This Row],[הווסת פעיל?]]=1,B561=1),1,"")</f>
        <v/>
      </c>
      <c r="AK560" s="4">
        <f>IF(AND(שבוע_בדילוג[[#This Row],[הווסת פעיל?]]&lt;&gt;1,B561&lt;&gt;1,B561&lt;&gt;""),IF(שבוע_בדילוג[[#This Row],[LengthofCycle]]=F561,1,0),"")</f>
        <v>0</v>
      </c>
      <c r="AL560" s="4">
        <f>IF(AND(שבוע_בדילוג[[#This Row],[הווסת פעיל?]]&lt;&gt;1,B561&lt;&gt;1,B561&lt;&gt;""),IF(OR(שבוע_בדילוג[[#This Row],[LengthofCycle]]=F561,F561=29),1,0),"")</f>
        <v>0</v>
      </c>
      <c r="AM560" s="4">
        <f>IF(AND(שבוע_בדילוג[[#This Row],[הווסת פעיל?]]&lt;&gt;1,B561&lt;&gt;1,B561&lt;&gt;""),IF(OR(שבוע_בדילוג[[#This Row],[LengthofCycle]]=F561,F561=29,F561=28),1,0),"")</f>
        <v>0</v>
      </c>
    </row>
    <row r="561" spans="1:39" x14ac:dyDescent="0.25">
      <c r="A561" s="1" t="s">
        <v>104</v>
      </c>
      <c r="B561" s="1">
        <v>2</v>
      </c>
      <c r="C561" s="1">
        <v>1</v>
      </c>
      <c r="D561" s="1">
        <v>1</v>
      </c>
      <c r="E561" s="1">
        <v>0</v>
      </c>
      <c r="F561" s="1">
        <v>24</v>
      </c>
      <c r="H561" s="1">
        <f>שבוע_בדילוג[[#This Row],[LengthofCycle]]+1</f>
        <v>25</v>
      </c>
      <c r="I561" s="1" t="str">
        <f>IF(IFERROR(LOOKUP(שבוע_בדילוג[[#This Row],[ClientID]],קביעויות[השבוע בדילוג]),FALSE)=שבוע_בדילוג[[#This Row],[ClientID]],1,"")</f>
        <v/>
      </c>
      <c r="J561" s="1" t="str">
        <f>IF(AND(שבוע_בדילוג[[#This Row],[CycleNumber]]&gt;1,OR(B562="",שבוע_בדילוג[[#This Row],[CycleNumber]]&gt;B560)),IF(OR(AND(שבוע_בדילוג[[#This Row],[LengthofCycle]]=29,F560=29),AND(שבוע_בדילוג[[#This Row],[LengthofCycle]]=36,F560=36)),1,""),"")</f>
        <v/>
      </c>
      <c r="K561" s="1" t="str">
        <f>IF(AND(שבוע_בדילוג[[#This Row],[וסת השבוע]]=1,J560=1,שבוע_בדילוג[[#This Row],[CycleNumber]]&gt;B560),1,"")</f>
        <v/>
      </c>
      <c r="L561" s="1" t="str">
        <f>IF(שבוע_בדילוג[[#This Row],[CycleNumber]]=1,"",IF(שבוע_בדילוג[[#This Row],[וסת השבוע]]=1,0,IF(L560="","",IF(L560=0,IF(שבוע_בדילוג[[#This Row],[LengthofCycle]]=29,0,1),IF(L560=1,IF(שבוע_בדילוג[[#This Row],[LengthofCycle]]+F560=29*2,0,2),IF(L560=2,IF(שבוע_בדילוג[[#This Row],[LengthofCycle]]+F560+F559=29*3,0,3),""))))))</f>
        <v/>
      </c>
      <c r="M561" s="1" t="str">
        <f>IF(שבוע_בדילוג[[#This Row],[וסת השבוע]]=1,IF(שבוע_בדילוג[[#This Row],[וסת השבוע וההפלגה ביחד]]=1,M560+1,0),IF(AND(שבוע_בדילוג[[#This Row],[CycleNumber]]&gt;B560,שבוע_בדילוג[[#This Row],[CycleNumber]]&gt;1),IF(שבוע_בדילוג[[#This Row],[וסת השבוע פעיל?]]&lt;&gt;"",M560+1,""),""))</f>
        <v/>
      </c>
      <c r="N561" s="1" t="str">
        <f>IF(שבוע_בדילוג[[#This Row],[וסת השבוע פעיל?2]]="","",IF(AND(שבוע_בדילוג[[#This Row],[וסת השבוע פעיל?]]&lt;&gt;"",שבוע_בדילוג[[#This Row],[CycleNumber]]&lt;B562,B562&lt;&gt;"",שבוע_בדילוג[[#This Row],[וסת השבוע פעיל?]]&lt;3),IF(L562=0,IF(AND(שבוע_בדילוג[[#This Row],[וסת השבוע פעיל?]]&gt;0,J562=1),0,1),0),""))</f>
        <v/>
      </c>
      <c r="O561" s="1" t="str">
        <f t="shared" si="56"/>
        <v/>
      </c>
      <c r="P561" s="1" t="str">
        <f>IF(AND(שבוע_בדילוג[[#This Row],[חיזוי - שבוע]]=1,K562=1),1,"")</f>
        <v/>
      </c>
      <c r="Q561" s="1" t="str">
        <f>IF(AND(שבוע_בדילוג[[#This Row],[וסת השבוע פעיל?]]&lt;3,OR(שבוע_בדילוג[[#This Row],[CycleNumber]]&gt;B562,B562="")),1,"")</f>
        <v/>
      </c>
      <c r="R561" s="1" t="str">
        <f>IF(AND(שבוע_בדילוג[[#This Row],[חיזוי - שבוע]]&lt;&gt;"",שבוע_בדילוג[[#This Row],[וסת השבוע פעיל?2]]=""),1,"")</f>
        <v/>
      </c>
      <c r="S561" s="1" t="str">
        <f>IF(שבוע_בדילוג[[#This Row],[האישה קבעה וסת שבוע בדילוג?]]=1,IF(שבוע_בדילוג[[#This Row],[וסת השבוע פעיל?]]&lt;3,1,0),"")</f>
        <v/>
      </c>
      <c r="T5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1" s="1" t="str">
        <f t="shared" ref="U561:U595" si="57">IF(B561&gt;2,IF(AND(F561=F560,F560=F559),1,0),"")</f>
        <v/>
      </c>
      <c r="V561" s="1" t="str">
        <f t="shared" si="54"/>
        <v/>
      </c>
      <c r="W561" s="1" t="str">
        <f t="shared" si="55"/>
        <v/>
      </c>
      <c r="X561" s="1" t="str">
        <f>IF(שבוע_בדילוג[[#This Row],[3 הפלגות זהות]]="","",IF(שבוע_בדילוג[[#This Row],[3 הפלגות זהות]]=1,שבוע_בדילוג[[#This Row],[LengthofCycle]],X560))</f>
        <v/>
      </c>
      <c r="Z561" s="1" t="str">
        <f>IF(OR(שבוע_בדילוג[[#This Row],[הווסת פעיל?]]=0,שבוע_בדילוג[[#This Row],[הווסת פעיל?]]=""),"",SUM(Z560,שבוע_בדילוג[[#This Row],[הווסת פעיל?]]))</f>
        <v/>
      </c>
      <c r="AA561" s="1" t="str">
        <f>IF(AND(שבוע_בדילוג[[#This Row],[כמה מחזורים עד עקירה]]&lt;&gt;"",Z562=""),שבוע_בדילוג[[#This Row],[כמה מחזורים עד עקירה]],"")</f>
        <v/>
      </c>
      <c r="AB561" s="1" t="str">
        <f>IF(AND(שבוע_בדילוג[[#This Row],[הווסת פעיל?]]=1,שבוע_בדילוג[[#This Row],[וסת קבוע אחרון]]&lt;&gt;X560),שבוע_בדילוג[[#This Row],[וסת קבוע אחרון]],"")</f>
        <v/>
      </c>
      <c r="AC561" s="1" t="str">
        <f>IF(AND(שבוע_בדילוג[[#This Row],[הווסת פעיל?]]=1,Y560=0,שבוע_בדילוג[[#This Row],[וסת קבוע אחרון]]=X560),שבוע_בדילוג[[#This Row],[וסת קבוע אחרון]],"")</f>
        <v/>
      </c>
      <c r="AD561" s="1" t="str">
        <f>IF(AND(שבוע_בדילוג[[#This Row],[הווסת פעיל?]]=1,Y560=0,שבוע_בדילוג[[#This Row],[וסת קבוע אחרון]]&lt;&gt;X560),1,"")</f>
        <v/>
      </c>
      <c r="AE561" s="1" t="str">
        <f>IF(AND(שבוע_בדילוג[[#This Row],[הווסת פעיל?]]&lt;&gt;"",B562=1),שבוע_בדילוג[[#This Row],[CycleNumber]],"")</f>
        <v/>
      </c>
      <c r="AF561" s="1" t="str">
        <f>IF(AND(שבוע_בדילוג[[#This Row],[הווסת פעיל?]]&lt;&gt;"",Y560=""),שבוע_בדילוג[[#This Row],[CycleNumber]],"")</f>
        <v/>
      </c>
      <c r="AG561" s="1" t="str">
        <f>IF(B562=1,"",IF(שבוע_בדילוג[[#This Row],[הווסת פעיל?]]=1,IF(שבוע_בדילוג[[#This Row],[וסת קבוע אחרון]]=F562,1,0),""))</f>
        <v/>
      </c>
      <c r="AH561" s="1" t="str">
        <f>IF(B562=1,"",IF(שבוע_בדילוג[[#This Row],[הווסת פעיל?]]=1,IF(OR(שבוע_בדילוג[[#This Row],[וסת קבוע אחרון]]=F562,F562=שבוע_בדילוג[[#This Row],[LengthofCycle]]),1,0),""))</f>
        <v/>
      </c>
      <c r="AI561" s="1" t="str">
        <f>IF(B562=1,"",IF(שבוע_בדילוג[[#This Row],[הווסת פעיל?]]=1,IF(OR(שבוע_בדילוג[[#This Row],[וסת קבוע אחרון]]=F562,F562=שבוע_בדילוג[[#This Row],[LengthofCycle]],AND(שבוע_בדילוג[[#This Row],[LengthofCycle]]&lt;&gt;שבוע_בדילוג[[#This Row],[וסת קבוע אחרון]],OR(F562=28,F562=29))),1,0),""))</f>
        <v/>
      </c>
      <c r="AJ561" s="1" t="str">
        <f>IF(AND(שבוע_בדילוג[[#This Row],[הווסת פעיל?]]=1,B562=1),1,"")</f>
        <v/>
      </c>
      <c r="AK561" s="4">
        <f>IF(AND(שבוע_בדילוג[[#This Row],[הווסת פעיל?]]&lt;&gt;1,B562&lt;&gt;1,B562&lt;&gt;""),IF(שבוע_בדילוג[[#This Row],[LengthofCycle]]=F562,1,0),"")</f>
        <v>0</v>
      </c>
      <c r="AL561" s="4">
        <f>IF(AND(שבוע_בדילוג[[#This Row],[הווסת פעיל?]]&lt;&gt;1,B562&lt;&gt;1,B562&lt;&gt;""),IF(OR(שבוע_בדילוג[[#This Row],[LengthofCycle]]=F562,F562=29),1,0),"")</f>
        <v>0</v>
      </c>
      <c r="AM561" s="4">
        <f>IF(AND(שבוע_בדילוג[[#This Row],[הווסת פעיל?]]&lt;&gt;1,B562&lt;&gt;1,B562&lt;&gt;""),IF(OR(שבוע_בדילוג[[#This Row],[LengthofCycle]]=F562,F562=29,F562=28),1,0),"")</f>
        <v>1</v>
      </c>
    </row>
    <row r="562" spans="1:39" x14ac:dyDescent="0.25">
      <c r="A562" s="1" t="s">
        <v>104</v>
      </c>
      <c r="B562" s="1">
        <v>3</v>
      </c>
      <c r="C562" s="1">
        <v>1</v>
      </c>
      <c r="D562" s="1">
        <v>1</v>
      </c>
      <c r="E562" s="1">
        <v>0</v>
      </c>
      <c r="F562" s="1">
        <v>28</v>
      </c>
      <c r="H562" s="1">
        <f>שבוע_בדילוג[[#This Row],[LengthofCycle]]+1</f>
        <v>29</v>
      </c>
      <c r="I562" s="1" t="str">
        <f>IF(IFERROR(LOOKUP(שבוע_בדילוג[[#This Row],[ClientID]],קביעויות[השבוע בדילוג]),FALSE)=שבוע_בדילוג[[#This Row],[ClientID]],1,"")</f>
        <v/>
      </c>
      <c r="J562" s="1" t="str">
        <f>IF(AND(שבוע_בדילוג[[#This Row],[CycleNumber]]&gt;1,OR(B563="",שבוע_בדילוג[[#This Row],[CycleNumber]]&gt;B561)),IF(OR(AND(שבוע_בדילוג[[#This Row],[LengthofCycle]]=29,F561=29),AND(שבוע_בדילוג[[#This Row],[LengthofCycle]]=36,F561=36)),1,""),"")</f>
        <v/>
      </c>
      <c r="K562" s="1" t="str">
        <f>IF(AND(שבוע_בדילוג[[#This Row],[וסת השבוע]]=1,J561=1,שבוע_בדילוג[[#This Row],[CycleNumber]]&gt;B561),1,"")</f>
        <v/>
      </c>
      <c r="L562" s="1" t="str">
        <f>IF(שבוע_בדילוג[[#This Row],[CycleNumber]]=1,"",IF(שבוע_בדילוג[[#This Row],[וסת השבוע]]=1,0,IF(L561="","",IF(L561=0,IF(שבוע_בדילוג[[#This Row],[LengthofCycle]]=29,0,1),IF(L561=1,IF(שבוע_בדילוג[[#This Row],[LengthofCycle]]+F561=29*2,0,2),IF(L561=2,IF(שבוע_בדילוג[[#This Row],[LengthofCycle]]+F561+F560=29*3,0,3),""))))))</f>
        <v/>
      </c>
      <c r="M562" s="1" t="str">
        <f>IF(שבוע_בדילוג[[#This Row],[וסת השבוע]]=1,IF(שבוע_בדילוג[[#This Row],[וסת השבוע וההפלגה ביחד]]=1,M561+1,0),IF(AND(שבוע_בדילוג[[#This Row],[CycleNumber]]&gt;B561,שבוע_בדילוג[[#This Row],[CycleNumber]]&gt;1),IF(שבוע_בדילוג[[#This Row],[וסת השבוע פעיל?]]&lt;&gt;"",M561+1,""),""))</f>
        <v/>
      </c>
      <c r="N562" s="1" t="str">
        <f>IF(שבוע_בדילוג[[#This Row],[וסת השבוע פעיל?2]]="","",IF(AND(שבוע_בדילוג[[#This Row],[וסת השבוע פעיל?]]&lt;&gt;"",שבוע_בדילוג[[#This Row],[CycleNumber]]&lt;B563,B563&lt;&gt;"",שבוע_בדילוג[[#This Row],[וסת השבוע פעיל?]]&lt;3),IF(L563=0,IF(AND(שבוע_בדילוג[[#This Row],[וסת השבוע פעיל?]]&gt;0,J563=1),0,1),0),""))</f>
        <v/>
      </c>
      <c r="O562" s="1" t="str">
        <f t="shared" si="56"/>
        <v/>
      </c>
      <c r="P562" s="1" t="str">
        <f>IF(AND(שבוע_בדילוג[[#This Row],[חיזוי - שבוע]]=1,K563=1),1,"")</f>
        <v/>
      </c>
      <c r="Q562" s="1" t="str">
        <f>IF(AND(שבוע_בדילוג[[#This Row],[וסת השבוע פעיל?]]&lt;3,OR(שבוע_בדילוג[[#This Row],[CycleNumber]]&gt;B563,B563="")),1,"")</f>
        <v/>
      </c>
      <c r="R562" s="1" t="str">
        <f>IF(AND(שבוע_בדילוג[[#This Row],[חיזוי - שבוע]]&lt;&gt;"",שבוע_בדילוג[[#This Row],[וסת השבוע פעיל?2]]=""),1,"")</f>
        <v/>
      </c>
      <c r="S562" s="1" t="str">
        <f>IF(שבוע_בדילוג[[#This Row],[האישה קבעה וסת שבוע בדילוג?]]=1,IF(שבוע_בדילוג[[#This Row],[וסת השבוע פעיל?]]&lt;3,1,0),"")</f>
        <v/>
      </c>
      <c r="T5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2" s="1">
        <f t="shared" si="57"/>
        <v>0</v>
      </c>
      <c r="V562" s="1" t="str">
        <f t="shared" ref="V562:V595" si="58">IF(B562&gt;3,IF(AND(F562=F561,F561=F560,F560=F559),1,0),"")</f>
        <v/>
      </c>
      <c r="W562" s="1" t="str">
        <f t="shared" si="55"/>
        <v/>
      </c>
      <c r="X562" s="1" t="str">
        <f>IF(שבוע_בדילוג[[#This Row],[3 הפלגות זהות]]="","",IF(שבוע_בדילוג[[#This Row],[3 הפלגות זהות]]=1,שבוע_בדילוג[[#This Row],[LengthofCycle]],X561))</f>
        <v/>
      </c>
      <c r="Z562" s="1" t="str">
        <f>IF(OR(שבוע_בדילוג[[#This Row],[הווסת פעיל?]]=0,שבוע_בדילוג[[#This Row],[הווסת פעיל?]]=""),"",SUM(Z561,שבוע_בדילוג[[#This Row],[הווסת פעיל?]]))</f>
        <v/>
      </c>
      <c r="AA562" s="1" t="str">
        <f>IF(AND(שבוע_בדילוג[[#This Row],[כמה מחזורים עד עקירה]]&lt;&gt;"",Z563=""),שבוע_בדילוג[[#This Row],[כמה מחזורים עד עקירה]],"")</f>
        <v/>
      </c>
      <c r="AB562" s="1" t="str">
        <f>IF(AND(שבוע_בדילוג[[#This Row],[הווסת פעיל?]]=1,שבוע_בדילוג[[#This Row],[וסת קבוע אחרון]]&lt;&gt;X561),שבוע_בדילוג[[#This Row],[וסת קבוע אחרון]],"")</f>
        <v/>
      </c>
      <c r="AC562" s="1" t="str">
        <f>IF(AND(שבוע_בדילוג[[#This Row],[הווסת פעיל?]]=1,Y561=0,שבוע_בדילוג[[#This Row],[וסת קבוע אחרון]]=X561),שבוע_בדילוג[[#This Row],[וסת קבוע אחרון]],"")</f>
        <v/>
      </c>
      <c r="AD562" s="1" t="str">
        <f>IF(AND(שבוע_בדילוג[[#This Row],[הווסת פעיל?]]=1,Y561=0,שבוע_בדילוג[[#This Row],[וסת קבוע אחרון]]&lt;&gt;X561),1,"")</f>
        <v/>
      </c>
      <c r="AE562" s="1" t="str">
        <f>IF(AND(שבוע_בדילוג[[#This Row],[הווסת פעיל?]]&lt;&gt;"",B563=1),שבוע_בדילוג[[#This Row],[CycleNumber]],"")</f>
        <v/>
      </c>
      <c r="AF562" s="1" t="str">
        <f>IF(AND(שבוע_בדילוג[[#This Row],[הווסת פעיל?]]&lt;&gt;"",Y561=""),שבוע_בדילוג[[#This Row],[CycleNumber]],"")</f>
        <v/>
      </c>
      <c r="AG562" s="1" t="str">
        <f>IF(B563=1,"",IF(שבוע_בדילוג[[#This Row],[הווסת פעיל?]]=1,IF(שבוע_בדילוג[[#This Row],[וסת קבוע אחרון]]=F563,1,0),""))</f>
        <v/>
      </c>
      <c r="AH562" s="1" t="str">
        <f>IF(B563=1,"",IF(שבוע_בדילוג[[#This Row],[הווסת פעיל?]]=1,IF(OR(שבוע_בדילוג[[#This Row],[וסת קבוע אחרון]]=F563,F563=שבוע_בדילוג[[#This Row],[LengthofCycle]]),1,0),""))</f>
        <v/>
      </c>
      <c r="AI562" s="1" t="str">
        <f>IF(B563=1,"",IF(שבוע_בדילוג[[#This Row],[הווסת פעיל?]]=1,IF(OR(שבוע_בדילוג[[#This Row],[וסת קבוע אחרון]]=F563,F563=שבוע_בדילוג[[#This Row],[LengthofCycle]],AND(שבוע_בדילוג[[#This Row],[LengthofCycle]]&lt;&gt;שבוע_בדילוג[[#This Row],[וסת קבוע אחרון]],OR(F563=28,F563=29))),1,0),""))</f>
        <v/>
      </c>
      <c r="AJ562" s="1" t="str">
        <f>IF(AND(שבוע_בדילוג[[#This Row],[הווסת פעיל?]]=1,B563=1),1,"")</f>
        <v/>
      </c>
      <c r="AK562" s="4">
        <f>IF(AND(שבוע_בדילוג[[#This Row],[הווסת פעיל?]]&lt;&gt;1,B563&lt;&gt;1,B563&lt;&gt;""),IF(שבוע_בדילוג[[#This Row],[LengthofCycle]]=F563,1,0),"")</f>
        <v>0</v>
      </c>
      <c r="AL562" s="4">
        <f>IF(AND(שבוע_בדילוג[[#This Row],[הווסת פעיל?]]&lt;&gt;1,B563&lt;&gt;1,B563&lt;&gt;""),IF(OR(שבוע_בדילוג[[#This Row],[LengthofCycle]]=F563,F563=29),1,0),"")</f>
        <v>0</v>
      </c>
      <c r="AM562" s="4">
        <f>IF(AND(שבוע_בדילוג[[#This Row],[הווסת פעיל?]]&lt;&gt;1,B563&lt;&gt;1,B563&lt;&gt;""),IF(OR(שבוע_בדילוג[[#This Row],[LengthofCycle]]=F563,F563=29,F563=28),1,0),"")</f>
        <v>0</v>
      </c>
    </row>
    <row r="563" spans="1:39" x14ac:dyDescent="0.25">
      <c r="A563" s="1" t="s">
        <v>104</v>
      </c>
      <c r="B563" s="1">
        <v>4</v>
      </c>
      <c r="C563" s="1">
        <v>1</v>
      </c>
      <c r="D563" s="1">
        <v>1</v>
      </c>
      <c r="E563" s="1">
        <v>0</v>
      </c>
      <c r="F563" s="1">
        <v>27</v>
      </c>
      <c r="H563" s="1">
        <f>שבוע_בדילוג[[#This Row],[LengthofCycle]]+1</f>
        <v>28</v>
      </c>
      <c r="I563" s="1" t="str">
        <f>IF(IFERROR(LOOKUP(שבוע_בדילוג[[#This Row],[ClientID]],קביעויות[השבוע בדילוג]),FALSE)=שבוע_בדילוג[[#This Row],[ClientID]],1,"")</f>
        <v/>
      </c>
      <c r="J563" s="1" t="str">
        <f>IF(AND(שבוע_בדילוג[[#This Row],[CycleNumber]]&gt;1,OR(B564="",שבוע_בדילוג[[#This Row],[CycleNumber]]&gt;B562)),IF(OR(AND(שבוע_בדילוג[[#This Row],[LengthofCycle]]=29,F562=29),AND(שבוע_בדילוג[[#This Row],[LengthofCycle]]=36,F562=36)),1,""),"")</f>
        <v/>
      </c>
      <c r="K563" s="1" t="str">
        <f>IF(AND(שבוע_בדילוג[[#This Row],[וסת השבוע]]=1,J562=1,שבוע_בדילוג[[#This Row],[CycleNumber]]&gt;B562),1,"")</f>
        <v/>
      </c>
      <c r="L563" s="1" t="str">
        <f>IF(שבוע_בדילוג[[#This Row],[CycleNumber]]=1,"",IF(שבוע_בדילוג[[#This Row],[וסת השבוע]]=1,0,IF(L562="","",IF(L562=0,IF(שבוע_בדילוג[[#This Row],[LengthofCycle]]=29,0,1),IF(L562=1,IF(שבוע_בדילוג[[#This Row],[LengthofCycle]]+F562=29*2,0,2),IF(L562=2,IF(שבוע_בדילוג[[#This Row],[LengthofCycle]]+F562+F561=29*3,0,3),""))))))</f>
        <v/>
      </c>
      <c r="M563" s="1" t="str">
        <f>IF(שבוע_בדילוג[[#This Row],[וסת השבוע]]=1,IF(שבוע_בדילוג[[#This Row],[וסת השבוע וההפלגה ביחד]]=1,M562+1,0),IF(AND(שבוע_בדילוג[[#This Row],[CycleNumber]]&gt;B562,שבוע_בדילוג[[#This Row],[CycleNumber]]&gt;1),IF(שבוע_בדילוג[[#This Row],[וסת השבוע פעיל?]]&lt;&gt;"",M562+1,""),""))</f>
        <v/>
      </c>
      <c r="N563" s="1" t="str">
        <f>IF(שבוע_בדילוג[[#This Row],[וסת השבוע פעיל?2]]="","",IF(AND(שבוע_בדילוג[[#This Row],[וסת השבוע פעיל?]]&lt;&gt;"",שבוע_בדילוג[[#This Row],[CycleNumber]]&lt;B564,B564&lt;&gt;"",שבוע_בדילוג[[#This Row],[וסת השבוע פעיל?]]&lt;3),IF(L564=0,IF(AND(שבוע_בדילוג[[#This Row],[וסת השבוע פעיל?]]&gt;0,J564=1),0,1),0),""))</f>
        <v/>
      </c>
      <c r="O563" s="1" t="str">
        <f t="shared" si="56"/>
        <v/>
      </c>
      <c r="P563" s="1" t="str">
        <f>IF(AND(שבוע_בדילוג[[#This Row],[חיזוי - שבוע]]=1,K564=1),1,"")</f>
        <v/>
      </c>
      <c r="Q563" s="1" t="str">
        <f>IF(AND(שבוע_בדילוג[[#This Row],[וסת השבוע פעיל?]]&lt;3,OR(שבוע_בדילוג[[#This Row],[CycleNumber]]&gt;B564,B564="")),1,"")</f>
        <v/>
      </c>
      <c r="R563" s="1" t="str">
        <f>IF(AND(שבוע_בדילוג[[#This Row],[חיזוי - שבוע]]&lt;&gt;"",שבוע_בדילוג[[#This Row],[וסת השבוע פעיל?2]]=""),1,"")</f>
        <v/>
      </c>
      <c r="S563" s="1" t="str">
        <f>IF(שבוע_בדילוג[[#This Row],[האישה קבעה וסת שבוע בדילוג?]]=1,IF(שבוע_בדילוג[[#This Row],[וסת השבוע פעיל?]]&lt;3,1,0),"")</f>
        <v/>
      </c>
      <c r="T5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3" s="1">
        <f t="shared" si="57"/>
        <v>0</v>
      </c>
      <c r="V563" s="1">
        <f t="shared" si="58"/>
        <v>0</v>
      </c>
      <c r="W563" s="1" t="str">
        <f t="shared" ref="W563:W595" si="59">IF(B563&gt;4,IF(AND(F563=F562,F562=F561,F561=F560,F560=F559),1,0),"")</f>
        <v/>
      </c>
      <c r="X563" s="1" t="str">
        <f>IF(שבוע_בדילוג[[#This Row],[3 הפלגות זהות]]="","",IF(שבוע_בדילוג[[#This Row],[3 הפלגות זהות]]=1,שבוע_בדילוג[[#This Row],[LengthofCycle]],X562))</f>
        <v/>
      </c>
      <c r="Z563" s="1" t="str">
        <f>IF(OR(שבוע_בדילוג[[#This Row],[הווסת פעיל?]]=0,שבוע_בדילוג[[#This Row],[הווסת פעיל?]]=""),"",SUM(Z562,שבוע_בדילוג[[#This Row],[הווסת פעיל?]]))</f>
        <v/>
      </c>
      <c r="AA563" s="1" t="str">
        <f>IF(AND(שבוע_בדילוג[[#This Row],[כמה מחזורים עד עקירה]]&lt;&gt;"",Z564=""),שבוע_בדילוג[[#This Row],[כמה מחזורים עד עקירה]],"")</f>
        <v/>
      </c>
      <c r="AB563" s="1" t="str">
        <f>IF(AND(שבוע_בדילוג[[#This Row],[הווסת פעיל?]]=1,שבוע_בדילוג[[#This Row],[וסת קבוע אחרון]]&lt;&gt;X562),שבוע_בדילוג[[#This Row],[וסת קבוע אחרון]],"")</f>
        <v/>
      </c>
      <c r="AC563" s="1" t="str">
        <f>IF(AND(שבוע_בדילוג[[#This Row],[הווסת פעיל?]]=1,Y562=0,שבוע_בדילוג[[#This Row],[וסת קבוע אחרון]]=X562),שבוע_בדילוג[[#This Row],[וסת קבוע אחרון]],"")</f>
        <v/>
      </c>
      <c r="AD563" s="1" t="str">
        <f>IF(AND(שבוע_בדילוג[[#This Row],[הווסת פעיל?]]=1,Y562=0,שבוע_בדילוג[[#This Row],[וסת קבוע אחרון]]&lt;&gt;X562),1,"")</f>
        <v/>
      </c>
      <c r="AE563" s="1" t="str">
        <f>IF(AND(שבוע_בדילוג[[#This Row],[הווסת פעיל?]]&lt;&gt;"",B564=1),שבוע_בדילוג[[#This Row],[CycleNumber]],"")</f>
        <v/>
      </c>
      <c r="AF563" s="1" t="str">
        <f>IF(AND(שבוע_בדילוג[[#This Row],[הווסת פעיל?]]&lt;&gt;"",Y562=""),שבוע_בדילוג[[#This Row],[CycleNumber]],"")</f>
        <v/>
      </c>
      <c r="AG563" s="1" t="str">
        <f>IF(B564=1,"",IF(שבוע_בדילוג[[#This Row],[הווסת פעיל?]]=1,IF(שבוע_בדילוג[[#This Row],[וסת קבוע אחרון]]=F564,1,0),""))</f>
        <v/>
      </c>
      <c r="AH563" s="1" t="str">
        <f>IF(B564=1,"",IF(שבוע_בדילוג[[#This Row],[הווסת פעיל?]]=1,IF(OR(שבוע_בדילוג[[#This Row],[וסת קבוע אחרון]]=F564,F564=שבוע_בדילוג[[#This Row],[LengthofCycle]]),1,0),""))</f>
        <v/>
      </c>
      <c r="AI563" s="1" t="str">
        <f>IF(B564=1,"",IF(שבוע_בדילוג[[#This Row],[הווסת פעיל?]]=1,IF(OR(שבוע_בדילוג[[#This Row],[וסת קבוע אחרון]]=F564,F564=שבוע_בדילוג[[#This Row],[LengthofCycle]],AND(שבוע_בדילוג[[#This Row],[LengthofCycle]]&lt;&gt;שבוע_בדילוג[[#This Row],[וסת קבוע אחרון]],OR(F564=28,F564=29))),1,0),""))</f>
        <v/>
      </c>
      <c r="AJ563" s="1" t="str">
        <f>IF(AND(שבוע_בדילוג[[#This Row],[הווסת פעיל?]]=1,B564=1),1,"")</f>
        <v/>
      </c>
      <c r="AK563" s="4">
        <f>IF(AND(שבוע_בדילוג[[#This Row],[הווסת פעיל?]]&lt;&gt;1,B564&lt;&gt;1,B564&lt;&gt;""),IF(שבוע_בדילוג[[#This Row],[LengthofCycle]]=F564,1,0),"")</f>
        <v>0</v>
      </c>
      <c r="AL563" s="4">
        <f>IF(AND(שבוע_בדילוג[[#This Row],[הווסת פעיל?]]&lt;&gt;1,B564&lt;&gt;1,B564&lt;&gt;""),IF(OR(שבוע_בדילוג[[#This Row],[LengthofCycle]]=F564,F564=29),1,0),"")</f>
        <v>1</v>
      </c>
      <c r="AM563" s="4">
        <f>IF(AND(שבוע_בדילוג[[#This Row],[הווסת פעיל?]]&lt;&gt;1,B564&lt;&gt;1,B564&lt;&gt;""),IF(OR(שבוע_בדילוג[[#This Row],[LengthofCycle]]=F564,F564=29,F564=28),1,0),"")</f>
        <v>1</v>
      </c>
    </row>
    <row r="564" spans="1:39" x14ac:dyDescent="0.25">
      <c r="A564" s="1" t="s">
        <v>104</v>
      </c>
      <c r="B564" s="1">
        <v>5</v>
      </c>
      <c r="C564" s="1">
        <v>1</v>
      </c>
      <c r="D564" s="1">
        <v>1</v>
      </c>
      <c r="E564" s="1">
        <v>0</v>
      </c>
      <c r="F564" s="1">
        <v>29</v>
      </c>
      <c r="H564" s="1">
        <f>שבוע_בדילוג[[#This Row],[LengthofCycle]]+1</f>
        <v>30</v>
      </c>
      <c r="I564" s="1" t="str">
        <f>IF(IFERROR(LOOKUP(שבוע_בדילוג[[#This Row],[ClientID]],קביעויות[השבוע בדילוג]),FALSE)=שבוע_בדילוג[[#This Row],[ClientID]],1,"")</f>
        <v/>
      </c>
      <c r="J564" s="1" t="str">
        <f>IF(AND(שבוע_בדילוג[[#This Row],[CycleNumber]]&gt;1,OR(B565="",שבוע_בדילוג[[#This Row],[CycleNumber]]&gt;B563)),IF(OR(AND(שבוע_בדילוג[[#This Row],[LengthofCycle]]=29,F563=29),AND(שבוע_בדילוג[[#This Row],[LengthofCycle]]=36,F563=36)),1,""),"")</f>
        <v/>
      </c>
      <c r="K564" s="1" t="str">
        <f>IF(AND(שבוע_בדילוג[[#This Row],[וסת השבוע]]=1,J563=1,שבוע_בדילוג[[#This Row],[CycleNumber]]&gt;B563),1,"")</f>
        <v/>
      </c>
      <c r="L564" s="1" t="str">
        <f>IF(שבוע_בדילוג[[#This Row],[CycleNumber]]=1,"",IF(שבוע_בדילוג[[#This Row],[וסת השבוע]]=1,0,IF(L563="","",IF(L563=0,IF(שבוע_בדילוג[[#This Row],[LengthofCycle]]=29,0,1),IF(L563=1,IF(שבוע_בדילוג[[#This Row],[LengthofCycle]]+F563=29*2,0,2),IF(L563=2,IF(שבוע_בדילוג[[#This Row],[LengthofCycle]]+F563+F562=29*3,0,3),""))))))</f>
        <v/>
      </c>
      <c r="M564" s="1" t="str">
        <f>IF(שבוע_בדילוג[[#This Row],[וסת השבוע]]=1,IF(שבוע_בדילוג[[#This Row],[וסת השבוע וההפלגה ביחד]]=1,M563+1,0),IF(AND(שבוע_בדילוג[[#This Row],[CycleNumber]]&gt;B563,שבוע_בדילוג[[#This Row],[CycleNumber]]&gt;1),IF(שבוע_בדילוג[[#This Row],[וסת השבוע פעיל?]]&lt;&gt;"",M563+1,""),""))</f>
        <v/>
      </c>
      <c r="N564" s="1" t="str">
        <f>IF(שבוע_בדילוג[[#This Row],[וסת השבוע פעיל?2]]="","",IF(AND(שבוע_בדילוג[[#This Row],[וסת השבוע פעיל?]]&lt;&gt;"",שבוע_בדילוג[[#This Row],[CycleNumber]]&lt;B565,B565&lt;&gt;"",שבוע_בדילוג[[#This Row],[וסת השבוע פעיל?]]&lt;3),IF(L565=0,IF(AND(שבוע_בדילוג[[#This Row],[וסת השבוע פעיל?]]&gt;0,J565=1),0,1),0),""))</f>
        <v/>
      </c>
      <c r="O564" s="1" t="str">
        <f t="shared" si="56"/>
        <v/>
      </c>
      <c r="P564" s="1" t="str">
        <f>IF(AND(שבוע_בדילוג[[#This Row],[חיזוי - שבוע]]=1,K565=1),1,"")</f>
        <v/>
      </c>
      <c r="Q564" s="1" t="str">
        <f>IF(AND(שבוע_בדילוג[[#This Row],[וסת השבוע פעיל?]]&lt;3,OR(שבוע_בדילוג[[#This Row],[CycleNumber]]&gt;B565,B565="")),1,"")</f>
        <v/>
      </c>
      <c r="R564" s="1" t="str">
        <f>IF(AND(שבוע_בדילוג[[#This Row],[חיזוי - שבוע]]&lt;&gt;"",שבוע_בדילוג[[#This Row],[וסת השבוע פעיל?2]]=""),1,"")</f>
        <v/>
      </c>
      <c r="S564" s="1" t="str">
        <f>IF(שבוע_בדילוג[[#This Row],[האישה קבעה וסת שבוע בדילוג?]]=1,IF(שבוע_בדילוג[[#This Row],[וסת השבוע פעיל?]]&lt;3,1,0),"")</f>
        <v/>
      </c>
      <c r="T5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4" s="1">
        <f t="shared" si="57"/>
        <v>0</v>
      </c>
      <c r="V564" s="1">
        <f t="shared" si="58"/>
        <v>0</v>
      </c>
      <c r="W564" s="1">
        <f t="shared" si="59"/>
        <v>0</v>
      </c>
      <c r="X564" s="1" t="str">
        <f>IF(שבוע_בדילוג[[#This Row],[3 הפלגות זהות]]="","",IF(שבוע_בדילוג[[#This Row],[3 הפלגות זהות]]=1,שבוע_בדילוג[[#This Row],[LengthofCycle]],X563))</f>
        <v/>
      </c>
      <c r="Z564" s="1" t="str">
        <f>IF(OR(שבוע_בדילוג[[#This Row],[הווסת פעיל?]]=0,שבוע_בדילוג[[#This Row],[הווסת פעיל?]]=""),"",SUM(Z563,שבוע_בדילוג[[#This Row],[הווסת פעיל?]]))</f>
        <v/>
      </c>
      <c r="AA564" s="1" t="str">
        <f>IF(AND(שבוע_בדילוג[[#This Row],[כמה מחזורים עד עקירה]]&lt;&gt;"",Z565=""),שבוע_בדילוג[[#This Row],[כמה מחזורים עד עקירה]],"")</f>
        <v/>
      </c>
      <c r="AB564" s="1" t="str">
        <f>IF(AND(שבוע_בדילוג[[#This Row],[הווסת פעיל?]]=1,שבוע_בדילוג[[#This Row],[וסת קבוע אחרון]]&lt;&gt;X563),שבוע_בדילוג[[#This Row],[וסת קבוע אחרון]],"")</f>
        <v/>
      </c>
      <c r="AC564" s="1" t="str">
        <f>IF(AND(שבוע_בדילוג[[#This Row],[הווסת פעיל?]]=1,Y563=0,שבוע_בדילוג[[#This Row],[וסת קבוע אחרון]]=X563),שבוע_בדילוג[[#This Row],[וסת קבוע אחרון]],"")</f>
        <v/>
      </c>
      <c r="AD564" s="1" t="str">
        <f>IF(AND(שבוע_בדילוג[[#This Row],[הווסת פעיל?]]=1,Y563=0,שבוע_בדילוג[[#This Row],[וסת קבוע אחרון]]&lt;&gt;X563),1,"")</f>
        <v/>
      </c>
      <c r="AE564" s="1" t="str">
        <f>IF(AND(שבוע_בדילוג[[#This Row],[הווסת פעיל?]]&lt;&gt;"",B565=1),שבוע_בדילוג[[#This Row],[CycleNumber]],"")</f>
        <v/>
      </c>
      <c r="AF564" s="1" t="str">
        <f>IF(AND(שבוע_בדילוג[[#This Row],[הווסת פעיל?]]&lt;&gt;"",Y563=""),שבוע_בדילוג[[#This Row],[CycleNumber]],"")</f>
        <v/>
      </c>
      <c r="AG564" s="1" t="str">
        <f>IF(B565=1,"",IF(שבוע_בדילוג[[#This Row],[הווסת פעיל?]]=1,IF(שבוע_בדילוג[[#This Row],[וסת קבוע אחרון]]=F565,1,0),""))</f>
        <v/>
      </c>
      <c r="AH564" s="1" t="str">
        <f>IF(B565=1,"",IF(שבוע_בדילוג[[#This Row],[הווסת פעיל?]]=1,IF(OR(שבוע_בדילוג[[#This Row],[וסת קבוע אחרון]]=F565,F565=שבוע_בדילוג[[#This Row],[LengthofCycle]]),1,0),""))</f>
        <v/>
      </c>
      <c r="AI564" s="1" t="str">
        <f>IF(B565=1,"",IF(שבוע_בדילוג[[#This Row],[הווסת פעיל?]]=1,IF(OR(שבוע_בדילוג[[#This Row],[וסת קבוע אחרון]]=F565,F565=שבוע_בדילוג[[#This Row],[LengthofCycle]],AND(שבוע_בדילוג[[#This Row],[LengthofCycle]]&lt;&gt;שבוע_בדילוג[[#This Row],[וסת קבוע אחרון]],OR(F565=28,F565=29))),1,0),""))</f>
        <v/>
      </c>
      <c r="AJ564" s="1" t="str">
        <f>IF(AND(שבוע_בדילוג[[#This Row],[הווסת פעיל?]]=1,B565=1),1,"")</f>
        <v/>
      </c>
      <c r="AK564" s="4">
        <f>IF(AND(שבוע_בדילוג[[#This Row],[הווסת פעיל?]]&lt;&gt;1,B565&lt;&gt;1,B565&lt;&gt;""),IF(שבוע_בדילוג[[#This Row],[LengthofCycle]]=F565,1,0),"")</f>
        <v>0</v>
      </c>
      <c r="AL564" s="4">
        <f>IF(AND(שבוע_בדילוג[[#This Row],[הווסת פעיל?]]&lt;&gt;1,B565&lt;&gt;1,B565&lt;&gt;""),IF(OR(שבוע_בדילוג[[#This Row],[LengthofCycle]]=F565,F565=29),1,0),"")</f>
        <v>0</v>
      </c>
      <c r="AM564" s="4">
        <f>IF(AND(שבוע_בדילוג[[#This Row],[הווסת פעיל?]]&lt;&gt;1,B565&lt;&gt;1,B565&lt;&gt;""),IF(OR(שבוע_בדילוג[[#This Row],[LengthofCycle]]=F565,F565=29,F565=28),1,0),"")</f>
        <v>1</v>
      </c>
    </row>
    <row r="565" spans="1:39" x14ac:dyDescent="0.25">
      <c r="A565" s="1" t="s">
        <v>104</v>
      </c>
      <c r="B565" s="1">
        <v>6</v>
      </c>
      <c r="C565" s="1">
        <v>1</v>
      </c>
      <c r="D565" s="1">
        <v>1</v>
      </c>
      <c r="E565" s="1">
        <v>0</v>
      </c>
      <c r="F565" s="1">
        <v>28</v>
      </c>
      <c r="H565" s="1">
        <f>שבוע_בדילוג[[#This Row],[LengthofCycle]]+1</f>
        <v>29</v>
      </c>
      <c r="I565" s="1" t="str">
        <f>IF(IFERROR(LOOKUP(שבוע_בדילוג[[#This Row],[ClientID]],קביעויות[השבוע בדילוג]),FALSE)=שבוע_בדילוג[[#This Row],[ClientID]],1,"")</f>
        <v/>
      </c>
      <c r="J565" s="1" t="str">
        <f>IF(AND(שבוע_בדילוג[[#This Row],[CycleNumber]]&gt;1,OR(B566="",שבוע_בדילוג[[#This Row],[CycleNumber]]&gt;B564)),IF(OR(AND(שבוע_בדילוג[[#This Row],[LengthofCycle]]=29,F564=29),AND(שבוע_בדילוג[[#This Row],[LengthofCycle]]=36,F564=36)),1,""),"")</f>
        <v/>
      </c>
      <c r="K565" s="1" t="str">
        <f>IF(AND(שבוע_בדילוג[[#This Row],[וסת השבוע]]=1,J564=1,שבוע_בדילוג[[#This Row],[CycleNumber]]&gt;B564),1,"")</f>
        <v/>
      </c>
      <c r="L565" s="1" t="str">
        <f>IF(שבוע_בדילוג[[#This Row],[CycleNumber]]=1,"",IF(שבוע_בדילוג[[#This Row],[וסת השבוע]]=1,0,IF(L564="","",IF(L564=0,IF(שבוע_בדילוג[[#This Row],[LengthofCycle]]=29,0,1),IF(L564=1,IF(שבוע_בדילוג[[#This Row],[LengthofCycle]]+F564=29*2,0,2),IF(L564=2,IF(שבוע_בדילוג[[#This Row],[LengthofCycle]]+F564+F563=29*3,0,3),""))))))</f>
        <v/>
      </c>
      <c r="M565" s="1" t="str">
        <f>IF(שבוע_בדילוג[[#This Row],[וסת השבוע]]=1,IF(שבוע_בדילוג[[#This Row],[וסת השבוע וההפלגה ביחד]]=1,M564+1,0),IF(AND(שבוע_בדילוג[[#This Row],[CycleNumber]]&gt;B564,שבוע_בדילוג[[#This Row],[CycleNumber]]&gt;1),IF(שבוע_בדילוג[[#This Row],[וסת השבוע פעיל?]]&lt;&gt;"",M564+1,""),""))</f>
        <v/>
      </c>
      <c r="N565" s="1" t="str">
        <f>IF(שבוע_בדילוג[[#This Row],[וסת השבוע פעיל?2]]="","",IF(AND(שבוע_בדילוג[[#This Row],[וסת השבוע פעיל?]]&lt;&gt;"",שבוע_בדילוג[[#This Row],[CycleNumber]]&lt;B566,B566&lt;&gt;"",שבוע_בדילוג[[#This Row],[וסת השבוע פעיל?]]&lt;3),IF(L566=0,IF(AND(שבוע_בדילוג[[#This Row],[וסת השבוע פעיל?]]&gt;0,J566=1),0,1),0),""))</f>
        <v/>
      </c>
      <c r="O565" s="1" t="str">
        <f t="shared" si="56"/>
        <v/>
      </c>
      <c r="P565" s="1" t="str">
        <f>IF(AND(שבוע_בדילוג[[#This Row],[חיזוי - שבוע]]=1,K566=1),1,"")</f>
        <v/>
      </c>
      <c r="Q565" s="1" t="str">
        <f>IF(AND(שבוע_בדילוג[[#This Row],[וסת השבוע פעיל?]]&lt;3,OR(שבוע_בדילוג[[#This Row],[CycleNumber]]&gt;B566,B566="")),1,"")</f>
        <v/>
      </c>
      <c r="R565" s="1" t="str">
        <f>IF(AND(שבוע_בדילוג[[#This Row],[חיזוי - שבוע]]&lt;&gt;"",שבוע_בדילוג[[#This Row],[וסת השבוע פעיל?2]]=""),1,"")</f>
        <v/>
      </c>
      <c r="S565" s="1" t="str">
        <f>IF(שבוע_בדילוג[[#This Row],[האישה קבעה וסת שבוע בדילוג?]]=1,IF(שבוע_בדילוג[[#This Row],[וסת השבוע פעיל?]]&lt;3,1,0),"")</f>
        <v/>
      </c>
      <c r="T5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5" s="1">
        <f t="shared" si="57"/>
        <v>0</v>
      </c>
      <c r="V565" s="1">
        <f t="shared" si="58"/>
        <v>0</v>
      </c>
      <c r="W565" s="1">
        <f t="shared" si="59"/>
        <v>0</v>
      </c>
      <c r="X565" s="1" t="str">
        <f>IF(שבוע_בדילוג[[#This Row],[3 הפלגות זהות]]="","",IF(שבוע_בדילוג[[#This Row],[3 הפלגות זהות]]=1,שבוע_בדילוג[[#This Row],[LengthofCycle]],X564))</f>
        <v/>
      </c>
      <c r="Z565" s="1" t="str">
        <f>IF(OR(שבוע_בדילוג[[#This Row],[הווסת פעיל?]]=0,שבוע_בדילוג[[#This Row],[הווסת פעיל?]]=""),"",SUM(Z564,שבוע_בדילוג[[#This Row],[הווסת פעיל?]]))</f>
        <v/>
      </c>
      <c r="AA565" s="1" t="str">
        <f>IF(AND(שבוע_בדילוג[[#This Row],[כמה מחזורים עד עקירה]]&lt;&gt;"",Z566=""),שבוע_בדילוג[[#This Row],[כמה מחזורים עד עקירה]],"")</f>
        <v/>
      </c>
      <c r="AB565" s="1" t="str">
        <f>IF(AND(שבוע_בדילוג[[#This Row],[הווסת פעיל?]]=1,שבוע_בדילוג[[#This Row],[וסת קבוע אחרון]]&lt;&gt;X564),שבוע_בדילוג[[#This Row],[וסת קבוע אחרון]],"")</f>
        <v/>
      </c>
      <c r="AC565" s="1" t="str">
        <f>IF(AND(שבוע_בדילוג[[#This Row],[הווסת פעיל?]]=1,Y564=0,שבוע_בדילוג[[#This Row],[וסת קבוע אחרון]]=X564),שבוע_בדילוג[[#This Row],[וסת קבוע אחרון]],"")</f>
        <v/>
      </c>
      <c r="AD565" s="1" t="str">
        <f>IF(AND(שבוע_בדילוג[[#This Row],[הווסת פעיל?]]=1,Y564=0,שבוע_בדילוג[[#This Row],[וסת קבוע אחרון]]&lt;&gt;X564),1,"")</f>
        <v/>
      </c>
      <c r="AE565" s="1" t="str">
        <f>IF(AND(שבוע_בדילוג[[#This Row],[הווסת פעיל?]]&lt;&gt;"",B566=1),שבוע_בדילוג[[#This Row],[CycleNumber]],"")</f>
        <v/>
      </c>
      <c r="AF565" s="1" t="str">
        <f>IF(AND(שבוע_בדילוג[[#This Row],[הווסת פעיל?]]&lt;&gt;"",Y564=""),שבוע_בדילוג[[#This Row],[CycleNumber]],"")</f>
        <v/>
      </c>
      <c r="AG565" s="1" t="str">
        <f>IF(B566=1,"",IF(שבוע_בדילוג[[#This Row],[הווסת פעיל?]]=1,IF(שבוע_בדילוג[[#This Row],[וסת קבוע אחרון]]=F566,1,0),""))</f>
        <v/>
      </c>
      <c r="AH565" s="1" t="str">
        <f>IF(B566=1,"",IF(שבוע_בדילוג[[#This Row],[הווסת פעיל?]]=1,IF(OR(שבוע_בדילוג[[#This Row],[וסת קבוע אחרון]]=F566,F566=שבוע_בדילוג[[#This Row],[LengthofCycle]]),1,0),""))</f>
        <v/>
      </c>
      <c r="AI565" s="1" t="str">
        <f>IF(B566=1,"",IF(שבוע_בדילוג[[#This Row],[הווסת פעיל?]]=1,IF(OR(שבוע_בדילוג[[#This Row],[וסת קבוע אחרון]]=F566,F566=שבוע_בדילוג[[#This Row],[LengthofCycle]],AND(שבוע_בדילוג[[#This Row],[LengthofCycle]]&lt;&gt;שבוע_בדילוג[[#This Row],[וסת קבוע אחרון]],OR(F566=28,F566=29))),1,0),""))</f>
        <v/>
      </c>
      <c r="AJ565" s="1" t="str">
        <f>IF(AND(שבוע_בדילוג[[#This Row],[הווסת פעיל?]]=1,B566=1),1,"")</f>
        <v/>
      </c>
      <c r="AK565" s="4">
        <f>IF(AND(שבוע_בדילוג[[#This Row],[הווסת פעיל?]]&lt;&gt;1,B566&lt;&gt;1,B566&lt;&gt;""),IF(שבוע_בדילוג[[#This Row],[LengthofCycle]]=F566,1,0),"")</f>
        <v>0</v>
      </c>
      <c r="AL565" s="4">
        <f>IF(AND(שבוע_בדילוג[[#This Row],[הווסת פעיל?]]&lt;&gt;1,B566&lt;&gt;1,B566&lt;&gt;""),IF(OR(שבוע_בדילוג[[#This Row],[LengthofCycle]]=F566,F566=29),1,0),"")</f>
        <v>1</v>
      </c>
      <c r="AM565" s="4">
        <f>IF(AND(שבוע_בדילוג[[#This Row],[הווסת פעיל?]]&lt;&gt;1,B566&lt;&gt;1,B566&lt;&gt;""),IF(OR(שבוע_בדילוג[[#This Row],[LengthofCycle]]=F566,F566=29,F566=28),1,0),"")</f>
        <v>1</v>
      </c>
    </row>
    <row r="566" spans="1:39" x14ac:dyDescent="0.25">
      <c r="A566" s="1" t="s">
        <v>104</v>
      </c>
      <c r="B566" s="1">
        <v>7</v>
      </c>
      <c r="C566" s="1">
        <v>1</v>
      </c>
      <c r="D566" s="1">
        <v>1</v>
      </c>
      <c r="E566" s="1">
        <v>0</v>
      </c>
      <c r="F566" s="1">
        <v>29</v>
      </c>
      <c r="H566" s="1">
        <f>שבוע_בדילוג[[#This Row],[LengthofCycle]]+1</f>
        <v>30</v>
      </c>
      <c r="I566" s="1" t="str">
        <f>IF(IFERROR(LOOKUP(שבוע_בדילוג[[#This Row],[ClientID]],קביעויות[השבוע בדילוג]),FALSE)=שבוע_בדילוג[[#This Row],[ClientID]],1,"")</f>
        <v/>
      </c>
      <c r="J566" s="1" t="str">
        <f>IF(AND(שבוע_בדילוג[[#This Row],[CycleNumber]]&gt;1,OR(B567="",שבוע_בדילוג[[#This Row],[CycleNumber]]&gt;B565)),IF(OR(AND(שבוע_בדילוג[[#This Row],[LengthofCycle]]=29,F565=29),AND(שבוע_בדילוג[[#This Row],[LengthofCycle]]=36,F565=36)),1,""),"")</f>
        <v/>
      </c>
      <c r="K566" s="1" t="str">
        <f>IF(AND(שבוע_בדילוג[[#This Row],[וסת השבוע]]=1,J565=1,שבוע_בדילוג[[#This Row],[CycleNumber]]&gt;B565),1,"")</f>
        <v/>
      </c>
      <c r="L566" s="1" t="str">
        <f>IF(שבוע_בדילוג[[#This Row],[CycleNumber]]=1,"",IF(שבוע_בדילוג[[#This Row],[וסת השבוע]]=1,0,IF(L565="","",IF(L565=0,IF(שבוע_בדילוג[[#This Row],[LengthofCycle]]=29,0,1),IF(L565=1,IF(שבוע_בדילוג[[#This Row],[LengthofCycle]]+F565=29*2,0,2),IF(L565=2,IF(שבוע_בדילוג[[#This Row],[LengthofCycle]]+F565+F564=29*3,0,3),""))))))</f>
        <v/>
      </c>
      <c r="M566" s="1" t="str">
        <f>IF(שבוע_בדילוג[[#This Row],[וסת השבוע]]=1,IF(שבוע_בדילוג[[#This Row],[וסת השבוע וההפלגה ביחד]]=1,M565+1,0),IF(AND(שבוע_בדילוג[[#This Row],[CycleNumber]]&gt;B565,שבוע_בדילוג[[#This Row],[CycleNumber]]&gt;1),IF(שבוע_בדילוג[[#This Row],[וסת השבוע פעיל?]]&lt;&gt;"",M565+1,""),""))</f>
        <v/>
      </c>
      <c r="N566" s="1" t="str">
        <f>IF(שבוע_בדילוג[[#This Row],[וסת השבוע פעיל?2]]="","",IF(AND(שבוע_בדילוג[[#This Row],[וסת השבוע פעיל?]]&lt;&gt;"",שבוע_בדילוג[[#This Row],[CycleNumber]]&lt;B567,B567&lt;&gt;"",שבוע_בדילוג[[#This Row],[וסת השבוע פעיל?]]&lt;3),IF(L567=0,IF(AND(שבוע_בדילוג[[#This Row],[וסת השבוע פעיל?]]&gt;0,J567=1),0,1),0),""))</f>
        <v/>
      </c>
      <c r="O566" s="1" t="str">
        <f t="shared" si="56"/>
        <v/>
      </c>
      <c r="P566" s="1" t="str">
        <f>IF(AND(שבוע_בדילוג[[#This Row],[חיזוי - שבוע]]=1,K567=1),1,"")</f>
        <v/>
      </c>
      <c r="Q566" s="1" t="str">
        <f>IF(AND(שבוע_בדילוג[[#This Row],[וסת השבוע פעיל?]]&lt;3,OR(שבוע_בדילוג[[#This Row],[CycleNumber]]&gt;B567,B567="")),1,"")</f>
        <v/>
      </c>
      <c r="R566" s="1" t="str">
        <f>IF(AND(שבוע_בדילוג[[#This Row],[חיזוי - שבוע]]&lt;&gt;"",שבוע_בדילוג[[#This Row],[וסת השבוע פעיל?2]]=""),1,"")</f>
        <v/>
      </c>
      <c r="S566" s="1" t="str">
        <f>IF(שבוע_בדילוג[[#This Row],[האישה קבעה וסת שבוע בדילוג?]]=1,IF(שבוע_בדילוג[[#This Row],[וסת השבוע פעיל?]]&lt;3,1,0),"")</f>
        <v/>
      </c>
      <c r="T5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6" s="1">
        <f t="shared" si="57"/>
        <v>0</v>
      </c>
      <c r="V566" s="1">
        <f t="shared" si="58"/>
        <v>0</v>
      </c>
      <c r="W566" s="1">
        <f t="shared" si="59"/>
        <v>0</v>
      </c>
      <c r="X566" s="1" t="str">
        <f>IF(שבוע_בדילוג[[#This Row],[3 הפלגות זהות]]="","",IF(שבוע_בדילוג[[#This Row],[3 הפלגות זהות]]=1,שבוע_בדילוג[[#This Row],[LengthofCycle]],X565))</f>
        <v/>
      </c>
      <c r="Z566" s="1" t="str">
        <f>IF(OR(שבוע_בדילוג[[#This Row],[הווסת פעיל?]]=0,שבוע_בדילוג[[#This Row],[הווסת פעיל?]]=""),"",SUM(Z565,שבוע_בדילוג[[#This Row],[הווסת פעיל?]]))</f>
        <v/>
      </c>
      <c r="AA566" s="1" t="str">
        <f>IF(AND(שבוע_בדילוג[[#This Row],[כמה מחזורים עד עקירה]]&lt;&gt;"",Z567=""),שבוע_בדילוג[[#This Row],[כמה מחזורים עד עקירה]],"")</f>
        <v/>
      </c>
      <c r="AB566" s="1" t="str">
        <f>IF(AND(שבוע_בדילוג[[#This Row],[הווסת פעיל?]]=1,שבוע_בדילוג[[#This Row],[וסת קבוע אחרון]]&lt;&gt;X565),שבוע_בדילוג[[#This Row],[וסת קבוע אחרון]],"")</f>
        <v/>
      </c>
      <c r="AC566" s="1" t="str">
        <f>IF(AND(שבוע_בדילוג[[#This Row],[הווסת פעיל?]]=1,Y565=0,שבוע_בדילוג[[#This Row],[וסת קבוע אחרון]]=X565),שבוע_בדילוג[[#This Row],[וסת קבוע אחרון]],"")</f>
        <v/>
      </c>
      <c r="AD566" s="1" t="str">
        <f>IF(AND(שבוע_בדילוג[[#This Row],[הווסת פעיל?]]=1,Y565=0,שבוע_בדילוג[[#This Row],[וסת קבוע אחרון]]&lt;&gt;X565),1,"")</f>
        <v/>
      </c>
      <c r="AE566" s="1" t="str">
        <f>IF(AND(שבוע_בדילוג[[#This Row],[הווסת פעיל?]]&lt;&gt;"",B567=1),שבוע_בדילוג[[#This Row],[CycleNumber]],"")</f>
        <v/>
      </c>
      <c r="AF566" s="1" t="str">
        <f>IF(AND(שבוע_בדילוג[[#This Row],[הווסת פעיל?]]&lt;&gt;"",Y565=""),שבוע_בדילוג[[#This Row],[CycleNumber]],"")</f>
        <v/>
      </c>
      <c r="AG566" s="1" t="str">
        <f>IF(B567=1,"",IF(שבוע_בדילוג[[#This Row],[הווסת פעיל?]]=1,IF(שבוע_בדילוג[[#This Row],[וסת קבוע אחרון]]=F567,1,0),""))</f>
        <v/>
      </c>
      <c r="AH566" s="1" t="str">
        <f>IF(B567=1,"",IF(שבוע_בדילוג[[#This Row],[הווסת פעיל?]]=1,IF(OR(שבוע_בדילוג[[#This Row],[וסת קבוע אחרון]]=F567,F567=שבוע_בדילוג[[#This Row],[LengthofCycle]]),1,0),""))</f>
        <v/>
      </c>
      <c r="AI566" s="1" t="str">
        <f>IF(B567=1,"",IF(שבוע_בדילוג[[#This Row],[הווסת פעיל?]]=1,IF(OR(שבוע_בדילוג[[#This Row],[וסת קבוע אחרון]]=F567,F567=שבוע_בדילוג[[#This Row],[LengthofCycle]],AND(שבוע_בדילוג[[#This Row],[LengthofCycle]]&lt;&gt;שבוע_בדילוג[[#This Row],[וסת קבוע אחרון]],OR(F567=28,F567=29))),1,0),""))</f>
        <v/>
      </c>
      <c r="AJ566" s="1" t="str">
        <f>IF(AND(שבוע_בדילוג[[#This Row],[הווסת פעיל?]]=1,B567=1),1,"")</f>
        <v/>
      </c>
      <c r="AK566" s="4">
        <f>IF(AND(שבוע_בדילוג[[#This Row],[הווסת פעיל?]]&lt;&gt;1,B567&lt;&gt;1,B567&lt;&gt;""),IF(שבוע_בדילוג[[#This Row],[LengthofCycle]]=F567,1,0),"")</f>
        <v>0</v>
      </c>
      <c r="AL566" s="4">
        <f>IF(AND(שבוע_בדילוג[[#This Row],[הווסת פעיל?]]&lt;&gt;1,B567&lt;&gt;1,B567&lt;&gt;""),IF(OR(שבוע_בדילוג[[#This Row],[LengthofCycle]]=F567,F567=29),1,0),"")</f>
        <v>0</v>
      </c>
      <c r="AM566" s="4">
        <f>IF(AND(שבוע_בדילוג[[#This Row],[הווסת פעיל?]]&lt;&gt;1,B567&lt;&gt;1,B567&lt;&gt;""),IF(OR(שבוע_בדילוג[[#This Row],[LengthofCycle]]=F567,F567=29,F567=28),1,0),"")</f>
        <v>0</v>
      </c>
    </row>
    <row r="567" spans="1:39" x14ac:dyDescent="0.25">
      <c r="A567" s="1" t="s">
        <v>104</v>
      </c>
      <c r="B567" s="1">
        <v>8</v>
      </c>
      <c r="C567" s="1">
        <v>1</v>
      </c>
      <c r="D567" s="1">
        <v>1</v>
      </c>
      <c r="E567" s="1">
        <v>0</v>
      </c>
      <c r="F567" s="1">
        <v>27</v>
      </c>
      <c r="H567" s="1">
        <f>שבוע_בדילוג[[#This Row],[LengthofCycle]]+1</f>
        <v>28</v>
      </c>
      <c r="I567" s="1" t="str">
        <f>IF(IFERROR(LOOKUP(שבוע_בדילוג[[#This Row],[ClientID]],קביעויות[השבוע בדילוג]),FALSE)=שבוע_בדילוג[[#This Row],[ClientID]],1,"")</f>
        <v/>
      </c>
      <c r="J567" s="1" t="str">
        <f>IF(AND(שבוע_בדילוג[[#This Row],[CycleNumber]]&gt;1,OR(B568="",שבוע_בדילוג[[#This Row],[CycleNumber]]&gt;B566)),IF(OR(AND(שבוע_בדילוג[[#This Row],[LengthofCycle]]=29,F566=29),AND(שבוע_בדילוג[[#This Row],[LengthofCycle]]=36,F566=36)),1,""),"")</f>
        <v/>
      </c>
      <c r="K567" s="1" t="str">
        <f>IF(AND(שבוע_בדילוג[[#This Row],[וסת השבוע]]=1,J566=1,שבוע_בדילוג[[#This Row],[CycleNumber]]&gt;B566),1,"")</f>
        <v/>
      </c>
      <c r="L567" s="1" t="str">
        <f>IF(שבוע_בדילוג[[#This Row],[CycleNumber]]=1,"",IF(שבוע_בדילוג[[#This Row],[וסת השבוע]]=1,0,IF(L566="","",IF(L566=0,IF(שבוע_בדילוג[[#This Row],[LengthofCycle]]=29,0,1),IF(L566=1,IF(שבוע_בדילוג[[#This Row],[LengthofCycle]]+F566=29*2,0,2),IF(L566=2,IF(שבוע_בדילוג[[#This Row],[LengthofCycle]]+F566+F565=29*3,0,3),""))))))</f>
        <v/>
      </c>
      <c r="M567" s="1" t="str">
        <f>IF(שבוע_בדילוג[[#This Row],[וסת השבוע]]=1,IF(שבוע_בדילוג[[#This Row],[וסת השבוע וההפלגה ביחד]]=1,M566+1,0),IF(AND(שבוע_בדילוג[[#This Row],[CycleNumber]]&gt;B566,שבוע_בדילוג[[#This Row],[CycleNumber]]&gt;1),IF(שבוע_בדילוג[[#This Row],[וסת השבוע פעיל?]]&lt;&gt;"",M566+1,""),""))</f>
        <v/>
      </c>
      <c r="N567" s="1" t="str">
        <f>IF(שבוע_בדילוג[[#This Row],[וסת השבוע פעיל?2]]="","",IF(AND(שבוע_בדילוג[[#This Row],[וסת השבוע פעיל?]]&lt;&gt;"",שבוע_בדילוג[[#This Row],[CycleNumber]]&lt;B568,B568&lt;&gt;"",שבוע_בדילוג[[#This Row],[וסת השבוע פעיל?]]&lt;3),IF(L568=0,IF(AND(שבוע_בדילוג[[#This Row],[וסת השבוע פעיל?]]&gt;0,J568=1),0,1),0),""))</f>
        <v/>
      </c>
      <c r="O567" s="1" t="str">
        <f t="shared" si="56"/>
        <v/>
      </c>
      <c r="P567" s="1" t="str">
        <f>IF(AND(שבוע_בדילוג[[#This Row],[חיזוי - שבוע]]=1,K568=1),1,"")</f>
        <v/>
      </c>
      <c r="Q567" s="1" t="str">
        <f>IF(AND(שבוע_בדילוג[[#This Row],[וסת השבוע פעיל?]]&lt;3,OR(שבוע_בדילוג[[#This Row],[CycleNumber]]&gt;B568,B568="")),1,"")</f>
        <v/>
      </c>
      <c r="R567" s="1" t="str">
        <f>IF(AND(שבוע_בדילוג[[#This Row],[חיזוי - שבוע]]&lt;&gt;"",שבוע_בדילוג[[#This Row],[וסת השבוע פעיל?2]]=""),1,"")</f>
        <v/>
      </c>
      <c r="S567" s="1" t="str">
        <f>IF(שבוע_בדילוג[[#This Row],[האישה קבעה וסת שבוע בדילוג?]]=1,IF(שבוע_בדילוג[[#This Row],[וסת השבוע פעיל?]]&lt;3,1,0),"")</f>
        <v/>
      </c>
      <c r="T5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7" s="1">
        <f t="shared" si="57"/>
        <v>0</v>
      </c>
      <c r="V567" s="1">
        <f t="shared" si="58"/>
        <v>0</v>
      </c>
      <c r="W567" s="1">
        <f t="shared" si="59"/>
        <v>0</v>
      </c>
      <c r="X567" s="1" t="str">
        <f>IF(שבוע_בדילוג[[#This Row],[3 הפלגות זהות]]="","",IF(שבוע_בדילוג[[#This Row],[3 הפלגות זהות]]=1,שבוע_בדילוג[[#This Row],[LengthofCycle]],X566))</f>
        <v/>
      </c>
      <c r="Z567" s="1" t="str">
        <f>IF(OR(שבוע_בדילוג[[#This Row],[הווסת פעיל?]]=0,שבוע_בדילוג[[#This Row],[הווסת פעיל?]]=""),"",SUM(Z566,שבוע_בדילוג[[#This Row],[הווסת פעיל?]]))</f>
        <v/>
      </c>
      <c r="AA567" s="1" t="str">
        <f>IF(AND(שבוע_בדילוג[[#This Row],[כמה מחזורים עד עקירה]]&lt;&gt;"",Z568=""),שבוע_בדילוג[[#This Row],[כמה מחזורים עד עקירה]],"")</f>
        <v/>
      </c>
      <c r="AB567" s="1" t="str">
        <f>IF(AND(שבוע_בדילוג[[#This Row],[הווסת פעיל?]]=1,שבוע_בדילוג[[#This Row],[וסת קבוע אחרון]]&lt;&gt;X566),שבוע_בדילוג[[#This Row],[וסת קבוע אחרון]],"")</f>
        <v/>
      </c>
      <c r="AC567" s="1" t="str">
        <f>IF(AND(שבוע_בדילוג[[#This Row],[הווסת פעיל?]]=1,Y566=0,שבוע_בדילוג[[#This Row],[וסת קבוע אחרון]]=X566),שבוע_בדילוג[[#This Row],[וסת קבוע אחרון]],"")</f>
        <v/>
      </c>
      <c r="AD567" s="1" t="str">
        <f>IF(AND(שבוע_בדילוג[[#This Row],[הווסת פעיל?]]=1,Y566=0,שבוע_בדילוג[[#This Row],[וסת קבוע אחרון]]&lt;&gt;X566),1,"")</f>
        <v/>
      </c>
      <c r="AE567" s="1" t="str">
        <f>IF(AND(שבוע_בדילוג[[#This Row],[הווסת פעיל?]]&lt;&gt;"",B568=1),שבוע_בדילוג[[#This Row],[CycleNumber]],"")</f>
        <v/>
      </c>
      <c r="AF567" s="1" t="str">
        <f>IF(AND(שבוע_בדילוג[[#This Row],[הווסת פעיל?]]&lt;&gt;"",Y566=""),שבוע_בדילוג[[#This Row],[CycleNumber]],"")</f>
        <v/>
      </c>
      <c r="AG567" s="1" t="str">
        <f>IF(B568=1,"",IF(שבוע_בדילוג[[#This Row],[הווסת פעיל?]]=1,IF(שבוע_בדילוג[[#This Row],[וסת קבוע אחרון]]=F568,1,0),""))</f>
        <v/>
      </c>
      <c r="AH567" s="1" t="str">
        <f>IF(B568=1,"",IF(שבוע_בדילוג[[#This Row],[הווסת פעיל?]]=1,IF(OR(שבוע_בדילוג[[#This Row],[וסת קבוע אחרון]]=F568,F568=שבוע_בדילוג[[#This Row],[LengthofCycle]]),1,0),""))</f>
        <v/>
      </c>
      <c r="AI567" s="1" t="str">
        <f>IF(B568=1,"",IF(שבוע_בדילוג[[#This Row],[הווסת פעיל?]]=1,IF(OR(שבוע_בדילוג[[#This Row],[וסת קבוע אחרון]]=F568,F568=שבוע_בדילוג[[#This Row],[LengthofCycle]],AND(שבוע_בדילוג[[#This Row],[LengthofCycle]]&lt;&gt;שבוע_בדילוג[[#This Row],[וסת קבוע אחרון]],OR(F568=28,F568=29))),1,0),""))</f>
        <v/>
      </c>
      <c r="AJ567" s="1" t="str">
        <f>IF(AND(שבוע_בדילוג[[#This Row],[הווסת פעיל?]]=1,B568=1),1,"")</f>
        <v/>
      </c>
      <c r="AK567" s="4">
        <f>IF(AND(שבוע_בדילוג[[#This Row],[הווסת פעיל?]]&lt;&gt;1,B568&lt;&gt;1,B568&lt;&gt;""),IF(שבוע_בדילוג[[#This Row],[LengthofCycle]]=F568,1,0),"")</f>
        <v>1</v>
      </c>
      <c r="AL567" s="4">
        <f>IF(AND(שבוע_בדילוג[[#This Row],[הווסת פעיל?]]&lt;&gt;1,B568&lt;&gt;1,B568&lt;&gt;""),IF(OR(שבוע_בדילוג[[#This Row],[LengthofCycle]]=F568,F568=29),1,0),"")</f>
        <v>1</v>
      </c>
      <c r="AM567" s="4">
        <f>IF(AND(שבוע_בדילוג[[#This Row],[הווסת פעיל?]]&lt;&gt;1,B568&lt;&gt;1,B568&lt;&gt;""),IF(OR(שבוע_בדילוג[[#This Row],[LengthofCycle]]=F568,F568=29,F568=28),1,0),"")</f>
        <v>1</v>
      </c>
    </row>
    <row r="568" spans="1:39" x14ac:dyDescent="0.25">
      <c r="A568" s="1" t="s">
        <v>104</v>
      </c>
      <c r="B568" s="1">
        <v>9</v>
      </c>
      <c r="C568" s="1">
        <v>1</v>
      </c>
      <c r="D568" s="1">
        <v>1</v>
      </c>
      <c r="E568" s="1">
        <v>0</v>
      </c>
      <c r="F568" s="1">
        <v>27</v>
      </c>
      <c r="H568" s="1">
        <f>שבוע_בדילוג[[#This Row],[LengthofCycle]]+1</f>
        <v>28</v>
      </c>
      <c r="I568" s="1" t="str">
        <f>IF(IFERROR(LOOKUP(שבוע_בדילוג[[#This Row],[ClientID]],קביעויות[השבוע בדילוג]),FALSE)=שבוע_בדילוג[[#This Row],[ClientID]],1,"")</f>
        <v/>
      </c>
      <c r="J568" s="1" t="str">
        <f>IF(AND(שבוע_בדילוג[[#This Row],[CycleNumber]]&gt;1,OR(B569="",שבוע_בדילוג[[#This Row],[CycleNumber]]&gt;B567)),IF(OR(AND(שבוע_בדילוג[[#This Row],[LengthofCycle]]=29,F567=29),AND(שבוע_בדילוג[[#This Row],[LengthofCycle]]=36,F567=36)),1,""),"")</f>
        <v/>
      </c>
      <c r="K568" s="1" t="str">
        <f>IF(AND(שבוע_בדילוג[[#This Row],[וסת השבוע]]=1,J567=1,שבוע_בדילוג[[#This Row],[CycleNumber]]&gt;B567),1,"")</f>
        <v/>
      </c>
      <c r="L568" s="1" t="str">
        <f>IF(שבוע_בדילוג[[#This Row],[CycleNumber]]=1,"",IF(שבוע_בדילוג[[#This Row],[וסת השבוע]]=1,0,IF(L567="","",IF(L567=0,IF(שבוע_בדילוג[[#This Row],[LengthofCycle]]=29,0,1),IF(L567=1,IF(שבוע_בדילוג[[#This Row],[LengthofCycle]]+F567=29*2,0,2),IF(L567=2,IF(שבוע_בדילוג[[#This Row],[LengthofCycle]]+F567+F566=29*3,0,3),""))))))</f>
        <v/>
      </c>
      <c r="M568" s="1" t="str">
        <f>IF(שבוע_בדילוג[[#This Row],[וסת השבוע]]=1,IF(שבוע_בדילוג[[#This Row],[וסת השבוע וההפלגה ביחד]]=1,M567+1,0),IF(AND(שבוע_בדילוג[[#This Row],[CycleNumber]]&gt;B567,שבוע_בדילוג[[#This Row],[CycleNumber]]&gt;1),IF(שבוע_בדילוג[[#This Row],[וסת השבוע פעיל?]]&lt;&gt;"",M567+1,""),""))</f>
        <v/>
      </c>
      <c r="N568" s="1" t="str">
        <f>IF(שבוע_בדילוג[[#This Row],[וסת השבוע פעיל?2]]="","",IF(AND(שבוע_בדילוג[[#This Row],[וסת השבוע פעיל?]]&lt;&gt;"",שבוע_בדילוג[[#This Row],[CycleNumber]]&lt;B569,B569&lt;&gt;"",שבוע_בדילוג[[#This Row],[וסת השבוע פעיל?]]&lt;3),IF(L569=0,IF(AND(שבוע_בדילוג[[#This Row],[וסת השבוע פעיל?]]&gt;0,J569=1),0,1),0),""))</f>
        <v/>
      </c>
      <c r="O568" s="1" t="str">
        <f t="shared" si="56"/>
        <v/>
      </c>
      <c r="P568" s="1" t="str">
        <f>IF(AND(שבוע_בדילוג[[#This Row],[חיזוי - שבוע]]=1,K569=1),1,"")</f>
        <v/>
      </c>
      <c r="Q568" s="1" t="str">
        <f>IF(AND(שבוע_בדילוג[[#This Row],[וסת השבוע פעיל?]]&lt;3,OR(שבוע_בדילוג[[#This Row],[CycleNumber]]&gt;B569,B569="")),1,"")</f>
        <v/>
      </c>
      <c r="R568" s="1" t="str">
        <f>IF(AND(שבוע_בדילוג[[#This Row],[חיזוי - שבוע]]&lt;&gt;"",שבוע_בדילוג[[#This Row],[וסת השבוע פעיל?2]]=""),1,"")</f>
        <v/>
      </c>
      <c r="S568" s="1" t="str">
        <f>IF(שבוע_בדילוג[[#This Row],[האישה קבעה וסת שבוע בדילוג?]]=1,IF(שבוע_בדילוג[[#This Row],[וסת השבוע פעיל?]]&lt;3,1,0),"")</f>
        <v/>
      </c>
      <c r="T5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8" s="1">
        <f t="shared" si="57"/>
        <v>0</v>
      </c>
      <c r="V568" s="1">
        <f t="shared" si="58"/>
        <v>0</v>
      </c>
      <c r="W568" s="1">
        <f t="shared" si="59"/>
        <v>0</v>
      </c>
      <c r="X568" s="1" t="str">
        <f>IF(שבוע_בדילוג[[#This Row],[3 הפלגות זהות]]="","",IF(שבוע_בדילוג[[#This Row],[3 הפלגות זהות]]=1,שבוע_בדילוג[[#This Row],[LengthofCycle]],X567))</f>
        <v/>
      </c>
      <c r="Z568" s="1" t="str">
        <f>IF(OR(שבוע_בדילוג[[#This Row],[הווסת פעיל?]]=0,שבוע_בדילוג[[#This Row],[הווסת פעיל?]]=""),"",SUM(Z567,שבוע_בדילוג[[#This Row],[הווסת פעיל?]]))</f>
        <v/>
      </c>
      <c r="AA568" s="1" t="str">
        <f>IF(AND(שבוע_בדילוג[[#This Row],[כמה מחזורים עד עקירה]]&lt;&gt;"",Z569=""),שבוע_בדילוג[[#This Row],[כמה מחזורים עד עקירה]],"")</f>
        <v/>
      </c>
      <c r="AB568" s="1" t="str">
        <f>IF(AND(שבוע_בדילוג[[#This Row],[הווסת פעיל?]]=1,שבוע_בדילוג[[#This Row],[וסת קבוע אחרון]]&lt;&gt;X567),שבוע_בדילוג[[#This Row],[וסת קבוע אחרון]],"")</f>
        <v/>
      </c>
      <c r="AC568" s="1" t="str">
        <f>IF(AND(שבוע_בדילוג[[#This Row],[הווסת פעיל?]]=1,Y567=0,שבוע_בדילוג[[#This Row],[וסת קבוע אחרון]]=X567),שבוע_בדילוג[[#This Row],[וסת קבוע אחרון]],"")</f>
        <v/>
      </c>
      <c r="AD568" s="1" t="str">
        <f>IF(AND(שבוע_בדילוג[[#This Row],[הווסת פעיל?]]=1,Y567=0,שבוע_בדילוג[[#This Row],[וסת קבוע אחרון]]&lt;&gt;X567),1,"")</f>
        <v/>
      </c>
      <c r="AE568" s="1" t="str">
        <f>IF(AND(שבוע_בדילוג[[#This Row],[הווסת פעיל?]]&lt;&gt;"",B569=1),שבוע_בדילוג[[#This Row],[CycleNumber]],"")</f>
        <v/>
      </c>
      <c r="AF568" s="1" t="str">
        <f>IF(AND(שבוע_בדילוג[[#This Row],[הווסת פעיל?]]&lt;&gt;"",Y567=""),שבוע_בדילוג[[#This Row],[CycleNumber]],"")</f>
        <v/>
      </c>
      <c r="AG568" s="1" t="str">
        <f>IF(B569=1,"",IF(שבוע_בדילוג[[#This Row],[הווסת פעיל?]]=1,IF(שבוע_בדילוג[[#This Row],[וסת קבוע אחרון]]=F569,1,0),""))</f>
        <v/>
      </c>
      <c r="AH568" s="1" t="str">
        <f>IF(B569=1,"",IF(שבוע_בדילוג[[#This Row],[הווסת פעיל?]]=1,IF(OR(שבוע_בדילוג[[#This Row],[וסת קבוע אחרון]]=F569,F569=שבוע_בדילוג[[#This Row],[LengthofCycle]]),1,0),""))</f>
        <v/>
      </c>
      <c r="AI568" s="1" t="str">
        <f>IF(B569=1,"",IF(שבוע_בדילוג[[#This Row],[הווסת פעיל?]]=1,IF(OR(שבוע_בדילוג[[#This Row],[וסת קבוע אחרון]]=F569,F569=שבוע_בדילוג[[#This Row],[LengthofCycle]],AND(שבוע_בדילוג[[#This Row],[LengthofCycle]]&lt;&gt;שבוע_בדילוג[[#This Row],[וסת קבוע אחרון]],OR(F569=28,F569=29))),1,0),""))</f>
        <v/>
      </c>
      <c r="AJ568" s="1" t="str">
        <f>IF(AND(שבוע_בדילוג[[#This Row],[הווסת פעיל?]]=1,B569=1),1,"")</f>
        <v/>
      </c>
      <c r="AK568" s="4">
        <f>IF(AND(שבוע_בדילוג[[#This Row],[הווסת פעיל?]]&lt;&gt;1,B569&lt;&gt;1,B569&lt;&gt;""),IF(שבוע_בדילוג[[#This Row],[LengthofCycle]]=F569,1,0),"")</f>
        <v>0</v>
      </c>
      <c r="AL568" s="4">
        <f>IF(AND(שבוע_בדילוג[[#This Row],[הווסת פעיל?]]&lt;&gt;1,B569&lt;&gt;1,B569&lt;&gt;""),IF(OR(שבוע_בדילוג[[#This Row],[LengthofCycle]]=F569,F569=29),1,0),"")</f>
        <v>1</v>
      </c>
      <c r="AM568" s="4">
        <f>IF(AND(שבוע_בדילוג[[#This Row],[הווסת פעיל?]]&lt;&gt;1,B569&lt;&gt;1,B569&lt;&gt;""),IF(OR(שבוע_בדילוג[[#This Row],[LengthofCycle]]=F569,F569=29,F569=28),1,0),"")</f>
        <v>1</v>
      </c>
    </row>
    <row r="569" spans="1:39" x14ac:dyDescent="0.25">
      <c r="A569" s="1" t="s">
        <v>104</v>
      </c>
      <c r="B569" s="1">
        <v>10</v>
      </c>
      <c r="C569" s="1">
        <v>1</v>
      </c>
      <c r="D569" s="1">
        <v>1</v>
      </c>
      <c r="E569" s="1">
        <v>0</v>
      </c>
      <c r="F569" s="1">
        <v>29</v>
      </c>
      <c r="H569" s="1">
        <f>שבוע_בדילוג[[#This Row],[LengthofCycle]]+1</f>
        <v>30</v>
      </c>
      <c r="I569" s="1" t="str">
        <f>IF(IFERROR(LOOKUP(שבוע_בדילוג[[#This Row],[ClientID]],קביעויות[השבוע בדילוג]),FALSE)=שבוע_בדילוג[[#This Row],[ClientID]],1,"")</f>
        <v/>
      </c>
      <c r="J569" s="1" t="str">
        <f>IF(AND(שבוע_בדילוג[[#This Row],[CycleNumber]]&gt;1,OR(B570="",שבוע_בדילוג[[#This Row],[CycleNumber]]&gt;B568)),IF(OR(AND(שבוע_בדילוג[[#This Row],[LengthofCycle]]=29,F568=29),AND(שבוע_בדילוג[[#This Row],[LengthofCycle]]=36,F568=36)),1,""),"")</f>
        <v/>
      </c>
      <c r="K569" s="1" t="str">
        <f>IF(AND(שבוע_בדילוג[[#This Row],[וסת השבוע]]=1,J568=1,שבוע_בדילוג[[#This Row],[CycleNumber]]&gt;B568),1,"")</f>
        <v/>
      </c>
      <c r="L569" s="1" t="str">
        <f>IF(שבוע_בדילוג[[#This Row],[CycleNumber]]=1,"",IF(שבוע_בדילוג[[#This Row],[וסת השבוע]]=1,0,IF(L568="","",IF(L568=0,IF(שבוע_בדילוג[[#This Row],[LengthofCycle]]=29,0,1),IF(L568=1,IF(שבוע_בדילוג[[#This Row],[LengthofCycle]]+F568=29*2,0,2),IF(L568=2,IF(שבוע_בדילוג[[#This Row],[LengthofCycle]]+F568+F567=29*3,0,3),""))))))</f>
        <v/>
      </c>
      <c r="M569" s="1" t="str">
        <f>IF(שבוע_בדילוג[[#This Row],[וסת השבוע]]=1,IF(שבוע_בדילוג[[#This Row],[וסת השבוע וההפלגה ביחד]]=1,M568+1,0),IF(AND(שבוע_בדילוג[[#This Row],[CycleNumber]]&gt;B568,שבוע_בדילוג[[#This Row],[CycleNumber]]&gt;1),IF(שבוע_בדילוג[[#This Row],[וסת השבוע פעיל?]]&lt;&gt;"",M568+1,""),""))</f>
        <v/>
      </c>
      <c r="N569" s="1" t="str">
        <f>IF(שבוע_בדילוג[[#This Row],[וסת השבוע פעיל?2]]="","",IF(AND(שבוע_בדילוג[[#This Row],[וסת השבוע פעיל?]]&lt;&gt;"",שבוע_בדילוג[[#This Row],[CycleNumber]]&lt;B570,B570&lt;&gt;"",שבוע_בדילוג[[#This Row],[וסת השבוע פעיל?]]&lt;3),IF(L570=0,IF(AND(שבוע_בדילוג[[#This Row],[וסת השבוע פעיל?]]&gt;0,J570=1),0,1),0),""))</f>
        <v/>
      </c>
      <c r="O569" s="1" t="str">
        <f t="shared" si="56"/>
        <v/>
      </c>
      <c r="P569" s="1" t="str">
        <f>IF(AND(שבוע_בדילוג[[#This Row],[חיזוי - שבוע]]=1,K570=1),1,"")</f>
        <v/>
      </c>
      <c r="Q569" s="1" t="str">
        <f>IF(AND(שבוע_בדילוג[[#This Row],[וסת השבוע פעיל?]]&lt;3,OR(שבוע_בדילוג[[#This Row],[CycleNumber]]&gt;B570,B570="")),1,"")</f>
        <v/>
      </c>
      <c r="R569" s="1" t="str">
        <f>IF(AND(שבוע_בדילוג[[#This Row],[חיזוי - שבוע]]&lt;&gt;"",שבוע_בדילוג[[#This Row],[וסת השבוע פעיל?2]]=""),1,"")</f>
        <v/>
      </c>
      <c r="S569" s="1" t="str">
        <f>IF(שבוע_בדילוג[[#This Row],[האישה קבעה וסת שבוע בדילוג?]]=1,IF(שבוע_בדילוג[[#This Row],[וסת השבוע פעיל?]]&lt;3,1,0),"")</f>
        <v/>
      </c>
      <c r="T5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69" s="1">
        <f t="shared" si="57"/>
        <v>0</v>
      </c>
      <c r="V569" s="1">
        <f t="shared" si="58"/>
        <v>0</v>
      </c>
      <c r="W569" s="1">
        <f t="shared" si="59"/>
        <v>0</v>
      </c>
      <c r="X569" s="1" t="str">
        <f>IF(שבוע_בדילוג[[#This Row],[3 הפלגות זהות]]="","",IF(שבוע_בדילוג[[#This Row],[3 הפלגות זהות]]=1,שבוע_בדילוג[[#This Row],[LengthofCycle]],X568))</f>
        <v/>
      </c>
      <c r="Z569" s="1" t="str">
        <f>IF(OR(שבוע_בדילוג[[#This Row],[הווסת פעיל?]]=0,שבוע_בדילוג[[#This Row],[הווסת פעיל?]]=""),"",SUM(Z568,שבוע_בדילוג[[#This Row],[הווסת פעיל?]]))</f>
        <v/>
      </c>
      <c r="AA569" s="1" t="str">
        <f>IF(AND(שבוע_בדילוג[[#This Row],[כמה מחזורים עד עקירה]]&lt;&gt;"",Z570=""),שבוע_בדילוג[[#This Row],[כמה מחזורים עד עקירה]],"")</f>
        <v/>
      </c>
      <c r="AB569" s="1" t="str">
        <f>IF(AND(שבוע_בדילוג[[#This Row],[הווסת פעיל?]]=1,שבוע_בדילוג[[#This Row],[וסת קבוע אחרון]]&lt;&gt;X568),שבוע_בדילוג[[#This Row],[וסת קבוע אחרון]],"")</f>
        <v/>
      </c>
      <c r="AC569" s="1" t="str">
        <f>IF(AND(שבוע_בדילוג[[#This Row],[הווסת פעיל?]]=1,Y568=0,שבוע_בדילוג[[#This Row],[וסת קבוע אחרון]]=X568),שבוע_בדילוג[[#This Row],[וסת קבוע אחרון]],"")</f>
        <v/>
      </c>
      <c r="AD569" s="1" t="str">
        <f>IF(AND(שבוע_בדילוג[[#This Row],[הווסת פעיל?]]=1,Y568=0,שבוע_בדילוג[[#This Row],[וסת קבוע אחרון]]&lt;&gt;X568),1,"")</f>
        <v/>
      </c>
      <c r="AE569" s="1" t="str">
        <f>IF(AND(שבוע_בדילוג[[#This Row],[הווסת פעיל?]]&lt;&gt;"",B570=1),שבוע_בדילוג[[#This Row],[CycleNumber]],"")</f>
        <v/>
      </c>
      <c r="AF569" s="1" t="str">
        <f>IF(AND(שבוע_בדילוג[[#This Row],[הווסת פעיל?]]&lt;&gt;"",Y568=""),שבוע_בדילוג[[#This Row],[CycleNumber]],"")</f>
        <v/>
      </c>
      <c r="AG569" s="1" t="str">
        <f>IF(B570=1,"",IF(שבוע_בדילוג[[#This Row],[הווסת פעיל?]]=1,IF(שבוע_בדילוג[[#This Row],[וסת קבוע אחרון]]=F570,1,0),""))</f>
        <v/>
      </c>
      <c r="AH569" s="1" t="str">
        <f>IF(B570=1,"",IF(שבוע_בדילוג[[#This Row],[הווסת פעיל?]]=1,IF(OR(שבוע_בדילוג[[#This Row],[וסת קבוע אחרון]]=F570,F570=שבוע_בדילוג[[#This Row],[LengthofCycle]]),1,0),""))</f>
        <v/>
      </c>
      <c r="AI569" s="1" t="str">
        <f>IF(B570=1,"",IF(שבוע_בדילוג[[#This Row],[הווסת פעיל?]]=1,IF(OR(שבוע_בדילוג[[#This Row],[וסת קבוע אחרון]]=F570,F570=שבוע_בדילוג[[#This Row],[LengthofCycle]],AND(שבוע_בדילוג[[#This Row],[LengthofCycle]]&lt;&gt;שבוע_בדילוג[[#This Row],[וסת קבוע אחרון]],OR(F570=28,F570=29))),1,0),""))</f>
        <v/>
      </c>
      <c r="AJ569" s="1" t="str">
        <f>IF(AND(שבוע_בדילוג[[#This Row],[הווסת פעיל?]]=1,B570=1),1,"")</f>
        <v/>
      </c>
      <c r="AK569" s="4">
        <f>IF(AND(שבוע_בדילוג[[#This Row],[הווסת פעיל?]]&lt;&gt;1,B570&lt;&gt;1,B570&lt;&gt;""),IF(שבוע_בדילוג[[#This Row],[LengthofCycle]]=F570,1,0),"")</f>
        <v>0</v>
      </c>
      <c r="AL569" s="4">
        <f>IF(AND(שבוע_בדילוג[[#This Row],[הווסת פעיל?]]&lt;&gt;1,B570&lt;&gt;1,B570&lt;&gt;""),IF(OR(שבוע_בדילוג[[#This Row],[LengthofCycle]]=F570,F570=29),1,0),"")</f>
        <v>0</v>
      </c>
      <c r="AM569" s="4">
        <f>IF(AND(שבוע_בדילוג[[#This Row],[הווסת פעיל?]]&lt;&gt;1,B570&lt;&gt;1,B570&lt;&gt;""),IF(OR(שבוע_בדילוג[[#This Row],[LengthofCycle]]=F570,F570=29,F570=28),1,0),"")</f>
        <v>1</v>
      </c>
    </row>
    <row r="570" spans="1:39" x14ac:dyDescent="0.25">
      <c r="A570" s="1" t="s">
        <v>104</v>
      </c>
      <c r="B570" s="1">
        <v>11</v>
      </c>
      <c r="C570" s="1">
        <v>1</v>
      </c>
      <c r="D570" s="1">
        <v>1</v>
      </c>
      <c r="E570" s="1">
        <v>0</v>
      </c>
      <c r="F570" s="1">
        <v>28</v>
      </c>
      <c r="H570" s="1">
        <f>שבוע_בדילוג[[#This Row],[LengthofCycle]]+1</f>
        <v>29</v>
      </c>
      <c r="I570" s="1" t="str">
        <f>IF(IFERROR(LOOKUP(שבוע_בדילוג[[#This Row],[ClientID]],קביעויות[השבוע בדילוג]),FALSE)=שבוע_בדילוג[[#This Row],[ClientID]],1,"")</f>
        <v/>
      </c>
      <c r="J570" s="1" t="str">
        <f>IF(AND(שבוע_בדילוג[[#This Row],[CycleNumber]]&gt;1,OR(B571="",שבוע_בדילוג[[#This Row],[CycleNumber]]&gt;B569)),IF(OR(AND(שבוע_בדילוג[[#This Row],[LengthofCycle]]=29,F569=29),AND(שבוע_בדילוג[[#This Row],[LengthofCycle]]=36,F569=36)),1,""),"")</f>
        <v/>
      </c>
      <c r="K570" s="1" t="str">
        <f>IF(AND(שבוע_בדילוג[[#This Row],[וסת השבוע]]=1,J569=1,שבוע_בדילוג[[#This Row],[CycleNumber]]&gt;B569),1,"")</f>
        <v/>
      </c>
      <c r="L570" s="1" t="str">
        <f>IF(שבוע_בדילוג[[#This Row],[CycleNumber]]=1,"",IF(שבוע_בדילוג[[#This Row],[וסת השבוע]]=1,0,IF(L569="","",IF(L569=0,IF(שבוע_בדילוג[[#This Row],[LengthofCycle]]=29,0,1),IF(L569=1,IF(שבוע_בדילוג[[#This Row],[LengthofCycle]]+F569=29*2,0,2),IF(L569=2,IF(שבוע_בדילוג[[#This Row],[LengthofCycle]]+F569+F568=29*3,0,3),""))))))</f>
        <v/>
      </c>
      <c r="M570" s="1" t="str">
        <f>IF(שבוע_בדילוג[[#This Row],[וסת השבוע]]=1,IF(שבוע_בדילוג[[#This Row],[וסת השבוע וההפלגה ביחד]]=1,M569+1,0),IF(AND(שבוע_בדילוג[[#This Row],[CycleNumber]]&gt;B569,שבוע_בדילוג[[#This Row],[CycleNumber]]&gt;1),IF(שבוע_בדילוג[[#This Row],[וסת השבוע פעיל?]]&lt;&gt;"",M569+1,""),""))</f>
        <v/>
      </c>
      <c r="N570" s="1" t="str">
        <f>IF(שבוע_בדילוג[[#This Row],[וסת השבוע פעיל?2]]="","",IF(AND(שבוע_בדילוג[[#This Row],[וסת השבוע פעיל?]]&lt;&gt;"",שבוע_בדילוג[[#This Row],[CycleNumber]]&lt;B571,B571&lt;&gt;"",שבוע_בדילוג[[#This Row],[וסת השבוע פעיל?]]&lt;3),IF(L571=0,IF(AND(שבוע_בדילוג[[#This Row],[וסת השבוע פעיל?]]&gt;0,J571=1),0,1),0),""))</f>
        <v/>
      </c>
      <c r="O570" s="1" t="str">
        <f t="shared" si="56"/>
        <v/>
      </c>
      <c r="P570" s="1" t="str">
        <f>IF(AND(שבוע_בדילוג[[#This Row],[חיזוי - שבוע]]=1,K571=1),1,"")</f>
        <v/>
      </c>
      <c r="Q570" s="1" t="str">
        <f>IF(AND(שבוע_בדילוג[[#This Row],[וסת השבוע פעיל?]]&lt;3,OR(שבוע_בדילוג[[#This Row],[CycleNumber]]&gt;B571,B571="")),1,"")</f>
        <v/>
      </c>
      <c r="R570" s="1" t="str">
        <f>IF(AND(שבוע_בדילוג[[#This Row],[חיזוי - שבוע]]&lt;&gt;"",שבוע_בדילוג[[#This Row],[וסת השבוע פעיל?2]]=""),1,"")</f>
        <v/>
      </c>
      <c r="S570" s="1" t="str">
        <f>IF(שבוע_בדילוג[[#This Row],[האישה קבעה וסת שבוע בדילוג?]]=1,IF(שבוע_בדילוג[[#This Row],[וסת השבוע פעיל?]]&lt;3,1,0),"")</f>
        <v/>
      </c>
      <c r="T5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0" s="1">
        <f t="shared" si="57"/>
        <v>0</v>
      </c>
      <c r="V570" s="1">
        <f t="shared" si="58"/>
        <v>0</v>
      </c>
      <c r="W570" s="1">
        <f t="shared" si="59"/>
        <v>0</v>
      </c>
      <c r="X570" s="1" t="str">
        <f>IF(שבוע_בדילוג[[#This Row],[3 הפלגות זהות]]="","",IF(שבוע_בדילוג[[#This Row],[3 הפלגות זהות]]=1,שבוע_בדילוג[[#This Row],[LengthofCycle]],X569))</f>
        <v/>
      </c>
      <c r="Z570" s="1" t="str">
        <f>IF(OR(שבוע_בדילוג[[#This Row],[הווסת פעיל?]]=0,שבוע_בדילוג[[#This Row],[הווסת פעיל?]]=""),"",SUM(Z569,שבוע_בדילוג[[#This Row],[הווסת פעיל?]]))</f>
        <v/>
      </c>
      <c r="AA570" s="1" t="str">
        <f>IF(AND(שבוע_בדילוג[[#This Row],[כמה מחזורים עד עקירה]]&lt;&gt;"",Z571=""),שבוע_בדילוג[[#This Row],[כמה מחזורים עד עקירה]],"")</f>
        <v/>
      </c>
      <c r="AB570" s="1" t="str">
        <f>IF(AND(שבוע_בדילוג[[#This Row],[הווסת פעיל?]]=1,שבוע_בדילוג[[#This Row],[וסת קבוע אחרון]]&lt;&gt;X569),שבוע_בדילוג[[#This Row],[וסת קבוע אחרון]],"")</f>
        <v/>
      </c>
      <c r="AC570" s="1" t="str">
        <f>IF(AND(שבוע_בדילוג[[#This Row],[הווסת פעיל?]]=1,Y569=0,שבוע_בדילוג[[#This Row],[וסת קבוע אחרון]]=X569),שבוע_בדילוג[[#This Row],[וסת קבוע אחרון]],"")</f>
        <v/>
      </c>
      <c r="AD570" s="1" t="str">
        <f>IF(AND(שבוע_בדילוג[[#This Row],[הווסת פעיל?]]=1,Y569=0,שבוע_בדילוג[[#This Row],[וסת קבוע אחרון]]&lt;&gt;X569),1,"")</f>
        <v/>
      </c>
      <c r="AE570" s="1" t="str">
        <f>IF(AND(שבוע_בדילוג[[#This Row],[הווסת פעיל?]]&lt;&gt;"",B571=1),שבוע_בדילוג[[#This Row],[CycleNumber]],"")</f>
        <v/>
      </c>
      <c r="AF570" s="1" t="str">
        <f>IF(AND(שבוע_בדילוג[[#This Row],[הווסת פעיל?]]&lt;&gt;"",Y569=""),שבוע_בדילוג[[#This Row],[CycleNumber]],"")</f>
        <v/>
      </c>
      <c r="AG570" s="1" t="str">
        <f>IF(B571=1,"",IF(שבוע_בדילוג[[#This Row],[הווסת פעיל?]]=1,IF(שבוע_בדילוג[[#This Row],[וסת קבוע אחרון]]=F571,1,0),""))</f>
        <v/>
      </c>
      <c r="AH570" s="1" t="str">
        <f>IF(B571=1,"",IF(שבוע_בדילוג[[#This Row],[הווסת פעיל?]]=1,IF(OR(שבוע_בדילוג[[#This Row],[וסת קבוע אחרון]]=F571,F571=שבוע_בדילוג[[#This Row],[LengthofCycle]]),1,0),""))</f>
        <v/>
      </c>
      <c r="AI570" s="1" t="str">
        <f>IF(B571=1,"",IF(שבוע_בדילוג[[#This Row],[הווסת פעיל?]]=1,IF(OR(שבוע_בדילוג[[#This Row],[וסת קבוע אחרון]]=F571,F571=שבוע_בדילוג[[#This Row],[LengthofCycle]],AND(שבוע_בדילוג[[#This Row],[LengthofCycle]]&lt;&gt;שבוע_בדילוג[[#This Row],[וסת קבוע אחרון]],OR(F571=28,F571=29))),1,0),""))</f>
        <v/>
      </c>
      <c r="AJ570" s="1" t="str">
        <f>IF(AND(שבוע_בדילוג[[#This Row],[הווסת פעיל?]]=1,B571=1),1,"")</f>
        <v/>
      </c>
      <c r="AK570" s="4">
        <f>IF(AND(שבוע_בדילוג[[#This Row],[הווסת פעיל?]]&lt;&gt;1,B571&lt;&gt;1,B571&lt;&gt;""),IF(שבוע_בדילוג[[#This Row],[LengthofCycle]]=F571,1,0),"")</f>
        <v>1</v>
      </c>
      <c r="AL570" s="4">
        <f>IF(AND(שבוע_בדילוג[[#This Row],[הווסת פעיל?]]&lt;&gt;1,B571&lt;&gt;1,B571&lt;&gt;""),IF(OR(שבוע_בדילוג[[#This Row],[LengthofCycle]]=F571,F571=29),1,0),"")</f>
        <v>1</v>
      </c>
      <c r="AM570" s="4">
        <f>IF(AND(שבוע_בדילוג[[#This Row],[הווסת פעיל?]]&lt;&gt;1,B571&lt;&gt;1,B571&lt;&gt;""),IF(OR(שבוע_בדילוג[[#This Row],[LengthofCycle]]=F571,F571=29,F571=28),1,0),"")</f>
        <v>1</v>
      </c>
    </row>
    <row r="571" spans="1:39" x14ac:dyDescent="0.25">
      <c r="A571" s="1" t="s">
        <v>104</v>
      </c>
      <c r="B571" s="1">
        <v>12</v>
      </c>
      <c r="C571" s="1">
        <v>1</v>
      </c>
      <c r="D571" s="1">
        <v>1</v>
      </c>
      <c r="E571" s="1">
        <v>0</v>
      </c>
      <c r="F571" s="1">
        <v>28</v>
      </c>
      <c r="H571" s="1">
        <f>שבוע_בדילוג[[#This Row],[LengthofCycle]]+1</f>
        <v>29</v>
      </c>
      <c r="I571" s="1" t="str">
        <f>IF(IFERROR(LOOKUP(שבוע_בדילוג[[#This Row],[ClientID]],קביעויות[השבוע בדילוג]),FALSE)=שבוע_בדילוג[[#This Row],[ClientID]],1,"")</f>
        <v/>
      </c>
      <c r="J571" s="1" t="str">
        <f>IF(AND(שבוע_בדילוג[[#This Row],[CycleNumber]]&gt;1,OR(B572="",שבוע_בדילוג[[#This Row],[CycleNumber]]&gt;B570)),IF(OR(AND(שבוע_בדילוג[[#This Row],[LengthofCycle]]=29,F570=29),AND(שבוע_בדילוג[[#This Row],[LengthofCycle]]=36,F570=36)),1,""),"")</f>
        <v/>
      </c>
      <c r="K571" s="1" t="str">
        <f>IF(AND(שבוע_בדילוג[[#This Row],[וסת השבוע]]=1,J570=1,שבוע_בדילוג[[#This Row],[CycleNumber]]&gt;B570),1,"")</f>
        <v/>
      </c>
      <c r="L571" s="1" t="str">
        <f>IF(שבוע_בדילוג[[#This Row],[CycleNumber]]=1,"",IF(שבוע_בדילוג[[#This Row],[וסת השבוע]]=1,0,IF(L570="","",IF(L570=0,IF(שבוע_בדילוג[[#This Row],[LengthofCycle]]=29,0,1),IF(L570=1,IF(שבוע_בדילוג[[#This Row],[LengthofCycle]]+F570=29*2,0,2),IF(L570=2,IF(שבוע_בדילוג[[#This Row],[LengthofCycle]]+F570+F569=29*3,0,3),""))))))</f>
        <v/>
      </c>
      <c r="M571" s="1" t="str">
        <f>IF(שבוע_בדילוג[[#This Row],[וסת השבוע]]=1,IF(שבוע_בדילוג[[#This Row],[וסת השבוע וההפלגה ביחד]]=1,M570+1,0),IF(AND(שבוע_בדילוג[[#This Row],[CycleNumber]]&gt;B570,שבוע_בדילוג[[#This Row],[CycleNumber]]&gt;1),IF(שבוע_בדילוג[[#This Row],[וסת השבוע פעיל?]]&lt;&gt;"",M570+1,""),""))</f>
        <v/>
      </c>
      <c r="N571" s="1" t="str">
        <f>IF(שבוע_בדילוג[[#This Row],[וסת השבוע פעיל?2]]="","",IF(AND(שבוע_בדילוג[[#This Row],[וסת השבוע פעיל?]]&lt;&gt;"",שבוע_בדילוג[[#This Row],[CycleNumber]]&lt;B572,B572&lt;&gt;"",שבוע_בדילוג[[#This Row],[וסת השבוע פעיל?]]&lt;3),IF(L572=0,IF(AND(שבוע_בדילוג[[#This Row],[וסת השבוע פעיל?]]&gt;0,J572=1),0,1),0),""))</f>
        <v/>
      </c>
      <c r="O571" s="1" t="str">
        <f t="shared" si="56"/>
        <v/>
      </c>
      <c r="P571" s="1" t="str">
        <f>IF(AND(שבוע_בדילוג[[#This Row],[חיזוי - שבוע]]=1,K572=1),1,"")</f>
        <v/>
      </c>
      <c r="Q571" s="1" t="str">
        <f>IF(AND(שבוע_בדילוג[[#This Row],[וסת השבוע פעיל?]]&lt;3,OR(שבוע_בדילוג[[#This Row],[CycleNumber]]&gt;B572,B572="")),1,"")</f>
        <v/>
      </c>
      <c r="R571" s="1" t="str">
        <f>IF(AND(שבוע_בדילוג[[#This Row],[חיזוי - שבוע]]&lt;&gt;"",שבוע_בדילוג[[#This Row],[וסת השבוע פעיל?2]]=""),1,"")</f>
        <v/>
      </c>
      <c r="S571" s="1" t="str">
        <f>IF(שבוע_בדילוג[[#This Row],[האישה קבעה וסת שבוע בדילוג?]]=1,IF(שבוע_בדילוג[[#This Row],[וסת השבוע פעיל?]]&lt;3,1,0),"")</f>
        <v/>
      </c>
      <c r="T5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1" s="1">
        <f t="shared" si="57"/>
        <v>0</v>
      </c>
      <c r="V571" s="1">
        <f t="shared" si="58"/>
        <v>0</v>
      </c>
      <c r="W571" s="1">
        <f t="shared" si="59"/>
        <v>0</v>
      </c>
      <c r="X571" s="1" t="str">
        <f>IF(שבוע_בדילוג[[#This Row],[3 הפלגות זהות]]="","",IF(שבוע_בדילוג[[#This Row],[3 הפלגות זהות]]=1,שבוע_בדילוג[[#This Row],[LengthofCycle]],X570))</f>
        <v/>
      </c>
      <c r="Z571" s="1" t="str">
        <f>IF(OR(שבוע_בדילוג[[#This Row],[הווסת פעיל?]]=0,שבוע_בדילוג[[#This Row],[הווסת פעיל?]]=""),"",SUM(Z570,שבוע_בדילוג[[#This Row],[הווסת פעיל?]]))</f>
        <v/>
      </c>
      <c r="AA571" s="1" t="str">
        <f>IF(AND(שבוע_בדילוג[[#This Row],[כמה מחזורים עד עקירה]]&lt;&gt;"",Z572=""),שבוע_בדילוג[[#This Row],[כמה מחזורים עד עקירה]],"")</f>
        <v/>
      </c>
      <c r="AB571" s="1" t="str">
        <f>IF(AND(שבוע_בדילוג[[#This Row],[הווסת פעיל?]]=1,שבוע_בדילוג[[#This Row],[וסת קבוע אחרון]]&lt;&gt;X570),שבוע_בדילוג[[#This Row],[וסת קבוע אחרון]],"")</f>
        <v/>
      </c>
      <c r="AC571" s="1" t="str">
        <f>IF(AND(שבוע_בדילוג[[#This Row],[הווסת פעיל?]]=1,Y570=0,שבוע_בדילוג[[#This Row],[וסת קבוע אחרון]]=X570),שבוע_בדילוג[[#This Row],[וסת קבוע אחרון]],"")</f>
        <v/>
      </c>
      <c r="AD571" s="1" t="str">
        <f>IF(AND(שבוע_בדילוג[[#This Row],[הווסת פעיל?]]=1,Y570=0,שבוע_בדילוג[[#This Row],[וסת קבוע אחרון]]&lt;&gt;X570),1,"")</f>
        <v/>
      </c>
      <c r="AE571" s="1" t="str">
        <f>IF(AND(שבוע_בדילוג[[#This Row],[הווסת פעיל?]]&lt;&gt;"",B572=1),שבוע_בדילוג[[#This Row],[CycleNumber]],"")</f>
        <v/>
      </c>
      <c r="AF571" s="1" t="str">
        <f>IF(AND(שבוע_בדילוג[[#This Row],[הווסת פעיל?]]&lt;&gt;"",Y570=""),שבוע_בדילוג[[#This Row],[CycleNumber]],"")</f>
        <v/>
      </c>
      <c r="AG571" s="1" t="str">
        <f>IF(B572=1,"",IF(שבוע_בדילוג[[#This Row],[הווסת פעיל?]]=1,IF(שבוע_בדילוג[[#This Row],[וסת קבוע אחרון]]=F572,1,0),""))</f>
        <v/>
      </c>
      <c r="AH571" s="1" t="str">
        <f>IF(B572=1,"",IF(שבוע_בדילוג[[#This Row],[הווסת פעיל?]]=1,IF(OR(שבוע_בדילוג[[#This Row],[וסת קבוע אחרון]]=F572,F572=שבוע_בדילוג[[#This Row],[LengthofCycle]]),1,0),""))</f>
        <v/>
      </c>
      <c r="AI571" s="1" t="str">
        <f>IF(B572=1,"",IF(שבוע_בדילוג[[#This Row],[הווסת פעיל?]]=1,IF(OR(שבוע_בדילוג[[#This Row],[וסת קבוע אחרון]]=F572,F572=שבוע_בדילוג[[#This Row],[LengthofCycle]],AND(שבוע_בדילוג[[#This Row],[LengthofCycle]]&lt;&gt;שבוע_בדילוג[[#This Row],[וסת קבוע אחרון]],OR(F572=28,F572=29))),1,0),""))</f>
        <v/>
      </c>
      <c r="AJ571" s="1" t="str">
        <f>IF(AND(שבוע_בדילוג[[#This Row],[הווסת פעיל?]]=1,B572=1),1,"")</f>
        <v/>
      </c>
      <c r="AK571" s="4" t="str">
        <f>IF(AND(שבוע_בדילוג[[#This Row],[הווסת פעיל?]]&lt;&gt;1,B572&lt;&gt;1,B572&lt;&gt;""),IF(שבוע_בדילוג[[#This Row],[LengthofCycle]]=F572,1,0),"")</f>
        <v/>
      </c>
      <c r="AL571" s="4" t="str">
        <f>IF(AND(שבוע_בדילוג[[#This Row],[הווסת פעיל?]]&lt;&gt;1,B572&lt;&gt;1,B572&lt;&gt;""),IF(OR(שבוע_בדילוג[[#This Row],[LengthofCycle]]=F572,F572=29),1,0),"")</f>
        <v/>
      </c>
      <c r="AM571" s="4" t="str">
        <f>IF(AND(שבוע_בדילוג[[#This Row],[הווסת פעיל?]]&lt;&gt;1,B572&lt;&gt;1,B572&lt;&gt;""),IF(OR(שבוע_בדילוג[[#This Row],[LengthofCycle]]=F572,F572=29,F572=28),1,0),"")</f>
        <v/>
      </c>
    </row>
    <row r="572" spans="1:39" x14ac:dyDescent="0.25">
      <c r="A572" s="1" t="s">
        <v>105</v>
      </c>
      <c r="B572" s="1">
        <v>1</v>
      </c>
      <c r="C572" s="1">
        <v>0</v>
      </c>
      <c r="D572" s="1">
        <v>1</v>
      </c>
      <c r="E572" s="1">
        <v>0</v>
      </c>
      <c r="F572" s="1">
        <v>27</v>
      </c>
      <c r="H572" s="1">
        <f>שבוע_בדילוג[[#This Row],[LengthofCycle]]+1</f>
        <v>28</v>
      </c>
      <c r="I572" s="1" t="str">
        <f>IF(IFERROR(LOOKUP(שבוע_בדילוג[[#This Row],[ClientID]],קביעויות[השבוע בדילוג]),FALSE)=שבוע_בדילוג[[#This Row],[ClientID]],1,"")</f>
        <v/>
      </c>
      <c r="J572" s="1" t="str">
        <f>IF(AND(שבוע_בדילוג[[#This Row],[CycleNumber]]&gt;1,OR(B573="",שבוע_בדילוג[[#This Row],[CycleNumber]]&gt;B571)),IF(OR(AND(שבוע_בדילוג[[#This Row],[LengthofCycle]]=29,F571=29),AND(שבוע_בדילוג[[#This Row],[LengthofCycle]]=36,F571=36)),1,""),"")</f>
        <v/>
      </c>
      <c r="K572" s="1" t="str">
        <f>IF(AND(שבוע_בדילוג[[#This Row],[וסת השבוע]]=1,J571=1,שבוע_בדילוג[[#This Row],[CycleNumber]]&gt;B571),1,"")</f>
        <v/>
      </c>
      <c r="L572" s="1" t="str">
        <f>IF(שבוע_בדילוג[[#This Row],[CycleNumber]]=1,"",IF(שבוע_בדילוג[[#This Row],[וסת השבוע]]=1,0,IF(L571="","",IF(L571=0,IF(שבוע_בדילוג[[#This Row],[LengthofCycle]]=29,0,1),IF(L571=1,IF(שבוע_בדילוג[[#This Row],[LengthofCycle]]+F571=29*2,0,2),IF(L571=2,IF(שבוע_בדילוג[[#This Row],[LengthofCycle]]+F571+F570=29*3,0,3),""))))))</f>
        <v/>
      </c>
      <c r="M572" s="1" t="str">
        <f>IF(שבוע_בדילוג[[#This Row],[וסת השבוע]]=1,IF(שבוע_בדילוג[[#This Row],[וסת השבוע וההפלגה ביחד]]=1,M571+1,0),IF(AND(שבוע_בדילוג[[#This Row],[CycleNumber]]&gt;B571,שבוע_בדילוג[[#This Row],[CycleNumber]]&gt;1),IF(שבוע_בדילוג[[#This Row],[וסת השבוע פעיל?]]&lt;&gt;"",M571+1,""),""))</f>
        <v/>
      </c>
      <c r="N572" s="1" t="str">
        <f>IF(שבוע_בדילוג[[#This Row],[וסת השבוע פעיל?2]]="","",IF(AND(שבוע_בדילוג[[#This Row],[וסת השבוע פעיל?]]&lt;&gt;"",שבוע_בדילוג[[#This Row],[CycleNumber]]&lt;B573,B573&lt;&gt;"",שבוע_בדילוג[[#This Row],[וסת השבוע פעיל?]]&lt;3),IF(L573=0,IF(AND(שבוע_בדילוג[[#This Row],[וסת השבוע פעיל?]]&gt;0,J573=1),0,1),0),""))</f>
        <v/>
      </c>
      <c r="O572" s="1" t="str">
        <f t="shared" si="56"/>
        <v/>
      </c>
      <c r="P572" s="1" t="str">
        <f>IF(AND(שבוע_בדילוג[[#This Row],[חיזוי - שבוע]]=1,K573=1),1,"")</f>
        <v/>
      </c>
      <c r="Q572" s="1" t="str">
        <f>IF(AND(שבוע_בדילוג[[#This Row],[וסת השבוע פעיל?]]&lt;3,OR(שבוע_בדילוג[[#This Row],[CycleNumber]]&gt;B573,B573="")),1,"")</f>
        <v/>
      </c>
      <c r="R572" s="1" t="str">
        <f>IF(AND(שבוע_בדילוג[[#This Row],[חיזוי - שבוע]]&lt;&gt;"",שבוע_בדילוג[[#This Row],[וסת השבוע פעיל?2]]=""),1,"")</f>
        <v/>
      </c>
      <c r="S572" s="1" t="str">
        <f>IF(שבוע_בדילוג[[#This Row],[האישה קבעה וסת שבוע בדילוג?]]=1,IF(שבוע_בדילוג[[#This Row],[וסת השבוע פעיל?]]&lt;3,1,0),"")</f>
        <v/>
      </c>
      <c r="T5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2" s="1" t="str">
        <f t="shared" si="57"/>
        <v/>
      </c>
      <c r="V572" s="1" t="str">
        <f t="shared" si="58"/>
        <v/>
      </c>
      <c r="W572" s="1" t="str">
        <f t="shared" si="59"/>
        <v/>
      </c>
      <c r="X572" s="1" t="str">
        <f>IF(שבוע_בדילוג[[#This Row],[3 הפלגות זהות]]="","",IF(שבוע_בדילוג[[#This Row],[3 הפלגות זהות]]=1,שבוע_בדילוג[[#This Row],[LengthofCycle]],X571))</f>
        <v/>
      </c>
      <c r="Z572" s="1" t="str">
        <f>IF(OR(שבוע_בדילוג[[#This Row],[הווסת פעיל?]]=0,שבוע_בדילוג[[#This Row],[הווסת פעיל?]]=""),"",SUM(Z571,שבוע_בדילוג[[#This Row],[הווסת פעיל?]]))</f>
        <v/>
      </c>
      <c r="AA572" s="1" t="str">
        <f>IF(AND(שבוע_בדילוג[[#This Row],[כמה מחזורים עד עקירה]]&lt;&gt;"",Z573=""),שבוע_בדילוג[[#This Row],[כמה מחזורים עד עקירה]],"")</f>
        <v/>
      </c>
      <c r="AB572" s="1" t="str">
        <f>IF(AND(שבוע_בדילוג[[#This Row],[הווסת פעיל?]]=1,שבוע_בדילוג[[#This Row],[וסת קבוע אחרון]]&lt;&gt;X571),שבוע_בדילוג[[#This Row],[וסת קבוע אחרון]],"")</f>
        <v/>
      </c>
      <c r="AC572" s="1" t="str">
        <f>IF(AND(שבוע_בדילוג[[#This Row],[הווסת פעיל?]]=1,Y571=0,שבוע_בדילוג[[#This Row],[וסת קבוע אחרון]]=X571),שבוע_בדילוג[[#This Row],[וסת קבוע אחרון]],"")</f>
        <v/>
      </c>
      <c r="AD572" s="1" t="str">
        <f>IF(AND(שבוע_בדילוג[[#This Row],[הווסת פעיל?]]=1,Y571=0,שבוע_בדילוג[[#This Row],[וסת קבוע אחרון]]&lt;&gt;X571),1,"")</f>
        <v/>
      </c>
      <c r="AE572" s="1" t="str">
        <f>IF(AND(שבוע_בדילוג[[#This Row],[הווסת פעיל?]]&lt;&gt;"",B573=1),שבוע_בדילוג[[#This Row],[CycleNumber]],"")</f>
        <v/>
      </c>
      <c r="AF572" s="1" t="str">
        <f>IF(AND(שבוע_בדילוג[[#This Row],[הווסת פעיל?]]&lt;&gt;"",Y571=""),שבוע_בדילוג[[#This Row],[CycleNumber]],"")</f>
        <v/>
      </c>
      <c r="AG572" s="1" t="str">
        <f>IF(B573=1,"",IF(שבוע_בדילוג[[#This Row],[הווסת פעיל?]]=1,IF(שבוע_בדילוג[[#This Row],[וסת קבוע אחרון]]=F573,1,0),""))</f>
        <v/>
      </c>
      <c r="AH572" s="1" t="str">
        <f>IF(B573=1,"",IF(שבוע_בדילוג[[#This Row],[הווסת פעיל?]]=1,IF(OR(שבוע_בדילוג[[#This Row],[וסת קבוע אחרון]]=F573,F573=שבוע_בדילוג[[#This Row],[LengthofCycle]]),1,0),""))</f>
        <v/>
      </c>
      <c r="AI572" s="1" t="str">
        <f>IF(B573=1,"",IF(שבוע_בדילוג[[#This Row],[הווסת פעיל?]]=1,IF(OR(שבוע_בדילוג[[#This Row],[וסת קבוע אחרון]]=F573,F573=שבוע_בדילוג[[#This Row],[LengthofCycle]],AND(שבוע_בדילוג[[#This Row],[LengthofCycle]]&lt;&gt;שבוע_בדילוג[[#This Row],[וסת קבוע אחרון]],OR(F573=28,F573=29))),1,0),""))</f>
        <v/>
      </c>
      <c r="AJ572" s="1" t="str">
        <f>IF(AND(שבוע_בדילוג[[#This Row],[הווסת פעיל?]]=1,B573=1),1,"")</f>
        <v/>
      </c>
      <c r="AK572" s="4">
        <f>IF(AND(שבוע_בדילוג[[#This Row],[הווסת פעיל?]]&lt;&gt;1,B573&lt;&gt;1,B573&lt;&gt;""),IF(שבוע_בדילוג[[#This Row],[LengthofCycle]]=F573,1,0),"")</f>
        <v>0</v>
      </c>
      <c r="AL572" s="4">
        <f>IF(AND(שבוע_בדילוג[[#This Row],[הווסת פעיל?]]&lt;&gt;1,B573&lt;&gt;1,B573&lt;&gt;""),IF(OR(שבוע_בדילוג[[#This Row],[LengthofCycle]]=F573,F573=29),1,0),"")</f>
        <v>0</v>
      </c>
      <c r="AM572" s="4">
        <f>IF(AND(שבוע_בדילוג[[#This Row],[הווסת פעיל?]]&lt;&gt;1,B573&lt;&gt;1,B573&lt;&gt;""),IF(OR(שבוע_בדילוג[[#This Row],[LengthofCycle]]=F573,F573=29,F573=28),1,0),"")</f>
        <v>0</v>
      </c>
    </row>
    <row r="573" spans="1:39" x14ac:dyDescent="0.25">
      <c r="A573" s="1" t="s">
        <v>105</v>
      </c>
      <c r="B573" s="1">
        <v>2</v>
      </c>
      <c r="C573" s="1">
        <v>0</v>
      </c>
      <c r="D573" s="1">
        <v>1</v>
      </c>
      <c r="E573" s="1">
        <v>0</v>
      </c>
      <c r="F573" s="1">
        <v>25</v>
      </c>
      <c r="H573" s="1">
        <f>שבוע_בדילוג[[#This Row],[LengthofCycle]]+1</f>
        <v>26</v>
      </c>
      <c r="I573" s="1" t="str">
        <f>IF(IFERROR(LOOKUP(שבוע_בדילוג[[#This Row],[ClientID]],קביעויות[השבוע בדילוג]),FALSE)=שבוע_בדילוג[[#This Row],[ClientID]],1,"")</f>
        <v/>
      </c>
      <c r="J573" s="1" t="str">
        <f>IF(AND(שבוע_בדילוג[[#This Row],[CycleNumber]]&gt;1,OR(B574="",שבוע_בדילוג[[#This Row],[CycleNumber]]&gt;B572)),IF(OR(AND(שבוע_בדילוג[[#This Row],[LengthofCycle]]=29,F572=29),AND(שבוע_בדילוג[[#This Row],[LengthofCycle]]=36,F572=36)),1,""),"")</f>
        <v/>
      </c>
      <c r="K573" s="1" t="str">
        <f>IF(AND(שבוע_בדילוג[[#This Row],[וסת השבוע]]=1,J572=1,שבוע_בדילוג[[#This Row],[CycleNumber]]&gt;B572),1,"")</f>
        <v/>
      </c>
      <c r="L573" s="1" t="str">
        <f>IF(שבוע_בדילוג[[#This Row],[CycleNumber]]=1,"",IF(שבוע_בדילוג[[#This Row],[וסת השבוע]]=1,0,IF(L572="","",IF(L572=0,IF(שבוע_בדילוג[[#This Row],[LengthofCycle]]=29,0,1),IF(L572=1,IF(שבוע_בדילוג[[#This Row],[LengthofCycle]]+F572=29*2,0,2),IF(L572=2,IF(שבוע_בדילוג[[#This Row],[LengthofCycle]]+F572+F571=29*3,0,3),""))))))</f>
        <v/>
      </c>
      <c r="M573" s="1" t="str">
        <f>IF(שבוע_בדילוג[[#This Row],[וסת השבוע]]=1,IF(שבוע_בדילוג[[#This Row],[וסת השבוע וההפלגה ביחד]]=1,M572+1,0),IF(AND(שבוע_בדילוג[[#This Row],[CycleNumber]]&gt;B572,שבוע_בדילוג[[#This Row],[CycleNumber]]&gt;1),IF(שבוע_בדילוג[[#This Row],[וסת השבוע פעיל?]]&lt;&gt;"",M572+1,""),""))</f>
        <v/>
      </c>
      <c r="N573" s="1" t="str">
        <f>IF(שבוע_בדילוג[[#This Row],[וסת השבוע פעיל?2]]="","",IF(AND(שבוע_בדילוג[[#This Row],[וסת השבוע פעיל?]]&lt;&gt;"",שבוע_בדילוג[[#This Row],[CycleNumber]]&lt;B574,B574&lt;&gt;"",שבוע_בדילוג[[#This Row],[וסת השבוע פעיל?]]&lt;3),IF(L574=0,IF(AND(שבוע_בדילוג[[#This Row],[וסת השבוע פעיל?]]&gt;0,J574=1),0,1),0),""))</f>
        <v/>
      </c>
      <c r="O573" s="1" t="str">
        <f t="shared" si="56"/>
        <v/>
      </c>
      <c r="P573" s="1" t="str">
        <f>IF(AND(שבוע_בדילוג[[#This Row],[חיזוי - שבוע]]=1,K574=1),1,"")</f>
        <v/>
      </c>
      <c r="Q573" s="1" t="str">
        <f>IF(AND(שבוע_בדילוג[[#This Row],[וסת השבוע פעיל?]]&lt;3,OR(שבוע_בדילוג[[#This Row],[CycleNumber]]&gt;B574,B574="")),1,"")</f>
        <v/>
      </c>
      <c r="R573" s="1" t="str">
        <f>IF(AND(שבוע_בדילוג[[#This Row],[חיזוי - שבוע]]&lt;&gt;"",שבוע_בדילוג[[#This Row],[וסת השבוע פעיל?2]]=""),1,"")</f>
        <v/>
      </c>
      <c r="S573" s="1" t="str">
        <f>IF(שבוע_בדילוג[[#This Row],[האישה קבעה וסת שבוע בדילוג?]]=1,IF(שבוע_בדילוג[[#This Row],[וסת השבוע פעיל?]]&lt;3,1,0),"")</f>
        <v/>
      </c>
      <c r="T5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3" s="1" t="str">
        <f t="shared" si="57"/>
        <v/>
      </c>
      <c r="V573" s="1" t="str">
        <f t="shared" si="58"/>
        <v/>
      </c>
      <c r="W573" s="1" t="str">
        <f t="shared" si="59"/>
        <v/>
      </c>
      <c r="X573" s="1" t="str">
        <f>IF(שבוע_בדילוג[[#This Row],[3 הפלגות זהות]]="","",IF(שבוע_בדילוג[[#This Row],[3 הפלגות זהות]]=1,שבוע_בדילוג[[#This Row],[LengthofCycle]],X572))</f>
        <v/>
      </c>
      <c r="Z573" s="1" t="str">
        <f>IF(OR(שבוע_בדילוג[[#This Row],[הווסת פעיל?]]=0,שבוע_בדילוג[[#This Row],[הווסת פעיל?]]=""),"",SUM(Z572,שבוע_בדילוג[[#This Row],[הווסת פעיל?]]))</f>
        <v/>
      </c>
      <c r="AA573" s="1" t="str">
        <f>IF(AND(שבוע_בדילוג[[#This Row],[כמה מחזורים עד עקירה]]&lt;&gt;"",Z574=""),שבוע_בדילוג[[#This Row],[כמה מחזורים עד עקירה]],"")</f>
        <v/>
      </c>
      <c r="AB573" s="1" t="str">
        <f>IF(AND(שבוע_בדילוג[[#This Row],[הווסת פעיל?]]=1,שבוע_בדילוג[[#This Row],[וסת קבוע אחרון]]&lt;&gt;X572),שבוע_בדילוג[[#This Row],[וסת קבוע אחרון]],"")</f>
        <v/>
      </c>
      <c r="AC573" s="1" t="str">
        <f>IF(AND(שבוע_בדילוג[[#This Row],[הווסת פעיל?]]=1,Y572=0,שבוע_בדילוג[[#This Row],[וסת קבוע אחרון]]=X572),שבוע_בדילוג[[#This Row],[וסת קבוע אחרון]],"")</f>
        <v/>
      </c>
      <c r="AD573" s="1" t="str">
        <f>IF(AND(שבוע_בדילוג[[#This Row],[הווסת פעיל?]]=1,Y572=0,שבוע_בדילוג[[#This Row],[וסת קבוע אחרון]]&lt;&gt;X572),1,"")</f>
        <v/>
      </c>
      <c r="AE573" s="1" t="str">
        <f>IF(AND(שבוע_בדילוג[[#This Row],[הווסת פעיל?]]&lt;&gt;"",B574=1),שבוע_בדילוג[[#This Row],[CycleNumber]],"")</f>
        <v/>
      </c>
      <c r="AF573" s="1" t="str">
        <f>IF(AND(שבוע_בדילוג[[#This Row],[הווסת פעיל?]]&lt;&gt;"",Y572=""),שבוע_בדילוג[[#This Row],[CycleNumber]],"")</f>
        <v/>
      </c>
      <c r="AG573" s="1" t="str">
        <f>IF(B574=1,"",IF(שבוע_בדילוג[[#This Row],[הווסת פעיל?]]=1,IF(שבוע_בדילוג[[#This Row],[וסת קבוע אחרון]]=F574,1,0),""))</f>
        <v/>
      </c>
      <c r="AH573" s="1" t="str">
        <f>IF(B574=1,"",IF(שבוע_בדילוג[[#This Row],[הווסת פעיל?]]=1,IF(OR(שבוע_בדילוג[[#This Row],[וסת קבוע אחרון]]=F574,F574=שבוע_בדילוג[[#This Row],[LengthofCycle]]),1,0),""))</f>
        <v/>
      </c>
      <c r="AI573" s="1" t="str">
        <f>IF(B574=1,"",IF(שבוע_בדילוג[[#This Row],[הווסת פעיל?]]=1,IF(OR(שבוע_בדילוג[[#This Row],[וסת קבוע אחרון]]=F574,F574=שבוע_בדילוג[[#This Row],[LengthofCycle]],AND(שבוע_בדילוג[[#This Row],[LengthofCycle]]&lt;&gt;שבוע_בדילוג[[#This Row],[וסת קבוע אחרון]],OR(F574=28,F574=29))),1,0),""))</f>
        <v/>
      </c>
      <c r="AJ573" s="1" t="str">
        <f>IF(AND(שבוע_בדילוג[[#This Row],[הווסת פעיל?]]=1,B574=1),1,"")</f>
        <v/>
      </c>
      <c r="AK573" s="4">
        <f>IF(AND(שבוע_בדילוג[[#This Row],[הווסת פעיל?]]&lt;&gt;1,B574&lt;&gt;1,B574&lt;&gt;""),IF(שבוע_בדילוג[[#This Row],[LengthofCycle]]=F574,1,0),"")</f>
        <v>1</v>
      </c>
      <c r="AL573" s="4">
        <f>IF(AND(שבוע_בדילוג[[#This Row],[הווסת פעיל?]]&lt;&gt;1,B574&lt;&gt;1,B574&lt;&gt;""),IF(OR(שבוע_בדילוג[[#This Row],[LengthofCycle]]=F574,F574=29),1,0),"")</f>
        <v>1</v>
      </c>
      <c r="AM573" s="4">
        <f>IF(AND(שבוע_בדילוג[[#This Row],[הווסת פעיל?]]&lt;&gt;1,B574&lt;&gt;1,B574&lt;&gt;""),IF(OR(שבוע_בדילוג[[#This Row],[LengthofCycle]]=F574,F574=29,F574=28),1,0),"")</f>
        <v>1</v>
      </c>
    </row>
    <row r="574" spans="1:39" x14ac:dyDescent="0.25">
      <c r="A574" s="1" t="s">
        <v>105</v>
      </c>
      <c r="B574" s="1">
        <v>3</v>
      </c>
      <c r="C574" s="1">
        <v>0</v>
      </c>
      <c r="D574" s="1">
        <v>1</v>
      </c>
      <c r="E574" s="1">
        <v>0</v>
      </c>
      <c r="F574" s="1">
        <v>25</v>
      </c>
      <c r="H574" s="1">
        <f>שבוע_בדילוג[[#This Row],[LengthofCycle]]+1</f>
        <v>26</v>
      </c>
      <c r="I574" s="1" t="str">
        <f>IF(IFERROR(LOOKUP(שבוע_בדילוג[[#This Row],[ClientID]],קביעויות[השבוע בדילוג]),FALSE)=שבוע_בדילוג[[#This Row],[ClientID]],1,"")</f>
        <v/>
      </c>
      <c r="J574" s="1" t="str">
        <f>IF(AND(שבוע_בדילוג[[#This Row],[CycleNumber]]&gt;1,OR(B575="",שבוע_בדילוג[[#This Row],[CycleNumber]]&gt;B573)),IF(OR(AND(שבוע_בדילוג[[#This Row],[LengthofCycle]]=29,F573=29),AND(שבוע_בדילוג[[#This Row],[LengthofCycle]]=36,F573=36)),1,""),"")</f>
        <v/>
      </c>
      <c r="K574" s="1" t="str">
        <f>IF(AND(שבוע_בדילוג[[#This Row],[וסת השבוע]]=1,J573=1,שבוע_בדילוג[[#This Row],[CycleNumber]]&gt;B573),1,"")</f>
        <v/>
      </c>
      <c r="L574" s="1" t="str">
        <f>IF(שבוע_בדילוג[[#This Row],[CycleNumber]]=1,"",IF(שבוע_בדילוג[[#This Row],[וסת השבוע]]=1,0,IF(L573="","",IF(L573=0,IF(שבוע_בדילוג[[#This Row],[LengthofCycle]]=29,0,1),IF(L573=1,IF(שבוע_בדילוג[[#This Row],[LengthofCycle]]+F573=29*2,0,2),IF(L573=2,IF(שבוע_בדילוג[[#This Row],[LengthofCycle]]+F573+F572=29*3,0,3),""))))))</f>
        <v/>
      </c>
      <c r="M574" s="1" t="str">
        <f>IF(שבוע_בדילוג[[#This Row],[וסת השבוע]]=1,IF(שבוע_בדילוג[[#This Row],[וסת השבוע וההפלגה ביחד]]=1,M573+1,0),IF(AND(שבוע_בדילוג[[#This Row],[CycleNumber]]&gt;B573,שבוע_בדילוג[[#This Row],[CycleNumber]]&gt;1),IF(שבוע_בדילוג[[#This Row],[וסת השבוע פעיל?]]&lt;&gt;"",M573+1,""),""))</f>
        <v/>
      </c>
      <c r="N574" s="1" t="str">
        <f>IF(שבוע_בדילוג[[#This Row],[וסת השבוע פעיל?2]]="","",IF(AND(שבוע_בדילוג[[#This Row],[וסת השבוע פעיל?]]&lt;&gt;"",שבוע_בדילוג[[#This Row],[CycleNumber]]&lt;B575,B575&lt;&gt;"",שבוע_בדילוג[[#This Row],[וסת השבוע פעיל?]]&lt;3),IF(L575=0,IF(AND(שבוע_בדילוג[[#This Row],[וסת השבוע פעיל?]]&gt;0,J575=1),0,1),0),""))</f>
        <v/>
      </c>
      <c r="O574" s="1" t="str">
        <f t="shared" si="56"/>
        <v/>
      </c>
      <c r="P574" s="1" t="str">
        <f>IF(AND(שבוע_בדילוג[[#This Row],[חיזוי - שבוע]]=1,K575=1),1,"")</f>
        <v/>
      </c>
      <c r="Q574" s="1" t="str">
        <f>IF(AND(שבוע_בדילוג[[#This Row],[וסת השבוע פעיל?]]&lt;3,OR(שבוע_בדילוג[[#This Row],[CycleNumber]]&gt;B575,B575="")),1,"")</f>
        <v/>
      </c>
      <c r="R574" s="1" t="str">
        <f>IF(AND(שבוע_בדילוג[[#This Row],[חיזוי - שבוע]]&lt;&gt;"",שבוע_בדילוג[[#This Row],[וסת השבוע פעיל?2]]=""),1,"")</f>
        <v/>
      </c>
      <c r="S574" s="1" t="str">
        <f>IF(שבוע_בדילוג[[#This Row],[האישה קבעה וסת שבוע בדילוג?]]=1,IF(שבוע_בדילוג[[#This Row],[וסת השבוע פעיל?]]&lt;3,1,0),"")</f>
        <v/>
      </c>
      <c r="T5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4" s="1">
        <f t="shared" si="57"/>
        <v>0</v>
      </c>
      <c r="V574" s="1" t="str">
        <f t="shared" si="58"/>
        <v/>
      </c>
      <c r="W574" s="1" t="str">
        <f t="shared" si="59"/>
        <v/>
      </c>
      <c r="X574" s="1" t="str">
        <f>IF(שבוע_בדילוג[[#This Row],[3 הפלגות זהות]]="","",IF(שבוע_בדילוג[[#This Row],[3 הפלגות זהות]]=1,שבוע_בדילוג[[#This Row],[LengthofCycle]],X573))</f>
        <v/>
      </c>
      <c r="Z574" s="1" t="str">
        <f>IF(OR(שבוע_בדילוג[[#This Row],[הווסת פעיל?]]=0,שבוע_בדילוג[[#This Row],[הווסת פעיל?]]=""),"",SUM(Z573,שבוע_בדילוג[[#This Row],[הווסת פעיל?]]))</f>
        <v/>
      </c>
      <c r="AA574" s="1" t="str">
        <f>IF(AND(שבוע_בדילוג[[#This Row],[כמה מחזורים עד עקירה]]&lt;&gt;"",Z575=""),שבוע_בדילוג[[#This Row],[כמה מחזורים עד עקירה]],"")</f>
        <v/>
      </c>
      <c r="AB574" s="1" t="str">
        <f>IF(AND(שבוע_בדילוג[[#This Row],[הווסת פעיל?]]=1,שבוע_בדילוג[[#This Row],[וסת קבוע אחרון]]&lt;&gt;X573),שבוע_בדילוג[[#This Row],[וסת קבוע אחרון]],"")</f>
        <v/>
      </c>
      <c r="AC574" s="1" t="str">
        <f>IF(AND(שבוע_בדילוג[[#This Row],[הווסת פעיל?]]=1,Y573=0,שבוע_בדילוג[[#This Row],[וסת קבוע אחרון]]=X573),שבוע_בדילוג[[#This Row],[וסת קבוע אחרון]],"")</f>
        <v/>
      </c>
      <c r="AD574" s="1" t="str">
        <f>IF(AND(שבוע_בדילוג[[#This Row],[הווסת פעיל?]]=1,Y573=0,שבוע_בדילוג[[#This Row],[וסת קבוע אחרון]]&lt;&gt;X573),1,"")</f>
        <v/>
      </c>
      <c r="AE574" s="1" t="str">
        <f>IF(AND(שבוע_בדילוג[[#This Row],[הווסת פעיל?]]&lt;&gt;"",B575=1),שבוע_בדילוג[[#This Row],[CycleNumber]],"")</f>
        <v/>
      </c>
      <c r="AF574" s="1" t="str">
        <f>IF(AND(שבוע_בדילוג[[#This Row],[הווסת פעיל?]]&lt;&gt;"",Y573=""),שבוע_בדילוג[[#This Row],[CycleNumber]],"")</f>
        <v/>
      </c>
      <c r="AG574" s="1" t="str">
        <f>IF(B575=1,"",IF(שבוע_בדילוג[[#This Row],[הווסת פעיל?]]=1,IF(שבוע_בדילוג[[#This Row],[וסת קבוע אחרון]]=F575,1,0),""))</f>
        <v/>
      </c>
      <c r="AH574" s="1" t="str">
        <f>IF(B575=1,"",IF(שבוע_בדילוג[[#This Row],[הווסת פעיל?]]=1,IF(OR(שבוע_בדילוג[[#This Row],[וסת קבוע אחרון]]=F575,F575=שבוע_בדילוג[[#This Row],[LengthofCycle]]),1,0),""))</f>
        <v/>
      </c>
      <c r="AI574" s="1" t="str">
        <f>IF(B575=1,"",IF(שבוע_בדילוג[[#This Row],[הווסת פעיל?]]=1,IF(OR(שבוע_בדילוג[[#This Row],[וסת קבוע אחרון]]=F575,F575=שבוע_בדילוג[[#This Row],[LengthofCycle]],AND(שבוע_בדילוג[[#This Row],[LengthofCycle]]&lt;&gt;שבוע_בדילוג[[#This Row],[וסת קבוע אחרון]],OR(F575=28,F575=29))),1,0),""))</f>
        <v/>
      </c>
      <c r="AJ574" s="1" t="str">
        <f>IF(AND(שבוע_בדילוג[[#This Row],[הווסת פעיל?]]=1,B575=1),1,"")</f>
        <v/>
      </c>
      <c r="AK574" s="4">
        <f>IF(AND(שבוע_בדילוג[[#This Row],[הווסת פעיל?]]&lt;&gt;1,B575&lt;&gt;1,B575&lt;&gt;""),IF(שבוע_בדילוג[[#This Row],[LengthofCycle]]=F575,1,0),"")</f>
        <v>0</v>
      </c>
      <c r="AL574" s="4">
        <f>IF(AND(שבוע_בדילוג[[#This Row],[הווסת פעיל?]]&lt;&gt;1,B575&lt;&gt;1,B575&lt;&gt;""),IF(OR(שבוע_בדילוג[[#This Row],[LengthofCycle]]=F575,F575=29),1,0),"")</f>
        <v>1</v>
      </c>
      <c r="AM574" s="4">
        <f>IF(AND(שבוע_בדילוג[[#This Row],[הווסת פעיל?]]&lt;&gt;1,B575&lt;&gt;1,B575&lt;&gt;""),IF(OR(שבוע_בדילוג[[#This Row],[LengthofCycle]]=F575,F575=29,F575=28),1,0),"")</f>
        <v>1</v>
      </c>
    </row>
    <row r="575" spans="1:39" x14ac:dyDescent="0.25">
      <c r="A575" s="1" t="s">
        <v>105</v>
      </c>
      <c r="B575" s="1">
        <v>4</v>
      </c>
      <c r="C575" s="1">
        <v>0</v>
      </c>
      <c r="D575" s="1">
        <v>1</v>
      </c>
      <c r="E575" s="1">
        <v>0</v>
      </c>
      <c r="F575" s="1">
        <v>29</v>
      </c>
      <c r="H575" s="1">
        <f>שבוע_בדילוג[[#This Row],[LengthofCycle]]+1</f>
        <v>30</v>
      </c>
      <c r="I575" s="1" t="str">
        <f>IF(IFERROR(LOOKUP(שבוע_בדילוג[[#This Row],[ClientID]],קביעויות[השבוע בדילוג]),FALSE)=שבוע_בדילוג[[#This Row],[ClientID]],1,"")</f>
        <v/>
      </c>
      <c r="J575" s="1" t="str">
        <f>IF(AND(שבוע_בדילוג[[#This Row],[CycleNumber]]&gt;1,OR(B576="",שבוע_בדילוג[[#This Row],[CycleNumber]]&gt;B574)),IF(OR(AND(שבוע_בדילוג[[#This Row],[LengthofCycle]]=29,F574=29),AND(שבוע_בדילוג[[#This Row],[LengthofCycle]]=36,F574=36)),1,""),"")</f>
        <v/>
      </c>
      <c r="K575" s="1" t="str">
        <f>IF(AND(שבוע_בדילוג[[#This Row],[וסת השבוע]]=1,J574=1,שבוע_בדילוג[[#This Row],[CycleNumber]]&gt;B574),1,"")</f>
        <v/>
      </c>
      <c r="L575" s="1" t="str">
        <f>IF(שבוע_בדילוג[[#This Row],[CycleNumber]]=1,"",IF(שבוע_בדילוג[[#This Row],[וסת השבוע]]=1,0,IF(L574="","",IF(L574=0,IF(שבוע_בדילוג[[#This Row],[LengthofCycle]]=29,0,1),IF(L574=1,IF(שבוע_בדילוג[[#This Row],[LengthofCycle]]+F574=29*2,0,2),IF(L574=2,IF(שבוע_בדילוג[[#This Row],[LengthofCycle]]+F574+F573=29*3,0,3),""))))))</f>
        <v/>
      </c>
      <c r="M575" s="1" t="str">
        <f>IF(שבוע_בדילוג[[#This Row],[וסת השבוע]]=1,IF(שבוע_בדילוג[[#This Row],[וסת השבוע וההפלגה ביחד]]=1,M574+1,0),IF(AND(שבוע_בדילוג[[#This Row],[CycleNumber]]&gt;B574,שבוע_בדילוג[[#This Row],[CycleNumber]]&gt;1),IF(שבוע_בדילוג[[#This Row],[וסת השבוע פעיל?]]&lt;&gt;"",M574+1,""),""))</f>
        <v/>
      </c>
      <c r="N575" s="1" t="str">
        <f>IF(שבוע_בדילוג[[#This Row],[וסת השבוע פעיל?2]]="","",IF(AND(שבוע_בדילוג[[#This Row],[וסת השבוע פעיל?]]&lt;&gt;"",שבוע_בדילוג[[#This Row],[CycleNumber]]&lt;B576,B576&lt;&gt;"",שבוע_בדילוג[[#This Row],[וסת השבוע פעיל?]]&lt;3),IF(L576=0,IF(AND(שבוע_בדילוג[[#This Row],[וסת השבוע פעיל?]]&gt;0,J576=1),0,1),0),""))</f>
        <v/>
      </c>
      <c r="O575" s="1" t="str">
        <f t="shared" si="56"/>
        <v/>
      </c>
      <c r="P575" s="1" t="str">
        <f>IF(AND(שבוע_בדילוג[[#This Row],[חיזוי - שבוע]]=1,K576=1),1,"")</f>
        <v/>
      </c>
      <c r="Q575" s="1" t="str">
        <f>IF(AND(שבוע_בדילוג[[#This Row],[וסת השבוע פעיל?]]&lt;3,OR(שבוע_בדילוג[[#This Row],[CycleNumber]]&gt;B576,B576="")),1,"")</f>
        <v/>
      </c>
      <c r="R575" s="1" t="str">
        <f>IF(AND(שבוע_בדילוג[[#This Row],[חיזוי - שבוע]]&lt;&gt;"",שבוע_בדילוג[[#This Row],[וסת השבוע פעיל?2]]=""),1,"")</f>
        <v/>
      </c>
      <c r="S575" s="1" t="str">
        <f>IF(שבוע_בדילוג[[#This Row],[האישה קבעה וסת שבוע בדילוג?]]=1,IF(שבוע_בדילוג[[#This Row],[וסת השבוע פעיל?]]&lt;3,1,0),"")</f>
        <v/>
      </c>
      <c r="T5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5" s="1">
        <f t="shared" si="57"/>
        <v>0</v>
      </c>
      <c r="V575" s="1">
        <f t="shared" si="58"/>
        <v>0</v>
      </c>
      <c r="W575" s="1" t="str">
        <f t="shared" si="59"/>
        <v/>
      </c>
      <c r="X575" s="1" t="str">
        <f>IF(שבוע_בדילוג[[#This Row],[3 הפלגות זהות]]="","",IF(שבוע_בדילוג[[#This Row],[3 הפלגות זהות]]=1,שבוע_בדילוג[[#This Row],[LengthofCycle]],X574))</f>
        <v/>
      </c>
      <c r="Z575" s="1" t="str">
        <f>IF(OR(שבוע_בדילוג[[#This Row],[הווסת פעיל?]]=0,שבוע_בדילוג[[#This Row],[הווסת פעיל?]]=""),"",SUM(Z574,שבוע_בדילוג[[#This Row],[הווסת פעיל?]]))</f>
        <v/>
      </c>
      <c r="AA575" s="1" t="str">
        <f>IF(AND(שבוע_בדילוג[[#This Row],[כמה מחזורים עד עקירה]]&lt;&gt;"",Z576=""),שבוע_בדילוג[[#This Row],[כמה מחזורים עד עקירה]],"")</f>
        <v/>
      </c>
      <c r="AB575" s="1" t="str">
        <f>IF(AND(שבוע_בדילוג[[#This Row],[הווסת פעיל?]]=1,שבוע_בדילוג[[#This Row],[וסת קבוע אחרון]]&lt;&gt;X574),שבוע_בדילוג[[#This Row],[וסת קבוע אחרון]],"")</f>
        <v/>
      </c>
      <c r="AC575" s="1" t="str">
        <f>IF(AND(שבוע_בדילוג[[#This Row],[הווסת פעיל?]]=1,Y574=0,שבוע_בדילוג[[#This Row],[וסת קבוע אחרון]]=X574),שבוע_בדילוג[[#This Row],[וסת קבוע אחרון]],"")</f>
        <v/>
      </c>
      <c r="AD575" s="1" t="str">
        <f>IF(AND(שבוע_בדילוג[[#This Row],[הווסת פעיל?]]=1,Y574=0,שבוע_בדילוג[[#This Row],[וסת קבוע אחרון]]&lt;&gt;X574),1,"")</f>
        <v/>
      </c>
      <c r="AE575" s="1" t="str">
        <f>IF(AND(שבוע_בדילוג[[#This Row],[הווסת פעיל?]]&lt;&gt;"",B576=1),שבוע_בדילוג[[#This Row],[CycleNumber]],"")</f>
        <v/>
      </c>
      <c r="AF575" s="1" t="str">
        <f>IF(AND(שבוע_בדילוג[[#This Row],[הווסת פעיל?]]&lt;&gt;"",Y574=""),שבוע_בדילוג[[#This Row],[CycleNumber]],"")</f>
        <v/>
      </c>
      <c r="AG575" s="1" t="str">
        <f>IF(B576=1,"",IF(שבוע_בדילוג[[#This Row],[הווסת פעיל?]]=1,IF(שבוע_בדילוג[[#This Row],[וסת קבוע אחרון]]=F576,1,0),""))</f>
        <v/>
      </c>
      <c r="AH575" s="1" t="str">
        <f>IF(B576=1,"",IF(שבוע_בדילוג[[#This Row],[הווסת פעיל?]]=1,IF(OR(שבוע_בדילוג[[#This Row],[וסת קבוע אחרון]]=F576,F576=שבוע_בדילוג[[#This Row],[LengthofCycle]]),1,0),""))</f>
        <v/>
      </c>
      <c r="AI575" s="1" t="str">
        <f>IF(B576=1,"",IF(שבוע_בדילוג[[#This Row],[הווסת פעיל?]]=1,IF(OR(שבוע_בדילוג[[#This Row],[וסת קבוע אחרון]]=F576,F576=שבוע_בדילוג[[#This Row],[LengthofCycle]],AND(שבוע_בדילוג[[#This Row],[LengthofCycle]]&lt;&gt;שבוע_בדילוג[[#This Row],[וסת קבוע אחרון]],OR(F576=28,F576=29))),1,0),""))</f>
        <v/>
      </c>
      <c r="AJ575" s="1" t="str">
        <f>IF(AND(שבוע_בדילוג[[#This Row],[הווסת פעיל?]]=1,B576=1),1,"")</f>
        <v/>
      </c>
      <c r="AK575" s="4">
        <f>IF(AND(שבוע_בדילוג[[#This Row],[הווסת פעיל?]]&lt;&gt;1,B576&lt;&gt;1,B576&lt;&gt;""),IF(שבוע_בדילוג[[#This Row],[LengthofCycle]]=F576,1,0),"")</f>
        <v>0</v>
      </c>
      <c r="AL575" s="4">
        <f>IF(AND(שבוע_בדילוג[[#This Row],[הווסת פעיל?]]&lt;&gt;1,B576&lt;&gt;1,B576&lt;&gt;""),IF(OR(שבוע_בדילוג[[#This Row],[LengthofCycle]]=F576,F576=29),1,0),"")</f>
        <v>0</v>
      </c>
      <c r="AM575" s="4">
        <f>IF(AND(שבוע_בדילוג[[#This Row],[הווסת פעיל?]]&lt;&gt;1,B576&lt;&gt;1,B576&lt;&gt;""),IF(OR(שבוע_בדילוג[[#This Row],[LengthofCycle]]=F576,F576=29,F576=28),1,0),"")</f>
        <v>0</v>
      </c>
    </row>
    <row r="576" spans="1:39" x14ac:dyDescent="0.25">
      <c r="A576" s="1" t="s">
        <v>105</v>
      </c>
      <c r="B576" s="1">
        <v>5</v>
      </c>
      <c r="C576" s="1">
        <v>0</v>
      </c>
      <c r="D576" s="1">
        <v>1</v>
      </c>
      <c r="E576" s="1">
        <v>0</v>
      </c>
      <c r="F576" s="1">
        <v>26</v>
      </c>
      <c r="H576" s="1">
        <f>שבוע_בדילוג[[#This Row],[LengthofCycle]]+1</f>
        <v>27</v>
      </c>
      <c r="I576" s="1" t="str">
        <f>IF(IFERROR(LOOKUP(שבוע_בדילוג[[#This Row],[ClientID]],קביעויות[השבוע בדילוג]),FALSE)=שבוע_בדילוג[[#This Row],[ClientID]],1,"")</f>
        <v/>
      </c>
      <c r="J576" s="1" t="str">
        <f>IF(AND(שבוע_בדילוג[[#This Row],[CycleNumber]]&gt;1,OR(B577="",שבוע_בדילוג[[#This Row],[CycleNumber]]&gt;B575)),IF(OR(AND(שבוע_בדילוג[[#This Row],[LengthofCycle]]=29,F575=29),AND(שבוע_בדילוג[[#This Row],[LengthofCycle]]=36,F575=36)),1,""),"")</f>
        <v/>
      </c>
      <c r="K576" s="1" t="str">
        <f>IF(AND(שבוע_בדילוג[[#This Row],[וסת השבוע]]=1,J575=1,שבוע_בדילוג[[#This Row],[CycleNumber]]&gt;B575),1,"")</f>
        <v/>
      </c>
      <c r="L576" s="1" t="str">
        <f>IF(שבוע_בדילוג[[#This Row],[CycleNumber]]=1,"",IF(שבוע_בדילוג[[#This Row],[וסת השבוע]]=1,0,IF(L575="","",IF(L575=0,IF(שבוע_בדילוג[[#This Row],[LengthofCycle]]=29,0,1),IF(L575=1,IF(שבוע_בדילוג[[#This Row],[LengthofCycle]]+F575=29*2,0,2),IF(L575=2,IF(שבוע_בדילוג[[#This Row],[LengthofCycle]]+F575+F574=29*3,0,3),""))))))</f>
        <v/>
      </c>
      <c r="M576" s="1" t="str">
        <f>IF(שבוע_בדילוג[[#This Row],[וסת השבוע]]=1,IF(שבוע_בדילוג[[#This Row],[וסת השבוע וההפלגה ביחד]]=1,M575+1,0),IF(AND(שבוע_בדילוג[[#This Row],[CycleNumber]]&gt;B575,שבוע_בדילוג[[#This Row],[CycleNumber]]&gt;1),IF(שבוע_בדילוג[[#This Row],[וסת השבוע פעיל?]]&lt;&gt;"",M575+1,""),""))</f>
        <v/>
      </c>
      <c r="N576" s="1" t="str">
        <f>IF(שבוע_בדילוג[[#This Row],[וסת השבוע פעיל?2]]="","",IF(AND(שבוע_בדילוג[[#This Row],[וסת השבוע פעיל?]]&lt;&gt;"",שבוע_בדילוג[[#This Row],[CycleNumber]]&lt;B577,B577&lt;&gt;"",שבוע_בדילוג[[#This Row],[וסת השבוע פעיל?]]&lt;3),IF(L577=0,IF(AND(שבוע_בדילוג[[#This Row],[וסת השבוע פעיל?]]&gt;0,J577=1),0,1),0),""))</f>
        <v/>
      </c>
      <c r="O576" s="1" t="str">
        <f t="shared" si="56"/>
        <v/>
      </c>
      <c r="P576" s="1" t="str">
        <f>IF(AND(שבוע_בדילוג[[#This Row],[חיזוי - שבוע]]=1,K577=1),1,"")</f>
        <v/>
      </c>
      <c r="Q576" s="1" t="str">
        <f>IF(AND(שבוע_בדילוג[[#This Row],[וסת השבוע פעיל?]]&lt;3,OR(שבוע_בדילוג[[#This Row],[CycleNumber]]&gt;B577,B577="")),1,"")</f>
        <v/>
      </c>
      <c r="R576" s="1" t="str">
        <f>IF(AND(שבוע_בדילוג[[#This Row],[חיזוי - שבוע]]&lt;&gt;"",שבוע_בדילוג[[#This Row],[וסת השבוע פעיל?2]]=""),1,"")</f>
        <v/>
      </c>
      <c r="S576" s="1" t="str">
        <f>IF(שבוע_בדילוג[[#This Row],[האישה קבעה וסת שבוע בדילוג?]]=1,IF(שבוע_בדילוג[[#This Row],[וסת השבוע פעיל?]]&lt;3,1,0),"")</f>
        <v/>
      </c>
      <c r="T5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6" s="1">
        <f t="shared" si="57"/>
        <v>0</v>
      </c>
      <c r="V576" s="1">
        <f t="shared" si="58"/>
        <v>0</v>
      </c>
      <c r="W576" s="1">
        <f t="shared" si="59"/>
        <v>0</v>
      </c>
      <c r="X576" s="1" t="str">
        <f>IF(שבוע_בדילוג[[#This Row],[3 הפלגות זהות]]="","",IF(שבוע_בדילוג[[#This Row],[3 הפלגות זהות]]=1,שבוע_בדילוג[[#This Row],[LengthofCycle]],X575))</f>
        <v/>
      </c>
      <c r="Z576" s="1" t="str">
        <f>IF(OR(שבוע_בדילוג[[#This Row],[הווסת פעיל?]]=0,שבוע_בדילוג[[#This Row],[הווסת פעיל?]]=""),"",SUM(Z575,שבוע_בדילוג[[#This Row],[הווסת פעיל?]]))</f>
        <v/>
      </c>
      <c r="AA576" s="1" t="str">
        <f>IF(AND(שבוע_בדילוג[[#This Row],[כמה מחזורים עד עקירה]]&lt;&gt;"",Z577=""),שבוע_בדילוג[[#This Row],[כמה מחזורים עד עקירה]],"")</f>
        <v/>
      </c>
      <c r="AB576" s="1" t="str">
        <f>IF(AND(שבוע_בדילוג[[#This Row],[הווסת פעיל?]]=1,שבוע_בדילוג[[#This Row],[וסת קבוע אחרון]]&lt;&gt;X575),שבוע_בדילוג[[#This Row],[וסת קבוע אחרון]],"")</f>
        <v/>
      </c>
      <c r="AC576" s="1" t="str">
        <f>IF(AND(שבוע_בדילוג[[#This Row],[הווסת פעיל?]]=1,Y575=0,שבוע_בדילוג[[#This Row],[וסת קבוע אחרון]]=X575),שבוע_בדילוג[[#This Row],[וסת קבוע אחרון]],"")</f>
        <v/>
      </c>
      <c r="AD576" s="1" t="str">
        <f>IF(AND(שבוע_בדילוג[[#This Row],[הווסת פעיל?]]=1,Y575=0,שבוע_בדילוג[[#This Row],[וסת קבוע אחרון]]&lt;&gt;X575),1,"")</f>
        <v/>
      </c>
      <c r="AE576" s="1" t="str">
        <f>IF(AND(שבוע_בדילוג[[#This Row],[הווסת פעיל?]]&lt;&gt;"",B577=1),שבוע_בדילוג[[#This Row],[CycleNumber]],"")</f>
        <v/>
      </c>
      <c r="AF576" s="1" t="str">
        <f>IF(AND(שבוע_בדילוג[[#This Row],[הווסת פעיל?]]&lt;&gt;"",Y575=""),שבוע_בדילוג[[#This Row],[CycleNumber]],"")</f>
        <v/>
      </c>
      <c r="AG576" s="1" t="str">
        <f>IF(B577=1,"",IF(שבוע_בדילוג[[#This Row],[הווסת פעיל?]]=1,IF(שבוע_בדילוג[[#This Row],[וסת קבוע אחרון]]=F577,1,0),""))</f>
        <v/>
      </c>
      <c r="AH576" s="1" t="str">
        <f>IF(B577=1,"",IF(שבוע_בדילוג[[#This Row],[הווסת פעיל?]]=1,IF(OR(שבוע_בדילוג[[#This Row],[וסת קבוע אחרון]]=F577,F577=שבוע_בדילוג[[#This Row],[LengthofCycle]]),1,0),""))</f>
        <v/>
      </c>
      <c r="AI576" s="1" t="str">
        <f>IF(B577=1,"",IF(שבוע_בדילוג[[#This Row],[הווסת פעיל?]]=1,IF(OR(שבוע_בדילוג[[#This Row],[וסת קבוע אחרון]]=F577,F577=שבוע_בדילוג[[#This Row],[LengthofCycle]],AND(שבוע_בדילוג[[#This Row],[LengthofCycle]]&lt;&gt;שבוע_בדילוג[[#This Row],[וסת קבוע אחרון]],OR(F577=28,F577=29))),1,0),""))</f>
        <v/>
      </c>
      <c r="AJ576" s="1" t="str">
        <f>IF(AND(שבוע_בדילוג[[#This Row],[הווסת פעיל?]]=1,B577=1),1,"")</f>
        <v/>
      </c>
      <c r="AK576" s="4">
        <f>IF(AND(שבוע_בדילוג[[#This Row],[הווסת פעיל?]]&lt;&gt;1,B577&lt;&gt;1,B577&lt;&gt;""),IF(שבוע_בדילוג[[#This Row],[LengthofCycle]]=F577,1,0),"")</f>
        <v>0</v>
      </c>
      <c r="AL576" s="4">
        <f>IF(AND(שבוע_בדילוג[[#This Row],[הווסת פעיל?]]&lt;&gt;1,B577&lt;&gt;1,B577&lt;&gt;""),IF(OR(שבוע_בדילוג[[#This Row],[LengthofCycle]]=F577,F577=29),1,0),"")</f>
        <v>0</v>
      </c>
      <c r="AM576" s="4">
        <f>IF(AND(שבוע_בדילוג[[#This Row],[הווסת פעיל?]]&lt;&gt;1,B577&lt;&gt;1,B577&lt;&gt;""),IF(OR(שבוע_בדילוג[[#This Row],[LengthofCycle]]=F577,F577=29,F577=28),1,0),"")</f>
        <v>0</v>
      </c>
    </row>
    <row r="577" spans="1:39" x14ac:dyDescent="0.25">
      <c r="A577" s="1" t="s">
        <v>105</v>
      </c>
      <c r="B577" s="1">
        <v>6</v>
      </c>
      <c r="C577" s="1">
        <v>0</v>
      </c>
      <c r="D577" s="1">
        <v>1</v>
      </c>
      <c r="E577" s="1">
        <v>0</v>
      </c>
      <c r="F577" s="1">
        <v>27</v>
      </c>
      <c r="H577" s="1">
        <f>שבוע_בדילוג[[#This Row],[LengthofCycle]]+1</f>
        <v>28</v>
      </c>
      <c r="I577" s="1" t="str">
        <f>IF(IFERROR(LOOKUP(שבוע_בדילוג[[#This Row],[ClientID]],קביעויות[השבוע בדילוג]),FALSE)=שבוע_בדילוג[[#This Row],[ClientID]],1,"")</f>
        <v/>
      </c>
      <c r="J577" s="1" t="str">
        <f>IF(AND(שבוע_בדילוג[[#This Row],[CycleNumber]]&gt;1,OR(B578="",שבוע_בדילוג[[#This Row],[CycleNumber]]&gt;B576)),IF(OR(AND(שבוע_בדילוג[[#This Row],[LengthofCycle]]=29,F576=29),AND(שבוע_בדילוג[[#This Row],[LengthofCycle]]=36,F576=36)),1,""),"")</f>
        <v/>
      </c>
      <c r="K577" s="1" t="str">
        <f>IF(AND(שבוע_בדילוג[[#This Row],[וסת השבוע]]=1,J576=1,שבוע_בדילוג[[#This Row],[CycleNumber]]&gt;B576),1,"")</f>
        <v/>
      </c>
      <c r="L577" s="1" t="str">
        <f>IF(שבוע_בדילוג[[#This Row],[CycleNumber]]=1,"",IF(שבוע_בדילוג[[#This Row],[וסת השבוע]]=1,0,IF(L576="","",IF(L576=0,IF(שבוע_בדילוג[[#This Row],[LengthofCycle]]=29,0,1),IF(L576=1,IF(שבוע_בדילוג[[#This Row],[LengthofCycle]]+F576=29*2,0,2),IF(L576=2,IF(שבוע_בדילוג[[#This Row],[LengthofCycle]]+F576+F575=29*3,0,3),""))))))</f>
        <v/>
      </c>
      <c r="M577" s="1" t="str">
        <f>IF(שבוע_בדילוג[[#This Row],[וסת השבוע]]=1,IF(שבוע_בדילוג[[#This Row],[וסת השבוע וההפלגה ביחד]]=1,M576+1,0),IF(AND(שבוע_בדילוג[[#This Row],[CycleNumber]]&gt;B576,שבוע_בדילוג[[#This Row],[CycleNumber]]&gt;1),IF(שבוע_בדילוג[[#This Row],[וסת השבוע פעיל?]]&lt;&gt;"",M576+1,""),""))</f>
        <v/>
      </c>
      <c r="N577" s="1" t="str">
        <f>IF(שבוע_בדילוג[[#This Row],[וסת השבוע פעיל?2]]="","",IF(AND(שבוע_בדילוג[[#This Row],[וסת השבוע פעיל?]]&lt;&gt;"",שבוע_בדילוג[[#This Row],[CycleNumber]]&lt;B578,B578&lt;&gt;"",שבוע_בדילוג[[#This Row],[וסת השבוע פעיל?]]&lt;3),IF(L578=0,IF(AND(שבוע_בדילוג[[#This Row],[וסת השבוע פעיל?]]&gt;0,J578=1),0,1),0),""))</f>
        <v/>
      </c>
      <c r="O577" s="1" t="str">
        <f t="shared" si="56"/>
        <v/>
      </c>
      <c r="P577" s="1" t="str">
        <f>IF(AND(שבוע_בדילוג[[#This Row],[חיזוי - שבוע]]=1,K578=1),1,"")</f>
        <v/>
      </c>
      <c r="Q577" s="1" t="str">
        <f>IF(AND(שבוע_בדילוג[[#This Row],[וסת השבוע פעיל?]]&lt;3,OR(שבוע_בדילוג[[#This Row],[CycleNumber]]&gt;B578,B578="")),1,"")</f>
        <v/>
      </c>
      <c r="R577" s="1" t="str">
        <f>IF(AND(שבוע_בדילוג[[#This Row],[חיזוי - שבוע]]&lt;&gt;"",שבוע_בדילוג[[#This Row],[וסת השבוע פעיל?2]]=""),1,"")</f>
        <v/>
      </c>
      <c r="S577" s="1" t="str">
        <f>IF(שבוע_בדילוג[[#This Row],[האישה קבעה וסת שבוע בדילוג?]]=1,IF(שבוע_בדילוג[[#This Row],[וסת השבוע פעיל?]]&lt;3,1,0),"")</f>
        <v/>
      </c>
      <c r="T5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7" s="1">
        <f t="shared" si="57"/>
        <v>0</v>
      </c>
      <c r="V577" s="1">
        <f t="shared" si="58"/>
        <v>0</v>
      </c>
      <c r="W577" s="1">
        <f t="shared" si="59"/>
        <v>0</v>
      </c>
      <c r="X577" s="1" t="str">
        <f>IF(שבוע_בדילוג[[#This Row],[3 הפלגות זהות]]="","",IF(שבוע_בדילוג[[#This Row],[3 הפלגות זהות]]=1,שבוע_בדילוג[[#This Row],[LengthofCycle]],X576))</f>
        <v/>
      </c>
      <c r="Z577" s="1" t="str">
        <f>IF(OR(שבוע_בדילוג[[#This Row],[הווסת פעיל?]]=0,שבוע_בדילוג[[#This Row],[הווסת פעיל?]]=""),"",SUM(Z576,שבוע_בדילוג[[#This Row],[הווסת פעיל?]]))</f>
        <v/>
      </c>
      <c r="AA577" s="1" t="str">
        <f>IF(AND(שבוע_בדילוג[[#This Row],[כמה מחזורים עד עקירה]]&lt;&gt;"",Z578=""),שבוע_בדילוג[[#This Row],[כמה מחזורים עד עקירה]],"")</f>
        <v/>
      </c>
      <c r="AB577" s="1" t="str">
        <f>IF(AND(שבוע_בדילוג[[#This Row],[הווסת פעיל?]]=1,שבוע_בדילוג[[#This Row],[וסת קבוע אחרון]]&lt;&gt;X576),שבוע_בדילוג[[#This Row],[וסת קבוע אחרון]],"")</f>
        <v/>
      </c>
      <c r="AC577" s="1" t="str">
        <f>IF(AND(שבוע_בדילוג[[#This Row],[הווסת פעיל?]]=1,Y576=0,שבוע_בדילוג[[#This Row],[וסת קבוע אחרון]]=X576),שבוע_בדילוג[[#This Row],[וסת קבוע אחרון]],"")</f>
        <v/>
      </c>
      <c r="AD577" s="1" t="str">
        <f>IF(AND(שבוע_בדילוג[[#This Row],[הווסת פעיל?]]=1,Y576=0,שבוע_בדילוג[[#This Row],[וסת קבוע אחרון]]&lt;&gt;X576),1,"")</f>
        <v/>
      </c>
      <c r="AE577" s="1" t="str">
        <f>IF(AND(שבוע_בדילוג[[#This Row],[הווסת פעיל?]]&lt;&gt;"",B578=1),שבוע_בדילוג[[#This Row],[CycleNumber]],"")</f>
        <v/>
      </c>
      <c r="AF577" s="1" t="str">
        <f>IF(AND(שבוע_בדילוג[[#This Row],[הווסת פעיל?]]&lt;&gt;"",Y576=""),שבוע_בדילוג[[#This Row],[CycleNumber]],"")</f>
        <v/>
      </c>
      <c r="AG577" s="1" t="str">
        <f>IF(B578=1,"",IF(שבוע_בדילוג[[#This Row],[הווסת פעיל?]]=1,IF(שבוע_בדילוג[[#This Row],[וסת קבוע אחרון]]=F578,1,0),""))</f>
        <v/>
      </c>
      <c r="AH577" s="1" t="str">
        <f>IF(B578=1,"",IF(שבוע_בדילוג[[#This Row],[הווסת פעיל?]]=1,IF(OR(שבוע_בדילוג[[#This Row],[וסת קבוע אחרון]]=F578,F578=שבוע_בדילוג[[#This Row],[LengthofCycle]]),1,0),""))</f>
        <v/>
      </c>
      <c r="AI577" s="1" t="str">
        <f>IF(B578=1,"",IF(שבוע_בדילוג[[#This Row],[הווסת פעיל?]]=1,IF(OR(שבוע_בדילוג[[#This Row],[וסת קבוע אחרון]]=F578,F578=שבוע_בדילוג[[#This Row],[LengthofCycle]],AND(שבוע_בדילוג[[#This Row],[LengthofCycle]]&lt;&gt;שבוע_בדילוג[[#This Row],[וסת קבוע אחרון]],OR(F578=28,F578=29))),1,0),""))</f>
        <v/>
      </c>
      <c r="AJ577" s="1" t="str">
        <f>IF(AND(שבוע_בדילוג[[#This Row],[הווסת פעיל?]]=1,B578=1),1,"")</f>
        <v/>
      </c>
      <c r="AK577" s="4">
        <f>IF(AND(שבוע_בדילוג[[#This Row],[הווסת פעיל?]]&lt;&gt;1,B578&lt;&gt;1,B578&lt;&gt;""),IF(שבוע_בדילוג[[#This Row],[LengthofCycle]]=F578,1,0),"")</f>
        <v>1</v>
      </c>
      <c r="AL577" s="4">
        <f>IF(AND(שבוע_בדילוג[[#This Row],[הווסת פעיל?]]&lt;&gt;1,B578&lt;&gt;1,B578&lt;&gt;""),IF(OR(שבוע_בדילוג[[#This Row],[LengthofCycle]]=F578,F578=29),1,0),"")</f>
        <v>1</v>
      </c>
      <c r="AM577" s="4">
        <f>IF(AND(שבוע_בדילוג[[#This Row],[הווסת פעיל?]]&lt;&gt;1,B578&lt;&gt;1,B578&lt;&gt;""),IF(OR(שבוע_בדילוג[[#This Row],[LengthofCycle]]=F578,F578=29,F578=28),1,0),"")</f>
        <v>1</v>
      </c>
    </row>
    <row r="578" spans="1:39" x14ac:dyDescent="0.25">
      <c r="A578" s="1" t="s">
        <v>105</v>
      </c>
      <c r="B578" s="1">
        <v>7</v>
      </c>
      <c r="C578" s="1">
        <v>0</v>
      </c>
      <c r="D578" s="1">
        <v>1</v>
      </c>
      <c r="E578" s="1">
        <v>0</v>
      </c>
      <c r="F578" s="1">
        <v>27</v>
      </c>
      <c r="H578" s="1">
        <f>שבוע_בדילוג[[#This Row],[LengthofCycle]]+1</f>
        <v>28</v>
      </c>
      <c r="I578" s="1" t="str">
        <f>IF(IFERROR(LOOKUP(שבוע_בדילוג[[#This Row],[ClientID]],קביעויות[השבוע בדילוג]),FALSE)=שבוע_בדילוג[[#This Row],[ClientID]],1,"")</f>
        <v/>
      </c>
      <c r="J578" s="1" t="str">
        <f>IF(AND(שבוע_בדילוג[[#This Row],[CycleNumber]]&gt;1,OR(B579="",שבוע_בדילוג[[#This Row],[CycleNumber]]&gt;B577)),IF(OR(AND(שבוע_בדילוג[[#This Row],[LengthofCycle]]=29,F577=29),AND(שבוע_בדילוג[[#This Row],[LengthofCycle]]=36,F577=36)),1,""),"")</f>
        <v/>
      </c>
      <c r="K578" s="1" t="str">
        <f>IF(AND(שבוע_בדילוג[[#This Row],[וסת השבוע]]=1,J577=1,שבוע_בדילוג[[#This Row],[CycleNumber]]&gt;B577),1,"")</f>
        <v/>
      </c>
      <c r="L578" s="1" t="str">
        <f>IF(שבוע_בדילוג[[#This Row],[CycleNumber]]=1,"",IF(שבוע_בדילוג[[#This Row],[וסת השבוע]]=1,0,IF(L577="","",IF(L577=0,IF(שבוע_בדילוג[[#This Row],[LengthofCycle]]=29,0,1),IF(L577=1,IF(שבוע_בדילוג[[#This Row],[LengthofCycle]]+F577=29*2,0,2),IF(L577=2,IF(שבוע_בדילוג[[#This Row],[LengthofCycle]]+F577+F576=29*3,0,3),""))))))</f>
        <v/>
      </c>
      <c r="M578" s="1" t="str">
        <f>IF(שבוע_בדילוג[[#This Row],[וסת השבוע]]=1,IF(שבוע_בדילוג[[#This Row],[וסת השבוע וההפלגה ביחד]]=1,M577+1,0),IF(AND(שבוע_בדילוג[[#This Row],[CycleNumber]]&gt;B577,שבוע_בדילוג[[#This Row],[CycleNumber]]&gt;1),IF(שבוע_בדילוג[[#This Row],[וסת השבוע פעיל?]]&lt;&gt;"",M577+1,""),""))</f>
        <v/>
      </c>
      <c r="N578" s="1" t="str">
        <f>IF(שבוע_בדילוג[[#This Row],[וסת השבוע פעיל?2]]="","",IF(AND(שבוע_בדילוג[[#This Row],[וסת השבוע פעיל?]]&lt;&gt;"",שבוע_בדילוג[[#This Row],[CycleNumber]]&lt;B579,B579&lt;&gt;"",שבוע_בדילוג[[#This Row],[וסת השבוע פעיל?]]&lt;3),IF(L579=0,IF(AND(שבוע_בדילוג[[#This Row],[וסת השבוע פעיל?]]&gt;0,J579=1),0,1),0),""))</f>
        <v/>
      </c>
      <c r="O578" s="1" t="str">
        <f t="shared" si="56"/>
        <v/>
      </c>
      <c r="P578" s="1" t="str">
        <f>IF(AND(שבוע_בדילוג[[#This Row],[חיזוי - שבוע]]=1,K579=1),1,"")</f>
        <v/>
      </c>
      <c r="Q578" s="1" t="str">
        <f>IF(AND(שבוע_בדילוג[[#This Row],[וסת השבוע פעיל?]]&lt;3,OR(שבוע_בדילוג[[#This Row],[CycleNumber]]&gt;B579,B579="")),1,"")</f>
        <v/>
      </c>
      <c r="R578" s="1" t="str">
        <f>IF(AND(שבוע_בדילוג[[#This Row],[חיזוי - שבוע]]&lt;&gt;"",שבוע_בדילוג[[#This Row],[וסת השבוע פעיל?2]]=""),1,"")</f>
        <v/>
      </c>
      <c r="S578" s="1" t="str">
        <f>IF(שבוע_בדילוג[[#This Row],[האישה קבעה וסת שבוע בדילוג?]]=1,IF(שבוע_בדילוג[[#This Row],[וסת השבוע פעיל?]]&lt;3,1,0),"")</f>
        <v/>
      </c>
      <c r="T5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8" s="1">
        <f t="shared" si="57"/>
        <v>0</v>
      </c>
      <c r="V578" s="1">
        <f t="shared" si="58"/>
        <v>0</v>
      </c>
      <c r="W578" s="1">
        <f t="shared" si="59"/>
        <v>0</v>
      </c>
      <c r="X578" s="1" t="str">
        <f>IF(שבוע_בדילוג[[#This Row],[3 הפלגות זהות]]="","",IF(שבוע_בדילוג[[#This Row],[3 הפלגות זהות]]=1,שבוע_בדילוג[[#This Row],[LengthofCycle]],X577))</f>
        <v/>
      </c>
      <c r="Z578" s="1" t="str">
        <f>IF(OR(שבוע_בדילוג[[#This Row],[הווסת פעיל?]]=0,שבוע_בדילוג[[#This Row],[הווסת פעיל?]]=""),"",SUM(Z577,שבוע_בדילוג[[#This Row],[הווסת פעיל?]]))</f>
        <v/>
      </c>
      <c r="AA578" s="1" t="str">
        <f>IF(AND(שבוע_בדילוג[[#This Row],[כמה מחזורים עד עקירה]]&lt;&gt;"",Z579=""),שבוע_בדילוג[[#This Row],[כמה מחזורים עד עקירה]],"")</f>
        <v/>
      </c>
      <c r="AB578" s="1" t="str">
        <f>IF(AND(שבוע_בדילוג[[#This Row],[הווסת פעיל?]]=1,שבוע_בדילוג[[#This Row],[וסת קבוע אחרון]]&lt;&gt;X577),שבוע_בדילוג[[#This Row],[וסת קבוע אחרון]],"")</f>
        <v/>
      </c>
      <c r="AC578" s="1" t="str">
        <f>IF(AND(שבוע_בדילוג[[#This Row],[הווסת פעיל?]]=1,Y577=0,שבוע_בדילוג[[#This Row],[וסת קבוע אחרון]]=X577),שבוע_בדילוג[[#This Row],[וסת קבוע אחרון]],"")</f>
        <v/>
      </c>
      <c r="AD578" s="1" t="str">
        <f>IF(AND(שבוע_בדילוג[[#This Row],[הווסת פעיל?]]=1,Y577=0,שבוע_בדילוג[[#This Row],[וסת קבוע אחרון]]&lt;&gt;X577),1,"")</f>
        <v/>
      </c>
      <c r="AE578" s="1" t="str">
        <f>IF(AND(שבוע_בדילוג[[#This Row],[הווסת פעיל?]]&lt;&gt;"",B579=1),שבוע_בדילוג[[#This Row],[CycleNumber]],"")</f>
        <v/>
      </c>
      <c r="AF578" s="1" t="str">
        <f>IF(AND(שבוע_בדילוג[[#This Row],[הווסת פעיל?]]&lt;&gt;"",Y577=""),שבוע_בדילוג[[#This Row],[CycleNumber]],"")</f>
        <v/>
      </c>
      <c r="AG578" s="1" t="str">
        <f>IF(B579=1,"",IF(שבוע_בדילוג[[#This Row],[הווסת פעיל?]]=1,IF(שבוע_בדילוג[[#This Row],[וסת קבוע אחרון]]=F579,1,0),""))</f>
        <v/>
      </c>
      <c r="AH578" s="1" t="str">
        <f>IF(B579=1,"",IF(שבוע_בדילוג[[#This Row],[הווסת פעיל?]]=1,IF(OR(שבוע_בדילוג[[#This Row],[וסת קבוע אחרון]]=F579,F579=שבוע_בדילוג[[#This Row],[LengthofCycle]]),1,0),""))</f>
        <v/>
      </c>
      <c r="AI578" s="1" t="str">
        <f>IF(B579=1,"",IF(שבוע_בדילוג[[#This Row],[הווסת פעיל?]]=1,IF(OR(שבוע_בדילוג[[#This Row],[וסת קבוע אחרון]]=F579,F579=שבוע_בדילוג[[#This Row],[LengthofCycle]],AND(שבוע_בדילוג[[#This Row],[LengthofCycle]]&lt;&gt;שבוע_בדילוג[[#This Row],[וסת קבוע אחרון]],OR(F579=28,F579=29))),1,0),""))</f>
        <v/>
      </c>
      <c r="AJ578" s="1" t="str">
        <f>IF(AND(שבוע_בדילוג[[#This Row],[הווסת פעיל?]]=1,B579=1),1,"")</f>
        <v/>
      </c>
      <c r="AK578" s="4">
        <f>IF(AND(שבוע_בדילוג[[#This Row],[הווסת פעיל?]]&lt;&gt;1,B579&lt;&gt;1,B579&lt;&gt;""),IF(שבוע_בדילוג[[#This Row],[LengthofCycle]]=F579,1,0),"")</f>
        <v>0</v>
      </c>
      <c r="AL578" s="4">
        <f>IF(AND(שבוע_בדילוג[[#This Row],[הווסת פעיל?]]&lt;&gt;1,B579&lt;&gt;1,B579&lt;&gt;""),IF(OR(שבוע_בדילוג[[#This Row],[LengthofCycle]]=F579,F579=29),1,0),"")</f>
        <v>0</v>
      </c>
      <c r="AM578" s="4">
        <f>IF(AND(שבוע_בדילוג[[#This Row],[הווסת פעיל?]]&lt;&gt;1,B579&lt;&gt;1,B579&lt;&gt;""),IF(OR(שבוע_בדילוג[[#This Row],[LengthofCycle]]=F579,F579=29,F579=28),1,0),"")</f>
        <v>0</v>
      </c>
    </row>
    <row r="579" spans="1:39" x14ac:dyDescent="0.25">
      <c r="A579" s="1" t="s">
        <v>105</v>
      </c>
      <c r="B579" s="1">
        <v>8</v>
      </c>
      <c r="C579" s="1">
        <v>0</v>
      </c>
      <c r="D579" s="1">
        <v>1</v>
      </c>
      <c r="E579" s="1">
        <v>0</v>
      </c>
      <c r="F579" s="1">
        <v>25</v>
      </c>
      <c r="H579" s="1">
        <f>שבוע_בדילוג[[#This Row],[LengthofCycle]]+1</f>
        <v>26</v>
      </c>
      <c r="I579" s="1" t="str">
        <f>IF(IFERROR(LOOKUP(שבוע_בדילוג[[#This Row],[ClientID]],קביעויות[השבוע בדילוג]),FALSE)=שבוע_בדילוג[[#This Row],[ClientID]],1,"")</f>
        <v/>
      </c>
      <c r="J579" s="1" t="str">
        <f>IF(AND(שבוע_בדילוג[[#This Row],[CycleNumber]]&gt;1,OR(B580="",שבוע_בדילוג[[#This Row],[CycleNumber]]&gt;B578)),IF(OR(AND(שבוע_בדילוג[[#This Row],[LengthofCycle]]=29,F578=29),AND(שבוע_בדילוג[[#This Row],[LengthofCycle]]=36,F578=36)),1,""),"")</f>
        <v/>
      </c>
      <c r="K579" s="1" t="str">
        <f>IF(AND(שבוע_בדילוג[[#This Row],[וסת השבוע]]=1,J578=1,שבוע_בדילוג[[#This Row],[CycleNumber]]&gt;B578),1,"")</f>
        <v/>
      </c>
      <c r="L579" s="1" t="str">
        <f>IF(שבוע_בדילוג[[#This Row],[CycleNumber]]=1,"",IF(שבוע_בדילוג[[#This Row],[וסת השבוע]]=1,0,IF(L578="","",IF(L578=0,IF(שבוע_בדילוג[[#This Row],[LengthofCycle]]=29,0,1),IF(L578=1,IF(שבוע_בדילוג[[#This Row],[LengthofCycle]]+F578=29*2,0,2),IF(L578=2,IF(שבוע_בדילוג[[#This Row],[LengthofCycle]]+F578+F577=29*3,0,3),""))))))</f>
        <v/>
      </c>
      <c r="M579" s="1" t="str">
        <f>IF(שבוע_בדילוג[[#This Row],[וסת השבוע]]=1,IF(שבוע_בדילוג[[#This Row],[וסת השבוע וההפלגה ביחד]]=1,M578+1,0),IF(AND(שבוע_בדילוג[[#This Row],[CycleNumber]]&gt;B578,שבוע_בדילוג[[#This Row],[CycleNumber]]&gt;1),IF(שבוע_בדילוג[[#This Row],[וסת השבוע פעיל?]]&lt;&gt;"",M578+1,""),""))</f>
        <v/>
      </c>
      <c r="N579" s="1" t="str">
        <f>IF(שבוע_בדילוג[[#This Row],[וסת השבוע פעיל?2]]="","",IF(AND(שבוע_בדילוג[[#This Row],[וסת השבוע פעיל?]]&lt;&gt;"",שבוע_בדילוג[[#This Row],[CycleNumber]]&lt;B580,B580&lt;&gt;"",שבוע_בדילוג[[#This Row],[וסת השבוע פעיל?]]&lt;3),IF(L580=0,IF(AND(שבוע_בדילוג[[#This Row],[וסת השבוע פעיל?]]&gt;0,J580=1),0,1),0),""))</f>
        <v/>
      </c>
      <c r="O579" s="1" t="str">
        <f t="shared" si="56"/>
        <v/>
      </c>
      <c r="P579" s="1" t="str">
        <f>IF(AND(שבוע_בדילוג[[#This Row],[חיזוי - שבוע]]=1,K580=1),1,"")</f>
        <v/>
      </c>
      <c r="Q579" s="1" t="str">
        <f>IF(AND(שבוע_בדילוג[[#This Row],[וסת השבוע פעיל?]]&lt;3,OR(שבוע_בדילוג[[#This Row],[CycleNumber]]&gt;B580,B580="")),1,"")</f>
        <v/>
      </c>
      <c r="R579" s="1" t="str">
        <f>IF(AND(שבוע_בדילוג[[#This Row],[חיזוי - שבוע]]&lt;&gt;"",שבוע_בדילוג[[#This Row],[וסת השבוע פעיל?2]]=""),1,"")</f>
        <v/>
      </c>
      <c r="S579" s="1" t="str">
        <f>IF(שבוע_בדילוג[[#This Row],[האישה קבעה וסת שבוע בדילוג?]]=1,IF(שבוע_בדילוג[[#This Row],[וסת השבוע פעיל?]]&lt;3,1,0),"")</f>
        <v/>
      </c>
      <c r="T5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79" s="1">
        <f t="shared" si="57"/>
        <v>0</v>
      </c>
      <c r="V579" s="1">
        <f t="shared" si="58"/>
        <v>0</v>
      </c>
      <c r="W579" s="1">
        <f t="shared" si="59"/>
        <v>0</v>
      </c>
      <c r="X579" s="1" t="str">
        <f>IF(שבוע_בדילוג[[#This Row],[3 הפלגות זהות]]="","",IF(שבוע_בדילוג[[#This Row],[3 הפלגות זהות]]=1,שבוע_בדילוג[[#This Row],[LengthofCycle]],X578))</f>
        <v/>
      </c>
      <c r="Z579" s="1" t="str">
        <f>IF(OR(שבוע_בדילוג[[#This Row],[הווסת פעיל?]]=0,שבוע_בדילוג[[#This Row],[הווסת פעיל?]]=""),"",SUM(Z578,שבוע_בדילוג[[#This Row],[הווסת פעיל?]]))</f>
        <v/>
      </c>
      <c r="AA579" s="1" t="str">
        <f>IF(AND(שבוע_בדילוג[[#This Row],[כמה מחזורים עד עקירה]]&lt;&gt;"",Z580=""),שבוע_בדילוג[[#This Row],[כמה מחזורים עד עקירה]],"")</f>
        <v/>
      </c>
      <c r="AB579" s="1" t="str">
        <f>IF(AND(שבוע_בדילוג[[#This Row],[הווסת פעיל?]]=1,שבוע_בדילוג[[#This Row],[וסת קבוע אחרון]]&lt;&gt;X578),שבוע_בדילוג[[#This Row],[וסת קבוע אחרון]],"")</f>
        <v/>
      </c>
      <c r="AC579" s="1" t="str">
        <f>IF(AND(שבוע_בדילוג[[#This Row],[הווסת פעיל?]]=1,Y578=0,שבוע_בדילוג[[#This Row],[וסת קבוע אחרון]]=X578),שבוע_בדילוג[[#This Row],[וסת קבוע אחרון]],"")</f>
        <v/>
      </c>
      <c r="AD579" s="1" t="str">
        <f>IF(AND(שבוע_בדילוג[[#This Row],[הווסת פעיל?]]=1,Y578=0,שבוע_בדילוג[[#This Row],[וסת קבוע אחרון]]&lt;&gt;X578),1,"")</f>
        <v/>
      </c>
      <c r="AE579" s="1" t="str">
        <f>IF(AND(שבוע_בדילוג[[#This Row],[הווסת פעיל?]]&lt;&gt;"",B580=1),שבוע_בדילוג[[#This Row],[CycleNumber]],"")</f>
        <v/>
      </c>
      <c r="AF579" s="1" t="str">
        <f>IF(AND(שבוע_בדילוג[[#This Row],[הווסת פעיל?]]&lt;&gt;"",Y578=""),שבוע_בדילוג[[#This Row],[CycleNumber]],"")</f>
        <v/>
      </c>
      <c r="AG579" s="1" t="str">
        <f>IF(B580=1,"",IF(שבוע_בדילוג[[#This Row],[הווסת פעיל?]]=1,IF(שבוע_בדילוג[[#This Row],[וסת קבוע אחרון]]=F580,1,0),""))</f>
        <v/>
      </c>
      <c r="AH579" s="1" t="str">
        <f>IF(B580=1,"",IF(שבוע_בדילוג[[#This Row],[הווסת פעיל?]]=1,IF(OR(שבוע_בדילוג[[#This Row],[וסת קבוע אחרון]]=F580,F580=שבוע_בדילוג[[#This Row],[LengthofCycle]]),1,0),""))</f>
        <v/>
      </c>
      <c r="AI579" s="1" t="str">
        <f>IF(B580=1,"",IF(שבוע_בדילוג[[#This Row],[הווסת פעיל?]]=1,IF(OR(שבוע_בדילוג[[#This Row],[וסת קבוע אחרון]]=F580,F580=שבוע_בדילוג[[#This Row],[LengthofCycle]],AND(שבוע_בדילוג[[#This Row],[LengthofCycle]]&lt;&gt;שבוע_בדילוג[[#This Row],[וסת קבוע אחרון]],OR(F580=28,F580=29))),1,0),""))</f>
        <v/>
      </c>
      <c r="AJ579" s="1" t="str">
        <f>IF(AND(שבוע_בדילוג[[#This Row],[הווסת פעיל?]]=1,B580=1),1,"")</f>
        <v/>
      </c>
      <c r="AK579" s="4">
        <f>IF(AND(שבוע_בדילוג[[#This Row],[הווסת פעיל?]]&lt;&gt;1,B580&lt;&gt;1,B580&lt;&gt;""),IF(שבוע_בדילוג[[#This Row],[LengthofCycle]]=F580,1,0),"")</f>
        <v>0</v>
      </c>
      <c r="AL579" s="4">
        <f>IF(AND(שבוע_בדילוג[[#This Row],[הווסת פעיל?]]&lt;&gt;1,B580&lt;&gt;1,B580&lt;&gt;""),IF(OR(שבוע_בדילוג[[#This Row],[LengthofCycle]]=F580,F580=29),1,0),"")</f>
        <v>0</v>
      </c>
      <c r="AM579" s="4">
        <f>IF(AND(שבוע_בדילוג[[#This Row],[הווסת פעיל?]]&lt;&gt;1,B580&lt;&gt;1,B580&lt;&gt;""),IF(OR(שבוע_בדילוג[[#This Row],[LengthofCycle]]=F580,F580=29,F580=28),1,0),"")</f>
        <v>0</v>
      </c>
    </row>
    <row r="580" spans="1:39" x14ac:dyDescent="0.25">
      <c r="A580" s="1" t="s">
        <v>105</v>
      </c>
      <c r="B580" s="1">
        <v>9</v>
      </c>
      <c r="C580" s="1">
        <v>0</v>
      </c>
      <c r="D580" s="1">
        <v>1</v>
      </c>
      <c r="E580" s="1">
        <v>0</v>
      </c>
      <c r="F580" s="1">
        <v>27</v>
      </c>
      <c r="H580" s="1">
        <f>שבוע_בדילוג[[#This Row],[LengthofCycle]]+1</f>
        <v>28</v>
      </c>
      <c r="I580" s="1" t="str">
        <f>IF(IFERROR(LOOKUP(שבוע_בדילוג[[#This Row],[ClientID]],קביעויות[השבוע בדילוג]),FALSE)=שבוע_בדילוג[[#This Row],[ClientID]],1,"")</f>
        <v/>
      </c>
      <c r="J580" s="1" t="str">
        <f>IF(AND(שבוע_בדילוג[[#This Row],[CycleNumber]]&gt;1,OR(B581="",שבוע_בדילוג[[#This Row],[CycleNumber]]&gt;B579)),IF(OR(AND(שבוע_בדילוג[[#This Row],[LengthofCycle]]=29,F579=29),AND(שבוע_בדילוג[[#This Row],[LengthofCycle]]=36,F579=36)),1,""),"")</f>
        <v/>
      </c>
      <c r="K580" s="1" t="str">
        <f>IF(AND(שבוע_בדילוג[[#This Row],[וסת השבוע]]=1,J579=1,שבוע_בדילוג[[#This Row],[CycleNumber]]&gt;B579),1,"")</f>
        <v/>
      </c>
      <c r="L580" s="1" t="str">
        <f>IF(שבוע_בדילוג[[#This Row],[CycleNumber]]=1,"",IF(שבוע_בדילוג[[#This Row],[וסת השבוע]]=1,0,IF(L579="","",IF(L579=0,IF(שבוע_בדילוג[[#This Row],[LengthofCycle]]=29,0,1),IF(L579=1,IF(שבוע_בדילוג[[#This Row],[LengthofCycle]]+F579=29*2,0,2),IF(L579=2,IF(שבוע_בדילוג[[#This Row],[LengthofCycle]]+F579+F578=29*3,0,3),""))))))</f>
        <v/>
      </c>
      <c r="M580" s="1" t="str">
        <f>IF(שבוע_בדילוג[[#This Row],[וסת השבוע]]=1,IF(שבוע_בדילוג[[#This Row],[וסת השבוע וההפלגה ביחד]]=1,M579+1,0),IF(AND(שבוע_בדילוג[[#This Row],[CycleNumber]]&gt;B579,שבוע_בדילוג[[#This Row],[CycleNumber]]&gt;1),IF(שבוע_בדילוג[[#This Row],[וסת השבוע פעיל?]]&lt;&gt;"",M579+1,""),""))</f>
        <v/>
      </c>
      <c r="N580" s="1" t="str">
        <f>IF(שבוע_בדילוג[[#This Row],[וסת השבוע פעיל?2]]="","",IF(AND(שבוע_בדילוג[[#This Row],[וסת השבוע פעיל?]]&lt;&gt;"",שבוע_בדילוג[[#This Row],[CycleNumber]]&lt;B581,B581&lt;&gt;"",שבוע_בדילוג[[#This Row],[וסת השבוע פעיל?]]&lt;3),IF(L581=0,IF(AND(שבוע_בדילוג[[#This Row],[וסת השבוע פעיל?]]&gt;0,J581=1),0,1),0),""))</f>
        <v/>
      </c>
      <c r="O580" s="1" t="str">
        <f t="shared" si="56"/>
        <v/>
      </c>
      <c r="P580" s="1" t="str">
        <f>IF(AND(שבוע_בדילוג[[#This Row],[חיזוי - שבוע]]=1,K581=1),1,"")</f>
        <v/>
      </c>
      <c r="Q580" s="1" t="str">
        <f>IF(AND(שבוע_בדילוג[[#This Row],[וסת השבוע פעיל?]]&lt;3,OR(שבוע_בדילוג[[#This Row],[CycleNumber]]&gt;B581,B581="")),1,"")</f>
        <v/>
      </c>
      <c r="R580" s="1" t="str">
        <f>IF(AND(שבוע_בדילוג[[#This Row],[חיזוי - שבוע]]&lt;&gt;"",שבוע_בדילוג[[#This Row],[וסת השבוע פעיל?2]]=""),1,"")</f>
        <v/>
      </c>
      <c r="S580" s="1" t="str">
        <f>IF(שבוע_בדילוג[[#This Row],[האישה קבעה וסת שבוע בדילוג?]]=1,IF(שבוע_בדילוג[[#This Row],[וסת השבוע פעיל?]]&lt;3,1,0),"")</f>
        <v/>
      </c>
      <c r="T5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0" s="1">
        <f t="shared" si="57"/>
        <v>0</v>
      </c>
      <c r="V580" s="1">
        <f t="shared" si="58"/>
        <v>0</v>
      </c>
      <c r="W580" s="1">
        <f t="shared" si="59"/>
        <v>0</v>
      </c>
      <c r="X580" s="1" t="str">
        <f>IF(שבוע_בדילוג[[#This Row],[3 הפלגות זהות]]="","",IF(שבוע_בדילוג[[#This Row],[3 הפלגות זהות]]=1,שבוע_בדילוג[[#This Row],[LengthofCycle]],X579))</f>
        <v/>
      </c>
      <c r="Z580" s="1" t="str">
        <f>IF(OR(שבוע_בדילוג[[#This Row],[הווסת פעיל?]]=0,שבוע_בדילוג[[#This Row],[הווסת פעיל?]]=""),"",SUM(Z579,שבוע_בדילוג[[#This Row],[הווסת פעיל?]]))</f>
        <v/>
      </c>
      <c r="AA580" s="1" t="str">
        <f>IF(AND(שבוע_בדילוג[[#This Row],[כמה מחזורים עד עקירה]]&lt;&gt;"",Z581=""),שבוע_בדילוג[[#This Row],[כמה מחזורים עד עקירה]],"")</f>
        <v/>
      </c>
      <c r="AB580" s="1" t="str">
        <f>IF(AND(שבוע_בדילוג[[#This Row],[הווסת פעיל?]]=1,שבוע_בדילוג[[#This Row],[וסת קבוע אחרון]]&lt;&gt;X579),שבוע_בדילוג[[#This Row],[וסת קבוע אחרון]],"")</f>
        <v/>
      </c>
      <c r="AC580" s="1" t="str">
        <f>IF(AND(שבוע_בדילוג[[#This Row],[הווסת פעיל?]]=1,Y579=0,שבוע_בדילוג[[#This Row],[וסת קבוע אחרון]]=X579),שבוע_בדילוג[[#This Row],[וסת קבוע אחרון]],"")</f>
        <v/>
      </c>
      <c r="AD580" s="1" t="str">
        <f>IF(AND(שבוע_בדילוג[[#This Row],[הווסת פעיל?]]=1,Y579=0,שבוע_בדילוג[[#This Row],[וסת קבוע אחרון]]&lt;&gt;X579),1,"")</f>
        <v/>
      </c>
      <c r="AE580" s="1" t="str">
        <f>IF(AND(שבוע_בדילוג[[#This Row],[הווסת פעיל?]]&lt;&gt;"",B581=1),שבוע_בדילוג[[#This Row],[CycleNumber]],"")</f>
        <v/>
      </c>
      <c r="AF580" s="1" t="str">
        <f>IF(AND(שבוע_בדילוג[[#This Row],[הווסת פעיל?]]&lt;&gt;"",Y579=""),שבוע_בדילוג[[#This Row],[CycleNumber]],"")</f>
        <v/>
      </c>
      <c r="AG580" s="1" t="str">
        <f>IF(B581=1,"",IF(שבוע_בדילוג[[#This Row],[הווסת פעיל?]]=1,IF(שבוע_בדילוג[[#This Row],[וסת קבוע אחרון]]=F581,1,0),""))</f>
        <v/>
      </c>
      <c r="AH580" s="1" t="str">
        <f>IF(B581=1,"",IF(שבוע_בדילוג[[#This Row],[הווסת פעיל?]]=1,IF(OR(שבוע_בדילוג[[#This Row],[וסת קבוע אחרון]]=F581,F581=שבוע_בדילוג[[#This Row],[LengthofCycle]]),1,0),""))</f>
        <v/>
      </c>
      <c r="AI580" s="1" t="str">
        <f>IF(B581=1,"",IF(שבוע_בדילוג[[#This Row],[הווסת פעיל?]]=1,IF(OR(שבוע_בדילוג[[#This Row],[וסת קבוע אחרון]]=F581,F581=שבוע_בדילוג[[#This Row],[LengthofCycle]],AND(שבוע_בדילוג[[#This Row],[LengthofCycle]]&lt;&gt;שבוע_בדילוג[[#This Row],[וסת קבוע אחרון]],OR(F581=28,F581=29))),1,0),""))</f>
        <v/>
      </c>
      <c r="AJ580" s="1" t="str">
        <f>IF(AND(שבוע_בדילוג[[#This Row],[הווסת פעיל?]]=1,B581=1),1,"")</f>
        <v/>
      </c>
      <c r="AK580" s="4">
        <f>IF(AND(שבוע_בדילוג[[#This Row],[הווסת פעיל?]]&lt;&gt;1,B581&lt;&gt;1,B581&lt;&gt;""),IF(שבוע_בדילוג[[#This Row],[LengthofCycle]]=F581,1,0),"")</f>
        <v>0</v>
      </c>
      <c r="AL580" s="4">
        <f>IF(AND(שבוע_בדילוג[[#This Row],[הווסת פעיל?]]&lt;&gt;1,B581&lt;&gt;1,B581&lt;&gt;""),IF(OR(שבוע_בדילוג[[#This Row],[LengthofCycle]]=F581,F581=29),1,0),"")</f>
        <v>0</v>
      </c>
      <c r="AM580" s="4">
        <f>IF(AND(שבוע_בדילוג[[#This Row],[הווסת פעיל?]]&lt;&gt;1,B581&lt;&gt;1,B581&lt;&gt;""),IF(OR(שבוע_בדילוג[[#This Row],[LengthofCycle]]=F581,F581=29,F581=28),1,0),"")</f>
        <v>1</v>
      </c>
    </row>
    <row r="581" spans="1:39" x14ac:dyDescent="0.25">
      <c r="A581" s="1" t="s">
        <v>105</v>
      </c>
      <c r="B581" s="1">
        <v>10</v>
      </c>
      <c r="C581" s="1">
        <v>0</v>
      </c>
      <c r="D581" s="1">
        <v>1</v>
      </c>
      <c r="E581" s="1">
        <v>0</v>
      </c>
      <c r="F581" s="1">
        <v>28</v>
      </c>
      <c r="H581" s="1">
        <f>שבוע_בדילוג[[#This Row],[LengthofCycle]]+1</f>
        <v>29</v>
      </c>
      <c r="I581" s="1" t="str">
        <f>IF(IFERROR(LOOKUP(שבוע_בדילוג[[#This Row],[ClientID]],קביעויות[השבוע בדילוג]),FALSE)=שבוע_בדילוג[[#This Row],[ClientID]],1,"")</f>
        <v/>
      </c>
      <c r="J581" s="1" t="str">
        <f>IF(AND(שבוע_בדילוג[[#This Row],[CycleNumber]]&gt;1,OR(B582="",שבוע_בדילוג[[#This Row],[CycleNumber]]&gt;B580)),IF(OR(AND(שבוע_בדילוג[[#This Row],[LengthofCycle]]=29,F580=29),AND(שבוע_בדילוג[[#This Row],[LengthofCycle]]=36,F580=36)),1,""),"")</f>
        <v/>
      </c>
      <c r="K581" s="1" t="str">
        <f>IF(AND(שבוע_בדילוג[[#This Row],[וסת השבוע]]=1,J580=1,שבוע_בדילוג[[#This Row],[CycleNumber]]&gt;B580),1,"")</f>
        <v/>
      </c>
      <c r="L581" s="1" t="str">
        <f>IF(שבוע_בדילוג[[#This Row],[CycleNumber]]=1,"",IF(שבוע_בדילוג[[#This Row],[וסת השבוע]]=1,0,IF(L580="","",IF(L580=0,IF(שבוע_בדילוג[[#This Row],[LengthofCycle]]=29,0,1),IF(L580=1,IF(שבוע_בדילוג[[#This Row],[LengthofCycle]]+F580=29*2,0,2),IF(L580=2,IF(שבוע_בדילוג[[#This Row],[LengthofCycle]]+F580+F579=29*3,0,3),""))))))</f>
        <v/>
      </c>
      <c r="M581" s="1" t="str">
        <f>IF(שבוע_בדילוג[[#This Row],[וסת השבוע]]=1,IF(שבוע_בדילוג[[#This Row],[וסת השבוע וההפלגה ביחד]]=1,M580+1,0),IF(AND(שבוע_בדילוג[[#This Row],[CycleNumber]]&gt;B580,שבוע_בדילוג[[#This Row],[CycleNumber]]&gt;1),IF(שבוע_בדילוג[[#This Row],[וסת השבוע פעיל?]]&lt;&gt;"",M580+1,""),""))</f>
        <v/>
      </c>
      <c r="N581" s="1" t="str">
        <f>IF(שבוע_בדילוג[[#This Row],[וסת השבוע פעיל?2]]="","",IF(AND(שבוע_בדילוג[[#This Row],[וסת השבוע פעיל?]]&lt;&gt;"",שבוע_בדילוג[[#This Row],[CycleNumber]]&lt;B582,B582&lt;&gt;"",שבוע_בדילוג[[#This Row],[וסת השבוע פעיל?]]&lt;3),IF(L582=0,IF(AND(שבוע_בדילוג[[#This Row],[וסת השבוע פעיל?]]&gt;0,J582=1),0,1),0),""))</f>
        <v/>
      </c>
      <c r="O581" s="1" t="str">
        <f t="shared" si="56"/>
        <v/>
      </c>
      <c r="P581" s="1" t="str">
        <f>IF(AND(שבוע_בדילוג[[#This Row],[חיזוי - שבוע]]=1,K582=1),1,"")</f>
        <v/>
      </c>
      <c r="Q581" s="1" t="str">
        <f>IF(AND(שבוע_בדילוג[[#This Row],[וסת השבוע פעיל?]]&lt;3,OR(שבוע_בדילוג[[#This Row],[CycleNumber]]&gt;B582,B582="")),1,"")</f>
        <v/>
      </c>
      <c r="R581" s="1" t="str">
        <f>IF(AND(שבוע_בדילוג[[#This Row],[חיזוי - שבוע]]&lt;&gt;"",שבוע_בדילוג[[#This Row],[וסת השבוע פעיל?2]]=""),1,"")</f>
        <v/>
      </c>
      <c r="S581" s="1" t="str">
        <f>IF(שבוע_בדילוג[[#This Row],[האישה קבעה וסת שבוע בדילוג?]]=1,IF(שבוע_בדילוג[[#This Row],[וסת השבוע פעיל?]]&lt;3,1,0),"")</f>
        <v/>
      </c>
      <c r="T5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1" s="1">
        <f t="shared" si="57"/>
        <v>0</v>
      </c>
      <c r="V581" s="1">
        <f t="shared" si="58"/>
        <v>0</v>
      </c>
      <c r="W581" s="1">
        <f t="shared" si="59"/>
        <v>0</v>
      </c>
      <c r="X581" s="1" t="str">
        <f>IF(שבוע_בדילוג[[#This Row],[3 הפלגות זהות]]="","",IF(שבוע_בדילוג[[#This Row],[3 הפלגות זהות]]=1,שבוע_בדילוג[[#This Row],[LengthofCycle]],X580))</f>
        <v/>
      </c>
      <c r="Z581" s="1" t="str">
        <f>IF(OR(שבוע_בדילוג[[#This Row],[הווסת פעיל?]]=0,שבוע_בדילוג[[#This Row],[הווסת פעיל?]]=""),"",SUM(Z580,שבוע_בדילוג[[#This Row],[הווסת פעיל?]]))</f>
        <v/>
      </c>
      <c r="AA581" s="1" t="str">
        <f>IF(AND(שבוע_בדילוג[[#This Row],[כמה מחזורים עד עקירה]]&lt;&gt;"",Z582=""),שבוע_בדילוג[[#This Row],[כמה מחזורים עד עקירה]],"")</f>
        <v/>
      </c>
      <c r="AB581" s="1" t="str">
        <f>IF(AND(שבוע_בדילוג[[#This Row],[הווסת פעיל?]]=1,שבוע_בדילוג[[#This Row],[וסת קבוע אחרון]]&lt;&gt;X580),שבוע_בדילוג[[#This Row],[וסת קבוע אחרון]],"")</f>
        <v/>
      </c>
      <c r="AC581" s="1" t="str">
        <f>IF(AND(שבוע_בדילוג[[#This Row],[הווסת פעיל?]]=1,Y580=0,שבוע_בדילוג[[#This Row],[וסת קבוע אחרון]]=X580),שבוע_בדילוג[[#This Row],[וסת קבוע אחרון]],"")</f>
        <v/>
      </c>
      <c r="AD581" s="1" t="str">
        <f>IF(AND(שבוע_בדילוג[[#This Row],[הווסת פעיל?]]=1,Y580=0,שבוע_בדילוג[[#This Row],[וסת קבוע אחרון]]&lt;&gt;X580),1,"")</f>
        <v/>
      </c>
      <c r="AE581" s="1" t="str">
        <f>IF(AND(שבוע_בדילוג[[#This Row],[הווסת פעיל?]]&lt;&gt;"",B582=1),שבוע_בדילוג[[#This Row],[CycleNumber]],"")</f>
        <v/>
      </c>
      <c r="AF581" s="1" t="str">
        <f>IF(AND(שבוע_בדילוג[[#This Row],[הווסת פעיל?]]&lt;&gt;"",Y580=""),שבוע_בדילוג[[#This Row],[CycleNumber]],"")</f>
        <v/>
      </c>
      <c r="AG581" s="1" t="str">
        <f>IF(B582=1,"",IF(שבוע_בדילוג[[#This Row],[הווסת פעיל?]]=1,IF(שבוע_בדילוג[[#This Row],[וסת קבוע אחרון]]=F582,1,0),""))</f>
        <v/>
      </c>
      <c r="AH581" s="1" t="str">
        <f>IF(B582=1,"",IF(שבוע_בדילוג[[#This Row],[הווסת פעיל?]]=1,IF(OR(שבוע_בדילוג[[#This Row],[וסת קבוע אחרון]]=F582,F582=שבוע_בדילוג[[#This Row],[LengthofCycle]]),1,0),""))</f>
        <v/>
      </c>
      <c r="AI581" s="1" t="str">
        <f>IF(B582=1,"",IF(שבוע_בדילוג[[#This Row],[הווסת פעיל?]]=1,IF(OR(שבוע_בדילוג[[#This Row],[וסת קבוע אחרון]]=F582,F582=שבוע_בדילוג[[#This Row],[LengthofCycle]],AND(שבוע_בדילוג[[#This Row],[LengthofCycle]]&lt;&gt;שבוע_בדילוג[[#This Row],[וסת קבוע אחרון]],OR(F582=28,F582=29))),1,0),""))</f>
        <v/>
      </c>
      <c r="AJ581" s="1" t="str">
        <f>IF(AND(שבוע_בדילוג[[#This Row],[הווסת פעיל?]]=1,B582=1),1,"")</f>
        <v/>
      </c>
      <c r="AK581" s="4">
        <f>IF(AND(שבוע_בדילוג[[#This Row],[הווסת פעיל?]]&lt;&gt;1,B582&lt;&gt;1,B582&lt;&gt;""),IF(שבוע_בדילוג[[#This Row],[LengthofCycle]]=F582,1,0),"")</f>
        <v>0</v>
      </c>
      <c r="AL581" s="4">
        <f>IF(AND(שבוע_בדילוג[[#This Row],[הווסת פעיל?]]&lt;&gt;1,B582&lt;&gt;1,B582&lt;&gt;""),IF(OR(שבוע_בדילוג[[#This Row],[LengthofCycle]]=F582,F582=29),1,0),"")</f>
        <v>0</v>
      </c>
      <c r="AM581" s="4">
        <f>IF(AND(שבוע_בדילוג[[#This Row],[הווסת פעיל?]]&lt;&gt;1,B582&lt;&gt;1,B582&lt;&gt;""),IF(OR(שבוע_בדילוג[[#This Row],[LengthofCycle]]=F582,F582=29,F582=28),1,0),"")</f>
        <v>0</v>
      </c>
    </row>
    <row r="582" spans="1:39" x14ac:dyDescent="0.25">
      <c r="A582" s="1" t="s">
        <v>105</v>
      </c>
      <c r="B582" s="1">
        <v>11</v>
      </c>
      <c r="C582" s="1">
        <v>0</v>
      </c>
      <c r="D582" s="1">
        <v>1</v>
      </c>
      <c r="E582" s="1">
        <v>0</v>
      </c>
      <c r="F582" s="1">
        <v>27</v>
      </c>
      <c r="H582" s="1">
        <f>שבוע_בדילוג[[#This Row],[LengthofCycle]]+1</f>
        <v>28</v>
      </c>
      <c r="I582" s="1" t="str">
        <f>IF(IFERROR(LOOKUP(שבוע_בדילוג[[#This Row],[ClientID]],קביעויות[השבוע בדילוג]),FALSE)=שבוע_בדילוג[[#This Row],[ClientID]],1,"")</f>
        <v/>
      </c>
      <c r="J582" s="1" t="str">
        <f>IF(AND(שבוע_בדילוג[[#This Row],[CycleNumber]]&gt;1,OR(B583="",שבוע_בדילוג[[#This Row],[CycleNumber]]&gt;B581)),IF(OR(AND(שבוע_בדילוג[[#This Row],[LengthofCycle]]=29,F581=29),AND(שבוע_בדילוג[[#This Row],[LengthofCycle]]=36,F581=36)),1,""),"")</f>
        <v/>
      </c>
      <c r="K582" s="1" t="str">
        <f>IF(AND(שבוע_בדילוג[[#This Row],[וסת השבוע]]=1,J581=1,שבוע_בדילוג[[#This Row],[CycleNumber]]&gt;B581),1,"")</f>
        <v/>
      </c>
      <c r="L582" s="1" t="str">
        <f>IF(שבוע_בדילוג[[#This Row],[CycleNumber]]=1,"",IF(שבוע_בדילוג[[#This Row],[וסת השבוע]]=1,0,IF(L581="","",IF(L581=0,IF(שבוע_בדילוג[[#This Row],[LengthofCycle]]=29,0,1),IF(L581=1,IF(שבוע_בדילוג[[#This Row],[LengthofCycle]]+F581=29*2,0,2),IF(L581=2,IF(שבוע_בדילוג[[#This Row],[LengthofCycle]]+F581+F580=29*3,0,3),""))))))</f>
        <v/>
      </c>
      <c r="M582" s="1" t="str">
        <f>IF(שבוע_בדילוג[[#This Row],[וסת השבוע]]=1,IF(שבוע_בדילוג[[#This Row],[וסת השבוע וההפלגה ביחד]]=1,M581+1,0),IF(AND(שבוע_בדילוג[[#This Row],[CycleNumber]]&gt;B581,שבוע_בדילוג[[#This Row],[CycleNumber]]&gt;1),IF(שבוע_בדילוג[[#This Row],[וסת השבוע פעיל?]]&lt;&gt;"",M581+1,""),""))</f>
        <v/>
      </c>
      <c r="N582" s="1" t="str">
        <f>IF(שבוע_בדילוג[[#This Row],[וסת השבוע פעיל?2]]="","",IF(AND(שבוע_בדילוג[[#This Row],[וסת השבוע פעיל?]]&lt;&gt;"",שבוע_בדילוג[[#This Row],[CycleNumber]]&lt;B583,B583&lt;&gt;"",שבוע_בדילוג[[#This Row],[וסת השבוע פעיל?]]&lt;3),IF(L583=0,IF(AND(שבוע_בדילוג[[#This Row],[וסת השבוע פעיל?]]&gt;0,J583=1),0,1),0),""))</f>
        <v/>
      </c>
      <c r="O582" s="1" t="str">
        <f t="shared" si="56"/>
        <v/>
      </c>
      <c r="P582" s="1" t="str">
        <f>IF(AND(שבוע_בדילוג[[#This Row],[חיזוי - שבוע]]=1,K583=1),1,"")</f>
        <v/>
      </c>
      <c r="Q582" s="1" t="str">
        <f>IF(AND(שבוע_בדילוג[[#This Row],[וסת השבוע פעיל?]]&lt;3,OR(שבוע_בדילוג[[#This Row],[CycleNumber]]&gt;B583,B583="")),1,"")</f>
        <v/>
      </c>
      <c r="R582" s="1" t="str">
        <f>IF(AND(שבוע_בדילוג[[#This Row],[חיזוי - שבוע]]&lt;&gt;"",שבוע_בדילוג[[#This Row],[וסת השבוע פעיל?2]]=""),1,"")</f>
        <v/>
      </c>
      <c r="S582" s="1" t="str">
        <f>IF(שבוע_בדילוג[[#This Row],[האישה קבעה וסת שבוע בדילוג?]]=1,IF(שבוע_בדילוג[[#This Row],[וסת השבוע פעיל?]]&lt;3,1,0),"")</f>
        <v/>
      </c>
      <c r="T5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2" s="1">
        <f t="shared" si="57"/>
        <v>0</v>
      </c>
      <c r="V582" s="1">
        <f t="shared" si="58"/>
        <v>0</v>
      </c>
      <c r="W582" s="1">
        <f t="shared" si="59"/>
        <v>0</v>
      </c>
      <c r="X582" s="1" t="str">
        <f>IF(שבוע_בדילוג[[#This Row],[3 הפלגות זהות]]="","",IF(שבוע_בדילוג[[#This Row],[3 הפלגות זהות]]=1,שבוע_בדילוג[[#This Row],[LengthofCycle]],X581))</f>
        <v/>
      </c>
      <c r="Z582" s="1" t="str">
        <f>IF(OR(שבוע_בדילוג[[#This Row],[הווסת פעיל?]]=0,שבוע_בדילוג[[#This Row],[הווסת פעיל?]]=""),"",SUM(Z581,שבוע_בדילוג[[#This Row],[הווסת פעיל?]]))</f>
        <v/>
      </c>
      <c r="AA582" s="1" t="str">
        <f>IF(AND(שבוע_בדילוג[[#This Row],[כמה מחזורים עד עקירה]]&lt;&gt;"",Z583=""),שבוע_בדילוג[[#This Row],[כמה מחזורים עד עקירה]],"")</f>
        <v/>
      </c>
      <c r="AB582" s="1" t="str">
        <f>IF(AND(שבוע_בדילוג[[#This Row],[הווסת פעיל?]]=1,שבוע_בדילוג[[#This Row],[וסת קבוע אחרון]]&lt;&gt;X581),שבוע_בדילוג[[#This Row],[וסת קבוע אחרון]],"")</f>
        <v/>
      </c>
      <c r="AC582" s="1" t="str">
        <f>IF(AND(שבוע_בדילוג[[#This Row],[הווסת פעיל?]]=1,Y581=0,שבוע_בדילוג[[#This Row],[וסת קבוע אחרון]]=X581),שבוע_בדילוג[[#This Row],[וסת קבוע אחרון]],"")</f>
        <v/>
      </c>
      <c r="AD582" s="1" t="str">
        <f>IF(AND(שבוע_בדילוג[[#This Row],[הווסת פעיל?]]=1,Y581=0,שבוע_בדילוג[[#This Row],[וסת קבוע אחרון]]&lt;&gt;X581),1,"")</f>
        <v/>
      </c>
      <c r="AE582" s="1" t="str">
        <f>IF(AND(שבוע_בדילוג[[#This Row],[הווסת פעיל?]]&lt;&gt;"",B583=1),שבוע_בדילוג[[#This Row],[CycleNumber]],"")</f>
        <v/>
      </c>
      <c r="AF582" s="1" t="str">
        <f>IF(AND(שבוע_בדילוג[[#This Row],[הווסת פעיל?]]&lt;&gt;"",Y581=""),שבוע_בדילוג[[#This Row],[CycleNumber]],"")</f>
        <v/>
      </c>
      <c r="AG582" s="1" t="str">
        <f>IF(B583=1,"",IF(שבוע_בדילוג[[#This Row],[הווסת פעיל?]]=1,IF(שבוע_בדילוג[[#This Row],[וסת קבוע אחרון]]=F583,1,0),""))</f>
        <v/>
      </c>
      <c r="AH582" s="1" t="str">
        <f>IF(B583=1,"",IF(שבוע_בדילוג[[#This Row],[הווסת פעיל?]]=1,IF(OR(שבוע_בדילוג[[#This Row],[וסת קבוע אחרון]]=F583,F583=שבוע_בדילוג[[#This Row],[LengthofCycle]]),1,0),""))</f>
        <v/>
      </c>
      <c r="AI582" s="1" t="str">
        <f>IF(B583=1,"",IF(שבוע_בדילוג[[#This Row],[הווסת פעיל?]]=1,IF(OR(שבוע_בדילוג[[#This Row],[וסת קבוע אחרון]]=F583,F583=שבוע_בדילוג[[#This Row],[LengthofCycle]],AND(שבוע_בדילוג[[#This Row],[LengthofCycle]]&lt;&gt;שבוע_בדילוג[[#This Row],[וסת קבוע אחרון]],OR(F583=28,F583=29))),1,0),""))</f>
        <v/>
      </c>
      <c r="AJ582" s="1" t="str">
        <f>IF(AND(שבוע_בדילוג[[#This Row],[הווסת פעיל?]]=1,B583=1),1,"")</f>
        <v/>
      </c>
      <c r="AK582" s="4">
        <f>IF(AND(שבוע_בדילוג[[#This Row],[הווסת פעיל?]]&lt;&gt;1,B583&lt;&gt;1,B583&lt;&gt;""),IF(שבוע_בדילוג[[#This Row],[LengthofCycle]]=F583,1,0),"")</f>
        <v>0</v>
      </c>
      <c r="AL582" s="4">
        <f>IF(AND(שבוע_בדילוג[[#This Row],[הווסת פעיל?]]&lt;&gt;1,B583&lt;&gt;1,B583&lt;&gt;""),IF(OR(שבוע_בדילוג[[#This Row],[LengthofCycle]]=F583,F583=29),1,0),"")</f>
        <v>0</v>
      </c>
      <c r="AM582" s="4">
        <f>IF(AND(שבוע_בדילוג[[#This Row],[הווסת פעיל?]]&lt;&gt;1,B583&lt;&gt;1,B583&lt;&gt;""),IF(OR(שבוע_בדילוג[[#This Row],[LengthofCycle]]=F583,F583=29,F583=28),1,0),"")</f>
        <v>1</v>
      </c>
    </row>
    <row r="583" spans="1:39" x14ac:dyDescent="0.25">
      <c r="A583" s="1" t="s">
        <v>105</v>
      </c>
      <c r="B583" s="1">
        <v>12</v>
      </c>
      <c r="C583" s="1">
        <v>0</v>
      </c>
      <c r="D583" s="1">
        <v>1</v>
      </c>
      <c r="E583" s="1">
        <v>0</v>
      </c>
      <c r="F583" s="1">
        <v>28</v>
      </c>
      <c r="H583" s="1">
        <f>שבוע_בדילוג[[#This Row],[LengthofCycle]]+1</f>
        <v>29</v>
      </c>
      <c r="I583" s="1" t="str">
        <f>IF(IFERROR(LOOKUP(שבוע_בדילוג[[#This Row],[ClientID]],קביעויות[השבוע בדילוג]),FALSE)=שבוע_בדילוג[[#This Row],[ClientID]],1,"")</f>
        <v/>
      </c>
      <c r="J583" s="1" t="str">
        <f>IF(AND(שבוע_בדילוג[[#This Row],[CycleNumber]]&gt;1,OR(B584="",שבוע_בדילוג[[#This Row],[CycleNumber]]&gt;B582)),IF(OR(AND(שבוע_בדילוג[[#This Row],[LengthofCycle]]=29,F582=29),AND(שבוע_בדילוג[[#This Row],[LengthofCycle]]=36,F582=36)),1,""),"")</f>
        <v/>
      </c>
      <c r="K583" s="1" t="str">
        <f>IF(AND(שבוע_בדילוג[[#This Row],[וסת השבוע]]=1,J582=1,שבוע_בדילוג[[#This Row],[CycleNumber]]&gt;B582),1,"")</f>
        <v/>
      </c>
      <c r="L583" s="1" t="str">
        <f>IF(שבוע_בדילוג[[#This Row],[CycleNumber]]=1,"",IF(שבוע_בדילוג[[#This Row],[וסת השבוע]]=1,0,IF(L582="","",IF(L582=0,IF(שבוע_בדילוג[[#This Row],[LengthofCycle]]=29,0,1),IF(L582=1,IF(שבוע_בדילוג[[#This Row],[LengthofCycle]]+F582=29*2,0,2),IF(L582=2,IF(שבוע_בדילוג[[#This Row],[LengthofCycle]]+F582+F581=29*3,0,3),""))))))</f>
        <v/>
      </c>
      <c r="M583" s="1" t="str">
        <f>IF(שבוע_בדילוג[[#This Row],[וסת השבוע]]=1,IF(שבוע_בדילוג[[#This Row],[וסת השבוע וההפלגה ביחד]]=1,M582+1,0),IF(AND(שבוע_בדילוג[[#This Row],[CycleNumber]]&gt;B582,שבוע_בדילוג[[#This Row],[CycleNumber]]&gt;1),IF(שבוע_בדילוג[[#This Row],[וסת השבוע פעיל?]]&lt;&gt;"",M582+1,""),""))</f>
        <v/>
      </c>
      <c r="N583" s="1" t="str">
        <f>IF(שבוע_בדילוג[[#This Row],[וסת השבוע פעיל?2]]="","",IF(AND(שבוע_בדילוג[[#This Row],[וסת השבוע פעיל?]]&lt;&gt;"",שבוע_בדילוג[[#This Row],[CycleNumber]]&lt;B584,B584&lt;&gt;"",שבוע_בדילוג[[#This Row],[וסת השבוע פעיל?]]&lt;3),IF(L584=0,IF(AND(שבוע_בדילוג[[#This Row],[וסת השבוע פעיל?]]&gt;0,J584=1),0,1),0),""))</f>
        <v/>
      </c>
      <c r="O583" s="1" t="str">
        <f t="shared" si="56"/>
        <v/>
      </c>
      <c r="P583" s="1" t="str">
        <f>IF(AND(שבוע_בדילוג[[#This Row],[חיזוי - שבוע]]=1,K584=1),1,"")</f>
        <v/>
      </c>
      <c r="Q583" s="1" t="str">
        <f>IF(AND(שבוע_בדילוג[[#This Row],[וסת השבוע פעיל?]]&lt;3,OR(שבוע_בדילוג[[#This Row],[CycleNumber]]&gt;B584,B584="")),1,"")</f>
        <v/>
      </c>
      <c r="R583" s="1" t="str">
        <f>IF(AND(שבוע_בדילוג[[#This Row],[חיזוי - שבוע]]&lt;&gt;"",שבוע_בדילוג[[#This Row],[וסת השבוע פעיל?2]]=""),1,"")</f>
        <v/>
      </c>
      <c r="S583" s="1" t="str">
        <f>IF(שבוע_בדילוג[[#This Row],[האישה קבעה וסת שבוע בדילוג?]]=1,IF(שבוע_בדילוג[[#This Row],[וסת השבוע פעיל?]]&lt;3,1,0),"")</f>
        <v/>
      </c>
      <c r="T5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3" s="1">
        <f t="shared" si="57"/>
        <v>0</v>
      </c>
      <c r="V583" s="1">
        <f t="shared" si="58"/>
        <v>0</v>
      </c>
      <c r="W583" s="1">
        <f t="shared" si="59"/>
        <v>0</v>
      </c>
      <c r="X583" s="1" t="str">
        <f>IF(שבוע_בדילוג[[#This Row],[3 הפלגות זהות]]="","",IF(שבוע_בדילוג[[#This Row],[3 הפלגות זהות]]=1,שבוע_בדילוג[[#This Row],[LengthofCycle]],X582))</f>
        <v/>
      </c>
      <c r="Z583" s="1" t="str">
        <f>IF(OR(שבוע_בדילוג[[#This Row],[הווסת פעיל?]]=0,שבוע_בדילוג[[#This Row],[הווסת פעיל?]]=""),"",SUM(Z582,שבוע_בדילוג[[#This Row],[הווסת פעיל?]]))</f>
        <v/>
      </c>
      <c r="AA583" s="1" t="str">
        <f>IF(AND(שבוע_בדילוג[[#This Row],[כמה מחזורים עד עקירה]]&lt;&gt;"",Z584=""),שבוע_בדילוג[[#This Row],[כמה מחזורים עד עקירה]],"")</f>
        <v/>
      </c>
      <c r="AB583" s="1" t="str">
        <f>IF(AND(שבוע_בדילוג[[#This Row],[הווסת פעיל?]]=1,שבוע_בדילוג[[#This Row],[וסת קבוע אחרון]]&lt;&gt;X582),שבוע_בדילוג[[#This Row],[וסת קבוע אחרון]],"")</f>
        <v/>
      </c>
      <c r="AC583" s="1" t="str">
        <f>IF(AND(שבוע_בדילוג[[#This Row],[הווסת פעיל?]]=1,Y582=0,שבוע_בדילוג[[#This Row],[וסת קבוע אחרון]]=X582),שבוע_בדילוג[[#This Row],[וסת קבוע אחרון]],"")</f>
        <v/>
      </c>
      <c r="AD583" s="1" t="str">
        <f>IF(AND(שבוע_בדילוג[[#This Row],[הווסת פעיל?]]=1,Y582=0,שבוע_בדילוג[[#This Row],[וסת קבוע אחרון]]&lt;&gt;X582),1,"")</f>
        <v/>
      </c>
      <c r="AE583" s="1" t="str">
        <f>IF(AND(שבוע_בדילוג[[#This Row],[הווסת פעיל?]]&lt;&gt;"",B584=1),שבוע_בדילוג[[#This Row],[CycleNumber]],"")</f>
        <v/>
      </c>
      <c r="AF583" s="1" t="str">
        <f>IF(AND(שבוע_בדילוג[[#This Row],[הווסת פעיל?]]&lt;&gt;"",Y582=""),שבוע_בדילוג[[#This Row],[CycleNumber]],"")</f>
        <v/>
      </c>
      <c r="AG583" s="1" t="str">
        <f>IF(B584=1,"",IF(שבוע_בדילוג[[#This Row],[הווסת פעיל?]]=1,IF(שבוע_בדילוג[[#This Row],[וסת קבוע אחרון]]=F584,1,0),""))</f>
        <v/>
      </c>
      <c r="AH583" s="1" t="str">
        <f>IF(B584=1,"",IF(שבוע_בדילוג[[#This Row],[הווסת פעיל?]]=1,IF(OR(שבוע_בדילוג[[#This Row],[וסת קבוע אחרון]]=F584,F584=שבוע_בדילוג[[#This Row],[LengthofCycle]]),1,0),""))</f>
        <v/>
      </c>
      <c r="AI583" s="1" t="str">
        <f>IF(B584=1,"",IF(שבוע_בדילוג[[#This Row],[הווסת פעיל?]]=1,IF(OR(שבוע_בדילוג[[#This Row],[וסת קבוע אחרון]]=F584,F584=שבוע_בדילוג[[#This Row],[LengthofCycle]],AND(שבוע_בדילוג[[#This Row],[LengthofCycle]]&lt;&gt;שבוע_בדילוג[[#This Row],[וסת קבוע אחרון]],OR(F584=28,F584=29))),1,0),""))</f>
        <v/>
      </c>
      <c r="AJ583" s="1" t="str">
        <f>IF(AND(שבוע_בדילוג[[#This Row],[הווסת פעיל?]]=1,B584=1),1,"")</f>
        <v/>
      </c>
      <c r="AK583" s="4">
        <f>IF(AND(שבוע_בדילוג[[#This Row],[הווסת פעיל?]]&lt;&gt;1,B584&lt;&gt;1,B584&lt;&gt;""),IF(שבוע_בדילוג[[#This Row],[LengthofCycle]]=F584,1,0),"")</f>
        <v>0</v>
      </c>
      <c r="AL583" s="4">
        <f>IF(AND(שבוע_בדילוג[[#This Row],[הווסת פעיל?]]&lt;&gt;1,B584&lt;&gt;1,B584&lt;&gt;""),IF(OR(שבוע_בדילוג[[#This Row],[LengthofCycle]]=F584,F584=29),1,0),"")</f>
        <v>0</v>
      </c>
      <c r="AM583" s="4">
        <f>IF(AND(שבוע_בדילוג[[#This Row],[הווסת פעיל?]]&lt;&gt;1,B584&lt;&gt;1,B584&lt;&gt;""),IF(OR(שבוע_בדילוג[[#This Row],[LengthofCycle]]=F584,F584=29,F584=28),1,0),"")</f>
        <v>0</v>
      </c>
    </row>
    <row r="584" spans="1:39" x14ac:dyDescent="0.25">
      <c r="A584" s="1" t="s">
        <v>105</v>
      </c>
      <c r="B584" s="1">
        <v>13</v>
      </c>
      <c r="C584" s="1">
        <v>0</v>
      </c>
      <c r="D584" s="1">
        <v>1</v>
      </c>
      <c r="E584" s="1">
        <v>0</v>
      </c>
      <c r="F584" s="1">
        <v>27</v>
      </c>
      <c r="H584" s="1">
        <f>שבוע_בדילוג[[#This Row],[LengthofCycle]]+1</f>
        <v>28</v>
      </c>
      <c r="I584" s="1" t="str">
        <f>IF(IFERROR(LOOKUP(שבוע_בדילוג[[#This Row],[ClientID]],קביעויות[השבוע בדילוג]),FALSE)=שבוע_בדילוג[[#This Row],[ClientID]],1,"")</f>
        <v/>
      </c>
      <c r="J584" s="1" t="str">
        <f>IF(AND(שבוע_בדילוג[[#This Row],[CycleNumber]]&gt;1,OR(B585="",שבוע_בדילוג[[#This Row],[CycleNumber]]&gt;B583)),IF(OR(AND(שבוע_בדילוג[[#This Row],[LengthofCycle]]=29,F583=29),AND(שבוע_בדילוג[[#This Row],[LengthofCycle]]=36,F583=36)),1,""),"")</f>
        <v/>
      </c>
      <c r="K584" s="1" t="str">
        <f>IF(AND(שבוע_בדילוג[[#This Row],[וסת השבוע]]=1,J583=1,שבוע_בדילוג[[#This Row],[CycleNumber]]&gt;B583),1,"")</f>
        <v/>
      </c>
      <c r="L584" s="1" t="str">
        <f>IF(שבוע_בדילוג[[#This Row],[CycleNumber]]=1,"",IF(שבוע_בדילוג[[#This Row],[וסת השבוע]]=1,0,IF(L583="","",IF(L583=0,IF(שבוע_בדילוג[[#This Row],[LengthofCycle]]=29,0,1),IF(L583=1,IF(שבוע_בדילוג[[#This Row],[LengthofCycle]]+F583=29*2,0,2),IF(L583=2,IF(שבוע_בדילוג[[#This Row],[LengthofCycle]]+F583+F582=29*3,0,3),""))))))</f>
        <v/>
      </c>
      <c r="M584" s="1" t="str">
        <f>IF(שבוע_בדילוג[[#This Row],[וסת השבוע]]=1,IF(שבוע_בדילוג[[#This Row],[וסת השבוע וההפלגה ביחד]]=1,M583+1,0),IF(AND(שבוע_בדילוג[[#This Row],[CycleNumber]]&gt;B583,שבוע_בדילוג[[#This Row],[CycleNumber]]&gt;1),IF(שבוע_בדילוג[[#This Row],[וסת השבוע פעיל?]]&lt;&gt;"",M583+1,""),""))</f>
        <v/>
      </c>
      <c r="N584" s="1" t="str">
        <f>IF(שבוע_בדילוג[[#This Row],[וסת השבוע פעיל?2]]="","",IF(AND(שבוע_בדילוג[[#This Row],[וסת השבוע פעיל?]]&lt;&gt;"",שבוע_בדילוג[[#This Row],[CycleNumber]]&lt;B585,B585&lt;&gt;"",שבוע_בדילוג[[#This Row],[וסת השבוע פעיל?]]&lt;3),IF(L585=0,IF(AND(שבוע_בדילוג[[#This Row],[וסת השבוע פעיל?]]&gt;0,J585=1),0,1),0),""))</f>
        <v/>
      </c>
      <c r="O584" s="1" t="str">
        <f t="shared" si="56"/>
        <v/>
      </c>
      <c r="P584" s="1" t="str">
        <f>IF(AND(שבוע_בדילוג[[#This Row],[חיזוי - שבוע]]=1,K585=1),1,"")</f>
        <v/>
      </c>
      <c r="Q584" s="1" t="str">
        <f>IF(AND(שבוע_בדילוג[[#This Row],[וסת השבוע פעיל?]]&lt;3,OR(שבוע_בדילוג[[#This Row],[CycleNumber]]&gt;B585,B585="")),1,"")</f>
        <v/>
      </c>
      <c r="R584" s="1" t="str">
        <f>IF(AND(שבוע_בדילוג[[#This Row],[חיזוי - שבוע]]&lt;&gt;"",שבוע_בדילוג[[#This Row],[וסת השבוע פעיל?2]]=""),1,"")</f>
        <v/>
      </c>
      <c r="S584" s="1" t="str">
        <f>IF(שבוע_בדילוג[[#This Row],[האישה קבעה וסת שבוע בדילוג?]]=1,IF(שבוע_בדילוג[[#This Row],[וסת השבוע פעיל?]]&lt;3,1,0),"")</f>
        <v/>
      </c>
      <c r="T5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4" s="1">
        <f t="shared" si="57"/>
        <v>0</v>
      </c>
      <c r="V584" s="1">
        <f t="shared" si="58"/>
        <v>0</v>
      </c>
      <c r="W584" s="1">
        <f t="shared" si="59"/>
        <v>0</v>
      </c>
      <c r="X584" s="1" t="str">
        <f>IF(שבוע_בדילוג[[#This Row],[3 הפלגות זהות]]="","",IF(שבוע_בדילוג[[#This Row],[3 הפלגות זהות]]=1,שבוע_בדילוג[[#This Row],[LengthofCycle]],X583))</f>
        <v/>
      </c>
      <c r="Z584" s="1" t="str">
        <f>IF(OR(שבוע_בדילוג[[#This Row],[הווסת פעיל?]]=0,שבוע_בדילוג[[#This Row],[הווסת פעיל?]]=""),"",SUM(Z583,שבוע_בדילוג[[#This Row],[הווסת פעיל?]]))</f>
        <v/>
      </c>
      <c r="AA584" s="1" t="str">
        <f>IF(AND(שבוע_בדילוג[[#This Row],[כמה מחזורים עד עקירה]]&lt;&gt;"",Z585=""),שבוע_בדילוג[[#This Row],[כמה מחזורים עד עקירה]],"")</f>
        <v/>
      </c>
      <c r="AB584" s="1" t="str">
        <f>IF(AND(שבוע_בדילוג[[#This Row],[הווסת פעיל?]]=1,שבוע_בדילוג[[#This Row],[וסת קבוע אחרון]]&lt;&gt;X583),שבוע_בדילוג[[#This Row],[וסת קבוע אחרון]],"")</f>
        <v/>
      </c>
      <c r="AC584" s="1" t="str">
        <f>IF(AND(שבוע_בדילוג[[#This Row],[הווסת פעיל?]]=1,Y583=0,שבוע_בדילוג[[#This Row],[וסת קבוע אחרון]]=X583),שבוע_בדילוג[[#This Row],[וסת קבוע אחרון]],"")</f>
        <v/>
      </c>
      <c r="AD584" s="1" t="str">
        <f>IF(AND(שבוע_בדילוג[[#This Row],[הווסת פעיל?]]=1,Y583=0,שבוע_בדילוג[[#This Row],[וסת קבוע אחרון]]&lt;&gt;X583),1,"")</f>
        <v/>
      </c>
      <c r="AE584" s="1" t="str">
        <f>IF(AND(שבוע_בדילוג[[#This Row],[הווסת פעיל?]]&lt;&gt;"",B585=1),שבוע_בדילוג[[#This Row],[CycleNumber]],"")</f>
        <v/>
      </c>
      <c r="AF584" s="1" t="str">
        <f>IF(AND(שבוע_בדילוג[[#This Row],[הווסת פעיל?]]&lt;&gt;"",Y583=""),שבוע_בדילוג[[#This Row],[CycleNumber]],"")</f>
        <v/>
      </c>
      <c r="AG584" s="1" t="str">
        <f>IF(B585=1,"",IF(שבוע_בדילוג[[#This Row],[הווסת פעיל?]]=1,IF(שבוע_בדילוג[[#This Row],[וסת קבוע אחרון]]=F585,1,0),""))</f>
        <v/>
      </c>
      <c r="AH584" s="1" t="str">
        <f>IF(B585=1,"",IF(שבוע_בדילוג[[#This Row],[הווסת פעיל?]]=1,IF(OR(שבוע_בדילוג[[#This Row],[וסת קבוע אחרון]]=F585,F585=שבוע_בדילוג[[#This Row],[LengthofCycle]]),1,0),""))</f>
        <v/>
      </c>
      <c r="AI584" s="1" t="str">
        <f>IF(B585=1,"",IF(שבוע_בדילוג[[#This Row],[הווסת פעיל?]]=1,IF(OR(שבוע_בדילוג[[#This Row],[וסת קבוע אחרון]]=F585,F585=שבוע_בדילוג[[#This Row],[LengthofCycle]],AND(שבוע_בדילוג[[#This Row],[LengthofCycle]]&lt;&gt;שבוע_בדילוג[[#This Row],[וסת קבוע אחרון]],OR(F585=28,F585=29))),1,0),""))</f>
        <v/>
      </c>
      <c r="AJ584" s="1" t="str">
        <f>IF(AND(שבוע_בדילוג[[#This Row],[הווסת פעיל?]]=1,B585=1),1,"")</f>
        <v/>
      </c>
      <c r="AK584" s="4" t="str">
        <f>IF(AND(שבוע_בדילוג[[#This Row],[הווסת פעיל?]]&lt;&gt;1,B585&lt;&gt;1,B585&lt;&gt;""),IF(שבוע_בדילוג[[#This Row],[LengthofCycle]]=F585,1,0),"")</f>
        <v/>
      </c>
      <c r="AL584" s="4" t="str">
        <f>IF(AND(שבוע_בדילוג[[#This Row],[הווסת פעיל?]]&lt;&gt;1,B585&lt;&gt;1,B585&lt;&gt;""),IF(OR(שבוע_בדילוג[[#This Row],[LengthofCycle]]=F585,F585=29),1,0),"")</f>
        <v/>
      </c>
      <c r="AM584" s="4" t="str">
        <f>IF(AND(שבוע_בדילוג[[#This Row],[הווסת פעיל?]]&lt;&gt;1,B585&lt;&gt;1,B585&lt;&gt;""),IF(OR(שבוע_בדילוג[[#This Row],[LengthofCycle]]=F585,F585=29,F585=28),1,0),"")</f>
        <v/>
      </c>
    </row>
    <row r="585" spans="1:39" x14ac:dyDescent="0.25">
      <c r="A585" s="1" t="s">
        <v>106</v>
      </c>
      <c r="B585" s="1">
        <v>1</v>
      </c>
      <c r="C585" s="1">
        <v>0</v>
      </c>
      <c r="D585" s="1">
        <v>1</v>
      </c>
      <c r="E585" s="1">
        <v>0</v>
      </c>
      <c r="F585" s="1">
        <v>35</v>
      </c>
      <c r="H585" s="1">
        <f>שבוע_בדילוג[[#This Row],[LengthofCycle]]+1</f>
        <v>36</v>
      </c>
      <c r="I585" s="1" t="str">
        <f>IF(IFERROR(LOOKUP(שבוע_בדילוג[[#This Row],[ClientID]],קביעויות[השבוע בדילוג]),FALSE)=שבוע_בדילוג[[#This Row],[ClientID]],1,"")</f>
        <v/>
      </c>
      <c r="J585" s="1" t="str">
        <f>IF(AND(שבוע_בדילוג[[#This Row],[CycleNumber]]&gt;1,OR(B586="",שבוע_בדילוג[[#This Row],[CycleNumber]]&gt;B584)),IF(OR(AND(שבוע_בדילוג[[#This Row],[LengthofCycle]]=29,F584=29),AND(שבוע_בדילוג[[#This Row],[LengthofCycle]]=36,F584=36)),1,""),"")</f>
        <v/>
      </c>
      <c r="K585" s="1" t="str">
        <f>IF(AND(שבוע_בדילוג[[#This Row],[וסת השבוע]]=1,J584=1,שבוע_בדילוג[[#This Row],[CycleNumber]]&gt;B584),1,"")</f>
        <v/>
      </c>
      <c r="L585" s="1" t="str">
        <f>IF(שבוע_בדילוג[[#This Row],[CycleNumber]]=1,"",IF(שבוע_בדילוג[[#This Row],[וסת השבוע]]=1,0,IF(L584="","",IF(L584=0,IF(שבוע_בדילוג[[#This Row],[LengthofCycle]]=29,0,1),IF(L584=1,IF(שבוע_בדילוג[[#This Row],[LengthofCycle]]+F584=29*2,0,2),IF(L584=2,IF(שבוע_בדילוג[[#This Row],[LengthofCycle]]+F584+F583=29*3,0,3),""))))))</f>
        <v/>
      </c>
      <c r="M585" s="1" t="str">
        <f>IF(שבוע_בדילוג[[#This Row],[וסת השבוע]]=1,IF(שבוע_בדילוג[[#This Row],[וסת השבוע וההפלגה ביחד]]=1,M584+1,0),IF(AND(שבוע_בדילוג[[#This Row],[CycleNumber]]&gt;B584,שבוע_בדילוג[[#This Row],[CycleNumber]]&gt;1),IF(שבוע_בדילוג[[#This Row],[וסת השבוע פעיל?]]&lt;&gt;"",M584+1,""),""))</f>
        <v/>
      </c>
      <c r="N585" s="1" t="str">
        <f>IF(שבוע_בדילוג[[#This Row],[וסת השבוע פעיל?2]]="","",IF(AND(שבוע_בדילוג[[#This Row],[וסת השבוע פעיל?]]&lt;&gt;"",שבוע_בדילוג[[#This Row],[CycleNumber]]&lt;B586,B586&lt;&gt;"",שבוע_בדילוג[[#This Row],[וסת השבוע פעיל?]]&lt;3),IF(L586=0,IF(AND(שבוע_בדילוג[[#This Row],[וסת השבוע פעיל?]]&gt;0,J586=1),0,1),0),""))</f>
        <v/>
      </c>
      <c r="O585" s="1" t="str">
        <f t="shared" si="56"/>
        <v/>
      </c>
      <c r="P585" s="1" t="str">
        <f>IF(AND(שבוע_בדילוג[[#This Row],[חיזוי - שבוע]]=1,K586=1),1,"")</f>
        <v/>
      </c>
      <c r="Q585" s="1" t="str">
        <f>IF(AND(שבוע_בדילוג[[#This Row],[וסת השבוע פעיל?]]&lt;3,OR(שבוע_בדילוג[[#This Row],[CycleNumber]]&gt;B586,B586="")),1,"")</f>
        <v/>
      </c>
      <c r="R585" s="1" t="str">
        <f>IF(AND(שבוע_בדילוג[[#This Row],[חיזוי - שבוע]]&lt;&gt;"",שבוע_בדילוג[[#This Row],[וסת השבוע פעיל?2]]=""),1,"")</f>
        <v/>
      </c>
      <c r="S585" s="1" t="str">
        <f>IF(שבוע_בדילוג[[#This Row],[האישה קבעה וסת שבוע בדילוג?]]=1,IF(שבוע_בדילוג[[#This Row],[וסת השבוע פעיל?]]&lt;3,1,0),"")</f>
        <v/>
      </c>
      <c r="T5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5" s="1" t="str">
        <f t="shared" si="57"/>
        <v/>
      </c>
      <c r="V585" s="1" t="str">
        <f t="shared" si="58"/>
        <v/>
      </c>
      <c r="W585" s="1" t="str">
        <f t="shared" si="59"/>
        <v/>
      </c>
      <c r="X585" s="1" t="str">
        <f>IF(שבוע_בדילוג[[#This Row],[3 הפלגות זהות]]="","",IF(שבוע_בדילוג[[#This Row],[3 הפלגות זהות]]=1,שבוע_בדילוג[[#This Row],[LengthofCycle]],X584))</f>
        <v/>
      </c>
      <c r="Z585" s="1" t="str">
        <f>IF(OR(שבוע_בדילוג[[#This Row],[הווסת פעיל?]]=0,שבוע_בדילוג[[#This Row],[הווסת פעיל?]]=""),"",SUM(Z584,שבוע_בדילוג[[#This Row],[הווסת פעיל?]]))</f>
        <v/>
      </c>
      <c r="AA585" s="1" t="str">
        <f>IF(AND(שבוע_בדילוג[[#This Row],[כמה מחזורים עד עקירה]]&lt;&gt;"",Z586=""),שבוע_בדילוג[[#This Row],[כמה מחזורים עד עקירה]],"")</f>
        <v/>
      </c>
      <c r="AB585" s="1" t="str">
        <f>IF(AND(שבוע_בדילוג[[#This Row],[הווסת פעיל?]]=1,שבוע_בדילוג[[#This Row],[וסת קבוע אחרון]]&lt;&gt;X584),שבוע_בדילוג[[#This Row],[וסת קבוע אחרון]],"")</f>
        <v/>
      </c>
      <c r="AC585" s="1" t="str">
        <f>IF(AND(שבוע_בדילוג[[#This Row],[הווסת פעיל?]]=1,Y584=0,שבוע_בדילוג[[#This Row],[וסת קבוע אחרון]]=X584),שבוע_בדילוג[[#This Row],[וסת קבוע אחרון]],"")</f>
        <v/>
      </c>
      <c r="AD585" s="1" t="str">
        <f>IF(AND(שבוע_בדילוג[[#This Row],[הווסת פעיל?]]=1,Y584=0,שבוע_בדילוג[[#This Row],[וסת קבוע אחרון]]&lt;&gt;X584),1,"")</f>
        <v/>
      </c>
      <c r="AE585" s="1" t="str">
        <f>IF(AND(שבוע_בדילוג[[#This Row],[הווסת פעיל?]]&lt;&gt;"",B586=1),שבוע_בדילוג[[#This Row],[CycleNumber]],"")</f>
        <v/>
      </c>
      <c r="AF585" s="1" t="str">
        <f>IF(AND(שבוע_בדילוג[[#This Row],[הווסת פעיל?]]&lt;&gt;"",Y584=""),שבוע_בדילוג[[#This Row],[CycleNumber]],"")</f>
        <v/>
      </c>
      <c r="AG585" s="1" t="str">
        <f>IF(B586=1,"",IF(שבוע_בדילוג[[#This Row],[הווסת פעיל?]]=1,IF(שבוע_בדילוג[[#This Row],[וסת קבוע אחרון]]=F586,1,0),""))</f>
        <v/>
      </c>
      <c r="AH585" s="1" t="str">
        <f>IF(B586=1,"",IF(שבוע_בדילוג[[#This Row],[הווסת פעיל?]]=1,IF(OR(שבוע_בדילוג[[#This Row],[וסת קבוע אחרון]]=F586,F586=שבוע_בדילוג[[#This Row],[LengthofCycle]]),1,0),""))</f>
        <v/>
      </c>
      <c r="AI585" s="1" t="str">
        <f>IF(B586=1,"",IF(שבוע_בדילוג[[#This Row],[הווסת פעיל?]]=1,IF(OR(שבוע_בדילוג[[#This Row],[וסת קבוע אחרון]]=F586,F586=שבוע_בדילוג[[#This Row],[LengthofCycle]],AND(שבוע_בדילוג[[#This Row],[LengthofCycle]]&lt;&gt;שבוע_בדילוג[[#This Row],[וסת קבוע אחרון]],OR(F586=28,F586=29))),1,0),""))</f>
        <v/>
      </c>
      <c r="AJ585" s="1" t="str">
        <f>IF(AND(שבוע_בדילוג[[#This Row],[הווסת פעיל?]]=1,B586=1),1,"")</f>
        <v/>
      </c>
      <c r="AK585" s="4">
        <f>IF(AND(שבוע_בדילוג[[#This Row],[הווסת פעיל?]]&lt;&gt;1,B586&lt;&gt;1,B586&lt;&gt;""),IF(שבוע_בדילוג[[#This Row],[LengthofCycle]]=F586,1,0),"")</f>
        <v>0</v>
      </c>
      <c r="AL585" s="4">
        <f>IF(AND(שבוע_בדילוג[[#This Row],[הווסת פעיל?]]&lt;&gt;1,B586&lt;&gt;1,B586&lt;&gt;""),IF(OR(שבוע_בדילוג[[#This Row],[LengthofCycle]]=F586,F586=29),1,0),"")</f>
        <v>0</v>
      </c>
      <c r="AM585" s="4">
        <f>IF(AND(שבוע_בדילוג[[#This Row],[הווסת פעיל?]]&lt;&gt;1,B586&lt;&gt;1,B586&lt;&gt;""),IF(OR(שבוע_בדילוג[[#This Row],[LengthofCycle]]=F586,F586=29,F586=28),1,0),"")</f>
        <v>0</v>
      </c>
    </row>
    <row r="586" spans="1:39" x14ac:dyDescent="0.25">
      <c r="A586" s="1" t="s">
        <v>106</v>
      </c>
      <c r="B586" s="1">
        <v>2</v>
      </c>
      <c r="C586" s="1">
        <v>0</v>
      </c>
      <c r="D586" s="1">
        <v>1</v>
      </c>
      <c r="E586" s="1">
        <v>0</v>
      </c>
      <c r="F586" s="1">
        <v>33</v>
      </c>
      <c r="H586" s="1">
        <f>שבוע_בדילוג[[#This Row],[LengthofCycle]]+1</f>
        <v>34</v>
      </c>
      <c r="I586" s="1" t="str">
        <f>IF(IFERROR(LOOKUP(שבוע_בדילוג[[#This Row],[ClientID]],קביעויות[השבוע בדילוג]),FALSE)=שבוע_בדילוג[[#This Row],[ClientID]],1,"")</f>
        <v/>
      </c>
      <c r="J586" s="1" t="str">
        <f>IF(AND(שבוע_בדילוג[[#This Row],[CycleNumber]]&gt;1,OR(B587="",שבוע_בדילוג[[#This Row],[CycleNumber]]&gt;B585)),IF(OR(AND(שבוע_בדילוג[[#This Row],[LengthofCycle]]=29,F585=29),AND(שבוע_בדילוג[[#This Row],[LengthofCycle]]=36,F585=36)),1,""),"")</f>
        <v/>
      </c>
      <c r="K586" s="1" t="str">
        <f>IF(AND(שבוע_בדילוג[[#This Row],[וסת השבוע]]=1,J585=1,שבוע_בדילוג[[#This Row],[CycleNumber]]&gt;B585),1,"")</f>
        <v/>
      </c>
      <c r="L586" s="1" t="str">
        <f>IF(שבוע_בדילוג[[#This Row],[CycleNumber]]=1,"",IF(שבוע_בדילוג[[#This Row],[וסת השבוע]]=1,0,IF(L585="","",IF(L585=0,IF(שבוע_בדילוג[[#This Row],[LengthofCycle]]=29,0,1),IF(L585=1,IF(שבוע_בדילוג[[#This Row],[LengthofCycle]]+F585=29*2,0,2),IF(L585=2,IF(שבוע_בדילוג[[#This Row],[LengthofCycle]]+F585+F584=29*3,0,3),""))))))</f>
        <v/>
      </c>
      <c r="M586" s="1" t="str">
        <f>IF(שבוע_בדילוג[[#This Row],[וסת השבוע]]=1,IF(שבוע_בדילוג[[#This Row],[וסת השבוע וההפלגה ביחד]]=1,M585+1,0),IF(AND(שבוע_בדילוג[[#This Row],[CycleNumber]]&gt;B585,שבוע_בדילוג[[#This Row],[CycleNumber]]&gt;1),IF(שבוע_בדילוג[[#This Row],[וסת השבוע פעיל?]]&lt;&gt;"",M585+1,""),""))</f>
        <v/>
      </c>
      <c r="N586" s="1" t="str">
        <f>IF(שבוע_בדילוג[[#This Row],[וסת השבוע פעיל?2]]="","",IF(AND(שבוע_בדילוג[[#This Row],[וסת השבוע פעיל?]]&lt;&gt;"",שבוע_בדילוג[[#This Row],[CycleNumber]]&lt;B587,B587&lt;&gt;"",שבוע_בדילוג[[#This Row],[וסת השבוע פעיל?]]&lt;3),IF(L587=0,IF(AND(שבוע_בדילוג[[#This Row],[וסת השבוע פעיל?]]&gt;0,J587=1),0,1),0),""))</f>
        <v/>
      </c>
      <c r="O586" s="1" t="str">
        <f t="shared" si="56"/>
        <v/>
      </c>
      <c r="P586" s="1" t="str">
        <f>IF(AND(שבוע_בדילוג[[#This Row],[חיזוי - שבוע]]=1,K587=1),1,"")</f>
        <v/>
      </c>
      <c r="Q586" s="1" t="str">
        <f>IF(AND(שבוע_בדילוג[[#This Row],[וסת השבוע פעיל?]]&lt;3,OR(שבוע_בדילוג[[#This Row],[CycleNumber]]&gt;B587,B587="")),1,"")</f>
        <v/>
      </c>
      <c r="R586" s="1" t="str">
        <f>IF(AND(שבוע_בדילוג[[#This Row],[חיזוי - שבוע]]&lt;&gt;"",שבוע_בדילוג[[#This Row],[וסת השבוע פעיל?2]]=""),1,"")</f>
        <v/>
      </c>
      <c r="S586" s="1" t="str">
        <f>IF(שבוע_בדילוג[[#This Row],[האישה קבעה וסת שבוע בדילוג?]]=1,IF(שבוע_בדילוג[[#This Row],[וסת השבוע פעיל?]]&lt;3,1,0),"")</f>
        <v/>
      </c>
      <c r="T5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6" s="1" t="str">
        <f t="shared" si="57"/>
        <v/>
      </c>
      <c r="V586" s="1" t="str">
        <f t="shared" si="58"/>
        <v/>
      </c>
      <c r="W586" s="1" t="str">
        <f t="shared" si="59"/>
        <v/>
      </c>
      <c r="X586" s="1" t="str">
        <f>IF(שבוע_בדילוג[[#This Row],[3 הפלגות זהות]]="","",IF(שבוע_בדילוג[[#This Row],[3 הפלגות זהות]]=1,שבוע_בדילוג[[#This Row],[LengthofCycle]],X585))</f>
        <v/>
      </c>
      <c r="Z586" s="1" t="str">
        <f>IF(OR(שבוע_בדילוג[[#This Row],[הווסת פעיל?]]=0,שבוע_בדילוג[[#This Row],[הווסת פעיל?]]=""),"",SUM(Z585,שבוע_בדילוג[[#This Row],[הווסת פעיל?]]))</f>
        <v/>
      </c>
      <c r="AA586" s="1" t="str">
        <f>IF(AND(שבוע_בדילוג[[#This Row],[כמה מחזורים עד עקירה]]&lt;&gt;"",Z587=""),שבוע_בדילוג[[#This Row],[כמה מחזורים עד עקירה]],"")</f>
        <v/>
      </c>
      <c r="AB586" s="1" t="str">
        <f>IF(AND(שבוע_בדילוג[[#This Row],[הווסת פעיל?]]=1,שבוע_בדילוג[[#This Row],[וסת קבוע אחרון]]&lt;&gt;X585),שבוע_בדילוג[[#This Row],[וסת קבוע אחרון]],"")</f>
        <v/>
      </c>
      <c r="AC586" s="1" t="str">
        <f>IF(AND(שבוע_בדילוג[[#This Row],[הווסת פעיל?]]=1,Y585=0,שבוע_בדילוג[[#This Row],[וסת קבוע אחרון]]=X585),שבוע_בדילוג[[#This Row],[וסת קבוע אחרון]],"")</f>
        <v/>
      </c>
      <c r="AD586" s="1" t="str">
        <f>IF(AND(שבוע_בדילוג[[#This Row],[הווסת פעיל?]]=1,Y585=0,שבוע_בדילוג[[#This Row],[וסת קבוע אחרון]]&lt;&gt;X585),1,"")</f>
        <v/>
      </c>
      <c r="AE586" s="1" t="str">
        <f>IF(AND(שבוע_בדילוג[[#This Row],[הווסת פעיל?]]&lt;&gt;"",B587=1),שבוע_בדילוג[[#This Row],[CycleNumber]],"")</f>
        <v/>
      </c>
      <c r="AF586" s="1" t="str">
        <f>IF(AND(שבוע_בדילוג[[#This Row],[הווסת פעיל?]]&lt;&gt;"",Y585=""),שבוע_בדילוג[[#This Row],[CycleNumber]],"")</f>
        <v/>
      </c>
      <c r="AG586" s="1" t="str">
        <f>IF(B587=1,"",IF(שבוע_בדילוג[[#This Row],[הווסת פעיל?]]=1,IF(שבוע_בדילוג[[#This Row],[וסת קבוע אחרון]]=F587,1,0),""))</f>
        <v/>
      </c>
      <c r="AH586" s="1" t="str">
        <f>IF(B587=1,"",IF(שבוע_בדילוג[[#This Row],[הווסת פעיל?]]=1,IF(OR(שבוע_בדילוג[[#This Row],[וסת קבוע אחרון]]=F587,F587=שבוע_בדילוג[[#This Row],[LengthofCycle]]),1,0),""))</f>
        <v/>
      </c>
      <c r="AI586" s="1" t="str">
        <f>IF(B587=1,"",IF(שבוע_בדילוג[[#This Row],[הווסת פעיל?]]=1,IF(OR(שבוע_בדילוג[[#This Row],[וסת קבוע אחרון]]=F587,F587=שבוע_בדילוג[[#This Row],[LengthofCycle]],AND(שבוע_בדילוג[[#This Row],[LengthofCycle]]&lt;&gt;שבוע_בדילוג[[#This Row],[וסת קבוע אחרון]],OR(F587=28,F587=29))),1,0),""))</f>
        <v/>
      </c>
      <c r="AJ586" s="1" t="str">
        <f>IF(AND(שבוע_בדילוג[[#This Row],[הווסת פעיל?]]=1,B587=1),1,"")</f>
        <v/>
      </c>
      <c r="AK586" s="4">
        <f>IF(AND(שבוע_בדילוג[[#This Row],[הווסת פעיל?]]&lt;&gt;1,B587&lt;&gt;1,B587&lt;&gt;""),IF(שבוע_בדילוג[[#This Row],[LengthofCycle]]=F587,1,0),"")</f>
        <v>0</v>
      </c>
      <c r="AL586" s="4">
        <f>IF(AND(שבוע_בדילוג[[#This Row],[הווסת פעיל?]]&lt;&gt;1,B587&lt;&gt;1,B587&lt;&gt;""),IF(OR(שבוע_בדילוג[[#This Row],[LengthofCycle]]=F587,F587=29),1,0),"")</f>
        <v>0</v>
      </c>
      <c r="AM586" s="4">
        <f>IF(AND(שבוע_בדילוג[[#This Row],[הווסת פעיל?]]&lt;&gt;1,B587&lt;&gt;1,B587&lt;&gt;""),IF(OR(שבוע_בדילוג[[#This Row],[LengthofCycle]]=F587,F587=29,F587=28),1,0),"")</f>
        <v>0</v>
      </c>
    </row>
    <row r="587" spans="1:39" x14ac:dyDescent="0.25">
      <c r="A587" s="1" t="s">
        <v>106</v>
      </c>
      <c r="B587" s="1">
        <v>3</v>
      </c>
      <c r="C587" s="1">
        <v>0</v>
      </c>
      <c r="D587" s="1">
        <v>0</v>
      </c>
      <c r="E587" s="1">
        <v>0</v>
      </c>
      <c r="F587" s="1">
        <v>43</v>
      </c>
      <c r="H587" s="1">
        <f>שבוע_בדילוג[[#This Row],[LengthofCycle]]+1</f>
        <v>44</v>
      </c>
      <c r="I587" s="1" t="str">
        <f>IF(IFERROR(LOOKUP(שבוע_בדילוג[[#This Row],[ClientID]],קביעויות[השבוע בדילוג]),FALSE)=שבוע_בדילוג[[#This Row],[ClientID]],1,"")</f>
        <v/>
      </c>
      <c r="J587" s="1" t="str">
        <f>IF(AND(שבוע_בדילוג[[#This Row],[CycleNumber]]&gt;1,OR(B588="",שבוע_בדילוג[[#This Row],[CycleNumber]]&gt;B586)),IF(OR(AND(שבוע_בדילוג[[#This Row],[LengthofCycle]]=29,F586=29),AND(שבוע_בדילוג[[#This Row],[LengthofCycle]]=36,F586=36)),1,""),"")</f>
        <v/>
      </c>
      <c r="K587" s="1" t="str">
        <f>IF(AND(שבוע_בדילוג[[#This Row],[וסת השבוע]]=1,J586=1,שבוע_בדילוג[[#This Row],[CycleNumber]]&gt;B586),1,"")</f>
        <v/>
      </c>
      <c r="L587" s="1" t="str">
        <f>IF(שבוע_בדילוג[[#This Row],[CycleNumber]]=1,"",IF(שבוע_בדילוג[[#This Row],[וסת השבוע]]=1,0,IF(L586="","",IF(L586=0,IF(שבוע_בדילוג[[#This Row],[LengthofCycle]]=29,0,1),IF(L586=1,IF(שבוע_בדילוג[[#This Row],[LengthofCycle]]+F586=29*2,0,2),IF(L586=2,IF(שבוע_בדילוג[[#This Row],[LengthofCycle]]+F586+F585=29*3,0,3),""))))))</f>
        <v/>
      </c>
      <c r="M587" s="1" t="str">
        <f>IF(שבוע_בדילוג[[#This Row],[וסת השבוע]]=1,IF(שבוע_בדילוג[[#This Row],[וסת השבוע וההפלגה ביחד]]=1,M586+1,0),IF(AND(שבוע_בדילוג[[#This Row],[CycleNumber]]&gt;B586,שבוע_בדילוג[[#This Row],[CycleNumber]]&gt;1),IF(שבוע_בדילוג[[#This Row],[וסת השבוע פעיל?]]&lt;&gt;"",M586+1,""),""))</f>
        <v/>
      </c>
      <c r="N587" s="1" t="str">
        <f>IF(שבוע_בדילוג[[#This Row],[וסת השבוע פעיל?2]]="","",IF(AND(שבוע_בדילוג[[#This Row],[וסת השבוע פעיל?]]&lt;&gt;"",שבוע_בדילוג[[#This Row],[CycleNumber]]&lt;B588,B588&lt;&gt;"",שבוע_בדילוג[[#This Row],[וסת השבוע פעיל?]]&lt;3),IF(L588=0,IF(AND(שבוע_בדילוג[[#This Row],[וסת השבוע פעיל?]]&gt;0,J588=1),0,1),0),""))</f>
        <v/>
      </c>
      <c r="O587" s="1" t="str">
        <f t="shared" si="56"/>
        <v/>
      </c>
      <c r="P587" s="1" t="str">
        <f>IF(AND(שבוע_בדילוג[[#This Row],[חיזוי - שבוע]]=1,K588=1),1,"")</f>
        <v/>
      </c>
      <c r="Q587" s="1" t="str">
        <f>IF(AND(שבוע_בדילוג[[#This Row],[וסת השבוע פעיל?]]&lt;3,OR(שבוע_בדילוג[[#This Row],[CycleNumber]]&gt;B588,B588="")),1,"")</f>
        <v/>
      </c>
      <c r="R587" s="1" t="str">
        <f>IF(AND(שבוע_בדילוג[[#This Row],[חיזוי - שבוע]]&lt;&gt;"",שבוע_בדילוג[[#This Row],[וסת השבוע פעיל?2]]=""),1,"")</f>
        <v/>
      </c>
      <c r="S587" s="1" t="str">
        <f>IF(שבוע_בדילוג[[#This Row],[האישה קבעה וסת שבוע בדילוג?]]=1,IF(שבוע_בדילוג[[#This Row],[וסת השבוע פעיל?]]&lt;3,1,0),"")</f>
        <v/>
      </c>
      <c r="T5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7" s="1">
        <f t="shared" si="57"/>
        <v>0</v>
      </c>
      <c r="V587" s="1" t="str">
        <f t="shared" si="58"/>
        <v/>
      </c>
      <c r="W587" s="1" t="str">
        <f t="shared" si="59"/>
        <v/>
      </c>
      <c r="X587" s="1" t="str">
        <f>IF(שבוע_בדילוג[[#This Row],[3 הפלגות זהות]]="","",IF(שבוע_בדילוג[[#This Row],[3 הפלגות זהות]]=1,שבוע_בדילוג[[#This Row],[LengthofCycle]],X586))</f>
        <v/>
      </c>
      <c r="Z587" s="1" t="str">
        <f>IF(OR(שבוע_בדילוג[[#This Row],[הווסת פעיל?]]=0,שבוע_בדילוג[[#This Row],[הווסת פעיל?]]=""),"",SUM(Z586,שבוע_בדילוג[[#This Row],[הווסת פעיל?]]))</f>
        <v/>
      </c>
      <c r="AA587" s="1" t="str">
        <f>IF(AND(שבוע_בדילוג[[#This Row],[כמה מחזורים עד עקירה]]&lt;&gt;"",Z588=""),שבוע_בדילוג[[#This Row],[כמה מחזורים עד עקירה]],"")</f>
        <v/>
      </c>
      <c r="AB587" s="1" t="str">
        <f>IF(AND(שבוע_בדילוג[[#This Row],[הווסת פעיל?]]=1,שבוע_בדילוג[[#This Row],[וסת קבוע אחרון]]&lt;&gt;X586),שבוע_בדילוג[[#This Row],[וסת קבוע אחרון]],"")</f>
        <v/>
      </c>
      <c r="AC587" s="1" t="str">
        <f>IF(AND(שבוע_בדילוג[[#This Row],[הווסת פעיל?]]=1,Y586=0,שבוע_בדילוג[[#This Row],[וסת קבוע אחרון]]=X586),שבוע_בדילוג[[#This Row],[וסת קבוע אחרון]],"")</f>
        <v/>
      </c>
      <c r="AD587" s="1" t="str">
        <f>IF(AND(שבוע_בדילוג[[#This Row],[הווסת פעיל?]]=1,Y586=0,שבוע_בדילוג[[#This Row],[וסת קבוע אחרון]]&lt;&gt;X586),1,"")</f>
        <v/>
      </c>
      <c r="AE587" s="1" t="str">
        <f>IF(AND(שבוע_בדילוג[[#This Row],[הווסת פעיל?]]&lt;&gt;"",B588=1),שבוע_בדילוג[[#This Row],[CycleNumber]],"")</f>
        <v/>
      </c>
      <c r="AF587" s="1" t="str">
        <f>IF(AND(שבוע_בדילוג[[#This Row],[הווסת פעיל?]]&lt;&gt;"",Y586=""),שבוע_בדילוג[[#This Row],[CycleNumber]],"")</f>
        <v/>
      </c>
      <c r="AG587" s="1" t="str">
        <f>IF(B588=1,"",IF(שבוע_בדילוג[[#This Row],[הווסת פעיל?]]=1,IF(שבוע_בדילוג[[#This Row],[וסת קבוע אחרון]]=F588,1,0),""))</f>
        <v/>
      </c>
      <c r="AH587" s="1" t="str">
        <f>IF(B588=1,"",IF(שבוע_בדילוג[[#This Row],[הווסת פעיל?]]=1,IF(OR(שבוע_בדילוג[[#This Row],[וסת קבוע אחרון]]=F588,F588=שבוע_בדילוג[[#This Row],[LengthofCycle]]),1,0),""))</f>
        <v/>
      </c>
      <c r="AI587" s="1" t="str">
        <f>IF(B588=1,"",IF(שבוע_בדילוג[[#This Row],[הווסת פעיל?]]=1,IF(OR(שבוע_בדילוג[[#This Row],[וסת קבוע אחרון]]=F588,F588=שבוע_בדילוג[[#This Row],[LengthofCycle]],AND(שבוע_בדילוג[[#This Row],[LengthofCycle]]&lt;&gt;שבוע_בדילוג[[#This Row],[וסת קבוע אחרון]],OR(F588=28,F588=29))),1,0),""))</f>
        <v/>
      </c>
      <c r="AJ587" s="1" t="str">
        <f>IF(AND(שבוע_בדילוג[[#This Row],[הווסת פעיל?]]=1,B588=1),1,"")</f>
        <v/>
      </c>
      <c r="AK587" s="4">
        <f>IF(AND(שבוע_בדילוג[[#This Row],[הווסת פעיל?]]&lt;&gt;1,B588&lt;&gt;1,B588&lt;&gt;""),IF(שבוע_בדילוג[[#This Row],[LengthofCycle]]=F588,1,0),"")</f>
        <v>0</v>
      </c>
      <c r="AL587" s="4">
        <f>IF(AND(שבוע_בדילוג[[#This Row],[הווסת פעיל?]]&lt;&gt;1,B588&lt;&gt;1,B588&lt;&gt;""),IF(OR(שבוע_בדילוג[[#This Row],[LengthofCycle]]=F588,F588=29),1,0),"")</f>
        <v>0</v>
      </c>
      <c r="AM587" s="4">
        <f>IF(AND(שבוע_בדילוג[[#This Row],[הווסת פעיל?]]&lt;&gt;1,B588&lt;&gt;1,B588&lt;&gt;""),IF(OR(שבוע_בדילוג[[#This Row],[LengthofCycle]]=F588,F588=29,F588=28),1,0),"")</f>
        <v>0</v>
      </c>
    </row>
    <row r="588" spans="1:39" x14ac:dyDescent="0.25">
      <c r="A588" s="1" t="s">
        <v>106</v>
      </c>
      <c r="B588" s="1">
        <v>4</v>
      </c>
      <c r="C588" s="1">
        <v>0</v>
      </c>
      <c r="D588" s="1">
        <v>1</v>
      </c>
      <c r="E588" s="1">
        <v>0</v>
      </c>
      <c r="F588" s="1">
        <v>38</v>
      </c>
      <c r="H588" s="1">
        <f>שבוע_בדילוג[[#This Row],[LengthofCycle]]+1</f>
        <v>39</v>
      </c>
      <c r="I588" s="1" t="str">
        <f>IF(IFERROR(LOOKUP(שבוע_בדילוג[[#This Row],[ClientID]],קביעויות[השבוע בדילוג]),FALSE)=שבוע_בדילוג[[#This Row],[ClientID]],1,"")</f>
        <v/>
      </c>
      <c r="J588" s="1" t="str">
        <f>IF(AND(שבוע_בדילוג[[#This Row],[CycleNumber]]&gt;1,OR(B589="",שבוע_בדילוג[[#This Row],[CycleNumber]]&gt;B587)),IF(OR(AND(שבוע_בדילוג[[#This Row],[LengthofCycle]]=29,F587=29),AND(שבוע_בדילוג[[#This Row],[LengthofCycle]]=36,F587=36)),1,""),"")</f>
        <v/>
      </c>
      <c r="K588" s="1" t="str">
        <f>IF(AND(שבוע_בדילוג[[#This Row],[וסת השבוע]]=1,J587=1,שבוע_בדילוג[[#This Row],[CycleNumber]]&gt;B587),1,"")</f>
        <v/>
      </c>
      <c r="L588" s="1" t="str">
        <f>IF(שבוע_בדילוג[[#This Row],[CycleNumber]]=1,"",IF(שבוע_בדילוג[[#This Row],[וסת השבוע]]=1,0,IF(L587="","",IF(L587=0,IF(שבוע_בדילוג[[#This Row],[LengthofCycle]]=29,0,1),IF(L587=1,IF(שבוע_בדילוג[[#This Row],[LengthofCycle]]+F587=29*2,0,2),IF(L587=2,IF(שבוע_בדילוג[[#This Row],[LengthofCycle]]+F587+F586=29*3,0,3),""))))))</f>
        <v/>
      </c>
      <c r="M588" s="1" t="str">
        <f>IF(שבוע_בדילוג[[#This Row],[וסת השבוע]]=1,IF(שבוע_בדילוג[[#This Row],[וסת השבוע וההפלגה ביחד]]=1,M587+1,0),IF(AND(שבוע_בדילוג[[#This Row],[CycleNumber]]&gt;B587,שבוע_בדילוג[[#This Row],[CycleNumber]]&gt;1),IF(שבוע_בדילוג[[#This Row],[וסת השבוע פעיל?]]&lt;&gt;"",M587+1,""),""))</f>
        <v/>
      </c>
      <c r="N588" s="1" t="str">
        <f>IF(שבוע_בדילוג[[#This Row],[וסת השבוע פעיל?2]]="","",IF(AND(שבוע_בדילוג[[#This Row],[וסת השבוע פעיל?]]&lt;&gt;"",שבוע_בדילוג[[#This Row],[CycleNumber]]&lt;B589,B589&lt;&gt;"",שבוע_בדילוג[[#This Row],[וסת השבוע פעיל?]]&lt;3),IF(L589=0,IF(AND(שבוע_בדילוג[[#This Row],[וסת השבוע פעיל?]]&gt;0,J589=1),0,1),0),""))</f>
        <v/>
      </c>
      <c r="O588" s="1" t="str">
        <f t="shared" si="56"/>
        <v/>
      </c>
      <c r="P588" s="1" t="str">
        <f>IF(AND(שבוע_בדילוג[[#This Row],[חיזוי - שבוע]]=1,K589=1),1,"")</f>
        <v/>
      </c>
      <c r="Q588" s="1" t="str">
        <f>IF(AND(שבוע_בדילוג[[#This Row],[וסת השבוע פעיל?]]&lt;3,OR(שבוע_בדילוג[[#This Row],[CycleNumber]]&gt;B589,B589="")),1,"")</f>
        <v/>
      </c>
      <c r="R588" s="1" t="str">
        <f>IF(AND(שבוע_בדילוג[[#This Row],[חיזוי - שבוע]]&lt;&gt;"",שבוע_בדילוג[[#This Row],[וסת השבוע פעיל?2]]=""),1,"")</f>
        <v/>
      </c>
      <c r="S588" s="1" t="str">
        <f>IF(שבוע_בדילוג[[#This Row],[האישה קבעה וסת שבוע בדילוג?]]=1,IF(שבוע_בדילוג[[#This Row],[וסת השבוע פעיל?]]&lt;3,1,0),"")</f>
        <v/>
      </c>
      <c r="T5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8" s="1">
        <f t="shared" si="57"/>
        <v>0</v>
      </c>
      <c r="V588" s="1">
        <f t="shared" si="58"/>
        <v>0</v>
      </c>
      <c r="W588" s="1" t="str">
        <f t="shared" si="59"/>
        <v/>
      </c>
      <c r="X588" s="1" t="str">
        <f>IF(שבוע_בדילוג[[#This Row],[3 הפלגות זהות]]="","",IF(שבוע_בדילוג[[#This Row],[3 הפלגות זהות]]=1,שבוע_בדילוג[[#This Row],[LengthofCycle]],X587))</f>
        <v/>
      </c>
      <c r="Z588" s="1" t="str">
        <f>IF(OR(שבוע_בדילוג[[#This Row],[הווסת פעיל?]]=0,שבוע_בדילוג[[#This Row],[הווסת פעיל?]]=""),"",SUM(Z587,שבוע_בדילוג[[#This Row],[הווסת פעיל?]]))</f>
        <v/>
      </c>
      <c r="AA588" s="1" t="str">
        <f>IF(AND(שבוע_בדילוג[[#This Row],[כמה מחזורים עד עקירה]]&lt;&gt;"",Z589=""),שבוע_בדילוג[[#This Row],[כמה מחזורים עד עקירה]],"")</f>
        <v/>
      </c>
      <c r="AB588" s="1" t="str">
        <f>IF(AND(שבוע_בדילוג[[#This Row],[הווסת פעיל?]]=1,שבוע_בדילוג[[#This Row],[וסת קבוע אחרון]]&lt;&gt;X587),שבוע_בדילוג[[#This Row],[וסת קבוע אחרון]],"")</f>
        <v/>
      </c>
      <c r="AC588" s="1" t="str">
        <f>IF(AND(שבוע_בדילוג[[#This Row],[הווסת פעיל?]]=1,Y587=0,שבוע_בדילוג[[#This Row],[וסת קבוע אחרון]]=X587),שבוע_בדילוג[[#This Row],[וסת קבוע אחרון]],"")</f>
        <v/>
      </c>
      <c r="AD588" s="1" t="str">
        <f>IF(AND(שבוע_בדילוג[[#This Row],[הווסת פעיל?]]=1,Y587=0,שבוע_בדילוג[[#This Row],[וסת קבוע אחרון]]&lt;&gt;X587),1,"")</f>
        <v/>
      </c>
      <c r="AE588" s="1" t="str">
        <f>IF(AND(שבוע_בדילוג[[#This Row],[הווסת פעיל?]]&lt;&gt;"",B589=1),שבוע_בדילוג[[#This Row],[CycleNumber]],"")</f>
        <v/>
      </c>
      <c r="AF588" s="1" t="str">
        <f>IF(AND(שבוע_בדילוג[[#This Row],[הווסת פעיל?]]&lt;&gt;"",Y587=""),שבוע_בדילוג[[#This Row],[CycleNumber]],"")</f>
        <v/>
      </c>
      <c r="AG588" s="1" t="str">
        <f>IF(B589=1,"",IF(שבוע_בדילוג[[#This Row],[הווסת פעיל?]]=1,IF(שבוע_בדילוג[[#This Row],[וסת קבוע אחרון]]=F589,1,0),""))</f>
        <v/>
      </c>
      <c r="AH588" s="1" t="str">
        <f>IF(B589=1,"",IF(שבוע_בדילוג[[#This Row],[הווסת פעיל?]]=1,IF(OR(שבוע_בדילוג[[#This Row],[וסת קבוע אחרון]]=F589,F589=שבוע_בדילוג[[#This Row],[LengthofCycle]]),1,0),""))</f>
        <v/>
      </c>
      <c r="AI588" s="1" t="str">
        <f>IF(B589=1,"",IF(שבוע_בדילוג[[#This Row],[הווסת פעיל?]]=1,IF(OR(שבוע_בדילוג[[#This Row],[וסת קבוע אחרון]]=F589,F589=שבוע_בדילוג[[#This Row],[LengthofCycle]],AND(שבוע_בדילוג[[#This Row],[LengthofCycle]]&lt;&gt;שבוע_בדילוג[[#This Row],[וסת קבוע אחרון]],OR(F589=28,F589=29))),1,0),""))</f>
        <v/>
      </c>
      <c r="AJ588" s="1" t="str">
        <f>IF(AND(שבוע_בדילוג[[#This Row],[הווסת פעיל?]]=1,B589=1),1,"")</f>
        <v/>
      </c>
      <c r="AK588" s="4">
        <f>IF(AND(שבוע_בדילוג[[#This Row],[הווסת פעיל?]]&lt;&gt;1,B589&lt;&gt;1,B589&lt;&gt;""),IF(שבוע_בדילוג[[#This Row],[LengthofCycle]]=F589,1,0),"")</f>
        <v>0</v>
      </c>
      <c r="AL588" s="4">
        <f>IF(AND(שבוע_בדילוג[[#This Row],[הווסת פעיל?]]&lt;&gt;1,B589&lt;&gt;1,B589&lt;&gt;""),IF(OR(שבוע_בדילוג[[#This Row],[LengthofCycle]]=F589,F589=29),1,0),"")</f>
        <v>0</v>
      </c>
      <c r="AM588" s="4">
        <f>IF(AND(שבוע_בדילוג[[#This Row],[הווסת פעיל?]]&lt;&gt;1,B589&lt;&gt;1,B589&lt;&gt;""),IF(OR(שבוע_בדילוג[[#This Row],[LengthofCycle]]=F589,F589=29,F589=28),1,0),"")</f>
        <v>0</v>
      </c>
    </row>
    <row r="589" spans="1:39" x14ac:dyDescent="0.25">
      <c r="A589" s="1" t="s">
        <v>106</v>
      </c>
      <c r="B589" s="1">
        <v>5</v>
      </c>
      <c r="C589" s="1">
        <v>0</v>
      </c>
      <c r="D589" s="1">
        <v>1</v>
      </c>
      <c r="E589" s="1">
        <v>0</v>
      </c>
      <c r="F589" s="1">
        <v>40</v>
      </c>
      <c r="H589" s="1">
        <f>שבוע_בדילוג[[#This Row],[LengthofCycle]]+1</f>
        <v>41</v>
      </c>
      <c r="I589" s="1" t="str">
        <f>IF(IFERROR(LOOKUP(שבוע_בדילוג[[#This Row],[ClientID]],קביעויות[השבוע בדילוג]),FALSE)=שבוע_בדילוג[[#This Row],[ClientID]],1,"")</f>
        <v/>
      </c>
      <c r="J589" s="1" t="str">
        <f>IF(AND(שבוע_בדילוג[[#This Row],[CycleNumber]]&gt;1,OR(B590="",שבוע_בדילוג[[#This Row],[CycleNumber]]&gt;B588)),IF(OR(AND(שבוע_בדילוג[[#This Row],[LengthofCycle]]=29,F588=29),AND(שבוע_בדילוג[[#This Row],[LengthofCycle]]=36,F588=36)),1,""),"")</f>
        <v/>
      </c>
      <c r="K589" s="1" t="str">
        <f>IF(AND(שבוע_בדילוג[[#This Row],[וסת השבוע]]=1,J588=1,שבוע_בדילוג[[#This Row],[CycleNumber]]&gt;B588),1,"")</f>
        <v/>
      </c>
      <c r="L589" s="1" t="str">
        <f>IF(שבוע_בדילוג[[#This Row],[CycleNumber]]=1,"",IF(שבוע_בדילוג[[#This Row],[וסת השבוע]]=1,0,IF(L588="","",IF(L588=0,IF(שבוע_בדילוג[[#This Row],[LengthofCycle]]=29,0,1),IF(L588=1,IF(שבוע_בדילוג[[#This Row],[LengthofCycle]]+F588=29*2,0,2),IF(L588=2,IF(שבוע_בדילוג[[#This Row],[LengthofCycle]]+F588+F587=29*3,0,3),""))))))</f>
        <v/>
      </c>
      <c r="M589" s="1" t="str">
        <f>IF(שבוע_בדילוג[[#This Row],[וסת השבוע]]=1,IF(שבוע_בדילוג[[#This Row],[וסת השבוע וההפלגה ביחד]]=1,M588+1,0),IF(AND(שבוע_בדילוג[[#This Row],[CycleNumber]]&gt;B588,שבוע_בדילוג[[#This Row],[CycleNumber]]&gt;1),IF(שבוע_בדילוג[[#This Row],[וסת השבוע פעיל?]]&lt;&gt;"",M588+1,""),""))</f>
        <v/>
      </c>
      <c r="N589" s="1" t="str">
        <f>IF(שבוע_בדילוג[[#This Row],[וסת השבוע פעיל?2]]="","",IF(AND(שבוע_בדילוג[[#This Row],[וסת השבוע פעיל?]]&lt;&gt;"",שבוע_בדילוג[[#This Row],[CycleNumber]]&lt;B590,B590&lt;&gt;"",שבוע_בדילוג[[#This Row],[וסת השבוע פעיל?]]&lt;3),IF(L590=0,IF(AND(שבוע_בדילוג[[#This Row],[וסת השבוע פעיל?]]&gt;0,J590=1),0,1),0),""))</f>
        <v/>
      </c>
      <c r="O589" s="1" t="str">
        <f t="shared" si="56"/>
        <v/>
      </c>
      <c r="P589" s="1" t="str">
        <f>IF(AND(שבוע_בדילוג[[#This Row],[חיזוי - שבוע]]=1,K590=1),1,"")</f>
        <v/>
      </c>
      <c r="Q589" s="1" t="str">
        <f>IF(AND(שבוע_בדילוג[[#This Row],[וסת השבוע פעיל?]]&lt;3,OR(שבוע_בדילוג[[#This Row],[CycleNumber]]&gt;B590,B590="")),1,"")</f>
        <v/>
      </c>
      <c r="R589" s="1" t="str">
        <f>IF(AND(שבוע_בדילוג[[#This Row],[חיזוי - שבוע]]&lt;&gt;"",שבוע_בדילוג[[#This Row],[וסת השבוע פעיל?2]]=""),1,"")</f>
        <v/>
      </c>
      <c r="S589" s="1" t="str">
        <f>IF(שבוע_בדילוג[[#This Row],[האישה קבעה וסת שבוע בדילוג?]]=1,IF(שבוע_בדילוג[[#This Row],[וסת השבוע פעיל?]]&lt;3,1,0),"")</f>
        <v/>
      </c>
      <c r="T5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89" s="1">
        <f t="shared" si="57"/>
        <v>0</v>
      </c>
      <c r="V589" s="1">
        <f t="shared" si="58"/>
        <v>0</v>
      </c>
      <c r="W589" s="1">
        <f t="shared" si="59"/>
        <v>0</v>
      </c>
      <c r="X589" s="1" t="str">
        <f>IF(שבוע_בדילוג[[#This Row],[3 הפלגות זהות]]="","",IF(שבוע_בדילוג[[#This Row],[3 הפלגות זהות]]=1,שבוע_בדילוג[[#This Row],[LengthofCycle]],X588))</f>
        <v/>
      </c>
      <c r="Z589" s="1" t="str">
        <f>IF(OR(שבוע_בדילוג[[#This Row],[הווסת פעיל?]]=0,שבוע_בדילוג[[#This Row],[הווסת פעיל?]]=""),"",SUM(Z588,שבוע_בדילוג[[#This Row],[הווסת פעיל?]]))</f>
        <v/>
      </c>
      <c r="AA589" s="1" t="str">
        <f>IF(AND(שבוע_בדילוג[[#This Row],[כמה מחזורים עד עקירה]]&lt;&gt;"",Z590=""),שבוע_בדילוג[[#This Row],[כמה מחזורים עד עקירה]],"")</f>
        <v/>
      </c>
      <c r="AB589" s="1" t="str">
        <f>IF(AND(שבוע_בדילוג[[#This Row],[הווסת פעיל?]]=1,שבוע_בדילוג[[#This Row],[וסת קבוע אחרון]]&lt;&gt;X588),שבוע_בדילוג[[#This Row],[וסת קבוע אחרון]],"")</f>
        <v/>
      </c>
      <c r="AC589" s="1" t="str">
        <f>IF(AND(שבוע_בדילוג[[#This Row],[הווסת פעיל?]]=1,Y588=0,שבוע_בדילוג[[#This Row],[וסת קבוע אחרון]]=X588),שבוע_בדילוג[[#This Row],[וסת קבוע אחרון]],"")</f>
        <v/>
      </c>
      <c r="AD589" s="1" t="str">
        <f>IF(AND(שבוע_בדילוג[[#This Row],[הווסת פעיל?]]=1,Y588=0,שבוע_בדילוג[[#This Row],[וסת קבוע אחרון]]&lt;&gt;X588),1,"")</f>
        <v/>
      </c>
      <c r="AE589" s="1" t="str">
        <f>IF(AND(שבוע_בדילוג[[#This Row],[הווסת פעיל?]]&lt;&gt;"",B590=1),שבוע_בדילוג[[#This Row],[CycleNumber]],"")</f>
        <v/>
      </c>
      <c r="AF589" s="1" t="str">
        <f>IF(AND(שבוע_בדילוג[[#This Row],[הווסת פעיל?]]&lt;&gt;"",Y588=""),שבוע_בדילוג[[#This Row],[CycleNumber]],"")</f>
        <v/>
      </c>
      <c r="AG589" s="1" t="str">
        <f>IF(B590=1,"",IF(שבוע_בדילוג[[#This Row],[הווסת פעיל?]]=1,IF(שבוע_בדילוג[[#This Row],[וסת קבוע אחרון]]=F590,1,0),""))</f>
        <v/>
      </c>
      <c r="AH589" s="1" t="str">
        <f>IF(B590=1,"",IF(שבוע_בדילוג[[#This Row],[הווסת פעיל?]]=1,IF(OR(שבוע_בדילוג[[#This Row],[וסת קבוע אחרון]]=F590,F590=שבוע_בדילוג[[#This Row],[LengthofCycle]]),1,0),""))</f>
        <v/>
      </c>
      <c r="AI589" s="1" t="str">
        <f>IF(B590=1,"",IF(שבוע_בדילוג[[#This Row],[הווסת פעיל?]]=1,IF(OR(שבוע_בדילוג[[#This Row],[וסת קבוע אחרון]]=F590,F590=שבוע_בדילוג[[#This Row],[LengthofCycle]],AND(שבוע_בדילוג[[#This Row],[LengthofCycle]]&lt;&gt;שבוע_בדילוג[[#This Row],[וסת קבוע אחרון]],OR(F590=28,F590=29))),1,0),""))</f>
        <v/>
      </c>
      <c r="AJ589" s="1" t="str">
        <f>IF(AND(שבוע_בדילוג[[#This Row],[הווסת פעיל?]]=1,B590=1),1,"")</f>
        <v/>
      </c>
      <c r="AK589" s="4">
        <f>IF(AND(שבוע_בדילוג[[#This Row],[הווסת פעיל?]]&lt;&gt;1,B590&lt;&gt;1,B590&lt;&gt;""),IF(שבוע_בדילוג[[#This Row],[LengthofCycle]]=F590,1,0),"")</f>
        <v>0</v>
      </c>
      <c r="AL589" s="4">
        <f>IF(AND(שבוע_בדילוג[[#This Row],[הווסת פעיל?]]&lt;&gt;1,B590&lt;&gt;1,B590&lt;&gt;""),IF(OR(שבוע_בדילוג[[#This Row],[LengthofCycle]]=F590,F590=29),1,0),"")</f>
        <v>0</v>
      </c>
      <c r="AM589" s="4">
        <f>IF(AND(שבוע_בדילוג[[#This Row],[הווסת פעיל?]]&lt;&gt;1,B590&lt;&gt;1,B590&lt;&gt;""),IF(OR(שבוע_בדילוג[[#This Row],[LengthofCycle]]=F590,F590=29,F590=28),1,0),"")</f>
        <v>0</v>
      </c>
    </row>
    <row r="590" spans="1:39" x14ac:dyDescent="0.25">
      <c r="A590" s="1" t="s">
        <v>106</v>
      </c>
      <c r="B590" s="1">
        <v>6</v>
      </c>
      <c r="C590" s="1">
        <v>0</v>
      </c>
      <c r="D590" s="1">
        <v>1</v>
      </c>
      <c r="E590" s="1">
        <v>0</v>
      </c>
      <c r="F590" s="1">
        <v>31</v>
      </c>
      <c r="H590" s="1">
        <f>שבוע_בדילוג[[#This Row],[LengthofCycle]]+1</f>
        <v>32</v>
      </c>
      <c r="I590" s="1" t="str">
        <f>IF(IFERROR(LOOKUP(שבוע_בדילוג[[#This Row],[ClientID]],קביעויות[השבוע בדילוג]),FALSE)=שבוע_בדילוג[[#This Row],[ClientID]],1,"")</f>
        <v/>
      </c>
      <c r="J590" s="1" t="str">
        <f>IF(AND(שבוע_בדילוג[[#This Row],[CycleNumber]]&gt;1,OR(B591="",שבוע_בדילוג[[#This Row],[CycleNumber]]&gt;B589)),IF(OR(AND(שבוע_בדילוג[[#This Row],[LengthofCycle]]=29,F589=29),AND(שבוע_בדילוג[[#This Row],[LengthofCycle]]=36,F589=36)),1,""),"")</f>
        <v/>
      </c>
      <c r="K590" s="1" t="str">
        <f>IF(AND(שבוע_בדילוג[[#This Row],[וסת השבוע]]=1,J589=1,שבוע_בדילוג[[#This Row],[CycleNumber]]&gt;B589),1,"")</f>
        <v/>
      </c>
      <c r="L590" s="1" t="str">
        <f>IF(שבוע_בדילוג[[#This Row],[CycleNumber]]=1,"",IF(שבוע_בדילוג[[#This Row],[וסת השבוע]]=1,0,IF(L589="","",IF(L589=0,IF(שבוע_בדילוג[[#This Row],[LengthofCycle]]=29,0,1),IF(L589=1,IF(שבוע_בדילוג[[#This Row],[LengthofCycle]]+F589=29*2,0,2),IF(L589=2,IF(שבוע_בדילוג[[#This Row],[LengthofCycle]]+F589+F588=29*3,0,3),""))))))</f>
        <v/>
      </c>
      <c r="M590" s="1" t="str">
        <f>IF(שבוע_בדילוג[[#This Row],[וסת השבוע]]=1,IF(שבוע_בדילוג[[#This Row],[וסת השבוע וההפלגה ביחד]]=1,M589+1,0),IF(AND(שבוע_בדילוג[[#This Row],[CycleNumber]]&gt;B589,שבוע_בדילוג[[#This Row],[CycleNumber]]&gt;1),IF(שבוע_בדילוג[[#This Row],[וסת השבוע פעיל?]]&lt;&gt;"",M589+1,""),""))</f>
        <v/>
      </c>
      <c r="N590" s="1" t="str">
        <f>IF(שבוע_בדילוג[[#This Row],[וסת השבוע פעיל?2]]="","",IF(AND(שבוע_בדילוג[[#This Row],[וסת השבוע פעיל?]]&lt;&gt;"",שבוע_בדילוג[[#This Row],[CycleNumber]]&lt;B591,B591&lt;&gt;"",שבוע_בדילוג[[#This Row],[וסת השבוע פעיל?]]&lt;3),IF(L591=0,IF(AND(שבוע_בדילוג[[#This Row],[וסת השבוע פעיל?]]&gt;0,J591=1),0,1),0),""))</f>
        <v/>
      </c>
      <c r="O590" s="1" t="str">
        <f t="shared" si="56"/>
        <v/>
      </c>
      <c r="P590" s="1" t="str">
        <f>IF(AND(שבוע_בדילוג[[#This Row],[חיזוי - שבוע]]=1,K591=1),1,"")</f>
        <v/>
      </c>
      <c r="Q590" s="1" t="str">
        <f>IF(AND(שבוע_בדילוג[[#This Row],[וסת השבוע פעיל?]]&lt;3,OR(שבוע_בדילוג[[#This Row],[CycleNumber]]&gt;B591,B591="")),1,"")</f>
        <v/>
      </c>
      <c r="R590" s="1" t="str">
        <f>IF(AND(שבוע_בדילוג[[#This Row],[חיזוי - שבוע]]&lt;&gt;"",שבוע_בדילוג[[#This Row],[וסת השבוע פעיל?2]]=""),1,"")</f>
        <v/>
      </c>
      <c r="S590" s="1" t="str">
        <f>IF(שבוע_בדילוג[[#This Row],[האישה קבעה וסת שבוע בדילוג?]]=1,IF(שבוע_בדילוג[[#This Row],[וסת השבוע פעיל?]]&lt;3,1,0),"")</f>
        <v/>
      </c>
      <c r="T5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0" s="1">
        <f t="shared" si="57"/>
        <v>0</v>
      </c>
      <c r="V590" s="1">
        <f t="shared" si="58"/>
        <v>0</v>
      </c>
      <c r="W590" s="1">
        <f t="shared" si="59"/>
        <v>0</v>
      </c>
      <c r="X590" s="1" t="str">
        <f>IF(שבוע_בדילוג[[#This Row],[3 הפלגות זהות]]="","",IF(שבוע_בדילוג[[#This Row],[3 הפלגות זהות]]=1,שבוע_בדילוג[[#This Row],[LengthofCycle]],X589))</f>
        <v/>
      </c>
      <c r="Z590" s="1" t="str">
        <f>IF(OR(שבוע_בדילוג[[#This Row],[הווסת פעיל?]]=0,שבוע_בדילוג[[#This Row],[הווסת פעיל?]]=""),"",SUM(Z589,שבוע_בדילוג[[#This Row],[הווסת פעיל?]]))</f>
        <v/>
      </c>
      <c r="AA590" s="1" t="str">
        <f>IF(AND(שבוע_בדילוג[[#This Row],[כמה מחזורים עד עקירה]]&lt;&gt;"",Z591=""),שבוע_בדילוג[[#This Row],[כמה מחזורים עד עקירה]],"")</f>
        <v/>
      </c>
      <c r="AB590" s="1" t="str">
        <f>IF(AND(שבוע_בדילוג[[#This Row],[הווסת פעיל?]]=1,שבוע_בדילוג[[#This Row],[וסת קבוע אחרון]]&lt;&gt;X589),שבוע_בדילוג[[#This Row],[וסת קבוע אחרון]],"")</f>
        <v/>
      </c>
      <c r="AC590" s="1" t="str">
        <f>IF(AND(שבוע_בדילוג[[#This Row],[הווסת פעיל?]]=1,Y589=0,שבוע_בדילוג[[#This Row],[וסת קבוע אחרון]]=X589),שבוע_בדילוג[[#This Row],[וסת קבוע אחרון]],"")</f>
        <v/>
      </c>
      <c r="AD590" s="1" t="str">
        <f>IF(AND(שבוע_בדילוג[[#This Row],[הווסת פעיל?]]=1,Y589=0,שבוע_בדילוג[[#This Row],[וסת קבוע אחרון]]&lt;&gt;X589),1,"")</f>
        <v/>
      </c>
      <c r="AE590" s="1" t="str">
        <f>IF(AND(שבוע_בדילוג[[#This Row],[הווסת פעיל?]]&lt;&gt;"",B591=1),שבוע_בדילוג[[#This Row],[CycleNumber]],"")</f>
        <v/>
      </c>
      <c r="AF590" s="1" t="str">
        <f>IF(AND(שבוע_בדילוג[[#This Row],[הווסת פעיל?]]&lt;&gt;"",Y589=""),שבוע_בדילוג[[#This Row],[CycleNumber]],"")</f>
        <v/>
      </c>
      <c r="AG590" s="1" t="str">
        <f>IF(B591=1,"",IF(שבוע_בדילוג[[#This Row],[הווסת פעיל?]]=1,IF(שבוע_בדילוג[[#This Row],[וסת קבוע אחרון]]=F591,1,0),""))</f>
        <v/>
      </c>
      <c r="AH590" s="1" t="str">
        <f>IF(B591=1,"",IF(שבוע_בדילוג[[#This Row],[הווסת פעיל?]]=1,IF(OR(שבוע_בדילוג[[#This Row],[וסת קבוע אחרון]]=F591,F591=שבוע_בדילוג[[#This Row],[LengthofCycle]]),1,0),""))</f>
        <v/>
      </c>
      <c r="AI590" s="1" t="str">
        <f>IF(B591=1,"",IF(שבוע_בדילוג[[#This Row],[הווסת פעיל?]]=1,IF(OR(שבוע_בדילוג[[#This Row],[וסת קבוע אחרון]]=F591,F591=שבוע_בדילוג[[#This Row],[LengthofCycle]],AND(שבוע_בדילוג[[#This Row],[LengthofCycle]]&lt;&gt;שבוע_בדילוג[[#This Row],[וסת קבוע אחרון]],OR(F591=28,F591=29))),1,0),""))</f>
        <v/>
      </c>
      <c r="AJ590" s="1" t="str">
        <f>IF(AND(שבוע_בדילוג[[#This Row],[הווסת פעיל?]]=1,B591=1),1,"")</f>
        <v/>
      </c>
      <c r="AK590" s="4">
        <f>IF(AND(שבוע_בדילוג[[#This Row],[הווסת פעיל?]]&lt;&gt;1,B591&lt;&gt;1,B591&lt;&gt;""),IF(שבוע_בדילוג[[#This Row],[LengthofCycle]]=F591,1,0),"")</f>
        <v>0</v>
      </c>
      <c r="AL590" s="4">
        <f>IF(AND(שבוע_בדילוג[[#This Row],[הווסת פעיל?]]&lt;&gt;1,B591&lt;&gt;1,B591&lt;&gt;""),IF(OR(שבוע_בדילוג[[#This Row],[LengthofCycle]]=F591,F591=29),1,0),"")</f>
        <v>0</v>
      </c>
      <c r="AM590" s="4">
        <f>IF(AND(שבוע_בדילוג[[#This Row],[הווסת פעיל?]]&lt;&gt;1,B591&lt;&gt;1,B591&lt;&gt;""),IF(OR(שבוע_בדילוג[[#This Row],[LengthofCycle]]=F591,F591=29,F591=28),1,0),"")</f>
        <v>0</v>
      </c>
    </row>
    <row r="591" spans="1:39" x14ac:dyDescent="0.25">
      <c r="A591" s="1" t="s">
        <v>106</v>
      </c>
      <c r="B591" s="1">
        <v>7</v>
      </c>
      <c r="C591" s="1">
        <v>0</v>
      </c>
      <c r="D591" s="1">
        <v>0</v>
      </c>
      <c r="E591" s="1">
        <v>0</v>
      </c>
      <c r="F591" s="1">
        <v>45</v>
      </c>
      <c r="H591" s="1">
        <f>שבוע_בדילוג[[#This Row],[LengthofCycle]]+1</f>
        <v>46</v>
      </c>
      <c r="I591" s="1" t="str">
        <f>IF(IFERROR(LOOKUP(שבוע_בדילוג[[#This Row],[ClientID]],קביעויות[השבוע בדילוג]),FALSE)=שבוע_בדילוג[[#This Row],[ClientID]],1,"")</f>
        <v/>
      </c>
      <c r="J591" s="1" t="str">
        <f>IF(AND(שבוע_בדילוג[[#This Row],[CycleNumber]]&gt;1,OR(B592="",שבוע_בדילוג[[#This Row],[CycleNumber]]&gt;B590)),IF(OR(AND(שבוע_בדילוג[[#This Row],[LengthofCycle]]=29,F590=29),AND(שבוע_בדילוג[[#This Row],[LengthofCycle]]=36,F590=36)),1,""),"")</f>
        <v/>
      </c>
      <c r="K591" s="1" t="str">
        <f>IF(AND(שבוע_בדילוג[[#This Row],[וסת השבוע]]=1,J590=1,שבוע_בדילוג[[#This Row],[CycleNumber]]&gt;B590),1,"")</f>
        <v/>
      </c>
      <c r="L591" s="1" t="str">
        <f>IF(שבוע_בדילוג[[#This Row],[CycleNumber]]=1,"",IF(שבוע_בדילוג[[#This Row],[וסת השבוע]]=1,0,IF(L590="","",IF(L590=0,IF(שבוע_בדילוג[[#This Row],[LengthofCycle]]=29,0,1),IF(L590=1,IF(שבוע_בדילוג[[#This Row],[LengthofCycle]]+F590=29*2,0,2),IF(L590=2,IF(שבוע_בדילוג[[#This Row],[LengthofCycle]]+F590+F589=29*3,0,3),""))))))</f>
        <v/>
      </c>
      <c r="M591" s="1" t="str">
        <f>IF(שבוע_בדילוג[[#This Row],[וסת השבוע]]=1,IF(שבוע_בדילוג[[#This Row],[וסת השבוע וההפלגה ביחד]]=1,M590+1,0),IF(AND(שבוע_בדילוג[[#This Row],[CycleNumber]]&gt;B590,שבוע_בדילוג[[#This Row],[CycleNumber]]&gt;1),IF(שבוע_בדילוג[[#This Row],[וסת השבוע פעיל?]]&lt;&gt;"",M590+1,""),""))</f>
        <v/>
      </c>
      <c r="N591" s="1" t="str">
        <f>IF(שבוע_בדילוג[[#This Row],[וסת השבוע פעיל?2]]="","",IF(AND(שבוע_בדילוג[[#This Row],[וסת השבוע פעיל?]]&lt;&gt;"",שבוע_בדילוג[[#This Row],[CycleNumber]]&lt;B592,B592&lt;&gt;"",שבוע_בדילוג[[#This Row],[וסת השבוע פעיל?]]&lt;3),IF(L592=0,IF(AND(שבוע_בדילוג[[#This Row],[וסת השבוע פעיל?]]&gt;0,J592=1),0,1),0),""))</f>
        <v/>
      </c>
      <c r="O591" s="1" t="str">
        <f t="shared" si="56"/>
        <v/>
      </c>
      <c r="P591" s="1" t="str">
        <f>IF(AND(שבוע_בדילוג[[#This Row],[חיזוי - שבוע]]=1,K592=1),1,"")</f>
        <v/>
      </c>
      <c r="Q591" s="1" t="str">
        <f>IF(AND(שבוע_בדילוג[[#This Row],[וסת השבוע פעיל?]]&lt;3,OR(שבוע_בדילוג[[#This Row],[CycleNumber]]&gt;B592,B592="")),1,"")</f>
        <v/>
      </c>
      <c r="R591" s="1" t="str">
        <f>IF(AND(שבוע_בדילוג[[#This Row],[חיזוי - שבוע]]&lt;&gt;"",שבוע_בדילוג[[#This Row],[וסת השבוע פעיל?2]]=""),1,"")</f>
        <v/>
      </c>
      <c r="S591" s="1" t="str">
        <f>IF(שבוע_בדילוג[[#This Row],[האישה קבעה וסת שבוע בדילוג?]]=1,IF(שבוע_בדילוג[[#This Row],[וסת השבוע פעיל?]]&lt;3,1,0),"")</f>
        <v/>
      </c>
      <c r="T5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1" s="1">
        <f t="shared" si="57"/>
        <v>0</v>
      </c>
      <c r="V591" s="1">
        <f t="shared" si="58"/>
        <v>0</v>
      </c>
      <c r="W591" s="1">
        <f t="shared" si="59"/>
        <v>0</v>
      </c>
      <c r="X591" s="1" t="str">
        <f>IF(שבוע_בדילוג[[#This Row],[3 הפלגות זהות]]="","",IF(שבוע_בדילוג[[#This Row],[3 הפלגות זהות]]=1,שבוע_בדילוג[[#This Row],[LengthofCycle]],X590))</f>
        <v/>
      </c>
      <c r="Z591" s="1" t="str">
        <f>IF(OR(שבוע_בדילוג[[#This Row],[הווסת פעיל?]]=0,שבוע_בדילוג[[#This Row],[הווסת פעיל?]]=""),"",SUM(Z590,שבוע_בדילוג[[#This Row],[הווסת פעיל?]]))</f>
        <v/>
      </c>
      <c r="AA591" s="1" t="str">
        <f>IF(AND(שבוע_בדילוג[[#This Row],[כמה מחזורים עד עקירה]]&lt;&gt;"",Z592=""),שבוע_בדילוג[[#This Row],[כמה מחזורים עד עקירה]],"")</f>
        <v/>
      </c>
      <c r="AB591" s="1" t="str">
        <f>IF(AND(שבוע_בדילוג[[#This Row],[הווסת פעיל?]]=1,שבוע_בדילוג[[#This Row],[וסת קבוע אחרון]]&lt;&gt;X590),שבוע_בדילוג[[#This Row],[וסת קבוע אחרון]],"")</f>
        <v/>
      </c>
      <c r="AC591" s="1" t="str">
        <f>IF(AND(שבוע_בדילוג[[#This Row],[הווסת פעיל?]]=1,Y590=0,שבוע_בדילוג[[#This Row],[וסת קבוע אחרון]]=X590),שבוע_בדילוג[[#This Row],[וסת קבוע אחרון]],"")</f>
        <v/>
      </c>
      <c r="AD591" s="1" t="str">
        <f>IF(AND(שבוע_בדילוג[[#This Row],[הווסת פעיל?]]=1,Y590=0,שבוע_בדילוג[[#This Row],[וסת קבוע אחרון]]&lt;&gt;X590),1,"")</f>
        <v/>
      </c>
      <c r="AE591" s="1" t="str">
        <f>IF(AND(שבוע_בדילוג[[#This Row],[הווסת פעיל?]]&lt;&gt;"",B592=1),שבוע_בדילוג[[#This Row],[CycleNumber]],"")</f>
        <v/>
      </c>
      <c r="AF591" s="1" t="str">
        <f>IF(AND(שבוע_בדילוג[[#This Row],[הווסת פעיל?]]&lt;&gt;"",Y590=""),שבוע_בדילוג[[#This Row],[CycleNumber]],"")</f>
        <v/>
      </c>
      <c r="AG591" s="1" t="str">
        <f>IF(B592=1,"",IF(שבוע_בדילוג[[#This Row],[הווסת פעיל?]]=1,IF(שבוע_בדילוג[[#This Row],[וסת קבוע אחרון]]=F592,1,0),""))</f>
        <v/>
      </c>
      <c r="AH591" s="1" t="str">
        <f>IF(B592=1,"",IF(שבוע_בדילוג[[#This Row],[הווסת פעיל?]]=1,IF(OR(שבוע_בדילוג[[#This Row],[וסת קבוע אחרון]]=F592,F592=שבוע_בדילוג[[#This Row],[LengthofCycle]]),1,0),""))</f>
        <v/>
      </c>
      <c r="AI591" s="1" t="str">
        <f>IF(B592=1,"",IF(שבוע_בדילוג[[#This Row],[הווסת פעיל?]]=1,IF(OR(שבוע_בדילוג[[#This Row],[וסת קבוע אחרון]]=F592,F592=שבוע_בדילוג[[#This Row],[LengthofCycle]],AND(שבוע_בדילוג[[#This Row],[LengthofCycle]]&lt;&gt;שבוע_בדילוג[[#This Row],[וסת קבוע אחרון]],OR(F592=28,F592=29))),1,0),""))</f>
        <v/>
      </c>
      <c r="AJ591" s="1" t="str">
        <f>IF(AND(שבוע_בדילוג[[#This Row],[הווסת פעיל?]]=1,B592=1),1,"")</f>
        <v/>
      </c>
      <c r="AK591" s="4">
        <f>IF(AND(שבוע_בדילוג[[#This Row],[הווסת פעיל?]]&lt;&gt;1,B592&lt;&gt;1,B592&lt;&gt;""),IF(שבוע_בדילוג[[#This Row],[LengthofCycle]]=F592,1,0),"")</f>
        <v>0</v>
      </c>
      <c r="AL591" s="4">
        <f>IF(AND(שבוע_בדילוג[[#This Row],[הווסת פעיל?]]&lt;&gt;1,B592&lt;&gt;1,B592&lt;&gt;""),IF(OR(שבוע_בדילוג[[#This Row],[LengthofCycle]]=F592,F592=29),1,0),"")</f>
        <v>0</v>
      </c>
      <c r="AM591" s="4">
        <f>IF(AND(שבוע_בדילוג[[#This Row],[הווסת פעיל?]]&lt;&gt;1,B592&lt;&gt;1,B592&lt;&gt;""),IF(OR(שבוע_בדילוג[[#This Row],[LengthofCycle]]=F592,F592=29,F592=28),1,0),"")</f>
        <v>0</v>
      </c>
    </row>
    <row r="592" spans="1:39" x14ac:dyDescent="0.25">
      <c r="A592" s="1" t="s">
        <v>106</v>
      </c>
      <c r="B592" s="1">
        <v>8</v>
      </c>
      <c r="C592" s="1">
        <v>0</v>
      </c>
      <c r="D592" s="1">
        <v>1</v>
      </c>
      <c r="E592" s="1">
        <v>0</v>
      </c>
      <c r="F592" s="1">
        <v>35</v>
      </c>
      <c r="H592" s="1">
        <f>שבוע_בדילוג[[#This Row],[LengthofCycle]]+1</f>
        <v>36</v>
      </c>
      <c r="I592" s="1" t="str">
        <f>IF(IFERROR(LOOKUP(שבוע_בדילוג[[#This Row],[ClientID]],קביעויות[השבוע בדילוג]),FALSE)=שבוע_בדילוג[[#This Row],[ClientID]],1,"")</f>
        <v/>
      </c>
      <c r="J592" s="1" t="str">
        <f>IF(AND(שבוע_בדילוג[[#This Row],[CycleNumber]]&gt;1,OR(B593="",שבוע_בדילוג[[#This Row],[CycleNumber]]&gt;B591)),IF(OR(AND(שבוע_בדילוג[[#This Row],[LengthofCycle]]=29,F591=29),AND(שבוע_בדילוג[[#This Row],[LengthofCycle]]=36,F591=36)),1,""),"")</f>
        <v/>
      </c>
      <c r="K592" s="1" t="str">
        <f>IF(AND(שבוע_בדילוג[[#This Row],[וסת השבוע]]=1,J591=1,שבוע_בדילוג[[#This Row],[CycleNumber]]&gt;B591),1,"")</f>
        <v/>
      </c>
      <c r="L592" s="1" t="str">
        <f>IF(שבוע_בדילוג[[#This Row],[CycleNumber]]=1,"",IF(שבוע_בדילוג[[#This Row],[וסת השבוע]]=1,0,IF(L591="","",IF(L591=0,IF(שבוע_בדילוג[[#This Row],[LengthofCycle]]=29,0,1),IF(L591=1,IF(שבוע_בדילוג[[#This Row],[LengthofCycle]]+F591=29*2,0,2),IF(L591=2,IF(שבוע_בדילוג[[#This Row],[LengthofCycle]]+F591+F590=29*3,0,3),""))))))</f>
        <v/>
      </c>
      <c r="M592" s="1" t="str">
        <f>IF(שבוע_בדילוג[[#This Row],[וסת השבוע]]=1,IF(שבוע_בדילוג[[#This Row],[וסת השבוע וההפלגה ביחד]]=1,M591+1,0),IF(AND(שבוע_בדילוג[[#This Row],[CycleNumber]]&gt;B591,שבוע_בדילוג[[#This Row],[CycleNumber]]&gt;1),IF(שבוע_בדילוג[[#This Row],[וסת השבוע פעיל?]]&lt;&gt;"",M591+1,""),""))</f>
        <v/>
      </c>
      <c r="N592" s="1" t="str">
        <f>IF(שבוע_בדילוג[[#This Row],[וסת השבוע פעיל?2]]="","",IF(AND(שבוע_בדילוג[[#This Row],[וסת השבוע פעיל?]]&lt;&gt;"",שבוע_בדילוג[[#This Row],[CycleNumber]]&lt;B593,B593&lt;&gt;"",שבוע_בדילוג[[#This Row],[וסת השבוע פעיל?]]&lt;3),IF(L593=0,IF(AND(שבוע_בדילוג[[#This Row],[וסת השבוע פעיל?]]&gt;0,J593=1),0,1),0),""))</f>
        <v/>
      </c>
      <c r="O592" s="1" t="str">
        <f t="shared" si="56"/>
        <v/>
      </c>
      <c r="P592" s="1" t="str">
        <f>IF(AND(שבוע_בדילוג[[#This Row],[חיזוי - שבוע]]=1,K593=1),1,"")</f>
        <v/>
      </c>
      <c r="Q592" s="1" t="str">
        <f>IF(AND(שבוע_בדילוג[[#This Row],[וסת השבוע פעיל?]]&lt;3,OR(שבוע_בדילוג[[#This Row],[CycleNumber]]&gt;B593,B593="")),1,"")</f>
        <v/>
      </c>
      <c r="R592" s="1" t="str">
        <f>IF(AND(שבוע_בדילוג[[#This Row],[חיזוי - שבוע]]&lt;&gt;"",שבוע_בדילוג[[#This Row],[וסת השבוע פעיל?2]]=""),1,"")</f>
        <v/>
      </c>
      <c r="S592" s="1" t="str">
        <f>IF(שבוע_בדילוג[[#This Row],[האישה קבעה וסת שבוע בדילוג?]]=1,IF(שבוע_בדילוג[[#This Row],[וסת השבוע פעיל?]]&lt;3,1,0),"")</f>
        <v/>
      </c>
      <c r="T5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2" s="1">
        <f t="shared" si="57"/>
        <v>0</v>
      </c>
      <c r="V592" s="1">
        <f t="shared" si="58"/>
        <v>0</v>
      </c>
      <c r="W592" s="1">
        <f t="shared" si="59"/>
        <v>0</v>
      </c>
      <c r="X592" s="1" t="str">
        <f>IF(שבוע_בדילוג[[#This Row],[3 הפלגות זהות]]="","",IF(שבוע_בדילוג[[#This Row],[3 הפלגות זהות]]=1,שבוע_בדילוג[[#This Row],[LengthofCycle]],X591))</f>
        <v/>
      </c>
      <c r="Z592" s="1" t="str">
        <f>IF(OR(שבוע_בדילוג[[#This Row],[הווסת פעיל?]]=0,שבוע_בדילוג[[#This Row],[הווסת פעיל?]]=""),"",SUM(Z591,שבוע_בדילוג[[#This Row],[הווסת פעיל?]]))</f>
        <v/>
      </c>
      <c r="AA592" s="1" t="str">
        <f>IF(AND(שבוע_בדילוג[[#This Row],[כמה מחזורים עד עקירה]]&lt;&gt;"",Z593=""),שבוע_בדילוג[[#This Row],[כמה מחזורים עד עקירה]],"")</f>
        <v/>
      </c>
      <c r="AB592" s="1" t="str">
        <f>IF(AND(שבוע_בדילוג[[#This Row],[הווסת פעיל?]]=1,שבוע_בדילוג[[#This Row],[וסת קבוע אחרון]]&lt;&gt;X591),שבוע_בדילוג[[#This Row],[וסת קבוע אחרון]],"")</f>
        <v/>
      </c>
      <c r="AC592" s="1" t="str">
        <f>IF(AND(שבוע_בדילוג[[#This Row],[הווסת פעיל?]]=1,Y591=0,שבוע_בדילוג[[#This Row],[וסת קבוע אחרון]]=X591),שבוע_בדילוג[[#This Row],[וסת קבוע אחרון]],"")</f>
        <v/>
      </c>
      <c r="AD592" s="1" t="str">
        <f>IF(AND(שבוע_בדילוג[[#This Row],[הווסת פעיל?]]=1,Y591=0,שבוע_בדילוג[[#This Row],[וסת קבוע אחרון]]&lt;&gt;X591),1,"")</f>
        <v/>
      </c>
      <c r="AE592" s="1" t="str">
        <f>IF(AND(שבוע_בדילוג[[#This Row],[הווסת פעיל?]]&lt;&gt;"",B593=1),שבוע_בדילוג[[#This Row],[CycleNumber]],"")</f>
        <v/>
      </c>
      <c r="AF592" s="1" t="str">
        <f>IF(AND(שבוע_בדילוג[[#This Row],[הווסת פעיל?]]&lt;&gt;"",Y591=""),שבוע_בדילוג[[#This Row],[CycleNumber]],"")</f>
        <v/>
      </c>
      <c r="AG592" s="1" t="str">
        <f>IF(B593=1,"",IF(שבוע_בדילוג[[#This Row],[הווסת פעיל?]]=1,IF(שבוע_בדילוג[[#This Row],[וסת קבוע אחרון]]=F593,1,0),""))</f>
        <v/>
      </c>
      <c r="AH592" s="1" t="str">
        <f>IF(B593=1,"",IF(שבוע_בדילוג[[#This Row],[הווסת פעיל?]]=1,IF(OR(שבוע_בדילוג[[#This Row],[וסת קבוע אחרון]]=F593,F593=שבוע_בדילוג[[#This Row],[LengthofCycle]]),1,0),""))</f>
        <v/>
      </c>
      <c r="AI592" s="1" t="str">
        <f>IF(B593=1,"",IF(שבוע_בדילוג[[#This Row],[הווסת פעיל?]]=1,IF(OR(שבוע_בדילוג[[#This Row],[וסת קבוע אחרון]]=F593,F593=שבוע_בדילוג[[#This Row],[LengthofCycle]],AND(שבוע_בדילוג[[#This Row],[LengthofCycle]]&lt;&gt;שבוע_בדילוג[[#This Row],[וסת קבוע אחרון]],OR(F593=28,F593=29))),1,0),""))</f>
        <v/>
      </c>
      <c r="AJ592" s="1" t="str">
        <f>IF(AND(שבוע_בדילוג[[#This Row],[הווסת פעיל?]]=1,B593=1),1,"")</f>
        <v/>
      </c>
      <c r="AK592" s="4">
        <f>IF(AND(שבוע_בדילוג[[#This Row],[הווסת פעיל?]]&lt;&gt;1,B593&lt;&gt;1,B593&lt;&gt;""),IF(שבוע_בדילוג[[#This Row],[LengthofCycle]]=F593,1,0),"")</f>
        <v>0</v>
      </c>
      <c r="AL592" s="4">
        <f>IF(AND(שבוע_בדילוג[[#This Row],[הווסת פעיל?]]&lt;&gt;1,B593&lt;&gt;1,B593&lt;&gt;""),IF(OR(שבוע_בדילוג[[#This Row],[LengthofCycle]]=F593,F593=29),1,0),"")</f>
        <v>0</v>
      </c>
      <c r="AM592" s="4">
        <f>IF(AND(שבוע_בדילוג[[#This Row],[הווסת פעיל?]]&lt;&gt;1,B593&lt;&gt;1,B593&lt;&gt;""),IF(OR(שבוע_בדילוג[[#This Row],[LengthofCycle]]=F593,F593=29,F593=28),1,0),"")</f>
        <v>0</v>
      </c>
    </row>
    <row r="593" spans="1:39" x14ac:dyDescent="0.25">
      <c r="A593" s="1" t="s">
        <v>106</v>
      </c>
      <c r="B593" s="1">
        <v>9</v>
      </c>
      <c r="C593" s="1">
        <v>0</v>
      </c>
      <c r="D593" s="1">
        <v>0</v>
      </c>
      <c r="E593" s="1">
        <v>0</v>
      </c>
      <c r="F593" s="1">
        <v>40</v>
      </c>
      <c r="H593" s="1">
        <f>שבוע_בדילוג[[#This Row],[LengthofCycle]]+1</f>
        <v>41</v>
      </c>
      <c r="I593" s="1" t="str">
        <f>IF(IFERROR(LOOKUP(שבוע_בדילוג[[#This Row],[ClientID]],קביעויות[השבוע בדילוג]),FALSE)=שבוע_בדילוג[[#This Row],[ClientID]],1,"")</f>
        <v/>
      </c>
      <c r="J593" s="1" t="str">
        <f>IF(AND(שבוע_בדילוג[[#This Row],[CycleNumber]]&gt;1,OR(B594="",שבוע_בדילוג[[#This Row],[CycleNumber]]&gt;B592)),IF(OR(AND(שבוע_בדילוג[[#This Row],[LengthofCycle]]=29,F592=29),AND(שבוע_בדילוג[[#This Row],[LengthofCycle]]=36,F592=36)),1,""),"")</f>
        <v/>
      </c>
      <c r="K593" s="1" t="str">
        <f>IF(AND(שבוע_בדילוג[[#This Row],[וסת השבוע]]=1,J592=1,שבוע_בדילוג[[#This Row],[CycleNumber]]&gt;B592),1,"")</f>
        <v/>
      </c>
      <c r="L593" s="1" t="str">
        <f>IF(שבוע_בדילוג[[#This Row],[CycleNumber]]=1,"",IF(שבוע_בדילוג[[#This Row],[וסת השבוע]]=1,0,IF(L592="","",IF(L592=0,IF(שבוע_בדילוג[[#This Row],[LengthofCycle]]=29,0,1),IF(L592=1,IF(שבוע_בדילוג[[#This Row],[LengthofCycle]]+F592=29*2,0,2),IF(L592=2,IF(שבוע_בדילוג[[#This Row],[LengthofCycle]]+F592+F591=29*3,0,3),""))))))</f>
        <v/>
      </c>
      <c r="M593" s="1" t="str">
        <f>IF(שבוע_בדילוג[[#This Row],[וסת השבוע]]=1,IF(שבוע_בדילוג[[#This Row],[וסת השבוע וההפלגה ביחד]]=1,M592+1,0),IF(AND(שבוע_בדילוג[[#This Row],[CycleNumber]]&gt;B592,שבוע_בדילוג[[#This Row],[CycleNumber]]&gt;1),IF(שבוע_בדילוג[[#This Row],[וסת השבוע פעיל?]]&lt;&gt;"",M592+1,""),""))</f>
        <v/>
      </c>
      <c r="N593" s="1" t="str">
        <f>IF(שבוע_בדילוג[[#This Row],[וסת השבוע פעיל?2]]="","",IF(AND(שבוע_בדילוג[[#This Row],[וסת השבוע פעיל?]]&lt;&gt;"",שבוע_בדילוג[[#This Row],[CycleNumber]]&lt;B594,B594&lt;&gt;"",שבוע_בדילוג[[#This Row],[וסת השבוע פעיל?]]&lt;3),IF(L594=0,IF(AND(שבוע_בדילוג[[#This Row],[וסת השבוע פעיל?]]&gt;0,J594=1),0,1),0),""))</f>
        <v/>
      </c>
      <c r="O593" s="1" t="str">
        <f t="shared" si="56"/>
        <v/>
      </c>
      <c r="P593" s="1" t="str">
        <f>IF(AND(שבוע_בדילוג[[#This Row],[חיזוי - שבוע]]=1,K594=1),1,"")</f>
        <v/>
      </c>
      <c r="Q593" s="1" t="str">
        <f>IF(AND(שבוע_בדילוג[[#This Row],[וסת השבוע פעיל?]]&lt;3,OR(שבוע_בדילוג[[#This Row],[CycleNumber]]&gt;B594,B594="")),1,"")</f>
        <v/>
      </c>
      <c r="R593" s="1" t="str">
        <f>IF(AND(שבוע_בדילוג[[#This Row],[חיזוי - שבוע]]&lt;&gt;"",שבוע_בדילוג[[#This Row],[וסת השבוע פעיל?2]]=""),1,"")</f>
        <v/>
      </c>
      <c r="S593" s="1" t="str">
        <f>IF(שבוע_בדילוג[[#This Row],[האישה קבעה וסת שבוע בדילוג?]]=1,IF(שבוע_בדילוג[[#This Row],[וסת השבוע פעיל?]]&lt;3,1,0),"")</f>
        <v/>
      </c>
      <c r="T5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3" s="1">
        <f t="shared" si="57"/>
        <v>0</v>
      </c>
      <c r="V593" s="1">
        <f t="shared" si="58"/>
        <v>0</v>
      </c>
      <c r="W593" s="1">
        <f t="shared" si="59"/>
        <v>0</v>
      </c>
      <c r="X593" s="1" t="str">
        <f>IF(שבוע_בדילוג[[#This Row],[3 הפלגות זהות]]="","",IF(שבוע_בדילוג[[#This Row],[3 הפלגות זהות]]=1,שבוע_בדילוג[[#This Row],[LengthofCycle]],X592))</f>
        <v/>
      </c>
      <c r="Z593" s="1" t="str">
        <f>IF(OR(שבוע_בדילוג[[#This Row],[הווסת פעיל?]]=0,שבוע_בדילוג[[#This Row],[הווסת פעיל?]]=""),"",SUM(Z592,שבוע_בדילוג[[#This Row],[הווסת פעיל?]]))</f>
        <v/>
      </c>
      <c r="AA593" s="1" t="str">
        <f>IF(AND(שבוע_בדילוג[[#This Row],[כמה מחזורים עד עקירה]]&lt;&gt;"",Z594=""),שבוע_בדילוג[[#This Row],[כמה מחזורים עד עקירה]],"")</f>
        <v/>
      </c>
      <c r="AB593" s="1" t="str">
        <f>IF(AND(שבוע_בדילוג[[#This Row],[הווסת פעיל?]]=1,שבוע_בדילוג[[#This Row],[וסת קבוע אחרון]]&lt;&gt;X592),שבוע_בדילוג[[#This Row],[וסת קבוע אחרון]],"")</f>
        <v/>
      </c>
      <c r="AC593" s="1" t="str">
        <f>IF(AND(שבוע_בדילוג[[#This Row],[הווסת פעיל?]]=1,Y592=0,שבוע_בדילוג[[#This Row],[וסת קבוע אחרון]]=X592),שבוע_בדילוג[[#This Row],[וסת קבוע אחרון]],"")</f>
        <v/>
      </c>
      <c r="AD593" s="1" t="str">
        <f>IF(AND(שבוע_בדילוג[[#This Row],[הווסת פעיל?]]=1,Y592=0,שבוע_בדילוג[[#This Row],[וסת קבוע אחרון]]&lt;&gt;X592),1,"")</f>
        <v/>
      </c>
      <c r="AE593" s="1" t="str">
        <f>IF(AND(שבוע_בדילוג[[#This Row],[הווסת פעיל?]]&lt;&gt;"",B594=1),שבוע_בדילוג[[#This Row],[CycleNumber]],"")</f>
        <v/>
      </c>
      <c r="AF593" s="1" t="str">
        <f>IF(AND(שבוע_בדילוג[[#This Row],[הווסת פעיל?]]&lt;&gt;"",Y592=""),שבוע_בדילוג[[#This Row],[CycleNumber]],"")</f>
        <v/>
      </c>
      <c r="AG593" s="1" t="str">
        <f>IF(B594=1,"",IF(שבוע_בדילוג[[#This Row],[הווסת פעיל?]]=1,IF(שבוע_בדילוג[[#This Row],[וסת קבוע אחרון]]=F594,1,0),""))</f>
        <v/>
      </c>
      <c r="AH593" s="1" t="str">
        <f>IF(B594=1,"",IF(שבוע_בדילוג[[#This Row],[הווסת פעיל?]]=1,IF(OR(שבוע_בדילוג[[#This Row],[וסת קבוע אחרון]]=F594,F594=שבוע_בדילוג[[#This Row],[LengthofCycle]]),1,0),""))</f>
        <v/>
      </c>
      <c r="AI593" s="1" t="str">
        <f>IF(B594=1,"",IF(שבוע_בדילוג[[#This Row],[הווסת פעיל?]]=1,IF(OR(שבוע_בדילוג[[#This Row],[וסת קבוע אחרון]]=F594,F594=שבוע_בדילוג[[#This Row],[LengthofCycle]],AND(שבוע_בדילוג[[#This Row],[LengthofCycle]]&lt;&gt;שבוע_בדילוג[[#This Row],[וסת קבוע אחרון]],OR(F594=28,F594=29))),1,0),""))</f>
        <v/>
      </c>
      <c r="AJ593" s="1" t="str">
        <f>IF(AND(שבוע_בדילוג[[#This Row],[הווסת פעיל?]]=1,B594=1),1,"")</f>
        <v/>
      </c>
      <c r="AK593" s="4">
        <f>IF(AND(שבוע_בדילוג[[#This Row],[הווסת פעיל?]]&lt;&gt;1,B594&lt;&gt;1,B594&lt;&gt;""),IF(שבוע_בדילוג[[#This Row],[LengthofCycle]]=F594,1,0),"")</f>
        <v>0</v>
      </c>
      <c r="AL593" s="4">
        <f>IF(AND(שבוע_בדילוג[[#This Row],[הווסת פעיל?]]&lt;&gt;1,B594&lt;&gt;1,B594&lt;&gt;""),IF(OR(שבוע_בדילוג[[#This Row],[LengthofCycle]]=F594,F594=29),1,0),"")</f>
        <v>0</v>
      </c>
      <c r="AM593" s="4">
        <f>IF(AND(שבוע_בדילוג[[#This Row],[הווסת פעיל?]]&lt;&gt;1,B594&lt;&gt;1,B594&lt;&gt;""),IF(OR(שבוע_בדילוג[[#This Row],[LengthofCycle]]=F594,F594=29,F594=28),1,0),"")</f>
        <v>0</v>
      </c>
    </row>
    <row r="594" spans="1:39" x14ac:dyDescent="0.25">
      <c r="A594" s="1" t="s">
        <v>106</v>
      </c>
      <c r="B594" s="1">
        <v>10</v>
      </c>
      <c r="C594" s="1">
        <v>0</v>
      </c>
      <c r="D594" s="1">
        <v>1</v>
      </c>
      <c r="E594" s="1">
        <v>0</v>
      </c>
      <c r="F594" s="1">
        <v>33</v>
      </c>
      <c r="H594" s="1">
        <f>שבוע_בדילוג[[#This Row],[LengthofCycle]]+1</f>
        <v>34</v>
      </c>
      <c r="I594" s="1" t="str">
        <f>IF(IFERROR(LOOKUP(שבוע_בדילוג[[#This Row],[ClientID]],קביעויות[השבוע בדילוג]),FALSE)=שבוע_בדילוג[[#This Row],[ClientID]],1,"")</f>
        <v/>
      </c>
      <c r="J594" s="1" t="str">
        <f>IF(AND(שבוע_בדילוג[[#This Row],[CycleNumber]]&gt;1,OR(B595="",שבוע_בדילוג[[#This Row],[CycleNumber]]&gt;B593)),IF(OR(AND(שבוע_בדילוג[[#This Row],[LengthofCycle]]=29,F593=29),AND(שבוע_בדילוג[[#This Row],[LengthofCycle]]=36,F593=36)),1,""),"")</f>
        <v/>
      </c>
      <c r="K594" s="1" t="str">
        <f>IF(AND(שבוע_בדילוג[[#This Row],[וסת השבוע]]=1,J593=1,שבוע_בדילוג[[#This Row],[CycleNumber]]&gt;B593),1,"")</f>
        <v/>
      </c>
      <c r="L594" s="1" t="str">
        <f>IF(שבוע_בדילוג[[#This Row],[CycleNumber]]=1,"",IF(שבוע_בדילוג[[#This Row],[וסת השבוע]]=1,0,IF(L593="","",IF(L593=0,IF(שבוע_בדילוג[[#This Row],[LengthofCycle]]=29,0,1),IF(L593=1,IF(שבוע_בדילוג[[#This Row],[LengthofCycle]]+F593=29*2,0,2),IF(L593=2,IF(שבוע_בדילוג[[#This Row],[LengthofCycle]]+F593+F592=29*3,0,3),""))))))</f>
        <v/>
      </c>
      <c r="M594" s="1" t="str">
        <f>IF(שבוע_בדילוג[[#This Row],[וסת השבוע]]=1,IF(שבוע_בדילוג[[#This Row],[וסת השבוע וההפלגה ביחד]]=1,M593+1,0),IF(AND(שבוע_בדילוג[[#This Row],[CycleNumber]]&gt;B593,שבוע_בדילוג[[#This Row],[CycleNumber]]&gt;1),IF(שבוע_בדילוג[[#This Row],[וסת השבוע פעיל?]]&lt;&gt;"",M593+1,""),""))</f>
        <v/>
      </c>
      <c r="N594" s="1" t="str">
        <f>IF(שבוע_בדילוג[[#This Row],[וסת השבוע פעיל?2]]="","",IF(AND(שבוע_בדילוג[[#This Row],[וסת השבוע פעיל?]]&lt;&gt;"",שבוע_בדילוג[[#This Row],[CycleNumber]]&lt;B595,B595&lt;&gt;"",שבוע_בדילוג[[#This Row],[וסת השבוע פעיל?]]&lt;3),IF(L595=0,IF(AND(שבוע_בדילוג[[#This Row],[וסת השבוע פעיל?]]&gt;0,J595=1),0,1),0),""))</f>
        <v/>
      </c>
      <c r="O594" s="1" t="str">
        <f t="shared" si="56"/>
        <v/>
      </c>
      <c r="P594" s="1" t="str">
        <f>IF(AND(שבוע_בדילוג[[#This Row],[חיזוי - שבוע]]=1,K595=1),1,"")</f>
        <v/>
      </c>
      <c r="Q594" s="1" t="str">
        <f>IF(AND(שבוע_בדילוג[[#This Row],[וסת השבוע פעיל?]]&lt;3,OR(שבוע_בדילוג[[#This Row],[CycleNumber]]&gt;B595,B595="")),1,"")</f>
        <v/>
      </c>
      <c r="R594" s="1" t="str">
        <f>IF(AND(שבוע_בדילוג[[#This Row],[חיזוי - שבוע]]&lt;&gt;"",שבוע_בדילוג[[#This Row],[וסת השבוע פעיל?2]]=""),1,"")</f>
        <v/>
      </c>
      <c r="S594" s="1" t="str">
        <f>IF(שבוע_בדילוג[[#This Row],[האישה קבעה וסת שבוע בדילוג?]]=1,IF(שבוע_בדילוג[[#This Row],[וסת השבוע פעיל?]]&lt;3,1,0),"")</f>
        <v/>
      </c>
      <c r="T5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4" s="1">
        <f t="shared" si="57"/>
        <v>0</v>
      </c>
      <c r="V594" s="1">
        <f t="shared" si="58"/>
        <v>0</v>
      </c>
      <c r="W594" s="1">
        <f t="shared" si="59"/>
        <v>0</v>
      </c>
      <c r="X594" s="1" t="str">
        <f>IF(שבוע_בדילוג[[#This Row],[3 הפלגות זהות]]="","",IF(שבוע_בדילוג[[#This Row],[3 הפלגות זהות]]=1,שבוע_בדילוג[[#This Row],[LengthofCycle]],X593))</f>
        <v/>
      </c>
      <c r="Z594" s="1" t="str">
        <f>IF(OR(שבוע_בדילוג[[#This Row],[הווסת פעיל?]]=0,שבוע_בדילוג[[#This Row],[הווסת פעיל?]]=""),"",SUM(Z593,שבוע_בדילוג[[#This Row],[הווסת פעיל?]]))</f>
        <v/>
      </c>
      <c r="AA594" s="1" t="str">
        <f>IF(AND(שבוע_בדילוג[[#This Row],[כמה מחזורים עד עקירה]]&lt;&gt;"",Z595=""),שבוע_בדילוג[[#This Row],[כמה מחזורים עד עקירה]],"")</f>
        <v/>
      </c>
      <c r="AB594" s="1" t="str">
        <f>IF(AND(שבוע_בדילוג[[#This Row],[הווסת פעיל?]]=1,שבוע_בדילוג[[#This Row],[וסת קבוע אחרון]]&lt;&gt;X593),שבוע_בדילוג[[#This Row],[וסת קבוע אחרון]],"")</f>
        <v/>
      </c>
      <c r="AC594" s="1" t="str">
        <f>IF(AND(שבוע_בדילוג[[#This Row],[הווסת פעיל?]]=1,Y593=0,שבוע_בדילוג[[#This Row],[וסת קבוע אחרון]]=X593),שבוע_בדילוג[[#This Row],[וסת קבוע אחרון]],"")</f>
        <v/>
      </c>
      <c r="AD594" s="1" t="str">
        <f>IF(AND(שבוע_בדילוג[[#This Row],[הווסת פעיל?]]=1,Y593=0,שבוע_בדילוג[[#This Row],[וסת קבוע אחרון]]&lt;&gt;X593),1,"")</f>
        <v/>
      </c>
      <c r="AE594" s="1" t="str">
        <f>IF(AND(שבוע_בדילוג[[#This Row],[הווסת פעיל?]]&lt;&gt;"",B595=1),שבוע_בדילוג[[#This Row],[CycleNumber]],"")</f>
        <v/>
      </c>
      <c r="AF594" s="1" t="str">
        <f>IF(AND(שבוע_בדילוג[[#This Row],[הווסת פעיל?]]&lt;&gt;"",Y593=""),שבוע_בדילוג[[#This Row],[CycleNumber]],"")</f>
        <v/>
      </c>
      <c r="AG594" s="1" t="str">
        <f>IF(B595=1,"",IF(שבוע_בדילוג[[#This Row],[הווסת פעיל?]]=1,IF(שבוע_בדילוג[[#This Row],[וסת קבוע אחרון]]=F595,1,0),""))</f>
        <v/>
      </c>
      <c r="AH594" s="1" t="str">
        <f>IF(B595=1,"",IF(שבוע_בדילוג[[#This Row],[הווסת פעיל?]]=1,IF(OR(שבוע_בדילוג[[#This Row],[וסת קבוע אחרון]]=F595,F595=שבוע_בדילוג[[#This Row],[LengthofCycle]]),1,0),""))</f>
        <v/>
      </c>
      <c r="AI594" s="1" t="str">
        <f>IF(B595=1,"",IF(שבוע_בדילוג[[#This Row],[הווסת פעיל?]]=1,IF(OR(שבוע_בדילוג[[#This Row],[וסת קבוע אחרון]]=F595,F595=שבוע_בדילוג[[#This Row],[LengthofCycle]],AND(שבוע_בדילוג[[#This Row],[LengthofCycle]]&lt;&gt;שבוע_בדילוג[[#This Row],[וסת קבוע אחרון]],OR(F595=28,F595=29))),1,0),""))</f>
        <v/>
      </c>
      <c r="AJ594" s="1" t="str">
        <f>IF(AND(שבוע_בדילוג[[#This Row],[הווסת פעיל?]]=1,B595=1),1,"")</f>
        <v/>
      </c>
      <c r="AK594" s="4">
        <f>IF(AND(שבוע_בדילוג[[#This Row],[הווסת פעיל?]]&lt;&gt;1,B595&lt;&gt;1,B595&lt;&gt;""),IF(שבוע_בדילוג[[#This Row],[LengthofCycle]]=F595,1,0),"")</f>
        <v>0</v>
      </c>
      <c r="AL594" s="4">
        <f>IF(AND(שבוע_בדילוג[[#This Row],[הווסת פעיל?]]&lt;&gt;1,B595&lt;&gt;1,B595&lt;&gt;""),IF(OR(שבוע_בדילוג[[#This Row],[LengthofCycle]]=F595,F595=29),1,0),"")</f>
        <v>0</v>
      </c>
      <c r="AM594" s="4">
        <f>IF(AND(שבוע_בדילוג[[#This Row],[הווסת פעיל?]]&lt;&gt;1,B595&lt;&gt;1,B595&lt;&gt;""),IF(OR(שבוע_בדילוג[[#This Row],[LengthofCycle]]=F595,F595=29,F595=28),1,0),"")</f>
        <v>0</v>
      </c>
    </row>
    <row r="595" spans="1:39" x14ac:dyDescent="0.25">
      <c r="A595" s="1" t="s">
        <v>106</v>
      </c>
      <c r="B595" s="1">
        <v>11</v>
      </c>
      <c r="C595" s="1">
        <v>0</v>
      </c>
      <c r="D595" s="1">
        <v>0</v>
      </c>
      <c r="E595" s="1">
        <v>0</v>
      </c>
      <c r="F595" s="1">
        <v>54</v>
      </c>
      <c r="H595" s="1">
        <f>שבוע_בדילוג[[#This Row],[LengthofCycle]]+1</f>
        <v>55</v>
      </c>
      <c r="I595" s="1" t="str">
        <f>IF(IFERROR(LOOKUP(שבוע_בדילוג[[#This Row],[ClientID]],קביעויות[השבוע בדילוג]),FALSE)=שבוע_בדילוג[[#This Row],[ClientID]],1,"")</f>
        <v/>
      </c>
      <c r="J595" s="1" t="str">
        <f>IF(AND(שבוע_בדילוג[[#This Row],[CycleNumber]]&gt;1,OR(B596="",שבוע_בדילוג[[#This Row],[CycleNumber]]&gt;B594)),IF(OR(AND(שבוע_בדילוג[[#This Row],[LengthofCycle]]=29,F594=29),AND(שבוע_בדילוג[[#This Row],[LengthofCycle]]=36,F594=36)),1,""),"")</f>
        <v/>
      </c>
      <c r="K595" s="1" t="str">
        <f>IF(AND(שבוע_בדילוג[[#This Row],[וסת השבוע]]=1,J594=1,שבוע_בדילוג[[#This Row],[CycleNumber]]&gt;B594),1,"")</f>
        <v/>
      </c>
      <c r="L595" s="1" t="str">
        <f>IF(שבוע_בדילוג[[#This Row],[CycleNumber]]=1,"",IF(שבוע_בדילוג[[#This Row],[וסת השבוע]]=1,0,IF(L594="","",IF(L594=0,IF(שבוע_בדילוג[[#This Row],[LengthofCycle]]=29,0,1),IF(L594=1,IF(שבוע_בדילוג[[#This Row],[LengthofCycle]]+F594=29*2,0,2),IF(L594=2,IF(שבוע_בדילוג[[#This Row],[LengthofCycle]]+F594+F593=29*3,0,3),""))))))</f>
        <v/>
      </c>
      <c r="M595" s="1" t="str">
        <f>IF(שבוע_בדילוג[[#This Row],[וסת השבוע]]=1,IF(שבוע_בדילוג[[#This Row],[וסת השבוע וההפלגה ביחד]]=1,M594+1,0),IF(AND(שבוע_בדילוג[[#This Row],[CycleNumber]]&gt;B594,שבוע_בדילוג[[#This Row],[CycleNumber]]&gt;1),IF(שבוע_בדילוג[[#This Row],[וסת השבוע פעיל?]]&lt;&gt;"",M594+1,""),""))</f>
        <v/>
      </c>
      <c r="N595" s="1" t="str">
        <f>IF(שבוע_בדילוג[[#This Row],[וסת השבוע פעיל?2]]="","",IF(AND(שבוע_בדילוג[[#This Row],[וסת השבוע פעיל?]]&lt;&gt;"",שבוע_בדילוג[[#This Row],[CycleNumber]]&lt;B596,B596&lt;&gt;"",שבוע_בדילוג[[#This Row],[וסת השבוע פעיל?]]&lt;3),IF(L596=0,IF(AND(שבוע_בדילוג[[#This Row],[וסת השבוע פעיל?]]&gt;0,J596=1),0,1),0),""))</f>
        <v/>
      </c>
      <c r="O595" s="1" t="str">
        <f t="shared" si="56"/>
        <v/>
      </c>
      <c r="P595" s="1" t="str">
        <f>IF(AND(שבוע_בדילוג[[#This Row],[חיזוי - שבוע]]=1,K596=1),1,"")</f>
        <v/>
      </c>
      <c r="Q595" s="1" t="str">
        <f>IF(AND(שבוע_בדילוג[[#This Row],[וסת השבוע פעיל?]]&lt;3,OR(שבוע_בדילוג[[#This Row],[CycleNumber]]&gt;B596,B596="")),1,"")</f>
        <v/>
      </c>
      <c r="R595" s="1" t="str">
        <f>IF(AND(שבוע_בדילוג[[#This Row],[חיזוי - שבוע]]&lt;&gt;"",שבוע_בדילוג[[#This Row],[וסת השבוע פעיל?2]]=""),1,"")</f>
        <v/>
      </c>
      <c r="S595" s="1" t="str">
        <f>IF(שבוע_בדילוג[[#This Row],[האישה קבעה וסת שבוע בדילוג?]]=1,IF(שבוע_בדילוג[[#This Row],[וסת השבוע פעיל?]]&lt;3,1,0),"")</f>
        <v/>
      </c>
      <c r="T5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5" s="1">
        <f t="shared" si="57"/>
        <v>0</v>
      </c>
      <c r="V595" s="1">
        <f t="shared" si="58"/>
        <v>0</v>
      </c>
      <c r="W595" s="1">
        <f t="shared" si="59"/>
        <v>0</v>
      </c>
      <c r="X595" s="1" t="str">
        <f>IF(שבוע_בדילוג[[#This Row],[3 הפלגות זהות]]="","",IF(שבוע_בדילוג[[#This Row],[3 הפלגות זהות]]=1,שבוע_בדילוג[[#This Row],[LengthofCycle]],X594))</f>
        <v/>
      </c>
      <c r="Z595" s="1" t="str">
        <f>IF(OR(שבוע_בדילוג[[#This Row],[הווסת פעיל?]]=0,שבוע_בדילוג[[#This Row],[הווסת פעיל?]]=""),"",SUM(Z594,שבוע_בדילוג[[#This Row],[הווסת פעיל?]]))</f>
        <v/>
      </c>
      <c r="AA595" s="1" t="str">
        <f>IF(AND(שבוע_בדילוג[[#This Row],[כמה מחזורים עד עקירה]]&lt;&gt;"",Z596=""),שבוע_בדילוג[[#This Row],[כמה מחזורים עד עקירה]],"")</f>
        <v/>
      </c>
      <c r="AB595" s="1" t="str">
        <f>IF(AND(שבוע_בדילוג[[#This Row],[הווסת פעיל?]]=1,שבוע_בדילוג[[#This Row],[וסת קבוע אחרון]]&lt;&gt;X594),שבוע_בדילוג[[#This Row],[וסת קבוע אחרון]],"")</f>
        <v/>
      </c>
      <c r="AC595" s="1" t="str">
        <f>IF(AND(שבוע_בדילוג[[#This Row],[הווסת פעיל?]]=1,Y594=0,שבוע_בדילוג[[#This Row],[וסת קבוע אחרון]]=X594),שבוע_בדילוג[[#This Row],[וסת קבוע אחרון]],"")</f>
        <v/>
      </c>
      <c r="AD595" s="1" t="str">
        <f>IF(AND(שבוע_בדילוג[[#This Row],[הווסת פעיל?]]=1,Y594=0,שבוע_בדילוג[[#This Row],[וסת קבוע אחרון]]&lt;&gt;X594),1,"")</f>
        <v/>
      </c>
      <c r="AE595" s="1" t="str">
        <f>IF(AND(שבוע_בדילוג[[#This Row],[הווסת פעיל?]]&lt;&gt;"",B596=1),שבוע_בדילוג[[#This Row],[CycleNumber]],"")</f>
        <v/>
      </c>
      <c r="AF595" s="1" t="str">
        <f>IF(AND(שבוע_בדילוג[[#This Row],[הווסת פעיל?]]&lt;&gt;"",Y594=""),שבוע_בדילוג[[#This Row],[CycleNumber]],"")</f>
        <v/>
      </c>
      <c r="AG595" s="1" t="str">
        <f>IF(B596=1,"",IF(שבוע_בדילוג[[#This Row],[הווסת פעיל?]]=1,IF(שבוע_בדילוג[[#This Row],[וסת קבוע אחרון]]=F596,1,0),""))</f>
        <v/>
      </c>
      <c r="AH595" s="1" t="str">
        <f>IF(B596=1,"",IF(שבוע_בדילוג[[#This Row],[הווסת פעיל?]]=1,IF(OR(שבוע_בדילוג[[#This Row],[וסת קבוע אחרון]]=F596,F596=שבוע_בדילוג[[#This Row],[LengthofCycle]]),1,0),""))</f>
        <v/>
      </c>
      <c r="AI595" s="1" t="str">
        <f>IF(B596=1,"",IF(שבוע_בדילוג[[#This Row],[הווסת פעיל?]]=1,IF(OR(שבוע_בדילוג[[#This Row],[וסת קבוע אחרון]]=F596,F596=שבוע_בדילוג[[#This Row],[LengthofCycle]],AND(שבוע_בדילוג[[#This Row],[LengthofCycle]]&lt;&gt;שבוע_בדילוג[[#This Row],[וסת קבוע אחרון]],OR(F596=28,F596=29))),1,0),""))</f>
        <v/>
      </c>
      <c r="AJ595" s="1" t="str">
        <f>IF(AND(שבוע_בדילוג[[#This Row],[הווסת פעיל?]]=1,B596=1),1,"")</f>
        <v/>
      </c>
      <c r="AK595" s="4" t="str">
        <f>IF(AND(שבוע_בדילוג[[#This Row],[הווסת פעיל?]]&lt;&gt;1,B596&lt;&gt;1,B596&lt;&gt;""),IF(שבוע_בדילוג[[#This Row],[LengthofCycle]]=F596,1,0),"")</f>
        <v/>
      </c>
      <c r="AL595" s="4" t="str">
        <f>IF(AND(שבוע_בדילוג[[#This Row],[הווסת פעיל?]]&lt;&gt;1,B596&lt;&gt;1,B596&lt;&gt;""),IF(OR(שבוע_בדילוג[[#This Row],[LengthofCycle]]=F596,F596=29),1,0),"")</f>
        <v/>
      </c>
      <c r="AM595" s="4" t="str">
        <f>IF(AND(שבוע_בדילוג[[#This Row],[הווסת פעיל?]]&lt;&gt;1,B596&lt;&gt;1,B596&lt;&gt;""),IF(OR(שבוע_בדילוג[[#This Row],[LengthofCycle]]=F596,F596=29,F596=28),1,0),"")</f>
        <v/>
      </c>
    </row>
    <row r="596" spans="1:39" x14ac:dyDescent="0.25">
      <c r="A596" s="1" t="s">
        <v>107</v>
      </c>
      <c r="B596" s="1">
        <v>1</v>
      </c>
      <c r="C596" s="1">
        <v>1</v>
      </c>
      <c r="D596" s="1">
        <v>0</v>
      </c>
      <c r="E596" s="1">
        <v>0</v>
      </c>
      <c r="F596" s="1">
        <v>33</v>
      </c>
      <c r="H596" s="1">
        <f>שבוע_בדילוג[[#This Row],[LengthofCycle]]+1</f>
        <v>34</v>
      </c>
      <c r="I596" s="1" t="str">
        <f>IF(IFERROR(LOOKUP(שבוע_בדילוג[[#This Row],[ClientID]],קביעויות[השבוע בדילוג]),FALSE)=שבוע_בדילוג[[#This Row],[ClientID]],1,"")</f>
        <v/>
      </c>
      <c r="J596" s="1" t="str">
        <f>IF(AND(שבוע_בדילוג[[#This Row],[CycleNumber]]&gt;1,OR(B597="",שבוע_בדילוג[[#This Row],[CycleNumber]]&gt;B595)),IF(OR(AND(שבוע_בדילוג[[#This Row],[LengthofCycle]]=29,F595=29),AND(שבוע_בדילוג[[#This Row],[LengthofCycle]]=36,F595=36)),1,""),"")</f>
        <v/>
      </c>
      <c r="K596" s="1" t="str">
        <f>IF(AND(שבוע_בדילוג[[#This Row],[וסת השבוע]]=1,J595=1,שבוע_בדילוג[[#This Row],[CycleNumber]]&gt;B595),1,"")</f>
        <v/>
      </c>
      <c r="L596" s="1" t="str">
        <f>IF(שבוע_בדילוג[[#This Row],[CycleNumber]]=1,"",IF(שבוע_בדילוג[[#This Row],[וסת השבוע]]=1,0,IF(L595="","",IF(L595=0,IF(שבוע_בדילוג[[#This Row],[LengthofCycle]]=29,0,1),IF(L595=1,IF(שבוע_בדילוג[[#This Row],[LengthofCycle]]+F595=29*2,0,2),IF(L595=2,IF(שבוע_בדילוג[[#This Row],[LengthofCycle]]+F595+F594=29*3,0,3),""))))))</f>
        <v/>
      </c>
      <c r="M596" s="1" t="str">
        <f>IF(שבוע_בדילוג[[#This Row],[וסת השבוע]]=1,IF(שבוע_בדילוג[[#This Row],[וסת השבוע וההפלגה ביחד]]=1,M595+1,0),IF(AND(שבוע_בדילוג[[#This Row],[CycleNumber]]&gt;B595,שבוע_בדילוג[[#This Row],[CycleNumber]]&gt;1),IF(שבוע_בדילוג[[#This Row],[וסת השבוע פעיל?]]&lt;&gt;"",M595+1,""),""))</f>
        <v/>
      </c>
      <c r="N596" s="1" t="str">
        <f>IF(שבוע_בדילוג[[#This Row],[וסת השבוע פעיל?2]]="","",IF(AND(שבוע_בדילוג[[#This Row],[וסת השבוע פעיל?]]&lt;&gt;"",שבוע_בדילוג[[#This Row],[CycleNumber]]&lt;B597,B597&lt;&gt;"",שבוע_בדילוג[[#This Row],[וסת השבוע פעיל?]]&lt;3),IF(L597=0,IF(AND(שבוע_בדילוג[[#This Row],[וסת השבוע פעיל?]]&gt;0,J597=1),0,1),0),""))</f>
        <v/>
      </c>
      <c r="O596" s="1" t="str">
        <f t="shared" ref="O596:O659" si="60">IF(N595&lt;&gt;"",IF(L595=0,29+1,IF(L595=1,2*29-F595+1,IF(L595=2,3*29-F595-F594+1,""))),"")</f>
        <v/>
      </c>
      <c r="P596" s="1" t="str">
        <f>IF(AND(שבוע_בדילוג[[#This Row],[חיזוי - שבוע]]=1,K597=1),1,"")</f>
        <v/>
      </c>
      <c r="Q596" s="1" t="str">
        <f>IF(AND(שבוע_בדילוג[[#This Row],[וסת השבוע פעיל?]]&lt;3,OR(שבוע_בדילוג[[#This Row],[CycleNumber]]&gt;B597,B597="")),1,"")</f>
        <v/>
      </c>
      <c r="R596" s="1" t="str">
        <f>IF(AND(שבוע_בדילוג[[#This Row],[חיזוי - שבוע]]&lt;&gt;"",שבוע_בדילוג[[#This Row],[וסת השבוע פעיל?2]]=""),1,"")</f>
        <v/>
      </c>
      <c r="S596" s="1" t="str">
        <f>IF(שבוע_בדילוג[[#This Row],[האישה קבעה וסת שבוע בדילוג?]]=1,IF(שבוע_בדילוג[[#This Row],[וסת השבוע פעיל?]]&lt;3,1,0),"")</f>
        <v/>
      </c>
      <c r="T5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6" s="1" t="str">
        <f>IF(B596&gt;2,IF(AND(F596=#REF!,#REF!=F595),1,0),"")</f>
        <v/>
      </c>
      <c r="V596" s="1" t="str">
        <f>IF(B596&gt;3,IF(AND(F596=#REF!,#REF!=F595,F595=F594),1,0),"")</f>
        <v/>
      </c>
      <c r="W596" s="1" t="str">
        <f>IF(B596&gt;4,IF(AND(F596=#REF!,#REF!=F595,F595=F594,F594=F593),1,0),"")</f>
        <v/>
      </c>
      <c r="X596" s="1" t="str">
        <f>IF(שבוע_בדילוג[[#This Row],[3 הפלגות זהות]]="","",IF(שבוע_בדילוג[[#This Row],[3 הפלגות זהות]]=1,שבוע_בדילוג[[#This Row],[LengthofCycle]],X595))</f>
        <v/>
      </c>
      <c r="Z596" s="1" t="str">
        <f>IF(OR(שבוע_בדילוג[[#This Row],[הווסת פעיל?]]=0,שבוע_בדילוג[[#This Row],[הווסת פעיל?]]=""),"",SUM(Z595,שבוע_בדילוג[[#This Row],[הווסת פעיל?]]))</f>
        <v/>
      </c>
      <c r="AA596" s="1" t="str">
        <f>IF(AND(שבוע_בדילוג[[#This Row],[כמה מחזורים עד עקירה]]&lt;&gt;"",Z597=""),שבוע_בדילוג[[#This Row],[כמה מחזורים עד עקירה]],"")</f>
        <v/>
      </c>
      <c r="AB596" s="1" t="str">
        <f>IF(AND(שבוע_בדילוג[[#This Row],[הווסת פעיל?]]=1,שבוע_בדילוג[[#This Row],[וסת קבוע אחרון]]&lt;&gt;X595),שבוע_בדילוג[[#This Row],[וסת קבוע אחרון]],"")</f>
        <v/>
      </c>
      <c r="AC596" s="1" t="str">
        <f>IF(AND(שבוע_בדילוג[[#This Row],[הווסת פעיל?]]=1,Y595=0,שבוע_בדילוג[[#This Row],[וסת קבוע אחרון]]=X595),שבוע_בדילוג[[#This Row],[וסת קבוע אחרון]],"")</f>
        <v/>
      </c>
      <c r="AD596" s="1" t="str">
        <f>IF(AND(שבוע_בדילוג[[#This Row],[הווסת פעיל?]]=1,Y595=0,שבוע_בדילוג[[#This Row],[וסת קבוע אחרון]]&lt;&gt;X595),1,"")</f>
        <v/>
      </c>
      <c r="AE596" s="1" t="str">
        <f>IF(AND(שבוע_בדילוג[[#This Row],[הווסת פעיל?]]&lt;&gt;"",B597=1),שבוע_בדילוג[[#This Row],[CycleNumber]],"")</f>
        <v/>
      </c>
      <c r="AF596" s="1" t="str">
        <f>IF(AND(שבוע_בדילוג[[#This Row],[הווסת פעיל?]]&lt;&gt;"",Y595=""),שבוע_בדילוג[[#This Row],[CycleNumber]],"")</f>
        <v/>
      </c>
      <c r="AG596" s="1" t="str">
        <f>IF(B597=1,"",IF(שבוע_בדילוג[[#This Row],[הווסת פעיל?]]=1,IF(שבוע_בדילוג[[#This Row],[וסת קבוע אחרון]]=F597,1,0),""))</f>
        <v/>
      </c>
      <c r="AH596" s="1" t="str">
        <f>IF(B597=1,"",IF(שבוע_בדילוג[[#This Row],[הווסת פעיל?]]=1,IF(OR(שבוע_בדילוג[[#This Row],[וסת קבוע אחרון]]=F597,F597=שבוע_בדילוג[[#This Row],[LengthofCycle]]),1,0),""))</f>
        <v/>
      </c>
      <c r="AI596" s="1" t="str">
        <f>IF(B597=1,"",IF(שבוע_בדילוג[[#This Row],[הווסת פעיל?]]=1,IF(OR(שבוע_בדילוג[[#This Row],[וסת קבוע אחרון]]=F597,F597=שבוע_בדילוג[[#This Row],[LengthofCycle]],AND(שבוע_בדילוג[[#This Row],[LengthofCycle]]&lt;&gt;שבוע_בדילוג[[#This Row],[וסת קבוע אחרון]],OR(F597=28,F597=29))),1,0),""))</f>
        <v/>
      </c>
      <c r="AJ596" s="1" t="str">
        <f>IF(AND(שבוע_בדילוג[[#This Row],[הווסת פעיל?]]=1,B597=1),1,"")</f>
        <v/>
      </c>
      <c r="AK596" s="4">
        <f>IF(AND(שבוע_בדילוג[[#This Row],[הווסת פעיל?]]&lt;&gt;1,B597&lt;&gt;1,B597&lt;&gt;""),IF(שבוע_בדילוג[[#This Row],[LengthofCycle]]=F597,1,0),"")</f>
        <v>0</v>
      </c>
      <c r="AL596" s="4">
        <f>IF(AND(שבוע_בדילוג[[#This Row],[הווסת פעיל?]]&lt;&gt;1,B597&lt;&gt;1,B597&lt;&gt;""),IF(OR(שבוע_בדילוג[[#This Row],[LengthofCycle]]=F597,F597=29),1,0),"")</f>
        <v>0</v>
      </c>
      <c r="AM596" s="4">
        <f>IF(AND(שבוע_בדילוג[[#This Row],[הווסת פעיל?]]&lt;&gt;1,B597&lt;&gt;1,B597&lt;&gt;""),IF(OR(שבוע_בדילוג[[#This Row],[LengthofCycle]]=F597,F597=29,F597=28),1,0),"")</f>
        <v>1</v>
      </c>
    </row>
    <row r="597" spans="1:39" x14ac:dyDescent="0.25">
      <c r="A597" s="1" t="s">
        <v>107</v>
      </c>
      <c r="B597" s="1">
        <v>2</v>
      </c>
      <c r="C597" s="1">
        <v>1</v>
      </c>
      <c r="D597" s="1">
        <v>1</v>
      </c>
      <c r="E597" s="1">
        <v>0</v>
      </c>
      <c r="F597" s="1">
        <v>28</v>
      </c>
      <c r="H597" s="1">
        <f>שבוע_בדילוג[[#This Row],[LengthofCycle]]+1</f>
        <v>29</v>
      </c>
      <c r="I597" s="1" t="str">
        <f>IF(IFERROR(LOOKUP(שבוע_בדילוג[[#This Row],[ClientID]],קביעויות[השבוע בדילוג]),FALSE)=שבוע_בדילוג[[#This Row],[ClientID]],1,"")</f>
        <v/>
      </c>
      <c r="J597" s="1" t="str">
        <f>IF(AND(שבוע_בדילוג[[#This Row],[CycleNumber]]&gt;1,OR(B598="",שבוע_בדילוג[[#This Row],[CycleNumber]]&gt;B596)),IF(OR(AND(שבוע_בדילוג[[#This Row],[LengthofCycle]]=29,F596=29),AND(שבוע_בדילוג[[#This Row],[LengthofCycle]]=36,F596=36)),1,""),"")</f>
        <v/>
      </c>
      <c r="K597" s="1" t="str">
        <f>IF(AND(שבוע_בדילוג[[#This Row],[וסת השבוע]]=1,J596=1,שבוע_בדילוג[[#This Row],[CycleNumber]]&gt;B596),1,"")</f>
        <v/>
      </c>
      <c r="L597" s="1" t="str">
        <f>IF(שבוע_בדילוג[[#This Row],[CycleNumber]]=1,"",IF(שבוע_בדילוג[[#This Row],[וסת השבוע]]=1,0,IF(L596="","",IF(L596=0,IF(שבוע_בדילוג[[#This Row],[LengthofCycle]]=29,0,1),IF(L596=1,IF(שבוע_בדילוג[[#This Row],[LengthofCycle]]+F596=29*2,0,2),IF(L596=2,IF(שבוע_בדילוג[[#This Row],[LengthofCycle]]+F596+F595=29*3,0,3),""))))))</f>
        <v/>
      </c>
      <c r="M597" s="1" t="str">
        <f>IF(שבוע_בדילוג[[#This Row],[וסת השבוע]]=1,IF(שבוע_בדילוג[[#This Row],[וסת השבוע וההפלגה ביחד]]=1,M596+1,0),IF(AND(שבוע_בדילוג[[#This Row],[CycleNumber]]&gt;B596,שבוע_בדילוג[[#This Row],[CycleNumber]]&gt;1),IF(שבוע_בדילוג[[#This Row],[וסת השבוע פעיל?]]&lt;&gt;"",M596+1,""),""))</f>
        <v/>
      </c>
      <c r="N597" s="1" t="str">
        <f>IF(שבוע_בדילוג[[#This Row],[וסת השבוע פעיל?2]]="","",IF(AND(שבוע_בדילוג[[#This Row],[וסת השבוע פעיל?]]&lt;&gt;"",שבוע_בדילוג[[#This Row],[CycleNumber]]&lt;B598,B598&lt;&gt;"",שבוע_בדילוג[[#This Row],[וסת השבוע פעיל?]]&lt;3),IF(L598=0,IF(AND(שבוע_בדילוג[[#This Row],[וסת השבוע פעיל?]]&gt;0,J598=1),0,1),0),""))</f>
        <v/>
      </c>
      <c r="O597" s="1" t="str">
        <f t="shared" si="60"/>
        <v/>
      </c>
      <c r="P597" s="1" t="str">
        <f>IF(AND(שבוע_בדילוג[[#This Row],[חיזוי - שבוע]]=1,K598=1),1,"")</f>
        <v/>
      </c>
      <c r="Q597" s="1" t="str">
        <f>IF(AND(שבוע_בדילוג[[#This Row],[וסת השבוע פעיל?]]&lt;3,OR(שבוע_בדילוג[[#This Row],[CycleNumber]]&gt;B598,B598="")),1,"")</f>
        <v/>
      </c>
      <c r="R597" s="1" t="str">
        <f>IF(AND(שבוע_בדילוג[[#This Row],[חיזוי - שבוע]]&lt;&gt;"",שבוע_בדילוג[[#This Row],[וסת השבוע פעיל?2]]=""),1,"")</f>
        <v/>
      </c>
      <c r="S597" s="1" t="str">
        <f>IF(שבוע_בדילוג[[#This Row],[האישה קבעה וסת שבוע בדילוג?]]=1,IF(שבוע_בדילוג[[#This Row],[וסת השבוע פעיל?]]&lt;3,1,0),"")</f>
        <v/>
      </c>
      <c r="T5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7" s="1" t="str">
        <f>IF(B597&gt;2,IF(AND(F597=F596,F596=#REF!),1,0),"")</f>
        <v/>
      </c>
      <c r="V597" s="1" t="str">
        <f>IF(B597&gt;3,IF(AND(F597=F596,F596=#REF!,#REF!=F595),1,0),"")</f>
        <v/>
      </c>
      <c r="W597" s="1" t="str">
        <f>IF(B597&gt;4,IF(AND(F597=F596,F596=#REF!,#REF!=F595,F595=F594),1,0),"")</f>
        <v/>
      </c>
      <c r="X597" s="1" t="str">
        <f>IF(שבוע_בדילוג[[#This Row],[3 הפלגות זהות]]="","",IF(שבוע_בדילוג[[#This Row],[3 הפלגות זהות]]=1,שבוע_בדילוג[[#This Row],[LengthofCycle]],X596))</f>
        <v/>
      </c>
      <c r="Z597" s="1" t="str">
        <f>IF(OR(שבוע_בדילוג[[#This Row],[הווסת פעיל?]]=0,שבוע_בדילוג[[#This Row],[הווסת פעיל?]]=""),"",SUM(Z596,שבוע_בדילוג[[#This Row],[הווסת פעיל?]]))</f>
        <v/>
      </c>
      <c r="AA597" s="1" t="str">
        <f>IF(AND(שבוע_בדילוג[[#This Row],[כמה מחזורים עד עקירה]]&lt;&gt;"",Z598=""),שבוע_בדילוג[[#This Row],[כמה מחזורים עד עקירה]],"")</f>
        <v/>
      </c>
      <c r="AB597" s="1" t="str">
        <f>IF(AND(שבוע_בדילוג[[#This Row],[הווסת פעיל?]]=1,שבוע_בדילוג[[#This Row],[וסת קבוע אחרון]]&lt;&gt;X596),שבוע_בדילוג[[#This Row],[וסת קבוע אחרון]],"")</f>
        <v/>
      </c>
      <c r="AC597" s="1" t="str">
        <f>IF(AND(שבוע_בדילוג[[#This Row],[הווסת פעיל?]]=1,Y596=0,שבוע_בדילוג[[#This Row],[וסת קבוע אחרון]]=X596),שבוע_בדילוג[[#This Row],[וסת קבוע אחרון]],"")</f>
        <v/>
      </c>
      <c r="AD597" s="1" t="str">
        <f>IF(AND(שבוע_בדילוג[[#This Row],[הווסת פעיל?]]=1,Y596=0,שבוע_בדילוג[[#This Row],[וסת קבוע אחרון]]&lt;&gt;X596),1,"")</f>
        <v/>
      </c>
      <c r="AE597" s="1" t="str">
        <f>IF(AND(שבוע_בדילוג[[#This Row],[הווסת פעיל?]]&lt;&gt;"",B598=1),שבוע_בדילוג[[#This Row],[CycleNumber]],"")</f>
        <v/>
      </c>
      <c r="AF597" s="1" t="str">
        <f>IF(AND(שבוע_בדילוג[[#This Row],[הווסת פעיל?]]&lt;&gt;"",Y596=""),שבוע_בדילוג[[#This Row],[CycleNumber]],"")</f>
        <v/>
      </c>
      <c r="AG597" s="1" t="str">
        <f>IF(B598=1,"",IF(שבוע_בדילוג[[#This Row],[הווסת פעיל?]]=1,IF(שבוע_בדילוג[[#This Row],[וסת קבוע אחרון]]=F598,1,0),""))</f>
        <v/>
      </c>
      <c r="AH597" s="1" t="str">
        <f>IF(B598=1,"",IF(שבוע_בדילוג[[#This Row],[הווסת פעיל?]]=1,IF(OR(שבוע_בדילוג[[#This Row],[וסת קבוע אחרון]]=F598,F598=שבוע_בדילוג[[#This Row],[LengthofCycle]]),1,0),""))</f>
        <v/>
      </c>
      <c r="AI597" s="1" t="str">
        <f>IF(B598=1,"",IF(שבוע_בדילוג[[#This Row],[הווסת פעיל?]]=1,IF(OR(שבוע_בדילוג[[#This Row],[וסת קבוע אחרון]]=F598,F598=שבוע_בדילוג[[#This Row],[LengthofCycle]],AND(שבוע_בדילוג[[#This Row],[LengthofCycle]]&lt;&gt;שבוע_בדילוג[[#This Row],[וסת קבוע אחרון]],OR(F598=28,F598=29))),1,0),""))</f>
        <v/>
      </c>
      <c r="AJ597" s="1" t="str">
        <f>IF(AND(שבוע_בדילוג[[#This Row],[הווסת פעיל?]]=1,B598=1),1,"")</f>
        <v/>
      </c>
      <c r="AK597" s="4">
        <f>IF(AND(שבוע_בדילוג[[#This Row],[הווסת פעיל?]]&lt;&gt;1,B598&lt;&gt;1,B598&lt;&gt;""),IF(שבוע_בדילוג[[#This Row],[LengthofCycle]]=F598,1,0),"")</f>
        <v>0</v>
      </c>
      <c r="AL597" s="4">
        <f>IF(AND(שבוע_בדילוג[[#This Row],[הווסת פעיל?]]&lt;&gt;1,B598&lt;&gt;1,B598&lt;&gt;""),IF(OR(שבוע_בדילוג[[#This Row],[LengthofCycle]]=F598,F598=29),1,0),"")</f>
        <v>0</v>
      </c>
      <c r="AM597" s="4">
        <f>IF(AND(שבוע_בדילוג[[#This Row],[הווסת פעיל?]]&lt;&gt;1,B598&lt;&gt;1,B598&lt;&gt;""),IF(OR(שבוע_בדילוג[[#This Row],[LengthofCycle]]=F598,F598=29,F598=28),1,0),"")</f>
        <v>0</v>
      </c>
    </row>
    <row r="598" spans="1:39" x14ac:dyDescent="0.25">
      <c r="A598" s="1" t="s">
        <v>107</v>
      </c>
      <c r="B598" s="1">
        <v>3</v>
      </c>
      <c r="C598" s="1">
        <v>1</v>
      </c>
      <c r="D598" s="1">
        <v>1</v>
      </c>
      <c r="E598" s="1">
        <v>0</v>
      </c>
      <c r="F598" s="1">
        <v>27</v>
      </c>
      <c r="H598" s="1">
        <f>שבוע_בדילוג[[#This Row],[LengthofCycle]]+1</f>
        <v>28</v>
      </c>
      <c r="I598" s="1" t="str">
        <f>IF(IFERROR(LOOKUP(שבוע_בדילוג[[#This Row],[ClientID]],קביעויות[השבוע בדילוג]),FALSE)=שבוע_בדילוג[[#This Row],[ClientID]],1,"")</f>
        <v/>
      </c>
      <c r="J598" s="1" t="str">
        <f>IF(AND(שבוע_בדילוג[[#This Row],[CycleNumber]]&gt;1,OR(B599="",שבוע_בדילוג[[#This Row],[CycleNumber]]&gt;B597)),IF(OR(AND(שבוע_בדילוג[[#This Row],[LengthofCycle]]=29,F597=29),AND(שבוע_בדילוג[[#This Row],[LengthofCycle]]=36,F597=36)),1,""),"")</f>
        <v/>
      </c>
      <c r="K598" s="1" t="str">
        <f>IF(AND(שבוע_בדילוג[[#This Row],[וסת השבוע]]=1,J597=1,שבוע_בדילוג[[#This Row],[CycleNumber]]&gt;B597),1,"")</f>
        <v/>
      </c>
      <c r="L598" s="1" t="str">
        <f>IF(שבוע_בדילוג[[#This Row],[CycleNumber]]=1,"",IF(שבוע_בדילוג[[#This Row],[וסת השבוע]]=1,0,IF(L597="","",IF(L597=0,IF(שבוע_בדילוג[[#This Row],[LengthofCycle]]=29,0,1),IF(L597=1,IF(שבוע_בדילוג[[#This Row],[LengthofCycle]]+F597=29*2,0,2),IF(L597=2,IF(שבוע_בדילוג[[#This Row],[LengthofCycle]]+F597+F596=29*3,0,3),""))))))</f>
        <v/>
      </c>
      <c r="M598" s="1" t="str">
        <f>IF(שבוע_בדילוג[[#This Row],[וסת השבוע]]=1,IF(שבוע_בדילוג[[#This Row],[וסת השבוע וההפלגה ביחד]]=1,M597+1,0),IF(AND(שבוע_בדילוג[[#This Row],[CycleNumber]]&gt;B597,שבוע_בדילוג[[#This Row],[CycleNumber]]&gt;1),IF(שבוע_בדילוג[[#This Row],[וסת השבוע פעיל?]]&lt;&gt;"",M597+1,""),""))</f>
        <v/>
      </c>
      <c r="N598" s="1" t="str">
        <f>IF(שבוע_בדילוג[[#This Row],[וסת השבוע פעיל?2]]="","",IF(AND(שבוע_בדילוג[[#This Row],[וסת השבוע פעיל?]]&lt;&gt;"",שבוע_בדילוג[[#This Row],[CycleNumber]]&lt;B599,B599&lt;&gt;"",שבוע_בדילוג[[#This Row],[וסת השבוע פעיל?]]&lt;3),IF(L599=0,IF(AND(שבוע_בדילוג[[#This Row],[וסת השבוע פעיל?]]&gt;0,J599=1),0,1),0),""))</f>
        <v/>
      </c>
      <c r="O598" s="1" t="str">
        <f t="shared" si="60"/>
        <v/>
      </c>
      <c r="P598" s="1" t="str">
        <f>IF(AND(שבוע_בדילוג[[#This Row],[חיזוי - שבוע]]=1,K599=1),1,"")</f>
        <v/>
      </c>
      <c r="Q598" s="1" t="str">
        <f>IF(AND(שבוע_בדילוג[[#This Row],[וסת השבוע פעיל?]]&lt;3,OR(שבוע_בדילוג[[#This Row],[CycleNumber]]&gt;B599,B599="")),1,"")</f>
        <v/>
      </c>
      <c r="R598" s="1" t="str">
        <f>IF(AND(שבוע_בדילוג[[#This Row],[חיזוי - שבוע]]&lt;&gt;"",שבוע_בדילוג[[#This Row],[וסת השבוע פעיל?2]]=""),1,"")</f>
        <v/>
      </c>
      <c r="S598" s="1" t="str">
        <f>IF(שבוע_בדילוג[[#This Row],[האישה קבעה וסת שבוע בדילוג?]]=1,IF(שבוע_בדילוג[[#This Row],[וסת השבוע פעיל?]]&lt;3,1,0),"")</f>
        <v/>
      </c>
      <c r="T5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8" s="1">
        <f t="shared" ref="U598:U661" si="61">IF(B598&gt;2,IF(AND(F598=F597,F597=F596),1,0),"")</f>
        <v>0</v>
      </c>
      <c r="V598" s="1" t="str">
        <f>IF(B598&gt;3,IF(AND(F598=F597,F597=F596,F596=#REF!),1,0),"")</f>
        <v/>
      </c>
      <c r="W598" s="1" t="str">
        <f>IF(B598&gt;4,IF(AND(F598=F597,F597=F596,F596=#REF!,#REF!=F595),1,0),"")</f>
        <v/>
      </c>
      <c r="X598" s="1" t="str">
        <f>IF(שבוע_בדילוג[[#This Row],[3 הפלגות זהות]]="","",IF(שבוע_בדילוג[[#This Row],[3 הפלגות זהות]]=1,שבוע_בדילוג[[#This Row],[LengthofCycle]],X597))</f>
        <v/>
      </c>
      <c r="Z598" s="1" t="str">
        <f>IF(OR(שבוע_בדילוג[[#This Row],[הווסת פעיל?]]=0,שבוע_בדילוג[[#This Row],[הווסת פעיל?]]=""),"",SUM(Z597,שבוע_בדילוג[[#This Row],[הווסת פעיל?]]))</f>
        <v/>
      </c>
      <c r="AA598" s="1" t="str">
        <f>IF(AND(שבוע_בדילוג[[#This Row],[כמה מחזורים עד עקירה]]&lt;&gt;"",Z599=""),שבוע_בדילוג[[#This Row],[כמה מחזורים עד עקירה]],"")</f>
        <v/>
      </c>
      <c r="AB598" s="1" t="str">
        <f>IF(AND(שבוע_בדילוג[[#This Row],[הווסת פעיל?]]=1,שבוע_בדילוג[[#This Row],[וסת קבוע אחרון]]&lt;&gt;X597),שבוע_בדילוג[[#This Row],[וסת קבוע אחרון]],"")</f>
        <v/>
      </c>
      <c r="AC598" s="1" t="str">
        <f>IF(AND(שבוע_בדילוג[[#This Row],[הווסת פעיל?]]=1,Y597=0,שבוע_בדילוג[[#This Row],[וסת קבוע אחרון]]=X597),שבוע_בדילוג[[#This Row],[וסת קבוע אחרון]],"")</f>
        <v/>
      </c>
      <c r="AD598" s="1" t="str">
        <f>IF(AND(שבוע_בדילוג[[#This Row],[הווסת פעיל?]]=1,Y597=0,שבוע_בדילוג[[#This Row],[וסת קבוע אחרון]]&lt;&gt;X597),1,"")</f>
        <v/>
      </c>
      <c r="AE598" s="1" t="str">
        <f>IF(AND(שבוע_בדילוג[[#This Row],[הווסת פעיל?]]&lt;&gt;"",B599=1),שבוע_בדילוג[[#This Row],[CycleNumber]],"")</f>
        <v/>
      </c>
      <c r="AF598" s="1" t="str">
        <f>IF(AND(שבוע_בדילוג[[#This Row],[הווסת פעיל?]]&lt;&gt;"",Y597=""),שבוע_בדילוג[[#This Row],[CycleNumber]],"")</f>
        <v/>
      </c>
      <c r="AG598" s="1" t="str">
        <f>IF(B599=1,"",IF(שבוע_בדילוג[[#This Row],[הווסת פעיל?]]=1,IF(שבוע_בדילוג[[#This Row],[וסת קבוע אחרון]]=F599,1,0),""))</f>
        <v/>
      </c>
      <c r="AH598" s="1" t="str">
        <f>IF(B599=1,"",IF(שבוע_בדילוג[[#This Row],[הווסת פעיל?]]=1,IF(OR(שבוע_בדילוג[[#This Row],[וסת קבוע אחרון]]=F599,F599=שבוע_בדילוג[[#This Row],[LengthofCycle]]),1,0),""))</f>
        <v/>
      </c>
      <c r="AI598" s="1" t="str">
        <f>IF(B599=1,"",IF(שבוע_בדילוג[[#This Row],[הווסת פעיל?]]=1,IF(OR(שבוע_בדילוג[[#This Row],[וסת קבוע אחרון]]=F599,F599=שבוע_בדילוג[[#This Row],[LengthofCycle]],AND(שבוע_בדילוג[[#This Row],[LengthofCycle]]&lt;&gt;שבוע_בדילוג[[#This Row],[וסת קבוע אחרון]],OR(F599=28,F599=29))),1,0),""))</f>
        <v/>
      </c>
      <c r="AJ598" s="1" t="str">
        <f>IF(AND(שבוע_בדילוג[[#This Row],[הווסת פעיל?]]=1,B599=1),1,"")</f>
        <v/>
      </c>
      <c r="AK598" s="4">
        <f>IF(AND(שבוע_בדילוג[[#This Row],[הווסת פעיל?]]&lt;&gt;1,B599&lt;&gt;1,B599&lt;&gt;""),IF(שבוע_בדילוג[[#This Row],[LengthofCycle]]=F599,1,0),"")</f>
        <v>0</v>
      </c>
      <c r="AL598" s="4">
        <f>IF(AND(שבוע_בדילוג[[#This Row],[הווסת פעיל?]]&lt;&gt;1,B599&lt;&gt;1,B599&lt;&gt;""),IF(OR(שבוע_בדילוג[[#This Row],[LengthofCycle]]=F599,F599=29),1,0),"")</f>
        <v>0</v>
      </c>
      <c r="AM598" s="4">
        <f>IF(AND(שבוע_בדילוג[[#This Row],[הווסת פעיל?]]&lt;&gt;1,B599&lt;&gt;1,B599&lt;&gt;""),IF(OR(שבוע_בדילוג[[#This Row],[LengthofCycle]]=F599,F599=29,F599=28),1,0),"")</f>
        <v>0</v>
      </c>
    </row>
    <row r="599" spans="1:39" x14ac:dyDescent="0.25">
      <c r="A599" s="1" t="s">
        <v>107</v>
      </c>
      <c r="B599" s="1">
        <v>4</v>
      </c>
      <c r="C599" s="1">
        <v>1</v>
      </c>
      <c r="D599" s="1">
        <v>1</v>
      </c>
      <c r="E599" s="1">
        <v>0</v>
      </c>
      <c r="F599" s="1">
        <v>37</v>
      </c>
      <c r="H599" s="1">
        <f>שבוע_בדילוג[[#This Row],[LengthofCycle]]+1</f>
        <v>38</v>
      </c>
      <c r="I599" s="1" t="str">
        <f>IF(IFERROR(LOOKUP(שבוע_בדילוג[[#This Row],[ClientID]],קביעויות[השבוע בדילוג]),FALSE)=שבוע_בדילוג[[#This Row],[ClientID]],1,"")</f>
        <v/>
      </c>
      <c r="J599" s="1" t="str">
        <f>IF(AND(שבוע_בדילוג[[#This Row],[CycleNumber]]&gt;1,OR(B600="",שבוע_בדילוג[[#This Row],[CycleNumber]]&gt;B598)),IF(OR(AND(שבוע_בדילוג[[#This Row],[LengthofCycle]]=29,F598=29),AND(שבוע_בדילוג[[#This Row],[LengthofCycle]]=36,F598=36)),1,""),"")</f>
        <v/>
      </c>
      <c r="K599" s="1" t="str">
        <f>IF(AND(שבוע_בדילוג[[#This Row],[וסת השבוע]]=1,J598=1,שבוע_בדילוג[[#This Row],[CycleNumber]]&gt;B598),1,"")</f>
        <v/>
      </c>
      <c r="L599" s="1" t="str">
        <f>IF(שבוע_בדילוג[[#This Row],[CycleNumber]]=1,"",IF(שבוע_בדילוג[[#This Row],[וסת השבוע]]=1,0,IF(L598="","",IF(L598=0,IF(שבוע_בדילוג[[#This Row],[LengthofCycle]]=29,0,1),IF(L598=1,IF(שבוע_בדילוג[[#This Row],[LengthofCycle]]+F598=29*2,0,2),IF(L598=2,IF(שבוע_בדילוג[[#This Row],[LengthofCycle]]+F598+F597=29*3,0,3),""))))))</f>
        <v/>
      </c>
      <c r="M599" s="1" t="str">
        <f>IF(שבוע_בדילוג[[#This Row],[וסת השבוע]]=1,IF(שבוע_בדילוג[[#This Row],[וסת השבוע וההפלגה ביחד]]=1,M598+1,0),IF(AND(שבוע_בדילוג[[#This Row],[CycleNumber]]&gt;B598,שבוע_בדילוג[[#This Row],[CycleNumber]]&gt;1),IF(שבוע_בדילוג[[#This Row],[וסת השבוע פעיל?]]&lt;&gt;"",M598+1,""),""))</f>
        <v/>
      </c>
      <c r="N599" s="1" t="str">
        <f>IF(שבוע_בדילוג[[#This Row],[וסת השבוע פעיל?2]]="","",IF(AND(שבוע_בדילוג[[#This Row],[וסת השבוע פעיל?]]&lt;&gt;"",שבוע_בדילוג[[#This Row],[CycleNumber]]&lt;B600,B600&lt;&gt;"",שבוע_בדילוג[[#This Row],[וסת השבוע פעיל?]]&lt;3),IF(L600=0,IF(AND(שבוע_בדילוג[[#This Row],[וסת השבוע פעיל?]]&gt;0,J600=1),0,1),0),""))</f>
        <v/>
      </c>
      <c r="O599" s="1" t="str">
        <f t="shared" si="60"/>
        <v/>
      </c>
      <c r="P599" s="1" t="str">
        <f>IF(AND(שבוע_בדילוג[[#This Row],[חיזוי - שבוע]]=1,K600=1),1,"")</f>
        <v/>
      </c>
      <c r="Q599" s="1" t="str">
        <f>IF(AND(שבוע_בדילוג[[#This Row],[וסת השבוע פעיל?]]&lt;3,OR(שבוע_בדילוג[[#This Row],[CycleNumber]]&gt;B600,B600="")),1,"")</f>
        <v/>
      </c>
      <c r="R599" s="1" t="str">
        <f>IF(AND(שבוע_בדילוג[[#This Row],[חיזוי - שבוע]]&lt;&gt;"",שבוע_בדילוג[[#This Row],[וסת השבוע פעיל?2]]=""),1,"")</f>
        <v/>
      </c>
      <c r="S599" s="1" t="str">
        <f>IF(שבוע_בדילוג[[#This Row],[האישה קבעה וסת שבוע בדילוג?]]=1,IF(שבוע_בדילוג[[#This Row],[וסת השבוע פעיל?]]&lt;3,1,0),"")</f>
        <v/>
      </c>
      <c r="T5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599" s="1">
        <f t="shared" si="61"/>
        <v>0</v>
      </c>
      <c r="V599" s="1">
        <f t="shared" ref="V599:V662" si="62">IF(B599&gt;3,IF(AND(F599=F598,F598=F597,F597=F596),1,0),"")</f>
        <v>0</v>
      </c>
      <c r="W599" s="1" t="str">
        <f>IF(B599&gt;4,IF(AND(F599=F598,F598=F597,F597=F596,F596=#REF!),1,0),"")</f>
        <v/>
      </c>
      <c r="X599" s="1" t="str">
        <f>IF(שבוע_בדילוג[[#This Row],[3 הפלגות זהות]]="","",IF(שבוע_בדילוג[[#This Row],[3 הפלגות זהות]]=1,שבוע_בדילוג[[#This Row],[LengthofCycle]],X598))</f>
        <v/>
      </c>
      <c r="Z599" s="1" t="str">
        <f>IF(OR(שבוע_בדילוג[[#This Row],[הווסת פעיל?]]=0,שבוע_בדילוג[[#This Row],[הווסת פעיל?]]=""),"",SUM(Z598,שבוע_בדילוג[[#This Row],[הווסת פעיל?]]))</f>
        <v/>
      </c>
      <c r="AA599" s="1" t="str">
        <f>IF(AND(שבוע_בדילוג[[#This Row],[כמה מחזורים עד עקירה]]&lt;&gt;"",Z600=""),שבוע_בדילוג[[#This Row],[כמה מחזורים עד עקירה]],"")</f>
        <v/>
      </c>
      <c r="AB599" s="1" t="str">
        <f>IF(AND(שבוע_בדילוג[[#This Row],[הווסת פעיל?]]=1,שבוע_בדילוג[[#This Row],[וסת קבוע אחרון]]&lt;&gt;X598),שבוע_בדילוג[[#This Row],[וסת קבוע אחרון]],"")</f>
        <v/>
      </c>
      <c r="AC599" s="1" t="str">
        <f>IF(AND(שבוע_בדילוג[[#This Row],[הווסת פעיל?]]=1,Y598=0,שבוע_בדילוג[[#This Row],[וסת קבוע אחרון]]=X598),שבוע_בדילוג[[#This Row],[וסת קבוע אחרון]],"")</f>
        <v/>
      </c>
      <c r="AD599" s="1" t="str">
        <f>IF(AND(שבוע_בדילוג[[#This Row],[הווסת פעיל?]]=1,Y598=0,שבוע_בדילוג[[#This Row],[וסת קבוע אחרון]]&lt;&gt;X598),1,"")</f>
        <v/>
      </c>
      <c r="AE599" s="1" t="str">
        <f>IF(AND(שבוע_בדילוג[[#This Row],[הווסת פעיל?]]&lt;&gt;"",B600=1),שבוע_בדילוג[[#This Row],[CycleNumber]],"")</f>
        <v/>
      </c>
      <c r="AF599" s="1" t="str">
        <f>IF(AND(שבוע_בדילוג[[#This Row],[הווסת פעיל?]]&lt;&gt;"",Y598=""),שבוע_בדילוג[[#This Row],[CycleNumber]],"")</f>
        <v/>
      </c>
      <c r="AG599" s="1" t="str">
        <f>IF(B600=1,"",IF(שבוע_בדילוג[[#This Row],[הווסת פעיל?]]=1,IF(שבוע_בדילוג[[#This Row],[וסת קבוע אחרון]]=F600,1,0),""))</f>
        <v/>
      </c>
      <c r="AH599" s="1" t="str">
        <f>IF(B600=1,"",IF(שבוע_בדילוג[[#This Row],[הווסת פעיל?]]=1,IF(OR(שבוע_בדילוג[[#This Row],[וסת קבוע אחרון]]=F600,F600=שבוע_בדילוג[[#This Row],[LengthofCycle]]),1,0),""))</f>
        <v/>
      </c>
      <c r="AI599" s="1" t="str">
        <f>IF(B600=1,"",IF(שבוע_בדילוג[[#This Row],[הווסת פעיל?]]=1,IF(OR(שבוע_בדילוג[[#This Row],[וסת קבוע אחרון]]=F600,F600=שבוע_בדילוג[[#This Row],[LengthofCycle]],AND(שבוע_בדילוג[[#This Row],[LengthofCycle]]&lt;&gt;שבוע_בדילוג[[#This Row],[וסת קבוע אחרון]],OR(F600=28,F600=29))),1,0),""))</f>
        <v/>
      </c>
      <c r="AJ599" s="1" t="str">
        <f>IF(AND(שבוע_בדילוג[[#This Row],[הווסת פעיל?]]=1,B600=1),1,"")</f>
        <v/>
      </c>
      <c r="AK599" s="4">
        <f>IF(AND(שבוע_בדילוג[[#This Row],[הווסת פעיל?]]&lt;&gt;1,B600&lt;&gt;1,B600&lt;&gt;""),IF(שבוע_בדילוג[[#This Row],[LengthofCycle]]=F600,1,0),"")</f>
        <v>0</v>
      </c>
      <c r="AL599" s="4">
        <f>IF(AND(שבוע_בדילוג[[#This Row],[הווסת פעיל?]]&lt;&gt;1,B600&lt;&gt;1,B600&lt;&gt;""),IF(OR(שבוע_בדילוג[[#This Row],[LengthofCycle]]=F600,F600=29),1,0),"")</f>
        <v>0</v>
      </c>
      <c r="AM599" s="4">
        <f>IF(AND(שבוע_בדילוג[[#This Row],[הווסת פעיל?]]&lt;&gt;1,B600&lt;&gt;1,B600&lt;&gt;""),IF(OR(שבוע_בדילוג[[#This Row],[LengthofCycle]]=F600,F600=29,F600=28),1,0),"")</f>
        <v>0</v>
      </c>
    </row>
    <row r="600" spans="1:39" x14ac:dyDescent="0.25">
      <c r="A600" s="1" t="s">
        <v>107</v>
      </c>
      <c r="B600" s="1">
        <v>5</v>
      </c>
      <c r="C600" s="1">
        <v>1</v>
      </c>
      <c r="D600" s="1">
        <v>0</v>
      </c>
      <c r="E600" s="1">
        <v>0</v>
      </c>
      <c r="F600" s="1">
        <v>32</v>
      </c>
      <c r="H600" s="1">
        <f>שבוע_בדילוג[[#This Row],[LengthofCycle]]+1</f>
        <v>33</v>
      </c>
      <c r="I600" s="1" t="str">
        <f>IF(IFERROR(LOOKUP(שבוע_בדילוג[[#This Row],[ClientID]],קביעויות[השבוע בדילוג]),FALSE)=שבוע_בדילוג[[#This Row],[ClientID]],1,"")</f>
        <v/>
      </c>
      <c r="J600" s="1" t="str">
        <f>IF(AND(שבוע_בדילוג[[#This Row],[CycleNumber]]&gt;1,OR(B601="",שבוע_בדילוג[[#This Row],[CycleNumber]]&gt;B599)),IF(OR(AND(שבוע_בדילוג[[#This Row],[LengthofCycle]]=29,F599=29),AND(שבוע_בדילוג[[#This Row],[LengthofCycle]]=36,F599=36)),1,""),"")</f>
        <v/>
      </c>
      <c r="K600" s="1" t="str">
        <f>IF(AND(שבוע_בדילוג[[#This Row],[וסת השבוע]]=1,J599=1,שבוע_בדילוג[[#This Row],[CycleNumber]]&gt;B599),1,"")</f>
        <v/>
      </c>
      <c r="L600" s="1" t="str">
        <f>IF(שבוע_בדילוג[[#This Row],[CycleNumber]]=1,"",IF(שבוע_בדילוג[[#This Row],[וסת השבוע]]=1,0,IF(L599="","",IF(L599=0,IF(שבוע_בדילוג[[#This Row],[LengthofCycle]]=29,0,1),IF(L599=1,IF(שבוע_בדילוג[[#This Row],[LengthofCycle]]+F599=29*2,0,2),IF(L599=2,IF(שבוע_בדילוג[[#This Row],[LengthofCycle]]+F599+F598=29*3,0,3),""))))))</f>
        <v/>
      </c>
      <c r="M600" s="1" t="str">
        <f>IF(שבוע_בדילוג[[#This Row],[וסת השבוע]]=1,IF(שבוע_בדילוג[[#This Row],[וסת השבוע וההפלגה ביחד]]=1,M599+1,0),IF(AND(שבוע_בדילוג[[#This Row],[CycleNumber]]&gt;B599,שבוע_בדילוג[[#This Row],[CycleNumber]]&gt;1),IF(שבוע_בדילוג[[#This Row],[וסת השבוע פעיל?]]&lt;&gt;"",M599+1,""),""))</f>
        <v/>
      </c>
      <c r="N600" s="1" t="str">
        <f>IF(שבוע_בדילוג[[#This Row],[וסת השבוע פעיל?2]]="","",IF(AND(שבוע_בדילוג[[#This Row],[וסת השבוע פעיל?]]&lt;&gt;"",שבוע_בדילוג[[#This Row],[CycleNumber]]&lt;B601,B601&lt;&gt;"",שבוע_בדילוג[[#This Row],[וסת השבוע פעיל?]]&lt;3),IF(L601=0,IF(AND(שבוע_בדילוג[[#This Row],[וסת השבוע פעיל?]]&gt;0,J601=1),0,1),0),""))</f>
        <v/>
      </c>
      <c r="O600" s="1" t="str">
        <f t="shared" si="60"/>
        <v/>
      </c>
      <c r="P600" s="1" t="str">
        <f>IF(AND(שבוע_בדילוג[[#This Row],[חיזוי - שבוע]]=1,K601=1),1,"")</f>
        <v/>
      </c>
      <c r="Q600" s="1" t="str">
        <f>IF(AND(שבוע_בדילוג[[#This Row],[וסת השבוע פעיל?]]&lt;3,OR(שבוע_בדילוג[[#This Row],[CycleNumber]]&gt;B601,B601="")),1,"")</f>
        <v/>
      </c>
      <c r="R600" s="1" t="str">
        <f>IF(AND(שבוע_בדילוג[[#This Row],[חיזוי - שבוע]]&lt;&gt;"",שבוע_בדילוג[[#This Row],[וסת השבוע פעיל?2]]=""),1,"")</f>
        <v/>
      </c>
      <c r="S600" s="1" t="str">
        <f>IF(שבוע_בדילוג[[#This Row],[האישה קבעה וסת שבוע בדילוג?]]=1,IF(שבוע_בדילוג[[#This Row],[וסת השבוע פעיל?]]&lt;3,1,0),"")</f>
        <v/>
      </c>
      <c r="T6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0" s="1">
        <f t="shared" si="61"/>
        <v>0</v>
      </c>
      <c r="V600" s="1">
        <f t="shared" si="62"/>
        <v>0</v>
      </c>
      <c r="W600" s="1">
        <f t="shared" ref="W600:W663" si="63">IF(B600&gt;4,IF(AND(F600=F599,F599=F598,F598=F597,F597=F596),1,0),"")</f>
        <v>0</v>
      </c>
      <c r="X600" s="1" t="str">
        <f>IF(שבוע_בדילוג[[#This Row],[3 הפלגות זהות]]="","",IF(שבוע_בדילוג[[#This Row],[3 הפלגות זהות]]=1,שבוע_בדילוג[[#This Row],[LengthofCycle]],X599))</f>
        <v/>
      </c>
      <c r="Z600" s="1" t="str">
        <f>IF(OR(שבוע_בדילוג[[#This Row],[הווסת פעיל?]]=0,שבוע_בדילוג[[#This Row],[הווסת פעיל?]]=""),"",SUM(Z599,שבוע_בדילוג[[#This Row],[הווסת פעיל?]]))</f>
        <v/>
      </c>
      <c r="AA600" s="1" t="str">
        <f>IF(AND(שבוע_בדילוג[[#This Row],[כמה מחזורים עד עקירה]]&lt;&gt;"",Z601=""),שבוע_בדילוג[[#This Row],[כמה מחזורים עד עקירה]],"")</f>
        <v/>
      </c>
      <c r="AB600" s="1" t="str">
        <f>IF(AND(שבוע_בדילוג[[#This Row],[הווסת פעיל?]]=1,שבוע_בדילוג[[#This Row],[וסת קבוע אחרון]]&lt;&gt;X599),שבוע_בדילוג[[#This Row],[וסת קבוע אחרון]],"")</f>
        <v/>
      </c>
      <c r="AC600" s="1" t="str">
        <f>IF(AND(שבוע_בדילוג[[#This Row],[הווסת פעיל?]]=1,Y599=0,שבוע_בדילוג[[#This Row],[וסת קבוע אחרון]]=X599),שבוע_בדילוג[[#This Row],[וסת קבוע אחרון]],"")</f>
        <v/>
      </c>
      <c r="AD600" s="1" t="str">
        <f>IF(AND(שבוע_בדילוג[[#This Row],[הווסת פעיל?]]=1,Y599=0,שבוע_בדילוג[[#This Row],[וסת קבוע אחרון]]&lt;&gt;X599),1,"")</f>
        <v/>
      </c>
      <c r="AE600" s="1" t="str">
        <f>IF(AND(שבוע_בדילוג[[#This Row],[הווסת פעיל?]]&lt;&gt;"",B601=1),שבוע_בדילוג[[#This Row],[CycleNumber]],"")</f>
        <v/>
      </c>
      <c r="AF600" s="1" t="str">
        <f>IF(AND(שבוע_בדילוג[[#This Row],[הווסת פעיל?]]&lt;&gt;"",Y599=""),שבוע_בדילוג[[#This Row],[CycleNumber]],"")</f>
        <v/>
      </c>
      <c r="AG600" s="1" t="str">
        <f>IF(B601=1,"",IF(שבוע_בדילוג[[#This Row],[הווסת פעיל?]]=1,IF(שבוע_בדילוג[[#This Row],[וסת קבוע אחרון]]=F601,1,0),""))</f>
        <v/>
      </c>
      <c r="AH600" s="1" t="str">
        <f>IF(B601=1,"",IF(שבוע_בדילוג[[#This Row],[הווסת פעיל?]]=1,IF(OR(שבוע_בדילוג[[#This Row],[וסת קבוע אחרון]]=F601,F601=שבוע_בדילוג[[#This Row],[LengthofCycle]]),1,0),""))</f>
        <v/>
      </c>
      <c r="AI600" s="1" t="str">
        <f>IF(B601=1,"",IF(שבוע_בדילוג[[#This Row],[הווסת פעיל?]]=1,IF(OR(שבוע_בדילוג[[#This Row],[וסת קבוע אחרון]]=F601,F601=שבוע_בדילוג[[#This Row],[LengthofCycle]],AND(שבוע_בדילוג[[#This Row],[LengthofCycle]]&lt;&gt;שבוע_בדילוג[[#This Row],[וסת קבוע אחרון]],OR(F601=28,F601=29))),1,0),""))</f>
        <v/>
      </c>
      <c r="AJ600" s="1" t="str">
        <f>IF(AND(שבוע_בדילוג[[#This Row],[הווסת פעיל?]]=1,B601=1),1,"")</f>
        <v/>
      </c>
      <c r="AK600" s="4" t="str">
        <f>IF(AND(שבוע_בדילוג[[#This Row],[הווסת פעיל?]]&lt;&gt;1,B601&lt;&gt;1,B601&lt;&gt;""),IF(שבוע_בדילוג[[#This Row],[LengthofCycle]]=F601,1,0),"")</f>
        <v/>
      </c>
      <c r="AL600" s="4" t="str">
        <f>IF(AND(שבוע_בדילוג[[#This Row],[הווסת פעיל?]]&lt;&gt;1,B601&lt;&gt;1,B601&lt;&gt;""),IF(OR(שבוע_בדילוג[[#This Row],[LengthofCycle]]=F601,F601=29),1,0),"")</f>
        <v/>
      </c>
      <c r="AM600" s="4" t="str">
        <f>IF(AND(שבוע_בדילוג[[#This Row],[הווסת פעיל?]]&lt;&gt;1,B601&lt;&gt;1,B601&lt;&gt;""),IF(OR(שבוע_בדילוג[[#This Row],[LengthofCycle]]=F601,F601=29,F601=28),1,0),"")</f>
        <v/>
      </c>
    </row>
    <row r="601" spans="1:39" x14ac:dyDescent="0.25">
      <c r="A601" s="1" t="s">
        <v>108</v>
      </c>
      <c r="B601" s="1">
        <v>1</v>
      </c>
      <c r="C601" s="1">
        <v>0</v>
      </c>
      <c r="D601" s="1">
        <v>1</v>
      </c>
      <c r="E601" s="1">
        <v>0</v>
      </c>
      <c r="F601" s="1">
        <v>28</v>
      </c>
      <c r="H601" s="1">
        <f>שבוע_בדילוג[[#This Row],[LengthofCycle]]+1</f>
        <v>29</v>
      </c>
      <c r="I601" s="1" t="str">
        <f>IF(IFERROR(LOOKUP(שבוע_בדילוג[[#This Row],[ClientID]],קביעויות[השבוע בדילוג]),FALSE)=שבוע_בדילוג[[#This Row],[ClientID]],1,"")</f>
        <v/>
      </c>
      <c r="J601" s="1" t="str">
        <f>IF(AND(שבוע_בדילוג[[#This Row],[CycleNumber]]&gt;1,OR(B602="",שבוע_בדילוג[[#This Row],[CycleNumber]]&gt;B600)),IF(OR(AND(שבוע_בדילוג[[#This Row],[LengthofCycle]]=29,F600=29),AND(שבוע_בדילוג[[#This Row],[LengthofCycle]]=36,F600=36)),1,""),"")</f>
        <v/>
      </c>
      <c r="K601" s="1" t="str">
        <f>IF(AND(שבוע_בדילוג[[#This Row],[וסת השבוע]]=1,J600=1,שבוע_בדילוג[[#This Row],[CycleNumber]]&gt;B600),1,"")</f>
        <v/>
      </c>
      <c r="L601" s="1" t="str">
        <f>IF(שבוע_בדילוג[[#This Row],[CycleNumber]]=1,"",IF(שבוע_בדילוג[[#This Row],[וסת השבוע]]=1,0,IF(L600="","",IF(L600=0,IF(שבוע_בדילוג[[#This Row],[LengthofCycle]]=29,0,1),IF(L600=1,IF(שבוע_בדילוג[[#This Row],[LengthofCycle]]+F600=29*2,0,2),IF(L600=2,IF(שבוע_בדילוג[[#This Row],[LengthofCycle]]+F600+F599=29*3,0,3),""))))))</f>
        <v/>
      </c>
      <c r="M601" s="1" t="str">
        <f>IF(שבוע_בדילוג[[#This Row],[וסת השבוע]]=1,IF(שבוע_בדילוג[[#This Row],[וסת השבוע וההפלגה ביחד]]=1,M600+1,0),IF(AND(שבוע_בדילוג[[#This Row],[CycleNumber]]&gt;B600,שבוע_בדילוג[[#This Row],[CycleNumber]]&gt;1),IF(שבוע_בדילוג[[#This Row],[וסת השבוע פעיל?]]&lt;&gt;"",M600+1,""),""))</f>
        <v/>
      </c>
      <c r="N601" s="1" t="str">
        <f>IF(שבוע_בדילוג[[#This Row],[וסת השבוע פעיל?2]]="","",IF(AND(שבוע_בדילוג[[#This Row],[וסת השבוע פעיל?]]&lt;&gt;"",שבוע_בדילוג[[#This Row],[CycleNumber]]&lt;B602,B602&lt;&gt;"",שבוע_בדילוג[[#This Row],[וסת השבוע פעיל?]]&lt;3),IF(L602=0,IF(AND(שבוע_בדילוג[[#This Row],[וסת השבוע פעיל?]]&gt;0,J602=1),0,1),0),""))</f>
        <v/>
      </c>
      <c r="O601" s="1" t="str">
        <f t="shared" si="60"/>
        <v/>
      </c>
      <c r="P601" s="1" t="str">
        <f>IF(AND(שבוע_בדילוג[[#This Row],[חיזוי - שבוע]]=1,K602=1),1,"")</f>
        <v/>
      </c>
      <c r="Q601" s="1" t="str">
        <f>IF(AND(שבוע_בדילוג[[#This Row],[וסת השבוע פעיל?]]&lt;3,OR(שבוע_בדילוג[[#This Row],[CycleNumber]]&gt;B602,B602="")),1,"")</f>
        <v/>
      </c>
      <c r="R601" s="1" t="str">
        <f>IF(AND(שבוע_בדילוג[[#This Row],[חיזוי - שבוע]]&lt;&gt;"",שבוע_בדילוג[[#This Row],[וסת השבוע פעיל?2]]=""),1,"")</f>
        <v/>
      </c>
      <c r="S601" s="1" t="str">
        <f>IF(שבוע_בדילוג[[#This Row],[האישה קבעה וסת שבוע בדילוג?]]=1,IF(שבוע_בדילוג[[#This Row],[וסת השבוע פעיל?]]&lt;3,1,0),"")</f>
        <v/>
      </c>
      <c r="T6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1" s="1" t="str">
        <f t="shared" si="61"/>
        <v/>
      </c>
      <c r="V601" s="1" t="str">
        <f t="shared" si="62"/>
        <v/>
      </c>
      <c r="W601" s="1" t="str">
        <f t="shared" si="63"/>
        <v/>
      </c>
      <c r="X601" s="1" t="str">
        <f>IF(שבוע_בדילוג[[#This Row],[3 הפלגות זהות]]="","",IF(שבוע_בדילוג[[#This Row],[3 הפלגות זהות]]=1,שבוע_בדילוג[[#This Row],[LengthofCycle]],X600))</f>
        <v/>
      </c>
      <c r="Z601" s="1" t="str">
        <f>IF(OR(שבוע_בדילוג[[#This Row],[הווסת פעיל?]]=0,שבוע_בדילוג[[#This Row],[הווסת פעיל?]]=""),"",SUM(Z600,שבוע_בדילוג[[#This Row],[הווסת פעיל?]]))</f>
        <v/>
      </c>
      <c r="AA601" s="1" t="str">
        <f>IF(AND(שבוע_בדילוג[[#This Row],[כמה מחזורים עד עקירה]]&lt;&gt;"",Z602=""),שבוע_בדילוג[[#This Row],[כמה מחזורים עד עקירה]],"")</f>
        <v/>
      </c>
      <c r="AB601" s="1" t="str">
        <f>IF(AND(שבוע_בדילוג[[#This Row],[הווסת פעיל?]]=1,שבוע_בדילוג[[#This Row],[וסת קבוע אחרון]]&lt;&gt;X600),שבוע_בדילוג[[#This Row],[וסת קבוע אחרון]],"")</f>
        <v/>
      </c>
      <c r="AC601" s="1" t="str">
        <f>IF(AND(שבוע_בדילוג[[#This Row],[הווסת פעיל?]]=1,Y600=0,שבוע_בדילוג[[#This Row],[וסת קבוע אחרון]]=X600),שבוע_בדילוג[[#This Row],[וסת קבוע אחרון]],"")</f>
        <v/>
      </c>
      <c r="AD601" s="1" t="str">
        <f>IF(AND(שבוע_בדילוג[[#This Row],[הווסת פעיל?]]=1,Y600=0,שבוע_בדילוג[[#This Row],[וסת קבוע אחרון]]&lt;&gt;X600),1,"")</f>
        <v/>
      </c>
      <c r="AE601" s="1" t="str">
        <f>IF(AND(שבוע_בדילוג[[#This Row],[הווסת פעיל?]]&lt;&gt;"",B602=1),שבוע_בדילוג[[#This Row],[CycleNumber]],"")</f>
        <v/>
      </c>
      <c r="AF601" s="1" t="str">
        <f>IF(AND(שבוע_בדילוג[[#This Row],[הווסת פעיל?]]&lt;&gt;"",Y600=""),שבוע_בדילוג[[#This Row],[CycleNumber]],"")</f>
        <v/>
      </c>
      <c r="AG601" s="1" t="str">
        <f>IF(B602=1,"",IF(שבוע_בדילוג[[#This Row],[הווסת פעיל?]]=1,IF(שבוע_בדילוג[[#This Row],[וסת קבוע אחרון]]=F602,1,0),""))</f>
        <v/>
      </c>
      <c r="AH601" s="1" t="str">
        <f>IF(B602=1,"",IF(שבוע_בדילוג[[#This Row],[הווסת פעיל?]]=1,IF(OR(שבוע_בדילוג[[#This Row],[וסת קבוע אחרון]]=F602,F602=שבוע_בדילוג[[#This Row],[LengthofCycle]]),1,0),""))</f>
        <v/>
      </c>
      <c r="AI601" s="1" t="str">
        <f>IF(B602=1,"",IF(שבוע_בדילוג[[#This Row],[הווסת פעיל?]]=1,IF(OR(שבוע_בדילוג[[#This Row],[וסת קבוע אחרון]]=F602,F602=שבוע_בדילוג[[#This Row],[LengthofCycle]],AND(שבוע_בדילוג[[#This Row],[LengthofCycle]]&lt;&gt;שבוע_בדילוג[[#This Row],[וסת קבוע אחרון]],OR(F602=28,F602=29))),1,0),""))</f>
        <v/>
      </c>
      <c r="AJ601" s="1" t="str">
        <f>IF(AND(שבוע_בדילוג[[#This Row],[הווסת פעיל?]]=1,B602=1),1,"")</f>
        <v/>
      </c>
      <c r="AK601" s="4">
        <f>IF(AND(שבוע_בדילוג[[#This Row],[הווסת פעיל?]]&lt;&gt;1,B602&lt;&gt;1,B602&lt;&gt;""),IF(שבוע_בדילוג[[#This Row],[LengthofCycle]]=F602,1,0),"")</f>
        <v>0</v>
      </c>
      <c r="AL601" s="4">
        <f>IF(AND(שבוע_בדילוג[[#This Row],[הווסת פעיל?]]&lt;&gt;1,B602&lt;&gt;1,B602&lt;&gt;""),IF(OR(שבוע_בדילוג[[#This Row],[LengthofCycle]]=F602,F602=29),1,0),"")</f>
        <v>0</v>
      </c>
      <c r="AM601" s="4">
        <f>IF(AND(שבוע_בדילוג[[#This Row],[הווסת פעיל?]]&lt;&gt;1,B602&lt;&gt;1,B602&lt;&gt;""),IF(OR(שבוע_בדילוג[[#This Row],[LengthofCycle]]=F602,F602=29,F602=28),1,0),"")</f>
        <v>0</v>
      </c>
    </row>
    <row r="602" spans="1:39" x14ac:dyDescent="0.25">
      <c r="A602" s="1" t="s">
        <v>108</v>
      </c>
      <c r="B602" s="1">
        <v>2</v>
      </c>
      <c r="C602" s="1">
        <v>0</v>
      </c>
      <c r="D602" s="1">
        <v>1</v>
      </c>
      <c r="E602" s="1">
        <v>0</v>
      </c>
      <c r="F602" s="1">
        <v>35</v>
      </c>
      <c r="H602" s="1">
        <f>שבוע_בדילוג[[#This Row],[LengthofCycle]]+1</f>
        <v>36</v>
      </c>
      <c r="I602" s="1" t="str">
        <f>IF(IFERROR(LOOKUP(שבוע_בדילוג[[#This Row],[ClientID]],קביעויות[השבוע בדילוג]),FALSE)=שבוע_בדילוג[[#This Row],[ClientID]],1,"")</f>
        <v/>
      </c>
      <c r="J602" s="1" t="str">
        <f>IF(AND(שבוע_בדילוג[[#This Row],[CycleNumber]]&gt;1,OR(B603="",שבוע_בדילוג[[#This Row],[CycleNumber]]&gt;B601)),IF(OR(AND(שבוע_בדילוג[[#This Row],[LengthofCycle]]=29,F601=29),AND(שבוע_בדילוג[[#This Row],[LengthofCycle]]=36,F601=36)),1,""),"")</f>
        <v/>
      </c>
      <c r="K602" s="1" t="str">
        <f>IF(AND(שבוע_בדילוג[[#This Row],[וסת השבוע]]=1,J601=1,שבוע_בדילוג[[#This Row],[CycleNumber]]&gt;B601),1,"")</f>
        <v/>
      </c>
      <c r="L602" s="1" t="str">
        <f>IF(שבוע_בדילוג[[#This Row],[CycleNumber]]=1,"",IF(שבוע_בדילוג[[#This Row],[וסת השבוע]]=1,0,IF(L601="","",IF(L601=0,IF(שבוע_בדילוג[[#This Row],[LengthofCycle]]=29,0,1),IF(L601=1,IF(שבוע_בדילוג[[#This Row],[LengthofCycle]]+F601=29*2,0,2),IF(L601=2,IF(שבוע_בדילוג[[#This Row],[LengthofCycle]]+F601+F600=29*3,0,3),""))))))</f>
        <v/>
      </c>
      <c r="M602" s="1" t="str">
        <f>IF(שבוע_בדילוג[[#This Row],[וסת השבוע]]=1,IF(שבוע_בדילוג[[#This Row],[וסת השבוע וההפלגה ביחד]]=1,M601+1,0),IF(AND(שבוע_בדילוג[[#This Row],[CycleNumber]]&gt;B601,שבוע_בדילוג[[#This Row],[CycleNumber]]&gt;1),IF(שבוע_בדילוג[[#This Row],[וסת השבוע פעיל?]]&lt;&gt;"",M601+1,""),""))</f>
        <v/>
      </c>
      <c r="N602" s="1" t="str">
        <f>IF(שבוע_בדילוג[[#This Row],[וסת השבוע פעיל?2]]="","",IF(AND(שבוע_בדילוג[[#This Row],[וסת השבוע פעיל?]]&lt;&gt;"",שבוע_בדילוג[[#This Row],[CycleNumber]]&lt;B603,B603&lt;&gt;"",שבוע_בדילוג[[#This Row],[וסת השבוע פעיל?]]&lt;3),IF(L603=0,IF(AND(שבוע_בדילוג[[#This Row],[וסת השבוע פעיל?]]&gt;0,J603=1),0,1),0),""))</f>
        <v/>
      </c>
      <c r="O602" s="1" t="str">
        <f t="shared" si="60"/>
        <v/>
      </c>
      <c r="P602" s="1" t="str">
        <f>IF(AND(שבוע_בדילוג[[#This Row],[חיזוי - שבוע]]=1,K603=1),1,"")</f>
        <v/>
      </c>
      <c r="Q602" s="1" t="str">
        <f>IF(AND(שבוע_בדילוג[[#This Row],[וסת השבוע פעיל?]]&lt;3,OR(שבוע_בדילוג[[#This Row],[CycleNumber]]&gt;B603,B603="")),1,"")</f>
        <v/>
      </c>
      <c r="R602" s="1" t="str">
        <f>IF(AND(שבוע_בדילוג[[#This Row],[חיזוי - שבוע]]&lt;&gt;"",שבוע_בדילוג[[#This Row],[וסת השבוע פעיל?2]]=""),1,"")</f>
        <v/>
      </c>
      <c r="S602" s="1" t="str">
        <f>IF(שבוע_בדילוג[[#This Row],[האישה קבעה וסת שבוע בדילוג?]]=1,IF(שבוע_בדילוג[[#This Row],[וסת השבוע פעיל?]]&lt;3,1,0),"")</f>
        <v/>
      </c>
      <c r="T6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2" s="1" t="str">
        <f t="shared" si="61"/>
        <v/>
      </c>
      <c r="V602" s="1" t="str">
        <f t="shared" si="62"/>
        <v/>
      </c>
      <c r="W602" s="1" t="str">
        <f t="shared" si="63"/>
        <v/>
      </c>
      <c r="X602" s="1" t="str">
        <f>IF(שבוע_בדילוג[[#This Row],[3 הפלגות זהות]]="","",IF(שבוע_בדילוג[[#This Row],[3 הפלגות זהות]]=1,שבוע_בדילוג[[#This Row],[LengthofCycle]],X601))</f>
        <v/>
      </c>
      <c r="Z602" s="1" t="str">
        <f>IF(OR(שבוע_בדילוג[[#This Row],[הווסת פעיל?]]=0,שבוע_בדילוג[[#This Row],[הווסת פעיל?]]=""),"",SUM(Z601,שבוע_בדילוג[[#This Row],[הווסת פעיל?]]))</f>
        <v/>
      </c>
      <c r="AA602" s="1" t="str">
        <f>IF(AND(שבוע_בדילוג[[#This Row],[כמה מחזורים עד עקירה]]&lt;&gt;"",Z603=""),שבוע_בדילוג[[#This Row],[כמה מחזורים עד עקירה]],"")</f>
        <v/>
      </c>
      <c r="AB602" s="1" t="str">
        <f>IF(AND(שבוע_בדילוג[[#This Row],[הווסת פעיל?]]=1,שבוע_בדילוג[[#This Row],[וסת קבוע אחרון]]&lt;&gt;X601),שבוע_בדילוג[[#This Row],[וסת קבוע אחרון]],"")</f>
        <v/>
      </c>
      <c r="AC602" s="1" t="str">
        <f>IF(AND(שבוע_בדילוג[[#This Row],[הווסת פעיל?]]=1,Y601=0,שבוע_בדילוג[[#This Row],[וסת קבוע אחרון]]=X601),שבוע_בדילוג[[#This Row],[וסת קבוע אחרון]],"")</f>
        <v/>
      </c>
      <c r="AD602" s="1" t="str">
        <f>IF(AND(שבוע_בדילוג[[#This Row],[הווסת פעיל?]]=1,Y601=0,שבוע_בדילוג[[#This Row],[וסת קבוע אחרון]]&lt;&gt;X601),1,"")</f>
        <v/>
      </c>
      <c r="AE602" s="1" t="str">
        <f>IF(AND(שבוע_בדילוג[[#This Row],[הווסת פעיל?]]&lt;&gt;"",B603=1),שבוע_בדילוג[[#This Row],[CycleNumber]],"")</f>
        <v/>
      </c>
      <c r="AF602" s="1" t="str">
        <f>IF(AND(שבוע_בדילוג[[#This Row],[הווסת פעיל?]]&lt;&gt;"",Y601=""),שבוע_בדילוג[[#This Row],[CycleNumber]],"")</f>
        <v/>
      </c>
      <c r="AG602" s="1" t="str">
        <f>IF(B603=1,"",IF(שבוע_בדילוג[[#This Row],[הווסת פעיל?]]=1,IF(שבוע_בדילוג[[#This Row],[וסת קבוע אחרון]]=F603,1,0),""))</f>
        <v/>
      </c>
      <c r="AH602" s="1" t="str">
        <f>IF(B603=1,"",IF(שבוע_בדילוג[[#This Row],[הווסת פעיל?]]=1,IF(OR(שבוע_בדילוג[[#This Row],[וסת קבוע אחרון]]=F603,F603=שבוע_בדילוג[[#This Row],[LengthofCycle]]),1,0),""))</f>
        <v/>
      </c>
      <c r="AI602" s="1" t="str">
        <f>IF(B603=1,"",IF(שבוע_בדילוג[[#This Row],[הווסת פעיל?]]=1,IF(OR(שבוע_בדילוג[[#This Row],[וסת קבוע אחרון]]=F603,F603=שבוע_בדילוג[[#This Row],[LengthofCycle]],AND(שבוע_בדילוג[[#This Row],[LengthofCycle]]&lt;&gt;שבוע_בדילוג[[#This Row],[וסת קבוע אחרון]],OR(F603=28,F603=29))),1,0),""))</f>
        <v/>
      </c>
      <c r="AJ602" s="1" t="str">
        <f>IF(AND(שבוע_בדילוג[[#This Row],[הווסת פעיל?]]=1,B603=1),1,"")</f>
        <v/>
      </c>
      <c r="AK602" s="4">
        <f>IF(AND(שבוע_בדילוג[[#This Row],[הווסת פעיל?]]&lt;&gt;1,B603&lt;&gt;1,B603&lt;&gt;""),IF(שבוע_בדילוג[[#This Row],[LengthofCycle]]=F603,1,0),"")</f>
        <v>0</v>
      </c>
      <c r="AL602" s="4">
        <f>IF(AND(שבוע_בדילוג[[#This Row],[הווסת פעיל?]]&lt;&gt;1,B603&lt;&gt;1,B603&lt;&gt;""),IF(OR(שבוע_בדילוג[[#This Row],[LengthofCycle]]=F603,F603=29),1,0),"")</f>
        <v>1</v>
      </c>
      <c r="AM602" s="4">
        <f>IF(AND(שבוע_בדילוג[[#This Row],[הווסת פעיל?]]&lt;&gt;1,B603&lt;&gt;1,B603&lt;&gt;""),IF(OR(שבוע_בדילוג[[#This Row],[LengthofCycle]]=F603,F603=29,F603=28),1,0),"")</f>
        <v>1</v>
      </c>
    </row>
    <row r="603" spans="1:39" x14ac:dyDescent="0.25">
      <c r="A603" s="1" t="s">
        <v>108</v>
      </c>
      <c r="B603" s="1">
        <v>3</v>
      </c>
      <c r="C603" s="1">
        <v>0</v>
      </c>
      <c r="D603" s="1">
        <v>1</v>
      </c>
      <c r="E603" s="1">
        <v>0</v>
      </c>
      <c r="F603" s="1">
        <v>29</v>
      </c>
      <c r="H603" s="1">
        <f>שבוע_בדילוג[[#This Row],[LengthofCycle]]+1</f>
        <v>30</v>
      </c>
      <c r="I603" s="1" t="str">
        <f>IF(IFERROR(LOOKUP(שבוע_בדילוג[[#This Row],[ClientID]],קביעויות[השבוע בדילוג]),FALSE)=שבוע_בדילוג[[#This Row],[ClientID]],1,"")</f>
        <v/>
      </c>
      <c r="J603" s="1" t="str">
        <f>IF(AND(שבוע_בדילוג[[#This Row],[CycleNumber]]&gt;1,OR(B604="",שבוע_בדילוג[[#This Row],[CycleNumber]]&gt;B602)),IF(OR(AND(שבוע_בדילוג[[#This Row],[LengthofCycle]]=29,F602=29),AND(שבוע_בדילוג[[#This Row],[LengthofCycle]]=36,F602=36)),1,""),"")</f>
        <v/>
      </c>
      <c r="K603" s="1" t="str">
        <f>IF(AND(שבוע_בדילוג[[#This Row],[וסת השבוע]]=1,J602=1,שבוע_בדילוג[[#This Row],[CycleNumber]]&gt;B602),1,"")</f>
        <v/>
      </c>
      <c r="L603" s="1" t="str">
        <f>IF(שבוע_בדילוג[[#This Row],[CycleNumber]]=1,"",IF(שבוע_בדילוג[[#This Row],[וסת השבוע]]=1,0,IF(L602="","",IF(L602=0,IF(שבוע_בדילוג[[#This Row],[LengthofCycle]]=29,0,1),IF(L602=1,IF(שבוע_בדילוג[[#This Row],[LengthofCycle]]+F602=29*2,0,2),IF(L602=2,IF(שבוע_בדילוג[[#This Row],[LengthofCycle]]+F602+F601=29*3,0,3),""))))))</f>
        <v/>
      </c>
      <c r="M603" s="1" t="str">
        <f>IF(שבוע_בדילוג[[#This Row],[וסת השבוע]]=1,IF(שבוע_בדילוג[[#This Row],[וסת השבוע וההפלגה ביחד]]=1,M602+1,0),IF(AND(שבוע_בדילוג[[#This Row],[CycleNumber]]&gt;B602,שבוע_בדילוג[[#This Row],[CycleNumber]]&gt;1),IF(שבוע_בדילוג[[#This Row],[וסת השבוע פעיל?]]&lt;&gt;"",M602+1,""),""))</f>
        <v/>
      </c>
      <c r="N603" s="1" t="str">
        <f>IF(שבוע_בדילוג[[#This Row],[וסת השבוע פעיל?2]]="","",IF(AND(שבוע_בדילוג[[#This Row],[וסת השבוע פעיל?]]&lt;&gt;"",שבוע_בדילוג[[#This Row],[CycleNumber]]&lt;B604,B604&lt;&gt;"",שבוע_בדילוג[[#This Row],[וסת השבוע פעיל?]]&lt;3),IF(L604=0,IF(AND(שבוע_בדילוג[[#This Row],[וסת השבוע פעיל?]]&gt;0,J604=1),0,1),0),""))</f>
        <v/>
      </c>
      <c r="O603" s="1" t="str">
        <f t="shared" si="60"/>
        <v/>
      </c>
      <c r="P603" s="1" t="str">
        <f>IF(AND(שבוע_בדילוג[[#This Row],[חיזוי - שבוע]]=1,K604=1),1,"")</f>
        <v/>
      </c>
      <c r="Q603" s="1" t="str">
        <f>IF(AND(שבוע_בדילוג[[#This Row],[וסת השבוע פעיל?]]&lt;3,OR(שבוע_בדילוג[[#This Row],[CycleNumber]]&gt;B604,B604="")),1,"")</f>
        <v/>
      </c>
      <c r="R603" s="1" t="str">
        <f>IF(AND(שבוע_בדילוג[[#This Row],[חיזוי - שבוע]]&lt;&gt;"",שבוע_בדילוג[[#This Row],[וסת השבוע פעיל?2]]=""),1,"")</f>
        <v/>
      </c>
      <c r="S603" s="1" t="str">
        <f>IF(שבוע_בדילוג[[#This Row],[האישה קבעה וסת שבוע בדילוג?]]=1,IF(שבוע_בדילוג[[#This Row],[וסת השבוע פעיל?]]&lt;3,1,0),"")</f>
        <v/>
      </c>
      <c r="T6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3" s="1">
        <f t="shared" si="61"/>
        <v>0</v>
      </c>
      <c r="V603" s="1" t="str">
        <f t="shared" si="62"/>
        <v/>
      </c>
      <c r="W603" s="1" t="str">
        <f t="shared" si="63"/>
        <v/>
      </c>
      <c r="X603" s="1" t="str">
        <f>IF(שבוע_בדילוג[[#This Row],[3 הפלגות זהות]]="","",IF(שבוע_בדילוג[[#This Row],[3 הפלגות זהות]]=1,שבוע_בדילוג[[#This Row],[LengthofCycle]],X602))</f>
        <v/>
      </c>
      <c r="Z603" s="1" t="str">
        <f>IF(OR(שבוע_בדילוג[[#This Row],[הווסת פעיל?]]=0,שבוע_בדילוג[[#This Row],[הווסת פעיל?]]=""),"",SUM(Z602,שבוע_בדילוג[[#This Row],[הווסת פעיל?]]))</f>
        <v/>
      </c>
      <c r="AA603" s="1" t="str">
        <f>IF(AND(שבוע_בדילוג[[#This Row],[כמה מחזורים עד עקירה]]&lt;&gt;"",Z604=""),שבוע_בדילוג[[#This Row],[כמה מחזורים עד עקירה]],"")</f>
        <v/>
      </c>
      <c r="AB603" s="1" t="str">
        <f>IF(AND(שבוע_בדילוג[[#This Row],[הווסת פעיל?]]=1,שבוע_בדילוג[[#This Row],[וסת קבוע אחרון]]&lt;&gt;X602),שבוע_בדילוג[[#This Row],[וסת קבוע אחרון]],"")</f>
        <v/>
      </c>
      <c r="AC603" s="1" t="str">
        <f>IF(AND(שבוע_בדילוג[[#This Row],[הווסת פעיל?]]=1,Y602=0,שבוע_בדילוג[[#This Row],[וסת קבוע אחרון]]=X602),שבוע_בדילוג[[#This Row],[וסת קבוע אחרון]],"")</f>
        <v/>
      </c>
      <c r="AD603" s="1" t="str">
        <f>IF(AND(שבוע_בדילוג[[#This Row],[הווסת פעיל?]]=1,Y602=0,שבוע_בדילוג[[#This Row],[וסת קבוע אחרון]]&lt;&gt;X602),1,"")</f>
        <v/>
      </c>
      <c r="AE603" s="1" t="str">
        <f>IF(AND(שבוע_בדילוג[[#This Row],[הווסת פעיל?]]&lt;&gt;"",B604=1),שבוע_בדילוג[[#This Row],[CycleNumber]],"")</f>
        <v/>
      </c>
      <c r="AF603" s="1" t="str">
        <f>IF(AND(שבוע_בדילוג[[#This Row],[הווסת פעיל?]]&lt;&gt;"",Y602=""),שבוע_בדילוג[[#This Row],[CycleNumber]],"")</f>
        <v/>
      </c>
      <c r="AG603" s="1" t="str">
        <f>IF(B604=1,"",IF(שבוע_בדילוג[[#This Row],[הווסת פעיל?]]=1,IF(שבוע_בדילוג[[#This Row],[וסת קבוע אחרון]]=F604,1,0),""))</f>
        <v/>
      </c>
      <c r="AH603" s="1" t="str">
        <f>IF(B604=1,"",IF(שבוע_בדילוג[[#This Row],[הווסת פעיל?]]=1,IF(OR(שבוע_בדילוג[[#This Row],[וסת קבוע אחרון]]=F604,F604=שבוע_בדילוג[[#This Row],[LengthofCycle]]),1,0),""))</f>
        <v/>
      </c>
      <c r="AI603" s="1" t="str">
        <f>IF(B604=1,"",IF(שבוע_בדילוג[[#This Row],[הווסת פעיל?]]=1,IF(OR(שבוע_בדילוג[[#This Row],[וסת קבוע אחרון]]=F604,F604=שבוע_בדילוג[[#This Row],[LengthofCycle]],AND(שבוע_בדילוג[[#This Row],[LengthofCycle]]&lt;&gt;שבוע_בדילוג[[#This Row],[וסת קבוע אחרון]],OR(F604=28,F604=29))),1,0),""))</f>
        <v/>
      </c>
      <c r="AJ603" s="1" t="str">
        <f>IF(AND(שבוע_בדילוג[[#This Row],[הווסת פעיל?]]=1,B604=1),1,"")</f>
        <v/>
      </c>
      <c r="AK603" s="4">
        <f>IF(AND(שבוע_בדילוג[[#This Row],[הווסת פעיל?]]&lt;&gt;1,B604&lt;&gt;1,B604&lt;&gt;""),IF(שבוע_בדילוג[[#This Row],[LengthofCycle]]=F604,1,0),"")</f>
        <v>0</v>
      </c>
      <c r="AL603" s="4">
        <f>IF(AND(שבוע_בדילוג[[#This Row],[הווסת פעיל?]]&lt;&gt;1,B604&lt;&gt;1,B604&lt;&gt;""),IF(OR(שבוע_בדילוג[[#This Row],[LengthofCycle]]=F604,F604=29),1,0),"")</f>
        <v>0</v>
      </c>
      <c r="AM603" s="4">
        <f>IF(AND(שבוע_בדילוג[[#This Row],[הווסת פעיל?]]&lt;&gt;1,B604&lt;&gt;1,B604&lt;&gt;""),IF(OR(שבוע_בדילוג[[#This Row],[LengthofCycle]]=F604,F604=29,F604=28),1,0),"")</f>
        <v>0</v>
      </c>
    </row>
    <row r="604" spans="1:39" x14ac:dyDescent="0.25">
      <c r="A604" s="1" t="s">
        <v>108</v>
      </c>
      <c r="B604" s="1">
        <v>4</v>
      </c>
      <c r="C604" s="1">
        <v>0</v>
      </c>
      <c r="D604" s="1">
        <v>1</v>
      </c>
      <c r="E604" s="1">
        <v>0</v>
      </c>
      <c r="F604" s="1">
        <v>34</v>
      </c>
      <c r="H604" s="1">
        <f>שבוע_בדילוג[[#This Row],[LengthofCycle]]+1</f>
        <v>35</v>
      </c>
      <c r="I604" s="1" t="str">
        <f>IF(IFERROR(LOOKUP(שבוע_בדילוג[[#This Row],[ClientID]],קביעויות[השבוע בדילוג]),FALSE)=שבוע_בדילוג[[#This Row],[ClientID]],1,"")</f>
        <v/>
      </c>
      <c r="J604" s="1" t="str">
        <f>IF(AND(שבוע_בדילוג[[#This Row],[CycleNumber]]&gt;1,OR(B605="",שבוע_בדילוג[[#This Row],[CycleNumber]]&gt;B603)),IF(OR(AND(שבוע_בדילוג[[#This Row],[LengthofCycle]]=29,F603=29),AND(שבוע_בדילוג[[#This Row],[LengthofCycle]]=36,F603=36)),1,""),"")</f>
        <v/>
      </c>
      <c r="K604" s="1" t="str">
        <f>IF(AND(שבוע_בדילוג[[#This Row],[וסת השבוע]]=1,J603=1,שבוע_בדילוג[[#This Row],[CycleNumber]]&gt;B603),1,"")</f>
        <v/>
      </c>
      <c r="L604" s="1" t="str">
        <f>IF(שבוע_בדילוג[[#This Row],[CycleNumber]]=1,"",IF(שבוע_בדילוג[[#This Row],[וסת השבוע]]=1,0,IF(L603="","",IF(L603=0,IF(שבוע_בדילוג[[#This Row],[LengthofCycle]]=29,0,1),IF(L603=1,IF(שבוע_בדילוג[[#This Row],[LengthofCycle]]+F603=29*2,0,2),IF(L603=2,IF(שבוע_בדילוג[[#This Row],[LengthofCycle]]+F603+F602=29*3,0,3),""))))))</f>
        <v/>
      </c>
      <c r="M604" s="1" t="str">
        <f>IF(שבוע_בדילוג[[#This Row],[וסת השבוע]]=1,IF(שבוע_בדילוג[[#This Row],[וסת השבוע וההפלגה ביחד]]=1,M603+1,0),IF(AND(שבוע_בדילוג[[#This Row],[CycleNumber]]&gt;B603,שבוע_בדילוג[[#This Row],[CycleNumber]]&gt;1),IF(שבוע_בדילוג[[#This Row],[וסת השבוע פעיל?]]&lt;&gt;"",M603+1,""),""))</f>
        <v/>
      </c>
      <c r="N604" s="1" t="str">
        <f>IF(שבוע_בדילוג[[#This Row],[וסת השבוע פעיל?2]]="","",IF(AND(שבוע_בדילוג[[#This Row],[וסת השבוע פעיל?]]&lt;&gt;"",שבוע_בדילוג[[#This Row],[CycleNumber]]&lt;B605,B605&lt;&gt;"",שבוע_בדילוג[[#This Row],[וסת השבוע פעיל?]]&lt;3),IF(L605=0,IF(AND(שבוע_בדילוג[[#This Row],[וסת השבוע פעיל?]]&gt;0,J605=1),0,1),0),""))</f>
        <v/>
      </c>
      <c r="O604" s="1" t="str">
        <f t="shared" si="60"/>
        <v/>
      </c>
      <c r="P604" s="1" t="str">
        <f>IF(AND(שבוע_בדילוג[[#This Row],[חיזוי - שבוע]]=1,K605=1),1,"")</f>
        <v/>
      </c>
      <c r="Q604" s="1" t="str">
        <f>IF(AND(שבוע_בדילוג[[#This Row],[וסת השבוע פעיל?]]&lt;3,OR(שבוע_בדילוג[[#This Row],[CycleNumber]]&gt;B605,B605="")),1,"")</f>
        <v/>
      </c>
      <c r="R604" s="1" t="str">
        <f>IF(AND(שבוע_בדילוג[[#This Row],[חיזוי - שבוע]]&lt;&gt;"",שבוע_בדילוג[[#This Row],[וסת השבוע פעיל?2]]=""),1,"")</f>
        <v/>
      </c>
      <c r="S604" s="1" t="str">
        <f>IF(שבוע_בדילוג[[#This Row],[האישה קבעה וסת שבוע בדילוג?]]=1,IF(שבוע_בדילוג[[#This Row],[וסת השבוע פעיל?]]&lt;3,1,0),"")</f>
        <v/>
      </c>
      <c r="T6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4" s="1">
        <f t="shared" si="61"/>
        <v>0</v>
      </c>
      <c r="V604" s="1">
        <f t="shared" si="62"/>
        <v>0</v>
      </c>
      <c r="W604" s="1" t="str">
        <f t="shared" si="63"/>
        <v/>
      </c>
      <c r="X604" s="1" t="str">
        <f>IF(שבוע_בדילוג[[#This Row],[3 הפלגות זהות]]="","",IF(שבוע_בדילוג[[#This Row],[3 הפלגות זהות]]=1,שבוע_בדילוג[[#This Row],[LengthofCycle]],X603))</f>
        <v/>
      </c>
      <c r="Z604" s="1" t="str">
        <f>IF(OR(שבוע_בדילוג[[#This Row],[הווסת פעיל?]]=0,שבוע_בדילוג[[#This Row],[הווסת פעיל?]]=""),"",SUM(Z603,שבוע_בדילוג[[#This Row],[הווסת פעיל?]]))</f>
        <v/>
      </c>
      <c r="AA604" s="1" t="str">
        <f>IF(AND(שבוע_בדילוג[[#This Row],[כמה מחזורים עד עקירה]]&lt;&gt;"",Z605=""),שבוע_בדילוג[[#This Row],[כמה מחזורים עד עקירה]],"")</f>
        <v/>
      </c>
      <c r="AB604" s="1" t="str">
        <f>IF(AND(שבוע_בדילוג[[#This Row],[הווסת פעיל?]]=1,שבוע_בדילוג[[#This Row],[וסת קבוע אחרון]]&lt;&gt;X603),שבוע_בדילוג[[#This Row],[וסת קבוע אחרון]],"")</f>
        <v/>
      </c>
      <c r="AC604" s="1" t="str">
        <f>IF(AND(שבוע_בדילוג[[#This Row],[הווסת פעיל?]]=1,Y603=0,שבוע_בדילוג[[#This Row],[וסת קבוע אחרון]]=X603),שבוע_בדילוג[[#This Row],[וסת קבוע אחרון]],"")</f>
        <v/>
      </c>
      <c r="AD604" s="1" t="str">
        <f>IF(AND(שבוע_בדילוג[[#This Row],[הווסת פעיל?]]=1,Y603=0,שבוע_בדילוג[[#This Row],[וסת קבוע אחרון]]&lt;&gt;X603),1,"")</f>
        <v/>
      </c>
      <c r="AE604" s="1" t="str">
        <f>IF(AND(שבוע_בדילוג[[#This Row],[הווסת פעיל?]]&lt;&gt;"",B605=1),שבוע_בדילוג[[#This Row],[CycleNumber]],"")</f>
        <v/>
      </c>
      <c r="AF604" s="1" t="str">
        <f>IF(AND(שבוע_בדילוג[[#This Row],[הווסת פעיל?]]&lt;&gt;"",Y603=""),שבוע_בדילוג[[#This Row],[CycleNumber]],"")</f>
        <v/>
      </c>
      <c r="AG604" s="1" t="str">
        <f>IF(B605=1,"",IF(שבוע_בדילוג[[#This Row],[הווסת פעיל?]]=1,IF(שבוע_בדילוג[[#This Row],[וסת קבוע אחרון]]=F605,1,0),""))</f>
        <v/>
      </c>
      <c r="AH604" s="1" t="str">
        <f>IF(B605=1,"",IF(שבוע_בדילוג[[#This Row],[הווסת פעיל?]]=1,IF(OR(שבוע_בדילוג[[#This Row],[וסת קבוע אחרון]]=F605,F605=שבוע_בדילוג[[#This Row],[LengthofCycle]]),1,0),""))</f>
        <v/>
      </c>
      <c r="AI604" s="1" t="str">
        <f>IF(B605=1,"",IF(שבוע_בדילוג[[#This Row],[הווסת פעיל?]]=1,IF(OR(שבוע_בדילוג[[#This Row],[וסת קבוע אחרון]]=F605,F605=שבוע_בדילוג[[#This Row],[LengthofCycle]],AND(שבוע_בדילוג[[#This Row],[LengthofCycle]]&lt;&gt;שבוע_בדילוג[[#This Row],[וסת קבוע אחרון]],OR(F605=28,F605=29))),1,0),""))</f>
        <v/>
      </c>
      <c r="AJ604" s="1" t="str">
        <f>IF(AND(שבוע_בדילוג[[#This Row],[הווסת פעיל?]]=1,B605=1),1,"")</f>
        <v/>
      </c>
      <c r="AK604" s="4">
        <f>IF(AND(שבוע_בדילוג[[#This Row],[הווסת פעיל?]]&lt;&gt;1,B605&lt;&gt;1,B605&lt;&gt;""),IF(שבוע_בדילוג[[#This Row],[LengthofCycle]]=F605,1,0),"")</f>
        <v>0</v>
      </c>
      <c r="AL604" s="4">
        <f>IF(AND(שבוע_בדילוג[[#This Row],[הווסת פעיל?]]&lt;&gt;1,B605&lt;&gt;1,B605&lt;&gt;""),IF(OR(שבוע_בדילוג[[#This Row],[LengthofCycle]]=F605,F605=29),1,0),"")</f>
        <v>0</v>
      </c>
      <c r="AM604" s="4">
        <f>IF(AND(שבוע_בדילוג[[#This Row],[הווסת פעיל?]]&lt;&gt;1,B605&lt;&gt;1,B605&lt;&gt;""),IF(OR(שבוע_בדילוג[[#This Row],[LengthofCycle]]=F605,F605=29,F605=28),1,0),"")</f>
        <v>0</v>
      </c>
    </row>
    <row r="605" spans="1:39" x14ac:dyDescent="0.25">
      <c r="A605" s="1" t="s">
        <v>108</v>
      </c>
      <c r="B605" s="1">
        <v>5</v>
      </c>
      <c r="C605" s="1">
        <v>0</v>
      </c>
      <c r="D605" s="1">
        <v>1</v>
      </c>
      <c r="E605" s="1">
        <v>0</v>
      </c>
      <c r="F605" s="1">
        <v>33</v>
      </c>
      <c r="H605" s="1">
        <f>שבוע_בדילוג[[#This Row],[LengthofCycle]]+1</f>
        <v>34</v>
      </c>
      <c r="I605" s="1" t="str">
        <f>IF(IFERROR(LOOKUP(שבוע_בדילוג[[#This Row],[ClientID]],קביעויות[השבוע בדילוג]),FALSE)=שבוע_בדילוג[[#This Row],[ClientID]],1,"")</f>
        <v/>
      </c>
      <c r="J605" s="1" t="str">
        <f>IF(AND(שבוע_בדילוג[[#This Row],[CycleNumber]]&gt;1,OR(B606="",שבוע_בדילוג[[#This Row],[CycleNumber]]&gt;B604)),IF(OR(AND(שבוע_בדילוג[[#This Row],[LengthofCycle]]=29,F604=29),AND(שבוע_בדילוג[[#This Row],[LengthofCycle]]=36,F604=36)),1,""),"")</f>
        <v/>
      </c>
      <c r="K605" s="1" t="str">
        <f>IF(AND(שבוע_בדילוג[[#This Row],[וסת השבוע]]=1,J604=1,שבוע_בדילוג[[#This Row],[CycleNumber]]&gt;B604),1,"")</f>
        <v/>
      </c>
      <c r="L605" s="1" t="str">
        <f>IF(שבוע_בדילוג[[#This Row],[CycleNumber]]=1,"",IF(שבוע_בדילוג[[#This Row],[וסת השבוע]]=1,0,IF(L604="","",IF(L604=0,IF(שבוע_בדילוג[[#This Row],[LengthofCycle]]=29,0,1),IF(L604=1,IF(שבוע_בדילוג[[#This Row],[LengthofCycle]]+F604=29*2,0,2),IF(L604=2,IF(שבוע_בדילוג[[#This Row],[LengthofCycle]]+F604+F603=29*3,0,3),""))))))</f>
        <v/>
      </c>
      <c r="M605" s="1" t="str">
        <f>IF(שבוע_בדילוג[[#This Row],[וסת השבוע]]=1,IF(שבוע_בדילוג[[#This Row],[וסת השבוע וההפלגה ביחד]]=1,M604+1,0),IF(AND(שבוע_בדילוג[[#This Row],[CycleNumber]]&gt;B604,שבוע_בדילוג[[#This Row],[CycleNumber]]&gt;1),IF(שבוע_בדילוג[[#This Row],[וסת השבוע פעיל?]]&lt;&gt;"",M604+1,""),""))</f>
        <v/>
      </c>
      <c r="N605" s="1" t="str">
        <f>IF(שבוע_בדילוג[[#This Row],[וסת השבוע פעיל?2]]="","",IF(AND(שבוע_בדילוג[[#This Row],[וסת השבוע פעיל?]]&lt;&gt;"",שבוע_בדילוג[[#This Row],[CycleNumber]]&lt;B606,B606&lt;&gt;"",שבוע_בדילוג[[#This Row],[וסת השבוע פעיל?]]&lt;3),IF(L606=0,IF(AND(שבוע_בדילוג[[#This Row],[וסת השבוע פעיל?]]&gt;0,J606=1),0,1),0),""))</f>
        <v/>
      </c>
      <c r="O605" s="1" t="str">
        <f t="shared" si="60"/>
        <v/>
      </c>
      <c r="P605" s="1" t="str">
        <f>IF(AND(שבוע_בדילוג[[#This Row],[חיזוי - שבוע]]=1,K606=1),1,"")</f>
        <v/>
      </c>
      <c r="Q605" s="1" t="str">
        <f>IF(AND(שבוע_בדילוג[[#This Row],[וסת השבוע פעיל?]]&lt;3,OR(שבוע_בדילוג[[#This Row],[CycleNumber]]&gt;B606,B606="")),1,"")</f>
        <v/>
      </c>
      <c r="R605" s="1" t="str">
        <f>IF(AND(שבוע_בדילוג[[#This Row],[חיזוי - שבוע]]&lt;&gt;"",שבוע_בדילוג[[#This Row],[וסת השבוע פעיל?2]]=""),1,"")</f>
        <v/>
      </c>
      <c r="S605" s="1" t="str">
        <f>IF(שבוע_בדילוג[[#This Row],[האישה קבעה וסת שבוע בדילוג?]]=1,IF(שבוע_בדילוג[[#This Row],[וסת השבוע פעיל?]]&lt;3,1,0),"")</f>
        <v/>
      </c>
      <c r="T6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5" s="1">
        <f t="shared" si="61"/>
        <v>0</v>
      </c>
      <c r="V605" s="1">
        <f t="shared" si="62"/>
        <v>0</v>
      </c>
      <c r="W605" s="1">
        <f t="shared" si="63"/>
        <v>0</v>
      </c>
      <c r="X605" s="1" t="str">
        <f>IF(שבוע_בדילוג[[#This Row],[3 הפלגות זהות]]="","",IF(שבוע_בדילוג[[#This Row],[3 הפלגות זהות]]=1,שבוע_בדילוג[[#This Row],[LengthofCycle]],X604))</f>
        <v/>
      </c>
      <c r="Z605" s="1" t="str">
        <f>IF(OR(שבוע_בדילוג[[#This Row],[הווסת פעיל?]]=0,שבוע_בדילוג[[#This Row],[הווסת פעיל?]]=""),"",SUM(Z604,שבוע_בדילוג[[#This Row],[הווסת פעיל?]]))</f>
        <v/>
      </c>
      <c r="AA605" s="1" t="str">
        <f>IF(AND(שבוע_בדילוג[[#This Row],[כמה מחזורים עד עקירה]]&lt;&gt;"",Z606=""),שבוע_בדילוג[[#This Row],[כמה מחזורים עד עקירה]],"")</f>
        <v/>
      </c>
      <c r="AB605" s="1" t="str">
        <f>IF(AND(שבוע_בדילוג[[#This Row],[הווסת פעיל?]]=1,שבוע_בדילוג[[#This Row],[וסת קבוע אחרון]]&lt;&gt;X604),שבוע_בדילוג[[#This Row],[וסת קבוע אחרון]],"")</f>
        <v/>
      </c>
      <c r="AC605" s="1" t="str">
        <f>IF(AND(שבוע_בדילוג[[#This Row],[הווסת פעיל?]]=1,Y604=0,שבוע_בדילוג[[#This Row],[וסת קבוע אחרון]]=X604),שבוע_בדילוג[[#This Row],[וסת קבוע אחרון]],"")</f>
        <v/>
      </c>
      <c r="AD605" s="1" t="str">
        <f>IF(AND(שבוע_בדילוג[[#This Row],[הווסת פעיל?]]=1,Y604=0,שבוע_בדילוג[[#This Row],[וסת קבוע אחרון]]&lt;&gt;X604),1,"")</f>
        <v/>
      </c>
      <c r="AE605" s="1" t="str">
        <f>IF(AND(שבוע_בדילוג[[#This Row],[הווסת פעיל?]]&lt;&gt;"",B606=1),שבוע_בדילוג[[#This Row],[CycleNumber]],"")</f>
        <v/>
      </c>
      <c r="AF605" s="1" t="str">
        <f>IF(AND(שבוע_בדילוג[[#This Row],[הווסת פעיל?]]&lt;&gt;"",Y604=""),שבוע_בדילוג[[#This Row],[CycleNumber]],"")</f>
        <v/>
      </c>
      <c r="AG605" s="1" t="str">
        <f>IF(B606=1,"",IF(שבוע_בדילוג[[#This Row],[הווסת פעיל?]]=1,IF(שבוע_בדילוג[[#This Row],[וסת קבוע אחרון]]=F606,1,0),""))</f>
        <v/>
      </c>
      <c r="AH605" s="1" t="str">
        <f>IF(B606=1,"",IF(שבוע_בדילוג[[#This Row],[הווסת פעיל?]]=1,IF(OR(שבוע_בדילוג[[#This Row],[וסת קבוע אחרון]]=F606,F606=שבוע_בדילוג[[#This Row],[LengthofCycle]]),1,0),""))</f>
        <v/>
      </c>
      <c r="AI605" s="1" t="str">
        <f>IF(B606=1,"",IF(שבוע_בדילוג[[#This Row],[הווסת פעיל?]]=1,IF(OR(שבוע_בדילוג[[#This Row],[וסת קבוע אחרון]]=F606,F606=שבוע_בדילוג[[#This Row],[LengthofCycle]],AND(שבוע_בדילוג[[#This Row],[LengthofCycle]]&lt;&gt;שבוע_בדילוג[[#This Row],[וסת קבוע אחרון]],OR(F606=28,F606=29))),1,0),""))</f>
        <v/>
      </c>
      <c r="AJ605" s="1" t="str">
        <f>IF(AND(שבוע_בדילוג[[#This Row],[הווסת פעיל?]]=1,B606=1),1,"")</f>
        <v/>
      </c>
      <c r="AK605" s="4">
        <f>IF(AND(שבוע_בדילוג[[#This Row],[הווסת פעיל?]]&lt;&gt;1,B606&lt;&gt;1,B606&lt;&gt;""),IF(שבוע_בדילוג[[#This Row],[LengthofCycle]]=F606,1,0),"")</f>
        <v>0</v>
      </c>
      <c r="AL605" s="4">
        <f>IF(AND(שבוע_בדילוג[[#This Row],[הווסת פעיל?]]&lt;&gt;1,B606&lt;&gt;1,B606&lt;&gt;""),IF(OR(שבוע_בדילוג[[#This Row],[LengthofCycle]]=F606,F606=29),1,0),"")</f>
        <v>1</v>
      </c>
      <c r="AM605" s="4">
        <f>IF(AND(שבוע_בדילוג[[#This Row],[הווסת פעיל?]]&lt;&gt;1,B606&lt;&gt;1,B606&lt;&gt;""),IF(OR(שבוע_בדילוג[[#This Row],[LengthofCycle]]=F606,F606=29,F606=28),1,0),"")</f>
        <v>1</v>
      </c>
    </row>
    <row r="606" spans="1:39" x14ac:dyDescent="0.25">
      <c r="A606" s="1" t="s">
        <v>108</v>
      </c>
      <c r="B606" s="1">
        <v>6</v>
      </c>
      <c r="C606" s="1">
        <v>0</v>
      </c>
      <c r="D606" s="1">
        <v>1</v>
      </c>
      <c r="E606" s="1">
        <v>0</v>
      </c>
      <c r="F606" s="1">
        <v>29</v>
      </c>
      <c r="H606" s="1">
        <f>שבוע_בדילוג[[#This Row],[LengthofCycle]]+1</f>
        <v>30</v>
      </c>
      <c r="I606" s="1" t="str">
        <f>IF(IFERROR(LOOKUP(שבוע_בדילוג[[#This Row],[ClientID]],קביעויות[השבוע בדילוג]),FALSE)=שבוע_בדילוג[[#This Row],[ClientID]],1,"")</f>
        <v/>
      </c>
      <c r="J606" s="1" t="str">
        <f>IF(AND(שבוע_בדילוג[[#This Row],[CycleNumber]]&gt;1,OR(B607="",שבוע_בדילוג[[#This Row],[CycleNumber]]&gt;B605)),IF(OR(AND(שבוע_בדילוג[[#This Row],[LengthofCycle]]=29,F605=29),AND(שבוע_בדילוג[[#This Row],[LengthofCycle]]=36,F605=36)),1,""),"")</f>
        <v/>
      </c>
      <c r="K606" s="1" t="str">
        <f>IF(AND(שבוע_בדילוג[[#This Row],[וסת השבוע]]=1,J605=1,שבוע_בדילוג[[#This Row],[CycleNumber]]&gt;B605),1,"")</f>
        <v/>
      </c>
      <c r="L606" s="1" t="str">
        <f>IF(שבוע_בדילוג[[#This Row],[CycleNumber]]=1,"",IF(שבוע_בדילוג[[#This Row],[וסת השבוע]]=1,0,IF(L605="","",IF(L605=0,IF(שבוע_בדילוג[[#This Row],[LengthofCycle]]=29,0,1),IF(L605=1,IF(שבוע_בדילוג[[#This Row],[LengthofCycle]]+F605=29*2,0,2),IF(L605=2,IF(שבוע_בדילוג[[#This Row],[LengthofCycle]]+F605+F604=29*3,0,3),""))))))</f>
        <v/>
      </c>
      <c r="M606" s="1" t="str">
        <f>IF(שבוע_בדילוג[[#This Row],[וסת השבוע]]=1,IF(שבוע_בדילוג[[#This Row],[וסת השבוע וההפלגה ביחד]]=1,M605+1,0),IF(AND(שבוע_בדילוג[[#This Row],[CycleNumber]]&gt;B605,שבוע_בדילוג[[#This Row],[CycleNumber]]&gt;1),IF(שבוע_בדילוג[[#This Row],[וסת השבוע פעיל?]]&lt;&gt;"",M605+1,""),""))</f>
        <v/>
      </c>
      <c r="N606" s="1" t="str">
        <f>IF(שבוע_בדילוג[[#This Row],[וסת השבוע פעיל?2]]="","",IF(AND(שבוע_בדילוג[[#This Row],[וסת השבוע פעיל?]]&lt;&gt;"",שבוע_בדילוג[[#This Row],[CycleNumber]]&lt;B607,B607&lt;&gt;"",שבוע_בדילוג[[#This Row],[וסת השבוע פעיל?]]&lt;3),IF(L607=0,IF(AND(שבוע_בדילוג[[#This Row],[וסת השבוע פעיל?]]&gt;0,J607=1),0,1),0),""))</f>
        <v/>
      </c>
      <c r="O606" s="1" t="str">
        <f t="shared" si="60"/>
        <v/>
      </c>
      <c r="P606" s="1" t="str">
        <f>IF(AND(שבוע_בדילוג[[#This Row],[חיזוי - שבוע]]=1,K607=1),1,"")</f>
        <v/>
      </c>
      <c r="Q606" s="1" t="str">
        <f>IF(AND(שבוע_בדילוג[[#This Row],[וסת השבוע פעיל?]]&lt;3,OR(שבוע_בדילוג[[#This Row],[CycleNumber]]&gt;B607,B607="")),1,"")</f>
        <v/>
      </c>
      <c r="R606" s="1" t="str">
        <f>IF(AND(שבוע_בדילוג[[#This Row],[חיזוי - שבוע]]&lt;&gt;"",שבוע_בדילוג[[#This Row],[וסת השבוע פעיל?2]]=""),1,"")</f>
        <v/>
      </c>
      <c r="S606" s="1" t="str">
        <f>IF(שבוע_בדילוג[[#This Row],[האישה קבעה וסת שבוע בדילוג?]]=1,IF(שבוע_בדילוג[[#This Row],[וסת השבוע פעיל?]]&lt;3,1,0),"")</f>
        <v/>
      </c>
      <c r="T6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6" s="1">
        <f t="shared" si="61"/>
        <v>0</v>
      </c>
      <c r="V606" s="1">
        <f t="shared" si="62"/>
        <v>0</v>
      </c>
      <c r="W606" s="1">
        <f t="shared" si="63"/>
        <v>0</v>
      </c>
      <c r="X606" s="1" t="str">
        <f>IF(שבוע_בדילוג[[#This Row],[3 הפלגות זהות]]="","",IF(שבוע_בדילוג[[#This Row],[3 הפלגות זהות]]=1,שבוע_בדילוג[[#This Row],[LengthofCycle]],X605))</f>
        <v/>
      </c>
      <c r="Z606" s="1" t="str">
        <f>IF(OR(שבוע_בדילוג[[#This Row],[הווסת פעיל?]]=0,שבוע_בדילוג[[#This Row],[הווסת פעיל?]]=""),"",SUM(Z605,שבוע_בדילוג[[#This Row],[הווסת פעיל?]]))</f>
        <v/>
      </c>
      <c r="AA606" s="1" t="str">
        <f>IF(AND(שבוע_בדילוג[[#This Row],[כמה מחזורים עד עקירה]]&lt;&gt;"",Z607=""),שבוע_בדילוג[[#This Row],[כמה מחזורים עד עקירה]],"")</f>
        <v/>
      </c>
      <c r="AB606" s="1" t="str">
        <f>IF(AND(שבוע_בדילוג[[#This Row],[הווסת פעיל?]]=1,שבוע_בדילוג[[#This Row],[וסת קבוע אחרון]]&lt;&gt;X605),שבוע_בדילוג[[#This Row],[וסת קבוע אחרון]],"")</f>
        <v/>
      </c>
      <c r="AC606" s="1" t="str">
        <f>IF(AND(שבוע_בדילוג[[#This Row],[הווסת פעיל?]]=1,Y605=0,שבוע_בדילוג[[#This Row],[וסת קבוע אחרון]]=X605),שבוע_בדילוג[[#This Row],[וסת קבוע אחרון]],"")</f>
        <v/>
      </c>
      <c r="AD606" s="1" t="str">
        <f>IF(AND(שבוע_בדילוג[[#This Row],[הווסת פעיל?]]=1,Y605=0,שבוע_בדילוג[[#This Row],[וסת קבוע אחרון]]&lt;&gt;X605),1,"")</f>
        <v/>
      </c>
      <c r="AE606" s="1" t="str">
        <f>IF(AND(שבוע_בדילוג[[#This Row],[הווסת פעיל?]]&lt;&gt;"",B607=1),שבוע_בדילוג[[#This Row],[CycleNumber]],"")</f>
        <v/>
      </c>
      <c r="AF606" s="1" t="str">
        <f>IF(AND(שבוע_בדילוג[[#This Row],[הווסת פעיל?]]&lt;&gt;"",Y605=""),שבוע_בדילוג[[#This Row],[CycleNumber]],"")</f>
        <v/>
      </c>
      <c r="AG606" s="1" t="str">
        <f>IF(B607=1,"",IF(שבוע_בדילוג[[#This Row],[הווסת פעיל?]]=1,IF(שבוע_בדילוג[[#This Row],[וסת קבוע אחרון]]=F607,1,0),""))</f>
        <v/>
      </c>
      <c r="AH606" s="1" t="str">
        <f>IF(B607=1,"",IF(שבוע_בדילוג[[#This Row],[הווסת פעיל?]]=1,IF(OR(שבוע_בדילוג[[#This Row],[וסת קבוע אחרון]]=F607,F607=שבוע_בדילוג[[#This Row],[LengthofCycle]]),1,0),""))</f>
        <v/>
      </c>
      <c r="AI606" s="1" t="str">
        <f>IF(B607=1,"",IF(שבוע_בדילוג[[#This Row],[הווסת פעיל?]]=1,IF(OR(שבוע_בדילוג[[#This Row],[וסת קבוע אחרון]]=F607,F607=שבוע_בדילוג[[#This Row],[LengthofCycle]],AND(שבוע_בדילוג[[#This Row],[LengthofCycle]]&lt;&gt;שבוע_בדילוג[[#This Row],[וסת קבוע אחרון]],OR(F607=28,F607=29))),1,0),""))</f>
        <v/>
      </c>
      <c r="AJ606" s="1" t="str">
        <f>IF(AND(שבוע_בדילוג[[#This Row],[הווסת פעיל?]]=1,B607=1),1,"")</f>
        <v/>
      </c>
      <c r="AK606" s="4">
        <f>IF(AND(שבוע_בדילוג[[#This Row],[הווסת פעיל?]]&lt;&gt;1,B607&lt;&gt;1,B607&lt;&gt;""),IF(שבוע_בדילוג[[#This Row],[LengthofCycle]]=F607,1,0),"")</f>
        <v>0</v>
      </c>
      <c r="AL606" s="4">
        <f>IF(AND(שבוע_בדילוג[[#This Row],[הווסת פעיל?]]&lt;&gt;1,B607&lt;&gt;1,B607&lt;&gt;""),IF(OR(שבוע_בדילוג[[#This Row],[LengthofCycle]]=F607,F607=29),1,0),"")</f>
        <v>0</v>
      </c>
      <c r="AM606" s="4">
        <f>IF(AND(שבוע_בדילוג[[#This Row],[הווסת פעיל?]]&lt;&gt;1,B607&lt;&gt;1,B607&lt;&gt;""),IF(OR(שבוע_בדילוג[[#This Row],[LengthofCycle]]=F607,F607=29,F607=28),1,0),"")</f>
        <v>0</v>
      </c>
    </row>
    <row r="607" spans="1:39" x14ac:dyDescent="0.25">
      <c r="A607" s="1" t="s">
        <v>108</v>
      </c>
      <c r="B607" s="1">
        <v>7</v>
      </c>
      <c r="C607" s="1">
        <v>0</v>
      </c>
      <c r="D607" s="1">
        <v>1</v>
      </c>
      <c r="E607" s="1">
        <v>0</v>
      </c>
      <c r="F607" s="1">
        <v>33</v>
      </c>
      <c r="H607" s="1">
        <f>שבוע_בדילוג[[#This Row],[LengthofCycle]]+1</f>
        <v>34</v>
      </c>
      <c r="I607" s="1" t="str">
        <f>IF(IFERROR(LOOKUP(שבוע_בדילוג[[#This Row],[ClientID]],קביעויות[השבוע בדילוג]),FALSE)=שבוע_בדילוג[[#This Row],[ClientID]],1,"")</f>
        <v/>
      </c>
      <c r="J607" s="1" t="str">
        <f>IF(AND(שבוע_בדילוג[[#This Row],[CycleNumber]]&gt;1,OR(B608="",שבוע_בדילוג[[#This Row],[CycleNumber]]&gt;B606)),IF(OR(AND(שבוע_בדילוג[[#This Row],[LengthofCycle]]=29,F606=29),AND(שבוע_בדילוג[[#This Row],[LengthofCycle]]=36,F606=36)),1,""),"")</f>
        <v/>
      </c>
      <c r="K607" s="1" t="str">
        <f>IF(AND(שבוע_בדילוג[[#This Row],[וסת השבוע]]=1,J606=1,שבוע_בדילוג[[#This Row],[CycleNumber]]&gt;B606),1,"")</f>
        <v/>
      </c>
      <c r="L607" s="1" t="str">
        <f>IF(שבוע_בדילוג[[#This Row],[CycleNumber]]=1,"",IF(שבוע_בדילוג[[#This Row],[וסת השבוע]]=1,0,IF(L606="","",IF(L606=0,IF(שבוע_בדילוג[[#This Row],[LengthofCycle]]=29,0,1),IF(L606=1,IF(שבוע_בדילוג[[#This Row],[LengthofCycle]]+F606=29*2,0,2),IF(L606=2,IF(שבוע_בדילוג[[#This Row],[LengthofCycle]]+F606+F605=29*3,0,3),""))))))</f>
        <v/>
      </c>
      <c r="M607" s="1" t="str">
        <f>IF(שבוע_בדילוג[[#This Row],[וסת השבוע]]=1,IF(שבוע_בדילוג[[#This Row],[וסת השבוע וההפלגה ביחד]]=1,M606+1,0),IF(AND(שבוע_בדילוג[[#This Row],[CycleNumber]]&gt;B606,שבוע_בדילוג[[#This Row],[CycleNumber]]&gt;1),IF(שבוע_בדילוג[[#This Row],[וסת השבוע פעיל?]]&lt;&gt;"",M606+1,""),""))</f>
        <v/>
      </c>
      <c r="N607" s="1" t="str">
        <f>IF(שבוע_בדילוג[[#This Row],[וסת השבוע פעיל?2]]="","",IF(AND(שבוע_בדילוג[[#This Row],[וסת השבוע פעיל?]]&lt;&gt;"",שבוע_בדילוג[[#This Row],[CycleNumber]]&lt;B608,B608&lt;&gt;"",שבוע_בדילוג[[#This Row],[וסת השבוע פעיל?]]&lt;3),IF(L608=0,IF(AND(שבוע_בדילוג[[#This Row],[וסת השבוע פעיל?]]&gt;0,J608=1),0,1),0),""))</f>
        <v/>
      </c>
      <c r="O607" s="1" t="str">
        <f t="shared" si="60"/>
        <v/>
      </c>
      <c r="P607" s="1" t="str">
        <f>IF(AND(שבוע_בדילוג[[#This Row],[חיזוי - שבוע]]=1,K608=1),1,"")</f>
        <v/>
      </c>
      <c r="Q607" s="1" t="str">
        <f>IF(AND(שבוע_בדילוג[[#This Row],[וסת השבוע פעיל?]]&lt;3,OR(שבוע_בדילוג[[#This Row],[CycleNumber]]&gt;B608,B608="")),1,"")</f>
        <v/>
      </c>
      <c r="R607" s="1" t="str">
        <f>IF(AND(שבוע_בדילוג[[#This Row],[חיזוי - שבוע]]&lt;&gt;"",שבוע_בדילוג[[#This Row],[וסת השבוע פעיל?2]]=""),1,"")</f>
        <v/>
      </c>
      <c r="S607" s="1" t="str">
        <f>IF(שבוע_בדילוג[[#This Row],[האישה קבעה וסת שבוע בדילוג?]]=1,IF(שבוע_בדילוג[[#This Row],[וסת השבוע פעיל?]]&lt;3,1,0),"")</f>
        <v/>
      </c>
      <c r="T6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7" s="1">
        <f t="shared" si="61"/>
        <v>0</v>
      </c>
      <c r="V607" s="1">
        <f t="shared" si="62"/>
        <v>0</v>
      </c>
      <c r="W607" s="1">
        <f t="shared" si="63"/>
        <v>0</v>
      </c>
      <c r="X607" s="1" t="str">
        <f>IF(שבוע_בדילוג[[#This Row],[3 הפלגות זהות]]="","",IF(שבוע_בדילוג[[#This Row],[3 הפלגות זהות]]=1,שבוע_בדילוג[[#This Row],[LengthofCycle]],X606))</f>
        <v/>
      </c>
      <c r="Z607" s="1" t="str">
        <f>IF(OR(שבוע_בדילוג[[#This Row],[הווסת פעיל?]]=0,שבוע_בדילוג[[#This Row],[הווסת פעיל?]]=""),"",SUM(Z606,שבוע_בדילוג[[#This Row],[הווסת פעיל?]]))</f>
        <v/>
      </c>
      <c r="AA607" s="1" t="str">
        <f>IF(AND(שבוע_בדילוג[[#This Row],[כמה מחזורים עד עקירה]]&lt;&gt;"",Z608=""),שבוע_בדילוג[[#This Row],[כמה מחזורים עד עקירה]],"")</f>
        <v/>
      </c>
      <c r="AB607" s="1" t="str">
        <f>IF(AND(שבוע_בדילוג[[#This Row],[הווסת פעיל?]]=1,שבוע_בדילוג[[#This Row],[וסת קבוע אחרון]]&lt;&gt;X606),שבוע_בדילוג[[#This Row],[וסת קבוע אחרון]],"")</f>
        <v/>
      </c>
      <c r="AC607" s="1" t="str">
        <f>IF(AND(שבוע_בדילוג[[#This Row],[הווסת פעיל?]]=1,Y606=0,שבוע_בדילוג[[#This Row],[וסת קבוע אחרון]]=X606),שבוע_בדילוג[[#This Row],[וסת קבוע אחרון]],"")</f>
        <v/>
      </c>
      <c r="AD607" s="1" t="str">
        <f>IF(AND(שבוע_בדילוג[[#This Row],[הווסת פעיל?]]=1,Y606=0,שבוע_בדילוג[[#This Row],[וסת קבוע אחרון]]&lt;&gt;X606),1,"")</f>
        <v/>
      </c>
      <c r="AE607" s="1" t="str">
        <f>IF(AND(שבוע_בדילוג[[#This Row],[הווסת פעיל?]]&lt;&gt;"",B608=1),שבוע_בדילוג[[#This Row],[CycleNumber]],"")</f>
        <v/>
      </c>
      <c r="AF607" s="1" t="str">
        <f>IF(AND(שבוע_בדילוג[[#This Row],[הווסת פעיל?]]&lt;&gt;"",Y606=""),שבוע_בדילוג[[#This Row],[CycleNumber]],"")</f>
        <v/>
      </c>
      <c r="AG607" s="1" t="str">
        <f>IF(B608=1,"",IF(שבוע_בדילוג[[#This Row],[הווסת פעיל?]]=1,IF(שבוע_בדילוג[[#This Row],[וסת קבוע אחרון]]=F608,1,0),""))</f>
        <v/>
      </c>
      <c r="AH607" s="1" t="str">
        <f>IF(B608=1,"",IF(שבוע_בדילוג[[#This Row],[הווסת פעיל?]]=1,IF(OR(שבוע_בדילוג[[#This Row],[וסת קבוע אחרון]]=F608,F608=שבוע_בדילוג[[#This Row],[LengthofCycle]]),1,0),""))</f>
        <v/>
      </c>
      <c r="AI607" s="1" t="str">
        <f>IF(B608=1,"",IF(שבוע_בדילוג[[#This Row],[הווסת פעיל?]]=1,IF(OR(שבוע_בדילוג[[#This Row],[וסת קבוע אחרון]]=F608,F608=שבוע_בדילוג[[#This Row],[LengthofCycle]],AND(שבוע_בדילוג[[#This Row],[LengthofCycle]]&lt;&gt;שבוע_בדילוג[[#This Row],[וסת קבוע אחרון]],OR(F608=28,F608=29))),1,0),""))</f>
        <v/>
      </c>
      <c r="AJ607" s="1" t="str">
        <f>IF(AND(שבוע_בדילוג[[#This Row],[הווסת פעיל?]]=1,B608=1),1,"")</f>
        <v/>
      </c>
      <c r="AK607" s="4">
        <f>IF(AND(שבוע_בדילוג[[#This Row],[הווסת פעיל?]]&lt;&gt;1,B608&lt;&gt;1,B608&lt;&gt;""),IF(שבוע_בדילוג[[#This Row],[LengthofCycle]]=F608,1,0),"")</f>
        <v>0</v>
      </c>
      <c r="AL607" s="4">
        <f>IF(AND(שבוע_בדילוג[[#This Row],[הווסת פעיל?]]&lt;&gt;1,B608&lt;&gt;1,B608&lt;&gt;""),IF(OR(שבוע_בדילוג[[#This Row],[LengthofCycle]]=F608,F608=29),1,0),"")</f>
        <v>0</v>
      </c>
      <c r="AM607" s="4">
        <f>IF(AND(שבוע_בדילוג[[#This Row],[הווסת פעיל?]]&lt;&gt;1,B608&lt;&gt;1,B608&lt;&gt;""),IF(OR(שבוע_בדילוג[[#This Row],[LengthofCycle]]=F608,F608=29,F608=28),1,0),"")</f>
        <v>1</v>
      </c>
    </row>
    <row r="608" spans="1:39" x14ac:dyDescent="0.25">
      <c r="A608" s="1" t="s">
        <v>108</v>
      </c>
      <c r="B608" s="1">
        <v>8</v>
      </c>
      <c r="C608" s="1">
        <v>0</v>
      </c>
      <c r="D608" s="1">
        <v>1</v>
      </c>
      <c r="E608" s="1">
        <v>0</v>
      </c>
      <c r="F608" s="1">
        <v>28</v>
      </c>
      <c r="H608" s="1">
        <f>שבוע_בדילוג[[#This Row],[LengthofCycle]]+1</f>
        <v>29</v>
      </c>
      <c r="I608" s="1" t="str">
        <f>IF(IFERROR(LOOKUP(שבוע_בדילוג[[#This Row],[ClientID]],קביעויות[השבוע בדילוג]),FALSE)=שבוע_בדילוג[[#This Row],[ClientID]],1,"")</f>
        <v/>
      </c>
      <c r="J608" s="1" t="str">
        <f>IF(AND(שבוע_בדילוג[[#This Row],[CycleNumber]]&gt;1,OR(B609="",שבוע_בדילוג[[#This Row],[CycleNumber]]&gt;B607)),IF(OR(AND(שבוע_בדילוג[[#This Row],[LengthofCycle]]=29,F607=29),AND(שבוע_בדילוג[[#This Row],[LengthofCycle]]=36,F607=36)),1,""),"")</f>
        <v/>
      </c>
      <c r="K608" s="1" t="str">
        <f>IF(AND(שבוע_בדילוג[[#This Row],[וסת השבוע]]=1,J607=1,שבוע_בדילוג[[#This Row],[CycleNumber]]&gt;B607),1,"")</f>
        <v/>
      </c>
      <c r="L608" s="1" t="str">
        <f>IF(שבוע_בדילוג[[#This Row],[CycleNumber]]=1,"",IF(שבוע_בדילוג[[#This Row],[וסת השבוע]]=1,0,IF(L607="","",IF(L607=0,IF(שבוע_בדילוג[[#This Row],[LengthofCycle]]=29,0,1),IF(L607=1,IF(שבוע_בדילוג[[#This Row],[LengthofCycle]]+F607=29*2,0,2),IF(L607=2,IF(שבוע_בדילוג[[#This Row],[LengthofCycle]]+F607+F606=29*3,0,3),""))))))</f>
        <v/>
      </c>
      <c r="M608" s="1" t="str">
        <f>IF(שבוע_בדילוג[[#This Row],[וסת השבוע]]=1,IF(שבוע_בדילוג[[#This Row],[וסת השבוע וההפלגה ביחד]]=1,M607+1,0),IF(AND(שבוע_בדילוג[[#This Row],[CycleNumber]]&gt;B607,שבוע_בדילוג[[#This Row],[CycleNumber]]&gt;1),IF(שבוע_בדילוג[[#This Row],[וסת השבוע פעיל?]]&lt;&gt;"",M607+1,""),""))</f>
        <v/>
      </c>
      <c r="N608" s="1" t="str">
        <f>IF(שבוע_בדילוג[[#This Row],[וסת השבוע פעיל?2]]="","",IF(AND(שבוע_בדילוג[[#This Row],[וסת השבוע פעיל?]]&lt;&gt;"",שבוע_בדילוג[[#This Row],[CycleNumber]]&lt;B609,B609&lt;&gt;"",שבוע_בדילוג[[#This Row],[וסת השבוע פעיל?]]&lt;3),IF(L609=0,IF(AND(שבוע_בדילוג[[#This Row],[וסת השבוע פעיל?]]&gt;0,J609=1),0,1),0),""))</f>
        <v/>
      </c>
      <c r="O608" s="1" t="str">
        <f t="shared" si="60"/>
        <v/>
      </c>
      <c r="P608" s="1" t="str">
        <f>IF(AND(שבוע_בדילוג[[#This Row],[חיזוי - שבוע]]=1,K609=1),1,"")</f>
        <v/>
      </c>
      <c r="Q608" s="1" t="str">
        <f>IF(AND(שבוע_בדילוג[[#This Row],[וסת השבוע פעיל?]]&lt;3,OR(שבוע_בדילוג[[#This Row],[CycleNumber]]&gt;B609,B609="")),1,"")</f>
        <v/>
      </c>
      <c r="R608" s="1" t="str">
        <f>IF(AND(שבוע_בדילוג[[#This Row],[חיזוי - שבוע]]&lt;&gt;"",שבוע_בדילוג[[#This Row],[וסת השבוע פעיל?2]]=""),1,"")</f>
        <v/>
      </c>
      <c r="S608" s="1" t="str">
        <f>IF(שבוע_בדילוג[[#This Row],[האישה קבעה וסת שבוע בדילוג?]]=1,IF(שבוע_בדילוג[[#This Row],[וסת השבוע פעיל?]]&lt;3,1,0),"")</f>
        <v/>
      </c>
      <c r="T6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8" s="1">
        <f t="shared" si="61"/>
        <v>0</v>
      </c>
      <c r="V608" s="1">
        <f t="shared" si="62"/>
        <v>0</v>
      </c>
      <c r="W608" s="1">
        <f t="shared" si="63"/>
        <v>0</v>
      </c>
      <c r="X608" s="1" t="str">
        <f>IF(שבוע_בדילוג[[#This Row],[3 הפלגות זהות]]="","",IF(שבוע_בדילוג[[#This Row],[3 הפלגות זהות]]=1,שבוע_בדילוג[[#This Row],[LengthofCycle]],X607))</f>
        <v/>
      </c>
      <c r="Z608" s="1" t="str">
        <f>IF(OR(שבוע_בדילוג[[#This Row],[הווסת פעיל?]]=0,שבוע_בדילוג[[#This Row],[הווסת פעיל?]]=""),"",SUM(Z607,שבוע_בדילוג[[#This Row],[הווסת פעיל?]]))</f>
        <v/>
      </c>
      <c r="AA608" s="1" t="str">
        <f>IF(AND(שבוע_בדילוג[[#This Row],[כמה מחזורים עד עקירה]]&lt;&gt;"",Z609=""),שבוע_בדילוג[[#This Row],[כמה מחזורים עד עקירה]],"")</f>
        <v/>
      </c>
      <c r="AB608" s="1" t="str">
        <f>IF(AND(שבוע_בדילוג[[#This Row],[הווסת פעיל?]]=1,שבוע_בדילוג[[#This Row],[וסת קבוע אחרון]]&lt;&gt;X607),שבוע_בדילוג[[#This Row],[וסת קבוע אחרון]],"")</f>
        <v/>
      </c>
      <c r="AC608" s="1" t="str">
        <f>IF(AND(שבוע_בדילוג[[#This Row],[הווסת פעיל?]]=1,Y607=0,שבוע_בדילוג[[#This Row],[וסת קבוע אחרון]]=X607),שבוע_בדילוג[[#This Row],[וסת קבוע אחרון]],"")</f>
        <v/>
      </c>
      <c r="AD608" s="1" t="str">
        <f>IF(AND(שבוע_בדילוג[[#This Row],[הווסת פעיל?]]=1,Y607=0,שבוע_בדילוג[[#This Row],[וסת קבוע אחרון]]&lt;&gt;X607),1,"")</f>
        <v/>
      </c>
      <c r="AE608" s="1" t="str">
        <f>IF(AND(שבוע_בדילוג[[#This Row],[הווסת פעיל?]]&lt;&gt;"",B609=1),שבוע_בדילוג[[#This Row],[CycleNumber]],"")</f>
        <v/>
      </c>
      <c r="AF608" s="1" t="str">
        <f>IF(AND(שבוע_בדילוג[[#This Row],[הווסת פעיל?]]&lt;&gt;"",Y607=""),שבוע_בדילוג[[#This Row],[CycleNumber]],"")</f>
        <v/>
      </c>
      <c r="AG608" s="1" t="str">
        <f>IF(B609=1,"",IF(שבוע_בדילוג[[#This Row],[הווסת פעיל?]]=1,IF(שבוע_בדילוג[[#This Row],[וסת קבוע אחרון]]=F609,1,0),""))</f>
        <v/>
      </c>
      <c r="AH608" s="1" t="str">
        <f>IF(B609=1,"",IF(שבוע_בדילוג[[#This Row],[הווסת פעיל?]]=1,IF(OR(שבוע_בדילוג[[#This Row],[וסת קבוע אחרון]]=F609,F609=שבוע_בדילוג[[#This Row],[LengthofCycle]]),1,0),""))</f>
        <v/>
      </c>
      <c r="AI608" s="1" t="str">
        <f>IF(B609=1,"",IF(שבוע_בדילוג[[#This Row],[הווסת פעיל?]]=1,IF(OR(שבוע_בדילוג[[#This Row],[וסת קבוע אחרון]]=F609,F609=שבוע_בדילוג[[#This Row],[LengthofCycle]],AND(שבוע_בדילוג[[#This Row],[LengthofCycle]]&lt;&gt;שבוע_בדילוג[[#This Row],[וסת קבוע אחרון]],OR(F609=28,F609=29))),1,0),""))</f>
        <v/>
      </c>
      <c r="AJ608" s="1" t="str">
        <f>IF(AND(שבוע_בדילוג[[#This Row],[הווסת פעיל?]]=1,B609=1),1,"")</f>
        <v/>
      </c>
      <c r="AK608" s="4">
        <f>IF(AND(שבוע_בדילוג[[#This Row],[הווסת פעיל?]]&lt;&gt;1,B609&lt;&gt;1,B609&lt;&gt;""),IF(שבוע_בדילוג[[#This Row],[LengthofCycle]]=F609,1,0),"")</f>
        <v>0</v>
      </c>
      <c r="AL608" s="4">
        <f>IF(AND(שבוע_בדילוג[[#This Row],[הווסת פעיל?]]&lt;&gt;1,B609&lt;&gt;1,B609&lt;&gt;""),IF(OR(שבוע_בדילוג[[#This Row],[LengthofCycle]]=F609,F609=29),1,0),"")</f>
        <v>0</v>
      </c>
      <c r="AM608" s="4">
        <f>IF(AND(שבוע_בדילוג[[#This Row],[הווסת פעיל?]]&lt;&gt;1,B609&lt;&gt;1,B609&lt;&gt;""),IF(OR(שבוע_בדילוג[[#This Row],[LengthofCycle]]=F609,F609=29,F609=28),1,0),"")</f>
        <v>0</v>
      </c>
    </row>
    <row r="609" spans="1:39" x14ac:dyDescent="0.25">
      <c r="A609" s="1" t="s">
        <v>108</v>
      </c>
      <c r="B609" s="1">
        <v>9</v>
      </c>
      <c r="C609" s="1">
        <v>0</v>
      </c>
      <c r="D609" s="1">
        <v>1</v>
      </c>
      <c r="E609" s="1">
        <v>0</v>
      </c>
      <c r="F609" s="1">
        <v>26</v>
      </c>
      <c r="H609" s="1">
        <f>שבוע_בדילוג[[#This Row],[LengthofCycle]]+1</f>
        <v>27</v>
      </c>
      <c r="I609" s="1" t="str">
        <f>IF(IFERROR(LOOKUP(שבוע_בדילוג[[#This Row],[ClientID]],קביעויות[השבוע בדילוג]),FALSE)=שבוע_בדילוג[[#This Row],[ClientID]],1,"")</f>
        <v/>
      </c>
      <c r="J609" s="1" t="str">
        <f>IF(AND(שבוע_בדילוג[[#This Row],[CycleNumber]]&gt;1,OR(B610="",שבוע_בדילוג[[#This Row],[CycleNumber]]&gt;B608)),IF(OR(AND(שבוע_בדילוג[[#This Row],[LengthofCycle]]=29,F608=29),AND(שבוע_בדילוג[[#This Row],[LengthofCycle]]=36,F608=36)),1,""),"")</f>
        <v/>
      </c>
      <c r="K609" s="1" t="str">
        <f>IF(AND(שבוע_בדילוג[[#This Row],[וסת השבוע]]=1,J608=1,שבוע_בדילוג[[#This Row],[CycleNumber]]&gt;B608),1,"")</f>
        <v/>
      </c>
      <c r="L609" s="1" t="str">
        <f>IF(שבוע_בדילוג[[#This Row],[CycleNumber]]=1,"",IF(שבוע_בדילוג[[#This Row],[וסת השבוע]]=1,0,IF(L608="","",IF(L608=0,IF(שבוע_בדילוג[[#This Row],[LengthofCycle]]=29,0,1),IF(L608=1,IF(שבוע_בדילוג[[#This Row],[LengthofCycle]]+F608=29*2,0,2),IF(L608=2,IF(שבוע_בדילוג[[#This Row],[LengthofCycle]]+F608+F607=29*3,0,3),""))))))</f>
        <v/>
      </c>
      <c r="M609" s="1" t="str">
        <f>IF(שבוע_בדילוג[[#This Row],[וסת השבוע]]=1,IF(שבוע_בדילוג[[#This Row],[וסת השבוע וההפלגה ביחד]]=1,M608+1,0),IF(AND(שבוע_בדילוג[[#This Row],[CycleNumber]]&gt;B608,שבוע_בדילוג[[#This Row],[CycleNumber]]&gt;1),IF(שבוע_בדילוג[[#This Row],[וסת השבוע פעיל?]]&lt;&gt;"",M608+1,""),""))</f>
        <v/>
      </c>
      <c r="N609" s="1" t="str">
        <f>IF(שבוע_בדילוג[[#This Row],[וסת השבוע פעיל?2]]="","",IF(AND(שבוע_בדילוג[[#This Row],[וסת השבוע פעיל?]]&lt;&gt;"",שבוע_בדילוג[[#This Row],[CycleNumber]]&lt;B610,B610&lt;&gt;"",שבוע_בדילוג[[#This Row],[וסת השבוע פעיל?]]&lt;3),IF(L610=0,IF(AND(שבוע_בדילוג[[#This Row],[וסת השבוע פעיל?]]&gt;0,J610=1),0,1),0),""))</f>
        <v/>
      </c>
      <c r="O609" s="1" t="str">
        <f t="shared" si="60"/>
        <v/>
      </c>
      <c r="P609" s="1" t="str">
        <f>IF(AND(שבוע_בדילוג[[#This Row],[חיזוי - שבוע]]=1,K610=1),1,"")</f>
        <v/>
      </c>
      <c r="Q609" s="1" t="str">
        <f>IF(AND(שבוע_בדילוג[[#This Row],[וסת השבוע פעיל?]]&lt;3,OR(שבוע_בדילוג[[#This Row],[CycleNumber]]&gt;B610,B610="")),1,"")</f>
        <v/>
      </c>
      <c r="R609" s="1" t="str">
        <f>IF(AND(שבוע_בדילוג[[#This Row],[חיזוי - שבוע]]&lt;&gt;"",שבוע_בדילוג[[#This Row],[וסת השבוע פעיל?2]]=""),1,"")</f>
        <v/>
      </c>
      <c r="S609" s="1" t="str">
        <f>IF(שבוע_בדילוג[[#This Row],[האישה קבעה וסת שבוע בדילוג?]]=1,IF(שבוע_בדילוג[[#This Row],[וסת השבוע פעיל?]]&lt;3,1,0),"")</f>
        <v/>
      </c>
      <c r="T6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09" s="1">
        <f t="shared" si="61"/>
        <v>0</v>
      </c>
      <c r="V609" s="1">
        <f t="shared" si="62"/>
        <v>0</v>
      </c>
      <c r="W609" s="1">
        <f t="shared" si="63"/>
        <v>0</v>
      </c>
      <c r="X609" s="1" t="str">
        <f>IF(שבוע_בדילוג[[#This Row],[3 הפלגות זהות]]="","",IF(שבוע_בדילוג[[#This Row],[3 הפלגות זהות]]=1,שבוע_בדילוג[[#This Row],[LengthofCycle]],X608))</f>
        <v/>
      </c>
      <c r="Z609" s="1" t="str">
        <f>IF(OR(שבוע_בדילוג[[#This Row],[הווסת פעיל?]]=0,שבוע_בדילוג[[#This Row],[הווסת פעיל?]]=""),"",SUM(Z608,שבוע_בדילוג[[#This Row],[הווסת פעיל?]]))</f>
        <v/>
      </c>
      <c r="AA609" s="1" t="str">
        <f>IF(AND(שבוע_בדילוג[[#This Row],[כמה מחזורים עד עקירה]]&lt;&gt;"",Z610=""),שבוע_בדילוג[[#This Row],[כמה מחזורים עד עקירה]],"")</f>
        <v/>
      </c>
      <c r="AB609" s="1" t="str">
        <f>IF(AND(שבוע_בדילוג[[#This Row],[הווסת פעיל?]]=1,שבוע_בדילוג[[#This Row],[וסת קבוע אחרון]]&lt;&gt;X608),שבוע_בדילוג[[#This Row],[וסת קבוע אחרון]],"")</f>
        <v/>
      </c>
      <c r="AC609" s="1" t="str">
        <f>IF(AND(שבוע_בדילוג[[#This Row],[הווסת פעיל?]]=1,Y608=0,שבוע_בדילוג[[#This Row],[וסת קבוע אחרון]]=X608),שבוע_בדילוג[[#This Row],[וסת קבוע אחרון]],"")</f>
        <v/>
      </c>
      <c r="AD609" s="1" t="str">
        <f>IF(AND(שבוע_בדילוג[[#This Row],[הווסת פעיל?]]=1,Y608=0,שבוע_בדילוג[[#This Row],[וסת קבוע אחרון]]&lt;&gt;X608),1,"")</f>
        <v/>
      </c>
      <c r="AE609" s="1" t="str">
        <f>IF(AND(שבוע_בדילוג[[#This Row],[הווסת פעיל?]]&lt;&gt;"",B610=1),שבוע_בדילוג[[#This Row],[CycleNumber]],"")</f>
        <v/>
      </c>
      <c r="AF609" s="1" t="str">
        <f>IF(AND(שבוע_בדילוג[[#This Row],[הווסת פעיל?]]&lt;&gt;"",Y608=""),שבוע_בדילוג[[#This Row],[CycleNumber]],"")</f>
        <v/>
      </c>
      <c r="AG609" s="1" t="str">
        <f>IF(B610=1,"",IF(שבוע_בדילוג[[#This Row],[הווסת פעיל?]]=1,IF(שבוע_בדילוג[[#This Row],[וסת קבוע אחרון]]=F610,1,0),""))</f>
        <v/>
      </c>
      <c r="AH609" s="1" t="str">
        <f>IF(B610=1,"",IF(שבוע_בדילוג[[#This Row],[הווסת פעיל?]]=1,IF(OR(שבוע_בדילוג[[#This Row],[וסת קבוע אחרון]]=F610,F610=שבוע_בדילוג[[#This Row],[LengthofCycle]]),1,0),""))</f>
        <v/>
      </c>
      <c r="AI609" s="1" t="str">
        <f>IF(B610=1,"",IF(שבוע_בדילוג[[#This Row],[הווסת פעיל?]]=1,IF(OR(שבוע_בדילוג[[#This Row],[וסת קבוע אחרון]]=F610,F610=שבוע_בדילוג[[#This Row],[LengthofCycle]],AND(שבוע_בדילוג[[#This Row],[LengthofCycle]]&lt;&gt;שבוע_בדילוג[[#This Row],[וסת קבוע אחרון]],OR(F610=28,F610=29))),1,0),""))</f>
        <v/>
      </c>
      <c r="AJ609" s="1" t="str">
        <f>IF(AND(שבוע_בדילוג[[#This Row],[הווסת פעיל?]]=1,B610=1),1,"")</f>
        <v/>
      </c>
      <c r="AK609" s="4">
        <f>IF(AND(שבוע_בדילוג[[#This Row],[הווסת פעיל?]]&lt;&gt;1,B610&lt;&gt;1,B610&lt;&gt;""),IF(שבוע_בדילוג[[#This Row],[LengthofCycle]]=F610,1,0),"")</f>
        <v>0</v>
      </c>
      <c r="AL609" s="4">
        <f>IF(AND(שבוע_בדילוג[[#This Row],[הווסת פעיל?]]&lt;&gt;1,B610&lt;&gt;1,B610&lt;&gt;""),IF(OR(שבוע_בדילוג[[#This Row],[LengthofCycle]]=F610,F610=29),1,0),"")</f>
        <v>0</v>
      </c>
      <c r="AM609" s="4">
        <f>IF(AND(שבוע_בדילוג[[#This Row],[הווסת פעיל?]]&lt;&gt;1,B610&lt;&gt;1,B610&lt;&gt;""),IF(OR(שבוע_בדילוג[[#This Row],[LengthofCycle]]=F610,F610=29,F610=28),1,0),"")</f>
        <v>0</v>
      </c>
    </row>
    <row r="610" spans="1:39" x14ac:dyDescent="0.25">
      <c r="A610" s="1" t="s">
        <v>108</v>
      </c>
      <c r="B610" s="1">
        <v>10</v>
      </c>
      <c r="C610" s="1">
        <v>0</v>
      </c>
      <c r="D610" s="1">
        <v>1</v>
      </c>
      <c r="E610" s="1">
        <v>0</v>
      </c>
      <c r="F610" s="1">
        <v>32</v>
      </c>
      <c r="H610" s="1">
        <f>שבוע_בדילוג[[#This Row],[LengthofCycle]]+1</f>
        <v>33</v>
      </c>
      <c r="I610" s="1" t="str">
        <f>IF(IFERROR(LOOKUP(שבוע_בדילוג[[#This Row],[ClientID]],קביעויות[השבוע בדילוג]),FALSE)=שבוע_בדילוג[[#This Row],[ClientID]],1,"")</f>
        <v/>
      </c>
      <c r="J610" s="1" t="str">
        <f>IF(AND(שבוע_בדילוג[[#This Row],[CycleNumber]]&gt;1,OR(B611="",שבוע_בדילוג[[#This Row],[CycleNumber]]&gt;B609)),IF(OR(AND(שבוע_בדילוג[[#This Row],[LengthofCycle]]=29,F609=29),AND(שבוע_בדילוג[[#This Row],[LengthofCycle]]=36,F609=36)),1,""),"")</f>
        <v/>
      </c>
      <c r="K610" s="1" t="str">
        <f>IF(AND(שבוע_בדילוג[[#This Row],[וסת השבוע]]=1,J609=1,שבוע_בדילוג[[#This Row],[CycleNumber]]&gt;B609),1,"")</f>
        <v/>
      </c>
      <c r="L610" s="1" t="str">
        <f>IF(שבוע_בדילוג[[#This Row],[CycleNumber]]=1,"",IF(שבוע_בדילוג[[#This Row],[וסת השבוע]]=1,0,IF(L609="","",IF(L609=0,IF(שבוע_בדילוג[[#This Row],[LengthofCycle]]=29,0,1),IF(L609=1,IF(שבוע_בדילוג[[#This Row],[LengthofCycle]]+F609=29*2,0,2),IF(L609=2,IF(שבוע_בדילוג[[#This Row],[LengthofCycle]]+F609+F608=29*3,0,3),""))))))</f>
        <v/>
      </c>
      <c r="M610" s="1" t="str">
        <f>IF(שבוע_בדילוג[[#This Row],[וסת השבוע]]=1,IF(שבוע_בדילוג[[#This Row],[וסת השבוע וההפלגה ביחד]]=1,M609+1,0),IF(AND(שבוע_בדילוג[[#This Row],[CycleNumber]]&gt;B609,שבוע_בדילוג[[#This Row],[CycleNumber]]&gt;1),IF(שבוע_בדילוג[[#This Row],[וסת השבוע פעיל?]]&lt;&gt;"",M609+1,""),""))</f>
        <v/>
      </c>
      <c r="N610" s="1" t="str">
        <f>IF(שבוע_בדילוג[[#This Row],[וסת השבוע פעיל?2]]="","",IF(AND(שבוע_בדילוג[[#This Row],[וסת השבוע פעיל?]]&lt;&gt;"",שבוע_בדילוג[[#This Row],[CycleNumber]]&lt;B611,B611&lt;&gt;"",שבוע_בדילוג[[#This Row],[וסת השבוע פעיל?]]&lt;3),IF(L611=0,IF(AND(שבוע_בדילוג[[#This Row],[וסת השבוע פעיל?]]&gt;0,J611=1),0,1),0),""))</f>
        <v/>
      </c>
      <c r="O610" s="1" t="str">
        <f t="shared" si="60"/>
        <v/>
      </c>
      <c r="P610" s="1" t="str">
        <f>IF(AND(שבוע_בדילוג[[#This Row],[חיזוי - שבוע]]=1,K611=1),1,"")</f>
        <v/>
      </c>
      <c r="Q610" s="1" t="str">
        <f>IF(AND(שבוע_בדילוג[[#This Row],[וסת השבוע פעיל?]]&lt;3,OR(שבוע_בדילוג[[#This Row],[CycleNumber]]&gt;B611,B611="")),1,"")</f>
        <v/>
      </c>
      <c r="R610" s="1" t="str">
        <f>IF(AND(שבוע_בדילוג[[#This Row],[חיזוי - שבוע]]&lt;&gt;"",שבוע_בדילוג[[#This Row],[וסת השבוע פעיל?2]]=""),1,"")</f>
        <v/>
      </c>
      <c r="S610" s="1" t="str">
        <f>IF(שבוע_בדילוג[[#This Row],[האישה קבעה וסת שבוע בדילוג?]]=1,IF(שבוע_בדילוג[[#This Row],[וסת השבוע פעיל?]]&lt;3,1,0),"")</f>
        <v/>
      </c>
      <c r="T6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0" s="1">
        <f t="shared" si="61"/>
        <v>0</v>
      </c>
      <c r="V610" s="1">
        <f t="shared" si="62"/>
        <v>0</v>
      </c>
      <c r="W610" s="1">
        <f t="shared" si="63"/>
        <v>0</v>
      </c>
      <c r="X610" s="1" t="str">
        <f>IF(שבוע_בדילוג[[#This Row],[3 הפלגות זהות]]="","",IF(שבוע_בדילוג[[#This Row],[3 הפלגות זהות]]=1,שבוע_בדילוג[[#This Row],[LengthofCycle]],X609))</f>
        <v/>
      </c>
      <c r="Z610" s="1" t="str">
        <f>IF(OR(שבוע_בדילוג[[#This Row],[הווסת פעיל?]]=0,שבוע_בדילוג[[#This Row],[הווסת פעיל?]]=""),"",SUM(Z609,שבוע_בדילוג[[#This Row],[הווסת פעיל?]]))</f>
        <v/>
      </c>
      <c r="AA610" s="1" t="str">
        <f>IF(AND(שבוע_בדילוג[[#This Row],[כמה מחזורים עד עקירה]]&lt;&gt;"",Z611=""),שבוע_בדילוג[[#This Row],[כמה מחזורים עד עקירה]],"")</f>
        <v/>
      </c>
      <c r="AB610" s="1" t="str">
        <f>IF(AND(שבוע_בדילוג[[#This Row],[הווסת פעיל?]]=1,שבוע_בדילוג[[#This Row],[וסת קבוע אחרון]]&lt;&gt;X609),שבוע_בדילוג[[#This Row],[וסת קבוע אחרון]],"")</f>
        <v/>
      </c>
      <c r="AC610" s="1" t="str">
        <f>IF(AND(שבוע_בדילוג[[#This Row],[הווסת פעיל?]]=1,Y609=0,שבוע_בדילוג[[#This Row],[וסת קבוע אחרון]]=X609),שבוע_בדילוג[[#This Row],[וסת קבוע אחרון]],"")</f>
        <v/>
      </c>
      <c r="AD610" s="1" t="str">
        <f>IF(AND(שבוע_בדילוג[[#This Row],[הווסת פעיל?]]=1,Y609=0,שבוע_בדילוג[[#This Row],[וסת קבוע אחרון]]&lt;&gt;X609),1,"")</f>
        <v/>
      </c>
      <c r="AE610" s="1" t="str">
        <f>IF(AND(שבוע_בדילוג[[#This Row],[הווסת פעיל?]]&lt;&gt;"",B611=1),שבוע_בדילוג[[#This Row],[CycleNumber]],"")</f>
        <v/>
      </c>
      <c r="AF610" s="1" t="str">
        <f>IF(AND(שבוע_בדילוג[[#This Row],[הווסת פעיל?]]&lt;&gt;"",Y609=""),שבוע_בדילוג[[#This Row],[CycleNumber]],"")</f>
        <v/>
      </c>
      <c r="AG610" s="1" t="str">
        <f>IF(B611=1,"",IF(שבוע_בדילוג[[#This Row],[הווסת פעיל?]]=1,IF(שבוע_בדילוג[[#This Row],[וסת קבוע אחרון]]=F611,1,0),""))</f>
        <v/>
      </c>
      <c r="AH610" s="1" t="str">
        <f>IF(B611=1,"",IF(שבוע_בדילוג[[#This Row],[הווסת פעיל?]]=1,IF(OR(שבוע_בדילוג[[#This Row],[וסת קבוע אחרון]]=F611,F611=שבוע_בדילוג[[#This Row],[LengthofCycle]]),1,0),""))</f>
        <v/>
      </c>
      <c r="AI610" s="1" t="str">
        <f>IF(B611=1,"",IF(שבוע_בדילוג[[#This Row],[הווסת פעיל?]]=1,IF(OR(שבוע_בדילוג[[#This Row],[וסת קבוע אחרון]]=F611,F611=שבוע_בדילוג[[#This Row],[LengthofCycle]],AND(שבוע_בדילוג[[#This Row],[LengthofCycle]]&lt;&gt;שבוע_בדילוג[[#This Row],[וסת קבוע אחרון]],OR(F611=28,F611=29))),1,0),""))</f>
        <v/>
      </c>
      <c r="AJ610" s="1" t="str">
        <f>IF(AND(שבוע_בדילוג[[#This Row],[הווסת פעיל?]]=1,B611=1),1,"")</f>
        <v/>
      </c>
      <c r="AK610" s="4">
        <f>IF(AND(שבוע_בדילוג[[#This Row],[הווסת פעיל?]]&lt;&gt;1,B611&lt;&gt;1,B611&lt;&gt;""),IF(שבוע_בדילוג[[#This Row],[LengthofCycle]]=F611,1,0),"")</f>
        <v>0</v>
      </c>
      <c r="AL610" s="4">
        <f>IF(AND(שבוע_בדילוג[[#This Row],[הווסת פעיל?]]&lt;&gt;1,B611&lt;&gt;1,B611&lt;&gt;""),IF(OR(שבוע_בדילוג[[#This Row],[LengthofCycle]]=F611,F611=29),1,0),"")</f>
        <v>0</v>
      </c>
      <c r="AM610" s="4">
        <f>IF(AND(שבוע_בדילוג[[#This Row],[הווסת פעיל?]]&lt;&gt;1,B611&lt;&gt;1,B611&lt;&gt;""),IF(OR(שבוע_בדילוג[[#This Row],[LengthofCycle]]=F611,F611=29,F611=28),1,0),"")</f>
        <v>0</v>
      </c>
    </row>
    <row r="611" spans="1:39" x14ac:dyDescent="0.25">
      <c r="A611" s="1" t="s">
        <v>108</v>
      </c>
      <c r="B611" s="1">
        <v>11</v>
      </c>
      <c r="C611" s="1">
        <v>0</v>
      </c>
      <c r="D611" s="1">
        <v>1</v>
      </c>
      <c r="E611" s="1">
        <v>0</v>
      </c>
      <c r="F611" s="1">
        <v>31</v>
      </c>
      <c r="H611" s="1">
        <f>שבוע_בדילוג[[#This Row],[LengthofCycle]]+1</f>
        <v>32</v>
      </c>
      <c r="I611" s="1" t="str">
        <f>IF(IFERROR(LOOKUP(שבוע_בדילוג[[#This Row],[ClientID]],קביעויות[השבוע בדילוג]),FALSE)=שבוע_בדילוג[[#This Row],[ClientID]],1,"")</f>
        <v/>
      </c>
      <c r="J611" s="1" t="str">
        <f>IF(AND(שבוע_בדילוג[[#This Row],[CycleNumber]]&gt;1,OR(B612="",שבוע_בדילוג[[#This Row],[CycleNumber]]&gt;B610)),IF(OR(AND(שבוע_בדילוג[[#This Row],[LengthofCycle]]=29,F610=29),AND(שבוע_בדילוג[[#This Row],[LengthofCycle]]=36,F610=36)),1,""),"")</f>
        <v/>
      </c>
      <c r="K611" s="1" t="str">
        <f>IF(AND(שבוע_בדילוג[[#This Row],[וסת השבוע]]=1,J610=1,שבוע_בדילוג[[#This Row],[CycleNumber]]&gt;B610),1,"")</f>
        <v/>
      </c>
      <c r="L611" s="1" t="str">
        <f>IF(שבוע_בדילוג[[#This Row],[CycleNumber]]=1,"",IF(שבוע_בדילוג[[#This Row],[וסת השבוע]]=1,0,IF(L610="","",IF(L610=0,IF(שבוע_בדילוג[[#This Row],[LengthofCycle]]=29,0,1),IF(L610=1,IF(שבוע_בדילוג[[#This Row],[LengthofCycle]]+F610=29*2,0,2),IF(L610=2,IF(שבוע_בדילוג[[#This Row],[LengthofCycle]]+F610+F609=29*3,0,3),""))))))</f>
        <v/>
      </c>
      <c r="M611" s="1" t="str">
        <f>IF(שבוע_בדילוג[[#This Row],[וסת השבוע]]=1,IF(שבוע_בדילוג[[#This Row],[וסת השבוע וההפלגה ביחד]]=1,M610+1,0),IF(AND(שבוע_בדילוג[[#This Row],[CycleNumber]]&gt;B610,שבוע_בדילוג[[#This Row],[CycleNumber]]&gt;1),IF(שבוע_בדילוג[[#This Row],[וסת השבוע פעיל?]]&lt;&gt;"",M610+1,""),""))</f>
        <v/>
      </c>
      <c r="N611" s="1" t="str">
        <f>IF(שבוע_בדילוג[[#This Row],[וסת השבוע פעיל?2]]="","",IF(AND(שבוע_בדילוג[[#This Row],[וסת השבוע פעיל?]]&lt;&gt;"",שבוע_בדילוג[[#This Row],[CycleNumber]]&lt;B612,B612&lt;&gt;"",שבוע_בדילוג[[#This Row],[וסת השבוע פעיל?]]&lt;3),IF(L612=0,IF(AND(שבוע_בדילוג[[#This Row],[וסת השבוע פעיל?]]&gt;0,J612=1),0,1),0),""))</f>
        <v/>
      </c>
      <c r="O611" s="1" t="str">
        <f t="shared" si="60"/>
        <v/>
      </c>
      <c r="P611" s="1" t="str">
        <f>IF(AND(שבוע_בדילוג[[#This Row],[חיזוי - שבוע]]=1,K612=1),1,"")</f>
        <v/>
      </c>
      <c r="Q611" s="1" t="str">
        <f>IF(AND(שבוע_בדילוג[[#This Row],[וסת השבוע פעיל?]]&lt;3,OR(שבוע_בדילוג[[#This Row],[CycleNumber]]&gt;B612,B612="")),1,"")</f>
        <v/>
      </c>
      <c r="R611" s="1" t="str">
        <f>IF(AND(שבוע_בדילוג[[#This Row],[חיזוי - שבוע]]&lt;&gt;"",שבוע_בדילוג[[#This Row],[וסת השבוע פעיל?2]]=""),1,"")</f>
        <v/>
      </c>
      <c r="S611" s="1" t="str">
        <f>IF(שבוע_בדילוג[[#This Row],[האישה קבעה וסת שבוע בדילוג?]]=1,IF(שבוע_בדילוג[[#This Row],[וסת השבוע פעיל?]]&lt;3,1,0),"")</f>
        <v/>
      </c>
      <c r="T6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1" s="1">
        <f t="shared" si="61"/>
        <v>0</v>
      </c>
      <c r="V611" s="1">
        <f t="shared" si="62"/>
        <v>0</v>
      </c>
      <c r="W611" s="1">
        <f t="shared" si="63"/>
        <v>0</v>
      </c>
      <c r="X611" s="1" t="str">
        <f>IF(שבוע_בדילוג[[#This Row],[3 הפלגות זהות]]="","",IF(שבוע_בדילוג[[#This Row],[3 הפלגות זהות]]=1,שבוע_בדילוג[[#This Row],[LengthofCycle]],X610))</f>
        <v/>
      </c>
      <c r="Z611" s="1" t="str">
        <f>IF(OR(שבוע_בדילוג[[#This Row],[הווסת פעיל?]]=0,שבוע_בדילוג[[#This Row],[הווסת פעיל?]]=""),"",SUM(Z610,שבוע_בדילוג[[#This Row],[הווסת פעיל?]]))</f>
        <v/>
      </c>
      <c r="AA611" s="1" t="str">
        <f>IF(AND(שבוע_בדילוג[[#This Row],[כמה מחזורים עד עקירה]]&lt;&gt;"",Z612=""),שבוע_בדילוג[[#This Row],[כמה מחזורים עד עקירה]],"")</f>
        <v/>
      </c>
      <c r="AB611" s="1" t="str">
        <f>IF(AND(שבוע_בדילוג[[#This Row],[הווסת פעיל?]]=1,שבוע_בדילוג[[#This Row],[וסת קבוע אחרון]]&lt;&gt;X610),שבוע_בדילוג[[#This Row],[וסת קבוע אחרון]],"")</f>
        <v/>
      </c>
      <c r="AC611" s="1" t="str">
        <f>IF(AND(שבוע_בדילוג[[#This Row],[הווסת פעיל?]]=1,Y610=0,שבוע_בדילוג[[#This Row],[וסת קבוע אחרון]]=X610),שבוע_בדילוג[[#This Row],[וסת קבוע אחרון]],"")</f>
        <v/>
      </c>
      <c r="AD611" s="1" t="str">
        <f>IF(AND(שבוע_בדילוג[[#This Row],[הווסת פעיל?]]=1,Y610=0,שבוע_בדילוג[[#This Row],[וסת קבוע אחרון]]&lt;&gt;X610),1,"")</f>
        <v/>
      </c>
      <c r="AE611" s="1" t="str">
        <f>IF(AND(שבוע_בדילוג[[#This Row],[הווסת פעיל?]]&lt;&gt;"",B612=1),שבוע_בדילוג[[#This Row],[CycleNumber]],"")</f>
        <v/>
      </c>
      <c r="AF611" s="1" t="str">
        <f>IF(AND(שבוע_בדילוג[[#This Row],[הווסת פעיל?]]&lt;&gt;"",Y610=""),שבוע_בדילוג[[#This Row],[CycleNumber]],"")</f>
        <v/>
      </c>
      <c r="AG611" s="1" t="str">
        <f>IF(B612=1,"",IF(שבוע_בדילוג[[#This Row],[הווסת פעיל?]]=1,IF(שבוע_בדילוג[[#This Row],[וסת קבוע אחרון]]=F612,1,0),""))</f>
        <v/>
      </c>
      <c r="AH611" s="1" t="str">
        <f>IF(B612=1,"",IF(שבוע_בדילוג[[#This Row],[הווסת פעיל?]]=1,IF(OR(שבוע_בדילוג[[#This Row],[וסת קבוע אחרון]]=F612,F612=שבוע_בדילוג[[#This Row],[LengthofCycle]]),1,0),""))</f>
        <v/>
      </c>
      <c r="AI611" s="1" t="str">
        <f>IF(B612=1,"",IF(שבוע_בדילוג[[#This Row],[הווסת פעיל?]]=1,IF(OR(שבוע_בדילוג[[#This Row],[וסת קבוע אחרון]]=F612,F612=שבוע_בדילוג[[#This Row],[LengthofCycle]],AND(שבוע_בדילוג[[#This Row],[LengthofCycle]]&lt;&gt;שבוע_בדילוג[[#This Row],[וסת קבוע אחרון]],OR(F612=28,F612=29))),1,0),""))</f>
        <v/>
      </c>
      <c r="AJ611" s="1" t="str">
        <f>IF(AND(שבוע_בדילוג[[#This Row],[הווסת פעיל?]]=1,B612=1),1,"")</f>
        <v/>
      </c>
      <c r="AK611" s="4">
        <f>IF(AND(שבוע_בדילוג[[#This Row],[הווסת פעיל?]]&lt;&gt;1,B612&lt;&gt;1,B612&lt;&gt;""),IF(שבוע_בדילוג[[#This Row],[LengthofCycle]]=F612,1,0),"")</f>
        <v>0</v>
      </c>
      <c r="AL611" s="4">
        <f>IF(AND(שבוע_בדילוג[[#This Row],[הווסת פעיל?]]&lt;&gt;1,B612&lt;&gt;1,B612&lt;&gt;""),IF(OR(שבוע_בדילוג[[#This Row],[LengthofCycle]]=F612,F612=29),1,0),"")</f>
        <v>1</v>
      </c>
      <c r="AM611" s="4">
        <f>IF(AND(שבוע_בדילוג[[#This Row],[הווסת פעיל?]]&lt;&gt;1,B612&lt;&gt;1,B612&lt;&gt;""),IF(OR(שבוע_בדילוג[[#This Row],[LengthofCycle]]=F612,F612=29,F612=28),1,0),"")</f>
        <v>1</v>
      </c>
    </row>
    <row r="612" spans="1:39" x14ac:dyDescent="0.25">
      <c r="A612" s="1" t="s">
        <v>108</v>
      </c>
      <c r="B612" s="1">
        <v>12</v>
      </c>
      <c r="C612" s="1">
        <v>0</v>
      </c>
      <c r="D612" s="1">
        <v>1</v>
      </c>
      <c r="E612" s="1">
        <v>0</v>
      </c>
      <c r="F612" s="1">
        <v>29</v>
      </c>
      <c r="H612" s="1">
        <f>שבוע_בדילוג[[#This Row],[LengthofCycle]]+1</f>
        <v>30</v>
      </c>
      <c r="I612" s="1" t="str">
        <f>IF(IFERROR(LOOKUP(שבוע_בדילוג[[#This Row],[ClientID]],קביעויות[השבוע בדילוג]),FALSE)=שבוע_בדילוג[[#This Row],[ClientID]],1,"")</f>
        <v/>
      </c>
      <c r="J612" s="1" t="str">
        <f>IF(AND(שבוע_בדילוג[[#This Row],[CycleNumber]]&gt;1,OR(B613="",שבוע_בדילוג[[#This Row],[CycleNumber]]&gt;B611)),IF(OR(AND(שבוע_בדילוג[[#This Row],[LengthofCycle]]=29,F611=29),AND(שבוע_בדילוג[[#This Row],[LengthofCycle]]=36,F611=36)),1,""),"")</f>
        <v/>
      </c>
      <c r="K612" s="1" t="str">
        <f>IF(AND(שבוע_בדילוג[[#This Row],[וסת השבוע]]=1,J611=1,שבוע_בדילוג[[#This Row],[CycleNumber]]&gt;B611),1,"")</f>
        <v/>
      </c>
      <c r="L612" s="1" t="str">
        <f>IF(שבוע_בדילוג[[#This Row],[CycleNumber]]=1,"",IF(שבוע_בדילוג[[#This Row],[וסת השבוע]]=1,0,IF(L611="","",IF(L611=0,IF(שבוע_בדילוג[[#This Row],[LengthofCycle]]=29,0,1),IF(L611=1,IF(שבוע_בדילוג[[#This Row],[LengthofCycle]]+F611=29*2,0,2),IF(L611=2,IF(שבוע_בדילוג[[#This Row],[LengthofCycle]]+F611+F610=29*3,0,3),""))))))</f>
        <v/>
      </c>
      <c r="M612" s="1" t="str">
        <f>IF(שבוע_בדילוג[[#This Row],[וסת השבוע]]=1,IF(שבוע_בדילוג[[#This Row],[וסת השבוע וההפלגה ביחד]]=1,M611+1,0),IF(AND(שבוע_בדילוג[[#This Row],[CycleNumber]]&gt;B611,שבוע_בדילוג[[#This Row],[CycleNumber]]&gt;1),IF(שבוע_בדילוג[[#This Row],[וסת השבוע פעיל?]]&lt;&gt;"",M611+1,""),""))</f>
        <v/>
      </c>
      <c r="N612" s="1" t="str">
        <f>IF(שבוע_בדילוג[[#This Row],[וסת השבוע פעיל?2]]="","",IF(AND(שבוע_בדילוג[[#This Row],[וסת השבוע פעיל?]]&lt;&gt;"",שבוע_בדילוג[[#This Row],[CycleNumber]]&lt;B613,B613&lt;&gt;"",שבוע_בדילוג[[#This Row],[וסת השבוע פעיל?]]&lt;3),IF(L613=0,IF(AND(שבוע_בדילוג[[#This Row],[וסת השבוע פעיל?]]&gt;0,J613=1),0,1),0),""))</f>
        <v/>
      </c>
      <c r="O612" s="1" t="str">
        <f t="shared" si="60"/>
        <v/>
      </c>
      <c r="P612" s="1" t="str">
        <f>IF(AND(שבוע_בדילוג[[#This Row],[חיזוי - שבוע]]=1,K613=1),1,"")</f>
        <v/>
      </c>
      <c r="Q612" s="1" t="str">
        <f>IF(AND(שבוע_בדילוג[[#This Row],[וסת השבוע פעיל?]]&lt;3,OR(שבוע_בדילוג[[#This Row],[CycleNumber]]&gt;B613,B613="")),1,"")</f>
        <v/>
      </c>
      <c r="R612" s="1" t="str">
        <f>IF(AND(שבוע_בדילוג[[#This Row],[חיזוי - שבוע]]&lt;&gt;"",שבוע_בדילוג[[#This Row],[וסת השבוע פעיל?2]]=""),1,"")</f>
        <v/>
      </c>
      <c r="S612" s="1" t="str">
        <f>IF(שבוע_בדילוג[[#This Row],[האישה קבעה וסת שבוע בדילוג?]]=1,IF(שבוע_בדילוג[[#This Row],[וסת השבוע פעיל?]]&lt;3,1,0),"")</f>
        <v/>
      </c>
      <c r="T6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2" s="1">
        <f t="shared" si="61"/>
        <v>0</v>
      </c>
      <c r="V612" s="1">
        <f t="shared" si="62"/>
        <v>0</v>
      </c>
      <c r="W612" s="1">
        <f t="shared" si="63"/>
        <v>0</v>
      </c>
      <c r="X612" s="1" t="str">
        <f>IF(שבוע_בדילוג[[#This Row],[3 הפלגות זהות]]="","",IF(שבוע_בדילוג[[#This Row],[3 הפלגות זהות]]=1,שבוע_בדילוג[[#This Row],[LengthofCycle]],X611))</f>
        <v/>
      </c>
      <c r="Z612" s="1" t="str">
        <f>IF(OR(שבוע_בדילוג[[#This Row],[הווסת פעיל?]]=0,שבוע_בדילוג[[#This Row],[הווסת פעיל?]]=""),"",SUM(Z611,שבוע_בדילוג[[#This Row],[הווסת פעיל?]]))</f>
        <v/>
      </c>
      <c r="AA612" s="1" t="str">
        <f>IF(AND(שבוע_בדילוג[[#This Row],[כמה מחזורים עד עקירה]]&lt;&gt;"",Z613=""),שבוע_בדילוג[[#This Row],[כמה מחזורים עד עקירה]],"")</f>
        <v/>
      </c>
      <c r="AB612" s="1" t="str">
        <f>IF(AND(שבוע_בדילוג[[#This Row],[הווסת פעיל?]]=1,שבוע_בדילוג[[#This Row],[וסת קבוע אחרון]]&lt;&gt;X611),שבוע_בדילוג[[#This Row],[וסת קבוע אחרון]],"")</f>
        <v/>
      </c>
      <c r="AC612" s="1" t="str">
        <f>IF(AND(שבוע_בדילוג[[#This Row],[הווסת פעיל?]]=1,Y611=0,שבוע_בדילוג[[#This Row],[וסת קבוע אחרון]]=X611),שבוע_בדילוג[[#This Row],[וסת קבוע אחרון]],"")</f>
        <v/>
      </c>
      <c r="AD612" s="1" t="str">
        <f>IF(AND(שבוע_בדילוג[[#This Row],[הווסת פעיל?]]=1,Y611=0,שבוע_בדילוג[[#This Row],[וסת קבוע אחרון]]&lt;&gt;X611),1,"")</f>
        <v/>
      </c>
      <c r="AE612" s="1" t="str">
        <f>IF(AND(שבוע_בדילוג[[#This Row],[הווסת פעיל?]]&lt;&gt;"",B613=1),שבוע_בדילוג[[#This Row],[CycleNumber]],"")</f>
        <v/>
      </c>
      <c r="AF612" s="1" t="str">
        <f>IF(AND(שבוע_בדילוג[[#This Row],[הווסת פעיל?]]&lt;&gt;"",Y611=""),שבוע_בדילוג[[#This Row],[CycleNumber]],"")</f>
        <v/>
      </c>
      <c r="AG612" s="1" t="str">
        <f>IF(B613=1,"",IF(שבוע_בדילוג[[#This Row],[הווסת פעיל?]]=1,IF(שבוע_בדילוג[[#This Row],[וסת קבוע אחרון]]=F613,1,0),""))</f>
        <v/>
      </c>
      <c r="AH612" s="1" t="str">
        <f>IF(B613=1,"",IF(שבוע_בדילוג[[#This Row],[הווסת פעיל?]]=1,IF(OR(שבוע_בדילוג[[#This Row],[וסת קבוע אחרון]]=F613,F613=שבוע_בדילוג[[#This Row],[LengthofCycle]]),1,0),""))</f>
        <v/>
      </c>
      <c r="AI612" s="1" t="str">
        <f>IF(B613=1,"",IF(שבוע_בדילוג[[#This Row],[הווסת פעיל?]]=1,IF(OR(שבוע_בדילוג[[#This Row],[וסת קבוע אחרון]]=F613,F613=שבוע_בדילוג[[#This Row],[LengthofCycle]],AND(שבוע_בדילוג[[#This Row],[LengthofCycle]]&lt;&gt;שבוע_בדילוג[[#This Row],[וסת קבוע אחרון]],OR(F613=28,F613=29))),1,0),""))</f>
        <v/>
      </c>
      <c r="AJ612" s="1" t="str">
        <f>IF(AND(שבוע_בדילוג[[#This Row],[הווסת פעיל?]]=1,B613=1),1,"")</f>
        <v/>
      </c>
      <c r="AK612" s="4" t="str">
        <f>IF(AND(שבוע_בדילוג[[#This Row],[הווסת פעיל?]]&lt;&gt;1,B613&lt;&gt;1,B613&lt;&gt;""),IF(שבוע_בדילוג[[#This Row],[LengthofCycle]]=F613,1,0),"")</f>
        <v/>
      </c>
      <c r="AL612" s="4" t="str">
        <f>IF(AND(שבוע_בדילוג[[#This Row],[הווסת פעיל?]]&lt;&gt;1,B613&lt;&gt;1,B613&lt;&gt;""),IF(OR(שבוע_בדילוג[[#This Row],[LengthofCycle]]=F613,F613=29),1,0),"")</f>
        <v/>
      </c>
      <c r="AM612" s="4" t="str">
        <f>IF(AND(שבוע_בדילוג[[#This Row],[הווסת פעיל?]]&lt;&gt;1,B613&lt;&gt;1,B613&lt;&gt;""),IF(OR(שבוע_בדילוג[[#This Row],[LengthofCycle]]=F613,F613=29,F613=28),1,0),"")</f>
        <v/>
      </c>
    </row>
    <row r="613" spans="1:39" x14ac:dyDescent="0.25">
      <c r="A613" s="1" t="s">
        <v>109</v>
      </c>
      <c r="B613" s="1">
        <v>1</v>
      </c>
      <c r="C613" s="1">
        <v>1</v>
      </c>
      <c r="D613" s="1">
        <v>1</v>
      </c>
      <c r="E613" s="1">
        <v>0</v>
      </c>
      <c r="F613" s="1">
        <v>29</v>
      </c>
      <c r="H613" s="1">
        <f>שבוע_בדילוג[[#This Row],[LengthofCycle]]+1</f>
        <v>30</v>
      </c>
      <c r="I613" s="1" t="str">
        <f>IF(IFERROR(LOOKUP(שבוע_בדילוג[[#This Row],[ClientID]],קביעויות[השבוע בדילוג]),FALSE)=שבוע_בדילוג[[#This Row],[ClientID]],1,"")</f>
        <v/>
      </c>
      <c r="J613" s="1" t="str">
        <f>IF(AND(שבוע_בדילוג[[#This Row],[CycleNumber]]&gt;1,OR(B614="",שבוע_בדילוג[[#This Row],[CycleNumber]]&gt;B612)),IF(OR(AND(שבוע_בדילוג[[#This Row],[LengthofCycle]]=29,F612=29),AND(שבוע_בדילוג[[#This Row],[LengthofCycle]]=36,F612=36)),1,""),"")</f>
        <v/>
      </c>
      <c r="K613" s="1" t="str">
        <f>IF(AND(שבוע_בדילוג[[#This Row],[וסת השבוע]]=1,J612=1,שבוע_בדילוג[[#This Row],[CycleNumber]]&gt;B612),1,"")</f>
        <v/>
      </c>
      <c r="L613" s="1" t="str">
        <f>IF(שבוע_בדילוג[[#This Row],[CycleNumber]]=1,"",IF(שבוע_בדילוג[[#This Row],[וסת השבוע]]=1,0,IF(L612="","",IF(L612=0,IF(שבוע_בדילוג[[#This Row],[LengthofCycle]]=29,0,1),IF(L612=1,IF(שבוע_בדילוג[[#This Row],[LengthofCycle]]+F612=29*2,0,2),IF(L612=2,IF(שבוע_בדילוג[[#This Row],[LengthofCycle]]+F612+F611=29*3,0,3),""))))))</f>
        <v/>
      </c>
      <c r="M613" s="1" t="str">
        <f>IF(שבוע_בדילוג[[#This Row],[וסת השבוע]]=1,IF(שבוע_בדילוג[[#This Row],[וסת השבוע וההפלגה ביחד]]=1,M612+1,0),IF(AND(שבוע_בדילוג[[#This Row],[CycleNumber]]&gt;B612,שבוע_בדילוג[[#This Row],[CycleNumber]]&gt;1),IF(שבוע_בדילוג[[#This Row],[וסת השבוע פעיל?]]&lt;&gt;"",M612+1,""),""))</f>
        <v/>
      </c>
      <c r="N613" s="1" t="str">
        <f>IF(שבוע_בדילוג[[#This Row],[וסת השבוע פעיל?2]]="","",IF(AND(שבוע_בדילוג[[#This Row],[וסת השבוע פעיל?]]&lt;&gt;"",שבוע_בדילוג[[#This Row],[CycleNumber]]&lt;B614,B614&lt;&gt;"",שבוע_בדילוג[[#This Row],[וסת השבוע פעיל?]]&lt;3),IF(L614=0,IF(AND(שבוע_בדילוג[[#This Row],[וסת השבוע פעיל?]]&gt;0,J614=1),0,1),0),""))</f>
        <v/>
      </c>
      <c r="O613" s="1" t="str">
        <f t="shared" si="60"/>
        <v/>
      </c>
      <c r="P613" s="1" t="str">
        <f>IF(AND(שבוע_בדילוג[[#This Row],[חיזוי - שבוע]]=1,K614=1),1,"")</f>
        <v/>
      </c>
      <c r="Q613" s="1" t="str">
        <f>IF(AND(שבוע_בדילוג[[#This Row],[וסת השבוע פעיל?]]&lt;3,OR(שבוע_בדילוג[[#This Row],[CycleNumber]]&gt;B614,B614="")),1,"")</f>
        <v/>
      </c>
      <c r="R613" s="1" t="str">
        <f>IF(AND(שבוע_בדילוג[[#This Row],[חיזוי - שבוע]]&lt;&gt;"",שבוע_בדילוג[[#This Row],[וסת השבוע פעיל?2]]=""),1,"")</f>
        <v/>
      </c>
      <c r="S613" s="1" t="str">
        <f>IF(שבוע_בדילוג[[#This Row],[האישה קבעה וסת שבוע בדילוג?]]=1,IF(שבוע_בדילוג[[#This Row],[וסת השבוע פעיל?]]&lt;3,1,0),"")</f>
        <v/>
      </c>
      <c r="T6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3" s="1" t="str">
        <f t="shared" si="61"/>
        <v/>
      </c>
      <c r="V613" s="1" t="str">
        <f t="shared" si="62"/>
        <v/>
      </c>
      <c r="W613" s="1" t="str">
        <f t="shared" si="63"/>
        <v/>
      </c>
      <c r="X613" s="1" t="str">
        <f>IF(שבוע_בדילוג[[#This Row],[3 הפלגות זהות]]="","",IF(שבוע_בדילוג[[#This Row],[3 הפלגות זהות]]=1,שבוע_בדילוג[[#This Row],[LengthofCycle]],X612))</f>
        <v/>
      </c>
      <c r="Z613" s="1" t="str">
        <f>IF(OR(שבוע_בדילוג[[#This Row],[הווסת פעיל?]]=0,שבוע_בדילוג[[#This Row],[הווסת פעיל?]]=""),"",SUM(Z612,שבוע_בדילוג[[#This Row],[הווסת פעיל?]]))</f>
        <v/>
      </c>
      <c r="AA613" s="1" t="str">
        <f>IF(AND(שבוע_בדילוג[[#This Row],[כמה מחזורים עד עקירה]]&lt;&gt;"",Z614=""),שבוע_בדילוג[[#This Row],[כמה מחזורים עד עקירה]],"")</f>
        <v/>
      </c>
      <c r="AB613" s="1" t="str">
        <f>IF(AND(שבוע_בדילוג[[#This Row],[הווסת פעיל?]]=1,שבוע_בדילוג[[#This Row],[וסת קבוע אחרון]]&lt;&gt;X612),שבוע_בדילוג[[#This Row],[וסת קבוע אחרון]],"")</f>
        <v/>
      </c>
      <c r="AC613" s="1" t="str">
        <f>IF(AND(שבוע_בדילוג[[#This Row],[הווסת פעיל?]]=1,Y612=0,שבוע_בדילוג[[#This Row],[וסת קבוע אחרון]]=X612),שבוע_בדילוג[[#This Row],[וסת קבוע אחרון]],"")</f>
        <v/>
      </c>
      <c r="AD613" s="1" t="str">
        <f>IF(AND(שבוע_בדילוג[[#This Row],[הווסת פעיל?]]=1,Y612=0,שבוע_בדילוג[[#This Row],[וסת קבוע אחרון]]&lt;&gt;X612),1,"")</f>
        <v/>
      </c>
      <c r="AE613" s="1" t="str">
        <f>IF(AND(שבוע_בדילוג[[#This Row],[הווסת פעיל?]]&lt;&gt;"",B614=1),שבוע_בדילוג[[#This Row],[CycleNumber]],"")</f>
        <v/>
      </c>
      <c r="AF613" s="1" t="str">
        <f>IF(AND(שבוע_בדילוג[[#This Row],[הווסת פעיל?]]&lt;&gt;"",Y612=""),שבוע_בדילוג[[#This Row],[CycleNumber]],"")</f>
        <v/>
      </c>
      <c r="AG613" s="1" t="str">
        <f>IF(B614=1,"",IF(שבוע_בדילוג[[#This Row],[הווסת פעיל?]]=1,IF(שבוע_בדילוג[[#This Row],[וסת קבוע אחרון]]=F614,1,0),""))</f>
        <v/>
      </c>
      <c r="AH613" s="1" t="str">
        <f>IF(B614=1,"",IF(שבוע_בדילוג[[#This Row],[הווסת פעיל?]]=1,IF(OR(שבוע_בדילוג[[#This Row],[וסת קבוע אחרון]]=F614,F614=שבוע_בדילוג[[#This Row],[LengthofCycle]]),1,0),""))</f>
        <v/>
      </c>
      <c r="AI613" s="1" t="str">
        <f>IF(B614=1,"",IF(שבוע_בדילוג[[#This Row],[הווסת פעיל?]]=1,IF(OR(שבוע_בדילוג[[#This Row],[וסת קבוע אחרון]]=F614,F614=שבוע_בדילוג[[#This Row],[LengthofCycle]],AND(שבוע_בדילוג[[#This Row],[LengthofCycle]]&lt;&gt;שבוע_בדילוג[[#This Row],[וסת קבוע אחרון]],OR(F614=28,F614=29))),1,0),""))</f>
        <v/>
      </c>
      <c r="AJ613" s="1" t="str">
        <f>IF(AND(שבוע_בדילוג[[#This Row],[הווסת פעיל?]]=1,B614=1),1,"")</f>
        <v/>
      </c>
      <c r="AK613" s="4">
        <f>IF(AND(שבוע_בדילוג[[#This Row],[הווסת פעיל?]]&lt;&gt;1,B614&lt;&gt;1,B614&lt;&gt;""),IF(שבוע_בדילוג[[#This Row],[LengthofCycle]]=F614,1,0),"")</f>
        <v>0</v>
      </c>
      <c r="AL613" s="4">
        <f>IF(AND(שבוע_בדילוג[[#This Row],[הווסת פעיל?]]&lt;&gt;1,B614&lt;&gt;1,B614&lt;&gt;""),IF(OR(שבוע_בדילוג[[#This Row],[LengthofCycle]]=F614,F614=29),1,0),"")</f>
        <v>0</v>
      </c>
      <c r="AM613" s="4">
        <f>IF(AND(שבוע_בדילוג[[#This Row],[הווסת פעיל?]]&lt;&gt;1,B614&lt;&gt;1,B614&lt;&gt;""),IF(OR(שבוע_בדילוג[[#This Row],[LengthofCycle]]=F614,F614=29,F614=28),1,0),"")</f>
        <v>0</v>
      </c>
    </row>
    <row r="614" spans="1:39" x14ac:dyDescent="0.25">
      <c r="A614" s="1" t="s">
        <v>109</v>
      </c>
      <c r="B614" s="1">
        <v>2</v>
      </c>
      <c r="C614" s="1">
        <v>1</v>
      </c>
      <c r="D614" s="1">
        <v>1</v>
      </c>
      <c r="E614" s="1">
        <v>0</v>
      </c>
      <c r="F614" s="1">
        <v>33</v>
      </c>
      <c r="H614" s="1">
        <f>שבוע_בדילוג[[#This Row],[LengthofCycle]]+1</f>
        <v>34</v>
      </c>
      <c r="I614" s="1" t="str">
        <f>IF(IFERROR(LOOKUP(שבוע_בדילוג[[#This Row],[ClientID]],קביעויות[השבוע בדילוג]),FALSE)=שבוע_בדילוג[[#This Row],[ClientID]],1,"")</f>
        <v/>
      </c>
      <c r="J614" s="1" t="str">
        <f>IF(AND(שבוע_בדילוג[[#This Row],[CycleNumber]]&gt;1,OR(B615="",שבוע_בדילוג[[#This Row],[CycleNumber]]&gt;B613)),IF(OR(AND(שבוע_בדילוג[[#This Row],[LengthofCycle]]=29,F613=29),AND(שבוע_בדילוג[[#This Row],[LengthofCycle]]=36,F613=36)),1,""),"")</f>
        <v/>
      </c>
      <c r="K614" s="1" t="str">
        <f>IF(AND(שבוע_בדילוג[[#This Row],[וסת השבוע]]=1,J613=1,שבוע_בדילוג[[#This Row],[CycleNumber]]&gt;B613),1,"")</f>
        <v/>
      </c>
      <c r="L614" s="1" t="str">
        <f>IF(שבוע_בדילוג[[#This Row],[CycleNumber]]=1,"",IF(שבוע_בדילוג[[#This Row],[וסת השבוע]]=1,0,IF(L613="","",IF(L613=0,IF(שבוע_בדילוג[[#This Row],[LengthofCycle]]=29,0,1),IF(L613=1,IF(שבוע_בדילוג[[#This Row],[LengthofCycle]]+F613=29*2,0,2),IF(L613=2,IF(שבוע_בדילוג[[#This Row],[LengthofCycle]]+F613+F612=29*3,0,3),""))))))</f>
        <v/>
      </c>
      <c r="M614" s="1" t="str">
        <f>IF(שבוע_בדילוג[[#This Row],[וסת השבוע]]=1,IF(שבוע_בדילוג[[#This Row],[וסת השבוע וההפלגה ביחד]]=1,M613+1,0),IF(AND(שבוע_בדילוג[[#This Row],[CycleNumber]]&gt;B613,שבוע_בדילוג[[#This Row],[CycleNumber]]&gt;1),IF(שבוע_בדילוג[[#This Row],[וסת השבוע פעיל?]]&lt;&gt;"",M613+1,""),""))</f>
        <v/>
      </c>
      <c r="N614" s="1" t="str">
        <f>IF(שבוע_בדילוג[[#This Row],[וסת השבוע פעיל?2]]="","",IF(AND(שבוע_בדילוג[[#This Row],[וסת השבוע פעיל?]]&lt;&gt;"",שבוע_בדילוג[[#This Row],[CycleNumber]]&lt;B615,B615&lt;&gt;"",שבוע_בדילוג[[#This Row],[וסת השבוע פעיל?]]&lt;3),IF(L615=0,IF(AND(שבוע_בדילוג[[#This Row],[וסת השבוע פעיל?]]&gt;0,J615=1),0,1),0),""))</f>
        <v/>
      </c>
      <c r="O614" s="1" t="str">
        <f t="shared" si="60"/>
        <v/>
      </c>
      <c r="P614" s="1" t="str">
        <f>IF(AND(שבוע_בדילוג[[#This Row],[חיזוי - שבוע]]=1,K615=1),1,"")</f>
        <v/>
      </c>
      <c r="Q614" s="1" t="str">
        <f>IF(AND(שבוע_בדילוג[[#This Row],[וסת השבוע פעיל?]]&lt;3,OR(שבוע_בדילוג[[#This Row],[CycleNumber]]&gt;B615,B615="")),1,"")</f>
        <v/>
      </c>
      <c r="R614" s="1" t="str">
        <f>IF(AND(שבוע_בדילוג[[#This Row],[חיזוי - שבוע]]&lt;&gt;"",שבוע_בדילוג[[#This Row],[וסת השבוע פעיל?2]]=""),1,"")</f>
        <v/>
      </c>
      <c r="S614" s="1" t="str">
        <f>IF(שבוע_בדילוג[[#This Row],[האישה קבעה וסת שבוע בדילוג?]]=1,IF(שבוע_בדילוג[[#This Row],[וסת השבוע פעיל?]]&lt;3,1,0),"")</f>
        <v/>
      </c>
      <c r="T6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4" s="1" t="str">
        <f t="shared" si="61"/>
        <v/>
      </c>
      <c r="V614" s="1" t="str">
        <f t="shared" si="62"/>
        <v/>
      </c>
      <c r="W614" s="1" t="str">
        <f t="shared" si="63"/>
        <v/>
      </c>
      <c r="X614" s="1" t="str">
        <f>IF(שבוע_בדילוג[[#This Row],[3 הפלגות זהות]]="","",IF(שבוע_בדילוג[[#This Row],[3 הפלגות זהות]]=1,שבוע_בדילוג[[#This Row],[LengthofCycle]],X613))</f>
        <v/>
      </c>
      <c r="Z614" s="1" t="str">
        <f>IF(OR(שבוע_בדילוג[[#This Row],[הווסת פעיל?]]=0,שבוע_בדילוג[[#This Row],[הווסת פעיל?]]=""),"",SUM(Z613,שבוע_בדילוג[[#This Row],[הווסת פעיל?]]))</f>
        <v/>
      </c>
      <c r="AA614" s="1" t="str">
        <f>IF(AND(שבוע_בדילוג[[#This Row],[כמה מחזורים עד עקירה]]&lt;&gt;"",Z615=""),שבוע_בדילוג[[#This Row],[כמה מחזורים עד עקירה]],"")</f>
        <v/>
      </c>
      <c r="AB614" s="1" t="str">
        <f>IF(AND(שבוע_בדילוג[[#This Row],[הווסת פעיל?]]=1,שבוע_בדילוג[[#This Row],[וסת קבוע אחרון]]&lt;&gt;X613),שבוע_בדילוג[[#This Row],[וסת קבוע אחרון]],"")</f>
        <v/>
      </c>
      <c r="AC614" s="1" t="str">
        <f>IF(AND(שבוע_בדילוג[[#This Row],[הווסת פעיל?]]=1,Y613=0,שבוע_בדילוג[[#This Row],[וסת קבוע אחרון]]=X613),שבוע_בדילוג[[#This Row],[וסת קבוע אחרון]],"")</f>
        <v/>
      </c>
      <c r="AD614" s="1" t="str">
        <f>IF(AND(שבוע_בדילוג[[#This Row],[הווסת פעיל?]]=1,Y613=0,שבוע_בדילוג[[#This Row],[וסת קבוע אחרון]]&lt;&gt;X613),1,"")</f>
        <v/>
      </c>
      <c r="AE614" s="1" t="str">
        <f>IF(AND(שבוע_בדילוג[[#This Row],[הווסת פעיל?]]&lt;&gt;"",B615=1),שבוע_בדילוג[[#This Row],[CycleNumber]],"")</f>
        <v/>
      </c>
      <c r="AF614" s="1" t="str">
        <f>IF(AND(שבוע_בדילוג[[#This Row],[הווסת פעיל?]]&lt;&gt;"",Y613=""),שבוע_בדילוג[[#This Row],[CycleNumber]],"")</f>
        <v/>
      </c>
      <c r="AG614" s="1" t="str">
        <f>IF(B615=1,"",IF(שבוע_בדילוג[[#This Row],[הווסת פעיל?]]=1,IF(שבוע_בדילוג[[#This Row],[וסת קבוע אחרון]]=F615,1,0),""))</f>
        <v/>
      </c>
      <c r="AH614" s="1" t="str">
        <f>IF(B615=1,"",IF(שבוע_בדילוג[[#This Row],[הווסת פעיל?]]=1,IF(OR(שבוע_בדילוג[[#This Row],[וסת קבוע אחרון]]=F615,F615=שבוע_בדילוג[[#This Row],[LengthofCycle]]),1,0),""))</f>
        <v/>
      </c>
      <c r="AI614" s="1" t="str">
        <f>IF(B615=1,"",IF(שבוע_בדילוג[[#This Row],[הווסת פעיל?]]=1,IF(OR(שבוע_בדילוג[[#This Row],[וסת קבוע אחרון]]=F615,F615=שבוע_בדילוג[[#This Row],[LengthofCycle]],AND(שבוע_בדילוג[[#This Row],[LengthofCycle]]&lt;&gt;שבוע_בדילוג[[#This Row],[וסת קבוע אחרון]],OR(F615=28,F615=29))),1,0),""))</f>
        <v/>
      </c>
      <c r="AJ614" s="1" t="str">
        <f>IF(AND(שבוע_בדילוג[[#This Row],[הווסת פעיל?]]=1,B615=1),1,"")</f>
        <v/>
      </c>
      <c r="AK614" s="4">
        <f>IF(AND(שבוע_בדילוג[[#This Row],[הווסת פעיל?]]&lt;&gt;1,B615&lt;&gt;1,B615&lt;&gt;""),IF(שבוע_בדילוג[[#This Row],[LengthofCycle]]=F615,1,0),"")</f>
        <v>0</v>
      </c>
      <c r="AL614" s="4">
        <f>IF(AND(שבוע_בדילוג[[#This Row],[הווסת פעיל?]]&lt;&gt;1,B615&lt;&gt;1,B615&lt;&gt;""),IF(OR(שבוע_בדילוג[[#This Row],[LengthofCycle]]=F615,F615=29),1,0),"")</f>
        <v>0</v>
      </c>
      <c r="AM614" s="4">
        <f>IF(AND(שבוע_בדילוג[[#This Row],[הווסת פעיל?]]&lt;&gt;1,B615&lt;&gt;1,B615&lt;&gt;""),IF(OR(שבוע_בדילוג[[#This Row],[LengthofCycle]]=F615,F615=29,F615=28),1,0),"")</f>
        <v>0</v>
      </c>
    </row>
    <row r="615" spans="1:39" x14ac:dyDescent="0.25">
      <c r="A615" s="1" t="s">
        <v>109</v>
      </c>
      <c r="B615" s="1">
        <v>3</v>
      </c>
      <c r="C615" s="1">
        <v>1</v>
      </c>
      <c r="D615" s="1">
        <v>1</v>
      </c>
      <c r="E615" s="1">
        <v>0</v>
      </c>
      <c r="F615" s="1">
        <v>24</v>
      </c>
      <c r="H615" s="1">
        <f>שבוע_בדילוג[[#This Row],[LengthofCycle]]+1</f>
        <v>25</v>
      </c>
      <c r="I615" s="1" t="str">
        <f>IF(IFERROR(LOOKUP(שבוע_בדילוג[[#This Row],[ClientID]],קביעויות[השבוע בדילוג]),FALSE)=שבוע_בדילוג[[#This Row],[ClientID]],1,"")</f>
        <v/>
      </c>
      <c r="J615" s="1" t="str">
        <f>IF(AND(שבוע_בדילוג[[#This Row],[CycleNumber]]&gt;1,OR(B616="",שבוע_בדילוג[[#This Row],[CycleNumber]]&gt;B614)),IF(OR(AND(שבוע_בדילוג[[#This Row],[LengthofCycle]]=29,F614=29),AND(שבוע_בדילוג[[#This Row],[LengthofCycle]]=36,F614=36)),1,""),"")</f>
        <v/>
      </c>
      <c r="K615" s="1" t="str">
        <f>IF(AND(שבוע_בדילוג[[#This Row],[וסת השבוע]]=1,J614=1,שבוע_בדילוג[[#This Row],[CycleNumber]]&gt;B614),1,"")</f>
        <v/>
      </c>
      <c r="L615" s="1" t="str">
        <f>IF(שבוע_בדילוג[[#This Row],[CycleNumber]]=1,"",IF(שבוע_בדילוג[[#This Row],[וסת השבוע]]=1,0,IF(L614="","",IF(L614=0,IF(שבוע_בדילוג[[#This Row],[LengthofCycle]]=29,0,1),IF(L614=1,IF(שבוע_בדילוג[[#This Row],[LengthofCycle]]+F614=29*2,0,2),IF(L614=2,IF(שבוע_בדילוג[[#This Row],[LengthofCycle]]+F614+F613=29*3,0,3),""))))))</f>
        <v/>
      </c>
      <c r="M615" s="1" t="str">
        <f>IF(שבוע_בדילוג[[#This Row],[וסת השבוע]]=1,IF(שבוע_בדילוג[[#This Row],[וסת השבוע וההפלגה ביחד]]=1,M614+1,0),IF(AND(שבוע_בדילוג[[#This Row],[CycleNumber]]&gt;B614,שבוע_בדילוג[[#This Row],[CycleNumber]]&gt;1),IF(שבוע_בדילוג[[#This Row],[וסת השבוע פעיל?]]&lt;&gt;"",M614+1,""),""))</f>
        <v/>
      </c>
      <c r="N615" s="1" t="str">
        <f>IF(שבוע_בדילוג[[#This Row],[וסת השבוע פעיל?2]]="","",IF(AND(שבוע_בדילוג[[#This Row],[וסת השבוע פעיל?]]&lt;&gt;"",שבוע_בדילוג[[#This Row],[CycleNumber]]&lt;B616,B616&lt;&gt;"",שבוע_בדילוג[[#This Row],[וסת השבוע פעיל?]]&lt;3),IF(L616=0,IF(AND(שבוע_בדילוג[[#This Row],[וסת השבוע פעיל?]]&gt;0,J616=1),0,1),0),""))</f>
        <v/>
      </c>
      <c r="O615" s="1" t="str">
        <f t="shared" si="60"/>
        <v/>
      </c>
      <c r="P615" s="1" t="str">
        <f>IF(AND(שבוע_בדילוג[[#This Row],[חיזוי - שבוע]]=1,K616=1),1,"")</f>
        <v/>
      </c>
      <c r="Q615" s="1" t="str">
        <f>IF(AND(שבוע_בדילוג[[#This Row],[וסת השבוע פעיל?]]&lt;3,OR(שבוע_בדילוג[[#This Row],[CycleNumber]]&gt;B616,B616="")),1,"")</f>
        <v/>
      </c>
      <c r="R615" s="1" t="str">
        <f>IF(AND(שבוע_בדילוג[[#This Row],[חיזוי - שבוע]]&lt;&gt;"",שבוע_בדילוג[[#This Row],[וסת השבוע פעיל?2]]=""),1,"")</f>
        <v/>
      </c>
      <c r="S615" s="1" t="str">
        <f>IF(שבוע_בדילוג[[#This Row],[האישה קבעה וסת שבוע בדילוג?]]=1,IF(שבוע_בדילוג[[#This Row],[וסת השבוע פעיל?]]&lt;3,1,0),"")</f>
        <v/>
      </c>
      <c r="T6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5" s="1">
        <f t="shared" si="61"/>
        <v>0</v>
      </c>
      <c r="V615" s="1" t="str">
        <f t="shared" si="62"/>
        <v/>
      </c>
      <c r="W615" s="1" t="str">
        <f t="shared" si="63"/>
        <v/>
      </c>
      <c r="X615" s="1" t="str">
        <f>IF(שבוע_בדילוג[[#This Row],[3 הפלגות זהות]]="","",IF(שבוע_בדילוג[[#This Row],[3 הפלגות זהות]]=1,שבוע_בדילוג[[#This Row],[LengthofCycle]],X614))</f>
        <v/>
      </c>
      <c r="Z615" s="1" t="str">
        <f>IF(OR(שבוע_בדילוג[[#This Row],[הווסת פעיל?]]=0,שבוע_בדילוג[[#This Row],[הווסת פעיל?]]=""),"",SUM(Z614,שבוע_בדילוג[[#This Row],[הווסת פעיל?]]))</f>
        <v/>
      </c>
      <c r="AA615" s="1" t="str">
        <f>IF(AND(שבוע_בדילוג[[#This Row],[כמה מחזורים עד עקירה]]&lt;&gt;"",Z616=""),שבוע_בדילוג[[#This Row],[כמה מחזורים עד עקירה]],"")</f>
        <v/>
      </c>
      <c r="AB615" s="1" t="str">
        <f>IF(AND(שבוע_בדילוג[[#This Row],[הווסת פעיל?]]=1,שבוע_בדילוג[[#This Row],[וסת קבוע אחרון]]&lt;&gt;X614),שבוע_בדילוג[[#This Row],[וסת קבוע אחרון]],"")</f>
        <v/>
      </c>
      <c r="AC615" s="1" t="str">
        <f>IF(AND(שבוע_בדילוג[[#This Row],[הווסת פעיל?]]=1,Y614=0,שבוע_בדילוג[[#This Row],[וסת קבוע אחרון]]=X614),שבוע_בדילוג[[#This Row],[וסת קבוע אחרון]],"")</f>
        <v/>
      </c>
      <c r="AD615" s="1" t="str">
        <f>IF(AND(שבוע_בדילוג[[#This Row],[הווסת פעיל?]]=1,Y614=0,שבוע_בדילוג[[#This Row],[וסת קבוע אחרון]]&lt;&gt;X614),1,"")</f>
        <v/>
      </c>
      <c r="AE615" s="1" t="str">
        <f>IF(AND(שבוע_בדילוג[[#This Row],[הווסת פעיל?]]&lt;&gt;"",B616=1),שבוע_בדילוג[[#This Row],[CycleNumber]],"")</f>
        <v/>
      </c>
      <c r="AF615" s="1" t="str">
        <f>IF(AND(שבוע_בדילוג[[#This Row],[הווסת פעיל?]]&lt;&gt;"",Y614=""),שבוע_בדילוג[[#This Row],[CycleNumber]],"")</f>
        <v/>
      </c>
      <c r="AG615" s="1" t="str">
        <f>IF(B616=1,"",IF(שבוע_בדילוג[[#This Row],[הווסת פעיל?]]=1,IF(שבוע_בדילוג[[#This Row],[וסת קבוע אחרון]]=F616,1,0),""))</f>
        <v/>
      </c>
      <c r="AH615" s="1" t="str">
        <f>IF(B616=1,"",IF(שבוע_בדילוג[[#This Row],[הווסת פעיל?]]=1,IF(OR(שבוע_בדילוג[[#This Row],[וסת קבוע אחרון]]=F616,F616=שבוע_בדילוג[[#This Row],[LengthofCycle]]),1,0),""))</f>
        <v/>
      </c>
      <c r="AI615" s="1" t="str">
        <f>IF(B616=1,"",IF(שבוע_בדילוג[[#This Row],[הווסת פעיל?]]=1,IF(OR(שבוע_בדילוג[[#This Row],[וסת קבוע אחרון]]=F616,F616=שבוע_בדילוג[[#This Row],[LengthofCycle]],AND(שבוע_בדילוג[[#This Row],[LengthofCycle]]&lt;&gt;שבוע_בדילוג[[#This Row],[וסת קבוע אחרון]],OR(F616=28,F616=29))),1,0),""))</f>
        <v/>
      </c>
      <c r="AJ615" s="1" t="str">
        <f>IF(AND(שבוע_בדילוג[[#This Row],[הווסת פעיל?]]=1,B616=1),1,"")</f>
        <v/>
      </c>
      <c r="AK615" s="4">
        <f>IF(AND(שבוע_בדילוג[[#This Row],[הווסת פעיל?]]&lt;&gt;1,B616&lt;&gt;1,B616&lt;&gt;""),IF(שבוע_בדילוג[[#This Row],[LengthofCycle]]=F616,1,0),"")</f>
        <v>0</v>
      </c>
      <c r="AL615" s="4">
        <f>IF(AND(שבוע_בדילוג[[#This Row],[הווסת פעיל?]]&lt;&gt;1,B616&lt;&gt;1,B616&lt;&gt;""),IF(OR(שבוע_בדילוג[[#This Row],[LengthofCycle]]=F616,F616=29),1,0),"")</f>
        <v>0</v>
      </c>
      <c r="AM615" s="4">
        <f>IF(AND(שבוע_בדילוג[[#This Row],[הווסת פעיל?]]&lt;&gt;1,B616&lt;&gt;1,B616&lt;&gt;""),IF(OR(שבוע_בדילוג[[#This Row],[LengthofCycle]]=F616,F616=29,F616=28),1,0),"")</f>
        <v>0</v>
      </c>
    </row>
    <row r="616" spans="1:39" x14ac:dyDescent="0.25">
      <c r="A616" s="1" t="s">
        <v>109</v>
      </c>
      <c r="B616" s="1">
        <v>4</v>
      </c>
      <c r="C616" s="1">
        <v>1</v>
      </c>
      <c r="D616" s="1">
        <v>1</v>
      </c>
      <c r="E616" s="1">
        <v>0</v>
      </c>
      <c r="F616" s="1">
        <v>27</v>
      </c>
      <c r="H616" s="1">
        <f>שבוע_בדילוג[[#This Row],[LengthofCycle]]+1</f>
        <v>28</v>
      </c>
      <c r="I616" s="1" t="str">
        <f>IF(IFERROR(LOOKUP(שבוע_בדילוג[[#This Row],[ClientID]],קביעויות[השבוע בדילוג]),FALSE)=שבוע_בדילוג[[#This Row],[ClientID]],1,"")</f>
        <v/>
      </c>
      <c r="J616" s="1" t="str">
        <f>IF(AND(שבוע_בדילוג[[#This Row],[CycleNumber]]&gt;1,OR(B617="",שבוע_בדילוג[[#This Row],[CycleNumber]]&gt;B615)),IF(OR(AND(שבוע_בדילוג[[#This Row],[LengthofCycle]]=29,F615=29),AND(שבוע_בדילוג[[#This Row],[LengthofCycle]]=36,F615=36)),1,""),"")</f>
        <v/>
      </c>
      <c r="K616" s="1" t="str">
        <f>IF(AND(שבוע_בדילוג[[#This Row],[וסת השבוע]]=1,J615=1,שבוע_בדילוג[[#This Row],[CycleNumber]]&gt;B615),1,"")</f>
        <v/>
      </c>
      <c r="L616" s="1" t="str">
        <f>IF(שבוע_בדילוג[[#This Row],[CycleNumber]]=1,"",IF(שבוע_בדילוג[[#This Row],[וסת השבוע]]=1,0,IF(L615="","",IF(L615=0,IF(שבוע_בדילוג[[#This Row],[LengthofCycle]]=29,0,1),IF(L615=1,IF(שבוע_בדילוג[[#This Row],[LengthofCycle]]+F615=29*2,0,2),IF(L615=2,IF(שבוע_בדילוג[[#This Row],[LengthofCycle]]+F615+F614=29*3,0,3),""))))))</f>
        <v/>
      </c>
      <c r="M616" s="1" t="str">
        <f>IF(שבוע_בדילוג[[#This Row],[וסת השבוע]]=1,IF(שבוע_בדילוג[[#This Row],[וסת השבוע וההפלגה ביחד]]=1,M615+1,0),IF(AND(שבוע_בדילוג[[#This Row],[CycleNumber]]&gt;B615,שבוע_בדילוג[[#This Row],[CycleNumber]]&gt;1),IF(שבוע_בדילוג[[#This Row],[וסת השבוע פעיל?]]&lt;&gt;"",M615+1,""),""))</f>
        <v/>
      </c>
      <c r="N616" s="1" t="str">
        <f>IF(שבוע_בדילוג[[#This Row],[וסת השבוע פעיל?2]]="","",IF(AND(שבוע_בדילוג[[#This Row],[וסת השבוע פעיל?]]&lt;&gt;"",שבוע_בדילוג[[#This Row],[CycleNumber]]&lt;B617,B617&lt;&gt;"",שבוע_בדילוג[[#This Row],[וסת השבוע פעיל?]]&lt;3),IF(L617=0,IF(AND(שבוע_בדילוג[[#This Row],[וסת השבוע פעיל?]]&gt;0,J617=1),0,1),0),""))</f>
        <v/>
      </c>
      <c r="O616" s="1" t="str">
        <f t="shared" si="60"/>
        <v/>
      </c>
      <c r="P616" s="1" t="str">
        <f>IF(AND(שבוע_בדילוג[[#This Row],[חיזוי - שבוע]]=1,K617=1),1,"")</f>
        <v/>
      </c>
      <c r="Q616" s="1" t="str">
        <f>IF(AND(שבוע_בדילוג[[#This Row],[וסת השבוע פעיל?]]&lt;3,OR(שבוע_בדילוג[[#This Row],[CycleNumber]]&gt;B617,B617="")),1,"")</f>
        <v/>
      </c>
      <c r="R616" s="1" t="str">
        <f>IF(AND(שבוע_בדילוג[[#This Row],[חיזוי - שבוע]]&lt;&gt;"",שבוע_בדילוג[[#This Row],[וסת השבוע פעיל?2]]=""),1,"")</f>
        <v/>
      </c>
      <c r="S616" s="1" t="str">
        <f>IF(שבוע_בדילוג[[#This Row],[האישה קבעה וסת שבוע בדילוג?]]=1,IF(שבוע_בדילוג[[#This Row],[וסת השבוע פעיל?]]&lt;3,1,0),"")</f>
        <v/>
      </c>
      <c r="T6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6" s="1">
        <f t="shared" si="61"/>
        <v>0</v>
      </c>
      <c r="V616" s="1">
        <f t="shared" si="62"/>
        <v>0</v>
      </c>
      <c r="W616" s="1" t="str">
        <f t="shared" si="63"/>
        <v/>
      </c>
      <c r="X616" s="1" t="str">
        <f>IF(שבוע_בדילוג[[#This Row],[3 הפלגות זהות]]="","",IF(שבוע_בדילוג[[#This Row],[3 הפלגות זהות]]=1,שבוע_בדילוג[[#This Row],[LengthofCycle]],X615))</f>
        <v/>
      </c>
      <c r="Z616" s="1" t="str">
        <f>IF(OR(שבוע_בדילוג[[#This Row],[הווסת פעיל?]]=0,שבוע_בדילוג[[#This Row],[הווסת פעיל?]]=""),"",SUM(Z615,שבוע_בדילוג[[#This Row],[הווסת פעיל?]]))</f>
        <v/>
      </c>
      <c r="AA616" s="1" t="str">
        <f>IF(AND(שבוע_בדילוג[[#This Row],[כמה מחזורים עד עקירה]]&lt;&gt;"",Z617=""),שבוע_בדילוג[[#This Row],[כמה מחזורים עד עקירה]],"")</f>
        <v/>
      </c>
      <c r="AB616" s="1" t="str">
        <f>IF(AND(שבוע_בדילוג[[#This Row],[הווסת פעיל?]]=1,שבוע_בדילוג[[#This Row],[וסת קבוע אחרון]]&lt;&gt;X615),שבוע_בדילוג[[#This Row],[וסת קבוע אחרון]],"")</f>
        <v/>
      </c>
      <c r="AC616" s="1" t="str">
        <f>IF(AND(שבוע_בדילוג[[#This Row],[הווסת פעיל?]]=1,Y615=0,שבוע_בדילוג[[#This Row],[וסת קבוע אחרון]]=X615),שבוע_בדילוג[[#This Row],[וסת קבוע אחרון]],"")</f>
        <v/>
      </c>
      <c r="AD616" s="1" t="str">
        <f>IF(AND(שבוע_בדילוג[[#This Row],[הווסת פעיל?]]=1,Y615=0,שבוע_בדילוג[[#This Row],[וסת קבוע אחרון]]&lt;&gt;X615),1,"")</f>
        <v/>
      </c>
      <c r="AE616" s="1" t="str">
        <f>IF(AND(שבוע_בדילוג[[#This Row],[הווסת פעיל?]]&lt;&gt;"",B617=1),שבוע_בדילוג[[#This Row],[CycleNumber]],"")</f>
        <v/>
      </c>
      <c r="AF616" s="1" t="str">
        <f>IF(AND(שבוע_בדילוג[[#This Row],[הווסת פעיל?]]&lt;&gt;"",Y615=""),שבוע_בדילוג[[#This Row],[CycleNumber]],"")</f>
        <v/>
      </c>
      <c r="AG616" s="1" t="str">
        <f>IF(B617=1,"",IF(שבוע_בדילוג[[#This Row],[הווסת פעיל?]]=1,IF(שבוע_בדילוג[[#This Row],[וסת קבוע אחרון]]=F617,1,0),""))</f>
        <v/>
      </c>
      <c r="AH616" s="1" t="str">
        <f>IF(B617=1,"",IF(שבוע_בדילוג[[#This Row],[הווסת פעיל?]]=1,IF(OR(שבוע_בדילוג[[#This Row],[וסת קבוע אחרון]]=F617,F617=שבוע_בדילוג[[#This Row],[LengthofCycle]]),1,0),""))</f>
        <v/>
      </c>
      <c r="AI616" s="1" t="str">
        <f>IF(B617=1,"",IF(שבוע_בדילוג[[#This Row],[הווסת פעיל?]]=1,IF(OR(שבוע_בדילוג[[#This Row],[וסת קבוע אחרון]]=F617,F617=שבוע_בדילוג[[#This Row],[LengthofCycle]],AND(שבוע_בדילוג[[#This Row],[LengthofCycle]]&lt;&gt;שבוע_בדילוג[[#This Row],[וסת קבוע אחרון]],OR(F617=28,F617=29))),1,0),""))</f>
        <v/>
      </c>
      <c r="AJ616" s="1" t="str">
        <f>IF(AND(שבוע_בדילוג[[#This Row],[הווסת פעיל?]]=1,B617=1),1,"")</f>
        <v/>
      </c>
      <c r="AK616" s="4">
        <f>IF(AND(שבוע_בדילוג[[#This Row],[הווסת פעיל?]]&lt;&gt;1,B617&lt;&gt;1,B617&lt;&gt;""),IF(שבוע_בדילוג[[#This Row],[LengthofCycle]]=F617,1,0),"")</f>
        <v>0</v>
      </c>
      <c r="AL616" s="4">
        <f>IF(AND(שבוע_בדילוג[[#This Row],[הווסת פעיל?]]&lt;&gt;1,B617&lt;&gt;1,B617&lt;&gt;""),IF(OR(שבוע_בדילוג[[#This Row],[LengthofCycle]]=F617,F617=29),1,0),"")</f>
        <v>0</v>
      </c>
      <c r="AM616" s="4">
        <f>IF(AND(שבוע_בדילוג[[#This Row],[הווסת פעיל?]]&lt;&gt;1,B617&lt;&gt;1,B617&lt;&gt;""),IF(OR(שבוע_בדילוג[[#This Row],[LengthofCycle]]=F617,F617=29,F617=28),1,0),"")</f>
        <v>1</v>
      </c>
    </row>
    <row r="617" spans="1:39" x14ac:dyDescent="0.25">
      <c r="A617" s="1" t="s">
        <v>109</v>
      </c>
      <c r="B617" s="1">
        <v>5</v>
      </c>
      <c r="C617" s="1">
        <v>1</v>
      </c>
      <c r="D617" s="1">
        <v>1</v>
      </c>
      <c r="E617" s="1">
        <v>0</v>
      </c>
      <c r="F617" s="1">
        <v>28</v>
      </c>
      <c r="H617" s="1">
        <f>שבוע_בדילוג[[#This Row],[LengthofCycle]]+1</f>
        <v>29</v>
      </c>
      <c r="I617" s="1" t="str">
        <f>IF(IFERROR(LOOKUP(שבוע_בדילוג[[#This Row],[ClientID]],קביעויות[השבוע בדילוג]),FALSE)=שבוע_בדילוג[[#This Row],[ClientID]],1,"")</f>
        <v/>
      </c>
      <c r="J617" s="1" t="str">
        <f>IF(AND(שבוע_בדילוג[[#This Row],[CycleNumber]]&gt;1,OR(B618="",שבוע_בדילוג[[#This Row],[CycleNumber]]&gt;B616)),IF(OR(AND(שבוע_בדילוג[[#This Row],[LengthofCycle]]=29,F616=29),AND(שבוע_בדילוג[[#This Row],[LengthofCycle]]=36,F616=36)),1,""),"")</f>
        <v/>
      </c>
      <c r="K617" s="1" t="str">
        <f>IF(AND(שבוע_בדילוג[[#This Row],[וסת השבוע]]=1,J616=1,שבוע_בדילוג[[#This Row],[CycleNumber]]&gt;B616),1,"")</f>
        <v/>
      </c>
      <c r="L617" s="1" t="str">
        <f>IF(שבוע_בדילוג[[#This Row],[CycleNumber]]=1,"",IF(שבוע_בדילוג[[#This Row],[וסת השבוע]]=1,0,IF(L616="","",IF(L616=0,IF(שבוע_בדילוג[[#This Row],[LengthofCycle]]=29,0,1),IF(L616=1,IF(שבוע_בדילוג[[#This Row],[LengthofCycle]]+F616=29*2,0,2),IF(L616=2,IF(שבוע_בדילוג[[#This Row],[LengthofCycle]]+F616+F615=29*3,0,3),""))))))</f>
        <v/>
      </c>
      <c r="M617" s="1" t="str">
        <f>IF(שבוע_בדילוג[[#This Row],[וסת השבוע]]=1,IF(שבוע_בדילוג[[#This Row],[וסת השבוע וההפלגה ביחד]]=1,M616+1,0),IF(AND(שבוע_בדילוג[[#This Row],[CycleNumber]]&gt;B616,שבוע_בדילוג[[#This Row],[CycleNumber]]&gt;1),IF(שבוע_בדילוג[[#This Row],[וסת השבוע פעיל?]]&lt;&gt;"",M616+1,""),""))</f>
        <v/>
      </c>
      <c r="N617" s="1" t="str">
        <f>IF(שבוע_בדילוג[[#This Row],[וסת השבוע פעיל?2]]="","",IF(AND(שבוע_בדילוג[[#This Row],[וסת השבוע פעיל?]]&lt;&gt;"",שבוע_בדילוג[[#This Row],[CycleNumber]]&lt;B618,B618&lt;&gt;"",שבוע_בדילוג[[#This Row],[וסת השבוע פעיל?]]&lt;3),IF(L618=0,IF(AND(שבוע_בדילוג[[#This Row],[וסת השבוע פעיל?]]&gt;0,J618=1),0,1),0),""))</f>
        <v/>
      </c>
      <c r="O617" s="1" t="str">
        <f t="shared" si="60"/>
        <v/>
      </c>
      <c r="P617" s="1" t="str">
        <f>IF(AND(שבוע_בדילוג[[#This Row],[חיזוי - שבוע]]=1,K618=1),1,"")</f>
        <v/>
      </c>
      <c r="Q617" s="1" t="str">
        <f>IF(AND(שבוע_בדילוג[[#This Row],[וסת השבוע פעיל?]]&lt;3,OR(שבוע_בדילוג[[#This Row],[CycleNumber]]&gt;B618,B618="")),1,"")</f>
        <v/>
      </c>
      <c r="R617" s="1" t="str">
        <f>IF(AND(שבוע_בדילוג[[#This Row],[חיזוי - שבוע]]&lt;&gt;"",שבוע_בדילוג[[#This Row],[וסת השבוע פעיל?2]]=""),1,"")</f>
        <v/>
      </c>
      <c r="S617" s="1" t="str">
        <f>IF(שבוע_בדילוג[[#This Row],[האישה קבעה וסת שבוע בדילוג?]]=1,IF(שבוע_בדילוג[[#This Row],[וסת השבוע פעיל?]]&lt;3,1,0),"")</f>
        <v/>
      </c>
      <c r="T6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7" s="1">
        <f t="shared" si="61"/>
        <v>0</v>
      </c>
      <c r="V617" s="1">
        <f t="shared" si="62"/>
        <v>0</v>
      </c>
      <c r="W617" s="1">
        <f t="shared" si="63"/>
        <v>0</v>
      </c>
      <c r="X617" s="1" t="str">
        <f>IF(שבוע_בדילוג[[#This Row],[3 הפלגות זהות]]="","",IF(שבוע_בדילוג[[#This Row],[3 הפלגות זהות]]=1,שבוע_בדילוג[[#This Row],[LengthofCycle]],X616))</f>
        <v/>
      </c>
      <c r="Z617" s="1" t="str">
        <f>IF(OR(שבוע_בדילוג[[#This Row],[הווסת פעיל?]]=0,שבוע_בדילוג[[#This Row],[הווסת פעיל?]]=""),"",SUM(Z616,שבוע_בדילוג[[#This Row],[הווסת פעיל?]]))</f>
        <v/>
      </c>
      <c r="AA617" s="1" t="str">
        <f>IF(AND(שבוע_בדילוג[[#This Row],[כמה מחזורים עד עקירה]]&lt;&gt;"",Z618=""),שבוע_בדילוג[[#This Row],[כמה מחזורים עד עקירה]],"")</f>
        <v/>
      </c>
      <c r="AB617" s="1" t="str">
        <f>IF(AND(שבוע_בדילוג[[#This Row],[הווסת פעיל?]]=1,שבוע_בדילוג[[#This Row],[וסת קבוע אחרון]]&lt;&gt;X616),שבוע_בדילוג[[#This Row],[וסת קבוע אחרון]],"")</f>
        <v/>
      </c>
      <c r="AC617" s="1" t="str">
        <f>IF(AND(שבוע_בדילוג[[#This Row],[הווסת פעיל?]]=1,Y616=0,שבוע_בדילוג[[#This Row],[וסת קבוע אחרון]]=X616),שבוע_בדילוג[[#This Row],[וסת קבוע אחרון]],"")</f>
        <v/>
      </c>
      <c r="AD617" s="1" t="str">
        <f>IF(AND(שבוע_בדילוג[[#This Row],[הווסת פעיל?]]=1,Y616=0,שבוע_בדילוג[[#This Row],[וסת קבוע אחרון]]&lt;&gt;X616),1,"")</f>
        <v/>
      </c>
      <c r="AE617" s="1" t="str">
        <f>IF(AND(שבוע_בדילוג[[#This Row],[הווסת פעיל?]]&lt;&gt;"",B618=1),שבוע_בדילוג[[#This Row],[CycleNumber]],"")</f>
        <v/>
      </c>
      <c r="AF617" s="1" t="str">
        <f>IF(AND(שבוע_בדילוג[[#This Row],[הווסת פעיל?]]&lt;&gt;"",Y616=""),שבוע_בדילוג[[#This Row],[CycleNumber]],"")</f>
        <v/>
      </c>
      <c r="AG617" s="1" t="str">
        <f>IF(B618=1,"",IF(שבוע_בדילוג[[#This Row],[הווסת פעיל?]]=1,IF(שבוע_בדילוג[[#This Row],[וסת קבוע אחרון]]=F618,1,0),""))</f>
        <v/>
      </c>
      <c r="AH617" s="1" t="str">
        <f>IF(B618=1,"",IF(שבוע_בדילוג[[#This Row],[הווסת פעיל?]]=1,IF(OR(שבוע_בדילוג[[#This Row],[וסת קבוע אחרון]]=F618,F618=שבוע_בדילוג[[#This Row],[LengthofCycle]]),1,0),""))</f>
        <v/>
      </c>
      <c r="AI617" s="1" t="str">
        <f>IF(B618=1,"",IF(שבוע_בדילוג[[#This Row],[הווסת פעיל?]]=1,IF(OR(שבוע_בדילוג[[#This Row],[וסת קבוע אחרון]]=F618,F618=שבוע_בדילוג[[#This Row],[LengthofCycle]],AND(שבוע_בדילוג[[#This Row],[LengthofCycle]]&lt;&gt;שבוע_בדילוג[[#This Row],[וסת קבוע אחרון]],OR(F618=28,F618=29))),1,0),""))</f>
        <v/>
      </c>
      <c r="AJ617" s="1" t="str">
        <f>IF(AND(שבוע_בדילוג[[#This Row],[הווסת פעיל?]]=1,B618=1),1,"")</f>
        <v/>
      </c>
      <c r="AK617" s="4">
        <f>IF(AND(שבוע_בדילוג[[#This Row],[הווסת פעיל?]]&lt;&gt;1,B618&lt;&gt;1,B618&lt;&gt;""),IF(שבוע_בדילוג[[#This Row],[LengthofCycle]]=F618,1,0),"")</f>
        <v>0</v>
      </c>
      <c r="AL617" s="4">
        <f>IF(AND(שבוע_בדילוג[[#This Row],[הווסת פעיל?]]&lt;&gt;1,B618&lt;&gt;1,B618&lt;&gt;""),IF(OR(שבוע_בדילוג[[#This Row],[LengthofCycle]]=F618,F618=29),1,0),"")</f>
        <v>0</v>
      </c>
      <c r="AM617" s="4">
        <f>IF(AND(שבוע_בדילוג[[#This Row],[הווסת פעיל?]]&lt;&gt;1,B618&lt;&gt;1,B618&lt;&gt;""),IF(OR(שבוע_בדילוג[[#This Row],[LengthofCycle]]=F618,F618=29,F618=28),1,0),"")</f>
        <v>0</v>
      </c>
    </row>
    <row r="618" spans="1:39" x14ac:dyDescent="0.25">
      <c r="A618" s="1" t="s">
        <v>109</v>
      </c>
      <c r="B618" s="1">
        <v>6</v>
      </c>
      <c r="C618" s="1">
        <v>1</v>
      </c>
      <c r="D618" s="1">
        <v>1</v>
      </c>
      <c r="E618" s="1">
        <v>0</v>
      </c>
      <c r="F618" s="1">
        <v>26</v>
      </c>
      <c r="H618" s="1">
        <f>שבוע_בדילוג[[#This Row],[LengthofCycle]]+1</f>
        <v>27</v>
      </c>
      <c r="I618" s="1" t="str">
        <f>IF(IFERROR(LOOKUP(שבוע_בדילוג[[#This Row],[ClientID]],קביעויות[השבוע בדילוג]),FALSE)=שבוע_בדילוג[[#This Row],[ClientID]],1,"")</f>
        <v/>
      </c>
      <c r="J618" s="1" t="str">
        <f>IF(AND(שבוע_בדילוג[[#This Row],[CycleNumber]]&gt;1,OR(B619="",שבוע_בדילוג[[#This Row],[CycleNumber]]&gt;B617)),IF(OR(AND(שבוע_בדילוג[[#This Row],[LengthofCycle]]=29,F617=29),AND(שבוע_בדילוג[[#This Row],[LengthofCycle]]=36,F617=36)),1,""),"")</f>
        <v/>
      </c>
      <c r="K618" s="1" t="str">
        <f>IF(AND(שבוע_בדילוג[[#This Row],[וסת השבוע]]=1,J617=1,שבוע_בדילוג[[#This Row],[CycleNumber]]&gt;B617),1,"")</f>
        <v/>
      </c>
      <c r="L618" s="1" t="str">
        <f>IF(שבוע_בדילוג[[#This Row],[CycleNumber]]=1,"",IF(שבוע_בדילוג[[#This Row],[וסת השבוע]]=1,0,IF(L617="","",IF(L617=0,IF(שבוע_בדילוג[[#This Row],[LengthofCycle]]=29,0,1),IF(L617=1,IF(שבוע_בדילוג[[#This Row],[LengthofCycle]]+F617=29*2,0,2),IF(L617=2,IF(שבוע_בדילוג[[#This Row],[LengthofCycle]]+F617+F616=29*3,0,3),""))))))</f>
        <v/>
      </c>
      <c r="M618" s="1" t="str">
        <f>IF(שבוע_בדילוג[[#This Row],[וסת השבוע]]=1,IF(שבוע_בדילוג[[#This Row],[וסת השבוע וההפלגה ביחד]]=1,M617+1,0),IF(AND(שבוע_בדילוג[[#This Row],[CycleNumber]]&gt;B617,שבוע_בדילוג[[#This Row],[CycleNumber]]&gt;1),IF(שבוע_בדילוג[[#This Row],[וסת השבוע פעיל?]]&lt;&gt;"",M617+1,""),""))</f>
        <v/>
      </c>
      <c r="N618" s="1" t="str">
        <f>IF(שבוע_בדילוג[[#This Row],[וסת השבוע פעיל?2]]="","",IF(AND(שבוע_בדילוג[[#This Row],[וסת השבוע פעיל?]]&lt;&gt;"",שבוע_בדילוג[[#This Row],[CycleNumber]]&lt;B619,B619&lt;&gt;"",שבוע_בדילוג[[#This Row],[וסת השבוע פעיל?]]&lt;3),IF(L619=0,IF(AND(שבוע_בדילוג[[#This Row],[וסת השבוע פעיל?]]&gt;0,J619=1),0,1),0),""))</f>
        <v/>
      </c>
      <c r="O618" s="1" t="str">
        <f t="shared" si="60"/>
        <v/>
      </c>
      <c r="P618" s="1" t="str">
        <f>IF(AND(שבוע_בדילוג[[#This Row],[חיזוי - שבוע]]=1,K619=1),1,"")</f>
        <v/>
      </c>
      <c r="Q618" s="1" t="str">
        <f>IF(AND(שבוע_בדילוג[[#This Row],[וסת השבוע פעיל?]]&lt;3,OR(שבוע_בדילוג[[#This Row],[CycleNumber]]&gt;B619,B619="")),1,"")</f>
        <v/>
      </c>
      <c r="R618" s="1" t="str">
        <f>IF(AND(שבוע_בדילוג[[#This Row],[חיזוי - שבוע]]&lt;&gt;"",שבוע_בדילוג[[#This Row],[וסת השבוע פעיל?2]]=""),1,"")</f>
        <v/>
      </c>
      <c r="S618" s="1" t="str">
        <f>IF(שבוע_בדילוג[[#This Row],[האישה קבעה וסת שבוע בדילוג?]]=1,IF(שבוע_בדילוג[[#This Row],[וסת השבוע פעיל?]]&lt;3,1,0),"")</f>
        <v/>
      </c>
      <c r="T6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8" s="1">
        <f t="shared" si="61"/>
        <v>0</v>
      </c>
      <c r="V618" s="1">
        <f t="shared" si="62"/>
        <v>0</v>
      </c>
      <c r="W618" s="1">
        <f t="shared" si="63"/>
        <v>0</v>
      </c>
      <c r="X618" s="1" t="str">
        <f>IF(שבוע_בדילוג[[#This Row],[3 הפלגות זהות]]="","",IF(שבוע_בדילוג[[#This Row],[3 הפלגות זהות]]=1,שבוע_בדילוג[[#This Row],[LengthofCycle]],X617))</f>
        <v/>
      </c>
      <c r="Z618" s="1" t="str">
        <f>IF(OR(שבוע_בדילוג[[#This Row],[הווסת פעיל?]]=0,שבוע_בדילוג[[#This Row],[הווסת פעיל?]]=""),"",SUM(Z617,שבוע_בדילוג[[#This Row],[הווסת פעיל?]]))</f>
        <v/>
      </c>
      <c r="AA618" s="1" t="str">
        <f>IF(AND(שבוע_בדילוג[[#This Row],[כמה מחזורים עד עקירה]]&lt;&gt;"",Z619=""),שבוע_בדילוג[[#This Row],[כמה מחזורים עד עקירה]],"")</f>
        <v/>
      </c>
      <c r="AB618" s="1" t="str">
        <f>IF(AND(שבוע_בדילוג[[#This Row],[הווסת פעיל?]]=1,שבוע_בדילוג[[#This Row],[וסת קבוע אחרון]]&lt;&gt;X617),שבוע_בדילוג[[#This Row],[וסת קבוע אחרון]],"")</f>
        <v/>
      </c>
      <c r="AC618" s="1" t="str">
        <f>IF(AND(שבוע_בדילוג[[#This Row],[הווסת פעיל?]]=1,Y617=0,שבוע_בדילוג[[#This Row],[וסת קבוע אחרון]]=X617),שבוע_בדילוג[[#This Row],[וסת קבוע אחרון]],"")</f>
        <v/>
      </c>
      <c r="AD618" s="1" t="str">
        <f>IF(AND(שבוע_בדילוג[[#This Row],[הווסת פעיל?]]=1,Y617=0,שבוע_בדילוג[[#This Row],[וסת קבוע אחרון]]&lt;&gt;X617),1,"")</f>
        <v/>
      </c>
      <c r="AE618" s="1" t="str">
        <f>IF(AND(שבוע_בדילוג[[#This Row],[הווסת פעיל?]]&lt;&gt;"",B619=1),שבוע_בדילוג[[#This Row],[CycleNumber]],"")</f>
        <v/>
      </c>
      <c r="AF618" s="1" t="str">
        <f>IF(AND(שבוע_בדילוג[[#This Row],[הווסת פעיל?]]&lt;&gt;"",Y617=""),שבוע_בדילוג[[#This Row],[CycleNumber]],"")</f>
        <v/>
      </c>
      <c r="AG618" s="1" t="str">
        <f>IF(B619=1,"",IF(שבוע_בדילוג[[#This Row],[הווסת פעיל?]]=1,IF(שבוע_בדילוג[[#This Row],[וסת קבוע אחרון]]=F619,1,0),""))</f>
        <v/>
      </c>
      <c r="AH618" s="1" t="str">
        <f>IF(B619=1,"",IF(שבוע_בדילוג[[#This Row],[הווסת פעיל?]]=1,IF(OR(שבוע_בדילוג[[#This Row],[וסת קבוע אחרון]]=F619,F619=שבוע_בדילוג[[#This Row],[LengthofCycle]]),1,0),""))</f>
        <v/>
      </c>
      <c r="AI618" s="1" t="str">
        <f>IF(B619=1,"",IF(שבוע_בדילוג[[#This Row],[הווסת פעיל?]]=1,IF(OR(שבוע_בדילוג[[#This Row],[וסת קבוע אחרון]]=F619,F619=שבוע_בדילוג[[#This Row],[LengthofCycle]],AND(שבוע_בדילוג[[#This Row],[LengthofCycle]]&lt;&gt;שבוע_בדילוג[[#This Row],[וסת קבוע אחרון]],OR(F619=28,F619=29))),1,0),""))</f>
        <v/>
      </c>
      <c r="AJ618" s="1" t="str">
        <f>IF(AND(שבוע_בדילוג[[#This Row],[הווסת פעיל?]]=1,B619=1),1,"")</f>
        <v/>
      </c>
      <c r="AK618" s="4">
        <f>IF(AND(שבוע_בדילוג[[#This Row],[הווסת פעיל?]]&lt;&gt;1,B619&lt;&gt;1,B619&lt;&gt;""),IF(שבוע_בדילוג[[#This Row],[LengthofCycle]]=F619,1,0),"")</f>
        <v>0</v>
      </c>
      <c r="AL618" s="4">
        <f>IF(AND(שבוע_בדילוג[[#This Row],[הווסת פעיל?]]&lt;&gt;1,B619&lt;&gt;1,B619&lt;&gt;""),IF(OR(שבוע_בדילוג[[#This Row],[LengthofCycle]]=F619,F619=29),1,0),"")</f>
        <v>0</v>
      </c>
      <c r="AM618" s="4">
        <f>IF(AND(שבוע_בדילוג[[#This Row],[הווסת פעיל?]]&lt;&gt;1,B619&lt;&gt;1,B619&lt;&gt;""),IF(OR(שבוע_בדילוג[[#This Row],[LengthofCycle]]=F619,F619=29,F619=28),1,0),"")</f>
        <v>0</v>
      </c>
    </row>
    <row r="619" spans="1:39" x14ac:dyDescent="0.25">
      <c r="A619" s="1" t="s">
        <v>109</v>
      </c>
      <c r="B619" s="1">
        <v>7</v>
      </c>
      <c r="C619" s="1">
        <v>1</v>
      </c>
      <c r="D619" s="1">
        <v>1</v>
      </c>
      <c r="E619" s="1">
        <v>0</v>
      </c>
      <c r="F619" s="1">
        <v>35</v>
      </c>
      <c r="H619" s="1">
        <f>שבוע_בדילוג[[#This Row],[LengthofCycle]]+1</f>
        <v>36</v>
      </c>
      <c r="I619" s="1" t="str">
        <f>IF(IFERROR(LOOKUP(שבוע_בדילוג[[#This Row],[ClientID]],קביעויות[השבוע בדילוג]),FALSE)=שבוע_בדילוג[[#This Row],[ClientID]],1,"")</f>
        <v/>
      </c>
      <c r="J619" s="1" t="str">
        <f>IF(AND(שבוע_בדילוג[[#This Row],[CycleNumber]]&gt;1,OR(B620="",שבוע_בדילוג[[#This Row],[CycleNumber]]&gt;B618)),IF(OR(AND(שבוע_בדילוג[[#This Row],[LengthofCycle]]=29,F618=29),AND(שבוע_בדילוג[[#This Row],[LengthofCycle]]=36,F618=36)),1,""),"")</f>
        <v/>
      </c>
      <c r="K619" s="1" t="str">
        <f>IF(AND(שבוע_בדילוג[[#This Row],[וסת השבוע]]=1,J618=1,שבוע_בדילוג[[#This Row],[CycleNumber]]&gt;B618),1,"")</f>
        <v/>
      </c>
      <c r="L619" s="1" t="str">
        <f>IF(שבוע_בדילוג[[#This Row],[CycleNumber]]=1,"",IF(שבוע_בדילוג[[#This Row],[וסת השבוע]]=1,0,IF(L618="","",IF(L618=0,IF(שבוע_בדילוג[[#This Row],[LengthofCycle]]=29,0,1),IF(L618=1,IF(שבוע_בדילוג[[#This Row],[LengthofCycle]]+F618=29*2,0,2),IF(L618=2,IF(שבוע_בדילוג[[#This Row],[LengthofCycle]]+F618+F617=29*3,0,3),""))))))</f>
        <v/>
      </c>
      <c r="M619" s="1" t="str">
        <f>IF(שבוע_בדילוג[[#This Row],[וסת השבוע]]=1,IF(שבוע_בדילוג[[#This Row],[וסת השבוע וההפלגה ביחד]]=1,M618+1,0),IF(AND(שבוע_בדילוג[[#This Row],[CycleNumber]]&gt;B618,שבוע_בדילוג[[#This Row],[CycleNumber]]&gt;1),IF(שבוע_בדילוג[[#This Row],[וסת השבוע פעיל?]]&lt;&gt;"",M618+1,""),""))</f>
        <v/>
      </c>
      <c r="N619" s="1" t="str">
        <f>IF(שבוע_בדילוג[[#This Row],[וסת השבוע פעיל?2]]="","",IF(AND(שבוע_בדילוג[[#This Row],[וסת השבוע פעיל?]]&lt;&gt;"",שבוע_בדילוג[[#This Row],[CycleNumber]]&lt;B620,B620&lt;&gt;"",שבוע_בדילוג[[#This Row],[וסת השבוע פעיל?]]&lt;3),IF(L620=0,IF(AND(שבוע_בדילוג[[#This Row],[וסת השבוע פעיל?]]&gt;0,J620=1),0,1),0),""))</f>
        <v/>
      </c>
      <c r="O619" s="1" t="str">
        <f t="shared" si="60"/>
        <v/>
      </c>
      <c r="P619" s="1" t="str">
        <f>IF(AND(שבוע_בדילוג[[#This Row],[חיזוי - שבוע]]=1,K620=1),1,"")</f>
        <v/>
      </c>
      <c r="Q619" s="1" t="str">
        <f>IF(AND(שבוע_בדילוג[[#This Row],[וסת השבוע פעיל?]]&lt;3,OR(שבוע_בדילוג[[#This Row],[CycleNumber]]&gt;B620,B620="")),1,"")</f>
        <v/>
      </c>
      <c r="R619" s="1" t="str">
        <f>IF(AND(שבוע_בדילוג[[#This Row],[חיזוי - שבוע]]&lt;&gt;"",שבוע_בדילוג[[#This Row],[וסת השבוע פעיל?2]]=""),1,"")</f>
        <v/>
      </c>
      <c r="S619" s="1" t="str">
        <f>IF(שבוע_בדילוג[[#This Row],[האישה קבעה וסת שבוע בדילוג?]]=1,IF(שבוע_בדילוג[[#This Row],[וסת השבוע פעיל?]]&lt;3,1,0),"")</f>
        <v/>
      </c>
      <c r="T6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19" s="1">
        <f t="shared" si="61"/>
        <v>0</v>
      </c>
      <c r="V619" s="1">
        <f t="shared" si="62"/>
        <v>0</v>
      </c>
      <c r="W619" s="1">
        <f t="shared" si="63"/>
        <v>0</v>
      </c>
      <c r="X619" s="1" t="str">
        <f>IF(שבוע_בדילוג[[#This Row],[3 הפלגות זהות]]="","",IF(שבוע_בדילוג[[#This Row],[3 הפלגות זהות]]=1,שבוע_בדילוג[[#This Row],[LengthofCycle]],X618))</f>
        <v/>
      </c>
      <c r="Z619" s="1" t="str">
        <f>IF(OR(שבוע_בדילוג[[#This Row],[הווסת פעיל?]]=0,שבוע_בדילוג[[#This Row],[הווסת פעיל?]]=""),"",SUM(Z618,שבוע_בדילוג[[#This Row],[הווסת פעיל?]]))</f>
        <v/>
      </c>
      <c r="AA619" s="1" t="str">
        <f>IF(AND(שבוע_בדילוג[[#This Row],[כמה מחזורים עד עקירה]]&lt;&gt;"",Z620=""),שבוע_בדילוג[[#This Row],[כמה מחזורים עד עקירה]],"")</f>
        <v/>
      </c>
      <c r="AB619" s="1" t="str">
        <f>IF(AND(שבוע_בדילוג[[#This Row],[הווסת פעיל?]]=1,שבוע_בדילוג[[#This Row],[וסת קבוע אחרון]]&lt;&gt;X618),שבוע_בדילוג[[#This Row],[וסת קבוע אחרון]],"")</f>
        <v/>
      </c>
      <c r="AC619" s="1" t="str">
        <f>IF(AND(שבוע_בדילוג[[#This Row],[הווסת פעיל?]]=1,Y618=0,שבוע_בדילוג[[#This Row],[וסת קבוע אחרון]]=X618),שבוע_בדילוג[[#This Row],[וסת קבוע אחרון]],"")</f>
        <v/>
      </c>
      <c r="AD619" s="1" t="str">
        <f>IF(AND(שבוע_בדילוג[[#This Row],[הווסת פעיל?]]=1,Y618=0,שבוע_בדילוג[[#This Row],[וסת קבוע אחרון]]&lt;&gt;X618),1,"")</f>
        <v/>
      </c>
      <c r="AE619" s="1" t="str">
        <f>IF(AND(שבוע_בדילוג[[#This Row],[הווסת פעיל?]]&lt;&gt;"",B620=1),שבוע_בדילוג[[#This Row],[CycleNumber]],"")</f>
        <v/>
      </c>
      <c r="AF619" s="1" t="str">
        <f>IF(AND(שבוע_בדילוג[[#This Row],[הווסת פעיל?]]&lt;&gt;"",Y618=""),שבוע_בדילוג[[#This Row],[CycleNumber]],"")</f>
        <v/>
      </c>
      <c r="AG619" s="1" t="str">
        <f>IF(B620=1,"",IF(שבוע_בדילוג[[#This Row],[הווסת פעיל?]]=1,IF(שבוע_בדילוג[[#This Row],[וסת קבוע אחרון]]=F620,1,0),""))</f>
        <v/>
      </c>
      <c r="AH619" s="1" t="str">
        <f>IF(B620=1,"",IF(שבוע_בדילוג[[#This Row],[הווסת פעיל?]]=1,IF(OR(שבוע_בדילוג[[#This Row],[וסת קבוע אחרון]]=F620,F620=שבוע_בדילוג[[#This Row],[LengthofCycle]]),1,0),""))</f>
        <v/>
      </c>
      <c r="AI619" s="1" t="str">
        <f>IF(B620=1,"",IF(שבוע_בדילוג[[#This Row],[הווסת פעיל?]]=1,IF(OR(שבוע_בדילוג[[#This Row],[וסת קבוע אחרון]]=F620,F620=שבוע_בדילוג[[#This Row],[LengthofCycle]],AND(שבוע_בדילוג[[#This Row],[LengthofCycle]]&lt;&gt;שבוע_בדילוג[[#This Row],[וסת קבוע אחרון]],OR(F620=28,F620=29))),1,0),""))</f>
        <v/>
      </c>
      <c r="AJ619" s="1" t="str">
        <f>IF(AND(שבוע_בדילוג[[#This Row],[הווסת פעיל?]]=1,B620=1),1,"")</f>
        <v/>
      </c>
      <c r="AK619" s="4">
        <f>IF(AND(שבוע_בדילוג[[#This Row],[הווסת פעיל?]]&lt;&gt;1,B620&lt;&gt;1,B620&lt;&gt;""),IF(שבוע_בדילוג[[#This Row],[LengthofCycle]]=F620,1,0),"")</f>
        <v>0</v>
      </c>
      <c r="AL619" s="4">
        <f>IF(AND(שבוע_בדילוג[[#This Row],[הווסת פעיל?]]&lt;&gt;1,B620&lt;&gt;1,B620&lt;&gt;""),IF(OR(שבוע_בדילוג[[#This Row],[LengthofCycle]]=F620,F620=29),1,0),"")</f>
        <v>0</v>
      </c>
      <c r="AM619" s="4">
        <f>IF(AND(שבוע_בדילוג[[#This Row],[הווסת פעיל?]]&lt;&gt;1,B620&lt;&gt;1,B620&lt;&gt;""),IF(OR(שבוע_בדילוג[[#This Row],[LengthofCycle]]=F620,F620=29,F620=28),1,0),"")</f>
        <v>0</v>
      </c>
    </row>
    <row r="620" spans="1:39" x14ac:dyDescent="0.25">
      <c r="A620" s="1" t="s">
        <v>109</v>
      </c>
      <c r="B620" s="1">
        <v>8</v>
      </c>
      <c r="C620" s="1">
        <v>1</v>
      </c>
      <c r="D620" s="1">
        <v>1</v>
      </c>
      <c r="E620" s="1">
        <v>0</v>
      </c>
      <c r="F620" s="1">
        <v>26</v>
      </c>
      <c r="H620" s="1">
        <f>שבוע_בדילוג[[#This Row],[LengthofCycle]]+1</f>
        <v>27</v>
      </c>
      <c r="I620" s="1" t="str">
        <f>IF(IFERROR(LOOKUP(שבוע_בדילוג[[#This Row],[ClientID]],קביעויות[השבוע בדילוג]),FALSE)=שבוע_בדילוג[[#This Row],[ClientID]],1,"")</f>
        <v/>
      </c>
      <c r="J620" s="1" t="str">
        <f>IF(AND(שבוע_בדילוג[[#This Row],[CycleNumber]]&gt;1,OR(B621="",שבוע_בדילוג[[#This Row],[CycleNumber]]&gt;B619)),IF(OR(AND(שבוע_בדילוג[[#This Row],[LengthofCycle]]=29,F619=29),AND(שבוע_בדילוג[[#This Row],[LengthofCycle]]=36,F619=36)),1,""),"")</f>
        <v/>
      </c>
      <c r="K620" s="1" t="str">
        <f>IF(AND(שבוע_בדילוג[[#This Row],[וסת השבוע]]=1,J619=1,שבוע_בדילוג[[#This Row],[CycleNumber]]&gt;B619),1,"")</f>
        <v/>
      </c>
      <c r="L620" s="1" t="str">
        <f>IF(שבוע_בדילוג[[#This Row],[CycleNumber]]=1,"",IF(שבוע_בדילוג[[#This Row],[וסת השבוע]]=1,0,IF(L619="","",IF(L619=0,IF(שבוע_בדילוג[[#This Row],[LengthofCycle]]=29,0,1),IF(L619=1,IF(שבוע_בדילוג[[#This Row],[LengthofCycle]]+F619=29*2,0,2),IF(L619=2,IF(שבוע_בדילוג[[#This Row],[LengthofCycle]]+F619+F618=29*3,0,3),""))))))</f>
        <v/>
      </c>
      <c r="M620" s="1" t="str">
        <f>IF(שבוע_בדילוג[[#This Row],[וסת השבוע]]=1,IF(שבוע_בדילוג[[#This Row],[וסת השבוע וההפלגה ביחד]]=1,M619+1,0),IF(AND(שבוע_בדילוג[[#This Row],[CycleNumber]]&gt;B619,שבוע_בדילוג[[#This Row],[CycleNumber]]&gt;1),IF(שבוע_בדילוג[[#This Row],[וסת השבוע פעיל?]]&lt;&gt;"",M619+1,""),""))</f>
        <v/>
      </c>
      <c r="N620" s="1" t="str">
        <f>IF(שבוע_בדילוג[[#This Row],[וסת השבוע פעיל?2]]="","",IF(AND(שבוע_בדילוג[[#This Row],[וסת השבוע פעיל?]]&lt;&gt;"",שבוע_בדילוג[[#This Row],[CycleNumber]]&lt;B621,B621&lt;&gt;"",שבוע_בדילוג[[#This Row],[וסת השבוע פעיל?]]&lt;3),IF(L621=0,IF(AND(שבוע_בדילוג[[#This Row],[וסת השבוע פעיל?]]&gt;0,J621=1),0,1),0),""))</f>
        <v/>
      </c>
      <c r="O620" s="1" t="str">
        <f t="shared" si="60"/>
        <v/>
      </c>
      <c r="P620" s="1" t="str">
        <f>IF(AND(שבוע_בדילוג[[#This Row],[חיזוי - שבוע]]=1,K621=1),1,"")</f>
        <v/>
      </c>
      <c r="Q620" s="1" t="str">
        <f>IF(AND(שבוע_בדילוג[[#This Row],[וסת השבוע פעיל?]]&lt;3,OR(שבוע_בדילוג[[#This Row],[CycleNumber]]&gt;B621,B621="")),1,"")</f>
        <v/>
      </c>
      <c r="R620" s="1" t="str">
        <f>IF(AND(שבוע_בדילוג[[#This Row],[חיזוי - שבוע]]&lt;&gt;"",שבוע_בדילוג[[#This Row],[וסת השבוע פעיל?2]]=""),1,"")</f>
        <v/>
      </c>
      <c r="S620" s="1" t="str">
        <f>IF(שבוע_בדילוג[[#This Row],[האישה קבעה וסת שבוע בדילוג?]]=1,IF(שבוע_בדילוג[[#This Row],[וסת השבוע פעיל?]]&lt;3,1,0),"")</f>
        <v/>
      </c>
      <c r="T6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0" s="1">
        <f t="shared" si="61"/>
        <v>0</v>
      </c>
      <c r="V620" s="1">
        <f t="shared" si="62"/>
        <v>0</v>
      </c>
      <c r="W620" s="1">
        <f t="shared" si="63"/>
        <v>0</v>
      </c>
      <c r="X620" s="1" t="str">
        <f>IF(שבוע_בדילוג[[#This Row],[3 הפלגות זהות]]="","",IF(שבוע_בדילוג[[#This Row],[3 הפלגות זהות]]=1,שבוע_בדילוג[[#This Row],[LengthofCycle]],X619))</f>
        <v/>
      </c>
      <c r="Z620" s="1" t="str">
        <f>IF(OR(שבוע_בדילוג[[#This Row],[הווסת פעיל?]]=0,שבוע_בדילוג[[#This Row],[הווסת פעיל?]]=""),"",SUM(Z619,שבוע_בדילוג[[#This Row],[הווסת פעיל?]]))</f>
        <v/>
      </c>
      <c r="AA620" s="1" t="str">
        <f>IF(AND(שבוע_בדילוג[[#This Row],[כמה מחזורים עד עקירה]]&lt;&gt;"",Z621=""),שבוע_בדילוג[[#This Row],[כמה מחזורים עד עקירה]],"")</f>
        <v/>
      </c>
      <c r="AB620" s="1" t="str">
        <f>IF(AND(שבוע_בדילוג[[#This Row],[הווסת פעיל?]]=1,שבוע_בדילוג[[#This Row],[וסת קבוע אחרון]]&lt;&gt;X619),שבוע_בדילוג[[#This Row],[וסת קבוע אחרון]],"")</f>
        <v/>
      </c>
      <c r="AC620" s="1" t="str">
        <f>IF(AND(שבוע_בדילוג[[#This Row],[הווסת פעיל?]]=1,Y619=0,שבוע_בדילוג[[#This Row],[וסת קבוע אחרון]]=X619),שבוע_בדילוג[[#This Row],[וסת קבוע אחרון]],"")</f>
        <v/>
      </c>
      <c r="AD620" s="1" t="str">
        <f>IF(AND(שבוע_בדילוג[[#This Row],[הווסת פעיל?]]=1,Y619=0,שבוע_בדילוג[[#This Row],[וסת קבוע אחרון]]&lt;&gt;X619),1,"")</f>
        <v/>
      </c>
      <c r="AE620" s="1" t="str">
        <f>IF(AND(שבוע_בדילוג[[#This Row],[הווסת פעיל?]]&lt;&gt;"",B621=1),שבוע_בדילוג[[#This Row],[CycleNumber]],"")</f>
        <v/>
      </c>
      <c r="AF620" s="1" t="str">
        <f>IF(AND(שבוע_בדילוג[[#This Row],[הווסת פעיל?]]&lt;&gt;"",Y619=""),שבוע_בדילוג[[#This Row],[CycleNumber]],"")</f>
        <v/>
      </c>
      <c r="AG620" s="1" t="str">
        <f>IF(B621=1,"",IF(שבוע_בדילוג[[#This Row],[הווסת פעיל?]]=1,IF(שבוע_בדילוג[[#This Row],[וסת קבוע אחרון]]=F621,1,0),""))</f>
        <v/>
      </c>
      <c r="AH620" s="1" t="str">
        <f>IF(B621=1,"",IF(שבוע_בדילוג[[#This Row],[הווסת פעיל?]]=1,IF(OR(שבוע_בדילוג[[#This Row],[וסת קבוע אחרון]]=F621,F621=שבוע_בדילוג[[#This Row],[LengthofCycle]]),1,0),""))</f>
        <v/>
      </c>
      <c r="AI620" s="1" t="str">
        <f>IF(B621=1,"",IF(שבוע_בדילוג[[#This Row],[הווסת פעיל?]]=1,IF(OR(שבוע_בדילוג[[#This Row],[וסת קבוע אחרון]]=F621,F621=שבוע_בדילוג[[#This Row],[LengthofCycle]],AND(שבוע_בדילוג[[#This Row],[LengthofCycle]]&lt;&gt;שבוע_בדילוג[[#This Row],[וסת קבוע אחרון]],OR(F621=28,F621=29))),1,0),""))</f>
        <v/>
      </c>
      <c r="AJ620" s="1" t="str">
        <f>IF(AND(שבוע_בדילוג[[#This Row],[הווסת פעיל?]]=1,B621=1),1,"")</f>
        <v/>
      </c>
      <c r="AK620" s="4">
        <f>IF(AND(שבוע_בדילוג[[#This Row],[הווסת פעיל?]]&lt;&gt;1,B621&lt;&gt;1,B621&lt;&gt;""),IF(שבוע_בדילוג[[#This Row],[LengthofCycle]]=F621,1,0),"")</f>
        <v>0</v>
      </c>
      <c r="AL620" s="4">
        <f>IF(AND(שבוע_בדילוג[[#This Row],[הווסת פעיל?]]&lt;&gt;1,B621&lt;&gt;1,B621&lt;&gt;""),IF(OR(שבוע_בדילוג[[#This Row],[LengthofCycle]]=F621,F621=29),1,0),"")</f>
        <v>0</v>
      </c>
      <c r="AM620" s="4">
        <f>IF(AND(שבוע_בדילוג[[#This Row],[הווסת פעיל?]]&lt;&gt;1,B621&lt;&gt;1,B621&lt;&gt;""),IF(OR(שבוע_בדילוג[[#This Row],[LengthofCycle]]=F621,F621=29,F621=28),1,0),"")</f>
        <v>0</v>
      </c>
    </row>
    <row r="621" spans="1:39" x14ac:dyDescent="0.25">
      <c r="A621" s="1" t="s">
        <v>109</v>
      </c>
      <c r="B621" s="1">
        <v>9</v>
      </c>
      <c r="C621" s="1">
        <v>1</v>
      </c>
      <c r="D621" s="1">
        <v>1</v>
      </c>
      <c r="E621" s="1">
        <v>0</v>
      </c>
      <c r="F621" s="1">
        <v>25</v>
      </c>
      <c r="H621" s="1">
        <f>שבוע_בדילוג[[#This Row],[LengthofCycle]]+1</f>
        <v>26</v>
      </c>
      <c r="I621" s="1" t="str">
        <f>IF(IFERROR(LOOKUP(שבוע_בדילוג[[#This Row],[ClientID]],קביעויות[השבוע בדילוג]),FALSE)=שבוע_בדילוג[[#This Row],[ClientID]],1,"")</f>
        <v/>
      </c>
      <c r="J621" s="1" t="str">
        <f>IF(AND(שבוע_בדילוג[[#This Row],[CycleNumber]]&gt;1,OR(B622="",שבוע_בדילוג[[#This Row],[CycleNumber]]&gt;B620)),IF(OR(AND(שבוע_בדילוג[[#This Row],[LengthofCycle]]=29,F620=29),AND(שבוע_בדילוג[[#This Row],[LengthofCycle]]=36,F620=36)),1,""),"")</f>
        <v/>
      </c>
      <c r="K621" s="1" t="str">
        <f>IF(AND(שבוע_בדילוג[[#This Row],[וסת השבוע]]=1,J620=1,שבוע_בדילוג[[#This Row],[CycleNumber]]&gt;B620),1,"")</f>
        <v/>
      </c>
      <c r="L621" s="1" t="str">
        <f>IF(שבוע_בדילוג[[#This Row],[CycleNumber]]=1,"",IF(שבוע_בדילוג[[#This Row],[וסת השבוע]]=1,0,IF(L620="","",IF(L620=0,IF(שבוע_בדילוג[[#This Row],[LengthofCycle]]=29,0,1),IF(L620=1,IF(שבוע_בדילוג[[#This Row],[LengthofCycle]]+F620=29*2,0,2),IF(L620=2,IF(שבוע_בדילוג[[#This Row],[LengthofCycle]]+F620+F619=29*3,0,3),""))))))</f>
        <v/>
      </c>
      <c r="M621" s="1" t="str">
        <f>IF(שבוע_בדילוג[[#This Row],[וסת השבוע]]=1,IF(שבוע_בדילוג[[#This Row],[וסת השבוע וההפלגה ביחד]]=1,M620+1,0),IF(AND(שבוע_בדילוג[[#This Row],[CycleNumber]]&gt;B620,שבוע_בדילוג[[#This Row],[CycleNumber]]&gt;1),IF(שבוע_בדילוג[[#This Row],[וסת השבוע פעיל?]]&lt;&gt;"",M620+1,""),""))</f>
        <v/>
      </c>
      <c r="N621" s="1" t="str">
        <f>IF(שבוע_בדילוג[[#This Row],[וסת השבוע פעיל?2]]="","",IF(AND(שבוע_בדילוג[[#This Row],[וסת השבוע פעיל?]]&lt;&gt;"",שבוע_בדילוג[[#This Row],[CycleNumber]]&lt;B622,B622&lt;&gt;"",שבוע_בדילוג[[#This Row],[וסת השבוע פעיל?]]&lt;3),IF(L622=0,IF(AND(שבוע_בדילוג[[#This Row],[וסת השבוע פעיל?]]&gt;0,J622=1),0,1),0),""))</f>
        <v/>
      </c>
      <c r="O621" s="1" t="str">
        <f t="shared" si="60"/>
        <v/>
      </c>
      <c r="P621" s="1" t="str">
        <f>IF(AND(שבוע_בדילוג[[#This Row],[חיזוי - שבוע]]=1,K622=1),1,"")</f>
        <v/>
      </c>
      <c r="Q621" s="1" t="str">
        <f>IF(AND(שבוע_בדילוג[[#This Row],[וסת השבוע פעיל?]]&lt;3,OR(שבוע_בדילוג[[#This Row],[CycleNumber]]&gt;B622,B622="")),1,"")</f>
        <v/>
      </c>
      <c r="R621" s="1" t="str">
        <f>IF(AND(שבוע_בדילוג[[#This Row],[חיזוי - שבוע]]&lt;&gt;"",שבוע_בדילוג[[#This Row],[וסת השבוע פעיל?2]]=""),1,"")</f>
        <v/>
      </c>
      <c r="S621" s="1" t="str">
        <f>IF(שבוע_בדילוג[[#This Row],[האישה קבעה וסת שבוע בדילוג?]]=1,IF(שבוע_בדילוג[[#This Row],[וסת השבוע פעיל?]]&lt;3,1,0),"")</f>
        <v/>
      </c>
      <c r="T6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1" s="1">
        <f t="shared" si="61"/>
        <v>0</v>
      </c>
      <c r="V621" s="1">
        <f t="shared" si="62"/>
        <v>0</v>
      </c>
      <c r="W621" s="1">
        <f t="shared" si="63"/>
        <v>0</v>
      </c>
      <c r="X621" s="1" t="str">
        <f>IF(שבוע_בדילוג[[#This Row],[3 הפלגות זהות]]="","",IF(שבוע_בדילוג[[#This Row],[3 הפלגות זהות]]=1,שבוע_בדילוג[[#This Row],[LengthofCycle]],X620))</f>
        <v/>
      </c>
      <c r="Z621" s="1" t="str">
        <f>IF(OR(שבוע_בדילוג[[#This Row],[הווסת פעיל?]]=0,שבוע_בדילוג[[#This Row],[הווסת פעיל?]]=""),"",SUM(Z620,שבוע_בדילוג[[#This Row],[הווסת פעיל?]]))</f>
        <v/>
      </c>
      <c r="AA621" s="1" t="str">
        <f>IF(AND(שבוע_בדילוג[[#This Row],[כמה מחזורים עד עקירה]]&lt;&gt;"",Z622=""),שבוע_בדילוג[[#This Row],[כמה מחזורים עד עקירה]],"")</f>
        <v/>
      </c>
      <c r="AB621" s="1" t="str">
        <f>IF(AND(שבוע_בדילוג[[#This Row],[הווסת פעיל?]]=1,שבוע_בדילוג[[#This Row],[וסת קבוע אחרון]]&lt;&gt;X620),שבוע_בדילוג[[#This Row],[וסת קבוע אחרון]],"")</f>
        <v/>
      </c>
      <c r="AC621" s="1" t="str">
        <f>IF(AND(שבוע_בדילוג[[#This Row],[הווסת פעיל?]]=1,Y620=0,שבוע_בדילוג[[#This Row],[וסת קבוע אחרון]]=X620),שבוע_בדילוג[[#This Row],[וסת קבוע אחרון]],"")</f>
        <v/>
      </c>
      <c r="AD621" s="1" t="str">
        <f>IF(AND(שבוע_בדילוג[[#This Row],[הווסת פעיל?]]=1,Y620=0,שבוע_בדילוג[[#This Row],[וסת קבוע אחרון]]&lt;&gt;X620),1,"")</f>
        <v/>
      </c>
      <c r="AE621" s="1" t="str">
        <f>IF(AND(שבוע_בדילוג[[#This Row],[הווסת פעיל?]]&lt;&gt;"",B622=1),שבוע_בדילוג[[#This Row],[CycleNumber]],"")</f>
        <v/>
      </c>
      <c r="AF621" s="1" t="str">
        <f>IF(AND(שבוע_בדילוג[[#This Row],[הווסת פעיל?]]&lt;&gt;"",Y620=""),שבוע_בדילוג[[#This Row],[CycleNumber]],"")</f>
        <v/>
      </c>
      <c r="AG621" s="1" t="str">
        <f>IF(B622=1,"",IF(שבוע_בדילוג[[#This Row],[הווסת פעיל?]]=1,IF(שבוע_בדילוג[[#This Row],[וסת קבוע אחרון]]=F622,1,0),""))</f>
        <v/>
      </c>
      <c r="AH621" s="1" t="str">
        <f>IF(B622=1,"",IF(שבוע_בדילוג[[#This Row],[הווסת פעיל?]]=1,IF(OR(שבוע_בדילוג[[#This Row],[וסת קבוע אחרון]]=F622,F622=שבוע_בדילוג[[#This Row],[LengthofCycle]]),1,0),""))</f>
        <v/>
      </c>
      <c r="AI621" s="1" t="str">
        <f>IF(B622=1,"",IF(שבוע_בדילוג[[#This Row],[הווסת פעיל?]]=1,IF(OR(שבוע_בדילוג[[#This Row],[וסת קבוע אחרון]]=F622,F622=שבוע_בדילוג[[#This Row],[LengthofCycle]],AND(שבוע_בדילוג[[#This Row],[LengthofCycle]]&lt;&gt;שבוע_בדילוג[[#This Row],[וסת קבוע אחרון]],OR(F622=28,F622=29))),1,0),""))</f>
        <v/>
      </c>
      <c r="AJ621" s="1" t="str">
        <f>IF(AND(שבוע_בדילוג[[#This Row],[הווסת פעיל?]]=1,B622=1),1,"")</f>
        <v/>
      </c>
      <c r="AK621" s="4">
        <f>IF(AND(שבוע_בדילוג[[#This Row],[הווסת פעיל?]]&lt;&gt;1,B622&lt;&gt;1,B622&lt;&gt;""),IF(שבוע_בדילוג[[#This Row],[LengthofCycle]]=F622,1,0),"")</f>
        <v>1</v>
      </c>
      <c r="AL621" s="4">
        <f>IF(AND(שבוע_בדילוג[[#This Row],[הווסת פעיל?]]&lt;&gt;1,B622&lt;&gt;1,B622&lt;&gt;""),IF(OR(שבוע_בדילוג[[#This Row],[LengthofCycle]]=F622,F622=29),1,0),"")</f>
        <v>1</v>
      </c>
      <c r="AM621" s="4">
        <f>IF(AND(שבוע_בדילוג[[#This Row],[הווסת פעיל?]]&lt;&gt;1,B622&lt;&gt;1,B622&lt;&gt;""),IF(OR(שבוע_בדילוג[[#This Row],[LengthofCycle]]=F622,F622=29,F622=28),1,0),"")</f>
        <v>1</v>
      </c>
    </row>
    <row r="622" spans="1:39" x14ac:dyDescent="0.25">
      <c r="A622" s="1" t="s">
        <v>109</v>
      </c>
      <c r="B622" s="1">
        <v>10</v>
      </c>
      <c r="C622" s="1">
        <v>1</v>
      </c>
      <c r="D622" s="1">
        <v>1</v>
      </c>
      <c r="E622" s="1">
        <v>0</v>
      </c>
      <c r="F622" s="1">
        <v>25</v>
      </c>
      <c r="H622" s="1">
        <f>שבוע_בדילוג[[#This Row],[LengthofCycle]]+1</f>
        <v>26</v>
      </c>
      <c r="I622" s="1" t="str">
        <f>IF(IFERROR(LOOKUP(שבוע_בדילוג[[#This Row],[ClientID]],קביעויות[השבוע בדילוג]),FALSE)=שבוע_בדילוג[[#This Row],[ClientID]],1,"")</f>
        <v/>
      </c>
      <c r="J622" s="1" t="str">
        <f>IF(AND(שבוע_בדילוג[[#This Row],[CycleNumber]]&gt;1,OR(B623="",שבוע_בדילוג[[#This Row],[CycleNumber]]&gt;B621)),IF(OR(AND(שבוע_בדילוג[[#This Row],[LengthofCycle]]=29,F621=29),AND(שבוע_בדילוג[[#This Row],[LengthofCycle]]=36,F621=36)),1,""),"")</f>
        <v/>
      </c>
      <c r="K622" s="1" t="str">
        <f>IF(AND(שבוע_בדילוג[[#This Row],[וסת השבוע]]=1,J621=1,שבוע_בדילוג[[#This Row],[CycleNumber]]&gt;B621),1,"")</f>
        <v/>
      </c>
      <c r="L622" s="1" t="str">
        <f>IF(שבוע_בדילוג[[#This Row],[CycleNumber]]=1,"",IF(שבוע_בדילוג[[#This Row],[וסת השבוע]]=1,0,IF(L621="","",IF(L621=0,IF(שבוע_בדילוג[[#This Row],[LengthofCycle]]=29,0,1),IF(L621=1,IF(שבוע_בדילוג[[#This Row],[LengthofCycle]]+F621=29*2,0,2),IF(L621=2,IF(שבוע_בדילוג[[#This Row],[LengthofCycle]]+F621+F620=29*3,0,3),""))))))</f>
        <v/>
      </c>
      <c r="M622" s="1" t="str">
        <f>IF(שבוע_בדילוג[[#This Row],[וסת השבוע]]=1,IF(שבוע_בדילוג[[#This Row],[וסת השבוע וההפלגה ביחד]]=1,M621+1,0),IF(AND(שבוע_בדילוג[[#This Row],[CycleNumber]]&gt;B621,שבוע_בדילוג[[#This Row],[CycleNumber]]&gt;1),IF(שבוע_בדילוג[[#This Row],[וסת השבוע פעיל?]]&lt;&gt;"",M621+1,""),""))</f>
        <v/>
      </c>
      <c r="N622" s="1" t="str">
        <f>IF(שבוע_בדילוג[[#This Row],[וסת השבוע פעיל?2]]="","",IF(AND(שבוע_בדילוג[[#This Row],[וסת השבוע פעיל?]]&lt;&gt;"",שבוע_בדילוג[[#This Row],[CycleNumber]]&lt;B623,B623&lt;&gt;"",שבוע_בדילוג[[#This Row],[וסת השבוע פעיל?]]&lt;3),IF(L623=0,IF(AND(שבוע_בדילוג[[#This Row],[וסת השבוע פעיל?]]&gt;0,J623=1),0,1),0),""))</f>
        <v/>
      </c>
      <c r="O622" s="1" t="str">
        <f t="shared" si="60"/>
        <v/>
      </c>
      <c r="P622" s="1" t="str">
        <f>IF(AND(שבוע_בדילוג[[#This Row],[חיזוי - שבוע]]=1,K623=1),1,"")</f>
        <v/>
      </c>
      <c r="Q622" s="1" t="str">
        <f>IF(AND(שבוע_בדילוג[[#This Row],[וסת השבוע פעיל?]]&lt;3,OR(שבוע_בדילוג[[#This Row],[CycleNumber]]&gt;B623,B623="")),1,"")</f>
        <v/>
      </c>
      <c r="R622" s="1" t="str">
        <f>IF(AND(שבוע_בדילוג[[#This Row],[חיזוי - שבוע]]&lt;&gt;"",שבוע_בדילוג[[#This Row],[וסת השבוע פעיל?2]]=""),1,"")</f>
        <v/>
      </c>
      <c r="S622" s="1" t="str">
        <f>IF(שבוע_בדילוג[[#This Row],[האישה קבעה וסת שבוע בדילוג?]]=1,IF(שבוע_בדילוג[[#This Row],[וסת השבוע פעיל?]]&lt;3,1,0),"")</f>
        <v/>
      </c>
      <c r="T6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2" s="1">
        <f t="shared" si="61"/>
        <v>0</v>
      </c>
      <c r="V622" s="1">
        <f t="shared" si="62"/>
        <v>0</v>
      </c>
      <c r="W622" s="1">
        <f t="shared" si="63"/>
        <v>0</v>
      </c>
      <c r="X622" s="1" t="str">
        <f>IF(שבוע_בדילוג[[#This Row],[3 הפלגות זהות]]="","",IF(שבוע_בדילוג[[#This Row],[3 הפלגות זהות]]=1,שבוע_בדילוג[[#This Row],[LengthofCycle]],X621))</f>
        <v/>
      </c>
      <c r="Z622" s="1" t="str">
        <f>IF(OR(שבוע_בדילוג[[#This Row],[הווסת פעיל?]]=0,שבוע_בדילוג[[#This Row],[הווסת פעיל?]]=""),"",SUM(Z621,שבוע_בדילוג[[#This Row],[הווסת פעיל?]]))</f>
        <v/>
      </c>
      <c r="AA622" s="1" t="str">
        <f>IF(AND(שבוע_בדילוג[[#This Row],[כמה מחזורים עד עקירה]]&lt;&gt;"",Z623=""),שבוע_בדילוג[[#This Row],[כמה מחזורים עד עקירה]],"")</f>
        <v/>
      </c>
      <c r="AB622" s="1" t="str">
        <f>IF(AND(שבוע_בדילוג[[#This Row],[הווסת פעיל?]]=1,שבוע_בדילוג[[#This Row],[וסת קבוע אחרון]]&lt;&gt;X621),שבוע_בדילוג[[#This Row],[וסת קבוע אחרון]],"")</f>
        <v/>
      </c>
      <c r="AC622" s="1" t="str">
        <f>IF(AND(שבוע_בדילוג[[#This Row],[הווסת פעיל?]]=1,Y621=0,שבוע_בדילוג[[#This Row],[וסת קבוע אחרון]]=X621),שבוע_בדילוג[[#This Row],[וסת קבוע אחרון]],"")</f>
        <v/>
      </c>
      <c r="AD622" s="1" t="str">
        <f>IF(AND(שבוע_בדילוג[[#This Row],[הווסת פעיל?]]=1,Y621=0,שבוע_בדילוג[[#This Row],[וסת קבוע אחרון]]&lt;&gt;X621),1,"")</f>
        <v/>
      </c>
      <c r="AE622" s="1" t="str">
        <f>IF(AND(שבוע_בדילוג[[#This Row],[הווסת פעיל?]]&lt;&gt;"",B623=1),שבוע_בדילוג[[#This Row],[CycleNumber]],"")</f>
        <v/>
      </c>
      <c r="AF622" s="1" t="str">
        <f>IF(AND(שבוע_בדילוג[[#This Row],[הווסת פעיל?]]&lt;&gt;"",Y621=""),שבוע_בדילוג[[#This Row],[CycleNumber]],"")</f>
        <v/>
      </c>
      <c r="AG622" s="1" t="str">
        <f>IF(B623=1,"",IF(שבוע_בדילוג[[#This Row],[הווסת פעיל?]]=1,IF(שבוע_בדילוג[[#This Row],[וסת קבוע אחרון]]=F623,1,0),""))</f>
        <v/>
      </c>
      <c r="AH622" s="1" t="str">
        <f>IF(B623=1,"",IF(שבוע_בדילוג[[#This Row],[הווסת פעיל?]]=1,IF(OR(שבוע_בדילוג[[#This Row],[וסת קבוע אחרון]]=F623,F623=שבוע_בדילוג[[#This Row],[LengthofCycle]]),1,0),""))</f>
        <v/>
      </c>
      <c r="AI622" s="1" t="str">
        <f>IF(B623=1,"",IF(שבוע_בדילוג[[#This Row],[הווסת פעיל?]]=1,IF(OR(שבוע_בדילוג[[#This Row],[וסת קבוע אחרון]]=F623,F623=שבוע_בדילוג[[#This Row],[LengthofCycle]],AND(שבוע_בדילוג[[#This Row],[LengthofCycle]]&lt;&gt;שבוע_בדילוג[[#This Row],[וסת קבוע אחרון]],OR(F623=28,F623=29))),1,0),""))</f>
        <v/>
      </c>
      <c r="AJ622" s="1" t="str">
        <f>IF(AND(שבוע_בדילוג[[#This Row],[הווסת פעיל?]]=1,B623=1),1,"")</f>
        <v/>
      </c>
      <c r="AK622" s="4">
        <f>IF(AND(שבוע_בדילוג[[#This Row],[הווסת פעיל?]]&lt;&gt;1,B623&lt;&gt;1,B623&lt;&gt;""),IF(שבוע_בדילוג[[#This Row],[LengthofCycle]]=F623,1,0),"")</f>
        <v>0</v>
      </c>
      <c r="AL622" s="4">
        <f>IF(AND(שבוע_בדילוג[[#This Row],[הווסת פעיל?]]&lt;&gt;1,B623&lt;&gt;1,B623&lt;&gt;""),IF(OR(שבוע_בדילוג[[#This Row],[LengthofCycle]]=F623,F623=29),1,0),"")</f>
        <v>0</v>
      </c>
      <c r="AM622" s="4">
        <f>IF(AND(שבוע_בדילוג[[#This Row],[הווסת פעיל?]]&lt;&gt;1,B623&lt;&gt;1,B623&lt;&gt;""),IF(OR(שבוע_בדילוג[[#This Row],[LengthofCycle]]=F623,F623=29,F623=28),1,0),"")</f>
        <v>0</v>
      </c>
    </row>
    <row r="623" spans="1:39" x14ac:dyDescent="0.25">
      <c r="A623" s="1" t="s">
        <v>109</v>
      </c>
      <c r="B623" s="1">
        <v>11</v>
      </c>
      <c r="C623" s="1">
        <v>1</v>
      </c>
      <c r="D623" s="1">
        <v>1</v>
      </c>
      <c r="E623" s="1">
        <v>0</v>
      </c>
      <c r="F623" s="1">
        <v>26</v>
      </c>
      <c r="H623" s="1">
        <f>שבוע_בדילוג[[#This Row],[LengthofCycle]]+1</f>
        <v>27</v>
      </c>
      <c r="I623" s="1" t="str">
        <f>IF(IFERROR(LOOKUP(שבוע_בדילוג[[#This Row],[ClientID]],קביעויות[השבוע בדילוג]),FALSE)=שבוע_בדילוג[[#This Row],[ClientID]],1,"")</f>
        <v/>
      </c>
      <c r="J623" s="1" t="str">
        <f>IF(AND(שבוע_בדילוג[[#This Row],[CycleNumber]]&gt;1,OR(B624="",שבוע_בדילוג[[#This Row],[CycleNumber]]&gt;B622)),IF(OR(AND(שבוע_בדילוג[[#This Row],[LengthofCycle]]=29,F622=29),AND(שבוע_בדילוג[[#This Row],[LengthofCycle]]=36,F622=36)),1,""),"")</f>
        <v/>
      </c>
      <c r="K623" s="1" t="str">
        <f>IF(AND(שבוע_בדילוג[[#This Row],[וסת השבוע]]=1,J622=1,שבוע_בדילוג[[#This Row],[CycleNumber]]&gt;B622),1,"")</f>
        <v/>
      </c>
      <c r="L623" s="1" t="str">
        <f>IF(שבוע_בדילוג[[#This Row],[CycleNumber]]=1,"",IF(שבוע_בדילוג[[#This Row],[וסת השבוע]]=1,0,IF(L622="","",IF(L622=0,IF(שבוע_בדילוג[[#This Row],[LengthofCycle]]=29,0,1),IF(L622=1,IF(שבוע_בדילוג[[#This Row],[LengthofCycle]]+F622=29*2,0,2),IF(L622=2,IF(שבוע_בדילוג[[#This Row],[LengthofCycle]]+F622+F621=29*3,0,3),""))))))</f>
        <v/>
      </c>
      <c r="M623" s="1" t="str">
        <f>IF(שבוע_בדילוג[[#This Row],[וסת השבוע]]=1,IF(שבוע_בדילוג[[#This Row],[וסת השבוע וההפלגה ביחד]]=1,M622+1,0),IF(AND(שבוע_בדילוג[[#This Row],[CycleNumber]]&gt;B622,שבוע_בדילוג[[#This Row],[CycleNumber]]&gt;1),IF(שבוע_בדילוג[[#This Row],[וסת השבוע פעיל?]]&lt;&gt;"",M622+1,""),""))</f>
        <v/>
      </c>
      <c r="N623" s="1" t="str">
        <f>IF(שבוע_בדילוג[[#This Row],[וסת השבוע פעיל?2]]="","",IF(AND(שבוע_בדילוג[[#This Row],[וסת השבוע פעיל?]]&lt;&gt;"",שבוע_בדילוג[[#This Row],[CycleNumber]]&lt;B624,B624&lt;&gt;"",שבוע_בדילוג[[#This Row],[וסת השבוע פעיל?]]&lt;3),IF(L624=0,IF(AND(שבוע_בדילוג[[#This Row],[וסת השבוע פעיל?]]&gt;0,J624=1),0,1),0),""))</f>
        <v/>
      </c>
      <c r="O623" s="1" t="str">
        <f t="shared" si="60"/>
        <v/>
      </c>
      <c r="P623" s="1" t="str">
        <f>IF(AND(שבוע_בדילוג[[#This Row],[חיזוי - שבוע]]=1,K624=1),1,"")</f>
        <v/>
      </c>
      <c r="Q623" s="1" t="str">
        <f>IF(AND(שבוע_בדילוג[[#This Row],[וסת השבוע פעיל?]]&lt;3,OR(שבוע_בדילוג[[#This Row],[CycleNumber]]&gt;B624,B624="")),1,"")</f>
        <v/>
      </c>
      <c r="R623" s="1" t="str">
        <f>IF(AND(שבוע_בדילוג[[#This Row],[חיזוי - שבוע]]&lt;&gt;"",שבוע_בדילוג[[#This Row],[וסת השבוע פעיל?2]]=""),1,"")</f>
        <v/>
      </c>
      <c r="S623" s="1" t="str">
        <f>IF(שבוע_בדילוג[[#This Row],[האישה קבעה וסת שבוע בדילוג?]]=1,IF(שבוע_בדילוג[[#This Row],[וסת השבוע פעיל?]]&lt;3,1,0),"")</f>
        <v/>
      </c>
      <c r="T6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3" s="1">
        <f t="shared" si="61"/>
        <v>0</v>
      </c>
      <c r="V623" s="1">
        <f t="shared" si="62"/>
        <v>0</v>
      </c>
      <c r="W623" s="1">
        <f t="shared" si="63"/>
        <v>0</v>
      </c>
      <c r="X623" s="1" t="str">
        <f>IF(שבוע_בדילוג[[#This Row],[3 הפלגות זהות]]="","",IF(שבוע_בדילוג[[#This Row],[3 הפלגות זהות]]=1,שבוע_בדילוג[[#This Row],[LengthofCycle]],X622))</f>
        <v/>
      </c>
      <c r="Z623" s="1" t="str">
        <f>IF(OR(שבוע_בדילוג[[#This Row],[הווסת פעיל?]]=0,שבוע_בדילוג[[#This Row],[הווסת פעיל?]]=""),"",SUM(Z622,שבוע_בדילוג[[#This Row],[הווסת פעיל?]]))</f>
        <v/>
      </c>
      <c r="AA623" s="1" t="str">
        <f>IF(AND(שבוע_בדילוג[[#This Row],[כמה מחזורים עד עקירה]]&lt;&gt;"",Z624=""),שבוע_בדילוג[[#This Row],[כמה מחזורים עד עקירה]],"")</f>
        <v/>
      </c>
      <c r="AB623" s="1" t="str">
        <f>IF(AND(שבוע_בדילוג[[#This Row],[הווסת פעיל?]]=1,שבוע_בדילוג[[#This Row],[וסת קבוע אחרון]]&lt;&gt;X622),שבוע_בדילוג[[#This Row],[וסת קבוע אחרון]],"")</f>
        <v/>
      </c>
      <c r="AC623" s="1" t="str">
        <f>IF(AND(שבוע_בדילוג[[#This Row],[הווסת פעיל?]]=1,Y622=0,שבוע_בדילוג[[#This Row],[וסת קבוע אחרון]]=X622),שבוע_בדילוג[[#This Row],[וסת קבוע אחרון]],"")</f>
        <v/>
      </c>
      <c r="AD623" s="1" t="str">
        <f>IF(AND(שבוע_בדילוג[[#This Row],[הווסת פעיל?]]=1,Y622=0,שבוע_בדילוג[[#This Row],[וסת קבוע אחרון]]&lt;&gt;X622),1,"")</f>
        <v/>
      </c>
      <c r="AE623" s="1" t="str">
        <f>IF(AND(שבוע_בדילוג[[#This Row],[הווסת פעיל?]]&lt;&gt;"",B624=1),שבוע_בדילוג[[#This Row],[CycleNumber]],"")</f>
        <v/>
      </c>
      <c r="AF623" s="1" t="str">
        <f>IF(AND(שבוע_בדילוג[[#This Row],[הווסת פעיל?]]&lt;&gt;"",Y622=""),שבוע_בדילוג[[#This Row],[CycleNumber]],"")</f>
        <v/>
      </c>
      <c r="AG623" s="1" t="str">
        <f>IF(B624=1,"",IF(שבוע_בדילוג[[#This Row],[הווסת פעיל?]]=1,IF(שבוע_בדילוג[[#This Row],[וסת קבוע אחרון]]=F624,1,0),""))</f>
        <v/>
      </c>
      <c r="AH623" s="1" t="str">
        <f>IF(B624=1,"",IF(שבוע_בדילוג[[#This Row],[הווסת פעיל?]]=1,IF(OR(שבוע_בדילוג[[#This Row],[וסת קבוע אחרון]]=F624,F624=שבוע_בדילוג[[#This Row],[LengthofCycle]]),1,0),""))</f>
        <v/>
      </c>
      <c r="AI623" s="1" t="str">
        <f>IF(B624=1,"",IF(שבוע_בדילוג[[#This Row],[הווסת פעיל?]]=1,IF(OR(שבוע_בדילוג[[#This Row],[וסת קבוע אחרון]]=F624,F624=שבוע_בדילוג[[#This Row],[LengthofCycle]],AND(שבוע_בדילוג[[#This Row],[LengthofCycle]]&lt;&gt;שבוע_בדילוג[[#This Row],[וסת קבוע אחרון]],OR(F624=28,F624=29))),1,0),""))</f>
        <v/>
      </c>
      <c r="AJ623" s="1" t="str">
        <f>IF(AND(שבוע_בדילוג[[#This Row],[הווסת פעיל?]]=1,B624=1),1,"")</f>
        <v/>
      </c>
      <c r="AK623" s="4">
        <f>IF(AND(שבוע_בדילוג[[#This Row],[הווסת פעיל?]]&lt;&gt;1,B624&lt;&gt;1,B624&lt;&gt;""),IF(שבוע_בדילוג[[#This Row],[LengthofCycle]]=F624,1,0),"")</f>
        <v>0</v>
      </c>
      <c r="AL623" s="4">
        <f>IF(AND(שבוע_בדילוג[[#This Row],[הווסת פעיל?]]&lt;&gt;1,B624&lt;&gt;1,B624&lt;&gt;""),IF(OR(שבוע_בדילוג[[#This Row],[LengthofCycle]]=F624,F624=29),1,0),"")</f>
        <v>0</v>
      </c>
      <c r="AM623" s="4">
        <f>IF(AND(שבוע_בדילוג[[#This Row],[הווסת פעיל?]]&lt;&gt;1,B624&lt;&gt;1,B624&lt;&gt;""),IF(OR(שבוע_בדילוג[[#This Row],[LengthofCycle]]=F624,F624=29,F624=28),1,0),"")</f>
        <v>0</v>
      </c>
    </row>
    <row r="624" spans="1:39" x14ac:dyDescent="0.25">
      <c r="A624" s="1" t="s">
        <v>109</v>
      </c>
      <c r="B624" s="1">
        <v>12</v>
      </c>
      <c r="C624" s="1">
        <v>1</v>
      </c>
      <c r="D624" s="1">
        <v>1</v>
      </c>
      <c r="E624" s="1">
        <v>0</v>
      </c>
      <c r="F624" s="1">
        <v>24</v>
      </c>
      <c r="H624" s="1">
        <f>שבוע_בדילוג[[#This Row],[LengthofCycle]]+1</f>
        <v>25</v>
      </c>
      <c r="I624" s="1" t="str">
        <f>IF(IFERROR(LOOKUP(שבוע_בדילוג[[#This Row],[ClientID]],קביעויות[השבוע בדילוג]),FALSE)=שבוע_בדילוג[[#This Row],[ClientID]],1,"")</f>
        <v/>
      </c>
      <c r="J624" s="1" t="str">
        <f>IF(AND(שבוע_בדילוג[[#This Row],[CycleNumber]]&gt;1,OR(B625="",שבוע_בדילוג[[#This Row],[CycleNumber]]&gt;B623)),IF(OR(AND(שבוע_בדילוג[[#This Row],[LengthofCycle]]=29,F623=29),AND(שבוע_בדילוג[[#This Row],[LengthofCycle]]=36,F623=36)),1,""),"")</f>
        <v/>
      </c>
      <c r="K624" s="1" t="str">
        <f>IF(AND(שבוע_בדילוג[[#This Row],[וסת השבוע]]=1,J623=1,שבוע_בדילוג[[#This Row],[CycleNumber]]&gt;B623),1,"")</f>
        <v/>
      </c>
      <c r="L624" s="1" t="str">
        <f>IF(שבוע_בדילוג[[#This Row],[CycleNumber]]=1,"",IF(שבוע_בדילוג[[#This Row],[וסת השבוע]]=1,0,IF(L623="","",IF(L623=0,IF(שבוע_בדילוג[[#This Row],[LengthofCycle]]=29,0,1),IF(L623=1,IF(שבוע_בדילוג[[#This Row],[LengthofCycle]]+F623=29*2,0,2),IF(L623=2,IF(שבוע_בדילוג[[#This Row],[LengthofCycle]]+F623+F622=29*3,0,3),""))))))</f>
        <v/>
      </c>
      <c r="M624" s="1" t="str">
        <f>IF(שבוע_בדילוג[[#This Row],[וסת השבוע]]=1,IF(שבוע_בדילוג[[#This Row],[וסת השבוע וההפלגה ביחד]]=1,M623+1,0),IF(AND(שבוע_בדילוג[[#This Row],[CycleNumber]]&gt;B623,שבוע_בדילוג[[#This Row],[CycleNumber]]&gt;1),IF(שבוע_בדילוג[[#This Row],[וסת השבוע פעיל?]]&lt;&gt;"",M623+1,""),""))</f>
        <v/>
      </c>
      <c r="N624" s="1" t="str">
        <f>IF(שבוע_בדילוג[[#This Row],[וסת השבוע פעיל?2]]="","",IF(AND(שבוע_בדילוג[[#This Row],[וסת השבוע פעיל?]]&lt;&gt;"",שבוע_בדילוג[[#This Row],[CycleNumber]]&lt;B625,B625&lt;&gt;"",שבוע_בדילוג[[#This Row],[וסת השבוע פעיל?]]&lt;3),IF(L625=0,IF(AND(שבוע_בדילוג[[#This Row],[וסת השבוע פעיל?]]&gt;0,J625=1),0,1),0),""))</f>
        <v/>
      </c>
      <c r="O624" s="1" t="str">
        <f t="shared" si="60"/>
        <v/>
      </c>
      <c r="P624" s="1" t="str">
        <f>IF(AND(שבוע_בדילוג[[#This Row],[חיזוי - שבוע]]=1,K625=1),1,"")</f>
        <v/>
      </c>
      <c r="Q624" s="1" t="str">
        <f>IF(AND(שבוע_בדילוג[[#This Row],[וסת השבוע פעיל?]]&lt;3,OR(שבוע_בדילוג[[#This Row],[CycleNumber]]&gt;B625,B625="")),1,"")</f>
        <v/>
      </c>
      <c r="R624" s="1" t="str">
        <f>IF(AND(שבוע_בדילוג[[#This Row],[חיזוי - שבוע]]&lt;&gt;"",שבוע_בדילוג[[#This Row],[וסת השבוע פעיל?2]]=""),1,"")</f>
        <v/>
      </c>
      <c r="S624" s="1" t="str">
        <f>IF(שבוע_בדילוג[[#This Row],[האישה קבעה וסת שבוע בדילוג?]]=1,IF(שבוע_בדילוג[[#This Row],[וסת השבוע פעיל?]]&lt;3,1,0),"")</f>
        <v/>
      </c>
      <c r="T6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4" s="1">
        <f t="shared" si="61"/>
        <v>0</v>
      </c>
      <c r="V624" s="1">
        <f t="shared" si="62"/>
        <v>0</v>
      </c>
      <c r="W624" s="1">
        <f t="shared" si="63"/>
        <v>0</v>
      </c>
      <c r="X624" s="1" t="str">
        <f>IF(שבוע_בדילוג[[#This Row],[3 הפלגות זהות]]="","",IF(שבוע_בדילוג[[#This Row],[3 הפלגות זהות]]=1,שבוע_בדילוג[[#This Row],[LengthofCycle]],X623))</f>
        <v/>
      </c>
      <c r="Z624" s="1" t="str">
        <f>IF(OR(שבוע_בדילוג[[#This Row],[הווסת פעיל?]]=0,שבוע_בדילוג[[#This Row],[הווסת פעיל?]]=""),"",SUM(Z623,שבוע_בדילוג[[#This Row],[הווסת פעיל?]]))</f>
        <v/>
      </c>
      <c r="AA624" s="1" t="str">
        <f>IF(AND(שבוע_בדילוג[[#This Row],[כמה מחזורים עד עקירה]]&lt;&gt;"",Z625=""),שבוע_בדילוג[[#This Row],[כמה מחזורים עד עקירה]],"")</f>
        <v/>
      </c>
      <c r="AB624" s="1" t="str">
        <f>IF(AND(שבוע_בדילוג[[#This Row],[הווסת פעיל?]]=1,שבוע_בדילוג[[#This Row],[וסת קבוע אחרון]]&lt;&gt;X623),שבוע_בדילוג[[#This Row],[וסת קבוע אחרון]],"")</f>
        <v/>
      </c>
      <c r="AC624" s="1" t="str">
        <f>IF(AND(שבוע_בדילוג[[#This Row],[הווסת פעיל?]]=1,Y623=0,שבוע_בדילוג[[#This Row],[וסת קבוע אחרון]]=X623),שבוע_בדילוג[[#This Row],[וסת קבוע אחרון]],"")</f>
        <v/>
      </c>
      <c r="AD624" s="1" t="str">
        <f>IF(AND(שבוע_בדילוג[[#This Row],[הווסת פעיל?]]=1,Y623=0,שבוע_בדילוג[[#This Row],[וסת קבוע אחרון]]&lt;&gt;X623),1,"")</f>
        <v/>
      </c>
      <c r="AE624" s="1" t="str">
        <f>IF(AND(שבוע_בדילוג[[#This Row],[הווסת פעיל?]]&lt;&gt;"",B625=1),שבוע_בדילוג[[#This Row],[CycleNumber]],"")</f>
        <v/>
      </c>
      <c r="AF624" s="1" t="str">
        <f>IF(AND(שבוע_בדילוג[[#This Row],[הווסת פעיל?]]&lt;&gt;"",Y623=""),שבוע_בדילוג[[#This Row],[CycleNumber]],"")</f>
        <v/>
      </c>
      <c r="AG624" s="1" t="str">
        <f>IF(B625=1,"",IF(שבוע_בדילוג[[#This Row],[הווסת פעיל?]]=1,IF(שבוע_בדילוג[[#This Row],[וסת קבוע אחרון]]=F625,1,0),""))</f>
        <v/>
      </c>
      <c r="AH624" s="1" t="str">
        <f>IF(B625=1,"",IF(שבוע_בדילוג[[#This Row],[הווסת פעיל?]]=1,IF(OR(שבוע_בדילוג[[#This Row],[וסת קבוע אחרון]]=F625,F625=שבוע_בדילוג[[#This Row],[LengthofCycle]]),1,0),""))</f>
        <v/>
      </c>
      <c r="AI624" s="1" t="str">
        <f>IF(B625=1,"",IF(שבוע_בדילוג[[#This Row],[הווסת פעיל?]]=1,IF(OR(שבוע_בדילוג[[#This Row],[וסת קבוע אחרון]]=F625,F625=שבוע_בדילוג[[#This Row],[LengthofCycle]],AND(שבוע_בדילוג[[#This Row],[LengthofCycle]]&lt;&gt;שבוע_בדילוג[[#This Row],[וסת קבוע אחרון]],OR(F625=28,F625=29))),1,0),""))</f>
        <v/>
      </c>
      <c r="AJ624" s="1" t="str">
        <f>IF(AND(שבוע_בדילוג[[#This Row],[הווסת פעיל?]]=1,B625=1),1,"")</f>
        <v/>
      </c>
      <c r="AK624" s="4">
        <f>IF(AND(שבוע_בדילוג[[#This Row],[הווסת פעיל?]]&lt;&gt;1,B625&lt;&gt;1,B625&lt;&gt;""),IF(שבוע_בדילוג[[#This Row],[LengthofCycle]]=F625,1,0),"")</f>
        <v>0</v>
      </c>
      <c r="AL624" s="4">
        <f>IF(AND(שבוע_בדילוג[[#This Row],[הווסת פעיל?]]&lt;&gt;1,B625&lt;&gt;1,B625&lt;&gt;""),IF(OR(שבוע_בדילוג[[#This Row],[LengthofCycle]]=F625,F625=29),1,0),"")</f>
        <v>0</v>
      </c>
      <c r="AM624" s="4">
        <f>IF(AND(שבוע_בדילוג[[#This Row],[הווסת פעיל?]]&lt;&gt;1,B625&lt;&gt;1,B625&lt;&gt;""),IF(OR(שבוע_בדילוג[[#This Row],[LengthofCycle]]=F625,F625=29,F625=28),1,0),"")</f>
        <v>0</v>
      </c>
    </row>
    <row r="625" spans="1:39" x14ac:dyDescent="0.25">
      <c r="A625" s="1" t="s">
        <v>109</v>
      </c>
      <c r="B625" s="1">
        <v>13</v>
      </c>
      <c r="C625" s="1">
        <v>1</v>
      </c>
      <c r="D625" s="1">
        <v>1</v>
      </c>
      <c r="E625" s="1">
        <v>0</v>
      </c>
      <c r="F625" s="1">
        <v>26</v>
      </c>
      <c r="H625" s="1">
        <f>שבוע_בדילוג[[#This Row],[LengthofCycle]]+1</f>
        <v>27</v>
      </c>
      <c r="I625" s="1" t="str">
        <f>IF(IFERROR(LOOKUP(שבוע_בדילוג[[#This Row],[ClientID]],קביעויות[השבוע בדילוג]),FALSE)=שבוע_בדילוג[[#This Row],[ClientID]],1,"")</f>
        <v/>
      </c>
      <c r="J625" s="1" t="str">
        <f>IF(AND(שבוע_בדילוג[[#This Row],[CycleNumber]]&gt;1,OR(B626="",שבוע_בדילוג[[#This Row],[CycleNumber]]&gt;B624)),IF(OR(AND(שבוע_בדילוג[[#This Row],[LengthofCycle]]=29,F624=29),AND(שבוע_בדילוג[[#This Row],[LengthofCycle]]=36,F624=36)),1,""),"")</f>
        <v/>
      </c>
      <c r="K625" s="1" t="str">
        <f>IF(AND(שבוע_בדילוג[[#This Row],[וסת השבוע]]=1,J624=1,שבוע_בדילוג[[#This Row],[CycleNumber]]&gt;B624),1,"")</f>
        <v/>
      </c>
      <c r="L625" s="1" t="str">
        <f>IF(שבוע_בדילוג[[#This Row],[CycleNumber]]=1,"",IF(שבוע_בדילוג[[#This Row],[וסת השבוע]]=1,0,IF(L624="","",IF(L624=0,IF(שבוע_בדילוג[[#This Row],[LengthofCycle]]=29,0,1),IF(L624=1,IF(שבוע_בדילוג[[#This Row],[LengthofCycle]]+F624=29*2,0,2),IF(L624=2,IF(שבוע_בדילוג[[#This Row],[LengthofCycle]]+F624+F623=29*3,0,3),""))))))</f>
        <v/>
      </c>
      <c r="M625" s="1" t="str">
        <f>IF(שבוע_בדילוג[[#This Row],[וסת השבוע]]=1,IF(שבוע_בדילוג[[#This Row],[וסת השבוע וההפלגה ביחד]]=1,M624+1,0),IF(AND(שבוע_בדילוג[[#This Row],[CycleNumber]]&gt;B624,שבוע_בדילוג[[#This Row],[CycleNumber]]&gt;1),IF(שבוע_בדילוג[[#This Row],[וסת השבוע פעיל?]]&lt;&gt;"",M624+1,""),""))</f>
        <v/>
      </c>
      <c r="N625" s="1" t="str">
        <f>IF(שבוע_בדילוג[[#This Row],[וסת השבוע פעיל?2]]="","",IF(AND(שבוע_בדילוג[[#This Row],[וסת השבוע פעיל?]]&lt;&gt;"",שבוע_בדילוג[[#This Row],[CycleNumber]]&lt;B626,B626&lt;&gt;"",שבוע_בדילוג[[#This Row],[וסת השבוע פעיל?]]&lt;3),IF(L626=0,IF(AND(שבוע_בדילוג[[#This Row],[וסת השבוע פעיל?]]&gt;0,J626=1),0,1),0),""))</f>
        <v/>
      </c>
      <c r="O625" s="1" t="str">
        <f t="shared" si="60"/>
        <v/>
      </c>
      <c r="P625" s="1" t="str">
        <f>IF(AND(שבוע_בדילוג[[#This Row],[חיזוי - שבוע]]=1,K626=1),1,"")</f>
        <v/>
      </c>
      <c r="Q625" s="1" t="str">
        <f>IF(AND(שבוע_בדילוג[[#This Row],[וסת השבוע פעיל?]]&lt;3,OR(שבוע_בדילוג[[#This Row],[CycleNumber]]&gt;B626,B626="")),1,"")</f>
        <v/>
      </c>
      <c r="R625" s="1" t="str">
        <f>IF(AND(שבוע_בדילוג[[#This Row],[חיזוי - שבוע]]&lt;&gt;"",שבוע_בדילוג[[#This Row],[וסת השבוע פעיל?2]]=""),1,"")</f>
        <v/>
      </c>
      <c r="S625" s="1" t="str">
        <f>IF(שבוע_בדילוג[[#This Row],[האישה קבעה וסת שבוע בדילוג?]]=1,IF(שבוע_בדילוג[[#This Row],[וסת השבוע פעיל?]]&lt;3,1,0),"")</f>
        <v/>
      </c>
      <c r="T6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5" s="1">
        <f t="shared" si="61"/>
        <v>0</v>
      </c>
      <c r="V625" s="1">
        <f t="shared" si="62"/>
        <v>0</v>
      </c>
      <c r="W625" s="1">
        <f t="shared" si="63"/>
        <v>0</v>
      </c>
      <c r="X625" s="1" t="str">
        <f>IF(שבוע_בדילוג[[#This Row],[3 הפלגות זהות]]="","",IF(שבוע_בדילוג[[#This Row],[3 הפלגות זהות]]=1,שבוע_בדילוג[[#This Row],[LengthofCycle]],X624))</f>
        <v/>
      </c>
      <c r="Z625" s="1" t="str">
        <f>IF(OR(שבוע_בדילוג[[#This Row],[הווסת פעיל?]]=0,שבוע_בדילוג[[#This Row],[הווסת פעיל?]]=""),"",SUM(Z624,שבוע_בדילוג[[#This Row],[הווסת פעיל?]]))</f>
        <v/>
      </c>
      <c r="AA625" s="1" t="str">
        <f>IF(AND(שבוע_בדילוג[[#This Row],[כמה מחזורים עד עקירה]]&lt;&gt;"",Z626=""),שבוע_בדילוג[[#This Row],[כמה מחזורים עד עקירה]],"")</f>
        <v/>
      </c>
      <c r="AB625" s="1" t="str">
        <f>IF(AND(שבוע_בדילוג[[#This Row],[הווסת פעיל?]]=1,שבוע_בדילוג[[#This Row],[וסת קבוע אחרון]]&lt;&gt;X624),שבוע_בדילוג[[#This Row],[וסת קבוע אחרון]],"")</f>
        <v/>
      </c>
      <c r="AC625" s="1" t="str">
        <f>IF(AND(שבוע_בדילוג[[#This Row],[הווסת פעיל?]]=1,Y624=0,שבוע_בדילוג[[#This Row],[וסת קבוע אחרון]]=X624),שבוע_בדילוג[[#This Row],[וסת קבוע אחרון]],"")</f>
        <v/>
      </c>
      <c r="AD625" s="1" t="str">
        <f>IF(AND(שבוע_בדילוג[[#This Row],[הווסת פעיל?]]=1,Y624=0,שבוע_בדילוג[[#This Row],[וסת קבוע אחרון]]&lt;&gt;X624),1,"")</f>
        <v/>
      </c>
      <c r="AE625" s="1" t="str">
        <f>IF(AND(שבוע_בדילוג[[#This Row],[הווסת פעיל?]]&lt;&gt;"",B626=1),שבוע_בדילוג[[#This Row],[CycleNumber]],"")</f>
        <v/>
      </c>
      <c r="AF625" s="1" t="str">
        <f>IF(AND(שבוע_בדילוג[[#This Row],[הווסת פעיל?]]&lt;&gt;"",Y624=""),שבוע_בדילוג[[#This Row],[CycleNumber]],"")</f>
        <v/>
      </c>
      <c r="AG625" s="1" t="str">
        <f>IF(B626=1,"",IF(שבוע_בדילוג[[#This Row],[הווסת פעיל?]]=1,IF(שבוע_בדילוג[[#This Row],[וסת קבוע אחרון]]=F626,1,0),""))</f>
        <v/>
      </c>
      <c r="AH625" s="1" t="str">
        <f>IF(B626=1,"",IF(שבוע_בדילוג[[#This Row],[הווסת פעיל?]]=1,IF(OR(שבוע_בדילוג[[#This Row],[וסת קבוע אחרון]]=F626,F626=שבוע_בדילוג[[#This Row],[LengthofCycle]]),1,0),""))</f>
        <v/>
      </c>
      <c r="AI625" s="1" t="str">
        <f>IF(B626=1,"",IF(שבוע_בדילוג[[#This Row],[הווסת פעיל?]]=1,IF(OR(שבוע_בדילוג[[#This Row],[וסת קבוע אחרון]]=F626,F626=שבוע_בדילוג[[#This Row],[LengthofCycle]],AND(שבוע_בדילוג[[#This Row],[LengthofCycle]]&lt;&gt;שבוע_בדילוג[[#This Row],[וסת קבוע אחרון]],OR(F626=28,F626=29))),1,0),""))</f>
        <v/>
      </c>
      <c r="AJ625" s="1" t="str">
        <f>IF(AND(שבוע_בדילוג[[#This Row],[הווסת פעיל?]]=1,B626=1),1,"")</f>
        <v/>
      </c>
      <c r="AK625" s="4">
        <f>IF(AND(שבוע_בדילוג[[#This Row],[הווסת פעיל?]]&lt;&gt;1,B626&lt;&gt;1,B626&lt;&gt;""),IF(שבוע_בדילוג[[#This Row],[LengthofCycle]]=F626,1,0),"")</f>
        <v>0</v>
      </c>
      <c r="AL625" s="4">
        <f>IF(AND(שבוע_בדילוג[[#This Row],[הווסת פעיל?]]&lt;&gt;1,B626&lt;&gt;1,B626&lt;&gt;""),IF(OR(שבוע_בדילוג[[#This Row],[LengthofCycle]]=F626,F626=29),1,0),"")</f>
        <v>1</v>
      </c>
      <c r="AM625" s="4">
        <f>IF(AND(שבוע_בדילוג[[#This Row],[הווסת פעיל?]]&lt;&gt;1,B626&lt;&gt;1,B626&lt;&gt;""),IF(OR(שבוע_בדילוג[[#This Row],[LengthofCycle]]=F626,F626=29,F626=28),1,0),"")</f>
        <v>1</v>
      </c>
    </row>
    <row r="626" spans="1:39" x14ac:dyDescent="0.25">
      <c r="A626" s="1" t="s">
        <v>109</v>
      </c>
      <c r="B626" s="1">
        <v>14</v>
      </c>
      <c r="C626" s="1">
        <v>1</v>
      </c>
      <c r="D626" s="1">
        <v>1</v>
      </c>
      <c r="E626" s="1">
        <v>0</v>
      </c>
      <c r="F626" s="1">
        <v>29</v>
      </c>
      <c r="H626" s="1">
        <f>שבוע_בדילוג[[#This Row],[LengthofCycle]]+1</f>
        <v>30</v>
      </c>
      <c r="I626" s="1" t="str">
        <f>IF(IFERROR(LOOKUP(שבוע_בדילוג[[#This Row],[ClientID]],קביעויות[השבוע בדילוג]),FALSE)=שבוע_בדילוג[[#This Row],[ClientID]],1,"")</f>
        <v/>
      </c>
      <c r="J626" s="1" t="str">
        <f>IF(AND(שבוע_בדילוג[[#This Row],[CycleNumber]]&gt;1,OR(B627="",שבוע_בדילוג[[#This Row],[CycleNumber]]&gt;B625)),IF(OR(AND(שבוע_בדילוג[[#This Row],[LengthofCycle]]=29,F625=29),AND(שבוע_בדילוג[[#This Row],[LengthofCycle]]=36,F625=36)),1,""),"")</f>
        <v/>
      </c>
      <c r="K626" s="1" t="str">
        <f>IF(AND(שבוע_בדילוג[[#This Row],[וסת השבוע]]=1,J625=1,שבוע_בדילוג[[#This Row],[CycleNumber]]&gt;B625),1,"")</f>
        <v/>
      </c>
      <c r="L626" s="1" t="str">
        <f>IF(שבוע_בדילוג[[#This Row],[CycleNumber]]=1,"",IF(שבוע_בדילוג[[#This Row],[וסת השבוע]]=1,0,IF(L625="","",IF(L625=0,IF(שבוע_בדילוג[[#This Row],[LengthofCycle]]=29,0,1),IF(L625=1,IF(שבוע_בדילוג[[#This Row],[LengthofCycle]]+F625=29*2,0,2),IF(L625=2,IF(שבוע_בדילוג[[#This Row],[LengthofCycle]]+F625+F624=29*3,0,3),""))))))</f>
        <v/>
      </c>
      <c r="M626" s="1" t="str">
        <f>IF(שבוע_בדילוג[[#This Row],[וסת השבוע]]=1,IF(שבוע_בדילוג[[#This Row],[וסת השבוע וההפלגה ביחד]]=1,M625+1,0),IF(AND(שבוע_בדילוג[[#This Row],[CycleNumber]]&gt;B625,שבוע_בדילוג[[#This Row],[CycleNumber]]&gt;1),IF(שבוע_בדילוג[[#This Row],[וסת השבוע פעיל?]]&lt;&gt;"",M625+1,""),""))</f>
        <v/>
      </c>
      <c r="N626" s="1" t="str">
        <f>IF(שבוע_בדילוג[[#This Row],[וסת השבוע פעיל?2]]="","",IF(AND(שבוע_בדילוג[[#This Row],[וסת השבוע פעיל?]]&lt;&gt;"",שבוע_בדילוג[[#This Row],[CycleNumber]]&lt;B627,B627&lt;&gt;"",שבוע_בדילוג[[#This Row],[וסת השבוע פעיל?]]&lt;3),IF(L627=0,IF(AND(שבוע_בדילוג[[#This Row],[וסת השבוע פעיל?]]&gt;0,J627=1),0,1),0),""))</f>
        <v/>
      </c>
      <c r="O626" s="1" t="str">
        <f t="shared" si="60"/>
        <v/>
      </c>
      <c r="P626" s="1" t="str">
        <f>IF(AND(שבוע_בדילוג[[#This Row],[חיזוי - שבוע]]=1,K627=1),1,"")</f>
        <v/>
      </c>
      <c r="Q626" s="1" t="str">
        <f>IF(AND(שבוע_בדילוג[[#This Row],[וסת השבוע פעיל?]]&lt;3,OR(שבוע_בדילוג[[#This Row],[CycleNumber]]&gt;B627,B627="")),1,"")</f>
        <v/>
      </c>
      <c r="R626" s="1" t="str">
        <f>IF(AND(שבוע_בדילוג[[#This Row],[חיזוי - שבוע]]&lt;&gt;"",שבוע_בדילוג[[#This Row],[וסת השבוע פעיל?2]]=""),1,"")</f>
        <v/>
      </c>
      <c r="S626" s="1" t="str">
        <f>IF(שבוע_בדילוג[[#This Row],[האישה קבעה וסת שבוע בדילוג?]]=1,IF(שבוע_בדילוג[[#This Row],[וסת השבוע פעיל?]]&lt;3,1,0),"")</f>
        <v/>
      </c>
      <c r="T6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6" s="1">
        <f t="shared" si="61"/>
        <v>0</v>
      </c>
      <c r="V626" s="1">
        <f t="shared" si="62"/>
        <v>0</v>
      </c>
      <c r="W626" s="1">
        <f t="shared" si="63"/>
        <v>0</v>
      </c>
      <c r="X626" s="1" t="str">
        <f>IF(שבוע_בדילוג[[#This Row],[3 הפלגות זהות]]="","",IF(שבוע_בדילוג[[#This Row],[3 הפלגות זהות]]=1,שבוע_בדילוג[[#This Row],[LengthofCycle]],X625))</f>
        <v/>
      </c>
      <c r="Z626" s="1" t="str">
        <f>IF(OR(שבוע_בדילוג[[#This Row],[הווסת פעיל?]]=0,שבוע_בדילוג[[#This Row],[הווסת פעיל?]]=""),"",SUM(Z625,שבוע_בדילוג[[#This Row],[הווסת פעיל?]]))</f>
        <v/>
      </c>
      <c r="AA626" s="1" t="str">
        <f>IF(AND(שבוע_בדילוג[[#This Row],[כמה מחזורים עד עקירה]]&lt;&gt;"",Z627=""),שבוע_בדילוג[[#This Row],[כמה מחזורים עד עקירה]],"")</f>
        <v/>
      </c>
      <c r="AB626" s="1" t="str">
        <f>IF(AND(שבוע_בדילוג[[#This Row],[הווסת פעיל?]]=1,שבוע_בדילוג[[#This Row],[וסת קבוע אחרון]]&lt;&gt;X625),שבוע_בדילוג[[#This Row],[וסת קבוע אחרון]],"")</f>
        <v/>
      </c>
      <c r="AC626" s="1" t="str">
        <f>IF(AND(שבוע_בדילוג[[#This Row],[הווסת פעיל?]]=1,Y625=0,שבוע_בדילוג[[#This Row],[וסת קבוע אחרון]]=X625),שבוע_בדילוג[[#This Row],[וסת קבוע אחרון]],"")</f>
        <v/>
      </c>
      <c r="AD626" s="1" t="str">
        <f>IF(AND(שבוע_בדילוג[[#This Row],[הווסת פעיל?]]=1,Y625=0,שבוע_בדילוג[[#This Row],[וסת קבוע אחרון]]&lt;&gt;X625),1,"")</f>
        <v/>
      </c>
      <c r="AE626" s="1" t="str">
        <f>IF(AND(שבוע_בדילוג[[#This Row],[הווסת פעיל?]]&lt;&gt;"",B627=1),שבוע_בדילוג[[#This Row],[CycleNumber]],"")</f>
        <v/>
      </c>
      <c r="AF626" s="1" t="str">
        <f>IF(AND(שבוע_בדילוג[[#This Row],[הווסת פעיל?]]&lt;&gt;"",Y625=""),שבוע_בדילוג[[#This Row],[CycleNumber]],"")</f>
        <v/>
      </c>
      <c r="AG626" s="1" t="str">
        <f>IF(B627=1,"",IF(שבוע_בדילוג[[#This Row],[הווסת פעיל?]]=1,IF(שבוע_בדילוג[[#This Row],[וסת קבוע אחרון]]=F627,1,0),""))</f>
        <v/>
      </c>
      <c r="AH626" s="1" t="str">
        <f>IF(B627=1,"",IF(שבוע_בדילוג[[#This Row],[הווסת פעיל?]]=1,IF(OR(שבוע_בדילוג[[#This Row],[וסת קבוע אחרון]]=F627,F627=שבוע_בדילוג[[#This Row],[LengthofCycle]]),1,0),""))</f>
        <v/>
      </c>
      <c r="AI626" s="1" t="str">
        <f>IF(B627=1,"",IF(שבוע_בדילוג[[#This Row],[הווסת פעיל?]]=1,IF(OR(שבוע_בדילוג[[#This Row],[וסת קבוע אחרון]]=F627,F627=שבוע_בדילוג[[#This Row],[LengthofCycle]],AND(שבוע_בדילוג[[#This Row],[LengthofCycle]]&lt;&gt;שבוע_בדילוג[[#This Row],[וסת קבוע אחרון]],OR(F627=28,F627=29))),1,0),""))</f>
        <v/>
      </c>
      <c r="AJ626" s="1" t="str">
        <f>IF(AND(שבוע_בדילוג[[#This Row],[הווסת פעיל?]]=1,B627=1),1,"")</f>
        <v/>
      </c>
      <c r="AK626" s="4" t="str">
        <f>IF(AND(שבוע_בדילוג[[#This Row],[הווסת פעיל?]]&lt;&gt;1,B627&lt;&gt;1,B627&lt;&gt;""),IF(שבוע_בדילוג[[#This Row],[LengthofCycle]]=F627,1,0),"")</f>
        <v/>
      </c>
      <c r="AL626" s="4" t="str">
        <f>IF(AND(שבוע_בדילוג[[#This Row],[הווסת פעיל?]]&lt;&gt;1,B627&lt;&gt;1,B627&lt;&gt;""),IF(OR(שבוע_בדילוג[[#This Row],[LengthofCycle]]=F627,F627=29),1,0),"")</f>
        <v/>
      </c>
      <c r="AM626" s="4" t="str">
        <f>IF(AND(שבוע_בדילוג[[#This Row],[הווסת פעיל?]]&lt;&gt;1,B627&lt;&gt;1,B627&lt;&gt;""),IF(OR(שבוע_בדילוג[[#This Row],[LengthofCycle]]=F627,F627=29,F627=28),1,0),"")</f>
        <v/>
      </c>
    </row>
    <row r="627" spans="1:39" x14ac:dyDescent="0.25">
      <c r="A627" s="1" t="s">
        <v>110</v>
      </c>
      <c r="B627" s="1">
        <v>1</v>
      </c>
      <c r="C627" s="1">
        <v>1</v>
      </c>
      <c r="D627" s="1">
        <v>1</v>
      </c>
      <c r="E627" s="1">
        <v>0</v>
      </c>
      <c r="F627" s="1">
        <v>27</v>
      </c>
      <c r="H627" s="1">
        <f>שבוע_בדילוג[[#This Row],[LengthofCycle]]+1</f>
        <v>28</v>
      </c>
      <c r="I627" s="1" t="str">
        <f>IF(IFERROR(LOOKUP(שבוע_בדילוג[[#This Row],[ClientID]],קביעויות[השבוע בדילוג]),FALSE)=שבוע_בדילוג[[#This Row],[ClientID]],1,"")</f>
        <v/>
      </c>
      <c r="J627" s="1" t="str">
        <f>IF(AND(שבוע_בדילוג[[#This Row],[CycleNumber]]&gt;1,OR(B628="",שבוע_בדילוג[[#This Row],[CycleNumber]]&gt;B626)),IF(OR(AND(שבוע_בדילוג[[#This Row],[LengthofCycle]]=29,F626=29),AND(שבוע_בדילוג[[#This Row],[LengthofCycle]]=36,F626=36)),1,""),"")</f>
        <v/>
      </c>
      <c r="K627" s="1" t="str">
        <f>IF(AND(שבוע_בדילוג[[#This Row],[וסת השבוע]]=1,J626=1,שבוע_בדילוג[[#This Row],[CycleNumber]]&gt;B626),1,"")</f>
        <v/>
      </c>
      <c r="L627" s="1" t="str">
        <f>IF(שבוע_בדילוג[[#This Row],[CycleNumber]]=1,"",IF(שבוע_בדילוג[[#This Row],[וסת השבוע]]=1,0,IF(L626="","",IF(L626=0,IF(שבוע_בדילוג[[#This Row],[LengthofCycle]]=29,0,1),IF(L626=1,IF(שבוע_בדילוג[[#This Row],[LengthofCycle]]+F626=29*2,0,2),IF(L626=2,IF(שבוע_בדילוג[[#This Row],[LengthofCycle]]+F626+F625=29*3,0,3),""))))))</f>
        <v/>
      </c>
      <c r="M627" s="1" t="str">
        <f>IF(שבוע_בדילוג[[#This Row],[וסת השבוע]]=1,IF(שבוע_בדילוג[[#This Row],[וסת השבוע וההפלגה ביחד]]=1,M626+1,0),IF(AND(שבוע_בדילוג[[#This Row],[CycleNumber]]&gt;B626,שבוע_בדילוג[[#This Row],[CycleNumber]]&gt;1),IF(שבוע_בדילוג[[#This Row],[וסת השבוע פעיל?]]&lt;&gt;"",M626+1,""),""))</f>
        <v/>
      </c>
      <c r="N627" s="1" t="str">
        <f>IF(שבוע_בדילוג[[#This Row],[וסת השבוע פעיל?2]]="","",IF(AND(שבוע_בדילוג[[#This Row],[וסת השבוע פעיל?]]&lt;&gt;"",שבוע_בדילוג[[#This Row],[CycleNumber]]&lt;B628,B628&lt;&gt;"",שבוע_בדילוג[[#This Row],[וסת השבוע פעיל?]]&lt;3),IF(L628=0,IF(AND(שבוע_בדילוג[[#This Row],[וסת השבוע פעיל?]]&gt;0,J628=1),0,1),0),""))</f>
        <v/>
      </c>
      <c r="O627" s="1" t="str">
        <f t="shared" si="60"/>
        <v/>
      </c>
      <c r="P627" s="1" t="str">
        <f>IF(AND(שבוע_בדילוג[[#This Row],[חיזוי - שבוע]]=1,K628=1),1,"")</f>
        <v/>
      </c>
      <c r="Q627" s="1" t="str">
        <f>IF(AND(שבוע_בדילוג[[#This Row],[וסת השבוע פעיל?]]&lt;3,OR(שבוע_בדילוג[[#This Row],[CycleNumber]]&gt;B628,B628="")),1,"")</f>
        <v/>
      </c>
      <c r="R627" s="1" t="str">
        <f>IF(AND(שבוע_בדילוג[[#This Row],[חיזוי - שבוע]]&lt;&gt;"",שבוע_בדילוג[[#This Row],[וסת השבוע פעיל?2]]=""),1,"")</f>
        <v/>
      </c>
      <c r="S627" s="1" t="str">
        <f>IF(שבוע_בדילוג[[#This Row],[האישה קבעה וסת שבוע בדילוג?]]=1,IF(שבוע_בדילוג[[#This Row],[וסת השבוע פעיל?]]&lt;3,1,0),"")</f>
        <v/>
      </c>
      <c r="T6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7" s="1" t="str">
        <f t="shared" si="61"/>
        <v/>
      </c>
      <c r="V627" s="1" t="str">
        <f t="shared" si="62"/>
        <v/>
      </c>
      <c r="W627" s="1" t="str">
        <f t="shared" si="63"/>
        <v/>
      </c>
      <c r="X627" s="1" t="str">
        <f>IF(שבוע_בדילוג[[#This Row],[3 הפלגות זהות]]="","",IF(שבוע_בדילוג[[#This Row],[3 הפלגות זהות]]=1,שבוע_בדילוג[[#This Row],[LengthofCycle]],X626))</f>
        <v/>
      </c>
      <c r="Z627" s="1" t="str">
        <f>IF(OR(שבוע_בדילוג[[#This Row],[הווסת פעיל?]]=0,שבוע_בדילוג[[#This Row],[הווסת פעיל?]]=""),"",SUM(Z626,שבוע_בדילוג[[#This Row],[הווסת פעיל?]]))</f>
        <v/>
      </c>
      <c r="AA627" s="1" t="str">
        <f>IF(AND(שבוע_בדילוג[[#This Row],[כמה מחזורים עד עקירה]]&lt;&gt;"",Z628=""),שבוע_בדילוג[[#This Row],[כמה מחזורים עד עקירה]],"")</f>
        <v/>
      </c>
      <c r="AB627" s="1" t="str">
        <f>IF(AND(שבוע_בדילוג[[#This Row],[הווסת פעיל?]]=1,שבוע_בדילוג[[#This Row],[וסת קבוע אחרון]]&lt;&gt;X626),שבוע_בדילוג[[#This Row],[וסת קבוע אחרון]],"")</f>
        <v/>
      </c>
      <c r="AC627" s="1" t="str">
        <f>IF(AND(שבוע_בדילוג[[#This Row],[הווסת פעיל?]]=1,Y626=0,שבוע_בדילוג[[#This Row],[וסת קבוע אחרון]]=X626),שבוע_בדילוג[[#This Row],[וסת קבוע אחרון]],"")</f>
        <v/>
      </c>
      <c r="AD627" s="1" t="str">
        <f>IF(AND(שבוע_בדילוג[[#This Row],[הווסת פעיל?]]=1,Y626=0,שבוע_בדילוג[[#This Row],[וסת קבוע אחרון]]&lt;&gt;X626),1,"")</f>
        <v/>
      </c>
      <c r="AE627" s="1" t="str">
        <f>IF(AND(שבוע_בדילוג[[#This Row],[הווסת פעיל?]]&lt;&gt;"",B628=1),שבוע_בדילוג[[#This Row],[CycleNumber]],"")</f>
        <v/>
      </c>
      <c r="AF627" s="1" t="str">
        <f>IF(AND(שבוע_בדילוג[[#This Row],[הווסת פעיל?]]&lt;&gt;"",Y626=""),שבוע_בדילוג[[#This Row],[CycleNumber]],"")</f>
        <v/>
      </c>
      <c r="AG627" s="1" t="str">
        <f>IF(B628=1,"",IF(שבוע_בדילוג[[#This Row],[הווסת פעיל?]]=1,IF(שבוע_בדילוג[[#This Row],[וסת קבוע אחרון]]=F628,1,0),""))</f>
        <v/>
      </c>
      <c r="AH627" s="1" t="str">
        <f>IF(B628=1,"",IF(שבוע_בדילוג[[#This Row],[הווסת פעיל?]]=1,IF(OR(שבוע_בדילוג[[#This Row],[וסת קבוע אחרון]]=F628,F628=שבוע_בדילוג[[#This Row],[LengthofCycle]]),1,0),""))</f>
        <v/>
      </c>
      <c r="AI627" s="1" t="str">
        <f>IF(B628=1,"",IF(שבוע_בדילוג[[#This Row],[הווסת פעיל?]]=1,IF(OR(שבוע_בדילוג[[#This Row],[וסת קבוע אחרון]]=F628,F628=שבוע_בדילוג[[#This Row],[LengthofCycle]],AND(שבוע_בדילוג[[#This Row],[LengthofCycle]]&lt;&gt;שבוע_בדילוג[[#This Row],[וסת קבוע אחרון]],OR(F628=28,F628=29))),1,0),""))</f>
        <v/>
      </c>
      <c r="AJ627" s="1" t="str">
        <f>IF(AND(שבוע_בדילוג[[#This Row],[הווסת פעיל?]]=1,B628=1),1,"")</f>
        <v/>
      </c>
      <c r="AK627" s="4">
        <f>IF(AND(שבוע_בדילוג[[#This Row],[הווסת פעיל?]]&lt;&gt;1,B628&lt;&gt;1,B628&lt;&gt;""),IF(שבוע_בדילוג[[#This Row],[LengthofCycle]]=F628,1,0),"")</f>
        <v>0</v>
      </c>
      <c r="AL627" s="4">
        <f>IF(AND(שבוע_בדילוג[[#This Row],[הווסת פעיל?]]&lt;&gt;1,B628&lt;&gt;1,B628&lt;&gt;""),IF(OR(שבוע_בדילוג[[#This Row],[LengthofCycle]]=F628,F628=29),1,0),"")</f>
        <v>0</v>
      </c>
      <c r="AM627" s="4">
        <f>IF(AND(שבוע_בדילוג[[#This Row],[הווסת פעיל?]]&lt;&gt;1,B628&lt;&gt;1,B628&lt;&gt;""),IF(OR(שבוע_בדילוג[[#This Row],[LengthofCycle]]=F628,F628=29,F628=28),1,0),"")</f>
        <v>0</v>
      </c>
    </row>
    <row r="628" spans="1:39" x14ac:dyDescent="0.25">
      <c r="A628" s="1" t="s">
        <v>110</v>
      </c>
      <c r="B628" s="1">
        <v>2</v>
      </c>
      <c r="C628" s="1">
        <v>1</v>
      </c>
      <c r="D628" s="1">
        <v>1</v>
      </c>
      <c r="E628" s="1">
        <v>0</v>
      </c>
      <c r="F628" s="1">
        <v>26</v>
      </c>
      <c r="H628" s="1">
        <f>שבוע_בדילוג[[#This Row],[LengthofCycle]]+1</f>
        <v>27</v>
      </c>
      <c r="I628" s="1" t="str">
        <f>IF(IFERROR(LOOKUP(שבוע_בדילוג[[#This Row],[ClientID]],קביעויות[השבוע בדילוג]),FALSE)=שבוע_בדילוג[[#This Row],[ClientID]],1,"")</f>
        <v/>
      </c>
      <c r="J628" s="1" t="str">
        <f>IF(AND(שבוע_בדילוג[[#This Row],[CycleNumber]]&gt;1,OR(B629="",שבוע_בדילוג[[#This Row],[CycleNumber]]&gt;B627)),IF(OR(AND(שבוע_בדילוג[[#This Row],[LengthofCycle]]=29,F627=29),AND(שבוע_בדילוג[[#This Row],[LengthofCycle]]=36,F627=36)),1,""),"")</f>
        <v/>
      </c>
      <c r="K628" s="1" t="str">
        <f>IF(AND(שבוע_בדילוג[[#This Row],[וסת השבוע]]=1,J627=1,שבוע_בדילוג[[#This Row],[CycleNumber]]&gt;B627),1,"")</f>
        <v/>
      </c>
      <c r="L628" s="1" t="str">
        <f>IF(שבוע_בדילוג[[#This Row],[CycleNumber]]=1,"",IF(שבוע_בדילוג[[#This Row],[וסת השבוע]]=1,0,IF(L627="","",IF(L627=0,IF(שבוע_בדילוג[[#This Row],[LengthofCycle]]=29,0,1),IF(L627=1,IF(שבוע_בדילוג[[#This Row],[LengthofCycle]]+F627=29*2,0,2),IF(L627=2,IF(שבוע_בדילוג[[#This Row],[LengthofCycle]]+F627+F626=29*3,0,3),""))))))</f>
        <v/>
      </c>
      <c r="M628" s="1" t="str">
        <f>IF(שבוע_בדילוג[[#This Row],[וסת השבוע]]=1,IF(שבוע_בדילוג[[#This Row],[וסת השבוע וההפלגה ביחד]]=1,M627+1,0),IF(AND(שבוע_בדילוג[[#This Row],[CycleNumber]]&gt;B627,שבוע_בדילוג[[#This Row],[CycleNumber]]&gt;1),IF(שבוע_בדילוג[[#This Row],[וסת השבוע פעיל?]]&lt;&gt;"",M627+1,""),""))</f>
        <v/>
      </c>
      <c r="N628" s="1" t="str">
        <f>IF(שבוע_בדילוג[[#This Row],[וסת השבוע פעיל?2]]="","",IF(AND(שבוע_בדילוג[[#This Row],[וסת השבוע פעיל?]]&lt;&gt;"",שבוע_בדילוג[[#This Row],[CycleNumber]]&lt;B629,B629&lt;&gt;"",שבוע_בדילוג[[#This Row],[וסת השבוע פעיל?]]&lt;3),IF(L629=0,IF(AND(שבוע_בדילוג[[#This Row],[וסת השבוע פעיל?]]&gt;0,J629=1),0,1),0),""))</f>
        <v/>
      </c>
      <c r="O628" s="1" t="str">
        <f t="shared" si="60"/>
        <v/>
      </c>
      <c r="P628" s="1" t="str">
        <f>IF(AND(שבוע_בדילוג[[#This Row],[חיזוי - שבוע]]=1,K629=1),1,"")</f>
        <v/>
      </c>
      <c r="Q628" s="1" t="str">
        <f>IF(AND(שבוע_בדילוג[[#This Row],[וסת השבוע פעיל?]]&lt;3,OR(שבוע_בדילוג[[#This Row],[CycleNumber]]&gt;B629,B629="")),1,"")</f>
        <v/>
      </c>
      <c r="R628" s="1" t="str">
        <f>IF(AND(שבוע_בדילוג[[#This Row],[חיזוי - שבוע]]&lt;&gt;"",שבוע_בדילוג[[#This Row],[וסת השבוע פעיל?2]]=""),1,"")</f>
        <v/>
      </c>
      <c r="S628" s="1" t="str">
        <f>IF(שבוע_בדילוג[[#This Row],[האישה קבעה וסת שבוע בדילוג?]]=1,IF(שבוע_בדילוג[[#This Row],[וסת השבוע פעיל?]]&lt;3,1,0),"")</f>
        <v/>
      </c>
      <c r="T6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8" s="1" t="str">
        <f t="shared" si="61"/>
        <v/>
      </c>
      <c r="V628" s="1" t="str">
        <f t="shared" si="62"/>
        <v/>
      </c>
      <c r="W628" s="1" t="str">
        <f t="shared" si="63"/>
        <v/>
      </c>
      <c r="X628" s="1" t="str">
        <f>IF(שבוע_בדילוג[[#This Row],[3 הפלגות זהות]]="","",IF(שבוע_בדילוג[[#This Row],[3 הפלגות זהות]]=1,שבוע_בדילוג[[#This Row],[LengthofCycle]],X627))</f>
        <v/>
      </c>
      <c r="Z628" s="1" t="str">
        <f>IF(OR(שבוע_בדילוג[[#This Row],[הווסת פעיל?]]=0,שבוע_בדילוג[[#This Row],[הווסת פעיל?]]=""),"",SUM(Z627,שבוע_בדילוג[[#This Row],[הווסת פעיל?]]))</f>
        <v/>
      </c>
      <c r="AA628" s="1" t="str">
        <f>IF(AND(שבוע_בדילוג[[#This Row],[כמה מחזורים עד עקירה]]&lt;&gt;"",Z629=""),שבוע_בדילוג[[#This Row],[כמה מחזורים עד עקירה]],"")</f>
        <v/>
      </c>
      <c r="AB628" s="1" t="str">
        <f>IF(AND(שבוע_בדילוג[[#This Row],[הווסת פעיל?]]=1,שבוע_בדילוג[[#This Row],[וסת קבוע אחרון]]&lt;&gt;X627),שבוע_בדילוג[[#This Row],[וסת קבוע אחרון]],"")</f>
        <v/>
      </c>
      <c r="AC628" s="1" t="str">
        <f>IF(AND(שבוע_בדילוג[[#This Row],[הווסת פעיל?]]=1,Y627=0,שבוע_בדילוג[[#This Row],[וסת קבוע אחרון]]=X627),שבוע_בדילוג[[#This Row],[וסת קבוע אחרון]],"")</f>
        <v/>
      </c>
      <c r="AD628" s="1" t="str">
        <f>IF(AND(שבוע_בדילוג[[#This Row],[הווסת פעיל?]]=1,Y627=0,שבוע_בדילוג[[#This Row],[וסת קבוע אחרון]]&lt;&gt;X627),1,"")</f>
        <v/>
      </c>
      <c r="AE628" s="1" t="str">
        <f>IF(AND(שבוע_בדילוג[[#This Row],[הווסת פעיל?]]&lt;&gt;"",B629=1),שבוע_בדילוג[[#This Row],[CycleNumber]],"")</f>
        <v/>
      </c>
      <c r="AF628" s="1" t="str">
        <f>IF(AND(שבוע_בדילוג[[#This Row],[הווסת פעיל?]]&lt;&gt;"",Y627=""),שבוע_בדילוג[[#This Row],[CycleNumber]],"")</f>
        <v/>
      </c>
      <c r="AG628" s="1" t="str">
        <f>IF(B629=1,"",IF(שבוע_בדילוג[[#This Row],[הווסת פעיל?]]=1,IF(שבוע_בדילוג[[#This Row],[וסת קבוע אחרון]]=F629,1,0),""))</f>
        <v/>
      </c>
      <c r="AH628" s="1" t="str">
        <f>IF(B629=1,"",IF(שבוע_בדילוג[[#This Row],[הווסת פעיל?]]=1,IF(OR(שבוע_בדילוג[[#This Row],[וסת קבוע אחרון]]=F629,F629=שבוע_בדילוג[[#This Row],[LengthofCycle]]),1,0),""))</f>
        <v/>
      </c>
      <c r="AI628" s="1" t="str">
        <f>IF(B629=1,"",IF(שבוע_בדילוג[[#This Row],[הווסת פעיל?]]=1,IF(OR(שבוע_בדילוג[[#This Row],[וסת קבוע אחרון]]=F629,F629=שבוע_בדילוג[[#This Row],[LengthofCycle]],AND(שבוע_בדילוג[[#This Row],[LengthofCycle]]&lt;&gt;שבוע_בדילוג[[#This Row],[וסת קבוע אחרון]],OR(F629=28,F629=29))),1,0),""))</f>
        <v/>
      </c>
      <c r="AJ628" s="1" t="str">
        <f>IF(AND(שבוע_בדילוג[[#This Row],[הווסת פעיל?]]=1,B629=1),1,"")</f>
        <v/>
      </c>
      <c r="AK628" s="4">
        <f>IF(AND(שבוע_בדילוג[[#This Row],[הווסת פעיל?]]&lt;&gt;1,B629&lt;&gt;1,B629&lt;&gt;""),IF(שבוע_בדילוג[[#This Row],[LengthofCycle]]=F629,1,0),"")</f>
        <v>0</v>
      </c>
      <c r="AL628" s="4">
        <f>IF(AND(שבוע_בדילוג[[#This Row],[הווסת פעיל?]]&lt;&gt;1,B629&lt;&gt;1,B629&lt;&gt;""),IF(OR(שבוע_בדילוג[[#This Row],[LengthofCycle]]=F629,F629=29),1,0),"")</f>
        <v>0</v>
      </c>
      <c r="AM628" s="4">
        <f>IF(AND(שבוע_בדילוג[[#This Row],[הווסת פעיל?]]&lt;&gt;1,B629&lt;&gt;1,B629&lt;&gt;""),IF(OR(שבוע_בדילוג[[#This Row],[LengthofCycle]]=F629,F629=29,F629=28),1,0),"")</f>
        <v>0</v>
      </c>
    </row>
    <row r="629" spans="1:39" x14ac:dyDescent="0.25">
      <c r="A629" s="1" t="s">
        <v>110</v>
      </c>
      <c r="B629" s="1">
        <v>3</v>
      </c>
      <c r="C629" s="1">
        <v>1</v>
      </c>
      <c r="D629" s="1">
        <v>1</v>
      </c>
      <c r="E629" s="1">
        <v>0</v>
      </c>
      <c r="F629" s="1">
        <v>23</v>
      </c>
      <c r="H629" s="1">
        <f>שבוע_בדילוג[[#This Row],[LengthofCycle]]+1</f>
        <v>24</v>
      </c>
      <c r="I629" s="1" t="str">
        <f>IF(IFERROR(LOOKUP(שבוע_בדילוג[[#This Row],[ClientID]],קביעויות[השבוע בדילוג]),FALSE)=שבוע_בדילוג[[#This Row],[ClientID]],1,"")</f>
        <v/>
      </c>
      <c r="J629" s="1" t="str">
        <f>IF(AND(שבוע_בדילוג[[#This Row],[CycleNumber]]&gt;1,OR(B630="",שבוע_בדילוג[[#This Row],[CycleNumber]]&gt;B628)),IF(OR(AND(שבוע_בדילוג[[#This Row],[LengthofCycle]]=29,F628=29),AND(שבוע_בדילוג[[#This Row],[LengthofCycle]]=36,F628=36)),1,""),"")</f>
        <v/>
      </c>
      <c r="K629" s="1" t="str">
        <f>IF(AND(שבוע_בדילוג[[#This Row],[וסת השבוע]]=1,J628=1,שבוע_בדילוג[[#This Row],[CycleNumber]]&gt;B628),1,"")</f>
        <v/>
      </c>
      <c r="L629" s="1" t="str">
        <f>IF(שבוע_בדילוג[[#This Row],[CycleNumber]]=1,"",IF(שבוע_בדילוג[[#This Row],[וסת השבוע]]=1,0,IF(L628="","",IF(L628=0,IF(שבוע_בדילוג[[#This Row],[LengthofCycle]]=29,0,1),IF(L628=1,IF(שבוע_בדילוג[[#This Row],[LengthofCycle]]+F628=29*2,0,2),IF(L628=2,IF(שבוע_בדילוג[[#This Row],[LengthofCycle]]+F628+F627=29*3,0,3),""))))))</f>
        <v/>
      </c>
      <c r="M629" s="1" t="str">
        <f>IF(שבוע_בדילוג[[#This Row],[וסת השבוע]]=1,IF(שבוע_בדילוג[[#This Row],[וסת השבוע וההפלגה ביחד]]=1,M628+1,0),IF(AND(שבוע_בדילוג[[#This Row],[CycleNumber]]&gt;B628,שבוע_בדילוג[[#This Row],[CycleNumber]]&gt;1),IF(שבוע_בדילוג[[#This Row],[וסת השבוע פעיל?]]&lt;&gt;"",M628+1,""),""))</f>
        <v/>
      </c>
      <c r="N629" s="1" t="str">
        <f>IF(שבוע_בדילוג[[#This Row],[וסת השבוע פעיל?2]]="","",IF(AND(שבוע_בדילוג[[#This Row],[וסת השבוע פעיל?]]&lt;&gt;"",שבוע_בדילוג[[#This Row],[CycleNumber]]&lt;B630,B630&lt;&gt;"",שבוע_בדילוג[[#This Row],[וסת השבוע פעיל?]]&lt;3),IF(L630=0,IF(AND(שבוע_בדילוג[[#This Row],[וסת השבוע פעיל?]]&gt;0,J630=1),0,1),0),""))</f>
        <v/>
      </c>
      <c r="O629" s="1" t="str">
        <f t="shared" si="60"/>
        <v/>
      </c>
      <c r="P629" s="1" t="str">
        <f>IF(AND(שבוע_בדילוג[[#This Row],[חיזוי - שבוע]]=1,K630=1),1,"")</f>
        <v/>
      </c>
      <c r="Q629" s="1" t="str">
        <f>IF(AND(שבוע_בדילוג[[#This Row],[וסת השבוע פעיל?]]&lt;3,OR(שבוע_בדילוג[[#This Row],[CycleNumber]]&gt;B630,B630="")),1,"")</f>
        <v/>
      </c>
      <c r="R629" s="1" t="str">
        <f>IF(AND(שבוע_בדילוג[[#This Row],[חיזוי - שבוע]]&lt;&gt;"",שבוע_בדילוג[[#This Row],[וסת השבוע פעיל?2]]=""),1,"")</f>
        <v/>
      </c>
      <c r="S629" s="1" t="str">
        <f>IF(שבוע_בדילוג[[#This Row],[האישה קבעה וסת שבוע בדילוג?]]=1,IF(שבוע_בדילוג[[#This Row],[וסת השבוע פעיל?]]&lt;3,1,0),"")</f>
        <v/>
      </c>
      <c r="T6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29" s="1">
        <f t="shared" si="61"/>
        <v>0</v>
      </c>
      <c r="V629" s="1" t="str">
        <f t="shared" si="62"/>
        <v/>
      </c>
      <c r="W629" s="1" t="str">
        <f t="shared" si="63"/>
        <v/>
      </c>
      <c r="X629" s="1" t="str">
        <f>IF(שבוע_בדילוג[[#This Row],[3 הפלגות זהות]]="","",IF(שבוע_בדילוג[[#This Row],[3 הפלגות זהות]]=1,שבוע_בדילוג[[#This Row],[LengthofCycle]],X628))</f>
        <v/>
      </c>
      <c r="Z629" s="1" t="str">
        <f>IF(OR(שבוע_בדילוג[[#This Row],[הווסת פעיל?]]=0,שבוע_בדילוג[[#This Row],[הווסת פעיל?]]=""),"",SUM(Z628,שבוע_בדילוג[[#This Row],[הווסת פעיל?]]))</f>
        <v/>
      </c>
      <c r="AA629" s="1" t="str">
        <f>IF(AND(שבוע_בדילוג[[#This Row],[כמה מחזורים עד עקירה]]&lt;&gt;"",Z630=""),שבוע_בדילוג[[#This Row],[כמה מחזורים עד עקירה]],"")</f>
        <v/>
      </c>
      <c r="AB629" s="1" t="str">
        <f>IF(AND(שבוע_בדילוג[[#This Row],[הווסת פעיל?]]=1,שבוע_בדילוג[[#This Row],[וסת קבוע אחרון]]&lt;&gt;X628),שבוע_בדילוג[[#This Row],[וסת קבוע אחרון]],"")</f>
        <v/>
      </c>
      <c r="AC629" s="1" t="str">
        <f>IF(AND(שבוע_בדילוג[[#This Row],[הווסת פעיל?]]=1,Y628=0,שבוע_בדילוג[[#This Row],[וסת קבוע אחרון]]=X628),שבוע_בדילוג[[#This Row],[וסת קבוע אחרון]],"")</f>
        <v/>
      </c>
      <c r="AD629" s="1" t="str">
        <f>IF(AND(שבוע_בדילוג[[#This Row],[הווסת פעיל?]]=1,Y628=0,שבוע_בדילוג[[#This Row],[וסת קבוע אחרון]]&lt;&gt;X628),1,"")</f>
        <v/>
      </c>
      <c r="AE629" s="1" t="str">
        <f>IF(AND(שבוע_בדילוג[[#This Row],[הווסת פעיל?]]&lt;&gt;"",B630=1),שבוע_בדילוג[[#This Row],[CycleNumber]],"")</f>
        <v/>
      </c>
      <c r="AF629" s="1" t="str">
        <f>IF(AND(שבוע_בדילוג[[#This Row],[הווסת פעיל?]]&lt;&gt;"",Y628=""),שבוע_בדילוג[[#This Row],[CycleNumber]],"")</f>
        <v/>
      </c>
      <c r="AG629" s="1" t="str">
        <f>IF(B630=1,"",IF(שבוע_בדילוג[[#This Row],[הווסת פעיל?]]=1,IF(שבוע_בדילוג[[#This Row],[וסת קבוע אחרון]]=F630,1,0),""))</f>
        <v/>
      </c>
      <c r="AH629" s="1" t="str">
        <f>IF(B630=1,"",IF(שבוע_בדילוג[[#This Row],[הווסת פעיל?]]=1,IF(OR(שבוע_בדילוג[[#This Row],[וסת קבוע אחרון]]=F630,F630=שבוע_בדילוג[[#This Row],[LengthofCycle]]),1,0),""))</f>
        <v/>
      </c>
      <c r="AI629" s="1" t="str">
        <f>IF(B630=1,"",IF(שבוע_בדילוג[[#This Row],[הווסת פעיל?]]=1,IF(OR(שבוע_בדילוג[[#This Row],[וסת קבוע אחרון]]=F630,F630=שבוע_בדילוג[[#This Row],[LengthofCycle]],AND(שבוע_בדילוג[[#This Row],[LengthofCycle]]&lt;&gt;שבוע_בדילוג[[#This Row],[וסת קבוע אחרון]],OR(F630=28,F630=29))),1,0),""))</f>
        <v/>
      </c>
      <c r="AJ629" s="1" t="str">
        <f>IF(AND(שבוע_בדילוג[[#This Row],[הווסת פעיל?]]=1,B630=1),1,"")</f>
        <v/>
      </c>
      <c r="AK629" s="4">
        <f>IF(AND(שבוע_בדילוג[[#This Row],[הווסת פעיל?]]&lt;&gt;1,B630&lt;&gt;1,B630&lt;&gt;""),IF(שבוע_בדילוג[[#This Row],[LengthofCycle]]=F630,1,0),"")</f>
        <v>0</v>
      </c>
      <c r="AL629" s="4">
        <f>IF(AND(שבוע_בדילוג[[#This Row],[הווסת פעיל?]]&lt;&gt;1,B630&lt;&gt;1,B630&lt;&gt;""),IF(OR(שבוע_בדילוג[[#This Row],[LengthofCycle]]=F630,F630=29),1,0),"")</f>
        <v>0</v>
      </c>
      <c r="AM629" s="4">
        <f>IF(AND(שבוע_בדילוג[[#This Row],[הווסת פעיל?]]&lt;&gt;1,B630&lt;&gt;1,B630&lt;&gt;""),IF(OR(שבוע_בדילוג[[#This Row],[LengthofCycle]]=F630,F630=29,F630=28),1,0),"")</f>
        <v>0</v>
      </c>
    </row>
    <row r="630" spans="1:39" x14ac:dyDescent="0.25">
      <c r="A630" s="1" t="s">
        <v>110</v>
      </c>
      <c r="B630" s="1">
        <v>4</v>
      </c>
      <c r="C630" s="1">
        <v>1</v>
      </c>
      <c r="D630" s="1">
        <v>1</v>
      </c>
      <c r="E630" s="1">
        <v>0</v>
      </c>
      <c r="F630" s="1">
        <v>27</v>
      </c>
      <c r="H630" s="1">
        <f>שבוע_בדילוג[[#This Row],[LengthofCycle]]+1</f>
        <v>28</v>
      </c>
      <c r="I630" s="1" t="str">
        <f>IF(IFERROR(LOOKUP(שבוע_בדילוג[[#This Row],[ClientID]],קביעויות[השבוע בדילוג]),FALSE)=שבוע_בדילוג[[#This Row],[ClientID]],1,"")</f>
        <v/>
      </c>
      <c r="J630" s="1" t="str">
        <f>IF(AND(שבוע_בדילוג[[#This Row],[CycleNumber]]&gt;1,OR(B631="",שבוע_בדילוג[[#This Row],[CycleNumber]]&gt;B629)),IF(OR(AND(שבוע_בדילוג[[#This Row],[LengthofCycle]]=29,F629=29),AND(שבוע_בדילוג[[#This Row],[LengthofCycle]]=36,F629=36)),1,""),"")</f>
        <v/>
      </c>
      <c r="K630" s="1" t="str">
        <f>IF(AND(שבוע_בדילוג[[#This Row],[וסת השבוע]]=1,J629=1,שבוע_בדילוג[[#This Row],[CycleNumber]]&gt;B629),1,"")</f>
        <v/>
      </c>
      <c r="L630" s="1" t="str">
        <f>IF(שבוע_בדילוג[[#This Row],[CycleNumber]]=1,"",IF(שבוע_בדילוג[[#This Row],[וסת השבוע]]=1,0,IF(L629="","",IF(L629=0,IF(שבוע_בדילוג[[#This Row],[LengthofCycle]]=29,0,1),IF(L629=1,IF(שבוע_בדילוג[[#This Row],[LengthofCycle]]+F629=29*2,0,2),IF(L629=2,IF(שבוע_בדילוג[[#This Row],[LengthofCycle]]+F629+F628=29*3,0,3),""))))))</f>
        <v/>
      </c>
      <c r="M630" s="1" t="str">
        <f>IF(שבוע_בדילוג[[#This Row],[וסת השבוע]]=1,IF(שבוע_בדילוג[[#This Row],[וסת השבוע וההפלגה ביחד]]=1,M629+1,0),IF(AND(שבוע_בדילוג[[#This Row],[CycleNumber]]&gt;B629,שבוע_בדילוג[[#This Row],[CycleNumber]]&gt;1),IF(שבוע_בדילוג[[#This Row],[וסת השבוע פעיל?]]&lt;&gt;"",M629+1,""),""))</f>
        <v/>
      </c>
      <c r="N630" s="1" t="str">
        <f>IF(שבוע_בדילוג[[#This Row],[וסת השבוע פעיל?2]]="","",IF(AND(שבוע_בדילוג[[#This Row],[וסת השבוע פעיל?]]&lt;&gt;"",שבוע_בדילוג[[#This Row],[CycleNumber]]&lt;B631,B631&lt;&gt;"",שבוע_בדילוג[[#This Row],[וסת השבוע פעיל?]]&lt;3),IF(L631=0,IF(AND(שבוע_בדילוג[[#This Row],[וסת השבוע פעיל?]]&gt;0,J631=1),0,1),0),""))</f>
        <v/>
      </c>
      <c r="O630" s="1" t="str">
        <f t="shared" si="60"/>
        <v/>
      </c>
      <c r="P630" s="1" t="str">
        <f>IF(AND(שבוע_בדילוג[[#This Row],[חיזוי - שבוע]]=1,K631=1),1,"")</f>
        <v/>
      </c>
      <c r="Q630" s="1" t="str">
        <f>IF(AND(שבוע_בדילוג[[#This Row],[וסת השבוע פעיל?]]&lt;3,OR(שבוע_בדילוג[[#This Row],[CycleNumber]]&gt;B631,B631="")),1,"")</f>
        <v/>
      </c>
      <c r="R630" s="1" t="str">
        <f>IF(AND(שבוע_בדילוג[[#This Row],[חיזוי - שבוע]]&lt;&gt;"",שבוע_בדילוג[[#This Row],[וסת השבוע פעיל?2]]=""),1,"")</f>
        <v/>
      </c>
      <c r="S630" s="1" t="str">
        <f>IF(שבוע_בדילוג[[#This Row],[האישה קבעה וסת שבוע בדילוג?]]=1,IF(שבוע_בדילוג[[#This Row],[וסת השבוע פעיל?]]&lt;3,1,0),"")</f>
        <v/>
      </c>
      <c r="T6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0" s="1">
        <f t="shared" si="61"/>
        <v>0</v>
      </c>
      <c r="V630" s="1">
        <f t="shared" si="62"/>
        <v>0</v>
      </c>
      <c r="W630" s="1" t="str">
        <f t="shared" si="63"/>
        <v/>
      </c>
      <c r="X630" s="1" t="str">
        <f>IF(שבוע_בדילוג[[#This Row],[3 הפלגות זהות]]="","",IF(שבוע_בדילוג[[#This Row],[3 הפלגות זהות]]=1,שבוע_בדילוג[[#This Row],[LengthofCycle]],X629))</f>
        <v/>
      </c>
      <c r="Z630" s="1" t="str">
        <f>IF(OR(שבוע_בדילוג[[#This Row],[הווסת פעיל?]]=0,שבוע_בדילוג[[#This Row],[הווסת פעיל?]]=""),"",SUM(Z629,שבוע_בדילוג[[#This Row],[הווסת פעיל?]]))</f>
        <v/>
      </c>
      <c r="AA630" s="1" t="str">
        <f>IF(AND(שבוע_בדילוג[[#This Row],[כמה מחזורים עד עקירה]]&lt;&gt;"",Z631=""),שבוע_בדילוג[[#This Row],[כמה מחזורים עד עקירה]],"")</f>
        <v/>
      </c>
      <c r="AB630" s="1" t="str">
        <f>IF(AND(שבוע_בדילוג[[#This Row],[הווסת פעיל?]]=1,שבוע_בדילוג[[#This Row],[וסת קבוע אחרון]]&lt;&gt;X629),שבוע_בדילוג[[#This Row],[וסת קבוע אחרון]],"")</f>
        <v/>
      </c>
      <c r="AC630" s="1" t="str">
        <f>IF(AND(שבוע_בדילוג[[#This Row],[הווסת פעיל?]]=1,Y629=0,שבוע_בדילוג[[#This Row],[וסת קבוע אחרון]]=X629),שבוע_בדילוג[[#This Row],[וסת קבוע אחרון]],"")</f>
        <v/>
      </c>
      <c r="AD630" s="1" t="str">
        <f>IF(AND(שבוע_בדילוג[[#This Row],[הווסת פעיל?]]=1,Y629=0,שבוע_בדילוג[[#This Row],[וסת קבוע אחרון]]&lt;&gt;X629),1,"")</f>
        <v/>
      </c>
      <c r="AE630" s="1" t="str">
        <f>IF(AND(שבוע_בדילוג[[#This Row],[הווסת פעיל?]]&lt;&gt;"",B631=1),שבוע_בדילוג[[#This Row],[CycleNumber]],"")</f>
        <v/>
      </c>
      <c r="AF630" s="1" t="str">
        <f>IF(AND(שבוע_בדילוג[[#This Row],[הווסת פעיל?]]&lt;&gt;"",Y629=""),שבוע_בדילוג[[#This Row],[CycleNumber]],"")</f>
        <v/>
      </c>
      <c r="AG630" s="1" t="str">
        <f>IF(B631=1,"",IF(שבוע_בדילוג[[#This Row],[הווסת פעיל?]]=1,IF(שבוע_בדילוג[[#This Row],[וסת קבוע אחרון]]=F631,1,0),""))</f>
        <v/>
      </c>
      <c r="AH630" s="1" t="str">
        <f>IF(B631=1,"",IF(שבוע_בדילוג[[#This Row],[הווסת פעיל?]]=1,IF(OR(שבוע_בדילוג[[#This Row],[וסת קבוע אחרון]]=F631,F631=שבוע_בדילוג[[#This Row],[LengthofCycle]]),1,0),""))</f>
        <v/>
      </c>
      <c r="AI630" s="1" t="str">
        <f>IF(B631=1,"",IF(שבוע_בדילוג[[#This Row],[הווסת פעיל?]]=1,IF(OR(שבוע_בדילוג[[#This Row],[וסת קבוע אחרון]]=F631,F631=שבוע_בדילוג[[#This Row],[LengthofCycle]],AND(שבוע_בדילוג[[#This Row],[LengthofCycle]]&lt;&gt;שבוע_בדילוג[[#This Row],[וסת קבוע אחרון]],OR(F631=28,F631=29))),1,0),""))</f>
        <v/>
      </c>
      <c r="AJ630" s="1" t="str">
        <f>IF(AND(שבוע_בדילוג[[#This Row],[הווסת פעיל?]]=1,B631=1),1,"")</f>
        <v/>
      </c>
      <c r="AK630" s="4">
        <f>IF(AND(שבוע_בדילוג[[#This Row],[הווסת פעיל?]]&lt;&gt;1,B631&lt;&gt;1,B631&lt;&gt;""),IF(שבוע_בדילוג[[#This Row],[LengthofCycle]]=F631,1,0),"")</f>
        <v>0</v>
      </c>
      <c r="AL630" s="4">
        <f>IF(AND(שבוע_בדילוג[[#This Row],[הווסת פעיל?]]&lt;&gt;1,B631&lt;&gt;1,B631&lt;&gt;""),IF(OR(שבוע_בדילוג[[#This Row],[LengthofCycle]]=F631,F631=29),1,0),"")</f>
        <v>0</v>
      </c>
      <c r="AM630" s="4">
        <f>IF(AND(שבוע_בדילוג[[#This Row],[הווסת פעיל?]]&lt;&gt;1,B631&lt;&gt;1,B631&lt;&gt;""),IF(OR(שבוע_בדילוג[[#This Row],[LengthofCycle]]=F631,F631=29,F631=28),1,0),"")</f>
        <v>0</v>
      </c>
    </row>
    <row r="631" spans="1:39" x14ac:dyDescent="0.25">
      <c r="A631" s="1" t="s">
        <v>110</v>
      </c>
      <c r="B631" s="1">
        <v>5</v>
      </c>
      <c r="C631" s="1">
        <v>1</v>
      </c>
      <c r="D631" s="1">
        <v>1</v>
      </c>
      <c r="E631" s="1">
        <v>0</v>
      </c>
      <c r="F631" s="1">
        <v>22</v>
      </c>
      <c r="H631" s="1">
        <f>שבוע_בדילוג[[#This Row],[LengthofCycle]]+1</f>
        <v>23</v>
      </c>
      <c r="I631" s="1" t="str">
        <f>IF(IFERROR(LOOKUP(שבוע_בדילוג[[#This Row],[ClientID]],קביעויות[השבוע בדילוג]),FALSE)=שבוע_בדילוג[[#This Row],[ClientID]],1,"")</f>
        <v/>
      </c>
      <c r="J631" s="1" t="str">
        <f>IF(AND(שבוע_בדילוג[[#This Row],[CycleNumber]]&gt;1,OR(B632="",שבוע_בדילוג[[#This Row],[CycleNumber]]&gt;B630)),IF(OR(AND(שבוע_בדילוג[[#This Row],[LengthofCycle]]=29,F630=29),AND(שבוע_בדילוג[[#This Row],[LengthofCycle]]=36,F630=36)),1,""),"")</f>
        <v/>
      </c>
      <c r="K631" s="1" t="str">
        <f>IF(AND(שבוע_בדילוג[[#This Row],[וסת השבוע]]=1,J630=1,שבוע_בדילוג[[#This Row],[CycleNumber]]&gt;B630),1,"")</f>
        <v/>
      </c>
      <c r="L631" s="1" t="str">
        <f>IF(שבוע_בדילוג[[#This Row],[CycleNumber]]=1,"",IF(שבוע_בדילוג[[#This Row],[וסת השבוע]]=1,0,IF(L630="","",IF(L630=0,IF(שבוע_בדילוג[[#This Row],[LengthofCycle]]=29,0,1),IF(L630=1,IF(שבוע_בדילוג[[#This Row],[LengthofCycle]]+F630=29*2,0,2),IF(L630=2,IF(שבוע_בדילוג[[#This Row],[LengthofCycle]]+F630+F629=29*3,0,3),""))))))</f>
        <v/>
      </c>
      <c r="M631" s="1" t="str">
        <f>IF(שבוע_בדילוג[[#This Row],[וסת השבוע]]=1,IF(שבוע_בדילוג[[#This Row],[וסת השבוע וההפלגה ביחד]]=1,M630+1,0),IF(AND(שבוע_בדילוג[[#This Row],[CycleNumber]]&gt;B630,שבוע_בדילוג[[#This Row],[CycleNumber]]&gt;1),IF(שבוע_בדילוג[[#This Row],[וסת השבוע פעיל?]]&lt;&gt;"",M630+1,""),""))</f>
        <v/>
      </c>
      <c r="N631" s="1" t="str">
        <f>IF(שבוע_בדילוג[[#This Row],[וסת השבוע פעיל?2]]="","",IF(AND(שבוע_בדילוג[[#This Row],[וסת השבוע פעיל?]]&lt;&gt;"",שבוע_בדילוג[[#This Row],[CycleNumber]]&lt;B632,B632&lt;&gt;"",שבוע_בדילוג[[#This Row],[וסת השבוע פעיל?]]&lt;3),IF(L632=0,IF(AND(שבוע_בדילוג[[#This Row],[וסת השבוע פעיל?]]&gt;0,J632=1),0,1),0),""))</f>
        <v/>
      </c>
      <c r="O631" s="1" t="str">
        <f t="shared" si="60"/>
        <v/>
      </c>
      <c r="P631" s="1" t="str">
        <f>IF(AND(שבוע_בדילוג[[#This Row],[חיזוי - שבוע]]=1,K632=1),1,"")</f>
        <v/>
      </c>
      <c r="Q631" s="1" t="str">
        <f>IF(AND(שבוע_בדילוג[[#This Row],[וסת השבוע פעיל?]]&lt;3,OR(שבוע_בדילוג[[#This Row],[CycleNumber]]&gt;B632,B632="")),1,"")</f>
        <v/>
      </c>
      <c r="R631" s="1" t="str">
        <f>IF(AND(שבוע_בדילוג[[#This Row],[חיזוי - שבוע]]&lt;&gt;"",שבוע_בדילוג[[#This Row],[וסת השבוע פעיל?2]]=""),1,"")</f>
        <v/>
      </c>
      <c r="S631" s="1" t="str">
        <f>IF(שבוע_בדילוג[[#This Row],[האישה קבעה וסת שבוע בדילוג?]]=1,IF(שבוע_בדילוג[[#This Row],[וסת השבוע פעיל?]]&lt;3,1,0),"")</f>
        <v/>
      </c>
      <c r="T6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1" s="1">
        <f t="shared" si="61"/>
        <v>0</v>
      </c>
      <c r="V631" s="1">
        <f t="shared" si="62"/>
        <v>0</v>
      </c>
      <c r="W631" s="1">
        <f t="shared" si="63"/>
        <v>0</v>
      </c>
      <c r="X631" s="1" t="str">
        <f>IF(שבוע_בדילוג[[#This Row],[3 הפלגות זהות]]="","",IF(שבוע_בדילוג[[#This Row],[3 הפלגות זהות]]=1,שבוע_בדילוג[[#This Row],[LengthofCycle]],X630))</f>
        <v/>
      </c>
      <c r="Z631" s="1" t="str">
        <f>IF(OR(שבוע_בדילוג[[#This Row],[הווסת פעיל?]]=0,שבוע_בדילוג[[#This Row],[הווסת פעיל?]]=""),"",SUM(Z630,שבוע_בדילוג[[#This Row],[הווסת פעיל?]]))</f>
        <v/>
      </c>
      <c r="AA631" s="1" t="str">
        <f>IF(AND(שבוע_בדילוג[[#This Row],[כמה מחזורים עד עקירה]]&lt;&gt;"",Z632=""),שבוע_בדילוג[[#This Row],[כמה מחזורים עד עקירה]],"")</f>
        <v/>
      </c>
      <c r="AB631" s="1" t="str">
        <f>IF(AND(שבוע_בדילוג[[#This Row],[הווסת פעיל?]]=1,שבוע_בדילוג[[#This Row],[וסת קבוע אחרון]]&lt;&gt;X630),שבוע_בדילוג[[#This Row],[וסת קבוע אחרון]],"")</f>
        <v/>
      </c>
      <c r="AC631" s="1" t="str">
        <f>IF(AND(שבוע_בדילוג[[#This Row],[הווסת פעיל?]]=1,Y630=0,שבוע_בדילוג[[#This Row],[וסת קבוע אחרון]]=X630),שבוע_בדילוג[[#This Row],[וסת קבוע אחרון]],"")</f>
        <v/>
      </c>
      <c r="AD631" s="1" t="str">
        <f>IF(AND(שבוע_בדילוג[[#This Row],[הווסת פעיל?]]=1,Y630=0,שבוע_בדילוג[[#This Row],[וסת קבוע אחרון]]&lt;&gt;X630),1,"")</f>
        <v/>
      </c>
      <c r="AE631" s="1" t="str">
        <f>IF(AND(שבוע_בדילוג[[#This Row],[הווסת פעיל?]]&lt;&gt;"",B632=1),שבוע_בדילוג[[#This Row],[CycleNumber]],"")</f>
        <v/>
      </c>
      <c r="AF631" s="1" t="str">
        <f>IF(AND(שבוע_בדילוג[[#This Row],[הווסת פעיל?]]&lt;&gt;"",Y630=""),שבוע_בדילוג[[#This Row],[CycleNumber]],"")</f>
        <v/>
      </c>
      <c r="AG631" s="1" t="str">
        <f>IF(B632=1,"",IF(שבוע_בדילוג[[#This Row],[הווסת פעיל?]]=1,IF(שבוע_בדילוג[[#This Row],[וסת קבוע אחרון]]=F632,1,0),""))</f>
        <v/>
      </c>
      <c r="AH631" s="1" t="str">
        <f>IF(B632=1,"",IF(שבוע_בדילוג[[#This Row],[הווסת פעיל?]]=1,IF(OR(שבוע_בדילוג[[#This Row],[וסת קבוע אחרון]]=F632,F632=שבוע_בדילוג[[#This Row],[LengthofCycle]]),1,0),""))</f>
        <v/>
      </c>
      <c r="AI631" s="1" t="str">
        <f>IF(B632=1,"",IF(שבוע_בדילוג[[#This Row],[הווסת פעיל?]]=1,IF(OR(שבוע_בדילוג[[#This Row],[וסת קבוע אחרון]]=F632,F632=שבוע_בדילוג[[#This Row],[LengthofCycle]],AND(שבוע_בדילוג[[#This Row],[LengthofCycle]]&lt;&gt;שבוע_בדילוג[[#This Row],[וסת קבוע אחרון]],OR(F632=28,F632=29))),1,0),""))</f>
        <v/>
      </c>
      <c r="AJ631" s="1" t="str">
        <f>IF(AND(שבוע_בדילוג[[#This Row],[הווסת פעיל?]]=1,B632=1),1,"")</f>
        <v/>
      </c>
      <c r="AK631" s="4">
        <f>IF(AND(שבוע_בדילוג[[#This Row],[הווסת פעיל?]]&lt;&gt;1,B632&lt;&gt;1,B632&lt;&gt;""),IF(שבוע_בדילוג[[#This Row],[LengthofCycle]]=F632,1,0),"")</f>
        <v>0</v>
      </c>
      <c r="AL631" s="4">
        <f>IF(AND(שבוע_בדילוג[[#This Row],[הווסת פעיל?]]&lt;&gt;1,B632&lt;&gt;1,B632&lt;&gt;""),IF(OR(שבוע_בדילוג[[#This Row],[LengthofCycle]]=F632,F632=29),1,0),"")</f>
        <v>0</v>
      </c>
      <c r="AM631" s="4">
        <f>IF(AND(שבוע_בדילוג[[#This Row],[הווסת פעיל?]]&lt;&gt;1,B632&lt;&gt;1,B632&lt;&gt;""),IF(OR(שבוע_בדילוג[[#This Row],[LengthofCycle]]=F632,F632=29,F632=28),1,0),"")</f>
        <v>0</v>
      </c>
    </row>
    <row r="632" spans="1:39" x14ac:dyDescent="0.25">
      <c r="A632" s="1" t="s">
        <v>110</v>
      </c>
      <c r="B632" s="1">
        <v>6</v>
      </c>
      <c r="C632" s="1">
        <v>1</v>
      </c>
      <c r="D632" s="1">
        <v>1</v>
      </c>
      <c r="E632" s="1">
        <v>0</v>
      </c>
      <c r="F632" s="1">
        <v>25</v>
      </c>
      <c r="H632" s="1">
        <f>שבוע_בדילוג[[#This Row],[LengthofCycle]]+1</f>
        <v>26</v>
      </c>
      <c r="I632" s="1" t="str">
        <f>IF(IFERROR(LOOKUP(שבוע_בדילוג[[#This Row],[ClientID]],קביעויות[השבוע בדילוג]),FALSE)=שבוע_בדילוג[[#This Row],[ClientID]],1,"")</f>
        <v/>
      </c>
      <c r="J632" s="1" t="str">
        <f>IF(AND(שבוע_בדילוג[[#This Row],[CycleNumber]]&gt;1,OR(B633="",שבוע_בדילוג[[#This Row],[CycleNumber]]&gt;B631)),IF(OR(AND(שבוע_בדילוג[[#This Row],[LengthofCycle]]=29,F631=29),AND(שבוע_בדילוג[[#This Row],[LengthofCycle]]=36,F631=36)),1,""),"")</f>
        <v/>
      </c>
      <c r="K632" s="1" t="str">
        <f>IF(AND(שבוע_בדילוג[[#This Row],[וסת השבוע]]=1,J631=1,שבוע_בדילוג[[#This Row],[CycleNumber]]&gt;B631),1,"")</f>
        <v/>
      </c>
      <c r="L632" s="1" t="str">
        <f>IF(שבוע_בדילוג[[#This Row],[CycleNumber]]=1,"",IF(שבוע_בדילוג[[#This Row],[וסת השבוע]]=1,0,IF(L631="","",IF(L631=0,IF(שבוע_בדילוג[[#This Row],[LengthofCycle]]=29,0,1),IF(L631=1,IF(שבוע_בדילוג[[#This Row],[LengthofCycle]]+F631=29*2,0,2),IF(L631=2,IF(שבוע_בדילוג[[#This Row],[LengthofCycle]]+F631+F630=29*3,0,3),""))))))</f>
        <v/>
      </c>
      <c r="M632" s="1" t="str">
        <f>IF(שבוע_בדילוג[[#This Row],[וסת השבוע]]=1,IF(שבוע_בדילוג[[#This Row],[וסת השבוע וההפלגה ביחד]]=1,M631+1,0),IF(AND(שבוע_בדילוג[[#This Row],[CycleNumber]]&gt;B631,שבוע_בדילוג[[#This Row],[CycleNumber]]&gt;1),IF(שבוע_בדילוג[[#This Row],[וסת השבוע פעיל?]]&lt;&gt;"",M631+1,""),""))</f>
        <v/>
      </c>
      <c r="N632" s="1" t="str">
        <f>IF(שבוע_בדילוג[[#This Row],[וסת השבוע פעיל?2]]="","",IF(AND(שבוע_בדילוג[[#This Row],[וסת השבוע פעיל?]]&lt;&gt;"",שבוע_בדילוג[[#This Row],[CycleNumber]]&lt;B633,B633&lt;&gt;"",שבוע_בדילוג[[#This Row],[וסת השבוע פעיל?]]&lt;3),IF(L633=0,IF(AND(שבוע_בדילוג[[#This Row],[וסת השבוע פעיל?]]&gt;0,J633=1),0,1),0),""))</f>
        <v/>
      </c>
      <c r="O632" s="1" t="str">
        <f t="shared" si="60"/>
        <v/>
      </c>
      <c r="P632" s="1" t="str">
        <f>IF(AND(שבוע_בדילוג[[#This Row],[חיזוי - שבוע]]=1,K633=1),1,"")</f>
        <v/>
      </c>
      <c r="Q632" s="1" t="str">
        <f>IF(AND(שבוע_בדילוג[[#This Row],[וסת השבוע פעיל?]]&lt;3,OR(שבוע_בדילוג[[#This Row],[CycleNumber]]&gt;B633,B633="")),1,"")</f>
        <v/>
      </c>
      <c r="R632" s="1" t="str">
        <f>IF(AND(שבוע_בדילוג[[#This Row],[חיזוי - שבוע]]&lt;&gt;"",שבוע_בדילוג[[#This Row],[וסת השבוע פעיל?2]]=""),1,"")</f>
        <v/>
      </c>
      <c r="S632" s="1" t="str">
        <f>IF(שבוע_בדילוג[[#This Row],[האישה קבעה וסת שבוע בדילוג?]]=1,IF(שבוע_בדילוג[[#This Row],[וסת השבוע פעיל?]]&lt;3,1,0),"")</f>
        <v/>
      </c>
      <c r="T6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2" s="1">
        <f t="shared" si="61"/>
        <v>0</v>
      </c>
      <c r="V632" s="1">
        <f t="shared" si="62"/>
        <v>0</v>
      </c>
      <c r="W632" s="1">
        <f t="shared" si="63"/>
        <v>0</v>
      </c>
      <c r="X632" s="1" t="str">
        <f>IF(שבוע_בדילוג[[#This Row],[3 הפלגות זהות]]="","",IF(שבוע_בדילוג[[#This Row],[3 הפלגות זהות]]=1,שבוע_בדילוג[[#This Row],[LengthofCycle]],X631))</f>
        <v/>
      </c>
      <c r="Z632" s="1" t="str">
        <f>IF(OR(שבוע_בדילוג[[#This Row],[הווסת פעיל?]]=0,שבוע_בדילוג[[#This Row],[הווסת פעיל?]]=""),"",SUM(Z631,שבוע_בדילוג[[#This Row],[הווסת פעיל?]]))</f>
        <v/>
      </c>
      <c r="AA632" s="1" t="str">
        <f>IF(AND(שבוע_בדילוג[[#This Row],[כמה מחזורים עד עקירה]]&lt;&gt;"",Z633=""),שבוע_בדילוג[[#This Row],[כמה מחזורים עד עקירה]],"")</f>
        <v/>
      </c>
      <c r="AB632" s="1" t="str">
        <f>IF(AND(שבוע_בדילוג[[#This Row],[הווסת פעיל?]]=1,שבוע_בדילוג[[#This Row],[וסת קבוע אחרון]]&lt;&gt;X631),שבוע_בדילוג[[#This Row],[וסת קבוע אחרון]],"")</f>
        <v/>
      </c>
      <c r="AC632" s="1" t="str">
        <f>IF(AND(שבוע_בדילוג[[#This Row],[הווסת פעיל?]]=1,Y631=0,שבוע_בדילוג[[#This Row],[וסת קבוע אחרון]]=X631),שבוע_בדילוג[[#This Row],[וסת קבוע אחרון]],"")</f>
        <v/>
      </c>
      <c r="AD632" s="1" t="str">
        <f>IF(AND(שבוע_בדילוג[[#This Row],[הווסת פעיל?]]=1,Y631=0,שבוע_בדילוג[[#This Row],[וסת קבוע אחרון]]&lt;&gt;X631),1,"")</f>
        <v/>
      </c>
      <c r="AE632" s="1" t="str">
        <f>IF(AND(שבוע_בדילוג[[#This Row],[הווסת פעיל?]]&lt;&gt;"",B633=1),שבוע_בדילוג[[#This Row],[CycleNumber]],"")</f>
        <v/>
      </c>
      <c r="AF632" s="1" t="str">
        <f>IF(AND(שבוע_בדילוג[[#This Row],[הווסת פעיל?]]&lt;&gt;"",Y631=""),שבוע_בדילוג[[#This Row],[CycleNumber]],"")</f>
        <v/>
      </c>
      <c r="AG632" s="1" t="str">
        <f>IF(B633=1,"",IF(שבוע_בדילוג[[#This Row],[הווסת פעיל?]]=1,IF(שבוע_בדילוג[[#This Row],[וסת קבוע אחרון]]=F633,1,0),""))</f>
        <v/>
      </c>
      <c r="AH632" s="1" t="str">
        <f>IF(B633=1,"",IF(שבוע_בדילוג[[#This Row],[הווסת פעיל?]]=1,IF(OR(שבוע_בדילוג[[#This Row],[וסת קבוע אחרון]]=F633,F633=שבוע_בדילוג[[#This Row],[LengthofCycle]]),1,0),""))</f>
        <v/>
      </c>
      <c r="AI632" s="1" t="str">
        <f>IF(B633=1,"",IF(שבוע_בדילוג[[#This Row],[הווסת פעיל?]]=1,IF(OR(שבוע_בדילוג[[#This Row],[וסת קבוע אחרון]]=F633,F633=שבוע_בדילוג[[#This Row],[LengthofCycle]],AND(שבוע_בדילוג[[#This Row],[LengthofCycle]]&lt;&gt;שבוע_בדילוג[[#This Row],[וסת קבוע אחרון]],OR(F633=28,F633=29))),1,0),""))</f>
        <v/>
      </c>
      <c r="AJ632" s="1" t="str">
        <f>IF(AND(שבוע_בדילוג[[#This Row],[הווסת פעיל?]]=1,B633=1),1,"")</f>
        <v/>
      </c>
      <c r="AK632" s="4">
        <f>IF(AND(שבוע_בדילוג[[#This Row],[הווסת פעיל?]]&lt;&gt;1,B633&lt;&gt;1,B633&lt;&gt;""),IF(שבוע_בדילוג[[#This Row],[LengthofCycle]]=F633,1,0),"")</f>
        <v>1</v>
      </c>
      <c r="AL632" s="4">
        <f>IF(AND(שבוע_בדילוג[[#This Row],[הווסת פעיל?]]&lt;&gt;1,B633&lt;&gt;1,B633&lt;&gt;""),IF(OR(שבוע_בדילוג[[#This Row],[LengthofCycle]]=F633,F633=29),1,0),"")</f>
        <v>1</v>
      </c>
      <c r="AM632" s="4">
        <f>IF(AND(שבוע_בדילוג[[#This Row],[הווסת פעיל?]]&lt;&gt;1,B633&lt;&gt;1,B633&lt;&gt;""),IF(OR(שבוע_בדילוג[[#This Row],[LengthofCycle]]=F633,F633=29,F633=28),1,0),"")</f>
        <v>1</v>
      </c>
    </row>
    <row r="633" spans="1:39" x14ac:dyDescent="0.25">
      <c r="A633" s="1" t="s">
        <v>110</v>
      </c>
      <c r="B633" s="1">
        <v>7</v>
      </c>
      <c r="C633" s="1">
        <v>1</v>
      </c>
      <c r="D633" s="1">
        <v>1</v>
      </c>
      <c r="E633" s="1">
        <v>0</v>
      </c>
      <c r="F633" s="1">
        <v>25</v>
      </c>
      <c r="H633" s="1">
        <f>שבוע_בדילוג[[#This Row],[LengthofCycle]]+1</f>
        <v>26</v>
      </c>
      <c r="I633" s="1" t="str">
        <f>IF(IFERROR(LOOKUP(שבוע_בדילוג[[#This Row],[ClientID]],קביעויות[השבוע בדילוג]),FALSE)=שבוע_בדילוג[[#This Row],[ClientID]],1,"")</f>
        <v/>
      </c>
      <c r="J633" s="1" t="str">
        <f>IF(AND(שבוע_בדילוג[[#This Row],[CycleNumber]]&gt;1,OR(B634="",שבוע_בדילוג[[#This Row],[CycleNumber]]&gt;B632)),IF(OR(AND(שבוע_בדילוג[[#This Row],[LengthofCycle]]=29,F632=29),AND(שבוע_בדילוג[[#This Row],[LengthofCycle]]=36,F632=36)),1,""),"")</f>
        <v/>
      </c>
      <c r="K633" s="1" t="str">
        <f>IF(AND(שבוע_בדילוג[[#This Row],[וסת השבוע]]=1,J632=1,שבוע_בדילוג[[#This Row],[CycleNumber]]&gt;B632),1,"")</f>
        <v/>
      </c>
      <c r="L633" s="1" t="str">
        <f>IF(שבוע_בדילוג[[#This Row],[CycleNumber]]=1,"",IF(שבוע_בדילוג[[#This Row],[וסת השבוע]]=1,0,IF(L632="","",IF(L632=0,IF(שבוע_בדילוג[[#This Row],[LengthofCycle]]=29,0,1),IF(L632=1,IF(שבוע_בדילוג[[#This Row],[LengthofCycle]]+F632=29*2,0,2),IF(L632=2,IF(שבוע_בדילוג[[#This Row],[LengthofCycle]]+F632+F631=29*3,0,3),""))))))</f>
        <v/>
      </c>
      <c r="M633" s="1" t="str">
        <f>IF(שבוע_בדילוג[[#This Row],[וסת השבוע]]=1,IF(שבוע_בדילוג[[#This Row],[וסת השבוע וההפלגה ביחד]]=1,M632+1,0),IF(AND(שבוע_בדילוג[[#This Row],[CycleNumber]]&gt;B632,שבוע_בדילוג[[#This Row],[CycleNumber]]&gt;1),IF(שבוע_בדילוג[[#This Row],[וסת השבוע פעיל?]]&lt;&gt;"",M632+1,""),""))</f>
        <v/>
      </c>
      <c r="N633" s="1" t="str">
        <f>IF(שבוע_בדילוג[[#This Row],[וסת השבוע פעיל?2]]="","",IF(AND(שבוע_בדילוג[[#This Row],[וסת השבוע פעיל?]]&lt;&gt;"",שבוע_בדילוג[[#This Row],[CycleNumber]]&lt;B634,B634&lt;&gt;"",שבוע_בדילוג[[#This Row],[וסת השבוע פעיל?]]&lt;3),IF(L634=0,IF(AND(שבוע_בדילוג[[#This Row],[וסת השבוע פעיל?]]&gt;0,J634=1),0,1),0),""))</f>
        <v/>
      </c>
      <c r="O633" s="1" t="str">
        <f t="shared" si="60"/>
        <v/>
      </c>
      <c r="P633" s="1" t="str">
        <f>IF(AND(שבוע_בדילוג[[#This Row],[חיזוי - שבוע]]=1,K634=1),1,"")</f>
        <v/>
      </c>
      <c r="Q633" s="1" t="str">
        <f>IF(AND(שבוע_בדילוג[[#This Row],[וסת השבוע פעיל?]]&lt;3,OR(שבוע_בדילוג[[#This Row],[CycleNumber]]&gt;B634,B634="")),1,"")</f>
        <v/>
      </c>
      <c r="R633" s="1" t="str">
        <f>IF(AND(שבוע_בדילוג[[#This Row],[חיזוי - שבוע]]&lt;&gt;"",שבוע_בדילוג[[#This Row],[וסת השבוע פעיל?2]]=""),1,"")</f>
        <v/>
      </c>
      <c r="S633" s="1" t="str">
        <f>IF(שבוע_בדילוג[[#This Row],[האישה קבעה וסת שבוע בדילוג?]]=1,IF(שבוע_בדילוג[[#This Row],[וסת השבוע פעיל?]]&lt;3,1,0),"")</f>
        <v/>
      </c>
      <c r="T6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3" s="1">
        <f t="shared" si="61"/>
        <v>0</v>
      </c>
      <c r="V633" s="1">
        <f t="shared" si="62"/>
        <v>0</v>
      </c>
      <c r="W633" s="1">
        <f t="shared" si="63"/>
        <v>0</v>
      </c>
      <c r="X633" s="1" t="str">
        <f>IF(שבוע_בדילוג[[#This Row],[3 הפלגות זהות]]="","",IF(שבוע_בדילוג[[#This Row],[3 הפלגות זהות]]=1,שבוע_בדילוג[[#This Row],[LengthofCycle]],X632))</f>
        <v/>
      </c>
      <c r="Z633" s="1" t="str">
        <f>IF(OR(שבוע_בדילוג[[#This Row],[הווסת פעיל?]]=0,שבוע_בדילוג[[#This Row],[הווסת פעיל?]]=""),"",SUM(Z632,שבוע_בדילוג[[#This Row],[הווסת פעיל?]]))</f>
        <v/>
      </c>
      <c r="AA633" s="1" t="str">
        <f>IF(AND(שבוע_בדילוג[[#This Row],[כמה מחזורים עד עקירה]]&lt;&gt;"",Z634=""),שבוע_בדילוג[[#This Row],[כמה מחזורים עד עקירה]],"")</f>
        <v/>
      </c>
      <c r="AB633" s="1" t="str">
        <f>IF(AND(שבוע_בדילוג[[#This Row],[הווסת פעיל?]]=1,שבוע_בדילוג[[#This Row],[וסת קבוע אחרון]]&lt;&gt;X632),שבוע_בדילוג[[#This Row],[וסת קבוע אחרון]],"")</f>
        <v/>
      </c>
      <c r="AC633" s="1" t="str">
        <f>IF(AND(שבוע_בדילוג[[#This Row],[הווסת פעיל?]]=1,Y632=0,שבוע_בדילוג[[#This Row],[וסת קבוע אחרון]]=X632),שבוע_בדילוג[[#This Row],[וסת קבוע אחרון]],"")</f>
        <v/>
      </c>
      <c r="AD633" s="1" t="str">
        <f>IF(AND(שבוע_בדילוג[[#This Row],[הווסת פעיל?]]=1,Y632=0,שבוע_בדילוג[[#This Row],[וסת קבוע אחרון]]&lt;&gt;X632),1,"")</f>
        <v/>
      </c>
      <c r="AE633" s="1" t="str">
        <f>IF(AND(שבוע_בדילוג[[#This Row],[הווסת פעיל?]]&lt;&gt;"",B634=1),שבוע_בדילוג[[#This Row],[CycleNumber]],"")</f>
        <v/>
      </c>
      <c r="AF633" s="1" t="str">
        <f>IF(AND(שבוע_בדילוג[[#This Row],[הווסת פעיל?]]&lt;&gt;"",Y632=""),שבוע_בדילוג[[#This Row],[CycleNumber]],"")</f>
        <v/>
      </c>
      <c r="AG633" s="1" t="str">
        <f>IF(B634=1,"",IF(שבוע_בדילוג[[#This Row],[הווסת פעיל?]]=1,IF(שבוע_בדילוג[[#This Row],[וסת קבוע אחרון]]=F634,1,0),""))</f>
        <v/>
      </c>
      <c r="AH633" s="1" t="str">
        <f>IF(B634=1,"",IF(שבוע_בדילוג[[#This Row],[הווסת פעיל?]]=1,IF(OR(שבוע_בדילוג[[#This Row],[וסת קבוע אחרון]]=F634,F634=שבוע_בדילוג[[#This Row],[LengthofCycle]]),1,0),""))</f>
        <v/>
      </c>
      <c r="AI633" s="1" t="str">
        <f>IF(B634=1,"",IF(שבוע_בדילוג[[#This Row],[הווסת פעיל?]]=1,IF(OR(שבוע_בדילוג[[#This Row],[וסת קבוע אחרון]]=F634,F634=שבוע_בדילוג[[#This Row],[LengthofCycle]],AND(שבוע_בדילוג[[#This Row],[LengthofCycle]]&lt;&gt;שבוע_בדילוג[[#This Row],[וסת קבוע אחרון]],OR(F634=28,F634=29))),1,0),""))</f>
        <v/>
      </c>
      <c r="AJ633" s="1" t="str">
        <f>IF(AND(שבוע_בדילוג[[#This Row],[הווסת פעיל?]]=1,B634=1),1,"")</f>
        <v/>
      </c>
      <c r="AK633" s="4">
        <f>IF(AND(שבוע_בדילוג[[#This Row],[הווסת פעיל?]]&lt;&gt;1,B634&lt;&gt;1,B634&lt;&gt;""),IF(שבוע_בדילוג[[#This Row],[LengthofCycle]]=F634,1,0),"")</f>
        <v>0</v>
      </c>
      <c r="AL633" s="4">
        <f>IF(AND(שבוע_בדילוג[[#This Row],[הווסת פעיל?]]&lt;&gt;1,B634&lt;&gt;1,B634&lt;&gt;""),IF(OR(שבוע_בדילוג[[#This Row],[LengthofCycle]]=F634,F634=29),1,0),"")</f>
        <v>0</v>
      </c>
      <c r="AM633" s="4">
        <f>IF(AND(שבוע_בדילוג[[#This Row],[הווסת פעיל?]]&lt;&gt;1,B634&lt;&gt;1,B634&lt;&gt;""),IF(OR(שבוע_בדילוג[[#This Row],[LengthofCycle]]=F634,F634=29,F634=28),1,0),"")</f>
        <v>0</v>
      </c>
    </row>
    <row r="634" spans="1:39" x14ac:dyDescent="0.25">
      <c r="A634" s="1" t="s">
        <v>110</v>
      </c>
      <c r="B634" s="1">
        <v>8</v>
      </c>
      <c r="C634" s="1">
        <v>1</v>
      </c>
      <c r="D634" s="1">
        <v>1</v>
      </c>
      <c r="E634" s="1">
        <v>0</v>
      </c>
      <c r="F634" s="1">
        <v>26</v>
      </c>
      <c r="H634" s="1">
        <f>שבוע_בדילוג[[#This Row],[LengthofCycle]]+1</f>
        <v>27</v>
      </c>
      <c r="I634" s="1" t="str">
        <f>IF(IFERROR(LOOKUP(שבוע_בדילוג[[#This Row],[ClientID]],קביעויות[השבוע בדילוג]),FALSE)=שבוע_בדילוג[[#This Row],[ClientID]],1,"")</f>
        <v/>
      </c>
      <c r="J634" s="1" t="str">
        <f>IF(AND(שבוע_בדילוג[[#This Row],[CycleNumber]]&gt;1,OR(B635="",שבוע_בדילוג[[#This Row],[CycleNumber]]&gt;B633)),IF(OR(AND(שבוע_בדילוג[[#This Row],[LengthofCycle]]=29,F633=29),AND(שבוע_בדילוג[[#This Row],[LengthofCycle]]=36,F633=36)),1,""),"")</f>
        <v/>
      </c>
      <c r="K634" s="1" t="str">
        <f>IF(AND(שבוע_בדילוג[[#This Row],[וסת השבוע]]=1,J633=1,שבוע_בדילוג[[#This Row],[CycleNumber]]&gt;B633),1,"")</f>
        <v/>
      </c>
      <c r="L634" s="1" t="str">
        <f>IF(שבוע_בדילוג[[#This Row],[CycleNumber]]=1,"",IF(שבוע_בדילוג[[#This Row],[וסת השבוע]]=1,0,IF(L633="","",IF(L633=0,IF(שבוע_בדילוג[[#This Row],[LengthofCycle]]=29,0,1),IF(L633=1,IF(שבוע_בדילוג[[#This Row],[LengthofCycle]]+F633=29*2,0,2),IF(L633=2,IF(שבוע_בדילוג[[#This Row],[LengthofCycle]]+F633+F632=29*3,0,3),""))))))</f>
        <v/>
      </c>
      <c r="M634" s="1" t="str">
        <f>IF(שבוע_בדילוג[[#This Row],[וסת השבוע]]=1,IF(שבוע_בדילוג[[#This Row],[וסת השבוע וההפלגה ביחד]]=1,M633+1,0),IF(AND(שבוע_בדילוג[[#This Row],[CycleNumber]]&gt;B633,שבוע_בדילוג[[#This Row],[CycleNumber]]&gt;1),IF(שבוע_בדילוג[[#This Row],[וסת השבוע פעיל?]]&lt;&gt;"",M633+1,""),""))</f>
        <v/>
      </c>
      <c r="N634" s="1" t="str">
        <f>IF(שבוע_בדילוג[[#This Row],[וסת השבוע פעיל?2]]="","",IF(AND(שבוע_בדילוג[[#This Row],[וסת השבוע פעיל?]]&lt;&gt;"",שבוע_בדילוג[[#This Row],[CycleNumber]]&lt;B635,B635&lt;&gt;"",שבוע_בדילוג[[#This Row],[וסת השבוע פעיל?]]&lt;3),IF(L635=0,IF(AND(שבוע_בדילוג[[#This Row],[וסת השבוע פעיל?]]&gt;0,J635=1),0,1),0),""))</f>
        <v/>
      </c>
      <c r="O634" s="1" t="str">
        <f t="shared" si="60"/>
        <v/>
      </c>
      <c r="P634" s="1" t="str">
        <f>IF(AND(שבוע_בדילוג[[#This Row],[חיזוי - שבוע]]=1,K635=1),1,"")</f>
        <v/>
      </c>
      <c r="Q634" s="1" t="str">
        <f>IF(AND(שבוע_בדילוג[[#This Row],[וסת השבוע פעיל?]]&lt;3,OR(שבוע_בדילוג[[#This Row],[CycleNumber]]&gt;B635,B635="")),1,"")</f>
        <v/>
      </c>
      <c r="R634" s="1" t="str">
        <f>IF(AND(שבוע_בדילוג[[#This Row],[חיזוי - שבוע]]&lt;&gt;"",שבוע_בדילוג[[#This Row],[וסת השבוע פעיל?2]]=""),1,"")</f>
        <v/>
      </c>
      <c r="S634" s="1" t="str">
        <f>IF(שבוע_בדילוג[[#This Row],[האישה קבעה וסת שבוע בדילוג?]]=1,IF(שבוע_בדילוג[[#This Row],[וסת השבוע פעיל?]]&lt;3,1,0),"")</f>
        <v/>
      </c>
      <c r="T6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4" s="1">
        <f t="shared" si="61"/>
        <v>0</v>
      </c>
      <c r="V634" s="1">
        <f t="shared" si="62"/>
        <v>0</v>
      </c>
      <c r="W634" s="1">
        <f t="shared" si="63"/>
        <v>0</v>
      </c>
      <c r="X634" s="1" t="str">
        <f>IF(שבוע_בדילוג[[#This Row],[3 הפלגות זהות]]="","",IF(שבוע_בדילוג[[#This Row],[3 הפלגות זהות]]=1,שבוע_בדילוג[[#This Row],[LengthofCycle]],X633))</f>
        <v/>
      </c>
      <c r="Z634" s="1" t="str">
        <f>IF(OR(שבוע_בדילוג[[#This Row],[הווסת פעיל?]]=0,שבוע_בדילוג[[#This Row],[הווסת פעיל?]]=""),"",SUM(Z633,שבוע_בדילוג[[#This Row],[הווסת פעיל?]]))</f>
        <v/>
      </c>
      <c r="AA634" s="1" t="str">
        <f>IF(AND(שבוע_בדילוג[[#This Row],[כמה מחזורים עד עקירה]]&lt;&gt;"",Z635=""),שבוע_בדילוג[[#This Row],[כמה מחזורים עד עקירה]],"")</f>
        <v/>
      </c>
      <c r="AB634" s="1" t="str">
        <f>IF(AND(שבוע_בדילוג[[#This Row],[הווסת פעיל?]]=1,שבוע_בדילוג[[#This Row],[וסת קבוע אחרון]]&lt;&gt;X633),שבוע_בדילוג[[#This Row],[וסת קבוע אחרון]],"")</f>
        <v/>
      </c>
      <c r="AC634" s="1" t="str">
        <f>IF(AND(שבוע_בדילוג[[#This Row],[הווסת פעיל?]]=1,Y633=0,שבוע_בדילוג[[#This Row],[וסת קבוע אחרון]]=X633),שבוע_בדילוג[[#This Row],[וסת קבוע אחרון]],"")</f>
        <v/>
      </c>
      <c r="AD634" s="1" t="str">
        <f>IF(AND(שבוע_בדילוג[[#This Row],[הווסת פעיל?]]=1,Y633=0,שבוע_בדילוג[[#This Row],[וסת קבוע אחרון]]&lt;&gt;X633),1,"")</f>
        <v/>
      </c>
      <c r="AE634" s="1" t="str">
        <f>IF(AND(שבוע_בדילוג[[#This Row],[הווסת פעיל?]]&lt;&gt;"",B635=1),שבוע_בדילוג[[#This Row],[CycleNumber]],"")</f>
        <v/>
      </c>
      <c r="AF634" s="1" t="str">
        <f>IF(AND(שבוע_בדילוג[[#This Row],[הווסת פעיל?]]&lt;&gt;"",Y633=""),שבוע_בדילוג[[#This Row],[CycleNumber]],"")</f>
        <v/>
      </c>
      <c r="AG634" s="1" t="str">
        <f>IF(B635=1,"",IF(שבוע_בדילוג[[#This Row],[הווסת פעיל?]]=1,IF(שבוע_בדילוג[[#This Row],[וסת קבוע אחרון]]=F635,1,0),""))</f>
        <v/>
      </c>
      <c r="AH634" s="1" t="str">
        <f>IF(B635=1,"",IF(שבוע_בדילוג[[#This Row],[הווסת פעיל?]]=1,IF(OR(שבוע_בדילוג[[#This Row],[וסת קבוע אחרון]]=F635,F635=שבוע_בדילוג[[#This Row],[LengthofCycle]]),1,0),""))</f>
        <v/>
      </c>
      <c r="AI634" s="1" t="str">
        <f>IF(B635=1,"",IF(שבוע_בדילוג[[#This Row],[הווסת פעיל?]]=1,IF(OR(שבוע_בדילוג[[#This Row],[וסת קבוע אחרון]]=F635,F635=שבוע_בדילוג[[#This Row],[LengthofCycle]],AND(שבוע_בדילוג[[#This Row],[LengthofCycle]]&lt;&gt;שבוע_בדילוג[[#This Row],[וסת קבוע אחרון]],OR(F635=28,F635=29))),1,0),""))</f>
        <v/>
      </c>
      <c r="AJ634" s="1" t="str">
        <f>IF(AND(שבוע_בדילוג[[#This Row],[הווסת פעיל?]]=1,B635=1),1,"")</f>
        <v/>
      </c>
      <c r="AK634" s="4">
        <f>IF(AND(שבוע_בדילוג[[#This Row],[הווסת פעיל?]]&lt;&gt;1,B635&lt;&gt;1,B635&lt;&gt;""),IF(שבוע_בדילוג[[#This Row],[LengthofCycle]]=F635,1,0),"")</f>
        <v>1</v>
      </c>
      <c r="AL634" s="4">
        <f>IF(AND(שבוע_בדילוג[[#This Row],[הווסת פעיל?]]&lt;&gt;1,B635&lt;&gt;1,B635&lt;&gt;""),IF(OR(שבוע_בדילוג[[#This Row],[LengthofCycle]]=F635,F635=29),1,0),"")</f>
        <v>1</v>
      </c>
      <c r="AM634" s="4">
        <f>IF(AND(שבוע_בדילוג[[#This Row],[הווסת פעיל?]]&lt;&gt;1,B635&lt;&gt;1,B635&lt;&gt;""),IF(OR(שבוע_בדילוג[[#This Row],[LengthofCycle]]=F635,F635=29,F635=28),1,0),"")</f>
        <v>1</v>
      </c>
    </row>
    <row r="635" spans="1:39" x14ac:dyDescent="0.25">
      <c r="A635" s="1" t="s">
        <v>110</v>
      </c>
      <c r="B635" s="1">
        <v>9</v>
      </c>
      <c r="C635" s="1">
        <v>1</v>
      </c>
      <c r="D635" s="1">
        <v>1</v>
      </c>
      <c r="E635" s="1">
        <v>0</v>
      </c>
      <c r="F635" s="1">
        <v>26</v>
      </c>
      <c r="H635" s="1">
        <f>שבוע_בדילוג[[#This Row],[LengthofCycle]]+1</f>
        <v>27</v>
      </c>
      <c r="I635" s="1" t="str">
        <f>IF(IFERROR(LOOKUP(שבוע_בדילוג[[#This Row],[ClientID]],קביעויות[השבוע בדילוג]),FALSE)=שבוע_בדילוג[[#This Row],[ClientID]],1,"")</f>
        <v/>
      </c>
      <c r="J635" s="1" t="str">
        <f>IF(AND(שבוע_בדילוג[[#This Row],[CycleNumber]]&gt;1,OR(B636="",שבוע_בדילוג[[#This Row],[CycleNumber]]&gt;B634)),IF(OR(AND(שבוע_בדילוג[[#This Row],[LengthofCycle]]=29,F634=29),AND(שבוע_בדילוג[[#This Row],[LengthofCycle]]=36,F634=36)),1,""),"")</f>
        <v/>
      </c>
      <c r="K635" s="1" t="str">
        <f>IF(AND(שבוע_בדילוג[[#This Row],[וסת השבוע]]=1,J634=1,שבוע_בדילוג[[#This Row],[CycleNumber]]&gt;B634),1,"")</f>
        <v/>
      </c>
      <c r="L635" s="1" t="str">
        <f>IF(שבוע_בדילוג[[#This Row],[CycleNumber]]=1,"",IF(שבוע_בדילוג[[#This Row],[וסת השבוע]]=1,0,IF(L634="","",IF(L634=0,IF(שבוע_בדילוג[[#This Row],[LengthofCycle]]=29,0,1),IF(L634=1,IF(שבוע_בדילוג[[#This Row],[LengthofCycle]]+F634=29*2,0,2),IF(L634=2,IF(שבוע_בדילוג[[#This Row],[LengthofCycle]]+F634+F633=29*3,0,3),""))))))</f>
        <v/>
      </c>
      <c r="M635" s="1" t="str">
        <f>IF(שבוע_בדילוג[[#This Row],[וסת השבוע]]=1,IF(שבוע_בדילוג[[#This Row],[וסת השבוע וההפלגה ביחד]]=1,M634+1,0),IF(AND(שבוע_בדילוג[[#This Row],[CycleNumber]]&gt;B634,שבוע_בדילוג[[#This Row],[CycleNumber]]&gt;1),IF(שבוע_בדילוג[[#This Row],[וסת השבוע פעיל?]]&lt;&gt;"",M634+1,""),""))</f>
        <v/>
      </c>
      <c r="N635" s="1" t="str">
        <f>IF(שבוע_בדילוג[[#This Row],[וסת השבוע פעיל?2]]="","",IF(AND(שבוע_בדילוג[[#This Row],[וסת השבוע פעיל?]]&lt;&gt;"",שבוע_בדילוג[[#This Row],[CycleNumber]]&lt;B636,B636&lt;&gt;"",שבוע_בדילוג[[#This Row],[וסת השבוע פעיל?]]&lt;3),IF(L636=0,IF(AND(שבוע_בדילוג[[#This Row],[וסת השבוע פעיל?]]&gt;0,J636=1),0,1),0),""))</f>
        <v/>
      </c>
      <c r="O635" s="1" t="str">
        <f t="shared" si="60"/>
        <v/>
      </c>
      <c r="P635" s="1" t="str">
        <f>IF(AND(שבוע_בדילוג[[#This Row],[חיזוי - שבוע]]=1,K636=1),1,"")</f>
        <v/>
      </c>
      <c r="Q635" s="1" t="str">
        <f>IF(AND(שבוע_בדילוג[[#This Row],[וסת השבוע פעיל?]]&lt;3,OR(שבוע_בדילוג[[#This Row],[CycleNumber]]&gt;B636,B636="")),1,"")</f>
        <v/>
      </c>
      <c r="R635" s="1" t="str">
        <f>IF(AND(שבוע_בדילוג[[#This Row],[חיזוי - שבוע]]&lt;&gt;"",שבוע_בדילוג[[#This Row],[וסת השבוע פעיל?2]]=""),1,"")</f>
        <v/>
      </c>
      <c r="S635" s="1" t="str">
        <f>IF(שבוע_בדילוג[[#This Row],[האישה קבעה וסת שבוע בדילוג?]]=1,IF(שבוע_בדילוג[[#This Row],[וסת השבוע פעיל?]]&lt;3,1,0),"")</f>
        <v/>
      </c>
      <c r="T6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5" s="1">
        <f t="shared" si="61"/>
        <v>0</v>
      </c>
      <c r="V635" s="1">
        <f t="shared" si="62"/>
        <v>0</v>
      </c>
      <c r="W635" s="1">
        <f t="shared" si="63"/>
        <v>0</v>
      </c>
      <c r="X635" s="1" t="str">
        <f>IF(שבוע_בדילוג[[#This Row],[3 הפלגות זהות]]="","",IF(שבוע_בדילוג[[#This Row],[3 הפלגות זהות]]=1,שבוע_בדילוג[[#This Row],[LengthofCycle]],X634))</f>
        <v/>
      </c>
      <c r="Z635" s="1" t="str">
        <f>IF(OR(שבוע_בדילוג[[#This Row],[הווסת פעיל?]]=0,שבוע_בדילוג[[#This Row],[הווסת פעיל?]]=""),"",SUM(Z634,שבוע_בדילוג[[#This Row],[הווסת פעיל?]]))</f>
        <v/>
      </c>
      <c r="AA635" s="1" t="str">
        <f>IF(AND(שבוע_בדילוג[[#This Row],[כמה מחזורים עד עקירה]]&lt;&gt;"",Z636=""),שבוע_בדילוג[[#This Row],[כמה מחזורים עד עקירה]],"")</f>
        <v/>
      </c>
      <c r="AB635" s="1" t="str">
        <f>IF(AND(שבוע_בדילוג[[#This Row],[הווסת פעיל?]]=1,שבוע_בדילוג[[#This Row],[וסת קבוע אחרון]]&lt;&gt;X634),שבוע_בדילוג[[#This Row],[וסת קבוע אחרון]],"")</f>
        <v/>
      </c>
      <c r="AC635" s="1" t="str">
        <f>IF(AND(שבוע_בדילוג[[#This Row],[הווסת פעיל?]]=1,Y634=0,שבוע_בדילוג[[#This Row],[וסת קבוע אחרון]]=X634),שבוע_בדילוג[[#This Row],[וסת קבוע אחרון]],"")</f>
        <v/>
      </c>
      <c r="AD635" s="1" t="str">
        <f>IF(AND(שבוע_בדילוג[[#This Row],[הווסת פעיל?]]=1,Y634=0,שבוע_בדילוג[[#This Row],[וסת קבוע אחרון]]&lt;&gt;X634),1,"")</f>
        <v/>
      </c>
      <c r="AE635" s="1" t="str">
        <f>IF(AND(שבוע_בדילוג[[#This Row],[הווסת פעיל?]]&lt;&gt;"",B636=1),שבוע_בדילוג[[#This Row],[CycleNumber]],"")</f>
        <v/>
      </c>
      <c r="AF635" s="1" t="str">
        <f>IF(AND(שבוע_בדילוג[[#This Row],[הווסת פעיל?]]&lt;&gt;"",Y634=""),שבוע_בדילוג[[#This Row],[CycleNumber]],"")</f>
        <v/>
      </c>
      <c r="AG635" s="1" t="str">
        <f>IF(B636=1,"",IF(שבוע_בדילוג[[#This Row],[הווסת פעיל?]]=1,IF(שבוע_בדילוג[[#This Row],[וסת קבוע אחרון]]=F636,1,0),""))</f>
        <v/>
      </c>
      <c r="AH635" s="1" t="str">
        <f>IF(B636=1,"",IF(שבוע_בדילוג[[#This Row],[הווסת פעיל?]]=1,IF(OR(שבוע_בדילוג[[#This Row],[וסת קבוע אחרון]]=F636,F636=שבוע_בדילוג[[#This Row],[LengthofCycle]]),1,0),""))</f>
        <v/>
      </c>
      <c r="AI635" s="1" t="str">
        <f>IF(B636=1,"",IF(שבוע_בדילוג[[#This Row],[הווסת פעיל?]]=1,IF(OR(שבוע_בדילוג[[#This Row],[וסת קבוע אחרון]]=F636,F636=שבוע_בדילוג[[#This Row],[LengthofCycle]],AND(שבוע_בדילוג[[#This Row],[LengthofCycle]]&lt;&gt;שבוע_בדילוג[[#This Row],[וסת קבוע אחרון]],OR(F636=28,F636=29))),1,0),""))</f>
        <v/>
      </c>
      <c r="AJ635" s="1" t="str">
        <f>IF(AND(שבוע_בדילוג[[#This Row],[הווסת פעיל?]]=1,B636=1),1,"")</f>
        <v/>
      </c>
      <c r="AK635" s="4">
        <f>IF(AND(שבוע_בדילוג[[#This Row],[הווסת פעיל?]]&lt;&gt;1,B636&lt;&gt;1,B636&lt;&gt;""),IF(שבוע_בדילוג[[#This Row],[LengthofCycle]]=F636,1,0),"")</f>
        <v>0</v>
      </c>
      <c r="AL635" s="4">
        <f>IF(AND(שבוע_בדילוג[[#This Row],[הווסת פעיל?]]&lt;&gt;1,B636&lt;&gt;1,B636&lt;&gt;""),IF(OR(שבוע_בדילוג[[#This Row],[LengthofCycle]]=F636,F636=29),1,0),"")</f>
        <v>0</v>
      </c>
      <c r="AM635" s="4">
        <f>IF(AND(שבוע_בדילוג[[#This Row],[הווסת פעיל?]]&lt;&gt;1,B636&lt;&gt;1,B636&lt;&gt;""),IF(OR(שבוע_בדילוג[[#This Row],[LengthofCycle]]=F636,F636=29,F636=28),1,0),"")</f>
        <v>0</v>
      </c>
    </row>
    <row r="636" spans="1:39" x14ac:dyDescent="0.25">
      <c r="A636" s="1" t="s">
        <v>110</v>
      </c>
      <c r="B636" s="1">
        <v>10</v>
      </c>
      <c r="C636" s="1">
        <v>1</v>
      </c>
      <c r="D636" s="1">
        <v>1</v>
      </c>
      <c r="E636" s="1">
        <v>0</v>
      </c>
      <c r="F636" s="1">
        <v>27</v>
      </c>
      <c r="H636" s="1">
        <f>שבוע_בדילוג[[#This Row],[LengthofCycle]]+1</f>
        <v>28</v>
      </c>
      <c r="I636" s="1" t="str">
        <f>IF(IFERROR(LOOKUP(שבוע_בדילוג[[#This Row],[ClientID]],קביעויות[השבוע בדילוג]),FALSE)=שבוע_בדילוג[[#This Row],[ClientID]],1,"")</f>
        <v/>
      </c>
      <c r="J636" s="1" t="str">
        <f>IF(AND(שבוע_בדילוג[[#This Row],[CycleNumber]]&gt;1,OR(B637="",שבוע_בדילוג[[#This Row],[CycleNumber]]&gt;B635)),IF(OR(AND(שבוע_בדילוג[[#This Row],[LengthofCycle]]=29,F635=29),AND(שבוע_בדילוג[[#This Row],[LengthofCycle]]=36,F635=36)),1,""),"")</f>
        <v/>
      </c>
      <c r="K636" s="1" t="str">
        <f>IF(AND(שבוע_בדילוג[[#This Row],[וסת השבוע]]=1,J635=1,שבוע_בדילוג[[#This Row],[CycleNumber]]&gt;B635),1,"")</f>
        <v/>
      </c>
      <c r="L636" s="1" t="str">
        <f>IF(שבוע_בדילוג[[#This Row],[CycleNumber]]=1,"",IF(שבוע_בדילוג[[#This Row],[וסת השבוע]]=1,0,IF(L635="","",IF(L635=0,IF(שבוע_בדילוג[[#This Row],[LengthofCycle]]=29,0,1),IF(L635=1,IF(שבוע_בדילוג[[#This Row],[LengthofCycle]]+F635=29*2,0,2),IF(L635=2,IF(שבוע_בדילוג[[#This Row],[LengthofCycle]]+F635+F634=29*3,0,3),""))))))</f>
        <v/>
      </c>
      <c r="M636" s="1" t="str">
        <f>IF(שבוע_בדילוג[[#This Row],[וסת השבוע]]=1,IF(שבוע_בדילוג[[#This Row],[וסת השבוע וההפלגה ביחד]]=1,M635+1,0),IF(AND(שבוע_בדילוג[[#This Row],[CycleNumber]]&gt;B635,שבוע_בדילוג[[#This Row],[CycleNumber]]&gt;1),IF(שבוע_בדילוג[[#This Row],[וסת השבוע פעיל?]]&lt;&gt;"",M635+1,""),""))</f>
        <v/>
      </c>
      <c r="N636" s="1" t="str">
        <f>IF(שבוע_בדילוג[[#This Row],[וסת השבוע פעיל?2]]="","",IF(AND(שבוע_בדילוג[[#This Row],[וסת השבוע פעיל?]]&lt;&gt;"",שבוע_בדילוג[[#This Row],[CycleNumber]]&lt;B637,B637&lt;&gt;"",שבוע_בדילוג[[#This Row],[וסת השבוע פעיל?]]&lt;3),IF(L637=0,IF(AND(שבוע_בדילוג[[#This Row],[וסת השבוע פעיל?]]&gt;0,J637=1),0,1),0),""))</f>
        <v/>
      </c>
      <c r="O636" s="1" t="str">
        <f t="shared" si="60"/>
        <v/>
      </c>
      <c r="P636" s="1" t="str">
        <f>IF(AND(שבוע_בדילוג[[#This Row],[חיזוי - שבוע]]=1,K637=1),1,"")</f>
        <v/>
      </c>
      <c r="Q636" s="1" t="str">
        <f>IF(AND(שבוע_בדילוג[[#This Row],[וסת השבוע פעיל?]]&lt;3,OR(שבוע_בדילוג[[#This Row],[CycleNumber]]&gt;B637,B637="")),1,"")</f>
        <v/>
      </c>
      <c r="R636" s="1" t="str">
        <f>IF(AND(שבוע_בדילוג[[#This Row],[חיזוי - שבוע]]&lt;&gt;"",שבוע_בדילוג[[#This Row],[וסת השבוע פעיל?2]]=""),1,"")</f>
        <v/>
      </c>
      <c r="S636" s="1" t="str">
        <f>IF(שבוע_בדילוג[[#This Row],[האישה קבעה וסת שבוע בדילוג?]]=1,IF(שבוע_בדילוג[[#This Row],[וסת השבוע פעיל?]]&lt;3,1,0),"")</f>
        <v/>
      </c>
      <c r="T6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6" s="1">
        <f t="shared" si="61"/>
        <v>0</v>
      </c>
      <c r="V636" s="1">
        <f t="shared" si="62"/>
        <v>0</v>
      </c>
      <c r="W636" s="1">
        <f t="shared" si="63"/>
        <v>0</v>
      </c>
      <c r="X636" s="1" t="str">
        <f>IF(שבוע_בדילוג[[#This Row],[3 הפלגות זהות]]="","",IF(שבוע_בדילוג[[#This Row],[3 הפלגות זהות]]=1,שבוע_בדילוג[[#This Row],[LengthofCycle]],X635))</f>
        <v/>
      </c>
      <c r="Z636" s="1" t="str">
        <f>IF(OR(שבוע_בדילוג[[#This Row],[הווסת פעיל?]]=0,שבוע_בדילוג[[#This Row],[הווסת פעיל?]]=""),"",SUM(Z635,שבוע_בדילוג[[#This Row],[הווסת פעיל?]]))</f>
        <v/>
      </c>
      <c r="AA636" s="1" t="str">
        <f>IF(AND(שבוע_בדילוג[[#This Row],[כמה מחזורים עד עקירה]]&lt;&gt;"",Z637=""),שבוע_בדילוג[[#This Row],[כמה מחזורים עד עקירה]],"")</f>
        <v/>
      </c>
      <c r="AB636" s="1" t="str">
        <f>IF(AND(שבוע_בדילוג[[#This Row],[הווסת פעיל?]]=1,שבוע_בדילוג[[#This Row],[וסת קבוע אחרון]]&lt;&gt;X635),שבוע_בדילוג[[#This Row],[וסת קבוע אחרון]],"")</f>
        <v/>
      </c>
      <c r="AC636" s="1" t="str">
        <f>IF(AND(שבוע_בדילוג[[#This Row],[הווסת פעיל?]]=1,Y635=0,שבוע_בדילוג[[#This Row],[וסת קבוע אחרון]]=X635),שבוע_בדילוג[[#This Row],[וסת קבוע אחרון]],"")</f>
        <v/>
      </c>
      <c r="AD636" s="1" t="str">
        <f>IF(AND(שבוע_בדילוג[[#This Row],[הווסת פעיל?]]=1,Y635=0,שבוע_בדילוג[[#This Row],[וסת קבוע אחרון]]&lt;&gt;X635),1,"")</f>
        <v/>
      </c>
      <c r="AE636" s="1" t="str">
        <f>IF(AND(שבוע_בדילוג[[#This Row],[הווסת פעיל?]]&lt;&gt;"",B637=1),שבוע_בדילוג[[#This Row],[CycleNumber]],"")</f>
        <v/>
      </c>
      <c r="AF636" s="1" t="str">
        <f>IF(AND(שבוע_בדילוג[[#This Row],[הווסת פעיל?]]&lt;&gt;"",Y635=""),שבוע_בדילוג[[#This Row],[CycleNumber]],"")</f>
        <v/>
      </c>
      <c r="AG636" s="1" t="str">
        <f>IF(B637=1,"",IF(שבוע_בדילוג[[#This Row],[הווסת פעיל?]]=1,IF(שבוע_בדילוג[[#This Row],[וסת קבוע אחרון]]=F637,1,0),""))</f>
        <v/>
      </c>
      <c r="AH636" s="1" t="str">
        <f>IF(B637=1,"",IF(שבוע_בדילוג[[#This Row],[הווסת פעיל?]]=1,IF(OR(שבוע_בדילוג[[#This Row],[וסת קבוע אחרון]]=F637,F637=שבוע_בדילוג[[#This Row],[LengthofCycle]]),1,0),""))</f>
        <v/>
      </c>
      <c r="AI636" s="1" t="str">
        <f>IF(B637=1,"",IF(שבוע_בדילוג[[#This Row],[הווסת פעיל?]]=1,IF(OR(שבוע_בדילוג[[#This Row],[וסת קבוע אחרון]]=F637,F637=שבוע_בדילוג[[#This Row],[LengthofCycle]],AND(שבוע_בדילוג[[#This Row],[LengthofCycle]]&lt;&gt;שבוע_בדילוג[[#This Row],[וסת קבוע אחרון]],OR(F637=28,F637=29))),1,0),""))</f>
        <v/>
      </c>
      <c r="AJ636" s="1" t="str">
        <f>IF(AND(שבוע_בדילוג[[#This Row],[הווסת פעיל?]]=1,B637=1),1,"")</f>
        <v/>
      </c>
      <c r="AK636" s="4">
        <f>IF(AND(שבוע_בדילוג[[#This Row],[הווסת פעיל?]]&lt;&gt;1,B637&lt;&gt;1,B637&lt;&gt;""),IF(שבוע_בדילוג[[#This Row],[LengthofCycle]]=F637,1,0),"")</f>
        <v>1</v>
      </c>
      <c r="AL636" s="4">
        <f>IF(AND(שבוע_בדילוג[[#This Row],[הווסת פעיל?]]&lt;&gt;1,B637&lt;&gt;1,B637&lt;&gt;""),IF(OR(שבוע_בדילוג[[#This Row],[LengthofCycle]]=F637,F637=29),1,0),"")</f>
        <v>1</v>
      </c>
      <c r="AM636" s="4">
        <f>IF(AND(שבוע_בדילוג[[#This Row],[הווסת פעיל?]]&lt;&gt;1,B637&lt;&gt;1,B637&lt;&gt;""),IF(OR(שבוע_בדילוג[[#This Row],[LengthofCycle]]=F637,F637=29,F637=28),1,0),"")</f>
        <v>1</v>
      </c>
    </row>
    <row r="637" spans="1:39" x14ac:dyDescent="0.25">
      <c r="A637" s="1" t="s">
        <v>110</v>
      </c>
      <c r="B637" s="1">
        <v>11</v>
      </c>
      <c r="C637" s="1">
        <v>1</v>
      </c>
      <c r="D637" s="1">
        <v>1</v>
      </c>
      <c r="E637" s="1">
        <v>0</v>
      </c>
      <c r="F637" s="1">
        <v>27</v>
      </c>
      <c r="H637" s="1">
        <f>שבוע_בדילוג[[#This Row],[LengthofCycle]]+1</f>
        <v>28</v>
      </c>
      <c r="I637" s="1" t="str">
        <f>IF(IFERROR(LOOKUP(שבוע_בדילוג[[#This Row],[ClientID]],קביעויות[השבוע בדילוג]),FALSE)=שבוע_בדילוג[[#This Row],[ClientID]],1,"")</f>
        <v/>
      </c>
      <c r="J637" s="1" t="str">
        <f>IF(AND(שבוע_בדילוג[[#This Row],[CycleNumber]]&gt;1,OR(B638="",שבוע_בדילוג[[#This Row],[CycleNumber]]&gt;B636)),IF(OR(AND(שבוע_בדילוג[[#This Row],[LengthofCycle]]=29,F636=29),AND(שבוע_בדילוג[[#This Row],[LengthofCycle]]=36,F636=36)),1,""),"")</f>
        <v/>
      </c>
      <c r="K637" s="1" t="str">
        <f>IF(AND(שבוע_בדילוג[[#This Row],[וסת השבוע]]=1,J636=1,שבוע_בדילוג[[#This Row],[CycleNumber]]&gt;B636),1,"")</f>
        <v/>
      </c>
      <c r="L637" s="1" t="str">
        <f>IF(שבוע_בדילוג[[#This Row],[CycleNumber]]=1,"",IF(שבוע_בדילוג[[#This Row],[וסת השבוע]]=1,0,IF(L636="","",IF(L636=0,IF(שבוע_בדילוג[[#This Row],[LengthofCycle]]=29,0,1),IF(L636=1,IF(שבוע_בדילוג[[#This Row],[LengthofCycle]]+F636=29*2,0,2),IF(L636=2,IF(שבוע_בדילוג[[#This Row],[LengthofCycle]]+F636+F635=29*3,0,3),""))))))</f>
        <v/>
      </c>
      <c r="M637" s="1" t="str">
        <f>IF(שבוע_בדילוג[[#This Row],[וסת השבוע]]=1,IF(שבוע_בדילוג[[#This Row],[וסת השבוע וההפלגה ביחד]]=1,M636+1,0),IF(AND(שבוע_בדילוג[[#This Row],[CycleNumber]]&gt;B636,שבוע_בדילוג[[#This Row],[CycleNumber]]&gt;1),IF(שבוע_בדילוג[[#This Row],[וסת השבוע פעיל?]]&lt;&gt;"",M636+1,""),""))</f>
        <v/>
      </c>
      <c r="N637" s="1" t="str">
        <f>IF(שבוע_בדילוג[[#This Row],[וסת השבוע פעיל?2]]="","",IF(AND(שבוע_בדילוג[[#This Row],[וסת השבוע פעיל?]]&lt;&gt;"",שבוע_בדילוג[[#This Row],[CycleNumber]]&lt;B638,B638&lt;&gt;"",שבוע_בדילוג[[#This Row],[וסת השבוע פעיל?]]&lt;3),IF(L638=0,IF(AND(שבוע_בדילוג[[#This Row],[וסת השבוע פעיל?]]&gt;0,J638=1),0,1),0),""))</f>
        <v/>
      </c>
      <c r="O637" s="1" t="str">
        <f t="shared" si="60"/>
        <v/>
      </c>
      <c r="P637" s="1" t="str">
        <f>IF(AND(שבוע_בדילוג[[#This Row],[חיזוי - שבוע]]=1,K638=1),1,"")</f>
        <v/>
      </c>
      <c r="Q637" s="1" t="str">
        <f>IF(AND(שבוע_בדילוג[[#This Row],[וסת השבוע פעיל?]]&lt;3,OR(שבוע_בדילוג[[#This Row],[CycleNumber]]&gt;B638,B638="")),1,"")</f>
        <v/>
      </c>
      <c r="R637" s="1" t="str">
        <f>IF(AND(שבוע_בדילוג[[#This Row],[חיזוי - שבוע]]&lt;&gt;"",שבוע_בדילוג[[#This Row],[וסת השבוע פעיל?2]]=""),1,"")</f>
        <v/>
      </c>
      <c r="S637" s="1" t="str">
        <f>IF(שבוע_בדילוג[[#This Row],[האישה קבעה וסת שבוע בדילוג?]]=1,IF(שבוע_בדילוג[[#This Row],[וסת השבוע פעיל?]]&lt;3,1,0),"")</f>
        <v/>
      </c>
      <c r="T6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7" s="1">
        <f t="shared" si="61"/>
        <v>0</v>
      </c>
      <c r="V637" s="1">
        <f t="shared" si="62"/>
        <v>0</v>
      </c>
      <c r="W637" s="1">
        <f t="shared" si="63"/>
        <v>0</v>
      </c>
      <c r="X637" s="1" t="str">
        <f>IF(שבוע_בדילוג[[#This Row],[3 הפלגות זהות]]="","",IF(שבוע_בדילוג[[#This Row],[3 הפלגות זהות]]=1,שבוע_בדילוג[[#This Row],[LengthofCycle]],X636))</f>
        <v/>
      </c>
      <c r="Z637" s="1" t="str">
        <f>IF(OR(שבוע_בדילוג[[#This Row],[הווסת פעיל?]]=0,שבוע_בדילוג[[#This Row],[הווסת פעיל?]]=""),"",SUM(Z636,שבוע_בדילוג[[#This Row],[הווסת פעיל?]]))</f>
        <v/>
      </c>
      <c r="AA637" s="1" t="str">
        <f>IF(AND(שבוע_בדילוג[[#This Row],[כמה מחזורים עד עקירה]]&lt;&gt;"",Z638=""),שבוע_בדילוג[[#This Row],[כמה מחזורים עד עקירה]],"")</f>
        <v/>
      </c>
      <c r="AB637" s="1" t="str">
        <f>IF(AND(שבוע_בדילוג[[#This Row],[הווסת פעיל?]]=1,שבוע_בדילוג[[#This Row],[וסת קבוע אחרון]]&lt;&gt;X636),שבוע_בדילוג[[#This Row],[וסת קבוע אחרון]],"")</f>
        <v/>
      </c>
      <c r="AC637" s="1" t="str">
        <f>IF(AND(שבוע_בדילוג[[#This Row],[הווסת פעיל?]]=1,Y636=0,שבוע_בדילוג[[#This Row],[וסת קבוע אחרון]]=X636),שבוע_בדילוג[[#This Row],[וסת קבוע אחרון]],"")</f>
        <v/>
      </c>
      <c r="AD637" s="1" t="str">
        <f>IF(AND(שבוע_בדילוג[[#This Row],[הווסת פעיל?]]=1,Y636=0,שבוע_בדילוג[[#This Row],[וסת קבוע אחרון]]&lt;&gt;X636),1,"")</f>
        <v/>
      </c>
      <c r="AE637" s="1" t="str">
        <f>IF(AND(שבוע_בדילוג[[#This Row],[הווסת פעיל?]]&lt;&gt;"",B638=1),שבוע_בדילוג[[#This Row],[CycleNumber]],"")</f>
        <v/>
      </c>
      <c r="AF637" s="1" t="str">
        <f>IF(AND(שבוע_בדילוג[[#This Row],[הווסת פעיל?]]&lt;&gt;"",Y636=""),שבוע_בדילוג[[#This Row],[CycleNumber]],"")</f>
        <v/>
      </c>
      <c r="AG637" s="1" t="str">
        <f>IF(B638=1,"",IF(שבוע_בדילוג[[#This Row],[הווסת פעיל?]]=1,IF(שבוע_בדילוג[[#This Row],[וסת קבוע אחרון]]=F638,1,0),""))</f>
        <v/>
      </c>
      <c r="AH637" s="1" t="str">
        <f>IF(B638=1,"",IF(שבוע_בדילוג[[#This Row],[הווסת פעיל?]]=1,IF(OR(שבוע_בדילוג[[#This Row],[וסת קבוע אחרון]]=F638,F638=שבוע_בדילוג[[#This Row],[LengthofCycle]]),1,0),""))</f>
        <v/>
      </c>
      <c r="AI637" s="1" t="str">
        <f>IF(B638=1,"",IF(שבוע_בדילוג[[#This Row],[הווסת פעיל?]]=1,IF(OR(שבוע_בדילוג[[#This Row],[וסת קבוע אחרון]]=F638,F638=שבוע_בדילוג[[#This Row],[LengthofCycle]],AND(שבוע_בדילוג[[#This Row],[LengthofCycle]]&lt;&gt;שבוע_בדילוג[[#This Row],[וסת קבוע אחרון]],OR(F638=28,F638=29))),1,0),""))</f>
        <v/>
      </c>
      <c r="AJ637" s="1" t="str">
        <f>IF(AND(שבוע_בדילוג[[#This Row],[הווסת פעיל?]]=1,B638=1),1,"")</f>
        <v/>
      </c>
      <c r="AK637" s="4">
        <f>IF(AND(שבוע_בדילוג[[#This Row],[הווסת פעיל?]]&lt;&gt;1,B638&lt;&gt;1,B638&lt;&gt;""),IF(שבוע_בדילוג[[#This Row],[LengthofCycle]]=F638,1,0),"")</f>
        <v>0</v>
      </c>
      <c r="AL637" s="4">
        <f>IF(AND(שבוע_בדילוג[[#This Row],[הווסת פעיל?]]&lt;&gt;1,B638&lt;&gt;1,B638&lt;&gt;""),IF(OR(שבוע_בדילוג[[#This Row],[LengthofCycle]]=F638,F638=29),1,0),"")</f>
        <v>0</v>
      </c>
      <c r="AM637" s="4">
        <f>IF(AND(שבוע_בדילוג[[#This Row],[הווסת פעיל?]]&lt;&gt;1,B638&lt;&gt;1,B638&lt;&gt;""),IF(OR(שבוע_בדילוג[[#This Row],[LengthofCycle]]=F638,F638=29,F638=28),1,0),"")</f>
        <v>0</v>
      </c>
    </row>
    <row r="638" spans="1:39" x14ac:dyDescent="0.25">
      <c r="A638" s="1" t="s">
        <v>110</v>
      </c>
      <c r="B638" s="1">
        <v>12</v>
      </c>
      <c r="C638" s="1">
        <v>1</v>
      </c>
      <c r="D638" s="1">
        <v>1</v>
      </c>
      <c r="E638" s="1">
        <v>0</v>
      </c>
      <c r="F638" s="1">
        <v>24</v>
      </c>
      <c r="H638" s="1">
        <f>שבוע_בדילוג[[#This Row],[LengthofCycle]]+1</f>
        <v>25</v>
      </c>
      <c r="I638" s="1" t="str">
        <f>IF(IFERROR(LOOKUP(שבוע_בדילוג[[#This Row],[ClientID]],קביעויות[השבוע בדילוג]),FALSE)=שבוע_בדילוג[[#This Row],[ClientID]],1,"")</f>
        <v/>
      </c>
      <c r="J638" s="1" t="str">
        <f>IF(AND(שבוע_בדילוג[[#This Row],[CycleNumber]]&gt;1,OR(B639="",שבוע_בדילוג[[#This Row],[CycleNumber]]&gt;B637)),IF(OR(AND(שבוע_בדילוג[[#This Row],[LengthofCycle]]=29,F637=29),AND(שבוע_בדילוג[[#This Row],[LengthofCycle]]=36,F637=36)),1,""),"")</f>
        <v/>
      </c>
      <c r="K638" s="1" t="str">
        <f>IF(AND(שבוע_בדילוג[[#This Row],[וסת השבוע]]=1,J637=1,שבוע_בדילוג[[#This Row],[CycleNumber]]&gt;B637),1,"")</f>
        <v/>
      </c>
      <c r="L638" s="1" t="str">
        <f>IF(שבוע_בדילוג[[#This Row],[CycleNumber]]=1,"",IF(שבוע_בדילוג[[#This Row],[וסת השבוע]]=1,0,IF(L637="","",IF(L637=0,IF(שבוע_בדילוג[[#This Row],[LengthofCycle]]=29,0,1),IF(L637=1,IF(שבוע_בדילוג[[#This Row],[LengthofCycle]]+F637=29*2,0,2),IF(L637=2,IF(שבוע_בדילוג[[#This Row],[LengthofCycle]]+F637+F636=29*3,0,3),""))))))</f>
        <v/>
      </c>
      <c r="M638" s="1" t="str">
        <f>IF(שבוע_בדילוג[[#This Row],[וסת השבוע]]=1,IF(שבוע_בדילוג[[#This Row],[וסת השבוע וההפלגה ביחד]]=1,M637+1,0),IF(AND(שבוע_בדילוג[[#This Row],[CycleNumber]]&gt;B637,שבוע_בדילוג[[#This Row],[CycleNumber]]&gt;1),IF(שבוע_בדילוג[[#This Row],[וסת השבוע פעיל?]]&lt;&gt;"",M637+1,""),""))</f>
        <v/>
      </c>
      <c r="N638" s="1" t="str">
        <f>IF(שבוע_בדילוג[[#This Row],[וסת השבוע פעיל?2]]="","",IF(AND(שבוע_בדילוג[[#This Row],[וסת השבוע פעיל?]]&lt;&gt;"",שבוע_בדילוג[[#This Row],[CycleNumber]]&lt;B639,B639&lt;&gt;"",שבוע_בדילוג[[#This Row],[וסת השבוע פעיל?]]&lt;3),IF(L639=0,IF(AND(שבוע_בדילוג[[#This Row],[וסת השבוע פעיל?]]&gt;0,J639=1),0,1),0),""))</f>
        <v/>
      </c>
      <c r="O638" s="1" t="str">
        <f t="shared" si="60"/>
        <v/>
      </c>
      <c r="P638" s="1" t="str">
        <f>IF(AND(שבוע_בדילוג[[#This Row],[חיזוי - שבוע]]=1,K639=1),1,"")</f>
        <v/>
      </c>
      <c r="Q638" s="1" t="str">
        <f>IF(AND(שבוע_בדילוג[[#This Row],[וסת השבוע פעיל?]]&lt;3,OR(שבוע_בדילוג[[#This Row],[CycleNumber]]&gt;B639,B639="")),1,"")</f>
        <v/>
      </c>
      <c r="R638" s="1" t="str">
        <f>IF(AND(שבוע_בדילוג[[#This Row],[חיזוי - שבוע]]&lt;&gt;"",שבוע_בדילוג[[#This Row],[וסת השבוע פעיל?2]]=""),1,"")</f>
        <v/>
      </c>
      <c r="S638" s="1" t="str">
        <f>IF(שבוע_בדילוג[[#This Row],[האישה קבעה וסת שבוע בדילוג?]]=1,IF(שבוע_בדילוג[[#This Row],[וסת השבוע פעיל?]]&lt;3,1,0),"")</f>
        <v/>
      </c>
      <c r="T6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8" s="1">
        <f t="shared" si="61"/>
        <v>0</v>
      </c>
      <c r="V638" s="1">
        <f t="shared" si="62"/>
        <v>0</v>
      </c>
      <c r="W638" s="1">
        <f t="shared" si="63"/>
        <v>0</v>
      </c>
      <c r="X638" s="1" t="str">
        <f>IF(שבוע_בדילוג[[#This Row],[3 הפלגות זהות]]="","",IF(שבוע_בדילוג[[#This Row],[3 הפלגות זהות]]=1,שבוע_בדילוג[[#This Row],[LengthofCycle]],X637))</f>
        <v/>
      </c>
      <c r="Z638" s="1" t="str">
        <f>IF(OR(שבוע_בדילוג[[#This Row],[הווסת פעיל?]]=0,שבוע_בדילוג[[#This Row],[הווסת פעיל?]]=""),"",SUM(Z637,שבוע_בדילוג[[#This Row],[הווסת פעיל?]]))</f>
        <v/>
      </c>
      <c r="AA638" s="1" t="str">
        <f>IF(AND(שבוע_בדילוג[[#This Row],[כמה מחזורים עד עקירה]]&lt;&gt;"",Z639=""),שבוע_בדילוג[[#This Row],[כמה מחזורים עד עקירה]],"")</f>
        <v/>
      </c>
      <c r="AB638" s="1" t="str">
        <f>IF(AND(שבוע_בדילוג[[#This Row],[הווסת פעיל?]]=1,שבוע_בדילוג[[#This Row],[וסת קבוע אחרון]]&lt;&gt;X637),שבוע_בדילוג[[#This Row],[וסת קבוע אחרון]],"")</f>
        <v/>
      </c>
      <c r="AC638" s="1" t="str">
        <f>IF(AND(שבוע_בדילוג[[#This Row],[הווסת פעיל?]]=1,Y637=0,שבוע_בדילוג[[#This Row],[וסת קבוע אחרון]]=X637),שבוע_בדילוג[[#This Row],[וסת קבוע אחרון]],"")</f>
        <v/>
      </c>
      <c r="AD638" s="1" t="str">
        <f>IF(AND(שבוע_בדילוג[[#This Row],[הווסת פעיל?]]=1,Y637=0,שבוע_בדילוג[[#This Row],[וסת קבוע אחרון]]&lt;&gt;X637),1,"")</f>
        <v/>
      </c>
      <c r="AE638" s="1" t="str">
        <f>IF(AND(שבוע_בדילוג[[#This Row],[הווסת פעיל?]]&lt;&gt;"",B639=1),שבוע_בדילוג[[#This Row],[CycleNumber]],"")</f>
        <v/>
      </c>
      <c r="AF638" s="1" t="str">
        <f>IF(AND(שבוע_בדילוג[[#This Row],[הווסת פעיל?]]&lt;&gt;"",Y637=""),שבוע_בדילוג[[#This Row],[CycleNumber]],"")</f>
        <v/>
      </c>
      <c r="AG638" s="1" t="str">
        <f>IF(B639=1,"",IF(שבוע_בדילוג[[#This Row],[הווסת פעיל?]]=1,IF(שבוע_בדילוג[[#This Row],[וסת קבוע אחרון]]=F639,1,0),""))</f>
        <v/>
      </c>
      <c r="AH638" s="1" t="str">
        <f>IF(B639=1,"",IF(שבוע_בדילוג[[#This Row],[הווסת פעיל?]]=1,IF(OR(שבוע_בדילוג[[#This Row],[וסת קבוע אחרון]]=F639,F639=שבוע_בדילוג[[#This Row],[LengthofCycle]]),1,0),""))</f>
        <v/>
      </c>
      <c r="AI638" s="1" t="str">
        <f>IF(B639=1,"",IF(שבוע_בדילוג[[#This Row],[הווסת פעיל?]]=1,IF(OR(שבוע_בדילוג[[#This Row],[וסת קבוע אחרון]]=F639,F639=שבוע_בדילוג[[#This Row],[LengthofCycle]],AND(שבוע_בדילוג[[#This Row],[LengthofCycle]]&lt;&gt;שבוע_בדילוג[[#This Row],[וסת קבוע אחרון]],OR(F639=28,F639=29))),1,0),""))</f>
        <v/>
      </c>
      <c r="AJ638" s="1" t="str">
        <f>IF(AND(שבוע_בדילוג[[#This Row],[הווסת פעיל?]]=1,B639=1),1,"")</f>
        <v/>
      </c>
      <c r="AK638" s="4">
        <f>IF(AND(שבוע_בדילוג[[#This Row],[הווסת פעיל?]]&lt;&gt;1,B639&lt;&gt;1,B639&lt;&gt;""),IF(שבוע_בדילוג[[#This Row],[LengthofCycle]]=F639,1,0),"")</f>
        <v>0</v>
      </c>
      <c r="AL638" s="4">
        <f>IF(AND(שבוע_בדילוג[[#This Row],[הווסת פעיל?]]&lt;&gt;1,B639&lt;&gt;1,B639&lt;&gt;""),IF(OR(שבוע_בדילוג[[#This Row],[LengthofCycle]]=F639,F639=29),1,0),"")</f>
        <v>0</v>
      </c>
      <c r="AM638" s="4">
        <f>IF(AND(שבוע_בדילוג[[#This Row],[הווסת פעיל?]]&lt;&gt;1,B639&lt;&gt;1,B639&lt;&gt;""),IF(OR(שבוע_בדילוג[[#This Row],[LengthofCycle]]=F639,F639=29,F639=28),1,0),"")</f>
        <v>0</v>
      </c>
    </row>
    <row r="639" spans="1:39" x14ac:dyDescent="0.25">
      <c r="A639" s="1" t="s">
        <v>110</v>
      </c>
      <c r="B639" s="1">
        <v>13</v>
      </c>
      <c r="C639" s="1">
        <v>1</v>
      </c>
      <c r="D639" s="1">
        <v>1</v>
      </c>
      <c r="E639" s="1">
        <v>0</v>
      </c>
      <c r="F639" s="1">
        <v>25</v>
      </c>
      <c r="H639" s="1">
        <f>שבוע_בדילוג[[#This Row],[LengthofCycle]]+1</f>
        <v>26</v>
      </c>
      <c r="I639" s="1" t="str">
        <f>IF(IFERROR(LOOKUP(שבוע_בדילוג[[#This Row],[ClientID]],קביעויות[השבוע בדילוג]),FALSE)=שבוע_בדילוג[[#This Row],[ClientID]],1,"")</f>
        <v/>
      </c>
      <c r="J639" s="1" t="str">
        <f>IF(AND(שבוע_בדילוג[[#This Row],[CycleNumber]]&gt;1,OR(B640="",שבוע_בדילוג[[#This Row],[CycleNumber]]&gt;B638)),IF(OR(AND(שבוע_בדילוג[[#This Row],[LengthofCycle]]=29,F638=29),AND(שבוע_בדילוג[[#This Row],[LengthofCycle]]=36,F638=36)),1,""),"")</f>
        <v/>
      </c>
      <c r="K639" s="1" t="str">
        <f>IF(AND(שבוע_בדילוג[[#This Row],[וסת השבוע]]=1,J638=1,שבוע_בדילוג[[#This Row],[CycleNumber]]&gt;B638),1,"")</f>
        <v/>
      </c>
      <c r="L639" s="1" t="str">
        <f>IF(שבוע_בדילוג[[#This Row],[CycleNumber]]=1,"",IF(שבוע_בדילוג[[#This Row],[וסת השבוע]]=1,0,IF(L638="","",IF(L638=0,IF(שבוע_בדילוג[[#This Row],[LengthofCycle]]=29,0,1),IF(L638=1,IF(שבוע_בדילוג[[#This Row],[LengthofCycle]]+F638=29*2,0,2),IF(L638=2,IF(שבוע_בדילוג[[#This Row],[LengthofCycle]]+F638+F637=29*3,0,3),""))))))</f>
        <v/>
      </c>
      <c r="M639" s="1" t="str">
        <f>IF(שבוע_בדילוג[[#This Row],[וסת השבוע]]=1,IF(שבוע_בדילוג[[#This Row],[וסת השבוע וההפלגה ביחד]]=1,M638+1,0),IF(AND(שבוע_בדילוג[[#This Row],[CycleNumber]]&gt;B638,שבוע_בדילוג[[#This Row],[CycleNumber]]&gt;1),IF(שבוע_בדילוג[[#This Row],[וסת השבוע פעיל?]]&lt;&gt;"",M638+1,""),""))</f>
        <v/>
      </c>
      <c r="N639" s="1" t="str">
        <f>IF(שבוע_בדילוג[[#This Row],[וסת השבוע פעיל?2]]="","",IF(AND(שבוע_בדילוג[[#This Row],[וסת השבוע פעיל?]]&lt;&gt;"",שבוע_בדילוג[[#This Row],[CycleNumber]]&lt;B640,B640&lt;&gt;"",שבוע_בדילוג[[#This Row],[וסת השבוע פעיל?]]&lt;3),IF(L640=0,IF(AND(שבוע_בדילוג[[#This Row],[וסת השבוע פעיל?]]&gt;0,J640=1),0,1),0),""))</f>
        <v/>
      </c>
      <c r="O639" s="1" t="str">
        <f t="shared" si="60"/>
        <v/>
      </c>
      <c r="P639" s="1" t="str">
        <f>IF(AND(שבוע_בדילוג[[#This Row],[חיזוי - שבוע]]=1,K640=1),1,"")</f>
        <v/>
      </c>
      <c r="Q639" s="1" t="str">
        <f>IF(AND(שבוע_בדילוג[[#This Row],[וסת השבוע פעיל?]]&lt;3,OR(שבוע_בדילוג[[#This Row],[CycleNumber]]&gt;B640,B640="")),1,"")</f>
        <v/>
      </c>
      <c r="R639" s="1" t="str">
        <f>IF(AND(שבוע_בדילוג[[#This Row],[חיזוי - שבוע]]&lt;&gt;"",שבוע_בדילוג[[#This Row],[וסת השבוע פעיל?2]]=""),1,"")</f>
        <v/>
      </c>
      <c r="S639" s="1" t="str">
        <f>IF(שבוע_בדילוג[[#This Row],[האישה קבעה וסת שבוע בדילוג?]]=1,IF(שבוע_בדילוג[[#This Row],[וסת השבוע פעיל?]]&lt;3,1,0),"")</f>
        <v/>
      </c>
      <c r="T6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39" s="1">
        <f t="shared" si="61"/>
        <v>0</v>
      </c>
      <c r="V639" s="1">
        <f t="shared" si="62"/>
        <v>0</v>
      </c>
      <c r="W639" s="1">
        <f t="shared" si="63"/>
        <v>0</v>
      </c>
      <c r="X639" s="1" t="str">
        <f>IF(שבוע_בדילוג[[#This Row],[3 הפלגות זהות]]="","",IF(שבוע_בדילוג[[#This Row],[3 הפלגות זהות]]=1,שבוע_בדילוג[[#This Row],[LengthofCycle]],X638))</f>
        <v/>
      </c>
      <c r="Z639" s="1" t="str">
        <f>IF(OR(שבוע_בדילוג[[#This Row],[הווסת פעיל?]]=0,שבוע_בדילוג[[#This Row],[הווסת פעיל?]]=""),"",SUM(Z638,שבוע_בדילוג[[#This Row],[הווסת פעיל?]]))</f>
        <v/>
      </c>
      <c r="AA639" s="1" t="str">
        <f>IF(AND(שבוע_בדילוג[[#This Row],[כמה מחזורים עד עקירה]]&lt;&gt;"",Z640=""),שבוע_בדילוג[[#This Row],[כמה מחזורים עד עקירה]],"")</f>
        <v/>
      </c>
      <c r="AB639" s="1" t="str">
        <f>IF(AND(שבוע_בדילוג[[#This Row],[הווסת פעיל?]]=1,שבוע_בדילוג[[#This Row],[וסת קבוע אחרון]]&lt;&gt;X638),שבוע_בדילוג[[#This Row],[וסת קבוע אחרון]],"")</f>
        <v/>
      </c>
      <c r="AC639" s="1" t="str">
        <f>IF(AND(שבוע_בדילוג[[#This Row],[הווסת פעיל?]]=1,Y638=0,שבוע_בדילוג[[#This Row],[וסת קבוע אחרון]]=X638),שבוע_בדילוג[[#This Row],[וסת קבוע אחרון]],"")</f>
        <v/>
      </c>
      <c r="AD639" s="1" t="str">
        <f>IF(AND(שבוע_בדילוג[[#This Row],[הווסת פעיל?]]=1,Y638=0,שבוע_בדילוג[[#This Row],[וסת קבוע אחרון]]&lt;&gt;X638),1,"")</f>
        <v/>
      </c>
      <c r="AE639" s="1" t="str">
        <f>IF(AND(שבוע_בדילוג[[#This Row],[הווסת פעיל?]]&lt;&gt;"",B640=1),שבוע_בדילוג[[#This Row],[CycleNumber]],"")</f>
        <v/>
      </c>
      <c r="AF639" s="1" t="str">
        <f>IF(AND(שבוע_בדילוג[[#This Row],[הווסת פעיל?]]&lt;&gt;"",Y638=""),שבוע_בדילוג[[#This Row],[CycleNumber]],"")</f>
        <v/>
      </c>
      <c r="AG639" s="1" t="str">
        <f>IF(B640=1,"",IF(שבוע_בדילוג[[#This Row],[הווסת פעיל?]]=1,IF(שבוע_בדילוג[[#This Row],[וסת קבוע אחרון]]=F640,1,0),""))</f>
        <v/>
      </c>
      <c r="AH639" s="1" t="str">
        <f>IF(B640=1,"",IF(שבוע_בדילוג[[#This Row],[הווסת פעיל?]]=1,IF(OR(שבוע_בדילוג[[#This Row],[וסת קבוע אחרון]]=F640,F640=שבוע_בדילוג[[#This Row],[LengthofCycle]]),1,0),""))</f>
        <v/>
      </c>
      <c r="AI639" s="1" t="str">
        <f>IF(B640=1,"",IF(שבוע_בדילוג[[#This Row],[הווסת פעיל?]]=1,IF(OR(שבוע_בדילוג[[#This Row],[וסת קבוע אחרון]]=F640,F640=שבוע_בדילוג[[#This Row],[LengthofCycle]],AND(שבוע_בדילוג[[#This Row],[LengthofCycle]]&lt;&gt;שבוע_בדילוג[[#This Row],[וסת קבוע אחרון]],OR(F640=28,F640=29))),1,0),""))</f>
        <v/>
      </c>
      <c r="AJ639" s="1" t="str">
        <f>IF(AND(שבוע_בדילוג[[#This Row],[הווסת פעיל?]]=1,B640=1),1,"")</f>
        <v/>
      </c>
      <c r="AK639" s="4">
        <f>IF(AND(שבוע_בדילוג[[#This Row],[הווסת פעיל?]]&lt;&gt;1,B640&lt;&gt;1,B640&lt;&gt;""),IF(שבוע_בדילוג[[#This Row],[LengthofCycle]]=F640,1,0),"")</f>
        <v>0</v>
      </c>
      <c r="AL639" s="4">
        <f>IF(AND(שבוע_בדילוג[[#This Row],[הווסת פעיל?]]&lt;&gt;1,B640&lt;&gt;1,B640&lt;&gt;""),IF(OR(שבוע_בדילוג[[#This Row],[LengthofCycle]]=F640,F640=29),1,0),"")</f>
        <v>0</v>
      </c>
      <c r="AM639" s="4">
        <f>IF(AND(שבוע_בדילוג[[#This Row],[הווסת פעיל?]]&lt;&gt;1,B640&lt;&gt;1,B640&lt;&gt;""),IF(OR(שבוע_בדילוג[[#This Row],[LengthofCycle]]=F640,F640=29,F640=28),1,0),"")</f>
        <v>0</v>
      </c>
    </row>
    <row r="640" spans="1:39" x14ac:dyDescent="0.25">
      <c r="A640" s="1" t="s">
        <v>110</v>
      </c>
      <c r="B640" s="1">
        <v>14</v>
      </c>
      <c r="C640" s="1">
        <v>1</v>
      </c>
      <c r="D640" s="1">
        <v>1</v>
      </c>
      <c r="E640" s="1">
        <v>0</v>
      </c>
      <c r="F640" s="1">
        <v>27</v>
      </c>
      <c r="H640" s="1">
        <f>שבוע_בדילוג[[#This Row],[LengthofCycle]]+1</f>
        <v>28</v>
      </c>
      <c r="I640" s="1" t="str">
        <f>IF(IFERROR(LOOKUP(שבוע_בדילוג[[#This Row],[ClientID]],קביעויות[השבוע בדילוג]),FALSE)=שבוע_בדילוג[[#This Row],[ClientID]],1,"")</f>
        <v/>
      </c>
      <c r="J640" s="1" t="str">
        <f>IF(AND(שבוע_בדילוג[[#This Row],[CycleNumber]]&gt;1,OR(B641="",שבוע_בדילוג[[#This Row],[CycleNumber]]&gt;B639)),IF(OR(AND(שבוע_בדילוג[[#This Row],[LengthofCycle]]=29,F639=29),AND(שבוע_בדילוג[[#This Row],[LengthofCycle]]=36,F639=36)),1,""),"")</f>
        <v/>
      </c>
      <c r="K640" s="1" t="str">
        <f>IF(AND(שבוע_בדילוג[[#This Row],[וסת השבוע]]=1,J639=1,שבוע_בדילוג[[#This Row],[CycleNumber]]&gt;B639),1,"")</f>
        <v/>
      </c>
      <c r="L640" s="1" t="str">
        <f>IF(שבוע_בדילוג[[#This Row],[CycleNumber]]=1,"",IF(שבוע_בדילוג[[#This Row],[וסת השבוע]]=1,0,IF(L639="","",IF(L639=0,IF(שבוע_בדילוג[[#This Row],[LengthofCycle]]=29,0,1),IF(L639=1,IF(שבוע_בדילוג[[#This Row],[LengthofCycle]]+F639=29*2,0,2),IF(L639=2,IF(שבוע_בדילוג[[#This Row],[LengthofCycle]]+F639+F638=29*3,0,3),""))))))</f>
        <v/>
      </c>
      <c r="M640" s="1" t="str">
        <f>IF(שבוע_בדילוג[[#This Row],[וסת השבוע]]=1,IF(שבוע_בדילוג[[#This Row],[וסת השבוע וההפלגה ביחד]]=1,M639+1,0),IF(AND(שבוע_בדילוג[[#This Row],[CycleNumber]]&gt;B639,שבוע_בדילוג[[#This Row],[CycleNumber]]&gt;1),IF(שבוע_בדילוג[[#This Row],[וסת השבוע פעיל?]]&lt;&gt;"",M639+1,""),""))</f>
        <v/>
      </c>
      <c r="N640" s="1" t="str">
        <f>IF(שבוע_בדילוג[[#This Row],[וסת השבוע פעיל?2]]="","",IF(AND(שבוע_בדילוג[[#This Row],[וסת השבוע פעיל?]]&lt;&gt;"",שבוע_בדילוג[[#This Row],[CycleNumber]]&lt;B641,B641&lt;&gt;"",שבוע_בדילוג[[#This Row],[וסת השבוע פעיל?]]&lt;3),IF(L641=0,IF(AND(שבוע_בדילוג[[#This Row],[וסת השבוע פעיל?]]&gt;0,J641=1),0,1),0),""))</f>
        <v/>
      </c>
      <c r="O640" s="1" t="str">
        <f t="shared" si="60"/>
        <v/>
      </c>
      <c r="P640" s="1" t="str">
        <f>IF(AND(שבוע_בדילוג[[#This Row],[חיזוי - שבוע]]=1,K641=1),1,"")</f>
        <v/>
      </c>
      <c r="Q640" s="1" t="str">
        <f>IF(AND(שבוע_בדילוג[[#This Row],[וסת השבוע פעיל?]]&lt;3,OR(שבוע_בדילוג[[#This Row],[CycleNumber]]&gt;B641,B641="")),1,"")</f>
        <v/>
      </c>
      <c r="R640" s="1" t="str">
        <f>IF(AND(שבוע_בדילוג[[#This Row],[חיזוי - שבוע]]&lt;&gt;"",שבוע_בדילוג[[#This Row],[וסת השבוע פעיל?2]]=""),1,"")</f>
        <v/>
      </c>
      <c r="S640" s="1" t="str">
        <f>IF(שבוע_בדילוג[[#This Row],[האישה קבעה וסת שבוע בדילוג?]]=1,IF(שבוע_בדילוג[[#This Row],[וסת השבוע פעיל?]]&lt;3,1,0),"")</f>
        <v/>
      </c>
      <c r="T6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0" s="1">
        <f t="shared" si="61"/>
        <v>0</v>
      </c>
      <c r="V640" s="1">
        <f t="shared" si="62"/>
        <v>0</v>
      </c>
      <c r="W640" s="1">
        <f t="shared" si="63"/>
        <v>0</v>
      </c>
      <c r="X640" s="1" t="str">
        <f>IF(שבוע_בדילוג[[#This Row],[3 הפלגות זהות]]="","",IF(שבוע_בדילוג[[#This Row],[3 הפלגות זהות]]=1,שבוע_בדילוג[[#This Row],[LengthofCycle]],X639))</f>
        <v/>
      </c>
      <c r="Z640" s="1" t="str">
        <f>IF(OR(שבוע_בדילוג[[#This Row],[הווסת פעיל?]]=0,שבוע_בדילוג[[#This Row],[הווסת פעיל?]]=""),"",SUM(Z639,שבוע_בדילוג[[#This Row],[הווסת פעיל?]]))</f>
        <v/>
      </c>
      <c r="AA640" s="1" t="str">
        <f>IF(AND(שבוע_בדילוג[[#This Row],[כמה מחזורים עד עקירה]]&lt;&gt;"",Z641=""),שבוע_בדילוג[[#This Row],[כמה מחזורים עד עקירה]],"")</f>
        <v/>
      </c>
      <c r="AB640" s="1" t="str">
        <f>IF(AND(שבוע_בדילוג[[#This Row],[הווסת פעיל?]]=1,שבוע_בדילוג[[#This Row],[וסת קבוע אחרון]]&lt;&gt;X639),שבוע_בדילוג[[#This Row],[וסת קבוע אחרון]],"")</f>
        <v/>
      </c>
      <c r="AC640" s="1" t="str">
        <f>IF(AND(שבוע_בדילוג[[#This Row],[הווסת פעיל?]]=1,Y639=0,שבוע_בדילוג[[#This Row],[וסת קבוע אחרון]]=X639),שבוע_בדילוג[[#This Row],[וסת קבוע אחרון]],"")</f>
        <v/>
      </c>
      <c r="AD640" s="1" t="str">
        <f>IF(AND(שבוע_בדילוג[[#This Row],[הווסת פעיל?]]=1,Y639=0,שבוע_בדילוג[[#This Row],[וסת קבוע אחרון]]&lt;&gt;X639),1,"")</f>
        <v/>
      </c>
      <c r="AE640" s="1" t="str">
        <f>IF(AND(שבוע_בדילוג[[#This Row],[הווסת פעיל?]]&lt;&gt;"",B641=1),שבוע_בדילוג[[#This Row],[CycleNumber]],"")</f>
        <v/>
      </c>
      <c r="AF640" s="1" t="str">
        <f>IF(AND(שבוע_בדילוג[[#This Row],[הווסת פעיל?]]&lt;&gt;"",Y639=""),שבוע_בדילוג[[#This Row],[CycleNumber]],"")</f>
        <v/>
      </c>
      <c r="AG640" s="1" t="str">
        <f>IF(B641=1,"",IF(שבוע_בדילוג[[#This Row],[הווסת פעיל?]]=1,IF(שבוע_בדילוג[[#This Row],[וסת קבוע אחרון]]=F641,1,0),""))</f>
        <v/>
      </c>
      <c r="AH640" s="1" t="str">
        <f>IF(B641=1,"",IF(שבוע_בדילוג[[#This Row],[הווסת פעיל?]]=1,IF(OR(שבוע_בדילוג[[#This Row],[וסת קבוע אחרון]]=F641,F641=שבוע_בדילוג[[#This Row],[LengthofCycle]]),1,0),""))</f>
        <v/>
      </c>
      <c r="AI640" s="1" t="str">
        <f>IF(B641=1,"",IF(שבוע_בדילוג[[#This Row],[הווסת פעיל?]]=1,IF(OR(שבוע_בדילוג[[#This Row],[וסת קבוע אחרון]]=F641,F641=שבוע_בדילוג[[#This Row],[LengthofCycle]],AND(שבוע_בדילוג[[#This Row],[LengthofCycle]]&lt;&gt;שבוע_בדילוג[[#This Row],[וסת קבוע אחרון]],OR(F641=28,F641=29))),1,0),""))</f>
        <v/>
      </c>
      <c r="AJ640" s="1" t="str">
        <f>IF(AND(שבוע_בדילוג[[#This Row],[הווסת פעיל?]]=1,B641=1),1,"")</f>
        <v/>
      </c>
      <c r="AK640" s="4">
        <f>IF(AND(שבוע_בדילוג[[#This Row],[הווסת פעיל?]]&lt;&gt;1,B641&lt;&gt;1,B641&lt;&gt;""),IF(שבוע_בדילוג[[#This Row],[LengthofCycle]]=F641,1,0),"")</f>
        <v>0</v>
      </c>
      <c r="AL640" s="4">
        <f>IF(AND(שבוע_בדילוג[[#This Row],[הווסת פעיל?]]&lt;&gt;1,B641&lt;&gt;1,B641&lt;&gt;""),IF(OR(שבוע_בדילוג[[#This Row],[LengthofCycle]]=F641,F641=29),1,0),"")</f>
        <v>0</v>
      </c>
      <c r="AM640" s="4">
        <f>IF(AND(שבוע_בדילוג[[#This Row],[הווסת פעיל?]]&lt;&gt;1,B641&lt;&gt;1,B641&lt;&gt;""),IF(OR(שבוע_בדילוג[[#This Row],[LengthofCycle]]=F641,F641=29,F641=28),1,0),"")</f>
        <v>0</v>
      </c>
    </row>
    <row r="641" spans="1:39" x14ac:dyDescent="0.25">
      <c r="A641" s="1" t="s">
        <v>110</v>
      </c>
      <c r="B641" s="1">
        <v>15</v>
      </c>
      <c r="C641" s="1">
        <v>1</v>
      </c>
      <c r="D641" s="1">
        <v>1</v>
      </c>
      <c r="E641" s="1">
        <v>0</v>
      </c>
      <c r="F641" s="1">
        <v>26</v>
      </c>
      <c r="H641" s="1">
        <f>שבוע_בדילוג[[#This Row],[LengthofCycle]]+1</f>
        <v>27</v>
      </c>
      <c r="I641" s="1" t="str">
        <f>IF(IFERROR(LOOKUP(שבוע_בדילוג[[#This Row],[ClientID]],קביעויות[השבוע בדילוג]),FALSE)=שבוע_בדילוג[[#This Row],[ClientID]],1,"")</f>
        <v/>
      </c>
      <c r="J641" s="1" t="str">
        <f>IF(AND(שבוע_בדילוג[[#This Row],[CycleNumber]]&gt;1,OR(B642="",שבוע_בדילוג[[#This Row],[CycleNumber]]&gt;B640)),IF(OR(AND(שבוע_בדילוג[[#This Row],[LengthofCycle]]=29,F640=29),AND(שבוע_בדילוג[[#This Row],[LengthofCycle]]=36,F640=36)),1,""),"")</f>
        <v/>
      </c>
      <c r="K641" s="1" t="str">
        <f>IF(AND(שבוע_בדילוג[[#This Row],[וסת השבוע]]=1,J640=1,שבוע_בדילוג[[#This Row],[CycleNumber]]&gt;B640),1,"")</f>
        <v/>
      </c>
      <c r="L641" s="1" t="str">
        <f>IF(שבוע_בדילוג[[#This Row],[CycleNumber]]=1,"",IF(שבוע_בדילוג[[#This Row],[וסת השבוע]]=1,0,IF(L640="","",IF(L640=0,IF(שבוע_בדילוג[[#This Row],[LengthofCycle]]=29,0,1),IF(L640=1,IF(שבוע_בדילוג[[#This Row],[LengthofCycle]]+F640=29*2,0,2),IF(L640=2,IF(שבוע_בדילוג[[#This Row],[LengthofCycle]]+F640+F639=29*3,0,3),""))))))</f>
        <v/>
      </c>
      <c r="M641" s="1" t="str">
        <f>IF(שבוע_בדילוג[[#This Row],[וסת השבוע]]=1,IF(שבוע_בדילוג[[#This Row],[וסת השבוע וההפלגה ביחד]]=1,M640+1,0),IF(AND(שבוע_בדילוג[[#This Row],[CycleNumber]]&gt;B640,שבוע_בדילוג[[#This Row],[CycleNumber]]&gt;1),IF(שבוע_בדילוג[[#This Row],[וסת השבוע פעיל?]]&lt;&gt;"",M640+1,""),""))</f>
        <v/>
      </c>
      <c r="N641" s="1" t="str">
        <f>IF(שבוע_בדילוג[[#This Row],[וסת השבוע פעיל?2]]="","",IF(AND(שבוע_בדילוג[[#This Row],[וסת השבוע פעיל?]]&lt;&gt;"",שבוע_בדילוג[[#This Row],[CycleNumber]]&lt;B642,B642&lt;&gt;"",שבוע_בדילוג[[#This Row],[וסת השבוע פעיל?]]&lt;3),IF(L642=0,IF(AND(שבוע_בדילוג[[#This Row],[וסת השבוע פעיל?]]&gt;0,J642=1),0,1),0),""))</f>
        <v/>
      </c>
      <c r="O641" s="1" t="str">
        <f t="shared" si="60"/>
        <v/>
      </c>
      <c r="P641" s="1" t="str">
        <f>IF(AND(שבוע_בדילוג[[#This Row],[חיזוי - שבוע]]=1,K642=1),1,"")</f>
        <v/>
      </c>
      <c r="Q641" s="1" t="str">
        <f>IF(AND(שבוע_בדילוג[[#This Row],[וסת השבוע פעיל?]]&lt;3,OR(שבוע_בדילוג[[#This Row],[CycleNumber]]&gt;B642,B642="")),1,"")</f>
        <v/>
      </c>
      <c r="R641" s="1" t="str">
        <f>IF(AND(שבוע_בדילוג[[#This Row],[חיזוי - שבוע]]&lt;&gt;"",שבוע_בדילוג[[#This Row],[וסת השבוע פעיל?2]]=""),1,"")</f>
        <v/>
      </c>
      <c r="S641" s="1" t="str">
        <f>IF(שבוע_בדילוג[[#This Row],[האישה קבעה וסת שבוע בדילוג?]]=1,IF(שבוע_בדילוג[[#This Row],[וסת השבוע פעיל?]]&lt;3,1,0),"")</f>
        <v/>
      </c>
      <c r="T6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1" s="1">
        <f t="shared" si="61"/>
        <v>0</v>
      </c>
      <c r="V641" s="1">
        <f t="shared" si="62"/>
        <v>0</v>
      </c>
      <c r="W641" s="1">
        <f t="shared" si="63"/>
        <v>0</v>
      </c>
      <c r="X641" s="1" t="str">
        <f>IF(שבוע_בדילוג[[#This Row],[3 הפלגות זהות]]="","",IF(שבוע_בדילוג[[#This Row],[3 הפלגות זהות]]=1,שבוע_בדילוג[[#This Row],[LengthofCycle]],X640))</f>
        <v/>
      </c>
      <c r="Z641" s="1" t="str">
        <f>IF(OR(שבוע_בדילוג[[#This Row],[הווסת פעיל?]]=0,שבוע_בדילוג[[#This Row],[הווסת פעיל?]]=""),"",SUM(Z640,שבוע_בדילוג[[#This Row],[הווסת פעיל?]]))</f>
        <v/>
      </c>
      <c r="AA641" s="1" t="str">
        <f>IF(AND(שבוע_בדילוג[[#This Row],[כמה מחזורים עד עקירה]]&lt;&gt;"",Z642=""),שבוע_בדילוג[[#This Row],[כמה מחזורים עד עקירה]],"")</f>
        <v/>
      </c>
      <c r="AB641" s="1" t="str">
        <f>IF(AND(שבוע_בדילוג[[#This Row],[הווסת פעיל?]]=1,שבוע_בדילוג[[#This Row],[וסת קבוע אחרון]]&lt;&gt;X640),שבוע_בדילוג[[#This Row],[וסת קבוע אחרון]],"")</f>
        <v/>
      </c>
      <c r="AC641" s="1" t="str">
        <f>IF(AND(שבוע_בדילוג[[#This Row],[הווסת פעיל?]]=1,Y640=0,שבוע_בדילוג[[#This Row],[וסת קבוע אחרון]]=X640),שבוע_בדילוג[[#This Row],[וסת קבוע אחרון]],"")</f>
        <v/>
      </c>
      <c r="AD641" s="1" t="str">
        <f>IF(AND(שבוע_בדילוג[[#This Row],[הווסת פעיל?]]=1,Y640=0,שבוע_בדילוג[[#This Row],[וסת קבוע אחרון]]&lt;&gt;X640),1,"")</f>
        <v/>
      </c>
      <c r="AE641" s="1" t="str">
        <f>IF(AND(שבוע_בדילוג[[#This Row],[הווסת פעיל?]]&lt;&gt;"",B642=1),שבוע_בדילוג[[#This Row],[CycleNumber]],"")</f>
        <v/>
      </c>
      <c r="AF641" s="1" t="str">
        <f>IF(AND(שבוע_בדילוג[[#This Row],[הווסת פעיל?]]&lt;&gt;"",Y640=""),שבוע_בדילוג[[#This Row],[CycleNumber]],"")</f>
        <v/>
      </c>
      <c r="AG641" s="1" t="str">
        <f>IF(B642=1,"",IF(שבוע_בדילוג[[#This Row],[הווסת פעיל?]]=1,IF(שבוע_בדילוג[[#This Row],[וסת קבוע אחרון]]=F642,1,0),""))</f>
        <v/>
      </c>
      <c r="AH641" s="1" t="str">
        <f>IF(B642=1,"",IF(שבוע_בדילוג[[#This Row],[הווסת פעיל?]]=1,IF(OR(שבוע_בדילוג[[#This Row],[וסת קבוע אחרון]]=F642,F642=שבוע_בדילוג[[#This Row],[LengthofCycle]]),1,0),""))</f>
        <v/>
      </c>
      <c r="AI641" s="1" t="str">
        <f>IF(B642=1,"",IF(שבוע_בדילוג[[#This Row],[הווסת פעיל?]]=1,IF(OR(שבוע_בדילוג[[#This Row],[וסת קבוע אחרון]]=F642,F642=שבוע_בדילוג[[#This Row],[LengthofCycle]],AND(שבוע_בדילוג[[#This Row],[LengthofCycle]]&lt;&gt;שבוע_בדילוג[[#This Row],[וסת קבוע אחרון]],OR(F642=28,F642=29))),1,0),""))</f>
        <v/>
      </c>
      <c r="AJ641" s="1" t="str">
        <f>IF(AND(שבוע_בדילוג[[#This Row],[הווסת פעיל?]]=1,B642=1),1,"")</f>
        <v/>
      </c>
      <c r="AK641" s="4">
        <f>IF(AND(שבוע_בדילוג[[#This Row],[הווסת פעיל?]]&lt;&gt;1,B642&lt;&gt;1,B642&lt;&gt;""),IF(שבוע_בדילוג[[#This Row],[LengthofCycle]]=F642,1,0),"")</f>
        <v>1</v>
      </c>
      <c r="AL641" s="4">
        <f>IF(AND(שבוע_בדילוג[[#This Row],[הווסת פעיל?]]&lt;&gt;1,B642&lt;&gt;1,B642&lt;&gt;""),IF(OR(שבוע_בדילוג[[#This Row],[LengthofCycle]]=F642,F642=29),1,0),"")</f>
        <v>1</v>
      </c>
      <c r="AM641" s="4">
        <f>IF(AND(שבוע_בדילוג[[#This Row],[הווסת פעיל?]]&lt;&gt;1,B642&lt;&gt;1,B642&lt;&gt;""),IF(OR(שבוע_בדילוג[[#This Row],[LengthofCycle]]=F642,F642=29,F642=28),1,0),"")</f>
        <v>1</v>
      </c>
    </row>
    <row r="642" spans="1:39" x14ac:dyDescent="0.25">
      <c r="A642" s="1" t="s">
        <v>110</v>
      </c>
      <c r="B642" s="1">
        <v>16</v>
      </c>
      <c r="C642" s="1">
        <v>1</v>
      </c>
      <c r="D642" s="1">
        <v>1</v>
      </c>
      <c r="E642" s="1">
        <v>0</v>
      </c>
      <c r="F642" s="1">
        <v>26</v>
      </c>
      <c r="H642" s="1">
        <f>שבוע_בדילוג[[#This Row],[LengthofCycle]]+1</f>
        <v>27</v>
      </c>
      <c r="I642" s="1" t="str">
        <f>IF(IFERROR(LOOKUP(שבוע_בדילוג[[#This Row],[ClientID]],קביעויות[השבוע בדילוג]),FALSE)=שבוע_בדילוג[[#This Row],[ClientID]],1,"")</f>
        <v/>
      </c>
      <c r="J642" s="1" t="str">
        <f>IF(AND(שבוע_בדילוג[[#This Row],[CycleNumber]]&gt;1,OR(B643="",שבוע_בדילוג[[#This Row],[CycleNumber]]&gt;B641)),IF(OR(AND(שבוע_בדילוג[[#This Row],[LengthofCycle]]=29,F641=29),AND(שבוע_בדילוג[[#This Row],[LengthofCycle]]=36,F641=36)),1,""),"")</f>
        <v/>
      </c>
      <c r="K642" s="1" t="str">
        <f>IF(AND(שבוע_בדילוג[[#This Row],[וסת השבוע]]=1,J641=1,שבוע_בדילוג[[#This Row],[CycleNumber]]&gt;B641),1,"")</f>
        <v/>
      </c>
      <c r="L642" s="1" t="str">
        <f>IF(שבוע_בדילוג[[#This Row],[CycleNumber]]=1,"",IF(שבוע_בדילוג[[#This Row],[וסת השבוע]]=1,0,IF(L641="","",IF(L641=0,IF(שבוע_בדילוג[[#This Row],[LengthofCycle]]=29,0,1),IF(L641=1,IF(שבוע_בדילוג[[#This Row],[LengthofCycle]]+F641=29*2,0,2),IF(L641=2,IF(שבוע_בדילוג[[#This Row],[LengthofCycle]]+F641+F640=29*3,0,3),""))))))</f>
        <v/>
      </c>
      <c r="M642" s="1" t="str">
        <f>IF(שבוע_בדילוג[[#This Row],[וסת השבוע]]=1,IF(שבוע_בדילוג[[#This Row],[וסת השבוע וההפלגה ביחד]]=1,M641+1,0),IF(AND(שבוע_בדילוג[[#This Row],[CycleNumber]]&gt;B641,שבוע_בדילוג[[#This Row],[CycleNumber]]&gt;1),IF(שבוע_בדילוג[[#This Row],[וסת השבוע פעיל?]]&lt;&gt;"",M641+1,""),""))</f>
        <v/>
      </c>
      <c r="N642" s="1" t="str">
        <f>IF(שבוע_בדילוג[[#This Row],[וסת השבוע פעיל?2]]="","",IF(AND(שבוע_בדילוג[[#This Row],[וסת השבוע פעיל?]]&lt;&gt;"",שבוע_בדילוג[[#This Row],[CycleNumber]]&lt;B643,B643&lt;&gt;"",שבוע_בדילוג[[#This Row],[וסת השבוע פעיל?]]&lt;3),IF(L643=0,IF(AND(שבוע_בדילוג[[#This Row],[וסת השבוע פעיל?]]&gt;0,J643=1),0,1),0),""))</f>
        <v/>
      </c>
      <c r="O642" s="1" t="str">
        <f t="shared" si="60"/>
        <v/>
      </c>
      <c r="P642" s="1" t="str">
        <f>IF(AND(שבוע_בדילוג[[#This Row],[חיזוי - שבוע]]=1,K643=1),1,"")</f>
        <v/>
      </c>
      <c r="Q642" s="1" t="str">
        <f>IF(AND(שבוע_בדילוג[[#This Row],[וסת השבוע פעיל?]]&lt;3,OR(שבוע_בדילוג[[#This Row],[CycleNumber]]&gt;B643,B643="")),1,"")</f>
        <v/>
      </c>
      <c r="R642" s="1" t="str">
        <f>IF(AND(שבוע_בדילוג[[#This Row],[חיזוי - שבוע]]&lt;&gt;"",שבוע_בדילוג[[#This Row],[וסת השבוע פעיל?2]]=""),1,"")</f>
        <v/>
      </c>
      <c r="S642" s="1" t="str">
        <f>IF(שבוע_בדילוג[[#This Row],[האישה קבעה וסת שבוע בדילוג?]]=1,IF(שבוע_בדילוג[[#This Row],[וסת השבוע פעיל?]]&lt;3,1,0),"")</f>
        <v/>
      </c>
      <c r="T6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2" s="1">
        <f t="shared" si="61"/>
        <v>0</v>
      </c>
      <c r="V642" s="1">
        <f t="shared" si="62"/>
        <v>0</v>
      </c>
      <c r="W642" s="1">
        <f t="shared" si="63"/>
        <v>0</v>
      </c>
      <c r="X642" s="1" t="str">
        <f>IF(שבוע_בדילוג[[#This Row],[3 הפלגות זהות]]="","",IF(שבוע_בדילוג[[#This Row],[3 הפלגות זהות]]=1,שבוע_בדילוג[[#This Row],[LengthofCycle]],X641))</f>
        <v/>
      </c>
      <c r="Z642" s="1" t="str">
        <f>IF(OR(שבוע_בדילוג[[#This Row],[הווסת פעיל?]]=0,שבוע_בדילוג[[#This Row],[הווסת פעיל?]]=""),"",SUM(Z641,שבוע_בדילוג[[#This Row],[הווסת פעיל?]]))</f>
        <v/>
      </c>
      <c r="AA642" s="1" t="str">
        <f>IF(AND(שבוע_בדילוג[[#This Row],[כמה מחזורים עד עקירה]]&lt;&gt;"",Z643=""),שבוע_בדילוג[[#This Row],[כמה מחזורים עד עקירה]],"")</f>
        <v/>
      </c>
      <c r="AB642" s="1" t="str">
        <f>IF(AND(שבוע_בדילוג[[#This Row],[הווסת פעיל?]]=1,שבוע_בדילוג[[#This Row],[וסת קבוע אחרון]]&lt;&gt;X641),שבוע_בדילוג[[#This Row],[וסת קבוע אחרון]],"")</f>
        <v/>
      </c>
      <c r="AC642" s="1" t="str">
        <f>IF(AND(שבוע_בדילוג[[#This Row],[הווסת פעיל?]]=1,Y641=0,שבוע_בדילוג[[#This Row],[וסת קבוע אחרון]]=X641),שבוע_בדילוג[[#This Row],[וסת קבוע אחרון]],"")</f>
        <v/>
      </c>
      <c r="AD642" s="1" t="str">
        <f>IF(AND(שבוע_בדילוג[[#This Row],[הווסת פעיל?]]=1,Y641=0,שבוע_בדילוג[[#This Row],[וסת קבוע אחרון]]&lt;&gt;X641),1,"")</f>
        <v/>
      </c>
      <c r="AE642" s="1" t="str">
        <f>IF(AND(שבוע_בדילוג[[#This Row],[הווסת פעיל?]]&lt;&gt;"",B643=1),שבוע_בדילוג[[#This Row],[CycleNumber]],"")</f>
        <v/>
      </c>
      <c r="AF642" s="1" t="str">
        <f>IF(AND(שבוע_בדילוג[[#This Row],[הווסת פעיל?]]&lt;&gt;"",Y641=""),שבוע_בדילוג[[#This Row],[CycleNumber]],"")</f>
        <v/>
      </c>
      <c r="AG642" s="1" t="str">
        <f>IF(B643=1,"",IF(שבוע_בדילוג[[#This Row],[הווסת פעיל?]]=1,IF(שבוע_בדילוג[[#This Row],[וסת קבוע אחרון]]=F643,1,0),""))</f>
        <v/>
      </c>
      <c r="AH642" s="1" t="str">
        <f>IF(B643=1,"",IF(שבוע_בדילוג[[#This Row],[הווסת פעיל?]]=1,IF(OR(שבוע_בדילוג[[#This Row],[וסת קבוע אחרון]]=F643,F643=שבוע_בדילוג[[#This Row],[LengthofCycle]]),1,0),""))</f>
        <v/>
      </c>
      <c r="AI642" s="1" t="str">
        <f>IF(B643=1,"",IF(שבוע_בדילוג[[#This Row],[הווסת פעיל?]]=1,IF(OR(שבוע_בדילוג[[#This Row],[וסת קבוע אחרון]]=F643,F643=שבוע_בדילוג[[#This Row],[LengthofCycle]],AND(שבוע_בדילוג[[#This Row],[LengthofCycle]]&lt;&gt;שבוע_בדילוג[[#This Row],[וסת קבוע אחרון]],OR(F643=28,F643=29))),1,0),""))</f>
        <v/>
      </c>
      <c r="AJ642" s="1" t="str">
        <f>IF(AND(שבוע_בדילוג[[#This Row],[הווסת פעיל?]]=1,B643=1),1,"")</f>
        <v/>
      </c>
      <c r="AK642" s="4">
        <f>IF(AND(שבוע_בדילוג[[#This Row],[הווסת פעיל?]]&lt;&gt;1,B643&lt;&gt;1,B643&lt;&gt;""),IF(שבוע_בדילוג[[#This Row],[LengthofCycle]]=F643,1,0),"")</f>
        <v>0</v>
      </c>
      <c r="AL642" s="4">
        <f>IF(AND(שבוע_בדילוג[[#This Row],[הווסת פעיל?]]&lt;&gt;1,B643&lt;&gt;1,B643&lt;&gt;""),IF(OR(שבוע_בדילוג[[#This Row],[LengthofCycle]]=F643,F643=29),1,0),"")</f>
        <v>1</v>
      </c>
      <c r="AM642" s="4">
        <f>IF(AND(שבוע_בדילוג[[#This Row],[הווסת פעיל?]]&lt;&gt;1,B643&lt;&gt;1,B643&lt;&gt;""),IF(OR(שבוע_בדילוג[[#This Row],[LengthofCycle]]=F643,F643=29,F643=28),1,0),"")</f>
        <v>1</v>
      </c>
    </row>
    <row r="643" spans="1:39" x14ac:dyDescent="0.25">
      <c r="A643" s="1" t="s">
        <v>110</v>
      </c>
      <c r="B643" s="1">
        <v>17</v>
      </c>
      <c r="C643" s="1">
        <v>1</v>
      </c>
      <c r="D643" s="1">
        <v>1</v>
      </c>
      <c r="E643" s="1">
        <v>0</v>
      </c>
      <c r="F643" s="1">
        <v>29</v>
      </c>
      <c r="H643" s="1">
        <f>שבוע_בדילוג[[#This Row],[LengthofCycle]]+1</f>
        <v>30</v>
      </c>
      <c r="I643" s="1" t="str">
        <f>IF(IFERROR(LOOKUP(שבוע_בדילוג[[#This Row],[ClientID]],קביעויות[השבוע בדילוג]),FALSE)=שבוע_בדילוג[[#This Row],[ClientID]],1,"")</f>
        <v/>
      </c>
      <c r="J643" s="1" t="str">
        <f>IF(AND(שבוע_בדילוג[[#This Row],[CycleNumber]]&gt;1,OR(B644="",שבוע_בדילוג[[#This Row],[CycleNumber]]&gt;B642)),IF(OR(AND(שבוע_בדילוג[[#This Row],[LengthofCycle]]=29,F642=29),AND(שבוע_בדילוג[[#This Row],[LengthofCycle]]=36,F642=36)),1,""),"")</f>
        <v/>
      </c>
      <c r="K643" s="1" t="str">
        <f>IF(AND(שבוע_בדילוג[[#This Row],[וסת השבוע]]=1,J642=1,שבוע_בדילוג[[#This Row],[CycleNumber]]&gt;B642),1,"")</f>
        <v/>
      </c>
      <c r="L643" s="1" t="str">
        <f>IF(שבוע_בדילוג[[#This Row],[CycleNumber]]=1,"",IF(שבוע_בדילוג[[#This Row],[וסת השבוע]]=1,0,IF(L642="","",IF(L642=0,IF(שבוע_בדילוג[[#This Row],[LengthofCycle]]=29,0,1),IF(L642=1,IF(שבוע_בדילוג[[#This Row],[LengthofCycle]]+F642=29*2,0,2),IF(L642=2,IF(שבוע_בדילוג[[#This Row],[LengthofCycle]]+F642+F641=29*3,0,3),""))))))</f>
        <v/>
      </c>
      <c r="M643" s="1" t="str">
        <f>IF(שבוע_בדילוג[[#This Row],[וסת השבוע]]=1,IF(שבוע_בדילוג[[#This Row],[וסת השבוע וההפלגה ביחד]]=1,M642+1,0),IF(AND(שבוע_בדילוג[[#This Row],[CycleNumber]]&gt;B642,שבוע_בדילוג[[#This Row],[CycleNumber]]&gt;1),IF(שבוע_בדילוג[[#This Row],[וסת השבוע פעיל?]]&lt;&gt;"",M642+1,""),""))</f>
        <v/>
      </c>
      <c r="N643" s="1" t="str">
        <f>IF(שבוע_בדילוג[[#This Row],[וסת השבוע פעיל?2]]="","",IF(AND(שבוע_בדילוג[[#This Row],[וסת השבוע פעיל?]]&lt;&gt;"",שבוע_בדילוג[[#This Row],[CycleNumber]]&lt;B644,B644&lt;&gt;"",שבוע_בדילוג[[#This Row],[וסת השבוע פעיל?]]&lt;3),IF(L644=0,IF(AND(שבוע_בדילוג[[#This Row],[וסת השבוע פעיל?]]&gt;0,J644=1),0,1),0),""))</f>
        <v/>
      </c>
      <c r="O643" s="1" t="str">
        <f t="shared" si="60"/>
        <v/>
      </c>
      <c r="P643" s="1" t="str">
        <f>IF(AND(שבוע_בדילוג[[#This Row],[חיזוי - שבוע]]=1,K644=1),1,"")</f>
        <v/>
      </c>
      <c r="Q643" s="1" t="str">
        <f>IF(AND(שבוע_בדילוג[[#This Row],[וסת השבוע פעיל?]]&lt;3,OR(שבוע_בדילוג[[#This Row],[CycleNumber]]&gt;B644,B644="")),1,"")</f>
        <v/>
      </c>
      <c r="R643" s="1" t="str">
        <f>IF(AND(שבוע_בדילוג[[#This Row],[חיזוי - שבוע]]&lt;&gt;"",שבוע_בדילוג[[#This Row],[וסת השבוע פעיל?2]]=""),1,"")</f>
        <v/>
      </c>
      <c r="S643" s="1" t="str">
        <f>IF(שבוע_בדילוג[[#This Row],[האישה קבעה וסת שבוע בדילוג?]]=1,IF(שבוע_בדילוג[[#This Row],[וסת השבוע פעיל?]]&lt;3,1,0),"")</f>
        <v/>
      </c>
      <c r="T6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3" s="1">
        <f t="shared" si="61"/>
        <v>0</v>
      </c>
      <c r="V643" s="1">
        <f t="shared" si="62"/>
        <v>0</v>
      </c>
      <c r="W643" s="1">
        <f t="shared" si="63"/>
        <v>0</v>
      </c>
      <c r="X643" s="1" t="str">
        <f>IF(שבוע_בדילוג[[#This Row],[3 הפלגות זהות]]="","",IF(שבוע_בדילוג[[#This Row],[3 הפלגות זהות]]=1,שבוע_בדילוג[[#This Row],[LengthofCycle]],X642))</f>
        <v/>
      </c>
      <c r="Z643" s="1" t="str">
        <f>IF(OR(שבוע_בדילוג[[#This Row],[הווסת פעיל?]]=0,שבוע_בדילוג[[#This Row],[הווסת פעיל?]]=""),"",SUM(Z642,שבוע_בדילוג[[#This Row],[הווסת פעיל?]]))</f>
        <v/>
      </c>
      <c r="AA643" s="1" t="str">
        <f>IF(AND(שבוע_בדילוג[[#This Row],[כמה מחזורים עד עקירה]]&lt;&gt;"",Z644=""),שבוע_בדילוג[[#This Row],[כמה מחזורים עד עקירה]],"")</f>
        <v/>
      </c>
      <c r="AB643" s="1" t="str">
        <f>IF(AND(שבוע_בדילוג[[#This Row],[הווסת פעיל?]]=1,שבוע_בדילוג[[#This Row],[וסת קבוע אחרון]]&lt;&gt;X642),שבוע_בדילוג[[#This Row],[וסת קבוע אחרון]],"")</f>
        <v/>
      </c>
      <c r="AC643" s="1" t="str">
        <f>IF(AND(שבוע_בדילוג[[#This Row],[הווסת פעיל?]]=1,Y642=0,שבוע_בדילוג[[#This Row],[וסת קבוע אחרון]]=X642),שבוע_בדילוג[[#This Row],[וסת קבוע אחרון]],"")</f>
        <v/>
      </c>
      <c r="AD643" s="1" t="str">
        <f>IF(AND(שבוע_בדילוג[[#This Row],[הווסת פעיל?]]=1,Y642=0,שבוע_בדילוג[[#This Row],[וסת קבוע אחרון]]&lt;&gt;X642),1,"")</f>
        <v/>
      </c>
      <c r="AE643" s="1" t="str">
        <f>IF(AND(שבוע_בדילוג[[#This Row],[הווסת פעיל?]]&lt;&gt;"",B644=1),שבוע_בדילוג[[#This Row],[CycleNumber]],"")</f>
        <v/>
      </c>
      <c r="AF643" s="1" t="str">
        <f>IF(AND(שבוע_בדילוג[[#This Row],[הווסת פעיל?]]&lt;&gt;"",Y642=""),שבוע_בדילוג[[#This Row],[CycleNumber]],"")</f>
        <v/>
      </c>
      <c r="AG643" s="1" t="str">
        <f>IF(B644=1,"",IF(שבוע_בדילוג[[#This Row],[הווסת פעיל?]]=1,IF(שבוע_בדילוג[[#This Row],[וסת קבוע אחרון]]=F644,1,0),""))</f>
        <v/>
      </c>
      <c r="AH643" s="1" t="str">
        <f>IF(B644=1,"",IF(שבוע_בדילוג[[#This Row],[הווסת פעיל?]]=1,IF(OR(שבוע_בדילוג[[#This Row],[וסת קבוע אחרון]]=F644,F644=שבוע_בדילוג[[#This Row],[LengthofCycle]]),1,0),""))</f>
        <v/>
      </c>
      <c r="AI643" s="1" t="str">
        <f>IF(B644=1,"",IF(שבוע_בדילוג[[#This Row],[הווסת פעיל?]]=1,IF(OR(שבוע_בדילוג[[#This Row],[וסת קבוע אחרון]]=F644,F644=שבוע_בדילוג[[#This Row],[LengthofCycle]],AND(שבוע_בדילוג[[#This Row],[LengthofCycle]]&lt;&gt;שבוע_בדילוג[[#This Row],[וסת קבוע אחרון]],OR(F644=28,F644=29))),1,0),""))</f>
        <v/>
      </c>
      <c r="AJ643" s="1" t="str">
        <f>IF(AND(שבוע_בדילוג[[#This Row],[הווסת פעיל?]]=1,B644=1),1,"")</f>
        <v/>
      </c>
      <c r="AK643" s="4">
        <f>IF(AND(שבוע_בדילוג[[#This Row],[הווסת פעיל?]]&lt;&gt;1,B644&lt;&gt;1,B644&lt;&gt;""),IF(שבוע_בדילוג[[#This Row],[LengthofCycle]]=F644,1,0),"")</f>
        <v>0</v>
      </c>
      <c r="AL643" s="4">
        <f>IF(AND(שבוע_בדילוג[[#This Row],[הווסת פעיל?]]&lt;&gt;1,B644&lt;&gt;1,B644&lt;&gt;""),IF(OR(שבוע_בדילוג[[#This Row],[LengthofCycle]]=F644,F644=29),1,0),"")</f>
        <v>0</v>
      </c>
      <c r="AM643" s="4">
        <f>IF(AND(שבוע_בדילוג[[#This Row],[הווסת פעיל?]]&lt;&gt;1,B644&lt;&gt;1,B644&lt;&gt;""),IF(OR(שבוע_בדילוג[[#This Row],[LengthofCycle]]=F644,F644=29,F644=28),1,0),"")</f>
        <v>0</v>
      </c>
    </row>
    <row r="644" spans="1:39" x14ac:dyDescent="0.25">
      <c r="A644" s="1" t="s">
        <v>110</v>
      </c>
      <c r="B644" s="1">
        <v>18</v>
      </c>
      <c r="C644" s="1">
        <v>1</v>
      </c>
      <c r="D644" s="1">
        <v>1</v>
      </c>
      <c r="E644" s="1">
        <v>0</v>
      </c>
      <c r="F644" s="1">
        <v>26</v>
      </c>
      <c r="H644" s="1">
        <f>שבוע_בדילוג[[#This Row],[LengthofCycle]]+1</f>
        <v>27</v>
      </c>
      <c r="I644" s="1" t="str">
        <f>IF(IFERROR(LOOKUP(שבוע_בדילוג[[#This Row],[ClientID]],קביעויות[השבוע בדילוג]),FALSE)=שבוע_בדילוג[[#This Row],[ClientID]],1,"")</f>
        <v/>
      </c>
      <c r="J644" s="1" t="str">
        <f>IF(AND(שבוע_בדילוג[[#This Row],[CycleNumber]]&gt;1,OR(B645="",שבוע_בדילוג[[#This Row],[CycleNumber]]&gt;B643)),IF(OR(AND(שבוע_בדילוג[[#This Row],[LengthofCycle]]=29,F643=29),AND(שבוע_בדילוג[[#This Row],[LengthofCycle]]=36,F643=36)),1,""),"")</f>
        <v/>
      </c>
      <c r="K644" s="1" t="str">
        <f>IF(AND(שבוע_בדילוג[[#This Row],[וסת השבוע]]=1,J643=1,שבוע_בדילוג[[#This Row],[CycleNumber]]&gt;B643),1,"")</f>
        <v/>
      </c>
      <c r="L644" s="1" t="str">
        <f>IF(שבוע_בדילוג[[#This Row],[CycleNumber]]=1,"",IF(שבוע_בדילוג[[#This Row],[וסת השבוע]]=1,0,IF(L643="","",IF(L643=0,IF(שבוע_בדילוג[[#This Row],[LengthofCycle]]=29,0,1),IF(L643=1,IF(שבוע_בדילוג[[#This Row],[LengthofCycle]]+F643=29*2,0,2),IF(L643=2,IF(שבוע_בדילוג[[#This Row],[LengthofCycle]]+F643+F642=29*3,0,3),""))))))</f>
        <v/>
      </c>
      <c r="M644" s="1" t="str">
        <f>IF(שבוע_בדילוג[[#This Row],[וסת השבוע]]=1,IF(שבוע_בדילוג[[#This Row],[וסת השבוע וההפלגה ביחד]]=1,M643+1,0),IF(AND(שבוע_בדילוג[[#This Row],[CycleNumber]]&gt;B643,שבוע_בדילוג[[#This Row],[CycleNumber]]&gt;1),IF(שבוע_בדילוג[[#This Row],[וסת השבוע פעיל?]]&lt;&gt;"",M643+1,""),""))</f>
        <v/>
      </c>
      <c r="N644" s="1" t="str">
        <f>IF(שבוע_בדילוג[[#This Row],[וסת השבוע פעיל?2]]="","",IF(AND(שבוע_בדילוג[[#This Row],[וסת השבוע פעיל?]]&lt;&gt;"",שבוע_בדילוג[[#This Row],[CycleNumber]]&lt;B645,B645&lt;&gt;"",שבוע_בדילוג[[#This Row],[וסת השבוע פעיל?]]&lt;3),IF(L645=0,IF(AND(שבוע_בדילוג[[#This Row],[וסת השבוע פעיל?]]&gt;0,J645=1),0,1),0),""))</f>
        <v/>
      </c>
      <c r="O644" s="1" t="str">
        <f t="shared" si="60"/>
        <v/>
      </c>
      <c r="P644" s="1" t="str">
        <f>IF(AND(שבוע_בדילוג[[#This Row],[חיזוי - שבוע]]=1,K645=1),1,"")</f>
        <v/>
      </c>
      <c r="Q644" s="1" t="str">
        <f>IF(AND(שבוע_בדילוג[[#This Row],[וסת השבוע פעיל?]]&lt;3,OR(שבוע_בדילוג[[#This Row],[CycleNumber]]&gt;B645,B645="")),1,"")</f>
        <v/>
      </c>
      <c r="R644" s="1" t="str">
        <f>IF(AND(שבוע_בדילוג[[#This Row],[חיזוי - שבוע]]&lt;&gt;"",שבוע_בדילוג[[#This Row],[וסת השבוע פעיל?2]]=""),1,"")</f>
        <v/>
      </c>
      <c r="S644" s="1" t="str">
        <f>IF(שבוע_בדילוג[[#This Row],[האישה קבעה וסת שבוע בדילוג?]]=1,IF(שבוע_בדילוג[[#This Row],[וסת השבוע פעיל?]]&lt;3,1,0),"")</f>
        <v/>
      </c>
      <c r="T6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4" s="1">
        <f t="shared" si="61"/>
        <v>0</v>
      </c>
      <c r="V644" s="1">
        <f t="shared" si="62"/>
        <v>0</v>
      </c>
      <c r="W644" s="1">
        <f t="shared" si="63"/>
        <v>0</v>
      </c>
      <c r="X644" s="1" t="str">
        <f>IF(שבוע_בדילוג[[#This Row],[3 הפלגות זהות]]="","",IF(שבוע_בדילוג[[#This Row],[3 הפלגות זהות]]=1,שבוע_בדילוג[[#This Row],[LengthofCycle]],X643))</f>
        <v/>
      </c>
      <c r="Z644" s="1" t="str">
        <f>IF(OR(שבוע_בדילוג[[#This Row],[הווסת פעיל?]]=0,שבוע_בדילוג[[#This Row],[הווסת פעיל?]]=""),"",SUM(Z643,שבוע_בדילוג[[#This Row],[הווסת פעיל?]]))</f>
        <v/>
      </c>
      <c r="AA644" s="1" t="str">
        <f>IF(AND(שבוע_בדילוג[[#This Row],[כמה מחזורים עד עקירה]]&lt;&gt;"",Z645=""),שבוע_בדילוג[[#This Row],[כמה מחזורים עד עקירה]],"")</f>
        <v/>
      </c>
      <c r="AB644" s="1" t="str">
        <f>IF(AND(שבוע_בדילוג[[#This Row],[הווסת פעיל?]]=1,שבוע_בדילוג[[#This Row],[וסת קבוע אחרון]]&lt;&gt;X643),שבוע_בדילוג[[#This Row],[וסת קבוע אחרון]],"")</f>
        <v/>
      </c>
      <c r="AC644" s="1" t="str">
        <f>IF(AND(שבוע_בדילוג[[#This Row],[הווסת פעיל?]]=1,Y643=0,שבוע_בדילוג[[#This Row],[וסת קבוע אחרון]]=X643),שבוע_בדילוג[[#This Row],[וסת קבוע אחרון]],"")</f>
        <v/>
      </c>
      <c r="AD644" s="1" t="str">
        <f>IF(AND(שבוע_בדילוג[[#This Row],[הווסת פעיל?]]=1,Y643=0,שבוע_בדילוג[[#This Row],[וסת קבוע אחרון]]&lt;&gt;X643),1,"")</f>
        <v/>
      </c>
      <c r="AE644" s="1" t="str">
        <f>IF(AND(שבוע_בדילוג[[#This Row],[הווסת פעיל?]]&lt;&gt;"",B645=1),שבוע_בדילוג[[#This Row],[CycleNumber]],"")</f>
        <v/>
      </c>
      <c r="AF644" s="1" t="str">
        <f>IF(AND(שבוע_בדילוג[[#This Row],[הווסת פעיל?]]&lt;&gt;"",Y643=""),שבוע_בדילוג[[#This Row],[CycleNumber]],"")</f>
        <v/>
      </c>
      <c r="AG644" s="1" t="str">
        <f>IF(B645=1,"",IF(שבוע_בדילוג[[#This Row],[הווסת פעיל?]]=1,IF(שבוע_בדילוג[[#This Row],[וסת קבוע אחרון]]=F645,1,0),""))</f>
        <v/>
      </c>
      <c r="AH644" s="1" t="str">
        <f>IF(B645=1,"",IF(שבוע_בדילוג[[#This Row],[הווסת פעיל?]]=1,IF(OR(שבוע_בדילוג[[#This Row],[וסת קבוע אחרון]]=F645,F645=שבוע_בדילוג[[#This Row],[LengthofCycle]]),1,0),""))</f>
        <v/>
      </c>
      <c r="AI644" s="1" t="str">
        <f>IF(B645=1,"",IF(שבוע_בדילוג[[#This Row],[הווסת פעיל?]]=1,IF(OR(שבוע_בדילוג[[#This Row],[וסת קבוע אחרון]]=F645,F645=שבוע_בדילוג[[#This Row],[LengthofCycle]],AND(שבוע_בדילוג[[#This Row],[LengthofCycle]]&lt;&gt;שבוע_בדילוג[[#This Row],[וסת קבוע אחרון]],OR(F645=28,F645=29))),1,0),""))</f>
        <v/>
      </c>
      <c r="AJ644" s="1" t="str">
        <f>IF(AND(שבוע_בדילוג[[#This Row],[הווסת פעיל?]]=1,B645=1),1,"")</f>
        <v/>
      </c>
      <c r="AK644" s="4">
        <f>IF(AND(שבוע_בדילוג[[#This Row],[הווסת פעיל?]]&lt;&gt;1,B645&lt;&gt;1,B645&lt;&gt;""),IF(שבוע_בדילוג[[#This Row],[LengthofCycle]]=F645,1,0),"")</f>
        <v>0</v>
      </c>
      <c r="AL644" s="4">
        <f>IF(AND(שבוע_בדילוג[[#This Row],[הווסת פעיל?]]&lt;&gt;1,B645&lt;&gt;1,B645&lt;&gt;""),IF(OR(שבוע_בדילוג[[#This Row],[LengthofCycle]]=F645,F645=29),1,0),"")</f>
        <v>0</v>
      </c>
      <c r="AM644" s="4">
        <f>IF(AND(שבוע_בדילוג[[#This Row],[הווסת פעיל?]]&lt;&gt;1,B645&lt;&gt;1,B645&lt;&gt;""),IF(OR(שבוע_בדילוג[[#This Row],[LengthofCycle]]=F645,F645=29,F645=28),1,0),"")</f>
        <v>0</v>
      </c>
    </row>
    <row r="645" spans="1:39" x14ac:dyDescent="0.25">
      <c r="A645" s="1" t="s">
        <v>110</v>
      </c>
      <c r="B645" s="1">
        <v>19</v>
      </c>
      <c r="C645" s="1">
        <v>1</v>
      </c>
      <c r="D645" s="1">
        <v>1</v>
      </c>
      <c r="E645" s="1">
        <v>0</v>
      </c>
      <c r="F645" s="1">
        <v>25</v>
      </c>
      <c r="H645" s="1">
        <f>שבוע_בדילוג[[#This Row],[LengthofCycle]]+1</f>
        <v>26</v>
      </c>
      <c r="I645" s="1" t="str">
        <f>IF(IFERROR(LOOKUP(שבוע_בדילוג[[#This Row],[ClientID]],קביעויות[השבוע בדילוג]),FALSE)=שבוע_בדילוג[[#This Row],[ClientID]],1,"")</f>
        <v/>
      </c>
      <c r="J645" s="1" t="str">
        <f>IF(AND(שבוע_בדילוג[[#This Row],[CycleNumber]]&gt;1,OR(B646="",שבוע_בדילוג[[#This Row],[CycleNumber]]&gt;B644)),IF(OR(AND(שבוע_בדילוג[[#This Row],[LengthofCycle]]=29,F644=29),AND(שבוע_בדילוג[[#This Row],[LengthofCycle]]=36,F644=36)),1,""),"")</f>
        <v/>
      </c>
      <c r="K645" s="1" t="str">
        <f>IF(AND(שבוע_בדילוג[[#This Row],[וסת השבוע]]=1,J644=1,שבוע_בדילוג[[#This Row],[CycleNumber]]&gt;B644),1,"")</f>
        <v/>
      </c>
      <c r="L645" s="1" t="str">
        <f>IF(שבוע_בדילוג[[#This Row],[CycleNumber]]=1,"",IF(שבוע_בדילוג[[#This Row],[וסת השבוע]]=1,0,IF(L644="","",IF(L644=0,IF(שבוע_בדילוג[[#This Row],[LengthofCycle]]=29,0,1),IF(L644=1,IF(שבוע_בדילוג[[#This Row],[LengthofCycle]]+F644=29*2,0,2),IF(L644=2,IF(שבוע_בדילוג[[#This Row],[LengthofCycle]]+F644+F643=29*3,0,3),""))))))</f>
        <v/>
      </c>
      <c r="M645" s="1" t="str">
        <f>IF(שבוע_בדילוג[[#This Row],[וסת השבוע]]=1,IF(שבוע_בדילוג[[#This Row],[וסת השבוע וההפלגה ביחד]]=1,M644+1,0),IF(AND(שבוע_בדילוג[[#This Row],[CycleNumber]]&gt;B644,שבוע_בדילוג[[#This Row],[CycleNumber]]&gt;1),IF(שבוע_בדילוג[[#This Row],[וסת השבוע פעיל?]]&lt;&gt;"",M644+1,""),""))</f>
        <v/>
      </c>
      <c r="N645" s="1" t="str">
        <f>IF(שבוע_בדילוג[[#This Row],[וסת השבוע פעיל?2]]="","",IF(AND(שבוע_בדילוג[[#This Row],[וסת השבוע פעיל?]]&lt;&gt;"",שבוע_בדילוג[[#This Row],[CycleNumber]]&lt;B646,B646&lt;&gt;"",שבוע_בדילוג[[#This Row],[וסת השבוע פעיל?]]&lt;3),IF(L646=0,IF(AND(שבוע_בדילוג[[#This Row],[וסת השבוע פעיל?]]&gt;0,J646=1),0,1),0),""))</f>
        <v/>
      </c>
      <c r="O645" s="1" t="str">
        <f t="shared" si="60"/>
        <v/>
      </c>
      <c r="P645" s="1" t="str">
        <f>IF(AND(שבוע_בדילוג[[#This Row],[חיזוי - שבוע]]=1,K646=1),1,"")</f>
        <v/>
      </c>
      <c r="Q645" s="1" t="str">
        <f>IF(AND(שבוע_בדילוג[[#This Row],[וסת השבוע פעיל?]]&lt;3,OR(שבוע_בדילוג[[#This Row],[CycleNumber]]&gt;B646,B646="")),1,"")</f>
        <v/>
      </c>
      <c r="R645" s="1" t="str">
        <f>IF(AND(שבוע_בדילוג[[#This Row],[חיזוי - שבוע]]&lt;&gt;"",שבוע_בדילוג[[#This Row],[וסת השבוע פעיל?2]]=""),1,"")</f>
        <v/>
      </c>
      <c r="S645" s="1" t="str">
        <f>IF(שבוע_בדילוג[[#This Row],[האישה קבעה וסת שבוע בדילוג?]]=1,IF(שבוע_בדילוג[[#This Row],[וסת השבוע פעיל?]]&lt;3,1,0),"")</f>
        <v/>
      </c>
      <c r="T6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5" s="1">
        <f t="shared" si="61"/>
        <v>0</v>
      </c>
      <c r="V645" s="1">
        <f t="shared" si="62"/>
        <v>0</v>
      </c>
      <c r="W645" s="1">
        <f t="shared" si="63"/>
        <v>0</v>
      </c>
      <c r="X645" s="1" t="str">
        <f>IF(שבוע_בדילוג[[#This Row],[3 הפלגות זהות]]="","",IF(שבוע_בדילוג[[#This Row],[3 הפלגות זהות]]=1,שבוע_בדילוג[[#This Row],[LengthofCycle]],X644))</f>
        <v/>
      </c>
      <c r="Z645" s="1" t="str">
        <f>IF(OR(שבוע_בדילוג[[#This Row],[הווסת פעיל?]]=0,שבוע_בדילוג[[#This Row],[הווסת פעיל?]]=""),"",SUM(Z644,שבוע_בדילוג[[#This Row],[הווסת פעיל?]]))</f>
        <v/>
      </c>
      <c r="AA645" s="1" t="str">
        <f>IF(AND(שבוע_בדילוג[[#This Row],[כמה מחזורים עד עקירה]]&lt;&gt;"",Z646=""),שבוע_בדילוג[[#This Row],[כמה מחזורים עד עקירה]],"")</f>
        <v/>
      </c>
      <c r="AB645" s="1" t="str">
        <f>IF(AND(שבוע_בדילוג[[#This Row],[הווסת פעיל?]]=1,שבוע_בדילוג[[#This Row],[וסת קבוע אחרון]]&lt;&gt;X644),שבוע_בדילוג[[#This Row],[וסת קבוע אחרון]],"")</f>
        <v/>
      </c>
      <c r="AC645" s="1" t="str">
        <f>IF(AND(שבוע_בדילוג[[#This Row],[הווסת פעיל?]]=1,Y644=0,שבוע_בדילוג[[#This Row],[וסת קבוע אחרון]]=X644),שבוע_בדילוג[[#This Row],[וסת קבוע אחרון]],"")</f>
        <v/>
      </c>
      <c r="AD645" s="1" t="str">
        <f>IF(AND(שבוע_בדילוג[[#This Row],[הווסת פעיל?]]=1,Y644=0,שבוע_בדילוג[[#This Row],[וסת קבוע אחרון]]&lt;&gt;X644),1,"")</f>
        <v/>
      </c>
      <c r="AE645" s="1" t="str">
        <f>IF(AND(שבוע_בדילוג[[#This Row],[הווסת פעיל?]]&lt;&gt;"",B646=1),שבוע_בדילוג[[#This Row],[CycleNumber]],"")</f>
        <v/>
      </c>
      <c r="AF645" s="1" t="str">
        <f>IF(AND(שבוע_בדילוג[[#This Row],[הווסת פעיל?]]&lt;&gt;"",Y644=""),שבוע_בדילוג[[#This Row],[CycleNumber]],"")</f>
        <v/>
      </c>
      <c r="AG645" s="1" t="str">
        <f>IF(B646=1,"",IF(שבוע_בדילוג[[#This Row],[הווסת פעיל?]]=1,IF(שבוע_בדילוג[[#This Row],[וסת קבוע אחרון]]=F646,1,0),""))</f>
        <v/>
      </c>
      <c r="AH645" s="1" t="str">
        <f>IF(B646=1,"",IF(שבוע_בדילוג[[#This Row],[הווסת פעיל?]]=1,IF(OR(שבוע_בדילוג[[#This Row],[וסת קבוע אחרון]]=F646,F646=שבוע_בדילוג[[#This Row],[LengthofCycle]]),1,0),""))</f>
        <v/>
      </c>
      <c r="AI645" s="1" t="str">
        <f>IF(B646=1,"",IF(שבוע_בדילוג[[#This Row],[הווסת פעיל?]]=1,IF(OR(שבוע_בדילוג[[#This Row],[וסת קבוע אחרון]]=F646,F646=שבוע_בדילוג[[#This Row],[LengthofCycle]],AND(שבוע_בדילוג[[#This Row],[LengthofCycle]]&lt;&gt;שבוע_בדילוג[[#This Row],[וסת קבוע אחרון]],OR(F646=28,F646=29))),1,0),""))</f>
        <v/>
      </c>
      <c r="AJ645" s="1" t="str">
        <f>IF(AND(שבוע_בדילוג[[#This Row],[הווסת פעיל?]]=1,B646=1),1,"")</f>
        <v/>
      </c>
      <c r="AK645" s="4">
        <f>IF(AND(שבוע_בדילוג[[#This Row],[הווסת פעיל?]]&lt;&gt;1,B646&lt;&gt;1,B646&lt;&gt;""),IF(שבוע_בדילוג[[#This Row],[LengthofCycle]]=F646,1,0),"")</f>
        <v>1</v>
      </c>
      <c r="AL645" s="4">
        <f>IF(AND(שבוע_בדילוג[[#This Row],[הווסת פעיל?]]&lt;&gt;1,B646&lt;&gt;1,B646&lt;&gt;""),IF(OR(שבוע_בדילוג[[#This Row],[LengthofCycle]]=F646,F646=29),1,0),"")</f>
        <v>1</v>
      </c>
      <c r="AM645" s="4">
        <f>IF(AND(שבוע_בדילוג[[#This Row],[הווסת פעיל?]]&lt;&gt;1,B646&lt;&gt;1,B646&lt;&gt;""),IF(OR(שבוע_בדילוג[[#This Row],[LengthofCycle]]=F646,F646=29,F646=28),1,0),"")</f>
        <v>1</v>
      </c>
    </row>
    <row r="646" spans="1:39" x14ac:dyDescent="0.25">
      <c r="A646" s="1" t="s">
        <v>110</v>
      </c>
      <c r="B646" s="1">
        <v>20</v>
      </c>
      <c r="C646" s="1">
        <v>1</v>
      </c>
      <c r="D646" s="1">
        <v>0</v>
      </c>
      <c r="E646" s="1">
        <v>0</v>
      </c>
      <c r="F646" s="1">
        <v>25</v>
      </c>
      <c r="H646" s="1">
        <f>שבוע_בדילוג[[#This Row],[LengthofCycle]]+1</f>
        <v>26</v>
      </c>
      <c r="I646" s="1" t="str">
        <f>IF(IFERROR(LOOKUP(שבוע_בדילוג[[#This Row],[ClientID]],קביעויות[השבוע בדילוג]),FALSE)=שבוע_בדילוג[[#This Row],[ClientID]],1,"")</f>
        <v/>
      </c>
      <c r="J646" s="1" t="str">
        <f>IF(AND(שבוע_בדילוג[[#This Row],[CycleNumber]]&gt;1,OR(B647="",שבוע_בדילוג[[#This Row],[CycleNumber]]&gt;B645)),IF(OR(AND(שבוע_בדילוג[[#This Row],[LengthofCycle]]=29,F645=29),AND(שבוע_בדילוג[[#This Row],[LengthofCycle]]=36,F645=36)),1,""),"")</f>
        <v/>
      </c>
      <c r="K646" s="1" t="str">
        <f>IF(AND(שבוע_בדילוג[[#This Row],[וסת השבוע]]=1,J645=1,שבוע_בדילוג[[#This Row],[CycleNumber]]&gt;B645),1,"")</f>
        <v/>
      </c>
      <c r="L646" s="1" t="str">
        <f>IF(שבוע_בדילוג[[#This Row],[CycleNumber]]=1,"",IF(שבוע_בדילוג[[#This Row],[וסת השבוע]]=1,0,IF(L645="","",IF(L645=0,IF(שבוע_בדילוג[[#This Row],[LengthofCycle]]=29,0,1),IF(L645=1,IF(שבוע_בדילוג[[#This Row],[LengthofCycle]]+F645=29*2,0,2),IF(L645=2,IF(שבוע_בדילוג[[#This Row],[LengthofCycle]]+F645+F644=29*3,0,3),""))))))</f>
        <v/>
      </c>
      <c r="M646" s="1" t="str">
        <f>IF(שבוע_בדילוג[[#This Row],[וסת השבוע]]=1,IF(שבוע_בדילוג[[#This Row],[וסת השבוע וההפלגה ביחד]]=1,M645+1,0),IF(AND(שבוע_בדילוג[[#This Row],[CycleNumber]]&gt;B645,שבוע_בדילוג[[#This Row],[CycleNumber]]&gt;1),IF(שבוע_בדילוג[[#This Row],[וסת השבוע פעיל?]]&lt;&gt;"",M645+1,""),""))</f>
        <v/>
      </c>
      <c r="N646" s="1" t="str">
        <f>IF(שבוע_בדילוג[[#This Row],[וסת השבוע פעיל?2]]="","",IF(AND(שבוע_בדילוג[[#This Row],[וסת השבוע פעיל?]]&lt;&gt;"",שבוע_בדילוג[[#This Row],[CycleNumber]]&lt;B647,B647&lt;&gt;"",שבוע_בדילוג[[#This Row],[וסת השבוע פעיל?]]&lt;3),IF(L647=0,IF(AND(שבוע_בדילוג[[#This Row],[וסת השבוע פעיל?]]&gt;0,J647=1),0,1),0),""))</f>
        <v/>
      </c>
      <c r="O646" s="1" t="str">
        <f t="shared" si="60"/>
        <v/>
      </c>
      <c r="P646" s="1" t="str">
        <f>IF(AND(שבוע_בדילוג[[#This Row],[חיזוי - שבוע]]=1,K647=1),1,"")</f>
        <v/>
      </c>
      <c r="Q646" s="1" t="str">
        <f>IF(AND(שבוע_בדילוג[[#This Row],[וסת השבוע פעיל?]]&lt;3,OR(שבוע_בדילוג[[#This Row],[CycleNumber]]&gt;B647,B647="")),1,"")</f>
        <v/>
      </c>
      <c r="R646" s="1" t="str">
        <f>IF(AND(שבוע_בדילוג[[#This Row],[חיזוי - שבוע]]&lt;&gt;"",שבוע_בדילוג[[#This Row],[וסת השבוע פעיל?2]]=""),1,"")</f>
        <v/>
      </c>
      <c r="S646" s="1" t="str">
        <f>IF(שבוע_בדילוג[[#This Row],[האישה קבעה וסת שבוע בדילוג?]]=1,IF(שבוע_בדילוג[[#This Row],[וסת השבוע פעיל?]]&lt;3,1,0),"")</f>
        <v/>
      </c>
      <c r="T6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6" s="1">
        <f t="shared" si="61"/>
        <v>0</v>
      </c>
      <c r="V646" s="1">
        <f t="shared" si="62"/>
        <v>0</v>
      </c>
      <c r="W646" s="1">
        <f t="shared" si="63"/>
        <v>0</v>
      </c>
      <c r="X646" s="1" t="str">
        <f>IF(שבוע_בדילוג[[#This Row],[3 הפלגות זהות]]="","",IF(שבוע_בדילוג[[#This Row],[3 הפלגות זהות]]=1,שבוע_בדילוג[[#This Row],[LengthofCycle]],X645))</f>
        <v/>
      </c>
      <c r="Z646" s="1" t="str">
        <f>IF(OR(שבוע_בדילוג[[#This Row],[הווסת פעיל?]]=0,שבוע_בדילוג[[#This Row],[הווסת פעיל?]]=""),"",SUM(Z645,שבוע_בדילוג[[#This Row],[הווסת פעיל?]]))</f>
        <v/>
      </c>
      <c r="AA646" s="1" t="str">
        <f>IF(AND(שבוע_בדילוג[[#This Row],[כמה מחזורים עד עקירה]]&lt;&gt;"",Z647=""),שבוע_בדילוג[[#This Row],[כמה מחזורים עד עקירה]],"")</f>
        <v/>
      </c>
      <c r="AB646" s="1" t="str">
        <f>IF(AND(שבוע_בדילוג[[#This Row],[הווסת פעיל?]]=1,שבוע_בדילוג[[#This Row],[וסת קבוע אחרון]]&lt;&gt;X645),שבוע_בדילוג[[#This Row],[וסת קבוע אחרון]],"")</f>
        <v/>
      </c>
      <c r="AC646" s="1" t="str">
        <f>IF(AND(שבוע_בדילוג[[#This Row],[הווסת פעיל?]]=1,Y645=0,שבוע_בדילוג[[#This Row],[וסת קבוע אחרון]]=X645),שבוע_בדילוג[[#This Row],[וסת קבוע אחרון]],"")</f>
        <v/>
      </c>
      <c r="AD646" s="1" t="str">
        <f>IF(AND(שבוע_בדילוג[[#This Row],[הווסת פעיל?]]=1,Y645=0,שבוע_בדילוג[[#This Row],[וסת קבוע אחרון]]&lt;&gt;X645),1,"")</f>
        <v/>
      </c>
      <c r="AE646" s="1" t="str">
        <f>IF(AND(שבוע_בדילוג[[#This Row],[הווסת פעיל?]]&lt;&gt;"",B647=1),שבוע_בדילוג[[#This Row],[CycleNumber]],"")</f>
        <v/>
      </c>
      <c r="AF646" s="1" t="str">
        <f>IF(AND(שבוע_בדילוג[[#This Row],[הווסת פעיל?]]&lt;&gt;"",Y645=""),שבוע_בדילוג[[#This Row],[CycleNumber]],"")</f>
        <v/>
      </c>
      <c r="AG646" s="1" t="str">
        <f>IF(B647=1,"",IF(שבוע_בדילוג[[#This Row],[הווסת פעיל?]]=1,IF(שבוע_בדילוג[[#This Row],[וסת קבוע אחרון]]=F647,1,0),""))</f>
        <v/>
      </c>
      <c r="AH646" s="1" t="str">
        <f>IF(B647=1,"",IF(שבוע_בדילוג[[#This Row],[הווסת פעיל?]]=1,IF(OR(שבוע_בדילוג[[#This Row],[וסת קבוע אחרון]]=F647,F647=שבוע_בדילוג[[#This Row],[LengthofCycle]]),1,0),""))</f>
        <v/>
      </c>
      <c r="AI646" s="1" t="str">
        <f>IF(B647=1,"",IF(שבוע_בדילוג[[#This Row],[הווסת פעיל?]]=1,IF(OR(שבוע_בדילוג[[#This Row],[וסת קבוע אחרון]]=F647,F647=שבוע_בדילוג[[#This Row],[LengthofCycle]],AND(שבוע_בדילוג[[#This Row],[LengthofCycle]]&lt;&gt;שבוע_בדילוג[[#This Row],[וסת קבוע אחרון]],OR(F647=28,F647=29))),1,0),""))</f>
        <v/>
      </c>
      <c r="AJ646" s="1" t="str">
        <f>IF(AND(שבוע_בדילוג[[#This Row],[הווסת פעיל?]]=1,B647=1),1,"")</f>
        <v/>
      </c>
      <c r="AK646" s="4">
        <f>IF(AND(שבוע_בדילוג[[#This Row],[הווסת פעיל?]]&lt;&gt;1,B647&lt;&gt;1,B647&lt;&gt;""),IF(שבוע_בדילוג[[#This Row],[LengthofCycle]]=F647,1,0),"")</f>
        <v>0</v>
      </c>
      <c r="AL646" s="4">
        <f>IF(AND(שבוע_בדילוג[[#This Row],[הווסת פעיל?]]&lt;&gt;1,B647&lt;&gt;1,B647&lt;&gt;""),IF(OR(שבוע_בדילוג[[#This Row],[LengthofCycle]]=F647,F647=29),1,0),"")</f>
        <v>0</v>
      </c>
      <c r="AM646" s="4">
        <f>IF(AND(שבוע_בדילוג[[#This Row],[הווסת פעיל?]]&lt;&gt;1,B647&lt;&gt;1,B647&lt;&gt;""),IF(OR(שבוע_בדילוג[[#This Row],[LengthofCycle]]=F647,F647=29,F647=28),1,0),"")</f>
        <v>0</v>
      </c>
    </row>
    <row r="647" spans="1:39" x14ac:dyDescent="0.25">
      <c r="A647" s="1" t="s">
        <v>110</v>
      </c>
      <c r="B647" s="1">
        <v>21</v>
      </c>
      <c r="C647" s="1">
        <v>1</v>
      </c>
      <c r="D647" s="1">
        <v>1</v>
      </c>
      <c r="E647" s="1">
        <v>0</v>
      </c>
      <c r="F647" s="1">
        <v>23</v>
      </c>
      <c r="H647" s="1">
        <f>שבוע_בדילוג[[#This Row],[LengthofCycle]]+1</f>
        <v>24</v>
      </c>
      <c r="I647" s="1" t="str">
        <f>IF(IFERROR(LOOKUP(שבוע_בדילוג[[#This Row],[ClientID]],קביעויות[השבוע בדילוג]),FALSE)=שבוע_בדילוג[[#This Row],[ClientID]],1,"")</f>
        <v/>
      </c>
      <c r="J647" s="1" t="str">
        <f>IF(AND(שבוע_בדילוג[[#This Row],[CycleNumber]]&gt;1,OR(B648="",שבוע_בדילוג[[#This Row],[CycleNumber]]&gt;B646)),IF(OR(AND(שבוע_בדילוג[[#This Row],[LengthofCycle]]=29,F646=29),AND(שבוע_בדילוג[[#This Row],[LengthofCycle]]=36,F646=36)),1,""),"")</f>
        <v/>
      </c>
      <c r="K647" s="1" t="str">
        <f>IF(AND(שבוע_בדילוג[[#This Row],[וסת השבוע]]=1,J646=1,שבוע_בדילוג[[#This Row],[CycleNumber]]&gt;B646),1,"")</f>
        <v/>
      </c>
      <c r="L647" s="1" t="str">
        <f>IF(שבוע_בדילוג[[#This Row],[CycleNumber]]=1,"",IF(שבוע_בדילוג[[#This Row],[וסת השבוע]]=1,0,IF(L646="","",IF(L646=0,IF(שבוע_בדילוג[[#This Row],[LengthofCycle]]=29,0,1),IF(L646=1,IF(שבוע_בדילוג[[#This Row],[LengthofCycle]]+F646=29*2,0,2),IF(L646=2,IF(שבוע_בדילוג[[#This Row],[LengthofCycle]]+F646+F645=29*3,0,3),""))))))</f>
        <v/>
      </c>
      <c r="M647" s="1" t="str">
        <f>IF(שבוע_בדילוג[[#This Row],[וסת השבוע]]=1,IF(שבוע_בדילוג[[#This Row],[וסת השבוע וההפלגה ביחד]]=1,M646+1,0),IF(AND(שבוע_בדילוג[[#This Row],[CycleNumber]]&gt;B646,שבוע_בדילוג[[#This Row],[CycleNumber]]&gt;1),IF(שבוע_בדילוג[[#This Row],[וסת השבוע פעיל?]]&lt;&gt;"",M646+1,""),""))</f>
        <v/>
      </c>
      <c r="N647" s="1" t="str">
        <f>IF(שבוע_בדילוג[[#This Row],[וסת השבוע פעיל?2]]="","",IF(AND(שבוע_בדילוג[[#This Row],[וסת השבוע פעיל?]]&lt;&gt;"",שבוע_בדילוג[[#This Row],[CycleNumber]]&lt;B648,B648&lt;&gt;"",שבוע_בדילוג[[#This Row],[וסת השבוע פעיל?]]&lt;3),IF(L648=0,IF(AND(שבוע_בדילוג[[#This Row],[וסת השבוע פעיל?]]&gt;0,J648=1),0,1),0),""))</f>
        <v/>
      </c>
      <c r="O647" s="1" t="str">
        <f t="shared" si="60"/>
        <v/>
      </c>
      <c r="P647" s="1" t="str">
        <f>IF(AND(שבוע_בדילוג[[#This Row],[חיזוי - שבוע]]=1,K648=1),1,"")</f>
        <v/>
      </c>
      <c r="Q647" s="1" t="str">
        <f>IF(AND(שבוע_בדילוג[[#This Row],[וסת השבוע פעיל?]]&lt;3,OR(שבוע_בדילוג[[#This Row],[CycleNumber]]&gt;B648,B648="")),1,"")</f>
        <v/>
      </c>
      <c r="R647" s="1" t="str">
        <f>IF(AND(שבוע_בדילוג[[#This Row],[חיזוי - שבוע]]&lt;&gt;"",שבוע_בדילוג[[#This Row],[וסת השבוע פעיל?2]]=""),1,"")</f>
        <v/>
      </c>
      <c r="S647" s="1" t="str">
        <f>IF(שבוע_בדילוג[[#This Row],[האישה קבעה וסת שבוע בדילוג?]]=1,IF(שבוע_בדילוג[[#This Row],[וסת השבוע פעיל?]]&lt;3,1,0),"")</f>
        <v/>
      </c>
      <c r="T6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7" s="1">
        <f t="shared" si="61"/>
        <v>0</v>
      </c>
      <c r="V647" s="1">
        <f t="shared" si="62"/>
        <v>0</v>
      </c>
      <c r="W647" s="1">
        <f t="shared" si="63"/>
        <v>0</v>
      </c>
      <c r="X647" s="1" t="str">
        <f>IF(שבוע_בדילוג[[#This Row],[3 הפלגות זהות]]="","",IF(שבוע_בדילוג[[#This Row],[3 הפלגות זהות]]=1,שבוע_בדילוג[[#This Row],[LengthofCycle]],X646))</f>
        <v/>
      </c>
      <c r="Z647" s="1" t="str">
        <f>IF(OR(שבוע_בדילוג[[#This Row],[הווסת פעיל?]]=0,שבוע_בדילוג[[#This Row],[הווסת פעיל?]]=""),"",SUM(Z646,שבוע_בדילוג[[#This Row],[הווסת פעיל?]]))</f>
        <v/>
      </c>
      <c r="AA647" s="1" t="str">
        <f>IF(AND(שבוע_בדילוג[[#This Row],[כמה מחזורים עד עקירה]]&lt;&gt;"",Z648=""),שבוע_בדילוג[[#This Row],[כמה מחזורים עד עקירה]],"")</f>
        <v/>
      </c>
      <c r="AB647" s="1" t="str">
        <f>IF(AND(שבוע_בדילוג[[#This Row],[הווסת פעיל?]]=1,שבוע_בדילוג[[#This Row],[וסת קבוע אחרון]]&lt;&gt;X646),שבוע_בדילוג[[#This Row],[וסת קבוע אחרון]],"")</f>
        <v/>
      </c>
      <c r="AC647" s="1" t="str">
        <f>IF(AND(שבוע_בדילוג[[#This Row],[הווסת פעיל?]]=1,Y646=0,שבוע_בדילוג[[#This Row],[וסת קבוע אחרון]]=X646),שבוע_בדילוג[[#This Row],[וסת קבוע אחרון]],"")</f>
        <v/>
      </c>
      <c r="AD647" s="1" t="str">
        <f>IF(AND(שבוע_בדילוג[[#This Row],[הווסת פעיל?]]=1,Y646=0,שבוע_בדילוג[[#This Row],[וסת קבוע אחרון]]&lt;&gt;X646),1,"")</f>
        <v/>
      </c>
      <c r="AE647" s="1" t="str">
        <f>IF(AND(שבוע_בדילוג[[#This Row],[הווסת פעיל?]]&lt;&gt;"",B648=1),שבוע_בדילוג[[#This Row],[CycleNumber]],"")</f>
        <v/>
      </c>
      <c r="AF647" s="1" t="str">
        <f>IF(AND(שבוע_בדילוג[[#This Row],[הווסת פעיל?]]&lt;&gt;"",Y646=""),שבוע_בדילוג[[#This Row],[CycleNumber]],"")</f>
        <v/>
      </c>
      <c r="AG647" s="1" t="str">
        <f>IF(B648=1,"",IF(שבוע_בדילוג[[#This Row],[הווסת פעיל?]]=1,IF(שבוע_בדילוג[[#This Row],[וסת קבוע אחרון]]=F648,1,0),""))</f>
        <v/>
      </c>
      <c r="AH647" s="1" t="str">
        <f>IF(B648=1,"",IF(שבוע_בדילוג[[#This Row],[הווסת פעיל?]]=1,IF(OR(שבוע_בדילוג[[#This Row],[וסת קבוע אחרון]]=F648,F648=שבוע_בדילוג[[#This Row],[LengthofCycle]]),1,0),""))</f>
        <v/>
      </c>
      <c r="AI647" s="1" t="str">
        <f>IF(B648=1,"",IF(שבוע_בדילוג[[#This Row],[הווסת פעיל?]]=1,IF(OR(שבוע_בדילוג[[#This Row],[וסת קבוע אחרון]]=F648,F648=שבוע_בדילוג[[#This Row],[LengthofCycle]],AND(שבוע_בדילוג[[#This Row],[LengthofCycle]]&lt;&gt;שבוע_בדילוג[[#This Row],[וסת קבוע אחרון]],OR(F648=28,F648=29))),1,0),""))</f>
        <v/>
      </c>
      <c r="AJ647" s="1" t="str">
        <f>IF(AND(שבוע_בדילוג[[#This Row],[הווסת פעיל?]]=1,B648=1),1,"")</f>
        <v/>
      </c>
      <c r="AK647" s="4">
        <f>IF(AND(שבוע_בדילוג[[#This Row],[הווסת פעיל?]]&lt;&gt;1,B648&lt;&gt;1,B648&lt;&gt;""),IF(שבוע_בדילוג[[#This Row],[LengthofCycle]]=F648,1,0),"")</f>
        <v>0</v>
      </c>
      <c r="AL647" s="4">
        <f>IF(AND(שבוע_בדילוג[[#This Row],[הווסת פעיל?]]&lt;&gt;1,B648&lt;&gt;1,B648&lt;&gt;""),IF(OR(שבוע_בדילוג[[#This Row],[LengthofCycle]]=F648,F648=29),1,0),"")</f>
        <v>0</v>
      </c>
      <c r="AM647" s="4">
        <f>IF(AND(שבוע_בדילוג[[#This Row],[הווסת פעיל?]]&lt;&gt;1,B648&lt;&gt;1,B648&lt;&gt;""),IF(OR(שבוע_בדילוג[[#This Row],[LengthofCycle]]=F648,F648=29,F648=28),1,0),"")</f>
        <v>0</v>
      </c>
    </row>
    <row r="648" spans="1:39" x14ac:dyDescent="0.25">
      <c r="A648" s="1" t="s">
        <v>110</v>
      </c>
      <c r="B648" s="1">
        <v>22</v>
      </c>
      <c r="C648" s="1">
        <v>1</v>
      </c>
      <c r="D648" s="1">
        <v>1</v>
      </c>
      <c r="E648" s="1">
        <v>0</v>
      </c>
      <c r="F648" s="1">
        <v>26</v>
      </c>
      <c r="H648" s="1">
        <f>שבוע_בדילוג[[#This Row],[LengthofCycle]]+1</f>
        <v>27</v>
      </c>
      <c r="I648" s="1" t="str">
        <f>IF(IFERROR(LOOKUP(שבוע_בדילוג[[#This Row],[ClientID]],קביעויות[השבוע בדילוג]),FALSE)=שבוע_בדילוג[[#This Row],[ClientID]],1,"")</f>
        <v/>
      </c>
      <c r="J648" s="1" t="str">
        <f>IF(AND(שבוע_בדילוג[[#This Row],[CycleNumber]]&gt;1,OR(B649="",שבוע_בדילוג[[#This Row],[CycleNumber]]&gt;B647)),IF(OR(AND(שבוע_בדילוג[[#This Row],[LengthofCycle]]=29,F647=29),AND(שבוע_בדילוג[[#This Row],[LengthofCycle]]=36,F647=36)),1,""),"")</f>
        <v/>
      </c>
      <c r="K648" s="1" t="str">
        <f>IF(AND(שבוע_בדילוג[[#This Row],[וסת השבוע]]=1,J647=1,שבוע_בדילוג[[#This Row],[CycleNumber]]&gt;B647),1,"")</f>
        <v/>
      </c>
      <c r="L648" s="1" t="str">
        <f>IF(שבוע_בדילוג[[#This Row],[CycleNumber]]=1,"",IF(שבוע_בדילוג[[#This Row],[וסת השבוע]]=1,0,IF(L647="","",IF(L647=0,IF(שבוע_בדילוג[[#This Row],[LengthofCycle]]=29,0,1),IF(L647=1,IF(שבוע_בדילוג[[#This Row],[LengthofCycle]]+F647=29*2,0,2),IF(L647=2,IF(שבוע_בדילוג[[#This Row],[LengthofCycle]]+F647+F646=29*3,0,3),""))))))</f>
        <v/>
      </c>
      <c r="M648" s="1" t="str">
        <f>IF(שבוע_בדילוג[[#This Row],[וסת השבוע]]=1,IF(שבוע_בדילוג[[#This Row],[וסת השבוע וההפלגה ביחד]]=1,M647+1,0),IF(AND(שבוע_בדילוג[[#This Row],[CycleNumber]]&gt;B647,שבוע_בדילוג[[#This Row],[CycleNumber]]&gt;1),IF(שבוע_בדילוג[[#This Row],[וסת השבוע פעיל?]]&lt;&gt;"",M647+1,""),""))</f>
        <v/>
      </c>
      <c r="N648" s="1" t="str">
        <f>IF(שבוע_בדילוג[[#This Row],[וסת השבוע פעיל?2]]="","",IF(AND(שבוע_בדילוג[[#This Row],[וסת השבוע פעיל?]]&lt;&gt;"",שבוע_בדילוג[[#This Row],[CycleNumber]]&lt;B649,B649&lt;&gt;"",שבוע_בדילוג[[#This Row],[וסת השבוע פעיל?]]&lt;3),IF(L649=0,IF(AND(שבוע_בדילוג[[#This Row],[וסת השבוע פעיל?]]&gt;0,J649=1),0,1),0),""))</f>
        <v/>
      </c>
      <c r="O648" s="1" t="str">
        <f t="shared" si="60"/>
        <v/>
      </c>
      <c r="P648" s="1" t="str">
        <f>IF(AND(שבוע_בדילוג[[#This Row],[חיזוי - שבוע]]=1,K649=1),1,"")</f>
        <v/>
      </c>
      <c r="Q648" s="1" t="str">
        <f>IF(AND(שבוע_בדילוג[[#This Row],[וסת השבוע פעיל?]]&lt;3,OR(שבוע_בדילוג[[#This Row],[CycleNumber]]&gt;B649,B649="")),1,"")</f>
        <v/>
      </c>
      <c r="R648" s="1" t="str">
        <f>IF(AND(שבוע_בדילוג[[#This Row],[חיזוי - שבוע]]&lt;&gt;"",שבוע_בדילוג[[#This Row],[וסת השבוע פעיל?2]]=""),1,"")</f>
        <v/>
      </c>
      <c r="S648" s="1" t="str">
        <f>IF(שבוע_בדילוג[[#This Row],[האישה קבעה וסת שבוע בדילוג?]]=1,IF(שבוע_בדילוג[[#This Row],[וסת השבוע פעיל?]]&lt;3,1,0),"")</f>
        <v/>
      </c>
      <c r="T6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8" s="1">
        <f t="shared" si="61"/>
        <v>0</v>
      </c>
      <c r="V648" s="1">
        <f t="shared" si="62"/>
        <v>0</v>
      </c>
      <c r="W648" s="1">
        <f t="shared" si="63"/>
        <v>0</v>
      </c>
      <c r="X648" s="1" t="str">
        <f>IF(שבוע_בדילוג[[#This Row],[3 הפלגות זהות]]="","",IF(שבוע_בדילוג[[#This Row],[3 הפלגות זהות]]=1,שבוע_בדילוג[[#This Row],[LengthofCycle]],X647))</f>
        <v/>
      </c>
      <c r="Z648" s="1" t="str">
        <f>IF(OR(שבוע_בדילוג[[#This Row],[הווסת פעיל?]]=0,שבוע_בדילוג[[#This Row],[הווסת פעיל?]]=""),"",SUM(Z647,שבוע_בדילוג[[#This Row],[הווסת פעיל?]]))</f>
        <v/>
      </c>
      <c r="AA648" s="1" t="str">
        <f>IF(AND(שבוע_בדילוג[[#This Row],[כמה מחזורים עד עקירה]]&lt;&gt;"",Z649=""),שבוע_בדילוג[[#This Row],[כמה מחזורים עד עקירה]],"")</f>
        <v/>
      </c>
      <c r="AB648" s="1" t="str">
        <f>IF(AND(שבוע_בדילוג[[#This Row],[הווסת פעיל?]]=1,שבוע_בדילוג[[#This Row],[וסת קבוע אחרון]]&lt;&gt;X647),שבוע_בדילוג[[#This Row],[וסת קבוע אחרון]],"")</f>
        <v/>
      </c>
      <c r="AC648" s="1" t="str">
        <f>IF(AND(שבוע_בדילוג[[#This Row],[הווסת פעיל?]]=1,Y647=0,שבוע_בדילוג[[#This Row],[וסת קבוע אחרון]]=X647),שבוע_בדילוג[[#This Row],[וסת קבוע אחרון]],"")</f>
        <v/>
      </c>
      <c r="AD648" s="1" t="str">
        <f>IF(AND(שבוע_בדילוג[[#This Row],[הווסת פעיל?]]=1,Y647=0,שבוע_בדילוג[[#This Row],[וסת קבוע אחרון]]&lt;&gt;X647),1,"")</f>
        <v/>
      </c>
      <c r="AE648" s="1" t="str">
        <f>IF(AND(שבוע_בדילוג[[#This Row],[הווסת פעיל?]]&lt;&gt;"",B649=1),שבוע_בדילוג[[#This Row],[CycleNumber]],"")</f>
        <v/>
      </c>
      <c r="AF648" s="1" t="str">
        <f>IF(AND(שבוע_בדילוג[[#This Row],[הווסת פעיל?]]&lt;&gt;"",Y647=""),שבוע_בדילוג[[#This Row],[CycleNumber]],"")</f>
        <v/>
      </c>
      <c r="AG648" s="1" t="str">
        <f>IF(B649=1,"",IF(שבוע_בדילוג[[#This Row],[הווסת פעיל?]]=1,IF(שבוע_בדילוג[[#This Row],[וסת קבוע אחרון]]=F649,1,0),""))</f>
        <v/>
      </c>
      <c r="AH648" s="1" t="str">
        <f>IF(B649=1,"",IF(שבוע_בדילוג[[#This Row],[הווסת פעיל?]]=1,IF(OR(שבוע_בדילוג[[#This Row],[וסת קבוע אחרון]]=F649,F649=שבוע_בדילוג[[#This Row],[LengthofCycle]]),1,0),""))</f>
        <v/>
      </c>
      <c r="AI648" s="1" t="str">
        <f>IF(B649=1,"",IF(שבוע_בדילוג[[#This Row],[הווסת פעיל?]]=1,IF(OR(שבוע_בדילוג[[#This Row],[וסת קבוע אחרון]]=F649,F649=שבוע_בדילוג[[#This Row],[LengthofCycle]],AND(שבוע_בדילוג[[#This Row],[LengthofCycle]]&lt;&gt;שבוע_בדילוג[[#This Row],[וסת קבוע אחרון]],OR(F649=28,F649=29))),1,0),""))</f>
        <v/>
      </c>
      <c r="AJ648" s="1" t="str">
        <f>IF(AND(שבוע_בדילוג[[#This Row],[הווסת פעיל?]]=1,B649=1),1,"")</f>
        <v/>
      </c>
      <c r="AK648" s="4">
        <f>IF(AND(שבוע_בדילוג[[#This Row],[הווסת פעיל?]]&lt;&gt;1,B649&lt;&gt;1,B649&lt;&gt;""),IF(שבוע_בדילוג[[#This Row],[LengthofCycle]]=F649,1,0),"")</f>
        <v>1</v>
      </c>
      <c r="AL648" s="4">
        <f>IF(AND(שבוע_בדילוג[[#This Row],[הווסת פעיל?]]&lt;&gt;1,B649&lt;&gt;1,B649&lt;&gt;""),IF(OR(שבוע_בדילוג[[#This Row],[LengthofCycle]]=F649,F649=29),1,0),"")</f>
        <v>1</v>
      </c>
      <c r="AM648" s="4">
        <f>IF(AND(שבוע_בדילוג[[#This Row],[הווסת פעיל?]]&lt;&gt;1,B649&lt;&gt;1,B649&lt;&gt;""),IF(OR(שבוע_בדילוג[[#This Row],[LengthofCycle]]=F649,F649=29,F649=28),1,0),"")</f>
        <v>1</v>
      </c>
    </row>
    <row r="649" spans="1:39" x14ac:dyDescent="0.25">
      <c r="A649" s="1" t="s">
        <v>110</v>
      </c>
      <c r="B649" s="1">
        <v>23</v>
      </c>
      <c r="C649" s="1">
        <v>1</v>
      </c>
      <c r="D649" s="1">
        <v>1</v>
      </c>
      <c r="E649" s="1">
        <v>0</v>
      </c>
      <c r="F649" s="1">
        <v>26</v>
      </c>
      <c r="H649" s="1">
        <f>שבוע_בדילוג[[#This Row],[LengthofCycle]]+1</f>
        <v>27</v>
      </c>
      <c r="I649" s="1" t="str">
        <f>IF(IFERROR(LOOKUP(שבוע_בדילוג[[#This Row],[ClientID]],קביעויות[השבוע בדילוג]),FALSE)=שבוע_בדילוג[[#This Row],[ClientID]],1,"")</f>
        <v/>
      </c>
      <c r="J649" s="1" t="str">
        <f>IF(AND(שבוע_בדילוג[[#This Row],[CycleNumber]]&gt;1,OR(B650="",שבוע_בדילוג[[#This Row],[CycleNumber]]&gt;B648)),IF(OR(AND(שבוע_בדילוג[[#This Row],[LengthofCycle]]=29,F648=29),AND(שבוע_בדילוג[[#This Row],[LengthofCycle]]=36,F648=36)),1,""),"")</f>
        <v/>
      </c>
      <c r="K649" s="1" t="str">
        <f>IF(AND(שבוע_בדילוג[[#This Row],[וסת השבוע]]=1,J648=1,שבוע_בדילוג[[#This Row],[CycleNumber]]&gt;B648),1,"")</f>
        <v/>
      </c>
      <c r="L649" s="1" t="str">
        <f>IF(שבוע_בדילוג[[#This Row],[CycleNumber]]=1,"",IF(שבוע_בדילוג[[#This Row],[וסת השבוע]]=1,0,IF(L648="","",IF(L648=0,IF(שבוע_בדילוג[[#This Row],[LengthofCycle]]=29,0,1),IF(L648=1,IF(שבוע_בדילוג[[#This Row],[LengthofCycle]]+F648=29*2,0,2),IF(L648=2,IF(שבוע_בדילוג[[#This Row],[LengthofCycle]]+F648+F647=29*3,0,3),""))))))</f>
        <v/>
      </c>
      <c r="M649" s="1" t="str">
        <f>IF(שבוע_בדילוג[[#This Row],[וסת השבוע]]=1,IF(שבוע_בדילוג[[#This Row],[וסת השבוע וההפלגה ביחד]]=1,M648+1,0),IF(AND(שבוע_בדילוג[[#This Row],[CycleNumber]]&gt;B648,שבוע_בדילוג[[#This Row],[CycleNumber]]&gt;1),IF(שבוע_בדילוג[[#This Row],[וסת השבוע פעיל?]]&lt;&gt;"",M648+1,""),""))</f>
        <v/>
      </c>
      <c r="N649" s="1" t="str">
        <f>IF(שבוע_בדילוג[[#This Row],[וסת השבוע פעיל?2]]="","",IF(AND(שבוע_בדילוג[[#This Row],[וסת השבוע פעיל?]]&lt;&gt;"",שבוע_בדילוג[[#This Row],[CycleNumber]]&lt;B650,B650&lt;&gt;"",שבוע_בדילוג[[#This Row],[וסת השבוע פעיל?]]&lt;3),IF(L650=0,IF(AND(שבוע_בדילוג[[#This Row],[וסת השבוע פעיל?]]&gt;0,J650=1),0,1),0),""))</f>
        <v/>
      </c>
      <c r="O649" s="1" t="str">
        <f t="shared" si="60"/>
        <v/>
      </c>
      <c r="P649" s="1" t="str">
        <f>IF(AND(שבוע_בדילוג[[#This Row],[חיזוי - שבוע]]=1,K650=1),1,"")</f>
        <v/>
      </c>
      <c r="Q649" s="1" t="str">
        <f>IF(AND(שבוע_בדילוג[[#This Row],[וסת השבוע פעיל?]]&lt;3,OR(שבוע_בדילוג[[#This Row],[CycleNumber]]&gt;B650,B650="")),1,"")</f>
        <v/>
      </c>
      <c r="R649" s="1" t="str">
        <f>IF(AND(שבוע_בדילוג[[#This Row],[חיזוי - שבוע]]&lt;&gt;"",שבוע_בדילוג[[#This Row],[וסת השבוע פעיל?2]]=""),1,"")</f>
        <v/>
      </c>
      <c r="S649" s="1" t="str">
        <f>IF(שבוע_בדילוג[[#This Row],[האישה קבעה וסת שבוע בדילוג?]]=1,IF(שבוע_בדילוג[[#This Row],[וסת השבוע פעיל?]]&lt;3,1,0),"")</f>
        <v/>
      </c>
      <c r="T6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49" s="1">
        <f t="shared" si="61"/>
        <v>0</v>
      </c>
      <c r="V649" s="1">
        <f t="shared" si="62"/>
        <v>0</v>
      </c>
      <c r="W649" s="1">
        <f t="shared" si="63"/>
        <v>0</v>
      </c>
      <c r="X649" s="1" t="str">
        <f>IF(שבוע_בדילוג[[#This Row],[3 הפלגות זהות]]="","",IF(שבוע_בדילוג[[#This Row],[3 הפלגות זהות]]=1,שבוע_בדילוג[[#This Row],[LengthofCycle]],X648))</f>
        <v/>
      </c>
      <c r="Z649" s="1" t="str">
        <f>IF(OR(שבוע_בדילוג[[#This Row],[הווסת פעיל?]]=0,שבוע_בדילוג[[#This Row],[הווסת פעיל?]]=""),"",SUM(Z648,שבוע_בדילוג[[#This Row],[הווסת פעיל?]]))</f>
        <v/>
      </c>
      <c r="AA649" s="1" t="str">
        <f>IF(AND(שבוע_בדילוג[[#This Row],[כמה מחזורים עד עקירה]]&lt;&gt;"",Z650=""),שבוע_בדילוג[[#This Row],[כמה מחזורים עד עקירה]],"")</f>
        <v/>
      </c>
      <c r="AB649" s="1" t="str">
        <f>IF(AND(שבוע_בדילוג[[#This Row],[הווסת פעיל?]]=1,שבוע_בדילוג[[#This Row],[וסת קבוע אחרון]]&lt;&gt;X648),שבוע_בדילוג[[#This Row],[וסת קבוע אחרון]],"")</f>
        <v/>
      </c>
      <c r="AC649" s="1" t="str">
        <f>IF(AND(שבוע_בדילוג[[#This Row],[הווסת פעיל?]]=1,Y648=0,שבוע_בדילוג[[#This Row],[וסת קבוע אחרון]]=X648),שבוע_בדילוג[[#This Row],[וסת קבוע אחרון]],"")</f>
        <v/>
      </c>
      <c r="AD649" s="1" t="str">
        <f>IF(AND(שבוע_בדילוג[[#This Row],[הווסת פעיל?]]=1,Y648=0,שבוע_בדילוג[[#This Row],[וסת קבוע אחרון]]&lt;&gt;X648),1,"")</f>
        <v/>
      </c>
      <c r="AE649" s="1" t="str">
        <f>IF(AND(שבוע_בדילוג[[#This Row],[הווסת פעיל?]]&lt;&gt;"",B650=1),שבוע_בדילוג[[#This Row],[CycleNumber]],"")</f>
        <v/>
      </c>
      <c r="AF649" s="1" t="str">
        <f>IF(AND(שבוע_בדילוג[[#This Row],[הווסת פעיל?]]&lt;&gt;"",Y648=""),שבוע_בדילוג[[#This Row],[CycleNumber]],"")</f>
        <v/>
      </c>
      <c r="AG649" s="1" t="str">
        <f>IF(B650=1,"",IF(שבוע_בדילוג[[#This Row],[הווסת פעיל?]]=1,IF(שבוע_בדילוג[[#This Row],[וסת קבוע אחרון]]=F650,1,0),""))</f>
        <v/>
      </c>
      <c r="AH649" s="1" t="str">
        <f>IF(B650=1,"",IF(שבוע_בדילוג[[#This Row],[הווסת פעיל?]]=1,IF(OR(שבוע_בדילוג[[#This Row],[וסת קבוע אחרון]]=F650,F650=שבוע_בדילוג[[#This Row],[LengthofCycle]]),1,0),""))</f>
        <v/>
      </c>
      <c r="AI649" s="1" t="str">
        <f>IF(B650=1,"",IF(שבוע_בדילוג[[#This Row],[הווסת פעיל?]]=1,IF(OR(שבוע_בדילוג[[#This Row],[וסת קבוע אחרון]]=F650,F650=שבוע_בדילוג[[#This Row],[LengthofCycle]],AND(שבוע_בדילוג[[#This Row],[LengthofCycle]]&lt;&gt;שבוע_בדילוג[[#This Row],[וסת קבוע אחרון]],OR(F650=28,F650=29))),1,0),""))</f>
        <v/>
      </c>
      <c r="AJ649" s="1" t="str">
        <f>IF(AND(שבוע_בדילוג[[#This Row],[הווסת פעיל?]]=1,B650=1),1,"")</f>
        <v/>
      </c>
      <c r="AK649" s="4">
        <f>IF(AND(שבוע_בדילוג[[#This Row],[הווסת פעיל?]]&lt;&gt;1,B650&lt;&gt;1,B650&lt;&gt;""),IF(שבוע_בדילוג[[#This Row],[LengthofCycle]]=F650,1,0),"")</f>
        <v>0</v>
      </c>
      <c r="AL649" s="4">
        <f>IF(AND(שבוע_בדילוג[[#This Row],[הווסת פעיל?]]&lt;&gt;1,B650&lt;&gt;1,B650&lt;&gt;""),IF(OR(שבוע_בדילוג[[#This Row],[LengthofCycle]]=F650,F650=29),1,0),"")</f>
        <v>1</v>
      </c>
      <c r="AM649" s="4">
        <f>IF(AND(שבוע_בדילוג[[#This Row],[הווסת פעיל?]]&lt;&gt;1,B650&lt;&gt;1,B650&lt;&gt;""),IF(OR(שבוע_בדילוג[[#This Row],[LengthofCycle]]=F650,F650=29,F650=28),1,0),"")</f>
        <v>1</v>
      </c>
    </row>
    <row r="650" spans="1:39" x14ac:dyDescent="0.25">
      <c r="A650" s="1" t="s">
        <v>110</v>
      </c>
      <c r="B650" s="1">
        <v>24</v>
      </c>
      <c r="C650" s="1">
        <v>1</v>
      </c>
      <c r="D650" s="1">
        <v>1</v>
      </c>
      <c r="E650" s="1">
        <v>0</v>
      </c>
      <c r="F650" s="1">
        <v>29</v>
      </c>
      <c r="H650" s="1">
        <f>שבוע_בדילוג[[#This Row],[LengthofCycle]]+1</f>
        <v>30</v>
      </c>
      <c r="I650" s="1" t="str">
        <f>IF(IFERROR(LOOKUP(שבוע_בדילוג[[#This Row],[ClientID]],קביעויות[השבוע בדילוג]),FALSE)=שבוע_בדילוג[[#This Row],[ClientID]],1,"")</f>
        <v/>
      </c>
      <c r="J650" s="1" t="str">
        <f>IF(AND(שבוע_בדילוג[[#This Row],[CycleNumber]]&gt;1,OR(B651="",שבוע_בדילוג[[#This Row],[CycleNumber]]&gt;B649)),IF(OR(AND(שבוע_בדילוג[[#This Row],[LengthofCycle]]=29,F649=29),AND(שבוע_בדילוג[[#This Row],[LengthofCycle]]=36,F649=36)),1,""),"")</f>
        <v/>
      </c>
      <c r="K650" s="1" t="str">
        <f>IF(AND(שבוע_בדילוג[[#This Row],[וסת השבוע]]=1,J649=1,שבוע_בדילוג[[#This Row],[CycleNumber]]&gt;B649),1,"")</f>
        <v/>
      </c>
      <c r="L650" s="1" t="str">
        <f>IF(שבוע_בדילוג[[#This Row],[CycleNumber]]=1,"",IF(שבוע_בדילוג[[#This Row],[וסת השבוע]]=1,0,IF(L649="","",IF(L649=0,IF(שבוע_בדילוג[[#This Row],[LengthofCycle]]=29,0,1),IF(L649=1,IF(שבוע_בדילוג[[#This Row],[LengthofCycle]]+F649=29*2,0,2),IF(L649=2,IF(שבוע_בדילוג[[#This Row],[LengthofCycle]]+F649+F648=29*3,0,3),""))))))</f>
        <v/>
      </c>
      <c r="M650" s="1" t="str">
        <f>IF(שבוע_בדילוג[[#This Row],[וסת השבוע]]=1,IF(שבוע_בדילוג[[#This Row],[וסת השבוע וההפלגה ביחד]]=1,M649+1,0),IF(AND(שבוע_בדילוג[[#This Row],[CycleNumber]]&gt;B649,שבוע_בדילוג[[#This Row],[CycleNumber]]&gt;1),IF(שבוע_בדילוג[[#This Row],[וסת השבוע פעיל?]]&lt;&gt;"",M649+1,""),""))</f>
        <v/>
      </c>
      <c r="N650" s="1" t="str">
        <f>IF(שבוע_בדילוג[[#This Row],[וסת השבוע פעיל?2]]="","",IF(AND(שבוע_בדילוג[[#This Row],[וסת השבוע פעיל?]]&lt;&gt;"",שבוע_בדילוג[[#This Row],[CycleNumber]]&lt;B651,B651&lt;&gt;"",שבוע_בדילוג[[#This Row],[וסת השבוע פעיל?]]&lt;3),IF(L651=0,IF(AND(שבוע_בדילוג[[#This Row],[וסת השבוע פעיל?]]&gt;0,J651=1),0,1),0),""))</f>
        <v/>
      </c>
      <c r="O650" s="1" t="str">
        <f t="shared" si="60"/>
        <v/>
      </c>
      <c r="P650" s="1" t="str">
        <f>IF(AND(שבוע_בדילוג[[#This Row],[חיזוי - שבוע]]=1,K651=1),1,"")</f>
        <v/>
      </c>
      <c r="Q650" s="1" t="str">
        <f>IF(AND(שבוע_בדילוג[[#This Row],[וסת השבוע פעיל?]]&lt;3,OR(שבוע_בדילוג[[#This Row],[CycleNumber]]&gt;B651,B651="")),1,"")</f>
        <v/>
      </c>
      <c r="R650" s="1" t="str">
        <f>IF(AND(שבוע_בדילוג[[#This Row],[חיזוי - שבוע]]&lt;&gt;"",שבוע_בדילוג[[#This Row],[וסת השבוע פעיל?2]]=""),1,"")</f>
        <v/>
      </c>
      <c r="S650" s="1" t="str">
        <f>IF(שבוע_בדילוג[[#This Row],[האישה קבעה וסת שבוע בדילוג?]]=1,IF(שבוע_בדילוג[[#This Row],[וסת השבוע פעיל?]]&lt;3,1,0),"")</f>
        <v/>
      </c>
      <c r="T6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0" s="1">
        <f t="shared" si="61"/>
        <v>0</v>
      </c>
      <c r="V650" s="1">
        <f t="shared" si="62"/>
        <v>0</v>
      </c>
      <c r="W650" s="1">
        <f t="shared" si="63"/>
        <v>0</v>
      </c>
      <c r="X650" s="1" t="str">
        <f>IF(שבוע_בדילוג[[#This Row],[3 הפלגות זהות]]="","",IF(שבוע_בדילוג[[#This Row],[3 הפלגות זהות]]=1,שבוע_בדילוג[[#This Row],[LengthofCycle]],X649))</f>
        <v/>
      </c>
      <c r="Z650" s="1" t="str">
        <f>IF(OR(שבוע_בדילוג[[#This Row],[הווסת פעיל?]]=0,שבוע_בדילוג[[#This Row],[הווסת פעיל?]]=""),"",SUM(Z649,שבוע_בדילוג[[#This Row],[הווסת פעיל?]]))</f>
        <v/>
      </c>
      <c r="AA650" s="1" t="str">
        <f>IF(AND(שבוע_בדילוג[[#This Row],[כמה מחזורים עד עקירה]]&lt;&gt;"",Z651=""),שבוע_בדילוג[[#This Row],[כמה מחזורים עד עקירה]],"")</f>
        <v/>
      </c>
      <c r="AB650" s="1" t="str">
        <f>IF(AND(שבוע_בדילוג[[#This Row],[הווסת פעיל?]]=1,שבוע_בדילוג[[#This Row],[וסת קבוע אחרון]]&lt;&gt;X649),שבוע_בדילוג[[#This Row],[וסת קבוע אחרון]],"")</f>
        <v/>
      </c>
      <c r="AC650" s="1" t="str">
        <f>IF(AND(שבוע_בדילוג[[#This Row],[הווסת פעיל?]]=1,Y649=0,שבוע_בדילוג[[#This Row],[וסת קבוע אחרון]]=X649),שבוע_בדילוג[[#This Row],[וסת קבוע אחרון]],"")</f>
        <v/>
      </c>
      <c r="AD650" s="1" t="str">
        <f>IF(AND(שבוע_בדילוג[[#This Row],[הווסת פעיל?]]=1,Y649=0,שבוע_בדילוג[[#This Row],[וסת קבוע אחרון]]&lt;&gt;X649),1,"")</f>
        <v/>
      </c>
      <c r="AE650" s="1" t="str">
        <f>IF(AND(שבוע_בדילוג[[#This Row],[הווסת פעיל?]]&lt;&gt;"",B651=1),שבוע_בדילוג[[#This Row],[CycleNumber]],"")</f>
        <v/>
      </c>
      <c r="AF650" s="1" t="str">
        <f>IF(AND(שבוע_בדילוג[[#This Row],[הווסת פעיל?]]&lt;&gt;"",Y649=""),שבוע_בדילוג[[#This Row],[CycleNumber]],"")</f>
        <v/>
      </c>
      <c r="AG650" s="1" t="str">
        <f>IF(B651=1,"",IF(שבוע_בדילוג[[#This Row],[הווסת פעיל?]]=1,IF(שבוע_בדילוג[[#This Row],[וסת קבוע אחרון]]=F651,1,0),""))</f>
        <v/>
      </c>
      <c r="AH650" s="1" t="str">
        <f>IF(B651=1,"",IF(שבוע_בדילוג[[#This Row],[הווסת פעיל?]]=1,IF(OR(שבוע_בדילוג[[#This Row],[וסת קבוע אחרון]]=F651,F651=שבוע_בדילוג[[#This Row],[LengthofCycle]]),1,0),""))</f>
        <v/>
      </c>
      <c r="AI650" s="1" t="str">
        <f>IF(B651=1,"",IF(שבוע_בדילוג[[#This Row],[הווסת פעיל?]]=1,IF(OR(שבוע_בדילוג[[#This Row],[וסת קבוע אחרון]]=F651,F651=שבוע_בדילוג[[#This Row],[LengthofCycle]],AND(שבוע_בדילוג[[#This Row],[LengthofCycle]]&lt;&gt;שבוע_בדילוג[[#This Row],[וסת קבוע אחרון]],OR(F651=28,F651=29))),1,0),""))</f>
        <v/>
      </c>
      <c r="AJ650" s="1" t="str">
        <f>IF(AND(שבוע_בדילוג[[#This Row],[הווסת פעיל?]]=1,B651=1),1,"")</f>
        <v/>
      </c>
      <c r="AK650" s="4">
        <f>IF(AND(שבוע_בדילוג[[#This Row],[הווסת פעיל?]]&lt;&gt;1,B651&lt;&gt;1,B651&lt;&gt;""),IF(שבוע_בדילוג[[#This Row],[LengthofCycle]]=F651,1,0),"")</f>
        <v>0</v>
      </c>
      <c r="AL650" s="4">
        <f>IF(AND(שבוע_בדילוג[[#This Row],[הווסת פעיל?]]&lt;&gt;1,B651&lt;&gt;1,B651&lt;&gt;""),IF(OR(שבוע_בדילוג[[#This Row],[LengthofCycle]]=F651,F651=29),1,0),"")</f>
        <v>0</v>
      </c>
      <c r="AM650" s="4">
        <f>IF(AND(שבוע_בדילוג[[#This Row],[הווסת פעיל?]]&lt;&gt;1,B651&lt;&gt;1,B651&lt;&gt;""),IF(OR(שבוע_בדילוג[[#This Row],[LengthofCycle]]=F651,F651=29,F651=28),1,0),"")</f>
        <v>0</v>
      </c>
    </row>
    <row r="651" spans="1:39" x14ac:dyDescent="0.25">
      <c r="A651" s="1" t="s">
        <v>110</v>
      </c>
      <c r="B651" s="1">
        <v>25</v>
      </c>
      <c r="C651" s="1">
        <v>1</v>
      </c>
      <c r="D651" s="1">
        <v>1</v>
      </c>
      <c r="E651" s="1">
        <v>0</v>
      </c>
      <c r="F651" s="1">
        <v>25</v>
      </c>
      <c r="H651" s="1">
        <f>שבוע_בדילוג[[#This Row],[LengthofCycle]]+1</f>
        <v>26</v>
      </c>
      <c r="I651" s="1" t="str">
        <f>IF(IFERROR(LOOKUP(שבוע_בדילוג[[#This Row],[ClientID]],קביעויות[השבוע בדילוג]),FALSE)=שבוע_בדילוג[[#This Row],[ClientID]],1,"")</f>
        <v/>
      </c>
      <c r="J651" s="1" t="str">
        <f>IF(AND(שבוע_בדילוג[[#This Row],[CycleNumber]]&gt;1,OR(B652="",שבוע_בדילוג[[#This Row],[CycleNumber]]&gt;B650)),IF(OR(AND(שבוע_בדילוג[[#This Row],[LengthofCycle]]=29,F650=29),AND(שבוע_בדילוג[[#This Row],[LengthofCycle]]=36,F650=36)),1,""),"")</f>
        <v/>
      </c>
      <c r="K651" s="1" t="str">
        <f>IF(AND(שבוע_בדילוג[[#This Row],[וסת השבוע]]=1,J650=1,שבוע_בדילוג[[#This Row],[CycleNumber]]&gt;B650),1,"")</f>
        <v/>
      </c>
      <c r="L651" s="1" t="str">
        <f>IF(שבוע_בדילוג[[#This Row],[CycleNumber]]=1,"",IF(שבוע_בדילוג[[#This Row],[וסת השבוע]]=1,0,IF(L650="","",IF(L650=0,IF(שבוע_בדילוג[[#This Row],[LengthofCycle]]=29,0,1),IF(L650=1,IF(שבוע_בדילוג[[#This Row],[LengthofCycle]]+F650=29*2,0,2),IF(L650=2,IF(שבוע_בדילוג[[#This Row],[LengthofCycle]]+F650+F649=29*3,0,3),""))))))</f>
        <v/>
      </c>
      <c r="M651" s="1" t="str">
        <f>IF(שבוע_בדילוג[[#This Row],[וסת השבוע]]=1,IF(שבוע_בדילוג[[#This Row],[וסת השבוע וההפלגה ביחד]]=1,M650+1,0),IF(AND(שבוע_בדילוג[[#This Row],[CycleNumber]]&gt;B650,שבוע_בדילוג[[#This Row],[CycleNumber]]&gt;1),IF(שבוע_בדילוג[[#This Row],[וסת השבוע פעיל?]]&lt;&gt;"",M650+1,""),""))</f>
        <v/>
      </c>
      <c r="N651" s="1" t="str">
        <f>IF(שבוע_בדילוג[[#This Row],[וסת השבוע פעיל?2]]="","",IF(AND(שבוע_בדילוג[[#This Row],[וסת השבוע פעיל?]]&lt;&gt;"",שבוע_בדילוג[[#This Row],[CycleNumber]]&lt;B652,B652&lt;&gt;"",שבוע_בדילוג[[#This Row],[וסת השבוע פעיל?]]&lt;3),IF(L652=0,IF(AND(שבוע_בדילוג[[#This Row],[וסת השבוע פעיל?]]&gt;0,J652=1),0,1),0),""))</f>
        <v/>
      </c>
      <c r="O651" s="1" t="str">
        <f t="shared" si="60"/>
        <v/>
      </c>
      <c r="P651" s="1" t="str">
        <f>IF(AND(שבוע_בדילוג[[#This Row],[חיזוי - שבוע]]=1,K652=1),1,"")</f>
        <v/>
      </c>
      <c r="Q651" s="1" t="str">
        <f>IF(AND(שבוע_בדילוג[[#This Row],[וסת השבוע פעיל?]]&lt;3,OR(שבוע_בדילוג[[#This Row],[CycleNumber]]&gt;B652,B652="")),1,"")</f>
        <v/>
      </c>
      <c r="R651" s="1" t="str">
        <f>IF(AND(שבוע_בדילוג[[#This Row],[חיזוי - שבוע]]&lt;&gt;"",שבוע_בדילוג[[#This Row],[וסת השבוע פעיל?2]]=""),1,"")</f>
        <v/>
      </c>
      <c r="S651" s="1" t="str">
        <f>IF(שבוע_בדילוג[[#This Row],[האישה קבעה וסת שבוע בדילוג?]]=1,IF(שבוע_בדילוג[[#This Row],[וסת השבוע פעיל?]]&lt;3,1,0),"")</f>
        <v/>
      </c>
      <c r="T6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1" s="1">
        <f t="shared" si="61"/>
        <v>0</v>
      </c>
      <c r="V651" s="1">
        <f t="shared" si="62"/>
        <v>0</v>
      </c>
      <c r="W651" s="1">
        <f t="shared" si="63"/>
        <v>0</v>
      </c>
      <c r="X651" s="1" t="str">
        <f>IF(שבוע_בדילוג[[#This Row],[3 הפלגות זהות]]="","",IF(שבוע_בדילוג[[#This Row],[3 הפלגות זהות]]=1,שבוע_בדילוג[[#This Row],[LengthofCycle]],X650))</f>
        <v/>
      </c>
      <c r="Z651" s="1" t="str">
        <f>IF(OR(שבוע_בדילוג[[#This Row],[הווסת פעיל?]]=0,שבוע_בדילוג[[#This Row],[הווסת פעיל?]]=""),"",SUM(Z650,שבוע_בדילוג[[#This Row],[הווסת פעיל?]]))</f>
        <v/>
      </c>
      <c r="AA651" s="1" t="str">
        <f>IF(AND(שבוע_בדילוג[[#This Row],[כמה מחזורים עד עקירה]]&lt;&gt;"",Z652=""),שבוע_בדילוג[[#This Row],[כמה מחזורים עד עקירה]],"")</f>
        <v/>
      </c>
      <c r="AB651" s="1" t="str">
        <f>IF(AND(שבוע_בדילוג[[#This Row],[הווסת פעיל?]]=1,שבוע_בדילוג[[#This Row],[וסת קבוע אחרון]]&lt;&gt;X650),שבוע_בדילוג[[#This Row],[וסת קבוע אחרון]],"")</f>
        <v/>
      </c>
      <c r="AC651" s="1" t="str">
        <f>IF(AND(שבוע_בדילוג[[#This Row],[הווסת פעיל?]]=1,Y650=0,שבוע_בדילוג[[#This Row],[וסת קבוע אחרון]]=X650),שבוע_בדילוג[[#This Row],[וסת קבוע אחרון]],"")</f>
        <v/>
      </c>
      <c r="AD651" s="1" t="str">
        <f>IF(AND(שבוע_בדילוג[[#This Row],[הווסת פעיל?]]=1,Y650=0,שבוע_בדילוג[[#This Row],[וסת קבוע אחרון]]&lt;&gt;X650),1,"")</f>
        <v/>
      </c>
      <c r="AE651" s="1" t="str">
        <f>IF(AND(שבוע_בדילוג[[#This Row],[הווסת פעיל?]]&lt;&gt;"",B652=1),שבוע_בדילוג[[#This Row],[CycleNumber]],"")</f>
        <v/>
      </c>
      <c r="AF651" s="1" t="str">
        <f>IF(AND(שבוע_בדילוג[[#This Row],[הווסת פעיל?]]&lt;&gt;"",Y650=""),שבוע_בדילוג[[#This Row],[CycleNumber]],"")</f>
        <v/>
      </c>
      <c r="AG651" s="1" t="str">
        <f>IF(B652=1,"",IF(שבוע_בדילוג[[#This Row],[הווסת פעיל?]]=1,IF(שבוע_בדילוג[[#This Row],[וסת קבוע אחרון]]=F652,1,0),""))</f>
        <v/>
      </c>
      <c r="AH651" s="1" t="str">
        <f>IF(B652=1,"",IF(שבוע_בדילוג[[#This Row],[הווסת פעיל?]]=1,IF(OR(שבוע_בדילוג[[#This Row],[וסת קבוע אחרון]]=F652,F652=שבוע_בדילוג[[#This Row],[LengthofCycle]]),1,0),""))</f>
        <v/>
      </c>
      <c r="AI651" s="1" t="str">
        <f>IF(B652=1,"",IF(שבוע_בדילוג[[#This Row],[הווסת פעיל?]]=1,IF(OR(שבוע_בדילוג[[#This Row],[וסת קבוע אחרון]]=F652,F652=שבוע_בדילוג[[#This Row],[LengthofCycle]],AND(שבוע_בדילוג[[#This Row],[LengthofCycle]]&lt;&gt;שבוע_בדילוג[[#This Row],[וסת קבוע אחרון]],OR(F652=28,F652=29))),1,0),""))</f>
        <v/>
      </c>
      <c r="AJ651" s="1" t="str">
        <f>IF(AND(שבוע_בדילוג[[#This Row],[הווסת פעיל?]]=1,B652=1),1,"")</f>
        <v/>
      </c>
      <c r="AK651" s="4">
        <f>IF(AND(שבוע_בדילוג[[#This Row],[הווסת פעיל?]]&lt;&gt;1,B652&lt;&gt;1,B652&lt;&gt;""),IF(שבוע_בדילוג[[#This Row],[LengthofCycle]]=F652,1,0),"")</f>
        <v>0</v>
      </c>
      <c r="AL651" s="4">
        <f>IF(AND(שבוע_בדילוג[[#This Row],[הווסת פעיל?]]&lt;&gt;1,B652&lt;&gt;1,B652&lt;&gt;""),IF(OR(שבוע_בדילוג[[#This Row],[LengthofCycle]]=F652,F652=29),1,0),"")</f>
        <v>0</v>
      </c>
      <c r="AM651" s="4">
        <f>IF(AND(שבוע_בדילוג[[#This Row],[הווסת פעיל?]]&lt;&gt;1,B652&lt;&gt;1,B652&lt;&gt;""),IF(OR(שבוע_בדילוג[[#This Row],[LengthofCycle]]=F652,F652=29,F652=28),1,0),"")</f>
        <v>0</v>
      </c>
    </row>
    <row r="652" spans="1:39" x14ac:dyDescent="0.25">
      <c r="A652" s="1" t="s">
        <v>110</v>
      </c>
      <c r="B652" s="1">
        <v>26</v>
      </c>
      <c r="C652" s="1">
        <v>1</v>
      </c>
      <c r="D652" s="1">
        <v>1</v>
      </c>
      <c r="E652" s="1">
        <v>0</v>
      </c>
      <c r="F652" s="1">
        <v>24</v>
      </c>
      <c r="H652" s="1">
        <f>שבוע_בדילוג[[#This Row],[LengthofCycle]]+1</f>
        <v>25</v>
      </c>
      <c r="I652" s="1" t="str">
        <f>IF(IFERROR(LOOKUP(שבוע_בדילוג[[#This Row],[ClientID]],קביעויות[השבוע בדילוג]),FALSE)=שבוע_בדילוג[[#This Row],[ClientID]],1,"")</f>
        <v/>
      </c>
      <c r="J652" s="1" t="str">
        <f>IF(AND(שבוע_בדילוג[[#This Row],[CycleNumber]]&gt;1,OR(B653="",שבוע_בדילוג[[#This Row],[CycleNumber]]&gt;B651)),IF(OR(AND(שבוע_בדילוג[[#This Row],[LengthofCycle]]=29,F651=29),AND(שבוע_בדילוג[[#This Row],[LengthofCycle]]=36,F651=36)),1,""),"")</f>
        <v/>
      </c>
      <c r="K652" s="1" t="str">
        <f>IF(AND(שבוע_בדילוג[[#This Row],[וסת השבוע]]=1,J651=1,שבוע_בדילוג[[#This Row],[CycleNumber]]&gt;B651),1,"")</f>
        <v/>
      </c>
      <c r="L652" s="1" t="str">
        <f>IF(שבוע_בדילוג[[#This Row],[CycleNumber]]=1,"",IF(שבוע_בדילוג[[#This Row],[וסת השבוע]]=1,0,IF(L651="","",IF(L651=0,IF(שבוע_בדילוג[[#This Row],[LengthofCycle]]=29,0,1),IF(L651=1,IF(שבוע_בדילוג[[#This Row],[LengthofCycle]]+F651=29*2,0,2),IF(L651=2,IF(שבוע_בדילוג[[#This Row],[LengthofCycle]]+F651+F650=29*3,0,3),""))))))</f>
        <v/>
      </c>
      <c r="M652" s="1" t="str">
        <f>IF(שבוע_בדילוג[[#This Row],[וסת השבוע]]=1,IF(שבוע_בדילוג[[#This Row],[וסת השבוע וההפלגה ביחד]]=1,M651+1,0),IF(AND(שבוע_בדילוג[[#This Row],[CycleNumber]]&gt;B651,שבוע_בדילוג[[#This Row],[CycleNumber]]&gt;1),IF(שבוע_בדילוג[[#This Row],[וסת השבוע פעיל?]]&lt;&gt;"",M651+1,""),""))</f>
        <v/>
      </c>
      <c r="N652" s="1" t="str">
        <f>IF(שבוע_בדילוג[[#This Row],[וסת השבוע פעיל?2]]="","",IF(AND(שבוע_בדילוג[[#This Row],[וסת השבוע פעיל?]]&lt;&gt;"",שבוע_בדילוג[[#This Row],[CycleNumber]]&lt;B653,B653&lt;&gt;"",שבוע_בדילוג[[#This Row],[וסת השבוע פעיל?]]&lt;3),IF(L653=0,IF(AND(שבוע_בדילוג[[#This Row],[וסת השבוע פעיל?]]&gt;0,J653=1),0,1),0),""))</f>
        <v/>
      </c>
      <c r="O652" s="1" t="str">
        <f t="shared" si="60"/>
        <v/>
      </c>
      <c r="P652" s="1" t="str">
        <f>IF(AND(שבוע_בדילוג[[#This Row],[חיזוי - שבוע]]=1,K653=1),1,"")</f>
        <v/>
      </c>
      <c r="Q652" s="1" t="str">
        <f>IF(AND(שבוע_בדילוג[[#This Row],[וסת השבוע פעיל?]]&lt;3,OR(שבוע_בדילוג[[#This Row],[CycleNumber]]&gt;B653,B653="")),1,"")</f>
        <v/>
      </c>
      <c r="R652" s="1" t="str">
        <f>IF(AND(שבוע_בדילוג[[#This Row],[חיזוי - שבוע]]&lt;&gt;"",שבוע_בדילוג[[#This Row],[וסת השבוע פעיל?2]]=""),1,"")</f>
        <v/>
      </c>
      <c r="S652" s="1" t="str">
        <f>IF(שבוע_בדילוג[[#This Row],[האישה קבעה וסת שבוע בדילוג?]]=1,IF(שבוע_בדילוג[[#This Row],[וסת השבוע פעיל?]]&lt;3,1,0),"")</f>
        <v/>
      </c>
      <c r="T6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2" s="1">
        <f t="shared" si="61"/>
        <v>0</v>
      </c>
      <c r="V652" s="1">
        <f t="shared" si="62"/>
        <v>0</v>
      </c>
      <c r="W652" s="1">
        <f t="shared" si="63"/>
        <v>0</v>
      </c>
      <c r="X652" s="1" t="str">
        <f>IF(שבוע_בדילוג[[#This Row],[3 הפלגות זהות]]="","",IF(שבוע_בדילוג[[#This Row],[3 הפלגות זהות]]=1,שבוע_בדילוג[[#This Row],[LengthofCycle]],X651))</f>
        <v/>
      </c>
      <c r="Z652" s="1" t="str">
        <f>IF(OR(שבוע_בדילוג[[#This Row],[הווסת פעיל?]]=0,שבוע_בדילוג[[#This Row],[הווסת פעיל?]]=""),"",SUM(Z651,שבוע_בדילוג[[#This Row],[הווסת פעיל?]]))</f>
        <v/>
      </c>
      <c r="AA652" s="1" t="str">
        <f>IF(AND(שבוע_בדילוג[[#This Row],[כמה מחזורים עד עקירה]]&lt;&gt;"",Z653=""),שבוע_בדילוג[[#This Row],[כמה מחזורים עד עקירה]],"")</f>
        <v/>
      </c>
      <c r="AB652" s="1" t="str">
        <f>IF(AND(שבוע_בדילוג[[#This Row],[הווסת פעיל?]]=1,שבוע_בדילוג[[#This Row],[וסת קבוע אחרון]]&lt;&gt;X651),שבוע_בדילוג[[#This Row],[וסת קבוע אחרון]],"")</f>
        <v/>
      </c>
      <c r="AC652" s="1" t="str">
        <f>IF(AND(שבוע_בדילוג[[#This Row],[הווסת פעיל?]]=1,Y651=0,שבוע_בדילוג[[#This Row],[וסת קבוע אחרון]]=X651),שבוע_בדילוג[[#This Row],[וסת קבוע אחרון]],"")</f>
        <v/>
      </c>
      <c r="AD652" s="1" t="str">
        <f>IF(AND(שבוע_בדילוג[[#This Row],[הווסת פעיל?]]=1,Y651=0,שבוע_בדילוג[[#This Row],[וסת קבוע אחרון]]&lt;&gt;X651),1,"")</f>
        <v/>
      </c>
      <c r="AE652" s="1" t="str">
        <f>IF(AND(שבוע_בדילוג[[#This Row],[הווסת פעיל?]]&lt;&gt;"",B653=1),שבוע_בדילוג[[#This Row],[CycleNumber]],"")</f>
        <v/>
      </c>
      <c r="AF652" s="1" t="str">
        <f>IF(AND(שבוע_בדילוג[[#This Row],[הווסת פעיל?]]&lt;&gt;"",Y651=""),שבוע_בדילוג[[#This Row],[CycleNumber]],"")</f>
        <v/>
      </c>
      <c r="AG652" s="1" t="str">
        <f>IF(B653=1,"",IF(שבוע_בדילוג[[#This Row],[הווסת פעיל?]]=1,IF(שבוע_בדילוג[[#This Row],[וסת קבוע אחרון]]=F653,1,0),""))</f>
        <v/>
      </c>
      <c r="AH652" s="1" t="str">
        <f>IF(B653=1,"",IF(שבוע_בדילוג[[#This Row],[הווסת פעיל?]]=1,IF(OR(שבוע_בדילוג[[#This Row],[וסת קבוע אחרון]]=F653,F653=שבוע_בדילוג[[#This Row],[LengthofCycle]]),1,0),""))</f>
        <v/>
      </c>
      <c r="AI652" s="1" t="str">
        <f>IF(B653=1,"",IF(שבוע_בדילוג[[#This Row],[הווסת פעיל?]]=1,IF(OR(שבוע_בדילוג[[#This Row],[וסת קבוע אחרון]]=F653,F653=שבוע_בדילוג[[#This Row],[LengthofCycle]],AND(שבוע_בדילוג[[#This Row],[LengthofCycle]]&lt;&gt;שבוע_בדילוג[[#This Row],[וסת קבוע אחרון]],OR(F653=28,F653=29))),1,0),""))</f>
        <v/>
      </c>
      <c r="AJ652" s="1" t="str">
        <f>IF(AND(שבוע_בדילוג[[#This Row],[הווסת פעיל?]]=1,B653=1),1,"")</f>
        <v/>
      </c>
      <c r="AK652" s="4">
        <f>IF(AND(שבוע_בדילוג[[#This Row],[הווסת פעיל?]]&lt;&gt;1,B653&lt;&gt;1,B653&lt;&gt;""),IF(שבוע_בדילוג[[#This Row],[LengthofCycle]]=F653,1,0),"")</f>
        <v>0</v>
      </c>
      <c r="AL652" s="4">
        <f>IF(AND(שבוע_בדילוג[[#This Row],[הווסת פעיל?]]&lt;&gt;1,B653&lt;&gt;1,B653&lt;&gt;""),IF(OR(שבוע_בדילוג[[#This Row],[LengthofCycle]]=F653,F653=29),1,0),"")</f>
        <v>0</v>
      </c>
      <c r="AM652" s="4">
        <f>IF(AND(שבוע_בדילוג[[#This Row],[הווסת פעיל?]]&lt;&gt;1,B653&lt;&gt;1,B653&lt;&gt;""),IF(OR(שבוע_בדילוג[[#This Row],[LengthofCycle]]=F653,F653=29,F653=28),1,0),"")</f>
        <v>0</v>
      </c>
    </row>
    <row r="653" spans="1:39" x14ac:dyDescent="0.25">
      <c r="A653" s="1" t="s">
        <v>110</v>
      </c>
      <c r="B653" s="1">
        <v>27</v>
      </c>
      <c r="C653" s="1">
        <v>1</v>
      </c>
      <c r="D653" s="1">
        <v>1</v>
      </c>
      <c r="E653" s="1">
        <v>0</v>
      </c>
      <c r="F653" s="1">
        <v>27</v>
      </c>
      <c r="H653" s="1">
        <f>שבוע_בדילוג[[#This Row],[LengthofCycle]]+1</f>
        <v>28</v>
      </c>
      <c r="I653" s="1" t="str">
        <f>IF(IFERROR(LOOKUP(שבוע_בדילוג[[#This Row],[ClientID]],קביעויות[השבוע בדילוג]),FALSE)=שבוע_בדילוג[[#This Row],[ClientID]],1,"")</f>
        <v/>
      </c>
      <c r="J653" s="1" t="str">
        <f>IF(AND(שבוע_בדילוג[[#This Row],[CycleNumber]]&gt;1,OR(B654="",שבוע_בדילוג[[#This Row],[CycleNumber]]&gt;B652)),IF(OR(AND(שבוע_בדילוג[[#This Row],[LengthofCycle]]=29,F652=29),AND(שבוע_בדילוג[[#This Row],[LengthofCycle]]=36,F652=36)),1,""),"")</f>
        <v/>
      </c>
      <c r="K653" s="1" t="str">
        <f>IF(AND(שבוע_בדילוג[[#This Row],[וסת השבוע]]=1,J652=1,שבוע_בדילוג[[#This Row],[CycleNumber]]&gt;B652),1,"")</f>
        <v/>
      </c>
      <c r="L653" s="1" t="str">
        <f>IF(שבוע_בדילוג[[#This Row],[CycleNumber]]=1,"",IF(שבוע_בדילוג[[#This Row],[וסת השבוע]]=1,0,IF(L652="","",IF(L652=0,IF(שבוע_בדילוג[[#This Row],[LengthofCycle]]=29,0,1),IF(L652=1,IF(שבוע_בדילוג[[#This Row],[LengthofCycle]]+F652=29*2,0,2),IF(L652=2,IF(שבוע_בדילוג[[#This Row],[LengthofCycle]]+F652+F651=29*3,0,3),""))))))</f>
        <v/>
      </c>
      <c r="M653" s="1" t="str">
        <f>IF(שבוע_בדילוג[[#This Row],[וסת השבוע]]=1,IF(שבוע_בדילוג[[#This Row],[וסת השבוע וההפלגה ביחד]]=1,M652+1,0),IF(AND(שבוע_בדילוג[[#This Row],[CycleNumber]]&gt;B652,שבוע_בדילוג[[#This Row],[CycleNumber]]&gt;1),IF(שבוע_בדילוג[[#This Row],[וסת השבוע פעיל?]]&lt;&gt;"",M652+1,""),""))</f>
        <v/>
      </c>
      <c r="N653" s="1" t="str">
        <f>IF(שבוע_בדילוג[[#This Row],[וסת השבוע פעיל?2]]="","",IF(AND(שבוע_בדילוג[[#This Row],[וסת השבוע פעיל?]]&lt;&gt;"",שבוע_בדילוג[[#This Row],[CycleNumber]]&lt;B654,B654&lt;&gt;"",שבוע_בדילוג[[#This Row],[וסת השבוע פעיל?]]&lt;3),IF(L654=0,IF(AND(שבוע_בדילוג[[#This Row],[וסת השבוע פעיל?]]&gt;0,J654=1),0,1),0),""))</f>
        <v/>
      </c>
      <c r="O653" s="1" t="str">
        <f t="shared" si="60"/>
        <v/>
      </c>
      <c r="P653" s="1" t="str">
        <f>IF(AND(שבוע_בדילוג[[#This Row],[חיזוי - שבוע]]=1,K654=1),1,"")</f>
        <v/>
      </c>
      <c r="Q653" s="1" t="str">
        <f>IF(AND(שבוע_בדילוג[[#This Row],[וסת השבוע פעיל?]]&lt;3,OR(שבוע_בדילוג[[#This Row],[CycleNumber]]&gt;B654,B654="")),1,"")</f>
        <v/>
      </c>
      <c r="R653" s="1" t="str">
        <f>IF(AND(שבוע_בדילוג[[#This Row],[חיזוי - שבוע]]&lt;&gt;"",שבוע_בדילוג[[#This Row],[וסת השבוע פעיל?2]]=""),1,"")</f>
        <v/>
      </c>
      <c r="S653" s="1" t="str">
        <f>IF(שבוע_בדילוג[[#This Row],[האישה קבעה וסת שבוע בדילוג?]]=1,IF(שבוע_בדילוג[[#This Row],[וסת השבוע פעיל?]]&lt;3,1,0),"")</f>
        <v/>
      </c>
      <c r="T6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3" s="1">
        <f t="shared" si="61"/>
        <v>0</v>
      </c>
      <c r="V653" s="1">
        <f t="shared" si="62"/>
        <v>0</v>
      </c>
      <c r="W653" s="1">
        <f t="shared" si="63"/>
        <v>0</v>
      </c>
      <c r="X653" s="1" t="str">
        <f>IF(שבוע_בדילוג[[#This Row],[3 הפלגות זהות]]="","",IF(שבוע_בדילוג[[#This Row],[3 הפלגות זהות]]=1,שבוע_בדילוג[[#This Row],[LengthofCycle]],X652))</f>
        <v/>
      </c>
      <c r="Z653" s="1" t="str">
        <f>IF(OR(שבוע_בדילוג[[#This Row],[הווסת פעיל?]]=0,שבוע_בדילוג[[#This Row],[הווסת פעיל?]]=""),"",SUM(Z652,שבוע_בדילוג[[#This Row],[הווסת פעיל?]]))</f>
        <v/>
      </c>
      <c r="AA653" s="1" t="str">
        <f>IF(AND(שבוע_בדילוג[[#This Row],[כמה מחזורים עד עקירה]]&lt;&gt;"",Z654=""),שבוע_בדילוג[[#This Row],[כמה מחזורים עד עקירה]],"")</f>
        <v/>
      </c>
      <c r="AB653" s="1" t="str">
        <f>IF(AND(שבוע_בדילוג[[#This Row],[הווסת פעיל?]]=1,שבוע_בדילוג[[#This Row],[וסת קבוע אחרון]]&lt;&gt;X652),שבוע_בדילוג[[#This Row],[וסת קבוע אחרון]],"")</f>
        <v/>
      </c>
      <c r="AC653" s="1" t="str">
        <f>IF(AND(שבוע_בדילוג[[#This Row],[הווסת פעיל?]]=1,Y652=0,שבוע_בדילוג[[#This Row],[וסת קבוע אחרון]]=X652),שבוע_בדילוג[[#This Row],[וסת קבוע אחרון]],"")</f>
        <v/>
      </c>
      <c r="AD653" s="1" t="str">
        <f>IF(AND(שבוע_בדילוג[[#This Row],[הווסת פעיל?]]=1,Y652=0,שבוע_בדילוג[[#This Row],[וסת קבוע אחרון]]&lt;&gt;X652),1,"")</f>
        <v/>
      </c>
      <c r="AE653" s="1" t="str">
        <f>IF(AND(שבוע_בדילוג[[#This Row],[הווסת פעיל?]]&lt;&gt;"",B654=1),שבוע_בדילוג[[#This Row],[CycleNumber]],"")</f>
        <v/>
      </c>
      <c r="AF653" s="1" t="str">
        <f>IF(AND(שבוע_בדילוג[[#This Row],[הווסת פעיל?]]&lt;&gt;"",Y652=""),שבוע_בדילוג[[#This Row],[CycleNumber]],"")</f>
        <v/>
      </c>
      <c r="AG653" s="1" t="str">
        <f>IF(B654=1,"",IF(שבוע_בדילוג[[#This Row],[הווסת פעיל?]]=1,IF(שבוע_בדילוג[[#This Row],[וסת קבוע אחרון]]=F654,1,0),""))</f>
        <v/>
      </c>
      <c r="AH653" s="1" t="str">
        <f>IF(B654=1,"",IF(שבוע_בדילוג[[#This Row],[הווסת פעיל?]]=1,IF(OR(שבוע_בדילוג[[#This Row],[וסת קבוע אחרון]]=F654,F654=שבוע_בדילוג[[#This Row],[LengthofCycle]]),1,0),""))</f>
        <v/>
      </c>
      <c r="AI653" s="1" t="str">
        <f>IF(B654=1,"",IF(שבוע_בדילוג[[#This Row],[הווסת פעיל?]]=1,IF(OR(שבוע_בדילוג[[#This Row],[וסת קבוע אחרון]]=F654,F654=שבוע_בדילוג[[#This Row],[LengthofCycle]],AND(שבוע_בדילוג[[#This Row],[LengthofCycle]]&lt;&gt;שבוע_בדילוג[[#This Row],[וסת קבוע אחרון]],OR(F654=28,F654=29))),1,0),""))</f>
        <v/>
      </c>
      <c r="AJ653" s="1" t="str">
        <f>IF(AND(שבוע_בדילוג[[#This Row],[הווסת פעיל?]]=1,B654=1),1,"")</f>
        <v/>
      </c>
      <c r="AK653" s="4" t="str">
        <f>IF(AND(שבוע_בדילוג[[#This Row],[הווסת פעיל?]]&lt;&gt;1,B654&lt;&gt;1,B654&lt;&gt;""),IF(שבוע_בדילוג[[#This Row],[LengthofCycle]]=F654,1,0),"")</f>
        <v/>
      </c>
      <c r="AL653" s="4" t="str">
        <f>IF(AND(שבוע_בדילוג[[#This Row],[הווסת פעיל?]]&lt;&gt;1,B654&lt;&gt;1,B654&lt;&gt;""),IF(OR(שבוע_בדילוג[[#This Row],[LengthofCycle]]=F654,F654=29),1,0),"")</f>
        <v/>
      </c>
      <c r="AM653" s="4" t="str">
        <f>IF(AND(שבוע_בדילוג[[#This Row],[הווסת פעיל?]]&lt;&gt;1,B654&lt;&gt;1,B654&lt;&gt;""),IF(OR(שבוע_בדילוג[[#This Row],[LengthofCycle]]=F654,F654=29,F654=28),1,0),"")</f>
        <v/>
      </c>
    </row>
    <row r="654" spans="1:39" x14ac:dyDescent="0.25">
      <c r="A654" s="1" t="s">
        <v>111</v>
      </c>
      <c r="B654" s="1">
        <v>1</v>
      </c>
      <c r="C654" s="1">
        <v>0</v>
      </c>
      <c r="D654" s="1">
        <v>1</v>
      </c>
      <c r="E654" s="1">
        <v>0</v>
      </c>
      <c r="F654" s="1">
        <v>29</v>
      </c>
      <c r="H654" s="1">
        <f>שבוע_בדילוג[[#This Row],[LengthofCycle]]+1</f>
        <v>30</v>
      </c>
      <c r="I654" s="1" t="str">
        <f>IF(IFERROR(LOOKUP(שבוע_בדילוג[[#This Row],[ClientID]],קביעויות[השבוע בדילוג]),FALSE)=שבוע_בדילוג[[#This Row],[ClientID]],1,"")</f>
        <v/>
      </c>
      <c r="J654" s="1" t="str">
        <f>IF(AND(שבוע_בדילוג[[#This Row],[CycleNumber]]&gt;1,OR(B655="",שבוע_בדילוג[[#This Row],[CycleNumber]]&gt;B653)),IF(OR(AND(שבוע_בדילוג[[#This Row],[LengthofCycle]]=29,F653=29),AND(שבוע_בדילוג[[#This Row],[LengthofCycle]]=36,F653=36)),1,""),"")</f>
        <v/>
      </c>
      <c r="K654" s="1" t="str">
        <f>IF(AND(שבוע_בדילוג[[#This Row],[וסת השבוע]]=1,J653=1,שבוע_בדילוג[[#This Row],[CycleNumber]]&gt;B653),1,"")</f>
        <v/>
      </c>
      <c r="L654" s="1" t="str">
        <f>IF(שבוע_בדילוג[[#This Row],[CycleNumber]]=1,"",IF(שבוע_בדילוג[[#This Row],[וסת השבוע]]=1,0,IF(L653="","",IF(L653=0,IF(שבוע_בדילוג[[#This Row],[LengthofCycle]]=29,0,1),IF(L653=1,IF(שבוע_בדילוג[[#This Row],[LengthofCycle]]+F653=29*2,0,2),IF(L653=2,IF(שבוע_בדילוג[[#This Row],[LengthofCycle]]+F653+F652=29*3,0,3),""))))))</f>
        <v/>
      </c>
      <c r="M654" s="1" t="str">
        <f>IF(שבוע_בדילוג[[#This Row],[וסת השבוע]]=1,IF(שבוע_בדילוג[[#This Row],[וסת השבוע וההפלגה ביחד]]=1,M653+1,0),IF(AND(שבוע_בדילוג[[#This Row],[CycleNumber]]&gt;B653,שבוע_בדילוג[[#This Row],[CycleNumber]]&gt;1),IF(שבוע_בדילוג[[#This Row],[וסת השבוע פעיל?]]&lt;&gt;"",M653+1,""),""))</f>
        <v/>
      </c>
      <c r="N654" s="1" t="str">
        <f>IF(שבוע_בדילוג[[#This Row],[וסת השבוע פעיל?2]]="","",IF(AND(שבוע_בדילוג[[#This Row],[וסת השבוע פעיל?]]&lt;&gt;"",שבוע_בדילוג[[#This Row],[CycleNumber]]&lt;B655,B655&lt;&gt;"",שבוע_בדילוג[[#This Row],[וסת השבוע פעיל?]]&lt;3),IF(L655=0,IF(AND(שבוע_בדילוג[[#This Row],[וסת השבוע פעיל?]]&gt;0,J655=1),0,1),0),""))</f>
        <v/>
      </c>
      <c r="O654" s="1" t="str">
        <f t="shared" si="60"/>
        <v/>
      </c>
      <c r="P654" s="1" t="str">
        <f>IF(AND(שבוע_בדילוג[[#This Row],[חיזוי - שבוע]]=1,K655=1),1,"")</f>
        <v/>
      </c>
      <c r="Q654" s="1" t="str">
        <f>IF(AND(שבוע_בדילוג[[#This Row],[וסת השבוע פעיל?]]&lt;3,OR(שבוע_בדילוג[[#This Row],[CycleNumber]]&gt;B655,B655="")),1,"")</f>
        <v/>
      </c>
      <c r="R654" s="1" t="str">
        <f>IF(AND(שבוע_בדילוג[[#This Row],[חיזוי - שבוע]]&lt;&gt;"",שבוע_בדילוג[[#This Row],[וסת השבוע פעיל?2]]=""),1,"")</f>
        <v/>
      </c>
      <c r="S654" s="1" t="str">
        <f>IF(שבוע_בדילוג[[#This Row],[האישה קבעה וסת שבוע בדילוג?]]=1,IF(שבוע_בדילוג[[#This Row],[וסת השבוע פעיל?]]&lt;3,1,0),"")</f>
        <v/>
      </c>
      <c r="T6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4" s="1" t="str">
        <f t="shared" si="61"/>
        <v/>
      </c>
      <c r="V654" s="1" t="str">
        <f t="shared" si="62"/>
        <v/>
      </c>
      <c r="W654" s="1" t="str">
        <f t="shared" si="63"/>
        <v/>
      </c>
      <c r="X654" s="1" t="str">
        <f>IF(שבוע_בדילוג[[#This Row],[3 הפלגות זהות]]="","",IF(שבוע_בדילוג[[#This Row],[3 הפלגות זהות]]=1,שבוע_בדילוג[[#This Row],[LengthofCycle]],X653))</f>
        <v/>
      </c>
      <c r="Z654" s="1" t="str">
        <f>IF(OR(שבוע_בדילוג[[#This Row],[הווסת פעיל?]]=0,שבוע_בדילוג[[#This Row],[הווסת פעיל?]]=""),"",SUM(Z653,שבוע_בדילוג[[#This Row],[הווסת פעיל?]]))</f>
        <v/>
      </c>
      <c r="AA654" s="1" t="str">
        <f>IF(AND(שבוע_בדילוג[[#This Row],[כמה מחזורים עד עקירה]]&lt;&gt;"",Z655=""),שבוע_בדילוג[[#This Row],[כמה מחזורים עד עקירה]],"")</f>
        <v/>
      </c>
      <c r="AB654" s="1" t="str">
        <f>IF(AND(שבוע_בדילוג[[#This Row],[הווסת פעיל?]]=1,שבוע_בדילוג[[#This Row],[וסת קבוע אחרון]]&lt;&gt;X653),שבוע_בדילוג[[#This Row],[וסת קבוע אחרון]],"")</f>
        <v/>
      </c>
      <c r="AC654" s="1" t="str">
        <f>IF(AND(שבוע_בדילוג[[#This Row],[הווסת פעיל?]]=1,Y653=0,שבוע_בדילוג[[#This Row],[וסת קבוע אחרון]]=X653),שבוע_בדילוג[[#This Row],[וסת קבוע אחרון]],"")</f>
        <v/>
      </c>
      <c r="AD654" s="1" t="str">
        <f>IF(AND(שבוע_בדילוג[[#This Row],[הווסת פעיל?]]=1,Y653=0,שבוע_בדילוג[[#This Row],[וסת קבוע אחרון]]&lt;&gt;X653),1,"")</f>
        <v/>
      </c>
      <c r="AE654" s="1" t="str">
        <f>IF(AND(שבוע_בדילוג[[#This Row],[הווסת פעיל?]]&lt;&gt;"",B655=1),שבוע_בדילוג[[#This Row],[CycleNumber]],"")</f>
        <v/>
      </c>
      <c r="AF654" s="1" t="str">
        <f>IF(AND(שבוע_בדילוג[[#This Row],[הווסת פעיל?]]&lt;&gt;"",Y653=""),שבוע_בדילוג[[#This Row],[CycleNumber]],"")</f>
        <v/>
      </c>
      <c r="AG654" s="1" t="str">
        <f>IF(B655=1,"",IF(שבוע_בדילוג[[#This Row],[הווסת פעיל?]]=1,IF(שבוע_בדילוג[[#This Row],[וסת קבוע אחרון]]=F655,1,0),""))</f>
        <v/>
      </c>
      <c r="AH654" s="1" t="str">
        <f>IF(B655=1,"",IF(שבוע_בדילוג[[#This Row],[הווסת פעיל?]]=1,IF(OR(שבוע_בדילוג[[#This Row],[וסת קבוע אחרון]]=F655,F655=שבוע_בדילוג[[#This Row],[LengthofCycle]]),1,0),""))</f>
        <v/>
      </c>
      <c r="AI654" s="1" t="str">
        <f>IF(B655=1,"",IF(שבוע_בדילוג[[#This Row],[הווסת פעיל?]]=1,IF(OR(שבוע_בדילוג[[#This Row],[וסת קבוע אחרון]]=F655,F655=שבוע_בדילוג[[#This Row],[LengthofCycle]],AND(שבוע_בדילוג[[#This Row],[LengthofCycle]]&lt;&gt;שבוע_בדילוג[[#This Row],[וסת קבוע אחרון]],OR(F655=28,F655=29))),1,0),""))</f>
        <v/>
      </c>
      <c r="AJ654" s="1" t="str">
        <f>IF(AND(שבוע_בדילוג[[#This Row],[הווסת פעיל?]]=1,B655=1),1,"")</f>
        <v/>
      </c>
      <c r="AK654" s="4">
        <f>IF(AND(שבוע_בדילוג[[#This Row],[הווסת פעיל?]]&lt;&gt;1,B655&lt;&gt;1,B655&lt;&gt;""),IF(שבוע_בדילוג[[#This Row],[LengthofCycle]]=F655,1,0),"")</f>
        <v>0</v>
      </c>
      <c r="AL654" s="4">
        <f>IF(AND(שבוע_בדילוג[[#This Row],[הווסת פעיל?]]&lt;&gt;1,B655&lt;&gt;1,B655&lt;&gt;""),IF(OR(שבוע_בדילוג[[#This Row],[LengthofCycle]]=F655,F655=29),1,0),"")</f>
        <v>0</v>
      </c>
      <c r="AM654" s="4">
        <f>IF(AND(שבוע_בדילוג[[#This Row],[הווסת פעיל?]]&lt;&gt;1,B655&lt;&gt;1,B655&lt;&gt;""),IF(OR(שבוע_בדילוג[[#This Row],[LengthofCycle]]=F655,F655=29,F655=28),1,0),"")</f>
        <v>0</v>
      </c>
    </row>
    <row r="655" spans="1:39" x14ac:dyDescent="0.25">
      <c r="A655" s="1" t="s">
        <v>111</v>
      </c>
      <c r="B655" s="1">
        <v>2</v>
      </c>
      <c r="C655" s="1">
        <v>0</v>
      </c>
      <c r="D655" s="1">
        <v>1</v>
      </c>
      <c r="E655" s="1">
        <v>0</v>
      </c>
      <c r="F655" s="1">
        <v>37</v>
      </c>
      <c r="H655" s="1">
        <f>שבוע_בדילוג[[#This Row],[LengthofCycle]]+1</f>
        <v>38</v>
      </c>
      <c r="I655" s="1" t="str">
        <f>IF(IFERROR(LOOKUP(שבוע_בדילוג[[#This Row],[ClientID]],קביעויות[השבוע בדילוג]),FALSE)=שבוע_בדילוג[[#This Row],[ClientID]],1,"")</f>
        <v/>
      </c>
      <c r="J655" s="1" t="str">
        <f>IF(AND(שבוע_בדילוג[[#This Row],[CycleNumber]]&gt;1,OR(B656="",שבוע_בדילוג[[#This Row],[CycleNumber]]&gt;B654)),IF(OR(AND(שבוע_בדילוג[[#This Row],[LengthofCycle]]=29,F654=29),AND(שבוע_בדילוג[[#This Row],[LengthofCycle]]=36,F654=36)),1,""),"")</f>
        <v/>
      </c>
      <c r="K655" s="1" t="str">
        <f>IF(AND(שבוע_בדילוג[[#This Row],[וסת השבוע]]=1,J654=1,שבוע_בדילוג[[#This Row],[CycleNumber]]&gt;B654),1,"")</f>
        <v/>
      </c>
      <c r="L655" s="1" t="str">
        <f>IF(שבוע_בדילוג[[#This Row],[CycleNumber]]=1,"",IF(שבוע_בדילוג[[#This Row],[וסת השבוע]]=1,0,IF(L654="","",IF(L654=0,IF(שבוע_בדילוג[[#This Row],[LengthofCycle]]=29,0,1),IF(L654=1,IF(שבוע_בדילוג[[#This Row],[LengthofCycle]]+F654=29*2,0,2),IF(L654=2,IF(שבוע_בדילוג[[#This Row],[LengthofCycle]]+F654+F653=29*3,0,3),""))))))</f>
        <v/>
      </c>
      <c r="M655" s="1" t="str">
        <f>IF(שבוע_בדילוג[[#This Row],[וסת השבוע]]=1,IF(שבוע_בדילוג[[#This Row],[וסת השבוע וההפלגה ביחד]]=1,M654+1,0),IF(AND(שבוע_בדילוג[[#This Row],[CycleNumber]]&gt;B654,שבוע_בדילוג[[#This Row],[CycleNumber]]&gt;1),IF(שבוע_בדילוג[[#This Row],[וסת השבוע פעיל?]]&lt;&gt;"",M654+1,""),""))</f>
        <v/>
      </c>
      <c r="N655" s="1" t="str">
        <f>IF(שבוע_בדילוג[[#This Row],[וסת השבוע פעיל?2]]="","",IF(AND(שבוע_בדילוג[[#This Row],[וסת השבוע פעיל?]]&lt;&gt;"",שבוע_בדילוג[[#This Row],[CycleNumber]]&lt;B656,B656&lt;&gt;"",שבוע_בדילוג[[#This Row],[וסת השבוע פעיל?]]&lt;3),IF(L656=0,IF(AND(שבוע_בדילוג[[#This Row],[וסת השבוע פעיל?]]&gt;0,J656=1),0,1),0),""))</f>
        <v/>
      </c>
      <c r="O655" s="1" t="str">
        <f t="shared" si="60"/>
        <v/>
      </c>
      <c r="P655" s="1" t="str">
        <f>IF(AND(שבוע_בדילוג[[#This Row],[חיזוי - שבוע]]=1,K656=1),1,"")</f>
        <v/>
      </c>
      <c r="Q655" s="1" t="str">
        <f>IF(AND(שבוע_בדילוג[[#This Row],[וסת השבוע פעיל?]]&lt;3,OR(שבוע_בדילוג[[#This Row],[CycleNumber]]&gt;B656,B656="")),1,"")</f>
        <v/>
      </c>
      <c r="R655" s="1" t="str">
        <f>IF(AND(שבוע_בדילוג[[#This Row],[חיזוי - שבוע]]&lt;&gt;"",שבוע_בדילוג[[#This Row],[וסת השבוע פעיל?2]]=""),1,"")</f>
        <v/>
      </c>
      <c r="S655" s="1" t="str">
        <f>IF(שבוע_בדילוג[[#This Row],[האישה קבעה וסת שבוע בדילוג?]]=1,IF(שבוע_בדילוג[[#This Row],[וסת השבוע פעיל?]]&lt;3,1,0),"")</f>
        <v/>
      </c>
      <c r="T6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5" s="1" t="str">
        <f t="shared" si="61"/>
        <v/>
      </c>
      <c r="V655" s="1" t="str">
        <f t="shared" si="62"/>
        <v/>
      </c>
      <c r="W655" s="1" t="str">
        <f t="shared" si="63"/>
        <v/>
      </c>
      <c r="X655" s="1" t="str">
        <f>IF(שבוע_בדילוג[[#This Row],[3 הפלגות זהות]]="","",IF(שבוע_בדילוג[[#This Row],[3 הפלגות זהות]]=1,שבוע_בדילוג[[#This Row],[LengthofCycle]],X654))</f>
        <v/>
      </c>
      <c r="Z655" s="1" t="str">
        <f>IF(OR(שבוע_בדילוג[[#This Row],[הווסת פעיל?]]=0,שבוע_בדילוג[[#This Row],[הווסת פעיל?]]=""),"",SUM(Z654,שבוע_בדילוג[[#This Row],[הווסת פעיל?]]))</f>
        <v/>
      </c>
      <c r="AA655" s="1" t="str">
        <f>IF(AND(שבוע_בדילוג[[#This Row],[כמה מחזורים עד עקירה]]&lt;&gt;"",Z656=""),שבוע_בדילוג[[#This Row],[כמה מחזורים עד עקירה]],"")</f>
        <v/>
      </c>
      <c r="AB655" s="1" t="str">
        <f>IF(AND(שבוע_בדילוג[[#This Row],[הווסת פעיל?]]=1,שבוע_בדילוג[[#This Row],[וסת קבוע אחרון]]&lt;&gt;X654),שבוע_בדילוג[[#This Row],[וסת קבוע אחרון]],"")</f>
        <v/>
      </c>
      <c r="AC655" s="1" t="str">
        <f>IF(AND(שבוע_בדילוג[[#This Row],[הווסת פעיל?]]=1,Y654=0,שבוע_בדילוג[[#This Row],[וסת קבוע אחרון]]=X654),שבוע_בדילוג[[#This Row],[וסת קבוע אחרון]],"")</f>
        <v/>
      </c>
      <c r="AD655" s="1" t="str">
        <f>IF(AND(שבוע_בדילוג[[#This Row],[הווסת פעיל?]]=1,Y654=0,שבוע_בדילוג[[#This Row],[וסת קבוע אחרון]]&lt;&gt;X654),1,"")</f>
        <v/>
      </c>
      <c r="AE655" s="1" t="str">
        <f>IF(AND(שבוע_בדילוג[[#This Row],[הווסת פעיל?]]&lt;&gt;"",B656=1),שבוע_בדילוג[[#This Row],[CycleNumber]],"")</f>
        <v/>
      </c>
      <c r="AF655" s="1" t="str">
        <f>IF(AND(שבוע_בדילוג[[#This Row],[הווסת פעיל?]]&lt;&gt;"",Y654=""),שבוע_בדילוג[[#This Row],[CycleNumber]],"")</f>
        <v/>
      </c>
      <c r="AG655" s="1" t="str">
        <f>IF(B656=1,"",IF(שבוע_בדילוג[[#This Row],[הווסת פעיל?]]=1,IF(שבוע_בדילוג[[#This Row],[וסת קבוע אחרון]]=F656,1,0),""))</f>
        <v/>
      </c>
      <c r="AH655" s="1" t="str">
        <f>IF(B656=1,"",IF(שבוע_בדילוג[[#This Row],[הווסת פעיל?]]=1,IF(OR(שבוע_בדילוג[[#This Row],[וסת קבוע אחרון]]=F656,F656=שבוע_בדילוג[[#This Row],[LengthofCycle]]),1,0),""))</f>
        <v/>
      </c>
      <c r="AI655" s="1" t="str">
        <f>IF(B656=1,"",IF(שבוע_בדילוג[[#This Row],[הווסת פעיל?]]=1,IF(OR(שבוע_בדילוג[[#This Row],[וסת קבוע אחרון]]=F656,F656=שבוע_בדילוג[[#This Row],[LengthofCycle]],AND(שבוע_בדילוג[[#This Row],[LengthofCycle]]&lt;&gt;שבוע_בדילוג[[#This Row],[וסת קבוע אחרון]],OR(F656=28,F656=29))),1,0),""))</f>
        <v/>
      </c>
      <c r="AJ655" s="1" t="str">
        <f>IF(AND(שבוע_בדילוג[[#This Row],[הווסת פעיל?]]=1,B656=1),1,"")</f>
        <v/>
      </c>
      <c r="AK655" s="4">
        <f>IF(AND(שבוע_בדילוג[[#This Row],[הווסת פעיל?]]&lt;&gt;1,B656&lt;&gt;1,B656&lt;&gt;""),IF(שבוע_בדילוג[[#This Row],[LengthofCycle]]=F656,1,0),"")</f>
        <v>0</v>
      </c>
      <c r="AL655" s="4">
        <f>IF(AND(שבוע_בדילוג[[#This Row],[הווסת פעיל?]]&lt;&gt;1,B656&lt;&gt;1,B656&lt;&gt;""),IF(OR(שבוע_בדילוג[[#This Row],[LengthofCycle]]=F656,F656=29),1,0),"")</f>
        <v>0</v>
      </c>
      <c r="AM655" s="4">
        <f>IF(AND(שבוע_בדילוג[[#This Row],[הווסת פעיל?]]&lt;&gt;1,B656&lt;&gt;1,B656&lt;&gt;""),IF(OR(שבוע_בדילוג[[#This Row],[LengthofCycle]]=F656,F656=29,F656=28),1,0),"")</f>
        <v>0</v>
      </c>
    </row>
    <row r="656" spans="1:39" x14ac:dyDescent="0.25">
      <c r="A656" s="1" t="s">
        <v>111</v>
      </c>
      <c r="B656" s="1">
        <v>3</v>
      </c>
      <c r="C656" s="1">
        <v>0</v>
      </c>
      <c r="D656" s="1">
        <v>1</v>
      </c>
      <c r="E656" s="1">
        <v>0</v>
      </c>
      <c r="F656" s="1">
        <v>32</v>
      </c>
      <c r="H656" s="1">
        <f>שבוע_בדילוג[[#This Row],[LengthofCycle]]+1</f>
        <v>33</v>
      </c>
      <c r="I656" s="1" t="str">
        <f>IF(IFERROR(LOOKUP(שבוע_בדילוג[[#This Row],[ClientID]],קביעויות[השבוע בדילוג]),FALSE)=שבוע_בדילוג[[#This Row],[ClientID]],1,"")</f>
        <v/>
      </c>
      <c r="J656" s="1" t="str">
        <f>IF(AND(שבוע_בדילוג[[#This Row],[CycleNumber]]&gt;1,OR(B657="",שבוע_בדילוג[[#This Row],[CycleNumber]]&gt;B655)),IF(OR(AND(שבוע_בדילוג[[#This Row],[LengthofCycle]]=29,F655=29),AND(שבוע_בדילוג[[#This Row],[LengthofCycle]]=36,F655=36)),1,""),"")</f>
        <v/>
      </c>
      <c r="K656" s="1" t="str">
        <f>IF(AND(שבוע_בדילוג[[#This Row],[וסת השבוע]]=1,J655=1,שבוע_בדילוג[[#This Row],[CycleNumber]]&gt;B655),1,"")</f>
        <v/>
      </c>
      <c r="L656" s="1" t="str">
        <f>IF(שבוע_בדילוג[[#This Row],[CycleNumber]]=1,"",IF(שבוע_בדילוג[[#This Row],[וסת השבוע]]=1,0,IF(L655="","",IF(L655=0,IF(שבוע_בדילוג[[#This Row],[LengthofCycle]]=29,0,1),IF(L655=1,IF(שבוע_בדילוג[[#This Row],[LengthofCycle]]+F655=29*2,0,2),IF(L655=2,IF(שבוע_בדילוג[[#This Row],[LengthofCycle]]+F655+F654=29*3,0,3),""))))))</f>
        <v/>
      </c>
      <c r="M656" s="1" t="str">
        <f>IF(שבוע_בדילוג[[#This Row],[וסת השבוע]]=1,IF(שבוע_בדילוג[[#This Row],[וסת השבוע וההפלגה ביחד]]=1,M655+1,0),IF(AND(שבוע_בדילוג[[#This Row],[CycleNumber]]&gt;B655,שבוע_בדילוג[[#This Row],[CycleNumber]]&gt;1),IF(שבוע_בדילוג[[#This Row],[וסת השבוע פעיל?]]&lt;&gt;"",M655+1,""),""))</f>
        <v/>
      </c>
      <c r="N656" s="1" t="str">
        <f>IF(שבוע_בדילוג[[#This Row],[וסת השבוע פעיל?2]]="","",IF(AND(שבוע_בדילוג[[#This Row],[וסת השבוע פעיל?]]&lt;&gt;"",שבוע_בדילוג[[#This Row],[CycleNumber]]&lt;B657,B657&lt;&gt;"",שבוע_בדילוג[[#This Row],[וסת השבוע פעיל?]]&lt;3),IF(L657=0,IF(AND(שבוע_בדילוג[[#This Row],[וסת השבוע פעיל?]]&gt;0,J657=1),0,1),0),""))</f>
        <v/>
      </c>
      <c r="O656" s="1" t="str">
        <f t="shared" si="60"/>
        <v/>
      </c>
      <c r="P656" s="1" t="str">
        <f>IF(AND(שבוע_בדילוג[[#This Row],[חיזוי - שבוע]]=1,K657=1),1,"")</f>
        <v/>
      </c>
      <c r="Q656" s="1" t="str">
        <f>IF(AND(שבוע_בדילוג[[#This Row],[וסת השבוע פעיל?]]&lt;3,OR(שבוע_בדילוג[[#This Row],[CycleNumber]]&gt;B657,B657="")),1,"")</f>
        <v/>
      </c>
      <c r="R656" s="1" t="str">
        <f>IF(AND(שבוע_בדילוג[[#This Row],[חיזוי - שבוע]]&lt;&gt;"",שבוע_בדילוג[[#This Row],[וסת השבוע פעיל?2]]=""),1,"")</f>
        <v/>
      </c>
      <c r="S656" s="1" t="str">
        <f>IF(שבוע_בדילוג[[#This Row],[האישה קבעה וסת שבוע בדילוג?]]=1,IF(שבוע_בדילוג[[#This Row],[וסת השבוע פעיל?]]&lt;3,1,0),"")</f>
        <v/>
      </c>
      <c r="T6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6" s="1">
        <f t="shared" si="61"/>
        <v>0</v>
      </c>
      <c r="V656" s="1" t="str">
        <f t="shared" si="62"/>
        <v/>
      </c>
      <c r="W656" s="1" t="str">
        <f t="shared" si="63"/>
        <v/>
      </c>
      <c r="X656" s="1" t="str">
        <f>IF(שבוע_בדילוג[[#This Row],[3 הפלגות זהות]]="","",IF(שבוע_בדילוג[[#This Row],[3 הפלגות זהות]]=1,שבוע_בדילוג[[#This Row],[LengthofCycle]],X655))</f>
        <v/>
      </c>
      <c r="Z656" s="1" t="str">
        <f>IF(OR(שבוע_בדילוג[[#This Row],[הווסת פעיל?]]=0,שבוע_בדילוג[[#This Row],[הווסת פעיל?]]=""),"",SUM(Z655,שבוע_בדילוג[[#This Row],[הווסת פעיל?]]))</f>
        <v/>
      </c>
      <c r="AA656" s="1" t="str">
        <f>IF(AND(שבוע_בדילוג[[#This Row],[כמה מחזורים עד עקירה]]&lt;&gt;"",Z657=""),שבוע_בדילוג[[#This Row],[כמה מחזורים עד עקירה]],"")</f>
        <v/>
      </c>
      <c r="AB656" s="1" t="str">
        <f>IF(AND(שבוע_בדילוג[[#This Row],[הווסת פעיל?]]=1,שבוע_בדילוג[[#This Row],[וסת קבוע אחרון]]&lt;&gt;X655),שבוע_בדילוג[[#This Row],[וסת קבוע אחרון]],"")</f>
        <v/>
      </c>
      <c r="AC656" s="1" t="str">
        <f>IF(AND(שבוע_בדילוג[[#This Row],[הווסת פעיל?]]=1,Y655=0,שבוע_בדילוג[[#This Row],[וסת קבוע אחרון]]=X655),שבוע_בדילוג[[#This Row],[וסת קבוע אחרון]],"")</f>
        <v/>
      </c>
      <c r="AD656" s="1" t="str">
        <f>IF(AND(שבוע_בדילוג[[#This Row],[הווסת פעיל?]]=1,Y655=0,שבוע_בדילוג[[#This Row],[וסת קבוע אחרון]]&lt;&gt;X655),1,"")</f>
        <v/>
      </c>
      <c r="AE656" s="1" t="str">
        <f>IF(AND(שבוע_בדילוג[[#This Row],[הווסת פעיל?]]&lt;&gt;"",B657=1),שבוע_בדילוג[[#This Row],[CycleNumber]],"")</f>
        <v/>
      </c>
      <c r="AF656" s="1" t="str">
        <f>IF(AND(שבוע_בדילוג[[#This Row],[הווסת פעיל?]]&lt;&gt;"",Y655=""),שבוע_בדילוג[[#This Row],[CycleNumber]],"")</f>
        <v/>
      </c>
      <c r="AG656" s="1" t="str">
        <f>IF(B657=1,"",IF(שבוע_בדילוג[[#This Row],[הווסת פעיל?]]=1,IF(שבוע_בדילוג[[#This Row],[וסת קבוע אחרון]]=F657,1,0),""))</f>
        <v/>
      </c>
      <c r="AH656" s="1" t="str">
        <f>IF(B657=1,"",IF(שבוע_בדילוג[[#This Row],[הווסת פעיל?]]=1,IF(OR(שבוע_בדילוג[[#This Row],[וסת קבוע אחרון]]=F657,F657=שבוע_בדילוג[[#This Row],[LengthofCycle]]),1,0),""))</f>
        <v/>
      </c>
      <c r="AI656" s="1" t="str">
        <f>IF(B657=1,"",IF(שבוע_בדילוג[[#This Row],[הווסת פעיל?]]=1,IF(OR(שבוע_בדילוג[[#This Row],[וסת קבוע אחרון]]=F657,F657=שבוע_בדילוג[[#This Row],[LengthofCycle]],AND(שבוע_בדילוג[[#This Row],[LengthofCycle]]&lt;&gt;שבוע_בדילוג[[#This Row],[וסת קבוע אחרון]],OR(F657=28,F657=29))),1,0),""))</f>
        <v/>
      </c>
      <c r="AJ656" s="1" t="str">
        <f>IF(AND(שבוע_בדילוג[[#This Row],[הווסת פעיל?]]=1,B657=1),1,"")</f>
        <v/>
      </c>
      <c r="AK656" s="4">
        <f>IF(AND(שבוע_בדילוג[[#This Row],[הווסת פעיל?]]&lt;&gt;1,B657&lt;&gt;1,B657&lt;&gt;""),IF(שבוע_בדילוג[[#This Row],[LengthofCycle]]=F657,1,0),"")</f>
        <v>1</v>
      </c>
      <c r="AL656" s="4">
        <f>IF(AND(שבוע_בדילוג[[#This Row],[הווסת פעיל?]]&lt;&gt;1,B657&lt;&gt;1,B657&lt;&gt;""),IF(OR(שבוע_בדילוג[[#This Row],[LengthofCycle]]=F657,F657=29),1,0),"")</f>
        <v>1</v>
      </c>
      <c r="AM656" s="4">
        <f>IF(AND(שבוע_בדילוג[[#This Row],[הווסת פעיל?]]&lt;&gt;1,B657&lt;&gt;1,B657&lt;&gt;""),IF(OR(שבוע_בדילוג[[#This Row],[LengthofCycle]]=F657,F657=29,F657=28),1,0),"")</f>
        <v>1</v>
      </c>
    </row>
    <row r="657" spans="1:39" x14ac:dyDescent="0.25">
      <c r="A657" s="1" t="s">
        <v>111</v>
      </c>
      <c r="B657" s="1">
        <v>4</v>
      </c>
      <c r="C657" s="1">
        <v>0</v>
      </c>
      <c r="D657" s="1">
        <v>1</v>
      </c>
      <c r="E657" s="1">
        <v>0</v>
      </c>
      <c r="F657" s="1">
        <v>32</v>
      </c>
      <c r="H657" s="1">
        <f>שבוע_בדילוג[[#This Row],[LengthofCycle]]+1</f>
        <v>33</v>
      </c>
      <c r="I657" s="1" t="str">
        <f>IF(IFERROR(LOOKUP(שבוע_בדילוג[[#This Row],[ClientID]],קביעויות[השבוע בדילוג]),FALSE)=שבוע_בדילוג[[#This Row],[ClientID]],1,"")</f>
        <v/>
      </c>
      <c r="J657" s="1" t="str">
        <f>IF(AND(שבוע_בדילוג[[#This Row],[CycleNumber]]&gt;1,OR(B658="",שבוע_בדילוג[[#This Row],[CycleNumber]]&gt;B656)),IF(OR(AND(שבוע_בדילוג[[#This Row],[LengthofCycle]]=29,F656=29),AND(שבוע_בדילוג[[#This Row],[LengthofCycle]]=36,F656=36)),1,""),"")</f>
        <v/>
      </c>
      <c r="K657" s="1" t="str">
        <f>IF(AND(שבוע_בדילוג[[#This Row],[וסת השבוע]]=1,J656=1,שבוע_בדילוג[[#This Row],[CycleNumber]]&gt;B656),1,"")</f>
        <v/>
      </c>
      <c r="L657" s="1" t="str">
        <f>IF(שבוע_בדילוג[[#This Row],[CycleNumber]]=1,"",IF(שבוע_בדילוג[[#This Row],[וסת השבוע]]=1,0,IF(L656="","",IF(L656=0,IF(שבוע_בדילוג[[#This Row],[LengthofCycle]]=29,0,1),IF(L656=1,IF(שבוע_בדילוג[[#This Row],[LengthofCycle]]+F656=29*2,0,2),IF(L656=2,IF(שבוע_בדילוג[[#This Row],[LengthofCycle]]+F656+F655=29*3,0,3),""))))))</f>
        <v/>
      </c>
      <c r="M657" s="1" t="str">
        <f>IF(שבוע_בדילוג[[#This Row],[וסת השבוע]]=1,IF(שבוע_בדילוג[[#This Row],[וסת השבוע וההפלגה ביחד]]=1,M656+1,0),IF(AND(שבוע_בדילוג[[#This Row],[CycleNumber]]&gt;B656,שבוע_בדילוג[[#This Row],[CycleNumber]]&gt;1),IF(שבוע_בדילוג[[#This Row],[וסת השבוע פעיל?]]&lt;&gt;"",M656+1,""),""))</f>
        <v/>
      </c>
      <c r="N657" s="1" t="str">
        <f>IF(שבוע_בדילוג[[#This Row],[וסת השבוע פעיל?2]]="","",IF(AND(שבוע_בדילוג[[#This Row],[וסת השבוע פעיל?]]&lt;&gt;"",שבוע_בדילוג[[#This Row],[CycleNumber]]&lt;B658,B658&lt;&gt;"",שבוע_בדילוג[[#This Row],[וסת השבוע פעיל?]]&lt;3),IF(L658=0,IF(AND(שבוע_בדילוג[[#This Row],[וסת השבוע פעיל?]]&gt;0,J658=1),0,1),0),""))</f>
        <v/>
      </c>
      <c r="O657" s="1" t="str">
        <f t="shared" si="60"/>
        <v/>
      </c>
      <c r="P657" s="1" t="str">
        <f>IF(AND(שבוע_בדילוג[[#This Row],[חיזוי - שבוע]]=1,K658=1),1,"")</f>
        <v/>
      </c>
      <c r="Q657" s="1" t="str">
        <f>IF(AND(שבוע_בדילוג[[#This Row],[וסת השבוע פעיל?]]&lt;3,OR(שבוע_בדילוג[[#This Row],[CycleNumber]]&gt;B658,B658="")),1,"")</f>
        <v/>
      </c>
      <c r="R657" s="1" t="str">
        <f>IF(AND(שבוע_בדילוג[[#This Row],[חיזוי - שבוע]]&lt;&gt;"",שבוע_בדילוג[[#This Row],[וסת השבוע פעיל?2]]=""),1,"")</f>
        <v/>
      </c>
      <c r="S657" s="1" t="str">
        <f>IF(שבוע_בדילוג[[#This Row],[האישה קבעה וסת שבוע בדילוג?]]=1,IF(שבוע_בדילוג[[#This Row],[וסת השבוע פעיל?]]&lt;3,1,0),"")</f>
        <v/>
      </c>
      <c r="T6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7" s="1">
        <f t="shared" si="61"/>
        <v>0</v>
      </c>
      <c r="V657" s="1">
        <f t="shared" si="62"/>
        <v>0</v>
      </c>
      <c r="W657" s="1" t="str">
        <f t="shared" si="63"/>
        <v/>
      </c>
      <c r="X657" s="1" t="str">
        <f>IF(שבוע_בדילוג[[#This Row],[3 הפלגות זהות]]="","",IF(שבוע_בדילוג[[#This Row],[3 הפלגות זהות]]=1,שבוע_בדילוג[[#This Row],[LengthofCycle]],X656))</f>
        <v/>
      </c>
      <c r="Z657" s="1" t="str">
        <f>IF(OR(שבוע_בדילוג[[#This Row],[הווסת פעיל?]]=0,שבוע_בדילוג[[#This Row],[הווסת פעיל?]]=""),"",SUM(Z656,שבוע_בדילוג[[#This Row],[הווסת פעיל?]]))</f>
        <v/>
      </c>
      <c r="AA657" s="1" t="str">
        <f>IF(AND(שבוע_בדילוג[[#This Row],[כמה מחזורים עד עקירה]]&lt;&gt;"",Z658=""),שבוע_בדילוג[[#This Row],[כמה מחזורים עד עקירה]],"")</f>
        <v/>
      </c>
      <c r="AB657" s="1" t="str">
        <f>IF(AND(שבוע_בדילוג[[#This Row],[הווסת פעיל?]]=1,שבוע_בדילוג[[#This Row],[וסת קבוע אחרון]]&lt;&gt;X656),שבוע_בדילוג[[#This Row],[וסת קבוע אחרון]],"")</f>
        <v/>
      </c>
      <c r="AC657" s="1" t="str">
        <f>IF(AND(שבוע_בדילוג[[#This Row],[הווסת פעיל?]]=1,Y656=0,שבוע_בדילוג[[#This Row],[וסת קבוע אחרון]]=X656),שבוע_בדילוג[[#This Row],[וסת קבוע אחרון]],"")</f>
        <v/>
      </c>
      <c r="AD657" s="1" t="str">
        <f>IF(AND(שבוע_בדילוג[[#This Row],[הווסת פעיל?]]=1,Y656=0,שבוע_בדילוג[[#This Row],[וסת קבוע אחרון]]&lt;&gt;X656),1,"")</f>
        <v/>
      </c>
      <c r="AE657" s="1" t="str">
        <f>IF(AND(שבוע_בדילוג[[#This Row],[הווסת פעיל?]]&lt;&gt;"",B658=1),שבוע_בדילוג[[#This Row],[CycleNumber]],"")</f>
        <v/>
      </c>
      <c r="AF657" s="1" t="str">
        <f>IF(AND(שבוע_בדילוג[[#This Row],[הווסת פעיל?]]&lt;&gt;"",Y656=""),שבוע_בדילוג[[#This Row],[CycleNumber]],"")</f>
        <v/>
      </c>
      <c r="AG657" s="1" t="str">
        <f>IF(B658=1,"",IF(שבוע_בדילוג[[#This Row],[הווסת פעיל?]]=1,IF(שבוע_בדילוג[[#This Row],[וסת קבוע אחרון]]=F658,1,0),""))</f>
        <v/>
      </c>
      <c r="AH657" s="1" t="str">
        <f>IF(B658=1,"",IF(שבוע_בדילוג[[#This Row],[הווסת פעיל?]]=1,IF(OR(שבוע_בדילוג[[#This Row],[וסת קבוע אחרון]]=F658,F658=שבוע_בדילוג[[#This Row],[LengthofCycle]]),1,0),""))</f>
        <v/>
      </c>
      <c r="AI657" s="1" t="str">
        <f>IF(B658=1,"",IF(שבוע_בדילוג[[#This Row],[הווסת פעיל?]]=1,IF(OR(שבוע_בדילוג[[#This Row],[וסת קבוע אחרון]]=F658,F658=שבוע_בדילוג[[#This Row],[LengthofCycle]],AND(שבוע_בדילוג[[#This Row],[LengthofCycle]]&lt;&gt;שבוע_בדילוג[[#This Row],[וסת קבוע אחרון]],OR(F658=28,F658=29))),1,0),""))</f>
        <v/>
      </c>
      <c r="AJ657" s="1" t="str">
        <f>IF(AND(שבוע_בדילוג[[#This Row],[הווסת פעיל?]]=1,B658=1),1,"")</f>
        <v/>
      </c>
      <c r="AK657" s="4">
        <f>IF(AND(שבוע_בדילוג[[#This Row],[הווסת פעיל?]]&lt;&gt;1,B658&lt;&gt;1,B658&lt;&gt;""),IF(שבוע_בדילוג[[#This Row],[LengthofCycle]]=F658,1,0),"")</f>
        <v>0</v>
      </c>
      <c r="AL657" s="4">
        <f>IF(AND(שבוע_בדילוג[[#This Row],[הווסת פעיל?]]&lt;&gt;1,B658&lt;&gt;1,B658&lt;&gt;""),IF(OR(שבוע_בדילוג[[#This Row],[LengthofCycle]]=F658,F658=29),1,0),"")</f>
        <v>0</v>
      </c>
      <c r="AM657" s="4">
        <f>IF(AND(שבוע_בדילוג[[#This Row],[הווסת פעיל?]]&lt;&gt;1,B658&lt;&gt;1,B658&lt;&gt;""),IF(OR(שבוע_בדילוג[[#This Row],[LengthofCycle]]=F658,F658=29,F658=28),1,0),"")</f>
        <v>0</v>
      </c>
    </row>
    <row r="658" spans="1:39" x14ac:dyDescent="0.25">
      <c r="A658" s="1" t="s">
        <v>111</v>
      </c>
      <c r="B658" s="1">
        <v>5</v>
      </c>
      <c r="C658" s="1">
        <v>0</v>
      </c>
      <c r="D658" s="1">
        <v>1</v>
      </c>
      <c r="E658" s="1">
        <v>0</v>
      </c>
      <c r="F658" s="1">
        <v>30</v>
      </c>
      <c r="H658" s="1">
        <f>שבוע_בדילוג[[#This Row],[LengthofCycle]]+1</f>
        <v>31</v>
      </c>
      <c r="I658" s="1" t="str">
        <f>IF(IFERROR(LOOKUP(שבוע_בדילוג[[#This Row],[ClientID]],קביעויות[השבוע בדילוג]),FALSE)=שבוע_בדילוג[[#This Row],[ClientID]],1,"")</f>
        <v/>
      </c>
      <c r="J658" s="1" t="str">
        <f>IF(AND(שבוע_בדילוג[[#This Row],[CycleNumber]]&gt;1,OR(B659="",שבוע_בדילוג[[#This Row],[CycleNumber]]&gt;B657)),IF(OR(AND(שבוע_בדילוג[[#This Row],[LengthofCycle]]=29,F657=29),AND(שבוע_בדילוג[[#This Row],[LengthofCycle]]=36,F657=36)),1,""),"")</f>
        <v/>
      </c>
      <c r="K658" s="1" t="str">
        <f>IF(AND(שבוע_בדילוג[[#This Row],[וסת השבוע]]=1,J657=1,שבוע_בדילוג[[#This Row],[CycleNumber]]&gt;B657),1,"")</f>
        <v/>
      </c>
      <c r="L658" s="1" t="str">
        <f>IF(שבוע_בדילוג[[#This Row],[CycleNumber]]=1,"",IF(שבוע_בדילוג[[#This Row],[וסת השבוע]]=1,0,IF(L657="","",IF(L657=0,IF(שבוע_בדילוג[[#This Row],[LengthofCycle]]=29,0,1),IF(L657=1,IF(שבוע_בדילוג[[#This Row],[LengthofCycle]]+F657=29*2,0,2),IF(L657=2,IF(שבוע_בדילוג[[#This Row],[LengthofCycle]]+F657+F656=29*3,0,3),""))))))</f>
        <v/>
      </c>
      <c r="M658" s="1" t="str">
        <f>IF(שבוע_בדילוג[[#This Row],[וסת השבוע]]=1,IF(שבוע_בדילוג[[#This Row],[וסת השבוע וההפלגה ביחד]]=1,M657+1,0),IF(AND(שבוע_בדילוג[[#This Row],[CycleNumber]]&gt;B657,שבוע_בדילוג[[#This Row],[CycleNumber]]&gt;1),IF(שבוע_בדילוג[[#This Row],[וסת השבוע פעיל?]]&lt;&gt;"",M657+1,""),""))</f>
        <v/>
      </c>
      <c r="N658" s="1" t="str">
        <f>IF(שבוע_בדילוג[[#This Row],[וסת השבוע פעיל?2]]="","",IF(AND(שבוע_בדילוג[[#This Row],[וסת השבוע פעיל?]]&lt;&gt;"",שבוע_בדילוג[[#This Row],[CycleNumber]]&lt;B659,B659&lt;&gt;"",שבוע_בדילוג[[#This Row],[וסת השבוע פעיל?]]&lt;3),IF(L659=0,IF(AND(שבוע_בדילוג[[#This Row],[וסת השבוע פעיל?]]&gt;0,J659=1),0,1),0),""))</f>
        <v/>
      </c>
      <c r="O658" s="1" t="str">
        <f t="shared" si="60"/>
        <v/>
      </c>
      <c r="P658" s="1" t="str">
        <f>IF(AND(שבוע_בדילוג[[#This Row],[חיזוי - שבוע]]=1,K659=1),1,"")</f>
        <v/>
      </c>
      <c r="Q658" s="1" t="str">
        <f>IF(AND(שבוע_בדילוג[[#This Row],[וסת השבוע פעיל?]]&lt;3,OR(שבוע_בדילוג[[#This Row],[CycleNumber]]&gt;B659,B659="")),1,"")</f>
        <v/>
      </c>
      <c r="R658" s="1" t="str">
        <f>IF(AND(שבוע_בדילוג[[#This Row],[חיזוי - שבוע]]&lt;&gt;"",שבוע_בדילוג[[#This Row],[וסת השבוע פעיל?2]]=""),1,"")</f>
        <v/>
      </c>
      <c r="S658" s="1" t="str">
        <f>IF(שבוע_בדילוג[[#This Row],[האישה קבעה וסת שבוע בדילוג?]]=1,IF(שבוע_בדילוג[[#This Row],[וסת השבוע פעיל?]]&lt;3,1,0),"")</f>
        <v/>
      </c>
      <c r="T6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8" s="1">
        <f t="shared" si="61"/>
        <v>0</v>
      </c>
      <c r="V658" s="1">
        <f t="shared" si="62"/>
        <v>0</v>
      </c>
      <c r="W658" s="1">
        <f t="shared" si="63"/>
        <v>0</v>
      </c>
      <c r="X658" s="1" t="str">
        <f>IF(שבוע_בדילוג[[#This Row],[3 הפלגות זהות]]="","",IF(שבוע_בדילוג[[#This Row],[3 הפלגות זהות]]=1,שבוע_בדילוג[[#This Row],[LengthofCycle]],X657))</f>
        <v/>
      </c>
      <c r="Z658" s="1" t="str">
        <f>IF(OR(שבוע_בדילוג[[#This Row],[הווסת פעיל?]]=0,שבוע_בדילוג[[#This Row],[הווסת פעיל?]]=""),"",SUM(Z657,שבוע_בדילוג[[#This Row],[הווסת פעיל?]]))</f>
        <v/>
      </c>
      <c r="AA658" s="1" t="str">
        <f>IF(AND(שבוע_בדילוג[[#This Row],[כמה מחזורים עד עקירה]]&lt;&gt;"",Z659=""),שבוע_בדילוג[[#This Row],[כמה מחזורים עד עקירה]],"")</f>
        <v/>
      </c>
      <c r="AB658" s="1" t="str">
        <f>IF(AND(שבוע_בדילוג[[#This Row],[הווסת פעיל?]]=1,שבוע_בדילוג[[#This Row],[וסת קבוע אחרון]]&lt;&gt;X657),שבוע_בדילוג[[#This Row],[וסת קבוע אחרון]],"")</f>
        <v/>
      </c>
      <c r="AC658" s="1" t="str">
        <f>IF(AND(שבוע_בדילוג[[#This Row],[הווסת פעיל?]]=1,Y657=0,שבוע_בדילוג[[#This Row],[וסת קבוע אחרון]]=X657),שבוע_בדילוג[[#This Row],[וסת קבוע אחרון]],"")</f>
        <v/>
      </c>
      <c r="AD658" s="1" t="str">
        <f>IF(AND(שבוע_בדילוג[[#This Row],[הווסת פעיל?]]=1,Y657=0,שבוע_בדילוג[[#This Row],[וסת קבוע אחרון]]&lt;&gt;X657),1,"")</f>
        <v/>
      </c>
      <c r="AE658" s="1" t="str">
        <f>IF(AND(שבוע_בדילוג[[#This Row],[הווסת פעיל?]]&lt;&gt;"",B659=1),שבוע_בדילוג[[#This Row],[CycleNumber]],"")</f>
        <v/>
      </c>
      <c r="AF658" s="1" t="str">
        <f>IF(AND(שבוע_בדילוג[[#This Row],[הווסת פעיל?]]&lt;&gt;"",Y657=""),שבוע_בדילוג[[#This Row],[CycleNumber]],"")</f>
        <v/>
      </c>
      <c r="AG658" s="1" t="str">
        <f>IF(B659=1,"",IF(שבוע_בדילוג[[#This Row],[הווסת פעיל?]]=1,IF(שבוע_בדילוג[[#This Row],[וסת קבוע אחרון]]=F659,1,0),""))</f>
        <v/>
      </c>
      <c r="AH658" s="1" t="str">
        <f>IF(B659=1,"",IF(שבוע_בדילוג[[#This Row],[הווסת פעיל?]]=1,IF(OR(שבוע_בדילוג[[#This Row],[וסת קבוע אחרון]]=F659,F659=שבוע_בדילוג[[#This Row],[LengthofCycle]]),1,0),""))</f>
        <v/>
      </c>
      <c r="AI658" s="1" t="str">
        <f>IF(B659=1,"",IF(שבוע_בדילוג[[#This Row],[הווסת פעיל?]]=1,IF(OR(שבוע_בדילוג[[#This Row],[וסת קבוע אחרון]]=F659,F659=שבוע_בדילוג[[#This Row],[LengthofCycle]],AND(שבוע_בדילוג[[#This Row],[LengthofCycle]]&lt;&gt;שבוע_בדילוג[[#This Row],[וסת קבוע אחרון]],OR(F659=28,F659=29))),1,0),""))</f>
        <v/>
      </c>
      <c r="AJ658" s="1" t="str">
        <f>IF(AND(שבוע_בדילוג[[#This Row],[הווסת פעיל?]]=1,B659=1),1,"")</f>
        <v/>
      </c>
      <c r="AK658" s="4">
        <f>IF(AND(שבוע_בדילוג[[#This Row],[הווסת פעיל?]]&lt;&gt;1,B659&lt;&gt;1,B659&lt;&gt;""),IF(שבוע_בדילוג[[#This Row],[LengthofCycle]]=F659,1,0),"")</f>
        <v>0</v>
      </c>
      <c r="AL658" s="4">
        <f>IF(AND(שבוע_בדילוג[[#This Row],[הווסת פעיל?]]&lt;&gt;1,B659&lt;&gt;1,B659&lt;&gt;""),IF(OR(שבוע_בדילוג[[#This Row],[LengthofCycle]]=F659,F659=29),1,0),"")</f>
        <v>1</v>
      </c>
      <c r="AM658" s="4">
        <f>IF(AND(שבוע_בדילוג[[#This Row],[הווסת פעיל?]]&lt;&gt;1,B659&lt;&gt;1,B659&lt;&gt;""),IF(OR(שבוע_בדילוג[[#This Row],[LengthofCycle]]=F659,F659=29,F659=28),1,0),"")</f>
        <v>1</v>
      </c>
    </row>
    <row r="659" spans="1:39" x14ac:dyDescent="0.25">
      <c r="A659" s="1" t="s">
        <v>111</v>
      </c>
      <c r="B659" s="1">
        <v>6</v>
      </c>
      <c r="C659" s="1">
        <v>0</v>
      </c>
      <c r="D659" s="1">
        <v>1</v>
      </c>
      <c r="E659" s="1">
        <v>0</v>
      </c>
      <c r="F659" s="1">
        <v>29</v>
      </c>
      <c r="H659" s="1">
        <f>שבוע_בדילוג[[#This Row],[LengthofCycle]]+1</f>
        <v>30</v>
      </c>
      <c r="I659" s="1" t="str">
        <f>IF(IFERROR(LOOKUP(שבוע_בדילוג[[#This Row],[ClientID]],קביעויות[השבוע בדילוג]),FALSE)=שבוע_בדילוג[[#This Row],[ClientID]],1,"")</f>
        <v/>
      </c>
      <c r="J659" s="1" t="str">
        <f>IF(AND(שבוע_בדילוג[[#This Row],[CycleNumber]]&gt;1,OR(B660="",שבוע_בדילוג[[#This Row],[CycleNumber]]&gt;B658)),IF(OR(AND(שבוע_בדילוג[[#This Row],[LengthofCycle]]=29,F658=29),AND(שבוע_בדילוג[[#This Row],[LengthofCycle]]=36,F658=36)),1,""),"")</f>
        <v/>
      </c>
      <c r="K659" s="1" t="str">
        <f>IF(AND(שבוע_בדילוג[[#This Row],[וסת השבוע]]=1,J658=1,שבוע_בדילוג[[#This Row],[CycleNumber]]&gt;B658),1,"")</f>
        <v/>
      </c>
      <c r="L659" s="1" t="str">
        <f>IF(שבוע_בדילוג[[#This Row],[CycleNumber]]=1,"",IF(שבוע_בדילוג[[#This Row],[וסת השבוע]]=1,0,IF(L658="","",IF(L658=0,IF(שבוע_בדילוג[[#This Row],[LengthofCycle]]=29,0,1),IF(L658=1,IF(שבוע_בדילוג[[#This Row],[LengthofCycle]]+F658=29*2,0,2),IF(L658=2,IF(שבוע_בדילוג[[#This Row],[LengthofCycle]]+F658+F657=29*3,0,3),""))))))</f>
        <v/>
      </c>
      <c r="M659" s="1" t="str">
        <f>IF(שבוע_בדילוג[[#This Row],[וסת השבוע]]=1,IF(שבוע_בדילוג[[#This Row],[וסת השבוע וההפלגה ביחד]]=1,M658+1,0),IF(AND(שבוע_בדילוג[[#This Row],[CycleNumber]]&gt;B658,שבוע_בדילוג[[#This Row],[CycleNumber]]&gt;1),IF(שבוע_בדילוג[[#This Row],[וסת השבוע פעיל?]]&lt;&gt;"",M658+1,""),""))</f>
        <v/>
      </c>
      <c r="N659" s="1" t="str">
        <f>IF(שבוע_בדילוג[[#This Row],[וסת השבוע פעיל?2]]="","",IF(AND(שבוע_בדילוג[[#This Row],[וסת השבוע פעיל?]]&lt;&gt;"",שבוע_בדילוג[[#This Row],[CycleNumber]]&lt;B660,B660&lt;&gt;"",שבוע_בדילוג[[#This Row],[וסת השבוע פעיל?]]&lt;3),IF(L660=0,IF(AND(שבוע_בדילוג[[#This Row],[וסת השבוע פעיל?]]&gt;0,J660=1),0,1),0),""))</f>
        <v/>
      </c>
      <c r="O659" s="1" t="str">
        <f t="shared" si="60"/>
        <v/>
      </c>
      <c r="P659" s="1" t="str">
        <f>IF(AND(שבוע_בדילוג[[#This Row],[חיזוי - שבוע]]=1,K660=1),1,"")</f>
        <v/>
      </c>
      <c r="Q659" s="1" t="str">
        <f>IF(AND(שבוע_בדילוג[[#This Row],[וסת השבוע פעיל?]]&lt;3,OR(שבוע_בדילוג[[#This Row],[CycleNumber]]&gt;B660,B660="")),1,"")</f>
        <v/>
      </c>
      <c r="R659" s="1" t="str">
        <f>IF(AND(שבוע_בדילוג[[#This Row],[חיזוי - שבוע]]&lt;&gt;"",שבוע_בדילוג[[#This Row],[וסת השבוע פעיל?2]]=""),1,"")</f>
        <v/>
      </c>
      <c r="S659" s="1" t="str">
        <f>IF(שבוע_בדילוג[[#This Row],[האישה קבעה וסת שבוע בדילוג?]]=1,IF(שבוע_בדילוג[[#This Row],[וסת השבוע פעיל?]]&lt;3,1,0),"")</f>
        <v/>
      </c>
      <c r="T6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59" s="1">
        <f t="shared" si="61"/>
        <v>0</v>
      </c>
      <c r="V659" s="1">
        <f t="shared" si="62"/>
        <v>0</v>
      </c>
      <c r="W659" s="1">
        <f t="shared" si="63"/>
        <v>0</v>
      </c>
      <c r="X659" s="1" t="str">
        <f>IF(שבוע_בדילוג[[#This Row],[3 הפלגות זהות]]="","",IF(שבוע_בדילוג[[#This Row],[3 הפלגות זהות]]=1,שבוע_בדילוג[[#This Row],[LengthofCycle]],X658))</f>
        <v/>
      </c>
      <c r="Z659" s="1" t="str">
        <f>IF(OR(שבוע_בדילוג[[#This Row],[הווסת פעיל?]]=0,שבוע_בדילוג[[#This Row],[הווסת פעיל?]]=""),"",SUM(Z658,שבוע_בדילוג[[#This Row],[הווסת פעיל?]]))</f>
        <v/>
      </c>
      <c r="AA659" s="1" t="str">
        <f>IF(AND(שבוע_בדילוג[[#This Row],[כמה מחזורים עד עקירה]]&lt;&gt;"",Z660=""),שבוע_בדילוג[[#This Row],[כמה מחזורים עד עקירה]],"")</f>
        <v/>
      </c>
      <c r="AB659" s="1" t="str">
        <f>IF(AND(שבוע_בדילוג[[#This Row],[הווסת פעיל?]]=1,שבוע_בדילוג[[#This Row],[וסת קבוע אחרון]]&lt;&gt;X658),שבוע_בדילוג[[#This Row],[וסת קבוע אחרון]],"")</f>
        <v/>
      </c>
      <c r="AC659" s="1" t="str">
        <f>IF(AND(שבוע_בדילוג[[#This Row],[הווסת פעיל?]]=1,Y658=0,שבוע_בדילוג[[#This Row],[וסת קבוע אחרון]]=X658),שבוע_בדילוג[[#This Row],[וסת קבוע אחרון]],"")</f>
        <v/>
      </c>
      <c r="AD659" s="1" t="str">
        <f>IF(AND(שבוע_בדילוג[[#This Row],[הווסת פעיל?]]=1,Y658=0,שבוע_בדילוג[[#This Row],[וסת קבוע אחרון]]&lt;&gt;X658),1,"")</f>
        <v/>
      </c>
      <c r="AE659" s="1" t="str">
        <f>IF(AND(שבוע_בדילוג[[#This Row],[הווסת פעיל?]]&lt;&gt;"",B660=1),שבוע_בדילוג[[#This Row],[CycleNumber]],"")</f>
        <v/>
      </c>
      <c r="AF659" s="1" t="str">
        <f>IF(AND(שבוע_בדילוג[[#This Row],[הווסת פעיל?]]&lt;&gt;"",Y658=""),שבוע_בדילוג[[#This Row],[CycleNumber]],"")</f>
        <v/>
      </c>
      <c r="AG659" s="1" t="str">
        <f>IF(B660=1,"",IF(שבוע_בדילוג[[#This Row],[הווסת פעיל?]]=1,IF(שבוע_בדילוג[[#This Row],[וסת קבוע אחרון]]=F660,1,0),""))</f>
        <v/>
      </c>
      <c r="AH659" s="1" t="str">
        <f>IF(B660=1,"",IF(שבוע_בדילוג[[#This Row],[הווסת פעיל?]]=1,IF(OR(שבוע_בדילוג[[#This Row],[וסת קבוע אחרון]]=F660,F660=שבוע_בדילוג[[#This Row],[LengthofCycle]]),1,0),""))</f>
        <v/>
      </c>
      <c r="AI659" s="1" t="str">
        <f>IF(B660=1,"",IF(שבוע_בדילוג[[#This Row],[הווסת פעיל?]]=1,IF(OR(שבוע_בדילוג[[#This Row],[וסת קבוע אחרון]]=F660,F660=שבוע_בדילוג[[#This Row],[LengthofCycle]],AND(שבוע_בדילוג[[#This Row],[LengthofCycle]]&lt;&gt;שבוע_בדילוג[[#This Row],[וסת קבוע אחרון]],OR(F660=28,F660=29))),1,0),""))</f>
        <v/>
      </c>
      <c r="AJ659" s="1" t="str">
        <f>IF(AND(שבוע_בדילוג[[#This Row],[הווסת פעיל?]]=1,B660=1),1,"")</f>
        <v/>
      </c>
      <c r="AK659" s="4">
        <f>IF(AND(שבוע_בדילוג[[#This Row],[הווסת פעיל?]]&lt;&gt;1,B660&lt;&gt;1,B660&lt;&gt;""),IF(שבוע_בדילוג[[#This Row],[LengthofCycle]]=F660,1,0),"")</f>
        <v>0</v>
      </c>
      <c r="AL659" s="4">
        <f>IF(AND(שבוע_בדילוג[[#This Row],[הווסת פעיל?]]&lt;&gt;1,B660&lt;&gt;1,B660&lt;&gt;""),IF(OR(שבוע_בדילוג[[#This Row],[LengthofCycle]]=F660,F660=29),1,0),"")</f>
        <v>0</v>
      </c>
      <c r="AM659" s="4">
        <f>IF(AND(שבוע_בדילוג[[#This Row],[הווסת פעיל?]]&lt;&gt;1,B660&lt;&gt;1,B660&lt;&gt;""),IF(OR(שבוע_בדילוג[[#This Row],[LengthofCycle]]=F660,F660=29,F660=28),1,0),"")</f>
        <v>0</v>
      </c>
    </row>
    <row r="660" spans="1:39" x14ac:dyDescent="0.25">
      <c r="A660" s="1" t="s">
        <v>111</v>
      </c>
      <c r="B660" s="1">
        <v>7</v>
      </c>
      <c r="C660" s="1">
        <v>0</v>
      </c>
      <c r="D660" s="1">
        <v>1</v>
      </c>
      <c r="E660" s="1">
        <v>0</v>
      </c>
      <c r="F660" s="1">
        <v>30</v>
      </c>
      <c r="H660" s="1">
        <f>שבוע_בדילוג[[#This Row],[LengthofCycle]]+1</f>
        <v>31</v>
      </c>
      <c r="I660" s="1" t="str">
        <f>IF(IFERROR(LOOKUP(שבוע_בדילוג[[#This Row],[ClientID]],קביעויות[השבוע בדילוג]),FALSE)=שבוע_בדילוג[[#This Row],[ClientID]],1,"")</f>
        <v/>
      </c>
      <c r="J660" s="1" t="str">
        <f>IF(AND(שבוע_בדילוג[[#This Row],[CycleNumber]]&gt;1,OR(B661="",שבוע_בדילוג[[#This Row],[CycleNumber]]&gt;B659)),IF(OR(AND(שבוע_בדילוג[[#This Row],[LengthofCycle]]=29,F659=29),AND(שבוע_בדילוג[[#This Row],[LengthofCycle]]=36,F659=36)),1,""),"")</f>
        <v/>
      </c>
      <c r="K660" s="1" t="str">
        <f>IF(AND(שבוע_בדילוג[[#This Row],[וסת השבוע]]=1,J659=1,שבוע_בדילוג[[#This Row],[CycleNumber]]&gt;B659),1,"")</f>
        <v/>
      </c>
      <c r="L660" s="1" t="str">
        <f>IF(שבוע_בדילוג[[#This Row],[CycleNumber]]=1,"",IF(שבוע_בדילוג[[#This Row],[וסת השבוע]]=1,0,IF(L659="","",IF(L659=0,IF(שבוע_בדילוג[[#This Row],[LengthofCycle]]=29,0,1),IF(L659=1,IF(שבוע_בדילוג[[#This Row],[LengthofCycle]]+F659=29*2,0,2),IF(L659=2,IF(שבוע_בדילוג[[#This Row],[LengthofCycle]]+F659+F658=29*3,0,3),""))))))</f>
        <v/>
      </c>
      <c r="M660" s="1" t="str">
        <f>IF(שבוע_בדילוג[[#This Row],[וסת השבוע]]=1,IF(שבוע_בדילוג[[#This Row],[וסת השבוע וההפלגה ביחד]]=1,M659+1,0),IF(AND(שבוע_בדילוג[[#This Row],[CycleNumber]]&gt;B659,שבוע_בדילוג[[#This Row],[CycleNumber]]&gt;1),IF(שבוע_בדילוג[[#This Row],[וסת השבוע פעיל?]]&lt;&gt;"",M659+1,""),""))</f>
        <v/>
      </c>
      <c r="N660" s="1" t="str">
        <f>IF(שבוע_בדילוג[[#This Row],[וסת השבוע פעיל?2]]="","",IF(AND(שבוע_בדילוג[[#This Row],[וסת השבוע פעיל?]]&lt;&gt;"",שבוע_בדילוג[[#This Row],[CycleNumber]]&lt;B661,B661&lt;&gt;"",שבוע_בדילוג[[#This Row],[וסת השבוע פעיל?]]&lt;3),IF(L661=0,IF(AND(שבוע_בדילוג[[#This Row],[וסת השבוע פעיל?]]&gt;0,J661=1),0,1),0),""))</f>
        <v/>
      </c>
      <c r="O660" s="1" t="str">
        <f t="shared" ref="O660:O723" si="64">IF(N659&lt;&gt;"",IF(L659=0,29+1,IF(L659=1,2*29-F659+1,IF(L659=2,3*29-F659-F658+1,""))),"")</f>
        <v/>
      </c>
      <c r="P660" s="1" t="str">
        <f>IF(AND(שבוע_בדילוג[[#This Row],[חיזוי - שבוע]]=1,K661=1),1,"")</f>
        <v/>
      </c>
      <c r="Q660" s="1" t="str">
        <f>IF(AND(שבוע_בדילוג[[#This Row],[וסת השבוע פעיל?]]&lt;3,OR(שבוע_בדילוג[[#This Row],[CycleNumber]]&gt;B661,B661="")),1,"")</f>
        <v/>
      </c>
      <c r="R660" s="1" t="str">
        <f>IF(AND(שבוע_בדילוג[[#This Row],[חיזוי - שבוע]]&lt;&gt;"",שבוע_בדילוג[[#This Row],[וסת השבוע פעיל?2]]=""),1,"")</f>
        <v/>
      </c>
      <c r="S660" s="1" t="str">
        <f>IF(שבוע_בדילוג[[#This Row],[האישה קבעה וסת שבוע בדילוג?]]=1,IF(שבוע_בדילוג[[#This Row],[וסת השבוע פעיל?]]&lt;3,1,0),"")</f>
        <v/>
      </c>
      <c r="T6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0" s="1">
        <f t="shared" si="61"/>
        <v>0</v>
      </c>
      <c r="V660" s="1">
        <f t="shared" si="62"/>
        <v>0</v>
      </c>
      <c r="W660" s="1">
        <f t="shared" si="63"/>
        <v>0</v>
      </c>
      <c r="X660" s="1" t="str">
        <f>IF(שבוע_בדילוג[[#This Row],[3 הפלגות זהות]]="","",IF(שבוע_בדילוג[[#This Row],[3 הפלגות זהות]]=1,שבוע_בדילוג[[#This Row],[LengthofCycle]],X659))</f>
        <v/>
      </c>
      <c r="Z660" s="1" t="str">
        <f>IF(OR(שבוע_בדילוג[[#This Row],[הווסת פעיל?]]=0,שבוע_בדילוג[[#This Row],[הווסת פעיל?]]=""),"",SUM(Z659,שבוע_בדילוג[[#This Row],[הווסת פעיל?]]))</f>
        <v/>
      </c>
      <c r="AA660" s="1" t="str">
        <f>IF(AND(שבוע_בדילוג[[#This Row],[כמה מחזורים עד עקירה]]&lt;&gt;"",Z661=""),שבוע_בדילוג[[#This Row],[כמה מחזורים עד עקירה]],"")</f>
        <v/>
      </c>
      <c r="AB660" s="1" t="str">
        <f>IF(AND(שבוע_בדילוג[[#This Row],[הווסת פעיל?]]=1,שבוע_בדילוג[[#This Row],[וסת קבוע אחרון]]&lt;&gt;X659),שבוע_בדילוג[[#This Row],[וסת קבוע אחרון]],"")</f>
        <v/>
      </c>
      <c r="AC660" s="1" t="str">
        <f>IF(AND(שבוע_בדילוג[[#This Row],[הווסת פעיל?]]=1,Y659=0,שבוע_בדילוג[[#This Row],[וסת קבוע אחרון]]=X659),שבוע_בדילוג[[#This Row],[וסת קבוע אחרון]],"")</f>
        <v/>
      </c>
      <c r="AD660" s="1" t="str">
        <f>IF(AND(שבוע_בדילוג[[#This Row],[הווסת פעיל?]]=1,Y659=0,שבוע_בדילוג[[#This Row],[וסת קבוע אחרון]]&lt;&gt;X659),1,"")</f>
        <v/>
      </c>
      <c r="AE660" s="1" t="str">
        <f>IF(AND(שבוע_בדילוג[[#This Row],[הווסת פעיל?]]&lt;&gt;"",B661=1),שבוע_בדילוג[[#This Row],[CycleNumber]],"")</f>
        <v/>
      </c>
      <c r="AF660" s="1" t="str">
        <f>IF(AND(שבוע_בדילוג[[#This Row],[הווסת פעיל?]]&lt;&gt;"",Y659=""),שבוע_בדילוג[[#This Row],[CycleNumber]],"")</f>
        <v/>
      </c>
      <c r="AG660" s="1" t="str">
        <f>IF(B661=1,"",IF(שבוע_בדילוג[[#This Row],[הווסת פעיל?]]=1,IF(שבוע_בדילוג[[#This Row],[וסת קבוע אחרון]]=F661,1,0),""))</f>
        <v/>
      </c>
      <c r="AH660" s="1" t="str">
        <f>IF(B661=1,"",IF(שבוע_בדילוג[[#This Row],[הווסת פעיל?]]=1,IF(OR(שבוע_בדילוג[[#This Row],[וסת קבוע אחרון]]=F661,F661=שבוע_בדילוג[[#This Row],[LengthofCycle]]),1,0),""))</f>
        <v/>
      </c>
      <c r="AI660" s="1" t="str">
        <f>IF(B661=1,"",IF(שבוע_בדילוג[[#This Row],[הווסת פעיל?]]=1,IF(OR(שבוע_בדילוג[[#This Row],[וסת קבוע אחרון]]=F661,F661=שבוע_בדילוג[[#This Row],[LengthofCycle]],AND(שבוע_בדילוג[[#This Row],[LengthofCycle]]&lt;&gt;שבוע_בדילוג[[#This Row],[וסת קבוע אחרון]],OR(F661=28,F661=29))),1,0),""))</f>
        <v/>
      </c>
      <c r="AJ660" s="1" t="str">
        <f>IF(AND(שבוע_בדילוג[[#This Row],[הווסת פעיל?]]=1,B661=1),1,"")</f>
        <v/>
      </c>
      <c r="AK660" s="4">
        <f>IF(AND(שבוע_בדילוג[[#This Row],[הווסת פעיל?]]&lt;&gt;1,B661&lt;&gt;1,B661&lt;&gt;""),IF(שבוע_בדילוג[[#This Row],[LengthofCycle]]=F661,1,0),"")</f>
        <v>0</v>
      </c>
      <c r="AL660" s="4">
        <f>IF(AND(שבוע_בדילוג[[#This Row],[הווסת פעיל?]]&lt;&gt;1,B661&lt;&gt;1,B661&lt;&gt;""),IF(OR(שבוע_בדילוג[[#This Row],[LengthofCycle]]=F661,F661=29),1,0),"")</f>
        <v>0</v>
      </c>
      <c r="AM660" s="4">
        <f>IF(AND(שבוע_בדילוג[[#This Row],[הווסת פעיל?]]&lt;&gt;1,B661&lt;&gt;1,B661&lt;&gt;""),IF(OR(שבוע_בדילוג[[#This Row],[LengthofCycle]]=F661,F661=29,F661=28),1,0),"")</f>
        <v>0</v>
      </c>
    </row>
    <row r="661" spans="1:39" x14ac:dyDescent="0.25">
      <c r="A661" s="1" t="s">
        <v>111</v>
      </c>
      <c r="B661" s="1">
        <v>8</v>
      </c>
      <c r="C661" s="1">
        <v>0</v>
      </c>
      <c r="D661" s="1">
        <v>1</v>
      </c>
      <c r="E661" s="1">
        <v>0</v>
      </c>
      <c r="F661" s="1">
        <v>32</v>
      </c>
      <c r="H661" s="1">
        <f>שבוע_בדילוג[[#This Row],[LengthofCycle]]+1</f>
        <v>33</v>
      </c>
      <c r="I661" s="1" t="str">
        <f>IF(IFERROR(LOOKUP(שבוע_בדילוג[[#This Row],[ClientID]],קביעויות[השבוע בדילוג]),FALSE)=שבוע_בדילוג[[#This Row],[ClientID]],1,"")</f>
        <v/>
      </c>
      <c r="J661" s="1" t="str">
        <f>IF(AND(שבוע_בדילוג[[#This Row],[CycleNumber]]&gt;1,OR(B662="",שבוע_בדילוג[[#This Row],[CycleNumber]]&gt;B660)),IF(OR(AND(שבוע_בדילוג[[#This Row],[LengthofCycle]]=29,F660=29),AND(שבוע_בדילוג[[#This Row],[LengthofCycle]]=36,F660=36)),1,""),"")</f>
        <v/>
      </c>
      <c r="K661" s="1" t="str">
        <f>IF(AND(שבוע_בדילוג[[#This Row],[וסת השבוע]]=1,J660=1,שבוע_בדילוג[[#This Row],[CycleNumber]]&gt;B660),1,"")</f>
        <v/>
      </c>
      <c r="L661" s="1" t="str">
        <f>IF(שבוע_בדילוג[[#This Row],[CycleNumber]]=1,"",IF(שבוע_בדילוג[[#This Row],[וסת השבוע]]=1,0,IF(L660="","",IF(L660=0,IF(שבוע_בדילוג[[#This Row],[LengthofCycle]]=29,0,1),IF(L660=1,IF(שבוע_בדילוג[[#This Row],[LengthofCycle]]+F660=29*2,0,2),IF(L660=2,IF(שבוע_בדילוג[[#This Row],[LengthofCycle]]+F660+F659=29*3,0,3),""))))))</f>
        <v/>
      </c>
      <c r="M661" s="1" t="str">
        <f>IF(שבוע_בדילוג[[#This Row],[וסת השבוע]]=1,IF(שבוע_בדילוג[[#This Row],[וסת השבוע וההפלגה ביחד]]=1,M660+1,0),IF(AND(שבוע_בדילוג[[#This Row],[CycleNumber]]&gt;B660,שבוע_בדילוג[[#This Row],[CycleNumber]]&gt;1),IF(שבוע_בדילוג[[#This Row],[וסת השבוע פעיל?]]&lt;&gt;"",M660+1,""),""))</f>
        <v/>
      </c>
      <c r="N661" s="1" t="str">
        <f>IF(שבוע_בדילוג[[#This Row],[וסת השבוע פעיל?2]]="","",IF(AND(שבוע_בדילוג[[#This Row],[וסת השבוע פעיל?]]&lt;&gt;"",שבוע_בדילוג[[#This Row],[CycleNumber]]&lt;B662,B662&lt;&gt;"",שבוע_בדילוג[[#This Row],[וסת השבוע פעיל?]]&lt;3),IF(L662=0,IF(AND(שבוע_בדילוג[[#This Row],[וסת השבוע פעיל?]]&gt;0,J662=1),0,1),0),""))</f>
        <v/>
      </c>
      <c r="O661" s="1" t="str">
        <f t="shared" si="64"/>
        <v/>
      </c>
      <c r="P661" s="1" t="str">
        <f>IF(AND(שבוע_בדילוג[[#This Row],[חיזוי - שבוע]]=1,K662=1),1,"")</f>
        <v/>
      </c>
      <c r="Q661" s="1" t="str">
        <f>IF(AND(שבוע_בדילוג[[#This Row],[וסת השבוע פעיל?]]&lt;3,OR(שבוע_בדילוג[[#This Row],[CycleNumber]]&gt;B662,B662="")),1,"")</f>
        <v/>
      </c>
      <c r="R661" s="1" t="str">
        <f>IF(AND(שבוע_בדילוג[[#This Row],[חיזוי - שבוע]]&lt;&gt;"",שבוע_בדילוג[[#This Row],[וסת השבוע פעיל?2]]=""),1,"")</f>
        <v/>
      </c>
      <c r="S661" s="1" t="str">
        <f>IF(שבוע_בדילוג[[#This Row],[האישה קבעה וסת שבוע בדילוג?]]=1,IF(שבוע_בדילוג[[#This Row],[וסת השבוע פעיל?]]&lt;3,1,0),"")</f>
        <v/>
      </c>
      <c r="T6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1" s="1">
        <f t="shared" si="61"/>
        <v>0</v>
      </c>
      <c r="V661" s="1">
        <f t="shared" si="62"/>
        <v>0</v>
      </c>
      <c r="W661" s="1">
        <f t="shared" si="63"/>
        <v>0</v>
      </c>
      <c r="X661" s="1" t="str">
        <f>IF(שבוע_בדילוג[[#This Row],[3 הפלגות זהות]]="","",IF(שבוע_בדילוג[[#This Row],[3 הפלגות זהות]]=1,שבוע_בדילוג[[#This Row],[LengthofCycle]],X660))</f>
        <v/>
      </c>
      <c r="Z661" s="1" t="str">
        <f>IF(OR(שבוע_בדילוג[[#This Row],[הווסת פעיל?]]=0,שבוע_בדילוג[[#This Row],[הווסת פעיל?]]=""),"",SUM(Z660,שבוע_בדילוג[[#This Row],[הווסת פעיל?]]))</f>
        <v/>
      </c>
      <c r="AA661" s="1" t="str">
        <f>IF(AND(שבוע_בדילוג[[#This Row],[כמה מחזורים עד עקירה]]&lt;&gt;"",Z662=""),שבוע_בדילוג[[#This Row],[כמה מחזורים עד עקירה]],"")</f>
        <v/>
      </c>
      <c r="AB661" s="1" t="str">
        <f>IF(AND(שבוע_בדילוג[[#This Row],[הווסת פעיל?]]=1,שבוע_בדילוג[[#This Row],[וסת קבוע אחרון]]&lt;&gt;X660),שבוע_בדילוג[[#This Row],[וסת קבוע אחרון]],"")</f>
        <v/>
      </c>
      <c r="AC661" s="1" t="str">
        <f>IF(AND(שבוע_בדילוג[[#This Row],[הווסת פעיל?]]=1,Y660=0,שבוע_בדילוג[[#This Row],[וסת קבוע אחרון]]=X660),שבוע_בדילוג[[#This Row],[וסת קבוע אחרון]],"")</f>
        <v/>
      </c>
      <c r="AD661" s="1" t="str">
        <f>IF(AND(שבוע_בדילוג[[#This Row],[הווסת פעיל?]]=1,Y660=0,שבוע_בדילוג[[#This Row],[וסת קבוע אחרון]]&lt;&gt;X660),1,"")</f>
        <v/>
      </c>
      <c r="AE661" s="1" t="str">
        <f>IF(AND(שבוע_בדילוג[[#This Row],[הווסת פעיל?]]&lt;&gt;"",B662=1),שבוע_בדילוג[[#This Row],[CycleNumber]],"")</f>
        <v/>
      </c>
      <c r="AF661" s="1" t="str">
        <f>IF(AND(שבוע_בדילוג[[#This Row],[הווסת פעיל?]]&lt;&gt;"",Y660=""),שבוע_בדילוג[[#This Row],[CycleNumber]],"")</f>
        <v/>
      </c>
      <c r="AG661" s="1" t="str">
        <f>IF(B662=1,"",IF(שבוע_בדילוג[[#This Row],[הווסת פעיל?]]=1,IF(שבוע_בדילוג[[#This Row],[וסת קבוע אחרון]]=F662,1,0),""))</f>
        <v/>
      </c>
      <c r="AH661" s="1" t="str">
        <f>IF(B662=1,"",IF(שבוע_בדילוג[[#This Row],[הווסת פעיל?]]=1,IF(OR(שבוע_בדילוג[[#This Row],[וסת קבוע אחרון]]=F662,F662=שבוע_בדילוג[[#This Row],[LengthofCycle]]),1,0),""))</f>
        <v/>
      </c>
      <c r="AI661" s="1" t="str">
        <f>IF(B662=1,"",IF(שבוע_בדילוג[[#This Row],[הווסת פעיל?]]=1,IF(OR(שבוע_בדילוג[[#This Row],[וסת קבוע אחרון]]=F662,F662=שבוע_בדילוג[[#This Row],[LengthofCycle]],AND(שבוע_בדילוג[[#This Row],[LengthofCycle]]&lt;&gt;שבוע_בדילוג[[#This Row],[וסת קבוע אחרון]],OR(F662=28,F662=29))),1,0),""))</f>
        <v/>
      </c>
      <c r="AJ661" s="1" t="str">
        <f>IF(AND(שבוע_בדילוג[[#This Row],[הווסת פעיל?]]=1,B662=1),1,"")</f>
        <v/>
      </c>
      <c r="AK661" s="4">
        <f>IF(AND(שבוע_בדילוג[[#This Row],[הווסת פעיל?]]&lt;&gt;1,B662&lt;&gt;1,B662&lt;&gt;""),IF(שבוע_בדילוג[[#This Row],[LengthofCycle]]=F662,1,0),"")</f>
        <v>0</v>
      </c>
      <c r="AL661" s="4">
        <f>IF(AND(שבוע_בדילוג[[#This Row],[הווסת פעיל?]]&lt;&gt;1,B662&lt;&gt;1,B662&lt;&gt;""),IF(OR(שבוע_בדילוג[[#This Row],[LengthofCycle]]=F662,F662=29),1,0),"")</f>
        <v>0</v>
      </c>
      <c r="AM661" s="4">
        <f>IF(AND(שבוע_בדילוג[[#This Row],[הווסת פעיל?]]&lt;&gt;1,B662&lt;&gt;1,B662&lt;&gt;""),IF(OR(שבוע_בדילוג[[#This Row],[LengthofCycle]]=F662,F662=29,F662=28),1,0),"")</f>
        <v>0</v>
      </c>
    </row>
    <row r="662" spans="1:39" x14ac:dyDescent="0.25">
      <c r="A662" s="1" t="s">
        <v>111</v>
      </c>
      <c r="B662" s="1">
        <v>9</v>
      </c>
      <c r="C662" s="1">
        <v>0</v>
      </c>
      <c r="D662" s="1">
        <v>1</v>
      </c>
      <c r="E662" s="1">
        <v>0</v>
      </c>
      <c r="F662" s="1">
        <v>31</v>
      </c>
      <c r="H662" s="1">
        <f>שבוע_בדילוג[[#This Row],[LengthofCycle]]+1</f>
        <v>32</v>
      </c>
      <c r="I662" s="1" t="str">
        <f>IF(IFERROR(LOOKUP(שבוע_בדילוג[[#This Row],[ClientID]],קביעויות[השבוע בדילוג]),FALSE)=שבוע_בדילוג[[#This Row],[ClientID]],1,"")</f>
        <v/>
      </c>
      <c r="J662" s="1" t="str">
        <f>IF(AND(שבוע_בדילוג[[#This Row],[CycleNumber]]&gt;1,OR(B663="",שבוע_בדילוג[[#This Row],[CycleNumber]]&gt;B661)),IF(OR(AND(שבוע_בדילוג[[#This Row],[LengthofCycle]]=29,F661=29),AND(שבוע_בדילוג[[#This Row],[LengthofCycle]]=36,F661=36)),1,""),"")</f>
        <v/>
      </c>
      <c r="K662" s="1" t="str">
        <f>IF(AND(שבוע_בדילוג[[#This Row],[וסת השבוע]]=1,J661=1,שבוע_בדילוג[[#This Row],[CycleNumber]]&gt;B661),1,"")</f>
        <v/>
      </c>
      <c r="L662" s="1" t="str">
        <f>IF(שבוע_בדילוג[[#This Row],[CycleNumber]]=1,"",IF(שבוע_בדילוג[[#This Row],[וסת השבוע]]=1,0,IF(L661="","",IF(L661=0,IF(שבוע_בדילוג[[#This Row],[LengthofCycle]]=29,0,1),IF(L661=1,IF(שבוע_בדילוג[[#This Row],[LengthofCycle]]+F661=29*2,0,2),IF(L661=2,IF(שבוע_בדילוג[[#This Row],[LengthofCycle]]+F661+F660=29*3,0,3),""))))))</f>
        <v/>
      </c>
      <c r="M662" s="1" t="str">
        <f>IF(שבוע_בדילוג[[#This Row],[וסת השבוע]]=1,IF(שבוע_בדילוג[[#This Row],[וסת השבוע וההפלגה ביחד]]=1,M661+1,0),IF(AND(שבוע_בדילוג[[#This Row],[CycleNumber]]&gt;B661,שבוע_בדילוג[[#This Row],[CycleNumber]]&gt;1),IF(שבוע_בדילוג[[#This Row],[וסת השבוע פעיל?]]&lt;&gt;"",M661+1,""),""))</f>
        <v/>
      </c>
      <c r="N662" s="1" t="str">
        <f>IF(שבוע_בדילוג[[#This Row],[וסת השבוע פעיל?2]]="","",IF(AND(שבוע_בדילוג[[#This Row],[וסת השבוע פעיל?]]&lt;&gt;"",שבוע_בדילוג[[#This Row],[CycleNumber]]&lt;B663,B663&lt;&gt;"",שבוע_בדילוג[[#This Row],[וסת השבוע פעיל?]]&lt;3),IF(L663=0,IF(AND(שבוע_בדילוג[[#This Row],[וסת השבוע פעיל?]]&gt;0,J663=1),0,1),0),""))</f>
        <v/>
      </c>
      <c r="O662" s="1" t="str">
        <f t="shared" si="64"/>
        <v/>
      </c>
      <c r="P662" s="1" t="str">
        <f>IF(AND(שבוע_בדילוג[[#This Row],[חיזוי - שבוע]]=1,K663=1),1,"")</f>
        <v/>
      </c>
      <c r="Q662" s="1" t="str">
        <f>IF(AND(שבוע_בדילוג[[#This Row],[וסת השבוע פעיל?]]&lt;3,OR(שבוע_בדילוג[[#This Row],[CycleNumber]]&gt;B663,B663="")),1,"")</f>
        <v/>
      </c>
      <c r="R662" s="1" t="str">
        <f>IF(AND(שבוע_בדילוג[[#This Row],[חיזוי - שבוע]]&lt;&gt;"",שבוע_בדילוג[[#This Row],[וסת השבוע פעיל?2]]=""),1,"")</f>
        <v/>
      </c>
      <c r="S662" s="1" t="str">
        <f>IF(שבוע_בדילוג[[#This Row],[האישה קבעה וסת שבוע בדילוג?]]=1,IF(שבוע_בדילוג[[#This Row],[וסת השבוע פעיל?]]&lt;3,1,0),"")</f>
        <v/>
      </c>
      <c r="T6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2" s="1">
        <f t="shared" ref="U662:U725" si="65">IF(B662&gt;2,IF(AND(F662=F661,F661=F660),1,0),"")</f>
        <v>0</v>
      </c>
      <c r="V662" s="1">
        <f t="shared" si="62"/>
        <v>0</v>
      </c>
      <c r="W662" s="1">
        <f t="shared" si="63"/>
        <v>0</v>
      </c>
      <c r="X662" s="1" t="str">
        <f>IF(שבוע_בדילוג[[#This Row],[3 הפלגות זהות]]="","",IF(שבוע_בדילוג[[#This Row],[3 הפלגות זהות]]=1,שבוע_בדילוג[[#This Row],[LengthofCycle]],X661))</f>
        <v/>
      </c>
      <c r="Z662" s="1" t="str">
        <f>IF(OR(שבוע_בדילוג[[#This Row],[הווסת פעיל?]]=0,שבוע_בדילוג[[#This Row],[הווסת פעיל?]]=""),"",SUM(Z661,שבוע_בדילוג[[#This Row],[הווסת פעיל?]]))</f>
        <v/>
      </c>
      <c r="AA662" s="1" t="str">
        <f>IF(AND(שבוע_בדילוג[[#This Row],[כמה מחזורים עד עקירה]]&lt;&gt;"",Z663=""),שבוע_בדילוג[[#This Row],[כמה מחזורים עד עקירה]],"")</f>
        <v/>
      </c>
      <c r="AB662" s="1" t="str">
        <f>IF(AND(שבוע_בדילוג[[#This Row],[הווסת פעיל?]]=1,שבוע_בדילוג[[#This Row],[וסת קבוע אחרון]]&lt;&gt;X661),שבוע_בדילוג[[#This Row],[וסת קבוע אחרון]],"")</f>
        <v/>
      </c>
      <c r="AC662" s="1" t="str">
        <f>IF(AND(שבוע_בדילוג[[#This Row],[הווסת פעיל?]]=1,Y661=0,שבוע_בדילוג[[#This Row],[וסת קבוע אחרון]]=X661),שבוע_בדילוג[[#This Row],[וסת קבוע אחרון]],"")</f>
        <v/>
      </c>
      <c r="AD662" s="1" t="str">
        <f>IF(AND(שבוע_בדילוג[[#This Row],[הווסת פעיל?]]=1,Y661=0,שבוע_בדילוג[[#This Row],[וסת קבוע אחרון]]&lt;&gt;X661),1,"")</f>
        <v/>
      </c>
      <c r="AE662" s="1" t="str">
        <f>IF(AND(שבוע_בדילוג[[#This Row],[הווסת פעיל?]]&lt;&gt;"",B663=1),שבוע_בדילוג[[#This Row],[CycleNumber]],"")</f>
        <v/>
      </c>
      <c r="AF662" s="1" t="str">
        <f>IF(AND(שבוע_בדילוג[[#This Row],[הווסת פעיל?]]&lt;&gt;"",Y661=""),שבוע_בדילוג[[#This Row],[CycleNumber]],"")</f>
        <v/>
      </c>
      <c r="AG662" s="1" t="str">
        <f>IF(B663=1,"",IF(שבוע_בדילוג[[#This Row],[הווסת פעיל?]]=1,IF(שבוע_בדילוג[[#This Row],[וסת קבוע אחרון]]=F663,1,0),""))</f>
        <v/>
      </c>
      <c r="AH662" s="1" t="str">
        <f>IF(B663=1,"",IF(שבוע_בדילוג[[#This Row],[הווסת פעיל?]]=1,IF(OR(שבוע_בדילוג[[#This Row],[וסת קבוע אחרון]]=F663,F663=שבוע_בדילוג[[#This Row],[LengthofCycle]]),1,0),""))</f>
        <v/>
      </c>
      <c r="AI662" s="1" t="str">
        <f>IF(B663=1,"",IF(שבוע_בדילוג[[#This Row],[הווסת פעיל?]]=1,IF(OR(שבוע_בדילוג[[#This Row],[וסת קבוע אחרון]]=F663,F663=שבוע_בדילוג[[#This Row],[LengthofCycle]],AND(שבוע_בדילוג[[#This Row],[LengthofCycle]]&lt;&gt;שבוע_בדילוג[[#This Row],[וסת קבוע אחרון]],OR(F663=28,F663=29))),1,0),""))</f>
        <v/>
      </c>
      <c r="AJ662" s="1" t="str">
        <f>IF(AND(שבוע_בדילוג[[#This Row],[הווסת פעיל?]]=1,B663=1),1,"")</f>
        <v/>
      </c>
      <c r="AK662" s="4">
        <f>IF(AND(שבוע_בדילוג[[#This Row],[הווסת פעיל?]]&lt;&gt;1,B663&lt;&gt;1,B663&lt;&gt;""),IF(שבוע_בדילוג[[#This Row],[LengthofCycle]]=F663,1,0),"")</f>
        <v>0</v>
      </c>
      <c r="AL662" s="4">
        <f>IF(AND(שבוע_בדילוג[[#This Row],[הווסת פעיל?]]&lt;&gt;1,B663&lt;&gt;1,B663&lt;&gt;""),IF(OR(שבוע_בדילוג[[#This Row],[LengthofCycle]]=F663,F663=29),1,0),"")</f>
        <v>0</v>
      </c>
      <c r="AM662" s="4">
        <f>IF(AND(שבוע_בדילוג[[#This Row],[הווסת פעיל?]]&lt;&gt;1,B663&lt;&gt;1,B663&lt;&gt;""),IF(OR(שבוע_בדילוג[[#This Row],[LengthofCycle]]=F663,F663=29,F663=28),1,0),"")</f>
        <v>0</v>
      </c>
    </row>
    <row r="663" spans="1:39" x14ac:dyDescent="0.25">
      <c r="A663" s="1" t="s">
        <v>111</v>
      </c>
      <c r="B663" s="1">
        <v>10</v>
      </c>
      <c r="C663" s="1">
        <v>0</v>
      </c>
      <c r="D663" s="1">
        <v>1</v>
      </c>
      <c r="E663" s="1">
        <v>0</v>
      </c>
      <c r="F663" s="1">
        <v>30</v>
      </c>
      <c r="H663" s="1">
        <f>שבוע_בדילוג[[#This Row],[LengthofCycle]]+1</f>
        <v>31</v>
      </c>
      <c r="I663" s="1" t="str">
        <f>IF(IFERROR(LOOKUP(שבוע_בדילוג[[#This Row],[ClientID]],קביעויות[השבוע בדילוג]),FALSE)=שבוע_בדילוג[[#This Row],[ClientID]],1,"")</f>
        <v/>
      </c>
      <c r="J663" s="1" t="str">
        <f>IF(AND(שבוע_בדילוג[[#This Row],[CycleNumber]]&gt;1,OR(B664="",שבוע_בדילוג[[#This Row],[CycleNumber]]&gt;B662)),IF(OR(AND(שבוע_בדילוג[[#This Row],[LengthofCycle]]=29,F662=29),AND(שבוע_בדילוג[[#This Row],[LengthofCycle]]=36,F662=36)),1,""),"")</f>
        <v/>
      </c>
      <c r="K663" s="1" t="str">
        <f>IF(AND(שבוע_בדילוג[[#This Row],[וסת השבוע]]=1,J662=1,שבוע_בדילוג[[#This Row],[CycleNumber]]&gt;B662),1,"")</f>
        <v/>
      </c>
      <c r="L663" s="1" t="str">
        <f>IF(שבוע_בדילוג[[#This Row],[CycleNumber]]=1,"",IF(שבוע_בדילוג[[#This Row],[וסת השבוע]]=1,0,IF(L662="","",IF(L662=0,IF(שבוע_בדילוג[[#This Row],[LengthofCycle]]=29,0,1),IF(L662=1,IF(שבוע_בדילוג[[#This Row],[LengthofCycle]]+F662=29*2,0,2),IF(L662=2,IF(שבוע_בדילוג[[#This Row],[LengthofCycle]]+F662+F661=29*3,0,3),""))))))</f>
        <v/>
      </c>
      <c r="M663" s="1" t="str">
        <f>IF(שבוע_בדילוג[[#This Row],[וסת השבוע]]=1,IF(שבוע_בדילוג[[#This Row],[וסת השבוע וההפלגה ביחד]]=1,M662+1,0),IF(AND(שבוע_בדילוג[[#This Row],[CycleNumber]]&gt;B662,שבוע_בדילוג[[#This Row],[CycleNumber]]&gt;1),IF(שבוע_בדילוג[[#This Row],[וסת השבוע פעיל?]]&lt;&gt;"",M662+1,""),""))</f>
        <v/>
      </c>
      <c r="N663" s="1" t="str">
        <f>IF(שבוע_בדילוג[[#This Row],[וסת השבוע פעיל?2]]="","",IF(AND(שבוע_בדילוג[[#This Row],[וסת השבוע פעיל?]]&lt;&gt;"",שבוע_בדילוג[[#This Row],[CycleNumber]]&lt;B664,B664&lt;&gt;"",שבוע_בדילוג[[#This Row],[וסת השבוע פעיל?]]&lt;3),IF(L664=0,IF(AND(שבוע_בדילוג[[#This Row],[וסת השבוע פעיל?]]&gt;0,J664=1),0,1),0),""))</f>
        <v/>
      </c>
      <c r="O663" s="1" t="str">
        <f t="shared" si="64"/>
        <v/>
      </c>
      <c r="P663" s="1" t="str">
        <f>IF(AND(שבוע_בדילוג[[#This Row],[חיזוי - שבוע]]=1,K664=1),1,"")</f>
        <v/>
      </c>
      <c r="Q663" s="1" t="str">
        <f>IF(AND(שבוע_בדילוג[[#This Row],[וסת השבוע פעיל?]]&lt;3,OR(שבוע_בדילוג[[#This Row],[CycleNumber]]&gt;B664,B664="")),1,"")</f>
        <v/>
      </c>
      <c r="R663" s="1" t="str">
        <f>IF(AND(שבוע_בדילוג[[#This Row],[חיזוי - שבוע]]&lt;&gt;"",שבוע_בדילוג[[#This Row],[וסת השבוע פעיל?2]]=""),1,"")</f>
        <v/>
      </c>
      <c r="S663" s="1" t="str">
        <f>IF(שבוע_בדילוג[[#This Row],[האישה קבעה וסת שבוע בדילוג?]]=1,IF(שבוע_בדילוג[[#This Row],[וסת השבוע פעיל?]]&lt;3,1,0),"")</f>
        <v/>
      </c>
      <c r="T6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3" s="1">
        <f t="shared" si="65"/>
        <v>0</v>
      </c>
      <c r="V663" s="1">
        <f t="shared" ref="V663:V726" si="66">IF(B663&gt;3,IF(AND(F663=F662,F662=F661,F661=F660),1,0),"")</f>
        <v>0</v>
      </c>
      <c r="W663" s="1">
        <f t="shared" si="63"/>
        <v>0</v>
      </c>
      <c r="X663" s="1" t="str">
        <f>IF(שבוע_בדילוג[[#This Row],[3 הפלגות זהות]]="","",IF(שבוע_בדילוג[[#This Row],[3 הפלגות זהות]]=1,שבוע_בדילוג[[#This Row],[LengthofCycle]],X662))</f>
        <v/>
      </c>
      <c r="Z663" s="1" t="str">
        <f>IF(OR(שבוע_בדילוג[[#This Row],[הווסת פעיל?]]=0,שבוע_בדילוג[[#This Row],[הווסת פעיל?]]=""),"",SUM(Z662,שבוע_בדילוג[[#This Row],[הווסת פעיל?]]))</f>
        <v/>
      </c>
      <c r="AA663" s="1" t="str">
        <f>IF(AND(שבוע_בדילוג[[#This Row],[כמה מחזורים עד עקירה]]&lt;&gt;"",Z664=""),שבוע_בדילוג[[#This Row],[כמה מחזורים עד עקירה]],"")</f>
        <v/>
      </c>
      <c r="AB663" s="1" t="str">
        <f>IF(AND(שבוע_בדילוג[[#This Row],[הווסת פעיל?]]=1,שבוע_בדילוג[[#This Row],[וסת קבוע אחרון]]&lt;&gt;X662),שבוע_בדילוג[[#This Row],[וסת קבוע אחרון]],"")</f>
        <v/>
      </c>
      <c r="AC663" s="1" t="str">
        <f>IF(AND(שבוע_בדילוג[[#This Row],[הווסת פעיל?]]=1,Y662=0,שבוע_בדילוג[[#This Row],[וסת קבוע אחרון]]=X662),שבוע_בדילוג[[#This Row],[וסת קבוע אחרון]],"")</f>
        <v/>
      </c>
      <c r="AD663" s="1" t="str">
        <f>IF(AND(שבוע_בדילוג[[#This Row],[הווסת פעיל?]]=1,Y662=0,שבוע_בדילוג[[#This Row],[וסת קבוע אחרון]]&lt;&gt;X662),1,"")</f>
        <v/>
      </c>
      <c r="AE663" s="1" t="str">
        <f>IF(AND(שבוע_בדילוג[[#This Row],[הווסת פעיל?]]&lt;&gt;"",B664=1),שבוע_בדילוג[[#This Row],[CycleNumber]],"")</f>
        <v/>
      </c>
      <c r="AF663" s="1" t="str">
        <f>IF(AND(שבוע_בדילוג[[#This Row],[הווסת פעיל?]]&lt;&gt;"",Y662=""),שבוע_בדילוג[[#This Row],[CycleNumber]],"")</f>
        <v/>
      </c>
      <c r="AG663" s="1" t="str">
        <f>IF(B664=1,"",IF(שבוע_בדילוג[[#This Row],[הווסת פעיל?]]=1,IF(שבוע_בדילוג[[#This Row],[וסת קבוע אחרון]]=F664,1,0),""))</f>
        <v/>
      </c>
      <c r="AH663" s="1" t="str">
        <f>IF(B664=1,"",IF(שבוע_בדילוג[[#This Row],[הווסת פעיל?]]=1,IF(OR(שבוע_בדילוג[[#This Row],[וסת קבוע אחרון]]=F664,F664=שבוע_בדילוג[[#This Row],[LengthofCycle]]),1,0),""))</f>
        <v/>
      </c>
      <c r="AI663" s="1" t="str">
        <f>IF(B664=1,"",IF(שבוע_בדילוג[[#This Row],[הווסת פעיל?]]=1,IF(OR(שבוע_בדילוג[[#This Row],[וסת קבוע אחרון]]=F664,F664=שבוע_בדילוג[[#This Row],[LengthofCycle]],AND(שבוע_בדילוג[[#This Row],[LengthofCycle]]&lt;&gt;שבוע_בדילוג[[#This Row],[וסת קבוע אחרון]],OR(F664=28,F664=29))),1,0),""))</f>
        <v/>
      </c>
      <c r="AJ663" s="1" t="str">
        <f>IF(AND(שבוע_בדילוג[[#This Row],[הווסת פעיל?]]=1,B664=1),1,"")</f>
        <v/>
      </c>
      <c r="AK663" s="4">
        <f>IF(AND(שבוע_בדילוג[[#This Row],[הווסת פעיל?]]&lt;&gt;1,B664&lt;&gt;1,B664&lt;&gt;""),IF(שבוע_בדילוג[[#This Row],[LengthofCycle]]=F664,1,0),"")</f>
        <v>0</v>
      </c>
      <c r="AL663" s="4">
        <f>IF(AND(שבוע_בדילוג[[#This Row],[הווסת פעיל?]]&lt;&gt;1,B664&lt;&gt;1,B664&lt;&gt;""),IF(OR(שבוע_בדילוג[[#This Row],[LengthofCycle]]=F664,F664=29),1,0),"")</f>
        <v>0</v>
      </c>
      <c r="AM663" s="4">
        <f>IF(AND(שבוע_בדילוג[[#This Row],[הווסת פעיל?]]&lt;&gt;1,B664&lt;&gt;1,B664&lt;&gt;""),IF(OR(שבוע_בדילוג[[#This Row],[LengthofCycle]]=F664,F664=29,F664=28),1,0),"")</f>
        <v>0</v>
      </c>
    </row>
    <row r="664" spans="1:39" x14ac:dyDescent="0.25">
      <c r="A664" s="1" t="s">
        <v>111</v>
      </c>
      <c r="B664" s="1">
        <v>11</v>
      </c>
      <c r="C664" s="1">
        <v>0</v>
      </c>
      <c r="D664" s="1">
        <v>1</v>
      </c>
      <c r="E664" s="1">
        <v>0</v>
      </c>
      <c r="F664" s="1">
        <v>35</v>
      </c>
      <c r="H664" s="1">
        <f>שבוע_בדילוג[[#This Row],[LengthofCycle]]+1</f>
        <v>36</v>
      </c>
      <c r="I664" s="1" t="str">
        <f>IF(IFERROR(LOOKUP(שבוע_בדילוג[[#This Row],[ClientID]],קביעויות[השבוע בדילוג]),FALSE)=שבוע_בדילוג[[#This Row],[ClientID]],1,"")</f>
        <v/>
      </c>
      <c r="J664" s="1" t="str">
        <f>IF(AND(שבוע_בדילוג[[#This Row],[CycleNumber]]&gt;1,OR(B665="",שבוע_בדילוג[[#This Row],[CycleNumber]]&gt;B663)),IF(OR(AND(שבוע_בדילוג[[#This Row],[LengthofCycle]]=29,F663=29),AND(שבוע_בדילוג[[#This Row],[LengthofCycle]]=36,F663=36)),1,""),"")</f>
        <v/>
      </c>
      <c r="K664" s="1" t="str">
        <f>IF(AND(שבוע_בדילוג[[#This Row],[וסת השבוע]]=1,J663=1,שבוע_בדילוג[[#This Row],[CycleNumber]]&gt;B663),1,"")</f>
        <v/>
      </c>
      <c r="L664" s="1" t="str">
        <f>IF(שבוע_בדילוג[[#This Row],[CycleNumber]]=1,"",IF(שבוע_בדילוג[[#This Row],[וסת השבוע]]=1,0,IF(L663="","",IF(L663=0,IF(שבוע_בדילוג[[#This Row],[LengthofCycle]]=29,0,1),IF(L663=1,IF(שבוע_בדילוג[[#This Row],[LengthofCycle]]+F663=29*2,0,2),IF(L663=2,IF(שבוע_בדילוג[[#This Row],[LengthofCycle]]+F663+F662=29*3,0,3),""))))))</f>
        <v/>
      </c>
      <c r="M664" s="1" t="str">
        <f>IF(שבוע_בדילוג[[#This Row],[וסת השבוע]]=1,IF(שבוע_בדילוג[[#This Row],[וסת השבוע וההפלגה ביחד]]=1,M663+1,0),IF(AND(שבוע_בדילוג[[#This Row],[CycleNumber]]&gt;B663,שבוע_בדילוג[[#This Row],[CycleNumber]]&gt;1),IF(שבוע_בדילוג[[#This Row],[וסת השבוע פעיל?]]&lt;&gt;"",M663+1,""),""))</f>
        <v/>
      </c>
      <c r="N664" s="1" t="str">
        <f>IF(שבוע_בדילוג[[#This Row],[וסת השבוע פעיל?2]]="","",IF(AND(שבוע_בדילוג[[#This Row],[וסת השבוע פעיל?]]&lt;&gt;"",שבוע_בדילוג[[#This Row],[CycleNumber]]&lt;B665,B665&lt;&gt;"",שבוע_בדילוג[[#This Row],[וסת השבוע פעיל?]]&lt;3),IF(L665=0,IF(AND(שבוע_בדילוג[[#This Row],[וסת השבוע פעיל?]]&gt;0,J665=1),0,1),0),""))</f>
        <v/>
      </c>
      <c r="O664" s="1" t="str">
        <f t="shared" si="64"/>
        <v/>
      </c>
      <c r="P664" s="1" t="str">
        <f>IF(AND(שבוע_בדילוג[[#This Row],[חיזוי - שבוע]]=1,K665=1),1,"")</f>
        <v/>
      </c>
      <c r="Q664" s="1" t="str">
        <f>IF(AND(שבוע_בדילוג[[#This Row],[וסת השבוע פעיל?]]&lt;3,OR(שבוע_בדילוג[[#This Row],[CycleNumber]]&gt;B665,B665="")),1,"")</f>
        <v/>
      </c>
      <c r="R664" s="1" t="str">
        <f>IF(AND(שבוע_בדילוג[[#This Row],[חיזוי - שבוע]]&lt;&gt;"",שבוע_בדילוג[[#This Row],[וסת השבוע פעיל?2]]=""),1,"")</f>
        <v/>
      </c>
      <c r="S664" s="1" t="str">
        <f>IF(שבוע_בדילוג[[#This Row],[האישה קבעה וסת שבוע בדילוג?]]=1,IF(שבוע_בדילוג[[#This Row],[וסת השבוע פעיל?]]&lt;3,1,0),"")</f>
        <v/>
      </c>
      <c r="T6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4" s="1">
        <f t="shared" si="65"/>
        <v>0</v>
      </c>
      <c r="V664" s="1">
        <f t="shared" si="66"/>
        <v>0</v>
      </c>
      <c r="W664" s="1">
        <f t="shared" ref="W664:W727" si="67">IF(B664&gt;4,IF(AND(F664=F663,F663=F662,F662=F661,F661=F660),1,0),"")</f>
        <v>0</v>
      </c>
      <c r="X664" s="1" t="str">
        <f>IF(שבוע_בדילוג[[#This Row],[3 הפלגות זהות]]="","",IF(שבוע_בדילוג[[#This Row],[3 הפלגות זהות]]=1,שבוע_בדילוג[[#This Row],[LengthofCycle]],X663))</f>
        <v/>
      </c>
      <c r="Z664" s="1" t="str">
        <f>IF(OR(שבוע_בדילוג[[#This Row],[הווסת פעיל?]]=0,שבוע_בדילוג[[#This Row],[הווסת פעיל?]]=""),"",SUM(Z663,שבוע_בדילוג[[#This Row],[הווסת פעיל?]]))</f>
        <v/>
      </c>
      <c r="AA664" s="1" t="str">
        <f>IF(AND(שבוע_בדילוג[[#This Row],[כמה מחזורים עד עקירה]]&lt;&gt;"",Z665=""),שבוע_בדילוג[[#This Row],[כמה מחזורים עד עקירה]],"")</f>
        <v/>
      </c>
      <c r="AB664" s="1" t="str">
        <f>IF(AND(שבוע_בדילוג[[#This Row],[הווסת פעיל?]]=1,שבוע_בדילוג[[#This Row],[וסת קבוע אחרון]]&lt;&gt;X663),שבוע_בדילוג[[#This Row],[וסת קבוע אחרון]],"")</f>
        <v/>
      </c>
      <c r="AC664" s="1" t="str">
        <f>IF(AND(שבוע_בדילוג[[#This Row],[הווסת פעיל?]]=1,Y663=0,שבוע_בדילוג[[#This Row],[וסת קבוע אחרון]]=X663),שבוע_בדילוג[[#This Row],[וסת קבוע אחרון]],"")</f>
        <v/>
      </c>
      <c r="AD664" s="1" t="str">
        <f>IF(AND(שבוע_בדילוג[[#This Row],[הווסת פעיל?]]=1,Y663=0,שבוע_בדילוג[[#This Row],[וסת קבוע אחרון]]&lt;&gt;X663),1,"")</f>
        <v/>
      </c>
      <c r="AE664" s="1" t="str">
        <f>IF(AND(שבוע_בדילוג[[#This Row],[הווסת פעיל?]]&lt;&gt;"",B665=1),שבוע_בדילוג[[#This Row],[CycleNumber]],"")</f>
        <v/>
      </c>
      <c r="AF664" s="1" t="str">
        <f>IF(AND(שבוע_בדילוג[[#This Row],[הווסת פעיל?]]&lt;&gt;"",Y663=""),שבוע_בדילוג[[#This Row],[CycleNumber]],"")</f>
        <v/>
      </c>
      <c r="AG664" s="1" t="str">
        <f>IF(B665=1,"",IF(שבוע_בדילוג[[#This Row],[הווסת פעיל?]]=1,IF(שבוע_בדילוג[[#This Row],[וסת קבוע אחרון]]=F665,1,0),""))</f>
        <v/>
      </c>
      <c r="AH664" s="1" t="str">
        <f>IF(B665=1,"",IF(שבוע_בדילוג[[#This Row],[הווסת פעיל?]]=1,IF(OR(שבוע_בדילוג[[#This Row],[וסת קבוע אחרון]]=F665,F665=שבוע_בדילוג[[#This Row],[LengthofCycle]]),1,0),""))</f>
        <v/>
      </c>
      <c r="AI664" s="1" t="str">
        <f>IF(B665=1,"",IF(שבוע_בדילוג[[#This Row],[הווסת פעיל?]]=1,IF(OR(שבוע_בדילוג[[#This Row],[וסת קבוע אחרון]]=F665,F665=שבוע_בדילוג[[#This Row],[LengthofCycle]],AND(שבוע_בדילוג[[#This Row],[LengthofCycle]]&lt;&gt;שבוע_בדילוג[[#This Row],[וסת קבוע אחרון]],OR(F665=28,F665=29))),1,0),""))</f>
        <v/>
      </c>
      <c r="AJ664" s="1" t="str">
        <f>IF(AND(שבוע_בדילוג[[#This Row],[הווסת פעיל?]]=1,B665=1),1,"")</f>
        <v/>
      </c>
      <c r="AK664" s="4" t="str">
        <f>IF(AND(שבוע_בדילוג[[#This Row],[הווסת פעיל?]]&lt;&gt;1,B665&lt;&gt;1,B665&lt;&gt;""),IF(שבוע_בדילוג[[#This Row],[LengthofCycle]]=F665,1,0),"")</f>
        <v/>
      </c>
      <c r="AL664" s="4" t="str">
        <f>IF(AND(שבוע_בדילוג[[#This Row],[הווסת פעיל?]]&lt;&gt;1,B665&lt;&gt;1,B665&lt;&gt;""),IF(OR(שבוע_בדילוג[[#This Row],[LengthofCycle]]=F665,F665=29),1,0),"")</f>
        <v/>
      </c>
      <c r="AM664" s="4" t="str">
        <f>IF(AND(שבוע_בדילוג[[#This Row],[הווסת פעיל?]]&lt;&gt;1,B665&lt;&gt;1,B665&lt;&gt;""),IF(OR(שבוע_בדילוג[[#This Row],[LengthofCycle]]=F665,F665=29,F665=28),1,0),"")</f>
        <v/>
      </c>
    </row>
    <row r="665" spans="1:39" x14ac:dyDescent="0.25">
      <c r="A665" s="1" t="s">
        <v>112</v>
      </c>
      <c r="B665" s="1">
        <v>1</v>
      </c>
      <c r="C665" s="1">
        <v>1</v>
      </c>
      <c r="D665" s="1">
        <v>1</v>
      </c>
      <c r="E665" s="1">
        <v>0</v>
      </c>
      <c r="F665" s="1">
        <v>38</v>
      </c>
      <c r="H665" s="1">
        <f>שבוע_בדילוג[[#This Row],[LengthofCycle]]+1</f>
        <v>39</v>
      </c>
      <c r="I665" s="1" t="str">
        <f>IF(IFERROR(LOOKUP(שבוע_בדילוג[[#This Row],[ClientID]],קביעויות[השבוע בדילוג]),FALSE)=שבוע_בדילוג[[#This Row],[ClientID]],1,"")</f>
        <v/>
      </c>
      <c r="J665" s="1" t="str">
        <f>IF(AND(שבוע_בדילוג[[#This Row],[CycleNumber]]&gt;1,OR(B666="",שבוע_בדילוג[[#This Row],[CycleNumber]]&gt;B664)),IF(OR(AND(שבוע_בדילוג[[#This Row],[LengthofCycle]]=29,F664=29),AND(שבוע_בדילוג[[#This Row],[LengthofCycle]]=36,F664=36)),1,""),"")</f>
        <v/>
      </c>
      <c r="K665" s="1" t="str">
        <f>IF(AND(שבוע_בדילוג[[#This Row],[וסת השבוע]]=1,J664=1,שבוע_בדילוג[[#This Row],[CycleNumber]]&gt;B664),1,"")</f>
        <v/>
      </c>
      <c r="L665" s="1" t="str">
        <f>IF(שבוע_בדילוג[[#This Row],[CycleNumber]]=1,"",IF(שבוע_בדילוג[[#This Row],[וסת השבוע]]=1,0,IF(L664="","",IF(L664=0,IF(שבוע_בדילוג[[#This Row],[LengthofCycle]]=29,0,1),IF(L664=1,IF(שבוע_בדילוג[[#This Row],[LengthofCycle]]+F664=29*2,0,2),IF(L664=2,IF(שבוע_בדילוג[[#This Row],[LengthofCycle]]+F664+F663=29*3,0,3),""))))))</f>
        <v/>
      </c>
      <c r="M665" s="1" t="str">
        <f>IF(שבוע_בדילוג[[#This Row],[וסת השבוע]]=1,IF(שבוע_בדילוג[[#This Row],[וסת השבוע וההפלגה ביחד]]=1,M664+1,0),IF(AND(שבוע_בדילוג[[#This Row],[CycleNumber]]&gt;B664,שבוע_בדילוג[[#This Row],[CycleNumber]]&gt;1),IF(שבוע_בדילוג[[#This Row],[וסת השבוע פעיל?]]&lt;&gt;"",M664+1,""),""))</f>
        <v/>
      </c>
      <c r="N665" s="1" t="str">
        <f>IF(שבוע_בדילוג[[#This Row],[וסת השבוע פעיל?2]]="","",IF(AND(שבוע_בדילוג[[#This Row],[וסת השבוע פעיל?]]&lt;&gt;"",שבוע_בדילוג[[#This Row],[CycleNumber]]&lt;B666,B666&lt;&gt;"",שבוע_בדילוג[[#This Row],[וסת השבוע פעיל?]]&lt;3),IF(L666=0,IF(AND(שבוע_בדילוג[[#This Row],[וסת השבוע פעיל?]]&gt;0,J666=1),0,1),0),""))</f>
        <v/>
      </c>
      <c r="O665" s="1" t="str">
        <f t="shared" si="64"/>
        <v/>
      </c>
      <c r="P665" s="1" t="str">
        <f>IF(AND(שבוע_בדילוג[[#This Row],[חיזוי - שבוע]]=1,K666=1),1,"")</f>
        <v/>
      </c>
      <c r="Q665" s="1" t="str">
        <f>IF(AND(שבוע_בדילוג[[#This Row],[וסת השבוע פעיל?]]&lt;3,OR(שבוע_בדילוג[[#This Row],[CycleNumber]]&gt;B666,B666="")),1,"")</f>
        <v/>
      </c>
      <c r="R665" s="1" t="str">
        <f>IF(AND(שבוע_בדילוג[[#This Row],[חיזוי - שבוע]]&lt;&gt;"",שבוע_בדילוג[[#This Row],[וסת השבוע פעיל?2]]=""),1,"")</f>
        <v/>
      </c>
      <c r="S665" s="1" t="str">
        <f>IF(שבוע_בדילוג[[#This Row],[האישה קבעה וסת שבוע בדילוג?]]=1,IF(שבוע_בדילוג[[#This Row],[וסת השבוע פעיל?]]&lt;3,1,0),"")</f>
        <v/>
      </c>
      <c r="T6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5" s="1" t="str">
        <f t="shared" si="65"/>
        <v/>
      </c>
      <c r="V665" s="1" t="str">
        <f t="shared" si="66"/>
        <v/>
      </c>
      <c r="W665" s="1" t="str">
        <f t="shared" si="67"/>
        <v/>
      </c>
      <c r="X665" s="1" t="str">
        <f>IF(שבוע_בדילוג[[#This Row],[3 הפלגות זהות]]="","",IF(שבוע_בדילוג[[#This Row],[3 הפלגות זהות]]=1,שבוע_בדילוג[[#This Row],[LengthofCycle]],X664))</f>
        <v/>
      </c>
      <c r="Z665" s="1" t="str">
        <f>IF(OR(שבוע_בדילוג[[#This Row],[הווסת פעיל?]]=0,שבוע_בדילוג[[#This Row],[הווסת פעיל?]]=""),"",SUM(Z664,שבוע_בדילוג[[#This Row],[הווסת פעיל?]]))</f>
        <v/>
      </c>
      <c r="AA665" s="1" t="str">
        <f>IF(AND(שבוע_בדילוג[[#This Row],[כמה מחזורים עד עקירה]]&lt;&gt;"",Z666=""),שבוע_בדילוג[[#This Row],[כמה מחזורים עד עקירה]],"")</f>
        <v/>
      </c>
      <c r="AB665" s="1" t="str">
        <f>IF(AND(שבוע_בדילוג[[#This Row],[הווסת פעיל?]]=1,שבוע_בדילוג[[#This Row],[וסת קבוע אחרון]]&lt;&gt;X664),שבוע_בדילוג[[#This Row],[וסת קבוע אחרון]],"")</f>
        <v/>
      </c>
      <c r="AC665" s="1" t="str">
        <f>IF(AND(שבוע_בדילוג[[#This Row],[הווסת פעיל?]]=1,Y664=0,שבוע_בדילוג[[#This Row],[וסת קבוע אחרון]]=X664),שבוע_בדילוג[[#This Row],[וסת קבוע אחרון]],"")</f>
        <v/>
      </c>
      <c r="AD665" s="1" t="str">
        <f>IF(AND(שבוע_בדילוג[[#This Row],[הווסת פעיל?]]=1,Y664=0,שבוע_בדילוג[[#This Row],[וסת קבוע אחרון]]&lt;&gt;X664),1,"")</f>
        <v/>
      </c>
      <c r="AE665" s="1" t="str">
        <f>IF(AND(שבוע_בדילוג[[#This Row],[הווסת פעיל?]]&lt;&gt;"",B666=1),שבוע_בדילוג[[#This Row],[CycleNumber]],"")</f>
        <v/>
      </c>
      <c r="AF665" s="1" t="str">
        <f>IF(AND(שבוע_בדילוג[[#This Row],[הווסת פעיל?]]&lt;&gt;"",Y664=""),שבוע_בדילוג[[#This Row],[CycleNumber]],"")</f>
        <v/>
      </c>
      <c r="AG665" s="1" t="str">
        <f>IF(B666=1,"",IF(שבוע_בדילוג[[#This Row],[הווסת פעיל?]]=1,IF(שבוע_בדילוג[[#This Row],[וסת קבוע אחרון]]=F666,1,0),""))</f>
        <v/>
      </c>
      <c r="AH665" s="1" t="str">
        <f>IF(B666=1,"",IF(שבוע_בדילוג[[#This Row],[הווסת פעיל?]]=1,IF(OR(שבוע_בדילוג[[#This Row],[וסת קבוע אחרון]]=F666,F666=שבוע_בדילוג[[#This Row],[LengthofCycle]]),1,0),""))</f>
        <v/>
      </c>
      <c r="AI665" s="1" t="str">
        <f>IF(B666=1,"",IF(שבוע_בדילוג[[#This Row],[הווסת פעיל?]]=1,IF(OR(שבוע_בדילוג[[#This Row],[וסת קבוע אחרון]]=F666,F666=שבוע_בדילוג[[#This Row],[LengthofCycle]],AND(שבוע_בדילוג[[#This Row],[LengthofCycle]]&lt;&gt;שבוע_בדילוג[[#This Row],[וסת קבוע אחרון]],OR(F666=28,F666=29))),1,0),""))</f>
        <v/>
      </c>
      <c r="AJ665" s="1" t="str">
        <f>IF(AND(שבוע_בדילוג[[#This Row],[הווסת פעיל?]]=1,B666=1),1,"")</f>
        <v/>
      </c>
      <c r="AK665" s="4">
        <f>IF(AND(שבוע_בדילוג[[#This Row],[הווסת פעיל?]]&lt;&gt;1,B666&lt;&gt;1,B666&lt;&gt;""),IF(שבוע_בדילוג[[#This Row],[LengthofCycle]]=F666,1,0),"")</f>
        <v>1</v>
      </c>
      <c r="AL665" s="4">
        <f>IF(AND(שבוע_בדילוג[[#This Row],[הווסת פעיל?]]&lt;&gt;1,B666&lt;&gt;1,B666&lt;&gt;""),IF(OR(שבוע_בדילוג[[#This Row],[LengthofCycle]]=F666,F666=29),1,0),"")</f>
        <v>1</v>
      </c>
      <c r="AM665" s="4">
        <f>IF(AND(שבוע_בדילוג[[#This Row],[הווסת פעיל?]]&lt;&gt;1,B666&lt;&gt;1,B666&lt;&gt;""),IF(OR(שבוע_בדילוג[[#This Row],[LengthofCycle]]=F666,F666=29,F666=28),1,0),"")</f>
        <v>1</v>
      </c>
    </row>
    <row r="666" spans="1:39" x14ac:dyDescent="0.25">
      <c r="A666" s="1" t="s">
        <v>112</v>
      </c>
      <c r="B666" s="1">
        <v>2</v>
      </c>
      <c r="C666" s="1">
        <v>1</v>
      </c>
      <c r="D666" s="1">
        <v>1</v>
      </c>
      <c r="E666" s="1">
        <v>0</v>
      </c>
      <c r="F666" s="1">
        <v>38</v>
      </c>
      <c r="H666" s="1">
        <f>שבוע_בדילוג[[#This Row],[LengthofCycle]]+1</f>
        <v>39</v>
      </c>
      <c r="I666" s="1" t="str">
        <f>IF(IFERROR(LOOKUP(שבוע_בדילוג[[#This Row],[ClientID]],קביעויות[השבוע בדילוג]),FALSE)=שבוע_בדילוג[[#This Row],[ClientID]],1,"")</f>
        <v/>
      </c>
      <c r="J666" s="1" t="str">
        <f>IF(AND(שבוע_בדילוג[[#This Row],[CycleNumber]]&gt;1,OR(B667="",שבוע_בדילוג[[#This Row],[CycleNumber]]&gt;B665)),IF(OR(AND(שבוע_בדילוג[[#This Row],[LengthofCycle]]=29,F665=29),AND(שבוע_בדילוג[[#This Row],[LengthofCycle]]=36,F665=36)),1,""),"")</f>
        <v/>
      </c>
      <c r="K666" s="1" t="str">
        <f>IF(AND(שבוע_בדילוג[[#This Row],[וסת השבוע]]=1,J665=1,שבוע_בדילוג[[#This Row],[CycleNumber]]&gt;B665),1,"")</f>
        <v/>
      </c>
      <c r="L666" s="1" t="str">
        <f>IF(שבוע_בדילוג[[#This Row],[CycleNumber]]=1,"",IF(שבוע_בדילוג[[#This Row],[וסת השבוע]]=1,0,IF(L665="","",IF(L665=0,IF(שבוע_בדילוג[[#This Row],[LengthofCycle]]=29,0,1),IF(L665=1,IF(שבוע_בדילוג[[#This Row],[LengthofCycle]]+F665=29*2,0,2),IF(L665=2,IF(שבוע_בדילוג[[#This Row],[LengthofCycle]]+F665+F664=29*3,0,3),""))))))</f>
        <v/>
      </c>
      <c r="M666" s="1" t="str">
        <f>IF(שבוע_בדילוג[[#This Row],[וסת השבוע]]=1,IF(שבוע_בדילוג[[#This Row],[וסת השבוע וההפלגה ביחד]]=1,M665+1,0),IF(AND(שבוע_בדילוג[[#This Row],[CycleNumber]]&gt;B665,שבוע_בדילוג[[#This Row],[CycleNumber]]&gt;1),IF(שבוע_בדילוג[[#This Row],[וסת השבוע פעיל?]]&lt;&gt;"",M665+1,""),""))</f>
        <v/>
      </c>
      <c r="N666" s="1" t="str">
        <f>IF(שבוע_בדילוג[[#This Row],[וסת השבוע פעיל?2]]="","",IF(AND(שבוע_בדילוג[[#This Row],[וסת השבוע פעיל?]]&lt;&gt;"",שבוע_בדילוג[[#This Row],[CycleNumber]]&lt;B667,B667&lt;&gt;"",שבוע_בדילוג[[#This Row],[וסת השבוע פעיל?]]&lt;3),IF(L667=0,IF(AND(שבוע_בדילוג[[#This Row],[וסת השבוע פעיל?]]&gt;0,J667=1),0,1),0),""))</f>
        <v/>
      </c>
      <c r="O666" s="1" t="str">
        <f t="shared" si="64"/>
        <v/>
      </c>
      <c r="P666" s="1" t="str">
        <f>IF(AND(שבוע_בדילוג[[#This Row],[חיזוי - שבוע]]=1,K667=1),1,"")</f>
        <v/>
      </c>
      <c r="Q666" s="1" t="str">
        <f>IF(AND(שבוע_בדילוג[[#This Row],[וסת השבוע פעיל?]]&lt;3,OR(שבוע_בדילוג[[#This Row],[CycleNumber]]&gt;B667,B667="")),1,"")</f>
        <v/>
      </c>
      <c r="R666" s="1" t="str">
        <f>IF(AND(שבוע_בדילוג[[#This Row],[חיזוי - שבוע]]&lt;&gt;"",שבוע_בדילוג[[#This Row],[וסת השבוע פעיל?2]]=""),1,"")</f>
        <v/>
      </c>
      <c r="S666" s="1" t="str">
        <f>IF(שבוע_בדילוג[[#This Row],[האישה קבעה וסת שבוע בדילוג?]]=1,IF(שבוע_בדילוג[[#This Row],[וסת השבוע פעיל?]]&lt;3,1,0),"")</f>
        <v/>
      </c>
      <c r="T6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6" s="1" t="str">
        <f t="shared" si="65"/>
        <v/>
      </c>
      <c r="V666" s="1" t="str">
        <f t="shared" si="66"/>
        <v/>
      </c>
      <c r="W666" s="1" t="str">
        <f t="shared" si="67"/>
        <v/>
      </c>
      <c r="X666" s="1" t="str">
        <f>IF(שבוע_בדילוג[[#This Row],[3 הפלגות זהות]]="","",IF(שבוע_בדילוג[[#This Row],[3 הפלגות זהות]]=1,שבוע_בדילוג[[#This Row],[LengthofCycle]],X665))</f>
        <v/>
      </c>
      <c r="Z666" s="1" t="str">
        <f>IF(OR(שבוע_בדילוג[[#This Row],[הווסת פעיל?]]=0,שבוע_בדילוג[[#This Row],[הווסת פעיל?]]=""),"",SUM(Z665,שבוע_בדילוג[[#This Row],[הווסת פעיל?]]))</f>
        <v/>
      </c>
      <c r="AA666" s="1" t="str">
        <f>IF(AND(שבוע_בדילוג[[#This Row],[כמה מחזורים עד עקירה]]&lt;&gt;"",Z667=""),שבוע_בדילוג[[#This Row],[כמה מחזורים עד עקירה]],"")</f>
        <v/>
      </c>
      <c r="AB666" s="1" t="str">
        <f>IF(AND(שבוע_בדילוג[[#This Row],[הווסת פעיל?]]=1,שבוע_בדילוג[[#This Row],[וסת קבוע אחרון]]&lt;&gt;X665),שבוע_בדילוג[[#This Row],[וסת קבוע אחרון]],"")</f>
        <v/>
      </c>
      <c r="AC666" s="1" t="str">
        <f>IF(AND(שבוע_בדילוג[[#This Row],[הווסת פעיל?]]=1,Y665=0,שבוע_בדילוג[[#This Row],[וסת קבוע אחרון]]=X665),שבוע_בדילוג[[#This Row],[וסת קבוע אחרון]],"")</f>
        <v/>
      </c>
      <c r="AD666" s="1" t="str">
        <f>IF(AND(שבוע_בדילוג[[#This Row],[הווסת פעיל?]]=1,Y665=0,שבוע_בדילוג[[#This Row],[וסת קבוע אחרון]]&lt;&gt;X665),1,"")</f>
        <v/>
      </c>
      <c r="AE666" s="1" t="str">
        <f>IF(AND(שבוע_בדילוג[[#This Row],[הווסת פעיל?]]&lt;&gt;"",B667=1),שבוע_בדילוג[[#This Row],[CycleNumber]],"")</f>
        <v/>
      </c>
      <c r="AF666" s="1" t="str">
        <f>IF(AND(שבוע_בדילוג[[#This Row],[הווסת פעיל?]]&lt;&gt;"",Y665=""),שבוע_בדילוג[[#This Row],[CycleNumber]],"")</f>
        <v/>
      </c>
      <c r="AG666" s="1" t="str">
        <f>IF(B667=1,"",IF(שבוע_בדילוג[[#This Row],[הווסת פעיל?]]=1,IF(שבוע_בדילוג[[#This Row],[וסת קבוע אחרון]]=F667,1,0),""))</f>
        <v/>
      </c>
      <c r="AH666" s="1" t="str">
        <f>IF(B667=1,"",IF(שבוע_בדילוג[[#This Row],[הווסת פעיל?]]=1,IF(OR(שבוע_בדילוג[[#This Row],[וסת קבוע אחרון]]=F667,F667=שבוע_בדילוג[[#This Row],[LengthofCycle]]),1,0),""))</f>
        <v/>
      </c>
      <c r="AI666" s="1" t="str">
        <f>IF(B667=1,"",IF(שבוע_בדילוג[[#This Row],[הווסת פעיל?]]=1,IF(OR(שבוע_בדילוג[[#This Row],[וסת קבוע אחרון]]=F667,F667=שבוע_בדילוג[[#This Row],[LengthofCycle]],AND(שבוע_בדילוג[[#This Row],[LengthofCycle]]&lt;&gt;שבוע_בדילוג[[#This Row],[וסת קבוע אחרון]],OR(F667=28,F667=29))),1,0),""))</f>
        <v/>
      </c>
      <c r="AJ666" s="1" t="str">
        <f>IF(AND(שבוע_בדילוג[[#This Row],[הווסת פעיל?]]=1,B667=1),1,"")</f>
        <v/>
      </c>
      <c r="AK666" s="4">
        <f>IF(AND(שבוע_בדילוג[[#This Row],[הווסת פעיל?]]&lt;&gt;1,B667&lt;&gt;1,B667&lt;&gt;""),IF(שבוע_בדילוג[[#This Row],[LengthofCycle]]=F667,1,0),"")</f>
        <v>0</v>
      </c>
      <c r="AL666" s="4">
        <f>IF(AND(שבוע_בדילוג[[#This Row],[הווסת פעיל?]]&lt;&gt;1,B667&lt;&gt;1,B667&lt;&gt;""),IF(OR(שבוע_בדילוג[[#This Row],[LengthofCycle]]=F667,F667=29),1,0),"")</f>
        <v>0</v>
      </c>
      <c r="AM666" s="4">
        <f>IF(AND(שבוע_בדילוג[[#This Row],[הווסת פעיל?]]&lt;&gt;1,B667&lt;&gt;1,B667&lt;&gt;""),IF(OR(שבוע_בדילוג[[#This Row],[LengthofCycle]]=F667,F667=29,F667=28),1,0),"")</f>
        <v>0</v>
      </c>
    </row>
    <row r="667" spans="1:39" x14ac:dyDescent="0.25">
      <c r="A667" s="1" t="s">
        <v>112</v>
      </c>
      <c r="B667" s="1">
        <v>3</v>
      </c>
      <c r="C667" s="1">
        <v>1</v>
      </c>
      <c r="D667" s="1">
        <v>1</v>
      </c>
      <c r="E667" s="1">
        <v>0</v>
      </c>
      <c r="F667" s="1">
        <v>42</v>
      </c>
      <c r="H667" s="1">
        <f>שבוע_בדילוג[[#This Row],[LengthofCycle]]+1</f>
        <v>43</v>
      </c>
      <c r="I667" s="1" t="str">
        <f>IF(IFERROR(LOOKUP(שבוע_בדילוג[[#This Row],[ClientID]],קביעויות[השבוע בדילוג]),FALSE)=שבוע_בדילוג[[#This Row],[ClientID]],1,"")</f>
        <v/>
      </c>
      <c r="J667" s="1" t="str">
        <f>IF(AND(שבוע_בדילוג[[#This Row],[CycleNumber]]&gt;1,OR(B668="",שבוע_בדילוג[[#This Row],[CycleNumber]]&gt;B666)),IF(OR(AND(שבוע_בדילוג[[#This Row],[LengthofCycle]]=29,F666=29),AND(שבוע_בדילוג[[#This Row],[LengthofCycle]]=36,F666=36)),1,""),"")</f>
        <v/>
      </c>
      <c r="K667" s="1" t="str">
        <f>IF(AND(שבוע_בדילוג[[#This Row],[וסת השבוע]]=1,J666=1,שבוע_בדילוג[[#This Row],[CycleNumber]]&gt;B666),1,"")</f>
        <v/>
      </c>
      <c r="L667" s="1" t="str">
        <f>IF(שבוע_בדילוג[[#This Row],[CycleNumber]]=1,"",IF(שבוע_בדילוג[[#This Row],[וסת השבוע]]=1,0,IF(L666="","",IF(L666=0,IF(שבוע_בדילוג[[#This Row],[LengthofCycle]]=29,0,1),IF(L666=1,IF(שבוע_בדילוג[[#This Row],[LengthofCycle]]+F666=29*2,0,2),IF(L666=2,IF(שבוע_בדילוג[[#This Row],[LengthofCycle]]+F666+F665=29*3,0,3),""))))))</f>
        <v/>
      </c>
      <c r="M667" s="1" t="str">
        <f>IF(שבוע_בדילוג[[#This Row],[וסת השבוע]]=1,IF(שבוע_בדילוג[[#This Row],[וסת השבוע וההפלגה ביחד]]=1,M666+1,0),IF(AND(שבוע_בדילוג[[#This Row],[CycleNumber]]&gt;B666,שבוע_בדילוג[[#This Row],[CycleNumber]]&gt;1),IF(שבוע_בדילוג[[#This Row],[וסת השבוע פעיל?]]&lt;&gt;"",M666+1,""),""))</f>
        <v/>
      </c>
      <c r="N667" s="1" t="str">
        <f>IF(שבוע_בדילוג[[#This Row],[וסת השבוע פעיל?2]]="","",IF(AND(שבוע_בדילוג[[#This Row],[וסת השבוע פעיל?]]&lt;&gt;"",שבוע_בדילוג[[#This Row],[CycleNumber]]&lt;B668,B668&lt;&gt;"",שבוע_בדילוג[[#This Row],[וסת השבוע פעיל?]]&lt;3),IF(L668=0,IF(AND(שבוע_בדילוג[[#This Row],[וסת השבוע פעיל?]]&gt;0,J668=1),0,1),0),""))</f>
        <v/>
      </c>
      <c r="O667" s="1" t="str">
        <f t="shared" si="64"/>
        <v/>
      </c>
      <c r="P667" s="1" t="str">
        <f>IF(AND(שבוע_בדילוג[[#This Row],[חיזוי - שבוע]]=1,K668=1),1,"")</f>
        <v/>
      </c>
      <c r="Q667" s="1" t="str">
        <f>IF(AND(שבוע_בדילוג[[#This Row],[וסת השבוע פעיל?]]&lt;3,OR(שבוע_בדילוג[[#This Row],[CycleNumber]]&gt;B668,B668="")),1,"")</f>
        <v/>
      </c>
      <c r="R667" s="1" t="str">
        <f>IF(AND(שבוע_בדילוג[[#This Row],[חיזוי - שבוע]]&lt;&gt;"",שבוע_בדילוג[[#This Row],[וסת השבוע פעיל?2]]=""),1,"")</f>
        <v/>
      </c>
      <c r="S667" s="1" t="str">
        <f>IF(שבוע_בדילוג[[#This Row],[האישה קבעה וסת שבוע בדילוג?]]=1,IF(שבוע_בדילוג[[#This Row],[וסת השבוע פעיל?]]&lt;3,1,0),"")</f>
        <v/>
      </c>
      <c r="T6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7" s="1">
        <f t="shared" si="65"/>
        <v>0</v>
      </c>
      <c r="V667" s="1" t="str">
        <f t="shared" si="66"/>
        <v/>
      </c>
      <c r="W667" s="1" t="str">
        <f t="shared" si="67"/>
        <v/>
      </c>
      <c r="X667" s="1" t="str">
        <f>IF(שבוע_בדילוג[[#This Row],[3 הפלגות זהות]]="","",IF(שבוע_בדילוג[[#This Row],[3 הפלגות זהות]]=1,שבוע_בדילוג[[#This Row],[LengthofCycle]],X666))</f>
        <v/>
      </c>
      <c r="Z667" s="1" t="str">
        <f>IF(OR(שבוע_בדילוג[[#This Row],[הווסת פעיל?]]=0,שבוע_בדילוג[[#This Row],[הווסת פעיל?]]=""),"",SUM(Z666,שבוע_בדילוג[[#This Row],[הווסת פעיל?]]))</f>
        <v/>
      </c>
      <c r="AA667" s="1" t="str">
        <f>IF(AND(שבוע_בדילוג[[#This Row],[כמה מחזורים עד עקירה]]&lt;&gt;"",Z668=""),שבוע_בדילוג[[#This Row],[כמה מחזורים עד עקירה]],"")</f>
        <v/>
      </c>
      <c r="AB667" s="1" t="str">
        <f>IF(AND(שבוע_בדילוג[[#This Row],[הווסת פעיל?]]=1,שבוע_בדילוג[[#This Row],[וסת קבוע אחרון]]&lt;&gt;X666),שבוע_בדילוג[[#This Row],[וסת קבוע אחרון]],"")</f>
        <v/>
      </c>
      <c r="AC667" s="1" t="str">
        <f>IF(AND(שבוע_בדילוג[[#This Row],[הווסת פעיל?]]=1,Y666=0,שבוע_בדילוג[[#This Row],[וסת קבוע אחרון]]=X666),שבוע_בדילוג[[#This Row],[וסת קבוע אחרון]],"")</f>
        <v/>
      </c>
      <c r="AD667" s="1" t="str">
        <f>IF(AND(שבוע_בדילוג[[#This Row],[הווסת פעיל?]]=1,Y666=0,שבוע_בדילוג[[#This Row],[וסת קבוע אחרון]]&lt;&gt;X666),1,"")</f>
        <v/>
      </c>
      <c r="AE667" s="1" t="str">
        <f>IF(AND(שבוע_בדילוג[[#This Row],[הווסת פעיל?]]&lt;&gt;"",B668=1),שבוע_בדילוג[[#This Row],[CycleNumber]],"")</f>
        <v/>
      </c>
      <c r="AF667" s="1" t="str">
        <f>IF(AND(שבוע_בדילוג[[#This Row],[הווסת פעיל?]]&lt;&gt;"",Y666=""),שבוע_בדילוג[[#This Row],[CycleNumber]],"")</f>
        <v/>
      </c>
      <c r="AG667" s="1" t="str">
        <f>IF(B668=1,"",IF(שבוע_בדילוג[[#This Row],[הווסת פעיל?]]=1,IF(שבוע_בדילוג[[#This Row],[וסת קבוע אחרון]]=F668,1,0),""))</f>
        <v/>
      </c>
      <c r="AH667" s="1" t="str">
        <f>IF(B668=1,"",IF(שבוע_בדילוג[[#This Row],[הווסת פעיל?]]=1,IF(OR(שבוע_בדילוג[[#This Row],[וסת קבוע אחרון]]=F668,F668=שבוע_בדילוג[[#This Row],[LengthofCycle]]),1,0),""))</f>
        <v/>
      </c>
      <c r="AI667" s="1" t="str">
        <f>IF(B668=1,"",IF(שבוע_בדילוג[[#This Row],[הווסת פעיל?]]=1,IF(OR(שבוע_בדילוג[[#This Row],[וסת קבוע אחרון]]=F668,F668=שבוע_בדילוג[[#This Row],[LengthofCycle]],AND(שבוע_בדילוג[[#This Row],[LengthofCycle]]&lt;&gt;שבוע_בדילוג[[#This Row],[וסת קבוע אחרון]],OR(F668=28,F668=29))),1,0),""))</f>
        <v/>
      </c>
      <c r="AJ667" s="1" t="str">
        <f>IF(AND(שבוע_בדילוג[[#This Row],[הווסת פעיל?]]=1,B668=1),1,"")</f>
        <v/>
      </c>
      <c r="AK667" s="4">
        <f>IF(AND(שבוע_בדילוג[[#This Row],[הווסת פעיל?]]&lt;&gt;1,B668&lt;&gt;1,B668&lt;&gt;""),IF(שבוע_בדילוג[[#This Row],[LengthofCycle]]=F668,1,0),"")</f>
        <v>0</v>
      </c>
      <c r="AL667" s="4">
        <f>IF(AND(שבוע_בדילוג[[#This Row],[הווסת פעיל?]]&lt;&gt;1,B668&lt;&gt;1,B668&lt;&gt;""),IF(OR(שבוע_בדילוג[[#This Row],[LengthofCycle]]=F668,F668=29),1,0),"")</f>
        <v>0</v>
      </c>
      <c r="AM667" s="4">
        <f>IF(AND(שבוע_בדילוג[[#This Row],[הווסת פעיל?]]&lt;&gt;1,B668&lt;&gt;1,B668&lt;&gt;""),IF(OR(שבוע_בדילוג[[#This Row],[LengthofCycle]]=F668,F668=29,F668=28),1,0),"")</f>
        <v>0</v>
      </c>
    </row>
    <row r="668" spans="1:39" x14ac:dyDescent="0.25">
      <c r="A668" s="1" t="s">
        <v>112</v>
      </c>
      <c r="B668" s="1">
        <v>4</v>
      </c>
      <c r="C668" s="1">
        <v>1</v>
      </c>
      <c r="D668" s="1">
        <v>1</v>
      </c>
      <c r="E668" s="1">
        <v>0</v>
      </c>
      <c r="F668" s="1">
        <v>37</v>
      </c>
      <c r="H668" s="1">
        <f>שבוע_בדילוג[[#This Row],[LengthofCycle]]+1</f>
        <v>38</v>
      </c>
      <c r="I668" s="1" t="str">
        <f>IF(IFERROR(LOOKUP(שבוע_בדילוג[[#This Row],[ClientID]],קביעויות[השבוע בדילוג]),FALSE)=שבוע_בדילוג[[#This Row],[ClientID]],1,"")</f>
        <v/>
      </c>
      <c r="J668" s="1" t="str">
        <f>IF(AND(שבוע_בדילוג[[#This Row],[CycleNumber]]&gt;1,OR(B669="",שבוע_בדילוג[[#This Row],[CycleNumber]]&gt;B667)),IF(OR(AND(שבוע_בדילוג[[#This Row],[LengthofCycle]]=29,F667=29),AND(שבוע_בדילוג[[#This Row],[LengthofCycle]]=36,F667=36)),1,""),"")</f>
        <v/>
      </c>
      <c r="K668" s="1" t="str">
        <f>IF(AND(שבוע_בדילוג[[#This Row],[וסת השבוע]]=1,J667=1,שבוע_בדילוג[[#This Row],[CycleNumber]]&gt;B667),1,"")</f>
        <v/>
      </c>
      <c r="L668" s="1" t="str">
        <f>IF(שבוע_בדילוג[[#This Row],[CycleNumber]]=1,"",IF(שבוע_בדילוג[[#This Row],[וסת השבוע]]=1,0,IF(L667="","",IF(L667=0,IF(שבוע_בדילוג[[#This Row],[LengthofCycle]]=29,0,1),IF(L667=1,IF(שבוע_בדילוג[[#This Row],[LengthofCycle]]+F667=29*2,0,2),IF(L667=2,IF(שבוע_בדילוג[[#This Row],[LengthofCycle]]+F667+F666=29*3,0,3),""))))))</f>
        <v/>
      </c>
      <c r="M668" s="1" t="str">
        <f>IF(שבוע_בדילוג[[#This Row],[וסת השבוע]]=1,IF(שבוע_בדילוג[[#This Row],[וסת השבוע וההפלגה ביחד]]=1,M667+1,0),IF(AND(שבוע_בדילוג[[#This Row],[CycleNumber]]&gt;B667,שבוע_בדילוג[[#This Row],[CycleNumber]]&gt;1),IF(שבוע_בדילוג[[#This Row],[וסת השבוע פעיל?]]&lt;&gt;"",M667+1,""),""))</f>
        <v/>
      </c>
      <c r="N668" s="1" t="str">
        <f>IF(שבוע_בדילוג[[#This Row],[וסת השבוע פעיל?2]]="","",IF(AND(שבוע_בדילוג[[#This Row],[וסת השבוע פעיל?]]&lt;&gt;"",שבוע_בדילוג[[#This Row],[CycleNumber]]&lt;B669,B669&lt;&gt;"",שבוע_בדילוג[[#This Row],[וסת השבוע פעיל?]]&lt;3),IF(L669=0,IF(AND(שבוע_בדילוג[[#This Row],[וסת השבוע פעיל?]]&gt;0,J669=1),0,1),0),""))</f>
        <v/>
      </c>
      <c r="O668" s="1" t="str">
        <f t="shared" si="64"/>
        <v/>
      </c>
      <c r="P668" s="1" t="str">
        <f>IF(AND(שבוע_בדילוג[[#This Row],[חיזוי - שבוע]]=1,K669=1),1,"")</f>
        <v/>
      </c>
      <c r="Q668" s="1" t="str">
        <f>IF(AND(שבוע_בדילוג[[#This Row],[וסת השבוע פעיל?]]&lt;3,OR(שבוע_בדילוג[[#This Row],[CycleNumber]]&gt;B669,B669="")),1,"")</f>
        <v/>
      </c>
      <c r="R668" s="1" t="str">
        <f>IF(AND(שבוע_בדילוג[[#This Row],[חיזוי - שבוע]]&lt;&gt;"",שבוע_בדילוג[[#This Row],[וסת השבוע פעיל?2]]=""),1,"")</f>
        <v/>
      </c>
      <c r="S668" s="1" t="str">
        <f>IF(שבוע_בדילוג[[#This Row],[האישה קבעה וסת שבוע בדילוג?]]=1,IF(שבוע_בדילוג[[#This Row],[וסת השבוע פעיל?]]&lt;3,1,0),"")</f>
        <v/>
      </c>
      <c r="T6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8" s="1">
        <f t="shared" si="65"/>
        <v>0</v>
      </c>
      <c r="V668" s="1">
        <f t="shared" si="66"/>
        <v>0</v>
      </c>
      <c r="W668" s="1" t="str">
        <f t="shared" si="67"/>
        <v/>
      </c>
      <c r="X668" s="1" t="str">
        <f>IF(שבוע_בדילוג[[#This Row],[3 הפלגות זהות]]="","",IF(שבוע_בדילוג[[#This Row],[3 הפלגות זהות]]=1,שבוע_בדילוג[[#This Row],[LengthofCycle]],X667))</f>
        <v/>
      </c>
      <c r="Z668" s="1" t="str">
        <f>IF(OR(שבוע_בדילוג[[#This Row],[הווסת פעיל?]]=0,שבוע_בדילוג[[#This Row],[הווסת פעיל?]]=""),"",SUM(Z667,שבוע_בדילוג[[#This Row],[הווסת פעיל?]]))</f>
        <v/>
      </c>
      <c r="AA668" s="1" t="str">
        <f>IF(AND(שבוע_בדילוג[[#This Row],[כמה מחזורים עד עקירה]]&lt;&gt;"",Z669=""),שבוע_בדילוג[[#This Row],[כמה מחזורים עד עקירה]],"")</f>
        <v/>
      </c>
      <c r="AB668" s="1" t="str">
        <f>IF(AND(שבוע_בדילוג[[#This Row],[הווסת פעיל?]]=1,שבוע_בדילוג[[#This Row],[וסת קבוע אחרון]]&lt;&gt;X667),שבוע_בדילוג[[#This Row],[וסת קבוע אחרון]],"")</f>
        <v/>
      </c>
      <c r="AC668" s="1" t="str">
        <f>IF(AND(שבוע_בדילוג[[#This Row],[הווסת פעיל?]]=1,Y667=0,שבוע_בדילוג[[#This Row],[וסת קבוע אחרון]]=X667),שבוע_בדילוג[[#This Row],[וסת קבוע אחרון]],"")</f>
        <v/>
      </c>
      <c r="AD668" s="1" t="str">
        <f>IF(AND(שבוע_בדילוג[[#This Row],[הווסת פעיל?]]=1,Y667=0,שבוע_בדילוג[[#This Row],[וסת קבוע אחרון]]&lt;&gt;X667),1,"")</f>
        <v/>
      </c>
      <c r="AE668" s="1" t="str">
        <f>IF(AND(שבוע_בדילוג[[#This Row],[הווסת פעיל?]]&lt;&gt;"",B669=1),שבוע_בדילוג[[#This Row],[CycleNumber]],"")</f>
        <v/>
      </c>
      <c r="AF668" s="1" t="str">
        <f>IF(AND(שבוע_בדילוג[[#This Row],[הווסת פעיל?]]&lt;&gt;"",Y667=""),שבוע_בדילוג[[#This Row],[CycleNumber]],"")</f>
        <v/>
      </c>
      <c r="AG668" s="1" t="str">
        <f>IF(B669=1,"",IF(שבוע_בדילוג[[#This Row],[הווסת פעיל?]]=1,IF(שבוע_בדילוג[[#This Row],[וסת קבוע אחרון]]=F669,1,0),""))</f>
        <v/>
      </c>
      <c r="AH668" s="1" t="str">
        <f>IF(B669=1,"",IF(שבוע_בדילוג[[#This Row],[הווסת פעיל?]]=1,IF(OR(שבוע_בדילוג[[#This Row],[וסת קבוע אחרון]]=F669,F669=שבוע_בדילוג[[#This Row],[LengthofCycle]]),1,0),""))</f>
        <v/>
      </c>
      <c r="AI668" s="1" t="str">
        <f>IF(B669=1,"",IF(שבוע_בדילוג[[#This Row],[הווסת פעיל?]]=1,IF(OR(שבוע_בדילוג[[#This Row],[וסת קבוע אחרון]]=F669,F669=שבוע_בדילוג[[#This Row],[LengthofCycle]],AND(שבוע_בדילוג[[#This Row],[LengthofCycle]]&lt;&gt;שבוע_בדילוג[[#This Row],[וסת קבוע אחרון]],OR(F669=28,F669=29))),1,0),""))</f>
        <v/>
      </c>
      <c r="AJ668" s="1" t="str">
        <f>IF(AND(שבוע_בדילוג[[#This Row],[הווסת פעיל?]]=1,B669=1),1,"")</f>
        <v/>
      </c>
      <c r="AK668" s="4">
        <f>IF(AND(שבוע_בדילוג[[#This Row],[הווסת פעיל?]]&lt;&gt;1,B669&lt;&gt;1,B669&lt;&gt;""),IF(שבוע_בדילוג[[#This Row],[LengthofCycle]]=F669,1,0),"")</f>
        <v>0</v>
      </c>
      <c r="AL668" s="4">
        <f>IF(AND(שבוע_בדילוג[[#This Row],[הווסת פעיל?]]&lt;&gt;1,B669&lt;&gt;1,B669&lt;&gt;""),IF(OR(שבוע_בדילוג[[#This Row],[LengthofCycle]]=F669,F669=29),1,0),"")</f>
        <v>0</v>
      </c>
      <c r="AM668" s="4">
        <f>IF(AND(שבוע_בדילוג[[#This Row],[הווסת פעיל?]]&lt;&gt;1,B669&lt;&gt;1,B669&lt;&gt;""),IF(OR(שבוע_בדילוג[[#This Row],[LengthofCycle]]=F669,F669=29,F669=28),1,0),"")</f>
        <v>0</v>
      </c>
    </row>
    <row r="669" spans="1:39" x14ac:dyDescent="0.25">
      <c r="A669" s="1" t="s">
        <v>112</v>
      </c>
      <c r="B669" s="1">
        <v>5</v>
      </c>
      <c r="C669" s="1">
        <v>1</v>
      </c>
      <c r="D669" s="1">
        <v>1</v>
      </c>
      <c r="E669" s="1">
        <v>0</v>
      </c>
      <c r="F669" s="1">
        <v>30</v>
      </c>
      <c r="H669" s="1">
        <f>שבוע_בדילוג[[#This Row],[LengthofCycle]]+1</f>
        <v>31</v>
      </c>
      <c r="I669" s="1" t="str">
        <f>IF(IFERROR(LOOKUP(שבוע_בדילוג[[#This Row],[ClientID]],קביעויות[השבוע בדילוג]),FALSE)=שבוע_בדילוג[[#This Row],[ClientID]],1,"")</f>
        <v/>
      </c>
      <c r="J669" s="1" t="str">
        <f>IF(AND(שבוע_בדילוג[[#This Row],[CycleNumber]]&gt;1,OR(B670="",שבוע_בדילוג[[#This Row],[CycleNumber]]&gt;B668)),IF(OR(AND(שבוע_בדילוג[[#This Row],[LengthofCycle]]=29,F668=29),AND(שבוע_בדילוג[[#This Row],[LengthofCycle]]=36,F668=36)),1,""),"")</f>
        <v/>
      </c>
      <c r="K669" s="1" t="str">
        <f>IF(AND(שבוע_בדילוג[[#This Row],[וסת השבוע]]=1,J668=1,שבוע_בדילוג[[#This Row],[CycleNumber]]&gt;B668),1,"")</f>
        <v/>
      </c>
      <c r="L669" s="1" t="str">
        <f>IF(שבוע_בדילוג[[#This Row],[CycleNumber]]=1,"",IF(שבוע_בדילוג[[#This Row],[וסת השבוע]]=1,0,IF(L668="","",IF(L668=0,IF(שבוע_בדילוג[[#This Row],[LengthofCycle]]=29,0,1),IF(L668=1,IF(שבוע_בדילוג[[#This Row],[LengthofCycle]]+F668=29*2,0,2),IF(L668=2,IF(שבוע_בדילוג[[#This Row],[LengthofCycle]]+F668+F667=29*3,0,3),""))))))</f>
        <v/>
      </c>
      <c r="M669" s="1" t="str">
        <f>IF(שבוע_בדילוג[[#This Row],[וסת השבוע]]=1,IF(שבוע_בדילוג[[#This Row],[וסת השבוע וההפלגה ביחד]]=1,M668+1,0),IF(AND(שבוע_בדילוג[[#This Row],[CycleNumber]]&gt;B668,שבוע_בדילוג[[#This Row],[CycleNumber]]&gt;1),IF(שבוע_בדילוג[[#This Row],[וסת השבוע פעיל?]]&lt;&gt;"",M668+1,""),""))</f>
        <v/>
      </c>
      <c r="N669" s="1" t="str">
        <f>IF(שבוע_בדילוג[[#This Row],[וסת השבוע פעיל?2]]="","",IF(AND(שבוע_בדילוג[[#This Row],[וסת השבוע פעיל?]]&lt;&gt;"",שבוע_בדילוג[[#This Row],[CycleNumber]]&lt;B670,B670&lt;&gt;"",שבוע_בדילוג[[#This Row],[וסת השבוע פעיל?]]&lt;3),IF(L670=0,IF(AND(שבוע_בדילוג[[#This Row],[וסת השבוע פעיל?]]&gt;0,J670=1),0,1),0),""))</f>
        <v/>
      </c>
      <c r="O669" s="1" t="str">
        <f t="shared" si="64"/>
        <v/>
      </c>
      <c r="P669" s="1" t="str">
        <f>IF(AND(שבוע_בדילוג[[#This Row],[חיזוי - שבוע]]=1,K670=1),1,"")</f>
        <v/>
      </c>
      <c r="Q669" s="1" t="str">
        <f>IF(AND(שבוע_בדילוג[[#This Row],[וסת השבוע פעיל?]]&lt;3,OR(שבוע_בדילוג[[#This Row],[CycleNumber]]&gt;B670,B670="")),1,"")</f>
        <v/>
      </c>
      <c r="R669" s="1" t="str">
        <f>IF(AND(שבוע_בדילוג[[#This Row],[חיזוי - שבוע]]&lt;&gt;"",שבוע_בדילוג[[#This Row],[וסת השבוע פעיל?2]]=""),1,"")</f>
        <v/>
      </c>
      <c r="S669" s="1" t="str">
        <f>IF(שבוע_בדילוג[[#This Row],[האישה קבעה וסת שבוע בדילוג?]]=1,IF(שבוע_בדילוג[[#This Row],[וסת השבוע פעיל?]]&lt;3,1,0),"")</f>
        <v/>
      </c>
      <c r="T6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69" s="1">
        <f t="shared" si="65"/>
        <v>0</v>
      </c>
      <c r="V669" s="1">
        <f t="shared" si="66"/>
        <v>0</v>
      </c>
      <c r="W669" s="1">
        <f t="shared" si="67"/>
        <v>0</v>
      </c>
      <c r="X669" s="1" t="str">
        <f>IF(שבוע_בדילוג[[#This Row],[3 הפלגות זהות]]="","",IF(שבוע_בדילוג[[#This Row],[3 הפלגות זהות]]=1,שבוע_בדילוג[[#This Row],[LengthofCycle]],X668))</f>
        <v/>
      </c>
      <c r="Z669" s="1" t="str">
        <f>IF(OR(שבוע_בדילוג[[#This Row],[הווסת פעיל?]]=0,שבוע_בדילוג[[#This Row],[הווסת פעיל?]]=""),"",SUM(Z668,שבוע_בדילוג[[#This Row],[הווסת פעיל?]]))</f>
        <v/>
      </c>
      <c r="AA669" s="1" t="str">
        <f>IF(AND(שבוע_בדילוג[[#This Row],[כמה מחזורים עד עקירה]]&lt;&gt;"",Z670=""),שבוע_בדילוג[[#This Row],[כמה מחזורים עד עקירה]],"")</f>
        <v/>
      </c>
      <c r="AB669" s="1" t="str">
        <f>IF(AND(שבוע_בדילוג[[#This Row],[הווסת פעיל?]]=1,שבוע_בדילוג[[#This Row],[וסת קבוע אחרון]]&lt;&gt;X668),שבוע_בדילוג[[#This Row],[וסת קבוע אחרון]],"")</f>
        <v/>
      </c>
      <c r="AC669" s="1" t="str">
        <f>IF(AND(שבוע_בדילוג[[#This Row],[הווסת פעיל?]]=1,Y668=0,שבוע_בדילוג[[#This Row],[וסת קבוע אחרון]]=X668),שבוע_בדילוג[[#This Row],[וסת קבוע אחרון]],"")</f>
        <v/>
      </c>
      <c r="AD669" s="1" t="str">
        <f>IF(AND(שבוע_בדילוג[[#This Row],[הווסת פעיל?]]=1,Y668=0,שבוע_בדילוג[[#This Row],[וסת קבוע אחרון]]&lt;&gt;X668),1,"")</f>
        <v/>
      </c>
      <c r="AE669" s="1" t="str">
        <f>IF(AND(שבוע_בדילוג[[#This Row],[הווסת פעיל?]]&lt;&gt;"",B670=1),שבוע_בדילוג[[#This Row],[CycleNumber]],"")</f>
        <v/>
      </c>
      <c r="AF669" s="1" t="str">
        <f>IF(AND(שבוע_בדילוג[[#This Row],[הווסת פעיל?]]&lt;&gt;"",Y668=""),שבוע_בדילוג[[#This Row],[CycleNumber]],"")</f>
        <v/>
      </c>
      <c r="AG669" s="1" t="str">
        <f>IF(B670=1,"",IF(שבוע_בדילוג[[#This Row],[הווסת פעיל?]]=1,IF(שבוע_בדילוג[[#This Row],[וסת קבוע אחרון]]=F670,1,0),""))</f>
        <v/>
      </c>
      <c r="AH669" s="1" t="str">
        <f>IF(B670=1,"",IF(שבוע_בדילוג[[#This Row],[הווסת פעיל?]]=1,IF(OR(שבוע_בדילוג[[#This Row],[וסת קבוע אחרון]]=F670,F670=שבוע_בדילוג[[#This Row],[LengthofCycle]]),1,0),""))</f>
        <v/>
      </c>
      <c r="AI669" s="1" t="str">
        <f>IF(B670=1,"",IF(שבוע_בדילוג[[#This Row],[הווסת פעיל?]]=1,IF(OR(שבוע_בדילוג[[#This Row],[וסת קבוע אחרון]]=F670,F670=שבוע_בדילוג[[#This Row],[LengthofCycle]],AND(שבוע_בדילוג[[#This Row],[LengthofCycle]]&lt;&gt;שבוע_בדילוג[[#This Row],[וסת קבוע אחרון]],OR(F670=28,F670=29))),1,0),""))</f>
        <v/>
      </c>
      <c r="AJ669" s="1" t="str">
        <f>IF(AND(שבוע_בדילוג[[#This Row],[הווסת פעיל?]]=1,B670=1),1,"")</f>
        <v/>
      </c>
      <c r="AK669" s="4">
        <f>IF(AND(שבוע_בדילוג[[#This Row],[הווסת פעיל?]]&lt;&gt;1,B670&lt;&gt;1,B670&lt;&gt;""),IF(שבוע_בדילוג[[#This Row],[LengthofCycle]]=F670,1,0),"")</f>
        <v>0</v>
      </c>
      <c r="AL669" s="4">
        <f>IF(AND(שבוע_בדילוג[[#This Row],[הווסת פעיל?]]&lt;&gt;1,B670&lt;&gt;1,B670&lt;&gt;""),IF(OR(שבוע_בדילוג[[#This Row],[LengthofCycle]]=F670,F670=29),1,0),"")</f>
        <v>0</v>
      </c>
      <c r="AM669" s="4">
        <f>IF(AND(שבוע_בדילוג[[#This Row],[הווסת פעיל?]]&lt;&gt;1,B670&lt;&gt;1,B670&lt;&gt;""),IF(OR(שבוע_בדילוג[[#This Row],[LengthofCycle]]=F670,F670=29,F670=28),1,0),"")</f>
        <v>0</v>
      </c>
    </row>
    <row r="670" spans="1:39" x14ac:dyDescent="0.25">
      <c r="A670" s="1" t="s">
        <v>112</v>
      </c>
      <c r="B670" s="1">
        <v>6</v>
      </c>
      <c r="C670" s="1">
        <v>1</v>
      </c>
      <c r="D670" s="1">
        <v>1</v>
      </c>
      <c r="E670" s="1">
        <v>0</v>
      </c>
      <c r="F670" s="1">
        <v>38</v>
      </c>
      <c r="H670" s="1">
        <f>שבוע_בדילוג[[#This Row],[LengthofCycle]]+1</f>
        <v>39</v>
      </c>
      <c r="I670" s="1" t="str">
        <f>IF(IFERROR(LOOKUP(שבוע_בדילוג[[#This Row],[ClientID]],קביעויות[השבוע בדילוג]),FALSE)=שבוע_בדילוג[[#This Row],[ClientID]],1,"")</f>
        <v/>
      </c>
      <c r="J670" s="1" t="str">
        <f>IF(AND(שבוע_בדילוג[[#This Row],[CycleNumber]]&gt;1,OR(B671="",שבוע_בדילוג[[#This Row],[CycleNumber]]&gt;B669)),IF(OR(AND(שבוע_בדילוג[[#This Row],[LengthofCycle]]=29,F669=29),AND(שבוע_בדילוג[[#This Row],[LengthofCycle]]=36,F669=36)),1,""),"")</f>
        <v/>
      </c>
      <c r="K670" s="1" t="str">
        <f>IF(AND(שבוע_בדילוג[[#This Row],[וסת השבוע]]=1,J669=1,שבוע_בדילוג[[#This Row],[CycleNumber]]&gt;B669),1,"")</f>
        <v/>
      </c>
      <c r="L670" s="1" t="str">
        <f>IF(שבוע_בדילוג[[#This Row],[CycleNumber]]=1,"",IF(שבוע_בדילוג[[#This Row],[וסת השבוע]]=1,0,IF(L669="","",IF(L669=0,IF(שבוע_בדילוג[[#This Row],[LengthofCycle]]=29,0,1),IF(L669=1,IF(שבוע_בדילוג[[#This Row],[LengthofCycle]]+F669=29*2,0,2),IF(L669=2,IF(שבוע_בדילוג[[#This Row],[LengthofCycle]]+F669+F668=29*3,0,3),""))))))</f>
        <v/>
      </c>
      <c r="M670" s="1" t="str">
        <f>IF(שבוע_בדילוג[[#This Row],[וסת השבוע]]=1,IF(שבוע_בדילוג[[#This Row],[וסת השבוע וההפלגה ביחד]]=1,M669+1,0),IF(AND(שבוע_בדילוג[[#This Row],[CycleNumber]]&gt;B669,שבוע_בדילוג[[#This Row],[CycleNumber]]&gt;1),IF(שבוע_בדילוג[[#This Row],[וסת השבוע פעיל?]]&lt;&gt;"",M669+1,""),""))</f>
        <v/>
      </c>
      <c r="N670" s="1" t="str">
        <f>IF(שבוע_בדילוג[[#This Row],[וסת השבוע פעיל?2]]="","",IF(AND(שבוע_בדילוג[[#This Row],[וסת השבוע פעיל?]]&lt;&gt;"",שבוע_בדילוג[[#This Row],[CycleNumber]]&lt;B671,B671&lt;&gt;"",שבוע_בדילוג[[#This Row],[וסת השבוע פעיל?]]&lt;3),IF(L671=0,IF(AND(שבוע_בדילוג[[#This Row],[וסת השבוע פעיל?]]&gt;0,J671=1),0,1),0),""))</f>
        <v/>
      </c>
      <c r="O670" s="1" t="str">
        <f t="shared" si="64"/>
        <v/>
      </c>
      <c r="P670" s="1" t="str">
        <f>IF(AND(שבוע_בדילוג[[#This Row],[חיזוי - שבוע]]=1,K671=1),1,"")</f>
        <v/>
      </c>
      <c r="Q670" s="1" t="str">
        <f>IF(AND(שבוע_בדילוג[[#This Row],[וסת השבוע פעיל?]]&lt;3,OR(שבוע_בדילוג[[#This Row],[CycleNumber]]&gt;B671,B671="")),1,"")</f>
        <v/>
      </c>
      <c r="R670" s="1" t="str">
        <f>IF(AND(שבוע_בדילוג[[#This Row],[חיזוי - שבוע]]&lt;&gt;"",שבוע_בדילוג[[#This Row],[וסת השבוע פעיל?2]]=""),1,"")</f>
        <v/>
      </c>
      <c r="S670" s="1" t="str">
        <f>IF(שבוע_בדילוג[[#This Row],[האישה קבעה וסת שבוע בדילוג?]]=1,IF(שבוע_בדילוג[[#This Row],[וסת השבוע פעיל?]]&lt;3,1,0),"")</f>
        <v/>
      </c>
      <c r="T6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0" s="1">
        <f t="shared" si="65"/>
        <v>0</v>
      </c>
      <c r="V670" s="1">
        <f t="shared" si="66"/>
        <v>0</v>
      </c>
      <c r="W670" s="1">
        <f t="shared" si="67"/>
        <v>0</v>
      </c>
      <c r="X670" s="1" t="str">
        <f>IF(שבוע_בדילוג[[#This Row],[3 הפלגות זהות]]="","",IF(שבוע_בדילוג[[#This Row],[3 הפלגות זהות]]=1,שבוע_בדילוג[[#This Row],[LengthofCycle]],X669))</f>
        <v/>
      </c>
      <c r="Z670" s="1" t="str">
        <f>IF(OR(שבוע_בדילוג[[#This Row],[הווסת פעיל?]]=0,שבוע_בדילוג[[#This Row],[הווסת פעיל?]]=""),"",SUM(Z669,שבוע_בדילוג[[#This Row],[הווסת פעיל?]]))</f>
        <v/>
      </c>
      <c r="AA670" s="1" t="str">
        <f>IF(AND(שבוע_בדילוג[[#This Row],[כמה מחזורים עד עקירה]]&lt;&gt;"",Z671=""),שבוע_בדילוג[[#This Row],[כמה מחזורים עד עקירה]],"")</f>
        <v/>
      </c>
      <c r="AB670" s="1" t="str">
        <f>IF(AND(שבוע_בדילוג[[#This Row],[הווסת פעיל?]]=1,שבוע_בדילוג[[#This Row],[וסת קבוע אחרון]]&lt;&gt;X669),שבוע_בדילוג[[#This Row],[וסת קבוע אחרון]],"")</f>
        <v/>
      </c>
      <c r="AC670" s="1" t="str">
        <f>IF(AND(שבוע_בדילוג[[#This Row],[הווסת פעיל?]]=1,Y669=0,שבוע_בדילוג[[#This Row],[וסת קבוע אחרון]]=X669),שבוע_בדילוג[[#This Row],[וסת קבוע אחרון]],"")</f>
        <v/>
      </c>
      <c r="AD670" s="1" t="str">
        <f>IF(AND(שבוע_בדילוג[[#This Row],[הווסת פעיל?]]=1,Y669=0,שבוע_בדילוג[[#This Row],[וסת קבוע אחרון]]&lt;&gt;X669),1,"")</f>
        <v/>
      </c>
      <c r="AE670" s="1" t="str">
        <f>IF(AND(שבוע_בדילוג[[#This Row],[הווסת פעיל?]]&lt;&gt;"",B671=1),שבוע_בדילוג[[#This Row],[CycleNumber]],"")</f>
        <v/>
      </c>
      <c r="AF670" s="1" t="str">
        <f>IF(AND(שבוע_בדילוג[[#This Row],[הווסת פעיל?]]&lt;&gt;"",Y669=""),שבוע_בדילוג[[#This Row],[CycleNumber]],"")</f>
        <v/>
      </c>
      <c r="AG670" s="1" t="str">
        <f>IF(B671=1,"",IF(שבוע_בדילוג[[#This Row],[הווסת פעיל?]]=1,IF(שבוע_בדילוג[[#This Row],[וסת קבוע אחרון]]=F671,1,0),""))</f>
        <v/>
      </c>
      <c r="AH670" s="1" t="str">
        <f>IF(B671=1,"",IF(שבוע_בדילוג[[#This Row],[הווסת פעיל?]]=1,IF(OR(שבוע_בדילוג[[#This Row],[וסת קבוע אחרון]]=F671,F671=שבוע_בדילוג[[#This Row],[LengthofCycle]]),1,0),""))</f>
        <v/>
      </c>
      <c r="AI670" s="1" t="str">
        <f>IF(B671=1,"",IF(שבוע_בדילוג[[#This Row],[הווסת פעיל?]]=1,IF(OR(שבוע_בדילוג[[#This Row],[וסת קבוע אחרון]]=F671,F671=שבוע_בדילוג[[#This Row],[LengthofCycle]],AND(שבוע_בדילוג[[#This Row],[LengthofCycle]]&lt;&gt;שבוע_בדילוג[[#This Row],[וסת קבוע אחרון]],OR(F671=28,F671=29))),1,0),""))</f>
        <v/>
      </c>
      <c r="AJ670" s="1" t="str">
        <f>IF(AND(שבוע_בדילוג[[#This Row],[הווסת פעיל?]]=1,B671=1),1,"")</f>
        <v/>
      </c>
      <c r="AK670" s="4" t="str">
        <f>IF(AND(שבוע_בדילוג[[#This Row],[הווסת פעיל?]]&lt;&gt;1,B671&lt;&gt;1,B671&lt;&gt;""),IF(שבוע_בדילוג[[#This Row],[LengthofCycle]]=F671,1,0),"")</f>
        <v/>
      </c>
      <c r="AL670" s="4" t="str">
        <f>IF(AND(שבוע_בדילוג[[#This Row],[הווסת פעיל?]]&lt;&gt;1,B671&lt;&gt;1,B671&lt;&gt;""),IF(OR(שבוע_בדילוג[[#This Row],[LengthofCycle]]=F671,F671=29),1,0),"")</f>
        <v/>
      </c>
      <c r="AM670" s="4" t="str">
        <f>IF(AND(שבוע_בדילוג[[#This Row],[הווסת פעיל?]]&lt;&gt;1,B671&lt;&gt;1,B671&lt;&gt;""),IF(OR(שבוע_בדילוג[[#This Row],[LengthofCycle]]=F671,F671=29,F671=28),1,0),"")</f>
        <v/>
      </c>
    </row>
    <row r="671" spans="1:39" x14ac:dyDescent="0.25">
      <c r="A671" s="1" t="s">
        <v>113</v>
      </c>
      <c r="B671" s="1">
        <v>1</v>
      </c>
      <c r="C671" s="1">
        <v>0</v>
      </c>
      <c r="D671" s="1">
        <v>1</v>
      </c>
      <c r="E671" s="1">
        <v>0</v>
      </c>
      <c r="F671" s="1">
        <v>32</v>
      </c>
      <c r="H671" s="1">
        <f>שבוע_בדילוג[[#This Row],[LengthofCycle]]+1</f>
        <v>33</v>
      </c>
      <c r="I671" s="1" t="str">
        <f>IF(IFERROR(LOOKUP(שבוע_בדילוג[[#This Row],[ClientID]],קביעויות[השבוע בדילוג]),FALSE)=שבוע_בדילוג[[#This Row],[ClientID]],1,"")</f>
        <v/>
      </c>
      <c r="J671" s="1" t="str">
        <f>IF(AND(שבוע_בדילוג[[#This Row],[CycleNumber]]&gt;1,OR(B672="",שבוע_בדילוג[[#This Row],[CycleNumber]]&gt;B670)),IF(OR(AND(שבוע_בדילוג[[#This Row],[LengthofCycle]]=29,F670=29),AND(שבוע_בדילוג[[#This Row],[LengthofCycle]]=36,F670=36)),1,""),"")</f>
        <v/>
      </c>
      <c r="K671" s="1" t="str">
        <f>IF(AND(שבוע_בדילוג[[#This Row],[וסת השבוע]]=1,J670=1,שבוע_בדילוג[[#This Row],[CycleNumber]]&gt;B670),1,"")</f>
        <v/>
      </c>
      <c r="L671" s="1" t="str">
        <f>IF(שבוע_בדילוג[[#This Row],[CycleNumber]]=1,"",IF(שבוע_בדילוג[[#This Row],[וסת השבוע]]=1,0,IF(L670="","",IF(L670=0,IF(שבוע_בדילוג[[#This Row],[LengthofCycle]]=29,0,1),IF(L670=1,IF(שבוע_בדילוג[[#This Row],[LengthofCycle]]+F670=29*2,0,2),IF(L670=2,IF(שבוע_בדילוג[[#This Row],[LengthofCycle]]+F670+F669=29*3,0,3),""))))))</f>
        <v/>
      </c>
      <c r="M671" s="1" t="str">
        <f>IF(שבוע_בדילוג[[#This Row],[וסת השבוע]]=1,IF(שבוע_בדילוג[[#This Row],[וסת השבוע וההפלגה ביחד]]=1,M670+1,0),IF(AND(שבוע_בדילוג[[#This Row],[CycleNumber]]&gt;B670,שבוע_בדילוג[[#This Row],[CycleNumber]]&gt;1),IF(שבוע_בדילוג[[#This Row],[וסת השבוע פעיל?]]&lt;&gt;"",M670+1,""),""))</f>
        <v/>
      </c>
      <c r="N671" s="1" t="str">
        <f>IF(שבוע_בדילוג[[#This Row],[וסת השבוע פעיל?2]]="","",IF(AND(שבוע_בדילוג[[#This Row],[וסת השבוע פעיל?]]&lt;&gt;"",שבוע_בדילוג[[#This Row],[CycleNumber]]&lt;B672,B672&lt;&gt;"",שבוע_בדילוג[[#This Row],[וסת השבוע פעיל?]]&lt;3),IF(L672=0,IF(AND(שבוע_בדילוג[[#This Row],[וסת השבוע פעיל?]]&gt;0,J672=1),0,1),0),""))</f>
        <v/>
      </c>
      <c r="O671" s="1" t="str">
        <f t="shared" si="64"/>
        <v/>
      </c>
      <c r="P671" s="1" t="str">
        <f>IF(AND(שבוע_בדילוג[[#This Row],[חיזוי - שבוע]]=1,K672=1),1,"")</f>
        <v/>
      </c>
      <c r="Q671" s="1" t="str">
        <f>IF(AND(שבוע_בדילוג[[#This Row],[וסת השבוע פעיל?]]&lt;3,OR(שבוע_בדילוג[[#This Row],[CycleNumber]]&gt;B672,B672="")),1,"")</f>
        <v/>
      </c>
      <c r="R671" s="1" t="str">
        <f>IF(AND(שבוע_בדילוג[[#This Row],[חיזוי - שבוע]]&lt;&gt;"",שבוע_בדילוג[[#This Row],[וסת השבוע פעיל?2]]=""),1,"")</f>
        <v/>
      </c>
      <c r="S671" s="1" t="str">
        <f>IF(שבוע_בדילוג[[#This Row],[האישה קבעה וסת שבוע בדילוג?]]=1,IF(שבוע_בדילוג[[#This Row],[וסת השבוע פעיל?]]&lt;3,1,0),"")</f>
        <v/>
      </c>
      <c r="T6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1" s="1" t="str">
        <f t="shared" si="65"/>
        <v/>
      </c>
      <c r="V671" s="1" t="str">
        <f t="shared" si="66"/>
        <v/>
      </c>
      <c r="W671" s="1" t="str">
        <f t="shared" si="67"/>
        <v/>
      </c>
      <c r="X671" s="1" t="str">
        <f>IF(שבוע_בדילוג[[#This Row],[3 הפלגות זהות]]="","",IF(שבוע_בדילוג[[#This Row],[3 הפלגות זהות]]=1,שבוע_בדילוג[[#This Row],[LengthofCycle]],X670))</f>
        <v/>
      </c>
      <c r="Z671" s="1" t="str">
        <f>IF(OR(שבוע_בדילוג[[#This Row],[הווסת פעיל?]]=0,שבוע_בדילוג[[#This Row],[הווסת פעיל?]]=""),"",SUM(Z670,שבוע_בדילוג[[#This Row],[הווסת פעיל?]]))</f>
        <v/>
      </c>
      <c r="AA671" s="1" t="str">
        <f>IF(AND(שבוע_בדילוג[[#This Row],[כמה מחזורים עד עקירה]]&lt;&gt;"",Z672=""),שבוע_בדילוג[[#This Row],[כמה מחזורים עד עקירה]],"")</f>
        <v/>
      </c>
      <c r="AB671" s="1" t="str">
        <f>IF(AND(שבוע_בדילוג[[#This Row],[הווסת פעיל?]]=1,שבוע_בדילוג[[#This Row],[וסת קבוע אחרון]]&lt;&gt;X670),שבוע_בדילוג[[#This Row],[וסת קבוע אחרון]],"")</f>
        <v/>
      </c>
      <c r="AC671" s="1" t="str">
        <f>IF(AND(שבוע_בדילוג[[#This Row],[הווסת פעיל?]]=1,Y670=0,שבוע_בדילוג[[#This Row],[וסת קבוע אחרון]]=X670),שבוע_בדילוג[[#This Row],[וסת קבוע אחרון]],"")</f>
        <v/>
      </c>
      <c r="AD671" s="1" t="str">
        <f>IF(AND(שבוע_בדילוג[[#This Row],[הווסת פעיל?]]=1,Y670=0,שבוע_בדילוג[[#This Row],[וסת קבוע אחרון]]&lt;&gt;X670),1,"")</f>
        <v/>
      </c>
      <c r="AE671" s="1" t="str">
        <f>IF(AND(שבוע_בדילוג[[#This Row],[הווסת פעיל?]]&lt;&gt;"",B672=1),שבוע_בדילוג[[#This Row],[CycleNumber]],"")</f>
        <v/>
      </c>
      <c r="AF671" s="1" t="str">
        <f>IF(AND(שבוע_בדילוג[[#This Row],[הווסת פעיל?]]&lt;&gt;"",Y670=""),שבוע_בדילוג[[#This Row],[CycleNumber]],"")</f>
        <v/>
      </c>
      <c r="AG671" s="1" t="str">
        <f>IF(B672=1,"",IF(שבוע_בדילוג[[#This Row],[הווסת פעיל?]]=1,IF(שבוע_בדילוג[[#This Row],[וסת קבוע אחרון]]=F672,1,0),""))</f>
        <v/>
      </c>
      <c r="AH671" s="1" t="str">
        <f>IF(B672=1,"",IF(שבוע_בדילוג[[#This Row],[הווסת פעיל?]]=1,IF(OR(שבוע_בדילוג[[#This Row],[וסת קבוע אחרון]]=F672,F672=שבוע_בדילוג[[#This Row],[LengthofCycle]]),1,0),""))</f>
        <v/>
      </c>
      <c r="AI671" s="1" t="str">
        <f>IF(B672=1,"",IF(שבוע_בדילוג[[#This Row],[הווסת פעיל?]]=1,IF(OR(שבוע_בדילוג[[#This Row],[וסת קבוע אחרון]]=F672,F672=שבוע_בדילוג[[#This Row],[LengthofCycle]],AND(שבוע_בדילוג[[#This Row],[LengthofCycle]]&lt;&gt;שבוע_בדילוג[[#This Row],[וסת קבוע אחרון]],OR(F672=28,F672=29))),1,0),""))</f>
        <v/>
      </c>
      <c r="AJ671" s="1" t="str">
        <f>IF(AND(שבוע_בדילוג[[#This Row],[הווסת פעיל?]]=1,B672=1),1,"")</f>
        <v/>
      </c>
      <c r="AK671" s="4">
        <f>IF(AND(שבוע_בדילוג[[#This Row],[הווסת פעיל?]]&lt;&gt;1,B672&lt;&gt;1,B672&lt;&gt;""),IF(שבוע_בדילוג[[#This Row],[LengthofCycle]]=F672,1,0),"")</f>
        <v>0</v>
      </c>
      <c r="AL671" s="4">
        <f>IF(AND(שבוע_בדילוג[[#This Row],[הווסת פעיל?]]&lt;&gt;1,B672&lt;&gt;1,B672&lt;&gt;""),IF(OR(שבוע_בדילוג[[#This Row],[LengthofCycle]]=F672,F672=29),1,0),"")</f>
        <v>0</v>
      </c>
      <c r="AM671" s="4">
        <f>IF(AND(שבוע_בדילוג[[#This Row],[הווסת פעיל?]]&lt;&gt;1,B672&lt;&gt;1,B672&lt;&gt;""),IF(OR(שבוע_בדילוג[[#This Row],[LengthofCycle]]=F672,F672=29,F672=28),1,0),"")</f>
        <v>0</v>
      </c>
    </row>
    <row r="672" spans="1:39" x14ac:dyDescent="0.25">
      <c r="A672" s="1" t="s">
        <v>113</v>
      </c>
      <c r="B672" s="1">
        <v>2</v>
      </c>
      <c r="C672" s="1">
        <v>0</v>
      </c>
      <c r="D672" s="1">
        <v>1</v>
      </c>
      <c r="E672" s="1">
        <v>0</v>
      </c>
      <c r="F672" s="1">
        <v>33</v>
      </c>
      <c r="H672" s="1">
        <f>שבוע_בדילוג[[#This Row],[LengthofCycle]]+1</f>
        <v>34</v>
      </c>
      <c r="I672" s="1" t="str">
        <f>IF(IFERROR(LOOKUP(שבוע_בדילוג[[#This Row],[ClientID]],קביעויות[השבוע בדילוג]),FALSE)=שבוע_בדילוג[[#This Row],[ClientID]],1,"")</f>
        <v/>
      </c>
      <c r="J672" s="1" t="str">
        <f>IF(AND(שבוע_בדילוג[[#This Row],[CycleNumber]]&gt;1,OR(B673="",שבוע_בדילוג[[#This Row],[CycleNumber]]&gt;B671)),IF(OR(AND(שבוע_בדילוג[[#This Row],[LengthofCycle]]=29,F671=29),AND(שבוע_בדילוג[[#This Row],[LengthofCycle]]=36,F671=36)),1,""),"")</f>
        <v/>
      </c>
      <c r="K672" s="1" t="str">
        <f>IF(AND(שבוע_בדילוג[[#This Row],[וסת השבוע]]=1,J671=1,שבוע_בדילוג[[#This Row],[CycleNumber]]&gt;B671),1,"")</f>
        <v/>
      </c>
      <c r="L672" s="1" t="str">
        <f>IF(שבוע_בדילוג[[#This Row],[CycleNumber]]=1,"",IF(שבוע_בדילוג[[#This Row],[וסת השבוע]]=1,0,IF(L671="","",IF(L671=0,IF(שבוע_בדילוג[[#This Row],[LengthofCycle]]=29,0,1),IF(L671=1,IF(שבוע_בדילוג[[#This Row],[LengthofCycle]]+F671=29*2,0,2),IF(L671=2,IF(שבוע_בדילוג[[#This Row],[LengthofCycle]]+F671+F670=29*3,0,3),""))))))</f>
        <v/>
      </c>
      <c r="M672" s="1" t="str">
        <f>IF(שבוע_בדילוג[[#This Row],[וסת השבוע]]=1,IF(שבוע_בדילוג[[#This Row],[וסת השבוע וההפלגה ביחד]]=1,M671+1,0),IF(AND(שבוע_בדילוג[[#This Row],[CycleNumber]]&gt;B671,שבוע_בדילוג[[#This Row],[CycleNumber]]&gt;1),IF(שבוע_בדילוג[[#This Row],[וסת השבוע פעיל?]]&lt;&gt;"",M671+1,""),""))</f>
        <v/>
      </c>
      <c r="N672" s="1" t="str">
        <f>IF(שבוע_בדילוג[[#This Row],[וסת השבוע פעיל?2]]="","",IF(AND(שבוע_בדילוג[[#This Row],[וסת השבוע פעיל?]]&lt;&gt;"",שבוע_בדילוג[[#This Row],[CycleNumber]]&lt;B673,B673&lt;&gt;"",שבוע_בדילוג[[#This Row],[וסת השבוע פעיל?]]&lt;3),IF(L673=0,IF(AND(שבוע_בדילוג[[#This Row],[וסת השבוע פעיל?]]&gt;0,J673=1),0,1),0),""))</f>
        <v/>
      </c>
      <c r="O672" s="1" t="str">
        <f t="shared" si="64"/>
        <v/>
      </c>
      <c r="P672" s="1" t="str">
        <f>IF(AND(שבוע_בדילוג[[#This Row],[חיזוי - שבוע]]=1,K673=1),1,"")</f>
        <v/>
      </c>
      <c r="Q672" s="1" t="str">
        <f>IF(AND(שבוע_בדילוג[[#This Row],[וסת השבוע פעיל?]]&lt;3,OR(שבוע_בדילוג[[#This Row],[CycleNumber]]&gt;B673,B673="")),1,"")</f>
        <v/>
      </c>
      <c r="R672" s="1" t="str">
        <f>IF(AND(שבוע_בדילוג[[#This Row],[חיזוי - שבוע]]&lt;&gt;"",שבוע_בדילוג[[#This Row],[וסת השבוע פעיל?2]]=""),1,"")</f>
        <v/>
      </c>
      <c r="S672" s="1" t="str">
        <f>IF(שבוע_בדילוג[[#This Row],[האישה קבעה וסת שבוע בדילוג?]]=1,IF(שבוע_בדילוג[[#This Row],[וסת השבוע פעיל?]]&lt;3,1,0),"")</f>
        <v/>
      </c>
      <c r="T6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2" s="1" t="str">
        <f t="shared" si="65"/>
        <v/>
      </c>
      <c r="V672" s="1" t="str">
        <f t="shared" si="66"/>
        <v/>
      </c>
      <c r="W672" s="1" t="str">
        <f t="shared" si="67"/>
        <v/>
      </c>
      <c r="X672" s="1" t="str">
        <f>IF(שבוע_בדילוג[[#This Row],[3 הפלגות זהות]]="","",IF(שבוע_בדילוג[[#This Row],[3 הפלגות זהות]]=1,שבוע_בדילוג[[#This Row],[LengthofCycle]],X671))</f>
        <v/>
      </c>
      <c r="Z672" s="1" t="str">
        <f>IF(OR(שבוע_בדילוג[[#This Row],[הווסת פעיל?]]=0,שבוע_בדילוג[[#This Row],[הווסת פעיל?]]=""),"",SUM(Z671,שבוע_בדילוג[[#This Row],[הווסת פעיל?]]))</f>
        <v/>
      </c>
      <c r="AA672" s="1" t="str">
        <f>IF(AND(שבוע_בדילוג[[#This Row],[כמה מחזורים עד עקירה]]&lt;&gt;"",Z673=""),שבוע_בדילוג[[#This Row],[כמה מחזורים עד עקירה]],"")</f>
        <v/>
      </c>
      <c r="AB672" s="1" t="str">
        <f>IF(AND(שבוע_בדילוג[[#This Row],[הווסת פעיל?]]=1,שבוע_בדילוג[[#This Row],[וסת קבוע אחרון]]&lt;&gt;X671),שבוע_בדילוג[[#This Row],[וסת קבוע אחרון]],"")</f>
        <v/>
      </c>
      <c r="AC672" s="1" t="str">
        <f>IF(AND(שבוע_בדילוג[[#This Row],[הווסת פעיל?]]=1,Y671=0,שבוע_בדילוג[[#This Row],[וסת קבוע אחרון]]=X671),שבוע_בדילוג[[#This Row],[וסת קבוע אחרון]],"")</f>
        <v/>
      </c>
      <c r="AD672" s="1" t="str">
        <f>IF(AND(שבוע_בדילוג[[#This Row],[הווסת פעיל?]]=1,Y671=0,שבוע_בדילוג[[#This Row],[וסת קבוע אחרון]]&lt;&gt;X671),1,"")</f>
        <v/>
      </c>
      <c r="AE672" s="1" t="str">
        <f>IF(AND(שבוע_בדילוג[[#This Row],[הווסת פעיל?]]&lt;&gt;"",B673=1),שבוע_בדילוג[[#This Row],[CycleNumber]],"")</f>
        <v/>
      </c>
      <c r="AF672" s="1" t="str">
        <f>IF(AND(שבוע_בדילוג[[#This Row],[הווסת פעיל?]]&lt;&gt;"",Y671=""),שבוע_בדילוג[[#This Row],[CycleNumber]],"")</f>
        <v/>
      </c>
      <c r="AG672" s="1" t="str">
        <f>IF(B673=1,"",IF(שבוע_בדילוג[[#This Row],[הווסת פעיל?]]=1,IF(שבוע_בדילוג[[#This Row],[וסת קבוע אחרון]]=F673,1,0),""))</f>
        <v/>
      </c>
      <c r="AH672" s="1" t="str">
        <f>IF(B673=1,"",IF(שבוע_בדילוג[[#This Row],[הווסת פעיל?]]=1,IF(OR(שבוע_בדילוג[[#This Row],[וסת קבוע אחרון]]=F673,F673=שבוע_בדילוג[[#This Row],[LengthofCycle]]),1,0),""))</f>
        <v/>
      </c>
      <c r="AI672" s="1" t="str">
        <f>IF(B673=1,"",IF(שבוע_בדילוג[[#This Row],[הווסת פעיל?]]=1,IF(OR(שבוע_בדילוג[[#This Row],[וסת קבוע אחרון]]=F673,F673=שבוע_בדילוג[[#This Row],[LengthofCycle]],AND(שבוע_בדילוג[[#This Row],[LengthofCycle]]&lt;&gt;שבוע_בדילוג[[#This Row],[וסת קבוע אחרון]],OR(F673=28,F673=29))),1,0),""))</f>
        <v/>
      </c>
      <c r="AJ672" s="1" t="str">
        <f>IF(AND(שבוע_בדילוג[[#This Row],[הווסת פעיל?]]=1,B673=1),1,"")</f>
        <v/>
      </c>
      <c r="AK672" s="4">
        <f>IF(AND(שבוע_בדילוג[[#This Row],[הווסת פעיל?]]&lt;&gt;1,B673&lt;&gt;1,B673&lt;&gt;""),IF(שבוע_בדילוג[[#This Row],[LengthofCycle]]=F673,1,0),"")</f>
        <v>0</v>
      </c>
      <c r="AL672" s="4">
        <f>IF(AND(שבוע_בדילוג[[#This Row],[הווסת פעיל?]]&lt;&gt;1,B673&lt;&gt;1,B673&lt;&gt;""),IF(OR(שבוע_בדילוג[[#This Row],[LengthofCycle]]=F673,F673=29),1,0),"")</f>
        <v>0</v>
      </c>
      <c r="AM672" s="4">
        <f>IF(AND(שבוע_בדילוג[[#This Row],[הווסת פעיל?]]&lt;&gt;1,B673&lt;&gt;1,B673&lt;&gt;""),IF(OR(שבוע_בדילוג[[#This Row],[LengthofCycle]]=F673,F673=29,F673=28),1,0),"")</f>
        <v>0</v>
      </c>
    </row>
    <row r="673" spans="1:39" x14ac:dyDescent="0.25">
      <c r="A673" s="1" t="s">
        <v>113</v>
      </c>
      <c r="B673" s="1">
        <v>3</v>
      </c>
      <c r="C673" s="1">
        <v>0</v>
      </c>
      <c r="D673" s="1">
        <v>1</v>
      </c>
      <c r="E673" s="1">
        <v>0</v>
      </c>
      <c r="F673" s="1">
        <v>32</v>
      </c>
      <c r="H673" s="1">
        <f>שבוע_בדילוג[[#This Row],[LengthofCycle]]+1</f>
        <v>33</v>
      </c>
      <c r="I673" s="1" t="str">
        <f>IF(IFERROR(LOOKUP(שבוע_בדילוג[[#This Row],[ClientID]],קביעויות[השבוע בדילוג]),FALSE)=שבוע_בדילוג[[#This Row],[ClientID]],1,"")</f>
        <v/>
      </c>
      <c r="J673" s="1" t="str">
        <f>IF(AND(שבוע_בדילוג[[#This Row],[CycleNumber]]&gt;1,OR(B674="",שבוע_בדילוג[[#This Row],[CycleNumber]]&gt;B672)),IF(OR(AND(שבוע_בדילוג[[#This Row],[LengthofCycle]]=29,F672=29),AND(שבוע_בדילוג[[#This Row],[LengthofCycle]]=36,F672=36)),1,""),"")</f>
        <v/>
      </c>
      <c r="K673" s="1" t="str">
        <f>IF(AND(שבוע_בדילוג[[#This Row],[וסת השבוע]]=1,J672=1,שבוע_בדילוג[[#This Row],[CycleNumber]]&gt;B672),1,"")</f>
        <v/>
      </c>
      <c r="L673" s="1" t="str">
        <f>IF(שבוע_בדילוג[[#This Row],[CycleNumber]]=1,"",IF(שבוע_בדילוג[[#This Row],[וסת השבוע]]=1,0,IF(L672="","",IF(L672=0,IF(שבוע_בדילוג[[#This Row],[LengthofCycle]]=29,0,1),IF(L672=1,IF(שבוע_בדילוג[[#This Row],[LengthofCycle]]+F672=29*2,0,2),IF(L672=2,IF(שבוע_בדילוג[[#This Row],[LengthofCycle]]+F672+F671=29*3,0,3),""))))))</f>
        <v/>
      </c>
      <c r="M673" s="1" t="str">
        <f>IF(שבוע_בדילוג[[#This Row],[וסת השבוע]]=1,IF(שבוע_בדילוג[[#This Row],[וסת השבוע וההפלגה ביחד]]=1,M672+1,0),IF(AND(שבוע_בדילוג[[#This Row],[CycleNumber]]&gt;B672,שבוע_בדילוג[[#This Row],[CycleNumber]]&gt;1),IF(שבוע_בדילוג[[#This Row],[וסת השבוע פעיל?]]&lt;&gt;"",M672+1,""),""))</f>
        <v/>
      </c>
      <c r="N673" s="1" t="str">
        <f>IF(שבוע_בדילוג[[#This Row],[וסת השבוע פעיל?2]]="","",IF(AND(שבוע_בדילוג[[#This Row],[וסת השבוע פעיל?]]&lt;&gt;"",שבוע_בדילוג[[#This Row],[CycleNumber]]&lt;B674,B674&lt;&gt;"",שבוע_בדילוג[[#This Row],[וסת השבוע פעיל?]]&lt;3),IF(L674=0,IF(AND(שבוע_בדילוג[[#This Row],[וסת השבוע פעיל?]]&gt;0,J674=1),0,1),0),""))</f>
        <v/>
      </c>
      <c r="O673" s="1" t="str">
        <f t="shared" si="64"/>
        <v/>
      </c>
      <c r="P673" s="1" t="str">
        <f>IF(AND(שבוע_בדילוג[[#This Row],[חיזוי - שבוע]]=1,K674=1),1,"")</f>
        <v/>
      </c>
      <c r="Q673" s="1" t="str">
        <f>IF(AND(שבוע_בדילוג[[#This Row],[וסת השבוע פעיל?]]&lt;3,OR(שבוע_בדילוג[[#This Row],[CycleNumber]]&gt;B674,B674="")),1,"")</f>
        <v/>
      </c>
      <c r="R673" s="1" t="str">
        <f>IF(AND(שבוע_בדילוג[[#This Row],[חיזוי - שבוע]]&lt;&gt;"",שבוע_בדילוג[[#This Row],[וסת השבוע פעיל?2]]=""),1,"")</f>
        <v/>
      </c>
      <c r="S673" s="1" t="str">
        <f>IF(שבוע_בדילוג[[#This Row],[האישה קבעה וסת שבוע בדילוג?]]=1,IF(שבוע_בדילוג[[#This Row],[וסת השבוע פעיל?]]&lt;3,1,0),"")</f>
        <v/>
      </c>
      <c r="T6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3" s="1">
        <f t="shared" si="65"/>
        <v>0</v>
      </c>
      <c r="V673" s="1" t="str">
        <f t="shared" si="66"/>
        <v/>
      </c>
      <c r="W673" s="1" t="str">
        <f t="shared" si="67"/>
        <v/>
      </c>
      <c r="X673" s="1" t="str">
        <f>IF(שבוע_בדילוג[[#This Row],[3 הפלגות זהות]]="","",IF(שבוע_בדילוג[[#This Row],[3 הפלגות זהות]]=1,שבוע_בדילוג[[#This Row],[LengthofCycle]],X672))</f>
        <v/>
      </c>
      <c r="Z673" s="1" t="str">
        <f>IF(OR(שבוע_בדילוג[[#This Row],[הווסת פעיל?]]=0,שבוע_בדילוג[[#This Row],[הווסת פעיל?]]=""),"",SUM(Z672,שבוע_בדילוג[[#This Row],[הווסת פעיל?]]))</f>
        <v/>
      </c>
      <c r="AA673" s="1" t="str">
        <f>IF(AND(שבוע_בדילוג[[#This Row],[כמה מחזורים עד עקירה]]&lt;&gt;"",Z674=""),שבוע_בדילוג[[#This Row],[כמה מחזורים עד עקירה]],"")</f>
        <v/>
      </c>
      <c r="AB673" s="1" t="str">
        <f>IF(AND(שבוע_בדילוג[[#This Row],[הווסת פעיל?]]=1,שבוע_בדילוג[[#This Row],[וסת קבוע אחרון]]&lt;&gt;X672),שבוע_בדילוג[[#This Row],[וסת קבוע אחרון]],"")</f>
        <v/>
      </c>
      <c r="AC673" s="1" t="str">
        <f>IF(AND(שבוע_בדילוג[[#This Row],[הווסת פעיל?]]=1,Y672=0,שבוע_בדילוג[[#This Row],[וסת קבוע אחרון]]=X672),שבוע_בדילוג[[#This Row],[וסת קבוע אחרון]],"")</f>
        <v/>
      </c>
      <c r="AD673" s="1" t="str">
        <f>IF(AND(שבוע_בדילוג[[#This Row],[הווסת פעיל?]]=1,Y672=0,שבוע_בדילוג[[#This Row],[וסת קבוע אחרון]]&lt;&gt;X672),1,"")</f>
        <v/>
      </c>
      <c r="AE673" s="1" t="str">
        <f>IF(AND(שבוע_בדילוג[[#This Row],[הווסת פעיל?]]&lt;&gt;"",B674=1),שבוע_בדילוג[[#This Row],[CycleNumber]],"")</f>
        <v/>
      </c>
      <c r="AF673" s="1" t="str">
        <f>IF(AND(שבוע_בדילוג[[#This Row],[הווסת פעיל?]]&lt;&gt;"",Y672=""),שבוע_בדילוג[[#This Row],[CycleNumber]],"")</f>
        <v/>
      </c>
      <c r="AG673" s="1" t="str">
        <f>IF(B674=1,"",IF(שבוע_בדילוג[[#This Row],[הווסת פעיל?]]=1,IF(שבוע_בדילוג[[#This Row],[וסת קבוע אחרון]]=F674,1,0),""))</f>
        <v/>
      </c>
      <c r="AH673" s="1" t="str">
        <f>IF(B674=1,"",IF(שבוע_בדילוג[[#This Row],[הווסת פעיל?]]=1,IF(OR(שבוע_בדילוג[[#This Row],[וסת קבוע אחרון]]=F674,F674=שבוע_בדילוג[[#This Row],[LengthofCycle]]),1,0),""))</f>
        <v/>
      </c>
      <c r="AI673" s="1" t="str">
        <f>IF(B674=1,"",IF(שבוע_בדילוג[[#This Row],[הווסת פעיל?]]=1,IF(OR(שבוע_בדילוג[[#This Row],[וסת קבוע אחרון]]=F674,F674=שבוע_בדילוג[[#This Row],[LengthofCycle]],AND(שבוע_בדילוג[[#This Row],[LengthofCycle]]&lt;&gt;שבוע_בדילוג[[#This Row],[וסת קבוע אחרון]],OR(F674=28,F674=29))),1,0),""))</f>
        <v/>
      </c>
      <c r="AJ673" s="1" t="str">
        <f>IF(AND(שבוע_בדילוג[[#This Row],[הווסת פעיל?]]=1,B674=1),1,"")</f>
        <v/>
      </c>
      <c r="AK673" s="4">
        <f>IF(AND(שבוע_בדילוג[[#This Row],[הווסת פעיל?]]&lt;&gt;1,B674&lt;&gt;1,B674&lt;&gt;""),IF(שבוע_בדילוג[[#This Row],[LengthofCycle]]=F674,1,0),"")</f>
        <v>0</v>
      </c>
      <c r="AL673" s="4">
        <f>IF(AND(שבוע_בדילוג[[#This Row],[הווסת פעיל?]]&lt;&gt;1,B674&lt;&gt;1,B674&lt;&gt;""),IF(OR(שבוע_בדילוג[[#This Row],[LengthofCycle]]=F674,F674=29),1,0),"")</f>
        <v>0</v>
      </c>
      <c r="AM673" s="4">
        <f>IF(AND(שבוע_בדילוג[[#This Row],[הווסת פעיל?]]&lt;&gt;1,B674&lt;&gt;1,B674&lt;&gt;""),IF(OR(שבוע_בדילוג[[#This Row],[LengthofCycle]]=F674,F674=29,F674=28),1,0),"")</f>
        <v>0</v>
      </c>
    </row>
    <row r="674" spans="1:39" x14ac:dyDescent="0.25">
      <c r="A674" s="1" t="s">
        <v>113</v>
      </c>
      <c r="B674" s="1">
        <v>4</v>
      </c>
      <c r="C674" s="1">
        <v>0</v>
      </c>
      <c r="D674" s="1">
        <v>1</v>
      </c>
      <c r="E674" s="1">
        <v>0</v>
      </c>
      <c r="F674" s="1">
        <v>30</v>
      </c>
      <c r="H674" s="1">
        <f>שבוע_בדילוג[[#This Row],[LengthofCycle]]+1</f>
        <v>31</v>
      </c>
      <c r="I674" s="1" t="str">
        <f>IF(IFERROR(LOOKUP(שבוע_בדילוג[[#This Row],[ClientID]],קביעויות[השבוע בדילוג]),FALSE)=שבוע_בדילוג[[#This Row],[ClientID]],1,"")</f>
        <v/>
      </c>
      <c r="J674" s="1" t="str">
        <f>IF(AND(שבוע_בדילוג[[#This Row],[CycleNumber]]&gt;1,OR(B675="",שבוע_בדילוג[[#This Row],[CycleNumber]]&gt;B673)),IF(OR(AND(שבוע_בדילוג[[#This Row],[LengthofCycle]]=29,F673=29),AND(שבוע_בדילוג[[#This Row],[LengthofCycle]]=36,F673=36)),1,""),"")</f>
        <v/>
      </c>
      <c r="K674" s="1" t="str">
        <f>IF(AND(שבוע_בדילוג[[#This Row],[וסת השבוע]]=1,J673=1,שבוע_בדילוג[[#This Row],[CycleNumber]]&gt;B673),1,"")</f>
        <v/>
      </c>
      <c r="L674" s="1" t="str">
        <f>IF(שבוע_בדילוג[[#This Row],[CycleNumber]]=1,"",IF(שבוע_בדילוג[[#This Row],[וסת השבוע]]=1,0,IF(L673="","",IF(L673=0,IF(שבוע_בדילוג[[#This Row],[LengthofCycle]]=29,0,1),IF(L673=1,IF(שבוע_בדילוג[[#This Row],[LengthofCycle]]+F673=29*2,0,2),IF(L673=2,IF(שבוע_בדילוג[[#This Row],[LengthofCycle]]+F673+F672=29*3,0,3),""))))))</f>
        <v/>
      </c>
      <c r="M674" s="1" t="str">
        <f>IF(שבוע_בדילוג[[#This Row],[וסת השבוע]]=1,IF(שבוע_בדילוג[[#This Row],[וסת השבוע וההפלגה ביחד]]=1,M673+1,0),IF(AND(שבוע_בדילוג[[#This Row],[CycleNumber]]&gt;B673,שבוע_בדילוג[[#This Row],[CycleNumber]]&gt;1),IF(שבוע_בדילוג[[#This Row],[וסת השבוע פעיל?]]&lt;&gt;"",M673+1,""),""))</f>
        <v/>
      </c>
      <c r="N674" s="1" t="str">
        <f>IF(שבוע_בדילוג[[#This Row],[וסת השבוע פעיל?2]]="","",IF(AND(שבוע_בדילוג[[#This Row],[וסת השבוע פעיל?]]&lt;&gt;"",שבוע_בדילוג[[#This Row],[CycleNumber]]&lt;B675,B675&lt;&gt;"",שבוע_בדילוג[[#This Row],[וסת השבוע פעיל?]]&lt;3),IF(L675=0,IF(AND(שבוע_בדילוג[[#This Row],[וסת השבוע פעיל?]]&gt;0,J675=1),0,1),0),""))</f>
        <v/>
      </c>
      <c r="O674" s="1" t="str">
        <f t="shared" si="64"/>
        <v/>
      </c>
      <c r="P674" s="1" t="str">
        <f>IF(AND(שבוע_בדילוג[[#This Row],[חיזוי - שבוע]]=1,K675=1),1,"")</f>
        <v/>
      </c>
      <c r="Q674" s="1" t="str">
        <f>IF(AND(שבוע_בדילוג[[#This Row],[וסת השבוע פעיל?]]&lt;3,OR(שבוע_בדילוג[[#This Row],[CycleNumber]]&gt;B675,B675="")),1,"")</f>
        <v/>
      </c>
      <c r="R674" s="1" t="str">
        <f>IF(AND(שבוע_בדילוג[[#This Row],[חיזוי - שבוע]]&lt;&gt;"",שבוע_בדילוג[[#This Row],[וסת השבוע פעיל?2]]=""),1,"")</f>
        <v/>
      </c>
      <c r="S674" s="1" t="str">
        <f>IF(שבוע_בדילוג[[#This Row],[האישה קבעה וסת שבוע בדילוג?]]=1,IF(שבוע_בדילוג[[#This Row],[וסת השבוע פעיל?]]&lt;3,1,0),"")</f>
        <v/>
      </c>
      <c r="T6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4" s="1">
        <f t="shared" si="65"/>
        <v>0</v>
      </c>
      <c r="V674" s="1">
        <f t="shared" si="66"/>
        <v>0</v>
      </c>
      <c r="W674" s="1" t="str">
        <f t="shared" si="67"/>
        <v/>
      </c>
      <c r="X674" s="1" t="str">
        <f>IF(שבוע_בדילוג[[#This Row],[3 הפלגות זהות]]="","",IF(שבוע_בדילוג[[#This Row],[3 הפלגות זהות]]=1,שבוע_בדילוג[[#This Row],[LengthofCycle]],X673))</f>
        <v/>
      </c>
      <c r="Z674" s="1" t="str">
        <f>IF(OR(שבוע_בדילוג[[#This Row],[הווסת פעיל?]]=0,שבוע_בדילוג[[#This Row],[הווסת פעיל?]]=""),"",SUM(Z673,שבוע_בדילוג[[#This Row],[הווסת פעיל?]]))</f>
        <v/>
      </c>
      <c r="AA674" s="1" t="str">
        <f>IF(AND(שבוע_בדילוג[[#This Row],[כמה מחזורים עד עקירה]]&lt;&gt;"",Z675=""),שבוע_בדילוג[[#This Row],[כמה מחזורים עד עקירה]],"")</f>
        <v/>
      </c>
      <c r="AB674" s="1" t="str">
        <f>IF(AND(שבוע_בדילוג[[#This Row],[הווסת פעיל?]]=1,שבוע_בדילוג[[#This Row],[וסת קבוע אחרון]]&lt;&gt;X673),שבוע_בדילוג[[#This Row],[וסת קבוע אחרון]],"")</f>
        <v/>
      </c>
      <c r="AC674" s="1" t="str">
        <f>IF(AND(שבוע_בדילוג[[#This Row],[הווסת פעיל?]]=1,Y673=0,שבוע_בדילוג[[#This Row],[וסת קבוע אחרון]]=X673),שבוע_בדילוג[[#This Row],[וסת קבוע אחרון]],"")</f>
        <v/>
      </c>
      <c r="AD674" s="1" t="str">
        <f>IF(AND(שבוע_בדילוג[[#This Row],[הווסת פעיל?]]=1,Y673=0,שבוע_בדילוג[[#This Row],[וסת קבוע אחרון]]&lt;&gt;X673),1,"")</f>
        <v/>
      </c>
      <c r="AE674" s="1" t="str">
        <f>IF(AND(שבוע_בדילוג[[#This Row],[הווסת פעיל?]]&lt;&gt;"",B675=1),שבוע_בדילוג[[#This Row],[CycleNumber]],"")</f>
        <v/>
      </c>
      <c r="AF674" s="1" t="str">
        <f>IF(AND(שבוע_בדילוג[[#This Row],[הווסת פעיל?]]&lt;&gt;"",Y673=""),שבוע_בדילוג[[#This Row],[CycleNumber]],"")</f>
        <v/>
      </c>
      <c r="AG674" s="1" t="str">
        <f>IF(B675=1,"",IF(שבוע_בדילוג[[#This Row],[הווסת פעיל?]]=1,IF(שבוע_בדילוג[[#This Row],[וסת קבוע אחרון]]=F675,1,0),""))</f>
        <v/>
      </c>
      <c r="AH674" s="1" t="str">
        <f>IF(B675=1,"",IF(שבוע_בדילוג[[#This Row],[הווסת פעיל?]]=1,IF(OR(שבוע_בדילוג[[#This Row],[וסת קבוע אחרון]]=F675,F675=שבוע_בדילוג[[#This Row],[LengthofCycle]]),1,0),""))</f>
        <v/>
      </c>
      <c r="AI674" s="1" t="str">
        <f>IF(B675=1,"",IF(שבוע_בדילוג[[#This Row],[הווסת פעיל?]]=1,IF(OR(שבוע_בדילוג[[#This Row],[וסת קבוע אחרון]]=F675,F675=שבוע_בדילוג[[#This Row],[LengthofCycle]],AND(שבוע_בדילוג[[#This Row],[LengthofCycle]]&lt;&gt;שבוע_בדילוג[[#This Row],[וסת קבוע אחרון]],OR(F675=28,F675=29))),1,0),""))</f>
        <v/>
      </c>
      <c r="AJ674" s="1" t="str">
        <f>IF(AND(שבוע_בדילוג[[#This Row],[הווסת פעיל?]]=1,B675=1),1,"")</f>
        <v/>
      </c>
      <c r="AK674" s="4">
        <f>IF(AND(שבוע_בדילוג[[#This Row],[הווסת פעיל?]]&lt;&gt;1,B675&lt;&gt;1,B675&lt;&gt;""),IF(שבוע_בדילוג[[#This Row],[LengthofCycle]]=F675,1,0),"")</f>
        <v>0</v>
      </c>
      <c r="AL674" s="4">
        <f>IF(AND(שבוע_בדילוג[[#This Row],[הווסת פעיל?]]&lt;&gt;1,B675&lt;&gt;1,B675&lt;&gt;""),IF(OR(שבוע_בדילוג[[#This Row],[LengthofCycle]]=F675,F675=29),1,0),"")</f>
        <v>0</v>
      </c>
      <c r="AM674" s="4">
        <f>IF(AND(שבוע_בדילוג[[#This Row],[הווסת פעיל?]]&lt;&gt;1,B675&lt;&gt;1,B675&lt;&gt;""),IF(OR(שבוע_בדילוג[[#This Row],[LengthofCycle]]=F675,F675=29,F675=28),1,0),"")</f>
        <v>0</v>
      </c>
    </row>
    <row r="675" spans="1:39" x14ac:dyDescent="0.25">
      <c r="A675" s="1" t="s">
        <v>113</v>
      </c>
      <c r="B675" s="1">
        <v>5</v>
      </c>
      <c r="C675" s="1">
        <v>0</v>
      </c>
      <c r="D675" s="1">
        <v>1</v>
      </c>
      <c r="E675" s="1">
        <v>0</v>
      </c>
      <c r="F675" s="1">
        <v>26</v>
      </c>
      <c r="H675" s="1">
        <f>שבוע_בדילוג[[#This Row],[LengthofCycle]]+1</f>
        <v>27</v>
      </c>
      <c r="I675" s="1" t="str">
        <f>IF(IFERROR(LOOKUP(שבוע_בדילוג[[#This Row],[ClientID]],קביעויות[השבוע בדילוג]),FALSE)=שבוע_בדילוג[[#This Row],[ClientID]],1,"")</f>
        <v/>
      </c>
      <c r="J675" s="1" t="str">
        <f>IF(AND(שבוע_בדילוג[[#This Row],[CycleNumber]]&gt;1,OR(B676="",שבוע_בדילוג[[#This Row],[CycleNumber]]&gt;B674)),IF(OR(AND(שבוע_בדילוג[[#This Row],[LengthofCycle]]=29,F674=29),AND(שבוע_בדילוג[[#This Row],[LengthofCycle]]=36,F674=36)),1,""),"")</f>
        <v/>
      </c>
      <c r="K675" s="1" t="str">
        <f>IF(AND(שבוע_בדילוג[[#This Row],[וסת השבוע]]=1,J674=1,שבוע_בדילוג[[#This Row],[CycleNumber]]&gt;B674),1,"")</f>
        <v/>
      </c>
      <c r="L675" s="1" t="str">
        <f>IF(שבוע_בדילוג[[#This Row],[CycleNumber]]=1,"",IF(שבוע_בדילוג[[#This Row],[וסת השבוע]]=1,0,IF(L674="","",IF(L674=0,IF(שבוע_בדילוג[[#This Row],[LengthofCycle]]=29,0,1),IF(L674=1,IF(שבוע_בדילוג[[#This Row],[LengthofCycle]]+F674=29*2,0,2),IF(L674=2,IF(שבוע_בדילוג[[#This Row],[LengthofCycle]]+F674+F673=29*3,0,3),""))))))</f>
        <v/>
      </c>
      <c r="M675" s="1" t="str">
        <f>IF(שבוע_בדילוג[[#This Row],[וסת השבוע]]=1,IF(שבוע_בדילוג[[#This Row],[וסת השבוע וההפלגה ביחד]]=1,M674+1,0),IF(AND(שבוע_בדילוג[[#This Row],[CycleNumber]]&gt;B674,שבוע_בדילוג[[#This Row],[CycleNumber]]&gt;1),IF(שבוע_בדילוג[[#This Row],[וסת השבוע פעיל?]]&lt;&gt;"",M674+1,""),""))</f>
        <v/>
      </c>
      <c r="N675" s="1" t="str">
        <f>IF(שבוע_בדילוג[[#This Row],[וסת השבוע פעיל?2]]="","",IF(AND(שבוע_בדילוג[[#This Row],[וסת השבוע פעיל?]]&lt;&gt;"",שבוע_בדילוג[[#This Row],[CycleNumber]]&lt;B676,B676&lt;&gt;"",שבוע_בדילוג[[#This Row],[וסת השבוע פעיל?]]&lt;3),IF(L676=0,IF(AND(שבוע_בדילוג[[#This Row],[וסת השבוע פעיל?]]&gt;0,J676=1),0,1),0),""))</f>
        <v/>
      </c>
      <c r="O675" s="1" t="str">
        <f t="shared" si="64"/>
        <v/>
      </c>
      <c r="P675" s="1" t="str">
        <f>IF(AND(שבוע_בדילוג[[#This Row],[חיזוי - שבוע]]=1,K676=1),1,"")</f>
        <v/>
      </c>
      <c r="Q675" s="1" t="str">
        <f>IF(AND(שבוע_בדילוג[[#This Row],[וסת השבוע פעיל?]]&lt;3,OR(שבוע_בדילוג[[#This Row],[CycleNumber]]&gt;B676,B676="")),1,"")</f>
        <v/>
      </c>
      <c r="R675" s="1" t="str">
        <f>IF(AND(שבוע_בדילוג[[#This Row],[חיזוי - שבוע]]&lt;&gt;"",שבוע_בדילוג[[#This Row],[וסת השבוע פעיל?2]]=""),1,"")</f>
        <v/>
      </c>
      <c r="S675" s="1" t="str">
        <f>IF(שבוע_בדילוג[[#This Row],[האישה קבעה וסת שבוע בדילוג?]]=1,IF(שבוע_בדילוג[[#This Row],[וסת השבוע פעיל?]]&lt;3,1,0),"")</f>
        <v/>
      </c>
      <c r="T6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5" s="1">
        <f t="shared" si="65"/>
        <v>0</v>
      </c>
      <c r="V675" s="1">
        <f t="shared" si="66"/>
        <v>0</v>
      </c>
      <c r="W675" s="1">
        <f t="shared" si="67"/>
        <v>0</v>
      </c>
      <c r="X675" s="1" t="str">
        <f>IF(שבוע_בדילוג[[#This Row],[3 הפלגות זהות]]="","",IF(שבוע_בדילוג[[#This Row],[3 הפלגות זהות]]=1,שבוע_בדילוג[[#This Row],[LengthofCycle]],X674))</f>
        <v/>
      </c>
      <c r="Z675" s="1" t="str">
        <f>IF(OR(שבוע_בדילוג[[#This Row],[הווסת פעיל?]]=0,שבוע_בדילוג[[#This Row],[הווסת פעיל?]]=""),"",SUM(Z674,שבוע_בדילוג[[#This Row],[הווסת פעיל?]]))</f>
        <v/>
      </c>
      <c r="AA675" s="1" t="str">
        <f>IF(AND(שבוע_בדילוג[[#This Row],[כמה מחזורים עד עקירה]]&lt;&gt;"",Z676=""),שבוע_בדילוג[[#This Row],[כמה מחזורים עד עקירה]],"")</f>
        <v/>
      </c>
      <c r="AB675" s="1" t="str">
        <f>IF(AND(שבוע_בדילוג[[#This Row],[הווסת פעיל?]]=1,שבוע_בדילוג[[#This Row],[וסת קבוע אחרון]]&lt;&gt;X674),שבוע_בדילוג[[#This Row],[וסת קבוע אחרון]],"")</f>
        <v/>
      </c>
      <c r="AC675" s="1" t="str">
        <f>IF(AND(שבוע_בדילוג[[#This Row],[הווסת פעיל?]]=1,Y674=0,שבוע_בדילוג[[#This Row],[וסת קבוע אחרון]]=X674),שבוע_בדילוג[[#This Row],[וסת קבוע אחרון]],"")</f>
        <v/>
      </c>
      <c r="AD675" s="1" t="str">
        <f>IF(AND(שבוע_בדילוג[[#This Row],[הווסת פעיל?]]=1,Y674=0,שבוע_בדילוג[[#This Row],[וסת קבוע אחרון]]&lt;&gt;X674),1,"")</f>
        <v/>
      </c>
      <c r="AE675" s="1" t="str">
        <f>IF(AND(שבוע_בדילוג[[#This Row],[הווסת פעיל?]]&lt;&gt;"",B676=1),שבוע_בדילוג[[#This Row],[CycleNumber]],"")</f>
        <v/>
      </c>
      <c r="AF675" s="1" t="str">
        <f>IF(AND(שבוע_בדילוג[[#This Row],[הווסת פעיל?]]&lt;&gt;"",Y674=""),שבוע_בדילוג[[#This Row],[CycleNumber]],"")</f>
        <v/>
      </c>
      <c r="AG675" s="1" t="str">
        <f>IF(B676=1,"",IF(שבוע_בדילוג[[#This Row],[הווסת פעיל?]]=1,IF(שבוע_בדילוג[[#This Row],[וסת קבוע אחרון]]=F676,1,0),""))</f>
        <v/>
      </c>
      <c r="AH675" s="1" t="str">
        <f>IF(B676=1,"",IF(שבוע_בדילוג[[#This Row],[הווסת פעיל?]]=1,IF(OR(שבוע_בדילוג[[#This Row],[וסת קבוע אחרון]]=F676,F676=שבוע_בדילוג[[#This Row],[LengthofCycle]]),1,0),""))</f>
        <v/>
      </c>
      <c r="AI675" s="1" t="str">
        <f>IF(B676=1,"",IF(שבוע_בדילוג[[#This Row],[הווסת פעיל?]]=1,IF(OR(שבוע_בדילוג[[#This Row],[וסת קבוע אחרון]]=F676,F676=שבוע_בדילוג[[#This Row],[LengthofCycle]],AND(שבוע_בדילוג[[#This Row],[LengthofCycle]]&lt;&gt;שבוע_בדילוג[[#This Row],[וסת קבוע אחרון]],OR(F676=28,F676=29))),1,0),""))</f>
        <v/>
      </c>
      <c r="AJ675" s="1" t="str">
        <f>IF(AND(שבוע_בדילוג[[#This Row],[הווסת פעיל?]]=1,B676=1),1,"")</f>
        <v/>
      </c>
      <c r="AK675" s="4">
        <f>IF(AND(שבוע_בדילוג[[#This Row],[הווסת פעיל?]]&lt;&gt;1,B676&lt;&gt;1,B676&lt;&gt;""),IF(שבוע_בדילוג[[#This Row],[LengthofCycle]]=F676,1,0),"")</f>
        <v>0</v>
      </c>
      <c r="AL675" s="4">
        <f>IF(AND(שבוע_בדילוג[[#This Row],[הווסת פעיל?]]&lt;&gt;1,B676&lt;&gt;1,B676&lt;&gt;""),IF(OR(שבוע_בדילוג[[#This Row],[LengthofCycle]]=F676,F676=29),1,0),"")</f>
        <v>0</v>
      </c>
      <c r="AM675" s="4">
        <f>IF(AND(שבוע_בדילוג[[#This Row],[הווסת פעיל?]]&lt;&gt;1,B676&lt;&gt;1,B676&lt;&gt;""),IF(OR(שבוע_בדילוג[[#This Row],[LengthofCycle]]=F676,F676=29,F676=28),1,0),"")</f>
        <v>0</v>
      </c>
    </row>
    <row r="676" spans="1:39" x14ac:dyDescent="0.25">
      <c r="A676" s="1" t="s">
        <v>113</v>
      </c>
      <c r="B676" s="1">
        <v>6</v>
      </c>
      <c r="C676" s="1">
        <v>0</v>
      </c>
      <c r="D676" s="1">
        <v>1</v>
      </c>
      <c r="E676" s="1">
        <v>0</v>
      </c>
      <c r="F676" s="1">
        <v>30</v>
      </c>
      <c r="H676" s="1">
        <f>שבוע_בדילוג[[#This Row],[LengthofCycle]]+1</f>
        <v>31</v>
      </c>
      <c r="I676" s="1" t="str">
        <f>IF(IFERROR(LOOKUP(שבוע_בדילוג[[#This Row],[ClientID]],קביעויות[השבוע בדילוג]),FALSE)=שבוע_בדילוג[[#This Row],[ClientID]],1,"")</f>
        <v/>
      </c>
      <c r="J676" s="1" t="str">
        <f>IF(AND(שבוע_בדילוג[[#This Row],[CycleNumber]]&gt;1,OR(B677="",שבוע_בדילוג[[#This Row],[CycleNumber]]&gt;B675)),IF(OR(AND(שבוע_בדילוג[[#This Row],[LengthofCycle]]=29,F675=29),AND(שבוע_בדילוג[[#This Row],[LengthofCycle]]=36,F675=36)),1,""),"")</f>
        <v/>
      </c>
      <c r="K676" s="1" t="str">
        <f>IF(AND(שבוע_בדילוג[[#This Row],[וסת השבוע]]=1,J675=1,שבוע_בדילוג[[#This Row],[CycleNumber]]&gt;B675),1,"")</f>
        <v/>
      </c>
      <c r="L676" s="1" t="str">
        <f>IF(שבוע_בדילוג[[#This Row],[CycleNumber]]=1,"",IF(שבוע_בדילוג[[#This Row],[וסת השבוע]]=1,0,IF(L675="","",IF(L675=0,IF(שבוע_בדילוג[[#This Row],[LengthofCycle]]=29,0,1),IF(L675=1,IF(שבוע_בדילוג[[#This Row],[LengthofCycle]]+F675=29*2,0,2),IF(L675=2,IF(שבוע_בדילוג[[#This Row],[LengthofCycle]]+F675+F674=29*3,0,3),""))))))</f>
        <v/>
      </c>
      <c r="M676" s="1" t="str">
        <f>IF(שבוע_בדילוג[[#This Row],[וסת השבוע]]=1,IF(שבוע_בדילוג[[#This Row],[וסת השבוע וההפלגה ביחד]]=1,M675+1,0),IF(AND(שבוע_בדילוג[[#This Row],[CycleNumber]]&gt;B675,שבוע_בדילוג[[#This Row],[CycleNumber]]&gt;1),IF(שבוע_בדילוג[[#This Row],[וסת השבוע פעיל?]]&lt;&gt;"",M675+1,""),""))</f>
        <v/>
      </c>
      <c r="N676" s="1" t="str">
        <f>IF(שבוע_בדילוג[[#This Row],[וסת השבוע פעיל?2]]="","",IF(AND(שבוע_בדילוג[[#This Row],[וסת השבוע פעיל?]]&lt;&gt;"",שבוע_בדילוג[[#This Row],[CycleNumber]]&lt;B677,B677&lt;&gt;"",שבוע_בדילוג[[#This Row],[וסת השבוע פעיל?]]&lt;3),IF(L677=0,IF(AND(שבוע_בדילוג[[#This Row],[וסת השבוע פעיל?]]&gt;0,J677=1),0,1),0),""))</f>
        <v/>
      </c>
      <c r="O676" s="1" t="str">
        <f t="shared" si="64"/>
        <v/>
      </c>
      <c r="P676" s="1" t="str">
        <f>IF(AND(שבוע_בדילוג[[#This Row],[חיזוי - שבוע]]=1,K677=1),1,"")</f>
        <v/>
      </c>
      <c r="Q676" s="1" t="str">
        <f>IF(AND(שבוע_בדילוג[[#This Row],[וסת השבוע פעיל?]]&lt;3,OR(שבוע_בדילוג[[#This Row],[CycleNumber]]&gt;B677,B677="")),1,"")</f>
        <v/>
      </c>
      <c r="R676" s="1" t="str">
        <f>IF(AND(שבוע_בדילוג[[#This Row],[חיזוי - שבוע]]&lt;&gt;"",שבוע_בדילוג[[#This Row],[וסת השבוע פעיל?2]]=""),1,"")</f>
        <v/>
      </c>
      <c r="S676" s="1" t="str">
        <f>IF(שבוע_בדילוג[[#This Row],[האישה קבעה וסת שבוע בדילוג?]]=1,IF(שבוע_בדילוג[[#This Row],[וסת השבוע פעיל?]]&lt;3,1,0),"")</f>
        <v/>
      </c>
      <c r="T6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6" s="1">
        <f t="shared" si="65"/>
        <v>0</v>
      </c>
      <c r="V676" s="1">
        <f t="shared" si="66"/>
        <v>0</v>
      </c>
      <c r="W676" s="1">
        <f t="shared" si="67"/>
        <v>0</v>
      </c>
      <c r="X676" s="1" t="str">
        <f>IF(שבוע_בדילוג[[#This Row],[3 הפלגות זהות]]="","",IF(שבוע_בדילוג[[#This Row],[3 הפלגות זהות]]=1,שבוע_בדילוג[[#This Row],[LengthofCycle]],X675))</f>
        <v/>
      </c>
      <c r="Z676" s="1" t="str">
        <f>IF(OR(שבוע_בדילוג[[#This Row],[הווסת פעיל?]]=0,שבוע_בדילוג[[#This Row],[הווסת פעיל?]]=""),"",SUM(Z675,שבוע_בדילוג[[#This Row],[הווסת פעיל?]]))</f>
        <v/>
      </c>
      <c r="AA676" s="1" t="str">
        <f>IF(AND(שבוע_בדילוג[[#This Row],[כמה מחזורים עד עקירה]]&lt;&gt;"",Z677=""),שבוע_בדילוג[[#This Row],[כמה מחזורים עד עקירה]],"")</f>
        <v/>
      </c>
      <c r="AB676" s="1" t="str">
        <f>IF(AND(שבוע_בדילוג[[#This Row],[הווסת פעיל?]]=1,שבוע_בדילוג[[#This Row],[וסת קבוע אחרון]]&lt;&gt;X675),שבוע_בדילוג[[#This Row],[וסת קבוע אחרון]],"")</f>
        <v/>
      </c>
      <c r="AC676" s="1" t="str">
        <f>IF(AND(שבוע_בדילוג[[#This Row],[הווסת פעיל?]]=1,Y675=0,שבוע_בדילוג[[#This Row],[וסת קבוע אחרון]]=X675),שבוע_בדילוג[[#This Row],[וסת קבוע אחרון]],"")</f>
        <v/>
      </c>
      <c r="AD676" s="1" t="str">
        <f>IF(AND(שבוע_בדילוג[[#This Row],[הווסת פעיל?]]=1,Y675=0,שבוע_בדילוג[[#This Row],[וסת קבוע אחרון]]&lt;&gt;X675),1,"")</f>
        <v/>
      </c>
      <c r="AE676" s="1" t="str">
        <f>IF(AND(שבוע_בדילוג[[#This Row],[הווסת פעיל?]]&lt;&gt;"",B677=1),שבוע_בדילוג[[#This Row],[CycleNumber]],"")</f>
        <v/>
      </c>
      <c r="AF676" s="1" t="str">
        <f>IF(AND(שבוע_בדילוג[[#This Row],[הווסת פעיל?]]&lt;&gt;"",Y675=""),שבוע_בדילוג[[#This Row],[CycleNumber]],"")</f>
        <v/>
      </c>
      <c r="AG676" s="1" t="str">
        <f>IF(B677=1,"",IF(שבוע_בדילוג[[#This Row],[הווסת פעיל?]]=1,IF(שבוע_בדילוג[[#This Row],[וסת קבוע אחרון]]=F677,1,0),""))</f>
        <v/>
      </c>
      <c r="AH676" s="1" t="str">
        <f>IF(B677=1,"",IF(שבוע_בדילוג[[#This Row],[הווסת פעיל?]]=1,IF(OR(שבוע_בדילוג[[#This Row],[וסת קבוע אחרון]]=F677,F677=שבוע_בדילוג[[#This Row],[LengthofCycle]]),1,0),""))</f>
        <v/>
      </c>
      <c r="AI676" s="1" t="str">
        <f>IF(B677=1,"",IF(שבוע_בדילוג[[#This Row],[הווסת פעיל?]]=1,IF(OR(שבוע_בדילוג[[#This Row],[וסת קבוע אחרון]]=F677,F677=שבוע_בדילוג[[#This Row],[LengthofCycle]],AND(שבוע_בדילוג[[#This Row],[LengthofCycle]]&lt;&gt;שבוע_בדילוג[[#This Row],[וסת קבוע אחרון]],OR(F677=28,F677=29))),1,0),""))</f>
        <v/>
      </c>
      <c r="AJ676" s="1" t="str">
        <f>IF(AND(שבוע_בדילוג[[#This Row],[הווסת פעיל?]]=1,B677=1),1,"")</f>
        <v/>
      </c>
      <c r="AK676" s="4">
        <f>IF(AND(שבוע_בדילוג[[#This Row],[הווסת פעיל?]]&lt;&gt;1,B677&lt;&gt;1,B677&lt;&gt;""),IF(שבוע_בדילוג[[#This Row],[LengthofCycle]]=F677,1,0),"")</f>
        <v>0</v>
      </c>
      <c r="AL676" s="4">
        <f>IF(AND(שבוע_בדילוג[[#This Row],[הווסת פעיל?]]&lt;&gt;1,B677&lt;&gt;1,B677&lt;&gt;""),IF(OR(שבוע_בדילוג[[#This Row],[LengthofCycle]]=F677,F677=29),1,0),"")</f>
        <v>1</v>
      </c>
      <c r="AM676" s="4">
        <f>IF(AND(שבוע_בדילוג[[#This Row],[הווסת פעיל?]]&lt;&gt;1,B677&lt;&gt;1,B677&lt;&gt;""),IF(OR(שבוע_בדילוג[[#This Row],[LengthofCycle]]=F677,F677=29,F677=28),1,0),"")</f>
        <v>1</v>
      </c>
    </row>
    <row r="677" spans="1:39" x14ac:dyDescent="0.25">
      <c r="A677" s="1" t="s">
        <v>113</v>
      </c>
      <c r="B677" s="1">
        <v>7</v>
      </c>
      <c r="C677" s="1">
        <v>0</v>
      </c>
      <c r="D677" s="1">
        <v>1</v>
      </c>
      <c r="E677" s="1">
        <v>0</v>
      </c>
      <c r="F677" s="1">
        <v>29</v>
      </c>
      <c r="H677" s="1">
        <f>שבוע_בדילוג[[#This Row],[LengthofCycle]]+1</f>
        <v>30</v>
      </c>
      <c r="I677" s="1" t="str">
        <f>IF(IFERROR(LOOKUP(שבוע_בדילוג[[#This Row],[ClientID]],קביעויות[השבוע בדילוג]),FALSE)=שבוע_בדילוג[[#This Row],[ClientID]],1,"")</f>
        <v/>
      </c>
      <c r="J677" s="1" t="str">
        <f>IF(AND(שבוע_בדילוג[[#This Row],[CycleNumber]]&gt;1,OR(B678="",שבוע_בדילוג[[#This Row],[CycleNumber]]&gt;B676)),IF(OR(AND(שבוע_בדילוג[[#This Row],[LengthofCycle]]=29,F676=29),AND(שבוע_בדילוג[[#This Row],[LengthofCycle]]=36,F676=36)),1,""),"")</f>
        <v/>
      </c>
      <c r="K677" s="1" t="str">
        <f>IF(AND(שבוע_בדילוג[[#This Row],[וסת השבוע]]=1,J676=1,שבוע_בדילוג[[#This Row],[CycleNumber]]&gt;B676),1,"")</f>
        <v/>
      </c>
      <c r="L677" s="1" t="str">
        <f>IF(שבוע_בדילוג[[#This Row],[CycleNumber]]=1,"",IF(שבוע_בדילוג[[#This Row],[וסת השבוע]]=1,0,IF(L676="","",IF(L676=0,IF(שבוע_בדילוג[[#This Row],[LengthofCycle]]=29,0,1),IF(L676=1,IF(שבוע_בדילוג[[#This Row],[LengthofCycle]]+F676=29*2,0,2),IF(L676=2,IF(שבוע_בדילוג[[#This Row],[LengthofCycle]]+F676+F675=29*3,0,3),""))))))</f>
        <v/>
      </c>
      <c r="M677" s="1" t="str">
        <f>IF(שבוע_בדילוג[[#This Row],[וסת השבוע]]=1,IF(שבוע_בדילוג[[#This Row],[וסת השבוע וההפלגה ביחד]]=1,M676+1,0),IF(AND(שבוע_בדילוג[[#This Row],[CycleNumber]]&gt;B676,שבוע_בדילוג[[#This Row],[CycleNumber]]&gt;1),IF(שבוע_בדילוג[[#This Row],[וסת השבוע פעיל?]]&lt;&gt;"",M676+1,""),""))</f>
        <v/>
      </c>
      <c r="N677" s="1" t="str">
        <f>IF(שבוע_בדילוג[[#This Row],[וסת השבוע פעיל?2]]="","",IF(AND(שבוע_בדילוג[[#This Row],[וסת השבוע פעיל?]]&lt;&gt;"",שבוע_בדילוג[[#This Row],[CycleNumber]]&lt;B678,B678&lt;&gt;"",שבוע_בדילוג[[#This Row],[וסת השבוע פעיל?]]&lt;3),IF(L678=0,IF(AND(שבוע_בדילוג[[#This Row],[וסת השבוע פעיל?]]&gt;0,J678=1),0,1),0),""))</f>
        <v/>
      </c>
      <c r="O677" s="1" t="str">
        <f t="shared" si="64"/>
        <v/>
      </c>
      <c r="P677" s="1" t="str">
        <f>IF(AND(שבוע_בדילוג[[#This Row],[חיזוי - שבוע]]=1,K678=1),1,"")</f>
        <v/>
      </c>
      <c r="Q677" s="1" t="str">
        <f>IF(AND(שבוע_בדילוג[[#This Row],[וסת השבוע פעיל?]]&lt;3,OR(שבוע_בדילוג[[#This Row],[CycleNumber]]&gt;B678,B678="")),1,"")</f>
        <v/>
      </c>
      <c r="R677" s="1" t="str">
        <f>IF(AND(שבוע_בדילוג[[#This Row],[חיזוי - שבוע]]&lt;&gt;"",שבוע_בדילוג[[#This Row],[וסת השבוע פעיל?2]]=""),1,"")</f>
        <v/>
      </c>
      <c r="S677" s="1" t="str">
        <f>IF(שבוע_בדילוג[[#This Row],[האישה קבעה וסת שבוע בדילוג?]]=1,IF(שבוע_בדילוג[[#This Row],[וסת השבוע פעיל?]]&lt;3,1,0),"")</f>
        <v/>
      </c>
      <c r="T6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7" s="1">
        <f t="shared" si="65"/>
        <v>0</v>
      </c>
      <c r="V677" s="1">
        <f t="shared" si="66"/>
        <v>0</v>
      </c>
      <c r="W677" s="1">
        <f t="shared" si="67"/>
        <v>0</v>
      </c>
      <c r="X677" s="1" t="str">
        <f>IF(שבוע_בדילוג[[#This Row],[3 הפלגות זהות]]="","",IF(שבוע_בדילוג[[#This Row],[3 הפלגות זהות]]=1,שבוע_בדילוג[[#This Row],[LengthofCycle]],X676))</f>
        <v/>
      </c>
      <c r="Z677" s="1" t="str">
        <f>IF(OR(שבוע_בדילוג[[#This Row],[הווסת פעיל?]]=0,שבוע_בדילוג[[#This Row],[הווסת פעיל?]]=""),"",SUM(Z676,שבוע_בדילוג[[#This Row],[הווסת פעיל?]]))</f>
        <v/>
      </c>
      <c r="AA677" s="1" t="str">
        <f>IF(AND(שבוע_בדילוג[[#This Row],[כמה מחזורים עד עקירה]]&lt;&gt;"",Z678=""),שבוע_בדילוג[[#This Row],[כמה מחזורים עד עקירה]],"")</f>
        <v/>
      </c>
      <c r="AB677" s="1" t="str">
        <f>IF(AND(שבוע_בדילוג[[#This Row],[הווסת פעיל?]]=1,שבוע_בדילוג[[#This Row],[וסת קבוע אחרון]]&lt;&gt;X676),שבוע_בדילוג[[#This Row],[וסת קבוע אחרון]],"")</f>
        <v/>
      </c>
      <c r="AC677" s="1" t="str">
        <f>IF(AND(שבוע_בדילוג[[#This Row],[הווסת פעיל?]]=1,Y676=0,שבוע_בדילוג[[#This Row],[וסת קבוע אחרון]]=X676),שבוע_בדילוג[[#This Row],[וסת קבוע אחרון]],"")</f>
        <v/>
      </c>
      <c r="AD677" s="1" t="str">
        <f>IF(AND(שבוע_בדילוג[[#This Row],[הווסת פעיל?]]=1,Y676=0,שבוע_בדילוג[[#This Row],[וסת קבוע אחרון]]&lt;&gt;X676),1,"")</f>
        <v/>
      </c>
      <c r="AE677" s="1" t="str">
        <f>IF(AND(שבוע_בדילוג[[#This Row],[הווסת פעיל?]]&lt;&gt;"",B678=1),שבוע_בדילוג[[#This Row],[CycleNumber]],"")</f>
        <v/>
      </c>
      <c r="AF677" s="1" t="str">
        <f>IF(AND(שבוע_בדילוג[[#This Row],[הווסת פעיל?]]&lt;&gt;"",Y676=""),שבוע_בדילוג[[#This Row],[CycleNumber]],"")</f>
        <v/>
      </c>
      <c r="AG677" s="1" t="str">
        <f>IF(B678=1,"",IF(שבוע_בדילוג[[#This Row],[הווסת פעיל?]]=1,IF(שבוע_בדילוג[[#This Row],[וסת קבוע אחרון]]=F678,1,0),""))</f>
        <v/>
      </c>
      <c r="AH677" s="1" t="str">
        <f>IF(B678=1,"",IF(שבוע_בדילוג[[#This Row],[הווסת פעיל?]]=1,IF(OR(שבוע_בדילוג[[#This Row],[וסת קבוע אחרון]]=F678,F678=שבוע_בדילוג[[#This Row],[LengthofCycle]]),1,0),""))</f>
        <v/>
      </c>
      <c r="AI677" s="1" t="str">
        <f>IF(B678=1,"",IF(שבוע_בדילוג[[#This Row],[הווסת פעיל?]]=1,IF(OR(שבוע_בדילוג[[#This Row],[וסת קבוע אחרון]]=F678,F678=שבוע_בדילוג[[#This Row],[LengthofCycle]],AND(שבוע_בדילוג[[#This Row],[LengthofCycle]]&lt;&gt;שבוע_בדילוג[[#This Row],[וסת קבוע אחרון]],OR(F678=28,F678=29))),1,0),""))</f>
        <v/>
      </c>
      <c r="AJ677" s="1" t="str">
        <f>IF(AND(שבוע_בדילוג[[#This Row],[הווסת פעיל?]]=1,B678=1),1,"")</f>
        <v/>
      </c>
      <c r="AK677" s="4">
        <f>IF(AND(שבוע_בדילוג[[#This Row],[הווסת פעיל?]]&lt;&gt;1,B678&lt;&gt;1,B678&lt;&gt;""),IF(שבוע_בדילוג[[#This Row],[LengthofCycle]]=F678,1,0),"")</f>
        <v>0</v>
      </c>
      <c r="AL677" s="4">
        <f>IF(AND(שבוע_בדילוג[[#This Row],[הווסת פעיל?]]&lt;&gt;1,B678&lt;&gt;1,B678&lt;&gt;""),IF(OR(שבוע_בדילוג[[#This Row],[LengthofCycle]]=F678,F678=29),1,0),"")</f>
        <v>0</v>
      </c>
      <c r="AM677" s="4">
        <f>IF(AND(שבוע_בדילוג[[#This Row],[הווסת פעיל?]]&lt;&gt;1,B678&lt;&gt;1,B678&lt;&gt;""),IF(OR(שבוע_בדילוג[[#This Row],[LengthofCycle]]=F678,F678=29,F678=28),1,0),"")</f>
        <v>0</v>
      </c>
    </row>
    <row r="678" spans="1:39" x14ac:dyDescent="0.25">
      <c r="A678" s="1" t="s">
        <v>113</v>
      </c>
      <c r="B678" s="1">
        <v>8</v>
      </c>
      <c r="C678" s="1">
        <v>0</v>
      </c>
      <c r="D678" s="1">
        <v>1</v>
      </c>
      <c r="E678" s="1">
        <v>0</v>
      </c>
      <c r="F678" s="1">
        <v>32</v>
      </c>
      <c r="H678" s="1">
        <f>שבוע_בדילוג[[#This Row],[LengthofCycle]]+1</f>
        <v>33</v>
      </c>
      <c r="I678" s="1" t="str">
        <f>IF(IFERROR(LOOKUP(שבוע_בדילוג[[#This Row],[ClientID]],קביעויות[השבוע בדילוג]),FALSE)=שבוע_בדילוג[[#This Row],[ClientID]],1,"")</f>
        <v/>
      </c>
      <c r="J678" s="1" t="str">
        <f>IF(AND(שבוע_בדילוג[[#This Row],[CycleNumber]]&gt;1,OR(B679="",שבוע_בדילוג[[#This Row],[CycleNumber]]&gt;B677)),IF(OR(AND(שבוע_בדילוג[[#This Row],[LengthofCycle]]=29,F677=29),AND(שבוע_בדילוג[[#This Row],[LengthofCycle]]=36,F677=36)),1,""),"")</f>
        <v/>
      </c>
      <c r="K678" s="1" t="str">
        <f>IF(AND(שבוע_בדילוג[[#This Row],[וסת השבוע]]=1,J677=1,שבוע_בדילוג[[#This Row],[CycleNumber]]&gt;B677),1,"")</f>
        <v/>
      </c>
      <c r="L678" s="1" t="str">
        <f>IF(שבוע_בדילוג[[#This Row],[CycleNumber]]=1,"",IF(שבוע_בדילוג[[#This Row],[וסת השבוע]]=1,0,IF(L677="","",IF(L677=0,IF(שבוע_בדילוג[[#This Row],[LengthofCycle]]=29,0,1),IF(L677=1,IF(שבוע_בדילוג[[#This Row],[LengthofCycle]]+F677=29*2,0,2),IF(L677=2,IF(שבוע_בדילוג[[#This Row],[LengthofCycle]]+F677+F676=29*3,0,3),""))))))</f>
        <v/>
      </c>
      <c r="M678" s="1" t="str">
        <f>IF(שבוע_בדילוג[[#This Row],[וסת השבוע]]=1,IF(שבוע_בדילוג[[#This Row],[וסת השבוע וההפלגה ביחד]]=1,M677+1,0),IF(AND(שבוע_בדילוג[[#This Row],[CycleNumber]]&gt;B677,שבוע_בדילוג[[#This Row],[CycleNumber]]&gt;1),IF(שבוע_בדילוג[[#This Row],[וסת השבוע פעיל?]]&lt;&gt;"",M677+1,""),""))</f>
        <v/>
      </c>
      <c r="N678" s="1" t="str">
        <f>IF(שבוע_בדילוג[[#This Row],[וסת השבוע פעיל?2]]="","",IF(AND(שבוע_בדילוג[[#This Row],[וסת השבוע פעיל?]]&lt;&gt;"",שבוע_בדילוג[[#This Row],[CycleNumber]]&lt;B679,B679&lt;&gt;"",שבוע_בדילוג[[#This Row],[וסת השבוע פעיל?]]&lt;3),IF(L679=0,IF(AND(שבוע_בדילוג[[#This Row],[וסת השבוע פעיל?]]&gt;0,J679=1),0,1),0),""))</f>
        <v/>
      </c>
      <c r="O678" s="1" t="str">
        <f t="shared" si="64"/>
        <v/>
      </c>
      <c r="P678" s="1" t="str">
        <f>IF(AND(שבוע_בדילוג[[#This Row],[חיזוי - שבוע]]=1,K679=1),1,"")</f>
        <v/>
      </c>
      <c r="Q678" s="1" t="str">
        <f>IF(AND(שבוע_בדילוג[[#This Row],[וסת השבוע פעיל?]]&lt;3,OR(שבוע_בדילוג[[#This Row],[CycleNumber]]&gt;B679,B679="")),1,"")</f>
        <v/>
      </c>
      <c r="R678" s="1" t="str">
        <f>IF(AND(שבוע_בדילוג[[#This Row],[חיזוי - שבוע]]&lt;&gt;"",שבוע_בדילוג[[#This Row],[וסת השבוע פעיל?2]]=""),1,"")</f>
        <v/>
      </c>
      <c r="S678" s="1" t="str">
        <f>IF(שבוע_בדילוג[[#This Row],[האישה קבעה וסת שבוע בדילוג?]]=1,IF(שבוע_בדילוג[[#This Row],[וסת השבוע פעיל?]]&lt;3,1,0),"")</f>
        <v/>
      </c>
      <c r="T6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8" s="1">
        <f t="shared" si="65"/>
        <v>0</v>
      </c>
      <c r="V678" s="1">
        <f t="shared" si="66"/>
        <v>0</v>
      </c>
      <c r="W678" s="1">
        <f t="shared" si="67"/>
        <v>0</v>
      </c>
      <c r="X678" s="1" t="str">
        <f>IF(שבוע_בדילוג[[#This Row],[3 הפלגות זהות]]="","",IF(שבוע_בדילוג[[#This Row],[3 הפלגות זהות]]=1,שבוע_בדילוג[[#This Row],[LengthofCycle]],X677))</f>
        <v/>
      </c>
      <c r="Z678" s="1" t="str">
        <f>IF(OR(שבוע_בדילוג[[#This Row],[הווסת פעיל?]]=0,שבוע_בדילוג[[#This Row],[הווסת פעיל?]]=""),"",SUM(Z677,שבוע_בדילוג[[#This Row],[הווסת פעיל?]]))</f>
        <v/>
      </c>
      <c r="AA678" s="1" t="str">
        <f>IF(AND(שבוע_בדילוג[[#This Row],[כמה מחזורים עד עקירה]]&lt;&gt;"",Z679=""),שבוע_בדילוג[[#This Row],[כמה מחזורים עד עקירה]],"")</f>
        <v/>
      </c>
      <c r="AB678" s="1" t="str">
        <f>IF(AND(שבוע_בדילוג[[#This Row],[הווסת פעיל?]]=1,שבוע_בדילוג[[#This Row],[וסת קבוע אחרון]]&lt;&gt;X677),שבוע_בדילוג[[#This Row],[וסת קבוע אחרון]],"")</f>
        <v/>
      </c>
      <c r="AC678" s="1" t="str">
        <f>IF(AND(שבוע_בדילוג[[#This Row],[הווסת פעיל?]]=1,Y677=0,שבוע_בדילוג[[#This Row],[וסת קבוע אחרון]]=X677),שבוע_בדילוג[[#This Row],[וסת קבוע אחרון]],"")</f>
        <v/>
      </c>
      <c r="AD678" s="1" t="str">
        <f>IF(AND(שבוע_בדילוג[[#This Row],[הווסת פעיל?]]=1,Y677=0,שבוע_בדילוג[[#This Row],[וסת קבוע אחרון]]&lt;&gt;X677),1,"")</f>
        <v/>
      </c>
      <c r="AE678" s="1" t="str">
        <f>IF(AND(שבוע_בדילוג[[#This Row],[הווסת פעיל?]]&lt;&gt;"",B679=1),שבוע_בדילוג[[#This Row],[CycleNumber]],"")</f>
        <v/>
      </c>
      <c r="AF678" s="1" t="str">
        <f>IF(AND(שבוע_בדילוג[[#This Row],[הווסת פעיל?]]&lt;&gt;"",Y677=""),שבוע_בדילוג[[#This Row],[CycleNumber]],"")</f>
        <v/>
      </c>
      <c r="AG678" s="1" t="str">
        <f>IF(B679=1,"",IF(שבוע_בדילוג[[#This Row],[הווסת פעיל?]]=1,IF(שבוע_בדילוג[[#This Row],[וסת קבוע אחרון]]=F679,1,0),""))</f>
        <v/>
      </c>
      <c r="AH678" s="1" t="str">
        <f>IF(B679=1,"",IF(שבוע_בדילוג[[#This Row],[הווסת פעיל?]]=1,IF(OR(שבוע_בדילוג[[#This Row],[וסת קבוע אחרון]]=F679,F679=שבוע_בדילוג[[#This Row],[LengthofCycle]]),1,0),""))</f>
        <v/>
      </c>
      <c r="AI678" s="1" t="str">
        <f>IF(B679=1,"",IF(שבוע_בדילוג[[#This Row],[הווסת פעיל?]]=1,IF(OR(שבוע_בדילוג[[#This Row],[וסת קבוע אחרון]]=F679,F679=שבוע_בדילוג[[#This Row],[LengthofCycle]],AND(שבוע_בדילוג[[#This Row],[LengthofCycle]]&lt;&gt;שבוע_בדילוג[[#This Row],[וסת קבוע אחרון]],OR(F679=28,F679=29))),1,0),""))</f>
        <v/>
      </c>
      <c r="AJ678" s="1" t="str">
        <f>IF(AND(שבוע_בדילוג[[#This Row],[הווסת פעיל?]]=1,B679=1),1,"")</f>
        <v/>
      </c>
      <c r="AK678" s="4">
        <f>IF(AND(שבוע_בדילוג[[#This Row],[הווסת פעיל?]]&lt;&gt;1,B679&lt;&gt;1,B679&lt;&gt;""),IF(שבוע_בדילוג[[#This Row],[LengthofCycle]]=F679,1,0),"")</f>
        <v>0</v>
      </c>
      <c r="AL678" s="4">
        <f>IF(AND(שבוע_בדילוג[[#This Row],[הווסת פעיל?]]&lt;&gt;1,B679&lt;&gt;1,B679&lt;&gt;""),IF(OR(שבוע_בדילוג[[#This Row],[LengthofCycle]]=F679,F679=29),1,0),"")</f>
        <v>0</v>
      </c>
      <c r="AM678" s="4">
        <f>IF(AND(שבוע_בדילוג[[#This Row],[הווסת פעיל?]]&lt;&gt;1,B679&lt;&gt;1,B679&lt;&gt;""),IF(OR(שבוע_בדילוג[[#This Row],[LengthofCycle]]=F679,F679=29,F679=28),1,0),"")</f>
        <v>0</v>
      </c>
    </row>
    <row r="679" spans="1:39" x14ac:dyDescent="0.25">
      <c r="A679" s="1" t="s">
        <v>113</v>
      </c>
      <c r="B679" s="1">
        <v>9</v>
      </c>
      <c r="C679" s="1">
        <v>0</v>
      </c>
      <c r="D679" s="1">
        <v>1</v>
      </c>
      <c r="E679" s="1">
        <v>0</v>
      </c>
      <c r="F679" s="1">
        <v>31</v>
      </c>
      <c r="H679" s="1">
        <f>שבוע_בדילוג[[#This Row],[LengthofCycle]]+1</f>
        <v>32</v>
      </c>
      <c r="I679" s="1" t="str">
        <f>IF(IFERROR(LOOKUP(שבוע_בדילוג[[#This Row],[ClientID]],קביעויות[השבוע בדילוג]),FALSE)=שבוע_בדילוג[[#This Row],[ClientID]],1,"")</f>
        <v/>
      </c>
      <c r="J679" s="1" t="str">
        <f>IF(AND(שבוע_בדילוג[[#This Row],[CycleNumber]]&gt;1,OR(B680="",שבוע_בדילוג[[#This Row],[CycleNumber]]&gt;B678)),IF(OR(AND(שבוע_בדילוג[[#This Row],[LengthofCycle]]=29,F678=29),AND(שבוע_בדילוג[[#This Row],[LengthofCycle]]=36,F678=36)),1,""),"")</f>
        <v/>
      </c>
      <c r="K679" s="1" t="str">
        <f>IF(AND(שבוע_בדילוג[[#This Row],[וסת השבוע]]=1,J678=1,שבוע_בדילוג[[#This Row],[CycleNumber]]&gt;B678),1,"")</f>
        <v/>
      </c>
      <c r="L679" s="1" t="str">
        <f>IF(שבוע_בדילוג[[#This Row],[CycleNumber]]=1,"",IF(שבוע_בדילוג[[#This Row],[וסת השבוע]]=1,0,IF(L678="","",IF(L678=0,IF(שבוע_בדילוג[[#This Row],[LengthofCycle]]=29,0,1),IF(L678=1,IF(שבוע_בדילוג[[#This Row],[LengthofCycle]]+F678=29*2,0,2),IF(L678=2,IF(שבוע_בדילוג[[#This Row],[LengthofCycle]]+F678+F677=29*3,0,3),""))))))</f>
        <v/>
      </c>
      <c r="M679" s="1" t="str">
        <f>IF(שבוע_בדילוג[[#This Row],[וסת השבוע]]=1,IF(שבוע_בדילוג[[#This Row],[וסת השבוע וההפלגה ביחד]]=1,M678+1,0),IF(AND(שבוע_בדילוג[[#This Row],[CycleNumber]]&gt;B678,שבוע_בדילוג[[#This Row],[CycleNumber]]&gt;1),IF(שבוע_בדילוג[[#This Row],[וסת השבוע פעיל?]]&lt;&gt;"",M678+1,""),""))</f>
        <v/>
      </c>
      <c r="N679" s="1" t="str">
        <f>IF(שבוע_בדילוג[[#This Row],[וסת השבוע פעיל?2]]="","",IF(AND(שבוע_בדילוג[[#This Row],[וסת השבוע פעיל?]]&lt;&gt;"",שבוע_בדילוג[[#This Row],[CycleNumber]]&lt;B680,B680&lt;&gt;"",שבוע_בדילוג[[#This Row],[וסת השבוע פעיל?]]&lt;3),IF(L680=0,IF(AND(שבוע_בדילוג[[#This Row],[וסת השבוע פעיל?]]&gt;0,J680=1),0,1),0),""))</f>
        <v/>
      </c>
      <c r="O679" s="1" t="str">
        <f t="shared" si="64"/>
        <v/>
      </c>
      <c r="P679" s="1" t="str">
        <f>IF(AND(שבוע_בדילוג[[#This Row],[חיזוי - שבוע]]=1,K680=1),1,"")</f>
        <v/>
      </c>
      <c r="Q679" s="1" t="str">
        <f>IF(AND(שבוע_בדילוג[[#This Row],[וסת השבוע פעיל?]]&lt;3,OR(שבוע_בדילוג[[#This Row],[CycleNumber]]&gt;B680,B680="")),1,"")</f>
        <v/>
      </c>
      <c r="R679" s="1" t="str">
        <f>IF(AND(שבוע_בדילוג[[#This Row],[חיזוי - שבוע]]&lt;&gt;"",שבוע_בדילוג[[#This Row],[וסת השבוע פעיל?2]]=""),1,"")</f>
        <v/>
      </c>
      <c r="S679" s="1" t="str">
        <f>IF(שבוע_בדילוג[[#This Row],[האישה קבעה וסת שבוע בדילוג?]]=1,IF(שבוע_בדילוג[[#This Row],[וסת השבוע פעיל?]]&lt;3,1,0),"")</f>
        <v/>
      </c>
      <c r="T6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79" s="1">
        <f t="shared" si="65"/>
        <v>0</v>
      </c>
      <c r="V679" s="1">
        <f t="shared" si="66"/>
        <v>0</v>
      </c>
      <c r="W679" s="1">
        <f t="shared" si="67"/>
        <v>0</v>
      </c>
      <c r="X679" s="1" t="str">
        <f>IF(שבוע_בדילוג[[#This Row],[3 הפלגות זהות]]="","",IF(שבוע_בדילוג[[#This Row],[3 הפלגות זהות]]=1,שבוע_בדילוג[[#This Row],[LengthofCycle]],X678))</f>
        <v/>
      </c>
      <c r="Z679" s="1" t="str">
        <f>IF(OR(שבוע_בדילוג[[#This Row],[הווסת פעיל?]]=0,שבוע_בדילוג[[#This Row],[הווסת פעיל?]]=""),"",SUM(Z678,שבוע_בדילוג[[#This Row],[הווסת פעיל?]]))</f>
        <v/>
      </c>
      <c r="AA679" s="1" t="str">
        <f>IF(AND(שבוע_בדילוג[[#This Row],[כמה מחזורים עד עקירה]]&lt;&gt;"",Z680=""),שבוע_בדילוג[[#This Row],[כמה מחזורים עד עקירה]],"")</f>
        <v/>
      </c>
      <c r="AB679" s="1" t="str">
        <f>IF(AND(שבוע_בדילוג[[#This Row],[הווסת פעיל?]]=1,שבוע_בדילוג[[#This Row],[וסת קבוע אחרון]]&lt;&gt;X678),שבוע_בדילוג[[#This Row],[וסת קבוע אחרון]],"")</f>
        <v/>
      </c>
      <c r="AC679" s="1" t="str">
        <f>IF(AND(שבוע_בדילוג[[#This Row],[הווסת פעיל?]]=1,Y678=0,שבוע_בדילוג[[#This Row],[וסת קבוע אחרון]]=X678),שבוע_בדילוג[[#This Row],[וסת קבוע אחרון]],"")</f>
        <v/>
      </c>
      <c r="AD679" s="1" t="str">
        <f>IF(AND(שבוע_בדילוג[[#This Row],[הווסת פעיל?]]=1,Y678=0,שבוע_בדילוג[[#This Row],[וסת קבוע אחרון]]&lt;&gt;X678),1,"")</f>
        <v/>
      </c>
      <c r="AE679" s="1" t="str">
        <f>IF(AND(שבוע_בדילוג[[#This Row],[הווסת פעיל?]]&lt;&gt;"",B680=1),שבוע_בדילוג[[#This Row],[CycleNumber]],"")</f>
        <v/>
      </c>
      <c r="AF679" s="1" t="str">
        <f>IF(AND(שבוע_בדילוג[[#This Row],[הווסת פעיל?]]&lt;&gt;"",Y678=""),שבוע_בדילוג[[#This Row],[CycleNumber]],"")</f>
        <v/>
      </c>
      <c r="AG679" s="1" t="str">
        <f>IF(B680=1,"",IF(שבוע_בדילוג[[#This Row],[הווסת פעיל?]]=1,IF(שבוע_בדילוג[[#This Row],[וסת קבוע אחרון]]=F680,1,0),""))</f>
        <v/>
      </c>
      <c r="AH679" s="1" t="str">
        <f>IF(B680=1,"",IF(שבוע_בדילוג[[#This Row],[הווסת פעיל?]]=1,IF(OR(שבוע_בדילוג[[#This Row],[וסת קבוע אחרון]]=F680,F680=שבוע_בדילוג[[#This Row],[LengthofCycle]]),1,0),""))</f>
        <v/>
      </c>
      <c r="AI679" s="1" t="str">
        <f>IF(B680=1,"",IF(שבוע_בדילוג[[#This Row],[הווסת פעיל?]]=1,IF(OR(שבוע_בדילוג[[#This Row],[וסת קבוע אחרון]]=F680,F680=שבוע_בדילוג[[#This Row],[LengthofCycle]],AND(שבוע_בדילוג[[#This Row],[LengthofCycle]]&lt;&gt;שבוע_בדילוג[[#This Row],[וסת קבוע אחרון]],OR(F680=28,F680=29))),1,0),""))</f>
        <v/>
      </c>
      <c r="AJ679" s="1" t="str">
        <f>IF(AND(שבוע_בדילוג[[#This Row],[הווסת פעיל?]]=1,B680=1),1,"")</f>
        <v/>
      </c>
      <c r="AK679" s="4">
        <f>IF(AND(שבוע_בדילוג[[#This Row],[הווסת פעיל?]]&lt;&gt;1,B680&lt;&gt;1,B680&lt;&gt;""),IF(שבוע_בדילוג[[#This Row],[LengthofCycle]]=F680,1,0),"")</f>
        <v>0</v>
      </c>
      <c r="AL679" s="4">
        <f>IF(AND(שבוע_בדילוג[[#This Row],[הווסת פעיל?]]&lt;&gt;1,B680&lt;&gt;1,B680&lt;&gt;""),IF(OR(שבוע_בדילוג[[#This Row],[LengthofCycle]]=F680,F680=29),1,0),"")</f>
        <v>0</v>
      </c>
      <c r="AM679" s="4">
        <f>IF(AND(שבוע_בדילוג[[#This Row],[הווסת פעיל?]]&lt;&gt;1,B680&lt;&gt;1,B680&lt;&gt;""),IF(OR(שבוע_בדילוג[[#This Row],[LengthofCycle]]=F680,F680=29,F680=28),1,0),"")</f>
        <v>0</v>
      </c>
    </row>
    <row r="680" spans="1:39" x14ac:dyDescent="0.25">
      <c r="A680" s="1" t="s">
        <v>113</v>
      </c>
      <c r="B680" s="1">
        <v>10</v>
      </c>
      <c r="C680" s="1">
        <v>0</v>
      </c>
      <c r="D680" s="1">
        <v>1</v>
      </c>
      <c r="E680" s="1">
        <v>0</v>
      </c>
      <c r="F680" s="1">
        <v>34</v>
      </c>
      <c r="H680" s="1">
        <f>שבוע_בדילוג[[#This Row],[LengthofCycle]]+1</f>
        <v>35</v>
      </c>
      <c r="I680" s="1" t="str">
        <f>IF(IFERROR(LOOKUP(שבוע_בדילוג[[#This Row],[ClientID]],קביעויות[השבוע בדילוג]),FALSE)=שבוע_בדילוג[[#This Row],[ClientID]],1,"")</f>
        <v/>
      </c>
      <c r="J680" s="1" t="str">
        <f>IF(AND(שבוע_בדילוג[[#This Row],[CycleNumber]]&gt;1,OR(B681="",שבוע_בדילוג[[#This Row],[CycleNumber]]&gt;B679)),IF(OR(AND(שבוע_בדילוג[[#This Row],[LengthofCycle]]=29,F679=29),AND(שבוע_בדילוג[[#This Row],[LengthofCycle]]=36,F679=36)),1,""),"")</f>
        <v/>
      </c>
      <c r="K680" s="1" t="str">
        <f>IF(AND(שבוע_בדילוג[[#This Row],[וסת השבוע]]=1,J679=1,שבוע_בדילוג[[#This Row],[CycleNumber]]&gt;B679),1,"")</f>
        <v/>
      </c>
      <c r="L680" s="1" t="str">
        <f>IF(שבוע_בדילוג[[#This Row],[CycleNumber]]=1,"",IF(שבוע_בדילוג[[#This Row],[וסת השבוע]]=1,0,IF(L679="","",IF(L679=0,IF(שבוע_בדילוג[[#This Row],[LengthofCycle]]=29,0,1),IF(L679=1,IF(שבוע_בדילוג[[#This Row],[LengthofCycle]]+F679=29*2,0,2),IF(L679=2,IF(שבוע_בדילוג[[#This Row],[LengthofCycle]]+F679+F678=29*3,0,3),""))))))</f>
        <v/>
      </c>
      <c r="M680" s="1" t="str">
        <f>IF(שבוע_בדילוג[[#This Row],[וסת השבוע]]=1,IF(שבוע_בדילוג[[#This Row],[וסת השבוע וההפלגה ביחד]]=1,M679+1,0),IF(AND(שבוע_בדילוג[[#This Row],[CycleNumber]]&gt;B679,שבוע_בדילוג[[#This Row],[CycleNumber]]&gt;1),IF(שבוע_בדילוג[[#This Row],[וסת השבוע פעיל?]]&lt;&gt;"",M679+1,""),""))</f>
        <v/>
      </c>
      <c r="N680" s="1" t="str">
        <f>IF(שבוע_בדילוג[[#This Row],[וסת השבוע פעיל?2]]="","",IF(AND(שבוע_בדילוג[[#This Row],[וסת השבוע פעיל?]]&lt;&gt;"",שבוע_בדילוג[[#This Row],[CycleNumber]]&lt;B681,B681&lt;&gt;"",שבוע_בדילוג[[#This Row],[וסת השבוע פעיל?]]&lt;3),IF(L681=0,IF(AND(שבוע_בדילוג[[#This Row],[וסת השבוע פעיל?]]&gt;0,J681=1),0,1),0),""))</f>
        <v/>
      </c>
      <c r="O680" s="1" t="str">
        <f t="shared" si="64"/>
        <v/>
      </c>
      <c r="P680" s="1" t="str">
        <f>IF(AND(שבוע_בדילוג[[#This Row],[חיזוי - שבוע]]=1,K681=1),1,"")</f>
        <v/>
      </c>
      <c r="Q680" s="1" t="str">
        <f>IF(AND(שבוע_בדילוג[[#This Row],[וסת השבוע פעיל?]]&lt;3,OR(שבוע_בדילוג[[#This Row],[CycleNumber]]&gt;B681,B681="")),1,"")</f>
        <v/>
      </c>
      <c r="R680" s="1" t="str">
        <f>IF(AND(שבוע_בדילוג[[#This Row],[חיזוי - שבוע]]&lt;&gt;"",שבוע_בדילוג[[#This Row],[וסת השבוע פעיל?2]]=""),1,"")</f>
        <v/>
      </c>
      <c r="S680" s="1" t="str">
        <f>IF(שבוע_בדילוג[[#This Row],[האישה קבעה וסת שבוע בדילוג?]]=1,IF(שבוע_בדילוג[[#This Row],[וסת השבוע פעיל?]]&lt;3,1,0),"")</f>
        <v/>
      </c>
      <c r="T6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0" s="1">
        <f t="shared" si="65"/>
        <v>0</v>
      </c>
      <c r="V680" s="1">
        <f t="shared" si="66"/>
        <v>0</v>
      </c>
      <c r="W680" s="1">
        <f t="shared" si="67"/>
        <v>0</v>
      </c>
      <c r="X680" s="1" t="str">
        <f>IF(שבוע_בדילוג[[#This Row],[3 הפלגות זהות]]="","",IF(שבוע_בדילוג[[#This Row],[3 הפלגות זהות]]=1,שבוע_בדילוג[[#This Row],[LengthofCycle]],X679))</f>
        <v/>
      </c>
      <c r="Z680" s="1" t="str">
        <f>IF(OR(שבוע_בדילוג[[#This Row],[הווסת פעיל?]]=0,שבוע_בדילוג[[#This Row],[הווסת פעיל?]]=""),"",SUM(Z679,שבוע_בדילוג[[#This Row],[הווסת פעיל?]]))</f>
        <v/>
      </c>
      <c r="AA680" s="1" t="str">
        <f>IF(AND(שבוע_בדילוג[[#This Row],[כמה מחזורים עד עקירה]]&lt;&gt;"",Z681=""),שבוע_בדילוג[[#This Row],[כמה מחזורים עד עקירה]],"")</f>
        <v/>
      </c>
      <c r="AB680" s="1" t="str">
        <f>IF(AND(שבוע_בדילוג[[#This Row],[הווסת פעיל?]]=1,שבוע_בדילוג[[#This Row],[וסת קבוע אחרון]]&lt;&gt;X679),שבוע_בדילוג[[#This Row],[וסת קבוע אחרון]],"")</f>
        <v/>
      </c>
      <c r="AC680" s="1" t="str">
        <f>IF(AND(שבוע_בדילוג[[#This Row],[הווסת פעיל?]]=1,Y679=0,שבוע_בדילוג[[#This Row],[וסת קבוע אחרון]]=X679),שבוע_בדילוג[[#This Row],[וסת קבוע אחרון]],"")</f>
        <v/>
      </c>
      <c r="AD680" s="1" t="str">
        <f>IF(AND(שבוע_בדילוג[[#This Row],[הווסת פעיל?]]=1,Y679=0,שבוע_בדילוג[[#This Row],[וסת קבוע אחרון]]&lt;&gt;X679),1,"")</f>
        <v/>
      </c>
      <c r="AE680" s="1" t="str">
        <f>IF(AND(שבוע_בדילוג[[#This Row],[הווסת פעיל?]]&lt;&gt;"",B681=1),שבוע_בדילוג[[#This Row],[CycleNumber]],"")</f>
        <v/>
      </c>
      <c r="AF680" s="1" t="str">
        <f>IF(AND(שבוע_בדילוג[[#This Row],[הווסת פעיל?]]&lt;&gt;"",Y679=""),שבוע_בדילוג[[#This Row],[CycleNumber]],"")</f>
        <v/>
      </c>
      <c r="AG680" s="1" t="str">
        <f>IF(B681=1,"",IF(שבוע_בדילוג[[#This Row],[הווסת פעיל?]]=1,IF(שבוע_בדילוג[[#This Row],[וסת קבוע אחרון]]=F681,1,0),""))</f>
        <v/>
      </c>
      <c r="AH680" s="1" t="str">
        <f>IF(B681=1,"",IF(שבוע_בדילוג[[#This Row],[הווסת פעיל?]]=1,IF(OR(שבוע_בדילוג[[#This Row],[וסת קבוע אחרון]]=F681,F681=שבוע_בדילוג[[#This Row],[LengthofCycle]]),1,0),""))</f>
        <v/>
      </c>
      <c r="AI680" s="1" t="str">
        <f>IF(B681=1,"",IF(שבוע_בדילוג[[#This Row],[הווסת פעיל?]]=1,IF(OR(שבוע_בדילוג[[#This Row],[וסת קבוע אחרון]]=F681,F681=שבוע_בדילוג[[#This Row],[LengthofCycle]],AND(שבוע_בדילוג[[#This Row],[LengthofCycle]]&lt;&gt;שבוע_בדילוג[[#This Row],[וסת קבוע אחרון]],OR(F681=28,F681=29))),1,0),""))</f>
        <v/>
      </c>
      <c r="AJ680" s="1" t="str">
        <f>IF(AND(שבוע_בדילוג[[#This Row],[הווסת פעיל?]]=1,B681=1),1,"")</f>
        <v/>
      </c>
      <c r="AK680" s="4">
        <f>IF(AND(שבוע_בדילוג[[#This Row],[הווסת פעיל?]]&lt;&gt;1,B681&lt;&gt;1,B681&lt;&gt;""),IF(שבוע_בדילוג[[#This Row],[LengthofCycle]]=F681,1,0),"")</f>
        <v>0</v>
      </c>
      <c r="AL680" s="4">
        <f>IF(AND(שבוע_בדילוג[[#This Row],[הווסת פעיל?]]&lt;&gt;1,B681&lt;&gt;1,B681&lt;&gt;""),IF(OR(שבוע_בדילוג[[#This Row],[LengthofCycle]]=F681,F681=29),1,0),"")</f>
        <v>1</v>
      </c>
      <c r="AM680" s="4">
        <f>IF(AND(שבוע_בדילוג[[#This Row],[הווסת פעיל?]]&lt;&gt;1,B681&lt;&gt;1,B681&lt;&gt;""),IF(OR(שבוע_בדילוג[[#This Row],[LengthofCycle]]=F681,F681=29,F681=28),1,0),"")</f>
        <v>1</v>
      </c>
    </row>
    <row r="681" spans="1:39" x14ac:dyDescent="0.25">
      <c r="A681" s="1" t="s">
        <v>113</v>
      </c>
      <c r="B681" s="1">
        <v>11</v>
      </c>
      <c r="C681" s="1">
        <v>0</v>
      </c>
      <c r="D681" s="1">
        <v>1</v>
      </c>
      <c r="E681" s="1">
        <v>0</v>
      </c>
      <c r="F681" s="1">
        <v>29</v>
      </c>
      <c r="H681" s="1">
        <f>שבוע_בדילוג[[#This Row],[LengthofCycle]]+1</f>
        <v>30</v>
      </c>
      <c r="I681" s="1" t="str">
        <f>IF(IFERROR(LOOKUP(שבוע_בדילוג[[#This Row],[ClientID]],קביעויות[השבוע בדילוג]),FALSE)=שבוע_בדילוג[[#This Row],[ClientID]],1,"")</f>
        <v/>
      </c>
      <c r="J681" s="1" t="str">
        <f>IF(AND(שבוע_בדילוג[[#This Row],[CycleNumber]]&gt;1,OR(B682="",שבוע_בדילוג[[#This Row],[CycleNumber]]&gt;B680)),IF(OR(AND(שבוע_בדילוג[[#This Row],[LengthofCycle]]=29,F680=29),AND(שבוע_בדילוג[[#This Row],[LengthofCycle]]=36,F680=36)),1,""),"")</f>
        <v/>
      </c>
      <c r="K681" s="1" t="str">
        <f>IF(AND(שבוע_בדילוג[[#This Row],[וסת השבוע]]=1,J680=1,שבוע_בדילוג[[#This Row],[CycleNumber]]&gt;B680),1,"")</f>
        <v/>
      </c>
      <c r="L681" s="1" t="str">
        <f>IF(שבוע_בדילוג[[#This Row],[CycleNumber]]=1,"",IF(שבוע_בדילוג[[#This Row],[וסת השבוע]]=1,0,IF(L680="","",IF(L680=0,IF(שבוע_בדילוג[[#This Row],[LengthofCycle]]=29,0,1),IF(L680=1,IF(שבוע_בדילוג[[#This Row],[LengthofCycle]]+F680=29*2,0,2),IF(L680=2,IF(שבוע_בדילוג[[#This Row],[LengthofCycle]]+F680+F679=29*3,0,3),""))))))</f>
        <v/>
      </c>
      <c r="M681" s="1" t="str">
        <f>IF(שבוע_בדילוג[[#This Row],[וסת השבוע]]=1,IF(שבוע_בדילוג[[#This Row],[וסת השבוע וההפלגה ביחד]]=1,M680+1,0),IF(AND(שבוע_בדילוג[[#This Row],[CycleNumber]]&gt;B680,שבוע_בדילוג[[#This Row],[CycleNumber]]&gt;1),IF(שבוע_בדילוג[[#This Row],[וסת השבוע פעיל?]]&lt;&gt;"",M680+1,""),""))</f>
        <v/>
      </c>
      <c r="N681" s="1" t="str">
        <f>IF(שבוע_בדילוג[[#This Row],[וסת השבוע פעיל?2]]="","",IF(AND(שבוע_בדילוג[[#This Row],[וסת השבוע פעיל?]]&lt;&gt;"",שבוע_בדילוג[[#This Row],[CycleNumber]]&lt;B682,B682&lt;&gt;"",שבוע_בדילוג[[#This Row],[וסת השבוע פעיל?]]&lt;3),IF(L682=0,IF(AND(שבוע_בדילוג[[#This Row],[וסת השבוע פעיל?]]&gt;0,J682=1),0,1),0),""))</f>
        <v/>
      </c>
      <c r="O681" s="1" t="str">
        <f t="shared" si="64"/>
        <v/>
      </c>
      <c r="P681" s="1" t="str">
        <f>IF(AND(שבוע_בדילוג[[#This Row],[חיזוי - שבוע]]=1,K682=1),1,"")</f>
        <v/>
      </c>
      <c r="Q681" s="1" t="str">
        <f>IF(AND(שבוע_בדילוג[[#This Row],[וסת השבוע פעיל?]]&lt;3,OR(שבוע_בדילוג[[#This Row],[CycleNumber]]&gt;B682,B682="")),1,"")</f>
        <v/>
      </c>
      <c r="R681" s="1" t="str">
        <f>IF(AND(שבוע_בדילוג[[#This Row],[חיזוי - שבוע]]&lt;&gt;"",שבוע_בדילוג[[#This Row],[וסת השבוע פעיל?2]]=""),1,"")</f>
        <v/>
      </c>
      <c r="S681" s="1" t="str">
        <f>IF(שבוע_בדילוג[[#This Row],[האישה קבעה וסת שבוע בדילוג?]]=1,IF(שבוע_בדילוג[[#This Row],[וסת השבוע פעיל?]]&lt;3,1,0),"")</f>
        <v/>
      </c>
      <c r="T6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1" s="1">
        <f t="shared" si="65"/>
        <v>0</v>
      </c>
      <c r="V681" s="1">
        <f t="shared" si="66"/>
        <v>0</v>
      </c>
      <c r="W681" s="1">
        <f t="shared" si="67"/>
        <v>0</v>
      </c>
      <c r="X681" s="1" t="str">
        <f>IF(שבוע_בדילוג[[#This Row],[3 הפלגות זהות]]="","",IF(שבוע_בדילוג[[#This Row],[3 הפלגות זהות]]=1,שבוע_בדילוג[[#This Row],[LengthofCycle]],X680))</f>
        <v/>
      </c>
      <c r="Z681" s="1" t="str">
        <f>IF(OR(שבוע_בדילוג[[#This Row],[הווסת פעיל?]]=0,שבוע_בדילוג[[#This Row],[הווסת פעיל?]]=""),"",SUM(Z680,שבוע_בדילוג[[#This Row],[הווסת פעיל?]]))</f>
        <v/>
      </c>
      <c r="AA681" s="1" t="str">
        <f>IF(AND(שבוע_בדילוג[[#This Row],[כמה מחזורים עד עקירה]]&lt;&gt;"",Z682=""),שבוע_בדילוג[[#This Row],[כמה מחזורים עד עקירה]],"")</f>
        <v/>
      </c>
      <c r="AB681" s="1" t="str">
        <f>IF(AND(שבוע_בדילוג[[#This Row],[הווסת פעיל?]]=1,שבוע_בדילוג[[#This Row],[וסת קבוע אחרון]]&lt;&gt;X680),שבוע_בדילוג[[#This Row],[וסת קבוע אחרון]],"")</f>
        <v/>
      </c>
      <c r="AC681" s="1" t="str">
        <f>IF(AND(שבוע_בדילוג[[#This Row],[הווסת פעיל?]]=1,Y680=0,שבוע_בדילוג[[#This Row],[וסת קבוע אחרון]]=X680),שבוע_בדילוג[[#This Row],[וסת קבוע אחרון]],"")</f>
        <v/>
      </c>
      <c r="AD681" s="1" t="str">
        <f>IF(AND(שבוע_בדילוג[[#This Row],[הווסת פעיל?]]=1,Y680=0,שבוע_בדילוג[[#This Row],[וסת קבוע אחרון]]&lt;&gt;X680),1,"")</f>
        <v/>
      </c>
      <c r="AE681" s="1" t="str">
        <f>IF(AND(שבוע_בדילוג[[#This Row],[הווסת פעיל?]]&lt;&gt;"",B682=1),שבוע_בדילוג[[#This Row],[CycleNumber]],"")</f>
        <v/>
      </c>
      <c r="AF681" s="1" t="str">
        <f>IF(AND(שבוע_בדילוג[[#This Row],[הווסת פעיל?]]&lt;&gt;"",Y680=""),שבוע_בדילוג[[#This Row],[CycleNumber]],"")</f>
        <v/>
      </c>
      <c r="AG681" s="1" t="str">
        <f>IF(B682=1,"",IF(שבוע_בדילוג[[#This Row],[הווסת פעיל?]]=1,IF(שבוע_בדילוג[[#This Row],[וסת קבוע אחרון]]=F682,1,0),""))</f>
        <v/>
      </c>
      <c r="AH681" s="1" t="str">
        <f>IF(B682=1,"",IF(שבוע_בדילוג[[#This Row],[הווסת פעיל?]]=1,IF(OR(שבוע_בדילוג[[#This Row],[וסת קבוע אחרון]]=F682,F682=שבוע_בדילוג[[#This Row],[LengthofCycle]]),1,0),""))</f>
        <v/>
      </c>
      <c r="AI681" s="1" t="str">
        <f>IF(B682=1,"",IF(שבוע_בדילוג[[#This Row],[הווסת פעיל?]]=1,IF(OR(שבוע_בדילוג[[#This Row],[וסת קבוע אחרון]]=F682,F682=שבוע_בדילוג[[#This Row],[LengthofCycle]],AND(שבוע_בדילוג[[#This Row],[LengthofCycle]]&lt;&gt;שבוע_בדילוג[[#This Row],[וסת קבוע אחרון]],OR(F682=28,F682=29))),1,0),""))</f>
        <v/>
      </c>
      <c r="AJ681" s="1" t="str">
        <f>IF(AND(שבוע_בדילוג[[#This Row],[הווסת פעיל?]]=1,B682=1),1,"")</f>
        <v/>
      </c>
      <c r="AK681" s="4">
        <f>IF(AND(שבוע_בדילוג[[#This Row],[הווסת פעיל?]]&lt;&gt;1,B682&lt;&gt;1,B682&lt;&gt;""),IF(שבוע_בדילוג[[#This Row],[LengthofCycle]]=F682,1,0),"")</f>
        <v>0</v>
      </c>
      <c r="AL681" s="4">
        <f>IF(AND(שבוע_בדילוג[[#This Row],[הווסת פעיל?]]&lt;&gt;1,B682&lt;&gt;1,B682&lt;&gt;""),IF(OR(שבוע_בדילוג[[#This Row],[LengthofCycle]]=F682,F682=29),1,0),"")</f>
        <v>0</v>
      </c>
      <c r="AM681" s="4">
        <f>IF(AND(שבוע_בדילוג[[#This Row],[הווסת פעיל?]]&lt;&gt;1,B682&lt;&gt;1,B682&lt;&gt;""),IF(OR(שבוע_בדילוג[[#This Row],[LengthofCycle]]=F682,F682=29,F682=28),1,0),"")</f>
        <v>0</v>
      </c>
    </row>
    <row r="682" spans="1:39" x14ac:dyDescent="0.25">
      <c r="A682" s="1" t="s">
        <v>113</v>
      </c>
      <c r="B682" s="1">
        <v>12</v>
      </c>
      <c r="C682" s="1">
        <v>0</v>
      </c>
      <c r="D682" s="1">
        <v>1</v>
      </c>
      <c r="E682" s="1">
        <v>0</v>
      </c>
      <c r="F682" s="1">
        <v>32</v>
      </c>
      <c r="H682" s="1">
        <f>שבוע_בדילוג[[#This Row],[LengthofCycle]]+1</f>
        <v>33</v>
      </c>
      <c r="I682" s="1" t="str">
        <f>IF(IFERROR(LOOKUP(שבוע_בדילוג[[#This Row],[ClientID]],קביעויות[השבוע בדילוג]),FALSE)=שבוע_בדילוג[[#This Row],[ClientID]],1,"")</f>
        <v/>
      </c>
      <c r="J682" s="1" t="str">
        <f>IF(AND(שבוע_בדילוג[[#This Row],[CycleNumber]]&gt;1,OR(B683="",שבוע_בדילוג[[#This Row],[CycleNumber]]&gt;B681)),IF(OR(AND(שבוע_בדילוג[[#This Row],[LengthofCycle]]=29,F681=29),AND(שבוע_בדילוג[[#This Row],[LengthofCycle]]=36,F681=36)),1,""),"")</f>
        <v/>
      </c>
      <c r="K682" s="1" t="str">
        <f>IF(AND(שבוע_בדילוג[[#This Row],[וסת השבוע]]=1,J681=1,שבוע_בדילוג[[#This Row],[CycleNumber]]&gt;B681),1,"")</f>
        <v/>
      </c>
      <c r="L682" s="1" t="str">
        <f>IF(שבוע_בדילוג[[#This Row],[CycleNumber]]=1,"",IF(שבוע_בדילוג[[#This Row],[וסת השבוע]]=1,0,IF(L681="","",IF(L681=0,IF(שבוע_בדילוג[[#This Row],[LengthofCycle]]=29,0,1),IF(L681=1,IF(שבוע_בדילוג[[#This Row],[LengthofCycle]]+F681=29*2,0,2),IF(L681=2,IF(שבוע_בדילוג[[#This Row],[LengthofCycle]]+F681+F680=29*3,0,3),""))))))</f>
        <v/>
      </c>
      <c r="M682" s="1" t="str">
        <f>IF(שבוע_בדילוג[[#This Row],[וסת השבוע]]=1,IF(שבוע_בדילוג[[#This Row],[וסת השבוע וההפלגה ביחד]]=1,M681+1,0),IF(AND(שבוע_בדילוג[[#This Row],[CycleNumber]]&gt;B681,שבוע_בדילוג[[#This Row],[CycleNumber]]&gt;1),IF(שבוע_בדילוג[[#This Row],[וסת השבוע פעיל?]]&lt;&gt;"",M681+1,""),""))</f>
        <v/>
      </c>
      <c r="N682" s="1" t="str">
        <f>IF(שבוע_בדילוג[[#This Row],[וסת השבוע פעיל?2]]="","",IF(AND(שבוע_בדילוג[[#This Row],[וסת השבוע פעיל?]]&lt;&gt;"",שבוע_בדילוג[[#This Row],[CycleNumber]]&lt;B683,B683&lt;&gt;"",שבוע_בדילוג[[#This Row],[וסת השבוע פעיל?]]&lt;3),IF(L683=0,IF(AND(שבוע_בדילוג[[#This Row],[וסת השבוע פעיל?]]&gt;0,J683=1),0,1),0),""))</f>
        <v/>
      </c>
      <c r="O682" s="1" t="str">
        <f t="shared" si="64"/>
        <v/>
      </c>
      <c r="P682" s="1" t="str">
        <f>IF(AND(שבוע_בדילוג[[#This Row],[חיזוי - שבוע]]=1,K683=1),1,"")</f>
        <v/>
      </c>
      <c r="Q682" s="1" t="str">
        <f>IF(AND(שבוע_בדילוג[[#This Row],[וסת השבוע פעיל?]]&lt;3,OR(שבוע_בדילוג[[#This Row],[CycleNumber]]&gt;B683,B683="")),1,"")</f>
        <v/>
      </c>
      <c r="R682" s="1" t="str">
        <f>IF(AND(שבוע_בדילוג[[#This Row],[חיזוי - שבוע]]&lt;&gt;"",שבוע_בדילוג[[#This Row],[וסת השבוע פעיל?2]]=""),1,"")</f>
        <v/>
      </c>
      <c r="S682" s="1" t="str">
        <f>IF(שבוע_בדילוג[[#This Row],[האישה קבעה וסת שבוע בדילוג?]]=1,IF(שבוע_בדילוג[[#This Row],[וסת השבוע פעיל?]]&lt;3,1,0),"")</f>
        <v/>
      </c>
      <c r="T6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2" s="1">
        <f t="shared" si="65"/>
        <v>0</v>
      </c>
      <c r="V682" s="1">
        <f t="shared" si="66"/>
        <v>0</v>
      </c>
      <c r="W682" s="1">
        <f t="shared" si="67"/>
        <v>0</v>
      </c>
      <c r="X682" s="1" t="str">
        <f>IF(שבוע_בדילוג[[#This Row],[3 הפלגות זהות]]="","",IF(שבוע_בדילוג[[#This Row],[3 הפלגות זהות]]=1,שבוע_בדילוג[[#This Row],[LengthofCycle]],X681))</f>
        <v/>
      </c>
      <c r="Z682" s="1" t="str">
        <f>IF(OR(שבוע_בדילוג[[#This Row],[הווסת פעיל?]]=0,שבוע_בדילוג[[#This Row],[הווסת פעיל?]]=""),"",SUM(Z681,שבוע_בדילוג[[#This Row],[הווסת פעיל?]]))</f>
        <v/>
      </c>
      <c r="AA682" s="1" t="str">
        <f>IF(AND(שבוע_בדילוג[[#This Row],[כמה מחזורים עד עקירה]]&lt;&gt;"",Z683=""),שבוע_בדילוג[[#This Row],[כמה מחזורים עד עקירה]],"")</f>
        <v/>
      </c>
      <c r="AB682" s="1" t="str">
        <f>IF(AND(שבוע_בדילוג[[#This Row],[הווסת פעיל?]]=1,שבוע_בדילוג[[#This Row],[וסת קבוע אחרון]]&lt;&gt;X681),שבוע_בדילוג[[#This Row],[וסת קבוע אחרון]],"")</f>
        <v/>
      </c>
      <c r="AC682" s="1" t="str">
        <f>IF(AND(שבוע_בדילוג[[#This Row],[הווסת פעיל?]]=1,Y681=0,שבוע_בדילוג[[#This Row],[וסת קבוע אחרון]]=X681),שבוע_בדילוג[[#This Row],[וסת קבוע אחרון]],"")</f>
        <v/>
      </c>
      <c r="AD682" s="1" t="str">
        <f>IF(AND(שבוע_בדילוג[[#This Row],[הווסת פעיל?]]=1,Y681=0,שבוע_בדילוג[[#This Row],[וסת קבוע אחרון]]&lt;&gt;X681),1,"")</f>
        <v/>
      </c>
      <c r="AE682" s="1" t="str">
        <f>IF(AND(שבוע_בדילוג[[#This Row],[הווסת פעיל?]]&lt;&gt;"",B683=1),שבוע_בדילוג[[#This Row],[CycleNumber]],"")</f>
        <v/>
      </c>
      <c r="AF682" s="1" t="str">
        <f>IF(AND(שבוע_בדילוג[[#This Row],[הווסת פעיל?]]&lt;&gt;"",Y681=""),שבוע_בדילוג[[#This Row],[CycleNumber]],"")</f>
        <v/>
      </c>
      <c r="AG682" s="1" t="str">
        <f>IF(B683=1,"",IF(שבוע_בדילוג[[#This Row],[הווסת פעיל?]]=1,IF(שבוע_בדילוג[[#This Row],[וסת קבוע אחרון]]=F683,1,0),""))</f>
        <v/>
      </c>
      <c r="AH682" s="1" t="str">
        <f>IF(B683=1,"",IF(שבוע_בדילוג[[#This Row],[הווסת פעיל?]]=1,IF(OR(שבוע_בדילוג[[#This Row],[וסת קבוע אחרון]]=F683,F683=שבוע_בדילוג[[#This Row],[LengthofCycle]]),1,0),""))</f>
        <v/>
      </c>
      <c r="AI682" s="1" t="str">
        <f>IF(B683=1,"",IF(שבוע_בדילוג[[#This Row],[הווסת פעיל?]]=1,IF(OR(שבוע_בדילוג[[#This Row],[וסת קבוע אחרון]]=F683,F683=שבוע_בדילוג[[#This Row],[LengthofCycle]],AND(שבוע_בדילוג[[#This Row],[LengthofCycle]]&lt;&gt;שבוע_בדילוג[[#This Row],[וסת קבוע אחרון]],OR(F683=28,F683=29))),1,0),""))</f>
        <v/>
      </c>
      <c r="AJ682" s="1" t="str">
        <f>IF(AND(שבוע_בדילוג[[#This Row],[הווסת פעיל?]]=1,B683=1),1,"")</f>
        <v/>
      </c>
      <c r="AK682" s="4" t="str">
        <f>IF(AND(שבוע_בדילוג[[#This Row],[הווסת פעיל?]]&lt;&gt;1,B683&lt;&gt;1,B683&lt;&gt;""),IF(שבוע_בדילוג[[#This Row],[LengthofCycle]]=F683,1,0),"")</f>
        <v/>
      </c>
      <c r="AL682" s="4" t="str">
        <f>IF(AND(שבוע_בדילוג[[#This Row],[הווסת פעיל?]]&lt;&gt;1,B683&lt;&gt;1,B683&lt;&gt;""),IF(OR(שבוע_בדילוג[[#This Row],[LengthofCycle]]=F683,F683=29),1,0),"")</f>
        <v/>
      </c>
      <c r="AM682" s="4" t="str">
        <f>IF(AND(שבוע_בדילוג[[#This Row],[הווסת פעיל?]]&lt;&gt;1,B683&lt;&gt;1,B683&lt;&gt;""),IF(OR(שבוע_בדילוג[[#This Row],[LengthofCycle]]=F683,F683=29,F683=28),1,0),"")</f>
        <v/>
      </c>
    </row>
    <row r="683" spans="1:39" x14ac:dyDescent="0.25">
      <c r="A683" s="1" t="s">
        <v>114</v>
      </c>
      <c r="B683" s="1">
        <v>1</v>
      </c>
      <c r="C683" s="1">
        <v>0</v>
      </c>
      <c r="D683" s="1">
        <v>1</v>
      </c>
      <c r="E683" s="1">
        <v>0</v>
      </c>
      <c r="F683" s="1">
        <v>35</v>
      </c>
      <c r="H683" s="1">
        <f>שבוע_בדילוג[[#This Row],[LengthofCycle]]+1</f>
        <v>36</v>
      </c>
      <c r="I683" s="1" t="str">
        <f>IF(IFERROR(LOOKUP(שבוע_בדילוג[[#This Row],[ClientID]],קביעויות[השבוע בדילוג]),FALSE)=שבוע_בדילוג[[#This Row],[ClientID]],1,"")</f>
        <v/>
      </c>
      <c r="J683" s="1" t="str">
        <f>IF(AND(שבוע_בדילוג[[#This Row],[CycleNumber]]&gt;1,OR(B684="",שבוע_בדילוג[[#This Row],[CycleNumber]]&gt;B682)),IF(OR(AND(שבוע_בדילוג[[#This Row],[LengthofCycle]]=29,F682=29),AND(שבוע_בדילוג[[#This Row],[LengthofCycle]]=36,F682=36)),1,""),"")</f>
        <v/>
      </c>
      <c r="K683" s="1" t="str">
        <f>IF(AND(שבוע_בדילוג[[#This Row],[וסת השבוע]]=1,J682=1,שבוע_בדילוג[[#This Row],[CycleNumber]]&gt;B682),1,"")</f>
        <v/>
      </c>
      <c r="L683" s="1" t="str">
        <f>IF(שבוע_בדילוג[[#This Row],[CycleNumber]]=1,"",IF(שבוע_בדילוג[[#This Row],[וסת השבוע]]=1,0,IF(L682="","",IF(L682=0,IF(שבוע_בדילוג[[#This Row],[LengthofCycle]]=29,0,1),IF(L682=1,IF(שבוע_בדילוג[[#This Row],[LengthofCycle]]+F682=29*2,0,2),IF(L682=2,IF(שבוע_בדילוג[[#This Row],[LengthofCycle]]+F682+F681=29*3,0,3),""))))))</f>
        <v/>
      </c>
      <c r="M683" s="1" t="str">
        <f>IF(שבוע_בדילוג[[#This Row],[וסת השבוע]]=1,IF(שבוע_בדילוג[[#This Row],[וסת השבוע וההפלגה ביחד]]=1,M682+1,0),IF(AND(שבוע_בדילוג[[#This Row],[CycleNumber]]&gt;B682,שבוע_בדילוג[[#This Row],[CycleNumber]]&gt;1),IF(שבוע_בדילוג[[#This Row],[וסת השבוע פעיל?]]&lt;&gt;"",M682+1,""),""))</f>
        <v/>
      </c>
      <c r="N683" s="1" t="str">
        <f>IF(שבוע_בדילוג[[#This Row],[וסת השבוע פעיל?2]]="","",IF(AND(שבוע_בדילוג[[#This Row],[וסת השבוע פעיל?]]&lt;&gt;"",שבוע_בדילוג[[#This Row],[CycleNumber]]&lt;B684,B684&lt;&gt;"",שבוע_בדילוג[[#This Row],[וסת השבוע פעיל?]]&lt;3),IF(L684=0,IF(AND(שבוע_בדילוג[[#This Row],[וסת השבוע פעיל?]]&gt;0,J684=1),0,1),0),""))</f>
        <v/>
      </c>
      <c r="O683" s="1" t="str">
        <f t="shared" si="64"/>
        <v/>
      </c>
      <c r="P683" s="1" t="str">
        <f>IF(AND(שבוע_בדילוג[[#This Row],[חיזוי - שבוע]]=1,K684=1),1,"")</f>
        <v/>
      </c>
      <c r="Q683" s="1" t="str">
        <f>IF(AND(שבוע_בדילוג[[#This Row],[וסת השבוע פעיל?]]&lt;3,OR(שבוע_בדילוג[[#This Row],[CycleNumber]]&gt;B684,B684="")),1,"")</f>
        <v/>
      </c>
      <c r="R683" s="1" t="str">
        <f>IF(AND(שבוע_בדילוג[[#This Row],[חיזוי - שבוע]]&lt;&gt;"",שבוע_בדילוג[[#This Row],[וסת השבוע פעיל?2]]=""),1,"")</f>
        <v/>
      </c>
      <c r="S683" s="1" t="str">
        <f>IF(שבוע_בדילוג[[#This Row],[האישה קבעה וסת שבוע בדילוג?]]=1,IF(שבוע_בדילוג[[#This Row],[וסת השבוע פעיל?]]&lt;3,1,0),"")</f>
        <v/>
      </c>
      <c r="T6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3" s="1" t="str">
        <f t="shared" si="65"/>
        <v/>
      </c>
      <c r="V683" s="1" t="str">
        <f t="shared" si="66"/>
        <v/>
      </c>
      <c r="W683" s="1" t="str">
        <f t="shared" si="67"/>
        <v/>
      </c>
      <c r="X683" s="1" t="str">
        <f>IF(שבוע_בדילוג[[#This Row],[3 הפלגות זהות]]="","",IF(שבוע_בדילוג[[#This Row],[3 הפלגות זהות]]=1,שבוע_בדילוג[[#This Row],[LengthofCycle]],X682))</f>
        <v/>
      </c>
      <c r="Z683" s="1" t="str">
        <f>IF(OR(שבוע_בדילוג[[#This Row],[הווסת פעיל?]]=0,שבוע_בדילוג[[#This Row],[הווסת פעיל?]]=""),"",SUM(Z682,שבוע_בדילוג[[#This Row],[הווסת פעיל?]]))</f>
        <v/>
      </c>
      <c r="AA683" s="1" t="str">
        <f>IF(AND(שבוע_בדילוג[[#This Row],[כמה מחזורים עד עקירה]]&lt;&gt;"",Z684=""),שבוע_בדילוג[[#This Row],[כמה מחזורים עד עקירה]],"")</f>
        <v/>
      </c>
      <c r="AB683" s="1" t="str">
        <f>IF(AND(שבוע_בדילוג[[#This Row],[הווסת פעיל?]]=1,שבוע_בדילוג[[#This Row],[וסת קבוע אחרון]]&lt;&gt;X682),שבוע_בדילוג[[#This Row],[וסת קבוע אחרון]],"")</f>
        <v/>
      </c>
      <c r="AC683" s="1" t="str">
        <f>IF(AND(שבוע_בדילוג[[#This Row],[הווסת פעיל?]]=1,Y682=0,שבוע_בדילוג[[#This Row],[וסת קבוע אחרון]]=X682),שבוע_בדילוג[[#This Row],[וסת קבוע אחרון]],"")</f>
        <v/>
      </c>
      <c r="AD683" s="1" t="str">
        <f>IF(AND(שבוע_בדילוג[[#This Row],[הווסת פעיל?]]=1,Y682=0,שבוע_בדילוג[[#This Row],[וסת קבוע אחרון]]&lt;&gt;X682),1,"")</f>
        <v/>
      </c>
      <c r="AE683" s="1" t="str">
        <f>IF(AND(שבוע_בדילוג[[#This Row],[הווסת פעיל?]]&lt;&gt;"",B684=1),שבוע_בדילוג[[#This Row],[CycleNumber]],"")</f>
        <v/>
      </c>
      <c r="AF683" s="1" t="str">
        <f>IF(AND(שבוע_בדילוג[[#This Row],[הווסת פעיל?]]&lt;&gt;"",Y682=""),שבוע_בדילוג[[#This Row],[CycleNumber]],"")</f>
        <v/>
      </c>
      <c r="AG683" s="1" t="str">
        <f>IF(B684=1,"",IF(שבוע_בדילוג[[#This Row],[הווסת פעיל?]]=1,IF(שבוע_בדילוג[[#This Row],[וסת קבוע אחרון]]=F684,1,0),""))</f>
        <v/>
      </c>
      <c r="AH683" s="1" t="str">
        <f>IF(B684=1,"",IF(שבוע_בדילוג[[#This Row],[הווסת פעיל?]]=1,IF(OR(שבוע_בדילוג[[#This Row],[וסת קבוע אחרון]]=F684,F684=שבוע_בדילוג[[#This Row],[LengthofCycle]]),1,0),""))</f>
        <v/>
      </c>
      <c r="AI683" s="1" t="str">
        <f>IF(B684=1,"",IF(שבוע_בדילוג[[#This Row],[הווסת פעיל?]]=1,IF(OR(שבוע_בדילוג[[#This Row],[וסת קבוע אחרון]]=F684,F684=שבוע_בדילוג[[#This Row],[LengthofCycle]],AND(שבוע_בדילוג[[#This Row],[LengthofCycle]]&lt;&gt;שבוע_בדילוג[[#This Row],[וסת קבוע אחרון]],OR(F684=28,F684=29))),1,0),""))</f>
        <v/>
      </c>
      <c r="AJ683" s="1" t="str">
        <f>IF(AND(שבוע_בדילוג[[#This Row],[הווסת פעיל?]]=1,B684=1),1,"")</f>
        <v/>
      </c>
      <c r="AK683" s="4">
        <f>IF(AND(שבוע_בדילוג[[#This Row],[הווסת פעיל?]]&lt;&gt;1,B684&lt;&gt;1,B684&lt;&gt;""),IF(שבוע_בדילוג[[#This Row],[LengthofCycle]]=F684,1,0),"")</f>
        <v>0</v>
      </c>
      <c r="AL683" s="4">
        <f>IF(AND(שבוע_בדילוג[[#This Row],[הווסת פעיל?]]&lt;&gt;1,B684&lt;&gt;1,B684&lt;&gt;""),IF(OR(שבוע_בדילוג[[#This Row],[LengthofCycle]]=F684,F684=29),1,0),"")</f>
        <v>0</v>
      </c>
      <c r="AM683" s="4">
        <f>IF(AND(שבוע_בדילוג[[#This Row],[הווסת פעיל?]]&lt;&gt;1,B684&lt;&gt;1,B684&lt;&gt;""),IF(OR(שבוע_בדילוג[[#This Row],[LengthofCycle]]=F684,F684=29,F684=28),1,0),"")</f>
        <v>0</v>
      </c>
    </row>
    <row r="684" spans="1:39" x14ac:dyDescent="0.25">
      <c r="A684" s="1" t="s">
        <v>114</v>
      </c>
      <c r="B684" s="1">
        <v>2</v>
      </c>
      <c r="C684" s="1">
        <v>0</v>
      </c>
      <c r="D684" s="1">
        <v>1</v>
      </c>
      <c r="E684" s="1">
        <v>0</v>
      </c>
      <c r="F684" s="1">
        <v>37</v>
      </c>
      <c r="H684" s="1">
        <f>שבוע_בדילוג[[#This Row],[LengthofCycle]]+1</f>
        <v>38</v>
      </c>
      <c r="I684" s="1" t="str">
        <f>IF(IFERROR(LOOKUP(שבוע_בדילוג[[#This Row],[ClientID]],קביעויות[השבוע בדילוג]),FALSE)=שבוע_בדילוג[[#This Row],[ClientID]],1,"")</f>
        <v/>
      </c>
      <c r="J684" s="1" t="str">
        <f>IF(AND(שבוע_בדילוג[[#This Row],[CycleNumber]]&gt;1,OR(B685="",שבוע_בדילוג[[#This Row],[CycleNumber]]&gt;B683)),IF(OR(AND(שבוע_בדילוג[[#This Row],[LengthofCycle]]=29,F683=29),AND(שבוע_בדילוג[[#This Row],[LengthofCycle]]=36,F683=36)),1,""),"")</f>
        <v/>
      </c>
      <c r="K684" s="1" t="str">
        <f>IF(AND(שבוע_בדילוג[[#This Row],[וסת השבוע]]=1,J683=1,שבוע_בדילוג[[#This Row],[CycleNumber]]&gt;B683),1,"")</f>
        <v/>
      </c>
      <c r="L684" s="1" t="str">
        <f>IF(שבוע_בדילוג[[#This Row],[CycleNumber]]=1,"",IF(שבוע_בדילוג[[#This Row],[וסת השבוע]]=1,0,IF(L683="","",IF(L683=0,IF(שבוע_בדילוג[[#This Row],[LengthofCycle]]=29,0,1),IF(L683=1,IF(שבוע_בדילוג[[#This Row],[LengthofCycle]]+F683=29*2,0,2),IF(L683=2,IF(שבוע_בדילוג[[#This Row],[LengthofCycle]]+F683+F682=29*3,0,3),""))))))</f>
        <v/>
      </c>
      <c r="M684" s="1" t="str">
        <f>IF(שבוע_בדילוג[[#This Row],[וסת השבוע]]=1,IF(שבוע_בדילוג[[#This Row],[וסת השבוע וההפלגה ביחד]]=1,M683+1,0),IF(AND(שבוע_בדילוג[[#This Row],[CycleNumber]]&gt;B683,שבוע_בדילוג[[#This Row],[CycleNumber]]&gt;1),IF(שבוע_בדילוג[[#This Row],[וסת השבוע פעיל?]]&lt;&gt;"",M683+1,""),""))</f>
        <v/>
      </c>
      <c r="N684" s="1" t="str">
        <f>IF(שבוע_בדילוג[[#This Row],[וסת השבוע פעיל?2]]="","",IF(AND(שבוע_בדילוג[[#This Row],[וסת השבוע פעיל?]]&lt;&gt;"",שבוע_בדילוג[[#This Row],[CycleNumber]]&lt;B685,B685&lt;&gt;"",שבוע_בדילוג[[#This Row],[וסת השבוע פעיל?]]&lt;3),IF(L685=0,IF(AND(שבוע_בדילוג[[#This Row],[וסת השבוע פעיל?]]&gt;0,J685=1),0,1),0),""))</f>
        <v/>
      </c>
      <c r="O684" s="1" t="str">
        <f t="shared" si="64"/>
        <v/>
      </c>
      <c r="P684" s="1" t="str">
        <f>IF(AND(שבוע_בדילוג[[#This Row],[חיזוי - שבוע]]=1,K685=1),1,"")</f>
        <v/>
      </c>
      <c r="Q684" s="1" t="str">
        <f>IF(AND(שבוע_בדילוג[[#This Row],[וסת השבוע פעיל?]]&lt;3,OR(שבוע_בדילוג[[#This Row],[CycleNumber]]&gt;B685,B685="")),1,"")</f>
        <v/>
      </c>
      <c r="R684" s="1" t="str">
        <f>IF(AND(שבוע_בדילוג[[#This Row],[חיזוי - שבוע]]&lt;&gt;"",שבוע_בדילוג[[#This Row],[וסת השבוע פעיל?2]]=""),1,"")</f>
        <v/>
      </c>
      <c r="S684" s="1" t="str">
        <f>IF(שבוע_בדילוג[[#This Row],[האישה קבעה וסת שבוע בדילוג?]]=1,IF(שבוע_בדילוג[[#This Row],[וסת השבוע פעיל?]]&lt;3,1,0),"")</f>
        <v/>
      </c>
      <c r="T6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4" s="1" t="str">
        <f t="shared" si="65"/>
        <v/>
      </c>
      <c r="V684" s="1" t="str">
        <f t="shared" si="66"/>
        <v/>
      </c>
      <c r="W684" s="1" t="str">
        <f t="shared" si="67"/>
        <v/>
      </c>
      <c r="X684" s="1" t="str">
        <f>IF(שבוע_בדילוג[[#This Row],[3 הפלגות זהות]]="","",IF(שבוע_בדילוג[[#This Row],[3 הפלגות זהות]]=1,שבוע_בדילוג[[#This Row],[LengthofCycle]],X683))</f>
        <v/>
      </c>
      <c r="Z684" s="1" t="str">
        <f>IF(OR(שבוע_בדילוג[[#This Row],[הווסת פעיל?]]=0,שבוע_בדילוג[[#This Row],[הווסת פעיל?]]=""),"",SUM(Z683,שבוע_בדילוג[[#This Row],[הווסת פעיל?]]))</f>
        <v/>
      </c>
      <c r="AA684" s="1" t="str">
        <f>IF(AND(שבוע_בדילוג[[#This Row],[כמה מחזורים עד עקירה]]&lt;&gt;"",Z685=""),שבוע_בדילוג[[#This Row],[כמה מחזורים עד עקירה]],"")</f>
        <v/>
      </c>
      <c r="AB684" s="1" t="str">
        <f>IF(AND(שבוע_בדילוג[[#This Row],[הווסת פעיל?]]=1,שבוע_בדילוג[[#This Row],[וסת קבוע אחרון]]&lt;&gt;X683),שבוע_בדילוג[[#This Row],[וסת קבוע אחרון]],"")</f>
        <v/>
      </c>
      <c r="AC684" s="1" t="str">
        <f>IF(AND(שבוע_בדילוג[[#This Row],[הווסת פעיל?]]=1,Y683=0,שבוע_בדילוג[[#This Row],[וסת קבוע אחרון]]=X683),שבוע_בדילוג[[#This Row],[וסת קבוע אחרון]],"")</f>
        <v/>
      </c>
      <c r="AD684" s="1" t="str">
        <f>IF(AND(שבוע_בדילוג[[#This Row],[הווסת פעיל?]]=1,Y683=0,שבוע_בדילוג[[#This Row],[וסת קבוע אחרון]]&lt;&gt;X683),1,"")</f>
        <v/>
      </c>
      <c r="AE684" s="1" t="str">
        <f>IF(AND(שבוע_בדילוג[[#This Row],[הווסת פעיל?]]&lt;&gt;"",B685=1),שבוע_בדילוג[[#This Row],[CycleNumber]],"")</f>
        <v/>
      </c>
      <c r="AF684" s="1" t="str">
        <f>IF(AND(שבוע_בדילוג[[#This Row],[הווסת פעיל?]]&lt;&gt;"",Y683=""),שבוע_בדילוג[[#This Row],[CycleNumber]],"")</f>
        <v/>
      </c>
      <c r="AG684" s="1" t="str">
        <f>IF(B685=1,"",IF(שבוע_בדילוג[[#This Row],[הווסת פעיל?]]=1,IF(שבוע_בדילוג[[#This Row],[וסת קבוע אחרון]]=F685,1,0),""))</f>
        <v/>
      </c>
      <c r="AH684" s="1" t="str">
        <f>IF(B685=1,"",IF(שבוע_בדילוג[[#This Row],[הווסת פעיל?]]=1,IF(OR(שבוע_בדילוג[[#This Row],[וסת קבוע אחרון]]=F685,F685=שבוע_בדילוג[[#This Row],[LengthofCycle]]),1,0),""))</f>
        <v/>
      </c>
      <c r="AI684" s="1" t="str">
        <f>IF(B685=1,"",IF(שבוע_בדילוג[[#This Row],[הווסת פעיל?]]=1,IF(OR(שבוע_בדילוג[[#This Row],[וסת קבוע אחרון]]=F685,F685=שבוע_בדילוג[[#This Row],[LengthofCycle]],AND(שבוע_בדילוג[[#This Row],[LengthofCycle]]&lt;&gt;שבוע_בדילוג[[#This Row],[וסת קבוע אחרון]],OR(F685=28,F685=29))),1,0),""))</f>
        <v/>
      </c>
      <c r="AJ684" s="1" t="str">
        <f>IF(AND(שבוע_בדילוג[[#This Row],[הווסת פעיל?]]=1,B685=1),1,"")</f>
        <v/>
      </c>
      <c r="AK684" s="4">
        <f>IF(AND(שבוע_בדילוג[[#This Row],[הווסת פעיל?]]&lt;&gt;1,B685&lt;&gt;1,B685&lt;&gt;""),IF(שבוע_בדילוג[[#This Row],[LengthofCycle]]=F685,1,0),"")</f>
        <v>0</v>
      </c>
      <c r="AL684" s="4">
        <f>IF(AND(שבוע_בדילוג[[#This Row],[הווסת פעיל?]]&lt;&gt;1,B685&lt;&gt;1,B685&lt;&gt;""),IF(OR(שבוע_בדילוג[[#This Row],[LengthofCycle]]=F685,F685=29),1,0),"")</f>
        <v>0</v>
      </c>
      <c r="AM684" s="4">
        <f>IF(AND(שבוע_בדילוג[[#This Row],[הווסת פעיל?]]&lt;&gt;1,B685&lt;&gt;1,B685&lt;&gt;""),IF(OR(שבוע_בדילוג[[#This Row],[LengthofCycle]]=F685,F685=29,F685=28),1,0),"")</f>
        <v>0</v>
      </c>
    </row>
    <row r="685" spans="1:39" x14ac:dyDescent="0.25">
      <c r="A685" s="1" t="s">
        <v>114</v>
      </c>
      <c r="B685" s="1">
        <v>3</v>
      </c>
      <c r="C685" s="1">
        <v>0</v>
      </c>
      <c r="D685" s="1">
        <v>1</v>
      </c>
      <c r="E685" s="1">
        <v>0</v>
      </c>
      <c r="F685" s="1">
        <v>33</v>
      </c>
      <c r="H685" s="1">
        <f>שבוע_בדילוג[[#This Row],[LengthofCycle]]+1</f>
        <v>34</v>
      </c>
      <c r="I685" s="1" t="str">
        <f>IF(IFERROR(LOOKUP(שבוע_בדילוג[[#This Row],[ClientID]],קביעויות[השבוע בדילוג]),FALSE)=שבוע_בדילוג[[#This Row],[ClientID]],1,"")</f>
        <v/>
      </c>
      <c r="J685" s="1" t="str">
        <f>IF(AND(שבוע_בדילוג[[#This Row],[CycleNumber]]&gt;1,OR(B686="",שבוע_בדילוג[[#This Row],[CycleNumber]]&gt;B684)),IF(OR(AND(שבוע_בדילוג[[#This Row],[LengthofCycle]]=29,F684=29),AND(שבוע_בדילוג[[#This Row],[LengthofCycle]]=36,F684=36)),1,""),"")</f>
        <v/>
      </c>
      <c r="K685" s="1" t="str">
        <f>IF(AND(שבוע_בדילוג[[#This Row],[וסת השבוע]]=1,J684=1,שבוע_בדילוג[[#This Row],[CycleNumber]]&gt;B684),1,"")</f>
        <v/>
      </c>
      <c r="L685" s="1" t="str">
        <f>IF(שבוע_בדילוג[[#This Row],[CycleNumber]]=1,"",IF(שבוע_בדילוג[[#This Row],[וסת השבוע]]=1,0,IF(L684="","",IF(L684=0,IF(שבוע_בדילוג[[#This Row],[LengthofCycle]]=29,0,1),IF(L684=1,IF(שבוע_בדילוג[[#This Row],[LengthofCycle]]+F684=29*2,0,2),IF(L684=2,IF(שבוע_בדילוג[[#This Row],[LengthofCycle]]+F684+F683=29*3,0,3),""))))))</f>
        <v/>
      </c>
      <c r="M685" s="1" t="str">
        <f>IF(שבוע_בדילוג[[#This Row],[וסת השבוע]]=1,IF(שבוע_בדילוג[[#This Row],[וסת השבוע וההפלגה ביחד]]=1,M684+1,0),IF(AND(שבוע_בדילוג[[#This Row],[CycleNumber]]&gt;B684,שבוע_בדילוג[[#This Row],[CycleNumber]]&gt;1),IF(שבוע_בדילוג[[#This Row],[וסת השבוע פעיל?]]&lt;&gt;"",M684+1,""),""))</f>
        <v/>
      </c>
      <c r="N685" s="1" t="str">
        <f>IF(שבוע_בדילוג[[#This Row],[וסת השבוע פעיל?2]]="","",IF(AND(שבוע_בדילוג[[#This Row],[וסת השבוע פעיל?]]&lt;&gt;"",שבוע_בדילוג[[#This Row],[CycleNumber]]&lt;B686,B686&lt;&gt;"",שבוע_בדילוג[[#This Row],[וסת השבוע פעיל?]]&lt;3),IF(L686=0,IF(AND(שבוע_בדילוג[[#This Row],[וסת השבוע פעיל?]]&gt;0,J686=1),0,1),0),""))</f>
        <v/>
      </c>
      <c r="O685" s="1" t="str">
        <f t="shared" si="64"/>
        <v/>
      </c>
      <c r="P685" s="1" t="str">
        <f>IF(AND(שבוע_בדילוג[[#This Row],[חיזוי - שבוע]]=1,K686=1),1,"")</f>
        <v/>
      </c>
      <c r="Q685" s="1" t="str">
        <f>IF(AND(שבוע_בדילוג[[#This Row],[וסת השבוע פעיל?]]&lt;3,OR(שבוע_בדילוג[[#This Row],[CycleNumber]]&gt;B686,B686="")),1,"")</f>
        <v/>
      </c>
      <c r="R685" s="1" t="str">
        <f>IF(AND(שבוע_בדילוג[[#This Row],[חיזוי - שבוע]]&lt;&gt;"",שבוע_בדילוג[[#This Row],[וסת השבוע פעיל?2]]=""),1,"")</f>
        <v/>
      </c>
      <c r="S685" s="1" t="str">
        <f>IF(שבוע_בדילוג[[#This Row],[האישה קבעה וסת שבוע בדילוג?]]=1,IF(שבוע_בדילוג[[#This Row],[וסת השבוע פעיל?]]&lt;3,1,0),"")</f>
        <v/>
      </c>
      <c r="T6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5" s="1">
        <f t="shared" si="65"/>
        <v>0</v>
      </c>
      <c r="V685" s="1" t="str">
        <f t="shared" si="66"/>
        <v/>
      </c>
      <c r="W685" s="1" t="str">
        <f t="shared" si="67"/>
        <v/>
      </c>
      <c r="X685" s="1" t="str">
        <f>IF(שבוע_בדילוג[[#This Row],[3 הפלגות זהות]]="","",IF(שבוע_בדילוג[[#This Row],[3 הפלגות זהות]]=1,שבוע_בדילוג[[#This Row],[LengthofCycle]],X684))</f>
        <v/>
      </c>
      <c r="Z685" s="1" t="str">
        <f>IF(OR(שבוע_בדילוג[[#This Row],[הווסת פעיל?]]=0,שבוע_בדילוג[[#This Row],[הווסת פעיל?]]=""),"",SUM(Z684,שבוע_בדילוג[[#This Row],[הווסת פעיל?]]))</f>
        <v/>
      </c>
      <c r="AA685" s="1" t="str">
        <f>IF(AND(שבוע_בדילוג[[#This Row],[כמה מחזורים עד עקירה]]&lt;&gt;"",Z686=""),שבוע_בדילוג[[#This Row],[כמה מחזורים עד עקירה]],"")</f>
        <v/>
      </c>
      <c r="AB685" s="1" t="str">
        <f>IF(AND(שבוע_בדילוג[[#This Row],[הווסת פעיל?]]=1,שבוע_בדילוג[[#This Row],[וסת קבוע אחרון]]&lt;&gt;X684),שבוע_בדילוג[[#This Row],[וסת קבוע אחרון]],"")</f>
        <v/>
      </c>
      <c r="AC685" s="1" t="str">
        <f>IF(AND(שבוע_בדילוג[[#This Row],[הווסת פעיל?]]=1,Y684=0,שבוע_בדילוג[[#This Row],[וסת קבוע אחרון]]=X684),שבוע_בדילוג[[#This Row],[וסת קבוע אחרון]],"")</f>
        <v/>
      </c>
      <c r="AD685" s="1" t="str">
        <f>IF(AND(שבוע_בדילוג[[#This Row],[הווסת פעיל?]]=1,Y684=0,שבוע_בדילוג[[#This Row],[וסת קבוע אחרון]]&lt;&gt;X684),1,"")</f>
        <v/>
      </c>
      <c r="AE685" s="1" t="str">
        <f>IF(AND(שבוע_בדילוג[[#This Row],[הווסת פעיל?]]&lt;&gt;"",B686=1),שבוע_בדילוג[[#This Row],[CycleNumber]],"")</f>
        <v/>
      </c>
      <c r="AF685" s="1" t="str">
        <f>IF(AND(שבוע_בדילוג[[#This Row],[הווסת פעיל?]]&lt;&gt;"",Y684=""),שבוע_בדילוג[[#This Row],[CycleNumber]],"")</f>
        <v/>
      </c>
      <c r="AG685" s="1" t="str">
        <f>IF(B686=1,"",IF(שבוע_בדילוג[[#This Row],[הווסת פעיל?]]=1,IF(שבוע_בדילוג[[#This Row],[וסת קבוע אחרון]]=F686,1,0),""))</f>
        <v/>
      </c>
      <c r="AH685" s="1" t="str">
        <f>IF(B686=1,"",IF(שבוע_בדילוג[[#This Row],[הווסת פעיל?]]=1,IF(OR(שבוע_בדילוג[[#This Row],[וסת קבוע אחרון]]=F686,F686=שבוע_בדילוג[[#This Row],[LengthofCycle]]),1,0),""))</f>
        <v/>
      </c>
      <c r="AI685" s="1" t="str">
        <f>IF(B686=1,"",IF(שבוע_בדילוג[[#This Row],[הווסת פעיל?]]=1,IF(OR(שבוע_בדילוג[[#This Row],[וסת קבוע אחרון]]=F686,F686=שבוע_בדילוג[[#This Row],[LengthofCycle]],AND(שבוע_בדילוג[[#This Row],[LengthofCycle]]&lt;&gt;שבוע_בדילוג[[#This Row],[וסת קבוע אחרון]],OR(F686=28,F686=29))),1,0),""))</f>
        <v/>
      </c>
      <c r="AJ685" s="1" t="str">
        <f>IF(AND(שבוע_בדילוג[[#This Row],[הווסת פעיל?]]=1,B686=1),1,"")</f>
        <v/>
      </c>
      <c r="AK685" s="4">
        <f>IF(AND(שבוע_בדילוג[[#This Row],[הווסת פעיל?]]&lt;&gt;1,B686&lt;&gt;1,B686&lt;&gt;""),IF(שבוע_בדילוג[[#This Row],[LengthofCycle]]=F686,1,0),"")</f>
        <v>0</v>
      </c>
      <c r="AL685" s="4">
        <f>IF(AND(שבוע_בדילוג[[#This Row],[הווסת פעיל?]]&lt;&gt;1,B686&lt;&gt;1,B686&lt;&gt;""),IF(OR(שבוע_בדילוג[[#This Row],[LengthofCycle]]=F686,F686=29),1,0),"")</f>
        <v>0</v>
      </c>
      <c r="AM685" s="4">
        <f>IF(AND(שבוע_בדילוג[[#This Row],[הווסת פעיל?]]&lt;&gt;1,B686&lt;&gt;1,B686&lt;&gt;""),IF(OR(שבוע_בדילוג[[#This Row],[LengthofCycle]]=F686,F686=29,F686=28),1,0),"")</f>
        <v>0</v>
      </c>
    </row>
    <row r="686" spans="1:39" x14ac:dyDescent="0.25">
      <c r="A686" s="1" t="s">
        <v>114</v>
      </c>
      <c r="B686" s="1">
        <v>4</v>
      </c>
      <c r="C686" s="1">
        <v>0</v>
      </c>
      <c r="D686" s="1">
        <v>1</v>
      </c>
      <c r="E686" s="1">
        <v>0</v>
      </c>
      <c r="F686" s="1">
        <v>39</v>
      </c>
      <c r="H686" s="1">
        <f>שבוע_בדילוג[[#This Row],[LengthofCycle]]+1</f>
        <v>40</v>
      </c>
      <c r="I686" s="1" t="str">
        <f>IF(IFERROR(LOOKUP(שבוע_בדילוג[[#This Row],[ClientID]],קביעויות[השבוע בדילוג]),FALSE)=שבוע_בדילוג[[#This Row],[ClientID]],1,"")</f>
        <v/>
      </c>
      <c r="J686" s="1" t="str">
        <f>IF(AND(שבוע_בדילוג[[#This Row],[CycleNumber]]&gt;1,OR(B687="",שבוע_בדילוג[[#This Row],[CycleNumber]]&gt;B685)),IF(OR(AND(שבוע_בדילוג[[#This Row],[LengthofCycle]]=29,F685=29),AND(שבוע_בדילוג[[#This Row],[LengthofCycle]]=36,F685=36)),1,""),"")</f>
        <v/>
      </c>
      <c r="K686" s="1" t="str">
        <f>IF(AND(שבוע_בדילוג[[#This Row],[וסת השבוע]]=1,J685=1,שבוע_בדילוג[[#This Row],[CycleNumber]]&gt;B685),1,"")</f>
        <v/>
      </c>
      <c r="L686" s="1" t="str">
        <f>IF(שבוע_בדילוג[[#This Row],[CycleNumber]]=1,"",IF(שבוע_בדילוג[[#This Row],[וסת השבוע]]=1,0,IF(L685="","",IF(L685=0,IF(שבוע_בדילוג[[#This Row],[LengthofCycle]]=29,0,1),IF(L685=1,IF(שבוע_בדילוג[[#This Row],[LengthofCycle]]+F685=29*2,0,2),IF(L685=2,IF(שבוע_בדילוג[[#This Row],[LengthofCycle]]+F685+F684=29*3,0,3),""))))))</f>
        <v/>
      </c>
      <c r="M686" s="1" t="str">
        <f>IF(שבוע_בדילוג[[#This Row],[וסת השבוע]]=1,IF(שבוע_בדילוג[[#This Row],[וסת השבוע וההפלגה ביחד]]=1,M685+1,0),IF(AND(שבוע_בדילוג[[#This Row],[CycleNumber]]&gt;B685,שבוע_בדילוג[[#This Row],[CycleNumber]]&gt;1),IF(שבוע_בדילוג[[#This Row],[וסת השבוע פעיל?]]&lt;&gt;"",M685+1,""),""))</f>
        <v/>
      </c>
      <c r="N686" s="1" t="str">
        <f>IF(שבוע_בדילוג[[#This Row],[וסת השבוע פעיל?2]]="","",IF(AND(שבוע_בדילוג[[#This Row],[וסת השבוע פעיל?]]&lt;&gt;"",שבוע_בדילוג[[#This Row],[CycleNumber]]&lt;B687,B687&lt;&gt;"",שבוע_בדילוג[[#This Row],[וסת השבוע פעיל?]]&lt;3),IF(L687=0,IF(AND(שבוע_בדילוג[[#This Row],[וסת השבוע פעיל?]]&gt;0,J687=1),0,1),0),""))</f>
        <v/>
      </c>
      <c r="O686" s="1" t="str">
        <f t="shared" si="64"/>
        <v/>
      </c>
      <c r="P686" s="1" t="str">
        <f>IF(AND(שבוע_בדילוג[[#This Row],[חיזוי - שבוע]]=1,K687=1),1,"")</f>
        <v/>
      </c>
      <c r="Q686" s="1" t="str">
        <f>IF(AND(שבוע_בדילוג[[#This Row],[וסת השבוע פעיל?]]&lt;3,OR(שבוע_בדילוג[[#This Row],[CycleNumber]]&gt;B687,B687="")),1,"")</f>
        <v/>
      </c>
      <c r="R686" s="1" t="str">
        <f>IF(AND(שבוע_בדילוג[[#This Row],[חיזוי - שבוע]]&lt;&gt;"",שבוע_בדילוג[[#This Row],[וסת השבוע פעיל?2]]=""),1,"")</f>
        <v/>
      </c>
      <c r="S686" s="1" t="str">
        <f>IF(שבוע_בדילוג[[#This Row],[האישה קבעה וסת שבוע בדילוג?]]=1,IF(שבוע_בדילוג[[#This Row],[וסת השבוע פעיל?]]&lt;3,1,0),"")</f>
        <v/>
      </c>
      <c r="T6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6" s="1">
        <f t="shared" si="65"/>
        <v>0</v>
      </c>
      <c r="V686" s="1">
        <f t="shared" si="66"/>
        <v>0</v>
      </c>
      <c r="W686" s="1" t="str">
        <f t="shared" si="67"/>
        <v/>
      </c>
      <c r="X686" s="1" t="str">
        <f>IF(שבוע_בדילוג[[#This Row],[3 הפלגות זהות]]="","",IF(שבוע_בדילוג[[#This Row],[3 הפלגות זהות]]=1,שבוע_בדילוג[[#This Row],[LengthofCycle]],X685))</f>
        <v/>
      </c>
      <c r="Z686" s="1" t="str">
        <f>IF(OR(שבוע_בדילוג[[#This Row],[הווסת פעיל?]]=0,שבוע_בדילוג[[#This Row],[הווסת פעיל?]]=""),"",SUM(Z685,שבוע_בדילוג[[#This Row],[הווסת פעיל?]]))</f>
        <v/>
      </c>
      <c r="AA686" s="1" t="str">
        <f>IF(AND(שבוע_בדילוג[[#This Row],[כמה מחזורים עד עקירה]]&lt;&gt;"",Z687=""),שבוע_בדילוג[[#This Row],[כמה מחזורים עד עקירה]],"")</f>
        <v/>
      </c>
      <c r="AB686" s="1" t="str">
        <f>IF(AND(שבוע_בדילוג[[#This Row],[הווסת פעיל?]]=1,שבוע_בדילוג[[#This Row],[וסת קבוע אחרון]]&lt;&gt;X685),שבוע_בדילוג[[#This Row],[וסת קבוע אחרון]],"")</f>
        <v/>
      </c>
      <c r="AC686" s="1" t="str">
        <f>IF(AND(שבוע_בדילוג[[#This Row],[הווסת פעיל?]]=1,Y685=0,שבוע_בדילוג[[#This Row],[וסת קבוע אחרון]]=X685),שבוע_בדילוג[[#This Row],[וסת קבוע אחרון]],"")</f>
        <v/>
      </c>
      <c r="AD686" s="1" t="str">
        <f>IF(AND(שבוע_בדילוג[[#This Row],[הווסת פעיל?]]=1,Y685=0,שבוע_בדילוג[[#This Row],[וסת קבוע אחרון]]&lt;&gt;X685),1,"")</f>
        <v/>
      </c>
      <c r="AE686" s="1" t="str">
        <f>IF(AND(שבוע_בדילוג[[#This Row],[הווסת פעיל?]]&lt;&gt;"",B687=1),שבוע_בדילוג[[#This Row],[CycleNumber]],"")</f>
        <v/>
      </c>
      <c r="AF686" s="1" t="str">
        <f>IF(AND(שבוע_בדילוג[[#This Row],[הווסת פעיל?]]&lt;&gt;"",Y685=""),שבוע_בדילוג[[#This Row],[CycleNumber]],"")</f>
        <v/>
      </c>
      <c r="AG686" s="1" t="str">
        <f>IF(B687=1,"",IF(שבוע_בדילוג[[#This Row],[הווסת פעיל?]]=1,IF(שבוע_בדילוג[[#This Row],[וסת קבוע אחרון]]=F687,1,0),""))</f>
        <v/>
      </c>
      <c r="AH686" s="1" t="str">
        <f>IF(B687=1,"",IF(שבוע_בדילוג[[#This Row],[הווסת פעיל?]]=1,IF(OR(שבוע_בדילוג[[#This Row],[וסת קבוע אחרון]]=F687,F687=שבוע_בדילוג[[#This Row],[LengthofCycle]]),1,0),""))</f>
        <v/>
      </c>
      <c r="AI686" s="1" t="str">
        <f>IF(B687=1,"",IF(שבוע_בדילוג[[#This Row],[הווסת פעיל?]]=1,IF(OR(שבוע_בדילוג[[#This Row],[וסת קבוע אחרון]]=F687,F687=שבוע_בדילוג[[#This Row],[LengthofCycle]],AND(שבוע_בדילוג[[#This Row],[LengthofCycle]]&lt;&gt;שבוע_בדילוג[[#This Row],[וסת קבוע אחרון]],OR(F687=28,F687=29))),1,0),""))</f>
        <v/>
      </c>
      <c r="AJ686" s="1" t="str">
        <f>IF(AND(שבוע_בדילוג[[#This Row],[הווסת פעיל?]]=1,B687=1),1,"")</f>
        <v/>
      </c>
      <c r="AK686" s="4">
        <f>IF(AND(שבוע_בדילוג[[#This Row],[הווסת פעיל?]]&lt;&gt;1,B687&lt;&gt;1,B687&lt;&gt;""),IF(שבוע_בדילוג[[#This Row],[LengthofCycle]]=F687,1,0),"")</f>
        <v>0</v>
      </c>
      <c r="AL686" s="4">
        <f>IF(AND(שבוע_בדילוג[[#This Row],[הווסת פעיל?]]&lt;&gt;1,B687&lt;&gt;1,B687&lt;&gt;""),IF(OR(שבוע_בדילוג[[#This Row],[LengthofCycle]]=F687,F687=29),1,0),"")</f>
        <v>0</v>
      </c>
      <c r="AM686" s="4">
        <f>IF(AND(שבוע_בדילוג[[#This Row],[הווסת פעיל?]]&lt;&gt;1,B687&lt;&gt;1,B687&lt;&gt;""),IF(OR(שבוע_בדילוג[[#This Row],[LengthofCycle]]=F687,F687=29,F687=28),1,0),"")</f>
        <v>1</v>
      </c>
    </row>
    <row r="687" spans="1:39" x14ac:dyDescent="0.25">
      <c r="A687" s="1" t="s">
        <v>114</v>
      </c>
      <c r="B687" s="1">
        <v>5</v>
      </c>
      <c r="C687" s="1">
        <v>0</v>
      </c>
      <c r="D687" s="1">
        <v>1</v>
      </c>
      <c r="E687" s="1">
        <v>0</v>
      </c>
      <c r="F687" s="1">
        <v>28</v>
      </c>
      <c r="H687" s="1">
        <f>שבוע_בדילוג[[#This Row],[LengthofCycle]]+1</f>
        <v>29</v>
      </c>
      <c r="I687" s="1" t="str">
        <f>IF(IFERROR(LOOKUP(שבוע_בדילוג[[#This Row],[ClientID]],קביעויות[השבוע בדילוג]),FALSE)=שבוע_בדילוג[[#This Row],[ClientID]],1,"")</f>
        <v/>
      </c>
      <c r="J687" s="1" t="str">
        <f>IF(AND(שבוע_בדילוג[[#This Row],[CycleNumber]]&gt;1,OR(B688="",שבוע_בדילוג[[#This Row],[CycleNumber]]&gt;B686)),IF(OR(AND(שבוע_בדילוג[[#This Row],[LengthofCycle]]=29,F686=29),AND(שבוע_בדילוג[[#This Row],[LengthofCycle]]=36,F686=36)),1,""),"")</f>
        <v/>
      </c>
      <c r="K687" s="1" t="str">
        <f>IF(AND(שבוע_בדילוג[[#This Row],[וסת השבוע]]=1,J686=1,שבוע_בדילוג[[#This Row],[CycleNumber]]&gt;B686),1,"")</f>
        <v/>
      </c>
      <c r="L687" s="1" t="str">
        <f>IF(שבוע_בדילוג[[#This Row],[CycleNumber]]=1,"",IF(שבוע_בדילוג[[#This Row],[וסת השבוע]]=1,0,IF(L686="","",IF(L686=0,IF(שבוע_בדילוג[[#This Row],[LengthofCycle]]=29,0,1),IF(L686=1,IF(שבוע_בדילוג[[#This Row],[LengthofCycle]]+F686=29*2,0,2),IF(L686=2,IF(שבוע_בדילוג[[#This Row],[LengthofCycle]]+F686+F685=29*3,0,3),""))))))</f>
        <v/>
      </c>
      <c r="M687" s="1" t="str">
        <f>IF(שבוע_בדילוג[[#This Row],[וסת השבוע]]=1,IF(שבוע_בדילוג[[#This Row],[וסת השבוע וההפלגה ביחד]]=1,M686+1,0),IF(AND(שבוע_בדילוג[[#This Row],[CycleNumber]]&gt;B686,שבוע_בדילוג[[#This Row],[CycleNumber]]&gt;1),IF(שבוע_בדילוג[[#This Row],[וסת השבוע פעיל?]]&lt;&gt;"",M686+1,""),""))</f>
        <v/>
      </c>
      <c r="N687" s="1" t="str">
        <f>IF(שבוע_בדילוג[[#This Row],[וסת השבוע פעיל?2]]="","",IF(AND(שבוע_בדילוג[[#This Row],[וסת השבוע פעיל?]]&lt;&gt;"",שבוע_בדילוג[[#This Row],[CycleNumber]]&lt;B688,B688&lt;&gt;"",שבוע_בדילוג[[#This Row],[וסת השבוע פעיל?]]&lt;3),IF(L688=0,IF(AND(שבוע_בדילוג[[#This Row],[וסת השבוע פעיל?]]&gt;0,J688=1),0,1),0),""))</f>
        <v/>
      </c>
      <c r="O687" s="1" t="str">
        <f t="shared" si="64"/>
        <v/>
      </c>
      <c r="P687" s="1" t="str">
        <f>IF(AND(שבוע_בדילוג[[#This Row],[חיזוי - שבוע]]=1,K688=1),1,"")</f>
        <v/>
      </c>
      <c r="Q687" s="1" t="str">
        <f>IF(AND(שבוע_בדילוג[[#This Row],[וסת השבוע פעיל?]]&lt;3,OR(שבוע_בדילוג[[#This Row],[CycleNumber]]&gt;B688,B688="")),1,"")</f>
        <v/>
      </c>
      <c r="R687" s="1" t="str">
        <f>IF(AND(שבוע_בדילוג[[#This Row],[חיזוי - שבוע]]&lt;&gt;"",שבוע_בדילוג[[#This Row],[וסת השבוע פעיל?2]]=""),1,"")</f>
        <v/>
      </c>
      <c r="S687" s="1" t="str">
        <f>IF(שבוע_בדילוג[[#This Row],[האישה קבעה וסת שבוע בדילוג?]]=1,IF(שבוע_בדילוג[[#This Row],[וסת השבוע פעיל?]]&lt;3,1,0),"")</f>
        <v/>
      </c>
      <c r="T6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7" s="1">
        <f t="shared" si="65"/>
        <v>0</v>
      </c>
      <c r="V687" s="1">
        <f t="shared" si="66"/>
        <v>0</v>
      </c>
      <c r="W687" s="1">
        <f t="shared" si="67"/>
        <v>0</v>
      </c>
      <c r="X687" s="1" t="str">
        <f>IF(שבוע_בדילוג[[#This Row],[3 הפלגות זהות]]="","",IF(שבוע_בדילוג[[#This Row],[3 הפלגות זהות]]=1,שבוע_בדילוג[[#This Row],[LengthofCycle]],X686))</f>
        <v/>
      </c>
      <c r="Z687" s="1" t="str">
        <f>IF(OR(שבוע_בדילוג[[#This Row],[הווסת פעיל?]]=0,שבוע_בדילוג[[#This Row],[הווסת פעיל?]]=""),"",SUM(Z686,שבוע_בדילוג[[#This Row],[הווסת פעיל?]]))</f>
        <v/>
      </c>
      <c r="AA687" s="1" t="str">
        <f>IF(AND(שבוע_בדילוג[[#This Row],[כמה מחזורים עד עקירה]]&lt;&gt;"",Z688=""),שבוע_בדילוג[[#This Row],[כמה מחזורים עד עקירה]],"")</f>
        <v/>
      </c>
      <c r="AB687" s="1" t="str">
        <f>IF(AND(שבוע_בדילוג[[#This Row],[הווסת פעיל?]]=1,שבוע_בדילוג[[#This Row],[וסת קבוע אחרון]]&lt;&gt;X686),שבוע_בדילוג[[#This Row],[וסת קבוע אחרון]],"")</f>
        <v/>
      </c>
      <c r="AC687" s="1" t="str">
        <f>IF(AND(שבוע_בדילוג[[#This Row],[הווסת פעיל?]]=1,Y686=0,שבוע_בדילוג[[#This Row],[וסת קבוע אחרון]]=X686),שבוע_בדילוג[[#This Row],[וסת קבוע אחרון]],"")</f>
        <v/>
      </c>
      <c r="AD687" s="1" t="str">
        <f>IF(AND(שבוע_בדילוג[[#This Row],[הווסת פעיל?]]=1,Y686=0,שבוע_בדילוג[[#This Row],[וסת קבוע אחרון]]&lt;&gt;X686),1,"")</f>
        <v/>
      </c>
      <c r="AE687" s="1" t="str">
        <f>IF(AND(שבוע_בדילוג[[#This Row],[הווסת פעיל?]]&lt;&gt;"",B688=1),שבוע_בדילוג[[#This Row],[CycleNumber]],"")</f>
        <v/>
      </c>
      <c r="AF687" s="1" t="str">
        <f>IF(AND(שבוע_בדילוג[[#This Row],[הווסת פעיל?]]&lt;&gt;"",Y686=""),שבוע_בדילוג[[#This Row],[CycleNumber]],"")</f>
        <v/>
      </c>
      <c r="AG687" s="1" t="str">
        <f>IF(B688=1,"",IF(שבוע_בדילוג[[#This Row],[הווסת פעיל?]]=1,IF(שבוע_בדילוג[[#This Row],[וסת קבוע אחרון]]=F688,1,0),""))</f>
        <v/>
      </c>
      <c r="AH687" s="1" t="str">
        <f>IF(B688=1,"",IF(שבוע_בדילוג[[#This Row],[הווסת פעיל?]]=1,IF(OR(שבוע_בדילוג[[#This Row],[וסת קבוע אחרון]]=F688,F688=שבוע_בדילוג[[#This Row],[LengthofCycle]]),1,0),""))</f>
        <v/>
      </c>
      <c r="AI687" s="1" t="str">
        <f>IF(B688=1,"",IF(שבוע_בדילוג[[#This Row],[הווסת פעיל?]]=1,IF(OR(שבוע_בדילוג[[#This Row],[וסת קבוע אחרון]]=F688,F688=שבוע_בדילוג[[#This Row],[LengthofCycle]],AND(שבוע_בדילוג[[#This Row],[LengthofCycle]]&lt;&gt;שבוע_בדילוג[[#This Row],[וסת קבוע אחרון]],OR(F688=28,F688=29))),1,0),""))</f>
        <v/>
      </c>
      <c r="AJ687" s="1" t="str">
        <f>IF(AND(שבוע_בדילוג[[#This Row],[הווסת פעיל?]]=1,B688=1),1,"")</f>
        <v/>
      </c>
      <c r="AK687" s="4">
        <f>IF(AND(שבוע_בדילוג[[#This Row],[הווסת פעיל?]]&lt;&gt;1,B688&lt;&gt;1,B688&lt;&gt;""),IF(שבוע_בדילוג[[#This Row],[LengthofCycle]]=F688,1,0),"")</f>
        <v>0</v>
      </c>
      <c r="AL687" s="4">
        <f>IF(AND(שבוע_בדילוג[[#This Row],[הווסת פעיל?]]&lt;&gt;1,B688&lt;&gt;1,B688&lt;&gt;""),IF(OR(שבוע_בדילוג[[#This Row],[LengthofCycle]]=F688,F688=29),1,0),"")</f>
        <v>0</v>
      </c>
      <c r="AM687" s="4">
        <f>IF(AND(שבוע_בדילוג[[#This Row],[הווסת פעיל?]]&lt;&gt;1,B688&lt;&gt;1,B688&lt;&gt;""),IF(OR(שבוע_בדילוג[[#This Row],[LengthofCycle]]=F688,F688=29,F688=28),1,0),"")</f>
        <v>0</v>
      </c>
    </row>
    <row r="688" spans="1:39" x14ac:dyDescent="0.25">
      <c r="A688" s="1" t="s">
        <v>114</v>
      </c>
      <c r="B688" s="1">
        <v>6</v>
      </c>
      <c r="C688" s="1">
        <v>0</v>
      </c>
      <c r="D688" s="1">
        <v>1</v>
      </c>
      <c r="E688" s="1">
        <v>0</v>
      </c>
      <c r="F688" s="1">
        <v>31</v>
      </c>
      <c r="H688" s="1">
        <f>שבוע_בדילוג[[#This Row],[LengthofCycle]]+1</f>
        <v>32</v>
      </c>
      <c r="I688" s="1" t="str">
        <f>IF(IFERROR(LOOKUP(שבוע_בדילוג[[#This Row],[ClientID]],קביעויות[השבוע בדילוג]),FALSE)=שבוע_בדילוג[[#This Row],[ClientID]],1,"")</f>
        <v/>
      </c>
      <c r="J688" s="1" t="str">
        <f>IF(AND(שבוע_בדילוג[[#This Row],[CycleNumber]]&gt;1,OR(B689="",שבוע_בדילוג[[#This Row],[CycleNumber]]&gt;B687)),IF(OR(AND(שבוע_בדילוג[[#This Row],[LengthofCycle]]=29,F687=29),AND(שבוע_בדילוג[[#This Row],[LengthofCycle]]=36,F687=36)),1,""),"")</f>
        <v/>
      </c>
      <c r="K688" s="1" t="str">
        <f>IF(AND(שבוע_בדילוג[[#This Row],[וסת השבוע]]=1,J687=1,שבוע_בדילוג[[#This Row],[CycleNumber]]&gt;B687),1,"")</f>
        <v/>
      </c>
      <c r="L688" s="1" t="str">
        <f>IF(שבוע_בדילוג[[#This Row],[CycleNumber]]=1,"",IF(שבוע_בדילוג[[#This Row],[וסת השבוע]]=1,0,IF(L687="","",IF(L687=0,IF(שבוע_בדילוג[[#This Row],[LengthofCycle]]=29,0,1),IF(L687=1,IF(שבוע_בדילוג[[#This Row],[LengthofCycle]]+F687=29*2,0,2),IF(L687=2,IF(שבוע_בדילוג[[#This Row],[LengthofCycle]]+F687+F686=29*3,0,3),""))))))</f>
        <v/>
      </c>
      <c r="M688" s="1" t="str">
        <f>IF(שבוע_בדילוג[[#This Row],[וסת השבוע]]=1,IF(שבוע_בדילוג[[#This Row],[וסת השבוע וההפלגה ביחד]]=1,M687+1,0),IF(AND(שבוע_בדילוג[[#This Row],[CycleNumber]]&gt;B687,שבוע_בדילוג[[#This Row],[CycleNumber]]&gt;1),IF(שבוע_בדילוג[[#This Row],[וסת השבוע פעיל?]]&lt;&gt;"",M687+1,""),""))</f>
        <v/>
      </c>
      <c r="N688" s="1" t="str">
        <f>IF(שבוע_בדילוג[[#This Row],[וסת השבוע פעיל?2]]="","",IF(AND(שבוע_בדילוג[[#This Row],[וסת השבוע פעיל?]]&lt;&gt;"",שבוע_בדילוג[[#This Row],[CycleNumber]]&lt;B689,B689&lt;&gt;"",שבוע_בדילוג[[#This Row],[וסת השבוע פעיל?]]&lt;3),IF(L689=0,IF(AND(שבוע_בדילוג[[#This Row],[וסת השבוע פעיל?]]&gt;0,J689=1),0,1),0),""))</f>
        <v/>
      </c>
      <c r="O688" s="1" t="str">
        <f t="shared" si="64"/>
        <v/>
      </c>
      <c r="P688" s="1" t="str">
        <f>IF(AND(שבוע_בדילוג[[#This Row],[חיזוי - שבוע]]=1,K689=1),1,"")</f>
        <v/>
      </c>
      <c r="Q688" s="1" t="str">
        <f>IF(AND(שבוע_בדילוג[[#This Row],[וסת השבוע פעיל?]]&lt;3,OR(שבוע_בדילוג[[#This Row],[CycleNumber]]&gt;B689,B689="")),1,"")</f>
        <v/>
      </c>
      <c r="R688" s="1" t="str">
        <f>IF(AND(שבוע_בדילוג[[#This Row],[חיזוי - שבוע]]&lt;&gt;"",שבוע_בדילוג[[#This Row],[וסת השבוע פעיל?2]]=""),1,"")</f>
        <v/>
      </c>
      <c r="S688" s="1" t="str">
        <f>IF(שבוע_בדילוג[[#This Row],[האישה קבעה וסת שבוע בדילוג?]]=1,IF(שבוע_בדילוג[[#This Row],[וסת השבוע פעיל?]]&lt;3,1,0),"")</f>
        <v/>
      </c>
      <c r="T6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8" s="1">
        <f t="shared" si="65"/>
        <v>0</v>
      </c>
      <c r="V688" s="1">
        <f t="shared" si="66"/>
        <v>0</v>
      </c>
      <c r="W688" s="1">
        <f t="shared" si="67"/>
        <v>0</v>
      </c>
      <c r="X688" s="1" t="str">
        <f>IF(שבוע_בדילוג[[#This Row],[3 הפלגות זהות]]="","",IF(שבוע_בדילוג[[#This Row],[3 הפלגות זהות]]=1,שבוע_בדילוג[[#This Row],[LengthofCycle]],X687))</f>
        <v/>
      </c>
      <c r="Z688" s="1" t="str">
        <f>IF(OR(שבוע_בדילוג[[#This Row],[הווסת פעיל?]]=0,שבוע_בדילוג[[#This Row],[הווסת פעיל?]]=""),"",SUM(Z687,שבוע_בדילוג[[#This Row],[הווסת פעיל?]]))</f>
        <v/>
      </c>
      <c r="AA688" s="1" t="str">
        <f>IF(AND(שבוע_בדילוג[[#This Row],[כמה מחזורים עד עקירה]]&lt;&gt;"",Z689=""),שבוע_בדילוג[[#This Row],[כמה מחזורים עד עקירה]],"")</f>
        <v/>
      </c>
      <c r="AB688" s="1" t="str">
        <f>IF(AND(שבוע_בדילוג[[#This Row],[הווסת פעיל?]]=1,שבוע_בדילוג[[#This Row],[וסת קבוע אחרון]]&lt;&gt;X687),שבוע_בדילוג[[#This Row],[וסת קבוע אחרון]],"")</f>
        <v/>
      </c>
      <c r="AC688" s="1" t="str">
        <f>IF(AND(שבוע_בדילוג[[#This Row],[הווסת פעיל?]]=1,Y687=0,שבוע_בדילוג[[#This Row],[וסת קבוע אחרון]]=X687),שבוע_בדילוג[[#This Row],[וסת קבוע אחרון]],"")</f>
        <v/>
      </c>
      <c r="AD688" s="1" t="str">
        <f>IF(AND(שבוע_בדילוג[[#This Row],[הווסת פעיל?]]=1,Y687=0,שבוע_בדילוג[[#This Row],[וסת קבוע אחרון]]&lt;&gt;X687),1,"")</f>
        <v/>
      </c>
      <c r="AE688" s="1" t="str">
        <f>IF(AND(שבוע_בדילוג[[#This Row],[הווסת פעיל?]]&lt;&gt;"",B689=1),שבוע_בדילוג[[#This Row],[CycleNumber]],"")</f>
        <v/>
      </c>
      <c r="AF688" s="1" t="str">
        <f>IF(AND(שבוע_בדילוג[[#This Row],[הווסת פעיל?]]&lt;&gt;"",Y687=""),שבוע_בדילוג[[#This Row],[CycleNumber]],"")</f>
        <v/>
      </c>
      <c r="AG688" s="1" t="str">
        <f>IF(B689=1,"",IF(שבוע_בדילוג[[#This Row],[הווסת פעיל?]]=1,IF(שבוע_בדילוג[[#This Row],[וסת קבוע אחרון]]=F689,1,0),""))</f>
        <v/>
      </c>
      <c r="AH688" s="1" t="str">
        <f>IF(B689=1,"",IF(שבוע_בדילוג[[#This Row],[הווסת פעיל?]]=1,IF(OR(שבוע_בדילוג[[#This Row],[וסת קבוע אחרון]]=F689,F689=שבוע_בדילוג[[#This Row],[LengthofCycle]]),1,0),""))</f>
        <v/>
      </c>
      <c r="AI688" s="1" t="str">
        <f>IF(B689=1,"",IF(שבוע_בדילוג[[#This Row],[הווסת פעיל?]]=1,IF(OR(שבוע_בדילוג[[#This Row],[וסת קבוע אחרון]]=F689,F689=שבוע_בדילוג[[#This Row],[LengthofCycle]],AND(שבוע_בדילוג[[#This Row],[LengthofCycle]]&lt;&gt;שבוע_בדילוג[[#This Row],[וסת קבוע אחרון]],OR(F689=28,F689=29))),1,0),""))</f>
        <v/>
      </c>
      <c r="AJ688" s="1" t="str">
        <f>IF(AND(שבוע_בדילוג[[#This Row],[הווסת פעיל?]]=1,B689=1),1,"")</f>
        <v/>
      </c>
      <c r="AK688" s="4">
        <f>IF(AND(שבוע_בדילוג[[#This Row],[הווסת פעיל?]]&lt;&gt;1,B689&lt;&gt;1,B689&lt;&gt;""),IF(שבוע_בדילוג[[#This Row],[LengthofCycle]]=F689,1,0),"")</f>
        <v>0</v>
      </c>
      <c r="AL688" s="4">
        <f>IF(AND(שבוע_בדילוג[[#This Row],[הווסת פעיל?]]&lt;&gt;1,B689&lt;&gt;1,B689&lt;&gt;""),IF(OR(שבוע_בדילוג[[#This Row],[LengthofCycle]]=F689,F689=29),1,0),"")</f>
        <v>0</v>
      </c>
      <c r="AM688" s="4">
        <f>IF(AND(שבוע_בדילוג[[#This Row],[הווסת פעיל?]]&lt;&gt;1,B689&lt;&gt;1,B689&lt;&gt;""),IF(OR(שבוע_בדילוג[[#This Row],[LengthofCycle]]=F689,F689=29,F689=28),1,0),"")</f>
        <v>0</v>
      </c>
    </row>
    <row r="689" spans="1:39" x14ac:dyDescent="0.25">
      <c r="A689" s="1" t="s">
        <v>114</v>
      </c>
      <c r="B689" s="1">
        <v>7</v>
      </c>
      <c r="C689" s="1">
        <v>0</v>
      </c>
      <c r="D689" s="1">
        <v>1</v>
      </c>
      <c r="E689" s="1">
        <v>0</v>
      </c>
      <c r="F689" s="1">
        <v>27</v>
      </c>
      <c r="H689" s="1">
        <f>שבוע_בדילוג[[#This Row],[LengthofCycle]]+1</f>
        <v>28</v>
      </c>
      <c r="I689" s="1" t="str">
        <f>IF(IFERROR(LOOKUP(שבוע_בדילוג[[#This Row],[ClientID]],קביעויות[השבוע בדילוג]),FALSE)=שבוע_בדילוג[[#This Row],[ClientID]],1,"")</f>
        <v/>
      </c>
      <c r="J689" s="1" t="str">
        <f>IF(AND(שבוע_בדילוג[[#This Row],[CycleNumber]]&gt;1,OR(B690="",שבוע_בדילוג[[#This Row],[CycleNumber]]&gt;B688)),IF(OR(AND(שבוע_בדילוג[[#This Row],[LengthofCycle]]=29,F688=29),AND(שבוע_בדילוג[[#This Row],[LengthofCycle]]=36,F688=36)),1,""),"")</f>
        <v/>
      </c>
      <c r="K689" s="1" t="str">
        <f>IF(AND(שבוע_בדילוג[[#This Row],[וסת השבוע]]=1,J688=1,שבוע_בדילוג[[#This Row],[CycleNumber]]&gt;B688),1,"")</f>
        <v/>
      </c>
      <c r="L689" s="1" t="str">
        <f>IF(שבוע_בדילוג[[#This Row],[CycleNumber]]=1,"",IF(שבוע_בדילוג[[#This Row],[וסת השבוע]]=1,0,IF(L688="","",IF(L688=0,IF(שבוע_בדילוג[[#This Row],[LengthofCycle]]=29,0,1),IF(L688=1,IF(שבוע_בדילוג[[#This Row],[LengthofCycle]]+F688=29*2,0,2),IF(L688=2,IF(שבוע_בדילוג[[#This Row],[LengthofCycle]]+F688+F687=29*3,0,3),""))))))</f>
        <v/>
      </c>
      <c r="M689" s="1" t="str">
        <f>IF(שבוע_בדילוג[[#This Row],[וסת השבוע]]=1,IF(שבוע_בדילוג[[#This Row],[וסת השבוע וההפלגה ביחד]]=1,M688+1,0),IF(AND(שבוע_בדילוג[[#This Row],[CycleNumber]]&gt;B688,שבוע_בדילוג[[#This Row],[CycleNumber]]&gt;1),IF(שבוע_בדילוג[[#This Row],[וסת השבוע פעיל?]]&lt;&gt;"",M688+1,""),""))</f>
        <v/>
      </c>
      <c r="N689" s="1" t="str">
        <f>IF(שבוע_בדילוג[[#This Row],[וסת השבוע פעיל?2]]="","",IF(AND(שבוע_בדילוג[[#This Row],[וסת השבוע פעיל?]]&lt;&gt;"",שבוע_בדילוג[[#This Row],[CycleNumber]]&lt;B690,B690&lt;&gt;"",שבוע_בדילוג[[#This Row],[וסת השבוע פעיל?]]&lt;3),IF(L690=0,IF(AND(שבוע_בדילוג[[#This Row],[וסת השבוע פעיל?]]&gt;0,J690=1),0,1),0),""))</f>
        <v/>
      </c>
      <c r="O689" s="1" t="str">
        <f t="shared" si="64"/>
        <v/>
      </c>
      <c r="P689" s="1" t="str">
        <f>IF(AND(שבוע_בדילוג[[#This Row],[חיזוי - שבוע]]=1,K690=1),1,"")</f>
        <v/>
      </c>
      <c r="Q689" s="1" t="str">
        <f>IF(AND(שבוע_בדילוג[[#This Row],[וסת השבוע פעיל?]]&lt;3,OR(שבוע_בדילוג[[#This Row],[CycleNumber]]&gt;B690,B690="")),1,"")</f>
        <v/>
      </c>
      <c r="R689" s="1" t="str">
        <f>IF(AND(שבוע_בדילוג[[#This Row],[חיזוי - שבוע]]&lt;&gt;"",שבוע_בדילוג[[#This Row],[וסת השבוע פעיל?2]]=""),1,"")</f>
        <v/>
      </c>
      <c r="S689" s="1" t="str">
        <f>IF(שבוע_בדילוג[[#This Row],[האישה קבעה וסת שבוע בדילוג?]]=1,IF(שבוע_בדילוג[[#This Row],[וסת השבוע פעיל?]]&lt;3,1,0),"")</f>
        <v/>
      </c>
      <c r="T6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89" s="1">
        <f t="shared" si="65"/>
        <v>0</v>
      </c>
      <c r="V689" s="1">
        <f t="shared" si="66"/>
        <v>0</v>
      </c>
      <c r="W689" s="1">
        <f t="shared" si="67"/>
        <v>0</v>
      </c>
      <c r="X689" s="1" t="str">
        <f>IF(שבוע_בדילוג[[#This Row],[3 הפלגות זהות]]="","",IF(שבוע_בדילוג[[#This Row],[3 הפלגות זהות]]=1,שבוע_בדילוג[[#This Row],[LengthofCycle]],X688))</f>
        <v/>
      </c>
      <c r="Z689" s="1" t="str">
        <f>IF(OR(שבוע_בדילוג[[#This Row],[הווסת פעיל?]]=0,שבוע_בדילוג[[#This Row],[הווסת פעיל?]]=""),"",SUM(Z688,שבוע_בדילוג[[#This Row],[הווסת פעיל?]]))</f>
        <v/>
      </c>
      <c r="AA689" s="1" t="str">
        <f>IF(AND(שבוע_בדילוג[[#This Row],[כמה מחזורים עד עקירה]]&lt;&gt;"",Z690=""),שבוע_בדילוג[[#This Row],[כמה מחזורים עד עקירה]],"")</f>
        <v/>
      </c>
      <c r="AB689" s="1" t="str">
        <f>IF(AND(שבוע_בדילוג[[#This Row],[הווסת פעיל?]]=1,שבוע_בדילוג[[#This Row],[וסת קבוע אחרון]]&lt;&gt;X688),שבוע_בדילוג[[#This Row],[וסת קבוע אחרון]],"")</f>
        <v/>
      </c>
      <c r="AC689" s="1" t="str">
        <f>IF(AND(שבוע_בדילוג[[#This Row],[הווסת פעיל?]]=1,Y688=0,שבוע_בדילוג[[#This Row],[וסת קבוע אחרון]]=X688),שבוע_בדילוג[[#This Row],[וסת קבוע אחרון]],"")</f>
        <v/>
      </c>
      <c r="AD689" s="1" t="str">
        <f>IF(AND(שבוע_בדילוג[[#This Row],[הווסת פעיל?]]=1,Y688=0,שבוע_בדילוג[[#This Row],[וסת קבוע אחרון]]&lt;&gt;X688),1,"")</f>
        <v/>
      </c>
      <c r="AE689" s="1" t="str">
        <f>IF(AND(שבוע_בדילוג[[#This Row],[הווסת פעיל?]]&lt;&gt;"",B690=1),שבוע_בדילוג[[#This Row],[CycleNumber]],"")</f>
        <v/>
      </c>
      <c r="AF689" s="1" t="str">
        <f>IF(AND(שבוע_בדילוג[[#This Row],[הווסת פעיל?]]&lt;&gt;"",Y688=""),שבוע_בדילוג[[#This Row],[CycleNumber]],"")</f>
        <v/>
      </c>
      <c r="AG689" s="1" t="str">
        <f>IF(B690=1,"",IF(שבוע_בדילוג[[#This Row],[הווסת פעיל?]]=1,IF(שבוע_בדילוג[[#This Row],[וסת קבוע אחרון]]=F690,1,0),""))</f>
        <v/>
      </c>
      <c r="AH689" s="1" t="str">
        <f>IF(B690=1,"",IF(שבוע_בדילוג[[#This Row],[הווסת פעיל?]]=1,IF(OR(שבוע_בדילוג[[#This Row],[וסת קבוע אחרון]]=F690,F690=שבוע_בדילוג[[#This Row],[LengthofCycle]]),1,0),""))</f>
        <v/>
      </c>
      <c r="AI689" s="1" t="str">
        <f>IF(B690=1,"",IF(שבוע_בדילוג[[#This Row],[הווסת פעיל?]]=1,IF(OR(שבוע_בדילוג[[#This Row],[וסת קבוע אחרון]]=F690,F690=שבוע_בדילוג[[#This Row],[LengthofCycle]],AND(שבוע_בדילוג[[#This Row],[LengthofCycle]]&lt;&gt;שבוע_בדילוג[[#This Row],[וסת קבוע אחרון]],OR(F690=28,F690=29))),1,0),""))</f>
        <v/>
      </c>
      <c r="AJ689" s="1" t="str">
        <f>IF(AND(שבוע_בדילוג[[#This Row],[הווסת פעיל?]]=1,B690=1),1,"")</f>
        <v/>
      </c>
      <c r="AK689" s="4">
        <f>IF(AND(שבוע_בדילוג[[#This Row],[הווסת פעיל?]]&lt;&gt;1,B690&lt;&gt;1,B690&lt;&gt;""),IF(שבוע_בדילוג[[#This Row],[LengthofCycle]]=F690,1,0),"")</f>
        <v>0</v>
      </c>
      <c r="AL689" s="4">
        <f>IF(AND(שבוע_בדילוג[[#This Row],[הווסת פעיל?]]&lt;&gt;1,B690&lt;&gt;1,B690&lt;&gt;""),IF(OR(שבוע_בדילוג[[#This Row],[LengthofCycle]]=F690,F690=29),1,0),"")</f>
        <v>0</v>
      </c>
      <c r="AM689" s="4">
        <f>IF(AND(שבוע_בדילוג[[#This Row],[הווסת פעיל?]]&lt;&gt;1,B690&lt;&gt;1,B690&lt;&gt;""),IF(OR(שבוע_בדילוג[[#This Row],[LengthofCycle]]=F690,F690=29,F690=28),1,0),"")</f>
        <v>0</v>
      </c>
    </row>
    <row r="690" spans="1:39" x14ac:dyDescent="0.25">
      <c r="A690" s="1" t="s">
        <v>114</v>
      </c>
      <c r="B690" s="1">
        <v>8</v>
      </c>
      <c r="C690" s="1">
        <v>0</v>
      </c>
      <c r="D690" s="1">
        <v>1</v>
      </c>
      <c r="E690" s="1">
        <v>0</v>
      </c>
      <c r="F690" s="1">
        <v>31</v>
      </c>
      <c r="H690" s="1">
        <f>שבוע_בדילוג[[#This Row],[LengthofCycle]]+1</f>
        <v>32</v>
      </c>
      <c r="I690" s="1" t="str">
        <f>IF(IFERROR(LOOKUP(שבוע_בדילוג[[#This Row],[ClientID]],קביעויות[השבוע בדילוג]),FALSE)=שבוע_בדילוג[[#This Row],[ClientID]],1,"")</f>
        <v/>
      </c>
      <c r="J690" s="1" t="str">
        <f>IF(AND(שבוע_בדילוג[[#This Row],[CycleNumber]]&gt;1,OR(B691="",שבוע_בדילוג[[#This Row],[CycleNumber]]&gt;B689)),IF(OR(AND(שבוע_בדילוג[[#This Row],[LengthofCycle]]=29,F689=29),AND(שבוע_בדילוג[[#This Row],[LengthofCycle]]=36,F689=36)),1,""),"")</f>
        <v/>
      </c>
      <c r="K690" s="1" t="str">
        <f>IF(AND(שבוע_בדילוג[[#This Row],[וסת השבוע]]=1,J689=1,שבוע_בדילוג[[#This Row],[CycleNumber]]&gt;B689),1,"")</f>
        <v/>
      </c>
      <c r="L690" s="1" t="str">
        <f>IF(שבוע_בדילוג[[#This Row],[CycleNumber]]=1,"",IF(שבוע_בדילוג[[#This Row],[וסת השבוע]]=1,0,IF(L689="","",IF(L689=0,IF(שבוע_בדילוג[[#This Row],[LengthofCycle]]=29,0,1),IF(L689=1,IF(שבוע_בדילוג[[#This Row],[LengthofCycle]]+F689=29*2,0,2),IF(L689=2,IF(שבוע_בדילוג[[#This Row],[LengthofCycle]]+F689+F688=29*3,0,3),""))))))</f>
        <v/>
      </c>
      <c r="M690" s="1" t="str">
        <f>IF(שבוע_בדילוג[[#This Row],[וסת השבוע]]=1,IF(שבוע_בדילוג[[#This Row],[וסת השבוע וההפלגה ביחד]]=1,M689+1,0),IF(AND(שבוע_בדילוג[[#This Row],[CycleNumber]]&gt;B689,שבוע_בדילוג[[#This Row],[CycleNumber]]&gt;1),IF(שבוע_בדילוג[[#This Row],[וסת השבוע פעיל?]]&lt;&gt;"",M689+1,""),""))</f>
        <v/>
      </c>
      <c r="N690" s="1" t="str">
        <f>IF(שבוע_בדילוג[[#This Row],[וסת השבוע פעיל?2]]="","",IF(AND(שבוע_בדילוג[[#This Row],[וסת השבוע פעיל?]]&lt;&gt;"",שבוע_בדילוג[[#This Row],[CycleNumber]]&lt;B691,B691&lt;&gt;"",שבוע_בדילוג[[#This Row],[וסת השבוע פעיל?]]&lt;3),IF(L691=0,IF(AND(שבוע_בדילוג[[#This Row],[וסת השבוע פעיל?]]&gt;0,J691=1),0,1),0),""))</f>
        <v/>
      </c>
      <c r="O690" s="1" t="str">
        <f t="shared" si="64"/>
        <v/>
      </c>
      <c r="P690" s="1" t="str">
        <f>IF(AND(שבוע_בדילוג[[#This Row],[חיזוי - שבוע]]=1,K691=1),1,"")</f>
        <v/>
      </c>
      <c r="Q690" s="1" t="str">
        <f>IF(AND(שבוע_בדילוג[[#This Row],[וסת השבוע פעיל?]]&lt;3,OR(שבוע_בדילוג[[#This Row],[CycleNumber]]&gt;B691,B691="")),1,"")</f>
        <v/>
      </c>
      <c r="R690" s="1" t="str">
        <f>IF(AND(שבוע_בדילוג[[#This Row],[חיזוי - שבוע]]&lt;&gt;"",שבוע_בדילוג[[#This Row],[וסת השבוע פעיל?2]]=""),1,"")</f>
        <v/>
      </c>
      <c r="S690" s="1" t="str">
        <f>IF(שבוע_בדילוג[[#This Row],[האישה קבעה וסת שבוע בדילוג?]]=1,IF(שבוע_בדילוג[[#This Row],[וסת השבוע פעיל?]]&lt;3,1,0),"")</f>
        <v/>
      </c>
      <c r="T6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0" s="1">
        <f t="shared" si="65"/>
        <v>0</v>
      </c>
      <c r="V690" s="1">
        <f t="shared" si="66"/>
        <v>0</v>
      </c>
      <c r="W690" s="1">
        <f t="shared" si="67"/>
        <v>0</v>
      </c>
      <c r="X690" s="1" t="str">
        <f>IF(שבוע_בדילוג[[#This Row],[3 הפלגות זהות]]="","",IF(שבוע_בדילוג[[#This Row],[3 הפלגות זהות]]=1,שבוע_בדילוג[[#This Row],[LengthofCycle]],X689))</f>
        <v/>
      </c>
      <c r="Z690" s="1" t="str">
        <f>IF(OR(שבוע_בדילוג[[#This Row],[הווסת פעיל?]]=0,שבוע_בדילוג[[#This Row],[הווסת פעיל?]]=""),"",SUM(Z689,שבוע_בדילוג[[#This Row],[הווסת פעיל?]]))</f>
        <v/>
      </c>
      <c r="AA690" s="1" t="str">
        <f>IF(AND(שבוע_בדילוג[[#This Row],[כמה מחזורים עד עקירה]]&lt;&gt;"",Z691=""),שבוע_בדילוג[[#This Row],[כמה מחזורים עד עקירה]],"")</f>
        <v/>
      </c>
      <c r="AB690" s="1" t="str">
        <f>IF(AND(שבוע_בדילוג[[#This Row],[הווסת פעיל?]]=1,שבוע_בדילוג[[#This Row],[וסת קבוע אחרון]]&lt;&gt;X689),שבוע_בדילוג[[#This Row],[וסת קבוע אחרון]],"")</f>
        <v/>
      </c>
      <c r="AC690" s="1" t="str">
        <f>IF(AND(שבוע_בדילוג[[#This Row],[הווסת פעיל?]]=1,Y689=0,שבוע_בדילוג[[#This Row],[וסת קבוע אחרון]]=X689),שבוע_בדילוג[[#This Row],[וסת קבוע אחרון]],"")</f>
        <v/>
      </c>
      <c r="AD690" s="1" t="str">
        <f>IF(AND(שבוע_בדילוג[[#This Row],[הווסת פעיל?]]=1,Y689=0,שבוע_בדילוג[[#This Row],[וסת קבוע אחרון]]&lt;&gt;X689),1,"")</f>
        <v/>
      </c>
      <c r="AE690" s="1" t="str">
        <f>IF(AND(שבוע_בדילוג[[#This Row],[הווסת פעיל?]]&lt;&gt;"",B691=1),שבוע_בדילוג[[#This Row],[CycleNumber]],"")</f>
        <v/>
      </c>
      <c r="AF690" s="1" t="str">
        <f>IF(AND(שבוע_בדילוג[[#This Row],[הווסת פעיל?]]&lt;&gt;"",Y689=""),שבוע_בדילוג[[#This Row],[CycleNumber]],"")</f>
        <v/>
      </c>
      <c r="AG690" s="1" t="str">
        <f>IF(B691=1,"",IF(שבוע_בדילוג[[#This Row],[הווסת פעיל?]]=1,IF(שבוע_בדילוג[[#This Row],[וסת קבוע אחרון]]=F691,1,0),""))</f>
        <v/>
      </c>
      <c r="AH690" s="1" t="str">
        <f>IF(B691=1,"",IF(שבוע_בדילוג[[#This Row],[הווסת פעיל?]]=1,IF(OR(שבוע_בדילוג[[#This Row],[וסת קבוע אחרון]]=F691,F691=שבוע_בדילוג[[#This Row],[LengthofCycle]]),1,0),""))</f>
        <v/>
      </c>
      <c r="AI690" s="1" t="str">
        <f>IF(B691=1,"",IF(שבוע_בדילוג[[#This Row],[הווסת פעיל?]]=1,IF(OR(שבוע_בדילוג[[#This Row],[וסת קבוע אחרון]]=F691,F691=שבוע_בדילוג[[#This Row],[LengthofCycle]],AND(שבוע_בדילוג[[#This Row],[LengthofCycle]]&lt;&gt;שבוע_בדילוג[[#This Row],[וסת קבוע אחרון]],OR(F691=28,F691=29))),1,0),""))</f>
        <v/>
      </c>
      <c r="AJ690" s="1" t="str">
        <f>IF(AND(שבוע_בדילוג[[#This Row],[הווסת פעיל?]]=1,B691=1),1,"")</f>
        <v/>
      </c>
      <c r="AK690" s="4">
        <f>IF(AND(שבוע_בדילוג[[#This Row],[הווסת פעיל?]]&lt;&gt;1,B691&lt;&gt;1,B691&lt;&gt;""),IF(שבוע_בדילוג[[#This Row],[LengthofCycle]]=F691,1,0),"")</f>
        <v>0</v>
      </c>
      <c r="AL690" s="4">
        <f>IF(AND(שבוע_בדילוג[[#This Row],[הווסת פעיל?]]&lt;&gt;1,B691&lt;&gt;1,B691&lt;&gt;""),IF(OR(שבוע_בדילוג[[#This Row],[LengthofCycle]]=F691,F691=29),1,0),"")</f>
        <v>0</v>
      </c>
      <c r="AM690" s="4">
        <f>IF(AND(שבוע_בדילוג[[#This Row],[הווסת פעיל?]]&lt;&gt;1,B691&lt;&gt;1,B691&lt;&gt;""),IF(OR(שבוע_בדילוג[[#This Row],[LengthofCycle]]=F691,F691=29,F691=28),1,0),"")</f>
        <v>0</v>
      </c>
    </row>
    <row r="691" spans="1:39" x14ac:dyDescent="0.25">
      <c r="A691" s="1" t="s">
        <v>114</v>
      </c>
      <c r="B691" s="1">
        <v>9</v>
      </c>
      <c r="C691" s="1">
        <v>0</v>
      </c>
      <c r="D691" s="1">
        <v>1</v>
      </c>
      <c r="E691" s="1">
        <v>0</v>
      </c>
      <c r="F691" s="1">
        <v>27</v>
      </c>
      <c r="H691" s="1">
        <f>שבוע_בדילוג[[#This Row],[LengthofCycle]]+1</f>
        <v>28</v>
      </c>
      <c r="I691" s="1" t="str">
        <f>IF(IFERROR(LOOKUP(שבוע_בדילוג[[#This Row],[ClientID]],קביעויות[השבוע בדילוג]),FALSE)=שבוע_בדילוג[[#This Row],[ClientID]],1,"")</f>
        <v/>
      </c>
      <c r="J691" s="1" t="str">
        <f>IF(AND(שבוע_בדילוג[[#This Row],[CycleNumber]]&gt;1,OR(B692="",שבוע_בדילוג[[#This Row],[CycleNumber]]&gt;B690)),IF(OR(AND(שבוע_בדילוג[[#This Row],[LengthofCycle]]=29,F690=29),AND(שבוע_בדילוג[[#This Row],[LengthofCycle]]=36,F690=36)),1,""),"")</f>
        <v/>
      </c>
      <c r="K691" s="1" t="str">
        <f>IF(AND(שבוע_בדילוג[[#This Row],[וסת השבוע]]=1,J690=1,שבוע_בדילוג[[#This Row],[CycleNumber]]&gt;B690),1,"")</f>
        <v/>
      </c>
      <c r="L691" s="1" t="str">
        <f>IF(שבוע_בדילוג[[#This Row],[CycleNumber]]=1,"",IF(שבוע_בדילוג[[#This Row],[וסת השבוע]]=1,0,IF(L690="","",IF(L690=0,IF(שבוע_בדילוג[[#This Row],[LengthofCycle]]=29,0,1),IF(L690=1,IF(שבוע_בדילוג[[#This Row],[LengthofCycle]]+F690=29*2,0,2),IF(L690=2,IF(שבוע_בדילוג[[#This Row],[LengthofCycle]]+F690+F689=29*3,0,3),""))))))</f>
        <v/>
      </c>
      <c r="M691" s="1" t="str">
        <f>IF(שבוע_בדילוג[[#This Row],[וסת השבוע]]=1,IF(שבוע_בדילוג[[#This Row],[וסת השבוע וההפלגה ביחד]]=1,M690+1,0),IF(AND(שבוע_בדילוג[[#This Row],[CycleNumber]]&gt;B690,שבוע_בדילוג[[#This Row],[CycleNumber]]&gt;1),IF(שבוע_בדילוג[[#This Row],[וסת השבוע פעיל?]]&lt;&gt;"",M690+1,""),""))</f>
        <v/>
      </c>
      <c r="N691" s="1" t="str">
        <f>IF(שבוע_בדילוג[[#This Row],[וסת השבוע פעיל?2]]="","",IF(AND(שבוע_בדילוג[[#This Row],[וסת השבוע פעיל?]]&lt;&gt;"",שבוע_בדילוג[[#This Row],[CycleNumber]]&lt;B692,B692&lt;&gt;"",שבוע_בדילוג[[#This Row],[וסת השבוע פעיל?]]&lt;3),IF(L692=0,IF(AND(שבוע_בדילוג[[#This Row],[וסת השבוע פעיל?]]&gt;0,J692=1),0,1),0),""))</f>
        <v/>
      </c>
      <c r="O691" s="1" t="str">
        <f t="shared" si="64"/>
        <v/>
      </c>
      <c r="P691" s="1" t="str">
        <f>IF(AND(שבוע_בדילוג[[#This Row],[חיזוי - שבוע]]=1,K692=1),1,"")</f>
        <v/>
      </c>
      <c r="Q691" s="1" t="str">
        <f>IF(AND(שבוע_בדילוג[[#This Row],[וסת השבוע פעיל?]]&lt;3,OR(שבוע_בדילוג[[#This Row],[CycleNumber]]&gt;B692,B692="")),1,"")</f>
        <v/>
      </c>
      <c r="R691" s="1" t="str">
        <f>IF(AND(שבוע_בדילוג[[#This Row],[חיזוי - שבוע]]&lt;&gt;"",שבוע_בדילוג[[#This Row],[וסת השבוע פעיל?2]]=""),1,"")</f>
        <v/>
      </c>
      <c r="S691" s="1" t="str">
        <f>IF(שבוע_בדילוג[[#This Row],[האישה קבעה וסת שבוע בדילוג?]]=1,IF(שבוע_בדילוג[[#This Row],[וסת השבוע פעיל?]]&lt;3,1,0),"")</f>
        <v/>
      </c>
      <c r="T6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1" s="1">
        <f t="shared" si="65"/>
        <v>0</v>
      </c>
      <c r="V691" s="1">
        <f t="shared" si="66"/>
        <v>0</v>
      </c>
      <c r="W691" s="1">
        <f t="shared" si="67"/>
        <v>0</v>
      </c>
      <c r="X691" s="1" t="str">
        <f>IF(שבוע_בדילוג[[#This Row],[3 הפלגות זהות]]="","",IF(שבוע_בדילוג[[#This Row],[3 הפלגות זהות]]=1,שבוע_בדילוג[[#This Row],[LengthofCycle]],X690))</f>
        <v/>
      </c>
      <c r="Z691" s="1" t="str">
        <f>IF(OR(שבוע_בדילוג[[#This Row],[הווסת פעיל?]]=0,שבוע_בדילוג[[#This Row],[הווסת פעיל?]]=""),"",SUM(Z690,שבוע_בדילוג[[#This Row],[הווסת פעיל?]]))</f>
        <v/>
      </c>
      <c r="AA691" s="1" t="str">
        <f>IF(AND(שבוע_בדילוג[[#This Row],[כמה מחזורים עד עקירה]]&lt;&gt;"",Z692=""),שבוע_בדילוג[[#This Row],[כמה מחזורים עד עקירה]],"")</f>
        <v/>
      </c>
      <c r="AB691" s="1" t="str">
        <f>IF(AND(שבוע_בדילוג[[#This Row],[הווסת פעיל?]]=1,שבוע_בדילוג[[#This Row],[וסת קבוע אחרון]]&lt;&gt;X690),שבוע_בדילוג[[#This Row],[וסת קבוע אחרון]],"")</f>
        <v/>
      </c>
      <c r="AC691" s="1" t="str">
        <f>IF(AND(שבוע_בדילוג[[#This Row],[הווסת פעיל?]]=1,Y690=0,שבוע_בדילוג[[#This Row],[וסת קבוע אחרון]]=X690),שבוע_בדילוג[[#This Row],[וסת קבוע אחרון]],"")</f>
        <v/>
      </c>
      <c r="AD691" s="1" t="str">
        <f>IF(AND(שבוע_בדילוג[[#This Row],[הווסת פעיל?]]=1,Y690=0,שבוע_בדילוג[[#This Row],[וסת קבוע אחרון]]&lt;&gt;X690),1,"")</f>
        <v/>
      </c>
      <c r="AE691" s="1" t="str">
        <f>IF(AND(שבוע_בדילוג[[#This Row],[הווסת פעיל?]]&lt;&gt;"",B692=1),שבוע_בדילוג[[#This Row],[CycleNumber]],"")</f>
        <v/>
      </c>
      <c r="AF691" s="1" t="str">
        <f>IF(AND(שבוע_בדילוג[[#This Row],[הווסת פעיל?]]&lt;&gt;"",Y690=""),שבוע_בדילוג[[#This Row],[CycleNumber]],"")</f>
        <v/>
      </c>
      <c r="AG691" s="1" t="str">
        <f>IF(B692=1,"",IF(שבוע_בדילוג[[#This Row],[הווסת פעיל?]]=1,IF(שבוע_בדילוג[[#This Row],[וסת קבוע אחרון]]=F692,1,0),""))</f>
        <v/>
      </c>
      <c r="AH691" s="1" t="str">
        <f>IF(B692=1,"",IF(שבוע_בדילוג[[#This Row],[הווסת פעיל?]]=1,IF(OR(שבוע_בדילוג[[#This Row],[וסת קבוע אחרון]]=F692,F692=שבוע_בדילוג[[#This Row],[LengthofCycle]]),1,0),""))</f>
        <v/>
      </c>
      <c r="AI691" s="1" t="str">
        <f>IF(B692=1,"",IF(שבוע_בדילוג[[#This Row],[הווסת פעיל?]]=1,IF(OR(שבוע_בדילוג[[#This Row],[וסת קבוע אחרון]]=F692,F692=שבוע_בדילוג[[#This Row],[LengthofCycle]],AND(שבוע_בדילוג[[#This Row],[LengthofCycle]]&lt;&gt;שבוע_בדילוג[[#This Row],[וסת קבוע אחרון]],OR(F692=28,F692=29))),1,0),""))</f>
        <v/>
      </c>
      <c r="AJ691" s="1" t="str">
        <f>IF(AND(שבוע_בדילוג[[#This Row],[הווסת פעיל?]]=1,B692=1),1,"")</f>
        <v/>
      </c>
      <c r="AK691" s="4">
        <f>IF(AND(שבוע_בדילוג[[#This Row],[הווסת פעיל?]]&lt;&gt;1,B692&lt;&gt;1,B692&lt;&gt;""),IF(שבוע_בדילוג[[#This Row],[LengthofCycle]]=F692,1,0),"")</f>
        <v>0</v>
      </c>
      <c r="AL691" s="4">
        <f>IF(AND(שבוע_בדילוג[[#This Row],[הווסת פעיל?]]&lt;&gt;1,B692&lt;&gt;1,B692&lt;&gt;""),IF(OR(שבוע_בדילוג[[#This Row],[LengthofCycle]]=F692,F692=29),1,0),"")</f>
        <v>0</v>
      </c>
      <c r="AM691" s="4">
        <f>IF(AND(שבוע_בדילוג[[#This Row],[הווסת פעיל?]]&lt;&gt;1,B692&lt;&gt;1,B692&lt;&gt;""),IF(OR(שבוע_בדילוג[[#This Row],[LengthofCycle]]=F692,F692=29,F692=28),1,0),"")</f>
        <v>0</v>
      </c>
    </row>
    <row r="692" spans="1:39" x14ac:dyDescent="0.25">
      <c r="A692" s="1" t="s">
        <v>114</v>
      </c>
      <c r="B692" s="1">
        <v>10</v>
      </c>
      <c r="C692" s="1">
        <v>0</v>
      </c>
      <c r="D692" s="1">
        <v>1</v>
      </c>
      <c r="E692" s="1">
        <v>0</v>
      </c>
      <c r="F692" s="1">
        <v>30</v>
      </c>
      <c r="H692" s="1">
        <f>שבוע_בדילוג[[#This Row],[LengthofCycle]]+1</f>
        <v>31</v>
      </c>
      <c r="I692" s="1" t="str">
        <f>IF(IFERROR(LOOKUP(שבוע_בדילוג[[#This Row],[ClientID]],קביעויות[השבוע בדילוג]),FALSE)=שבוע_בדילוג[[#This Row],[ClientID]],1,"")</f>
        <v/>
      </c>
      <c r="J692" s="1" t="str">
        <f>IF(AND(שבוע_בדילוג[[#This Row],[CycleNumber]]&gt;1,OR(B693="",שבוע_בדילוג[[#This Row],[CycleNumber]]&gt;B691)),IF(OR(AND(שבוע_בדילוג[[#This Row],[LengthofCycle]]=29,F691=29),AND(שבוע_בדילוג[[#This Row],[LengthofCycle]]=36,F691=36)),1,""),"")</f>
        <v/>
      </c>
      <c r="K692" s="1" t="str">
        <f>IF(AND(שבוע_בדילוג[[#This Row],[וסת השבוע]]=1,J691=1,שבוע_בדילוג[[#This Row],[CycleNumber]]&gt;B691),1,"")</f>
        <v/>
      </c>
      <c r="L692" s="1" t="str">
        <f>IF(שבוע_בדילוג[[#This Row],[CycleNumber]]=1,"",IF(שבוע_בדילוג[[#This Row],[וסת השבוע]]=1,0,IF(L691="","",IF(L691=0,IF(שבוע_בדילוג[[#This Row],[LengthofCycle]]=29,0,1),IF(L691=1,IF(שבוע_בדילוג[[#This Row],[LengthofCycle]]+F691=29*2,0,2),IF(L691=2,IF(שבוע_בדילוג[[#This Row],[LengthofCycle]]+F691+F690=29*3,0,3),""))))))</f>
        <v/>
      </c>
      <c r="M692" s="1" t="str">
        <f>IF(שבוע_בדילוג[[#This Row],[וסת השבוע]]=1,IF(שבוע_בדילוג[[#This Row],[וסת השבוע וההפלגה ביחד]]=1,M691+1,0),IF(AND(שבוע_בדילוג[[#This Row],[CycleNumber]]&gt;B691,שבוע_בדילוג[[#This Row],[CycleNumber]]&gt;1),IF(שבוע_בדילוג[[#This Row],[וסת השבוע פעיל?]]&lt;&gt;"",M691+1,""),""))</f>
        <v/>
      </c>
      <c r="N692" s="1" t="str">
        <f>IF(שבוע_בדילוג[[#This Row],[וסת השבוע פעיל?2]]="","",IF(AND(שבוע_בדילוג[[#This Row],[וסת השבוע פעיל?]]&lt;&gt;"",שבוע_בדילוג[[#This Row],[CycleNumber]]&lt;B693,B693&lt;&gt;"",שבוע_בדילוג[[#This Row],[וסת השבוע פעיל?]]&lt;3),IF(L693=0,IF(AND(שבוע_בדילוג[[#This Row],[וסת השבוע פעיל?]]&gt;0,J693=1),0,1),0),""))</f>
        <v/>
      </c>
      <c r="O692" s="1" t="str">
        <f t="shared" si="64"/>
        <v/>
      </c>
      <c r="P692" s="1" t="str">
        <f>IF(AND(שבוע_בדילוג[[#This Row],[חיזוי - שבוע]]=1,K693=1),1,"")</f>
        <v/>
      </c>
      <c r="Q692" s="1" t="str">
        <f>IF(AND(שבוע_בדילוג[[#This Row],[וסת השבוע פעיל?]]&lt;3,OR(שבוע_בדילוג[[#This Row],[CycleNumber]]&gt;B693,B693="")),1,"")</f>
        <v/>
      </c>
      <c r="R692" s="1" t="str">
        <f>IF(AND(שבוע_בדילוג[[#This Row],[חיזוי - שבוע]]&lt;&gt;"",שבוע_בדילוג[[#This Row],[וסת השבוע פעיל?2]]=""),1,"")</f>
        <v/>
      </c>
      <c r="S692" s="1" t="str">
        <f>IF(שבוע_בדילוג[[#This Row],[האישה קבעה וסת שבוע בדילוג?]]=1,IF(שבוע_בדילוג[[#This Row],[וסת השבוע פעיל?]]&lt;3,1,0),"")</f>
        <v/>
      </c>
      <c r="T6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2" s="1">
        <f t="shared" si="65"/>
        <v>0</v>
      </c>
      <c r="V692" s="1">
        <f t="shared" si="66"/>
        <v>0</v>
      </c>
      <c r="W692" s="1">
        <f t="shared" si="67"/>
        <v>0</v>
      </c>
      <c r="X692" s="1" t="str">
        <f>IF(שבוע_בדילוג[[#This Row],[3 הפלגות זהות]]="","",IF(שבוע_בדילוג[[#This Row],[3 הפלגות זהות]]=1,שבוע_בדילוג[[#This Row],[LengthofCycle]],X691))</f>
        <v/>
      </c>
      <c r="Z692" s="1" t="str">
        <f>IF(OR(שבוע_בדילוג[[#This Row],[הווסת פעיל?]]=0,שבוע_בדילוג[[#This Row],[הווסת פעיל?]]=""),"",SUM(Z691,שבוע_בדילוג[[#This Row],[הווסת פעיל?]]))</f>
        <v/>
      </c>
      <c r="AA692" s="1" t="str">
        <f>IF(AND(שבוע_בדילוג[[#This Row],[כמה מחזורים עד עקירה]]&lt;&gt;"",Z693=""),שבוע_בדילוג[[#This Row],[כמה מחזורים עד עקירה]],"")</f>
        <v/>
      </c>
      <c r="AB692" s="1" t="str">
        <f>IF(AND(שבוע_בדילוג[[#This Row],[הווסת פעיל?]]=1,שבוע_בדילוג[[#This Row],[וסת קבוע אחרון]]&lt;&gt;X691),שבוע_בדילוג[[#This Row],[וסת קבוע אחרון]],"")</f>
        <v/>
      </c>
      <c r="AC692" s="1" t="str">
        <f>IF(AND(שבוע_בדילוג[[#This Row],[הווסת פעיל?]]=1,Y691=0,שבוע_בדילוג[[#This Row],[וסת קבוע אחרון]]=X691),שבוע_בדילוג[[#This Row],[וסת קבוע אחרון]],"")</f>
        <v/>
      </c>
      <c r="AD692" s="1" t="str">
        <f>IF(AND(שבוע_בדילוג[[#This Row],[הווסת פעיל?]]=1,Y691=0,שבוע_בדילוג[[#This Row],[וסת קבוע אחרון]]&lt;&gt;X691),1,"")</f>
        <v/>
      </c>
      <c r="AE692" s="1" t="str">
        <f>IF(AND(שבוע_בדילוג[[#This Row],[הווסת פעיל?]]&lt;&gt;"",B693=1),שבוע_בדילוג[[#This Row],[CycleNumber]],"")</f>
        <v/>
      </c>
      <c r="AF692" s="1" t="str">
        <f>IF(AND(שבוע_בדילוג[[#This Row],[הווסת פעיל?]]&lt;&gt;"",Y691=""),שבוע_בדילוג[[#This Row],[CycleNumber]],"")</f>
        <v/>
      </c>
      <c r="AG692" s="1" t="str">
        <f>IF(B693=1,"",IF(שבוע_בדילוג[[#This Row],[הווסת פעיל?]]=1,IF(שבוע_בדילוג[[#This Row],[וסת קבוע אחרון]]=F693,1,0),""))</f>
        <v/>
      </c>
      <c r="AH692" s="1" t="str">
        <f>IF(B693=1,"",IF(שבוע_בדילוג[[#This Row],[הווסת פעיל?]]=1,IF(OR(שבוע_בדילוג[[#This Row],[וסת קבוע אחרון]]=F693,F693=שבוע_בדילוג[[#This Row],[LengthofCycle]]),1,0),""))</f>
        <v/>
      </c>
      <c r="AI692" s="1" t="str">
        <f>IF(B693=1,"",IF(שבוע_בדילוג[[#This Row],[הווסת פעיל?]]=1,IF(OR(שבוע_בדילוג[[#This Row],[וסת קבוע אחרון]]=F693,F693=שבוע_בדילוג[[#This Row],[LengthofCycle]],AND(שבוע_בדילוג[[#This Row],[LengthofCycle]]&lt;&gt;שבוע_בדילוג[[#This Row],[וסת קבוע אחרון]],OR(F693=28,F693=29))),1,0),""))</f>
        <v/>
      </c>
      <c r="AJ692" s="1" t="str">
        <f>IF(AND(שבוע_בדילוג[[#This Row],[הווסת פעיל?]]=1,B693=1),1,"")</f>
        <v/>
      </c>
      <c r="AK692" s="4">
        <f>IF(AND(שבוע_בדילוג[[#This Row],[הווסת פעיל?]]&lt;&gt;1,B693&lt;&gt;1,B693&lt;&gt;""),IF(שבוע_בדילוג[[#This Row],[LengthofCycle]]=F693,1,0),"")</f>
        <v>0</v>
      </c>
      <c r="AL692" s="4">
        <f>IF(AND(שבוע_בדילוג[[#This Row],[הווסת פעיל?]]&lt;&gt;1,B693&lt;&gt;1,B693&lt;&gt;""),IF(OR(שבוע_בדילוג[[#This Row],[LengthofCycle]]=F693,F693=29),1,0),"")</f>
        <v>0</v>
      </c>
      <c r="AM692" s="4">
        <f>IF(AND(שבוע_בדילוג[[#This Row],[הווסת פעיל?]]&lt;&gt;1,B693&lt;&gt;1,B693&lt;&gt;""),IF(OR(שבוע_בדילוג[[#This Row],[LengthofCycle]]=F693,F693=29,F693=28),1,0),"")</f>
        <v>1</v>
      </c>
    </row>
    <row r="693" spans="1:39" x14ac:dyDescent="0.25">
      <c r="A693" s="1" t="s">
        <v>114</v>
      </c>
      <c r="B693" s="1">
        <v>11</v>
      </c>
      <c r="C693" s="1">
        <v>0</v>
      </c>
      <c r="D693" s="1">
        <v>1</v>
      </c>
      <c r="E693" s="1">
        <v>0</v>
      </c>
      <c r="F693" s="1">
        <v>28</v>
      </c>
      <c r="H693" s="1">
        <f>שבוע_בדילוג[[#This Row],[LengthofCycle]]+1</f>
        <v>29</v>
      </c>
      <c r="I693" s="1" t="str">
        <f>IF(IFERROR(LOOKUP(שבוע_בדילוג[[#This Row],[ClientID]],קביעויות[השבוע בדילוג]),FALSE)=שבוע_בדילוג[[#This Row],[ClientID]],1,"")</f>
        <v/>
      </c>
      <c r="J693" s="1" t="str">
        <f>IF(AND(שבוע_בדילוג[[#This Row],[CycleNumber]]&gt;1,OR(B694="",שבוע_בדילוג[[#This Row],[CycleNumber]]&gt;B692)),IF(OR(AND(שבוע_בדילוג[[#This Row],[LengthofCycle]]=29,F692=29),AND(שבוע_בדילוג[[#This Row],[LengthofCycle]]=36,F692=36)),1,""),"")</f>
        <v/>
      </c>
      <c r="K693" s="1" t="str">
        <f>IF(AND(שבוע_בדילוג[[#This Row],[וסת השבוע]]=1,J692=1,שבוע_בדילוג[[#This Row],[CycleNumber]]&gt;B692),1,"")</f>
        <v/>
      </c>
      <c r="L693" s="1" t="str">
        <f>IF(שבוע_בדילוג[[#This Row],[CycleNumber]]=1,"",IF(שבוע_בדילוג[[#This Row],[וסת השבוע]]=1,0,IF(L692="","",IF(L692=0,IF(שבוע_בדילוג[[#This Row],[LengthofCycle]]=29,0,1),IF(L692=1,IF(שבוע_בדילוג[[#This Row],[LengthofCycle]]+F692=29*2,0,2),IF(L692=2,IF(שבוע_בדילוג[[#This Row],[LengthofCycle]]+F692+F691=29*3,0,3),""))))))</f>
        <v/>
      </c>
      <c r="M693" s="1" t="str">
        <f>IF(שבוע_בדילוג[[#This Row],[וסת השבוע]]=1,IF(שבוע_בדילוג[[#This Row],[וסת השבוע וההפלגה ביחד]]=1,M692+1,0),IF(AND(שבוע_בדילוג[[#This Row],[CycleNumber]]&gt;B692,שבוע_בדילוג[[#This Row],[CycleNumber]]&gt;1),IF(שבוע_בדילוג[[#This Row],[וסת השבוע פעיל?]]&lt;&gt;"",M692+1,""),""))</f>
        <v/>
      </c>
      <c r="N693" s="1" t="str">
        <f>IF(שבוע_בדילוג[[#This Row],[וסת השבוע פעיל?2]]="","",IF(AND(שבוע_בדילוג[[#This Row],[וסת השבוע פעיל?]]&lt;&gt;"",שבוע_בדילוג[[#This Row],[CycleNumber]]&lt;B694,B694&lt;&gt;"",שבוע_בדילוג[[#This Row],[וסת השבוע פעיל?]]&lt;3),IF(L694=0,IF(AND(שבוע_בדילוג[[#This Row],[וסת השבוע פעיל?]]&gt;0,J694=1),0,1),0),""))</f>
        <v/>
      </c>
      <c r="O693" s="1" t="str">
        <f t="shared" si="64"/>
        <v/>
      </c>
      <c r="P693" s="1" t="str">
        <f>IF(AND(שבוע_בדילוג[[#This Row],[חיזוי - שבוע]]=1,K694=1),1,"")</f>
        <v/>
      </c>
      <c r="Q693" s="1" t="str">
        <f>IF(AND(שבוע_בדילוג[[#This Row],[וסת השבוע פעיל?]]&lt;3,OR(שבוע_בדילוג[[#This Row],[CycleNumber]]&gt;B694,B694="")),1,"")</f>
        <v/>
      </c>
      <c r="R693" s="1" t="str">
        <f>IF(AND(שבוע_בדילוג[[#This Row],[חיזוי - שבוע]]&lt;&gt;"",שבוע_בדילוג[[#This Row],[וסת השבוע פעיל?2]]=""),1,"")</f>
        <v/>
      </c>
      <c r="S693" s="1" t="str">
        <f>IF(שבוע_בדילוג[[#This Row],[האישה קבעה וסת שבוע בדילוג?]]=1,IF(שבוע_בדילוג[[#This Row],[וסת השבוע פעיל?]]&lt;3,1,0),"")</f>
        <v/>
      </c>
      <c r="T6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3" s="1">
        <f t="shared" si="65"/>
        <v>0</v>
      </c>
      <c r="V693" s="1">
        <f t="shared" si="66"/>
        <v>0</v>
      </c>
      <c r="W693" s="1">
        <f t="shared" si="67"/>
        <v>0</v>
      </c>
      <c r="X693" s="1" t="str">
        <f>IF(שבוע_בדילוג[[#This Row],[3 הפלגות זהות]]="","",IF(שבוע_בדילוג[[#This Row],[3 הפלגות זהות]]=1,שבוע_בדילוג[[#This Row],[LengthofCycle]],X692))</f>
        <v/>
      </c>
      <c r="Z693" s="1" t="str">
        <f>IF(OR(שבוע_בדילוג[[#This Row],[הווסת פעיל?]]=0,שבוע_בדילוג[[#This Row],[הווסת פעיל?]]=""),"",SUM(Z692,שבוע_בדילוג[[#This Row],[הווסת פעיל?]]))</f>
        <v/>
      </c>
      <c r="AA693" s="1" t="str">
        <f>IF(AND(שבוע_בדילוג[[#This Row],[כמה מחזורים עד עקירה]]&lt;&gt;"",Z694=""),שבוע_בדילוג[[#This Row],[כמה מחזורים עד עקירה]],"")</f>
        <v/>
      </c>
      <c r="AB693" s="1" t="str">
        <f>IF(AND(שבוע_בדילוג[[#This Row],[הווסת פעיל?]]=1,שבוע_בדילוג[[#This Row],[וסת קבוע אחרון]]&lt;&gt;X692),שבוע_בדילוג[[#This Row],[וסת קבוע אחרון]],"")</f>
        <v/>
      </c>
      <c r="AC693" s="1" t="str">
        <f>IF(AND(שבוע_בדילוג[[#This Row],[הווסת פעיל?]]=1,Y692=0,שבוע_בדילוג[[#This Row],[וסת קבוע אחרון]]=X692),שבוע_בדילוג[[#This Row],[וסת קבוע אחרון]],"")</f>
        <v/>
      </c>
      <c r="AD693" s="1" t="str">
        <f>IF(AND(שבוע_בדילוג[[#This Row],[הווסת פעיל?]]=1,Y692=0,שבוע_בדילוג[[#This Row],[וסת קבוע אחרון]]&lt;&gt;X692),1,"")</f>
        <v/>
      </c>
      <c r="AE693" s="1" t="str">
        <f>IF(AND(שבוע_בדילוג[[#This Row],[הווסת פעיל?]]&lt;&gt;"",B694=1),שבוע_בדילוג[[#This Row],[CycleNumber]],"")</f>
        <v/>
      </c>
      <c r="AF693" s="1" t="str">
        <f>IF(AND(שבוע_בדילוג[[#This Row],[הווסת פעיל?]]&lt;&gt;"",Y692=""),שבוע_בדילוג[[#This Row],[CycleNumber]],"")</f>
        <v/>
      </c>
      <c r="AG693" s="1" t="str">
        <f>IF(B694=1,"",IF(שבוע_בדילוג[[#This Row],[הווסת פעיל?]]=1,IF(שבוע_בדילוג[[#This Row],[וסת קבוע אחרון]]=F694,1,0),""))</f>
        <v/>
      </c>
      <c r="AH693" s="1" t="str">
        <f>IF(B694=1,"",IF(שבוע_בדילוג[[#This Row],[הווסת פעיל?]]=1,IF(OR(שבוע_בדילוג[[#This Row],[וסת קבוע אחרון]]=F694,F694=שבוע_בדילוג[[#This Row],[LengthofCycle]]),1,0),""))</f>
        <v/>
      </c>
      <c r="AI693" s="1" t="str">
        <f>IF(B694=1,"",IF(שבוע_בדילוג[[#This Row],[הווסת פעיל?]]=1,IF(OR(שבוע_בדילוג[[#This Row],[וסת קבוע אחרון]]=F694,F694=שבוע_בדילוג[[#This Row],[LengthofCycle]],AND(שבוע_בדילוג[[#This Row],[LengthofCycle]]&lt;&gt;שבוע_בדילוג[[#This Row],[וסת קבוע אחרון]],OR(F694=28,F694=29))),1,0),""))</f>
        <v/>
      </c>
      <c r="AJ693" s="1" t="str">
        <f>IF(AND(שבוע_בדילוג[[#This Row],[הווסת פעיל?]]=1,B694=1),1,"")</f>
        <v/>
      </c>
      <c r="AK693" s="4">
        <f>IF(AND(שבוע_בדילוג[[#This Row],[הווסת פעיל?]]&lt;&gt;1,B694&lt;&gt;1,B694&lt;&gt;""),IF(שבוע_בדילוג[[#This Row],[LengthofCycle]]=F694,1,0),"")</f>
        <v>1</v>
      </c>
      <c r="AL693" s="4">
        <f>IF(AND(שבוע_בדילוג[[#This Row],[הווסת פעיל?]]&lt;&gt;1,B694&lt;&gt;1,B694&lt;&gt;""),IF(OR(שבוע_בדילוג[[#This Row],[LengthofCycle]]=F694,F694=29),1,0),"")</f>
        <v>1</v>
      </c>
      <c r="AM693" s="4">
        <f>IF(AND(שבוע_בדילוג[[#This Row],[הווסת פעיל?]]&lt;&gt;1,B694&lt;&gt;1,B694&lt;&gt;""),IF(OR(שבוע_בדילוג[[#This Row],[LengthofCycle]]=F694,F694=29,F694=28),1,0),"")</f>
        <v>1</v>
      </c>
    </row>
    <row r="694" spans="1:39" x14ac:dyDescent="0.25">
      <c r="A694" s="1" t="s">
        <v>114</v>
      </c>
      <c r="B694" s="1">
        <v>12</v>
      </c>
      <c r="C694" s="1">
        <v>0</v>
      </c>
      <c r="D694" s="1">
        <v>0</v>
      </c>
      <c r="E694" s="1">
        <v>0</v>
      </c>
      <c r="F694" s="1">
        <v>28</v>
      </c>
      <c r="H694" s="1">
        <f>שבוע_בדילוג[[#This Row],[LengthofCycle]]+1</f>
        <v>29</v>
      </c>
      <c r="I694" s="1" t="str">
        <f>IF(IFERROR(LOOKUP(שבוע_בדילוג[[#This Row],[ClientID]],קביעויות[השבוע בדילוג]),FALSE)=שבוע_בדילוג[[#This Row],[ClientID]],1,"")</f>
        <v/>
      </c>
      <c r="J694" s="1" t="str">
        <f>IF(AND(שבוע_בדילוג[[#This Row],[CycleNumber]]&gt;1,OR(B695="",שבוע_בדילוג[[#This Row],[CycleNumber]]&gt;B693)),IF(OR(AND(שבוע_בדילוג[[#This Row],[LengthofCycle]]=29,F693=29),AND(שבוע_בדילוג[[#This Row],[LengthofCycle]]=36,F693=36)),1,""),"")</f>
        <v/>
      </c>
      <c r="K694" s="1" t="str">
        <f>IF(AND(שבוע_בדילוג[[#This Row],[וסת השבוע]]=1,J693=1,שבוע_בדילוג[[#This Row],[CycleNumber]]&gt;B693),1,"")</f>
        <v/>
      </c>
      <c r="L694" s="1" t="str">
        <f>IF(שבוע_בדילוג[[#This Row],[CycleNumber]]=1,"",IF(שבוע_בדילוג[[#This Row],[וסת השבוע]]=1,0,IF(L693="","",IF(L693=0,IF(שבוע_בדילוג[[#This Row],[LengthofCycle]]=29,0,1),IF(L693=1,IF(שבוע_בדילוג[[#This Row],[LengthofCycle]]+F693=29*2,0,2),IF(L693=2,IF(שבוע_בדילוג[[#This Row],[LengthofCycle]]+F693+F692=29*3,0,3),""))))))</f>
        <v/>
      </c>
      <c r="M694" s="1" t="str">
        <f>IF(שבוע_בדילוג[[#This Row],[וסת השבוע]]=1,IF(שבוע_בדילוג[[#This Row],[וסת השבוע וההפלגה ביחד]]=1,M693+1,0),IF(AND(שבוע_בדילוג[[#This Row],[CycleNumber]]&gt;B693,שבוע_בדילוג[[#This Row],[CycleNumber]]&gt;1),IF(שבוע_בדילוג[[#This Row],[וסת השבוע פעיל?]]&lt;&gt;"",M693+1,""),""))</f>
        <v/>
      </c>
      <c r="N694" s="1" t="str">
        <f>IF(שבוע_בדילוג[[#This Row],[וסת השבוע פעיל?2]]="","",IF(AND(שבוע_בדילוג[[#This Row],[וסת השבוע פעיל?]]&lt;&gt;"",שבוע_בדילוג[[#This Row],[CycleNumber]]&lt;B695,B695&lt;&gt;"",שבוע_בדילוג[[#This Row],[וסת השבוע פעיל?]]&lt;3),IF(L695=0,IF(AND(שבוע_בדילוג[[#This Row],[וסת השבוע פעיל?]]&gt;0,J695=1),0,1),0),""))</f>
        <v/>
      </c>
      <c r="O694" s="1" t="str">
        <f t="shared" si="64"/>
        <v/>
      </c>
      <c r="P694" s="1" t="str">
        <f>IF(AND(שבוע_בדילוג[[#This Row],[חיזוי - שבוע]]=1,K695=1),1,"")</f>
        <v/>
      </c>
      <c r="Q694" s="1" t="str">
        <f>IF(AND(שבוע_בדילוג[[#This Row],[וסת השבוע פעיל?]]&lt;3,OR(שבוע_בדילוג[[#This Row],[CycleNumber]]&gt;B695,B695="")),1,"")</f>
        <v/>
      </c>
      <c r="R694" s="1" t="str">
        <f>IF(AND(שבוע_בדילוג[[#This Row],[חיזוי - שבוע]]&lt;&gt;"",שבוע_בדילוג[[#This Row],[וסת השבוע פעיל?2]]=""),1,"")</f>
        <v/>
      </c>
      <c r="S694" s="1" t="str">
        <f>IF(שבוע_בדילוג[[#This Row],[האישה קבעה וסת שבוע בדילוג?]]=1,IF(שבוע_בדילוג[[#This Row],[וסת השבוע פעיל?]]&lt;3,1,0),"")</f>
        <v/>
      </c>
      <c r="T6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4" s="1">
        <f t="shared" si="65"/>
        <v>0</v>
      </c>
      <c r="V694" s="1">
        <f t="shared" si="66"/>
        <v>0</v>
      </c>
      <c r="W694" s="1">
        <f t="shared" si="67"/>
        <v>0</v>
      </c>
      <c r="X694" s="1" t="str">
        <f>IF(שבוע_בדילוג[[#This Row],[3 הפלגות זהות]]="","",IF(שבוע_בדילוג[[#This Row],[3 הפלגות זהות]]=1,שבוע_בדילוג[[#This Row],[LengthofCycle]],X693))</f>
        <v/>
      </c>
      <c r="Z694" s="1" t="str">
        <f>IF(OR(שבוע_בדילוג[[#This Row],[הווסת פעיל?]]=0,שבוע_בדילוג[[#This Row],[הווסת פעיל?]]=""),"",SUM(Z693,שבוע_בדילוג[[#This Row],[הווסת פעיל?]]))</f>
        <v/>
      </c>
      <c r="AA694" s="1" t="str">
        <f>IF(AND(שבוע_בדילוג[[#This Row],[כמה מחזורים עד עקירה]]&lt;&gt;"",Z695=""),שבוע_בדילוג[[#This Row],[כמה מחזורים עד עקירה]],"")</f>
        <v/>
      </c>
      <c r="AB694" s="1" t="str">
        <f>IF(AND(שבוע_בדילוג[[#This Row],[הווסת פעיל?]]=1,שבוע_בדילוג[[#This Row],[וסת קבוע אחרון]]&lt;&gt;X693),שבוע_בדילוג[[#This Row],[וסת קבוע אחרון]],"")</f>
        <v/>
      </c>
      <c r="AC694" s="1" t="str">
        <f>IF(AND(שבוע_בדילוג[[#This Row],[הווסת פעיל?]]=1,Y693=0,שבוע_בדילוג[[#This Row],[וסת קבוע אחרון]]=X693),שבוע_בדילוג[[#This Row],[וסת קבוע אחרון]],"")</f>
        <v/>
      </c>
      <c r="AD694" s="1" t="str">
        <f>IF(AND(שבוע_בדילוג[[#This Row],[הווסת פעיל?]]=1,Y693=0,שבוע_בדילוג[[#This Row],[וסת קבוע אחרון]]&lt;&gt;X693),1,"")</f>
        <v/>
      </c>
      <c r="AE694" s="1" t="str">
        <f>IF(AND(שבוע_בדילוג[[#This Row],[הווסת פעיל?]]&lt;&gt;"",B695=1),שבוע_בדילוג[[#This Row],[CycleNumber]],"")</f>
        <v/>
      </c>
      <c r="AF694" s="1" t="str">
        <f>IF(AND(שבוע_בדילוג[[#This Row],[הווסת פעיל?]]&lt;&gt;"",Y693=""),שבוע_בדילוג[[#This Row],[CycleNumber]],"")</f>
        <v/>
      </c>
      <c r="AG694" s="1" t="str">
        <f>IF(B695=1,"",IF(שבוע_בדילוג[[#This Row],[הווסת פעיל?]]=1,IF(שבוע_בדילוג[[#This Row],[וסת קבוע אחרון]]=F695,1,0),""))</f>
        <v/>
      </c>
      <c r="AH694" s="1" t="str">
        <f>IF(B695=1,"",IF(שבוע_בדילוג[[#This Row],[הווסת פעיל?]]=1,IF(OR(שבוע_בדילוג[[#This Row],[וסת קבוע אחרון]]=F695,F695=שבוע_בדילוג[[#This Row],[LengthofCycle]]),1,0),""))</f>
        <v/>
      </c>
      <c r="AI694" s="1" t="str">
        <f>IF(B695=1,"",IF(שבוע_בדילוג[[#This Row],[הווסת פעיל?]]=1,IF(OR(שבוע_בדילוג[[#This Row],[וסת קבוע אחרון]]=F695,F695=שבוע_בדילוג[[#This Row],[LengthofCycle]],AND(שבוע_בדילוג[[#This Row],[LengthofCycle]]&lt;&gt;שבוע_בדילוג[[#This Row],[וסת קבוע אחרון]],OR(F695=28,F695=29))),1,0),""))</f>
        <v/>
      </c>
      <c r="AJ694" s="1" t="str">
        <f>IF(AND(שבוע_בדילוג[[#This Row],[הווסת פעיל?]]=1,B695=1),1,"")</f>
        <v/>
      </c>
      <c r="AK694" s="4" t="str">
        <f>IF(AND(שבוע_בדילוג[[#This Row],[הווסת פעיל?]]&lt;&gt;1,B695&lt;&gt;1,B695&lt;&gt;""),IF(שבוע_בדילוג[[#This Row],[LengthofCycle]]=F695,1,0),"")</f>
        <v/>
      </c>
      <c r="AL694" s="4" t="str">
        <f>IF(AND(שבוע_בדילוג[[#This Row],[הווסת פעיל?]]&lt;&gt;1,B695&lt;&gt;1,B695&lt;&gt;""),IF(OR(שבוע_בדילוג[[#This Row],[LengthofCycle]]=F695,F695=29),1,0),"")</f>
        <v/>
      </c>
      <c r="AM694" s="4" t="str">
        <f>IF(AND(שבוע_בדילוג[[#This Row],[הווסת פעיל?]]&lt;&gt;1,B695&lt;&gt;1,B695&lt;&gt;""),IF(OR(שבוע_בדילוג[[#This Row],[LengthofCycle]]=F695,F695=29,F695=28),1,0),"")</f>
        <v/>
      </c>
    </row>
    <row r="695" spans="1:39" x14ac:dyDescent="0.25">
      <c r="A695" s="1" t="s">
        <v>115</v>
      </c>
      <c r="B695" s="1">
        <v>1</v>
      </c>
      <c r="C695" s="1">
        <v>1</v>
      </c>
      <c r="D695" s="1">
        <v>1</v>
      </c>
      <c r="E695" s="1">
        <v>0</v>
      </c>
      <c r="F695" s="1">
        <v>28</v>
      </c>
      <c r="H695" s="1">
        <f>שבוע_בדילוג[[#This Row],[LengthofCycle]]+1</f>
        <v>29</v>
      </c>
      <c r="I695" s="1" t="str">
        <f>IF(IFERROR(LOOKUP(שבוע_בדילוג[[#This Row],[ClientID]],קביעויות[השבוע בדילוג]),FALSE)=שבוע_בדילוג[[#This Row],[ClientID]],1,"")</f>
        <v/>
      </c>
      <c r="J695" s="1" t="str">
        <f>IF(AND(שבוע_בדילוג[[#This Row],[CycleNumber]]&gt;1,OR(B696="",שבוע_בדילוג[[#This Row],[CycleNumber]]&gt;B694)),IF(OR(AND(שבוע_בדילוג[[#This Row],[LengthofCycle]]=29,F694=29),AND(שבוע_בדילוג[[#This Row],[LengthofCycle]]=36,F694=36)),1,""),"")</f>
        <v/>
      </c>
      <c r="K695" s="1" t="str">
        <f>IF(AND(שבוע_בדילוג[[#This Row],[וסת השבוע]]=1,J694=1,שבוע_בדילוג[[#This Row],[CycleNumber]]&gt;B694),1,"")</f>
        <v/>
      </c>
      <c r="L695" s="1" t="str">
        <f>IF(שבוע_בדילוג[[#This Row],[CycleNumber]]=1,"",IF(שבוע_בדילוג[[#This Row],[וסת השבוע]]=1,0,IF(L694="","",IF(L694=0,IF(שבוע_בדילוג[[#This Row],[LengthofCycle]]=29,0,1),IF(L694=1,IF(שבוע_בדילוג[[#This Row],[LengthofCycle]]+F694=29*2,0,2),IF(L694=2,IF(שבוע_בדילוג[[#This Row],[LengthofCycle]]+F694+F693=29*3,0,3),""))))))</f>
        <v/>
      </c>
      <c r="M695" s="1" t="str">
        <f>IF(שבוע_בדילוג[[#This Row],[וסת השבוע]]=1,IF(שבוע_בדילוג[[#This Row],[וסת השבוע וההפלגה ביחד]]=1,M694+1,0),IF(AND(שבוע_בדילוג[[#This Row],[CycleNumber]]&gt;B694,שבוע_בדילוג[[#This Row],[CycleNumber]]&gt;1),IF(שבוע_בדילוג[[#This Row],[וסת השבוע פעיל?]]&lt;&gt;"",M694+1,""),""))</f>
        <v/>
      </c>
      <c r="N695" s="1" t="str">
        <f>IF(שבוע_בדילוג[[#This Row],[וסת השבוע פעיל?2]]="","",IF(AND(שבוע_בדילוג[[#This Row],[וסת השבוע פעיל?]]&lt;&gt;"",שבוע_בדילוג[[#This Row],[CycleNumber]]&lt;B696,B696&lt;&gt;"",שבוע_בדילוג[[#This Row],[וסת השבוע פעיל?]]&lt;3),IF(L696=0,IF(AND(שבוע_בדילוג[[#This Row],[וסת השבוע פעיל?]]&gt;0,J696=1),0,1),0),""))</f>
        <v/>
      </c>
      <c r="O695" s="1" t="str">
        <f t="shared" si="64"/>
        <v/>
      </c>
      <c r="P695" s="1" t="str">
        <f>IF(AND(שבוע_בדילוג[[#This Row],[חיזוי - שבוע]]=1,K696=1),1,"")</f>
        <v/>
      </c>
      <c r="Q695" s="1" t="str">
        <f>IF(AND(שבוע_בדילוג[[#This Row],[וסת השבוע פעיל?]]&lt;3,OR(שבוע_בדילוג[[#This Row],[CycleNumber]]&gt;B696,B696="")),1,"")</f>
        <v/>
      </c>
      <c r="R695" s="1" t="str">
        <f>IF(AND(שבוע_בדילוג[[#This Row],[חיזוי - שבוע]]&lt;&gt;"",שבוע_בדילוג[[#This Row],[וסת השבוע פעיל?2]]=""),1,"")</f>
        <v/>
      </c>
      <c r="S695" s="1" t="str">
        <f>IF(שבוע_בדילוג[[#This Row],[האישה קבעה וסת שבוע בדילוג?]]=1,IF(שבוע_בדילוג[[#This Row],[וסת השבוע פעיל?]]&lt;3,1,0),"")</f>
        <v/>
      </c>
      <c r="T6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5" s="1" t="str">
        <f t="shared" si="65"/>
        <v/>
      </c>
      <c r="V695" s="1" t="str">
        <f t="shared" si="66"/>
        <v/>
      </c>
      <c r="W695" s="1" t="str">
        <f t="shared" si="67"/>
        <v/>
      </c>
      <c r="X695" s="1" t="str">
        <f>IF(שבוע_בדילוג[[#This Row],[3 הפלגות זהות]]="","",IF(שבוע_בדילוג[[#This Row],[3 הפלגות זהות]]=1,שבוע_בדילוג[[#This Row],[LengthofCycle]],X694))</f>
        <v/>
      </c>
      <c r="Z695" s="1" t="str">
        <f>IF(OR(שבוע_בדילוג[[#This Row],[הווסת פעיל?]]=0,שבוע_בדילוג[[#This Row],[הווסת פעיל?]]=""),"",SUM(Z694,שבוע_בדילוג[[#This Row],[הווסת פעיל?]]))</f>
        <v/>
      </c>
      <c r="AA695" s="1" t="str">
        <f>IF(AND(שבוע_בדילוג[[#This Row],[כמה מחזורים עד עקירה]]&lt;&gt;"",Z696=""),שבוע_בדילוג[[#This Row],[כמה מחזורים עד עקירה]],"")</f>
        <v/>
      </c>
      <c r="AB695" s="1" t="str">
        <f>IF(AND(שבוע_בדילוג[[#This Row],[הווסת פעיל?]]=1,שבוע_בדילוג[[#This Row],[וסת קבוע אחרון]]&lt;&gt;X694),שבוע_בדילוג[[#This Row],[וסת קבוע אחרון]],"")</f>
        <v/>
      </c>
      <c r="AC695" s="1" t="str">
        <f>IF(AND(שבוע_בדילוג[[#This Row],[הווסת פעיל?]]=1,Y694=0,שבוע_בדילוג[[#This Row],[וסת קבוע אחרון]]=X694),שבוע_בדילוג[[#This Row],[וסת קבוע אחרון]],"")</f>
        <v/>
      </c>
      <c r="AD695" s="1" t="str">
        <f>IF(AND(שבוע_בדילוג[[#This Row],[הווסת פעיל?]]=1,Y694=0,שבוע_בדילוג[[#This Row],[וסת קבוע אחרון]]&lt;&gt;X694),1,"")</f>
        <v/>
      </c>
      <c r="AE695" s="1" t="str">
        <f>IF(AND(שבוע_בדילוג[[#This Row],[הווסת פעיל?]]&lt;&gt;"",B696=1),שבוע_בדילוג[[#This Row],[CycleNumber]],"")</f>
        <v/>
      </c>
      <c r="AF695" s="1" t="str">
        <f>IF(AND(שבוע_בדילוג[[#This Row],[הווסת פעיל?]]&lt;&gt;"",Y694=""),שבוע_בדילוג[[#This Row],[CycleNumber]],"")</f>
        <v/>
      </c>
      <c r="AG695" s="1" t="str">
        <f>IF(B696=1,"",IF(שבוע_בדילוג[[#This Row],[הווסת פעיל?]]=1,IF(שבוע_בדילוג[[#This Row],[וסת קבוע אחרון]]=F696,1,0),""))</f>
        <v/>
      </c>
      <c r="AH695" s="1" t="str">
        <f>IF(B696=1,"",IF(שבוע_בדילוג[[#This Row],[הווסת פעיל?]]=1,IF(OR(שבוע_בדילוג[[#This Row],[וסת קבוע אחרון]]=F696,F696=שבוע_בדילוג[[#This Row],[LengthofCycle]]),1,0),""))</f>
        <v/>
      </c>
      <c r="AI695" s="1" t="str">
        <f>IF(B696=1,"",IF(שבוע_בדילוג[[#This Row],[הווסת פעיל?]]=1,IF(OR(שבוע_בדילוג[[#This Row],[וסת קבוע אחרון]]=F696,F696=שבוע_בדילוג[[#This Row],[LengthofCycle]],AND(שבוע_בדילוג[[#This Row],[LengthofCycle]]&lt;&gt;שבוע_בדילוג[[#This Row],[וסת קבוע אחרון]],OR(F696=28,F696=29))),1,0),""))</f>
        <v/>
      </c>
      <c r="AJ695" s="1" t="str">
        <f>IF(AND(שבוע_בדילוג[[#This Row],[הווסת פעיל?]]=1,B696=1),1,"")</f>
        <v/>
      </c>
      <c r="AK695" s="4">
        <f>IF(AND(שבוע_בדילוג[[#This Row],[הווסת פעיל?]]&lt;&gt;1,B696&lt;&gt;1,B696&lt;&gt;""),IF(שבוע_בדילוג[[#This Row],[LengthofCycle]]=F696,1,0),"")</f>
        <v>0</v>
      </c>
      <c r="AL695" s="4">
        <f>IF(AND(שבוע_בדילוג[[#This Row],[הווסת פעיל?]]&lt;&gt;1,B696&lt;&gt;1,B696&lt;&gt;""),IF(OR(שבוע_בדילוג[[#This Row],[LengthofCycle]]=F696,F696=29),1,0),"")</f>
        <v>0</v>
      </c>
      <c r="AM695" s="4">
        <f>IF(AND(שבוע_בדילוג[[#This Row],[הווסת פעיל?]]&lt;&gt;1,B696&lt;&gt;1,B696&lt;&gt;""),IF(OR(שבוע_בדילוג[[#This Row],[LengthofCycle]]=F696,F696=29,F696=28),1,0),"")</f>
        <v>0</v>
      </c>
    </row>
    <row r="696" spans="1:39" x14ac:dyDescent="0.25">
      <c r="A696" s="1" t="s">
        <v>115</v>
      </c>
      <c r="B696" s="1">
        <v>2</v>
      </c>
      <c r="C696" s="1">
        <v>1</v>
      </c>
      <c r="D696" s="1">
        <v>1</v>
      </c>
      <c r="E696" s="1">
        <v>0</v>
      </c>
      <c r="F696" s="1">
        <v>27</v>
      </c>
      <c r="H696" s="1">
        <f>שבוע_בדילוג[[#This Row],[LengthofCycle]]+1</f>
        <v>28</v>
      </c>
      <c r="I696" s="1" t="str">
        <f>IF(IFERROR(LOOKUP(שבוע_בדילוג[[#This Row],[ClientID]],קביעויות[השבוע בדילוג]),FALSE)=שבוע_בדילוג[[#This Row],[ClientID]],1,"")</f>
        <v/>
      </c>
      <c r="J696" s="1" t="str">
        <f>IF(AND(שבוע_בדילוג[[#This Row],[CycleNumber]]&gt;1,OR(B697="",שבוע_בדילוג[[#This Row],[CycleNumber]]&gt;B695)),IF(OR(AND(שבוע_בדילוג[[#This Row],[LengthofCycle]]=29,F695=29),AND(שבוע_בדילוג[[#This Row],[LengthofCycle]]=36,F695=36)),1,""),"")</f>
        <v/>
      </c>
      <c r="K696" s="1" t="str">
        <f>IF(AND(שבוע_בדילוג[[#This Row],[וסת השבוע]]=1,J695=1,שבוע_בדילוג[[#This Row],[CycleNumber]]&gt;B695),1,"")</f>
        <v/>
      </c>
      <c r="L696" s="1" t="str">
        <f>IF(שבוע_בדילוג[[#This Row],[CycleNumber]]=1,"",IF(שבוע_בדילוג[[#This Row],[וסת השבוע]]=1,0,IF(L695="","",IF(L695=0,IF(שבוע_בדילוג[[#This Row],[LengthofCycle]]=29,0,1),IF(L695=1,IF(שבוע_בדילוג[[#This Row],[LengthofCycle]]+F695=29*2,0,2),IF(L695=2,IF(שבוע_בדילוג[[#This Row],[LengthofCycle]]+F695+F694=29*3,0,3),""))))))</f>
        <v/>
      </c>
      <c r="M696" s="1" t="str">
        <f>IF(שבוע_בדילוג[[#This Row],[וסת השבוע]]=1,IF(שבוע_בדילוג[[#This Row],[וסת השבוע וההפלגה ביחד]]=1,M695+1,0),IF(AND(שבוע_בדילוג[[#This Row],[CycleNumber]]&gt;B695,שבוע_בדילוג[[#This Row],[CycleNumber]]&gt;1),IF(שבוע_בדילוג[[#This Row],[וסת השבוע פעיל?]]&lt;&gt;"",M695+1,""),""))</f>
        <v/>
      </c>
      <c r="N696" s="1" t="str">
        <f>IF(שבוע_בדילוג[[#This Row],[וסת השבוע פעיל?2]]="","",IF(AND(שבוע_בדילוג[[#This Row],[וסת השבוע פעיל?]]&lt;&gt;"",שבוע_בדילוג[[#This Row],[CycleNumber]]&lt;B697,B697&lt;&gt;"",שבוע_בדילוג[[#This Row],[וסת השבוע פעיל?]]&lt;3),IF(L697=0,IF(AND(שבוע_בדילוג[[#This Row],[וסת השבוע פעיל?]]&gt;0,J697=1),0,1),0),""))</f>
        <v/>
      </c>
      <c r="O696" s="1" t="str">
        <f t="shared" si="64"/>
        <v/>
      </c>
      <c r="P696" s="1" t="str">
        <f>IF(AND(שבוע_בדילוג[[#This Row],[חיזוי - שבוע]]=1,K697=1),1,"")</f>
        <v/>
      </c>
      <c r="Q696" s="1" t="str">
        <f>IF(AND(שבוע_בדילוג[[#This Row],[וסת השבוע פעיל?]]&lt;3,OR(שבוע_בדילוג[[#This Row],[CycleNumber]]&gt;B697,B697="")),1,"")</f>
        <v/>
      </c>
      <c r="R696" s="1" t="str">
        <f>IF(AND(שבוע_בדילוג[[#This Row],[חיזוי - שבוע]]&lt;&gt;"",שבוע_בדילוג[[#This Row],[וסת השבוע פעיל?2]]=""),1,"")</f>
        <v/>
      </c>
      <c r="S696" s="1" t="str">
        <f>IF(שבוע_בדילוג[[#This Row],[האישה קבעה וסת שבוע בדילוג?]]=1,IF(שבוע_בדילוג[[#This Row],[וסת השבוע פעיל?]]&lt;3,1,0),"")</f>
        <v/>
      </c>
      <c r="T6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6" s="1" t="str">
        <f t="shared" si="65"/>
        <v/>
      </c>
      <c r="V696" s="1" t="str">
        <f t="shared" si="66"/>
        <v/>
      </c>
      <c r="W696" s="1" t="str">
        <f t="shared" si="67"/>
        <v/>
      </c>
      <c r="X696" s="1" t="str">
        <f>IF(שבוע_בדילוג[[#This Row],[3 הפלגות זהות]]="","",IF(שבוע_בדילוג[[#This Row],[3 הפלגות זהות]]=1,שבוע_בדילוג[[#This Row],[LengthofCycle]],X695))</f>
        <v/>
      </c>
      <c r="Z696" s="1" t="str">
        <f>IF(OR(שבוע_בדילוג[[#This Row],[הווסת פעיל?]]=0,שבוע_בדילוג[[#This Row],[הווסת פעיל?]]=""),"",SUM(Z695,שבוע_בדילוג[[#This Row],[הווסת פעיל?]]))</f>
        <v/>
      </c>
      <c r="AA696" s="1" t="str">
        <f>IF(AND(שבוע_בדילוג[[#This Row],[כמה מחזורים עד עקירה]]&lt;&gt;"",Z697=""),שבוע_בדילוג[[#This Row],[כמה מחזורים עד עקירה]],"")</f>
        <v/>
      </c>
      <c r="AB696" s="1" t="str">
        <f>IF(AND(שבוע_בדילוג[[#This Row],[הווסת פעיל?]]=1,שבוע_בדילוג[[#This Row],[וסת קבוע אחרון]]&lt;&gt;X695),שבוע_בדילוג[[#This Row],[וסת קבוע אחרון]],"")</f>
        <v/>
      </c>
      <c r="AC696" s="1" t="str">
        <f>IF(AND(שבוע_בדילוג[[#This Row],[הווסת פעיל?]]=1,Y695=0,שבוע_בדילוג[[#This Row],[וסת קבוע אחרון]]=X695),שבוע_בדילוג[[#This Row],[וסת קבוע אחרון]],"")</f>
        <v/>
      </c>
      <c r="AD696" s="1" t="str">
        <f>IF(AND(שבוע_בדילוג[[#This Row],[הווסת פעיל?]]=1,Y695=0,שבוע_בדילוג[[#This Row],[וסת קבוע אחרון]]&lt;&gt;X695),1,"")</f>
        <v/>
      </c>
      <c r="AE696" s="1" t="str">
        <f>IF(AND(שבוע_בדילוג[[#This Row],[הווסת פעיל?]]&lt;&gt;"",B697=1),שבוע_בדילוג[[#This Row],[CycleNumber]],"")</f>
        <v/>
      </c>
      <c r="AF696" s="1" t="str">
        <f>IF(AND(שבוע_בדילוג[[#This Row],[הווסת פעיל?]]&lt;&gt;"",Y695=""),שבוע_בדילוג[[#This Row],[CycleNumber]],"")</f>
        <v/>
      </c>
      <c r="AG696" s="1" t="str">
        <f>IF(B697=1,"",IF(שבוע_בדילוג[[#This Row],[הווסת פעיל?]]=1,IF(שבוע_בדילוג[[#This Row],[וסת קבוע אחרון]]=F697,1,0),""))</f>
        <v/>
      </c>
      <c r="AH696" s="1" t="str">
        <f>IF(B697=1,"",IF(שבוע_בדילוג[[#This Row],[הווסת פעיל?]]=1,IF(OR(שבוע_בדילוג[[#This Row],[וסת קבוע אחרון]]=F697,F697=שבוע_בדילוג[[#This Row],[LengthofCycle]]),1,0),""))</f>
        <v/>
      </c>
      <c r="AI696" s="1" t="str">
        <f>IF(B697=1,"",IF(שבוע_בדילוג[[#This Row],[הווסת פעיל?]]=1,IF(OR(שבוע_בדילוג[[#This Row],[וסת קבוע אחרון]]=F697,F697=שבוע_בדילוג[[#This Row],[LengthofCycle]],AND(שבוע_בדילוג[[#This Row],[LengthofCycle]]&lt;&gt;שבוע_בדילוג[[#This Row],[וסת קבוע אחרון]],OR(F697=28,F697=29))),1,0),""))</f>
        <v/>
      </c>
      <c r="AJ696" s="1" t="str">
        <f>IF(AND(שבוע_בדילוג[[#This Row],[הווסת פעיל?]]=1,B697=1),1,"")</f>
        <v/>
      </c>
      <c r="AK696" s="4">
        <f>IF(AND(שבוע_בדילוג[[#This Row],[הווסת פעיל?]]&lt;&gt;1,B697&lt;&gt;1,B697&lt;&gt;""),IF(שבוע_בדילוג[[#This Row],[LengthofCycle]]=F697,1,0),"")</f>
        <v>0</v>
      </c>
      <c r="AL696" s="4">
        <f>IF(AND(שבוע_בדילוג[[#This Row],[הווסת פעיל?]]&lt;&gt;1,B697&lt;&gt;1,B697&lt;&gt;""),IF(OR(שבוע_בדילוג[[#This Row],[LengthofCycle]]=F697,F697=29),1,0),"")</f>
        <v>0</v>
      </c>
      <c r="AM696" s="4">
        <f>IF(AND(שבוע_בדילוג[[#This Row],[הווסת פעיל?]]&lt;&gt;1,B697&lt;&gt;1,B697&lt;&gt;""),IF(OR(שבוע_בדילוג[[#This Row],[LengthofCycle]]=F697,F697=29,F697=28),1,0),"")</f>
        <v>0</v>
      </c>
    </row>
    <row r="697" spans="1:39" x14ac:dyDescent="0.25">
      <c r="A697" s="1" t="s">
        <v>115</v>
      </c>
      <c r="B697" s="1">
        <v>3</v>
      </c>
      <c r="C697" s="1">
        <v>1</v>
      </c>
      <c r="D697" s="1">
        <v>1</v>
      </c>
      <c r="E697" s="1">
        <v>0</v>
      </c>
      <c r="F697" s="1">
        <v>26</v>
      </c>
      <c r="H697" s="1">
        <f>שבוע_בדילוג[[#This Row],[LengthofCycle]]+1</f>
        <v>27</v>
      </c>
      <c r="I697" s="1" t="str">
        <f>IF(IFERROR(LOOKUP(שבוע_בדילוג[[#This Row],[ClientID]],קביעויות[השבוע בדילוג]),FALSE)=שבוע_בדילוג[[#This Row],[ClientID]],1,"")</f>
        <v/>
      </c>
      <c r="J697" s="1" t="str">
        <f>IF(AND(שבוע_בדילוג[[#This Row],[CycleNumber]]&gt;1,OR(B698="",שבוע_בדילוג[[#This Row],[CycleNumber]]&gt;B696)),IF(OR(AND(שבוע_בדילוג[[#This Row],[LengthofCycle]]=29,F696=29),AND(שבוע_בדילוג[[#This Row],[LengthofCycle]]=36,F696=36)),1,""),"")</f>
        <v/>
      </c>
      <c r="K697" s="1" t="str">
        <f>IF(AND(שבוע_בדילוג[[#This Row],[וסת השבוע]]=1,J696=1,שבוע_בדילוג[[#This Row],[CycleNumber]]&gt;B696),1,"")</f>
        <v/>
      </c>
      <c r="L697" s="1" t="str">
        <f>IF(שבוע_בדילוג[[#This Row],[CycleNumber]]=1,"",IF(שבוע_בדילוג[[#This Row],[וסת השבוע]]=1,0,IF(L696="","",IF(L696=0,IF(שבוע_בדילוג[[#This Row],[LengthofCycle]]=29,0,1),IF(L696=1,IF(שבוע_בדילוג[[#This Row],[LengthofCycle]]+F696=29*2,0,2),IF(L696=2,IF(שבוע_בדילוג[[#This Row],[LengthofCycle]]+F696+F695=29*3,0,3),""))))))</f>
        <v/>
      </c>
      <c r="M697" s="1" t="str">
        <f>IF(שבוע_בדילוג[[#This Row],[וסת השבוע]]=1,IF(שבוע_בדילוג[[#This Row],[וסת השבוע וההפלגה ביחד]]=1,M696+1,0),IF(AND(שבוע_בדילוג[[#This Row],[CycleNumber]]&gt;B696,שבוע_בדילוג[[#This Row],[CycleNumber]]&gt;1),IF(שבוע_בדילוג[[#This Row],[וסת השבוע פעיל?]]&lt;&gt;"",M696+1,""),""))</f>
        <v/>
      </c>
      <c r="N697" s="1" t="str">
        <f>IF(שבוע_בדילוג[[#This Row],[וסת השבוע פעיל?2]]="","",IF(AND(שבוע_בדילוג[[#This Row],[וסת השבוע פעיל?]]&lt;&gt;"",שבוע_בדילוג[[#This Row],[CycleNumber]]&lt;B698,B698&lt;&gt;"",שבוע_בדילוג[[#This Row],[וסת השבוע פעיל?]]&lt;3),IF(L698=0,IF(AND(שבוע_בדילוג[[#This Row],[וסת השבוע פעיל?]]&gt;0,J698=1),0,1),0),""))</f>
        <v/>
      </c>
      <c r="O697" s="1" t="str">
        <f t="shared" si="64"/>
        <v/>
      </c>
      <c r="P697" s="1" t="str">
        <f>IF(AND(שבוע_בדילוג[[#This Row],[חיזוי - שבוע]]=1,K698=1),1,"")</f>
        <v/>
      </c>
      <c r="Q697" s="1" t="str">
        <f>IF(AND(שבוע_בדילוג[[#This Row],[וסת השבוע פעיל?]]&lt;3,OR(שבוע_בדילוג[[#This Row],[CycleNumber]]&gt;B698,B698="")),1,"")</f>
        <v/>
      </c>
      <c r="R697" s="1" t="str">
        <f>IF(AND(שבוע_בדילוג[[#This Row],[חיזוי - שבוע]]&lt;&gt;"",שבוע_בדילוג[[#This Row],[וסת השבוע פעיל?2]]=""),1,"")</f>
        <v/>
      </c>
      <c r="S697" s="1" t="str">
        <f>IF(שבוע_בדילוג[[#This Row],[האישה קבעה וסת שבוע בדילוג?]]=1,IF(שבוע_בדילוג[[#This Row],[וסת השבוע פעיל?]]&lt;3,1,0),"")</f>
        <v/>
      </c>
      <c r="T6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7" s="1">
        <f t="shared" si="65"/>
        <v>0</v>
      </c>
      <c r="V697" s="1" t="str">
        <f t="shared" si="66"/>
        <v/>
      </c>
      <c r="W697" s="1" t="str">
        <f t="shared" si="67"/>
        <v/>
      </c>
      <c r="X697" s="1" t="str">
        <f>IF(שבוע_בדילוג[[#This Row],[3 הפלגות זהות]]="","",IF(שבוע_בדילוג[[#This Row],[3 הפלגות זהות]]=1,שבוע_בדילוג[[#This Row],[LengthofCycle]],X696))</f>
        <v/>
      </c>
      <c r="Z697" s="1" t="str">
        <f>IF(OR(שבוע_בדילוג[[#This Row],[הווסת פעיל?]]=0,שבוע_בדילוג[[#This Row],[הווסת פעיל?]]=""),"",SUM(Z696,שבוע_בדילוג[[#This Row],[הווסת פעיל?]]))</f>
        <v/>
      </c>
      <c r="AA697" s="1" t="str">
        <f>IF(AND(שבוע_בדילוג[[#This Row],[כמה מחזורים עד עקירה]]&lt;&gt;"",Z698=""),שבוע_בדילוג[[#This Row],[כמה מחזורים עד עקירה]],"")</f>
        <v/>
      </c>
      <c r="AB697" s="1" t="str">
        <f>IF(AND(שבוע_בדילוג[[#This Row],[הווסת פעיל?]]=1,שבוע_בדילוג[[#This Row],[וסת קבוע אחרון]]&lt;&gt;X696),שבוע_בדילוג[[#This Row],[וסת קבוע אחרון]],"")</f>
        <v/>
      </c>
      <c r="AC697" s="1" t="str">
        <f>IF(AND(שבוע_בדילוג[[#This Row],[הווסת פעיל?]]=1,Y696=0,שבוע_בדילוג[[#This Row],[וסת קבוע אחרון]]=X696),שבוע_בדילוג[[#This Row],[וסת קבוע אחרון]],"")</f>
        <v/>
      </c>
      <c r="AD697" s="1" t="str">
        <f>IF(AND(שבוע_בדילוג[[#This Row],[הווסת פעיל?]]=1,Y696=0,שבוע_בדילוג[[#This Row],[וסת קבוע אחרון]]&lt;&gt;X696),1,"")</f>
        <v/>
      </c>
      <c r="AE697" s="1" t="str">
        <f>IF(AND(שבוע_בדילוג[[#This Row],[הווסת פעיל?]]&lt;&gt;"",B698=1),שבוע_בדילוג[[#This Row],[CycleNumber]],"")</f>
        <v/>
      </c>
      <c r="AF697" s="1" t="str">
        <f>IF(AND(שבוע_בדילוג[[#This Row],[הווסת פעיל?]]&lt;&gt;"",Y696=""),שבוע_בדילוג[[#This Row],[CycleNumber]],"")</f>
        <v/>
      </c>
      <c r="AG697" s="1" t="str">
        <f>IF(B698=1,"",IF(שבוע_בדילוג[[#This Row],[הווסת פעיל?]]=1,IF(שבוע_בדילוג[[#This Row],[וסת קבוע אחרון]]=F698,1,0),""))</f>
        <v/>
      </c>
      <c r="AH697" s="1" t="str">
        <f>IF(B698=1,"",IF(שבוע_בדילוג[[#This Row],[הווסת פעיל?]]=1,IF(OR(שבוע_בדילוג[[#This Row],[וסת קבוע אחרון]]=F698,F698=שבוע_בדילוג[[#This Row],[LengthofCycle]]),1,0),""))</f>
        <v/>
      </c>
      <c r="AI697" s="1" t="str">
        <f>IF(B698=1,"",IF(שבוע_בדילוג[[#This Row],[הווסת פעיל?]]=1,IF(OR(שבוע_בדילוג[[#This Row],[וסת קבוע אחרון]]=F698,F698=שבוע_בדילוג[[#This Row],[LengthofCycle]],AND(שבוע_בדילוג[[#This Row],[LengthofCycle]]&lt;&gt;שבוע_בדילוג[[#This Row],[וסת קבוע אחרון]],OR(F698=28,F698=29))),1,0),""))</f>
        <v/>
      </c>
      <c r="AJ697" s="1" t="str">
        <f>IF(AND(שבוע_בדילוג[[#This Row],[הווסת פעיל?]]=1,B698=1),1,"")</f>
        <v/>
      </c>
      <c r="AK697" s="4">
        <f>IF(AND(שבוע_בדילוג[[#This Row],[הווסת פעיל?]]&lt;&gt;1,B698&lt;&gt;1,B698&lt;&gt;""),IF(שבוע_בדילוג[[#This Row],[LengthofCycle]]=F698,1,0),"")</f>
        <v>0</v>
      </c>
      <c r="AL697" s="4">
        <f>IF(AND(שבוע_בדילוג[[#This Row],[הווסת פעיל?]]&lt;&gt;1,B698&lt;&gt;1,B698&lt;&gt;""),IF(OR(שבוע_בדילוג[[#This Row],[LengthofCycle]]=F698,F698=29),1,0),"")</f>
        <v>0</v>
      </c>
      <c r="AM697" s="4">
        <f>IF(AND(שבוע_בדילוג[[#This Row],[הווסת פעיל?]]&lt;&gt;1,B698&lt;&gt;1,B698&lt;&gt;""),IF(OR(שבוע_בדילוג[[#This Row],[LengthofCycle]]=F698,F698=29,F698=28),1,0),"")</f>
        <v>0</v>
      </c>
    </row>
    <row r="698" spans="1:39" x14ac:dyDescent="0.25">
      <c r="A698" s="1" t="s">
        <v>115</v>
      </c>
      <c r="B698" s="1">
        <v>4</v>
      </c>
      <c r="C698" s="1">
        <v>1</v>
      </c>
      <c r="D698" s="1">
        <v>0</v>
      </c>
      <c r="E698" s="1">
        <v>0</v>
      </c>
      <c r="F698" s="1">
        <v>20</v>
      </c>
      <c r="H698" s="1">
        <f>שבוע_בדילוג[[#This Row],[LengthofCycle]]+1</f>
        <v>21</v>
      </c>
      <c r="I698" s="1" t="str">
        <f>IF(IFERROR(LOOKUP(שבוע_בדילוג[[#This Row],[ClientID]],קביעויות[השבוע בדילוג]),FALSE)=שבוע_בדילוג[[#This Row],[ClientID]],1,"")</f>
        <v/>
      </c>
      <c r="J698" s="1" t="str">
        <f>IF(AND(שבוע_בדילוג[[#This Row],[CycleNumber]]&gt;1,OR(B699="",שבוע_בדילוג[[#This Row],[CycleNumber]]&gt;B697)),IF(OR(AND(שבוע_בדילוג[[#This Row],[LengthofCycle]]=29,F697=29),AND(שבוע_בדילוג[[#This Row],[LengthofCycle]]=36,F697=36)),1,""),"")</f>
        <v/>
      </c>
      <c r="K698" s="1" t="str">
        <f>IF(AND(שבוע_בדילוג[[#This Row],[וסת השבוע]]=1,J697=1,שבוע_בדילוג[[#This Row],[CycleNumber]]&gt;B697),1,"")</f>
        <v/>
      </c>
      <c r="L698" s="1" t="str">
        <f>IF(שבוע_בדילוג[[#This Row],[CycleNumber]]=1,"",IF(שבוע_בדילוג[[#This Row],[וסת השבוע]]=1,0,IF(L697="","",IF(L697=0,IF(שבוע_בדילוג[[#This Row],[LengthofCycle]]=29,0,1),IF(L697=1,IF(שבוע_בדילוג[[#This Row],[LengthofCycle]]+F697=29*2,0,2),IF(L697=2,IF(שבוע_בדילוג[[#This Row],[LengthofCycle]]+F697+F696=29*3,0,3),""))))))</f>
        <v/>
      </c>
      <c r="M698" s="1" t="str">
        <f>IF(שבוע_בדילוג[[#This Row],[וסת השבוע]]=1,IF(שבוע_בדילוג[[#This Row],[וסת השבוע וההפלגה ביחד]]=1,M697+1,0),IF(AND(שבוע_בדילוג[[#This Row],[CycleNumber]]&gt;B697,שבוע_בדילוג[[#This Row],[CycleNumber]]&gt;1),IF(שבוע_בדילוג[[#This Row],[וסת השבוע פעיל?]]&lt;&gt;"",M697+1,""),""))</f>
        <v/>
      </c>
      <c r="N698" s="1" t="str">
        <f>IF(שבוע_בדילוג[[#This Row],[וסת השבוע פעיל?2]]="","",IF(AND(שבוע_בדילוג[[#This Row],[וסת השבוע פעיל?]]&lt;&gt;"",שבוע_בדילוג[[#This Row],[CycleNumber]]&lt;B699,B699&lt;&gt;"",שבוע_בדילוג[[#This Row],[וסת השבוע פעיל?]]&lt;3),IF(L699=0,IF(AND(שבוע_בדילוג[[#This Row],[וסת השבוע פעיל?]]&gt;0,J699=1),0,1),0),""))</f>
        <v/>
      </c>
      <c r="O698" s="1" t="str">
        <f t="shared" si="64"/>
        <v/>
      </c>
      <c r="P698" s="1" t="str">
        <f>IF(AND(שבוע_בדילוג[[#This Row],[חיזוי - שבוע]]=1,K699=1),1,"")</f>
        <v/>
      </c>
      <c r="Q698" s="1" t="str">
        <f>IF(AND(שבוע_בדילוג[[#This Row],[וסת השבוע פעיל?]]&lt;3,OR(שבוע_בדילוג[[#This Row],[CycleNumber]]&gt;B699,B699="")),1,"")</f>
        <v/>
      </c>
      <c r="R698" s="1" t="str">
        <f>IF(AND(שבוע_בדילוג[[#This Row],[חיזוי - שבוע]]&lt;&gt;"",שבוע_בדילוג[[#This Row],[וסת השבוע פעיל?2]]=""),1,"")</f>
        <v/>
      </c>
      <c r="S698" s="1" t="str">
        <f>IF(שבוע_בדילוג[[#This Row],[האישה קבעה וסת שבוע בדילוג?]]=1,IF(שבוע_בדילוג[[#This Row],[וסת השבוע פעיל?]]&lt;3,1,0),"")</f>
        <v/>
      </c>
      <c r="T6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8" s="1">
        <f t="shared" si="65"/>
        <v>0</v>
      </c>
      <c r="V698" s="1">
        <f t="shared" si="66"/>
        <v>0</v>
      </c>
      <c r="W698" s="1" t="str">
        <f t="shared" si="67"/>
        <v/>
      </c>
      <c r="X698" s="1" t="str">
        <f>IF(שבוע_בדילוג[[#This Row],[3 הפלגות זהות]]="","",IF(שבוע_בדילוג[[#This Row],[3 הפלגות זהות]]=1,שבוע_בדילוג[[#This Row],[LengthofCycle]],X697))</f>
        <v/>
      </c>
      <c r="Z698" s="1" t="str">
        <f>IF(OR(שבוע_בדילוג[[#This Row],[הווסת פעיל?]]=0,שבוע_בדילוג[[#This Row],[הווסת פעיל?]]=""),"",SUM(Z697,שבוע_בדילוג[[#This Row],[הווסת פעיל?]]))</f>
        <v/>
      </c>
      <c r="AA698" s="1" t="str">
        <f>IF(AND(שבוע_בדילוג[[#This Row],[כמה מחזורים עד עקירה]]&lt;&gt;"",Z699=""),שבוע_בדילוג[[#This Row],[כמה מחזורים עד עקירה]],"")</f>
        <v/>
      </c>
      <c r="AB698" s="1" t="str">
        <f>IF(AND(שבוע_בדילוג[[#This Row],[הווסת פעיל?]]=1,שבוע_בדילוג[[#This Row],[וסת קבוע אחרון]]&lt;&gt;X697),שבוע_בדילוג[[#This Row],[וסת קבוע אחרון]],"")</f>
        <v/>
      </c>
      <c r="AC698" s="1" t="str">
        <f>IF(AND(שבוע_בדילוג[[#This Row],[הווסת פעיל?]]=1,Y697=0,שבוע_בדילוג[[#This Row],[וסת קבוע אחרון]]=X697),שבוע_בדילוג[[#This Row],[וסת קבוע אחרון]],"")</f>
        <v/>
      </c>
      <c r="AD698" s="1" t="str">
        <f>IF(AND(שבוע_בדילוג[[#This Row],[הווסת פעיל?]]=1,Y697=0,שבוע_בדילוג[[#This Row],[וסת קבוע אחרון]]&lt;&gt;X697),1,"")</f>
        <v/>
      </c>
      <c r="AE698" s="1" t="str">
        <f>IF(AND(שבוע_בדילוג[[#This Row],[הווסת פעיל?]]&lt;&gt;"",B699=1),שבוע_בדילוג[[#This Row],[CycleNumber]],"")</f>
        <v/>
      </c>
      <c r="AF698" s="1" t="str">
        <f>IF(AND(שבוע_בדילוג[[#This Row],[הווסת פעיל?]]&lt;&gt;"",Y697=""),שבוע_בדילוג[[#This Row],[CycleNumber]],"")</f>
        <v/>
      </c>
      <c r="AG698" s="1" t="str">
        <f>IF(B699=1,"",IF(שבוע_בדילוג[[#This Row],[הווסת פעיל?]]=1,IF(שבוע_בדילוג[[#This Row],[וסת קבוע אחרון]]=F699,1,0),""))</f>
        <v/>
      </c>
      <c r="AH698" s="1" t="str">
        <f>IF(B699=1,"",IF(שבוע_בדילוג[[#This Row],[הווסת פעיל?]]=1,IF(OR(שבוע_בדילוג[[#This Row],[וסת קבוע אחרון]]=F699,F699=שבוע_בדילוג[[#This Row],[LengthofCycle]]),1,0),""))</f>
        <v/>
      </c>
      <c r="AI698" s="1" t="str">
        <f>IF(B699=1,"",IF(שבוע_בדילוג[[#This Row],[הווסת פעיל?]]=1,IF(OR(שבוע_בדילוג[[#This Row],[וסת קבוע אחרון]]=F699,F699=שבוע_בדילוג[[#This Row],[LengthofCycle]],AND(שבוע_בדילוג[[#This Row],[LengthofCycle]]&lt;&gt;שבוע_בדילוג[[#This Row],[וסת קבוע אחרון]],OR(F699=28,F699=29))),1,0),""))</f>
        <v/>
      </c>
      <c r="AJ698" s="1" t="str">
        <f>IF(AND(שבוע_בדילוג[[#This Row],[הווסת פעיל?]]=1,B699=1),1,"")</f>
        <v/>
      </c>
      <c r="AK698" s="4">
        <f>IF(AND(שבוע_בדילוג[[#This Row],[הווסת פעיל?]]&lt;&gt;1,B699&lt;&gt;1,B699&lt;&gt;""),IF(שבוע_בדילוג[[#This Row],[LengthofCycle]]=F699,1,0),"")</f>
        <v>0</v>
      </c>
      <c r="AL698" s="4">
        <f>IF(AND(שבוע_בדילוג[[#This Row],[הווסת פעיל?]]&lt;&gt;1,B699&lt;&gt;1,B699&lt;&gt;""),IF(OR(שבוע_בדילוג[[#This Row],[LengthofCycle]]=F699,F699=29),1,0),"")</f>
        <v>0</v>
      </c>
      <c r="AM698" s="4">
        <f>IF(AND(שבוע_בדילוג[[#This Row],[הווסת פעיל?]]&lt;&gt;1,B699&lt;&gt;1,B699&lt;&gt;""),IF(OR(שבוע_בדילוג[[#This Row],[LengthofCycle]]=F699,F699=29,F699=28),1,0),"")</f>
        <v>1</v>
      </c>
    </row>
    <row r="699" spans="1:39" x14ac:dyDescent="0.25">
      <c r="A699" s="1" t="s">
        <v>115</v>
      </c>
      <c r="B699" s="1">
        <v>5</v>
      </c>
      <c r="C699" s="1">
        <v>1</v>
      </c>
      <c r="D699" s="1">
        <v>1</v>
      </c>
      <c r="E699" s="1">
        <v>0</v>
      </c>
      <c r="F699" s="1">
        <v>28</v>
      </c>
      <c r="H699" s="1">
        <f>שבוע_בדילוג[[#This Row],[LengthofCycle]]+1</f>
        <v>29</v>
      </c>
      <c r="I699" s="1" t="str">
        <f>IF(IFERROR(LOOKUP(שבוע_בדילוג[[#This Row],[ClientID]],קביעויות[השבוע בדילוג]),FALSE)=שבוע_בדילוג[[#This Row],[ClientID]],1,"")</f>
        <v/>
      </c>
      <c r="J699" s="1" t="str">
        <f>IF(AND(שבוע_בדילוג[[#This Row],[CycleNumber]]&gt;1,OR(B700="",שבוע_בדילוג[[#This Row],[CycleNumber]]&gt;B698)),IF(OR(AND(שבוע_בדילוג[[#This Row],[LengthofCycle]]=29,F698=29),AND(שבוע_בדילוג[[#This Row],[LengthofCycle]]=36,F698=36)),1,""),"")</f>
        <v/>
      </c>
      <c r="K699" s="1" t="str">
        <f>IF(AND(שבוע_בדילוג[[#This Row],[וסת השבוע]]=1,J698=1,שבוע_בדילוג[[#This Row],[CycleNumber]]&gt;B698),1,"")</f>
        <v/>
      </c>
      <c r="L699" s="1" t="str">
        <f>IF(שבוע_בדילוג[[#This Row],[CycleNumber]]=1,"",IF(שבוע_בדילוג[[#This Row],[וסת השבוע]]=1,0,IF(L698="","",IF(L698=0,IF(שבוע_בדילוג[[#This Row],[LengthofCycle]]=29,0,1),IF(L698=1,IF(שבוע_בדילוג[[#This Row],[LengthofCycle]]+F698=29*2,0,2),IF(L698=2,IF(שבוע_בדילוג[[#This Row],[LengthofCycle]]+F698+F697=29*3,0,3),""))))))</f>
        <v/>
      </c>
      <c r="M699" s="1" t="str">
        <f>IF(שבוע_בדילוג[[#This Row],[וסת השבוע]]=1,IF(שבוע_בדילוג[[#This Row],[וסת השבוע וההפלגה ביחד]]=1,M698+1,0),IF(AND(שבוע_בדילוג[[#This Row],[CycleNumber]]&gt;B698,שבוע_בדילוג[[#This Row],[CycleNumber]]&gt;1),IF(שבוע_בדילוג[[#This Row],[וסת השבוע פעיל?]]&lt;&gt;"",M698+1,""),""))</f>
        <v/>
      </c>
      <c r="N699" s="1" t="str">
        <f>IF(שבוע_בדילוג[[#This Row],[וסת השבוע פעיל?2]]="","",IF(AND(שבוע_בדילוג[[#This Row],[וסת השבוע פעיל?]]&lt;&gt;"",שבוע_בדילוג[[#This Row],[CycleNumber]]&lt;B700,B700&lt;&gt;"",שבוע_בדילוג[[#This Row],[וסת השבוע פעיל?]]&lt;3),IF(L700=0,IF(AND(שבוע_בדילוג[[#This Row],[וסת השבוע פעיל?]]&gt;0,J700=1),0,1),0),""))</f>
        <v/>
      </c>
      <c r="O699" s="1" t="str">
        <f t="shared" si="64"/>
        <v/>
      </c>
      <c r="P699" s="1" t="str">
        <f>IF(AND(שבוע_בדילוג[[#This Row],[חיזוי - שבוע]]=1,K700=1),1,"")</f>
        <v/>
      </c>
      <c r="Q699" s="1" t="str">
        <f>IF(AND(שבוע_בדילוג[[#This Row],[וסת השבוע פעיל?]]&lt;3,OR(שבוע_בדילוג[[#This Row],[CycleNumber]]&gt;B700,B700="")),1,"")</f>
        <v/>
      </c>
      <c r="R699" s="1" t="str">
        <f>IF(AND(שבוע_בדילוג[[#This Row],[חיזוי - שבוע]]&lt;&gt;"",שבוע_בדילוג[[#This Row],[וסת השבוע פעיל?2]]=""),1,"")</f>
        <v/>
      </c>
      <c r="S699" s="1" t="str">
        <f>IF(שבוע_בדילוג[[#This Row],[האישה קבעה וסת שבוע בדילוג?]]=1,IF(שבוע_בדילוג[[#This Row],[וסת השבוע פעיל?]]&lt;3,1,0),"")</f>
        <v/>
      </c>
      <c r="T6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699" s="1">
        <f t="shared" si="65"/>
        <v>0</v>
      </c>
      <c r="V699" s="1">
        <f t="shared" si="66"/>
        <v>0</v>
      </c>
      <c r="W699" s="1">
        <f t="shared" si="67"/>
        <v>0</v>
      </c>
      <c r="X699" s="1" t="str">
        <f>IF(שבוע_בדילוג[[#This Row],[3 הפלגות זהות]]="","",IF(שבוע_בדילוג[[#This Row],[3 הפלגות זהות]]=1,שבוע_בדילוג[[#This Row],[LengthofCycle]],X698))</f>
        <v/>
      </c>
      <c r="Z699" s="1" t="str">
        <f>IF(OR(שבוע_בדילוג[[#This Row],[הווסת פעיל?]]=0,שבוע_בדילוג[[#This Row],[הווסת פעיל?]]=""),"",SUM(Z698,שבוע_בדילוג[[#This Row],[הווסת פעיל?]]))</f>
        <v/>
      </c>
      <c r="AA699" s="1" t="str">
        <f>IF(AND(שבוע_בדילוג[[#This Row],[כמה מחזורים עד עקירה]]&lt;&gt;"",Z700=""),שבוע_בדילוג[[#This Row],[כמה מחזורים עד עקירה]],"")</f>
        <v/>
      </c>
      <c r="AB699" s="1" t="str">
        <f>IF(AND(שבוע_בדילוג[[#This Row],[הווסת פעיל?]]=1,שבוע_בדילוג[[#This Row],[וסת קבוע אחרון]]&lt;&gt;X698),שבוע_בדילוג[[#This Row],[וסת קבוע אחרון]],"")</f>
        <v/>
      </c>
      <c r="AC699" s="1" t="str">
        <f>IF(AND(שבוע_בדילוג[[#This Row],[הווסת פעיל?]]=1,Y698=0,שבוע_בדילוג[[#This Row],[וסת קבוע אחרון]]=X698),שבוע_בדילוג[[#This Row],[וסת קבוע אחרון]],"")</f>
        <v/>
      </c>
      <c r="AD699" s="1" t="str">
        <f>IF(AND(שבוע_בדילוג[[#This Row],[הווסת פעיל?]]=1,Y698=0,שבוע_בדילוג[[#This Row],[וסת קבוע אחרון]]&lt;&gt;X698),1,"")</f>
        <v/>
      </c>
      <c r="AE699" s="1" t="str">
        <f>IF(AND(שבוע_בדילוג[[#This Row],[הווסת פעיל?]]&lt;&gt;"",B700=1),שבוע_בדילוג[[#This Row],[CycleNumber]],"")</f>
        <v/>
      </c>
      <c r="AF699" s="1" t="str">
        <f>IF(AND(שבוע_בדילוג[[#This Row],[הווסת פעיל?]]&lt;&gt;"",Y698=""),שבוע_בדילוג[[#This Row],[CycleNumber]],"")</f>
        <v/>
      </c>
      <c r="AG699" s="1" t="str">
        <f>IF(B700=1,"",IF(שבוע_בדילוג[[#This Row],[הווסת פעיל?]]=1,IF(שבוע_בדילוג[[#This Row],[וסת קבוע אחרון]]=F700,1,0),""))</f>
        <v/>
      </c>
      <c r="AH699" s="1" t="str">
        <f>IF(B700=1,"",IF(שבוע_בדילוג[[#This Row],[הווסת פעיל?]]=1,IF(OR(שבוע_בדילוג[[#This Row],[וסת קבוע אחרון]]=F700,F700=שבוע_בדילוג[[#This Row],[LengthofCycle]]),1,0),""))</f>
        <v/>
      </c>
      <c r="AI699" s="1" t="str">
        <f>IF(B700=1,"",IF(שבוע_בדילוג[[#This Row],[הווסת פעיל?]]=1,IF(OR(שבוע_בדילוג[[#This Row],[וסת קבוע אחרון]]=F700,F700=שבוע_בדילוג[[#This Row],[LengthofCycle]],AND(שבוע_בדילוג[[#This Row],[LengthofCycle]]&lt;&gt;שבוע_בדילוג[[#This Row],[וסת קבוע אחרון]],OR(F700=28,F700=29))),1,0),""))</f>
        <v/>
      </c>
      <c r="AJ699" s="1" t="str">
        <f>IF(AND(שבוע_בדילוג[[#This Row],[הווסת פעיל?]]=1,B700=1),1,"")</f>
        <v/>
      </c>
      <c r="AK699" s="4">
        <f>IF(AND(שבוע_בדילוג[[#This Row],[הווסת פעיל?]]&lt;&gt;1,B700&lt;&gt;1,B700&lt;&gt;""),IF(שבוע_בדילוג[[#This Row],[LengthofCycle]]=F700,1,0),"")</f>
        <v>0</v>
      </c>
      <c r="AL699" s="4">
        <f>IF(AND(שבוע_בדילוג[[#This Row],[הווסת פעיל?]]&lt;&gt;1,B700&lt;&gt;1,B700&lt;&gt;""),IF(OR(שבוע_בדילוג[[#This Row],[LengthofCycle]]=F700,F700=29),1,0),"")</f>
        <v>0</v>
      </c>
      <c r="AM699" s="4">
        <f>IF(AND(שבוע_בדילוג[[#This Row],[הווסת פעיל?]]&lt;&gt;1,B700&lt;&gt;1,B700&lt;&gt;""),IF(OR(שבוע_בדילוג[[#This Row],[LengthofCycle]]=F700,F700=29,F700=28),1,0),"")</f>
        <v>0</v>
      </c>
    </row>
    <row r="700" spans="1:39" x14ac:dyDescent="0.25">
      <c r="A700" s="1" t="s">
        <v>115</v>
      </c>
      <c r="B700" s="1">
        <v>6</v>
      </c>
      <c r="C700" s="1">
        <v>1</v>
      </c>
      <c r="D700" s="1">
        <v>1</v>
      </c>
      <c r="E700" s="1">
        <v>0</v>
      </c>
      <c r="F700" s="1">
        <v>30</v>
      </c>
      <c r="H700" s="1">
        <f>שבוע_בדילוג[[#This Row],[LengthofCycle]]+1</f>
        <v>31</v>
      </c>
      <c r="I700" s="1" t="str">
        <f>IF(IFERROR(LOOKUP(שבוע_בדילוג[[#This Row],[ClientID]],קביעויות[השבוע בדילוג]),FALSE)=שבוע_בדילוג[[#This Row],[ClientID]],1,"")</f>
        <v/>
      </c>
      <c r="J700" s="1" t="str">
        <f>IF(AND(שבוע_בדילוג[[#This Row],[CycleNumber]]&gt;1,OR(B701="",שבוע_בדילוג[[#This Row],[CycleNumber]]&gt;B699)),IF(OR(AND(שבוע_בדילוג[[#This Row],[LengthofCycle]]=29,F699=29),AND(שבוע_בדילוג[[#This Row],[LengthofCycle]]=36,F699=36)),1,""),"")</f>
        <v/>
      </c>
      <c r="K700" s="1" t="str">
        <f>IF(AND(שבוע_בדילוג[[#This Row],[וסת השבוע]]=1,J699=1,שבוע_בדילוג[[#This Row],[CycleNumber]]&gt;B699),1,"")</f>
        <v/>
      </c>
      <c r="L700" s="1" t="str">
        <f>IF(שבוע_בדילוג[[#This Row],[CycleNumber]]=1,"",IF(שבוע_בדילוג[[#This Row],[וסת השבוע]]=1,0,IF(L699="","",IF(L699=0,IF(שבוע_בדילוג[[#This Row],[LengthofCycle]]=29,0,1),IF(L699=1,IF(שבוע_בדילוג[[#This Row],[LengthofCycle]]+F699=29*2,0,2),IF(L699=2,IF(שבוע_בדילוג[[#This Row],[LengthofCycle]]+F699+F698=29*3,0,3),""))))))</f>
        <v/>
      </c>
      <c r="M700" s="1" t="str">
        <f>IF(שבוע_בדילוג[[#This Row],[וסת השבוע]]=1,IF(שבוע_בדילוג[[#This Row],[וסת השבוע וההפלגה ביחד]]=1,M699+1,0),IF(AND(שבוע_בדילוג[[#This Row],[CycleNumber]]&gt;B699,שבוע_בדילוג[[#This Row],[CycleNumber]]&gt;1),IF(שבוע_בדילוג[[#This Row],[וסת השבוע פעיל?]]&lt;&gt;"",M699+1,""),""))</f>
        <v/>
      </c>
      <c r="N700" s="1" t="str">
        <f>IF(שבוע_בדילוג[[#This Row],[וסת השבוע פעיל?2]]="","",IF(AND(שבוע_בדילוג[[#This Row],[וסת השבוע פעיל?]]&lt;&gt;"",שבוע_בדילוג[[#This Row],[CycleNumber]]&lt;B701,B701&lt;&gt;"",שבוע_בדילוג[[#This Row],[וסת השבוע פעיל?]]&lt;3),IF(L701=0,IF(AND(שבוע_בדילוג[[#This Row],[וסת השבוע פעיל?]]&gt;0,J701=1),0,1),0),""))</f>
        <v/>
      </c>
      <c r="O700" s="1" t="str">
        <f t="shared" si="64"/>
        <v/>
      </c>
      <c r="P700" s="1" t="str">
        <f>IF(AND(שבוע_בדילוג[[#This Row],[חיזוי - שבוע]]=1,K701=1),1,"")</f>
        <v/>
      </c>
      <c r="Q700" s="1" t="str">
        <f>IF(AND(שבוע_בדילוג[[#This Row],[וסת השבוע פעיל?]]&lt;3,OR(שבוע_בדילוג[[#This Row],[CycleNumber]]&gt;B701,B701="")),1,"")</f>
        <v/>
      </c>
      <c r="R700" s="1" t="str">
        <f>IF(AND(שבוע_בדילוג[[#This Row],[חיזוי - שבוע]]&lt;&gt;"",שבוע_בדילוג[[#This Row],[וסת השבוע פעיל?2]]=""),1,"")</f>
        <v/>
      </c>
      <c r="S700" s="1" t="str">
        <f>IF(שבוע_בדילוג[[#This Row],[האישה קבעה וסת שבוע בדילוג?]]=1,IF(שבוע_בדילוג[[#This Row],[וסת השבוע פעיל?]]&lt;3,1,0),"")</f>
        <v/>
      </c>
      <c r="T7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0" s="1">
        <f t="shared" si="65"/>
        <v>0</v>
      </c>
      <c r="V700" s="1">
        <f t="shared" si="66"/>
        <v>0</v>
      </c>
      <c r="W700" s="1">
        <f t="shared" si="67"/>
        <v>0</v>
      </c>
      <c r="X700" s="1" t="str">
        <f>IF(שבוע_בדילוג[[#This Row],[3 הפלגות זהות]]="","",IF(שבוע_בדילוג[[#This Row],[3 הפלגות זהות]]=1,שבוע_בדילוג[[#This Row],[LengthofCycle]],X699))</f>
        <v/>
      </c>
      <c r="Z700" s="1" t="str">
        <f>IF(OR(שבוע_בדילוג[[#This Row],[הווסת פעיל?]]=0,שבוע_בדילוג[[#This Row],[הווסת פעיל?]]=""),"",SUM(Z699,שבוע_בדילוג[[#This Row],[הווסת פעיל?]]))</f>
        <v/>
      </c>
      <c r="AA700" s="1" t="str">
        <f>IF(AND(שבוע_בדילוג[[#This Row],[כמה מחזורים עד עקירה]]&lt;&gt;"",Z701=""),שבוע_בדילוג[[#This Row],[כמה מחזורים עד עקירה]],"")</f>
        <v/>
      </c>
      <c r="AB700" s="1" t="str">
        <f>IF(AND(שבוע_בדילוג[[#This Row],[הווסת פעיל?]]=1,שבוע_בדילוג[[#This Row],[וסת קבוע אחרון]]&lt;&gt;X699),שבוע_בדילוג[[#This Row],[וסת קבוע אחרון]],"")</f>
        <v/>
      </c>
      <c r="AC700" s="1" t="str">
        <f>IF(AND(שבוע_בדילוג[[#This Row],[הווסת פעיל?]]=1,Y699=0,שבוע_בדילוג[[#This Row],[וסת קבוע אחרון]]=X699),שבוע_בדילוג[[#This Row],[וסת קבוע אחרון]],"")</f>
        <v/>
      </c>
      <c r="AD700" s="1" t="str">
        <f>IF(AND(שבוע_בדילוג[[#This Row],[הווסת פעיל?]]=1,Y699=0,שבוע_בדילוג[[#This Row],[וסת קבוע אחרון]]&lt;&gt;X699),1,"")</f>
        <v/>
      </c>
      <c r="AE700" s="1" t="str">
        <f>IF(AND(שבוע_בדילוג[[#This Row],[הווסת פעיל?]]&lt;&gt;"",B701=1),שבוע_בדילוג[[#This Row],[CycleNumber]],"")</f>
        <v/>
      </c>
      <c r="AF700" s="1" t="str">
        <f>IF(AND(שבוע_בדילוג[[#This Row],[הווסת פעיל?]]&lt;&gt;"",Y699=""),שבוע_בדילוג[[#This Row],[CycleNumber]],"")</f>
        <v/>
      </c>
      <c r="AG700" s="1" t="str">
        <f>IF(B701=1,"",IF(שבוע_בדילוג[[#This Row],[הווסת פעיל?]]=1,IF(שבוע_בדילוג[[#This Row],[וסת קבוע אחרון]]=F701,1,0),""))</f>
        <v/>
      </c>
      <c r="AH700" s="1" t="str">
        <f>IF(B701=1,"",IF(שבוע_בדילוג[[#This Row],[הווסת פעיל?]]=1,IF(OR(שבוע_בדילוג[[#This Row],[וסת קבוע אחרון]]=F701,F701=שבוע_בדילוג[[#This Row],[LengthofCycle]]),1,0),""))</f>
        <v/>
      </c>
      <c r="AI700" s="1" t="str">
        <f>IF(B701=1,"",IF(שבוע_בדילוג[[#This Row],[הווסת פעיל?]]=1,IF(OR(שבוע_בדילוג[[#This Row],[וסת קבוע אחרון]]=F701,F701=שבוע_בדילוג[[#This Row],[LengthofCycle]],AND(שבוע_בדילוג[[#This Row],[LengthofCycle]]&lt;&gt;שבוע_בדילוג[[#This Row],[וסת קבוע אחרון]],OR(F701=28,F701=29))),1,0),""))</f>
        <v/>
      </c>
      <c r="AJ700" s="1" t="str">
        <f>IF(AND(שבוע_בדילוג[[#This Row],[הווסת פעיל?]]=1,B701=1),1,"")</f>
        <v/>
      </c>
      <c r="AK700" s="4">
        <f>IF(AND(שבוע_בדילוג[[#This Row],[הווסת פעיל?]]&lt;&gt;1,B701&lt;&gt;1,B701&lt;&gt;""),IF(שבוע_בדילוג[[#This Row],[LengthofCycle]]=F701,1,0),"")</f>
        <v>0</v>
      </c>
      <c r="AL700" s="4">
        <f>IF(AND(שבוע_בדילוג[[#This Row],[הווסת פעיל?]]&lt;&gt;1,B701&lt;&gt;1,B701&lt;&gt;""),IF(OR(שבוע_בדילוג[[#This Row],[LengthofCycle]]=F701,F701=29),1,0),"")</f>
        <v>0</v>
      </c>
      <c r="AM700" s="4">
        <f>IF(AND(שבוע_בדילוג[[#This Row],[הווסת פעיל?]]&lt;&gt;1,B701&lt;&gt;1,B701&lt;&gt;""),IF(OR(שבוע_בדילוג[[#This Row],[LengthofCycle]]=F701,F701=29,F701=28),1,0),"")</f>
        <v>1</v>
      </c>
    </row>
    <row r="701" spans="1:39" x14ac:dyDescent="0.25">
      <c r="A701" s="1" t="s">
        <v>115</v>
      </c>
      <c r="B701" s="1">
        <v>7</v>
      </c>
      <c r="C701" s="1">
        <v>1</v>
      </c>
      <c r="D701" s="1">
        <v>1</v>
      </c>
      <c r="E701" s="1">
        <v>0</v>
      </c>
      <c r="F701" s="1">
        <v>28</v>
      </c>
      <c r="H701" s="1">
        <f>שבוע_בדילוג[[#This Row],[LengthofCycle]]+1</f>
        <v>29</v>
      </c>
      <c r="I701" s="1" t="str">
        <f>IF(IFERROR(LOOKUP(שבוע_בדילוג[[#This Row],[ClientID]],קביעויות[השבוע בדילוג]),FALSE)=שבוע_בדילוג[[#This Row],[ClientID]],1,"")</f>
        <v/>
      </c>
      <c r="J701" s="1" t="str">
        <f>IF(AND(שבוע_בדילוג[[#This Row],[CycleNumber]]&gt;1,OR(B702="",שבוע_בדילוג[[#This Row],[CycleNumber]]&gt;B700)),IF(OR(AND(שבוע_בדילוג[[#This Row],[LengthofCycle]]=29,F700=29),AND(שבוע_בדילוג[[#This Row],[LengthofCycle]]=36,F700=36)),1,""),"")</f>
        <v/>
      </c>
      <c r="K701" s="1" t="str">
        <f>IF(AND(שבוע_בדילוג[[#This Row],[וסת השבוע]]=1,J700=1,שבוע_בדילוג[[#This Row],[CycleNumber]]&gt;B700),1,"")</f>
        <v/>
      </c>
      <c r="L701" s="1" t="str">
        <f>IF(שבוע_בדילוג[[#This Row],[CycleNumber]]=1,"",IF(שבוע_בדילוג[[#This Row],[וסת השבוע]]=1,0,IF(L700="","",IF(L700=0,IF(שבוע_בדילוג[[#This Row],[LengthofCycle]]=29,0,1),IF(L700=1,IF(שבוע_בדילוג[[#This Row],[LengthofCycle]]+F700=29*2,0,2),IF(L700=2,IF(שבוע_בדילוג[[#This Row],[LengthofCycle]]+F700+F699=29*3,0,3),""))))))</f>
        <v/>
      </c>
      <c r="M701" s="1" t="str">
        <f>IF(שבוע_בדילוג[[#This Row],[וסת השבוע]]=1,IF(שבוע_בדילוג[[#This Row],[וסת השבוע וההפלגה ביחד]]=1,M700+1,0),IF(AND(שבוע_בדילוג[[#This Row],[CycleNumber]]&gt;B700,שבוע_בדילוג[[#This Row],[CycleNumber]]&gt;1),IF(שבוע_בדילוג[[#This Row],[וסת השבוע פעיל?]]&lt;&gt;"",M700+1,""),""))</f>
        <v/>
      </c>
      <c r="N701" s="1" t="str">
        <f>IF(שבוע_בדילוג[[#This Row],[וסת השבוע פעיל?2]]="","",IF(AND(שבוע_בדילוג[[#This Row],[וסת השבוע פעיל?]]&lt;&gt;"",שבוע_בדילוג[[#This Row],[CycleNumber]]&lt;B702,B702&lt;&gt;"",שבוע_בדילוג[[#This Row],[וסת השבוע פעיל?]]&lt;3),IF(L702=0,IF(AND(שבוע_בדילוג[[#This Row],[וסת השבוע פעיל?]]&gt;0,J702=1),0,1),0),""))</f>
        <v/>
      </c>
      <c r="O701" s="1" t="str">
        <f t="shared" si="64"/>
        <v/>
      </c>
      <c r="P701" s="1" t="str">
        <f>IF(AND(שבוע_בדילוג[[#This Row],[חיזוי - שבוע]]=1,K702=1),1,"")</f>
        <v/>
      </c>
      <c r="Q701" s="1" t="str">
        <f>IF(AND(שבוע_בדילוג[[#This Row],[וסת השבוע פעיל?]]&lt;3,OR(שבוע_בדילוג[[#This Row],[CycleNumber]]&gt;B702,B702="")),1,"")</f>
        <v/>
      </c>
      <c r="R701" s="1" t="str">
        <f>IF(AND(שבוע_בדילוג[[#This Row],[חיזוי - שבוע]]&lt;&gt;"",שבוע_בדילוג[[#This Row],[וסת השבוע פעיל?2]]=""),1,"")</f>
        <v/>
      </c>
      <c r="S701" s="1" t="str">
        <f>IF(שבוע_בדילוג[[#This Row],[האישה קבעה וסת שבוע בדילוג?]]=1,IF(שבוע_בדילוג[[#This Row],[וסת השבוע פעיל?]]&lt;3,1,0),"")</f>
        <v/>
      </c>
      <c r="T7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1" s="1">
        <f t="shared" si="65"/>
        <v>0</v>
      </c>
      <c r="V701" s="1">
        <f t="shared" si="66"/>
        <v>0</v>
      </c>
      <c r="W701" s="1">
        <f t="shared" si="67"/>
        <v>0</v>
      </c>
      <c r="X701" s="1" t="str">
        <f>IF(שבוע_בדילוג[[#This Row],[3 הפלגות זהות]]="","",IF(שבוע_בדילוג[[#This Row],[3 הפלגות זהות]]=1,שבוע_בדילוג[[#This Row],[LengthofCycle]],X700))</f>
        <v/>
      </c>
      <c r="Z701" s="1" t="str">
        <f>IF(OR(שבוע_בדילוג[[#This Row],[הווסת פעיל?]]=0,שבוע_בדילוג[[#This Row],[הווסת פעיל?]]=""),"",SUM(Z700,שבוע_בדילוג[[#This Row],[הווסת פעיל?]]))</f>
        <v/>
      </c>
      <c r="AA701" s="1" t="str">
        <f>IF(AND(שבוע_בדילוג[[#This Row],[כמה מחזורים עד עקירה]]&lt;&gt;"",Z702=""),שבוע_בדילוג[[#This Row],[כמה מחזורים עד עקירה]],"")</f>
        <v/>
      </c>
      <c r="AB701" s="1" t="str">
        <f>IF(AND(שבוע_בדילוג[[#This Row],[הווסת פעיל?]]=1,שבוע_בדילוג[[#This Row],[וסת קבוע אחרון]]&lt;&gt;X700),שבוע_בדילוג[[#This Row],[וסת קבוע אחרון]],"")</f>
        <v/>
      </c>
      <c r="AC701" s="1" t="str">
        <f>IF(AND(שבוע_בדילוג[[#This Row],[הווסת פעיל?]]=1,Y700=0,שבוע_בדילוג[[#This Row],[וסת קבוע אחרון]]=X700),שבוע_בדילוג[[#This Row],[וסת קבוע אחרון]],"")</f>
        <v/>
      </c>
      <c r="AD701" s="1" t="str">
        <f>IF(AND(שבוע_בדילוג[[#This Row],[הווסת פעיל?]]=1,Y700=0,שבוע_בדילוג[[#This Row],[וסת קבוע אחרון]]&lt;&gt;X700),1,"")</f>
        <v/>
      </c>
      <c r="AE701" s="1" t="str">
        <f>IF(AND(שבוע_בדילוג[[#This Row],[הווסת פעיל?]]&lt;&gt;"",B702=1),שבוע_בדילוג[[#This Row],[CycleNumber]],"")</f>
        <v/>
      </c>
      <c r="AF701" s="1" t="str">
        <f>IF(AND(שבוע_בדילוג[[#This Row],[הווסת פעיל?]]&lt;&gt;"",Y700=""),שבוע_בדילוג[[#This Row],[CycleNumber]],"")</f>
        <v/>
      </c>
      <c r="AG701" s="1" t="str">
        <f>IF(B702=1,"",IF(שבוע_בדילוג[[#This Row],[הווסת פעיל?]]=1,IF(שבוע_בדילוג[[#This Row],[וסת קבוע אחרון]]=F702,1,0),""))</f>
        <v/>
      </c>
      <c r="AH701" s="1" t="str">
        <f>IF(B702=1,"",IF(שבוע_בדילוג[[#This Row],[הווסת פעיל?]]=1,IF(OR(שבוע_בדילוג[[#This Row],[וסת קבוע אחרון]]=F702,F702=שבוע_בדילוג[[#This Row],[LengthofCycle]]),1,0),""))</f>
        <v/>
      </c>
      <c r="AI701" s="1" t="str">
        <f>IF(B702=1,"",IF(שבוע_בדילוג[[#This Row],[הווסת פעיל?]]=1,IF(OR(שבוע_בדילוג[[#This Row],[וסת קבוע אחרון]]=F702,F702=שבוע_בדילוג[[#This Row],[LengthofCycle]],AND(שבוע_בדילוג[[#This Row],[LengthofCycle]]&lt;&gt;שבוע_בדילוג[[#This Row],[וסת קבוע אחרון]],OR(F702=28,F702=29))),1,0),""))</f>
        <v/>
      </c>
      <c r="AJ701" s="1" t="str">
        <f>IF(AND(שבוע_בדילוג[[#This Row],[הווסת פעיל?]]=1,B702=1),1,"")</f>
        <v/>
      </c>
      <c r="AK701" s="4">
        <f>IF(AND(שבוע_בדילוג[[#This Row],[הווסת פעיל?]]&lt;&gt;1,B702&lt;&gt;1,B702&lt;&gt;""),IF(שבוע_בדילוג[[#This Row],[LengthofCycle]]=F702,1,0),"")</f>
        <v>0</v>
      </c>
      <c r="AL701" s="4">
        <f>IF(AND(שבוע_בדילוג[[#This Row],[הווסת פעיל?]]&lt;&gt;1,B702&lt;&gt;1,B702&lt;&gt;""),IF(OR(שבוע_בדילוג[[#This Row],[LengthofCycle]]=F702,F702=29),1,0),"")</f>
        <v>0</v>
      </c>
      <c r="AM701" s="4">
        <f>IF(AND(שבוע_בדילוג[[#This Row],[הווסת פעיל?]]&lt;&gt;1,B702&lt;&gt;1,B702&lt;&gt;""),IF(OR(שבוע_בדילוג[[#This Row],[LengthofCycle]]=F702,F702=29,F702=28),1,0),"")</f>
        <v>0</v>
      </c>
    </row>
    <row r="702" spans="1:39" x14ac:dyDescent="0.25">
      <c r="A702" s="1" t="s">
        <v>115</v>
      </c>
      <c r="B702" s="1">
        <v>8</v>
      </c>
      <c r="C702" s="1">
        <v>1</v>
      </c>
      <c r="D702" s="1">
        <v>1</v>
      </c>
      <c r="E702" s="1">
        <v>0</v>
      </c>
      <c r="F702" s="1">
        <v>25</v>
      </c>
      <c r="H702" s="1">
        <f>שבוע_בדילוג[[#This Row],[LengthofCycle]]+1</f>
        <v>26</v>
      </c>
      <c r="I702" s="1" t="str">
        <f>IF(IFERROR(LOOKUP(שבוע_בדילוג[[#This Row],[ClientID]],קביעויות[השבוע בדילוג]),FALSE)=שבוע_בדילוג[[#This Row],[ClientID]],1,"")</f>
        <v/>
      </c>
      <c r="J702" s="1" t="str">
        <f>IF(AND(שבוע_בדילוג[[#This Row],[CycleNumber]]&gt;1,OR(B703="",שבוע_בדילוג[[#This Row],[CycleNumber]]&gt;B701)),IF(OR(AND(שבוע_בדילוג[[#This Row],[LengthofCycle]]=29,F701=29),AND(שבוע_בדילוג[[#This Row],[LengthofCycle]]=36,F701=36)),1,""),"")</f>
        <v/>
      </c>
      <c r="K702" s="1" t="str">
        <f>IF(AND(שבוע_בדילוג[[#This Row],[וסת השבוע]]=1,J701=1,שבוע_בדילוג[[#This Row],[CycleNumber]]&gt;B701),1,"")</f>
        <v/>
      </c>
      <c r="L702" s="1" t="str">
        <f>IF(שבוע_בדילוג[[#This Row],[CycleNumber]]=1,"",IF(שבוע_בדילוג[[#This Row],[וסת השבוע]]=1,0,IF(L701="","",IF(L701=0,IF(שבוע_בדילוג[[#This Row],[LengthofCycle]]=29,0,1),IF(L701=1,IF(שבוע_בדילוג[[#This Row],[LengthofCycle]]+F701=29*2,0,2),IF(L701=2,IF(שבוע_בדילוג[[#This Row],[LengthofCycle]]+F701+F700=29*3,0,3),""))))))</f>
        <v/>
      </c>
      <c r="M702" s="1" t="str">
        <f>IF(שבוע_בדילוג[[#This Row],[וסת השבוע]]=1,IF(שבוע_בדילוג[[#This Row],[וסת השבוע וההפלגה ביחד]]=1,M701+1,0),IF(AND(שבוע_בדילוג[[#This Row],[CycleNumber]]&gt;B701,שבוע_בדילוג[[#This Row],[CycleNumber]]&gt;1),IF(שבוע_בדילוג[[#This Row],[וסת השבוע פעיל?]]&lt;&gt;"",M701+1,""),""))</f>
        <v/>
      </c>
      <c r="N702" s="1" t="str">
        <f>IF(שבוע_בדילוג[[#This Row],[וסת השבוע פעיל?2]]="","",IF(AND(שבוע_בדילוג[[#This Row],[וסת השבוע פעיל?]]&lt;&gt;"",שבוע_בדילוג[[#This Row],[CycleNumber]]&lt;B703,B703&lt;&gt;"",שבוע_בדילוג[[#This Row],[וסת השבוע פעיל?]]&lt;3),IF(L703=0,IF(AND(שבוע_בדילוג[[#This Row],[וסת השבוע פעיל?]]&gt;0,J703=1),0,1),0),""))</f>
        <v/>
      </c>
      <c r="O702" s="1" t="str">
        <f t="shared" si="64"/>
        <v/>
      </c>
      <c r="P702" s="1" t="str">
        <f>IF(AND(שבוע_בדילוג[[#This Row],[חיזוי - שבוע]]=1,K703=1),1,"")</f>
        <v/>
      </c>
      <c r="Q702" s="1" t="str">
        <f>IF(AND(שבוע_בדילוג[[#This Row],[וסת השבוע פעיל?]]&lt;3,OR(שבוע_בדילוג[[#This Row],[CycleNumber]]&gt;B703,B703="")),1,"")</f>
        <v/>
      </c>
      <c r="R702" s="1" t="str">
        <f>IF(AND(שבוע_בדילוג[[#This Row],[חיזוי - שבוע]]&lt;&gt;"",שבוע_בדילוג[[#This Row],[וסת השבוע פעיל?2]]=""),1,"")</f>
        <v/>
      </c>
      <c r="S702" s="1" t="str">
        <f>IF(שבוע_בדילוג[[#This Row],[האישה קבעה וסת שבוע בדילוג?]]=1,IF(שבוע_בדילוג[[#This Row],[וסת השבוע פעיל?]]&lt;3,1,0),"")</f>
        <v/>
      </c>
      <c r="T7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2" s="1">
        <f t="shared" si="65"/>
        <v>0</v>
      </c>
      <c r="V702" s="1">
        <f t="shared" si="66"/>
        <v>0</v>
      </c>
      <c r="W702" s="1">
        <f t="shared" si="67"/>
        <v>0</v>
      </c>
      <c r="X702" s="1" t="str">
        <f>IF(שבוע_בדילוג[[#This Row],[3 הפלגות זהות]]="","",IF(שבוע_בדילוג[[#This Row],[3 הפלגות זהות]]=1,שבוע_בדילוג[[#This Row],[LengthofCycle]],X701))</f>
        <v/>
      </c>
      <c r="Z702" s="1" t="str">
        <f>IF(OR(שבוע_בדילוג[[#This Row],[הווסת פעיל?]]=0,שבוע_בדילוג[[#This Row],[הווסת פעיל?]]=""),"",SUM(Z701,שבוע_בדילוג[[#This Row],[הווסת פעיל?]]))</f>
        <v/>
      </c>
      <c r="AA702" s="1" t="str">
        <f>IF(AND(שבוע_בדילוג[[#This Row],[כמה מחזורים עד עקירה]]&lt;&gt;"",Z703=""),שבוע_בדילוג[[#This Row],[כמה מחזורים עד עקירה]],"")</f>
        <v/>
      </c>
      <c r="AB702" s="1" t="str">
        <f>IF(AND(שבוע_בדילוג[[#This Row],[הווסת פעיל?]]=1,שבוע_בדילוג[[#This Row],[וסת קבוע אחרון]]&lt;&gt;X701),שבוע_בדילוג[[#This Row],[וסת קבוע אחרון]],"")</f>
        <v/>
      </c>
      <c r="AC702" s="1" t="str">
        <f>IF(AND(שבוע_בדילוג[[#This Row],[הווסת פעיל?]]=1,Y701=0,שבוע_בדילוג[[#This Row],[וסת קבוע אחרון]]=X701),שבוע_בדילוג[[#This Row],[וסת קבוע אחרון]],"")</f>
        <v/>
      </c>
      <c r="AD702" s="1" t="str">
        <f>IF(AND(שבוע_בדילוג[[#This Row],[הווסת פעיל?]]=1,Y701=0,שבוע_בדילוג[[#This Row],[וסת קבוע אחרון]]&lt;&gt;X701),1,"")</f>
        <v/>
      </c>
      <c r="AE702" s="1" t="str">
        <f>IF(AND(שבוע_בדילוג[[#This Row],[הווסת פעיל?]]&lt;&gt;"",B703=1),שבוע_בדילוג[[#This Row],[CycleNumber]],"")</f>
        <v/>
      </c>
      <c r="AF702" s="1" t="str">
        <f>IF(AND(שבוע_בדילוג[[#This Row],[הווסת פעיל?]]&lt;&gt;"",Y701=""),שבוע_בדילוג[[#This Row],[CycleNumber]],"")</f>
        <v/>
      </c>
      <c r="AG702" s="1" t="str">
        <f>IF(B703=1,"",IF(שבוע_בדילוג[[#This Row],[הווסת פעיל?]]=1,IF(שבוע_בדילוג[[#This Row],[וסת קבוע אחרון]]=F703,1,0),""))</f>
        <v/>
      </c>
      <c r="AH702" s="1" t="str">
        <f>IF(B703=1,"",IF(שבוע_בדילוג[[#This Row],[הווסת פעיל?]]=1,IF(OR(שבוע_בדילוג[[#This Row],[וסת קבוע אחרון]]=F703,F703=שבוע_בדילוג[[#This Row],[LengthofCycle]]),1,0),""))</f>
        <v/>
      </c>
      <c r="AI702" s="1" t="str">
        <f>IF(B703=1,"",IF(שבוע_בדילוג[[#This Row],[הווסת פעיל?]]=1,IF(OR(שבוע_בדילוג[[#This Row],[וסת קבוע אחרון]]=F703,F703=שבוע_בדילוג[[#This Row],[LengthofCycle]],AND(שבוע_בדילוג[[#This Row],[LengthofCycle]]&lt;&gt;שבוע_בדילוג[[#This Row],[וסת קבוע אחרון]],OR(F703=28,F703=29))),1,0),""))</f>
        <v/>
      </c>
      <c r="AJ702" s="1" t="str">
        <f>IF(AND(שבוע_בדילוג[[#This Row],[הווסת פעיל?]]=1,B703=1),1,"")</f>
        <v/>
      </c>
      <c r="AK702" s="4">
        <f>IF(AND(שבוע_בדילוג[[#This Row],[הווסת פעיל?]]&lt;&gt;1,B703&lt;&gt;1,B703&lt;&gt;""),IF(שבוע_בדילוג[[#This Row],[LengthofCycle]]=F703,1,0),"")</f>
        <v>0</v>
      </c>
      <c r="AL702" s="4">
        <f>IF(AND(שבוע_בדילוג[[#This Row],[הווסת פעיל?]]&lt;&gt;1,B703&lt;&gt;1,B703&lt;&gt;""),IF(OR(שבוע_בדילוג[[#This Row],[LengthofCycle]]=F703,F703=29),1,0),"")</f>
        <v>0</v>
      </c>
      <c r="AM702" s="4">
        <f>IF(AND(שבוע_בדילוג[[#This Row],[הווסת פעיל?]]&lt;&gt;1,B703&lt;&gt;1,B703&lt;&gt;""),IF(OR(שבוע_בדילוג[[#This Row],[LengthofCycle]]=F703,F703=29,F703=28),1,0),"")</f>
        <v>0</v>
      </c>
    </row>
    <row r="703" spans="1:39" x14ac:dyDescent="0.25">
      <c r="A703" s="1" t="s">
        <v>115</v>
      </c>
      <c r="B703" s="1">
        <v>9</v>
      </c>
      <c r="C703" s="1">
        <v>1</v>
      </c>
      <c r="D703" s="1">
        <v>1</v>
      </c>
      <c r="E703" s="1">
        <v>0</v>
      </c>
      <c r="F703" s="1">
        <v>30</v>
      </c>
      <c r="H703" s="1">
        <f>שבוע_בדילוג[[#This Row],[LengthofCycle]]+1</f>
        <v>31</v>
      </c>
      <c r="I703" s="1" t="str">
        <f>IF(IFERROR(LOOKUP(שבוע_בדילוג[[#This Row],[ClientID]],קביעויות[השבוע בדילוג]),FALSE)=שבוע_בדילוג[[#This Row],[ClientID]],1,"")</f>
        <v/>
      </c>
      <c r="J703" s="1" t="str">
        <f>IF(AND(שבוע_בדילוג[[#This Row],[CycleNumber]]&gt;1,OR(B704="",שבוע_בדילוג[[#This Row],[CycleNumber]]&gt;B702)),IF(OR(AND(שבוע_בדילוג[[#This Row],[LengthofCycle]]=29,F702=29),AND(שבוע_בדילוג[[#This Row],[LengthofCycle]]=36,F702=36)),1,""),"")</f>
        <v/>
      </c>
      <c r="K703" s="1" t="str">
        <f>IF(AND(שבוע_בדילוג[[#This Row],[וסת השבוע]]=1,J702=1,שבוע_בדילוג[[#This Row],[CycleNumber]]&gt;B702),1,"")</f>
        <v/>
      </c>
      <c r="L703" s="1" t="str">
        <f>IF(שבוע_בדילוג[[#This Row],[CycleNumber]]=1,"",IF(שבוע_בדילוג[[#This Row],[וסת השבוע]]=1,0,IF(L702="","",IF(L702=0,IF(שבוע_בדילוג[[#This Row],[LengthofCycle]]=29,0,1),IF(L702=1,IF(שבוע_בדילוג[[#This Row],[LengthofCycle]]+F702=29*2,0,2),IF(L702=2,IF(שבוע_בדילוג[[#This Row],[LengthofCycle]]+F702+F701=29*3,0,3),""))))))</f>
        <v/>
      </c>
      <c r="M703" s="1" t="str">
        <f>IF(שבוע_בדילוג[[#This Row],[וסת השבוע]]=1,IF(שבוע_בדילוג[[#This Row],[וסת השבוע וההפלגה ביחד]]=1,M702+1,0),IF(AND(שבוע_בדילוג[[#This Row],[CycleNumber]]&gt;B702,שבוע_בדילוג[[#This Row],[CycleNumber]]&gt;1),IF(שבוע_בדילוג[[#This Row],[וסת השבוע פעיל?]]&lt;&gt;"",M702+1,""),""))</f>
        <v/>
      </c>
      <c r="N703" s="1" t="str">
        <f>IF(שבוע_בדילוג[[#This Row],[וסת השבוע פעיל?2]]="","",IF(AND(שבוע_בדילוג[[#This Row],[וסת השבוע פעיל?]]&lt;&gt;"",שבוע_בדילוג[[#This Row],[CycleNumber]]&lt;B704,B704&lt;&gt;"",שבוע_בדילוג[[#This Row],[וסת השבוע פעיל?]]&lt;3),IF(L704=0,IF(AND(שבוע_בדילוג[[#This Row],[וסת השבוע פעיל?]]&gt;0,J704=1),0,1),0),""))</f>
        <v/>
      </c>
      <c r="O703" s="1" t="str">
        <f t="shared" si="64"/>
        <v/>
      </c>
      <c r="P703" s="1" t="str">
        <f>IF(AND(שבוע_בדילוג[[#This Row],[חיזוי - שבוע]]=1,K704=1),1,"")</f>
        <v/>
      </c>
      <c r="Q703" s="1" t="str">
        <f>IF(AND(שבוע_בדילוג[[#This Row],[וסת השבוע פעיל?]]&lt;3,OR(שבוע_בדילוג[[#This Row],[CycleNumber]]&gt;B704,B704="")),1,"")</f>
        <v/>
      </c>
      <c r="R703" s="1" t="str">
        <f>IF(AND(שבוע_בדילוג[[#This Row],[חיזוי - שבוע]]&lt;&gt;"",שבוע_בדילוג[[#This Row],[וסת השבוע פעיל?2]]=""),1,"")</f>
        <v/>
      </c>
      <c r="S703" s="1" t="str">
        <f>IF(שבוע_בדילוג[[#This Row],[האישה קבעה וסת שבוע בדילוג?]]=1,IF(שבוע_בדילוג[[#This Row],[וסת השבוע פעיל?]]&lt;3,1,0),"")</f>
        <v/>
      </c>
      <c r="T7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3" s="1">
        <f t="shared" si="65"/>
        <v>0</v>
      </c>
      <c r="V703" s="1">
        <f t="shared" si="66"/>
        <v>0</v>
      </c>
      <c r="W703" s="1">
        <f t="shared" si="67"/>
        <v>0</v>
      </c>
      <c r="X703" s="1" t="str">
        <f>IF(שבוע_בדילוג[[#This Row],[3 הפלגות זהות]]="","",IF(שבוע_בדילוג[[#This Row],[3 הפלגות זהות]]=1,שבוע_בדילוג[[#This Row],[LengthofCycle]],X702))</f>
        <v/>
      </c>
      <c r="Z703" s="1" t="str">
        <f>IF(OR(שבוע_בדילוג[[#This Row],[הווסת פעיל?]]=0,שבוע_בדילוג[[#This Row],[הווסת פעיל?]]=""),"",SUM(Z702,שבוע_בדילוג[[#This Row],[הווסת פעיל?]]))</f>
        <v/>
      </c>
      <c r="AA703" s="1" t="str">
        <f>IF(AND(שבוע_בדילוג[[#This Row],[כמה מחזורים עד עקירה]]&lt;&gt;"",Z704=""),שבוע_בדילוג[[#This Row],[כמה מחזורים עד עקירה]],"")</f>
        <v/>
      </c>
      <c r="AB703" s="1" t="str">
        <f>IF(AND(שבוע_בדילוג[[#This Row],[הווסת פעיל?]]=1,שבוע_בדילוג[[#This Row],[וסת קבוע אחרון]]&lt;&gt;X702),שבוע_בדילוג[[#This Row],[וסת קבוע אחרון]],"")</f>
        <v/>
      </c>
      <c r="AC703" s="1" t="str">
        <f>IF(AND(שבוע_בדילוג[[#This Row],[הווסת פעיל?]]=1,Y702=0,שבוע_בדילוג[[#This Row],[וסת קבוע אחרון]]=X702),שבוע_בדילוג[[#This Row],[וסת קבוע אחרון]],"")</f>
        <v/>
      </c>
      <c r="AD703" s="1" t="str">
        <f>IF(AND(שבוע_בדילוג[[#This Row],[הווסת פעיל?]]=1,Y702=0,שבוע_בדילוג[[#This Row],[וסת קבוע אחרון]]&lt;&gt;X702),1,"")</f>
        <v/>
      </c>
      <c r="AE703" s="1" t="str">
        <f>IF(AND(שבוע_בדילוג[[#This Row],[הווסת פעיל?]]&lt;&gt;"",B704=1),שבוע_בדילוג[[#This Row],[CycleNumber]],"")</f>
        <v/>
      </c>
      <c r="AF703" s="1" t="str">
        <f>IF(AND(שבוע_בדילוג[[#This Row],[הווסת פעיל?]]&lt;&gt;"",Y702=""),שבוע_בדילוג[[#This Row],[CycleNumber]],"")</f>
        <v/>
      </c>
      <c r="AG703" s="1" t="str">
        <f>IF(B704=1,"",IF(שבוע_בדילוג[[#This Row],[הווסת פעיל?]]=1,IF(שבוע_בדילוג[[#This Row],[וסת קבוע אחרון]]=F704,1,0),""))</f>
        <v/>
      </c>
      <c r="AH703" s="1" t="str">
        <f>IF(B704=1,"",IF(שבוע_בדילוג[[#This Row],[הווסת פעיל?]]=1,IF(OR(שבוע_בדילוג[[#This Row],[וסת קבוע אחרון]]=F704,F704=שבוע_בדילוג[[#This Row],[LengthofCycle]]),1,0),""))</f>
        <v/>
      </c>
      <c r="AI703" s="1" t="str">
        <f>IF(B704=1,"",IF(שבוע_בדילוג[[#This Row],[הווסת פעיל?]]=1,IF(OR(שבוע_בדילוג[[#This Row],[וסת קבוע אחרון]]=F704,F704=שבוע_בדילוג[[#This Row],[LengthofCycle]],AND(שבוע_בדילוג[[#This Row],[LengthofCycle]]&lt;&gt;שבוע_בדילוג[[#This Row],[וסת קבוע אחרון]],OR(F704=28,F704=29))),1,0),""))</f>
        <v/>
      </c>
      <c r="AJ703" s="1" t="str">
        <f>IF(AND(שבוע_בדילוג[[#This Row],[הווסת פעיל?]]=1,B704=1),1,"")</f>
        <v/>
      </c>
      <c r="AK703" s="4">
        <f>IF(AND(שבוע_בדילוג[[#This Row],[הווסת פעיל?]]&lt;&gt;1,B704&lt;&gt;1,B704&lt;&gt;""),IF(שבוע_בדילוג[[#This Row],[LengthofCycle]]=F704,1,0),"")</f>
        <v>0</v>
      </c>
      <c r="AL703" s="4">
        <f>IF(AND(שבוע_בדילוג[[#This Row],[הווסת פעיל?]]&lt;&gt;1,B704&lt;&gt;1,B704&lt;&gt;""),IF(OR(שבוע_בדילוג[[#This Row],[LengthofCycle]]=F704,F704=29),1,0),"")</f>
        <v>0</v>
      </c>
      <c r="AM703" s="4">
        <f>IF(AND(שבוע_בדילוג[[#This Row],[הווסת פעיל?]]&lt;&gt;1,B704&lt;&gt;1,B704&lt;&gt;""),IF(OR(שבוע_בדילוג[[#This Row],[LengthofCycle]]=F704,F704=29,F704=28),1,0),"")</f>
        <v>0</v>
      </c>
    </row>
    <row r="704" spans="1:39" x14ac:dyDescent="0.25">
      <c r="A704" s="1" t="s">
        <v>115</v>
      </c>
      <c r="B704" s="1">
        <v>10</v>
      </c>
      <c r="C704" s="1">
        <v>1</v>
      </c>
      <c r="D704" s="1">
        <v>1</v>
      </c>
      <c r="E704" s="1">
        <v>0</v>
      </c>
      <c r="F704" s="1">
        <v>23</v>
      </c>
      <c r="H704" s="1">
        <f>שבוע_בדילוג[[#This Row],[LengthofCycle]]+1</f>
        <v>24</v>
      </c>
      <c r="I704" s="1" t="str">
        <f>IF(IFERROR(LOOKUP(שבוע_בדילוג[[#This Row],[ClientID]],קביעויות[השבוע בדילוג]),FALSE)=שבוע_בדילוג[[#This Row],[ClientID]],1,"")</f>
        <v/>
      </c>
      <c r="J704" s="1" t="str">
        <f>IF(AND(שבוע_בדילוג[[#This Row],[CycleNumber]]&gt;1,OR(B705="",שבוע_בדילוג[[#This Row],[CycleNumber]]&gt;B703)),IF(OR(AND(שבוע_בדילוג[[#This Row],[LengthofCycle]]=29,F703=29),AND(שבוע_בדילוג[[#This Row],[LengthofCycle]]=36,F703=36)),1,""),"")</f>
        <v/>
      </c>
      <c r="K704" s="1" t="str">
        <f>IF(AND(שבוע_בדילוג[[#This Row],[וסת השבוע]]=1,J703=1,שבוע_בדילוג[[#This Row],[CycleNumber]]&gt;B703),1,"")</f>
        <v/>
      </c>
      <c r="L704" s="1" t="str">
        <f>IF(שבוע_בדילוג[[#This Row],[CycleNumber]]=1,"",IF(שבוע_בדילוג[[#This Row],[וסת השבוע]]=1,0,IF(L703="","",IF(L703=0,IF(שבוע_בדילוג[[#This Row],[LengthofCycle]]=29,0,1),IF(L703=1,IF(שבוע_בדילוג[[#This Row],[LengthofCycle]]+F703=29*2,0,2),IF(L703=2,IF(שבוע_בדילוג[[#This Row],[LengthofCycle]]+F703+F702=29*3,0,3),""))))))</f>
        <v/>
      </c>
      <c r="M704" s="1" t="str">
        <f>IF(שבוע_בדילוג[[#This Row],[וסת השבוע]]=1,IF(שבוע_בדילוג[[#This Row],[וסת השבוע וההפלגה ביחד]]=1,M703+1,0),IF(AND(שבוע_בדילוג[[#This Row],[CycleNumber]]&gt;B703,שבוע_בדילוג[[#This Row],[CycleNumber]]&gt;1),IF(שבוע_בדילוג[[#This Row],[וסת השבוע פעיל?]]&lt;&gt;"",M703+1,""),""))</f>
        <v/>
      </c>
      <c r="N704" s="1" t="str">
        <f>IF(שבוע_בדילוג[[#This Row],[וסת השבוע פעיל?2]]="","",IF(AND(שבוע_בדילוג[[#This Row],[וסת השבוע פעיל?]]&lt;&gt;"",שבוע_בדילוג[[#This Row],[CycleNumber]]&lt;B705,B705&lt;&gt;"",שבוע_בדילוג[[#This Row],[וסת השבוע פעיל?]]&lt;3),IF(L705=0,IF(AND(שבוע_בדילוג[[#This Row],[וסת השבוע פעיל?]]&gt;0,J705=1),0,1),0),""))</f>
        <v/>
      </c>
      <c r="O704" s="1" t="str">
        <f t="shared" si="64"/>
        <v/>
      </c>
      <c r="P704" s="1" t="str">
        <f>IF(AND(שבוע_בדילוג[[#This Row],[חיזוי - שבוע]]=1,K705=1),1,"")</f>
        <v/>
      </c>
      <c r="Q704" s="1" t="str">
        <f>IF(AND(שבוע_בדילוג[[#This Row],[וסת השבוע פעיל?]]&lt;3,OR(שבוע_בדילוג[[#This Row],[CycleNumber]]&gt;B705,B705="")),1,"")</f>
        <v/>
      </c>
      <c r="R704" s="1" t="str">
        <f>IF(AND(שבוע_בדילוג[[#This Row],[חיזוי - שבוע]]&lt;&gt;"",שבוע_בדילוג[[#This Row],[וסת השבוע פעיל?2]]=""),1,"")</f>
        <v/>
      </c>
      <c r="S704" s="1" t="str">
        <f>IF(שבוע_בדילוג[[#This Row],[האישה קבעה וסת שבוע בדילוג?]]=1,IF(שבוע_בדילוג[[#This Row],[וסת השבוע פעיל?]]&lt;3,1,0),"")</f>
        <v/>
      </c>
      <c r="T7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4" s="1">
        <f t="shared" si="65"/>
        <v>0</v>
      </c>
      <c r="V704" s="1">
        <f t="shared" si="66"/>
        <v>0</v>
      </c>
      <c r="W704" s="1">
        <f t="shared" si="67"/>
        <v>0</v>
      </c>
      <c r="X704" s="1" t="str">
        <f>IF(שבוע_בדילוג[[#This Row],[3 הפלגות זהות]]="","",IF(שבוע_בדילוג[[#This Row],[3 הפלגות זהות]]=1,שבוע_בדילוג[[#This Row],[LengthofCycle]],X703))</f>
        <v/>
      </c>
      <c r="Z704" s="1" t="str">
        <f>IF(OR(שבוע_בדילוג[[#This Row],[הווסת פעיל?]]=0,שבוע_בדילוג[[#This Row],[הווסת פעיל?]]=""),"",SUM(Z703,שבוע_בדילוג[[#This Row],[הווסת פעיל?]]))</f>
        <v/>
      </c>
      <c r="AA704" s="1" t="str">
        <f>IF(AND(שבוע_בדילוג[[#This Row],[כמה מחזורים עד עקירה]]&lt;&gt;"",Z705=""),שבוע_בדילוג[[#This Row],[כמה מחזורים עד עקירה]],"")</f>
        <v/>
      </c>
      <c r="AB704" s="1" t="str">
        <f>IF(AND(שבוע_בדילוג[[#This Row],[הווסת פעיל?]]=1,שבוע_בדילוג[[#This Row],[וסת קבוע אחרון]]&lt;&gt;X703),שבוע_בדילוג[[#This Row],[וסת קבוע אחרון]],"")</f>
        <v/>
      </c>
      <c r="AC704" s="1" t="str">
        <f>IF(AND(שבוע_בדילוג[[#This Row],[הווסת פעיל?]]=1,Y703=0,שבוע_בדילוג[[#This Row],[וסת קבוע אחרון]]=X703),שבוע_בדילוג[[#This Row],[וסת קבוע אחרון]],"")</f>
        <v/>
      </c>
      <c r="AD704" s="1" t="str">
        <f>IF(AND(שבוע_בדילוג[[#This Row],[הווסת פעיל?]]=1,Y703=0,שבוע_בדילוג[[#This Row],[וסת קבוע אחרון]]&lt;&gt;X703),1,"")</f>
        <v/>
      </c>
      <c r="AE704" s="1" t="str">
        <f>IF(AND(שבוע_בדילוג[[#This Row],[הווסת פעיל?]]&lt;&gt;"",B705=1),שבוע_בדילוג[[#This Row],[CycleNumber]],"")</f>
        <v/>
      </c>
      <c r="AF704" s="1" t="str">
        <f>IF(AND(שבוע_בדילוג[[#This Row],[הווסת פעיל?]]&lt;&gt;"",Y703=""),שבוע_בדילוג[[#This Row],[CycleNumber]],"")</f>
        <v/>
      </c>
      <c r="AG704" s="1" t="str">
        <f>IF(B705=1,"",IF(שבוע_בדילוג[[#This Row],[הווסת פעיל?]]=1,IF(שבוע_בדילוג[[#This Row],[וסת קבוע אחרון]]=F705,1,0),""))</f>
        <v/>
      </c>
      <c r="AH704" s="1" t="str">
        <f>IF(B705=1,"",IF(שבוע_בדילוג[[#This Row],[הווסת פעיל?]]=1,IF(OR(שבוע_בדילוג[[#This Row],[וסת קבוע אחרון]]=F705,F705=שבוע_בדילוג[[#This Row],[LengthofCycle]]),1,0),""))</f>
        <v/>
      </c>
      <c r="AI704" s="1" t="str">
        <f>IF(B705=1,"",IF(שבוע_בדילוג[[#This Row],[הווסת פעיל?]]=1,IF(OR(שבוע_בדילוג[[#This Row],[וסת קבוע אחרון]]=F705,F705=שבוע_בדילוג[[#This Row],[LengthofCycle]],AND(שבוע_בדילוג[[#This Row],[LengthofCycle]]&lt;&gt;שבוע_בדילוג[[#This Row],[וסת קבוע אחרון]],OR(F705=28,F705=29))),1,0),""))</f>
        <v/>
      </c>
      <c r="AJ704" s="1" t="str">
        <f>IF(AND(שבוע_בדילוג[[#This Row],[הווסת פעיל?]]=1,B705=1),1,"")</f>
        <v/>
      </c>
      <c r="AK704" s="4">
        <f>IF(AND(שבוע_בדילוג[[#This Row],[הווסת פעיל?]]&lt;&gt;1,B705&lt;&gt;1,B705&lt;&gt;""),IF(שבוע_בדילוג[[#This Row],[LengthofCycle]]=F705,1,0),"")</f>
        <v>0</v>
      </c>
      <c r="AL704" s="4">
        <f>IF(AND(שבוע_בדילוג[[#This Row],[הווסת פעיל?]]&lt;&gt;1,B705&lt;&gt;1,B705&lt;&gt;""),IF(OR(שבוע_בדילוג[[#This Row],[LengthofCycle]]=F705,F705=29),1,0),"")</f>
        <v>0</v>
      </c>
      <c r="AM704" s="4">
        <f>IF(AND(שבוע_בדילוג[[#This Row],[הווסת פעיל?]]&lt;&gt;1,B705&lt;&gt;1,B705&lt;&gt;""),IF(OR(שבוע_בדילוג[[#This Row],[LengthofCycle]]=F705,F705=29,F705=28),1,0),"")</f>
        <v>0</v>
      </c>
    </row>
    <row r="705" spans="1:39" x14ac:dyDescent="0.25">
      <c r="A705" s="1" t="s">
        <v>115</v>
      </c>
      <c r="B705" s="1">
        <v>11</v>
      </c>
      <c r="C705" s="1">
        <v>1</v>
      </c>
      <c r="D705" s="1">
        <v>0</v>
      </c>
      <c r="E705" s="1">
        <v>0</v>
      </c>
      <c r="F705" s="1">
        <v>30</v>
      </c>
      <c r="H705" s="1">
        <f>שבוע_בדילוג[[#This Row],[LengthofCycle]]+1</f>
        <v>31</v>
      </c>
      <c r="I705" s="1" t="str">
        <f>IF(IFERROR(LOOKUP(שבוע_בדילוג[[#This Row],[ClientID]],קביעויות[השבוע בדילוג]),FALSE)=שבוע_בדילוג[[#This Row],[ClientID]],1,"")</f>
        <v/>
      </c>
      <c r="J705" s="1" t="str">
        <f>IF(AND(שבוע_בדילוג[[#This Row],[CycleNumber]]&gt;1,OR(B706="",שבוע_בדילוג[[#This Row],[CycleNumber]]&gt;B704)),IF(OR(AND(שבוע_בדילוג[[#This Row],[LengthofCycle]]=29,F704=29),AND(שבוע_בדילוג[[#This Row],[LengthofCycle]]=36,F704=36)),1,""),"")</f>
        <v/>
      </c>
      <c r="K705" s="1" t="str">
        <f>IF(AND(שבוע_בדילוג[[#This Row],[וסת השבוע]]=1,J704=1,שבוע_בדילוג[[#This Row],[CycleNumber]]&gt;B704),1,"")</f>
        <v/>
      </c>
      <c r="L705" s="1" t="str">
        <f>IF(שבוע_בדילוג[[#This Row],[CycleNumber]]=1,"",IF(שבוע_בדילוג[[#This Row],[וסת השבוע]]=1,0,IF(L704="","",IF(L704=0,IF(שבוע_בדילוג[[#This Row],[LengthofCycle]]=29,0,1),IF(L704=1,IF(שבוע_בדילוג[[#This Row],[LengthofCycle]]+F704=29*2,0,2),IF(L704=2,IF(שבוע_בדילוג[[#This Row],[LengthofCycle]]+F704+F703=29*3,0,3),""))))))</f>
        <v/>
      </c>
      <c r="M705" s="1" t="str">
        <f>IF(שבוע_בדילוג[[#This Row],[וסת השבוע]]=1,IF(שבוע_בדילוג[[#This Row],[וסת השבוע וההפלגה ביחד]]=1,M704+1,0),IF(AND(שבוע_בדילוג[[#This Row],[CycleNumber]]&gt;B704,שבוע_בדילוג[[#This Row],[CycleNumber]]&gt;1),IF(שבוע_בדילוג[[#This Row],[וסת השבוע פעיל?]]&lt;&gt;"",M704+1,""),""))</f>
        <v/>
      </c>
      <c r="N705" s="1" t="str">
        <f>IF(שבוע_בדילוג[[#This Row],[וסת השבוע פעיל?2]]="","",IF(AND(שבוע_בדילוג[[#This Row],[וסת השבוע פעיל?]]&lt;&gt;"",שבוע_בדילוג[[#This Row],[CycleNumber]]&lt;B706,B706&lt;&gt;"",שבוע_בדילוג[[#This Row],[וסת השבוע פעיל?]]&lt;3),IF(L706=0,IF(AND(שבוע_בדילוג[[#This Row],[וסת השבוע פעיל?]]&gt;0,J706=1),0,1),0),""))</f>
        <v/>
      </c>
      <c r="O705" s="1" t="str">
        <f t="shared" si="64"/>
        <v/>
      </c>
      <c r="P705" s="1" t="str">
        <f>IF(AND(שבוע_בדילוג[[#This Row],[חיזוי - שבוע]]=1,K706=1),1,"")</f>
        <v/>
      </c>
      <c r="Q705" s="1" t="str">
        <f>IF(AND(שבוע_בדילוג[[#This Row],[וסת השבוע פעיל?]]&lt;3,OR(שבוע_בדילוג[[#This Row],[CycleNumber]]&gt;B706,B706="")),1,"")</f>
        <v/>
      </c>
      <c r="R705" s="1" t="str">
        <f>IF(AND(שבוע_בדילוג[[#This Row],[חיזוי - שבוע]]&lt;&gt;"",שבוע_בדילוג[[#This Row],[וסת השבוע פעיל?2]]=""),1,"")</f>
        <v/>
      </c>
      <c r="S705" s="1" t="str">
        <f>IF(שבוע_בדילוג[[#This Row],[האישה קבעה וסת שבוע בדילוג?]]=1,IF(שבוע_בדילוג[[#This Row],[וסת השבוע פעיל?]]&lt;3,1,0),"")</f>
        <v/>
      </c>
      <c r="T7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5" s="1">
        <f t="shared" si="65"/>
        <v>0</v>
      </c>
      <c r="V705" s="1">
        <f t="shared" si="66"/>
        <v>0</v>
      </c>
      <c r="W705" s="1">
        <f t="shared" si="67"/>
        <v>0</v>
      </c>
      <c r="X705" s="1" t="str">
        <f>IF(שבוע_בדילוג[[#This Row],[3 הפלגות זהות]]="","",IF(שבוע_בדילוג[[#This Row],[3 הפלגות זהות]]=1,שבוע_בדילוג[[#This Row],[LengthofCycle]],X704))</f>
        <v/>
      </c>
      <c r="Z705" s="1" t="str">
        <f>IF(OR(שבוע_בדילוג[[#This Row],[הווסת פעיל?]]=0,שבוע_בדילוג[[#This Row],[הווסת פעיל?]]=""),"",SUM(Z704,שבוע_בדילוג[[#This Row],[הווסת פעיל?]]))</f>
        <v/>
      </c>
      <c r="AA705" s="1" t="str">
        <f>IF(AND(שבוע_בדילוג[[#This Row],[כמה מחזורים עד עקירה]]&lt;&gt;"",Z706=""),שבוע_בדילוג[[#This Row],[כמה מחזורים עד עקירה]],"")</f>
        <v/>
      </c>
      <c r="AB705" s="1" t="str">
        <f>IF(AND(שבוע_בדילוג[[#This Row],[הווסת פעיל?]]=1,שבוע_בדילוג[[#This Row],[וסת קבוע אחרון]]&lt;&gt;X704),שבוע_בדילוג[[#This Row],[וסת קבוע אחרון]],"")</f>
        <v/>
      </c>
      <c r="AC705" s="1" t="str">
        <f>IF(AND(שבוע_בדילוג[[#This Row],[הווסת פעיל?]]=1,Y704=0,שבוע_בדילוג[[#This Row],[וסת קבוע אחרון]]=X704),שבוע_בדילוג[[#This Row],[וסת קבוע אחרון]],"")</f>
        <v/>
      </c>
      <c r="AD705" s="1" t="str">
        <f>IF(AND(שבוע_בדילוג[[#This Row],[הווסת פעיל?]]=1,Y704=0,שבוע_בדילוג[[#This Row],[וסת קבוע אחרון]]&lt;&gt;X704),1,"")</f>
        <v/>
      </c>
      <c r="AE705" s="1" t="str">
        <f>IF(AND(שבוע_בדילוג[[#This Row],[הווסת פעיל?]]&lt;&gt;"",B706=1),שבוע_בדילוג[[#This Row],[CycleNumber]],"")</f>
        <v/>
      </c>
      <c r="AF705" s="1" t="str">
        <f>IF(AND(שבוע_בדילוג[[#This Row],[הווסת פעיל?]]&lt;&gt;"",Y704=""),שבוע_בדילוג[[#This Row],[CycleNumber]],"")</f>
        <v/>
      </c>
      <c r="AG705" s="1" t="str">
        <f>IF(B706=1,"",IF(שבוע_בדילוג[[#This Row],[הווסת פעיל?]]=1,IF(שבוע_בדילוג[[#This Row],[וסת קבוע אחרון]]=F706,1,0),""))</f>
        <v/>
      </c>
      <c r="AH705" s="1" t="str">
        <f>IF(B706=1,"",IF(שבוע_בדילוג[[#This Row],[הווסת פעיל?]]=1,IF(OR(שבוע_בדילוג[[#This Row],[וסת קבוע אחרון]]=F706,F706=שבוע_בדילוג[[#This Row],[LengthofCycle]]),1,0),""))</f>
        <v/>
      </c>
      <c r="AI705" s="1" t="str">
        <f>IF(B706=1,"",IF(שבוע_בדילוג[[#This Row],[הווסת פעיל?]]=1,IF(OR(שבוע_בדילוג[[#This Row],[וסת קבוע אחרון]]=F706,F706=שבוע_בדילוג[[#This Row],[LengthofCycle]],AND(שבוע_בדילוג[[#This Row],[LengthofCycle]]&lt;&gt;שבוע_בדילוג[[#This Row],[וסת קבוע אחרון]],OR(F706=28,F706=29))),1,0),""))</f>
        <v/>
      </c>
      <c r="AJ705" s="1" t="str">
        <f>IF(AND(שבוע_בדילוג[[#This Row],[הווסת פעיל?]]=1,B706=1),1,"")</f>
        <v/>
      </c>
      <c r="AK705" s="4">
        <f>IF(AND(שבוע_בדילוג[[#This Row],[הווסת פעיל?]]&lt;&gt;1,B706&lt;&gt;1,B706&lt;&gt;""),IF(שבוע_בדילוג[[#This Row],[LengthofCycle]]=F706,1,0),"")</f>
        <v>0</v>
      </c>
      <c r="AL705" s="4">
        <f>IF(AND(שבוע_בדילוג[[#This Row],[הווסת פעיל?]]&lt;&gt;1,B706&lt;&gt;1,B706&lt;&gt;""),IF(OR(שבוע_בדילוג[[#This Row],[LengthofCycle]]=F706,F706=29),1,0),"")</f>
        <v>0</v>
      </c>
      <c r="AM705" s="4">
        <f>IF(AND(שבוע_בדילוג[[#This Row],[הווסת פעיל?]]&lt;&gt;1,B706&lt;&gt;1,B706&lt;&gt;""),IF(OR(שבוע_בדילוג[[#This Row],[LengthofCycle]]=F706,F706=29,F706=28),1,0),"")</f>
        <v>0</v>
      </c>
    </row>
    <row r="706" spans="1:39" x14ac:dyDescent="0.25">
      <c r="A706" s="1" t="s">
        <v>115</v>
      </c>
      <c r="B706" s="1">
        <v>12</v>
      </c>
      <c r="C706" s="1">
        <v>1</v>
      </c>
      <c r="D706" s="1">
        <v>1</v>
      </c>
      <c r="E706" s="1">
        <v>0</v>
      </c>
      <c r="F706" s="1">
        <v>32</v>
      </c>
      <c r="H706" s="1">
        <f>שבוע_בדילוג[[#This Row],[LengthofCycle]]+1</f>
        <v>33</v>
      </c>
      <c r="I706" s="1" t="str">
        <f>IF(IFERROR(LOOKUP(שבוע_בדילוג[[#This Row],[ClientID]],קביעויות[השבוע בדילוג]),FALSE)=שבוע_בדילוג[[#This Row],[ClientID]],1,"")</f>
        <v/>
      </c>
      <c r="J706" s="1" t="str">
        <f>IF(AND(שבוע_בדילוג[[#This Row],[CycleNumber]]&gt;1,OR(B707="",שבוע_בדילוג[[#This Row],[CycleNumber]]&gt;B705)),IF(OR(AND(שבוע_בדילוג[[#This Row],[LengthofCycle]]=29,F705=29),AND(שבוע_בדילוג[[#This Row],[LengthofCycle]]=36,F705=36)),1,""),"")</f>
        <v/>
      </c>
      <c r="K706" s="1" t="str">
        <f>IF(AND(שבוע_בדילוג[[#This Row],[וסת השבוע]]=1,J705=1,שבוע_בדילוג[[#This Row],[CycleNumber]]&gt;B705),1,"")</f>
        <v/>
      </c>
      <c r="L706" s="1" t="str">
        <f>IF(שבוע_בדילוג[[#This Row],[CycleNumber]]=1,"",IF(שבוע_בדילוג[[#This Row],[וסת השבוע]]=1,0,IF(L705="","",IF(L705=0,IF(שבוע_בדילוג[[#This Row],[LengthofCycle]]=29,0,1),IF(L705=1,IF(שבוע_בדילוג[[#This Row],[LengthofCycle]]+F705=29*2,0,2),IF(L705=2,IF(שבוע_בדילוג[[#This Row],[LengthofCycle]]+F705+F704=29*3,0,3),""))))))</f>
        <v/>
      </c>
      <c r="M706" s="1" t="str">
        <f>IF(שבוע_בדילוג[[#This Row],[וסת השבוע]]=1,IF(שבוע_בדילוג[[#This Row],[וסת השבוע וההפלגה ביחד]]=1,M705+1,0),IF(AND(שבוע_בדילוג[[#This Row],[CycleNumber]]&gt;B705,שבוע_בדילוג[[#This Row],[CycleNumber]]&gt;1),IF(שבוע_בדילוג[[#This Row],[וסת השבוע פעיל?]]&lt;&gt;"",M705+1,""),""))</f>
        <v/>
      </c>
      <c r="N706" s="1" t="str">
        <f>IF(שבוע_בדילוג[[#This Row],[וסת השבוע פעיל?2]]="","",IF(AND(שבוע_בדילוג[[#This Row],[וסת השבוע פעיל?]]&lt;&gt;"",שבוע_בדילוג[[#This Row],[CycleNumber]]&lt;B707,B707&lt;&gt;"",שבוע_בדילוג[[#This Row],[וסת השבוע פעיל?]]&lt;3),IF(L707=0,IF(AND(שבוע_בדילוג[[#This Row],[וסת השבוע פעיל?]]&gt;0,J707=1),0,1),0),""))</f>
        <v/>
      </c>
      <c r="O706" s="1" t="str">
        <f t="shared" si="64"/>
        <v/>
      </c>
      <c r="P706" s="1" t="str">
        <f>IF(AND(שבוע_בדילוג[[#This Row],[חיזוי - שבוע]]=1,K707=1),1,"")</f>
        <v/>
      </c>
      <c r="Q706" s="1" t="str">
        <f>IF(AND(שבוע_בדילוג[[#This Row],[וסת השבוע פעיל?]]&lt;3,OR(שבוע_בדילוג[[#This Row],[CycleNumber]]&gt;B707,B707="")),1,"")</f>
        <v/>
      </c>
      <c r="R706" s="1" t="str">
        <f>IF(AND(שבוע_בדילוג[[#This Row],[חיזוי - שבוע]]&lt;&gt;"",שבוע_בדילוג[[#This Row],[וסת השבוע פעיל?2]]=""),1,"")</f>
        <v/>
      </c>
      <c r="S706" s="1" t="str">
        <f>IF(שבוע_בדילוג[[#This Row],[האישה קבעה וסת שבוע בדילוג?]]=1,IF(שבוע_בדילוג[[#This Row],[וסת השבוע פעיל?]]&lt;3,1,0),"")</f>
        <v/>
      </c>
      <c r="T7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6" s="1">
        <f t="shared" si="65"/>
        <v>0</v>
      </c>
      <c r="V706" s="1">
        <f t="shared" si="66"/>
        <v>0</v>
      </c>
      <c r="W706" s="1">
        <f t="shared" si="67"/>
        <v>0</v>
      </c>
      <c r="X706" s="1" t="str">
        <f>IF(שבוע_בדילוג[[#This Row],[3 הפלגות זהות]]="","",IF(שבוע_בדילוג[[#This Row],[3 הפלגות זהות]]=1,שבוע_בדילוג[[#This Row],[LengthofCycle]],X705))</f>
        <v/>
      </c>
      <c r="Z706" s="1" t="str">
        <f>IF(OR(שבוע_בדילוג[[#This Row],[הווסת פעיל?]]=0,שבוע_בדילוג[[#This Row],[הווסת פעיל?]]=""),"",SUM(Z705,שבוע_בדילוג[[#This Row],[הווסת פעיל?]]))</f>
        <v/>
      </c>
      <c r="AA706" s="1" t="str">
        <f>IF(AND(שבוע_בדילוג[[#This Row],[כמה מחזורים עד עקירה]]&lt;&gt;"",Z707=""),שבוע_בדילוג[[#This Row],[כמה מחזורים עד עקירה]],"")</f>
        <v/>
      </c>
      <c r="AB706" s="1" t="str">
        <f>IF(AND(שבוע_בדילוג[[#This Row],[הווסת פעיל?]]=1,שבוע_בדילוג[[#This Row],[וסת קבוע אחרון]]&lt;&gt;X705),שבוע_בדילוג[[#This Row],[וסת קבוע אחרון]],"")</f>
        <v/>
      </c>
      <c r="AC706" s="1" t="str">
        <f>IF(AND(שבוע_בדילוג[[#This Row],[הווסת פעיל?]]=1,Y705=0,שבוע_בדילוג[[#This Row],[וסת קבוע אחרון]]=X705),שבוע_בדילוג[[#This Row],[וסת קבוע אחרון]],"")</f>
        <v/>
      </c>
      <c r="AD706" s="1" t="str">
        <f>IF(AND(שבוע_בדילוג[[#This Row],[הווסת פעיל?]]=1,Y705=0,שבוע_בדילוג[[#This Row],[וסת קבוע אחרון]]&lt;&gt;X705),1,"")</f>
        <v/>
      </c>
      <c r="AE706" s="1" t="str">
        <f>IF(AND(שבוע_בדילוג[[#This Row],[הווסת פעיל?]]&lt;&gt;"",B707=1),שבוע_בדילוג[[#This Row],[CycleNumber]],"")</f>
        <v/>
      </c>
      <c r="AF706" s="1" t="str">
        <f>IF(AND(שבוע_בדילוג[[#This Row],[הווסת פעיל?]]&lt;&gt;"",Y705=""),שבוע_בדילוג[[#This Row],[CycleNumber]],"")</f>
        <v/>
      </c>
      <c r="AG706" s="1" t="str">
        <f>IF(B707=1,"",IF(שבוע_בדילוג[[#This Row],[הווסת פעיל?]]=1,IF(שבוע_בדילוג[[#This Row],[וסת קבוע אחרון]]=F707,1,0),""))</f>
        <v/>
      </c>
      <c r="AH706" s="1" t="str">
        <f>IF(B707=1,"",IF(שבוע_בדילוג[[#This Row],[הווסת פעיל?]]=1,IF(OR(שבוע_בדילוג[[#This Row],[וסת קבוע אחרון]]=F707,F707=שבוע_בדילוג[[#This Row],[LengthofCycle]]),1,0),""))</f>
        <v/>
      </c>
      <c r="AI706" s="1" t="str">
        <f>IF(B707=1,"",IF(שבוע_בדילוג[[#This Row],[הווסת פעיל?]]=1,IF(OR(שבוע_בדילוג[[#This Row],[וסת קבוע אחרון]]=F707,F707=שבוע_בדילוג[[#This Row],[LengthofCycle]],AND(שבוע_בדילוג[[#This Row],[LengthofCycle]]&lt;&gt;שבוע_בדילוג[[#This Row],[וסת קבוע אחרון]],OR(F707=28,F707=29))),1,0),""))</f>
        <v/>
      </c>
      <c r="AJ706" s="1" t="str">
        <f>IF(AND(שבוע_בדילוג[[#This Row],[הווסת פעיל?]]=1,B707=1),1,"")</f>
        <v/>
      </c>
      <c r="AK706" s="4">
        <f>IF(AND(שבוע_בדילוג[[#This Row],[הווסת פעיל?]]&lt;&gt;1,B707&lt;&gt;1,B707&lt;&gt;""),IF(שבוע_בדילוג[[#This Row],[LengthofCycle]]=F707,1,0),"")</f>
        <v>0</v>
      </c>
      <c r="AL706" s="4">
        <f>IF(AND(שבוע_בדילוג[[#This Row],[הווסת פעיל?]]&lt;&gt;1,B707&lt;&gt;1,B707&lt;&gt;""),IF(OR(שבוע_בדילוג[[#This Row],[LengthofCycle]]=F707,F707=29),1,0),"")</f>
        <v>0</v>
      </c>
      <c r="AM706" s="4">
        <f>IF(AND(שבוע_בדילוג[[#This Row],[הווסת פעיל?]]&lt;&gt;1,B707&lt;&gt;1,B707&lt;&gt;""),IF(OR(שבוע_בדילוג[[#This Row],[LengthofCycle]]=F707,F707=29,F707=28),1,0),"")</f>
        <v>0</v>
      </c>
    </row>
    <row r="707" spans="1:39" x14ac:dyDescent="0.25">
      <c r="A707" s="1" t="s">
        <v>115</v>
      </c>
      <c r="B707" s="1">
        <v>13</v>
      </c>
      <c r="C707" s="1">
        <v>1</v>
      </c>
      <c r="D707" s="1">
        <v>0</v>
      </c>
      <c r="E707" s="1">
        <v>0</v>
      </c>
      <c r="F707" s="1">
        <v>26</v>
      </c>
      <c r="H707" s="1">
        <f>שבוע_בדילוג[[#This Row],[LengthofCycle]]+1</f>
        <v>27</v>
      </c>
      <c r="I707" s="1" t="str">
        <f>IF(IFERROR(LOOKUP(שבוע_בדילוג[[#This Row],[ClientID]],קביעויות[השבוע בדילוג]),FALSE)=שבוע_בדילוג[[#This Row],[ClientID]],1,"")</f>
        <v/>
      </c>
      <c r="J707" s="1" t="str">
        <f>IF(AND(שבוע_בדילוג[[#This Row],[CycleNumber]]&gt;1,OR(B708="",שבוע_בדילוג[[#This Row],[CycleNumber]]&gt;B706)),IF(OR(AND(שבוע_בדילוג[[#This Row],[LengthofCycle]]=29,F706=29),AND(שבוע_בדילוג[[#This Row],[LengthofCycle]]=36,F706=36)),1,""),"")</f>
        <v/>
      </c>
      <c r="K707" s="1" t="str">
        <f>IF(AND(שבוע_בדילוג[[#This Row],[וסת השבוע]]=1,J706=1,שבוע_בדילוג[[#This Row],[CycleNumber]]&gt;B706),1,"")</f>
        <v/>
      </c>
      <c r="L707" s="1" t="str">
        <f>IF(שבוע_בדילוג[[#This Row],[CycleNumber]]=1,"",IF(שבוע_בדילוג[[#This Row],[וסת השבוע]]=1,0,IF(L706="","",IF(L706=0,IF(שבוע_בדילוג[[#This Row],[LengthofCycle]]=29,0,1),IF(L706=1,IF(שבוע_בדילוג[[#This Row],[LengthofCycle]]+F706=29*2,0,2),IF(L706=2,IF(שבוע_בדילוג[[#This Row],[LengthofCycle]]+F706+F705=29*3,0,3),""))))))</f>
        <v/>
      </c>
      <c r="M707" s="1" t="str">
        <f>IF(שבוע_בדילוג[[#This Row],[וסת השבוע]]=1,IF(שבוע_בדילוג[[#This Row],[וסת השבוע וההפלגה ביחד]]=1,M706+1,0),IF(AND(שבוע_בדילוג[[#This Row],[CycleNumber]]&gt;B706,שבוע_בדילוג[[#This Row],[CycleNumber]]&gt;1),IF(שבוע_בדילוג[[#This Row],[וסת השבוע פעיל?]]&lt;&gt;"",M706+1,""),""))</f>
        <v/>
      </c>
      <c r="N707" s="1" t="str">
        <f>IF(שבוע_בדילוג[[#This Row],[וסת השבוע פעיל?2]]="","",IF(AND(שבוע_בדילוג[[#This Row],[וסת השבוע פעיל?]]&lt;&gt;"",שבוע_בדילוג[[#This Row],[CycleNumber]]&lt;B708,B708&lt;&gt;"",שבוע_בדילוג[[#This Row],[וסת השבוע פעיל?]]&lt;3),IF(L708=0,IF(AND(שבוע_בדילוג[[#This Row],[וסת השבוע פעיל?]]&gt;0,J708=1),0,1),0),""))</f>
        <v/>
      </c>
      <c r="O707" s="1" t="str">
        <f t="shared" si="64"/>
        <v/>
      </c>
      <c r="P707" s="1" t="str">
        <f>IF(AND(שבוע_בדילוג[[#This Row],[חיזוי - שבוע]]=1,K708=1),1,"")</f>
        <v/>
      </c>
      <c r="Q707" s="1" t="str">
        <f>IF(AND(שבוע_בדילוג[[#This Row],[וסת השבוע פעיל?]]&lt;3,OR(שבוע_בדילוג[[#This Row],[CycleNumber]]&gt;B708,B708="")),1,"")</f>
        <v/>
      </c>
      <c r="R707" s="1" t="str">
        <f>IF(AND(שבוע_בדילוג[[#This Row],[חיזוי - שבוע]]&lt;&gt;"",שבוע_בדילוג[[#This Row],[וסת השבוע פעיל?2]]=""),1,"")</f>
        <v/>
      </c>
      <c r="S707" s="1" t="str">
        <f>IF(שבוע_בדילוג[[#This Row],[האישה קבעה וסת שבוע בדילוג?]]=1,IF(שבוע_בדילוג[[#This Row],[וסת השבוע פעיל?]]&lt;3,1,0),"")</f>
        <v/>
      </c>
      <c r="T7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7" s="1">
        <f t="shared" si="65"/>
        <v>0</v>
      </c>
      <c r="V707" s="1">
        <f t="shared" si="66"/>
        <v>0</v>
      </c>
      <c r="W707" s="1">
        <f t="shared" si="67"/>
        <v>0</v>
      </c>
      <c r="X707" s="1" t="str">
        <f>IF(שבוע_בדילוג[[#This Row],[3 הפלגות זהות]]="","",IF(שבוע_בדילוג[[#This Row],[3 הפלגות זהות]]=1,שבוע_בדילוג[[#This Row],[LengthofCycle]],X706))</f>
        <v/>
      </c>
      <c r="Z707" s="1" t="str">
        <f>IF(OR(שבוע_בדילוג[[#This Row],[הווסת פעיל?]]=0,שבוע_בדילוג[[#This Row],[הווסת פעיל?]]=""),"",SUM(Z706,שבוע_בדילוג[[#This Row],[הווסת פעיל?]]))</f>
        <v/>
      </c>
      <c r="AA707" s="1" t="str">
        <f>IF(AND(שבוע_בדילוג[[#This Row],[כמה מחזורים עד עקירה]]&lt;&gt;"",Z708=""),שבוע_בדילוג[[#This Row],[כמה מחזורים עד עקירה]],"")</f>
        <v/>
      </c>
      <c r="AB707" s="1" t="str">
        <f>IF(AND(שבוע_בדילוג[[#This Row],[הווסת פעיל?]]=1,שבוע_בדילוג[[#This Row],[וסת קבוע אחרון]]&lt;&gt;X706),שבוע_בדילוג[[#This Row],[וסת קבוע אחרון]],"")</f>
        <v/>
      </c>
      <c r="AC707" s="1" t="str">
        <f>IF(AND(שבוע_בדילוג[[#This Row],[הווסת פעיל?]]=1,Y706=0,שבוע_בדילוג[[#This Row],[וסת קבוע אחרון]]=X706),שבוע_בדילוג[[#This Row],[וסת קבוע אחרון]],"")</f>
        <v/>
      </c>
      <c r="AD707" s="1" t="str">
        <f>IF(AND(שבוע_בדילוג[[#This Row],[הווסת פעיל?]]=1,Y706=0,שבוע_בדילוג[[#This Row],[וסת קבוע אחרון]]&lt;&gt;X706),1,"")</f>
        <v/>
      </c>
      <c r="AE707" s="1" t="str">
        <f>IF(AND(שבוע_בדילוג[[#This Row],[הווסת פעיל?]]&lt;&gt;"",B708=1),שבוע_בדילוג[[#This Row],[CycleNumber]],"")</f>
        <v/>
      </c>
      <c r="AF707" s="1" t="str">
        <f>IF(AND(שבוע_בדילוג[[#This Row],[הווסת פעיל?]]&lt;&gt;"",Y706=""),שבוע_בדילוג[[#This Row],[CycleNumber]],"")</f>
        <v/>
      </c>
      <c r="AG707" s="1" t="str">
        <f>IF(B708=1,"",IF(שבוע_בדילוג[[#This Row],[הווסת פעיל?]]=1,IF(שבוע_בדילוג[[#This Row],[וסת קבוע אחרון]]=F708,1,0),""))</f>
        <v/>
      </c>
      <c r="AH707" s="1" t="str">
        <f>IF(B708=1,"",IF(שבוע_בדילוג[[#This Row],[הווסת פעיל?]]=1,IF(OR(שבוע_בדילוג[[#This Row],[וסת קבוע אחרון]]=F708,F708=שבוע_בדילוג[[#This Row],[LengthofCycle]]),1,0),""))</f>
        <v/>
      </c>
      <c r="AI707" s="1" t="str">
        <f>IF(B708=1,"",IF(שבוע_בדילוג[[#This Row],[הווסת פעיל?]]=1,IF(OR(שבוע_בדילוג[[#This Row],[וסת קבוע אחרון]]=F708,F708=שבוע_בדילוג[[#This Row],[LengthofCycle]],AND(שבוע_בדילוג[[#This Row],[LengthofCycle]]&lt;&gt;שבוע_בדילוג[[#This Row],[וסת קבוע אחרון]],OR(F708=28,F708=29))),1,0),""))</f>
        <v/>
      </c>
      <c r="AJ707" s="1" t="str">
        <f>IF(AND(שבוע_בדילוג[[#This Row],[הווסת פעיל?]]=1,B708=1),1,"")</f>
        <v/>
      </c>
      <c r="AK707" s="4" t="str">
        <f>IF(AND(שבוע_בדילוג[[#This Row],[הווסת פעיל?]]&lt;&gt;1,B708&lt;&gt;1,B708&lt;&gt;""),IF(שבוע_בדילוג[[#This Row],[LengthofCycle]]=F708,1,0),"")</f>
        <v/>
      </c>
      <c r="AL707" s="4" t="str">
        <f>IF(AND(שבוע_בדילוג[[#This Row],[הווסת פעיל?]]&lt;&gt;1,B708&lt;&gt;1,B708&lt;&gt;""),IF(OR(שבוע_בדילוג[[#This Row],[LengthofCycle]]=F708,F708=29),1,0),"")</f>
        <v/>
      </c>
      <c r="AM707" s="4" t="str">
        <f>IF(AND(שבוע_בדילוג[[#This Row],[הווסת פעיל?]]&lt;&gt;1,B708&lt;&gt;1,B708&lt;&gt;""),IF(OR(שבוע_בדילוג[[#This Row],[LengthofCycle]]=F708,F708=29,F708=28),1,0),"")</f>
        <v/>
      </c>
    </row>
    <row r="708" spans="1:39" x14ac:dyDescent="0.25">
      <c r="A708" s="1" t="s">
        <v>116</v>
      </c>
      <c r="B708" s="1">
        <v>1</v>
      </c>
      <c r="C708" s="1">
        <v>0</v>
      </c>
      <c r="D708" s="1">
        <v>1</v>
      </c>
      <c r="E708" s="1">
        <v>0</v>
      </c>
      <c r="F708" s="1">
        <v>34</v>
      </c>
      <c r="H708" s="1">
        <f>שבוע_בדילוג[[#This Row],[LengthofCycle]]+1</f>
        <v>35</v>
      </c>
      <c r="I708" s="1" t="str">
        <f>IF(IFERROR(LOOKUP(שבוע_בדילוג[[#This Row],[ClientID]],קביעויות[השבוע בדילוג]),FALSE)=שבוע_בדילוג[[#This Row],[ClientID]],1,"")</f>
        <v/>
      </c>
      <c r="J708" s="1" t="str">
        <f>IF(AND(שבוע_בדילוג[[#This Row],[CycleNumber]]&gt;1,OR(B709="",שבוע_בדילוג[[#This Row],[CycleNumber]]&gt;B707)),IF(OR(AND(שבוע_בדילוג[[#This Row],[LengthofCycle]]=29,F707=29),AND(שבוע_בדילוג[[#This Row],[LengthofCycle]]=36,F707=36)),1,""),"")</f>
        <v/>
      </c>
      <c r="K708" s="1" t="str">
        <f>IF(AND(שבוע_בדילוג[[#This Row],[וסת השבוע]]=1,J707=1,שבוע_בדילוג[[#This Row],[CycleNumber]]&gt;B707),1,"")</f>
        <v/>
      </c>
      <c r="L708" s="1" t="str">
        <f>IF(שבוע_בדילוג[[#This Row],[CycleNumber]]=1,"",IF(שבוע_בדילוג[[#This Row],[וסת השבוע]]=1,0,IF(L707="","",IF(L707=0,IF(שבוע_בדילוג[[#This Row],[LengthofCycle]]=29,0,1),IF(L707=1,IF(שבוע_בדילוג[[#This Row],[LengthofCycle]]+F707=29*2,0,2),IF(L707=2,IF(שבוע_בדילוג[[#This Row],[LengthofCycle]]+F707+F706=29*3,0,3),""))))))</f>
        <v/>
      </c>
      <c r="M708" s="1" t="str">
        <f>IF(שבוע_בדילוג[[#This Row],[וסת השבוע]]=1,IF(שבוע_בדילוג[[#This Row],[וסת השבוע וההפלגה ביחד]]=1,M707+1,0),IF(AND(שבוע_בדילוג[[#This Row],[CycleNumber]]&gt;B707,שבוע_בדילוג[[#This Row],[CycleNumber]]&gt;1),IF(שבוע_בדילוג[[#This Row],[וסת השבוע פעיל?]]&lt;&gt;"",M707+1,""),""))</f>
        <v/>
      </c>
      <c r="N708" s="1" t="str">
        <f>IF(שבוע_בדילוג[[#This Row],[וסת השבוע פעיל?2]]="","",IF(AND(שבוע_בדילוג[[#This Row],[וסת השבוע פעיל?]]&lt;&gt;"",שבוע_בדילוג[[#This Row],[CycleNumber]]&lt;B709,B709&lt;&gt;"",שבוע_בדילוג[[#This Row],[וסת השבוע פעיל?]]&lt;3),IF(L709=0,IF(AND(שבוע_בדילוג[[#This Row],[וסת השבוע פעיל?]]&gt;0,J709=1),0,1),0),""))</f>
        <v/>
      </c>
      <c r="O708" s="1" t="str">
        <f t="shared" si="64"/>
        <v/>
      </c>
      <c r="P708" s="1" t="str">
        <f>IF(AND(שבוע_בדילוג[[#This Row],[חיזוי - שבוע]]=1,K709=1),1,"")</f>
        <v/>
      </c>
      <c r="Q708" s="1" t="str">
        <f>IF(AND(שבוע_בדילוג[[#This Row],[וסת השבוע פעיל?]]&lt;3,OR(שבוע_בדילוג[[#This Row],[CycleNumber]]&gt;B709,B709="")),1,"")</f>
        <v/>
      </c>
      <c r="R708" s="1" t="str">
        <f>IF(AND(שבוע_בדילוג[[#This Row],[חיזוי - שבוע]]&lt;&gt;"",שבוע_בדילוג[[#This Row],[וסת השבוע פעיל?2]]=""),1,"")</f>
        <v/>
      </c>
      <c r="S708" s="1" t="str">
        <f>IF(שבוע_בדילוג[[#This Row],[האישה קבעה וסת שבוע בדילוג?]]=1,IF(שבוע_בדילוג[[#This Row],[וסת השבוע פעיל?]]&lt;3,1,0),"")</f>
        <v/>
      </c>
      <c r="T7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8" s="1" t="str">
        <f t="shared" si="65"/>
        <v/>
      </c>
      <c r="V708" s="1" t="str">
        <f t="shared" si="66"/>
        <v/>
      </c>
      <c r="W708" s="1" t="str">
        <f t="shared" si="67"/>
        <v/>
      </c>
      <c r="X708" s="1" t="str">
        <f>IF(שבוע_בדילוג[[#This Row],[3 הפלגות זהות]]="","",IF(שבוע_בדילוג[[#This Row],[3 הפלגות זהות]]=1,שבוע_בדילוג[[#This Row],[LengthofCycle]],X707))</f>
        <v/>
      </c>
      <c r="Z708" s="1" t="str">
        <f>IF(OR(שבוע_בדילוג[[#This Row],[הווסת פעיל?]]=0,שבוע_בדילוג[[#This Row],[הווסת פעיל?]]=""),"",SUM(Z707,שבוע_בדילוג[[#This Row],[הווסת פעיל?]]))</f>
        <v/>
      </c>
      <c r="AA708" s="1" t="str">
        <f>IF(AND(שבוע_בדילוג[[#This Row],[כמה מחזורים עד עקירה]]&lt;&gt;"",Z709=""),שבוע_בדילוג[[#This Row],[כמה מחזורים עד עקירה]],"")</f>
        <v/>
      </c>
      <c r="AB708" s="1" t="str">
        <f>IF(AND(שבוע_בדילוג[[#This Row],[הווסת פעיל?]]=1,שבוע_בדילוג[[#This Row],[וסת קבוע אחרון]]&lt;&gt;X707),שבוע_בדילוג[[#This Row],[וסת קבוע אחרון]],"")</f>
        <v/>
      </c>
      <c r="AC708" s="1" t="str">
        <f>IF(AND(שבוע_בדילוג[[#This Row],[הווסת פעיל?]]=1,Y707=0,שבוע_בדילוג[[#This Row],[וסת קבוע אחרון]]=X707),שבוע_בדילוג[[#This Row],[וסת קבוע אחרון]],"")</f>
        <v/>
      </c>
      <c r="AD708" s="1" t="str">
        <f>IF(AND(שבוע_בדילוג[[#This Row],[הווסת פעיל?]]=1,Y707=0,שבוע_בדילוג[[#This Row],[וסת קבוע אחרון]]&lt;&gt;X707),1,"")</f>
        <v/>
      </c>
      <c r="AE708" s="1" t="str">
        <f>IF(AND(שבוע_בדילוג[[#This Row],[הווסת פעיל?]]&lt;&gt;"",B709=1),שבוע_בדילוג[[#This Row],[CycleNumber]],"")</f>
        <v/>
      </c>
      <c r="AF708" s="1" t="str">
        <f>IF(AND(שבוע_בדילוג[[#This Row],[הווסת פעיל?]]&lt;&gt;"",Y707=""),שבוע_בדילוג[[#This Row],[CycleNumber]],"")</f>
        <v/>
      </c>
      <c r="AG708" s="1" t="str">
        <f>IF(B709=1,"",IF(שבוע_בדילוג[[#This Row],[הווסת פעיל?]]=1,IF(שבוע_בדילוג[[#This Row],[וסת קבוע אחרון]]=F709,1,0),""))</f>
        <v/>
      </c>
      <c r="AH708" s="1" t="str">
        <f>IF(B709=1,"",IF(שבוע_בדילוג[[#This Row],[הווסת פעיל?]]=1,IF(OR(שבוע_בדילוג[[#This Row],[וסת קבוע אחרון]]=F709,F709=שבוע_בדילוג[[#This Row],[LengthofCycle]]),1,0),""))</f>
        <v/>
      </c>
      <c r="AI708" s="1" t="str">
        <f>IF(B709=1,"",IF(שבוע_בדילוג[[#This Row],[הווסת פעיל?]]=1,IF(OR(שבוע_בדילוג[[#This Row],[וסת קבוע אחרון]]=F709,F709=שבוע_בדילוג[[#This Row],[LengthofCycle]],AND(שבוע_בדילוג[[#This Row],[LengthofCycle]]&lt;&gt;שבוע_בדילוג[[#This Row],[וסת קבוע אחרון]],OR(F709=28,F709=29))),1,0),""))</f>
        <v/>
      </c>
      <c r="AJ708" s="1" t="str">
        <f>IF(AND(שבוע_בדילוג[[#This Row],[הווסת פעיל?]]=1,B709=1),1,"")</f>
        <v/>
      </c>
      <c r="AK708" s="4">
        <f>IF(AND(שבוע_בדילוג[[#This Row],[הווסת פעיל?]]&lt;&gt;1,B709&lt;&gt;1,B709&lt;&gt;""),IF(שבוע_בדילוג[[#This Row],[LengthofCycle]]=F709,1,0),"")</f>
        <v>0</v>
      </c>
      <c r="AL708" s="4">
        <f>IF(AND(שבוע_בדילוג[[#This Row],[הווסת פעיל?]]&lt;&gt;1,B709&lt;&gt;1,B709&lt;&gt;""),IF(OR(שבוע_בדילוג[[#This Row],[LengthofCycle]]=F709,F709=29),1,0),"")</f>
        <v>0</v>
      </c>
      <c r="AM708" s="4">
        <f>IF(AND(שבוע_בדילוג[[#This Row],[הווסת פעיל?]]&lt;&gt;1,B709&lt;&gt;1,B709&lt;&gt;""),IF(OR(שבוע_בדילוג[[#This Row],[LengthofCycle]]=F709,F709=29,F709=28),1,0),"")</f>
        <v>0</v>
      </c>
    </row>
    <row r="709" spans="1:39" x14ac:dyDescent="0.25">
      <c r="A709" s="1" t="s">
        <v>116</v>
      </c>
      <c r="B709" s="1">
        <v>2</v>
      </c>
      <c r="C709" s="1">
        <v>0</v>
      </c>
      <c r="D709" s="1">
        <v>0</v>
      </c>
      <c r="E709" s="1">
        <v>0</v>
      </c>
      <c r="F709" s="1">
        <v>30</v>
      </c>
      <c r="H709" s="1">
        <f>שבוע_בדילוג[[#This Row],[LengthofCycle]]+1</f>
        <v>31</v>
      </c>
      <c r="I709" s="1" t="str">
        <f>IF(IFERROR(LOOKUP(שבוע_בדילוג[[#This Row],[ClientID]],קביעויות[השבוע בדילוג]),FALSE)=שבוע_בדילוג[[#This Row],[ClientID]],1,"")</f>
        <v/>
      </c>
      <c r="J709" s="1" t="str">
        <f>IF(AND(שבוע_בדילוג[[#This Row],[CycleNumber]]&gt;1,OR(B710="",שבוע_בדילוג[[#This Row],[CycleNumber]]&gt;B708)),IF(OR(AND(שבוע_בדילוג[[#This Row],[LengthofCycle]]=29,F708=29),AND(שבוע_בדילוג[[#This Row],[LengthofCycle]]=36,F708=36)),1,""),"")</f>
        <v/>
      </c>
      <c r="K709" s="1" t="str">
        <f>IF(AND(שבוע_בדילוג[[#This Row],[וסת השבוע]]=1,J708=1,שבוע_בדילוג[[#This Row],[CycleNumber]]&gt;B708),1,"")</f>
        <v/>
      </c>
      <c r="L709" s="1" t="str">
        <f>IF(שבוע_בדילוג[[#This Row],[CycleNumber]]=1,"",IF(שבוע_בדילוג[[#This Row],[וסת השבוע]]=1,0,IF(L708="","",IF(L708=0,IF(שבוע_בדילוג[[#This Row],[LengthofCycle]]=29,0,1),IF(L708=1,IF(שבוע_בדילוג[[#This Row],[LengthofCycle]]+F708=29*2,0,2),IF(L708=2,IF(שבוע_בדילוג[[#This Row],[LengthofCycle]]+F708+F707=29*3,0,3),""))))))</f>
        <v/>
      </c>
      <c r="M709" s="1" t="str">
        <f>IF(שבוע_בדילוג[[#This Row],[וסת השבוע]]=1,IF(שבוע_בדילוג[[#This Row],[וסת השבוע וההפלגה ביחד]]=1,M708+1,0),IF(AND(שבוע_בדילוג[[#This Row],[CycleNumber]]&gt;B708,שבוע_בדילוג[[#This Row],[CycleNumber]]&gt;1),IF(שבוע_בדילוג[[#This Row],[וסת השבוע פעיל?]]&lt;&gt;"",M708+1,""),""))</f>
        <v/>
      </c>
      <c r="N709" s="1" t="str">
        <f>IF(שבוע_בדילוג[[#This Row],[וסת השבוע פעיל?2]]="","",IF(AND(שבוע_בדילוג[[#This Row],[וסת השבוע פעיל?]]&lt;&gt;"",שבוע_בדילוג[[#This Row],[CycleNumber]]&lt;B710,B710&lt;&gt;"",שבוע_בדילוג[[#This Row],[וסת השבוע פעיל?]]&lt;3),IF(L710=0,IF(AND(שבוע_בדילוג[[#This Row],[וסת השבוע פעיל?]]&gt;0,J710=1),0,1),0),""))</f>
        <v/>
      </c>
      <c r="O709" s="1" t="str">
        <f t="shared" si="64"/>
        <v/>
      </c>
      <c r="P709" s="1" t="str">
        <f>IF(AND(שבוע_בדילוג[[#This Row],[חיזוי - שבוע]]=1,K710=1),1,"")</f>
        <v/>
      </c>
      <c r="Q709" s="1" t="str">
        <f>IF(AND(שבוע_בדילוג[[#This Row],[וסת השבוע פעיל?]]&lt;3,OR(שבוע_בדילוג[[#This Row],[CycleNumber]]&gt;B710,B710="")),1,"")</f>
        <v/>
      </c>
      <c r="R709" s="1" t="str">
        <f>IF(AND(שבוע_בדילוג[[#This Row],[חיזוי - שבוע]]&lt;&gt;"",שבוע_בדילוג[[#This Row],[וסת השבוע פעיל?2]]=""),1,"")</f>
        <v/>
      </c>
      <c r="S709" s="1" t="str">
        <f>IF(שבוע_בדילוג[[#This Row],[האישה קבעה וסת שבוע בדילוג?]]=1,IF(שבוע_בדילוג[[#This Row],[וסת השבוע פעיל?]]&lt;3,1,0),"")</f>
        <v/>
      </c>
      <c r="T7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09" s="1" t="str">
        <f t="shared" si="65"/>
        <v/>
      </c>
      <c r="V709" s="1" t="str">
        <f t="shared" si="66"/>
        <v/>
      </c>
      <c r="W709" s="1" t="str">
        <f t="shared" si="67"/>
        <v/>
      </c>
      <c r="X709" s="1" t="str">
        <f>IF(שבוע_בדילוג[[#This Row],[3 הפלגות זהות]]="","",IF(שבוע_בדילוג[[#This Row],[3 הפלגות זהות]]=1,שבוע_בדילוג[[#This Row],[LengthofCycle]],X708))</f>
        <v/>
      </c>
      <c r="Z709" s="1" t="str">
        <f>IF(OR(שבוע_בדילוג[[#This Row],[הווסת פעיל?]]=0,שבוע_בדילוג[[#This Row],[הווסת פעיל?]]=""),"",SUM(Z708,שבוע_בדילוג[[#This Row],[הווסת פעיל?]]))</f>
        <v/>
      </c>
      <c r="AA709" s="1" t="str">
        <f>IF(AND(שבוע_בדילוג[[#This Row],[כמה מחזורים עד עקירה]]&lt;&gt;"",Z710=""),שבוע_בדילוג[[#This Row],[כמה מחזורים עד עקירה]],"")</f>
        <v/>
      </c>
      <c r="AB709" s="1" t="str">
        <f>IF(AND(שבוע_בדילוג[[#This Row],[הווסת פעיל?]]=1,שבוע_בדילוג[[#This Row],[וסת קבוע אחרון]]&lt;&gt;X708),שבוע_בדילוג[[#This Row],[וסת קבוע אחרון]],"")</f>
        <v/>
      </c>
      <c r="AC709" s="1" t="str">
        <f>IF(AND(שבוע_בדילוג[[#This Row],[הווסת פעיל?]]=1,Y708=0,שבוע_בדילוג[[#This Row],[וסת קבוע אחרון]]=X708),שבוע_בדילוג[[#This Row],[וסת קבוע אחרון]],"")</f>
        <v/>
      </c>
      <c r="AD709" s="1" t="str">
        <f>IF(AND(שבוע_בדילוג[[#This Row],[הווסת פעיל?]]=1,Y708=0,שבוע_בדילוג[[#This Row],[וסת קבוע אחרון]]&lt;&gt;X708),1,"")</f>
        <v/>
      </c>
      <c r="AE709" s="1" t="str">
        <f>IF(AND(שבוע_בדילוג[[#This Row],[הווסת פעיל?]]&lt;&gt;"",B710=1),שבוע_בדילוג[[#This Row],[CycleNumber]],"")</f>
        <v/>
      </c>
      <c r="AF709" s="1" t="str">
        <f>IF(AND(שבוע_בדילוג[[#This Row],[הווסת פעיל?]]&lt;&gt;"",Y708=""),שבוע_בדילוג[[#This Row],[CycleNumber]],"")</f>
        <v/>
      </c>
      <c r="AG709" s="1" t="str">
        <f>IF(B710=1,"",IF(שבוע_בדילוג[[#This Row],[הווסת פעיל?]]=1,IF(שבוע_בדילוג[[#This Row],[וסת קבוע אחרון]]=F710,1,0),""))</f>
        <v/>
      </c>
      <c r="AH709" s="1" t="str">
        <f>IF(B710=1,"",IF(שבוע_בדילוג[[#This Row],[הווסת פעיל?]]=1,IF(OR(שבוע_בדילוג[[#This Row],[וסת קבוע אחרון]]=F710,F710=שבוע_בדילוג[[#This Row],[LengthofCycle]]),1,0),""))</f>
        <v/>
      </c>
      <c r="AI709" s="1" t="str">
        <f>IF(B710=1,"",IF(שבוע_בדילוג[[#This Row],[הווסת פעיל?]]=1,IF(OR(שבוע_בדילוג[[#This Row],[וסת קבוע אחרון]]=F710,F710=שבוע_בדילוג[[#This Row],[LengthofCycle]],AND(שבוע_בדילוג[[#This Row],[LengthofCycle]]&lt;&gt;שבוע_בדילוג[[#This Row],[וסת קבוע אחרון]],OR(F710=28,F710=29))),1,0),""))</f>
        <v/>
      </c>
      <c r="AJ709" s="1" t="str">
        <f>IF(AND(שבוע_בדילוג[[#This Row],[הווסת פעיל?]]=1,B710=1),1,"")</f>
        <v/>
      </c>
      <c r="AK709" s="4">
        <f>IF(AND(שבוע_בדילוג[[#This Row],[הווסת פעיל?]]&lt;&gt;1,B710&lt;&gt;1,B710&lt;&gt;""),IF(שבוע_בדילוג[[#This Row],[LengthofCycle]]=F710,1,0),"")</f>
        <v>0</v>
      </c>
      <c r="AL709" s="4">
        <f>IF(AND(שבוע_בדילוג[[#This Row],[הווסת פעיל?]]&lt;&gt;1,B710&lt;&gt;1,B710&lt;&gt;""),IF(OR(שבוע_בדילוג[[#This Row],[LengthofCycle]]=F710,F710=29),1,0),"")</f>
        <v>0</v>
      </c>
      <c r="AM709" s="4">
        <f>IF(AND(שבוע_בדילוג[[#This Row],[הווסת פעיל?]]&lt;&gt;1,B710&lt;&gt;1,B710&lt;&gt;""),IF(OR(שבוע_בדילוג[[#This Row],[LengthofCycle]]=F710,F710=29,F710=28),1,0),"")</f>
        <v>1</v>
      </c>
    </row>
    <row r="710" spans="1:39" x14ac:dyDescent="0.25">
      <c r="A710" s="1" t="s">
        <v>116</v>
      </c>
      <c r="B710" s="1">
        <v>3</v>
      </c>
      <c r="C710" s="1">
        <v>0</v>
      </c>
      <c r="D710" s="1">
        <v>1</v>
      </c>
      <c r="E710" s="1">
        <v>0</v>
      </c>
      <c r="F710" s="1">
        <v>28</v>
      </c>
      <c r="H710" s="1">
        <f>שבוע_בדילוג[[#This Row],[LengthofCycle]]+1</f>
        <v>29</v>
      </c>
      <c r="I710" s="1" t="str">
        <f>IF(IFERROR(LOOKUP(שבוע_בדילוג[[#This Row],[ClientID]],קביעויות[השבוע בדילוג]),FALSE)=שבוע_בדילוג[[#This Row],[ClientID]],1,"")</f>
        <v/>
      </c>
      <c r="J710" s="1" t="str">
        <f>IF(AND(שבוע_בדילוג[[#This Row],[CycleNumber]]&gt;1,OR(B711="",שבוע_בדילוג[[#This Row],[CycleNumber]]&gt;B709)),IF(OR(AND(שבוע_בדילוג[[#This Row],[LengthofCycle]]=29,F709=29),AND(שבוע_בדילוג[[#This Row],[LengthofCycle]]=36,F709=36)),1,""),"")</f>
        <v/>
      </c>
      <c r="K710" s="1" t="str">
        <f>IF(AND(שבוע_בדילוג[[#This Row],[וסת השבוע]]=1,J709=1,שבוע_בדילוג[[#This Row],[CycleNumber]]&gt;B709),1,"")</f>
        <v/>
      </c>
      <c r="L710" s="1" t="str">
        <f>IF(שבוע_בדילוג[[#This Row],[CycleNumber]]=1,"",IF(שבוע_בדילוג[[#This Row],[וסת השבוע]]=1,0,IF(L709="","",IF(L709=0,IF(שבוע_בדילוג[[#This Row],[LengthofCycle]]=29,0,1),IF(L709=1,IF(שבוע_בדילוג[[#This Row],[LengthofCycle]]+F709=29*2,0,2),IF(L709=2,IF(שבוע_בדילוג[[#This Row],[LengthofCycle]]+F709+F708=29*3,0,3),""))))))</f>
        <v/>
      </c>
      <c r="M710" s="1" t="str">
        <f>IF(שבוע_בדילוג[[#This Row],[וסת השבוע]]=1,IF(שבוע_בדילוג[[#This Row],[וסת השבוע וההפלגה ביחד]]=1,M709+1,0),IF(AND(שבוע_בדילוג[[#This Row],[CycleNumber]]&gt;B709,שבוע_בדילוג[[#This Row],[CycleNumber]]&gt;1),IF(שבוע_בדילוג[[#This Row],[וסת השבוע פעיל?]]&lt;&gt;"",M709+1,""),""))</f>
        <v/>
      </c>
      <c r="N710" s="1" t="str">
        <f>IF(שבוע_בדילוג[[#This Row],[וסת השבוע פעיל?2]]="","",IF(AND(שבוע_בדילוג[[#This Row],[וסת השבוע פעיל?]]&lt;&gt;"",שבוע_בדילוג[[#This Row],[CycleNumber]]&lt;B711,B711&lt;&gt;"",שבוע_בדילוג[[#This Row],[וסת השבוע פעיל?]]&lt;3),IF(L711=0,IF(AND(שבוע_בדילוג[[#This Row],[וסת השבוע פעיל?]]&gt;0,J711=1),0,1),0),""))</f>
        <v/>
      </c>
      <c r="O710" s="1" t="str">
        <f t="shared" si="64"/>
        <v/>
      </c>
      <c r="P710" s="1" t="str">
        <f>IF(AND(שבוע_בדילוג[[#This Row],[חיזוי - שבוע]]=1,K711=1),1,"")</f>
        <v/>
      </c>
      <c r="Q710" s="1" t="str">
        <f>IF(AND(שבוע_בדילוג[[#This Row],[וסת השבוע פעיל?]]&lt;3,OR(שבוע_בדילוג[[#This Row],[CycleNumber]]&gt;B711,B711="")),1,"")</f>
        <v/>
      </c>
      <c r="R710" s="1" t="str">
        <f>IF(AND(שבוע_בדילוג[[#This Row],[חיזוי - שבוע]]&lt;&gt;"",שבוע_בדילוג[[#This Row],[וסת השבוע פעיל?2]]=""),1,"")</f>
        <v/>
      </c>
      <c r="S710" s="1" t="str">
        <f>IF(שבוע_בדילוג[[#This Row],[האישה קבעה וסת שבוע בדילוג?]]=1,IF(שבוע_בדילוג[[#This Row],[וסת השבוע פעיל?]]&lt;3,1,0),"")</f>
        <v/>
      </c>
      <c r="T7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0" s="1">
        <f t="shared" si="65"/>
        <v>0</v>
      </c>
      <c r="V710" s="1" t="str">
        <f t="shared" si="66"/>
        <v/>
      </c>
      <c r="W710" s="1" t="str">
        <f t="shared" si="67"/>
        <v/>
      </c>
      <c r="X710" s="1" t="str">
        <f>IF(שבוע_בדילוג[[#This Row],[3 הפלגות זהות]]="","",IF(שבוע_בדילוג[[#This Row],[3 הפלגות זהות]]=1,שבוע_בדילוג[[#This Row],[LengthofCycle]],X709))</f>
        <v/>
      </c>
      <c r="Z710" s="1" t="str">
        <f>IF(OR(שבוע_בדילוג[[#This Row],[הווסת פעיל?]]=0,שבוע_בדילוג[[#This Row],[הווסת פעיל?]]=""),"",SUM(Z709,שבוע_בדילוג[[#This Row],[הווסת פעיל?]]))</f>
        <v/>
      </c>
      <c r="AA710" s="1" t="str">
        <f>IF(AND(שבוע_בדילוג[[#This Row],[כמה מחזורים עד עקירה]]&lt;&gt;"",Z711=""),שבוע_בדילוג[[#This Row],[כמה מחזורים עד עקירה]],"")</f>
        <v/>
      </c>
      <c r="AB710" s="1" t="str">
        <f>IF(AND(שבוע_בדילוג[[#This Row],[הווסת פעיל?]]=1,שבוע_בדילוג[[#This Row],[וסת קבוע אחרון]]&lt;&gt;X709),שבוע_בדילוג[[#This Row],[וסת קבוע אחרון]],"")</f>
        <v/>
      </c>
      <c r="AC710" s="1" t="str">
        <f>IF(AND(שבוע_בדילוג[[#This Row],[הווסת פעיל?]]=1,Y709=0,שבוע_בדילוג[[#This Row],[וסת קבוע אחרון]]=X709),שבוע_בדילוג[[#This Row],[וסת קבוע אחרון]],"")</f>
        <v/>
      </c>
      <c r="AD710" s="1" t="str">
        <f>IF(AND(שבוע_בדילוג[[#This Row],[הווסת פעיל?]]=1,Y709=0,שבוע_בדילוג[[#This Row],[וסת קבוע אחרון]]&lt;&gt;X709),1,"")</f>
        <v/>
      </c>
      <c r="AE710" s="1" t="str">
        <f>IF(AND(שבוע_בדילוג[[#This Row],[הווסת פעיל?]]&lt;&gt;"",B711=1),שבוע_בדילוג[[#This Row],[CycleNumber]],"")</f>
        <v/>
      </c>
      <c r="AF710" s="1" t="str">
        <f>IF(AND(שבוע_בדילוג[[#This Row],[הווסת פעיל?]]&lt;&gt;"",Y709=""),שבוע_בדילוג[[#This Row],[CycleNumber]],"")</f>
        <v/>
      </c>
      <c r="AG710" s="1" t="str">
        <f>IF(B711=1,"",IF(שבוע_בדילוג[[#This Row],[הווסת פעיל?]]=1,IF(שבוע_בדילוג[[#This Row],[וסת קבוע אחרון]]=F711,1,0),""))</f>
        <v/>
      </c>
      <c r="AH710" s="1" t="str">
        <f>IF(B711=1,"",IF(שבוע_בדילוג[[#This Row],[הווסת פעיל?]]=1,IF(OR(שבוע_בדילוג[[#This Row],[וסת קבוע אחרון]]=F711,F711=שבוע_בדילוג[[#This Row],[LengthofCycle]]),1,0),""))</f>
        <v/>
      </c>
      <c r="AI710" s="1" t="str">
        <f>IF(B711=1,"",IF(שבוע_בדילוג[[#This Row],[הווסת פעיל?]]=1,IF(OR(שבוע_בדילוג[[#This Row],[וסת קבוע אחרון]]=F711,F711=שבוע_בדילוג[[#This Row],[LengthofCycle]],AND(שבוע_בדילוג[[#This Row],[LengthofCycle]]&lt;&gt;שבוע_בדילוג[[#This Row],[וסת קבוע אחרון]],OR(F711=28,F711=29))),1,0),""))</f>
        <v/>
      </c>
      <c r="AJ710" s="1" t="str">
        <f>IF(AND(שבוע_בדילוג[[#This Row],[הווסת פעיל?]]=1,B711=1),1,"")</f>
        <v/>
      </c>
      <c r="AK710" s="4">
        <f>IF(AND(שבוע_בדילוג[[#This Row],[הווסת פעיל?]]&lt;&gt;1,B711&lt;&gt;1,B711&lt;&gt;""),IF(שבוע_בדילוג[[#This Row],[LengthofCycle]]=F711,1,0),"")</f>
        <v>0</v>
      </c>
      <c r="AL710" s="4">
        <f>IF(AND(שבוע_בדילוג[[#This Row],[הווסת פעיל?]]&lt;&gt;1,B711&lt;&gt;1,B711&lt;&gt;""),IF(OR(שבוע_בדילוג[[#This Row],[LengthofCycle]]=F711,F711=29),1,0),"")</f>
        <v>1</v>
      </c>
      <c r="AM710" s="4">
        <f>IF(AND(שבוע_בדילוג[[#This Row],[הווסת פעיל?]]&lt;&gt;1,B711&lt;&gt;1,B711&lt;&gt;""),IF(OR(שבוע_בדילוג[[#This Row],[LengthofCycle]]=F711,F711=29,F711=28),1,0),"")</f>
        <v>1</v>
      </c>
    </row>
    <row r="711" spans="1:39" x14ac:dyDescent="0.25">
      <c r="A711" s="1" t="s">
        <v>116</v>
      </c>
      <c r="B711" s="1">
        <v>4</v>
      </c>
      <c r="C711" s="1">
        <v>0</v>
      </c>
      <c r="D711" s="1">
        <v>1</v>
      </c>
      <c r="E711" s="1">
        <v>0</v>
      </c>
      <c r="F711" s="1">
        <v>29</v>
      </c>
      <c r="H711" s="1">
        <f>שבוע_בדילוג[[#This Row],[LengthofCycle]]+1</f>
        <v>30</v>
      </c>
      <c r="I711" s="1" t="str">
        <f>IF(IFERROR(LOOKUP(שבוע_בדילוג[[#This Row],[ClientID]],קביעויות[השבוע בדילוג]),FALSE)=שבוע_בדילוג[[#This Row],[ClientID]],1,"")</f>
        <v/>
      </c>
      <c r="J711" s="1" t="str">
        <f>IF(AND(שבוע_בדילוג[[#This Row],[CycleNumber]]&gt;1,OR(B712="",שבוע_בדילוג[[#This Row],[CycleNumber]]&gt;B710)),IF(OR(AND(שבוע_בדילוג[[#This Row],[LengthofCycle]]=29,F710=29),AND(שבוע_בדילוג[[#This Row],[LengthofCycle]]=36,F710=36)),1,""),"")</f>
        <v/>
      </c>
      <c r="K711" s="1" t="str">
        <f>IF(AND(שבוע_בדילוג[[#This Row],[וסת השבוע]]=1,J710=1,שבוע_בדילוג[[#This Row],[CycleNumber]]&gt;B710),1,"")</f>
        <v/>
      </c>
      <c r="L711" s="1" t="str">
        <f>IF(שבוע_בדילוג[[#This Row],[CycleNumber]]=1,"",IF(שבוע_בדילוג[[#This Row],[וסת השבוע]]=1,0,IF(L710="","",IF(L710=0,IF(שבוע_בדילוג[[#This Row],[LengthofCycle]]=29,0,1),IF(L710=1,IF(שבוע_בדילוג[[#This Row],[LengthofCycle]]+F710=29*2,0,2),IF(L710=2,IF(שבוע_בדילוג[[#This Row],[LengthofCycle]]+F710+F709=29*3,0,3),""))))))</f>
        <v/>
      </c>
      <c r="M711" s="1" t="str">
        <f>IF(שבוע_בדילוג[[#This Row],[וסת השבוע]]=1,IF(שבוע_בדילוג[[#This Row],[וסת השבוע וההפלגה ביחד]]=1,M710+1,0),IF(AND(שבוע_בדילוג[[#This Row],[CycleNumber]]&gt;B710,שבוע_בדילוג[[#This Row],[CycleNumber]]&gt;1),IF(שבוע_בדילוג[[#This Row],[וסת השבוע פעיל?]]&lt;&gt;"",M710+1,""),""))</f>
        <v/>
      </c>
      <c r="N711" s="1" t="str">
        <f>IF(שבוע_בדילוג[[#This Row],[וסת השבוע פעיל?2]]="","",IF(AND(שבוע_בדילוג[[#This Row],[וסת השבוע פעיל?]]&lt;&gt;"",שבוע_בדילוג[[#This Row],[CycleNumber]]&lt;B712,B712&lt;&gt;"",שבוע_בדילוג[[#This Row],[וסת השבוע פעיל?]]&lt;3),IF(L712=0,IF(AND(שבוע_בדילוג[[#This Row],[וסת השבוע פעיל?]]&gt;0,J712=1),0,1),0),""))</f>
        <v/>
      </c>
      <c r="O711" s="1" t="str">
        <f t="shared" si="64"/>
        <v/>
      </c>
      <c r="P711" s="1" t="str">
        <f>IF(AND(שבוע_בדילוג[[#This Row],[חיזוי - שבוע]]=1,K712=1),1,"")</f>
        <v/>
      </c>
      <c r="Q711" s="1" t="str">
        <f>IF(AND(שבוע_בדילוג[[#This Row],[וסת השבוע פעיל?]]&lt;3,OR(שבוע_בדילוג[[#This Row],[CycleNumber]]&gt;B712,B712="")),1,"")</f>
        <v/>
      </c>
      <c r="R711" s="1" t="str">
        <f>IF(AND(שבוע_בדילוג[[#This Row],[חיזוי - שבוע]]&lt;&gt;"",שבוע_בדילוג[[#This Row],[וסת השבוע פעיל?2]]=""),1,"")</f>
        <v/>
      </c>
      <c r="S711" s="1" t="str">
        <f>IF(שבוע_בדילוג[[#This Row],[האישה קבעה וסת שבוע בדילוג?]]=1,IF(שבוע_בדילוג[[#This Row],[וסת השבוע פעיל?]]&lt;3,1,0),"")</f>
        <v/>
      </c>
      <c r="T7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1" s="1">
        <f t="shared" si="65"/>
        <v>0</v>
      </c>
      <c r="V711" s="1">
        <f t="shared" si="66"/>
        <v>0</v>
      </c>
      <c r="W711" s="1" t="str">
        <f t="shared" si="67"/>
        <v/>
      </c>
      <c r="X711" s="1" t="str">
        <f>IF(שבוע_בדילוג[[#This Row],[3 הפלגות זהות]]="","",IF(שבוע_בדילוג[[#This Row],[3 הפלגות זהות]]=1,שבוע_בדילוג[[#This Row],[LengthofCycle]],X710))</f>
        <v/>
      </c>
      <c r="Z711" s="1" t="str">
        <f>IF(OR(שבוע_בדילוג[[#This Row],[הווסת פעיל?]]=0,שבוע_בדילוג[[#This Row],[הווסת פעיל?]]=""),"",SUM(Z710,שבוע_בדילוג[[#This Row],[הווסת פעיל?]]))</f>
        <v/>
      </c>
      <c r="AA711" s="1" t="str">
        <f>IF(AND(שבוע_בדילוג[[#This Row],[כמה מחזורים עד עקירה]]&lt;&gt;"",Z712=""),שבוע_בדילוג[[#This Row],[כמה מחזורים עד עקירה]],"")</f>
        <v/>
      </c>
      <c r="AB711" s="1" t="str">
        <f>IF(AND(שבוע_בדילוג[[#This Row],[הווסת פעיל?]]=1,שבוע_בדילוג[[#This Row],[וסת קבוע אחרון]]&lt;&gt;X710),שבוע_בדילוג[[#This Row],[וסת קבוע אחרון]],"")</f>
        <v/>
      </c>
      <c r="AC711" s="1" t="str">
        <f>IF(AND(שבוע_בדילוג[[#This Row],[הווסת פעיל?]]=1,Y710=0,שבוע_בדילוג[[#This Row],[וסת קבוע אחרון]]=X710),שבוע_בדילוג[[#This Row],[וסת קבוע אחרון]],"")</f>
        <v/>
      </c>
      <c r="AD711" s="1" t="str">
        <f>IF(AND(שבוע_בדילוג[[#This Row],[הווסת פעיל?]]=1,Y710=0,שבוע_בדילוג[[#This Row],[וסת קבוע אחרון]]&lt;&gt;X710),1,"")</f>
        <v/>
      </c>
      <c r="AE711" s="1" t="str">
        <f>IF(AND(שבוע_בדילוג[[#This Row],[הווסת פעיל?]]&lt;&gt;"",B712=1),שבוע_בדילוג[[#This Row],[CycleNumber]],"")</f>
        <v/>
      </c>
      <c r="AF711" s="1" t="str">
        <f>IF(AND(שבוע_בדילוג[[#This Row],[הווסת פעיל?]]&lt;&gt;"",Y710=""),שבוע_בדילוג[[#This Row],[CycleNumber]],"")</f>
        <v/>
      </c>
      <c r="AG711" s="1" t="str">
        <f>IF(B712=1,"",IF(שבוע_בדילוג[[#This Row],[הווסת פעיל?]]=1,IF(שבוע_בדילוג[[#This Row],[וסת קבוע אחרון]]=F712,1,0),""))</f>
        <v/>
      </c>
      <c r="AH711" s="1" t="str">
        <f>IF(B712=1,"",IF(שבוע_בדילוג[[#This Row],[הווסת פעיל?]]=1,IF(OR(שבוע_בדילוג[[#This Row],[וסת קבוע אחרון]]=F712,F712=שבוע_בדילוג[[#This Row],[LengthofCycle]]),1,0),""))</f>
        <v/>
      </c>
      <c r="AI711" s="1" t="str">
        <f>IF(B712=1,"",IF(שבוע_בדילוג[[#This Row],[הווסת פעיל?]]=1,IF(OR(שבוע_בדילוג[[#This Row],[וסת קבוע אחרון]]=F712,F712=שבוע_בדילוג[[#This Row],[LengthofCycle]],AND(שבוע_בדילוג[[#This Row],[LengthofCycle]]&lt;&gt;שבוע_בדילוג[[#This Row],[וסת קבוע אחרון]],OR(F712=28,F712=29))),1,0),""))</f>
        <v/>
      </c>
      <c r="AJ711" s="1" t="str">
        <f>IF(AND(שבוע_בדילוג[[#This Row],[הווסת פעיל?]]=1,B712=1),1,"")</f>
        <v/>
      </c>
      <c r="AK711" s="4">
        <f>IF(AND(שבוע_בדילוג[[#This Row],[הווסת פעיל?]]&lt;&gt;1,B712&lt;&gt;1,B712&lt;&gt;""),IF(שבוע_בדילוג[[#This Row],[LengthofCycle]]=F712,1,0),"")</f>
        <v>0</v>
      </c>
      <c r="AL711" s="4">
        <f>IF(AND(שבוע_בדילוג[[#This Row],[הווסת פעיל?]]&lt;&gt;1,B712&lt;&gt;1,B712&lt;&gt;""),IF(OR(שבוע_בדילוג[[#This Row],[LengthofCycle]]=F712,F712=29),1,0),"")</f>
        <v>0</v>
      </c>
      <c r="AM711" s="4">
        <f>IF(AND(שבוע_בדילוג[[#This Row],[הווסת פעיל?]]&lt;&gt;1,B712&lt;&gt;1,B712&lt;&gt;""),IF(OR(שבוע_בדילוג[[#This Row],[LengthofCycle]]=F712,F712=29,F712=28),1,0),"")</f>
        <v>0</v>
      </c>
    </row>
    <row r="712" spans="1:39" x14ac:dyDescent="0.25">
      <c r="A712" s="1" t="s">
        <v>116</v>
      </c>
      <c r="B712" s="1">
        <v>5</v>
      </c>
      <c r="C712" s="1">
        <v>0</v>
      </c>
      <c r="D712" s="1">
        <v>1</v>
      </c>
      <c r="E712" s="1">
        <v>0</v>
      </c>
      <c r="F712" s="1">
        <v>24</v>
      </c>
      <c r="H712" s="1">
        <f>שבוע_בדילוג[[#This Row],[LengthofCycle]]+1</f>
        <v>25</v>
      </c>
      <c r="I712" s="1" t="str">
        <f>IF(IFERROR(LOOKUP(שבוע_בדילוג[[#This Row],[ClientID]],קביעויות[השבוע בדילוג]),FALSE)=שבוע_בדילוג[[#This Row],[ClientID]],1,"")</f>
        <v/>
      </c>
      <c r="J712" s="1" t="str">
        <f>IF(AND(שבוע_בדילוג[[#This Row],[CycleNumber]]&gt;1,OR(B713="",שבוע_בדילוג[[#This Row],[CycleNumber]]&gt;B711)),IF(OR(AND(שבוע_בדילוג[[#This Row],[LengthofCycle]]=29,F711=29),AND(שבוע_בדילוג[[#This Row],[LengthofCycle]]=36,F711=36)),1,""),"")</f>
        <v/>
      </c>
      <c r="K712" s="1" t="str">
        <f>IF(AND(שבוע_בדילוג[[#This Row],[וסת השבוע]]=1,J711=1,שבוע_בדילוג[[#This Row],[CycleNumber]]&gt;B711),1,"")</f>
        <v/>
      </c>
      <c r="L712" s="1" t="str">
        <f>IF(שבוע_בדילוג[[#This Row],[CycleNumber]]=1,"",IF(שבוע_בדילוג[[#This Row],[וסת השבוע]]=1,0,IF(L711="","",IF(L711=0,IF(שבוע_בדילוג[[#This Row],[LengthofCycle]]=29,0,1),IF(L711=1,IF(שבוע_בדילוג[[#This Row],[LengthofCycle]]+F711=29*2,0,2),IF(L711=2,IF(שבוע_בדילוג[[#This Row],[LengthofCycle]]+F711+F710=29*3,0,3),""))))))</f>
        <v/>
      </c>
      <c r="M712" s="1" t="str">
        <f>IF(שבוע_בדילוג[[#This Row],[וסת השבוע]]=1,IF(שבוע_בדילוג[[#This Row],[וסת השבוע וההפלגה ביחד]]=1,M711+1,0),IF(AND(שבוע_בדילוג[[#This Row],[CycleNumber]]&gt;B711,שבוע_בדילוג[[#This Row],[CycleNumber]]&gt;1),IF(שבוע_בדילוג[[#This Row],[וסת השבוע פעיל?]]&lt;&gt;"",M711+1,""),""))</f>
        <v/>
      </c>
      <c r="N712" s="1" t="str">
        <f>IF(שבוע_בדילוג[[#This Row],[וסת השבוע פעיל?2]]="","",IF(AND(שבוע_בדילוג[[#This Row],[וסת השבוע פעיל?]]&lt;&gt;"",שבוע_בדילוג[[#This Row],[CycleNumber]]&lt;B713,B713&lt;&gt;"",שבוע_בדילוג[[#This Row],[וסת השבוע פעיל?]]&lt;3),IF(L713=0,IF(AND(שבוע_בדילוג[[#This Row],[וסת השבוע פעיל?]]&gt;0,J713=1),0,1),0),""))</f>
        <v/>
      </c>
      <c r="O712" s="1" t="str">
        <f t="shared" si="64"/>
        <v/>
      </c>
      <c r="P712" s="1" t="str">
        <f>IF(AND(שבוע_בדילוג[[#This Row],[חיזוי - שבוע]]=1,K713=1),1,"")</f>
        <v/>
      </c>
      <c r="Q712" s="1" t="str">
        <f>IF(AND(שבוע_בדילוג[[#This Row],[וסת השבוע פעיל?]]&lt;3,OR(שבוע_בדילוג[[#This Row],[CycleNumber]]&gt;B713,B713="")),1,"")</f>
        <v/>
      </c>
      <c r="R712" s="1" t="str">
        <f>IF(AND(שבוע_בדילוג[[#This Row],[חיזוי - שבוע]]&lt;&gt;"",שבוע_בדילוג[[#This Row],[וסת השבוע פעיל?2]]=""),1,"")</f>
        <v/>
      </c>
      <c r="S712" s="1" t="str">
        <f>IF(שבוע_בדילוג[[#This Row],[האישה קבעה וסת שבוע בדילוג?]]=1,IF(שבוע_בדילוג[[#This Row],[וסת השבוע פעיל?]]&lt;3,1,0),"")</f>
        <v/>
      </c>
      <c r="T7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2" s="1">
        <f t="shared" si="65"/>
        <v>0</v>
      </c>
      <c r="V712" s="1">
        <f t="shared" si="66"/>
        <v>0</v>
      </c>
      <c r="W712" s="1">
        <f t="shared" si="67"/>
        <v>0</v>
      </c>
      <c r="X712" s="1" t="str">
        <f>IF(שבוע_בדילוג[[#This Row],[3 הפלגות זהות]]="","",IF(שבוע_בדילוג[[#This Row],[3 הפלגות זהות]]=1,שבוע_בדילוג[[#This Row],[LengthofCycle]],X711))</f>
        <v/>
      </c>
      <c r="Z712" s="1" t="str">
        <f>IF(OR(שבוע_בדילוג[[#This Row],[הווסת פעיל?]]=0,שבוע_בדילוג[[#This Row],[הווסת פעיל?]]=""),"",SUM(Z711,שבוע_בדילוג[[#This Row],[הווסת פעיל?]]))</f>
        <v/>
      </c>
      <c r="AA712" s="1" t="str">
        <f>IF(AND(שבוע_בדילוג[[#This Row],[כמה מחזורים עד עקירה]]&lt;&gt;"",Z713=""),שבוע_בדילוג[[#This Row],[כמה מחזורים עד עקירה]],"")</f>
        <v/>
      </c>
      <c r="AB712" s="1" t="str">
        <f>IF(AND(שבוע_בדילוג[[#This Row],[הווסת פעיל?]]=1,שבוע_בדילוג[[#This Row],[וסת קבוע אחרון]]&lt;&gt;X711),שבוע_בדילוג[[#This Row],[וסת קבוע אחרון]],"")</f>
        <v/>
      </c>
      <c r="AC712" s="1" t="str">
        <f>IF(AND(שבוע_בדילוג[[#This Row],[הווסת פעיל?]]=1,Y711=0,שבוע_בדילוג[[#This Row],[וסת קבוע אחרון]]=X711),שבוע_בדילוג[[#This Row],[וסת קבוע אחרון]],"")</f>
        <v/>
      </c>
      <c r="AD712" s="1" t="str">
        <f>IF(AND(שבוע_בדילוג[[#This Row],[הווסת פעיל?]]=1,Y711=0,שבוע_בדילוג[[#This Row],[וסת קבוע אחרון]]&lt;&gt;X711),1,"")</f>
        <v/>
      </c>
      <c r="AE712" s="1" t="str">
        <f>IF(AND(שבוע_בדילוג[[#This Row],[הווסת פעיל?]]&lt;&gt;"",B713=1),שבוע_בדילוג[[#This Row],[CycleNumber]],"")</f>
        <v/>
      </c>
      <c r="AF712" s="1" t="str">
        <f>IF(AND(שבוע_בדילוג[[#This Row],[הווסת פעיל?]]&lt;&gt;"",Y711=""),שבוע_בדילוג[[#This Row],[CycleNumber]],"")</f>
        <v/>
      </c>
      <c r="AG712" s="1" t="str">
        <f>IF(B713=1,"",IF(שבוע_בדילוג[[#This Row],[הווסת פעיל?]]=1,IF(שבוע_בדילוג[[#This Row],[וסת קבוע אחרון]]=F713,1,0),""))</f>
        <v/>
      </c>
      <c r="AH712" s="1" t="str">
        <f>IF(B713=1,"",IF(שבוע_בדילוג[[#This Row],[הווסת פעיל?]]=1,IF(OR(שבוע_בדילוג[[#This Row],[וסת קבוע אחרון]]=F713,F713=שבוע_בדילוג[[#This Row],[LengthofCycle]]),1,0),""))</f>
        <v/>
      </c>
      <c r="AI712" s="1" t="str">
        <f>IF(B713=1,"",IF(שבוע_בדילוג[[#This Row],[הווסת פעיל?]]=1,IF(OR(שבוע_בדילוג[[#This Row],[וסת קבוע אחרון]]=F713,F713=שבוע_בדילוג[[#This Row],[LengthofCycle]],AND(שבוע_בדילוג[[#This Row],[LengthofCycle]]&lt;&gt;שבוע_בדילוג[[#This Row],[וסת קבוע אחרון]],OR(F713=28,F713=29))),1,0),""))</f>
        <v/>
      </c>
      <c r="AJ712" s="1" t="str">
        <f>IF(AND(שבוע_בדילוג[[#This Row],[הווסת פעיל?]]=1,B713=1),1,"")</f>
        <v/>
      </c>
      <c r="AK712" s="4">
        <f>IF(AND(שבוע_בדילוג[[#This Row],[הווסת פעיל?]]&lt;&gt;1,B713&lt;&gt;1,B713&lt;&gt;""),IF(שבוע_בדילוג[[#This Row],[LengthofCycle]]=F713,1,0),"")</f>
        <v>0</v>
      </c>
      <c r="AL712" s="4">
        <f>IF(AND(שבוע_בדילוג[[#This Row],[הווסת פעיל?]]&lt;&gt;1,B713&lt;&gt;1,B713&lt;&gt;""),IF(OR(שבוע_בדילוג[[#This Row],[LengthofCycle]]=F713,F713=29),1,0),"")</f>
        <v>0</v>
      </c>
      <c r="AM712" s="4">
        <f>IF(AND(שבוע_בדילוג[[#This Row],[הווסת פעיל?]]&lt;&gt;1,B713&lt;&gt;1,B713&lt;&gt;""),IF(OR(שבוע_בדילוג[[#This Row],[LengthofCycle]]=F713,F713=29,F713=28),1,0),"")</f>
        <v>0</v>
      </c>
    </row>
    <row r="713" spans="1:39" x14ac:dyDescent="0.25">
      <c r="A713" s="1" t="s">
        <v>116</v>
      </c>
      <c r="B713" s="1">
        <v>6</v>
      </c>
      <c r="C713" s="1">
        <v>0</v>
      </c>
      <c r="D713" s="1">
        <v>1</v>
      </c>
      <c r="E713" s="1">
        <v>0</v>
      </c>
      <c r="F713" s="1">
        <v>26</v>
      </c>
      <c r="H713" s="1">
        <f>שבוע_בדילוג[[#This Row],[LengthofCycle]]+1</f>
        <v>27</v>
      </c>
      <c r="I713" s="1" t="str">
        <f>IF(IFERROR(LOOKUP(שבוע_בדילוג[[#This Row],[ClientID]],קביעויות[השבוע בדילוג]),FALSE)=שבוע_בדילוג[[#This Row],[ClientID]],1,"")</f>
        <v/>
      </c>
      <c r="J713" s="1" t="str">
        <f>IF(AND(שבוע_בדילוג[[#This Row],[CycleNumber]]&gt;1,OR(B714="",שבוע_בדילוג[[#This Row],[CycleNumber]]&gt;B712)),IF(OR(AND(שבוע_בדילוג[[#This Row],[LengthofCycle]]=29,F712=29),AND(שבוע_בדילוג[[#This Row],[LengthofCycle]]=36,F712=36)),1,""),"")</f>
        <v/>
      </c>
      <c r="K713" s="1" t="str">
        <f>IF(AND(שבוע_בדילוג[[#This Row],[וסת השבוע]]=1,J712=1,שבוע_בדילוג[[#This Row],[CycleNumber]]&gt;B712),1,"")</f>
        <v/>
      </c>
      <c r="L713" s="1" t="str">
        <f>IF(שבוע_בדילוג[[#This Row],[CycleNumber]]=1,"",IF(שבוע_בדילוג[[#This Row],[וסת השבוע]]=1,0,IF(L712="","",IF(L712=0,IF(שבוע_בדילוג[[#This Row],[LengthofCycle]]=29,0,1),IF(L712=1,IF(שבוע_בדילוג[[#This Row],[LengthofCycle]]+F712=29*2,0,2),IF(L712=2,IF(שבוע_בדילוג[[#This Row],[LengthofCycle]]+F712+F711=29*3,0,3),""))))))</f>
        <v/>
      </c>
      <c r="M713" s="1" t="str">
        <f>IF(שבוע_בדילוג[[#This Row],[וסת השבוע]]=1,IF(שבוע_בדילוג[[#This Row],[וסת השבוע וההפלגה ביחד]]=1,M712+1,0),IF(AND(שבוע_בדילוג[[#This Row],[CycleNumber]]&gt;B712,שבוע_בדילוג[[#This Row],[CycleNumber]]&gt;1),IF(שבוע_בדילוג[[#This Row],[וסת השבוע פעיל?]]&lt;&gt;"",M712+1,""),""))</f>
        <v/>
      </c>
      <c r="N713" s="1" t="str">
        <f>IF(שבוע_בדילוג[[#This Row],[וסת השבוע פעיל?2]]="","",IF(AND(שבוע_בדילוג[[#This Row],[וסת השבוע פעיל?]]&lt;&gt;"",שבוע_בדילוג[[#This Row],[CycleNumber]]&lt;B714,B714&lt;&gt;"",שבוע_בדילוג[[#This Row],[וסת השבוע פעיל?]]&lt;3),IF(L714=0,IF(AND(שבוע_בדילוג[[#This Row],[וסת השבוע פעיל?]]&gt;0,J714=1),0,1),0),""))</f>
        <v/>
      </c>
      <c r="O713" s="1" t="str">
        <f t="shared" si="64"/>
        <v/>
      </c>
      <c r="P713" s="1" t="str">
        <f>IF(AND(שבוע_בדילוג[[#This Row],[חיזוי - שבוע]]=1,K714=1),1,"")</f>
        <v/>
      </c>
      <c r="Q713" s="1" t="str">
        <f>IF(AND(שבוע_בדילוג[[#This Row],[וסת השבוע פעיל?]]&lt;3,OR(שבוע_בדילוג[[#This Row],[CycleNumber]]&gt;B714,B714="")),1,"")</f>
        <v/>
      </c>
      <c r="R713" s="1" t="str">
        <f>IF(AND(שבוע_בדילוג[[#This Row],[חיזוי - שבוע]]&lt;&gt;"",שבוע_בדילוג[[#This Row],[וסת השבוע פעיל?2]]=""),1,"")</f>
        <v/>
      </c>
      <c r="S713" s="1" t="str">
        <f>IF(שבוע_בדילוג[[#This Row],[האישה קבעה וסת שבוע בדילוג?]]=1,IF(שבוע_בדילוג[[#This Row],[וסת השבוע פעיל?]]&lt;3,1,0),"")</f>
        <v/>
      </c>
      <c r="T7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3" s="1">
        <f t="shared" si="65"/>
        <v>0</v>
      </c>
      <c r="V713" s="1">
        <f t="shared" si="66"/>
        <v>0</v>
      </c>
      <c r="W713" s="1">
        <f t="shared" si="67"/>
        <v>0</v>
      </c>
      <c r="X713" s="1" t="str">
        <f>IF(שבוע_בדילוג[[#This Row],[3 הפלגות זהות]]="","",IF(שבוע_בדילוג[[#This Row],[3 הפלגות זהות]]=1,שבוע_בדילוג[[#This Row],[LengthofCycle]],X712))</f>
        <v/>
      </c>
      <c r="Z713" s="1" t="str">
        <f>IF(OR(שבוע_בדילוג[[#This Row],[הווסת פעיל?]]=0,שבוע_בדילוג[[#This Row],[הווסת פעיל?]]=""),"",SUM(Z712,שבוע_בדילוג[[#This Row],[הווסת פעיל?]]))</f>
        <v/>
      </c>
      <c r="AA713" s="1" t="str">
        <f>IF(AND(שבוע_בדילוג[[#This Row],[כמה מחזורים עד עקירה]]&lt;&gt;"",Z714=""),שבוע_בדילוג[[#This Row],[כמה מחזורים עד עקירה]],"")</f>
        <v/>
      </c>
      <c r="AB713" s="1" t="str">
        <f>IF(AND(שבוע_בדילוג[[#This Row],[הווסת פעיל?]]=1,שבוע_בדילוג[[#This Row],[וסת קבוע אחרון]]&lt;&gt;X712),שבוע_בדילוג[[#This Row],[וסת קבוע אחרון]],"")</f>
        <v/>
      </c>
      <c r="AC713" s="1" t="str">
        <f>IF(AND(שבוע_בדילוג[[#This Row],[הווסת פעיל?]]=1,Y712=0,שבוע_בדילוג[[#This Row],[וסת קבוע אחרון]]=X712),שבוע_בדילוג[[#This Row],[וסת קבוע אחרון]],"")</f>
        <v/>
      </c>
      <c r="AD713" s="1" t="str">
        <f>IF(AND(שבוע_בדילוג[[#This Row],[הווסת פעיל?]]=1,Y712=0,שבוע_בדילוג[[#This Row],[וסת קבוע אחרון]]&lt;&gt;X712),1,"")</f>
        <v/>
      </c>
      <c r="AE713" s="1" t="str">
        <f>IF(AND(שבוע_בדילוג[[#This Row],[הווסת פעיל?]]&lt;&gt;"",B714=1),שבוע_בדילוג[[#This Row],[CycleNumber]],"")</f>
        <v/>
      </c>
      <c r="AF713" s="1" t="str">
        <f>IF(AND(שבוע_בדילוג[[#This Row],[הווסת פעיל?]]&lt;&gt;"",Y712=""),שבוע_בדילוג[[#This Row],[CycleNumber]],"")</f>
        <v/>
      </c>
      <c r="AG713" s="1" t="str">
        <f>IF(B714=1,"",IF(שבוע_בדילוג[[#This Row],[הווסת פעיל?]]=1,IF(שבוע_בדילוג[[#This Row],[וסת קבוע אחרון]]=F714,1,0),""))</f>
        <v/>
      </c>
      <c r="AH713" s="1" t="str">
        <f>IF(B714=1,"",IF(שבוע_בדילוג[[#This Row],[הווסת פעיל?]]=1,IF(OR(שבוע_בדילוג[[#This Row],[וסת קבוע אחרון]]=F714,F714=שבוע_בדילוג[[#This Row],[LengthofCycle]]),1,0),""))</f>
        <v/>
      </c>
      <c r="AI713" s="1" t="str">
        <f>IF(B714=1,"",IF(שבוע_בדילוג[[#This Row],[הווסת פעיל?]]=1,IF(OR(שבוע_בדילוג[[#This Row],[וסת קבוע אחרון]]=F714,F714=שבוע_בדילוג[[#This Row],[LengthofCycle]],AND(שבוע_בדילוג[[#This Row],[LengthofCycle]]&lt;&gt;שבוע_בדילוג[[#This Row],[וסת קבוע אחרון]],OR(F714=28,F714=29))),1,0),""))</f>
        <v/>
      </c>
      <c r="AJ713" s="1" t="str">
        <f>IF(AND(שבוע_בדילוג[[#This Row],[הווסת פעיל?]]=1,B714=1),1,"")</f>
        <v/>
      </c>
      <c r="AK713" s="4">
        <f>IF(AND(שבוע_בדילוג[[#This Row],[הווסת פעיל?]]&lt;&gt;1,B714&lt;&gt;1,B714&lt;&gt;""),IF(שבוע_בדילוג[[#This Row],[LengthofCycle]]=F714,1,0),"")</f>
        <v>0</v>
      </c>
      <c r="AL713" s="4">
        <f>IF(AND(שבוע_בדילוג[[#This Row],[הווסת פעיל?]]&lt;&gt;1,B714&lt;&gt;1,B714&lt;&gt;""),IF(OR(שבוע_בדילוג[[#This Row],[LengthofCycle]]=F714,F714=29),1,0),"")</f>
        <v>0</v>
      </c>
      <c r="AM713" s="4">
        <f>IF(AND(שבוע_בדילוג[[#This Row],[הווסת פעיל?]]&lt;&gt;1,B714&lt;&gt;1,B714&lt;&gt;""),IF(OR(שבוע_בדילוג[[#This Row],[LengthofCycle]]=F714,F714=29,F714=28),1,0),"")</f>
        <v>0</v>
      </c>
    </row>
    <row r="714" spans="1:39" x14ac:dyDescent="0.25">
      <c r="A714" s="1" t="s">
        <v>116</v>
      </c>
      <c r="B714" s="1">
        <v>7</v>
      </c>
      <c r="C714" s="1">
        <v>0</v>
      </c>
      <c r="D714" s="1">
        <v>1</v>
      </c>
      <c r="E714" s="1">
        <v>0</v>
      </c>
      <c r="F714" s="1">
        <v>24</v>
      </c>
      <c r="H714" s="1">
        <f>שבוע_בדילוג[[#This Row],[LengthofCycle]]+1</f>
        <v>25</v>
      </c>
      <c r="I714" s="1" t="str">
        <f>IF(IFERROR(LOOKUP(שבוע_בדילוג[[#This Row],[ClientID]],קביעויות[השבוע בדילוג]),FALSE)=שבוע_בדילוג[[#This Row],[ClientID]],1,"")</f>
        <v/>
      </c>
      <c r="J714" s="1" t="str">
        <f>IF(AND(שבוע_בדילוג[[#This Row],[CycleNumber]]&gt;1,OR(B715="",שבוע_בדילוג[[#This Row],[CycleNumber]]&gt;B713)),IF(OR(AND(שבוע_בדילוג[[#This Row],[LengthofCycle]]=29,F713=29),AND(שבוע_בדילוג[[#This Row],[LengthofCycle]]=36,F713=36)),1,""),"")</f>
        <v/>
      </c>
      <c r="K714" s="1" t="str">
        <f>IF(AND(שבוע_בדילוג[[#This Row],[וסת השבוע]]=1,J713=1,שבוע_בדילוג[[#This Row],[CycleNumber]]&gt;B713),1,"")</f>
        <v/>
      </c>
      <c r="L714" s="1" t="str">
        <f>IF(שבוע_בדילוג[[#This Row],[CycleNumber]]=1,"",IF(שבוע_בדילוג[[#This Row],[וסת השבוע]]=1,0,IF(L713="","",IF(L713=0,IF(שבוע_בדילוג[[#This Row],[LengthofCycle]]=29,0,1),IF(L713=1,IF(שבוע_בדילוג[[#This Row],[LengthofCycle]]+F713=29*2,0,2),IF(L713=2,IF(שבוע_בדילוג[[#This Row],[LengthofCycle]]+F713+F712=29*3,0,3),""))))))</f>
        <v/>
      </c>
      <c r="M714" s="1" t="str">
        <f>IF(שבוע_בדילוג[[#This Row],[וסת השבוע]]=1,IF(שבוע_בדילוג[[#This Row],[וסת השבוע וההפלגה ביחד]]=1,M713+1,0),IF(AND(שבוע_בדילוג[[#This Row],[CycleNumber]]&gt;B713,שבוע_בדילוג[[#This Row],[CycleNumber]]&gt;1),IF(שבוע_בדילוג[[#This Row],[וסת השבוע פעיל?]]&lt;&gt;"",M713+1,""),""))</f>
        <v/>
      </c>
      <c r="N714" s="1" t="str">
        <f>IF(שבוע_בדילוג[[#This Row],[וסת השבוע פעיל?2]]="","",IF(AND(שבוע_בדילוג[[#This Row],[וסת השבוע פעיל?]]&lt;&gt;"",שבוע_בדילוג[[#This Row],[CycleNumber]]&lt;B715,B715&lt;&gt;"",שבוע_בדילוג[[#This Row],[וסת השבוע פעיל?]]&lt;3),IF(L715=0,IF(AND(שבוע_בדילוג[[#This Row],[וסת השבוע פעיל?]]&gt;0,J715=1),0,1),0),""))</f>
        <v/>
      </c>
      <c r="O714" s="1" t="str">
        <f t="shared" si="64"/>
        <v/>
      </c>
      <c r="P714" s="1" t="str">
        <f>IF(AND(שבוע_בדילוג[[#This Row],[חיזוי - שבוע]]=1,K715=1),1,"")</f>
        <v/>
      </c>
      <c r="Q714" s="1" t="str">
        <f>IF(AND(שבוע_בדילוג[[#This Row],[וסת השבוע פעיל?]]&lt;3,OR(שבוע_בדילוג[[#This Row],[CycleNumber]]&gt;B715,B715="")),1,"")</f>
        <v/>
      </c>
      <c r="R714" s="1" t="str">
        <f>IF(AND(שבוע_בדילוג[[#This Row],[חיזוי - שבוע]]&lt;&gt;"",שבוע_בדילוג[[#This Row],[וסת השבוע פעיל?2]]=""),1,"")</f>
        <v/>
      </c>
      <c r="S714" s="1" t="str">
        <f>IF(שבוע_בדילוג[[#This Row],[האישה קבעה וסת שבוע בדילוג?]]=1,IF(שבוע_בדילוג[[#This Row],[וסת השבוע פעיל?]]&lt;3,1,0),"")</f>
        <v/>
      </c>
      <c r="T7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4" s="1">
        <f t="shared" si="65"/>
        <v>0</v>
      </c>
      <c r="V714" s="1">
        <f t="shared" si="66"/>
        <v>0</v>
      </c>
      <c r="W714" s="1">
        <f t="shared" si="67"/>
        <v>0</v>
      </c>
      <c r="X714" s="1" t="str">
        <f>IF(שבוע_בדילוג[[#This Row],[3 הפלגות זהות]]="","",IF(שבוע_בדילוג[[#This Row],[3 הפלגות זהות]]=1,שבוע_בדילוג[[#This Row],[LengthofCycle]],X713))</f>
        <v/>
      </c>
      <c r="Z714" s="1" t="str">
        <f>IF(OR(שבוע_בדילוג[[#This Row],[הווסת פעיל?]]=0,שבוע_בדילוג[[#This Row],[הווסת פעיל?]]=""),"",SUM(Z713,שבוע_בדילוג[[#This Row],[הווסת פעיל?]]))</f>
        <v/>
      </c>
      <c r="AA714" s="1" t="str">
        <f>IF(AND(שבוע_בדילוג[[#This Row],[כמה מחזורים עד עקירה]]&lt;&gt;"",Z715=""),שבוע_בדילוג[[#This Row],[כמה מחזורים עד עקירה]],"")</f>
        <v/>
      </c>
      <c r="AB714" s="1" t="str">
        <f>IF(AND(שבוע_בדילוג[[#This Row],[הווסת פעיל?]]=1,שבוע_בדילוג[[#This Row],[וסת קבוע אחרון]]&lt;&gt;X713),שבוע_בדילוג[[#This Row],[וסת קבוע אחרון]],"")</f>
        <v/>
      </c>
      <c r="AC714" s="1" t="str">
        <f>IF(AND(שבוע_בדילוג[[#This Row],[הווסת פעיל?]]=1,Y713=0,שבוע_בדילוג[[#This Row],[וסת קבוע אחרון]]=X713),שבוע_בדילוג[[#This Row],[וסת קבוע אחרון]],"")</f>
        <v/>
      </c>
      <c r="AD714" s="1" t="str">
        <f>IF(AND(שבוע_בדילוג[[#This Row],[הווסת פעיל?]]=1,Y713=0,שבוע_בדילוג[[#This Row],[וסת קבוע אחרון]]&lt;&gt;X713),1,"")</f>
        <v/>
      </c>
      <c r="AE714" s="1" t="str">
        <f>IF(AND(שבוע_בדילוג[[#This Row],[הווסת פעיל?]]&lt;&gt;"",B715=1),שבוע_בדילוג[[#This Row],[CycleNumber]],"")</f>
        <v/>
      </c>
      <c r="AF714" s="1" t="str">
        <f>IF(AND(שבוע_בדילוג[[#This Row],[הווסת פעיל?]]&lt;&gt;"",Y713=""),שבוע_בדילוג[[#This Row],[CycleNumber]],"")</f>
        <v/>
      </c>
      <c r="AG714" s="1" t="str">
        <f>IF(B715=1,"",IF(שבוע_בדילוג[[#This Row],[הווסת פעיל?]]=1,IF(שבוע_בדילוג[[#This Row],[וסת קבוע אחרון]]=F715,1,0),""))</f>
        <v/>
      </c>
      <c r="AH714" s="1" t="str">
        <f>IF(B715=1,"",IF(שבוע_בדילוג[[#This Row],[הווסת פעיל?]]=1,IF(OR(שבוע_בדילוג[[#This Row],[וסת קבוע אחרון]]=F715,F715=שבוע_בדילוג[[#This Row],[LengthofCycle]]),1,0),""))</f>
        <v/>
      </c>
      <c r="AI714" s="1" t="str">
        <f>IF(B715=1,"",IF(שבוע_בדילוג[[#This Row],[הווסת פעיל?]]=1,IF(OR(שבוע_בדילוג[[#This Row],[וסת קבוע אחרון]]=F715,F715=שבוע_בדילוג[[#This Row],[LengthofCycle]],AND(שבוע_בדילוג[[#This Row],[LengthofCycle]]&lt;&gt;שבוע_בדילוג[[#This Row],[וסת קבוע אחרון]],OR(F715=28,F715=29))),1,0),""))</f>
        <v/>
      </c>
      <c r="AJ714" s="1" t="str">
        <f>IF(AND(שבוע_בדילוג[[#This Row],[הווסת פעיל?]]=1,B715=1),1,"")</f>
        <v/>
      </c>
      <c r="AK714" s="4">
        <f>IF(AND(שבוע_בדילוג[[#This Row],[הווסת פעיל?]]&lt;&gt;1,B715&lt;&gt;1,B715&lt;&gt;""),IF(שבוע_בדילוג[[#This Row],[LengthofCycle]]=F715,1,0),"")</f>
        <v>0</v>
      </c>
      <c r="AL714" s="4">
        <f>IF(AND(שבוע_בדילוג[[#This Row],[הווסת פעיל?]]&lt;&gt;1,B715&lt;&gt;1,B715&lt;&gt;""),IF(OR(שבוע_בדילוג[[#This Row],[LengthofCycle]]=F715,F715=29),1,0),"")</f>
        <v>0</v>
      </c>
      <c r="AM714" s="4">
        <f>IF(AND(שבוע_בדילוג[[#This Row],[הווסת פעיל?]]&lt;&gt;1,B715&lt;&gt;1,B715&lt;&gt;""),IF(OR(שבוע_בדילוג[[#This Row],[LengthofCycle]]=F715,F715=29,F715=28),1,0),"")</f>
        <v>0</v>
      </c>
    </row>
    <row r="715" spans="1:39" x14ac:dyDescent="0.25">
      <c r="A715" s="1" t="s">
        <v>116</v>
      </c>
      <c r="B715" s="1">
        <v>8</v>
      </c>
      <c r="C715" s="1">
        <v>0</v>
      </c>
      <c r="D715" s="1">
        <v>1</v>
      </c>
      <c r="E715" s="1">
        <v>0</v>
      </c>
      <c r="F715" s="1">
        <v>25</v>
      </c>
      <c r="H715" s="1">
        <f>שבוע_בדילוג[[#This Row],[LengthofCycle]]+1</f>
        <v>26</v>
      </c>
      <c r="I715" s="1" t="str">
        <f>IF(IFERROR(LOOKUP(שבוע_בדילוג[[#This Row],[ClientID]],קביעויות[השבוע בדילוג]),FALSE)=שבוע_בדילוג[[#This Row],[ClientID]],1,"")</f>
        <v/>
      </c>
      <c r="J715" s="1" t="str">
        <f>IF(AND(שבוע_בדילוג[[#This Row],[CycleNumber]]&gt;1,OR(B716="",שבוע_בדילוג[[#This Row],[CycleNumber]]&gt;B714)),IF(OR(AND(שבוע_בדילוג[[#This Row],[LengthofCycle]]=29,F714=29),AND(שבוע_בדילוג[[#This Row],[LengthofCycle]]=36,F714=36)),1,""),"")</f>
        <v/>
      </c>
      <c r="K715" s="1" t="str">
        <f>IF(AND(שבוע_בדילוג[[#This Row],[וסת השבוע]]=1,J714=1,שבוע_בדילוג[[#This Row],[CycleNumber]]&gt;B714),1,"")</f>
        <v/>
      </c>
      <c r="L715" s="1" t="str">
        <f>IF(שבוע_בדילוג[[#This Row],[CycleNumber]]=1,"",IF(שבוע_בדילוג[[#This Row],[וסת השבוע]]=1,0,IF(L714="","",IF(L714=0,IF(שבוע_בדילוג[[#This Row],[LengthofCycle]]=29,0,1),IF(L714=1,IF(שבוע_בדילוג[[#This Row],[LengthofCycle]]+F714=29*2,0,2),IF(L714=2,IF(שבוע_בדילוג[[#This Row],[LengthofCycle]]+F714+F713=29*3,0,3),""))))))</f>
        <v/>
      </c>
      <c r="M715" s="1" t="str">
        <f>IF(שבוע_בדילוג[[#This Row],[וסת השבוע]]=1,IF(שבוע_בדילוג[[#This Row],[וסת השבוע וההפלגה ביחד]]=1,M714+1,0),IF(AND(שבוע_בדילוג[[#This Row],[CycleNumber]]&gt;B714,שבוע_בדילוג[[#This Row],[CycleNumber]]&gt;1),IF(שבוע_בדילוג[[#This Row],[וסת השבוע פעיל?]]&lt;&gt;"",M714+1,""),""))</f>
        <v/>
      </c>
      <c r="N715" s="1" t="str">
        <f>IF(שבוע_בדילוג[[#This Row],[וסת השבוע פעיל?2]]="","",IF(AND(שבוע_בדילוג[[#This Row],[וסת השבוע פעיל?]]&lt;&gt;"",שבוע_בדילוג[[#This Row],[CycleNumber]]&lt;B716,B716&lt;&gt;"",שבוע_בדילוג[[#This Row],[וסת השבוע פעיל?]]&lt;3),IF(L716=0,IF(AND(שבוע_בדילוג[[#This Row],[וסת השבוע פעיל?]]&gt;0,J716=1),0,1),0),""))</f>
        <v/>
      </c>
      <c r="O715" s="1" t="str">
        <f t="shared" si="64"/>
        <v/>
      </c>
      <c r="P715" s="1" t="str">
        <f>IF(AND(שבוע_בדילוג[[#This Row],[חיזוי - שבוע]]=1,K716=1),1,"")</f>
        <v/>
      </c>
      <c r="Q715" s="1" t="str">
        <f>IF(AND(שבוע_בדילוג[[#This Row],[וסת השבוע פעיל?]]&lt;3,OR(שבוע_בדילוג[[#This Row],[CycleNumber]]&gt;B716,B716="")),1,"")</f>
        <v/>
      </c>
      <c r="R715" s="1" t="str">
        <f>IF(AND(שבוע_בדילוג[[#This Row],[חיזוי - שבוע]]&lt;&gt;"",שבוע_בדילוג[[#This Row],[וסת השבוע פעיל?2]]=""),1,"")</f>
        <v/>
      </c>
      <c r="S715" s="1" t="str">
        <f>IF(שבוע_בדילוג[[#This Row],[האישה קבעה וסת שבוע בדילוג?]]=1,IF(שבוע_בדילוג[[#This Row],[וסת השבוע פעיל?]]&lt;3,1,0),"")</f>
        <v/>
      </c>
      <c r="T7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5" s="1">
        <f t="shared" si="65"/>
        <v>0</v>
      </c>
      <c r="V715" s="1">
        <f t="shared" si="66"/>
        <v>0</v>
      </c>
      <c r="W715" s="1">
        <f t="shared" si="67"/>
        <v>0</v>
      </c>
      <c r="X715" s="1" t="str">
        <f>IF(שבוע_בדילוג[[#This Row],[3 הפלגות זהות]]="","",IF(שבוע_בדילוג[[#This Row],[3 הפלגות זהות]]=1,שבוע_בדילוג[[#This Row],[LengthofCycle]],X714))</f>
        <v/>
      </c>
      <c r="Z715" s="1" t="str">
        <f>IF(OR(שבוע_בדילוג[[#This Row],[הווסת פעיל?]]=0,שבוע_בדילוג[[#This Row],[הווסת פעיל?]]=""),"",SUM(Z714,שבוע_בדילוג[[#This Row],[הווסת פעיל?]]))</f>
        <v/>
      </c>
      <c r="AA715" s="1" t="str">
        <f>IF(AND(שבוע_בדילוג[[#This Row],[כמה מחזורים עד עקירה]]&lt;&gt;"",Z716=""),שבוע_בדילוג[[#This Row],[כמה מחזורים עד עקירה]],"")</f>
        <v/>
      </c>
      <c r="AB715" s="1" t="str">
        <f>IF(AND(שבוע_בדילוג[[#This Row],[הווסת פעיל?]]=1,שבוע_בדילוג[[#This Row],[וסת קבוע אחרון]]&lt;&gt;X714),שבוע_בדילוג[[#This Row],[וסת קבוע אחרון]],"")</f>
        <v/>
      </c>
      <c r="AC715" s="1" t="str">
        <f>IF(AND(שבוע_בדילוג[[#This Row],[הווסת פעיל?]]=1,Y714=0,שבוע_בדילוג[[#This Row],[וסת קבוע אחרון]]=X714),שבוע_בדילוג[[#This Row],[וסת קבוע אחרון]],"")</f>
        <v/>
      </c>
      <c r="AD715" s="1" t="str">
        <f>IF(AND(שבוע_בדילוג[[#This Row],[הווסת פעיל?]]=1,Y714=0,שבוע_בדילוג[[#This Row],[וסת קבוע אחרון]]&lt;&gt;X714),1,"")</f>
        <v/>
      </c>
      <c r="AE715" s="1" t="str">
        <f>IF(AND(שבוע_בדילוג[[#This Row],[הווסת פעיל?]]&lt;&gt;"",B716=1),שבוע_בדילוג[[#This Row],[CycleNumber]],"")</f>
        <v/>
      </c>
      <c r="AF715" s="1" t="str">
        <f>IF(AND(שבוע_בדילוג[[#This Row],[הווסת פעיל?]]&lt;&gt;"",Y714=""),שבוע_בדילוג[[#This Row],[CycleNumber]],"")</f>
        <v/>
      </c>
      <c r="AG715" s="1" t="str">
        <f>IF(B716=1,"",IF(שבוע_בדילוג[[#This Row],[הווסת פעיל?]]=1,IF(שבוע_בדילוג[[#This Row],[וסת קבוע אחרון]]=F716,1,0),""))</f>
        <v/>
      </c>
      <c r="AH715" s="1" t="str">
        <f>IF(B716=1,"",IF(שבוע_בדילוג[[#This Row],[הווסת פעיל?]]=1,IF(OR(שבוע_בדילוג[[#This Row],[וסת קבוע אחרון]]=F716,F716=שבוע_בדילוג[[#This Row],[LengthofCycle]]),1,0),""))</f>
        <v/>
      </c>
      <c r="AI715" s="1" t="str">
        <f>IF(B716=1,"",IF(שבוע_בדילוג[[#This Row],[הווסת פעיל?]]=1,IF(OR(שבוע_בדילוג[[#This Row],[וסת קבוע אחרון]]=F716,F716=שבוע_בדילוג[[#This Row],[LengthofCycle]],AND(שבוע_בדילוג[[#This Row],[LengthofCycle]]&lt;&gt;שבוע_בדילוג[[#This Row],[וסת קבוע אחרון]],OR(F716=28,F716=29))),1,0),""))</f>
        <v/>
      </c>
      <c r="AJ715" s="1" t="str">
        <f>IF(AND(שבוע_בדילוג[[#This Row],[הווסת פעיל?]]=1,B716=1),1,"")</f>
        <v/>
      </c>
      <c r="AK715" s="4">
        <f>IF(AND(שבוע_בדילוג[[#This Row],[הווסת פעיל?]]&lt;&gt;1,B716&lt;&gt;1,B716&lt;&gt;""),IF(שבוע_בדילוג[[#This Row],[LengthofCycle]]=F716,1,0),"")</f>
        <v>0</v>
      </c>
      <c r="AL715" s="4">
        <f>IF(AND(שבוע_בדילוג[[#This Row],[הווסת פעיל?]]&lt;&gt;1,B716&lt;&gt;1,B716&lt;&gt;""),IF(OR(שבוע_בדילוג[[#This Row],[LengthofCycle]]=F716,F716=29),1,0),"")</f>
        <v>1</v>
      </c>
      <c r="AM715" s="4">
        <f>IF(AND(שבוע_בדילוג[[#This Row],[הווסת פעיל?]]&lt;&gt;1,B716&lt;&gt;1,B716&lt;&gt;""),IF(OR(שבוע_בדילוג[[#This Row],[LengthofCycle]]=F716,F716=29,F716=28),1,0),"")</f>
        <v>1</v>
      </c>
    </row>
    <row r="716" spans="1:39" x14ac:dyDescent="0.25">
      <c r="A716" s="1" t="s">
        <v>116</v>
      </c>
      <c r="B716" s="1">
        <v>9</v>
      </c>
      <c r="C716" s="1">
        <v>0</v>
      </c>
      <c r="D716" s="1">
        <v>1</v>
      </c>
      <c r="E716" s="1">
        <v>0</v>
      </c>
      <c r="F716" s="1">
        <v>29</v>
      </c>
      <c r="H716" s="1">
        <f>שבוע_בדילוג[[#This Row],[LengthofCycle]]+1</f>
        <v>30</v>
      </c>
      <c r="I716" s="1" t="str">
        <f>IF(IFERROR(LOOKUP(שבוע_בדילוג[[#This Row],[ClientID]],קביעויות[השבוע בדילוג]),FALSE)=שבוע_בדילוג[[#This Row],[ClientID]],1,"")</f>
        <v/>
      </c>
      <c r="J716" s="1" t="str">
        <f>IF(AND(שבוע_בדילוג[[#This Row],[CycleNumber]]&gt;1,OR(B717="",שבוע_בדילוג[[#This Row],[CycleNumber]]&gt;B715)),IF(OR(AND(שבוע_בדילוג[[#This Row],[LengthofCycle]]=29,F715=29),AND(שבוע_בדילוג[[#This Row],[LengthofCycle]]=36,F715=36)),1,""),"")</f>
        <v/>
      </c>
      <c r="K716" s="1" t="str">
        <f>IF(AND(שבוע_בדילוג[[#This Row],[וסת השבוע]]=1,J715=1,שבוע_בדילוג[[#This Row],[CycleNumber]]&gt;B715),1,"")</f>
        <v/>
      </c>
      <c r="L716" s="1" t="str">
        <f>IF(שבוע_בדילוג[[#This Row],[CycleNumber]]=1,"",IF(שבוע_בדילוג[[#This Row],[וסת השבוע]]=1,0,IF(L715="","",IF(L715=0,IF(שבוע_בדילוג[[#This Row],[LengthofCycle]]=29,0,1),IF(L715=1,IF(שבוע_בדילוג[[#This Row],[LengthofCycle]]+F715=29*2,0,2),IF(L715=2,IF(שבוע_בדילוג[[#This Row],[LengthofCycle]]+F715+F714=29*3,0,3),""))))))</f>
        <v/>
      </c>
      <c r="M716" s="1" t="str">
        <f>IF(שבוע_בדילוג[[#This Row],[וסת השבוע]]=1,IF(שבוע_בדילוג[[#This Row],[וסת השבוע וההפלגה ביחד]]=1,M715+1,0),IF(AND(שבוע_בדילוג[[#This Row],[CycleNumber]]&gt;B715,שבוע_בדילוג[[#This Row],[CycleNumber]]&gt;1),IF(שבוע_בדילוג[[#This Row],[וסת השבוע פעיל?]]&lt;&gt;"",M715+1,""),""))</f>
        <v/>
      </c>
      <c r="N716" s="1" t="str">
        <f>IF(שבוע_בדילוג[[#This Row],[וסת השבוע פעיל?2]]="","",IF(AND(שבוע_בדילוג[[#This Row],[וסת השבוע פעיל?]]&lt;&gt;"",שבוע_בדילוג[[#This Row],[CycleNumber]]&lt;B717,B717&lt;&gt;"",שבוע_בדילוג[[#This Row],[וסת השבוע פעיל?]]&lt;3),IF(L717=0,IF(AND(שבוע_בדילוג[[#This Row],[וסת השבוע פעיל?]]&gt;0,J717=1),0,1),0),""))</f>
        <v/>
      </c>
      <c r="O716" s="1" t="str">
        <f t="shared" si="64"/>
        <v/>
      </c>
      <c r="P716" s="1" t="str">
        <f>IF(AND(שבוע_בדילוג[[#This Row],[חיזוי - שבוע]]=1,K717=1),1,"")</f>
        <v/>
      </c>
      <c r="Q716" s="1" t="str">
        <f>IF(AND(שבוע_בדילוג[[#This Row],[וסת השבוע פעיל?]]&lt;3,OR(שבוע_בדילוג[[#This Row],[CycleNumber]]&gt;B717,B717="")),1,"")</f>
        <v/>
      </c>
      <c r="R716" s="1" t="str">
        <f>IF(AND(שבוע_בדילוג[[#This Row],[חיזוי - שבוע]]&lt;&gt;"",שבוע_בדילוג[[#This Row],[וסת השבוע פעיל?2]]=""),1,"")</f>
        <v/>
      </c>
      <c r="S716" s="1" t="str">
        <f>IF(שבוע_בדילוג[[#This Row],[האישה קבעה וסת שבוע בדילוג?]]=1,IF(שבוע_בדילוג[[#This Row],[וסת השבוע פעיל?]]&lt;3,1,0),"")</f>
        <v/>
      </c>
      <c r="T7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6" s="1">
        <f t="shared" si="65"/>
        <v>0</v>
      </c>
      <c r="V716" s="1">
        <f t="shared" si="66"/>
        <v>0</v>
      </c>
      <c r="W716" s="1">
        <f t="shared" si="67"/>
        <v>0</v>
      </c>
      <c r="X716" s="1" t="str">
        <f>IF(שבוע_בדילוג[[#This Row],[3 הפלגות זהות]]="","",IF(שבוע_בדילוג[[#This Row],[3 הפלגות זהות]]=1,שבוע_בדילוג[[#This Row],[LengthofCycle]],X715))</f>
        <v/>
      </c>
      <c r="Z716" s="1" t="str">
        <f>IF(OR(שבוע_בדילוג[[#This Row],[הווסת פעיל?]]=0,שבוע_בדילוג[[#This Row],[הווסת פעיל?]]=""),"",SUM(Z715,שבוע_בדילוג[[#This Row],[הווסת פעיל?]]))</f>
        <v/>
      </c>
      <c r="AA716" s="1" t="str">
        <f>IF(AND(שבוע_בדילוג[[#This Row],[כמה מחזורים עד עקירה]]&lt;&gt;"",Z717=""),שבוע_בדילוג[[#This Row],[כמה מחזורים עד עקירה]],"")</f>
        <v/>
      </c>
      <c r="AB716" s="1" t="str">
        <f>IF(AND(שבוע_בדילוג[[#This Row],[הווסת פעיל?]]=1,שבוע_בדילוג[[#This Row],[וסת קבוע אחרון]]&lt;&gt;X715),שבוע_בדילוג[[#This Row],[וסת קבוע אחרון]],"")</f>
        <v/>
      </c>
      <c r="AC716" s="1" t="str">
        <f>IF(AND(שבוע_בדילוג[[#This Row],[הווסת פעיל?]]=1,Y715=0,שבוע_בדילוג[[#This Row],[וסת קבוע אחרון]]=X715),שבוע_בדילוג[[#This Row],[וסת קבוע אחרון]],"")</f>
        <v/>
      </c>
      <c r="AD716" s="1" t="str">
        <f>IF(AND(שבוע_בדילוג[[#This Row],[הווסת פעיל?]]=1,Y715=0,שבוע_בדילוג[[#This Row],[וסת קבוע אחרון]]&lt;&gt;X715),1,"")</f>
        <v/>
      </c>
      <c r="AE716" s="1" t="str">
        <f>IF(AND(שבוע_בדילוג[[#This Row],[הווסת פעיל?]]&lt;&gt;"",B717=1),שבוע_בדילוג[[#This Row],[CycleNumber]],"")</f>
        <v/>
      </c>
      <c r="AF716" s="1" t="str">
        <f>IF(AND(שבוע_בדילוג[[#This Row],[הווסת פעיל?]]&lt;&gt;"",Y715=""),שבוע_בדילוג[[#This Row],[CycleNumber]],"")</f>
        <v/>
      </c>
      <c r="AG716" s="1" t="str">
        <f>IF(B717=1,"",IF(שבוע_בדילוג[[#This Row],[הווסת פעיל?]]=1,IF(שבוע_בדילוג[[#This Row],[וסת קבוע אחרון]]=F717,1,0),""))</f>
        <v/>
      </c>
      <c r="AH716" s="1" t="str">
        <f>IF(B717=1,"",IF(שבוע_בדילוג[[#This Row],[הווסת פעיל?]]=1,IF(OR(שבוע_בדילוג[[#This Row],[וסת קבוע אחרון]]=F717,F717=שבוע_בדילוג[[#This Row],[LengthofCycle]]),1,0),""))</f>
        <v/>
      </c>
      <c r="AI716" s="1" t="str">
        <f>IF(B717=1,"",IF(שבוע_בדילוג[[#This Row],[הווסת פעיל?]]=1,IF(OR(שבוע_בדילוג[[#This Row],[וסת קבוע אחרון]]=F717,F717=שבוע_בדילוג[[#This Row],[LengthofCycle]],AND(שבוע_בדילוג[[#This Row],[LengthofCycle]]&lt;&gt;שבוע_בדילוג[[#This Row],[וסת קבוע אחרון]],OR(F717=28,F717=29))),1,0),""))</f>
        <v/>
      </c>
      <c r="AJ716" s="1" t="str">
        <f>IF(AND(שבוע_בדילוג[[#This Row],[הווסת פעיל?]]=1,B717=1),1,"")</f>
        <v/>
      </c>
      <c r="AK716" s="4">
        <f>IF(AND(שבוע_בדילוג[[#This Row],[הווסת פעיל?]]&lt;&gt;1,B717&lt;&gt;1,B717&lt;&gt;""),IF(שבוע_בדילוג[[#This Row],[LengthofCycle]]=F717,1,0),"")</f>
        <v>0</v>
      </c>
      <c r="AL716" s="4">
        <f>IF(AND(שבוע_בדילוג[[#This Row],[הווסת פעיל?]]&lt;&gt;1,B717&lt;&gt;1,B717&lt;&gt;""),IF(OR(שבוע_בדילוג[[#This Row],[LengthofCycle]]=F717,F717=29),1,0),"")</f>
        <v>0</v>
      </c>
      <c r="AM716" s="4">
        <f>IF(AND(שבוע_בדילוג[[#This Row],[הווסת פעיל?]]&lt;&gt;1,B717&lt;&gt;1,B717&lt;&gt;""),IF(OR(שבוע_בדילוג[[#This Row],[LengthofCycle]]=F717,F717=29,F717=28),1,0),"")</f>
        <v>0</v>
      </c>
    </row>
    <row r="717" spans="1:39" x14ac:dyDescent="0.25">
      <c r="A717" s="1" t="s">
        <v>116</v>
      </c>
      <c r="B717" s="1">
        <v>10</v>
      </c>
      <c r="C717" s="1">
        <v>0</v>
      </c>
      <c r="D717" s="1">
        <v>1</v>
      </c>
      <c r="E717" s="1">
        <v>0</v>
      </c>
      <c r="F717" s="1">
        <v>25</v>
      </c>
      <c r="H717" s="1">
        <f>שבוע_בדילוג[[#This Row],[LengthofCycle]]+1</f>
        <v>26</v>
      </c>
      <c r="I717" s="1" t="str">
        <f>IF(IFERROR(LOOKUP(שבוע_בדילוג[[#This Row],[ClientID]],קביעויות[השבוע בדילוג]),FALSE)=שבוע_בדילוג[[#This Row],[ClientID]],1,"")</f>
        <v/>
      </c>
      <c r="J717" s="1" t="str">
        <f>IF(AND(שבוע_בדילוג[[#This Row],[CycleNumber]]&gt;1,OR(B718="",שבוע_בדילוג[[#This Row],[CycleNumber]]&gt;B716)),IF(OR(AND(שבוע_בדילוג[[#This Row],[LengthofCycle]]=29,F716=29),AND(שבוע_בדילוג[[#This Row],[LengthofCycle]]=36,F716=36)),1,""),"")</f>
        <v/>
      </c>
      <c r="K717" s="1" t="str">
        <f>IF(AND(שבוע_בדילוג[[#This Row],[וסת השבוע]]=1,J716=1,שבוע_בדילוג[[#This Row],[CycleNumber]]&gt;B716),1,"")</f>
        <v/>
      </c>
      <c r="L717" s="1" t="str">
        <f>IF(שבוע_בדילוג[[#This Row],[CycleNumber]]=1,"",IF(שבוע_בדילוג[[#This Row],[וסת השבוע]]=1,0,IF(L716="","",IF(L716=0,IF(שבוע_בדילוג[[#This Row],[LengthofCycle]]=29,0,1),IF(L716=1,IF(שבוע_בדילוג[[#This Row],[LengthofCycle]]+F716=29*2,0,2),IF(L716=2,IF(שבוע_בדילוג[[#This Row],[LengthofCycle]]+F716+F715=29*3,0,3),""))))))</f>
        <v/>
      </c>
      <c r="M717" s="1" t="str">
        <f>IF(שבוע_בדילוג[[#This Row],[וסת השבוע]]=1,IF(שבוע_בדילוג[[#This Row],[וסת השבוע וההפלגה ביחד]]=1,M716+1,0),IF(AND(שבוע_בדילוג[[#This Row],[CycleNumber]]&gt;B716,שבוע_בדילוג[[#This Row],[CycleNumber]]&gt;1),IF(שבוע_בדילוג[[#This Row],[וסת השבוע פעיל?]]&lt;&gt;"",M716+1,""),""))</f>
        <v/>
      </c>
      <c r="N717" s="1" t="str">
        <f>IF(שבוע_בדילוג[[#This Row],[וסת השבוע פעיל?2]]="","",IF(AND(שבוע_בדילוג[[#This Row],[וסת השבוע פעיל?]]&lt;&gt;"",שבוע_בדילוג[[#This Row],[CycleNumber]]&lt;B718,B718&lt;&gt;"",שבוע_בדילוג[[#This Row],[וסת השבוע פעיל?]]&lt;3),IF(L718=0,IF(AND(שבוע_בדילוג[[#This Row],[וסת השבוע פעיל?]]&gt;0,J718=1),0,1),0),""))</f>
        <v/>
      </c>
      <c r="O717" s="1" t="str">
        <f t="shared" si="64"/>
        <v/>
      </c>
      <c r="P717" s="1" t="str">
        <f>IF(AND(שבוע_בדילוג[[#This Row],[חיזוי - שבוע]]=1,K718=1),1,"")</f>
        <v/>
      </c>
      <c r="Q717" s="1" t="str">
        <f>IF(AND(שבוע_בדילוג[[#This Row],[וסת השבוע פעיל?]]&lt;3,OR(שבוע_בדילוג[[#This Row],[CycleNumber]]&gt;B718,B718="")),1,"")</f>
        <v/>
      </c>
      <c r="R717" s="1" t="str">
        <f>IF(AND(שבוע_בדילוג[[#This Row],[חיזוי - שבוע]]&lt;&gt;"",שבוע_בדילוג[[#This Row],[וסת השבוע פעיל?2]]=""),1,"")</f>
        <v/>
      </c>
      <c r="S717" s="1" t="str">
        <f>IF(שבוע_בדילוג[[#This Row],[האישה קבעה וסת שבוע בדילוג?]]=1,IF(שבוע_בדילוג[[#This Row],[וסת השבוע פעיל?]]&lt;3,1,0),"")</f>
        <v/>
      </c>
      <c r="T7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7" s="1">
        <f t="shared" si="65"/>
        <v>0</v>
      </c>
      <c r="V717" s="1">
        <f t="shared" si="66"/>
        <v>0</v>
      </c>
      <c r="W717" s="1">
        <f t="shared" si="67"/>
        <v>0</v>
      </c>
      <c r="X717" s="1" t="str">
        <f>IF(שבוע_בדילוג[[#This Row],[3 הפלגות זהות]]="","",IF(שבוע_בדילוג[[#This Row],[3 הפלגות זהות]]=1,שבוע_בדילוג[[#This Row],[LengthofCycle]],X716))</f>
        <v/>
      </c>
      <c r="Z717" s="1" t="str">
        <f>IF(OR(שבוע_בדילוג[[#This Row],[הווסת פעיל?]]=0,שבוע_בדילוג[[#This Row],[הווסת פעיל?]]=""),"",SUM(Z716,שבוע_בדילוג[[#This Row],[הווסת פעיל?]]))</f>
        <v/>
      </c>
      <c r="AA717" s="1" t="str">
        <f>IF(AND(שבוע_בדילוג[[#This Row],[כמה מחזורים עד עקירה]]&lt;&gt;"",Z718=""),שבוע_בדילוג[[#This Row],[כמה מחזורים עד עקירה]],"")</f>
        <v/>
      </c>
      <c r="AB717" s="1" t="str">
        <f>IF(AND(שבוע_בדילוג[[#This Row],[הווסת פעיל?]]=1,שבוע_בדילוג[[#This Row],[וסת קבוע אחרון]]&lt;&gt;X716),שבוע_בדילוג[[#This Row],[וסת קבוע אחרון]],"")</f>
        <v/>
      </c>
      <c r="AC717" s="1" t="str">
        <f>IF(AND(שבוע_בדילוג[[#This Row],[הווסת פעיל?]]=1,Y716=0,שבוע_בדילוג[[#This Row],[וסת קבוע אחרון]]=X716),שבוע_בדילוג[[#This Row],[וסת קבוע אחרון]],"")</f>
        <v/>
      </c>
      <c r="AD717" s="1" t="str">
        <f>IF(AND(שבוע_בדילוג[[#This Row],[הווסת פעיל?]]=1,Y716=0,שבוע_בדילוג[[#This Row],[וסת קבוע אחרון]]&lt;&gt;X716),1,"")</f>
        <v/>
      </c>
      <c r="AE717" s="1" t="str">
        <f>IF(AND(שבוע_בדילוג[[#This Row],[הווסת פעיל?]]&lt;&gt;"",B718=1),שבוע_בדילוג[[#This Row],[CycleNumber]],"")</f>
        <v/>
      </c>
      <c r="AF717" s="1" t="str">
        <f>IF(AND(שבוע_בדילוג[[#This Row],[הווסת פעיל?]]&lt;&gt;"",Y716=""),שבוע_בדילוג[[#This Row],[CycleNumber]],"")</f>
        <v/>
      </c>
      <c r="AG717" s="1" t="str">
        <f>IF(B718=1,"",IF(שבוע_בדילוג[[#This Row],[הווסת פעיל?]]=1,IF(שבוע_בדילוג[[#This Row],[וסת קבוע אחרון]]=F718,1,0),""))</f>
        <v/>
      </c>
      <c r="AH717" s="1" t="str">
        <f>IF(B718=1,"",IF(שבוע_בדילוג[[#This Row],[הווסת פעיל?]]=1,IF(OR(שבוע_בדילוג[[#This Row],[וסת קבוע אחרון]]=F718,F718=שבוע_בדילוג[[#This Row],[LengthofCycle]]),1,0),""))</f>
        <v/>
      </c>
      <c r="AI717" s="1" t="str">
        <f>IF(B718=1,"",IF(שבוע_בדילוג[[#This Row],[הווסת פעיל?]]=1,IF(OR(שבוע_בדילוג[[#This Row],[וסת קבוע אחרון]]=F718,F718=שבוע_בדילוג[[#This Row],[LengthofCycle]],AND(שבוע_בדילוג[[#This Row],[LengthofCycle]]&lt;&gt;שבוע_בדילוג[[#This Row],[וסת קבוע אחרון]],OR(F718=28,F718=29))),1,0),""))</f>
        <v/>
      </c>
      <c r="AJ717" s="1" t="str">
        <f>IF(AND(שבוע_בדילוג[[#This Row],[הווסת פעיל?]]=1,B718=1),1,"")</f>
        <v/>
      </c>
      <c r="AK717" s="4" t="str">
        <f>IF(AND(שבוע_בדילוג[[#This Row],[הווסת פעיל?]]&lt;&gt;1,B718&lt;&gt;1,B718&lt;&gt;""),IF(שבוע_בדילוג[[#This Row],[LengthofCycle]]=F718,1,0),"")</f>
        <v/>
      </c>
      <c r="AL717" s="4" t="str">
        <f>IF(AND(שבוע_בדילוג[[#This Row],[הווסת פעיל?]]&lt;&gt;1,B718&lt;&gt;1,B718&lt;&gt;""),IF(OR(שבוע_בדילוג[[#This Row],[LengthofCycle]]=F718,F718=29),1,0),"")</f>
        <v/>
      </c>
      <c r="AM717" s="4" t="str">
        <f>IF(AND(שבוע_בדילוג[[#This Row],[הווסת פעיל?]]&lt;&gt;1,B718&lt;&gt;1,B718&lt;&gt;""),IF(OR(שבוע_בדילוג[[#This Row],[LengthofCycle]]=F718,F718=29,F718=28),1,0),"")</f>
        <v/>
      </c>
    </row>
    <row r="718" spans="1:39" x14ac:dyDescent="0.25">
      <c r="A718" s="1" t="s">
        <v>117</v>
      </c>
      <c r="B718" s="1">
        <v>1</v>
      </c>
      <c r="C718" s="1">
        <v>0</v>
      </c>
      <c r="D718" s="1">
        <v>1</v>
      </c>
      <c r="E718" s="1">
        <v>0</v>
      </c>
      <c r="F718" s="1">
        <v>42</v>
      </c>
      <c r="H718" s="1">
        <f>שבוע_בדילוג[[#This Row],[LengthofCycle]]+1</f>
        <v>43</v>
      </c>
      <c r="I718" s="1" t="str">
        <f>IF(IFERROR(LOOKUP(שבוע_בדילוג[[#This Row],[ClientID]],קביעויות[השבוע בדילוג]),FALSE)=שבוע_בדילוג[[#This Row],[ClientID]],1,"")</f>
        <v/>
      </c>
      <c r="J718" s="1" t="str">
        <f>IF(AND(שבוע_בדילוג[[#This Row],[CycleNumber]]&gt;1,OR(B719="",שבוע_בדילוג[[#This Row],[CycleNumber]]&gt;B717)),IF(OR(AND(שבוע_בדילוג[[#This Row],[LengthofCycle]]=29,F717=29),AND(שבוע_בדילוג[[#This Row],[LengthofCycle]]=36,F717=36)),1,""),"")</f>
        <v/>
      </c>
      <c r="K718" s="1" t="str">
        <f>IF(AND(שבוע_בדילוג[[#This Row],[וסת השבוע]]=1,J717=1,שבוע_בדילוג[[#This Row],[CycleNumber]]&gt;B717),1,"")</f>
        <v/>
      </c>
      <c r="L718" s="1" t="str">
        <f>IF(שבוע_בדילוג[[#This Row],[CycleNumber]]=1,"",IF(שבוע_בדילוג[[#This Row],[וסת השבוע]]=1,0,IF(L717="","",IF(L717=0,IF(שבוע_בדילוג[[#This Row],[LengthofCycle]]=29,0,1),IF(L717=1,IF(שבוע_בדילוג[[#This Row],[LengthofCycle]]+F717=29*2,0,2),IF(L717=2,IF(שבוע_בדילוג[[#This Row],[LengthofCycle]]+F717+F716=29*3,0,3),""))))))</f>
        <v/>
      </c>
      <c r="M718" s="1" t="str">
        <f>IF(שבוע_בדילוג[[#This Row],[וסת השבוע]]=1,IF(שבוע_בדילוג[[#This Row],[וסת השבוע וההפלגה ביחד]]=1,M717+1,0),IF(AND(שבוע_בדילוג[[#This Row],[CycleNumber]]&gt;B717,שבוע_בדילוג[[#This Row],[CycleNumber]]&gt;1),IF(שבוע_בדילוג[[#This Row],[וסת השבוע פעיל?]]&lt;&gt;"",M717+1,""),""))</f>
        <v/>
      </c>
      <c r="N718" s="1" t="str">
        <f>IF(שבוע_בדילוג[[#This Row],[וסת השבוע פעיל?2]]="","",IF(AND(שבוע_בדילוג[[#This Row],[וסת השבוע פעיל?]]&lt;&gt;"",שבוע_בדילוג[[#This Row],[CycleNumber]]&lt;B719,B719&lt;&gt;"",שבוע_בדילוג[[#This Row],[וסת השבוע פעיל?]]&lt;3),IF(L719=0,IF(AND(שבוע_בדילוג[[#This Row],[וסת השבוע פעיל?]]&gt;0,J719=1),0,1),0),""))</f>
        <v/>
      </c>
      <c r="O718" s="1" t="str">
        <f t="shared" si="64"/>
        <v/>
      </c>
      <c r="P718" s="1" t="str">
        <f>IF(AND(שבוע_בדילוג[[#This Row],[חיזוי - שבוע]]=1,K719=1),1,"")</f>
        <v/>
      </c>
      <c r="Q718" s="1" t="str">
        <f>IF(AND(שבוע_בדילוג[[#This Row],[וסת השבוע פעיל?]]&lt;3,OR(שבוע_בדילוג[[#This Row],[CycleNumber]]&gt;B719,B719="")),1,"")</f>
        <v/>
      </c>
      <c r="R718" s="1" t="str">
        <f>IF(AND(שבוע_בדילוג[[#This Row],[חיזוי - שבוע]]&lt;&gt;"",שבוע_בדילוג[[#This Row],[וסת השבוע פעיל?2]]=""),1,"")</f>
        <v/>
      </c>
      <c r="S718" s="1" t="str">
        <f>IF(שבוע_בדילוג[[#This Row],[האישה קבעה וסת שבוע בדילוג?]]=1,IF(שבוע_בדילוג[[#This Row],[וסת השבוע פעיל?]]&lt;3,1,0),"")</f>
        <v/>
      </c>
      <c r="T7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8" s="1" t="str">
        <f t="shared" si="65"/>
        <v/>
      </c>
      <c r="V718" s="1" t="str">
        <f t="shared" si="66"/>
        <v/>
      </c>
      <c r="W718" s="1" t="str">
        <f t="shared" si="67"/>
        <v/>
      </c>
      <c r="X718" s="1" t="str">
        <f>IF(שבוע_בדילוג[[#This Row],[3 הפלגות זהות]]="","",IF(שבוע_בדילוג[[#This Row],[3 הפלגות זהות]]=1,שבוע_בדילוג[[#This Row],[LengthofCycle]],X717))</f>
        <v/>
      </c>
      <c r="Z718" s="1" t="str">
        <f>IF(OR(שבוע_בדילוג[[#This Row],[הווסת פעיל?]]=0,שבוע_בדילוג[[#This Row],[הווסת פעיל?]]=""),"",SUM(Z717,שבוע_בדילוג[[#This Row],[הווסת פעיל?]]))</f>
        <v/>
      </c>
      <c r="AA718" s="1" t="str">
        <f>IF(AND(שבוע_בדילוג[[#This Row],[כמה מחזורים עד עקירה]]&lt;&gt;"",Z719=""),שבוע_בדילוג[[#This Row],[כמה מחזורים עד עקירה]],"")</f>
        <v/>
      </c>
      <c r="AB718" s="1" t="str">
        <f>IF(AND(שבוע_בדילוג[[#This Row],[הווסת פעיל?]]=1,שבוע_בדילוג[[#This Row],[וסת קבוע אחרון]]&lt;&gt;X717),שבוע_בדילוג[[#This Row],[וסת קבוע אחרון]],"")</f>
        <v/>
      </c>
      <c r="AC718" s="1" t="str">
        <f>IF(AND(שבוע_בדילוג[[#This Row],[הווסת פעיל?]]=1,Y717=0,שבוע_בדילוג[[#This Row],[וסת קבוע אחרון]]=X717),שבוע_בדילוג[[#This Row],[וסת קבוע אחרון]],"")</f>
        <v/>
      </c>
      <c r="AD718" s="1" t="str">
        <f>IF(AND(שבוע_בדילוג[[#This Row],[הווסת פעיל?]]=1,Y717=0,שבוע_בדילוג[[#This Row],[וסת קבוע אחרון]]&lt;&gt;X717),1,"")</f>
        <v/>
      </c>
      <c r="AE718" s="1" t="str">
        <f>IF(AND(שבוע_בדילוג[[#This Row],[הווסת פעיל?]]&lt;&gt;"",B719=1),שבוע_בדילוג[[#This Row],[CycleNumber]],"")</f>
        <v/>
      </c>
      <c r="AF718" s="1" t="str">
        <f>IF(AND(שבוע_בדילוג[[#This Row],[הווסת פעיל?]]&lt;&gt;"",Y717=""),שבוע_בדילוג[[#This Row],[CycleNumber]],"")</f>
        <v/>
      </c>
      <c r="AG718" s="1" t="str">
        <f>IF(B719=1,"",IF(שבוע_בדילוג[[#This Row],[הווסת פעיל?]]=1,IF(שבוע_בדילוג[[#This Row],[וסת קבוע אחרון]]=F719,1,0),""))</f>
        <v/>
      </c>
      <c r="AH718" s="1" t="str">
        <f>IF(B719=1,"",IF(שבוע_בדילוג[[#This Row],[הווסת פעיל?]]=1,IF(OR(שבוע_בדילוג[[#This Row],[וסת קבוע אחרון]]=F719,F719=שבוע_בדילוג[[#This Row],[LengthofCycle]]),1,0),""))</f>
        <v/>
      </c>
      <c r="AI718" s="1" t="str">
        <f>IF(B719=1,"",IF(שבוע_בדילוג[[#This Row],[הווסת פעיל?]]=1,IF(OR(שבוע_בדילוג[[#This Row],[וסת קבוע אחרון]]=F719,F719=שבוע_בדילוג[[#This Row],[LengthofCycle]],AND(שבוע_בדילוג[[#This Row],[LengthofCycle]]&lt;&gt;שבוע_בדילוג[[#This Row],[וסת קבוע אחרון]],OR(F719=28,F719=29))),1,0),""))</f>
        <v/>
      </c>
      <c r="AJ718" s="1" t="str">
        <f>IF(AND(שבוע_בדילוג[[#This Row],[הווסת פעיל?]]=1,B719=1),1,"")</f>
        <v/>
      </c>
      <c r="AK718" s="4">
        <f>IF(AND(שבוע_בדילוג[[#This Row],[הווסת פעיל?]]&lt;&gt;1,B719&lt;&gt;1,B719&lt;&gt;""),IF(שבוע_בדילוג[[#This Row],[LengthofCycle]]=F719,1,0),"")</f>
        <v>0</v>
      </c>
      <c r="AL718" s="4">
        <f>IF(AND(שבוע_בדילוג[[#This Row],[הווסת פעיל?]]&lt;&gt;1,B719&lt;&gt;1,B719&lt;&gt;""),IF(OR(שבוע_בדילוג[[#This Row],[LengthofCycle]]=F719,F719=29),1,0),"")</f>
        <v>0</v>
      </c>
      <c r="AM718" s="4">
        <f>IF(AND(שבוע_בדילוג[[#This Row],[הווסת פעיל?]]&lt;&gt;1,B719&lt;&gt;1,B719&lt;&gt;""),IF(OR(שבוע_בדילוג[[#This Row],[LengthofCycle]]=F719,F719=29,F719=28),1,0),"")</f>
        <v>0</v>
      </c>
    </row>
    <row r="719" spans="1:39" x14ac:dyDescent="0.25">
      <c r="A719" s="1" t="s">
        <v>117</v>
      </c>
      <c r="B719" s="1">
        <v>2</v>
      </c>
      <c r="C719" s="1">
        <v>0</v>
      </c>
      <c r="D719" s="1">
        <v>0</v>
      </c>
      <c r="E719" s="1">
        <v>0</v>
      </c>
      <c r="F719" s="1">
        <v>41</v>
      </c>
      <c r="H719" s="1">
        <f>שבוע_בדילוג[[#This Row],[LengthofCycle]]+1</f>
        <v>42</v>
      </c>
      <c r="I719" s="1" t="str">
        <f>IF(IFERROR(LOOKUP(שבוע_בדילוג[[#This Row],[ClientID]],קביעויות[השבוע בדילוג]),FALSE)=שבוע_בדילוג[[#This Row],[ClientID]],1,"")</f>
        <v/>
      </c>
      <c r="J719" s="1" t="str">
        <f>IF(AND(שבוע_בדילוג[[#This Row],[CycleNumber]]&gt;1,OR(B720="",שבוע_בדילוג[[#This Row],[CycleNumber]]&gt;B718)),IF(OR(AND(שבוע_בדילוג[[#This Row],[LengthofCycle]]=29,F718=29),AND(שבוע_בדילוג[[#This Row],[LengthofCycle]]=36,F718=36)),1,""),"")</f>
        <v/>
      </c>
      <c r="K719" s="1" t="str">
        <f>IF(AND(שבוע_בדילוג[[#This Row],[וסת השבוע]]=1,J718=1,שבוע_בדילוג[[#This Row],[CycleNumber]]&gt;B718),1,"")</f>
        <v/>
      </c>
      <c r="L719" s="1" t="str">
        <f>IF(שבוע_בדילוג[[#This Row],[CycleNumber]]=1,"",IF(שבוע_בדילוג[[#This Row],[וסת השבוע]]=1,0,IF(L718="","",IF(L718=0,IF(שבוע_בדילוג[[#This Row],[LengthofCycle]]=29,0,1),IF(L718=1,IF(שבוע_בדילוג[[#This Row],[LengthofCycle]]+F718=29*2,0,2),IF(L718=2,IF(שבוע_בדילוג[[#This Row],[LengthofCycle]]+F718+F717=29*3,0,3),""))))))</f>
        <v/>
      </c>
      <c r="M719" s="1" t="str">
        <f>IF(שבוע_בדילוג[[#This Row],[וסת השבוע]]=1,IF(שבוע_בדילוג[[#This Row],[וסת השבוע וההפלגה ביחד]]=1,M718+1,0),IF(AND(שבוע_בדילוג[[#This Row],[CycleNumber]]&gt;B718,שבוע_בדילוג[[#This Row],[CycleNumber]]&gt;1),IF(שבוע_בדילוג[[#This Row],[וסת השבוע פעיל?]]&lt;&gt;"",M718+1,""),""))</f>
        <v/>
      </c>
      <c r="N719" s="1" t="str">
        <f>IF(שבוע_בדילוג[[#This Row],[וסת השבוע פעיל?2]]="","",IF(AND(שבוע_בדילוג[[#This Row],[וסת השבוע פעיל?]]&lt;&gt;"",שבוע_בדילוג[[#This Row],[CycleNumber]]&lt;B720,B720&lt;&gt;"",שבוע_בדילוג[[#This Row],[וסת השבוע פעיל?]]&lt;3),IF(L720=0,IF(AND(שבוע_בדילוג[[#This Row],[וסת השבוע פעיל?]]&gt;0,J720=1),0,1),0),""))</f>
        <v/>
      </c>
      <c r="O719" s="1" t="str">
        <f t="shared" si="64"/>
        <v/>
      </c>
      <c r="P719" s="1" t="str">
        <f>IF(AND(שבוע_בדילוג[[#This Row],[חיזוי - שבוע]]=1,K720=1),1,"")</f>
        <v/>
      </c>
      <c r="Q719" s="1" t="str">
        <f>IF(AND(שבוע_בדילוג[[#This Row],[וסת השבוע פעיל?]]&lt;3,OR(שבוע_בדילוג[[#This Row],[CycleNumber]]&gt;B720,B720="")),1,"")</f>
        <v/>
      </c>
      <c r="R719" s="1" t="str">
        <f>IF(AND(שבוע_בדילוג[[#This Row],[חיזוי - שבוע]]&lt;&gt;"",שבוע_בדילוג[[#This Row],[וסת השבוע פעיל?2]]=""),1,"")</f>
        <v/>
      </c>
      <c r="S719" s="1" t="str">
        <f>IF(שבוע_בדילוג[[#This Row],[האישה קבעה וסת שבוע בדילוג?]]=1,IF(שבוע_בדילוג[[#This Row],[וסת השבוע פעיל?]]&lt;3,1,0),"")</f>
        <v/>
      </c>
      <c r="T7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19" s="1" t="str">
        <f t="shared" si="65"/>
        <v/>
      </c>
      <c r="V719" s="1" t="str">
        <f t="shared" si="66"/>
        <v/>
      </c>
      <c r="W719" s="1" t="str">
        <f t="shared" si="67"/>
        <v/>
      </c>
      <c r="X719" s="1" t="str">
        <f>IF(שבוע_בדילוג[[#This Row],[3 הפלגות זהות]]="","",IF(שבוע_בדילוג[[#This Row],[3 הפלגות זהות]]=1,שבוע_בדילוג[[#This Row],[LengthofCycle]],X718))</f>
        <v/>
      </c>
      <c r="Z719" s="1" t="str">
        <f>IF(OR(שבוע_בדילוג[[#This Row],[הווסת פעיל?]]=0,שבוע_בדילוג[[#This Row],[הווסת פעיל?]]=""),"",SUM(Z718,שבוע_בדילוג[[#This Row],[הווסת פעיל?]]))</f>
        <v/>
      </c>
      <c r="AA719" s="1" t="str">
        <f>IF(AND(שבוע_בדילוג[[#This Row],[כמה מחזורים עד עקירה]]&lt;&gt;"",Z720=""),שבוע_בדילוג[[#This Row],[כמה מחזורים עד עקירה]],"")</f>
        <v/>
      </c>
      <c r="AB719" s="1" t="str">
        <f>IF(AND(שבוע_בדילוג[[#This Row],[הווסת פעיל?]]=1,שבוע_בדילוג[[#This Row],[וסת קבוע אחרון]]&lt;&gt;X718),שבוע_בדילוג[[#This Row],[וסת קבוע אחרון]],"")</f>
        <v/>
      </c>
      <c r="AC719" s="1" t="str">
        <f>IF(AND(שבוע_בדילוג[[#This Row],[הווסת פעיל?]]=1,Y718=0,שבוע_בדילוג[[#This Row],[וסת קבוע אחרון]]=X718),שבוע_בדילוג[[#This Row],[וסת קבוע אחרון]],"")</f>
        <v/>
      </c>
      <c r="AD719" s="1" t="str">
        <f>IF(AND(שבוע_בדילוג[[#This Row],[הווסת פעיל?]]=1,Y718=0,שבוע_בדילוג[[#This Row],[וסת קבוע אחרון]]&lt;&gt;X718),1,"")</f>
        <v/>
      </c>
      <c r="AE719" s="1" t="str">
        <f>IF(AND(שבוע_בדילוג[[#This Row],[הווסת פעיל?]]&lt;&gt;"",B720=1),שבוע_בדילוג[[#This Row],[CycleNumber]],"")</f>
        <v/>
      </c>
      <c r="AF719" s="1" t="str">
        <f>IF(AND(שבוע_בדילוג[[#This Row],[הווסת פעיל?]]&lt;&gt;"",Y718=""),שבוע_בדילוג[[#This Row],[CycleNumber]],"")</f>
        <v/>
      </c>
      <c r="AG719" s="1" t="str">
        <f>IF(B720=1,"",IF(שבוע_בדילוג[[#This Row],[הווסת פעיל?]]=1,IF(שבוע_בדילוג[[#This Row],[וסת קבוע אחרון]]=F720,1,0),""))</f>
        <v/>
      </c>
      <c r="AH719" s="1" t="str">
        <f>IF(B720=1,"",IF(שבוע_בדילוג[[#This Row],[הווסת פעיל?]]=1,IF(OR(שבוע_בדילוג[[#This Row],[וסת קבוע אחרון]]=F720,F720=שבוע_בדילוג[[#This Row],[LengthofCycle]]),1,0),""))</f>
        <v/>
      </c>
      <c r="AI719" s="1" t="str">
        <f>IF(B720=1,"",IF(שבוע_בדילוג[[#This Row],[הווסת פעיל?]]=1,IF(OR(שבוע_בדילוג[[#This Row],[וסת קבוע אחרון]]=F720,F720=שבוע_בדילוג[[#This Row],[LengthofCycle]],AND(שבוע_בדילוג[[#This Row],[LengthofCycle]]&lt;&gt;שבוע_בדילוג[[#This Row],[וסת קבוע אחרון]],OR(F720=28,F720=29))),1,0),""))</f>
        <v/>
      </c>
      <c r="AJ719" s="1" t="str">
        <f>IF(AND(שבוע_בדילוג[[#This Row],[הווסת פעיל?]]=1,B720=1),1,"")</f>
        <v/>
      </c>
      <c r="AK719" s="4">
        <f>IF(AND(שבוע_בדילוג[[#This Row],[הווסת פעיל?]]&lt;&gt;1,B720&lt;&gt;1,B720&lt;&gt;""),IF(שבוע_בדילוג[[#This Row],[LengthofCycle]]=F720,1,0),"")</f>
        <v>0</v>
      </c>
      <c r="AL719" s="4">
        <f>IF(AND(שבוע_בדילוג[[#This Row],[הווסת פעיל?]]&lt;&gt;1,B720&lt;&gt;1,B720&lt;&gt;""),IF(OR(שבוע_בדילוג[[#This Row],[LengthofCycle]]=F720,F720=29),1,0),"")</f>
        <v>0</v>
      </c>
      <c r="AM719" s="4">
        <f>IF(AND(שבוע_בדילוג[[#This Row],[הווסת פעיל?]]&lt;&gt;1,B720&lt;&gt;1,B720&lt;&gt;""),IF(OR(שבוע_בדילוג[[#This Row],[LengthofCycle]]=F720,F720=29,F720=28),1,0),"")</f>
        <v>0</v>
      </c>
    </row>
    <row r="720" spans="1:39" x14ac:dyDescent="0.25">
      <c r="A720" s="1" t="s">
        <v>117</v>
      </c>
      <c r="B720" s="1">
        <v>3</v>
      </c>
      <c r="C720" s="1">
        <v>0</v>
      </c>
      <c r="D720" s="1">
        <v>0</v>
      </c>
      <c r="E720" s="1">
        <v>0</v>
      </c>
      <c r="F720" s="1">
        <v>33</v>
      </c>
      <c r="H720" s="1">
        <f>שבוע_בדילוג[[#This Row],[LengthofCycle]]+1</f>
        <v>34</v>
      </c>
      <c r="I720" s="1" t="str">
        <f>IF(IFERROR(LOOKUP(שבוע_בדילוג[[#This Row],[ClientID]],קביעויות[השבוע בדילוג]),FALSE)=שבוע_בדילוג[[#This Row],[ClientID]],1,"")</f>
        <v/>
      </c>
      <c r="J720" s="1" t="str">
        <f>IF(AND(שבוע_בדילוג[[#This Row],[CycleNumber]]&gt;1,OR(B721="",שבוע_בדילוג[[#This Row],[CycleNumber]]&gt;B719)),IF(OR(AND(שבוע_בדילוג[[#This Row],[LengthofCycle]]=29,F719=29),AND(שבוע_בדילוג[[#This Row],[LengthofCycle]]=36,F719=36)),1,""),"")</f>
        <v/>
      </c>
      <c r="K720" s="1" t="str">
        <f>IF(AND(שבוע_בדילוג[[#This Row],[וסת השבוע]]=1,J719=1,שבוע_בדילוג[[#This Row],[CycleNumber]]&gt;B719),1,"")</f>
        <v/>
      </c>
      <c r="L720" s="1" t="str">
        <f>IF(שבוע_בדילוג[[#This Row],[CycleNumber]]=1,"",IF(שבוע_בדילוג[[#This Row],[וסת השבוע]]=1,0,IF(L719="","",IF(L719=0,IF(שבוע_בדילוג[[#This Row],[LengthofCycle]]=29,0,1),IF(L719=1,IF(שבוע_בדילוג[[#This Row],[LengthofCycle]]+F719=29*2,0,2),IF(L719=2,IF(שבוע_בדילוג[[#This Row],[LengthofCycle]]+F719+F718=29*3,0,3),""))))))</f>
        <v/>
      </c>
      <c r="M720" s="1" t="str">
        <f>IF(שבוע_בדילוג[[#This Row],[וסת השבוע]]=1,IF(שבוע_בדילוג[[#This Row],[וסת השבוע וההפלגה ביחד]]=1,M719+1,0),IF(AND(שבוע_בדילוג[[#This Row],[CycleNumber]]&gt;B719,שבוע_בדילוג[[#This Row],[CycleNumber]]&gt;1),IF(שבוע_בדילוג[[#This Row],[וסת השבוע פעיל?]]&lt;&gt;"",M719+1,""),""))</f>
        <v/>
      </c>
      <c r="N720" s="1" t="str">
        <f>IF(שבוע_בדילוג[[#This Row],[וסת השבוע פעיל?2]]="","",IF(AND(שבוע_בדילוג[[#This Row],[וסת השבוע פעיל?]]&lt;&gt;"",שבוע_בדילוג[[#This Row],[CycleNumber]]&lt;B721,B721&lt;&gt;"",שבוע_בדילוג[[#This Row],[וסת השבוע פעיל?]]&lt;3),IF(L721=0,IF(AND(שבוע_בדילוג[[#This Row],[וסת השבוע פעיל?]]&gt;0,J721=1),0,1),0),""))</f>
        <v/>
      </c>
      <c r="O720" s="1" t="str">
        <f t="shared" si="64"/>
        <v/>
      </c>
      <c r="P720" s="1" t="str">
        <f>IF(AND(שבוע_בדילוג[[#This Row],[חיזוי - שבוע]]=1,K721=1),1,"")</f>
        <v/>
      </c>
      <c r="Q720" s="1" t="str">
        <f>IF(AND(שבוע_בדילוג[[#This Row],[וסת השבוע פעיל?]]&lt;3,OR(שבוע_בדילוג[[#This Row],[CycleNumber]]&gt;B721,B721="")),1,"")</f>
        <v/>
      </c>
      <c r="R720" s="1" t="str">
        <f>IF(AND(שבוע_בדילוג[[#This Row],[חיזוי - שבוע]]&lt;&gt;"",שבוע_בדילוג[[#This Row],[וסת השבוע פעיל?2]]=""),1,"")</f>
        <v/>
      </c>
      <c r="S720" s="1" t="str">
        <f>IF(שבוע_בדילוג[[#This Row],[האישה קבעה וסת שבוע בדילוג?]]=1,IF(שבוע_בדילוג[[#This Row],[וסת השבוע פעיל?]]&lt;3,1,0),"")</f>
        <v/>
      </c>
      <c r="T7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0" s="1">
        <f t="shared" si="65"/>
        <v>0</v>
      </c>
      <c r="V720" s="1" t="str">
        <f t="shared" si="66"/>
        <v/>
      </c>
      <c r="W720" s="1" t="str">
        <f t="shared" si="67"/>
        <v/>
      </c>
      <c r="X720" s="1" t="str">
        <f>IF(שבוע_בדילוג[[#This Row],[3 הפלגות זהות]]="","",IF(שבוע_בדילוג[[#This Row],[3 הפלגות זהות]]=1,שבוע_בדילוג[[#This Row],[LengthofCycle]],X719))</f>
        <v/>
      </c>
      <c r="Z720" s="1" t="str">
        <f>IF(OR(שבוע_בדילוג[[#This Row],[הווסת פעיל?]]=0,שבוע_בדילוג[[#This Row],[הווסת פעיל?]]=""),"",SUM(Z719,שבוע_בדילוג[[#This Row],[הווסת פעיל?]]))</f>
        <v/>
      </c>
      <c r="AA720" s="1" t="str">
        <f>IF(AND(שבוע_בדילוג[[#This Row],[כמה מחזורים עד עקירה]]&lt;&gt;"",Z721=""),שבוע_בדילוג[[#This Row],[כמה מחזורים עד עקירה]],"")</f>
        <v/>
      </c>
      <c r="AB720" s="1" t="str">
        <f>IF(AND(שבוע_בדילוג[[#This Row],[הווסת פעיל?]]=1,שבוע_בדילוג[[#This Row],[וסת קבוע אחרון]]&lt;&gt;X719),שבוע_בדילוג[[#This Row],[וסת קבוע אחרון]],"")</f>
        <v/>
      </c>
      <c r="AC720" s="1" t="str">
        <f>IF(AND(שבוע_בדילוג[[#This Row],[הווסת פעיל?]]=1,Y719=0,שבוע_בדילוג[[#This Row],[וסת קבוע אחרון]]=X719),שבוע_בדילוג[[#This Row],[וסת קבוע אחרון]],"")</f>
        <v/>
      </c>
      <c r="AD720" s="1" t="str">
        <f>IF(AND(שבוע_בדילוג[[#This Row],[הווסת פעיל?]]=1,Y719=0,שבוע_בדילוג[[#This Row],[וסת קבוע אחרון]]&lt;&gt;X719),1,"")</f>
        <v/>
      </c>
      <c r="AE720" s="1" t="str">
        <f>IF(AND(שבוע_בדילוג[[#This Row],[הווסת פעיל?]]&lt;&gt;"",B721=1),שבוע_בדילוג[[#This Row],[CycleNumber]],"")</f>
        <v/>
      </c>
      <c r="AF720" s="1" t="str">
        <f>IF(AND(שבוע_בדילוג[[#This Row],[הווסת פעיל?]]&lt;&gt;"",Y719=""),שבוע_בדילוג[[#This Row],[CycleNumber]],"")</f>
        <v/>
      </c>
      <c r="AG720" s="1" t="str">
        <f>IF(B721=1,"",IF(שבוע_בדילוג[[#This Row],[הווסת פעיל?]]=1,IF(שבוע_בדילוג[[#This Row],[וסת קבוע אחרון]]=F721,1,0),""))</f>
        <v/>
      </c>
      <c r="AH720" s="1" t="str">
        <f>IF(B721=1,"",IF(שבוע_בדילוג[[#This Row],[הווסת פעיל?]]=1,IF(OR(שבוע_בדילוג[[#This Row],[וסת קבוע אחרון]]=F721,F721=שבוע_בדילוג[[#This Row],[LengthofCycle]]),1,0),""))</f>
        <v/>
      </c>
      <c r="AI720" s="1" t="str">
        <f>IF(B721=1,"",IF(שבוע_בדילוג[[#This Row],[הווסת פעיל?]]=1,IF(OR(שבוע_בדילוג[[#This Row],[וסת קבוע אחרון]]=F721,F721=שבוע_בדילוג[[#This Row],[LengthofCycle]],AND(שבוע_בדילוג[[#This Row],[LengthofCycle]]&lt;&gt;שבוע_בדילוג[[#This Row],[וסת קבוע אחרון]],OR(F721=28,F721=29))),1,0),""))</f>
        <v/>
      </c>
      <c r="AJ720" s="1" t="str">
        <f>IF(AND(שבוע_בדילוג[[#This Row],[הווסת פעיל?]]=1,B721=1),1,"")</f>
        <v/>
      </c>
      <c r="AK720" s="4">
        <f>IF(AND(שבוע_בדילוג[[#This Row],[הווסת פעיל?]]&lt;&gt;1,B721&lt;&gt;1,B721&lt;&gt;""),IF(שבוע_בדילוג[[#This Row],[LengthofCycle]]=F721,1,0),"")</f>
        <v>0</v>
      </c>
      <c r="AL720" s="4">
        <f>IF(AND(שבוע_בדילוג[[#This Row],[הווסת פעיל?]]&lt;&gt;1,B721&lt;&gt;1,B721&lt;&gt;""),IF(OR(שבוע_בדילוג[[#This Row],[LengthofCycle]]=F721,F721=29),1,0),"")</f>
        <v>0</v>
      </c>
      <c r="AM720" s="4">
        <f>IF(AND(שבוע_בדילוג[[#This Row],[הווסת פעיל?]]&lt;&gt;1,B721&lt;&gt;1,B721&lt;&gt;""),IF(OR(שבוע_בדילוג[[#This Row],[LengthofCycle]]=F721,F721=29,F721=28),1,0),"")</f>
        <v>0</v>
      </c>
    </row>
    <row r="721" spans="1:39" x14ac:dyDescent="0.25">
      <c r="A721" s="1" t="s">
        <v>117</v>
      </c>
      <c r="B721" s="1">
        <v>4</v>
      </c>
      <c r="C721" s="1">
        <v>0</v>
      </c>
      <c r="D721" s="1">
        <v>1</v>
      </c>
      <c r="E721" s="1">
        <v>0</v>
      </c>
      <c r="F721" s="1">
        <v>24</v>
      </c>
      <c r="H721" s="1">
        <f>שבוע_בדילוג[[#This Row],[LengthofCycle]]+1</f>
        <v>25</v>
      </c>
      <c r="I721" s="1" t="str">
        <f>IF(IFERROR(LOOKUP(שבוע_בדילוג[[#This Row],[ClientID]],קביעויות[השבוע בדילוג]),FALSE)=שבוע_בדילוג[[#This Row],[ClientID]],1,"")</f>
        <v/>
      </c>
      <c r="J721" s="1" t="str">
        <f>IF(AND(שבוע_בדילוג[[#This Row],[CycleNumber]]&gt;1,OR(B722="",שבוע_בדילוג[[#This Row],[CycleNumber]]&gt;B720)),IF(OR(AND(שבוע_בדילוג[[#This Row],[LengthofCycle]]=29,F720=29),AND(שבוע_בדילוג[[#This Row],[LengthofCycle]]=36,F720=36)),1,""),"")</f>
        <v/>
      </c>
      <c r="K721" s="1" t="str">
        <f>IF(AND(שבוע_בדילוג[[#This Row],[וסת השבוע]]=1,J720=1,שבוע_בדילוג[[#This Row],[CycleNumber]]&gt;B720),1,"")</f>
        <v/>
      </c>
      <c r="L721" s="1" t="str">
        <f>IF(שבוע_בדילוג[[#This Row],[CycleNumber]]=1,"",IF(שבוע_בדילוג[[#This Row],[וסת השבוע]]=1,0,IF(L720="","",IF(L720=0,IF(שבוע_בדילוג[[#This Row],[LengthofCycle]]=29,0,1),IF(L720=1,IF(שבוע_בדילוג[[#This Row],[LengthofCycle]]+F720=29*2,0,2),IF(L720=2,IF(שבוע_בדילוג[[#This Row],[LengthofCycle]]+F720+F719=29*3,0,3),""))))))</f>
        <v/>
      </c>
      <c r="M721" s="1" t="str">
        <f>IF(שבוע_בדילוג[[#This Row],[וסת השבוע]]=1,IF(שבוע_בדילוג[[#This Row],[וסת השבוע וההפלגה ביחד]]=1,M720+1,0),IF(AND(שבוע_בדילוג[[#This Row],[CycleNumber]]&gt;B720,שבוע_בדילוג[[#This Row],[CycleNumber]]&gt;1),IF(שבוע_בדילוג[[#This Row],[וסת השבוע פעיל?]]&lt;&gt;"",M720+1,""),""))</f>
        <v/>
      </c>
      <c r="N721" s="1" t="str">
        <f>IF(שבוע_בדילוג[[#This Row],[וסת השבוע פעיל?2]]="","",IF(AND(שבוע_בדילוג[[#This Row],[וסת השבוע פעיל?]]&lt;&gt;"",שבוע_בדילוג[[#This Row],[CycleNumber]]&lt;B722,B722&lt;&gt;"",שבוע_בדילוג[[#This Row],[וסת השבוע פעיל?]]&lt;3),IF(L722=0,IF(AND(שבוע_בדילוג[[#This Row],[וסת השבוע פעיל?]]&gt;0,J722=1),0,1),0),""))</f>
        <v/>
      </c>
      <c r="O721" s="1" t="str">
        <f t="shared" si="64"/>
        <v/>
      </c>
      <c r="P721" s="1" t="str">
        <f>IF(AND(שבוע_בדילוג[[#This Row],[חיזוי - שבוע]]=1,K722=1),1,"")</f>
        <v/>
      </c>
      <c r="Q721" s="1" t="str">
        <f>IF(AND(שבוע_בדילוג[[#This Row],[וסת השבוע פעיל?]]&lt;3,OR(שבוע_בדילוג[[#This Row],[CycleNumber]]&gt;B722,B722="")),1,"")</f>
        <v/>
      </c>
      <c r="R721" s="1" t="str">
        <f>IF(AND(שבוע_בדילוג[[#This Row],[חיזוי - שבוע]]&lt;&gt;"",שבוע_בדילוג[[#This Row],[וסת השבוע פעיל?2]]=""),1,"")</f>
        <v/>
      </c>
      <c r="S721" s="1" t="str">
        <f>IF(שבוע_בדילוג[[#This Row],[האישה קבעה וסת שבוע בדילוג?]]=1,IF(שבוע_בדילוג[[#This Row],[וסת השבוע פעיל?]]&lt;3,1,0),"")</f>
        <v/>
      </c>
      <c r="T7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1" s="1">
        <f t="shared" si="65"/>
        <v>0</v>
      </c>
      <c r="V721" s="1">
        <f t="shared" si="66"/>
        <v>0</v>
      </c>
      <c r="W721" s="1" t="str">
        <f t="shared" si="67"/>
        <v/>
      </c>
      <c r="X721" s="1" t="str">
        <f>IF(שבוע_בדילוג[[#This Row],[3 הפלגות זהות]]="","",IF(שבוע_בדילוג[[#This Row],[3 הפלגות זהות]]=1,שבוע_בדילוג[[#This Row],[LengthofCycle]],X720))</f>
        <v/>
      </c>
      <c r="Z721" s="1" t="str">
        <f>IF(OR(שבוע_בדילוג[[#This Row],[הווסת פעיל?]]=0,שבוע_בדילוג[[#This Row],[הווסת פעיל?]]=""),"",SUM(Z720,שבוע_בדילוג[[#This Row],[הווסת פעיל?]]))</f>
        <v/>
      </c>
      <c r="AA721" s="1" t="str">
        <f>IF(AND(שבוע_בדילוג[[#This Row],[כמה מחזורים עד עקירה]]&lt;&gt;"",Z722=""),שבוע_בדילוג[[#This Row],[כמה מחזורים עד עקירה]],"")</f>
        <v/>
      </c>
      <c r="AB721" s="1" t="str">
        <f>IF(AND(שבוע_בדילוג[[#This Row],[הווסת פעיל?]]=1,שבוע_בדילוג[[#This Row],[וסת קבוע אחרון]]&lt;&gt;X720),שבוע_בדילוג[[#This Row],[וסת קבוע אחרון]],"")</f>
        <v/>
      </c>
      <c r="AC721" s="1" t="str">
        <f>IF(AND(שבוע_בדילוג[[#This Row],[הווסת פעיל?]]=1,Y720=0,שבוע_בדילוג[[#This Row],[וסת קבוע אחרון]]=X720),שבוע_בדילוג[[#This Row],[וסת קבוע אחרון]],"")</f>
        <v/>
      </c>
      <c r="AD721" s="1" t="str">
        <f>IF(AND(שבוע_בדילוג[[#This Row],[הווסת פעיל?]]=1,Y720=0,שבוע_בדילוג[[#This Row],[וסת קבוע אחרון]]&lt;&gt;X720),1,"")</f>
        <v/>
      </c>
      <c r="AE721" s="1" t="str">
        <f>IF(AND(שבוע_בדילוג[[#This Row],[הווסת פעיל?]]&lt;&gt;"",B722=1),שבוע_בדילוג[[#This Row],[CycleNumber]],"")</f>
        <v/>
      </c>
      <c r="AF721" s="1" t="str">
        <f>IF(AND(שבוע_בדילוג[[#This Row],[הווסת פעיל?]]&lt;&gt;"",Y720=""),שבוע_בדילוג[[#This Row],[CycleNumber]],"")</f>
        <v/>
      </c>
      <c r="AG721" s="1" t="str">
        <f>IF(B722=1,"",IF(שבוע_בדילוג[[#This Row],[הווסת פעיל?]]=1,IF(שבוע_בדילוג[[#This Row],[וסת קבוע אחרון]]=F722,1,0),""))</f>
        <v/>
      </c>
      <c r="AH721" s="1" t="str">
        <f>IF(B722=1,"",IF(שבוע_בדילוג[[#This Row],[הווסת פעיל?]]=1,IF(OR(שבוע_בדילוג[[#This Row],[וסת קבוע אחרון]]=F722,F722=שבוע_בדילוג[[#This Row],[LengthofCycle]]),1,0),""))</f>
        <v/>
      </c>
      <c r="AI721" s="1" t="str">
        <f>IF(B722=1,"",IF(שבוע_בדילוג[[#This Row],[הווסת פעיל?]]=1,IF(OR(שבוע_בדילוג[[#This Row],[וסת קבוע אחרון]]=F722,F722=שבוע_בדילוג[[#This Row],[LengthofCycle]],AND(שבוע_בדילוג[[#This Row],[LengthofCycle]]&lt;&gt;שבוע_בדילוג[[#This Row],[וסת קבוע אחרון]],OR(F722=28,F722=29))),1,0),""))</f>
        <v/>
      </c>
      <c r="AJ721" s="1" t="str">
        <f>IF(AND(שבוע_בדילוג[[#This Row],[הווסת פעיל?]]=1,B722=1),1,"")</f>
        <v/>
      </c>
      <c r="AK721" s="4">
        <f>IF(AND(שבוע_בדילוג[[#This Row],[הווסת פעיל?]]&lt;&gt;1,B722&lt;&gt;1,B722&lt;&gt;""),IF(שבוע_בדילוג[[#This Row],[LengthofCycle]]=F722,1,0),"")</f>
        <v>0</v>
      </c>
      <c r="AL721" s="4">
        <f>IF(AND(שבוע_בדילוג[[#This Row],[הווסת פעיל?]]&lt;&gt;1,B722&lt;&gt;1,B722&lt;&gt;""),IF(OR(שבוע_בדילוג[[#This Row],[LengthofCycle]]=F722,F722=29),1,0),"")</f>
        <v>0</v>
      </c>
      <c r="AM721" s="4">
        <f>IF(AND(שבוע_בדילוג[[#This Row],[הווסת פעיל?]]&lt;&gt;1,B722&lt;&gt;1,B722&lt;&gt;""),IF(OR(שבוע_בדילוג[[#This Row],[LengthofCycle]]=F722,F722=29,F722=28),1,0),"")</f>
        <v>0</v>
      </c>
    </row>
    <row r="722" spans="1:39" x14ac:dyDescent="0.25">
      <c r="A722" s="1" t="s">
        <v>117</v>
      </c>
      <c r="B722" s="1">
        <v>5</v>
      </c>
      <c r="C722" s="1">
        <v>0</v>
      </c>
      <c r="D722" s="1">
        <v>1</v>
      </c>
      <c r="E722" s="1">
        <v>0</v>
      </c>
      <c r="F722" s="1">
        <v>37</v>
      </c>
      <c r="H722" s="1">
        <f>שבוע_בדילוג[[#This Row],[LengthofCycle]]+1</f>
        <v>38</v>
      </c>
      <c r="I722" s="1" t="str">
        <f>IF(IFERROR(LOOKUP(שבוע_בדילוג[[#This Row],[ClientID]],קביעויות[השבוע בדילוג]),FALSE)=שבוע_בדילוג[[#This Row],[ClientID]],1,"")</f>
        <v/>
      </c>
      <c r="J722" s="1" t="str">
        <f>IF(AND(שבוע_בדילוג[[#This Row],[CycleNumber]]&gt;1,OR(B723="",שבוע_בדילוג[[#This Row],[CycleNumber]]&gt;B721)),IF(OR(AND(שבוע_בדילוג[[#This Row],[LengthofCycle]]=29,F721=29),AND(שבוע_בדילוג[[#This Row],[LengthofCycle]]=36,F721=36)),1,""),"")</f>
        <v/>
      </c>
      <c r="K722" s="1" t="str">
        <f>IF(AND(שבוע_בדילוג[[#This Row],[וסת השבוע]]=1,J721=1,שבוע_בדילוג[[#This Row],[CycleNumber]]&gt;B721),1,"")</f>
        <v/>
      </c>
      <c r="L722" s="1" t="str">
        <f>IF(שבוע_בדילוג[[#This Row],[CycleNumber]]=1,"",IF(שבוע_בדילוג[[#This Row],[וסת השבוע]]=1,0,IF(L721="","",IF(L721=0,IF(שבוע_בדילוג[[#This Row],[LengthofCycle]]=29,0,1),IF(L721=1,IF(שבוע_בדילוג[[#This Row],[LengthofCycle]]+F721=29*2,0,2),IF(L721=2,IF(שבוע_בדילוג[[#This Row],[LengthofCycle]]+F721+F720=29*3,0,3),""))))))</f>
        <v/>
      </c>
      <c r="M722" s="1" t="str">
        <f>IF(שבוע_בדילוג[[#This Row],[וסת השבוע]]=1,IF(שבוע_בדילוג[[#This Row],[וסת השבוע וההפלגה ביחד]]=1,M721+1,0),IF(AND(שבוע_בדילוג[[#This Row],[CycleNumber]]&gt;B721,שבוע_בדילוג[[#This Row],[CycleNumber]]&gt;1),IF(שבוע_בדילוג[[#This Row],[וסת השבוע פעיל?]]&lt;&gt;"",M721+1,""),""))</f>
        <v/>
      </c>
      <c r="N722" s="1" t="str">
        <f>IF(שבוע_בדילוג[[#This Row],[וסת השבוע פעיל?2]]="","",IF(AND(שבוע_בדילוג[[#This Row],[וסת השבוע פעיל?]]&lt;&gt;"",שבוע_בדילוג[[#This Row],[CycleNumber]]&lt;B723,B723&lt;&gt;"",שבוע_בדילוג[[#This Row],[וסת השבוע פעיל?]]&lt;3),IF(L723=0,IF(AND(שבוע_בדילוג[[#This Row],[וסת השבוע פעיל?]]&gt;0,J723=1),0,1),0),""))</f>
        <v/>
      </c>
      <c r="O722" s="1" t="str">
        <f t="shared" si="64"/>
        <v/>
      </c>
      <c r="P722" s="1" t="str">
        <f>IF(AND(שבוע_בדילוג[[#This Row],[חיזוי - שבוע]]=1,K723=1),1,"")</f>
        <v/>
      </c>
      <c r="Q722" s="1" t="str">
        <f>IF(AND(שבוע_בדילוג[[#This Row],[וסת השבוע פעיל?]]&lt;3,OR(שבוע_בדילוג[[#This Row],[CycleNumber]]&gt;B723,B723="")),1,"")</f>
        <v/>
      </c>
      <c r="R722" s="1" t="str">
        <f>IF(AND(שבוע_בדילוג[[#This Row],[חיזוי - שבוע]]&lt;&gt;"",שבוע_בדילוג[[#This Row],[וסת השבוע פעיל?2]]=""),1,"")</f>
        <v/>
      </c>
      <c r="S722" s="1" t="str">
        <f>IF(שבוע_בדילוג[[#This Row],[האישה קבעה וסת שבוע בדילוג?]]=1,IF(שבוע_בדילוג[[#This Row],[וסת השבוע פעיל?]]&lt;3,1,0),"")</f>
        <v/>
      </c>
      <c r="T7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2" s="1">
        <f t="shared" si="65"/>
        <v>0</v>
      </c>
      <c r="V722" s="1">
        <f t="shared" si="66"/>
        <v>0</v>
      </c>
      <c r="W722" s="1">
        <f t="shared" si="67"/>
        <v>0</v>
      </c>
      <c r="X722" s="1" t="str">
        <f>IF(שבוע_בדילוג[[#This Row],[3 הפלגות זהות]]="","",IF(שבוע_בדילוג[[#This Row],[3 הפלגות זהות]]=1,שבוע_בדילוג[[#This Row],[LengthofCycle]],X721))</f>
        <v/>
      </c>
      <c r="Z722" s="1" t="str">
        <f>IF(OR(שבוע_בדילוג[[#This Row],[הווסת פעיל?]]=0,שבוע_בדילוג[[#This Row],[הווסת פעיל?]]=""),"",SUM(Z721,שבוע_בדילוג[[#This Row],[הווסת פעיל?]]))</f>
        <v/>
      </c>
      <c r="AA722" s="1" t="str">
        <f>IF(AND(שבוע_בדילוג[[#This Row],[כמה מחזורים עד עקירה]]&lt;&gt;"",Z723=""),שבוע_בדילוג[[#This Row],[כמה מחזורים עד עקירה]],"")</f>
        <v/>
      </c>
      <c r="AB722" s="1" t="str">
        <f>IF(AND(שבוע_בדילוג[[#This Row],[הווסת פעיל?]]=1,שבוע_בדילוג[[#This Row],[וסת קבוע אחרון]]&lt;&gt;X721),שבוע_בדילוג[[#This Row],[וסת קבוע אחרון]],"")</f>
        <v/>
      </c>
      <c r="AC722" s="1" t="str">
        <f>IF(AND(שבוע_בדילוג[[#This Row],[הווסת פעיל?]]=1,Y721=0,שבוע_בדילוג[[#This Row],[וסת קבוע אחרון]]=X721),שבוע_בדילוג[[#This Row],[וסת קבוע אחרון]],"")</f>
        <v/>
      </c>
      <c r="AD722" s="1" t="str">
        <f>IF(AND(שבוע_בדילוג[[#This Row],[הווסת פעיל?]]=1,Y721=0,שבוע_בדילוג[[#This Row],[וסת קבוע אחרון]]&lt;&gt;X721),1,"")</f>
        <v/>
      </c>
      <c r="AE722" s="1" t="str">
        <f>IF(AND(שבוע_בדילוג[[#This Row],[הווסת פעיל?]]&lt;&gt;"",B723=1),שבוע_בדילוג[[#This Row],[CycleNumber]],"")</f>
        <v/>
      </c>
      <c r="AF722" s="1" t="str">
        <f>IF(AND(שבוע_בדילוג[[#This Row],[הווסת פעיל?]]&lt;&gt;"",Y721=""),שבוע_בדילוג[[#This Row],[CycleNumber]],"")</f>
        <v/>
      </c>
      <c r="AG722" s="1" t="str">
        <f>IF(B723=1,"",IF(שבוע_בדילוג[[#This Row],[הווסת פעיל?]]=1,IF(שבוע_בדילוג[[#This Row],[וסת קבוע אחרון]]=F723,1,0),""))</f>
        <v/>
      </c>
      <c r="AH722" s="1" t="str">
        <f>IF(B723=1,"",IF(שבוע_בדילוג[[#This Row],[הווסת פעיל?]]=1,IF(OR(שבוע_בדילוג[[#This Row],[וסת קבוע אחרון]]=F723,F723=שבוע_בדילוג[[#This Row],[LengthofCycle]]),1,0),""))</f>
        <v/>
      </c>
      <c r="AI722" s="1" t="str">
        <f>IF(B723=1,"",IF(שבוע_בדילוג[[#This Row],[הווסת פעיל?]]=1,IF(OR(שבוע_בדילוג[[#This Row],[וסת קבוע אחרון]]=F723,F723=שבוע_בדילוג[[#This Row],[LengthofCycle]],AND(שבוע_בדילוג[[#This Row],[LengthofCycle]]&lt;&gt;שבוע_בדילוג[[#This Row],[וסת קבוע אחרון]],OR(F723=28,F723=29))),1,0),""))</f>
        <v/>
      </c>
      <c r="AJ722" s="1" t="str">
        <f>IF(AND(שבוע_בדילוג[[#This Row],[הווסת פעיל?]]=1,B723=1),1,"")</f>
        <v/>
      </c>
      <c r="AK722" s="4">
        <f>IF(AND(שבוע_בדילוג[[#This Row],[הווסת פעיל?]]&lt;&gt;1,B723&lt;&gt;1,B723&lt;&gt;""),IF(שבוע_בדילוג[[#This Row],[LengthofCycle]]=F723,1,0),"")</f>
        <v>0</v>
      </c>
      <c r="AL722" s="4">
        <f>IF(AND(שבוע_בדילוג[[#This Row],[הווסת פעיל?]]&lt;&gt;1,B723&lt;&gt;1,B723&lt;&gt;""),IF(OR(שבוע_בדילוג[[#This Row],[LengthofCycle]]=F723,F723=29),1,0),"")</f>
        <v>0</v>
      </c>
      <c r="AM722" s="4">
        <f>IF(AND(שבוע_בדילוג[[#This Row],[הווסת פעיל?]]&lt;&gt;1,B723&lt;&gt;1,B723&lt;&gt;""),IF(OR(שבוע_בדילוג[[#This Row],[LengthofCycle]]=F723,F723=29,F723=28),1,0),"")</f>
        <v>0</v>
      </c>
    </row>
    <row r="723" spans="1:39" x14ac:dyDescent="0.25">
      <c r="A723" s="1" t="s">
        <v>117</v>
      </c>
      <c r="B723" s="1">
        <v>6</v>
      </c>
      <c r="C723" s="1">
        <v>0</v>
      </c>
      <c r="D723" s="1">
        <v>1</v>
      </c>
      <c r="E723" s="1">
        <v>0</v>
      </c>
      <c r="F723" s="1">
        <v>40</v>
      </c>
      <c r="H723" s="1">
        <f>שבוע_בדילוג[[#This Row],[LengthofCycle]]+1</f>
        <v>41</v>
      </c>
      <c r="I723" s="1" t="str">
        <f>IF(IFERROR(LOOKUP(שבוע_בדילוג[[#This Row],[ClientID]],קביעויות[השבוע בדילוג]),FALSE)=שבוע_בדילוג[[#This Row],[ClientID]],1,"")</f>
        <v/>
      </c>
      <c r="J723" s="1" t="str">
        <f>IF(AND(שבוע_בדילוג[[#This Row],[CycleNumber]]&gt;1,OR(B724="",שבוע_בדילוג[[#This Row],[CycleNumber]]&gt;B722)),IF(OR(AND(שבוע_בדילוג[[#This Row],[LengthofCycle]]=29,F722=29),AND(שבוע_בדילוג[[#This Row],[LengthofCycle]]=36,F722=36)),1,""),"")</f>
        <v/>
      </c>
      <c r="K723" s="1" t="str">
        <f>IF(AND(שבוע_בדילוג[[#This Row],[וסת השבוע]]=1,J722=1,שבוע_בדילוג[[#This Row],[CycleNumber]]&gt;B722),1,"")</f>
        <v/>
      </c>
      <c r="L723" s="1" t="str">
        <f>IF(שבוע_בדילוג[[#This Row],[CycleNumber]]=1,"",IF(שבוע_בדילוג[[#This Row],[וסת השבוע]]=1,0,IF(L722="","",IF(L722=0,IF(שבוע_בדילוג[[#This Row],[LengthofCycle]]=29,0,1),IF(L722=1,IF(שבוע_בדילוג[[#This Row],[LengthofCycle]]+F722=29*2,0,2),IF(L722=2,IF(שבוע_בדילוג[[#This Row],[LengthofCycle]]+F722+F721=29*3,0,3),""))))))</f>
        <v/>
      </c>
      <c r="M723" s="1" t="str">
        <f>IF(שבוע_בדילוג[[#This Row],[וסת השבוע]]=1,IF(שבוע_בדילוג[[#This Row],[וסת השבוע וההפלגה ביחד]]=1,M722+1,0),IF(AND(שבוע_בדילוג[[#This Row],[CycleNumber]]&gt;B722,שבוע_בדילוג[[#This Row],[CycleNumber]]&gt;1),IF(שבוע_בדילוג[[#This Row],[וסת השבוע פעיל?]]&lt;&gt;"",M722+1,""),""))</f>
        <v/>
      </c>
      <c r="N723" s="1" t="str">
        <f>IF(שבוע_בדילוג[[#This Row],[וסת השבוע פעיל?2]]="","",IF(AND(שבוע_בדילוג[[#This Row],[וסת השבוע פעיל?]]&lt;&gt;"",שבוע_בדילוג[[#This Row],[CycleNumber]]&lt;B724,B724&lt;&gt;"",שבוע_בדילוג[[#This Row],[וסת השבוע פעיל?]]&lt;3),IF(L724=0,IF(AND(שבוע_בדילוג[[#This Row],[וסת השבוע פעיל?]]&gt;0,J724=1),0,1),0),""))</f>
        <v/>
      </c>
      <c r="O723" s="1" t="str">
        <f t="shared" si="64"/>
        <v/>
      </c>
      <c r="P723" s="1" t="str">
        <f>IF(AND(שבוע_בדילוג[[#This Row],[חיזוי - שבוע]]=1,K724=1),1,"")</f>
        <v/>
      </c>
      <c r="Q723" s="1" t="str">
        <f>IF(AND(שבוע_בדילוג[[#This Row],[וסת השבוע פעיל?]]&lt;3,OR(שבוע_בדילוג[[#This Row],[CycleNumber]]&gt;B724,B724="")),1,"")</f>
        <v/>
      </c>
      <c r="R723" s="1" t="str">
        <f>IF(AND(שבוע_בדילוג[[#This Row],[חיזוי - שבוע]]&lt;&gt;"",שבוע_בדילוג[[#This Row],[וסת השבוע פעיל?2]]=""),1,"")</f>
        <v/>
      </c>
      <c r="S723" s="1" t="str">
        <f>IF(שבוע_בדילוג[[#This Row],[האישה קבעה וסת שבוע בדילוג?]]=1,IF(שבוע_בדילוג[[#This Row],[וסת השבוע פעיל?]]&lt;3,1,0),"")</f>
        <v/>
      </c>
      <c r="T7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3" s="1">
        <f t="shared" si="65"/>
        <v>0</v>
      </c>
      <c r="V723" s="1">
        <f t="shared" si="66"/>
        <v>0</v>
      </c>
      <c r="W723" s="1">
        <f t="shared" si="67"/>
        <v>0</v>
      </c>
      <c r="X723" s="1" t="str">
        <f>IF(שבוע_בדילוג[[#This Row],[3 הפלגות זהות]]="","",IF(שבוע_בדילוג[[#This Row],[3 הפלגות זהות]]=1,שבוע_בדילוג[[#This Row],[LengthofCycle]],X722))</f>
        <v/>
      </c>
      <c r="Z723" s="1" t="str">
        <f>IF(OR(שבוע_בדילוג[[#This Row],[הווסת פעיל?]]=0,שבוע_בדילוג[[#This Row],[הווסת פעיל?]]=""),"",SUM(Z722,שבוע_בדילוג[[#This Row],[הווסת פעיל?]]))</f>
        <v/>
      </c>
      <c r="AA723" s="1" t="str">
        <f>IF(AND(שבוע_בדילוג[[#This Row],[כמה מחזורים עד עקירה]]&lt;&gt;"",Z724=""),שבוע_בדילוג[[#This Row],[כמה מחזורים עד עקירה]],"")</f>
        <v/>
      </c>
      <c r="AB723" s="1" t="str">
        <f>IF(AND(שבוע_בדילוג[[#This Row],[הווסת פעיל?]]=1,שבוע_בדילוג[[#This Row],[וסת קבוע אחרון]]&lt;&gt;X722),שבוע_בדילוג[[#This Row],[וסת קבוע אחרון]],"")</f>
        <v/>
      </c>
      <c r="AC723" s="1" t="str">
        <f>IF(AND(שבוע_בדילוג[[#This Row],[הווסת פעיל?]]=1,Y722=0,שבוע_בדילוג[[#This Row],[וסת קבוע אחרון]]=X722),שבוע_בדילוג[[#This Row],[וסת קבוע אחרון]],"")</f>
        <v/>
      </c>
      <c r="AD723" s="1" t="str">
        <f>IF(AND(שבוע_בדילוג[[#This Row],[הווסת פעיל?]]=1,Y722=0,שבוע_בדילוג[[#This Row],[וסת קבוע אחרון]]&lt;&gt;X722),1,"")</f>
        <v/>
      </c>
      <c r="AE723" s="1" t="str">
        <f>IF(AND(שבוע_בדילוג[[#This Row],[הווסת פעיל?]]&lt;&gt;"",B724=1),שבוע_בדילוג[[#This Row],[CycleNumber]],"")</f>
        <v/>
      </c>
      <c r="AF723" s="1" t="str">
        <f>IF(AND(שבוע_בדילוג[[#This Row],[הווסת פעיל?]]&lt;&gt;"",Y722=""),שבוע_בדילוג[[#This Row],[CycleNumber]],"")</f>
        <v/>
      </c>
      <c r="AG723" s="1" t="str">
        <f>IF(B724=1,"",IF(שבוע_בדילוג[[#This Row],[הווסת פעיל?]]=1,IF(שבוע_בדילוג[[#This Row],[וסת קבוע אחרון]]=F724,1,0),""))</f>
        <v/>
      </c>
      <c r="AH723" s="1" t="str">
        <f>IF(B724=1,"",IF(שבוע_בדילוג[[#This Row],[הווסת פעיל?]]=1,IF(OR(שבוע_בדילוג[[#This Row],[וסת קבוע אחרון]]=F724,F724=שבוע_בדילוג[[#This Row],[LengthofCycle]]),1,0),""))</f>
        <v/>
      </c>
      <c r="AI723" s="1" t="str">
        <f>IF(B724=1,"",IF(שבוע_בדילוג[[#This Row],[הווסת פעיל?]]=1,IF(OR(שבוע_בדילוג[[#This Row],[וסת קבוע אחרון]]=F724,F724=שבוע_בדילוג[[#This Row],[LengthofCycle]],AND(שבוע_בדילוג[[#This Row],[LengthofCycle]]&lt;&gt;שבוע_בדילוג[[#This Row],[וסת קבוע אחרון]],OR(F724=28,F724=29))),1,0),""))</f>
        <v/>
      </c>
      <c r="AJ723" s="1" t="str">
        <f>IF(AND(שבוע_בדילוג[[#This Row],[הווסת פעיל?]]=1,B724=1),1,"")</f>
        <v/>
      </c>
      <c r="AK723" s="4">
        <f>IF(AND(שבוע_בדילוג[[#This Row],[הווסת פעיל?]]&lt;&gt;1,B724&lt;&gt;1,B724&lt;&gt;""),IF(שבוע_בדילוג[[#This Row],[LengthofCycle]]=F724,1,0),"")</f>
        <v>0</v>
      </c>
      <c r="AL723" s="4">
        <f>IF(AND(שבוע_בדילוג[[#This Row],[הווסת פעיל?]]&lt;&gt;1,B724&lt;&gt;1,B724&lt;&gt;""),IF(OR(שבוע_בדילוג[[#This Row],[LengthofCycle]]=F724,F724=29),1,0),"")</f>
        <v>0</v>
      </c>
      <c r="AM723" s="4">
        <f>IF(AND(שבוע_בדילוג[[#This Row],[הווסת פעיל?]]&lt;&gt;1,B724&lt;&gt;1,B724&lt;&gt;""),IF(OR(שבוע_בדילוג[[#This Row],[LengthofCycle]]=F724,F724=29,F724=28),1,0),"")</f>
        <v>0</v>
      </c>
    </row>
    <row r="724" spans="1:39" x14ac:dyDescent="0.25">
      <c r="A724" s="1" t="s">
        <v>117</v>
      </c>
      <c r="B724" s="1">
        <v>7</v>
      </c>
      <c r="C724" s="1">
        <v>0</v>
      </c>
      <c r="D724" s="1">
        <v>1</v>
      </c>
      <c r="E724" s="1">
        <v>0</v>
      </c>
      <c r="F724" s="1">
        <v>34</v>
      </c>
      <c r="H724" s="1">
        <f>שבוע_בדילוג[[#This Row],[LengthofCycle]]+1</f>
        <v>35</v>
      </c>
      <c r="I724" s="1" t="str">
        <f>IF(IFERROR(LOOKUP(שבוע_בדילוג[[#This Row],[ClientID]],קביעויות[השבוע בדילוג]),FALSE)=שבוע_בדילוג[[#This Row],[ClientID]],1,"")</f>
        <v/>
      </c>
      <c r="J724" s="1" t="str">
        <f>IF(AND(שבוע_בדילוג[[#This Row],[CycleNumber]]&gt;1,OR(B725="",שבוע_בדילוג[[#This Row],[CycleNumber]]&gt;B723)),IF(OR(AND(שבוע_בדילוג[[#This Row],[LengthofCycle]]=29,F723=29),AND(שבוע_בדילוג[[#This Row],[LengthofCycle]]=36,F723=36)),1,""),"")</f>
        <v/>
      </c>
      <c r="K724" s="1" t="str">
        <f>IF(AND(שבוע_בדילוג[[#This Row],[וסת השבוע]]=1,J723=1,שבוע_בדילוג[[#This Row],[CycleNumber]]&gt;B723),1,"")</f>
        <v/>
      </c>
      <c r="L724" s="1" t="str">
        <f>IF(שבוע_בדילוג[[#This Row],[CycleNumber]]=1,"",IF(שבוע_בדילוג[[#This Row],[וסת השבוע]]=1,0,IF(L723="","",IF(L723=0,IF(שבוע_בדילוג[[#This Row],[LengthofCycle]]=29,0,1),IF(L723=1,IF(שבוע_בדילוג[[#This Row],[LengthofCycle]]+F723=29*2,0,2),IF(L723=2,IF(שבוע_בדילוג[[#This Row],[LengthofCycle]]+F723+F722=29*3,0,3),""))))))</f>
        <v/>
      </c>
      <c r="M724" s="1" t="str">
        <f>IF(שבוע_בדילוג[[#This Row],[וסת השבוע]]=1,IF(שבוע_בדילוג[[#This Row],[וסת השבוע וההפלגה ביחד]]=1,M723+1,0),IF(AND(שבוע_בדילוג[[#This Row],[CycleNumber]]&gt;B723,שבוע_בדילוג[[#This Row],[CycleNumber]]&gt;1),IF(שבוע_בדילוג[[#This Row],[וסת השבוע פעיל?]]&lt;&gt;"",M723+1,""),""))</f>
        <v/>
      </c>
      <c r="N724" s="1" t="str">
        <f>IF(שבוע_בדילוג[[#This Row],[וסת השבוע פעיל?2]]="","",IF(AND(שבוע_בדילוג[[#This Row],[וסת השבוע פעיל?]]&lt;&gt;"",שבוע_בדילוג[[#This Row],[CycleNumber]]&lt;B725,B725&lt;&gt;"",שבוע_בדילוג[[#This Row],[וסת השבוע פעיל?]]&lt;3),IF(L725=0,IF(AND(שבוע_בדילוג[[#This Row],[וסת השבוע פעיל?]]&gt;0,J725=1),0,1),0),""))</f>
        <v/>
      </c>
      <c r="O724" s="1" t="str">
        <f t="shared" ref="O724:O787" si="68">IF(N723&lt;&gt;"",IF(L723=0,29+1,IF(L723=1,2*29-F723+1,IF(L723=2,3*29-F723-F722+1,""))),"")</f>
        <v/>
      </c>
      <c r="P724" s="1" t="str">
        <f>IF(AND(שבוע_בדילוג[[#This Row],[חיזוי - שבוע]]=1,K725=1),1,"")</f>
        <v/>
      </c>
      <c r="Q724" s="1" t="str">
        <f>IF(AND(שבוע_בדילוג[[#This Row],[וסת השבוע פעיל?]]&lt;3,OR(שבוע_בדילוג[[#This Row],[CycleNumber]]&gt;B725,B725="")),1,"")</f>
        <v/>
      </c>
      <c r="R724" s="1" t="str">
        <f>IF(AND(שבוע_בדילוג[[#This Row],[חיזוי - שבוע]]&lt;&gt;"",שבוע_בדילוג[[#This Row],[וסת השבוע פעיל?2]]=""),1,"")</f>
        <v/>
      </c>
      <c r="S724" s="1" t="str">
        <f>IF(שבוע_בדילוג[[#This Row],[האישה קבעה וסת שבוע בדילוג?]]=1,IF(שבוע_בדילוג[[#This Row],[וסת השבוע פעיל?]]&lt;3,1,0),"")</f>
        <v/>
      </c>
      <c r="T7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4" s="1">
        <f t="shared" si="65"/>
        <v>0</v>
      </c>
      <c r="V724" s="1">
        <f t="shared" si="66"/>
        <v>0</v>
      </c>
      <c r="W724" s="1">
        <f t="shared" si="67"/>
        <v>0</v>
      </c>
      <c r="X724" s="1" t="str">
        <f>IF(שבוע_בדילוג[[#This Row],[3 הפלגות זהות]]="","",IF(שבוע_בדילוג[[#This Row],[3 הפלגות זהות]]=1,שבוע_בדילוג[[#This Row],[LengthofCycle]],X723))</f>
        <v/>
      </c>
      <c r="Z724" s="1" t="str">
        <f>IF(OR(שבוע_בדילוג[[#This Row],[הווסת פעיל?]]=0,שבוע_בדילוג[[#This Row],[הווסת פעיל?]]=""),"",SUM(Z723,שבוע_בדילוג[[#This Row],[הווסת פעיל?]]))</f>
        <v/>
      </c>
      <c r="AA724" s="1" t="str">
        <f>IF(AND(שבוע_בדילוג[[#This Row],[כמה מחזורים עד עקירה]]&lt;&gt;"",Z725=""),שבוע_בדילוג[[#This Row],[כמה מחזורים עד עקירה]],"")</f>
        <v/>
      </c>
      <c r="AB724" s="1" t="str">
        <f>IF(AND(שבוע_בדילוג[[#This Row],[הווסת פעיל?]]=1,שבוע_בדילוג[[#This Row],[וסת קבוע אחרון]]&lt;&gt;X723),שבוע_בדילוג[[#This Row],[וסת קבוע אחרון]],"")</f>
        <v/>
      </c>
      <c r="AC724" s="1" t="str">
        <f>IF(AND(שבוע_בדילוג[[#This Row],[הווסת פעיל?]]=1,Y723=0,שבוע_בדילוג[[#This Row],[וסת קבוע אחרון]]=X723),שבוע_בדילוג[[#This Row],[וסת קבוע אחרון]],"")</f>
        <v/>
      </c>
      <c r="AD724" s="1" t="str">
        <f>IF(AND(שבוע_בדילוג[[#This Row],[הווסת פעיל?]]=1,Y723=0,שבוע_בדילוג[[#This Row],[וסת קבוע אחרון]]&lt;&gt;X723),1,"")</f>
        <v/>
      </c>
      <c r="AE724" s="1" t="str">
        <f>IF(AND(שבוע_בדילוג[[#This Row],[הווסת פעיל?]]&lt;&gt;"",B725=1),שבוע_בדילוג[[#This Row],[CycleNumber]],"")</f>
        <v/>
      </c>
      <c r="AF724" s="1" t="str">
        <f>IF(AND(שבוע_בדילוג[[#This Row],[הווסת פעיל?]]&lt;&gt;"",Y723=""),שבוע_בדילוג[[#This Row],[CycleNumber]],"")</f>
        <v/>
      </c>
      <c r="AG724" s="1" t="str">
        <f>IF(B725=1,"",IF(שבוע_בדילוג[[#This Row],[הווסת פעיל?]]=1,IF(שבוע_בדילוג[[#This Row],[וסת קבוע אחרון]]=F725,1,0),""))</f>
        <v/>
      </c>
      <c r="AH724" s="1" t="str">
        <f>IF(B725=1,"",IF(שבוע_בדילוג[[#This Row],[הווסת פעיל?]]=1,IF(OR(שבוע_בדילוג[[#This Row],[וסת קבוע אחרון]]=F725,F725=שבוע_בדילוג[[#This Row],[LengthofCycle]]),1,0),""))</f>
        <v/>
      </c>
      <c r="AI724" s="1" t="str">
        <f>IF(B725=1,"",IF(שבוע_בדילוג[[#This Row],[הווסת פעיל?]]=1,IF(OR(שבוע_בדילוג[[#This Row],[וסת קבוע אחרון]]=F725,F725=שבוע_בדילוג[[#This Row],[LengthofCycle]],AND(שבוע_בדילוג[[#This Row],[LengthofCycle]]&lt;&gt;שבוע_בדילוג[[#This Row],[וסת קבוע אחרון]],OR(F725=28,F725=29))),1,0),""))</f>
        <v/>
      </c>
      <c r="AJ724" s="1" t="str">
        <f>IF(AND(שבוע_בדילוג[[#This Row],[הווסת פעיל?]]=1,B725=1),1,"")</f>
        <v/>
      </c>
      <c r="AK724" s="4">
        <f>IF(AND(שבוע_בדילוג[[#This Row],[הווסת פעיל?]]&lt;&gt;1,B725&lt;&gt;1,B725&lt;&gt;""),IF(שבוע_בדילוג[[#This Row],[LengthofCycle]]=F725,1,0),"")</f>
        <v>0</v>
      </c>
      <c r="AL724" s="4">
        <f>IF(AND(שבוע_בדילוג[[#This Row],[הווסת פעיל?]]&lt;&gt;1,B725&lt;&gt;1,B725&lt;&gt;""),IF(OR(שבוע_בדילוג[[#This Row],[LengthofCycle]]=F725,F725=29),1,0),"")</f>
        <v>0</v>
      </c>
      <c r="AM724" s="4">
        <f>IF(AND(שבוע_בדילוג[[#This Row],[הווסת פעיל?]]&lt;&gt;1,B725&lt;&gt;1,B725&lt;&gt;""),IF(OR(שבוע_בדילוג[[#This Row],[LengthofCycle]]=F725,F725=29,F725=28),1,0),"")</f>
        <v>0</v>
      </c>
    </row>
    <row r="725" spans="1:39" x14ac:dyDescent="0.25">
      <c r="A725" s="1" t="s">
        <v>117</v>
      </c>
      <c r="B725" s="1">
        <v>8</v>
      </c>
      <c r="C725" s="1">
        <v>0</v>
      </c>
      <c r="D725" s="1">
        <v>0</v>
      </c>
      <c r="E725" s="1">
        <v>0</v>
      </c>
      <c r="F725" s="1">
        <v>33</v>
      </c>
      <c r="H725" s="1">
        <f>שבוע_בדילוג[[#This Row],[LengthofCycle]]+1</f>
        <v>34</v>
      </c>
      <c r="I725" s="1" t="str">
        <f>IF(IFERROR(LOOKUP(שבוע_בדילוג[[#This Row],[ClientID]],קביעויות[השבוע בדילוג]),FALSE)=שבוע_בדילוג[[#This Row],[ClientID]],1,"")</f>
        <v/>
      </c>
      <c r="J725" s="1" t="str">
        <f>IF(AND(שבוע_בדילוג[[#This Row],[CycleNumber]]&gt;1,OR(B726="",שבוע_בדילוג[[#This Row],[CycleNumber]]&gt;B724)),IF(OR(AND(שבוע_בדילוג[[#This Row],[LengthofCycle]]=29,F724=29),AND(שבוע_בדילוג[[#This Row],[LengthofCycle]]=36,F724=36)),1,""),"")</f>
        <v/>
      </c>
      <c r="K725" s="1" t="str">
        <f>IF(AND(שבוע_בדילוג[[#This Row],[וסת השבוע]]=1,J724=1,שבוע_בדילוג[[#This Row],[CycleNumber]]&gt;B724),1,"")</f>
        <v/>
      </c>
      <c r="L725" s="1" t="str">
        <f>IF(שבוע_בדילוג[[#This Row],[CycleNumber]]=1,"",IF(שבוע_בדילוג[[#This Row],[וסת השבוע]]=1,0,IF(L724="","",IF(L724=0,IF(שבוע_בדילוג[[#This Row],[LengthofCycle]]=29,0,1),IF(L724=1,IF(שבוע_בדילוג[[#This Row],[LengthofCycle]]+F724=29*2,0,2),IF(L724=2,IF(שבוע_בדילוג[[#This Row],[LengthofCycle]]+F724+F723=29*3,0,3),""))))))</f>
        <v/>
      </c>
      <c r="M725" s="1" t="str">
        <f>IF(שבוע_בדילוג[[#This Row],[וסת השבוע]]=1,IF(שבוע_בדילוג[[#This Row],[וסת השבוע וההפלגה ביחד]]=1,M724+1,0),IF(AND(שבוע_בדילוג[[#This Row],[CycleNumber]]&gt;B724,שבוע_בדילוג[[#This Row],[CycleNumber]]&gt;1),IF(שבוע_בדילוג[[#This Row],[וסת השבוע פעיל?]]&lt;&gt;"",M724+1,""),""))</f>
        <v/>
      </c>
      <c r="N725" s="1" t="str">
        <f>IF(שבוע_בדילוג[[#This Row],[וסת השבוע פעיל?2]]="","",IF(AND(שבוע_בדילוג[[#This Row],[וסת השבוע פעיל?]]&lt;&gt;"",שבוע_בדילוג[[#This Row],[CycleNumber]]&lt;B726,B726&lt;&gt;"",שבוע_בדילוג[[#This Row],[וסת השבוע פעיל?]]&lt;3),IF(L726=0,IF(AND(שבוע_בדילוג[[#This Row],[וסת השבוע פעיל?]]&gt;0,J726=1),0,1),0),""))</f>
        <v/>
      </c>
      <c r="O725" s="1" t="str">
        <f t="shared" si="68"/>
        <v/>
      </c>
      <c r="P725" s="1" t="str">
        <f>IF(AND(שבוע_בדילוג[[#This Row],[חיזוי - שבוע]]=1,K726=1),1,"")</f>
        <v/>
      </c>
      <c r="Q725" s="1" t="str">
        <f>IF(AND(שבוע_בדילוג[[#This Row],[וסת השבוע פעיל?]]&lt;3,OR(שבוע_בדילוג[[#This Row],[CycleNumber]]&gt;B726,B726="")),1,"")</f>
        <v/>
      </c>
      <c r="R725" s="1" t="str">
        <f>IF(AND(שבוע_בדילוג[[#This Row],[חיזוי - שבוע]]&lt;&gt;"",שבוע_בדילוג[[#This Row],[וסת השבוע פעיל?2]]=""),1,"")</f>
        <v/>
      </c>
      <c r="S725" s="1" t="str">
        <f>IF(שבוע_בדילוג[[#This Row],[האישה קבעה וסת שבוע בדילוג?]]=1,IF(שבוע_בדילוג[[#This Row],[וסת השבוע פעיל?]]&lt;3,1,0),"")</f>
        <v/>
      </c>
      <c r="T7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5" s="1">
        <f t="shared" si="65"/>
        <v>0</v>
      </c>
      <c r="V725" s="1">
        <f t="shared" si="66"/>
        <v>0</v>
      </c>
      <c r="W725" s="1">
        <f t="shared" si="67"/>
        <v>0</v>
      </c>
      <c r="X725" s="1" t="str">
        <f>IF(שבוע_בדילוג[[#This Row],[3 הפלגות זהות]]="","",IF(שבוע_בדילוג[[#This Row],[3 הפלגות זהות]]=1,שבוע_בדילוג[[#This Row],[LengthofCycle]],X724))</f>
        <v/>
      </c>
      <c r="Z725" s="1" t="str">
        <f>IF(OR(שבוע_בדילוג[[#This Row],[הווסת פעיל?]]=0,שבוע_בדילוג[[#This Row],[הווסת פעיל?]]=""),"",SUM(Z724,שבוע_בדילוג[[#This Row],[הווסת פעיל?]]))</f>
        <v/>
      </c>
      <c r="AA725" s="1" t="str">
        <f>IF(AND(שבוע_בדילוג[[#This Row],[כמה מחזורים עד עקירה]]&lt;&gt;"",Z726=""),שבוע_בדילוג[[#This Row],[כמה מחזורים עד עקירה]],"")</f>
        <v/>
      </c>
      <c r="AB725" s="1" t="str">
        <f>IF(AND(שבוע_בדילוג[[#This Row],[הווסת פעיל?]]=1,שבוע_בדילוג[[#This Row],[וסת קבוע אחרון]]&lt;&gt;X724),שבוע_בדילוג[[#This Row],[וסת קבוע אחרון]],"")</f>
        <v/>
      </c>
      <c r="AC725" s="1" t="str">
        <f>IF(AND(שבוע_בדילוג[[#This Row],[הווסת פעיל?]]=1,Y724=0,שבוע_בדילוג[[#This Row],[וסת קבוע אחרון]]=X724),שבוע_בדילוג[[#This Row],[וסת קבוע אחרון]],"")</f>
        <v/>
      </c>
      <c r="AD725" s="1" t="str">
        <f>IF(AND(שבוע_בדילוג[[#This Row],[הווסת פעיל?]]=1,Y724=0,שבוע_בדילוג[[#This Row],[וסת קבוע אחרון]]&lt;&gt;X724),1,"")</f>
        <v/>
      </c>
      <c r="AE725" s="1" t="str">
        <f>IF(AND(שבוע_בדילוג[[#This Row],[הווסת פעיל?]]&lt;&gt;"",B726=1),שבוע_בדילוג[[#This Row],[CycleNumber]],"")</f>
        <v/>
      </c>
      <c r="AF725" s="1" t="str">
        <f>IF(AND(שבוע_בדילוג[[#This Row],[הווסת פעיל?]]&lt;&gt;"",Y724=""),שבוע_בדילוג[[#This Row],[CycleNumber]],"")</f>
        <v/>
      </c>
      <c r="AG725" s="1" t="str">
        <f>IF(B726=1,"",IF(שבוע_בדילוג[[#This Row],[הווסת פעיל?]]=1,IF(שבוע_בדילוג[[#This Row],[וסת קבוע אחרון]]=F726,1,0),""))</f>
        <v/>
      </c>
      <c r="AH725" s="1" t="str">
        <f>IF(B726=1,"",IF(שבוע_בדילוג[[#This Row],[הווסת פעיל?]]=1,IF(OR(שבוע_בדילוג[[#This Row],[וסת קבוע אחרון]]=F726,F726=שבוע_בדילוג[[#This Row],[LengthofCycle]]),1,0),""))</f>
        <v/>
      </c>
      <c r="AI725" s="1" t="str">
        <f>IF(B726=1,"",IF(שבוע_בדילוג[[#This Row],[הווסת פעיל?]]=1,IF(OR(שבוע_בדילוג[[#This Row],[וסת קבוע אחרון]]=F726,F726=שבוע_בדילוג[[#This Row],[LengthofCycle]],AND(שבוע_בדילוג[[#This Row],[LengthofCycle]]&lt;&gt;שבוע_בדילוג[[#This Row],[וסת קבוע אחרון]],OR(F726=28,F726=29))),1,0),""))</f>
        <v/>
      </c>
      <c r="AJ725" s="1" t="str">
        <f>IF(AND(שבוע_בדילוג[[#This Row],[הווסת פעיל?]]=1,B726=1),1,"")</f>
        <v/>
      </c>
      <c r="AK725" s="4">
        <f>IF(AND(שבוע_בדילוג[[#This Row],[הווסת פעיל?]]&lt;&gt;1,B726&lt;&gt;1,B726&lt;&gt;""),IF(שבוע_בדילוג[[#This Row],[LengthofCycle]]=F726,1,0),"")</f>
        <v>0</v>
      </c>
      <c r="AL725" s="4">
        <f>IF(AND(שבוע_בדילוג[[#This Row],[הווסת פעיל?]]&lt;&gt;1,B726&lt;&gt;1,B726&lt;&gt;""),IF(OR(שבוע_בדילוג[[#This Row],[LengthofCycle]]=F726,F726=29),1,0),"")</f>
        <v>0</v>
      </c>
      <c r="AM725" s="4">
        <f>IF(AND(שבוע_בדילוג[[#This Row],[הווסת פעיל?]]&lt;&gt;1,B726&lt;&gt;1,B726&lt;&gt;""),IF(OR(שבוע_בדילוג[[#This Row],[LengthofCycle]]=F726,F726=29,F726=28),1,0),"")</f>
        <v>0</v>
      </c>
    </row>
    <row r="726" spans="1:39" x14ac:dyDescent="0.25">
      <c r="A726" s="1" t="s">
        <v>117</v>
      </c>
      <c r="B726" s="1">
        <v>9</v>
      </c>
      <c r="C726" s="1">
        <v>0</v>
      </c>
      <c r="D726" s="1">
        <v>0</v>
      </c>
      <c r="E726" s="1">
        <v>0</v>
      </c>
      <c r="F726" s="1">
        <v>31</v>
      </c>
      <c r="H726" s="1">
        <f>שבוע_בדילוג[[#This Row],[LengthofCycle]]+1</f>
        <v>32</v>
      </c>
      <c r="I726" s="1" t="str">
        <f>IF(IFERROR(LOOKUP(שבוע_בדילוג[[#This Row],[ClientID]],קביעויות[השבוע בדילוג]),FALSE)=שבוע_בדילוג[[#This Row],[ClientID]],1,"")</f>
        <v/>
      </c>
      <c r="J726" s="1" t="str">
        <f>IF(AND(שבוע_בדילוג[[#This Row],[CycleNumber]]&gt;1,OR(B727="",שבוע_בדילוג[[#This Row],[CycleNumber]]&gt;B725)),IF(OR(AND(שבוע_בדילוג[[#This Row],[LengthofCycle]]=29,F725=29),AND(שבוע_בדילוג[[#This Row],[LengthofCycle]]=36,F725=36)),1,""),"")</f>
        <v/>
      </c>
      <c r="K726" s="1" t="str">
        <f>IF(AND(שבוע_בדילוג[[#This Row],[וסת השבוע]]=1,J725=1,שבוע_בדילוג[[#This Row],[CycleNumber]]&gt;B725),1,"")</f>
        <v/>
      </c>
      <c r="L726" s="1" t="str">
        <f>IF(שבוע_בדילוג[[#This Row],[CycleNumber]]=1,"",IF(שבוע_בדילוג[[#This Row],[וסת השבוע]]=1,0,IF(L725="","",IF(L725=0,IF(שבוע_בדילוג[[#This Row],[LengthofCycle]]=29,0,1),IF(L725=1,IF(שבוע_בדילוג[[#This Row],[LengthofCycle]]+F725=29*2,0,2),IF(L725=2,IF(שבוע_בדילוג[[#This Row],[LengthofCycle]]+F725+F724=29*3,0,3),""))))))</f>
        <v/>
      </c>
      <c r="M726" s="1" t="str">
        <f>IF(שבוע_בדילוג[[#This Row],[וסת השבוע]]=1,IF(שבוע_בדילוג[[#This Row],[וסת השבוע וההפלגה ביחד]]=1,M725+1,0),IF(AND(שבוע_בדילוג[[#This Row],[CycleNumber]]&gt;B725,שבוע_בדילוג[[#This Row],[CycleNumber]]&gt;1),IF(שבוע_בדילוג[[#This Row],[וסת השבוע פעיל?]]&lt;&gt;"",M725+1,""),""))</f>
        <v/>
      </c>
      <c r="N726" s="1" t="str">
        <f>IF(שבוע_בדילוג[[#This Row],[וסת השבוע פעיל?2]]="","",IF(AND(שבוע_בדילוג[[#This Row],[וסת השבוע פעיל?]]&lt;&gt;"",שבוע_בדילוג[[#This Row],[CycleNumber]]&lt;B727,B727&lt;&gt;"",שבוע_בדילוג[[#This Row],[וסת השבוע פעיל?]]&lt;3),IF(L727=0,IF(AND(שבוע_בדילוג[[#This Row],[וסת השבוע פעיל?]]&gt;0,J727=1),0,1),0),""))</f>
        <v/>
      </c>
      <c r="O726" s="1" t="str">
        <f t="shared" si="68"/>
        <v/>
      </c>
      <c r="P726" s="1" t="str">
        <f>IF(AND(שבוע_בדילוג[[#This Row],[חיזוי - שבוע]]=1,K727=1),1,"")</f>
        <v/>
      </c>
      <c r="Q726" s="1" t="str">
        <f>IF(AND(שבוע_בדילוג[[#This Row],[וסת השבוע פעיל?]]&lt;3,OR(שבוע_בדילוג[[#This Row],[CycleNumber]]&gt;B727,B727="")),1,"")</f>
        <v/>
      </c>
      <c r="R726" s="1" t="str">
        <f>IF(AND(שבוע_בדילוג[[#This Row],[חיזוי - שבוע]]&lt;&gt;"",שבוע_בדילוג[[#This Row],[וסת השבוע פעיל?2]]=""),1,"")</f>
        <v/>
      </c>
      <c r="S726" s="1" t="str">
        <f>IF(שבוע_בדילוג[[#This Row],[האישה קבעה וסת שבוע בדילוג?]]=1,IF(שבוע_בדילוג[[#This Row],[וסת השבוע פעיל?]]&lt;3,1,0),"")</f>
        <v/>
      </c>
      <c r="T7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6" s="1">
        <f t="shared" ref="U726:U789" si="69">IF(B726&gt;2,IF(AND(F726=F725,F725=F724),1,0),"")</f>
        <v>0</v>
      </c>
      <c r="V726" s="1">
        <f t="shared" si="66"/>
        <v>0</v>
      </c>
      <c r="W726" s="1">
        <f t="shared" si="67"/>
        <v>0</v>
      </c>
      <c r="X726" s="1" t="str">
        <f>IF(שבוע_בדילוג[[#This Row],[3 הפלגות זהות]]="","",IF(שבוע_בדילוג[[#This Row],[3 הפלגות זהות]]=1,שבוע_בדילוג[[#This Row],[LengthofCycle]],X725))</f>
        <v/>
      </c>
      <c r="Z726" s="1" t="str">
        <f>IF(OR(שבוע_בדילוג[[#This Row],[הווסת פעיל?]]=0,שבוע_בדילוג[[#This Row],[הווסת פעיל?]]=""),"",SUM(Z725,שבוע_בדילוג[[#This Row],[הווסת פעיל?]]))</f>
        <v/>
      </c>
      <c r="AA726" s="1" t="str">
        <f>IF(AND(שבוע_בדילוג[[#This Row],[כמה מחזורים עד עקירה]]&lt;&gt;"",Z727=""),שבוע_בדילוג[[#This Row],[כמה מחזורים עד עקירה]],"")</f>
        <v/>
      </c>
      <c r="AB726" s="1" t="str">
        <f>IF(AND(שבוע_בדילוג[[#This Row],[הווסת פעיל?]]=1,שבוע_בדילוג[[#This Row],[וסת קבוע אחרון]]&lt;&gt;X725),שבוע_בדילוג[[#This Row],[וסת קבוע אחרון]],"")</f>
        <v/>
      </c>
      <c r="AC726" s="1" t="str">
        <f>IF(AND(שבוע_בדילוג[[#This Row],[הווסת פעיל?]]=1,Y725=0,שבוע_בדילוג[[#This Row],[וסת קבוע אחרון]]=X725),שבוע_בדילוג[[#This Row],[וסת קבוע אחרון]],"")</f>
        <v/>
      </c>
      <c r="AD726" s="1" t="str">
        <f>IF(AND(שבוע_בדילוג[[#This Row],[הווסת פעיל?]]=1,Y725=0,שבוע_בדילוג[[#This Row],[וסת קבוע אחרון]]&lt;&gt;X725),1,"")</f>
        <v/>
      </c>
      <c r="AE726" s="1" t="str">
        <f>IF(AND(שבוע_בדילוג[[#This Row],[הווסת פעיל?]]&lt;&gt;"",B727=1),שבוע_בדילוג[[#This Row],[CycleNumber]],"")</f>
        <v/>
      </c>
      <c r="AF726" s="1" t="str">
        <f>IF(AND(שבוע_בדילוג[[#This Row],[הווסת פעיל?]]&lt;&gt;"",Y725=""),שבוע_בדילוג[[#This Row],[CycleNumber]],"")</f>
        <v/>
      </c>
      <c r="AG726" s="1" t="str">
        <f>IF(B727=1,"",IF(שבוע_בדילוג[[#This Row],[הווסת פעיל?]]=1,IF(שבוע_בדילוג[[#This Row],[וסת קבוע אחרון]]=F727,1,0),""))</f>
        <v/>
      </c>
      <c r="AH726" s="1" t="str">
        <f>IF(B727=1,"",IF(שבוע_בדילוג[[#This Row],[הווסת פעיל?]]=1,IF(OR(שבוע_בדילוג[[#This Row],[וסת קבוע אחרון]]=F727,F727=שבוע_בדילוג[[#This Row],[LengthofCycle]]),1,0),""))</f>
        <v/>
      </c>
      <c r="AI726" s="1" t="str">
        <f>IF(B727=1,"",IF(שבוע_בדילוג[[#This Row],[הווסת פעיל?]]=1,IF(OR(שבוע_בדילוג[[#This Row],[וסת קבוע אחרון]]=F727,F727=שבוע_בדילוג[[#This Row],[LengthofCycle]],AND(שבוע_בדילוג[[#This Row],[LengthofCycle]]&lt;&gt;שבוע_בדילוג[[#This Row],[וסת קבוע אחרון]],OR(F727=28,F727=29))),1,0),""))</f>
        <v/>
      </c>
      <c r="AJ726" s="1" t="str">
        <f>IF(AND(שבוע_בדילוג[[#This Row],[הווסת פעיל?]]=1,B727=1),1,"")</f>
        <v/>
      </c>
      <c r="AK726" s="4">
        <f>IF(AND(שבוע_בדילוג[[#This Row],[הווסת פעיל?]]&lt;&gt;1,B727&lt;&gt;1,B727&lt;&gt;""),IF(שבוע_בדילוג[[#This Row],[LengthofCycle]]=F727,1,0),"")</f>
        <v>0</v>
      </c>
      <c r="AL726" s="4">
        <f>IF(AND(שבוע_בדילוג[[#This Row],[הווסת פעיל?]]&lt;&gt;1,B727&lt;&gt;1,B727&lt;&gt;""),IF(OR(שבוע_בדילוג[[#This Row],[LengthofCycle]]=F727,F727=29),1,0),"")</f>
        <v>0</v>
      </c>
      <c r="AM726" s="4">
        <f>IF(AND(שבוע_בדילוג[[#This Row],[הווסת פעיל?]]&lt;&gt;1,B727&lt;&gt;1,B727&lt;&gt;""),IF(OR(שבוע_בדילוג[[#This Row],[LengthofCycle]]=F727,F727=29,F727=28),1,0),"")</f>
        <v>0</v>
      </c>
    </row>
    <row r="727" spans="1:39" x14ac:dyDescent="0.25">
      <c r="A727" s="1" t="s">
        <v>117</v>
      </c>
      <c r="B727" s="1">
        <v>10</v>
      </c>
      <c r="C727" s="1">
        <v>0</v>
      </c>
      <c r="D727" s="1">
        <v>1</v>
      </c>
      <c r="E727" s="1">
        <v>0</v>
      </c>
      <c r="F727" s="1">
        <v>33</v>
      </c>
      <c r="H727" s="1">
        <f>שבוע_בדילוג[[#This Row],[LengthofCycle]]+1</f>
        <v>34</v>
      </c>
      <c r="I727" s="1" t="str">
        <f>IF(IFERROR(LOOKUP(שבוע_בדילוג[[#This Row],[ClientID]],קביעויות[השבוע בדילוג]),FALSE)=שבוע_בדילוג[[#This Row],[ClientID]],1,"")</f>
        <v/>
      </c>
      <c r="J727" s="1" t="str">
        <f>IF(AND(שבוע_בדילוג[[#This Row],[CycleNumber]]&gt;1,OR(B728="",שבוע_בדילוג[[#This Row],[CycleNumber]]&gt;B726)),IF(OR(AND(שבוע_בדילוג[[#This Row],[LengthofCycle]]=29,F726=29),AND(שבוע_בדילוג[[#This Row],[LengthofCycle]]=36,F726=36)),1,""),"")</f>
        <v/>
      </c>
      <c r="K727" s="1" t="str">
        <f>IF(AND(שבוע_בדילוג[[#This Row],[וסת השבוע]]=1,J726=1,שבוע_בדילוג[[#This Row],[CycleNumber]]&gt;B726),1,"")</f>
        <v/>
      </c>
      <c r="L727" s="1" t="str">
        <f>IF(שבוע_בדילוג[[#This Row],[CycleNumber]]=1,"",IF(שבוע_בדילוג[[#This Row],[וסת השבוע]]=1,0,IF(L726="","",IF(L726=0,IF(שבוע_בדילוג[[#This Row],[LengthofCycle]]=29,0,1),IF(L726=1,IF(שבוע_בדילוג[[#This Row],[LengthofCycle]]+F726=29*2,0,2),IF(L726=2,IF(שבוע_בדילוג[[#This Row],[LengthofCycle]]+F726+F725=29*3,0,3),""))))))</f>
        <v/>
      </c>
      <c r="M727" s="1" t="str">
        <f>IF(שבוע_בדילוג[[#This Row],[וסת השבוע]]=1,IF(שבוע_בדילוג[[#This Row],[וסת השבוע וההפלגה ביחד]]=1,M726+1,0),IF(AND(שבוע_בדילוג[[#This Row],[CycleNumber]]&gt;B726,שבוע_בדילוג[[#This Row],[CycleNumber]]&gt;1),IF(שבוע_בדילוג[[#This Row],[וסת השבוע פעיל?]]&lt;&gt;"",M726+1,""),""))</f>
        <v/>
      </c>
      <c r="N727" s="1" t="str">
        <f>IF(שבוע_בדילוג[[#This Row],[וסת השבוע פעיל?2]]="","",IF(AND(שבוע_בדילוג[[#This Row],[וסת השבוע פעיל?]]&lt;&gt;"",שבוע_בדילוג[[#This Row],[CycleNumber]]&lt;B728,B728&lt;&gt;"",שבוע_בדילוג[[#This Row],[וסת השבוע פעיל?]]&lt;3),IF(L728=0,IF(AND(שבוע_בדילוג[[#This Row],[וסת השבוע פעיל?]]&gt;0,J728=1),0,1),0),""))</f>
        <v/>
      </c>
      <c r="O727" s="1" t="str">
        <f t="shared" si="68"/>
        <v/>
      </c>
      <c r="P727" s="1" t="str">
        <f>IF(AND(שבוע_בדילוג[[#This Row],[חיזוי - שבוע]]=1,K728=1),1,"")</f>
        <v/>
      </c>
      <c r="Q727" s="1" t="str">
        <f>IF(AND(שבוע_בדילוג[[#This Row],[וסת השבוע פעיל?]]&lt;3,OR(שבוע_בדילוג[[#This Row],[CycleNumber]]&gt;B728,B728="")),1,"")</f>
        <v/>
      </c>
      <c r="R727" s="1" t="str">
        <f>IF(AND(שבוע_בדילוג[[#This Row],[חיזוי - שבוע]]&lt;&gt;"",שבוע_בדילוג[[#This Row],[וסת השבוע פעיל?2]]=""),1,"")</f>
        <v/>
      </c>
      <c r="S727" s="1" t="str">
        <f>IF(שבוע_בדילוג[[#This Row],[האישה קבעה וסת שבוע בדילוג?]]=1,IF(שבוע_בדילוג[[#This Row],[וסת השבוע פעיל?]]&lt;3,1,0),"")</f>
        <v/>
      </c>
      <c r="T7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7" s="1">
        <f t="shared" si="69"/>
        <v>0</v>
      </c>
      <c r="V727" s="1">
        <f t="shared" ref="V727:V790" si="70">IF(B727&gt;3,IF(AND(F727=F726,F726=F725,F725=F724),1,0),"")</f>
        <v>0</v>
      </c>
      <c r="W727" s="1">
        <f t="shared" si="67"/>
        <v>0</v>
      </c>
      <c r="X727" s="1" t="str">
        <f>IF(שבוע_בדילוג[[#This Row],[3 הפלגות זהות]]="","",IF(שבוע_בדילוג[[#This Row],[3 הפלגות זהות]]=1,שבוע_בדילוג[[#This Row],[LengthofCycle]],X726))</f>
        <v/>
      </c>
      <c r="Z727" s="1" t="str">
        <f>IF(OR(שבוע_בדילוג[[#This Row],[הווסת פעיל?]]=0,שבוע_בדילוג[[#This Row],[הווסת פעיל?]]=""),"",SUM(Z726,שבוע_בדילוג[[#This Row],[הווסת פעיל?]]))</f>
        <v/>
      </c>
      <c r="AA727" s="1" t="str">
        <f>IF(AND(שבוע_בדילוג[[#This Row],[כמה מחזורים עד עקירה]]&lt;&gt;"",Z728=""),שבוע_בדילוג[[#This Row],[כמה מחזורים עד עקירה]],"")</f>
        <v/>
      </c>
      <c r="AB727" s="1" t="str">
        <f>IF(AND(שבוע_בדילוג[[#This Row],[הווסת פעיל?]]=1,שבוע_בדילוג[[#This Row],[וסת קבוע אחרון]]&lt;&gt;X726),שבוע_בדילוג[[#This Row],[וסת קבוע אחרון]],"")</f>
        <v/>
      </c>
      <c r="AC727" s="1" t="str">
        <f>IF(AND(שבוע_בדילוג[[#This Row],[הווסת פעיל?]]=1,Y726=0,שבוע_בדילוג[[#This Row],[וסת קבוע אחרון]]=X726),שבוע_בדילוג[[#This Row],[וסת קבוע אחרון]],"")</f>
        <v/>
      </c>
      <c r="AD727" s="1" t="str">
        <f>IF(AND(שבוע_בדילוג[[#This Row],[הווסת פעיל?]]=1,Y726=0,שבוע_בדילוג[[#This Row],[וסת קבוע אחרון]]&lt;&gt;X726),1,"")</f>
        <v/>
      </c>
      <c r="AE727" s="1" t="str">
        <f>IF(AND(שבוע_בדילוג[[#This Row],[הווסת פעיל?]]&lt;&gt;"",B728=1),שבוע_בדילוג[[#This Row],[CycleNumber]],"")</f>
        <v/>
      </c>
      <c r="AF727" s="1" t="str">
        <f>IF(AND(שבוע_בדילוג[[#This Row],[הווסת פעיל?]]&lt;&gt;"",Y726=""),שבוע_בדילוג[[#This Row],[CycleNumber]],"")</f>
        <v/>
      </c>
      <c r="AG727" s="1" t="str">
        <f>IF(B728=1,"",IF(שבוע_בדילוג[[#This Row],[הווסת פעיל?]]=1,IF(שבוע_בדילוג[[#This Row],[וסת קבוע אחרון]]=F728,1,0),""))</f>
        <v/>
      </c>
      <c r="AH727" s="1" t="str">
        <f>IF(B728=1,"",IF(שבוע_בדילוג[[#This Row],[הווסת פעיל?]]=1,IF(OR(שבוע_בדילוג[[#This Row],[וסת קבוע אחרון]]=F728,F728=שבוע_בדילוג[[#This Row],[LengthofCycle]]),1,0),""))</f>
        <v/>
      </c>
      <c r="AI727" s="1" t="str">
        <f>IF(B728=1,"",IF(שבוע_בדילוג[[#This Row],[הווסת פעיל?]]=1,IF(OR(שבוע_בדילוג[[#This Row],[וסת קבוע אחרון]]=F728,F728=שבוע_בדילוג[[#This Row],[LengthofCycle]],AND(שבוע_בדילוג[[#This Row],[LengthofCycle]]&lt;&gt;שבוע_בדילוג[[#This Row],[וסת קבוע אחרון]],OR(F728=28,F728=29))),1,0),""))</f>
        <v/>
      </c>
      <c r="AJ727" s="1" t="str">
        <f>IF(AND(שבוע_בדילוג[[#This Row],[הווסת פעיל?]]=1,B728=1),1,"")</f>
        <v/>
      </c>
      <c r="AK727" s="4">
        <f>IF(AND(שבוע_בדילוג[[#This Row],[הווסת פעיל?]]&lt;&gt;1,B728&lt;&gt;1,B728&lt;&gt;""),IF(שבוע_בדילוג[[#This Row],[LengthofCycle]]=F728,1,0),"")</f>
        <v>0</v>
      </c>
      <c r="AL727" s="4">
        <f>IF(AND(שבוע_בדילוג[[#This Row],[הווסת פעיל?]]&lt;&gt;1,B728&lt;&gt;1,B728&lt;&gt;""),IF(OR(שבוע_בדילוג[[#This Row],[LengthofCycle]]=F728,F728=29),1,0),"")</f>
        <v>0</v>
      </c>
      <c r="AM727" s="4">
        <f>IF(AND(שבוע_בדילוג[[#This Row],[הווסת פעיל?]]&lt;&gt;1,B728&lt;&gt;1,B728&lt;&gt;""),IF(OR(שבוע_בדילוג[[#This Row],[LengthofCycle]]=F728,F728=29,F728=28),1,0),"")</f>
        <v>0</v>
      </c>
    </row>
    <row r="728" spans="1:39" x14ac:dyDescent="0.25">
      <c r="A728" s="1" t="s">
        <v>117</v>
      </c>
      <c r="B728" s="1">
        <v>11</v>
      </c>
      <c r="C728" s="1">
        <v>0</v>
      </c>
      <c r="D728" s="1">
        <v>1</v>
      </c>
      <c r="E728" s="1">
        <v>0</v>
      </c>
      <c r="F728" s="1">
        <v>34</v>
      </c>
      <c r="H728" s="1">
        <f>שבוע_בדילוג[[#This Row],[LengthofCycle]]+1</f>
        <v>35</v>
      </c>
      <c r="I728" s="1" t="str">
        <f>IF(IFERROR(LOOKUP(שבוע_בדילוג[[#This Row],[ClientID]],קביעויות[השבוע בדילוג]),FALSE)=שבוע_בדילוג[[#This Row],[ClientID]],1,"")</f>
        <v/>
      </c>
      <c r="J728" s="1" t="str">
        <f>IF(AND(שבוע_בדילוג[[#This Row],[CycleNumber]]&gt;1,OR(B729="",שבוע_בדילוג[[#This Row],[CycleNumber]]&gt;B727)),IF(OR(AND(שבוע_בדילוג[[#This Row],[LengthofCycle]]=29,F727=29),AND(שבוע_בדילוג[[#This Row],[LengthofCycle]]=36,F727=36)),1,""),"")</f>
        <v/>
      </c>
      <c r="K728" s="1" t="str">
        <f>IF(AND(שבוע_בדילוג[[#This Row],[וסת השבוע]]=1,J727=1,שבוע_בדילוג[[#This Row],[CycleNumber]]&gt;B727),1,"")</f>
        <v/>
      </c>
      <c r="L728" s="1" t="str">
        <f>IF(שבוע_בדילוג[[#This Row],[CycleNumber]]=1,"",IF(שבוע_בדילוג[[#This Row],[וסת השבוע]]=1,0,IF(L727="","",IF(L727=0,IF(שבוע_בדילוג[[#This Row],[LengthofCycle]]=29,0,1),IF(L727=1,IF(שבוע_בדילוג[[#This Row],[LengthofCycle]]+F727=29*2,0,2),IF(L727=2,IF(שבוע_בדילוג[[#This Row],[LengthofCycle]]+F727+F726=29*3,0,3),""))))))</f>
        <v/>
      </c>
      <c r="M728" s="1" t="str">
        <f>IF(שבוע_בדילוג[[#This Row],[וסת השבוע]]=1,IF(שבוע_בדילוג[[#This Row],[וסת השבוע וההפלגה ביחד]]=1,M727+1,0),IF(AND(שבוע_בדילוג[[#This Row],[CycleNumber]]&gt;B727,שבוע_בדילוג[[#This Row],[CycleNumber]]&gt;1),IF(שבוע_בדילוג[[#This Row],[וסת השבוע פעיל?]]&lt;&gt;"",M727+1,""),""))</f>
        <v/>
      </c>
      <c r="N728" s="1" t="str">
        <f>IF(שבוע_בדילוג[[#This Row],[וסת השבוע פעיל?2]]="","",IF(AND(שבוע_בדילוג[[#This Row],[וסת השבוע פעיל?]]&lt;&gt;"",שבוע_בדילוג[[#This Row],[CycleNumber]]&lt;B729,B729&lt;&gt;"",שבוע_בדילוג[[#This Row],[וסת השבוע פעיל?]]&lt;3),IF(L729=0,IF(AND(שבוע_בדילוג[[#This Row],[וסת השבוע פעיל?]]&gt;0,J729=1),0,1),0),""))</f>
        <v/>
      </c>
      <c r="O728" s="1" t="str">
        <f t="shared" si="68"/>
        <v/>
      </c>
      <c r="P728" s="1" t="str">
        <f>IF(AND(שבוע_בדילוג[[#This Row],[חיזוי - שבוע]]=1,K729=1),1,"")</f>
        <v/>
      </c>
      <c r="Q728" s="1" t="str">
        <f>IF(AND(שבוע_בדילוג[[#This Row],[וסת השבוע פעיל?]]&lt;3,OR(שבוע_בדילוג[[#This Row],[CycleNumber]]&gt;B729,B729="")),1,"")</f>
        <v/>
      </c>
      <c r="R728" s="1" t="str">
        <f>IF(AND(שבוע_בדילוג[[#This Row],[חיזוי - שבוע]]&lt;&gt;"",שבוע_בדילוג[[#This Row],[וסת השבוע פעיל?2]]=""),1,"")</f>
        <v/>
      </c>
      <c r="S728" s="1" t="str">
        <f>IF(שבוע_בדילוג[[#This Row],[האישה קבעה וסת שבוע בדילוג?]]=1,IF(שבוע_בדילוג[[#This Row],[וסת השבוע פעיל?]]&lt;3,1,0),"")</f>
        <v/>
      </c>
      <c r="T7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8" s="1">
        <f t="shared" si="69"/>
        <v>0</v>
      </c>
      <c r="V728" s="1">
        <f t="shared" si="70"/>
        <v>0</v>
      </c>
      <c r="W728" s="1">
        <f t="shared" ref="W728:W791" si="71">IF(B728&gt;4,IF(AND(F728=F727,F727=F726,F726=F725,F725=F724),1,0),"")</f>
        <v>0</v>
      </c>
      <c r="X728" s="1" t="str">
        <f>IF(שבוע_בדילוג[[#This Row],[3 הפלגות זהות]]="","",IF(שבוע_בדילוג[[#This Row],[3 הפלגות זהות]]=1,שבוע_בדילוג[[#This Row],[LengthofCycle]],X727))</f>
        <v/>
      </c>
      <c r="Z728" s="1" t="str">
        <f>IF(OR(שבוע_בדילוג[[#This Row],[הווסת פעיל?]]=0,שבוע_בדילוג[[#This Row],[הווסת פעיל?]]=""),"",SUM(Z727,שבוע_בדילוג[[#This Row],[הווסת פעיל?]]))</f>
        <v/>
      </c>
      <c r="AA728" s="1" t="str">
        <f>IF(AND(שבוע_בדילוג[[#This Row],[כמה מחזורים עד עקירה]]&lt;&gt;"",Z729=""),שבוע_בדילוג[[#This Row],[כמה מחזורים עד עקירה]],"")</f>
        <v/>
      </c>
      <c r="AB728" s="1" t="str">
        <f>IF(AND(שבוע_בדילוג[[#This Row],[הווסת פעיל?]]=1,שבוע_בדילוג[[#This Row],[וסת קבוע אחרון]]&lt;&gt;X727),שבוע_בדילוג[[#This Row],[וסת קבוע אחרון]],"")</f>
        <v/>
      </c>
      <c r="AC728" s="1" t="str">
        <f>IF(AND(שבוע_בדילוג[[#This Row],[הווסת פעיל?]]=1,Y727=0,שבוע_בדילוג[[#This Row],[וסת קבוע אחרון]]=X727),שבוע_בדילוג[[#This Row],[וסת קבוע אחרון]],"")</f>
        <v/>
      </c>
      <c r="AD728" s="1" t="str">
        <f>IF(AND(שבוע_בדילוג[[#This Row],[הווסת פעיל?]]=1,Y727=0,שבוע_בדילוג[[#This Row],[וסת קבוע אחרון]]&lt;&gt;X727),1,"")</f>
        <v/>
      </c>
      <c r="AE728" s="1" t="str">
        <f>IF(AND(שבוע_בדילוג[[#This Row],[הווסת פעיל?]]&lt;&gt;"",B729=1),שבוע_בדילוג[[#This Row],[CycleNumber]],"")</f>
        <v/>
      </c>
      <c r="AF728" s="1" t="str">
        <f>IF(AND(שבוע_בדילוג[[#This Row],[הווסת פעיל?]]&lt;&gt;"",Y727=""),שבוע_בדילוג[[#This Row],[CycleNumber]],"")</f>
        <v/>
      </c>
      <c r="AG728" s="1" t="str">
        <f>IF(B729=1,"",IF(שבוע_בדילוג[[#This Row],[הווסת פעיל?]]=1,IF(שבוע_בדילוג[[#This Row],[וסת קבוע אחרון]]=F729,1,0),""))</f>
        <v/>
      </c>
      <c r="AH728" s="1" t="str">
        <f>IF(B729=1,"",IF(שבוע_בדילוג[[#This Row],[הווסת פעיל?]]=1,IF(OR(שבוע_בדילוג[[#This Row],[וסת קבוע אחרון]]=F729,F729=שבוע_בדילוג[[#This Row],[LengthofCycle]]),1,0),""))</f>
        <v/>
      </c>
      <c r="AI728" s="1" t="str">
        <f>IF(B729=1,"",IF(שבוע_בדילוג[[#This Row],[הווסת פעיל?]]=1,IF(OR(שבוע_בדילוג[[#This Row],[וסת קבוע אחרון]]=F729,F729=שבוע_בדילוג[[#This Row],[LengthofCycle]],AND(שבוע_בדילוג[[#This Row],[LengthofCycle]]&lt;&gt;שבוע_בדילוג[[#This Row],[וסת קבוע אחרון]],OR(F729=28,F729=29))),1,0),""))</f>
        <v/>
      </c>
      <c r="AJ728" s="1" t="str">
        <f>IF(AND(שבוע_בדילוג[[#This Row],[הווסת פעיל?]]=1,B729=1),1,"")</f>
        <v/>
      </c>
      <c r="AK728" s="4">
        <f>IF(AND(שבוע_בדילוג[[#This Row],[הווסת פעיל?]]&lt;&gt;1,B729&lt;&gt;1,B729&lt;&gt;""),IF(שבוע_בדילוג[[#This Row],[LengthofCycle]]=F729,1,0),"")</f>
        <v>0</v>
      </c>
      <c r="AL728" s="4">
        <f>IF(AND(שבוע_בדילוג[[#This Row],[הווסת פעיל?]]&lt;&gt;1,B729&lt;&gt;1,B729&lt;&gt;""),IF(OR(שבוע_בדילוג[[#This Row],[LengthofCycle]]=F729,F729=29),1,0),"")</f>
        <v>0</v>
      </c>
      <c r="AM728" s="4">
        <f>IF(AND(שבוע_בדילוג[[#This Row],[הווסת פעיל?]]&lt;&gt;1,B729&lt;&gt;1,B729&lt;&gt;""),IF(OR(שבוע_בדילוג[[#This Row],[LengthofCycle]]=F729,F729=29,F729=28),1,0),"")</f>
        <v>0</v>
      </c>
    </row>
    <row r="729" spans="1:39" x14ac:dyDescent="0.25">
      <c r="A729" s="1" t="s">
        <v>117</v>
      </c>
      <c r="B729" s="1">
        <v>12</v>
      </c>
      <c r="C729" s="1">
        <v>0</v>
      </c>
      <c r="D729" s="1">
        <v>1</v>
      </c>
      <c r="E729" s="1">
        <v>0</v>
      </c>
      <c r="F729" s="1">
        <v>38</v>
      </c>
      <c r="H729" s="1">
        <f>שבוע_בדילוג[[#This Row],[LengthofCycle]]+1</f>
        <v>39</v>
      </c>
      <c r="I729" s="1" t="str">
        <f>IF(IFERROR(LOOKUP(שבוע_בדילוג[[#This Row],[ClientID]],קביעויות[השבוע בדילוג]),FALSE)=שבוע_בדילוג[[#This Row],[ClientID]],1,"")</f>
        <v/>
      </c>
      <c r="J729" s="1" t="str">
        <f>IF(AND(שבוע_בדילוג[[#This Row],[CycleNumber]]&gt;1,OR(B730="",שבוע_בדילוג[[#This Row],[CycleNumber]]&gt;B728)),IF(OR(AND(שבוע_בדילוג[[#This Row],[LengthofCycle]]=29,F728=29),AND(שבוע_בדילוג[[#This Row],[LengthofCycle]]=36,F728=36)),1,""),"")</f>
        <v/>
      </c>
      <c r="K729" s="1" t="str">
        <f>IF(AND(שבוע_בדילוג[[#This Row],[וסת השבוע]]=1,J728=1,שבוע_בדילוג[[#This Row],[CycleNumber]]&gt;B728),1,"")</f>
        <v/>
      </c>
      <c r="L729" s="1" t="str">
        <f>IF(שבוע_בדילוג[[#This Row],[CycleNumber]]=1,"",IF(שבוע_בדילוג[[#This Row],[וסת השבוע]]=1,0,IF(L728="","",IF(L728=0,IF(שבוע_בדילוג[[#This Row],[LengthofCycle]]=29,0,1),IF(L728=1,IF(שבוע_בדילוג[[#This Row],[LengthofCycle]]+F728=29*2,0,2),IF(L728=2,IF(שבוע_בדילוג[[#This Row],[LengthofCycle]]+F728+F727=29*3,0,3),""))))))</f>
        <v/>
      </c>
      <c r="M729" s="1" t="str">
        <f>IF(שבוע_בדילוג[[#This Row],[וסת השבוע]]=1,IF(שבוע_בדילוג[[#This Row],[וסת השבוע וההפלגה ביחד]]=1,M728+1,0),IF(AND(שבוע_בדילוג[[#This Row],[CycleNumber]]&gt;B728,שבוע_בדילוג[[#This Row],[CycleNumber]]&gt;1),IF(שבוע_בדילוג[[#This Row],[וסת השבוע פעיל?]]&lt;&gt;"",M728+1,""),""))</f>
        <v/>
      </c>
      <c r="N729" s="1" t="str">
        <f>IF(שבוע_בדילוג[[#This Row],[וסת השבוע פעיל?2]]="","",IF(AND(שבוע_בדילוג[[#This Row],[וסת השבוע פעיל?]]&lt;&gt;"",שבוע_בדילוג[[#This Row],[CycleNumber]]&lt;B730,B730&lt;&gt;"",שבוע_בדילוג[[#This Row],[וסת השבוע פעיל?]]&lt;3),IF(L730=0,IF(AND(שבוע_בדילוג[[#This Row],[וסת השבוע פעיל?]]&gt;0,J730=1),0,1),0),""))</f>
        <v/>
      </c>
      <c r="O729" s="1" t="str">
        <f t="shared" si="68"/>
        <v/>
      </c>
      <c r="P729" s="1" t="str">
        <f>IF(AND(שבוע_בדילוג[[#This Row],[חיזוי - שבוע]]=1,K730=1),1,"")</f>
        <v/>
      </c>
      <c r="Q729" s="1" t="str">
        <f>IF(AND(שבוע_בדילוג[[#This Row],[וסת השבוע פעיל?]]&lt;3,OR(שבוע_בדילוג[[#This Row],[CycleNumber]]&gt;B730,B730="")),1,"")</f>
        <v/>
      </c>
      <c r="R729" s="1" t="str">
        <f>IF(AND(שבוע_בדילוג[[#This Row],[חיזוי - שבוע]]&lt;&gt;"",שבוע_בדילוג[[#This Row],[וסת השבוע פעיל?2]]=""),1,"")</f>
        <v/>
      </c>
      <c r="S729" s="1" t="str">
        <f>IF(שבוע_בדילוג[[#This Row],[האישה קבעה וסת שבוע בדילוג?]]=1,IF(שבוע_בדילוג[[#This Row],[וסת השבוע פעיל?]]&lt;3,1,0),"")</f>
        <v/>
      </c>
      <c r="T7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29" s="1">
        <f t="shared" si="69"/>
        <v>0</v>
      </c>
      <c r="V729" s="1">
        <f t="shared" si="70"/>
        <v>0</v>
      </c>
      <c r="W729" s="1">
        <f t="shared" si="71"/>
        <v>0</v>
      </c>
      <c r="X729" s="1" t="str">
        <f>IF(שבוע_בדילוג[[#This Row],[3 הפלגות זהות]]="","",IF(שבוע_בדילוג[[#This Row],[3 הפלגות זהות]]=1,שבוע_בדילוג[[#This Row],[LengthofCycle]],X728))</f>
        <v/>
      </c>
      <c r="Z729" s="1" t="str">
        <f>IF(OR(שבוע_בדילוג[[#This Row],[הווסת פעיל?]]=0,שבוע_בדילוג[[#This Row],[הווסת פעיל?]]=""),"",SUM(Z728,שבוע_בדילוג[[#This Row],[הווסת פעיל?]]))</f>
        <v/>
      </c>
      <c r="AA729" s="1" t="str">
        <f>IF(AND(שבוע_בדילוג[[#This Row],[כמה מחזורים עד עקירה]]&lt;&gt;"",Z730=""),שבוע_בדילוג[[#This Row],[כמה מחזורים עד עקירה]],"")</f>
        <v/>
      </c>
      <c r="AB729" s="1" t="str">
        <f>IF(AND(שבוע_בדילוג[[#This Row],[הווסת פעיל?]]=1,שבוע_בדילוג[[#This Row],[וסת קבוע אחרון]]&lt;&gt;X728),שבוע_בדילוג[[#This Row],[וסת קבוע אחרון]],"")</f>
        <v/>
      </c>
      <c r="AC729" s="1" t="str">
        <f>IF(AND(שבוע_בדילוג[[#This Row],[הווסת פעיל?]]=1,Y728=0,שבוע_בדילוג[[#This Row],[וסת קבוע אחרון]]=X728),שבוע_בדילוג[[#This Row],[וסת קבוע אחרון]],"")</f>
        <v/>
      </c>
      <c r="AD729" s="1" t="str">
        <f>IF(AND(שבוע_בדילוג[[#This Row],[הווסת פעיל?]]=1,Y728=0,שבוע_בדילוג[[#This Row],[וסת קבוע אחרון]]&lt;&gt;X728),1,"")</f>
        <v/>
      </c>
      <c r="AE729" s="1" t="str">
        <f>IF(AND(שבוע_בדילוג[[#This Row],[הווסת פעיל?]]&lt;&gt;"",B730=1),שבוע_בדילוג[[#This Row],[CycleNumber]],"")</f>
        <v/>
      </c>
      <c r="AF729" s="1" t="str">
        <f>IF(AND(שבוע_בדילוג[[#This Row],[הווסת פעיל?]]&lt;&gt;"",Y728=""),שבוע_בדילוג[[#This Row],[CycleNumber]],"")</f>
        <v/>
      </c>
      <c r="AG729" s="1" t="str">
        <f>IF(B730=1,"",IF(שבוע_בדילוג[[#This Row],[הווסת פעיל?]]=1,IF(שבוע_בדילוג[[#This Row],[וסת קבוע אחרון]]=F730,1,0),""))</f>
        <v/>
      </c>
      <c r="AH729" s="1" t="str">
        <f>IF(B730=1,"",IF(שבוע_בדילוג[[#This Row],[הווסת פעיל?]]=1,IF(OR(שבוע_בדילוג[[#This Row],[וסת קבוע אחרון]]=F730,F730=שבוע_בדילוג[[#This Row],[LengthofCycle]]),1,0),""))</f>
        <v/>
      </c>
      <c r="AI729" s="1" t="str">
        <f>IF(B730=1,"",IF(שבוע_בדילוג[[#This Row],[הווסת פעיל?]]=1,IF(OR(שבוע_בדילוג[[#This Row],[וסת קבוע אחרון]]=F730,F730=שבוע_בדילוג[[#This Row],[LengthofCycle]],AND(שבוע_בדילוג[[#This Row],[LengthofCycle]]&lt;&gt;שבוע_בדילוג[[#This Row],[וסת קבוע אחרון]],OR(F730=28,F730=29))),1,0),""))</f>
        <v/>
      </c>
      <c r="AJ729" s="1" t="str">
        <f>IF(AND(שבוע_בדילוג[[#This Row],[הווסת פעיל?]]=1,B730=1),1,"")</f>
        <v/>
      </c>
      <c r="AK729" s="4">
        <f>IF(AND(שבוע_בדילוג[[#This Row],[הווסת פעיל?]]&lt;&gt;1,B730&lt;&gt;1,B730&lt;&gt;""),IF(שבוע_בדילוג[[#This Row],[LengthofCycle]]=F730,1,0),"")</f>
        <v>1</v>
      </c>
      <c r="AL729" s="4">
        <f>IF(AND(שבוע_בדילוג[[#This Row],[הווסת פעיל?]]&lt;&gt;1,B730&lt;&gt;1,B730&lt;&gt;""),IF(OR(שבוע_בדילוג[[#This Row],[LengthofCycle]]=F730,F730=29),1,0),"")</f>
        <v>1</v>
      </c>
      <c r="AM729" s="4">
        <f>IF(AND(שבוע_בדילוג[[#This Row],[הווסת פעיל?]]&lt;&gt;1,B730&lt;&gt;1,B730&lt;&gt;""),IF(OR(שבוע_בדילוג[[#This Row],[LengthofCycle]]=F730,F730=29,F730=28),1,0),"")</f>
        <v>1</v>
      </c>
    </row>
    <row r="730" spans="1:39" x14ac:dyDescent="0.25">
      <c r="A730" s="1" t="s">
        <v>117</v>
      </c>
      <c r="B730" s="1">
        <v>13</v>
      </c>
      <c r="C730" s="1">
        <v>0</v>
      </c>
      <c r="D730" s="1">
        <v>1</v>
      </c>
      <c r="E730" s="1">
        <v>0</v>
      </c>
      <c r="F730" s="1">
        <v>38</v>
      </c>
      <c r="H730" s="1">
        <f>שבוע_בדילוג[[#This Row],[LengthofCycle]]+1</f>
        <v>39</v>
      </c>
      <c r="I730" s="1" t="str">
        <f>IF(IFERROR(LOOKUP(שבוע_בדילוג[[#This Row],[ClientID]],קביעויות[השבוע בדילוג]),FALSE)=שבוע_בדילוג[[#This Row],[ClientID]],1,"")</f>
        <v/>
      </c>
      <c r="J730" s="1" t="str">
        <f>IF(AND(שבוע_בדילוג[[#This Row],[CycleNumber]]&gt;1,OR(B731="",שבוע_בדילוג[[#This Row],[CycleNumber]]&gt;B729)),IF(OR(AND(שבוע_בדילוג[[#This Row],[LengthofCycle]]=29,F729=29),AND(שבוע_בדילוג[[#This Row],[LengthofCycle]]=36,F729=36)),1,""),"")</f>
        <v/>
      </c>
      <c r="K730" s="1" t="str">
        <f>IF(AND(שבוע_בדילוג[[#This Row],[וסת השבוע]]=1,J729=1,שבוע_בדילוג[[#This Row],[CycleNumber]]&gt;B729),1,"")</f>
        <v/>
      </c>
      <c r="L730" s="1" t="str">
        <f>IF(שבוע_בדילוג[[#This Row],[CycleNumber]]=1,"",IF(שבוע_בדילוג[[#This Row],[וסת השבוע]]=1,0,IF(L729="","",IF(L729=0,IF(שבוע_בדילוג[[#This Row],[LengthofCycle]]=29,0,1),IF(L729=1,IF(שבוע_בדילוג[[#This Row],[LengthofCycle]]+F729=29*2,0,2),IF(L729=2,IF(שבוע_בדילוג[[#This Row],[LengthofCycle]]+F729+F728=29*3,0,3),""))))))</f>
        <v/>
      </c>
      <c r="M730" s="1" t="str">
        <f>IF(שבוע_בדילוג[[#This Row],[וסת השבוע]]=1,IF(שבוע_בדילוג[[#This Row],[וסת השבוע וההפלגה ביחד]]=1,M729+1,0),IF(AND(שבוע_בדילוג[[#This Row],[CycleNumber]]&gt;B729,שבוע_בדילוג[[#This Row],[CycleNumber]]&gt;1),IF(שבוע_בדילוג[[#This Row],[וסת השבוע פעיל?]]&lt;&gt;"",M729+1,""),""))</f>
        <v/>
      </c>
      <c r="N730" s="1" t="str">
        <f>IF(שבוע_בדילוג[[#This Row],[וסת השבוע פעיל?2]]="","",IF(AND(שבוע_בדילוג[[#This Row],[וסת השבוע פעיל?]]&lt;&gt;"",שבוע_בדילוג[[#This Row],[CycleNumber]]&lt;B731,B731&lt;&gt;"",שבוע_בדילוג[[#This Row],[וסת השבוע פעיל?]]&lt;3),IF(L731=0,IF(AND(שבוע_בדילוג[[#This Row],[וסת השבוע פעיל?]]&gt;0,J731=1),0,1),0),""))</f>
        <v/>
      </c>
      <c r="O730" s="1" t="str">
        <f t="shared" si="68"/>
        <v/>
      </c>
      <c r="P730" s="1" t="str">
        <f>IF(AND(שבוע_בדילוג[[#This Row],[חיזוי - שבוע]]=1,K731=1),1,"")</f>
        <v/>
      </c>
      <c r="Q730" s="1" t="str">
        <f>IF(AND(שבוע_בדילוג[[#This Row],[וסת השבוע פעיל?]]&lt;3,OR(שבוע_בדילוג[[#This Row],[CycleNumber]]&gt;B731,B731="")),1,"")</f>
        <v/>
      </c>
      <c r="R730" s="1" t="str">
        <f>IF(AND(שבוע_בדילוג[[#This Row],[חיזוי - שבוע]]&lt;&gt;"",שבוע_בדילוג[[#This Row],[וסת השבוע פעיל?2]]=""),1,"")</f>
        <v/>
      </c>
      <c r="S730" s="1" t="str">
        <f>IF(שבוע_בדילוג[[#This Row],[האישה קבעה וסת שבוע בדילוג?]]=1,IF(שבוע_בדילוג[[#This Row],[וסת השבוע פעיל?]]&lt;3,1,0),"")</f>
        <v/>
      </c>
      <c r="T7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0" s="1">
        <f t="shared" si="69"/>
        <v>0</v>
      </c>
      <c r="V730" s="1">
        <f t="shared" si="70"/>
        <v>0</v>
      </c>
      <c r="W730" s="1">
        <f t="shared" si="71"/>
        <v>0</v>
      </c>
      <c r="X730" s="1" t="str">
        <f>IF(שבוע_בדילוג[[#This Row],[3 הפלגות זהות]]="","",IF(שבוע_בדילוג[[#This Row],[3 הפלגות זהות]]=1,שבוע_בדילוג[[#This Row],[LengthofCycle]],X729))</f>
        <v/>
      </c>
      <c r="Z730" s="1" t="str">
        <f>IF(OR(שבוע_בדילוג[[#This Row],[הווסת פעיל?]]=0,שבוע_בדילוג[[#This Row],[הווסת פעיל?]]=""),"",SUM(Z729,שבוע_בדילוג[[#This Row],[הווסת פעיל?]]))</f>
        <v/>
      </c>
      <c r="AA730" s="1" t="str">
        <f>IF(AND(שבוע_בדילוג[[#This Row],[כמה מחזורים עד עקירה]]&lt;&gt;"",Z731=""),שבוע_בדילוג[[#This Row],[כמה מחזורים עד עקירה]],"")</f>
        <v/>
      </c>
      <c r="AB730" s="1" t="str">
        <f>IF(AND(שבוע_בדילוג[[#This Row],[הווסת פעיל?]]=1,שבוע_בדילוג[[#This Row],[וסת קבוע אחרון]]&lt;&gt;X729),שבוע_בדילוג[[#This Row],[וסת קבוע אחרון]],"")</f>
        <v/>
      </c>
      <c r="AC730" s="1" t="str">
        <f>IF(AND(שבוע_בדילוג[[#This Row],[הווסת פעיל?]]=1,Y729=0,שבוע_בדילוג[[#This Row],[וסת קבוע אחרון]]=X729),שבוע_בדילוג[[#This Row],[וסת קבוע אחרון]],"")</f>
        <v/>
      </c>
      <c r="AD730" s="1" t="str">
        <f>IF(AND(שבוע_בדילוג[[#This Row],[הווסת פעיל?]]=1,Y729=0,שבוע_בדילוג[[#This Row],[וסת קבוע אחרון]]&lt;&gt;X729),1,"")</f>
        <v/>
      </c>
      <c r="AE730" s="1" t="str">
        <f>IF(AND(שבוע_בדילוג[[#This Row],[הווסת פעיל?]]&lt;&gt;"",B731=1),שבוע_בדילוג[[#This Row],[CycleNumber]],"")</f>
        <v/>
      </c>
      <c r="AF730" s="1" t="str">
        <f>IF(AND(שבוע_בדילוג[[#This Row],[הווסת פעיל?]]&lt;&gt;"",Y729=""),שבוע_בדילוג[[#This Row],[CycleNumber]],"")</f>
        <v/>
      </c>
      <c r="AG730" s="1" t="str">
        <f>IF(B731=1,"",IF(שבוע_בדילוג[[#This Row],[הווסת פעיל?]]=1,IF(שבוע_בדילוג[[#This Row],[וסת קבוע אחרון]]=F731,1,0),""))</f>
        <v/>
      </c>
      <c r="AH730" s="1" t="str">
        <f>IF(B731=1,"",IF(שבוע_בדילוג[[#This Row],[הווסת פעיל?]]=1,IF(OR(שבוע_בדילוג[[#This Row],[וסת קבוע אחרון]]=F731,F731=שבוע_בדילוג[[#This Row],[LengthofCycle]]),1,0),""))</f>
        <v/>
      </c>
      <c r="AI730" s="1" t="str">
        <f>IF(B731=1,"",IF(שבוע_בדילוג[[#This Row],[הווסת פעיל?]]=1,IF(OR(שבוע_בדילוג[[#This Row],[וסת קבוע אחרון]]=F731,F731=שבוע_בדילוג[[#This Row],[LengthofCycle]],AND(שבוע_בדילוג[[#This Row],[LengthofCycle]]&lt;&gt;שבוע_בדילוג[[#This Row],[וסת קבוע אחרון]],OR(F731=28,F731=29))),1,0),""))</f>
        <v/>
      </c>
      <c r="AJ730" s="1" t="str">
        <f>IF(AND(שבוע_בדילוג[[#This Row],[הווסת פעיל?]]=1,B731=1),1,"")</f>
        <v/>
      </c>
      <c r="AK730" s="4">
        <f>IF(AND(שבוע_בדילוג[[#This Row],[הווסת פעיל?]]&lt;&gt;1,B731&lt;&gt;1,B731&lt;&gt;""),IF(שבוע_בדילוג[[#This Row],[LengthofCycle]]=F731,1,0),"")</f>
        <v>0</v>
      </c>
      <c r="AL730" s="4">
        <f>IF(AND(שבוע_בדילוג[[#This Row],[הווסת פעיל?]]&lt;&gt;1,B731&lt;&gt;1,B731&lt;&gt;""),IF(OR(שבוע_בדילוג[[#This Row],[LengthofCycle]]=F731,F731=29),1,0),"")</f>
        <v>0</v>
      </c>
      <c r="AM730" s="4">
        <f>IF(AND(שבוע_בדילוג[[#This Row],[הווסת פעיל?]]&lt;&gt;1,B731&lt;&gt;1,B731&lt;&gt;""),IF(OR(שבוע_בדילוג[[#This Row],[LengthofCycle]]=F731,F731=29,F731=28),1,0),"")</f>
        <v>0</v>
      </c>
    </row>
    <row r="731" spans="1:39" x14ac:dyDescent="0.25">
      <c r="A731" s="1" t="s">
        <v>117</v>
      </c>
      <c r="B731" s="1">
        <v>14</v>
      </c>
      <c r="C731" s="1">
        <v>0</v>
      </c>
      <c r="D731" s="1">
        <v>1</v>
      </c>
      <c r="E731" s="1">
        <v>0</v>
      </c>
      <c r="F731" s="1">
        <v>42</v>
      </c>
      <c r="H731" s="1">
        <f>שבוע_בדילוג[[#This Row],[LengthofCycle]]+1</f>
        <v>43</v>
      </c>
      <c r="I731" s="1" t="str">
        <f>IF(IFERROR(LOOKUP(שבוע_בדילוג[[#This Row],[ClientID]],קביעויות[השבוע בדילוג]),FALSE)=שבוע_בדילוג[[#This Row],[ClientID]],1,"")</f>
        <v/>
      </c>
      <c r="J731" s="1" t="str">
        <f>IF(AND(שבוע_בדילוג[[#This Row],[CycleNumber]]&gt;1,OR(B732="",שבוע_בדילוג[[#This Row],[CycleNumber]]&gt;B730)),IF(OR(AND(שבוע_בדילוג[[#This Row],[LengthofCycle]]=29,F730=29),AND(שבוע_בדילוג[[#This Row],[LengthofCycle]]=36,F730=36)),1,""),"")</f>
        <v/>
      </c>
      <c r="K731" s="1" t="str">
        <f>IF(AND(שבוע_בדילוג[[#This Row],[וסת השבוע]]=1,J730=1,שבוע_בדילוג[[#This Row],[CycleNumber]]&gt;B730),1,"")</f>
        <v/>
      </c>
      <c r="L731" s="1" t="str">
        <f>IF(שבוע_בדילוג[[#This Row],[CycleNumber]]=1,"",IF(שבוע_בדילוג[[#This Row],[וסת השבוע]]=1,0,IF(L730="","",IF(L730=0,IF(שבוע_בדילוג[[#This Row],[LengthofCycle]]=29,0,1),IF(L730=1,IF(שבוע_בדילוג[[#This Row],[LengthofCycle]]+F730=29*2,0,2),IF(L730=2,IF(שבוע_בדילוג[[#This Row],[LengthofCycle]]+F730+F729=29*3,0,3),""))))))</f>
        <v/>
      </c>
      <c r="M731" s="1" t="str">
        <f>IF(שבוע_בדילוג[[#This Row],[וסת השבוע]]=1,IF(שבוע_בדילוג[[#This Row],[וסת השבוע וההפלגה ביחד]]=1,M730+1,0),IF(AND(שבוע_בדילוג[[#This Row],[CycleNumber]]&gt;B730,שבוע_בדילוג[[#This Row],[CycleNumber]]&gt;1),IF(שבוע_בדילוג[[#This Row],[וסת השבוע פעיל?]]&lt;&gt;"",M730+1,""),""))</f>
        <v/>
      </c>
      <c r="N731" s="1" t="str">
        <f>IF(שבוע_בדילוג[[#This Row],[וסת השבוע פעיל?2]]="","",IF(AND(שבוע_בדילוג[[#This Row],[וסת השבוע פעיל?]]&lt;&gt;"",שבוע_בדילוג[[#This Row],[CycleNumber]]&lt;B732,B732&lt;&gt;"",שבוע_בדילוג[[#This Row],[וסת השבוע פעיל?]]&lt;3),IF(L732=0,IF(AND(שבוע_בדילוג[[#This Row],[וסת השבוע פעיל?]]&gt;0,J732=1),0,1),0),""))</f>
        <v/>
      </c>
      <c r="O731" s="1" t="str">
        <f t="shared" si="68"/>
        <v/>
      </c>
      <c r="P731" s="1" t="str">
        <f>IF(AND(שבוע_בדילוג[[#This Row],[חיזוי - שבוע]]=1,K732=1),1,"")</f>
        <v/>
      </c>
      <c r="Q731" s="1" t="str">
        <f>IF(AND(שבוע_בדילוג[[#This Row],[וסת השבוע פעיל?]]&lt;3,OR(שבוע_בדילוג[[#This Row],[CycleNumber]]&gt;B732,B732="")),1,"")</f>
        <v/>
      </c>
      <c r="R731" s="1" t="str">
        <f>IF(AND(שבוע_בדילוג[[#This Row],[חיזוי - שבוע]]&lt;&gt;"",שבוע_בדילוג[[#This Row],[וסת השבוע פעיל?2]]=""),1,"")</f>
        <v/>
      </c>
      <c r="S731" s="1" t="str">
        <f>IF(שבוע_בדילוג[[#This Row],[האישה קבעה וסת שבוע בדילוג?]]=1,IF(שבוע_בדילוג[[#This Row],[וסת השבוע פעיל?]]&lt;3,1,0),"")</f>
        <v/>
      </c>
      <c r="T7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1" s="1">
        <f t="shared" si="69"/>
        <v>0</v>
      </c>
      <c r="V731" s="1">
        <f t="shared" si="70"/>
        <v>0</v>
      </c>
      <c r="W731" s="1">
        <f t="shared" si="71"/>
        <v>0</v>
      </c>
      <c r="X731" s="1" t="str">
        <f>IF(שבוע_בדילוג[[#This Row],[3 הפלגות זהות]]="","",IF(שבוע_בדילוג[[#This Row],[3 הפלגות זהות]]=1,שבוע_בדילוג[[#This Row],[LengthofCycle]],X730))</f>
        <v/>
      </c>
      <c r="Z731" s="1" t="str">
        <f>IF(OR(שבוע_בדילוג[[#This Row],[הווסת פעיל?]]=0,שבוע_בדילוג[[#This Row],[הווסת פעיל?]]=""),"",SUM(Z730,שבוע_בדילוג[[#This Row],[הווסת פעיל?]]))</f>
        <v/>
      </c>
      <c r="AA731" s="1" t="str">
        <f>IF(AND(שבוע_בדילוג[[#This Row],[כמה מחזורים עד עקירה]]&lt;&gt;"",Z732=""),שבוע_בדילוג[[#This Row],[כמה מחזורים עד עקירה]],"")</f>
        <v/>
      </c>
      <c r="AB731" s="1" t="str">
        <f>IF(AND(שבוע_בדילוג[[#This Row],[הווסת פעיל?]]=1,שבוע_בדילוג[[#This Row],[וסת קבוע אחרון]]&lt;&gt;X730),שבוע_בדילוג[[#This Row],[וסת קבוע אחרון]],"")</f>
        <v/>
      </c>
      <c r="AC731" s="1" t="str">
        <f>IF(AND(שבוע_בדילוג[[#This Row],[הווסת פעיל?]]=1,Y730=0,שבוע_בדילוג[[#This Row],[וסת קבוע אחרון]]=X730),שבוע_בדילוג[[#This Row],[וסת קבוע אחרון]],"")</f>
        <v/>
      </c>
      <c r="AD731" s="1" t="str">
        <f>IF(AND(שבוע_בדילוג[[#This Row],[הווסת פעיל?]]=1,Y730=0,שבוע_בדילוג[[#This Row],[וסת קבוע אחרון]]&lt;&gt;X730),1,"")</f>
        <v/>
      </c>
      <c r="AE731" s="1" t="str">
        <f>IF(AND(שבוע_בדילוג[[#This Row],[הווסת פעיל?]]&lt;&gt;"",B732=1),שבוע_בדילוג[[#This Row],[CycleNumber]],"")</f>
        <v/>
      </c>
      <c r="AF731" s="1" t="str">
        <f>IF(AND(שבוע_בדילוג[[#This Row],[הווסת פעיל?]]&lt;&gt;"",Y730=""),שבוע_בדילוג[[#This Row],[CycleNumber]],"")</f>
        <v/>
      </c>
      <c r="AG731" s="1" t="str">
        <f>IF(B732=1,"",IF(שבוע_בדילוג[[#This Row],[הווסת פעיל?]]=1,IF(שבוע_בדילוג[[#This Row],[וסת קבוע אחרון]]=F732,1,0),""))</f>
        <v/>
      </c>
      <c r="AH731" s="1" t="str">
        <f>IF(B732=1,"",IF(שבוע_בדילוג[[#This Row],[הווסת פעיל?]]=1,IF(OR(שבוע_בדילוג[[#This Row],[וסת קבוע אחרון]]=F732,F732=שבוע_בדילוג[[#This Row],[LengthofCycle]]),1,0),""))</f>
        <v/>
      </c>
      <c r="AI731" s="1" t="str">
        <f>IF(B732=1,"",IF(שבוע_בדילוג[[#This Row],[הווסת פעיל?]]=1,IF(OR(שבוע_בדילוג[[#This Row],[וסת קבוע אחרון]]=F732,F732=שבוע_בדילוג[[#This Row],[LengthofCycle]],AND(שבוע_בדילוג[[#This Row],[LengthofCycle]]&lt;&gt;שבוע_בדילוג[[#This Row],[וסת קבוע אחרון]],OR(F732=28,F732=29))),1,0),""))</f>
        <v/>
      </c>
      <c r="AJ731" s="1" t="str">
        <f>IF(AND(שבוע_בדילוג[[#This Row],[הווסת פעיל?]]=1,B732=1),1,"")</f>
        <v/>
      </c>
      <c r="AK731" s="4">
        <f>IF(AND(שבוע_בדילוג[[#This Row],[הווסת פעיל?]]&lt;&gt;1,B732&lt;&gt;1,B732&lt;&gt;""),IF(שבוע_בדילוג[[#This Row],[LengthofCycle]]=F732,1,0),"")</f>
        <v>0</v>
      </c>
      <c r="AL731" s="4">
        <f>IF(AND(שבוע_בדילוג[[#This Row],[הווסת פעיל?]]&lt;&gt;1,B732&lt;&gt;1,B732&lt;&gt;""),IF(OR(שבוע_בדילוג[[#This Row],[LengthofCycle]]=F732,F732=29),1,0),"")</f>
        <v>0</v>
      </c>
      <c r="AM731" s="4">
        <f>IF(AND(שבוע_בדילוג[[#This Row],[הווסת פעיל?]]&lt;&gt;1,B732&lt;&gt;1,B732&lt;&gt;""),IF(OR(שבוע_בדילוג[[#This Row],[LengthofCycle]]=F732,F732=29,F732=28),1,0),"")</f>
        <v>0</v>
      </c>
    </row>
    <row r="732" spans="1:39" x14ac:dyDescent="0.25">
      <c r="A732" s="1" t="s">
        <v>117</v>
      </c>
      <c r="B732" s="1">
        <v>15</v>
      </c>
      <c r="C732" s="1">
        <v>0</v>
      </c>
      <c r="D732" s="1">
        <v>1</v>
      </c>
      <c r="E732" s="1">
        <v>0</v>
      </c>
      <c r="F732" s="1">
        <v>43</v>
      </c>
      <c r="H732" s="1">
        <f>שבוע_בדילוג[[#This Row],[LengthofCycle]]+1</f>
        <v>44</v>
      </c>
      <c r="I732" s="1" t="str">
        <f>IF(IFERROR(LOOKUP(שבוע_בדילוג[[#This Row],[ClientID]],קביעויות[השבוע בדילוג]),FALSE)=שבוע_בדילוג[[#This Row],[ClientID]],1,"")</f>
        <v/>
      </c>
      <c r="J732" s="1" t="str">
        <f>IF(AND(שבוע_בדילוג[[#This Row],[CycleNumber]]&gt;1,OR(B733="",שבוע_בדילוג[[#This Row],[CycleNumber]]&gt;B731)),IF(OR(AND(שבוע_בדילוג[[#This Row],[LengthofCycle]]=29,F731=29),AND(שבוע_בדילוג[[#This Row],[LengthofCycle]]=36,F731=36)),1,""),"")</f>
        <v/>
      </c>
      <c r="K732" s="1" t="str">
        <f>IF(AND(שבוע_בדילוג[[#This Row],[וסת השבוע]]=1,J731=1,שבוע_בדילוג[[#This Row],[CycleNumber]]&gt;B731),1,"")</f>
        <v/>
      </c>
      <c r="L732" s="1" t="str">
        <f>IF(שבוע_בדילוג[[#This Row],[CycleNumber]]=1,"",IF(שבוע_בדילוג[[#This Row],[וסת השבוע]]=1,0,IF(L731="","",IF(L731=0,IF(שבוע_בדילוג[[#This Row],[LengthofCycle]]=29,0,1),IF(L731=1,IF(שבוע_בדילוג[[#This Row],[LengthofCycle]]+F731=29*2,0,2),IF(L731=2,IF(שבוע_בדילוג[[#This Row],[LengthofCycle]]+F731+F730=29*3,0,3),""))))))</f>
        <v/>
      </c>
      <c r="M732" s="1" t="str">
        <f>IF(שבוע_בדילוג[[#This Row],[וסת השבוע]]=1,IF(שבוע_בדילוג[[#This Row],[וסת השבוע וההפלגה ביחד]]=1,M731+1,0),IF(AND(שבוע_בדילוג[[#This Row],[CycleNumber]]&gt;B731,שבוע_בדילוג[[#This Row],[CycleNumber]]&gt;1),IF(שבוע_בדילוג[[#This Row],[וסת השבוע פעיל?]]&lt;&gt;"",M731+1,""),""))</f>
        <v/>
      </c>
      <c r="N732" s="1" t="str">
        <f>IF(שבוע_בדילוג[[#This Row],[וסת השבוע פעיל?2]]="","",IF(AND(שבוע_בדילוג[[#This Row],[וסת השבוע פעיל?]]&lt;&gt;"",שבוע_בדילוג[[#This Row],[CycleNumber]]&lt;B733,B733&lt;&gt;"",שבוע_בדילוג[[#This Row],[וסת השבוע פעיל?]]&lt;3),IF(L733=0,IF(AND(שבוע_בדילוג[[#This Row],[וסת השבוע פעיל?]]&gt;0,J733=1),0,1),0),""))</f>
        <v/>
      </c>
      <c r="O732" s="1" t="str">
        <f t="shared" si="68"/>
        <v/>
      </c>
      <c r="P732" s="1" t="str">
        <f>IF(AND(שבוע_בדילוג[[#This Row],[חיזוי - שבוע]]=1,K733=1),1,"")</f>
        <v/>
      </c>
      <c r="Q732" s="1" t="str">
        <f>IF(AND(שבוע_בדילוג[[#This Row],[וסת השבוע פעיל?]]&lt;3,OR(שבוע_בדילוג[[#This Row],[CycleNumber]]&gt;B733,B733="")),1,"")</f>
        <v/>
      </c>
      <c r="R732" s="1" t="str">
        <f>IF(AND(שבוע_בדילוג[[#This Row],[חיזוי - שבוע]]&lt;&gt;"",שבוע_בדילוג[[#This Row],[וסת השבוע פעיל?2]]=""),1,"")</f>
        <v/>
      </c>
      <c r="S732" s="1" t="str">
        <f>IF(שבוע_בדילוג[[#This Row],[האישה קבעה וסת שבוע בדילוג?]]=1,IF(שבוע_בדילוג[[#This Row],[וסת השבוע פעיל?]]&lt;3,1,0),"")</f>
        <v/>
      </c>
      <c r="T7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2" s="1">
        <f t="shared" si="69"/>
        <v>0</v>
      </c>
      <c r="V732" s="1">
        <f t="shared" si="70"/>
        <v>0</v>
      </c>
      <c r="W732" s="1">
        <f t="shared" si="71"/>
        <v>0</v>
      </c>
      <c r="X732" s="1" t="str">
        <f>IF(שבוע_בדילוג[[#This Row],[3 הפלגות זהות]]="","",IF(שבוע_בדילוג[[#This Row],[3 הפלגות זהות]]=1,שבוע_בדילוג[[#This Row],[LengthofCycle]],X731))</f>
        <v/>
      </c>
      <c r="Z732" s="1" t="str">
        <f>IF(OR(שבוע_בדילוג[[#This Row],[הווסת פעיל?]]=0,שבוע_בדילוג[[#This Row],[הווסת פעיל?]]=""),"",SUM(Z731,שבוע_בדילוג[[#This Row],[הווסת פעיל?]]))</f>
        <v/>
      </c>
      <c r="AA732" s="1" t="str">
        <f>IF(AND(שבוע_בדילוג[[#This Row],[כמה מחזורים עד עקירה]]&lt;&gt;"",Z733=""),שבוע_בדילוג[[#This Row],[כמה מחזורים עד עקירה]],"")</f>
        <v/>
      </c>
      <c r="AB732" s="1" t="str">
        <f>IF(AND(שבוע_בדילוג[[#This Row],[הווסת פעיל?]]=1,שבוע_בדילוג[[#This Row],[וסת קבוע אחרון]]&lt;&gt;X731),שבוע_בדילוג[[#This Row],[וסת קבוע אחרון]],"")</f>
        <v/>
      </c>
      <c r="AC732" s="1" t="str">
        <f>IF(AND(שבוע_בדילוג[[#This Row],[הווסת פעיל?]]=1,Y731=0,שבוע_בדילוג[[#This Row],[וסת קבוע אחרון]]=X731),שבוע_בדילוג[[#This Row],[וסת קבוע אחרון]],"")</f>
        <v/>
      </c>
      <c r="AD732" s="1" t="str">
        <f>IF(AND(שבוע_בדילוג[[#This Row],[הווסת פעיל?]]=1,Y731=0,שבוע_בדילוג[[#This Row],[וסת קבוע אחרון]]&lt;&gt;X731),1,"")</f>
        <v/>
      </c>
      <c r="AE732" s="1" t="str">
        <f>IF(AND(שבוע_בדילוג[[#This Row],[הווסת פעיל?]]&lt;&gt;"",B733=1),שבוע_בדילוג[[#This Row],[CycleNumber]],"")</f>
        <v/>
      </c>
      <c r="AF732" s="1" t="str">
        <f>IF(AND(שבוע_בדילוג[[#This Row],[הווסת פעיל?]]&lt;&gt;"",Y731=""),שבוע_בדילוג[[#This Row],[CycleNumber]],"")</f>
        <v/>
      </c>
      <c r="AG732" s="1" t="str">
        <f>IF(B733=1,"",IF(שבוע_בדילוג[[#This Row],[הווסת פעיל?]]=1,IF(שבוע_בדילוג[[#This Row],[וסת קבוע אחרון]]=F733,1,0),""))</f>
        <v/>
      </c>
      <c r="AH732" s="1" t="str">
        <f>IF(B733=1,"",IF(שבוע_בדילוג[[#This Row],[הווסת פעיל?]]=1,IF(OR(שבוע_בדילוג[[#This Row],[וסת קבוע אחרון]]=F733,F733=שבוע_בדילוג[[#This Row],[LengthofCycle]]),1,0),""))</f>
        <v/>
      </c>
      <c r="AI732" s="1" t="str">
        <f>IF(B733=1,"",IF(שבוע_בדילוג[[#This Row],[הווסת פעיל?]]=1,IF(OR(שבוע_בדילוג[[#This Row],[וסת קבוע אחרון]]=F733,F733=שבוע_בדילוג[[#This Row],[LengthofCycle]],AND(שבוע_בדילוג[[#This Row],[LengthofCycle]]&lt;&gt;שבוע_בדילוג[[#This Row],[וסת קבוע אחרון]],OR(F733=28,F733=29))),1,0),""))</f>
        <v/>
      </c>
      <c r="AJ732" s="1" t="str">
        <f>IF(AND(שבוע_בדילוג[[#This Row],[הווסת פעיל?]]=1,B733=1),1,"")</f>
        <v/>
      </c>
      <c r="AK732" s="4">
        <f>IF(AND(שבוע_בדילוג[[#This Row],[הווסת פעיל?]]&lt;&gt;1,B733&lt;&gt;1,B733&lt;&gt;""),IF(שבוע_בדילוג[[#This Row],[LengthofCycle]]=F733,1,0),"")</f>
        <v>0</v>
      </c>
      <c r="AL732" s="4">
        <f>IF(AND(שבוע_בדילוג[[#This Row],[הווסת פעיל?]]&lt;&gt;1,B733&lt;&gt;1,B733&lt;&gt;""),IF(OR(שבוע_בדילוג[[#This Row],[LengthofCycle]]=F733,F733=29),1,0),"")</f>
        <v>0</v>
      </c>
      <c r="AM732" s="4">
        <f>IF(AND(שבוע_בדילוג[[#This Row],[הווסת פעיל?]]&lt;&gt;1,B733&lt;&gt;1,B733&lt;&gt;""),IF(OR(שבוע_בדילוג[[#This Row],[LengthofCycle]]=F733,F733=29,F733=28),1,0),"")</f>
        <v>0</v>
      </c>
    </row>
    <row r="733" spans="1:39" x14ac:dyDescent="0.25">
      <c r="A733" s="1" t="s">
        <v>117</v>
      </c>
      <c r="B733" s="1">
        <v>16</v>
      </c>
      <c r="C733" s="1">
        <v>0</v>
      </c>
      <c r="D733" s="1">
        <v>1</v>
      </c>
      <c r="E733" s="1">
        <v>0</v>
      </c>
      <c r="F733" s="1">
        <v>31</v>
      </c>
      <c r="H733" s="1">
        <f>שבוע_בדילוג[[#This Row],[LengthofCycle]]+1</f>
        <v>32</v>
      </c>
      <c r="I733" s="1" t="str">
        <f>IF(IFERROR(LOOKUP(שבוע_בדילוג[[#This Row],[ClientID]],קביעויות[השבוע בדילוג]),FALSE)=שבוע_בדילוג[[#This Row],[ClientID]],1,"")</f>
        <v/>
      </c>
      <c r="J733" s="1" t="str">
        <f>IF(AND(שבוע_בדילוג[[#This Row],[CycleNumber]]&gt;1,OR(B734="",שבוע_בדילוג[[#This Row],[CycleNumber]]&gt;B732)),IF(OR(AND(שבוע_בדילוג[[#This Row],[LengthofCycle]]=29,F732=29),AND(שבוע_בדילוג[[#This Row],[LengthofCycle]]=36,F732=36)),1,""),"")</f>
        <v/>
      </c>
      <c r="K733" s="1" t="str">
        <f>IF(AND(שבוע_בדילוג[[#This Row],[וסת השבוע]]=1,J732=1,שבוע_בדילוג[[#This Row],[CycleNumber]]&gt;B732),1,"")</f>
        <v/>
      </c>
      <c r="L733" s="1" t="str">
        <f>IF(שבוע_בדילוג[[#This Row],[CycleNumber]]=1,"",IF(שבוע_בדילוג[[#This Row],[וסת השבוע]]=1,0,IF(L732="","",IF(L732=0,IF(שבוע_בדילוג[[#This Row],[LengthofCycle]]=29,0,1),IF(L732=1,IF(שבוע_בדילוג[[#This Row],[LengthofCycle]]+F732=29*2,0,2),IF(L732=2,IF(שבוע_בדילוג[[#This Row],[LengthofCycle]]+F732+F731=29*3,0,3),""))))))</f>
        <v/>
      </c>
      <c r="M733" s="1" t="str">
        <f>IF(שבוע_בדילוג[[#This Row],[וסת השבוע]]=1,IF(שבוע_בדילוג[[#This Row],[וסת השבוע וההפלגה ביחד]]=1,M732+1,0),IF(AND(שבוע_בדילוג[[#This Row],[CycleNumber]]&gt;B732,שבוע_בדילוג[[#This Row],[CycleNumber]]&gt;1),IF(שבוע_בדילוג[[#This Row],[וסת השבוע פעיל?]]&lt;&gt;"",M732+1,""),""))</f>
        <v/>
      </c>
      <c r="N733" s="1" t="str">
        <f>IF(שבוע_בדילוג[[#This Row],[וסת השבוע פעיל?2]]="","",IF(AND(שבוע_בדילוג[[#This Row],[וסת השבוע פעיל?]]&lt;&gt;"",שבוע_בדילוג[[#This Row],[CycleNumber]]&lt;B734,B734&lt;&gt;"",שבוע_בדילוג[[#This Row],[וסת השבוע פעיל?]]&lt;3),IF(L734=0,IF(AND(שבוע_בדילוג[[#This Row],[וסת השבוע פעיל?]]&gt;0,J734=1),0,1),0),""))</f>
        <v/>
      </c>
      <c r="O733" s="1" t="str">
        <f t="shared" si="68"/>
        <v/>
      </c>
      <c r="P733" s="1" t="str">
        <f>IF(AND(שבוע_בדילוג[[#This Row],[חיזוי - שבוע]]=1,K734=1),1,"")</f>
        <v/>
      </c>
      <c r="Q733" s="1" t="str">
        <f>IF(AND(שבוע_בדילוג[[#This Row],[וסת השבוע פעיל?]]&lt;3,OR(שבוע_בדילוג[[#This Row],[CycleNumber]]&gt;B734,B734="")),1,"")</f>
        <v/>
      </c>
      <c r="R733" s="1" t="str">
        <f>IF(AND(שבוע_בדילוג[[#This Row],[חיזוי - שבוע]]&lt;&gt;"",שבוע_בדילוג[[#This Row],[וסת השבוע פעיל?2]]=""),1,"")</f>
        <v/>
      </c>
      <c r="S733" s="1" t="str">
        <f>IF(שבוע_בדילוג[[#This Row],[האישה קבעה וסת שבוע בדילוג?]]=1,IF(שבוע_בדילוג[[#This Row],[וסת השבוע פעיל?]]&lt;3,1,0),"")</f>
        <v/>
      </c>
      <c r="T7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3" s="1">
        <f t="shared" si="69"/>
        <v>0</v>
      </c>
      <c r="V733" s="1">
        <f t="shared" si="70"/>
        <v>0</v>
      </c>
      <c r="W733" s="1">
        <f t="shared" si="71"/>
        <v>0</v>
      </c>
      <c r="X733" s="1" t="str">
        <f>IF(שבוע_בדילוג[[#This Row],[3 הפלגות זהות]]="","",IF(שבוע_בדילוג[[#This Row],[3 הפלגות זהות]]=1,שבוע_בדילוג[[#This Row],[LengthofCycle]],X732))</f>
        <v/>
      </c>
      <c r="Z733" s="1" t="str">
        <f>IF(OR(שבוע_בדילוג[[#This Row],[הווסת פעיל?]]=0,שבוע_בדילוג[[#This Row],[הווסת פעיל?]]=""),"",SUM(Z732,שבוע_בדילוג[[#This Row],[הווסת פעיל?]]))</f>
        <v/>
      </c>
      <c r="AA733" s="1" t="str">
        <f>IF(AND(שבוע_בדילוג[[#This Row],[כמה מחזורים עד עקירה]]&lt;&gt;"",Z734=""),שבוע_בדילוג[[#This Row],[כמה מחזורים עד עקירה]],"")</f>
        <v/>
      </c>
      <c r="AB733" s="1" t="str">
        <f>IF(AND(שבוע_בדילוג[[#This Row],[הווסת פעיל?]]=1,שבוע_בדילוג[[#This Row],[וסת קבוע אחרון]]&lt;&gt;X732),שבוע_בדילוג[[#This Row],[וסת קבוע אחרון]],"")</f>
        <v/>
      </c>
      <c r="AC733" s="1" t="str">
        <f>IF(AND(שבוע_בדילוג[[#This Row],[הווסת פעיל?]]=1,Y732=0,שבוע_בדילוג[[#This Row],[וסת קבוע אחרון]]=X732),שבוע_בדילוג[[#This Row],[וסת קבוע אחרון]],"")</f>
        <v/>
      </c>
      <c r="AD733" s="1" t="str">
        <f>IF(AND(שבוע_בדילוג[[#This Row],[הווסת פעיל?]]=1,Y732=0,שבוע_בדילוג[[#This Row],[וסת קבוע אחרון]]&lt;&gt;X732),1,"")</f>
        <v/>
      </c>
      <c r="AE733" s="1" t="str">
        <f>IF(AND(שבוע_בדילוג[[#This Row],[הווסת פעיל?]]&lt;&gt;"",B734=1),שבוע_בדילוג[[#This Row],[CycleNumber]],"")</f>
        <v/>
      </c>
      <c r="AF733" s="1" t="str">
        <f>IF(AND(שבוע_בדילוג[[#This Row],[הווסת פעיל?]]&lt;&gt;"",Y732=""),שבוע_בדילוג[[#This Row],[CycleNumber]],"")</f>
        <v/>
      </c>
      <c r="AG733" s="1" t="str">
        <f>IF(B734=1,"",IF(שבוע_בדילוג[[#This Row],[הווסת פעיל?]]=1,IF(שבוע_בדילוג[[#This Row],[וסת קבוע אחרון]]=F734,1,0),""))</f>
        <v/>
      </c>
      <c r="AH733" s="1" t="str">
        <f>IF(B734=1,"",IF(שבוע_בדילוג[[#This Row],[הווסת פעיל?]]=1,IF(OR(שבוע_בדילוג[[#This Row],[וסת קבוע אחרון]]=F734,F734=שבוע_בדילוג[[#This Row],[LengthofCycle]]),1,0),""))</f>
        <v/>
      </c>
      <c r="AI733" s="1" t="str">
        <f>IF(B734=1,"",IF(שבוע_בדילוג[[#This Row],[הווסת פעיל?]]=1,IF(OR(שבוע_בדילוג[[#This Row],[וסת קבוע אחרון]]=F734,F734=שבוע_בדילוג[[#This Row],[LengthofCycle]],AND(שבוע_בדילוג[[#This Row],[LengthofCycle]]&lt;&gt;שבוע_בדילוג[[#This Row],[וסת קבוע אחרון]],OR(F734=28,F734=29))),1,0),""))</f>
        <v/>
      </c>
      <c r="AJ733" s="1" t="str">
        <f>IF(AND(שבוע_בדילוג[[#This Row],[הווסת פעיל?]]=1,B734=1),1,"")</f>
        <v/>
      </c>
      <c r="AK733" s="4">
        <f>IF(AND(שבוע_בדילוג[[#This Row],[הווסת פעיל?]]&lt;&gt;1,B734&lt;&gt;1,B734&lt;&gt;""),IF(שבוע_בדילוג[[#This Row],[LengthofCycle]]=F734,1,0),"")</f>
        <v>0</v>
      </c>
      <c r="AL733" s="4">
        <f>IF(AND(שבוע_בדילוג[[#This Row],[הווסת פעיל?]]&lt;&gt;1,B734&lt;&gt;1,B734&lt;&gt;""),IF(OR(שבוע_בדילוג[[#This Row],[LengthofCycle]]=F734,F734=29),1,0),"")</f>
        <v>0</v>
      </c>
      <c r="AM733" s="4">
        <f>IF(AND(שבוע_בדילוג[[#This Row],[הווסת פעיל?]]&lt;&gt;1,B734&lt;&gt;1,B734&lt;&gt;""),IF(OR(שבוע_בדילוג[[#This Row],[LengthofCycle]]=F734,F734=29,F734=28),1,0),"")</f>
        <v>0</v>
      </c>
    </row>
    <row r="734" spans="1:39" x14ac:dyDescent="0.25">
      <c r="A734" s="1" t="s">
        <v>117</v>
      </c>
      <c r="B734" s="1">
        <v>17</v>
      </c>
      <c r="C734" s="1">
        <v>0</v>
      </c>
      <c r="D734" s="1">
        <v>0</v>
      </c>
      <c r="E734" s="1">
        <v>0</v>
      </c>
      <c r="F734" s="1">
        <v>33</v>
      </c>
      <c r="H734" s="1">
        <f>שבוע_בדילוג[[#This Row],[LengthofCycle]]+1</f>
        <v>34</v>
      </c>
      <c r="I734" s="1" t="str">
        <f>IF(IFERROR(LOOKUP(שבוע_בדילוג[[#This Row],[ClientID]],קביעויות[השבוע בדילוג]),FALSE)=שבוע_בדילוג[[#This Row],[ClientID]],1,"")</f>
        <v/>
      </c>
      <c r="J734" s="1" t="str">
        <f>IF(AND(שבוע_בדילוג[[#This Row],[CycleNumber]]&gt;1,OR(B735="",שבוע_בדילוג[[#This Row],[CycleNumber]]&gt;B733)),IF(OR(AND(שבוע_בדילוג[[#This Row],[LengthofCycle]]=29,F733=29),AND(שבוע_בדילוג[[#This Row],[LengthofCycle]]=36,F733=36)),1,""),"")</f>
        <v/>
      </c>
      <c r="K734" s="1" t="str">
        <f>IF(AND(שבוע_בדילוג[[#This Row],[וסת השבוע]]=1,J733=1,שבוע_בדילוג[[#This Row],[CycleNumber]]&gt;B733),1,"")</f>
        <v/>
      </c>
      <c r="L734" s="1" t="str">
        <f>IF(שבוע_בדילוג[[#This Row],[CycleNumber]]=1,"",IF(שבוע_בדילוג[[#This Row],[וסת השבוע]]=1,0,IF(L733="","",IF(L733=0,IF(שבוע_בדילוג[[#This Row],[LengthofCycle]]=29,0,1),IF(L733=1,IF(שבוע_בדילוג[[#This Row],[LengthofCycle]]+F733=29*2,0,2),IF(L733=2,IF(שבוע_בדילוג[[#This Row],[LengthofCycle]]+F733+F732=29*3,0,3),""))))))</f>
        <v/>
      </c>
      <c r="M734" s="1" t="str">
        <f>IF(שבוע_בדילוג[[#This Row],[וסת השבוע]]=1,IF(שבוע_בדילוג[[#This Row],[וסת השבוע וההפלגה ביחד]]=1,M733+1,0),IF(AND(שבוע_בדילוג[[#This Row],[CycleNumber]]&gt;B733,שבוע_בדילוג[[#This Row],[CycleNumber]]&gt;1),IF(שבוע_בדילוג[[#This Row],[וסת השבוע פעיל?]]&lt;&gt;"",M733+1,""),""))</f>
        <v/>
      </c>
      <c r="N734" s="1" t="str">
        <f>IF(שבוע_בדילוג[[#This Row],[וסת השבוע פעיל?2]]="","",IF(AND(שבוע_בדילוג[[#This Row],[וסת השבוע פעיל?]]&lt;&gt;"",שבוע_בדילוג[[#This Row],[CycleNumber]]&lt;B735,B735&lt;&gt;"",שבוע_בדילוג[[#This Row],[וסת השבוע פעיל?]]&lt;3),IF(L735=0,IF(AND(שבוע_בדילוג[[#This Row],[וסת השבוע פעיל?]]&gt;0,J735=1),0,1),0),""))</f>
        <v/>
      </c>
      <c r="O734" s="1" t="str">
        <f t="shared" si="68"/>
        <v/>
      </c>
      <c r="P734" s="1" t="str">
        <f>IF(AND(שבוע_בדילוג[[#This Row],[חיזוי - שבוע]]=1,K735=1),1,"")</f>
        <v/>
      </c>
      <c r="Q734" s="1" t="str">
        <f>IF(AND(שבוע_בדילוג[[#This Row],[וסת השבוע פעיל?]]&lt;3,OR(שבוע_בדילוג[[#This Row],[CycleNumber]]&gt;B735,B735="")),1,"")</f>
        <v/>
      </c>
      <c r="R734" s="1" t="str">
        <f>IF(AND(שבוע_בדילוג[[#This Row],[חיזוי - שבוע]]&lt;&gt;"",שבוע_בדילוג[[#This Row],[וסת השבוע פעיל?2]]=""),1,"")</f>
        <v/>
      </c>
      <c r="S734" s="1" t="str">
        <f>IF(שבוע_בדילוג[[#This Row],[האישה קבעה וסת שבוע בדילוג?]]=1,IF(שבוע_בדילוג[[#This Row],[וסת השבוע פעיל?]]&lt;3,1,0),"")</f>
        <v/>
      </c>
      <c r="T7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4" s="1">
        <f t="shared" si="69"/>
        <v>0</v>
      </c>
      <c r="V734" s="1">
        <f t="shared" si="70"/>
        <v>0</v>
      </c>
      <c r="W734" s="1">
        <f t="shared" si="71"/>
        <v>0</v>
      </c>
      <c r="X734" s="1" t="str">
        <f>IF(שבוע_בדילוג[[#This Row],[3 הפלגות זהות]]="","",IF(שבוע_בדילוג[[#This Row],[3 הפלגות זהות]]=1,שבוע_בדילוג[[#This Row],[LengthofCycle]],X733))</f>
        <v/>
      </c>
      <c r="Z734" s="1" t="str">
        <f>IF(OR(שבוע_בדילוג[[#This Row],[הווסת פעיל?]]=0,שבוע_בדילוג[[#This Row],[הווסת פעיל?]]=""),"",SUM(Z733,שבוע_בדילוג[[#This Row],[הווסת פעיל?]]))</f>
        <v/>
      </c>
      <c r="AA734" s="1" t="str">
        <f>IF(AND(שבוע_בדילוג[[#This Row],[כמה מחזורים עד עקירה]]&lt;&gt;"",Z735=""),שבוע_בדילוג[[#This Row],[כמה מחזורים עד עקירה]],"")</f>
        <v/>
      </c>
      <c r="AB734" s="1" t="str">
        <f>IF(AND(שבוע_בדילוג[[#This Row],[הווסת פעיל?]]=1,שבוע_בדילוג[[#This Row],[וסת קבוע אחרון]]&lt;&gt;X733),שבוע_בדילוג[[#This Row],[וסת קבוע אחרון]],"")</f>
        <v/>
      </c>
      <c r="AC734" s="1" t="str">
        <f>IF(AND(שבוע_בדילוג[[#This Row],[הווסת פעיל?]]=1,Y733=0,שבוע_בדילוג[[#This Row],[וסת קבוע אחרון]]=X733),שבוע_בדילוג[[#This Row],[וסת קבוע אחרון]],"")</f>
        <v/>
      </c>
      <c r="AD734" s="1" t="str">
        <f>IF(AND(שבוע_בדילוג[[#This Row],[הווסת פעיל?]]=1,Y733=0,שבוע_בדילוג[[#This Row],[וסת קבוע אחרון]]&lt;&gt;X733),1,"")</f>
        <v/>
      </c>
      <c r="AE734" s="1" t="str">
        <f>IF(AND(שבוע_בדילוג[[#This Row],[הווסת פעיל?]]&lt;&gt;"",B735=1),שבוע_בדילוג[[#This Row],[CycleNumber]],"")</f>
        <v/>
      </c>
      <c r="AF734" s="1" t="str">
        <f>IF(AND(שבוע_בדילוג[[#This Row],[הווסת פעיל?]]&lt;&gt;"",Y733=""),שבוע_בדילוג[[#This Row],[CycleNumber]],"")</f>
        <v/>
      </c>
      <c r="AG734" s="1" t="str">
        <f>IF(B735=1,"",IF(שבוע_בדילוג[[#This Row],[הווסת פעיל?]]=1,IF(שבוע_בדילוג[[#This Row],[וסת קבוע אחרון]]=F735,1,0),""))</f>
        <v/>
      </c>
      <c r="AH734" s="1" t="str">
        <f>IF(B735=1,"",IF(שבוע_בדילוג[[#This Row],[הווסת פעיל?]]=1,IF(OR(שבוע_בדילוג[[#This Row],[וסת קבוע אחרון]]=F735,F735=שבוע_בדילוג[[#This Row],[LengthofCycle]]),1,0),""))</f>
        <v/>
      </c>
      <c r="AI734" s="1" t="str">
        <f>IF(B735=1,"",IF(שבוע_בדילוג[[#This Row],[הווסת פעיל?]]=1,IF(OR(שבוע_בדילוג[[#This Row],[וסת קבוע אחרון]]=F735,F735=שבוע_בדילוג[[#This Row],[LengthofCycle]],AND(שבוע_בדילוג[[#This Row],[LengthofCycle]]&lt;&gt;שבוע_בדילוג[[#This Row],[וסת קבוע אחרון]],OR(F735=28,F735=29))),1,0),""))</f>
        <v/>
      </c>
      <c r="AJ734" s="1" t="str">
        <f>IF(AND(שבוע_בדילוג[[#This Row],[הווסת פעיל?]]=1,B735=1),1,"")</f>
        <v/>
      </c>
      <c r="AK734" s="4">
        <f>IF(AND(שבוע_בדילוג[[#This Row],[הווסת פעיל?]]&lt;&gt;1,B735&lt;&gt;1,B735&lt;&gt;""),IF(שבוע_בדילוג[[#This Row],[LengthofCycle]]=F735,1,0),"")</f>
        <v>0</v>
      </c>
      <c r="AL734" s="4">
        <f>IF(AND(שבוע_בדילוג[[#This Row],[הווסת פעיל?]]&lt;&gt;1,B735&lt;&gt;1,B735&lt;&gt;""),IF(OR(שבוע_בדילוג[[#This Row],[LengthofCycle]]=F735,F735=29),1,0),"")</f>
        <v>0</v>
      </c>
      <c r="AM734" s="4">
        <f>IF(AND(שבוע_בדילוג[[#This Row],[הווסת פעיל?]]&lt;&gt;1,B735&lt;&gt;1,B735&lt;&gt;""),IF(OR(שבוע_בדילוג[[#This Row],[LengthofCycle]]=F735,F735=29,F735=28),1,0),"")</f>
        <v>0</v>
      </c>
    </row>
    <row r="735" spans="1:39" x14ac:dyDescent="0.25">
      <c r="A735" s="1" t="s">
        <v>117</v>
      </c>
      <c r="B735" s="1">
        <v>18</v>
      </c>
      <c r="C735" s="1">
        <v>0</v>
      </c>
      <c r="D735" s="1">
        <v>0</v>
      </c>
      <c r="E735" s="1">
        <v>0</v>
      </c>
      <c r="F735" s="1">
        <v>40</v>
      </c>
      <c r="H735" s="1">
        <f>שבוע_בדילוג[[#This Row],[LengthofCycle]]+1</f>
        <v>41</v>
      </c>
      <c r="I735" s="1" t="str">
        <f>IF(IFERROR(LOOKUP(שבוע_בדילוג[[#This Row],[ClientID]],קביעויות[השבוע בדילוג]),FALSE)=שבוע_בדילוג[[#This Row],[ClientID]],1,"")</f>
        <v/>
      </c>
      <c r="J735" s="1" t="str">
        <f>IF(AND(שבוע_בדילוג[[#This Row],[CycleNumber]]&gt;1,OR(B736="",שבוע_בדילוג[[#This Row],[CycleNumber]]&gt;B734)),IF(OR(AND(שבוע_בדילוג[[#This Row],[LengthofCycle]]=29,F734=29),AND(שבוע_בדילוג[[#This Row],[LengthofCycle]]=36,F734=36)),1,""),"")</f>
        <v/>
      </c>
      <c r="K735" s="1" t="str">
        <f>IF(AND(שבוע_בדילוג[[#This Row],[וסת השבוע]]=1,J734=1,שבוע_בדילוג[[#This Row],[CycleNumber]]&gt;B734),1,"")</f>
        <v/>
      </c>
      <c r="L735" s="1" t="str">
        <f>IF(שבוע_בדילוג[[#This Row],[CycleNumber]]=1,"",IF(שבוע_בדילוג[[#This Row],[וסת השבוע]]=1,0,IF(L734="","",IF(L734=0,IF(שבוע_בדילוג[[#This Row],[LengthofCycle]]=29,0,1),IF(L734=1,IF(שבוע_בדילוג[[#This Row],[LengthofCycle]]+F734=29*2,0,2),IF(L734=2,IF(שבוע_בדילוג[[#This Row],[LengthofCycle]]+F734+F733=29*3,0,3),""))))))</f>
        <v/>
      </c>
      <c r="M735" s="1" t="str">
        <f>IF(שבוע_בדילוג[[#This Row],[וסת השבוע]]=1,IF(שבוע_בדילוג[[#This Row],[וסת השבוע וההפלגה ביחד]]=1,M734+1,0),IF(AND(שבוע_בדילוג[[#This Row],[CycleNumber]]&gt;B734,שבוע_בדילוג[[#This Row],[CycleNumber]]&gt;1),IF(שבוע_בדילוג[[#This Row],[וסת השבוע פעיל?]]&lt;&gt;"",M734+1,""),""))</f>
        <v/>
      </c>
      <c r="N735" s="1" t="str">
        <f>IF(שבוע_בדילוג[[#This Row],[וסת השבוע פעיל?2]]="","",IF(AND(שבוע_בדילוג[[#This Row],[וסת השבוע פעיל?]]&lt;&gt;"",שבוע_בדילוג[[#This Row],[CycleNumber]]&lt;B736,B736&lt;&gt;"",שבוע_בדילוג[[#This Row],[וסת השבוע פעיל?]]&lt;3),IF(L736=0,IF(AND(שבוע_בדילוג[[#This Row],[וסת השבוע פעיל?]]&gt;0,J736=1),0,1),0),""))</f>
        <v/>
      </c>
      <c r="O735" s="1" t="str">
        <f t="shared" si="68"/>
        <v/>
      </c>
      <c r="P735" s="1" t="str">
        <f>IF(AND(שבוע_בדילוג[[#This Row],[חיזוי - שבוע]]=1,K736=1),1,"")</f>
        <v/>
      </c>
      <c r="Q735" s="1" t="str">
        <f>IF(AND(שבוע_בדילוג[[#This Row],[וסת השבוע פעיל?]]&lt;3,OR(שבוע_בדילוג[[#This Row],[CycleNumber]]&gt;B736,B736="")),1,"")</f>
        <v/>
      </c>
      <c r="R735" s="1" t="str">
        <f>IF(AND(שבוע_בדילוג[[#This Row],[חיזוי - שבוע]]&lt;&gt;"",שבוע_בדילוג[[#This Row],[וסת השבוע פעיל?2]]=""),1,"")</f>
        <v/>
      </c>
      <c r="S735" s="1" t="str">
        <f>IF(שבוע_בדילוג[[#This Row],[האישה קבעה וסת שבוע בדילוג?]]=1,IF(שבוע_בדילוג[[#This Row],[וסת השבוע פעיל?]]&lt;3,1,0),"")</f>
        <v/>
      </c>
      <c r="T7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5" s="1">
        <f t="shared" si="69"/>
        <v>0</v>
      </c>
      <c r="V735" s="1">
        <f t="shared" si="70"/>
        <v>0</v>
      </c>
      <c r="W735" s="1">
        <f t="shared" si="71"/>
        <v>0</v>
      </c>
      <c r="X735" s="1" t="str">
        <f>IF(שבוע_בדילוג[[#This Row],[3 הפלגות זהות]]="","",IF(שבוע_בדילוג[[#This Row],[3 הפלגות זהות]]=1,שבוע_בדילוג[[#This Row],[LengthofCycle]],X734))</f>
        <v/>
      </c>
      <c r="Z735" s="1" t="str">
        <f>IF(OR(שבוע_בדילוג[[#This Row],[הווסת פעיל?]]=0,שבוע_בדילוג[[#This Row],[הווסת פעיל?]]=""),"",SUM(Z734,שבוע_בדילוג[[#This Row],[הווסת פעיל?]]))</f>
        <v/>
      </c>
      <c r="AA735" s="1" t="str">
        <f>IF(AND(שבוע_בדילוג[[#This Row],[כמה מחזורים עד עקירה]]&lt;&gt;"",Z736=""),שבוע_בדילוג[[#This Row],[כמה מחזורים עד עקירה]],"")</f>
        <v/>
      </c>
      <c r="AB735" s="1" t="str">
        <f>IF(AND(שבוע_בדילוג[[#This Row],[הווסת פעיל?]]=1,שבוע_בדילוג[[#This Row],[וסת קבוע אחרון]]&lt;&gt;X734),שבוע_בדילוג[[#This Row],[וסת קבוע אחרון]],"")</f>
        <v/>
      </c>
      <c r="AC735" s="1" t="str">
        <f>IF(AND(שבוע_בדילוג[[#This Row],[הווסת פעיל?]]=1,Y734=0,שבוע_בדילוג[[#This Row],[וסת קבוע אחרון]]=X734),שבוע_בדילוג[[#This Row],[וסת קבוע אחרון]],"")</f>
        <v/>
      </c>
      <c r="AD735" s="1" t="str">
        <f>IF(AND(שבוע_בדילוג[[#This Row],[הווסת פעיל?]]=1,Y734=0,שבוע_בדילוג[[#This Row],[וסת קבוע אחרון]]&lt;&gt;X734),1,"")</f>
        <v/>
      </c>
      <c r="AE735" s="1" t="str">
        <f>IF(AND(שבוע_בדילוג[[#This Row],[הווסת פעיל?]]&lt;&gt;"",B736=1),שבוע_בדילוג[[#This Row],[CycleNumber]],"")</f>
        <v/>
      </c>
      <c r="AF735" s="1" t="str">
        <f>IF(AND(שבוע_בדילוג[[#This Row],[הווסת פעיל?]]&lt;&gt;"",Y734=""),שבוע_בדילוג[[#This Row],[CycleNumber]],"")</f>
        <v/>
      </c>
      <c r="AG735" s="1" t="str">
        <f>IF(B736=1,"",IF(שבוע_בדילוג[[#This Row],[הווסת פעיל?]]=1,IF(שבוע_בדילוג[[#This Row],[וסת קבוע אחרון]]=F736,1,0),""))</f>
        <v/>
      </c>
      <c r="AH735" s="1" t="str">
        <f>IF(B736=1,"",IF(שבוע_בדילוג[[#This Row],[הווסת פעיל?]]=1,IF(OR(שבוע_בדילוג[[#This Row],[וסת קבוע אחרון]]=F736,F736=שבוע_בדילוג[[#This Row],[LengthofCycle]]),1,0),""))</f>
        <v/>
      </c>
      <c r="AI735" s="1" t="str">
        <f>IF(B736=1,"",IF(שבוע_בדילוג[[#This Row],[הווסת פעיל?]]=1,IF(OR(שבוע_בדילוג[[#This Row],[וסת קבוע אחרון]]=F736,F736=שבוע_בדילוג[[#This Row],[LengthofCycle]],AND(שבוע_בדילוג[[#This Row],[LengthofCycle]]&lt;&gt;שבוע_בדילוג[[#This Row],[וסת קבוע אחרון]],OR(F736=28,F736=29))),1,0),""))</f>
        <v/>
      </c>
      <c r="AJ735" s="1" t="str">
        <f>IF(AND(שבוע_בדילוג[[#This Row],[הווסת פעיל?]]=1,B736=1),1,"")</f>
        <v/>
      </c>
      <c r="AK735" s="4">
        <f>IF(AND(שבוע_בדילוג[[#This Row],[הווסת פעיל?]]&lt;&gt;1,B736&lt;&gt;1,B736&lt;&gt;""),IF(שבוע_בדילוג[[#This Row],[LengthofCycle]]=F736,1,0),"")</f>
        <v>0</v>
      </c>
      <c r="AL735" s="4">
        <f>IF(AND(שבוע_בדילוג[[#This Row],[הווסת פעיל?]]&lt;&gt;1,B736&lt;&gt;1,B736&lt;&gt;""),IF(OR(שבוע_בדילוג[[#This Row],[LengthofCycle]]=F736,F736=29),1,0),"")</f>
        <v>0</v>
      </c>
      <c r="AM735" s="4">
        <f>IF(AND(שבוע_בדילוג[[#This Row],[הווסת פעיל?]]&lt;&gt;1,B736&lt;&gt;1,B736&lt;&gt;""),IF(OR(שבוע_בדילוג[[#This Row],[LengthofCycle]]=F736,F736=29,F736=28),1,0),"")</f>
        <v>0</v>
      </c>
    </row>
    <row r="736" spans="1:39" x14ac:dyDescent="0.25">
      <c r="A736" s="1" t="s">
        <v>117</v>
      </c>
      <c r="B736" s="1">
        <v>19</v>
      </c>
      <c r="C736" s="1">
        <v>0</v>
      </c>
      <c r="D736" s="1">
        <v>1</v>
      </c>
      <c r="E736" s="1">
        <v>0</v>
      </c>
      <c r="F736" s="1">
        <v>32</v>
      </c>
      <c r="H736" s="1">
        <f>שבוע_בדילוג[[#This Row],[LengthofCycle]]+1</f>
        <v>33</v>
      </c>
      <c r="I736" s="1" t="str">
        <f>IF(IFERROR(LOOKUP(שבוע_בדילוג[[#This Row],[ClientID]],קביעויות[השבוע בדילוג]),FALSE)=שבוע_בדילוג[[#This Row],[ClientID]],1,"")</f>
        <v/>
      </c>
      <c r="J736" s="1" t="str">
        <f>IF(AND(שבוע_בדילוג[[#This Row],[CycleNumber]]&gt;1,OR(B737="",שבוע_בדילוג[[#This Row],[CycleNumber]]&gt;B735)),IF(OR(AND(שבוע_בדילוג[[#This Row],[LengthofCycle]]=29,F735=29),AND(שבוע_בדילוג[[#This Row],[LengthofCycle]]=36,F735=36)),1,""),"")</f>
        <v/>
      </c>
      <c r="K736" s="1" t="str">
        <f>IF(AND(שבוע_בדילוג[[#This Row],[וסת השבוע]]=1,J735=1,שבוע_בדילוג[[#This Row],[CycleNumber]]&gt;B735),1,"")</f>
        <v/>
      </c>
      <c r="L736" s="1" t="str">
        <f>IF(שבוע_בדילוג[[#This Row],[CycleNumber]]=1,"",IF(שבוע_בדילוג[[#This Row],[וסת השבוע]]=1,0,IF(L735="","",IF(L735=0,IF(שבוע_בדילוג[[#This Row],[LengthofCycle]]=29,0,1),IF(L735=1,IF(שבוע_בדילוג[[#This Row],[LengthofCycle]]+F735=29*2,0,2),IF(L735=2,IF(שבוע_בדילוג[[#This Row],[LengthofCycle]]+F735+F734=29*3,0,3),""))))))</f>
        <v/>
      </c>
      <c r="M736" s="1" t="str">
        <f>IF(שבוע_בדילוג[[#This Row],[וסת השבוע]]=1,IF(שבוע_בדילוג[[#This Row],[וסת השבוע וההפלגה ביחד]]=1,M735+1,0),IF(AND(שבוע_בדילוג[[#This Row],[CycleNumber]]&gt;B735,שבוע_בדילוג[[#This Row],[CycleNumber]]&gt;1),IF(שבוע_בדילוג[[#This Row],[וסת השבוע פעיל?]]&lt;&gt;"",M735+1,""),""))</f>
        <v/>
      </c>
      <c r="N736" s="1" t="str">
        <f>IF(שבוע_בדילוג[[#This Row],[וסת השבוע פעיל?2]]="","",IF(AND(שבוע_בדילוג[[#This Row],[וסת השבוע פעיל?]]&lt;&gt;"",שבוע_בדילוג[[#This Row],[CycleNumber]]&lt;B737,B737&lt;&gt;"",שבוע_בדילוג[[#This Row],[וסת השבוע פעיל?]]&lt;3),IF(L737=0,IF(AND(שבוע_בדילוג[[#This Row],[וסת השבוע פעיל?]]&gt;0,J737=1),0,1),0),""))</f>
        <v/>
      </c>
      <c r="O736" s="1" t="str">
        <f t="shared" si="68"/>
        <v/>
      </c>
      <c r="P736" s="1" t="str">
        <f>IF(AND(שבוע_בדילוג[[#This Row],[חיזוי - שבוע]]=1,K737=1),1,"")</f>
        <v/>
      </c>
      <c r="Q736" s="1" t="str">
        <f>IF(AND(שבוע_בדילוג[[#This Row],[וסת השבוע פעיל?]]&lt;3,OR(שבוע_בדילוג[[#This Row],[CycleNumber]]&gt;B737,B737="")),1,"")</f>
        <v/>
      </c>
      <c r="R736" s="1" t="str">
        <f>IF(AND(שבוע_בדילוג[[#This Row],[חיזוי - שבוע]]&lt;&gt;"",שבוע_בדילוג[[#This Row],[וסת השבוע פעיל?2]]=""),1,"")</f>
        <v/>
      </c>
      <c r="S736" s="1" t="str">
        <f>IF(שבוע_בדילוג[[#This Row],[האישה קבעה וסת שבוע בדילוג?]]=1,IF(שבוע_בדילוג[[#This Row],[וסת השבוע פעיל?]]&lt;3,1,0),"")</f>
        <v/>
      </c>
      <c r="T7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6" s="1">
        <f t="shared" si="69"/>
        <v>0</v>
      </c>
      <c r="V736" s="1">
        <f t="shared" si="70"/>
        <v>0</v>
      </c>
      <c r="W736" s="1">
        <f t="shared" si="71"/>
        <v>0</v>
      </c>
      <c r="X736" s="1" t="str">
        <f>IF(שבוע_בדילוג[[#This Row],[3 הפלגות זהות]]="","",IF(שבוע_בדילוג[[#This Row],[3 הפלגות זהות]]=1,שבוע_בדילוג[[#This Row],[LengthofCycle]],X735))</f>
        <v/>
      </c>
      <c r="Z736" s="1" t="str">
        <f>IF(OR(שבוע_בדילוג[[#This Row],[הווסת פעיל?]]=0,שבוע_בדילוג[[#This Row],[הווסת פעיל?]]=""),"",SUM(Z735,שבוע_בדילוג[[#This Row],[הווסת פעיל?]]))</f>
        <v/>
      </c>
      <c r="AA736" s="1" t="str">
        <f>IF(AND(שבוע_בדילוג[[#This Row],[כמה מחזורים עד עקירה]]&lt;&gt;"",Z737=""),שבוע_בדילוג[[#This Row],[כמה מחזורים עד עקירה]],"")</f>
        <v/>
      </c>
      <c r="AB736" s="1" t="str">
        <f>IF(AND(שבוע_בדילוג[[#This Row],[הווסת פעיל?]]=1,שבוע_בדילוג[[#This Row],[וסת קבוע אחרון]]&lt;&gt;X735),שבוע_בדילוג[[#This Row],[וסת קבוע אחרון]],"")</f>
        <v/>
      </c>
      <c r="AC736" s="1" t="str">
        <f>IF(AND(שבוע_בדילוג[[#This Row],[הווסת פעיל?]]=1,Y735=0,שבוע_בדילוג[[#This Row],[וסת קבוע אחרון]]=X735),שבוע_בדילוג[[#This Row],[וסת קבוע אחרון]],"")</f>
        <v/>
      </c>
      <c r="AD736" s="1" t="str">
        <f>IF(AND(שבוע_בדילוג[[#This Row],[הווסת פעיל?]]=1,Y735=0,שבוע_בדילוג[[#This Row],[וסת קבוע אחרון]]&lt;&gt;X735),1,"")</f>
        <v/>
      </c>
      <c r="AE736" s="1" t="str">
        <f>IF(AND(שבוע_בדילוג[[#This Row],[הווסת פעיל?]]&lt;&gt;"",B737=1),שבוע_בדילוג[[#This Row],[CycleNumber]],"")</f>
        <v/>
      </c>
      <c r="AF736" s="1" t="str">
        <f>IF(AND(שבוע_בדילוג[[#This Row],[הווסת פעיל?]]&lt;&gt;"",Y735=""),שבוע_בדילוג[[#This Row],[CycleNumber]],"")</f>
        <v/>
      </c>
      <c r="AG736" s="1" t="str">
        <f>IF(B737=1,"",IF(שבוע_בדילוג[[#This Row],[הווסת פעיל?]]=1,IF(שבוע_בדילוג[[#This Row],[וסת קבוע אחרון]]=F737,1,0),""))</f>
        <v/>
      </c>
      <c r="AH736" s="1" t="str">
        <f>IF(B737=1,"",IF(שבוע_בדילוג[[#This Row],[הווסת פעיל?]]=1,IF(OR(שבוע_בדילוג[[#This Row],[וסת קבוע אחרון]]=F737,F737=שבוע_בדילוג[[#This Row],[LengthofCycle]]),1,0),""))</f>
        <v/>
      </c>
      <c r="AI736" s="1" t="str">
        <f>IF(B737=1,"",IF(שבוע_בדילוג[[#This Row],[הווסת פעיל?]]=1,IF(OR(שבוע_בדילוג[[#This Row],[וסת קבוע אחרון]]=F737,F737=שבוע_בדילוג[[#This Row],[LengthofCycle]],AND(שבוע_בדילוג[[#This Row],[LengthofCycle]]&lt;&gt;שבוע_בדילוג[[#This Row],[וסת קבוע אחרון]],OR(F737=28,F737=29))),1,0),""))</f>
        <v/>
      </c>
      <c r="AJ736" s="1" t="str">
        <f>IF(AND(שבוע_בדילוג[[#This Row],[הווסת פעיל?]]=1,B737=1),1,"")</f>
        <v/>
      </c>
      <c r="AK736" s="4">
        <f>IF(AND(שבוע_בדילוג[[#This Row],[הווסת פעיל?]]&lt;&gt;1,B737&lt;&gt;1,B737&lt;&gt;""),IF(שבוע_בדילוג[[#This Row],[LengthofCycle]]=F737,1,0),"")</f>
        <v>0</v>
      </c>
      <c r="AL736" s="4">
        <f>IF(AND(שבוע_בדילוג[[#This Row],[הווסת פעיל?]]&lt;&gt;1,B737&lt;&gt;1,B737&lt;&gt;""),IF(OR(שבוע_בדילוג[[#This Row],[LengthofCycle]]=F737,F737=29),1,0),"")</f>
        <v>0</v>
      </c>
      <c r="AM736" s="4">
        <f>IF(AND(שבוע_בדילוג[[#This Row],[הווסת פעיל?]]&lt;&gt;1,B737&lt;&gt;1,B737&lt;&gt;""),IF(OR(שבוע_בדילוג[[#This Row],[LengthofCycle]]=F737,F737=29,F737=28),1,0),"")</f>
        <v>0</v>
      </c>
    </row>
    <row r="737" spans="1:39" x14ac:dyDescent="0.25">
      <c r="A737" s="1" t="s">
        <v>117</v>
      </c>
      <c r="B737" s="1">
        <v>20</v>
      </c>
      <c r="C737" s="1">
        <v>0</v>
      </c>
      <c r="D737" s="1">
        <v>1</v>
      </c>
      <c r="E737" s="1">
        <v>0</v>
      </c>
      <c r="F737" s="1">
        <v>40</v>
      </c>
      <c r="H737" s="1">
        <f>שבוע_בדילוג[[#This Row],[LengthofCycle]]+1</f>
        <v>41</v>
      </c>
      <c r="I737" s="1" t="str">
        <f>IF(IFERROR(LOOKUP(שבוע_בדילוג[[#This Row],[ClientID]],קביעויות[השבוע בדילוג]),FALSE)=שבוע_בדילוג[[#This Row],[ClientID]],1,"")</f>
        <v/>
      </c>
      <c r="J737" s="1" t="str">
        <f>IF(AND(שבוע_בדילוג[[#This Row],[CycleNumber]]&gt;1,OR(B738="",שבוע_בדילוג[[#This Row],[CycleNumber]]&gt;B736)),IF(OR(AND(שבוע_בדילוג[[#This Row],[LengthofCycle]]=29,F736=29),AND(שבוע_בדילוג[[#This Row],[LengthofCycle]]=36,F736=36)),1,""),"")</f>
        <v/>
      </c>
      <c r="K737" s="1" t="str">
        <f>IF(AND(שבוע_בדילוג[[#This Row],[וסת השבוע]]=1,J736=1,שבוע_בדילוג[[#This Row],[CycleNumber]]&gt;B736),1,"")</f>
        <v/>
      </c>
      <c r="L737" s="1" t="str">
        <f>IF(שבוע_בדילוג[[#This Row],[CycleNumber]]=1,"",IF(שבוע_בדילוג[[#This Row],[וסת השבוע]]=1,0,IF(L736="","",IF(L736=0,IF(שבוע_בדילוג[[#This Row],[LengthofCycle]]=29,0,1),IF(L736=1,IF(שבוע_בדילוג[[#This Row],[LengthofCycle]]+F736=29*2,0,2),IF(L736=2,IF(שבוע_בדילוג[[#This Row],[LengthofCycle]]+F736+F735=29*3,0,3),""))))))</f>
        <v/>
      </c>
      <c r="M737" s="1" t="str">
        <f>IF(שבוע_בדילוג[[#This Row],[וסת השבוע]]=1,IF(שבוע_בדילוג[[#This Row],[וסת השבוע וההפלגה ביחד]]=1,M736+1,0),IF(AND(שבוע_בדילוג[[#This Row],[CycleNumber]]&gt;B736,שבוע_בדילוג[[#This Row],[CycleNumber]]&gt;1),IF(שבוע_בדילוג[[#This Row],[וסת השבוע פעיל?]]&lt;&gt;"",M736+1,""),""))</f>
        <v/>
      </c>
      <c r="N737" s="1" t="str">
        <f>IF(שבוע_בדילוג[[#This Row],[וסת השבוע פעיל?2]]="","",IF(AND(שבוע_בדילוג[[#This Row],[וסת השבוע פעיל?]]&lt;&gt;"",שבוע_בדילוג[[#This Row],[CycleNumber]]&lt;B738,B738&lt;&gt;"",שבוע_בדילוג[[#This Row],[וסת השבוע פעיל?]]&lt;3),IF(L738=0,IF(AND(שבוע_בדילוג[[#This Row],[וסת השבוע פעיל?]]&gt;0,J738=1),0,1),0),""))</f>
        <v/>
      </c>
      <c r="O737" s="1" t="str">
        <f t="shared" si="68"/>
        <v/>
      </c>
      <c r="P737" s="1" t="str">
        <f>IF(AND(שבוע_בדילוג[[#This Row],[חיזוי - שבוע]]=1,K738=1),1,"")</f>
        <v/>
      </c>
      <c r="Q737" s="1" t="str">
        <f>IF(AND(שבוע_בדילוג[[#This Row],[וסת השבוע פעיל?]]&lt;3,OR(שבוע_בדילוג[[#This Row],[CycleNumber]]&gt;B738,B738="")),1,"")</f>
        <v/>
      </c>
      <c r="R737" s="1" t="str">
        <f>IF(AND(שבוע_בדילוג[[#This Row],[חיזוי - שבוע]]&lt;&gt;"",שבוע_בדילוג[[#This Row],[וסת השבוע פעיל?2]]=""),1,"")</f>
        <v/>
      </c>
      <c r="S737" s="1" t="str">
        <f>IF(שבוע_בדילוג[[#This Row],[האישה קבעה וסת שבוע בדילוג?]]=1,IF(שבוע_בדילוג[[#This Row],[וסת השבוע פעיל?]]&lt;3,1,0),"")</f>
        <v/>
      </c>
      <c r="T7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7" s="1">
        <f t="shared" si="69"/>
        <v>0</v>
      </c>
      <c r="V737" s="1">
        <f t="shared" si="70"/>
        <v>0</v>
      </c>
      <c r="W737" s="1">
        <f t="shared" si="71"/>
        <v>0</v>
      </c>
      <c r="X737" s="1" t="str">
        <f>IF(שבוע_בדילוג[[#This Row],[3 הפלגות זהות]]="","",IF(שבוע_בדילוג[[#This Row],[3 הפלגות זהות]]=1,שבוע_בדילוג[[#This Row],[LengthofCycle]],X736))</f>
        <v/>
      </c>
      <c r="Z737" s="1" t="str">
        <f>IF(OR(שבוע_בדילוג[[#This Row],[הווסת פעיל?]]=0,שבוע_בדילוג[[#This Row],[הווסת פעיל?]]=""),"",SUM(Z736,שבוע_בדילוג[[#This Row],[הווסת פעיל?]]))</f>
        <v/>
      </c>
      <c r="AA737" s="1" t="str">
        <f>IF(AND(שבוע_בדילוג[[#This Row],[כמה מחזורים עד עקירה]]&lt;&gt;"",Z738=""),שבוע_בדילוג[[#This Row],[כמה מחזורים עד עקירה]],"")</f>
        <v/>
      </c>
      <c r="AB737" s="1" t="str">
        <f>IF(AND(שבוע_בדילוג[[#This Row],[הווסת פעיל?]]=1,שבוע_בדילוג[[#This Row],[וסת קבוע אחרון]]&lt;&gt;X736),שבוע_בדילוג[[#This Row],[וסת קבוע אחרון]],"")</f>
        <v/>
      </c>
      <c r="AC737" s="1" t="str">
        <f>IF(AND(שבוע_בדילוג[[#This Row],[הווסת פעיל?]]=1,Y736=0,שבוע_בדילוג[[#This Row],[וסת קבוע אחרון]]=X736),שבוע_בדילוג[[#This Row],[וסת קבוע אחרון]],"")</f>
        <v/>
      </c>
      <c r="AD737" s="1" t="str">
        <f>IF(AND(שבוע_בדילוג[[#This Row],[הווסת פעיל?]]=1,Y736=0,שבוע_בדילוג[[#This Row],[וסת קבוע אחרון]]&lt;&gt;X736),1,"")</f>
        <v/>
      </c>
      <c r="AE737" s="1" t="str">
        <f>IF(AND(שבוע_בדילוג[[#This Row],[הווסת פעיל?]]&lt;&gt;"",B738=1),שבוע_בדילוג[[#This Row],[CycleNumber]],"")</f>
        <v/>
      </c>
      <c r="AF737" s="1" t="str">
        <f>IF(AND(שבוע_בדילוג[[#This Row],[הווסת פעיל?]]&lt;&gt;"",Y736=""),שבוע_בדילוג[[#This Row],[CycleNumber]],"")</f>
        <v/>
      </c>
      <c r="AG737" s="1" t="str">
        <f>IF(B738=1,"",IF(שבוע_בדילוג[[#This Row],[הווסת פעיל?]]=1,IF(שבוע_בדילוג[[#This Row],[וסת קבוע אחרון]]=F738,1,0),""))</f>
        <v/>
      </c>
      <c r="AH737" s="1" t="str">
        <f>IF(B738=1,"",IF(שבוע_בדילוג[[#This Row],[הווסת פעיל?]]=1,IF(OR(שבוע_בדילוג[[#This Row],[וסת קבוע אחרון]]=F738,F738=שבוע_בדילוג[[#This Row],[LengthofCycle]]),1,0),""))</f>
        <v/>
      </c>
      <c r="AI737" s="1" t="str">
        <f>IF(B738=1,"",IF(שבוע_בדילוג[[#This Row],[הווסת פעיל?]]=1,IF(OR(שבוע_בדילוג[[#This Row],[וסת קבוע אחרון]]=F738,F738=שבוע_בדילוג[[#This Row],[LengthofCycle]],AND(שבוע_בדילוג[[#This Row],[LengthofCycle]]&lt;&gt;שבוע_בדילוג[[#This Row],[וסת קבוע אחרון]],OR(F738=28,F738=29))),1,0),""))</f>
        <v/>
      </c>
      <c r="AJ737" s="1" t="str">
        <f>IF(AND(שבוע_בדילוג[[#This Row],[הווסת פעיל?]]=1,B738=1),1,"")</f>
        <v/>
      </c>
      <c r="AK737" s="4" t="str">
        <f>IF(AND(שבוע_בדילוג[[#This Row],[הווסת פעיל?]]&lt;&gt;1,B738&lt;&gt;1,B738&lt;&gt;""),IF(שבוע_בדילוג[[#This Row],[LengthofCycle]]=F738,1,0),"")</f>
        <v/>
      </c>
      <c r="AL737" s="4" t="str">
        <f>IF(AND(שבוע_בדילוג[[#This Row],[הווסת פעיל?]]&lt;&gt;1,B738&lt;&gt;1,B738&lt;&gt;""),IF(OR(שבוע_בדילוג[[#This Row],[LengthofCycle]]=F738,F738=29),1,0),"")</f>
        <v/>
      </c>
      <c r="AM737" s="4" t="str">
        <f>IF(AND(שבוע_בדילוג[[#This Row],[הווסת פעיל?]]&lt;&gt;1,B738&lt;&gt;1,B738&lt;&gt;""),IF(OR(שבוע_בדילוג[[#This Row],[LengthofCycle]]=F738,F738=29,F738=28),1,0),"")</f>
        <v/>
      </c>
    </row>
    <row r="738" spans="1:39" x14ac:dyDescent="0.25">
      <c r="A738" s="1" t="s">
        <v>118</v>
      </c>
      <c r="B738" s="1">
        <v>1</v>
      </c>
      <c r="C738" s="1">
        <v>0</v>
      </c>
      <c r="D738" s="1">
        <v>1</v>
      </c>
      <c r="E738" s="1">
        <v>0</v>
      </c>
      <c r="F738" s="1">
        <v>35</v>
      </c>
      <c r="H738" s="1">
        <f>שבוע_בדילוג[[#This Row],[LengthofCycle]]+1</f>
        <v>36</v>
      </c>
      <c r="I738" s="1" t="str">
        <f>IF(IFERROR(LOOKUP(שבוע_בדילוג[[#This Row],[ClientID]],קביעויות[השבוע בדילוג]),FALSE)=שבוע_בדילוג[[#This Row],[ClientID]],1,"")</f>
        <v/>
      </c>
      <c r="J738" s="1" t="str">
        <f>IF(AND(שבוע_בדילוג[[#This Row],[CycleNumber]]&gt;1,OR(B739="",שבוע_בדילוג[[#This Row],[CycleNumber]]&gt;B737)),IF(OR(AND(שבוע_בדילוג[[#This Row],[LengthofCycle]]=29,F737=29),AND(שבוע_בדילוג[[#This Row],[LengthofCycle]]=36,F737=36)),1,""),"")</f>
        <v/>
      </c>
      <c r="K738" s="1" t="str">
        <f>IF(AND(שבוע_בדילוג[[#This Row],[וסת השבוע]]=1,J737=1,שבוע_בדילוג[[#This Row],[CycleNumber]]&gt;B737),1,"")</f>
        <v/>
      </c>
      <c r="L738" s="1" t="str">
        <f>IF(שבוע_בדילוג[[#This Row],[CycleNumber]]=1,"",IF(שבוע_בדילוג[[#This Row],[וסת השבוע]]=1,0,IF(L737="","",IF(L737=0,IF(שבוע_בדילוג[[#This Row],[LengthofCycle]]=29,0,1),IF(L737=1,IF(שבוע_בדילוג[[#This Row],[LengthofCycle]]+F737=29*2,0,2),IF(L737=2,IF(שבוע_בדילוג[[#This Row],[LengthofCycle]]+F737+F736=29*3,0,3),""))))))</f>
        <v/>
      </c>
      <c r="M738" s="1" t="str">
        <f>IF(שבוע_בדילוג[[#This Row],[וסת השבוע]]=1,IF(שבוע_בדילוג[[#This Row],[וסת השבוע וההפלגה ביחד]]=1,M737+1,0),IF(AND(שבוע_בדילוג[[#This Row],[CycleNumber]]&gt;B737,שבוע_בדילוג[[#This Row],[CycleNumber]]&gt;1),IF(שבוע_בדילוג[[#This Row],[וסת השבוע פעיל?]]&lt;&gt;"",M737+1,""),""))</f>
        <v/>
      </c>
      <c r="N738" s="1" t="str">
        <f>IF(שבוע_בדילוג[[#This Row],[וסת השבוע פעיל?2]]="","",IF(AND(שבוע_בדילוג[[#This Row],[וסת השבוע פעיל?]]&lt;&gt;"",שבוע_בדילוג[[#This Row],[CycleNumber]]&lt;B739,B739&lt;&gt;"",שבוע_בדילוג[[#This Row],[וסת השבוע פעיל?]]&lt;3),IF(L739=0,IF(AND(שבוע_בדילוג[[#This Row],[וסת השבוע פעיל?]]&gt;0,J739=1),0,1),0),""))</f>
        <v/>
      </c>
      <c r="O738" s="1" t="str">
        <f t="shared" si="68"/>
        <v/>
      </c>
      <c r="P738" s="1" t="str">
        <f>IF(AND(שבוע_בדילוג[[#This Row],[חיזוי - שבוע]]=1,K739=1),1,"")</f>
        <v/>
      </c>
      <c r="Q738" s="1" t="str">
        <f>IF(AND(שבוע_בדילוג[[#This Row],[וסת השבוע פעיל?]]&lt;3,OR(שבוע_בדילוג[[#This Row],[CycleNumber]]&gt;B739,B739="")),1,"")</f>
        <v/>
      </c>
      <c r="R738" s="1" t="str">
        <f>IF(AND(שבוע_בדילוג[[#This Row],[חיזוי - שבוע]]&lt;&gt;"",שבוע_בדילוג[[#This Row],[וסת השבוע פעיל?2]]=""),1,"")</f>
        <v/>
      </c>
      <c r="S738" s="1" t="str">
        <f>IF(שבוע_בדילוג[[#This Row],[האישה קבעה וסת שבוע בדילוג?]]=1,IF(שבוע_בדילוג[[#This Row],[וסת השבוע פעיל?]]&lt;3,1,0),"")</f>
        <v/>
      </c>
      <c r="T7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8" s="1" t="str">
        <f t="shared" si="69"/>
        <v/>
      </c>
      <c r="V738" s="1" t="str">
        <f t="shared" si="70"/>
        <v/>
      </c>
      <c r="W738" s="1" t="str">
        <f t="shared" si="71"/>
        <v/>
      </c>
      <c r="X738" s="1" t="str">
        <f>IF(שבוע_בדילוג[[#This Row],[3 הפלגות זהות]]="","",IF(שבוע_בדילוג[[#This Row],[3 הפלגות זהות]]=1,שבוע_בדילוג[[#This Row],[LengthofCycle]],X737))</f>
        <v/>
      </c>
      <c r="Z738" s="1" t="str">
        <f>IF(OR(שבוע_בדילוג[[#This Row],[הווסת פעיל?]]=0,שבוע_בדילוג[[#This Row],[הווסת פעיל?]]=""),"",SUM(Z737,שבוע_בדילוג[[#This Row],[הווסת פעיל?]]))</f>
        <v/>
      </c>
      <c r="AA738" s="1" t="str">
        <f>IF(AND(שבוע_בדילוג[[#This Row],[כמה מחזורים עד עקירה]]&lt;&gt;"",Z739=""),שבוע_בדילוג[[#This Row],[כמה מחזורים עד עקירה]],"")</f>
        <v/>
      </c>
      <c r="AB738" s="1" t="str">
        <f>IF(AND(שבוע_בדילוג[[#This Row],[הווסת פעיל?]]=1,שבוע_בדילוג[[#This Row],[וסת קבוע אחרון]]&lt;&gt;X737),שבוע_בדילוג[[#This Row],[וסת קבוע אחרון]],"")</f>
        <v/>
      </c>
      <c r="AC738" s="1" t="str">
        <f>IF(AND(שבוע_בדילוג[[#This Row],[הווסת פעיל?]]=1,Y737=0,שבוע_בדילוג[[#This Row],[וסת קבוע אחרון]]=X737),שבוע_בדילוג[[#This Row],[וסת קבוע אחרון]],"")</f>
        <v/>
      </c>
      <c r="AD738" s="1" t="str">
        <f>IF(AND(שבוע_בדילוג[[#This Row],[הווסת פעיל?]]=1,Y737=0,שבוע_בדילוג[[#This Row],[וסת קבוע אחרון]]&lt;&gt;X737),1,"")</f>
        <v/>
      </c>
      <c r="AE738" s="1" t="str">
        <f>IF(AND(שבוע_בדילוג[[#This Row],[הווסת פעיל?]]&lt;&gt;"",B739=1),שבוע_בדילוג[[#This Row],[CycleNumber]],"")</f>
        <v/>
      </c>
      <c r="AF738" s="1" t="str">
        <f>IF(AND(שבוע_בדילוג[[#This Row],[הווסת פעיל?]]&lt;&gt;"",Y737=""),שבוע_בדילוג[[#This Row],[CycleNumber]],"")</f>
        <v/>
      </c>
      <c r="AG738" s="1" t="str">
        <f>IF(B739=1,"",IF(שבוע_בדילוג[[#This Row],[הווסת פעיל?]]=1,IF(שבוע_בדילוג[[#This Row],[וסת קבוע אחרון]]=F739,1,0),""))</f>
        <v/>
      </c>
      <c r="AH738" s="1" t="str">
        <f>IF(B739=1,"",IF(שבוע_בדילוג[[#This Row],[הווסת פעיל?]]=1,IF(OR(שבוע_בדילוג[[#This Row],[וסת קבוע אחרון]]=F739,F739=שבוע_בדילוג[[#This Row],[LengthofCycle]]),1,0),""))</f>
        <v/>
      </c>
      <c r="AI738" s="1" t="str">
        <f>IF(B739=1,"",IF(שבוע_בדילוג[[#This Row],[הווסת פעיל?]]=1,IF(OR(שבוע_בדילוג[[#This Row],[וסת קבוע אחרון]]=F739,F739=שבוע_בדילוג[[#This Row],[LengthofCycle]],AND(שבוע_בדילוג[[#This Row],[LengthofCycle]]&lt;&gt;שבוע_בדילוג[[#This Row],[וסת קבוע אחרון]],OR(F739=28,F739=29))),1,0),""))</f>
        <v/>
      </c>
      <c r="AJ738" s="1" t="str">
        <f>IF(AND(שבוע_בדילוג[[#This Row],[הווסת פעיל?]]=1,B739=1),1,"")</f>
        <v/>
      </c>
      <c r="AK738" s="4">
        <f>IF(AND(שבוע_בדילוג[[#This Row],[הווסת פעיל?]]&lt;&gt;1,B739&lt;&gt;1,B739&lt;&gt;""),IF(שבוע_בדילוג[[#This Row],[LengthofCycle]]=F739,1,0),"")</f>
        <v>0</v>
      </c>
      <c r="AL738" s="4">
        <f>IF(AND(שבוע_בדילוג[[#This Row],[הווסת פעיל?]]&lt;&gt;1,B739&lt;&gt;1,B739&lt;&gt;""),IF(OR(שבוע_בדילוג[[#This Row],[LengthofCycle]]=F739,F739=29),1,0),"")</f>
        <v>1</v>
      </c>
      <c r="AM738" s="4">
        <f>IF(AND(שבוע_בדילוג[[#This Row],[הווסת פעיל?]]&lt;&gt;1,B739&lt;&gt;1,B739&lt;&gt;""),IF(OR(שבוע_בדילוג[[#This Row],[LengthofCycle]]=F739,F739=29,F739=28),1,0),"")</f>
        <v>1</v>
      </c>
    </row>
    <row r="739" spans="1:39" x14ac:dyDescent="0.25">
      <c r="A739" s="1" t="s">
        <v>118</v>
      </c>
      <c r="B739" s="1">
        <v>2</v>
      </c>
      <c r="C739" s="1">
        <v>0</v>
      </c>
      <c r="D739" s="1">
        <v>1</v>
      </c>
      <c r="E739" s="1">
        <v>0</v>
      </c>
      <c r="F739" s="1">
        <v>29</v>
      </c>
      <c r="H739" s="1">
        <f>שבוע_בדילוג[[#This Row],[LengthofCycle]]+1</f>
        <v>30</v>
      </c>
      <c r="I739" s="1" t="str">
        <f>IF(IFERROR(LOOKUP(שבוע_בדילוג[[#This Row],[ClientID]],קביעויות[השבוע בדילוג]),FALSE)=שבוע_בדילוג[[#This Row],[ClientID]],1,"")</f>
        <v/>
      </c>
      <c r="J739" s="1" t="str">
        <f>IF(AND(שבוע_בדילוג[[#This Row],[CycleNumber]]&gt;1,OR(B740="",שבוע_בדילוג[[#This Row],[CycleNumber]]&gt;B738)),IF(OR(AND(שבוע_בדילוג[[#This Row],[LengthofCycle]]=29,F738=29),AND(שבוע_בדילוג[[#This Row],[LengthofCycle]]=36,F738=36)),1,""),"")</f>
        <v/>
      </c>
      <c r="K739" s="1" t="str">
        <f>IF(AND(שבוע_בדילוג[[#This Row],[וסת השבוע]]=1,J738=1,שבוע_בדילוג[[#This Row],[CycleNumber]]&gt;B738),1,"")</f>
        <v/>
      </c>
      <c r="L739" s="1" t="str">
        <f>IF(שבוע_בדילוג[[#This Row],[CycleNumber]]=1,"",IF(שבוע_בדילוג[[#This Row],[וסת השבוע]]=1,0,IF(L738="","",IF(L738=0,IF(שבוע_בדילוג[[#This Row],[LengthofCycle]]=29,0,1),IF(L738=1,IF(שבוע_בדילוג[[#This Row],[LengthofCycle]]+F738=29*2,0,2),IF(L738=2,IF(שבוע_בדילוג[[#This Row],[LengthofCycle]]+F738+F737=29*3,0,3),""))))))</f>
        <v/>
      </c>
      <c r="M739" s="1" t="str">
        <f>IF(שבוע_בדילוג[[#This Row],[וסת השבוע]]=1,IF(שבוע_בדילוג[[#This Row],[וסת השבוע וההפלגה ביחד]]=1,M738+1,0),IF(AND(שבוע_בדילוג[[#This Row],[CycleNumber]]&gt;B738,שבוע_בדילוג[[#This Row],[CycleNumber]]&gt;1),IF(שבוע_בדילוג[[#This Row],[וסת השבוע פעיל?]]&lt;&gt;"",M738+1,""),""))</f>
        <v/>
      </c>
      <c r="N739" s="1" t="str">
        <f>IF(שבוע_בדילוג[[#This Row],[וסת השבוע פעיל?2]]="","",IF(AND(שבוע_בדילוג[[#This Row],[וסת השבוע פעיל?]]&lt;&gt;"",שבוע_בדילוג[[#This Row],[CycleNumber]]&lt;B740,B740&lt;&gt;"",שבוע_בדילוג[[#This Row],[וסת השבוע פעיל?]]&lt;3),IF(L740=0,IF(AND(שבוע_בדילוג[[#This Row],[וסת השבוע פעיל?]]&gt;0,J740=1),0,1),0),""))</f>
        <v/>
      </c>
      <c r="O739" s="1" t="str">
        <f t="shared" si="68"/>
        <v/>
      </c>
      <c r="P739" s="1" t="str">
        <f>IF(AND(שבוע_בדילוג[[#This Row],[חיזוי - שבוע]]=1,K740=1),1,"")</f>
        <v/>
      </c>
      <c r="Q739" s="1" t="str">
        <f>IF(AND(שבוע_בדילוג[[#This Row],[וסת השבוע פעיל?]]&lt;3,OR(שבוע_בדילוג[[#This Row],[CycleNumber]]&gt;B740,B740="")),1,"")</f>
        <v/>
      </c>
      <c r="R739" s="1" t="str">
        <f>IF(AND(שבוע_בדילוג[[#This Row],[חיזוי - שבוע]]&lt;&gt;"",שבוע_בדילוג[[#This Row],[וסת השבוע פעיל?2]]=""),1,"")</f>
        <v/>
      </c>
      <c r="S739" s="1" t="str">
        <f>IF(שבוע_בדילוג[[#This Row],[האישה קבעה וסת שבוע בדילוג?]]=1,IF(שבוע_בדילוג[[#This Row],[וסת השבוע פעיל?]]&lt;3,1,0),"")</f>
        <v/>
      </c>
      <c r="T7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39" s="1" t="str">
        <f t="shared" si="69"/>
        <v/>
      </c>
      <c r="V739" s="1" t="str">
        <f t="shared" si="70"/>
        <v/>
      </c>
      <c r="W739" s="1" t="str">
        <f t="shared" si="71"/>
        <v/>
      </c>
      <c r="X739" s="1" t="str">
        <f>IF(שבוע_בדילוג[[#This Row],[3 הפלגות זהות]]="","",IF(שבוע_בדילוג[[#This Row],[3 הפלגות זהות]]=1,שבוע_בדילוג[[#This Row],[LengthofCycle]],X738))</f>
        <v/>
      </c>
      <c r="Z739" s="1" t="str">
        <f>IF(OR(שבוע_בדילוג[[#This Row],[הווסת פעיל?]]=0,שבוע_בדילוג[[#This Row],[הווסת פעיל?]]=""),"",SUM(Z738,שבוע_בדילוג[[#This Row],[הווסת פעיל?]]))</f>
        <v/>
      </c>
      <c r="AA739" s="1" t="str">
        <f>IF(AND(שבוע_בדילוג[[#This Row],[כמה מחזורים עד עקירה]]&lt;&gt;"",Z740=""),שבוע_בדילוג[[#This Row],[כמה מחזורים עד עקירה]],"")</f>
        <v/>
      </c>
      <c r="AB739" s="1" t="str">
        <f>IF(AND(שבוע_בדילוג[[#This Row],[הווסת פעיל?]]=1,שבוע_בדילוג[[#This Row],[וסת קבוע אחרון]]&lt;&gt;X738),שבוע_בדילוג[[#This Row],[וסת קבוע אחרון]],"")</f>
        <v/>
      </c>
      <c r="AC739" s="1" t="str">
        <f>IF(AND(שבוע_בדילוג[[#This Row],[הווסת פעיל?]]=1,Y738=0,שבוע_בדילוג[[#This Row],[וסת קבוע אחרון]]=X738),שבוע_בדילוג[[#This Row],[וסת קבוע אחרון]],"")</f>
        <v/>
      </c>
      <c r="AD739" s="1" t="str">
        <f>IF(AND(שבוע_בדילוג[[#This Row],[הווסת פעיל?]]=1,Y738=0,שבוע_בדילוג[[#This Row],[וסת קבוע אחרון]]&lt;&gt;X738),1,"")</f>
        <v/>
      </c>
      <c r="AE739" s="1" t="str">
        <f>IF(AND(שבוע_בדילוג[[#This Row],[הווסת פעיל?]]&lt;&gt;"",B740=1),שבוע_בדילוג[[#This Row],[CycleNumber]],"")</f>
        <v/>
      </c>
      <c r="AF739" s="1" t="str">
        <f>IF(AND(שבוע_בדילוג[[#This Row],[הווסת פעיל?]]&lt;&gt;"",Y738=""),שבוע_בדילוג[[#This Row],[CycleNumber]],"")</f>
        <v/>
      </c>
      <c r="AG739" s="1" t="str">
        <f>IF(B740=1,"",IF(שבוע_בדילוג[[#This Row],[הווסת פעיל?]]=1,IF(שבוע_בדילוג[[#This Row],[וסת קבוע אחרון]]=F740,1,0),""))</f>
        <v/>
      </c>
      <c r="AH739" s="1" t="str">
        <f>IF(B740=1,"",IF(שבוע_בדילוג[[#This Row],[הווסת פעיל?]]=1,IF(OR(שבוע_בדילוג[[#This Row],[וסת קבוע אחרון]]=F740,F740=שבוע_בדילוג[[#This Row],[LengthofCycle]]),1,0),""))</f>
        <v/>
      </c>
      <c r="AI739" s="1" t="str">
        <f>IF(B740=1,"",IF(שבוע_בדילוג[[#This Row],[הווסת פעיל?]]=1,IF(OR(שבוע_בדילוג[[#This Row],[וסת קבוע אחרון]]=F740,F740=שבוע_בדילוג[[#This Row],[LengthofCycle]],AND(שבוע_בדילוג[[#This Row],[LengthofCycle]]&lt;&gt;שבוע_בדילוג[[#This Row],[וסת קבוע אחרון]],OR(F740=28,F740=29))),1,0),""))</f>
        <v/>
      </c>
      <c r="AJ739" s="1" t="str">
        <f>IF(AND(שבוע_בדילוג[[#This Row],[הווסת פעיל?]]=1,B740=1),1,"")</f>
        <v/>
      </c>
      <c r="AK739" s="4">
        <f>IF(AND(שבוע_בדילוג[[#This Row],[הווסת פעיל?]]&lt;&gt;1,B740&lt;&gt;1,B740&lt;&gt;""),IF(שבוע_בדילוג[[#This Row],[LengthofCycle]]=F740,1,0),"")</f>
        <v>0</v>
      </c>
      <c r="AL739" s="4">
        <f>IF(AND(שבוע_בדילוג[[#This Row],[הווסת פעיל?]]&lt;&gt;1,B740&lt;&gt;1,B740&lt;&gt;""),IF(OR(שבוע_בדילוג[[#This Row],[LengthofCycle]]=F740,F740=29),1,0),"")</f>
        <v>0</v>
      </c>
      <c r="AM739" s="4">
        <f>IF(AND(שבוע_בדילוג[[#This Row],[הווסת פעיל?]]&lt;&gt;1,B740&lt;&gt;1,B740&lt;&gt;""),IF(OR(שבוע_בדילוג[[#This Row],[LengthofCycle]]=F740,F740=29,F740=28),1,0),"")</f>
        <v>0</v>
      </c>
    </row>
    <row r="740" spans="1:39" x14ac:dyDescent="0.25">
      <c r="A740" s="1" t="s">
        <v>118</v>
      </c>
      <c r="B740" s="1">
        <v>3</v>
      </c>
      <c r="C740" s="1">
        <v>0</v>
      </c>
      <c r="D740" s="1">
        <v>1</v>
      </c>
      <c r="E740" s="1">
        <v>0</v>
      </c>
      <c r="F740" s="1">
        <v>32</v>
      </c>
      <c r="H740" s="1">
        <f>שבוע_בדילוג[[#This Row],[LengthofCycle]]+1</f>
        <v>33</v>
      </c>
      <c r="I740" s="1" t="str">
        <f>IF(IFERROR(LOOKUP(שבוע_בדילוג[[#This Row],[ClientID]],קביעויות[השבוע בדילוג]),FALSE)=שבוע_בדילוג[[#This Row],[ClientID]],1,"")</f>
        <v/>
      </c>
      <c r="J740" s="1" t="str">
        <f>IF(AND(שבוע_בדילוג[[#This Row],[CycleNumber]]&gt;1,OR(B741="",שבוע_בדילוג[[#This Row],[CycleNumber]]&gt;B739)),IF(OR(AND(שבוע_בדילוג[[#This Row],[LengthofCycle]]=29,F739=29),AND(שבוע_בדילוג[[#This Row],[LengthofCycle]]=36,F739=36)),1,""),"")</f>
        <v/>
      </c>
      <c r="K740" s="1" t="str">
        <f>IF(AND(שבוע_בדילוג[[#This Row],[וסת השבוע]]=1,J739=1,שבוע_בדילוג[[#This Row],[CycleNumber]]&gt;B739),1,"")</f>
        <v/>
      </c>
      <c r="L740" s="1" t="str">
        <f>IF(שבוע_בדילוג[[#This Row],[CycleNumber]]=1,"",IF(שבוע_בדילוג[[#This Row],[וסת השבוע]]=1,0,IF(L739="","",IF(L739=0,IF(שבוע_בדילוג[[#This Row],[LengthofCycle]]=29,0,1),IF(L739=1,IF(שבוע_בדילוג[[#This Row],[LengthofCycle]]+F739=29*2,0,2),IF(L739=2,IF(שבוע_בדילוג[[#This Row],[LengthofCycle]]+F739+F738=29*3,0,3),""))))))</f>
        <v/>
      </c>
      <c r="M740" s="1" t="str">
        <f>IF(שבוע_בדילוג[[#This Row],[וסת השבוע]]=1,IF(שבוע_בדילוג[[#This Row],[וסת השבוע וההפלגה ביחד]]=1,M739+1,0),IF(AND(שבוע_בדילוג[[#This Row],[CycleNumber]]&gt;B739,שבוע_בדילוג[[#This Row],[CycleNumber]]&gt;1),IF(שבוע_בדילוג[[#This Row],[וסת השבוע פעיל?]]&lt;&gt;"",M739+1,""),""))</f>
        <v/>
      </c>
      <c r="N740" s="1" t="str">
        <f>IF(שבוע_בדילוג[[#This Row],[וסת השבוע פעיל?2]]="","",IF(AND(שבוע_בדילוג[[#This Row],[וסת השבוע פעיל?]]&lt;&gt;"",שבוע_בדילוג[[#This Row],[CycleNumber]]&lt;B741,B741&lt;&gt;"",שבוע_בדילוג[[#This Row],[וסת השבוע פעיל?]]&lt;3),IF(L741=0,IF(AND(שבוע_בדילוג[[#This Row],[וסת השבוע פעיל?]]&gt;0,J741=1),0,1),0),""))</f>
        <v/>
      </c>
      <c r="O740" s="1" t="str">
        <f t="shared" si="68"/>
        <v/>
      </c>
      <c r="P740" s="1" t="str">
        <f>IF(AND(שבוע_בדילוג[[#This Row],[חיזוי - שבוע]]=1,K741=1),1,"")</f>
        <v/>
      </c>
      <c r="Q740" s="1" t="str">
        <f>IF(AND(שבוע_בדילוג[[#This Row],[וסת השבוע פעיל?]]&lt;3,OR(שבוע_בדילוג[[#This Row],[CycleNumber]]&gt;B741,B741="")),1,"")</f>
        <v/>
      </c>
      <c r="R740" s="1" t="str">
        <f>IF(AND(שבוע_בדילוג[[#This Row],[חיזוי - שבוע]]&lt;&gt;"",שבוע_בדילוג[[#This Row],[וסת השבוע פעיל?2]]=""),1,"")</f>
        <v/>
      </c>
      <c r="S740" s="1" t="str">
        <f>IF(שבוע_בדילוג[[#This Row],[האישה קבעה וסת שבוע בדילוג?]]=1,IF(שבוע_בדילוג[[#This Row],[וסת השבוע פעיל?]]&lt;3,1,0),"")</f>
        <v/>
      </c>
      <c r="T7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0" s="1">
        <f t="shared" si="69"/>
        <v>0</v>
      </c>
      <c r="V740" s="1" t="str">
        <f t="shared" si="70"/>
        <v/>
      </c>
      <c r="W740" s="1" t="str">
        <f t="shared" si="71"/>
        <v/>
      </c>
      <c r="X740" s="1" t="str">
        <f>IF(שבוע_בדילוג[[#This Row],[3 הפלגות זהות]]="","",IF(שבוע_בדילוג[[#This Row],[3 הפלגות זהות]]=1,שבוע_בדילוג[[#This Row],[LengthofCycle]],X739))</f>
        <v/>
      </c>
      <c r="Z740" s="1" t="str">
        <f>IF(OR(שבוע_בדילוג[[#This Row],[הווסת פעיל?]]=0,שבוע_בדילוג[[#This Row],[הווסת פעיל?]]=""),"",SUM(Z739,שבוע_בדילוג[[#This Row],[הווסת פעיל?]]))</f>
        <v/>
      </c>
      <c r="AA740" s="1" t="str">
        <f>IF(AND(שבוע_בדילוג[[#This Row],[כמה מחזורים עד עקירה]]&lt;&gt;"",Z741=""),שבוע_בדילוג[[#This Row],[כמה מחזורים עד עקירה]],"")</f>
        <v/>
      </c>
      <c r="AB740" s="1" t="str">
        <f>IF(AND(שבוע_בדילוג[[#This Row],[הווסת פעיל?]]=1,שבוע_בדילוג[[#This Row],[וסת קבוע אחרון]]&lt;&gt;X739),שבוע_בדילוג[[#This Row],[וסת קבוע אחרון]],"")</f>
        <v/>
      </c>
      <c r="AC740" s="1" t="str">
        <f>IF(AND(שבוע_בדילוג[[#This Row],[הווסת פעיל?]]=1,Y739=0,שבוע_בדילוג[[#This Row],[וסת קבוע אחרון]]=X739),שבוע_בדילוג[[#This Row],[וסת קבוע אחרון]],"")</f>
        <v/>
      </c>
      <c r="AD740" s="1" t="str">
        <f>IF(AND(שבוע_בדילוג[[#This Row],[הווסת פעיל?]]=1,Y739=0,שבוע_בדילוג[[#This Row],[וסת קבוע אחרון]]&lt;&gt;X739),1,"")</f>
        <v/>
      </c>
      <c r="AE740" s="1" t="str">
        <f>IF(AND(שבוע_בדילוג[[#This Row],[הווסת פעיל?]]&lt;&gt;"",B741=1),שבוע_בדילוג[[#This Row],[CycleNumber]],"")</f>
        <v/>
      </c>
      <c r="AF740" s="1" t="str">
        <f>IF(AND(שבוע_בדילוג[[#This Row],[הווסת פעיל?]]&lt;&gt;"",Y739=""),שבוע_בדילוג[[#This Row],[CycleNumber]],"")</f>
        <v/>
      </c>
      <c r="AG740" s="1" t="str">
        <f>IF(B741=1,"",IF(שבוע_בדילוג[[#This Row],[הווסת פעיל?]]=1,IF(שבוע_בדילוג[[#This Row],[וסת קבוע אחרון]]=F741,1,0),""))</f>
        <v/>
      </c>
      <c r="AH740" s="1" t="str">
        <f>IF(B741=1,"",IF(שבוע_בדילוג[[#This Row],[הווסת פעיל?]]=1,IF(OR(שבוע_בדילוג[[#This Row],[וסת קבוע אחרון]]=F741,F741=שבוע_בדילוג[[#This Row],[LengthofCycle]]),1,0),""))</f>
        <v/>
      </c>
      <c r="AI740" s="1" t="str">
        <f>IF(B741=1,"",IF(שבוע_בדילוג[[#This Row],[הווסת פעיל?]]=1,IF(OR(שבוע_בדילוג[[#This Row],[וסת קבוע אחרון]]=F741,F741=שבוע_בדילוג[[#This Row],[LengthofCycle]],AND(שבוע_בדילוג[[#This Row],[LengthofCycle]]&lt;&gt;שבוע_בדילוג[[#This Row],[וסת קבוע אחרון]],OR(F741=28,F741=29))),1,0),""))</f>
        <v/>
      </c>
      <c r="AJ740" s="1" t="str">
        <f>IF(AND(שבוע_בדילוג[[#This Row],[הווסת פעיל?]]=1,B741=1),1,"")</f>
        <v/>
      </c>
      <c r="AK740" s="4">
        <f>IF(AND(שבוע_בדילוג[[#This Row],[הווסת פעיל?]]&lt;&gt;1,B741&lt;&gt;1,B741&lt;&gt;""),IF(שבוע_בדילוג[[#This Row],[LengthofCycle]]=F741,1,0),"")</f>
        <v>0</v>
      </c>
      <c r="AL740" s="4">
        <f>IF(AND(שבוע_בדילוג[[#This Row],[הווסת פעיל?]]&lt;&gt;1,B741&lt;&gt;1,B741&lt;&gt;""),IF(OR(שבוע_בדילוג[[#This Row],[LengthofCycle]]=F741,F741=29),1,0),"")</f>
        <v>0</v>
      </c>
      <c r="AM740" s="4">
        <f>IF(AND(שבוע_בדילוג[[#This Row],[הווסת פעיל?]]&lt;&gt;1,B741&lt;&gt;1,B741&lt;&gt;""),IF(OR(שבוע_בדילוג[[#This Row],[LengthofCycle]]=F741,F741=29,F741=28),1,0),"")</f>
        <v>0</v>
      </c>
    </row>
    <row r="741" spans="1:39" x14ac:dyDescent="0.25">
      <c r="A741" s="1" t="s">
        <v>118</v>
      </c>
      <c r="B741" s="1">
        <v>4</v>
      </c>
      <c r="C741" s="1">
        <v>0</v>
      </c>
      <c r="D741" s="1">
        <v>1</v>
      </c>
      <c r="E741" s="1">
        <v>0</v>
      </c>
      <c r="F741" s="1">
        <v>30</v>
      </c>
      <c r="H741" s="1">
        <f>שבוע_בדילוג[[#This Row],[LengthofCycle]]+1</f>
        <v>31</v>
      </c>
      <c r="I741" s="1" t="str">
        <f>IF(IFERROR(LOOKUP(שבוע_בדילוג[[#This Row],[ClientID]],קביעויות[השבוע בדילוג]),FALSE)=שבוע_בדילוג[[#This Row],[ClientID]],1,"")</f>
        <v/>
      </c>
      <c r="J741" s="1" t="str">
        <f>IF(AND(שבוע_בדילוג[[#This Row],[CycleNumber]]&gt;1,OR(B742="",שבוע_בדילוג[[#This Row],[CycleNumber]]&gt;B740)),IF(OR(AND(שבוע_בדילוג[[#This Row],[LengthofCycle]]=29,F740=29),AND(שבוע_בדילוג[[#This Row],[LengthofCycle]]=36,F740=36)),1,""),"")</f>
        <v/>
      </c>
      <c r="K741" s="1" t="str">
        <f>IF(AND(שבוע_בדילוג[[#This Row],[וסת השבוע]]=1,J740=1,שבוע_בדילוג[[#This Row],[CycleNumber]]&gt;B740),1,"")</f>
        <v/>
      </c>
      <c r="L741" s="1" t="str">
        <f>IF(שבוע_בדילוג[[#This Row],[CycleNumber]]=1,"",IF(שבוע_בדילוג[[#This Row],[וסת השבוע]]=1,0,IF(L740="","",IF(L740=0,IF(שבוע_בדילוג[[#This Row],[LengthofCycle]]=29,0,1),IF(L740=1,IF(שבוע_בדילוג[[#This Row],[LengthofCycle]]+F740=29*2,0,2),IF(L740=2,IF(שבוע_בדילוג[[#This Row],[LengthofCycle]]+F740+F739=29*3,0,3),""))))))</f>
        <v/>
      </c>
      <c r="M741" s="1" t="str">
        <f>IF(שבוע_בדילוג[[#This Row],[וסת השבוע]]=1,IF(שבוע_בדילוג[[#This Row],[וסת השבוע וההפלגה ביחד]]=1,M740+1,0),IF(AND(שבוע_בדילוג[[#This Row],[CycleNumber]]&gt;B740,שבוע_בדילוג[[#This Row],[CycleNumber]]&gt;1),IF(שבוע_בדילוג[[#This Row],[וסת השבוע פעיל?]]&lt;&gt;"",M740+1,""),""))</f>
        <v/>
      </c>
      <c r="N741" s="1" t="str">
        <f>IF(שבוע_בדילוג[[#This Row],[וסת השבוע פעיל?2]]="","",IF(AND(שבוע_בדילוג[[#This Row],[וסת השבוע פעיל?]]&lt;&gt;"",שבוע_בדילוג[[#This Row],[CycleNumber]]&lt;B742,B742&lt;&gt;"",שבוע_בדילוג[[#This Row],[וסת השבוע פעיל?]]&lt;3),IF(L742=0,IF(AND(שבוע_בדילוג[[#This Row],[וסת השבוע פעיל?]]&gt;0,J742=1),0,1),0),""))</f>
        <v/>
      </c>
      <c r="O741" s="1" t="str">
        <f t="shared" si="68"/>
        <v/>
      </c>
      <c r="P741" s="1" t="str">
        <f>IF(AND(שבוע_בדילוג[[#This Row],[חיזוי - שבוע]]=1,K742=1),1,"")</f>
        <v/>
      </c>
      <c r="Q741" s="1" t="str">
        <f>IF(AND(שבוע_בדילוג[[#This Row],[וסת השבוע פעיל?]]&lt;3,OR(שבוע_בדילוג[[#This Row],[CycleNumber]]&gt;B742,B742="")),1,"")</f>
        <v/>
      </c>
      <c r="R741" s="1" t="str">
        <f>IF(AND(שבוע_בדילוג[[#This Row],[חיזוי - שבוע]]&lt;&gt;"",שבוע_בדילוג[[#This Row],[וסת השבוע פעיל?2]]=""),1,"")</f>
        <v/>
      </c>
      <c r="S741" s="1" t="str">
        <f>IF(שבוע_בדילוג[[#This Row],[האישה קבעה וסת שבוע בדילוג?]]=1,IF(שבוע_בדילוג[[#This Row],[וסת השבוע פעיל?]]&lt;3,1,0),"")</f>
        <v/>
      </c>
      <c r="T7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1" s="1">
        <f t="shared" si="69"/>
        <v>0</v>
      </c>
      <c r="V741" s="1">
        <f t="shared" si="70"/>
        <v>0</v>
      </c>
      <c r="W741" s="1" t="str">
        <f t="shared" si="71"/>
        <v/>
      </c>
      <c r="X741" s="1" t="str">
        <f>IF(שבוע_בדילוג[[#This Row],[3 הפלגות זהות]]="","",IF(שבוע_בדילוג[[#This Row],[3 הפלגות זהות]]=1,שבוע_בדילוג[[#This Row],[LengthofCycle]],X740))</f>
        <v/>
      </c>
      <c r="Z741" s="1" t="str">
        <f>IF(OR(שבוע_בדילוג[[#This Row],[הווסת פעיל?]]=0,שבוע_בדילוג[[#This Row],[הווסת פעיל?]]=""),"",SUM(Z740,שבוע_בדילוג[[#This Row],[הווסת פעיל?]]))</f>
        <v/>
      </c>
      <c r="AA741" s="1" t="str">
        <f>IF(AND(שבוע_בדילוג[[#This Row],[כמה מחזורים עד עקירה]]&lt;&gt;"",Z742=""),שבוע_בדילוג[[#This Row],[כמה מחזורים עד עקירה]],"")</f>
        <v/>
      </c>
      <c r="AB741" s="1" t="str">
        <f>IF(AND(שבוע_בדילוג[[#This Row],[הווסת פעיל?]]=1,שבוע_בדילוג[[#This Row],[וסת קבוע אחרון]]&lt;&gt;X740),שבוע_בדילוג[[#This Row],[וסת קבוע אחרון]],"")</f>
        <v/>
      </c>
      <c r="AC741" s="1" t="str">
        <f>IF(AND(שבוע_בדילוג[[#This Row],[הווסת פעיל?]]=1,Y740=0,שבוע_בדילוג[[#This Row],[וסת קבוע אחרון]]=X740),שבוע_בדילוג[[#This Row],[וסת קבוע אחרון]],"")</f>
        <v/>
      </c>
      <c r="AD741" s="1" t="str">
        <f>IF(AND(שבוע_בדילוג[[#This Row],[הווסת פעיל?]]=1,Y740=0,שבוע_בדילוג[[#This Row],[וסת קבוע אחרון]]&lt;&gt;X740),1,"")</f>
        <v/>
      </c>
      <c r="AE741" s="1" t="str">
        <f>IF(AND(שבוע_בדילוג[[#This Row],[הווסת פעיל?]]&lt;&gt;"",B742=1),שבוע_בדילוג[[#This Row],[CycleNumber]],"")</f>
        <v/>
      </c>
      <c r="AF741" s="1" t="str">
        <f>IF(AND(שבוע_בדילוג[[#This Row],[הווסת פעיל?]]&lt;&gt;"",Y740=""),שבוע_בדילוג[[#This Row],[CycleNumber]],"")</f>
        <v/>
      </c>
      <c r="AG741" s="1" t="str">
        <f>IF(B742=1,"",IF(שבוע_בדילוג[[#This Row],[הווסת פעיל?]]=1,IF(שבוע_בדילוג[[#This Row],[וסת קבוע אחרון]]=F742,1,0),""))</f>
        <v/>
      </c>
      <c r="AH741" s="1" t="str">
        <f>IF(B742=1,"",IF(שבוע_בדילוג[[#This Row],[הווסת פעיל?]]=1,IF(OR(שבוע_בדילוג[[#This Row],[וסת קבוע אחרון]]=F742,F742=שבוע_בדילוג[[#This Row],[LengthofCycle]]),1,0),""))</f>
        <v/>
      </c>
      <c r="AI741" s="1" t="str">
        <f>IF(B742=1,"",IF(שבוע_בדילוג[[#This Row],[הווסת פעיל?]]=1,IF(OR(שבוע_בדילוג[[#This Row],[וסת קבוע אחרון]]=F742,F742=שבוע_בדילוג[[#This Row],[LengthofCycle]],AND(שבוע_בדילוג[[#This Row],[LengthofCycle]]&lt;&gt;שבוע_בדילוג[[#This Row],[וסת קבוע אחרון]],OR(F742=28,F742=29))),1,0),""))</f>
        <v/>
      </c>
      <c r="AJ741" s="1" t="str">
        <f>IF(AND(שבוע_בדילוג[[#This Row],[הווסת פעיל?]]=1,B742=1),1,"")</f>
        <v/>
      </c>
      <c r="AK741" s="4">
        <f>IF(AND(שבוע_בדילוג[[#This Row],[הווסת פעיל?]]&lt;&gt;1,B742&lt;&gt;1,B742&lt;&gt;""),IF(שבוע_בדילוג[[#This Row],[LengthofCycle]]=F742,1,0),"")</f>
        <v>0</v>
      </c>
      <c r="AL741" s="4">
        <f>IF(AND(שבוע_בדילוג[[#This Row],[הווסת פעיל?]]&lt;&gt;1,B742&lt;&gt;1,B742&lt;&gt;""),IF(OR(שבוע_בדילוג[[#This Row],[LengthofCycle]]=F742,F742=29),1,0),"")</f>
        <v>0</v>
      </c>
      <c r="AM741" s="4">
        <f>IF(AND(שבוע_בדילוג[[#This Row],[הווסת פעיל?]]&lt;&gt;1,B742&lt;&gt;1,B742&lt;&gt;""),IF(OR(שבוע_בדילוג[[#This Row],[LengthofCycle]]=F742,F742=29,F742=28),1,0),"")</f>
        <v>0</v>
      </c>
    </row>
    <row r="742" spans="1:39" x14ac:dyDescent="0.25">
      <c r="A742" s="1" t="s">
        <v>118</v>
      </c>
      <c r="B742" s="1">
        <v>5</v>
      </c>
      <c r="C742" s="1">
        <v>0</v>
      </c>
      <c r="D742" s="1">
        <v>1</v>
      </c>
      <c r="E742" s="1">
        <v>0</v>
      </c>
      <c r="F742" s="1">
        <v>32</v>
      </c>
      <c r="H742" s="1">
        <f>שבוע_בדילוג[[#This Row],[LengthofCycle]]+1</f>
        <v>33</v>
      </c>
      <c r="I742" s="1" t="str">
        <f>IF(IFERROR(LOOKUP(שבוע_בדילוג[[#This Row],[ClientID]],קביעויות[השבוע בדילוג]),FALSE)=שבוע_בדילוג[[#This Row],[ClientID]],1,"")</f>
        <v/>
      </c>
      <c r="J742" s="1" t="str">
        <f>IF(AND(שבוע_בדילוג[[#This Row],[CycleNumber]]&gt;1,OR(B743="",שבוע_בדילוג[[#This Row],[CycleNumber]]&gt;B741)),IF(OR(AND(שבוע_בדילוג[[#This Row],[LengthofCycle]]=29,F741=29),AND(שבוע_בדילוג[[#This Row],[LengthofCycle]]=36,F741=36)),1,""),"")</f>
        <v/>
      </c>
      <c r="K742" s="1" t="str">
        <f>IF(AND(שבוע_בדילוג[[#This Row],[וסת השבוע]]=1,J741=1,שבוע_בדילוג[[#This Row],[CycleNumber]]&gt;B741),1,"")</f>
        <v/>
      </c>
      <c r="L742" s="1" t="str">
        <f>IF(שבוע_בדילוג[[#This Row],[CycleNumber]]=1,"",IF(שבוע_בדילוג[[#This Row],[וסת השבוע]]=1,0,IF(L741="","",IF(L741=0,IF(שבוע_בדילוג[[#This Row],[LengthofCycle]]=29,0,1),IF(L741=1,IF(שבוע_בדילוג[[#This Row],[LengthofCycle]]+F741=29*2,0,2),IF(L741=2,IF(שבוע_בדילוג[[#This Row],[LengthofCycle]]+F741+F740=29*3,0,3),""))))))</f>
        <v/>
      </c>
      <c r="M742" s="1" t="str">
        <f>IF(שבוע_בדילוג[[#This Row],[וסת השבוע]]=1,IF(שבוע_בדילוג[[#This Row],[וסת השבוע וההפלגה ביחד]]=1,M741+1,0),IF(AND(שבוע_בדילוג[[#This Row],[CycleNumber]]&gt;B741,שבוע_בדילוג[[#This Row],[CycleNumber]]&gt;1),IF(שבוע_בדילוג[[#This Row],[וסת השבוע פעיל?]]&lt;&gt;"",M741+1,""),""))</f>
        <v/>
      </c>
      <c r="N742" s="1" t="str">
        <f>IF(שבוע_בדילוג[[#This Row],[וסת השבוע פעיל?2]]="","",IF(AND(שבוע_בדילוג[[#This Row],[וסת השבוע פעיל?]]&lt;&gt;"",שבוע_בדילוג[[#This Row],[CycleNumber]]&lt;B743,B743&lt;&gt;"",שבוע_בדילוג[[#This Row],[וסת השבוע פעיל?]]&lt;3),IF(L743=0,IF(AND(שבוע_בדילוג[[#This Row],[וסת השבוע פעיל?]]&gt;0,J743=1),0,1),0),""))</f>
        <v/>
      </c>
      <c r="O742" s="1" t="str">
        <f t="shared" si="68"/>
        <v/>
      </c>
      <c r="P742" s="1" t="str">
        <f>IF(AND(שבוע_בדילוג[[#This Row],[חיזוי - שבוע]]=1,K743=1),1,"")</f>
        <v/>
      </c>
      <c r="Q742" s="1" t="str">
        <f>IF(AND(שבוע_בדילוג[[#This Row],[וסת השבוע פעיל?]]&lt;3,OR(שבוע_בדילוג[[#This Row],[CycleNumber]]&gt;B743,B743="")),1,"")</f>
        <v/>
      </c>
      <c r="R742" s="1" t="str">
        <f>IF(AND(שבוע_בדילוג[[#This Row],[חיזוי - שבוע]]&lt;&gt;"",שבוע_בדילוג[[#This Row],[וסת השבוע פעיל?2]]=""),1,"")</f>
        <v/>
      </c>
      <c r="S742" s="1" t="str">
        <f>IF(שבוע_בדילוג[[#This Row],[האישה קבעה וסת שבוע בדילוג?]]=1,IF(שבוע_בדילוג[[#This Row],[וסת השבוע פעיל?]]&lt;3,1,0),"")</f>
        <v/>
      </c>
      <c r="T7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2" s="1">
        <f t="shared" si="69"/>
        <v>0</v>
      </c>
      <c r="V742" s="1">
        <f t="shared" si="70"/>
        <v>0</v>
      </c>
      <c r="W742" s="1">
        <f t="shared" si="71"/>
        <v>0</v>
      </c>
      <c r="X742" s="1" t="str">
        <f>IF(שבוע_בדילוג[[#This Row],[3 הפלגות זהות]]="","",IF(שבוע_בדילוג[[#This Row],[3 הפלגות זהות]]=1,שבוע_בדילוג[[#This Row],[LengthofCycle]],X741))</f>
        <v/>
      </c>
      <c r="Z742" s="1" t="str">
        <f>IF(OR(שבוע_בדילוג[[#This Row],[הווסת פעיל?]]=0,שבוע_בדילוג[[#This Row],[הווסת פעיל?]]=""),"",SUM(Z741,שבוע_בדילוג[[#This Row],[הווסת פעיל?]]))</f>
        <v/>
      </c>
      <c r="AA742" s="1" t="str">
        <f>IF(AND(שבוע_בדילוג[[#This Row],[כמה מחזורים עד עקירה]]&lt;&gt;"",Z743=""),שבוע_בדילוג[[#This Row],[כמה מחזורים עד עקירה]],"")</f>
        <v/>
      </c>
      <c r="AB742" s="1" t="str">
        <f>IF(AND(שבוע_בדילוג[[#This Row],[הווסת פעיל?]]=1,שבוע_בדילוג[[#This Row],[וסת קבוע אחרון]]&lt;&gt;X741),שבוע_בדילוג[[#This Row],[וסת קבוע אחרון]],"")</f>
        <v/>
      </c>
      <c r="AC742" s="1" t="str">
        <f>IF(AND(שבוע_בדילוג[[#This Row],[הווסת פעיל?]]=1,Y741=0,שבוע_בדילוג[[#This Row],[וסת קבוע אחרון]]=X741),שבוע_בדילוג[[#This Row],[וסת קבוע אחרון]],"")</f>
        <v/>
      </c>
      <c r="AD742" s="1" t="str">
        <f>IF(AND(שבוע_בדילוג[[#This Row],[הווסת פעיל?]]=1,Y741=0,שבוע_בדילוג[[#This Row],[וסת קבוע אחרון]]&lt;&gt;X741),1,"")</f>
        <v/>
      </c>
      <c r="AE742" s="1" t="str">
        <f>IF(AND(שבוע_בדילוג[[#This Row],[הווסת פעיל?]]&lt;&gt;"",B743=1),שבוע_בדילוג[[#This Row],[CycleNumber]],"")</f>
        <v/>
      </c>
      <c r="AF742" s="1" t="str">
        <f>IF(AND(שבוע_בדילוג[[#This Row],[הווסת פעיל?]]&lt;&gt;"",Y741=""),שבוע_בדילוג[[#This Row],[CycleNumber]],"")</f>
        <v/>
      </c>
      <c r="AG742" s="1" t="str">
        <f>IF(B743=1,"",IF(שבוע_בדילוג[[#This Row],[הווסת פעיל?]]=1,IF(שבוע_בדילוג[[#This Row],[וסת קבוע אחרון]]=F743,1,0),""))</f>
        <v/>
      </c>
      <c r="AH742" s="1" t="str">
        <f>IF(B743=1,"",IF(שבוע_בדילוג[[#This Row],[הווסת פעיל?]]=1,IF(OR(שבוע_בדילוג[[#This Row],[וסת קבוע אחרון]]=F743,F743=שבוע_בדילוג[[#This Row],[LengthofCycle]]),1,0),""))</f>
        <v/>
      </c>
      <c r="AI742" s="1" t="str">
        <f>IF(B743=1,"",IF(שבוע_בדילוג[[#This Row],[הווסת פעיל?]]=1,IF(OR(שבוע_בדילוג[[#This Row],[וסת קבוע אחרון]]=F743,F743=שבוע_בדילוג[[#This Row],[LengthofCycle]],AND(שבוע_בדילוג[[#This Row],[LengthofCycle]]&lt;&gt;שבוע_בדילוג[[#This Row],[וסת קבוע אחרון]],OR(F743=28,F743=29))),1,0),""))</f>
        <v/>
      </c>
      <c r="AJ742" s="1" t="str">
        <f>IF(AND(שבוע_בדילוג[[#This Row],[הווסת פעיל?]]=1,B743=1),1,"")</f>
        <v/>
      </c>
      <c r="AK742" s="4">
        <f>IF(AND(שבוע_בדילוג[[#This Row],[הווסת פעיל?]]&lt;&gt;1,B743&lt;&gt;1,B743&lt;&gt;""),IF(שבוע_בדילוג[[#This Row],[LengthofCycle]]=F743,1,0),"")</f>
        <v>0</v>
      </c>
      <c r="AL742" s="4">
        <f>IF(AND(שבוע_בדילוג[[#This Row],[הווסת פעיל?]]&lt;&gt;1,B743&lt;&gt;1,B743&lt;&gt;""),IF(OR(שבוע_בדילוג[[#This Row],[LengthofCycle]]=F743,F743=29),1,0),"")</f>
        <v>0</v>
      </c>
      <c r="AM742" s="4">
        <f>IF(AND(שבוע_בדילוג[[#This Row],[הווסת פעיל?]]&lt;&gt;1,B743&lt;&gt;1,B743&lt;&gt;""),IF(OR(שבוע_בדילוג[[#This Row],[LengthofCycle]]=F743,F743=29,F743=28),1,0),"")</f>
        <v>0</v>
      </c>
    </row>
    <row r="743" spans="1:39" x14ac:dyDescent="0.25">
      <c r="A743" s="1" t="s">
        <v>118</v>
      </c>
      <c r="B743" s="1">
        <v>6</v>
      </c>
      <c r="C743" s="1">
        <v>0</v>
      </c>
      <c r="D743" s="1">
        <v>1</v>
      </c>
      <c r="E743" s="1">
        <v>0</v>
      </c>
      <c r="F743" s="1">
        <v>31</v>
      </c>
      <c r="H743" s="1">
        <f>שבוע_בדילוג[[#This Row],[LengthofCycle]]+1</f>
        <v>32</v>
      </c>
      <c r="I743" s="1" t="str">
        <f>IF(IFERROR(LOOKUP(שבוע_בדילוג[[#This Row],[ClientID]],קביעויות[השבוע בדילוג]),FALSE)=שבוע_בדילוג[[#This Row],[ClientID]],1,"")</f>
        <v/>
      </c>
      <c r="J743" s="1" t="str">
        <f>IF(AND(שבוע_בדילוג[[#This Row],[CycleNumber]]&gt;1,OR(B744="",שבוע_בדילוג[[#This Row],[CycleNumber]]&gt;B742)),IF(OR(AND(שבוע_בדילוג[[#This Row],[LengthofCycle]]=29,F742=29),AND(שבוע_בדילוג[[#This Row],[LengthofCycle]]=36,F742=36)),1,""),"")</f>
        <v/>
      </c>
      <c r="K743" s="1" t="str">
        <f>IF(AND(שבוע_בדילוג[[#This Row],[וסת השבוע]]=1,J742=1,שבוע_בדילוג[[#This Row],[CycleNumber]]&gt;B742),1,"")</f>
        <v/>
      </c>
      <c r="L743" s="1" t="str">
        <f>IF(שבוע_בדילוג[[#This Row],[CycleNumber]]=1,"",IF(שבוע_בדילוג[[#This Row],[וסת השבוע]]=1,0,IF(L742="","",IF(L742=0,IF(שבוע_בדילוג[[#This Row],[LengthofCycle]]=29,0,1),IF(L742=1,IF(שבוע_בדילוג[[#This Row],[LengthofCycle]]+F742=29*2,0,2),IF(L742=2,IF(שבוע_בדילוג[[#This Row],[LengthofCycle]]+F742+F741=29*3,0,3),""))))))</f>
        <v/>
      </c>
      <c r="M743" s="1" t="str">
        <f>IF(שבוע_בדילוג[[#This Row],[וסת השבוע]]=1,IF(שבוע_בדילוג[[#This Row],[וסת השבוע וההפלגה ביחד]]=1,M742+1,0),IF(AND(שבוע_בדילוג[[#This Row],[CycleNumber]]&gt;B742,שבוע_בדילוג[[#This Row],[CycleNumber]]&gt;1),IF(שבוע_בדילוג[[#This Row],[וסת השבוע פעיל?]]&lt;&gt;"",M742+1,""),""))</f>
        <v/>
      </c>
      <c r="N743" s="1" t="str">
        <f>IF(שבוע_בדילוג[[#This Row],[וסת השבוע פעיל?2]]="","",IF(AND(שבוע_בדילוג[[#This Row],[וסת השבוע פעיל?]]&lt;&gt;"",שבוע_בדילוג[[#This Row],[CycleNumber]]&lt;B744,B744&lt;&gt;"",שבוע_בדילוג[[#This Row],[וסת השבוע פעיל?]]&lt;3),IF(L744=0,IF(AND(שבוע_בדילוג[[#This Row],[וסת השבוע פעיל?]]&gt;0,J744=1),0,1),0),""))</f>
        <v/>
      </c>
      <c r="O743" s="1" t="str">
        <f t="shared" si="68"/>
        <v/>
      </c>
      <c r="P743" s="1" t="str">
        <f>IF(AND(שבוע_בדילוג[[#This Row],[חיזוי - שבוע]]=1,K744=1),1,"")</f>
        <v/>
      </c>
      <c r="Q743" s="1" t="str">
        <f>IF(AND(שבוע_בדילוג[[#This Row],[וסת השבוע פעיל?]]&lt;3,OR(שבוע_בדילוג[[#This Row],[CycleNumber]]&gt;B744,B744="")),1,"")</f>
        <v/>
      </c>
      <c r="R743" s="1" t="str">
        <f>IF(AND(שבוע_בדילוג[[#This Row],[חיזוי - שבוע]]&lt;&gt;"",שבוע_בדילוג[[#This Row],[וסת השבוע פעיל?2]]=""),1,"")</f>
        <v/>
      </c>
      <c r="S743" s="1" t="str">
        <f>IF(שבוע_בדילוג[[#This Row],[האישה קבעה וסת שבוע בדילוג?]]=1,IF(שבוע_בדילוג[[#This Row],[וסת השבוע פעיל?]]&lt;3,1,0),"")</f>
        <v/>
      </c>
      <c r="T7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3" s="1">
        <f t="shared" si="69"/>
        <v>0</v>
      </c>
      <c r="V743" s="1">
        <f t="shared" si="70"/>
        <v>0</v>
      </c>
      <c r="W743" s="1">
        <f t="shared" si="71"/>
        <v>0</v>
      </c>
      <c r="X743" s="1" t="str">
        <f>IF(שבוע_בדילוג[[#This Row],[3 הפלגות זהות]]="","",IF(שבוע_בדילוג[[#This Row],[3 הפלגות זהות]]=1,שבוע_בדילוג[[#This Row],[LengthofCycle]],X742))</f>
        <v/>
      </c>
      <c r="Z743" s="1" t="str">
        <f>IF(OR(שבוע_בדילוג[[#This Row],[הווסת פעיל?]]=0,שבוע_בדילוג[[#This Row],[הווסת פעיל?]]=""),"",SUM(Z742,שבוע_בדילוג[[#This Row],[הווסת פעיל?]]))</f>
        <v/>
      </c>
      <c r="AA743" s="1" t="str">
        <f>IF(AND(שבוע_בדילוג[[#This Row],[כמה מחזורים עד עקירה]]&lt;&gt;"",Z744=""),שבוע_בדילוג[[#This Row],[כמה מחזורים עד עקירה]],"")</f>
        <v/>
      </c>
      <c r="AB743" s="1" t="str">
        <f>IF(AND(שבוע_בדילוג[[#This Row],[הווסת פעיל?]]=1,שבוע_בדילוג[[#This Row],[וסת קבוע אחרון]]&lt;&gt;X742),שבוע_בדילוג[[#This Row],[וסת קבוע אחרון]],"")</f>
        <v/>
      </c>
      <c r="AC743" s="1" t="str">
        <f>IF(AND(שבוע_בדילוג[[#This Row],[הווסת פעיל?]]=1,Y742=0,שבוע_בדילוג[[#This Row],[וסת קבוע אחרון]]=X742),שבוע_בדילוג[[#This Row],[וסת קבוע אחרון]],"")</f>
        <v/>
      </c>
      <c r="AD743" s="1" t="str">
        <f>IF(AND(שבוע_בדילוג[[#This Row],[הווסת פעיל?]]=1,Y742=0,שבוע_בדילוג[[#This Row],[וסת קבוע אחרון]]&lt;&gt;X742),1,"")</f>
        <v/>
      </c>
      <c r="AE743" s="1" t="str">
        <f>IF(AND(שבוע_בדילוג[[#This Row],[הווסת פעיל?]]&lt;&gt;"",B744=1),שבוע_בדילוג[[#This Row],[CycleNumber]],"")</f>
        <v/>
      </c>
      <c r="AF743" s="1" t="str">
        <f>IF(AND(שבוע_בדילוג[[#This Row],[הווסת פעיל?]]&lt;&gt;"",Y742=""),שבוע_בדילוג[[#This Row],[CycleNumber]],"")</f>
        <v/>
      </c>
      <c r="AG743" s="1" t="str">
        <f>IF(B744=1,"",IF(שבוע_בדילוג[[#This Row],[הווסת פעיל?]]=1,IF(שבוע_בדילוג[[#This Row],[וסת קבוע אחרון]]=F744,1,0),""))</f>
        <v/>
      </c>
      <c r="AH743" s="1" t="str">
        <f>IF(B744=1,"",IF(שבוע_בדילוג[[#This Row],[הווסת פעיל?]]=1,IF(OR(שבוע_בדילוג[[#This Row],[וסת קבוע אחרון]]=F744,F744=שבוע_בדילוג[[#This Row],[LengthofCycle]]),1,0),""))</f>
        <v/>
      </c>
      <c r="AI743" s="1" t="str">
        <f>IF(B744=1,"",IF(שבוע_בדילוג[[#This Row],[הווסת פעיל?]]=1,IF(OR(שבוע_בדילוג[[#This Row],[וסת קבוע אחרון]]=F744,F744=שבוע_בדילוג[[#This Row],[LengthofCycle]],AND(שבוע_בדילוג[[#This Row],[LengthofCycle]]&lt;&gt;שבוע_בדילוג[[#This Row],[וסת קבוע אחרון]],OR(F744=28,F744=29))),1,0),""))</f>
        <v/>
      </c>
      <c r="AJ743" s="1" t="str">
        <f>IF(AND(שבוע_בדילוג[[#This Row],[הווסת פעיל?]]=1,B744=1),1,"")</f>
        <v/>
      </c>
      <c r="AK743" s="4">
        <f>IF(AND(שבוע_בדילוג[[#This Row],[הווסת פעיל?]]&lt;&gt;1,B744&lt;&gt;1,B744&lt;&gt;""),IF(שבוע_בדילוג[[#This Row],[LengthofCycle]]=F744,1,0),"")</f>
        <v>1</v>
      </c>
      <c r="AL743" s="4">
        <f>IF(AND(שבוע_בדילוג[[#This Row],[הווסת פעיל?]]&lt;&gt;1,B744&lt;&gt;1,B744&lt;&gt;""),IF(OR(שבוע_בדילוג[[#This Row],[LengthofCycle]]=F744,F744=29),1,0),"")</f>
        <v>1</v>
      </c>
      <c r="AM743" s="4">
        <f>IF(AND(שבוע_בדילוג[[#This Row],[הווסת פעיל?]]&lt;&gt;1,B744&lt;&gt;1,B744&lt;&gt;""),IF(OR(שבוע_בדילוג[[#This Row],[LengthofCycle]]=F744,F744=29,F744=28),1,0),"")</f>
        <v>1</v>
      </c>
    </row>
    <row r="744" spans="1:39" x14ac:dyDescent="0.25">
      <c r="A744" s="1" t="s">
        <v>118</v>
      </c>
      <c r="B744" s="1">
        <v>7</v>
      </c>
      <c r="C744" s="1">
        <v>0</v>
      </c>
      <c r="D744" s="1">
        <v>1</v>
      </c>
      <c r="E744" s="1">
        <v>0</v>
      </c>
      <c r="F744" s="1">
        <v>31</v>
      </c>
      <c r="H744" s="1">
        <f>שבוע_בדילוג[[#This Row],[LengthofCycle]]+1</f>
        <v>32</v>
      </c>
      <c r="I744" s="1" t="str">
        <f>IF(IFERROR(LOOKUP(שבוע_בדילוג[[#This Row],[ClientID]],קביעויות[השבוע בדילוג]),FALSE)=שבוע_בדילוג[[#This Row],[ClientID]],1,"")</f>
        <v/>
      </c>
      <c r="J744" s="1" t="str">
        <f>IF(AND(שבוע_בדילוג[[#This Row],[CycleNumber]]&gt;1,OR(B745="",שבוע_בדילוג[[#This Row],[CycleNumber]]&gt;B743)),IF(OR(AND(שבוע_בדילוג[[#This Row],[LengthofCycle]]=29,F743=29),AND(שבוע_בדילוג[[#This Row],[LengthofCycle]]=36,F743=36)),1,""),"")</f>
        <v/>
      </c>
      <c r="K744" s="1" t="str">
        <f>IF(AND(שבוע_בדילוג[[#This Row],[וסת השבוע]]=1,J743=1,שבוע_בדילוג[[#This Row],[CycleNumber]]&gt;B743),1,"")</f>
        <v/>
      </c>
      <c r="L744" s="1" t="str">
        <f>IF(שבוע_בדילוג[[#This Row],[CycleNumber]]=1,"",IF(שבוע_בדילוג[[#This Row],[וסת השבוע]]=1,0,IF(L743="","",IF(L743=0,IF(שבוע_בדילוג[[#This Row],[LengthofCycle]]=29,0,1),IF(L743=1,IF(שבוע_בדילוג[[#This Row],[LengthofCycle]]+F743=29*2,0,2),IF(L743=2,IF(שבוע_בדילוג[[#This Row],[LengthofCycle]]+F743+F742=29*3,0,3),""))))))</f>
        <v/>
      </c>
      <c r="M744" s="1" t="str">
        <f>IF(שבוע_בדילוג[[#This Row],[וסת השבוע]]=1,IF(שבוע_בדילוג[[#This Row],[וסת השבוע וההפלגה ביחד]]=1,M743+1,0),IF(AND(שבוע_בדילוג[[#This Row],[CycleNumber]]&gt;B743,שבוע_בדילוג[[#This Row],[CycleNumber]]&gt;1),IF(שבוע_בדילוג[[#This Row],[וסת השבוע פעיל?]]&lt;&gt;"",M743+1,""),""))</f>
        <v/>
      </c>
      <c r="N744" s="1" t="str">
        <f>IF(שבוע_בדילוג[[#This Row],[וסת השבוע פעיל?2]]="","",IF(AND(שבוע_בדילוג[[#This Row],[וסת השבוע פעיל?]]&lt;&gt;"",שבוע_בדילוג[[#This Row],[CycleNumber]]&lt;B745,B745&lt;&gt;"",שבוע_בדילוג[[#This Row],[וסת השבוע פעיל?]]&lt;3),IF(L745=0,IF(AND(שבוע_בדילוג[[#This Row],[וסת השבוע פעיל?]]&gt;0,J745=1),0,1),0),""))</f>
        <v/>
      </c>
      <c r="O744" s="1" t="str">
        <f t="shared" si="68"/>
        <v/>
      </c>
      <c r="P744" s="1" t="str">
        <f>IF(AND(שבוע_בדילוג[[#This Row],[חיזוי - שבוע]]=1,K745=1),1,"")</f>
        <v/>
      </c>
      <c r="Q744" s="1" t="str">
        <f>IF(AND(שבוע_בדילוג[[#This Row],[וסת השבוע פעיל?]]&lt;3,OR(שבוע_בדילוג[[#This Row],[CycleNumber]]&gt;B745,B745="")),1,"")</f>
        <v/>
      </c>
      <c r="R744" s="1" t="str">
        <f>IF(AND(שבוע_בדילוג[[#This Row],[חיזוי - שבוע]]&lt;&gt;"",שבוע_בדילוג[[#This Row],[וסת השבוע פעיל?2]]=""),1,"")</f>
        <v/>
      </c>
      <c r="S744" s="1" t="str">
        <f>IF(שבוע_בדילוג[[#This Row],[האישה קבעה וסת שבוע בדילוג?]]=1,IF(שבוע_בדילוג[[#This Row],[וסת השבוע פעיל?]]&lt;3,1,0),"")</f>
        <v/>
      </c>
      <c r="T7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4" s="1">
        <f t="shared" si="69"/>
        <v>0</v>
      </c>
      <c r="V744" s="1">
        <f t="shared" si="70"/>
        <v>0</v>
      </c>
      <c r="W744" s="1">
        <f t="shared" si="71"/>
        <v>0</v>
      </c>
      <c r="X744" s="1" t="str">
        <f>IF(שבוע_בדילוג[[#This Row],[3 הפלגות זהות]]="","",IF(שבוע_בדילוג[[#This Row],[3 הפלגות זהות]]=1,שבוע_בדילוג[[#This Row],[LengthofCycle]],X743))</f>
        <v/>
      </c>
      <c r="Z744" s="1" t="str">
        <f>IF(OR(שבוע_בדילוג[[#This Row],[הווסת פעיל?]]=0,שבוע_בדילוג[[#This Row],[הווסת פעיל?]]=""),"",SUM(Z743,שבוע_בדילוג[[#This Row],[הווסת פעיל?]]))</f>
        <v/>
      </c>
      <c r="AA744" s="1" t="str">
        <f>IF(AND(שבוע_בדילוג[[#This Row],[כמה מחזורים עד עקירה]]&lt;&gt;"",Z745=""),שבוע_בדילוג[[#This Row],[כמה מחזורים עד עקירה]],"")</f>
        <v/>
      </c>
      <c r="AB744" s="1" t="str">
        <f>IF(AND(שבוע_בדילוג[[#This Row],[הווסת פעיל?]]=1,שבוע_בדילוג[[#This Row],[וסת קבוע אחרון]]&lt;&gt;X743),שבוע_בדילוג[[#This Row],[וסת קבוע אחרון]],"")</f>
        <v/>
      </c>
      <c r="AC744" s="1" t="str">
        <f>IF(AND(שבוע_בדילוג[[#This Row],[הווסת פעיל?]]=1,Y743=0,שבוע_בדילוג[[#This Row],[וסת קבוע אחרון]]=X743),שבוע_בדילוג[[#This Row],[וסת קבוע אחרון]],"")</f>
        <v/>
      </c>
      <c r="AD744" s="1" t="str">
        <f>IF(AND(שבוע_בדילוג[[#This Row],[הווסת פעיל?]]=1,Y743=0,שבוע_בדילוג[[#This Row],[וסת קבוע אחרון]]&lt;&gt;X743),1,"")</f>
        <v/>
      </c>
      <c r="AE744" s="1" t="str">
        <f>IF(AND(שבוע_בדילוג[[#This Row],[הווסת פעיל?]]&lt;&gt;"",B745=1),שבוע_בדילוג[[#This Row],[CycleNumber]],"")</f>
        <v/>
      </c>
      <c r="AF744" s="1" t="str">
        <f>IF(AND(שבוע_בדילוג[[#This Row],[הווסת פעיל?]]&lt;&gt;"",Y743=""),שבוע_בדילוג[[#This Row],[CycleNumber]],"")</f>
        <v/>
      </c>
      <c r="AG744" s="1" t="str">
        <f>IF(B745=1,"",IF(שבוע_בדילוג[[#This Row],[הווסת פעיל?]]=1,IF(שבוע_בדילוג[[#This Row],[וסת קבוע אחרון]]=F745,1,0),""))</f>
        <v/>
      </c>
      <c r="AH744" s="1" t="str">
        <f>IF(B745=1,"",IF(שבוע_בדילוג[[#This Row],[הווסת פעיל?]]=1,IF(OR(שבוע_בדילוג[[#This Row],[וסת קבוע אחרון]]=F745,F745=שבוע_בדילוג[[#This Row],[LengthofCycle]]),1,0),""))</f>
        <v/>
      </c>
      <c r="AI744" s="1" t="str">
        <f>IF(B745=1,"",IF(שבוע_בדילוג[[#This Row],[הווסת פעיל?]]=1,IF(OR(שבוע_בדילוג[[#This Row],[וסת קבוע אחרון]]=F745,F745=שבוע_בדילוג[[#This Row],[LengthofCycle]],AND(שבוע_בדילוג[[#This Row],[LengthofCycle]]&lt;&gt;שבוע_בדילוג[[#This Row],[וסת קבוע אחרון]],OR(F745=28,F745=29))),1,0),""))</f>
        <v/>
      </c>
      <c r="AJ744" s="1" t="str">
        <f>IF(AND(שבוע_בדילוג[[#This Row],[הווסת פעיל?]]=1,B745=1),1,"")</f>
        <v/>
      </c>
      <c r="AK744" s="4">
        <f>IF(AND(שבוע_בדילוג[[#This Row],[הווסת פעיל?]]&lt;&gt;1,B745&lt;&gt;1,B745&lt;&gt;""),IF(שבוע_בדילוג[[#This Row],[LengthofCycle]]=F745,1,0),"")</f>
        <v>0</v>
      </c>
      <c r="AL744" s="4">
        <f>IF(AND(שבוע_בדילוג[[#This Row],[הווסת פעיל?]]&lt;&gt;1,B745&lt;&gt;1,B745&lt;&gt;""),IF(OR(שבוע_בדילוג[[#This Row],[LengthofCycle]]=F745,F745=29),1,0),"")</f>
        <v>0</v>
      </c>
      <c r="AM744" s="4">
        <f>IF(AND(שבוע_בדילוג[[#This Row],[הווסת פעיל?]]&lt;&gt;1,B745&lt;&gt;1,B745&lt;&gt;""),IF(OR(שבוע_בדילוג[[#This Row],[LengthofCycle]]=F745,F745=29,F745=28),1,0),"")</f>
        <v>0</v>
      </c>
    </row>
    <row r="745" spans="1:39" x14ac:dyDescent="0.25">
      <c r="A745" s="1" t="s">
        <v>118</v>
      </c>
      <c r="B745" s="1">
        <v>8</v>
      </c>
      <c r="C745" s="1">
        <v>0</v>
      </c>
      <c r="D745" s="1">
        <v>1</v>
      </c>
      <c r="E745" s="1">
        <v>0</v>
      </c>
      <c r="F745" s="1">
        <v>30</v>
      </c>
      <c r="H745" s="1">
        <f>שבוע_בדילוג[[#This Row],[LengthofCycle]]+1</f>
        <v>31</v>
      </c>
      <c r="I745" s="1" t="str">
        <f>IF(IFERROR(LOOKUP(שבוע_בדילוג[[#This Row],[ClientID]],קביעויות[השבוע בדילוג]),FALSE)=שבוע_בדילוג[[#This Row],[ClientID]],1,"")</f>
        <v/>
      </c>
      <c r="J745" s="1" t="str">
        <f>IF(AND(שבוע_בדילוג[[#This Row],[CycleNumber]]&gt;1,OR(B746="",שבוע_בדילוג[[#This Row],[CycleNumber]]&gt;B744)),IF(OR(AND(שבוע_בדילוג[[#This Row],[LengthofCycle]]=29,F744=29),AND(שבוע_בדילוג[[#This Row],[LengthofCycle]]=36,F744=36)),1,""),"")</f>
        <v/>
      </c>
      <c r="K745" s="1" t="str">
        <f>IF(AND(שבוע_בדילוג[[#This Row],[וסת השבוע]]=1,J744=1,שבוע_בדילוג[[#This Row],[CycleNumber]]&gt;B744),1,"")</f>
        <v/>
      </c>
      <c r="L745" s="1" t="str">
        <f>IF(שבוע_בדילוג[[#This Row],[CycleNumber]]=1,"",IF(שבוע_בדילוג[[#This Row],[וסת השבוע]]=1,0,IF(L744="","",IF(L744=0,IF(שבוע_בדילוג[[#This Row],[LengthofCycle]]=29,0,1),IF(L744=1,IF(שבוע_בדילוג[[#This Row],[LengthofCycle]]+F744=29*2,0,2),IF(L744=2,IF(שבוע_בדילוג[[#This Row],[LengthofCycle]]+F744+F743=29*3,0,3),""))))))</f>
        <v/>
      </c>
      <c r="M745" s="1" t="str">
        <f>IF(שבוע_בדילוג[[#This Row],[וסת השבוע]]=1,IF(שבוע_בדילוג[[#This Row],[וסת השבוע וההפלגה ביחד]]=1,M744+1,0),IF(AND(שבוע_בדילוג[[#This Row],[CycleNumber]]&gt;B744,שבוע_בדילוג[[#This Row],[CycleNumber]]&gt;1),IF(שבוע_בדילוג[[#This Row],[וסת השבוע פעיל?]]&lt;&gt;"",M744+1,""),""))</f>
        <v/>
      </c>
      <c r="N745" s="1" t="str">
        <f>IF(שבוע_בדילוג[[#This Row],[וסת השבוע פעיל?2]]="","",IF(AND(שבוע_בדילוג[[#This Row],[וסת השבוע פעיל?]]&lt;&gt;"",שבוע_בדילוג[[#This Row],[CycleNumber]]&lt;B746,B746&lt;&gt;"",שבוע_בדילוג[[#This Row],[וסת השבוע פעיל?]]&lt;3),IF(L746=0,IF(AND(שבוע_בדילוג[[#This Row],[וסת השבוע פעיל?]]&gt;0,J746=1),0,1),0),""))</f>
        <v/>
      </c>
      <c r="O745" s="1" t="str">
        <f t="shared" si="68"/>
        <v/>
      </c>
      <c r="P745" s="1" t="str">
        <f>IF(AND(שבוע_בדילוג[[#This Row],[חיזוי - שבוע]]=1,K746=1),1,"")</f>
        <v/>
      </c>
      <c r="Q745" s="1" t="str">
        <f>IF(AND(שבוע_בדילוג[[#This Row],[וסת השבוע פעיל?]]&lt;3,OR(שבוע_בדילוג[[#This Row],[CycleNumber]]&gt;B746,B746="")),1,"")</f>
        <v/>
      </c>
      <c r="R745" s="1" t="str">
        <f>IF(AND(שבוע_בדילוג[[#This Row],[חיזוי - שבוע]]&lt;&gt;"",שבוע_בדילוג[[#This Row],[וסת השבוע פעיל?2]]=""),1,"")</f>
        <v/>
      </c>
      <c r="S745" s="1" t="str">
        <f>IF(שבוע_בדילוג[[#This Row],[האישה קבעה וסת שבוע בדילוג?]]=1,IF(שבוע_בדילוג[[#This Row],[וסת השבוע פעיל?]]&lt;3,1,0),"")</f>
        <v/>
      </c>
      <c r="T7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5" s="1">
        <f t="shared" si="69"/>
        <v>0</v>
      </c>
      <c r="V745" s="1">
        <f t="shared" si="70"/>
        <v>0</v>
      </c>
      <c r="W745" s="1">
        <f t="shared" si="71"/>
        <v>0</v>
      </c>
      <c r="X745" s="1" t="str">
        <f>IF(שבוע_בדילוג[[#This Row],[3 הפלגות זהות]]="","",IF(שבוע_בדילוג[[#This Row],[3 הפלגות זהות]]=1,שבוע_בדילוג[[#This Row],[LengthofCycle]],X744))</f>
        <v/>
      </c>
      <c r="Z745" s="1" t="str">
        <f>IF(OR(שבוע_בדילוג[[#This Row],[הווסת פעיל?]]=0,שבוע_בדילוג[[#This Row],[הווסת פעיל?]]=""),"",SUM(Z744,שבוע_בדילוג[[#This Row],[הווסת פעיל?]]))</f>
        <v/>
      </c>
      <c r="AA745" s="1" t="str">
        <f>IF(AND(שבוע_בדילוג[[#This Row],[כמה מחזורים עד עקירה]]&lt;&gt;"",Z746=""),שבוע_בדילוג[[#This Row],[כמה מחזורים עד עקירה]],"")</f>
        <v/>
      </c>
      <c r="AB745" s="1" t="str">
        <f>IF(AND(שבוע_בדילוג[[#This Row],[הווסת פעיל?]]=1,שבוע_בדילוג[[#This Row],[וסת קבוע אחרון]]&lt;&gt;X744),שבוע_בדילוג[[#This Row],[וסת קבוע אחרון]],"")</f>
        <v/>
      </c>
      <c r="AC745" s="1" t="str">
        <f>IF(AND(שבוע_בדילוג[[#This Row],[הווסת פעיל?]]=1,Y744=0,שבוע_בדילוג[[#This Row],[וסת קבוע אחרון]]=X744),שבוע_בדילוג[[#This Row],[וסת קבוע אחרון]],"")</f>
        <v/>
      </c>
      <c r="AD745" s="1" t="str">
        <f>IF(AND(שבוע_בדילוג[[#This Row],[הווסת פעיל?]]=1,Y744=0,שבוע_בדילוג[[#This Row],[וסת קבוע אחרון]]&lt;&gt;X744),1,"")</f>
        <v/>
      </c>
      <c r="AE745" s="1" t="str">
        <f>IF(AND(שבוע_בדילוג[[#This Row],[הווסת פעיל?]]&lt;&gt;"",B746=1),שבוע_בדילוג[[#This Row],[CycleNumber]],"")</f>
        <v/>
      </c>
      <c r="AF745" s="1" t="str">
        <f>IF(AND(שבוע_בדילוג[[#This Row],[הווסת פעיל?]]&lt;&gt;"",Y744=""),שבוע_בדילוג[[#This Row],[CycleNumber]],"")</f>
        <v/>
      </c>
      <c r="AG745" s="1" t="str">
        <f>IF(B746=1,"",IF(שבוע_בדילוג[[#This Row],[הווסת פעיל?]]=1,IF(שבוע_בדילוג[[#This Row],[וסת קבוע אחרון]]=F746,1,0),""))</f>
        <v/>
      </c>
      <c r="AH745" s="1" t="str">
        <f>IF(B746=1,"",IF(שבוע_בדילוג[[#This Row],[הווסת פעיל?]]=1,IF(OR(שבוע_בדילוג[[#This Row],[וסת קבוע אחרון]]=F746,F746=שבוע_בדילוג[[#This Row],[LengthofCycle]]),1,0),""))</f>
        <v/>
      </c>
      <c r="AI745" s="1" t="str">
        <f>IF(B746=1,"",IF(שבוע_בדילוג[[#This Row],[הווסת פעיל?]]=1,IF(OR(שבוע_בדילוג[[#This Row],[וסת קבוע אחרון]]=F746,F746=שבוע_בדילוג[[#This Row],[LengthofCycle]],AND(שבוע_בדילוג[[#This Row],[LengthofCycle]]&lt;&gt;שבוע_בדילוג[[#This Row],[וסת קבוע אחרון]],OR(F746=28,F746=29))),1,0),""))</f>
        <v/>
      </c>
      <c r="AJ745" s="1" t="str">
        <f>IF(AND(שבוע_בדילוג[[#This Row],[הווסת פעיל?]]=1,B746=1),1,"")</f>
        <v/>
      </c>
      <c r="AK745" s="4">
        <f>IF(AND(שבוע_בדילוג[[#This Row],[הווסת פעיל?]]&lt;&gt;1,B746&lt;&gt;1,B746&lt;&gt;""),IF(שבוע_בדילוג[[#This Row],[LengthofCycle]]=F746,1,0),"")</f>
        <v>1</v>
      </c>
      <c r="AL745" s="4">
        <f>IF(AND(שבוע_בדילוג[[#This Row],[הווסת פעיל?]]&lt;&gt;1,B746&lt;&gt;1,B746&lt;&gt;""),IF(OR(שבוע_בדילוג[[#This Row],[LengthofCycle]]=F746,F746=29),1,0),"")</f>
        <v>1</v>
      </c>
      <c r="AM745" s="4">
        <f>IF(AND(שבוע_בדילוג[[#This Row],[הווסת פעיל?]]&lt;&gt;1,B746&lt;&gt;1,B746&lt;&gt;""),IF(OR(שבוע_בדילוג[[#This Row],[LengthofCycle]]=F746,F746=29,F746=28),1,0),"")</f>
        <v>1</v>
      </c>
    </row>
    <row r="746" spans="1:39" x14ac:dyDescent="0.25">
      <c r="A746" s="1" t="s">
        <v>118</v>
      </c>
      <c r="B746" s="1">
        <v>9</v>
      </c>
      <c r="C746" s="1">
        <v>0</v>
      </c>
      <c r="D746" s="1">
        <v>1</v>
      </c>
      <c r="E746" s="1">
        <v>0</v>
      </c>
      <c r="F746" s="1">
        <v>30</v>
      </c>
      <c r="H746" s="1">
        <f>שבוע_בדילוג[[#This Row],[LengthofCycle]]+1</f>
        <v>31</v>
      </c>
      <c r="I746" s="1" t="str">
        <f>IF(IFERROR(LOOKUP(שבוע_בדילוג[[#This Row],[ClientID]],קביעויות[השבוע בדילוג]),FALSE)=שבוע_בדילוג[[#This Row],[ClientID]],1,"")</f>
        <v/>
      </c>
      <c r="J746" s="1" t="str">
        <f>IF(AND(שבוע_בדילוג[[#This Row],[CycleNumber]]&gt;1,OR(B747="",שבוע_בדילוג[[#This Row],[CycleNumber]]&gt;B745)),IF(OR(AND(שבוע_בדילוג[[#This Row],[LengthofCycle]]=29,F745=29),AND(שבוע_בדילוג[[#This Row],[LengthofCycle]]=36,F745=36)),1,""),"")</f>
        <v/>
      </c>
      <c r="K746" s="1" t="str">
        <f>IF(AND(שבוע_בדילוג[[#This Row],[וסת השבוע]]=1,J745=1,שבוע_בדילוג[[#This Row],[CycleNumber]]&gt;B745),1,"")</f>
        <v/>
      </c>
      <c r="L746" s="1" t="str">
        <f>IF(שבוע_בדילוג[[#This Row],[CycleNumber]]=1,"",IF(שבוע_בדילוג[[#This Row],[וסת השבוע]]=1,0,IF(L745="","",IF(L745=0,IF(שבוע_בדילוג[[#This Row],[LengthofCycle]]=29,0,1),IF(L745=1,IF(שבוע_בדילוג[[#This Row],[LengthofCycle]]+F745=29*2,0,2),IF(L745=2,IF(שבוע_בדילוג[[#This Row],[LengthofCycle]]+F745+F744=29*3,0,3),""))))))</f>
        <v/>
      </c>
      <c r="M746" s="1" t="str">
        <f>IF(שבוע_בדילוג[[#This Row],[וסת השבוע]]=1,IF(שבוע_בדילוג[[#This Row],[וסת השבוע וההפלגה ביחד]]=1,M745+1,0),IF(AND(שבוע_בדילוג[[#This Row],[CycleNumber]]&gt;B745,שבוע_בדילוג[[#This Row],[CycleNumber]]&gt;1),IF(שבוע_בדילוג[[#This Row],[וסת השבוע פעיל?]]&lt;&gt;"",M745+1,""),""))</f>
        <v/>
      </c>
      <c r="N746" s="1" t="str">
        <f>IF(שבוע_בדילוג[[#This Row],[וסת השבוע פעיל?2]]="","",IF(AND(שבוע_בדילוג[[#This Row],[וסת השבוע פעיל?]]&lt;&gt;"",שבוע_בדילוג[[#This Row],[CycleNumber]]&lt;B747,B747&lt;&gt;"",שבוע_בדילוג[[#This Row],[וסת השבוע פעיל?]]&lt;3),IF(L747=0,IF(AND(שבוע_בדילוג[[#This Row],[וסת השבוע פעיל?]]&gt;0,J747=1),0,1),0),""))</f>
        <v/>
      </c>
      <c r="O746" s="1" t="str">
        <f t="shared" si="68"/>
        <v/>
      </c>
      <c r="P746" s="1" t="str">
        <f>IF(AND(שבוע_בדילוג[[#This Row],[חיזוי - שבוע]]=1,K747=1),1,"")</f>
        <v/>
      </c>
      <c r="Q746" s="1" t="str">
        <f>IF(AND(שבוע_בדילוג[[#This Row],[וסת השבוע פעיל?]]&lt;3,OR(שבוע_בדילוג[[#This Row],[CycleNumber]]&gt;B747,B747="")),1,"")</f>
        <v/>
      </c>
      <c r="R746" s="1" t="str">
        <f>IF(AND(שבוע_בדילוג[[#This Row],[חיזוי - שבוע]]&lt;&gt;"",שבוע_בדילוג[[#This Row],[וסת השבוע פעיל?2]]=""),1,"")</f>
        <v/>
      </c>
      <c r="S746" s="1" t="str">
        <f>IF(שבוע_בדילוג[[#This Row],[האישה קבעה וסת שבוע בדילוג?]]=1,IF(שבוע_בדילוג[[#This Row],[וסת השבוע פעיל?]]&lt;3,1,0),"")</f>
        <v/>
      </c>
      <c r="T7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6" s="1">
        <f t="shared" si="69"/>
        <v>0</v>
      </c>
      <c r="V746" s="1">
        <f t="shared" si="70"/>
        <v>0</v>
      </c>
      <c r="W746" s="1">
        <f t="shared" si="71"/>
        <v>0</v>
      </c>
      <c r="X746" s="1" t="str">
        <f>IF(שבוע_בדילוג[[#This Row],[3 הפלגות זהות]]="","",IF(שבוע_בדילוג[[#This Row],[3 הפלגות זהות]]=1,שבוע_בדילוג[[#This Row],[LengthofCycle]],X745))</f>
        <v/>
      </c>
      <c r="Z746" s="1" t="str">
        <f>IF(OR(שבוע_בדילוג[[#This Row],[הווסת פעיל?]]=0,שבוע_בדילוג[[#This Row],[הווסת פעיל?]]=""),"",SUM(Z745,שבוע_בדילוג[[#This Row],[הווסת פעיל?]]))</f>
        <v/>
      </c>
      <c r="AA746" s="1" t="str">
        <f>IF(AND(שבוע_בדילוג[[#This Row],[כמה מחזורים עד עקירה]]&lt;&gt;"",Z747=""),שבוע_בדילוג[[#This Row],[כמה מחזורים עד עקירה]],"")</f>
        <v/>
      </c>
      <c r="AB746" s="1" t="str">
        <f>IF(AND(שבוע_בדילוג[[#This Row],[הווסת פעיל?]]=1,שבוע_בדילוג[[#This Row],[וסת קבוע אחרון]]&lt;&gt;X745),שבוע_בדילוג[[#This Row],[וסת קבוע אחרון]],"")</f>
        <v/>
      </c>
      <c r="AC746" s="1" t="str">
        <f>IF(AND(שבוע_בדילוג[[#This Row],[הווסת פעיל?]]=1,Y745=0,שבוע_בדילוג[[#This Row],[וסת קבוע אחרון]]=X745),שבוע_בדילוג[[#This Row],[וסת קבוע אחרון]],"")</f>
        <v/>
      </c>
      <c r="AD746" s="1" t="str">
        <f>IF(AND(שבוע_בדילוג[[#This Row],[הווסת פעיל?]]=1,Y745=0,שבוע_בדילוג[[#This Row],[וסת קבוע אחרון]]&lt;&gt;X745),1,"")</f>
        <v/>
      </c>
      <c r="AE746" s="1" t="str">
        <f>IF(AND(שבוע_בדילוג[[#This Row],[הווסת פעיל?]]&lt;&gt;"",B747=1),שבוע_בדילוג[[#This Row],[CycleNumber]],"")</f>
        <v/>
      </c>
      <c r="AF746" s="1" t="str">
        <f>IF(AND(שבוע_בדילוג[[#This Row],[הווסת פעיל?]]&lt;&gt;"",Y745=""),שבוע_בדילוג[[#This Row],[CycleNumber]],"")</f>
        <v/>
      </c>
      <c r="AG746" s="1" t="str">
        <f>IF(B747=1,"",IF(שבוע_בדילוג[[#This Row],[הווסת פעיל?]]=1,IF(שבוע_בדילוג[[#This Row],[וסת קבוע אחרון]]=F747,1,0),""))</f>
        <v/>
      </c>
      <c r="AH746" s="1" t="str">
        <f>IF(B747=1,"",IF(שבוע_בדילוג[[#This Row],[הווסת פעיל?]]=1,IF(OR(שבוע_בדילוג[[#This Row],[וסת קבוע אחרון]]=F747,F747=שבוע_בדילוג[[#This Row],[LengthofCycle]]),1,0),""))</f>
        <v/>
      </c>
      <c r="AI746" s="1" t="str">
        <f>IF(B747=1,"",IF(שבוע_בדילוג[[#This Row],[הווסת פעיל?]]=1,IF(OR(שבוע_בדילוג[[#This Row],[וסת קבוע אחרון]]=F747,F747=שבוע_בדילוג[[#This Row],[LengthofCycle]],AND(שבוע_בדילוג[[#This Row],[LengthofCycle]]&lt;&gt;שבוע_בדילוג[[#This Row],[וסת קבוע אחרון]],OR(F747=28,F747=29))),1,0),""))</f>
        <v/>
      </c>
      <c r="AJ746" s="1" t="str">
        <f>IF(AND(שבוע_בדילוג[[#This Row],[הווסת פעיל?]]=1,B747=1),1,"")</f>
        <v/>
      </c>
      <c r="AK746" s="4">
        <f>IF(AND(שבוע_בדילוג[[#This Row],[הווסת פעיל?]]&lt;&gt;1,B747&lt;&gt;1,B747&lt;&gt;""),IF(שבוע_בדילוג[[#This Row],[LengthofCycle]]=F747,1,0),"")</f>
        <v>0</v>
      </c>
      <c r="AL746" s="4">
        <f>IF(AND(שבוע_בדילוג[[#This Row],[הווסת פעיל?]]&lt;&gt;1,B747&lt;&gt;1,B747&lt;&gt;""),IF(OR(שבוע_בדילוג[[#This Row],[LengthofCycle]]=F747,F747=29),1,0),"")</f>
        <v>0</v>
      </c>
      <c r="AM746" s="4">
        <f>IF(AND(שבוע_בדילוג[[#This Row],[הווסת פעיל?]]&lt;&gt;1,B747&lt;&gt;1,B747&lt;&gt;""),IF(OR(שבוע_בדילוג[[#This Row],[LengthofCycle]]=F747,F747=29,F747=28),1,0),"")</f>
        <v>0</v>
      </c>
    </row>
    <row r="747" spans="1:39" x14ac:dyDescent="0.25">
      <c r="A747" s="1" t="s">
        <v>118</v>
      </c>
      <c r="B747" s="1">
        <v>10</v>
      </c>
      <c r="C747" s="1">
        <v>0</v>
      </c>
      <c r="D747" s="1">
        <v>1</v>
      </c>
      <c r="E747" s="1">
        <v>0</v>
      </c>
      <c r="F747" s="1">
        <v>31</v>
      </c>
      <c r="H747" s="1">
        <f>שבוע_בדילוג[[#This Row],[LengthofCycle]]+1</f>
        <v>32</v>
      </c>
      <c r="I747" s="1" t="str">
        <f>IF(IFERROR(LOOKUP(שבוע_בדילוג[[#This Row],[ClientID]],קביעויות[השבוע בדילוג]),FALSE)=שבוע_בדילוג[[#This Row],[ClientID]],1,"")</f>
        <v/>
      </c>
      <c r="J747" s="1" t="str">
        <f>IF(AND(שבוע_בדילוג[[#This Row],[CycleNumber]]&gt;1,OR(B748="",שבוע_בדילוג[[#This Row],[CycleNumber]]&gt;B746)),IF(OR(AND(שבוע_בדילוג[[#This Row],[LengthofCycle]]=29,F746=29),AND(שבוע_בדילוג[[#This Row],[LengthofCycle]]=36,F746=36)),1,""),"")</f>
        <v/>
      </c>
      <c r="K747" s="1" t="str">
        <f>IF(AND(שבוע_בדילוג[[#This Row],[וסת השבוע]]=1,J746=1,שבוע_בדילוג[[#This Row],[CycleNumber]]&gt;B746),1,"")</f>
        <v/>
      </c>
      <c r="L747" s="1" t="str">
        <f>IF(שבוע_בדילוג[[#This Row],[CycleNumber]]=1,"",IF(שבוע_בדילוג[[#This Row],[וסת השבוע]]=1,0,IF(L746="","",IF(L746=0,IF(שבוע_בדילוג[[#This Row],[LengthofCycle]]=29,0,1),IF(L746=1,IF(שבוע_בדילוג[[#This Row],[LengthofCycle]]+F746=29*2,0,2),IF(L746=2,IF(שבוע_בדילוג[[#This Row],[LengthofCycle]]+F746+F745=29*3,0,3),""))))))</f>
        <v/>
      </c>
      <c r="M747" s="1" t="str">
        <f>IF(שבוע_בדילוג[[#This Row],[וסת השבוע]]=1,IF(שבוע_בדילוג[[#This Row],[וסת השבוע וההפלגה ביחד]]=1,M746+1,0),IF(AND(שבוע_בדילוג[[#This Row],[CycleNumber]]&gt;B746,שבוע_בדילוג[[#This Row],[CycleNumber]]&gt;1),IF(שבוע_בדילוג[[#This Row],[וסת השבוע פעיל?]]&lt;&gt;"",M746+1,""),""))</f>
        <v/>
      </c>
      <c r="N747" s="1" t="str">
        <f>IF(שבוע_בדילוג[[#This Row],[וסת השבוע פעיל?2]]="","",IF(AND(שבוע_בדילוג[[#This Row],[וסת השבוע פעיל?]]&lt;&gt;"",שבוע_בדילוג[[#This Row],[CycleNumber]]&lt;B748,B748&lt;&gt;"",שבוע_בדילוג[[#This Row],[וסת השבוע פעיל?]]&lt;3),IF(L748=0,IF(AND(שבוע_בדילוג[[#This Row],[וסת השבוע פעיל?]]&gt;0,J748=1),0,1),0),""))</f>
        <v/>
      </c>
      <c r="O747" s="1" t="str">
        <f t="shared" si="68"/>
        <v/>
      </c>
      <c r="P747" s="1" t="str">
        <f>IF(AND(שבוע_בדילוג[[#This Row],[חיזוי - שבוע]]=1,K748=1),1,"")</f>
        <v/>
      </c>
      <c r="Q747" s="1" t="str">
        <f>IF(AND(שבוע_בדילוג[[#This Row],[וסת השבוע פעיל?]]&lt;3,OR(שבוע_בדילוג[[#This Row],[CycleNumber]]&gt;B748,B748="")),1,"")</f>
        <v/>
      </c>
      <c r="R747" s="1" t="str">
        <f>IF(AND(שבוע_בדילוג[[#This Row],[חיזוי - שבוע]]&lt;&gt;"",שבוע_בדילוג[[#This Row],[וסת השבוע פעיל?2]]=""),1,"")</f>
        <v/>
      </c>
      <c r="S747" s="1" t="str">
        <f>IF(שבוע_בדילוג[[#This Row],[האישה קבעה וסת שבוע בדילוג?]]=1,IF(שבוע_בדילוג[[#This Row],[וסת השבוע פעיל?]]&lt;3,1,0),"")</f>
        <v/>
      </c>
      <c r="T7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7" s="1">
        <f t="shared" si="69"/>
        <v>0</v>
      </c>
      <c r="V747" s="1">
        <f t="shared" si="70"/>
        <v>0</v>
      </c>
      <c r="W747" s="1">
        <f t="shared" si="71"/>
        <v>0</v>
      </c>
      <c r="X747" s="1" t="str">
        <f>IF(שבוע_בדילוג[[#This Row],[3 הפלגות זהות]]="","",IF(שבוע_בדילוג[[#This Row],[3 הפלגות זהות]]=1,שבוע_בדילוג[[#This Row],[LengthofCycle]],X746))</f>
        <v/>
      </c>
      <c r="Z747" s="1" t="str">
        <f>IF(OR(שבוע_בדילוג[[#This Row],[הווסת פעיל?]]=0,שבוע_בדילוג[[#This Row],[הווסת פעיל?]]=""),"",SUM(Z746,שבוע_בדילוג[[#This Row],[הווסת פעיל?]]))</f>
        <v/>
      </c>
      <c r="AA747" s="1" t="str">
        <f>IF(AND(שבוע_בדילוג[[#This Row],[כמה מחזורים עד עקירה]]&lt;&gt;"",Z748=""),שבוע_בדילוג[[#This Row],[כמה מחזורים עד עקירה]],"")</f>
        <v/>
      </c>
      <c r="AB747" s="1" t="str">
        <f>IF(AND(שבוע_בדילוג[[#This Row],[הווסת פעיל?]]=1,שבוע_בדילוג[[#This Row],[וסת קבוע אחרון]]&lt;&gt;X746),שבוע_בדילוג[[#This Row],[וסת קבוע אחרון]],"")</f>
        <v/>
      </c>
      <c r="AC747" s="1" t="str">
        <f>IF(AND(שבוע_בדילוג[[#This Row],[הווסת פעיל?]]=1,Y746=0,שבוע_בדילוג[[#This Row],[וסת קבוע אחרון]]=X746),שבוע_בדילוג[[#This Row],[וסת קבוע אחרון]],"")</f>
        <v/>
      </c>
      <c r="AD747" s="1" t="str">
        <f>IF(AND(שבוע_בדילוג[[#This Row],[הווסת פעיל?]]=1,Y746=0,שבוע_בדילוג[[#This Row],[וסת קבוע אחרון]]&lt;&gt;X746),1,"")</f>
        <v/>
      </c>
      <c r="AE747" s="1" t="str">
        <f>IF(AND(שבוע_בדילוג[[#This Row],[הווסת פעיל?]]&lt;&gt;"",B748=1),שבוע_בדילוג[[#This Row],[CycleNumber]],"")</f>
        <v/>
      </c>
      <c r="AF747" s="1" t="str">
        <f>IF(AND(שבוע_בדילוג[[#This Row],[הווסת פעיל?]]&lt;&gt;"",Y746=""),שבוע_בדילוג[[#This Row],[CycleNumber]],"")</f>
        <v/>
      </c>
      <c r="AG747" s="1" t="str">
        <f>IF(B748=1,"",IF(שבוע_בדילוג[[#This Row],[הווסת פעיל?]]=1,IF(שבוע_בדילוג[[#This Row],[וסת קבוע אחרון]]=F748,1,0),""))</f>
        <v/>
      </c>
      <c r="AH747" s="1" t="str">
        <f>IF(B748=1,"",IF(שבוע_בדילוג[[#This Row],[הווסת פעיל?]]=1,IF(OR(שבוע_בדילוג[[#This Row],[וסת קבוע אחרון]]=F748,F748=שבוע_בדילוג[[#This Row],[LengthofCycle]]),1,0),""))</f>
        <v/>
      </c>
      <c r="AI747" s="1" t="str">
        <f>IF(B748=1,"",IF(שבוע_בדילוג[[#This Row],[הווסת פעיל?]]=1,IF(OR(שבוע_בדילוג[[#This Row],[וסת קבוע אחרון]]=F748,F748=שבוע_בדילוג[[#This Row],[LengthofCycle]],AND(שבוע_בדילוג[[#This Row],[LengthofCycle]]&lt;&gt;שבוע_בדילוג[[#This Row],[וסת קבוע אחרון]],OR(F748=28,F748=29))),1,0),""))</f>
        <v/>
      </c>
      <c r="AJ747" s="1" t="str">
        <f>IF(AND(שבוע_בדילוג[[#This Row],[הווסת פעיל?]]=1,B748=1),1,"")</f>
        <v/>
      </c>
      <c r="AK747" s="4">
        <f>IF(AND(שבוע_בדילוג[[#This Row],[הווסת פעיל?]]&lt;&gt;1,B748&lt;&gt;1,B748&lt;&gt;""),IF(שבוע_בדילוג[[#This Row],[LengthofCycle]]=F748,1,0),"")</f>
        <v>0</v>
      </c>
      <c r="AL747" s="4">
        <f>IF(AND(שבוע_בדילוג[[#This Row],[הווסת פעיל?]]&lt;&gt;1,B748&lt;&gt;1,B748&lt;&gt;""),IF(OR(שבוע_בדילוג[[#This Row],[LengthofCycle]]=F748,F748=29),1,0),"")</f>
        <v>0</v>
      </c>
      <c r="AM747" s="4">
        <f>IF(AND(שבוע_בדילוג[[#This Row],[הווסת פעיל?]]&lt;&gt;1,B748&lt;&gt;1,B748&lt;&gt;""),IF(OR(שבוע_בדילוג[[#This Row],[LengthofCycle]]=F748,F748=29,F748=28),1,0),"")</f>
        <v>0</v>
      </c>
    </row>
    <row r="748" spans="1:39" x14ac:dyDescent="0.25">
      <c r="A748" s="1" t="s">
        <v>118</v>
      </c>
      <c r="B748" s="1">
        <v>11</v>
      </c>
      <c r="C748" s="1">
        <v>0</v>
      </c>
      <c r="D748" s="1">
        <v>1</v>
      </c>
      <c r="E748" s="1">
        <v>0</v>
      </c>
      <c r="F748" s="1">
        <v>35</v>
      </c>
      <c r="H748" s="1">
        <f>שבוע_בדילוג[[#This Row],[LengthofCycle]]+1</f>
        <v>36</v>
      </c>
      <c r="I748" s="1" t="str">
        <f>IF(IFERROR(LOOKUP(שבוע_בדילוג[[#This Row],[ClientID]],קביעויות[השבוע בדילוג]),FALSE)=שבוע_בדילוג[[#This Row],[ClientID]],1,"")</f>
        <v/>
      </c>
      <c r="J748" s="1" t="str">
        <f>IF(AND(שבוע_בדילוג[[#This Row],[CycleNumber]]&gt;1,OR(B749="",שבוע_בדילוג[[#This Row],[CycleNumber]]&gt;B747)),IF(OR(AND(שבוע_בדילוג[[#This Row],[LengthofCycle]]=29,F747=29),AND(שבוע_בדילוג[[#This Row],[LengthofCycle]]=36,F747=36)),1,""),"")</f>
        <v/>
      </c>
      <c r="K748" s="1" t="str">
        <f>IF(AND(שבוע_בדילוג[[#This Row],[וסת השבוע]]=1,J747=1,שבוע_בדילוג[[#This Row],[CycleNumber]]&gt;B747),1,"")</f>
        <v/>
      </c>
      <c r="L748" s="1" t="str">
        <f>IF(שבוע_בדילוג[[#This Row],[CycleNumber]]=1,"",IF(שבוע_בדילוג[[#This Row],[וסת השבוע]]=1,0,IF(L747="","",IF(L747=0,IF(שבוע_בדילוג[[#This Row],[LengthofCycle]]=29,0,1),IF(L747=1,IF(שבוע_בדילוג[[#This Row],[LengthofCycle]]+F747=29*2,0,2),IF(L747=2,IF(שבוע_בדילוג[[#This Row],[LengthofCycle]]+F747+F746=29*3,0,3),""))))))</f>
        <v/>
      </c>
      <c r="M748" s="1" t="str">
        <f>IF(שבוע_בדילוג[[#This Row],[וסת השבוע]]=1,IF(שבוע_בדילוג[[#This Row],[וסת השבוע וההפלגה ביחד]]=1,M747+1,0),IF(AND(שבוע_בדילוג[[#This Row],[CycleNumber]]&gt;B747,שבוע_בדילוג[[#This Row],[CycleNumber]]&gt;1),IF(שבוע_בדילוג[[#This Row],[וסת השבוע פעיל?]]&lt;&gt;"",M747+1,""),""))</f>
        <v/>
      </c>
      <c r="N748" s="1" t="str">
        <f>IF(שבוע_בדילוג[[#This Row],[וסת השבוע פעיל?2]]="","",IF(AND(שבוע_בדילוג[[#This Row],[וסת השבוע פעיל?]]&lt;&gt;"",שבוע_בדילוג[[#This Row],[CycleNumber]]&lt;B749,B749&lt;&gt;"",שבוע_בדילוג[[#This Row],[וסת השבוע פעיל?]]&lt;3),IF(L749=0,IF(AND(שבוע_בדילוג[[#This Row],[וסת השבוע פעיל?]]&gt;0,J749=1),0,1),0),""))</f>
        <v/>
      </c>
      <c r="O748" s="1" t="str">
        <f t="shared" si="68"/>
        <v/>
      </c>
      <c r="P748" s="1" t="str">
        <f>IF(AND(שבוע_בדילוג[[#This Row],[חיזוי - שבוע]]=1,K749=1),1,"")</f>
        <v/>
      </c>
      <c r="Q748" s="1" t="str">
        <f>IF(AND(שבוע_בדילוג[[#This Row],[וסת השבוע פעיל?]]&lt;3,OR(שבוע_בדילוג[[#This Row],[CycleNumber]]&gt;B749,B749="")),1,"")</f>
        <v/>
      </c>
      <c r="R748" s="1" t="str">
        <f>IF(AND(שבוע_בדילוג[[#This Row],[חיזוי - שבוע]]&lt;&gt;"",שבוע_בדילוג[[#This Row],[וסת השבוע פעיל?2]]=""),1,"")</f>
        <v/>
      </c>
      <c r="S748" s="1" t="str">
        <f>IF(שבוע_בדילוג[[#This Row],[האישה קבעה וסת שבוע בדילוג?]]=1,IF(שבוע_בדילוג[[#This Row],[וסת השבוע פעיל?]]&lt;3,1,0),"")</f>
        <v/>
      </c>
      <c r="T7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8" s="1">
        <f t="shared" si="69"/>
        <v>0</v>
      </c>
      <c r="V748" s="1">
        <f t="shared" si="70"/>
        <v>0</v>
      </c>
      <c r="W748" s="1">
        <f t="shared" si="71"/>
        <v>0</v>
      </c>
      <c r="X748" s="1" t="str">
        <f>IF(שבוע_בדילוג[[#This Row],[3 הפלגות זהות]]="","",IF(שבוע_בדילוג[[#This Row],[3 הפלגות זהות]]=1,שבוע_בדילוג[[#This Row],[LengthofCycle]],X747))</f>
        <v/>
      </c>
      <c r="Z748" s="1" t="str">
        <f>IF(OR(שבוע_בדילוג[[#This Row],[הווסת פעיל?]]=0,שבוע_בדילוג[[#This Row],[הווסת פעיל?]]=""),"",SUM(Z747,שבוע_בדילוג[[#This Row],[הווסת פעיל?]]))</f>
        <v/>
      </c>
      <c r="AA748" s="1" t="str">
        <f>IF(AND(שבוע_בדילוג[[#This Row],[כמה מחזורים עד עקירה]]&lt;&gt;"",Z749=""),שבוע_בדילוג[[#This Row],[כמה מחזורים עד עקירה]],"")</f>
        <v/>
      </c>
      <c r="AB748" s="1" t="str">
        <f>IF(AND(שבוע_בדילוג[[#This Row],[הווסת פעיל?]]=1,שבוע_בדילוג[[#This Row],[וסת קבוע אחרון]]&lt;&gt;X747),שבוע_בדילוג[[#This Row],[וסת קבוע אחרון]],"")</f>
        <v/>
      </c>
      <c r="AC748" s="1" t="str">
        <f>IF(AND(שבוע_בדילוג[[#This Row],[הווסת פעיל?]]=1,Y747=0,שבוע_בדילוג[[#This Row],[וסת קבוע אחרון]]=X747),שבוע_בדילוג[[#This Row],[וסת קבוע אחרון]],"")</f>
        <v/>
      </c>
      <c r="AD748" s="1" t="str">
        <f>IF(AND(שבוע_בדילוג[[#This Row],[הווסת פעיל?]]=1,Y747=0,שבוע_בדילוג[[#This Row],[וסת קבוע אחרון]]&lt;&gt;X747),1,"")</f>
        <v/>
      </c>
      <c r="AE748" s="1" t="str">
        <f>IF(AND(שבוע_בדילוג[[#This Row],[הווסת פעיל?]]&lt;&gt;"",B749=1),שבוע_בדילוג[[#This Row],[CycleNumber]],"")</f>
        <v/>
      </c>
      <c r="AF748" s="1" t="str">
        <f>IF(AND(שבוע_בדילוג[[#This Row],[הווסת פעיל?]]&lt;&gt;"",Y747=""),שבוע_בדילוג[[#This Row],[CycleNumber]],"")</f>
        <v/>
      </c>
      <c r="AG748" s="1" t="str">
        <f>IF(B749=1,"",IF(שבוע_בדילוג[[#This Row],[הווסת פעיל?]]=1,IF(שבוע_בדילוג[[#This Row],[וסת קבוע אחרון]]=F749,1,0),""))</f>
        <v/>
      </c>
      <c r="AH748" s="1" t="str">
        <f>IF(B749=1,"",IF(שבוע_בדילוג[[#This Row],[הווסת פעיל?]]=1,IF(OR(שבוע_בדילוג[[#This Row],[וסת קבוע אחרון]]=F749,F749=שבוע_בדילוג[[#This Row],[LengthofCycle]]),1,0),""))</f>
        <v/>
      </c>
      <c r="AI748" s="1" t="str">
        <f>IF(B749=1,"",IF(שבוע_בדילוג[[#This Row],[הווסת פעיל?]]=1,IF(OR(שבוע_בדילוג[[#This Row],[וסת קבוע אחרון]]=F749,F749=שבוע_בדילוג[[#This Row],[LengthofCycle]],AND(שבוע_בדילוג[[#This Row],[LengthofCycle]]&lt;&gt;שבוע_בדילוג[[#This Row],[וסת קבוע אחרון]],OR(F749=28,F749=29))),1,0),""))</f>
        <v/>
      </c>
      <c r="AJ748" s="1" t="str">
        <f>IF(AND(שבוע_בדילוג[[#This Row],[הווסת פעיל?]]=1,B749=1),1,"")</f>
        <v/>
      </c>
      <c r="AK748" s="4">
        <f>IF(AND(שבוע_בדילוג[[#This Row],[הווסת פעיל?]]&lt;&gt;1,B749&lt;&gt;1,B749&lt;&gt;""),IF(שבוע_בדילוג[[#This Row],[LengthofCycle]]=F749,1,0),"")</f>
        <v>0</v>
      </c>
      <c r="AL748" s="4">
        <f>IF(AND(שבוע_בדילוג[[#This Row],[הווסת פעיל?]]&lt;&gt;1,B749&lt;&gt;1,B749&lt;&gt;""),IF(OR(שבוע_בדילוג[[#This Row],[LengthofCycle]]=F749,F749=29),1,0),"")</f>
        <v>0</v>
      </c>
      <c r="AM748" s="4">
        <f>IF(AND(שבוע_בדילוג[[#This Row],[הווסת פעיל?]]&lt;&gt;1,B749&lt;&gt;1,B749&lt;&gt;""),IF(OR(שבוע_בדילוג[[#This Row],[LengthofCycle]]=F749,F749=29,F749=28),1,0),"")</f>
        <v>0</v>
      </c>
    </row>
    <row r="749" spans="1:39" x14ac:dyDescent="0.25">
      <c r="A749" s="1" t="s">
        <v>118</v>
      </c>
      <c r="B749" s="1">
        <v>12</v>
      </c>
      <c r="C749" s="1">
        <v>0</v>
      </c>
      <c r="D749" s="1">
        <v>1</v>
      </c>
      <c r="E749" s="1">
        <v>0</v>
      </c>
      <c r="F749" s="1">
        <v>30</v>
      </c>
      <c r="H749" s="1">
        <f>שבוע_בדילוג[[#This Row],[LengthofCycle]]+1</f>
        <v>31</v>
      </c>
      <c r="I749" s="1" t="str">
        <f>IF(IFERROR(LOOKUP(שבוע_בדילוג[[#This Row],[ClientID]],קביעויות[השבוע בדילוג]),FALSE)=שבוע_בדילוג[[#This Row],[ClientID]],1,"")</f>
        <v/>
      </c>
      <c r="J749" s="1" t="str">
        <f>IF(AND(שבוע_בדילוג[[#This Row],[CycleNumber]]&gt;1,OR(B750="",שבוע_בדילוג[[#This Row],[CycleNumber]]&gt;B748)),IF(OR(AND(שבוע_בדילוג[[#This Row],[LengthofCycle]]=29,F748=29),AND(שבוע_בדילוג[[#This Row],[LengthofCycle]]=36,F748=36)),1,""),"")</f>
        <v/>
      </c>
      <c r="K749" s="1" t="str">
        <f>IF(AND(שבוע_בדילוג[[#This Row],[וסת השבוע]]=1,J748=1,שבוע_בדילוג[[#This Row],[CycleNumber]]&gt;B748),1,"")</f>
        <v/>
      </c>
      <c r="L749" s="1" t="str">
        <f>IF(שבוע_בדילוג[[#This Row],[CycleNumber]]=1,"",IF(שבוע_בדילוג[[#This Row],[וסת השבוע]]=1,0,IF(L748="","",IF(L748=0,IF(שבוע_בדילוג[[#This Row],[LengthofCycle]]=29,0,1),IF(L748=1,IF(שבוע_בדילוג[[#This Row],[LengthofCycle]]+F748=29*2,0,2),IF(L748=2,IF(שבוע_בדילוג[[#This Row],[LengthofCycle]]+F748+F747=29*3,0,3),""))))))</f>
        <v/>
      </c>
      <c r="M749" s="1" t="str">
        <f>IF(שבוע_בדילוג[[#This Row],[וסת השבוע]]=1,IF(שבוע_בדילוג[[#This Row],[וסת השבוע וההפלגה ביחד]]=1,M748+1,0),IF(AND(שבוע_בדילוג[[#This Row],[CycleNumber]]&gt;B748,שבוע_בדילוג[[#This Row],[CycleNumber]]&gt;1),IF(שבוע_בדילוג[[#This Row],[וסת השבוע פעיל?]]&lt;&gt;"",M748+1,""),""))</f>
        <v/>
      </c>
      <c r="N749" s="1" t="str">
        <f>IF(שבוע_בדילוג[[#This Row],[וסת השבוע פעיל?2]]="","",IF(AND(שבוע_בדילוג[[#This Row],[וסת השבוע פעיל?]]&lt;&gt;"",שבוע_בדילוג[[#This Row],[CycleNumber]]&lt;B750,B750&lt;&gt;"",שבוע_בדילוג[[#This Row],[וסת השבוע פעיל?]]&lt;3),IF(L750=0,IF(AND(שבוע_בדילוג[[#This Row],[וסת השבוע פעיל?]]&gt;0,J750=1),0,1),0),""))</f>
        <v/>
      </c>
      <c r="O749" s="1" t="str">
        <f t="shared" si="68"/>
        <v/>
      </c>
      <c r="P749" s="1" t="str">
        <f>IF(AND(שבוע_בדילוג[[#This Row],[חיזוי - שבוע]]=1,K750=1),1,"")</f>
        <v/>
      </c>
      <c r="Q749" s="1" t="str">
        <f>IF(AND(שבוע_בדילוג[[#This Row],[וסת השבוע פעיל?]]&lt;3,OR(שבוע_בדילוג[[#This Row],[CycleNumber]]&gt;B750,B750="")),1,"")</f>
        <v/>
      </c>
      <c r="R749" s="1" t="str">
        <f>IF(AND(שבוע_בדילוג[[#This Row],[חיזוי - שבוע]]&lt;&gt;"",שבוע_בדילוג[[#This Row],[וסת השבוע פעיל?2]]=""),1,"")</f>
        <v/>
      </c>
      <c r="S749" s="1" t="str">
        <f>IF(שבוע_בדילוג[[#This Row],[האישה קבעה וסת שבוע בדילוג?]]=1,IF(שבוע_בדילוג[[#This Row],[וסת השבוע פעיל?]]&lt;3,1,0),"")</f>
        <v/>
      </c>
      <c r="T7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49" s="1">
        <f t="shared" si="69"/>
        <v>0</v>
      </c>
      <c r="V749" s="1">
        <f t="shared" si="70"/>
        <v>0</v>
      </c>
      <c r="W749" s="1">
        <f t="shared" si="71"/>
        <v>0</v>
      </c>
      <c r="X749" s="1" t="str">
        <f>IF(שבוע_בדילוג[[#This Row],[3 הפלגות זהות]]="","",IF(שבוע_בדילוג[[#This Row],[3 הפלגות זהות]]=1,שבוע_בדילוג[[#This Row],[LengthofCycle]],X748))</f>
        <v/>
      </c>
      <c r="Z749" s="1" t="str">
        <f>IF(OR(שבוע_בדילוג[[#This Row],[הווסת פעיל?]]=0,שבוע_בדילוג[[#This Row],[הווסת פעיל?]]=""),"",SUM(Z748,שבוע_בדילוג[[#This Row],[הווסת פעיל?]]))</f>
        <v/>
      </c>
      <c r="AA749" s="1" t="str">
        <f>IF(AND(שבוע_בדילוג[[#This Row],[כמה מחזורים עד עקירה]]&lt;&gt;"",Z750=""),שבוע_בדילוג[[#This Row],[כמה מחזורים עד עקירה]],"")</f>
        <v/>
      </c>
      <c r="AB749" s="1" t="str">
        <f>IF(AND(שבוע_בדילוג[[#This Row],[הווסת פעיל?]]=1,שבוע_בדילוג[[#This Row],[וסת קבוע אחרון]]&lt;&gt;X748),שבוע_בדילוג[[#This Row],[וסת קבוע אחרון]],"")</f>
        <v/>
      </c>
      <c r="AC749" s="1" t="str">
        <f>IF(AND(שבוע_בדילוג[[#This Row],[הווסת פעיל?]]=1,Y748=0,שבוע_בדילוג[[#This Row],[וסת קבוע אחרון]]=X748),שבוע_בדילוג[[#This Row],[וסת קבוע אחרון]],"")</f>
        <v/>
      </c>
      <c r="AD749" s="1" t="str">
        <f>IF(AND(שבוע_בדילוג[[#This Row],[הווסת פעיל?]]=1,Y748=0,שבוע_בדילוג[[#This Row],[וסת קבוע אחרון]]&lt;&gt;X748),1,"")</f>
        <v/>
      </c>
      <c r="AE749" s="1" t="str">
        <f>IF(AND(שבוע_בדילוג[[#This Row],[הווסת פעיל?]]&lt;&gt;"",B750=1),שבוע_בדילוג[[#This Row],[CycleNumber]],"")</f>
        <v/>
      </c>
      <c r="AF749" s="1" t="str">
        <f>IF(AND(שבוע_בדילוג[[#This Row],[הווסת פעיל?]]&lt;&gt;"",Y748=""),שבוע_בדילוג[[#This Row],[CycleNumber]],"")</f>
        <v/>
      </c>
      <c r="AG749" s="1" t="str">
        <f>IF(B750=1,"",IF(שבוע_בדילוג[[#This Row],[הווסת פעיל?]]=1,IF(שבוע_בדילוג[[#This Row],[וסת קבוע אחרון]]=F750,1,0),""))</f>
        <v/>
      </c>
      <c r="AH749" s="1" t="str">
        <f>IF(B750=1,"",IF(שבוע_בדילוג[[#This Row],[הווסת פעיל?]]=1,IF(OR(שבוע_בדילוג[[#This Row],[וסת קבוע אחרון]]=F750,F750=שבוע_בדילוג[[#This Row],[LengthofCycle]]),1,0),""))</f>
        <v/>
      </c>
      <c r="AI749" s="1" t="str">
        <f>IF(B750=1,"",IF(שבוע_בדילוג[[#This Row],[הווסת פעיל?]]=1,IF(OR(שבוע_בדילוג[[#This Row],[וסת קבוע אחרון]]=F750,F750=שבוע_בדילוג[[#This Row],[LengthofCycle]],AND(שבוע_בדילוג[[#This Row],[LengthofCycle]]&lt;&gt;שבוע_בדילוג[[#This Row],[וסת קבוע אחרון]],OR(F750=28,F750=29))),1,0),""))</f>
        <v/>
      </c>
      <c r="AJ749" s="1" t="str">
        <f>IF(AND(שבוע_בדילוג[[#This Row],[הווסת פעיל?]]=1,B750=1),1,"")</f>
        <v/>
      </c>
      <c r="AK749" s="4">
        <f>IF(AND(שבוע_בדילוג[[#This Row],[הווסת פעיל?]]&lt;&gt;1,B750&lt;&gt;1,B750&lt;&gt;""),IF(שבוע_בדילוג[[#This Row],[LengthofCycle]]=F750,1,0),"")</f>
        <v>0</v>
      </c>
      <c r="AL749" s="4">
        <f>IF(AND(שבוע_בדילוג[[#This Row],[הווסת פעיל?]]&lt;&gt;1,B750&lt;&gt;1,B750&lt;&gt;""),IF(OR(שבוע_בדילוג[[#This Row],[LengthofCycle]]=F750,F750=29),1,0),"")</f>
        <v>0</v>
      </c>
      <c r="AM749" s="4">
        <f>IF(AND(שבוע_בדילוג[[#This Row],[הווסת פעיל?]]&lt;&gt;1,B750&lt;&gt;1,B750&lt;&gt;""),IF(OR(שבוע_בדילוג[[#This Row],[LengthofCycle]]=F750,F750=29,F750=28),1,0),"")</f>
        <v>0</v>
      </c>
    </row>
    <row r="750" spans="1:39" x14ac:dyDescent="0.25">
      <c r="A750" s="1" t="s">
        <v>118</v>
      </c>
      <c r="B750" s="1">
        <v>13</v>
      </c>
      <c r="C750" s="1">
        <v>0</v>
      </c>
      <c r="D750" s="1">
        <v>1</v>
      </c>
      <c r="E750" s="1">
        <v>0</v>
      </c>
      <c r="F750" s="1">
        <v>38</v>
      </c>
      <c r="H750" s="1">
        <f>שבוע_בדילוג[[#This Row],[LengthofCycle]]+1</f>
        <v>39</v>
      </c>
      <c r="I750" s="1" t="str">
        <f>IF(IFERROR(LOOKUP(שבוע_בדילוג[[#This Row],[ClientID]],קביעויות[השבוע בדילוג]),FALSE)=שבוע_בדילוג[[#This Row],[ClientID]],1,"")</f>
        <v/>
      </c>
      <c r="J750" s="1" t="str">
        <f>IF(AND(שבוע_בדילוג[[#This Row],[CycleNumber]]&gt;1,OR(B751="",שבוע_בדילוג[[#This Row],[CycleNumber]]&gt;B749)),IF(OR(AND(שבוע_בדילוג[[#This Row],[LengthofCycle]]=29,F749=29),AND(שבוע_בדילוג[[#This Row],[LengthofCycle]]=36,F749=36)),1,""),"")</f>
        <v/>
      </c>
      <c r="K750" s="1" t="str">
        <f>IF(AND(שבוע_בדילוג[[#This Row],[וסת השבוע]]=1,J749=1,שבוע_בדילוג[[#This Row],[CycleNumber]]&gt;B749),1,"")</f>
        <v/>
      </c>
      <c r="L750" s="1" t="str">
        <f>IF(שבוע_בדילוג[[#This Row],[CycleNumber]]=1,"",IF(שבוע_בדילוג[[#This Row],[וסת השבוע]]=1,0,IF(L749="","",IF(L749=0,IF(שבוע_בדילוג[[#This Row],[LengthofCycle]]=29,0,1),IF(L749=1,IF(שבוע_בדילוג[[#This Row],[LengthofCycle]]+F749=29*2,0,2),IF(L749=2,IF(שבוע_בדילוג[[#This Row],[LengthofCycle]]+F749+F748=29*3,0,3),""))))))</f>
        <v/>
      </c>
      <c r="M750" s="1" t="str">
        <f>IF(שבוע_בדילוג[[#This Row],[וסת השבוע]]=1,IF(שבוע_בדילוג[[#This Row],[וסת השבוע וההפלגה ביחד]]=1,M749+1,0),IF(AND(שבוע_בדילוג[[#This Row],[CycleNumber]]&gt;B749,שבוע_בדילוג[[#This Row],[CycleNumber]]&gt;1),IF(שבוע_בדילוג[[#This Row],[וסת השבוע פעיל?]]&lt;&gt;"",M749+1,""),""))</f>
        <v/>
      </c>
      <c r="N750" s="1" t="str">
        <f>IF(שבוע_בדילוג[[#This Row],[וסת השבוע פעיל?2]]="","",IF(AND(שבוע_בדילוג[[#This Row],[וסת השבוע פעיל?]]&lt;&gt;"",שבוע_בדילוג[[#This Row],[CycleNumber]]&lt;B751,B751&lt;&gt;"",שבוע_בדילוג[[#This Row],[וסת השבוע פעיל?]]&lt;3),IF(L751=0,IF(AND(שבוע_בדילוג[[#This Row],[וסת השבוע פעיל?]]&gt;0,J751=1),0,1),0),""))</f>
        <v/>
      </c>
      <c r="O750" s="1" t="str">
        <f t="shared" si="68"/>
        <v/>
      </c>
      <c r="P750" s="1" t="str">
        <f>IF(AND(שבוע_בדילוג[[#This Row],[חיזוי - שבוע]]=1,K751=1),1,"")</f>
        <v/>
      </c>
      <c r="Q750" s="1" t="str">
        <f>IF(AND(שבוע_בדילוג[[#This Row],[וסת השבוע פעיל?]]&lt;3,OR(שבוע_בדילוג[[#This Row],[CycleNumber]]&gt;B751,B751="")),1,"")</f>
        <v/>
      </c>
      <c r="R750" s="1" t="str">
        <f>IF(AND(שבוע_בדילוג[[#This Row],[חיזוי - שבוע]]&lt;&gt;"",שבוע_בדילוג[[#This Row],[וסת השבוע פעיל?2]]=""),1,"")</f>
        <v/>
      </c>
      <c r="S750" s="1" t="str">
        <f>IF(שבוע_בדילוג[[#This Row],[האישה קבעה וסת שבוע בדילוג?]]=1,IF(שבוע_בדילוג[[#This Row],[וסת השבוע פעיל?]]&lt;3,1,0),"")</f>
        <v/>
      </c>
      <c r="T7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0" s="1">
        <f t="shared" si="69"/>
        <v>0</v>
      </c>
      <c r="V750" s="1">
        <f t="shared" si="70"/>
        <v>0</v>
      </c>
      <c r="W750" s="1">
        <f t="shared" si="71"/>
        <v>0</v>
      </c>
      <c r="X750" s="1" t="str">
        <f>IF(שבוע_בדילוג[[#This Row],[3 הפלגות זהות]]="","",IF(שבוע_בדילוג[[#This Row],[3 הפלגות זהות]]=1,שבוע_בדילוג[[#This Row],[LengthofCycle]],X749))</f>
        <v/>
      </c>
      <c r="Z750" s="1" t="str">
        <f>IF(OR(שבוע_בדילוג[[#This Row],[הווסת פעיל?]]=0,שבוע_בדילוג[[#This Row],[הווסת פעיל?]]=""),"",SUM(Z749,שבוע_בדילוג[[#This Row],[הווסת פעיל?]]))</f>
        <v/>
      </c>
      <c r="AA750" s="1" t="str">
        <f>IF(AND(שבוע_בדילוג[[#This Row],[כמה מחזורים עד עקירה]]&lt;&gt;"",Z751=""),שבוע_בדילוג[[#This Row],[כמה מחזורים עד עקירה]],"")</f>
        <v/>
      </c>
      <c r="AB750" s="1" t="str">
        <f>IF(AND(שבוע_בדילוג[[#This Row],[הווסת פעיל?]]=1,שבוע_בדילוג[[#This Row],[וסת קבוע אחרון]]&lt;&gt;X749),שבוע_בדילוג[[#This Row],[וסת קבוע אחרון]],"")</f>
        <v/>
      </c>
      <c r="AC750" s="1" t="str">
        <f>IF(AND(שבוע_בדילוג[[#This Row],[הווסת פעיל?]]=1,Y749=0,שבוע_בדילוג[[#This Row],[וסת קבוע אחרון]]=X749),שבוע_בדילוג[[#This Row],[וסת קבוע אחרון]],"")</f>
        <v/>
      </c>
      <c r="AD750" s="1" t="str">
        <f>IF(AND(שבוע_בדילוג[[#This Row],[הווסת פעיל?]]=1,Y749=0,שבוע_בדילוג[[#This Row],[וסת קבוע אחרון]]&lt;&gt;X749),1,"")</f>
        <v/>
      </c>
      <c r="AE750" s="1" t="str">
        <f>IF(AND(שבוע_בדילוג[[#This Row],[הווסת פעיל?]]&lt;&gt;"",B751=1),שבוע_בדילוג[[#This Row],[CycleNumber]],"")</f>
        <v/>
      </c>
      <c r="AF750" s="1" t="str">
        <f>IF(AND(שבוע_בדילוג[[#This Row],[הווסת פעיל?]]&lt;&gt;"",Y749=""),שבוע_בדילוג[[#This Row],[CycleNumber]],"")</f>
        <v/>
      </c>
      <c r="AG750" s="1" t="str">
        <f>IF(B751=1,"",IF(שבוע_בדילוג[[#This Row],[הווסת פעיל?]]=1,IF(שבוע_בדילוג[[#This Row],[וסת קבוע אחרון]]=F751,1,0),""))</f>
        <v/>
      </c>
      <c r="AH750" s="1" t="str">
        <f>IF(B751=1,"",IF(שבוע_בדילוג[[#This Row],[הווסת פעיל?]]=1,IF(OR(שבוע_בדילוג[[#This Row],[וסת קבוע אחרון]]=F751,F751=שבוע_בדילוג[[#This Row],[LengthofCycle]]),1,0),""))</f>
        <v/>
      </c>
      <c r="AI750" s="1" t="str">
        <f>IF(B751=1,"",IF(שבוע_בדילוג[[#This Row],[הווסת פעיל?]]=1,IF(OR(שבוע_בדילוג[[#This Row],[וסת קבוע אחרון]]=F751,F751=שבוע_בדילוג[[#This Row],[LengthofCycle]],AND(שבוע_בדילוג[[#This Row],[LengthofCycle]]&lt;&gt;שבוע_בדילוג[[#This Row],[וסת קבוע אחרון]],OR(F751=28,F751=29))),1,0),""))</f>
        <v/>
      </c>
      <c r="AJ750" s="1" t="str">
        <f>IF(AND(שבוע_בדילוג[[#This Row],[הווסת פעיל?]]=1,B751=1),1,"")</f>
        <v/>
      </c>
      <c r="AK750" s="4">
        <f>IF(AND(שבוע_בדילוג[[#This Row],[הווסת פעיל?]]&lt;&gt;1,B751&lt;&gt;1,B751&lt;&gt;""),IF(שבוע_בדילוג[[#This Row],[LengthofCycle]]=F751,1,0),"")</f>
        <v>0</v>
      </c>
      <c r="AL750" s="4">
        <f>IF(AND(שבוע_בדילוג[[#This Row],[הווסת פעיל?]]&lt;&gt;1,B751&lt;&gt;1,B751&lt;&gt;""),IF(OR(שבוע_בדילוג[[#This Row],[LengthofCycle]]=F751,F751=29),1,0),"")</f>
        <v>0</v>
      </c>
      <c r="AM750" s="4">
        <f>IF(AND(שבוע_בדילוג[[#This Row],[הווסת פעיל?]]&lt;&gt;1,B751&lt;&gt;1,B751&lt;&gt;""),IF(OR(שבוע_בדילוג[[#This Row],[LengthofCycle]]=F751,F751=29,F751=28),1,0),"")</f>
        <v>0</v>
      </c>
    </row>
    <row r="751" spans="1:39" x14ac:dyDescent="0.25">
      <c r="A751" s="1" t="s">
        <v>118</v>
      </c>
      <c r="B751" s="1">
        <v>14</v>
      </c>
      <c r="C751" s="1">
        <v>0</v>
      </c>
      <c r="D751" s="1">
        <v>1</v>
      </c>
      <c r="E751" s="1">
        <v>0</v>
      </c>
      <c r="F751" s="1">
        <v>30</v>
      </c>
      <c r="H751" s="1">
        <f>שבוע_בדילוג[[#This Row],[LengthofCycle]]+1</f>
        <v>31</v>
      </c>
      <c r="I751" s="1" t="str">
        <f>IF(IFERROR(LOOKUP(שבוע_בדילוג[[#This Row],[ClientID]],קביעויות[השבוע בדילוג]),FALSE)=שבוע_בדילוג[[#This Row],[ClientID]],1,"")</f>
        <v/>
      </c>
      <c r="J751" s="1" t="str">
        <f>IF(AND(שבוע_בדילוג[[#This Row],[CycleNumber]]&gt;1,OR(B752="",שבוע_בדילוג[[#This Row],[CycleNumber]]&gt;B750)),IF(OR(AND(שבוע_בדילוג[[#This Row],[LengthofCycle]]=29,F750=29),AND(שבוע_בדילוג[[#This Row],[LengthofCycle]]=36,F750=36)),1,""),"")</f>
        <v/>
      </c>
      <c r="K751" s="1" t="str">
        <f>IF(AND(שבוע_בדילוג[[#This Row],[וסת השבוע]]=1,J750=1,שבוע_בדילוג[[#This Row],[CycleNumber]]&gt;B750),1,"")</f>
        <v/>
      </c>
      <c r="L751" s="1" t="str">
        <f>IF(שבוע_בדילוג[[#This Row],[CycleNumber]]=1,"",IF(שבוע_בדילוג[[#This Row],[וסת השבוע]]=1,0,IF(L750="","",IF(L750=0,IF(שבוע_בדילוג[[#This Row],[LengthofCycle]]=29,0,1),IF(L750=1,IF(שבוע_בדילוג[[#This Row],[LengthofCycle]]+F750=29*2,0,2),IF(L750=2,IF(שבוע_בדילוג[[#This Row],[LengthofCycle]]+F750+F749=29*3,0,3),""))))))</f>
        <v/>
      </c>
      <c r="M751" s="1" t="str">
        <f>IF(שבוע_בדילוג[[#This Row],[וסת השבוע]]=1,IF(שבוע_בדילוג[[#This Row],[וסת השבוע וההפלגה ביחד]]=1,M750+1,0),IF(AND(שבוע_בדילוג[[#This Row],[CycleNumber]]&gt;B750,שבוע_בדילוג[[#This Row],[CycleNumber]]&gt;1),IF(שבוע_בדילוג[[#This Row],[וסת השבוע פעיל?]]&lt;&gt;"",M750+1,""),""))</f>
        <v/>
      </c>
      <c r="N751" s="1" t="str">
        <f>IF(שבוע_בדילוג[[#This Row],[וסת השבוע פעיל?2]]="","",IF(AND(שבוע_בדילוג[[#This Row],[וסת השבוע פעיל?]]&lt;&gt;"",שבוע_בדילוג[[#This Row],[CycleNumber]]&lt;B752,B752&lt;&gt;"",שבוע_בדילוג[[#This Row],[וסת השבוע פעיל?]]&lt;3),IF(L752=0,IF(AND(שבוע_בדילוג[[#This Row],[וסת השבוע פעיל?]]&gt;0,J752=1),0,1),0),""))</f>
        <v/>
      </c>
      <c r="O751" s="1" t="str">
        <f t="shared" si="68"/>
        <v/>
      </c>
      <c r="P751" s="1" t="str">
        <f>IF(AND(שבוע_בדילוג[[#This Row],[חיזוי - שבוע]]=1,K752=1),1,"")</f>
        <v/>
      </c>
      <c r="Q751" s="1" t="str">
        <f>IF(AND(שבוע_בדילוג[[#This Row],[וסת השבוע פעיל?]]&lt;3,OR(שבוע_בדילוג[[#This Row],[CycleNumber]]&gt;B752,B752="")),1,"")</f>
        <v/>
      </c>
      <c r="R751" s="1" t="str">
        <f>IF(AND(שבוע_בדילוג[[#This Row],[חיזוי - שבוע]]&lt;&gt;"",שבוע_בדילוג[[#This Row],[וסת השבוע פעיל?2]]=""),1,"")</f>
        <v/>
      </c>
      <c r="S751" s="1" t="str">
        <f>IF(שבוע_בדילוג[[#This Row],[האישה קבעה וסת שבוע בדילוג?]]=1,IF(שבוע_בדילוג[[#This Row],[וסת השבוע פעיל?]]&lt;3,1,0),"")</f>
        <v/>
      </c>
      <c r="T7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1" s="1">
        <f t="shared" si="69"/>
        <v>0</v>
      </c>
      <c r="V751" s="1">
        <f t="shared" si="70"/>
        <v>0</v>
      </c>
      <c r="W751" s="1">
        <f t="shared" si="71"/>
        <v>0</v>
      </c>
      <c r="X751" s="1" t="str">
        <f>IF(שבוע_בדילוג[[#This Row],[3 הפלגות זהות]]="","",IF(שבוע_בדילוג[[#This Row],[3 הפלגות זהות]]=1,שבוע_בדילוג[[#This Row],[LengthofCycle]],X750))</f>
        <v/>
      </c>
      <c r="Z751" s="1" t="str">
        <f>IF(OR(שבוע_בדילוג[[#This Row],[הווסת פעיל?]]=0,שבוע_בדילוג[[#This Row],[הווסת פעיל?]]=""),"",SUM(Z750,שבוע_בדילוג[[#This Row],[הווסת פעיל?]]))</f>
        <v/>
      </c>
      <c r="AA751" s="1" t="str">
        <f>IF(AND(שבוע_בדילוג[[#This Row],[כמה מחזורים עד עקירה]]&lt;&gt;"",Z752=""),שבוע_בדילוג[[#This Row],[כמה מחזורים עד עקירה]],"")</f>
        <v/>
      </c>
      <c r="AB751" s="1" t="str">
        <f>IF(AND(שבוע_בדילוג[[#This Row],[הווסת פעיל?]]=1,שבוע_בדילוג[[#This Row],[וסת קבוע אחרון]]&lt;&gt;X750),שבוע_בדילוג[[#This Row],[וסת קבוע אחרון]],"")</f>
        <v/>
      </c>
      <c r="AC751" s="1" t="str">
        <f>IF(AND(שבוע_בדילוג[[#This Row],[הווסת פעיל?]]=1,Y750=0,שבוע_בדילוג[[#This Row],[וסת קבוע אחרון]]=X750),שבוע_בדילוג[[#This Row],[וסת קבוע אחרון]],"")</f>
        <v/>
      </c>
      <c r="AD751" s="1" t="str">
        <f>IF(AND(שבוע_בדילוג[[#This Row],[הווסת פעיל?]]=1,Y750=0,שבוע_בדילוג[[#This Row],[וסת קבוע אחרון]]&lt;&gt;X750),1,"")</f>
        <v/>
      </c>
      <c r="AE751" s="1" t="str">
        <f>IF(AND(שבוע_בדילוג[[#This Row],[הווסת פעיל?]]&lt;&gt;"",B752=1),שבוע_בדילוג[[#This Row],[CycleNumber]],"")</f>
        <v/>
      </c>
      <c r="AF751" s="1" t="str">
        <f>IF(AND(שבוע_בדילוג[[#This Row],[הווסת פעיל?]]&lt;&gt;"",Y750=""),שבוע_בדילוג[[#This Row],[CycleNumber]],"")</f>
        <v/>
      </c>
      <c r="AG751" s="1" t="str">
        <f>IF(B752=1,"",IF(שבוע_בדילוג[[#This Row],[הווסת פעיל?]]=1,IF(שבוע_בדילוג[[#This Row],[וסת קבוע אחרון]]=F752,1,0),""))</f>
        <v/>
      </c>
      <c r="AH751" s="1" t="str">
        <f>IF(B752=1,"",IF(שבוע_בדילוג[[#This Row],[הווסת פעיל?]]=1,IF(OR(שבוע_בדילוג[[#This Row],[וסת קבוע אחרון]]=F752,F752=שבוע_בדילוג[[#This Row],[LengthofCycle]]),1,0),""))</f>
        <v/>
      </c>
      <c r="AI751" s="1" t="str">
        <f>IF(B752=1,"",IF(שבוע_בדילוג[[#This Row],[הווסת פעיל?]]=1,IF(OR(שבוע_בדילוג[[#This Row],[וסת קבוע אחרון]]=F752,F752=שבוע_בדילוג[[#This Row],[LengthofCycle]],AND(שבוע_בדילוג[[#This Row],[LengthofCycle]]&lt;&gt;שבוע_בדילוג[[#This Row],[וסת קבוע אחרון]],OR(F752=28,F752=29))),1,0),""))</f>
        <v/>
      </c>
      <c r="AJ751" s="1" t="str">
        <f>IF(AND(שבוע_בדילוג[[#This Row],[הווסת פעיל?]]=1,B752=1),1,"")</f>
        <v/>
      </c>
      <c r="AK751" s="4">
        <f>IF(AND(שבוע_בדילוג[[#This Row],[הווסת פעיל?]]&lt;&gt;1,B752&lt;&gt;1,B752&lt;&gt;""),IF(שבוע_בדילוג[[#This Row],[LengthofCycle]]=F752,1,0),"")</f>
        <v>0</v>
      </c>
      <c r="AL751" s="4">
        <f>IF(AND(שבוע_בדילוג[[#This Row],[הווסת פעיל?]]&lt;&gt;1,B752&lt;&gt;1,B752&lt;&gt;""),IF(OR(שבוע_בדילוג[[#This Row],[LengthofCycle]]=F752,F752=29),1,0),"")</f>
        <v>1</v>
      </c>
      <c r="AM751" s="4">
        <f>IF(AND(שבוע_בדילוג[[#This Row],[הווסת פעיל?]]&lt;&gt;1,B752&lt;&gt;1,B752&lt;&gt;""),IF(OR(שבוע_בדילוג[[#This Row],[LengthofCycle]]=F752,F752=29,F752=28),1,0),"")</f>
        <v>1</v>
      </c>
    </row>
    <row r="752" spans="1:39" x14ac:dyDescent="0.25">
      <c r="A752" s="1" t="s">
        <v>118</v>
      </c>
      <c r="B752" s="1">
        <v>15</v>
      </c>
      <c r="C752" s="1">
        <v>0</v>
      </c>
      <c r="D752" s="1">
        <v>1</v>
      </c>
      <c r="E752" s="1">
        <v>0</v>
      </c>
      <c r="F752" s="1">
        <v>29</v>
      </c>
      <c r="H752" s="1">
        <f>שבוע_בדילוג[[#This Row],[LengthofCycle]]+1</f>
        <v>30</v>
      </c>
      <c r="I752" s="1" t="str">
        <f>IF(IFERROR(LOOKUP(שבוע_בדילוג[[#This Row],[ClientID]],קביעויות[השבוע בדילוג]),FALSE)=שבוע_בדילוג[[#This Row],[ClientID]],1,"")</f>
        <v/>
      </c>
      <c r="J752" s="1" t="str">
        <f>IF(AND(שבוע_בדילוג[[#This Row],[CycleNumber]]&gt;1,OR(B753="",שבוע_בדילוג[[#This Row],[CycleNumber]]&gt;B751)),IF(OR(AND(שבוע_בדילוג[[#This Row],[LengthofCycle]]=29,F751=29),AND(שבוע_בדילוג[[#This Row],[LengthofCycle]]=36,F751=36)),1,""),"")</f>
        <v/>
      </c>
      <c r="K752" s="1" t="str">
        <f>IF(AND(שבוע_בדילוג[[#This Row],[וסת השבוע]]=1,J751=1,שבוע_בדילוג[[#This Row],[CycleNumber]]&gt;B751),1,"")</f>
        <v/>
      </c>
      <c r="L752" s="1" t="str">
        <f>IF(שבוע_בדילוג[[#This Row],[CycleNumber]]=1,"",IF(שבוע_בדילוג[[#This Row],[וסת השבוע]]=1,0,IF(L751="","",IF(L751=0,IF(שבוע_בדילוג[[#This Row],[LengthofCycle]]=29,0,1),IF(L751=1,IF(שבוע_בדילוג[[#This Row],[LengthofCycle]]+F751=29*2,0,2),IF(L751=2,IF(שבוע_בדילוג[[#This Row],[LengthofCycle]]+F751+F750=29*3,0,3),""))))))</f>
        <v/>
      </c>
      <c r="M752" s="1" t="str">
        <f>IF(שבוע_בדילוג[[#This Row],[וסת השבוע]]=1,IF(שבוע_בדילוג[[#This Row],[וסת השבוע וההפלגה ביחד]]=1,M751+1,0),IF(AND(שבוע_בדילוג[[#This Row],[CycleNumber]]&gt;B751,שבוע_בדילוג[[#This Row],[CycleNumber]]&gt;1),IF(שבוע_בדילוג[[#This Row],[וסת השבוע פעיל?]]&lt;&gt;"",M751+1,""),""))</f>
        <v/>
      </c>
      <c r="N752" s="1" t="str">
        <f>IF(שבוע_בדילוג[[#This Row],[וסת השבוע פעיל?2]]="","",IF(AND(שבוע_בדילוג[[#This Row],[וסת השבוע פעיל?]]&lt;&gt;"",שבוע_בדילוג[[#This Row],[CycleNumber]]&lt;B753,B753&lt;&gt;"",שבוע_בדילוג[[#This Row],[וסת השבוע פעיל?]]&lt;3),IF(L753=0,IF(AND(שבוע_בדילוג[[#This Row],[וסת השבוע פעיל?]]&gt;0,J753=1),0,1),0),""))</f>
        <v/>
      </c>
      <c r="O752" s="1" t="str">
        <f t="shared" si="68"/>
        <v/>
      </c>
      <c r="P752" s="1" t="str">
        <f>IF(AND(שבוע_בדילוג[[#This Row],[חיזוי - שבוע]]=1,K753=1),1,"")</f>
        <v/>
      </c>
      <c r="Q752" s="1" t="str">
        <f>IF(AND(שבוע_בדילוג[[#This Row],[וסת השבוע פעיל?]]&lt;3,OR(שבוע_בדילוג[[#This Row],[CycleNumber]]&gt;B753,B753="")),1,"")</f>
        <v/>
      </c>
      <c r="R752" s="1" t="str">
        <f>IF(AND(שבוע_בדילוג[[#This Row],[חיזוי - שבוע]]&lt;&gt;"",שבוע_בדילוג[[#This Row],[וסת השבוע פעיל?2]]=""),1,"")</f>
        <v/>
      </c>
      <c r="S752" s="1" t="str">
        <f>IF(שבוע_בדילוג[[#This Row],[האישה קבעה וסת שבוע בדילוג?]]=1,IF(שבוע_בדילוג[[#This Row],[וסת השבוע פעיל?]]&lt;3,1,0),"")</f>
        <v/>
      </c>
      <c r="T7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2" s="1">
        <f t="shared" si="69"/>
        <v>0</v>
      </c>
      <c r="V752" s="1">
        <f t="shared" si="70"/>
        <v>0</v>
      </c>
      <c r="W752" s="1">
        <f t="shared" si="71"/>
        <v>0</v>
      </c>
      <c r="X752" s="1" t="str">
        <f>IF(שבוע_בדילוג[[#This Row],[3 הפלגות זהות]]="","",IF(שבוע_בדילוג[[#This Row],[3 הפלגות זהות]]=1,שבוע_בדילוג[[#This Row],[LengthofCycle]],X751))</f>
        <v/>
      </c>
      <c r="Z752" s="1" t="str">
        <f>IF(OR(שבוע_בדילוג[[#This Row],[הווסת פעיל?]]=0,שבוע_בדילוג[[#This Row],[הווסת פעיל?]]=""),"",SUM(Z751,שבוע_בדילוג[[#This Row],[הווסת פעיל?]]))</f>
        <v/>
      </c>
      <c r="AA752" s="1" t="str">
        <f>IF(AND(שבוע_בדילוג[[#This Row],[כמה מחזורים עד עקירה]]&lt;&gt;"",Z753=""),שבוע_בדילוג[[#This Row],[כמה מחזורים עד עקירה]],"")</f>
        <v/>
      </c>
      <c r="AB752" s="1" t="str">
        <f>IF(AND(שבוע_בדילוג[[#This Row],[הווסת פעיל?]]=1,שבוע_בדילוג[[#This Row],[וסת קבוע אחרון]]&lt;&gt;X751),שבוע_בדילוג[[#This Row],[וסת קבוע אחרון]],"")</f>
        <v/>
      </c>
      <c r="AC752" s="1" t="str">
        <f>IF(AND(שבוע_בדילוג[[#This Row],[הווסת פעיל?]]=1,Y751=0,שבוע_בדילוג[[#This Row],[וסת קבוע אחרון]]=X751),שבוע_בדילוג[[#This Row],[וסת קבוע אחרון]],"")</f>
        <v/>
      </c>
      <c r="AD752" s="1" t="str">
        <f>IF(AND(שבוע_בדילוג[[#This Row],[הווסת פעיל?]]=1,Y751=0,שבוע_בדילוג[[#This Row],[וסת קבוע אחרון]]&lt;&gt;X751),1,"")</f>
        <v/>
      </c>
      <c r="AE752" s="1" t="str">
        <f>IF(AND(שבוע_בדילוג[[#This Row],[הווסת פעיל?]]&lt;&gt;"",B753=1),שבוע_בדילוג[[#This Row],[CycleNumber]],"")</f>
        <v/>
      </c>
      <c r="AF752" s="1" t="str">
        <f>IF(AND(שבוע_בדילוג[[#This Row],[הווסת פעיל?]]&lt;&gt;"",Y751=""),שבוע_בדילוג[[#This Row],[CycleNumber]],"")</f>
        <v/>
      </c>
      <c r="AG752" s="1" t="str">
        <f>IF(B753=1,"",IF(שבוע_בדילוג[[#This Row],[הווסת פעיל?]]=1,IF(שבוע_בדילוג[[#This Row],[וסת קבוע אחרון]]=F753,1,0),""))</f>
        <v/>
      </c>
      <c r="AH752" s="1" t="str">
        <f>IF(B753=1,"",IF(שבוע_בדילוג[[#This Row],[הווסת פעיל?]]=1,IF(OR(שבוע_בדילוג[[#This Row],[וסת קבוע אחרון]]=F753,F753=שבוע_בדילוג[[#This Row],[LengthofCycle]]),1,0),""))</f>
        <v/>
      </c>
      <c r="AI752" s="1" t="str">
        <f>IF(B753=1,"",IF(שבוע_בדילוג[[#This Row],[הווסת פעיל?]]=1,IF(OR(שבוע_בדילוג[[#This Row],[וסת קבוע אחרון]]=F753,F753=שבוע_בדילוג[[#This Row],[LengthofCycle]],AND(שבוע_בדילוג[[#This Row],[LengthofCycle]]&lt;&gt;שבוע_בדילוג[[#This Row],[וסת קבוע אחרון]],OR(F753=28,F753=29))),1,0),""))</f>
        <v/>
      </c>
      <c r="AJ752" s="1" t="str">
        <f>IF(AND(שבוע_בדילוג[[#This Row],[הווסת פעיל?]]=1,B753=1),1,"")</f>
        <v/>
      </c>
      <c r="AK752" s="4">
        <f>IF(AND(שבוע_בדילוג[[#This Row],[הווסת פעיל?]]&lt;&gt;1,B753&lt;&gt;1,B753&lt;&gt;""),IF(שבוע_בדילוג[[#This Row],[LengthofCycle]]=F753,1,0),"")</f>
        <v>0</v>
      </c>
      <c r="AL752" s="4">
        <f>IF(AND(שבוע_בדילוג[[#This Row],[הווסת פעיל?]]&lt;&gt;1,B753&lt;&gt;1,B753&lt;&gt;""),IF(OR(שבוע_בדילוג[[#This Row],[LengthofCycle]]=F753,F753=29),1,0),"")</f>
        <v>0</v>
      </c>
      <c r="AM752" s="4">
        <f>IF(AND(שבוע_בדילוג[[#This Row],[הווסת פעיל?]]&lt;&gt;1,B753&lt;&gt;1,B753&lt;&gt;""),IF(OR(שבוע_בדילוג[[#This Row],[LengthofCycle]]=F753,F753=29,F753=28),1,0),"")</f>
        <v>0</v>
      </c>
    </row>
    <row r="753" spans="1:39" x14ac:dyDescent="0.25">
      <c r="A753" s="1" t="s">
        <v>118</v>
      </c>
      <c r="B753" s="1">
        <v>16</v>
      </c>
      <c r="C753" s="1">
        <v>0</v>
      </c>
      <c r="D753" s="1">
        <v>1</v>
      </c>
      <c r="E753" s="1">
        <v>0</v>
      </c>
      <c r="F753" s="1">
        <v>31</v>
      </c>
      <c r="H753" s="1">
        <f>שבוע_בדילוג[[#This Row],[LengthofCycle]]+1</f>
        <v>32</v>
      </c>
      <c r="I753" s="1" t="str">
        <f>IF(IFERROR(LOOKUP(שבוע_בדילוג[[#This Row],[ClientID]],קביעויות[השבוע בדילוג]),FALSE)=שבוע_בדילוג[[#This Row],[ClientID]],1,"")</f>
        <v/>
      </c>
      <c r="J753" s="1" t="str">
        <f>IF(AND(שבוע_בדילוג[[#This Row],[CycleNumber]]&gt;1,OR(B754="",שבוע_בדילוג[[#This Row],[CycleNumber]]&gt;B752)),IF(OR(AND(שבוע_בדילוג[[#This Row],[LengthofCycle]]=29,F752=29),AND(שבוע_בדילוג[[#This Row],[LengthofCycle]]=36,F752=36)),1,""),"")</f>
        <v/>
      </c>
      <c r="K753" s="1" t="str">
        <f>IF(AND(שבוע_בדילוג[[#This Row],[וסת השבוע]]=1,J752=1,שבוע_בדילוג[[#This Row],[CycleNumber]]&gt;B752),1,"")</f>
        <v/>
      </c>
      <c r="L753" s="1" t="str">
        <f>IF(שבוע_בדילוג[[#This Row],[CycleNumber]]=1,"",IF(שבוע_בדילוג[[#This Row],[וסת השבוע]]=1,0,IF(L752="","",IF(L752=0,IF(שבוע_בדילוג[[#This Row],[LengthofCycle]]=29,0,1),IF(L752=1,IF(שבוע_בדילוג[[#This Row],[LengthofCycle]]+F752=29*2,0,2),IF(L752=2,IF(שבוע_בדילוג[[#This Row],[LengthofCycle]]+F752+F751=29*3,0,3),""))))))</f>
        <v/>
      </c>
      <c r="M753" s="1" t="str">
        <f>IF(שבוע_בדילוג[[#This Row],[וסת השבוע]]=1,IF(שבוע_בדילוג[[#This Row],[וסת השבוע וההפלגה ביחד]]=1,M752+1,0),IF(AND(שבוע_בדילוג[[#This Row],[CycleNumber]]&gt;B752,שבוע_בדילוג[[#This Row],[CycleNumber]]&gt;1),IF(שבוע_בדילוג[[#This Row],[וסת השבוע פעיל?]]&lt;&gt;"",M752+1,""),""))</f>
        <v/>
      </c>
      <c r="N753" s="1" t="str">
        <f>IF(שבוע_בדילוג[[#This Row],[וסת השבוע פעיל?2]]="","",IF(AND(שבוע_בדילוג[[#This Row],[וסת השבוע פעיל?]]&lt;&gt;"",שבוע_בדילוג[[#This Row],[CycleNumber]]&lt;B754,B754&lt;&gt;"",שבוע_בדילוג[[#This Row],[וסת השבוע פעיל?]]&lt;3),IF(L754=0,IF(AND(שבוע_בדילוג[[#This Row],[וסת השבוע פעיל?]]&gt;0,J754=1),0,1),0),""))</f>
        <v/>
      </c>
      <c r="O753" s="1" t="str">
        <f t="shared" si="68"/>
        <v/>
      </c>
      <c r="P753" s="1" t="str">
        <f>IF(AND(שבוע_בדילוג[[#This Row],[חיזוי - שבוע]]=1,K754=1),1,"")</f>
        <v/>
      </c>
      <c r="Q753" s="1" t="str">
        <f>IF(AND(שבוע_בדילוג[[#This Row],[וסת השבוע פעיל?]]&lt;3,OR(שבוע_בדילוג[[#This Row],[CycleNumber]]&gt;B754,B754="")),1,"")</f>
        <v/>
      </c>
      <c r="R753" s="1" t="str">
        <f>IF(AND(שבוע_בדילוג[[#This Row],[חיזוי - שבוע]]&lt;&gt;"",שבוע_בדילוג[[#This Row],[וסת השבוע פעיל?2]]=""),1,"")</f>
        <v/>
      </c>
      <c r="S753" s="1" t="str">
        <f>IF(שבוע_בדילוג[[#This Row],[האישה קבעה וסת שבוע בדילוג?]]=1,IF(שבוע_בדילוג[[#This Row],[וסת השבוע פעיל?]]&lt;3,1,0),"")</f>
        <v/>
      </c>
      <c r="T7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3" s="1">
        <f t="shared" si="69"/>
        <v>0</v>
      </c>
      <c r="V753" s="1">
        <f t="shared" si="70"/>
        <v>0</v>
      </c>
      <c r="W753" s="1">
        <f t="shared" si="71"/>
        <v>0</v>
      </c>
      <c r="X753" s="1" t="str">
        <f>IF(שבוע_בדילוג[[#This Row],[3 הפלגות זהות]]="","",IF(שבוע_בדילוג[[#This Row],[3 הפלגות זהות]]=1,שבוע_בדילוג[[#This Row],[LengthofCycle]],X752))</f>
        <v/>
      </c>
      <c r="Z753" s="1" t="str">
        <f>IF(OR(שבוע_בדילוג[[#This Row],[הווסת פעיל?]]=0,שבוע_בדילוג[[#This Row],[הווסת פעיל?]]=""),"",SUM(Z752,שבוע_בדילוג[[#This Row],[הווסת פעיל?]]))</f>
        <v/>
      </c>
      <c r="AA753" s="1" t="str">
        <f>IF(AND(שבוע_בדילוג[[#This Row],[כמה מחזורים עד עקירה]]&lt;&gt;"",Z754=""),שבוע_בדילוג[[#This Row],[כמה מחזורים עד עקירה]],"")</f>
        <v/>
      </c>
      <c r="AB753" s="1" t="str">
        <f>IF(AND(שבוע_בדילוג[[#This Row],[הווסת פעיל?]]=1,שבוע_בדילוג[[#This Row],[וסת קבוע אחרון]]&lt;&gt;X752),שבוע_בדילוג[[#This Row],[וסת קבוע אחרון]],"")</f>
        <v/>
      </c>
      <c r="AC753" s="1" t="str">
        <f>IF(AND(שבוע_בדילוג[[#This Row],[הווסת פעיל?]]=1,Y752=0,שבוע_בדילוג[[#This Row],[וסת קבוע אחרון]]=X752),שבוע_בדילוג[[#This Row],[וסת קבוע אחרון]],"")</f>
        <v/>
      </c>
      <c r="AD753" s="1" t="str">
        <f>IF(AND(שבוע_בדילוג[[#This Row],[הווסת פעיל?]]=1,Y752=0,שבוע_בדילוג[[#This Row],[וסת קבוע אחרון]]&lt;&gt;X752),1,"")</f>
        <v/>
      </c>
      <c r="AE753" s="1" t="str">
        <f>IF(AND(שבוע_בדילוג[[#This Row],[הווסת פעיל?]]&lt;&gt;"",B754=1),שבוע_בדילוג[[#This Row],[CycleNumber]],"")</f>
        <v/>
      </c>
      <c r="AF753" s="1" t="str">
        <f>IF(AND(שבוע_בדילוג[[#This Row],[הווסת פעיל?]]&lt;&gt;"",Y752=""),שבוע_בדילוג[[#This Row],[CycleNumber]],"")</f>
        <v/>
      </c>
      <c r="AG753" s="1" t="str">
        <f>IF(B754=1,"",IF(שבוע_בדילוג[[#This Row],[הווסת פעיל?]]=1,IF(שבוע_בדילוג[[#This Row],[וסת קבוע אחרון]]=F754,1,0),""))</f>
        <v/>
      </c>
      <c r="AH753" s="1" t="str">
        <f>IF(B754=1,"",IF(שבוע_בדילוג[[#This Row],[הווסת פעיל?]]=1,IF(OR(שבוע_בדילוג[[#This Row],[וסת קבוע אחרון]]=F754,F754=שבוע_בדילוג[[#This Row],[LengthofCycle]]),1,0),""))</f>
        <v/>
      </c>
      <c r="AI753" s="1" t="str">
        <f>IF(B754=1,"",IF(שבוע_בדילוג[[#This Row],[הווסת פעיל?]]=1,IF(OR(שבוע_בדילוג[[#This Row],[וסת קבוע אחרון]]=F754,F754=שבוע_בדילוג[[#This Row],[LengthofCycle]],AND(שבוע_בדילוג[[#This Row],[LengthofCycle]]&lt;&gt;שבוע_בדילוג[[#This Row],[וסת קבוע אחרון]],OR(F754=28,F754=29))),1,0),""))</f>
        <v/>
      </c>
      <c r="AJ753" s="1" t="str">
        <f>IF(AND(שבוע_בדילוג[[#This Row],[הווסת פעיל?]]=1,B754=1),1,"")</f>
        <v/>
      </c>
      <c r="AK753" s="4">
        <f>IF(AND(שבוע_בדילוג[[#This Row],[הווסת פעיל?]]&lt;&gt;1,B754&lt;&gt;1,B754&lt;&gt;""),IF(שבוע_בדילוג[[#This Row],[LengthofCycle]]=F754,1,0),"")</f>
        <v>1</v>
      </c>
      <c r="AL753" s="4">
        <f>IF(AND(שבוע_בדילוג[[#This Row],[הווסת פעיל?]]&lt;&gt;1,B754&lt;&gt;1,B754&lt;&gt;""),IF(OR(שבוע_בדילוג[[#This Row],[LengthofCycle]]=F754,F754=29),1,0),"")</f>
        <v>1</v>
      </c>
      <c r="AM753" s="4">
        <f>IF(AND(שבוע_בדילוג[[#This Row],[הווסת פעיל?]]&lt;&gt;1,B754&lt;&gt;1,B754&lt;&gt;""),IF(OR(שבוע_בדילוג[[#This Row],[LengthofCycle]]=F754,F754=29,F754=28),1,0),"")</f>
        <v>1</v>
      </c>
    </row>
    <row r="754" spans="1:39" x14ac:dyDescent="0.25">
      <c r="A754" s="1" t="s">
        <v>118</v>
      </c>
      <c r="B754" s="1">
        <v>17</v>
      </c>
      <c r="C754" s="1">
        <v>0</v>
      </c>
      <c r="D754" s="1">
        <v>1</v>
      </c>
      <c r="E754" s="1">
        <v>0</v>
      </c>
      <c r="F754" s="1">
        <v>31</v>
      </c>
      <c r="H754" s="1">
        <f>שבוע_בדילוג[[#This Row],[LengthofCycle]]+1</f>
        <v>32</v>
      </c>
      <c r="I754" s="1" t="str">
        <f>IF(IFERROR(LOOKUP(שבוע_בדילוג[[#This Row],[ClientID]],קביעויות[השבוע בדילוג]),FALSE)=שבוע_בדילוג[[#This Row],[ClientID]],1,"")</f>
        <v/>
      </c>
      <c r="J754" s="1" t="str">
        <f>IF(AND(שבוע_בדילוג[[#This Row],[CycleNumber]]&gt;1,OR(B755="",שבוע_בדילוג[[#This Row],[CycleNumber]]&gt;B753)),IF(OR(AND(שבוע_בדילוג[[#This Row],[LengthofCycle]]=29,F753=29),AND(שבוע_בדילוג[[#This Row],[LengthofCycle]]=36,F753=36)),1,""),"")</f>
        <v/>
      </c>
      <c r="K754" s="1" t="str">
        <f>IF(AND(שבוע_בדילוג[[#This Row],[וסת השבוע]]=1,J753=1,שבוע_בדילוג[[#This Row],[CycleNumber]]&gt;B753),1,"")</f>
        <v/>
      </c>
      <c r="L754" s="1" t="str">
        <f>IF(שבוע_בדילוג[[#This Row],[CycleNumber]]=1,"",IF(שבוע_בדילוג[[#This Row],[וסת השבוע]]=1,0,IF(L753="","",IF(L753=0,IF(שבוע_בדילוג[[#This Row],[LengthofCycle]]=29,0,1),IF(L753=1,IF(שבוע_בדילוג[[#This Row],[LengthofCycle]]+F753=29*2,0,2),IF(L753=2,IF(שבוע_בדילוג[[#This Row],[LengthofCycle]]+F753+F752=29*3,0,3),""))))))</f>
        <v/>
      </c>
      <c r="M754" s="1" t="str">
        <f>IF(שבוע_בדילוג[[#This Row],[וסת השבוע]]=1,IF(שבוע_בדילוג[[#This Row],[וסת השבוע וההפלגה ביחד]]=1,M753+1,0),IF(AND(שבוע_בדילוג[[#This Row],[CycleNumber]]&gt;B753,שבוע_בדילוג[[#This Row],[CycleNumber]]&gt;1),IF(שבוע_בדילוג[[#This Row],[וסת השבוע פעיל?]]&lt;&gt;"",M753+1,""),""))</f>
        <v/>
      </c>
      <c r="N754" s="1" t="str">
        <f>IF(שבוע_בדילוג[[#This Row],[וסת השבוע פעיל?2]]="","",IF(AND(שבוע_בדילוג[[#This Row],[וסת השבוע פעיל?]]&lt;&gt;"",שבוע_בדילוג[[#This Row],[CycleNumber]]&lt;B755,B755&lt;&gt;"",שבוע_בדילוג[[#This Row],[וסת השבוע פעיל?]]&lt;3),IF(L755=0,IF(AND(שבוע_בדילוג[[#This Row],[וסת השבוע פעיל?]]&gt;0,J755=1),0,1),0),""))</f>
        <v/>
      </c>
      <c r="O754" s="1" t="str">
        <f t="shared" si="68"/>
        <v/>
      </c>
      <c r="P754" s="1" t="str">
        <f>IF(AND(שבוע_בדילוג[[#This Row],[חיזוי - שבוע]]=1,K755=1),1,"")</f>
        <v/>
      </c>
      <c r="Q754" s="1" t="str">
        <f>IF(AND(שבוע_בדילוג[[#This Row],[וסת השבוע פעיל?]]&lt;3,OR(שבוע_בדילוג[[#This Row],[CycleNumber]]&gt;B755,B755="")),1,"")</f>
        <v/>
      </c>
      <c r="R754" s="1" t="str">
        <f>IF(AND(שבוע_בדילוג[[#This Row],[חיזוי - שבוע]]&lt;&gt;"",שבוע_בדילוג[[#This Row],[וסת השבוע פעיל?2]]=""),1,"")</f>
        <v/>
      </c>
      <c r="S754" s="1" t="str">
        <f>IF(שבוע_בדילוג[[#This Row],[האישה קבעה וסת שבוע בדילוג?]]=1,IF(שבוע_בדילוג[[#This Row],[וסת השבוע פעיל?]]&lt;3,1,0),"")</f>
        <v/>
      </c>
      <c r="T7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4" s="1">
        <f t="shared" si="69"/>
        <v>0</v>
      </c>
      <c r="V754" s="1">
        <f t="shared" si="70"/>
        <v>0</v>
      </c>
      <c r="W754" s="1">
        <f t="shared" si="71"/>
        <v>0</v>
      </c>
      <c r="X754" s="1" t="str">
        <f>IF(שבוע_בדילוג[[#This Row],[3 הפלגות זהות]]="","",IF(שבוע_בדילוג[[#This Row],[3 הפלגות זהות]]=1,שבוע_בדילוג[[#This Row],[LengthofCycle]],X753))</f>
        <v/>
      </c>
      <c r="Z754" s="1" t="str">
        <f>IF(OR(שבוע_בדילוג[[#This Row],[הווסת פעיל?]]=0,שבוע_בדילוג[[#This Row],[הווסת פעיל?]]=""),"",SUM(Z753,שבוע_בדילוג[[#This Row],[הווסת פעיל?]]))</f>
        <v/>
      </c>
      <c r="AA754" s="1" t="str">
        <f>IF(AND(שבוע_בדילוג[[#This Row],[כמה מחזורים עד עקירה]]&lt;&gt;"",Z755=""),שבוע_בדילוג[[#This Row],[כמה מחזורים עד עקירה]],"")</f>
        <v/>
      </c>
      <c r="AB754" s="1" t="str">
        <f>IF(AND(שבוע_בדילוג[[#This Row],[הווסת פעיל?]]=1,שבוע_בדילוג[[#This Row],[וסת קבוע אחרון]]&lt;&gt;X753),שבוע_בדילוג[[#This Row],[וסת קבוע אחרון]],"")</f>
        <v/>
      </c>
      <c r="AC754" s="1" t="str">
        <f>IF(AND(שבוע_בדילוג[[#This Row],[הווסת פעיל?]]=1,Y753=0,שבוע_בדילוג[[#This Row],[וסת קבוע אחרון]]=X753),שבוע_בדילוג[[#This Row],[וסת קבוע אחרון]],"")</f>
        <v/>
      </c>
      <c r="AD754" s="1" t="str">
        <f>IF(AND(שבוע_בדילוג[[#This Row],[הווסת פעיל?]]=1,Y753=0,שבוע_בדילוג[[#This Row],[וסת קבוע אחרון]]&lt;&gt;X753),1,"")</f>
        <v/>
      </c>
      <c r="AE754" s="1" t="str">
        <f>IF(AND(שבוע_בדילוג[[#This Row],[הווסת פעיל?]]&lt;&gt;"",B755=1),שבוע_בדילוג[[#This Row],[CycleNumber]],"")</f>
        <v/>
      </c>
      <c r="AF754" s="1" t="str">
        <f>IF(AND(שבוע_בדילוג[[#This Row],[הווסת פעיל?]]&lt;&gt;"",Y753=""),שבוע_בדילוג[[#This Row],[CycleNumber]],"")</f>
        <v/>
      </c>
      <c r="AG754" s="1" t="str">
        <f>IF(B755=1,"",IF(שבוע_בדילוג[[#This Row],[הווסת פעיל?]]=1,IF(שבוע_בדילוג[[#This Row],[וסת קבוע אחרון]]=F755,1,0),""))</f>
        <v/>
      </c>
      <c r="AH754" s="1" t="str">
        <f>IF(B755=1,"",IF(שבוע_בדילוג[[#This Row],[הווסת פעיל?]]=1,IF(OR(שבוע_בדילוג[[#This Row],[וסת קבוע אחרון]]=F755,F755=שבוע_בדילוג[[#This Row],[LengthofCycle]]),1,0),""))</f>
        <v/>
      </c>
      <c r="AI754" s="1" t="str">
        <f>IF(B755=1,"",IF(שבוע_בדילוג[[#This Row],[הווסת פעיל?]]=1,IF(OR(שבוע_בדילוג[[#This Row],[וסת קבוע אחרון]]=F755,F755=שבוע_בדילוג[[#This Row],[LengthofCycle]],AND(שבוע_בדילוג[[#This Row],[LengthofCycle]]&lt;&gt;שבוע_בדילוג[[#This Row],[וסת קבוע אחרון]],OR(F755=28,F755=29))),1,0),""))</f>
        <v/>
      </c>
      <c r="AJ754" s="1" t="str">
        <f>IF(AND(שבוע_בדילוג[[#This Row],[הווסת פעיל?]]=1,B755=1),1,"")</f>
        <v/>
      </c>
      <c r="AK754" s="4">
        <f>IF(AND(שבוע_בדילוג[[#This Row],[הווסת פעיל?]]&lt;&gt;1,B755&lt;&gt;1,B755&lt;&gt;""),IF(שבוע_בדילוג[[#This Row],[LengthofCycle]]=F755,1,0),"")</f>
        <v>0</v>
      </c>
      <c r="AL754" s="4">
        <f>IF(AND(שבוע_בדילוג[[#This Row],[הווסת פעיל?]]&lt;&gt;1,B755&lt;&gt;1,B755&lt;&gt;""),IF(OR(שבוע_בדילוג[[#This Row],[LengthofCycle]]=F755,F755=29),1,0),"")</f>
        <v>0</v>
      </c>
      <c r="AM754" s="4">
        <f>IF(AND(שבוע_בדילוג[[#This Row],[הווסת פעיל?]]&lt;&gt;1,B755&lt;&gt;1,B755&lt;&gt;""),IF(OR(שבוע_בדילוג[[#This Row],[LengthofCycle]]=F755,F755=29,F755=28),1,0),"")</f>
        <v>0</v>
      </c>
    </row>
    <row r="755" spans="1:39" x14ac:dyDescent="0.25">
      <c r="A755" s="1" t="s">
        <v>118</v>
      </c>
      <c r="B755" s="1">
        <v>18</v>
      </c>
      <c r="C755" s="1">
        <v>0</v>
      </c>
      <c r="D755" s="1">
        <v>1</v>
      </c>
      <c r="E755" s="1">
        <v>0</v>
      </c>
      <c r="F755" s="1">
        <v>32</v>
      </c>
      <c r="H755" s="1">
        <f>שבוע_בדילוג[[#This Row],[LengthofCycle]]+1</f>
        <v>33</v>
      </c>
      <c r="I755" s="1" t="str">
        <f>IF(IFERROR(LOOKUP(שבוע_בדילוג[[#This Row],[ClientID]],קביעויות[השבוע בדילוג]),FALSE)=שבוע_בדילוג[[#This Row],[ClientID]],1,"")</f>
        <v/>
      </c>
      <c r="J755" s="1" t="str">
        <f>IF(AND(שבוע_בדילוג[[#This Row],[CycleNumber]]&gt;1,OR(B756="",שבוע_בדילוג[[#This Row],[CycleNumber]]&gt;B754)),IF(OR(AND(שבוע_בדילוג[[#This Row],[LengthofCycle]]=29,F754=29),AND(שבוע_בדילוג[[#This Row],[LengthofCycle]]=36,F754=36)),1,""),"")</f>
        <v/>
      </c>
      <c r="K755" s="1" t="str">
        <f>IF(AND(שבוע_בדילוג[[#This Row],[וסת השבוע]]=1,J754=1,שבוע_בדילוג[[#This Row],[CycleNumber]]&gt;B754),1,"")</f>
        <v/>
      </c>
      <c r="L755" s="1" t="str">
        <f>IF(שבוע_בדילוג[[#This Row],[CycleNumber]]=1,"",IF(שבוע_בדילוג[[#This Row],[וסת השבוע]]=1,0,IF(L754="","",IF(L754=0,IF(שבוע_בדילוג[[#This Row],[LengthofCycle]]=29,0,1),IF(L754=1,IF(שבוע_בדילוג[[#This Row],[LengthofCycle]]+F754=29*2,0,2),IF(L754=2,IF(שבוע_בדילוג[[#This Row],[LengthofCycle]]+F754+F753=29*3,0,3),""))))))</f>
        <v/>
      </c>
      <c r="M755" s="1" t="str">
        <f>IF(שבוע_בדילוג[[#This Row],[וסת השבוע]]=1,IF(שבוע_בדילוג[[#This Row],[וסת השבוע וההפלגה ביחד]]=1,M754+1,0),IF(AND(שבוע_בדילוג[[#This Row],[CycleNumber]]&gt;B754,שבוע_בדילוג[[#This Row],[CycleNumber]]&gt;1),IF(שבוע_בדילוג[[#This Row],[וסת השבוע פעיל?]]&lt;&gt;"",M754+1,""),""))</f>
        <v/>
      </c>
      <c r="N755" s="1" t="str">
        <f>IF(שבוע_בדילוג[[#This Row],[וסת השבוע פעיל?2]]="","",IF(AND(שבוע_בדילוג[[#This Row],[וסת השבוע פעיל?]]&lt;&gt;"",שבוע_בדילוג[[#This Row],[CycleNumber]]&lt;B756,B756&lt;&gt;"",שבוע_בדילוג[[#This Row],[וסת השבוע פעיל?]]&lt;3),IF(L756=0,IF(AND(שבוע_בדילוג[[#This Row],[וסת השבוע פעיל?]]&gt;0,J756=1),0,1),0),""))</f>
        <v/>
      </c>
      <c r="O755" s="1" t="str">
        <f t="shared" si="68"/>
        <v/>
      </c>
      <c r="P755" s="1" t="str">
        <f>IF(AND(שבוע_בדילוג[[#This Row],[חיזוי - שבוע]]=1,K756=1),1,"")</f>
        <v/>
      </c>
      <c r="Q755" s="1" t="str">
        <f>IF(AND(שבוע_בדילוג[[#This Row],[וסת השבוע פעיל?]]&lt;3,OR(שבוע_בדילוג[[#This Row],[CycleNumber]]&gt;B756,B756="")),1,"")</f>
        <v/>
      </c>
      <c r="R755" s="1" t="str">
        <f>IF(AND(שבוע_בדילוג[[#This Row],[חיזוי - שבוע]]&lt;&gt;"",שבוע_בדילוג[[#This Row],[וסת השבוע פעיל?2]]=""),1,"")</f>
        <v/>
      </c>
      <c r="S755" s="1" t="str">
        <f>IF(שבוע_בדילוג[[#This Row],[האישה קבעה וסת שבוע בדילוג?]]=1,IF(שבוע_בדילוג[[#This Row],[וסת השבוע פעיל?]]&lt;3,1,0),"")</f>
        <v/>
      </c>
      <c r="T7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5" s="1">
        <f t="shared" si="69"/>
        <v>0</v>
      </c>
      <c r="V755" s="1">
        <f t="shared" si="70"/>
        <v>0</v>
      </c>
      <c r="W755" s="1">
        <f t="shared" si="71"/>
        <v>0</v>
      </c>
      <c r="X755" s="1" t="str">
        <f>IF(שבוע_בדילוג[[#This Row],[3 הפלגות זהות]]="","",IF(שבוע_בדילוג[[#This Row],[3 הפלגות זהות]]=1,שבוע_בדילוג[[#This Row],[LengthofCycle]],X754))</f>
        <v/>
      </c>
      <c r="Z755" s="1" t="str">
        <f>IF(OR(שבוע_בדילוג[[#This Row],[הווסת פעיל?]]=0,שבוע_בדילוג[[#This Row],[הווסת פעיל?]]=""),"",SUM(Z754,שבוע_בדילוג[[#This Row],[הווסת פעיל?]]))</f>
        <v/>
      </c>
      <c r="AA755" s="1" t="str">
        <f>IF(AND(שבוע_בדילוג[[#This Row],[כמה מחזורים עד עקירה]]&lt;&gt;"",Z756=""),שבוע_בדילוג[[#This Row],[כמה מחזורים עד עקירה]],"")</f>
        <v/>
      </c>
      <c r="AB755" s="1" t="str">
        <f>IF(AND(שבוע_בדילוג[[#This Row],[הווסת פעיל?]]=1,שבוע_בדילוג[[#This Row],[וסת קבוע אחרון]]&lt;&gt;X754),שבוע_בדילוג[[#This Row],[וסת קבוע אחרון]],"")</f>
        <v/>
      </c>
      <c r="AC755" s="1" t="str">
        <f>IF(AND(שבוע_בדילוג[[#This Row],[הווסת פעיל?]]=1,Y754=0,שבוע_בדילוג[[#This Row],[וסת קבוע אחרון]]=X754),שבוע_בדילוג[[#This Row],[וסת קבוע אחרון]],"")</f>
        <v/>
      </c>
      <c r="AD755" s="1" t="str">
        <f>IF(AND(שבוע_בדילוג[[#This Row],[הווסת פעיל?]]=1,Y754=0,שבוע_בדילוג[[#This Row],[וסת קבוע אחרון]]&lt;&gt;X754),1,"")</f>
        <v/>
      </c>
      <c r="AE755" s="1" t="str">
        <f>IF(AND(שבוע_בדילוג[[#This Row],[הווסת פעיל?]]&lt;&gt;"",B756=1),שבוע_בדילוג[[#This Row],[CycleNumber]],"")</f>
        <v/>
      </c>
      <c r="AF755" s="1" t="str">
        <f>IF(AND(שבוע_בדילוג[[#This Row],[הווסת פעיל?]]&lt;&gt;"",Y754=""),שבוע_בדילוג[[#This Row],[CycleNumber]],"")</f>
        <v/>
      </c>
      <c r="AG755" s="1" t="str">
        <f>IF(B756=1,"",IF(שבוע_בדילוג[[#This Row],[הווסת פעיל?]]=1,IF(שבוע_בדילוג[[#This Row],[וסת קבוע אחרון]]=F756,1,0),""))</f>
        <v/>
      </c>
      <c r="AH755" s="1" t="str">
        <f>IF(B756=1,"",IF(שבוע_בדילוג[[#This Row],[הווסת פעיל?]]=1,IF(OR(שבוע_בדילוג[[#This Row],[וסת קבוע אחרון]]=F756,F756=שבוע_בדילוג[[#This Row],[LengthofCycle]]),1,0),""))</f>
        <v/>
      </c>
      <c r="AI755" s="1" t="str">
        <f>IF(B756=1,"",IF(שבוע_בדילוג[[#This Row],[הווסת פעיל?]]=1,IF(OR(שבוע_בדילוג[[#This Row],[וסת קבוע אחרון]]=F756,F756=שבוע_בדילוג[[#This Row],[LengthofCycle]],AND(שבוע_בדילוג[[#This Row],[LengthofCycle]]&lt;&gt;שבוע_בדילוג[[#This Row],[וסת קבוע אחרון]],OR(F756=28,F756=29))),1,0),""))</f>
        <v/>
      </c>
      <c r="AJ755" s="1" t="str">
        <f>IF(AND(שבוע_בדילוג[[#This Row],[הווסת פעיל?]]=1,B756=1),1,"")</f>
        <v/>
      </c>
      <c r="AK755" s="4">
        <f>IF(AND(שבוע_בדילוג[[#This Row],[הווסת פעיל?]]&lt;&gt;1,B756&lt;&gt;1,B756&lt;&gt;""),IF(שבוע_בדילוג[[#This Row],[LengthofCycle]]=F756,1,0),"")</f>
        <v>0</v>
      </c>
      <c r="AL755" s="4">
        <f>IF(AND(שבוע_בדילוג[[#This Row],[הווסת פעיל?]]&lt;&gt;1,B756&lt;&gt;1,B756&lt;&gt;""),IF(OR(שבוע_בדילוג[[#This Row],[LengthofCycle]]=F756,F756=29),1,0),"")</f>
        <v>0</v>
      </c>
      <c r="AM755" s="4">
        <f>IF(AND(שבוע_בדילוג[[#This Row],[הווסת פעיל?]]&lt;&gt;1,B756&lt;&gt;1,B756&lt;&gt;""),IF(OR(שבוע_בדילוג[[#This Row],[LengthofCycle]]=F756,F756=29,F756=28),1,0),"")</f>
        <v>0</v>
      </c>
    </row>
    <row r="756" spans="1:39" x14ac:dyDescent="0.25">
      <c r="A756" s="1" t="s">
        <v>118</v>
      </c>
      <c r="B756" s="1">
        <v>19</v>
      </c>
      <c r="C756" s="1">
        <v>0</v>
      </c>
      <c r="D756" s="1">
        <v>1</v>
      </c>
      <c r="E756" s="1">
        <v>0</v>
      </c>
      <c r="F756" s="1">
        <v>27</v>
      </c>
      <c r="H756" s="1">
        <f>שבוע_בדילוג[[#This Row],[LengthofCycle]]+1</f>
        <v>28</v>
      </c>
      <c r="I756" s="1" t="str">
        <f>IF(IFERROR(LOOKUP(שבוע_בדילוג[[#This Row],[ClientID]],קביעויות[השבוע בדילוג]),FALSE)=שבוע_בדילוג[[#This Row],[ClientID]],1,"")</f>
        <v/>
      </c>
      <c r="J756" s="1" t="str">
        <f>IF(AND(שבוע_בדילוג[[#This Row],[CycleNumber]]&gt;1,OR(B757="",שבוע_בדילוג[[#This Row],[CycleNumber]]&gt;B755)),IF(OR(AND(שבוע_בדילוג[[#This Row],[LengthofCycle]]=29,F755=29),AND(שבוע_בדילוג[[#This Row],[LengthofCycle]]=36,F755=36)),1,""),"")</f>
        <v/>
      </c>
      <c r="K756" s="1" t="str">
        <f>IF(AND(שבוע_בדילוג[[#This Row],[וסת השבוע]]=1,J755=1,שבוע_בדילוג[[#This Row],[CycleNumber]]&gt;B755),1,"")</f>
        <v/>
      </c>
      <c r="L756" s="1" t="str">
        <f>IF(שבוע_בדילוג[[#This Row],[CycleNumber]]=1,"",IF(שבוע_בדילוג[[#This Row],[וסת השבוע]]=1,0,IF(L755="","",IF(L755=0,IF(שבוע_בדילוג[[#This Row],[LengthofCycle]]=29,0,1),IF(L755=1,IF(שבוע_בדילוג[[#This Row],[LengthofCycle]]+F755=29*2,0,2),IF(L755=2,IF(שבוע_בדילוג[[#This Row],[LengthofCycle]]+F755+F754=29*3,0,3),""))))))</f>
        <v/>
      </c>
      <c r="M756" s="1" t="str">
        <f>IF(שבוע_בדילוג[[#This Row],[וסת השבוע]]=1,IF(שבוע_בדילוג[[#This Row],[וסת השבוע וההפלגה ביחד]]=1,M755+1,0),IF(AND(שבוע_בדילוג[[#This Row],[CycleNumber]]&gt;B755,שבוע_בדילוג[[#This Row],[CycleNumber]]&gt;1),IF(שבוע_בדילוג[[#This Row],[וסת השבוע פעיל?]]&lt;&gt;"",M755+1,""),""))</f>
        <v/>
      </c>
      <c r="N756" s="1" t="str">
        <f>IF(שבוע_בדילוג[[#This Row],[וסת השבוע פעיל?2]]="","",IF(AND(שבוע_בדילוג[[#This Row],[וסת השבוע פעיל?]]&lt;&gt;"",שבוע_בדילוג[[#This Row],[CycleNumber]]&lt;B757,B757&lt;&gt;"",שבוע_בדילוג[[#This Row],[וסת השבוע פעיל?]]&lt;3),IF(L757=0,IF(AND(שבוע_בדילוג[[#This Row],[וסת השבוע פעיל?]]&gt;0,J757=1),0,1),0),""))</f>
        <v/>
      </c>
      <c r="O756" s="1" t="str">
        <f t="shared" si="68"/>
        <v/>
      </c>
      <c r="P756" s="1" t="str">
        <f>IF(AND(שבוע_בדילוג[[#This Row],[חיזוי - שבוע]]=1,K757=1),1,"")</f>
        <v/>
      </c>
      <c r="Q756" s="1" t="str">
        <f>IF(AND(שבוע_בדילוג[[#This Row],[וסת השבוע פעיל?]]&lt;3,OR(שבוע_בדילוג[[#This Row],[CycleNumber]]&gt;B757,B757="")),1,"")</f>
        <v/>
      </c>
      <c r="R756" s="1" t="str">
        <f>IF(AND(שבוע_בדילוג[[#This Row],[חיזוי - שבוע]]&lt;&gt;"",שבוע_בדילוג[[#This Row],[וסת השבוע פעיל?2]]=""),1,"")</f>
        <v/>
      </c>
      <c r="S756" s="1" t="str">
        <f>IF(שבוע_בדילוג[[#This Row],[האישה קבעה וסת שבוע בדילוג?]]=1,IF(שבוע_בדילוג[[#This Row],[וסת השבוע פעיל?]]&lt;3,1,0),"")</f>
        <v/>
      </c>
      <c r="T7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6" s="1">
        <f t="shared" si="69"/>
        <v>0</v>
      </c>
      <c r="V756" s="1">
        <f t="shared" si="70"/>
        <v>0</v>
      </c>
      <c r="W756" s="1">
        <f t="shared" si="71"/>
        <v>0</v>
      </c>
      <c r="X756" s="1" t="str">
        <f>IF(שבוע_בדילוג[[#This Row],[3 הפלגות זהות]]="","",IF(שבוע_בדילוג[[#This Row],[3 הפלגות זהות]]=1,שבוע_בדילוג[[#This Row],[LengthofCycle]],X755))</f>
        <v/>
      </c>
      <c r="Z756" s="1" t="str">
        <f>IF(OR(שבוע_בדילוג[[#This Row],[הווסת פעיל?]]=0,שבוע_בדילוג[[#This Row],[הווסת פעיל?]]=""),"",SUM(Z755,שבוע_בדילוג[[#This Row],[הווסת פעיל?]]))</f>
        <v/>
      </c>
      <c r="AA756" s="1" t="str">
        <f>IF(AND(שבוע_בדילוג[[#This Row],[כמה מחזורים עד עקירה]]&lt;&gt;"",Z757=""),שבוע_בדילוג[[#This Row],[כמה מחזורים עד עקירה]],"")</f>
        <v/>
      </c>
      <c r="AB756" s="1" t="str">
        <f>IF(AND(שבוע_בדילוג[[#This Row],[הווסת פעיל?]]=1,שבוע_בדילוג[[#This Row],[וסת קבוע אחרון]]&lt;&gt;X755),שבוע_בדילוג[[#This Row],[וסת קבוע אחרון]],"")</f>
        <v/>
      </c>
      <c r="AC756" s="1" t="str">
        <f>IF(AND(שבוע_בדילוג[[#This Row],[הווסת פעיל?]]=1,Y755=0,שבוע_בדילוג[[#This Row],[וסת קבוע אחרון]]=X755),שבוע_בדילוג[[#This Row],[וסת קבוע אחרון]],"")</f>
        <v/>
      </c>
      <c r="AD756" s="1" t="str">
        <f>IF(AND(שבוע_בדילוג[[#This Row],[הווסת פעיל?]]=1,Y755=0,שבוע_בדילוג[[#This Row],[וסת קבוע אחרון]]&lt;&gt;X755),1,"")</f>
        <v/>
      </c>
      <c r="AE756" s="1" t="str">
        <f>IF(AND(שבוע_בדילוג[[#This Row],[הווסת פעיל?]]&lt;&gt;"",B757=1),שבוע_בדילוג[[#This Row],[CycleNumber]],"")</f>
        <v/>
      </c>
      <c r="AF756" s="1" t="str">
        <f>IF(AND(שבוע_בדילוג[[#This Row],[הווסת פעיל?]]&lt;&gt;"",Y755=""),שבוע_בדילוג[[#This Row],[CycleNumber]],"")</f>
        <v/>
      </c>
      <c r="AG756" s="1" t="str">
        <f>IF(B757=1,"",IF(שבוע_בדילוג[[#This Row],[הווסת פעיל?]]=1,IF(שבוע_בדילוג[[#This Row],[וסת קבוע אחרון]]=F757,1,0),""))</f>
        <v/>
      </c>
      <c r="AH756" s="1" t="str">
        <f>IF(B757=1,"",IF(שבוע_בדילוג[[#This Row],[הווסת פעיל?]]=1,IF(OR(שבוע_בדילוג[[#This Row],[וסת קבוע אחרון]]=F757,F757=שבוע_בדילוג[[#This Row],[LengthofCycle]]),1,0),""))</f>
        <v/>
      </c>
      <c r="AI756" s="1" t="str">
        <f>IF(B757=1,"",IF(שבוע_בדילוג[[#This Row],[הווסת פעיל?]]=1,IF(OR(שבוע_בדילוג[[#This Row],[וסת קבוע אחרון]]=F757,F757=שבוע_בדילוג[[#This Row],[LengthofCycle]],AND(שבוע_בדילוג[[#This Row],[LengthofCycle]]&lt;&gt;שבוע_בדילוג[[#This Row],[וסת קבוע אחרון]],OR(F757=28,F757=29))),1,0),""))</f>
        <v/>
      </c>
      <c r="AJ756" s="1" t="str">
        <f>IF(AND(שבוע_בדילוג[[#This Row],[הווסת פעיל?]]=1,B757=1),1,"")</f>
        <v/>
      </c>
      <c r="AK756" s="4">
        <f>IF(AND(שבוע_בדילוג[[#This Row],[הווסת פעיל?]]&lt;&gt;1,B757&lt;&gt;1,B757&lt;&gt;""),IF(שבוע_בדילוג[[#This Row],[LengthofCycle]]=F757,1,0),"")</f>
        <v>0</v>
      </c>
      <c r="AL756" s="4">
        <f>IF(AND(שבוע_בדילוג[[#This Row],[הווסת פעיל?]]&lt;&gt;1,B757&lt;&gt;1,B757&lt;&gt;""),IF(OR(שבוע_בדילוג[[#This Row],[LengthofCycle]]=F757,F757=29),1,0),"")</f>
        <v>0</v>
      </c>
      <c r="AM756" s="4">
        <f>IF(AND(שבוע_בדילוג[[#This Row],[הווסת פעיל?]]&lt;&gt;1,B757&lt;&gt;1,B757&lt;&gt;""),IF(OR(שבוע_בדילוג[[#This Row],[LengthofCycle]]=F757,F757=29,F757=28),1,0),"")</f>
        <v>0</v>
      </c>
    </row>
    <row r="757" spans="1:39" x14ac:dyDescent="0.25">
      <c r="A757" s="1" t="s">
        <v>118</v>
      </c>
      <c r="B757" s="1">
        <v>20</v>
      </c>
      <c r="C757" s="1">
        <v>0</v>
      </c>
      <c r="D757" s="1">
        <v>1</v>
      </c>
      <c r="E757" s="1">
        <v>0</v>
      </c>
      <c r="F757" s="1">
        <v>37</v>
      </c>
      <c r="H757" s="1">
        <f>שבוע_בדילוג[[#This Row],[LengthofCycle]]+1</f>
        <v>38</v>
      </c>
      <c r="I757" s="1" t="str">
        <f>IF(IFERROR(LOOKUP(שבוע_בדילוג[[#This Row],[ClientID]],קביעויות[השבוע בדילוג]),FALSE)=שבוע_בדילוג[[#This Row],[ClientID]],1,"")</f>
        <v/>
      </c>
      <c r="J757" s="1" t="str">
        <f>IF(AND(שבוע_בדילוג[[#This Row],[CycleNumber]]&gt;1,OR(B758="",שבוע_בדילוג[[#This Row],[CycleNumber]]&gt;B756)),IF(OR(AND(שבוע_בדילוג[[#This Row],[LengthofCycle]]=29,F756=29),AND(שבוע_בדילוג[[#This Row],[LengthofCycle]]=36,F756=36)),1,""),"")</f>
        <v/>
      </c>
      <c r="K757" s="1" t="str">
        <f>IF(AND(שבוע_בדילוג[[#This Row],[וסת השבוע]]=1,J756=1,שבוע_בדילוג[[#This Row],[CycleNumber]]&gt;B756),1,"")</f>
        <v/>
      </c>
      <c r="L757" s="1" t="str">
        <f>IF(שבוע_בדילוג[[#This Row],[CycleNumber]]=1,"",IF(שבוע_בדילוג[[#This Row],[וסת השבוע]]=1,0,IF(L756="","",IF(L756=0,IF(שבוע_בדילוג[[#This Row],[LengthofCycle]]=29,0,1),IF(L756=1,IF(שבוע_בדילוג[[#This Row],[LengthofCycle]]+F756=29*2,0,2),IF(L756=2,IF(שבוע_בדילוג[[#This Row],[LengthofCycle]]+F756+F755=29*3,0,3),""))))))</f>
        <v/>
      </c>
      <c r="M757" s="1" t="str">
        <f>IF(שבוע_בדילוג[[#This Row],[וסת השבוע]]=1,IF(שבוע_בדילוג[[#This Row],[וסת השבוע וההפלגה ביחד]]=1,M756+1,0),IF(AND(שבוע_בדילוג[[#This Row],[CycleNumber]]&gt;B756,שבוע_בדילוג[[#This Row],[CycleNumber]]&gt;1),IF(שבוע_בדילוג[[#This Row],[וסת השבוע פעיל?]]&lt;&gt;"",M756+1,""),""))</f>
        <v/>
      </c>
      <c r="N757" s="1" t="str">
        <f>IF(שבוע_בדילוג[[#This Row],[וסת השבוע פעיל?2]]="","",IF(AND(שבוע_בדילוג[[#This Row],[וסת השבוע פעיל?]]&lt;&gt;"",שבוע_בדילוג[[#This Row],[CycleNumber]]&lt;B758,B758&lt;&gt;"",שבוע_בדילוג[[#This Row],[וסת השבוע פעיל?]]&lt;3),IF(L758=0,IF(AND(שבוע_בדילוג[[#This Row],[וסת השבוע פעיל?]]&gt;0,J758=1),0,1),0),""))</f>
        <v/>
      </c>
      <c r="O757" s="1" t="str">
        <f t="shared" si="68"/>
        <v/>
      </c>
      <c r="P757" s="1" t="str">
        <f>IF(AND(שבוע_בדילוג[[#This Row],[חיזוי - שבוע]]=1,K758=1),1,"")</f>
        <v/>
      </c>
      <c r="Q757" s="1" t="str">
        <f>IF(AND(שבוע_בדילוג[[#This Row],[וסת השבוע פעיל?]]&lt;3,OR(שבוע_בדילוג[[#This Row],[CycleNumber]]&gt;B758,B758="")),1,"")</f>
        <v/>
      </c>
      <c r="R757" s="1" t="str">
        <f>IF(AND(שבוע_בדילוג[[#This Row],[חיזוי - שבוע]]&lt;&gt;"",שבוע_בדילוג[[#This Row],[וסת השבוע פעיל?2]]=""),1,"")</f>
        <v/>
      </c>
      <c r="S757" s="1" t="str">
        <f>IF(שבוע_בדילוג[[#This Row],[האישה קבעה וסת שבוע בדילוג?]]=1,IF(שבוע_בדילוג[[#This Row],[וסת השבוע פעיל?]]&lt;3,1,0),"")</f>
        <v/>
      </c>
      <c r="T7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7" s="1">
        <f t="shared" si="69"/>
        <v>0</v>
      </c>
      <c r="V757" s="1">
        <f t="shared" si="70"/>
        <v>0</v>
      </c>
      <c r="W757" s="1">
        <f t="shared" si="71"/>
        <v>0</v>
      </c>
      <c r="X757" s="1" t="str">
        <f>IF(שבוע_בדילוג[[#This Row],[3 הפלגות זהות]]="","",IF(שבוע_בדילוג[[#This Row],[3 הפלגות זהות]]=1,שבוע_בדילוג[[#This Row],[LengthofCycle]],X756))</f>
        <v/>
      </c>
      <c r="Z757" s="1" t="str">
        <f>IF(OR(שבוע_בדילוג[[#This Row],[הווסת פעיל?]]=0,שבוע_בדילוג[[#This Row],[הווסת פעיל?]]=""),"",SUM(Z756,שבוע_בדילוג[[#This Row],[הווסת פעיל?]]))</f>
        <v/>
      </c>
      <c r="AA757" s="1" t="str">
        <f>IF(AND(שבוע_בדילוג[[#This Row],[כמה מחזורים עד עקירה]]&lt;&gt;"",Z758=""),שבוע_בדילוג[[#This Row],[כמה מחזורים עד עקירה]],"")</f>
        <v/>
      </c>
      <c r="AB757" s="1" t="str">
        <f>IF(AND(שבוע_בדילוג[[#This Row],[הווסת פעיל?]]=1,שבוע_בדילוג[[#This Row],[וסת קבוע אחרון]]&lt;&gt;X756),שבוע_בדילוג[[#This Row],[וסת קבוע אחרון]],"")</f>
        <v/>
      </c>
      <c r="AC757" s="1" t="str">
        <f>IF(AND(שבוע_בדילוג[[#This Row],[הווסת פעיל?]]=1,Y756=0,שבוע_בדילוג[[#This Row],[וסת קבוע אחרון]]=X756),שבוע_בדילוג[[#This Row],[וסת קבוע אחרון]],"")</f>
        <v/>
      </c>
      <c r="AD757" s="1" t="str">
        <f>IF(AND(שבוע_בדילוג[[#This Row],[הווסת פעיל?]]=1,Y756=0,שבוע_בדילוג[[#This Row],[וסת קבוע אחרון]]&lt;&gt;X756),1,"")</f>
        <v/>
      </c>
      <c r="AE757" s="1" t="str">
        <f>IF(AND(שבוע_בדילוג[[#This Row],[הווסת פעיל?]]&lt;&gt;"",B758=1),שבוע_בדילוג[[#This Row],[CycleNumber]],"")</f>
        <v/>
      </c>
      <c r="AF757" s="1" t="str">
        <f>IF(AND(שבוע_בדילוג[[#This Row],[הווסת פעיל?]]&lt;&gt;"",Y756=""),שבוע_בדילוג[[#This Row],[CycleNumber]],"")</f>
        <v/>
      </c>
      <c r="AG757" s="1" t="str">
        <f>IF(B758=1,"",IF(שבוע_בדילוג[[#This Row],[הווסת פעיל?]]=1,IF(שבוע_בדילוג[[#This Row],[וסת קבוע אחרון]]=F758,1,0),""))</f>
        <v/>
      </c>
      <c r="AH757" s="1" t="str">
        <f>IF(B758=1,"",IF(שבוע_בדילוג[[#This Row],[הווסת פעיל?]]=1,IF(OR(שבוע_בדילוג[[#This Row],[וסת קבוע אחרון]]=F758,F758=שבוע_בדילוג[[#This Row],[LengthofCycle]]),1,0),""))</f>
        <v/>
      </c>
      <c r="AI757" s="1" t="str">
        <f>IF(B758=1,"",IF(שבוע_בדילוג[[#This Row],[הווסת פעיל?]]=1,IF(OR(שבוע_בדילוג[[#This Row],[וסת קבוע אחרון]]=F758,F758=שבוע_בדילוג[[#This Row],[LengthofCycle]],AND(שבוע_בדילוג[[#This Row],[LengthofCycle]]&lt;&gt;שבוע_בדילוג[[#This Row],[וסת קבוע אחרון]],OR(F758=28,F758=29))),1,0),""))</f>
        <v/>
      </c>
      <c r="AJ757" s="1" t="str">
        <f>IF(AND(שבוע_בדילוג[[#This Row],[הווסת פעיל?]]=1,B758=1),1,"")</f>
        <v/>
      </c>
      <c r="AK757" s="4">
        <f>IF(AND(שבוע_בדילוג[[#This Row],[הווסת פעיל?]]&lt;&gt;1,B758&lt;&gt;1,B758&lt;&gt;""),IF(שבוע_בדילוג[[#This Row],[LengthofCycle]]=F758,1,0),"")</f>
        <v>0</v>
      </c>
      <c r="AL757" s="4">
        <f>IF(AND(שבוע_בדילוג[[#This Row],[הווסת פעיל?]]&lt;&gt;1,B758&lt;&gt;1,B758&lt;&gt;""),IF(OR(שבוע_בדילוג[[#This Row],[LengthofCycle]]=F758,F758=29),1,0),"")</f>
        <v>0</v>
      </c>
      <c r="AM757" s="4">
        <f>IF(AND(שבוע_בדילוג[[#This Row],[הווסת פעיל?]]&lt;&gt;1,B758&lt;&gt;1,B758&lt;&gt;""),IF(OR(שבוע_בדילוג[[#This Row],[LengthofCycle]]=F758,F758=29,F758=28),1,0),"")</f>
        <v>0</v>
      </c>
    </row>
    <row r="758" spans="1:39" x14ac:dyDescent="0.25">
      <c r="A758" s="1" t="s">
        <v>118</v>
      </c>
      <c r="B758" s="1">
        <v>21</v>
      </c>
      <c r="C758" s="1">
        <v>0</v>
      </c>
      <c r="D758" s="1">
        <v>1</v>
      </c>
      <c r="E758" s="1">
        <v>0</v>
      </c>
      <c r="F758" s="1">
        <v>30</v>
      </c>
      <c r="H758" s="1">
        <f>שבוע_בדילוג[[#This Row],[LengthofCycle]]+1</f>
        <v>31</v>
      </c>
      <c r="I758" s="1" t="str">
        <f>IF(IFERROR(LOOKUP(שבוע_בדילוג[[#This Row],[ClientID]],קביעויות[השבוע בדילוג]),FALSE)=שבוע_בדילוג[[#This Row],[ClientID]],1,"")</f>
        <v/>
      </c>
      <c r="J758" s="1" t="str">
        <f>IF(AND(שבוע_בדילוג[[#This Row],[CycleNumber]]&gt;1,OR(B759="",שבוע_בדילוג[[#This Row],[CycleNumber]]&gt;B757)),IF(OR(AND(שבוע_בדילוג[[#This Row],[LengthofCycle]]=29,F757=29),AND(שבוע_בדילוג[[#This Row],[LengthofCycle]]=36,F757=36)),1,""),"")</f>
        <v/>
      </c>
      <c r="K758" s="1" t="str">
        <f>IF(AND(שבוע_בדילוג[[#This Row],[וסת השבוע]]=1,J757=1,שבוע_בדילוג[[#This Row],[CycleNumber]]&gt;B757),1,"")</f>
        <v/>
      </c>
      <c r="L758" s="1" t="str">
        <f>IF(שבוע_בדילוג[[#This Row],[CycleNumber]]=1,"",IF(שבוע_בדילוג[[#This Row],[וסת השבוע]]=1,0,IF(L757="","",IF(L757=0,IF(שבוע_בדילוג[[#This Row],[LengthofCycle]]=29,0,1),IF(L757=1,IF(שבוע_בדילוג[[#This Row],[LengthofCycle]]+F757=29*2,0,2),IF(L757=2,IF(שבוע_בדילוג[[#This Row],[LengthofCycle]]+F757+F756=29*3,0,3),""))))))</f>
        <v/>
      </c>
      <c r="M758" s="1" t="str">
        <f>IF(שבוע_בדילוג[[#This Row],[וסת השבוע]]=1,IF(שבוע_בדילוג[[#This Row],[וסת השבוע וההפלגה ביחד]]=1,M757+1,0),IF(AND(שבוע_בדילוג[[#This Row],[CycleNumber]]&gt;B757,שבוע_בדילוג[[#This Row],[CycleNumber]]&gt;1),IF(שבוע_בדילוג[[#This Row],[וסת השבוע פעיל?]]&lt;&gt;"",M757+1,""),""))</f>
        <v/>
      </c>
      <c r="N758" s="1" t="str">
        <f>IF(שבוע_בדילוג[[#This Row],[וסת השבוע פעיל?2]]="","",IF(AND(שבוע_בדילוג[[#This Row],[וסת השבוע פעיל?]]&lt;&gt;"",שבוע_בדילוג[[#This Row],[CycleNumber]]&lt;B759,B759&lt;&gt;"",שבוע_בדילוג[[#This Row],[וסת השבוע פעיל?]]&lt;3),IF(L759=0,IF(AND(שבוע_בדילוג[[#This Row],[וסת השבוע פעיל?]]&gt;0,J759=1),0,1),0),""))</f>
        <v/>
      </c>
      <c r="O758" s="1" t="str">
        <f t="shared" si="68"/>
        <v/>
      </c>
      <c r="P758" s="1" t="str">
        <f>IF(AND(שבוע_בדילוג[[#This Row],[חיזוי - שבוע]]=1,K759=1),1,"")</f>
        <v/>
      </c>
      <c r="Q758" s="1" t="str">
        <f>IF(AND(שבוע_בדילוג[[#This Row],[וסת השבוע פעיל?]]&lt;3,OR(שבוע_בדילוג[[#This Row],[CycleNumber]]&gt;B759,B759="")),1,"")</f>
        <v/>
      </c>
      <c r="R758" s="1" t="str">
        <f>IF(AND(שבוע_בדילוג[[#This Row],[חיזוי - שבוע]]&lt;&gt;"",שבוע_בדילוג[[#This Row],[וסת השבוע פעיל?2]]=""),1,"")</f>
        <v/>
      </c>
      <c r="S758" s="1" t="str">
        <f>IF(שבוע_בדילוג[[#This Row],[האישה קבעה וסת שבוע בדילוג?]]=1,IF(שבוע_בדילוג[[#This Row],[וסת השבוע פעיל?]]&lt;3,1,0),"")</f>
        <v/>
      </c>
      <c r="T7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8" s="1">
        <f t="shared" si="69"/>
        <v>0</v>
      </c>
      <c r="V758" s="1">
        <f t="shared" si="70"/>
        <v>0</v>
      </c>
      <c r="W758" s="1">
        <f t="shared" si="71"/>
        <v>0</v>
      </c>
      <c r="X758" s="1" t="str">
        <f>IF(שבוע_בדילוג[[#This Row],[3 הפלגות זהות]]="","",IF(שבוע_בדילוג[[#This Row],[3 הפלגות זהות]]=1,שבוע_בדילוג[[#This Row],[LengthofCycle]],X757))</f>
        <v/>
      </c>
      <c r="Z758" s="1" t="str">
        <f>IF(OR(שבוע_בדילוג[[#This Row],[הווסת פעיל?]]=0,שבוע_בדילוג[[#This Row],[הווסת פעיל?]]=""),"",SUM(Z757,שבוע_בדילוג[[#This Row],[הווסת פעיל?]]))</f>
        <v/>
      </c>
      <c r="AA758" s="1" t="str">
        <f>IF(AND(שבוע_בדילוג[[#This Row],[כמה מחזורים עד עקירה]]&lt;&gt;"",Z759=""),שבוע_בדילוג[[#This Row],[כמה מחזורים עד עקירה]],"")</f>
        <v/>
      </c>
      <c r="AB758" s="1" t="str">
        <f>IF(AND(שבוע_בדילוג[[#This Row],[הווסת פעיל?]]=1,שבוע_בדילוג[[#This Row],[וסת קבוע אחרון]]&lt;&gt;X757),שבוע_בדילוג[[#This Row],[וסת קבוע אחרון]],"")</f>
        <v/>
      </c>
      <c r="AC758" s="1" t="str">
        <f>IF(AND(שבוע_בדילוג[[#This Row],[הווסת פעיל?]]=1,Y757=0,שבוע_בדילוג[[#This Row],[וסת קבוע אחרון]]=X757),שבוע_בדילוג[[#This Row],[וסת קבוע אחרון]],"")</f>
        <v/>
      </c>
      <c r="AD758" s="1" t="str">
        <f>IF(AND(שבוע_בדילוג[[#This Row],[הווסת פעיל?]]=1,Y757=0,שבוע_בדילוג[[#This Row],[וסת קבוע אחרון]]&lt;&gt;X757),1,"")</f>
        <v/>
      </c>
      <c r="AE758" s="1" t="str">
        <f>IF(AND(שבוע_בדילוג[[#This Row],[הווסת פעיל?]]&lt;&gt;"",B759=1),שבוע_בדילוג[[#This Row],[CycleNumber]],"")</f>
        <v/>
      </c>
      <c r="AF758" s="1" t="str">
        <f>IF(AND(שבוע_בדילוג[[#This Row],[הווסת פעיל?]]&lt;&gt;"",Y757=""),שבוע_בדילוג[[#This Row],[CycleNumber]],"")</f>
        <v/>
      </c>
      <c r="AG758" s="1" t="str">
        <f>IF(B759=1,"",IF(שבוע_בדילוג[[#This Row],[הווסת פעיל?]]=1,IF(שבוע_בדילוג[[#This Row],[וסת קבוע אחרון]]=F759,1,0),""))</f>
        <v/>
      </c>
      <c r="AH758" s="1" t="str">
        <f>IF(B759=1,"",IF(שבוע_בדילוג[[#This Row],[הווסת פעיל?]]=1,IF(OR(שבוע_בדילוג[[#This Row],[וסת קבוע אחרון]]=F759,F759=שבוע_בדילוג[[#This Row],[LengthofCycle]]),1,0),""))</f>
        <v/>
      </c>
      <c r="AI758" s="1" t="str">
        <f>IF(B759=1,"",IF(שבוע_בדילוג[[#This Row],[הווסת פעיל?]]=1,IF(OR(שבוע_בדילוג[[#This Row],[וסת קבוע אחרון]]=F759,F759=שבוע_בדילוג[[#This Row],[LengthofCycle]],AND(שבוע_בדילוג[[#This Row],[LengthofCycle]]&lt;&gt;שבוע_בדילוג[[#This Row],[וסת קבוע אחרון]],OR(F759=28,F759=29))),1,0),""))</f>
        <v/>
      </c>
      <c r="AJ758" s="1" t="str">
        <f>IF(AND(שבוע_בדילוג[[#This Row],[הווסת פעיל?]]=1,B759=1),1,"")</f>
        <v/>
      </c>
      <c r="AK758" s="4">
        <f>IF(AND(שבוע_בדילוג[[#This Row],[הווסת פעיל?]]&lt;&gt;1,B759&lt;&gt;1,B759&lt;&gt;""),IF(שבוע_בדילוג[[#This Row],[LengthofCycle]]=F759,1,0),"")</f>
        <v>0</v>
      </c>
      <c r="AL758" s="4">
        <f>IF(AND(שבוע_בדילוג[[#This Row],[הווסת פעיל?]]&lt;&gt;1,B759&lt;&gt;1,B759&lt;&gt;""),IF(OR(שבוע_בדילוג[[#This Row],[LengthofCycle]]=F759,F759=29),1,0),"")</f>
        <v>0</v>
      </c>
      <c r="AM758" s="4">
        <f>IF(AND(שבוע_בדילוג[[#This Row],[הווסת פעיל?]]&lt;&gt;1,B759&lt;&gt;1,B759&lt;&gt;""),IF(OR(שבוע_בדילוג[[#This Row],[LengthofCycle]]=F759,F759=29,F759=28),1,0),"")</f>
        <v>1</v>
      </c>
    </row>
    <row r="759" spans="1:39" x14ac:dyDescent="0.25">
      <c r="A759" s="1" t="s">
        <v>118</v>
      </c>
      <c r="B759" s="1">
        <v>22</v>
      </c>
      <c r="C759" s="1">
        <v>0</v>
      </c>
      <c r="D759" s="1">
        <v>1</v>
      </c>
      <c r="E759" s="1">
        <v>0</v>
      </c>
      <c r="F759" s="1">
        <v>28</v>
      </c>
      <c r="H759" s="1">
        <f>שבוע_בדילוג[[#This Row],[LengthofCycle]]+1</f>
        <v>29</v>
      </c>
      <c r="I759" s="1" t="str">
        <f>IF(IFERROR(LOOKUP(שבוע_בדילוג[[#This Row],[ClientID]],קביעויות[השבוע בדילוג]),FALSE)=שבוע_בדילוג[[#This Row],[ClientID]],1,"")</f>
        <v/>
      </c>
      <c r="J759" s="1" t="str">
        <f>IF(AND(שבוע_בדילוג[[#This Row],[CycleNumber]]&gt;1,OR(B760="",שבוע_בדילוג[[#This Row],[CycleNumber]]&gt;B758)),IF(OR(AND(שבוע_בדילוג[[#This Row],[LengthofCycle]]=29,F758=29),AND(שבוע_בדילוג[[#This Row],[LengthofCycle]]=36,F758=36)),1,""),"")</f>
        <v/>
      </c>
      <c r="K759" s="1" t="str">
        <f>IF(AND(שבוע_בדילוג[[#This Row],[וסת השבוע]]=1,J758=1,שבוע_בדילוג[[#This Row],[CycleNumber]]&gt;B758),1,"")</f>
        <v/>
      </c>
      <c r="L759" s="1" t="str">
        <f>IF(שבוע_בדילוג[[#This Row],[CycleNumber]]=1,"",IF(שבוע_בדילוג[[#This Row],[וסת השבוע]]=1,0,IF(L758="","",IF(L758=0,IF(שבוע_בדילוג[[#This Row],[LengthofCycle]]=29,0,1),IF(L758=1,IF(שבוע_בדילוג[[#This Row],[LengthofCycle]]+F758=29*2,0,2),IF(L758=2,IF(שבוע_בדילוג[[#This Row],[LengthofCycle]]+F758+F757=29*3,0,3),""))))))</f>
        <v/>
      </c>
      <c r="M759" s="1" t="str">
        <f>IF(שבוע_בדילוג[[#This Row],[וסת השבוע]]=1,IF(שבוע_בדילוג[[#This Row],[וסת השבוע וההפלגה ביחד]]=1,M758+1,0),IF(AND(שבוע_בדילוג[[#This Row],[CycleNumber]]&gt;B758,שבוע_בדילוג[[#This Row],[CycleNumber]]&gt;1),IF(שבוע_בדילוג[[#This Row],[וסת השבוע פעיל?]]&lt;&gt;"",M758+1,""),""))</f>
        <v/>
      </c>
      <c r="N759" s="1" t="str">
        <f>IF(שבוע_בדילוג[[#This Row],[וסת השבוע פעיל?2]]="","",IF(AND(שבוע_בדילוג[[#This Row],[וסת השבוע פעיל?]]&lt;&gt;"",שבוע_בדילוג[[#This Row],[CycleNumber]]&lt;B760,B760&lt;&gt;"",שבוע_בדילוג[[#This Row],[וסת השבוע פעיל?]]&lt;3),IF(L760=0,IF(AND(שבוע_בדילוג[[#This Row],[וסת השבוע פעיל?]]&gt;0,J760=1),0,1),0),""))</f>
        <v/>
      </c>
      <c r="O759" s="1" t="str">
        <f t="shared" si="68"/>
        <v/>
      </c>
      <c r="P759" s="1" t="str">
        <f>IF(AND(שבוע_בדילוג[[#This Row],[חיזוי - שבוע]]=1,K760=1),1,"")</f>
        <v/>
      </c>
      <c r="Q759" s="1" t="str">
        <f>IF(AND(שבוע_בדילוג[[#This Row],[וסת השבוע פעיל?]]&lt;3,OR(שבוע_בדילוג[[#This Row],[CycleNumber]]&gt;B760,B760="")),1,"")</f>
        <v/>
      </c>
      <c r="R759" s="1" t="str">
        <f>IF(AND(שבוע_בדילוג[[#This Row],[חיזוי - שבוע]]&lt;&gt;"",שבוע_בדילוג[[#This Row],[וסת השבוע פעיל?2]]=""),1,"")</f>
        <v/>
      </c>
      <c r="S759" s="1" t="str">
        <f>IF(שבוע_בדילוג[[#This Row],[האישה קבעה וסת שבוע בדילוג?]]=1,IF(שבוע_בדילוג[[#This Row],[וסת השבוע פעיל?]]&lt;3,1,0),"")</f>
        <v/>
      </c>
      <c r="T7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59" s="1">
        <f t="shared" si="69"/>
        <v>0</v>
      </c>
      <c r="V759" s="1">
        <f t="shared" si="70"/>
        <v>0</v>
      </c>
      <c r="W759" s="1">
        <f t="shared" si="71"/>
        <v>0</v>
      </c>
      <c r="X759" s="1" t="str">
        <f>IF(שבוע_בדילוג[[#This Row],[3 הפלגות זהות]]="","",IF(שבוע_בדילוג[[#This Row],[3 הפלגות זהות]]=1,שבוע_בדילוג[[#This Row],[LengthofCycle]],X758))</f>
        <v/>
      </c>
      <c r="Z759" s="1" t="str">
        <f>IF(OR(שבוע_בדילוג[[#This Row],[הווסת פעיל?]]=0,שבוע_בדילוג[[#This Row],[הווסת פעיל?]]=""),"",SUM(Z758,שבוע_בדילוג[[#This Row],[הווסת פעיל?]]))</f>
        <v/>
      </c>
      <c r="AA759" s="1" t="str">
        <f>IF(AND(שבוע_בדילוג[[#This Row],[כמה מחזורים עד עקירה]]&lt;&gt;"",Z760=""),שבוע_בדילוג[[#This Row],[כמה מחזורים עד עקירה]],"")</f>
        <v/>
      </c>
      <c r="AB759" s="1" t="str">
        <f>IF(AND(שבוע_בדילוג[[#This Row],[הווסת פעיל?]]=1,שבוע_בדילוג[[#This Row],[וסת קבוע אחרון]]&lt;&gt;X758),שבוע_בדילוג[[#This Row],[וסת קבוע אחרון]],"")</f>
        <v/>
      </c>
      <c r="AC759" s="1" t="str">
        <f>IF(AND(שבוע_בדילוג[[#This Row],[הווסת פעיל?]]=1,Y758=0,שבוע_בדילוג[[#This Row],[וסת קבוע אחרון]]=X758),שבוע_בדילוג[[#This Row],[וסת קבוע אחרון]],"")</f>
        <v/>
      </c>
      <c r="AD759" s="1" t="str">
        <f>IF(AND(שבוע_בדילוג[[#This Row],[הווסת פעיל?]]=1,Y758=0,שבוע_בדילוג[[#This Row],[וסת קבוע אחרון]]&lt;&gt;X758),1,"")</f>
        <v/>
      </c>
      <c r="AE759" s="1" t="str">
        <f>IF(AND(שבוע_בדילוג[[#This Row],[הווסת פעיל?]]&lt;&gt;"",B760=1),שבוע_בדילוג[[#This Row],[CycleNumber]],"")</f>
        <v/>
      </c>
      <c r="AF759" s="1" t="str">
        <f>IF(AND(שבוע_בדילוג[[#This Row],[הווסת פעיל?]]&lt;&gt;"",Y758=""),שבוע_בדילוג[[#This Row],[CycleNumber]],"")</f>
        <v/>
      </c>
      <c r="AG759" s="1" t="str">
        <f>IF(B760=1,"",IF(שבוע_בדילוג[[#This Row],[הווסת פעיל?]]=1,IF(שבוע_בדילוג[[#This Row],[וסת קבוע אחרון]]=F760,1,0),""))</f>
        <v/>
      </c>
      <c r="AH759" s="1" t="str">
        <f>IF(B760=1,"",IF(שבוע_בדילוג[[#This Row],[הווסת פעיל?]]=1,IF(OR(שבוע_בדילוג[[#This Row],[וסת קבוע אחרון]]=F760,F760=שבוע_בדילוג[[#This Row],[LengthofCycle]]),1,0),""))</f>
        <v/>
      </c>
      <c r="AI759" s="1" t="str">
        <f>IF(B760=1,"",IF(שבוע_בדילוג[[#This Row],[הווסת פעיל?]]=1,IF(OR(שבוע_בדילוג[[#This Row],[וסת קבוע אחרון]]=F760,F760=שבוע_בדילוג[[#This Row],[LengthofCycle]],AND(שבוע_בדילוג[[#This Row],[LengthofCycle]]&lt;&gt;שבוע_בדילוג[[#This Row],[וסת קבוע אחרון]],OR(F760=28,F760=29))),1,0),""))</f>
        <v/>
      </c>
      <c r="AJ759" s="1" t="str">
        <f>IF(AND(שבוע_בדילוג[[#This Row],[הווסת פעיל?]]=1,B760=1),1,"")</f>
        <v/>
      </c>
      <c r="AK759" s="4">
        <f>IF(AND(שבוע_בדילוג[[#This Row],[הווסת פעיל?]]&lt;&gt;1,B760&lt;&gt;1,B760&lt;&gt;""),IF(שבוע_בדילוג[[#This Row],[LengthofCycle]]=F760,1,0),"")</f>
        <v>0</v>
      </c>
      <c r="AL759" s="4">
        <f>IF(AND(שבוע_בדילוג[[#This Row],[הווסת פעיל?]]&lt;&gt;1,B760&lt;&gt;1,B760&lt;&gt;""),IF(OR(שבוע_בדילוג[[#This Row],[LengthofCycle]]=F760,F760=29),1,0),"")</f>
        <v>0</v>
      </c>
      <c r="AM759" s="4">
        <f>IF(AND(שבוע_בדילוג[[#This Row],[הווסת פעיל?]]&lt;&gt;1,B760&lt;&gt;1,B760&lt;&gt;""),IF(OR(שבוע_בדילוג[[#This Row],[LengthofCycle]]=F760,F760=29,F760=28),1,0),"")</f>
        <v>0</v>
      </c>
    </row>
    <row r="760" spans="1:39" x14ac:dyDescent="0.25">
      <c r="A760" s="1" t="s">
        <v>118</v>
      </c>
      <c r="B760" s="1">
        <v>23</v>
      </c>
      <c r="C760" s="1">
        <v>0</v>
      </c>
      <c r="D760" s="1">
        <v>1</v>
      </c>
      <c r="E760" s="1">
        <v>0</v>
      </c>
      <c r="F760" s="1">
        <v>30</v>
      </c>
      <c r="H760" s="1">
        <f>שבוע_בדילוג[[#This Row],[LengthofCycle]]+1</f>
        <v>31</v>
      </c>
      <c r="I760" s="1" t="str">
        <f>IF(IFERROR(LOOKUP(שבוע_בדילוג[[#This Row],[ClientID]],קביעויות[השבוע בדילוג]),FALSE)=שבוע_בדילוג[[#This Row],[ClientID]],1,"")</f>
        <v/>
      </c>
      <c r="J760" s="1" t="str">
        <f>IF(AND(שבוע_בדילוג[[#This Row],[CycleNumber]]&gt;1,OR(B761="",שבוע_בדילוג[[#This Row],[CycleNumber]]&gt;B759)),IF(OR(AND(שבוע_בדילוג[[#This Row],[LengthofCycle]]=29,F759=29),AND(שבוע_בדילוג[[#This Row],[LengthofCycle]]=36,F759=36)),1,""),"")</f>
        <v/>
      </c>
      <c r="K760" s="1" t="str">
        <f>IF(AND(שבוע_בדילוג[[#This Row],[וסת השבוע]]=1,J759=1,שבוע_בדילוג[[#This Row],[CycleNumber]]&gt;B759),1,"")</f>
        <v/>
      </c>
      <c r="L760" s="1" t="str">
        <f>IF(שבוע_בדילוג[[#This Row],[CycleNumber]]=1,"",IF(שבוע_בדילוג[[#This Row],[וסת השבוע]]=1,0,IF(L759="","",IF(L759=0,IF(שבוע_בדילוג[[#This Row],[LengthofCycle]]=29,0,1),IF(L759=1,IF(שבוע_בדילוג[[#This Row],[LengthofCycle]]+F759=29*2,0,2),IF(L759=2,IF(שבוע_בדילוג[[#This Row],[LengthofCycle]]+F759+F758=29*3,0,3),""))))))</f>
        <v/>
      </c>
      <c r="M760" s="1" t="str">
        <f>IF(שבוע_בדילוג[[#This Row],[וסת השבוע]]=1,IF(שבוע_בדילוג[[#This Row],[וסת השבוע וההפלגה ביחד]]=1,M759+1,0),IF(AND(שבוע_בדילוג[[#This Row],[CycleNumber]]&gt;B759,שבוע_בדילוג[[#This Row],[CycleNumber]]&gt;1),IF(שבוע_בדילוג[[#This Row],[וסת השבוע פעיל?]]&lt;&gt;"",M759+1,""),""))</f>
        <v/>
      </c>
      <c r="N760" s="1" t="str">
        <f>IF(שבוע_בדילוג[[#This Row],[וסת השבוע פעיל?2]]="","",IF(AND(שבוע_בדילוג[[#This Row],[וסת השבוע פעיל?]]&lt;&gt;"",שבוע_בדילוג[[#This Row],[CycleNumber]]&lt;B761,B761&lt;&gt;"",שבוע_בדילוג[[#This Row],[וסת השבוע פעיל?]]&lt;3),IF(L761=0,IF(AND(שבוע_בדילוג[[#This Row],[וסת השבוע פעיל?]]&gt;0,J761=1),0,1),0),""))</f>
        <v/>
      </c>
      <c r="O760" s="1" t="str">
        <f t="shared" si="68"/>
        <v/>
      </c>
      <c r="P760" s="1" t="str">
        <f>IF(AND(שבוע_בדילוג[[#This Row],[חיזוי - שבוע]]=1,K761=1),1,"")</f>
        <v/>
      </c>
      <c r="Q760" s="1" t="str">
        <f>IF(AND(שבוע_בדילוג[[#This Row],[וסת השבוע פעיל?]]&lt;3,OR(שבוע_בדילוג[[#This Row],[CycleNumber]]&gt;B761,B761="")),1,"")</f>
        <v/>
      </c>
      <c r="R760" s="1" t="str">
        <f>IF(AND(שבוע_בדילוג[[#This Row],[חיזוי - שבוע]]&lt;&gt;"",שבוע_בדילוג[[#This Row],[וסת השבוע פעיל?2]]=""),1,"")</f>
        <v/>
      </c>
      <c r="S760" s="1" t="str">
        <f>IF(שבוע_בדילוג[[#This Row],[האישה קבעה וסת שבוע בדילוג?]]=1,IF(שבוע_בדילוג[[#This Row],[וסת השבוע פעיל?]]&lt;3,1,0),"")</f>
        <v/>
      </c>
      <c r="T7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0" s="1">
        <f t="shared" si="69"/>
        <v>0</v>
      </c>
      <c r="V760" s="1">
        <f t="shared" si="70"/>
        <v>0</v>
      </c>
      <c r="W760" s="1">
        <f t="shared" si="71"/>
        <v>0</v>
      </c>
      <c r="X760" s="1" t="str">
        <f>IF(שבוע_בדילוג[[#This Row],[3 הפלגות זהות]]="","",IF(שבוע_בדילוג[[#This Row],[3 הפלגות זהות]]=1,שבוע_בדילוג[[#This Row],[LengthofCycle]],X759))</f>
        <v/>
      </c>
      <c r="Z760" s="1" t="str">
        <f>IF(OR(שבוע_בדילוג[[#This Row],[הווסת פעיל?]]=0,שבוע_בדילוג[[#This Row],[הווסת פעיל?]]=""),"",SUM(Z759,שבוע_בדילוג[[#This Row],[הווסת פעיל?]]))</f>
        <v/>
      </c>
      <c r="AA760" s="1" t="str">
        <f>IF(AND(שבוע_בדילוג[[#This Row],[כמה מחזורים עד עקירה]]&lt;&gt;"",Z761=""),שבוע_בדילוג[[#This Row],[כמה מחזורים עד עקירה]],"")</f>
        <v/>
      </c>
      <c r="AB760" s="1" t="str">
        <f>IF(AND(שבוע_בדילוג[[#This Row],[הווסת פעיל?]]=1,שבוע_בדילוג[[#This Row],[וסת קבוע אחרון]]&lt;&gt;X759),שבוע_בדילוג[[#This Row],[וסת קבוע אחרון]],"")</f>
        <v/>
      </c>
      <c r="AC760" s="1" t="str">
        <f>IF(AND(שבוע_בדילוג[[#This Row],[הווסת פעיל?]]=1,Y759=0,שבוע_בדילוג[[#This Row],[וסת קבוע אחרון]]=X759),שבוע_בדילוג[[#This Row],[וסת קבוע אחרון]],"")</f>
        <v/>
      </c>
      <c r="AD760" s="1" t="str">
        <f>IF(AND(שבוע_בדילוג[[#This Row],[הווסת פעיל?]]=1,Y759=0,שבוע_בדילוג[[#This Row],[וסת קבוע אחרון]]&lt;&gt;X759),1,"")</f>
        <v/>
      </c>
      <c r="AE760" s="1" t="str">
        <f>IF(AND(שבוע_בדילוג[[#This Row],[הווסת פעיל?]]&lt;&gt;"",B761=1),שבוע_בדילוג[[#This Row],[CycleNumber]],"")</f>
        <v/>
      </c>
      <c r="AF760" s="1" t="str">
        <f>IF(AND(שבוע_בדילוג[[#This Row],[הווסת פעיל?]]&lt;&gt;"",Y759=""),שבוע_בדילוג[[#This Row],[CycleNumber]],"")</f>
        <v/>
      </c>
      <c r="AG760" s="1" t="str">
        <f>IF(B761=1,"",IF(שבוע_בדילוג[[#This Row],[הווסת פעיל?]]=1,IF(שבוע_בדילוג[[#This Row],[וסת קבוע אחרון]]=F761,1,0),""))</f>
        <v/>
      </c>
      <c r="AH760" s="1" t="str">
        <f>IF(B761=1,"",IF(שבוע_בדילוג[[#This Row],[הווסת פעיל?]]=1,IF(OR(שבוע_בדילוג[[#This Row],[וסת קבוע אחרון]]=F761,F761=שבוע_בדילוג[[#This Row],[LengthofCycle]]),1,0),""))</f>
        <v/>
      </c>
      <c r="AI760" s="1" t="str">
        <f>IF(B761=1,"",IF(שבוע_בדילוג[[#This Row],[הווסת פעיל?]]=1,IF(OR(שבוע_בדילוג[[#This Row],[וסת קבוע אחרון]]=F761,F761=שבוע_בדילוג[[#This Row],[LengthofCycle]],AND(שבוע_בדילוג[[#This Row],[LengthofCycle]]&lt;&gt;שבוע_בדילוג[[#This Row],[וסת קבוע אחרון]],OR(F761=28,F761=29))),1,0),""))</f>
        <v/>
      </c>
      <c r="AJ760" s="1" t="str">
        <f>IF(AND(שבוע_בדילוג[[#This Row],[הווסת פעיל?]]=1,B761=1),1,"")</f>
        <v/>
      </c>
      <c r="AK760" s="4">
        <f>IF(AND(שבוע_בדילוג[[#This Row],[הווסת פעיל?]]&lt;&gt;1,B761&lt;&gt;1,B761&lt;&gt;""),IF(שבוע_בדילוג[[#This Row],[LengthofCycle]]=F761,1,0),"")</f>
        <v>1</v>
      </c>
      <c r="AL760" s="4">
        <f>IF(AND(שבוע_בדילוג[[#This Row],[הווסת פעיל?]]&lt;&gt;1,B761&lt;&gt;1,B761&lt;&gt;""),IF(OR(שבוע_בדילוג[[#This Row],[LengthofCycle]]=F761,F761=29),1,0),"")</f>
        <v>1</v>
      </c>
      <c r="AM760" s="4">
        <f>IF(AND(שבוע_בדילוג[[#This Row],[הווסת פעיל?]]&lt;&gt;1,B761&lt;&gt;1,B761&lt;&gt;""),IF(OR(שבוע_בדילוג[[#This Row],[LengthofCycle]]=F761,F761=29,F761=28),1,0),"")</f>
        <v>1</v>
      </c>
    </row>
    <row r="761" spans="1:39" x14ac:dyDescent="0.25">
      <c r="A761" s="1" t="s">
        <v>118</v>
      </c>
      <c r="B761" s="1">
        <v>24</v>
      </c>
      <c r="C761" s="1">
        <v>0</v>
      </c>
      <c r="D761" s="1">
        <v>1</v>
      </c>
      <c r="E761" s="1">
        <v>0</v>
      </c>
      <c r="F761" s="1">
        <v>30</v>
      </c>
      <c r="H761" s="1">
        <f>שבוע_בדילוג[[#This Row],[LengthofCycle]]+1</f>
        <v>31</v>
      </c>
      <c r="I761" s="1" t="str">
        <f>IF(IFERROR(LOOKUP(שבוע_בדילוג[[#This Row],[ClientID]],קביעויות[השבוע בדילוג]),FALSE)=שבוע_בדילוג[[#This Row],[ClientID]],1,"")</f>
        <v/>
      </c>
      <c r="J761" s="1" t="str">
        <f>IF(AND(שבוע_בדילוג[[#This Row],[CycleNumber]]&gt;1,OR(B762="",שבוע_בדילוג[[#This Row],[CycleNumber]]&gt;B760)),IF(OR(AND(שבוע_בדילוג[[#This Row],[LengthofCycle]]=29,F760=29),AND(שבוע_בדילוג[[#This Row],[LengthofCycle]]=36,F760=36)),1,""),"")</f>
        <v/>
      </c>
      <c r="K761" s="1" t="str">
        <f>IF(AND(שבוע_בדילוג[[#This Row],[וסת השבוע]]=1,J760=1,שבוע_בדילוג[[#This Row],[CycleNumber]]&gt;B760),1,"")</f>
        <v/>
      </c>
      <c r="L761" s="1" t="str">
        <f>IF(שבוע_בדילוג[[#This Row],[CycleNumber]]=1,"",IF(שבוע_בדילוג[[#This Row],[וסת השבוע]]=1,0,IF(L760="","",IF(L760=0,IF(שבוע_בדילוג[[#This Row],[LengthofCycle]]=29,0,1),IF(L760=1,IF(שבוע_בדילוג[[#This Row],[LengthofCycle]]+F760=29*2,0,2),IF(L760=2,IF(שבוע_בדילוג[[#This Row],[LengthofCycle]]+F760+F759=29*3,0,3),""))))))</f>
        <v/>
      </c>
      <c r="M761" s="1" t="str">
        <f>IF(שבוע_בדילוג[[#This Row],[וסת השבוע]]=1,IF(שבוע_בדילוג[[#This Row],[וסת השבוע וההפלגה ביחד]]=1,M760+1,0),IF(AND(שבוע_בדילוג[[#This Row],[CycleNumber]]&gt;B760,שבוע_בדילוג[[#This Row],[CycleNumber]]&gt;1),IF(שבוע_בדילוג[[#This Row],[וסת השבוע פעיל?]]&lt;&gt;"",M760+1,""),""))</f>
        <v/>
      </c>
      <c r="N761" s="1" t="str">
        <f>IF(שבוע_בדילוג[[#This Row],[וסת השבוע פעיל?2]]="","",IF(AND(שבוע_בדילוג[[#This Row],[וסת השבוע פעיל?]]&lt;&gt;"",שבוע_בדילוג[[#This Row],[CycleNumber]]&lt;B762,B762&lt;&gt;"",שבוע_בדילוג[[#This Row],[וסת השבוע פעיל?]]&lt;3),IF(L762=0,IF(AND(שבוע_בדילוג[[#This Row],[וסת השבוע פעיל?]]&gt;0,J762=1),0,1),0),""))</f>
        <v/>
      </c>
      <c r="O761" s="1" t="str">
        <f t="shared" si="68"/>
        <v/>
      </c>
      <c r="P761" s="1" t="str">
        <f>IF(AND(שבוע_בדילוג[[#This Row],[חיזוי - שבוע]]=1,K762=1),1,"")</f>
        <v/>
      </c>
      <c r="Q761" s="1" t="str">
        <f>IF(AND(שבוע_בדילוג[[#This Row],[וסת השבוע פעיל?]]&lt;3,OR(שבוע_בדילוג[[#This Row],[CycleNumber]]&gt;B762,B762="")),1,"")</f>
        <v/>
      </c>
      <c r="R761" s="1" t="str">
        <f>IF(AND(שבוע_בדילוג[[#This Row],[חיזוי - שבוע]]&lt;&gt;"",שבוע_בדילוג[[#This Row],[וסת השבוע פעיל?2]]=""),1,"")</f>
        <v/>
      </c>
      <c r="S761" s="1" t="str">
        <f>IF(שבוע_בדילוג[[#This Row],[האישה קבעה וסת שבוע בדילוג?]]=1,IF(שבוע_בדילוג[[#This Row],[וסת השבוע פעיל?]]&lt;3,1,0),"")</f>
        <v/>
      </c>
      <c r="T7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1" s="1">
        <f t="shared" si="69"/>
        <v>0</v>
      </c>
      <c r="V761" s="1">
        <f t="shared" si="70"/>
        <v>0</v>
      </c>
      <c r="W761" s="1">
        <f t="shared" si="71"/>
        <v>0</v>
      </c>
      <c r="X761" s="1" t="str">
        <f>IF(שבוע_בדילוג[[#This Row],[3 הפלגות זהות]]="","",IF(שבוע_בדילוג[[#This Row],[3 הפלגות זהות]]=1,שבוע_בדילוג[[#This Row],[LengthofCycle]],X760))</f>
        <v/>
      </c>
      <c r="Z761" s="1" t="str">
        <f>IF(OR(שבוע_בדילוג[[#This Row],[הווסת פעיל?]]=0,שבוע_בדילוג[[#This Row],[הווסת פעיל?]]=""),"",SUM(Z760,שבוע_בדילוג[[#This Row],[הווסת פעיל?]]))</f>
        <v/>
      </c>
      <c r="AA761" s="1" t="str">
        <f>IF(AND(שבוע_בדילוג[[#This Row],[כמה מחזורים עד עקירה]]&lt;&gt;"",Z762=""),שבוע_בדילוג[[#This Row],[כמה מחזורים עד עקירה]],"")</f>
        <v/>
      </c>
      <c r="AB761" s="1" t="str">
        <f>IF(AND(שבוע_בדילוג[[#This Row],[הווסת פעיל?]]=1,שבוע_בדילוג[[#This Row],[וסת קבוע אחרון]]&lt;&gt;X760),שבוע_בדילוג[[#This Row],[וסת קבוע אחרון]],"")</f>
        <v/>
      </c>
      <c r="AC761" s="1" t="str">
        <f>IF(AND(שבוע_בדילוג[[#This Row],[הווסת פעיל?]]=1,Y760=0,שבוע_בדילוג[[#This Row],[וסת קבוע אחרון]]=X760),שבוע_בדילוג[[#This Row],[וסת קבוע אחרון]],"")</f>
        <v/>
      </c>
      <c r="AD761" s="1" t="str">
        <f>IF(AND(שבוע_בדילוג[[#This Row],[הווסת פעיל?]]=1,Y760=0,שבוע_בדילוג[[#This Row],[וסת קבוע אחרון]]&lt;&gt;X760),1,"")</f>
        <v/>
      </c>
      <c r="AE761" s="1" t="str">
        <f>IF(AND(שבוע_בדילוג[[#This Row],[הווסת פעיל?]]&lt;&gt;"",B762=1),שבוע_בדילוג[[#This Row],[CycleNumber]],"")</f>
        <v/>
      </c>
      <c r="AF761" s="1" t="str">
        <f>IF(AND(שבוע_בדילוג[[#This Row],[הווסת פעיל?]]&lt;&gt;"",Y760=""),שבוע_בדילוג[[#This Row],[CycleNumber]],"")</f>
        <v/>
      </c>
      <c r="AG761" s="1" t="str">
        <f>IF(B762=1,"",IF(שבוע_בדילוג[[#This Row],[הווסת פעיל?]]=1,IF(שבוע_בדילוג[[#This Row],[וסת קבוע אחרון]]=F762,1,0),""))</f>
        <v/>
      </c>
      <c r="AH761" s="1" t="str">
        <f>IF(B762=1,"",IF(שבוע_בדילוג[[#This Row],[הווסת פעיל?]]=1,IF(OR(שבוע_בדילוג[[#This Row],[וסת קבוע אחרון]]=F762,F762=שבוע_בדילוג[[#This Row],[LengthofCycle]]),1,0),""))</f>
        <v/>
      </c>
      <c r="AI761" s="1" t="str">
        <f>IF(B762=1,"",IF(שבוע_בדילוג[[#This Row],[הווסת פעיל?]]=1,IF(OR(שבוע_בדילוג[[#This Row],[וסת קבוע אחרון]]=F762,F762=שבוע_בדילוג[[#This Row],[LengthofCycle]],AND(שבוע_בדילוג[[#This Row],[LengthofCycle]]&lt;&gt;שבוע_בדילוג[[#This Row],[וסת קבוע אחרון]],OR(F762=28,F762=29))),1,0),""))</f>
        <v/>
      </c>
      <c r="AJ761" s="1" t="str">
        <f>IF(AND(שבוע_בדילוג[[#This Row],[הווסת פעיל?]]=1,B762=1),1,"")</f>
        <v/>
      </c>
      <c r="AK761" s="4">
        <f>IF(AND(שבוע_בדילוג[[#This Row],[הווסת פעיל?]]&lt;&gt;1,B762&lt;&gt;1,B762&lt;&gt;""),IF(שבוע_בדילוג[[#This Row],[LengthofCycle]]=F762,1,0),"")</f>
        <v>0</v>
      </c>
      <c r="AL761" s="4">
        <f>IF(AND(שבוע_בדילוג[[#This Row],[הווסת פעיל?]]&lt;&gt;1,B762&lt;&gt;1,B762&lt;&gt;""),IF(OR(שבוע_בדילוג[[#This Row],[LengthofCycle]]=F762,F762=29),1,0),"")</f>
        <v>0</v>
      </c>
      <c r="AM761" s="4">
        <f>IF(AND(שבוע_בדילוג[[#This Row],[הווסת פעיל?]]&lt;&gt;1,B762&lt;&gt;1,B762&lt;&gt;""),IF(OR(שבוע_בדילוג[[#This Row],[LengthofCycle]]=F762,F762=29,F762=28),1,0),"")</f>
        <v>0</v>
      </c>
    </row>
    <row r="762" spans="1:39" x14ac:dyDescent="0.25">
      <c r="A762" s="1" t="s">
        <v>118</v>
      </c>
      <c r="B762" s="1">
        <v>25</v>
      </c>
      <c r="C762" s="1">
        <v>0</v>
      </c>
      <c r="D762" s="1">
        <v>1</v>
      </c>
      <c r="E762" s="1">
        <v>0</v>
      </c>
      <c r="F762" s="1">
        <v>31</v>
      </c>
      <c r="H762" s="1">
        <f>שבוע_בדילוג[[#This Row],[LengthofCycle]]+1</f>
        <v>32</v>
      </c>
      <c r="I762" s="1" t="str">
        <f>IF(IFERROR(LOOKUP(שבוע_בדילוג[[#This Row],[ClientID]],קביעויות[השבוע בדילוג]),FALSE)=שבוע_בדילוג[[#This Row],[ClientID]],1,"")</f>
        <v/>
      </c>
      <c r="J762" s="1" t="str">
        <f>IF(AND(שבוע_בדילוג[[#This Row],[CycleNumber]]&gt;1,OR(B763="",שבוע_בדילוג[[#This Row],[CycleNumber]]&gt;B761)),IF(OR(AND(שבוע_בדילוג[[#This Row],[LengthofCycle]]=29,F761=29),AND(שבוע_בדילוג[[#This Row],[LengthofCycle]]=36,F761=36)),1,""),"")</f>
        <v/>
      </c>
      <c r="K762" s="1" t="str">
        <f>IF(AND(שבוע_בדילוג[[#This Row],[וסת השבוע]]=1,J761=1,שבוע_בדילוג[[#This Row],[CycleNumber]]&gt;B761),1,"")</f>
        <v/>
      </c>
      <c r="L762" s="1" t="str">
        <f>IF(שבוע_בדילוג[[#This Row],[CycleNumber]]=1,"",IF(שבוע_בדילוג[[#This Row],[וסת השבוע]]=1,0,IF(L761="","",IF(L761=0,IF(שבוע_בדילוג[[#This Row],[LengthofCycle]]=29,0,1),IF(L761=1,IF(שבוע_בדילוג[[#This Row],[LengthofCycle]]+F761=29*2,0,2),IF(L761=2,IF(שבוע_בדילוג[[#This Row],[LengthofCycle]]+F761+F760=29*3,0,3),""))))))</f>
        <v/>
      </c>
      <c r="M762" s="1" t="str">
        <f>IF(שבוע_בדילוג[[#This Row],[וסת השבוע]]=1,IF(שבוע_בדילוג[[#This Row],[וסת השבוע וההפלגה ביחד]]=1,M761+1,0),IF(AND(שבוע_בדילוג[[#This Row],[CycleNumber]]&gt;B761,שבוע_בדילוג[[#This Row],[CycleNumber]]&gt;1),IF(שבוע_בדילוג[[#This Row],[וסת השבוע פעיל?]]&lt;&gt;"",M761+1,""),""))</f>
        <v/>
      </c>
      <c r="N762" s="1" t="str">
        <f>IF(שבוע_בדילוג[[#This Row],[וסת השבוע פעיל?2]]="","",IF(AND(שבוע_בדילוג[[#This Row],[וסת השבוע פעיל?]]&lt;&gt;"",שבוע_בדילוג[[#This Row],[CycleNumber]]&lt;B763,B763&lt;&gt;"",שבוע_בדילוג[[#This Row],[וסת השבוע פעיל?]]&lt;3),IF(L763=0,IF(AND(שבוע_בדילוג[[#This Row],[וסת השבוע פעיל?]]&gt;0,J763=1),0,1),0),""))</f>
        <v/>
      </c>
      <c r="O762" s="1" t="str">
        <f t="shared" si="68"/>
        <v/>
      </c>
      <c r="P762" s="1" t="str">
        <f>IF(AND(שבוע_בדילוג[[#This Row],[חיזוי - שבוע]]=1,K763=1),1,"")</f>
        <v/>
      </c>
      <c r="Q762" s="1" t="str">
        <f>IF(AND(שבוע_בדילוג[[#This Row],[וסת השבוע פעיל?]]&lt;3,OR(שבוע_בדילוג[[#This Row],[CycleNumber]]&gt;B763,B763="")),1,"")</f>
        <v/>
      </c>
      <c r="R762" s="1" t="str">
        <f>IF(AND(שבוע_בדילוג[[#This Row],[חיזוי - שבוע]]&lt;&gt;"",שבוע_בדילוג[[#This Row],[וסת השבוע פעיל?2]]=""),1,"")</f>
        <v/>
      </c>
      <c r="S762" s="1" t="str">
        <f>IF(שבוע_בדילוג[[#This Row],[האישה קבעה וסת שבוע בדילוג?]]=1,IF(שבוע_בדילוג[[#This Row],[וסת השבוע פעיל?]]&lt;3,1,0),"")</f>
        <v/>
      </c>
      <c r="T7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2" s="1">
        <f t="shared" si="69"/>
        <v>0</v>
      </c>
      <c r="V762" s="1">
        <f t="shared" si="70"/>
        <v>0</v>
      </c>
      <c r="W762" s="1">
        <f t="shared" si="71"/>
        <v>0</v>
      </c>
      <c r="X762" s="1" t="str">
        <f>IF(שבוע_בדילוג[[#This Row],[3 הפלגות זהות]]="","",IF(שבוע_בדילוג[[#This Row],[3 הפלגות זהות]]=1,שבוע_בדילוג[[#This Row],[LengthofCycle]],X761))</f>
        <v/>
      </c>
      <c r="Z762" s="1" t="str">
        <f>IF(OR(שבוע_בדילוג[[#This Row],[הווסת פעיל?]]=0,שבוע_בדילוג[[#This Row],[הווסת פעיל?]]=""),"",SUM(Z761,שבוע_בדילוג[[#This Row],[הווסת פעיל?]]))</f>
        <v/>
      </c>
      <c r="AA762" s="1" t="str">
        <f>IF(AND(שבוע_בדילוג[[#This Row],[כמה מחזורים עד עקירה]]&lt;&gt;"",Z763=""),שבוע_בדילוג[[#This Row],[כמה מחזורים עד עקירה]],"")</f>
        <v/>
      </c>
      <c r="AB762" s="1" t="str">
        <f>IF(AND(שבוע_בדילוג[[#This Row],[הווסת פעיל?]]=1,שבוע_בדילוג[[#This Row],[וסת קבוע אחרון]]&lt;&gt;X761),שבוע_בדילוג[[#This Row],[וסת קבוע אחרון]],"")</f>
        <v/>
      </c>
      <c r="AC762" s="1" t="str">
        <f>IF(AND(שבוע_בדילוג[[#This Row],[הווסת פעיל?]]=1,Y761=0,שבוע_בדילוג[[#This Row],[וסת קבוע אחרון]]=X761),שבוע_בדילוג[[#This Row],[וסת קבוע אחרון]],"")</f>
        <v/>
      </c>
      <c r="AD762" s="1" t="str">
        <f>IF(AND(שבוע_בדילוג[[#This Row],[הווסת פעיל?]]=1,Y761=0,שבוע_בדילוג[[#This Row],[וסת קבוע אחרון]]&lt;&gt;X761),1,"")</f>
        <v/>
      </c>
      <c r="AE762" s="1" t="str">
        <f>IF(AND(שבוע_בדילוג[[#This Row],[הווסת פעיל?]]&lt;&gt;"",B763=1),שבוע_בדילוג[[#This Row],[CycleNumber]],"")</f>
        <v/>
      </c>
      <c r="AF762" s="1" t="str">
        <f>IF(AND(שבוע_בדילוג[[#This Row],[הווסת פעיל?]]&lt;&gt;"",Y761=""),שבוע_בדילוג[[#This Row],[CycleNumber]],"")</f>
        <v/>
      </c>
      <c r="AG762" s="1" t="str">
        <f>IF(B763=1,"",IF(שבוע_בדילוג[[#This Row],[הווסת פעיל?]]=1,IF(שבוע_בדילוג[[#This Row],[וסת קבוע אחרון]]=F763,1,0),""))</f>
        <v/>
      </c>
      <c r="AH762" s="1" t="str">
        <f>IF(B763=1,"",IF(שבוע_בדילוג[[#This Row],[הווסת פעיל?]]=1,IF(OR(שבוע_בדילוג[[#This Row],[וסת קבוע אחרון]]=F763,F763=שבוע_בדילוג[[#This Row],[LengthofCycle]]),1,0),""))</f>
        <v/>
      </c>
      <c r="AI762" s="1" t="str">
        <f>IF(B763=1,"",IF(שבוע_בדילוג[[#This Row],[הווסת פעיל?]]=1,IF(OR(שבוע_בדילוג[[#This Row],[וסת קבוע אחרון]]=F763,F763=שבוע_בדילוג[[#This Row],[LengthofCycle]],AND(שבוע_בדילוג[[#This Row],[LengthofCycle]]&lt;&gt;שבוע_בדילוג[[#This Row],[וסת קבוע אחרון]],OR(F763=28,F763=29))),1,0),""))</f>
        <v/>
      </c>
      <c r="AJ762" s="1" t="str">
        <f>IF(AND(שבוע_בדילוג[[#This Row],[הווסת פעיל?]]=1,B763=1),1,"")</f>
        <v/>
      </c>
      <c r="AK762" s="4">
        <f>IF(AND(שבוע_בדילוג[[#This Row],[הווסת פעיל?]]&lt;&gt;1,B763&lt;&gt;1,B763&lt;&gt;""),IF(שבוע_בדילוג[[#This Row],[LengthofCycle]]=F763,1,0),"")</f>
        <v>0</v>
      </c>
      <c r="AL762" s="4">
        <f>IF(AND(שבוע_בדילוג[[#This Row],[הווסת פעיל?]]&lt;&gt;1,B763&lt;&gt;1,B763&lt;&gt;""),IF(OR(שבוע_בדילוג[[#This Row],[LengthofCycle]]=F763,F763=29),1,0),"")</f>
        <v>0</v>
      </c>
      <c r="AM762" s="4">
        <f>IF(AND(שבוע_בדילוג[[#This Row],[הווסת פעיל?]]&lt;&gt;1,B763&lt;&gt;1,B763&lt;&gt;""),IF(OR(שבוע_בדילוג[[#This Row],[LengthofCycle]]=F763,F763=29,F763=28),1,0),"")</f>
        <v>0</v>
      </c>
    </row>
    <row r="763" spans="1:39" x14ac:dyDescent="0.25">
      <c r="A763" s="1" t="s">
        <v>118</v>
      </c>
      <c r="B763" s="1">
        <v>26</v>
      </c>
      <c r="C763" s="1">
        <v>0</v>
      </c>
      <c r="D763" s="1">
        <v>1</v>
      </c>
      <c r="E763" s="1">
        <v>0</v>
      </c>
      <c r="F763" s="1">
        <v>33</v>
      </c>
      <c r="H763" s="1">
        <f>שבוע_בדילוג[[#This Row],[LengthofCycle]]+1</f>
        <v>34</v>
      </c>
      <c r="I763" s="1" t="str">
        <f>IF(IFERROR(LOOKUP(שבוע_בדילוג[[#This Row],[ClientID]],קביעויות[השבוע בדילוג]),FALSE)=שבוע_בדילוג[[#This Row],[ClientID]],1,"")</f>
        <v/>
      </c>
      <c r="J763" s="1" t="str">
        <f>IF(AND(שבוע_בדילוג[[#This Row],[CycleNumber]]&gt;1,OR(B764="",שבוע_בדילוג[[#This Row],[CycleNumber]]&gt;B762)),IF(OR(AND(שבוע_בדילוג[[#This Row],[LengthofCycle]]=29,F762=29),AND(שבוע_בדילוג[[#This Row],[LengthofCycle]]=36,F762=36)),1,""),"")</f>
        <v/>
      </c>
      <c r="K763" s="1" t="str">
        <f>IF(AND(שבוע_בדילוג[[#This Row],[וסת השבוע]]=1,J762=1,שבוע_בדילוג[[#This Row],[CycleNumber]]&gt;B762),1,"")</f>
        <v/>
      </c>
      <c r="L763" s="1" t="str">
        <f>IF(שבוע_בדילוג[[#This Row],[CycleNumber]]=1,"",IF(שבוע_בדילוג[[#This Row],[וסת השבוע]]=1,0,IF(L762="","",IF(L762=0,IF(שבוע_בדילוג[[#This Row],[LengthofCycle]]=29,0,1),IF(L762=1,IF(שבוע_בדילוג[[#This Row],[LengthofCycle]]+F762=29*2,0,2),IF(L762=2,IF(שבוע_בדילוג[[#This Row],[LengthofCycle]]+F762+F761=29*3,0,3),""))))))</f>
        <v/>
      </c>
      <c r="M763" s="1" t="str">
        <f>IF(שבוע_בדילוג[[#This Row],[וסת השבוע]]=1,IF(שבוע_בדילוג[[#This Row],[וסת השבוע וההפלגה ביחד]]=1,M762+1,0),IF(AND(שבוע_בדילוג[[#This Row],[CycleNumber]]&gt;B762,שבוע_בדילוג[[#This Row],[CycleNumber]]&gt;1),IF(שבוע_בדילוג[[#This Row],[וסת השבוע פעיל?]]&lt;&gt;"",M762+1,""),""))</f>
        <v/>
      </c>
      <c r="N763" s="1" t="str">
        <f>IF(שבוע_בדילוג[[#This Row],[וסת השבוע פעיל?2]]="","",IF(AND(שבוע_בדילוג[[#This Row],[וסת השבוע פעיל?]]&lt;&gt;"",שבוע_בדילוג[[#This Row],[CycleNumber]]&lt;B764,B764&lt;&gt;"",שבוע_בדילוג[[#This Row],[וסת השבוע פעיל?]]&lt;3),IF(L764=0,IF(AND(שבוע_בדילוג[[#This Row],[וסת השבוע פעיל?]]&gt;0,J764=1),0,1),0),""))</f>
        <v/>
      </c>
      <c r="O763" s="1" t="str">
        <f t="shared" si="68"/>
        <v/>
      </c>
      <c r="P763" s="1" t="str">
        <f>IF(AND(שבוע_בדילוג[[#This Row],[חיזוי - שבוע]]=1,K764=1),1,"")</f>
        <v/>
      </c>
      <c r="Q763" s="1" t="str">
        <f>IF(AND(שבוע_בדילוג[[#This Row],[וסת השבוע פעיל?]]&lt;3,OR(שבוע_בדילוג[[#This Row],[CycleNumber]]&gt;B764,B764="")),1,"")</f>
        <v/>
      </c>
      <c r="R763" s="1" t="str">
        <f>IF(AND(שבוע_בדילוג[[#This Row],[חיזוי - שבוע]]&lt;&gt;"",שבוע_בדילוג[[#This Row],[וסת השבוע פעיל?2]]=""),1,"")</f>
        <v/>
      </c>
      <c r="S763" s="1" t="str">
        <f>IF(שבוע_בדילוג[[#This Row],[האישה קבעה וסת שבוע בדילוג?]]=1,IF(שבוע_בדילוג[[#This Row],[וסת השבוע פעיל?]]&lt;3,1,0),"")</f>
        <v/>
      </c>
      <c r="T7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3" s="1">
        <f t="shared" si="69"/>
        <v>0</v>
      </c>
      <c r="V763" s="1">
        <f t="shared" si="70"/>
        <v>0</v>
      </c>
      <c r="W763" s="1">
        <f t="shared" si="71"/>
        <v>0</v>
      </c>
      <c r="X763" s="1" t="str">
        <f>IF(שבוע_בדילוג[[#This Row],[3 הפלגות זהות]]="","",IF(שבוע_בדילוג[[#This Row],[3 הפלגות זהות]]=1,שבוע_בדילוג[[#This Row],[LengthofCycle]],X762))</f>
        <v/>
      </c>
      <c r="Z763" s="1" t="str">
        <f>IF(OR(שבוע_בדילוג[[#This Row],[הווסת פעיל?]]=0,שבוע_בדילוג[[#This Row],[הווסת פעיל?]]=""),"",SUM(Z762,שבוע_בדילוג[[#This Row],[הווסת פעיל?]]))</f>
        <v/>
      </c>
      <c r="AA763" s="1" t="str">
        <f>IF(AND(שבוע_בדילוג[[#This Row],[כמה מחזורים עד עקירה]]&lt;&gt;"",Z764=""),שבוע_בדילוג[[#This Row],[כמה מחזורים עד עקירה]],"")</f>
        <v/>
      </c>
      <c r="AB763" s="1" t="str">
        <f>IF(AND(שבוע_בדילוג[[#This Row],[הווסת פעיל?]]=1,שבוע_בדילוג[[#This Row],[וסת קבוע אחרון]]&lt;&gt;X762),שבוע_בדילוג[[#This Row],[וסת קבוע אחרון]],"")</f>
        <v/>
      </c>
      <c r="AC763" s="1" t="str">
        <f>IF(AND(שבוע_בדילוג[[#This Row],[הווסת פעיל?]]=1,Y762=0,שבוע_בדילוג[[#This Row],[וסת קבוע אחרון]]=X762),שבוע_בדילוג[[#This Row],[וסת קבוע אחרון]],"")</f>
        <v/>
      </c>
      <c r="AD763" s="1" t="str">
        <f>IF(AND(שבוע_בדילוג[[#This Row],[הווסת פעיל?]]=1,Y762=0,שבוע_בדילוג[[#This Row],[וסת קבוע אחרון]]&lt;&gt;X762),1,"")</f>
        <v/>
      </c>
      <c r="AE763" s="1" t="str">
        <f>IF(AND(שבוע_בדילוג[[#This Row],[הווסת פעיל?]]&lt;&gt;"",B764=1),שבוע_בדילוג[[#This Row],[CycleNumber]],"")</f>
        <v/>
      </c>
      <c r="AF763" s="1" t="str">
        <f>IF(AND(שבוע_בדילוג[[#This Row],[הווסת פעיל?]]&lt;&gt;"",Y762=""),שבוע_בדילוג[[#This Row],[CycleNumber]],"")</f>
        <v/>
      </c>
      <c r="AG763" s="1" t="str">
        <f>IF(B764=1,"",IF(שבוע_בדילוג[[#This Row],[הווסת פעיל?]]=1,IF(שבוע_בדילוג[[#This Row],[וסת קבוע אחרון]]=F764,1,0),""))</f>
        <v/>
      </c>
      <c r="AH763" s="1" t="str">
        <f>IF(B764=1,"",IF(שבוע_בדילוג[[#This Row],[הווסת פעיל?]]=1,IF(OR(שבוע_בדילוג[[#This Row],[וסת קבוע אחרון]]=F764,F764=שבוע_בדילוג[[#This Row],[LengthofCycle]]),1,0),""))</f>
        <v/>
      </c>
      <c r="AI763" s="1" t="str">
        <f>IF(B764=1,"",IF(שבוע_בדילוג[[#This Row],[הווסת פעיל?]]=1,IF(OR(שבוע_בדילוג[[#This Row],[וסת קבוע אחרון]]=F764,F764=שבוע_בדילוג[[#This Row],[LengthofCycle]],AND(שבוע_בדילוג[[#This Row],[LengthofCycle]]&lt;&gt;שבוע_בדילוג[[#This Row],[וסת קבוע אחרון]],OR(F764=28,F764=29))),1,0),""))</f>
        <v/>
      </c>
      <c r="AJ763" s="1" t="str">
        <f>IF(AND(שבוע_בדילוג[[#This Row],[הווסת פעיל?]]=1,B764=1),1,"")</f>
        <v/>
      </c>
      <c r="AK763" s="4">
        <f>IF(AND(שבוע_בדילוג[[#This Row],[הווסת פעיל?]]&lt;&gt;1,B764&lt;&gt;1,B764&lt;&gt;""),IF(שבוע_בדילוג[[#This Row],[LengthofCycle]]=F764,1,0),"")</f>
        <v>0</v>
      </c>
      <c r="AL763" s="4">
        <f>IF(AND(שבוע_בדילוג[[#This Row],[הווסת פעיל?]]&lt;&gt;1,B764&lt;&gt;1,B764&lt;&gt;""),IF(OR(שבוע_בדילוג[[#This Row],[LengthofCycle]]=F764,F764=29),1,0),"")</f>
        <v>0</v>
      </c>
      <c r="AM763" s="4">
        <f>IF(AND(שבוע_בדילוג[[#This Row],[הווסת פעיל?]]&lt;&gt;1,B764&lt;&gt;1,B764&lt;&gt;""),IF(OR(שבוע_בדילוג[[#This Row],[LengthofCycle]]=F764,F764=29,F764=28),1,0),"")</f>
        <v>0</v>
      </c>
    </row>
    <row r="764" spans="1:39" x14ac:dyDescent="0.25">
      <c r="A764" s="1" t="s">
        <v>118</v>
      </c>
      <c r="B764" s="1">
        <v>27</v>
      </c>
      <c r="C764" s="1">
        <v>0</v>
      </c>
      <c r="D764" s="1">
        <v>1</v>
      </c>
      <c r="E764" s="1">
        <v>0</v>
      </c>
      <c r="F764" s="1">
        <v>31</v>
      </c>
      <c r="H764" s="1">
        <f>שבוע_בדילוג[[#This Row],[LengthofCycle]]+1</f>
        <v>32</v>
      </c>
      <c r="I764" s="1" t="str">
        <f>IF(IFERROR(LOOKUP(שבוע_בדילוג[[#This Row],[ClientID]],קביעויות[השבוע בדילוג]),FALSE)=שבוע_בדילוג[[#This Row],[ClientID]],1,"")</f>
        <v/>
      </c>
      <c r="J764" s="1" t="str">
        <f>IF(AND(שבוע_בדילוג[[#This Row],[CycleNumber]]&gt;1,OR(B765="",שבוע_בדילוג[[#This Row],[CycleNumber]]&gt;B763)),IF(OR(AND(שבוע_בדילוג[[#This Row],[LengthofCycle]]=29,F763=29),AND(שבוע_בדילוג[[#This Row],[LengthofCycle]]=36,F763=36)),1,""),"")</f>
        <v/>
      </c>
      <c r="K764" s="1" t="str">
        <f>IF(AND(שבוע_בדילוג[[#This Row],[וסת השבוע]]=1,J763=1,שבוע_בדילוג[[#This Row],[CycleNumber]]&gt;B763),1,"")</f>
        <v/>
      </c>
      <c r="L764" s="1" t="str">
        <f>IF(שבוע_בדילוג[[#This Row],[CycleNumber]]=1,"",IF(שבוע_בדילוג[[#This Row],[וסת השבוע]]=1,0,IF(L763="","",IF(L763=0,IF(שבוע_בדילוג[[#This Row],[LengthofCycle]]=29,0,1),IF(L763=1,IF(שבוע_בדילוג[[#This Row],[LengthofCycle]]+F763=29*2,0,2),IF(L763=2,IF(שבוע_בדילוג[[#This Row],[LengthofCycle]]+F763+F762=29*3,0,3),""))))))</f>
        <v/>
      </c>
      <c r="M764" s="1" t="str">
        <f>IF(שבוע_בדילוג[[#This Row],[וסת השבוע]]=1,IF(שבוע_בדילוג[[#This Row],[וסת השבוע וההפלגה ביחד]]=1,M763+1,0),IF(AND(שבוע_בדילוג[[#This Row],[CycleNumber]]&gt;B763,שבוע_בדילוג[[#This Row],[CycleNumber]]&gt;1),IF(שבוע_בדילוג[[#This Row],[וסת השבוע פעיל?]]&lt;&gt;"",M763+1,""),""))</f>
        <v/>
      </c>
      <c r="N764" s="1" t="str">
        <f>IF(שבוע_בדילוג[[#This Row],[וסת השבוע פעיל?2]]="","",IF(AND(שבוע_בדילוג[[#This Row],[וסת השבוע פעיל?]]&lt;&gt;"",שבוע_בדילוג[[#This Row],[CycleNumber]]&lt;B765,B765&lt;&gt;"",שבוע_בדילוג[[#This Row],[וסת השבוע פעיל?]]&lt;3),IF(L765=0,IF(AND(שבוע_בדילוג[[#This Row],[וסת השבוע פעיל?]]&gt;0,J765=1),0,1),0),""))</f>
        <v/>
      </c>
      <c r="O764" s="1" t="str">
        <f t="shared" si="68"/>
        <v/>
      </c>
      <c r="P764" s="1" t="str">
        <f>IF(AND(שבוע_בדילוג[[#This Row],[חיזוי - שבוע]]=1,K765=1),1,"")</f>
        <v/>
      </c>
      <c r="Q764" s="1" t="str">
        <f>IF(AND(שבוע_בדילוג[[#This Row],[וסת השבוע פעיל?]]&lt;3,OR(שבוע_בדילוג[[#This Row],[CycleNumber]]&gt;B765,B765="")),1,"")</f>
        <v/>
      </c>
      <c r="R764" s="1" t="str">
        <f>IF(AND(שבוע_בדילוג[[#This Row],[חיזוי - שבוע]]&lt;&gt;"",שבוע_בדילוג[[#This Row],[וסת השבוע פעיל?2]]=""),1,"")</f>
        <v/>
      </c>
      <c r="S764" s="1" t="str">
        <f>IF(שבוע_בדילוג[[#This Row],[האישה קבעה וסת שבוע בדילוג?]]=1,IF(שבוע_בדילוג[[#This Row],[וסת השבוע פעיל?]]&lt;3,1,0),"")</f>
        <v/>
      </c>
      <c r="T7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4" s="1">
        <f t="shared" si="69"/>
        <v>0</v>
      </c>
      <c r="V764" s="1">
        <f t="shared" si="70"/>
        <v>0</v>
      </c>
      <c r="W764" s="1">
        <f t="shared" si="71"/>
        <v>0</v>
      </c>
      <c r="X764" s="1" t="str">
        <f>IF(שבוע_בדילוג[[#This Row],[3 הפלגות זהות]]="","",IF(שבוע_בדילוג[[#This Row],[3 הפלגות זהות]]=1,שבוע_בדילוג[[#This Row],[LengthofCycle]],X763))</f>
        <v/>
      </c>
      <c r="Z764" s="1" t="str">
        <f>IF(OR(שבוע_בדילוג[[#This Row],[הווסת פעיל?]]=0,שבוע_בדילוג[[#This Row],[הווסת פעיל?]]=""),"",SUM(Z763,שבוע_בדילוג[[#This Row],[הווסת פעיל?]]))</f>
        <v/>
      </c>
      <c r="AA764" s="1" t="str">
        <f>IF(AND(שבוע_בדילוג[[#This Row],[כמה מחזורים עד עקירה]]&lt;&gt;"",Z765=""),שבוע_בדילוג[[#This Row],[כמה מחזורים עד עקירה]],"")</f>
        <v/>
      </c>
      <c r="AB764" s="1" t="str">
        <f>IF(AND(שבוע_בדילוג[[#This Row],[הווסת פעיל?]]=1,שבוע_בדילוג[[#This Row],[וסת קבוע אחרון]]&lt;&gt;X763),שבוע_בדילוג[[#This Row],[וסת קבוע אחרון]],"")</f>
        <v/>
      </c>
      <c r="AC764" s="1" t="str">
        <f>IF(AND(שבוע_בדילוג[[#This Row],[הווסת פעיל?]]=1,Y763=0,שבוע_בדילוג[[#This Row],[וסת קבוע אחרון]]=X763),שבוע_בדילוג[[#This Row],[וסת קבוע אחרון]],"")</f>
        <v/>
      </c>
      <c r="AD764" s="1" t="str">
        <f>IF(AND(שבוע_בדילוג[[#This Row],[הווסת פעיל?]]=1,Y763=0,שבוע_בדילוג[[#This Row],[וסת קבוע אחרון]]&lt;&gt;X763),1,"")</f>
        <v/>
      </c>
      <c r="AE764" s="1" t="str">
        <f>IF(AND(שבוע_בדילוג[[#This Row],[הווסת פעיל?]]&lt;&gt;"",B765=1),שבוע_בדילוג[[#This Row],[CycleNumber]],"")</f>
        <v/>
      </c>
      <c r="AF764" s="1" t="str">
        <f>IF(AND(שבוע_בדילוג[[#This Row],[הווסת פעיל?]]&lt;&gt;"",Y763=""),שבוע_בדילוג[[#This Row],[CycleNumber]],"")</f>
        <v/>
      </c>
      <c r="AG764" s="1" t="str">
        <f>IF(B765=1,"",IF(שבוע_בדילוג[[#This Row],[הווסת פעיל?]]=1,IF(שבוע_בדילוג[[#This Row],[וסת קבוע אחרון]]=F765,1,0),""))</f>
        <v/>
      </c>
      <c r="AH764" s="1" t="str">
        <f>IF(B765=1,"",IF(שבוע_בדילוג[[#This Row],[הווסת פעיל?]]=1,IF(OR(שבוע_בדילוג[[#This Row],[וסת קבוע אחרון]]=F765,F765=שבוע_בדילוג[[#This Row],[LengthofCycle]]),1,0),""))</f>
        <v/>
      </c>
      <c r="AI764" s="1" t="str">
        <f>IF(B765=1,"",IF(שבוע_בדילוג[[#This Row],[הווסת פעיל?]]=1,IF(OR(שבוע_בדילוג[[#This Row],[וסת קבוע אחרון]]=F765,F765=שבוע_בדילוג[[#This Row],[LengthofCycle]],AND(שבוע_בדילוג[[#This Row],[LengthofCycle]]&lt;&gt;שבוע_בדילוג[[#This Row],[וסת קבוע אחרון]],OR(F765=28,F765=29))),1,0),""))</f>
        <v/>
      </c>
      <c r="AJ764" s="1" t="str">
        <f>IF(AND(שבוע_בדילוג[[#This Row],[הווסת פעיל?]]=1,B765=1),1,"")</f>
        <v/>
      </c>
      <c r="AK764" s="4" t="str">
        <f>IF(AND(שבוע_בדילוג[[#This Row],[הווסת פעיל?]]&lt;&gt;1,B765&lt;&gt;1,B765&lt;&gt;""),IF(שבוע_בדילוג[[#This Row],[LengthofCycle]]=F765,1,0),"")</f>
        <v/>
      </c>
      <c r="AL764" s="4" t="str">
        <f>IF(AND(שבוע_בדילוג[[#This Row],[הווסת פעיל?]]&lt;&gt;1,B765&lt;&gt;1,B765&lt;&gt;""),IF(OR(שבוע_בדילוג[[#This Row],[LengthofCycle]]=F765,F765=29),1,0),"")</f>
        <v/>
      </c>
      <c r="AM764" s="4" t="str">
        <f>IF(AND(שבוע_בדילוג[[#This Row],[הווסת פעיל?]]&lt;&gt;1,B765&lt;&gt;1,B765&lt;&gt;""),IF(OR(שבוע_בדילוג[[#This Row],[LengthofCycle]]=F765,F765=29,F765=28),1,0),"")</f>
        <v/>
      </c>
    </row>
    <row r="765" spans="1:39" x14ac:dyDescent="0.25">
      <c r="A765" s="1" t="s">
        <v>119</v>
      </c>
      <c r="B765" s="1">
        <v>1</v>
      </c>
      <c r="C765" s="1">
        <v>0</v>
      </c>
      <c r="D765" s="1">
        <v>1</v>
      </c>
      <c r="E765" s="1">
        <v>0</v>
      </c>
      <c r="F765" s="1">
        <v>26</v>
      </c>
      <c r="H765" s="1">
        <f>שבוע_בדילוג[[#This Row],[LengthofCycle]]+1</f>
        <v>27</v>
      </c>
      <c r="I765" s="1">
        <f>IF(IFERROR(LOOKUP(שבוע_בדילוג[[#This Row],[ClientID]],קביעויות[השבוע בדילוג]),FALSE)=שבוע_בדילוג[[#This Row],[ClientID]],1,"")</f>
        <v>1</v>
      </c>
      <c r="J765" s="1" t="str">
        <f>IF(AND(שבוע_בדילוג[[#This Row],[CycleNumber]]&gt;1,OR(B766="",שבוע_בדילוג[[#This Row],[CycleNumber]]&gt;B764)),IF(OR(AND(שבוע_בדילוג[[#This Row],[LengthofCycle]]=29,F764=29),AND(שבוע_בדילוג[[#This Row],[LengthofCycle]]=36,F764=36)),1,""),"")</f>
        <v/>
      </c>
      <c r="K765" s="1" t="str">
        <f>IF(AND(שבוע_בדילוג[[#This Row],[וסת השבוע]]=1,J764=1,שבוע_בדילוג[[#This Row],[CycleNumber]]&gt;B764),1,"")</f>
        <v/>
      </c>
      <c r="L765" s="1" t="str">
        <f>IF(שבוע_בדילוג[[#This Row],[CycleNumber]]=1,"",IF(שבוע_בדילוג[[#This Row],[וסת השבוע]]=1,0,IF(L764="","",IF(L764=0,IF(שבוע_בדילוג[[#This Row],[LengthofCycle]]=29,0,1),IF(L764=1,IF(שבוע_בדילוג[[#This Row],[LengthofCycle]]+F764=29*2,0,2),IF(L764=2,IF(שבוע_בדילוג[[#This Row],[LengthofCycle]]+F764+F763=29*3,0,3),""))))))</f>
        <v/>
      </c>
      <c r="M765" s="1" t="str">
        <f>IF(שבוע_בדילוג[[#This Row],[וסת השבוע]]=1,IF(שבוע_בדילוג[[#This Row],[וסת השבוע וההפלגה ביחד]]=1,M764+1,0),IF(AND(שבוע_בדילוג[[#This Row],[CycleNumber]]&gt;B764,שבוע_בדילוג[[#This Row],[CycleNumber]]&gt;1),IF(שבוע_בדילוג[[#This Row],[וסת השבוע פעיל?]]&lt;&gt;"",M764+1,""),""))</f>
        <v/>
      </c>
      <c r="N765" s="1" t="str">
        <f>IF(שבוע_בדילוג[[#This Row],[וסת השבוע פעיל?2]]="","",IF(AND(שבוע_בדילוג[[#This Row],[וסת השבוע פעיל?]]&lt;&gt;"",שבוע_בדילוג[[#This Row],[CycleNumber]]&lt;B766,B766&lt;&gt;"",שבוע_בדילוג[[#This Row],[וסת השבוע פעיל?]]&lt;3),IF(L766=0,IF(AND(שבוע_בדילוג[[#This Row],[וסת השבוע פעיל?]]&gt;0,J766=1),0,1),0),""))</f>
        <v/>
      </c>
      <c r="O765" s="1" t="str">
        <f t="shared" si="68"/>
        <v/>
      </c>
      <c r="P765" s="1" t="str">
        <f>IF(AND(שבוע_בדילוג[[#This Row],[חיזוי - שבוע]]=1,K766=1),1,"")</f>
        <v/>
      </c>
      <c r="Q765" s="1" t="str">
        <f>IF(AND(שבוע_בדילוג[[#This Row],[וסת השבוע פעיל?]]&lt;3,OR(שבוע_בדילוג[[#This Row],[CycleNumber]]&gt;B766,B766="")),1,"")</f>
        <v/>
      </c>
      <c r="R765" s="1" t="str">
        <f>IF(AND(שבוע_בדילוג[[#This Row],[חיזוי - שבוע]]&lt;&gt;"",שבוע_בדילוג[[#This Row],[וסת השבוע פעיל?2]]=""),1,"")</f>
        <v/>
      </c>
      <c r="S765" s="1">
        <f>IF(שבוע_בדילוג[[#This Row],[האישה קבעה וסת שבוע בדילוג?]]=1,IF(שבוע_בדילוג[[#This Row],[וסת השבוע פעיל?]]&lt;3,1,0),"")</f>
        <v>0</v>
      </c>
      <c r="T7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5" s="1" t="str">
        <f t="shared" si="69"/>
        <v/>
      </c>
      <c r="V765" s="1" t="str">
        <f t="shared" si="70"/>
        <v/>
      </c>
      <c r="W765" s="1" t="str">
        <f t="shared" si="71"/>
        <v/>
      </c>
      <c r="X765" s="1" t="str">
        <f>IF(שבוע_בדילוג[[#This Row],[3 הפלגות זהות]]="","",IF(שבוע_בדילוג[[#This Row],[3 הפלגות זהות]]=1,שבוע_בדילוג[[#This Row],[LengthofCycle]],X764))</f>
        <v/>
      </c>
      <c r="Y765" s="1" t="str">
        <f>IF(שבוע_בדילוג[[#This Row],[וסת קבוע אחרון]]="","",IF(OR(שבוע_בדילוג[[#This Row],[LengthofCycle]]=שבוע_בדילוג[[#This Row],[וסת קבוע אחרון]],F764=שבוע_בדילוג[[#This Row],[וסת קבוע אחרון]],F763=שבוע_בדילוג[[#This Row],[וסת קבוע אחרון]]),1,0))</f>
        <v/>
      </c>
      <c r="Z765" s="1" t="str">
        <f>IF(OR(שבוע_בדילוג[[#This Row],[הווסת פעיל?]]=0,שבוע_בדילוג[[#This Row],[הווסת פעיל?]]=""),"",SUM(Z764,שבוע_בדילוג[[#This Row],[הווסת פעיל?]]))</f>
        <v/>
      </c>
      <c r="AA765" s="1" t="str">
        <f>IF(AND(שבוע_בדילוג[[#This Row],[כמה מחזורים עד עקירה]]&lt;&gt;"",Z766=""),שבוע_בדילוג[[#This Row],[כמה מחזורים עד עקירה]],"")</f>
        <v/>
      </c>
      <c r="AB765" s="1" t="str">
        <f>IF(AND(שבוע_בדילוג[[#This Row],[הווסת פעיל?]]=1,שבוע_בדילוג[[#This Row],[וסת קבוע אחרון]]&lt;&gt;X764),שבוע_בדילוג[[#This Row],[וסת קבוע אחרון]],"")</f>
        <v/>
      </c>
      <c r="AC765" s="1" t="str">
        <f>IF(AND(שבוע_בדילוג[[#This Row],[הווסת פעיל?]]=1,Y764=0,שבוע_בדילוג[[#This Row],[וסת קבוע אחרון]]=X764),שבוע_בדילוג[[#This Row],[וסת קבוע אחרון]],"")</f>
        <v/>
      </c>
      <c r="AD765" s="1" t="str">
        <f>IF(AND(שבוע_בדילוג[[#This Row],[הווסת פעיל?]]=1,Y764=0,שבוע_בדילוג[[#This Row],[וסת קבוע אחרון]]&lt;&gt;X764),1,"")</f>
        <v/>
      </c>
      <c r="AE765" s="1" t="str">
        <f>IF(AND(שבוע_בדילוג[[#This Row],[הווסת פעיל?]]&lt;&gt;"",B766=1),שבוע_בדילוג[[#This Row],[CycleNumber]],"")</f>
        <v/>
      </c>
      <c r="AF765" s="1" t="str">
        <f>IF(AND(שבוע_בדילוג[[#This Row],[הווסת פעיל?]]&lt;&gt;"",Y764=""),שבוע_בדילוג[[#This Row],[CycleNumber]],"")</f>
        <v/>
      </c>
      <c r="AG765" s="1" t="str">
        <f>IF(B766=1,"",IF(שבוע_בדילוג[[#This Row],[הווסת פעיל?]]=1,IF(שבוע_בדילוג[[#This Row],[וסת קבוע אחרון]]=F766,1,0),""))</f>
        <v/>
      </c>
      <c r="AH765" s="1" t="str">
        <f>IF(B766=1,"",IF(שבוע_בדילוג[[#This Row],[הווסת פעיל?]]=1,IF(OR(שבוע_בדילוג[[#This Row],[וסת קבוע אחרון]]=F766,F766=שבוע_בדילוג[[#This Row],[LengthofCycle]]),1,0),""))</f>
        <v/>
      </c>
      <c r="AI765" s="1" t="str">
        <f>IF(B766=1,"",IF(שבוע_בדילוג[[#This Row],[הווסת פעיל?]]=1,IF(OR(שבוע_בדילוג[[#This Row],[וסת קבוע אחרון]]=F766,F766=שבוע_בדילוג[[#This Row],[LengthofCycle]],AND(שבוע_בדילוג[[#This Row],[LengthofCycle]]&lt;&gt;שבוע_בדילוג[[#This Row],[וסת קבוע אחרון]],OR(F766=28,F766=29))),1,0),""))</f>
        <v/>
      </c>
      <c r="AJ765" s="1" t="str">
        <f>IF(AND(שבוע_בדילוג[[#This Row],[הווסת פעיל?]]=1,B766=1),1,"")</f>
        <v/>
      </c>
      <c r="AK765" s="4">
        <f>IF(AND(שבוע_בדילוג[[#This Row],[הווסת פעיל?]]&lt;&gt;1,B766&lt;&gt;1,B766&lt;&gt;""),IF(שבוע_בדילוג[[#This Row],[LengthofCycle]]=F766,1,0),"")</f>
        <v>0</v>
      </c>
      <c r="AL765" s="4">
        <f>IF(AND(שבוע_בדילוג[[#This Row],[הווסת פעיל?]]&lt;&gt;1,B766&lt;&gt;1,B766&lt;&gt;""),IF(OR(שבוע_בדילוג[[#This Row],[LengthofCycle]]=F766,F766=29),1,0),"")</f>
        <v>0</v>
      </c>
      <c r="AM765" s="4">
        <f>IF(AND(שבוע_בדילוג[[#This Row],[הווסת פעיל?]]&lt;&gt;1,B766&lt;&gt;1,B766&lt;&gt;""),IF(OR(שבוע_בדילוג[[#This Row],[LengthofCycle]]=F766,F766=29,F766=28),1,0),"")</f>
        <v>1</v>
      </c>
    </row>
    <row r="766" spans="1:39" x14ac:dyDescent="0.25">
      <c r="A766" s="1" t="s">
        <v>119</v>
      </c>
      <c r="B766" s="1">
        <v>2</v>
      </c>
      <c r="C766" s="1">
        <v>0</v>
      </c>
      <c r="D766" s="1">
        <v>1</v>
      </c>
      <c r="E766" s="1">
        <v>0</v>
      </c>
      <c r="F766" s="1">
        <v>28</v>
      </c>
      <c r="H766" s="1">
        <f>שבוע_בדילוג[[#This Row],[LengthofCycle]]+1</f>
        <v>29</v>
      </c>
      <c r="I766" s="1">
        <f>IF(IFERROR(LOOKUP(שבוע_בדילוג[[#This Row],[ClientID]],קביעויות[השבוע בדילוג]),FALSE)=שבוע_בדילוג[[#This Row],[ClientID]],1,"")</f>
        <v>1</v>
      </c>
      <c r="J766" s="1" t="str">
        <f>IF(AND(שבוע_בדילוג[[#This Row],[CycleNumber]]&gt;1,OR(B767="",שבוע_בדילוג[[#This Row],[CycleNumber]]&gt;B765)),IF(OR(AND(שבוע_בדילוג[[#This Row],[LengthofCycle]]=29,F765=29),AND(שבוע_בדילוג[[#This Row],[LengthofCycle]]=36,F765=36)),1,""),"")</f>
        <v/>
      </c>
      <c r="K766" s="1" t="str">
        <f>IF(AND(שבוע_בדילוג[[#This Row],[וסת השבוע]]=1,J765=1,שבוע_בדילוג[[#This Row],[CycleNumber]]&gt;B765),1,"")</f>
        <v/>
      </c>
      <c r="L766" s="1" t="str">
        <f>IF(שבוע_בדילוג[[#This Row],[CycleNumber]]=1,"",IF(שבוע_בדילוג[[#This Row],[וסת השבוע]]=1,0,IF(L765="","",IF(L765=0,IF(שבוע_בדילוג[[#This Row],[LengthofCycle]]=29,0,1),IF(L765=1,IF(שבוע_בדילוג[[#This Row],[LengthofCycle]]+F765=29*2,0,2),IF(L765=2,IF(שבוע_בדילוג[[#This Row],[LengthofCycle]]+F765+F764=29*3,0,3),""))))))</f>
        <v/>
      </c>
      <c r="M766" s="1" t="str">
        <f>IF(שבוע_בדילוג[[#This Row],[וסת השבוע]]=1,IF(שבוע_בדילוג[[#This Row],[וסת השבוע וההפלגה ביחד]]=1,M765+1,0),IF(AND(שבוע_בדילוג[[#This Row],[CycleNumber]]&gt;B765,שבוע_בדילוג[[#This Row],[CycleNumber]]&gt;1),IF(שבוע_בדילוג[[#This Row],[וסת השבוע פעיל?]]&lt;&gt;"",M765+1,""),""))</f>
        <v/>
      </c>
      <c r="N766" s="1" t="str">
        <f>IF(שבוע_בדילוג[[#This Row],[וסת השבוע פעיל?2]]="","",IF(AND(שבוע_בדילוג[[#This Row],[וסת השבוע פעיל?]]&lt;&gt;"",שבוע_בדילוג[[#This Row],[CycleNumber]]&lt;B767,B767&lt;&gt;"",שבוע_בדילוג[[#This Row],[וסת השבוע פעיל?]]&lt;3),IF(L767=0,IF(AND(שבוע_בדילוג[[#This Row],[וסת השבוע פעיל?]]&gt;0,J767=1),0,1),0),""))</f>
        <v/>
      </c>
      <c r="O766" s="1" t="str">
        <f t="shared" si="68"/>
        <v/>
      </c>
      <c r="P766" s="1" t="str">
        <f>IF(AND(שבוע_בדילוג[[#This Row],[חיזוי - שבוע]]=1,K767=1),1,"")</f>
        <v/>
      </c>
      <c r="Q766" s="1" t="str">
        <f>IF(AND(שבוע_בדילוג[[#This Row],[וסת השבוע פעיל?]]&lt;3,OR(שבוע_בדילוג[[#This Row],[CycleNumber]]&gt;B767,B767="")),1,"")</f>
        <v/>
      </c>
      <c r="R766" s="1" t="str">
        <f>IF(AND(שבוע_בדילוג[[#This Row],[חיזוי - שבוע]]&lt;&gt;"",שבוע_בדילוג[[#This Row],[וסת השבוע פעיל?2]]=""),1,"")</f>
        <v/>
      </c>
      <c r="S766" s="1">
        <f>IF(שבוע_בדילוג[[#This Row],[האישה קבעה וסת שבוע בדילוג?]]=1,IF(שבוע_בדילוג[[#This Row],[וסת השבוע פעיל?]]&lt;3,1,0),"")</f>
        <v>0</v>
      </c>
      <c r="T7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6" s="1" t="str">
        <f t="shared" si="69"/>
        <v/>
      </c>
      <c r="V766" s="1" t="str">
        <f t="shared" si="70"/>
        <v/>
      </c>
      <c r="W766" s="1" t="str">
        <f t="shared" si="71"/>
        <v/>
      </c>
      <c r="X766" s="1" t="str">
        <f>IF(שבוע_בדילוג[[#This Row],[3 הפלגות זהות]]="","",IF(שבוע_בדילוג[[#This Row],[3 הפלגות זהות]]=1,שבוע_בדילוג[[#This Row],[LengthofCycle]],X765))</f>
        <v/>
      </c>
      <c r="Y766" s="1" t="str">
        <f>IF(שבוע_בדילוג[[#This Row],[וסת קבוע אחרון]]="","",IF(OR(שבוע_בדילוג[[#This Row],[LengthofCycle]]=שבוע_בדילוג[[#This Row],[וסת קבוע אחרון]],F765=שבוע_בדילוג[[#This Row],[וסת קבוע אחרון]],F764=שבוע_בדילוג[[#This Row],[וסת קבוע אחרון]]),1,0))</f>
        <v/>
      </c>
      <c r="Z766" s="1" t="str">
        <f>IF(OR(שבוע_בדילוג[[#This Row],[הווסת פעיל?]]=0,שבוע_בדילוג[[#This Row],[הווסת פעיל?]]=""),"",SUM(Z765,שבוע_בדילוג[[#This Row],[הווסת פעיל?]]))</f>
        <v/>
      </c>
      <c r="AA766" s="1" t="str">
        <f>IF(AND(שבוע_בדילוג[[#This Row],[כמה מחזורים עד עקירה]]&lt;&gt;"",Z767=""),שבוע_בדילוג[[#This Row],[כמה מחזורים עד עקירה]],"")</f>
        <v/>
      </c>
      <c r="AB766" s="1" t="str">
        <f>IF(AND(שבוע_בדילוג[[#This Row],[הווסת פעיל?]]=1,שבוע_בדילוג[[#This Row],[וסת קבוע אחרון]]&lt;&gt;X765),שבוע_בדילוג[[#This Row],[וסת קבוע אחרון]],"")</f>
        <v/>
      </c>
      <c r="AC766" s="1" t="str">
        <f>IF(AND(שבוע_בדילוג[[#This Row],[הווסת פעיל?]]=1,Y765=0,שבוע_בדילוג[[#This Row],[וסת קבוע אחרון]]=X765),שבוע_בדילוג[[#This Row],[וסת קבוע אחרון]],"")</f>
        <v/>
      </c>
      <c r="AD766" s="1" t="str">
        <f>IF(AND(שבוע_בדילוג[[#This Row],[הווסת פעיל?]]=1,Y765=0,שבוע_בדילוג[[#This Row],[וסת קבוע אחרון]]&lt;&gt;X765),1,"")</f>
        <v/>
      </c>
      <c r="AE766" s="1" t="str">
        <f>IF(AND(שבוע_בדילוג[[#This Row],[הווסת פעיל?]]&lt;&gt;"",B767=1),שבוע_בדילוג[[#This Row],[CycleNumber]],"")</f>
        <v/>
      </c>
      <c r="AF766" s="1" t="str">
        <f>IF(AND(שבוע_בדילוג[[#This Row],[הווסת פעיל?]]&lt;&gt;"",Y765=""),שבוע_בדילוג[[#This Row],[CycleNumber]],"")</f>
        <v/>
      </c>
      <c r="AG766" s="1" t="str">
        <f>IF(B767=1,"",IF(שבוע_בדילוג[[#This Row],[הווסת פעיל?]]=1,IF(שבוע_בדילוג[[#This Row],[וסת קבוע אחרון]]=F767,1,0),""))</f>
        <v/>
      </c>
      <c r="AH766" s="1" t="str">
        <f>IF(B767=1,"",IF(שבוע_בדילוג[[#This Row],[הווסת פעיל?]]=1,IF(OR(שבוע_בדילוג[[#This Row],[וסת קבוע אחרון]]=F767,F767=שבוע_בדילוג[[#This Row],[LengthofCycle]]),1,0),""))</f>
        <v/>
      </c>
      <c r="AI766" s="1" t="str">
        <f>IF(B767=1,"",IF(שבוע_בדילוג[[#This Row],[הווסת פעיל?]]=1,IF(OR(שבוע_בדילוג[[#This Row],[וסת קבוע אחרון]]=F767,F767=שבוע_בדילוג[[#This Row],[LengthofCycle]],AND(שבוע_בדילוג[[#This Row],[LengthofCycle]]&lt;&gt;שבוע_בדילוג[[#This Row],[וסת קבוע אחרון]],OR(F767=28,F767=29))),1,0),""))</f>
        <v/>
      </c>
      <c r="AJ766" s="1" t="str">
        <f>IF(AND(שבוע_בדילוג[[#This Row],[הווסת פעיל?]]=1,B767=1),1,"")</f>
        <v/>
      </c>
      <c r="AK766" s="4">
        <f>IF(AND(שבוע_בדילוג[[#This Row],[הווסת פעיל?]]&lt;&gt;1,B767&lt;&gt;1,B767&lt;&gt;""),IF(שבוע_בדילוג[[#This Row],[LengthofCycle]]=F767,1,0),"")</f>
        <v>0</v>
      </c>
      <c r="AL766" s="4">
        <f>IF(AND(שבוע_בדילוג[[#This Row],[הווסת פעיל?]]&lt;&gt;1,B767&lt;&gt;1,B767&lt;&gt;""),IF(OR(שבוע_בדילוג[[#This Row],[LengthofCycle]]=F767,F767=29),1,0),"")</f>
        <v>0</v>
      </c>
      <c r="AM766" s="4">
        <f>IF(AND(שבוע_בדילוג[[#This Row],[הווסת פעיל?]]&lt;&gt;1,B767&lt;&gt;1,B767&lt;&gt;""),IF(OR(שבוע_בדילוג[[#This Row],[LengthofCycle]]=F767,F767=29,F767=28),1,0),"")</f>
        <v>0</v>
      </c>
    </row>
    <row r="767" spans="1:39" x14ac:dyDescent="0.25">
      <c r="A767" s="1" t="s">
        <v>119</v>
      </c>
      <c r="B767" s="1">
        <v>3</v>
      </c>
      <c r="C767" s="1">
        <v>0</v>
      </c>
      <c r="D767" s="1">
        <v>1</v>
      </c>
      <c r="E767" s="1">
        <v>0</v>
      </c>
      <c r="F767" s="1">
        <v>26</v>
      </c>
      <c r="H767" s="1">
        <f>שבוע_בדילוג[[#This Row],[LengthofCycle]]+1</f>
        <v>27</v>
      </c>
      <c r="I767" s="1">
        <f>IF(IFERROR(LOOKUP(שבוע_בדילוג[[#This Row],[ClientID]],קביעויות[השבוע בדילוג]),FALSE)=שבוע_בדילוג[[#This Row],[ClientID]],1,"")</f>
        <v>1</v>
      </c>
      <c r="J767" s="1" t="str">
        <f>IF(AND(שבוע_בדילוג[[#This Row],[CycleNumber]]&gt;1,OR(B768="",שבוע_בדילוג[[#This Row],[CycleNumber]]&gt;B766)),IF(OR(AND(שבוע_בדילוג[[#This Row],[LengthofCycle]]=29,F766=29),AND(שבוע_בדילוג[[#This Row],[LengthofCycle]]=36,F766=36)),1,""),"")</f>
        <v/>
      </c>
      <c r="K767" s="1" t="str">
        <f>IF(AND(שבוע_בדילוג[[#This Row],[וסת השבוע]]=1,J766=1,שבוע_בדילוג[[#This Row],[CycleNumber]]&gt;B766),1,"")</f>
        <v/>
      </c>
      <c r="L767" s="1" t="str">
        <f>IF(שבוע_בדילוג[[#This Row],[CycleNumber]]=1,"",IF(שבוע_בדילוג[[#This Row],[וסת השבוע]]=1,0,IF(L766="","",IF(L766=0,IF(שבוע_בדילוג[[#This Row],[LengthofCycle]]=29,0,1),IF(L766=1,IF(שבוע_בדילוג[[#This Row],[LengthofCycle]]+F766=29*2,0,2),IF(L766=2,IF(שבוע_בדילוג[[#This Row],[LengthofCycle]]+F766+F765=29*3,0,3),""))))))</f>
        <v/>
      </c>
      <c r="M767" s="1" t="str">
        <f>IF(שבוע_בדילוג[[#This Row],[וסת השבוע]]=1,IF(שבוע_בדילוג[[#This Row],[וסת השבוע וההפלגה ביחד]]=1,M766+1,0),IF(AND(שבוע_בדילוג[[#This Row],[CycleNumber]]&gt;B766,שבוע_בדילוג[[#This Row],[CycleNumber]]&gt;1),IF(שבוע_בדילוג[[#This Row],[וסת השבוע פעיל?]]&lt;&gt;"",M766+1,""),""))</f>
        <v/>
      </c>
      <c r="N767" s="1" t="str">
        <f>IF(שבוע_בדילוג[[#This Row],[וסת השבוע פעיל?2]]="","",IF(AND(שבוע_בדילוג[[#This Row],[וסת השבוע פעיל?]]&lt;&gt;"",שבוע_בדילוג[[#This Row],[CycleNumber]]&lt;B768,B768&lt;&gt;"",שבוע_בדילוג[[#This Row],[וסת השבוע פעיל?]]&lt;3),IF(L768=0,IF(AND(שבוע_בדילוג[[#This Row],[וסת השבוע פעיל?]]&gt;0,J768=1),0,1),0),""))</f>
        <v/>
      </c>
      <c r="O767" s="1" t="str">
        <f t="shared" si="68"/>
        <v/>
      </c>
      <c r="P767" s="1" t="str">
        <f>IF(AND(שבוע_בדילוג[[#This Row],[חיזוי - שבוע]]=1,K768=1),1,"")</f>
        <v/>
      </c>
      <c r="Q767" s="1" t="str">
        <f>IF(AND(שבוע_בדילוג[[#This Row],[וסת השבוע פעיל?]]&lt;3,OR(שבוע_בדילוג[[#This Row],[CycleNumber]]&gt;B768,B768="")),1,"")</f>
        <v/>
      </c>
      <c r="R767" s="1" t="str">
        <f>IF(AND(שבוע_בדילוג[[#This Row],[חיזוי - שבוע]]&lt;&gt;"",שבוע_בדילוג[[#This Row],[וסת השבוע פעיל?2]]=""),1,"")</f>
        <v/>
      </c>
      <c r="S767" s="1">
        <f>IF(שבוע_בדילוג[[#This Row],[האישה קבעה וסת שבוע בדילוג?]]=1,IF(שבוע_בדילוג[[#This Row],[וסת השבוע פעיל?]]&lt;3,1,0),"")</f>
        <v>0</v>
      </c>
      <c r="T7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7" s="1">
        <f t="shared" si="69"/>
        <v>0</v>
      </c>
      <c r="V767" s="1" t="str">
        <f t="shared" si="70"/>
        <v/>
      </c>
      <c r="W767" s="1" t="str">
        <f t="shared" si="71"/>
        <v/>
      </c>
      <c r="X767" s="1" t="str">
        <f>IF(שבוע_בדילוג[[#This Row],[3 הפלגות זהות]]="","",IF(שבוע_בדילוג[[#This Row],[3 הפלגות זהות]]=1,שבוע_בדילוג[[#This Row],[LengthofCycle]],X766))</f>
        <v/>
      </c>
      <c r="Y767" s="1" t="str">
        <f>IF(שבוע_בדילוג[[#This Row],[וסת קבוע אחרון]]="","",IF(OR(שבוע_בדילוג[[#This Row],[LengthofCycle]]=שבוע_בדילוג[[#This Row],[וסת קבוע אחרון]],F766=שבוע_בדילוג[[#This Row],[וסת קבוע אחרון]],F765=שבוע_בדילוג[[#This Row],[וסת קבוע אחרון]]),1,0))</f>
        <v/>
      </c>
      <c r="Z767" s="1" t="str">
        <f>IF(OR(שבוע_בדילוג[[#This Row],[הווסת פעיל?]]=0,שבוע_בדילוג[[#This Row],[הווסת פעיל?]]=""),"",SUM(Z766,שבוע_בדילוג[[#This Row],[הווסת פעיל?]]))</f>
        <v/>
      </c>
      <c r="AA767" s="1" t="str">
        <f>IF(AND(שבוע_בדילוג[[#This Row],[כמה מחזורים עד עקירה]]&lt;&gt;"",Z768=""),שבוע_בדילוג[[#This Row],[כמה מחזורים עד עקירה]],"")</f>
        <v/>
      </c>
      <c r="AB767" s="1" t="str">
        <f>IF(AND(שבוע_בדילוג[[#This Row],[הווסת פעיל?]]=1,שבוע_בדילוג[[#This Row],[וסת קבוע אחרון]]&lt;&gt;X766),שבוע_בדילוג[[#This Row],[וסת קבוע אחרון]],"")</f>
        <v/>
      </c>
      <c r="AC767" s="1" t="str">
        <f>IF(AND(שבוע_בדילוג[[#This Row],[הווסת פעיל?]]=1,Y766=0,שבוע_בדילוג[[#This Row],[וסת קבוע אחרון]]=X766),שבוע_בדילוג[[#This Row],[וסת קבוע אחרון]],"")</f>
        <v/>
      </c>
      <c r="AD767" s="1" t="str">
        <f>IF(AND(שבוע_בדילוג[[#This Row],[הווסת פעיל?]]=1,Y766=0,שבוע_בדילוג[[#This Row],[וסת קבוע אחרון]]&lt;&gt;X766),1,"")</f>
        <v/>
      </c>
      <c r="AE767" s="1" t="str">
        <f>IF(AND(שבוע_בדילוג[[#This Row],[הווסת פעיל?]]&lt;&gt;"",B768=1),שבוע_בדילוג[[#This Row],[CycleNumber]],"")</f>
        <v/>
      </c>
      <c r="AF767" s="1" t="str">
        <f>IF(AND(שבוע_בדילוג[[#This Row],[הווסת פעיל?]]&lt;&gt;"",Y766=""),שבוע_בדילוג[[#This Row],[CycleNumber]],"")</f>
        <v/>
      </c>
      <c r="AG767" s="1" t="str">
        <f>IF(B768=1,"",IF(שבוע_בדילוג[[#This Row],[הווסת פעיל?]]=1,IF(שבוע_בדילוג[[#This Row],[וסת קבוע אחרון]]=F768,1,0),""))</f>
        <v/>
      </c>
      <c r="AH767" s="1" t="str">
        <f>IF(B768=1,"",IF(שבוע_בדילוג[[#This Row],[הווסת פעיל?]]=1,IF(OR(שבוע_בדילוג[[#This Row],[וסת קבוע אחרון]]=F768,F768=שבוע_בדילוג[[#This Row],[LengthofCycle]]),1,0),""))</f>
        <v/>
      </c>
      <c r="AI767" s="1" t="str">
        <f>IF(B768=1,"",IF(שבוע_בדילוג[[#This Row],[הווסת פעיל?]]=1,IF(OR(שבוע_בדילוג[[#This Row],[וסת קבוע אחרון]]=F768,F768=שבוע_בדילוג[[#This Row],[LengthofCycle]],AND(שבוע_בדילוג[[#This Row],[LengthofCycle]]&lt;&gt;שבוע_בדילוג[[#This Row],[וסת קבוע אחרון]],OR(F768=28,F768=29))),1,0),""))</f>
        <v/>
      </c>
      <c r="AJ767" s="1" t="str">
        <f>IF(AND(שבוע_בדילוג[[#This Row],[הווסת פעיל?]]=1,B768=1),1,"")</f>
        <v/>
      </c>
      <c r="AK767" s="4">
        <f>IF(AND(שבוע_בדילוג[[#This Row],[הווסת פעיל?]]&lt;&gt;1,B768&lt;&gt;1,B768&lt;&gt;""),IF(שבוע_בדילוג[[#This Row],[LengthofCycle]]=F768,1,0),"")</f>
        <v>0</v>
      </c>
      <c r="AL767" s="4">
        <f>IF(AND(שבוע_בדילוג[[#This Row],[הווסת פעיל?]]&lt;&gt;1,B768&lt;&gt;1,B768&lt;&gt;""),IF(OR(שבוע_בדילוג[[#This Row],[LengthofCycle]]=F768,F768=29),1,0),"")</f>
        <v>0</v>
      </c>
      <c r="AM767" s="4">
        <f>IF(AND(שבוע_בדילוג[[#This Row],[הווסת פעיל?]]&lt;&gt;1,B768&lt;&gt;1,B768&lt;&gt;""),IF(OR(שבוע_בדילוג[[#This Row],[LengthofCycle]]=F768,F768=29,F768=28),1,0),"")</f>
        <v>1</v>
      </c>
    </row>
    <row r="768" spans="1:39" x14ac:dyDescent="0.25">
      <c r="A768" s="1" t="s">
        <v>119</v>
      </c>
      <c r="B768" s="1">
        <v>4</v>
      </c>
      <c r="C768" s="1">
        <v>0</v>
      </c>
      <c r="D768" s="1">
        <v>0</v>
      </c>
      <c r="E768" s="1">
        <v>0</v>
      </c>
      <c r="F768" s="1">
        <v>28</v>
      </c>
      <c r="H768" s="1">
        <f>שבוע_בדילוג[[#This Row],[LengthofCycle]]+1</f>
        <v>29</v>
      </c>
      <c r="I768" s="1">
        <f>IF(IFERROR(LOOKUP(שבוע_בדילוג[[#This Row],[ClientID]],קביעויות[השבוע בדילוג]),FALSE)=שבוע_בדילוג[[#This Row],[ClientID]],1,"")</f>
        <v>1</v>
      </c>
      <c r="J768" s="1" t="str">
        <f>IF(AND(שבוע_בדילוג[[#This Row],[CycleNumber]]&gt;1,OR(B769="",שבוע_בדילוג[[#This Row],[CycleNumber]]&gt;B767)),IF(OR(AND(שבוע_בדילוג[[#This Row],[LengthofCycle]]=29,F767=29),AND(שבוע_בדילוג[[#This Row],[LengthofCycle]]=36,F767=36)),1,""),"")</f>
        <v/>
      </c>
      <c r="K768" s="1" t="str">
        <f>IF(AND(שבוע_בדילוג[[#This Row],[וסת השבוע]]=1,J767=1,שבוע_בדילוג[[#This Row],[CycleNumber]]&gt;B767),1,"")</f>
        <v/>
      </c>
      <c r="L768" s="1" t="str">
        <f>IF(שבוע_בדילוג[[#This Row],[CycleNumber]]=1,"",IF(שבוע_בדילוג[[#This Row],[וסת השבוע]]=1,0,IF(L767="","",IF(L767=0,IF(שבוע_בדילוג[[#This Row],[LengthofCycle]]=29,0,1),IF(L767=1,IF(שבוע_בדילוג[[#This Row],[LengthofCycle]]+F767=29*2,0,2),IF(L767=2,IF(שבוע_בדילוג[[#This Row],[LengthofCycle]]+F767+F766=29*3,0,3),""))))))</f>
        <v/>
      </c>
      <c r="M768" s="1" t="str">
        <f>IF(שבוע_בדילוג[[#This Row],[וסת השבוע]]=1,IF(שבוע_בדילוג[[#This Row],[וסת השבוע וההפלגה ביחד]]=1,M767+1,0),IF(AND(שבוע_בדילוג[[#This Row],[CycleNumber]]&gt;B767,שבוע_בדילוג[[#This Row],[CycleNumber]]&gt;1),IF(שבוע_בדילוג[[#This Row],[וסת השבוע פעיל?]]&lt;&gt;"",M767+1,""),""))</f>
        <v/>
      </c>
      <c r="N768" s="1" t="str">
        <f>IF(שבוע_בדילוג[[#This Row],[וסת השבוע פעיל?2]]="","",IF(AND(שבוע_בדילוג[[#This Row],[וסת השבוע פעיל?]]&lt;&gt;"",שבוע_בדילוג[[#This Row],[CycleNumber]]&lt;B769,B769&lt;&gt;"",שבוע_בדילוג[[#This Row],[וסת השבוע פעיל?]]&lt;3),IF(L769=0,IF(AND(שבוע_בדילוג[[#This Row],[וסת השבוע פעיל?]]&gt;0,J769=1),0,1),0),""))</f>
        <v/>
      </c>
      <c r="O768" s="1" t="str">
        <f t="shared" si="68"/>
        <v/>
      </c>
      <c r="P768" s="1" t="str">
        <f>IF(AND(שבוע_בדילוג[[#This Row],[חיזוי - שבוע]]=1,K769=1),1,"")</f>
        <v/>
      </c>
      <c r="Q768" s="1" t="str">
        <f>IF(AND(שבוע_בדילוג[[#This Row],[וסת השבוע פעיל?]]&lt;3,OR(שבוע_בדילוג[[#This Row],[CycleNumber]]&gt;B769,B769="")),1,"")</f>
        <v/>
      </c>
      <c r="R768" s="1" t="str">
        <f>IF(AND(שבוע_בדילוג[[#This Row],[חיזוי - שבוע]]&lt;&gt;"",שבוע_בדילוג[[#This Row],[וסת השבוע פעיל?2]]=""),1,"")</f>
        <v/>
      </c>
      <c r="S768" s="1">
        <f>IF(שבוע_בדילוג[[#This Row],[האישה קבעה וסת שבוע בדילוג?]]=1,IF(שבוע_בדילוג[[#This Row],[וסת השבוע פעיל?]]&lt;3,1,0),"")</f>
        <v>0</v>
      </c>
      <c r="T7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8" s="1">
        <f t="shared" si="69"/>
        <v>0</v>
      </c>
      <c r="V768" s="1">
        <f t="shared" si="70"/>
        <v>0</v>
      </c>
      <c r="W768" s="1" t="str">
        <f t="shared" si="71"/>
        <v/>
      </c>
      <c r="X768" s="1" t="str">
        <f>IF(שבוע_בדילוג[[#This Row],[3 הפלגות זהות]]="","",IF(שבוע_בדילוג[[#This Row],[3 הפלגות זהות]]=1,שבוע_בדילוג[[#This Row],[LengthofCycle]],X767))</f>
        <v/>
      </c>
      <c r="Y768" s="1" t="str">
        <f>IF(שבוע_בדילוג[[#This Row],[וסת קבוע אחרון]]="","",IF(OR(שבוע_בדילוג[[#This Row],[LengthofCycle]]=שבוע_בדילוג[[#This Row],[וסת קבוע אחרון]],F767=שבוע_בדילוג[[#This Row],[וסת קבוע אחרון]],F766=שבוע_בדילוג[[#This Row],[וסת קבוע אחרון]]),1,0))</f>
        <v/>
      </c>
      <c r="Z768" s="1" t="str">
        <f>IF(OR(שבוע_בדילוג[[#This Row],[הווסת פעיל?]]=0,שבוע_בדילוג[[#This Row],[הווסת פעיל?]]=""),"",SUM(Z767,שבוע_בדילוג[[#This Row],[הווסת פעיל?]]))</f>
        <v/>
      </c>
      <c r="AA768" s="1" t="str">
        <f>IF(AND(שבוע_בדילוג[[#This Row],[כמה מחזורים עד עקירה]]&lt;&gt;"",Z769=""),שבוע_בדילוג[[#This Row],[כמה מחזורים עד עקירה]],"")</f>
        <v/>
      </c>
      <c r="AB768" s="1" t="str">
        <f>IF(AND(שבוע_בדילוג[[#This Row],[הווסת פעיל?]]=1,שבוע_בדילוג[[#This Row],[וסת קבוע אחרון]]&lt;&gt;X767),שבוע_בדילוג[[#This Row],[וסת קבוע אחרון]],"")</f>
        <v/>
      </c>
      <c r="AC768" s="1" t="str">
        <f>IF(AND(שבוע_בדילוג[[#This Row],[הווסת פעיל?]]=1,Y767=0,שבוע_בדילוג[[#This Row],[וסת קבוע אחרון]]=X767),שבוע_בדילוג[[#This Row],[וסת קבוע אחרון]],"")</f>
        <v/>
      </c>
      <c r="AD768" s="1" t="str">
        <f>IF(AND(שבוע_בדילוג[[#This Row],[הווסת פעיל?]]=1,Y767=0,שבוע_בדילוג[[#This Row],[וסת קבוע אחרון]]&lt;&gt;X767),1,"")</f>
        <v/>
      </c>
      <c r="AE768" s="1" t="str">
        <f>IF(AND(שבוע_בדילוג[[#This Row],[הווסת פעיל?]]&lt;&gt;"",B769=1),שבוע_בדילוג[[#This Row],[CycleNumber]],"")</f>
        <v/>
      </c>
      <c r="AF768" s="1" t="str">
        <f>IF(AND(שבוע_בדילוג[[#This Row],[הווסת פעיל?]]&lt;&gt;"",Y767=""),שבוע_בדילוג[[#This Row],[CycleNumber]],"")</f>
        <v/>
      </c>
      <c r="AG768" s="1" t="str">
        <f>IF(B769=1,"",IF(שבוע_בדילוג[[#This Row],[הווסת פעיל?]]=1,IF(שבוע_בדילוג[[#This Row],[וסת קבוע אחרון]]=F769,1,0),""))</f>
        <v/>
      </c>
      <c r="AH768" s="1" t="str">
        <f>IF(B769=1,"",IF(שבוע_בדילוג[[#This Row],[הווסת פעיל?]]=1,IF(OR(שבוע_בדילוג[[#This Row],[וסת קבוע אחרון]]=F769,F769=שבוע_בדילוג[[#This Row],[LengthofCycle]]),1,0),""))</f>
        <v/>
      </c>
      <c r="AI768" s="1" t="str">
        <f>IF(B769=1,"",IF(שבוע_בדילוג[[#This Row],[הווסת פעיל?]]=1,IF(OR(שבוע_בדילוג[[#This Row],[וסת קבוע אחרון]]=F769,F769=שבוע_בדילוג[[#This Row],[LengthofCycle]],AND(שבוע_בדילוג[[#This Row],[LengthofCycle]]&lt;&gt;שבוע_בדילוג[[#This Row],[וסת קבוע אחרון]],OR(F769=28,F769=29))),1,0),""))</f>
        <v/>
      </c>
      <c r="AJ768" s="1" t="str">
        <f>IF(AND(שבוע_בדילוג[[#This Row],[הווסת פעיל?]]=1,B769=1),1,"")</f>
        <v/>
      </c>
      <c r="AK768" s="4">
        <f>IF(AND(שבוע_בדילוג[[#This Row],[הווסת פעיל?]]&lt;&gt;1,B769&lt;&gt;1,B769&lt;&gt;""),IF(שבוע_בדילוג[[#This Row],[LengthofCycle]]=F769,1,0),"")</f>
        <v>0</v>
      </c>
      <c r="AL768" s="4">
        <f>IF(AND(שבוע_בדילוג[[#This Row],[הווסת פעיל?]]&lt;&gt;1,B769&lt;&gt;1,B769&lt;&gt;""),IF(OR(שבוע_בדילוג[[#This Row],[LengthofCycle]]=F769,F769=29),1,0),"")</f>
        <v>1</v>
      </c>
      <c r="AM768" s="4">
        <f>IF(AND(שבוע_בדילוג[[#This Row],[הווסת פעיל?]]&lt;&gt;1,B769&lt;&gt;1,B769&lt;&gt;""),IF(OR(שבוע_בדילוג[[#This Row],[LengthofCycle]]=F769,F769=29,F769=28),1,0),"")</f>
        <v>1</v>
      </c>
    </row>
    <row r="769" spans="1:39" x14ac:dyDescent="0.25">
      <c r="A769" s="1" t="s">
        <v>119</v>
      </c>
      <c r="B769" s="1">
        <v>5</v>
      </c>
      <c r="C769" s="1">
        <v>0</v>
      </c>
      <c r="D769" s="1">
        <v>1</v>
      </c>
      <c r="E769" s="1">
        <v>0</v>
      </c>
      <c r="F769" s="1">
        <v>29</v>
      </c>
      <c r="H769" s="1">
        <f>שבוע_בדילוג[[#This Row],[LengthofCycle]]+1</f>
        <v>30</v>
      </c>
      <c r="I769" s="1">
        <f>IF(IFERROR(LOOKUP(שבוע_בדילוג[[#This Row],[ClientID]],קביעויות[השבוע בדילוג]),FALSE)=שבוע_בדילוג[[#This Row],[ClientID]],1,"")</f>
        <v>1</v>
      </c>
      <c r="J769" s="1" t="str">
        <f>IF(AND(שבוע_בדילוג[[#This Row],[CycleNumber]]&gt;1,OR(B770="",שבוע_בדילוג[[#This Row],[CycleNumber]]&gt;B768)),IF(OR(AND(שבוע_בדילוג[[#This Row],[LengthofCycle]]=29,F768=29),AND(שבוע_בדילוג[[#This Row],[LengthofCycle]]=36,F768=36)),1,""),"")</f>
        <v/>
      </c>
      <c r="K769" s="1" t="str">
        <f>IF(AND(שבוע_בדילוג[[#This Row],[וסת השבוע]]=1,J768=1,שבוע_בדילוג[[#This Row],[CycleNumber]]&gt;B768),1,"")</f>
        <v/>
      </c>
      <c r="L769" s="1" t="str">
        <f>IF(שבוע_בדילוג[[#This Row],[CycleNumber]]=1,"",IF(שבוע_בדילוג[[#This Row],[וסת השבוע]]=1,0,IF(L768="","",IF(L768=0,IF(שבוע_בדילוג[[#This Row],[LengthofCycle]]=29,0,1),IF(L768=1,IF(שבוע_בדילוג[[#This Row],[LengthofCycle]]+F768=29*2,0,2),IF(L768=2,IF(שבוע_בדילוג[[#This Row],[LengthofCycle]]+F768+F767=29*3,0,3),""))))))</f>
        <v/>
      </c>
      <c r="M769" s="1" t="str">
        <f>IF(שבוע_בדילוג[[#This Row],[וסת השבוע]]=1,IF(שבוע_בדילוג[[#This Row],[וסת השבוע וההפלגה ביחד]]=1,M768+1,0),IF(AND(שבוע_בדילוג[[#This Row],[CycleNumber]]&gt;B768,שבוע_בדילוג[[#This Row],[CycleNumber]]&gt;1),IF(שבוע_בדילוג[[#This Row],[וסת השבוע פעיל?]]&lt;&gt;"",M768+1,""),""))</f>
        <v/>
      </c>
      <c r="N769" s="1" t="str">
        <f>IF(שבוע_בדילוג[[#This Row],[וסת השבוע פעיל?2]]="","",IF(AND(שבוע_בדילוג[[#This Row],[וסת השבוע פעיל?]]&lt;&gt;"",שבוע_בדילוג[[#This Row],[CycleNumber]]&lt;B770,B770&lt;&gt;"",שבוע_בדילוג[[#This Row],[וסת השבוע פעיל?]]&lt;3),IF(L770=0,IF(AND(שבוע_בדילוג[[#This Row],[וסת השבוע פעיל?]]&gt;0,J770=1),0,1),0),""))</f>
        <v/>
      </c>
      <c r="O769" s="1" t="str">
        <f t="shared" si="68"/>
        <v/>
      </c>
      <c r="P769" s="1" t="str">
        <f>IF(AND(שבוע_בדילוג[[#This Row],[חיזוי - שבוע]]=1,K770=1),1,"")</f>
        <v/>
      </c>
      <c r="Q769" s="1" t="str">
        <f>IF(AND(שבוע_בדילוג[[#This Row],[וסת השבוע פעיל?]]&lt;3,OR(שבוע_בדילוג[[#This Row],[CycleNumber]]&gt;B770,B770="")),1,"")</f>
        <v/>
      </c>
      <c r="R769" s="1" t="str">
        <f>IF(AND(שבוע_בדילוג[[#This Row],[חיזוי - שבוע]]&lt;&gt;"",שבוע_בדילוג[[#This Row],[וסת השבוע פעיל?2]]=""),1,"")</f>
        <v/>
      </c>
      <c r="S769" s="1">
        <f>IF(שבוע_בדילוג[[#This Row],[האישה קבעה וסת שבוע בדילוג?]]=1,IF(שבוע_בדילוג[[#This Row],[וסת השבוע פעיל?]]&lt;3,1,0),"")</f>
        <v>0</v>
      </c>
      <c r="T7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69" s="1">
        <f t="shared" si="69"/>
        <v>0</v>
      </c>
      <c r="V769" s="1">
        <f t="shared" si="70"/>
        <v>0</v>
      </c>
      <c r="W769" s="1">
        <f t="shared" si="71"/>
        <v>0</v>
      </c>
      <c r="X769" s="1" t="str">
        <f>IF(שבוע_בדילוג[[#This Row],[3 הפלגות זהות]]="","",IF(שבוע_בדילוג[[#This Row],[3 הפלגות זהות]]=1,שבוע_בדילוג[[#This Row],[LengthofCycle]],X768))</f>
        <v/>
      </c>
      <c r="Y769" s="1" t="str">
        <f>IF(שבוע_בדילוג[[#This Row],[וסת קבוע אחרון]]="","",IF(OR(שבוע_בדילוג[[#This Row],[LengthofCycle]]=שבוע_בדילוג[[#This Row],[וסת קבוע אחרון]],F768=שבוע_בדילוג[[#This Row],[וסת קבוע אחרון]],F767=שבוע_בדילוג[[#This Row],[וסת קבוע אחרון]]),1,0))</f>
        <v/>
      </c>
      <c r="Z769" s="1" t="str">
        <f>IF(OR(שבוע_בדילוג[[#This Row],[הווסת פעיל?]]=0,שבוע_בדילוג[[#This Row],[הווסת פעיל?]]=""),"",SUM(Z768,שבוע_בדילוג[[#This Row],[הווסת פעיל?]]))</f>
        <v/>
      </c>
      <c r="AA769" s="1" t="str">
        <f>IF(AND(שבוע_בדילוג[[#This Row],[כמה מחזורים עד עקירה]]&lt;&gt;"",Z770=""),שבוע_בדילוג[[#This Row],[כמה מחזורים עד עקירה]],"")</f>
        <v/>
      </c>
      <c r="AB769" s="1" t="str">
        <f>IF(AND(שבוע_בדילוג[[#This Row],[הווסת פעיל?]]=1,שבוע_בדילוג[[#This Row],[וסת קבוע אחרון]]&lt;&gt;X768),שבוע_בדילוג[[#This Row],[וסת קבוע אחרון]],"")</f>
        <v/>
      </c>
      <c r="AC769" s="1" t="str">
        <f>IF(AND(שבוע_בדילוג[[#This Row],[הווסת פעיל?]]=1,Y768=0,שבוע_בדילוג[[#This Row],[וסת קבוע אחרון]]=X768),שבוע_בדילוג[[#This Row],[וסת קבוע אחרון]],"")</f>
        <v/>
      </c>
      <c r="AD769" s="1" t="str">
        <f>IF(AND(שבוע_בדילוג[[#This Row],[הווסת פעיל?]]=1,Y768=0,שבוע_בדילוג[[#This Row],[וסת קבוע אחרון]]&lt;&gt;X768),1,"")</f>
        <v/>
      </c>
      <c r="AE769" s="1" t="str">
        <f>IF(AND(שבוע_בדילוג[[#This Row],[הווסת פעיל?]]&lt;&gt;"",B770=1),שבוע_בדילוג[[#This Row],[CycleNumber]],"")</f>
        <v/>
      </c>
      <c r="AF769" s="1" t="str">
        <f>IF(AND(שבוע_בדילוג[[#This Row],[הווסת פעיל?]]&lt;&gt;"",Y768=""),שבוע_בדילוג[[#This Row],[CycleNumber]],"")</f>
        <v/>
      </c>
      <c r="AG769" s="1" t="str">
        <f>IF(B770=1,"",IF(שבוע_בדילוג[[#This Row],[הווסת פעיל?]]=1,IF(שבוע_בדילוג[[#This Row],[וסת קבוע אחרון]]=F770,1,0),""))</f>
        <v/>
      </c>
      <c r="AH769" s="1" t="str">
        <f>IF(B770=1,"",IF(שבוע_בדילוג[[#This Row],[הווסת פעיל?]]=1,IF(OR(שבוע_בדילוג[[#This Row],[וסת קבוע אחרון]]=F770,F770=שבוע_בדילוג[[#This Row],[LengthofCycle]]),1,0),""))</f>
        <v/>
      </c>
      <c r="AI769" s="1" t="str">
        <f>IF(B770=1,"",IF(שבוע_בדילוג[[#This Row],[הווסת פעיל?]]=1,IF(OR(שבוע_בדילוג[[#This Row],[וסת קבוע אחרון]]=F770,F770=שבוע_בדילוג[[#This Row],[LengthofCycle]],AND(שבוע_בדילוג[[#This Row],[LengthofCycle]]&lt;&gt;שבוע_בדילוג[[#This Row],[וסת קבוע אחרון]],OR(F770=28,F770=29))),1,0),""))</f>
        <v/>
      </c>
      <c r="AJ769" s="1" t="str">
        <f>IF(AND(שבוע_בדילוג[[#This Row],[הווסת פעיל?]]=1,B770=1),1,"")</f>
        <v/>
      </c>
      <c r="AK769" s="4">
        <f>IF(AND(שבוע_בדילוג[[#This Row],[הווסת פעיל?]]&lt;&gt;1,B770&lt;&gt;1,B770&lt;&gt;""),IF(שבוע_בדילוג[[#This Row],[LengthofCycle]]=F770,1,0),"")</f>
        <v>1</v>
      </c>
      <c r="AL769" s="4">
        <f>IF(AND(שבוע_בדילוג[[#This Row],[הווסת פעיל?]]&lt;&gt;1,B770&lt;&gt;1,B770&lt;&gt;""),IF(OR(שבוע_בדילוג[[#This Row],[LengthofCycle]]=F770,F770=29),1,0),"")</f>
        <v>1</v>
      </c>
      <c r="AM769" s="4">
        <f>IF(AND(שבוע_בדילוג[[#This Row],[הווסת פעיל?]]&lt;&gt;1,B770&lt;&gt;1,B770&lt;&gt;""),IF(OR(שבוע_בדילוג[[#This Row],[LengthofCycle]]=F770,F770=29,F770=28),1,0),"")</f>
        <v>1</v>
      </c>
    </row>
    <row r="770" spans="1:39" x14ac:dyDescent="0.25">
      <c r="A770" s="1" t="s">
        <v>119</v>
      </c>
      <c r="B770" s="1">
        <v>6</v>
      </c>
      <c r="C770" s="1">
        <v>0</v>
      </c>
      <c r="D770" s="1">
        <v>1</v>
      </c>
      <c r="E770" s="1">
        <v>0</v>
      </c>
      <c r="F770" s="1">
        <v>29</v>
      </c>
      <c r="H770" s="1">
        <f>שבוע_בדילוג[[#This Row],[LengthofCycle]]+1</f>
        <v>30</v>
      </c>
      <c r="I770" s="1">
        <f>IF(IFERROR(LOOKUP(שבוע_בדילוג[[#This Row],[ClientID]],קביעויות[השבוע בדילוג]),FALSE)=שבוע_בדילוג[[#This Row],[ClientID]],1,"")</f>
        <v>1</v>
      </c>
      <c r="J770" s="1">
        <f>IF(AND(שבוע_בדילוג[[#This Row],[CycleNumber]]&gt;1,OR(B771="",שבוע_בדילוג[[#This Row],[CycleNumber]]&gt;B769)),IF(OR(AND(שבוע_בדילוג[[#This Row],[LengthofCycle]]=29,F769=29),AND(שבוע_בדילוג[[#This Row],[LengthofCycle]]=36,F769=36)),1,""),"")</f>
        <v>1</v>
      </c>
      <c r="K770" s="1" t="str">
        <f>IF(AND(שבוע_בדילוג[[#This Row],[וסת השבוע]]=1,J769=1,שבוע_בדילוג[[#This Row],[CycleNumber]]&gt;B769),1,"")</f>
        <v/>
      </c>
      <c r="L770" s="1">
        <f>IF(שבוע_בדילוג[[#This Row],[CycleNumber]]=1,"",IF(שבוע_בדילוג[[#This Row],[וסת השבוע]]=1,0,IF(L769="","",IF(L769=0,IF(שבוע_בדילוג[[#This Row],[LengthofCycle]]=29,0,1),IF(L769=1,IF(שבוע_בדילוג[[#This Row],[LengthofCycle]]+F769=29*2,0,2),IF(L769=2,IF(שבוע_בדילוג[[#This Row],[LengthofCycle]]+F769+F768=29*3,0,3),""))))))</f>
        <v>0</v>
      </c>
      <c r="M770" s="1">
        <f>IF(שבוע_בדילוג[[#This Row],[וסת השבוע]]=1,IF(שבוע_בדילוג[[#This Row],[וסת השבוע וההפלגה ביחד]]=1,M769+1,0),IF(AND(שבוע_בדילוג[[#This Row],[CycleNumber]]&gt;B769,שבוע_בדילוג[[#This Row],[CycleNumber]]&gt;1),IF(שבוע_בדילוג[[#This Row],[וסת השבוע פעיל?]]&lt;&gt;"",M769+1,""),""))</f>
        <v>0</v>
      </c>
      <c r="N770" s="1">
        <f>IF(שבוע_בדילוג[[#This Row],[וסת השבוע פעיל?2]]="","",IF(AND(שבוע_בדילוג[[#This Row],[וסת השבוע פעיל?]]&lt;&gt;"",שבוע_בדילוג[[#This Row],[CycleNumber]]&lt;B771,B771&lt;&gt;"",שבוע_בדילוג[[#This Row],[וסת השבוע פעיל?]]&lt;3),IF(L771=0,IF(AND(שבוע_בדילוג[[#This Row],[וסת השבוע פעיל?]]&gt;0,J771=1),0,1),0),""))</f>
        <v>0</v>
      </c>
      <c r="O770" s="1" t="str">
        <f t="shared" si="68"/>
        <v/>
      </c>
      <c r="P770" s="1" t="str">
        <f>IF(AND(שבוע_בדילוג[[#This Row],[חיזוי - שבוע]]=1,K771=1),1,"")</f>
        <v/>
      </c>
      <c r="Q770" s="1" t="str">
        <f>IF(AND(שבוע_בדילוג[[#This Row],[וסת השבוע פעיל?]]&lt;3,OR(שבוע_בדילוג[[#This Row],[CycleNumber]]&gt;B771,B771="")),1,"")</f>
        <v/>
      </c>
      <c r="R770" s="1" t="str">
        <f>IF(AND(שבוע_בדילוג[[#This Row],[חיזוי - שבוע]]&lt;&gt;"",שבוע_בדילוג[[#This Row],[וסת השבוע פעיל?2]]=""),1,"")</f>
        <v/>
      </c>
      <c r="S770" s="1">
        <f>IF(שבוע_בדילוג[[#This Row],[האישה קבעה וסת שבוע בדילוג?]]=1,IF(שבוע_בדילוג[[#This Row],[וסת השבוע פעיל?]]&lt;3,1,0),"")</f>
        <v>1</v>
      </c>
      <c r="T7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0" s="1">
        <f t="shared" si="69"/>
        <v>0</v>
      </c>
      <c r="V770" s="1">
        <f t="shared" si="70"/>
        <v>0</v>
      </c>
      <c r="W770" s="1">
        <f t="shared" si="71"/>
        <v>0</v>
      </c>
      <c r="X770" s="1" t="str">
        <f>IF(שבוע_בדילוג[[#This Row],[3 הפלגות זהות]]="","",IF(שבוע_בדילוג[[#This Row],[3 הפלגות זהות]]=1,שבוע_בדילוג[[#This Row],[LengthofCycle]],X769))</f>
        <v/>
      </c>
      <c r="Y770" s="1" t="str">
        <f>IF(שבוע_בדילוג[[#This Row],[וסת קבוע אחרון]]="","",IF(OR(שבוע_בדילוג[[#This Row],[LengthofCycle]]=שבוע_בדילוג[[#This Row],[וסת קבוע אחרון]],F769=שבוע_בדילוג[[#This Row],[וסת קבוע אחרון]],F768=שבוע_בדילוג[[#This Row],[וסת קבוע אחרון]]),1,0))</f>
        <v/>
      </c>
      <c r="Z770" s="1" t="str">
        <f>IF(OR(שבוע_בדילוג[[#This Row],[הווסת פעיל?]]=0,שבוע_בדילוג[[#This Row],[הווסת פעיל?]]=""),"",SUM(Z769,שבוע_בדילוג[[#This Row],[הווסת פעיל?]]))</f>
        <v/>
      </c>
      <c r="AA770" s="1" t="str">
        <f>IF(AND(שבוע_בדילוג[[#This Row],[כמה מחזורים עד עקירה]]&lt;&gt;"",Z771=""),שבוע_בדילוג[[#This Row],[כמה מחזורים עד עקירה]],"")</f>
        <v/>
      </c>
      <c r="AB770" s="1" t="str">
        <f>IF(AND(שבוע_בדילוג[[#This Row],[הווסת פעיל?]]=1,שבוע_בדילוג[[#This Row],[וסת קבוע אחרון]]&lt;&gt;X769),שבוע_בדילוג[[#This Row],[וסת קבוע אחרון]],"")</f>
        <v/>
      </c>
      <c r="AC770" s="1" t="str">
        <f>IF(AND(שבוע_בדילוג[[#This Row],[הווסת פעיל?]]=1,Y769=0,שבוע_בדילוג[[#This Row],[וסת קבוע אחרון]]=X769),שבוע_בדילוג[[#This Row],[וסת קבוע אחרון]],"")</f>
        <v/>
      </c>
      <c r="AD770" s="1" t="str">
        <f>IF(AND(שבוע_בדילוג[[#This Row],[הווסת פעיל?]]=1,Y769=0,שבוע_בדילוג[[#This Row],[וסת קבוע אחרון]]&lt;&gt;X769),1,"")</f>
        <v/>
      </c>
      <c r="AE770" s="1" t="str">
        <f>IF(AND(שבוע_בדילוג[[#This Row],[הווסת פעיל?]]&lt;&gt;"",B771=1),שבוע_בדילוג[[#This Row],[CycleNumber]],"")</f>
        <v/>
      </c>
      <c r="AF770" s="1" t="str">
        <f>IF(AND(שבוע_בדילוג[[#This Row],[הווסת פעיל?]]&lt;&gt;"",Y769=""),שבוע_בדילוג[[#This Row],[CycleNumber]],"")</f>
        <v/>
      </c>
      <c r="AG770" s="1" t="str">
        <f>IF(B771=1,"",IF(שבוע_בדילוג[[#This Row],[הווסת פעיל?]]=1,IF(שבוע_בדילוג[[#This Row],[וסת קבוע אחרון]]=F771,1,0),""))</f>
        <v/>
      </c>
      <c r="AH770" s="1" t="str">
        <f>IF(B771=1,"",IF(שבוע_בדילוג[[#This Row],[הווסת פעיל?]]=1,IF(OR(שבוע_בדילוג[[#This Row],[וסת קבוע אחרון]]=F771,F771=שבוע_בדילוג[[#This Row],[LengthofCycle]]),1,0),""))</f>
        <v/>
      </c>
      <c r="AI770" s="1" t="str">
        <f>IF(B771=1,"",IF(שבוע_בדילוג[[#This Row],[הווסת פעיל?]]=1,IF(OR(שבוע_בדילוג[[#This Row],[וסת קבוע אחרון]]=F771,F771=שבוע_בדילוג[[#This Row],[LengthofCycle]],AND(שבוע_בדילוג[[#This Row],[LengthofCycle]]&lt;&gt;שבוע_בדילוג[[#This Row],[וסת קבוע אחרון]],OR(F771=28,F771=29))),1,0),""))</f>
        <v/>
      </c>
      <c r="AJ770" s="1" t="str">
        <f>IF(AND(שבוע_בדילוג[[#This Row],[הווסת פעיל?]]=1,B771=1),1,"")</f>
        <v/>
      </c>
      <c r="AK770" s="4">
        <f>IF(AND(שבוע_בדילוג[[#This Row],[הווסת פעיל?]]&lt;&gt;1,B771&lt;&gt;1,B771&lt;&gt;""),IF(שבוע_בדילוג[[#This Row],[LengthofCycle]]=F771,1,0),"")</f>
        <v>0</v>
      </c>
      <c r="AL770" s="4">
        <f>IF(AND(שבוע_בדילוג[[#This Row],[הווסת פעיל?]]&lt;&gt;1,B771&lt;&gt;1,B771&lt;&gt;""),IF(OR(שבוע_בדילוג[[#This Row],[LengthofCycle]]=F771,F771=29),1,0),"")</f>
        <v>0</v>
      </c>
      <c r="AM770" s="4">
        <f>IF(AND(שבוע_בדילוג[[#This Row],[הווסת פעיל?]]&lt;&gt;1,B771&lt;&gt;1,B771&lt;&gt;""),IF(OR(שבוע_בדילוג[[#This Row],[LengthofCycle]]=F771,F771=29,F771=28),1,0),"")</f>
        <v>0</v>
      </c>
    </row>
    <row r="771" spans="1:39" x14ac:dyDescent="0.25">
      <c r="A771" s="1" t="s">
        <v>119</v>
      </c>
      <c r="B771" s="1">
        <v>7</v>
      </c>
      <c r="C771" s="1">
        <v>0</v>
      </c>
      <c r="D771" s="1">
        <v>1</v>
      </c>
      <c r="E771" s="1">
        <v>0</v>
      </c>
      <c r="F771" s="1">
        <v>27</v>
      </c>
      <c r="H771" s="1">
        <f>שבוע_בדילוג[[#This Row],[LengthofCycle]]+1</f>
        <v>28</v>
      </c>
      <c r="I771" s="1">
        <f>IF(IFERROR(LOOKUP(שבוע_בדילוג[[#This Row],[ClientID]],קביעויות[השבוע בדילוג]),FALSE)=שבוע_בדילוג[[#This Row],[ClientID]],1,"")</f>
        <v>1</v>
      </c>
      <c r="J771" s="1" t="str">
        <f>IF(AND(שבוע_בדילוג[[#This Row],[CycleNumber]]&gt;1,OR(B772="",שבוע_בדילוג[[#This Row],[CycleNumber]]&gt;B770)),IF(OR(AND(שבוע_בדילוג[[#This Row],[LengthofCycle]]=29,F770=29),AND(שבוע_בדילוג[[#This Row],[LengthofCycle]]=36,F770=36)),1,""),"")</f>
        <v/>
      </c>
      <c r="K771" s="1" t="str">
        <f>IF(AND(שבוע_בדילוג[[#This Row],[וסת השבוע]]=1,J770=1,שבוע_בדילוג[[#This Row],[CycleNumber]]&gt;B770),1,"")</f>
        <v/>
      </c>
      <c r="L771" s="1">
        <f>IF(שבוע_בדילוג[[#This Row],[CycleNumber]]=1,"",IF(שבוע_בדילוג[[#This Row],[וסת השבוע]]=1,0,IF(L770="","",IF(L770=0,IF(שבוע_בדילוג[[#This Row],[LengthofCycle]]=29,0,1),IF(L770=1,IF(שבוע_בדילוג[[#This Row],[LengthofCycle]]+F770=29*2,0,2),IF(L770=2,IF(שבוע_בדילוג[[#This Row],[LengthofCycle]]+F770+F769=29*3,0,3),""))))))</f>
        <v>1</v>
      </c>
      <c r="M771" s="1">
        <f>IF(שבוע_בדילוג[[#This Row],[וסת השבוע]]=1,IF(שבוע_בדילוג[[#This Row],[וסת השבוע וההפלגה ביחד]]=1,M770+1,0),IF(AND(שבוע_בדילוג[[#This Row],[CycleNumber]]&gt;B770,שבוע_בדילוג[[#This Row],[CycleNumber]]&gt;1),IF(שבוע_בדילוג[[#This Row],[וסת השבוע פעיל?]]&lt;&gt;"",M770+1,""),""))</f>
        <v>1</v>
      </c>
      <c r="N771" s="1">
        <f>IF(שבוע_בדילוג[[#This Row],[וסת השבוע פעיל?2]]="","",IF(AND(שבוע_בדילוג[[#This Row],[וסת השבוע פעיל?]]&lt;&gt;"",שבוע_בדילוג[[#This Row],[CycleNumber]]&lt;B772,B772&lt;&gt;"",שבוע_בדילוג[[#This Row],[וסת השבוע פעיל?]]&lt;3),IF(L772=0,IF(AND(שבוע_בדילוג[[#This Row],[וסת השבוע פעיל?]]&gt;0,J772=1),0,1),0),""))</f>
        <v>0</v>
      </c>
      <c r="O771" s="1">
        <f t="shared" si="68"/>
        <v>30</v>
      </c>
      <c r="P771" s="1" t="str">
        <f>IF(AND(שבוע_בדילוג[[#This Row],[חיזוי - שבוע]]=1,K772=1),1,"")</f>
        <v/>
      </c>
      <c r="Q771" s="1" t="str">
        <f>IF(AND(שבוע_בדילוג[[#This Row],[וסת השבוע פעיל?]]&lt;3,OR(שבוע_בדילוג[[#This Row],[CycleNumber]]&gt;B772,B772="")),1,"")</f>
        <v/>
      </c>
      <c r="R771" s="1" t="str">
        <f>IF(AND(שבוע_בדילוג[[#This Row],[חיזוי - שבוע]]&lt;&gt;"",שבוע_בדילוג[[#This Row],[וסת השבוע פעיל?2]]=""),1,"")</f>
        <v/>
      </c>
      <c r="S771" s="1">
        <f>IF(שבוע_בדילוג[[#This Row],[האישה קבעה וסת שבוע בדילוג?]]=1,IF(שבוע_בדילוג[[#This Row],[וסת השבוע פעיל?]]&lt;3,1,0),"")</f>
        <v>1</v>
      </c>
      <c r="T7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1" s="1">
        <f t="shared" si="69"/>
        <v>0</v>
      </c>
      <c r="V771" s="1">
        <f t="shared" si="70"/>
        <v>0</v>
      </c>
      <c r="W771" s="1">
        <f t="shared" si="71"/>
        <v>0</v>
      </c>
      <c r="X771" s="1" t="str">
        <f>IF(שבוע_בדילוג[[#This Row],[3 הפלגות זהות]]="","",IF(שבוע_בדילוג[[#This Row],[3 הפלגות זהות]]=1,שבוע_בדילוג[[#This Row],[LengthofCycle]],X770))</f>
        <v/>
      </c>
      <c r="Y771" s="1" t="str">
        <f>IF(שבוע_בדילוג[[#This Row],[וסת קבוע אחרון]]="","",IF(OR(שבוע_בדילוג[[#This Row],[LengthofCycle]]=שבוע_בדילוג[[#This Row],[וסת קבוע אחרון]],F770=שבוע_בדילוג[[#This Row],[וסת קבוע אחרון]],F769=שבוע_בדילוג[[#This Row],[וסת קבוע אחרון]]),1,0))</f>
        <v/>
      </c>
      <c r="Z771" s="1" t="str">
        <f>IF(OR(שבוע_בדילוג[[#This Row],[הווסת פעיל?]]=0,שבוע_בדילוג[[#This Row],[הווסת פעיל?]]=""),"",SUM(Z770,שבוע_בדילוג[[#This Row],[הווסת פעיל?]]))</f>
        <v/>
      </c>
      <c r="AA771" s="1" t="str">
        <f>IF(AND(שבוע_בדילוג[[#This Row],[כמה מחזורים עד עקירה]]&lt;&gt;"",Z772=""),שבוע_בדילוג[[#This Row],[כמה מחזורים עד עקירה]],"")</f>
        <v/>
      </c>
      <c r="AB771" s="1" t="str">
        <f>IF(AND(שבוע_בדילוג[[#This Row],[הווסת פעיל?]]=1,שבוע_בדילוג[[#This Row],[וסת קבוע אחרון]]&lt;&gt;X770),שבוע_בדילוג[[#This Row],[וסת קבוע אחרון]],"")</f>
        <v/>
      </c>
      <c r="AC771" s="1" t="str">
        <f>IF(AND(שבוע_בדילוג[[#This Row],[הווסת פעיל?]]=1,Y770=0,שבוע_בדילוג[[#This Row],[וסת קבוע אחרון]]=X770),שבוע_בדילוג[[#This Row],[וסת קבוע אחרון]],"")</f>
        <v/>
      </c>
      <c r="AD771" s="1" t="str">
        <f>IF(AND(שבוע_בדילוג[[#This Row],[הווסת פעיל?]]=1,Y770=0,שבוע_בדילוג[[#This Row],[וסת קבוע אחרון]]&lt;&gt;X770),1,"")</f>
        <v/>
      </c>
      <c r="AE771" s="1" t="str">
        <f>IF(AND(שבוע_בדילוג[[#This Row],[הווסת פעיל?]]&lt;&gt;"",B772=1),שבוע_בדילוג[[#This Row],[CycleNumber]],"")</f>
        <v/>
      </c>
      <c r="AF771" s="1" t="str">
        <f>IF(AND(שבוע_בדילוג[[#This Row],[הווסת פעיל?]]&lt;&gt;"",Y770=""),שבוע_בדילוג[[#This Row],[CycleNumber]],"")</f>
        <v/>
      </c>
      <c r="AG771" s="1" t="str">
        <f>IF(B772=1,"",IF(שבוע_בדילוג[[#This Row],[הווסת פעיל?]]=1,IF(שבוע_בדילוג[[#This Row],[וסת קבוע אחרון]]=F772,1,0),""))</f>
        <v/>
      </c>
      <c r="AH771" s="1" t="str">
        <f>IF(B772=1,"",IF(שבוע_בדילוג[[#This Row],[הווסת פעיל?]]=1,IF(OR(שבוע_בדילוג[[#This Row],[וסת קבוע אחרון]]=F772,F772=שבוע_בדילוג[[#This Row],[LengthofCycle]]),1,0),""))</f>
        <v/>
      </c>
      <c r="AI771" s="1" t="str">
        <f>IF(B772=1,"",IF(שבוע_בדילוג[[#This Row],[הווסת פעיל?]]=1,IF(OR(שבוע_בדילוג[[#This Row],[וסת קבוע אחרון]]=F772,F772=שבוע_בדילוג[[#This Row],[LengthofCycle]],AND(שבוע_בדילוג[[#This Row],[LengthofCycle]]&lt;&gt;שבוע_בדילוג[[#This Row],[וסת קבוע אחרון]],OR(F772=28,F772=29))),1,0),""))</f>
        <v/>
      </c>
      <c r="AJ771" s="1" t="str">
        <f>IF(AND(שבוע_בדילוג[[#This Row],[הווסת פעיל?]]=1,B772=1),1,"")</f>
        <v/>
      </c>
      <c r="AK771" s="4">
        <f>IF(AND(שבוע_בדילוג[[#This Row],[הווסת פעיל?]]&lt;&gt;1,B772&lt;&gt;1,B772&lt;&gt;""),IF(שבוע_בדילוג[[#This Row],[LengthofCycle]]=F772,1,0),"")</f>
        <v>0</v>
      </c>
      <c r="AL771" s="4">
        <f>IF(AND(שבוע_בדילוג[[#This Row],[הווסת פעיל?]]&lt;&gt;1,B772&lt;&gt;1,B772&lt;&gt;""),IF(OR(שבוע_בדילוג[[#This Row],[LengthofCycle]]=F772,F772=29),1,0),"")</f>
        <v>0</v>
      </c>
      <c r="AM771" s="4">
        <f>IF(AND(שבוע_בדילוג[[#This Row],[הווסת פעיל?]]&lt;&gt;1,B772&lt;&gt;1,B772&lt;&gt;""),IF(OR(שבוע_בדילוג[[#This Row],[LengthofCycle]]=F772,F772=29,F772=28),1,0),"")</f>
        <v>1</v>
      </c>
    </row>
    <row r="772" spans="1:39" x14ac:dyDescent="0.25">
      <c r="A772" s="1" t="s">
        <v>119</v>
      </c>
      <c r="B772" s="1">
        <v>8</v>
      </c>
      <c r="C772" s="1">
        <v>0</v>
      </c>
      <c r="D772" s="1">
        <v>1</v>
      </c>
      <c r="E772" s="1">
        <v>0</v>
      </c>
      <c r="F772" s="1">
        <v>28</v>
      </c>
      <c r="H772" s="1">
        <f>שבוע_בדילוג[[#This Row],[LengthofCycle]]+1</f>
        <v>29</v>
      </c>
      <c r="I772" s="1">
        <f>IF(IFERROR(LOOKUP(שבוע_בדילוג[[#This Row],[ClientID]],קביעויות[השבוע בדילוג]),FALSE)=שבוע_בדילוג[[#This Row],[ClientID]],1,"")</f>
        <v>1</v>
      </c>
      <c r="J772" s="1" t="str">
        <f>IF(AND(שבוע_בדילוג[[#This Row],[CycleNumber]]&gt;1,OR(B773="",שבוע_בדילוג[[#This Row],[CycleNumber]]&gt;B771)),IF(OR(AND(שבוע_בדילוג[[#This Row],[LengthofCycle]]=29,F771=29),AND(שבוע_בדילוג[[#This Row],[LengthofCycle]]=36,F771=36)),1,""),"")</f>
        <v/>
      </c>
      <c r="K772" s="1" t="str">
        <f>IF(AND(שבוע_בדילוג[[#This Row],[וסת השבוע]]=1,J771=1,שבוע_בדילוג[[#This Row],[CycleNumber]]&gt;B771),1,"")</f>
        <v/>
      </c>
      <c r="L772" s="1">
        <f>IF(שבוע_בדילוג[[#This Row],[CycleNumber]]=1,"",IF(שבוע_בדילוג[[#This Row],[וסת השבוע]]=1,0,IF(L771="","",IF(L771=0,IF(שבוע_בדילוג[[#This Row],[LengthofCycle]]=29,0,1),IF(L771=1,IF(שבוע_בדילוג[[#This Row],[LengthofCycle]]+F771=29*2,0,2),IF(L771=2,IF(שבוע_בדילוג[[#This Row],[LengthofCycle]]+F771+F770=29*3,0,3),""))))))</f>
        <v>2</v>
      </c>
      <c r="M772" s="1">
        <f>IF(שבוע_בדילוג[[#This Row],[וסת השבוע]]=1,IF(שבוע_בדילוג[[#This Row],[וסת השבוע וההפלגה ביחד]]=1,M771+1,0),IF(AND(שבוע_בדילוג[[#This Row],[CycleNumber]]&gt;B771,שבוע_בדילוג[[#This Row],[CycleNumber]]&gt;1),IF(שבוע_בדילוג[[#This Row],[וסת השבוע פעיל?]]&lt;&gt;"",M771+1,""),""))</f>
        <v>2</v>
      </c>
      <c r="N772" s="1">
        <f>IF(שבוע_בדילוג[[#This Row],[וסת השבוע פעיל?2]]="","",IF(AND(שבוע_בדילוג[[#This Row],[וסת השבוע פעיל?]]&lt;&gt;"",שבוע_בדילוג[[#This Row],[CycleNumber]]&lt;B773,B773&lt;&gt;"",שבוע_בדילוג[[#This Row],[וסת השבוע פעיל?]]&lt;3),IF(L773=0,IF(AND(שבוע_בדילוג[[#This Row],[וסת השבוע פעיל?]]&gt;0,J773=1),0,1),0),""))</f>
        <v>0</v>
      </c>
      <c r="O772" s="1">
        <f t="shared" si="68"/>
        <v>32</v>
      </c>
      <c r="P772" s="1" t="str">
        <f>IF(AND(שבוע_בדילוג[[#This Row],[חיזוי - שבוע]]=1,K773=1),1,"")</f>
        <v/>
      </c>
      <c r="Q772" s="1" t="str">
        <f>IF(AND(שבוע_בדילוג[[#This Row],[וסת השבוע פעיל?]]&lt;3,OR(שבוע_בדילוג[[#This Row],[CycleNumber]]&gt;B773,B773="")),1,"")</f>
        <v/>
      </c>
      <c r="R772" s="1" t="str">
        <f>IF(AND(שבוע_בדילוג[[#This Row],[חיזוי - שבוע]]&lt;&gt;"",שבוע_בדילוג[[#This Row],[וסת השבוע פעיל?2]]=""),1,"")</f>
        <v/>
      </c>
      <c r="S772" s="1">
        <f>IF(שבוע_בדילוג[[#This Row],[האישה קבעה וסת שבוע בדילוג?]]=1,IF(שבוע_בדילוג[[#This Row],[וסת השבוע פעיל?]]&lt;3,1,0),"")</f>
        <v>1</v>
      </c>
      <c r="T7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2" s="1">
        <f t="shared" si="69"/>
        <v>0</v>
      </c>
      <c r="V772" s="1">
        <f t="shared" si="70"/>
        <v>0</v>
      </c>
      <c r="W772" s="1">
        <f t="shared" si="71"/>
        <v>0</v>
      </c>
      <c r="X772" s="1" t="str">
        <f>IF(שבוע_בדילוג[[#This Row],[3 הפלגות זהות]]="","",IF(שבוע_בדילוג[[#This Row],[3 הפלגות זהות]]=1,שבוע_בדילוג[[#This Row],[LengthofCycle]],X771))</f>
        <v/>
      </c>
      <c r="Y772" s="1" t="str">
        <f>IF(שבוע_בדילוג[[#This Row],[וסת קבוע אחרון]]="","",IF(OR(שבוע_בדילוג[[#This Row],[LengthofCycle]]=שבוע_בדילוג[[#This Row],[וסת קבוע אחרון]],F771=שבוע_בדילוג[[#This Row],[וסת קבוע אחרון]],F770=שבוע_בדילוג[[#This Row],[וסת קבוע אחרון]]),1,0))</f>
        <v/>
      </c>
      <c r="Z772" s="1" t="str">
        <f>IF(OR(שבוע_בדילוג[[#This Row],[הווסת פעיל?]]=0,שבוע_בדילוג[[#This Row],[הווסת פעיל?]]=""),"",SUM(Z771,שבוע_בדילוג[[#This Row],[הווסת פעיל?]]))</f>
        <v/>
      </c>
      <c r="AA772" s="1" t="str">
        <f>IF(AND(שבוע_בדילוג[[#This Row],[כמה מחזורים עד עקירה]]&lt;&gt;"",Z773=""),שבוע_בדילוג[[#This Row],[כמה מחזורים עד עקירה]],"")</f>
        <v/>
      </c>
      <c r="AB772" s="1" t="str">
        <f>IF(AND(שבוע_בדילוג[[#This Row],[הווסת פעיל?]]=1,שבוע_בדילוג[[#This Row],[וסת קבוע אחרון]]&lt;&gt;X771),שבוע_בדילוג[[#This Row],[וסת קבוע אחרון]],"")</f>
        <v/>
      </c>
      <c r="AC772" s="1" t="str">
        <f>IF(AND(שבוע_בדילוג[[#This Row],[הווסת פעיל?]]=1,Y771=0,שבוע_בדילוג[[#This Row],[וסת קבוע אחרון]]=X771),שבוע_בדילוג[[#This Row],[וסת קבוע אחרון]],"")</f>
        <v/>
      </c>
      <c r="AD772" s="1" t="str">
        <f>IF(AND(שבוע_בדילוג[[#This Row],[הווסת פעיל?]]=1,Y771=0,שבוע_בדילוג[[#This Row],[וסת קבוע אחרון]]&lt;&gt;X771),1,"")</f>
        <v/>
      </c>
      <c r="AE772" s="1" t="str">
        <f>IF(AND(שבוע_בדילוג[[#This Row],[הווסת פעיל?]]&lt;&gt;"",B773=1),שבוע_בדילוג[[#This Row],[CycleNumber]],"")</f>
        <v/>
      </c>
      <c r="AF772" s="1" t="str">
        <f>IF(AND(שבוע_בדילוג[[#This Row],[הווסת פעיל?]]&lt;&gt;"",Y771=""),שבוע_בדילוג[[#This Row],[CycleNumber]],"")</f>
        <v/>
      </c>
      <c r="AG772" s="1" t="str">
        <f>IF(B773=1,"",IF(שבוע_בדילוג[[#This Row],[הווסת פעיל?]]=1,IF(שבוע_בדילוג[[#This Row],[וסת קבוע אחרון]]=F773,1,0),""))</f>
        <v/>
      </c>
      <c r="AH772" s="1" t="str">
        <f>IF(B773=1,"",IF(שבוע_בדילוג[[#This Row],[הווסת פעיל?]]=1,IF(OR(שבוע_בדילוג[[#This Row],[וסת קבוע אחרון]]=F773,F773=שבוע_בדילוג[[#This Row],[LengthofCycle]]),1,0),""))</f>
        <v/>
      </c>
      <c r="AI772" s="1" t="str">
        <f>IF(B773=1,"",IF(שבוע_בדילוג[[#This Row],[הווסת פעיל?]]=1,IF(OR(שבוע_בדילוג[[#This Row],[וסת קבוע אחרון]]=F773,F773=שבוע_בדילוג[[#This Row],[LengthofCycle]],AND(שבוע_בדילוג[[#This Row],[LengthofCycle]]&lt;&gt;שבוע_בדילוג[[#This Row],[וסת קבוע אחרון]],OR(F773=28,F773=29))),1,0),""))</f>
        <v/>
      </c>
      <c r="AJ772" s="1" t="str">
        <f>IF(AND(שבוע_בדילוג[[#This Row],[הווסת פעיל?]]=1,B773=1),1,"")</f>
        <v/>
      </c>
      <c r="AK772" s="4">
        <f>IF(AND(שבוע_בדילוג[[#This Row],[הווסת פעיל?]]&lt;&gt;1,B773&lt;&gt;1,B773&lt;&gt;""),IF(שבוע_בדילוג[[#This Row],[LengthofCycle]]=F773,1,0),"")</f>
        <v>0</v>
      </c>
      <c r="AL772" s="4">
        <f>IF(AND(שבוע_בדילוג[[#This Row],[הווסת פעיל?]]&lt;&gt;1,B773&lt;&gt;1,B773&lt;&gt;""),IF(OR(שבוע_בדילוג[[#This Row],[LengthofCycle]]=F773,F773=29),1,0),"")</f>
        <v>0</v>
      </c>
      <c r="AM772" s="4">
        <f>IF(AND(שבוע_בדילוג[[#This Row],[הווסת פעיל?]]&lt;&gt;1,B773&lt;&gt;1,B773&lt;&gt;""),IF(OR(שבוע_בדילוג[[#This Row],[LengthofCycle]]=F773,F773=29,F773=28),1,0),"")</f>
        <v>0</v>
      </c>
    </row>
    <row r="773" spans="1:39" x14ac:dyDescent="0.25">
      <c r="A773" s="1" t="s">
        <v>119</v>
      </c>
      <c r="B773" s="1">
        <v>9</v>
      </c>
      <c r="C773" s="1">
        <v>0</v>
      </c>
      <c r="D773" s="1">
        <v>1</v>
      </c>
      <c r="E773" s="1">
        <v>0</v>
      </c>
      <c r="F773" s="1">
        <v>26</v>
      </c>
      <c r="H773" s="1">
        <f>שבוע_בדילוג[[#This Row],[LengthofCycle]]+1</f>
        <v>27</v>
      </c>
      <c r="I773" s="1">
        <f>IF(IFERROR(LOOKUP(שבוע_בדילוג[[#This Row],[ClientID]],קביעויות[השבוע בדילוג]),FALSE)=שבוע_בדילוג[[#This Row],[ClientID]],1,"")</f>
        <v>1</v>
      </c>
      <c r="J773" s="1" t="str">
        <f>IF(AND(שבוע_בדילוג[[#This Row],[CycleNumber]]&gt;1,OR(B774="",שבוע_בדילוג[[#This Row],[CycleNumber]]&gt;B772)),IF(OR(AND(שבוע_בדילוג[[#This Row],[LengthofCycle]]=29,F772=29),AND(שבוע_בדילוג[[#This Row],[LengthofCycle]]=36,F772=36)),1,""),"")</f>
        <v/>
      </c>
      <c r="K773" s="1" t="str">
        <f>IF(AND(שבוע_בדילוג[[#This Row],[וסת השבוע]]=1,J772=1,שבוע_בדילוג[[#This Row],[CycleNumber]]&gt;B772),1,"")</f>
        <v/>
      </c>
      <c r="L773" s="1">
        <f>IF(שבוע_בדילוג[[#This Row],[CycleNumber]]=1,"",IF(שבוע_בדילוג[[#This Row],[וסת השבוע]]=1,0,IF(L772="","",IF(L772=0,IF(שבוע_בדילוג[[#This Row],[LengthofCycle]]=29,0,1),IF(L772=1,IF(שבוע_בדילוג[[#This Row],[LengthofCycle]]+F772=29*2,0,2),IF(L772=2,IF(שבוע_בדילוג[[#This Row],[LengthofCycle]]+F772+F771=29*3,0,3),""))))))</f>
        <v>3</v>
      </c>
      <c r="M773" s="1">
        <f>IF(שבוע_בדילוג[[#This Row],[וסת השבוע]]=1,IF(שבוע_בדילוג[[#This Row],[וסת השבוע וההפלגה ביחד]]=1,M772+1,0),IF(AND(שבוע_בדילוג[[#This Row],[CycleNumber]]&gt;B772,שבוע_בדילוג[[#This Row],[CycleNumber]]&gt;1),IF(שבוע_בדילוג[[#This Row],[וסת השבוע פעיל?]]&lt;&gt;"",M772+1,""),""))</f>
        <v>3</v>
      </c>
      <c r="N773" s="1" t="str">
        <f>IF(שבוע_בדילוג[[#This Row],[וסת השבוע פעיל?2]]="","",IF(AND(שבוע_בדילוג[[#This Row],[וסת השבוע פעיל?]]&lt;&gt;"",שבוע_בדילוג[[#This Row],[CycleNumber]]&lt;B774,B774&lt;&gt;"",שבוע_בדילוג[[#This Row],[וסת השבוע פעיל?]]&lt;3),IF(L774=0,IF(AND(שבוע_בדילוג[[#This Row],[וסת השבוע פעיל?]]&gt;0,J774=1),0,1),0),""))</f>
        <v/>
      </c>
      <c r="O773" s="1">
        <f t="shared" si="68"/>
        <v>33</v>
      </c>
      <c r="P773" s="1" t="str">
        <f>IF(AND(שבוע_בדילוג[[#This Row],[חיזוי - שבוע]]=1,K774=1),1,"")</f>
        <v/>
      </c>
      <c r="Q773" s="1" t="str">
        <f>IF(AND(שבוע_בדילוג[[#This Row],[וסת השבוע פעיל?]]&lt;3,OR(שבוע_בדילוג[[#This Row],[CycleNumber]]&gt;B774,B774="")),1,"")</f>
        <v/>
      </c>
      <c r="R773" s="1" t="str">
        <f>IF(AND(שבוע_בדילוג[[#This Row],[חיזוי - שבוע]]&lt;&gt;"",שבוע_בדילוג[[#This Row],[וסת השבוע פעיל?2]]=""),1,"")</f>
        <v/>
      </c>
      <c r="S773" s="1">
        <f>IF(שבוע_בדילוג[[#This Row],[האישה קבעה וסת שבוע בדילוג?]]=1,IF(שבוע_בדילוג[[#This Row],[וסת השבוע פעיל?]]&lt;3,1,0),"")</f>
        <v>0</v>
      </c>
      <c r="T7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3" s="1">
        <f t="shared" si="69"/>
        <v>0</v>
      </c>
      <c r="V773" s="1">
        <f t="shared" si="70"/>
        <v>0</v>
      </c>
      <c r="W773" s="1">
        <f t="shared" si="71"/>
        <v>0</v>
      </c>
      <c r="X773" s="1" t="str">
        <f>IF(שבוע_בדילוג[[#This Row],[3 הפלגות זהות]]="","",IF(שבוע_בדילוג[[#This Row],[3 הפלגות זהות]]=1,שבוע_בדילוג[[#This Row],[LengthofCycle]],X772))</f>
        <v/>
      </c>
      <c r="Y773" s="1" t="str">
        <f>IF(שבוע_בדילוג[[#This Row],[וסת קבוע אחרון]]="","",IF(OR(שבוע_בדילוג[[#This Row],[LengthofCycle]]=שבוע_בדילוג[[#This Row],[וסת קבוע אחרון]],F772=שבוע_בדילוג[[#This Row],[וסת קבוע אחרון]],F771=שבוע_בדילוג[[#This Row],[וסת קבוע אחרון]]),1,0))</f>
        <v/>
      </c>
      <c r="Z773" s="1" t="str">
        <f>IF(OR(שבוע_בדילוג[[#This Row],[הווסת פעיל?]]=0,שבוע_בדילוג[[#This Row],[הווסת פעיל?]]=""),"",SUM(Z772,שבוע_בדילוג[[#This Row],[הווסת פעיל?]]))</f>
        <v/>
      </c>
      <c r="AA773" s="1" t="str">
        <f>IF(AND(שבוע_בדילוג[[#This Row],[כמה מחזורים עד עקירה]]&lt;&gt;"",Z774=""),שבוע_בדילוג[[#This Row],[כמה מחזורים עד עקירה]],"")</f>
        <v/>
      </c>
      <c r="AB773" s="1" t="str">
        <f>IF(AND(שבוע_בדילוג[[#This Row],[הווסת פעיל?]]=1,שבוע_בדילוג[[#This Row],[וסת קבוע אחרון]]&lt;&gt;X772),שבוע_בדילוג[[#This Row],[וסת קבוע אחרון]],"")</f>
        <v/>
      </c>
      <c r="AC773" s="1" t="str">
        <f>IF(AND(שבוע_בדילוג[[#This Row],[הווסת פעיל?]]=1,Y772=0,שבוע_בדילוג[[#This Row],[וסת קבוע אחרון]]=X772),שבוע_בדילוג[[#This Row],[וסת קבוע אחרון]],"")</f>
        <v/>
      </c>
      <c r="AD773" s="1" t="str">
        <f>IF(AND(שבוע_בדילוג[[#This Row],[הווסת פעיל?]]=1,Y772=0,שבוע_בדילוג[[#This Row],[וסת קבוע אחרון]]&lt;&gt;X772),1,"")</f>
        <v/>
      </c>
      <c r="AE773" s="1" t="str">
        <f>IF(AND(שבוע_בדילוג[[#This Row],[הווסת פעיל?]]&lt;&gt;"",B774=1),שבוע_בדילוג[[#This Row],[CycleNumber]],"")</f>
        <v/>
      </c>
      <c r="AF773" s="1" t="str">
        <f>IF(AND(שבוע_בדילוג[[#This Row],[הווסת פעיל?]]&lt;&gt;"",Y772=""),שבוע_בדילוג[[#This Row],[CycleNumber]],"")</f>
        <v/>
      </c>
      <c r="AG773" s="1" t="str">
        <f>IF(B774=1,"",IF(שבוע_בדילוג[[#This Row],[הווסת פעיל?]]=1,IF(שבוע_בדילוג[[#This Row],[וסת קבוע אחרון]]=F774,1,0),""))</f>
        <v/>
      </c>
      <c r="AH773" s="1" t="str">
        <f>IF(B774=1,"",IF(שבוע_בדילוג[[#This Row],[הווסת פעיל?]]=1,IF(OR(שבוע_בדילוג[[#This Row],[וסת קבוע אחרון]]=F774,F774=שבוע_בדילוג[[#This Row],[LengthofCycle]]),1,0),""))</f>
        <v/>
      </c>
      <c r="AI773" s="1" t="str">
        <f>IF(B774=1,"",IF(שבוע_בדילוג[[#This Row],[הווסת פעיל?]]=1,IF(OR(שבוע_בדילוג[[#This Row],[וסת קבוע אחרון]]=F774,F774=שבוע_בדילוג[[#This Row],[LengthofCycle]],AND(שבוע_בדילוג[[#This Row],[LengthofCycle]]&lt;&gt;שבוע_בדילוג[[#This Row],[וסת קבוע אחרון]],OR(F774=28,F774=29))),1,0),""))</f>
        <v/>
      </c>
      <c r="AJ773" s="1" t="str">
        <f>IF(AND(שבוע_בדילוג[[#This Row],[הווסת פעיל?]]=1,B774=1),1,"")</f>
        <v/>
      </c>
      <c r="AK773" s="4">
        <f>IF(AND(שבוע_בדילוג[[#This Row],[הווסת פעיל?]]&lt;&gt;1,B774&lt;&gt;1,B774&lt;&gt;""),IF(שבוע_בדילוג[[#This Row],[LengthofCycle]]=F774,1,0),"")</f>
        <v>0</v>
      </c>
      <c r="AL773" s="4">
        <f>IF(AND(שבוע_בדילוג[[#This Row],[הווסת פעיל?]]&lt;&gt;1,B774&lt;&gt;1,B774&lt;&gt;""),IF(OR(שבוע_בדילוג[[#This Row],[LengthofCycle]]=F774,F774=29),1,0),"")</f>
        <v>1</v>
      </c>
      <c r="AM773" s="4">
        <f>IF(AND(שבוע_בדילוג[[#This Row],[הווסת פעיל?]]&lt;&gt;1,B774&lt;&gt;1,B774&lt;&gt;""),IF(OR(שבוע_בדילוג[[#This Row],[LengthofCycle]]=F774,F774=29,F774=28),1,0),"")</f>
        <v>1</v>
      </c>
    </row>
    <row r="774" spans="1:39" x14ac:dyDescent="0.25">
      <c r="A774" s="1" t="s">
        <v>119</v>
      </c>
      <c r="B774" s="1">
        <v>10</v>
      </c>
      <c r="C774" s="1">
        <v>0</v>
      </c>
      <c r="D774" s="1">
        <v>1</v>
      </c>
      <c r="E774" s="1">
        <v>0</v>
      </c>
      <c r="F774" s="1">
        <v>29</v>
      </c>
      <c r="H774" s="1">
        <f>שבוע_בדילוג[[#This Row],[LengthofCycle]]+1</f>
        <v>30</v>
      </c>
      <c r="I774" s="1">
        <f>IF(IFERROR(LOOKUP(שבוע_בדילוג[[#This Row],[ClientID]],קביעויות[השבוע בדילוג]),FALSE)=שבוע_בדילוג[[#This Row],[ClientID]],1,"")</f>
        <v>1</v>
      </c>
      <c r="J774" s="1" t="str">
        <f>IF(AND(שבוע_בדילוג[[#This Row],[CycleNumber]]&gt;1,OR(B775="",שבוע_בדילוג[[#This Row],[CycleNumber]]&gt;B773)),IF(OR(AND(שבוע_בדילוג[[#This Row],[LengthofCycle]]=29,F773=29),AND(שבוע_בדילוג[[#This Row],[LengthofCycle]]=36,F773=36)),1,""),"")</f>
        <v/>
      </c>
      <c r="K774" s="1" t="str">
        <f>IF(AND(שבוע_בדילוג[[#This Row],[וסת השבוע]]=1,J773=1,שבוע_בדילוג[[#This Row],[CycleNumber]]&gt;B773),1,"")</f>
        <v/>
      </c>
      <c r="L774" s="1" t="str">
        <f>IF(שבוע_בדילוג[[#This Row],[CycleNumber]]=1,"",IF(שבוע_בדילוג[[#This Row],[וסת השבוע]]=1,0,IF(L773="","",IF(L773=0,IF(שבוע_בדילוג[[#This Row],[LengthofCycle]]=29,0,1),IF(L773=1,IF(שבוע_בדילוג[[#This Row],[LengthofCycle]]+F773=29*2,0,2),IF(L773=2,IF(שבוע_בדילוג[[#This Row],[LengthofCycle]]+F773+F772=29*3,0,3),""))))))</f>
        <v/>
      </c>
      <c r="M774" s="1" t="str">
        <f>IF(שבוע_בדילוג[[#This Row],[וסת השבוע]]=1,IF(שבוע_בדילוג[[#This Row],[וסת השבוע וההפלגה ביחד]]=1,M773+1,0),IF(AND(שבוע_בדילוג[[#This Row],[CycleNumber]]&gt;B773,שבוע_בדילוג[[#This Row],[CycleNumber]]&gt;1),IF(שבוע_בדילוג[[#This Row],[וסת השבוע פעיל?]]&lt;&gt;"",M773+1,""),""))</f>
        <v/>
      </c>
      <c r="N774" s="1" t="str">
        <f>IF(שבוע_בדילוג[[#This Row],[וסת השבוע פעיל?2]]="","",IF(AND(שבוע_בדילוג[[#This Row],[וסת השבוע פעיל?]]&lt;&gt;"",שבוע_בדילוג[[#This Row],[CycleNumber]]&lt;B775,B775&lt;&gt;"",שבוע_בדילוג[[#This Row],[וסת השבוע פעיל?]]&lt;3),IF(L775=0,IF(AND(שבוע_בדילוג[[#This Row],[וסת השבוע פעיל?]]&gt;0,J775=1),0,1),0),""))</f>
        <v/>
      </c>
      <c r="O774" s="1" t="str">
        <f t="shared" si="68"/>
        <v/>
      </c>
      <c r="P774" s="1" t="str">
        <f>IF(AND(שבוע_בדילוג[[#This Row],[חיזוי - שבוע]]=1,K775=1),1,"")</f>
        <v/>
      </c>
      <c r="Q774" s="1" t="str">
        <f>IF(AND(שבוע_בדילוג[[#This Row],[וסת השבוע פעיל?]]&lt;3,OR(שבוע_בדילוג[[#This Row],[CycleNumber]]&gt;B775,B775="")),1,"")</f>
        <v/>
      </c>
      <c r="R774" s="1" t="str">
        <f>IF(AND(שבוע_בדילוג[[#This Row],[חיזוי - שבוע]]&lt;&gt;"",שבוע_בדילוג[[#This Row],[וסת השבוע פעיל?2]]=""),1,"")</f>
        <v/>
      </c>
      <c r="S774" s="1">
        <f>IF(שבוע_בדילוג[[#This Row],[האישה קבעה וסת שבוע בדילוג?]]=1,IF(שבוע_בדילוג[[#This Row],[וסת השבוע פעיל?]]&lt;3,1,0),"")</f>
        <v>0</v>
      </c>
      <c r="T7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4" s="1">
        <f t="shared" si="69"/>
        <v>0</v>
      </c>
      <c r="V774" s="1">
        <f t="shared" si="70"/>
        <v>0</v>
      </c>
      <c r="W774" s="1">
        <f t="shared" si="71"/>
        <v>0</v>
      </c>
      <c r="X774" s="1" t="str">
        <f>IF(שבוע_בדילוג[[#This Row],[3 הפלגות זהות]]="","",IF(שבוע_בדילוג[[#This Row],[3 הפלגות זהות]]=1,שבוע_בדילוג[[#This Row],[LengthofCycle]],X773))</f>
        <v/>
      </c>
      <c r="Y774" s="1" t="str">
        <f>IF(שבוע_בדילוג[[#This Row],[וסת קבוע אחרון]]="","",IF(OR(שבוע_בדילוג[[#This Row],[LengthofCycle]]=שבוע_בדילוג[[#This Row],[וסת קבוע אחרון]],F773=שבוע_בדילוג[[#This Row],[וסת קבוע אחרון]],F772=שבוע_בדילוג[[#This Row],[וסת קבוע אחרון]]),1,0))</f>
        <v/>
      </c>
      <c r="Z774" s="1" t="str">
        <f>IF(OR(שבוע_בדילוג[[#This Row],[הווסת פעיל?]]=0,שבוע_בדילוג[[#This Row],[הווסת פעיל?]]=""),"",SUM(Z773,שבוע_בדילוג[[#This Row],[הווסת פעיל?]]))</f>
        <v/>
      </c>
      <c r="AA774" s="1" t="str">
        <f>IF(AND(שבוע_בדילוג[[#This Row],[כמה מחזורים עד עקירה]]&lt;&gt;"",Z775=""),שבוע_בדילוג[[#This Row],[כמה מחזורים עד עקירה]],"")</f>
        <v/>
      </c>
      <c r="AB774" s="1" t="str">
        <f>IF(AND(שבוע_בדילוג[[#This Row],[הווסת פעיל?]]=1,שבוע_בדילוג[[#This Row],[וסת קבוע אחרון]]&lt;&gt;X773),שבוע_בדילוג[[#This Row],[וסת קבוע אחרון]],"")</f>
        <v/>
      </c>
      <c r="AC774" s="1" t="str">
        <f>IF(AND(שבוע_בדילוג[[#This Row],[הווסת פעיל?]]=1,Y773=0,שבוע_בדילוג[[#This Row],[וסת קבוע אחרון]]=X773),שבוע_בדילוג[[#This Row],[וסת קבוע אחרון]],"")</f>
        <v/>
      </c>
      <c r="AD774" s="1" t="str">
        <f>IF(AND(שבוע_בדילוג[[#This Row],[הווסת פעיל?]]=1,Y773=0,שבוע_בדילוג[[#This Row],[וסת קבוע אחרון]]&lt;&gt;X773),1,"")</f>
        <v/>
      </c>
      <c r="AE774" s="1" t="str">
        <f>IF(AND(שבוע_בדילוג[[#This Row],[הווסת פעיל?]]&lt;&gt;"",B775=1),שבוע_בדילוג[[#This Row],[CycleNumber]],"")</f>
        <v/>
      </c>
      <c r="AF774" s="1" t="str">
        <f>IF(AND(שבוע_בדילוג[[#This Row],[הווסת פעיל?]]&lt;&gt;"",Y773=""),שבוע_בדילוג[[#This Row],[CycleNumber]],"")</f>
        <v/>
      </c>
      <c r="AG774" s="1" t="str">
        <f>IF(B775=1,"",IF(שבוע_בדילוג[[#This Row],[הווסת פעיל?]]=1,IF(שבוע_בדילוג[[#This Row],[וסת קבוע אחרון]]=F775,1,0),""))</f>
        <v/>
      </c>
      <c r="AH774" s="1" t="str">
        <f>IF(B775=1,"",IF(שבוע_בדילוג[[#This Row],[הווסת פעיל?]]=1,IF(OR(שבוע_בדילוג[[#This Row],[וסת קבוע אחרון]]=F775,F775=שבוע_בדילוג[[#This Row],[LengthofCycle]]),1,0),""))</f>
        <v/>
      </c>
      <c r="AI774" s="1" t="str">
        <f>IF(B775=1,"",IF(שבוע_בדילוג[[#This Row],[הווסת פעיל?]]=1,IF(OR(שבוע_בדילוג[[#This Row],[וסת קבוע אחרון]]=F775,F775=שבוע_בדילוג[[#This Row],[LengthofCycle]],AND(שבוע_בדילוג[[#This Row],[LengthofCycle]]&lt;&gt;שבוע_בדילוג[[#This Row],[וסת קבוע אחרון]],OR(F775=28,F775=29))),1,0),""))</f>
        <v/>
      </c>
      <c r="AJ774" s="1" t="str">
        <f>IF(AND(שבוע_בדילוג[[#This Row],[הווסת פעיל?]]=1,B775=1),1,"")</f>
        <v/>
      </c>
      <c r="AK774" s="4">
        <f>IF(AND(שבוע_בדילוג[[#This Row],[הווסת פעיל?]]&lt;&gt;1,B775&lt;&gt;1,B775&lt;&gt;""),IF(שבוע_בדילוג[[#This Row],[LengthofCycle]]=F775,1,0),"")</f>
        <v>0</v>
      </c>
      <c r="AL774" s="4">
        <f>IF(AND(שבוע_בדילוג[[#This Row],[הווסת פעיל?]]&lt;&gt;1,B775&lt;&gt;1,B775&lt;&gt;""),IF(OR(שבוע_בדילוג[[#This Row],[LengthofCycle]]=F775,F775=29),1,0),"")</f>
        <v>0</v>
      </c>
      <c r="AM774" s="4">
        <f>IF(AND(שבוע_בדילוג[[#This Row],[הווסת פעיל?]]&lt;&gt;1,B775&lt;&gt;1,B775&lt;&gt;""),IF(OR(שבוע_בדילוג[[#This Row],[LengthofCycle]]=F775,F775=29,F775=28),1,0),"")</f>
        <v>1</v>
      </c>
    </row>
    <row r="775" spans="1:39" x14ac:dyDescent="0.25">
      <c r="A775" s="1" t="s">
        <v>119</v>
      </c>
      <c r="B775" s="1">
        <v>11</v>
      </c>
      <c r="C775" s="1">
        <v>0</v>
      </c>
      <c r="D775" s="1">
        <v>1</v>
      </c>
      <c r="E775" s="1">
        <v>0</v>
      </c>
      <c r="F775" s="1">
        <v>28</v>
      </c>
      <c r="H775" s="1">
        <f>שבוע_בדילוג[[#This Row],[LengthofCycle]]+1</f>
        <v>29</v>
      </c>
      <c r="I775" s="1">
        <f>IF(IFERROR(LOOKUP(שבוע_בדילוג[[#This Row],[ClientID]],קביעויות[השבוע בדילוג]),FALSE)=שבוע_בדילוג[[#This Row],[ClientID]],1,"")</f>
        <v>1</v>
      </c>
      <c r="J775" s="1" t="str">
        <f>IF(AND(שבוע_בדילוג[[#This Row],[CycleNumber]]&gt;1,OR(B776="",שבוע_בדילוג[[#This Row],[CycleNumber]]&gt;B774)),IF(OR(AND(שבוע_בדילוג[[#This Row],[LengthofCycle]]=29,F774=29),AND(שבוע_בדילוג[[#This Row],[LengthofCycle]]=36,F774=36)),1,""),"")</f>
        <v/>
      </c>
      <c r="K775" s="1" t="str">
        <f>IF(AND(שבוע_בדילוג[[#This Row],[וסת השבוע]]=1,J774=1,שבוע_בדילוג[[#This Row],[CycleNumber]]&gt;B774),1,"")</f>
        <v/>
      </c>
      <c r="L775" s="1" t="str">
        <f>IF(שבוע_בדילוג[[#This Row],[CycleNumber]]=1,"",IF(שבוע_בדילוג[[#This Row],[וסת השבוע]]=1,0,IF(L774="","",IF(L774=0,IF(שבוע_בדילוג[[#This Row],[LengthofCycle]]=29,0,1),IF(L774=1,IF(שבוע_בדילוג[[#This Row],[LengthofCycle]]+F774=29*2,0,2),IF(L774=2,IF(שבוע_בדילוג[[#This Row],[LengthofCycle]]+F774+F773=29*3,0,3),""))))))</f>
        <v/>
      </c>
      <c r="M775" s="1" t="str">
        <f>IF(שבוע_בדילוג[[#This Row],[וסת השבוע]]=1,IF(שבוע_בדילוג[[#This Row],[וסת השבוע וההפלגה ביחד]]=1,M774+1,0),IF(AND(שבוע_בדילוג[[#This Row],[CycleNumber]]&gt;B774,שבוע_בדילוג[[#This Row],[CycleNumber]]&gt;1),IF(שבוע_בדילוג[[#This Row],[וסת השבוע פעיל?]]&lt;&gt;"",M774+1,""),""))</f>
        <v/>
      </c>
      <c r="N775" s="1" t="str">
        <f>IF(שבוע_בדילוג[[#This Row],[וסת השבוע פעיל?2]]="","",IF(AND(שבוע_בדילוג[[#This Row],[וסת השבוע פעיל?]]&lt;&gt;"",שבוע_בדילוג[[#This Row],[CycleNumber]]&lt;B776,B776&lt;&gt;"",שבוע_בדילוג[[#This Row],[וסת השבוע פעיל?]]&lt;3),IF(L776=0,IF(AND(שבוע_בדילוג[[#This Row],[וסת השבוע פעיל?]]&gt;0,J776=1),0,1),0),""))</f>
        <v/>
      </c>
      <c r="O775" s="1" t="str">
        <f t="shared" si="68"/>
        <v/>
      </c>
      <c r="P775" s="1" t="str">
        <f>IF(AND(שבוע_בדילוג[[#This Row],[חיזוי - שבוע]]=1,K776=1),1,"")</f>
        <v/>
      </c>
      <c r="Q775" s="1" t="str">
        <f>IF(AND(שבוע_בדילוג[[#This Row],[וסת השבוע פעיל?]]&lt;3,OR(שבוע_בדילוג[[#This Row],[CycleNumber]]&gt;B776,B776="")),1,"")</f>
        <v/>
      </c>
      <c r="R775" s="1" t="str">
        <f>IF(AND(שבוע_בדילוג[[#This Row],[חיזוי - שבוע]]&lt;&gt;"",שבוע_בדילוג[[#This Row],[וסת השבוע פעיל?2]]=""),1,"")</f>
        <v/>
      </c>
      <c r="S775" s="1">
        <f>IF(שבוע_בדילוג[[#This Row],[האישה קבעה וסת שבוע בדילוג?]]=1,IF(שבוע_בדילוג[[#This Row],[וסת השבוע פעיל?]]&lt;3,1,0),"")</f>
        <v>0</v>
      </c>
      <c r="T7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5" s="1">
        <f t="shared" si="69"/>
        <v>0</v>
      </c>
      <c r="V775" s="1">
        <f t="shared" si="70"/>
        <v>0</v>
      </c>
      <c r="W775" s="1">
        <f t="shared" si="71"/>
        <v>0</v>
      </c>
      <c r="X775" s="1" t="str">
        <f>IF(שבוע_בדילוג[[#This Row],[3 הפלגות זהות]]="","",IF(שבוע_בדילוג[[#This Row],[3 הפלגות זהות]]=1,שבוע_בדילוג[[#This Row],[LengthofCycle]],X774))</f>
        <v/>
      </c>
      <c r="Y775" s="1" t="str">
        <f>IF(שבוע_בדילוג[[#This Row],[וסת קבוע אחרון]]="","",IF(OR(שבוע_בדילוג[[#This Row],[LengthofCycle]]=שבוע_בדילוג[[#This Row],[וסת קבוע אחרון]],F774=שבוע_בדילוג[[#This Row],[וסת קבוע אחרון]],F773=שבוע_בדילוג[[#This Row],[וסת קבוע אחרון]]),1,0))</f>
        <v/>
      </c>
      <c r="Z775" s="1" t="str">
        <f>IF(OR(שבוע_בדילוג[[#This Row],[הווסת פעיל?]]=0,שבוע_בדילוג[[#This Row],[הווסת פעיל?]]=""),"",SUM(Z774,שבוע_בדילוג[[#This Row],[הווסת פעיל?]]))</f>
        <v/>
      </c>
      <c r="AA775" s="1" t="str">
        <f>IF(AND(שבוע_בדילוג[[#This Row],[כמה מחזורים עד עקירה]]&lt;&gt;"",Z776=""),שבוע_בדילוג[[#This Row],[כמה מחזורים עד עקירה]],"")</f>
        <v/>
      </c>
      <c r="AB775" s="1" t="str">
        <f>IF(AND(שבוע_בדילוג[[#This Row],[הווסת פעיל?]]=1,שבוע_בדילוג[[#This Row],[וסת קבוע אחרון]]&lt;&gt;X774),שבוע_בדילוג[[#This Row],[וסת קבוע אחרון]],"")</f>
        <v/>
      </c>
      <c r="AC775" s="1" t="str">
        <f>IF(AND(שבוע_בדילוג[[#This Row],[הווסת פעיל?]]=1,Y774=0,שבוע_בדילוג[[#This Row],[וסת קבוע אחרון]]=X774),שבוע_בדילוג[[#This Row],[וסת קבוע אחרון]],"")</f>
        <v/>
      </c>
      <c r="AD775" s="1" t="str">
        <f>IF(AND(שבוע_בדילוג[[#This Row],[הווסת פעיל?]]=1,Y774=0,שבוע_בדילוג[[#This Row],[וסת קבוע אחרון]]&lt;&gt;X774),1,"")</f>
        <v/>
      </c>
      <c r="AE775" s="1" t="str">
        <f>IF(AND(שבוע_בדילוג[[#This Row],[הווסת פעיל?]]&lt;&gt;"",B776=1),שבוע_בדילוג[[#This Row],[CycleNumber]],"")</f>
        <v/>
      </c>
      <c r="AF775" s="1" t="str">
        <f>IF(AND(שבוע_בדילוג[[#This Row],[הווסת פעיל?]]&lt;&gt;"",Y774=""),שבוע_בדילוג[[#This Row],[CycleNumber]],"")</f>
        <v/>
      </c>
      <c r="AG775" s="1" t="str">
        <f>IF(B776=1,"",IF(שבוע_בדילוג[[#This Row],[הווסת פעיל?]]=1,IF(שבוע_בדילוג[[#This Row],[וסת קבוע אחרון]]=F776,1,0),""))</f>
        <v/>
      </c>
      <c r="AH775" s="1" t="str">
        <f>IF(B776=1,"",IF(שבוע_בדילוג[[#This Row],[הווסת פעיל?]]=1,IF(OR(שבוע_בדילוג[[#This Row],[וסת קבוע אחרון]]=F776,F776=שבוע_בדילוג[[#This Row],[LengthofCycle]]),1,0),""))</f>
        <v/>
      </c>
      <c r="AI775" s="1" t="str">
        <f>IF(B776=1,"",IF(שבוע_בדילוג[[#This Row],[הווסת פעיל?]]=1,IF(OR(שבוע_בדילוג[[#This Row],[וסת קבוע אחרון]]=F776,F776=שבוע_בדילוג[[#This Row],[LengthofCycle]],AND(שבוע_בדילוג[[#This Row],[LengthofCycle]]&lt;&gt;שבוע_בדילוג[[#This Row],[וסת קבוע אחרון]],OR(F776=28,F776=29))),1,0),""))</f>
        <v/>
      </c>
      <c r="AJ775" s="1" t="str">
        <f>IF(AND(שבוע_בדילוג[[#This Row],[הווסת פעיל?]]=1,B776=1),1,"")</f>
        <v/>
      </c>
      <c r="AK775" s="4">
        <f>IF(AND(שבוע_בדילוג[[#This Row],[הווסת פעיל?]]&lt;&gt;1,B776&lt;&gt;1,B776&lt;&gt;""),IF(שבוע_בדילוג[[#This Row],[LengthofCycle]]=F776,1,0),"")</f>
        <v>0</v>
      </c>
      <c r="AL775" s="4">
        <f>IF(AND(שבוע_בדילוג[[#This Row],[הווסת פעיל?]]&lt;&gt;1,B776&lt;&gt;1,B776&lt;&gt;""),IF(OR(שבוע_בדילוג[[#This Row],[LengthofCycle]]=F776,F776=29),1,0),"")</f>
        <v>0</v>
      </c>
      <c r="AM775" s="4">
        <f>IF(AND(שבוע_בדילוג[[#This Row],[הווסת פעיל?]]&lt;&gt;1,B776&lt;&gt;1,B776&lt;&gt;""),IF(OR(שבוע_בדילוג[[#This Row],[LengthofCycle]]=F776,F776=29,F776=28),1,0),"")</f>
        <v>0</v>
      </c>
    </row>
    <row r="776" spans="1:39" x14ac:dyDescent="0.25">
      <c r="A776" s="1" t="s">
        <v>119</v>
      </c>
      <c r="B776" s="1">
        <v>12</v>
      </c>
      <c r="C776" s="1">
        <v>0</v>
      </c>
      <c r="D776" s="1">
        <v>1</v>
      </c>
      <c r="E776" s="1">
        <v>0</v>
      </c>
      <c r="F776" s="1">
        <v>27</v>
      </c>
      <c r="H776" s="1">
        <f>שבוע_בדילוג[[#This Row],[LengthofCycle]]+1</f>
        <v>28</v>
      </c>
      <c r="I776" s="1">
        <f>IF(IFERROR(LOOKUP(שבוע_בדילוג[[#This Row],[ClientID]],קביעויות[השבוע בדילוג]),FALSE)=שבוע_בדילוג[[#This Row],[ClientID]],1,"")</f>
        <v>1</v>
      </c>
      <c r="J776" s="1" t="str">
        <f>IF(AND(שבוע_בדילוג[[#This Row],[CycleNumber]]&gt;1,OR(B777="",שבוע_בדילוג[[#This Row],[CycleNumber]]&gt;B775)),IF(OR(AND(שבוע_בדילוג[[#This Row],[LengthofCycle]]=29,F775=29),AND(שבוע_בדילוג[[#This Row],[LengthofCycle]]=36,F775=36)),1,""),"")</f>
        <v/>
      </c>
      <c r="K776" s="1" t="str">
        <f>IF(AND(שבוע_בדילוג[[#This Row],[וסת השבוע]]=1,J775=1,שבוע_בדילוג[[#This Row],[CycleNumber]]&gt;B775),1,"")</f>
        <v/>
      </c>
      <c r="L776" s="1" t="str">
        <f>IF(שבוע_בדילוג[[#This Row],[CycleNumber]]=1,"",IF(שבוע_בדילוג[[#This Row],[וסת השבוע]]=1,0,IF(L775="","",IF(L775=0,IF(שבוע_בדילוג[[#This Row],[LengthofCycle]]=29,0,1),IF(L775=1,IF(שבוע_בדילוג[[#This Row],[LengthofCycle]]+F775=29*2,0,2),IF(L775=2,IF(שבוע_בדילוג[[#This Row],[LengthofCycle]]+F775+F774=29*3,0,3),""))))))</f>
        <v/>
      </c>
      <c r="M776" s="1" t="str">
        <f>IF(שבוע_בדילוג[[#This Row],[וסת השבוע]]=1,IF(שבוע_בדילוג[[#This Row],[וסת השבוע וההפלגה ביחד]]=1,M775+1,0),IF(AND(שבוע_בדילוג[[#This Row],[CycleNumber]]&gt;B775,שבוע_בדילוג[[#This Row],[CycleNumber]]&gt;1),IF(שבוע_בדילוג[[#This Row],[וסת השבוע פעיל?]]&lt;&gt;"",M775+1,""),""))</f>
        <v/>
      </c>
      <c r="N776" s="1" t="str">
        <f>IF(שבוע_בדילוג[[#This Row],[וסת השבוע פעיל?2]]="","",IF(AND(שבוע_בדילוג[[#This Row],[וסת השבוע פעיל?]]&lt;&gt;"",שבוע_בדילוג[[#This Row],[CycleNumber]]&lt;B777,B777&lt;&gt;"",שבוע_בדילוג[[#This Row],[וסת השבוע פעיל?]]&lt;3),IF(L777=0,IF(AND(שבוע_בדילוג[[#This Row],[וסת השבוע פעיל?]]&gt;0,J777=1),0,1),0),""))</f>
        <v/>
      </c>
      <c r="O776" s="1" t="str">
        <f t="shared" si="68"/>
        <v/>
      </c>
      <c r="P776" s="1" t="str">
        <f>IF(AND(שבוע_בדילוג[[#This Row],[חיזוי - שבוע]]=1,K777=1),1,"")</f>
        <v/>
      </c>
      <c r="Q776" s="1" t="str">
        <f>IF(AND(שבוע_בדילוג[[#This Row],[וסת השבוע פעיל?]]&lt;3,OR(שבוע_בדילוג[[#This Row],[CycleNumber]]&gt;B777,B777="")),1,"")</f>
        <v/>
      </c>
      <c r="R776" s="1" t="str">
        <f>IF(AND(שבוע_בדילוג[[#This Row],[חיזוי - שבוע]]&lt;&gt;"",שבוע_בדילוג[[#This Row],[וסת השבוע פעיל?2]]=""),1,"")</f>
        <v/>
      </c>
      <c r="S776" s="1">
        <f>IF(שבוע_בדילוג[[#This Row],[האישה קבעה וסת שבוע בדילוג?]]=1,IF(שבוע_בדילוג[[#This Row],[וסת השבוע פעיל?]]&lt;3,1,0),"")</f>
        <v>0</v>
      </c>
      <c r="T7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6" s="1">
        <f t="shared" si="69"/>
        <v>0</v>
      </c>
      <c r="V776" s="1">
        <f t="shared" si="70"/>
        <v>0</v>
      </c>
      <c r="W776" s="1">
        <f t="shared" si="71"/>
        <v>0</v>
      </c>
      <c r="X776" s="1" t="str">
        <f>IF(שבוע_בדילוג[[#This Row],[3 הפלגות זהות]]="","",IF(שבוע_בדילוג[[#This Row],[3 הפלגות זהות]]=1,שבוע_בדילוג[[#This Row],[LengthofCycle]],X775))</f>
        <v/>
      </c>
      <c r="Y776" s="1" t="str">
        <f>IF(שבוע_בדילוג[[#This Row],[וסת קבוע אחרון]]="","",IF(OR(שבוע_בדילוג[[#This Row],[LengthofCycle]]=שבוע_בדילוג[[#This Row],[וסת קבוע אחרון]],F775=שבוע_בדילוג[[#This Row],[וסת קבוע אחרון]],F774=שבוע_בדילוג[[#This Row],[וסת קבוע אחרון]]),1,0))</f>
        <v/>
      </c>
      <c r="Z776" s="1" t="str">
        <f>IF(OR(שבוע_בדילוג[[#This Row],[הווסת פעיל?]]=0,שבוע_בדילוג[[#This Row],[הווסת פעיל?]]=""),"",SUM(Z775,שבוע_בדילוג[[#This Row],[הווסת פעיל?]]))</f>
        <v/>
      </c>
      <c r="AA776" s="1" t="str">
        <f>IF(AND(שבוע_בדילוג[[#This Row],[כמה מחזורים עד עקירה]]&lt;&gt;"",Z777=""),שבוע_בדילוג[[#This Row],[כמה מחזורים עד עקירה]],"")</f>
        <v/>
      </c>
      <c r="AB776" s="1" t="str">
        <f>IF(AND(שבוע_בדילוג[[#This Row],[הווסת פעיל?]]=1,שבוע_בדילוג[[#This Row],[וסת קבוע אחרון]]&lt;&gt;X775),שבוע_בדילוג[[#This Row],[וסת קבוע אחרון]],"")</f>
        <v/>
      </c>
      <c r="AC776" s="1" t="str">
        <f>IF(AND(שבוע_בדילוג[[#This Row],[הווסת פעיל?]]=1,Y775=0,שבוע_בדילוג[[#This Row],[וסת קבוע אחרון]]=X775),שבוע_בדילוג[[#This Row],[וסת קבוע אחרון]],"")</f>
        <v/>
      </c>
      <c r="AD776" s="1" t="str">
        <f>IF(AND(שבוע_בדילוג[[#This Row],[הווסת פעיל?]]=1,Y775=0,שבוע_בדילוג[[#This Row],[וסת קבוע אחרון]]&lt;&gt;X775),1,"")</f>
        <v/>
      </c>
      <c r="AE776" s="1" t="str">
        <f>IF(AND(שבוע_בדילוג[[#This Row],[הווסת פעיל?]]&lt;&gt;"",B777=1),שבוע_בדילוג[[#This Row],[CycleNumber]],"")</f>
        <v/>
      </c>
      <c r="AF776" s="1" t="str">
        <f>IF(AND(שבוע_בדילוג[[#This Row],[הווסת פעיל?]]&lt;&gt;"",Y775=""),שבוע_בדילוג[[#This Row],[CycleNumber]],"")</f>
        <v/>
      </c>
      <c r="AG776" s="1" t="str">
        <f>IF(B777=1,"",IF(שבוע_בדילוג[[#This Row],[הווסת פעיל?]]=1,IF(שבוע_בדילוג[[#This Row],[וסת קבוע אחרון]]=F777,1,0),""))</f>
        <v/>
      </c>
      <c r="AH776" s="1" t="str">
        <f>IF(B777=1,"",IF(שבוע_בדילוג[[#This Row],[הווסת פעיל?]]=1,IF(OR(שבוע_בדילוג[[#This Row],[וסת קבוע אחרון]]=F777,F777=שבוע_בדילוג[[#This Row],[LengthofCycle]]),1,0),""))</f>
        <v/>
      </c>
      <c r="AI776" s="1" t="str">
        <f>IF(B777=1,"",IF(שבוע_בדילוג[[#This Row],[הווסת פעיל?]]=1,IF(OR(שבוע_בדילוג[[#This Row],[וסת קבוע אחרון]]=F777,F777=שבוע_בדילוג[[#This Row],[LengthofCycle]],AND(שבוע_בדילוג[[#This Row],[LengthofCycle]]&lt;&gt;שבוע_בדילוג[[#This Row],[וסת קבוע אחרון]],OR(F777=28,F777=29))),1,0),""))</f>
        <v/>
      </c>
      <c r="AJ776" s="1" t="str">
        <f>IF(AND(שבוע_בדילוג[[#This Row],[הווסת פעיל?]]=1,B777=1),1,"")</f>
        <v/>
      </c>
      <c r="AK776" s="4">
        <f>IF(AND(שבוע_בדילוג[[#This Row],[הווסת פעיל?]]&lt;&gt;1,B777&lt;&gt;1,B777&lt;&gt;""),IF(שבוע_בדילוג[[#This Row],[LengthofCycle]]=F777,1,0),"")</f>
        <v>0</v>
      </c>
      <c r="AL776" s="4">
        <f>IF(AND(שבוע_בדילוג[[#This Row],[הווסת פעיל?]]&lt;&gt;1,B777&lt;&gt;1,B777&lt;&gt;""),IF(OR(שבוע_בדילוג[[#This Row],[LengthofCycle]]=F777,F777=29),1,0),"")</f>
        <v>0</v>
      </c>
      <c r="AM776" s="4">
        <f>IF(AND(שבוע_בדילוג[[#This Row],[הווסת פעיל?]]&lt;&gt;1,B777&lt;&gt;1,B777&lt;&gt;""),IF(OR(שבוע_בדילוג[[#This Row],[LengthofCycle]]=F777,F777=29,F777=28),1,0),"")</f>
        <v>0</v>
      </c>
    </row>
    <row r="777" spans="1:39" x14ac:dyDescent="0.25">
      <c r="A777" s="1" t="s">
        <v>119</v>
      </c>
      <c r="B777" s="1">
        <v>13</v>
      </c>
      <c r="C777" s="1">
        <v>0</v>
      </c>
      <c r="D777" s="1">
        <v>1</v>
      </c>
      <c r="E777" s="1">
        <v>0</v>
      </c>
      <c r="F777" s="1">
        <v>30</v>
      </c>
      <c r="H777" s="1">
        <f>שבוע_בדילוג[[#This Row],[LengthofCycle]]+1</f>
        <v>31</v>
      </c>
      <c r="I777" s="1">
        <f>IF(IFERROR(LOOKUP(שבוע_בדילוג[[#This Row],[ClientID]],קביעויות[השבוע בדילוג]),FALSE)=שבוע_בדילוג[[#This Row],[ClientID]],1,"")</f>
        <v>1</v>
      </c>
      <c r="J777" s="1" t="str">
        <f>IF(AND(שבוע_בדילוג[[#This Row],[CycleNumber]]&gt;1,OR(B778="",שבוע_בדילוג[[#This Row],[CycleNumber]]&gt;B776)),IF(OR(AND(שבוע_בדילוג[[#This Row],[LengthofCycle]]=29,F776=29),AND(שבוע_בדילוג[[#This Row],[LengthofCycle]]=36,F776=36)),1,""),"")</f>
        <v/>
      </c>
      <c r="K777" s="1" t="str">
        <f>IF(AND(שבוע_בדילוג[[#This Row],[וסת השבוע]]=1,J776=1,שבוע_בדילוג[[#This Row],[CycleNumber]]&gt;B776),1,"")</f>
        <v/>
      </c>
      <c r="L777" s="1" t="str">
        <f>IF(שבוע_בדילוג[[#This Row],[CycleNumber]]=1,"",IF(שבוע_בדילוג[[#This Row],[וסת השבוע]]=1,0,IF(L776="","",IF(L776=0,IF(שבוע_בדילוג[[#This Row],[LengthofCycle]]=29,0,1),IF(L776=1,IF(שבוע_בדילוג[[#This Row],[LengthofCycle]]+F776=29*2,0,2),IF(L776=2,IF(שבוע_בדילוג[[#This Row],[LengthofCycle]]+F776+F775=29*3,0,3),""))))))</f>
        <v/>
      </c>
      <c r="M777" s="1" t="str">
        <f>IF(שבוע_בדילוג[[#This Row],[וסת השבוע]]=1,IF(שבוע_בדילוג[[#This Row],[וסת השבוע וההפלגה ביחד]]=1,M776+1,0),IF(AND(שבוע_בדילוג[[#This Row],[CycleNumber]]&gt;B776,שבוע_בדילוג[[#This Row],[CycleNumber]]&gt;1),IF(שבוע_בדילוג[[#This Row],[וסת השבוע פעיל?]]&lt;&gt;"",M776+1,""),""))</f>
        <v/>
      </c>
      <c r="N777" s="1" t="str">
        <f>IF(שבוע_בדילוג[[#This Row],[וסת השבוע פעיל?2]]="","",IF(AND(שבוע_בדילוג[[#This Row],[וסת השבוע פעיל?]]&lt;&gt;"",שבוע_בדילוג[[#This Row],[CycleNumber]]&lt;B778,B778&lt;&gt;"",שבוע_בדילוג[[#This Row],[וסת השבוע פעיל?]]&lt;3),IF(L778=0,IF(AND(שבוע_בדילוג[[#This Row],[וסת השבוע פעיל?]]&gt;0,J778=1),0,1),0),""))</f>
        <v/>
      </c>
      <c r="O777" s="1" t="str">
        <f t="shared" si="68"/>
        <v/>
      </c>
      <c r="P777" s="1" t="str">
        <f>IF(AND(שבוע_בדילוג[[#This Row],[חיזוי - שבוע]]=1,K778=1),1,"")</f>
        <v/>
      </c>
      <c r="Q777" s="1" t="str">
        <f>IF(AND(שבוע_בדילוג[[#This Row],[וסת השבוע פעיל?]]&lt;3,OR(שבוע_בדילוג[[#This Row],[CycleNumber]]&gt;B778,B778="")),1,"")</f>
        <v/>
      </c>
      <c r="R777" s="1" t="str">
        <f>IF(AND(שבוע_בדילוג[[#This Row],[חיזוי - שבוע]]&lt;&gt;"",שבוע_בדילוג[[#This Row],[וסת השבוע פעיל?2]]=""),1,"")</f>
        <v/>
      </c>
      <c r="S777" s="1">
        <f>IF(שבוע_בדילוג[[#This Row],[האישה קבעה וסת שבוע בדילוג?]]=1,IF(שבוע_בדילוג[[#This Row],[וסת השבוע פעיל?]]&lt;3,1,0),"")</f>
        <v>0</v>
      </c>
      <c r="T7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7" s="1">
        <f t="shared" si="69"/>
        <v>0</v>
      </c>
      <c r="V777" s="1">
        <f t="shared" si="70"/>
        <v>0</v>
      </c>
      <c r="W777" s="1">
        <f t="shared" si="71"/>
        <v>0</v>
      </c>
      <c r="X777" s="1" t="str">
        <f>IF(שבוע_בדילוג[[#This Row],[3 הפלגות זהות]]="","",IF(שבוע_בדילוג[[#This Row],[3 הפלגות זהות]]=1,שבוע_בדילוג[[#This Row],[LengthofCycle]],X776))</f>
        <v/>
      </c>
      <c r="Y777" s="1" t="str">
        <f>IF(שבוע_בדילוג[[#This Row],[וסת קבוע אחרון]]="","",IF(OR(שבוע_בדילוג[[#This Row],[LengthofCycle]]=שבוע_בדילוג[[#This Row],[וסת קבוע אחרון]],F776=שבוע_בדילוג[[#This Row],[וסת קבוע אחרון]],F775=שבוע_בדילוג[[#This Row],[וסת קבוע אחרון]]),1,0))</f>
        <v/>
      </c>
      <c r="Z777" s="1" t="str">
        <f>IF(OR(שבוע_בדילוג[[#This Row],[הווסת פעיל?]]=0,שבוע_בדילוג[[#This Row],[הווסת פעיל?]]=""),"",SUM(Z776,שבוע_בדילוג[[#This Row],[הווסת פעיל?]]))</f>
        <v/>
      </c>
      <c r="AA777" s="1" t="str">
        <f>IF(AND(שבוע_בדילוג[[#This Row],[כמה מחזורים עד עקירה]]&lt;&gt;"",Z778=""),שבוע_בדילוג[[#This Row],[כמה מחזורים עד עקירה]],"")</f>
        <v/>
      </c>
      <c r="AB777" s="1" t="str">
        <f>IF(AND(שבוע_בדילוג[[#This Row],[הווסת פעיל?]]=1,שבוע_בדילוג[[#This Row],[וסת קבוע אחרון]]&lt;&gt;X776),שבוע_בדילוג[[#This Row],[וסת קבוע אחרון]],"")</f>
        <v/>
      </c>
      <c r="AC777" s="1" t="str">
        <f>IF(AND(שבוע_בדילוג[[#This Row],[הווסת פעיל?]]=1,Y776=0,שבוע_בדילוג[[#This Row],[וסת קבוע אחרון]]=X776),שבוע_בדילוג[[#This Row],[וסת קבוע אחרון]],"")</f>
        <v/>
      </c>
      <c r="AD777" s="1" t="str">
        <f>IF(AND(שבוע_בדילוג[[#This Row],[הווסת פעיל?]]=1,Y776=0,שבוע_בדילוג[[#This Row],[וסת קבוע אחרון]]&lt;&gt;X776),1,"")</f>
        <v/>
      </c>
      <c r="AE777" s="1" t="str">
        <f>IF(AND(שבוע_בדילוג[[#This Row],[הווסת פעיל?]]&lt;&gt;"",B778=1),שבוע_בדילוג[[#This Row],[CycleNumber]],"")</f>
        <v/>
      </c>
      <c r="AF777" s="1" t="str">
        <f>IF(AND(שבוע_בדילוג[[#This Row],[הווסת פעיל?]]&lt;&gt;"",Y776=""),שבוע_בדילוג[[#This Row],[CycleNumber]],"")</f>
        <v/>
      </c>
      <c r="AG777" s="1" t="str">
        <f>IF(B778=1,"",IF(שבוע_בדילוג[[#This Row],[הווסת פעיל?]]=1,IF(שבוע_בדילוג[[#This Row],[וסת קבוע אחרון]]=F778,1,0),""))</f>
        <v/>
      </c>
      <c r="AH777" s="1" t="str">
        <f>IF(B778=1,"",IF(שבוע_בדילוג[[#This Row],[הווסת פעיל?]]=1,IF(OR(שבוע_בדילוג[[#This Row],[וסת קבוע אחרון]]=F778,F778=שבוע_בדילוג[[#This Row],[LengthofCycle]]),1,0),""))</f>
        <v/>
      </c>
      <c r="AI777" s="1" t="str">
        <f>IF(B778=1,"",IF(שבוע_בדילוג[[#This Row],[הווסת פעיל?]]=1,IF(OR(שבוע_בדילוג[[#This Row],[וסת קבוע אחרון]]=F778,F778=שבוע_בדילוג[[#This Row],[LengthofCycle]],AND(שבוע_בדילוג[[#This Row],[LengthofCycle]]&lt;&gt;שבוע_בדילוג[[#This Row],[וסת קבוע אחרון]],OR(F778=28,F778=29))),1,0),""))</f>
        <v/>
      </c>
      <c r="AJ777" s="1" t="str">
        <f>IF(AND(שבוע_בדילוג[[#This Row],[הווסת פעיל?]]=1,B778=1),1,"")</f>
        <v/>
      </c>
      <c r="AK777" s="4">
        <f>IF(AND(שבוע_בדילוג[[#This Row],[הווסת פעיל?]]&lt;&gt;1,B778&lt;&gt;1,B778&lt;&gt;""),IF(שבוע_בדילוג[[#This Row],[LengthofCycle]]=F778,1,0),"")</f>
        <v>0</v>
      </c>
      <c r="AL777" s="4">
        <f>IF(AND(שבוע_בדילוג[[#This Row],[הווסת פעיל?]]&lt;&gt;1,B778&lt;&gt;1,B778&lt;&gt;""),IF(OR(שבוע_בדילוג[[#This Row],[LengthofCycle]]=F778,F778=29),1,0),"")</f>
        <v>1</v>
      </c>
      <c r="AM777" s="4">
        <f>IF(AND(שבוע_בדילוג[[#This Row],[הווסת פעיל?]]&lt;&gt;1,B778&lt;&gt;1,B778&lt;&gt;""),IF(OR(שבוע_בדילוג[[#This Row],[LengthofCycle]]=F778,F778=29,F778=28),1,0),"")</f>
        <v>1</v>
      </c>
    </row>
    <row r="778" spans="1:39" x14ac:dyDescent="0.25">
      <c r="A778" s="1" t="s">
        <v>119</v>
      </c>
      <c r="B778" s="1">
        <v>14</v>
      </c>
      <c r="C778" s="1">
        <v>0</v>
      </c>
      <c r="D778" s="1">
        <v>1</v>
      </c>
      <c r="E778" s="1">
        <v>0</v>
      </c>
      <c r="F778" s="1">
        <v>29</v>
      </c>
      <c r="H778" s="1">
        <f>שבוע_בדילוג[[#This Row],[LengthofCycle]]+1</f>
        <v>30</v>
      </c>
      <c r="I778" s="1">
        <f>IF(IFERROR(LOOKUP(שבוע_בדילוג[[#This Row],[ClientID]],קביעויות[השבוע בדילוג]),FALSE)=שבוע_בדילוג[[#This Row],[ClientID]],1,"")</f>
        <v>1</v>
      </c>
      <c r="J778" s="1" t="str">
        <f>IF(AND(שבוע_בדילוג[[#This Row],[CycleNumber]]&gt;1,OR(B779="",שבוע_בדילוג[[#This Row],[CycleNumber]]&gt;B777)),IF(OR(AND(שבוע_בדילוג[[#This Row],[LengthofCycle]]=29,F777=29),AND(שבוע_בדילוג[[#This Row],[LengthofCycle]]=36,F777=36)),1,""),"")</f>
        <v/>
      </c>
      <c r="K778" s="1" t="str">
        <f>IF(AND(שבוע_בדילוג[[#This Row],[וסת השבוע]]=1,J777=1,שבוע_בדילוג[[#This Row],[CycleNumber]]&gt;B777),1,"")</f>
        <v/>
      </c>
      <c r="L778" s="1" t="str">
        <f>IF(שבוע_בדילוג[[#This Row],[CycleNumber]]=1,"",IF(שבוע_בדילוג[[#This Row],[וסת השבוע]]=1,0,IF(L777="","",IF(L777=0,IF(שבוע_בדילוג[[#This Row],[LengthofCycle]]=29,0,1),IF(L777=1,IF(שבוע_בדילוג[[#This Row],[LengthofCycle]]+F777=29*2,0,2),IF(L777=2,IF(שבוע_בדילוג[[#This Row],[LengthofCycle]]+F777+F776=29*3,0,3),""))))))</f>
        <v/>
      </c>
      <c r="M778" s="1" t="str">
        <f>IF(שבוע_בדילוג[[#This Row],[וסת השבוע]]=1,IF(שבוע_בדילוג[[#This Row],[וסת השבוע וההפלגה ביחד]]=1,M777+1,0),IF(AND(שבוע_בדילוג[[#This Row],[CycleNumber]]&gt;B777,שבוע_בדילוג[[#This Row],[CycleNumber]]&gt;1),IF(שבוע_בדילוג[[#This Row],[וסת השבוע פעיל?]]&lt;&gt;"",M777+1,""),""))</f>
        <v/>
      </c>
      <c r="N778" s="1" t="str">
        <f>IF(שבוע_בדילוג[[#This Row],[וסת השבוע פעיל?2]]="","",IF(AND(שבוע_בדילוג[[#This Row],[וסת השבוע פעיל?]]&lt;&gt;"",שבוע_בדילוג[[#This Row],[CycleNumber]]&lt;B779,B779&lt;&gt;"",שבוע_בדילוג[[#This Row],[וסת השבוע פעיל?]]&lt;3),IF(L779=0,IF(AND(שבוע_בדילוג[[#This Row],[וסת השבוע פעיל?]]&gt;0,J779=1),0,1),0),""))</f>
        <v/>
      </c>
      <c r="O778" s="1" t="str">
        <f t="shared" si="68"/>
        <v/>
      </c>
      <c r="P778" s="1" t="str">
        <f>IF(AND(שבוע_בדילוג[[#This Row],[חיזוי - שבוע]]=1,K779=1),1,"")</f>
        <v/>
      </c>
      <c r="Q778" s="1" t="str">
        <f>IF(AND(שבוע_בדילוג[[#This Row],[וסת השבוע פעיל?]]&lt;3,OR(שבוע_בדילוג[[#This Row],[CycleNumber]]&gt;B779,B779="")),1,"")</f>
        <v/>
      </c>
      <c r="R778" s="1" t="str">
        <f>IF(AND(שבוע_בדילוג[[#This Row],[חיזוי - שבוע]]&lt;&gt;"",שבוע_בדילוג[[#This Row],[וסת השבוע פעיל?2]]=""),1,"")</f>
        <v/>
      </c>
      <c r="S778" s="1">
        <f>IF(שבוע_בדילוג[[#This Row],[האישה קבעה וסת שבוע בדילוג?]]=1,IF(שבוע_בדילוג[[#This Row],[וסת השבוע פעיל?]]&lt;3,1,0),"")</f>
        <v>0</v>
      </c>
      <c r="T7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8" s="1">
        <f t="shared" si="69"/>
        <v>0</v>
      </c>
      <c r="V778" s="1">
        <f t="shared" si="70"/>
        <v>0</v>
      </c>
      <c r="W778" s="1">
        <f t="shared" si="71"/>
        <v>0</v>
      </c>
      <c r="X778" s="1" t="str">
        <f>IF(שבוע_בדילוג[[#This Row],[3 הפלגות זהות]]="","",IF(שבוע_בדילוג[[#This Row],[3 הפלגות זהות]]=1,שבוע_בדילוג[[#This Row],[LengthofCycle]],X777))</f>
        <v/>
      </c>
      <c r="Y778" s="1" t="str">
        <f>IF(שבוע_בדילוג[[#This Row],[וסת קבוע אחרון]]="","",IF(OR(שבוע_בדילוג[[#This Row],[LengthofCycle]]=שבוע_בדילוג[[#This Row],[וסת קבוע אחרון]],F777=שבוע_בדילוג[[#This Row],[וסת קבוע אחרון]],F776=שבוע_בדילוג[[#This Row],[וסת קבוע אחרון]]),1,0))</f>
        <v/>
      </c>
      <c r="Z778" s="1" t="str">
        <f>IF(OR(שבוע_בדילוג[[#This Row],[הווסת פעיל?]]=0,שבוע_בדילוג[[#This Row],[הווסת פעיל?]]=""),"",SUM(Z777,שבוע_בדילוג[[#This Row],[הווסת פעיל?]]))</f>
        <v/>
      </c>
      <c r="AA778" s="1" t="str">
        <f>IF(AND(שבוע_בדילוג[[#This Row],[כמה מחזורים עד עקירה]]&lt;&gt;"",Z779=""),שבוע_בדילוג[[#This Row],[כמה מחזורים עד עקירה]],"")</f>
        <v/>
      </c>
      <c r="AB778" s="1" t="str">
        <f>IF(AND(שבוע_בדילוג[[#This Row],[הווסת פעיל?]]=1,שבוע_בדילוג[[#This Row],[וסת קבוע אחרון]]&lt;&gt;X777),שבוע_בדילוג[[#This Row],[וסת קבוע אחרון]],"")</f>
        <v/>
      </c>
      <c r="AC778" s="1" t="str">
        <f>IF(AND(שבוע_בדילוג[[#This Row],[הווסת פעיל?]]=1,Y777=0,שבוע_בדילוג[[#This Row],[וסת קבוע אחרון]]=X777),שבוע_בדילוג[[#This Row],[וסת קבוע אחרון]],"")</f>
        <v/>
      </c>
      <c r="AD778" s="1" t="str">
        <f>IF(AND(שבוע_בדילוג[[#This Row],[הווסת פעיל?]]=1,Y777=0,שבוע_בדילוג[[#This Row],[וסת קבוע אחרון]]&lt;&gt;X777),1,"")</f>
        <v/>
      </c>
      <c r="AE778" s="1" t="str">
        <f>IF(AND(שבוע_בדילוג[[#This Row],[הווסת פעיל?]]&lt;&gt;"",B779=1),שבוע_בדילוג[[#This Row],[CycleNumber]],"")</f>
        <v/>
      </c>
      <c r="AF778" s="1" t="str">
        <f>IF(AND(שבוע_בדילוג[[#This Row],[הווסת פעיל?]]&lt;&gt;"",Y777=""),שבוע_בדילוג[[#This Row],[CycleNumber]],"")</f>
        <v/>
      </c>
      <c r="AG778" s="1" t="str">
        <f>IF(B779=1,"",IF(שבוע_בדילוג[[#This Row],[הווסת פעיל?]]=1,IF(שבוע_בדילוג[[#This Row],[וסת קבוע אחרון]]=F779,1,0),""))</f>
        <v/>
      </c>
      <c r="AH778" s="1" t="str">
        <f>IF(B779=1,"",IF(שבוע_בדילוג[[#This Row],[הווסת פעיל?]]=1,IF(OR(שבוע_בדילוג[[#This Row],[וסת קבוע אחרון]]=F779,F779=שבוע_בדילוג[[#This Row],[LengthofCycle]]),1,0),""))</f>
        <v/>
      </c>
      <c r="AI778" s="1" t="str">
        <f>IF(B779=1,"",IF(שבוע_בדילוג[[#This Row],[הווסת פעיל?]]=1,IF(OR(שבוע_בדילוג[[#This Row],[וסת קבוע אחרון]]=F779,F779=שבוע_בדילוג[[#This Row],[LengthofCycle]],AND(שבוע_בדילוג[[#This Row],[LengthofCycle]]&lt;&gt;שבוע_בדילוג[[#This Row],[וסת קבוע אחרון]],OR(F779=28,F779=29))),1,0),""))</f>
        <v/>
      </c>
      <c r="AJ778" s="1" t="str">
        <f>IF(AND(שבוע_בדילוג[[#This Row],[הווסת פעיל?]]=1,B779=1),1,"")</f>
        <v/>
      </c>
      <c r="AK778" s="4">
        <f>IF(AND(שבוע_בדילוג[[#This Row],[הווסת פעיל?]]&lt;&gt;1,B779&lt;&gt;1,B779&lt;&gt;""),IF(שבוע_בדילוג[[#This Row],[LengthofCycle]]=F779,1,0),"")</f>
        <v>0</v>
      </c>
      <c r="AL778" s="4">
        <f>IF(AND(שבוע_בדילוג[[#This Row],[הווסת פעיל?]]&lt;&gt;1,B779&lt;&gt;1,B779&lt;&gt;""),IF(OR(שבוע_בדילוג[[#This Row],[LengthofCycle]]=F779,F779=29),1,0),"")</f>
        <v>0</v>
      </c>
      <c r="AM778" s="4">
        <f>IF(AND(שבוע_בדילוג[[#This Row],[הווסת פעיל?]]&lt;&gt;1,B779&lt;&gt;1,B779&lt;&gt;""),IF(OR(שבוע_בדילוג[[#This Row],[LengthofCycle]]=F779,F779=29,F779=28),1,0),"")</f>
        <v>0</v>
      </c>
    </row>
    <row r="779" spans="1:39" x14ac:dyDescent="0.25">
      <c r="A779" s="1" t="s">
        <v>119</v>
      </c>
      <c r="B779" s="1">
        <v>15</v>
      </c>
      <c r="C779" s="1">
        <v>0</v>
      </c>
      <c r="D779" s="1">
        <v>1</v>
      </c>
      <c r="E779" s="1">
        <v>0</v>
      </c>
      <c r="F779" s="1">
        <v>27</v>
      </c>
      <c r="H779" s="1">
        <f>שבוע_בדילוג[[#This Row],[LengthofCycle]]+1</f>
        <v>28</v>
      </c>
      <c r="I779" s="1">
        <f>IF(IFERROR(LOOKUP(שבוע_בדילוג[[#This Row],[ClientID]],קביעויות[השבוע בדילוג]),FALSE)=שבוע_בדילוג[[#This Row],[ClientID]],1,"")</f>
        <v>1</v>
      </c>
      <c r="J779" s="1" t="str">
        <f>IF(AND(שבוע_בדילוג[[#This Row],[CycleNumber]]&gt;1,OR(B780="",שבוע_בדילוג[[#This Row],[CycleNumber]]&gt;B778)),IF(OR(AND(שבוע_בדילוג[[#This Row],[LengthofCycle]]=29,F778=29),AND(שבוע_בדילוג[[#This Row],[LengthofCycle]]=36,F778=36)),1,""),"")</f>
        <v/>
      </c>
      <c r="K779" s="1" t="str">
        <f>IF(AND(שבוע_בדילוג[[#This Row],[וסת השבוע]]=1,J778=1,שבוע_בדילוג[[#This Row],[CycleNumber]]&gt;B778),1,"")</f>
        <v/>
      </c>
      <c r="L779" s="1" t="str">
        <f>IF(שבוע_בדילוג[[#This Row],[CycleNumber]]=1,"",IF(שבוע_בדילוג[[#This Row],[וסת השבוע]]=1,0,IF(L778="","",IF(L778=0,IF(שבוע_בדילוג[[#This Row],[LengthofCycle]]=29,0,1),IF(L778=1,IF(שבוע_בדילוג[[#This Row],[LengthofCycle]]+F778=29*2,0,2),IF(L778=2,IF(שבוע_בדילוג[[#This Row],[LengthofCycle]]+F778+F777=29*3,0,3),""))))))</f>
        <v/>
      </c>
      <c r="M779" s="1" t="str">
        <f>IF(שבוע_בדילוג[[#This Row],[וסת השבוע]]=1,IF(שבוע_בדילוג[[#This Row],[וסת השבוע וההפלגה ביחד]]=1,M778+1,0),IF(AND(שבוע_בדילוג[[#This Row],[CycleNumber]]&gt;B778,שבוע_בדילוג[[#This Row],[CycleNumber]]&gt;1),IF(שבוע_בדילוג[[#This Row],[וסת השבוע פעיל?]]&lt;&gt;"",M778+1,""),""))</f>
        <v/>
      </c>
      <c r="N779" s="1" t="str">
        <f>IF(שבוע_בדילוג[[#This Row],[וסת השבוע פעיל?2]]="","",IF(AND(שבוע_בדילוג[[#This Row],[וסת השבוע פעיל?]]&lt;&gt;"",שבוע_בדילוג[[#This Row],[CycleNumber]]&lt;B780,B780&lt;&gt;"",שבוע_בדילוג[[#This Row],[וסת השבוע פעיל?]]&lt;3),IF(L780=0,IF(AND(שבוע_בדילוג[[#This Row],[וסת השבוע פעיל?]]&gt;0,J780=1),0,1),0),""))</f>
        <v/>
      </c>
      <c r="O779" s="1" t="str">
        <f t="shared" si="68"/>
        <v/>
      </c>
      <c r="P779" s="1" t="str">
        <f>IF(AND(שבוע_בדילוג[[#This Row],[חיזוי - שבוע]]=1,K780=1),1,"")</f>
        <v/>
      </c>
      <c r="Q779" s="1" t="str">
        <f>IF(AND(שבוע_בדילוג[[#This Row],[וסת השבוע פעיל?]]&lt;3,OR(שבוע_בדילוג[[#This Row],[CycleNumber]]&gt;B780,B780="")),1,"")</f>
        <v/>
      </c>
      <c r="R779" s="1" t="str">
        <f>IF(AND(שבוע_בדילוג[[#This Row],[חיזוי - שבוע]]&lt;&gt;"",שבוע_בדילוג[[#This Row],[וסת השבוע פעיל?2]]=""),1,"")</f>
        <v/>
      </c>
      <c r="S779" s="1">
        <f>IF(שבוע_בדילוג[[#This Row],[האישה קבעה וסת שבוע בדילוג?]]=1,IF(שבוע_בדילוג[[#This Row],[וסת השבוע פעיל?]]&lt;3,1,0),"")</f>
        <v>0</v>
      </c>
      <c r="T7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79" s="1">
        <f t="shared" si="69"/>
        <v>0</v>
      </c>
      <c r="V779" s="1">
        <f t="shared" si="70"/>
        <v>0</v>
      </c>
      <c r="W779" s="1">
        <f t="shared" si="71"/>
        <v>0</v>
      </c>
      <c r="X779" s="1" t="str">
        <f>IF(שבוע_בדילוג[[#This Row],[3 הפלגות זהות]]="","",IF(שבוע_בדילוג[[#This Row],[3 הפלגות זהות]]=1,שבוע_בדילוג[[#This Row],[LengthofCycle]],X778))</f>
        <v/>
      </c>
      <c r="Y779" s="1" t="str">
        <f>IF(שבוע_בדילוג[[#This Row],[וסת קבוע אחרון]]="","",IF(OR(שבוע_בדילוג[[#This Row],[LengthofCycle]]=שבוע_בדילוג[[#This Row],[וסת קבוע אחרון]],F778=שבוע_בדילוג[[#This Row],[וסת קבוע אחרון]],F777=שבוע_בדילוג[[#This Row],[וסת קבוע אחרון]]),1,0))</f>
        <v/>
      </c>
      <c r="Z779" s="1" t="str">
        <f>IF(OR(שבוע_בדילוג[[#This Row],[הווסת פעיל?]]=0,שבוע_בדילוג[[#This Row],[הווסת פעיל?]]=""),"",SUM(Z778,שבוע_בדילוג[[#This Row],[הווסת פעיל?]]))</f>
        <v/>
      </c>
      <c r="AA779" s="1" t="str">
        <f>IF(AND(שבוע_בדילוג[[#This Row],[כמה מחזורים עד עקירה]]&lt;&gt;"",Z780=""),שבוע_בדילוג[[#This Row],[כמה מחזורים עד עקירה]],"")</f>
        <v/>
      </c>
      <c r="AB779" s="1" t="str">
        <f>IF(AND(שבוע_בדילוג[[#This Row],[הווסת פעיל?]]=1,שבוע_בדילוג[[#This Row],[וסת קבוע אחרון]]&lt;&gt;X778),שבוע_בדילוג[[#This Row],[וסת קבוע אחרון]],"")</f>
        <v/>
      </c>
      <c r="AC779" s="1" t="str">
        <f>IF(AND(שבוע_בדילוג[[#This Row],[הווסת פעיל?]]=1,Y778=0,שבוע_בדילוג[[#This Row],[וסת קבוע אחרון]]=X778),שבוע_בדילוג[[#This Row],[וסת קבוע אחרון]],"")</f>
        <v/>
      </c>
      <c r="AD779" s="1" t="str">
        <f>IF(AND(שבוע_בדילוג[[#This Row],[הווסת פעיל?]]=1,Y778=0,שבוע_בדילוג[[#This Row],[וסת קבוע אחרון]]&lt;&gt;X778),1,"")</f>
        <v/>
      </c>
      <c r="AE779" s="1" t="str">
        <f>IF(AND(שבוע_בדילוג[[#This Row],[הווסת פעיל?]]&lt;&gt;"",B780=1),שבוע_בדילוג[[#This Row],[CycleNumber]],"")</f>
        <v/>
      </c>
      <c r="AF779" s="1" t="str">
        <f>IF(AND(שבוע_בדילוג[[#This Row],[הווסת פעיל?]]&lt;&gt;"",Y778=""),שבוע_בדילוג[[#This Row],[CycleNumber]],"")</f>
        <v/>
      </c>
      <c r="AG779" s="1" t="str">
        <f>IF(B780=1,"",IF(שבוע_בדילוג[[#This Row],[הווסת פעיל?]]=1,IF(שבוע_בדילוג[[#This Row],[וסת קבוע אחרון]]=F780,1,0),""))</f>
        <v/>
      </c>
      <c r="AH779" s="1" t="str">
        <f>IF(B780=1,"",IF(שבוע_בדילוג[[#This Row],[הווסת פעיל?]]=1,IF(OR(שבוע_בדילוג[[#This Row],[וסת קבוע אחרון]]=F780,F780=שבוע_בדילוג[[#This Row],[LengthofCycle]]),1,0),""))</f>
        <v/>
      </c>
      <c r="AI779" s="1" t="str">
        <f>IF(B780=1,"",IF(שבוע_בדילוג[[#This Row],[הווסת פעיל?]]=1,IF(OR(שבוע_בדילוג[[#This Row],[וסת קבוע אחרון]]=F780,F780=שבוע_בדילוג[[#This Row],[LengthofCycle]],AND(שבוע_בדילוג[[#This Row],[LengthofCycle]]&lt;&gt;שבוע_בדילוג[[#This Row],[וסת קבוע אחרון]],OR(F780=28,F780=29))),1,0),""))</f>
        <v/>
      </c>
      <c r="AJ779" s="1" t="str">
        <f>IF(AND(שבוע_בדילוג[[#This Row],[הווסת פעיל?]]=1,B780=1),1,"")</f>
        <v/>
      </c>
      <c r="AK779" s="4">
        <f>IF(AND(שבוע_בדילוג[[#This Row],[הווסת פעיל?]]&lt;&gt;1,B780&lt;&gt;1,B780&lt;&gt;""),IF(שבוע_בדילוג[[#This Row],[LengthofCycle]]=F780,1,0),"")</f>
        <v>1</v>
      </c>
      <c r="AL779" s="4">
        <f>IF(AND(שבוע_בדילוג[[#This Row],[הווסת פעיל?]]&lt;&gt;1,B780&lt;&gt;1,B780&lt;&gt;""),IF(OR(שבוע_בדילוג[[#This Row],[LengthofCycle]]=F780,F780=29),1,0),"")</f>
        <v>1</v>
      </c>
      <c r="AM779" s="4">
        <f>IF(AND(שבוע_בדילוג[[#This Row],[הווסת פעיל?]]&lt;&gt;1,B780&lt;&gt;1,B780&lt;&gt;""),IF(OR(שבוע_בדילוג[[#This Row],[LengthofCycle]]=F780,F780=29,F780=28),1,0),"")</f>
        <v>1</v>
      </c>
    </row>
    <row r="780" spans="1:39" x14ac:dyDescent="0.25">
      <c r="A780" s="1" t="s">
        <v>119</v>
      </c>
      <c r="B780" s="1">
        <v>16</v>
      </c>
      <c r="C780" s="1">
        <v>0</v>
      </c>
      <c r="D780" s="1">
        <v>1</v>
      </c>
      <c r="E780" s="1">
        <v>0</v>
      </c>
      <c r="F780" s="1">
        <v>27</v>
      </c>
      <c r="H780" s="1">
        <f>שבוע_בדילוג[[#This Row],[LengthofCycle]]+1</f>
        <v>28</v>
      </c>
      <c r="I780" s="1">
        <f>IF(IFERROR(LOOKUP(שבוע_בדילוג[[#This Row],[ClientID]],קביעויות[השבוע בדילוג]),FALSE)=שבוע_בדילוג[[#This Row],[ClientID]],1,"")</f>
        <v>1</v>
      </c>
      <c r="J780" s="1" t="str">
        <f>IF(AND(שבוע_בדילוג[[#This Row],[CycleNumber]]&gt;1,OR(B781="",שבוע_בדילוג[[#This Row],[CycleNumber]]&gt;B779)),IF(OR(AND(שבוע_בדילוג[[#This Row],[LengthofCycle]]=29,F779=29),AND(שבוע_בדילוג[[#This Row],[LengthofCycle]]=36,F779=36)),1,""),"")</f>
        <v/>
      </c>
      <c r="K780" s="1" t="str">
        <f>IF(AND(שבוע_בדילוג[[#This Row],[וסת השבוע]]=1,J779=1,שבוע_בדילוג[[#This Row],[CycleNumber]]&gt;B779),1,"")</f>
        <v/>
      </c>
      <c r="L780" s="1" t="str">
        <f>IF(שבוע_בדילוג[[#This Row],[CycleNumber]]=1,"",IF(שבוע_בדילוג[[#This Row],[וסת השבוע]]=1,0,IF(L779="","",IF(L779=0,IF(שבוע_בדילוג[[#This Row],[LengthofCycle]]=29,0,1),IF(L779=1,IF(שבוע_בדילוג[[#This Row],[LengthofCycle]]+F779=29*2,0,2),IF(L779=2,IF(שבוע_בדילוג[[#This Row],[LengthofCycle]]+F779+F778=29*3,0,3),""))))))</f>
        <v/>
      </c>
      <c r="M780" s="1" t="str">
        <f>IF(שבוע_בדילוג[[#This Row],[וסת השבוע]]=1,IF(שבוע_בדילוג[[#This Row],[וסת השבוע וההפלגה ביחד]]=1,M779+1,0),IF(AND(שבוע_בדילוג[[#This Row],[CycleNumber]]&gt;B779,שבוע_בדילוג[[#This Row],[CycleNumber]]&gt;1),IF(שבוע_בדילוג[[#This Row],[וסת השבוע פעיל?]]&lt;&gt;"",M779+1,""),""))</f>
        <v/>
      </c>
      <c r="N780" s="1" t="str">
        <f>IF(שבוע_בדילוג[[#This Row],[וסת השבוע פעיל?2]]="","",IF(AND(שבוע_בדילוג[[#This Row],[וסת השבוע פעיל?]]&lt;&gt;"",שבוע_בדילוג[[#This Row],[CycleNumber]]&lt;B781,B781&lt;&gt;"",שבוע_בדילוג[[#This Row],[וסת השבוע פעיל?]]&lt;3),IF(L781=0,IF(AND(שבוע_בדילוג[[#This Row],[וסת השבוע פעיל?]]&gt;0,J781=1),0,1),0),""))</f>
        <v/>
      </c>
      <c r="O780" s="1" t="str">
        <f t="shared" si="68"/>
        <v/>
      </c>
      <c r="P780" s="1" t="str">
        <f>IF(AND(שבוע_בדילוג[[#This Row],[חיזוי - שבוע]]=1,K781=1),1,"")</f>
        <v/>
      </c>
      <c r="Q780" s="1" t="str">
        <f>IF(AND(שבוע_בדילוג[[#This Row],[וסת השבוע פעיל?]]&lt;3,OR(שבוע_בדילוג[[#This Row],[CycleNumber]]&gt;B781,B781="")),1,"")</f>
        <v/>
      </c>
      <c r="R780" s="1" t="str">
        <f>IF(AND(שבוע_בדילוג[[#This Row],[חיזוי - שבוע]]&lt;&gt;"",שבוע_בדילוג[[#This Row],[וסת השבוע פעיל?2]]=""),1,"")</f>
        <v/>
      </c>
      <c r="S780" s="1">
        <f>IF(שבוע_בדילוג[[#This Row],[האישה קבעה וסת שבוע בדילוג?]]=1,IF(שבוע_בדילוג[[#This Row],[וסת השבוע פעיל?]]&lt;3,1,0),"")</f>
        <v>0</v>
      </c>
      <c r="T7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0" s="1">
        <f t="shared" si="69"/>
        <v>0</v>
      </c>
      <c r="V780" s="1">
        <f t="shared" si="70"/>
        <v>0</v>
      </c>
      <c r="W780" s="1">
        <f t="shared" si="71"/>
        <v>0</v>
      </c>
      <c r="X780" s="1" t="str">
        <f>IF(שבוע_בדילוג[[#This Row],[3 הפלגות זהות]]="","",IF(שבוע_בדילוג[[#This Row],[3 הפלגות זהות]]=1,שבוע_בדילוג[[#This Row],[LengthofCycle]],X779))</f>
        <v/>
      </c>
      <c r="Y780" s="1" t="str">
        <f>IF(שבוע_בדילוג[[#This Row],[וסת קבוע אחרון]]="","",IF(OR(שבוע_בדילוג[[#This Row],[LengthofCycle]]=שבוע_בדילוג[[#This Row],[וסת קבוע אחרון]],F779=שבוע_בדילוג[[#This Row],[וסת קבוע אחרון]],F778=שבוע_בדילוג[[#This Row],[וסת קבוע אחרון]]),1,0))</f>
        <v/>
      </c>
      <c r="Z780" s="1" t="str">
        <f>IF(OR(שבוע_בדילוג[[#This Row],[הווסת פעיל?]]=0,שבוע_בדילוג[[#This Row],[הווסת פעיל?]]=""),"",SUM(Z779,שבוע_בדילוג[[#This Row],[הווסת פעיל?]]))</f>
        <v/>
      </c>
      <c r="AA780" s="1" t="str">
        <f>IF(AND(שבוע_בדילוג[[#This Row],[כמה מחזורים עד עקירה]]&lt;&gt;"",Z781=""),שבוע_בדילוג[[#This Row],[כמה מחזורים עד עקירה]],"")</f>
        <v/>
      </c>
      <c r="AB780" s="1" t="str">
        <f>IF(AND(שבוע_בדילוג[[#This Row],[הווסת פעיל?]]=1,שבוע_בדילוג[[#This Row],[וסת קבוע אחרון]]&lt;&gt;X779),שבוע_בדילוג[[#This Row],[וסת קבוע אחרון]],"")</f>
        <v/>
      </c>
      <c r="AC780" s="1" t="str">
        <f>IF(AND(שבוע_בדילוג[[#This Row],[הווסת פעיל?]]=1,Y779=0,שבוע_בדילוג[[#This Row],[וסת קבוע אחרון]]=X779),שבוע_בדילוג[[#This Row],[וסת קבוע אחרון]],"")</f>
        <v/>
      </c>
      <c r="AD780" s="1" t="str">
        <f>IF(AND(שבוע_בדילוג[[#This Row],[הווסת פעיל?]]=1,Y779=0,שבוע_בדילוג[[#This Row],[וסת קבוע אחרון]]&lt;&gt;X779),1,"")</f>
        <v/>
      </c>
      <c r="AE780" s="1" t="str">
        <f>IF(AND(שבוע_בדילוג[[#This Row],[הווסת פעיל?]]&lt;&gt;"",B781=1),שבוע_בדילוג[[#This Row],[CycleNumber]],"")</f>
        <v/>
      </c>
      <c r="AF780" s="1" t="str">
        <f>IF(AND(שבוע_בדילוג[[#This Row],[הווסת פעיל?]]&lt;&gt;"",Y779=""),שבוע_בדילוג[[#This Row],[CycleNumber]],"")</f>
        <v/>
      </c>
      <c r="AG780" s="1" t="str">
        <f>IF(B781=1,"",IF(שבוע_בדילוג[[#This Row],[הווסת פעיל?]]=1,IF(שבוע_בדילוג[[#This Row],[וסת קבוע אחרון]]=F781,1,0),""))</f>
        <v/>
      </c>
      <c r="AH780" s="1" t="str">
        <f>IF(B781=1,"",IF(שבוע_בדילוג[[#This Row],[הווסת פעיל?]]=1,IF(OR(שבוע_בדילוג[[#This Row],[וסת קבוע אחרון]]=F781,F781=שבוע_בדילוג[[#This Row],[LengthofCycle]]),1,0),""))</f>
        <v/>
      </c>
      <c r="AI780" s="1" t="str">
        <f>IF(B781=1,"",IF(שבוע_בדילוג[[#This Row],[הווסת פעיל?]]=1,IF(OR(שבוע_בדילוג[[#This Row],[וסת קבוע אחרון]]=F781,F781=שבוע_בדילוג[[#This Row],[LengthofCycle]],AND(שבוע_בדילוג[[#This Row],[LengthofCycle]]&lt;&gt;שבוע_בדילוג[[#This Row],[וסת קבוע אחרון]],OR(F781=28,F781=29))),1,0),""))</f>
        <v/>
      </c>
      <c r="AJ780" s="1" t="str">
        <f>IF(AND(שבוע_בדילוג[[#This Row],[הווסת פעיל?]]=1,B781=1),1,"")</f>
        <v/>
      </c>
      <c r="AK780" s="4">
        <f>IF(AND(שבוע_בדילוג[[#This Row],[הווסת פעיל?]]&lt;&gt;1,B781&lt;&gt;1,B781&lt;&gt;""),IF(שבוע_בדילוג[[#This Row],[LengthofCycle]]=F781,1,0),"")</f>
        <v>0</v>
      </c>
      <c r="AL780" s="4">
        <f>IF(AND(שבוע_בדילוג[[#This Row],[הווסת פעיל?]]&lt;&gt;1,B781&lt;&gt;1,B781&lt;&gt;""),IF(OR(שבוע_בדילוג[[#This Row],[LengthofCycle]]=F781,F781=29),1,0),"")</f>
        <v>0</v>
      </c>
      <c r="AM780" s="4">
        <f>IF(AND(שבוע_בדילוג[[#This Row],[הווסת פעיל?]]&lt;&gt;1,B781&lt;&gt;1,B781&lt;&gt;""),IF(OR(שבוע_בדילוג[[#This Row],[LengthofCycle]]=F781,F781=29,F781=28),1,0),"")</f>
        <v>1</v>
      </c>
    </row>
    <row r="781" spans="1:39" x14ac:dyDescent="0.25">
      <c r="A781" s="1" t="s">
        <v>119</v>
      </c>
      <c r="B781" s="1">
        <v>17</v>
      </c>
      <c r="C781" s="1">
        <v>0</v>
      </c>
      <c r="D781" s="1">
        <v>1</v>
      </c>
      <c r="E781" s="1">
        <v>0</v>
      </c>
      <c r="F781" s="1">
        <v>28</v>
      </c>
      <c r="H781" s="1">
        <f>שבוע_בדילוג[[#This Row],[LengthofCycle]]+1</f>
        <v>29</v>
      </c>
      <c r="I781" s="1">
        <f>IF(IFERROR(LOOKUP(שבוע_בדילוג[[#This Row],[ClientID]],קביעויות[השבוע בדילוג]),FALSE)=שבוע_בדילוג[[#This Row],[ClientID]],1,"")</f>
        <v>1</v>
      </c>
      <c r="J781" s="1" t="str">
        <f>IF(AND(שבוע_בדילוג[[#This Row],[CycleNumber]]&gt;1,OR(B782="",שבוע_בדילוג[[#This Row],[CycleNumber]]&gt;B780)),IF(OR(AND(שבוע_בדילוג[[#This Row],[LengthofCycle]]=29,F780=29),AND(שבוע_בדילוג[[#This Row],[LengthofCycle]]=36,F780=36)),1,""),"")</f>
        <v/>
      </c>
      <c r="K781" s="1" t="str">
        <f>IF(AND(שבוע_בדילוג[[#This Row],[וסת השבוע]]=1,J780=1,שבוע_בדילוג[[#This Row],[CycleNumber]]&gt;B780),1,"")</f>
        <v/>
      </c>
      <c r="L781" s="1" t="str">
        <f>IF(שבוע_בדילוג[[#This Row],[CycleNumber]]=1,"",IF(שבוע_בדילוג[[#This Row],[וסת השבוע]]=1,0,IF(L780="","",IF(L780=0,IF(שבוע_בדילוג[[#This Row],[LengthofCycle]]=29,0,1),IF(L780=1,IF(שבוע_בדילוג[[#This Row],[LengthofCycle]]+F780=29*2,0,2),IF(L780=2,IF(שבוע_בדילוג[[#This Row],[LengthofCycle]]+F780+F779=29*3,0,3),""))))))</f>
        <v/>
      </c>
      <c r="M781" s="1" t="str">
        <f>IF(שבוע_בדילוג[[#This Row],[וסת השבוע]]=1,IF(שבוע_בדילוג[[#This Row],[וסת השבוע וההפלגה ביחד]]=1,M780+1,0),IF(AND(שבוע_בדילוג[[#This Row],[CycleNumber]]&gt;B780,שבוע_בדילוג[[#This Row],[CycleNumber]]&gt;1),IF(שבוע_בדילוג[[#This Row],[וסת השבוע פעיל?]]&lt;&gt;"",M780+1,""),""))</f>
        <v/>
      </c>
      <c r="N781" s="1" t="str">
        <f>IF(שבוע_בדילוג[[#This Row],[וסת השבוע פעיל?2]]="","",IF(AND(שבוע_בדילוג[[#This Row],[וסת השבוע פעיל?]]&lt;&gt;"",שבוע_בדילוג[[#This Row],[CycleNumber]]&lt;B782,B782&lt;&gt;"",שבוע_בדילוג[[#This Row],[וסת השבוע פעיל?]]&lt;3),IF(L782=0,IF(AND(שבוע_בדילוג[[#This Row],[וסת השבוע פעיל?]]&gt;0,J782=1),0,1),0),""))</f>
        <v/>
      </c>
      <c r="O781" s="1" t="str">
        <f t="shared" si="68"/>
        <v/>
      </c>
      <c r="P781" s="1" t="str">
        <f>IF(AND(שבוע_בדילוג[[#This Row],[חיזוי - שבוע]]=1,K782=1),1,"")</f>
        <v/>
      </c>
      <c r="Q781" s="1" t="str">
        <f>IF(AND(שבוע_בדילוג[[#This Row],[וסת השבוע פעיל?]]&lt;3,OR(שבוע_בדילוג[[#This Row],[CycleNumber]]&gt;B782,B782="")),1,"")</f>
        <v/>
      </c>
      <c r="R781" s="1" t="str">
        <f>IF(AND(שבוע_בדילוג[[#This Row],[חיזוי - שבוע]]&lt;&gt;"",שבוע_בדילוג[[#This Row],[וסת השבוע פעיל?2]]=""),1,"")</f>
        <v/>
      </c>
      <c r="S781" s="1">
        <f>IF(שבוע_בדילוג[[#This Row],[האישה קבעה וסת שבוע בדילוג?]]=1,IF(שבוע_בדילוג[[#This Row],[וסת השבוע פעיל?]]&lt;3,1,0),"")</f>
        <v>0</v>
      </c>
      <c r="T7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1" s="1">
        <f t="shared" si="69"/>
        <v>0</v>
      </c>
      <c r="V781" s="1">
        <f t="shared" si="70"/>
        <v>0</v>
      </c>
      <c r="W781" s="1">
        <f t="shared" si="71"/>
        <v>0</v>
      </c>
      <c r="X781" s="1" t="str">
        <f>IF(שבוע_בדילוג[[#This Row],[3 הפלגות זהות]]="","",IF(שבוע_בדילוג[[#This Row],[3 הפלגות זהות]]=1,שבוע_בדילוג[[#This Row],[LengthofCycle]],X780))</f>
        <v/>
      </c>
      <c r="Y781" s="1" t="str">
        <f>IF(שבוע_בדילוג[[#This Row],[וסת קבוע אחרון]]="","",IF(OR(שבוע_בדילוג[[#This Row],[LengthofCycle]]=שבוע_בדילוג[[#This Row],[וסת קבוע אחרון]],F780=שבוע_בדילוג[[#This Row],[וסת קבוע אחרון]],F779=שבוע_בדילוג[[#This Row],[וסת קבוע אחרון]]),1,0))</f>
        <v/>
      </c>
      <c r="Z781" s="1" t="str">
        <f>IF(OR(שבוע_בדילוג[[#This Row],[הווסת פעיל?]]=0,שבוע_בדילוג[[#This Row],[הווסת פעיל?]]=""),"",SUM(Z780,שבוע_בדילוג[[#This Row],[הווסת פעיל?]]))</f>
        <v/>
      </c>
      <c r="AA781" s="1" t="str">
        <f>IF(AND(שבוע_בדילוג[[#This Row],[כמה מחזורים עד עקירה]]&lt;&gt;"",Z782=""),שבוע_בדילוג[[#This Row],[כמה מחזורים עד עקירה]],"")</f>
        <v/>
      </c>
      <c r="AB781" s="1" t="str">
        <f>IF(AND(שבוע_בדילוג[[#This Row],[הווסת פעיל?]]=1,שבוע_בדילוג[[#This Row],[וסת קבוע אחרון]]&lt;&gt;X780),שבוע_בדילוג[[#This Row],[וסת קבוע אחרון]],"")</f>
        <v/>
      </c>
      <c r="AC781" s="1" t="str">
        <f>IF(AND(שבוע_בדילוג[[#This Row],[הווסת פעיל?]]=1,Y780=0,שבוע_בדילוג[[#This Row],[וסת קבוע אחרון]]=X780),שבוע_בדילוג[[#This Row],[וסת קבוע אחרון]],"")</f>
        <v/>
      </c>
      <c r="AD781" s="1" t="str">
        <f>IF(AND(שבוע_בדילוג[[#This Row],[הווסת פעיל?]]=1,Y780=0,שבוע_בדילוג[[#This Row],[וסת קבוע אחרון]]&lt;&gt;X780),1,"")</f>
        <v/>
      </c>
      <c r="AE781" s="1" t="str">
        <f>IF(AND(שבוע_בדילוג[[#This Row],[הווסת פעיל?]]&lt;&gt;"",B782=1),שבוע_בדילוג[[#This Row],[CycleNumber]],"")</f>
        <v/>
      </c>
      <c r="AF781" s="1" t="str">
        <f>IF(AND(שבוע_בדילוג[[#This Row],[הווסת פעיל?]]&lt;&gt;"",Y780=""),שבוע_בדילוג[[#This Row],[CycleNumber]],"")</f>
        <v/>
      </c>
      <c r="AG781" s="1" t="str">
        <f>IF(B782=1,"",IF(שבוע_בדילוג[[#This Row],[הווסת פעיל?]]=1,IF(שבוע_בדילוג[[#This Row],[וסת קבוע אחרון]]=F782,1,0),""))</f>
        <v/>
      </c>
      <c r="AH781" s="1" t="str">
        <f>IF(B782=1,"",IF(שבוע_בדילוג[[#This Row],[הווסת פעיל?]]=1,IF(OR(שבוע_בדילוג[[#This Row],[וסת קבוע אחרון]]=F782,F782=שבוע_בדילוג[[#This Row],[LengthofCycle]]),1,0),""))</f>
        <v/>
      </c>
      <c r="AI781" s="1" t="str">
        <f>IF(B782=1,"",IF(שבוע_בדילוג[[#This Row],[הווסת פעיל?]]=1,IF(OR(שבוע_בדילוג[[#This Row],[וסת קבוע אחרון]]=F782,F782=שבוע_בדילוג[[#This Row],[LengthofCycle]],AND(שבוע_בדילוג[[#This Row],[LengthofCycle]]&lt;&gt;שבוע_בדילוג[[#This Row],[וסת קבוע אחרון]],OR(F782=28,F782=29))),1,0),""))</f>
        <v/>
      </c>
      <c r="AJ781" s="1" t="str">
        <f>IF(AND(שבוע_בדילוג[[#This Row],[הווסת פעיל?]]=1,B782=1),1,"")</f>
        <v/>
      </c>
      <c r="AK781" s="4">
        <f>IF(AND(שבוע_בדילוג[[#This Row],[הווסת פעיל?]]&lt;&gt;1,B782&lt;&gt;1,B782&lt;&gt;""),IF(שבוע_בדילוג[[#This Row],[LengthofCycle]]=F782,1,0),"")</f>
        <v>1</v>
      </c>
      <c r="AL781" s="4">
        <f>IF(AND(שבוע_בדילוג[[#This Row],[הווסת פעיל?]]&lt;&gt;1,B782&lt;&gt;1,B782&lt;&gt;""),IF(OR(שבוע_בדילוג[[#This Row],[LengthofCycle]]=F782,F782=29),1,0),"")</f>
        <v>1</v>
      </c>
      <c r="AM781" s="4">
        <f>IF(AND(שבוע_בדילוג[[#This Row],[הווסת פעיל?]]&lt;&gt;1,B782&lt;&gt;1,B782&lt;&gt;""),IF(OR(שבוע_בדילוג[[#This Row],[LengthofCycle]]=F782,F782=29,F782=28),1,0),"")</f>
        <v>1</v>
      </c>
    </row>
    <row r="782" spans="1:39" x14ac:dyDescent="0.25">
      <c r="A782" s="1" t="s">
        <v>119</v>
      </c>
      <c r="B782" s="1">
        <v>18</v>
      </c>
      <c r="C782" s="1">
        <v>0</v>
      </c>
      <c r="D782" s="1">
        <v>1</v>
      </c>
      <c r="E782" s="1">
        <v>0</v>
      </c>
      <c r="F782" s="1">
        <v>28</v>
      </c>
      <c r="H782" s="1">
        <f>שבוע_בדילוג[[#This Row],[LengthofCycle]]+1</f>
        <v>29</v>
      </c>
      <c r="I782" s="1">
        <f>IF(IFERROR(LOOKUP(שבוע_בדילוג[[#This Row],[ClientID]],קביעויות[השבוע בדילוג]),FALSE)=שבוע_בדילוג[[#This Row],[ClientID]],1,"")</f>
        <v>1</v>
      </c>
      <c r="J782" s="1" t="str">
        <f>IF(AND(שבוע_בדילוג[[#This Row],[CycleNumber]]&gt;1,OR(B783="",שבוע_בדילוג[[#This Row],[CycleNumber]]&gt;B781)),IF(OR(AND(שבוע_בדילוג[[#This Row],[LengthofCycle]]=29,F781=29),AND(שבוע_בדילוג[[#This Row],[LengthofCycle]]=36,F781=36)),1,""),"")</f>
        <v/>
      </c>
      <c r="K782" s="1" t="str">
        <f>IF(AND(שבוע_בדילוג[[#This Row],[וסת השבוע]]=1,J781=1,שבוע_בדילוג[[#This Row],[CycleNumber]]&gt;B781),1,"")</f>
        <v/>
      </c>
      <c r="L782" s="1" t="str">
        <f>IF(שבוע_בדילוג[[#This Row],[CycleNumber]]=1,"",IF(שבוע_בדילוג[[#This Row],[וסת השבוע]]=1,0,IF(L781="","",IF(L781=0,IF(שבוע_בדילוג[[#This Row],[LengthofCycle]]=29,0,1),IF(L781=1,IF(שבוע_בדילוג[[#This Row],[LengthofCycle]]+F781=29*2,0,2),IF(L781=2,IF(שבוע_בדילוג[[#This Row],[LengthofCycle]]+F781+F780=29*3,0,3),""))))))</f>
        <v/>
      </c>
      <c r="M782" s="1" t="str">
        <f>IF(שבוע_בדילוג[[#This Row],[וסת השבוע]]=1,IF(שבוע_בדילוג[[#This Row],[וסת השבוע וההפלגה ביחד]]=1,M781+1,0),IF(AND(שבוע_בדילוג[[#This Row],[CycleNumber]]&gt;B781,שבוע_בדילוג[[#This Row],[CycleNumber]]&gt;1),IF(שבוע_בדילוג[[#This Row],[וסת השבוע פעיל?]]&lt;&gt;"",M781+1,""),""))</f>
        <v/>
      </c>
      <c r="N782" s="1" t="str">
        <f>IF(שבוע_בדילוג[[#This Row],[וסת השבוע פעיל?2]]="","",IF(AND(שבוע_בדילוג[[#This Row],[וסת השבוע פעיל?]]&lt;&gt;"",שבוע_בדילוג[[#This Row],[CycleNumber]]&lt;B783,B783&lt;&gt;"",שבוע_בדילוג[[#This Row],[וסת השבוע פעיל?]]&lt;3),IF(L783=0,IF(AND(שבוע_בדילוג[[#This Row],[וסת השבוע פעיל?]]&gt;0,J783=1),0,1),0),""))</f>
        <v/>
      </c>
      <c r="O782" s="1" t="str">
        <f t="shared" si="68"/>
        <v/>
      </c>
      <c r="P782" s="1" t="str">
        <f>IF(AND(שבוע_בדילוג[[#This Row],[חיזוי - שבוע]]=1,K783=1),1,"")</f>
        <v/>
      </c>
      <c r="Q782" s="1" t="str">
        <f>IF(AND(שבוע_בדילוג[[#This Row],[וסת השבוע פעיל?]]&lt;3,OR(שבוע_בדילוג[[#This Row],[CycleNumber]]&gt;B783,B783="")),1,"")</f>
        <v/>
      </c>
      <c r="R782" s="1" t="str">
        <f>IF(AND(שבוע_בדילוג[[#This Row],[חיזוי - שבוע]]&lt;&gt;"",שבוע_בדילוג[[#This Row],[וסת השבוע פעיל?2]]=""),1,"")</f>
        <v/>
      </c>
      <c r="S782" s="1">
        <f>IF(שבוע_בדילוג[[#This Row],[האישה קבעה וסת שבוע בדילוג?]]=1,IF(שבוע_בדילוג[[#This Row],[וסת השבוע פעיל?]]&lt;3,1,0),"")</f>
        <v>0</v>
      </c>
      <c r="T7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2" s="1">
        <f t="shared" si="69"/>
        <v>0</v>
      </c>
      <c r="V782" s="1">
        <f t="shared" si="70"/>
        <v>0</v>
      </c>
      <c r="W782" s="1">
        <f t="shared" si="71"/>
        <v>0</v>
      </c>
      <c r="X782" s="1" t="str">
        <f>IF(שבוע_בדילוג[[#This Row],[3 הפלגות זהות]]="","",IF(שבוע_בדילוג[[#This Row],[3 הפלגות זהות]]=1,שבוע_בדילוג[[#This Row],[LengthofCycle]],X781))</f>
        <v/>
      </c>
      <c r="Y782" s="1" t="str">
        <f>IF(שבוע_בדילוג[[#This Row],[וסת קבוע אחרון]]="","",IF(OR(שבוע_בדילוג[[#This Row],[LengthofCycle]]=שבוע_בדילוג[[#This Row],[וסת קבוע אחרון]],F781=שבוע_בדילוג[[#This Row],[וסת קבוע אחרון]],F780=שבוע_בדילוג[[#This Row],[וסת קבוע אחרון]]),1,0))</f>
        <v/>
      </c>
      <c r="Z782" s="1" t="str">
        <f>IF(OR(שבוע_בדילוג[[#This Row],[הווסת פעיל?]]=0,שבוע_בדילוג[[#This Row],[הווסת פעיל?]]=""),"",SUM(Z781,שבוע_בדילוג[[#This Row],[הווסת פעיל?]]))</f>
        <v/>
      </c>
      <c r="AA782" s="1" t="str">
        <f>IF(AND(שבוע_בדילוג[[#This Row],[כמה מחזורים עד עקירה]]&lt;&gt;"",Z783=""),שבוע_בדילוג[[#This Row],[כמה מחזורים עד עקירה]],"")</f>
        <v/>
      </c>
      <c r="AB782" s="1" t="str">
        <f>IF(AND(שבוע_בדילוג[[#This Row],[הווסת פעיל?]]=1,שבוע_בדילוג[[#This Row],[וסת קבוע אחרון]]&lt;&gt;X781),שבוע_בדילוג[[#This Row],[וסת קבוע אחרון]],"")</f>
        <v/>
      </c>
      <c r="AC782" s="1" t="str">
        <f>IF(AND(שבוע_בדילוג[[#This Row],[הווסת פעיל?]]=1,Y781=0,שבוע_בדילוג[[#This Row],[וסת קבוע אחרון]]=X781),שבוע_בדילוג[[#This Row],[וסת קבוע אחרון]],"")</f>
        <v/>
      </c>
      <c r="AD782" s="1" t="str">
        <f>IF(AND(שבוע_בדילוג[[#This Row],[הווסת פעיל?]]=1,Y781=0,שבוע_בדילוג[[#This Row],[וסת קבוע אחרון]]&lt;&gt;X781),1,"")</f>
        <v/>
      </c>
      <c r="AE782" s="1" t="str">
        <f>IF(AND(שבוע_בדילוג[[#This Row],[הווסת פעיל?]]&lt;&gt;"",B783=1),שבוע_בדילוג[[#This Row],[CycleNumber]],"")</f>
        <v/>
      </c>
      <c r="AF782" s="1" t="str">
        <f>IF(AND(שבוע_בדילוג[[#This Row],[הווסת פעיל?]]&lt;&gt;"",Y781=""),שבוע_בדילוג[[#This Row],[CycleNumber]],"")</f>
        <v/>
      </c>
      <c r="AG782" s="1" t="str">
        <f>IF(B783=1,"",IF(שבוע_בדילוג[[#This Row],[הווסת פעיל?]]=1,IF(שבוע_בדילוג[[#This Row],[וסת קבוע אחרון]]=F783,1,0),""))</f>
        <v/>
      </c>
      <c r="AH782" s="1" t="str">
        <f>IF(B783=1,"",IF(שבוע_בדילוג[[#This Row],[הווסת פעיל?]]=1,IF(OR(שבוע_בדילוג[[#This Row],[וסת קבוע אחרון]]=F783,F783=שבוע_בדילוג[[#This Row],[LengthofCycle]]),1,0),""))</f>
        <v/>
      </c>
      <c r="AI782" s="1" t="str">
        <f>IF(B783=1,"",IF(שבוע_בדילוג[[#This Row],[הווסת פעיל?]]=1,IF(OR(שבוע_בדילוג[[#This Row],[וסת קבוע אחרון]]=F783,F783=שבוע_בדילוג[[#This Row],[LengthofCycle]],AND(שבוע_בדילוג[[#This Row],[LengthofCycle]]&lt;&gt;שבוע_בדילוג[[#This Row],[וסת קבוע אחרון]],OR(F783=28,F783=29))),1,0),""))</f>
        <v/>
      </c>
      <c r="AJ782" s="1" t="str">
        <f>IF(AND(שבוע_בדילוג[[#This Row],[הווסת פעיל?]]=1,B783=1),1,"")</f>
        <v/>
      </c>
      <c r="AK782" s="4">
        <f>IF(AND(שבוע_בדילוג[[#This Row],[הווסת פעיל?]]&lt;&gt;1,B783&lt;&gt;1,B783&lt;&gt;""),IF(שבוע_בדילוג[[#This Row],[LengthofCycle]]=F783,1,0),"")</f>
        <v>1</v>
      </c>
      <c r="AL782" s="4">
        <f>IF(AND(שבוע_בדילוג[[#This Row],[הווסת פעיל?]]&lt;&gt;1,B783&lt;&gt;1,B783&lt;&gt;""),IF(OR(שבוע_בדילוג[[#This Row],[LengthofCycle]]=F783,F783=29),1,0),"")</f>
        <v>1</v>
      </c>
      <c r="AM782" s="4">
        <f>IF(AND(שבוע_בדילוג[[#This Row],[הווסת פעיל?]]&lt;&gt;1,B783&lt;&gt;1,B783&lt;&gt;""),IF(OR(שבוע_בדילוג[[#This Row],[LengthofCycle]]=F783,F783=29,F783=28),1,0),"")</f>
        <v>1</v>
      </c>
    </row>
    <row r="783" spans="1:39" x14ac:dyDescent="0.25">
      <c r="A783" s="1" t="s">
        <v>119</v>
      </c>
      <c r="B783" s="1">
        <v>19</v>
      </c>
      <c r="C783" s="1">
        <v>0</v>
      </c>
      <c r="D783" s="1">
        <v>1</v>
      </c>
      <c r="E783" s="1">
        <v>0</v>
      </c>
      <c r="F783" s="1">
        <v>28</v>
      </c>
      <c r="H783" s="1">
        <f>שבוע_בדילוג[[#This Row],[LengthofCycle]]+1</f>
        <v>29</v>
      </c>
      <c r="I783" s="1">
        <f>IF(IFERROR(LOOKUP(שבוע_בדילוג[[#This Row],[ClientID]],קביעויות[השבוע בדילוג]),FALSE)=שבוע_בדילוג[[#This Row],[ClientID]],1,"")</f>
        <v>1</v>
      </c>
      <c r="J783" s="1" t="str">
        <f>IF(AND(שבוע_בדילוג[[#This Row],[CycleNumber]]&gt;1,OR(B784="",שבוע_בדילוג[[#This Row],[CycleNumber]]&gt;B782)),IF(OR(AND(שבוע_בדילוג[[#This Row],[LengthofCycle]]=29,F782=29),AND(שבוע_בדילוג[[#This Row],[LengthofCycle]]=36,F782=36)),1,""),"")</f>
        <v/>
      </c>
      <c r="K783" s="1" t="str">
        <f>IF(AND(שבוע_בדילוג[[#This Row],[וסת השבוע]]=1,J782=1,שבוע_בדילוג[[#This Row],[CycleNumber]]&gt;B782),1,"")</f>
        <v/>
      </c>
      <c r="L783" s="1" t="str">
        <f>IF(שבוע_בדילוג[[#This Row],[CycleNumber]]=1,"",IF(שבוע_בדילוג[[#This Row],[וסת השבוע]]=1,0,IF(L782="","",IF(L782=0,IF(שבוע_בדילוג[[#This Row],[LengthofCycle]]=29,0,1),IF(L782=1,IF(שבוע_בדילוג[[#This Row],[LengthofCycle]]+F782=29*2,0,2),IF(L782=2,IF(שבוע_בדילוג[[#This Row],[LengthofCycle]]+F782+F781=29*3,0,3),""))))))</f>
        <v/>
      </c>
      <c r="M783" s="1" t="str">
        <f>IF(שבוע_בדילוג[[#This Row],[וסת השבוע]]=1,IF(שבוע_בדילוג[[#This Row],[וסת השבוע וההפלגה ביחד]]=1,M782+1,0),IF(AND(שבוע_בדילוג[[#This Row],[CycleNumber]]&gt;B782,שבוע_בדילוג[[#This Row],[CycleNumber]]&gt;1),IF(שבוע_בדילוג[[#This Row],[וסת השבוע פעיל?]]&lt;&gt;"",M782+1,""),""))</f>
        <v/>
      </c>
      <c r="N783" s="1" t="str">
        <f>IF(שבוע_בדילוג[[#This Row],[וסת השבוע פעיל?2]]="","",IF(AND(שבוע_בדילוג[[#This Row],[וסת השבוע פעיל?]]&lt;&gt;"",שבוע_בדילוג[[#This Row],[CycleNumber]]&lt;B784,B784&lt;&gt;"",שבוע_בדילוג[[#This Row],[וסת השבוע פעיל?]]&lt;3),IF(L784=0,IF(AND(שבוע_בדילוג[[#This Row],[וסת השבוע פעיל?]]&gt;0,J784=1),0,1),0),""))</f>
        <v/>
      </c>
      <c r="O783" s="1" t="str">
        <f t="shared" si="68"/>
        <v/>
      </c>
      <c r="P783" s="1" t="str">
        <f>IF(AND(שבוע_בדילוג[[#This Row],[חיזוי - שבוע]]=1,K784=1),1,"")</f>
        <v/>
      </c>
      <c r="Q783" s="1" t="str">
        <f>IF(AND(שבוע_בדילוג[[#This Row],[וסת השבוע פעיל?]]&lt;3,OR(שבוע_בדילוג[[#This Row],[CycleNumber]]&gt;B784,B784="")),1,"")</f>
        <v/>
      </c>
      <c r="R783" s="1" t="str">
        <f>IF(AND(שבוע_בדילוג[[#This Row],[חיזוי - שבוע]]&lt;&gt;"",שבוע_בדילוג[[#This Row],[וסת השבוע פעיל?2]]=""),1,"")</f>
        <v/>
      </c>
      <c r="S783" s="1">
        <f>IF(שבוע_בדילוג[[#This Row],[האישה קבעה וסת שבוע בדילוג?]]=1,IF(שבוע_בדילוג[[#This Row],[וסת השבוע פעיל?]]&lt;3,1,0),"")</f>
        <v>0</v>
      </c>
      <c r="T7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3" s="1">
        <f t="shared" si="69"/>
        <v>1</v>
      </c>
      <c r="V783" s="1">
        <f t="shared" si="70"/>
        <v>0</v>
      </c>
      <c r="W783" s="1">
        <f t="shared" si="71"/>
        <v>0</v>
      </c>
      <c r="X783" s="1">
        <f>IF(שבוע_בדילוג[[#This Row],[3 הפלגות זהות]]="","",IF(שבוע_בדילוג[[#This Row],[3 הפלגות זהות]]=1,שבוע_בדילוג[[#This Row],[LengthofCycle]],X782))</f>
        <v>28</v>
      </c>
      <c r="Y783" s="1">
        <f>IF(שבוע_בדילוג[[#This Row],[וסת קבוע אחרון]]="","",IF(OR(שבוע_בדילוג[[#This Row],[LengthofCycle]]=שבוע_בדילוג[[#This Row],[וסת קבוע אחרון]],F782=שבוע_בדילוג[[#This Row],[וסת קבוע אחרון]],F781=שבוע_בדילוג[[#This Row],[וסת קבוע אחרון]]),1,0))</f>
        <v>1</v>
      </c>
      <c r="Z783" s="1">
        <f>IF(OR(שבוע_בדילוג[[#This Row],[הווסת פעיל?]]=0,שבוע_בדילוג[[#This Row],[הווסת פעיל?]]=""),"",SUM(Z782,שבוע_בדילוג[[#This Row],[הווסת פעיל?]]))</f>
        <v>1</v>
      </c>
      <c r="AA783" s="1" t="str">
        <f>IF(AND(שבוע_בדילוג[[#This Row],[כמה מחזורים עד עקירה]]&lt;&gt;"",Z784=""),שבוע_בדילוג[[#This Row],[כמה מחזורים עד עקירה]],"")</f>
        <v/>
      </c>
      <c r="AB783" s="1">
        <f>IF(AND(שבוע_בדילוג[[#This Row],[הווסת פעיל?]]=1,שבוע_בדילוג[[#This Row],[וסת קבוע אחרון]]&lt;&gt;X782),שבוע_בדילוג[[#This Row],[וסת קבוע אחרון]],"")</f>
        <v>28</v>
      </c>
      <c r="AC783" s="1" t="str">
        <f>IF(AND(שבוע_בדילוג[[#This Row],[הווסת פעיל?]]=1,Y782=0,שבוע_בדילוג[[#This Row],[וסת קבוע אחרון]]=X782),שבוע_בדילוג[[#This Row],[וסת קבוע אחרון]],"")</f>
        <v/>
      </c>
      <c r="AD783" s="1" t="str">
        <f>IF(AND(שבוע_בדילוג[[#This Row],[הווסת פעיל?]]=1,Y782=0,שבוע_בדילוג[[#This Row],[וסת קבוע אחרון]]&lt;&gt;X782),1,"")</f>
        <v/>
      </c>
      <c r="AE783" s="1" t="str">
        <f>IF(AND(שבוע_בדילוג[[#This Row],[הווסת פעיל?]]&lt;&gt;"",B784=1),שבוע_בדילוג[[#This Row],[CycleNumber]],"")</f>
        <v/>
      </c>
      <c r="AF783" s="1">
        <f>IF(AND(שבוע_בדילוג[[#This Row],[הווסת פעיל?]]&lt;&gt;"",Y782=""),שבוע_בדילוג[[#This Row],[CycleNumber]],"")</f>
        <v>19</v>
      </c>
      <c r="AG783" s="1">
        <f>IF(B784=1,"",IF(שבוע_בדילוג[[#This Row],[הווסת פעיל?]]=1,IF(שבוע_בדילוג[[#This Row],[וסת קבוע אחרון]]=F784,1,0),""))</f>
        <v>0</v>
      </c>
      <c r="AH783" s="1">
        <f>IF(B784=1,"",IF(שבוע_בדילוג[[#This Row],[הווסת פעיל?]]=1,IF(OR(שבוע_בדילוג[[#This Row],[וסת קבוע אחרון]]=F784,F784=שבוע_בדילוג[[#This Row],[LengthofCycle]]),1,0),""))</f>
        <v>0</v>
      </c>
      <c r="AI783" s="1">
        <f>IF(B784=1,"",IF(שבוע_בדילוג[[#This Row],[הווסת פעיל?]]=1,IF(OR(שבוע_בדילוג[[#This Row],[וסת קבוע אחרון]]=F784,F784=שבוע_בדילוג[[#This Row],[LengthofCycle]],AND(שבוע_בדילוג[[#This Row],[LengthofCycle]]&lt;&gt;שבוע_בדילוג[[#This Row],[וסת קבוע אחרון]],OR(F784=28,F784=29))),1,0),""))</f>
        <v>0</v>
      </c>
      <c r="AJ783" s="1" t="str">
        <f>IF(AND(שבוע_בדילוג[[#This Row],[הווסת פעיל?]]=1,B784=1),1,"")</f>
        <v/>
      </c>
      <c r="AK783" s="4" t="str">
        <f>IF(AND(שבוע_בדילוג[[#This Row],[הווסת פעיל?]]&lt;&gt;1,B784&lt;&gt;1,B784&lt;&gt;""),IF(שבוע_בדילוג[[#This Row],[LengthofCycle]]=F784,1,0),"")</f>
        <v/>
      </c>
      <c r="AL783" s="4" t="str">
        <f>IF(AND(שבוע_בדילוג[[#This Row],[הווסת פעיל?]]&lt;&gt;1,B784&lt;&gt;1,B784&lt;&gt;""),IF(OR(שבוע_בדילוג[[#This Row],[LengthofCycle]]=F784,F784=29),1,0),"")</f>
        <v/>
      </c>
      <c r="AM783" s="4" t="str">
        <f>IF(AND(שבוע_בדילוג[[#This Row],[הווסת פעיל?]]&lt;&gt;1,B784&lt;&gt;1,B784&lt;&gt;""),IF(OR(שבוע_בדילוג[[#This Row],[LengthofCycle]]=F784,F784=29,F784=28),1,0),"")</f>
        <v/>
      </c>
    </row>
    <row r="784" spans="1:39" x14ac:dyDescent="0.25">
      <c r="A784" s="1" t="s">
        <v>119</v>
      </c>
      <c r="B784" s="1">
        <v>20</v>
      </c>
      <c r="C784" s="1">
        <v>0</v>
      </c>
      <c r="D784" s="1">
        <v>1</v>
      </c>
      <c r="E784" s="1">
        <v>0</v>
      </c>
      <c r="F784" s="1">
        <v>27</v>
      </c>
      <c r="H784" s="1">
        <f>שבוע_בדילוג[[#This Row],[LengthofCycle]]+1</f>
        <v>28</v>
      </c>
      <c r="I784" s="1">
        <f>IF(IFERROR(LOOKUP(שבוע_בדילוג[[#This Row],[ClientID]],קביעויות[השבוע בדילוג]),FALSE)=שבוע_בדילוג[[#This Row],[ClientID]],1,"")</f>
        <v>1</v>
      </c>
      <c r="J784" s="1" t="str">
        <f>IF(AND(שבוע_בדילוג[[#This Row],[CycleNumber]]&gt;1,OR(B785="",שבוע_בדילוג[[#This Row],[CycleNumber]]&gt;B783)),IF(OR(AND(שבוע_בדילוג[[#This Row],[LengthofCycle]]=29,F783=29),AND(שבוע_בדילוג[[#This Row],[LengthofCycle]]=36,F783=36)),1,""),"")</f>
        <v/>
      </c>
      <c r="K784" s="1" t="str">
        <f>IF(AND(שבוע_בדילוג[[#This Row],[וסת השבוע]]=1,J783=1,שבוע_בדילוג[[#This Row],[CycleNumber]]&gt;B783),1,"")</f>
        <v/>
      </c>
      <c r="L784" s="1" t="str">
        <f>IF(שבוע_בדילוג[[#This Row],[CycleNumber]]=1,"",IF(שבוע_בדילוג[[#This Row],[וסת השבוע]]=1,0,IF(L783="","",IF(L783=0,IF(שבוע_בדילוג[[#This Row],[LengthofCycle]]=29,0,1),IF(L783=1,IF(שבוע_בדילוג[[#This Row],[LengthofCycle]]+F783=29*2,0,2),IF(L783=2,IF(שבוע_בדילוג[[#This Row],[LengthofCycle]]+F783+F782=29*3,0,3),""))))))</f>
        <v/>
      </c>
      <c r="M784" s="1" t="str">
        <f>IF(שבוע_בדילוג[[#This Row],[וסת השבוע]]=1,IF(שבוע_בדילוג[[#This Row],[וסת השבוע וההפלגה ביחד]]=1,M783+1,0),IF(AND(שבוע_בדילוג[[#This Row],[CycleNumber]]&gt;B783,שבוע_בדילוג[[#This Row],[CycleNumber]]&gt;1),IF(שבוע_בדילוג[[#This Row],[וסת השבוע פעיל?]]&lt;&gt;"",M783+1,""),""))</f>
        <v/>
      </c>
      <c r="N784" s="1" t="str">
        <f>IF(שבוע_בדילוג[[#This Row],[וסת השבוע פעיל?2]]="","",IF(AND(שבוע_בדילוג[[#This Row],[וסת השבוע פעיל?]]&lt;&gt;"",שבוע_בדילוג[[#This Row],[CycleNumber]]&lt;B785,B785&lt;&gt;"",שבוע_בדילוג[[#This Row],[וסת השבוע פעיל?]]&lt;3),IF(L785=0,IF(AND(שבוע_בדילוג[[#This Row],[וסת השבוע פעיל?]]&gt;0,J785=1),0,1),0),""))</f>
        <v/>
      </c>
      <c r="O784" s="1" t="str">
        <f t="shared" si="68"/>
        <v/>
      </c>
      <c r="P784" s="1" t="str">
        <f>IF(AND(שבוע_בדילוג[[#This Row],[חיזוי - שבוע]]=1,K785=1),1,"")</f>
        <v/>
      </c>
      <c r="Q784" s="1" t="str">
        <f>IF(AND(שבוע_בדילוג[[#This Row],[וסת השבוע פעיל?]]&lt;3,OR(שבוע_בדילוג[[#This Row],[CycleNumber]]&gt;B785,B785="")),1,"")</f>
        <v/>
      </c>
      <c r="R784" s="1" t="str">
        <f>IF(AND(שבוע_בדילוג[[#This Row],[חיזוי - שבוע]]&lt;&gt;"",שבוע_בדילוג[[#This Row],[וסת השבוע פעיל?2]]=""),1,"")</f>
        <v/>
      </c>
      <c r="S784" s="1">
        <f>IF(שבוע_בדילוג[[#This Row],[האישה קבעה וסת שבוע בדילוג?]]=1,IF(שבוע_בדילוג[[#This Row],[וסת השבוע פעיל?]]&lt;3,1,0),"")</f>
        <v>0</v>
      </c>
      <c r="T7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4" s="1">
        <f t="shared" si="69"/>
        <v>0</v>
      </c>
      <c r="V784" s="1">
        <f t="shared" si="70"/>
        <v>0</v>
      </c>
      <c r="W784" s="1">
        <f t="shared" si="71"/>
        <v>0</v>
      </c>
      <c r="X784" s="1">
        <f>IF(שבוע_בדילוג[[#This Row],[3 הפלגות זהות]]="","",IF(שבוע_בדילוג[[#This Row],[3 הפלגות זהות]]=1,שבוע_בדילוג[[#This Row],[LengthofCycle]],X783))</f>
        <v>28</v>
      </c>
      <c r="Y784" s="1">
        <f>IF(שבוע_בדילוג[[#This Row],[וסת קבוע אחרון]]="","",IF(OR(שבוע_בדילוג[[#This Row],[LengthofCycle]]=שבוע_בדילוג[[#This Row],[וסת קבוע אחרון]],F783=שבוע_בדילוג[[#This Row],[וסת קבוע אחרון]],F782=שבוע_בדילוג[[#This Row],[וסת קבוע אחרון]]),1,0))</f>
        <v>1</v>
      </c>
      <c r="Z784" s="1">
        <f>IF(OR(שבוע_בדילוג[[#This Row],[הווסת פעיל?]]=0,שבוע_בדילוג[[#This Row],[הווסת פעיל?]]=""),"",SUM(Z783,שבוע_בדילוג[[#This Row],[הווסת פעיל?]]))</f>
        <v>2</v>
      </c>
      <c r="AA784" s="1" t="str">
        <f>IF(AND(שבוע_בדילוג[[#This Row],[כמה מחזורים עד עקירה]]&lt;&gt;"",Z785=""),שבוע_בדילוג[[#This Row],[כמה מחזורים עד עקירה]],"")</f>
        <v/>
      </c>
      <c r="AB784" s="1" t="str">
        <f>IF(AND(שבוע_בדילוג[[#This Row],[הווסת פעיל?]]=1,שבוע_בדילוג[[#This Row],[וסת קבוע אחרון]]&lt;&gt;X783),שבוע_בדילוג[[#This Row],[וסת קבוע אחרון]],"")</f>
        <v/>
      </c>
      <c r="AC784" s="1" t="str">
        <f>IF(AND(שבוע_בדילוג[[#This Row],[הווסת פעיל?]]=1,Y783=0,שבוע_בדילוג[[#This Row],[וסת קבוע אחרון]]=X783),שבוע_בדילוג[[#This Row],[וסת קבוע אחרון]],"")</f>
        <v/>
      </c>
      <c r="AD784" s="1" t="str">
        <f>IF(AND(שבוע_בדילוג[[#This Row],[הווסת פעיל?]]=1,Y783=0,שבוע_בדילוג[[#This Row],[וסת קבוע אחרון]]&lt;&gt;X783),1,"")</f>
        <v/>
      </c>
      <c r="AE784" s="1" t="str">
        <f>IF(AND(שבוע_בדילוג[[#This Row],[הווסת פעיל?]]&lt;&gt;"",B785=1),שבוע_בדילוג[[#This Row],[CycleNumber]],"")</f>
        <v/>
      </c>
      <c r="AF784" s="1" t="str">
        <f>IF(AND(שבוע_בדילוג[[#This Row],[הווסת פעיל?]]&lt;&gt;"",Y783=""),שבוע_בדילוג[[#This Row],[CycleNumber]],"")</f>
        <v/>
      </c>
      <c r="AG784" s="1">
        <f>IF(B785=1,"",IF(שבוע_בדילוג[[#This Row],[הווסת פעיל?]]=1,IF(שבוע_בדילוג[[#This Row],[וסת קבוע אחרון]]=F785,1,0),""))</f>
        <v>1</v>
      </c>
      <c r="AH784" s="1">
        <f>IF(B785=1,"",IF(שבוע_בדילוג[[#This Row],[הווסת פעיל?]]=1,IF(OR(שבוע_בדילוג[[#This Row],[וסת קבוע אחרון]]=F785,F785=שבוע_בדילוג[[#This Row],[LengthofCycle]]),1,0),""))</f>
        <v>1</v>
      </c>
      <c r="AI784" s="1">
        <f>IF(B785=1,"",IF(שבוע_בדילוג[[#This Row],[הווסת פעיל?]]=1,IF(OR(שבוע_בדילוג[[#This Row],[וסת קבוע אחרון]]=F785,F785=שבוע_בדילוג[[#This Row],[LengthofCycle]],AND(שבוע_בדילוג[[#This Row],[LengthofCycle]]&lt;&gt;שבוע_בדילוג[[#This Row],[וסת קבוע אחרון]],OR(F785=28,F785=29))),1,0),""))</f>
        <v>1</v>
      </c>
      <c r="AJ784" s="1" t="str">
        <f>IF(AND(שבוע_בדילוג[[#This Row],[הווסת פעיל?]]=1,B785=1),1,"")</f>
        <v/>
      </c>
      <c r="AK784" s="4" t="str">
        <f>IF(AND(שבוע_בדילוג[[#This Row],[הווסת פעיל?]]&lt;&gt;1,B785&lt;&gt;1,B785&lt;&gt;""),IF(שבוע_בדילוג[[#This Row],[LengthofCycle]]=F785,1,0),"")</f>
        <v/>
      </c>
      <c r="AL784" s="4" t="str">
        <f>IF(AND(שבוע_בדילוג[[#This Row],[הווסת פעיל?]]&lt;&gt;1,B785&lt;&gt;1,B785&lt;&gt;""),IF(OR(שבוע_בדילוג[[#This Row],[LengthofCycle]]=F785,F785=29),1,0),"")</f>
        <v/>
      </c>
      <c r="AM784" s="4" t="str">
        <f>IF(AND(שבוע_בדילוג[[#This Row],[הווסת פעיל?]]&lt;&gt;1,B785&lt;&gt;1,B785&lt;&gt;""),IF(OR(שבוע_בדילוג[[#This Row],[LengthofCycle]]=F785,F785=29,F785=28),1,0),"")</f>
        <v/>
      </c>
    </row>
    <row r="785" spans="1:39" x14ac:dyDescent="0.25">
      <c r="A785" s="1" t="s">
        <v>119</v>
      </c>
      <c r="B785" s="1">
        <v>21</v>
      </c>
      <c r="C785" s="1">
        <v>0</v>
      </c>
      <c r="D785" s="1">
        <v>0</v>
      </c>
      <c r="E785" s="1">
        <v>0</v>
      </c>
      <c r="F785" s="1">
        <v>28</v>
      </c>
      <c r="H785" s="1">
        <f>שבוע_בדילוג[[#This Row],[LengthofCycle]]+1</f>
        <v>29</v>
      </c>
      <c r="I785" s="1">
        <f>IF(IFERROR(LOOKUP(שבוע_בדילוג[[#This Row],[ClientID]],קביעויות[השבוע בדילוג]),FALSE)=שבוע_בדילוג[[#This Row],[ClientID]],1,"")</f>
        <v>1</v>
      </c>
      <c r="J785" s="1" t="str">
        <f>IF(AND(שבוע_בדילוג[[#This Row],[CycleNumber]]&gt;1,OR(B786="",שבוע_בדילוג[[#This Row],[CycleNumber]]&gt;B784)),IF(OR(AND(שבוע_בדילוג[[#This Row],[LengthofCycle]]=29,F784=29),AND(שבוע_בדילוג[[#This Row],[LengthofCycle]]=36,F784=36)),1,""),"")</f>
        <v/>
      </c>
      <c r="K785" s="1" t="str">
        <f>IF(AND(שבוע_בדילוג[[#This Row],[וסת השבוע]]=1,J784=1,שבוע_בדילוג[[#This Row],[CycleNumber]]&gt;B784),1,"")</f>
        <v/>
      </c>
      <c r="L785" s="1" t="str">
        <f>IF(שבוע_בדילוג[[#This Row],[CycleNumber]]=1,"",IF(שבוע_בדילוג[[#This Row],[וסת השבוע]]=1,0,IF(L784="","",IF(L784=0,IF(שבוע_בדילוג[[#This Row],[LengthofCycle]]=29,0,1),IF(L784=1,IF(שבוע_בדילוג[[#This Row],[LengthofCycle]]+F784=29*2,0,2),IF(L784=2,IF(שבוע_בדילוג[[#This Row],[LengthofCycle]]+F784+F783=29*3,0,3),""))))))</f>
        <v/>
      </c>
      <c r="M785" s="1" t="str">
        <f>IF(שבוע_בדילוג[[#This Row],[וסת השבוע]]=1,IF(שבוע_בדילוג[[#This Row],[וסת השבוע וההפלגה ביחד]]=1,M784+1,0),IF(AND(שבוע_בדילוג[[#This Row],[CycleNumber]]&gt;B784,שבוע_בדילוג[[#This Row],[CycleNumber]]&gt;1),IF(שבוע_בדילוג[[#This Row],[וסת השבוע פעיל?]]&lt;&gt;"",M784+1,""),""))</f>
        <v/>
      </c>
      <c r="N785" s="1" t="str">
        <f>IF(שבוע_בדילוג[[#This Row],[וסת השבוע פעיל?2]]="","",IF(AND(שבוע_בדילוג[[#This Row],[וסת השבוע פעיל?]]&lt;&gt;"",שבוע_בדילוג[[#This Row],[CycleNumber]]&lt;B786,B786&lt;&gt;"",שבוע_בדילוג[[#This Row],[וסת השבוע פעיל?]]&lt;3),IF(L786=0,IF(AND(שבוע_בדילוג[[#This Row],[וסת השבוע פעיל?]]&gt;0,J786=1),0,1),0),""))</f>
        <v/>
      </c>
      <c r="O785" s="1" t="str">
        <f t="shared" si="68"/>
        <v/>
      </c>
      <c r="P785" s="1" t="str">
        <f>IF(AND(שבוע_בדילוג[[#This Row],[חיזוי - שבוע]]=1,K786=1),1,"")</f>
        <v/>
      </c>
      <c r="Q785" s="1" t="str">
        <f>IF(AND(שבוע_בדילוג[[#This Row],[וסת השבוע פעיל?]]&lt;3,OR(שבוע_בדילוג[[#This Row],[CycleNumber]]&gt;B786,B786="")),1,"")</f>
        <v/>
      </c>
      <c r="R785" s="1" t="str">
        <f>IF(AND(שבוע_בדילוג[[#This Row],[חיזוי - שבוע]]&lt;&gt;"",שבוע_בדילוג[[#This Row],[וסת השבוע פעיל?2]]=""),1,"")</f>
        <v/>
      </c>
      <c r="S785" s="1">
        <f>IF(שבוע_בדילוג[[#This Row],[האישה קבעה וסת שבוע בדילוג?]]=1,IF(שבוע_בדילוג[[#This Row],[וסת השבוע פעיל?]]&lt;3,1,0),"")</f>
        <v>0</v>
      </c>
      <c r="T7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5" s="1">
        <f t="shared" si="69"/>
        <v>0</v>
      </c>
      <c r="V785" s="1">
        <f t="shared" si="70"/>
        <v>0</v>
      </c>
      <c r="W785" s="1">
        <f t="shared" si="71"/>
        <v>0</v>
      </c>
      <c r="X785" s="1">
        <f>IF(שבוע_בדילוג[[#This Row],[3 הפלגות זהות]]="","",IF(שבוע_בדילוג[[#This Row],[3 הפלגות זהות]]=1,שבוע_בדילוג[[#This Row],[LengthofCycle]],X784))</f>
        <v>28</v>
      </c>
      <c r="Y785" s="1">
        <f>IF(שבוע_בדילוג[[#This Row],[וסת קבוע אחרון]]="","",IF(OR(שבוע_בדילוג[[#This Row],[LengthofCycle]]=שבוע_בדילוג[[#This Row],[וסת קבוע אחרון]],F784=שבוע_בדילוג[[#This Row],[וסת קבוע אחרון]],F783=שבוע_בדילוג[[#This Row],[וסת קבוע אחרון]]),1,0))</f>
        <v>1</v>
      </c>
      <c r="Z785" s="1">
        <f>IF(OR(שבוע_בדילוג[[#This Row],[הווסת פעיל?]]=0,שבוע_בדילוג[[#This Row],[הווסת פעיל?]]=""),"",SUM(Z784,שבוע_בדילוג[[#This Row],[הווסת פעיל?]]))</f>
        <v>3</v>
      </c>
      <c r="AA785" s="1" t="str">
        <f>IF(AND(שבוע_בדילוג[[#This Row],[כמה מחזורים עד עקירה]]&lt;&gt;"",Z786=""),שבוע_בדילוג[[#This Row],[כמה מחזורים עד עקירה]],"")</f>
        <v/>
      </c>
      <c r="AB785" s="1" t="str">
        <f>IF(AND(שבוע_בדילוג[[#This Row],[הווסת פעיל?]]=1,שבוע_בדילוג[[#This Row],[וסת קבוע אחרון]]&lt;&gt;X784),שבוע_בדילוג[[#This Row],[וסת קבוע אחרון]],"")</f>
        <v/>
      </c>
      <c r="AC785" s="1" t="str">
        <f>IF(AND(שבוע_בדילוג[[#This Row],[הווסת פעיל?]]=1,Y784=0,שבוע_בדילוג[[#This Row],[וסת קבוע אחרון]]=X784),שבוע_בדילוג[[#This Row],[וסת קבוע אחרון]],"")</f>
        <v/>
      </c>
      <c r="AD785" s="1" t="str">
        <f>IF(AND(שבוע_בדילוג[[#This Row],[הווסת פעיל?]]=1,Y784=0,שבוע_בדילוג[[#This Row],[וסת קבוע אחרון]]&lt;&gt;X784),1,"")</f>
        <v/>
      </c>
      <c r="AE785" s="1" t="str">
        <f>IF(AND(שבוע_בדילוג[[#This Row],[הווסת פעיל?]]&lt;&gt;"",B786=1),שבוע_בדילוג[[#This Row],[CycleNumber]],"")</f>
        <v/>
      </c>
      <c r="AF785" s="1" t="str">
        <f>IF(AND(שבוע_בדילוג[[#This Row],[הווסת פעיל?]]&lt;&gt;"",Y784=""),שבוע_בדילוג[[#This Row],[CycleNumber]],"")</f>
        <v/>
      </c>
      <c r="AG785" s="1">
        <f>IF(B786=1,"",IF(שבוע_בדילוג[[#This Row],[הווסת פעיל?]]=1,IF(שבוע_בדילוג[[#This Row],[וסת קבוע אחרון]]=F786,1,0),""))</f>
        <v>1</v>
      </c>
      <c r="AH785" s="1">
        <f>IF(B786=1,"",IF(שבוע_בדילוג[[#This Row],[הווסת פעיל?]]=1,IF(OR(שבוע_בדילוג[[#This Row],[וסת קבוע אחרון]]=F786,F786=שבוע_בדילוג[[#This Row],[LengthofCycle]]),1,0),""))</f>
        <v>1</v>
      </c>
      <c r="AI785" s="1">
        <f>IF(B786=1,"",IF(שבוע_בדילוג[[#This Row],[הווסת פעיל?]]=1,IF(OR(שבוע_בדילוג[[#This Row],[וסת קבוע אחרון]]=F786,F786=שבוע_בדילוג[[#This Row],[LengthofCycle]],AND(שבוע_בדילוג[[#This Row],[LengthofCycle]]&lt;&gt;שבוע_בדילוג[[#This Row],[וסת קבוע אחרון]],OR(F786=28,F786=29))),1,0),""))</f>
        <v>1</v>
      </c>
      <c r="AJ785" s="1" t="str">
        <f>IF(AND(שבוע_בדילוג[[#This Row],[הווסת פעיל?]]=1,B786=1),1,"")</f>
        <v/>
      </c>
      <c r="AK785" s="4" t="str">
        <f>IF(AND(שבוע_בדילוג[[#This Row],[הווסת פעיל?]]&lt;&gt;1,B786&lt;&gt;1,B786&lt;&gt;""),IF(שבוע_בדילוג[[#This Row],[LengthofCycle]]=F786,1,0),"")</f>
        <v/>
      </c>
      <c r="AL785" s="4" t="str">
        <f>IF(AND(שבוע_בדילוג[[#This Row],[הווסת פעיל?]]&lt;&gt;1,B786&lt;&gt;1,B786&lt;&gt;""),IF(OR(שבוע_בדילוג[[#This Row],[LengthofCycle]]=F786,F786=29),1,0),"")</f>
        <v/>
      </c>
      <c r="AM785" s="4" t="str">
        <f>IF(AND(שבוע_בדילוג[[#This Row],[הווסת פעיל?]]&lt;&gt;1,B786&lt;&gt;1,B786&lt;&gt;""),IF(OR(שבוע_בדילוג[[#This Row],[LengthofCycle]]=F786,F786=29,F786=28),1,0),"")</f>
        <v/>
      </c>
    </row>
    <row r="786" spans="1:39" x14ac:dyDescent="0.25">
      <c r="A786" s="1" t="s">
        <v>119</v>
      </c>
      <c r="B786" s="1">
        <v>22</v>
      </c>
      <c r="C786" s="1">
        <v>0</v>
      </c>
      <c r="D786" s="1">
        <v>1</v>
      </c>
      <c r="E786" s="1">
        <v>0</v>
      </c>
      <c r="F786" s="1">
        <v>28</v>
      </c>
      <c r="H786" s="1">
        <f>שבוע_בדילוג[[#This Row],[LengthofCycle]]+1</f>
        <v>29</v>
      </c>
      <c r="I786" s="1">
        <f>IF(IFERROR(LOOKUP(שבוע_בדילוג[[#This Row],[ClientID]],קביעויות[השבוע בדילוג]),FALSE)=שבוע_בדילוג[[#This Row],[ClientID]],1,"")</f>
        <v>1</v>
      </c>
      <c r="J786" s="1" t="str">
        <f>IF(AND(שבוע_בדילוג[[#This Row],[CycleNumber]]&gt;1,OR(B787="",שבוע_בדילוג[[#This Row],[CycleNumber]]&gt;B785)),IF(OR(AND(שבוע_בדילוג[[#This Row],[LengthofCycle]]=29,F785=29),AND(שבוע_בדילוג[[#This Row],[LengthofCycle]]=36,F785=36)),1,""),"")</f>
        <v/>
      </c>
      <c r="K786" s="1" t="str">
        <f>IF(AND(שבוע_בדילוג[[#This Row],[וסת השבוע]]=1,J785=1,שבוע_בדילוג[[#This Row],[CycleNumber]]&gt;B785),1,"")</f>
        <v/>
      </c>
      <c r="L786" s="1" t="str">
        <f>IF(שבוע_בדילוג[[#This Row],[CycleNumber]]=1,"",IF(שבוע_בדילוג[[#This Row],[וסת השבוע]]=1,0,IF(L785="","",IF(L785=0,IF(שבוע_בדילוג[[#This Row],[LengthofCycle]]=29,0,1),IF(L785=1,IF(שבוע_בדילוג[[#This Row],[LengthofCycle]]+F785=29*2,0,2),IF(L785=2,IF(שבוע_בדילוג[[#This Row],[LengthofCycle]]+F785+F784=29*3,0,3),""))))))</f>
        <v/>
      </c>
      <c r="M786" s="1" t="str">
        <f>IF(שבוע_בדילוג[[#This Row],[וסת השבוע]]=1,IF(שבוע_בדילוג[[#This Row],[וסת השבוע וההפלגה ביחד]]=1,M785+1,0),IF(AND(שבוע_בדילוג[[#This Row],[CycleNumber]]&gt;B785,שבוע_בדילוג[[#This Row],[CycleNumber]]&gt;1),IF(שבוע_בדילוג[[#This Row],[וסת השבוע פעיל?]]&lt;&gt;"",M785+1,""),""))</f>
        <v/>
      </c>
      <c r="N786" s="1" t="str">
        <f>IF(שבוע_בדילוג[[#This Row],[וסת השבוע פעיל?2]]="","",IF(AND(שבוע_בדילוג[[#This Row],[וסת השבוע פעיל?]]&lt;&gt;"",שבוע_בדילוג[[#This Row],[CycleNumber]]&lt;B787,B787&lt;&gt;"",שבוע_בדילוג[[#This Row],[וסת השבוע פעיל?]]&lt;3),IF(L787=0,IF(AND(שבוע_בדילוג[[#This Row],[וסת השבוע פעיל?]]&gt;0,J787=1),0,1),0),""))</f>
        <v/>
      </c>
      <c r="O786" s="1" t="str">
        <f t="shared" si="68"/>
        <v/>
      </c>
      <c r="P786" s="1" t="str">
        <f>IF(AND(שבוע_בדילוג[[#This Row],[חיזוי - שבוע]]=1,K787=1),1,"")</f>
        <v/>
      </c>
      <c r="Q786" s="1" t="str">
        <f>IF(AND(שבוע_בדילוג[[#This Row],[וסת השבוע פעיל?]]&lt;3,OR(שבוע_בדילוג[[#This Row],[CycleNumber]]&gt;B787,B787="")),1,"")</f>
        <v/>
      </c>
      <c r="R786" s="1" t="str">
        <f>IF(AND(שבוע_בדילוג[[#This Row],[חיזוי - שבוע]]&lt;&gt;"",שבוע_בדילוג[[#This Row],[וסת השבוע פעיל?2]]=""),1,"")</f>
        <v/>
      </c>
      <c r="S786" s="1">
        <f>IF(שבוע_בדילוג[[#This Row],[האישה קבעה וסת שבוע בדילוג?]]=1,IF(שבוע_בדילוג[[#This Row],[וסת השבוע פעיל?]]&lt;3,1,0),"")</f>
        <v>0</v>
      </c>
      <c r="T7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6" s="1">
        <f t="shared" si="69"/>
        <v>0</v>
      </c>
      <c r="V786" s="1">
        <f t="shared" si="70"/>
        <v>0</v>
      </c>
      <c r="W786" s="1">
        <f t="shared" si="71"/>
        <v>0</v>
      </c>
      <c r="X786" s="1">
        <f>IF(שבוע_בדילוג[[#This Row],[3 הפלגות זהות]]="","",IF(שבוע_בדילוג[[#This Row],[3 הפלגות זהות]]=1,שבוע_בדילוג[[#This Row],[LengthofCycle]],X785))</f>
        <v>28</v>
      </c>
      <c r="Y786" s="1">
        <f>IF(שבוע_בדילוג[[#This Row],[וסת קבוע אחרון]]="","",IF(OR(שבוע_בדילוג[[#This Row],[LengthofCycle]]=שבוע_בדילוג[[#This Row],[וסת קבוע אחרון]],F785=שבוע_בדילוג[[#This Row],[וסת קבוע אחרון]],F784=שבוע_בדילוג[[#This Row],[וסת קבוע אחרון]]),1,0))</f>
        <v>1</v>
      </c>
      <c r="Z786" s="1">
        <f>IF(OR(שבוע_בדילוג[[#This Row],[הווסת פעיל?]]=0,שבוע_בדילוג[[#This Row],[הווסת פעיל?]]=""),"",SUM(Z785,שבוע_בדילוג[[#This Row],[הווסת פעיל?]]))</f>
        <v>4</v>
      </c>
      <c r="AA786" s="1" t="str">
        <f>IF(AND(שבוע_בדילוג[[#This Row],[כמה מחזורים עד עקירה]]&lt;&gt;"",Z787=""),שבוע_בדילוג[[#This Row],[כמה מחזורים עד עקירה]],"")</f>
        <v/>
      </c>
      <c r="AB786" s="1" t="str">
        <f>IF(AND(שבוע_בדילוג[[#This Row],[הווסת פעיל?]]=1,שבוע_בדילוג[[#This Row],[וסת קבוע אחרון]]&lt;&gt;X785),שבוע_בדילוג[[#This Row],[וסת קבוע אחרון]],"")</f>
        <v/>
      </c>
      <c r="AC786" s="1" t="str">
        <f>IF(AND(שבוע_בדילוג[[#This Row],[הווסת פעיל?]]=1,Y785=0,שבוע_בדילוג[[#This Row],[וסת קבוע אחרון]]=X785),שבוע_בדילוג[[#This Row],[וסת קבוע אחרון]],"")</f>
        <v/>
      </c>
      <c r="AD786" s="1" t="str">
        <f>IF(AND(שבוע_בדילוג[[#This Row],[הווסת פעיל?]]=1,Y785=0,שבוע_בדילוג[[#This Row],[וסת קבוע אחרון]]&lt;&gt;X785),1,"")</f>
        <v/>
      </c>
      <c r="AE786" s="1" t="str">
        <f>IF(AND(שבוע_בדילוג[[#This Row],[הווסת פעיל?]]&lt;&gt;"",B787=1),שבוע_בדילוג[[#This Row],[CycleNumber]],"")</f>
        <v/>
      </c>
      <c r="AF786" s="1" t="str">
        <f>IF(AND(שבוע_בדילוג[[#This Row],[הווסת פעיל?]]&lt;&gt;"",Y785=""),שבוע_בדילוג[[#This Row],[CycleNumber]],"")</f>
        <v/>
      </c>
      <c r="AG786" s="1">
        <f>IF(B787=1,"",IF(שבוע_בדילוג[[#This Row],[הווסת פעיל?]]=1,IF(שבוע_בדילוג[[#This Row],[וסת קבוע אחרון]]=F787,1,0),""))</f>
        <v>1</v>
      </c>
      <c r="AH786" s="1">
        <f>IF(B787=1,"",IF(שבוע_בדילוג[[#This Row],[הווסת פעיל?]]=1,IF(OR(שבוע_בדילוג[[#This Row],[וסת קבוע אחרון]]=F787,F787=שבוע_בדילוג[[#This Row],[LengthofCycle]]),1,0),""))</f>
        <v>1</v>
      </c>
      <c r="AI786" s="1">
        <f>IF(B787=1,"",IF(שבוע_בדילוג[[#This Row],[הווסת פעיל?]]=1,IF(OR(שבוע_בדילוג[[#This Row],[וסת קבוע אחרון]]=F787,F787=שבוע_בדילוג[[#This Row],[LengthofCycle]],AND(שבוע_בדילוג[[#This Row],[LengthofCycle]]&lt;&gt;שבוע_בדילוג[[#This Row],[וסת קבוע אחרון]],OR(F787=28,F787=29))),1,0),""))</f>
        <v>1</v>
      </c>
      <c r="AJ786" s="1" t="str">
        <f>IF(AND(שבוע_בדילוג[[#This Row],[הווסת פעיל?]]=1,B787=1),1,"")</f>
        <v/>
      </c>
      <c r="AK786" s="4" t="str">
        <f>IF(AND(שבוע_בדילוג[[#This Row],[הווסת פעיל?]]&lt;&gt;1,B787&lt;&gt;1,B787&lt;&gt;""),IF(שבוע_בדילוג[[#This Row],[LengthofCycle]]=F787,1,0),"")</f>
        <v/>
      </c>
      <c r="AL786" s="4" t="str">
        <f>IF(AND(שבוע_בדילוג[[#This Row],[הווסת פעיל?]]&lt;&gt;1,B787&lt;&gt;1,B787&lt;&gt;""),IF(OR(שבוע_בדילוג[[#This Row],[LengthofCycle]]=F787,F787=29),1,0),"")</f>
        <v/>
      </c>
      <c r="AM786" s="4" t="str">
        <f>IF(AND(שבוע_בדילוג[[#This Row],[הווסת פעיל?]]&lt;&gt;1,B787&lt;&gt;1,B787&lt;&gt;""),IF(OR(שבוע_בדילוג[[#This Row],[LengthofCycle]]=F787,F787=29,F787=28),1,0),"")</f>
        <v/>
      </c>
    </row>
    <row r="787" spans="1:39" x14ac:dyDescent="0.25">
      <c r="A787" s="1" t="s">
        <v>119</v>
      </c>
      <c r="B787" s="1">
        <v>23</v>
      </c>
      <c r="C787" s="1">
        <v>0</v>
      </c>
      <c r="D787" s="1">
        <v>1</v>
      </c>
      <c r="E787" s="1">
        <v>0</v>
      </c>
      <c r="F787" s="1">
        <v>28</v>
      </c>
      <c r="H787" s="1">
        <f>שבוע_בדילוג[[#This Row],[LengthofCycle]]+1</f>
        <v>29</v>
      </c>
      <c r="I787" s="1">
        <f>IF(IFERROR(LOOKUP(שבוע_בדילוג[[#This Row],[ClientID]],קביעויות[השבוע בדילוג]),FALSE)=שבוע_בדילוג[[#This Row],[ClientID]],1,"")</f>
        <v>1</v>
      </c>
      <c r="J787" s="1" t="str">
        <f>IF(AND(שבוע_בדילוג[[#This Row],[CycleNumber]]&gt;1,OR(B788="",שבוע_בדילוג[[#This Row],[CycleNumber]]&gt;B786)),IF(OR(AND(שבוע_בדילוג[[#This Row],[LengthofCycle]]=29,F786=29),AND(שבוע_בדילוג[[#This Row],[LengthofCycle]]=36,F786=36)),1,""),"")</f>
        <v/>
      </c>
      <c r="K787" s="1" t="str">
        <f>IF(AND(שבוע_בדילוג[[#This Row],[וסת השבוע]]=1,J786=1,שבוע_בדילוג[[#This Row],[CycleNumber]]&gt;B786),1,"")</f>
        <v/>
      </c>
      <c r="L787" s="1" t="str">
        <f>IF(שבוע_בדילוג[[#This Row],[CycleNumber]]=1,"",IF(שבוע_בדילוג[[#This Row],[וסת השבוע]]=1,0,IF(L786="","",IF(L786=0,IF(שבוע_בדילוג[[#This Row],[LengthofCycle]]=29,0,1),IF(L786=1,IF(שבוע_בדילוג[[#This Row],[LengthofCycle]]+F786=29*2,0,2),IF(L786=2,IF(שבוע_בדילוג[[#This Row],[LengthofCycle]]+F786+F785=29*3,0,3),""))))))</f>
        <v/>
      </c>
      <c r="M787" s="1" t="str">
        <f>IF(שבוע_בדילוג[[#This Row],[וסת השבוע]]=1,IF(שבוע_בדילוג[[#This Row],[וסת השבוע וההפלגה ביחד]]=1,M786+1,0),IF(AND(שבוע_בדילוג[[#This Row],[CycleNumber]]&gt;B786,שבוע_בדילוג[[#This Row],[CycleNumber]]&gt;1),IF(שבוע_בדילוג[[#This Row],[וסת השבוע פעיל?]]&lt;&gt;"",M786+1,""),""))</f>
        <v/>
      </c>
      <c r="N787" s="1" t="str">
        <f>IF(שבוע_בדילוג[[#This Row],[וסת השבוע פעיל?2]]="","",IF(AND(שבוע_בדילוג[[#This Row],[וסת השבוע פעיל?]]&lt;&gt;"",שבוע_בדילוג[[#This Row],[CycleNumber]]&lt;B788,B788&lt;&gt;"",שבוע_בדילוג[[#This Row],[וסת השבוע פעיל?]]&lt;3),IF(L788=0,IF(AND(שבוע_בדילוג[[#This Row],[וסת השבוע פעיל?]]&gt;0,J788=1),0,1),0),""))</f>
        <v/>
      </c>
      <c r="O787" s="1" t="str">
        <f t="shared" si="68"/>
        <v/>
      </c>
      <c r="P787" s="1" t="str">
        <f>IF(AND(שבוע_בדילוג[[#This Row],[חיזוי - שבוע]]=1,K788=1),1,"")</f>
        <v/>
      </c>
      <c r="Q787" s="1" t="str">
        <f>IF(AND(שבוע_בדילוג[[#This Row],[וסת השבוע פעיל?]]&lt;3,OR(שבוע_בדילוג[[#This Row],[CycleNumber]]&gt;B788,B788="")),1,"")</f>
        <v/>
      </c>
      <c r="R787" s="1" t="str">
        <f>IF(AND(שבוע_בדילוג[[#This Row],[חיזוי - שבוע]]&lt;&gt;"",שבוע_בדילוג[[#This Row],[וסת השבוע פעיל?2]]=""),1,"")</f>
        <v/>
      </c>
      <c r="S787" s="1">
        <f>IF(שבוע_בדילוג[[#This Row],[האישה קבעה וסת שבוע בדילוג?]]=1,IF(שבוע_בדילוג[[#This Row],[וסת השבוע פעיל?]]&lt;3,1,0),"")</f>
        <v>0</v>
      </c>
      <c r="T7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7" s="1">
        <f t="shared" si="69"/>
        <v>1</v>
      </c>
      <c r="V787" s="1">
        <f t="shared" si="70"/>
        <v>0</v>
      </c>
      <c r="W787" s="1">
        <f t="shared" si="71"/>
        <v>0</v>
      </c>
      <c r="X787" s="1">
        <f>IF(שבוע_בדילוג[[#This Row],[3 הפלגות זהות]]="","",IF(שבוע_בדילוג[[#This Row],[3 הפלגות זהות]]=1,שבוע_בדילוג[[#This Row],[LengthofCycle]],X786))</f>
        <v>28</v>
      </c>
      <c r="Y787" s="1">
        <f>IF(שבוע_בדילוג[[#This Row],[וסת קבוע אחרון]]="","",IF(OR(שבוע_בדילוג[[#This Row],[LengthofCycle]]=שבוע_בדילוג[[#This Row],[וסת קבוע אחרון]],F786=שבוע_בדילוג[[#This Row],[וסת קבוע אחרון]],F785=שבוע_בדילוג[[#This Row],[וסת קבוע אחרון]]),1,0))</f>
        <v>1</v>
      </c>
      <c r="Z787" s="1">
        <f>IF(OR(שבוע_בדילוג[[#This Row],[הווסת פעיל?]]=0,שבוע_בדילוג[[#This Row],[הווסת פעיל?]]=""),"",SUM(Z786,שבוע_בדילוג[[#This Row],[הווסת פעיל?]]))</f>
        <v>5</v>
      </c>
      <c r="AA787" s="1">
        <f>IF(AND(שבוע_בדילוג[[#This Row],[כמה מחזורים עד עקירה]]&lt;&gt;"",Z788=""),שבוע_בדילוג[[#This Row],[כמה מחזורים עד עקירה]],"")</f>
        <v>5</v>
      </c>
      <c r="AB787" s="1" t="str">
        <f>IF(AND(שבוע_בדילוג[[#This Row],[הווסת פעיל?]]=1,שבוע_בדילוג[[#This Row],[וסת קבוע אחרון]]&lt;&gt;X786),שבוע_בדילוג[[#This Row],[וסת קבוע אחרון]],"")</f>
        <v/>
      </c>
      <c r="AC787" s="1" t="str">
        <f>IF(AND(שבוע_בדילוג[[#This Row],[הווסת פעיל?]]=1,Y786=0,שבוע_בדילוג[[#This Row],[וסת קבוע אחרון]]=X786),שבוע_בדילוג[[#This Row],[וסת קבוע אחרון]],"")</f>
        <v/>
      </c>
      <c r="AD787" s="1" t="str">
        <f>IF(AND(שבוע_בדילוג[[#This Row],[הווסת פעיל?]]=1,Y786=0,שבוע_בדילוג[[#This Row],[וסת קבוע אחרון]]&lt;&gt;X786),1,"")</f>
        <v/>
      </c>
      <c r="AE787" s="1">
        <f>IF(AND(שבוע_בדילוג[[#This Row],[הווסת פעיל?]]&lt;&gt;"",B788=1),שבוע_בדילוג[[#This Row],[CycleNumber]],"")</f>
        <v>23</v>
      </c>
      <c r="AF787" s="1" t="str">
        <f>IF(AND(שבוע_בדילוג[[#This Row],[הווסת פעיל?]]&lt;&gt;"",Y786=""),שבוע_בדילוג[[#This Row],[CycleNumber]],"")</f>
        <v/>
      </c>
      <c r="AG787" s="1" t="str">
        <f>IF(B788=1,"",IF(שבוע_בדילוג[[#This Row],[הווסת פעיל?]]=1,IF(שבוע_בדילוג[[#This Row],[וסת קבוע אחרון]]=F788,1,0),""))</f>
        <v/>
      </c>
      <c r="AH787" s="1" t="str">
        <f>IF(B788=1,"",IF(שבוע_בדילוג[[#This Row],[הווסת פעיל?]]=1,IF(OR(שבוע_בדילוג[[#This Row],[וסת קבוע אחרון]]=F788,F788=שבוע_בדילוג[[#This Row],[LengthofCycle]]),1,0),""))</f>
        <v/>
      </c>
      <c r="AI787" s="1" t="str">
        <f>IF(B788=1,"",IF(שבוע_בדילוג[[#This Row],[הווסת פעיל?]]=1,IF(OR(שבוע_בדילוג[[#This Row],[וסת קבוע אחרון]]=F788,F788=שבוע_בדילוג[[#This Row],[LengthofCycle]],AND(שבוע_בדילוג[[#This Row],[LengthofCycle]]&lt;&gt;שבוע_בדילוג[[#This Row],[וסת קבוע אחרון]],OR(F788=28,F788=29))),1,0),""))</f>
        <v/>
      </c>
      <c r="AJ787" s="1">
        <f>IF(AND(שבוע_בדילוג[[#This Row],[הווסת פעיל?]]=1,B788=1),1,"")</f>
        <v>1</v>
      </c>
      <c r="AK787" s="4" t="str">
        <f>IF(AND(שבוע_בדילוג[[#This Row],[הווסת פעיל?]]&lt;&gt;1,B788&lt;&gt;1,B788&lt;&gt;""),IF(שבוע_בדילוג[[#This Row],[LengthofCycle]]=F788,1,0),"")</f>
        <v/>
      </c>
      <c r="AL787" s="4" t="str">
        <f>IF(AND(שבוע_בדילוג[[#This Row],[הווסת פעיל?]]&lt;&gt;1,B788&lt;&gt;1,B788&lt;&gt;""),IF(OR(שבוע_בדילוג[[#This Row],[LengthofCycle]]=F788,F788=29),1,0),"")</f>
        <v/>
      </c>
      <c r="AM787" s="4" t="str">
        <f>IF(AND(שבוע_בדילוג[[#This Row],[הווסת פעיל?]]&lt;&gt;1,B788&lt;&gt;1,B788&lt;&gt;""),IF(OR(שבוע_בדילוג[[#This Row],[LengthofCycle]]=F788,F788=29,F788=28),1,0),"")</f>
        <v/>
      </c>
    </row>
    <row r="788" spans="1:39" x14ac:dyDescent="0.25">
      <c r="A788" s="1" t="s">
        <v>120</v>
      </c>
      <c r="B788" s="1">
        <v>1</v>
      </c>
      <c r="C788" s="1">
        <v>1</v>
      </c>
      <c r="D788" s="1">
        <v>1</v>
      </c>
      <c r="E788" s="1">
        <v>0</v>
      </c>
      <c r="F788" s="1">
        <v>30</v>
      </c>
      <c r="H788" s="1">
        <f>שבוע_בדילוג[[#This Row],[LengthofCycle]]+1</f>
        <v>31</v>
      </c>
      <c r="I788" s="1" t="str">
        <f>IF(IFERROR(LOOKUP(שבוע_בדילוג[[#This Row],[ClientID]],קביעויות[השבוע בדילוג]),FALSE)=שבוע_בדילוג[[#This Row],[ClientID]],1,"")</f>
        <v/>
      </c>
      <c r="J788" s="1" t="str">
        <f>IF(AND(שבוע_בדילוג[[#This Row],[CycleNumber]]&gt;1,OR(B789="",שבוע_בדילוג[[#This Row],[CycleNumber]]&gt;B787)),IF(OR(AND(שבוע_בדילוג[[#This Row],[LengthofCycle]]=29,F787=29),AND(שבוע_בדילוג[[#This Row],[LengthofCycle]]=36,F787=36)),1,""),"")</f>
        <v/>
      </c>
      <c r="K788" s="1" t="str">
        <f>IF(AND(שבוע_בדילוג[[#This Row],[וסת השבוע]]=1,J787=1,שבוע_בדילוג[[#This Row],[CycleNumber]]&gt;B787),1,"")</f>
        <v/>
      </c>
      <c r="L788" s="1" t="str">
        <f>IF(שבוע_בדילוג[[#This Row],[CycleNumber]]=1,"",IF(שבוע_בדילוג[[#This Row],[וסת השבוע]]=1,0,IF(L787="","",IF(L787=0,IF(שבוע_בדילוג[[#This Row],[LengthofCycle]]=29,0,1),IF(L787=1,IF(שבוע_בדילוג[[#This Row],[LengthofCycle]]+F787=29*2,0,2),IF(L787=2,IF(שבוע_בדילוג[[#This Row],[LengthofCycle]]+F787+F786=29*3,0,3),""))))))</f>
        <v/>
      </c>
      <c r="M788" s="1" t="str">
        <f>IF(שבוע_בדילוג[[#This Row],[וסת השבוע]]=1,IF(שבוע_בדילוג[[#This Row],[וסת השבוע וההפלגה ביחד]]=1,M787+1,0),IF(AND(שבוע_בדילוג[[#This Row],[CycleNumber]]&gt;B787,שבוע_בדילוג[[#This Row],[CycleNumber]]&gt;1),IF(שבוע_בדילוג[[#This Row],[וסת השבוע פעיל?]]&lt;&gt;"",M787+1,""),""))</f>
        <v/>
      </c>
      <c r="N788" s="1" t="str">
        <f>IF(שבוע_בדילוג[[#This Row],[וסת השבוע פעיל?2]]="","",IF(AND(שבוע_בדילוג[[#This Row],[וסת השבוע פעיל?]]&lt;&gt;"",שבוע_בדילוג[[#This Row],[CycleNumber]]&lt;B789,B789&lt;&gt;"",שבוע_בדילוג[[#This Row],[וסת השבוע פעיל?]]&lt;3),IF(L789=0,IF(AND(שבוע_בדילוג[[#This Row],[וסת השבוע פעיל?]]&gt;0,J789=1),0,1),0),""))</f>
        <v/>
      </c>
      <c r="O788" s="1" t="str">
        <f t="shared" ref="O788:O851" si="72">IF(N787&lt;&gt;"",IF(L787=0,29+1,IF(L787=1,2*29-F787+1,IF(L787=2,3*29-F787-F786+1,""))),"")</f>
        <v/>
      </c>
      <c r="P788" s="1" t="str">
        <f>IF(AND(שבוע_בדילוג[[#This Row],[חיזוי - שבוע]]=1,K789=1),1,"")</f>
        <v/>
      </c>
      <c r="Q788" s="1" t="str">
        <f>IF(AND(שבוע_בדילוג[[#This Row],[וסת השבוע פעיל?]]&lt;3,OR(שבוע_בדילוג[[#This Row],[CycleNumber]]&gt;B789,B789="")),1,"")</f>
        <v/>
      </c>
      <c r="R788" s="1" t="str">
        <f>IF(AND(שבוע_בדילוג[[#This Row],[חיזוי - שבוע]]&lt;&gt;"",שבוע_בדילוג[[#This Row],[וסת השבוע פעיל?2]]=""),1,"")</f>
        <v/>
      </c>
      <c r="S788" s="1" t="str">
        <f>IF(שבוע_בדילוג[[#This Row],[האישה קבעה וסת שבוע בדילוג?]]=1,IF(שבוע_בדילוג[[#This Row],[וסת השבוע פעיל?]]&lt;3,1,0),"")</f>
        <v/>
      </c>
      <c r="T7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8" s="1" t="str">
        <f t="shared" si="69"/>
        <v/>
      </c>
      <c r="V788" s="1" t="str">
        <f t="shared" si="70"/>
        <v/>
      </c>
      <c r="W788" s="1" t="str">
        <f t="shared" si="71"/>
        <v/>
      </c>
      <c r="X788" s="1" t="str">
        <f>IF(שבוע_בדילוג[[#This Row],[3 הפלגות זהות]]="","",IF(שבוע_בדילוג[[#This Row],[3 הפלגות זהות]]=1,שבוע_בדילוג[[#This Row],[LengthofCycle]],X787))</f>
        <v/>
      </c>
      <c r="Z788" s="1" t="str">
        <f>IF(OR(שבוע_בדילוג[[#This Row],[הווסת פעיל?]]=0,שבוע_בדילוג[[#This Row],[הווסת פעיל?]]=""),"",SUM(Z787,שבוע_בדילוג[[#This Row],[הווסת פעיל?]]))</f>
        <v/>
      </c>
      <c r="AA788" s="1" t="str">
        <f>IF(AND(שבוע_בדילוג[[#This Row],[כמה מחזורים עד עקירה]]&lt;&gt;"",Z789=""),שבוע_בדילוג[[#This Row],[כמה מחזורים עד עקירה]],"")</f>
        <v/>
      </c>
      <c r="AB788" s="1" t="str">
        <f>IF(AND(שבוע_בדילוג[[#This Row],[הווסת פעיל?]]=1,שבוע_בדילוג[[#This Row],[וסת קבוע אחרון]]&lt;&gt;X787),שבוע_בדילוג[[#This Row],[וסת קבוע אחרון]],"")</f>
        <v/>
      </c>
      <c r="AC788" s="1" t="str">
        <f>IF(AND(שבוע_בדילוג[[#This Row],[הווסת פעיל?]]=1,Y787=0,שבוע_בדילוג[[#This Row],[וסת קבוע אחרון]]=X787),שבוע_בדילוג[[#This Row],[וסת קבוע אחרון]],"")</f>
        <v/>
      </c>
      <c r="AD788" s="1" t="str">
        <f>IF(AND(שבוע_בדילוג[[#This Row],[הווסת פעיל?]]=1,Y787=0,שבוע_בדילוג[[#This Row],[וסת קבוע אחרון]]&lt;&gt;X787),1,"")</f>
        <v/>
      </c>
      <c r="AE788" s="1" t="str">
        <f>IF(AND(שבוע_בדילוג[[#This Row],[הווסת פעיל?]]&lt;&gt;"",B789=1),שבוע_בדילוג[[#This Row],[CycleNumber]],"")</f>
        <v/>
      </c>
      <c r="AF788" s="1" t="str">
        <f>IF(AND(שבוע_בדילוג[[#This Row],[הווסת פעיל?]]&lt;&gt;"",Y787=""),שבוע_בדילוג[[#This Row],[CycleNumber]],"")</f>
        <v/>
      </c>
      <c r="AG788" s="1" t="str">
        <f>IF(B789=1,"",IF(שבוע_בדילוג[[#This Row],[הווסת פעיל?]]=1,IF(שבוע_בדילוג[[#This Row],[וסת קבוע אחרון]]=F789,1,0),""))</f>
        <v/>
      </c>
      <c r="AH788" s="1" t="str">
        <f>IF(B789=1,"",IF(שבוע_בדילוג[[#This Row],[הווסת פעיל?]]=1,IF(OR(שבוע_בדילוג[[#This Row],[וסת קבוע אחרון]]=F789,F789=שבוע_בדילוג[[#This Row],[LengthofCycle]]),1,0),""))</f>
        <v/>
      </c>
      <c r="AI788" s="1" t="str">
        <f>IF(B789=1,"",IF(שבוע_בדילוג[[#This Row],[הווסת פעיל?]]=1,IF(OR(שבוע_בדילוג[[#This Row],[וסת קבוע אחרון]]=F789,F789=שבוע_בדילוג[[#This Row],[LengthofCycle]],AND(שבוע_בדילוג[[#This Row],[LengthofCycle]]&lt;&gt;שבוע_בדילוג[[#This Row],[וסת קבוע אחרון]],OR(F789=28,F789=29))),1,0),""))</f>
        <v/>
      </c>
      <c r="AJ788" s="1" t="str">
        <f>IF(AND(שבוע_בדילוג[[#This Row],[הווסת פעיל?]]=1,B789=1),1,"")</f>
        <v/>
      </c>
      <c r="AK788" s="4">
        <f>IF(AND(שבוע_בדילוג[[#This Row],[הווסת פעיל?]]&lt;&gt;1,B789&lt;&gt;1,B789&lt;&gt;""),IF(שבוע_בדילוג[[#This Row],[LengthofCycle]]=F789,1,0),"")</f>
        <v>1</v>
      </c>
      <c r="AL788" s="4">
        <f>IF(AND(שבוע_בדילוג[[#This Row],[הווסת פעיל?]]&lt;&gt;1,B789&lt;&gt;1,B789&lt;&gt;""),IF(OR(שבוע_בדילוג[[#This Row],[LengthofCycle]]=F789,F789=29),1,0),"")</f>
        <v>1</v>
      </c>
      <c r="AM788" s="4">
        <f>IF(AND(שבוע_בדילוג[[#This Row],[הווסת פעיל?]]&lt;&gt;1,B789&lt;&gt;1,B789&lt;&gt;""),IF(OR(שבוע_בדילוג[[#This Row],[LengthofCycle]]=F789,F789=29,F789=28),1,0),"")</f>
        <v>1</v>
      </c>
    </row>
    <row r="789" spans="1:39" x14ac:dyDescent="0.25">
      <c r="A789" s="1" t="s">
        <v>120</v>
      </c>
      <c r="B789" s="1">
        <v>2</v>
      </c>
      <c r="C789" s="1">
        <v>1</v>
      </c>
      <c r="D789" s="1">
        <v>1</v>
      </c>
      <c r="E789" s="1">
        <v>0</v>
      </c>
      <c r="F789" s="1">
        <v>30</v>
      </c>
      <c r="H789" s="1">
        <f>שבוע_בדילוג[[#This Row],[LengthofCycle]]+1</f>
        <v>31</v>
      </c>
      <c r="I789" s="1" t="str">
        <f>IF(IFERROR(LOOKUP(שבוע_בדילוג[[#This Row],[ClientID]],קביעויות[השבוע בדילוג]),FALSE)=שבוע_בדילוג[[#This Row],[ClientID]],1,"")</f>
        <v/>
      </c>
      <c r="J789" s="1" t="str">
        <f>IF(AND(שבוע_בדילוג[[#This Row],[CycleNumber]]&gt;1,OR(B790="",שבוע_בדילוג[[#This Row],[CycleNumber]]&gt;B788)),IF(OR(AND(שבוע_בדילוג[[#This Row],[LengthofCycle]]=29,F788=29),AND(שבוע_בדילוג[[#This Row],[LengthofCycle]]=36,F788=36)),1,""),"")</f>
        <v/>
      </c>
      <c r="K789" s="1" t="str">
        <f>IF(AND(שבוע_בדילוג[[#This Row],[וסת השבוע]]=1,J788=1,שבוע_בדילוג[[#This Row],[CycleNumber]]&gt;B788),1,"")</f>
        <v/>
      </c>
      <c r="L789" s="1" t="str">
        <f>IF(שבוע_בדילוג[[#This Row],[CycleNumber]]=1,"",IF(שבוע_בדילוג[[#This Row],[וסת השבוע]]=1,0,IF(L788="","",IF(L788=0,IF(שבוע_בדילוג[[#This Row],[LengthofCycle]]=29,0,1),IF(L788=1,IF(שבוע_בדילוג[[#This Row],[LengthofCycle]]+F788=29*2,0,2),IF(L788=2,IF(שבוע_בדילוג[[#This Row],[LengthofCycle]]+F788+F787=29*3,0,3),""))))))</f>
        <v/>
      </c>
      <c r="M789" s="1" t="str">
        <f>IF(שבוע_בדילוג[[#This Row],[וסת השבוע]]=1,IF(שבוע_בדילוג[[#This Row],[וסת השבוע וההפלגה ביחד]]=1,M788+1,0),IF(AND(שבוע_בדילוג[[#This Row],[CycleNumber]]&gt;B788,שבוע_בדילוג[[#This Row],[CycleNumber]]&gt;1),IF(שבוע_בדילוג[[#This Row],[וסת השבוע פעיל?]]&lt;&gt;"",M788+1,""),""))</f>
        <v/>
      </c>
      <c r="N789" s="1" t="str">
        <f>IF(שבוע_בדילוג[[#This Row],[וסת השבוע פעיל?2]]="","",IF(AND(שבוע_בדילוג[[#This Row],[וסת השבוע פעיל?]]&lt;&gt;"",שבוע_בדילוג[[#This Row],[CycleNumber]]&lt;B790,B790&lt;&gt;"",שבוע_בדילוג[[#This Row],[וסת השבוע פעיל?]]&lt;3),IF(L790=0,IF(AND(שבוע_בדילוג[[#This Row],[וסת השבוע פעיל?]]&gt;0,J790=1),0,1),0),""))</f>
        <v/>
      </c>
      <c r="O789" s="1" t="str">
        <f t="shared" si="72"/>
        <v/>
      </c>
      <c r="P789" s="1" t="str">
        <f>IF(AND(שבוע_בדילוג[[#This Row],[חיזוי - שבוע]]=1,K790=1),1,"")</f>
        <v/>
      </c>
      <c r="Q789" s="1" t="str">
        <f>IF(AND(שבוע_בדילוג[[#This Row],[וסת השבוע פעיל?]]&lt;3,OR(שבוע_בדילוג[[#This Row],[CycleNumber]]&gt;B790,B790="")),1,"")</f>
        <v/>
      </c>
      <c r="R789" s="1" t="str">
        <f>IF(AND(שבוע_בדילוג[[#This Row],[חיזוי - שבוע]]&lt;&gt;"",שבוע_בדילוג[[#This Row],[וסת השבוע פעיל?2]]=""),1,"")</f>
        <v/>
      </c>
      <c r="S789" s="1" t="str">
        <f>IF(שבוע_בדילוג[[#This Row],[האישה קבעה וסת שבוע בדילוג?]]=1,IF(שבוע_בדילוג[[#This Row],[וסת השבוע פעיל?]]&lt;3,1,0),"")</f>
        <v/>
      </c>
      <c r="T7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89" s="1" t="str">
        <f t="shared" si="69"/>
        <v/>
      </c>
      <c r="V789" s="1" t="str">
        <f t="shared" si="70"/>
        <v/>
      </c>
      <c r="W789" s="1" t="str">
        <f t="shared" si="71"/>
        <v/>
      </c>
      <c r="X789" s="1" t="str">
        <f>IF(שבוע_בדילוג[[#This Row],[3 הפלגות זהות]]="","",IF(שבוע_בדילוג[[#This Row],[3 הפלגות זהות]]=1,שבוע_בדילוג[[#This Row],[LengthofCycle]],X788))</f>
        <v/>
      </c>
      <c r="Z789" s="1" t="str">
        <f>IF(OR(שבוע_בדילוג[[#This Row],[הווסת פעיל?]]=0,שבוע_בדילוג[[#This Row],[הווסת פעיל?]]=""),"",SUM(Z788,שבוע_בדילוג[[#This Row],[הווסת פעיל?]]))</f>
        <v/>
      </c>
      <c r="AA789" s="1" t="str">
        <f>IF(AND(שבוע_בדילוג[[#This Row],[כמה מחזורים עד עקירה]]&lt;&gt;"",Z790=""),שבוע_בדילוג[[#This Row],[כמה מחזורים עד עקירה]],"")</f>
        <v/>
      </c>
      <c r="AB789" s="1" t="str">
        <f>IF(AND(שבוע_בדילוג[[#This Row],[הווסת פעיל?]]=1,שבוע_בדילוג[[#This Row],[וסת קבוע אחרון]]&lt;&gt;X788),שבוע_בדילוג[[#This Row],[וסת קבוע אחרון]],"")</f>
        <v/>
      </c>
      <c r="AC789" s="1" t="str">
        <f>IF(AND(שבוע_בדילוג[[#This Row],[הווסת פעיל?]]=1,Y788=0,שבוע_בדילוג[[#This Row],[וסת קבוע אחרון]]=X788),שבוע_בדילוג[[#This Row],[וסת קבוע אחרון]],"")</f>
        <v/>
      </c>
      <c r="AD789" s="1" t="str">
        <f>IF(AND(שבוע_בדילוג[[#This Row],[הווסת פעיל?]]=1,Y788=0,שבוע_בדילוג[[#This Row],[וסת קבוע אחרון]]&lt;&gt;X788),1,"")</f>
        <v/>
      </c>
      <c r="AE789" s="1" t="str">
        <f>IF(AND(שבוע_בדילוג[[#This Row],[הווסת פעיל?]]&lt;&gt;"",B790=1),שבוע_בדילוג[[#This Row],[CycleNumber]],"")</f>
        <v/>
      </c>
      <c r="AF789" s="1" t="str">
        <f>IF(AND(שבוע_בדילוג[[#This Row],[הווסת פעיל?]]&lt;&gt;"",Y788=""),שבוע_בדילוג[[#This Row],[CycleNumber]],"")</f>
        <v/>
      </c>
      <c r="AG789" s="1" t="str">
        <f>IF(B790=1,"",IF(שבוע_בדילוג[[#This Row],[הווסת פעיל?]]=1,IF(שבוע_בדילוג[[#This Row],[וסת קבוע אחרון]]=F790,1,0),""))</f>
        <v/>
      </c>
      <c r="AH789" s="1" t="str">
        <f>IF(B790=1,"",IF(שבוע_בדילוג[[#This Row],[הווסת פעיל?]]=1,IF(OR(שבוע_בדילוג[[#This Row],[וסת קבוע אחרון]]=F790,F790=שבוע_בדילוג[[#This Row],[LengthofCycle]]),1,0),""))</f>
        <v/>
      </c>
      <c r="AI789" s="1" t="str">
        <f>IF(B790=1,"",IF(שבוע_בדילוג[[#This Row],[הווסת פעיל?]]=1,IF(OR(שבוע_בדילוג[[#This Row],[וסת קבוע אחרון]]=F790,F790=שבוע_בדילוג[[#This Row],[LengthofCycle]],AND(שבוע_בדילוג[[#This Row],[LengthofCycle]]&lt;&gt;שבוע_בדילוג[[#This Row],[וסת קבוע אחרון]],OR(F790=28,F790=29))),1,0),""))</f>
        <v/>
      </c>
      <c r="AJ789" s="1" t="str">
        <f>IF(AND(שבוע_בדילוג[[#This Row],[הווסת פעיל?]]=1,B790=1),1,"")</f>
        <v/>
      </c>
      <c r="AK789" s="4">
        <f>IF(AND(שבוע_בדילוג[[#This Row],[הווסת פעיל?]]&lt;&gt;1,B790&lt;&gt;1,B790&lt;&gt;""),IF(שבוע_בדילוג[[#This Row],[LengthofCycle]]=F790,1,0),"")</f>
        <v>0</v>
      </c>
      <c r="AL789" s="4">
        <f>IF(AND(שבוע_בדילוג[[#This Row],[הווסת פעיל?]]&lt;&gt;1,B790&lt;&gt;1,B790&lt;&gt;""),IF(OR(שבוע_בדילוג[[#This Row],[LengthofCycle]]=F790,F790=29),1,0),"")</f>
        <v>0</v>
      </c>
      <c r="AM789" s="4">
        <f>IF(AND(שבוע_בדילוג[[#This Row],[הווסת פעיל?]]&lt;&gt;1,B790&lt;&gt;1,B790&lt;&gt;""),IF(OR(שבוע_בדילוג[[#This Row],[LengthofCycle]]=F790,F790=29,F790=28),1,0),"")</f>
        <v>0</v>
      </c>
    </row>
    <row r="790" spans="1:39" x14ac:dyDescent="0.25">
      <c r="A790" s="1" t="s">
        <v>120</v>
      </c>
      <c r="B790" s="1">
        <v>3</v>
      </c>
      <c r="C790" s="1">
        <v>1</v>
      </c>
      <c r="D790" s="1">
        <v>1</v>
      </c>
      <c r="E790" s="1">
        <v>0</v>
      </c>
      <c r="F790" s="1">
        <v>41</v>
      </c>
      <c r="H790" s="1">
        <f>שבוע_בדילוג[[#This Row],[LengthofCycle]]+1</f>
        <v>42</v>
      </c>
      <c r="I790" s="1" t="str">
        <f>IF(IFERROR(LOOKUP(שבוע_בדילוג[[#This Row],[ClientID]],קביעויות[השבוע בדילוג]),FALSE)=שבוע_בדילוג[[#This Row],[ClientID]],1,"")</f>
        <v/>
      </c>
      <c r="J790" s="1" t="str">
        <f>IF(AND(שבוע_בדילוג[[#This Row],[CycleNumber]]&gt;1,OR(B791="",שבוע_בדילוג[[#This Row],[CycleNumber]]&gt;B789)),IF(OR(AND(שבוע_בדילוג[[#This Row],[LengthofCycle]]=29,F789=29),AND(שבוע_בדילוג[[#This Row],[LengthofCycle]]=36,F789=36)),1,""),"")</f>
        <v/>
      </c>
      <c r="K790" s="1" t="str">
        <f>IF(AND(שבוע_בדילוג[[#This Row],[וסת השבוע]]=1,J789=1,שבוע_בדילוג[[#This Row],[CycleNumber]]&gt;B789),1,"")</f>
        <v/>
      </c>
      <c r="L790" s="1" t="str">
        <f>IF(שבוע_בדילוג[[#This Row],[CycleNumber]]=1,"",IF(שבוע_בדילוג[[#This Row],[וסת השבוע]]=1,0,IF(L789="","",IF(L789=0,IF(שבוע_בדילוג[[#This Row],[LengthofCycle]]=29,0,1),IF(L789=1,IF(שבוע_בדילוג[[#This Row],[LengthofCycle]]+F789=29*2,0,2),IF(L789=2,IF(שבוע_בדילוג[[#This Row],[LengthofCycle]]+F789+F788=29*3,0,3),""))))))</f>
        <v/>
      </c>
      <c r="M790" s="1" t="str">
        <f>IF(שבוע_בדילוג[[#This Row],[וסת השבוע]]=1,IF(שבוע_בדילוג[[#This Row],[וסת השבוע וההפלגה ביחד]]=1,M789+1,0),IF(AND(שבוע_בדילוג[[#This Row],[CycleNumber]]&gt;B789,שבוע_בדילוג[[#This Row],[CycleNumber]]&gt;1),IF(שבוע_בדילוג[[#This Row],[וסת השבוע פעיל?]]&lt;&gt;"",M789+1,""),""))</f>
        <v/>
      </c>
      <c r="N790" s="1" t="str">
        <f>IF(שבוע_בדילוג[[#This Row],[וסת השבוע פעיל?2]]="","",IF(AND(שבוע_בדילוג[[#This Row],[וסת השבוע פעיל?]]&lt;&gt;"",שבוע_בדילוג[[#This Row],[CycleNumber]]&lt;B791,B791&lt;&gt;"",שבוע_בדילוג[[#This Row],[וסת השבוע פעיל?]]&lt;3),IF(L791=0,IF(AND(שבוע_בדילוג[[#This Row],[וסת השבוע פעיל?]]&gt;0,J791=1),0,1),0),""))</f>
        <v/>
      </c>
      <c r="O790" s="1" t="str">
        <f t="shared" si="72"/>
        <v/>
      </c>
      <c r="P790" s="1" t="str">
        <f>IF(AND(שבוע_בדילוג[[#This Row],[חיזוי - שבוע]]=1,K791=1),1,"")</f>
        <v/>
      </c>
      <c r="Q790" s="1" t="str">
        <f>IF(AND(שבוע_בדילוג[[#This Row],[וסת השבוע פעיל?]]&lt;3,OR(שבוע_בדילוג[[#This Row],[CycleNumber]]&gt;B791,B791="")),1,"")</f>
        <v/>
      </c>
      <c r="R790" s="1" t="str">
        <f>IF(AND(שבוע_בדילוג[[#This Row],[חיזוי - שבוע]]&lt;&gt;"",שבוע_בדילוג[[#This Row],[וסת השבוע פעיל?2]]=""),1,"")</f>
        <v/>
      </c>
      <c r="S790" s="1" t="str">
        <f>IF(שבוע_בדילוג[[#This Row],[האישה קבעה וסת שבוע בדילוג?]]=1,IF(שבוע_בדילוג[[#This Row],[וסת השבוע פעיל?]]&lt;3,1,0),"")</f>
        <v/>
      </c>
      <c r="T7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0" s="1">
        <f t="shared" ref="U790:U853" si="73">IF(B790&gt;2,IF(AND(F790=F789,F789=F788),1,0),"")</f>
        <v>0</v>
      </c>
      <c r="V790" s="1" t="str">
        <f t="shared" si="70"/>
        <v/>
      </c>
      <c r="W790" s="1" t="str">
        <f t="shared" si="71"/>
        <v/>
      </c>
      <c r="X790" s="1" t="str">
        <f>IF(שבוע_בדילוג[[#This Row],[3 הפלגות זהות]]="","",IF(שבוע_בדילוג[[#This Row],[3 הפלגות זהות]]=1,שבוע_בדילוג[[#This Row],[LengthofCycle]],X789))</f>
        <v/>
      </c>
      <c r="Z790" s="1" t="str">
        <f>IF(OR(שבוע_בדילוג[[#This Row],[הווסת פעיל?]]=0,שבוע_בדילוג[[#This Row],[הווסת פעיל?]]=""),"",SUM(Z789,שבוע_בדילוג[[#This Row],[הווסת פעיל?]]))</f>
        <v/>
      </c>
      <c r="AA790" s="1" t="str">
        <f>IF(AND(שבוע_בדילוג[[#This Row],[כמה מחזורים עד עקירה]]&lt;&gt;"",Z791=""),שבוע_בדילוג[[#This Row],[כמה מחזורים עד עקירה]],"")</f>
        <v/>
      </c>
      <c r="AB790" s="1" t="str">
        <f>IF(AND(שבוע_בדילוג[[#This Row],[הווסת פעיל?]]=1,שבוע_בדילוג[[#This Row],[וסת קבוע אחרון]]&lt;&gt;X789),שבוע_בדילוג[[#This Row],[וסת קבוע אחרון]],"")</f>
        <v/>
      </c>
      <c r="AC790" s="1" t="str">
        <f>IF(AND(שבוע_בדילוג[[#This Row],[הווסת פעיל?]]=1,Y789=0,שבוע_בדילוג[[#This Row],[וסת קבוע אחרון]]=X789),שבוע_בדילוג[[#This Row],[וסת קבוע אחרון]],"")</f>
        <v/>
      </c>
      <c r="AD790" s="1" t="str">
        <f>IF(AND(שבוע_בדילוג[[#This Row],[הווסת פעיל?]]=1,Y789=0,שבוע_בדילוג[[#This Row],[וסת קבוע אחרון]]&lt;&gt;X789),1,"")</f>
        <v/>
      </c>
      <c r="AE790" s="1" t="str">
        <f>IF(AND(שבוע_בדילוג[[#This Row],[הווסת פעיל?]]&lt;&gt;"",B791=1),שבוע_בדילוג[[#This Row],[CycleNumber]],"")</f>
        <v/>
      </c>
      <c r="AF790" s="1" t="str">
        <f>IF(AND(שבוע_בדילוג[[#This Row],[הווסת פעיל?]]&lt;&gt;"",Y789=""),שבוע_בדילוג[[#This Row],[CycleNumber]],"")</f>
        <v/>
      </c>
      <c r="AG790" s="1" t="str">
        <f>IF(B791=1,"",IF(שבוע_בדילוג[[#This Row],[הווסת פעיל?]]=1,IF(שבוע_בדילוג[[#This Row],[וסת קבוע אחרון]]=F791,1,0),""))</f>
        <v/>
      </c>
      <c r="AH790" s="1" t="str">
        <f>IF(B791=1,"",IF(שבוע_בדילוג[[#This Row],[הווסת פעיל?]]=1,IF(OR(שבוע_בדילוג[[#This Row],[וסת קבוע אחרון]]=F791,F791=שבוע_בדילוג[[#This Row],[LengthofCycle]]),1,0),""))</f>
        <v/>
      </c>
      <c r="AI790" s="1" t="str">
        <f>IF(B791=1,"",IF(שבוע_בדילוג[[#This Row],[הווסת פעיל?]]=1,IF(OR(שבוע_בדילוג[[#This Row],[וסת קבוע אחרון]]=F791,F791=שבוע_בדילוג[[#This Row],[LengthofCycle]],AND(שבוע_בדילוג[[#This Row],[LengthofCycle]]&lt;&gt;שבוע_בדילוג[[#This Row],[וסת קבוע אחרון]],OR(F791=28,F791=29))),1,0),""))</f>
        <v/>
      </c>
      <c r="AJ790" s="1" t="str">
        <f>IF(AND(שבוע_בדילוג[[#This Row],[הווסת פעיל?]]=1,B791=1),1,"")</f>
        <v/>
      </c>
      <c r="AK790" s="4">
        <f>IF(AND(שבוע_בדילוג[[#This Row],[הווסת פעיל?]]&lt;&gt;1,B791&lt;&gt;1,B791&lt;&gt;""),IF(שבוע_בדילוג[[#This Row],[LengthofCycle]]=F791,1,0),"")</f>
        <v>0</v>
      </c>
      <c r="AL790" s="4">
        <f>IF(AND(שבוע_בדילוג[[#This Row],[הווסת פעיל?]]&lt;&gt;1,B791&lt;&gt;1,B791&lt;&gt;""),IF(OR(שבוע_בדילוג[[#This Row],[LengthofCycle]]=F791,F791=29),1,0),"")</f>
        <v>1</v>
      </c>
      <c r="AM790" s="4">
        <f>IF(AND(שבוע_בדילוג[[#This Row],[הווסת פעיל?]]&lt;&gt;1,B791&lt;&gt;1,B791&lt;&gt;""),IF(OR(שבוע_בדילוג[[#This Row],[LengthofCycle]]=F791,F791=29,F791=28),1,0),"")</f>
        <v>1</v>
      </c>
    </row>
    <row r="791" spans="1:39" x14ac:dyDescent="0.25">
      <c r="A791" s="1" t="s">
        <v>120</v>
      </c>
      <c r="B791" s="1">
        <v>4</v>
      </c>
      <c r="C791" s="1">
        <v>1</v>
      </c>
      <c r="D791" s="1">
        <v>1</v>
      </c>
      <c r="E791" s="1">
        <v>0</v>
      </c>
      <c r="F791" s="1">
        <v>29</v>
      </c>
      <c r="H791" s="1">
        <f>שבוע_בדילוג[[#This Row],[LengthofCycle]]+1</f>
        <v>30</v>
      </c>
      <c r="I791" s="1" t="str">
        <f>IF(IFERROR(LOOKUP(שבוע_בדילוג[[#This Row],[ClientID]],קביעויות[השבוע בדילוג]),FALSE)=שבוע_בדילוג[[#This Row],[ClientID]],1,"")</f>
        <v/>
      </c>
      <c r="J791" s="1" t="str">
        <f>IF(AND(שבוע_בדילוג[[#This Row],[CycleNumber]]&gt;1,OR(B792="",שבוע_בדילוג[[#This Row],[CycleNumber]]&gt;B790)),IF(OR(AND(שבוע_בדילוג[[#This Row],[LengthofCycle]]=29,F790=29),AND(שבוע_בדילוג[[#This Row],[LengthofCycle]]=36,F790=36)),1,""),"")</f>
        <v/>
      </c>
      <c r="K791" s="1" t="str">
        <f>IF(AND(שבוע_בדילוג[[#This Row],[וסת השבוע]]=1,J790=1,שבוע_בדילוג[[#This Row],[CycleNumber]]&gt;B790),1,"")</f>
        <v/>
      </c>
      <c r="L791" s="1" t="str">
        <f>IF(שבוע_בדילוג[[#This Row],[CycleNumber]]=1,"",IF(שבוע_בדילוג[[#This Row],[וסת השבוע]]=1,0,IF(L790="","",IF(L790=0,IF(שבוע_בדילוג[[#This Row],[LengthofCycle]]=29,0,1),IF(L790=1,IF(שבוע_בדילוג[[#This Row],[LengthofCycle]]+F790=29*2,0,2),IF(L790=2,IF(שבוע_בדילוג[[#This Row],[LengthofCycle]]+F790+F789=29*3,0,3),""))))))</f>
        <v/>
      </c>
      <c r="M791" s="1" t="str">
        <f>IF(שבוע_בדילוג[[#This Row],[וסת השבוע]]=1,IF(שבוע_בדילוג[[#This Row],[וסת השבוע וההפלגה ביחד]]=1,M790+1,0),IF(AND(שבוע_בדילוג[[#This Row],[CycleNumber]]&gt;B790,שבוע_בדילוג[[#This Row],[CycleNumber]]&gt;1),IF(שבוע_בדילוג[[#This Row],[וסת השבוע פעיל?]]&lt;&gt;"",M790+1,""),""))</f>
        <v/>
      </c>
      <c r="N791" s="1" t="str">
        <f>IF(שבוע_בדילוג[[#This Row],[וסת השבוע פעיל?2]]="","",IF(AND(שבוע_בדילוג[[#This Row],[וסת השבוע פעיל?]]&lt;&gt;"",שבוע_בדילוג[[#This Row],[CycleNumber]]&lt;B792,B792&lt;&gt;"",שבוע_בדילוג[[#This Row],[וסת השבוע פעיל?]]&lt;3),IF(L792=0,IF(AND(שבוע_בדילוג[[#This Row],[וסת השבוע פעיל?]]&gt;0,J792=1),0,1),0),""))</f>
        <v/>
      </c>
      <c r="O791" s="1" t="str">
        <f t="shared" si="72"/>
        <v/>
      </c>
      <c r="P791" s="1" t="str">
        <f>IF(AND(שבוע_בדילוג[[#This Row],[חיזוי - שבוע]]=1,K792=1),1,"")</f>
        <v/>
      </c>
      <c r="Q791" s="1" t="str">
        <f>IF(AND(שבוע_בדילוג[[#This Row],[וסת השבוע פעיל?]]&lt;3,OR(שבוע_בדילוג[[#This Row],[CycleNumber]]&gt;B792,B792="")),1,"")</f>
        <v/>
      </c>
      <c r="R791" s="1" t="str">
        <f>IF(AND(שבוע_בדילוג[[#This Row],[חיזוי - שבוע]]&lt;&gt;"",שבוע_בדילוג[[#This Row],[וסת השבוע פעיל?2]]=""),1,"")</f>
        <v/>
      </c>
      <c r="S791" s="1" t="str">
        <f>IF(שבוע_בדילוג[[#This Row],[האישה קבעה וסת שבוע בדילוג?]]=1,IF(שבוע_בדילוג[[#This Row],[וסת השבוע פעיל?]]&lt;3,1,0),"")</f>
        <v/>
      </c>
      <c r="T7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1" s="1">
        <f t="shared" si="73"/>
        <v>0</v>
      </c>
      <c r="V791" s="1">
        <f t="shared" ref="V791:V854" si="74">IF(B791&gt;3,IF(AND(F791=F790,F790=F789,F789=F788),1,0),"")</f>
        <v>0</v>
      </c>
      <c r="W791" s="1" t="str">
        <f t="shared" si="71"/>
        <v/>
      </c>
      <c r="X791" s="1" t="str">
        <f>IF(שבוע_בדילוג[[#This Row],[3 הפלגות זהות]]="","",IF(שבוע_בדילוג[[#This Row],[3 הפלגות זהות]]=1,שבוע_בדילוג[[#This Row],[LengthofCycle]],X790))</f>
        <v/>
      </c>
      <c r="Z791" s="1" t="str">
        <f>IF(OR(שבוע_בדילוג[[#This Row],[הווסת פעיל?]]=0,שבוע_בדילוג[[#This Row],[הווסת פעיל?]]=""),"",SUM(Z790,שבוע_בדילוג[[#This Row],[הווסת פעיל?]]))</f>
        <v/>
      </c>
      <c r="AA791" s="1" t="str">
        <f>IF(AND(שבוע_בדילוג[[#This Row],[כמה מחזורים עד עקירה]]&lt;&gt;"",Z792=""),שבוע_בדילוג[[#This Row],[כמה מחזורים עד עקירה]],"")</f>
        <v/>
      </c>
      <c r="AB791" s="1" t="str">
        <f>IF(AND(שבוע_בדילוג[[#This Row],[הווסת פעיל?]]=1,שבוע_בדילוג[[#This Row],[וסת קבוע אחרון]]&lt;&gt;X790),שבוע_בדילוג[[#This Row],[וסת קבוע אחרון]],"")</f>
        <v/>
      </c>
      <c r="AC791" s="1" t="str">
        <f>IF(AND(שבוע_בדילוג[[#This Row],[הווסת פעיל?]]=1,Y790=0,שבוע_בדילוג[[#This Row],[וסת קבוע אחרון]]=X790),שבוע_בדילוג[[#This Row],[וסת קבוע אחרון]],"")</f>
        <v/>
      </c>
      <c r="AD791" s="1" t="str">
        <f>IF(AND(שבוע_בדילוג[[#This Row],[הווסת פעיל?]]=1,Y790=0,שבוע_בדילוג[[#This Row],[וסת קבוע אחרון]]&lt;&gt;X790),1,"")</f>
        <v/>
      </c>
      <c r="AE791" s="1" t="str">
        <f>IF(AND(שבוע_בדילוג[[#This Row],[הווסת פעיל?]]&lt;&gt;"",B792=1),שבוע_בדילוג[[#This Row],[CycleNumber]],"")</f>
        <v/>
      </c>
      <c r="AF791" s="1" t="str">
        <f>IF(AND(שבוע_בדילוג[[#This Row],[הווסת פעיל?]]&lt;&gt;"",Y790=""),שבוע_בדילוג[[#This Row],[CycleNumber]],"")</f>
        <v/>
      </c>
      <c r="AG791" s="1" t="str">
        <f>IF(B792=1,"",IF(שבוע_בדילוג[[#This Row],[הווסת פעיל?]]=1,IF(שבוע_בדילוג[[#This Row],[וסת קבוע אחרון]]=F792,1,0),""))</f>
        <v/>
      </c>
      <c r="AH791" s="1" t="str">
        <f>IF(B792=1,"",IF(שבוע_בדילוג[[#This Row],[הווסת פעיל?]]=1,IF(OR(שבוע_בדילוג[[#This Row],[וסת קבוע אחרון]]=F792,F792=שבוע_בדילוג[[#This Row],[LengthofCycle]]),1,0),""))</f>
        <v/>
      </c>
      <c r="AI791" s="1" t="str">
        <f>IF(B792=1,"",IF(שבוע_בדילוג[[#This Row],[הווסת פעיל?]]=1,IF(OR(שבוע_בדילוג[[#This Row],[וסת קבוע אחרון]]=F792,F792=שבוע_בדילוג[[#This Row],[LengthofCycle]],AND(שבוע_בדילוג[[#This Row],[LengthofCycle]]&lt;&gt;שבוע_בדילוג[[#This Row],[וסת קבוע אחרון]],OR(F792=28,F792=29))),1,0),""))</f>
        <v/>
      </c>
      <c r="AJ791" s="1" t="str">
        <f>IF(AND(שבוע_בדילוג[[#This Row],[הווסת פעיל?]]=1,B792=1),1,"")</f>
        <v/>
      </c>
      <c r="AK791" s="4">
        <f>IF(AND(שבוע_בדילוג[[#This Row],[הווסת פעיל?]]&lt;&gt;1,B792&lt;&gt;1,B792&lt;&gt;""),IF(שבוע_בדילוג[[#This Row],[LengthofCycle]]=F792,1,0),"")</f>
        <v>0</v>
      </c>
      <c r="AL791" s="4">
        <f>IF(AND(שבוע_בדילוג[[#This Row],[הווסת פעיל?]]&lt;&gt;1,B792&lt;&gt;1,B792&lt;&gt;""),IF(OR(שבוע_בדילוג[[#This Row],[LengthofCycle]]=F792,F792=29),1,0),"")</f>
        <v>0</v>
      </c>
      <c r="AM791" s="4">
        <f>IF(AND(שבוע_בדילוג[[#This Row],[הווסת פעיל?]]&lt;&gt;1,B792&lt;&gt;1,B792&lt;&gt;""),IF(OR(שבוע_בדילוג[[#This Row],[LengthofCycle]]=F792,F792=29,F792=28),1,0),"")</f>
        <v>0</v>
      </c>
    </row>
    <row r="792" spans="1:39" x14ac:dyDescent="0.25">
      <c r="A792" s="1" t="s">
        <v>120</v>
      </c>
      <c r="B792" s="1">
        <v>5</v>
      </c>
      <c r="C792" s="1">
        <v>1</v>
      </c>
      <c r="D792" s="1">
        <v>1</v>
      </c>
      <c r="E792" s="1">
        <v>0</v>
      </c>
      <c r="F792" s="1">
        <v>33</v>
      </c>
      <c r="H792" s="1">
        <f>שבוע_בדילוג[[#This Row],[LengthofCycle]]+1</f>
        <v>34</v>
      </c>
      <c r="I792" s="1" t="str">
        <f>IF(IFERROR(LOOKUP(שבוע_בדילוג[[#This Row],[ClientID]],קביעויות[השבוע בדילוג]),FALSE)=שבוע_בדילוג[[#This Row],[ClientID]],1,"")</f>
        <v/>
      </c>
      <c r="J792" s="1" t="str">
        <f>IF(AND(שבוע_בדילוג[[#This Row],[CycleNumber]]&gt;1,OR(B793="",שבוע_בדילוג[[#This Row],[CycleNumber]]&gt;B791)),IF(OR(AND(שבוע_בדילוג[[#This Row],[LengthofCycle]]=29,F791=29),AND(שבוע_בדילוג[[#This Row],[LengthofCycle]]=36,F791=36)),1,""),"")</f>
        <v/>
      </c>
      <c r="K792" s="1" t="str">
        <f>IF(AND(שבוע_בדילוג[[#This Row],[וסת השבוע]]=1,J791=1,שבוע_בדילוג[[#This Row],[CycleNumber]]&gt;B791),1,"")</f>
        <v/>
      </c>
      <c r="L792" s="1" t="str">
        <f>IF(שבוע_בדילוג[[#This Row],[CycleNumber]]=1,"",IF(שבוע_בדילוג[[#This Row],[וסת השבוע]]=1,0,IF(L791="","",IF(L791=0,IF(שבוע_בדילוג[[#This Row],[LengthofCycle]]=29,0,1),IF(L791=1,IF(שבוע_בדילוג[[#This Row],[LengthofCycle]]+F791=29*2,0,2),IF(L791=2,IF(שבוע_בדילוג[[#This Row],[LengthofCycle]]+F791+F790=29*3,0,3),""))))))</f>
        <v/>
      </c>
      <c r="M792" s="1" t="str">
        <f>IF(שבוע_בדילוג[[#This Row],[וסת השבוע]]=1,IF(שבוע_בדילוג[[#This Row],[וסת השבוע וההפלגה ביחד]]=1,M791+1,0),IF(AND(שבוע_בדילוג[[#This Row],[CycleNumber]]&gt;B791,שבוע_בדילוג[[#This Row],[CycleNumber]]&gt;1),IF(שבוע_בדילוג[[#This Row],[וסת השבוע פעיל?]]&lt;&gt;"",M791+1,""),""))</f>
        <v/>
      </c>
      <c r="N792" s="1" t="str">
        <f>IF(שבוע_בדילוג[[#This Row],[וסת השבוע פעיל?2]]="","",IF(AND(שבוע_בדילוג[[#This Row],[וסת השבוע פעיל?]]&lt;&gt;"",שבוע_בדילוג[[#This Row],[CycleNumber]]&lt;B793,B793&lt;&gt;"",שבוע_בדילוג[[#This Row],[וסת השבוע פעיל?]]&lt;3),IF(L793=0,IF(AND(שבוע_בדילוג[[#This Row],[וסת השבוע פעיל?]]&gt;0,J793=1),0,1),0),""))</f>
        <v/>
      </c>
      <c r="O792" s="1" t="str">
        <f t="shared" si="72"/>
        <v/>
      </c>
      <c r="P792" s="1" t="str">
        <f>IF(AND(שבוע_בדילוג[[#This Row],[חיזוי - שבוע]]=1,K793=1),1,"")</f>
        <v/>
      </c>
      <c r="Q792" s="1" t="str">
        <f>IF(AND(שבוע_בדילוג[[#This Row],[וסת השבוע פעיל?]]&lt;3,OR(שבוע_בדילוג[[#This Row],[CycleNumber]]&gt;B793,B793="")),1,"")</f>
        <v/>
      </c>
      <c r="R792" s="1" t="str">
        <f>IF(AND(שבוע_בדילוג[[#This Row],[חיזוי - שבוע]]&lt;&gt;"",שבוע_בדילוג[[#This Row],[וסת השבוע פעיל?2]]=""),1,"")</f>
        <v/>
      </c>
      <c r="S792" s="1" t="str">
        <f>IF(שבוע_בדילוג[[#This Row],[האישה קבעה וסת שבוע בדילוג?]]=1,IF(שבוע_בדילוג[[#This Row],[וסת השבוע פעיל?]]&lt;3,1,0),"")</f>
        <v/>
      </c>
      <c r="T7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2" s="1">
        <f t="shared" si="73"/>
        <v>0</v>
      </c>
      <c r="V792" s="1">
        <f t="shared" si="74"/>
        <v>0</v>
      </c>
      <c r="W792" s="1">
        <f t="shared" ref="W792:W855" si="75">IF(B792&gt;4,IF(AND(F792=F791,F791=F790,F790=F789,F789=F788),1,0),"")</f>
        <v>0</v>
      </c>
      <c r="X792" s="1" t="str">
        <f>IF(שבוע_בדילוג[[#This Row],[3 הפלגות זהות]]="","",IF(שבוע_בדילוג[[#This Row],[3 הפלגות זהות]]=1,שבוע_בדילוג[[#This Row],[LengthofCycle]],X791))</f>
        <v/>
      </c>
      <c r="Z792" s="1" t="str">
        <f>IF(OR(שבוע_בדילוג[[#This Row],[הווסת פעיל?]]=0,שבוע_בדילוג[[#This Row],[הווסת פעיל?]]=""),"",SUM(Z791,שבוע_בדילוג[[#This Row],[הווסת פעיל?]]))</f>
        <v/>
      </c>
      <c r="AA792" s="1" t="str">
        <f>IF(AND(שבוע_בדילוג[[#This Row],[כמה מחזורים עד עקירה]]&lt;&gt;"",Z793=""),שבוע_בדילוג[[#This Row],[כמה מחזורים עד עקירה]],"")</f>
        <v/>
      </c>
      <c r="AB792" s="1" t="str">
        <f>IF(AND(שבוע_בדילוג[[#This Row],[הווסת פעיל?]]=1,שבוע_בדילוג[[#This Row],[וסת קבוע אחרון]]&lt;&gt;X791),שבוע_בדילוג[[#This Row],[וסת קבוע אחרון]],"")</f>
        <v/>
      </c>
      <c r="AC792" s="1" t="str">
        <f>IF(AND(שבוע_בדילוג[[#This Row],[הווסת פעיל?]]=1,Y791=0,שבוע_בדילוג[[#This Row],[וסת קבוע אחרון]]=X791),שבוע_בדילוג[[#This Row],[וסת קבוע אחרון]],"")</f>
        <v/>
      </c>
      <c r="AD792" s="1" t="str">
        <f>IF(AND(שבוע_בדילוג[[#This Row],[הווסת פעיל?]]=1,Y791=0,שבוע_בדילוג[[#This Row],[וסת קבוע אחרון]]&lt;&gt;X791),1,"")</f>
        <v/>
      </c>
      <c r="AE792" s="1" t="str">
        <f>IF(AND(שבוע_בדילוג[[#This Row],[הווסת פעיל?]]&lt;&gt;"",B793=1),שבוע_בדילוג[[#This Row],[CycleNumber]],"")</f>
        <v/>
      </c>
      <c r="AF792" s="1" t="str">
        <f>IF(AND(שבוע_בדילוג[[#This Row],[הווסת פעיל?]]&lt;&gt;"",Y791=""),שבוע_בדילוג[[#This Row],[CycleNumber]],"")</f>
        <v/>
      </c>
      <c r="AG792" s="1" t="str">
        <f>IF(B793=1,"",IF(שבוע_בדילוג[[#This Row],[הווסת פעיל?]]=1,IF(שבוע_בדילוג[[#This Row],[וסת קבוע אחרון]]=F793,1,0),""))</f>
        <v/>
      </c>
      <c r="AH792" s="1" t="str">
        <f>IF(B793=1,"",IF(שבוע_בדילוג[[#This Row],[הווסת פעיל?]]=1,IF(OR(שבוע_בדילוג[[#This Row],[וסת קבוע אחרון]]=F793,F793=שבוע_בדילוג[[#This Row],[LengthofCycle]]),1,0),""))</f>
        <v/>
      </c>
      <c r="AI792" s="1" t="str">
        <f>IF(B793=1,"",IF(שבוע_בדילוג[[#This Row],[הווסת פעיל?]]=1,IF(OR(שבוע_בדילוג[[#This Row],[וסת קבוע אחרון]]=F793,F793=שבוע_בדילוג[[#This Row],[LengthofCycle]],AND(שבוע_בדילוג[[#This Row],[LengthofCycle]]&lt;&gt;שבוע_בדילוג[[#This Row],[וסת קבוע אחרון]],OR(F793=28,F793=29))),1,0),""))</f>
        <v/>
      </c>
      <c r="AJ792" s="1" t="str">
        <f>IF(AND(שבוע_בדילוג[[#This Row],[הווסת פעיל?]]=1,B793=1),1,"")</f>
        <v/>
      </c>
      <c r="AK792" s="4">
        <f>IF(AND(שבוע_בדילוג[[#This Row],[הווסת פעיל?]]&lt;&gt;1,B793&lt;&gt;1,B793&lt;&gt;""),IF(שבוע_בדילוג[[#This Row],[LengthofCycle]]=F793,1,0),"")</f>
        <v>0</v>
      </c>
      <c r="AL792" s="4">
        <f>IF(AND(שבוע_בדילוג[[#This Row],[הווסת פעיל?]]&lt;&gt;1,B793&lt;&gt;1,B793&lt;&gt;""),IF(OR(שבוע_בדילוג[[#This Row],[LengthofCycle]]=F793,F793=29),1,0),"")</f>
        <v>0</v>
      </c>
      <c r="AM792" s="4">
        <f>IF(AND(שבוע_בדילוג[[#This Row],[הווסת פעיל?]]&lt;&gt;1,B793&lt;&gt;1,B793&lt;&gt;""),IF(OR(שבוע_בדילוג[[#This Row],[LengthofCycle]]=F793,F793=29,F793=28),1,0),"")</f>
        <v>0</v>
      </c>
    </row>
    <row r="793" spans="1:39" x14ac:dyDescent="0.25">
      <c r="A793" s="1" t="s">
        <v>120</v>
      </c>
      <c r="B793" s="1">
        <v>6</v>
      </c>
      <c r="C793" s="1">
        <v>1</v>
      </c>
      <c r="D793" s="1">
        <v>1</v>
      </c>
      <c r="E793" s="1">
        <v>0</v>
      </c>
      <c r="F793" s="1">
        <v>27</v>
      </c>
      <c r="H793" s="1">
        <f>שבוע_בדילוג[[#This Row],[LengthofCycle]]+1</f>
        <v>28</v>
      </c>
      <c r="I793" s="1" t="str">
        <f>IF(IFERROR(LOOKUP(שבוע_בדילוג[[#This Row],[ClientID]],קביעויות[השבוע בדילוג]),FALSE)=שבוע_בדילוג[[#This Row],[ClientID]],1,"")</f>
        <v/>
      </c>
      <c r="J793" s="1" t="str">
        <f>IF(AND(שבוע_בדילוג[[#This Row],[CycleNumber]]&gt;1,OR(B794="",שבוע_בדילוג[[#This Row],[CycleNumber]]&gt;B792)),IF(OR(AND(שבוע_בדילוג[[#This Row],[LengthofCycle]]=29,F792=29),AND(שבוע_בדילוג[[#This Row],[LengthofCycle]]=36,F792=36)),1,""),"")</f>
        <v/>
      </c>
      <c r="K793" s="1" t="str">
        <f>IF(AND(שבוע_בדילוג[[#This Row],[וסת השבוע]]=1,J792=1,שבוע_בדילוג[[#This Row],[CycleNumber]]&gt;B792),1,"")</f>
        <v/>
      </c>
      <c r="L793" s="1" t="str">
        <f>IF(שבוע_בדילוג[[#This Row],[CycleNumber]]=1,"",IF(שבוע_בדילוג[[#This Row],[וסת השבוע]]=1,0,IF(L792="","",IF(L792=0,IF(שבוע_בדילוג[[#This Row],[LengthofCycle]]=29,0,1),IF(L792=1,IF(שבוע_בדילוג[[#This Row],[LengthofCycle]]+F792=29*2,0,2),IF(L792=2,IF(שבוע_בדילוג[[#This Row],[LengthofCycle]]+F792+F791=29*3,0,3),""))))))</f>
        <v/>
      </c>
      <c r="M793" s="1" t="str">
        <f>IF(שבוע_בדילוג[[#This Row],[וסת השבוע]]=1,IF(שבוע_בדילוג[[#This Row],[וסת השבוע וההפלגה ביחד]]=1,M792+1,0),IF(AND(שבוע_בדילוג[[#This Row],[CycleNumber]]&gt;B792,שבוע_בדילוג[[#This Row],[CycleNumber]]&gt;1),IF(שבוע_בדילוג[[#This Row],[וסת השבוע פעיל?]]&lt;&gt;"",M792+1,""),""))</f>
        <v/>
      </c>
      <c r="N793" s="1" t="str">
        <f>IF(שבוע_בדילוג[[#This Row],[וסת השבוע פעיל?2]]="","",IF(AND(שבוע_בדילוג[[#This Row],[וסת השבוע פעיל?]]&lt;&gt;"",שבוע_בדילוג[[#This Row],[CycleNumber]]&lt;B794,B794&lt;&gt;"",שבוע_בדילוג[[#This Row],[וסת השבוע פעיל?]]&lt;3),IF(L794=0,IF(AND(שבוע_בדילוג[[#This Row],[וסת השבוע פעיל?]]&gt;0,J794=1),0,1),0),""))</f>
        <v/>
      </c>
      <c r="O793" s="1" t="str">
        <f t="shared" si="72"/>
        <v/>
      </c>
      <c r="P793" s="1" t="str">
        <f>IF(AND(שבוע_בדילוג[[#This Row],[חיזוי - שבוע]]=1,K794=1),1,"")</f>
        <v/>
      </c>
      <c r="Q793" s="1" t="str">
        <f>IF(AND(שבוע_בדילוג[[#This Row],[וסת השבוע פעיל?]]&lt;3,OR(שבוע_בדילוג[[#This Row],[CycleNumber]]&gt;B794,B794="")),1,"")</f>
        <v/>
      </c>
      <c r="R793" s="1" t="str">
        <f>IF(AND(שבוע_בדילוג[[#This Row],[חיזוי - שבוע]]&lt;&gt;"",שבוע_בדילוג[[#This Row],[וסת השבוע פעיל?2]]=""),1,"")</f>
        <v/>
      </c>
      <c r="S793" s="1" t="str">
        <f>IF(שבוע_בדילוג[[#This Row],[האישה קבעה וסת שבוע בדילוג?]]=1,IF(שבוע_בדילוג[[#This Row],[וסת השבוע פעיל?]]&lt;3,1,0),"")</f>
        <v/>
      </c>
      <c r="T7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3" s="1">
        <f t="shared" si="73"/>
        <v>0</v>
      </c>
      <c r="V793" s="1">
        <f t="shared" si="74"/>
        <v>0</v>
      </c>
      <c r="W793" s="1">
        <f t="shared" si="75"/>
        <v>0</v>
      </c>
      <c r="X793" s="1" t="str">
        <f>IF(שבוע_בדילוג[[#This Row],[3 הפלגות זהות]]="","",IF(שבוע_בדילוג[[#This Row],[3 הפלגות זהות]]=1,שבוע_בדילוג[[#This Row],[LengthofCycle]],X792))</f>
        <v/>
      </c>
      <c r="Z793" s="1" t="str">
        <f>IF(OR(שבוע_בדילוג[[#This Row],[הווסת פעיל?]]=0,שבוע_בדילוג[[#This Row],[הווסת פעיל?]]=""),"",SUM(Z792,שבוע_בדילוג[[#This Row],[הווסת פעיל?]]))</f>
        <v/>
      </c>
      <c r="AA793" s="1" t="str">
        <f>IF(AND(שבוע_בדילוג[[#This Row],[כמה מחזורים עד עקירה]]&lt;&gt;"",Z794=""),שבוע_בדילוג[[#This Row],[כמה מחזורים עד עקירה]],"")</f>
        <v/>
      </c>
      <c r="AB793" s="1" t="str">
        <f>IF(AND(שבוע_בדילוג[[#This Row],[הווסת פעיל?]]=1,שבוע_בדילוג[[#This Row],[וסת קבוע אחרון]]&lt;&gt;X792),שבוע_בדילוג[[#This Row],[וסת קבוע אחרון]],"")</f>
        <v/>
      </c>
      <c r="AC793" s="1" t="str">
        <f>IF(AND(שבוע_בדילוג[[#This Row],[הווסת פעיל?]]=1,Y792=0,שבוע_בדילוג[[#This Row],[וסת קבוע אחרון]]=X792),שבוע_בדילוג[[#This Row],[וסת קבוע אחרון]],"")</f>
        <v/>
      </c>
      <c r="AD793" s="1" t="str">
        <f>IF(AND(שבוע_בדילוג[[#This Row],[הווסת פעיל?]]=1,Y792=0,שבוע_בדילוג[[#This Row],[וסת קבוע אחרון]]&lt;&gt;X792),1,"")</f>
        <v/>
      </c>
      <c r="AE793" s="1" t="str">
        <f>IF(AND(שבוע_בדילוג[[#This Row],[הווסת פעיל?]]&lt;&gt;"",B794=1),שבוע_בדילוג[[#This Row],[CycleNumber]],"")</f>
        <v/>
      </c>
      <c r="AF793" s="1" t="str">
        <f>IF(AND(שבוע_בדילוג[[#This Row],[הווסת פעיל?]]&lt;&gt;"",Y792=""),שבוע_בדילוג[[#This Row],[CycleNumber]],"")</f>
        <v/>
      </c>
      <c r="AG793" s="1" t="str">
        <f>IF(B794=1,"",IF(שבוע_בדילוג[[#This Row],[הווסת פעיל?]]=1,IF(שבוע_בדילוג[[#This Row],[וסת קבוע אחרון]]=F794,1,0),""))</f>
        <v/>
      </c>
      <c r="AH793" s="1" t="str">
        <f>IF(B794=1,"",IF(שבוע_בדילוג[[#This Row],[הווסת פעיל?]]=1,IF(OR(שבוע_בדילוג[[#This Row],[וסת קבוע אחרון]]=F794,F794=שבוע_בדילוג[[#This Row],[LengthofCycle]]),1,0),""))</f>
        <v/>
      </c>
      <c r="AI793" s="1" t="str">
        <f>IF(B794=1,"",IF(שבוע_בדילוג[[#This Row],[הווסת פעיל?]]=1,IF(OR(שבוע_בדילוג[[#This Row],[וסת קבוע אחרון]]=F794,F794=שבוע_בדילוג[[#This Row],[LengthofCycle]],AND(שבוע_בדילוג[[#This Row],[LengthofCycle]]&lt;&gt;שבוע_בדילוג[[#This Row],[וסת קבוע אחרון]],OR(F794=28,F794=29))),1,0),""))</f>
        <v/>
      </c>
      <c r="AJ793" s="1" t="str">
        <f>IF(AND(שבוע_בדילוג[[#This Row],[הווסת פעיל?]]=1,B794=1),1,"")</f>
        <v/>
      </c>
      <c r="AK793" s="4">
        <f>IF(AND(שבוע_בדילוג[[#This Row],[הווסת פעיל?]]&lt;&gt;1,B794&lt;&gt;1,B794&lt;&gt;""),IF(שבוע_בדילוג[[#This Row],[LengthofCycle]]=F794,1,0),"")</f>
        <v>0</v>
      </c>
      <c r="AL793" s="4">
        <f>IF(AND(שבוע_בדילוג[[#This Row],[הווסת פעיל?]]&lt;&gt;1,B794&lt;&gt;1,B794&lt;&gt;""),IF(OR(שבוע_בדילוג[[#This Row],[LengthofCycle]]=F794,F794=29),1,0),"")</f>
        <v>1</v>
      </c>
      <c r="AM793" s="4">
        <f>IF(AND(שבוע_בדילוג[[#This Row],[הווסת פעיל?]]&lt;&gt;1,B794&lt;&gt;1,B794&lt;&gt;""),IF(OR(שבוע_בדילוג[[#This Row],[LengthofCycle]]=F794,F794=29,F794=28),1,0),"")</f>
        <v>1</v>
      </c>
    </row>
    <row r="794" spans="1:39" x14ac:dyDescent="0.25">
      <c r="A794" s="1" t="s">
        <v>120</v>
      </c>
      <c r="B794" s="1">
        <v>7</v>
      </c>
      <c r="C794" s="1">
        <v>1</v>
      </c>
      <c r="D794" s="1">
        <v>1</v>
      </c>
      <c r="E794" s="1">
        <v>0</v>
      </c>
      <c r="F794" s="1">
        <v>29</v>
      </c>
      <c r="H794" s="1">
        <f>שבוע_בדילוג[[#This Row],[LengthofCycle]]+1</f>
        <v>30</v>
      </c>
      <c r="I794" s="1" t="str">
        <f>IF(IFERROR(LOOKUP(שבוע_בדילוג[[#This Row],[ClientID]],קביעויות[השבוע בדילוג]),FALSE)=שבוע_בדילוג[[#This Row],[ClientID]],1,"")</f>
        <v/>
      </c>
      <c r="J794" s="1" t="str">
        <f>IF(AND(שבוע_בדילוג[[#This Row],[CycleNumber]]&gt;1,OR(B795="",שבוע_בדילוג[[#This Row],[CycleNumber]]&gt;B793)),IF(OR(AND(שבוע_בדילוג[[#This Row],[LengthofCycle]]=29,F793=29),AND(שבוע_בדילוג[[#This Row],[LengthofCycle]]=36,F793=36)),1,""),"")</f>
        <v/>
      </c>
      <c r="K794" s="1" t="str">
        <f>IF(AND(שבוע_בדילוג[[#This Row],[וסת השבוע]]=1,J793=1,שבוע_בדילוג[[#This Row],[CycleNumber]]&gt;B793),1,"")</f>
        <v/>
      </c>
      <c r="L794" s="1" t="str">
        <f>IF(שבוע_בדילוג[[#This Row],[CycleNumber]]=1,"",IF(שבוע_בדילוג[[#This Row],[וסת השבוע]]=1,0,IF(L793="","",IF(L793=0,IF(שבוע_בדילוג[[#This Row],[LengthofCycle]]=29,0,1),IF(L793=1,IF(שבוע_בדילוג[[#This Row],[LengthofCycle]]+F793=29*2,0,2),IF(L793=2,IF(שבוע_בדילוג[[#This Row],[LengthofCycle]]+F793+F792=29*3,0,3),""))))))</f>
        <v/>
      </c>
      <c r="M794" s="1" t="str">
        <f>IF(שבוע_בדילוג[[#This Row],[וסת השבוע]]=1,IF(שבוע_בדילוג[[#This Row],[וסת השבוע וההפלגה ביחד]]=1,M793+1,0),IF(AND(שבוע_בדילוג[[#This Row],[CycleNumber]]&gt;B793,שבוע_בדילוג[[#This Row],[CycleNumber]]&gt;1),IF(שבוע_בדילוג[[#This Row],[וסת השבוע פעיל?]]&lt;&gt;"",M793+1,""),""))</f>
        <v/>
      </c>
      <c r="N794" s="1" t="str">
        <f>IF(שבוע_בדילוג[[#This Row],[וסת השבוע פעיל?2]]="","",IF(AND(שבוע_בדילוג[[#This Row],[וסת השבוע פעיל?]]&lt;&gt;"",שבוע_בדילוג[[#This Row],[CycleNumber]]&lt;B795,B795&lt;&gt;"",שבוע_בדילוג[[#This Row],[וסת השבוע פעיל?]]&lt;3),IF(L795=0,IF(AND(שבוע_בדילוג[[#This Row],[וסת השבוע פעיל?]]&gt;0,J795=1),0,1),0),""))</f>
        <v/>
      </c>
      <c r="O794" s="1" t="str">
        <f t="shared" si="72"/>
        <v/>
      </c>
      <c r="P794" s="1" t="str">
        <f>IF(AND(שבוע_בדילוג[[#This Row],[חיזוי - שבוע]]=1,K795=1),1,"")</f>
        <v/>
      </c>
      <c r="Q794" s="1" t="str">
        <f>IF(AND(שבוע_בדילוג[[#This Row],[וסת השבוע פעיל?]]&lt;3,OR(שבוע_בדילוג[[#This Row],[CycleNumber]]&gt;B795,B795="")),1,"")</f>
        <v/>
      </c>
      <c r="R794" s="1" t="str">
        <f>IF(AND(שבוע_בדילוג[[#This Row],[חיזוי - שבוע]]&lt;&gt;"",שבוע_בדילוג[[#This Row],[וסת השבוע פעיל?2]]=""),1,"")</f>
        <v/>
      </c>
      <c r="S794" s="1" t="str">
        <f>IF(שבוע_בדילוג[[#This Row],[האישה קבעה וסת שבוע בדילוג?]]=1,IF(שבוע_בדילוג[[#This Row],[וסת השבוע פעיל?]]&lt;3,1,0),"")</f>
        <v/>
      </c>
      <c r="T7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4" s="1">
        <f t="shared" si="73"/>
        <v>0</v>
      </c>
      <c r="V794" s="1">
        <f t="shared" si="74"/>
        <v>0</v>
      </c>
      <c r="W794" s="1">
        <f t="shared" si="75"/>
        <v>0</v>
      </c>
      <c r="X794" s="1" t="str">
        <f>IF(שבוע_בדילוג[[#This Row],[3 הפלגות זהות]]="","",IF(שבוע_בדילוג[[#This Row],[3 הפלגות זהות]]=1,שבוע_בדילוג[[#This Row],[LengthofCycle]],X793))</f>
        <v/>
      </c>
      <c r="Z794" s="1" t="str">
        <f>IF(OR(שבוע_בדילוג[[#This Row],[הווסת פעיל?]]=0,שבוע_בדילוג[[#This Row],[הווסת פעיל?]]=""),"",SUM(Z793,שבוע_בדילוג[[#This Row],[הווסת פעיל?]]))</f>
        <v/>
      </c>
      <c r="AA794" s="1" t="str">
        <f>IF(AND(שבוע_בדילוג[[#This Row],[כמה מחזורים עד עקירה]]&lt;&gt;"",Z795=""),שבוע_בדילוג[[#This Row],[כמה מחזורים עד עקירה]],"")</f>
        <v/>
      </c>
      <c r="AB794" s="1" t="str">
        <f>IF(AND(שבוע_בדילוג[[#This Row],[הווסת פעיל?]]=1,שבוע_בדילוג[[#This Row],[וסת קבוע אחרון]]&lt;&gt;X793),שבוע_בדילוג[[#This Row],[וסת קבוע אחרון]],"")</f>
        <v/>
      </c>
      <c r="AC794" s="1" t="str">
        <f>IF(AND(שבוע_בדילוג[[#This Row],[הווסת פעיל?]]=1,Y793=0,שבוע_בדילוג[[#This Row],[וסת קבוע אחרון]]=X793),שבוע_בדילוג[[#This Row],[וסת קבוע אחרון]],"")</f>
        <v/>
      </c>
      <c r="AD794" s="1" t="str">
        <f>IF(AND(שבוע_בדילוג[[#This Row],[הווסת פעיל?]]=1,Y793=0,שבוע_בדילוג[[#This Row],[וסת קבוע אחרון]]&lt;&gt;X793),1,"")</f>
        <v/>
      </c>
      <c r="AE794" s="1" t="str">
        <f>IF(AND(שבוע_בדילוג[[#This Row],[הווסת פעיל?]]&lt;&gt;"",B795=1),שבוע_בדילוג[[#This Row],[CycleNumber]],"")</f>
        <v/>
      </c>
      <c r="AF794" s="1" t="str">
        <f>IF(AND(שבוע_בדילוג[[#This Row],[הווסת פעיל?]]&lt;&gt;"",Y793=""),שבוע_בדילוג[[#This Row],[CycleNumber]],"")</f>
        <v/>
      </c>
      <c r="AG794" s="1" t="str">
        <f>IF(B795=1,"",IF(שבוע_בדילוג[[#This Row],[הווסת פעיל?]]=1,IF(שבוע_בדילוג[[#This Row],[וסת קבוע אחרון]]=F795,1,0),""))</f>
        <v/>
      </c>
      <c r="AH794" s="1" t="str">
        <f>IF(B795=1,"",IF(שבוע_בדילוג[[#This Row],[הווסת פעיל?]]=1,IF(OR(שבוע_בדילוג[[#This Row],[וסת קבוע אחרון]]=F795,F795=שבוע_בדילוג[[#This Row],[LengthofCycle]]),1,0),""))</f>
        <v/>
      </c>
      <c r="AI794" s="1" t="str">
        <f>IF(B795=1,"",IF(שבוע_בדילוג[[#This Row],[הווסת פעיל?]]=1,IF(OR(שבוע_בדילוג[[#This Row],[וסת קבוע אחרון]]=F795,F795=שבוע_בדילוג[[#This Row],[LengthofCycle]],AND(שבוע_בדילוג[[#This Row],[LengthofCycle]]&lt;&gt;שבוע_בדילוג[[#This Row],[וסת קבוע אחרון]],OR(F795=28,F795=29))),1,0),""))</f>
        <v/>
      </c>
      <c r="AJ794" s="1" t="str">
        <f>IF(AND(שבוע_בדילוג[[#This Row],[הווסת פעיל?]]=1,B795=1),1,"")</f>
        <v/>
      </c>
      <c r="AK794" s="4">
        <f>IF(AND(שבוע_בדילוג[[#This Row],[הווסת פעיל?]]&lt;&gt;1,B795&lt;&gt;1,B795&lt;&gt;""),IF(שבוע_בדילוג[[#This Row],[LengthofCycle]]=F795,1,0),"")</f>
        <v>0</v>
      </c>
      <c r="AL794" s="4">
        <f>IF(AND(שבוע_בדילוג[[#This Row],[הווסת פעיל?]]&lt;&gt;1,B795&lt;&gt;1,B795&lt;&gt;""),IF(OR(שבוע_בדילוג[[#This Row],[LengthofCycle]]=F795,F795=29),1,0),"")</f>
        <v>0</v>
      </c>
      <c r="AM794" s="4">
        <f>IF(AND(שבוע_בדילוג[[#This Row],[הווסת פעיל?]]&lt;&gt;1,B795&lt;&gt;1,B795&lt;&gt;""),IF(OR(שבוע_בדילוג[[#This Row],[LengthofCycle]]=F795,F795=29,F795=28),1,0),"")</f>
        <v>0</v>
      </c>
    </row>
    <row r="795" spans="1:39" x14ac:dyDescent="0.25">
      <c r="A795" s="1" t="s">
        <v>120</v>
      </c>
      <c r="B795" s="1">
        <v>8</v>
      </c>
      <c r="C795" s="1">
        <v>1</v>
      </c>
      <c r="D795" s="1">
        <v>1</v>
      </c>
      <c r="E795" s="1">
        <v>0</v>
      </c>
      <c r="F795" s="1">
        <v>31</v>
      </c>
      <c r="H795" s="1">
        <f>שבוע_בדילוג[[#This Row],[LengthofCycle]]+1</f>
        <v>32</v>
      </c>
      <c r="I795" s="1" t="str">
        <f>IF(IFERROR(LOOKUP(שבוע_בדילוג[[#This Row],[ClientID]],קביעויות[השבוע בדילוג]),FALSE)=שבוע_בדילוג[[#This Row],[ClientID]],1,"")</f>
        <v/>
      </c>
      <c r="J795" s="1" t="str">
        <f>IF(AND(שבוע_בדילוג[[#This Row],[CycleNumber]]&gt;1,OR(B796="",שבוע_בדילוג[[#This Row],[CycleNumber]]&gt;B794)),IF(OR(AND(שבוע_בדילוג[[#This Row],[LengthofCycle]]=29,F794=29),AND(שבוע_בדילוג[[#This Row],[LengthofCycle]]=36,F794=36)),1,""),"")</f>
        <v/>
      </c>
      <c r="K795" s="1" t="str">
        <f>IF(AND(שבוע_בדילוג[[#This Row],[וסת השבוע]]=1,J794=1,שבוע_בדילוג[[#This Row],[CycleNumber]]&gt;B794),1,"")</f>
        <v/>
      </c>
      <c r="L795" s="1" t="str">
        <f>IF(שבוע_בדילוג[[#This Row],[CycleNumber]]=1,"",IF(שבוע_בדילוג[[#This Row],[וסת השבוע]]=1,0,IF(L794="","",IF(L794=0,IF(שבוע_בדילוג[[#This Row],[LengthofCycle]]=29,0,1),IF(L794=1,IF(שבוע_בדילוג[[#This Row],[LengthofCycle]]+F794=29*2,0,2),IF(L794=2,IF(שבוע_בדילוג[[#This Row],[LengthofCycle]]+F794+F793=29*3,0,3),""))))))</f>
        <v/>
      </c>
      <c r="M795" s="1" t="str">
        <f>IF(שבוע_בדילוג[[#This Row],[וסת השבוע]]=1,IF(שבוע_בדילוג[[#This Row],[וסת השבוע וההפלגה ביחד]]=1,M794+1,0),IF(AND(שבוע_בדילוג[[#This Row],[CycleNumber]]&gt;B794,שבוע_בדילוג[[#This Row],[CycleNumber]]&gt;1),IF(שבוע_בדילוג[[#This Row],[וסת השבוע פעיל?]]&lt;&gt;"",M794+1,""),""))</f>
        <v/>
      </c>
      <c r="N795" s="1" t="str">
        <f>IF(שבוע_בדילוג[[#This Row],[וסת השבוע פעיל?2]]="","",IF(AND(שבוע_בדילוג[[#This Row],[וסת השבוע פעיל?]]&lt;&gt;"",שבוע_בדילוג[[#This Row],[CycleNumber]]&lt;B796,B796&lt;&gt;"",שבוע_בדילוג[[#This Row],[וסת השבוע פעיל?]]&lt;3),IF(L796=0,IF(AND(שבוע_בדילוג[[#This Row],[וסת השבוע פעיל?]]&gt;0,J796=1),0,1),0),""))</f>
        <v/>
      </c>
      <c r="O795" s="1" t="str">
        <f t="shared" si="72"/>
        <v/>
      </c>
      <c r="P795" s="1" t="str">
        <f>IF(AND(שבוע_בדילוג[[#This Row],[חיזוי - שבוע]]=1,K796=1),1,"")</f>
        <v/>
      </c>
      <c r="Q795" s="1" t="str">
        <f>IF(AND(שבוע_בדילוג[[#This Row],[וסת השבוע פעיל?]]&lt;3,OR(שבוע_בדילוג[[#This Row],[CycleNumber]]&gt;B796,B796="")),1,"")</f>
        <v/>
      </c>
      <c r="R795" s="1" t="str">
        <f>IF(AND(שבוע_בדילוג[[#This Row],[חיזוי - שבוע]]&lt;&gt;"",שבוע_בדילוג[[#This Row],[וסת השבוע פעיל?2]]=""),1,"")</f>
        <v/>
      </c>
      <c r="S795" s="1" t="str">
        <f>IF(שבוע_בדילוג[[#This Row],[האישה קבעה וסת שבוע בדילוג?]]=1,IF(שבוע_בדילוג[[#This Row],[וסת השבוע פעיל?]]&lt;3,1,0),"")</f>
        <v/>
      </c>
      <c r="T7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5" s="1">
        <f t="shared" si="73"/>
        <v>0</v>
      </c>
      <c r="V795" s="1">
        <f t="shared" si="74"/>
        <v>0</v>
      </c>
      <c r="W795" s="1">
        <f t="shared" si="75"/>
        <v>0</v>
      </c>
      <c r="X795" s="1" t="str">
        <f>IF(שבוע_בדילוג[[#This Row],[3 הפלגות זהות]]="","",IF(שבוע_בדילוג[[#This Row],[3 הפלגות זהות]]=1,שבוע_בדילוג[[#This Row],[LengthofCycle]],X794))</f>
        <v/>
      </c>
      <c r="Z795" s="1" t="str">
        <f>IF(OR(שבוע_בדילוג[[#This Row],[הווסת פעיל?]]=0,שבוע_בדילוג[[#This Row],[הווסת פעיל?]]=""),"",SUM(Z794,שבוע_בדילוג[[#This Row],[הווסת פעיל?]]))</f>
        <v/>
      </c>
      <c r="AA795" s="1" t="str">
        <f>IF(AND(שבוע_בדילוג[[#This Row],[כמה מחזורים עד עקירה]]&lt;&gt;"",Z796=""),שבוע_בדילוג[[#This Row],[כמה מחזורים עד עקירה]],"")</f>
        <v/>
      </c>
      <c r="AB795" s="1" t="str">
        <f>IF(AND(שבוע_בדילוג[[#This Row],[הווסת פעיל?]]=1,שבוע_בדילוג[[#This Row],[וסת קבוע אחרון]]&lt;&gt;X794),שבוע_בדילוג[[#This Row],[וסת קבוע אחרון]],"")</f>
        <v/>
      </c>
      <c r="AC795" s="1" t="str">
        <f>IF(AND(שבוע_בדילוג[[#This Row],[הווסת פעיל?]]=1,Y794=0,שבוע_בדילוג[[#This Row],[וסת קבוע אחרון]]=X794),שבוע_בדילוג[[#This Row],[וסת קבוע אחרון]],"")</f>
        <v/>
      </c>
      <c r="AD795" s="1" t="str">
        <f>IF(AND(שבוע_בדילוג[[#This Row],[הווסת פעיל?]]=1,Y794=0,שבוע_בדילוג[[#This Row],[וסת קבוע אחרון]]&lt;&gt;X794),1,"")</f>
        <v/>
      </c>
      <c r="AE795" s="1" t="str">
        <f>IF(AND(שבוע_בדילוג[[#This Row],[הווסת פעיל?]]&lt;&gt;"",B796=1),שבוע_בדילוג[[#This Row],[CycleNumber]],"")</f>
        <v/>
      </c>
      <c r="AF795" s="1" t="str">
        <f>IF(AND(שבוע_בדילוג[[#This Row],[הווסת פעיל?]]&lt;&gt;"",Y794=""),שבוע_בדילוג[[#This Row],[CycleNumber]],"")</f>
        <v/>
      </c>
      <c r="AG795" s="1" t="str">
        <f>IF(B796=1,"",IF(שבוע_בדילוג[[#This Row],[הווסת פעיל?]]=1,IF(שבוע_בדילוג[[#This Row],[וסת קבוע אחרון]]=F796,1,0),""))</f>
        <v/>
      </c>
      <c r="AH795" s="1" t="str">
        <f>IF(B796=1,"",IF(שבוע_בדילוג[[#This Row],[הווסת פעיל?]]=1,IF(OR(שבוע_בדילוג[[#This Row],[וסת קבוע אחרון]]=F796,F796=שבוע_בדילוג[[#This Row],[LengthofCycle]]),1,0),""))</f>
        <v/>
      </c>
      <c r="AI795" s="1" t="str">
        <f>IF(B796=1,"",IF(שבוע_בדילוג[[#This Row],[הווסת פעיל?]]=1,IF(OR(שבוע_בדילוג[[#This Row],[וסת קבוע אחרון]]=F796,F796=שבוע_בדילוג[[#This Row],[LengthofCycle]],AND(שבוע_בדילוג[[#This Row],[LengthofCycle]]&lt;&gt;שבוע_בדילוג[[#This Row],[וסת קבוע אחרון]],OR(F796=28,F796=29))),1,0),""))</f>
        <v/>
      </c>
      <c r="AJ795" s="1" t="str">
        <f>IF(AND(שבוע_בדילוג[[#This Row],[הווסת פעיל?]]=1,B796=1),1,"")</f>
        <v/>
      </c>
      <c r="AK795" s="4">
        <f>IF(AND(שבוע_בדילוג[[#This Row],[הווסת פעיל?]]&lt;&gt;1,B796&lt;&gt;1,B796&lt;&gt;""),IF(שבוע_בדילוג[[#This Row],[LengthofCycle]]=F796,1,0),"")</f>
        <v>1</v>
      </c>
      <c r="AL795" s="4">
        <f>IF(AND(שבוע_בדילוג[[#This Row],[הווסת פעיל?]]&lt;&gt;1,B796&lt;&gt;1,B796&lt;&gt;""),IF(OR(שבוע_בדילוג[[#This Row],[LengthofCycle]]=F796,F796=29),1,0),"")</f>
        <v>1</v>
      </c>
      <c r="AM795" s="4">
        <f>IF(AND(שבוע_בדילוג[[#This Row],[הווסת פעיל?]]&lt;&gt;1,B796&lt;&gt;1,B796&lt;&gt;""),IF(OR(שבוע_בדילוג[[#This Row],[LengthofCycle]]=F796,F796=29,F796=28),1,0),"")</f>
        <v>1</v>
      </c>
    </row>
    <row r="796" spans="1:39" x14ac:dyDescent="0.25">
      <c r="A796" s="1" t="s">
        <v>120</v>
      </c>
      <c r="B796" s="1">
        <v>9</v>
      </c>
      <c r="C796" s="1">
        <v>1</v>
      </c>
      <c r="D796" s="1">
        <v>1</v>
      </c>
      <c r="E796" s="1">
        <v>0</v>
      </c>
      <c r="F796" s="1">
        <v>31</v>
      </c>
      <c r="H796" s="1">
        <f>שבוע_בדילוג[[#This Row],[LengthofCycle]]+1</f>
        <v>32</v>
      </c>
      <c r="I796" s="1" t="str">
        <f>IF(IFERROR(LOOKUP(שבוע_בדילוג[[#This Row],[ClientID]],קביעויות[השבוע בדילוג]),FALSE)=שבוע_בדילוג[[#This Row],[ClientID]],1,"")</f>
        <v/>
      </c>
      <c r="J796" s="1" t="str">
        <f>IF(AND(שבוע_בדילוג[[#This Row],[CycleNumber]]&gt;1,OR(B797="",שבוע_בדילוג[[#This Row],[CycleNumber]]&gt;B795)),IF(OR(AND(שבוע_בדילוג[[#This Row],[LengthofCycle]]=29,F795=29),AND(שבוע_בדילוג[[#This Row],[LengthofCycle]]=36,F795=36)),1,""),"")</f>
        <v/>
      </c>
      <c r="K796" s="1" t="str">
        <f>IF(AND(שבוע_בדילוג[[#This Row],[וסת השבוע]]=1,J795=1,שבוע_בדילוג[[#This Row],[CycleNumber]]&gt;B795),1,"")</f>
        <v/>
      </c>
      <c r="L796" s="1" t="str">
        <f>IF(שבוע_בדילוג[[#This Row],[CycleNumber]]=1,"",IF(שבוע_בדילוג[[#This Row],[וסת השבוע]]=1,0,IF(L795="","",IF(L795=0,IF(שבוע_בדילוג[[#This Row],[LengthofCycle]]=29,0,1),IF(L795=1,IF(שבוע_בדילוג[[#This Row],[LengthofCycle]]+F795=29*2,0,2),IF(L795=2,IF(שבוע_בדילוג[[#This Row],[LengthofCycle]]+F795+F794=29*3,0,3),""))))))</f>
        <v/>
      </c>
      <c r="M796" s="1" t="str">
        <f>IF(שבוע_בדילוג[[#This Row],[וסת השבוע]]=1,IF(שבוע_בדילוג[[#This Row],[וסת השבוע וההפלגה ביחד]]=1,M795+1,0),IF(AND(שבוע_בדילוג[[#This Row],[CycleNumber]]&gt;B795,שבוע_בדילוג[[#This Row],[CycleNumber]]&gt;1),IF(שבוע_בדילוג[[#This Row],[וסת השבוע פעיל?]]&lt;&gt;"",M795+1,""),""))</f>
        <v/>
      </c>
      <c r="N796" s="1" t="str">
        <f>IF(שבוע_בדילוג[[#This Row],[וסת השבוע פעיל?2]]="","",IF(AND(שבוע_בדילוג[[#This Row],[וסת השבוע פעיל?]]&lt;&gt;"",שבוע_בדילוג[[#This Row],[CycleNumber]]&lt;B797,B797&lt;&gt;"",שבוע_בדילוג[[#This Row],[וסת השבוע פעיל?]]&lt;3),IF(L797=0,IF(AND(שבוע_בדילוג[[#This Row],[וסת השבוע פעיל?]]&gt;0,J797=1),0,1),0),""))</f>
        <v/>
      </c>
      <c r="O796" s="1" t="str">
        <f t="shared" si="72"/>
        <v/>
      </c>
      <c r="P796" s="1" t="str">
        <f>IF(AND(שבוע_בדילוג[[#This Row],[חיזוי - שבוע]]=1,K797=1),1,"")</f>
        <v/>
      </c>
      <c r="Q796" s="1" t="str">
        <f>IF(AND(שבוע_בדילוג[[#This Row],[וסת השבוע פעיל?]]&lt;3,OR(שבוע_בדילוג[[#This Row],[CycleNumber]]&gt;B797,B797="")),1,"")</f>
        <v/>
      </c>
      <c r="R796" s="1" t="str">
        <f>IF(AND(שבוע_בדילוג[[#This Row],[חיזוי - שבוע]]&lt;&gt;"",שבוע_בדילוג[[#This Row],[וסת השבוע פעיל?2]]=""),1,"")</f>
        <v/>
      </c>
      <c r="S796" s="1" t="str">
        <f>IF(שבוע_בדילוג[[#This Row],[האישה קבעה וסת שבוע בדילוג?]]=1,IF(שבוע_בדילוג[[#This Row],[וסת השבוע פעיל?]]&lt;3,1,0),"")</f>
        <v/>
      </c>
      <c r="T7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6" s="1">
        <f t="shared" si="73"/>
        <v>0</v>
      </c>
      <c r="V796" s="1">
        <f t="shared" si="74"/>
        <v>0</v>
      </c>
      <c r="W796" s="1">
        <f t="shared" si="75"/>
        <v>0</v>
      </c>
      <c r="X796" s="1" t="str">
        <f>IF(שבוע_בדילוג[[#This Row],[3 הפלגות זהות]]="","",IF(שבוע_בדילוג[[#This Row],[3 הפלגות זהות]]=1,שבוע_בדילוג[[#This Row],[LengthofCycle]],X795))</f>
        <v/>
      </c>
      <c r="Z796" s="1" t="str">
        <f>IF(OR(שבוע_בדילוג[[#This Row],[הווסת פעיל?]]=0,שבוע_בדילוג[[#This Row],[הווסת פעיל?]]=""),"",SUM(Z795,שבוע_בדילוג[[#This Row],[הווסת פעיל?]]))</f>
        <v/>
      </c>
      <c r="AA796" s="1" t="str">
        <f>IF(AND(שבוע_בדילוג[[#This Row],[כמה מחזורים עד עקירה]]&lt;&gt;"",Z797=""),שבוע_בדילוג[[#This Row],[כמה מחזורים עד עקירה]],"")</f>
        <v/>
      </c>
      <c r="AB796" s="1" t="str">
        <f>IF(AND(שבוע_בדילוג[[#This Row],[הווסת פעיל?]]=1,שבוע_בדילוג[[#This Row],[וסת קבוע אחרון]]&lt;&gt;X795),שבוע_בדילוג[[#This Row],[וסת קבוע אחרון]],"")</f>
        <v/>
      </c>
      <c r="AC796" s="1" t="str">
        <f>IF(AND(שבוע_בדילוג[[#This Row],[הווסת פעיל?]]=1,Y795=0,שבוע_בדילוג[[#This Row],[וסת קבוע אחרון]]=X795),שבוע_בדילוג[[#This Row],[וסת קבוע אחרון]],"")</f>
        <v/>
      </c>
      <c r="AD796" s="1" t="str">
        <f>IF(AND(שבוע_בדילוג[[#This Row],[הווסת פעיל?]]=1,Y795=0,שבוע_בדילוג[[#This Row],[וסת קבוע אחרון]]&lt;&gt;X795),1,"")</f>
        <v/>
      </c>
      <c r="AE796" s="1" t="str">
        <f>IF(AND(שבוע_בדילוג[[#This Row],[הווסת פעיל?]]&lt;&gt;"",B797=1),שבוע_בדילוג[[#This Row],[CycleNumber]],"")</f>
        <v/>
      </c>
      <c r="AF796" s="1" t="str">
        <f>IF(AND(שבוע_בדילוג[[#This Row],[הווסת פעיל?]]&lt;&gt;"",Y795=""),שבוע_בדילוג[[#This Row],[CycleNumber]],"")</f>
        <v/>
      </c>
      <c r="AG796" s="1" t="str">
        <f>IF(B797=1,"",IF(שבוע_בדילוג[[#This Row],[הווסת פעיל?]]=1,IF(שבוע_בדילוג[[#This Row],[וסת קבוע אחרון]]=F797,1,0),""))</f>
        <v/>
      </c>
      <c r="AH796" s="1" t="str">
        <f>IF(B797=1,"",IF(שבוע_בדילוג[[#This Row],[הווסת פעיל?]]=1,IF(OR(שבוע_בדילוג[[#This Row],[וסת קבוע אחרון]]=F797,F797=שבוע_בדילוג[[#This Row],[LengthofCycle]]),1,0),""))</f>
        <v/>
      </c>
      <c r="AI796" s="1" t="str">
        <f>IF(B797=1,"",IF(שבוע_בדילוג[[#This Row],[הווסת פעיל?]]=1,IF(OR(שבוע_בדילוג[[#This Row],[וסת קבוע אחרון]]=F797,F797=שבוע_בדילוג[[#This Row],[LengthofCycle]],AND(שבוע_בדילוג[[#This Row],[LengthofCycle]]&lt;&gt;שבוע_בדילוג[[#This Row],[וסת קבוע אחרון]],OR(F797=28,F797=29))),1,0),""))</f>
        <v/>
      </c>
      <c r="AJ796" s="1" t="str">
        <f>IF(AND(שבוע_בדילוג[[#This Row],[הווסת פעיל?]]=1,B797=1),1,"")</f>
        <v/>
      </c>
      <c r="AK796" s="4">
        <f>IF(AND(שבוע_בדילוג[[#This Row],[הווסת פעיל?]]&lt;&gt;1,B797&lt;&gt;1,B797&lt;&gt;""),IF(שבוע_בדילוג[[#This Row],[LengthofCycle]]=F797,1,0),"")</f>
        <v>0</v>
      </c>
      <c r="AL796" s="4">
        <f>IF(AND(שבוע_בדילוג[[#This Row],[הווסת פעיל?]]&lt;&gt;1,B797&lt;&gt;1,B797&lt;&gt;""),IF(OR(שבוע_בדילוג[[#This Row],[LengthofCycle]]=F797,F797=29),1,0),"")</f>
        <v>0</v>
      </c>
      <c r="AM796" s="4">
        <f>IF(AND(שבוע_בדילוג[[#This Row],[הווסת פעיל?]]&lt;&gt;1,B797&lt;&gt;1,B797&lt;&gt;""),IF(OR(שבוע_בדילוג[[#This Row],[LengthofCycle]]=F797,F797=29,F797=28),1,0),"")</f>
        <v>0</v>
      </c>
    </row>
    <row r="797" spans="1:39" x14ac:dyDescent="0.25">
      <c r="A797" s="1" t="s">
        <v>120</v>
      </c>
      <c r="B797" s="1">
        <v>10</v>
      </c>
      <c r="C797" s="1">
        <v>1</v>
      </c>
      <c r="D797" s="1">
        <v>1</v>
      </c>
      <c r="E797" s="1">
        <v>0</v>
      </c>
      <c r="F797" s="1">
        <v>33</v>
      </c>
      <c r="H797" s="1">
        <f>שבוע_בדילוג[[#This Row],[LengthofCycle]]+1</f>
        <v>34</v>
      </c>
      <c r="I797" s="1" t="str">
        <f>IF(IFERROR(LOOKUP(שבוע_בדילוג[[#This Row],[ClientID]],קביעויות[השבוע בדילוג]),FALSE)=שבוע_בדילוג[[#This Row],[ClientID]],1,"")</f>
        <v/>
      </c>
      <c r="J797" s="1" t="str">
        <f>IF(AND(שבוע_בדילוג[[#This Row],[CycleNumber]]&gt;1,OR(B798="",שבוע_בדילוג[[#This Row],[CycleNumber]]&gt;B796)),IF(OR(AND(שבוע_בדילוג[[#This Row],[LengthofCycle]]=29,F796=29),AND(שבוע_בדילוג[[#This Row],[LengthofCycle]]=36,F796=36)),1,""),"")</f>
        <v/>
      </c>
      <c r="K797" s="1" t="str">
        <f>IF(AND(שבוע_בדילוג[[#This Row],[וסת השבוע]]=1,J796=1,שבוע_בדילוג[[#This Row],[CycleNumber]]&gt;B796),1,"")</f>
        <v/>
      </c>
      <c r="L797" s="1" t="str">
        <f>IF(שבוע_בדילוג[[#This Row],[CycleNumber]]=1,"",IF(שבוע_בדילוג[[#This Row],[וסת השבוע]]=1,0,IF(L796="","",IF(L796=0,IF(שבוע_בדילוג[[#This Row],[LengthofCycle]]=29,0,1),IF(L796=1,IF(שבוע_בדילוג[[#This Row],[LengthofCycle]]+F796=29*2,0,2),IF(L796=2,IF(שבוע_בדילוג[[#This Row],[LengthofCycle]]+F796+F795=29*3,0,3),""))))))</f>
        <v/>
      </c>
      <c r="M797" s="1" t="str">
        <f>IF(שבוע_בדילוג[[#This Row],[וסת השבוע]]=1,IF(שבוע_בדילוג[[#This Row],[וסת השבוע וההפלגה ביחד]]=1,M796+1,0),IF(AND(שבוע_בדילוג[[#This Row],[CycleNumber]]&gt;B796,שבוע_בדילוג[[#This Row],[CycleNumber]]&gt;1),IF(שבוע_בדילוג[[#This Row],[וסת השבוע פעיל?]]&lt;&gt;"",M796+1,""),""))</f>
        <v/>
      </c>
      <c r="N797" s="1" t="str">
        <f>IF(שבוע_בדילוג[[#This Row],[וסת השבוע פעיל?2]]="","",IF(AND(שבוע_בדילוג[[#This Row],[וסת השבוע פעיל?]]&lt;&gt;"",שבוע_בדילוג[[#This Row],[CycleNumber]]&lt;B798,B798&lt;&gt;"",שבוע_בדילוג[[#This Row],[וסת השבוע פעיל?]]&lt;3),IF(L798=0,IF(AND(שבוע_בדילוג[[#This Row],[וסת השבוע פעיל?]]&gt;0,J798=1),0,1),0),""))</f>
        <v/>
      </c>
      <c r="O797" s="1" t="str">
        <f t="shared" si="72"/>
        <v/>
      </c>
      <c r="P797" s="1" t="str">
        <f>IF(AND(שבוע_בדילוג[[#This Row],[חיזוי - שבוע]]=1,K798=1),1,"")</f>
        <v/>
      </c>
      <c r="Q797" s="1" t="str">
        <f>IF(AND(שבוע_בדילוג[[#This Row],[וסת השבוע פעיל?]]&lt;3,OR(שבוע_בדילוג[[#This Row],[CycleNumber]]&gt;B798,B798="")),1,"")</f>
        <v/>
      </c>
      <c r="R797" s="1" t="str">
        <f>IF(AND(שבוע_בדילוג[[#This Row],[חיזוי - שבוע]]&lt;&gt;"",שבוע_בדילוג[[#This Row],[וסת השבוע פעיל?2]]=""),1,"")</f>
        <v/>
      </c>
      <c r="S797" s="1" t="str">
        <f>IF(שבוע_בדילוג[[#This Row],[האישה קבעה וסת שבוע בדילוג?]]=1,IF(שבוע_בדילוג[[#This Row],[וסת השבוע פעיל?]]&lt;3,1,0),"")</f>
        <v/>
      </c>
      <c r="T7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7" s="1">
        <f t="shared" si="73"/>
        <v>0</v>
      </c>
      <c r="V797" s="1">
        <f t="shared" si="74"/>
        <v>0</v>
      </c>
      <c r="W797" s="1">
        <f t="shared" si="75"/>
        <v>0</v>
      </c>
      <c r="X797" s="1" t="str">
        <f>IF(שבוע_בדילוג[[#This Row],[3 הפלגות זהות]]="","",IF(שבוע_בדילוג[[#This Row],[3 הפלגות זהות]]=1,שבוע_בדילוג[[#This Row],[LengthofCycle]],X796))</f>
        <v/>
      </c>
      <c r="Z797" s="1" t="str">
        <f>IF(OR(שבוע_בדילוג[[#This Row],[הווסת פעיל?]]=0,שבוע_בדילוג[[#This Row],[הווסת פעיל?]]=""),"",SUM(Z796,שבוע_בדילוג[[#This Row],[הווסת פעיל?]]))</f>
        <v/>
      </c>
      <c r="AA797" s="1" t="str">
        <f>IF(AND(שבוע_בדילוג[[#This Row],[כמה מחזורים עד עקירה]]&lt;&gt;"",Z798=""),שבוע_בדילוג[[#This Row],[כמה מחזורים עד עקירה]],"")</f>
        <v/>
      </c>
      <c r="AB797" s="1" t="str">
        <f>IF(AND(שבוע_בדילוג[[#This Row],[הווסת פעיל?]]=1,שבוע_בדילוג[[#This Row],[וסת קבוע אחרון]]&lt;&gt;X796),שבוע_בדילוג[[#This Row],[וסת קבוע אחרון]],"")</f>
        <v/>
      </c>
      <c r="AC797" s="1" t="str">
        <f>IF(AND(שבוע_בדילוג[[#This Row],[הווסת פעיל?]]=1,Y796=0,שבוע_בדילוג[[#This Row],[וסת קבוע אחרון]]=X796),שבוע_בדילוג[[#This Row],[וסת קבוע אחרון]],"")</f>
        <v/>
      </c>
      <c r="AD797" s="1" t="str">
        <f>IF(AND(שבוע_בדילוג[[#This Row],[הווסת פעיל?]]=1,Y796=0,שבוע_בדילוג[[#This Row],[וסת קבוע אחרון]]&lt;&gt;X796),1,"")</f>
        <v/>
      </c>
      <c r="AE797" s="1" t="str">
        <f>IF(AND(שבוע_בדילוג[[#This Row],[הווסת פעיל?]]&lt;&gt;"",B798=1),שבוע_בדילוג[[#This Row],[CycleNumber]],"")</f>
        <v/>
      </c>
      <c r="AF797" s="1" t="str">
        <f>IF(AND(שבוע_בדילוג[[#This Row],[הווסת פעיל?]]&lt;&gt;"",Y796=""),שבוע_בדילוג[[#This Row],[CycleNumber]],"")</f>
        <v/>
      </c>
      <c r="AG797" s="1" t="str">
        <f>IF(B798=1,"",IF(שבוע_בדילוג[[#This Row],[הווסת פעיל?]]=1,IF(שבוע_בדילוג[[#This Row],[וסת קבוע אחרון]]=F798,1,0),""))</f>
        <v/>
      </c>
      <c r="AH797" s="1" t="str">
        <f>IF(B798=1,"",IF(שבוע_בדילוג[[#This Row],[הווסת פעיל?]]=1,IF(OR(שבוע_בדילוג[[#This Row],[וסת קבוע אחרון]]=F798,F798=שבוע_בדילוג[[#This Row],[LengthofCycle]]),1,0),""))</f>
        <v/>
      </c>
      <c r="AI797" s="1" t="str">
        <f>IF(B798=1,"",IF(שבוע_בדילוג[[#This Row],[הווסת פעיל?]]=1,IF(OR(שבוע_בדילוג[[#This Row],[וסת קבוע אחרון]]=F798,F798=שבוע_בדילוג[[#This Row],[LengthofCycle]],AND(שבוע_בדילוג[[#This Row],[LengthofCycle]]&lt;&gt;שבוע_בדילוג[[#This Row],[וסת קבוע אחרון]],OR(F798=28,F798=29))),1,0),""))</f>
        <v/>
      </c>
      <c r="AJ797" s="1" t="str">
        <f>IF(AND(שבוע_בדילוג[[#This Row],[הווסת פעיל?]]=1,B798=1),1,"")</f>
        <v/>
      </c>
      <c r="AK797" s="4">
        <f>IF(AND(שבוע_בדילוג[[#This Row],[הווסת פעיל?]]&lt;&gt;1,B798&lt;&gt;1,B798&lt;&gt;""),IF(שבוע_בדילוג[[#This Row],[LengthofCycle]]=F798,1,0),"")</f>
        <v>0</v>
      </c>
      <c r="AL797" s="4">
        <f>IF(AND(שבוע_בדילוג[[#This Row],[הווסת פעיל?]]&lt;&gt;1,B798&lt;&gt;1,B798&lt;&gt;""),IF(OR(שבוע_בדילוג[[#This Row],[LengthofCycle]]=F798,F798=29),1,0),"")</f>
        <v>0</v>
      </c>
      <c r="AM797" s="4">
        <f>IF(AND(שבוע_בדילוג[[#This Row],[הווסת פעיל?]]&lt;&gt;1,B798&lt;&gt;1,B798&lt;&gt;""),IF(OR(שבוע_בדילוג[[#This Row],[LengthofCycle]]=F798,F798=29,F798=28),1,0),"")</f>
        <v>0</v>
      </c>
    </row>
    <row r="798" spans="1:39" x14ac:dyDescent="0.25">
      <c r="A798" s="1" t="s">
        <v>120</v>
      </c>
      <c r="B798" s="1">
        <v>11</v>
      </c>
      <c r="C798" s="1">
        <v>1</v>
      </c>
      <c r="D798" s="1">
        <v>1</v>
      </c>
      <c r="E798" s="1">
        <v>0</v>
      </c>
      <c r="F798" s="1">
        <v>31</v>
      </c>
      <c r="H798" s="1">
        <f>שבוע_בדילוג[[#This Row],[LengthofCycle]]+1</f>
        <v>32</v>
      </c>
      <c r="I798" s="1" t="str">
        <f>IF(IFERROR(LOOKUP(שבוע_בדילוג[[#This Row],[ClientID]],קביעויות[השבוע בדילוג]),FALSE)=שבוע_בדילוג[[#This Row],[ClientID]],1,"")</f>
        <v/>
      </c>
      <c r="J798" s="1" t="str">
        <f>IF(AND(שבוע_בדילוג[[#This Row],[CycleNumber]]&gt;1,OR(B799="",שבוע_בדילוג[[#This Row],[CycleNumber]]&gt;B797)),IF(OR(AND(שבוע_בדילוג[[#This Row],[LengthofCycle]]=29,F797=29),AND(שבוע_בדילוג[[#This Row],[LengthofCycle]]=36,F797=36)),1,""),"")</f>
        <v/>
      </c>
      <c r="K798" s="1" t="str">
        <f>IF(AND(שבוע_בדילוג[[#This Row],[וסת השבוע]]=1,J797=1,שבוע_בדילוג[[#This Row],[CycleNumber]]&gt;B797),1,"")</f>
        <v/>
      </c>
      <c r="L798" s="1" t="str">
        <f>IF(שבוע_בדילוג[[#This Row],[CycleNumber]]=1,"",IF(שבוע_בדילוג[[#This Row],[וסת השבוע]]=1,0,IF(L797="","",IF(L797=0,IF(שבוע_בדילוג[[#This Row],[LengthofCycle]]=29,0,1),IF(L797=1,IF(שבוע_בדילוג[[#This Row],[LengthofCycle]]+F797=29*2,0,2),IF(L797=2,IF(שבוע_בדילוג[[#This Row],[LengthofCycle]]+F797+F796=29*3,0,3),""))))))</f>
        <v/>
      </c>
      <c r="M798" s="1" t="str">
        <f>IF(שבוע_בדילוג[[#This Row],[וסת השבוע]]=1,IF(שבוע_בדילוג[[#This Row],[וסת השבוע וההפלגה ביחד]]=1,M797+1,0),IF(AND(שבוע_בדילוג[[#This Row],[CycleNumber]]&gt;B797,שבוע_בדילוג[[#This Row],[CycleNumber]]&gt;1),IF(שבוע_בדילוג[[#This Row],[וסת השבוע פעיל?]]&lt;&gt;"",M797+1,""),""))</f>
        <v/>
      </c>
      <c r="N798" s="1" t="str">
        <f>IF(שבוע_בדילוג[[#This Row],[וסת השבוע פעיל?2]]="","",IF(AND(שבוע_בדילוג[[#This Row],[וסת השבוע פעיל?]]&lt;&gt;"",שבוע_בדילוג[[#This Row],[CycleNumber]]&lt;B799,B799&lt;&gt;"",שבוע_בדילוג[[#This Row],[וסת השבוע פעיל?]]&lt;3),IF(L799=0,IF(AND(שבוע_בדילוג[[#This Row],[וסת השבוע פעיל?]]&gt;0,J799=1),0,1),0),""))</f>
        <v/>
      </c>
      <c r="O798" s="1" t="str">
        <f t="shared" si="72"/>
        <v/>
      </c>
      <c r="P798" s="1" t="str">
        <f>IF(AND(שבוע_בדילוג[[#This Row],[חיזוי - שבוע]]=1,K799=1),1,"")</f>
        <v/>
      </c>
      <c r="Q798" s="1" t="str">
        <f>IF(AND(שבוע_בדילוג[[#This Row],[וסת השבוע פעיל?]]&lt;3,OR(שבוע_בדילוג[[#This Row],[CycleNumber]]&gt;B799,B799="")),1,"")</f>
        <v/>
      </c>
      <c r="R798" s="1" t="str">
        <f>IF(AND(שבוע_בדילוג[[#This Row],[חיזוי - שבוע]]&lt;&gt;"",שבוע_בדילוג[[#This Row],[וסת השבוע פעיל?2]]=""),1,"")</f>
        <v/>
      </c>
      <c r="S798" s="1" t="str">
        <f>IF(שבוע_בדילוג[[#This Row],[האישה קבעה וסת שבוע בדילוג?]]=1,IF(שבוע_בדילוג[[#This Row],[וסת השבוע פעיל?]]&lt;3,1,0),"")</f>
        <v/>
      </c>
      <c r="T7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8" s="1">
        <f t="shared" si="73"/>
        <v>0</v>
      </c>
      <c r="V798" s="1">
        <f t="shared" si="74"/>
        <v>0</v>
      </c>
      <c r="W798" s="1">
        <f t="shared" si="75"/>
        <v>0</v>
      </c>
      <c r="X798" s="1" t="str">
        <f>IF(שבוע_בדילוג[[#This Row],[3 הפלגות זהות]]="","",IF(שבוע_בדילוג[[#This Row],[3 הפלגות זהות]]=1,שבוע_בדילוג[[#This Row],[LengthofCycle]],X797))</f>
        <v/>
      </c>
      <c r="Z798" s="1" t="str">
        <f>IF(OR(שבוע_בדילוג[[#This Row],[הווסת פעיל?]]=0,שבוע_בדילוג[[#This Row],[הווסת פעיל?]]=""),"",SUM(Z797,שבוע_בדילוג[[#This Row],[הווסת פעיל?]]))</f>
        <v/>
      </c>
      <c r="AA798" s="1" t="str">
        <f>IF(AND(שבוע_בדילוג[[#This Row],[כמה מחזורים עד עקירה]]&lt;&gt;"",Z799=""),שבוע_בדילוג[[#This Row],[כמה מחזורים עד עקירה]],"")</f>
        <v/>
      </c>
      <c r="AB798" s="1" t="str">
        <f>IF(AND(שבוע_בדילוג[[#This Row],[הווסת פעיל?]]=1,שבוע_בדילוג[[#This Row],[וסת קבוע אחרון]]&lt;&gt;X797),שבוע_בדילוג[[#This Row],[וסת קבוע אחרון]],"")</f>
        <v/>
      </c>
      <c r="AC798" s="1" t="str">
        <f>IF(AND(שבוע_בדילוג[[#This Row],[הווסת פעיל?]]=1,Y797=0,שבוע_בדילוג[[#This Row],[וסת קבוע אחרון]]=X797),שבוע_בדילוג[[#This Row],[וסת קבוע אחרון]],"")</f>
        <v/>
      </c>
      <c r="AD798" s="1" t="str">
        <f>IF(AND(שבוע_בדילוג[[#This Row],[הווסת פעיל?]]=1,Y797=0,שבוע_בדילוג[[#This Row],[וסת קבוע אחרון]]&lt;&gt;X797),1,"")</f>
        <v/>
      </c>
      <c r="AE798" s="1" t="str">
        <f>IF(AND(שבוע_בדילוג[[#This Row],[הווסת פעיל?]]&lt;&gt;"",B799=1),שבוע_בדילוג[[#This Row],[CycleNumber]],"")</f>
        <v/>
      </c>
      <c r="AF798" s="1" t="str">
        <f>IF(AND(שבוע_בדילוג[[#This Row],[הווסת פעיל?]]&lt;&gt;"",Y797=""),שבוע_בדילוג[[#This Row],[CycleNumber]],"")</f>
        <v/>
      </c>
      <c r="AG798" s="1" t="str">
        <f>IF(B799=1,"",IF(שבוע_בדילוג[[#This Row],[הווסת פעיל?]]=1,IF(שבוע_בדילוג[[#This Row],[וסת קבוע אחרון]]=F799,1,0),""))</f>
        <v/>
      </c>
      <c r="AH798" s="1" t="str">
        <f>IF(B799=1,"",IF(שבוע_בדילוג[[#This Row],[הווסת פעיל?]]=1,IF(OR(שבוע_בדילוג[[#This Row],[וסת קבוע אחרון]]=F799,F799=שבוע_בדילוג[[#This Row],[LengthofCycle]]),1,0),""))</f>
        <v/>
      </c>
      <c r="AI798" s="1" t="str">
        <f>IF(B799=1,"",IF(שבוע_בדילוג[[#This Row],[הווסת פעיל?]]=1,IF(OR(שבוע_בדילוג[[#This Row],[וסת קבוע אחרון]]=F799,F799=שבוע_בדילוג[[#This Row],[LengthofCycle]],AND(שבוע_בדילוג[[#This Row],[LengthofCycle]]&lt;&gt;שבוע_בדילוג[[#This Row],[וסת קבוע אחרון]],OR(F799=28,F799=29))),1,0),""))</f>
        <v/>
      </c>
      <c r="AJ798" s="1" t="str">
        <f>IF(AND(שבוע_בדילוג[[#This Row],[הווסת פעיל?]]=1,B799=1),1,"")</f>
        <v/>
      </c>
      <c r="AK798" s="4">
        <f>IF(AND(שבוע_בדילוג[[#This Row],[הווסת פעיל?]]&lt;&gt;1,B799&lt;&gt;1,B799&lt;&gt;""),IF(שבוע_בדילוג[[#This Row],[LengthofCycle]]=F799,1,0),"")</f>
        <v>0</v>
      </c>
      <c r="AL798" s="4">
        <f>IF(AND(שבוע_בדילוג[[#This Row],[הווסת פעיל?]]&lt;&gt;1,B799&lt;&gt;1,B799&lt;&gt;""),IF(OR(שבוע_בדילוג[[#This Row],[LengthofCycle]]=F799,F799=29),1,0),"")</f>
        <v>0</v>
      </c>
      <c r="AM798" s="4">
        <f>IF(AND(שבוע_בדילוג[[#This Row],[הווסת פעיל?]]&lt;&gt;1,B799&lt;&gt;1,B799&lt;&gt;""),IF(OR(שבוע_בדילוג[[#This Row],[LengthofCycle]]=F799,F799=29,F799=28),1,0),"")</f>
        <v>0</v>
      </c>
    </row>
    <row r="799" spans="1:39" x14ac:dyDescent="0.25">
      <c r="A799" s="1" t="s">
        <v>120</v>
      </c>
      <c r="B799" s="1">
        <v>12</v>
      </c>
      <c r="C799" s="1">
        <v>1</v>
      </c>
      <c r="D799" s="1">
        <v>1</v>
      </c>
      <c r="E799" s="1">
        <v>0</v>
      </c>
      <c r="F799" s="1">
        <v>32</v>
      </c>
      <c r="H799" s="1">
        <f>שבוע_בדילוג[[#This Row],[LengthofCycle]]+1</f>
        <v>33</v>
      </c>
      <c r="I799" s="1" t="str">
        <f>IF(IFERROR(LOOKUP(שבוע_בדילוג[[#This Row],[ClientID]],קביעויות[השבוע בדילוג]),FALSE)=שבוע_בדילוג[[#This Row],[ClientID]],1,"")</f>
        <v/>
      </c>
      <c r="J799" s="1" t="str">
        <f>IF(AND(שבוע_בדילוג[[#This Row],[CycleNumber]]&gt;1,OR(B800="",שבוע_בדילוג[[#This Row],[CycleNumber]]&gt;B798)),IF(OR(AND(שבוע_בדילוג[[#This Row],[LengthofCycle]]=29,F798=29),AND(שבוע_בדילוג[[#This Row],[LengthofCycle]]=36,F798=36)),1,""),"")</f>
        <v/>
      </c>
      <c r="K799" s="1" t="str">
        <f>IF(AND(שבוע_בדילוג[[#This Row],[וסת השבוע]]=1,J798=1,שבוע_בדילוג[[#This Row],[CycleNumber]]&gt;B798),1,"")</f>
        <v/>
      </c>
      <c r="L799" s="1" t="str">
        <f>IF(שבוע_בדילוג[[#This Row],[CycleNumber]]=1,"",IF(שבוע_בדילוג[[#This Row],[וסת השבוע]]=1,0,IF(L798="","",IF(L798=0,IF(שבוע_בדילוג[[#This Row],[LengthofCycle]]=29,0,1),IF(L798=1,IF(שבוע_בדילוג[[#This Row],[LengthofCycle]]+F798=29*2,0,2),IF(L798=2,IF(שבוע_בדילוג[[#This Row],[LengthofCycle]]+F798+F797=29*3,0,3),""))))))</f>
        <v/>
      </c>
      <c r="M799" s="1" t="str">
        <f>IF(שבוע_בדילוג[[#This Row],[וסת השבוע]]=1,IF(שבוע_בדילוג[[#This Row],[וסת השבוע וההפלגה ביחד]]=1,M798+1,0),IF(AND(שבוע_בדילוג[[#This Row],[CycleNumber]]&gt;B798,שבוע_בדילוג[[#This Row],[CycleNumber]]&gt;1),IF(שבוע_בדילוג[[#This Row],[וסת השבוע פעיל?]]&lt;&gt;"",M798+1,""),""))</f>
        <v/>
      </c>
      <c r="N799" s="1" t="str">
        <f>IF(שבוע_בדילוג[[#This Row],[וסת השבוע פעיל?2]]="","",IF(AND(שבוע_בדילוג[[#This Row],[וסת השבוע פעיל?]]&lt;&gt;"",שבוע_בדילוג[[#This Row],[CycleNumber]]&lt;B800,B800&lt;&gt;"",שבוע_בדילוג[[#This Row],[וסת השבוע פעיל?]]&lt;3),IF(L800=0,IF(AND(שבוע_בדילוג[[#This Row],[וסת השבוע פעיל?]]&gt;0,J800=1),0,1),0),""))</f>
        <v/>
      </c>
      <c r="O799" s="1" t="str">
        <f t="shared" si="72"/>
        <v/>
      </c>
      <c r="P799" s="1" t="str">
        <f>IF(AND(שבוע_בדילוג[[#This Row],[חיזוי - שבוע]]=1,K800=1),1,"")</f>
        <v/>
      </c>
      <c r="Q799" s="1" t="str">
        <f>IF(AND(שבוע_בדילוג[[#This Row],[וסת השבוע פעיל?]]&lt;3,OR(שבוע_בדילוג[[#This Row],[CycleNumber]]&gt;B800,B800="")),1,"")</f>
        <v/>
      </c>
      <c r="R799" s="1" t="str">
        <f>IF(AND(שבוע_בדילוג[[#This Row],[חיזוי - שבוע]]&lt;&gt;"",שבוע_בדילוג[[#This Row],[וסת השבוע פעיל?2]]=""),1,"")</f>
        <v/>
      </c>
      <c r="S799" s="1" t="str">
        <f>IF(שבוע_בדילוג[[#This Row],[האישה קבעה וסת שבוע בדילוג?]]=1,IF(שבוע_בדילוג[[#This Row],[וסת השבוע פעיל?]]&lt;3,1,0),"")</f>
        <v/>
      </c>
      <c r="T7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799" s="1">
        <f t="shared" si="73"/>
        <v>0</v>
      </c>
      <c r="V799" s="1">
        <f t="shared" si="74"/>
        <v>0</v>
      </c>
      <c r="W799" s="1">
        <f t="shared" si="75"/>
        <v>0</v>
      </c>
      <c r="X799" s="1" t="str">
        <f>IF(שבוע_בדילוג[[#This Row],[3 הפלגות זהות]]="","",IF(שבוע_בדילוג[[#This Row],[3 הפלגות זהות]]=1,שבוע_בדילוג[[#This Row],[LengthofCycle]],X798))</f>
        <v/>
      </c>
      <c r="Z799" s="1" t="str">
        <f>IF(OR(שבוע_בדילוג[[#This Row],[הווסת פעיל?]]=0,שבוע_בדילוג[[#This Row],[הווסת פעיל?]]=""),"",SUM(Z798,שבוע_בדילוג[[#This Row],[הווסת פעיל?]]))</f>
        <v/>
      </c>
      <c r="AA799" s="1" t="str">
        <f>IF(AND(שבוע_בדילוג[[#This Row],[כמה מחזורים עד עקירה]]&lt;&gt;"",Z800=""),שבוע_בדילוג[[#This Row],[כמה מחזורים עד עקירה]],"")</f>
        <v/>
      </c>
      <c r="AB799" s="1" t="str">
        <f>IF(AND(שבוע_בדילוג[[#This Row],[הווסת פעיל?]]=1,שבוע_בדילוג[[#This Row],[וסת קבוע אחרון]]&lt;&gt;X798),שבוע_בדילוג[[#This Row],[וסת קבוע אחרון]],"")</f>
        <v/>
      </c>
      <c r="AC799" s="1" t="str">
        <f>IF(AND(שבוע_בדילוג[[#This Row],[הווסת פעיל?]]=1,Y798=0,שבוע_בדילוג[[#This Row],[וסת קבוע אחרון]]=X798),שבוע_בדילוג[[#This Row],[וסת קבוע אחרון]],"")</f>
        <v/>
      </c>
      <c r="AD799" s="1" t="str">
        <f>IF(AND(שבוע_בדילוג[[#This Row],[הווסת פעיל?]]=1,Y798=0,שבוע_בדילוג[[#This Row],[וסת קבוע אחרון]]&lt;&gt;X798),1,"")</f>
        <v/>
      </c>
      <c r="AE799" s="1" t="str">
        <f>IF(AND(שבוע_בדילוג[[#This Row],[הווסת פעיל?]]&lt;&gt;"",B800=1),שבוע_בדילוג[[#This Row],[CycleNumber]],"")</f>
        <v/>
      </c>
      <c r="AF799" s="1" t="str">
        <f>IF(AND(שבוע_בדילוג[[#This Row],[הווסת פעיל?]]&lt;&gt;"",Y798=""),שבוע_בדילוג[[#This Row],[CycleNumber]],"")</f>
        <v/>
      </c>
      <c r="AG799" s="1" t="str">
        <f>IF(B800=1,"",IF(שבוע_בדילוג[[#This Row],[הווסת פעיל?]]=1,IF(שבוע_בדילוג[[#This Row],[וסת קבוע אחרון]]=F800,1,0),""))</f>
        <v/>
      </c>
      <c r="AH799" s="1" t="str">
        <f>IF(B800=1,"",IF(שבוע_בדילוג[[#This Row],[הווסת פעיל?]]=1,IF(OR(שבוע_בדילוג[[#This Row],[וסת קבוע אחרון]]=F800,F800=שבוע_בדילוג[[#This Row],[LengthofCycle]]),1,0),""))</f>
        <v/>
      </c>
      <c r="AI799" s="1" t="str">
        <f>IF(B800=1,"",IF(שבוע_בדילוג[[#This Row],[הווסת פעיל?]]=1,IF(OR(שבוע_בדילוג[[#This Row],[וסת קבוע אחרון]]=F800,F800=שבוע_בדילוג[[#This Row],[LengthofCycle]],AND(שבוע_בדילוג[[#This Row],[LengthofCycle]]&lt;&gt;שבוע_בדילוג[[#This Row],[וסת קבוע אחרון]],OR(F800=28,F800=29))),1,0),""))</f>
        <v/>
      </c>
      <c r="AJ799" s="1" t="str">
        <f>IF(AND(שבוע_בדילוג[[#This Row],[הווסת פעיל?]]=1,B800=1),1,"")</f>
        <v/>
      </c>
      <c r="AK799" s="4">
        <f>IF(AND(שבוע_בדילוג[[#This Row],[הווסת פעיל?]]&lt;&gt;1,B800&lt;&gt;1,B800&lt;&gt;""),IF(שבוע_בדילוג[[#This Row],[LengthofCycle]]=F800,1,0),"")</f>
        <v>0</v>
      </c>
      <c r="AL799" s="4">
        <f>IF(AND(שבוע_בדילוג[[#This Row],[הווסת פעיל?]]&lt;&gt;1,B800&lt;&gt;1,B800&lt;&gt;""),IF(OR(שבוע_בדילוג[[#This Row],[LengthofCycle]]=F800,F800=29),1,0),"")</f>
        <v>0</v>
      </c>
      <c r="AM799" s="4">
        <f>IF(AND(שבוע_בדילוג[[#This Row],[הווסת פעיל?]]&lt;&gt;1,B800&lt;&gt;1,B800&lt;&gt;""),IF(OR(שבוע_בדילוג[[#This Row],[LengthofCycle]]=F800,F800=29,F800=28),1,0),"")</f>
        <v>0</v>
      </c>
    </row>
    <row r="800" spans="1:39" x14ac:dyDescent="0.25">
      <c r="A800" s="1" t="s">
        <v>120</v>
      </c>
      <c r="B800" s="1">
        <v>13</v>
      </c>
      <c r="C800" s="1">
        <v>1</v>
      </c>
      <c r="D800" s="1">
        <v>1</v>
      </c>
      <c r="E800" s="1">
        <v>0</v>
      </c>
      <c r="F800" s="1">
        <v>30</v>
      </c>
      <c r="H800" s="1">
        <f>שבוע_בדילוג[[#This Row],[LengthofCycle]]+1</f>
        <v>31</v>
      </c>
      <c r="I800" s="1" t="str">
        <f>IF(IFERROR(LOOKUP(שבוע_בדילוג[[#This Row],[ClientID]],קביעויות[השבוע בדילוג]),FALSE)=שבוע_בדילוג[[#This Row],[ClientID]],1,"")</f>
        <v/>
      </c>
      <c r="J800" s="1" t="str">
        <f>IF(AND(שבוע_בדילוג[[#This Row],[CycleNumber]]&gt;1,OR(B801="",שבוע_בדילוג[[#This Row],[CycleNumber]]&gt;B799)),IF(OR(AND(שבוע_בדילוג[[#This Row],[LengthofCycle]]=29,F799=29),AND(שבוע_בדילוג[[#This Row],[LengthofCycle]]=36,F799=36)),1,""),"")</f>
        <v/>
      </c>
      <c r="K800" s="1" t="str">
        <f>IF(AND(שבוע_בדילוג[[#This Row],[וסת השבוע]]=1,J799=1,שבוע_בדילוג[[#This Row],[CycleNumber]]&gt;B799),1,"")</f>
        <v/>
      </c>
      <c r="L800" s="1" t="str">
        <f>IF(שבוע_בדילוג[[#This Row],[CycleNumber]]=1,"",IF(שבוע_בדילוג[[#This Row],[וסת השבוע]]=1,0,IF(L799="","",IF(L799=0,IF(שבוע_בדילוג[[#This Row],[LengthofCycle]]=29,0,1),IF(L799=1,IF(שבוע_בדילוג[[#This Row],[LengthofCycle]]+F799=29*2,0,2),IF(L799=2,IF(שבוע_בדילוג[[#This Row],[LengthofCycle]]+F799+F798=29*3,0,3),""))))))</f>
        <v/>
      </c>
      <c r="M800" s="1" t="str">
        <f>IF(שבוע_בדילוג[[#This Row],[וסת השבוע]]=1,IF(שבוע_בדילוג[[#This Row],[וסת השבוע וההפלגה ביחד]]=1,M799+1,0),IF(AND(שבוע_בדילוג[[#This Row],[CycleNumber]]&gt;B799,שבוע_בדילוג[[#This Row],[CycleNumber]]&gt;1),IF(שבוע_בדילוג[[#This Row],[וסת השבוע פעיל?]]&lt;&gt;"",M799+1,""),""))</f>
        <v/>
      </c>
      <c r="N800" s="1" t="str">
        <f>IF(שבוע_בדילוג[[#This Row],[וסת השבוע פעיל?2]]="","",IF(AND(שבוע_בדילוג[[#This Row],[וסת השבוע פעיל?]]&lt;&gt;"",שבוע_בדילוג[[#This Row],[CycleNumber]]&lt;B801,B801&lt;&gt;"",שבוע_בדילוג[[#This Row],[וסת השבוע פעיל?]]&lt;3),IF(L801=0,IF(AND(שבוע_בדילוג[[#This Row],[וסת השבוע פעיל?]]&gt;0,J801=1),0,1),0),""))</f>
        <v/>
      </c>
      <c r="O800" s="1" t="str">
        <f t="shared" si="72"/>
        <v/>
      </c>
      <c r="P800" s="1" t="str">
        <f>IF(AND(שבוע_בדילוג[[#This Row],[חיזוי - שבוע]]=1,K801=1),1,"")</f>
        <v/>
      </c>
      <c r="Q800" s="1" t="str">
        <f>IF(AND(שבוע_בדילוג[[#This Row],[וסת השבוע פעיל?]]&lt;3,OR(שבוע_בדילוג[[#This Row],[CycleNumber]]&gt;B801,B801="")),1,"")</f>
        <v/>
      </c>
      <c r="R800" s="1" t="str">
        <f>IF(AND(שבוע_בדילוג[[#This Row],[חיזוי - שבוע]]&lt;&gt;"",שבוע_בדילוג[[#This Row],[וסת השבוע פעיל?2]]=""),1,"")</f>
        <v/>
      </c>
      <c r="S800" s="1" t="str">
        <f>IF(שבוע_בדילוג[[#This Row],[האישה קבעה וסת שבוע בדילוג?]]=1,IF(שבוע_בדילוג[[#This Row],[וסת השבוע פעיל?]]&lt;3,1,0),"")</f>
        <v/>
      </c>
      <c r="T8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0" s="1">
        <f t="shared" si="73"/>
        <v>0</v>
      </c>
      <c r="V800" s="1">
        <f t="shared" si="74"/>
        <v>0</v>
      </c>
      <c r="W800" s="1">
        <f t="shared" si="75"/>
        <v>0</v>
      </c>
      <c r="X800" s="1" t="str">
        <f>IF(שבוע_בדילוג[[#This Row],[3 הפלגות זהות]]="","",IF(שבוע_בדילוג[[#This Row],[3 הפלגות זהות]]=1,שבוע_בדילוג[[#This Row],[LengthofCycle]],X799))</f>
        <v/>
      </c>
      <c r="Z800" s="1" t="str">
        <f>IF(OR(שבוע_בדילוג[[#This Row],[הווסת פעיל?]]=0,שבוע_בדילוג[[#This Row],[הווסת פעיל?]]=""),"",SUM(Z799,שבוע_בדילוג[[#This Row],[הווסת פעיל?]]))</f>
        <v/>
      </c>
      <c r="AA800" s="1" t="str">
        <f>IF(AND(שבוע_בדילוג[[#This Row],[כמה מחזורים עד עקירה]]&lt;&gt;"",Z801=""),שבוע_בדילוג[[#This Row],[כמה מחזורים עד עקירה]],"")</f>
        <v/>
      </c>
      <c r="AB800" s="1" t="str">
        <f>IF(AND(שבוע_בדילוג[[#This Row],[הווסת פעיל?]]=1,שבוע_בדילוג[[#This Row],[וסת קבוע אחרון]]&lt;&gt;X799),שבוע_בדילוג[[#This Row],[וסת קבוע אחרון]],"")</f>
        <v/>
      </c>
      <c r="AC800" s="1" t="str">
        <f>IF(AND(שבוע_בדילוג[[#This Row],[הווסת פעיל?]]=1,Y799=0,שבוע_בדילוג[[#This Row],[וסת קבוע אחרון]]=X799),שבוע_בדילוג[[#This Row],[וסת קבוע אחרון]],"")</f>
        <v/>
      </c>
      <c r="AD800" s="1" t="str">
        <f>IF(AND(שבוע_בדילוג[[#This Row],[הווסת פעיל?]]=1,Y799=0,שבוע_בדילוג[[#This Row],[וסת קבוע אחרון]]&lt;&gt;X799),1,"")</f>
        <v/>
      </c>
      <c r="AE800" s="1" t="str">
        <f>IF(AND(שבוע_בדילוג[[#This Row],[הווסת פעיל?]]&lt;&gt;"",B801=1),שבוע_בדילוג[[#This Row],[CycleNumber]],"")</f>
        <v/>
      </c>
      <c r="AF800" s="1" t="str">
        <f>IF(AND(שבוע_בדילוג[[#This Row],[הווסת פעיל?]]&lt;&gt;"",Y799=""),שבוע_בדילוג[[#This Row],[CycleNumber]],"")</f>
        <v/>
      </c>
      <c r="AG800" s="1" t="str">
        <f>IF(B801=1,"",IF(שבוע_בדילוג[[#This Row],[הווסת פעיל?]]=1,IF(שבוע_בדילוג[[#This Row],[וסת קבוע אחרון]]=F801,1,0),""))</f>
        <v/>
      </c>
      <c r="AH800" s="1" t="str">
        <f>IF(B801=1,"",IF(שבוע_בדילוג[[#This Row],[הווסת פעיל?]]=1,IF(OR(שבוע_בדילוג[[#This Row],[וסת קבוע אחרון]]=F801,F801=שבוע_בדילוג[[#This Row],[LengthofCycle]]),1,0),""))</f>
        <v/>
      </c>
      <c r="AI800" s="1" t="str">
        <f>IF(B801=1,"",IF(שבוע_בדילוג[[#This Row],[הווסת פעיל?]]=1,IF(OR(שבוע_בדילוג[[#This Row],[וסת קבוע אחרון]]=F801,F801=שבוע_בדילוג[[#This Row],[LengthofCycle]],AND(שבוע_בדילוג[[#This Row],[LengthofCycle]]&lt;&gt;שבוע_בדילוג[[#This Row],[וסת קבוע אחרון]],OR(F801=28,F801=29))),1,0),""))</f>
        <v/>
      </c>
      <c r="AJ800" s="1" t="str">
        <f>IF(AND(שבוע_בדילוג[[#This Row],[הווסת פעיל?]]=1,B801=1),1,"")</f>
        <v/>
      </c>
      <c r="AK800" s="4">
        <f>IF(AND(שבוע_בדילוג[[#This Row],[הווסת פעיל?]]&lt;&gt;1,B801&lt;&gt;1,B801&lt;&gt;""),IF(שבוע_בדילוג[[#This Row],[LengthofCycle]]=F801,1,0),"")</f>
        <v>0</v>
      </c>
      <c r="AL800" s="4">
        <f>IF(AND(שבוע_בדילוג[[#This Row],[הווסת פעיל?]]&lt;&gt;1,B801&lt;&gt;1,B801&lt;&gt;""),IF(OR(שבוע_בדילוג[[#This Row],[LengthofCycle]]=F801,F801=29),1,0),"")</f>
        <v>0</v>
      </c>
      <c r="AM800" s="4">
        <f>IF(AND(שבוע_בדילוג[[#This Row],[הווסת פעיל?]]&lt;&gt;1,B801&lt;&gt;1,B801&lt;&gt;""),IF(OR(שבוע_בדילוג[[#This Row],[LengthofCycle]]=F801,F801=29,F801=28),1,0),"")</f>
        <v>0</v>
      </c>
    </row>
    <row r="801" spans="1:39" x14ac:dyDescent="0.25">
      <c r="A801" s="1" t="s">
        <v>120</v>
      </c>
      <c r="B801" s="1">
        <v>14</v>
      </c>
      <c r="C801" s="1">
        <v>1</v>
      </c>
      <c r="D801" s="1">
        <v>1</v>
      </c>
      <c r="E801" s="1">
        <v>0</v>
      </c>
      <c r="F801" s="1">
        <v>26</v>
      </c>
      <c r="H801" s="1">
        <f>שבוע_בדילוג[[#This Row],[LengthofCycle]]+1</f>
        <v>27</v>
      </c>
      <c r="I801" s="1" t="str">
        <f>IF(IFERROR(LOOKUP(שבוע_בדילוג[[#This Row],[ClientID]],קביעויות[השבוע בדילוג]),FALSE)=שבוע_בדילוג[[#This Row],[ClientID]],1,"")</f>
        <v/>
      </c>
      <c r="J801" s="1" t="str">
        <f>IF(AND(שבוע_בדילוג[[#This Row],[CycleNumber]]&gt;1,OR(B802="",שבוע_בדילוג[[#This Row],[CycleNumber]]&gt;B800)),IF(OR(AND(שבוע_בדילוג[[#This Row],[LengthofCycle]]=29,F800=29),AND(שבוע_בדילוג[[#This Row],[LengthofCycle]]=36,F800=36)),1,""),"")</f>
        <v/>
      </c>
      <c r="K801" s="1" t="str">
        <f>IF(AND(שבוע_בדילוג[[#This Row],[וסת השבוע]]=1,J800=1,שבוע_בדילוג[[#This Row],[CycleNumber]]&gt;B800),1,"")</f>
        <v/>
      </c>
      <c r="L801" s="1" t="str">
        <f>IF(שבוע_בדילוג[[#This Row],[CycleNumber]]=1,"",IF(שבוע_בדילוג[[#This Row],[וסת השבוע]]=1,0,IF(L800="","",IF(L800=0,IF(שבוע_בדילוג[[#This Row],[LengthofCycle]]=29,0,1),IF(L800=1,IF(שבוע_בדילוג[[#This Row],[LengthofCycle]]+F800=29*2,0,2),IF(L800=2,IF(שבוע_בדילוג[[#This Row],[LengthofCycle]]+F800+F799=29*3,0,3),""))))))</f>
        <v/>
      </c>
      <c r="M801" s="1" t="str">
        <f>IF(שבוע_בדילוג[[#This Row],[וסת השבוע]]=1,IF(שבוע_בדילוג[[#This Row],[וסת השבוע וההפלגה ביחד]]=1,M800+1,0),IF(AND(שבוע_בדילוג[[#This Row],[CycleNumber]]&gt;B800,שבוע_בדילוג[[#This Row],[CycleNumber]]&gt;1),IF(שבוע_בדילוג[[#This Row],[וסת השבוע פעיל?]]&lt;&gt;"",M800+1,""),""))</f>
        <v/>
      </c>
      <c r="N801" s="1" t="str">
        <f>IF(שבוע_בדילוג[[#This Row],[וסת השבוע פעיל?2]]="","",IF(AND(שבוע_בדילוג[[#This Row],[וסת השבוע פעיל?]]&lt;&gt;"",שבוע_בדילוג[[#This Row],[CycleNumber]]&lt;B802,B802&lt;&gt;"",שבוע_בדילוג[[#This Row],[וסת השבוע פעיל?]]&lt;3),IF(L802=0,IF(AND(שבוע_בדילוג[[#This Row],[וסת השבוע פעיל?]]&gt;0,J802=1),0,1),0),""))</f>
        <v/>
      </c>
      <c r="O801" s="1" t="str">
        <f t="shared" si="72"/>
        <v/>
      </c>
      <c r="P801" s="1" t="str">
        <f>IF(AND(שבוע_בדילוג[[#This Row],[חיזוי - שבוע]]=1,K802=1),1,"")</f>
        <v/>
      </c>
      <c r="Q801" s="1" t="str">
        <f>IF(AND(שבוע_בדילוג[[#This Row],[וסת השבוע פעיל?]]&lt;3,OR(שבוע_בדילוג[[#This Row],[CycleNumber]]&gt;B802,B802="")),1,"")</f>
        <v/>
      </c>
      <c r="R801" s="1" t="str">
        <f>IF(AND(שבוע_בדילוג[[#This Row],[חיזוי - שבוע]]&lt;&gt;"",שבוע_בדילוג[[#This Row],[וסת השבוע פעיל?2]]=""),1,"")</f>
        <v/>
      </c>
      <c r="S801" s="1" t="str">
        <f>IF(שבוע_בדילוג[[#This Row],[האישה קבעה וסת שבוע בדילוג?]]=1,IF(שבוע_בדילוג[[#This Row],[וסת השבוע פעיל?]]&lt;3,1,0),"")</f>
        <v/>
      </c>
      <c r="T8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1" s="1">
        <f t="shared" si="73"/>
        <v>0</v>
      </c>
      <c r="V801" s="1">
        <f t="shared" si="74"/>
        <v>0</v>
      </c>
      <c r="W801" s="1">
        <f t="shared" si="75"/>
        <v>0</v>
      </c>
      <c r="X801" s="1" t="str">
        <f>IF(שבוע_בדילוג[[#This Row],[3 הפלגות זהות]]="","",IF(שבוע_בדילוג[[#This Row],[3 הפלגות זהות]]=1,שבוע_בדילוג[[#This Row],[LengthofCycle]],X800))</f>
        <v/>
      </c>
      <c r="Z801" s="1" t="str">
        <f>IF(OR(שבוע_בדילוג[[#This Row],[הווסת פעיל?]]=0,שבוע_בדילוג[[#This Row],[הווסת פעיל?]]=""),"",SUM(Z800,שבוע_בדילוג[[#This Row],[הווסת פעיל?]]))</f>
        <v/>
      </c>
      <c r="AA801" s="1" t="str">
        <f>IF(AND(שבוע_בדילוג[[#This Row],[כמה מחזורים עד עקירה]]&lt;&gt;"",Z802=""),שבוע_בדילוג[[#This Row],[כמה מחזורים עד עקירה]],"")</f>
        <v/>
      </c>
      <c r="AB801" s="1" t="str">
        <f>IF(AND(שבוע_בדילוג[[#This Row],[הווסת פעיל?]]=1,שבוע_בדילוג[[#This Row],[וסת קבוע אחרון]]&lt;&gt;X800),שבוע_בדילוג[[#This Row],[וסת קבוע אחרון]],"")</f>
        <v/>
      </c>
      <c r="AC801" s="1" t="str">
        <f>IF(AND(שבוע_בדילוג[[#This Row],[הווסת פעיל?]]=1,Y800=0,שבוע_בדילוג[[#This Row],[וסת קבוע אחרון]]=X800),שבוע_בדילוג[[#This Row],[וסת קבוע אחרון]],"")</f>
        <v/>
      </c>
      <c r="AD801" s="1" t="str">
        <f>IF(AND(שבוע_בדילוג[[#This Row],[הווסת פעיל?]]=1,Y800=0,שבוע_בדילוג[[#This Row],[וסת קבוע אחרון]]&lt;&gt;X800),1,"")</f>
        <v/>
      </c>
      <c r="AE801" s="1" t="str">
        <f>IF(AND(שבוע_בדילוג[[#This Row],[הווסת פעיל?]]&lt;&gt;"",B802=1),שבוע_בדילוג[[#This Row],[CycleNumber]],"")</f>
        <v/>
      </c>
      <c r="AF801" s="1" t="str">
        <f>IF(AND(שבוע_בדילוג[[#This Row],[הווסת פעיל?]]&lt;&gt;"",Y800=""),שבוע_בדילוג[[#This Row],[CycleNumber]],"")</f>
        <v/>
      </c>
      <c r="AG801" s="1" t="str">
        <f>IF(B802=1,"",IF(שבוע_בדילוג[[#This Row],[הווסת פעיל?]]=1,IF(שבוע_בדילוג[[#This Row],[וסת קבוע אחרון]]=F802,1,0),""))</f>
        <v/>
      </c>
      <c r="AH801" s="1" t="str">
        <f>IF(B802=1,"",IF(שבוע_בדילוג[[#This Row],[הווסת פעיל?]]=1,IF(OR(שבוע_בדילוג[[#This Row],[וסת קבוע אחרון]]=F802,F802=שבוע_בדילוג[[#This Row],[LengthofCycle]]),1,0),""))</f>
        <v/>
      </c>
      <c r="AI801" s="1" t="str">
        <f>IF(B802=1,"",IF(שבוע_בדילוג[[#This Row],[הווסת פעיל?]]=1,IF(OR(שבוע_בדילוג[[#This Row],[וסת קבוע אחרון]]=F802,F802=שבוע_בדילוג[[#This Row],[LengthofCycle]],AND(שבוע_בדילוג[[#This Row],[LengthofCycle]]&lt;&gt;שבוע_בדילוג[[#This Row],[וסת קבוע אחרון]],OR(F802=28,F802=29))),1,0),""))</f>
        <v/>
      </c>
      <c r="AJ801" s="1" t="str">
        <f>IF(AND(שבוע_בדילוג[[#This Row],[הווסת פעיל?]]=1,B802=1),1,"")</f>
        <v/>
      </c>
      <c r="AK801" s="4" t="str">
        <f>IF(AND(שבוע_בדילוג[[#This Row],[הווסת פעיל?]]&lt;&gt;1,B802&lt;&gt;1,B802&lt;&gt;""),IF(שבוע_בדילוג[[#This Row],[LengthofCycle]]=F802,1,0),"")</f>
        <v/>
      </c>
      <c r="AL801" s="4" t="str">
        <f>IF(AND(שבוע_בדילוג[[#This Row],[הווסת פעיל?]]&lt;&gt;1,B802&lt;&gt;1,B802&lt;&gt;""),IF(OR(שבוע_בדילוג[[#This Row],[LengthofCycle]]=F802,F802=29),1,0),"")</f>
        <v/>
      </c>
      <c r="AM801" s="4" t="str">
        <f>IF(AND(שבוע_בדילוג[[#This Row],[הווסת פעיל?]]&lt;&gt;1,B802&lt;&gt;1,B802&lt;&gt;""),IF(OR(שבוע_בדילוג[[#This Row],[LengthofCycle]]=F802,F802=29,F802=28),1,0),"")</f>
        <v/>
      </c>
    </row>
    <row r="802" spans="1:39" x14ac:dyDescent="0.25">
      <c r="A802" s="1" t="s">
        <v>121</v>
      </c>
      <c r="B802" s="1">
        <v>1</v>
      </c>
      <c r="C802" s="1">
        <v>0</v>
      </c>
      <c r="D802" s="1">
        <v>1</v>
      </c>
      <c r="E802" s="1">
        <v>0</v>
      </c>
      <c r="F802" s="1">
        <v>26</v>
      </c>
      <c r="H802" s="1">
        <f>שבוע_בדילוג[[#This Row],[LengthofCycle]]+1</f>
        <v>27</v>
      </c>
      <c r="I802" s="1" t="str">
        <f>IF(IFERROR(LOOKUP(שבוע_בדילוג[[#This Row],[ClientID]],קביעויות[השבוע בדילוג]),FALSE)=שבוע_בדילוג[[#This Row],[ClientID]],1,"")</f>
        <v/>
      </c>
      <c r="J802" s="1" t="str">
        <f>IF(AND(שבוע_בדילוג[[#This Row],[CycleNumber]]&gt;1,OR(B803="",שבוע_בדילוג[[#This Row],[CycleNumber]]&gt;B801)),IF(OR(AND(שבוע_בדילוג[[#This Row],[LengthofCycle]]=29,F801=29),AND(שבוע_בדילוג[[#This Row],[LengthofCycle]]=36,F801=36)),1,""),"")</f>
        <v/>
      </c>
      <c r="K802" s="1" t="str">
        <f>IF(AND(שבוע_בדילוג[[#This Row],[וסת השבוע]]=1,J801=1,שבוע_בדילוג[[#This Row],[CycleNumber]]&gt;B801),1,"")</f>
        <v/>
      </c>
      <c r="L802" s="1" t="str">
        <f>IF(שבוע_בדילוג[[#This Row],[CycleNumber]]=1,"",IF(שבוע_בדילוג[[#This Row],[וסת השבוע]]=1,0,IF(L801="","",IF(L801=0,IF(שבוע_בדילוג[[#This Row],[LengthofCycle]]=29,0,1),IF(L801=1,IF(שבוע_בדילוג[[#This Row],[LengthofCycle]]+F801=29*2,0,2),IF(L801=2,IF(שבוע_בדילוג[[#This Row],[LengthofCycle]]+F801+F800=29*3,0,3),""))))))</f>
        <v/>
      </c>
      <c r="M802" s="1" t="str">
        <f>IF(שבוע_בדילוג[[#This Row],[וסת השבוע]]=1,IF(שבוע_בדילוג[[#This Row],[וסת השבוע וההפלגה ביחד]]=1,M801+1,0),IF(AND(שבוע_בדילוג[[#This Row],[CycleNumber]]&gt;B801,שבוע_בדילוג[[#This Row],[CycleNumber]]&gt;1),IF(שבוע_בדילוג[[#This Row],[וסת השבוע פעיל?]]&lt;&gt;"",M801+1,""),""))</f>
        <v/>
      </c>
      <c r="N802" s="1" t="str">
        <f>IF(שבוע_בדילוג[[#This Row],[וסת השבוע פעיל?2]]="","",IF(AND(שבוע_בדילוג[[#This Row],[וסת השבוע פעיל?]]&lt;&gt;"",שבוע_בדילוג[[#This Row],[CycleNumber]]&lt;B803,B803&lt;&gt;"",שבוע_בדילוג[[#This Row],[וסת השבוע פעיל?]]&lt;3),IF(L803=0,IF(AND(שבוע_בדילוג[[#This Row],[וסת השבוע פעיל?]]&gt;0,J803=1),0,1),0),""))</f>
        <v/>
      </c>
      <c r="O802" s="1" t="str">
        <f t="shared" si="72"/>
        <v/>
      </c>
      <c r="P802" s="1" t="str">
        <f>IF(AND(שבוע_בדילוג[[#This Row],[חיזוי - שבוע]]=1,K803=1),1,"")</f>
        <v/>
      </c>
      <c r="Q802" s="1" t="str">
        <f>IF(AND(שבוע_בדילוג[[#This Row],[וסת השבוע פעיל?]]&lt;3,OR(שבוע_בדילוג[[#This Row],[CycleNumber]]&gt;B803,B803="")),1,"")</f>
        <v/>
      </c>
      <c r="R802" s="1" t="str">
        <f>IF(AND(שבוע_בדילוג[[#This Row],[חיזוי - שבוע]]&lt;&gt;"",שבוע_בדילוג[[#This Row],[וסת השבוע פעיל?2]]=""),1,"")</f>
        <v/>
      </c>
      <c r="S802" s="1" t="str">
        <f>IF(שבוע_בדילוג[[#This Row],[האישה קבעה וסת שבוע בדילוג?]]=1,IF(שבוע_בדילוג[[#This Row],[וסת השבוע פעיל?]]&lt;3,1,0),"")</f>
        <v/>
      </c>
      <c r="T8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2" s="1" t="str">
        <f t="shared" si="73"/>
        <v/>
      </c>
      <c r="V802" s="1" t="str">
        <f t="shared" si="74"/>
        <v/>
      </c>
      <c r="W802" s="1" t="str">
        <f t="shared" si="75"/>
        <v/>
      </c>
      <c r="X802" s="1" t="str">
        <f>IF(שבוע_בדילוג[[#This Row],[3 הפלגות זהות]]="","",IF(שבוע_בדילוג[[#This Row],[3 הפלגות זהות]]=1,שבוע_בדילוג[[#This Row],[LengthofCycle]],X801))</f>
        <v/>
      </c>
      <c r="Z802" s="1" t="str">
        <f>IF(OR(שבוע_בדילוג[[#This Row],[הווסת פעיל?]]=0,שבוע_בדילוג[[#This Row],[הווסת פעיל?]]=""),"",SUM(Z801,שבוע_בדילוג[[#This Row],[הווסת פעיל?]]))</f>
        <v/>
      </c>
      <c r="AA802" s="1" t="str">
        <f>IF(AND(שבוע_בדילוג[[#This Row],[כמה מחזורים עד עקירה]]&lt;&gt;"",Z803=""),שבוע_בדילוג[[#This Row],[כמה מחזורים עד עקירה]],"")</f>
        <v/>
      </c>
      <c r="AB802" s="1" t="str">
        <f>IF(AND(שבוע_בדילוג[[#This Row],[הווסת פעיל?]]=1,שבוע_בדילוג[[#This Row],[וסת קבוע אחרון]]&lt;&gt;X801),שבוע_בדילוג[[#This Row],[וסת קבוע אחרון]],"")</f>
        <v/>
      </c>
      <c r="AC802" s="1" t="str">
        <f>IF(AND(שבוע_בדילוג[[#This Row],[הווסת פעיל?]]=1,Y801=0,שבוע_בדילוג[[#This Row],[וסת קבוע אחרון]]=X801),שבוע_בדילוג[[#This Row],[וסת קבוע אחרון]],"")</f>
        <v/>
      </c>
      <c r="AD802" s="1" t="str">
        <f>IF(AND(שבוע_בדילוג[[#This Row],[הווסת פעיל?]]=1,Y801=0,שבוע_בדילוג[[#This Row],[וסת קבוע אחרון]]&lt;&gt;X801),1,"")</f>
        <v/>
      </c>
      <c r="AE802" s="1" t="str">
        <f>IF(AND(שבוע_בדילוג[[#This Row],[הווסת פעיל?]]&lt;&gt;"",B803=1),שבוע_בדילוג[[#This Row],[CycleNumber]],"")</f>
        <v/>
      </c>
      <c r="AF802" s="1" t="str">
        <f>IF(AND(שבוע_בדילוג[[#This Row],[הווסת פעיל?]]&lt;&gt;"",Y801=""),שבוע_בדילוג[[#This Row],[CycleNumber]],"")</f>
        <v/>
      </c>
      <c r="AG802" s="1" t="str">
        <f>IF(B803=1,"",IF(שבוע_בדילוג[[#This Row],[הווסת פעיל?]]=1,IF(שבוע_בדילוג[[#This Row],[וסת קבוע אחרון]]=F803,1,0),""))</f>
        <v/>
      </c>
      <c r="AH802" s="1" t="str">
        <f>IF(B803=1,"",IF(שבוע_בדילוג[[#This Row],[הווסת פעיל?]]=1,IF(OR(שבוע_בדילוג[[#This Row],[וסת קבוע אחרון]]=F803,F803=שבוע_בדילוג[[#This Row],[LengthofCycle]]),1,0),""))</f>
        <v/>
      </c>
      <c r="AI802" s="1" t="str">
        <f>IF(B803=1,"",IF(שבוע_בדילוג[[#This Row],[הווסת פעיל?]]=1,IF(OR(שבוע_בדילוג[[#This Row],[וסת קבוע אחרון]]=F803,F803=שבוע_בדילוג[[#This Row],[LengthofCycle]],AND(שבוע_בדילוג[[#This Row],[LengthofCycle]]&lt;&gt;שבוע_בדילוג[[#This Row],[וסת קבוע אחרון]],OR(F803=28,F803=29))),1,0),""))</f>
        <v/>
      </c>
      <c r="AJ802" s="1" t="str">
        <f>IF(AND(שבוע_בדילוג[[#This Row],[הווסת פעיל?]]=1,B803=1),1,"")</f>
        <v/>
      </c>
      <c r="AK802" s="4">
        <f>IF(AND(שבוע_בדילוג[[#This Row],[הווסת פעיל?]]&lt;&gt;1,B803&lt;&gt;1,B803&lt;&gt;""),IF(שבוע_בדילוג[[#This Row],[LengthofCycle]]=F803,1,0),"")</f>
        <v>0</v>
      </c>
      <c r="AL802" s="4">
        <f>IF(AND(שבוע_בדילוג[[#This Row],[הווסת פעיל?]]&lt;&gt;1,B803&lt;&gt;1,B803&lt;&gt;""),IF(OR(שבוע_בדילוג[[#This Row],[LengthofCycle]]=F803,F803=29),1,0),"")</f>
        <v>0</v>
      </c>
      <c r="AM802" s="4">
        <f>IF(AND(שבוע_בדילוג[[#This Row],[הווסת פעיל?]]&lt;&gt;1,B803&lt;&gt;1,B803&lt;&gt;""),IF(OR(שבוע_בדילוג[[#This Row],[LengthofCycle]]=F803,F803=29,F803=28),1,0),"")</f>
        <v>0</v>
      </c>
    </row>
    <row r="803" spans="1:39" x14ac:dyDescent="0.25">
      <c r="A803" s="1" t="s">
        <v>121</v>
      </c>
      <c r="B803" s="1">
        <v>2</v>
      </c>
      <c r="C803" s="1">
        <v>0</v>
      </c>
      <c r="D803" s="1">
        <v>1</v>
      </c>
      <c r="E803" s="1">
        <v>0</v>
      </c>
      <c r="F803" s="1">
        <v>25</v>
      </c>
      <c r="H803" s="1">
        <f>שבוע_בדילוג[[#This Row],[LengthofCycle]]+1</f>
        <v>26</v>
      </c>
      <c r="I803" s="1" t="str">
        <f>IF(IFERROR(LOOKUP(שבוע_בדילוג[[#This Row],[ClientID]],קביעויות[השבוע בדילוג]),FALSE)=שבוע_בדילוג[[#This Row],[ClientID]],1,"")</f>
        <v/>
      </c>
      <c r="J803" s="1" t="str">
        <f>IF(AND(שבוע_בדילוג[[#This Row],[CycleNumber]]&gt;1,OR(B804="",שבוע_בדילוג[[#This Row],[CycleNumber]]&gt;B802)),IF(OR(AND(שבוע_בדילוג[[#This Row],[LengthofCycle]]=29,F802=29),AND(שבוע_בדילוג[[#This Row],[LengthofCycle]]=36,F802=36)),1,""),"")</f>
        <v/>
      </c>
      <c r="K803" s="1" t="str">
        <f>IF(AND(שבוע_בדילוג[[#This Row],[וסת השבוע]]=1,J802=1,שבוע_בדילוג[[#This Row],[CycleNumber]]&gt;B802),1,"")</f>
        <v/>
      </c>
      <c r="L803" s="1" t="str">
        <f>IF(שבוע_בדילוג[[#This Row],[CycleNumber]]=1,"",IF(שבוע_בדילוג[[#This Row],[וסת השבוע]]=1,0,IF(L802="","",IF(L802=0,IF(שבוע_בדילוג[[#This Row],[LengthofCycle]]=29,0,1),IF(L802=1,IF(שבוע_בדילוג[[#This Row],[LengthofCycle]]+F802=29*2,0,2),IF(L802=2,IF(שבוע_בדילוג[[#This Row],[LengthofCycle]]+F802+F801=29*3,0,3),""))))))</f>
        <v/>
      </c>
      <c r="M803" s="1" t="str">
        <f>IF(שבוע_בדילוג[[#This Row],[וסת השבוע]]=1,IF(שבוע_בדילוג[[#This Row],[וסת השבוע וההפלגה ביחד]]=1,M802+1,0),IF(AND(שבוע_בדילוג[[#This Row],[CycleNumber]]&gt;B802,שבוע_בדילוג[[#This Row],[CycleNumber]]&gt;1),IF(שבוע_בדילוג[[#This Row],[וסת השבוע פעיל?]]&lt;&gt;"",M802+1,""),""))</f>
        <v/>
      </c>
      <c r="N803" s="1" t="str">
        <f>IF(שבוע_בדילוג[[#This Row],[וסת השבוע פעיל?2]]="","",IF(AND(שבוע_בדילוג[[#This Row],[וסת השבוע פעיל?]]&lt;&gt;"",שבוע_בדילוג[[#This Row],[CycleNumber]]&lt;B804,B804&lt;&gt;"",שבוע_בדילוג[[#This Row],[וסת השבוע פעיל?]]&lt;3),IF(L804=0,IF(AND(שבוע_בדילוג[[#This Row],[וסת השבוע פעיל?]]&gt;0,J804=1),0,1),0),""))</f>
        <v/>
      </c>
      <c r="O803" s="1" t="str">
        <f t="shared" si="72"/>
        <v/>
      </c>
      <c r="P803" s="1" t="str">
        <f>IF(AND(שבוע_בדילוג[[#This Row],[חיזוי - שבוע]]=1,K804=1),1,"")</f>
        <v/>
      </c>
      <c r="Q803" s="1" t="str">
        <f>IF(AND(שבוע_בדילוג[[#This Row],[וסת השבוע פעיל?]]&lt;3,OR(שבוע_בדילוג[[#This Row],[CycleNumber]]&gt;B804,B804="")),1,"")</f>
        <v/>
      </c>
      <c r="R803" s="1" t="str">
        <f>IF(AND(שבוע_בדילוג[[#This Row],[חיזוי - שבוע]]&lt;&gt;"",שבוע_בדילוג[[#This Row],[וסת השבוע פעיל?2]]=""),1,"")</f>
        <v/>
      </c>
      <c r="S803" s="1" t="str">
        <f>IF(שבוע_בדילוג[[#This Row],[האישה קבעה וסת שבוע בדילוג?]]=1,IF(שבוע_בדילוג[[#This Row],[וסת השבוע פעיל?]]&lt;3,1,0),"")</f>
        <v/>
      </c>
      <c r="T8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3" s="1" t="str">
        <f t="shared" si="73"/>
        <v/>
      </c>
      <c r="V803" s="1" t="str">
        <f t="shared" si="74"/>
        <v/>
      </c>
      <c r="W803" s="1" t="str">
        <f t="shared" si="75"/>
        <v/>
      </c>
      <c r="X803" s="1" t="str">
        <f>IF(שבוע_בדילוג[[#This Row],[3 הפלגות זהות]]="","",IF(שבוע_בדילוג[[#This Row],[3 הפלגות זהות]]=1,שבוע_בדילוג[[#This Row],[LengthofCycle]],X802))</f>
        <v/>
      </c>
      <c r="Z803" s="1" t="str">
        <f>IF(OR(שבוע_בדילוג[[#This Row],[הווסת פעיל?]]=0,שבוע_בדילוג[[#This Row],[הווסת פעיל?]]=""),"",SUM(Z802,שבוע_בדילוג[[#This Row],[הווסת פעיל?]]))</f>
        <v/>
      </c>
      <c r="AA803" s="1" t="str">
        <f>IF(AND(שבוע_בדילוג[[#This Row],[כמה מחזורים עד עקירה]]&lt;&gt;"",Z804=""),שבוע_בדילוג[[#This Row],[כמה מחזורים עד עקירה]],"")</f>
        <v/>
      </c>
      <c r="AB803" s="1" t="str">
        <f>IF(AND(שבוע_בדילוג[[#This Row],[הווסת פעיל?]]=1,שבוע_בדילוג[[#This Row],[וסת קבוע אחרון]]&lt;&gt;X802),שבוע_בדילוג[[#This Row],[וסת קבוע אחרון]],"")</f>
        <v/>
      </c>
      <c r="AC803" s="1" t="str">
        <f>IF(AND(שבוע_בדילוג[[#This Row],[הווסת פעיל?]]=1,Y802=0,שבוע_בדילוג[[#This Row],[וסת קבוע אחרון]]=X802),שבוע_בדילוג[[#This Row],[וסת קבוע אחרון]],"")</f>
        <v/>
      </c>
      <c r="AD803" s="1" t="str">
        <f>IF(AND(שבוע_בדילוג[[#This Row],[הווסת פעיל?]]=1,Y802=0,שבוע_בדילוג[[#This Row],[וסת קבוע אחרון]]&lt;&gt;X802),1,"")</f>
        <v/>
      </c>
      <c r="AE803" s="1" t="str">
        <f>IF(AND(שבוע_בדילוג[[#This Row],[הווסת פעיל?]]&lt;&gt;"",B804=1),שבוע_בדילוג[[#This Row],[CycleNumber]],"")</f>
        <v/>
      </c>
      <c r="AF803" s="1" t="str">
        <f>IF(AND(שבוע_בדילוג[[#This Row],[הווסת פעיל?]]&lt;&gt;"",Y802=""),שבוע_בדילוג[[#This Row],[CycleNumber]],"")</f>
        <v/>
      </c>
      <c r="AG803" s="1" t="str">
        <f>IF(B804=1,"",IF(שבוע_בדילוג[[#This Row],[הווסת פעיל?]]=1,IF(שבוע_בדילוג[[#This Row],[וסת קבוע אחרון]]=F804,1,0),""))</f>
        <v/>
      </c>
      <c r="AH803" s="1" t="str">
        <f>IF(B804=1,"",IF(שבוע_בדילוג[[#This Row],[הווסת פעיל?]]=1,IF(OR(שבוע_בדילוג[[#This Row],[וסת קבוע אחרון]]=F804,F804=שבוע_בדילוג[[#This Row],[LengthofCycle]]),1,0),""))</f>
        <v/>
      </c>
      <c r="AI803" s="1" t="str">
        <f>IF(B804=1,"",IF(שבוע_בדילוג[[#This Row],[הווסת פעיל?]]=1,IF(OR(שבוע_בדילוג[[#This Row],[וסת קבוע אחרון]]=F804,F804=שבוע_בדילוג[[#This Row],[LengthofCycle]],AND(שבוע_בדילוג[[#This Row],[LengthofCycle]]&lt;&gt;שבוע_בדילוג[[#This Row],[וסת קבוע אחרון]],OR(F804=28,F804=29))),1,0),""))</f>
        <v/>
      </c>
      <c r="AJ803" s="1" t="str">
        <f>IF(AND(שבוע_בדילוג[[#This Row],[הווסת פעיל?]]=1,B804=1),1,"")</f>
        <v/>
      </c>
      <c r="AK803" s="4">
        <f>IF(AND(שבוע_בדילוג[[#This Row],[הווסת פעיל?]]&lt;&gt;1,B804&lt;&gt;1,B804&lt;&gt;""),IF(שבוע_בדילוג[[#This Row],[LengthofCycle]]=F804,1,0),"")</f>
        <v>0</v>
      </c>
      <c r="AL803" s="4">
        <f>IF(AND(שבוע_בדילוג[[#This Row],[הווסת פעיל?]]&lt;&gt;1,B804&lt;&gt;1,B804&lt;&gt;""),IF(OR(שבוע_בדילוג[[#This Row],[LengthofCycle]]=F804,F804=29),1,0),"")</f>
        <v>0</v>
      </c>
      <c r="AM803" s="4">
        <f>IF(AND(שבוע_בדילוג[[#This Row],[הווסת פעיל?]]&lt;&gt;1,B804&lt;&gt;1,B804&lt;&gt;""),IF(OR(שבוע_בדילוג[[#This Row],[LengthofCycle]]=F804,F804=29,F804=28),1,0),"")</f>
        <v>0</v>
      </c>
    </row>
    <row r="804" spans="1:39" x14ac:dyDescent="0.25">
      <c r="A804" s="1" t="s">
        <v>121</v>
      </c>
      <c r="B804" s="1">
        <v>3</v>
      </c>
      <c r="C804" s="1">
        <v>0</v>
      </c>
      <c r="D804" s="1">
        <v>1</v>
      </c>
      <c r="E804" s="1">
        <v>0</v>
      </c>
      <c r="F804" s="1">
        <v>26</v>
      </c>
      <c r="H804" s="1">
        <f>שבוע_בדילוג[[#This Row],[LengthofCycle]]+1</f>
        <v>27</v>
      </c>
      <c r="I804" s="1" t="str">
        <f>IF(IFERROR(LOOKUP(שבוע_בדילוג[[#This Row],[ClientID]],קביעויות[השבוע בדילוג]),FALSE)=שבוע_בדילוג[[#This Row],[ClientID]],1,"")</f>
        <v/>
      </c>
      <c r="J804" s="1" t="str">
        <f>IF(AND(שבוע_בדילוג[[#This Row],[CycleNumber]]&gt;1,OR(B805="",שבוע_בדילוג[[#This Row],[CycleNumber]]&gt;B803)),IF(OR(AND(שבוע_בדילוג[[#This Row],[LengthofCycle]]=29,F803=29),AND(שבוע_בדילוג[[#This Row],[LengthofCycle]]=36,F803=36)),1,""),"")</f>
        <v/>
      </c>
      <c r="K804" s="1" t="str">
        <f>IF(AND(שבוע_בדילוג[[#This Row],[וסת השבוע]]=1,J803=1,שבוע_בדילוג[[#This Row],[CycleNumber]]&gt;B803),1,"")</f>
        <v/>
      </c>
      <c r="L804" s="1" t="str">
        <f>IF(שבוע_בדילוג[[#This Row],[CycleNumber]]=1,"",IF(שבוע_בדילוג[[#This Row],[וסת השבוע]]=1,0,IF(L803="","",IF(L803=0,IF(שבוע_בדילוג[[#This Row],[LengthofCycle]]=29,0,1),IF(L803=1,IF(שבוע_בדילוג[[#This Row],[LengthofCycle]]+F803=29*2,0,2),IF(L803=2,IF(שבוע_בדילוג[[#This Row],[LengthofCycle]]+F803+F802=29*3,0,3),""))))))</f>
        <v/>
      </c>
      <c r="M804" s="1" t="str">
        <f>IF(שבוע_בדילוג[[#This Row],[וסת השבוע]]=1,IF(שבוע_בדילוג[[#This Row],[וסת השבוע וההפלגה ביחד]]=1,M803+1,0),IF(AND(שבוע_בדילוג[[#This Row],[CycleNumber]]&gt;B803,שבוע_בדילוג[[#This Row],[CycleNumber]]&gt;1),IF(שבוע_בדילוג[[#This Row],[וסת השבוע פעיל?]]&lt;&gt;"",M803+1,""),""))</f>
        <v/>
      </c>
      <c r="N804" s="1" t="str">
        <f>IF(שבוע_בדילוג[[#This Row],[וסת השבוע פעיל?2]]="","",IF(AND(שבוע_בדילוג[[#This Row],[וסת השבוע פעיל?]]&lt;&gt;"",שבוע_בדילוג[[#This Row],[CycleNumber]]&lt;B805,B805&lt;&gt;"",שבוע_בדילוג[[#This Row],[וסת השבוע פעיל?]]&lt;3),IF(L805=0,IF(AND(שבוע_בדילוג[[#This Row],[וסת השבוע פעיל?]]&gt;0,J805=1),0,1),0),""))</f>
        <v/>
      </c>
      <c r="O804" s="1" t="str">
        <f t="shared" si="72"/>
        <v/>
      </c>
      <c r="P804" s="1" t="str">
        <f>IF(AND(שבוע_בדילוג[[#This Row],[חיזוי - שבוע]]=1,K805=1),1,"")</f>
        <v/>
      </c>
      <c r="Q804" s="1" t="str">
        <f>IF(AND(שבוע_בדילוג[[#This Row],[וסת השבוע פעיל?]]&lt;3,OR(שבוע_בדילוג[[#This Row],[CycleNumber]]&gt;B805,B805="")),1,"")</f>
        <v/>
      </c>
      <c r="R804" s="1" t="str">
        <f>IF(AND(שבוע_בדילוג[[#This Row],[חיזוי - שבוע]]&lt;&gt;"",שבוע_בדילוג[[#This Row],[וסת השבוע פעיל?2]]=""),1,"")</f>
        <v/>
      </c>
      <c r="S804" s="1" t="str">
        <f>IF(שבוע_בדילוג[[#This Row],[האישה קבעה וסת שבוע בדילוג?]]=1,IF(שבוע_בדילוג[[#This Row],[וסת השבוע פעיל?]]&lt;3,1,0),"")</f>
        <v/>
      </c>
      <c r="T8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4" s="1">
        <f t="shared" si="73"/>
        <v>0</v>
      </c>
      <c r="V804" s="1" t="str">
        <f t="shared" si="74"/>
        <v/>
      </c>
      <c r="W804" s="1" t="str">
        <f t="shared" si="75"/>
        <v/>
      </c>
      <c r="X804" s="1" t="str">
        <f>IF(שבוע_בדילוג[[#This Row],[3 הפלגות זהות]]="","",IF(שבוע_בדילוג[[#This Row],[3 הפלגות זהות]]=1,שבוע_בדילוג[[#This Row],[LengthofCycle]],X803))</f>
        <v/>
      </c>
      <c r="Z804" s="1" t="str">
        <f>IF(OR(שבוע_בדילוג[[#This Row],[הווסת פעיל?]]=0,שבוע_בדילוג[[#This Row],[הווסת פעיל?]]=""),"",SUM(Z803,שבוע_בדילוג[[#This Row],[הווסת פעיל?]]))</f>
        <v/>
      </c>
      <c r="AA804" s="1" t="str">
        <f>IF(AND(שבוע_בדילוג[[#This Row],[כמה מחזורים עד עקירה]]&lt;&gt;"",Z805=""),שבוע_בדילוג[[#This Row],[כמה מחזורים עד עקירה]],"")</f>
        <v/>
      </c>
      <c r="AB804" s="1" t="str">
        <f>IF(AND(שבוע_בדילוג[[#This Row],[הווסת פעיל?]]=1,שבוע_בדילוג[[#This Row],[וסת קבוע אחרון]]&lt;&gt;X803),שבוע_בדילוג[[#This Row],[וסת קבוע אחרון]],"")</f>
        <v/>
      </c>
      <c r="AC804" s="1" t="str">
        <f>IF(AND(שבוע_בדילוג[[#This Row],[הווסת פעיל?]]=1,Y803=0,שבוע_בדילוג[[#This Row],[וסת קבוע אחרון]]=X803),שבוע_בדילוג[[#This Row],[וסת קבוע אחרון]],"")</f>
        <v/>
      </c>
      <c r="AD804" s="1" t="str">
        <f>IF(AND(שבוע_בדילוג[[#This Row],[הווסת פעיל?]]=1,Y803=0,שבוע_בדילוג[[#This Row],[וסת קבוע אחרון]]&lt;&gt;X803),1,"")</f>
        <v/>
      </c>
      <c r="AE804" s="1" t="str">
        <f>IF(AND(שבוע_בדילוג[[#This Row],[הווסת פעיל?]]&lt;&gt;"",B805=1),שבוע_בדילוג[[#This Row],[CycleNumber]],"")</f>
        <v/>
      </c>
      <c r="AF804" s="1" t="str">
        <f>IF(AND(שבוע_בדילוג[[#This Row],[הווסת פעיל?]]&lt;&gt;"",Y803=""),שבוע_בדילוג[[#This Row],[CycleNumber]],"")</f>
        <v/>
      </c>
      <c r="AG804" s="1" t="str">
        <f>IF(B805=1,"",IF(שבוע_בדילוג[[#This Row],[הווסת פעיל?]]=1,IF(שבוע_בדילוג[[#This Row],[וסת קבוע אחרון]]=F805,1,0),""))</f>
        <v/>
      </c>
      <c r="AH804" s="1" t="str">
        <f>IF(B805=1,"",IF(שבוע_בדילוג[[#This Row],[הווסת פעיל?]]=1,IF(OR(שבוע_בדילוג[[#This Row],[וסת קבוע אחרון]]=F805,F805=שבוע_בדילוג[[#This Row],[LengthofCycle]]),1,0),""))</f>
        <v/>
      </c>
      <c r="AI804" s="1" t="str">
        <f>IF(B805=1,"",IF(שבוע_בדילוג[[#This Row],[הווסת פעיל?]]=1,IF(OR(שבוע_בדילוג[[#This Row],[וסת קבוע אחרון]]=F805,F805=שבוע_בדילוג[[#This Row],[LengthofCycle]],AND(שבוע_בדילוג[[#This Row],[LengthofCycle]]&lt;&gt;שבוע_בדילוג[[#This Row],[וסת קבוע אחרון]],OR(F805=28,F805=29))),1,0),""))</f>
        <v/>
      </c>
      <c r="AJ804" s="1" t="str">
        <f>IF(AND(שבוע_בדילוג[[#This Row],[הווסת פעיל?]]=1,B805=1),1,"")</f>
        <v/>
      </c>
      <c r="AK804" s="4">
        <f>IF(AND(שבוע_בדילוג[[#This Row],[הווסת פעיל?]]&lt;&gt;1,B805&lt;&gt;1,B805&lt;&gt;""),IF(שבוע_בדילוג[[#This Row],[LengthofCycle]]=F805,1,0),"")</f>
        <v>0</v>
      </c>
      <c r="AL804" s="4">
        <f>IF(AND(שבוע_בדילוג[[#This Row],[הווסת פעיל?]]&lt;&gt;1,B805&lt;&gt;1,B805&lt;&gt;""),IF(OR(שבוע_בדילוג[[#This Row],[LengthofCycle]]=F805,F805=29),1,0),"")</f>
        <v>0</v>
      </c>
      <c r="AM804" s="4">
        <f>IF(AND(שבוע_בדילוג[[#This Row],[הווסת פעיל?]]&lt;&gt;1,B805&lt;&gt;1,B805&lt;&gt;""),IF(OR(שבוע_בדילוג[[#This Row],[LengthofCycle]]=F805,F805=29,F805=28),1,0),"")</f>
        <v>0</v>
      </c>
    </row>
    <row r="805" spans="1:39" x14ac:dyDescent="0.25">
      <c r="A805" s="1" t="s">
        <v>121</v>
      </c>
      <c r="B805" s="1">
        <v>4</v>
      </c>
      <c r="C805" s="1">
        <v>0</v>
      </c>
      <c r="D805" s="1">
        <v>1</v>
      </c>
      <c r="E805" s="1">
        <v>0</v>
      </c>
      <c r="F805" s="1">
        <v>25</v>
      </c>
      <c r="H805" s="1">
        <f>שבוע_בדילוג[[#This Row],[LengthofCycle]]+1</f>
        <v>26</v>
      </c>
      <c r="I805" s="1" t="str">
        <f>IF(IFERROR(LOOKUP(שבוע_בדילוג[[#This Row],[ClientID]],קביעויות[השבוע בדילוג]),FALSE)=שבוע_בדילוג[[#This Row],[ClientID]],1,"")</f>
        <v/>
      </c>
      <c r="J805" s="1" t="str">
        <f>IF(AND(שבוע_בדילוג[[#This Row],[CycleNumber]]&gt;1,OR(B806="",שבוע_בדילוג[[#This Row],[CycleNumber]]&gt;B804)),IF(OR(AND(שבוע_בדילוג[[#This Row],[LengthofCycle]]=29,F804=29),AND(שבוע_בדילוג[[#This Row],[LengthofCycle]]=36,F804=36)),1,""),"")</f>
        <v/>
      </c>
      <c r="K805" s="1" t="str">
        <f>IF(AND(שבוע_בדילוג[[#This Row],[וסת השבוע]]=1,J804=1,שבוע_בדילוג[[#This Row],[CycleNumber]]&gt;B804),1,"")</f>
        <v/>
      </c>
      <c r="L805" s="1" t="str">
        <f>IF(שבוע_בדילוג[[#This Row],[CycleNumber]]=1,"",IF(שבוע_בדילוג[[#This Row],[וסת השבוע]]=1,0,IF(L804="","",IF(L804=0,IF(שבוע_בדילוג[[#This Row],[LengthofCycle]]=29,0,1),IF(L804=1,IF(שבוע_בדילוג[[#This Row],[LengthofCycle]]+F804=29*2,0,2),IF(L804=2,IF(שבוע_בדילוג[[#This Row],[LengthofCycle]]+F804+F803=29*3,0,3),""))))))</f>
        <v/>
      </c>
      <c r="M805" s="1" t="str">
        <f>IF(שבוע_בדילוג[[#This Row],[וסת השבוע]]=1,IF(שבוע_בדילוג[[#This Row],[וסת השבוע וההפלגה ביחד]]=1,M804+1,0),IF(AND(שבוע_בדילוג[[#This Row],[CycleNumber]]&gt;B804,שבוע_בדילוג[[#This Row],[CycleNumber]]&gt;1),IF(שבוע_בדילוג[[#This Row],[וסת השבוע פעיל?]]&lt;&gt;"",M804+1,""),""))</f>
        <v/>
      </c>
      <c r="N805" s="1" t="str">
        <f>IF(שבוע_בדילוג[[#This Row],[וסת השבוע פעיל?2]]="","",IF(AND(שבוע_בדילוג[[#This Row],[וסת השבוע פעיל?]]&lt;&gt;"",שבוע_בדילוג[[#This Row],[CycleNumber]]&lt;B806,B806&lt;&gt;"",שבוע_בדילוג[[#This Row],[וסת השבוע פעיל?]]&lt;3),IF(L806=0,IF(AND(שבוע_בדילוג[[#This Row],[וסת השבוע פעיל?]]&gt;0,J806=1),0,1),0),""))</f>
        <v/>
      </c>
      <c r="O805" s="1" t="str">
        <f t="shared" si="72"/>
        <v/>
      </c>
      <c r="P805" s="1" t="str">
        <f>IF(AND(שבוע_בדילוג[[#This Row],[חיזוי - שבוע]]=1,K806=1),1,"")</f>
        <v/>
      </c>
      <c r="Q805" s="1" t="str">
        <f>IF(AND(שבוע_בדילוג[[#This Row],[וסת השבוע פעיל?]]&lt;3,OR(שבוע_בדילוג[[#This Row],[CycleNumber]]&gt;B806,B806="")),1,"")</f>
        <v/>
      </c>
      <c r="R805" s="1" t="str">
        <f>IF(AND(שבוע_בדילוג[[#This Row],[חיזוי - שבוע]]&lt;&gt;"",שבוע_בדילוג[[#This Row],[וסת השבוע פעיל?2]]=""),1,"")</f>
        <v/>
      </c>
      <c r="S805" s="1" t="str">
        <f>IF(שבוע_בדילוג[[#This Row],[האישה קבעה וסת שבוע בדילוג?]]=1,IF(שבוע_בדילוג[[#This Row],[וסת השבוע פעיל?]]&lt;3,1,0),"")</f>
        <v/>
      </c>
      <c r="T8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5" s="1">
        <f t="shared" si="73"/>
        <v>0</v>
      </c>
      <c r="V805" s="1">
        <f t="shared" si="74"/>
        <v>0</v>
      </c>
      <c r="W805" s="1" t="str">
        <f t="shared" si="75"/>
        <v/>
      </c>
      <c r="X805" s="1" t="str">
        <f>IF(שבוע_בדילוג[[#This Row],[3 הפלגות זהות]]="","",IF(שבוע_בדילוג[[#This Row],[3 הפלגות זהות]]=1,שבוע_בדילוג[[#This Row],[LengthofCycle]],X804))</f>
        <v/>
      </c>
      <c r="Z805" s="1" t="str">
        <f>IF(OR(שבוע_בדילוג[[#This Row],[הווסת פעיל?]]=0,שבוע_בדילוג[[#This Row],[הווסת פעיל?]]=""),"",SUM(Z804,שבוע_בדילוג[[#This Row],[הווסת פעיל?]]))</f>
        <v/>
      </c>
      <c r="AA805" s="1" t="str">
        <f>IF(AND(שבוע_בדילוג[[#This Row],[כמה מחזורים עד עקירה]]&lt;&gt;"",Z806=""),שבוע_בדילוג[[#This Row],[כמה מחזורים עד עקירה]],"")</f>
        <v/>
      </c>
      <c r="AB805" s="1" t="str">
        <f>IF(AND(שבוע_בדילוג[[#This Row],[הווסת פעיל?]]=1,שבוע_בדילוג[[#This Row],[וסת קבוע אחרון]]&lt;&gt;X804),שבוע_בדילוג[[#This Row],[וסת קבוע אחרון]],"")</f>
        <v/>
      </c>
      <c r="AC805" s="1" t="str">
        <f>IF(AND(שבוע_בדילוג[[#This Row],[הווסת פעיל?]]=1,Y804=0,שבוע_בדילוג[[#This Row],[וסת קבוע אחרון]]=X804),שבוע_בדילוג[[#This Row],[וסת קבוע אחרון]],"")</f>
        <v/>
      </c>
      <c r="AD805" s="1" t="str">
        <f>IF(AND(שבוע_בדילוג[[#This Row],[הווסת פעיל?]]=1,Y804=0,שבוע_בדילוג[[#This Row],[וסת קבוע אחרון]]&lt;&gt;X804),1,"")</f>
        <v/>
      </c>
      <c r="AE805" s="1" t="str">
        <f>IF(AND(שבוע_בדילוג[[#This Row],[הווסת פעיל?]]&lt;&gt;"",B806=1),שבוע_בדילוג[[#This Row],[CycleNumber]],"")</f>
        <v/>
      </c>
      <c r="AF805" s="1" t="str">
        <f>IF(AND(שבוע_בדילוג[[#This Row],[הווסת פעיל?]]&lt;&gt;"",Y804=""),שבוע_בדילוג[[#This Row],[CycleNumber]],"")</f>
        <v/>
      </c>
      <c r="AG805" s="1" t="str">
        <f>IF(B806=1,"",IF(שבוע_בדילוג[[#This Row],[הווסת פעיל?]]=1,IF(שבוע_בדילוג[[#This Row],[וסת קבוע אחרון]]=F806,1,0),""))</f>
        <v/>
      </c>
      <c r="AH805" s="1" t="str">
        <f>IF(B806=1,"",IF(שבוע_בדילוג[[#This Row],[הווסת פעיל?]]=1,IF(OR(שבוע_בדילוג[[#This Row],[וסת קבוע אחרון]]=F806,F806=שבוע_בדילוג[[#This Row],[LengthofCycle]]),1,0),""))</f>
        <v/>
      </c>
      <c r="AI805" s="1" t="str">
        <f>IF(B806=1,"",IF(שבוע_בדילוג[[#This Row],[הווסת פעיל?]]=1,IF(OR(שבוע_בדילוג[[#This Row],[וסת קבוע אחרון]]=F806,F806=שבוע_בדילוג[[#This Row],[LengthofCycle]],AND(שבוע_בדילוג[[#This Row],[LengthofCycle]]&lt;&gt;שבוע_בדילוג[[#This Row],[וסת קבוע אחרון]],OR(F806=28,F806=29))),1,0),""))</f>
        <v/>
      </c>
      <c r="AJ805" s="1" t="str">
        <f>IF(AND(שבוע_בדילוג[[#This Row],[הווסת פעיל?]]=1,B806=1),1,"")</f>
        <v/>
      </c>
      <c r="AK805" s="4">
        <f>IF(AND(שבוע_בדילוג[[#This Row],[הווסת פעיל?]]&lt;&gt;1,B806&lt;&gt;1,B806&lt;&gt;""),IF(שבוע_בדילוג[[#This Row],[LengthofCycle]]=F806,1,0),"")</f>
        <v>1</v>
      </c>
      <c r="AL805" s="4">
        <f>IF(AND(שבוע_בדילוג[[#This Row],[הווסת פעיל?]]&lt;&gt;1,B806&lt;&gt;1,B806&lt;&gt;""),IF(OR(שבוע_בדילוג[[#This Row],[LengthofCycle]]=F806,F806=29),1,0),"")</f>
        <v>1</v>
      </c>
      <c r="AM805" s="4">
        <f>IF(AND(שבוע_בדילוג[[#This Row],[הווסת פעיל?]]&lt;&gt;1,B806&lt;&gt;1,B806&lt;&gt;""),IF(OR(שבוע_בדילוג[[#This Row],[LengthofCycle]]=F806,F806=29,F806=28),1,0),"")</f>
        <v>1</v>
      </c>
    </row>
    <row r="806" spans="1:39" x14ac:dyDescent="0.25">
      <c r="A806" s="1" t="s">
        <v>121</v>
      </c>
      <c r="B806" s="1">
        <v>5</v>
      </c>
      <c r="C806" s="1">
        <v>0</v>
      </c>
      <c r="D806" s="1">
        <v>1</v>
      </c>
      <c r="E806" s="1">
        <v>0</v>
      </c>
      <c r="F806" s="1">
        <v>25</v>
      </c>
      <c r="H806" s="1">
        <f>שבוע_בדילוג[[#This Row],[LengthofCycle]]+1</f>
        <v>26</v>
      </c>
      <c r="I806" s="1" t="str">
        <f>IF(IFERROR(LOOKUP(שבוע_בדילוג[[#This Row],[ClientID]],קביעויות[השבוע בדילוג]),FALSE)=שבוע_בדילוג[[#This Row],[ClientID]],1,"")</f>
        <v/>
      </c>
      <c r="J806" s="1" t="str">
        <f>IF(AND(שבוע_בדילוג[[#This Row],[CycleNumber]]&gt;1,OR(B807="",שבוע_בדילוג[[#This Row],[CycleNumber]]&gt;B805)),IF(OR(AND(שבוע_בדילוג[[#This Row],[LengthofCycle]]=29,F805=29),AND(שבוע_בדילוג[[#This Row],[LengthofCycle]]=36,F805=36)),1,""),"")</f>
        <v/>
      </c>
      <c r="K806" s="1" t="str">
        <f>IF(AND(שבוע_בדילוג[[#This Row],[וסת השבוע]]=1,J805=1,שבוע_בדילוג[[#This Row],[CycleNumber]]&gt;B805),1,"")</f>
        <v/>
      </c>
      <c r="L806" s="1" t="str">
        <f>IF(שבוע_בדילוג[[#This Row],[CycleNumber]]=1,"",IF(שבוע_בדילוג[[#This Row],[וסת השבוע]]=1,0,IF(L805="","",IF(L805=0,IF(שבוע_בדילוג[[#This Row],[LengthofCycle]]=29,0,1),IF(L805=1,IF(שבוע_בדילוג[[#This Row],[LengthofCycle]]+F805=29*2,0,2),IF(L805=2,IF(שבוע_בדילוג[[#This Row],[LengthofCycle]]+F805+F804=29*3,0,3),""))))))</f>
        <v/>
      </c>
      <c r="M806" s="1" t="str">
        <f>IF(שבוע_בדילוג[[#This Row],[וסת השבוע]]=1,IF(שבוע_בדילוג[[#This Row],[וסת השבוע וההפלגה ביחד]]=1,M805+1,0),IF(AND(שבוע_בדילוג[[#This Row],[CycleNumber]]&gt;B805,שבוע_בדילוג[[#This Row],[CycleNumber]]&gt;1),IF(שבוע_בדילוג[[#This Row],[וסת השבוע פעיל?]]&lt;&gt;"",M805+1,""),""))</f>
        <v/>
      </c>
      <c r="N806" s="1" t="str">
        <f>IF(שבוע_בדילוג[[#This Row],[וסת השבוע פעיל?2]]="","",IF(AND(שבוע_בדילוג[[#This Row],[וסת השבוע פעיל?]]&lt;&gt;"",שבוע_בדילוג[[#This Row],[CycleNumber]]&lt;B807,B807&lt;&gt;"",שבוע_בדילוג[[#This Row],[וסת השבוע פעיל?]]&lt;3),IF(L807=0,IF(AND(שבוע_בדילוג[[#This Row],[וסת השבוע פעיל?]]&gt;0,J807=1),0,1),0),""))</f>
        <v/>
      </c>
      <c r="O806" s="1" t="str">
        <f t="shared" si="72"/>
        <v/>
      </c>
      <c r="P806" s="1" t="str">
        <f>IF(AND(שבוע_בדילוג[[#This Row],[חיזוי - שבוע]]=1,K807=1),1,"")</f>
        <v/>
      </c>
      <c r="Q806" s="1" t="str">
        <f>IF(AND(שבוע_בדילוג[[#This Row],[וסת השבוע פעיל?]]&lt;3,OR(שבוע_בדילוג[[#This Row],[CycleNumber]]&gt;B807,B807="")),1,"")</f>
        <v/>
      </c>
      <c r="R806" s="1" t="str">
        <f>IF(AND(שבוע_בדילוג[[#This Row],[חיזוי - שבוע]]&lt;&gt;"",שבוע_בדילוג[[#This Row],[וסת השבוע פעיל?2]]=""),1,"")</f>
        <v/>
      </c>
      <c r="S806" s="1" t="str">
        <f>IF(שבוע_בדילוג[[#This Row],[האישה קבעה וסת שבוע בדילוג?]]=1,IF(שבוע_בדילוג[[#This Row],[וסת השבוע פעיל?]]&lt;3,1,0),"")</f>
        <v/>
      </c>
      <c r="T8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6" s="1">
        <f t="shared" si="73"/>
        <v>0</v>
      </c>
      <c r="V806" s="1">
        <f t="shared" si="74"/>
        <v>0</v>
      </c>
      <c r="W806" s="1">
        <f t="shared" si="75"/>
        <v>0</v>
      </c>
      <c r="X806" s="1" t="str">
        <f>IF(שבוע_בדילוג[[#This Row],[3 הפלגות זהות]]="","",IF(שבוע_בדילוג[[#This Row],[3 הפלגות זהות]]=1,שבוע_בדילוג[[#This Row],[LengthofCycle]],X805))</f>
        <v/>
      </c>
      <c r="Z806" s="1" t="str">
        <f>IF(OR(שבוע_בדילוג[[#This Row],[הווסת פעיל?]]=0,שבוע_בדילוג[[#This Row],[הווסת פעיל?]]=""),"",SUM(Z805,שבוע_בדילוג[[#This Row],[הווסת פעיל?]]))</f>
        <v/>
      </c>
      <c r="AA806" s="1" t="str">
        <f>IF(AND(שבוע_בדילוג[[#This Row],[כמה מחזורים עד עקירה]]&lt;&gt;"",Z807=""),שבוע_בדילוג[[#This Row],[כמה מחזורים עד עקירה]],"")</f>
        <v/>
      </c>
      <c r="AB806" s="1" t="str">
        <f>IF(AND(שבוע_בדילוג[[#This Row],[הווסת פעיל?]]=1,שבוע_בדילוג[[#This Row],[וסת קבוע אחרון]]&lt;&gt;X805),שבוע_בדילוג[[#This Row],[וסת קבוע אחרון]],"")</f>
        <v/>
      </c>
      <c r="AC806" s="1" t="str">
        <f>IF(AND(שבוע_בדילוג[[#This Row],[הווסת פעיל?]]=1,Y805=0,שבוע_בדילוג[[#This Row],[וסת קבוע אחרון]]=X805),שבוע_בדילוג[[#This Row],[וסת קבוע אחרון]],"")</f>
        <v/>
      </c>
      <c r="AD806" s="1" t="str">
        <f>IF(AND(שבוע_בדילוג[[#This Row],[הווסת פעיל?]]=1,Y805=0,שבוע_בדילוג[[#This Row],[וסת קבוע אחרון]]&lt;&gt;X805),1,"")</f>
        <v/>
      </c>
      <c r="AE806" s="1" t="str">
        <f>IF(AND(שבוע_בדילוג[[#This Row],[הווסת פעיל?]]&lt;&gt;"",B807=1),שבוע_בדילוג[[#This Row],[CycleNumber]],"")</f>
        <v/>
      </c>
      <c r="AF806" s="1" t="str">
        <f>IF(AND(שבוע_בדילוג[[#This Row],[הווסת פעיל?]]&lt;&gt;"",Y805=""),שבוע_בדילוג[[#This Row],[CycleNumber]],"")</f>
        <v/>
      </c>
      <c r="AG806" s="1" t="str">
        <f>IF(B807=1,"",IF(שבוע_בדילוג[[#This Row],[הווסת פעיל?]]=1,IF(שבוע_בדילוג[[#This Row],[וסת קבוע אחרון]]=F807,1,0),""))</f>
        <v/>
      </c>
      <c r="AH806" s="1" t="str">
        <f>IF(B807=1,"",IF(שבוע_בדילוג[[#This Row],[הווסת פעיל?]]=1,IF(OR(שבוע_בדילוג[[#This Row],[וסת קבוע אחרון]]=F807,F807=שבוע_בדילוג[[#This Row],[LengthofCycle]]),1,0),""))</f>
        <v/>
      </c>
      <c r="AI806" s="1" t="str">
        <f>IF(B807=1,"",IF(שבוע_בדילוג[[#This Row],[הווסת פעיל?]]=1,IF(OR(שבוע_בדילוג[[#This Row],[וסת קבוע אחרון]]=F807,F807=שבוע_בדילוג[[#This Row],[LengthofCycle]],AND(שבוע_בדילוג[[#This Row],[LengthofCycle]]&lt;&gt;שבוע_בדילוג[[#This Row],[וסת קבוע אחרון]],OR(F807=28,F807=29))),1,0),""))</f>
        <v/>
      </c>
      <c r="AJ806" s="1" t="str">
        <f>IF(AND(שבוע_בדילוג[[#This Row],[הווסת פעיל?]]=1,B807=1),1,"")</f>
        <v/>
      </c>
      <c r="AK806" s="4">
        <f>IF(AND(שבוע_בדילוג[[#This Row],[הווסת פעיל?]]&lt;&gt;1,B807&lt;&gt;1,B807&lt;&gt;""),IF(שבוע_בדילוג[[#This Row],[LengthofCycle]]=F807,1,0),"")</f>
        <v>0</v>
      </c>
      <c r="AL806" s="4">
        <f>IF(AND(שבוע_בדילוג[[#This Row],[הווסת פעיל?]]&lt;&gt;1,B807&lt;&gt;1,B807&lt;&gt;""),IF(OR(שבוע_בדילוג[[#This Row],[LengthofCycle]]=F807,F807=29),1,0),"")</f>
        <v>0</v>
      </c>
      <c r="AM806" s="4">
        <f>IF(AND(שבוע_בדילוג[[#This Row],[הווסת פעיל?]]&lt;&gt;1,B807&lt;&gt;1,B807&lt;&gt;""),IF(OR(שבוע_בדילוג[[#This Row],[LengthofCycle]]=F807,F807=29,F807=28),1,0),"")</f>
        <v>0</v>
      </c>
    </row>
    <row r="807" spans="1:39" x14ac:dyDescent="0.25">
      <c r="A807" s="1" t="s">
        <v>121</v>
      </c>
      <c r="B807" s="1">
        <v>6</v>
      </c>
      <c r="C807" s="1">
        <v>0</v>
      </c>
      <c r="D807" s="1">
        <v>1</v>
      </c>
      <c r="E807" s="1">
        <v>0</v>
      </c>
      <c r="F807" s="1">
        <v>24</v>
      </c>
      <c r="H807" s="1">
        <f>שבוע_בדילוג[[#This Row],[LengthofCycle]]+1</f>
        <v>25</v>
      </c>
      <c r="I807" s="1" t="str">
        <f>IF(IFERROR(LOOKUP(שבוע_בדילוג[[#This Row],[ClientID]],קביעויות[השבוע בדילוג]),FALSE)=שבוע_בדילוג[[#This Row],[ClientID]],1,"")</f>
        <v/>
      </c>
      <c r="J807" s="1" t="str">
        <f>IF(AND(שבוע_בדילוג[[#This Row],[CycleNumber]]&gt;1,OR(B808="",שבוע_בדילוג[[#This Row],[CycleNumber]]&gt;B806)),IF(OR(AND(שבוע_בדילוג[[#This Row],[LengthofCycle]]=29,F806=29),AND(שבוע_בדילוג[[#This Row],[LengthofCycle]]=36,F806=36)),1,""),"")</f>
        <v/>
      </c>
      <c r="K807" s="1" t="str">
        <f>IF(AND(שבוע_בדילוג[[#This Row],[וסת השבוע]]=1,J806=1,שבוע_בדילוג[[#This Row],[CycleNumber]]&gt;B806),1,"")</f>
        <v/>
      </c>
      <c r="L807" s="1" t="str">
        <f>IF(שבוע_בדילוג[[#This Row],[CycleNumber]]=1,"",IF(שבוע_בדילוג[[#This Row],[וסת השבוע]]=1,0,IF(L806="","",IF(L806=0,IF(שבוע_בדילוג[[#This Row],[LengthofCycle]]=29,0,1),IF(L806=1,IF(שבוע_בדילוג[[#This Row],[LengthofCycle]]+F806=29*2,0,2),IF(L806=2,IF(שבוע_בדילוג[[#This Row],[LengthofCycle]]+F806+F805=29*3,0,3),""))))))</f>
        <v/>
      </c>
      <c r="M807" s="1" t="str">
        <f>IF(שבוע_בדילוג[[#This Row],[וסת השבוע]]=1,IF(שבוע_בדילוג[[#This Row],[וסת השבוע וההפלגה ביחד]]=1,M806+1,0),IF(AND(שבוע_בדילוג[[#This Row],[CycleNumber]]&gt;B806,שבוע_בדילוג[[#This Row],[CycleNumber]]&gt;1),IF(שבוע_בדילוג[[#This Row],[וסת השבוע פעיל?]]&lt;&gt;"",M806+1,""),""))</f>
        <v/>
      </c>
      <c r="N807" s="1" t="str">
        <f>IF(שבוע_בדילוג[[#This Row],[וסת השבוע פעיל?2]]="","",IF(AND(שבוע_בדילוג[[#This Row],[וסת השבוע פעיל?]]&lt;&gt;"",שבוע_בדילוג[[#This Row],[CycleNumber]]&lt;B808,B808&lt;&gt;"",שבוע_בדילוג[[#This Row],[וסת השבוע פעיל?]]&lt;3),IF(L808=0,IF(AND(שבוע_בדילוג[[#This Row],[וסת השבוע פעיל?]]&gt;0,J808=1),0,1),0),""))</f>
        <v/>
      </c>
      <c r="O807" s="1" t="str">
        <f t="shared" si="72"/>
        <v/>
      </c>
      <c r="P807" s="1" t="str">
        <f>IF(AND(שבוע_בדילוג[[#This Row],[חיזוי - שבוע]]=1,K808=1),1,"")</f>
        <v/>
      </c>
      <c r="Q807" s="1" t="str">
        <f>IF(AND(שבוע_בדילוג[[#This Row],[וסת השבוע פעיל?]]&lt;3,OR(שבוע_בדילוג[[#This Row],[CycleNumber]]&gt;B808,B808="")),1,"")</f>
        <v/>
      </c>
      <c r="R807" s="1" t="str">
        <f>IF(AND(שבוע_בדילוג[[#This Row],[חיזוי - שבוע]]&lt;&gt;"",שבוע_בדילוג[[#This Row],[וסת השבוע פעיל?2]]=""),1,"")</f>
        <v/>
      </c>
      <c r="S807" s="1" t="str">
        <f>IF(שבוע_בדילוג[[#This Row],[האישה קבעה וסת שבוע בדילוג?]]=1,IF(שבוע_בדילוג[[#This Row],[וסת השבוע פעיל?]]&lt;3,1,0),"")</f>
        <v/>
      </c>
      <c r="T8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7" s="1">
        <f t="shared" si="73"/>
        <v>0</v>
      </c>
      <c r="V807" s="1">
        <f t="shared" si="74"/>
        <v>0</v>
      </c>
      <c r="W807" s="1">
        <f t="shared" si="75"/>
        <v>0</v>
      </c>
      <c r="X807" s="1" t="str">
        <f>IF(שבוע_בדילוג[[#This Row],[3 הפלגות זהות]]="","",IF(שבוע_בדילוג[[#This Row],[3 הפלגות זהות]]=1,שבוע_בדילוג[[#This Row],[LengthofCycle]],X806))</f>
        <v/>
      </c>
      <c r="Z807" s="1" t="str">
        <f>IF(OR(שבוע_בדילוג[[#This Row],[הווסת פעיל?]]=0,שבוע_בדילוג[[#This Row],[הווסת פעיל?]]=""),"",SUM(Z806,שבוע_בדילוג[[#This Row],[הווסת פעיל?]]))</f>
        <v/>
      </c>
      <c r="AA807" s="1" t="str">
        <f>IF(AND(שבוע_בדילוג[[#This Row],[כמה מחזורים עד עקירה]]&lt;&gt;"",Z808=""),שבוע_בדילוג[[#This Row],[כמה מחזורים עד עקירה]],"")</f>
        <v/>
      </c>
      <c r="AB807" s="1" t="str">
        <f>IF(AND(שבוע_בדילוג[[#This Row],[הווסת פעיל?]]=1,שבוע_בדילוג[[#This Row],[וסת קבוע אחרון]]&lt;&gt;X806),שבוע_בדילוג[[#This Row],[וסת קבוע אחרון]],"")</f>
        <v/>
      </c>
      <c r="AC807" s="1" t="str">
        <f>IF(AND(שבוע_בדילוג[[#This Row],[הווסת פעיל?]]=1,Y806=0,שבוע_בדילוג[[#This Row],[וסת קבוע אחרון]]=X806),שבוע_בדילוג[[#This Row],[וסת קבוע אחרון]],"")</f>
        <v/>
      </c>
      <c r="AD807" s="1" t="str">
        <f>IF(AND(שבוע_בדילוג[[#This Row],[הווסת פעיל?]]=1,Y806=0,שבוע_בדילוג[[#This Row],[וסת קבוע אחרון]]&lt;&gt;X806),1,"")</f>
        <v/>
      </c>
      <c r="AE807" s="1" t="str">
        <f>IF(AND(שבוע_בדילוג[[#This Row],[הווסת פעיל?]]&lt;&gt;"",B808=1),שבוע_בדילוג[[#This Row],[CycleNumber]],"")</f>
        <v/>
      </c>
      <c r="AF807" s="1" t="str">
        <f>IF(AND(שבוע_בדילוג[[#This Row],[הווסת פעיל?]]&lt;&gt;"",Y806=""),שבוע_בדילוג[[#This Row],[CycleNumber]],"")</f>
        <v/>
      </c>
      <c r="AG807" s="1" t="str">
        <f>IF(B808=1,"",IF(שבוע_בדילוג[[#This Row],[הווסת פעיל?]]=1,IF(שבוע_בדילוג[[#This Row],[וסת קבוע אחרון]]=F808,1,0),""))</f>
        <v/>
      </c>
      <c r="AH807" s="1" t="str">
        <f>IF(B808=1,"",IF(שבוע_בדילוג[[#This Row],[הווסת פעיל?]]=1,IF(OR(שבוע_בדילוג[[#This Row],[וסת קבוע אחרון]]=F808,F808=שבוע_בדילוג[[#This Row],[LengthofCycle]]),1,0),""))</f>
        <v/>
      </c>
      <c r="AI807" s="1" t="str">
        <f>IF(B808=1,"",IF(שבוע_בדילוג[[#This Row],[הווסת פעיל?]]=1,IF(OR(שבוע_בדילוג[[#This Row],[וסת קבוע אחרון]]=F808,F808=שבוע_בדילוג[[#This Row],[LengthofCycle]],AND(שבוע_בדילוג[[#This Row],[LengthofCycle]]&lt;&gt;שבוע_בדילוג[[#This Row],[וסת קבוע אחרון]],OR(F808=28,F808=29))),1,0),""))</f>
        <v/>
      </c>
      <c r="AJ807" s="1" t="str">
        <f>IF(AND(שבוע_בדילוג[[#This Row],[הווסת פעיל?]]=1,B808=1),1,"")</f>
        <v/>
      </c>
      <c r="AK807" s="4">
        <f>IF(AND(שבוע_בדילוג[[#This Row],[הווסת פעיל?]]&lt;&gt;1,B808&lt;&gt;1,B808&lt;&gt;""),IF(שבוע_בדילוג[[#This Row],[LengthofCycle]]=F808,1,0),"")</f>
        <v>1</v>
      </c>
      <c r="AL807" s="4">
        <f>IF(AND(שבוע_בדילוג[[#This Row],[הווסת פעיל?]]&lt;&gt;1,B808&lt;&gt;1,B808&lt;&gt;""),IF(OR(שבוע_בדילוג[[#This Row],[LengthofCycle]]=F808,F808=29),1,0),"")</f>
        <v>1</v>
      </c>
      <c r="AM807" s="4">
        <f>IF(AND(שבוע_בדילוג[[#This Row],[הווסת פעיל?]]&lt;&gt;1,B808&lt;&gt;1,B808&lt;&gt;""),IF(OR(שבוע_בדילוג[[#This Row],[LengthofCycle]]=F808,F808=29,F808=28),1,0),"")</f>
        <v>1</v>
      </c>
    </row>
    <row r="808" spans="1:39" x14ac:dyDescent="0.25">
      <c r="A808" s="1" t="s">
        <v>121</v>
      </c>
      <c r="B808" s="1">
        <v>7</v>
      </c>
      <c r="C808" s="1">
        <v>0</v>
      </c>
      <c r="D808" s="1">
        <v>1</v>
      </c>
      <c r="E808" s="1">
        <v>0</v>
      </c>
      <c r="F808" s="1">
        <v>24</v>
      </c>
      <c r="H808" s="1">
        <f>שבוע_בדילוג[[#This Row],[LengthofCycle]]+1</f>
        <v>25</v>
      </c>
      <c r="I808" s="1" t="str">
        <f>IF(IFERROR(LOOKUP(שבוע_בדילוג[[#This Row],[ClientID]],קביעויות[השבוע בדילוג]),FALSE)=שבוע_בדילוג[[#This Row],[ClientID]],1,"")</f>
        <v/>
      </c>
      <c r="J808" s="1" t="str">
        <f>IF(AND(שבוע_בדילוג[[#This Row],[CycleNumber]]&gt;1,OR(B809="",שבוע_בדילוג[[#This Row],[CycleNumber]]&gt;B807)),IF(OR(AND(שבוע_בדילוג[[#This Row],[LengthofCycle]]=29,F807=29),AND(שבוע_בדילוג[[#This Row],[LengthofCycle]]=36,F807=36)),1,""),"")</f>
        <v/>
      </c>
      <c r="K808" s="1" t="str">
        <f>IF(AND(שבוע_בדילוג[[#This Row],[וסת השבוע]]=1,J807=1,שבוע_בדילוג[[#This Row],[CycleNumber]]&gt;B807),1,"")</f>
        <v/>
      </c>
      <c r="L808" s="1" t="str">
        <f>IF(שבוע_בדילוג[[#This Row],[CycleNumber]]=1,"",IF(שבוע_בדילוג[[#This Row],[וסת השבוע]]=1,0,IF(L807="","",IF(L807=0,IF(שבוע_בדילוג[[#This Row],[LengthofCycle]]=29,0,1),IF(L807=1,IF(שבוע_בדילוג[[#This Row],[LengthofCycle]]+F807=29*2,0,2),IF(L807=2,IF(שבוע_בדילוג[[#This Row],[LengthofCycle]]+F807+F806=29*3,0,3),""))))))</f>
        <v/>
      </c>
      <c r="M808" s="1" t="str">
        <f>IF(שבוע_בדילוג[[#This Row],[וסת השבוע]]=1,IF(שבוע_בדילוג[[#This Row],[וסת השבוע וההפלגה ביחד]]=1,M807+1,0),IF(AND(שבוע_בדילוג[[#This Row],[CycleNumber]]&gt;B807,שבוע_בדילוג[[#This Row],[CycleNumber]]&gt;1),IF(שבוע_בדילוג[[#This Row],[וסת השבוע פעיל?]]&lt;&gt;"",M807+1,""),""))</f>
        <v/>
      </c>
      <c r="N808" s="1" t="str">
        <f>IF(שבוע_בדילוג[[#This Row],[וסת השבוע פעיל?2]]="","",IF(AND(שבוע_בדילוג[[#This Row],[וסת השבוע פעיל?]]&lt;&gt;"",שבוע_בדילוג[[#This Row],[CycleNumber]]&lt;B809,B809&lt;&gt;"",שבוע_בדילוג[[#This Row],[וסת השבוע פעיל?]]&lt;3),IF(L809=0,IF(AND(שבוע_בדילוג[[#This Row],[וסת השבוע פעיל?]]&gt;0,J809=1),0,1),0),""))</f>
        <v/>
      </c>
      <c r="O808" s="1" t="str">
        <f t="shared" si="72"/>
        <v/>
      </c>
      <c r="P808" s="1" t="str">
        <f>IF(AND(שבוע_בדילוג[[#This Row],[חיזוי - שבוע]]=1,K809=1),1,"")</f>
        <v/>
      </c>
      <c r="Q808" s="1" t="str">
        <f>IF(AND(שבוע_בדילוג[[#This Row],[וסת השבוע פעיל?]]&lt;3,OR(שבוע_בדילוג[[#This Row],[CycleNumber]]&gt;B809,B809="")),1,"")</f>
        <v/>
      </c>
      <c r="R808" s="1" t="str">
        <f>IF(AND(שבוע_בדילוג[[#This Row],[חיזוי - שבוע]]&lt;&gt;"",שבוע_בדילוג[[#This Row],[וסת השבוע פעיל?2]]=""),1,"")</f>
        <v/>
      </c>
      <c r="S808" s="1" t="str">
        <f>IF(שבוע_בדילוג[[#This Row],[האישה קבעה וסת שבוע בדילוג?]]=1,IF(שבוע_בדילוג[[#This Row],[וסת השבוע פעיל?]]&lt;3,1,0),"")</f>
        <v/>
      </c>
      <c r="T8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8" s="1">
        <f t="shared" si="73"/>
        <v>0</v>
      </c>
      <c r="V808" s="1">
        <f t="shared" si="74"/>
        <v>0</v>
      </c>
      <c r="W808" s="1">
        <f t="shared" si="75"/>
        <v>0</v>
      </c>
      <c r="X808" s="1" t="str">
        <f>IF(שבוע_בדילוג[[#This Row],[3 הפלגות זהות]]="","",IF(שבוע_בדילוג[[#This Row],[3 הפלגות זהות]]=1,שבוע_בדילוג[[#This Row],[LengthofCycle]],X807))</f>
        <v/>
      </c>
      <c r="Z808" s="1" t="str">
        <f>IF(OR(שבוע_בדילוג[[#This Row],[הווסת פעיל?]]=0,שבוע_בדילוג[[#This Row],[הווסת פעיל?]]=""),"",SUM(Z807,שבוע_בדילוג[[#This Row],[הווסת פעיל?]]))</f>
        <v/>
      </c>
      <c r="AA808" s="1" t="str">
        <f>IF(AND(שבוע_בדילוג[[#This Row],[כמה מחזורים עד עקירה]]&lt;&gt;"",Z809=""),שבוע_בדילוג[[#This Row],[כמה מחזורים עד עקירה]],"")</f>
        <v/>
      </c>
      <c r="AB808" s="1" t="str">
        <f>IF(AND(שבוע_בדילוג[[#This Row],[הווסת פעיל?]]=1,שבוע_בדילוג[[#This Row],[וסת קבוע אחרון]]&lt;&gt;X807),שבוע_בדילוג[[#This Row],[וסת קבוע אחרון]],"")</f>
        <v/>
      </c>
      <c r="AC808" s="1" t="str">
        <f>IF(AND(שבוע_בדילוג[[#This Row],[הווסת פעיל?]]=1,Y807=0,שבוע_בדילוג[[#This Row],[וסת קבוע אחרון]]=X807),שבוע_בדילוג[[#This Row],[וסת קבוע אחרון]],"")</f>
        <v/>
      </c>
      <c r="AD808" s="1" t="str">
        <f>IF(AND(שבוע_בדילוג[[#This Row],[הווסת פעיל?]]=1,Y807=0,שבוע_בדילוג[[#This Row],[וסת קבוע אחרון]]&lt;&gt;X807),1,"")</f>
        <v/>
      </c>
      <c r="AE808" s="1" t="str">
        <f>IF(AND(שבוע_בדילוג[[#This Row],[הווסת פעיל?]]&lt;&gt;"",B809=1),שבוע_בדילוג[[#This Row],[CycleNumber]],"")</f>
        <v/>
      </c>
      <c r="AF808" s="1" t="str">
        <f>IF(AND(שבוע_בדילוג[[#This Row],[הווסת פעיל?]]&lt;&gt;"",Y807=""),שבוע_בדילוג[[#This Row],[CycleNumber]],"")</f>
        <v/>
      </c>
      <c r="AG808" s="1" t="str">
        <f>IF(B809=1,"",IF(שבוע_בדילוג[[#This Row],[הווסת פעיל?]]=1,IF(שבוע_בדילוג[[#This Row],[וסת קבוע אחרון]]=F809,1,0),""))</f>
        <v/>
      </c>
      <c r="AH808" s="1" t="str">
        <f>IF(B809=1,"",IF(שבוע_בדילוג[[#This Row],[הווסת פעיל?]]=1,IF(OR(שבוע_בדילוג[[#This Row],[וסת קבוע אחרון]]=F809,F809=שבוע_בדילוג[[#This Row],[LengthofCycle]]),1,0),""))</f>
        <v/>
      </c>
      <c r="AI808" s="1" t="str">
        <f>IF(B809=1,"",IF(שבוע_בדילוג[[#This Row],[הווסת פעיל?]]=1,IF(OR(שבוע_בדילוג[[#This Row],[וסת קבוע אחרון]]=F809,F809=שבוע_בדילוג[[#This Row],[LengthofCycle]],AND(שבוע_בדילוג[[#This Row],[LengthofCycle]]&lt;&gt;שבוע_בדילוג[[#This Row],[וסת קבוע אחרון]],OR(F809=28,F809=29))),1,0),""))</f>
        <v/>
      </c>
      <c r="AJ808" s="1" t="str">
        <f>IF(AND(שבוע_בדילוג[[#This Row],[הווסת פעיל?]]=1,B809=1),1,"")</f>
        <v/>
      </c>
      <c r="AK808" s="4">
        <f>IF(AND(שבוע_בדילוג[[#This Row],[הווסת פעיל?]]&lt;&gt;1,B809&lt;&gt;1,B809&lt;&gt;""),IF(שבוע_בדילוג[[#This Row],[LengthofCycle]]=F809,1,0),"")</f>
        <v>0</v>
      </c>
      <c r="AL808" s="4">
        <f>IF(AND(שבוע_בדילוג[[#This Row],[הווסת פעיל?]]&lt;&gt;1,B809&lt;&gt;1,B809&lt;&gt;""),IF(OR(שבוע_בדילוג[[#This Row],[LengthofCycle]]=F809,F809=29),1,0),"")</f>
        <v>0</v>
      </c>
      <c r="AM808" s="4">
        <f>IF(AND(שבוע_בדילוג[[#This Row],[הווסת פעיל?]]&lt;&gt;1,B809&lt;&gt;1,B809&lt;&gt;""),IF(OR(שבוע_בדילוג[[#This Row],[LengthofCycle]]=F809,F809=29,F809=28),1,0),"")</f>
        <v>0</v>
      </c>
    </row>
    <row r="809" spans="1:39" x14ac:dyDescent="0.25">
      <c r="A809" s="1" t="s">
        <v>121</v>
      </c>
      <c r="B809" s="1">
        <v>8</v>
      </c>
      <c r="C809" s="1">
        <v>0</v>
      </c>
      <c r="D809" s="1">
        <v>1</v>
      </c>
      <c r="E809" s="1">
        <v>0</v>
      </c>
      <c r="F809" s="1">
        <v>23</v>
      </c>
      <c r="H809" s="1">
        <f>שבוע_בדילוג[[#This Row],[LengthofCycle]]+1</f>
        <v>24</v>
      </c>
      <c r="I809" s="1" t="str">
        <f>IF(IFERROR(LOOKUP(שבוע_בדילוג[[#This Row],[ClientID]],קביעויות[השבוע בדילוג]),FALSE)=שבוע_בדילוג[[#This Row],[ClientID]],1,"")</f>
        <v/>
      </c>
      <c r="J809" s="1" t="str">
        <f>IF(AND(שבוע_בדילוג[[#This Row],[CycleNumber]]&gt;1,OR(B810="",שבוע_בדילוג[[#This Row],[CycleNumber]]&gt;B808)),IF(OR(AND(שבוע_בדילוג[[#This Row],[LengthofCycle]]=29,F808=29),AND(שבוע_בדילוג[[#This Row],[LengthofCycle]]=36,F808=36)),1,""),"")</f>
        <v/>
      </c>
      <c r="K809" s="1" t="str">
        <f>IF(AND(שבוע_בדילוג[[#This Row],[וסת השבוע]]=1,J808=1,שבוע_בדילוג[[#This Row],[CycleNumber]]&gt;B808),1,"")</f>
        <v/>
      </c>
      <c r="L809" s="1" t="str">
        <f>IF(שבוע_בדילוג[[#This Row],[CycleNumber]]=1,"",IF(שבוע_בדילוג[[#This Row],[וסת השבוע]]=1,0,IF(L808="","",IF(L808=0,IF(שבוע_בדילוג[[#This Row],[LengthofCycle]]=29,0,1),IF(L808=1,IF(שבוע_בדילוג[[#This Row],[LengthofCycle]]+F808=29*2,0,2),IF(L808=2,IF(שבוע_בדילוג[[#This Row],[LengthofCycle]]+F808+F807=29*3,0,3),""))))))</f>
        <v/>
      </c>
      <c r="M809" s="1" t="str">
        <f>IF(שבוע_בדילוג[[#This Row],[וסת השבוע]]=1,IF(שבוע_בדילוג[[#This Row],[וסת השבוע וההפלגה ביחד]]=1,M808+1,0),IF(AND(שבוע_בדילוג[[#This Row],[CycleNumber]]&gt;B808,שבוע_בדילוג[[#This Row],[CycleNumber]]&gt;1),IF(שבוע_בדילוג[[#This Row],[וסת השבוע פעיל?]]&lt;&gt;"",M808+1,""),""))</f>
        <v/>
      </c>
      <c r="N809" s="1" t="str">
        <f>IF(שבוע_בדילוג[[#This Row],[וסת השבוע פעיל?2]]="","",IF(AND(שבוע_בדילוג[[#This Row],[וסת השבוע פעיל?]]&lt;&gt;"",שבוע_בדילוג[[#This Row],[CycleNumber]]&lt;B810,B810&lt;&gt;"",שבוע_בדילוג[[#This Row],[וסת השבוע פעיל?]]&lt;3),IF(L810=0,IF(AND(שבוע_בדילוג[[#This Row],[וסת השבוע פעיל?]]&gt;0,J810=1),0,1),0),""))</f>
        <v/>
      </c>
      <c r="O809" s="1" t="str">
        <f t="shared" si="72"/>
        <v/>
      </c>
      <c r="P809" s="1" t="str">
        <f>IF(AND(שבוע_בדילוג[[#This Row],[חיזוי - שבוע]]=1,K810=1),1,"")</f>
        <v/>
      </c>
      <c r="Q809" s="1" t="str">
        <f>IF(AND(שבוע_בדילוג[[#This Row],[וסת השבוע פעיל?]]&lt;3,OR(שבוע_בדילוג[[#This Row],[CycleNumber]]&gt;B810,B810="")),1,"")</f>
        <v/>
      </c>
      <c r="R809" s="1" t="str">
        <f>IF(AND(שבוע_בדילוג[[#This Row],[חיזוי - שבוע]]&lt;&gt;"",שבוע_בדילוג[[#This Row],[וסת השבוע פעיל?2]]=""),1,"")</f>
        <v/>
      </c>
      <c r="S809" s="1" t="str">
        <f>IF(שבוע_בדילוג[[#This Row],[האישה קבעה וסת שבוע בדילוג?]]=1,IF(שבוע_בדילוג[[#This Row],[וסת השבוע פעיל?]]&lt;3,1,0),"")</f>
        <v/>
      </c>
      <c r="T8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09" s="1">
        <f t="shared" si="73"/>
        <v>0</v>
      </c>
      <c r="V809" s="1">
        <f t="shared" si="74"/>
        <v>0</v>
      </c>
      <c r="W809" s="1">
        <f t="shared" si="75"/>
        <v>0</v>
      </c>
      <c r="X809" s="1" t="str">
        <f>IF(שבוע_בדילוג[[#This Row],[3 הפלגות זהות]]="","",IF(שבוע_בדילוג[[#This Row],[3 הפלגות זהות]]=1,שבוע_בדילוג[[#This Row],[LengthofCycle]],X808))</f>
        <v/>
      </c>
      <c r="Z809" s="1" t="str">
        <f>IF(OR(שבוע_בדילוג[[#This Row],[הווסת פעיל?]]=0,שבוע_בדילוג[[#This Row],[הווסת פעיל?]]=""),"",SUM(Z808,שבוע_בדילוג[[#This Row],[הווסת פעיל?]]))</f>
        <v/>
      </c>
      <c r="AA809" s="1" t="str">
        <f>IF(AND(שבוע_בדילוג[[#This Row],[כמה מחזורים עד עקירה]]&lt;&gt;"",Z810=""),שבוע_בדילוג[[#This Row],[כמה מחזורים עד עקירה]],"")</f>
        <v/>
      </c>
      <c r="AB809" s="1" t="str">
        <f>IF(AND(שבוע_בדילוג[[#This Row],[הווסת פעיל?]]=1,שבוע_בדילוג[[#This Row],[וסת קבוע אחרון]]&lt;&gt;X808),שבוע_בדילוג[[#This Row],[וסת קבוע אחרון]],"")</f>
        <v/>
      </c>
      <c r="AC809" s="1" t="str">
        <f>IF(AND(שבוע_בדילוג[[#This Row],[הווסת פעיל?]]=1,Y808=0,שבוע_בדילוג[[#This Row],[וסת קבוע אחרון]]=X808),שבוע_בדילוג[[#This Row],[וסת קבוע אחרון]],"")</f>
        <v/>
      </c>
      <c r="AD809" s="1" t="str">
        <f>IF(AND(שבוע_בדילוג[[#This Row],[הווסת פעיל?]]=1,Y808=0,שבוע_בדילוג[[#This Row],[וסת קבוע אחרון]]&lt;&gt;X808),1,"")</f>
        <v/>
      </c>
      <c r="AE809" s="1" t="str">
        <f>IF(AND(שבוע_בדילוג[[#This Row],[הווסת פעיל?]]&lt;&gt;"",B810=1),שבוע_בדילוג[[#This Row],[CycleNumber]],"")</f>
        <v/>
      </c>
      <c r="AF809" s="1" t="str">
        <f>IF(AND(שבוע_בדילוג[[#This Row],[הווסת פעיל?]]&lt;&gt;"",Y808=""),שבוע_בדילוג[[#This Row],[CycleNumber]],"")</f>
        <v/>
      </c>
      <c r="AG809" s="1" t="str">
        <f>IF(B810=1,"",IF(שבוע_בדילוג[[#This Row],[הווסת פעיל?]]=1,IF(שבוע_בדילוג[[#This Row],[וסת קבוע אחרון]]=F810,1,0),""))</f>
        <v/>
      </c>
      <c r="AH809" s="1" t="str">
        <f>IF(B810=1,"",IF(שבוע_בדילוג[[#This Row],[הווסת פעיל?]]=1,IF(OR(שבוע_בדילוג[[#This Row],[וסת קבוע אחרון]]=F810,F810=שבוע_בדילוג[[#This Row],[LengthofCycle]]),1,0),""))</f>
        <v/>
      </c>
      <c r="AI809" s="1" t="str">
        <f>IF(B810=1,"",IF(שבוע_בדילוג[[#This Row],[הווסת פעיל?]]=1,IF(OR(שבוע_בדילוג[[#This Row],[וסת קבוע אחרון]]=F810,F810=שבוע_בדילוג[[#This Row],[LengthofCycle]],AND(שבוע_בדילוג[[#This Row],[LengthofCycle]]&lt;&gt;שבוע_בדילוג[[#This Row],[וסת קבוע אחרון]],OR(F810=28,F810=29))),1,0),""))</f>
        <v/>
      </c>
      <c r="AJ809" s="1" t="str">
        <f>IF(AND(שבוע_בדילוג[[#This Row],[הווסת פעיל?]]=1,B810=1),1,"")</f>
        <v/>
      </c>
      <c r="AK809" s="4">
        <f>IF(AND(שבוע_בדילוג[[#This Row],[הווסת פעיל?]]&lt;&gt;1,B810&lt;&gt;1,B810&lt;&gt;""),IF(שבוע_בדילוג[[#This Row],[LengthofCycle]]=F810,1,0),"")</f>
        <v>0</v>
      </c>
      <c r="AL809" s="4">
        <f>IF(AND(שבוע_בדילוג[[#This Row],[הווסת פעיל?]]&lt;&gt;1,B810&lt;&gt;1,B810&lt;&gt;""),IF(OR(שבוע_בדילוג[[#This Row],[LengthofCycle]]=F810,F810=29),1,0),"")</f>
        <v>0</v>
      </c>
      <c r="AM809" s="4">
        <f>IF(AND(שבוע_בדילוג[[#This Row],[הווסת פעיל?]]&lt;&gt;1,B810&lt;&gt;1,B810&lt;&gt;""),IF(OR(שבוע_בדילוג[[#This Row],[LengthofCycle]]=F810,F810=29,F810=28),1,0),"")</f>
        <v>1</v>
      </c>
    </row>
    <row r="810" spans="1:39" x14ac:dyDescent="0.25">
      <c r="A810" s="1" t="s">
        <v>121</v>
      </c>
      <c r="B810" s="1">
        <v>9</v>
      </c>
      <c r="C810" s="1">
        <v>0</v>
      </c>
      <c r="D810" s="1">
        <v>1</v>
      </c>
      <c r="E810" s="1">
        <v>0</v>
      </c>
      <c r="F810" s="1">
        <v>28</v>
      </c>
      <c r="H810" s="1">
        <f>שבוע_בדילוג[[#This Row],[LengthofCycle]]+1</f>
        <v>29</v>
      </c>
      <c r="I810" s="1" t="str">
        <f>IF(IFERROR(LOOKUP(שבוע_בדילוג[[#This Row],[ClientID]],קביעויות[השבוע בדילוג]),FALSE)=שבוע_בדילוג[[#This Row],[ClientID]],1,"")</f>
        <v/>
      </c>
      <c r="J810" s="1" t="str">
        <f>IF(AND(שבוע_בדילוג[[#This Row],[CycleNumber]]&gt;1,OR(B811="",שבוע_בדילוג[[#This Row],[CycleNumber]]&gt;B809)),IF(OR(AND(שבוע_בדילוג[[#This Row],[LengthofCycle]]=29,F809=29),AND(שבוע_בדילוג[[#This Row],[LengthofCycle]]=36,F809=36)),1,""),"")</f>
        <v/>
      </c>
      <c r="K810" s="1" t="str">
        <f>IF(AND(שבוע_בדילוג[[#This Row],[וסת השבוע]]=1,J809=1,שבוע_בדילוג[[#This Row],[CycleNumber]]&gt;B809),1,"")</f>
        <v/>
      </c>
      <c r="L810" s="1" t="str">
        <f>IF(שבוע_בדילוג[[#This Row],[CycleNumber]]=1,"",IF(שבוע_בדילוג[[#This Row],[וסת השבוע]]=1,0,IF(L809="","",IF(L809=0,IF(שבוע_בדילוג[[#This Row],[LengthofCycle]]=29,0,1),IF(L809=1,IF(שבוע_בדילוג[[#This Row],[LengthofCycle]]+F809=29*2,0,2),IF(L809=2,IF(שבוע_בדילוג[[#This Row],[LengthofCycle]]+F809+F808=29*3,0,3),""))))))</f>
        <v/>
      </c>
      <c r="M810" s="1" t="str">
        <f>IF(שבוע_בדילוג[[#This Row],[וסת השבוע]]=1,IF(שבוע_בדילוג[[#This Row],[וסת השבוע וההפלגה ביחד]]=1,M809+1,0),IF(AND(שבוע_בדילוג[[#This Row],[CycleNumber]]&gt;B809,שבוע_בדילוג[[#This Row],[CycleNumber]]&gt;1),IF(שבוע_בדילוג[[#This Row],[וסת השבוע פעיל?]]&lt;&gt;"",M809+1,""),""))</f>
        <v/>
      </c>
      <c r="N810" s="1" t="str">
        <f>IF(שבוע_בדילוג[[#This Row],[וסת השבוע פעיל?2]]="","",IF(AND(שבוע_בדילוג[[#This Row],[וסת השבוע פעיל?]]&lt;&gt;"",שבוע_בדילוג[[#This Row],[CycleNumber]]&lt;B811,B811&lt;&gt;"",שבוע_בדילוג[[#This Row],[וסת השבוע פעיל?]]&lt;3),IF(L811=0,IF(AND(שבוע_בדילוג[[#This Row],[וסת השבוע פעיל?]]&gt;0,J811=1),0,1),0),""))</f>
        <v/>
      </c>
      <c r="O810" s="1" t="str">
        <f t="shared" si="72"/>
        <v/>
      </c>
      <c r="P810" s="1" t="str">
        <f>IF(AND(שבוע_בדילוג[[#This Row],[חיזוי - שבוע]]=1,K811=1),1,"")</f>
        <v/>
      </c>
      <c r="Q810" s="1" t="str">
        <f>IF(AND(שבוע_בדילוג[[#This Row],[וסת השבוע פעיל?]]&lt;3,OR(שבוע_בדילוג[[#This Row],[CycleNumber]]&gt;B811,B811="")),1,"")</f>
        <v/>
      </c>
      <c r="R810" s="1" t="str">
        <f>IF(AND(שבוע_בדילוג[[#This Row],[חיזוי - שבוע]]&lt;&gt;"",שבוע_בדילוג[[#This Row],[וסת השבוע פעיל?2]]=""),1,"")</f>
        <v/>
      </c>
      <c r="S810" s="1" t="str">
        <f>IF(שבוע_בדילוג[[#This Row],[האישה קבעה וסת שבוע בדילוג?]]=1,IF(שבוע_בדילוג[[#This Row],[וסת השבוע פעיל?]]&lt;3,1,0),"")</f>
        <v/>
      </c>
      <c r="T8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0" s="1">
        <f t="shared" si="73"/>
        <v>0</v>
      </c>
      <c r="V810" s="1">
        <f t="shared" si="74"/>
        <v>0</v>
      </c>
      <c r="W810" s="1">
        <f t="shared" si="75"/>
        <v>0</v>
      </c>
      <c r="X810" s="1" t="str">
        <f>IF(שבוע_בדילוג[[#This Row],[3 הפלגות זהות]]="","",IF(שבוע_בדילוג[[#This Row],[3 הפלגות זהות]]=1,שבוע_בדילוג[[#This Row],[LengthofCycle]],X809))</f>
        <v/>
      </c>
      <c r="Z810" s="1" t="str">
        <f>IF(OR(שבוע_בדילוג[[#This Row],[הווסת פעיל?]]=0,שבוע_בדילוג[[#This Row],[הווסת פעיל?]]=""),"",SUM(Z809,שבוע_בדילוג[[#This Row],[הווסת פעיל?]]))</f>
        <v/>
      </c>
      <c r="AA810" s="1" t="str">
        <f>IF(AND(שבוע_בדילוג[[#This Row],[כמה מחזורים עד עקירה]]&lt;&gt;"",Z811=""),שבוע_בדילוג[[#This Row],[כמה מחזורים עד עקירה]],"")</f>
        <v/>
      </c>
      <c r="AB810" s="1" t="str">
        <f>IF(AND(שבוע_בדילוג[[#This Row],[הווסת פעיל?]]=1,שבוע_בדילוג[[#This Row],[וסת קבוע אחרון]]&lt;&gt;X809),שבוע_בדילוג[[#This Row],[וסת קבוע אחרון]],"")</f>
        <v/>
      </c>
      <c r="AC810" s="1" t="str">
        <f>IF(AND(שבוע_בדילוג[[#This Row],[הווסת פעיל?]]=1,Y809=0,שבוע_בדילוג[[#This Row],[וסת קבוע אחרון]]=X809),שבוע_בדילוג[[#This Row],[וסת קבוע אחרון]],"")</f>
        <v/>
      </c>
      <c r="AD810" s="1" t="str">
        <f>IF(AND(שבוע_בדילוג[[#This Row],[הווסת פעיל?]]=1,Y809=0,שבוע_בדילוג[[#This Row],[וסת קבוע אחרון]]&lt;&gt;X809),1,"")</f>
        <v/>
      </c>
      <c r="AE810" s="1" t="str">
        <f>IF(AND(שבוע_בדילוג[[#This Row],[הווסת פעיל?]]&lt;&gt;"",B811=1),שבוע_בדילוג[[#This Row],[CycleNumber]],"")</f>
        <v/>
      </c>
      <c r="AF810" s="1" t="str">
        <f>IF(AND(שבוע_בדילוג[[#This Row],[הווסת פעיל?]]&lt;&gt;"",Y809=""),שבוע_בדילוג[[#This Row],[CycleNumber]],"")</f>
        <v/>
      </c>
      <c r="AG810" s="1" t="str">
        <f>IF(B811=1,"",IF(שבוע_בדילוג[[#This Row],[הווסת פעיל?]]=1,IF(שבוע_בדילוג[[#This Row],[וסת קבוע אחרון]]=F811,1,0),""))</f>
        <v/>
      </c>
      <c r="AH810" s="1" t="str">
        <f>IF(B811=1,"",IF(שבוע_בדילוג[[#This Row],[הווסת פעיל?]]=1,IF(OR(שבוע_בדילוג[[#This Row],[וסת קבוע אחרון]]=F811,F811=שבוע_בדילוג[[#This Row],[LengthofCycle]]),1,0),""))</f>
        <v/>
      </c>
      <c r="AI810" s="1" t="str">
        <f>IF(B811=1,"",IF(שבוע_בדילוג[[#This Row],[הווסת פעיל?]]=1,IF(OR(שבוע_בדילוג[[#This Row],[וסת קבוע אחרון]]=F811,F811=שבוע_בדילוג[[#This Row],[LengthofCycle]],AND(שבוע_בדילוג[[#This Row],[LengthofCycle]]&lt;&gt;שבוע_בדילוג[[#This Row],[וסת קבוע אחרון]],OR(F811=28,F811=29))),1,0),""))</f>
        <v/>
      </c>
      <c r="AJ810" s="1" t="str">
        <f>IF(AND(שבוע_בדילוג[[#This Row],[הווסת פעיל?]]=1,B811=1),1,"")</f>
        <v/>
      </c>
      <c r="AK810" s="4">
        <f>IF(AND(שבוע_בדילוג[[#This Row],[הווסת פעיל?]]&lt;&gt;1,B811&lt;&gt;1,B811&lt;&gt;""),IF(שבוע_בדילוג[[#This Row],[LengthofCycle]]=F811,1,0),"")</f>
        <v>0</v>
      </c>
      <c r="AL810" s="4">
        <f>IF(AND(שבוע_בדילוג[[#This Row],[הווסת פעיל?]]&lt;&gt;1,B811&lt;&gt;1,B811&lt;&gt;""),IF(OR(שבוע_בדילוג[[#This Row],[LengthofCycle]]=F811,F811=29),1,0),"")</f>
        <v>0</v>
      </c>
      <c r="AM810" s="4">
        <f>IF(AND(שבוע_בדילוג[[#This Row],[הווסת פעיל?]]&lt;&gt;1,B811&lt;&gt;1,B811&lt;&gt;""),IF(OR(שבוע_בדילוג[[#This Row],[LengthofCycle]]=F811,F811=29,F811=28),1,0),"")</f>
        <v>0</v>
      </c>
    </row>
    <row r="811" spans="1:39" x14ac:dyDescent="0.25">
      <c r="A811" s="1" t="s">
        <v>121</v>
      </c>
      <c r="B811" s="1">
        <v>10</v>
      </c>
      <c r="C811" s="1">
        <v>0</v>
      </c>
      <c r="D811" s="1">
        <v>1</v>
      </c>
      <c r="E811" s="1">
        <v>0</v>
      </c>
      <c r="F811" s="1">
        <v>27</v>
      </c>
      <c r="H811" s="1">
        <f>שבוע_בדילוג[[#This Row],[LengthofCycle]]+1</f>
        <v>28</v>
      </c>
      <c r="I811" s="1" t="str">
        <f>IF(IFERROR(LOOKUP(שבוע_בדילוג[[#This Row],[ClientID]],קביעויות[השבוע בדילוג]),FALSE)=שבוע_בדילוג[[#This Row],[ClientID]],1,"")</f>
        <v/>
      </c>
      <c r="J811" s="1" t="str">
        <f>IF(AND(שבוע_בדילוג[[#This Row],[CycleNumber]]&gt;1,OR(B812="",שבוע_בדילוג[[#This Row],[CycleNumber]]&gt;B810)),IF(OR(AND(שבוע_בדילוג[[#This Row],[LengthofCycle]]=29,F810=29),AND(שבוע_בדילוג[[#This Row],[LengthofCycle]]=36,F810=36)),1,""),"")</f>
        <v/>
      </c>
      <c r="K811" s="1" t="str">
        <f>IF(AND(שבוע_בדילוג[[#This Row],[וסת השבוע]]=1,J810=1,שבוע_בדילוג[[#This Row],[CycleNumber]]&gt;B810),1,"")</f>
        <v/>
      </c>
      <c r="L811" s="1" t="str">
        <f>IF(שבוע_בדילוג[[#This Row],[CycleNumber]]=1,"",IF(שבוע_בדילוג[[#This Row],[וסת השבוע]]=1,0,IF(L810="","",IF(L810=0,IF(שבוע_בדילוג[[#This Row],[LengthofCycle]]=29,0,1),IF(L810=1,IF(שבוע_בדילוג[[#This Row],[LengthofCycle]]+F810=29*2,0,2),IF(L810=2,IF(שבוע_בדילוג[[#This Row],[LengthofCycle]]+F810+F809=29*3,0,3),""))))))</f>
        <v/>
      </c>
      <c r="M811" s="1" t="str">
        <f>IF(שבוע_בדילוג[[#This Row],[וסת השבוע]]=1,IF(שבוע_בדילוג[[#This Row],[וסת השבוע וההפלגה ביחד]]=1,M810+1,0),IF(AND(שבוע_בדילוג[[#This Row],[CycleNumber]]&gt;B810,שבוע_בדילוג[[#This Row],[CycleNumber]]&gt;1),IF(שבוע_בדילוג[[#This Row],[וסת השבוע פעיל?]]&lt;&gt;"",M810+1,""),""))</f>
        <v/>
      </c>
      <c r="N811" s="1" t="str">
        <f>IF(שבוע_בדילוג[[#This Row],[וסת השבוע פעיל?2]]="","",IF(AND(שבוע_בדילוג[[#This Row],[וסת השבוע פעיל?]]&lt;&gt;"",שבוע_בדילוג[[#This Row],[CycleNumber]]&lt;B812,B812&lt;&gt;"",שבוע_בדילוג[[#This Row],[וסת השבוע פעיל?]]&lt;3),IF(L812=0,IF(AND(שבוע_בדילוג[[#This Row],[וסת השבוע פעיל?]]&gt;0,J812=1),0,1),0),""))</f>
        <v/>
      </c>
      <c r="O811" s="1" t="str">
        <f t="shared" si="72"/>
        <v/>
      </c>
      <c r="P811" s="1" t="str">
        <f>IF(AND(שבוע_בדילוג[[#This Row],[חיזוי - שבוע]]=1,K812=1),1,"")</f>
        <v/>
      </c>
      <c r="Q811" s="1" t="str">
        <f>IF(AND(שבוע_בדילוג[[#This Row],[וסת השבוע פעיל?]]&lt;3,OR(שבוע_בדילוג[[#This Row],[CycleNumber]]&gt;B812,B812="")),1,"")</f>
        <v/>
      </c>
      <c r="R811" s="1" t="str">
        <f>IF(AND(שבוע_בדילוג[[#This Row],[חיזוי - שבוע]]&lt;&gt;"",שבוע_בדילוג[[#This Row],[וסת השבוע פעיל?2]]=""),1,"")</f>
        <v/>
      </c>
      <c r="S811" s="1" t="str">
        <f>IF(שבוע_בדילוג[[#This Row],[האישה קבעה וסת שבוע בדילוג?]]=1,IF(שבוע_בדילוג[[#This Row],[וסת השבוע פעיל?]]&lt;3,1,0),"")</f>
        <v/>
      </c>
      <c r="T8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1" s="1">
        <f t="shared" si="73"/>
        <v>0</v>
      </c>
      <c r="V811" s="1">
        <f t="shared" si="74"/>
        <v>0</v>
      </c>
      <c r="W811" s="1">
        <f t="shared" si="75"/>
        <v>0</v>
      </c>
      <c r="X811" s="1" t="str">
        <f>IF(שבוע_בדילוג[[#This Row],[3 הפלגות זהות]]="","",IF(שבוע_בדילוג[[#This Row],[3 הפלגות זהות]]=1,שבוע_בדילוג[[#This Row],[LengthofCycle]],X810))</f>
        <v/>
      </c>
      <c r="Z811" s="1" t="str">
        <f>IF(OR(שבוע_בדילוג[[#This Row],[הווסת פעיל?]]=0,שבוע_בדילוג[[#This Row],[הווסת פעיל?]]=""),"",SUM(Z810,שבוע_בדילוג[[#This Row],[הווסת פעיל?]]))</f>
        <v/>
      </c>
      <c r="AA811" s="1" t="str">
        <f>IF(AND(שבוע_בדילוג[[#This Row],[כמה מחזורים עד עקירה]]&lt;&gt;"",Z812=""),שבוע_בדילוג[[#This Row],[כמה מחזורים עד עקירה]],"")</f>
        <v/>
      </c>
      <c r="AB811" s="1" t="str">
        <f>IF(AND(שבוע_בדילוג[[#This Row],[הווסת פעיל?]]=1,שבוע_בדילוג[[#This Row],[וסת קבוע אחרון]]&lt;&gt;X810),שבוע_בדילוג[[#This Row],[וסת קבוע אחרון]],"")</f>
        <v/>
      </c>
      <c r="AC811" s="1" t="str">
        <f>IF(AND(שבוע_בדילוג[[#This Row],[הווסת פעיל?]]=1,Y810=0,שבוע_בדילוג[[#This Row],[וסת קבוע אחרון]]=X810),שבוע_בדילוג[[#This Row],[וסת קבוע אחרון]],"")</f>
        <v/>
      </c>
      <c r="AD811" s="1" t="str">
        <f>IF(AND(שבוע_בדילוג[[#This Row],[הווסת פעיל?]]=1,Y810=0,שבוע_בדילוג[[#This Row],[וסת קבוע אחרון]]&lt;&gt;X810),1,"")</f>
        <v/>
      </c>
      <c r="AE811" s="1" t="str">
        <f>IF(AND(שבוע_בדילוג[[#This Row],[הווסת פעיל?]]&lt;&gt;"",B812=1),שבוע_בדילוג[[#This Row],[CycleNumber]],"")</f>
        <v/>
      </c>
      <c r="AF811" s="1" t="str">
        <f>IF(AND(שבוע_בדילוג[[#This Row],[הווסת פעיל?]]&lt;&gt;"",Y810=""),שבוע_בדילוג[[#This Row],[CycleNumber]],"")</f>
        <v/>
      </c>
      <c r="AG811" s="1" t="str">
        <f>IF(B812=1,"",IF(שבוע_בדילוג[[#This Row],[הווסת פעיל?]]=1,IF(שבוע_בדילוג[[#This Row],[וסת קבוע אחרון]]=F812,1,0),""))</f>
        <v/>
      </c>
      <c r="AH811" s="1" t="str">
        <f>IF(B812=1,"",IF(שבוע_בדילוג[[#This Row],[הווסת פעיל?]]=1,IF(OR(שבוע_בדילוג[[#This Row],[וסת קבוע אחרון]]=F812,F812=שבוע_בדילוג[[#This Row],[LengthofCycle]]),1,0),""))</f>
        <v/>
      </c>
      <c r="AI811" s="1" t="str">
        <f>IF(B812=1,"",IF(שבוע_בדילוג[[#This Row],[הווסת פעיל?]]=1,IF(OR(שבוע_בדילוג[[#This Row],[וסת קבוע אחרון]]=F812,F812=שבוע_בדילוג[[#This Row],[LengthofCycle]],AND(שבוע_בדילוג[[#This Row],[LengthofCycle]]&lt;&gt;שבוע_בדילוג[[#This Row],[וסת קבוע אחרון]],OR(F812=28,F812=29))),1,0),""))</f>
        <v/>
      </c>
      <c r="AJ811" s="1" t="str">
        <f>IF(AND(שבוע_בדילוג[[#This Row],[הווסת פעיל?]]=1,B812=1),1,"")</f>
        <v/>
      </c>
      <c r="AK811" s="4">
        <f>IF(AND(שבוע_בדילוג[[#This Row],[הווסת פעיל?]]&lt;&gt;1,B812&lt;&gt;1,B812&lt;&gt;""),IF(שבוע_בדילוג[[#This Row],[LengthofCycle]]=F812,1,0),"")</f>
        <v>0</v>
      </c>
      <c r="AL811" s="4">
        <f>IF(AND(שבוע_בדילוג[[#This Row],[הווסת פעיל?]]&lt;&gt;1,B812&lt;&gt;1,B812&lt;&gt;""),IF(OR(שבוע_בדילוג[[#This Row],[LengthofCycle]]=F812,F812=29),1,0),"")</f>
        <v>0</v>
      </c>
      <c r="AM811" s="4">
        <f>IF(AND(שבוע_בדילוג[[#This Row],[הווסת פעיל?]]&lt;&gt;1,B812&lt;&gt;1,B812&lt;&gt;""),IF(OR(שבוע_בדילוג[[#This Row],[LengthofCycle]]=F812,F812=29,F812=28),1,0),"")</f>
        <v>0</v>
      </c>
    </row>
    <row r="812" spans="1:39" x14ac:dyDescent="0.25">
      <c r="A812" s="1" t="s">
        <v>121</v>
      </c>
      <c r="B812" s="1">
        <v>11</v>
      </c>
      <c r="C812" s="1">
        <v>0</v>
      </c>
      <c r="D812" s="1">
        <v>1</v>
      </c>
      <c r="E812" s="1">
        <v>0</v>
      </c>
      <c r="F812" s="1">
        <v>25</v>
      </c>
      <c r="H812" s="1">
        <f>שבוע_בדילוג[[#This Row],[LengthofCycle]]+1</f>
        <v>26</v>
      </c>
      <c r="I812" s="1" t="str">
        <f>IF(IFERROR(LOOKUP(שבוע_בדילוג[[#This Row],[ClientID]],קביעויות[השבוע בדילוג]),FALSE)=שבוע_בדילוג[[#This Row],[ClientID]],1,"")</f>
        <v/>
      </c>
      <c r="J812" s="1" t="str">
        <f>IF(AND(שבוע_בדילוג[[#This Row],[CycleNumber]]&gt;1,OR(B813="",שבוע_בדילוג[[#This Row],[CycleNumber]]&gt;B811)),IF(OR(AND(שבוע_בדילוג[[#This Row],[LengthofCycle]]=29,F811=29),AND(שבוע_בדילוג[[#This Row],[LengthofCycle]]=36,F811=36)),1,""),"")</f>
        <v/>
      </c>
      <c r="K812" s="1" t="str">
        <f>IF(AND(שבוע_בדילוג[[#This Row],[וסת השבוע]]=1,J811=1,שבוע_בדילוג[[#This Row],[CycleNumber]]&gt;B811),1,"")</f>
        <v/>
      </c>
      <c r="L812" s="1" t="str">
        <f>IF(שבוע_בדילוג[[#This Row],[CycleNumber]]=1,"",IF(שבוע_בדילוג[[#This Row],[וסת השבוע]]=1,0,IF(L811="","",IF(L811=0,IF(שבוע_בדילוג[[#This Row],[LengthofCycle]]=29,0,1),IF(L811=1,IF(שבוע_בדילוג[[#This Row],[LengthofCycle]]+F811=29*2,0,2),IF(L811=2,IF(שבוע_בדילוג[[#This Row],[LengthofCycle]]+F811+F810=29*3,0,3),""))))))</f>
        <v/>
      </c>
      <c r="M812" s="1" t="str">
        <f>IF(שבוע_בדילוג[[#This Row],[וסת השבוע]]=1,IF(שבוע_בדילוג[[#This Row],[וסת השבוע וההפלגה ביחד]]=1,M811+1,0),IF(AND(שבוע_בדילוג[[#This Row],[CycleNumber]]&gt;B811,שבוע_בדילוג[[#This Row],[CycleNumber]]&gt;1),IF(שבוע_בדילוג[[#This Row],[וסת השבוע פעיל?]]&lt;&gt;"",M811+1,""),""))</f>
        <v/>
      </c>
      <c r="N812" s="1" t="str">
        <f>IF(שבוע_בדילוג[[#This Row],[וסת השבוע פעיל?2]]="","",IF(AND(שבוע_בדילוג[[#This Row],[וסת השבוע פעיל?]]&lt;&gt;"",שבוע_בדילוג[[#This Row],[CycleNumber]]&lt;B813,B813&lt;&gt;"",שבוע_בדילוג[[#This Row],[וסת השבוע פעיל?]]&lt;3),IF(L813=0,IF(AND(שבוע_בדילוג[[#This Row],[וסת השבוע פעיל?]]&gt;0,J813=1),0,1),0),""))</f>
        <v/>
      </c>
      <c r="O812" s="1" t="str">
        <f t="shared" si="72"/>
        <v/>
      </c>
      <c r="P812" s="1" t="str">
        <f>IF(AND(שבוע_בדילוג[[#This Row],[חיזוי - שבוע]]=1,K813=1),1,"")</f>
        <v/>
      </c>
      <c r="Q812" s="1" t="str">
        <f>IF(AND(שבוע_בדילוג[[#This Row],[וסת השבוע פעיל?]]&lt;3,OR(שבוע_בדילוג[[#This Row],[CycleNumber]]&gt;B813,B813="")),1,"")</f>
        <v/>
      </c>
      <c r="R812" s="1" t="str">
        <f>IF(AND(שבוע_בדילוג[[#This Row],[חיזוי - שבוע]]&lt;&gt;"",שבוע_בדילוג[[#This Row],[וסת השבוע פעיל?2]]=""),1,"")</f>
        <v/>
      </c>
      <c r="S812" s="1" t="str">
        <f>IF(שבוע_בדילוג[[#This Row],[האישה קבעה וסת שבוע בדילוג?]]=1,IF(שבוע_בדילוג[[#This Row],[וסת השבוע פעיל?]]&lt;3,1,0),"")</f>
        <v/>
      </c>
      <c r="T8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2" s="1">
        <f t="shared" si="73"/>
        <v>0</v>
      </c>
      <c r="V812" s="1">
        <f t="shared" si="74"/>
        <v>0</v>
      </c>
      <c r="W812" s="1">
        <f t="shared" si="75"/>
        <v>0</v>
      </c>
      <c r="X812" s="1" t="str">
        <f>IF(שבוע_בדילוג[[#This Row],[3 הפלגות זהות]]="","",IF(שבוע_בדילוג[[#This Row],[3 הפלגות זהות]]=1,שבוע_בדילוג[[#This Row],[LengthofCycle]],X811))</f>
        <v/>
      </c>
      <c r="Z812" s="1" t="str">
        <f>IF(OR(שבוע_בדילוג[[#This Row],[הווסת פעיל?]]=0,שבוע_בדילוג[[#This Row],[הווסת פעיל?]]=""),"",SUM(Z811,שבוע_בדילוג[[#This Row],[הווסת פעיל?]]))</f>
        <v/>
      </c>
      <c r="AA812" s="1" t="str">
        <f>IF(AND(שבוע_בדילוג[[#This Row],[כמה מחזורים עד עקירה]]&lt;&gt;"",Z813=""),שבוע_בדילוג[[#This Row],[כמה מחזורים עד עקירה]],"")</f>
        <v/>
      </c>
      <c r="AB812" s="1" t="str">
        <f>IF(AND(שבוע_בדילוג[[#This Row],[הווסת פעיל?]]=1,שבוע_בדילוג[[#This Row],[וסת קבוע אחרון]]&lt;&gt;X811),שבוע_בדילוג[[#This Row],[וסת קבוע אחרון]],"")</f>
        <v/>
      </c>
      <c r="AC812" s="1" t="str">
        <f>IF(AND(שבוע_בדילוג[[#This Row],[הווסת פעיל?]]=1,Y811=0,שבוע_בדילוג[[#This Row],[וסת קבוע אחרון]]=X811),שבוע_בדילוג[[#This Row],[וסת קבוע אחרון]],"")</f>
        <v/>
      </c>
      <c r="AD812" s="1" t="str">
        <f>IF(AND(שבוע_בדילוג[[#This Row],[הווסת פעיל?]]=1,Y811=0,שבוע_בדילוג[[#This Row],[וסת קבוע אחרון]]&lt;&gt;X811),1,"")</f>
        <v/>
      </c>
      <c r="AE812" s="1" t="str">
        <f>IF(AND(שבוע_בדילוג[[#This Row],[הווסת פעיל?]]&lt;&gt;"",B813=1),שבוע_בדילוג[[#This Row],[CycleNumber]],"")</f>
        <v/>
      </c>
      <c r="AF812" s="1" t="str">
        <f>IF(AND(שבוע_בדילוג[[#This Row],[הווסת פעיל?]]&lt;&gt;"",Y811=""),שבוע_בדילוג[[#This Row],[CycleNumber]],"")</f>
        <v/>
      </c>
      <c r="AG812" s="1" t="str">
        <f>IF(B813=1,"",IF(שבוע_בדילוג[[#This Row],[הווסת פעיל?]]=1,IF(שבוע_בדילוג[[#This Row],[וסת קבוע אחרון]]=F813,1,0),""))</f>
        <v/>
      </c>
      <c r="AH812" s="1" t="str">
        <f>IF(B813=1,"",IF(שבוע_בדילוג[[#This Row],[הווסת פעיל?]]=1,IF(OR(שבוע_בדילוג[[#This Row],[וסת קבוע אחרון]]=F813,F813=שבוע_בדילוג[[#This Row],[LengthofCycle]]),1,0),""))</f>
        <v/>
      </c>
      <c r="AI812" s="1" t="str">
        <f>IF(B813=1,"",IF(שבוע_בדילוג[[#This Row],[הווסת פעיל?]]=1,IF(OR(שבוע_בדילוג[[#This Row],[וסת קבוע אחרון]]=F813,F813=שבוע_בדילוג[[#This Row],[LengthofCycle]],AND(שבוע_בדילוג[[#This Row],[LengthofCycle]]&lt;&gt;שבוע_בדילוג[[#This Row],[וסת קבוע אחרון]],OR(F813=28,F813=29))),1,0),""))</f>
        <v/>
      </c>
      <c r="AJ812" s="1" t="str">
        <f>IF(AND(שבוע_בדילוג[[#This Row],[הווסת פעיל?]]=1,B813=1),1,"")</f>
        <v/>
      </c>
      <c r="AK812" s="4">
        <f>IF(AND(שבוע_בדילוג[[#This Row],[הווסת פעיל?]]&lt;&gt;1,B813&lt;&gt;1,B813&lt;&gt;""),IF(שבוע_בדילוג[[#This Row],[LengthofCycle]]=F813,1,0),"")</f>
        <v>0</v>
      </c>
      <c r="AL812" s="4">
        <f>IF(AND(שבוע_בדילוג[[#This Row],[הווסת פעיל?]]&lt;&gt;1,B813&lt;&gt;1,B813&lt;&gt;""),IF(OR(שבוע_בדילוג[[#This Row],[LengthofCycle]]=F813,F813=29),1,0),"")</f>
        <v>0</v>
      </c>
      <c r="AM812" s="4">
        <f>IF(AND(שבוע_בדילוג[[#This Row],[הווסת פעיל?]]&lt;&gt;1,B813&lt;&gt;1,B813&lt;&gt;""),IF(OR(שבוע_בדילוג[[#This Row],[LengthofCycle]]=F813,F813=29,F813=28),1,0),"")</f>
        <v>0</v>
      </c>
    </row>
    <row r="813" spans="1:39" x14ac:dyDescent="0.25">
      <c r="A813" s="1" t="s">
        <v>121</v>
      </c>
      <c r="B813" s="1">
        <v>12</v>
      </c>
      <c r="C813" s="1">
        <v>0</v>
      </c>
      <c r="D813" s="1">
        <v>1</v>
      </c>
      <c r="E813" s="1">
        <v>0</v>
      </c>
      <c r="F813" s="1">
        <v>24</v>
      </c>
      <c r="H813" s="1">
        <f>שבוע_בדילוג[[#This Row],[LengthofCycle]]+1</f>
        <v>25</v>
      </c>
      <c r="I813" s="1" t="str">
        <f>IF(IFERROR(LOOKUP(שבוע_בדילוג[[#This Row],[ClientID]],קביעויות[השבוע בדילוג]),FALSE)=שבוע_בדילוג[[#This Row],[ClientID]],1,"")</f>
        <v/>
      </c>
      <c r="J813" s="1" t="str">
        <f>IF(AND(שבוע_בדילוג[[#This Row],[CycleNumber]]&gt;1,OR(B814="",שבוע_בדילוג[[#This Row],[CycleNumber]]&gt;B812)),IF(OR(AND(שבוע_בדילוג[[#This Row],[LengthofCycle]]=29,F812=29),AND(שבוע_בדילוג[[#This Row],[LengthofCycle]]=36,F812=36)),1,""),"")</f>
        <v/>
      </c>
      <c r="K813" s="1" t="str">
        <f>IF(AND(שבוע_בדילוג[[#This Row],[וסת השבוע]]=1,J812=1,שבוע_בדילוג[[#This Row],[CycleNumber]]&gt;B812),1,"")</f>
        <v/>
      </c>
      <c r="L813" s="1" t="str">
        <f>IF(שבוע_בדילוג[[#This Row],[CycleNumber]]=1,"",IF(שבוע_בדילוג[[#This Row],[וסת השבוע]]=1,0,IF(L812="","",IF(L812=0,IF(שבוע_בדילוג[[#This Row],[LengthofCycle]]=29,0,1),IF(L812=1,IF(שבוע_בדילוג[[#This Row],[LengthofCycle]]+F812=29*2,0,2),IF(L812=2,IF(שבוע_בדילוג[[#This Row],[LengthofCycle]]+F812+F811=29*3,0,3),""))))))</f>
        <v/>
      </c>
      <c r="M813" s="1" t="str">
        <f>IF(שבוע_בדילוג[[#This Row],[וסת השבוע]]=1,IF(שבוע_בדילוג[[#This Row],[וסת השבוע וההפלגה ביחד]]=1,M812+1,0),IF(AND(שבוע_בדילוג[[#This Row],[CycleNumber]]&gt;B812,שבוע_בדילוג[[#This Row],[CycleNumber]]&gt;1),IF(שבוע_בדילוג[[#This Row],[וסת השבוע פעיל?]]&lt;&gt;"",M812+1,""),""))</f>
        <v/>
      </c>
      <c r="N813" s="1" t="str">
        <f>IF(שבוע_בדילוג[[#This Row],[וסת השבוע פעיל?2]]="","",IF(AND(שבוע_בדילוג[[#This Row],[וסת השבוע פעיל?]]&lt;&gt;"",שבוע_בדילוג[[#This Row],[CycleNumber]]&lt;B814,B814&lt;&gt;"",שבוע_בדילוג[[#This Row],[וסת השבוע פעיל?]]&lt;3),IF(L814=0,IF(AND(שבוע_בדילוג[[#This Row],[וסת השבוע פעיל?]]&gt;0,J814=1),0,1),0),""))</f>
        <v/>
      </c>
      <c r="O813" s="1" t="str">
        <f t="shared" si="72"/>
        <v/>
      </c>
      <c r="P813" s="1" t="str">
        <f>IF(AND(שבוע_בדילוג[[#This Row],[חיזוי - שבוע]]=1,K814=1),1,"")</f>
        <v/>
      </c>
      <c r="Q813" s="1" t="str">
        <f>IF(AND(שבוע_בדילוג[[#This Row],[וסת השבוע פעיל?]]&lt;3,OR(שבוע_בדילוג[[#This Row],[CycleNumber]]&gt;B814,B814="")),1,"")</f>
        <v/>
      </c>
      <c r="R813" s="1" t="str">
        <f>IF(AND(שבוע_בדילוג[[#This Row],[חיזוי - שבוע]]&lt;&gt;"",שבוע_בדילוג[[#This Row],[וסת השבוע פעיל?2]]=""),1,"")</f>
        <v/>
      </c>
      <c r="S813" s="1" t="str">
        <f>IF(שבוע_בדילוג[[#This Row],[האישה קבעה וסת שבוע בדילוג?]]=1,IF(שבוע_בדילוג[[#This Row],[וסת השבוע פעיל?]]&lt;3,1,0),"")</f>
        <v/>
      </c>
      <c r="T8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3" s="1">
        <f t="shared" si="73"/>
        <v>0</v>
      </c>
      <c r="V813" s="1">
        <f t="shared" si="74"/>
        <v>0</v>
      </c>
      <c r="W813" s="1">
        <f t="shared" si="75"/>
        <v>0</v>
      </c>
      <c r="X813" s="1" t="str">
        <f>IF(שבוע_בדילוג[[#This Row],[3 הפלגות זהות]]="","",IF(שבוע_בדילוג[[#This Row],[3 הפלגות זהות]]=1,שבוע_בדילוג[[#This Row],[LengthofCycle]],X812))</f>
        <v/>
      </c>
      <c r="Z813" s="1" t="str">
        <f>IF(OR(שבוע_בדילוג[[#This Row],[הווסת פעיל?]]=0,שבוע_בדילוג[[#This Row],[הווסת פעיל?]]=""),"",SUM(Z812,שבוע_בדילוג[[#This Row],[הווסת פעיל?]]))</f>
        <v/>
      </c>
      <c r="AA813" s="1" t="str">
        <f>IF(AND(שבוע_בדילוג[[#This Row],[כמה מחזורים עד עקירה]]&lt;&gt;"",Z814=""),שבוע_בדילוג[[#This Row],[כמה מחזורים עד עקירה]],"")</f>
        <v/>
      </c>
      <c r="AB813" s="1" t="str">
        <f>IF(AND(שבוע_בדילוג[[#This Row],[הווסת פעיל?]]=1,שבוע_בדילוג[[#This Row],[וסת קבוע אחרון]]&lt;&gt;X812),שבוע_בדילוג[[#This Row],[וסת קבוע אחרון]],"")</f>
        <v/>
      </c>
      <c r="AC813" s="1" t="str">
        <f>IF(AND(שבוע_בדילוג[[#This Row],[הווסת פעיל?]]=1,Y812=0,שבוע_בדילוג[[#This Row],[וסת קבוע אחרון]]=X812),שבוע_בדילוג[[#This Row],[וסת קבוע אחרון]],"")</f>
        <v/>
      </c>
      <c r="AD813" s="1" t="str">
        <f>IF(AND(שבוע_בדילוג[[#This Row],[הווסת פעיל?]]=1,Y812=0,שבוע_בדילוג[[#This Row],[וסת קבוע אחרון]]&lt;&gt;X812),1,"")</f>
        <v/>
      </c>
      <c r="AE813" s="1" t="str">
        <f>IF(AND(שבוע_בדילוג[[#This Row],[הווסת פעיל?]]&lt;&gt;"",B814=1),שבוע_בדילוג[[#This Row],[CycleNumber]],"")</f>
        <v/>
      </c>
      <c r="AF813" s="1" t="str">
        <f>IF(AND(שבוע_בדילוג[[#This Row],[הווסת פעיל?]]&lt;&gt;"",Y812=""),שבוע_בדילוג[[#This Row],[CycleNumber]],"")</f>
        <v/>
      </c>
      <c r="AG813" s="1" t="str">
        <f>IF(B814=1,"",IF(שבוע_בדילוג[[#This Row],[הווסת פעיל?]]=1,IF(שבוע_בדילוג[[#This Row],[וסת קבוע אחרון]]=F814,1,0),""))</f>
        <v/>
      </c>
      <c r="AH813" s="1" t="str">
        <f>IF(B814=1,"",IF(שבוע_בדילוג[[#This Row],[הווסת פעיל?]]=1,IF(OR(שבוע_בדילוג[[#This Row],[וסת קבוע אחרון]]=F814,F814=שבוע_בדילוג[[#This Row],[LengthofCycle]]),1,0),""))</f>
        <v/>
      </c>
      <c r="AI813" s="1" t="str">
        <f>IF(B814=1,"",IF(שבוע_בדילוג[[#This Row],[הווסת פעיל?]]=1,IF(OR(שבוע_בדילוג[[#This Row],[וסת קבוע אחרון]]=F814,F814=שבוע_בדילוג[[#This Row],[LengthofCycle]],AND(שבוע_בדילוג[[#This Row],[LengthofCycle]]&lt;&gt;שבוע_בדילוג[[#This Row],[וסת קבוע אחרון]],OR(F814=28,F814=29))),1,0),""))</f>
        <v/>
      </c>
      <c r="AJ813" s="1" t="str">
        <f>IF(AND(שבוע_בדילוג[[#This Row],[הווסת פעיל?]]=1,B814=1),1,"")</f>
        <v/>
      </c>
      <c r="AK813" s="4">
        <f>IF(AND(שבוע_בדילוג[[#This Row],[הווסת פעיל?]]&lt;&gt;1,B814&lt;&gt;1,B814&lt;&gt;""),IF(שבוע_בדילוג[[#This Row],[LengthofCycle]]=F814,1,0),"")</f>
        <v>0</v>
      </c>
      <c r="AL813" s="4">
        <f>IF(AND(שבוע_בדילוג[[#This Row],[הווסת פעיל?]]&lt;&gt;1,B814&lt;&gt;1,B814&lt;&gt;""),IF(OR(שבוע_בדילוג[[#This Row],[LengthofCycle]]=F814,F814=29),1,0),"")</f>
        <v>0</v>
      </c>
      <c r="AM813" s="4">
        <f>IF(AND(שבוע_בדילוג[[#This Row],[הווסת פעיל?]]&lt;&gt;1,B814&lt;&gt;1,B814&lt;&gt;""),IF(OR(שבוע_בדילוג[[#This Row],[LengthofCycle]]=F814,F814=29,F814=28),1,0),"")</f>
        <v>0</v>
      </c>
    </row>
    <row r="814" spans="1:39" x14ac:dyDescent="0.25">
      <c r="A814" s="1" t="s">
        <v>121</v>
      </c>
      <c r="B814" s="1">
        <v>13</v>
      </c>
      <c r="C814" s="1">
        <v>0</v>
      </c>
      <c r="D814" s="1">
        <v>1</v>
      </c>
      <c r="E814" s="1">
        <v>0</v>
      </c>
      <c r="F814" s="1">
        <v>26</v>
      </c>
      <c r="H814" s="1">
        <f>שבוע_בדילוג[[#This Row],[LengthofCycle]]+1</f>
        <v>27</v>
      </c>
      <c r="I814" s="1" t="str">
        <f>IF(IFERROR(LOOKUP(שבוע_בדילוג[[#This Row],[ClientID]],קביעויות[השבוע בדילוג]),FALSE)=שבוע_בדילוג[[#This Row],[ClientID]],1,"")</f>
        <v/>
      </c>
      <c r="J814" s="1" t="str">
        <f>IF(AND(שבוע_בדילוג[[#This Row],[CycleNumber]]&gt;1,OR(B815="",שבוע_בדילוג[[#This Row],[CycleNumber]]&gt;B813)),IF(OR(AND(שבוע_בדילוג[[#This Row],[LengthofCycle]]=29,F813=29),AND(שבוע_בדילוג[[#This Row],[LengthofCycle]]=36,F813=36)),1,""),"")</f>
        <v/>
      </c>
      <c r="K814" s="1" t="str">
        <f>IF(AND(שבוע_בדילוג[[#This Row],[וסת השבוע]]=1,J813=1,שבוע_בדילוג[[#This Row],[CycleNumber]]&gt;B813),1,"")</f>
        <v/>
      </c>
      <c r="L814" s="1" t="str">
        <f>IF(שבוע_בדילוג[[#This Row],[CycleNumber]]=1,"",IF(שבוע_בדילוג[[#This Row],[וסת השבוע]]=1,0,IF(L813="","",IF(L813=0,IF(שבוע_בדילוג[[#This Row],[LengthofCycle]]=29,0,1),IF(L813=1,IF(שבוע_בדילוג[[#This Row],[LengthofCycle]]+F813=29*2,0,2),IF(L813=2,IF(שבוע_בדילוג[[#This Row],[LengthofCycle]]+F813+F812=29*3,0,3),""))))))</f>
        <v/>
      </c>
      <c r="M814" s="1" t="str">
        <f>IF(שבוע_בדילוג[[#This Row],[וסת השבוע]]=1,IF(שבוע_בדילוג[[#This Row],[וסת השבוע וההפלגה ביחד]]=1,M813+1,0),IF(AND(שבוע_בדילוג[[#This Row],[CycleNumber]]&gt;B813,שבוע_בדילוג[[#This Row],[CycleNumber]]&gt;1),IF(שבוע_בדילוג[[#This Row],[וסת השבוע פעיל?]]&lt;&gt;"",M813+1,""),""))</f>
        <v/>
      </c>
      <c r="N814" s="1" t="str">
        <f>IF(שבוע_בדילוג[[#This Row],[וסת השבוע פעיל?2]]="","",IF(AND(שבוע_בדילוג[[#This Row],[וסת השבוע פעיל?]]&lt;&gt;"",שבוע_בדילוג[[#This Row],[CycleNumber]]&lt;B815,B815&lt;&gt;"",שבוע_בדילוג[[#This Row],[וסת השבוע פעיל?]]&lt;3),IF(L815=0,IF(AND(שבוע_בדילוג[[#This Row],[וסת השבוע פעיל?]]&gt;0,J815=1),0,1),0),""))</f>
        <v/>
      </c>
      <c r="O814" s="1" t="str">
        <f t="shared" si="72"/>
        <v/>
      </c>
      <c r="P814" s="1" t="str">
        <f>IF(AND(שבוע_בדילוג[[#This Row],[חיזוי - שבוע]]=1,K815=1),1,"")</f>
        <v/>
      </c>
      <c r="Q814" s="1" t="str">
        <f>IF(AND(שבוע_בדילוג[[#This Row],[וסת השבוע פעיל?]]&lt;3,OR(שבוע_בדילוג[[#This Row],[CycleNumber]]&gt;B815,B815="")),1,"")</f>
        <v/>
      </c>
      <c r="R814" s="1" t="str">
        <f>IF(AND(שבוע_בדילוג[[#This Row],[חיזוי - שבוע]]&lt;&gt;"",שבוע_בדילוג[[#This Row],[וסת השבוע פעיל?2]]=""),1,"")</f>
        <v/>
      </c>
      <c r="S814" s="1" t="str">
        <f>IF(שבוע_בדילוג[[#This Row],[האישה קבעה וסת שבוע בדילוג?]]=1,IF(שבוע_בדילוג[[#This Row],[וסת השבוע פעיל?]]&lt;3,1,0),"")</f>
        <v/>
      </c>
      <c r="T8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4" s="1">
        <f t="shared" si="73"/>
        <v>0</v>
      </c>
      <c r="V814" s="1">
        <f t="shared" si="74"/>
        <v>0</v>
      </c>
      <c r="W814" s="1">
        <f t="shared" si="75"/>
        <v>0</v>
      </c>
      <c r="X814" s="1" t="str">
        <f>IF(שבוע_בדילוג[[#This Row],[3 הפלגות זהות]]="","",IF(שבוע_בדילוג[[#This Row],[3 הפלגות זהות]]=1,שבוע_בדילוג[[#This Row],[LengthofCycle]],X813))</f>
        <v/>
      </c>
      <c r="Z814" s="1" t="str">
        <f>IF(OR(שבוע_בדילוג[[#This Row],[הווסת פעיל?]]=0,שבוע_בדילוג[[#This Row],[הווסת פעיל?]]=""),"",SUM(Z813,שבוע_בדילוג[[#This Row],[הווסת פעיל?]]))</f>
        <v/>
      </c>
      <c r="AA814" s="1" t="str">
        <f>IF(AND(שבוע_בדילוג[[#This Row],[כמה מחזורים עד עקירה]]&lt;&gt;"",Z815=""),שבוע_בדילוג[[#This Row],[כמה מחזורים עד עקירה]],"")</f>
        <v/>
      </c>
      <c r="AB814" s="1" t="str">
        <f>IF(AND(שבוע_בדילוג[[#This Row],[הווסת פעיל?]]=1,שבוע_בדילוג[[#This Row],[וסת קבוע אחרון]]&lt;&gt;X813),שבוע_בדילוג[[#This Row],[וסת קבוע אחרון]],"")</f>
        <v/>
      </c>
      <c r="AC814" s="1" t="str">
        <f>IF(AND(שבוע_בדילוג[[#This Row],[הווסת פעיל?]]=1,Y813=0,שבוע_בדילוג[[#This Row],[וסת קבוע אחרון]]=X813),שבוע_בדילוג[[#This Row],[וסת קבוע אחרון]],"")</f>
        <v/>
      </c>
      <c r="AD814" s="1" t="str">
        <f>IF(AND(שבוע_בדילוג[[#This Row],[הווסת פעיל?]]=1,Y813=0,שבוע_בדילוג[[#This Row],[וסת קבוע אחרון]]&lt;&gt;X813),1,"")</f>
        <v/>
      </c>
      <c r="AE814" s="1" t="str">
        <f>IF(AND(שבוע_בדילוג[[#This Row],[הווסת פעיל?]]&lt;&gt;"",B815=1),שבוע_בדילוג[[#This Row],[CycleNumber]],"")</f>
        <v/>
      </c>
      <c r="AF814" s="1" t="str">
        <f>IF(AND(שבוע_בדילוג[[#This Row],[הווסת פעיל?]]&lt;&gt;"",Y813=""),שבוע_בדילוג[[#This Row],[CycleNumber]],"")</f>
        <v/>
      </c>
      <c r="AG814" s="1" t="str">
        <f>IF(B815=1,"",IF(שבוע_בדילוג[[#This Row],[הווסת פעיל?]]=1,IF(שבוע_בדילוג[[#This Row],[וסת קבוע אחרון]]=F815,1,0),""))</f>
        <v/>
      </c>
      <c r="AH814" s="1" t="str">
        <f>IF(B815=1,"",IF(שבוע_בדילוג[[#This Row],[הווסת פעיל?]]=1,IF(OR(שבוע_בדילוג[[#This Row],[וסת קבוע אחרון]]=F815,F815=שבוע_בדילוג[[#This Row],[LengthofCycle]]),1,0),""))</f>
        <v/>
      </c>
      <c r="AI814" s="1" t="str">
        <f>IF(B815=1,"",IF(שבוע_בדילוג[[#This Row],[הווסת פעיל?]]=1,IF(OR(שבוע_בדילוג[[#This Row],[וסת קבוע אחרון]]=F815,F815=שבוע_בדילוג[[#This Row],[LengthofCycle]],AND(שבוע_בדילוג[[#This Row],[LengthofCycle]]&lt;&gt;שבוע_בדילוג[[#This Row],[וסת קבוע אחרון]],OR(F815=28,F815=29))),1,0),""))</f>
        <v/>
      </c>
      <c r="AJ814" s="1" t="str">
        <f>IF(AND(שבוע_בדילוג[[#This Row],[הווסת פעיל?]]=1,B815=1),1,"")</f>
        <v/>
      </c>
      <c r="AK814" s="4">
        <f>IF(AND(שבוע_בדילוג[[#This Row],[הווסת פעיל?]]&lt;&gt;1,B815&lt;&gt;1,B815&lt;&gt;""),IF(שבוע_בדילוג[[#This Row],[LengthofCycle]]=F815,1,0),"")</f>
        <v>1</v>
      </c>
      <c r="AL814" s="4">
        <f>IF(AND(שבוע_בדילוג[[#This Row],[הווסת פעיל?]]&lt;&gt;1,B815&lt;&gt;1,B815&lt;&gt;""),IF(OR(שבוע_בדילוג[[#This Row],[LengthofCycle]]=F815,F815=29),1,0),"")</f>
        <v>1</v>
      </c>
      <c r="AM814" s="4">
        <f>IF(AND(שבוע_בדילוג[[#This Row],[הווסת פעיל?]]&lt;&gt;1,B815&lt;&gt;1,B815&lt;&gt;""),IF(OR(שבוע_בדילוג[[#This Row],[LengthofCycle]]=F815,F815=29,F815=28),1,0),"")</f>
        <v>1</v>
      </c>
    </row>
    <row r="815" spans="1:39" x14ac:dyDescent="0.25">
      <c r="A815" s="1" t="s">
        <v>121</v>
      </c>
      <c r="B815" s="1">
        <v>14</v>
      </c>
      <c r="C815" s="1">
        <v>0</v>
      </c>
      <c r="D815" s="1">
        <v>1</v>
      </c>
      <c r="E815" s="1">
        <v>0</v>
      </c>
      <c r="F815" s="1">
        <v>26</v>
      </c>
      <c r="H815" s="1">
        <f>שבוע_בדילוג[[#This Row],[LengthofCycle]]+1</f>
        <v>27</v>
      </c>
      <c r="I815" s="1" t="str">
        <f>IF(IFERROR(LOOKUP(שבוע_בדילוג[[#This Row],[ClientID]],קביעויות[השבוע בדילוג]),FALSE)=שבוע_בדילוג[[#This Row],[ClientID]],1,"")</f>
        <v/>
      </c>
      <c r="J815" s="1" t="str">
        <f>IF(AND(שבוע_בדילוג[[#This Row],[CycleNumber]]&gt;1,OR(B816="",שבוע_בדילוג[[#This Row],[CycleNumber]]&gt;B814)),IF(OR(AND(שבוע_בדילוג[[#This Row],[LengthofCycle]]=29,F814=29),AND(שבוע_בדילוג[[#This Row],[LengthofCycle]]=36,F814=36)),1,""),"")</f>
        <v/>
      </c>
      <c r="K815" s="1" t="str">
        <f>IF(AND(שבוע_בדילוג[[#This Row],[וסת השבוע]]=1,J814=1,שבוע_בדילוג[[#This Row],[CycleNumber]]&gt;B814),1,"")</f>
        <v/>
      </c>
      <c r="L815" s="1" t="str">
        <f>IF(שבוע_בדילוג[[#This Row],[CycleNumber]]=1,"",IF(שבוע_בדילוג[[#This Row],[וסת השבוע]]=1,0,IF(L814="","",IF(L814=0,IF(שבוע_בדילוג[[#This Row],[LengthofCycle]]=29,0,1),IF(L814=1,IF(שבוע_בדילוג[[#This Row],[LengthofCycle]]+F814=29*2,0,2),IF(L814=2,IF(שבוע_בדילוג[[#This Row],[LengthofCycle]]+F814+F813=29*3,0,3),""))))))</f>
        <v/>
      </c>
      <c r="M815" s="1" t="str">
        <f>IF(שבוע_בדילוג[[#This Row],[וסת השבוע]]=1,IF(שבוע_בדילוג[[#This Row],[וסת השבוע וההפלגה ביחד]]=1,M814+1,0),IF(AND(שבוע_בדילוג[[#This Row],[CycleNumber]]&gt;B814,שבוע_בדילוג[[#This Row],[CycleNumber]]&gt;1),IF(שבוע_בדילוג[[#This Row],[וסת השבוע פעיל?]]&lt;&gt;"",M814+1,""),""))</f>
        <v/>
      </c>
      <c r="N815" s="1" t="str">
        <f>IF(שבוע_בדילוג[[#This Row],[וסת השבוע פעיל?2]]="","",IF(AND(שבוע_בדילוג[[#This Row],[וסת השבוע פעיל?]]&lt;&gt;"",שבוע_בדילוג[[#This Row],[CycleNumber]]&lt;B816,B816&lt;&gt;"",שבוע_בדילוג[[#This Row],[וסת השבוע פעיל?]]&lt;3),IF(L816=0,IF(AND(שבוע_בדילוג[[#This Row],[וסת השבוע פעיל?]]&gt;0,J816=1),0,1),0),""))</f>
        <v/>
      </c>
      <c r="O815" s="1" t="str">
        <f t="shared" si="72"/>
        <v/>
      </c>
      <c r="P815" s="1" t="str">
        <f>IF(AND(שבוע_בדילוג[[#This Row],[חיזוי - שבוע]]=1,K816=1),1,"")</f>
        <v/>
      </c>
      <c r="Q815" s="1" t="str">
        <f>IF(AND(שבוע_בדילוג[[#This Row],[וסת השבוע פעיל?]]&lt;3,OR(שבוע_בדילוג[[#This Row],[CycleNumber]]&gt;B816,B816="")),1,"")</f>
        <v/>
      </c>
      <c r="R815" s="1" t="str">
        <f>IF(AND(שבוע_בדילוג[[#This Row],[חיזוי - שבוע]]&lt;&gt;"",שבוע_בדילוג[[#This Row],[וסת השבוע פעיל?2]]=""),1,"")</f>
        <v/>
      </c>
      <c r="S815" s="1" t="str">
        <f>IF(שבוע_בדילוג[[#This Row],[האישה קבעה וסת שבוע בדילוג?]]=1,IF(שבוע_בדילוג[[#This Row],[וסת השבוע פעיל?]]&lt;3,1,0),"")</f>
        <v/>
      </c>
      <c r="T8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5" s="1">
        <f t="shared" si="73"/>
        <v>0</v>
      </c>
      <c r="V815" s="1">
        <f t="shared" si="74"/>
        <v>0</v>
      </c>
      <c r="W815" s="1">
        <f t="shared" si="75"/>
        <v>0</v>
      </c>
      <c r="X815" s="1" t="str">
        <f>IF(שבוע_בדילוג[[#This Row],[3 הפלגות זהות]]="","",IF(שבוע_בדילוג[[#This Row],[3 הפלגות זהות]]=1,שבוע_בדילוג[[#This Row],[LengthofCycle]],X814))</f>
        <v/>
      </c>
      <c r="Z815" s="1" t="str">
        <f>IF(OR(שבוע_בדילוג[[#This Row],[הווסת פעיל?]]=0,שבוע_בדילוג[[#This Row],[הווסת פעיל?]]=""),"",SUM(Z814,שבוע_בדילוג[[#This Row],[הווסת פעיל?]]))</f>
        <v/>
      </c>
      <c r="AA815" s="1" t="str">
        <f>IF(AND(שבוע_בדילוג[[#This Row],[כמה מחזורים עד עקירה]]&lt;&gt;"",Z816=""),שבוע_בדילוג[[#This Row],[כמה מחזורים עד עקירה]],"")</f>
        <v/>
      </c>
      <c r="AB815" s="1" t="str">
        <f>IF(AND(שבוע_בדילוג[[#This Row],[הווסת פעיל?]]=1,שבוע_בדילוג[[#This Row],[וסת קבוע אחרון]]&lt;&gt;X814),שבוע_בדילוג[[#This Row],[וסת קבוע אחרון]],"")</f>
        <v/>
      </c>
      <c r="AC815" s="1" t="str">
        <f>IF(AND(שבוע_בדילוג[[#This Row],[הווסת פעיל?]]=1,Y814=0,שבוע_בדילוג[[#This Row],[וסת קבוע אחרון]]=X814),שבוע_בדילוג[[#This Row],[וסת קבוע אחרון]],"")</f>
        <v/>
      </c>
      <c r="AD815" s="1" t="str">
        <f>IF(AND(שבוע_בדילוג[[#This Row],[הווסת פעיל?]]=1,Y814=0,שבוע_בדילוג[[#This Row],[וסת קבוע אחרון]]&lt;&gt;X814),1,"")</f>
        <v/>
      </c>
      <c r="AE815" s="1" t="str">
        <f>IF(AND(שבוע_בדילוג[[#This Row],[הווסת פעיל?]]&lt;&gt;"",B816=1),שבוע_בדילוג[[#This Row],[CycleNumber]],"")</f>
        <v/>
      </c>
      <c r="AF815" s="1" t="str">
        <f>IF(AND(שבוע_בדילוג[[#This Row],[הווסת פעיל?]]&lt;&gt;"",Y814=""),שבוע_בדילוג[[#This Row],[CycleNumber]],"")</f>
        <v/>
      </c>
      <c r="AG815" s="1" t="str">
        <f>IF(B816=1,"",IF(שבוע_בדילוג[[#This Row],[הווסת פעיל?]]=1,IF(שבוע_בדילוג[[#This Row],[וסת קבוע אחרון]]=F816,1,0),""))</f>
        <v/>
      </c>
      <c r="AH815" s="1" t="str">
        <f>IF(B816=1,"",IF(שבוע_בדילוג[[#This Row],[הווסת פעיל?]]=1,IF(OR(שבוע_בדילוג[[#This Row],[וסת קבוע אחרון]]=F816,F816=שבוע_בדילוג[[#This Row],[LengthofCycle]]),1,0),""))</f>
        <v/>
      </c>
      <c r="AI815" s="1" t="str">
        <f>IF(B816=1,"",IF(שבוע_בדילוג[[#This Row],[הווסת פעיל?]]=1,IF(OR(שבוע_בדילוג[[#This Row],[וסת קבוע אחרון]]=F816,F816=שבוע_בדילוג[[#This Row],[LengthofCycle]],AND(שבוע_בדילוג[[#This Row],[LengthofCycle]]&lt;&gt;שבוע_בדילוג[[#This Row],[וסת קבוע אחרון]],OR(F816=28,F816=29))),1,0),""))</f>
        <v/>
      </c>
      <c r="AJ815" s="1" t="str">
        <f>IF(AND(שבוע_בדילוג[[#This Row],[הווסת פעיל?]]=1,B816=1),1,"")</f>
        <v/>
      </c>
      <c r="AK815" s="4">
        <f>IF(AND(שבוע_בדילוג[[#This Row],[הווסת פעיל?]]&lt;&gt;1,B816&lt;&gt;1,B816&lt;&gt;""),IF(שבוע_בדילוג[[#This Row],[LengthofCycle]]=F816,1,0),"")</f>
        <v>0</v>
      </c>
      <c r="AL815" s="4">
        <f>IF(AND(שבוע_בדילוג[[#This Row],[הווסת פעיל?]]&lt;&gt;1,B816&lt;&gt;1,B816&lt;&gt;""),IF(OR(שבוע_בדילוג[[#This Row],[LengthofCycle]]=F816,F816=29),1,0),"")</f>
        <v>0</v>
      </c>
      <c r="AM815" s="4">
        <f>IF(AND(שבוע_בדילוג[[#This Row],[הווסת פעיל?]]&lt;&gt;1,B816&lt;&gt;1,B816&lt;&gt;""),IF(OR(שבוע_בדילוג[[#This Row],[LengthofCycle]]=F816,F816=29,F816=28),1,0),"")</f>
        <v>0</v>
      </c>
    </row>
    <row r="816" spans="1:39" x14ac:dyDescent="0.25">
      <c r="A816" s="1" t="s">
        <v>121</v>
      </c>
      <c r="B816" s="1">
        <v>15</v>
      </c>
      <c r="C816" s="1">
        <v>0</v>
      </c>
      <c r="D816" s="1">
        <v>1</v>
      </c>
      <c r="E816" s="1">
        <v>0</v>
      </c>
      <c r="F816" s="1">
        <v>27</v>
      </c>
      <c r="H816" s="1">
        <f>שבוע_בדילוג[[#This Row],[LengthofCycle]]+1</f>
        <v>28</v>
      </c>
      <c r="I816" s="1" t="str">
        <f>IF(IFERROR(LOOKUP(שבוע_בדילוג[[#This Row],[ClientID]],קביעויות[השבוע בדילוג]),FALSE)=שבוע_בדילוג[[#This Row],[ClientID]],1,"")</f>
        <v/>
      </c>
      <c r="J816" s="1" t="str">
        <f>IF(AND(שבוע_בדילוג[[#This Row],[CycleNumber]]&gt;1,OR(B817="",שבוע_בדילוג[[#This Row],[CycleNumber]]&gt;B815)),IF(OR(AND(שבוע_בדילוג[[#This Row],[LengthofCycle]]=29,F815=29),AND(שבוע_בדילוג[[#This Row],[LengthofCycle]]=36,F815=36)),1,""),"")</f>
        <v/>
      </c>
      <c r="K816" s="1" t="str">
        <f>IF(AND(שבוע_בדילוג[[#This Row],[וסת השבוע]]=1,J815=1,שבוע_בדילוג[[#This Row],[CycleNumber]]&gt;B815),1,"")</f>
        <v/>
      </c>
      <c r="L816" s="1" t="str">
        <f>IF(שבוע_בדילוג[[#This Row],[CycleNumber]]=1,"",IF(שבוע_בדילוג[[#This Row],[וסת השבוע]]=1,0,IF(L815="","",IF(L815=0,IF(שבוע_בדילוג[[#This Row],[LengthofCycle]]=29,0,1),IF(L815=1,IF(שבוע_בדילוג[[#This Row],[LengthofCycle]]+F815=29*2,0,2),IF(L815=2,IF(שבוע_בדילוג[[#This Row],[LengthofCycle]]+F815+F814=29*3,0,3),""))))))</f>
        <v/>
      </c>
      <c r="M816" s="1" t="str">
        <f>IF(שבוע_בדילוג[[#This Row],[וסת השבוע]]=1,IF(שבוע_בדילוג[[#This Row],[וסת השבוע וההפלגה ביחד]]=1,M815+1,0),IF(AND(שבוע_בדילוג[[#This Row],[CycleNumber]]&gt;B815,שבוע_בדילוג[[#This Row],[CycleNumber]]&gt;1),IF(שבוע_בדילוג[[#This Row],[וסת השבוע פעיל?]]&lt;&gt;"",M815+1,""),""))</f>
        <v/>
      </c>
      <c r="N816" s="1" t="str">
        <f>IF(שבוע_בדילוג[[#This Row],[וסת השבוע פעיל?2]]="","",IF(AND(שבוע_בדילוג[[#This Row],[וסת השבוע פעיל?]]&lt;&gt;"",שבוע_בדילוג[[#This Row],[CycleNumber]]&lt;B817,B817&lt;&gt;"",שבוע_בדילוג[[#This Row],[וסת השבוע פעיל?]]&lt;3),IF(L817=0,IF(AND(שבוע_בדילוג[[#This Row],[וסת השבוע פעיל?]]&gt;0,J817=1),0,1),0),""))</f>
        <v/>
      </c>
      <c r="O816" s="1" t="str">
        <f t="shared" si="72"/>
        <v/>
      </c>
      <c r="P816" s="1" t="str">
        <f>IF(AND(שבוע_בדילוג[[#This Row],[חיזוי - שבוע]]=1,K817=1),1,"")</f>
        <v/>
      </c>
      <c r="Q816" s="1" t="str">
        <f>IF(AND(שבוע_בדילוג[[#This Row],[וסת השבוע פעיל?]]&lt;3,OR(שבוע_בדילוג[[#This Row],[CycleNumber]]&gt;B817,B817="")),1,"")</f>
        <v/>
      </c>
      <c r="R816" s="1" t="str">
        <f>IF(AND(שבוע_בדילוג[[#This Row],[חיזוי - שבוע]]&lt;&gt;"",שבוע_בדילוג[[#This Row],[וסת השבוע פעיל?2]]=""),1,"")</f>
        <v/>
      </c>
      <c r="S816" s="1" t="str">
        <f>IF(שבוע_בדילוג[[#This Row],[האישה קבעה וסת שבוע בדילוג?]]=1,IF(שבוע_בדילוג[[#This Row],[וסת השבוע פעיל?]]&lt;3,1,0),"")</f>
        <v/>
      </c>
      <c r="T8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6" s="1">
        <f t="shared" si="73"/>
        <v>0</v>
      </c>
      <c r="V816" s="1">
        <f t="shared" si="74"/>
        <v>0</v>
      </c>
      <c r="W816" s="1">
        <f t="shared" si="75"/>
        <v>0</v>
      </c>
      <c r="X816" s="1" t="str">
        <f>IF(שבוע_בדילוג[[#This Row],[3 הפלגות זהות]]="","",IF(שבוע_בדילוג[[#This Row],[3 הפלגות זהות]]=1,שבוע_בדילוג[[#This Row],[LengthofCycle]],X815))</f>
        <v/>
      </c>
      <c r="Z816" s="1" t="str">
        <f>IF(OR(שבוע_בדילוג[[#This Row],[הווסת פעיל?]]=0,שבוע_בדילוג[[#This Row],[הווסת פעיל?]]=""),"",SUM(Z815,שבוע_בדילוג[[#This Row],[הווסת פעיל?]]))</f>
        <v/>
      </c>
      <c r="AA816" s="1" t="str">
        <f>IF(AND(שבוע_בדילוג[[#This Row],[כמה מחזורים עד עקירה]]&lt;&gt;"",Z817=""),שבוע_בדילוג[[#This Row],[כמה מחזורים עד עקירה]],"")</f>
        <v/>
      </c>
      <c r="AB816" s="1" t="str">
        <f>IF(AND(שבוע_בדילוג[[#This Row],[הווסת פעיל?]]=1,שבוע_בדילוג[[#This Row],[וסת קבוע אחרון]]&lt;&gt;X815),שבוע_בדילוג[[#This Row],[וסת קבוע אחרון]],"")</f>
        <v/>
      </c>
      <c r="AC816" s="1" t="str">
        <f>IF(AND(שבוע_בדילוג[[#This Row],[הווסת פעיל?]]=1,Y815=0,שבוע_בדילוג[[#This Row],[וסת קבוע אחרון]]=X815),שבוע_בדילוג[[#This Row],[וסת קבוע אחרון]],"")</f>
        <v/>
      </c>
      <c r="AD816" s="1" t="str">
        <f>IF(AND(שבוע_בדילוג[[#This Row],[הווסת פעיל?]]=1,Y815=0,שבוע_בדילוג[[#This Row],[וסת קבוע אחרון]]&lt;&gt;X815),1,"")</f>
        <v/>
      </c>
      <c r="AE816" s="1" t="str">
        <f>IF(AND(שבוע_בדילוג[[#This Row],[הווסת פעיל?]]&lt;&gt;"",B817=1),שבוע_בדילוג[[#This Row],[CycleNumber]],"")</f>
        <v/>
      </c>
      <c r="AF816" s="1" t="str">
        <f>IF(AND(שבוע_בדילוג[[#This Row],[הווסת פעיל?]]&lt;&gt;"",Y815=""),שבוע_בדילוג[[#This Row],[CycleNumber]],"")</f>
        <v/>
      </c>
      <c r="AG816" s="1" t="str">
        <f>IF(B817=1,"",IF(שבוע_בדילוג[[#This Row],[הווסת פעיל?]]=1,IF(שבוע_בדילוג[[#This Row],[וסת קבוע אחרון]]=F817,1,0),""))</f>
        <v/>
      </c>
      <c r="AH816" s="1" t="str">
        <f>IF(B817=1,"",IF(שבוע_בדילוג[[#This Row],[הווסת פעיל?]]=1,IF(OR(שבוע_בדילוג[[#This Row],[וסת קבוע אחרון]]=F817,F817=שבוע_בדילוג[[#This Row],[LengthofCycle]]),1,0),""))</f>
        <v/>
      </c>
      <c r="AI816" s="1" t="str">
        <f>IF(B817=1,"",IF(שבוע_בדילוג[[#This Row],[הווסת פעיל?]]=1,IF(OR(שבוע_בדילוג[[#This Row],[וסת קבוע אחרון]]=F817,F817=שבוע_בדילוג[[#This Row],[LengthofCycle]],AND(שבוע_בדילוג[[#This Row],[LengthofCycle]]&lt;&gt;שבוע_בדילוג[[#This Row],[וסת קבוע אחרון]],OR(F817=28,F817=29))),1,0),""))</f>
        <v/>
      </c>
      <c r="AJ816" s="1" t="str">
        <f>IF(AND(שבוע_בדילוג[[#This Row],[הווסת פעיל?]]=1,B817=1),1,"")</f>
        <v/>
      </c>
      <c r="AK816" s="4" t="str">
        <f>IF(AND(שבוע_בדילוג[[#This Row],[הווסת פעיל?]]&lt;&gt;1,B817&lt;&gt;1,B817&lt;&gt;""),IF(שבוע_בדילוג[[#This Row],[LengthofCycle]]=F817,1,0),"")</f>
        <v/>
      </c>
      <c r="AL816" s="4" t="str">
        <f>IF(AND(שבוע_בדילוג[[#This Row],[הווסת פעיל?]]&lt;&gt;1,B817&lt;&gt;1,B817&lt;&gt;""),IF(OR(שבוע_בדילוג[[#This Row],[LengthofCycle]]=F817,F817=29),1,0),"")</f>
        <v/>
      </c>
      <c r="AM816" s="4" t="str">
        <f>IF(AND(שבוע_בדילוג[[#This Row],[הווסת פעיל?]]&lt;&gt;1,B817&lt;&gt;1,B817&lt;&gt;""),IF(OR(שבוע_בדילוג[[#This Row],[LengthofCycle]]=F817,F817=29,F817=28),1,0),"")</f>
        <v/>
      </c>
    </row>
    <row r="817" spans="1:39" x14ac:dyDescent="0.25">
      <c r="A817" s="1" t="s">
        <v>122</v>
      </c>
      <c r="B817" s="1">
        <v>1</v>
      </c>
      <c r="C817" s="1">
        <v>1</v>
      </c>
      <c r="D817" s="1">
        <v>1</v>
      </c>
      <c r="E817" s="1">
        <v>0</v>
      </c>
      <c r="F817" s="1">
        <v>28</v>
      </c>
      <c r="H817" s="1">
        <f>שבוע_בדילוג[[#This Row],[LengthofCycle]]+1</f>
        <v>29</v>
      </c>
      <c r="I817" s="1" t="str">
        <f>IF(IFERROR(LOOKUP(שבוע_בדילוג[[#This Row],[ClientID]],קביעויות[השבוע בדילוג]),FALSE)=שבוע_בדילוג[[#This Row],[ClientID]],1,"")</f>
        <v/>
      </c>
      <c r="J817" s="1" t="str">
        <f>IF(AND(שבוע_בדילוג[[#This Row],[CycleNumber]]&gt;1,OR(B818="",שבוע_בדילוג[[#This Row],[CycleNumber]]&gt;B816)),IF(OR(AND(שבוע_בדילוג[[#This Row],[LengthofCycle]]=29,F816=29),AND(שבוע_בדילוג[[#This Row],[LengthofCycle]]=36,F816=36)),1,""),"")</f>
        <v/>
      </c>
      <c r="K817" s="1" t="str">
        <f>IF(AND(שבוע_בדילוג[[#This Row],[וסת השבוע]]=1,J816=1,שבוע_בדילוג[[#This Row],[CycleNumber]]&gt;B816),1,"")</f>
        <v/>
      </c>
      <c r="L817" s="1" t="str">
        <f>IF(שבוע_בדילוג[[#This Row],[CycleNumber]]=1,"",IF(שבוע_בדילוג[[#This Row],[וסת השבוע]]=1,0,IF(L816="","",IF(L816=0,IF(שבוע_בדילוג[[#This Row],[LengthofCycle]]=29,0,1),IF(L816=1,IF(שבוע_בדילוג[[#This Row],[LengthofCycle]]+F816=29*2,0,2),IF(L816=2,IF(שבוע_בדילוג[[#This Row],[LengthofCycle]]+F816+F815=29*3,0,3),""))))))</f>
        <v/>
      </c>
      <c r="M817" s="1" t="str">
        <f>IF(שבוע_בדילוג[[#This Row],[וסת השבוע]]=1,IF(שבוע_בדילוג[[#This Row],[וסת השבוע וההפלגה ביחד]]=1,M816+1,0),IF(AND(שבוע_בדילוג[[#This Row],[CycleNumber]]&gt;B816,שבוע_בדילוג[[#This Row],[CycleNumber]]&gt;1),IF(שבוע_בדילוג[[#This Row],[וסת השבוע פעיל?]]&lt;&gt;"",M816+1,""),""))</f>
        <v/>
      </c>
      <c r="N817" s="1" t="str">
        <f>IF(שבוע_בדילוג[[#This Row],[וסת השבוע פעיל?2]]="","",IF(AND(שבוע_בדילוג[[#This Row],[וסת השבוע פעיל?]]&lt;&gt;"",שבוע_בדילוג[[#This Row],[CycleNumber]]&lt;B818,B818&lt;&gt;"",שבוע_בדילוג[[#This Row],[וסת השבוע פעיל?]]&lt;3),IF(L818=0,IF(AND(שבוע_בדילוג[[#This Row],[וסת השבוע פעיל?]]&gt;0,J818=1),0,1),0),""))</f>
        <v/>
      </c>
      <c r="O817" s="1" t="str">
        <f t="shared" si="72"/>
        <v/>
      </c>
      <c r="P817" s="1" t="str">
        <f>IF(AND(שבוע_בדילוג[[#This Row],[חיזוי - שבוע]]=1,K818=1),1,"")</f>
        <v/>
      </c>
      <c r="Q817" s="1" t="str">
        <f>IF(AND(שבוע_בדילוג[[#This Row],[וסת השבוע פעיל?]]&lt;3,OR(שבוע_בדילוג[[#This Row],[CycleNumber]]&gt;B818,B818="")),1,"")</f>
        <v/>
      </c>
      <c r="R817" s="1" t="str">
        <f>IF(AND(שבוע_בדילוג[[#This Row],[חיזוי - שבוע]]&lt;&gt;"",שבוע_בדילוג[[#This Row],[וסת השבוע פעיל?2]]=""),1,"")</f>
        <v/>
      </c>
      <c r="S817" s="1" t="str">
        <f>IF(שבוע_בדילוג[[#This Row],[האישה קבעה וסת שבוע בדילוג?]]=1,IF(שבוע_בדילוג[[#This Row],[וסת השבוע פעיל?]]&lt;3,1,0),"")</f>
        <v/>
      </c>
      <c r="T8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7" s="1" t="str">
        <f t="shared" si="73"/>
        <v/>
      </c>
      <c r="V817" s="1" t="str">
        <f t="shared" si="74"/>
        <v/>
      </c>
      <c r="W817" s="1" t="str">
        <f t="shared" si="75"/>
        <v/>
      </c>
      <c r="X817" s="1" t="str">
        <f>IF(שבוע_בדילוג[[#This Row],[3 הפלגות זהות]]="","",IF(שבוע_בדילוג[[#This Row],[3 הפלגות זהות]]=1,שבוע_בדילוג[[#This Row],[LengthofCycle]],X816))</f>
        <v/>
      </c>
      <c r="Y817" s="1" t="str">
        <f>IF(שבוע_בדילוג[[#This Row],[וסת קבוע אחרון]]="","",IF(OR(שבוע_בדילוג[[#This Row],[LengthofCycle]]=שבוע_בדילוג[[#This Row],[וסת קבוע אחרון]],F816=שבוע_בדילוג[[#This Row],[וסת קבוע אחרון]],F815=שבוע_בדילוג[[#This Row],[וסת קבוע אחרון]]),1,0))</f>
        <v/>
      </c>
      <c r="Z817" s="1" t="str">
        <f>IF(OR(שבוע_בדילוג[[#This Row],[הווסת פעיל?]]=0,שבוע_בדילוג[[#This Row],[הווסת פעיל?]]=""),"",SUM(Z816,שבוע_בדילוג[[#This Row],[הווסת פעיל?]]))</f>
        <v/>
      </c>
      <c r="AA817" s="1" t="str">
        <f>IF(AND(שבוע_בדילוג[[#This Row],[כמה מחזורים עד עקירה]]&lt;&gt;"",Z818=""),שבוע_בדילוג[[#This Row],[כמה מחזורים עד עקירה]],"")</f>
        <v/>
      </c>
      <c r="AB817" s="1" t="str">
        <f>IF(AND(שבוע_בדילוג[[#This Row],[הווסת פעיל?]]=1,שבוע_בדילוג[[#This Row],[וסת קבוע אחרון]]&lt;&gt;X816),שבוע_בדילוג[[#This Row],[וסת קבוע אחרון]],"")</f>
        <v/>
      </c>
      <c r="AC817" s="1" t="str">
        <f>IF(AND(שבוע_בדילוג[[#This Row],[הווסת פעיל?]]=1,Y816=0,שבוע_בדילוג[[#This Row],[וסת קבוע אחרון]]=X816),שבוע_בדילוג[[#This Row],[וסת קבוע אחרון]],"")</f>
        <v/>
      </c>
      <c r="AD817" s="1" t="str">
        <f>IF(AND(שבוע_בדילוג[[#This Row],[הווסת פעיל?]]=1,Y816=0,שבוע_בדילוג[[#This Row],[וסת קבוע אחרון]]&lt;&gt;X816),1,"")</f>
        <v/>
      </c>
      <c r="AE817" s="1" t="str">
        <f>IF(AND(שבוע_בדילוג[[#This Row],[הווסת פעיל?]]&lt;&gt;"",B818=1),שבוע_בדילוג[[#This Row],[CycleNumber]],"")</f>
        <v/>
      </c>
      <c r="AF817" s="1" t="str">
        <f>IF(AND(שבוע_בדילוג[[#This Row],[הווסת פעיל?]]&lt;&gt;"",Y816=""),שבוע_בדילוג[[#This Row],[CycleNumber]],"")</f>
        <v/>
      </c>
      <c r="AG817" s="1" t="str">
        <f>IF(B818=1,"",IF(שבוע_בדילוג[[#This Row],[הווסת פעיל?]]=1,IF(שבוע_בדילוג[[#This Row],[וסת קבוע אחרון]]=F818,1,0),""))</f>
        <v/>
      </c>
      <c r="AH817" s="1" t="str">
        <f>IF(B818=1,"",IF(שבוע_בדילוג[[#This Row],[הווסת פעיל?]]=1,IF(OR(שבוע_בדילוג[[#This Row],[וסת קבוע אחרון]]=F818,F818=שבוע_בדילוג[[#This Row],[LengthofCycle]]),1,0),""))</f>
        <v/>
      </c>
      <c r="AI817" s="1" t="str">
        <f>IF(B818=1,"",IF(שבוע_בדילוג[[#This Row],[הווסת פעיל?]]=1,IF(OR(שבוע_בדילוג[[#This Row],[וסת קבוע אחרון]]=F818,F818=שבוע_בדילוג[[#This Row],[LengthofCycle]],AND(שבוע_בדילוג[[#This Row],[LengthofCycle]]&lt;&gt;שבוע_בדילוג[[#This Row],[וסת קבוע אחרון]],OR(F818=28,F818=29))),1,0),""))</f>
        <v/>
      </c>
      <c r="AJ817" s="1" t="str">
        <f>IF(AND(שבוע_בדילוג[[#This Row],[הווסת פעיל?]]=1,B818=1),1,"")</f>
        <v/>
      </c>
      <c r="AK817" s="4">
        <f>IF(AND(שבוע_בדילוג[[#This Row],[הווסת פעיל?]]&lt;&gt;1,B818&lt;&gt;1,B818&lt;&gt;""),IF(שבוע_בדילוג[[#This Row],[LengthofCycle]]=F818,1,0),"")</f>
        <v>0</v>
      </c>
      <c r="AL817" s="4">
        <f>IF(AND(שבוע_בדילוג[[#This Row],[הווסת פעיל?]]&lt;&gt;1,B818&lt;&gt;1,B818&lt;&gt;""),IF(OR(שבוע_בדילוג[[#This Row],[LengthofCycle]]=F818,F818=29),1,0),"")</f>
        <v>1</v>
      </c>
      <c r="AM817" s="4">
        <f>IF(AND(שבוע_בדילוג[[#This Row],[הווסת פעיל?]]&lt;&gt;1,B818&lt;&gt;1,B818&lt;&gt;""),IF(OR(שבוע_בדילוג[[#This Row],[LengthofCycle]]=F818,F818=29,F818=28),1,0),"")</f>
        <v>1</v>
      </c>
    </row>
    <row r="818" spans="1:39" x14ac:dyDescent="0.25">
      <c r="A818" s="1" t="s">
        <v>122</v>
      </c>
      <c r="B818" s="1">
        <v>2</v>
      </c>
      <c r="C818" s="1">
        <v>1</v>
      </c>
      <c r="D818" s="1">
        <v>1</v>
      </c>
      <c r="E818" s="1">
        <v>0</v>
      </c>
      <c r="F818" s="1">
        <v>29</v>
      </c>
      <c r="H818" s="1">
        <f>שבוע_בדילוג[[#This Row],[LengthofCycle]]+1</f>
        <v>30</v>
      </c>
      <c r="I818" s="1" t="str">
        <f>IF(IFERROR(LOOKUP(שבוע_בדילוג[[#This Row],[ClientID]],קביעויות[השבוע בדילוג]),FALSE)=שבוע_בדילוג[[#This Row],[ClientID]],1,"")</f>
        <v/>
      </c>
      <c r="J818" s="1" t="str">
        <f>IF(AND(שבוע_בדילוג[[#This Row],[CycleNumber]]&gt;1,OR(B819="",שבוע_בדילוג[[#This Row],[CycleNumber]]&gt;B817)),IF(OR(AND(שבוע_בדילוג[[#This Row],[LengthofCycle]]=29,F817=29),AND(שבוע_בדילוג[[#This Row],[LengthofCycle]]=36,F817=36)),1,""),"")</f>
        <v/>
      </c>
      <c r="K818" s="1" t="str">
        <f>IF(AND(שבוע_בדילוג[[#This Row],[וסת השבוע]]=1,J817=1,שבוע_בדילוג[[#This Row],[CycleNumber]]&gt;B817),1,"")</f>
        <v/>
      </c>
      <c r="L818" s="1" t="str">
        <f>IF(שבוע_בדילוג[[#This Row],[CycleNumber]]=1,"",IF(שבוע_בדילוג[[#This Row],[וסת השבוע]]=1,0,IF(L817="","",IF(L817=0,IF(שבוע_בדילוג[[#This Row],[LengthofCycle]]=29,0,1),IF(L817=1,IF(שבוע_בדילוג[[#This Row],[LengthofCycle]]+F817=29*2,0,2),IF(L817=2,IF(שבוע_בדילוג[[#This Row],[LengthofCycle]]+F817+F816=29*3,0,3),""))))))</f>
        <v/>
      </c>
      <c r="M818" s="1" t="str">
        <f>IF(שבוע_בדילוג[[#This Row],[וסת השבוע]]=1,IF(שבוע_בדילוג[[#This Row],[וסת השבוע וההפלגה ביחד]]=1,M817+1,0),IF(AND(שבוע_בדילוג[[#This Row],[CycleNumber]]&gt;B817,שבוע_בדילוג[[#This Row],[CycleNumber]]&gt;1),IF(שבוע_בדילוג[[#This Row],[וסת השבוע פעיל?]]&lt;&gt;"",M817+1,""),""))</f>
        <v/>
      </c>
      <c r="N818" s="1" t="str">
        <f>IF(שבוע_בדילוג[[#This Row],[וסת השבוע פעיל?2]]="","",IF(AND(שבוע_בדילוג[[#This Row],[וסת השבוע פעיל?]]&lt;&gt;"",שבוע_בדילוג[[#This Row],[CycleNumber]]&lt;B819,B819&lt;&gt;"",שבוע_בדילוג[[#This Row],[וסת השבוע פעיל?]]&lt;3),IF(L819=0,IF(AND(שבוע_בדילוג[[#This Row],[וסת השבוע פעיל?]]&gt;0,J819=1),0,1),0),""))</f>
        <v/>
      </c>
      <c r="O818" s="1" t="str">
        <f t="shared" si="72"/>
        <v/>
      </c>
      <c r="P818" s="1" t="str">
        <f>IF(AND(שבוע_בדילוג[[#This Row],[חיזוי - שבוע]]=1,K819=1),1,"")</f>
        <v/>
      </c>
      <c r="Q818" s="1" t="str">
        <f>IF(AND(שבוע_בדילוג[[#This Row],[וסת השבוע פעיל?]]&lt;3,OR(שבוע_בדילוג[[#This Row],[CycleNumber]]&gt;B819,B819="")),1,"")</f>
        <v/>
      </c>
      <c r="R818" s="1" t="str">
        <f>IF(AND(שבוע_בדילוג[[#This Row],[חיזוי - שבוע]]&lt;&gt;"",שבוע_בדילוג[[#This Row],[וסת השבוע פעיל?2]]=""),1,"")</f>
        <v/>
      </c>
      <c r="S818" s="1" t="str">
        <f>IF(שבוע_בדילוג[[#This Row],[האישה קבעה וסת שבוע בדילוג?]]=1,IF(שבוע_בדילוג[[#This Row],[וסת השבוע פעיל?]]&lt;3,1,0),"")</f>
        <v/>
      </c>
      <c r="T8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8" s="1" t="str">
        <f t="shared" si="73"/>
        <v/>
      </c>
      <c r="V818" s="1" t="str">
        <f t="shared" si="74"/>
        <v/>
      </c>
      <c r="W818" s="1" t="str">
        <f t="shared" si="75"/>
        <v/>
      </c>
      <c r="X818" s="1" t="str">
        <f>IF(שבוע_בדילוג[[#This Row],[3 הפלגות זהות]]="","",IF(שבוע_בדילוג[[#This Row],[3 הפלגות זהות]]=1,שבוע_בדילוג[[#This Row],[LengthofCycle]],X817))</f>
        <v/>
      </c>
      <c r="Y818" s="1" t="str">
        <f>IF(שבוע_בדילוג[[#This Row],[וסת קבוע אחרון]]="","",IF(OR(שבוע_בדילוג[[#This Row],[LengthofCycle]]=שבוע_בדילוג[[#This Row],[וסת קבוע אחרון]],F817=שבוע_בדילוג[[#This Row],[וסת קבוע אחרון]],F816=שבוע_בדילוג[[#This Row],[וסת קבוע אחרון]]),1,0))</f>
        <v/>
      </c>
      <c r="Z818" s="1" t="str">
        <f>IF(OR(שבוע_בדילוג[[#This Row],[הווסת פעיל?]]=0,שבוע_בדילוג[[#This Row],[הווסת פעיל?]]=""),"",SUM(Z817,שבוע_בדילוג[[#This Row],[הווסת פעיל?]]))</f>
        <v/>
      </c>
      <c r="AA818" s="1" t="str">
        <f>IF(AND(שבוע_בדילוג[[#This Row],[כמה מחזורים עד עקירה]]&lt;&gt;"",Z819=""),שבוע_בדילוג[[#This Row],[כמה מחזורים עד עקירה]],"")</f>
        <v/>
      </c>
      <c r="AB818" s="1" t="str">
        <f>IF(AND(שבוע_בדילוג[[#This Row],[הווסת פעיל?]]=1,שבוע_בדילוג[[#This Row],[וסת קבוע אחרון]]&lt;&gt;X817),שבוע_בדילוג[[#This Row],[וסת קבוע אחרון]],"")</f>
        <v/>
      </c>
      <c r="AC818" s="1" t="str">
        <f>IF(AND(שבוע_בדילוג[[#This Row],[הווסת פעיל?]]=1,Y817=0,שבוע_בדילוג[[#This Row],[וסת קבוע אחרון]]=X817),שבוע_בדילוג[[#This Row],[וסת קבוע אחרון]],"")</f>
        <v/>
      </c>
      <c r="AD818" s="1" t="str">
        <f>IF(AND(שבוע_בדילוג[[#This Row],[הווסת פעיל?]]=1,Y817=0,שבוע_בדילוג[[#This Row],[וסת קבוע אחרון]]&lt;&gt;X817),1,"")</f>
        <v/>
      </c>
      <c r="AE818" s="1" t="str">
        <f>IF(AND(שבוע_בדילוג[[#This Row],[הווסת פעיל?]]&lt;&gt;"",B819=1),שבוע_בדילוג[[#This Row],[CycleNumber]],"")</f>
        <v/>
      </c>
      <c r="AF818" s="1" t="str">
        <f>IF(AND(שבוע_בדילוג[[#This Row],[הווסת פעיל?]]&lt;&gt;"",Y817=""),שבוע_בדילוג[[#This Row],[CycleNumber]],"")</f>
        <v/>
      </c>
      <c r="AG818" s="1" t="str">
        <f>IF(B819=1,"",IF(שבוע_בדילוג[[#This Row],[הווסת פעיל?]]=1,IF(שבוע_בדילוג[[#This Row],[וסת קבוע אחרון]]=F819,1,0),""))</f>
        <v/>
      </c>
      <c r="AH818" s="1" t="str">
        <f>IF(B819=1,"",IF(שבוע_בדילוג[[#This Row],[הווסת פעיל?]]=1,IF(OR(שבוע_בדילוג[[#This Row],[וסת קבוע אחרון]]=F819,F819=שבוע_בדילוג[[#This Row],[LengthofCycle]]),1,0),""))</f>
        <v/>
      </c>
      <c r="AI818" s="1" t="str">
        <f>IF(B819=1,"",IF(שבוע_בדילוג[[#This Row],[הווסת פעיל?]]=1,IF(OR(שבוע_בדילוג[[#This Row],[וסת קבוע אחרון]]=F819,F819=שבוע_בדילוג[[#This Row],[LengthofCycle]],AND(שבוע_בדילוג[[#This Row],[LengthofCycle]]&lt;&gt;שבוע_בדילוג[[#This Row],[וסת קבוע אחרון]],OR(F819=28,F819=29))),1,0),""))</f>
        <v/>
      </c>
      <c r="AJ818" s="1" t="str">
        <f>IF(AND(שבוע_בדילוג[[#This Row],[הווסת פעיל?]]=1,B819=1),1,"")</f>
        <v/>
      </c>
      <c r="AK818" s="4">
        <f>IF(AND(שבוע_בדילוג[[#This Row],[הווסת פעיל?]]&lt;&gt;1,B819&lt;&gt;1,B819&lt;&gt;""),IF(שבוע_בדילוג[[#This Row],[LengthofCycle]]=F819,1,0),"")</f>
        <v>0</v>
      </c>
      <c r="AL818" s="4">
        <f>IF(AND(שבוע_בדילוג[[#This Row],[הווסת פעיל?]]&lt;&gt;1,B819&lt;&gt;1,B819&lt;&gt;""),IF(OR(שבוע_בדילוג[[#This Row],[LengthofCycle]]=F819,F819=29),1,0),"")</f>
        <v>0</v>
      </c>
      <c r="AM818" s="4">
        <f>IF(AND(שבוע_בדילוג[[#This Row],[הווסת פעיל?]]&lt;&gt;1,B819&lt;&gt;1,B819&lt;&gt;""),IF(OR(שבוע_בדילוג[[#This Row],[LengthofCycle]]=F819,F819=29,F819=28),1,0),"")</f>
        <v>0</v>
      </c>
    </row>
    <row r="819" spans="1:39" x14ac:dyDescent="0.25">
      <c r="A819" s="1" t="s">
        <v>122</v>
      </c>
      <c r="B819" s="1">
        <v>3</v>
      </c>
      <c r="C819" s="1">
        <v>1</v>
      </c>
      <c r="D819" s="1">
        <v>1</v>
      </c>
      <c r="E819" s="1">
        <v>0</v>
      </c>
      <c r="F819" s="1">
        <v>26</v>
      </c>
      <c r="H819" s="1">
        <f>שבוע_בדילוג[[#This Row],[LengthofCycle]]+1</f>
        <v>27</v>
      </c>
      <c r="I819" s="1" t="str">
        <f>IF(IFERROR(LOOKUP(שבוע_בדילוג[[#This Row],[ClientID]],קביעויות[השבוע בדילוג]),FALSE)=שבוע_בדילוג[[#This Row],[ClientID]],1,"")</f>
        <v/>
      </c>
      <c r="J819" s="1" t="str">
        <f>IF(AND(שבוע_בדילוג[[#This Row],[CycleNumber]]&gt;1,OR(B820="",שבוע_בדילוג[[#This Row],[CycleNumber]]&gt;B818)),IF(OR(AND(שבוע_בדילוג[[#This Row],[LengthofCycle]]=29,F818=29),AND(שבוע_בדילוג[[#This Row],[LengthofCycle]]=36,F818=36)),1,""),"")</f>
        <v/>
      </c>
      <c r="K819" s="1" t="str">
        <f>IF(AND(שבוע_בדילוג[[#This Row],[וסת השבוע]]=1,J818=1,שבוע_בדילוג[[#This Row],[CycleNumber]]&gt;B818),1,"")</f>
        <v/>
      </c>
      <c r="L819" s="1" t="str">
        <f>IF(שבוע_בדילוג[[#This Row],[CycleNumber]]=1,"",IF(שבוע_בדילוג[[#This Row],[וסת השבוע]]=1,0,IF(L818="","",IF(L818=0,IF(שבוע_בדילוג[[#This Row],[LengthofCycle]]=29,0,1),IF(L818=1,IF(שבוע_בדילוג[[#This Row],[LengthofCycle]]+F818=29*2,0,2),IF(L818=2,IF(שבוע_בדילוג[[#This Row],[LengthofCycle]]+F818+F817=29*3,0,3),""))))))</f>
        <v/>
      </c>
      <c r="M819" s="1" t="str">
        <f>IF(שבוע_בדילוג[[#This Row],[וסת השבוע]]=1,IF(שבוע_בדילוג[[#This Row],[וסת השבוע וההפלגה ביחד]]=1,M818+1,0),IF(AND(שבוע_בדילוג[[#This Row],[CycleNumber]]&gt;B818,שבוע_בדילוג[[#This Row],[CycleNumber]]&gt;1),IF(שבוע_בדילוג[[#This Row],[וסת השבוע פעיל?]]&lt;&gt;"",M818+1,""),""))</f>
        <v/>
      </c>
      <c r="N819" s="1" t="str">
        <f>IF(שבוע_בדילוג[[#This Row],[וסת השבוע פעיל?2]]="","",IF(AND(שבוע_בדילוג[[#This Row],[וסת השבוע פעיל?]]&lt;&gt;"",שבוע_בדילוג[[#This Row],[CycleNumber]]&lt;B820,B820&lt;&gt;"",שבוע_בדילוג[[#This Row],[וסת השבוע פעיל?]]&lt;3),IF(L820=0,IF(AND(שבוע_בדילוג[[#This Row],[וסת השבוע פעיל?]]&gt;0,J820=1),0,1),0),""))</f>
        <v/>
      </c>
      <c r="O819" s="1" t="str">
        <f t="shared" si="72"/>
        <v/>
      </c>
      <c r="P819" s="1" t="str">
        <f>IF(AND(שבוע_בדילוג[[#This Row],[חיזוי - שבוע]]=1,K820=1),1,"")</f>
        <v/>
      </c>
      <c r="Q819" s="1" t="str">
        <f>IF(AND(שבוע_בדילוג[[#This Row],[וסת השבוע פעיל?]]&lt;3,OR(שבוע_בדילוג[[#This Row],[CycleNumber]]&gt;B820,B820="")),1,"")</f>
        <v/>
      </c>
      <c r="R819" s="1" t="str">
        <f>IF(AND(שבוע_בדילוג[[#This Row],[חיזוי - שבוע]]&lt;&gt;"",שבוע_בדילוג[[#This Row],[וסת השבוע פעיל?2]]=""),1,"")</f>
        <v/>
      </c>
      <c r="S819" s="1" t="str">
        <f>IF(שבוע_בדילוג[[#This Row],[האישה קבעה וסת שבוע בדילוג?]]=1,IF(שבוע_בדילוג[[#This Row],[וסת השבוע פעיל?]]&lt;3,1,0),"")</f>
        <v/>
      </c>
      <c r="T8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19" s="1">
        <f t="shared" si="73"/>
        <v>0</v>
      </c>
      <c r="V819" s="1" t="str">
        <f t="shared" si="74"/>
        <v/>
      </c>
      <c r="W819" s="1" t="str">
        <f t="shared" si="75"/>
        <v/>
      </c>
      <c r="X819" s="1" t="str">
        <f>IF(שבוע_בדילוג[[#This Row],[3 הפלגות זהות]]="","",IF(שבוע_בדילוג[[#This Row],[3 הפלגות זהות]]=1,שבוע_בדילוג[[#This Row],[LengthofCycle]],X818))</f>
        <v/>
      </c>
      <c r="Y819" s="1" t="str">
        <f>IF(שבוע_בדילוג[[#This Row],[וסת קבוע אחרון]]="","",IF(OR(שבוע_בדילוג[[#This Row],[LengthofCycle]]=שבוע_בדילוג[[#This Row],[וסת קבוע אחרון]],F818=שבוע_בדילוג[[#This Row],[וסת קבוע אחרון]],F817=שבוע_בדילוג[[#This Row],[וסת קבוע אחרון]]),1,0))</f>
        <v/>
      </c>
      <c r="Z819" s="1" t="str">
        <f>IF(OR(שבוע_בדילוג[[#This Row],[הווסת פעיל?]]=0,שבוע_בדילוג[[#This Row],[הווסת פעיל?]]=""),"",SUM(Z818,שבוע_בדילוג[[#This Row],[הווסת פעיל?]]))</f>
        <v/>
      </c>
      <c r="AA819" s="1" t="str">
        <f>IF(AND(שבוע_בדילוג[[#This Row],[כמה מחזורים עד עקירה]]&lt;&gt;"",Z820=""),שבוע_בדילוג[[#This Row],[כמה מחזורים עד עקירה]],"")</f>
        <v/>
      </c>
      <c r="AB819" s="1" t="str">
        <f>IF(AND(שבוע_בדילוג[[#This Row],[הווסת פעיל?]]=1,שבוע_בדילוג[[#This Row],[וסת קבוע אחרון]]&lt;&gt;X818),שבוע_בדילוג[[#This Row],[וסת קבוע אחרון]],"")</f>
        <v/>
      </c>
      <c r="AC819" s="1" t="str">
        <f>IF(AND(שבוע_בדילוג[[#This Row],[הווסת פעיל?]]=1,Y818=0,שבוע_בדילוג[[#This Row],[וסת קבוע אחרון]]=X818),שבוע_בדילוג[[#This Row],[וסת קבוע אחרון]],"")</f>
        <v/>
      </c>
      <c r="AD819" s="1" t="str">
        <f>IF(AND(שבוע_בדילוג[[#This Row],[הווסת פעיל?]]=1,Y818=0,שבוע_בדילוג[[#This Row],[וסת קבוע אחרון]]&lt;&gt;X818),1,"")</f>
        <v/>
      </c>
      <c r="AE819" s="1" t="str">
        <f>IF(AND(שבוע_בדילוג[[#This Row],[הווסת פעיל?]]&lt;&gt;"",B820=1),שבוע_בדילוג[[#This Row],[CycleNumber]],"")</f>
        <v/>
      </c>
      <c r="AF819" s="1" t="str">
        <f>IF(AND(שבוע_בדילוג[[#This Row],[הווסת פעיל?]]&lt;&gt;"",Y818=""),שבוע_בדילוג[[#This Row],[CycleNumber]],"")</f>
        <v/>
      </c>
      <c r="AG819" s="1" t="str">
        <f>IF(B820=1,"",IF(שבוע_בדילוג[[#This Row],[הווסת פעיל?]]=1,IF(שבוע_בדילוג[[#This Row],[וסת קבוע אחרון]]=F820,1,0),""))</f>
        <v/>
      </c>
      <c r="AH819" s="1" t="str">
        <f>IF(B820=1,"",IF(שבוע_בדילוג[[#This Row],[הווסת פעיל?]]=1,IF(OR(שבוע_בדילוג[[#This Row],[וסת קבוע אחרון]]=F820,F820=שבוע_בדילוג[[#This Row],[LengthofCycle]]),1,0),""))</f>
        <v/>
      </c>
      <c r="AI819" s="1" t="str">
        <f>IF(B820=1,"",IF(שבוע_בדילוג[[#This Row],[הווסת פעיל?]]=1,IF(OR(שבוע_בדילוג[[#This Row],[וסת קבוע אחרון]]=F820,F820=שבוע_בדילוג[[#This Row],[LengthofCycle]],AND(שבוע_בדילוג[[#This Row],[LengthofCycle]]&lt;&gt;שבוע_בדילוג[[#This Row],[וסת קבוע אחרון]],OR(F820=28,F820=29))),1,0),""))</f>
        <v/>
      </c>
      <c r="AJ819" s="1" t="str">
        <f>IF(AND(שבוע_בדילוג[[#This Row],[הווסת פעיל?]]=1,B820=1),1,"")</f>
        <v/>
      </c>
      <c r="AK819" s="4">
        <f>IF(AND(שבוע_בדילוג[[#This Row],[הווסת פעיל?]]&lt;&gt;1,B820&lt;&gt;1,B820&lt;&gt;""),IF(שבוע_בדילוג[[#This Row],[LengthofCycle]]=F820,1,0),"")</f>
        <v>1</v>
      </c>
      <c r="AL819" s="4">
        <f>IF(AND(שבוע_בדילוג[[#This Row],[הווסת פעיל?]]&lt;&gt;1,B820&lt;&gt;1,B820&lt;&gt;""),IF(OR(שבוע_בדילוג[[#This Row],[LengthofCycle]]=F820,F820=29),1,0),"")</f>
        <v>1</v>
      </c>
      <c r="AM819" s="4">
        <f>IF(AND(שבוע_בדילוג[[#This Row],[הווסת פעיל?]]&lt;&gt;1,B820&lt;&gt;1,B820&lt;&gt;""),IF(OR(שבוע_בדילוג[[#This Row],[LengthofCycle]]=F820,F820=29,F820=28),1,0),"")</f>
        <v>1</v>
      </c>
    </row>
    <row r="820" spans="1:39" x14ac:dyDescent="0.25">
      <c r="A820" s="1" t="s">
        <v>122</v>
      </c>
      <c r="B820" s="1">
        <v>4</v>
      </c>
      <c r="C820" s="1">
        <v>1</v>
      </c>
      <c r="D820" s="1">
        <v>1</v>
      </c>
      <c r="E820" s="1">
        <v>0</v>
      </c>
      <c r="F820" s="1">
        <v>26</v>
      </c>
      <c r="H820" s="1">
        <f>שבוע_בדילוג[[#This Row],[LengthofCycle]]+1</f>
        <v>27</v>
      </c>
      <c r="I820" s="1" t="str">
        <f>IF(IFERROR(LOOKUP(שבוע_בדילוג[[#This Row],[ClientID]],קביעויות[השבוע בדילוג]),FALSE)=שבוע_בדילוג[[#This Row],[ClientID]],1,"")</f>
        <v/>
      </c>
      <c r="J820" s="1" t="str">
        <f>IF(AND(שבוע_בדילוג[[#This Row],[CycleNumber]]&gt;1,OR(B821="",שבוע_בדילוג[[#This Row],[CycleNumber]]&gt;B819)),IF(OR(AND(שבוע_בדילוג[[#This Row],[LengthofCycle]]=29,F819=29),AND(שבוע_בדילוג[[#This Row],[LengthofCycle]]=36,F819=36)),1,""),"")</f>
        <v/>
      </c>
      <c r="K820" s="1" t="str">
        <f>IF(AND(שבוע_בדילוג[[#This Row],[וסת השבוע]]=1,J819=1,שבוע_בדילוג[[#This Row],[CycleNumber]]&gt;B819),1,"")</f>
        <v/>
      </c>
      <c r="L820" s="1" t="str">
        <f>IF(שבוע_בדילוג[[#This Row],[CycleNumber]]=1,"",IF(שבוע_בדילוג[[#This Row],[וסת השבוע]]=1,0,IF(L819="","",IF(L819=0,IF(שבוע_בדילוג[[#This Row],[LengthofCycle]]=29,0,1),IF(L819=1,IF(שבוע_בדילוג[[#This Row],[LengthofCycle]]+F819=29*2,0,2),IF(L819=2,IF(שבוע_בדילוג[[#This Row],[LengthofCycle]]+F819+F818=29*3,0,3),""))))))</f>
        <v/>
      </c>
      <c r="M820" s="1" t="str">
        <f>IF(שבוע_בדילוג[[#This Row],[וסת השבוע]]=1,IF(שבוע_בדילוג[[#This Row],[וסת השבוע וההפלגה ביחד]]=1,M819+1,0),IF(AND(שבוע_בדילוג[[#This Row],[CycleNumber]]&gt;B819,שבוע_בדילוג[[#This Row],[CycleNumber]]&gt;1),IF(שבוע_בדילוג[[#This Row],[וסת השבוע פעיל?]]&lt;&gt;"",M819+1,""),""))</f>
        <v/>
      </c>
      <c r="N820" s="1" t="str">
        <f>IF(שבוע_בדילוג[[#This Row],[וסת השבוע פעיל?2]]="","",IF(AND(שבוע_בדילוג[[#This Row],[וסת השבוע פעיל?]]&lt;&gt;"",שבוע_בדילוג[[#This Row],[CycleNumber]]&lt;B821,B821&lt;&gt;"",שבוע_בדילוג[[#This Row],[וסת השבוע פעיל?]]&lt;3),IF(L821=0,IF(AND(שבוע_בדילוג[[#This Row],[וסת השבוע פעיל?]]&gt;0,J821=1),0,1),0),""))</f>
        <v/>
      </c>
      <c r="O820" s="1" t="str">
        <f t="shared" si="72"/>
        <v/>
      </c>
      <c r="P820" s="1" t="str">
        <f>IF(AND(שבוע_בדילוג[[#This Row],[חיזוי - שבוע]]=1,K821=1),1,"")</f>
        <v/>
      </c>
      <c r="Q820" s="1" t="str">
        <f>IF(AND(שבוע_בדילוג[[#This Row],[וסת השבוע פעיל?]]&lt;3,OR(שבוע_בדילוג[[#This Row],[CycleNumber]]&gt;B821,B821="")),1,"")</f>
        <v/>
      </c>
      <c r="R820" s="1" t="str">
        <f>IF(AND(שבוע_בדילוג[[#This Row],[חיזוי - שבוע]]&lt;&gt;"",שבוע_בדילוג[[#This Row],[וסת השבוע פעיל?2]]=""),1,"")</f>
        <v/>
      </c>
      <c r="S820" s="1" t="str">
        <f>IF(שבוע_בדילוג[[#This Row],[האישה קבעה וסת שבוע בדילוג?]]=1,IF(שבוע_בדילוג[[#This Row],[וסת השבוע פעיל?]]&lt;3,1,0),"")</f>
        <v/>
      </c>
      <c r="T8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0" s="1">
        <f t="shared" si="73"/>
        <v>0</v>
      </c>
      <c r="V820" s="1">
        <f t="shared" si="74"/>
        <v>0</v>
      </c>
      <c r="W820" s="1" t="str">
        <f t="shared" si="75"/>
        <v/>
      </c>
      <c r="X820" s="1" t="str">
        <f>IF(שבוע_בדילוג[[#This Row],[3 הפלגות זהות]]="","",IF(שבוע_בדילוג[[#This Row],[3 הפלגות זהות]]=1,שבוע_בדילוג[[#This Row],[LengthofCycle]],X819))</f>
        <v/>
      </c>
      <c r="Y820" s="1" t="str">
        <f>IF(שבוע_בדילוג[[#This Row],[וסת קבוע אחרון]]="","",IF(OR(שבוע_בדילוג[[#This Row],[LengthofCycle]]=שבוע_בדילוג[[#This Row],[וסת קבוע אחרון]],F819=שבוע_בדילוג[[#This Row],[וסת קבוע אחרון]],F818=שבוע_בדילוג[[#This Row],[וסת קבוע אחרון]]),1,0))</f>
        <v/>
      </c>
      <c r="Z820" s="1" t="str">
        <f>IF(OR(שבוע_בדילוג[[#This Row],[הווסת פעיל?]]=0,שבוע_בדילוג[[#This Row],[הווסת פעיל?]]=""),"",SUM(Z819,שבוע_בדילוג[[#This Row],[הווסת פעיל?]]))</f>
        <v/>
      </c>
      <c r="AA820" s="1" t="str">
        <f>IF(AND(שבוע_בדילוג[[#This Row],[כמה מחזורים עד עקירה]]&lt;&gt;"",Z821=""),שבוע_בדילוג[[#This Row],[כמה מחזורים עד עקירה]],"")</f>
        <v/>
      </c>
      <c r="AB820" s="1" t="str">
        <f>IF(AND(שבוע_בדילוג[[#This Row],[הווסת פעיל?]]=1,שבוע_בדילוג[[#This Row],[וסת קבוע אחרון]]&lt;&gt;X819),שבוע_בדילוג[[#This Row],[וסת קבוע אחרון]],"")</f>
        <v/>
      </c>
      <c r="AC820" s="1" t="str">
        <f>IF(AND(שבוע_בדילוג[[#This Row],[הווסת פעיל?]]=1,Y819=0,שבוע_בדילוג[[#This Row],[וסת קבוע אחרון]]=X819),שבוע_בדילוג[[#This Row],[וסת קבוע אחרון]],"")</f>
        <v/>
      </c>
      <c r="AD820" s="1" t="str">
        <f>IF(AND(שבוע_בדילוג[[#This Row],[הווסת פעיל?]]=1,Y819=0,שבוע_בדילוג[[#This Row],[וסת קבוע אחרון]]&lt;&gt;X819),1,"")</f>
        <v/>
      </c>
      <c r="AE820" s="1" t="str">
        <f>IF(AND(שבוע_בדילוג[[#This Row],[הווסת פעיל?]]&lt;&gt;"",B821=1),שבוע_בדילוג[[#This Row],[CycleNumber]],"")</f>
        <v/>
      </c>
      <c r="AF820" s="1" t="str">
        <f>IF(AND(שבוע_בדילוג[[#This Row],[הווסת פעיל?]]&lt;&gt;"",Y819=""),שבוע_בדילוג[[#This Row],[CycleNumber]],"")</f>
        <v/>
      </c>
      <c r="AG820" s="1" t="str">
        <f>IF(B821=1,"",IF(שבוע_בדילוג[[#This Row],[הווסת פעיל?]]=1,IF(שבוע_בדילוג[[#This Row],[וסת קבוע אחרון]]=F821,1,0),""))</f>
        <v/>
      </c>
      <c r="AH820" s="1" t="str">
        <f>IF(B821=1,"",IF(שבוע_בדילוג[[#This Row],[הווסת פעיל?]]=1,IF(OR(שבוע_בדילוג[[#This Row],[וסת קבוע אחרון]]=F821,F821=שבוע_בדילוג[[#This Row],[LengthofCycle]]),1,0),""))</f>
        <v/>
      </c>
      <c r="AI820" s="1" t="str">
        <f>IF(B821=1,"",IF(שבוע_בדילוג[[#This Row],[הווסת פעיל?]]=1,IF(OR(שבוע_בדילוג[[#This Row],[וסת קבוע אחרון]]=F821,F821=שבוע_בדילוג[[#This Row],[LengthofCycle]],AND(שבוע_בדילוג[[#This Row],[LengthofCycle]]&lt;&gt;שבוע_בדילוג[[#This Row],[וסת קבוע אחרון]],OR(F821=28,F821=29))),1,0),""))</f>
        <v/>
      </c>
      <c r="AJ820" s="1" t="str">
        <f>IF(AND(שבוע_בדילוג[[#This Row],[הווסת פעיל?]]=1,B821=1),1,"")</f>
        <v/>
      </c>
      <c r="AK820" s="4">
        <f>IF(AND(שבוע_בדילוג[[#This Row],[הווסת פעיל?]]&lt;&gt;1,B821&lt;&gt;1,B821&lt;&gt;""),IF(שבוע_בדילוג[[#This Row],[LengthofCycle]]=F821,1,0),"")</f>
        <v>1</v>
      </c>
      <c r="AL820" s="4">
        <f>IF(AND(שבוע_בדילוג[[#This Row],[הווסת פעיל?]]&lt;&gt;1,B821&lt;&gt;1,B821&lt;&gt;""),IF(OR(שבוע_בדילוג[[#This Row],[LengthofCycle]]=F821,F821=29),1,0),"")</f>
        <v>1</v>
      </c>
      <c r="AM820" s="4">
        <f>IF(AND(שבוע_בדילוג[[#This Row],[הווסת פעיל?]]&lt;&gt;1,B821&lt;&gt;1,B821&lt;&gt;""),IF(OR(שבוע_בדילוג[[#This Row],[LengthofCycle]]=F821,F821=29,F821=28),1,0),"")</f>
        <v>1</v>
      </c>
    </row>
    <row r="821" spans="1:39" x14ac:dyDescent="0.25">
      <c r="A821" s="1" t="s">
        <v>122</v>
      </c>
      <c r="B821" s="1">
        <v>5</v>
      </c>
      <c r="C821" s="1">
        <v>1</v>
      </c>
      <c r="D821" s="1">
        <v>1</v>
      </c>
      <c r="E821" s="1">
        <v>0</v>
      </c>
      <c r="F821" s="1">
        <v>26</v>
      </c>
      <c r="H821" s="1">
        <f>שבוע_בדילוג[[#This Row],[LengthofCycle]]+1</f>
        <v>27</v>
      </c>
      <c r="I821" s="1" t="str">
        <f>IF(IFERROR(LOOKUP(שבוע_בדילוג[[#This Row],[ClientID]],קביעויות[השבוע בדילוג]),FALSE)=שבוע_בדילוג[[#This Row],[ClientID]],1,"")</f>
        <v/>
      </c>
      <c r="J821" s="1" t="str">
        <f>IF(AND(שבוע_בדילוג[[#This Row],[CycleNumber]]&gt;1,OR(B822="",שבוע_בדילוג[[#This Row],[CycleNumber]]&gt;B820)),IF(OR(AND(שבוע_בדילוג[[#This Row],[LengthofCycle]]=29,F820=29),AND(שבוע_בדילוג[[#This Row],[LengthofCycle]]=36,F820=36)),1,""),"")</f>
        <v/>
      </c>
      <c r="K821" s="1" t="str">
        <f>IF(AND(שבוע_בדילוג[[#This Row],[וסת השבוע]]=1,J820=1,שבוע_בדילוג[[#This Row],[CycleNumber]]&gt;B820),1,"")</f>
        <v/>
      </c>
      <c r="L821" s="1" t="str">
        <f>IF(שבוע_בדילוג[[#This Row],[CycleNumber]]=1,"",IF(שבוע_בדילוג[[#This Row],[וסת השבוע]]=1,0,IF(L820="","",IF(L820=0,IF(שבוע_בדילוג[[#This Row],[LengthofCycle]]=29,0,1),IF(L820=1,IF(שבוע_בדילוג[[#This Row],[LengthofCycle]]+F820=29*2,0,2),IF(L820=2,IF(שבוע_בדילוג[[#This Row],[LengthofCycle]]+F820+F819=29*3,0,3),""))))))</f>
        <v/>
      </c>
      <c r="M821" s="1" t="str">
        <f>IF(שבוע_בדילוג[[#This Row],[וסת השבוע]]=1,IF(שבוע_בדילוג[[#This Row],[וסת השבוע וההפלגה ביחד]]=1,M820+1,0),IF(AND(שבוע_בדילוג[[#This Row],[CycleNumber]]&gt;B820,שבוע_בדילוג[[#This Row],[CycleNumber]]&gt;1),IF(שבוע_בדילוג[[#This Row],[וסת השבוע פעיל?]]&lt;&gt;"",M820+1,""),""))</f>
        <v/>
      </c>
      <c r="N821" s="1" t="str">
        <f>IF(שבוע_בדילוג[[#This Row],[וסת השבוע פעיל?2]]="","",IF(AND(שבוע_בדילוג[[#This Row],[וסת השבוע פעיל?]]&lt;&gt;"",שבוע_בדילוג[[#This Row],[CycleNumber]]&lt;B822,B822&lt;&gt;"",שבוע_בדילוג[[#This Row],[וסת השבוע פעיל?]]&lt;3),IF(L822=0,IF(AND(שבוע_בדילוג[[#This Row],[וסת השבוע פעיל?]]&gt;0,J822=1),0,1),0),""))</f>
        <v/>
      </c>
      <c r="O821" s="1" t="str">
        <f t="shared" si="72"/>
        <v/>
      </c>
      <c r="P821" s="1" t="str">
        <f>IF(AND(שבוע_בדילוג[[#This Row],[חיזוי - שבוע]]=1,K822=1),1,"")</f>
        <v/>
      </c>
      <c r="Q821" s="1" t="str">
        <f>IF(AND(שבוע_בדילוג[[#This Row],[וסת השבוע פעיל?]]&lt;3,OR(שבוע_בדילוג[[#This Row],[CycleNumber]]&gt;B822,B822="")),1,"")</f>
        <v/>
      </c>
      <c r="R821" s="1" t="str">
        <f>IF(AND(שבוע_בדילוג[[#This Row],[חיזוי - שבוע]]&lt;&gt;"",שבוע_בדילוג[[#This Row],[וסת השבוע פעיל?2]]=""),1,"")</f>
        <v/>
      </c>
      <c r="S821" s="1" t="str">
        <f>IF(שבוע_בדילוג[[#This Row],[האישה קבעה וסת שבוע בדילוג?]]=1,IF(שבוע_בדילוג[[#This Row],[וסת השבוע פעיל?]]&lt;3,1,0),"")</f>
        <v/>
      </c>
      <c r="T8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1" s="1">
        <f t="shared" si="73"/>
        <v>1</v>
      </c>
      <c r="V821" s="1">
        <f t="shared" si="74"/>
        <v>0</v>
      </c>
      <c r="W821" s="1">
        <f t="shared" si="75"/>
        <v>0</v>
      </c>
      <c r="X821" s="1">
        <f>IF(שבוע_בדילוג[[#This Row],[3 הפלגות זהות]]="","",IF(שבוע_בדילוג[[#This Row],[3 הפלגות זהות]]=1,שבוע_בדילוג[[#This Row],[LengthofCycle]],X820))</f>
        <v>26</v>
      </c>
      <c r="Y821" s="1">
        <f>IF(שבוע_בדילוג[[#This Row],[וסת קבוע אחרון]]="","",IF(OR(שבוע_בדילוג[[#This Row],[LengthofCycle]]=שבוע_בדילוג[[#This Row],[וסת קבוע אחרון]],F820=שבוע_בדילוג[[#This Row],[וסת קבוע אחרון]],F819=שבוע_בדילוג[[#This Row],[וסת קבוע אחרון]]),1,0))</f>
        <v>1</v>
      </c>
      <c r="Z821" s="1">
        <f>IF(OR(שבוע_בדילוג[[#This Row],[הווסת פעיל?]]=0,שבוע_בדילוג[[#This Row],[הווסת פעיל?]]=""),"",SUM(Z820,שבוע_בדילוג[[#This Row],[הווסת פעיל?]]))</f>
        <v>1</v>
      </c>
      <c r="AA821" s="1" t="str">
        <f>IF(AND(שבוע_בדילוג[[#This Row],[כמה מחזורים עד עקירה]]&lt;&gt;"",Z822=""),שבוע_בדילוג[[#This Row],[כמה מחזורים עד עקירה]],"")</f>
        <v/>
      </c>
      <c r="AB821" s="1">
        <f>IF(AND(שבוע_בדילוג[[#This Row],[הווסת פעיל?]]=1,שבוע_בדילוג[[#This Row],[וסת קבוע אחרון]]&lt;&gt;X820),שבוע_בדילוג[[#This Row],[וסת קבוע אחרון]],"")</f>
        <v>26</v>
      </c>
      <c r="AC821" s="1" t="str">
        <f>IF(AND(שבוע_בדילוג[[#This Row],[הווסת פעיל?]]=1,Y820=0,שבוע_בדילוג[[#This Row],[וסת קבוע אחרון]]=X820),שבוע_בדילוג[[#This Row],[וסת קבוע אחרון]],"")</f>
        <v/>
      </c>
      <c r="AD821" s="1" t="str">
        <f>IF(AND(שבוע_בדילוג[[#This Row],[הווסת פעיל?]]=1,Y820=0,שבוע_בדילוג[[#This Row],[וסת קבוע אחרון]]&lt;&gt;X820),1,"")</f>
        <v/>
      </c>
      <c r="AE821" s="1" t="str">
        <f>IF(AND(שבוע_בדילוג[[#This Row],[הווסת פעיל?]]&lt;&gt;"",B822=1),שבוע_בדילוג[[#This Row],[CycleNumber]],"")</f>
        <v/>
      </c>
      <c r="AF821" s="1">
        <f>IF(AND(שבוע_בדילוג[[#This Row],[הווסת פעיל?]]&lt;&gt;"",Y820=""),שבוע_בדילוג[[#This Row],[CycleNumber]],"")</f>
        <v>5</v>
      </c>
      <c r="AG821" s="1">
        <f>IF(B822=1,"",IF(שבוע_בדילוג[[#This Row],[הווסת פעיל?]]=1,IF(שבוע_בדילוג[[#This Row],[וסת קבוע אחרון]]=F822,1,0),""))</f>
        <v>0</v>
      </c>
      <c r="AH821" s="1">
        <f>IF(B822=1,"",IF(שבוע_בדילוג[[#This Row],[הווסת פעיל?]]=1,IF(OR(שבוע_בדילוג[[#This Row],[וסת קבוע אחרון]]=F822,F822=שבוע_בדילוג[[#This Row],[LengthofCycle]]),1,0),""))</f>
        <v>0</v>
      </c>
      <c r="AI821" s="1">
        <f>IF(B822=1,"",IF(שבוע_בדילוג[[#This Row],[הווסת פעיל?]]=1,IF(OR(שבוע_בדילוג[[#This Row],[וסת קבוע אחרון]]=F822,F822=שבוע_בדילוג[[#This Row],[LengthofCycle]],AND(שבוע_בדילוג[[#This Row],[LengthofCycle]]&lt;&gt;שבוע_בדילוג[[#This Row],[וסת קבוע אחרון]],OR(F822=28,F822=29))),1,0),""))</f>
        <v>0</v>
      </c>
      <c r="AJ821" s="1" t="str">
        <f>IF(AND(שבוע_בדילוג[[#This Row],[הווסת פעיל?]]=1,B822=1),1,"")</f>
        <v/>
      </c>
      <c r="AK821" s="4" t="str">
        <f>IF(AND(שבוע_בדילוג[[#This Row],[הווסת פעיל?]]&lt;&gt;1,B822&lt;&gt;1,B822&lt;&gt;""),IF(שבוע_בדילוג[[#This Row],[LengthofCycle]]=F822,1,0),"")</f>
        <v/>
      </c>
      <c r="AL821" s="4" t="str">
        <f>IF(AND(שבוע_בדילוג[[#This Row],[הווסת פעיל?]]&lt;&gt;1,B822&lt;&gt;1,B822&lt;&gt;""),IF(OR(שבוע_בדילוג[[#This Row],[LengthofCycle]]=F822,F822=29),1,0),"")</f>
        <v/>
      </c>
      <c r="AM821" s="4" t="str">
        <f>IF(AND(שבוע_בדילוג[[#This Row],[הווסת פעיל?]]&lt;&gt;1,B822&lt;&gt;1,B822&lt;&gt;""),IF(OR(שבוע_בדילוג[[#This Row],[LengthofCycle]]=F822,F822=29,F822=28),1,0),"")</f>
        <v/>
      </c>
    </row>
    <row r="822" spans="1:39" x14ac:dyDescent="0.25">
      <c r="A822" s="1" t="s">
        <v>122</v>
      </c>
      <c r="B822" s="1">
        <v>6</v>
      </c>
      <c r="C822" s="1">
        <v>1</v>
      </c>
      <c r="D822" s="1">
        <v>1</v>
      </c>
      <c r="E822" s="1">
        <v>0</v>
      </c>
      <c r="F822" s="1">
        <v>25</v>
      </c>
      <c r="H822" s="1">
        <f>שבוע_בדילוג[[#This Row],[LengthofCycle]]+1</f>
        <v>26</v>
      </c>
      <c r="I822" s="1" t="str">
        <f>IF(IFERROR(LOOKUP(שבוע_בדילוג[[#This Row],[ClientID]],קביעויות[השבוע בדילוג]),FALSE)=שבוע_בדילוג[[#This Row],[ClientID]],1,"")</f>
        <v/>
      </c>
      <c r="J822" s="1" t="str">
        <f>IF(AND(שבוע_בדילוג[[#This Row],[CycleNumber]]&gt;1,OR(B823="",שבוע_בדילוג[[#This Row],[CycleNumber]]&gt;B821)),IF(OR(AND(שבוע_בדילוג[[#This Row],[LengthofCycle]]=29,F821=29),AND(שבוע_בדילוג[[#This Row],[LengthofCycle]]=36,F821=36)),1,""),"")</f>
        <v/>
      </c>
      <c r="K822" s="1" t="str">
        <f>IF(AND(שבוע_בדילוג[[#This Row],[וסת השבוע]]=1,J821=1,שבוע_בדילוג[[#This Row],[CycleNumber]]&gt;B821),1,"")</f>
        <v/>
      </c>
      <c r="L822" s="1" t="str">
        <f>IF(שבוע_בדילוג[[#This Row],[CycleNumber]]=1,"",IF(שבוע_בדילוג[[#This Row],[וסת השבוע]]=1,0,IF(L821="","",IF(L821=0,IF(שבוע_בדילוג[[#This Row],[LengthofCycle]]=29,0,1),IF(L821=1,IF(שבוע_בדילוג[[#This Row],[LengthofCycle]]+F821=29*2,0,2),IF(L821=2,IF(שבוע_בדילוג[[#This Row],[LengthofCycle]]+F821+F820=29*3,0,3),""))))))</f>
        <v/>
      </c>
      <c r="M822" s="1" t="str">
        <f>IF(שבוע_בדילוג[[#This Row],[וסת השבוע]]=1,IF(שבוע_בדילוג[[#This Row],[וסת השבוע וההפלגה ביחד]]=1,M821+1,0),IF(AND(שבוע_בדילוג[[#This Row],[CycleNumber]]&gt;B821,שבוע_בדילוג[[#This Row],[CycleNumber]]&gt;1),IF(שבוע_בדילוג[[#This Row],[וסת השבוע פעיל?]]&lt;&gt;"",M821+1,""),""))</f>
        <v/>
      </c>
      <c r="N822" s="1" t="str">
        <f>IF(שבוע_בדילוג[[#This Row],[וסת השבוע פעיל?2]]="","",IF(AND(שבוע_בדילוג[[#This Row],[וסת השבוע פעיל?]]&lt;&gt;"",שבוע_בדילוג[[#This Row],[CycleNumber]]&lt;B823,B823&lt;&gt;"",שבוע_בדילוג[[#This Row],[וסת השבוע פעיל?]]&lt;3),IF(L823=0,IF(AND(שבוע_בדילוג[[#This Row],[וסת השבוע פעיל?]]&gt;0,J823=1),0,1),0),""))</f>
        <v/>
      </c>
      <c r="O822" s="1" t="str">
        <f t="shared" si="72"/>
        <v/>
      </c>
      <c r="P822" s="1" t="str">
        <f>IF(AND(שבוע_בדילוג[[#This Row],[חיזוי - שבוע]]=1,K823=1),1,"")</f>
        <v/>
      </c>
      <c r="Q822" s="1" t="str">
        <f>IF(AND(שבוע_בדילוג[[#This Row],[וסת השבוע פעיל?]]&lt;3,OR(שבוע_בדילוג[[#This Row],[CycleNumber]]&gt;B823,B823="")),1,"")</f>
        <v/>
      </c>
      <c r="R822" s="1" t="str">
        <f>IF(AND(שבוע_בדילוג[[#This Row],[חיזוי - שבוע]]&lt;&gt;"",שבוע_בדילוג[[#This Row],[וסת השבוע פעיל?2]]=""),1,"")</f>
        <v/>
      </c>
      <c r="S822" s="1" t="str">
        <f>IF(שבוע_בדילוג[[#This Row],[האישה קבעה וסת שבוע בדילוג?]]=1,IF(שבוע_בדילוג[[#This Row],[וסת השבוע פעיל?]]&lt;3,1,0),"")</f>
        <v/>
      </c>
      <c r="T8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2" s="1">
        <f t="shared" si="73"/>
        <v>0</v>
      </c>
      <c r="V822" s="1">
        <f t="shared" si="74"/>
        <v>0</v>
      </c>
      <c r="W822" s="1">
        <f t="shared" si="75"/>
        <v>0</v>
      </c>
      <c r="X822" s="1">
        <f>IF(שבוע_בדילוג[[#This Row],[3 הפלגות זהות]]="","",IF(שבוע_בדילוג[[#This Row],[3 הפלגות זהות]]=1,שבוע_בדילוג[[#This Row],[LengthofCycle]],X821))</f>
        <v>26</v>
      </c>
      <c r="Y822" s="1">
        <f>IF(שבוע_בדילוג[[#This Row],[וסת קבוע אחרון]]="","",IF(OR(שבוע_בדילוג[[#This Row],[LengthofCycle]]=שבוע_בדילוג[[#This Row],[וסת קבוע אחרון]],F821=שבוע_בדילוג[[#This Row],[וסת קבוע אחרון]],F820=שבוע_בדילוג[[#This Row],[וסת קבוע אחרון]]),1,0))</f>
        <v>1</v>
      </c>
      <c r="Z822" s="1">
        <f>IF(OR(שבוע_בדילוג[[#This Row],[הווסת פעיל?]]=0,שבוע_בדילוג[[#This Row],[הווסת פעיל?]]=""),"",SUM(Z821,שבוע_בדילוג[[#This Row],[הווסת פעיל?]]))</f>
        <v>2</v>
      </c>
      <c r="AA822" s="1" t="str">
        <f>IF(AND(שבוע_בדילוג[[#This Row],[כמה מחזורים עד עקירה]]&lt;&gt;"",Z823=""),שבוע_בדילוג[[#This Row],[כמה מחזורים עד עקירה]],"")</f>
        <v/>
      </c>
      <c r="AB822" s="1" t="str">
        <f>IF(AND(שבוע_בדילוג[[#This Row],[הווסת פעיל?]]=1,שבוע_בדילוג[[#This Row],[וסת קבוע אחרון]]&lt;&gt;X821),שבוע_בדילוג[[#This Row],[וסת קבוע אחרון]],"")</f>
        <v/>
      </c>
      <c r="AC822" s="1" t="str">
        <f>IF(AND(שבוע_בדילוג[[#This Row],[הווסת פעיל?]]=1,Y821=0,שבוע_בדילוג[[#This Row],[וסת קבוע אחרון]]=X821),שבוע_בדילוג[[#This Row],[וסת קבוע אחרון]],"")</f>
        <v/>
      </c>
      <c r="AD822" s="1" t="str">
        <f>IF(AND(שבוע_בדילוג[[#This Row],[הווסת פעיל?]]=1,Y821=0,שבוע_בדילוג[[#This Row],[וסת קבוע אחרון]]&lt;&gt;X821),1,"")</f>
        <v/>
      </c>
      <c r="AE822" s="1" t="str">
        <f>IF(AND(שבוע_בדילוג[[#This Row],[הווסת פעיל?]]&lt;&gt;"",B823=1),שבוע_בדילוג[[#This Row],[CycleNumber]],"")</f>
        <v/>
      </c>
      <c r="AF822" s="1" t="str">
        <f>IF(AND(שבוע_בדילוג[[#This Row],[הווסת פעיל?]]&lt;&gt;"",Y821=""),שבוע_בדילוג[[#This Row],[CycleNumber]],"")</f>
        <v/>
      </c>
      <c r="AG822" s="1">
        <f>IF(B823=1,"",IF(שבוע_בדילוג[[#This Row],[הווסת פעיל?]]=1,IF(שבוע_בדילוג[[#This Row],[וסת קבוע אחרון]]=F823,1,0),""))</f>
        <v>1</v>
      </c>
      <c r="AH822" s="1">
        <f>IF(B823=1,"",IF(שבוע_בדילוג[[#This Row],[הווסת פעיל?]]=1,IF(OR(שבוע_בדילוג[[#This Row],[וסת קבוע אחרון]]=F823,F823=שבוע_בדילוג[[#This Row],[LengthofCycle]]),1,0),""))</f>
        <v>1</v>
      </c>
      <c r="AI822" s="1">
        <f>IF(B823=1,"",IF(שבוע_בדילוג[[#This Row],[הווסת פעיל?]]=1,IF(OR(שבוע_בדילוג[[#This Row],[וסת קבוע אחרון]]=F823,F823=שבוע_בדילוג[[#This Row],[LengthofCycle]],AND(שבוע_בדילוג[[#This Row],[LengthofCycle]]&lt;&gt;שבוע_בדילוג[[#This Row],[וסת קבוע אחרון]],OR(F823=28,F823=29))),1,0),""))</f>
        <v>1</v>
      </c>
      <c r="AJ822" s="1" t="str">
        <f>IF(AND(שבוע_בדילוג[[#This Row],[הווסת פעיל?]]=1,B823=1),1,"")</f>
        <v/>
      </c>
      <c r="AK822" s="4" t="str">
        <f>IF(AND(שבוע_בדילוג[[#This Row],[הווסת פעיל?]]&lt;&gt;1,B823&lt;&gt;1,B823&lt;&gt;""),IF(שבוע_בדילוג[[#This Row],[LengthofCycle]]=F823,1,0),"")</f>
        <v/>
      </c>
      <c r="AL822" s="4" t="str">
        <f>IF(AND(שבוע_בדילוג[[#This Row],[הווסת פעיל?]]&lt;&gt;1,B823&lt;&gt;1,B823&lt;&gt;""),IF(OR(שבוע_בדילוג[[#This Row],[LengthofCycle]]=F823,F823=29),1,0),"")</f>
        <v/>
      </c>
      <c r="AM822" s="4" t="str">
        <f>IF(AND(שבוע_בדילוג[[#This Row],[הווסת פעיל?]]&lt;&gt;1,B823&lt;&gt;1,B823&lt;&gt;""),IF(OR(שבוע_בדילוג[[#This Row],[LengthofCycle]]=F823,F823=29,F823=28),1,0),"")</f>
        <v/>
      </c>
    </row>
    <row r="823" spans="1:39" x14ac:dyDescent="0.25">
      <c r="A823" s="1" t="s">
        <v>122</v>
      </c>
      <c r="B823" s="1">
        <v>7</v>
      </c>
      <c r="C823" s="1">
        <v>1</v>
      </c>
      <c r="D823" s="1">
        <v>1</v>
      </c>
      <c r="E823" s="1">
        <v>0</v>
      </c>
      <c r="F823" s="1">
        <v>26</v>
      </c>
      <c r="H823" s="1">
        <f>שבוע_בדילוג[[#This Row],[LengthofCycle]]+1</f>
        <v>27</v>
      </c>
      <c r="I823" s="1" t="str">
        <f>IF(IFERROR(LOOKUP(שבוע_בדילוג[[#This Row],[ClientID]],קביעויות[השבוע בדילוג]),FALSE)=שבוע_בדילוג[[#This Row],[ClientID]],1,"")</f>
        <v/>
      </c>
      <c r="J823" s="1" t="str">
        <f>IF(AND(שבוע_בדילוג[[#This Row],[CycleNumber]]&gt;1,OR(B824="",שבוע_בדילוג[[#This Row],[CycleNumber]]&gt;B822)),IF(OR(AND(שבוע_בדילוג[[#This Row],[LengthofCycle]]=29,F822=29),AND(שבוע_בדילוג[[#This Row],[LengthofCycle]]=36,F822=36)),1,""),"")</f>
        <v/>
      </c>
      <c r="K823" s="1" t="str">
        <f>IF(AND(שבוע_בדילוג[[#This Row],[וסת השבוע]]=1,J822=1,שבוע_בדילוג[[#This Row],[CycleNumber]]&gt;B822),1,"")</f>
        <v/>
      </c>
      <c r="L823" s="1" t="str">
        <f>IF(שבוע_בדילוג[[#This Row],[CycleNumber]]=1,"",IF(שבוע_בדילוג[[#This Row],[וסת השבוע]]=1,0,IF(L822="","",IF(L822=0,IF(שבוע_בדילוג[[#This Row],[LengthofCycle]]=29,0,1),IF(L822=1,IF(שבוע_בדילוג[[#This Row],[LengthofCycle]]+F822=29*2,0,2),IF(L822=2,IF(שבוע_בדילוג[[#This Row],[LengthofCycle]]+F822+F821=29*3,0,3),""))))))</f>
        <v/>
      </c>
      <c r="M823" s="1" t="str">
        <f>IF(שבוע_בדילוג[[#This Row],[וסת השבוע]]=1,IF(שבוע_בדילוג[[#This Row],[וסת השבוע וההפלגה ביחד]]=1,M822+1,0),IF(AND(שבוע_בדילוג[[#This Row],[CycleNumber]]&gt;B822,שבוע_בדילוג[[#This Row],[CycleNumber]]&gt;1),IF(שבוע_בדילוג[[#This Row],[וסת השבוע פעיל?]]&lt;&gt;"",M822+1,""),""))</f>
        <v/>
      </c>
      <c r="N823" s="1" t="str">
        <f>IF(שבוע_בדילוג[[#This Row],[וסת השבוע פעיל?2]]="","",IF(AND(שבוע_בדילוג[[#This Row],[וסת השבוע פעיל?]]&lt;&gt;"",שבוע_בדילוג[[#This Row],[CycleNumber]]&lt;B824,B824&lt;&gt;"",שבוע_בדילוג[[#This Row],[וסת השבוע פעיל?]]&lt;3),IF(L824=0,IF(AND(שבוע_בדילוג[[#This Row],[וסת השבוע פעיל?]]&gt;0,J824=1),0,1),0),""))</f>
        <v/>
      </c>
      <c r="O823" s="1" t="str">
        <f t="shared" si="72"/>
        <v/>
      </c>
      <c r="P823" s="1" t="str">
        <f>IF(AND(שבוע_בדילוג[[#This Row],[חיזוי - שבוע]]=1,K824=1),1,"")</f>
        <v/>
      </c>
      <c r="Q823" s="1" t="str">
        <f>IF(AND(שבוע_בדילוג[[#This Row],[וסת השבוע פעיל?]]&lt;3,OR(שבוע_בדילוג[[#This Row],[CycleNumber]]&gt;B824,B824="")),1,"")</f>
        <v/>
      </c>
      <c r="R823" s="1" t="str">
        <f>IF(AND(שבוע_בדילוג[[#This Row],[חיזוי - שבוע]]&lt;&gt;"",שבוע_בדילוג[[#This Row],[וסת השבוע פעיל?2]]=""),1,"")</f>
        <v/>
      </c>
      <c r="S823" s="1" t="str">
        <f>IF(שבוע_בדילוג[[#This Row],[האישה קבעה וסת שבוע בדילוג?]]=1,IF(שבוע_בדילוג[[#This Row],[וסת השבוע פעיל?]]&lt;3,1,0),"")</f>
        <v/>
      </c>
      <c r="T8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3" s="1">
        <f t="shared" si="73"/>
        <v>0</v>
      </c>
      <c r="V823" s="1">
        <f t="shared" si="74"/>
        <v>0</v>
      </c>
      <c r="W823" s="1">
        <f t="shared" si="75"/>
        <v>0</v>
      </c>
      <c r="X823" s="1">
        <f>IF(שבוע_בדילוג[[#This Row],[3 הפלגות זהות]]="","",IF(שבוע_בדילוג[[#This Row],[3 הפלגות זהות]]=1,שבוע_בדילוג[[#This Row],[LengthofCycle]],X822))</f>
        <v>26</v>
      </c>
      <c r="Y823" s="1">
        <f>IF(שבוע_בדילוג[[#This Row],[וסת קבוע אחרון]]="","",IF(OR(שבוע_בדילוג[[#This Row],[LengthofCycle]]=שבוע_בדילוג[[#This Row],[וסת קבוע אחרון]],F822=שבוע_בדילוג[[#This Row],[וסת קבוע אחרון]],F821=שבוע_בדילוג[[#This Row],[וסת קבוע אחרון]]),1,0))</f>
        <v>1</v>
      </c>
      <c r="Z823" s="1">
        <f>IF(OR(שבוע_בדילוג[[#This Row],[הווסת פעיל?]]=0,שבוע_בדילוג[[#This Row],[הווסת פעיל?]]=""),"",SUM(Z822,שבוע_בדילוג[[#This Row],[הווסת פעיל?]]))</f>
        <v>3</v>
      </c>
      <c r="AA823" s="1" t="str">
        <f>IF(AND(שבוע_בדילוג[[#This Row],[כמה מחזורים עד עקירה]]&lt;&gt;"",Z824=""),שבוע_בדילוג[[#This Row],[כמה מחזורים עד עקירה]],"")</f>
        <v/>
      </c>
      <c r="AB823" s="1" t="str">
        <f>IF(AND(שבוע_בדילוג[[#This Row],[הווסת פעיל?]]=1,שבוע_בדילוג[[#This Row],[וסת קבוע אחרון]]&lt;&gt;X822),שבוע_בדילוג[[#This Row],[וסת קבוע אחרון]],"")</f>
        <v/>
      </c>
      <c r="AC823" s="1" t="str">
        <f>IF(AND(שבוע_בדילוג[[#This Row],[הווסת פעיל?]]=1,Y822=0,שבוע_בדילוג[[#This Row],[וסת קבוע אחרון]]=X822),שבוע_בדילוג[[#This Row],[וסת קבוע אחרון]],"")</f>
        <v/>
      </c>
      <c r="AD823" s="1" t="str">
        <f>IF(AND(שבוע_בדילוג[[#This Row],[הווסת פעיל?]]=1,Y822=0,שבוע_בדילוג[[#This Row],[וסת קבוע אחרון]]&lt;&gt;X822),1,"")</f>
        <v/>
      </c>
      <c r="AE823" s="1" t="str">
        <f>IF(AND(שבוע_בדילוג[[#This Row],[הווסת פעיל?]]&lt;&gt;"",B824=1),שבוע_בדילוג[[#This Row],[CycleNumber]],"")</f>
        <v/>
      </c>
      <c r="AF823" s="1" t="str">
        <f>IF(AND(שבוע_בדילוג[[#This Row],[הווסת פעיל?]]&lt;&gt;"",Y822=""),שבוע_בדילוג[[#This Row],[CycleNumber]],"")</f>
        <v/>
      </c>
      <c r="AG823" s="1">
        <f>IF(B824=1,"",IF(שבוע_בדילוג[[#This Row],[הווסת פעיל?]]=1,IF(שבוע_בדילוג[[#This Row],[וסת קבוע אחרון]]=F824,1,0),""))</f>
        <v>1</v>
      </c>
      <c r="AH823" s="1">
        <f>IF(B824=1,"",IF(שבוע_בדילוג[[#This Row],[הווסת פעיל?]]=1,IF(OR(שבוע_בדילוג[[#This Row],[וסת קבוע אחרון]]=F824,F824=שבוע_בדילוג[[#This Row],[LengthofCycle]]),1,0),""))</f>
        <v>1</v>
      </c>
      <c r="AI823" s="1">
        <f>IF(B824=1,"",IF(שבוע_בדילוג[[#This Row],[הווסת פעיל?]]=1,IF(OR(שבוע_בדילוג[[#This Row],[וסת קבוע אחרון]]=F824,F824=שבוע_בדילוג[[#This Row],[LengthofCycle]],AND(שבוע_בדילוג[[#This Row],[LengthofCycle]]&lt;&gt;שבוע_בדילוג[[#This Row],[וסת קבוע אחרון]],OR(F824=28,F824=29))),1,0),""))</f>
        <v>1</v>
      </c>
      <c r="AJ823" s="1" t="str">
        <f>IF(AND(שבוע_בדילוג[[#This Row],[הווסת פעיל?]]=1,B824=1),1,"")</f>
        <v/>
      </c>
      <c r="AK823" s="4" t="str">
        <f>IF(AND(שבוע_בדילוג[[#This Row],[הווסת פעיל?]]&lt;&gt;1,B824&lt;&gt;1,B824&lt;&gt;""),IF(שבוע_בדילוג[[#This Row],[LengthofCycle]]=F824,1,0),"")</f>
        <v/>
      </c>
      <c r="AL823" s="4" t="str">
        <f>IF(AND(שבוע_בדילוג[[#This Row],[הווסת פעיל?]]&lt;&gt;1,B824&lt;&gt;1,B824&lt;&gt;""),IF(OR(שבוע_בדילוג[[#This Row],[LengthofCycle]]=F824,F824=29),1,0),"")</f>
        <v/>
      </c>
      <c r="AM823" s="4" t="str">
        <f>IF(AND(שבוע_בדילוג[[#This Row],[הווסת פעיל?]]&lt;&gt;1,B824&lt;&gt;1,B824&lt;&gt;""),IF(OR(שבוע_בדילוג[[#This Row],[LengthofCycle]]=F824,F824=29,F824=28),1,0),"")</f>
        <v/>
      </c>
    </row>
    <row r="824" spans="1:39" x14ac:dyDescent="0.25">
      <c r="A824" s="1" t="s">
        <v>122</v>
      </c>
      <c r="B824" s="1">
        <v>8</v>
      </c>
      <c r="C824" s="1">
        <v>1</v>
      </c>
      <c r="D824" s="1">
        <v>1</v>
      </c>
      <c r="E824" s="1">
        <v>0</v>
      </c>
      <c r="F824" s="1">
        <v>26</v>
      </c>
      <c r="H824" s="1">
        <f>שבוע_בדילוג[[#This Row],[LengthofCycle]]+1</f>
        <v>27</v>
      </c>
      <c r="I824" s="1" t="str">
        <f>IF(IFERROR(LOOKUP(שבוע_בדילוג[[#This Row],[ClientID]],קביעויות[השבוע בדילוג]),FALSE)=שבוע_בדילוג[[#This Row],[ClientID]],1,"")</f>
        <v/>
      </c>
      <c r="J824" s="1" t="str">
        <f>IF(AND(שבוע_בדילוג[[#This Row],[CycleNumber]]&gt;1,OR(B825="",שבוע_בדילוג[[#This Row],[CycleNumber]]&gt;B823)),IF(OR(AND(שבוע_בדילוג[[#This Row],[LengthofCycle]]=29,F823=29),AND(שבוע_בדילוג[[#This Row],[LengthofCycle]]=36,F823=36)),1,""),"")</f>
        <v/>
      </c>
      <c r="K824" s="1" t="str">
        <f>IF(AND(שבוע_בדילוג[[#This Row],[וסת השבוע]]=1,J823=1,שבוע_בדילוג[[#This Row],[CycleNumber]]&gt;B823),1,"")</f>
        <v/>
      </c>
      <c r="L824" s="1" t="str">
        <f>IF(שבוע_בדילוג[[#This Row],[CycleNumber]]=1,"",IF(שבוע_בדילוג[[#This Row],[וסת השבוע]]=1,0,IF(L823="","",IF(L823=0,IF(שבוע_בדילוג[[#This Row],[LengthofCycle]]=29,0,1),IF(L823=1,IF(שבוע_בדילוג[[#This Row],[LengthofCycle]]+F823=29*2,0,2),IF(L823=2,IF(שבוע_בדילוג[[#This Row],[LengthofCycle]]+F823+F822=29*3,0,3),""))))))</f>
        <v/>
      </c>
      <c r="M824" s="1" t="str">
        <f>IF(שבוע_בדילוג[[#This Row],[וסת השבוע]]=1,IF(שבוע_בדילוג[[#This Row],[וסת השבוע וההפלגה ביחד]]=1,M823+1,0),IF(AND(שבוע_בדילוג[[#This Row],[CycleNumber]]&gt;B823,שבוע_בדילוג[[#This Row],[CycleNumber]]&gt;1),IF(שבוע_בדילוג[[#This Row],[וסת השבוע פעיל?]]&lt;&gt;"",M823+1,""),""))</f>
        <v/>
      </c>
      <c r="N824" s="1" t="str">
        <f>IF(שבוע_בדילוג[[#This Row],[וסת השבוע פעיל?2]]="","",IF(AND(שבוע_בדילוג[[#This Row],[וסת השבוע פעיל?]]&lt;&gt;"",שבוע_בדילוג[[#This Row],[CycleNumber]]&lt;B825,B825&lt;&gt;"",שבוע_בדילוג[[#This Row],[וסת השבוע פעיל?]]&lt;3),IF(L825=0,IF(AND(שבוע_בדילוג[[#This Row],[וסת השבוע פעיל?]]&gt;0,J825=1),0,1),0),""))</f>
        <v/>
      </c>
      <c r="O824" s="1" t="str">
        <f t="shared" si="72"/>
        <v/>
      </c>
      <c r="P824" s="1" t="str">
        <f>IF(AND(שבוע_בדילוג[[#This Row],[חיזוי - שבוע]]=1,K825=1),1,"")</f>
        <v/>
      </c>
      <c r="Q824" s="1" t="str">
        <f>IF(AND(שבוע_בדילוג[[#This Row],[וסת השבוע פעיל?]]&lt;3,OR(שבוע_בדילוג[[#This Row],[CycleNumber]]&gt;B825,B825="")),1,"")</f>
        <v/>
      </c>
      <c r="R824" s="1" t="str">
        <f>IF(AND(שבוע_בדילוג[[#This Row],[חיזוי - שבוע]]&lt;&gt;"",שבוע_בדילוג[[#This Row],[וסת השבוע פעיל?2]]=""),1,"")</f>
        <v/>
      </c>
      <c r="S824" s="1" t="str">
        <f>IF(שבוע_בדילוג[[#This Row],[האישה קבעה וסת שבוע בדילוג?]]=1,IF(שבוע_בדילוג[[#This Row],[וסת השבוע פעיל?]]&lt;3,1,0),"")</f>
        <v/>
      </c>
      <c r="T8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4" s="1">
        <f t="shared" si="73"/>
        <v>0</v>
      </c>
      <c r="V824" s="1">
        <f t="shared" si="74"/>
        <v>0</v>
      </c>
      <c r="W824" s="1">
        <f t="shared" si="75"/>
        <v>0</v>
      </c>
      <c r="X824" s="1">
        <f>IF(שבוע_בדילוג[[#This Row],[3 הפלגות זהות]]="","",IF(שבוע_בדילוג[[#This Row],[3 הפלגות זהות]]=1,שבוע_בדילוג[[#This Row],[LengthofCycle]],X823))</f>
        <v>26</v>
      </c>
      <c r="Y824" s="1">
        <f>IF(שבוע_בדילוג[[#This Row],[וסת קבוע אחרון]]="","",IF(OR(שבוע_בדילוג[[#This Row],[LengthofCycle]]=שבוע_בדילוג[[#This Row],[וסת קבוע אחרון]],F823=שבוע_בדילוג[[#This Row],[וסת קבוע אחרון]],F822=שבוע_בדילוג[[#This Row],[וסת קבוע אחרון]]),1,0))</f>
        <v>1</v>
      </c>
      <c r="Z824" s="1">
        <f>IF(OR(שבוע_בדילוג[[#This Row],[הווסת פעיל?]]=0,שבוע_בדילוג[[#This Row],[הווסת פעיל?]]=""),"",SUM(Z823,שבוע_בדילוג[[#This Row],[הווסת פעיל?]]))</f>
        <v>4</v>
      </c>
      <c r="AA824" s="1" t="str">
        <f>IF(AND(שבוע_בדילוג[[#This Row],[כמה מחזורים עד עקירה]]&lt;&gt;"",Z825=""),שבוע_בדילוג[[#This Row],[כמה מחזורים עד עקירה]],"")</f>
        <v/>
      </c>
      <c r="AB824" s="1" t="str">
        <f>IF(AND(שבוע_בדילוג[[#This Row],[הווסת פעיל?]]=1,שבוע_בדילוג[[#This Row],[וסת קבוע אחרון]]&lt;&gt;X823),שבוע_בדילוג[[#This Row],[וסת קבוע אחרון]],"")</f>
        <v/>
      </c>
      <c r="AC824" s="1" t="str">
        <f>IF(AND(שבוע_בדילוג[[#This Row],[הווסת פעיל?]]=1,Y823=0,שבוע_בדילוג[[#This Row],[וסת קבוע אחרון]]=X823),שבוע_בדילוג[[#This Row],[וסת קבוע אחרון]],"")</f>
        <v/>
      </c>
      <c r="AD824" s="1" t="str">
        <f>IF(AND(שבוע_בדילוג[[#This Row],[הווסת פעיל?]]=1,Y823=0,שבוע_בדילוג[[#This Row],[וסת קבוע אחרון]]&lt;&gt;X823),1,"")</f>
        <v/>
      </c>
      <c r="AE824" s="1" t="str">
        <f>IF(AND(שבוע_בדילוג[[#This Row],[הווסת פעיל?]]&lt;&gt;"",B825=1),שבוע_בדילוג[[#This Row],[CycleNumber]],"")</f>
        <v/>
      </c>
      <c r="AF824" s="1" t="str">
        <f>IF(AND(שבוע_בדילוג[[#This Row],[הווסת פעיל?]]&lt;&gt;"",Y823=""),שבוע_בדילוג[[#This Row],[CycleNumber]],"")</f>
        <v/>
      </c>
      <c r="AG824" s="1">
        <f>IF(B825=1,"",IF(שבוע_בדילוג[[#This Row],[הווסת פעיל?]]=1,IF(שבוע_בדילוג[[#This Row],[וסת קבוע אחרון]]=F825,1,0),""))</f>
        <v>1</v>
      </c>
      <c r="AH824" s="1">
        <f>IF(B825=1,"",IF(שבוע_בדילוג[[#This Row],[הווסת פעיל?]]=1,IF(OR(שבוע_בדילוג[[#This Row],[וסת קבוע אחרון]]=F825,F825=שבוע_בדילוג[[#This Row],[LengthofCycle]]),1,0),""))</f>
        <v>1</v>
      </c>
      <c r="AI824" s="1">
        <f>IF(B825=1,"",IF(שבוע_בדילוג[[#This Row],[הווסת פעיל?]]=1,IF(OR(שבוע_בדילוג[[#This Row],[וסת קבוע אחרון]]=F825,F825=שבוע_בדילוג[[#This Row],[LengthofCycle]],AND(שבוע_בדילוג[[#This Row],[LengthofCycle]]&lt;&gt;שבוע_בדילוג[[#This Row],[וסת קבוע אחרון]],OR(F825=28,F825=29))),1,0),""))</f>
        <v>1</v>
      </c>
      <c r="AJ824" s="1" t="str">
        <f>IF(AND(שבוע_בדילוג[[#This Row],[הווסת פעיל?]]=1,B825=1),1,"")</f>
        <v/>
      </c>
      <c r="AK824" s="4" t="str">
        <f>IF(AND(שבוע_בדילוג[[#This Row],[הווסת פעיל?]]&lt;&gt;1,B825&lt;&gt;1,B825&lt;&gt;""),IF(שבוע_בדילוג[[#This Row],[LengthofCycle]]=F825,1,0),"")</f>
        <v/>
      </c>
      <c r="AL824" s="4" t="str">
        <f>IF(AND(שבוע_בדילוג[[#This Row],[הווסת פעיל?]]&lt;&gt;1,B825&lt;&gt;1,B825&lt;&gt;""),IF(OR(שבוע_בדילוג[[#This Row],[LengthofCycle]]=F825,F825=29),1,0),"")</f>
        <v/>
      </c>
      <c r="AM824" s="4" t="str">
        <f>IF(AND(שבוע_בדילוג[[#This Row],[הווסת פעיל?]]&lt;&gt;1,B825&lt;&gt;1,B825&lt;&gt;""),IF(OR(שבוע_בדילוג[[#This Row],[LengthofCycle]]=F825,F825=29,F825=28),1,0),"")</f>
        <v/>
      </c>
    </row>
    <row r="825" spans="1:39" x14ac:dyDescent="0.25">
      <c r="A825" s="1" t="s">
        <v>122</v>
      </c>
      <c r="B825" s="1">
        <v>9</v>
      </c>
      <c r="C825" s="1">
        <v>1</v>
      </c>
      <c r="D825" s="1">
        <v>1</v>
      </c>
      <c r="E825" s="1">
        <v>0</v>
      </c>
      <c r="F825" s="1">
        <v>26</v>
      </c>
      <c r="H825" s="1">
        <f>שבוע_בדילוג[[#This Row],[LengthofCycle]]+1</f>
        <v>27</v>
      </c>
      <c r="I825" s="1" t="str">
        <f>IF(IFERROR(LOOKUP(שבוע_בדילוג[[#This Row],[ClientID]],קביעויות[השבוע בדילוג]),FALSE)=שבוע_בדילוג[[#This Row],[ClientID]],1,"")</f>
        <v/>
      </c>
      <c r="J825" s="1" t="str">
        <f>IF(AND(שבוע_בדילוג[[#This Row],[CycleNumber]]&gt;1,OR(B826="",שבוע_בדילוג[[#This Row],[CycleNumber]]&gt;B824)),IF(OR(AND(שבוע_בדילוג[[#This Row],[LengthofCycle]]=29,F824=29),AND(שבוע_בדילוג[[#This Row],[LengthofCycle]]=36,F824=36)),1,""),"")</f>
        <v/>
      </c>
      <c r="K825" s="1" t="str">
        <f>IF(AND(שבוע_בדילוג[[#This Row],[וסת השבוע]]=1,J824=1,שבוע_בדילוג[[#This Row],[CycleNumber]]&gt;B824),1,"")</f>
        <v/>
      </c>
      <c r="L825" s="1" t="str">
        <f>IF(שבוע_בדילוג[[#This Row],[CycleNumber]]=1,"",IF(שבוע_בדילוג[[#This Row],[וסת השבוע]]=1,0,IF(L824="","",IF(L824=0,IF(שבוע_בדילוג[[#This Row],[LengthofCycle]]=29,0,1),IF(L824=1,IF(שבוע_בדילוג[[#This Row],[LengthofCycle]]+F824=29*2,0,2),IF(L824=2,IF(שבוע_בדילוג[[#This Row],[LengthofCycle]]+F824+F823=29*3,0,3),""))))))</f>
        <v/>
      </c>
      <c r="M825" s="1" t="str">
        <f>IF(שבוע_בדילוג[[#This Row],[וסת השבוע]]=1,IF(שבוע_בדילוג[[#This Row],[וסת השבוע וההפלגה ביחד]]=1,M824+1,0),IF(AND(שבוע_בדילוג[[#This Row],[CycleNumber]]&gt;B824,שבוע_בדילוג[[#This Row],[CycleNumber]]&gt;1),IF(שבוע_בדילוג[[#This Row],[וסת השבוע פעיל?]]&lt;&gt;"",M824+1,""),""))</f>
        <v/>
      </c>
      <c r="N825" s="1" t="str">
        <f>IF(שבוע_בדילוג[[#This Row],[וסת השבוע פעיל?2]]="","",IF(AND(שבוע_בדילוג[[#This Row],[וסת השבוע פעיל?]]&lt;&gt;"",שבוע_בדילוג[[#This Row],[CycleNumber]]&lt;B826,B826&lt;&gt;"",שבוע_בדילוג[[#This Row],[וסת השבוע פעיל?]]&lt;3),IF(L826=0,IF(AND(שבוע_בדילוג[[#This Row],[וסת השבוע פעיל?]]&gt;0,J826=1),0,1),0),""))</f>
        <v/>
      </c>
      <c r="O825" s="1" t="str">
        <f t="shared" si="72"/>
        <v/>
      </c>
      <c r="P825" s="1" t="str">
        <f>IF(AND(שבוע_בדילוג[[#This Row],[חיזוי - שבוע]]=1,K826=1),1,"")</f>
        <v/>
      </c>
      <c r="Q825" s="1" t="str">
        <f>IF(AND(שבוע_בדילוג[[#This Row],[וסת השבוע פעיל?]]&lt;3,OR(שבוע_בדילוג[[#This Row],[CycleNumber]]&gt;B826,B826="")),1,"")</f>
        <v/>
      </c>
      <c r="R825" s="1" t="str">
        <f>IF(AND(שבוע_בדילוג[[#This Row],[חיזוי - שבוע]]&lt;&gt;"",שבוע_בדילוג[[#This Row],[וסת השבוע פעיל?2]]=""),1,"")</f>
        <v/>
      </c>
      <c r="S825" s="1" t="str">
        <f>IF(שבוע_בדילוג[[#This Row],[האישה קבעה וסת שבוע בדילוג?]]=1,IF(שבוע_בדילוג[[#This Row],[וסת השבוע פעיל?]]&lt;3,1,0),"")</f>
        <v/>
      </c>
      <c r="T8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5" s="1">
        <f t="shared" si="73"/>
        <v>1</v>
      </c>
      <c r="V825" s="1">
        <f t="shared" si="74"/>
        <v>0</v>
      </c>
      <c r="W825" s="1">
        <f t="shared" si="75"/>
        <v>0</v>
      </c>
      <c r="X825" s="1">
        <f>IF(שבוע_בדילוג[[#This Row],[3 הפלגות זהות]]="","",IF(שבוע_בדילוג[[#This Row],[3 הפלגות זהות]]=1,שבוע_בדילוג[[#This Row],[LengthofCycle]],X824))</f>
        <v>26</v>
      </c>
      <c r="Y825" s="1">
        <f>IF(שבוע_בדילוג[[#This Row],[וסת קבוע אחרון]]="","",IF(OR(שבוע_בדילוג[[#This Row],[LengthofCycle]]=שבוע_בדילוג[[#This Row],[וסת קבוע אחרון]],F824=שבוע_בדילוג[[#This Row],[וסת קבוע אחרון]],F823=שבוע_בדילוג[[#This Row],[וסת קבוע אחרון]]),1,0))</f>
        <v>1</v>
      </c>
      <c r="Z825" s="1">
        <f>IF(OR(שבוע_בדילוג[[#This Row],[הווסת פעיל?]]=0,שבוע_בדילוג[[#This Row],[הווסת פעיל?]]=""),"",SUM(Z824,שבוע_בדילוג[[#This Row],[הווסת פעיל?]]))</f>
        <v>5</v>
      </c>
      <c r="AA825" s="1" t="str">
        <f>IF(AND(שבוע_בדילוג[[#This Row],[כמה מחזורים עד עקירה]]&lt;&gt;"",Z826=""),שבוע_בדילוג[[#This Row],[כמה מחזורים עד עקירה]],"")</f>
        <v/>
      </c>
      <c r="AB825" s="1" t="str">
        <f>IF(AND(שבוע_בדילוג[[#This Row],[הווסת פעיל?]]=1,שבוע_בדילוג[[#This Row],[וסת קבוע אחרון]]&lt;&gt;X824),שבוע_בדילוג[[#This Row],[וסת קבוע אחרון]],"")</f>
        <v/>
      </c>
      <c r="AC825" s="1" t="str">
        <f>IF(AND(שבוע_בדילוג[[#This Row],[הווסת פעיל?]]=1,Y824=0,שבוע_בדילוג[[#This Row],[וסת קבוע אחרון]]=X824),שבוע_בדילוג[[#This Row],[וסת קבוע אחרון]],"")</f>
        <v/>
      </c>
      <c r="AD825" s="1" t="str">
        <f>IF(AND(שבוע_בדילוג[[#This Row],[הווסת פעיל?]]=1,Y824=0,שבוע_בדילוג[[#This Row],[וסת קבוע אחרון]]&lt;&gt;X824),1,"")</f>
        <v/>
      </c>
      <c r="AE825" s="1" t="str">
        <f>IF(AND(שבוע_בדילוג[[#This Row],[הווסת פעיל?]]&lt;&gt;"",B826=1),שבוע_בדילוג[[#This Row],[CycleNumber]],"")</f>
        <v/>
      </c>
      <c r="AF825" s="1" t="str">
        <f>IF(AND(שבוע_בדילוג[[#This Row],[הווסת פעיל?]]&lt;&gt;"",Y824=""),שבוע_בדילוג[[#This Row],[CycleNumber]],"")</f>
        <v/>
      </c>
      <c r="AG825" s="1">
        <f>IF(B826=1,"",IF(שבוע_בדילוג[[#This Row],[הווסת פעיל?]]=1,IF(שבוע_בדילוג[[#This Row],[וסת קבוע אחרון]]=F826,1,0),""))</f>
        <v>1</v>
      </c>
      <c r="AH825" s="1">
        <f>IF(B826=1,"",IF(שבוע_בדילוג[[#This Row],[הווסת פעיל?]]=1,IF(OR(שבוע_בדילוג[[#This Row],[וסת קבוע אחרון]]=F826,F826=שבוע_בדילוג[[#This Row],[LengthofCycle]]),1,0),""))</f>
        <v>1</v>
      </c>
      <c r="AI825" s="1">
        <f>IF(B826=1,"",IF(שבוע_בדילוג[[#This Row],[הווסת פעיל?]]=1,IF(OR(שבוע_בדילוג[[#This Row],[וסת קבוע אחרון]]=F826,F826=שבוע_בדילוג[[#This Row],[LengthofCycle]],AND(שבוע_בדילוג[[#This Row],[LengthofCycle]]&lt;&gt;שבוע_בדילוג[[#This Row],[וסת קבוע אחרון]],OR(F826=28,F826=29))),1,0),""))</f>
        <v>1</v>
      </c>
      <c r="AJ825" s="1" t="str">
        <f>IF(AND(שבוע_בדילוג[[#This Row],[הווסת פעיל?]]=1,B826=1),1,"")</f>
        <v/>
      </c>
      <c r="AK825" s="4" t="str">
        <f>IF(AND(שבוע_בדילוג[[#This Row],[הווסת פעיל?]]&lt;&gt;1,B826&lt;&gt;1,B826&lt;&gt;""),IF(שבוע_בדילוג[[#This Row],[LengthofCycle]]=F826,1,0),"")</f>
        <v/>
      </c>
      <c r="AL825" s="4" t="str">
        <f>IF(AND(שבוע_בדילוג[[#This Row],[הווסת פעיל?]]&lt;&gt;1,B826&lt;&gt;1,B826&lt;&gt;""),IF(OR(שבוע_בדילוג[[#This Row],[LengthofCycle]]=F826,F826=29),1,0),"")</f>
        <v/>
      </c>
      <c r="AM825" s="4" t="str">
        <f>IF(AND(שבוע_בדילוג[[#This Row],[הווסת פעיל?]]&lt;&gt;1,B826&lt;&gt;1,B826&lt;&gt;""),IF(OR(שבוע_בדילוג[[#This Row],[LengthofCycle]]=F826,F826=29,F826=28),1,0),"")</f>
        <v/>
      </c>
    </row>
    <row r="826" spans="1:39" x14ac:dyDescent="0.25">
      <c r="A826" s="1" t="s">
        <v>122</v>
      </c>
      <c r="B826" s="1">
        <v>10</v>
      </c>
      <c r="C826" s="1">
        <v>1</v>
      </c>
      <c r="D826" s="1">
        <v>1</v>
      </c>
      <c r="E826" s="1">
        <v>0</v>
      </c>
      <c r="F826" s="1">
        <v>26</v>
      </c>
      <c r="H826" s="1">
        <f>שבוע_בדילוג[[#This Row],[LengthofCycle]]+1</f>
        <v>27</v>
      </c>
      <c r="I826" s="1" t="str">
        <f>IF(IFERROR(LOOKUP(שבוע_בדילוג[[#This Row],[ClientID]],קביעויות[השבוע בדילוג]),FALSE)=שבוע_בדילוג[[#This Row],[ClientID]],1,"")</f>
        <v/>
      </c>
      <c r="J826" s="1" t="str">
        <f>IF(AND(שבוע_בדילוג[[#This Row],[CycleNumber]]&gt;1,OR(B827="",שבוע_בדילוג[[#This Row],[CycleNumber]]&gt;B825)),IF(OR(AND(שבוע_בדילוג[[#This Row],[LengthofCycle]]=29,F825=29),AND(שבוע_בדילוג[[#This Row],[LengthofCycle]]=36,F825=36)),1,""),"")</f>
        <v/>
      </c>
      <c r="K826" s="1" t="str">
        <f>IF(AND(שבוע_בדילוג[[#This Row],[וסת השבוע]]=1,J825=1,שבוע_בדילוג[[#This Row],[CycleNumber]]&gt;B825),1,"")</f>
        <v/>
      </c>
      <c r="L826" s="1" t="str">
        <f>IF(שבוע_בדילוג[[#This Row],[CycleNumber]]=1,"",IF(שבוע_בדילוג[[#This Row],[וסת השבוע]]=1,0,IF(L825="","",IF(L825=0,IF(שבוע_בדילוג[[#This Row],[LengthofCycle]]=29,0,1),IF(L825=1,IF(שבוע_בדילוג[[#This Row],[LengthofCycle]]+F825=29*2,0,2),IF(L825=2,IF(שבוע_בדילוג[[#This Row],[LengthofCycle]]+F825+F824=29*3,0,3),""))))))</f>
        <v/>
      </c>
      <c r="M826" s="1" t="str">
        <f>IF(שבוע_בדילוג[[#This Row],[וסת השבוע]]=1,IF(שבוע_בדילוג[[#This Row],[וסת השבוע וההפלגה ביחד]]=1,M825+1,0),IF(AND(שבוע_בדילוג[[#This Row],[CycleNumber]]&gt;B825,שבוע_בדילוג[[#This Row],[CycleNumber]]&gt;1),IF(שבוע_בדילוג[[#This Row],[וסת השבוע פעיל?]]&lt;&gt;"",M825+1,""),""))</f>
        <v/>
      </c>
      <c r="N826" s="1" t="str">
        <f>IF(שבוע_בדילוג[[#This Row],[וסת השבוע פעיל?2]]="","",IF(AND(שבוע_בדילוג[[#This Row],[וסת השבוע פעיל?]]&lt;&gt;"",שבוע_בדילוג[[#This Row],[CycleNumber]]&lt;B827,B827&lt;&gt;"",שבוע_בדילוג[[#This Row],[וסת השבוע פעיל?]]&lt;3),IF(L827=0,IF(AND(שבוע_בדילוג[[#This Row],[וסת השבוע פעיל?]]&gt;0,J827=1),0,1),0),""))</f>
        <v/>
      </c>
      <c r="O826" s="1" t="str">
        <f t="shared" si="72"/>
        <v/>
      </c>
      <c r="P826" s="1" t="str">
        <f>IF(AND(שבוע_בדילוג[[#This Row],[חיזוי - שבוע]]=1,K827=1),1,"")</f>
        <v/>
      </c>
      <c r="Q826" s="1" t="str">
        <f>IF(AND(שבוע_בדילוג[[#This Row],[וסת השבוע פעיל?]]&lt;3,OR(שבוע_בדילוג[[#This Row],[CycleNumber]]&gt;B827,B827="")),1,"")</f>
        <v/>
      </c>
      <c r="R826" s="1" t="str">
        <f>IF(AND(שבוע_בדילוג[[#This Row],[חיזוי - שבוע]]&lt;&gt;"",שבוע_בדילוג[[#This Row],[וסת השבוע פעיל?2]]=""),1,"")</f>
        <v/>
      </c>
      <c r="S826" s="1" t="str">
        <f>IF(שבוע_בדילוג[[#This Row],[האישה קבעה וסת שבוע בדילוג?]]=1,IF(שבוע_בדילוג[[#This Row],[וסת השבוע פעיל?]]&lt;3,1,0),"")</f>
        <v/>
      </c>
      <c r="T8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6" s="1">
        <f t="shared" si="73"/>
        <v>1</v>
      </c>
      <c r="V826" s="1">
        <f t="shared" si="74"/>
        <v>1</v>
      </c>
      <c r="W826" s="1">
        <f t="shared" si="75"/>
        <v>0</v>
      </c>
      <c r="X826" s="1">
        <f>IF(שבוע_בדילוג[[#This Row],[3 הפלגות זהות]]="","",IF(שבוע_בדילוג[[#This Row],[3 הפלגות זהות]]=1,שבוע_בדילוג[[#This Row],[LengthofCycle]],X825))</f>
        <v>26</v>
      </c>
      <c r="Y826" s="1">
        <f>IF(שבוע_בדילוג[[#This Row],[וסת קבוע אחרון]]="","",IF(OR(שבוע_בדילוג[[#This Row],[LengthofCycle]]=שבוע_בדילוג[[#This Row],[וסת קבוע אחרון]],F825=שבוע_בדילוג[[#This Row],[וסת קבוע אחרון]],F824=שבוע_בדילוג[[#This Row],[וסת קבוע אחרון]]),1,0))</f>
        <v>1</v>
      </c>
      <c r="Z826" s="1">
        <f>IF(OR(שבוע_בדילוג[[#This Row],[הווסת פעיל?]]=0,שבוע_בדילוג[[#This Row],[הווסת פעיל?]]=""),"",SUM(Z825,שבוע_בדילוג[[#This Row],[הווסת פעיל?]]))</f>
        <v>6</v>
      </c>
      <c r="AA826" s="1" t="str">
        <f>IF(AND(שבוע_בדילוג[[#This Row],[כמה מחזורים עד עקירה]]&lt;&gt;"",Z827=""),שבוע_בדילוג[[#This Row],[כמה מחזורים עד עקירה]],"")</f>
        <v/>
      </c>
      <c r="AB826" s="1" t="str">
        <f>IF(AND(שבוע_בדילוג[[#This Row],[הווסת פעיל?]]=1,שבוע_בדילוג[[#This Row],[וסת קבוע אחרון]]&lt;&gt;X825),שבוע_בדילוג[[#This Row],[וסת קבוע אחרון]],"")</f>
        <v/>
      </c>
      <c r="AC826" s="1" t="str">
        <f>IF(AND(שבוע_בדילוג[[#This Row],[הווסת פעיל?]]=1,Y825=0,שבוע_בדילוג[[#This Row],[וסת קבוע אחרון]]=X825),שבוע_בדילוג[[#This Row],[וסת קבוע אחרון]],"")</f>
        <v/>
      </c>
      <c r="AD826" s="1" t="str">
        <f>IF(AND(שבוע_בדילוג[[#This Row],[הווסת פעיל?]]=1,Y825=0,שבוע_בדילוג[[#This Row],[וסת קבוע אחרון]]&lt;&gt;X825),1,"")</f>
        <v/>
      </c>
      <c r="AE826" s="1" t="str">
        <f>IF(AND(שבוע_בדילוג[[#This Row],[הווסת פעיל?]]&lt;&gt;"",B827=1),שבוע_בדילוג[[#This Row],[CycleNumber]],"")</f>
        <v/>
      </c>
      <c r="AF826" s="1" t="str">
        <f>IF(AND(שבוע_בדילוג[[#This Row],[הווסת פעיל?]]&lt;&gt;"",Y825=""),שבוע_בדילוג[[#This Row],[CycleNumber]],"")</f>
        <v/>
      </c>
      <c r="AG826" s="1">
        <f>IF(B827=1,"",IF(שבוע_בדילוג[[#This Row],[הווסת פעיל?]]=1,IF(שבוע_בדילוג[[#This Row],[וסת קבוע אחרון]]=F827,1,0),""))</f>
        <v>0</v>
      </c>
      <c r="AH826" s="1">
        <f>IF(B827=1,"",IF(שבוע_בדילוג[[#This Row],[הווסת פעיל?]]=1,IF(OR(שבוע_בדילוג[[#This Row],[וסת קבוע אחרון]]=F827,F827=שבוע_בדילוג[[#This Row],[LengthofCycle]]),1,0),""))</f>
        <v>0</v>
      </c>
      <c r="AI826" s="1">
        <f>IF(B827=1,"",IF(שבוע_בדילוג[[#This Row],[הווסת פעיל?]]=1,IF(OR(שבוע_בדילוג[[#This Row],[וסת קבוע אחרון]]=F827,F827=שבוע_בדילוג[[#This Row],[LengthofCycle]],AND(שבוע_בדילוג[[#This Row],[LengthofCycle]]&lt;&gt;שבוע_בדילוג[[#This Row],[וסת קבוע אחרון]],OR(F827=28,F827=29))),1,0),""))</f>
        <v>0</v>
      </c>
      <c r="AJ826" s="1" t="str">
        <f>IF(AND(שבוע_בדילוג[[#This Row],[הווסת פעיל?]]=1,B827=1),1,"")</f>
        <v/>
      </c>
      <c r="AK826" s="4" t="str">
        <f>IF(AND(שבוע_בדילוג[[#This Row],[הווסת פעיל?]]&lt;&gt;1,B827&lt;&gt;1,B827&lt;&gt;""),IF(שבוע_בדילוג[[#This Row],[LengthofCycle]]=F827,1,0),"")</f>
        <v/>
      </c>
      <c r="AL826" s="4" t="str">
        <f>IF(AND(שבוע_בדילוג[[#This Row],[הווסת פעיל?]]&lt;&gt;1,B827&lt;&gt;1,B827&lt;&gt;""),IF(OR(שבוע_בדילוג[[#This Row],[LengthofCycle]]=F827,F827=29),1,0),"")</f>
        <v/>
      </c>
      <c r="AM826" s="4" t="str">
        <f>IF(AND(שבוע_בדילוג[[#This Row],[הווסת פעיל?]]&lt;&gt;1,B827&lt;&gt;1,B827&lt;&gt;""),IF(OR(שבוע_בדילוג[[#This Row],[LengthofCycle]]=F827,F827=29,F827=28),1,0),"")</f>
        <v/>
      </c>
    </row>
    <row r="827" spans="1:39" x14ac:dyDescent="0.25">
      <c r="A827" s="1" t="s">
        <v>122</v>
      </c>
      <c r="B827" s="1">
        <v>11</v>
      </c>
      <c r="C827" s="1">
        <v>1</v>
      </c>
      <c r="D827" s="1">
        <v>1</v>
      </c>
      <c r="E827" s="1">
        <v>0</v>
      </c>
      <c r="F827" s="1">
        <v>28</v>
      </c>
      <c r="H827" s="1">
        <f>שבוע_בדילוג[[#This Row],[LengthofCycle]]+1</f>
        <v>29</v>
      </c>
      <c r="I827" s="1" t="str">
        <f>IF(IFERROR(LOOKUP(שבוע_בדילוג[[#This Row],[ClientID]],קביעויות[השבוע בדילוג]),FALSE)=שבוע_בדילוג[[#This Row],[ClientID]],1,"")</f>
        <v/>
      </c>
      <c r="J827" s="1" t="str">
        <f>IF(AND(שבוע_בדילוג[[#This Row],[CycleNumber]]&gt;1,OR(B828="",שבוע_בדילוג[[#This Row],[CycleNumber]]&gt;B826)),IF(OR(AND(שבוע_בדילוג[[#This Row],[LengthofCycle]]=29,F826=29),AND(שבוע_בדילוג[[#This Row],[LengthofCycle]]=36,F826=36)),1,""),"")</f>
        <v/>
      </c>
      <c r="K827" s="1" t="str">
        <f>IF(AND(שבוע_בדילוג[[#This Row],[וסת השבוע]]=1,J826=1,שבוע_בדילוג[[#This Row],[CycleNumber]]&gt;B826),1,"")</f>
        <v/>
      </c>
      <c r="L827" s="1" t="str">
        <f>IF(שבוע_בדילוג[[#This Row],[CycleNumber]]=1,"",IF(שבוע_בדילוג[[#This Row],[וסת השבוע]]=1,0,IF(L826="","",IF(L826=0,IF(שבוע_בדילוג[[#This Row],[LengthofCycle]]=29,0,1),IF(L826=1,IF(שבוע_בדילוג[[#This Row],[LengthofCycle]]+F826=29*2,0,2),IF(L826=2,IF(שבוע_בדילוג[[#This Row],[LengthofCycle]]+F826+F825=29*3,0,3),""))))))</f>
        <v/>
      </c>
      <c r="M827" s="1" t="str">
        <f>IF(שבוע_בדילוג[[#This Row],[וסת השבוע]]=1,IF(שבוע_בדילוג[[#This Row],[וסת השבוע וההפלגה ביחד]]=1,M826+1,0),IF(AND(שבוע_בדילוג[[#This Row],[CycleNumber]]&gt;B826,שבוע_בדילוג[[#This Row],[CycleNumber]]&gt;1),IF(שבוע_בדילוג[[#This Row],[וסת השבוע פעיל?]]&lt;&gt;"",M826+1,""),""))</f>
        <v/>
      </c>
      <c r="N827" s="1" t="str">
        <f>IF(שבוע_בדילוג[[#This Row],[וסת השבוע פעיל?2]]="","",IF(AND(שבוע_בדילוג[[#This Row],[וסת השבוע פעיל?]]&lt;&gt;"",שבוע_בדילוג[[#This Row],[CycleNumber]]&lt;B828,B828&lt;&gt;"",שבוע_בדילוג[[#This Row],[וסת השבוע פעיל?]]&lt;3),IF(L828=0,IF(AND(שבוע_בדילוג[[#This Row],[וסת השבוע פעיל?]]&gt;0,J828=1),0,1),0),""))</f>
        <v/>
      </c>
      <c r="O827" s="1" t="str">
        <f t="shared" si="72"/>
        <v/>
      </c>
      <c r="P827" s="1" t="str">
        <f>IF(AND(שבוע_בדילוג[[#This Row],[חיזוי - שבוע]]=1,K828=1),1,"")</f>
        <v/>
      </c>
      <c r="Q827" s="1" t="str">
        <f>IF(AND(שבוע_בדילוג[[#This Row],[וסת השבוע פעיל?]]&lt;3,OR(שבוע_בדילוג[[#This Row],[CycleNumber]]&gt;B828,B828="")),1,"")</f>
        <v/>
      </c>
      <c r="R827" s="1" t="str">
        <f>IF(AND(שבוע_בדילוג[[#This Row],[חיזוי - שבוע]]&lt;&gt;"",שבוע_בדילוג[[#This Row],[וסת השבוע פעיל?2]]=""),1,"")</f>
        <v/>
      </c>
      <c r="S827" s="1" t="str">
        <f>IF(שבוע_בדילוג[[#This Row],[האישה קבעה וסת שבוע בדילוג?]]=1,IF(שבוע_בדילוג[[#This Row],[וסת השבוע פעיל?]]&lt;3,1,0),"")</f>
        <v/>
      </c>
      <c r="T8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7" s="1">
        <f t="shared" si="73"/>
        <v>0</v>
      </c>
      <c r="V827" s="1">
        <f t="shared" si="74"/>
        <v>0</v>
      </c>
      <c r="W827" s="1">
        <f t="shared" si="75"/>
        <v>0</v>
      </c>
      <c r="X827" s="1">
        <f>IF(שבוע_בדילוג[[#This Row],[3 הפלגות זהות]]="","",IF(שבוע_בדילוג[[#This Row],[3 הפלגות זהות]]=1,שבוע_בדילוג[[#This Row],[LengthofCycle]],X826))</f>
        <v>26</v>
      </c>
      <c r="Y827" s="1">
        <f>IF(שבוע_בדילוג[[#This Row],[וסת קבוע אחרון]]="","",IF(OR(שבוע_בדילוג[[#This Row],[LengthofCycle]]=שבוע_בדילוג[[#This Row],[וסת קבוע אחרון]],F826=שבוע_בדילוג[[#This Row],[וסת קבוע אחרון]],F825=שבוע_בדילוג[[#This Row],[וסת קבוע אחרון]]),1,0))</f>
        <v>1</v>
      </c>
      <c r="Z827" s="1">
        <f>IF(OR(שבוע_בדילוג[[#This Row],[הווסת פעיל?]]=0,שבוע_בדילוג[[#This Row],[הווסת פעיל?]]=""),"",SUM(Z826,שבוע_בדילוג[[#This Row],[הווסת פעיל?]]))</f>
        <v>7</v>
      </c>
      <c r="AA827" s="1" t="str">
        <f>IF(AND(שבוע_בדילוג[[#This Row],[כמה מחזורים עד עקירה]]&lt;&gt;"",Z828=""),שבוע_בדילוג[[#This Row],[כמה מחזורים עד עקירה]],"")</f>
        <v/>
      </c>
      <c r="AB827" s="1" t="str">
        <f>IF(AND(שבוע_בדילוג[[#This Row],[הווסת פעיל?]]=1,שבוע_בדילוג[[#This Row],[וסת קבוע אחרון]]&lt;&gt;X826),שבוע_בדילוג[[#This Row],[וסת קבוע אחרון]],"")</f>
        <v/>
      </c>
      <c r="AC827" s="1" t="str">
        <f>IF(AND(שבוע_בדילוג[[#This Row],[הווסת פעיל?]]=1,Y826=0,שבוע_בדילוג[[#This Row],[וסת קבוע אחרון]]=X826),שבוע_בדילוג[[#This Row],[וסת קבוע אחרון]],"")</f>
        <v/>
      </c>
      <c r="AD827" s="1" t="str">
        <f>IF(AND(שבוע_בדילוג[[#This Row],[הווסת פעיל?]]=1,Y826=0,שבוע_בדילוג[[#This Row],[וסת קבוע אחרון]]&lt;&gt;X826),1,"")</f>
        <v/>
      </c>
      <c r="AE827" s="1" t="str">
        <f>IF(AND(שבוע_בדילוג[[#This Row],[הווסת פעיל?]]&lt;&gt;"",B828=1),שבוע_בדילוג[[#This Row],[CycleNumber]],"")</f>
        <v/>
      </c>
      <c r="AF827" s="1" t="str">
        <f>IF(AND(שבוע_בדילוג[[#This Row],[הווסת פעיל?]]&lt;&gt;"",Y826=""),שבוע_בדילוג[[#This Row],[CycleNumber]],"")</f>
        <v/>
      </c>
      <c r="AG827" s="1">
        <f>IF(B828=1,"",IF(שבוע_בדילוג[[#This Row],[הווסת פעיל?]]=1,IF(שבוע_בדילוג[[#This Row],[וסת קבוע אחרון]]=F828,1,0),""))</f>
        <v>0</v>
      </c>
      <c r="AH827" s="1">
        <f>IF(B828=1,"",IF(שבוע_בדילוג[[#This Row],[הווסת פעיל?]]=1,IF(OR(שבוע_בדילוג[[#This Row],[וסת קבוע אחרון]]=F828,F828=שבוע_בדילוג[[#This Row],[LengthofCycle]]),1,0),""))</f>
        <v>0</v>
      </c>
      <c r="AI827" s="1">
        <f>IF(B828=1,"",IF(שבוע_בדילוג[[#This Row],[הווסת פעיל?]]=1,IF(OR(שבוע_בדילוג[[#This Row],[וסת קבוע אחרון]]=F828,F828=שבוע_בדילוג[[#This Row],[LengthofCycle]],AND(שבוע_בדילוג[[#This Row],[LengthofCycle]]&lt;&gt;שבוע_בדילוג[[#This Row],[וסת קבוע אחרון]],OR(F828=28,F828=29))),1,0),""))</f>
        <v>0</v>
      </c>
      <c r="AJ827" s="1" t="str">
        <f>IF(AND(שבוע_בדילוג[[#This Row],[הווסת פעיל?]]=1,B828=1),1,"")</f>
        <v/>
      </c>
      <c r="AK827" s="4" t="str">
        <f>IF(AND(שבוע_בדילוג[[#This Row],[הווסת פעיל?]]&lt;&gt;1,B828&lt;&gt;1,B828&lt;&gt;""),IF(שבוע_בדילוג[[#This Row],[LengthofCycle]]=F828,1,0),"")</f>
        <v/>
      </c>
      <c r="AL827" s="4" t="str">
        <f>IF(AND(שבוע_בדילוג[[#This Row],[הווסת פעיל?]]&lt;&gt;1,B828&lt;&gt;1,B828&lt;&gt;""),IF(OR(שבוע_בדילוג[[#This Row],[LengthofCycle]]=F828,F828=29),1,0),"")</f>
        <v/>
      </c>
      <c r="AM827" s="4" t="str">
        <f>IF(AND(שבוע_בדילוג[[#This Row],[הווסת פעיל?]]&lt;&gt;1,B828&lt;&gt;1,B828&lt;&gt;""),IF(OR(שבוע_בדילוג[[#This Row],[LengthofCycle]]=F828,F828=29,F828=28),1,0),"")</f>
        <v/>
      </c>
    </row>
    <row r="828" spans="1:39" x14ac:dyDescent="0.25">
      <c r="A828" s="1" t="s">
        <v>122</v>
      </c>
      <c r="B828" s="1">
        <v>12</v>
      </c>
      <c r="C828" s="1">
        <v>1</v>
      </c>
      <c r="D828" s="1">
        <v>1</v>
      </c>
      <c r="E828" s="1">
        <v>0</v>
      </c>
      <c r="F828" s="1">
        <v>27</v>
      </c>
      <c r="H828" s="1">
        <f>שבוע_בדילוג[[#This Row],[LengthofCycle]]+1</f>
        <v>28</v>
      </c>
      <c r="I828" s="1" t="str">
        <f>IF(IFERROR(LOOKUP(שבוע_בדילוג[[#This Row],[ClientID]],קביעויות[השבוע בדילוג]),FALSE)=שבוע_בדילוג[[#This Row],[ClientID]],1,"")</f>
        <v/>
      </c>
      <c r="J828" s="1" t="str">
        <f>IF(AND(שבוע_בדילוג[[#This Row],[CycleNumber]]&gt;1,OR(B829="",שבוע_בדילוג[[#This Row],[CycleNumber]]&gt;B827)),IF(OR(AND(שבוע_בדילוג[[#This Row],[LengthofCycle]]=29,F827=29),AND(שבוע_בדילוג[[#This Row],[LengthofCycle]]=36,F827=36)),1,""),"")</f>
        <v/>
      </c>
      <c r="K828" s="1" t="str">
        <f>IF(AND(שבוע_בדילוג[[#This Row],[וסת השבוע]]=1,J827=1,שבוע_בדילוג[[#This Row],[CycleNumber]]&gt;B827),1,"")</f>
        <v/>
      </c>
      <c r="L828" s="1" t="str">
        <f>IF(שבוע_בדילוג[[#This Row],[CycleNumber]]=1,"",IF(שבוע_בדילוג[[#This Row],[וסת השבוע]]=1,0,IF(L827="","",IF(L827=0,IF(שבוע_בדילוג[[#This Row],[LengthofCycle]]=29,0,1),IF(L827=1,IF(שבוע_בדילוג[[#This Row],[LengthofCycle]]+F827=29*2,0,2),IF(L827=2,IF(שבוע_בדילוג[[#This Row],[LengthofCycle]]+F827+F826=29*3,0,3),""))))))</f>
        <v/>
      </c>
      <c r="M828" s="1" t="str">
        <f>IF(שבוע_בדילוג[[#This Row],[וסת השבוע]]=1,IF(שבוע_בדילוג[[#This Row],[וסת השבוע וההפלגה ביחד]]=1,M827+1,0),IF(AND(שבוע_בדילוג[[#This Row],[CycleNumber]]&gt;B827,שבוע_בדילוג[[#This Row],[CycleNumber]]&gt;1),IF(שבוע_בדילוג[[#This Row],[וסת השבוע פעיל?]]&lt;&gt;"",M827+1,""),""))</f>
        <v/>
      </c>
      <c r="N828" s="1" t="str">
        <f>IF(שבוע_בדילוג[[#This Row],[וסת השבוע פעיל?2]]="","",IF(AND(שבוע_בדילוג[[#This Row],[וסת השבוע פעיל?]]&lt;&gt;"",שבוע_בדילוג[[#This Row],[CycleNumber]]&lt;B829,B829&lt;&gt;"",שבוע_בדילוג[[#This Row],[וסת השבוע פעיל?]]&lt;3),IF(L829=0,IF(AND(שבוע_בדילוג[[#This Row],[וסת השבוע פעיל?]]&gt;0,J829=1),0,1),0),""))</f>
        <v/>
      </c>
      <c r="O828" s="1" t="str">
        <f t="shared" si="72"/>
        <v/>
      </c>
      <c r="P828" s="1" t="str">
        <f>IF(AND(שבוע_בדילוג[[#This Row],[חיזוי - שבוע]]=1,K829=1),1,"")</f>
        <v/>
      </c>
      <c r="Q828" s="1" t="str">
        <f>IF(AND(שבוע_בדילוג[[#This Row],[וסת השבוע פעיל?]]&lt;3,OR(שבוע_בדילוג[[#This Row],[CycleNumber]]&gt;B829,B829="")),1,"")</f>
        <v/>
      </c>
      <c r="R828" s="1" t="str">
        <f>IF(AND(שבוע_בדילוג[[#This Row],[חיזוי - שבוע]]&lt;&gt;"",שבוע_בדילוג[[#This Row],[וסת השבוע פעיל?2]]=""),1,"")</f>
        <v/>
      </c>
      <c r="S828" s="1" t="str">
        <f>IF(שבוע_בדילוג[[#This Row],[האישה קבעה וסת שבוע בדילוג?]]=1,IF(שבוע_בדילוג[[#This Row],[וסת השבוע פעיל?]]&lt;3,1,0),"")</f>
        <v/>
      </c>
      <c r="T8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8" s="1">
        <f t="shared" si="73"/>
        <v>0</v>
      </c>
      <c r="V828" s="1">
        <f t="shared" si="74"/>
        <v>0</v>
      </c>
      <c r="W828" s="1">
        <f t="shared" si="75"/>
        <v>0</v>
      </c>
      <c r="X828" s="1">
        <f>IF(שבוע_בדילוג[[#This Row],[3 הפלגות זהות]]="","",IF(שבוע_בדילוג[[#This Row],[3 הפלגות זהות]]=1,שבוע_בדילוג[[#This Row],[LengthofCycle]],X827))</f>
        <v>26</v>
      </c>
      <c r="Y828" s="1">
        <f>IF(שבוע_בדילוג[[#This Row],[וסת קבוע אחרון]]="","",IF(OR(שבוע_בדילוג[[#This Row],[LengthofCycle]]=שבוע_בדילוג[[#This Row],[וסת קבוע אחרון]],F827=שבוע_בדילוג[[#This Row],[וסת קבוע אחרון]],F826=שבוע_בדילוג[[#This Row],[וסת קבוע אחרון]]),1,0))</f>
        <v>1</v>
      </c>
      <c r="Z828" s="1">
        <f>IF(OR(שבוע_בדילוג[[#This Row],[הווסת פעיל?]]=0,שבוע_בדילוג[[#This Row],[הווסת פעיל?]]=""),"",SUM(Z827,שבוע_בדילוג[[#This Row],[הווסת פעיל?]]))</f>
        <v>8</v>
      </c>
      <c r="AA828" s="1">
        <f>IF(AND(שבוע_בדילוג[[#This Row],[כמה מחזורים עד עקירה]]&lt;&gt;"",Z829=""),שבוע_בדילוג[[#This Row],[כמה מחזורים עד עקירה]],"")</f>
        <v>8</v>
      </c>
      <c r="AB828" s="1" t="str">
        <f>IF(AND(שבוע_בדילוג[[#This Row],[הווסת פעיל?]]=1,שבוע_בדילוג[[#This Row],[וסת קבוע אחרון]]&lt;&gt;X827),שבוע_בדילוג[[#This Row],[וסת קבוע אחרון]],"")</f>
        <v/>
      </c>
      <c r="AC828" s="1" t="str">
        <f>IF(AND(שבוע_בדילוג[[#This Row],[הווסת פעיל?]]=1,Y827=0,שבוע_בדילוג[[#This Row],[וסת קבוע אחרון]]=X827),שבוע_בדילוג[[#This Row],[וסת קבוע אחרון]],"")</f>
        <v/>
      </c>
      <c r="AD828" s="1" t="str">
        <f>IF(AND(שבוע_בדילוג[[#This Row],[הווסת פעיל?]]=1,Y827=0,שבוע_בדילוג[[#This Row],[וסת קבוע אחרון]]&lt;&gt;X827),1,"")</f>
        <v/>
      </c>
      <c r="AE828" s="1" t="str">
        <f>IF(AND(שבוע_בדילוג[[#This Row],[הווסת פעיל?]]&lt;&gt;"",B829=1),שבוע_בדילוג[[#This Row],[CycleNumber]],"")</f>
        <v/>
      </c>
      <c r="AF828" s="1" t="str">
        <f>IF(AND(שבוע_בדילוג[[#This Row],[הווסת פעיל?]]&lt;&gt;"",Y827=""),שבוע_בדילוג[[#This Row],[CycleNumber]],"")</f>
        <v/>
      </c>
      <c r="AG828" s="1">
        <f>IF(B829=1,"",IF(שבוע_בדילוג[[#This Row],[הווסת פעיל?]]=1,IF(שבוע_בדילוג[[#This Row],[וסת קבוע אחרון]]=F829,1,0),""))</f>
        <v>0</v>
      </c>
      <c r="AH828" s="1">
        <f>IF(B829=1,"",IF(שבוע_בדילוג[[#This Row],[הווסת פעיל?]]=1,IF(OR(שבוע_בדילוג[[#This Row],[וסת קבוע אחרון]]=F829,F829=שבוע_בדילוג[[#This Row],[LengthofCycle]]),1,0),""))</f>
        <v>0</v>
      </c>
      <c r="AI828" s="1">
        <f>IF(B829=1,"",IF(שבוע_בדילוג[[#This Row],[הווסת פעיל?]]=1,IF(OR(שבוע_בדילוג[[#This Row],[וסת קבוע אחרון]]=F829,F829=שבוע_בדילוג[[#This Row],[LengthofCycle]],AND(שבוע_בדילוג[[#This Row],[LengthofCycle]]&lt;&gt;שבוע_בדילוג[[#This Row],[וסת קבוע אחרון]],OR(F829=28,F829=29))),1,0),""))</f>
        <v>1</v>
      </c>
      <c r="AJ828" s="1" t="str">
        <f>IF(AND(שבוע_בדילוג[[#This Row],[הווסת פעיל?]]=1,B829=1),1,"")</f>
        <v/>
      </c>
      <c r="AK828" s="4" t="str">
        <f>IF(AND(שבוע_בדילוג[[#This Row],[הווסת פעיל?]]&lt;&gt;1,B829&lt;&gt;1,B829&lt;&gt;""),IF(שבוע_בדילוג[[#This Row],[LengthofCycle]]=F829,1,0),"")</f>
        <v/>
      </c>
      <c r="AL828" s="4" t="str">
        <f>IF(AND(שבוע_בדילוג[[#This Row],[הווסת פעיל?]]&lt;&gt;1,B829&lt;&gt;1,B829&lt;&gt;""),IF(OR(שבוע_בדילוג[[#This Row],[LengthofCycle]]=F829,F829=29),1,0),"")</f>
        <v/>
      </c>
      <c r="AM828" s="4" t="str">
        <f>IF(AND(שבוע_בדילוג[[#This Row],[הווסת פעיל?]]&lt;&gt;1,B829&lt;&gt;1,B829&lt;&gt;""),IF(OR(שבוע_בדילוג[[#This Row],[LengthofCycle]]=F829,F829=29,F829=28),1,0),"")</f>
        <v/>
      </c>
    </row>
    <row r="829" spans="1:39" x14ac:dyDescent="0.25">
      <c r="A829" s="1" t="s">
        <v>122</v>
      </c>
      <c r="B829" s="1">
        <v>13</v>
      </c>
      <c r="C829" s="1">
        <v>1</v>
      </c>
      <c r="D829" s="1">
        <v>1</v>
      </c>
      <c r="E829" s="1">
        <v>0</v>
      </c>
      <c r="F829" s="1">
        <v>28</v>
      </c>
      <c r="H829" s="1">
        <f>שבוע_בדילוג[[#This Row],[LengthofCycle]]+1</f>
        <v>29</v>
      </c>
      <c r="I829" s="1" t="str">
        <f>IF(IFERROR(LOOKUP(שבוע_בדילוג[[#This Row],[ClientID]],קביעויות[השבוע בדילוג]),FALSE)=שבוע_בדילוג[[#This Row],[ClientID]],1,"")</f>
        <v/>
      </c>
      <c r="J829" s="1" t="str">
        <f>IF(AND(שבוע_בדילוג[[#This Row],[CycleNumber]]&gt;1,OR(B830="",שבוע_בדילוג[[#This Row],[CycleNumber]]&gt;B828)),IF(OR(AND(שבוע_בדילוג[[#This Row],[LengthofCycle]]=29,F828=29),AND(שבוע_בדילוג[[#This Row],[LengthofCycle]]=36,F828=36)),1,""),"")</f>
        <v/>
      </c>
      <c r="K829" s="1" t="str">
        <f>IF(AND(שבוע_בדילוג[[#This Row],[וסת השבוע]]=1,J828=1,שבוע_בדילוג[[#This Row],[CycleNumber]]&gt;B828),1,"")</f>
        <v/>
      </c>
      <c r="L829" s="1" t="str">
        <f>IF(שבוע_בדילוג[[#This Row],[CycleNumber]]=1,"",IF(שבוע_בדילוג[[#This Row],[וסת השבוע]]=1,0,IF(L828="","",IF(L828=0,IF(שבוע_בדילוג[[#This Row],[LengthofCycle]]=29,0,1),IF(L828=1,IF(שבוע_בדילוג[[#This Row],[LengthofCycle]]+F828=29*2,0,2),IF(L828=2,IF(שבוע_בדילוג[[#This Row],[LengthofCycle]]+F828+F827=29*3,0,3),""))))))</f>
        <v/>
      </c>
      <c r="M829" s="1" t="str">
        <f>IF(שבוע_בדילוג[[#This Row],[וסת השבוע]]=1,IF(שבוע_בדילוג[[#This Row],[וסת השבוע וההפלגה ביחד]]=1,M828+1,0),IF(AND(שבוע_בדילוג[[#This Row],[CycleNumber]]&gt;B828,שבוע_בדילוג[[#This Row],[CycleNumber]]&gt;1),IF(שבוע_בדילוג[[#This Row],[וסת השבוע פעיל?]]&lt;&gt;"",M828+1,""),""))</f>
        <v/>
      </c>
      <c r="N829" s="1" t="str">
        <f>IF(שבוע_בדילוג[[#This Row],[וסת השבוע פעיל?2]]="","",IF(AND(שבוע_בדילוג[[#This Row],[וסת השבוע פעיל?]]&lt;&gt;"",שבוע_בדילוג[[#This Row],[CycleNumber]]&lt;B830,B830&lt;&gt;"",שבוע_בדילוג[[#This Row],[וסת השבוע פעיל?]]&lt;3),IF(L830=0,IF(AND(שבוע_בדילוג[[#This Row],[וסת השבוע פעיל?]]&gt;0,J830=1),0,1),0),""))</f>
        <v/>
      </c>
      <c r="O829" s="1" t="str">
        <f t="shared" si="72"/>
        <v/>
      </c>
      <c r="P829" s="1" t="str">
        <f>IF(AND(שבוע_בדילוג[[#This Row],[חיזוי - שבוע]]=1,K830=1),1,"")</f>
        <v/>
      </c>
      <c r="Q829" s="1" t="str">
        <f>IF(AND(שבוע_בדילוג[[#This Row],[וסת השבוע פעיל?]]&lt;3,OR(שבוע_בדילוג[[#This Row],[CycleNumber]]&gt;B830,B830="")),1,"")</f>
        <v/>
      </c>
      <c r="R829" s="1" t="str">
        <f>IF(AND(שבוע_בדילוג[[#This Row],[חיזוי - שבוע]]&lt;&gt;"",שבוע_בדילוג[[#This Row],[וסת השבוע פעיל?2]]=""),1,"")</f>
        <v/>
      </c>
      <c r="S829" s="1" t="str">
        <f>IF(שבוע_בדילוג[[#This Row],[האישה קבעה וסת שבוע בדילוג?]]=1,IF(שבוע_בדילוג[[#This Row],[וסת השבוע פעיל?]]&lt;3,1,0),"")</f>
        <v/>
      </c>
      <c r="T8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29" s="1">
        <f t="shared" si="73"/>
        <v>0</v>
      </c>
      <c r="V829" s="1">
        <f t="shared" si="74"/>
        <v>0</v>
      </c>
      <c r="W829" s="1">
        <f t="shared" si="75"/>
        <v>0</v>
      </c>
      <c r="X829" s="1">
        <f>IF(שבוע_בדילוג[[#This Row],[3 הפלגות זהות]]="","",IF(שבוע_בדילוג[[#This Row],[3 הפלגות זהות]]=1,שבוע_בדילוג[[#This Row],[LengthofCycle]],X828))</f>
        <v>26</v>
      </c>
      <c r="Y829" s="1">
        <f>IF(שבוע_בדילוג[[#This Row],[וסת קבוע אחרון]]="","",IF(OR(שבוע_בדילוג[[#This Row],[LengthofCycle]]=שבוע_בדילוג[[#This Row],[וסת קבוע אחרון]],F828=שבוע_בדילוג[[#This Row],[וסת קבוע אחרון]],F827=שבוע_בדילוג[[#This Row],[וסת קבוע אחרון]]),1,0))</f>
        <v>0</v>
      </c>
      <c r="Z829" s="1" t="str">
        <f>IF(OR(שבוע_בדילוג[[#This Row],[הווסת פעיל?]]=0,שבוע_בדילוג[[#This Row],[הווסת פעיל?]]=""),"",SUM(Z828,שבוע_בדילוג[[#This Row],[הווסת פעיל?]]))</f>
        <v/>
      </c>
      <c r="AA829" s="1" t="str">
        <f>IF(AND(שבוע_בדילוג[[#This Row],[כמה מחזורים עד עקירה]]&lt;&gt;"",Z830=""),שבוע_בדילוג[[#This Row],[כמה מחזורים עד עקירה]],"")</f>
        <v/>
      </c>
      <c r="AB829" s="1" t="str">
        <f>IF(AND(שבוע_בדילוג[[#This Row],[הווסת פעיל?]]=1,שבוע_בדילוג[[#This Row],[וסת קבוע אחרון]]&lt;&gt;X828),שבוע_בדילוג[[#This Row],[וסת קבוע אחרון]],"")</f>
        <v/>
      </c>
      <c r="AC829" s="1" t="str">
        <f>IF(AND(שבוע_בדילוג[[#This Row],[הווסת פעיל?]]=1,Y828=0,שבוע_בדילוג[[#This Row],[וסת קבוע אחרון]]=X828),שבוע_בדילוג[[#This Row],[וסת קבוע אחרון]],"")</f>
        <v/>
      </c>
      <c r="AD829" s="1" t="str">
        <f>IF(AND(שבוע_בדילוג[[#This Row],[הווסת פעיל?]]=1,Y828=0,שבוע_בדילוג[[#This Row],[וסת קבוע אחרון]]&lt;&gt;X828),1,"")</f>
        <v/>
      </c>
      <c r="AE829" s="1" t="str">
        <f>IF(AND(שבוע_בדילוג[[#This Row],[הווסת פעיל?]]&lt;&gt;"",B830=1),שבוע_בדילוג[[#This Row],[CycleNumber]],"")</f>
        <v/>
      </c>
      <c r="AF829" s="1" t="str">
        <f>IF(AND(שבוע_בדילוג[[#This Row],[הווסת פעיל?]]&lt;&gt;"",Y828=""),שבוע_בדילוג[[#This Row],[CycleNumber]],"")</f>
        <v/>
      </c>
      <c r="AG829" s="1" t="str">
        <f>IF(B830=1,"",IF(שבוע_בדילוג[[#This Row],[הווסת פעיל?]]=1,IF(שבוע_בדילוג[[#This Row],[וסת קבוע אחרון]]=F830,1,0),""))</f>
        <v/>
      </c>
      <c r="AH829" s="1" t="str">
        <f>IF(B830=1,"",IF(שבוע_בדילוג[[#This Row],[הווסת פעיל?]]=1,IF(OR(שבוע_בדילוג[[#This Row],[וסת קבוע אחרון]]=F830,F830=שבוע_בדילוג[[#This Row],[LengthofCycle]]),1,0),""))</f>
        <v/>
      </c>
      <c r="AI829" s="1" t="str">
        <f>IF(B830=1,"",IF(שבוע_בדילוג[[#This Row],[הווסת פעיל?]]=1,IF(OR(שבוע_בדילוג[[#This Row],[וסת קבוע אחרון]]=F830,F830=שבוע_בדילוג[[#This Row],[LengthofCycle]],AND(שבוע_בדילוג[[#This Row],[LengthofCycle]]&lt;&gt;שבוע_בדילוג[[#This Row],[וסת קבוע אחרון]],OR(F830=28,F830=29))),1,0),""))</f>
        <v/>
      </c>
      <c r="AJ829" s="1" t="str">
        <f>IF(AND(שבוע_בדילוג[[#This Row],[הווסת פעיל?]]=1,B830=1),1,"")</f>
        <v/>
      </c>
      <c r="AK829" s="4">
        <f>IF(AND(שבוע_בדילוג[[#This Row],[הווסת פעיל?]]&lt;&gt;1,B830&lt;&gt;1,B830&lt;&gt;""),IF(שבוע_בדילוג[[#This Row],[LengthofCycle]]=F830,1,0),"")</f>
        <v>0</v>
      </c>
      <c r="AL829" s="4">
        <f>IF(AND(שבוע_בדילוג[[#This Row],[הווסת פעיל?]]&lt;&gt;1,B830&lt;&gt;1,B830&lt;&gt;""),IF(OR(שבוע_בדילוג[[#This Row],[LengthofCycle]]=F830,F830=29),1,0),"")</f>
        <v>0</v>
      </c>
      <c r="AM829" s="4">
        <f>IF(AND(שבוע_בדילוג[[#This Row],[הווסת פעיל?]]&lt;&gt;1,B830&lt;&gt;1,B830&lt;&gt;""),IF(OR(שבוע_בדילוג[[#This Row],[LengthofCycle]]=F830,F830=29,F830=28),1,0),"")</f>
        <v>0</v>
      </c>
    </row>
    <row r="830" spans="1:39" x14ac:dyDescent="0.25">
      <c r="A830" s="1" t="s">
        <v>122</v>
      </c>
      <c r="B830" s="1">
        <v>14</v>
      </c>
      <c r="C830" s="1">
        <v>1</v>
      </c>
      <c r="D830" s="1">
        <v>1</v>
      </c>
      <c r="E830" s="1">
        <v>0</v>
      </c>
      <c r="F830" s="1">
        <v>27</v>
      </c>
      <c r="H830" s="1">
        <f>שבוע_בדילוג[[#This Row],[LengthofCycle]]+1</f>
        <v>28</v>
      </c>
      <c r="I830" s="1" t="str">
        <f>IF(IFERROR(LOOKUP(שבוע_בדילוג[[#This Row],[ClientID]],קביעויות[השבוע בדילוג]),FALSE)=שבוע_בדילוג[[#This Row],[ClientID]],1,"")</f>
        <v/>
      </c>
      <c r="J830" s="1" t="str">
        <f>IF(AND(שבוע_בדילוג[[#This Row],[CycleNumber]]&gt;1,OR(B831="",שבוע_בדילוג[[#This Row],[CycleNumber]]&gt;B829)),IF(OR(AND(שבוע_בדילוג[[#This Row],[LengthofCycle]]=29,F829=29),AND(שבוע_בדילוג[[#This Row],[LengthofCycle]]=36,F829=36)),1,""),"")</f>
        <v/>
      </c>
      <c r="K830" s="1" t="str">
        <f>IF(AND(שבוע_בדילוג[[#This Row],[וסת השבוע]]=1,J829=1,שבוע_בדילוג[[#This Row],[CycleNumber]]&gt;B829),1,"")</f>
        <v/>
      </c>
      <c r="L830" s="1" t="str">
        <f>IF(שבוע_בדילוג[[#This Row],[CycleNumber]]=1,"",IF(שבוע_בדילוג[[#This Row],[וסת השבוע]]=1,0,IF(L829="","",IF(L829=0,IF(שבוע_בדילוג[[#This Row],[LengthofCycle]]=29,0,1),IF(L829=1,IF(שבוע_בדילוג[[#This Row],[LengthofCycle]]+F829=29*2,0,2),IF(L829=2,IF(שבוע_בדילוג[[#This Row],[LengthofCycle]]+F829+F828=29*3,0,3),""))))))</f>
        <v/>
      </c>
      <c r="M830" s="1" t="str">
        <f>IF(שבוע_בדילוג[[#This Row],[וסת השבוע]]=1,IF(שבוע_בדילוג[[#This Row],[וסת השבוע וההפלגה ביחד]]=1,M829+1,0),IF(AND(שבוע_בדילוג[[#This Row],[CycleNumber]]&gt;B829,שבוע_בדילוג[[#This Row],[CycleNumber]]&gt;1),IF(שבוע_בדילוג[[#This Row],[וסת השבוע פעיל?]]&lt;&gt;"",M829+1,""),""))</f>
        <v/>
      </c>
      <c r="N830" s="1" t="str">
        <f>IF(שבוע_בדילוג[[#This Row],[וסת השבוע פעיל?2]]="","",IF(AND(שבוע_בדילוג[[#This Row],[וסת השבוע פעיל?]]&lt;&gt;"",שבוע_בדילוג[[#This Row],[CycleNumber]]&lt;B831,B831&lt;&gt;"",שבוע_בדילוג[[#This Row],[וסת השבוע פעיל?]]&lt;3),IF(L831=0,IF(AND(שבוע_בדילוג[[#This Row],[וסת השבוע פעיל?]]&gt;0,J831=1),0,1),0),""))</f>
        <v/>
      </c>
      <c r="O830" s="1" t="str">
        <f t="shared" si="72"/>
        <v/>
      </c>
      <c r="P830" s="1" t="str">
        <f>IF(AND(שבוע_בדילוג[[#This Row],[חיזוי - שבוע]]=1,K831=1),1,"")</f>
        <v/>
      </c>
      <c r="Q830" s="1" t="str">
        <f>IF(AND(שבוע_בדילוג[[#This Row],[וסת השבוע פעיל?]]&lt;3,OR(שבוע_בדילוג[[#This Row],[CycleNumber]]&gt;B831,B831="")),1,"")</f>
        <v/>
      </c>
      <c r="R830" s="1" t="str">
        <f>IF(AND(שבוע_בדילוג[[#This Row],[חיזוי - שבוע]]&lt;&gt;"",שבוע_בדילוג[[#This Row],[וסת השבוע פעיל?2]]=""),1,"")</f>
        <v/>
      </c>
      <c r="S830" s="1" t="str">
        <f>IF(שבוע_בדילוג[[#This Row],[האישה קבעה וסת שבוע בדילוג?]]=1,IF(שבוע_בדילוג[[#This Row],[וסת השבוע פעיל?]]&lt;3,1,0),"")</f>
        <v/>
      </c>
      <c r="T8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0" s="1">
        <f t="shared" si="73"/>
        <v>0</v>
      </c>
      <c r="V830" s="1">
        <f t="shared" si="74"/>
        <v>0</v>
      </c>
      <c r="W830" s="1">
        <f t="shared" si="75"/>
        <v>0</v>
      </c>
      <c r="X830" s="1">
        <f>IF(שבוע_בדילוג[[#This Row],[3 הפלגות זהות]]="","",IF(שבוע_בדילוג[[#This Row],[3 הפלגות זהות]]=1,שבוע_בדילוג[[#This Row],[LengthofCycle]],X829))</f>
        <v>26</v>
      </c>
      <c r="Y830" s="1">
        <f>IF(שבוע_בדילוג[[#This Row],[וסת קבוע אחרון]]="","",IF(OR(שבוע_בדילוג[[#This Row],[LengthofCycle]]=שבוע_בדילוג[[#This Row],[וסת קבוע אחרון]],F829=שבוע_בדילוג[[#This Row],[וסת קבוע אחרון]],F828=שבוע_בדילוג[[#This Row],[וסת קבוע אחרון]]),1,0))</f>
        <v>0</v>
      </c>
      <c r="Z830" s="1" t="str">
        <f>IF(OR(שבוע_בדילוג[[#This Row],[הווסת פעיל?]]=0,שבוע_בדילוג[[#This Row],[הווסת פעיל?]]=""),"",SUM(Z829,שבוע_בדילוג[[#This Row],[הווסת פעיל?]]))</f>
        <v/>
      </c>
      <c r="AA830" s="1" t="str">
        <f>IF(AND(שבוע_בדילוג[[#This Row],[כמה מחזורים עד עקירה]]&lt;&gt;"",Z831=""),שבוע_בדילוג[[#This Row],[כמה מחזורים עד עקירה]],"")</f>
        <v/>
      </c>
      <c r="AB830" s="1" t="str">
        <f>IF(AND(שבוע_בדילוג[[#This Row],[הווסת פעיל?]]=1,שבוע_בדילוג[[#This Row],[וסת קבוע אחרון]]&lt;&gt;X829),שבוע_בדילוג[[#This Row],[וסת קבוע אחרון]],"")</f>
        <v/>
      </c>
      <c r="AC830" s="1" t="str">
        <f>IF(AND(שבוע_בדילוג[[#This Row],[הווסת פעיל?]]=1,Y829=0,שבוע_בדילוג[[#This Row],[וסת קבוע אחרון]]=X829),שבוע_בדילוג[[#This Row],[וסת קבוע אחרון]],"")</f>
        <v/>
      </c>
      <c r="AD830" s="1" t="str">
        <f>IF(AND(שבוע_בדילוג[[#This Row],[הווסת פעיל?]]=1,Y829=0,שבוע_בדילוג[[#This Row],[וסת קבוע אחרון]]&lt;&gt;X829),1,"")</f>
        <v/>
      </c>
      <c r="AE830" s="1">
        <f>IF(AND(שבוע_בדילוג[[#This Row],[הווסת פעיל?]]&lt;&gt;"",B831=1),שבוע_בדילוג[[#This Row],[CycleNumber]],"")</f>
        <v>14</v>
      </c>
      <c r="AF830" s="1" t="str">
        <f>IF(AND(שבוע_בדילוג[[#This Row],[הווסת פעיל?]]&lt;&gt;"",Y829=""),שבוע_בדילוג[[#This Row],[CycleNumber]],"")</f>
        <v/>
      </c>
      <c r="AG830" s="1" t="str">
        <f>IF(B831=1,"",IF(שבוע_בדילוג[[#This Row],[הווסת פעיל?]]=1,IF(שבוע_בדילוג[[#This Row],[וסת קבוע אחרון]]=F831,1,0),""))</f>
        <v/>
      </c>
      <c r="AH830" s="1" t="str">
        <f>IF(B831=1,"",IF(שבוע_בדילוג[[#This Row],[הווסת פעיל?]]=1,IF(OR(שבוע_בדילוג[[#This Row],[וסת קבוע אחרון]]=F831,F831=שבוע_בדילוג[[#This Row],[LengthofCycle]]),1,0),""))</f>
        <v/>
      </c>
      <c r="AI830" s="1" t="str">
        <f>IF(B831=1,"",IF(שבוע_בדילוג[[#This Row],[הווסת פעיל?]]=1,IF(OR(שבוע_בדילוג[[#This Row],[וסת קבוע אחרון]]=F831,F831=שבוע_בדילוג[[#This Row],[LengthofCycle]],AND(שבוע_בדילוג[[#This Row],[LengthofCycle]]&lt;&gt;שבוע_בדילוג[[#This Row],[וסת קבוע אחרון]],OR(F831=28,F831=29))),1,0),""))</f>
        <v/>
      </c>
      <c r="AJ830" s="1" t="str">
        <f>IF(AND(שבוע_בדילוג[[#This Row],[הווסת פעיל?]]=1,B831=1),1,"")</f>
        <v/>
      </c>
      <c r="AK830" s="4" t="str">
        <f>IF(AND(שבוע_בדילוג[[#This Row],[הווסת פעיל?]]&lt;&gt;1,B831&lt;&gt;1,B831&lt;&gt;""),IF(שבוע_בדילוג[[#This Row],[LengthofCycle]]=F831,1,0),"")</f>
        <v/>
      </c>
      <c r="AL830" s="4" t="str">
        <f>IF(AND(שבוע_בדילוג[[#This Row],[הווסת פעיל?]]&lt;&gt;1,B831&lt;&gt;1,B831&lt;&gt;""),IF(OR(שבוע_בדילוג[[#This Row],[LengthofCycle]]=F831,F831=29),1,0),"")</f>
        <v/>
      </c>
      <c r="AM830" s="4" t="str">
        <f>IF(AND(שבוע_בדילוג[[#This Row],[הווסת פעיל?]]&lt;&gt;1,B831&lt;&gt;1,B831&lt;&gt;""),IF(OR(שבוע_בדילוג[[#This Row],[LengthofCycle]]=F831,F831=29,F831=28),1,0),"")</f>
        <v/>
      </c>
    </row>
    <row r="831" spans="1:39" x14ac:dyDescent="0.25">
      <c r="A831" s="1" t="s">
        <v>123</v>
      </c>
      <c r="B831" s="1">
        <v>1</v>
      </c>
      <c r="C831" s="1">
        <v>0</v>
      </c>
      <c r="D831" s="1">
        <v>0</v>
      </c>
      <c r="E831" s="1">
        <v>0</v>
      </c>
      <c r="F831" s="1">
        <v>36</v>
      </c>
      <c r="H831" s="1">
        <f>שבוע_בדילוג[[#This Row],[LengthofCycle]]+1</f>
        <v>37</v>
      </c>
      <c r="I831" s="1" t="str">
        <f>IF(IFERROR(LOOKUP(שבוע_בדילוג[[#This Row],[ClientID]],קביעויות[השבוע בדילוג]),FALSE)=שבוע_בדילוג[[#This Row],[ClientID]],1,"")</f>
        <v/>
      </c>
      <c r="J831" s="1" t="str">
        <f>IF(AND(שבוע_בדילוג[[#This Row],[CycleNumber]]&gt;1,OR(B832="",שבוע_בדילוג[[#This Row],[CycleNumber]]&gt;B830)),IF(OR(AND(שבוע_בדילוג[[#This Row],[LengthofCycle]]=29,F830=29),AND(שבוע_בדילוג[[#This Row],[LengthofCycle]]=36,F830=36)),1,""),"")</f>
        <v/>
      </c>
      <c r="K831" s="1" t="str">
        <f>IF(AND(שבוע_בדילוג[[#This Row],[וסת השבוע]]=1,J830=1,שבוע_בדילוג[[#This Row],[CycleNumber]]&gt;B830),1,"")</f>
        <v/>
      </c>
      <c r="L831" s="1" t="str">
        <f>IF(שבוע_בדילוג[[#This Row],[CycleNumber]]=1,"",IF(שבוע_בדילוג[[#This Row],[וסת השבוע]]=1,0,IF(L830="","",IF(L830=0,IF(שבוע_בדילוג[[#This Row],[LengthofCycle]]=29,0,1),IF(L830=1,IF(שבוע_בדילוג[[#This Row],[LengthofCycle]]+F830=29*2,0,2),IF(L830=2,IF(שבוע_בדילוג[[#This Row],[LengthofCycle]]+F830+F829=29*3,0,3),""))))))</f>
        <v/>
      </c>
      <c r="M831" s="1" t="str">
        <f>IF(שבוע_בדילוג[[#This Row],[וסת השבוע]]=1,IF(שבוע_בדילוג[[#This Row],[וסת השבוע וההפלגה ביחד]]=1,M830+1,0),IF(AND(שבוע_בדילוג[[#This Row],[CycleNumber]]&gt;B830,שבוע_בדילוג[[#This Row],[CycleNumber]]&gt;1),IF(שבוע_בדילוג[[#This Row],[וסת השבוע פעיל?]]&lt;&gt;"",M830+1,""),""))</f>
        <v/>
      </c>
      <c r="N831" s="1" t="str">
        <f>IF(שבוע_בדילוג[[#This Row],[וסת השבוע פעיל?2]]="","",IF(AND(שבוע_בדילוג[[#This Row],[וסת השבוע פעיל?]]&lt;&gt;"",שבוע_בדילוג[[#This Row],[CycleNumber]]&lt;B832,B832&lt;&gt;"",שבוע_בדילוג[[#This Row],[וסת השבוע פעיל?]]&lt;3),IF(L832=0,IF(AND(שבוע_בדילוג[[#This Row],[וסת השבוע פעיל?]]&gt;0,J832=1),0,1),0),""))</f>
        <v/>
      </c>
      <c r="O831" s="1" t="str">
        <f t="shared" si="72"/>
        <v/>
      </c>
      <c r="P831" s="1" t="str">
        <f>IF(AND(שבוע_בדילוג[[#This Row],[חיזוי - שבוע]]=1,K832=1),1,"")</f>
        <v/>
      </c>
      <c r="Q831" s="1" t="str">
        <f>IF(AND(שבוע_בדילוג[[#This Row],[וסת השבוע פעיל?]]&lt;3,OR(שבוע_בדילוג[[#This Row],[CycleNumber]]&gt;B832,B832="")),1,"")</f>
        <v/>
      </c>
      <c r="R831" s="1" t="str">
        <f>IF(AND(שבוע_בדילוג[[#This Row],[חיזוי - שבוע]]&lt;&gt;"",שבוע_בדילוג[[#This Row],[וסת השבוע פעיל?2]]=""),1,"")</f>
        <v/>
      </c>
      <c r="S831" s="1" t="str">
        <f>IF(שבוע_בדילוג[[#This Row],[האישה קבעה וסת שבוע בדילוג?]]=1,IF(שבוע_בדילוג[[#This Row],[וסת השבוע פעיל?]]&lt;3,1,0),"")</f>
        <v/>
      </c>
      <c r="T8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1" s="1" t="str">
        <f t="shared" si="73"/>
        <v/>
      </c>
      <c r="V831" s="1" t="str">
        <f t="shared" si="74"/>
        <v/>
      </c>
      <c r="W831" s="1" t="str">
        <f t="shared" si="75"/>
        <v/>
      </c>
      <c r="X831" s="1" t="str">
        <f>IF(שבוע_בדילוג[[#This Row],[3 הפלגות זהות]]="","",IF(שבוע_בדילוג[[#This Row],[3 הפלגות זהות]]=1,שבוע_בדילוג[[#This Row],[LengthofCycle]],X830))</f>
        <v/>
      </c>
      <c r="Z831" s="1" t="str">
        <f>IF(OR(שבוע_בדילוג[[#This Row],[הווסת פעיל?]]=0,שבוע_בדילוג[[#This Row],[הווסת פעיל?]]=""),"",SUM(Z830,שבוע_בדילוג[[#This Row],[הווסת פעיל?]]))</f>
        <v/>
      </c>
      <c r="AA831" s="1" t="str">
        <f>IF(AND(שבוע_בדילוג[[#This Row],[כמה מחזורים עד עקירה]]&lt;&gt;"",Z832=""),שבוע_בדילוג[[#This Row],[כמה מחזורים עד עקירה]],"")</f>
        <v/>
      </c>
      <c r="AB831" s="1" t="str">
        <f>IF(AND(שבוע_בדילוג[[#This Row],[הווסת פעיל?]]=1,שבוע_בדילוג[[#This Row],[וסת קבוע אחרון]]&lt;&gt;X830),שבוע_בדילוג[[#This Row],[וסת קבוע אחרון]],"")</f>
        <v/>
      </c>
      <c r="AC831" s="1" t="str">
        <f>IF(AND(שבוע_בדילוג[[#This Row],[הווסת פעיל?]]=1,Y830=0,שבוע_בדילוג[[#This Row],[וסת קבוע אחרון]]=X830),שבוע_בדילוג[[#This Row],[וסת קבוע אחרון]],"")</f>
        <v/>
      </c>
      <c r="AD831" s="1" t="str">
        <f>IF(AND(שבוע_בדילוג[[#This Row],[הווסת פעיל?]]=1,Y830=0,שבוע_בדילוג[[#This Row],[וסת קבוע אחרון]]&lt;&gt;X830),1,"")</f>
        <v/>
      </c>
      <c r="AE831" s="1" t="str">
        <f>IF(AND(שבוע_בדילוג[[#This Row],[הווסת פעיל?]]&lt;&gt;"",B832=1),שבוע_בדילוג[[#This Row],[CycleNumber]],"")</f>
        <v/>
      </c>
      <c r="AF831" s="1" t="str">
        <f>IF(AND(שבוע_בדילוג[[#This Row],[הווסת פעיל?]]&lt;&gt;"",Y830=""),שבוע_בדילוג[[#This Row],[CycleNumber]],"")</f>
        <v/>
      </c>
      <c r="AG831" s="1" t="str">
        <f>IF(B832=1,"",IF(שבוע_בדילוג[[#This Row],[הווסת פעיל?]]=1,IF(שבוע_בדילוג[[#This Row],[וסת קבוע אחרון]]=F832,1,0),""))</f>
        <v/>
      </c>
      <c r="AH831" s="1" t="str">
        <f>IF(B832=1,"",IF(שבוע_בדילוג[[#This Row],[הווסת פעיל?]]=1,IF(OR(שבוע_בדילוג[[#This Row],[וסת קבוע אחרון]]=F832,F832=שבוע_בדילוג[[#This Row],[LengthofCycle]]),1,0),""))</f>
        <v/>
      </c>
      <c r="AI831" s="1" t="str">
        <f>IF(B832=1,"",IF(שבוע_בדילוג[[#This Row],[הווסת פעיל?]]=1,IF(OR(שבוע_בדילוג[[#This Row],[וסת קבוע אחרון]]=F832,F832=שבוע_בדילוג[[#This Row],[LengthofCycle]],AND(שבוע_בדילוג[[#This Row],[LengthofCycle]]&lt;&gt;שבוע_בדילוג[[#This Row],[וסת קבוע אחרון]],OR(F832=28,F832=29))),1,0),""))</f>
        <v/>
      </c>
      <c r="AJ831" s="1" t="str">
        <f>IF(AND(שבוע_בדילוג[[#This Row],[הווסת פעיל?]]=1,B832=1),1,"")</f>
        <v/>
      </c>
      <c r="AK831" s="4">
        <f>IF(AND(שבוע_בדילוג[[#This Row],[הווסת פעיל?]]&lt;&gt;1,B832&lt;&gt;1,B832&lt;&gt;""),IF(שבוע_בדילוג[[#This Row],[LengthofCycle]]=F832,1,0),"")</f>
        <v>0</v>
      </c>
      <c r="AL831" s="4">
        <f>IF(AND(שבוע_בדילוג[[#This Row],[הווסת פעיל?]]&lt;&gt;1,B832&lt;&gt;1,B832&lt;&gt;""),IF(OR(שבוע_בדילוג[[#This Row],[LengthofCycle]]=F832,F832=29),1,0),"")</f>
        <v>0</v>
      </c>
      <c r="AM831" s="4">
        <f>IF(AND(שבוע_בדילוג[[#This Row],[הווסת פעיל?]]&lt;&gt;1,B832&lt;&gt;1,B832&lt;&gt;""),IF(OR(שבוע_בדילוג[[#This Row],[LengthofCycle]]=F832,F832=29,F832=28),1,0),"")</f>
        <v>1</v>
      </c>
    </row>
    <row r="832" spans="1:39" x14ac:dyDescent="0.25">
      <c r="A832" s="1" t="s">
        <v>123</v>
      </c>
      <c r="B832" s="1">
        <v>2</v>
      </c>
      <c r="C832" s="1">
        <v>0</v>
      </c>
      <c r="D832" s="1">
        <v>1</v>
      </c>
      <c r="E832" s="1">
        <v>0</v>
      </c>
      <c r="F832" s="1">
        <v>28</v>
      </c>
      <c r="H832" s="1">
        <f>שבוע_בדילוג[[#This Row],[LengthofCycle]]+1</f>
        <v>29</v>
      </c>
      <c r="I832" s="1" t="str">
        <f>IF(IFERROR(LOOKUP(שבוע_בדילוג[[#This Row],[ClientID]],קביעויות[השבוע בדילוג]),FALSE)=שבוע_בדילוג[[#This Row],[ClientID]],1,"")</f>
        <v/>
      </c>
      <c r="J832" s="1" t="str">
        <f>IF(AND(שבוע_בדילוג[[#This Row],[CycleNumber]]&gt;1,OR(B833="",שבוע_בדילוג[[#This Row],[CycleNumber]]&gt;B831)),IF(OR(AND(שבוע_בדילוג[[#This Row],[LengthofCycle]]=29,F831=29),AND(שבוע_בדילוג[[#This Row],[LengthofCycle]]=36,F831=36)),1,""),"")</f>
        <v/>
      </c>
      <c r="K832" s="1" t="str">
        <f>IF(AND(שבוע_בדילוג[[#This Row],[וסת השבוע]]=1,J831=1,שבוע_בדילוג[[#This Row],[CycleNumber]]&gt;B831),1,"")</f>
        <v/>
      </c>
      <c r="L832" s="1" t="str">
        <f>IF(שבוע_בדילוג[[#This Row],[CycleNumber]]=1,"",IF(שבוע_בדילוג[[#This Row],[וסת השבוע]]=1,0,IF(L831="","",IF(L831=0,IF(שבוע_בדילוג[[#This Row],[LengthofCycle]]=29,0,1),IF(L831=1,IF(שבוע_בדילוג[[#This Row],[LengthofCycle]]+F831=29*2,0,2),IF(L831=2,IF(שבוע_בדילוג[[#This Row],[LengthofCycle]]+F831+F830=29*3,0,3),""))))))</f>
        <v/>
      </c>
      <c r="M832" s="1" t="str">
        <f>IF(שבוע_בדילוג[[#This Row],[וסת השבוע]]=1,IF(שבוע_בדילוג[[#This Row],[וסת השבוע וההפלגה ביחד]]=1,M831+1,0),IF(AND(שבוע_בדילוג[[#This Row],[CycleNumber]]&gt;B831,שבוע_בדילוג[[#This Row],[CycleNumber]]&gt;1),IF(שבוע_בדילוג[[#This Row],[וסת השבוע פעיל?]]&lt;&gt;"",M831+1,""),""))</f>
        <v/>
      </c>
      <c r="N832" s="1" t="str">
        <f>IF(שבוע_בדילוג[[#This Row],[וסת השבוע פעיל?2]]="","",IF(AND(שבוע_בדילוג[[#This Row],[וסת השבוע פעיל?]]&lt;&gt;"",שבוע_בדילוג[[#This Row],[CycleNumber]]&lt;B833,B833&lt;&gt;"",שבוע_בדילוג[[#This Row],[וסת השבוע פעיל?]]&lt;3),IF(L833=0,IF(AND(שבוע_בדילוג[[#This Row],[וסת השבוע פעיל?]]&gt;0,J833=1),0,1),0),""))</f>
        <v/>
      </c>
      <c r="O832" s="1" t="str">
        <f t="shared" si="72"/>
        <v/>
      </c>
      <c r="P832" s="1" t="str">
        <f>IF(AND(שבוע_בדילוג[[#This Row],[חיזוי - שבוע]]=1,K833=1),1,"")</f>
        <v/>
      </c>
      <c r="Q832" s="1" t="str">
        <f>IF(AND(שבוע_בדילוג[[#This Row],[וסת השבוע פעיל?]]&lt;3,OR(שבוע_בדילוג[[#This Row],[CycleNumber]]&gt;B833,B833="")),1,"")</f>
        <v/>
      </c>
      <c r="R832" s="1" t="str">
        <f>IF(AND(שבוע_בדילוג[[#This Row],[חיזוי - שבוע]]&lt;&gt;"",שבוע_בדילוג[[#This Row],[וסת השבוע פעיל?2]]=""),1,"")</f>
        <v/>
      </c>
      <c r="S832" s="1" t="str">
        <f>IF(שבוע_בדילוג[[#This Row],[האישה קבעה וסת שבוע בדילוג?]]=1,IF(שבוע_בדילוג[[#This Row],[וסת השבוע פעיל?]]&lt;3,1,0),"")</f>
        <v/>
      </c>
      <c r="T8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2" s="1" t="str">
        <f t="shared" si="73"/>
        <v/>
      </c>
      <c r="V832" s="1" t="str">
        <f t="shared" si="74"/>
        <v/>
      </c>
      <c r="W832" s="1" t="str">
        <f t="shared" si="75"/>
        <v/>
      </c>
      <c r="X832" s="1" t="str">
        <f>IF(שבוע_בדילוג[[#This Row],[3 הפלגות זהות]]="","",IF(שבוע_בדילוג[[#This Row],[3 הפלגות זהות]]=1,שבוע_בדילוג[[#This Row],[LengthofCycle]],X831))</f>
        <v/>
      </c>
      <c r="Z832" s="1" t="str">
        <f>IF(OR(שבוע_בדילוג[[#This Row],[הווסת פעיל?]]=0,שבוע_בדילוג[[#This Row],[הווסת פעיל?]]=""),"",SUM(Z831,שבוע_בדילוג[[#This Row],[הווסת פעיל?]]))</f>
        <v/>
      </c>
      <c r="AA832" s="1" t="str">
        <f>IF(AND(שבוע_בדילוג[[#This Row],[כמה מחזורים עד עקירה]]&lt;&gt;"",Z833=""),שבוע_בדילוג[[#This Row],[כמה מחזורים עד עקירה]],"")</f>
        <v/>
      </c>
      <c r="AB832" s="1" t="str">
        <f>IF(AND(שבוע_בדילוג[[#This Row],[הווסת פעיל?]]=1,שבוע_בדילוג[[#This Row],[וסת קבוע אחרון]]&lt;&gt;X831),שבוע_בדילוג[[#This Row],[וסת קבוע אחרון]],"")</f>
        <v/>
      </c>
      <c r="AC832" s="1" t="str">
        <f>IF(AND(שבוע_בדילוג[[#This Row],[הווסת פעיל?]]=1,Y831=0,שבוע_בדילוג[[#This Row],[וסת קבוע אחרון]]=X831),שבוע_בדילוג[[#This Row],[וסת קבוע אחרון]],"")</f>
        <v/>
      </c>
      <c r="AD832" s="1" t="str">
        <f>IF(AND(שבוע_בדילוג[[#This Row],[הווסת פעיל?]]=1,Y831=0,שבוע_בדילוג[[#This Row],[וסת קבוע אחרון]]&lt;&gt;X831),1,"")</f>
        <v/>
      </c>
      <c r="AE832" s="1" t="str">
        <f>IF(AND(שבוע_בדילוג[[#This Row],[הווסת פעיל?]]&lt;&gt;"",B833=1),שבוע_בדילוג[[#This Row],[CycleNumber]],"")</f>
        <v/>
      </c>
      <c r="AF832" s="1" t="str">
        <f>IF(AND(שבוע_בדילוג[[#This Row],[הווסת פעיל?]]&lt;&gt;"",Y831=""),שבוע_בדילוג[[#This Row],[CycleNumber]],"")</f>
        <v/>
      </c>
      <c r="AG832" s="1" t="str">
        <f>IF(B833=1,"",IF(שבוע_בדילוג[[#This Row],[הווסת פעיל?]]=1,IF(שבוע_בדילוג[[#This Row],[וסת קבוע אחרון]]=F833,1,0),""))</f>
        <v/>
      </c>
      <c r="AH832" s="1" t="str">
        <f>IF(B833=1,"",IF(שבוע_בדילוג[[#This Row],[הווסת פעיל?]]=1,IF(OR(שבוע_בדילוג[[#This Row],[וסת קבוע אחרון]]=F833,F833=שבוע_בדילוג[[#This Row],[LengthofCycle]]),1,0),""))</f>
        <v/>
      </c>
      <c r="AI832" s="1" t="str">
        <f>IF(B833=1,"",IF(שבוע_בדילוג[[#This Row],[הווסת פעיל?]]=1,IF(OR(שבוע_בדילוג[[#This Row],[וסת קבוע אחרון]]=F833,F833=שבוע_בדילוג[[#This Row],[LengthofCycle]],AND(שבוע_בדילוג[[#This Row],[LengthofCycle]]&lt;&gt;שבוע_בדילוג[[#This Row],[וסת קבוע אחרון]],OR(F833=28,F833=29))),1,0),""))</f>
        <v/>
      </c>
      <c r="AJ832" s="1" t="str">
        <f>IF(AND(שבוע_בדילוג[[#This Row],[הווסת פעיל?]]=1,B833=1),1,"")</f>
        <v/>
      </c>
      <c r="AK832" s="4">
        <f>IF(AND(שבוע_בדילוג[[#This Row],[הווסת פעיל?]]&lt;&gt;1,B833&lt;&gt;1,B833&lt;&gt;""),IF(שבוע_בדילוג[[#This Row],[LengthofCycle]]=F833,1,0),"")</f>
        <v>0</v>
      </c>
      <c r="AL832" s="4">
        <f>IF(AND(שבוע_בדילוג[[#This Row],[הווסת פעיל?]]&lt;&gt;1,B833&lt;&gt;1,B833&lt;&gt;""),IF(OR(שבוע_בדילוג[[#This Row],[LengthofCycle]]=F833,F833=29),1,0),"")</f>
        <v>0</v>
      </c>
      <c r="AM832" s="4">
        <f>IF(AND(שבוע_בדילוג[[#This Row],[הווסת פעיל?]]&lt;&gt;1,B833&lt;&gt;1,B833&lt;&gt;""),IF(OR(שבוע_בדילוג[[#This Row],[LengthofCycle]]=F833,F833=29,F833=28),1,0),"")</f>
        <v>0</v>
      </c>
    </row>
    <row r="833" spans="1:39" x14ac:dyDescent="0.25">
      <c r="A833" s="1" t="s">
        <v>123</v>
      </c>
      <c r="B833" s="1">
        <v>3</v>
      </c>
      <c r="C833" s="1">
        <v>0</v>
      </c>
      <c r="D833" s="1">
        <v>1</v>
      </c>
      <c r="E833" s="1">
        <v>0</v>
      </c>
      <c r="F833" s="1">
        <v>31</v>
      </c>
      <c r="H833" s="1">
        <f>שבוע_בדילוג[[#This Row],[LengthofCycle]]+1</f>
        <v>32</v>
      </c>
      <c r="I833" s="1" t="str">
        <f>IF(IFERROR(LOOKUP(שבוע_בדילוג[[#This Row],[ClientID]],קביעויות[השבוע בדילוג]),FALSE)=שבוע_בדילוג[[#This Row],[ClientID]],1,"")</f>
        <v/>
      </c>
      <c r="J833" s="1" t="str">
        <f>IF(AND(שבוע_בדילוג[[#This Row],[CycleNumber]]&gt;1,OR(B834="",שבוע_בדילוג[[#This Row],[CycleNumber]]&gt;B832)),IF(OR(AND(שבוע_בדילוג[[#This Row],[LengthofCycle]]=29,F832=29),AND(שבוע_בדילוג[[#This Row],[LengthofCycle]]=36,F832=36)),1,""),"")</f>
        <v/>
      </c>
      <c r="K833" s="1" t="str">
        <f>IF(AND(שבוע_בדילוג[[#This Row],[וסת השבוע]]=1,J832=1,שבוע_בדילוג[[#This Row],[CycleNumber]]&gt;B832),1,"")</f>
        <v/>
      </c>
      <c r="L833" s="1" t="str">
        <f>IF(שבוע_בדילוג[[#This Row],[CycleNumber]]=1,"",IF(שבוע_בדילוג[[#This Row],[וסת השבוע]]=1,0,IF(L832="","",IF(L832=0,IF(שבוע_בדילוג[[#This Row],[LengthofCycle]]=29,0,1),IF(L832=1,IF(שבוע_בדילוג[[#This Row],[LengthofCycle]]+F832=29*2,0,2),IF(L832=2,IF(שבוע_בדילוג[[#This Row],[LengthofCycle]]+F832+F831=29*3,0,3),""))))))</f>
        <v/>
      </c>
      <c r="M833" s="1" t="str">
        <f>IF(שבוע_בדילוג[[#This Row],[וסת השבוע]]=1,IF(שבוע_בדילוג[[#This Row],[וסת השבוע וההפלגה ביחד]]=1,M832+1,0),IF(AND(שבוע_בדילוג[[#This Row],[CycleNumber]]&gt;B832,שבוע_בדילוג[[#This Row],[CycleNumber]]&gt;1),IF(שבוע_בדילוג[[#This Row],[וסת השבוע פעיל?]]&lt;&gt;"",M832+1,""),""))</f>
        <v/>
      </c>
      <c r="N833" s="1" t="str">
        <f>IF(שבוע_בדילוג[[#This Row],[וסת השבוע פעיל?2]]="","",IF(AND(שבוע_בדילוג[[#This Row],[וסת השבוע פעיל?]]&lt;&gt;"",שבוע_בדילוג[[#This Row],[CycleNumber]]&lt;B834,B834&lt;&gt;"",שבוע_בדילוג[[#This Row],[וסת השבוע פעיל?]]&lt;3),IF(L834=0,IF(AND(שבוע_בדילוג[[#This Row],[וסת השבוע פעיל?]]&gt;0,J834=1),0,1),0),""))</f>
        <v/>
      </c>
      <c r="O833" s="1" t="str">
        <f t="shared" si="72"/>
        <v/>
      </c>
      <c r="P833" s="1" t="str">
        <f>IF(AND(שבוע_בדילוג[[#This Row],[חיזוי - שבוע]]=1,K834=1),1,"")</f>
        <v/>
      </c>
      <c r="Q833" s="1" t="str">
        <f>IF(AND(שבוע_בדילוג[[#This Row],[וסת השבוע פעיל?]]&lt;3,OR(שבוע_בדילוג[[#This Row],[CycleNumber]]&gt;B834,B834="")),1,"")</f>
        <v/>
      </c>
      <c r="R833" s="1" t="str">
        <f>IF(AND(שבוע_בדילוג[[#This Row],[חיזוי - שבוע]]&lt;&gt;"",שבוע_בדילוג[[#This Row],[וסת השבוע פעיל?2]]=""),1,"")</f>
        <v/>
      </c>
      <c r="S833" s="1" t="str">
        <f>IF(שבוע_בדילוג[[#This Row],[האישה קבעה וסת שבוע בדילוג?]]=1,IF(שבוע_בדילוג[[#This Row],[וסת השבוע פעיל?]]&lt;3,1,0),"")</f>
        <v/>
      </c>
      <c r="T8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3" s="1">
        <f t="shared" si="73"/>
        <v>0</v>
      </c>
      <c r="V833" s="1" t="str">
        <f t="shared" si="74"/>
        <v/>
      </c>
      <c r="W833" s="1" t="str">
        <f t="shared" si="75"/>
        <v/>
      </c>
      <c r="X833" s="1" t="str">
        <f>IF(שבוע_בדילוג[[#This Row],[3 הפלגות זהות]]="","",IF(שבוע_בדילוג[[#This Row],[3 הפלגות זהות]]=1,שבוע_בדילוג[[#This Row],[LengthofCycle]],X832))</f>
        <v/>
      </c>
      <c r="Z833" s="1" t="str">
        <f>IF(OR(שבוע_בדילוג[[#This Row],[הווסת פעיל?]]=0,שבוע_בדילוג[[#This Row],[הווסת פעיל?]]=""),"",SUM(Z832,שבוע_בדילוג[[#This Row],[הווסת פעיל?]]))</f>
        <v/>
      </c>
      <c r="AA833" s="1" t="str">
        <f>IF(AND(שבוע_בדילוג[[#This Row],[כמה מחזורים עד עקירה]]&lt;&gt;"",Z834=""),שבוע_בדילוג[[#This Row],[כמה מחזורים עד עקירה]],"")</f>
        <v/>
      </c>
      <c r="AB833" s="1" t="str">
        <f>IF(AND(שבוע_בדילוג[[#This Row],[הווסת פעיל?]]=1,שבוע_בדילוג[[#This Row],[וסת קבוע אחרון]]&lt;&gt;X832),שבוע_בדילוג[[#This Row],[וסת קבוע אחרון]],"")</f>
        <v/>
      </c>
      <c r="AC833" s="1" t="str">
        <f>IF(AND(שבוע_בדילוג[[#This Row],[הווסת פעיל?]]=1,Y832=0,שבוע_בדילוג[[#This Row],[וסת קבוע אחרון]]=X832),שבוע_בדילוג[[#This Row],[וסת קבוע אחרון]],"")</f>
        <v/>
      </c>
      <c r="AD833" s="1" t="str">
        <f>IF(AND(שבוע_בדילוג[[#This Row],[הווסת פעיל?]]=1,Y832=0,שבוע_בדילוג[[#This Row],[וסת קבוע אחרון]]&lt;&gt;X832),1,"")</f>
        <v/>
      </c>
      <c r="AE833" s="1" t="str">
        <f>IF(AND(שבוע_בדילוג[[#This Row],[הווסת פעיל?]]&lt;&gt;"",B834=1),שבוע_בדילוג[[#This Row],[CycleNumber]],"")</f>
        <v/>
      </c>
      <c r="AF833" s="1" t="str">
        <f>IF(AND(שבוע_בדילוג[[#This Row],[הווסת פעיל?]]&lt;&gt;"",Y832=""),שבוע_בדילוג[[#This Row],[CycleNumber]],"")</f>
        <v/>
      </c>
      <c r="AG833" s="1" t="str">
        <f>IF(B834=1,"",IF(שבוע_בדילוג[[#This Row],[הווסת פעיל?]]=1,IF(שבוע_בדילוג[[#This Row],[וסת קבוע אחרון]]=F834,1,0),""))</f>
        <v/>
      </c>
      <c r="AH833" s="1" t="str">
        <f>IF(B834=1,"",IF(שבוע_בדילוג[[#This Row],[הווסת פעיל?]]=1,IF(OR(שבוע_בדילוג[[#This Row],[וסת קבוע אחרון]]=F834,F834=שבוע_בדילוג[[#This Row],[LengthofCycle]]),1,0),""))</f>
        <v/>
      </c>
      <c r="AI833" s="1" t="str">
        <f>IF(B834=1,"",IF(שבוע_בדילוג[[#This Row],[הווסת פעיל?]]=1,IF(OR(שבוע_בדילוג[[#This Row],[וסת קבוע אחרון]]=F834,F834=שבוע_בדילוג[[#This Row],[LengthofCycle]],AND(שבוע_בדילוג[[#This Row],[LengthofCycle]]&lt;&gt;שבוע_בדילוג[[#This Row],[וסת קבוע אחרון]],OR(F834=28,F834=29))),1,0),""))</f>
        <v/>
      </c>
      <c r="AJ833" s="1" t="str">
        <f>IF(AND(שבוע_בדילוג[[#This Row],[הווסת פעיל?]]=1,B834=1),1,"")</f>
        <v/>
      </c>
      <c r="AK833" s="4">
        <f>IF(AND(שבוע_בדילוג[[#This Row],[הווסת פעיל?]]&lt;&gt;1,B834&lt;&gt;1,B834&lt;&gt;""),IF(שבוע_בדילוג[[#This Row],[LengthofCycle]]=F834,1,0),"")</f>
        <v>0</v>
      </c>
      <c r="AL833" s="4">
        <f>IF(AND(שבוע_בדילוג[[#This Row],[הווסת פעיל?]]&lt;&gt;1,B834&lt;&gt;1,B834&lt;&gt;""),IF(OR(שבוע_בדילוג[[#This Row],[LengthofCycle]]=F834,F834=29),1,0),"")</f>
        <v>0</v>
      </c>
      <c r="AM833" s="4">
        <f>IF(AND(שבוע_בדילוג[[#This Row],[הווסת פעיל?]]&lt;&gt;1,B834&lt;&gt;1,B834&lt;&gt;""),IF(OR(שבוע_בדילוג[[#This Row],[LengthofCycle]]=F834,F834=29,F834=28),1,0),"")</f>
        <v>0</v>
      </c>
    </row>
    <row r="834" spans="1:39" x14ac:dyDescent="0.25">
      <c r="A834" s="1" t="s">
        <v>123</v>
      </c>
      <c r="B834" s="1">
        <v>4</v>
      </c>
      <c r="C834" s="1">
        <v>0</v>
      </c>
      <c r="D834" s="1">
        <v>0</v>
      </c>
      <c r="E834" s="1">
        <v>0</v>
      </c>
      <c r="F834" s="1">
        <v>33</v>
      </c>
      <c r="H834" s="1">
        <f>שבוע_בדילוג[[#This Row],[LengthofCycle]]+1</f>
        <v>34</v>
      </c>
      <c r="I834" s="1" t="str">
        <f>IF(IFERROR(LOOKUP(שבוע_בדילוג[[#This Row],[ClientID]],קביעויות[השבוע בדילוג]),FALSE)=שבוע_בדילוג[[#This Row],[ClientID]],1,"")</f>
        <v/>
      </c>
      <c r="J834" s="1" t="str">
        <f>IF(AND(שבוע_בדילוג[[#This Row],[CycleNumber]]&gt;1,OR(B835="",שבוע_בדילוג[[#This Row],[CycleNumber]]&gt;B833)),IF(OR(AND(שבוע_בדילוג[[#This Row],[LengthofCycle]]=29,F833=29),AND(שבוע_בדילוג[[#This Row],[LengthofCycle]]=36,F833=36)),1,""),"")</f>
        <v/>
      </c>
      <c r="K834" s="1" t="str">
        <f>IF(AND(שבוע_בדילוג[[#This Row],[וסת השבוע]]=1,J833=1,שבוע_בדילוג[[#This Row],[CycleNumber]]&gt;B833),1,"")</f>
        <v/>
      </c>
      <c r="L834" s="1" t="str">
        <f>IF(שבוע_בדילוג[[#This Row],[CycleNumber]]=1,"",IF(שבוע_בדילוג[[#This Row],[וסת השבוע]]=1,0,IF(L833="","",IF(L833=0,IF(שבוע_בדילוג[[#This Row],[LengthofCycle]]=29,0,1),IF(L833=1,IF(שבוע_בדילוג[[#This Row],[LengthofCycle]]+F833=29*2,0,2),IF(L833=2,IF(שבוע_בדילוג[[#This Row],[LengthofCycle]]+F833+F832=29*3,0,3),""))))))</f>
        <v/>
      </c>
      <c r="M834" s="1" t="str">
        <f>IF(שבוע_בדילוג[[#This Row],[וסת השבוע]]=1,IF(שבוע_בדילוג[[#This Row],[וסת השבוע וההפלגה ביחד]]=1,M833+1,0),IF(AND(שבוע_בדילוג[[#This Row],[CycleNumber]]&gt;B833,שבוע_בדילוג[[#This Row],[CycleNumber]]&gt;1),IF(שבוע_בדילוג[[#This Row],[וסת השבוע פעיל?]]&lt;&gt;"",M833+1,""),""))</f>
        <v/>
      </c>
      <c r="N834" s="1" t="str">
        <f>IF(שבוע_בדילוג[[#This Row],[וסת השבוע פעיל?2]]="","",IF(AND(שבוע_בדילוג[[#This Row],[וסת השבוע פעיל?]]&lt;&gt;"",שבוע_בדילוג[[#This Row],[CycleNumber]]&lt;B835,B835&lt;&gt;"",שבוע_בדילוג[[#This Row],[וסת השבוע פעיל?]]&lt;3),IF(L835=0,IF(AND(שבוע_בדילוג[[#This Row],[וסת השבוע פעיל?]]&gt;0,J835=1),0,1),0),""))</f>
        <v/>
      </c>
      <c r="O834" s="1" t="str">
        <f t="shared" si="72"/>
        <v/>
      </c>
      <c r="P834" s="1" t="str">
        <f>IF(AND(שבוע_בדילוג[[#This Row],[חיזוי - שבוע]]=1,K835=1),1,"")</f>
        <v/>
      </c>
      <c r="Q834" s="1" t="str">
        <f>IF(AND(שבוע_בדילוג[[#This Row],[וסת השבוע פעיל?]]&lt;3,OR(שבוע_בדילוג[[#This Row],[CycleNumber]]&gt;B835,B835="")),1,"")</f>
        <v/>
      </c>
      <c r="R834" s="1" t="str">
        <f>IF(AND(שבוע_בדילוג[[#This Row],[חיזוי - שבוע]]&lt;&gt;"",שבוע_בדילוג[[#This Row],[וסת השבוע פעיל?2]]=""),1,"")</f>
        <v/>
      </c>
      <c r="S834" s="1" t="str">
        <f>IF(שבוע_בדילוג[[#This Row],[האישה קבעה וסת שבוע בדילוג?]]=1,IF(שבוע_בדילוג[[#This Row],[וסת השבוע פעיל?]]&lt;3,1,0),"")</f>
        <v/>
      </c>
      <c r="T8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4" s="1">
        <f t="shared" si="73"/>
        <v>0</v>
      </c>
      <c r="V834" s="1">
        <f t="shared" si="74"/>
        <v>0</v>
      </c>
      <c r="W834" s="1" t="str">
        <f t="shared" si="75"/>
        <v/>
      </c>
      <c r="X834" s="1" t="str">
        <f>IF(שבוע_בדילוג[[#This Row],[3 הפלגות זהות]]="","",IF(שבוע_בדילוג[[#This Row],[3 הפלגות זהות]]=1,שבוע_בדילוג[[#This Row],[LengthofCycle]],X833))</f>
        <v/>
      </c>
      <c r="Z834" s="1" t="str">
        <f>IF(OR(שבוע_בדילוג[[#This Row],[הווסת פעיל?]]=0,שבוע_בדילוג[[#This Row],[הווסת פעיל?]]=""),"",SUM(Z833,שבוע_בדילוג[[#This Row],[הווסת פעיל?]]))</f>
        <v/>
      </c>
      <c r="AA834" s="1" t="str">
        <f>IF(AND(שבוע_בדילוג[[#This Row],[כמה מחזורים עד עקירה]]&lt;&gt;"",Z835=""),שבוע_בדילוג[[#This Row],[כמה מחזורים עד עקירה]],"")</f>
        <v/>
      </c>
      <c r="AB834" s="1" t="str">
        <f>IF(AND(שבוע_בדילוג[[#This Row],[הווסת פעיל?]]=1,שבוע_בדילוג[[#This Row],[וסת קבוע אחרון]]&lt;&gt;X833),שבוע_בדילוג[[#This Row],[וסת קבוע אחרון]],"")</f>
        <v/>
      </c>
      <c r="AC834" s="1" t="str">
        <f>IF(AND(שבוע_בדילוג[[#This Row],[הווסת פעיל?]]=1,Y833=0,שבוע_בדילוג[[#This Row],[וסת קבוע אחרון]]=X833),שבוע_בדילוג[[#This Row],[וסת קבוע אחרון]],"")</f>
        <v/>
      </c>
      <c r="AD834" s="1" t="str">
        <f>IF(AND(שבוע_בדילוג[[#This Row],[הווסת פעיל?]]=1,Y833=0,שבוע_בדילוג[[#This Row],[וסת קבוע אחרון]]&lt;&gt;X833),1,"")</f>
        <v/>
      </c>
      <c r="AE834" s="1" t="str">
        <f>IF(AND(שבוע_בדילוג[[#This Row],[הווסת פעיל?]]&lt;&gt;"",B835=1),שבוע_בדילוג[[#This Row],[CycleNumber]],"")</f>
        <v/>
      </c>
      <c r="AF834" s="1" t="str">
        <f>IF(AND(שבוע_בדילוג[[#This Row],[הווסת פעיל?]]&lt;&gt;"",Y833=""),שבוע_בדילוג[[#This Row],[CycleNumber]],"")</f>
        <v/>
      </c>
      <c r="AG834" s="1" t="str">
        <f>IF(B835=1,"",IF(שבוע_בדילוג[[#This Row],[הווסת פעיל?]]=1,IF(שבוע_בדילוג[[#This Row],[וסת קבוע אחרון]]=F835,1,0),""))</f>
        <v/>
      </c>
      <c r="AH834" s="1" t="str">
        <f>IF(B835=1,"",IF(שבוע_בדילוג[[#This Row],[הווסת פעיל?]]=1,IF(OR(שבוע_בדילוג[[#This Row],[וסת קבוע אחרון]]=F835,F835=שבוע_בדילוג[[#This Row],[LengthofCycle]]),1,0),""))</f>
        <v/>
      </c>
      <c r="AI834" s="1" t="str">
        <f>IF(B835=1,"",IF(שבוע_בדילוג[[#This Row],[הווסת פעיל?]]=1,IF(OR(שבוע_בדילוג[[#This Row],[וסת קבוע אחרון]]=F835,F835=שבוע_בדילוג[[#This Row],[LengthofCycle]],AND(שבוע_בדילוג[[#This Row],[LengthofCycle]]&lt;&gt;שבוע_בדילוג[[#This Row],[וסת קבוע אחרון]],OR(F835=28,F835=29))),1,0),""))</f>
        <v/>
      </c>
      <c r="AJ834" s="1" t="str">
        <f>IF(AND(שבוע_בדילוג[[#This Row],[הווסת פעיל?]]=1,B835=1),1,"")</f>
        <v/>
      </c>
      <c r="AK834" s="4">
        <f>IF(AND(שבוע_בדילוג[[#This Row],[הווסת פעיל?]]&lt;&gt;1,B835&lt;&gt;1,B835&lt;&gt;""),IF(שבוע_בדילוג[[#This Row],[LengthofCycle]]=F835,1,0),"")</f>
        <v>0</v>
      </c>
      <c r="AL834" s="4">
        <f>IF(AND(שבוע_בדילוג[[#This Row],[הווסת פעיל?]]&lt;&gt;1,B835&lt;&gt;1,B835&lt;&gt;""),IF(OR(שבוע_בדילוג[[#This Row],[LengthofCycle]]=F835,F835=29),1,0),"")</f>
        <v>0</v>
      </c>
      <c r="AM834" s="4">
        <f>IF(AND(שבוע_בדילוג[[#This Row],[הווסת פעיל?]]&lt;&gt;1,B835&lt;&gt;1,B835&lt;&gt;""),IF(OR(שבוע_בדילוג[[#This Row],[LengthofCycle]]=F835,F835=29,F835=28),1,0),"")</f>
        <v>0</v>
      </c>
    </row>
    <row r="835" spans="1:39" x14ac:dyDescent="0.25">
      <c r="A835" s="1" t="s">
        <v>123</v>
      </c>
      <c r="B835" s="1">
        <v>5</v>
      </c>
      <c r="C835" s="1">
        <v>0</v>
      </c>
      <c r="D835" s="1">
        <v>0</v>
      </c>
      <c r="E835" s="1">
        <v>0</v>
      </c>
      <c r="F835" s="1">
        <v>30</v>
      </c>
      <c r="H835" s="1">
        <f>שבוע_בדילוג[[#This Row],[LengthofCycle]]+1</f>
        <v>31</v>
      </c>
      <c r="I835" s="1" t="str">
        <f>IF(IFERROR(LOOKUP(שבוע_בדילוג[[#This Row],[ClientID]],קביעויות[השבוע בדילוג]),FALSE)=שבוע_בדילוג[[#This Row],[ClientID]],1,"")</f>
        <v/>
      </c>
      <c r="J835" s="1" t="str">
        <f>IF(AND(שבוע_בדילוג[[#This Row],[CycleNumber]]&gt;1,OR(B836="",שבוע_בדילוג[[#This Row],[CycleNumber]]&gt;B834)),IF(OR(AND(שבוע_בדילוג[[#This Row],[LengthofCycle]]=29,F834=29),AND(שבוע_בדילוג[[#This Row],[LengthofCycle]]=36,F834=36)),1,""),"")</f>
        <v/>
      </c>
      <c r="K835" s="1" t="str">
        <f>IF(AND(שבוע_בדילוג[[#This Row],[וסת השבוע]]=1,J834=1,שבוע_בדילוג[[#This Row],[CycleNumber]]&gt;B834),1,"")</f>
        <v/>
      </c>
      <c r="L835" s="1" t="str">
        <f>IF(שבוע_בדילוג[[#This Row],[CycleNumber]]=1,"",IF(שבוע_בדילוג[[#This Row],[וסת השבוע]]=1,0,IF(L834="","",IF(L834=0,IF(שבוע_בדילוג[[#This Row],[LengthofCycle]]=29,0,1),IF(L834=1,IF(שבוע_בדילוג[[#This Row],[LengthofCycle]]+F834=29*2,0,2),IF(L834=2,IF(שבוע_בדילוג[[#This Row],[LengthofCycle]]+F834+F833=29*3,0,3),""))))))</f>
        <v/>
      </c>
      <c r="M835" s="1" t="str">
        <f>IF(שבוע_בדילוג[[#This Row],[וסת השבוע]]=1,IF(שבוע_בדילוג[[#This Row],[וסת השבוע וההפלגה ביחד]]=1,M834+1,0),IF(AND(שבוע_בדילוג[[#This Row],[CycleNumber]]&gt;B834,שבוע_בדילוג[[#This Row],[CycleNumber]]&gt;1),IF(שבוע_בדילוג[[#This Row],[וסת השבוע פעיל?]]&lt;&gt;"",M834+1,""),""))</f>
        <v/>
      </c>
      <c r="N835" s="1" t="str">
        <f>IF(שבוע_בדילוג[[#This Row],[וסת השבוע פעיל?2]]="","",IF(AND(שבוע_בדילוג[[#This Row],[וסת השבוע פעיל?]]&lt;&gt;"",שבוע_בדילוג[[#This Row],[CycleNumber]]&lt;B836,B836&lt;&gt;"",שבוע_בדילוג[[#This Row],[וסת השבוע פעיל?]]&lt;3),IF(L836=0,IF(AND(שבוע_בדילוג[[#This Row],[וסת השבוע פעיל?]]&gt;0,J836=1),0,1),0),""))</f>
        <v/>
      </c>
      <c r="O835" s="1" t="str">
        <f t="shared" si="72"/>
        <v/>
      </c>
      <c r="P835" s="1" t="str">
        <f>IF(AND(שבוע_בדילוג[[#This Row],[חיזוי - שבוע]]=1,K836=1),1,"")</f>
        <v/>
      </c>
      <c r="Q835" s="1" t="str">
        <f>IF(AND(שבוע_בדילוג[[#This Row],[וסת השבוע פעיל?]]&lt;3,OR(שבוע_בדילוג[[#This Row],[CycleNumber]]&gt;B836,B836="")),1,"")</f>
        <v/>
      </c>
      <c r="R835" s="1" t="str">
        <f>IF(AND(שבוע_בדילוג[[#This Row],[חיזוי - שבוע]]&lt;&gt;"",שבוע_בדילוג[[#This Row],[וסת השבוע פעיל?2]]=""),1,"")</f>
        <v/>
      </c>
      <c r="S835" s="1" t="str">
        <f>IF(שבוע_בדילוג[[#This Row],[האישה קבעה וסת שבוע בדילוג?]]=1,IF(שבוע_בדילוג[[#This Row],[וסת השבוע פעיל?]]&lt;3,1,0),"")</f>
        <v/>
      </c>
      <c r="T8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5" s="1">
        <f t="shared" si="73"/>
        <v>0</v>
      </c>
      <c r="V835" s="1">
        <f t="shared" si="74"/>
        <v>0</v>
      </c>
      <c r="W835" s="1">
        <f t="shared" si="75"/>
        <v>0</v>
      </c>
      <c r="X835" s="1" t="str">
        <f>IF(שבוע_בדילוג[[#This Row],[3 הפלגות זהות]]="","",IF(שבוע_בדילוג[[#This Row],[3 הפלגות זהות]]=1,שבוע_בדילוג[[#This Row],[LengthofCycle]],X834))</f>
        <v/>
      </c>
      <c r="Z835" s="1" t="str">
        <f>IF(OR(שבוע_בדילוג[[#This Row],[הווסת פעיל?]]=0,שבוע_בדילוג[[#This Row],[הווסת פעיל?]]=""),"",SUM(Z834,שבוע_בדילוג[[#This Row],[הווסת פעיל?]]))</f>
        <v/>
      </c>
      <c r="AA835" s="1" t="str">
        <f>IF(AND(שבוע_בדילוג[[#This Row],[כמה מחזורים עד עקירה]]&lt;&gt;"",Z836=""),שבוע_בדילוג[[#This Row],[כמה מחזורים עד עקירה]],"")</f>
        <v/>
      </c>
      <c r="AB835" s="1" t="str">
        <f>IF(AND(שבוע_בדילוג[[#This Row],[הווסת פעיל?]]=1,שבוע_בדילוג[[#This Row],[וסת קבוע אחרון]]&lt;&gt;X834),שבוע_בדילוג[[#This Row],[וסת קבוע אחרון]],"")</f>
        <v/>
      </c>
      <c r="AC835" s="1" t="str">
        <f>IF(AND(שבוע_בדילוג[[#This Row],[הווסת פעיל?]]=1,Y834=0,שבוע_בדילוג[[#This Row],[וסת קבוע אחרון]]=X834),שבוע_בדילוג[[#This Row],[וסת קבוע אחרון]],"")</f>
        <v/>
      </c>
      <c r="AD835" s="1" t="str">
        <f>IF(AND(שבוע_בדילוג[[#This Row],[הווסת פעיל?]]=1,Y834=0,שבוע_בדילוג[[#This Row],[וסת קבוע אחרון]]&lt;&gt;X834),1,"")</f>
        <v/>
      </c>
      <c r="AE835" s="1" t="str">
        <f>IF(AND(שבוע_בדילוג[[#This Row],[הווסת פעיל?]]&lt;&gt;"",B836=1),שבוע_בדילוג[[#This Row],[CycleNumber]],"")</f>
        <v/>
      </c>
      <c r="AF835" s="1" t="str">
        <f>IF(AND(שבוע_בדילוג[[#This Row],[הווסת פעיל?]]&lt;&gt;"",Y834=""),שבוע_בדילוג[[#This Row],[CycleNumber]],"")</f>
        <v/>
      </c>
      <c r="AG835" s="1" t="str">
        <f>IF(B836=1,"",IF(שבוע_בדילוג[[#This Row],[הווסת פעיל?]]=1,IF(שבוע_בדילוג[[#This Row],[וסת קבוע אחרון]]=F836,1,0),""))</f>
        <v/>
      </c>
      <c r="AH835" s="1" t="str">
        <f>IF(B836=1,"",IF(שבוע_בדילוג[[#This Row],[הווסת פעיל?]]=1,IF(OR(שבוע_בדילוג[[#This Row],[וסת קבוע אחרון]]=F836,F836=שבוע_בדילוג[[#This Row],[LengthofCycle]]),1,0),""))</f>
        <v/>
      </c>
      <c r="AI835" s="1" t="str">
        <f>IF(B836=1,"",IF(שבוע_בדילוג[[#This Row],[הווסת פעיל?]]=1,IF(OR(שבוע_בדילוג[[#This Row],[וסת קבוע אחרון]]=F836,F836=שבוע_בדילוג[[#This Row],[LengthofCycle]],AND(שבוע_בדילוג[[#This Row],[LengthofCycle]]&lt;&gt;שבוע_בדילוג[[#This Row],[וסת קבוע אחרון]],OR(F836=28,F836=29))),1,0),""))</f>
        <v/>
      </c>
      <c r="AJ835" s="1" t="str">
        <f>IF(AND(שבוע_בדילוג[[#This Row],[הווסת פעיל?]]=1,B836=1),1,"")</f>
        <v/>
      </c>
      <c r="AK835" s="4">
        <f>IF(AND(שבוע_בדילוג[[#This Row],[הווסת פעיל?]]&lt;&gt;1,B836&lt;&gt;1,B836&lt;&gt;""),IF(שבוע_בדילוג[[#This Row],[LengthofCycle]]=F836,1,0),"")</f>
        <v>1</v>
      </c>
      <c r="AL835" s="4">
        <f>IF(AND(שבוע_בדילוג[[#This Row],[הווסת פעיל?]]&lt;&gt;1,B836&lt;&gt;1,B836&lt;&gt;""),IF(OR(שבוע_בדילוג[[#This Row],[LengthofCycle]]=F836,F836=29),1,0),"")</f>
        <v>1</v>
      </c>
      <c r="AM835" s="4">
        <f>IF(AND(שבוע_בדילוג[[#This Row],[הווסת פעיל?]]&lt;&gt;1,B836&lt;&gt;1,B836&lt;&gt;""),IF(OR(שבוע_בדילוג[[#This Row],[LengthofCycle]]=F836,F836=29,F836=28),1,0),"")</f>
        <v>1</v>
      </c>
    </row>
    <row r="836" spans="1:39" x14ac:dyDescent="0.25">
      <c r="A836" s="1" t="s">
        <v>123</v>
      </c>
      <c r="B836" s="1">
        <v>6</v>
      </c>
      <c r="C836" s="1">
        <v>0</v>
      </c>
      <c r="D836" s="1">
        <v>0</v>
      </c>
      <c r="E836" s="1">
        <v>0</v>
      </c>
      <c r="F836" s="1">
        <v>30</v>
      </c>
      <c r="H836" s="1">
        <f>שבוע_בדילוג[[#This Row],[LengthofCycle]]+1</f>
        <v>31</v>
      </c>
      <c r="I836" s="1" t="str">
        <f>IF(IFERROR(LOOKUP(שבוע_בדילוג[[#This Row],[ClientID]],קביעויות[השבוע בדילוג]),FALSE)=שבוע_בדילוג[[#This Row],[ClientID]],1,"")</f>
        <v/>
      </c>
      <c r="J836" s="1" t="str">
        <f>IF(AND(שבוע_בדילוג[[#This Row],[CycleNumber]]&gt;1,OR(B837="",שבוע_בדילוג[[#This Row],[CycleNumber]]&gt;B835)),IF(OR(AND(שבוע_בדילוג[[#This Row],[LengthofCycle]]=29,F835=29),AND(שבוע_בדילוג[[#This Row],[LengthofCycle]]=36,F835=36)),1,""),"")</f>
        <v/>
      </c>
      <c r="K836" s="1" t="str">
        <f>IF(AND(שבוע_בדילוג[[#This Row],[וסת השבוע]]=1,J835=1,שבוע_בדילוג[[#This Row],[CycleNumber]]&gt;B835),1,"")</f>
        <v/>
      </c>
      <c r="L836" s="1" t="str">
        <f>IF(שבוע_בדילוג[[#This Row],[CycleNumber]]=1,"",IF(שבוע_בדילוג[[#This Row],[וסת השבוע]]=1,0,IF(L835="","",IF(L835=0,IF(שבוע_בדילוג[[#This Row],[LengthofCycle]]=29,0,1),IF(L835=1,IF(שבוע_בדילוג[[#This Row],[LengthofCycle]]+F835=29*2,0,2),IF(L835=2,IF(שבוע_בדילוג[[#This Row],[LengthofCycle]]+F835+F834=29*3,0,3),""))))))</f>
        <v/>
      </c>
      <c r="M836" s="1" t="str">
        <f>IF(שבוע_בדילוג[[#This Row],[וסת השבוע]]=1,IF(שבוע_בדילוג[[#This Row],[וסת השבוע וההפלגה ביחד]]=1,M835+1,0),IF(AND(שבוע_בדילוג[[#This Row],[CycleNumber]]&gt;B835,שבוע_בדילוג[[#This Row],[CycleNumber]]&gt;1),IF(שבוע_בדילוג[[#This Row],[וסת השבוע פעיל?]]&lt;&gt;"",M835+1,""),""))</f>
        <v/>
      </c>
      <c r="N836" s="1" t="str">
        <f>IF(שבוע_בדילוג[[#This Row],[וסת השבוע פעיל?2]]="","",IF(AND(שבוע_בדילוג[[#This Row],[וסת השבוע פעיל?]]&lt;&gt;"",שבוע_בדילוג[[#This Row],[CycleNumber]]&lt;B837,B837&lt;&gt;"",שבוע_בדילוג[[#This Row],[וסת השבוע פעיל?]]&lt;3),IF(L837=0,IF(AND(שבוע_בדילוג[[#This Row],[וסת השבוע פעיל?]]&gt;0,J837=1),0,1),0),""))</f>
        <v/>
      </c>
      <c r="O836" s="1" t="str">
        <f t="shared" si="72"/>
        <v/>
      </c>
      <c r="P836" s="1" t="str">
        <f>IF(AND(שבוע_בדילוג[[#This Row],[חיזוי - שבוע]]=1,K837=1),1,"")</f>
        <v/>
      </c>
      <c r="Q836" s="1" t="str">
        <f>IF(AND(שבוע_בדילוג[[#This Row],[וסת השבוע פעיל?]]&lt;3,OR(שבוע_בדילוג[[#This Row],[CycleNumber]]&gt;B837,B837="")),1,"")</f>
        <v/>
      </c>
      <c r="R836" s="1" t="str">
        <f>IF(AND(שבוע_בדילוג[[#This Row],[חיזוי - שבוע]]&lt;&gt;"",שבוע_בדילוג[[#This Row],[וסת השבוע פעיל?2]]=""),1,"")</f>
        <v/>
      </c>
      <c r="S836" s="1" t="str">
        <f>IF(שבוע_בדילוג[[#This Row],[האישה קבעה וסת שבוע בדילוג?]]=1,IF(שבוע_בדילוג[[#This Row],[וסת השבוע פעיל?]]&lt;3,1,0),"")</f>
        <v/>
      </c>
      <c r="T8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6" s="1">
        <f t="shared" si="73"/>
        <v>0</v>
      </c>
      <c r="V836" s="1">
        <f t="shared" si="74"/>
        <v>0</v>
      </c>
      <c r="W836" s="1">
        <f t="shared" si="75"/>
        <v>0</v>
      </c>
      <c r="X836" s="1" t="str">
        <f>IF(שבוע_בדילוג[[#This Row],[3 הפלגות זהות]]="","",IF(שבוע_בדילוג[[#This Row],[3 הפלגות זהות]]=1,שבוע_בדילוג[[#This Row],[LengthofCycle]],X835))</f>
        <v/>
      </c>
      <c r="Z836" s="1" t="str">
        <f>IF(OR(שבוע_בדילוג[[#This Row],[הווסת פעיל?]]=0,שבוע_בדילוג[[#This Row],[הווסת פעיל?]]=""),"",SUM(Z835,שבוע_בדילוג[[#This Row],[הווסת פעיל?]]))</f>
        <v/>
      </c>
      <c r="AA836" s="1" t="str">
        <f>IF(AND(שבוע_בדילוג[[#This Row],[כמה מחזורים עד עקירה]]&lt;&gt;"",Z837=""),שבוע_בדילוג[[#This Row],[כמה מחזורים עד עקירה]],"")</f>
        <v/>
      </c>
      <c r="AB836" s="1" t="str">
        <f>IF(AND(שבוע_בדילוג[[#This Row],[הווסת פעיל?]]=1,שבוע_בדילוג[[#This Row],[וסת קבוע אחרון]]&lt;&gt;X835),שבוע_בדילוג[[#This Row],[וסת קבוע אחרון]],"")</f>
        <v/>
      </c>
      <c r="AC836" s="1" t="str">
        <f>IF(AND(שבוע_בדילוג[[#This Row],[הווסת פעיל?]]=1,Y835=0,שבוע_בדילוג[[#This Row],[וסת קבוע אחרון]]=X835),שבוע_בדילוג[[#This Row],[וסת קבוע אחרון]],"")</f>
        <v/>
      </c>
      <c r="AD836" s="1" t="str">
        <f>IF(AND(שבוע_בדילוג[[#This Row],[הווסת פעיל?]]=1,Y835=0,שבוע_בדילוג[[#This Row],[וסת קבוע אחרון]]&lt;&gt;X835),1,"")</f>
        <v/>
      </c>
      <c r="AE836" s="1" t="str">
        <f>IF(AND(שבוע_בדילוג[[#This Row],[הווסת פעיל?]]&lt;&gt;"",B837=1),שבוע_בדילוג[[#This Row],[CycleNumber]],"")</f>
        <v/>
      </c>
      <c r="AF836" s="1" t="str">
        <f>IF(AND(שבוע_בדילוג[[#This Row],[הווסת פעיל?]]&lt;&gt;"",Y835=""),שבוע_בדילוג[[#This Row],[CycleNumber]],"")</f>
        <v/>
      </c>
      <c r="AG836" s="1" t="str">
        <f>IF(B837=1,"",IF(שבוע_בדילוג[[#This Row],[הווסת פעיל?]]=1,IF(שבוע_בדילוג[[#This Row],[וסת קבוע אחרון]]=F837,1,0),""))</f>
        <v/>
      </c>
      <c r="AH836" s="1" t="str">
        <f>IF(B837=1,"",IF(שבוע_בדילוג[[#This Row],[הווסת פעיל?]]=1,IF(OR(שבוע_בדילוג[[#This Row],[וסת קבוע אחרון]]=F837,F837=שבוע_בדילוג[[#This Row],[LengthofCycle]]),1,0),""))</f>
        <v/>
      </c>
      <c r="AI836" s="1" t="str">
        <f>IF(B837=1,"",IF(שבוע_בדילוג[[#This Row],[הווסת פעיל?]]=1,IF(OR(שבוע_בדילוג[[#This Row],[וסת קבוע אחרון]]=F837,F837=שבוע_בדילוג[[#This Row],[LengthofCycle]],AND(שבוע_בדילוג[[#This Row],[LengthofCycle]]&lt;&gt;שבוע_בדילוג[[#This Row],[וסת קבוע אחרון]],OR(F837=28,F837=29))),1,0),""))</f>
        <v/>
      </c>
      <c r="AJ836" s="1" t="str">
        <f>IF(AND(שבוע_בדילוג[[#This Row],[הווסת פעיל?]]=1,B837=1),1,"")</f>
        <v/>
      </c>
      <c r="AK836" s="4">
        <f>IF(AND(שבוע_בדילוג[[#This Row],[הווסת פעיל?]]&lt;&gt;1,B837&lt;&gt;1,B837&lt;&gt;""),IF(שבוע_בדילוג[[#This Row],[LengthofCycle]]=F837,1,0),"")</f>
        <v>0</v>
      </c>
      <c r="AL836" s="4">
        <f>IF(AND(שבוע_בדילוג[[#This Row],[הווסת פעיל?]]&lt;&gt;1,B837&lt;&gt;1,B837&lt;&gt;""),IF(OR(שבוע_בדילוג[[#This Row],[LengthofCycle]]=F837,F837=29),1,0),"")</f>
        <v>0</v>
      </c>
      <c r="AM836" s="4">
        <f>IF(AND(שבוע_בדילוג[[#This Row],[הווסת פעיל?]]&lt;&gt;1,B837&lt;&gt;1,B837&lt;&gt;""),IF(OR(שבוע_בדילוג[[#This Row],[LengthofCycle]]=F837,F837=29,F837=28),1,0),"")</f>
        <v>0</v>
      </c>
    </row>
    <row r="837" spans="1:39" x14ac:dyDescent="0.25">
      <c r="A837" s="1" t="s">
        <v>123</v>
      </c>
      <c r="B837" s="1">
        <v>7</v>
      </c>
      <c r="C837" s="1">
        <v>0</v>
      </c>
      <c r="D837" s="1">
        <v>1</v>
      </c>
      <c r="E837" s="1">
        <v>0</v>
      </c>
      <c r="F837" s="1">
        <v>33</v>
      </c>
      <c r="H837" s="1">
        <f>שבוע_בדילוג[[#This Row],[LengthofCycle]]+1</f>
        <v>34</v>
      </c>
      <c r="I837" s="1" t="str">
        <f>IF(IFERROR(LOOKUP(שבוע_בדילוג[[#This Row],[ClientID]],קביעויות[השבוע בדילוג]),FALSE)=שבוע_בדילוג[[#This Row],[ClientID]],1,"")</f>
        <v/>
      </c>
      <c r="J837" s="1" t="str">
        <f>IF(AND(שבוע_בדילוג[[#This Row],[CycleNumber]]&gt;1,OR(B838="",שבוע_בדילוג[[#This Row],[CycleNumber]]&gt;B836)),IF(OR(AND(שבוע_בדילוג[[#This Row],[LengthofCycle]]=29,F836=29),AND(שבוע_בדילוג[[#This Row],[LengthofCycle]]=36,F836=36)),1,""),"")</f>
        <v/>
      </c>
      <c r="K837" s="1" t="str">
        <f>IF(AND(שבוע_בדילוג[[#This Row],[וסת השבוע]]=1,J836=1,שבוע_בדילוג[[#This Row],[CycleNumber]]&gt;B836),1,"")</f>
        <v/>
      </c>
      <c r="L837" s="1" t="str">
        <f>IF(שבוע_בדילוג[[#This Row],[CycleNumber]]=1,"",IF(שבוע_בדילוג[[#This Row],[וסת השבוע]]=1,0,IF(L836="","",IF(L836=0,IF(שבוע_בדילוג[[#This Row],[LengthofCycle]]=29,0,1),IF(L836=1,IF(שבוע_בדילוג[[#This Row],[LengthofCycle]]+F836=29*2,0,2),IF(L836=2,IF(שבוע_בדילוג[[#This Row],[LengthofCycle]]+F836+F835=29*3,0,3),""))))))</f>
        <v/>
      </c>
      <c r="M837" s="1" t="str">
        <f>IF(שבוע_בדילוג[[#This Row],[וסת השבוע]]=1,IF(שבוע_בדילוג[[#This Row],[וסת השבוע וההפלגה ביחד]]=1,M836+1,0),IF(AND(שבוע_בדילוג[[#This Row],[CycleNumber]]&gt;B836,שבוע_בדילוג[[#This Row],[CycleNumber]]&gt;1),IF(שבוע_בדילוג[[#This Row],[וסת השבוע פעיל?]]&lt;&gt;"",M836+1,""),""))</f>
        <v/>
      </c>
      <c r="N837" s="1" t="str">
        <f>IF(שבוע_בדילוג[[#This Row],[וסת השבוע פעיל?2]]="","",IF(AND(שבוע_בדילוג[[#This Row],[וסת השבוע פעיל?]]&lt;&gt;"",שבוע_בדילוג[[#This Row],[CycleNumber]]&lt;B838,B838&lt;&gt;"",שבוע_בדילוג[[#This Row],[וסת השבוע פעיל?]]&lt;3),IF(L838=0,IF(AND(שבוע_בדילוג[[#This Row],[וסת השבוע פעיל?]]&gt;0,J838=1),0,1),0),""))</f>
        <v/>
      </c>
      <c r="O837" s="1" t="str">
        <f t="shared" si="72"/>
        <v/>
      </c>
      <c r="P837" s="1" t="str">
        <f>IF(AND(שבוע_בדילוג[[#This Row],[חיזוי - שבוע]]=1,K838=1),1,"")</f>
        <v/>
      </c>
      <c r="Q837" s="1" t="str">
        <f>IF(AND(שבוע_בדילוג[[#This Row],[וסת השבוע פעיל?]]&lt;3,OR(שבוע_בדילוג[[#This Row],[CycleNumber]]&gt;B838,B838="")),1,"")</f>
        <v/>
      </c>
      <c r="R837" s="1" t="str">
        <f>IF(AND(שבוע_בדילוג[[#This Row],[חיזוי - שבוע]]&lt;&gt;"",שבוע_בדילוג[[#This Row],[וסת השבוע פעיל?2]]=""),1,"")</f>
        <v/>
      </c>
      <c r="S837" s="1" t="str">
        <f>IF(שבוע_בדילוג[[#This Row],[האישה קבעה וסת שבוע בדילוג?]]=1,IF(שבוע_בדילוג[[#This Row],[וסת השבוע פעיל?]]&lt;3,1,0),"")</f>
        <v/>
      </c>
      <c r="T8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7" s="1">
        <f t="shared" si="73"/>
        <v>0</v>
      </c>
      <c r="V837" s="1">
        <f t="shared" si="74"/>
        <v>0</v>
      </c>
      <c r="W837" s="1">
        <f t="shared" si="75"/>
        <v>0</v>
      </c>
      <c r="X837" s="1" t="str">
        <f>IF(שבוע_בדילוג[[#This Row],[3 הפלגות זהות]]="","",IF(שבוע_בדילוג[[#This Row],[3 הפלגות זהות]]=1,שבוע_בדילוג[[#This Row],[LengthofCycle]],X836))</f>
        <v/>
      </c>
      <c r="Z837" s="1" t="str">
        <f>IF(OR(שבוע_בדילוג[[#This Row],[הווסת פעיל?]]=0,שבוע_בדילוג[[#This Row],[הווסת פעיל?]]=""),"",SUM(Z836,שבוע_בדילוג[[#This Row],[הווסת פעיל?]]))</f>
        <v/>
      </c>
      <c r="AA837" s="1" t="str">
        <f>IF(AND(שבוע_בדילוג[[#This Row],[כמה מחזורים עד עקירה]]&lt;&gt;"",Z838=""),שבוע_בדילוג[[#This Row],[כמה מחזורים עד עקירה]],"")</f>
        <v/>
      </c>
      <c r="AB837" s="1" t="str">
        <f>IF(AND(שבוע_בדילוג[[#This Row],[הווסת פעיל?]]=1,שבוע_בדילוג[[#This Row],[וסת קבוע אחרון]]&lt;&gt;X836),שבוע_בדילוג[[#This Row],[וסת קבוע אחרון]],"")</f>
        <v/>
      </c>
      <c r="AC837" s="1" t="str">
        <f>IF(AND(שבוע_בדילוג[[#This Row],[הווסת פעיל?]]=1,Y836=0,שבוע_בדילוג[[#This Row],[וסת קבוע אחרון]]=X836),שבוע_בדילוג[[#This Row],[וסת קבוע אחרון]],"")</f>
        <v/>
      </c>
      <c r="AD837" s="1" t="str">
        <f>IF(AND(שבוע_בדילוג[[#This Row],[הווסת פעיל?]]=1,Y836=0,שבוע_בדילוג[[#This Row],[וסת קבוע אחרון]]&lt;&gt;X836),1,"")</f>
        <v/>
      </c>
      <c r="AE837" s="1" t="str">
        <f>IF(AND(שבוע_בדילוג[[#This Row],[הווסת פעיל?]]&lt;&gt;"",B838=1),שבוע_בדילוג[[#This Row],[CycleNumber]],"")</f>
        <v/>
      </c>
      <c r="AF837" s="1" t="str">
        <f>IF(AND(שבוע_בדילוג[[#This Row],[הווסת פעיל?]]&lt;&gt;"",Y836=""),שבוע_בדילוג[[#This Row],[CycleNumber]],"")</f>
        <v/>
      </c>
      <c r="AG837" s="1" t="str">
        <f>IF(B838=1,"",IF(שבוע_בדילוג[[#This Row],[הווסת פעיל?]]=1,IF(שבוע_בדילוג[[#This Row],[וסת קבוע אחרון]]=F838,1,0),""))</f>
        <v/>
      </c>
      <c r="AH837" s="1" t="str">
        <f>IF(B838=1,"",IF(שבוע_בדילוג[[#This Row],[הווסת פעיל?]]=1,IF(OR(שבוע_בדילוג[[#This Row],[וסת קבוע אחרון]]=F838,F838=שבוע_בדילוג[[#This Row],[LengthofCycle]]),1,0),""))</f>
        <v/>
      </c>
      <c r="AI837" s="1" t="str">
        <f>IF(B838=1,"",IF(שבוע_בדילוג[[#This Row],[הווסת פעיל?]]=1,IF(OR(שבוע_בדילוג[[#This Row],[וסת קבוע אחרון]]=F838,F838=שבוע_בדילוג[[#This Row],[LengthofCycle]],AND(שבוע_בדילוג[[#This Row],[LengthofCycle]]&lt;&gt;שבוע_בדילוג[[#This Row],[וסת קבוע אחרון]],OR(F838=28,F838=29))),1,0),""))</f>
        <v/>
      </c>
      <c r="AJ837" s="1" t="str">
        <f>IF(AND(שבוע_בדילוג[[#This Row],[הווסת פעיל?]]=1,B838=1),1,"")</f>
        <v/>
      </c>
      <c r="AK837" s="4">
        <f>IF(AND(שבוע_בדילוג[[#This Row],[הווסת פעיל?]]&lt;&gt;1,B838&lt;&gt;1,B838&lt;&gt;""),IF(שבוע_בדילוג[[#This Row],[LengthofCycle]]=F838,1,0),"")</f>
        <v>0</v>
      </c>
      <c r="AL837" s="4">
        <f>IF(AND(שבוע_בדילוג[[#This Row],[הווסת פעיל?]]&lt;&gt;1,B838&lt;&gt;1,B838&lt;&gt;""),IF(OR(שבוע_בדילוג[[#This Row],[LengthofCycle]]=F838,F838=29),1,0),"")</f>
        <v>1</v>
      </c>
      <c r="AM837" s="4">
        <f>IF(AND(שבוע_בדילוג[[#This Row],[הווסת פעיל?]]&lt;&gt;1,B838&lt;&gt;1,B838&lt;&gt;""),IF(OR(שבוע_בדילוג[[#This Row],[LengthofCycle]]=F838,F838=29,F838=28),1,0),"")</f>
        <v>1</v>
      </c>
    </row>
    <row r="838" spans="1:39" x14ac:dyDescent="0.25">
      <c r="A838" s="1" t="s">
        <v>123</v>
      </c>
      <c r="B838" s="1">
        <v>8</v>
      </c>
      <c r="C838" s="1">
        <v>0</v>
      </c>
      <c r="D838" s="1">
        <v>0</v>
      </c>
      <c r="E838" s="1">
        <v>0</v>
      </c>
      <c r="F838" s="1">
        <v>29</v>
      </c>
      <c r="H838" s="1">
        <f>שבוע_בדילוג[[#This Row],[LengthofCycle]]+1</f>
        <v>30</v>
      </c>
      <c r="I838" s="1" t="str">
        <f>IF(IFERROR(LOOKUP(שבוע_בדילוג[[#This Row],[ClientID]],קביעויות[השבוע בדילוג]),FALSE)=שבוע_בדילוג[[#This Row],[ClientID]],1,"")</f>
        <v/>
      </c>
      <c r="J838" s="1" t="str">
        <f>IF(AND(שבוע_בדילוג[[#This Row],[CycleNumber]]&gt;1,OR(B839="",שבוע_בדילוג[[#This Row],[CycleNumber]]&gt;B837)),IF(OR(AND(שבוע_בדילוג[[#This Row],[LengthofCycle]]=29,F837=29),AND(שבוע_בדילוג[[#This Row],[LengthofCycle]]=36,F837=36)),1,""),"")</f>
        <v/>
      </c>
      <c r="K838" s="1" t="str">
        <f>IF(AND(שבוע_בדילוג[[#This Row],[וסת השבוע]]=1,J837=1,שבוע_בדילוג[[#This Row],[CycleNumber]]&gt;B837),1,"")</f>
        <v/>
      </c>
      <c r="L838" s="1" t="str">
        <f>IF(שבוע_בדילוג[[#This Row],[CycleNumber]]=1,"",IF(שבוע_בדילוג[[#This Row],[וסת השבוע]]=1,0,IF(L837="","",IF(L837=0,IF(שבוע_בדילוג[[#This Row],[LengthofCycle]]=29,0,1),IF(L837=1,IF(שבוע_בדילוג[[#This Row],[LengthofCycle]]+F837=29*2,0,2),IF(L837=2,IF(שבוע_בדילוג[[#This Row],[LengthofCycle]]+F837+F836=29*3,0,3),""))))))</f>
        <v/>
      </c>
      <c r="M838" s="1" t="str">
        <f>IF(שבוע_בדילוג[[#This Row],[וסת השבוע]]=1,IF(שבוע_בדילוג[[#This Row],[וסת השבוע וההפלגה ביחד]]=1,M837+1,0),IF(AND(שבוע_בדילוג[[#This Row],[CycleNumber]]&gt;B837,שבוע_בדילוג[[#This Row],[CycleNumber]]&gt;1),IF(שבוע_בדילוג[[#This Row],[וסת השבוע פעיל?]]&lt;&gt;"",M837+1,""),""))</f>
        <v/>
      </c>
      <c r="N838" s="1" t="str">
        <f>IF(שבוע_בדילוג[[#This Row],[וסת השבוע פעיל?2]]="","",IF(AND(שבוע_בדילוג[[#This Row],[וסת השבוע פעיל?]]&lt;&gt;"",שבוע_בדילוג[[#This Row],[CycleNumber]]&lt;B839,B839&lt;&gt;"",שבוע_בדילוג[[#This Row],[וסת השבוע פעיל?]]&lt;3),IF(L839=0,IF(AND(שבוע_בדילוג[[#This Row],[וסת השבוע פעיל?]]&gt;0,J839=1),0,1),0),""))</f>
        <v/>
      </c>
      <c r="O838" s="1" t="str">
        <f t="shared" si="72"/>
        <v/>
      </c>
      <c r="P838" s="1" t="str">
        <f>IF(AND(שבוע_בדילוג[[#This Row],[חיזוי - שבוע]]=1,K839=1),1,"")</f>
        <v/>
      </c>
      <c r="Q838" s="1" t="str">
        <f>IF(AND(שבוע_בדילוג[[#This Row],[וסת השבוע פעיל?]]&lt;3,OR(שבוע_בדילוג[[#This Row],[CycleNumber]]&gt;B839,B839="")),1,"")</f>
        <v/>
      </c>
      <c r="R838" s="1" t="str">
        <f>IF(AND(שבוע_בדילוג[[#This Row],[חיזוי - שבוע]]&lt;&gt;"",שבוע_בדילוג[[#This Row],[וסת השבוע פעיל?2]]=""),1,"")</f>
        <v/>
      </c>
      <c r="S838" s="1" t="str">
        <f>IF(שבוע_בדילוג[[#This Row],[האישה קבעה וסת שבוע בדילוג?]]=1,IF(שבוע_בדילוג[[#This Row],[וסת השבוע פעיל?]]&lt;3,1,0),"")</f>
        <v/>
      </c>
      <c r="T8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8" s="1">
        <f t="shared" si="73"/>
        <v>0</v>
      </c>
      <c r="V838" s="1">
        <f t="shared" si="74"/>
        <v>0</v>
      </c>
      <c r="W838" s="1">
        <f t="shared" si="75"/>
        <v>0</v>
      </c>
      <c r="X838" s="1" t="str">
        <f>IF(שבוע_בדילוג[[#This Row],[3 הפלגות זהות]]="","",IF(שבוע_בדילוג[[#This Row],[3 הפלגות זהות]]=1,שבוע_בדילוג[[#This Row],[LengthofCycle]],X837))</f>
        <v/>
      </c>
      <c r="Z838" s="1" t="str">
        <f>IF(OR(שבוע_בדילוג[[#This Row],[הווסת פעיל?]]=0,שבוע_בדילוג[[#This Row],[הווסת פעיל?]]=""),"",SUM(Z837,שבוע_בדילוג[[#This Row],[הווסת פעיל?]]))</f>
        <v/>
      </c>
      <c r="AA838" s="1" t="str">
        <f>IF(AND(שבוע_בדילוג[[#This Row],[כמה מחזורים עד עקירה]]&lt;&gt;"",Z839=""),שבוע_בדילוג[[#This Row],[כמה מחזורים עד עקירה]],"")</f>
        <v/>
      </c>
      <c r="AB838" s="1" t="str">
        <f>IF(AND(שבוע_בדילוג[[#This Row],[הווסת פעיל?]]=1,שבוע_בדילוג[[#This Row],[וסת קבוע אחרון]]&lt;&gt;X837),שבוע_בדילוג[[#This Row],[וסת קבוע אחרון]],"")</f>
        <v/>
      </c>
      <c r="AC838" s="1" t="str">
        <f>IF(AND(שבוע_בדילוג[[#This Row],[הווסת פעיל?]]=1,Y837=0,שבוע_בדילוג[[#This Row],[וסת קבוע אחרון]]=X837),שבוע_בדילוג[[#This Row],[וסת קבוע אחרון]],"")</f>
        <v/>
      </c>
      <c r="AD838" s="1" t="str">
        <f>IF(AND(שבוע_בדילוג[[#This Row],[הווסת פעיל?]]=1,Y837=0,שבוע_בדילוג[[#This Row],[וסת קבוע אחרון]]&lt;&gt;X837),1,"")</f>
        <v/>
      </c>
      <c r="AE838" s="1" t="str">
        <f>IF(AND(שבוע_בדילוג[[#This Row],[הווסת פעיל?]]&lt;&gt;"",B839=1),שבוע_בדילוג[[#This Row],[CycleNumber]],"")</f>
        <v/>
      </c>
      <c r="AF838" s="1" t="str">
        <f>IF(AND(שבוע_בדילוג[[#This Row],[הווסת פעיל?]]&lt;&gt;"",Y837=""),שבוע_בדילוג[[#This Row],[CycleNumber]],"")</f>
        <v/>
      </c>
      <c r="AG838" s="1" t="str">
        <f>IF(B839=1,"",IF(שבוע_בדילוג[[#This Row],[הווסת פעיל?]]=1,IF(שבוע_בדילוג[[#This Row],[וסת קבוע אחרון]]=F839,1,0),""))</f>
        <v/>
      </c>
      <c r="AH838" s="1" t="str">
        <f>IF(B839=1,"",IF(שבוע_בדילוג[[#This Row],[הווסת פעיל?]]=1,IF(OR(שבוע_בדילוג[[#This Row],[וסת קבוע אחרון]]=F839,F839=שבוע_בדילוג[[#This Row],[LengthofCycle]]),1,0),""))</f>
        <v/>
      </c>
      <c r="AI838" s="1" t="str">
        <f>IF(B839=1,"",IF(שבוע_בדילוג[[#This Row],[הווסת פעיל?]]=1,IF(OR(שבוע_בדילוג[[#This Row],[וסת קבוע אחרון]]=F839,F839=שבוע_בדילוג[[#This Row],[LengthofCycle]],AND(שבוע_בדילוג[[#This Row],[LengthofCycle]]&lt;&gt;שבוע_בדילוג[[#This Row],[וסת קבוע אחרון]],OR(F839=28,F839=29))),1,0),""))</f>
        <v/>
      </c>
      <c r="AJ838" s="1" t="str">
        <f>IF(AND(שבוע_בדילוג[[#This Row],[הווסת פעיל?]]=1,B839=1),1,"")</f>
        <v/>
      </c>
      <c r="AK838" s="4">
        <f>IF(AND(שבוע_בדילוג[[#This Row],[הווסת פעיל?]]&lt;&gt;1,B839&lt;&gt;1,B839&lt;&gt;""),IF(שבוע_בדילוג[[#This Row],[LengthofCycle]]=F839,1,0),"")</f>
        <v>0</v>
      </c>
      <c r="AL838" s="4">
        <f>IF(AND(שבוע_בדילוג[[#This Row],[הווסת פעיל?]]&lt;&gt;1,B839&lt;&gt;1,B839&lt;&gt;""),IF(OR(שבוע_בדילוג[[#This Row],[LengthofCycle]]=F839,F839=29),1,0),"")</f>
        <v>0</v>
      </c>
      <c r="AM838" s="4">
        <f>IF(AND(שבוע_בדילוג[[#This Row],[הווסת פעיל?]]&lt;&gt;1,B839&lt;&gt;1,B839&lt;&gt;""),IF(OR(שבוע_בדילוג[[#This Row],[LengthofCycle]]=F839,F839=29,F839=28),1,0),"")</f>
        <v>0</v>
      </c>
    </row>
    <row r="839" spans="1:39" x14ac:dyDescent="0.25">
      <c r="A839" s="1" t="s">
        <v>123</v>
      </c>
      <c r="B839" s="1">
        <v>9</v>
      </c>
      <c r="C839" s="1">
        <v>0</v>
      </c>
      <c r="D839" s="1">
        <v>0</v>
      </c>
      <c r="E839" s="1">
        <v>0</v>
      </c>
      <c r="F839" s="1">
        <v>30</v>
      </c>
      <c r="H839" s="1">
        <f>שבוע_בדילוג[[#This Row],[LengthofCycle]]+1</f>
        <v>31</v>
      </c>
      <c r="I839" s="1" t="str">
        <f>IF(IFERROR(LOOKUP(שבוע_בדילוג[[#This Row],[ClientID]],קביעויות[השבוע בדילוג]),FALSE)=שבוע_בדילוג[[#This Row],[ClientID]],1,"")</f>
        <v/>
      </c>
      <c r="J839" s="1" t="str">
        <f>IF(AND(שבוע_בדילוג[[#This Row],[CycleNumber]]&gt;1,OR(B840="",שבוע_בדילוג[[#This Row],[CycleNumber]]&gt;B838)),IF(OR(AND(שבוע_בדילוג[[#This Row],[LengthofCycle]]=29,F838=29),AND(שבוע_בדילוג[[#This Row],[LengthofCycle]]=36,F838=36)),1,""),"")</f>
        <v/>
      </c>
      <c r="K839" s="1" t="str">
        <f>IF(AND(שבוע_בדילוג[[#This Row],[וסת השבוע]]=1,J838=1,שבוע_בדילוג[[#This Row],[CycleNumber]]&gt;B838),1,"")</f>
        <v/>
      </c>
      <c r="L839" s="1" t="str">
        <f>IF(שבוע_בדילוג[[#This Row],[CycleNumber]]=1,"",IF(שבוע_בדילוג[[#This Row],[וסת השבוע]]=1,0,IF(L838="","",IF(L838=0,IF(שבוע_בדילוג[[#This Row],[LengthofCycle]]=29,0,1),IF(L838=1,IF(שבוע_בדילוג[[#This Row],[LengthofCycle]]+F838=29*2,0,2),IF(L838=2,IF(שבוע_בדילוג[[#This Row],[LengthofCycle]]+F838+F837=29*3,0,3),""))))))</f>
        <v/>
      </c>
      <c r="M839" s="1" t="str">
        <f>IF(שבוע_בדילוג[[#This Row],[וסת השבוע]]=1,IF(שבוע_בדילוג[[#This Row],[וסת השבוע וההפלגה ביחד]]=1,M838+1,0),IF(AND(שבוע_בדילוג[[#This Row],[CycleNumber]]&gt;B838,שבוע_בדילוג[[#This Row],[CycleNumber]]&gt;1),IF(שבוע_בדילוג[[#This Row],[וסת השבוע פעיל?]]&lt;&gt;"",M838+1,""),""))</f>
        <v/>
      </c>
      <c r="N839" s="1" t="str">
        <f>IF(שבוע_בדילוג[[#This Row],[וסת השבוע פעיל?2]]="","",IF(AND(שבוע_בדילוג[[#This Row],[וסת השבוע פעיל?]]&lt;&gt;"",שבוע_בדילוג[[#This Row],[CycleNumber]]&lt;B840,B840&lt;&gt;"",שבוע_בדילוג[[#This Row],[וסת השבוע פעיל?]]&lt;3),IF(L840=0,IF(AND(שבוע_בדילוג[[#This Row],[וסת השבוע פעיל?]]&gt;0,J840=1),0,1),0),""))</f>
        <v/>
      </c>
      <c r="O839" s="1" t="str">
        <f t="shared" si="72"/>
        <v/>
      </c>
      <c r="P839" s="1" t="str">
        <f>IF(AND(שבוע_בדילוג[[#This Row],[חיזוי - שבוע]]=1,K840=1),1,"")</f>
        <v/>
      </c>
      <c r="Q839" s="1" t="str">
        <f>IF(AND(שבוע_בדילוג[[#This Row],[וסת השבוע פעיל?]]&lt;3,OR(שבוע_בדילוג[[#This Row],[CycleNumber]]&gt;B840,B840="")),1,"")</f>
        <v/>
      </c>
      <c r="R839" s="1" t="str">
        <f>IF(AND(שבוע_בדילוג[[#This Row],[חיזוי - שבוע]]&lt;&gt;"",שבוע_בדילוג[[#This Row],[וסת השבוע פעיל?2]]=""),1,"")</f>
        <v/>
      </c>
      <c r="S839" s="1" t="str">
        <f>IF(שבוע_בדילוג[[#This Row],[האישה קבעה וסת שבוע בדילוג?]]=1,IF(שבוע_בדילוג[[#This Row],[וסת השבוע פעיל?]]&lt;3,1,0),"")</f>
        <v/>
      </c>
      <c r="T8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39" s="1">
        <f t="shared" si="73"/>
        <v>0</v>
      </c>
      <c r="V839" s="1">
        <f t="shared" si="74"/>
        <v>0</v>
      </c>
      <c r="W839" s="1">
        <f t="shared" si="75"/>
        <v>0</v>
      </c>
      <c r="X839" s="1" t="str">
        <f>IF(שבוע_בדילוג[[#This Row],[3 הפלגות זהות]]="","",IF(שבוע_בדילוג[[#This Row],[3 הפלגות זהות]]=1,שבוע_בדילוג[[#This Row],[LengthofCycle]],X838))</f>
        <v/>
      </c>
      <c r="Z839" s="1" t="str">
        <f>IF(OR(שבוע_בדילוג[[#This Row],[הווסת פעיל?]]=0,שבוע_בדילוג[[#This Row],[הווסת פעיל?]]=""),"",SUM(Z838,שבוע_בדילוג[[#This Row],[הווסת פעיל?]]))</f>
        <v/>
      </c>
      <c r="AA839" s="1" t="str">
        <f>IF(AND(שבוע_בדילוג[[#This Row],[כמה מחזורים עד עקירה]]&lt;&gt;"",Z840=""),שבוע_בדילוג[[#This Row],[כמה מחזורים עד עקירה]],"")</f>
        <v/>
      </c>
      <c r="AB839" s="1" t="str">
        <f>IF(AND(שבוע_בדילוג[[#This Row],[הווסת פעיל?]]=1,שבוע_בדילוג[[#This Row],[וסת קבוע אחרון]]&lt;&gt;X838),שבוע_בדילוג[[#This Row],[וסת קבוע אחרון]],"")</f>
        <v/>
      </c>
      <c r="AC839" s="1" t="str">
        <f>IF(AND(שבוע_בדילוג[[#This Row],[הווסת פעיל?]]=1,Y838=0,שבוע_בדילוג[[#This Row],[וסת קבוע אחרון]]=X838),שבוע_בדילוג[[#This Row],[וסת קבוע אחרון]],"")</f>
        <v/>
      </c>
      <c r="AD839" s="1" t="str">
        <f>IF(AND(שבוע_בדילוג[[#This Row],[הווסת פעיל?]]=1,Y838=0,שבוע_בדילוג[[#This Row],[וסת קבוע אחרון]]&lt;&gt;X838),1,"")</f>
        <v/>
      </c>
      <c r="AE839" s="1" t="str">
        <f>IF(AND(שבוע_בדילוג[[#This Row],[הווסת פעיל?]]&lt;&gt;"",B840=1),שבוע_בדילוג[[#This Row],[CycleNumber]],"")</f>
        <v/>
      </c>
      <c r="AF839" s="1" t="str">
        <f>IF(AND(שבוע_בדילוג[[#This Row],[הווסת פעיל?]]&lt;&gt;"",Y838=""),שבוע_בדילוג[[#This Row],[CycleNumber]],"")</f>
        <v/>
      </c>
      <c r="AG839" s="1" t="str">
        <f>IF(B840=1,"",IF(שבוע_בדילוג[[#This Row],[הווסת פעיל?]]=1,IF(שבוע_בדילוג[[#This Row],[וסת קבוע אחרון]]=F840,1,0),""))</f>
        <v/>
      </c>
      <c r="AH839" s="1" t="str">
        <f>IF(B840=1,"",IF(שבוע_בדילוג[[#This Row],[הווסת פעיל?]]=1,IF(OR(שבוע_בדילוג[[#This Row],[וסת קבוע אחרון]]=F840,F840=שבוע_בדילוג[[#This Row],[LengthofCycle]]),1,0),""))</f>
        <v/>
      </c>
      <c r="AI839" s="1" t="str">
        <f>IF(B840=1,"",IF(שבוע_בדילוג[[#This Row],[הווסת פעיל?]]=1,IF(OR(שבוע_בדילוג[[#This Row],[וסת קבוע אחרון]]=F840,F840=שבוע_בדילוג[[#This Row],[LengthofCycle]],AND(שבוע_בדילוג[[#This Row],[LengthofCycle]]&lt;&gt;שבוע_בדילוג[[#This Row],[וסת קבוע אחרון]],OR(F840=28,F840=29))),1,0),""))</f>
        <v/>
      </c>
      <c r="AJ839" s="1" t="str">
        <f>IF(AND(שבוע_בדילוג[[#This Row],[הווסת פעיל?]]=1,B840=1),1,"")</f>
        <v/>
      </c>
      <c r="AK839" s="4">
        <f>IF(AND(שבוע_בדילוג[[#This Row],[הווסת פעיל?]]&lt;&gt;1,B840&lt;&gt;1,B840&lt;&gt;""),IF(שבוע_בדילוג[[#This Row],[LengthofCycle]]=F840,1,0),"")</f>
        <v>0</v>
      </c>
      <c r="AL839" s="4">
        <f>IF(AND(שבוע_בדילוג[[#This Row],[הווסת פעיל?]]&lt;&gt;1,B840&lt;&gt;1,B840&lt;&gt;""),IF(OR(שבוע_בדילוג[[#This Row],[LengthofCycle]]=F840,F840=29),1,0),"")</f>
        <v>0</v>
      </c>
      <c r="AM839" s="4">
        <f>IF(AND(שבוע_בדילוג[[#This Row],[הווסת פעיל?]]&lt;&gt;1,B840&lt;&gt;1,B840&lt;&gt;""),IF(OR(שבוע_בדילוג[[#This Row],[LengthofCycle]]=F840,F840=29,F840=28),1,0),"")</f>
        <v>1</v>
      </c>
    </row>
    <row r="840" spans="1:39" x14ac:dyDescent="0.25">
      <c r="A840" s="1" t="s">
        <v>123</v>
      </c>
      <c r="B840" s="1">
        <v>10</v>
      </c>
      <c r="C840" s="1">
        <v>0</v>
      </c>
      <c r="D840" s="1">
        <v>0</v>
      </c>
      <c r="E840" s="1">
        <v>0</v>
      </c>
      <c r="F840" s="1">
        <v>28</v>
      </c>
      <c r="H840" s="1">
        <f>שבוע_בדילוג[[#This Row],[LengthofCycle]]+1</f>
        <v>29</v>
      </c>
      <c r="I840" s="1" t="str">
        <f>IF(IFERROR(LOOKUP(שבוע_בדילוג[[#This Row],[ClientID]],קביעויות[השבוע בדילוג]),FALSE)=שבוע_בדילוג[[#This Row],[ClientID]],1,"")</f>
        <v/>
      </c>
      <c r="J840" s="1" t="str">
        <f>IF(AND(שבוע_בדילוג[[#This Row],[CycleNumber]]&gt;1,OR(B841="",שבוע_בדילוג[[#This Row],[CycleNumber]]&gt;B839)),IF(OR(AND(שבוע_בדילוג[[#This Row],[LengthofCycle]]=29,F839=29),AND(שבוע_בדילוג[[#This Row],[LengthofCycle]]=36,F839=36)),1,""),"")</f>
        <v/>
      </c>
      <c r="K840" s="1" t="str">
        <f>IF(AND(שבוע_בדילוג[[#This Row],[וסת השבוע]]=1,J839=1,שבוע_בדילוג[[#This Row],[CycleNumber]]&gt;B839),1,"")</f>
        <v/>
      </c>
      <c r="L840" s="1" t="str">
        <f>IF(שבוע_בדילוג[[#This Row],[CycleNumber]]=1,"",IF(שבוע_בדילוג[[#This Row],[וסת השבוע]]=1,0,IF(L839="","",IF(L839=0,IF(שבוע_בדילוג[[#This Row],[LengthofCycle]]=29,0,1),IF(L839=1,IF(שבוע_בדילוג[[#This Row],[LengthofCycle]]+F839=29*2,0,2),IF(L839=2,IF(שבוע_בדילוג[[#This Row],[LengthofCycle]]+F839+F838=29*3,0,3),""))))))</f>
        <v/>
      </c>
      <c r="M840" s="1" t="str">
        <f>IF(שבוע_בדילוג[[#This Row],[וסת השבוע]]=1,IF(שבוע_בדילוג[[#This Row],[וסת השבוע וההפלגה ביחד]]=1,M839+1,0),IF(AND(שבוע_בדילוג[[#This Row],[CycleNumber]]&gt;B839,שבוע_בדילוג[[#This Row],[CycleNumber]]&gt;1),IF(שבוע_בדילוג[[#This Row],[וסת השבוע פעיל?]]&lt;&gt;"",M839+1,""),""))</f>
        <v/>
      </c>
      <c r="N840" s="1" t="str">
        <f>IF(שבוע_בדילוג[[#This Row],[וסת השבוע פעיל?2]]="","",IF(AND(שבוע_בדילוג[[#This Row],[וסת השבוע פעיל?]]&lt;&gt;"",שבוע_בדילוג[[#This Row],[CycleNumber]]&lt;B841,B841&lt;&gt;"",שבוע_בדילוג[[#This Row],[וסת השבוע פעיל?]]&lt;3),IF(L841=0,IF(AND(שבוע_בדילוג[[#This Row],[וסת השבוע פעיל?]]&gt;0,J841=1),0,1),0),""))</f>
        <v/>
      </c>
      <c r="O840" s="1" t="str">
        <f t="shared" si="72"/>
        <v/>
      </c>
      <c r="P840" s="1" t="str">
        <f>IF(AND(שבוע_בדילוג[[#This Row],[חיזוי - שבוע]]=1,K841=1),1,"")</f>
        <v/>
      </c>
      <c r="Q840" s="1" t="str">
        <f>IF(AND(שבוע_בדילוג[[#This Row],[וסת השבוע פעיל?]]&lt;3,OR(שבוע_בדילוג[[#This Row],[CycleNumber]]&gt;B841,B841="")),1,"")</f>
        <v/>
      </c>
      <c r="R840" s="1" t="str">
        <f>IF(AND(שבוע_בדילוג[[#This Row],[חיזוי - שבוע]]&lt;&gt;"",שבוע_בדילוג[[#This Row],[וסת השבוע פעיל?2]]=""),1,"")</f>
        <v/>
      </c>
      <c r="S840" s="1" t="str">
        <f>IF(שבוע_בדילוג[[#This Row],[האישה קבעה וסת שבוע בדילוג?]]=1,IF(שבוע_בדילוג[[#This Row],[וסת השבוע פעיל?]]&lt;3,1,0),"")</f>
        <v/>
      </c>
      <c r="T8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0" s="1">
        <f t="shared" si="73"/>
        <v>0</v>
      </c>
      <c r="V840" s="1">
        <f t="shared" si="74"/>
        <v>0</v>
      </c>
      <c r="W840" s="1">
        <f t="shared" si="75"/>
        <v>0</v>
      </c>
      <c r="X840" s="1" t="str">
        <f>IF(שבוע_בדילוג[[#This Row],[3 הפלגות זהות]]="","",IF(שבוע_בדילוג[[#This Row],[3 הפלגות זהות]]=1,שבוע_בדילוג[[#This Row],[LengthofCycle]],X839))</f>
        <v/>
      </c>
      <c r="Z840" s="1" t="str">
        <f>IF(OR(שבוע_בדילוג[[#This Row],[הווסת פעיל?]]=0,שבוע_בדילוג[[#This Row],[הווסת פעיל?]]=""),"",SUM(Z839,שבוע_בדילוג[[#This Row],[הווסת פעיל?]]))</f>
        <v/>
      </c>
      <c r="AA840" s="1" t="str">
        <f>IF(AND(שבוע_בדילוג[[#This Row],[כמה מחזורים עד עקירה]]&lt;&gt;"",Z841=""),שבוע_בדילוג[[#This Row],[כמה מחזורים עד עקירה]],"")</f>
        <v/>
      </c>
      <c r="AB840" s="1" t="str">
        <f>IF(AND(שבוע_בדילוג[[#This Row],[הווסת פעיל?]]=1,שבוע_בדילוג[[#This Row],[וסת קבוע אחרון]]&lt;&gt;X839),שבוע_בדילוג[[#This Row],[וסת קבוע אחרון]],"")</f>
        <v/>
      </c>
      <c r="AC840" s="1" t="str">
        <f>IF(AND(שבוע_בדילוג[[#This Row],[הווסת פעיל?]]=1,Y839=0,שבוע_בדילוג[[#This Row],[וסת קבוע אחרון]]=X839),שבוע_בדילוג[[#This Row],[וסת קבוע אחרון]],"")</f>
        <v/>
      </c>
      <c r="AD840" s="1" t="str">
        <f>IF(AND(שבוע_בדילוג[[#This Row],[הווסת פעיל?]]=1,Y839=0,שבוע_בדילוג[[#This Row],[וסת קבוע אחרון]]&lt;&gt;X839),1,"")</f>
        <v/>
      </c>
      <c r="AE840" s="1" t="str">
        <f>IF(AND(שבוע_בדילוג[[#This Row],[הווסת פעיל?]]&lt;&gt;"",B841=1),שבוע_בדילוג[[#This Row],[CycleNumber]],"")</f>
        <v/>
      </c>
      <c r="AF840" s="1" t="str">
        <f>IF(AND(שבוע_בדילוג[[#This Row],[הווסת פעיל?]]&lt;&gt;"",Y839=""),שבוע_בדילוג[[#This Row],[CycleNumber]],"")</f>
        <v/>
      </c>
      <c r="AG840" s="1" t="str">
        <f>IF(B841=1,"",IF(שבוע_בדילוג[[#This Row],[הווסת פעיל?]]=1,IF(שבוע_בדילוג[[#This Row],[וסת קבוע אחרון]]=F841,1,0),""))</f>
        <v/>
      </c>
      <c r="AH840" s="1" t="str">
        <f>IF(B841=1,"",IF(שבוע_בדילוג[[#This Row],[הווסת פעיל?]]=1,IF(OR(שבוע_בדילוג[[#This Row],[וסת קבוע אחרון]]=F841,F841=שבוע_בדילוג[[#This Row],[LengthofCycle]]),1,0),""))</f>
        <v/>
      </c>
      <c r="AI840" s="1" t="str">
        <f>IF(B841=1,"",IF(שבוע_בדילוג[[#This Row],[הווסת פעיל?]]=1,IF(OR(שבוע_בדילוג[[#This Row],[וסת קבוע אחרון]]=F841,F841=שבוע_בדילוג[[#This Row],[LengthofCycle]],AND(שבוע_בדילוג[[#This Row],[LengthofCycle]]&lt;&gt;שבוע_בדילוג[[#This Row],[וסת קבוע אחרון]],OR(F841=28,F841=29))),1,0),""))</f>
        <v/>
      </c>
      <c r="AJ840" s="1" t="str">
        <f>IF(AND(שבוע_בדילוג[[#This Row],[הווסת פעיל?]]=1,B841=1),1,"")</f>
        <v/>
      </c>
      <c r="AK840" s="4">
        <f>IF(AND(שבוע_בדילוג[[#This Row],[הווסת פעיל?]]&lt;&gt;1,B841&lt;&gt;1,B841&lt;&gt;""),IF(שבוע_בדילוג[[#This Row],[LengthofCycle]]=F841,1,0),"")</f>
        <v>0</v>
      </c>
      <c r="AL840" s="4">
        <f>IF(AND(שבוע_בדילוג[[#This Row],[הווסת פעיל?]]&lt;&gt;1,B841&lt;&gt;1,B841&lt;&gt;""),IF(OR(שבוע_בדילוג[[#This Row],[LengthofCycle]]=F841,F841=29),1,0),"")</f>
        <v>0</v>
      </c>
      <c r="AM840" s="4">
        <f>IF(AND(שבוע_בדילוג[[#This Row],[הווסת פעיל?]]&lt;&gt;1,B841&lt;&gt;1,B841&lt;&gt;""),IF(OR(שבוע_בדילוג[[#This Row],[LengthofCycle]]=F841,F841=29,F841=28),1,0),"")</f>
        <v>0</v>
      </c>
    </row>
    <row r="841" spans="1:39" x14ac:dyDescent="0.25">
      <c r="A841" s="1" t="s">
        <v>123</v>
      </c>
      <c r="B841" s="1">
        <v>11</v>
      </c>
      <c r="C841" s="1">
        <v>0</v>
      </c>
      <c r="D841" s="1">
        <v>0</v>
      </c>
      <c r="E841" s="1">
        <v>0</v>
      </c>
      <c r="F841" s="1">
        <v>36</v>
      </c>
      <c r="H841" s="1">
        <f>שבוע_בדילוג[[#This Row],[LengthofCycle]]+1</f>
        <v>37</v>
      </c>
      <c r="I841" s="1" t="str">
        <f>IF(IFERROR(LOOKUP(שבוע_בדילוג[[#This Row],[ClientID]],קביעויות[השבוע בדילוג]),FALSE)=שבוע_בדילוג[[#This Row],[ClientID]],1,"")</f>
        <v/>
      </c>
      <c r="J841" s="1" t="str">
        <f>IF(AND(שבוע_בדילוג[[#This Row],[CycleNumber]]&gt;1,OR(B842="",שבוע_בדילוג[[#This Row],[CycleNumber]]&gt;B840)),IF(OR(AND(שבוע_בדילוג[[#This Row],[LengthofCycle]]=29,F840=29),AND(שבוע_בדילוג[[#This Row],[LengthofCycle]]=36,F840=36)),1,""),"")</f>
        <v/>
      </c>
      <c r="K841" s="1" t="str">
        <f>IF(AND(שבוע_בדילוג[[#This Row],[וסת השבוע]]=1,J840=1,שבוע_בדילוג[[#This Row],[CycleNumber]]&gt;B840),1,"")</f>
        <v/>
      </c>
      <c r="L841" s="1" t="str">
        <f>IF(שבוע_בדילוג[[#This Row],[CycleNumber]]=1,"",IF(שבוע_בדילוג[[#This Row],[וסת השבוע]]=1,0,IF(L840="","",IF(L840=0,IF(שבוע_בדילוג[[#This Row],[LengthofCycle]]=29,0,1),IF(L840=1,IF(שבוע_בדילוג[[#This Row],[LengthofCycle]]+F840=29*2,0,2),IF(L840=2,IF(שבוע_בדילוג[[#This Row],[LengthofCycle]]+F840+F839=29*3,0,3),""))))))</f>
        <v/>
      </c>
      <c r="M841" s="1" t="str">
        <f>IF(שבוע_בדילוג[[#This Row],[וסת השבוע]]=1,IF(שבוע_בדילוג[[#This Row],[וסת השבוע וההפלגה ביחד]]=1,M840+1,0),IF(AND(שבוע_בדילוג[[#This Row],[CycleNumber]]&gt;B840,שבוע_בדילוג[[#This Row],[CycleNumber]]&gt;1),IF(שבוע_בדילוג[[#This Row],[וסת השבוע פעיל?]]&lt;&gt;"",M840+1,""),""))</f>
        <v/>
      </c>
      <c r="N841" s="1" t="str">
        <f>IF(שבוע_בדילוג[[#This Row],[וסת השבוע פעיל?2]]="","",IF(AND(שבוע_בדילוג[[#This Row],[וסת השבוע פעיל?]]&lt;&gt;"",שבוע_בדילוג[[#This Row],[CycleNumber]]&lt;B842,B842&lt;&gt;"",שבוע_בדילוג[[#This Row],[וסת השבוע פעיל?]]&lt;3),IF(L842=0,IF(AND(שבוע_בדילוג[[#This Row],[וסת השבוע פעיל?]]&gt;0,J842=1),0,1),0),""))</f>
        <v/>
      </c>
      <c r="O841" s="1" t="str">
        <f t="shared" si="72"/>
        <v/>
      </c>
      <c r="P841" s="1" t="str">
        <f>IF(AND(שבוע_בדילוג[[#This Row],[חיזוי - שבוע]]=1,K842=1),1,"")</f>
        <v/>
      </c>
      <c r="Q841" s="1" t="str">
        <f>IF(AND(שבוע_בדילוג[[#This Row],[וסת השבוע פעיל?]]&lt;3,OR(שבוע_בדילוג[[#This Row],[CycleNumber]]&gt;B842,B842="")),1,"")</f>
        <v/>
      </c>
      <c r="R841" s="1" t="str">
        <f>IF(AND(שבוע_בדילוג[[#This Row],[חיזוי - שבוע]]&lt;&gt;"",שבוע_בדילוג[[#This Row],[וסת השבוע פעיל?2]]=""),1,"")</f>
        <v/>
      </c>
      <c r="S841" s="1" t="str">
        <f>IF(שבוע_בדילוג[[#This Row],[האישה קבעה וסת שבוע בדילוג?]]=1,IF(שבוע_בדילוג[[#This Row],[וסת השבוע פעיל?]]&lt;3,1,0),"")</f>
        <v/>
      </c>
      <c r="T8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1" s="1">
        <f t="shared" si="73"/>
        <v>0</v>
      </c>
      <c r="V841" s="1">
        <f t="shared" si="74"/>
        <v>0</v>
      </c>
      <c r="W841" s="1">
        <f t="shared" si="75"/>
        <v>0</v>
      </c>
      <c r="X841" s="1" t="str">
        <f>IF(שבוע_בדילוג[[#This Row],[3 הפלגות זהות]]="","",IF(שבוע_בדילוג[[#This Row],[3 הפלגות זהות]]=1,שבוע_בדילוג[[#This Row],[LengthofCycle]],X840))</f>
        <v/>
      </c>
      <c r="Z841" s="1" t="str">
        <f>IF(OR(שבוע_בדילוג[[#This Row],[הווסת פעיל?]]=0,שבוע_בדילוג[[#This Row],[הווסת פעיל?]]=""),"",SUM(Z840,שבוע_בדילוג[[#This Row],[הווסת פעיל?]]))</f>
        <v/>
      </c>
      <c r="AA841" s="1" t="str">
        <f>IF(AND(שבוע_בדילוג[[#This Row],[כמה מחזורים עד עקירה]]&lt;&gt;"",Z842=""),שבוע_בדילוג[[#This Row],[כמה מחזורים עד עקירה]],"")</f>
        <v/>
      </c>
      <c r="AB841" s="1" t="str">
        <f>IF(AND(שבוע_בדילוג[[#This Row],[הווסת פעיל?]]=1,שבוע_בדילוג[[#This Row],[וסת קבוע אחרון]]&lt;&gt;X840),שבוע_בדילוג[[#This Row],[וסת קבוע אחרון]],"")</f>
        <v/>
      </c>
      <c r="AC841" s="1" t="str">
        <f>IF(AND(שבוע_בדילוג[[#This Row],[הווסת פעיל?]]=1,Y840=0,שבוע_בדילוג[[#This Row],[וסת קבוע אחרון]]=X840),שבוע_בדילוג[[#This Row],[וסת קבוע אחרון]],"")</f>
        <v/>
      </c>
      <c r="AD841" s="1" t="str">
        <f>IF(AND(שבוע_בדילוג[[#This Row],[הווסת פעיל?]]=1,Y840=0,שבוע_בדילוג[[#This Row],[וסת קבוע אחרון]]&lt;&gt;X840),1,"")</f>
        <v/>
      </c>
      <c r="AE841" s="1" t="str">
        <f>IF(AND(שבוע_בדילוג[[#This Row],[הווסת פעיל?]]&lt;&gt;"",B842=1),שבוע_בדילוג[[#This Row],[CycleNumber]],"")</f>
        <v/>
      </c>
      <c r="AF841" s="1" t="str">
        <f>IF(AND(שבוע_בדילוג[[#This Row],[הווסת פעיל?]]&lt;&gt;"",Y840=""),שבוע_בדילוג[[#This Row],[CycleNumber]],"")</f>
        <v/>
      </c>
      <c r="AG841" s="1" t="str">
        <f>IF(B842=1,"",IF(שבוע_בדילוג[[#This Row],[הווסת פעיל?]]=1,IF(שבוע_בדילוג[[#This Row],[וסת קבוע אחרון]]=F842,1,0),""))</f>
        <v/>
      </c>
      <c r="AH841" s="1" t="str">
        <f>IF(B842=1,"",IF(שבוע_בדילוג[[#This Row],[הווסת פעיל?]]=1,IF(OR(שבוע_בדילוג[[#This Row],[וסת קבוע אחרון]]=F842,F842=שבוע_בדילוג[[#This Row],[LengthofCycle]]),1,0),""))</f>
        <v/>
      </c>
      <c r="AI841" s="1" t="str">
        <f>IF(B842=1,"",IF(שבוע_בדילוג[[#This Row],[הווסת פעיל?]]=1,IF(OR(שבוע_בדילוג[[#This Row],[וסת קבוע אחרון]]=F842,F842=שבוע_בדילוג[[#This Row],[LengthofCycle]],AND(שבוע_בדילוג[[#This Row],[LengthofCycle]]&lt;&gt;שבוע_בדילוג[[#This Row],[וסת קבוע אחרון]],OR(F842=28,F842=29))),1,0),""))</f>
        <v/>
      </c>
      <c r="AJ841" s="1" t="str">
        <f>IF(AND(שבוע_בדילוג[[#This Row],[הווסת פעיל?]]=1,B842=1),1,"")</f>
        <v/>
      </c>
      <c r="AK841" s="4">
        <f>IF(AND(שבוע_בדילוג[[#This Row],[הווסת פעיל?]]&lt;&gt;1,B842&lt;&gt;1,B842&lt;&gt;""),IF(שבוע_בדילוג[[#This Row],[LengthofCycle]]=F842,1,0),"")</f>
        <v>0</v>
      </c>
      <c r="AL841" s="4">
        <f>IF(AND(שבוע_בדילוג[[#This Row],[הווסת פעיל?]]&lt;&gt;1,B842&lt;&gt;1,B842&lt;&gt;""),IF(OR(שבוע_בדילוג[[#This Row],[LengthofCycle]]=F842,F842=29),1,0),"")</f>
        <v>0</v>
      </c>
      <c r="AM841" s="4">
        <f>IF(AND(שבוע_בדילוג[[#This Row],[הווסת פעיל?]]&lt;&gt;1,B842&lt;&gt;1,B842&lt;&gt;""),IF(OR(שבוע_בדילוג[[#This Row],[LengthofCycle]]=F842,F842=29,F842=28),1,0),"")</f>
        <v>1</v>
      </c>
    </row>
    <row r="842" spans="1:39" x14ac:dyDescent="0.25">
      <c r="A842" s="1" t="s">
        <v>123</v>
      </c>
      <c r="B842" s="1">
        <v>12</v>
      </c>
      <c r="C842" s="1">
        <v>0</v>
      </c>
      <c r="D842" s="1">
        <v>0</v>
      </c>
      <c r="E842" s="1">
        <v>0</v>
      </c>
      <c r="F842" s="1">
        <v>28</v>
      </c>
      <c r="H842" s="1">
        <f>שבוע_בדילוג[[#This Row],[LengthofCycle]]+1</f>
        <v>29</v>
      </c>
      <c r="I842" s="1" t="str">
        <f>IF(IFERROR(LOOKUP(שבוע_בדילוג[[#This Row],[ClientID]],קביעויות[השבוע בדילוג]),FALSE)=שבוע_בדילוג[[#This Row],[ClientID]],1,"")</f>
        <v/>
      </c>
      <c r="J842" s="1" t="str">
        <f>IF(AND(שבוע_בדילוג[[#This Row],[CycleNumber]]&gt;1,OR(B843="",שבוע_בדילוג[[#This Row],[CycleNumber]]&gt;B841)),IF(OR(AND(שבוע_בדילוג[[#This Row],[LengthofCycle]]=29,F841=29),AND(שבוע_בדילוג[[#This Row],[LengthofCycle]]=36,F841=36)),1,""),"")</f>
        <v/>
      </c>
      <c r="K842" s="1" t="str">
        <f>IF(AND(שבוע_בדילוג[[#This Row],[וסת השבוע]]=1,J841=1,שבוע_בדילוג[[#This Row],[CycleNumber]]&gt;B841),1,"")</f>
        <v/>
      </c>
      <c r="L842" s="1" t="str">
        <f>IF(שבוע_בדילוג[[#This Row],[CycleNumber]]=1,"",IF(שבוע_בדילוג[[#This Row],[וסת השבוע]]=1,0,IF(L841="","",IF(L841=0,IF(שבוע_בדילוג[[#This Row],[LengthofCycle]]=29,0,1),IF(L841=1,IF(שבוע_בדילוג[[#This Row],[LengthofCycle]]+F841=29*2,0,2),IF(L841=2,IF(שבוע_בדילוג[[#This Row],[LengthofCycle]]+F841+F840=29*3,0,3),""))))))</f>
        <v/>
      </c>
      <c r="M842" s="1" t="str">
        <f>IF(שבוע_בדילוג[[#This Row],[וסת השבוע]]=1,IF(שבוע_בדילוג[[#This Row],[וסת השבוע וההפלגה ביחד]]=1,M841+1,0),IF(AND(שבוע_בדילוג[[#This Row],[CycleNumber]]&gt;B841,שבוע_בדילוג[[#This Row],[CycleNumber]]&gt;1),IF(שבוע_בדילוג[[#This Row],[וסת השבוע פעיל?]]&lt;&gt;"",M841+1,""),""))</f>
        <v/>
      </c>
      <c r="N842" s="1" t="str">
        <f>IF(שבוע_בדילוג[[#This Row],[וסת השבוע פעיל?2]]="","",IF(AND(שבוע_בדילוג[[#This Row],[וסת השבוע פעיל?]]&lt;&gt;"",שבוע_בדילוג[[#This Row],[CycleNumber]]&lt;B843,B843&lt;&gt;"",שבוע_בדילוג[[#This Row],[וסת השבוע פעיל?]]&lt;3),IF(L843=0,IF(AND(שבוע_בדילוג[[#This Row],[וסת השבוע פעיל?]]&gt;0,J843=1),0,1),0),""))</f>
        <v/>
      </c>
      <c r="O842" s="1" t="str">
        <f t="shared" si="72"/>
        <v/>
      </c>
      <c r="P842" s="1" t="str">
        <f>IF(AND(שבוע_בדילוג[[#This Row],[חיזוי - שבוע]]=1,K843=1),1,"")</f>
        <v/>
      </c>
      <c r="Q842" s="1" t="str">
        <f>IF(AND(שבוע_בדילוג[[#This Row],[וסת השבוע פעיל?]]&lt;3,OR(שבוע_בדילוג[[#This Row],[CycleNumber]]&gt;B843,B843="")),1,"")</f>
        <v/>
      </c>
      <c r="R842" s="1" t="str">
        <f>IF(AND(שבוע_בדילוג[[#This Row],[חיזוי - שבוע]]&lt;&gt;"",שבוע_בדילוג[[#This Row],[וסת השבוע פעיל?2]]=""),1,"")</f>
        <v/>
      </c>
      <c r="S842" s="1" t="str">
        <f>IF(שבוע_בדילוג[[#This Row],[האישה קבעה וסת שבוע בדילוג?]]=1,IF(שבוע_בדילוג[[#This Row],[וסת השבוע פעיל?]]&lt;3,1,0),"")</f>
        <v/>
      </c>
      <c r="T8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2" s="1">
        <f t="shared" si="73"/>
        <v>0</v>
      </c>
      <c r="V842" s="1">
        <f t="shared" si="74"/>
        <v>0</v>
      </c>
      <c r="W842" s="1">
        <f t="shared" si="75"/>
        <v>0</v>
      </c>
      <c r="X842" s="1" t="str">
        <f>IF(שבוע_בדילוג[[#This Row],[3 הפלגות זהות]]="","",IF(שבוע_בדילוג[[#This Row],[3 הפלגות זהות]]=1,שבוע_בדילוג[[#This Row],[LengthofCycle]],X841))</f>
        <v/>
      </c>
      <c r="Z842" s="1" t="str">
        <f>IF(OR(שבוע_בדילוג[[#This Row],[הווסת פעיל?]]=0,שבוע_בדילוג[[#This Row],[הווסת פעיל?]]=""),"",SUM(Z841,שבוע_בדילוג[[#This Row],[הווסת פעיל?]]))</f>
        <v/>
      </c>
      <c r="AA842" s="1" t="str">
        <f>IF(AND(שבוע_בדילוג[[#This Row],[כמה מחזורים עד עקירה]]&lt;&gt;"",Z843=""),שבוע_בדילוג[[#This Row],[כמה מחזורים עד עקירה]],"")</f>
        <v/>
      </c>
      <c r="AB842" s="1" t="str">
        <f>IF(AND(שבוע_בדילוג[[#This Row],[הווסת פעיל?]]=1,שבוע_בדילוג[[#This Row],[וסת קבוע אחרון]]&lt;&gt;X841),שבוע_בדילוג[[#This Row],[וסת קבוע אחרון]],"")</f>
        <v/>
      </c>
      <c r="AC842" s="1" t="str">
        <f>IF(AND(שבוע_בדילוג[[#This Row],[הווסת פעיל?]]=1,Y841=0,שבוע_בדילוג[[#This Row],[וסת קבוע אחרון]]=X841),שבוע_בדילוג[[#This Row],[וסת קבוע אחרון]],"")</f>
        <v/>
      </c>
      <c r="AD842" s="1" t="str">
        <f>IF(AND(שבוע_בדילוג[[#This Row],[הווסת פעיל?]]=1,Y841=0,שבוע_בדילוג[[#This Row],[וסת קבוע אחרון]]&lt;&gt;X841),1,"")</f>
        <v/>
      </c>
      <c r="AE842" s="1" t="str">
        <f>IF(AND(שבוע_בדילוג[[#This Row],[הווסת פעיל?]]&lt;&gt;"",B843=1),שבוע_בדילוג[[#This Row],[CycleNumber]],"")</f>
        <v/>
      </c>
      <c r="AF842" s="1" t="str">
        <f>IF(AND(שבוע_בדילוג[[#This Row],[הווסת פעיל?]]&lt;&gt;"",Y841=""),שבוע_בדילוג[[#This Row],[CycleNumber]],"")</f>
        <v/>
      </c>
      <c r="AG842" s="1" t="str">
        <f>IF(B843=1,"",IF(שבוע_בדילוג[[#This Row],[הווסת פעיל?]]=1,IF(שבוע_בדילוג[[#This Row],[וסת קבוע אחרון]]=F843,1,0),""))</f>
        <v/>
      </c>
      <c r="AH842" s="1" t="str">
        <f>IF(B843=1,"",IF(שבוע_בדילוג[[#This Row],[הווסת פעיל?]]=1,IF(OR(שבוע_בדילוג[[#This Row],[וסת קבוע אחרון]]=F843,F843=שבוע_בדילוג[[#This Row],[LengthofCycle]]),1,0),""))</f>
        <v/>
      </c>
      <c r="AI842" s="1" t="str">
        <f>IF(B843=1,"",IF(שבוע_בדילוג[[#This Row],[הווסת פעיל?]]=1,IF(OR(שבוע_בדילוג[[#This Row],[וסת קבוע אחרון]]=F843,F843=שבוע_בדילוג[[#This Row],[LengthofCycle]],AND(שבוע_בדילוג[[#This Row],[LengthofCycle]]&lt;&gt;שבוע_בדילוג[[#This Row],[וסת קבוע אחרון]],OR(F843=28,F843=29))),1,0),""))</f>
        <v/>
      </c>
      <c r="AJ842" s="1" t="str">
        <f>IF(AND(שבוע_בדילוג[[#This Row],[הווסת פעיל?]]=1,B843=1),1,"")</f>
        <v/>
      </c>
      <c r="AK842" s="4" t="str">
        <f>IF(AND(שבוע_בדילוג[[#This Row],[הווסת פעיל?]]&lt;&gt;1,B843&lt;&gt;1,B843&lt;&gt;""),IF(שבוע_בדילוג[[#This Row],[LengthofCycle]]=F843,1,0),"")</f>
        <v/>
      </c>
      <c r="AL842" s="4" t="str">
        <f>IF(AND(שבוע_בדילוג[[#This Row],[הווסת פעיל?]]&lt;&gt;1,B843&lt;&gt;1,B843&lt;&gt;""),IF(OR(שבוע_בדילוג[[#This Row],[LengthofCycle]]=F843,F843=29),1,0),"")</f>
        <v/>
      </c>
      <c r="AM842" s="4" t="str">
        <f>IF(AND(שבוע_בדילוג[[#This Row],[הווסת פעיל?]]&lt;&gt;1,B843&lt;&gt;1,B843&lt;&gt;""),IF(OR(שבוע_בדילוג[[#This Row],[LengthofCycle]]=F843,F843=29,F843=28),1,0),"")</f>
        <v/>
      </c>
    </row>
    <row r="843" spans="1:39" x14ac:dyDescent="0.25">
      <c r="A843" s="1" t="s">
        <v>124</v>
      </c>
      <c r="B843" s="1">
        <v>1</v>
      </c>
      <c r="C843" s="1">
        <v>0</v>
      </c>
      <c r="D843" s="1">
        <v>1</v>
      </c>
      <c r="E843" s="1">
        <v>0</v>
      </c>
      <c r="F843" s="1">
        <v>30</v>
      </c>
      <c r="H843" s="1">
        <f>שבוע_בדילוג[[#This Row],[LengthofCycle]]+1</f>
        <v>31</v>
      </c>
      <c r="I843" s="1" t="str">
        <f>IF(IFERROR(LOOKUP(שבוע_בדילוג[[#This Row],[ClientID]],קביעויות[השבוע בדילוג]),FALSE)=שבוע_בדילוג[[#This Row],[ClientID]],1,"")</f>
        <v/>
      </c>
      <c r="J843" s="1" t="str">
        <f>IF(AND(שבוע_בדילוג[[#This Row],[CycleNumber]]&gt;1,OR(B844="",שבוע_בדילוג[[#This Row],[CycleNumber]]&gt;B842)),IF(OR(AND(שבוע_בדילוג[[#This Row],[LengthofCycle]]=29,F842=29),AND(שבוע_בדילוג[[#This Row],[LengthofCycle]]=36,F842=36)),1,""),"")</f>
        <v/>
      </c>
      <c r="K843" s="1" t="str">
        <f>IF(AND(שבוע_בדילוג[[#This Row],[וסת השבוע]]=1,J842=1,שבוע_בדילוג[[#This Row],[CycleNumber]]&gt;B842),1,"")</f>
        <v/>
      </c>
      <c r="L843" s="1" t="str">
        <f>IF(שבוע_בדילוג[[#This Row],[CycleNumber]]=1,"",IF(שבוע_בדילוג[[#This Row],[וסת השבוע]]=1,0,IF(L842="","",IF(L842=0,IF(שבוע_בדילוג[[#This Row],[LengthofCycle]]=29,0,1),IF(L842=1,IF(שבוע_בדילוג[[#This Row],[LengthofCycle]]+F842=29*2,0,2),IF(L842=2,IF(שבוע_בדילוג[[#This Row],[LengthofCycle]]+F842+F841=29*3,0,3),""))))))</f>
        <v/>
      </c>
      <c r="M843" s="1" t="str">
        <f>IF(שבוע_בדילוג[[#This Row],[וסת השבוע]]=1,IF(שבוע_בדילוג[[#This Row],[וסת השבוע וההפלגה ביחד]]=1,M842+1,0),IF(AND(שבוע_בדילוג[[#This Row],[CycleNumber]]&gt;B842,שבוע_בדילוג[[#This Row],[CycleNumber]]&gt;1),IF(שבוע_בדילוג[[#This Row],[וסת השבוע פעיל?]]&lt;&gt;"",M842+1,""),""))</f>
        <v/>
      </c>
      <c r="N843" s="1" t="str">
        <f>IF(שבוע_בדילוג[[#This Row],[וסת השבוע פעיל?2]]="","",IF(AND(שבוע_בדילוג[[#This Row],[וסת השבוע פעיל?]]&lt;&gt;"",שבוע_בדילוג[[#This Row],[CycleNumber]]&lt;B844,B844&lt;&gt;"",שבוע_בדילוג[[#This Row],[וסת השבוע פעיל?]]&lt;3),IF(L844=0,IF(AND(שבוע_בדילוג[[#This Row],[וסת השבוע פעיל?]]&gt;0,J844=1),0,1),0),""))</f>
        <v/>
      </c>
      <c r="O843" s="1" t="str">
        <f t="shared" si="72"/>
        <v/>
      </c>
      <c r="P843" s="1" t="str">
        <f>IF(AND(שבוע_בדילוג[[#This Row],[חיזוי - שבוע]]=1,K844=1),1,"")</f>
        <v/>
      </c>
      <c r="Q843" s="1" t="str">
        <f>IF(AND(שבוע_בדילוג[[#This Row],[וסת השבוע פעיל?]]&lt;3,OR(שבוע_בדילוג[[#This Row],[CycleNumber]]&gt;B844,B844="")),1,"")</f>
        <v/>
      </c>
      <c r="R843" s="1" t="str">
        <f>IF(AND(שבוע_בדילוג[[#This Row],[חיזוי - שבוע]]&lt;&gt;"",שבוע_בדילוג[[#This Row],[וסת השבוע פעיל?2]]=""),1,"")</f>
        <v/>
      </c>
      <c r="S843" s="1" t="str">
        <f>IF(שבוע_בדילוג[[#This Row],[האישה קבעה וסת שבוע בדילוג?]]=1,IF(שבוע_בדילוג[[#This Row],[וסת השבוע פעיל?]]&lt;3,1,0),"")</f>
        <v/>
      </c>
      <c r="T8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3" s="1" t="str">
        <f t="shared" si="73"/>
        <v/>
      </c>
      <c r="V843" s="1" t="str">
        <f t="shared" si="74"/>
        <v/>
      </c>
      <c r="W843" s="1" t="str">
        <f t="shared" si="75"/>
        <v/>
      </c>
      <c r="X843" s="1" t="str">
        <f>IF(שבוע_בדילוג[[#This Row],[3 הפלגות זהות]]="","",IF(שבוע_בדילוג[[#This Row],[3 הפלגות זהות]]=1,שבוע_בדילוג[[#This Row],[LengthofCycle]],X842))</f>
        <v/>
      </c>
      <c r="Z843" s="1" t="str">
        <f>IF(OR(שבוע_בדילוג[[#This Row],[הווסת פעיל?]]=0,שבוע_בדילוג[[#This Row],[הווסת פעיל?]]=""),"",SUM(Z842,שבוע_בדילוג[[#This Row],[הווסת פעיל?]]))</f>
        <v/>
      </c>
      <c r="AA843" s="1" t="str">
        <f>IF(AND(שבוע_בדילוג[[#This Row],[כמה מחזורים עד עקירה]]&lt;&gt;"",Z844=""),שבוע_בדילוג[[#This Row],[כמה מחזורים עד עקירה]],"")</f>
        <v/>
      </c>
      <c r="AB843" s="1" t="str">
        <f>IF(AND(שבוע_בדילוג[[#This Row],[הווסת פעיל?]]=1,שבוע_בדילוג[[#This Row],[וסת קבוע אחרון]]&lt;&gt;X842),שבוע_בדילוג[[#This Row],[וסת קבוע אחרון]],"")</f>
        <v/>
      </c>
      <c r="AC843" s="1" t="str">
        <f>IF(AND(שבוע_בדילוג[[#This Row],[הווסת פעיל?]]=1,Y842=0,שבוע_בדילוג[[#This Row],[וסת קבוע אחרון]]=X842),שבוע_בדילוג[[#This Row],[וסת קבוע אחרון]],"")</f>
        <v/>
      </c>
      <c r="AD843" s="1" t="str">
        <f>IF(AND(שבוע_בדילוג[[#This Row],[הווסת פעיל?]]=1,Y842=0,שבוע_בדילוג[[#This Row],[וסת קבוע אחרון]]&lt;&gt;X842),1,"")</f>
        <v/>
      </c>
      <c r="AE843" s="1" t="str">
        <f>IF(AND(שבוע_בדילוג[[#This Row],[הווסת פעיל?]]&lt;&gt;"",B844=1),שבוע_בדילוג[[#This Row],[CycleNumber]],"")</f>
        <v/>
      </c>
      <c r="AF843" s="1" t="str">
        <f>IF(AND(שבוע_בדילוג[[#This Row],[הווסת פעיל?]]&lt;&gt;"",Y842=""),שבוע_בדילוג[[#This Row],[CycleNumber]],"")</f>
        <v/>
      </c>
      <c r="AG843" s="1" t="str">
        <f>IF(B844=1,"",IF(שבוע_בדילוג[[#This Row],[הווסת פעיל?]]=1,IF(שבוע_בדילוג[[#This Row],[וסת קבוע אחרון]]=F844,1,0),""))</f>
        <v/>
      </c>
      <c r="AH843" s="1" t="str">
        <f>IF(B844=1,"",IF(שבוע_בדילוג[[#This Row],[הווסת פעיל?]]=1,IF(OR(שבוע_בדילוג[[#This Row],[וסת קבוע אחרון]]=F844,F844=שבוע_בדילוג[[#This Row],[LengthofCycle]]),1,0),""))</f>
        <v/>
      </c>
      <c r="AI843" s="1" t="str">
        <f>IF(B844=1,"",IF(שבוע_בדילוג[[#This Row],[הווסת פעיל?]]=1,IF(OR(שבוע_בדילוג[[#This Row],[וסת קבוע אחרון]]=F844,F844=שבוע_בדילוג[[#This Row],[LengthofCycle]],AND(שבוע_בדילוג[[#This Row],[LengthofCycle]]&lt;&gt;שבוע_בדילוג[[#This Row],[וסת קבוע אחרון]],OR(F844=28,F844=29))),1,0),""))</f>
        <v/>
      </c>
      <c r="AJ843" s="1" t="str">
        <f>IF(AND(שבוע_בדילוג[[#This Row],[הווסת פעיל?]]=1,B844=1),1,"")</f>
        <v/>
      </c>
      <c r="AK843" s="4">
        <f>IF(AND(שבוע_בדילוג[[#This Row],[הווסת פעיל?]]&lt;&gt;1,B844&lt;&gt;1,B844&lt;&gt;""),IF(שבוע_בדילוג[[#This Row],[LengthofCycle]]=F844,1,0),"")</f>
        <v>0</v>
      </c>
      <c r="AL843" s="4">
        <f>IF(AND(שבוע_בדילוג[[#This Row],[הווסת פעיל?]]&lt;&gt;1,B844&lt;&gt;1,B844&lt;&gt;""),IF(OR(שבוע_בדילוג[[#This Row],[LengthofCycle]]=F844,F844=29),1,0),"")</f>
        <v>0</v>
      </c>
      <c r="AM843" s="4">
        <f>IF(AND(שבוע_בדילוג[[#This Row],[הווסת פעיל?]]&lt;&gt;1,B844&lt;&gt;1,B844&lt;&gt;""),IF(OR(שבוע_בדילוג[[#This Row],[LengthofCycle]]=F844,F844=29,F844=28),1,0),"")</f>
        <v>0</v>
      </c>
    </row>
    <row r="844" spans="1:39" x14ac:dyDescent="0.25">
      <c r="A844" s="1" t="s">
        <v>124</v>
      </c>
      <c r="B844" s="1">
        <v>2</v>
      </c>
      <c r="C844" s="1">
        <v>0</v>
      </c>
      <c r="D844" s="1">
        <v>1</v>
      </c>
      <c r="E844" s="1">
        <v>0</v>
      </c>
      <c r="F844" s="1">
        <v>27</v>
      </c>
      <c r="H844" s="1">
        <f>שבוע_בדילוג[[#This Row],[LengthofCycle]]+1</f>
        <v>28</v>
      </c>
      <c r="I844" s="1" t="str">
        <f>IF(IFERROR(LOOKUP(שבוע_בדילוג[[#This Row],[ClientID]],קביעויות[השבוע בדילוג]),FALSE)=שבוע_בדילוג[[#This Row],[ClientID]],1,"")</f>
        <v/>
      </c>
      <c r="J844" s="1" t="str">
        <f>IF(AND(שבוע_בדילוג[[#This Row],[CycleNumber]]&gt;1,OR(B845="",שבוע_בדילוג[[#This Row],[CycleNumber]]&gt;B843)),IF(OR(AND(שבוע_בדילוג[[#This Row],[LengthofCycle]]=29,F843=29),AND(שבוע_בדילוג[[#This Row],[LengthofCycle]]=36,F843=36)),1,""),"")</f>
        <v/>
      </c>
      <c r="K844" s="1" t="str">
        <f>IF(AND(שבוע_בדילוג[[#This Row],[וסת השבוע]]=1,J843=1,שבוע_בדילוג[[#This Row],[CycleNumber]]&gt;B843),1,"")</f>
        <v/>
      </c>
      <c r="L844" s="1" t="str">
        <f>IF(שבוע_בדילוג[[#This Row],[CycleNumber]]=1,"",IF(שבוע_בדילוג[[#This Row],[וסת השבוע]]=1,0,IF(L843="","",IF(L843=0,IF(שבוע_בדילוג[[#This Row],[LengthofCycle]]=29,0,1),IF(L843=1,IF(שבוע_בדילוג[[#This Row],[LengthofCycle]]+F843=29*2,0,2),IF(L843=2,IF(שבוע_בדילוג[[#This Row],[LengthofCycle]]+F843+F842=29*3,0,3),""))))))</f>
        <v/>
      </c>
      <c r="M844" s="1" t="str">
        <f>IF(שבוע_בדילוג[[#This Row],[וסת השבוע]]=1,IF(שבוע_בדילוג[[#This Row],[וסת השבוע וההפלגה ביחד]]=1,M843+1,0),IF(AND(שבוע_בדילוג[[#This Row],[CycleNumber]]&gt;B843,שבוע_בדילוג[[#This Row],[CycleNumber]]&gt;1),IF(שבוע_בדילוג[[#This Row],[וסת השבוע פעיל?]]&lt;&gt;"",M843+1,""),""))</f>
        <v/>
      </c>
      <c r="N844" s="1" t="str">
        <f>IF(שבוע_בדילוג[[#This Row],[וסת השבוע פעיל?2]]="","",IF(AND(שבוע_בדילוג[[#This Row],[וסת השבוע פעיל?]]&lt;&gt;"",שבוע_בדילוג[[#This Row],[CycleNumber]]&lt;B845,B845&lt;&gt;"",שבוע_בדילוג[[#This Row],[וסת השבוע פעיל?]]&lt;3),IF(L845=0,IF(AND(שבוע_בדילוג[[#This Row],[וסת השבוע פעיל?]]&gt;0,J845=1),0,1),0),""))</f>
        <v/>
      </c>
      <c r="O844" s="1" t="str">
        <f t="shared" si="72"/>
        <v/>
      </c>
      <c r="P844" s="1" t="str">
        <f>IF(AND(שבוע_בדילוג[[#This Row],[חיזוי - שבוע]]=1,K845=1),1,"")</f>
        <v/>
      </c>
      <c r="Q844" s="1" t="str">
        <f>IF(AND(שבוע_בדילוג[[#This Row],[וסת השבוע פעיל?]]&lt;3,OR(שבוע_בדילוג[[#This Row],[CycleNumber]]&gt;B845,B845="")),1,"")</f>
        <v/>
      </c>
      <c r="R844" s="1" t="str">
        <f>IF(AND(שבוע_בדילוג[[#This Row],[חיזוי - שבוע]]&lt;&gt;"",שבוע_בדילוג[[#This Row],[וסת השבוע פעיל?2]]=""),1,"")</f>
        <v/>
      </c>
      <c r="S844" s="1" t="str">
        <f>IF(שבוע_בדילוג[[#This Row],[האישה קבעה וסת שבוע בדילוג?]]=1,IF(שבוע_בדילוג[[#This Row],[וסת השבוע פעיל?]]&lt;3,1,0),"")</f>
        <v/>
      </c>
      <c r="T8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4" s="1" t="str">
        <f t="shared" si="73"/>
        <v/>
      </c>
      <c r="V844" s="1" t="str">
        <f t="shared" si="74"/>
        <v/>
      </c>
      <c r="W844" s="1" t="str">
        <f t="shared" si="75"/>
        <v/>
      </c>
      <c r="X844" s="1" t="str">
        <f>IF(שבוע_בדילוג[[#This Row],[3 הפלגות זהות]]="","",IF(שבוע_בדילוג[[#This Row],[3 הפלגות זהות]]=1,שבוע_בדילוג[[#This Row],[LengthofCycle]],X843))</f>
        <v/>
      </c>
      <c r="Z844" s="1" t="str">
        <f>IF(OR(שבוע_בדילוג[[#This Row],[הווסת פעיל?]]=0,שבוע_בדילוג[[#This Row],[הווסת פעיל?]]=""),"",SUM(Z843,שבוע_בדילוג[[#This Row],[הווסת פעיל?]]))</f>
        <v/>
      </c>
      <c r="AA844" s="1" t="str">
        <f>IF(AND(שבוע_בדילוג[[#This Row],[כמה מחזורים עד עקירה]]&lt;&gt;"",Z845=""),שבוע_בדילוג[[#This Row],[כמה מחזורים עד עקירה]],"")</f>
        <v/>
      </c>
      <c r="AB844" s="1" t="str">
        <f>IF(AND(שבוע_בדילוג[[#This Row],[הווסת פעיל?]]=1,שבוע_בדילוג[[#This Row],[וסת קבוע אחרון]]&lt;&gt;X843),שבוע_בדילוג[[#This Row],[וסת קבוע אחרון]],"")</f>
        <v/>
      </c>
      <c r="AC844" s="1" t="str">
        <f>IF(AND(שבוע_בדילוג[[#This Row],[הווסת פעיל?]]=1,Y843=0,שבוע_בדילוג[[#This Row],[וסת קבוע אחרון]]=X843),שבוע_בדילוג[[#This Row],[וסת קבוע אחרון]],"")</f>
        <v/>
      </c>
      <c r="AD844" s="1" t="str">
        <f>IF(AND(שבוע_בדילוג[[#This Row],[הווסת פעיל?]]=1,Y843=0,שבוע_בדילוג[[#This Row],[וסת קבוע אחרון]]&lt;&gt;X843),1,"")</f>
        <v/>
      </c>
      <c r="AE844" s="1" t="str">
        <f>IF(AND(שבוע_בדילוג[[#This Row],[הווסת פעיל?]]&lt;&gt;"",B845=1),שבוע_בדילוג[[#This Row],[CycleNumber]],"")</f>
        <v/>
      </c>
      <c r="AF844" s="1" t="str">
        <f>IF(AND(שבוע_בדילוג[[#This Row],[הווסת פעיל?]]&lt;&gt;"",Y843=""),שבוע_בדילוג[[#This Row],[CycleNumber]],"")</f>
        <v/>
      </c>
      <c r="AG844" s="1" t="str">
        <f>IF(B845=1,"",IF(שבוע_בדילוג[[#This Row],[הווסת פעיל?]]=1,IF(שבוע_בדילוג[[#This Row],[וסת קבוע אחרון]]=F845,1,0),""))</f>
        <v/>
      </c>
      <c r="AH844" s="1" t="str">
        <f>IF(B845=1,"",IF(שבוע_בדילוג[[#This Row],[הווסת פעיל?]]=1,IF(OR(שבוע_בדילוג[[#This Row],[וסת קבוע אחרון]]=F845,F845=שבוע_בדילוג[[#This Row],[LengthofCycle]]),1,0),""))</f>
        <v/>
      </c>
      <c r="AI844" s="1" t="str">
        <f>IF(B845=1,"",IF(שבוע_בדילוג[[#This Row],[הווסת פעיל?]]=1,IF(OR(שבוע_בדילוג[[#This Row],[וסת קבוע אחרון]]=F845,F845=שבוע_בדילוג[[#This Row],[LengthofCycle]],AND(שבוע_בדילוג[[#This Row],[LengthofCycle]]&lt;&gt;שבוע_בדילוג[[#This Row],[וסת קבוע אחרון]],OR(F845=28,F845=29))),1,0),""))</f>
        <v/>
      </c>
      <c r="AJ844" s="1" t="str">
        <f>IF(AND(שבוע_בדילוג[[#This Row],[הווסת פעיל?]]=1,B845=1),1,"")</f>
        <v/>
      </c>
      <c r="AK844" s="4">
        <f>IF(AND(שבוע_בדילוג[[#This Row],[הווסת פעיל?]]&lt;&gt;1,B845&lt;&gt;1,B845&lt;&gt;""),IF(שבוע_בדילוג[[#This Row],[LengthofCycle]]=F845,1,0),"")</f>
        <v>0</v>
      </c>
      <c r="AL844" s="4">
        <f>IF(AND(שבוע_בדילוג[[#This Row],[הווסת פעיל?]]&lt;&gt;1,B845&lt;&gt;1,B845&lt;&gt;""),IF(OR(שבוע_בדילוג[[#This Row],[LengthofCycle]]=F845,F845=29),1,0),"")</f>
        <v>0</v>
      </c>
      <c r="AM844" s="4">
        <f>IF(AND(שבוע_בדילוג[[#This Row],[הווסת פעיל?]]&lt;&gt;1,B845&lt;&gt;1,B845&lt;&gt;""),IF(OR(שבוע_בדילוג[[#This Row],[LengthofCycle]]=F845,F845=29,F845=28),1,0),"")</f>
        <v>0</v>
      </c>
    </row>
    <row r="845" spans="1:39" x14ac:dyDescent="0.25">
      <c r="A845" s="1" t="s">
        <v>124</v>
      </c>
      <c r="B845" s="1">
        <v>3</v>
      </c>
      <c r="C845" s="1">
        <v>0</v>
      </c>
      <c r="D845" s="1">
        <v>1</v>
      </c>
      <c r="E845" s="1">
        <v>0</v>
      </c>
      <c r="F845" s="1">
        <v>30</v>
      </c>
      <c r="H845" s="1">
        <f>שבוע_בדילוג[[#This Row],[LengthofCycle]]+1</f>
        <v>31</v>
      </c>
      <c r="I845" s="1" t="str">
        <f>IF(IFERROR(LOOKUP(שבוע_בדילוג[[#This Row],[ClientID]],קביעויות[השבוע בדילוג]),FALSE)=שבוע_בדילוג[[#This Row],[ClientID]],1,"")</f>
        <v/>
      </c>
      <c r="J845" s="1" t="str">
        <f>IF(AND(שבוע_בדילוג[[#This Row],[CycleNumber]]&gt;1,OR(B846="",שבוע_בדילוג[[#This Row],[CycleNumber]]&gt;B844)),IF(OR(AND(שבוע_בדילוג[[#This Row],[LengthofCycle]]=29,F844=29),AND(שבוע_בדילוג[[#This Row],[LengthofCycle]]=36,F844=36)),1,""),"")</f>
        <v/>
      </c>
      <c r="K845" s="1" t="str">
        <f>IF(AND(שבוע_בדילוג[[#This Row],[וסת השבוע]]=1,J844=1,שבוע_בדילוג[[#This Row],[CycleNumber]]&gt;B844),1,"")</f>
        <v/>
      </c>
      <c r="L845" s="1" t="str">
        <f>IF(שבוע_בדילוג[[#This Row],[CycleNumber]]=1,"",IF(שבוע_בדילוג[[#This Row],[וסת השבוע]]=1,0,IF(L844="","",IF(L844=0,IF(שבוע_בדילוג[[#This Row],[LengthofCycle]]=29,0,1),IF(L844=1,IF(שבוע_בדילוג[[#This Row],[LengthofCycle]]+F844=29*2,0,2),IF(L844=2,IF(שבוע_בדילוג[[#This Row],[LengthofCycle]]+F844+F843=29*3,0,3),""))))))</f>
        <v/>
      </c>
      <c r="M845" s="1" t="str">
        <f>IF(שבוע_בדילוג[[#This Row],[וסת השבוע]]=1,IF(שבוע_בדילוג[[#This Row],[וסת השבוע וההפלגה ביחד]]=1,M844+1,0),IF(AND(שבוע_בדילוג[[#This Row],[CycleNumber]]&gt;B844,שבוע_בדילוג[[#This Row],[CycleNumber]]&gt;1),IF(שבוע_בדילוג[[#This Row],[וסת השבוע פעיל?]]&lt;&gt;"",M844+1,""),""))</f>
        <v/>
      </c>
      <c r="N845" s="1" t="str">
        <f>IF(שבוע_בדילוג[[#This Row],[וסת השבוע פעיל?2]]="","",IF(AND(שבוע_בדילוג[[#This Row],[וסת השבוע פעיל?]]&lt;&gt;"",שבוע_בדילוג[[#This Row],[CycleNumber]]&lt;B846,B846&lt;&gt;"",שבוע_בדילוג[[#This Row],[וסת השבוע פעיל?]]&lt;3),IF(L846=0,IF(AND(שבוע_בדילוג[[#This Row],[וסת השבוע פעיל?]]&gt;0,J846=1),0,1),0),""))</f>
        <v/>
      </c>
      <c r="O845" s="1" t="str">
        <f t="shared" si="72"/>
        <v/>
      </c>
      <c r="P845" s="1" t="str">
        <f>IF(AND(שבוע_בדילוג[[#This Row],[חיזוי - שבוע]]=1,K846=1),1,"")</f>
        <v/>
      </c>
      <c r="Q845" s="1" t="str">
        <f>IF(AND(שבוע_בדילוג[[#This Row],[וסת השבוע פעיל?]]&lt;3,OR(שבוע_בדילוג[[#This Row],[CycleNumber]]&gt;B846,B846="")),1,"")</f>
        <v/>
      </c>
      <c r="R845" s="1" t="str">
        <f>IF(AND(שבוע_בדילוג[[#This Row],[חיזוי - שבוע]]&lt;&gt;"",שבוע_בדילוג[[#This Row],[וסת השבוע פעיל?2]]=""),1,"")</f>
        <v/>
      </c>
      <c r="S845" s="1" t="str">
        <f>IF(שבוע_בדילוג[[#This Row],[האישה קבעה וסת שבוע בדילוג?]]=1,IF(שבוע_בדילוג[[#This Row],[וסת השבוע פעיל?]]&lt;3,1,0),"")</f>
        <v/>
      </c>
      <c r="T8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5" s="1">
        <f t="shared" si="73"/>
        <v>0</v>
      </c>
      <c r="V845" s="1" t="str">
        <f t="shared" si="74"/>
        <v/>
      </c>
      <c r="W845" s="1" t="str">
        <f t="shared" si="75"/>
        <v/>
      </c>
      <c r="X845" s="1" t="str">
        <f>IF(שבוע_בדילוג[[#This Row],[3 הפלגות זהות]]="","",IF(שבוע_בדילוג[[#This Row],[3 הפלגות זהות]]=1,שבוע_בדילוג[[#This Row],[LengthofCycle]],X844))</f>
        <v/>
      </c>
      <c r="Z845" s="1" t="str">
        <f>IF(OR(שבוע_בדילוג[[#This Row],[הווסת פעיל?]]=0,שבוע_בדילוג[[#This Row],[הווסת פעיל?]]=""),"",SUM(Z844,שבוע_בדילוג[[#This Row],[הווסת פעיל?]]))</f>
        <v/>
      </c>
      <c r="AA845" s="1" t="str">
        <f>IF(AND(שבוע_בדילוג[[#This Row],[כמה מחזורים עד עקירה]]&lt;&gt;"",Z846=""),שבוע_בדילוג[[#This Row],[כמה מחזורים עד עקירה]],"")</f>
        <v/>
      </c>
      <c r="AB845" s="1" t="str">
        <f>IF(AND(שבוע_בדילוג[[#This Row],[הווסת פעיל?]]=1,שבוע_בדילוג[[#This Row],[וסת קבוע אחרון]]&lt;&gt;X844),שבוע_בדילוג[[#This Row],[וסת קבוע אחרון]],"")</f>
        <v/>
      </c>
      <c r="AC845" s="1" t="str">
        <f>IF(AND(שבוע_בדילוג[[#This Row],[הווסת פעיל?]]=1,Y844=0,שבוע_בדילוג[[#This Row],[וסת קבוע אחרון]]=X844),שבוע_בדילוג[[#This Row],[וסת קבוע אחרון]],"")</f>
        <v/>
      </c>
      <c r="AD845" s="1" t="str">
        <f>IF(AND(שבוע_בדילוג[[#This Row],[הווסת פעיל?]]=1,Y844=0,שבוע_בדילוג[[#This Row],[וסת קבוע אחרון]]&lt;&gt;X844),1,"")</f>
        <v/>
      </c>
      <c r="AE845" s="1" t="str">
        <f>IF(AND(שבוע_בדילוג[[#This Row],[הווסת פעיל?]]&lt;&gt;"",B846=1),שבוע_בדילוג[[#This Row],[CycleNumber]],"")</f>
        <v/>
      </c>
      <c r="AF845" s="1" t="str">
        <f>IF(AND(שבוע_בדילוג[[#This Row],[הווסת פעיל?]]&lt;&gt;"",Y844=""),שבוע_בדילוג[[#This Row],[CycleNumber]],"")</f>
        <v/>
      </c>
      <c r="AG845" s="1" t="str">
        <f>IF(B846=1,"",IF(שבוע_בדילוג[[#This Row],[הווסת פעיל?]]=1,IF(שבוע_בדילוג[[#This Row],[וסת קבוע אחרון]]=F846,1,0),""))</f>
        <v/>
      </c>
      <c r="AH845" s="1" t="str">
        <f>IF(B846=1,"",IF(שבוע_בדילוג[[#This Row],[הווסת פעיל?]]=1,IF(OR(שבוע_בדילוג[[#This Row],[וסת קבוע אחרון]]=F846,F846=שבוע_בדילוג[[#This Row],[LengthofCycle]]),1,0),""))</f>
        <v/>
      </c>
      <c r="AI845" s="1" t="str">
        <f>IF(B846=1,"",IF(שבוע_בדילוג[[#This Row],[הווסת פעיל?]]=1,IF(OR(שבוע_בדילוג[[#This Row],[וסת קבוע אחרון]]=F846,F846=שבוע_בדילוג[[#This Row],[LengthofCycle]],AND(שבוע_בדילוג[[#This Row],[LengthofCycle]]&lt;&gt;שבוע_בדילוג[[#This Row],[וסת קבוע אחרון]],OR(F846=28,F846=29))),1,0),""))</f>
        <v/>
      </c>
      <c r="AJ845" s="1" t="str">
        <f>IF(AND(שבוע_בדילוג[[#This Row],[הווסת פעיל?]]=1,B846=1),1,"")</f>
        <v/>
      </c>
      <c r="AK845" s="4">
        <f>IF(AND(שבוע_בדילוג[[#This Row],[הווסת פעיל?]]&lt;&gt;1,B846&lt;&gt;1,B846&lt;&gt;""),IF(שבוע_בדילוג[[#This Row],[LengthofCycle]]=F846,1,0),"")</f>
        <v>1</v>
      </c>
      <c r="AL845" s="4">
        <f>IF(AND(שבוע_בדילוג[[#This Row],[הווסת פעיל?]]&lt;&gt;1,B846&lt;&gt;1,B846&lt;&gt;""),IF(OR(שבוע_בדילוג[[#This Row],[LengthofCycle]]=F846,F846=29),1,0),"")</f>
        <v>1</v>
      </c>
      <c r="AM845" s="4">
        <f>IF(AND(שבוע_בדילוג[[#This Row],[הווסת פעיל?]]&lt;&gt;1,B846&lt;&gt;1,B846&lt;&gt;""),IF(OR(שבוע_בדילוג[[#This Row],[LengthofCycle]]=F846,F846=29,F846=28),1,0),"")</f>
        <v>1</v>
      </c>
    </row>
    <row r="846" spans="1:39" x14ac:dyDescent="0.25">
      <c r="A846" s="1" t="s">
        <v>124</v>
      </c>
      <c r="B846" s="1">
        <v>4</v>
      </c>
      <c r="C846" s="1">
        <v>0</v>
      </c>
      <c r="D846" s="1">
        <v>1</v>
      </c>
      <c r="E846" s="1">
        <v>0</v>
      </c>
      <c r="F846" s="1">
        <v>30</v>
      </c>
      <c r="H846" s="1">
        <f>שבוע_בדילוג[[#This Row],[LengthofCycle]]+1</f>
        <v>31</v>
      </c>
      <c r="I846" s="1" t="str">
        <f>IF(IFERROR(LOOKUP(שבוע_בדילוג[[#This Row],[ClientID]],קביעויות[השבוע בדילוג]),FALSE)=שבוע_בדילוג[[#This Row],[ClientID]],1,"")</f>
        <v/>
      </c>
      <c r="J846" s="1" t="str">
        <f>IF(AND(שבוע_בדילוג[[#This Row],[CycleNumber]]&gt;1,OR(B847="",שבוע_בדילוג[[#This Row],[CycleNumber]]&gt;B845)),IF(OR(AND(שבוע_בדילוג[[#This Row],[LengthofCycle]]=29,F845=29),AND(שבוע_בדילוג[[#This Row],[LengthofCycle]]=36,F845=36)),1,""),"")</f>
        <v/>
      </c>
      <c r="K846" s="1" t="str">
        <f>IF(AND(שבוע_בדילוג[[#This Row],[וסת השבוע]]=1,J845=1,שבוע_בדילוג[[#This Row],[CycleNumber]]&gt;B845),1,"")</f>
        <v/>
      </c>
      <c r="L846" s="1" t="str">
        <f>IF(שבוע_בדילוג[[#This Row],[CycleNumber]]=1,"",IF(שבוע_בדילוג[[#This Row],[וסת השבוע]]=1,0,IF(L845="","",IF(L845=0,IF(שבוע_בדילוג[[#This Row],[LengthofCycle]]=29,0,1),IF(L845=1,IF(שבוע_בדילוג[[#This Row],[LengthofCycle]]+F845=29*2,0,2),IF(L845=2,IF(שבוע_בדילוג[[#This Row],[LengthofCycle]]+F845+F844=29*3,0,3),""))))))</f>
        <v/>
      </c>
      <c r="M846" s="1" t="str">
        <f>IF(שבוע_בדילוג[[#This Row],[וסת השבוע]]=1,IF(שבוע_בדילוג[[#This Row],[וסת השבוע וההפלגה ביחד]]=1,M845+1,0),IF(AND(שבוע_בדילוג[[#This Row],[CycleNumber]]&gt;B845,שבוע_בדילוג[[#This Row],[CycleNumber]]&gt;1),IF(שבוע_בדילוג[[#This Row],[וסת השבוע פעיל?]]&lt;&gt;"",M845+1,""),""))</f>
        <v/>
      </c>
      <c r="N846" s="1" t="str">
        <f>IF(שבוע_בדילוג[[#This Row],[וסת השבוע פעיל?2]]="","",IF(AND(שבוע_בדילוג[[#This Row],[וסת השבוע פעיל?]]&lt;&gt;"",שבוע_בדילוג[[#This Row],[CycleNumber]]&lt;B847,B847&lt;&gt;"",שבוע_בדילוג[[#This Row],[וסת השבוע פעיל?]]&lt;3),IF(L847=0,IF(AND(שבוע_בדילוג[[#This Row],[וסת השבוע פעיל?]]&gt;0,J847=1),0,1),0),""))</f>
        <v/>
      </c>
      <c r="O846" s="1" t="str">
        <f t="shared" si="72"/>
        <v/>
      </c>
      <c r="P846" s="1" t="str">
        <f>IF(AND(שבוע_בדילוג[[#This Row],[חיזוי - שבוע]]=1,K847=1),1,"")</f>
        <v/>
      </c>
      <c r="Q846" s="1" t="str">
        <f>IF(AND(שבוע_בדילוג[[#This Row],[וסת השבוע פעיל?]]&lt;3,OR(שבוע_בדילוג[[#This Row],[CycleNumber]]&gt;B847,B847="")),1,"")</f>
        <v/>
      </c>
      <c r="R846" s="1" t="str">
        <f>IF(AND(שבוע_בדילוג[[#This Row],[חיזוי - שבוע]]&lt;&gt;"",שבוע_בדילוג[[#This Row],[וסת השבוע פעיל?2]]=""),1,"")</f>
        <v/>
      </c>
      <c r="S846" s="1" t="str">
        <f>IF(שבוע_בדילוג[[#This Row],[האישה קבעה וסת שבוע בדילוג?]]=1,IF(שבוע_בדילוג[[#This Row],[וסת השבוע פעיל?]]&lt;3,1,0),"")</f>
        <v/>
      </c>
      <c r="T8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6" s="1">
        <f t="shared" si="73"/>
        <v>0</v>
      </c>
      <c r="V846" s="1">
        <f t="shared" si="74"/>
        <v>0</v>
      </c>
      <c r="W846" s="1" t="str">
        <f t="shared" si="75"/>
        <v/>
      </c>
      <c r="X846" s="1" t="str">
        <f>IF(שבוע_בדילוג[[#This Row],[3 הפלגות זהות]]="","",IF(שבוע_בדילוג[[#This Row],[3 הפלגות זהות]]=1,שבוע_בדילוג[[#This Row],[LengthofCycle]],X845))</f>
        <v/>
      </c>
      <c r="Z846" s="1" t="str">
        <f>IF(OR(שבוע_בדילוג[[#This Row],[הווסת פעיל?]]=0,שבוע_בדילוג[[#This Row],[הווסת פעיל?]]=""),"",SUM(Z845,שבוע_בדילוג[[#This Row],[הווסת פעיל?]]))</f>
        <v/>
      </c>
      <c r="AA846" s="1" t="str">
        <f>IF(AND(שבוע_בדילוג[[#This Row],[כמה מחזורים עד עקירה]]&lt;&gt;"",Z847=""),שבוע_בדילוג[[#This Row],[כמה מחזורים עד עקירה]],"")</f>
        <v/>
      </c>
      <c r="AB846" s="1" t="str">
        <f>IF(AND(שבוע_בדילוג[[#This Row],[הווסת פעיל?]]=1,שבוע_בדילוג[[#This Row],[וסת קבוע אחרון]]&lt;&gt;X845),שבוע_בדילוג[[#This Row],[וסת קבוע אחרון]],"")</f>
        <v/>
      </c>
      <c r="AC846" s="1" t="str">
        <f>IF(AND(שבוע_בדילוג[[#This Row],[הווסת פעיל?]]=1,Y845=0,שבוע_בדילוג[[#This Row],[וסת קבוע אחרון]]=X845),שבוע_בדילוג[[#This Row],[וסת קבוע אחרון]],"")</f>
        <v/>
      </c>
      <c r="AD846" s="1" t="str">
        <f>IF(AND(שבוע_בדילוג[[#This Row],[הווסת פעיל?]]=1,Y845=0,שבוע_בדילוג[[#This Row],[וסת קבוע אחרון]]&lt;&gt;X845),1,"")</f>
        <v/>
      </c>
      <c r="AE846" s="1" t="str">
        <f>IF(AND(שבוע_בדילוג[[#This Row],[הווסת פעיל?]]&lt;&gt;"",B847=1),שבוע_בדילוג[[#This Row],[CycleNumber]],"")</f>
        <v/>
      </c>
      <c r="AF846" s="1" t="str">
        <f>IF(AND(שבוע_בדילוג[[#This Row],[הווסת פעיל?]]&lt;&gt;"",Y845=""),שבוע_בדילוג[[#This Row],[CycleNumber]],"")</f>
        <v/>
      </c>
      <c r="AG846" s="1" t="str">
        <f>IF(B847=1,"",IF(שבוע_בדילוג[[#This Row],[הווסת פעיל?]]=1,IF(שבוע_בדילוג[[#This Row],[וסת קבוע אחרון]]=F847,1,0),""))</f>
        <v/>
      </c>
      <c r="AH846" s="1" t="str">
        <f>IF(B847=1,"",IF(שבוע_בדילוג[[#This Row],[הווסת פעיל?]]=1,IF(OR(שבוע_בדילוג[[#This Row],[וסת קבוע אחרון]]=F847,F847=שבוע_בדילוג[[#This Row],[LengthofCycle]]),1,0),""))</f>
        <v/>
      </c>
      <c r="AI846" s="1" t="str">
        <f>IF(B847=1,"",IF(שבוע_בדילוג[[#This Row],[הווסת פעיל?]]=1,IF(OR(שבוע_בדילוג[[#This Row],[וסת קבוע אחרון]]=F847,F847=שבוע_בדילוג[[#This Row],[LengthofCycle]],AND(שבוע_בדילוג[[#This Row],[LengthofCycle]]&lt;&gt;שבוע_בדילוג[[#This Row],[וסת קבוע אחרון]],OR(F847=28,F847=29))),1,0),""))</f>
        <v/>
      </c>
      <c r="AJ846" s="1" t="str">
        <f>IF(AND(שבוע_בדילוג[[#This Row],[הווסת פעיל?]]=1,B847=1),1,"")</f>
        <v/>
      </c>
      <c r="AK846" s="4">
        <f>IF(AND(שבוע_בדילוג[[#This Row],[הווסת פעיל?]]&lt;&gt;1,B847&lt;&gt;1,B847&lt;&gt;""),IF(שבוע_בדילוג[[#This Row],[LengthofCycle]]=F847,1,0),"")</f>
        <v>0</v>
      </c>
      <c r="AL846" s="4">
        <f>IF(AND(שבוע_בדילוג[[#This Row],[הווסת פעיל?]]&lt;&gt;1,B847&lt;&gt;1,B847&lt;&gt;""),IF(OR(שבוע_בדילוג[[#This Row],[LengthofCycle]]=F847,F847=29),1,0),"")</f>
        <v>0</v>
      </c>
      <c r="AM846" s="4">
        <f>IF(AND(שבוע_בדילוג[[#This Row],[הווסת פעיל?]]&lt;&gt;1,B847&lt;&gt;1,B847&lt;&gt;""),IF(OR(שבוע_בדילוג[[#This Row],[LengthofCycle]]=F847,F847=29,F847=28),1,0),"")</f>
        <v>0</v>
      </c>
    </row>
    <row r="847" spans="1:39" x14ac:dyDescent="0.25">
      <c r="A847" s="1" t="s">
        <v>124</v>
      </c>
      <c r="B847" s="1">
        <v>5</v>
      </c>
      <c r="C847" s="1">
        <v>0</v>
      </c>
      <c r="D847" s="1">
        <v>1</v>
      </c>
      <c r="E847" s="1">
        <v>0</v>
      </c>
      <c r="F847" s="1">
        <v>32</v>
      </c>
      <c r="H847" s="1">
        <f>שבוע_בדילוג[[#This Row],[LengthofCycle]]+1</f>
        <v>33</v>
      </c>
      <c r="I847" s="1" t="str">
        <f>IF(IFERROR(LOOKUP(שבוע_בדילוג[[#This Row],[ClientID]],קביעויות[השבוע בדילוג]),FALSE)=שבוע_בדילוג[[#This Row],[ClientID]],1,"")</f>
        <v/>
      </c>
      <c r="J847" s="1" t="str">
        <f>IF(AND(שבוע_בדילוג[[#This Row],[CycleNumber]]&gt;1,OR(B848="",שבוע_בדילוג[[#This Row],[CycleNumber]]&gt;B846)),IF(OR(AND(שבוע_בדילוג[[#This Row],[LengthofCycle]]=29,F846=29),AND(שבוע_בדילוג[[#This Row],[LengthofCycle]]=36,F846=36)),1,""),"")</f>
        <v/>
      </c>
      <c r="K847" s="1" t="str">
        <f>IF(AND(שבוע_בדילוג[[#This Row],[וסת השבוע]]=1,J846=1,שבוע_בדילוג[[#This Row],[CycleNumber]]&gt;B846),1,"")</f>
        <v/>
      </c>
      <c r="L847" s="1" t="str">
        <f>IF(שבוע_בדילוג[[#This Row],[CycleNumber]]=1,"",IF(שבוע_בדילוג[[#This Row],[וסת השבוע]]=1,0,IF(L846="","",IF(L846=0,IF(שבוע_בדילוג[[#This Row],[LengthofCycle]]=29,0,1),IF(L846=1,IF(שבוע_בדילוג[[#This Row],[LengthofCycle]]+F846=29*2,0,2),IF(L846=2,IF(שבוע_בדילוג[[#This Row],[LengthofCycle]]+F846+F845=29*3,0,3),""))))))</f>
        <v/>
      </c>
      <c r="M847" s="1" t="str">
        <f>IF(שבוע_בדילוג[[#This Row],[וסת השבוע]]=1,IF(שבוע_בדילוג[[#This Row],[וסת השבוע וההפלגה ביחד]]=1,M846+1,0),IF(AND(שבוע_בדילוג[[#This Row],[CycleNumber]]&gt;B846,שבוע_בדילוג[[#This Row],[CycleNumber]]&gt;1),IF(שבוע_בדילוג[[#This Row],[וסת השבוע פעיל?]]&lt;&gt;"",M846+1,""),""))</f>
        <v/>
      </c>
      <c r="N847" s="1" t="str">
        <f>IF(שבוע_בדילוג[[#This Row],[וסת השבוע פעיל?2]]="","",IF(AND(שבוע_בדילוג[[#This Row],[וסת השבוע פעיל?]]&lt;&gt;"",שבוע_בדילוג[[#This Row],[CycleNumber]]&lt;B848,B848&lt;&gt;"",שבוע_בדילוג[[#This Row],[וסת השבוע פעיל?]]&lt;3),IF(L848=0,IF(AND(שבוע_בדילוג[[#This Row],[וסת השבוע פעיל?]]&gt;0,J848=1),0,1),0),""))</f>
        <v/>
      </c>
      <c r="O847" s="1" t="str">
        <f t="shared" si="72"/>
        <v/>
      </c>
      <c r="P847" s="1" t="str">
        <f>IF(AND(שבוע_בדילוג[[#This Row],[חיזוי - שבוע]]=1,K848=1),1,"")</f>
        <v/>
      </c>
      <c r="Q847" s="1" t="str">
        <f>IF(AND(שבוע_בדילוג[[#This Row],[וסת השבוע פעיל?]]&lt;3,OR(שבוע_בדילוג[[#This Row],[CycleNumber]]&gt;B848,B848="")),1,"")</f>
        <v/>
      </c>
      <c r="R847" s="1" t="str">
        <f>IF(AND(שבוע_בדילוג[[#This Row],[חיזוי - שבוע]]&lt;&gt;"",שבוע_בדילוג[[#This Row],[וסת השבוע פעיל?2]]=""),1,"")</f>
        <v/>
      </c>
      <c r="S847" s="1" t="str">
        <f>IF(שבוע_בדילוג[[#This Row],[האישה קבעה וסת שבוע בדילוג?]]=1,IF(שבוע_בדילוג[[#This Row],[וסת השבוע פעיל?]]&lt;3,1,0),"")</f>
        <v/>
      </c>
      <c r="T8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7" s="1">
        <f t="shared" si="73"/>
        <v>0</v>
      </c>
      <c r="V847" s="1">
        <f t="shared" si="74"/>
        <v>0</v>
      </c>
      <c r="W847" s="1">
        <f t="shared" si="75"/>
        <v>0</v>
      </c>
      <c r="X847" s="1" t="str">
        <f>IF(שבוע_בדילוג[[#This Row],[3 הפלגות זהות]]="","",IF(שבוע_בדילוג[[#This Row],[3 הפלגות זהות]]=1,שבוע_בדילוג[[#This Row],[LengthofCycle]],X846))</f>
        <v/>
      </c>
      <c r="Z847" s="1" t="str">
        <f>IF(OR(שבוע_בדילוג[[#This Row],[הווסת פעיל?]]=0,שבוע_בדילוג[[#This Row],[הווסת פעיל?]]=""),"",SUM(Z846,שבוע_בדילוג[[#This Row],[הווסת פעיל?]]))</f>
        <v/>
      </c>
      <c r="AA847" s="1" t="str">
        <f>IF(AND(שבוע_בדילוג[[#This Row],[כמה מחזורים עד עקירה]]&lt;&gt;"",Z848=""),שבוע_בדילוג[[#This Row],[כמה מחזורים עד עקירה]],"")</f>
        <v/>
      </c>
      <c r="AB847" s="1" t="str">
        <f>IF(AND(שבוע_בדילוג[[#This Row],[הווסת פעיל?]]=1,שבוע_בדילוג[[#This Row],[וסת קבוע אחרון]]&lt;&gt;X846),שבוע_בדילוג[[#This Row],[וסת קבוע אחרון]],"")</f>
        <v/>
      </c>
      <c r="AC847" s="1" t="str">
        <f>IF(AND(שבוע_בדילוג[[#This Row],[הווסת פעיל?]]=1,Y846=0,שבוע_בדילוג[[#This Row],[וסת קבוע אחרון]]=X846),שבוע_בדילוג[[#This Row],[וסת קבוע אחרון]],"")</f>
        <v/>
      </c>
      <c r="AD847" s="1" t="str">
        <f>IF(AND(שבוע_בדילוג[[#This Row],[הווסת פעיל?]]=1,Y846=0,שבוע_בדילוג[[#This Row],[וסת קבוע אחרון]]&lt;&gt;X846),1,"")</f>
        <v/>
      </c>
      <c r="AE847" s="1" t="str">
        <f>IF(AND(שבוע_בדילוג[[#This Row],[הווסת פעיל?]]&lt;&gt;"",B848=1),שבוע_בדילוג[[#This Row],[CycleNumber]],"")</f>
        <v/>
      </c>
      <c r="AF847" s="1" t="str">
        <f>IF(AND(שבוע_בדילוג[[#This Row],[הווסת פעיל?]]&lt;&gt;"",Y846=""),שבוע_בדילוג[[#This Row],[CycleNumber]],"")</f>
        <v/>
      </c>
      <c r="AG847" s="1" t="str">
        <f>IF(B848=1,"",IF(שבוע_בדילוג[[#This Row],[הווסת פעיל?]]=1,IF(שבוע_בדילוג[[#This Row],[וסת קבוע אחרון]]=F848,1,0),""))</f>
        <v/>
      </c>
      <c r="AH847" s="1" t="str">
        <f>IF(B848=1,"",IF(שבוע_בדילוג[[#This Row],[הווסת פעיל?]]=1,IF(OR(שבוע_בדילוג[[#This Row],[וסת קבוע אחרון]]=F848,F848=שבוע_בדילוג[[#This Row],[LengthofCycle]]),1,0),""))</f>
        <v/>
      </c>
      <c r="AI847" s="1" t="str">
        <f>IF(B848=1,"",IF(שבוע_בדילוג[[#This Row],[הווסת פעיל?]]=1,IF(OR(שבוע_בדילוג[[#This Row],[וסת קבוע אחרון]]=F848,F848=שבוע_בדילוג[[#This Row],[LengthofCycle]],AND(שבוע_בדילוג[[#This Row],[LengthofCycle]]&lt;&gt;שבוע_בדילוג[[#This Row],[וסת קבוע אחרון]],OR(F848=28,F848=29))),1,0),""))</f>
        <v/>
      </c>
      <c r="AJ847" s="1" t="str">
        <f>IF(AND(שבוע_בדילוג[[#This Row],[הווסת פעיל?]]=1,B848=1),1,"")</f>
        <v/>
      </c>
      <c r="AK847" s="4">
        <f>IF(AND(שבוע_בדילוג[[#This Row],[הווסת פעיל?]]&lt;&gt;1,B848&lt;&gt;1,B848&lt;&gt;""),IF(שבוע_בדילוג[[#This Row],[LengthofCycle]]=F848,1,0),"")</f>
        <v>1</v>
      </c>
      <c r="AL847" s="4">
        <f>IF(AND(שבוע_בדילוג[[#This Row],[הווסת פעיל?]]&lt;&gt;1,B848&lt;&gt;1,B848&lt;&gt;""),IF(OR(שבוע_בדילוג[[#This Row],[LengthofCycle]]=F848,F848=29),1,0),"")</f>
        <v>1</v>
      </c>
      <c r="AM847" s="4">
        <f>IF(AND(שבוע_בדילוג[[#This Row],[הווסת פעיל?]]&lt;&gt;1,B848&lt;&gt;1,B848&lt;&gt;""),IF(OR(שבוע_בדילוג[[#This Row],[LengthofCycle]]=F848,F848=29,F848=28),1,0),"")</f>
        <v>1</v>
      </c>
    </row>
    <row r="848" spans="1:39" x14ac:dyDescent="0.25">
      <c r="A848" s="1" t="s">
        <v>124</v>
      </c>
      <c r="B848" s="1">
        <v>6</v>
      </c>
      <c r="C848" s="1">
        <v>0</v>
      </c>
      <c r="D848" s="1">
        <v>1</v>
      </c>
      <c r="E848" s="1">
        <v>0</v>
      </c>
      <c r="F848" s="1">
        <v>32</v>
      </c>
      <c r="H848" s="1">
        <f>שבוע_בדילוג[[#This Row],[LengthofCycle]]+1</f>
        <v>33</v>
      </c>
      <c r="I848" s="1" t="str">
        <f>IF(IFERROR(LOOKUP(שבוע_בדילוג[[#This Row],[ClientID]],קביעויות[השבוע בדילוג]),FALSE)=שבוע_בדילוג[[#This Row],[ClientID]],1,"")</f>
        <v/>
      </c>
      <c r="J848" s="1" t="str">
        <f>IF(AND(שבוע_בדילוג[[#This Row],[CycleNumber]]&gt;1,OR(B849="",שבוע_בדילוג[[#This Row],[CycleNumber]]&gt;B847)),IF(OR(AND(שבוע_בדילוג[[#This Row],[LengthofCycle]]=29,F847=29),AND(שבוע_בדילוג[[#This Row],[LengthofCycle]]=36,F847=36)),1,""),"")</f>
        <v/>
      </c>
      <c r="K848" s="1" t="str">
        <f>IF(AND(שבוע_בדילוג[[#This Row],[וסת השבוע]]=1,J847=1,שבוע_בדילוג[[#This Row],[CycleNumber]]&gt;B847),1,"")</f>
        <v/>
      </c>
      <c r="L848" s="1" t="str">
        <f>IF(שבוע_בדילוג[[#This Row],[CycleNumber]]=1,"",IF(שבוע_בדילוג[[#This Row],[וסת השבוע]]=1,0,IF(L847="","",IF(L847=0,IF(שבוע_בדילוג[[#This Row],[LengthofCycle]]=29,0,1),IF(L847=1,IF(שבוע_בדילוג[[#This Row],[LengthofCycle]]+F847=29*2,0,2),IF(L847=2,IF(שבוע_בדילוג[[#This Row],[LengthofCycle]]+F847+F846=29*3,0,3),""))))))</f>
        <v/>
      </c>
      <c r="M848" s="1" t="str">
        <f>IF(שבוע_בדילוג[[#This Row],[וסת השבוע]]=1,IF(שבוע_בדילוג[[#This Row],[וסת השבוע וההפלגה ביחד]]=1,M847+1,0),IF(AND(שבוע_בדילוג[[#This Row],[CycleNumber]]&gt;B847,שבוע_בדילוג[[#This Row],[CycleNumber]]&gt;1),IF(שבוע_בדילוג[[#This Row],[וסת השבוע פעיל?]]&lt;&gt;"",M847+1,""),""))</f>
        <v/>
      </c>
      <c r="N848" s="1" t="str">
        <f>IF(שבוע_בדילוג[[#This Row],[וסת השבוע פעיל?2]]="","",IF(AND(שבוע_בדילוג[[#This Row],[וסת השבוע פעיל?]]&lt;&gt;"",שבוע_בדילוג[[#This Row],[CycleNumber]]&lt;B849,B849&lt;&gt;"",שבוע_בדילוג[[#This Row],[וסת השבוע פעיל?]]&lt;3),IF(L849=0,IF(AND(שבוע_בדילוג[[#This Row],[וסת השבוע פעיל?]]&gt;0,J849=1),0,1),0),""))</f>
        <v/>
      </c>
      <c r="O848" s="1" t="str">
        <f t="shared" si="72"/>
        <v/>
      </c>
      <c r="P848" s="1" t="str">
        <f>IF(AND(שבוע_בדילוג[[#This Row],[חיזוי - שבוע]]=1,K849=1),1,"")</f>
        <v/>
      </c>
      <c r="Q848" s="1" t="str">
        <f>IF(AND(שבוע_בדילוג[[#This Row],[וסת השבוע פעיל?]]&lt;3,OR(שבוע_בדילוג[[#This Row],[CycleNumber]]&gt;B849,B849="")),1,"")</f>
        <v/>
      </c>
      <c r="R848" s="1" t="str">
        <f>IF(AND(שבוע_בדילוג[[#This Row],[חיזוי - שבוע]]&lt;&gt;"",שבוע_בדילוג[[#This Row],[וסת השבוע פעיל?2]]=""),1,"")</f>
        <v/>
      </c>
      <c r="S848" s="1" t="str">
        <f>IF(שבוע_בדילוג[[#This Row],[האישה קבעה וסת שבוע בדילוג?]]=1,IF(שבוע_בדילוג[[#This Row],[וסת השבוע פעיל?]]&lt;3,1,0),"")</f>
        <v/>
      </c>
      <c r="T8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8" s="1">
        <f t="shared" si="73"/>
        <v>0</v>
      </c>
      <c r="V848" s="1">
        <f t="shared" si="74"/>
        <v>0</v>
      </c>
      <c r="W848" s="1">
        <f t="shared" si="75"/>
        <v>0</v>
      </c>
      <c r="X848" s="1" t="str">
        <f>IF(שבוע_בדילוג[[#This Row],[3 הפלגות זהות]]="","",IF(שבוע_בדילוג[[#This Row],[3 הפלגות זהות]]=1,שבוע_בדילוג[[#This Row],[LengthofCycle]],X847))</f>
        <v/>
      </c>
      <c r="Z848" s="1" t="str">
        <f>IF(OR(שבוע_בדילוג[[#This Row],[הווסת פעיל?]]=0,שבוע_בדילוג[[#This Row],[הווסת פעיל?]]=""),"",SUM(Z847,שבוע_בדילוג[[#This Row],[הווסת פעיל?]]))</f>
        <v/>
      </c>
      <c r="AA848" s="1" t="str">
        <f>IF(AND(שבוע_בדילוג[[#This Row],[כמה מחזורים עד עקירה]]&lt;&gt;"",Z849=""),שבוע_בדילוג[[#This Row],[כמה מחזורים עד עקירה]],"")</f>
        <v/>
      </c>
      <c r="AB848" s="1" t="str">
        <f>IF(AND(שבוע_בדילוג[[#This Row],[הווסת פעיל?]]=1,שבוע_בדילוג[[#This Row],[וסת קבוע אחרון]]&lt;&gt;X847),שבוע_בדילוג[[#This Row],[וסת קבוע אחרון]],"")</f>
        <v/>
      </c>
      <c r="AC848" s="1" t="str">
        <f>IF(AND(שבוע_בדילוג[[#This Row],[הווסת פעיל?]]=1,Y847=0,שבוע_בדילוג[[#This Row],[וסת קבוע אחרון]]=X847),שבוע_בדילוג[[#This Row],[וסת קבוע אחרון]],"")</f>
        <v/>
      </c>
      <c r="AD848" s="1" t="str">
        <f>IF(AND(שבוע_בדילוג[[#This Row],[הווסת פעיל?]]=1,Y847=0,שבוע_בדילוג[[#This Row],[וסת קבוע אחרון]]&lt;&gt;X847),1,"")</f>
        <v/>
      </c>
      <c r="AE848" s="1" t="str">
        <f>IF(AND(שבוע_בדילוג[[#This Row],[הווסת פעיל?]]&lt;&gt;"",B849=1),שבוע_בדילוג[[#This Row],[CycleNumber]],"")</f>
        <v/>
      </c>
      <c r="AF848" s="1" t="str">
        <f>IF(AND(שבוע_בדילוג[[#This Row],[הווסת פעיל?]]&lt;&gt;"",Y847=""),שבוע_בדילוג[[#This Row],[CycleNumber]],"")</f>
        <v/>
      </c>
      <c r="AG848" s="1" t="str">
        <f>IF(B849=1,"",IF(שבוע_בדילוג[[#This Row],[הווסת פעיל?]]=1,IF(שבוע_בדילוג[[#This Row],[וסת קבוע אחרון]]=F849,1,0),""))</f>
        <v/>
      </c>
      <c r="AH848" s="1" t="str">
        <f>IF(B849=1,"",IF(שבוע_בדילוג[[#This Row],[הווסת פעיל?]]=1,IF(OR(שבוע_בדילוג[[#This Row],[וסת קבוע אחרון]]=F849,F849=שבוע_בדילוג[[#This Row],[LengthofCycle]]),1,0),""))</f>
        <v/>
      </c>
      <c r="AI848" s="1" t="str">
        <f>IF(B849=1,"",IF(שבוע_בדילוג[[#This Row],[הווסת פעיל?]]=1,IF(OR(שבוע_בדילוג[[#This Row],[וסת קבוע אחרון]]=F849,F849=שבוע_בדילוג[[#This Row],[LengthofCycle]],AND(שבוע_בדילוג[[#This Row],[LengthofCycle]]&lt;&gt;שבוע_בדילוג[[#This Row],[וסת קבוע אחרון]],OR(F849=28,F849=29))),1,0),""))</f>
        <v/>
      </c>
      <c r="AJ848" s="1" t="str">
        <f>IF(AND(שבוע_בדילוג[[#This Row],[הווסת פעיל?]]=1,B849=1),1,"")</f>
        <v/>
      </c>
      <c r="AK848" s="4">
        <f>IF(AND(שבוע_בדילוג[[#This Row],[הווסת פעיל?]]&lt;&gt;1,B849&lt;&gt;1,B849&lt;&gt;""),IF(שבוע_בדילוג[[#This Row],[LengthofCycle]]=F849,1,0),"")</f>
        <v>0</v>
      </c>
      <c r="AL848" s="4">
        <f>IF(AND(שבוע_בדילוג[[#This Row],[הווסת פעיל?]]&lt;&gt;1,B849&lt;&gt;1,B849&lt;&gt;""),IF(OR(שבוע_בדילוג[[#This Row],[LengthofCycle]]=F849,F849=29),1,0),"")</f>
        <v>1</v>
      </c>
      <c r="AM848" s="4">
        <f>IF(AND(שבוע_בדילוג[[#This Row],[הווסת פעיל?]]&lt;&gt;1,B849&lt;&gt;1,B849&lt;&gt;""),IF(OR(שבוע_בדילוג[[#This Row],[LengthofCycle]]=F849,F849=29,F849=28),1,0),"")</f>
        <v>1</v>
      </c>
    </row>
    <row r="849" spans="1:39" x14ac:dyDescent="0.25">
      <c r="A849" s="1" t="s">
        <v>124</v>
      </c>
      <c r="B849" s="1">
        <v>7</v>
      </c>
      <c r="C849" s="1">
        <v>0</v>
      </c>
      <c r="D849" s="1">
        <v>1</v>
      </c>
      <c r="E849" s="1">
        <v>0</v>
      </c>
      <c r="F849" s="1">
        <v>29</v>
      </c>
      <c r="H849" s="1">
        <f>שבוע_בדילוג[[#This Row],[LengthofCycle]]+1</f>
        <v>30</v>
      </c>
      <c r="I849" s="1" t="str">
        <f>IF(IFERROR(LOOKUP(שבוע_בדילוג[[#This Row],[ClientID]],קביעויות[השבוע בדילוג]),FALSE)=שבוע_בדילוג[[#This Row],[ClientID]],1,"")</f>
        <v/>
      </c>
      <c r="J849" s="1" t="str">
        <f>IF(AND(שבוע_בדילוג[[#This Row],[CycleNumber]]&gt;1,OR(B850="",שבוע_בדילוג[[#This Row],[CycleNumber]]&gt;B848)),IF(OR(AND(שבוע_בדילוג[[#This Row],[LengthofCycle]]=29,F848=29),AND(שבוע_בדילוג[[#This Row],[LengthofCycle]]=36,F848=36)),1,""),"")</f>
        <v/>
      </c>
      <c r="K849" s="1" t="str">
        <f>IF(AND(שבוע_בדילוג[[#This Row],[וסת השבוע]]=1,J848=1,שבוע_בדילוג[[#This Row],[CycleNumber]]&gt;B848),1,"")</f>
        <v/>
      </c>
      <c r="L849" s="1" t="str">
        <f>IF(שבוע_בדילוג[[#This Row],[CycleNumber]]=1,"",IF(שבוע_בדילוג[[#This Row],[וסת השבוע]]=1,0,IF(L848="","",IF(L848=0,IF(שבוע_בדילוג[[#This Row],[LengthofCycle]]=29,0,1),IF(L848=1,IF(שבוע_בדילוג[[#This Row],[LengthofCycle]]+F848=29*2,0,2),IF(L848=2,IF(שבוע_בדילוג[[#This Row],[LengthofCycle]]+F848+F847=29*3,0,3),""))))))</f>
        <v/>
      </c>
      <c r="M849" s="1" t="str">
        <f>IF(שבוע_בדילוג[[#This Row],[וסת השבוע]]=1,IF(שבוע_בדילוג[[#This Row],[וסת השבוע וההפלגה ביחד]]=1,M848+1,0),IF(AND(שבוע_בדילוג[[#This Row],[CycleNumber]]&gt;B848,שבוע_בדילוג[[#This Row],[CycleNumber]]&gt;1),IF(שבוע_בדילוג[[#This Row],[וסת השבוע פעיל?]]&lt;&gt;"",M848+1,""),""))</f>
        <v/>
      </c>
      <c r="N849" s="1" t="str">
        <f>IF(שבוע_בדילוג[[#This Row],[וסת השבוע פעיל?2]]="","",IF(AND(שבוע_בדילוג[[#This Row],[וסת השבוע פעיל?]]&lt;&gt;"",שבוע_בדילוג[[#This Row],[CycleNumber]]&lt;B850,B850&lt;&gt;"",שבוע_בדילוג[[#This Row],[וסת השבוע פעיל?]]&lt;3),IF(L850=0,IF(AND(שבוע_בדילוג[[#This Row],[וסת השבוע פעיל?]]&gt;0,J850=1),0,1),0),""))</f>
        <v/>
      </c>
      <c r="O849" s="1" t="str">
        <f t="shared" si="72"/>
        <v/>
      </c>
      <c r="P849" s="1" t="str">
        <f>IF(AND(שבוע_בדילוג[[#This Row],[חיזוי - שבוע]]=1,K850=1),1,"")</f>
        <v/>
      </c>
      <c r="Q849" s="1" t="str">
        <f>IF(AND(שבוע_בדילוג[[#This Row],[וסת השבוע פעיל?]]&lt;3,OR(שבוע_בדילוג[[#This Row],[CycleNumber]]&gt;B850,B850="")),1,"")</f>
        <v/>
      </c>
      <c r="R849" s="1" t="str">
        <f>IF(AND(שבוע_בדילוג[[#This Row],[חיזוי - שבוע]]&lt;&gt;"",שבוע_בדילוג[[#This Row],[וסת השבוע פעיל?2]]=""),1,"")</f>
        <v/>
      </c>
      <c r="S849" s="1" t="str">
        <f>IF(שבוע_בדילוג[[#This Row],[האישה קבעה וסת שבוע בדילוג?]]=1,IF(שבוע_בדילוג[[#This Row],[וסת השבוע פעיל?]]&lt;3,1,0),"")</f>
        <v/>
      </c>
      <c r="T8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49" s="1">
        <f t="shared" si="73"/>
        <v>0</v>
      </c>
      <c r="V849" s="1">
        <f t="shared" si="74"/>
        <v>0</v>
      </c>
      <c r="W849" s="1">
        <f t="shared" si="75"/>
        <v>0</v>
      </c>
      <c r="X849" s="1" t="str">
        <f>IF(שבוע_בדילוג[[#This Row],[3 הפלגות זהות]]="","",IF(שבוע_בדילוג[[#This Row],[3 הפלגות זהות]]=1,שבוע_בדילוג[[#This Row],[LengthofCycle]],X848))</f>
        <v/>
      </c>
      <c r="Z849" s="1" t="str">
        <f>IF(OR(שבוע_בדילוג[[#This Row],[הווסת פעיל?]]=0,שבוע_בדילוג[[#This Row],[הווסת פעיל?]]=""),"",SUM(Z848,שבוע_בדילוג[[#This Row],[הווסת פעיל?]]))</f>
        <v/>
      </c>
      <c r="AA849" s="1" t="str">
        <f>IF(AND(שבוע_בדילוג[[#This Row],[כמה מחזורים עד עקירה]]&lt;&gt;"",Z850=""),שבוע_בדילוג[[#This Row],[כמה מחזורים עד עקירה]],"")</f>
        <v/>
      </c>
      <c r="AB849" s="1" t="str">
        <f>IF(AND(שבוע_בדילוג[[#This Row],[הווסת פעיל?]]=1,שבוע_בדילוג[[#This Row],[וסת קבוע אחרון]]&lt;&gt;X848),שבוע_בדילוג[[#This Row],[וסת קבוע אחרון]],"")</f>
        <v/>
      </c>
      <c r="AC849" s="1" t="str">
        <f>IF(AND(שבוע_בדילוג[[#This Row],[הווסת פעיל?]]=1,Y848=0,שבוע_בדילוג[[#This Row],[וסת קבוע אחרון]]=X848),שבוע_בדילוג[[#This Row],[וסת קבוע אחרון]],"")</f>
        <v/>
      </c>
      <c r="AD849" s="1" t="str">
        <f>IF(AND(שבוע_בדילוג[[#This Row],[הווסת פעיל?]]=1,Y848=0,שבוע_בדילוג[[#This Row],[וסת קבוע אחרון]]&lt;&gt;X848),1,"")</f>
        <v/>
      </c>
      <c r="AE849" s="1" t="str">
        <f>IF(AND(שבוע_בדילוג[[#This Row],[הווסת פעיל?]]&lt;&gt;"",B850=1),שבוע_בדילוג[[#This Row],[CycleNumber]],"")</f>
        <v/>
      </c>
      <c r="AF849" s="1" t="str">
        <f>IF(AND(שבוע_בדילוג[[#This Row],[הווסת פעיל?]]&lt;&gt;"",Y848=""),שבוע_בדילוג[[#This Row],[CycleNumber]],"")</f>
        <v/>
      </c>
      <c r="AG849" s="1" t="str">
        <f>IF(B850=1,"",IF(שבוע_בדילוג[[#This Row],[הווסת פעיל?]]=1,IF(שבוע_בדילוג[[#This Row],[וסת קבוע אחרון]]=F850,1,0),""))</f>
        <v/>
      </c>
      <c r="AH849" s="1" t="str">
        <f>IF(B850=1,"",IF(שבוע_בדילוג[[#This Row],[הווסת פעיל?]]=1,IF(OR(שבוע_בדילוג[[#This Row],[וסת קבוע אחרון]]=F850,F850=שבוע_בדילוג[[#This Row],[LengthofCycle]]),1,0),""))</f>
        <v/>
      </c>
      <c r="AI849" s="1" t="str">
        <f>IF(B850=1,"",IF(שבוע_בדילוג[[#This Row],[הווסת פעיל?]]=1,IF(OR(שבוע_בדילוג[[#This Row],[וסת קבוע אחרון]]=F850,F850=שבוע_בדילוג[[#This Row],[LengthofCycle]],AND(שבוע_בדילוג[[#This Row],[LengthofCycle]]&lt;&gt;שבוע_בדילוג[[#This Row],[וסת קבוע אחרון]],OR(F850=28,F850=29))),1,0),""))</f>
        <v/>
      </c>
      <c r="AJ849" s="1" t="str">
        <f>IF(AND(שבוע_בדילוג[[#This Row],[הווסת פעיל?]]=1,B850=1),1,"")</f>
        <v/>
      </c>
      <c r="AK849" s="4">
        <f>IF(AND(שבוע_בדילוג[[#This Row],[הווסת פעיל?]]&lt;&gt;1,B850&lt;&gt;1,B850&lt;&gt;""),IF(שבוע_בדילוג[[#This Row],[LengthofCycle]]=F850,1,0),"")</f>
        <v>0</v>
      </c>
      <c r="AL849" s="4">
        <f>IF(AND(שבוע_בדילוג[[#This Row],[הווסת פעיל?]]&lt;&gt;1,B850&lt;&gt;1,B850&lt;&gt;""),IF(OR(שבוע_בדילוג[[#This Row],[LengthofCycle]]=F850,F850=29),1,0),"")</f>
        <v>0</v>
      </c>
      <c r="AM849" s="4">
        <f>IF(AND(שבוע_בדילוג[[#This Row],[הווסת פעיל?]]&lt;&gt;1,B850&lt;&gt;1,B850&lt;&gt;""),IF(OR(שבוע_בדילוג[[#This Row],[LengthofCycle]]=F850,F850=29,F850=28),1,0),"")</f>
        <v>0</v>
      </c>
    </row>
    <row r="850" spans="1:39" x14ac:dyDescent="0.25">
      <c r="A850" s="1" t="s">
        <v>124</v>
      </c>
      <c r="B850" s="1">
        <v>8</v>
      </c>
      <c r="C850" s="1">
        <v>0</v>
      </c>
      <c r="D850" s="1">
        <v>1</v>
      </c>
      <c r="E850" s="1">
        <v>0</v>
      </c>
      <c r="F850" s="1">
        <v>35</v>
      </c>
      <c r="H850" s="1">
        <f>שבוע_בדילוג[[#This Row],[LengthofCycle]]+1</f>
        <v>36</v>
      </c>
      <c r="I850" s="1" t="str">
        <f>IF(IFERROR(LOOKUP(שבוע_בדילוג[[#This Row],[ClientID]],קביעויות[השבוע בדילוג]),FALSE)=שבוע_בדילוג[[#This Row],[ClientID]],1,"")</f>
        <v/>
      </c>
      <c r="J850" s="1" t="str">
        <f>IF(AND(שבוע_בדילוג[[#This Row],[CycleNumber]]&gt;1,OR(B851="",שבוע_בדילוג[[#This Row],[CycleNumber]]&gt;B849)),IF(OR(AND(שבוע_בדילוג[[#This Row],[LengthofCycle]]=29,F849=29),AND(שבוע_בדילוג[[#This Row],[LengthofCycle]]=36,F849=36)),1,""),"")</f>
        <v/>
      </c>
      <c r="K850" s="1" t="str">
        <f>IF(AND(שבוע_בדילוג[[#This Row],[וסת השבוע]]=1,J849=1,שבוע_בדילוג[[#This Row],[CycleNumber]]&gt;B849),1,"")</f>
        <v/>
      </c>
      <c r="L850" s="1" t="str">
        <f>IF(שבוע_בדילוג[[#This Row],[CycleNumber]]=1,"",IF(שבוע_בדילוג[[#This Row],[וסת השבוע]]=1,0,IF(L849="","",IF(L849=0,IF(שבוע_בדילוג[[#This Row],[LengthofCycle]]=29,0,1),IF(L849=1,IF(שבוע_בדילוג[[#This Row],[LengthofCycle]]+F849=29*2,0,2),IF(L849=2,IF(שבוע_בדילוג[[#This Row],[LengthofCycle]]+F849+F848=29*3,0,3),""))))))</f>
        <v/>
      </c>
      <c r="M850" s="1" t="str">
        <f>IF(שבוע_בדילוג[[#This Row],[וסת השבוע]]=1,IF(שבוע_בדילוג[[#This Row],[וסת השבוע וההפלגה ביחד]]=1,M849+1,0),IF(AND(שבוע_בדילוג[[#This Row],[CycleNumber]]&gt;B849,שבוע_בדילוג[[#This Row],[CycleNumber]]&gt;1),IF(שבוע_בדילוג[[#This Row],[וסת השבוע פעיל?]]&lt;&gt;"",M849+1,""),""))</f>
        <v/>
      </c>
      <c r="N850" s="1" t="str">
        <f>IF(שבוע_בדילוג[[#This Row],[וסת השבוע פעיל?2]]="","",IF(AND(שבוע_בדילוג[[#This Row],[וסת השבוע פעיל?]]&lt;&gt;"",שבוע_בדילוג[[#This Row],[CycleNumber]]&lt;B851,B851&lt;&gt;"",שבוע_בדילוג[[#This Row],[וסת השבוע פעיל?]]&lt;3),IF(L851=0,IF(AND(שבוע_בדילוג[[#This Row],[וסת השבוע פעיל?]]&gt;0,J851=1),0,1),0),""))</f>
        <v/>
      </c>
      <c r="O850" s="1" t="str">
        <f t="shared" si="72"/>
        <v/>
      </c>
      <c r="P850" s="1" t="str">
        <f>IF(AND(שבוע_בדילוג[[#This Row],[חיזוי - שבוע]]=1,K851=1),1,"")</f>
        <v/>
      </c>
      <c r="Q850" s="1" t="str">
        <f>IF(AND(שבוע_בדילוג[[#This Row],[וסת השבוע פעיל?]]&lt;3,OR(שבוע_בדילוג[[#This Row],[CycleNumber]]&gt;B851,B851="")),1,"")</f>
        <v/>
      </c>
      <c r="R850" s="1" t="str">
        <f>IF(AND(שבוע_בדילוג[[#This Row],[חיזוי - שבוע]]&lt;&gt;"",שבוע_בדילוג[[#This Row],[וסת השבוע פעיל?2]]=""),1,"")</f>
        <v/>
      </c>
      <c r="S850" s="1" t="str">
        <f>IF(שבוע_בדילוג[[#This Row],[האישה קבעה וסת שבוע בדילוג?]]=1,IF(שבוע_בדילוג[[#This Row],[וסת השבוע פעיל?]]&lt;3,1,0),"")</f>
        <v/>
      </c>
      <c r="T8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0" s="1">
        <f t="shared" si="73"/>
        <v>0</v>
      </c>
      <c r="V850" s="1">
        <f t="shared" si="74"/>
        <v>0</v>
      </c>
      <c r="W850" s="1">
        <f t="shared" si="75"/>
        <v>0</v>
      </c>
      <c r="X850" s="1" t="str">
        <f>IF(שבוע_בדילוג[[#This Row],[3 הפלגות זהות]]="","",IF(שבוע_בדילוג[[#This Row],[3 הפלגות זהות]]=1,שבוע_בדילוג[[#This Row],[LengthofCycle]],X849))</f>
        <v/>
      </c>
      <c r="Z850" s="1" t="str">
        <f>IF(OR(שבוע_בדילוג[[#This Row],[הווסת פעיל?]]=0,שבוע_בדילוג[[#This Row],[הווסת פעיל?]]=""),"",SUM(Z849,שבוע_בדילוג[[#This Row],[הווסת פעיל?]]))</f>
        <v/>
      </c>
      <c r="AA850" s="1" t="str">
        <f>IF(AND(שבוע_בדילוג[[#This Row],[כמה מחזורים עד עקירה]]&lt;&gt;"",Z851=""),שבוע_בדילוג[[#This Row],[כמה מחזורים עד עקירה]],"")</f>
        <v/>
      </c>
      <c r="AB850" s="1" t="str">
        <f>IF(AND(שבוע_בדילוג[[#This Row],[הווסת פעיל?]]=1,שבוע_בדילוג[[#This Row],[וסת קבוע אחרון]]&lt;&gt;X849),שבוע_בדילוג[[#This Row],[וסת קבוע אחרון]],"")</f>
        <v/>
      </c>
      <c r="AC850" s="1" t="str">
        <f>IF(AND(שבוע_בדילוג[[#This Row],[הווסת פעיל?]]=1,Y849=0,שבוע_בדילוג[[#This Row],[וסת קבוע אחרון]]=X849),שבוע_בדילוג[[#This Row],[וסת קבוע אחרון]],"")</f>
        <v/>
      </c>
      <c r="AD850" s="1" t="str">
        <f>IF(AND(שבוע_בדילוג[[#This Row],[הווסת פעיל?]]=1,Y849=0,שבוע_בדילוג[[#This Row],[וסת קבוע אחרון]]&lt;&gt;X849),1,"")</f>
        <v/>
      </c>
      <c r="AE850" s="1" t="str">
        <f>IF(AND(שבוע_בדילוג[[#This Row],[הווסת פעיל?]]&lt;&gt;"",B851=1),שבוע_בדילוג[[#This Row],[CycleNumber]],"")</f>
        <v/>
      </c>
      <c r="AF850" s="1" t="str">
        <f>IF(AND(שבוע_בדילוג[[#This Row],[הווסת פעיל?]]&lt;&gt;"",Y849=""),שבוע_בדילוג[[#This Row],[CycleNumber]],"")</f>
        <v/>
      </c>
      <c r="AG850" s="1" t="str">
        <f>IF(B851=1,"",IF(שבוע_בדילוג[[#This Row],[הווסת פעיל?]]=1,IF(שבוע_בדילוג[[#This Row],[וסת קבוע אחרון]]=F851,1,0),""))</f>
        <v/>
      </c>
      <c r="AH850" s="1" t="str">
        <f>IF(B851=1,"",IF(שבוע_בדילוג[[#This Row],[הווסת פעיל?]]=1,IF(OR(שבוע_בדילוג[[#This Row],[וסת קבוע אחרון]]=F851,F851=שבוע_בדילוג[[#This Row],[LengthofCycle]]),1,0),""))</f>
        <v/>
      </c>
      <c r="AI850" s="1" t="str">
        <f>IF(B851=1,"",IF(שבוע_בדילוג[[#This Row],[הווסת פעיל?]]=1,IF(OR(שבוע_בדילוג[[#This Row],[וסת קבוע אחרון]]=F851,F851=שבוע_בדילוג[[#This Row],[LengthofCycle]],AND(שבוע_בדילוג[[#This Row],[LengthofCycle]]&lt;&gt;שבוע_בדילוג[[#This Row],[וסת קבוע אחרון]],OR(F851=28,F851=29))),1,0),""))</f>
        <v/>
      </c>
      <c r="AJ850" s="1" t="str">
        <f>IF(AND(שבוע_בדילוג[[#This Row],[הווסת פעיל?]]=1,B851=1),1,"")</f>
        <v/>
      </c>
      <c r="AK850" s="4">
        <f>IF(AND(שבוע_בדילוג[[#This Row],[הווסת פעיל?]]&lt;&gt;1,B851&lt;&gt;1,B851&lt;&gt;""),IF(שבוע_בדילוג[[#This Row],[LengthofCycle]]=F851,1,0),"")</f>
        <v>0</v>
      </c>
      <c r="AL850" s="4">
        <f>IF(AND(שבוע_בדילוג[[#This Row],[הווסת פעיל?]]&lt;&gt;1,B851&lt;&gt;1,B851&lt;&gt;""),IF(OR(שבוע_בדילוג[[#This Row],[LengthofCycle]]=F851,F851=29),1,0),"")</f>
        <v>0</v>
      </c>
      <c r="AM850" s="4">
        <f>IF(AND(שבוע_בדילוג[[#This Row],[הווסת פעיל?]]&lt;&gt;1,B851&lt;&gt;1,B851&lt;&gt;""),IF(OR(שבוע_בדילוג[[#This Row],[LengthofCycle]]=F851,F851=29,F851=28),1,0),"")</f>
        <v>0</v>
      </c>
    </row>
    <row r="851" spans="1:39" x14ac:dyDescent="0.25">
      <c r="A851" s="1" t="s">
        <v>124</v>
      </c>
      <c r="B851" s="1">
        <v>9</v>
      </c>
      <c r="C851" s="1">
        <v>0</v>
      </c>
      <c r="D851" s="1">
        <v>0</v>
      </c>
      <c r="E851" s="1">
        <v>0</v>
      </c>
      <c r="F851" s="1">
        <v>32</v>
      </c>
      <c r="H851" s="1">
        <f>שבוע_בדילוג[[#This Row],[LengthofCycle]]+1</f>
        <v>33</v>
      </c>
      <c r="I851" s="1" t="str">
        <f>IF(IFERROR(LOOKUP(שבוע_בדילוג[[#This Row],[ClientID]],קביעויות[השבוע בדילוג]),FALSE)=שבוע_בדילוג[[#This Row],[ClientID]],1,"")</f>
        <v/>
      </c>
      <c r="J851" s="1" t="str">
        <f>IF(AND(שבוע_בדילוג[[#This Row],[CycleNumber]]&gt;1,OR(B852="",שבוע_בדילוג[[#This Row],[CycleNumber]]&gt;B850)),IF(OR(AND(שבוע_בדילוג[[#This Row],[LengthofCycle]]=29,F850=29),AND(שבוע_בדילוג[[#This Row],[LengthofCycle]]=36,F850=36)),1,""),"")</f>
        <v/>
      </c>
      <c r="K851" s="1" t="str">
        <f>IF(AND(שבוע_בדילוג[[#This Row],[וסת השבוע]]=1,J850=1,שבוע_בדילוג[[#This Row],[CycleNumber]]&gt;B850),1,"")</f>
        <v/>
      </c>
      <c r="L851" s="1" t="str">
        <f>IF(שבוע_בדילוג[[#This Row],[CycleNumber]]=1,"",IF(שבוע_בדילוג[[#This Row],[וסת השבוע]]=1,0,IF(L850="","",IF(L850=0,IF(שבוע_בדילוג[[#This Row],[LengthofCycle]]=29,0,1),IF(L850=1,IF(שבוע_בדילוג[[#This Row],[LengthofCycle]]+F850=29*2,0,2),IF(L850=2,IF(שבוע_בדילוג[[#This Row],[LengthofCycle]]+F850+F849=29*3,0,3),""))))))</f>
        <v/>
      </c>
      <c r="M851" s="1" t="str">
        <f>IF(שבוע_בדילוג[[#This Row],[וסת השבוע]]=1,IF(שבוע_בדילוג[[#This Row],[וסת השבוע וההפלגה ביחד]]=1,M850+1,0),IF(AND(שבוע_בדילוג[[#This Row],[CycleNumber]]&gt;B850,שבוע_בדילוג[[#This Row],[CycleNumber]]&gt;1),IF(שבוע_בדילוג[[#This Row],[וסת השבוע פעיל?]]&lt;&gt;"",M850+1,""),""))</f>
        <v/>
      </c>
      <c r="N851" s="1" t="str">
        <f>IF(שבוע_בדילוג[[#This Row],[וסת השבוע פעיל?2]]="","",IF(AND(שבוע_בדילוג[[#This Row],[וסת השבוע פעיל?]]&lt;&gt;"",שבוע_בדילוג[[#This Row],[CycleNumber]]&lt;B852,B852&lt;&gt;"",שבוע_בדילוג[[#This Row],[וסת השבוע פעיל?]]&lt;3),IF(L852=0,IF(AND(שבוע_בדילוג[[#This Row],[וסת השבוע פעיל?]]&gt;0,J852=1),0,1),0),""))</f>
        <v/>
      </c>
      <c r="O851" s="1" t="str">
        <f t="shared" si="72"/>
        <v/>
      </c>
      <c r="P851" s="1" t="str">
        <f>IF(AND(שבוע_בדילוג[[#This Row],[חיזוי - שבוע]]=1,K852=1),1,"")</f>
        <v/>
      </c>
      <c r="Q851" s="1" t="str">
        <f>IF(AND(שבוע_בדילוג[[#This Row],[וסת השבוע פעיל?]]&lt;3,OR(שבוע_בדילוג[[#This Row],[CycleNumber]]&gt;B852,B852="")),1,"")</f>
        <v/>
      </c>
      <c r="R851" s="1" t="str">
        <f>IF(AND(שבוע_בדילוג[[#This Row],[חיזוי - שבוע]]&lt;&gt;"",שבוע_בדילוג[[#This Row],[וסת השבוע פעיל?2]]=""),1,"")</f>
        <v/>
      </c>
      <c r="S851" s="1" t="str">
        <f>IF(שבוע_בדילוג[[#This Row],[האישה קבעה וסת שבוע בדילוג?]]=1,IF(שבוע_בדילוג[[#This Row],[וסת השבוע פעיל?]]&lt;3,1,0),"")</f>
        <v/>
      </c>
      <c r="T8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1" s="1">
        <f t="shared" si="73"/>
        <v>0</v>
      </c>
      <c r="V851" s="1">
        <f t="shared" si="74"/>
        <v>0</v>
      </c>
      <c r="W851" s="1">
        <f t="shared" si="75"/>
        <v>0</v>
      </c>
      <c r="X851" s="1" t="str">
        <f>IF(שבוע_בדילוג[[#This Row],[3 הפלגות זהות]]="","",IF(שבוע_בדילוג[[#This Row],[3 הפלגות זהות]]=1,שבוע_בדילוג[[#This Row],[LengthofCycle]],X850))</f>
        <v/>
      </c>
      <c r="Z851" s="1" t="str">
        <f>IF(OR(שבוע_בדילוג[[#This Row],[הווסת פעיל?]]=0,שבוע_בדילוג[[#This Row],[הווסת פעיל?]]=""),"",SUM(Z850,שבוע_בדילוג[[#This Row],[הווסת פעיל?]]))</f>
        <v/>
      </c>
      <c r="AA851" s="1" t="str">
        <f>IF(AND(שבוע_בדילוג[[#This Row],[כמה מחזורים עד עקירה]]&lt;&gt;"",Z852=""),שבוע_בדילוג[[#This Row],[כמה מחזורים עד עקירה]],"")</f>
        <v/>
      </c>
      <c r="AB851" s="1" t="str">
        <f>IF(AND(שבוע_בדילוג[[#This Row],[הווסת פעיל?]]=1,שבוע_בדילוג[[#This Row],[וסת קבוע אחרון]]&lt;&gt;X850),שבוע_בדילוג[[#This Row],[וסת קבוע אחרון]],"")</f>
        <v/>
      </c>
      <c r="AC851" s="1" t="str">
        <f>IF(AND(שבוע_בדילוג[[#This Row],[הווסת פעיל?]]=1,Y850=0,שבוע_בדילוג[[#This Row],[וסת קבוע אחרון]]=X850),שבוע_בדילוג[[#This Row],[וסת קבוע אחרון]],"")</f>
        <v/>
      </c>
      <c r="AD851" s="1" t="str">
        <f>IF(AND(שבוע_בדילוג[[#This Row],[הווסת פעיל?]]=1,Y850=0,שבוע_בדילוג[[#This Row],[וסת קבוע אחרון]]&lt;&gt;X850),1,"")</f>
        <v/>
      </c>
      <c r="AE851" s="1" t="str">
        <f>IF(AND(שבוע_בדילוג[[#This Row],[הווסת פעיל?]]&lt;&gt;"",B852=1),שבוע_בדילוג[[#This Row],[CycleNumber]],"")</f>
        <v/>
      </c>
      <c r="AF851" s="1" t="str">
        <f>IF(AND(שבוע_בדילוג[[#This Row],[הווסת פעיל?]]&lt;&gt;"",Y850=""),שבוע_בדילוג[[#This Row],[CycleNumber]],"")</f>
        <v/>
      </c>
      <c r="AG851" s="1" t="str">
        <f>IF(B852=1,"",IF(שבוע_בדילוג[[#This Row],[הווסת פעיל?]]=1,IF(שבוע_בדילוג[[#This Row],[וסת קבוע אחרון]]=F852,1,0),""))</f>
        <v/>
      </c>
      <c r="AH851" s="1" t="str">
        <f>IF(B852=1,"",IF(שבוע_בדילוג[[#This Row],[הווסת פעיל?]]=1,IF(OR(שבוע_בדילוג[[#This Row],[וסת קבוע אחרון]]=F852,F852=שבוע_בדילוג[[#This Row],[LengthofCycle]]),1,0),""))</f>
        <v/>
      </c>
      <c r="AI851" s="1" t="str">
        <f>IF(B852=1,"",IF(שבוע_בדילוג[[#This Row],[הווסת פעיל?]]=1,IF(OR(שבוע_בדילוג[[#This Row],[וסת קבוע אחרון]]=F852,F852=שבוע_בדילוג[[#This Row],[LengthofCycle]],AND(שבוע_בדילוג[[#This Row],[LengthofCycle]]&lt;&gt;שבוע_בדילוג[[#This Row],[וסת קבוע אחרון]],OR(F852=28,F852=29))),1,0),""))</f>
        <v/>
      </c>
      <c r="AJ851" s="1" t="str">
        <f>IF(AND(שבוע_בדילוג[[#This Row],[הווסת פעיל?]]=1,B852=1),1,"")</f>
        <v/>
      </c>
      <c r="AK851" s="4">
        <f>IF(AND(שבוע_בדילוג[[#This Row],[הווסת פעיל?]]&lt;&gt;1,B852&lt;&gt;1,B852&lt;&gt;""),IF(שבוע_בדילוג[[#This Row],[LengthofCycle]]=F852,1,0),"")</f>
        <v>1</v>
      </c>
      <c r="AL851" s="4">
        <f>IF(AND(שבוע_בדילוג[[#This Row],[הווסת פעיל?]]&lt;&gt;1,B852&lt;&gt;1,B852&lt;&gt;""),IF(OR(שבוע_בדילוג[[#This Row],[LengthofCycle]]=F852,F852=29),1,0),"")</f>
        <v>1</v>
      </c>
      <c r="AM851" s="4">
        <f>IF(AND(שבוע_בדילוג[[#This Row],[הווסת פעיל?]]&lt;&gt;1,B852&lt;&gt;1,B852&lt;&gt;""),IF(OR(שבוע_בדילוג[[#This Row],[LengthofCycle]]=F852,F852=29,F852=28),1,0),"")</f>
        <v>1</v>
      </c>
    </row>
    <row r="852" spans="1:39" x14ac:dyDescent="0.25">
      <c r="A852" s="1" t="s">
        <v>124</v>
      </c>
      <c r="B852" s="1">
        <v>10</v>
      </c>
      <c r="C852" s="1">
        <v>0</v>
      </c>
      <c r="D852" s="1">
        <v>1</v>
      </c>
      <c r="E852" s="1">
        <v>0</v>
      </c>
      <c r="F852" s="1">
        <v>32</v>
      </c>
      <c r="H852" s="1">
        <f>שבוע_בדילוג[[#This Row],[LengthofCycle]]+1</f>
        <v>33</v>
      </c>
      <c r="I852" s="1" t="str">
        <f>IF(IFERROR(LOOKUP(שבוע_בדילוג[[#This Row],[ClientID]],קביעויות[השבוע בדילוג]),FALSE)=שבוע_בדילוג[[#This Row],[ClientID]],1,"")</f>
        <v/>
      </c>
      <c r="J852" s="1" t="str">
        <f>IF(AND(שבוע_בדילוג[[#This Row],[CycleNumber]]&gt;1,OR(B853="",שבוע_בדילוג[[#This Row],[CycleNumber]]&gt;B851)),IF(OR(AND(שבוע_בדילוג[[#This Row],[LengthofCycle]]=29,F851=29),AND(שבוע_בדילוג[[#This Row],[LengthofCycle]]=36,F851=36)),1,""),"")</f>
        <v/>
      </c>
      <c r="K852" s="1" t="str">
        <f>IF(AND(שבוע_בדילוג[[#This Row],[וסת השבוע]]=1,J851=1,שבוע_בדילוג[[#This Row],[CycleNumber]]&gt;B851),1,"")</f>
        <v/>
      </c>
      <c r="L852" s="1" t="str">
        <f>IF(שבוע_בדילוג[[#This Row],[CycleNumber]]=1,"",IF(שבוע_בדילוג[[#This Row],[וסת השבוע]]=1,0,IF(L851="","",IF(L851=0,IF(שבוע_בדילוג[[#This Row],[LengthofCycle]]=29,0,1),IF(L851=1,IF(שבוע_בדילוג[[#This Row],[LengthofCycle]]+F851=29*2,0,2),IF(L851=2,IF(שבוע_בדילוג[[#This Row],[LengthofCycle]]+F851+F850=29*3,0,3),""))))))</f>
        <v/>
      </c>
      <c r="M852" s="1" t="str">
        <f>IF(שבוע_בדילוג[[#This Row],[וסת השבוע]]=1,IF(שבוע_בדילוג[[#This Row],[וסת השבוע וההפלגה ביחד]]=1,M851+1,0),IF(AND(שבוע_בדילוג[[#This Row],[CycleNumber]]&gt;B851,שבוע_בדילוג[[#This Row],[CycleNumber]]&gt;1),IF(שבוע_בדילוג[[#This Row],[וסת השבוע פעיל?]]&lt;&gt;"",M851+1,""),""))</f>
        <v/>
      </c>
      <c r="N852" s="1" t="str">
        <f>IF(שבוע_בדילוג[[#This Row],[וסת השבוע פעיל?2]]="","",IF(AND(שבוע_בדילוג[[#This Row],[וסת השבוע פעיל?]]&lt;&gt;"",שבוע_בדילוג[[#This Row],[CycleNumber]]&lt;B853,B853&lt;&gt;"",שבוע_בדילוג[[#This Row],[וסת השבוע פעיל?]]&lt;3),IF(L853=0,IF(AND(שבוע_בדילוג[[#This Row],[וסת השבוע פעיל?]]&gt;0,J853=1),0,1),0),""))</f>
        <v/>
      </c>
      <c r="O852" s="1" t="str">
        <f t="shared" ref="O852:O915" si="76">IF(N851&lt;&gt;"",IF(L851=0,29+1,IF(L851=1,2*29-F851+1,IF(L851=2,3*29-F851-F850+1,""))),"")</f>
        <v/>
      </c>
      <c r="P852" s="1" t="str">
        <f>IF(AND(שבוע_בדילוג[[#This Row],[חיזוי - שבוע]]=1,K853=1),1,"")</f>
        <v/>
      </c>
      <c r="Q852" s="1" t="str">
        <f>IF(AND(שבוע_בדילוג[[#This Row],[וסת השבוע פעיל?]]&lt;3,OR(שבוע_בדילוג[[#This Row],[CycleNumber]]&gt;B853,B853="")),1,"")</f>
        <v/>
      </c>
      <c r="R852" s="1" t="str">
        <f>IF(AND(שבוע_בדילוג[[#This Row],[חיזוי - שבוע]]&lt;&gt;"",שבוע_בדילוג[[#This Row],[וסת השבוע פעיל?2]]=""),1,"")</f>
        <v/>
      </c>
      <c r="S852" s="1" t="str">
        <f>IF(שבוע_בדילוג[[#This Row],[האישה קבעה וסת שבוע בדילוג?]]=1,IF(שבוע_בדילוג[[#This Row],[וסת השבוע פעיל?]]&lt;3,1,0),"")</f>
        <v/>
      </c>
      <c r="T8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2" s="1">
        <f t="shared" si="73"/>
        <v>0</v>
      </c>
      <c r="V852" s="1">
        <f t="shared" si="74"/>
        <v>0</v>
      </c>
      <c r="W852" s="1">
        <f t="shared" si="75"/>
        <v>0</v>
      </c>
      <c r="X852" s="1" t="str">
        <f>IF(שבוע_בדילוג[[#This Row],[3 הפלגות זהות]]="","",IF(שבוע_בדילוג[[#This Row],[3 הפלגות זהות]]=1,שבוע_בדילוג[[#This Row],[LengthofCycle]],X851))</f>
        <v/>
      </c>
      <c r="Z852" s="1" t="str">
        <f>IF(OR(שבוע_בדילוג[[#This Row],[הווסת פעיל?]]=0,שבוע_בדילוג[[#This Row],[הווסת פעיל?]]=""),"",SUM(Z851,שבוע_בדילוג[[#This Row],[הווסת פעיל?]]))</f>
        <v/>
      </c>
      <c r="AA852" s="1" t="str">
        <f>IF(AND(שבוע_בדילוג[[#This Row],[כמה מחזורים עד עקירה]]&lt;&gt;"",Z853=""),שבוע_בדילוג[[#This Row],[כמה מחזורים עד עקירה]],"")</f>
        <v/>
      </c>
      <c r="AB852" s="1" t="str">
        <f>IF(AND(שבוע_בדילוג[[#This Row],[הווסת פעיל?]]=1,שבוע_בדילוג[[#This Row],[וסת קבוע אחרון]]&lt;&gt;X851),שבוע_בדילוג[[#This Row],[וסת קבוע אחרון]],"")</f>
        <v/>
      </c>
      <c r="AC852" s="1" t="str">
        <f>IF(AND(שבוע_בדילוג[[#This Row],[הווסת פעיל?]]=1,Y851=0,שבוע_בדילוג[[#This Row],[וסת קבוע אחרון]]=X851),שבוע_בדילוג[[#This Row],[וסת קבוע אחרון]],"")</f>
        <v/>
      </c>
      <c r="AD852" s="1" t="str">
        <f>IF(AND(שבוע_בדילוג[[#This Row],[הווסת פעיל?]]=1,Y851=0,שבוע_בדילוג[[#This Row],[וסת קבוע אחרון]]&lt;&gt;X851),1,"")</f>
        <v/>
      </c>
      <c r="AE852" s="1" t="str">
        <f>IF(AND(שבוע_בדילוג[[#This Row],[הווסת פעיל?]]&lt;&gt;"",B853=1),שבוע_בדילוג[[#This Row],[CycleNumber]],"")</f>
        <v/>
      </c>
      <c r="AF852" s="1" t="str">
        <f>IF(AND(שבוע_בדילוג[[#This Row],[הווסת פעיל?]]&lt;&gt;"",Y851=""),שבוע_בדילוג[[#This Row],[CycleNumber]],"")</f>
        <v/>
      </c>
      <c r="AG852" s="1" t="str">
        <f>IF(B853=1,"",IF(שבוע_בדילוג[[#This Row],[הווסת פעיל?]]=1,IF(שבוע_בדילוג[[#This Row],[וסת קבוע אחרון]]=F853,1,0),""))</f>
        <v/>
      </c>
      <c r="AH852" s="1" t="str">
        <f>IF(B853=1,"",IF(שבוע_בדילוג[[#This Row],[הווסת פעיל?]]=1,IF(OR(שבוע_בדילוג[[#This Row],[וסת קבוע אחרון]]=F853,F853=שבוע_בדילוג[[#This Row],[LengthofCycle]]),1,0),""))</f>
        <v/>
      </c>
      <c r="AI852" s="1" t="str">
        <f>IF(B853=1,"",IF(שבוע_בדילוג[[#This Row],[הווסת פעיל?]]=1,IF(OR(שבוע_בדילוג[[#This Row],[וסת קבוע אחרון]]=F853,F853=שבוע_בדילוג[[#This Row],[LengthofCycle]],AND(שבוע_בדילוג[[#This Row],[LengthofCycle]]&lt;&gt;שבוע_בדילוג[[#This Row],[וסת קבוע אחרון]],OR(F853=28,F853=29))),1,0),""))</f>
        <v/>
      </c>
      <c r="AJ852" s="1" t="str">
        <f>IF(AND(שבוע_בדילוג[[#This Row],[הווסת פעיל?]]=1,B853=1),1,"")</f>
        <v/>
      </c>
      <c r="AK852" s="4">
        <f>IF(AND(שבוע_בדילוג[[#This Row],[הווסת פעיל?]]&lt;&gt;1,B853&lt;&gt;1,B853&lt;&gt;""),IF(שבוע_בדילוג[[#This Row],[LengthofCycle]]=F853,1,0),"")</f>
        <v>0</v>
      </c>
      <c r="AL852" s="4">
        <f>IF(AND(שבוע_בדילוג[[#This Row],[הווסת פעיל?]]&lt;&gt;1,B853&lt;&gt;1,B853&lt;&gt;""),IF(OR(שבוע_בדילוג[[#This Row],[LengthofCycle]]=F853,F853=29),1,0),"")</f>
        <v>0</v>
      </c>
      <c r="AM852" s="4">
        <f>IF(AND(שבוע_בדילוג[[#This Row],[הווסת פעיל?]]&lt;&gt;1,B853&lt;&gt;1,B853&lt;&gt;""),IF(OR(שבוע_בדילוג[[#This Row],[LengthofCycle]]=F853,F853=29,F853=28),1,0),"")</f>
        <v>0</v>
      </c>
    </row>
    <row r="853" spans="1:39" x14ac:dyDescent="0.25">
      <c r="A853" s="1" t="s">
        <v>124</v>
      </c>
      <c r="B853" s="1">
        <v>11</v>
      </c>
      <c r="C853" s="1">
        <v>0</v>
      </c>
      <c r="D853" s="1">
        <v>0</v>
      </c>
      <c r="E853" s="1">
        <v>0</v>
      </c>
      <c r="F853" s="1">
        <v>31</v>
      </c>
      <c r="H853" s="1">
        <f>שבוע_בדילוג[[#This Row],[LengthofCycle]]+1</f>
        <v>32</v>
      </c>
      <c r="I853" s="1" t="str">
        <f>IF(IFERROR(LOOKUP(שבוע_בדילוג[[#This Row],[ClientID]],קביעויות[השבוע בדילוג]),FALSE)=שבוע_בדילוג[[#This Row],[ClientID]],1,"")</f>
        <v/>
      </c>
      <c r="J853" s="1" t="str">
        <f>IF(AND(שבוע_בדילוג[[#This Row],[CycleNumber]]&gt;1,OR(B854="",שבוע_בדילוג[[#This Row],[CycleNumber]]&gt;B852)),IF(OR(AND(שבוע_בדילוג[[#This Row],[LengthofCycle]]=29,F852=29),AND(שבוע_בדילוג[[#This Row],[LengthofCycle]]=36,F852=36)),1,""),"")</f>
        <v/>
      </c>
      <c r="K853" s="1" t="str">
        <f>IF(AND(שבוע_בדילוג[[#This Row],[וסת השבוע]]=1,J852=1,שבוע_בדילוג[[#This Row],[CycleNumber]]&gt;B852),1,"")</f>
        <v/>
      </c>
      <c r="L853" s="1" t="str">
        <f>IF(שבוע_בדילוג[[#This Row],[CycleNumber]]=1,"",IF(שבוע_בדילוג[[#This Row],[וסת השבוע]]=1,0,IF(L852="","",IF(L852=0,IF(שבוע_בדילוג[[#This Row],[LengthofCycle]]=29,0,1),IF(L852=1,IF(שבוע_בדילוג[[#This Row],[LengthofCycle]]+F852=29*2,0,2),IF(L852=2,IF(שבוע_בדילוג[[#This Row],[LengthofCycle]]+F852+F851=29*3,0,3),""))))))</f>
        <v/>
      </c>
      <c r="M853" s="1" t="str">
        <f>IF(שבוע_בדילוג[[#This Row],[וסת השבוע]]=1,IF(שבוע_בדילוג[[#This Row],[וסת השבוע וההפלגה ביחד]]=1,M852+1,0),IF(AND(שבוע_בדילוג[[#This Row],[CycleNumber]]&gt;B852,שבוע_בדילוג[[#This Row],[CycleNumber]]&gt;1),IF(שבוע_בדילוג[[#This Row],[וסת השבוע פעיל?]]&lt;&gt;"",M852+1,""),""))</f>
        <v/>
      </c>
      <c r="N853" s="1" t="str">
        <f>IF(שבוע_בדילוג[[#This Row],[וסת השבוע פעיל?2]]="","",IF(AND(שבוע_בדילוג[[#This Row],[וסת השבוע פעיל?]]&lt;&gt;"",שבוע_בדילוג[[#This Row],[CycleNumber]]&lt;B854,B854&lt;&gt;"",שבוע_בדילוג[[#This Row],[וסת השבוע פעיל?]]&lt;3),IF(L854=0,IF(AND(שבוע_בדילוג[[#This Row],[וסת השבוע פעיל?]]&gt;0,J854=1),0,1),0),""))</f>
        <v/>
      </c>
      <c r="O853" s="1" t="str">
        <f t="shared" si="76"/>
        <v/>
      </c>
      <c r="P853" s="1" t="str">
        <f>IF(AND(שבוע_בדילוג[[#This Row],[חיזוי - שבוע]]=1,K854=1),1,"")</f>
        <v/>
      </c>
      <c r="Q853" s="1" t="str">
        <f>IF(AND(שבוע_בדילוג[[#This Row],[וסת השבוע פעיל?]]&lt;3,OR(שבוע_בדילוג[[#This Row],[CycleNumber]]&gt;B854,B854="")),1,"")</f>
        <v/>
      </c>
      <c r="R853" s="1" t="str">
        <f>IF(AND(שבוע_בדילוג[[#This Row],[חיזוי - שבוע]]&lt;&gt;"",שבוע_בדילוג[[#This Row],[וסת השבוע פעיל?2]]=""),1,"")</f>
        <v/>
      </c>
      <c r="S853" s="1" t="str">
        <f>IF(שבוע_בדילוג[[#This Row],[האישה קבעה וסת שבוע בדילוג?]]=1,IF(שבוע_בדילוג[[#This Row],[וסת השבוע פעיל?]]&lt;3,1,0),"")</f>
        <v/>
      </c>
      <c r="T8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3" s="1">
        <f t="shared" si="73"/>
        <v>0</v>
      </c>
      <c r="V853" s="1">
        <f t="shared" si="74"/>
        <v>0</v>
      </c>
      <c r="W853" s="1">
        <f t="shared" si="75"/>
        <v>0</v>
      </c>
      <c r="X853" s="1" t="str">
        <f>IF(שבוע_בדילוג[[#This Row],[3 הפלגות זהות]]="","",IF(שבוע_בדילוג[[#This Row],[3 הפלגות זהות]]=1,שבוע_בדילוג[[#This Row],[LengthofCycle]],X852))</f>
        <v/>
      </c>
      <c r="Z853" s="1" t="str">
        <f>IF(OR(שבוע_בדילוג[[#This Row],[הווסת פעיל?]]=0,שבוע_בדילוג[[#This Row],[הווסת פעיל?]]=""),"",SUM(Z852,שבוע_בדילוג[[#This Row],[הווסת פעיל?]]))</f>
        <v/>
      </c>
      <c r="AA853" s="1" t="str">
        <f>IF(AND(שבוע_בדילוג[[#This Row],[כמה מחזורים עד עקירה]]&lt;&gt;"",Z854=""),שבוע_בדילוג[[#This Row],[כמה מחזורים עד עקירה]],"")</f>
        <v/>
      </c>
      <c r="AB853" s="1" t="str">
        <f>IF(AND(שבוע_בדילוג[[#This Row],[הווסת פעיל?]]=1,שבוע_בדילוג[[#This Row],[וסת קבוע אחרון]]&lt;&gt;X852),שבוע_בדילוג[[#This Row],[וסת קבוע אחרון]],"")</f>
        <v/>
      </c>
      <c r="AC853" s="1" t="str">
        <f>IF(AND(שבוע_בדילוג[[#This Row],[הווסת פעיל?]]=1,Y852=0,שבוע_בדילוג[[#This Row],[וסת קבוע אחרון]]=X852),שבוע_בדילוג[[#This Row],[וסת קבוע אחרון]],"")</f>
        <v/>
      </c>
      <c r="AD853" s="1" t="str">
        <f>IF(AND(שבוע_בדילוג[[#This Row],[הווסת פעיל?]]=1,Y852=0,שבוע_בדילוג[[#This Row],[וסת קבוע אחרון]]&lt;&gt;X852),1,"")</f>
        <v/>
      </c>
      <c r="AE853" s="1" t="str">
        <f>IF(AND(שבוע_בדילוג[[#This Row],[הווסת פעיל?]]&lt;&gt;"",B854=1),שבוע_בדילוג[[#This Row],[CycleNumber]],"")</f>
        <v/>
      </c>
      <c r="AF853" s="1" t="str">
        <f>IF(AND(שבוע_בדילוג[[#This Row],[הווסת פעיל?]]&lt;&gt;"",Y852=""),שבוע_בדילוג[[#This Row],[CycleNumber]],"")</f>
        <v/>
      </c>
      <c r="AG853" s="1" t="str">
        <f>IF(B854=1,"",IF(שבוע_בדילוג[[#This Row],[הווסת פעיל?]]=1,IF(שבוע_בדילוג[[#This Row],[וסת קבוע אחרון]]=F854,1,0),""))</f>
        <v/>
      </c>
      <c r="AH853" s="1" t="str">
        <f>IF(B854=1,"",IF(שבוע_בדילוג[[#This Row],[הווסת פעיל?]]=1,IF(OR(שבוע_בדילוג[[#This Row],[וסת קבוע אחרון]]=F854,F854=שבוע_בדילוג[[#This Row],[LengthofCycle]]),1,0),""))</f>
        <v/>
      </c>
      <c r="AI853" s="1" t="str">
        <f>IF(B854=1,"",IF(שבוע_בדילוג[[#This Row],[הווסת פעיל?]]=1,IF(OR(שבוע_בדילוג[[#This Row],[וסת קבוע אחרון]]=F854,F854=שבוע_בדילוג[[#This Row],[LengthofCycle]],AND(שבוע_בדילוג[[#This Row],[LengthofCycle]]&lt;&gt;שבוע_בדילוג[[#This Row],[וסת קבוע אחרון]],OR(F854=28,F854=29))),1,0),""))</f>
        <v/>
      </c>
      <c r="AJ853" s="1" t="str">
        <f>IF(AND(שבוע_בדילוג[[#This Row],[הווסת פעיל?]]=1,B854=1),1,"")</f>
        <v/>
      </c>
      <c r="AK853" s="4">
        <f>IF(AND(שבוע_בדילוג[[#This Row],[הווסת פעיל?]]&lt;&gt;1,B854&lt;&gt;1,B854&lt;&gt;""),IF(שבוע_בדילוג[[#This Row],[LengthofCycle]]=F854,1,0),"")</f>
        <v>0</v>
      </c>
      <c r="AL853" s="4">
        <f>IF(AND(שבוע_בדילוג[[#This Row],[הווסת פעיל?]]&lt;&gt;1,B854&lt;&gt;1,B854&lt;&gt;""),IF(OR(שבוע_בדילוג[[#This Row],[LengthofCycle]]=F854,F854=29),1,0),"")</f>
        <v>0</v>
      </c>
      <c r="AM853" s="4">
        <f>IF(AND(שבוע_בדילוג[[#This Row],[הווסת פעיל?]]&lt;&gt;1,B854&lt;&gt;1,B854&lt;&gt;""),IF(OR(שבוע_בדילוג[[#This Row],[LengthofCycle]]=F854,F854=29,F854=28),1,0),"")</f>
        <v>1</v>
      </c>
    </row>
    <row r="854" spans="1:39" x14ac:dyDescent="0.25">
      <c r="A854" s="1" t="s">
        <v>124</v>
      </c>
      <c r="B854" s="1">
        <v>12</v>
      </c>
      <c r="C854" s="1">
        <v>0</v>
      </c>
      <c r="D854" s="1">
        <v>0</v>
      </c>
      <c r="E854" s="1">
        <v>0</v>
      </c>
      <c r="F854" s="1">
        <v>28</v>
      </c>
      <c r="H854" s="1">
        <f>שבוע_בדילוג[[#This Row],[LengthofCycle]]+1</f>
        <v>29</v>
      </c>
      <c r="I854" s="1" t="str">
        <f>IF(IFERROR(LOOKUP(שבוע_בדילוג[[#This Row],[ClientID]],קביעויות[השבוע בדילוג]),FALSE)=שבוע_בדילוג[[#This Row],[ClientID]],1,"")</f>
        <v/>
      </c>
      <c r="J854" s="1" t="str">
        <f>IF(AND(שבוע_בדילוג[[#This Row],[CycleNumber]]&gt;1,OR(B855="",שבוע_בדילוג[[#This Row],[CycleNumber]]&gt;B853)),IF(OR(AND(שבוע_בדילוג[[#This Row],[LengthofCycle]]=29,F853=29),AND(שבוע_בדילוג[[#This Row],[LengthofCycle]]=36,F853=36)),1,""),"")</f>
        <v/>
      </c>
      <c r="K854" s="1" t="str">
        <f>IF(AND(שבוע_בדילוג[[#This Row],[וסת השבוע]]=1,J853=1,שבוע_בדילוג[[#This Row],[CycleNumber]]&gt;B853),1,"")</f>
        <v/>
      </c>
      <c r="L854" s="1" t="str">
        <f>IF(שבוע_בדילוג[[#This Row],[CycleNumber]]=1,"",IF(שבוע_בדילוג[[#This Row],[וסת השבוע]]=1,0,IF(L853="","",IF(L853=0,IF(שבוע_בדילוג[[#This Row],[LengthofCycle]]=29,0,1),IF(L853=1,IF(שבוע_בדילוג[[#This Row],[LengthofCycle]]+F853=29*2,0,2),IF(L853=2,IF(שבוע_בדילוג[[#This Row],[LengthofCycle]]+F853+F852=29*3,0,3),""))))))</f>
        <v/>
      </c>
      <c r="M854" s="1" t="str">
        <f>IF(שבוע_בדילוג[[#This Row],[וסת השבוע]]=1,IF(שבוע_בדילוג[[#This Row],[וסת השבוע וההפלגה ביחד]]=1,M853+1,0),IF(AND(שבוע_בדילוג[[#This Row],[CycleNumber]]&gt;B853,שבוע_בדילוג[[#This Row],[CycleNumber]]&gt;1),IF(שבוע_בדילוג[[#This Row],[וסת השבוע פעיל?]]&lt;&gt;"",M853+1,""),""))</f>
        <v/>
      </c>
      <c r="N854" s="1" t="str">
        <f>IF(שבוע_בדילוג[[#This Row],[וסת השבוע פעיל?2]]="","",IF(AND(שבוע_בדילוג[[#This Row],[וסת השבוע פעיל?]]&lt;&gt;"",שבוע_בדילוג[[#This Row],[CycleNumber]]&lt;B855,B855&lt;&gt;"",שבוע_בדילוג[[#This Row],[וסת השבוע פעיל?]]&lt;3),IF(L855=0,IF(AND(שבוע_בדילוג[[#This Row],[וסת השבוע פעיל?]]&gt;0,J855=1),0,1),0),""))</f>
        <v/>
      </c>
      <c r="O854" s="1" t="str">
        <f t="shared" si="76"/>
        <v/>
      </c>
      <c r="P854" s="1" t="str">
        <f>IF(AND(שבוע_בדילוג[[#This Row],[חיזוי - שבוע]]=1,K855=1),1,"")</f>
        <v/>
      </c>
      <c r="Q854" s="1" t="str">
        <f>IF(AND(שבוע_בדילוג[[#This Row],[וסת השבוע פעיל?]]&lt;3,OR(שבוע_בדילוג[[#This Row],[CycleNumber]]&gt;B855,B855="")),1,"")</f>
        <v/>
      </c>
      <c r="R854" s="1" t="str">
        <f>IF(AND(שבוע_בדילוג[[#This Row],[חיזוי - שבוע]]&lt;&gt;"",שבוע_בדילוג[[#This Row],[וסת השבוע פעיל?2]]=""),1,"")</f>
        <v/>
      </c>
      <c r="S854" s="1" t="str">
        <f>IF(שבוע_בדילוג[[#This Row],[האישה קבעה וסת שבוע בדילוג?]]=1,IF(שבוע_בדילוג[[#This Row],[וסת השבוע פעיל?]]&lt;3,1,0),"")</f>
        <v/>
      </c>
      <c r="T8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4" s="1">
        <f t="shared" ref="U854:U917" si="77">IF(B854&gt;2,IF(AND(F854=F853,F853=F852),1,0),"")</f>
        <v>0</v>
      </c>
      <c r="V854" s="1">
        <f t="shared" si="74"/>
        <v>0</v>
      </c>
      <c r="W854" s="1">
        <f t="shared" si="75"/>
        <v>0</v>
      </c>
      <c r="X854" s="1" t="str">
        <f>IF(שבוע_בדילוג[[#This Row],[3 הפלגות זהות]]="","",IF(שבוע_בדילוג[[#This Row],[3 הפלגות זהות]]=1,שבוע_בדילוג[[#This Row],[LengthofCycle]],X853))</f>
        <v/>
      </c>
      <c r="Z854" s="1" t="str">
        <f>IF(OR(שבוע_בדילוג[[#This Row],[הווסת פעיל?]]=0,שבוע_בדילוג[[#This Row],[הווסת פעיל?]]=""),"",SUM(Z853,שבוע_בדילוג[[#This Row],[הווסת פעיל?]]))</f>
        <v/>
      </c>
      <c r="AA854" s="1" t="str">
        <f>IF(AND(שבוע_בדילוג[[#This Row],[כמה מחזורים עד עקירה]]&lt;&gt;"",Z855=""),שבוע_בדילוג[[#This Row],[כמה מחזורים עד עקירה]],"")</f>
        <v/>
      </c>
      <c r="AB854" s="1" t="str">
        <f>IF(AND(שבוע_בדילוג[[#This Row],[הווסת פעיל?]]=1,שבוע_בדילוג[[#This Row],[וסת קבוע אחרון]]&lt;&gt;X853),שבוע_בדילוג[[#This Row],[וסת קבוע אחרון]],"")</f>
        <v/>
      </c>
      <c r="AC854" s="1" t="str">
        <f>IF(AND(שבוע_בדילוג[[#This Row],[הווסת פעיל?]]=1,Y853=0,שבוע_בדילוג[[#This Row],[וסת קבוע אחרון]]=X853),שבוע_בדילוג[[#This Row],[וסת קבוע אחרון]],"")</f>
        <v/>
      </c>
      <c r="AD854" s="1" t="str">
        <f>IF(AND(שבוע_בדילוג[[#This Row],[הווסת פעיל?]]=1,Y853=0,שבוע_בדילוג[[#This Row],[וסת קבוע אחרון]]&lt;&gt;X853),1,"")</f>
        <v/>
      </c>
      <c r="AE854" s="1" t="str">
        <f>IF(AND(שבוע_בדילוג[[#This Row],[הווסת פעיל?]]&lt;&gt;"",B855=1),שבוע_בדילוג[[#This Row],[CycleNumber]],"")</f>
        <v/>
      </c>
      <c r="AF854" s="1" t="str">
        <f>IF(AND(שבוע_בדילוג[[#This Row],[הווסת פעיל?]]&lt;&gt;"",Y853=""),שבוע_בדילוג[[#This Row],[CycleNumber]],"")</f>
        <v/>
      </c>
      <c r="AG854" s="1" t="str">
        <f>IF(B855=1,"",IF(שבוע_בדילוג[[#This Row],[הווסת פעיל?]]=1,IF(שבוע_בדילוג[[#This Row],[וסת קבוע אחרון]]=F855,1,0),""))</f>
        <v/>
      </c>
      <c r="AH854" s="1" t="str">
        <f>IF(B855=1,"",IF(שבוע_בדילוג[[#This Row],[הווסת פעיל?]]=1,IF(OR(שבוע_בדילוג[[#This Row],[וסת קבוע אחרון]]=F855,F855=שבוע_בדילוג[[#This Row],[LengthofCycle]]),1,0),""))</f>
        <v/>
      </c>
      <c r="AI854" s="1" t="str">
        <f>IF(B855=1,"",IF(שבוע_בדילוג[[#This Row],[הווסת פעיל?]]=1,IF(OR(שבוע_בדילוג[[#This Row],[וסת קבוע אחרון]]=F855,F855=שבוע_בדילוג[[#This Row],[LengthofCycle]],AND(שבוע_בדילוג[[#This Row],[LengthofCycle]]&lt;&gt;שבוע_בדילוג[[#This Row],[וסת קבוע אחרון]],OR(F855=28,F855=29))),1,0),""))</f>
        <v/>
      </c>
      <c r="AJ854" s="1" t="str">
        <f>IF(AND(שבוע_בדילוג[[#This Row],[הווסת פעיל?]]=1,B855=1),1,"")</f>
        <v/>
      </c>
      <c r="AK854" s="4">
        <f>IF(AND(שבוע_בדילוג[[#This Row],[הווסת פעיל?]]&lt;&gt;1,B855&lt;&gt;1,B855&lt;&gt;""),IF(שבוע_בדילוג[[#This Row],[LengthofCycle]]=F855,1,0),"")</f>
        <v>0</v>
      </c>
      <c r="AL854" s="4">
        <f>IF(AND(שבוע_בדילוג[[#This Row],[הווסת פעיל?]]&lt;&gt;1,B855&lt;&gt;1,B855&lt;&gt;""),IF(OR(שבוע_בדילוג[[#This Row],[LengthofCycle]]=F855,F855=29),1,0),"")</f>
        <v>0</v>
      </c>
      <c r="AM854" s="4">
        <f>IF(AND(שבוע_בדילוג[[#This Row],[הווסת פעיל?]]&lt;&gt;1,B855&lt;&gt;1,B855&lt;&gt;""),IF(OR(שבוע_בדילוג[[#This Row],[LengthofCycle]]=F855,F855=29,F855=28),1,0),"")</f>
        <v>0</v>
      </c>
    </row>
    <row r="855" spans="1:39" x14ac:dyDescent="0.25">
      <c r="A855" s="1" t="s">
        <v>124</v>
      </c>
      <c r="B855" s="1">
        <v>13</v>
      </c>
      <c r="C855" s="1">
        <v>0</v>
      </c>
      <c r="D855" s="1">
        <v>1</v>
      </c>
      <c r="E855" s="1">
        <v>0</v>
      </c>
      <c r="F855" s="1">
        <v>27</v>
      </c>
      <c r="H855" s="1">
        <f>שבוע_בדילוג[[#This Row],[LengthofCycle]]+1</f>
        <v>28</v>
      </c>
      <c r="I855" s="1" t="str">
        <f>IF(IFERROR(LOOKUP(שבוע_בדילוג[[#This Row],[ClientID]],קביעויות[השבוע בדילוג]),FALSE)=שבוע_בדילוג[[#This Row],[ClientID]],1,"")</f>
        <v/>
      </c>
      <c r="J855" s="1" t="str">
        <f>IF(AND(שבוע_בדילוג[[#This Row],[CycleNumber]]&gt;1,OR(B856="",שבוע_בדילוג[[#This Row],[CycleNumber]]&gt;B854)),IF(OR(AND(שבוע_בדילוג[[#This Row],[LengthofCycle]]=29,F854=29),AND(שבוע_בדילוג[[#This Row],[LengthofCycle]]=36,F854=36)),1,""),"")</f>
        <v/>
      </c>
      <c r="K855" s="1" t="str">
        <f>IF(AND(שבוע_בדילוג[[#This Row],[וסת השבוע]]=1,J854=1,שבוע_בדילוג[[#This Row],[CycleNumber]]&gt;B854),1,"")</f>
        <v/>
      </c>
      <c r="L855" s="1" t="str">
        <f>IF(שבוע_בדילוג[[#This Row],[CycleNumber]]=1,"",IF(שבוע_בדילוג[[#This Row],[וסת השבוע]]=1,0,IF(L854="","",IF(L854=0,IF(שבוע_בדילוג[[#This Row],[LengthofCycle]]=29,0,1),IF(L854=1,IF(שבוע_בדילוג[[#This Row],[LengthofCycle]]+F854=29*2,0,2),IF(L854=2,IF(שבוע_בדילוג[[#This Row],[LengthofCycle]]+F854+F853=29*3,0,3),""))))))</f>
        <v/>
      </c>
      <c r="M855" s="1" t="str">
        <f>IF(שבוע_בדילוג[[#This Row],[וסת השבוע]]=1,IF(שבוע_בדילוג[[#This Row],[וסת השבוע וההפלגה ביחד]]=1,M854+1,0),IF(AND(שבוע_בדילוג[[#This Row],[CycleNumber]]&gt;B854,שבוע_בדילוג[[#This Row],[CycleNumber]]&gt;1),IF(שבוע_בדילוג[[#This Row],[וסת השבוע פעיל?]]&lt;&gt;"",M854+1,""),""))</f>
        <v/>
      </c>
      <c r="N855" s="1" t="str">
        <f>IF(שבוע_בדילוג[[#This Row],[וסת השבוע פעיל?2]]="","",IF(AND(שבוע_בדילוג[[#This Row],[וסת השבוע פעיל?]]&lt;&gt;"",שבוע_בדילוג[[#This Row],[CycleNumber]]&lt;B856,B856&lt;&gt;"",שבוע_בדילוג[[#This Row],[וסת השבוע פעיל?]]&lt;3),IF(L856=0,IF(AND(שבוע_בדילוג[[#This Row],[וסת השבוע פעיל?]]&gt;0,J856=1),0,1),0),""))</f>
        <v/>
      </c>
      <c r="O855" s="1" t="str">
        <f t="shared" si="76"/>
        <v/>
      </c>
      <c r="P855" s="1" t="str">
        <f>IF(AND(שבוע_בדילוג[[#This Row],[חיזוי - שבוע]]=1,K856=1),1,"")</f>
        <v/>
      </c>
      <c r="Q855" s="1" t="str">
        <f>IF(AND(שבוע_בדילוג[[#This Row],[וסת השבוע פעיל?]]&lt;3,OR(שבוע_בדילוג[[#This Row],[CycleNumber]]&gt;B856,B856="")),1,"")</f>
        <v/>
      </c>
      <c r="R855" s="1" t="str">
        <f>IF(AND(שבוע_בדילוג[[#This Row],[חיזוי - שבוע]]&lt;&gt;"",שבוע_בדילוג[[#This Row],[וסת השבוע פעיל?2]]=""),1,"")</f>
        <v/>
      </c>
      <c r="S855" s="1" t="str">
        <f>IF(שבוע_בדילוג[[#This Row],[האישה קבעה וסת שבוע בדילוג?]]=1,IF(שבוע_בדילוג[[#This Row],[וסת השבוע פעיל?]]&lt;3,1,0),"")</f>
        <v/>
      </c>
      <c r="T8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5" s="1">
        <f t="shared" si="77"/>
        <v>0</v>
      </c>
      <c r="V855" s="1">
        <f t="shared" ref="V855:V918" si="78">IF(B855&gt;3,IF(AND(F855=F854,F854=F853,F853=F852),1,0),"")</f>
        <v>0</v>
      </c>
      <c r="W855" s="1">
        <f t="shared" si="75"/>
        <v>0</v>
      </c>
      <c r="X855" s="1" t="str">
        <f>IF(שבוע_בדילוג[[#This Row],[3 הפלגות זהות]]="","",IF(שבוע_בדילוג[[#This Row],[3 הפלגות זהות]]=1,שבוע_בדילוג[[#This Row],[LengthofCycle]],X854))</f>
        <v/>
      </c>
      <c r="Z855" s="1" t="str">
        <f>IF(OR(שבוע_בדילוג[[#This Row],[הווסת פעיל?]]=0,שבוע_בדילוג[[#This Row],[הווסת פעיל?]]=""),"",SUM(Z854,שבוע_בדילוג[[#This Row],[הווסת פעיל?]]))</f>
        <v/>
      </c>
      <c r="AA855" s="1" t="str">
        <f>IF(AND(שבוע_בדילוג[[#This Row],[כמה מחזורים עד עקירה]]&lt;&gt;"",Z856=""),שבוע_בדילוג[[#This Row],[כמה מחזורים עד עקירה]],"")</f>
        <v/>
      </c>
      <c r="AB855" s="1" t="str">
        <f>IF(AND(שבוע_בדילוג[[#This Row],[הווסת פעיל?]]=1,שבוע_בדילוג[[#This Row],[וסת קבוע אחרון]]&lt;&gt;X854),שבוע_בדילוג[[#This Row],[וסת קבוע אחרון]],"")</f>
        <v/>
      </c>
      <c r="AC855" s="1" t="str">
        <f>IF(AND(שבוע_בדילוג[[#This Row],[הווסת פעיל?]]=1,Y854=0,שבוע_בדילוג[[#This Row],[וסת קבוע אחרון]]=X854),שבוע_בדילוג[[#This Row],[וסת קבוע אחרון]],"")</f>
        <v/>
      </c>
      <c r="AD855" s="1" t="str">
        <f>IF(AND(שבוע_בדילוג[[#This Row],[הווסת פעיל?]]=1,Y854=0,שבוע_בדילוג[[#This Row],[וסת קבוע אחרון]]&lt;&gt;X854),1,"")</f>
        <v/>
      </c>
      <c r="AE855" s="1" t="str">
        <f>IF(AND(שבוע_בדילוג[[#This Row],[הווסת פעיל?]]&lt;&gt;"",B856=1),שבוע_בדילוג[[#This Row],[CycleNumber]],"")</f>
        <v/>
      </c>
      <c r="AF855" s="1" t="str">
        <f>IF(AND(שבוע_בדילוג[[#This Row],[הווסת פעיל?]]&lt;&gt;"",Y854=""),שבוע_בדילוג[[#This Row],[CycleNumber]],"")</f>
        <v/>
      </c>
      <c r="AG855" s="1" t="str">
        <f>IF(B856=1,"",IF(שבוע_בדילוג[[#This Row],[הווסת פעיל?]]=1,IF(שבוע_בדילוג[[#This Row],[וסת קבוע אחרון]]=F856,1,0),""))</f>
        <v/>
      </c>
      <c r="AH855" s="1" t="str">
        <f>IF(B856=1,"",IF(שבוע_בדילוג[[#This Row],[הווסת פעיל?]]=1,IF(OR(שבוע_בדילוג[[#This Row],[וסת קבוע אחרון]]=F856,F856=שבוע_בדילוג[[#This Row],[LengthofCycle]]),1,0),""))</f>
        <v/>
      </c>
      <c r="AI855" s="1" t="str">
        <f>IF(B856=1,"",IF(שבוע_בדילוג[[#This Row],[הווסת פעיל?]]=1,IF(OR(שבוע_בדילוג[[#This Row],[וסת קבוע אחרון]]=F856,F856=שבוע_בדילוג[[#This Row],[LengthofCycle]],AND(שבוע_בדילוג[[#This Row],[LengthofCycle]]&lt;&gt;שבוע_בדילוג[[#This Row],[וסת קבוע אחרון]],OR(F856=28,F856=29))),1,0),""))</f>
        <v/>
      </c>
      <c r="AJ855" s="1" t="str">
        <f>IF(AND(שבוע_בדילוג[[#This Row],[הווסת פעיל?]]=1,B856=1),1,"")</f>
        <v/>
      </c>
      <c r="AK855" s="4">
        <f>IF(AND(שבוע_בדילוג[[#This Row],[הווסת פעיל?]]&lt;&gt;1,B856&lt;&gt;1,B856&lt;&gt;""),IF(שבוע_בדילוג[[#This Row],[LengthofCycle]]=F856,1,0),"")</f>
        <v>0</v>
      </c>
      <c r="AL855" s="4">
        <f>IF(AND(שבוע_בדילוג[[#This Row],[הווסת פעיל?]]&lt;&gt;1,B856&lt;&gt;1,B856&lt;&gt;""),IF(OR(שבוע_בדילוג[[#This Row],[LengthofCycle]]=F856,F856=29),1,0),"")</f>
        <v>0</v>
      </c>
      <c r="AM855" s="4">
        <f>IF(AND(שבוע_בדילוג[[#This Row],[הווסת פעיל?]]&lt;&gt;1,B856&lt;&gt;1,B856&lt;&gt;""),IF(OR(שבוע_בדילוג[[#This Row],[LengthofCycle]]=F856,F856=29,F856=28),1,0),"")</f>
        <v>0</v>
      </c>
    </row>
    <row r="856" spans="1:39" x14ac:dyDescent="0.25">
      <c r="A856" s="1" t="s">
        <v>124</v>
      </c>
      <c r="B856" s="1">
        <v>14</v>
      </c>
      <c r="C856" s="1">
        <v>0</v>
      </c>
      <c r="D856" s="1">
        <v>0</v>
      </c>
      <c r="E856" s="1">
        <v>0</v>
      </c>
      <c r="F856" s="1">
        <v>30</v>
      </c>
      <c r="H856" s="1">
        <f>שבוע_בדילוג[[#This Row],[LengthofCycle]]+1</f>
        <v>31</v>
      </c>
      <c r="I856" s="1" t="str">
        <f>IF(IFERROR(LOOKUP(שבוע_בדילוג[[#This Row],[ClientID]],קביעויות[השבוע בדילוג]),FALSE)=שבוע_בדילוג[[#This Row],[ClientID]],1,"")</f>
        <v/>
      </c>
      <c r="J856" s="1" t="str">
        <f>IF(AND(שבוע_בדילוג[[#This Row],[CycleNumber]]&gt;1,OR(B857="",שבוע_בדילוג[[#This Row],[CycleNumber]]&gt;B855)),IF(OR(AND(שבוע_בדילוג[[#This Row],[LengthofCycle]]=29,F855=29),AND(שבוע_בדילוג[[#This Row],[LengthofCycle]]=36,F855=36)),1,""),"")</f>
        <v/>
      </c>
      <c r="K856" s="1" t="str">
        <f>IF(AND(שבוע_בדילוג[[#This Row],[וסת השבוע]]=1,J855=1,שבוע_בדילוג[[#This Row],[CycleNumber]]&gt;B855),1,"")</f>
        <v/>
      </c>
      <c r="L856" s="1" t="str">
        <f>IF(שבוע_בדילוג[[#This Row],[CycleNumber]]=1,"",IF(שבוע_בדילוג[[#This Row],[וסת השבוע]]=1,0,IF(L855="","",IF(L855=0,IF(שבוע_בדילוג[[#This Row],[LengthofCycle]]=29,0,1),IF(L855=1,IF(שבוע_בדילוג[[#This Row],[LengthofCycle]]+F855=29*2,0,2),IF(L855=2,IF(שבוע_בדילוג[[#This Row],[LengthofCycle]]+F855+F854=29*3,0,3),""))))))</f>
        <v/>
      </c>
      <c r="M856" s="1" t="str">
        <f>IF(שבוע_בדילוג[[#This Row],[וסת השבוע]]=1,IF(שבוע_בדילוג[[#This Row],[וסת השבוע וההפלגה ביחד]]=1,M855+1,0),IF(AND(שבוע_בדילוג[[#This Row],[CycleNumber]]&gt;B855,שבוע_בדילוג[[#This Row],[CycleNumber]]&gt;1),IF(שבוע_בדילוג[[#This Row],[וסת השבוע פעיל?]]&lt;&gt;"",M855+1,""),""))</f>
        <v/>
      </c>
      <c r="N856" s="1" t="str">
        <f>IF(שבוע_בדילוג[[#This Row],[וסת השבוע פעיל?2]]="","",IF(AND(שבוע_בדילוג[[#This Row],[וסת השבוע פעיל?]]&lt;&gt;"",שבוע_בדילוג[[#This Row],[CycleNumber]]&lt;B857,B857&lt;&gt;"",שבוע_בדילוג[[#This Row],[וסת השבוע פעיל?]]&lt;3),IF(L857=0,IF(AND(שבוע_בדילוג[[#This Row],[וסת השבוע פעיל?]]&gt;0,J857=1),0,1),0),""))</f>
        <v/>
      </c>
      <c r="O856" s="1" t="str">
        <f t="shared" si="76"/>
        <v/>
      </c>
      <c r="P856" s="1" t="str">
        <f>IF(AND(שבוע_בדילוג[[#This Row],[חיזוי - שבוע]]=1,K857=1),1,"")</f>
        <v/>
      </c>
      <c r="Q856" s="1" t="str">
        <f>IF(AND(שבוע_בדילוג[[#This Row],[וסת השבוע פעיל?]]&lt;3,OR(שבוע_בדילוג[[#This Row],[CycleNumber]]&gt;B857,B857="")),1,"")</f>
        <v/>
      </c>
      <c r="R856" s="1" t="str">
        <f>IF(AND(שבוע_בדילוג[[#This Row],[חיזוי - שבוע]]&lt;&gt;"",שבוע_בדילוג[[#This Row],[וסת השבוע פעיל?2]]=""),1,"")</f>
        <v/>
      </c>
      <c r="S856" s="1" t="str">
        <f>IF(שבוע_בדילוג[[#This Row],[האישה קבעה וסת שבוע בדילוג?]]=1,IF(שבוע_בדילוג[[#This Row],[וסת השבוע פעיל?]]&lt;3,1,0),"")</f>
        <v/>
      </c>
      <c r="T8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6" s="1">
        <f t="shared" si="77"/>
        <v>0</v>
      </c>
      <c r="V856" s="1">
        <f t="shared" si="78"/>
        <v>0</v>
      </c>
      <c r="W856" s="1">
        <f t="shared" ref="W856:W919" si="79">IF(B856&gt;4,IF(AND(F856=F855,F855=F854,F854=F853,F853=F852),1,0),"")</f>
        <v>0</v>
      </c>
      <c r="X856" s="1" t="str">
        <f>IF(שבוע_בדילוג[[#This Row],[3 הפלגות זהות]]="","",IF(שבוע_בדילוג[[#This Row],[3 הפלגות זהות]]=1,שבוע_בדילוג[[#This Row],[LengthofCycle]],X855))</f>
        <v/>
      </c>
      <c r="Z856" s="1" t="str">
        <f>IF(OR(שבוע_בדילוג[[#This Row],[הווסת פעיל?]]=0,שבוע_בדילוג[[#This Row],[הווסת פעיל?]]=""),"",SUM(Z855,שבוע_בדילוג[[#This Row],[הווסת פעיל?]]))</f>
        <v/>
      </c>
      <c r="AA856" s="1" t="str">
        <f>IF(AND(שבוע_בדילוג[[#This Row],[כמה מחזורים עד עקירה]]&lt;&gt;"",Z857=""),שבוע_בדילוג[[#This Row],[כמה מחזורים עד עקירה]],"")</f>
        <v/>
      </c>
      <c r="AB856" s="1" t="str">
        <f>IF(AND(שבוע_בדילוג[[#This Row],[הווסת פעיל?]]=1,שבוע_בדילוג[[#This Row],[וסת קבוע אחרון]]&lt;&gt;X855),שבוע_בדילוג[[#This Row],[וסת קבוע אחרון]],"")</f>
        <v/>
      </c>
      <c r="AC856" s="1" t="str">
        <f>IF(AND(שבוע_בדילוג[[#This Row],[הווסת פעיל?]]=1,Y855=0,שבוע_בדילוג[[#This Row],[וסת קבוע אחרון]]=X855),שבוע_בדילוג[[#This Row],[וסת קבוע אחרון]],"")</f>
        <v/>
      </c>
      <c r="AD856" s="1" t="str">
        <f>IF(AND(שבוע_בדילוג[[#This Row],[הווסת פעיל?]]=1,Y855=0,שבוע_בדילוג[[#This Row],[וסת קבוע אחרון]]&lt;&gt;X855),1,"")</f>
        <v/>
      </c>
      <c r="AE856" s="1" t="str">
        <f>IF(AND(שבוע_בדילוג[[#This Row],[הווסת פעיל?]]&lt;&gt;"",B857=1),שבוע_בדילוג[[#This Row],[CycleNumber]],"")</f>
        <v/>
      </c>
      <c r="AF856" s="1" t="str">
        <f>IF(AND(שבוע_בדילוג[[#This Row],[הווסת פעיל?]]&lt;&gt;"",Y855=""),שבוע_בדילוג[[#This Row],[CycleNumber]],"")</f>
        <v/>
      </c>
      <c r="AG856" s="1" t="str">
        <f>IF(B857=1,"",IF(שבוע_בדילוג[[#This Row],[הווסת פעיל?]]=1,IF(שבוע_בדילוג[[#This Row],[וסת קבוע אחרון]]=F857,1,0),""))</f>
        <v/>
      </c>
      <c r="AH856" s="1" t="str">
        <f>IF(B857=1,"",IF(שבוע_בדילוג[[#This Row],[הווסת פעיל?]]=1,IF(OR(שבוע_בדילוג[[#This Row],[וסת קבוע אחרון]]=F857,F857=שבוע_בדילוג[[#This Row],[LengthofCycle]]),1,0),""))</f>
        <v/>
      </c>
      <c r="AI856" s="1" t="str">
        <f>IF(B857=1,"",IF(שבוע_בדילוג[[#This Row],[הווסת פעיל?]]=1,IF(OR(שבוע_בדילוג[[#This Row],[וסת קבוע אחרון]]=F857,F857=שבוע_בדילוג[[#This Row],[LengthofCycle]],AND(שבוע_בדילוג[[#This Row],[LengthofCycle]]&lt;&gt;שבוע_בדילוג[[#This Row],[וסת קבוע אחרון]],OR(F857=28,F857=29))),1,0),""))</f>
        <v/>
      </c>
      <c r="AJ856" s="1" t="str">
        <f>IF(AND(שבוע_בדילוג[[#This Row],[הווסת פעיל?]]=1,B857=1),1,"")</f>
        <v/>
      </c>
      <c r="AK856" s="4">
        <f>IF(AND(שבוע_בדילוג[[#This Row],[הווסת פעיל?]]&lt;&gt;1,B857&lt;&gt;1,B857&lt;&gt;""),IF(שבוע_בדילוג[[#This Row],[LengthofCycle]]=F857,1,0),"")</f>
        <v>0</v>
      </c>
      <c r="AL856" s="4">
        <f>IF(AND(שבוע_בדילוג[[#This Row],[הווסת פעיל?]]&lt;&gt;1,B857&lt;&gt;1,B857&lt;&gt;""),IF(OR(שבוע_בדילוג[[#This Row],[LengthofCycle]]=F857,F857=29),1,0),"")</f>
        <v>0</v>
      </c>
      <c r="AM856" s="4">
        <f>IF(AND(שבוע_בדילוג[[#This Row],[הווסת פעיל?]]&lt;&gt;1,B857&lt;&gt;1,B857&lt;&gt;""),IF(OR(שבוע_בדילוג[[#This Row],[LengthofCycle]]=F857,F857=29,F857=28),1,0),"")</f>
        <v>0</v>
      </c>
    </row>
    <row r="857" spans="1:39" x14ac:dyDescent="0.25">
      <c r="A857" s="1" t="s">
        <v>124</v>
      </c>
      <c r="B857" s="1">
        <v>15</v>
      </c>
      <c r="C857" s="1">
        <v>0</v>
      </c>
      <c r="D857" s="1">
        <v>0</v>
      </c>
      <c r="E857" s="1">
        <v>0</v>
      </c>
      <c r="F857" s="1">
        <v>26</v>
      </c>
      <c r="H857" s="1">
        <f>שבוע_בדילוג[[#This Row],[LengthofCycle]]+1</f>
        <v>27</v>
      </c>
      <c r="I857" s="1" t="str">
        <f>IF(IFERROR(LOOKUP(שבוע_בדילוג[[#This Row],[ClientID]],קביעויות[השבוע בדילוג]),FALSE)=שבוע_בדילוג[[#This Row],[ClientID]],1,"")</f>
        <v/>
      </c>
      <c r="J857" s="1" t="str">
        <f>IF(AND(שבוע_בדילוג[[#This Row],[CycleNumber]]&gt;1,OR(B858="",שבוע_בדילוג[[#This Row],[CycleNumber]]&gt;B856)),IF(OR(AND(שבוע_בדילוג[[#This Row],[LengthofCycle]]=29,F856=29),AND(שבוע_בדילוג[[#This Row],[LengthofCycle]]=36,F856=36)),1,""),"")</f>
        <v/>
      </c>
      <c r="K857" s="1" t="str">
        <f>IF(AND(שבוע_בדילוג[[#This Row],[וסת השבוע]]=1,J856=1,שבוע_בדילוג[[#This Row],[CycleNumber]]&gt;B856),1,"")</f>
        <v/>
      </c>
      <c r="L857" s="1" t="str">
        <f>IF(שבוע_בדילוג[[#This Row],[CycleNumber]]=1,"",IF(שבוע_בדילוג[[#This Row],[וסת השבוע]]=1,0,IF(L856="","",IF(L856=0,IF(שבוע_בדילוג[[#This Row],[LengthofCycle]]=29,0,1),IF(L856=1,IF(שבוע_בדילוג[[#This Row],[LengthofCycle]]+F856=29*2,0,2),IF(L856=2,IF(שבוע_בדילוג[[#This Row],[LengthofCycle]]+F856+F855=29*3,0,3),""))))))</f>
        <v/>
      </c>
      <c r="M857" s="1" t="str">
        <f>IF(שבוע_בדילוג[[#This Row],[וסת השבוע]]=1,IF(שבוע_בדילוג[[#This Row],[וסת השבוע וההפלגה ביחד]]=1,M856+1,0),IF(AND(שבוע_בדילוג[[#This Row],[CycleNumber]]&gt;B856,שבוע_בדילוג[[#This Row],[CycleNumber]]&gt;1),IF(שבוע_בדילוג[[#This Row],[וסת השבוע פעיל?]]&lt;&gt;"",M856+1,""),""))</f>
        <v/>
      </c>
      <c r="N857" s="1" t="str">
        <f>IF(שבוע_בדילוג[[#This Row],[וסת השבוע פעיל?2]]="","",IF(AND(שבוע_בדילוג[[#This Row],[וסת השבוע פעיל?]]&lt;&gt;"",שבוע_בדילוג[[#This Row],[CycleNumber]]&lt;B858,B858&lt;&gt;"",שבוע_בדילוג[[#This Row],[וסת השבוע פעיל?]]&lt;3),IF(L858=0,IF(AND(שבוע_בדילוג[[#This Row],[וסת השבוע פעיל?]]&gt;0,J858=1),0,1),0),""))</f>
        <v/>
      </c>
      <c r="O857" s="1" t="str">
        <f t="shared" si="76"/>
        <v/>
      </c>
      <c r="P857" s="1" t="str">
        <f>IF(AND(שבוע_בדילוג[[#This Row],[חיזוי - שבוע]]=1,K858=1),1,"")</f>
        <v/>
      </c>
      <c r="Q857" s="1" t="str">
        <f>IF(AND(שבוע_בדילוג[[#This Row],[וסת השבוע פעיל?]]&lt;3,OR(שבוע_בדילוג[[#This Row],[CycleNumber]]&gt;B858,B858="")),1,"")</f>
        <v/>
      </c>
      <c r="R857" s="1" t="str">
        <f>IF(AND(שבוע_בדילוג[[#This Row],[חיזוי - שבוע]]&lt;&gt;"",שבוע_בדילוג[[#This Row],[וסת השבוע פעיל?2]]=""),1,"")</f>
        <v/>
      </c>
      <c r="S857" s="1" t="str">
        <f>IF(שבוע_בדילוג[[#This Row],[האישה קבעה וסת שבוע בדילוג?]]=1,IF(שבוע_בדילוג[[#This Row],[וסת השבוע פעיל?]]&lt;3,1,0),"")</f>
        <v/>
      </c>
      <c r="T8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7" s="1">
        <f t="shared" si="77"/>
        <v>0</v>
      </c>
      <c r="V857" s="1">
        <f t="shared" si="78"/>
        <v>0</v>
      </c>
      <c r="W857" s="1">
        <f t="shared" si="79"/>
        <v>0</v>
      </c>
      <c r="X857" s="1" t="str">
        <f>IF(שבוע_בדילוג[[#This Row],[3 הפלגות זהות]]="","",IF(שבוע_בדילוג[[#This Row],[3 הפלגות זהות]]=1,שבוע_בדילוג[[#This Row],[LengthofCycle]],X856))</f>
        <v/>
      </c>
      <c r="Z857" s="1" t="str">
        <f>IF(OR(שבוע_בדילוג[[#This Row],[הווסת פעיל?]]=0,שבוע_בדילוג[[#This Row],[הווסת פעיל?]]=""),"",SUM(Z856,שבוע_בדילוג[[#This Row],[הווסת פעיל?]]))</f>
        <v/>
      </c>
      <c r="AA857" s="1" t="str">
        <f>IF(AND(שבוע_בדילוג[[#This Row],[כמה מחזורים עד עקירה]]&lt;&gt;"",Z858=""),שבוע_בדילוג[[#This Row],[כמה מחזורים עד עקירה]],"")</f>
        <v/>
      </c>
      <c r="AB857" s="1" t="str">
        <f>IF(AND(שבוע_בדילוג[[#This Row],[הווסת פעיל?]]=1,שבוע_בדילוג[[#This Row],[וסת קבוע אחרון]]&lt;&gt;X856),שבוע_בדילוג[[#This Row],[וסת קבוע אחרון]],"")</f>
        <v/>
      </c>
      <c r="AC857" s="1" t="str">
        <f>IF(AND(שבוע_בדילוג[[#This Row],[הווסת פעיל?]]=1,Y856=0,שבוע_בדילוג[[#This Row],[וסת קבוע אחרון]]=X856),שבוע_בדילוג[[#This Row],[וסת קבוע אחרון]],"")</f>
        <v/>
      </c>
      <c r="AD857" s="1" t="str">
        <f>IF(AND(שבוע_בדילוג[[#This Row],[הווסת פעיל?]]=1,Y856=0,שבוע_בדילוג[[#This Row],[וסת קבוע אחרון]]&lt;&gt;X856),1,"")</f>
        <v/>
      </c>
      <c r="AE857" s="1" t="str">
        <f>IF(AND(שבוע_בדילוג[[#This Row],[הווסת פעיל?]]&lt;&gt;"",B858=1),שבוע_בדילוג[[#This Row],[CycleNumber]],"")</f>
        <v/>
      </c>
      <c r="AF857" s="1" t="str">
        <f>IF(AND(שבוע_בדילוג[[#This Row],[הווסת פעיל?]]&lt;&gt;"",Y856=""),שבוע_בדילוג[[#This Row],[CycleNumber]],"")</f>
        <v/>
      </c>
      <c r="AG857" s="1" t="str">
        <f>IF(B858=1,"",IF(שבוע_בדילוג[[#This Row],[הווסת פעיל?]]=1,IF(שבוע_בדילוג[[#This Row],[וסת קבוע אחרון]]=F858,1,0),""))</f>
        <v/>
      </c>
      <c r="AH857" s="1" t="str">
        <f>IF(B858=1,"",IF(שבוע_בדילוג[[#This Row],[הווסת פעיל?]]=1,IF(OR(שבוע_בדילוג[[#This Row],[וסת קבוע אחרון]]=F858,F858=שבוע_בדילוג[[#This Row],[LengthofCycle]]),1,0),""))</f>
        <v/>
      </c>
      <c r="AI857" s="1" t="str">
        <f>IF(B858=1,"",IF(שבוע_בדילוג[[#This Row],[הווסת פעיל?]]=1,IF(OR(שבוע_בדילוג[[#This Row],[וסת קבוע אחרון]]=F858,F858=שבוע_בדילוג[[#This Row],[LengthofCycle]],AND(שבוע_בדילוג[[#This Row],[LengthofCycle]]&lt;&gt;שבוע_בדילוג[[#This Row],[וסת קבוע אחרון]],OR(F858=28,F858=29))),1,0),""))</f>
        <v/>
      </c>
      <c r="AJ857" s="1" t="str">
        <f>IF(AND(שבוע_בדילוג[[#This Row],[הווסת פעיל?]]=1,B858=1),1,"")</f>
        <v/>
      </c>
      <c r="AK857" s="4">
        <f>IF(AND(שבוע_בדילוג[[#This Row],[הווסת פעיל?]]&lt;&gt;1,B858&lt;&gt;1,B858&lt;&gt;""),IF(שבוע_בדילוג[[#This Row],[LengthofCycle]]=F858,1,0),"")</f>
        <v>0</v>
      </c>
      <c r="AL857" s="4">
        <f>IF(AND(שבוע_בדילוג[[#This Row],[הווסת פעיל?]]&lt;&gt;1,B858&lt;&gt;1,B858&lt;&gt;""),IF(OR(שבוע_בדילוג[[#This Row],[LengthofCycle]]=F858,F858=29),1,0),"")</f>
        <v>0</v>
      </c>
      <c r="AM857" s="4">
        <f>IF(AND(שבוע_בדילוג[[#This Row],[הווסת פעיל?]]&lt;&gt;1,B858&lt;&gt;1,B858&lt;&gt;""),IF(OR(שבוע_בדילוג[[#This Row],[LengthofCycle]]=F858,F858=29,F858=28),1,0),"")</f>
        <v>1</v>
      </c>
    </row>
    <row r="858" spans="1:39" x14ac:dyDescent="0.25">
      <c r="A858" s="1" t="s">
        <v>124</v>
      </c>
      <c r="B858" s="1">
        <v>16</v>
      </c>
      <c r="C858" s="1">
        <v>0</v>
      </c>
      <c r="D858" s="1">
        <v>0</v>
      </c>
      <c r="E858" s="1">
        <v>0</v>
      </c>
      <c r="F858" s="1">
        <v>28</v>
      </c>
      <c r="H858" s="1">
        <f>שבוע_בדילוג[[#This Row],[LengthofCycle]]+1</f>
        <v>29</v>
      </c>
      <c r="I858" s="1" t="str">
        <f>IF(IFERROR(LOOKUP(שבוע_בדילוג[[#This Row],[ClientID]],קביעויות[השבוע בדילוג]),FALSE)=שבוע_בדילוג[[#This Row],[ClientID]],1,"")</f>
        <v/>
      </c>
      <c r="J858" s="1" t="str">
        <f>IF(AND(שבוע_בדילוג[[#This Row],[CycleNumber]]&gt;1,OR(B859="",שבוע_בדילוג[[#This Row],[CycleNumber]]&gt;B857)),IF(OR(AND(שבוע_בדילוג[[#This Row],[LengthofCycle]]=29,F857=29),AND(שבוע_בדילוג[[#This Row],[LengthofCycle]]=36,F857=36)),1,""),"")</f>
        <v/>
      </c>
      <c r="K858" s="1" t="str">
        <f>IF(AND(שבוע_בדילוג[[#This Row],[וסת השבוע]]=1,J857=1,שבוע_בדילוג[[#This Row],[CycleNumber]]&gt;B857),1,"")</f>
        <v/>
      </c>
      <c r="L858" s="1" t="str">
        <f>IF(שבוע_בדילוג[[#This Row],[CycleNumber]]=1,"",IF(שבוע_בדילוג[[#This Row],[וסת השבוע]]=1,0,IF(L857="","",IF(L857=0,IF(שבוע_בדילוג[[#This Row],[LengthofCycle]]=29,0,1),IF(L857=1,IF(שבוע_בדילוג[[#This Row],[LengthofCycle]]+F857=29*2,0,2),IF(L857=2,IF(שבוע_בדילוג[[#This Row],[LengthofCycle]]+F857+F856=29*3,0,3),""))))))</f>
        <v/>
      </c>
      <c r="M858" s="1" t="str">
        <f>IF(שבוע_בדילוג[[#This Row],[וסת השבוע]]=1,IF(שבוע_בדילוג[[#This Row],[וסת השבוע וההפלגה ביחד]]=1,M857+1,0),IF(AND(שבוע_בדילוג[[#This Row],[CycleNumber]]&gt;B857,שבוע_בדילוג[[#This Row],[CycleNumber]]&gt;1),IF(שבוע_בדילוג[[#This Row],[וסת השבוע פעיל?]]&lt;&gt;"",M857+1,""),""))</f>
        <v/>
      </c>
      <c r="N858" s="1" t="str">
        <f>IF(שבוע_בדילוג[[#This Row],[וסת השבוע פעיל?2]]="","",IF(AND(שבוע_בדילוג[[#This Row],[וסת השבוע פעיל?]]&lt;&gt;"",שבוע_בדילוג[[#This Row],[CycleNumber]]&lt;B859,B859&lt;&gt;"",שבוע_בדילוג[[#This Row],[וסת השבוע פעיל?]]&lt;3),IF(L859=0,IF(AND(שבוע_בדילוג[[#This Row],[וסת השבוע פעיל?]]&gt;0,J859=1),0,1),0),""))</f>
        <v/>
      </c>
      <c r="O858" s="1" t="str">
        <f t="shared" si="76"/>
        <v/>
      </c>
      <c r="P858" s="1" t="str">
        <f>IF(AND(שבוע_בדילוג[[#This Row],[חיזוי - שבוע]]=1,K859=1),1,"")</f>
        <v/>
      </c>
      <c r="Q858" s="1" t="str">
        <f>IF(AND(שבוע_בדילוג[[#This Row],[וסת השבוע פעיל?]]&lt;3,OR(שבוע_בדילוג[[#This Row],[CycleNumber]]&gt;B859,B859="")),1,"")</f>
        <v/>
      </c>
      <c r="R858" s="1" t="str">
        <f>IF(AND(שבוע_בדילוג[[#This Row],[חיזוי - שבוע]]&lt;&gt;"",שבוע_בדילוג[[#This Row],[וסת השבוע פעיל?2]]=""),1,"")</f>
        <v/>
      </c>
      <c r="S858" s="1" t="str">
        <f>IF(שבוע_בדילוג[[#This Row],[האישה קבעה וסת שבוע בדילוג?]]=1,IF(שבוע_בדילוג[[#This Row],[וסת השבוע פעיל?]]&lt;3,1,0),"")</f>
        <v/>
      </c>
      <c r="T8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8" s="1">
        <f t="shared" si="77"/>
        <v>0</v>
      </c>
      <c r="V858" s="1">
        <f t="shared" si="78"/>
        <v>0</v>
      </c>
      <c r="W858" s="1">
        <f t="shared" si="79"/>
        <v>0</v>
      </c>
      <c r="X858" s="1" t="str">
        <f>IF(שבוע_בדילוג[[#This Row],[3 הפלגות זהות]]="","",IF(שבוע_בדילוג[[#This Row],[3 הפלגות זהות]]=1,שבוע_בדילוג[[#This Row],[LengthofCycle]],X857))</f>
        <v/>
      </c>
      <c r="Z858" s="1" t="str">
        <f>IF(OR(שבוע_בדילוג[[#This Row],[הווסת פעיל?]]=0,שבוע_בדילוג[[#This Row],[הווסת פעיל?]]=""),"",SUM(Z857,שבוע_בדילוג[[#This Row],[הווסת פעיל?]]))</f>
        <v/>
      </c>
      <c r="AA858" s="1" t="str">
        <f>IF(AND(שבוע_בדילוג[[#This Row],[כמה מחזורים עד עקירה]]&lt;&gt;"",Z859=""),שבוע_בדילוג[[#This Row],[כמה מחזורים עד עקירה]],"")</f>
        <v/>
      </c>
      <c r="AB858" s="1" t="str">
        <f>IF(AND(שבוע_בדילוג[[#This Row],[הווסת פעיל?]]=1,שבוע_בדילוג[[#This Row],[וסת קבוע אחרון]]&lt;&gt;X857),שבוע_בדילוג[[#This Row],[וסת קבוע אחרון]],"")</f>
        <v/>
      </c>
      <c r="AC858" s="1" t="str">
        <f>IF(AND(שבוע_בדילוג[[#This Row],[הווסת פעיל?]]=1,Y857=0,שבוע_בדילוג[[#This Row],[וסת קבוע אחרון]]=X857),שבוע_בדילוג[[#This Row],[וסת קבוע אחרון]],"")</f>
        <v/>
      </c>
      <c r="AD858" s="1" t="str">
        <f>IF(AND(שבוע_בדילוג[[#This Row],[הווסת פעיל?]]=1,Y857=0,שבוע_בדילוג[[#This Row],[וסת קבוע אחרון]]&lt;&gt;X857),1,"")</f>
        <v/>
      </c>
      <c r="AE858" s="1" t="str">
        <f>IF(AND(שבוע_בדילוג[[#This Row],[הווסת פעיל?]]&lt;&gt;"",B859=1),שבוע_בדילוג[[#This Row],[CycleNumber]],"")</f>
        <v/>
      </c>
      <c r="AF858" s="1" t="str">
        <f>IF(AND(שבוע_בדילוג[[#This Row],[הווסת פעיל?]]&lt;&gt;"",Y857=""),שבוע_בדילוג[[#This Row],[CycleNumber]],"")</f>
        <v/>
      </c>
      <c r="AG858" s="1" t="str">
        <f>IF(B859=1,"",IF(שבוע_בדילוג[[#This Row],[הווסת פעיל?]]=1,IF(שבוע_בדילוג[[#This Row],[וסת קבוע אחרון]]=F859,1,0),""))</f>
        <v/>
      </c>
      <c r="AH858" s="1" t="str">
        <f>IF(B859=1,"",IF(שבוע_בדילוג[[#This Row],[הווסת פעיל?]]=1,IF(OR(שבוע_בדילוג[[#This Row],[וסת קבוע אחרון]]=F859,F859=שבוע_בדילוג[[#This Row],[LengthofCycle]]),1,0),""))</f>
        <v/>
      </c>
      <c r="AI858" s="1" t="str">
        <f>IF(B859=1,"",IF(שבוע_בדילוג[[#This Row],[הווסת פעיל?]]=1,IF(OR(שבוע_בדילוג[[#This Row],[וסת קבוע אחרון]]=F859,F859=שבוע_בדילוג[[#This Row],[LengthofCycle]],AND(שבוע_בדילוג[[#This Row],[LengthofCycle]]&lt;&gt;שבוע_בדילוג[[#This Row],[וסת קבוע אחרון]],OR(F859=28,F859=29))),1,0),""))</f>
        <v/>
      </c>
      <c r="AJ858" s="1" t="str">
        <f>IF(AND(שבוע_בדילוג[[#This Row],[הווסת פעיל?]]=1,B859=1),1,"")</f>
        <v/>
      </c>
      <c r="AK858" s="4">
        <f>IF(AND(שבוע_בדילוג[[#This Row],[הווסת פעיל?]]&lt;&gt;1,B859&lt;&gt;1,B859&lt;&gt;""),IF(שבוע_בדילוג[[#This Row],[LengthofCycle]]=F859,1,0),"")</f>
        <v>1</v>
      </c>
      <c r="AL858" s="4">
        <f>IF(AND(שבוע_בדילוג[[#This Row],[הווסת פעיל?]]&lt;&gt;1,B859&lt;&gt;1,B859&lt;&gt;""),IF(OR(שבוע_בדילוג[[#This Row],[LengthofCycle]]=F859,F859=29),1,0),"")</f>
        <v>1</v>
      </c>
      <c r="AM858" s="4">
        <f>IF(AND(שבוע_בדילוג[[#This Row],[הווסת פעיל?]]&lt;&gt;1,B859&lt;&gt;1,B859&lt;&gt;""),IF(OR(שבוע_בדילוג[[#This Row],[LengthofCycle]]=F859,F859=29,F859=28),1,0),"")</f>
        <v>1</v>
      </c>
    </row>
    <row r="859" spans="1:39" x14ac:dyDescent="0.25">
      <c r="A859" s="1" t="s">
        <v>124</v>
      </c>
      <c r="B859" s="1">
        <v>17</v>
      </c>
      <c r="C859" s="1">
        <v>0</v>
      </c>
      <c r="D859" s="1">
        <v>0</v>
      </c>
      <c r="E859" s="1">
        <v>0</v>
      </c>
      <c r="F859" s="1">
        <v>28</v>
      </c>
      <c r="H859" s="1">
        <f>שבוע_בדילוג[[#This Row],[LengthofCycle]]+1</f>
        <v>29</v>
      </c>
      <c r="I859" s="1" t="str">
        <f>IF(IFERROR(LOOKUP(שבוע_בדילוג[[#This Row],[ClientID]],קביעויות[השבוע בדילוג]),FALSE)=שבוע_בדילוג[[#This Row],[ClientID]],1,"")</f>
        <v/>
      </c>
      <c r="J859" s="1" t="str">
        <f>IF(AND(שבוע_בדילוג[[#This Row],[CycleNumber]]&gt;1,OR(B860="",שבוע_בדילוג[[#This Row],[CycleNumber]]&gt;B858)),IF(OR(AND(שבוע_בדילוג[[#This Row],[LengthofCycle]]=29,F858=29),AND(שבוע_בדילוג[[#This Row],[LengthofCycle]]=36,F858=36)),1,""),"")</f>
        <v/>
      </c>
      <c r="K859" s="1" t="str">
        <f>IF(AND(שבוע_בדילוג[[#This Row],[וסת השבוע]]=1,J858=1,שבוע_בדילוג[[#This Row],[CycleNumber]]&gt;B858),1,"")</f>
        <v/>
      </c>
      <c r="L859" s="1" t="str">
        <f>IF(שבוע_בדילוג[[#This Row],[CycleNumber]]=1,"",IF(שבוע_בדילוג[[#This Row],[וסת השבוע]]=1,0,IF(L858="","",IF(L858=0,IF(שבוע_בדילוג[[#This Row],[LengthofCycle]]=29,0,1),IF(L858=1,IF(שבוע_בדילוג[[#This Row],[LengthofCycle]]+F858=29*2,0,2),IF(L858=2,IF(שבוע_בדילוג[[#This Row],[LengthofCycle]]+F858+F857=29*3,0,3),""))))))</f>
        <v/>
      </c>
      <c r="M859" s="1" t="str">
        <f>IF(שבוע_בדילוג[[#This Row],[וסת השבוע]]=1,IF(שבוע_בדילוג[[#This Row],[וסת השבוע וההפלגה ביחד]]=1,M858+1,0),IF(AND(שבוע_בדילוג[[#This Row],[CycleNumber]]&gt;B858,שבוע_בדילוג[[#This Row],[CycleNumber]]&gt;1),IF(שבוע_בדילוג[[#This Row],[וסת השבוע פעיל?]]&lt;&gt;"",M858+1,""),""))</f>
        <v/>
      </c>
      <c r="N859" s="1" t="str">
        <f>IF(שבוע_בדילוג[[#This Row],[וסת השבוע פעיל?2]]="","",IF(AND(שבוע_בדילוג[[#This Row],[וסת השבוע פעיל?]]&lt;&gt;"",שבוע_בדילוג[[#This Row],[CycleNumber]]&lt;B860,B860&lt;&gt;"",שבוע_בדילוג[[#This Row],[וסת השבוע פעיל?]]&lt;3),IF(L860=0,IF(AND(שבוע_בדילוג[[#This Row],[וסת השבוע פעיל?]]&gt;0,J860=1),0,1),0),""))</f>
        <v/>
      </c>
      <c r="O859" s="1" t="str">
        <f t="shared" si="76"/>
        <v/>
      </c>
      <c r="P859" s="1" t="str">
        <f>IF(AND(שבוע_בדילוג[[#This Row],[חיזוי - שבוע]]=1,K860=1),1,"")</f>
        <v/>
      </c>
      <c r="Q859" s="1" t="str">
        <f>IF(AND(שבוע_בדילוג[[#This Row],[וסת השבוע פעיל?]]&lt;3,OR(שבוע_בדילוג[[#This Row],[CycleNumber]]&gt;B860,B860="")),1,"")</f>
        <v/>
      </c>
      <c r="R859" s="1" t="str">
        <f>IF(AND(שבוע_בדילוג[[#This Row],[חיזוי - שבוע]]&lt;&gt;"",שבוע_בדילוג[[#This Row],[וסת השבוע פעיל?2]]=""),1,"")</f>
        <v/>
      </c>
      <c r="S859" s="1" t="str">
        <f>IF(שבוע_בדילוג[[#This Row],[האישה קבעה וסת שבוע בדילוג?]]=1,IF(שבוע_בדילוג[[#This Row],[וסת השבוע פעיל?]]&lt;3,1,0),"")</f>
        <v/>
      </c>
      <c r="T8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59" s="1">
        <f t="shared" si="77"/>
        <v>0</v>
      </c>
      <c r="V859" s="1">
        <f t="shared" si="78"/>
        <v>0</v>
      </c>
      <c r="W859" s="1">
        <f t="shared" si="79"/>
        <v>0</v>
      </c>
      <c r="X859" s="1" t="str">
        <f>IF(שבוע_בדילוג[[#This Row],[3 הפלגות זהות]]="","",IF(שבוע_בדילוג[[#This Row],[3 הפלגות זהות]]=1,שבוע_בדילוג[[#This Row],[LengthofCycle]],X858))</f>
        <v/>
      </c>
      <c r="Z859" s="1" t="str">
        <f>IF(OR(שבוע_בדילוג[[#This Row],[הווסת פעיל?]]=0,שבוע_בדילוג[[#This Row],[הווסת פעיל?]]=""),"",SUM(Z858,שבוע_בדילוג[[#This Row],[הווסת פעיל?]]))</f>
        <v/>
      </c>
      <c r="AA859" s="1" t="str">
        <f>IF(AND(שבוע_בדילוג[[#This Row],[כמה מחזורים עד עקירה]]&lt;&gt;"",Z860=""),שבוע_בדילוג[[#This Row],[כמה מחזורים עד עקירה]],"")</f>
        <v/>
      </c>
      <c r="AB859" s="1" t="str">
        <f>IF(AND(שבוע_בדילוג[[#This Row],[הווסת פעיל?]]=1,שבוע_בדילוג[[#This Row],[וסת קבוע אחרון]]&lt;&gt;X858),שבוע_בדילוג[[#This Row],[וסת קבוע אחרון]],"")</f>
        <v/>
      </c>
      <c r="AC859" s="1" t="str">
        <f>IF(AND(שבוע_בדילוג[[#This Row],[הווסת פעיל?]]=1,Y858=0,שבוע_בדילוג[[#This Row],[וסת קבוע אחרון]]=X858),שבוע_בדילוג[[#This Row],[וסת קבוע אחרון]],"")</f>
        <v/>
      </c>
      <c r="AD859" s="1" t="str">
        <f>IF(AND(שבוע_בדילוג[[#This Row],[הווסת פעיל?]]=1,Y858=0,שבוע_בדילוג[[#This Row],[וסת קבוע אחרון]]&lt;&gt;X858),1,"")</f>
        <v/>
      </c>
      <c r="AE859" s="1" t="str">
        <f>IF(AND(שבוע_בדילוג[[#This Row],[הווסת פעיל?]]&lt;&gt;"",B860=1),שבוע_בדילוג[[#This Row],[CycleNumber]],"")</f>
        <v/>
      </c>
      <c r="AF859" s="1" t="str">
        <f>IF(AND(שבוע_בדילוג[[#This Row],[הווסת פעיל?]]&lt;&gt;"",Y858=""),שבוע_בדילוג[[#This Row],[CycleNumber]],"")</f>
        <v/>
      </c>
      <c r="AG859" s="1" t="str">
        <f>IF(B860=1,"",IF(שבוע_בדילוג[[#This Row],[הווסת פעיל?]]=1,IF(שבוע_בדילוג[[#This Row],[וסת קבוע אחרון]]=F860,1,0),""))</f>
        <v/>
      </c>
      <c r="AH859" s="1" t="str">
        <f>IF(B860=1,"",IF(שבוע_בדילוג[[#This Row],[הווסת פעיל?]]=1,IF(OR(שבוע_בדילוג[[#This Row],[וסת קבוע אחרון]]=F860,F860=שבוע_בדילוג[[#This Row],[LengthofCycle]]),1,0),""))</f>
        <v/>
      </c>
      <c r="AI859" s="1" t="str">
        <f>IF(B860=1,"",IF(שבוע_בדילוג[[#This Row],[הווסת פעיל?]]=1,IF(OR(שבוע_בדילוג[[#This Row],[וסת קבוע אחרון]]=F860,F860=שבוע_בדילוג[[#This Row],[LengthofCycle]],AND(שבוע_בדילוג[[#This Row],[LengthofCycle]]&lt;&gt;שבוע_בדילוג[[#This Row],[וסת קבוע אחרון]],OR(F860=28,F860=29))),1,0),""))</f>
        <v/>
      </c>
      <c r="AJ859" s="1" t="str">
        <f>IF(AND(שבוע_בדילוג[[#This Row],[הווסת פעיל?]]=1,B860=1),1,"")</f>
        <v/>
      </c>
      <c r="AK859" s="4" t="str">
        <f>IF(AND(שבוע_בדילוג[[#This Row],[הווסת פעיל?]]&lt;&gt;1,B860&lt;&gt;1,B860&lt;&gt;""),IF(שבוע_בדילוג[[#This Row],[LengthofCycle]]=F860,1,0),"")</f>
        <v/>
      </c>
      <c r="AL859" s="4" t="str">
        <f>IF(AND(שבוע_בדילוג[[#This Row],[הווסת פעיל?]]&lt;&gt;1,B860&lt;&gt;1,B860&lt;&gt;""),IF(OR(שבוע_בדילוג[[#This Row],[LengthofCycle]]=F860,F860=29),1,0),"")</f>
        <v/>
      </c>
      <c r="AM859" s="4" t="str">
        <f>IF(AND(שבוע_בדילוג[[#This Row],[הווסת פעיל?]]&lt;&gt;1,B860&lt;&gt;1,B860&lt;&gt;""),IF(OR(שבוע_בדילוג[[#This Row],[LengthofCycle]]=F860,F860=29,F860=28),1,0),"")</f>
        <v/>
      </c>
    </row>
    <row r="860" spans="1:39" x14ac:dyDescent="0.25">
      <c r="A860" s="1" t="s">
        <v>125</v>
      </c>
      <c r="B860" s="1">
        <v>1</v>
      </c>
      <c r="C860" s="1">
        <v>1</v>
      </c>
      <c r="D860" s="1">
        <v>1</v>
      </c>
      <c r="E860" s="1">
        <v>0</v>
      </c>
      <c r="F860" s="1">
        <v>25</v>
      </c>
      <c r="H860" s="1">
        <f>שבוע_בדילוג[[#This Row],[LengthofCycle]]+1</f>
        <v>26</v>
      </c>
      <c r="I860" s="1" t="str">
        <f>IF(IFERROR(LOOKUP(שבוע_בדילוג[[#This Row],[ClientID]],קביעויות[השבוע בדילוג]),FALSE)=שבוע_בדילוג[[#This Row],[ClientID]],1,"")</f>
        <v/>
      </c>
      <c r="J860" s="1" t="str">
        <f>IF(AND(שבוע_בדילוג[[#This Row],[CycleNumber]]&gt;1,OR(B861="",שבוע_בדילוג[[#This Row],[CycleNumber]]&gt;B859)),IF(OR(AND(שבוע_בדילוג[[#This Row],[LengthofCycle]]=29,F859=29),AND(שבוע_בדילוג[[#This Row],[LengthofCycle]]=36,F859=36)),1,""),"")</f>
        <v/>
      </c>
      <c r="K860" s="1" t="str">
        <f>IF(AND(שבוע_בדילוג[[#This Row],[וסת השבוע]]=1,J859=1,שבוע_בדילוג[[#This Row],[CycleNumber]]&gt;B859),1,"")</f>
        <v/>
      </c>
      <c r="L860" s="1" t="str">
        <f>IF(שבוע_בדילוג[[#This Row],[CycleNumber]]=1,"",IF(שבוע_בדילוג[[#This Row],[וסת השבוע]]=1,0,IF(L859="","",IF(L859=0,IF(שבוע_בדילוג[[#This Row],[LengthofCycle]]=29,0,1),IF(L859=1,IF(שבוע_בדילוג[[#This Row],[LengthofCycle]]+F859=29*2,0,2),IF(L859=2,IF(שבוע_בדילוג[[#This Row],[LengthofCycle]]+F859+F858=29*3,0,3),""))))))</f>
        <v/>
      </c>
      <c r="M860" s="1" t="str">
        <f>IF(שבוע_בדילוג[[#This Row],[וסת השבוע]]=1,IF(שבוע_בדילוג[[#This Row],[וסת השבוע וההפלגה ביחד]]=1,M859+1,0),IF(AND(שבוע_בדילוג[[#This Row],[CycleNumber]]&gt;B859,שבוע_בדילוג[[#This Row],[CycleNumber]]&gt;1),IF(שבוע_בדילוג[[#This Row],[וסת השבוע פעיל?]]&lt;&gt;"",M859+1,""),""))</f>
        <v/>
      </c>
      <c r="N860" s="1" t="str">
        <f>IF(שבוע_בדילוג[[#This Row],[וסת השבוע פעיל?2]]="","",IF(AND(שבוע_בדילוג[[#This Row],[וסת השבוע פעיל?]]&lt;&gt;"",שבוע_בדילוג[[#This Row],[CycleNumber]]&lt;B861,B861&lt;&gt;"",שבוע_בדילוג[[#This Row],[וסת השבוע פעיל?]]&lt;3),IF(L861=0,IF(AND(שבוע_בדילוג[[#This Row],[וסת השבוע פעיל?]]&gt;0,J861=1),0,1),0),""))</f>
        <v/>
      </c>
      <c r="O860" s="1" t="str">
        <f t="shared" si="76"/>
        <v/>
      </c>
      <c r="P860" s="1" t="str">
        <f>IF(AND(שבוע_בדילוג[[#This Row],[חיזוי - שבוע]]=1,K861=1),1,"")</f>
        <v/>
      </c>
      <c r="Q860" s="1" t="str">
        <f>IF(AND(שבוע_בדילוג[[#This Row],[וסת השבוע פעיל?]]&lt;3,OR(שבוע_בדילוג[[#This Row],[CycleNumber]]&gt;B861,B861="")),1,"")</f>
        <v/>
      </c>
      <c r="R860" s="1" t="str">
        <f>IF(AND(שבוע_בדילוג[[#This Row],[חיזוי - שבוע]]&lt;&gt;"",שבוע_בדילוג[[#This Row],[וסת השבוע פעיל?2]]=""),1,"")</f>
        <v/>
      </c>
      <c r="S860" s="1" t="str">
        <f>IF(שבוע_בדילוג[[#This Row],[האישה קבעה וסת שבוע בדילוג?]]=1,IF(שבוע_בדילוג[[#This Row],[וסת השבוע פעיל?]]&lt;3,1,0),"")</f>
        <v/>
      </c>
      <c r="T8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0" s="1" t="str">
        <f t="shared" si="77"/>
        <v/>
      </c>
      <c r="V860" s="1" t="str">
        <f t="shared" si="78"/>
        <v/>
      </c>
      <c r="W860" s="1" t="str">
        <f t="shared" si="79"/>
        <v/>
      </c>
      <c r="X860" s="1" t="str">
        <f>IF(שבוע_בדילוג[[#This Row],[3 הפלגות זהות]]="","",IF(שבוע_בדילוג[[#This Row],[3 הפלגות זהות]]=1,שבוע_בדילוג[[#This Row],[LengthofCycle]],X859))</f>
        <v/>
      </c>
      <c r="Y860" s="1" t="str">
        <f>IF(שבוע_בדילוג[[#This Row],[וסת קבוע אחרון]]="","",IF(OR(שבוע_בדילוג[[#This Row],[LengthofCycle]]=שבוע_בדילוג[[#This Row],[וסת קבוע אחרון]],F859=שבוע_בדילוג[[#This Row],[וסת קבוע אחרון]],F858=שבוע_בדילוג[[#This Row],[וסת קבוע אחרון]]),1,0))</f>
        <v/>
      </c>
      <c r="Z860" s="1" t="str">
        <f>IF(OR(שבוע_בדילוג[[#This Row],[הווסת פעיל?]]=0,שבוע_בדילוג[[#This Row],[הווסת פעיל?]]=""),"",SUM(Z859,שבוע_בדילוג[[#This Row],[הווסת פעיל?]]))</f>
        <v/>
      </c>
      <c r="AA860" s="1" t="str">
        <f>IF(AND(שבוע_בדילוג[[#This Row],[כמה מחזורים עד עקירה]]&lt;&gt;"",Z861=""),שבוע_בדילוג[[#This Row],[כמה מחזורים עד עקירה]],"")</f>
        <v/>
      </c>
      <c r="AB860" s="1" t="str">
        <f>IF(AND(שבוע_בדילוג[[#This Row],[הווסת פעיל?]]=1,שבוע_בדילוג[[#This Row],[וסת קבוע אחרון]]&lt;&gt;X859),שבוע_בדילוג[[#This Row],[וסת קבוע אחרון]],"")</f>
        <v/>
      </c>
      <c r="AC860" s="1" t="str">
        <f>IF(AND(שבוע_בדילוג[[#This Row],[הווסת פעיל?]]=1,Y859=0,שבוע_בדילוג[[#This Row],[וסת קבוע אחרון]]=X859),שבוע_בדילוג[[#This Row],[וסת קבוע אחרון]],"")</f>
        <v/>
      </c>
      <c r="AD860" s="1" t="str">
        <f>IF(AND(שבוע_בדילוג[[#This Row],[הווסת פעיל?]]=1,Y859=0,שבוע_בדילוג[[#This Row],[וסת קבוע אחרון]]&lt;&gt;X859),1,"")</f>
        <v/>
      </c>
      <c r="AE860" s="1" t="str">
        <f>IF(AND(שבוע_בדילוג[[#This Row],[הווסת פעיל?]]&lt;&gt;"",B861=1),שבוע_בדילוג[[#This Row],[CycleNumber]],"")</f>
        <v/>
      </c>
      <c r="AF860" s="1" t="str">
        <f>IF(AND(שבוע_בדילוג[[#This Row],[הווסת פעיל?]]&lt;&gt;"",Y859=""),שבוע_בדילוג[[#This Row],[CycleNumber]],"")</f>
        <v/>
      </c>
      <c r="AG860" s="1" t="str">
        <f>IF(B861=1,"",IF(שבוע_בדילוג[[#This Row],[הווסת פעיל?]]=1,IF(שבוע_בדילוג[[#This Row],[וסת קבוע אחרון]]=F861,1,0),""))</f>
        <v/>
      </c>
      <c r="AH860" s="1" t="str">
        <f>IF(B861=1,"",IF(שבוע_בדילוג[[#This Row],[הווסת פעיל?]]=1,IF(OR(שבוע_בדילוג[[#This Row],[וסת קבוע אחרון]]=F861,F861=שבוע_בדילוג[[#This Row],[LengthofCycle]]),1,0),""))</f>
        <v/>
      </c>
      <c r="AI860" s="1" t="str">
        <f>IF(B861=1,"",IF(שבוע_בדילוג[[#This Row],[הווסת פעיל?]]=1,IF(OR(שבוע_בדילוג[[#This Row],[וסת קבוע אחרון]]=F861,F861=שבוע_בדילוג[[#This Row],[LengthofCycle]],AND(שבוע_בדילוג[[#This Row],[LengthofCycle]]&lt;&gt;שבוע_בדילוג[[#This Row],[וסת קבוע אחרון]],OR(F861=28,F861=29))),1,0),""))</f>
        <v/>
      </c>
      <c r="AJ860" s="1" t="str">
        <f>IF(AND(שבוע_בדילוג[[#This Row],[הווסת פעיל?]]=1,B861=1),1,"")</f>
        <v/>
      </c>
      <c r="AK860" s="4">
        <f>IF(AND(שבוע_בדילוג[[#This Row],[הווסת פעיל?]]&lt;&gt;1,B861&lt;&gt;1,B861&lt;&gt;""),IF(שבוע_בדילוג[[#This Row],[LengthofCycle]]=F861,1,0),"")</f>
        <v>0</v>
      </c>
      <c r="AL860" s="4">
        <f>IF(AND(שבוע_בדילוג[[#This Row],[הווסת פעיל?]]&lt;&gt;1,B861&lt;&gt;1,B861&lt;&gt;""),IF(OR(שבוע_בדילוג[[#This Row],[LengthofCycle]]=F861,F861=29),1,0),"")</f>
        <v>0</v>
      </c>
      <c r="AM860" s="4">
        <f>IF(AND(שבוע_בדילוג[[#This Row],[הווסת פעיל?]]&lt;&gt;1,B861&lt;&gt;1,B861&lt;&gt;""),IF(OR(שבוע_בדילוג[[#This Row],[LengthofCycle]]=F861,F861=29,F861=28),1,0),"")</f>
        <v>0</v>
      </c>
    </row>
    <row r="861" spans="1:39" x14ac:dyDescent="0.25">
      <c r="A861" s="1" t="s">
        <v>125</v>
      </c>
      <c r="B861" s="1">
        <v>2</v>
      </c>
      <c r="C861" s="1">
        <v>1</v>
      </c>
      <c r="D861" s="1">
        <v>1</v>
      </c>
      <c r="E861" s="1">
        <v>0</v>
      </c>
      <c r="F861" s="1">
        <v>32</v>
      </c>
      <c r="H861" s="1">
        <f>שבוע_בדילוג[[#This Row],[LengthofCycle]]+1</f>
        <v>33</v>
      </c>
      <c r="I861" s="1" t="str">
        <f>IF(IFERROR(LOOKUP(שבוע_בדילוג[[#This Row],[ClientID]],קביעויות[השבוע בדילוג]),FALSE)=שבוע_בדילוג[[#This Row],[ClientID]],1,"")</f>
        <v/>
      </c>
      <c r="J861" s="1" t="str">
        <f>IF(AND(שבוע_בדילוג[[#This Row],[CycleNumber]]&gt;1,OR(B862="",שבוע_בדילוג[[#This Row],[CycleNumber]]&gt;B860)),IF(OR(AND(שבוע_בדילוג[[#This Row],[LengthofCycle]]=29,F860=29),AND(שבוע_בדילוג[[#This Row],[LengthofCycle]]=36,F860=36)),1,""),"")</f>
        <v/>
      </c>
      <c r="K861" s="1" t="str">
        <f>IF(AND(שבוע_בדילוג[[#This Row],[וסת השבוע]]=1,J860=1,שבוע_בדילוג[[#This Row],[CycleNumber]]&gt;B860),1,"")</f>
        <v/>
      </c>
      <c r="L861" s="1" t="str">
        <f>IF(שבוע_בדילוג[[#This Row],[CycleNumber]]=1,"",IF(שבוע_בדילוג[[#This Row],[וסת השבוע]]=1,0,IF(L860="","",IF(L860=0,IF(שבוע_בדילוג[[#This Row],[LengthofCycle]]=29,0,1),IF(L860=1,IF(שבוע_בדילוג[[#This Row],[LengthofCycle]]+F860=29*2,0,2),IF(L860=2,IF(שבוע_בדילוג[[#This Row],[LengthofCycle]]+F860+F859=29*3,0,3),""))))))</f>
        <v/>
      </c>
      <c r="M861" s="1" t="str">
        <f>IF(שבוע_בדילוג[[#This Row],[וסת השבוע]]=1,IF(שבוע_בדילוג[[#This Row],[וסת השבוע וההפלגה ביחד]]=1,M860+1,0),IF(AND(שבוע_בדילוג[[#This Row],[CycleNumber]]&gt;B860,שבוע_בדילוג[[#This Row],[CycleNumber]]&gt;1),IF(שבוע_בדילוג[[#This Row],[וסת השבוע פעיל?]]&lt;&gt;"",M860+1,""),""))</f>
        <v/>
      </c>
      <c r="N861" s="1" t="str">
        <f>IF(שבוע_בדילוג[[#This Row],[וסת השבוע פעיל?2]]="","",IF(AND(שבוע_בדילוג[[#This Row],[וסת השבוע פעיל?]]&lt;&gt;"",שבוע_בדילוג[[#This Row],[CycleNumber]]&lt;B862,B862&lt;&gt;"",שבוע_בדילוג[[#This Row],[וסת השבוע פעיל?]]&lt;3),IF(L862=0,IF(AND(שבוע_בדילוג[[#This Row],[וסת השבוע פעיל?]]&gt;0,J862=1),0,1),0),""))</f>
        <v/>
      </c>
      <c r="O861" s="1" t="str">
        <f t="shared" si="76"/>
        <v/>
      </c>
      <c r="P861" s="1" t="str">
        <f>IF(AND(שבוע_בדילוג[[#This Row],[חיזוי - שבוע]]=1,K862=1),1,"")</f>
        <v/>
      </c>
      <c r="Q861" s="1" t="str">
        <f>IF(AND(שבוע_בדילוג[[#This Row],[וסת השבוע פעיל?]]&lt;3,OR(שבוע_בדילוג[[#This Row],[CycleNumber]]&gt;B862,B862="")),1,"")</f>
        <v/>
      </c>
      <c r="R861" s="1" t="str">
        <f>IF(AND(שבוע_בדילוג[[#This Row],[חיזוי - שבוע]]&lt;&gt;"",שבוע_בדילוג[[#This Row],[וסת השבוע פעיל?2]]=""),1,"")</f>
        <v/>
      </c>
      <c r="S861" s="1" t="str">
        <f>IF(שבוע_בדילוג[[#This Row],[האישה קבעה וסת שבוע בדילוג?]]=1,IF(שבוע_בדילוג[[#This Row],[וסת השבוע פעיל?]]&lt;3,1,0),"")</f>
        <v/>
      </c>
      <c r="T8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1" s="1" t="str">
        <f t="shared" si="77"/>
        <v/>
      </c>
      <c r="V861" s="1" t="str">
        <f t="shared" si="78"/>
        <v/>
      </c>
      <c r="W861" s="1" t="str">
        <f t="shared" si="79"/>
        <v/>
      </c>
      <c r="X861" s="1" t="str">
        <f>IF(שבוע_בדילוג[[#This Row],[3 הפלגות זהות]]="","",IF(שבוע_בדילוג[[#This Row],[3 הפלגות זהות]]=1,שבוע_בדילוג[[#This Row],[LengthofCycle]],X860))</f>
        <v/>
      </c>
      <c r="Y861" s="1" t="str">
        <f>IF(שבוע_בדילוג[[#This Row],[וסת קבוע אחרון]]="","",IF(OR(שבוע_בדילוג[[#This Row],[LengthofCycle]]=שבוע_בדילוג[[#This Row],[וסת קבוע אחרון]],F860=שבוע_בדילוג[[#This Row],[וסת קבוע אחרון]],F859=שבוע_בדילוג[[#This Row],[וסת קבוע אחרון]]),1,0))</f>
        <v/>
      </c>
      <c r="Z861" s="1" t="str">
        <f>IF(OR(שבוע_בדילוג[[#This Row],[הווסת פעיל?]]=0,שבוע_בדילוג[[#This Row],[הווסת פעיל?]]=""),"",SUM(Z860,שבוע_בדילוג[[#This Row],[הווסת פעיל?]]))</f>
        <v/>
      </c>
      <c r="AA861" s="1" t="str">
        <f>IF(AND(שבוע_בדילוג[[#This Row],[כמה מחזורים עד עקירה]]&lt;&gt;"",Z862=""),שבוע_בדילוג[[#This Row],[כמה מחזורים עד עקירה]],"")</f>
        <v/>
      </c>
      <c r="AB861" s="1" t="str">
        <f>IF(AND(שבוע_בדילוג[[#This Row],[הווסת פעיל?]]=1,שבוע_בדילוג[[#This Row],[וסת קבוע אחרון]]&lt;&gt;X860),שבוע_בדילוג[[#This Row],[וסת קבוע אחרון]],"")</f>
        <v/>
      </c>
      <c r="AC861" s="1" t="str">
        <f>IF(AND(שבוע_בדילוג[[#This Row],[הווסת פעיל?]]=1,Y860=0,שבוע_בדילוג[[#This Row],[וסת קבוע אחרון]]=X860),שבוע_בדילוג[[#This Row],[וסת קבוע אחרון]],"")</f>
        <v/>
      </c>
      <c r="AD861" s="1" t="str">
        <f>IF(AND(שבוע_בדילוג[[#This Row],[הווסת פעיל?]]=1,Y860=0,שבוע_בדילוג[[#This Row],[וסת קבוע אחרון]]&lt;&gt;X860),1,"")</f>
        <v/>
      </c>
      <c r="AE861" s="1" t="str">
        <f>IF(AND(שבוע_בדילוג[[#This Row],[הווסת פעיל?]]&lt;&gt;"",B862=1),שבוע_בדילוג[[#This Row],[CycleNumber]],"")</f>
        <v/>
      </c>
      <c r="AF861" s="1" t="str">
        <f>IF(AND(שבוע_בדילוג[[#This Row],[הווסת פעיל?]]&lt;&gt;"",Y860=""),שבוע_בדילוג[[#This Row],[CycleNumber]],"")</f>
        <v/>
      </c>
      <c r="AG861" s="1" t="str">
        <f>IF(B862=1,"",IF(שבוע_בדילוג[[#This Row],[הווסת פעיל?]]=1,IF(שבוע_בדילוג[[#This Row],[וסת קבוע אחרון]]=F862,1,0),""))</f>
        <v/>
      </c>
      <c r="AH861" s="1" t="str">
        <f>IF(B862=1,"",IF(שבוע_בדילוג[[#This Row],[הווסת פעיל?]]=1,IF(OR(שבוע_בדילוג[[#This Row],[וסת קבוע אחרון]]=F862,F862=שבוע_בדילוג[[#This Row],[LengthofCycle]]),1,0),""))</f>
        <v/>
      </c>
      <c r="AI861" s="1" t="str">
        <f>IF(B862=1,"",IF(שבוע_בדילוג[[#This Row],[הווסת פעיל?]]=1,IF(OR(שבוע_בדילוג[[#This Row],[וסת קבוע אחרון]]=F862,F862=שבוע_בדילוג[[#This Row],[LengthofCycle]],AND(שבוע_בדילוג[[#This Row],[LengthofCycle]]&lt;&gt;שבוע_בדילוג[[#This Row],[וסת קבוע אחרון]],OR(F862=28,F862=29))),1,0),""))</f>
        <v/>
      </c>
      <c r="AJ861" s="1" t="str">
        <f>IF(AND(שבוע_בדילוג[[#This Row],[הווסת פעיל?]]=1,B862=1),1,"")</f>
        <v/>
      </c>
      <c r="AK861" s="4">
        <f>IF(AND(שבוע_בדילוג[[#This Row],[הווסת פעיל?]]&lt;&gt;1,B862&lt;&gt;1,B862&lt;&gt;""),IF(שבוע_בדילוג[[#This Row],[LengthofCycle]]=F862,1,0),"")</f>
        <v>0</v>
      </c>
      <c r="AL861" s="4">
        <f>IF(AND(שבוע_בדילוג[[#This Row],[הווסת פעיל?]]&lt;&gt;1,B862&lt;&gt;1,B862&lt;&gt;""),IF(OR(שבוע_בדילוג[[#This Row],[LengthofCycle]]=F862,F862=29),1,0),"")</f>
        <v>0</v>
      </c>
      <c r="AM861" s="4">
        <f>IF(AND(שבוע_בדילוג[[#This Row],[הווסת פעיל?]]&lt;&gt;1,B862&lt;&gt;1,B862&lt;&gt;""),IF(OR(שבוע_בדילוג[[#This Row],[LengthofCycle]]=F862,F862=29,F862=28),1,0),"")</f>
        <v>0</v>
      </c>
    </row>
    <row r="862" spans="1:39" x14ac:dyDescent="0.25">
      <c r="A862" s="1" t="s">
        <v>125</v>
      </c>
      <c r="B862" s="1">
        <v>3</v>
      </c>
      <c r="C862" s="1">
        <v>1</v>
      </c>
      <c r="D862" s="1">
        <v>1</v>
      </c>
      <c r="E862" s="1">
        <v>0</v>
      </c>
      <c r="F862" s="1">
        <v>27</v>
      </c>
      <c r="H862" s="1">
        <f>שבוע_בדילוג[[#This Row],[LengthofCycle]]+1</f>
        <v>28</v>
      </c>
      <c r="I862" s="1" t="str">
        <f>IF(IFERROR(LOOKUP(שבוע_בדילוג[[#This Row],[ClientID]],קביעויות[השבוע בדילוג]),FALSE)=שבוע_בדילוג[[#This Row],[ClientID]],1,"")</f>
        <v/>
      </c>
      <c r="J862" s="1" t="str">
        <f>IF(AND(שבוע_בדילוג[[#This Row],[CycleNumber]]&gt;1,OR(B863="",שבוע_בדילוג[[#This Row],[CycleNumber]]&gt;B861)),IF(OR(AND(שבוע_בדילוג[[#This Row],[LengthofCycle]]=29,F861=29),AND(שבוע_בדילוג[[#This Row],[LengthofCycle]]=36,F861=36)),1,""),"")</f>
        <v/>
      </c>
      <c r="K862" s="1" t="str">
        <f>IF(AND(שבוע_בדילוג[[#This Row],[וסת השבוע]]=1,J861=1,שבוע_בדילוג[[#This Row],[CycleNumber]]&gt;B861),1,"")</f>
        <v/>
      </c>
      <c r="L862" s="1" t="str">
        <f>IF(שבוע_בדילוג[[#This Row],[CycleNumber]]=1,"",IF(שבוע_בדילוג[[#This Row],[וסת השבוע]]=1,0,IF(L861="","",IF(L861=0,IF(שבוע_בדילוג[[#This Row],[LengthofCycle]]=29,0,1),IF(L861=1,IF(שבוע_בדילוג[[#This Row],[LengthofCycle]]+F861=29*2,0,2),IF(L861=2,IF(שבוע_בדילוג[[#This Row],[LengthofCycle]]+F861+F860=29*3,0,3),""))))))</f>
        <v/>
      </c>
      <c r="M862" s="1" t="str">
        <f>IF(שבוע_בדילוג[[#This Row],[וסת השבוע]]=1,IF(שבוע_בדילוג[[#This Row],[וסת השבוע וההפלגה ביחד]]=1,M861+1,0),IF(AND(שבוע_בדילוג[[#This Row],[CycleNumber]]&gt;B861,שבוע_בדילוג[[#This Row],[CycleNumber]]&gt;1),IF(שבוע_בדילוג[[#This Row],[וסת השבוע פעיל?]]&lt;&gt;"",M861+1,""),""))</f>
        <v/>
      </c>
      <c r="N862" s="1" t="str">
        <f>IF(שבוע_בדילוג[[#This Row],[וסת השבוע פעיל?2]]="","",IF(AND(שבוע_בדילוג[[#This Row],[וסת השבוע פעיל?]]&lt;&gt;"",שבוע_בדילוג[[#This Row],[CycleNumber]]&lt;B863,B863&lt;&gt;"",שבוע_בדילוג[[#This Row],[וסת השבוע פעיל?]]&lt;3),IF(L863=0,IF(AND(שבוע_בדילוג[[#This Row],[וסת השבוע פעיל?]]&gt;0,J863=1),0,1),0),""))</f>
        <v/>
      </c>
      <c r="O862" s="1" t="str">
        <f t="shared" si="76"/>
        <v/>
      </c>
      <c r="P862" s="1" t="str">
        <f>IF(AND(שבוע_בדילוג[[#This Row],[חיזוי - שבוע]]=1,K863=1),1,"")</f>
        <v/>
      </c>
      <c r="Q862" s="1" t="str">
        <f>IF(AND(שבוע_בדילוג[[#This Row],[וסת השבוע פעיל?]]&lt;3,OR(שבוע_בדילוג[[#This Row],[CycleNumber]]&gt;B863,B863="")),1,"")</f>
        <v/>
      </c>
      <c r="R862" s="1" t="str">
        <f>IF(AND(שבוע_בדילוג[[#This Row],[חיזוי - שבוע]]&lt;&gt;"",שבוע_בדילוג[[#This Row],[וסת השבוע פעיל?2]]=""),1,"")</f>
        <v/>
      </c>
      <c r="S862" s="1" t="str">
        <f>IF(שבוע_בדילוג[[#This Row],[האישה קבעה וסת שבוע בדילוג?]]=1,IF(שבוע_בדילוג[[#This Row],[וסת השבוע פעיל?]]&lt;3,1,0),"")</f>
        <v/>
      </c>
      <c r="T8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2" s="1">
        <f t="shared" si="77"/>
        <v>0</v>
      </c>
      <c r="V862" s="1" t="str">
        <f t="shared" si="78"/>
        <v/>
      </c>
      <c r="W862" s="1" t="str">
        <f t="shared" si="79"/>
        <v/>
      </c>
      <c r="X862" s="1" t="str">
        <f>IF(שבוע_בדילוג[[#This Row],[3 הפלגות זהות]]="","",IF(שבוע_בדילוג[[#This Row],[3 הפלגות זהות]]=1,שבוע_בדילוג[[#This Row],[LengthofCycle]],X861))</f>
        <v/>
      </c>
      <c r="Y862" s="1" t="str">
        <f>IF(שבוע_בדילוג[[#This Row],[וסת קבוע אחרון]]="","",IF(OR(שבוע_בדילוג[[#This Row],[LengthofCycle]]=שבוע_בדילוג[[#This Row],[וסת קבוע אחרון]],F861=שבוע_בדילוג[[#This Row],[וסת קבוע אחרון]],F860=שבוע_בדילוג[[#This Row],[וסת קבוע אחרון]]),1,0))</f>
        <v/>
      </c>
      <c r="Z862" s="1" t="str">
        <f>IF(OR(שבוע_בדילוג[[#This Row],[הווסת פעיל?]]=0,שבוע_בדילוג[[#This Row],[הווסת פעיל?]]=""),"",SUM(Z861,שבוע_בדילוג[[#This Row],[הווסת פעיל?]]))</f>
        <v/>
      </c>
      <c r="AA862" s="1" t="str">
        <f>IF(AND(שבוע_בדילוג[[#This Row],[כמה מחזורים עד עקירה]]&lt;&gt;"",Z863=""),שבוע_בדילוג[[#This Row],[כמה מחזורים עד עקירה]],"")</f>
        <v/>
      </c>
      <c r="AB862" s="1" t="str">
        <f>IF(AND(שבוע_בדילוג[[#This Row],[הווסת פעיל?]]=1,שבוע_בדילוג[[#This Row],[וסת קבוע אחרון]]&lt;&gt;X861),שבוע_בדילוג[[#This Row],[וסת קבוע אחרון]],"")</f>
        <v/>
      </c>
      <c r="AC862" s="1" t="str">
        <f>IF(AND(שבוע_בדילוג[[#This Row],[הווסת פעיל?]]=1,Y861=0,שבוע_בדילוג[[#This Row],[וסת קבוע אחרון]]=X861),שבוע_בדילוג[[#This Row],[וסת קבוע אחרון]],"")</f>
        <v/>
      </c>
      <c r="AD862" s="1" t="str">
        <f>IF(AND(שבוע_בדילוג[[#This Row],[הווסת פעיל?]]=1,Y861=0,שבוע_בדילוג[[#This Row],[וסת קבוע אחרון]]&lt;&gt;X861),1,"")</f>
        <v/>
      </c>
      <c r="AE862" s="1" t="str">
        <f>IF(AND(שבוע_בדילוג[[#This Row],[הווסת פעיל?]]&lt;&gt;"",B863=1),שבוע_בדילוג[[#This Row],[CycleNumber]],"")</f>
        <v/>
      </c>
      <c r="AF862" s="1" t="str">
        <f>IF(AND(שבוע_בדילוג[[#This Row],[הווסת פעיל?]]&lt;&gt;"",Y861=""),שבוע_בדילוג[[#This Row],[CycleNumber]],"")</f>
        <v/>
      </c>
      <c r="AG862" s="1" t="str">
        <f>IF(B863=1,"",IF(שבוע_בדילוג[[#This Row],[הווסת פעיל?]]=1,IF(שבוע_בדילוג[[#This Row],[וסת קבוע אחרון]]=F863,1,0),""))</f>
        <v/>
      </c>
      <c r="AH862" s="1" t="str">
        <f>IF(B863=1,"",IF(שבוע_בדילוג[[#This Row],[הווסת פעיל?]]=1,IF(OR(שבוע_בדילוג[[#This Row],[וסת קבוע אחרון]]=F863,F863=שבוע_בדילוג[[#This Row],[LengthofCycle]]),1,0),""))</f>
        <v/>
      </c>
      <c r="AI862" s="1" t="str">
        <f>IF(B863=1,"",IF(שבוע_בדילוג[[#This Row],[הווסת פעיל?]]=1,IF(OR(שבוע_בדילוג[[#This Row],[וסת קבוע אחרון]]=F863,F863=שבוע_בדילוג[[#This Row],[LengthofCycle]],AND(שבוע_בדילוג[[#This Row],[LengthofCycle]]&lt;&gt;שבוע_בדילוג[[#This Row],[וסת קבוע אחרון]],OR(F863=28,F863=29))),1,0),""))</f>
        <v/>
      </c>
      <c r="AJ862" s="1" t="str">
        <f>IF(AND(שבוע_בדילוג[[#This Row],[הווסת פעיל?]]=1,B863=1),1,"")</f>
        <v/>
      </c>
      <c r="AK862" s="4">
        <f>IF(AND(שבוע_בדילוג[[#This Row],[הווסת פעיל?]]&lt;&gt;1,B863&lt;&gt;1,B863&lt;&gt;""),IF(שבוע_בדילוג[[#This Row],[LengthofCycle]]=F863,1,0),"")</f>
        <v>0</v>
      </c>
      <c r="AL862" s="4">
        <f>IF(AND(שבוע_בדילוג[[#This Row],[הווסת פעיל?]]&lt;&gt;1,B863&lt;&gt;1,B863&lt;&gt;""),IF(OR(שבוע_בדילוג[[#This Row],[LengthofCycle]]=F863,F863=29),1,0),"")</f>
        <v>1</v>
      </c>
      <c r="AM862" s="4">
        <f>IF(AND(שבוע_בדילוג[[#This Row],[הווסת פעיל?]]&lt;&gt;1,B863&lt;&gt;1,B863&lt;&gt;""),IF(OR(שבוע_בדילוג[[#This Row],[LengthofCycle]]=F863,F863=29,F863=28),1,0),"")</f>
        <v>1</v>
      </c>
    </row>
    <row r="863" spans="1:39" x14ac:dyDescent="0.25">
      <c r="A863" s="1" t="s">
        <v>125</v>
      </c>
      <c r="B863" s="1">
        <v>4</v>
      </c>
      <c r="C863" s="1">
        <v>1</v>
      </c>
      <c r="D863" s="1">
        <v>1</v>
      </c>
      <c r="E863" s="1">
        <v>0</v>
      </c>
      <c r="F863" s="1">
        <v>29</v>
      </c>
      <c r="H863" s="1">
        <f>שבוע_בדילוג[[#This Row],[LengthofCycle]]+1</f>
        <v>30</v>
      </c>
      <c r="I863" s="1" t="str">
        <f>IF(IFERROR(LOOKUP(שבוע_בדילוג[[#This Row],[ClientID]],קביעויות[השבוע בדילוג]),FALSE)=שבוע_בדילוג[[#This Row],[ClientID]],1,"")</f>
        <v/>
      </c>
      <c r="J863" s="1" t="str">
        <f>IF(AND(שבוע_בדילוג[[#This Row],[CycleNumber]]&gt;1,OR(B864="",שבוע_בדילוג[[#This Row],[CycleNumber]]&gt;B862)),IF(OR(AND(שבוע_בדילוג[[#This Row],[LengthofCycle]]=29,F862=29),AND(שבוע_בדילוג[[#This Row],[LengthofCycle]]=36,F862=36)),1,""),"")</f>
        <v/>
      </c>
      <c r="K863" s="1" t="str">
        <f>IF(AND(שבוע_בדילוג[[#This Row],[וסת השבוע]]=1,J862=1,שבוע_בדילוג[[#This Row],[CycleNumber]]&gt;B862),1,"")</f>
        <v/>
      </c>
      <c r="L863" s="1" t="str">
        <f>IF(שבוע_בדילוג[[#This Row],[CycleNumber]]=1,"",IF(שבוע_בדילוג[[#This Row],[וסת השבוע]]=1,0,IF(L862="","",IF(L862=0,IF(שבוע_בדילוג[[#This Row],[LengthofCycle]]=29,0,1),IF(L862=1,IF(שבוע_בדילוג[[#This Row],[LengthofCycle]]+F862=29*2,0,2),IF(L862=2,IF(שבוע_בדילוג[[#This Row],[LengthofCycle]]+F862+F861=29*3,0,3),""))))))</f>
        <v/>
      </c>
      <c r="M863" s="1" t="str">
        <f>IF(שבוע_בדילוג[[#This Row],[וסת השבוע]]=1,IF(שבוע_בדילוג[[#This Row],[וסת השבוע וההפלגה ביחד]]=1,M862+1,0),IF(AND(שבוע_בדילוג[[#This Row],[CycleNumber]]&gt;B862,שבוע_בדילוג[[#This Row],[CycleNumber]]&gt;1),IF(שבוע_בדילוג[[#This Row],[וסת השבוע פעיל?]]&lt;&gt;"",M862+1,""),""))</f>
        <v/>
      </c>
      <c r="N863" s="1" t="str">
        <f>IF(שבוע_בדילוג[[#This Row],[וסת השבוע פעיל?2]]="","",IF(AND(שבוע_בדילוג[[#This Row],[וסת השבוע פעיל?]]&lt;&gt;"",שבוע_בדילוג[[#This Row],[CycleNumber]]&lt;B864,B864&lt;&gt;"",שבוע_בדילוג[[#This Row],[וסת השבוע פעיל?]]&lt;3),IF(L864=0,IF(AND(שבוע_בדילוג[[#This Row],[וסת השבוע פעיל?]]&gt;0,J864=1),0,1),0),""))</f>
        <v/>
      </c>
      <c r="O863" s="1" t="str">
        <f t="shared" si="76"/>
        <v/>
      </c>
      <c r="P863" s="1" t="str">
        <f>IF(AND(שבוע_בדילוג[[#This Row],[חיזוי - שבוע]]=1,K864=1),1,"")</f>
        <v/>
      </c>
      <c r="Q863" s="1" t="str">
        <f>IF(AND(שבוע_בדילוג[[#This Row],[וסת השבוע פעיל?]]&lt;3,OR(שבוע_בדילוג[[#This Row],[CycleNumber]]&gt;B864,B864="")),1,"")</f>
        <v/>
      </c>
      <c r="R863" s="1" t="str">
        <f>IF(AND(שבוע_בדילוג[[#This Row],[חיזוי - שבוע]]&lt;&gt;"",שבוע_בדילוג[[#This Row],[וסת השבוע פעיל?2]]=""),1,"")</f>
        <v/>
      </c>
      <c r="S863" s="1" t="str">
        <f>IF(שבוע_בדילוג[[#This Row],[האישה קבעה וסת שבוע בדילוג?]]=1,IF(שבוע_בדילוג[[#This Row],[וסת השבוע פעיל?]]&lt;3,1,0),"")</f>
        <v/>
      </c>
      <c r="T8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3" s="1">
        <f t="shared" si="77"/>
        <v>0</v>
      </c>
      <c r="V863" s="1">
        <f t="shared" si="78"/>
        <v>0</v>
      </c>
      <c r="W863" s="1" t="str">
        <f t="shared" si="79"/>
        <v/>
      </c>
      <c r="X863" s="1" t="str">
        <f>IF(שבוע_בדילוג[[#This Row],[3 הפלגות זהות]]="","",IF(שבוע_בדילוג[[#This Row],[3 הפלגות זהות]]=1,שבוע_בדילוג[[#This Row],[LengthofCycle]],X862))</f>
        <v/>
      </c>
      <c r="Y863" s="1" t="str">
        <f>IF(שבוע_בדילוג[[#This Row],[וסת קבוע אחרון]]="","",IF(OR(שבוע_בדילוג[[#This Row],[LengthofCycle]]=שבוע_בדילוג[[#This Row],[וסת קבוע אחרון]],F862=שבוע_בדילוג[[#This Row],[וסת קבוע אחרון]],F861=שבוע_בדילוג[[#This Row],[וסת קבוע אחרון]]),1,0))</f>
        <v/>
      </c>
      <c r="Z863" s="1" t="str">
        <f>IF(OR(שבוע_בדילוג[[#This Row],[הווסת פעיל?]]=0,שבוע_בדילוג[[#This Row],[הווסת פעיל?]]=""),"",SUM(Z862,שבוע_בדילוג[[#This Row],[הווסת פעיל?]]))</f>
        <v/>
      </c>
      <c r="AA863" s="1" t="str">
        <f>IF(AND(שבוע_בדילוג[[#This Row],[כמה מחזורים עד עקירה]]&lt;&gt;"",Z864=""),שבוע_בדילוג[[#This Row],[כמה מחזורים עד עקירה]],"")</f>
        <v/>
      </c>
      <c r="AB863" s="1" t="str">
        <f>IF(AND(שבוע_בדילוג[[#This Row],[הווסת פעיל?]]=1,שבוע_בדילוג[[#This Row],[וסת קבוע אחרון]]&lt;&gt;X862),שבוע_בדילוג[[#This Row],[וסת קבוע אחרון]],"")</f>
        <v/>
      </c>
      <c r="AC863" s="1" t="str">
        <f>IF(AND(שבוע_בדילוג[[#This Row],[הווסת פעיל?]]=1,Y862=0,שבוע_בדילוג[[#This Row],[וסת קבוע אחרון]]=X862),שבוע_בדילוג[[#This Row],[וסת קבוע אחרון]],"")</f>
        <v/>
      </c>
      <c r="AD863" s="1" t="str">
        <f>IF(AND(שבוע_בדילוג[[#This Row],[הווסת פעיל?]]=1,Y862=0,שבוע_בדילוג[[#This Row],[וסת קבוע אחרון]]&lt;&gt;X862),1,"")</f>
        <v/>
      </c>
      <c r="AE863" s="1" t="str">
        <f>IF(AND(שבוע_בדילוג[[#This Row],[הווסת פעיל?]]&lt;&gt;"",B864=1),שבוע_בדילוג[[#This Row],[CycleNumber]],"")</f>
        <v/>
      </c>
      <c r="AF863" s="1" t="str">
        <f>IF(AND(שבוע_בדילוג[[#This Row],[הווסת פעיל?]]&lt;&gt;"",Y862=""),שבוע_בדילוג[[#This Row],[CycleNumber]],"")</f>
        <v/>
      </c>
      <c r="AG863" s="1" t="str">
        <f>IF(B864=1,"",IF(שבוע_בדילוג[[#This Row],[הווסת פעיל?]]=1,IF(שבוע_בדילוג[[#This Row],[וסת קבוע אחרון]]=F864,1,0),""))</f>
        <v/>
      </c>
      <c r="AH863" s="1" t="str">
        <f>IF(B864=1,"",IF(שבוע_בדילוג[[#This Row],[הווסת פעיל?]]=1,IF(OR(שבוע_בדילוג[[#This Row],[וסת קבוע אחרון]]=F864,F864=שבוע_בדילוג[[#This Row],[LengthofCycle]]),1,0),""))</f>
        <v/>
      </c>
      <c r="AI863" s="1" t="str">
        <f>IF(B864=1,"",IF(שבוע_בדילוג[[#This Row],[הווסת פעיל?]]=1,IF(OR(שבוע_בדילוג[[#This Row],[וסת קבוע אחרון]]=F864,F864=שבוע_בדילוג[[#This Row],[LengthofCycle]],AND(שבוע_בדילוג[[#This Row],[LengthofCycle]]&lt;&gt;שבוע_בדילוג[[#This Row],[וסת קבוע אחרון]],OR(F864=28,F864=29))),1,0),""))</f>
        <v/>
      </c>
      <c r="AJ863" s="1" t="str">
        <f>IF(AND(שבוע_בדילוג[[#This Row],[הווסת פעיל?]]=1,B864=1),1,"")</f>
        <v/>
      </c>
      <c r="AK863" s="4">
        <f>IF(AND(שבוע_בדילוג[[#This Row],[הווסת פעיל?]]&lt;&gt;1,B864&lt;&gt;1,B864&lt;&gt;""),IF(שבוע_בדילוג[[#This Row],[LengthofCycle]]=F864,1,0),"")</f>
        <v>0</v>
      </c>
      <c r="AL863" s="4">
        <f>IF(AND(שבוע_בדילוג[[#This Row],[הווסת פעיל?]]&lt;&gt;1,B864&lt;&gt;1,B864&lt;&gt;""),IF(OR(שבוע_בדילוג[[#This Row],[LengthofCycle]]=F864,F864=29),1,0),"")</f>
        <v>0</v>
      </c>
      <c r="AM863" s="4">
        <f>IF(AND(שבוע_בדילוג[[#This Row],[הווסת פעיל?]]&lt;&gt;1,B864&lt;&gt;1,B864&lt;&gt;""),IF(OR(שבוע_בדילוג[[#This Row],[LengthofCycle]]=F864,F864=29,F864=28),1,0),"")</f>
        <v>0</v>
      </c>
    </row>
    <row r="864" spans="1:39" x14ac:dyDescent="0.25">
      <c r="A864" s="1" t="s">
        <v>125</v>
      </c>
      <c r="B864" s="1">
        <v>5</v>
      </c>
      <c r="C864" s="1">
        <v>1</v>
      </c>
      <c r="D864" s="1">
        <v>1</v>
      </c>
      <c r="E864" s="1">
        <v>0</v>
      </c>
      <c r="F864" s="1">
        <v>25</v>
      </c>
      <c r="H864" s="1">
        <f>שבוע_בדילוג[[#This Row],[LengthofCycle]]+1</f>
        <v>26</v>
      </c>
      <c r="I864" s="1" t="str">
        <f>IF(IFERROR(LOOKUP(שבוע_בדילוג[[#This Row],[ClientID]],קביעויות[השבוע בדילוג]),FALSE)=שבוע_בדילוג[[#This Row],[ClientID]],1,"")</f>
        <v/>
      </c>
      <c r="J864" s="1" t="str">
        <f>IF(AND(שבוע_בדילוג[[#This Row],[CycleNumber]]&gt;1,OR(B865="",שבוע_בדילוג[[#This Row],[CycleNumber]]&gt;B863)),IF(OR(AND(שבוע_בדילוג[[#This Row],[LengthofCycle]]=29,F863=29),AND(שבוע_בדילוג[[#This Row],[LengthofCycle]]=36,F863=36)),1,""),"")</f>
        <v/>
      </c>
      <c r="K864" s="1" t="str">
        <f>IF(AND(שבוע_בדילוג[[#This Row],[וסת השבוע]]=1,J863=1,שבוע_בדילוג[[#This Row],[CycleNumber]]&gt;B863),1,"")</f>
        <v/>
      </c>
      <c r="L864" s="1" t="str">
        <f>IF(שבוע_בדילוג[[#This Row],[CycleNumber]]=1,"",IF(שבוע_בדילוג[[#This Row],[וסת השבוע]]=1,0,IF(L863="","",IF(L863=0,IF(שבוע_בדילוג[[#This Row],[LengthofCycle]]=29,0,1),IF(L863=1,IF(שבוע_בדילוג[[#This Row],[LengthofCycle]]+F863=29*2,0,2),IF(L863=2,IF(שבוע_בדילוג[[#This Row],[LengthofCycle]]+F863+F862=29*3,0,3),""))))))</f>
        <v/>
      </c>
      <c r="M864" s="1" t="str">
        <f>IF(שבוע_בדילוג[[#This Row],[וסת השבוע]]=1,IF(שבוע_בדילוג[[#This Row],[וסת השבוע וההפלגה ביחד]]=1,M863+1,0),IF(AND(שבוע_בדילוג[[#This Row],[CycleNumber]]&gt;B863,שבוע_בדילוג[[#This Row],[CycleNumber]]&gt;1),IF(שבוע_בדילוג[[#This Row],[וסת השבוע פעיל?]]&lt;&gt;"",M863+1,""),""))</f>
        <v/>
      </c>
      <c r="N864" s="1" t="str">
        <f>IF(שבוע_בדילוג[[#This Row],[וסת השבוע פעיל?2]]="","",IF(AND(שבוע_בדילוג[[#This Row],[וסת השבוע פעיל?]]&lt;&gt;"",שבוע_בדילוג[[#This Row],[CycleNumber]]&lt;B865,B865&lt;&gt;"",שבוע_בדילוג[[#This Row],[וסת השבוע פעיל?]]&lt;3),IF(L865=0,IF(AND(שבוע_בדילוג[[#This Row],[וסת השבוע פעיל?]]&gt;0,J865=1),0,1),0),""))</f>
        <v/>
      </c>
      <c r="O864" s="1" t="str">
        <f t="shared" si="76"/>
        <v/>
      </c>
      <c r="P864" s="1" t="str">
        <f>IF(AND(שבוע_בדילוג[[#This Row],[חיזוי - שבוע]]=1,K865=1),1,"")</f>
        <v/>
      </c>
      <c r="Q864" s="1" t="str">
        <f>IF(AND(שבוע_בדילוג[[#This Row],[וסת השבוע פעיל?]]&lt;3,OR(שבוע_בדילוג[[#This Row],[CycleNumber]]&gt;B865,B865="")),1,"")</f>
        <v/>
      </c>
      <c r="R864" s="1" t="str">
        <f>IF(AND(שבוע_בדילוג[[#This Row],[חיזוי - שבוע]]&lt;&gt;"",שבוע_בדילוג[[#This Row],[וסת השבוע פעיל?2]]=""),1,"")</f>
        <v/>
      </c>
      <c r="S864" s="1" t="str">
        <f>IF(שבוע_בדילוג[[#This Row],[האישה קבעה וסת שבוע בדילוג?]]=1,IF(שבוע_בדילוג[[#This Row],[וסת השבוע פעיל?]]&lt;3,1,0),"")</f>
        <v/>
      </c>
      <c r="T8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4" s="1">
        <f t="shared" si="77"/>
        <v>0</v>
      </c>
      <c r="V864" s="1">
        <f t="shared" si="78"/>
        <v>0</v>
      </c>
      <c r="W864" s="1">
        <f t="shared" si="79"/>
        <v>0</v>
      </c>
      <c r="X864" s="1" t="str">
        <f>IF(שבוע_בדילוג[[#This Row],[3 הפלגות זהות]]="","",IF(שבוע_בדילוג[[#This Row],[3 הפלגות זהות]]=1,שבוע_בדילוג[[#This Row],[LengthofCycle]],X863))</f>
        <v/>
      </c>
      <c r="Y864" s="1" t="str">
        <f>IF(שבוע_בדילוג[[#This Row],[וסת קבוע אחרון]]="","",IF(OR(שבוע_בדילוג[[#This Row],[LengthofCycle]]=שבוע_בדילוג[[#This Row],[וסת קבוע אחרון]],F863=שבוע_בדילוג[[#This Row],[וסת קבוע אחרון]],F862=שבוע_בדילוג[[#This Row],[וסת קבוע אחרון]]),1,0))</f>
        <v/>
      </c>
      <c r="Z864" s="1" t="str">
        <f>IF(OR(שבוע_בדילוג[[#This Row],[הווסת פעיל?]]=0,שבוע_בדילוג[[#This Row],[הווסת פעיל?]]=""),"",SUM(Z863,שבוע_בדילוג[[#This Row],[הווסת פעיל?]]))</f>
        <v/>
      </c>
      <c r="AA864" s="1" t="str">
        <f>IF(AND(שבוע_בדילוג[[#This Row],[כמה מחזורים עד עקירה]]&lt;&gt;"",Z865=""),שבוע_בדילוג[[#This Row],[כמה מחזורים עד עקירה]],"")</f>
        <v/>
      </c>
      <c r="AB864" s="1" t="str">
        <f>IF(AND(שבוע_בדילוג[[#This Row],[הווסת פעיל?]]=1,שבוע_בדילוג[[#This Row],[וסת קבוע אחרון]]&lt;&gt;X863),שבוע_בדילוג[[#This Row],[וסת קבוע אחרון]],"")</f>
        <v/>
      </c>
      <c r="AC864" s="1" t="str">
        <f>IF(AND(שבוע_בדילוג[[#This Row],[הווסת פעיל?]]=1,Y863=0,שבוע_בדילוג[[#This Row],[וסת קבוע אחרון]]=X863),שבוע_בדילוג[[#This Row],[וסת קבוע אחרון]],"")</f>
        <v/>
      </c>
      <c r="AD864" s="1" t="str">
        <f>IF(AND(שבוע_בדילוג[[#This Row],[הווסת פעיל?]]=1,Y863=0,שבוע_בדילוג[[#This Row],[וסת קבוע אחרון]]&lt;&gt;X863),1,"")</f>
        <v/>
      </c>
      <c r="AE864" s="1" t="str">
        <f>IF(AND(שבוע_בדילוג[[#This Row],[הווסת פעיל?]]&lt;&gt;"",B865=1),שבוע_בדילוג[[#This Row],[CycleNumber]],"")</f>
        <v/>
      </c>
      <c r="AF864" s="1" t="str">
        <f>IF(AND(שבוע_בדילוג[[#This Row],[הווסת פעיל?]]&lt;&gt;"",Y863=""),שבוע_בדילוג[[#This Row],[CycleNumber]],"")</f>
        <v/>
      </c>
      <c r="AG864" s="1" t="str">
        <f>IF(B865=1,"",IF(שבוע_בדילוג[[#This Row],[הווסת פעיל?]]=1,IF(שבוע_בדילוג[[#This Row],[וסת קבוע אחרון]]=F865,1,0),""))</f>
        <v/>
      </c>
      <c r="AH864" s="1" t="str">
        <f>IF(B865=1,"",IF(שבוע_בדילוג[[#This Row],[הווסת פעיל?]]=1,IF(OR(שבוע_בדילוג[[#This Row],[וסת קבוע אחרון]]=F865,F865=שבוע_בדילוג[[#This Row],[LengthofCycle]]),1,0),""))</f>
        <v/>
      </c>
      <c r="AI864" s="1" t="str">
        <f>IF(B865=1,"",IF(שבוע_בדילוג[[#This Row],[הווסת פעיל?]]=1,IF(OR(שבוע_בדילוג[[#This Row],[וסת קבוע אחרון]]=F865,F865=שבוע_בדילוג[[#This Row],[LengthofCycle]],AND(שבוע_בדילוג[[#This Row],[LengthofCycle]]&lt;&gt;שבוע_בדילוג[[#This Row],[וסת קבוע אחרון]],OR(F865=28,F865=29))),1,0),""))</f>
        <v/>
      </c>
      <c r="AJ864" s="1" t="str">
        <f>IF(AND(שבוע_בדילוג[[#This Row],[הווסת פעיל?]]=1,B865=1),1,"")</f>
        <v/>
      </c>
      <c r="AK864" s="4">
        <f>IF(AND(שבוע_בדילוג[[#This Row],[הווסת פעיל?]]&lt;&gt;1,B865&lt;&gt;1,B865&lt;&gt;""),IF(שבוע_בדילוג[[#This Row],[LengthofCycle]]=F865,1,0),"")</f>
        <v>0</v>
      </c>
      <c r="AL864" s="4">
        <f>IF(AND(שבוע_בדילוג[[#This Row],[הווסת פעיל?]]&lt;&gt;1,B865&lt;&gt;1,B865&lt;&gt;""),IF(OR(שבוע_בדילוג[[#This Row],[LengthofCycle]]=F865,F865=29),1,0),"")</f>
        <v>0</v>
      </c>
      <c r="AM864" s="4">
        <f>IF(AND(שבוע_בדילוג[[#This Row],[הווסת פעיל?]]&lt;&gt;1,B865&lt;&gt;1,B865&lt;&gt;""),IF(OR(שבוע_בדילוג[[#This Row],[LengthofCycle]]=F865,F865=29,F865=28),1,0),"")</f>
        <v>1</v>
      </c>
    </row>
    <row r="865" spans="1:39" x14ac:dyDescent="0.25">
      <c r="A865" s="1" t="s">
        <v>125</v>
      </c>
      <c r="B865" s="1">
        <v>6</v>
      </c>
      <c r="C865" s="1">
        <v>1</v>
      </c>
      <c r="D865" s="1">
        <v>1</v>
      </c>
      <c r="E865" s="1">
        <v>0</v>
      </c>
      <c r="F865" s="1">
        <v>28</v>
      </c>
      <c r="H865" s="1">
        <f>שבוע_בדילוג[[#This Row],[LengthofCycle]]+1</f>
        <v>29</v>
      </c>
      <c r="I865" s="1" t="str">
        <f>IF(IFERROR(LOOKUP(שבוע_בדילוג[[#This Row],[ClientID]],קביעויות[השבוע בדילוג]),FALSE)=שבוע_בדילוג[[#This Row],[ClientID]],1,"")</f>
        <v/>
      </c>
      <c r="J865" s="1" t="str">
        <f>IF(AND(שבוע_בדילוג[[#This Row],[CycleNumber]]&gt;1,OR(B866="",שבוע_בדילוג[[#This Row],[CycleNumber]]&gt;B864)),IF(OR(AND(שבוע_בדילוג[[#This Row],[LengthofCycle]]=29,F864=29),AND(שבוע_בדילוג[[#This Row],[LengthofCycle]]=36,F864=36)),1,""),"")</f>
        <v/>
      </c>
      <c r="K865" s="1" t="str">
        <f>IF(AND(שבוע_בדילוג[[#This Row],[וסת השבוע]]=1,J864=1,שבוע_בדילוג[[#This Row],[CycleNumber]]&gt;B864),1,"")</f>
        <v/>
      </c>
      <c r="L865" s="1" t="str">
        <f>IF(שבוע_בדילוג[[#This Row],[CycleNumber]]=1,"",IF(שבוע_בדילוג[[#This Row],[וסת השבוע]]=1,0,IF(L864="","",IF(L864=0,IF(שבוע_בדילוג[[#This Row],[LengthofCycle]]=29,0,1),IF(L864=1,IF(שבוע_בדילוג[[#This Row],[LengthofCycle]]+F864=29*2,0,2),IF(L864=2,IF(שבוע_בדילוג[[#This Row],[LengthofCycle]]+F864+F863=29*3,0,3),""))))))</f>
        <v/>
      </c>
      <c r="M865" s="1" t="str">
        <f>IF(שבוע_בדילוג[[#This Row],[וסת השבוע]]=1,IF(שבוע_בדילוג[[#This Row],[וסת השבוע וההפלגה ביחד]]=1,M864+1,0),IF(AND(שבוע_בדילוג[[#This Row],[CycleNumber]]&gt;B864,שבוע_בדילוג[[#This Row],[CycleNumber]]&gt;1),IF(שבוע_בדילוג[[#This Row],[וסת השבוע פעיל?]]&lt;&gt;"",M864+1,""),""))</f>
        <v/>
      </c>
      <c r="N865" s="1" t="str">
        <f>IF(שבוע_בדילוג[[#This Row],[וסת השבוע פעיל?2]]="","",IF(AND(שבוע_בדילוג[[#This Row],[וסת השבוע פעיל?]]&lt;&gt;"",שבוע_בדילוג[[#This Row],[CycleNumber]]&lt;B866,B866&lt;&gt;"",שבוע_בדילוג[[#This Row],[וסת השבוע פעיל?]]&lt;3),IF(L866=0,IF(AND(שבוע_בדילוג[[#This Row],[וסת השבוע פעיל?]]&gt;0,J866=1),0,1),0),""))</f>
        <v/>
      </c>
      <c r="O865" s="1" t="str">
        <f t="shared" si="76"/>
        <v/>
      </c>
      <c r="P865" s="1" t="str">
        <f>IF(AND(שבוע_בדילוג[[#This Row],[חיזוי - שבוע]]=1,K866=1),1,"")</f>
        <v/>
      </c>
      <c r="Q865" s="1" t="str">
        <f>IF(AND(שבוע_בדילוג[[#This Row],[וסת השבוע פעיל?]]&lt;3,OR(שבוע_בדילוג[[#This Row],[CycleNumber]]&gt;B866,B866="")),1,"")</f>
        <v/>
      </c>
      <c r="R865" s="1" t="str">
        <f>IF(AND(שבוע_בדילוג[[#This Row],[חיזוי - שבוע]]&lt;&gt;"",שבוע_בדילוג[[#This Row],[וסת השבוע פעיל?2]]=""),1,"")</f>
        <v/>
      </c>
      <c r="S865" s="1" t="str">
        <f>IF(שבוע_בדילוג[[#This Row],[האישה קבעה וסת שבוע בדילוג?]]=1,IF(שבוע_בדילוג[[#This Row],[וסת השבוע פעיל?]]&lt;3,1,0),"")</f>
        <v/>
      </c>
      <c r="T8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5" s="1">
        <f t="shared" si="77"/>
        <v>0</v>
      </c>
      <c r="V865" s="1">
        <f t="shared" si="78"/>
        <v>0</v>
      </c>
      <c r="W865" s="1">
        <f t="shared" si="79"/>
        <v>0</v>
      </c>
      <c r="X865" s="1" t="str">
        <f>IF(שבוע_בדילוג[[#This Row],[3 הפלגות זהות]]="","",IF(שבוע_בדילוג[[#This Row],[3 הפלגות זהות]]=1,שבוע_בדילוג[[#This Row],[LengthofCycle]],X864))</f>
        <v/>
      </c>
      <c r="Y865" s="1" t="str">
        <f>IF(שבוע_בדילוג[[#This Row],[וסת קבוע אחרון]]="","",IF(OR(שבוע_בדילוג[[#This Row],[LengthofCycle]]=שבוע_בדילוג[[#This Row],[וסת קבוע אחרון]],F864=שבוע_בדילוג[[#This Row],[וסת קבוע אחרון]],F863=שבוע_בדילוג[[#This Row],[וסת קבוע אחרון]]),1,0))</f>
        <v/>
      </c>
      <c r="Z865" s="1" t="str">
        <f>IF(OR(שבוע_בדילוג[[#This Row],[הווסת פעיל?]]=0,שבוע_בדילוג[[#This Row],[הווסת פעיל?]]=""),"",SUM(Z864,שבוע_בדילוג[[#This Row],[הווסת פעיל?]]))</f>
        <v/>
      </c>
      <c r="AA865" s="1" t="str">
        <f>IF(AND(שבוע_בדילוג[[#This Row],[כמה מחזורים עד עקירה]]&lt;&gt;"",Z866=""),שבוע_בדילוג[[#This Row],[כמה מחזורים עד עקירה]],"")</f>
        <v/>
      </c>
      <c r="AB865" s="1" t="str">
        <f>IF(AND(שבוע_בדילוג[[#This Row],[הווסת פעיל?]]=1,שבוע_בדילוג[[#This Row],[וסת קבוע אחרון]]&lt;&gt;X864),שבוע_בדילוג[[#This Row],[וסת קבוע אחרון]],"")</f>
        <v/>
      </c>
      <c r="AC865" s="1" t="str">
        <f>IF(AND(שבוע_בדילוג[[#This Row],[הווסת פעיל?]]=1,Y864=0,שבוע_בדילוג[[#This Row],[וסת קבוע אחרון]]=X864),שבוע_בדילוג[[#This Row],[וסת קבוע אחרון]],"")</f>
        <v/>
      </c>
      <c r="AD865" s="1" t="str">
        <f>IF(AND(שבוע_בדילוג[[#This Row],[הווסת פעיל?]]=1,Y864=0,שבוע_בדילוג[[#This Row],[וסת קבוע אחרון]]&lt;&gt;X864),1,"")</f>
        <v/>
      </c>
      <c r="AE865" s="1" t="str">
        <f>IF(AND(שבוע_בדילוג[[#This Row],[הווסת פעיל?]]&lt;&gt;"",B866=1),שבוע_בדילוג[[#This Row],[CycleNumber]],"")</f>
        <v/>
      </c>
      <c r="AF865" s="1" t="str">
        <f>IF(AND(שבוע_בדילוג[[#This Row],[הווסת פעיל?]]&lt;&gt;"",Y864=""),שבוע_בדילוג[[#This Row],[CycleNumber]],"")</f>
        <v/>
      </c>
      <c r="AG865" s="1" t="str">
        <f>IF(B866=1,"",IF(שבוע_בדילוג[[#This Row],[הווסת פעיל?]]=1,IF(שבוע_בדילוג[[#This Row],[וסת קבוע אחרון]]=F866,1,0),""))</f>
        <v/>
      </c>
      <c r="AH865" s="1" t="str">
        <f>IF(B866=1,"",IF(שבוע_בדילוג[[#This Row],[הווסת פעיל?]]=1,IF(OR(שבוע_בדילוג[[#This Row],[וסת קבוע אחרון]]=F866,F866=שבוע_בדילוג[[#This Row],[LengthofCycle]]),1,0),""))</f>
        <v/>
      </c>
      <c r="AI865" s="1" t="str">
        <f>IF(B866=1,"",IF(שבוע_בדילוג[[#This Row],[הווסת פעיל?]]=1,IF(OR(שבוע_בדילוג[[#This Row],[וסת קבוע אחרון]]=F866,F866=שבוע_בדילוג[[#This Row],[LengthofCycle]],AND(שבוע_בדילוג[[#This Row],[LengthofCycle]]&lt;&gt;שבוע_בדילוג[[#This Row],[וסת קבוע אחרון]],OR(F866=28,F866=29))),1,0),""))</f>
        <v/>
      </c>
      <c r="AJ865" s="1" t="str">
        <f>IF(AND(שבוע_בדילוג[[#This Row],[הווסת פעיל?]]=1,B866=1),1,"")</f>
        <v/>
      </c>
      <c r="AK865" s="4">
        <f>IF(AND(שבוע_בדילוג[[#This Row],[הווסת פעיל?]]&lt;&gt;1,B866&lt;&gt;1,B866&lt;&gt;""),IF(שבוע_בדילוג[[#This Row],[LengthofCycle]]=F866,1,0),"")</f>
        <v>0</v>
      </c>
      <c r="AL865" s="4">
        <f>IF(AND(שבוע_בדילוג[[#This Row],[הווסת פעיל?]]&lt;&gt;1,B866&lt;&gt;1,B866&lt;&gt;""),IF(OR(שבוע_בדילוג[[#This Row],[LengthofCycle]]=F866,F866=29),1,0),"")</f>
        <v>0</v>
      </c>
      <c r="AM865" s="4">
        <f>IF(AND(שבוע_בדילוג[[#This Row],[הווסת פעיל?]]&lt;&gt;1,B866&lt;&gt;1,B866&lt;&gt;""),IF(OR(שבוע_בדילוג[[#This Row],[LengthofCycle]]=F866,F866=29,F866=28),1,0),"")</f>
        <v>0</v>
      </c>
    </row>
    <row r="866" spans="1:39" x14ac:dyDescent="0.25">
      <c r="A866" s="1" t="s">
        <v>125</v>
      </c>
      <c r="B866" s="1">
        <v>7</v>
      </c>
      <c r="C866" s="1">
        <v>1</v>
      </c>
      <c r="D866" s="1">
        <v>1</v>
      </c>
      <c r="E866" s="1">
        <v>0</v>
      </c>
      <c r="F866" s="1">
        <v>26</v>
      </c>
      <c r="H866" s="1">
        <f>שבוע_בדילוג[[#This Row],[LengthofCycle]]+1</f>
        <v>27</v>
      </c>
      <c r="I866" s="1" t="str">
        <f>IF(IFERROR(LOOKUP(שבוע_בדילוג[[#This Row],[ClientID]],קביעויות[השבוע בדילוג]),FALSE)=שבוע_בדילוג[[#This Row],[ClientID]],1,"")</f>
        <v/>
      </c>
      <c r="J866" s="1" t="str">
        <f>IF(AND(שבוע_בדילוג[[#This Row],[CycleNumber]]&gt;1,OR(B867="",שבוע_בדילוג[[#This Row],[CycleNumber]]&gt;B865)),IF(OR(AND(שבוע_בדילוג[[#This Row],[LengthofCycle]]=29,F865=29),AND(שבוע_בדילוג[[#This Row],[LengthofCycle]]=36,F865=36)),1,""),"")</f>
        <v/>
      </c>
      <c r="K866" s="1" t="str">
        <f>IF(AND(שבוע_בדילוג[[#This Row],[וסת השבוע]]=1,J865=1,שבוע_בדילוג[[#This Row],[CycleNumber]]&gt;B865),1,"")</f>
        <v/>
      </c>
      <c r="L866" s="1" t="str">
        <f>IF(שבוע_בדילוג[[#This Row],[CycleNumber]]=1,"",IF(שבוע_בדילוג[[#This Row],[וסת השבוע]]=1,0,IF(L865="","",IF(L865=0,IF(שבוע_בדילוג[[#This Row],[LengthofCycle]]=29,0,1),IF(L865=1,IF(שבוע_בדילוג[[#This Row],[LengthofCycle]]+F865=29*2,0,2),IF(L865=2,IF(שבוע_בדילוג[[#This Row],[LengthofCycle]]+F865+F864=29*3,0,3),""))))))</f>
        <v/>
      </c>
      <c r="M866" s="1" t="str">
        <f>IF(שבוע_בדילוג[[#This Row],[וסת השבוע]]=1,IF(שבוע_בדילוג[[#This Row],[וסת השבוע וההפלגה ביחד]]=1,M865+1,0),IF(AND(שבוע_בדילוג[[#This Row],[CycleNumber]]&gt;B865,שבוע_בדילוג[[#This Row],[CycleNumber]]&gt;1),IF(שבוע_בדילוג[[#This Row],[וסת השבוע פעיל?]]&lt;&gt;"",M865+1,""),""))</f>
        <v/>
      </c>
      <c r="N866" s="1" t="str">
        <f>IF(שבוע_בדילוג[[#This Row],[וסת השבוע פעיל?2]]="","",IF(AND(שבוע_בדילוג[[#This Row],[וסת השבוע פעיל?]]&lt;&gt;"",שבוע_בדילוג[[#This Row],[CycleNumber]]&lt;B867,B867&lt;&gt;"",שבוע_בדילוג[[#This Row],[וסת השבוע פעיל?]]&lt;3),IF(L867=0,IF(AND(שבוע_בדילוג[[#This Row],[וסת השבוע פעיל?]]&gt;0,J867=1),0,1),0),""))</f>
        <v/>
      </c>
      <c r="O866" s="1" t="str">
        <f t="shared" si="76"/>
        <v/>
      </c>
      <c r="P866" s="1" t="str">
        <f>IF(AND(שבוע_בדילוג[[#This Row],[חיזוי - שבוע]]=1,K867=1),1,"")</f>
        <v/>
      </c>
      <c r="Q866" s="1" t="str">
        <f>IF(AND(שבוע_בדילוג[[#This Row],[וסת השבוע פעיל?]]&lt;3,OR(שבוע_בדילוג[[#This Row],[CycleNumber]]&gt;B867,B867="")),1,"")</f>
        <v/>
      </c>
      <c r="R866" s="1" t="str">
        <f>IF(AND(שבוע_בדילוג[[#This Row],[חיזוי - שבוע]]&lt;&gt;"",שבוע_בדילוג[[#This Row],[וסת השבוע פעיל?2]]=""),1,"")</f>
        <v/>
      </c>
      <c r="S866" s="1" t="str">
        <f>IF(שבוע_בדילוג[[#This Row],[האישה קבעה וסת שבוע בדילוג?]]=1,IF(שבוע_בדילוג[[#This Row],[וסת השבוע פעיל?]]&lt;3,1,0),"")</f>
        <v/>
      </c>
      <c r="T8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6" s="1">
        <f t="shared" si="77"/>
        <v>0</v>
      </c>
      <c r="V866" s="1">
        <f t="shared" si="78"/>
        <v>0</v>
      </c>
      <c r="W866" s="1">
        <f t="shared" si="79"/>
        <v>0</v>
      </c>
      <c r="X866" s="1" t="str">
        <f>IF(שבוע_בדילוג[[#This Row],[3 הפלגות זהות]]="","",IF(שבוע_בדילוג[[#This Row],[3 הפלגות זהות]]=1,שבוע_בדילוג[[#This Row],[LengthofCycle]],X865))</f>
        <v/>
      </c>
      <c r="Y866" s="1" t="str">
        <f>IF(שבוע_בדילוג[[#This Row],[וסת קבוע אחרון]]="","",IF(OR(שבוע_בדילוג[[#This Row],[LengthofCycle]]=שבוע_בדילוג[[#This Row],[וסת קבוע אחרון]],F865=שבוע_בדילוג[[#This Row],[וסת קבוע אחרון]],F864=שבוע_בדילוג[[#This Row],[וסת קבוע אחרון]]),1,0))</f>
        <v/>
      </c>
      <c r="Z866" s="1" t="str">
        <f>IF(OR(שבוע_בדילוג[[#This Row],[הווסת פעיל?]]=0,שבוע_בדילוג[[#This Row],[הווסת פעיל?]]=""),"",SUM(Z865,שבוע_בדילוג[[#This Row],[הווסת פעיל?]]))</f>
        <v/>
      </c>
      <c r="AA866" s="1" t="str">
        <f>IF(AND(שבוע_בדילוג[[#This Row],[כמה מחזורים עד עקירה]]&lt;&gt;"",Z867=""),שבוע_בדילוג[[#This Row],[כמה מחזורים עד עקירה]],"")</f>
        <v/>
      </c>
      <c r="AB866" s="1" t="str">
        <f>IF(AND(שבוע_בדילוג[[#This Row],[הווסת פעיל?]]=1,שבוע_בדילוג[[#This Row],[וסת קבוע אחרון]]&lt;&gt;X865),שבוע_בדילוג[[#This Row],[וסת קבוע אחרון]],"")</f>
        <v/>
      </c>
      <c r="AC866" s="1" t="str">
        <f>IF(AND(שבוע_בדילוג[[#This Row],[הווסת פעיל?]]=1,Y865=0,שבוע_בדילוג[[#This Row],[וסת קבוע אחרון]]=X865),שבוע_בדילוג[[#This Row],[וסת קבוע אחרון]],"")</f>
        <v/>
      </c>
      <c r="AD866" s="1" t="str">
        <f>IF(AND(שבוע_בדילוג[[#This Row],[הווסת פעיל?]]=1,Y865=0,שבוע_בדילוג[[#This Row],[וסת קבוע אחרון]]&lt;&gt;X865),1,"")</f>
        <v/>
      </c>
      <c r="AE866" s="1" t="str">
        <f>IF(AND(שבוע_בדילוג[[#This Row],[הווסת פעיל?]]&lt;&gt;"",B867=1),שבוע_בדילוג[[#This Row],[CycleNumber]],"")</f>
        <v/>
      </c>
      <c r="AF866" s="1" t="str">
        <f>IF(AND(שבוע_בדילוג[[#This Row],[הווסת פעיל?]]&lt;&gt;"",Y865=""),שבוע_בדילוג[[#This Row],[CycleNumber]],"")</f>
        <v/>
      </c>
      <c r="AG866" s="1" t="str">
        <f>IF(B867=1,"",IF(שבוע_בדילוג[[#This Row],[הווסת פעיל?]]=1,IF(שבוע_בדילוג[[#This Row],[וסת קבוע אחרון]]=F867,1,0),""))</f>
        <v/>
      </c>
      <c r="AH866" s="1" t="str">
        <f>IF(B867=1,"",IF(שבוע_בדילוג[[#This Row],[הווסת פעיל?]]=1,IF(OR(שבוע_בדילוג[[#This Row],[וסת קבוע אחרון]]=F867,F867=שבוע_בדילוג[[#This Row],[LengthofCycle]]),1,0),""))</f>
        <v/>
      </c>
      <c r="AI866" s="1" t="str">
        <f>IF(B867=1,"",IF(שבוע_בדילוג[[#This Row],[הווסת פעיל?]]=1,IF(OR(שבוע_בדילוג[[#This Row],[וסת קבוע אחרון]]=F867,F867=שבוע_בדילוג[[#This Row],[LengthofCycle]],AND(שבוע_בדילוג[[#This Row],[LengthofCycle]]&lt;&gt;שבוע_בדילוג[[#This Row],[וסת קבוע אחרון]],OR(F867=28,F867=29))),1,0),""))</f>
        <v/>
      </c>
      <c r="AJ866" s="1" t="str">
        <f>IF(AND(שבוע_בדילוג[[#This Row],[הווסת פעיל?]]=1,B867=1),1,"")</f>
        <v/>
      </c>
      <c r="AK866" s="4">
        <f>IF(AND(שבוע_בדילוג[[#This Row],[הווסת פעיל?]]&lt;&gt;1,B867&lt;&gt;1,B867&lt;&gt;""),IF(שבוע_בדילוג[[#This Row],[LengthofCycle]]=F867,1,0),"")</f>
        <v>0</v>
      </c>
      <c r="AL866" s="4">
        <f>IF(AND(שבוע_בדילוג[[#This Row],[הווסת פעיל?]]&lt;&gt;1,B867&lt;&gt;1,B867&lt;&gt;""),IF(OR(שבוע_בדילוג[[#This Row],[LengthofCycle]]=F867,F867=29),1,0),"")</f>
        <v>0</v>
      </c>
      <c r="AM866" s="4">
        <f>IF(AND(שבוע_בדילוג[[#This Row],[הווסת פעיל?]]&lt;&gt;1,B867&lt;&gt;1,B867&lt;&gt;""),IF(OR(שבוע_בדילוג[[#This Row],[LengthofCycle]]=F867,F867=29,F867=28),1,0),"")</f>
        <v>1</v>
      </c>
    </row>
    <row r="867" spans="1:39" x14ac:dyDescent="0.25">
      <c r="A867" s="1" t="s">
        <v>125</v>
      </c>
      <c r="B867" s="1">
        <v>8</v>
      </c>
      <c r="C867" s="1">
        <v>1</v>
      </c>
      <c r="D867" s="1">
        <v>1</v>
      </c>
      <c r="E867" s="1">
        <v>0</v>
      </c>
      <c r="F867" s="1">
        <v>28</v>
      </c>
      <c r="H867" s="1">
        <f>שבוע_בדילוג[[#This Row],[LengthofCycle]]+1</f>
        <v>29</v>
      </c>
      <c r="I867" s="1" t="str">
        <f>IF(IFERROR(LOOKUP(שבוע_בדילוג[[#This Row],[ClientID]],קביעויות[השבוע בדילוג]),FALSE)=שבוע_בדילוג[[#This Row],[ClientID]],1,"")</f>
        <v/>
      </c>
      <c r="J867" s="1" t="str">
        <f>IF(AND(שבוע_בדילוג[[#This Row],[CycleNumber]]&gt;1,OR(B868="",שבוע_בדילוג[[#This Row],[CycleNumber]]&gt;B866)),IF(OR(AND(שבוע_בדילוג[[#This Row],[LengthofCycle]]=29,F866=29),AND(שבוע_בדילוג[[#This Row],[LengthofCycle]]=36,F866=36)),1,""),"")</f>
        <v/>
      </c>
      <c r="K867" s="1" t="str">
        <f>IF(AND(שבוע_בדילוג[[#This Row],[וסת השבוע]]=1,J866=1,שבוע_בדילוג[[#This Row],[CycleNumber]]&gt;B866),1,"")</f>
        <v/>
      </c>
      <c r="L867" s="1" t="str">
        <f>IF(שבוע_בדילוג[[#This Row],[CycleNumber]]=1,"",IF(שבוע_בדילוג[[#This Row],[וסת השבוע]]=1,0,IF(L866="","",IF(L866=0,IF(שבוע_בדילוג[[#This Row],[LengthofCycle]]=29,0,1),IF(L866=1,IF(שבוע_בדילוג[[#This Row],[LengthofCycle]]+F866=29*2,0,2),IF(L866=2,IF(שבוע_בדילוג[[#This Row],[LengthofCycle]]+F866+F865=29*3,0,3),""))))))</f>
        <v/>
      </c>
      <c r="M867" s="1" t="str">
        <f>IF(שבוע_בדילוג[[#This Row],[וסת השבוע]]=1,IF(שבוע_בדילוג[[#This Row],[וסת השבוע וההפלגה ביחד]]=1,M866+1,0),IF(AND(שבוע_בדילוג[[#This Row],[CycleNumber]]&gt;B866,שבוע_בדילוג[[#This Row],[CycleNumber]]&gt;1),IF(שבוע_בדילוג[[#This Row],[וסת השבוע פעיל?]]&lt;&gt;"",M866+1,""),""))</f>
        <v/>
      </c>
      <c r="N867" s="1" t="str">
        <f>IF(שבוע_בדילוג[[#This Row],[וסת השבוע פעיל?2]]="","",IF(AND(שבוע_בדילוג[[#This Row],[וסת השבוע פעיל?]]&lt;&gt;"",שבוע_בדילוג[[#This Row],[CycleNumber]]&lt;B868,B868&lt;&gt;"",שבוע_בדילוג[[#This Row],[וסת השבוע פעיל?]]&lt;3),IF(L868=0,IF(AND(שבוע_בדילוג[[#This Row],[וסת השבוע פעיל?]]&gt;0,J868=1),0,1),0),""))</f>
        <v/>
      </c>
      <c r="O867" s="1" t="str">
        <f t="shared" si="76"/>
        <v/>
      </c>
      <c r="P867" s="1" t="str">
        <f>IF(AND(שבוע_בדילוג[[#This Row],[חיזוי - שבוע]]=1,K868=1),1,"")</f>
        <v/>
      </c>
      <c r="Q867" s="1" t="str">
        <f>IF(AND(שבוע_בדילוג[[#This Row],[וסת השבוע פעיל?]]&lt;3,OR(שבוע_בדילוג[[#This Row],[CycleNumber]]&gt;B868,B868="")),1,"")</f>
        <v/>
      </c>
      <c r="R867" s="1" t="str">
        <f>IF(AND(שבוע_בדילוג[[#This Row],[חיזוי - שבוע]]&lt;&gt;"",שבוע_בדילוג[[#This Row],[וסת השבוע פעיל?2]]=""),1,"")</f>
        <v/>
      </c>
      <c r="S867" s="1" t="str">
        <f>IF(שבוע_בדילוג[[#This Row],[האישה קבעה וסת שבוע בדילוג?]]=1,IF(שבוע_בדילוג[[#This Row],[וסת השבוע פעיל?]]&lt;3,1,0),"")</f>
        <v/>
      </c>
      <c r="T8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7" s="1">
        <f t="shared" si="77"/>
        <v>0</v>
      </c>
      <c r="V867" s="1">
        <f t="shared" si="78"/>
        <v>0</v>
      </c>
      <c r="W867" s="1">
        <f t="shared" si="79"/>
        <v>0</v>
      </c>
      <c r="X867" s="1" t="str">
        <f>IF(שבוע_בדילוג[[#This Row],[3 הפלגות זהות]]="","",IF(שבוע_בדילוג[[#This Row],[3 הפלגות זהות]]=1,שבוע_בדילוג[[#This Row],[LengthofCycle]],X866))</f>
        <v/>
      </c>
      <c r="Y867" s="1" t="str">
        <f>IF(שבוע_בדילוג[[#This Row],[וסת קבוע אחרון]]="","",IF(OR(שבוע_בדילוג[[#This Row],[LengthofCycle]]=שבוע_בדילוג[[#This Row],[וסת קבוע אחרון]],F866=שבוע_בדילוג[[#This Row],[וסת קבוע אחרון]],F865=שבוע_בדילוג[[#This Row],[וסת קבוע אחרון]]),1,0))</f>
        <v/>
      </c>
      <c r="Z867" s="1" t="str">
        <f>IF(OR(שבוע_בדילוג[[#This Row],[הווסת פעיל?]]=0,שבוע_בדילוג[[#This Row],[הווסת פעיל?]]=""),"",SUM(Z866,שבוע_בדילוג[[#This Row],[הווסת פעיל?]]))</f>
        <v/>
      </c>
      <c r="AA867" s="1" t="str">
        <f>IF(AND(שבוע_בדילוג[[#This Row],[כמה מחזורים עד עקירה]]&lt;&gt;"",Z868=""),שבוע_בדילוג[[#This Row],[כמה מחזורים עד עקירה]],"")</f>
        <v/>
      </c>
      <c r="AB867" s="1" t="str">
        <f>IF(AND(שבוע_בדילוג[[#This Row],[הווסת פעיל?]]=1,שבוע_בדילוג[[#This Row],[וסת קבוע אחרון]]&lt;&gt;X866),שבוע_בדילוג[[#This Row],[וסת קבוע אחרון]],"")</f>
        <v/>
      </c>
      <c r="AC867" s="1" t="str">
        <f>IF(AND(שבוע_בדילוג[[#This Row],[הווסת פעיל?]]=1,Y866=0,שבוע_בדילוג[[#This Row],[וסת קבוע אחרון]]=X866),שבוע_בדילוג[[#This Row],[וסת קבוע אחרון]],"")</f>
        <v/>
      </c>
      <c r="AD867" s="1" t="str">
        <f>IF(AND(שבוע_בדילוג[[#This Row],[הווסת פעיל?]]=1,Y866=0,שבוע_בדילוג[[#This Row],[וסת קבוע אחרון]]&lt;&gt;X866),1,"")</f>
        <v/>
      </c>
      <c r="AE867" s="1" t="str">
        <f>IF(AND(שבוע_בדילוג[[#This Row],[הווסת פעיל?]]&lt;&gt;"",B868=1),שבוע_בדילוג[[#This Row],[CycleNumber]],"")</f>
        <v/>
      </c>
      <c r="AF867" s="1" t="str">
        <f>IF(AND(שבוע_בדילוג[[#This Row],[הווסת פעיל?]]&lt;&gt;"",Y866=""),שבוע_בדילוג[[#This Row],[CycleNumber]],"")</f>
        <v/>
      </c>
      <c r="AG867" s="1" t="str">
        <f>IF(B868=1,"",IF(שבוע_בדילוג[[#This Row],[הווסת פעיל?]]=1,IF(שבוע_בדילוג[[#This Row],[וסת קבוע אחרון]]=F868,1,0),""))</f>
        <v/>
      </c>
      <c r="AH867" s="1" t="str">
        <f>IF(B868=1,"",IF(שבוע_בדילוג[[#This Row],[הווסת פעיל?]]=1,IF(OR(שבוע_בדילוג[[#This Row],[וסת קבוע אחרון]]=F868,F868=שבוע_בדילוג[[#This Row],[LengthofCycle]]),1,0),""))</f>
        <v/>
      </c>
      <c r="AI867" s="1" t="str">
        <f>IF(B868=1,"",IF(שבוע_בדילוג[[#This Row],[הווסת פעיל?]]=1,IF(OR(שבוע_בדילוג[[#This Row],[וסת קבוע אחרון]]=F868,F868=שבוע_בדילוג[[#This Row],[LengthofCycle]],AND(שבוע_בדילוג[[#This Row],[LengthofCycle]]&lt;&gt;שבוע_בדילוג[[#This Row],[וסת קבוע אחרון]],OR(F868=28,F868=29))),1,0),""))</f>
        <v/>
      </c>
      <c r="AJ867" s="1" t="str">
        <f>IF(AND(שבוע_בדילוג[[#This Row],[הווסת פעיל?]]=1,B868=1),1,"")</f>
        <v/>
      </c>
      <c r="AK867" s="4">
        <f>IF(AND(שבוע_בדילוג[[#This Row],[הווסת פעיל?]]&lt;&gt;1,B868&lt;&gt;1,B868&lt;&gt;""),IF(שבוע_בדילוג[[#This Row],[LengthofCycle]]=F868,1,0),"")</f>
        <v>1</v>
      </c>
      <c r="AL867" s="4">
        <f>IF(AND(שבוע_בדילוג[[#This Row],[הווסת פעיל?]]&lt;&gt;1,B868&lt;&gt;1,B868&lt;&gt;""),IF(OR(שבוע_בדילוג[[#This Row],[LengthofCycle]]=F868,F868=29),1,0),"")</f>
        <v>1</v>
      </c>
      <c r="AM867" s="4">
        <f>IF(AND(שבוע_בדילוג[[#This Row],[הווסת פעיל?]]&lt;&gt;1,B868&lt;&gt;1,B868&lt;&gt;""),IF(OR(שבוע_בדילוג[[#This Row],[LengthofCycle]]=F868,F868=29,F868=28),1,0),"")</f>
        <v>1</v>
      </c>
    </row>
    <row r="868" spans="1:39" x14ac:dyDescent="0.25">
      <c r="A868" s="1" t="s">
        <v>125</v>
      </c>
      <c r="B868" s="1">
        <v>9</v>
      </c>
      <c r="C868" s="1">
        <v>1</v>
      </c>
      <c r="D868" s="1">
        <v>1</v>
      </c>
      <c r="E868" s="1">
        <v>0</v>
      </c>
      <c r="F868" s="1">
        <v>28</v>
      </c>
      <c r="H868" s="1">
        <f>שבוע_בדילוג[[#This Row],[LengthofCycle]]+1</f>
        <v>29</v>
      </c>
      <c r="I868" s="1" t="str">
        <f>IF(IFERROR(LOOKUP(שבוע_בדילוג[[#This Row],[ClientID]],קביעויות[השבוע בדילוג]),FALSE)=שבוע_בדילוג[[#This Row],[ClientID]],1,"")</f>
        <v/>
      </c>
      <c r="J868" s="1" t="str">
        <f>IF(AND(שבוע_בדילוג[[#This Row],[CycleNumber]]&gt;1,OR(B869="",שבוע_בדילוג[[#This Row],[CycleNumber]]&gt;B867)),IF(OR(AND(שבוע_בדילוג[[#This Row],[LengthofCycle]]=29,F867=29),AND(שבוע_בדילוג[[#This Row],[LengthofCycle]]=36,F867=36)),1,""),"")</f>
        <v/>
      </c>
      <c r="K868" s="1" t="str">
        <f>IF(AND(שבוע_בדילוג[[#This Row],[וסת השבוע]]=1,J867=1,שבוע_בדילוג[[#This Row],[CycleNumber]]&gt;B867),1,"")</f>
        <v/>
      </c>
      <c r="L868" s="1" t="str">
        <f>IF(שבוע_בדילוג[[#This Row],[CycleNumber]]=1,"",IF(שבוע_בדילוג[[#This Row],[וסת השבוע]]=1,0,IF(L867="","",IF(L867=0,IF(שבוע_בדילוג[[#This Row],[LengthofCycle]]=29,0,1),IF(L867=1,IF(שבוע_בדילוג[[#This Row],[LengthofCycle]]+F867=29*2,0,2),IF(L867=2,IF(שבוע_בדילוג[[#This Row],[LengthofCycle]]+F867+F866=29*3,0,3),""))))))</f>
        <v/>
      </c>
      <c r="M868" s="1" t="str">
        <f>IF(שבוע_בדילוג[[#This Row],[וסת השבוע]]=1,IF(שבוע_בדילוג[[#This Row],[וסת השבוע וההפלגה ביחד]]=1,M867+1,0),IF(AND(שבוע_בדילוג[[#This Row],[CycleNumber]]&gt;B867,שבוע_בדילוג[[#This Row],[CycleNumber]]&gt;1),IF(שבוע_בדילוג[[#This Row],[וסת השבוע פעיל?]]&lt;&gt;"",M867+1,""),""))</f>
        <v/>
      </c>
      <c r="N868" s="1" t="str">
        <f>IF(שבוע_בדילוג[[#This Row],[וסת השבוע פעיל?2]]="","",IF(AND(שבוע_בדילוג[[#This Row],[וסת השבוע פעיל?]]&lt;&gt;"",שבוע_בדילוג[[#This Row],[CycleNumber]]&lt;B869,B869&lt;&gt;"",שבוע_בדילוג[[#This Row],[וסת השבוע פעיל?]]&lt;3),IF(L869=0,IF(AND(שבוע_בדילוג[[#This Row],[וסת השבוע פעיל?]]&gt;0,J869=1),0,1),0),""))</f>
        <v/>
      </c>
      <c r="O868" s="1" t="str">
        <f t="shared" si="76"/>
        <v/>
      </c>
      <c r="P868" s="1" t="str">
        <f>IF(AND(שבוע_בדילוג[[#This Row],[חיזוי - שבוע]]=1,K869=1),1,"")</f>
        <v/>
      </c>
      <c r="Q868" s="1" t="str">
        <f>IF(AND(שבוע_בדילוג[[#This Row],[וסת השבוע פעיל?]]&lt;3,OR(שבוע_בדילוג[[#This Row],[CycleNumber]]&gt;B869,B869="")),1,"")</f>
        <v/>
      </c>
      <c r="R868" s="1" t="str">
        <f>IF(AND(שבוע_בדילוג[[#This Row],[חיזוי - שבוע]]&lt;&gt;"",שבוע_בדילוג[[#This Row],[וסת השבוע פעיל?2]]=""),1,"")</f>
        <v/>
      </c>
      <c r="S868" s="1" t="str">
        <f>IF(שבוע_בדילוג[[#This Row],[האישה קבעה וסת שבוע בדילוג?]]=1,IF(שבוע_בדילוג[[#This Row],[וסת השבוע פעיל?]]&lt;3,1,0),"")</f>
        <v/>
      </c>
      <c r="T8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8" s="1">
        <f t="shared" si="77"/>
        <v>0</v>
      </c>
      <c r="V868" s="1">
        <f t="shared" si="78"/>
        <v>0</v>
      </c>
      <c r="W868" s="1">
        <f t="shared" si="79"/>
        <v>0</v>
      </c>
      <c r="X868" s="1" t="str">
        <f>IF(שבוע_בדילוג[[#This Row],[3 הפלגות זהות]]="","",IF(שבוע_בדילוג[[#This Row],[3 הפלגות זהות]]=1,שבוע_בדילוג[[#This Row],[LengthofCycle]],X867))</f>
        <v/>
      </c>
      <c r="Y868" s="1" t="str">
        <f>IF(שבוע_בדילוג[[#This Row],[וסת קבוע אחרון]]="","",IF(OR(שבוע_בדילוג[[#This Row],[LengthofCycle]]=שבוע_בדילוג[[#This Row],[וסת קבוע אחרון]],F867=שבוע_בדילוג[[#This Row],[וסת קבוע אחרון]],F866=שבוע_בדילוג[[#This Row],[וסת קבוע אחרון]]),1,0))</f>
        <v/>
      </c>
      <c r="Z868" s="1" t="str">
        <f>IF(OR(שבוע_בדילוג[[#This Row],[הווסת פעיל?]]=0,שבוע_בדילוג[[#This Row],[הווסת פעיל?]]=""),"",SUM(Z867,שבוע_בדילוג[[#This Row],[הווסת פעיל?]]))</f>
        <v/>
      </c>
      <c r="AA868" s="1" t="str">
        <f>IF(AND(שבוע_בדילוג[[#This Row],[כמה מחזורים עד עקירה]]&lt;&gt;"",Z869=""),שבוע_בדילוג[[#This Row],[כמה מחזורים עד עקירה]],"")</f>
        <v/>
      </c>
      <c r="AB868" s="1" t="str">
        <f>IF(AND(שבוע_בדילוג[[#This Row],[הווסת פעיל?]]=1,שבוע_בדילוג[[#This Row],[וסת קבוע אחרון]]&lt;&gt;X867),שבוע_בדילוג[[#This Row],[וסת קבוע אחרון]],"")</f>
        <v/>
      </c>
      <c r="AC868" s="1" t="str">
        <f>IF(AND(שבוע_בדילוג[[#This Row],[הווסת פעיל?]]=1,Y867=0,שבוע_בדילוג[[#This Row],[וסת קבוע אחרון]]=X867),שבוע_בדילוג[[#This Row],[וסת קבוע אחרון]],"")</f>
        <v/>
      </c>
      <c r="AD868" s="1" t="str">
        <f>IF(AND(שבוע_בדילוג[[#This Row],[הווסת פעיל?]]=1,Y867=0,שבוע_בדילוג[[#This Row],[וסת קבוע אחרון]]&lt;&gt;X867),1,"")</f>
        <v/>
      </c>
      <c r="AE868" s="1" t="str">
        <f>IF(AND(שבוע_בדילוג[[#This Row],[הווסת פעיל?]]&lt;&gt;"",B869=1),שבוע_בדילוג[[#This Row],[CycleNumber]],"")</f>
        <v/>
      </c>
      <c r="AF868" s="1" t="str">
        <f>IF(AND(שבוע_בדילוג[[#This Row],[הווסת פעיל?]]&lt;&gt;"",Y867=""),שבוע_בדילוג[[#This Row],[CycleNumber]],"")</f>
        <v/>
      </c>
      <c r="AG868" s="1" t="str">
        <f>IF(B869=1,"",IF(שבוע_בדילוג[[#This Row],[הווסת פעיל?]]=1,IF(שבוע_בדילוג[[#This Row],[וסת קבוע אחרון]]=F869,1,0),""))</f>
        <v/>
      </c>
      <c r="AH868" s="1" t="str">
        <f>IF(B869=1,"",IF(שבוע_בדילוג[[#This Row],[הווסת פעיל?]]=1,IF(OR(שבוע_בדילוג[[#This Row],[וסת קבוע אחרון]]=F869,F869=שבוע_בדילוג[[#This Row],[LengthofCycle]]),1,0),""))</f>
        <v/>
      </c>
      <c r="AI868" s="1" t="str">
        <f>IF(B869=1,"",IF(שבוע_בדילוג[[#This Row],[הווסת פעיל?]]=1,IF(OR(שבוע_בדילוג[[#This Row],[וסת קבוע אחרון]]=F869,F869=שבוע_בדילוג[[#This Row],[LengthofCycle]],AND(שבוע_בדילוג[[#This Row],[LengthofCycle]]&lt;&gt;שבוע_בדילוג[[#This Row],[וסת קבוע אחרון]],OR(F869=28,F869=29))),1,0),""))</f>
        <v/>
      </c>
      <c r="AJ868" s="1" t="str">
        <f>IF(AND(שבוע_בדילוג[[#This Row],[הווסת פעיל?]]=1,B869=1),1,"")</f>
        <v/>
      </c>
      <c r="AK868" s="4">
        <f>IF(AND(שבוע_בדילוג[[#This Row],[הווסת פעיל?]]&lt;&gt;1,B869&lt;&gt;1,B869&lt;&gt;""),IF(שבוע_בדילוג[[#This Row],[LengthofCycle]]=F869,1,0),"")</f>
        <v>1</v>
      </c>
      <c r="AL868" s="4">
        <f>IF(AND(שבוע_בדילוג[[#This Row],[הווסת פעיל?]]&lt;&gt;1,B869&lt;&gt;1,B869&lt;&gt;""),IF(OR(שבוע_בדילוג[[#This Row],[LengthofCycle]]=F869,F869=29),1,0),"")</f>
        <v>1</v>
      </c>
      <c r="AM868" s="4">
        <f>IF(AND(שבוע_בדילוג[[#This Row],[הווסת פעיל?]]&lt;&gt;1,B869&lt;&gt;1,B869&lt;&gt;""),IF(OR(שבוע_בדילוג[[#This Row],[LengthofCycle]]=F869,F869=29,F869=28),1,0),"")</f>
        <v>1</v>
      </c>
    </row>
    <row r="869" spans="1:39" x14ac:dyDescent="0.25">
      <c r="A869" s="1" t="s">
        <v>125</v>
      </c>
      <c r="B869" s="1">
        <v>10</v>
      </c>
      <c r="C869" s="1">
        <v>1</v>
      </c>
      <c r="D869" s="1">
        <v>1</v>
      </c>
      <c r="E869" s="1">
        <v>0</v>
      </c>
      <c r="F869" s="1">
        <v>28</v>
      </c>
      <c r="H869" s="1">
        <f>שבוע_בדילוג[[#This Row],[LengthofCycle]]+1</f>
        <v>29</v>
      </c>
      <c r="I869" s="1" t="str">
        <f>IF(IFERROR(LOOKUP(שבוע_בדילוג[[#This Row],[ClientID]],קביעויות[השבוע בדילוג]),FALSE)=שבוע_בדילוג[[#This Row],[ClientID]],1,"")</f>
        <v/>
      </c>
      <c r="J869" s="1" t="str">
        <f>IF(AND(שבוע_בדילוג[[#This Row],[CycleNumber]]&gt;1,OR(B870="",שבוע_בדילוג[[#This Row],[CycleNumber]]&gt;B868)),IF(OR(AND(שבוע_בדילוג[[#This Row],[LengthofCycle]]=29,F868=29),AND(שבוע_בדילוג[[#This Row],[LengthofCycle]]=36,F868=36)),1,""),"")</f>
        <v/>
      </c>
      <c r="K869" s="1" t="str">
        <f>IF(AND(שבוע_בדילוג[[#This Row],[וסת השבוע]]=1,J868=1,שבוע_בדילוג[[#This Row],[CycleNumber]]&gt;B868),1,"")</f>
        <v/>
      </c>
      <c r="L869" s="1" t="str">
        <f>IF(שבוע_בדילוג[[#This Row],[CycleNumber]]=1,"",IF(שבוע_בדילוג[[#This Row],[וסת השבוע]]=1,0,IF(L868="","",IF(L868=0,IF(שבוע_בדילוג[[#This Row],[LengthofCycle]]=29,0,1),IF(L868=1,IF(שבוע_בדילוג[[#This Row],[LengthofCycle]]+F868=29*2,0,2),IF(L868=2,IF(שבוע_בדילוג[[#This Row],[LengthofCycle]]+F868+F867=29*3,0,3),""))))))</f>
        <v/>
      </c>
      <c r="M869" s="1" t="str">
        <f>IF(שבוע_בדילוג[[#This Row],[וסת השבוע]]=1,IF(שבוע_בדילוג[[#This Row],[וסת השבוע וההפלגה ביחד]]=1,M868+1,0),IF(AND(שבוע_בדילוג[[#This Row],[CycleNumber]]&gt;B868,שבוע_בדילוג[[#This Row],[CycleNumber]]&gt;1),IF(שבוע_בדילוג[[#This Row],[וסת השבוע פעיל?]]&lt;&gt;"",M868+1,""),""))</f>
        <v/>
      </c>
      <c r="N869" s="1" t="str">
        <f>IF(שבוע_בדילוג[[#This Row],[וסת השבוע פעיל?2]]="","",IF(AND(שבוע_בדילוג[[#This Row],[וסת השבוע פעיל?]]&lt;&gt;"",שבוע_בדילוג[[#This Row],[CycleNumber]]&lt;B870,B870&lt;&gt;"",שבוע_בדילוג[[#This Row],[וסת השבוע פעיל?]]&lt;3),IF(L870=0,IF(AND(שבוע_בדילוג[[#This Row],[וסת השבוע פעיל?]]&gt;0,J870=1),0,1),0),""))</f>
        <v/>
      </c>
      <c r="O869" s="1" t="str">
        <f t="shared" si="76"/>
        <v/>
      </c>
      <c r="P869" s="1" t="str">
        <f>IF(AND(שבוע_בדילוג[[#This Row],[חיזוי - שבוע]]=1,K870=1),1,"")</f>
        <v/>
      </c>
      <c r="Q869" s="1" t="str">
        <f>IF(AND(שבוע_בדילוג[[#This Row],[וסת השבוע פעיל?]]&lt;3,OR(שבוע_בדילוג[[#This Row],[CycleNumber]]&gt;B870,B870="")),1,"")</f>
        <v/>
      </c>
      <c r="R869" s="1" t="str">
        <f>IF(AND(שבוע_בדילוג[[#This Row],[חיזוי - שבוע]]&lt;&gt;"",שבוע_בדילוג[[#This Row],[וסת השבוע פעיל?2]]=""),1,"")</f>
        <v/>
      </c>
      <c r="S869" s="1" t="str">
        <f>IF(שבוע_בדילוג[[#This Row],[האישה קבעה וסת שבוע בדילוג?]]=1,IF(שבוע_בדילוג[[#This Row],[וסת השבוע פעיל?]]&lt;3,1,0),"")</f>
        <v/>
      </c>
      <c r="T8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69" s="1">
        <f t="shared" si="77"/>
        <v>1</v>
      </c>
      <c r="V869" s="1">
        <f t="shared" si="78"/>
        <v>0</v>
      </c>
      <c r="W869" s="1">
        <f t="shared" si="79"/>
        <v>0</v>
      </c>
      <c r="X869" s="1">
        <f>IF(שבוע_בדילוג[[#This Row],[3 הפלגות זהות]]="","",IF(שבוע_בדילוג[[#This Row],[3 הפלגות זהות]]=1,שבוע_בדילוג[[#This Row],[LengthofCycle]],X868))</f>
        <v>28</v>
      </c>
      <c r="Y869" s="1">
        <f>IF(שבוע_בדילוג[[#This Row],[וסת קבוע אחרון]]="","",IF(OR(שבוע_בדילוג[[#This Row],[LengthofCycle]]=שבוע_בדילוג[[#This Row],[וסת קבוע אחרון]],F868=שבוע_בדילוג[[#This Row],[וסת קבוע אחרון]],F867=שבוע_בדילוג[[#This Row],[וסת קבוע אחרון]]),1,0))</f>
        <v>1</v>
      </c>
      <c r="Z869" s="1">
        <f>IF(OR(שבוע_בדילוג[[#This Row],[הווסת פעיל?]]=0,שבוע_בדילוג[[#This Row],[הווסת פעיל?]]=""),"",SUM(Z868,שבוע_בדילוג[[#This Row],[הווסת פעיל?]]))</f>
        <v>1</v>
      </c>
      <c r="AA869" s="1" t="str">
        <f>IF(AND(שבוע_בדילוג[[#This Row],[כמה מחזורים עד עקירה]]&lt;&gt;"",Z870=""),שבוע_בדילוג[[#This Row],[כמה מחזורים עד עקירה]],"")</f>
        <v/>
      </c>
      <c r="AB869" s="1">
        <f>IF(AND(שבוע_בדילוג[[#This Row],[הווסת פעיל?]]=1,שבוע_בדילוג[[#This Row],[וסת קבוע אחרון]]&lt;&gt;X868),שבוע_בדילוג[[#This Row],[וסת קבוע אחרון]],"")</f>
        <v>28</v>
      </c>
      <c r="AC869" s="1" t="str">
        <f>IF(AND(שבוע_בדילוג[[#This Row],[הווסת פעיל?]]=1,Y868=0,שבוע_בדילוג[[#This Row],[וסת קבוע אחרון]]=X868),שבוע_בדילוג[[#This Row],[וסת קבוע אחרון]],"")</f>
        <v/>
      </c>
      <c r="AD869" s="1" t="str">
        <f>IF(AND(שבוע_בדילוג[[#This Row],[הווסת פעיל?]]=1,Y868=0,שבוע_בדילוג[[#This Row],[וסת קבוע אחרון]]&lt;&gt;X868),1,"")</f>
        <v/>
      </c>
      <c r="AE869" s="1" t="str">
        <f>IF(AND(שבוע_בדילוג[[#This Row],[הווסת פעיל?]]&lt;&gt;"",B870=1),שבוע_בדילוג[[#This Row],[CycleNumber]],"")</f>
        <v/>
      </c>
      <c r="AF869" s="1">
        <f>IF(AND(שבוע_בדילוג[[#This Row],[הווסת פעיל?]]&lt;&gt;"",Y868=""),שבוע_בדילוג[[#This Row],[CycleNumber]],"")</f>
        <v>10</v>
      </c>
      <c r="AG869" s="1">
        <f>IF(B870=1,"",IF(שבוע_בדילוג[[#This Row],[הווסת פעיל?]]=1,IF(שבוע_בדילוג[[#This Row],[וסת קבוע אחרון]]=F870,1,0),""))</f>
        <v>0</v>
      </c>
      <c r="AH869" s="1">
        <f>IF(B870=1,"",IF(שבוע_בדילוג[[#This Row],[הווסת פעיל?]]=1,IF(OR(שבוע_בדילוג[[#This Row],[וסת קבוע אחרון]]=F870,F870=שבוע_בדילוג[[#This Row],[LengthofCycle]]),1,0),""))</f>
        <v>0</v>
      </c>
      <c r="AI869" s="1">
        <f>IF(B870=1,"",IF(שבוע_בדילוג[[#This Row],[הווסת פעיל?]]=1,IF(OR(שבוע_בדילוג[[#This Row],[וסת קבוע אחרון]]=F870,F870=שבוע_בדילוג[[#This Row],[LengthofCycle]],AND(שבוע_בדילוג[[#This Row],[LengthofCycle]]&lt;&gt;שבוע_בדילוג[[#This Row],[וסת קבוע אחרון]],OR(F870=28,F870=29))),1,0),""))</f>
        <v>0</v>
      </c>
      <c r="AJ869" s="1" t="str">
        <f>IF(AND(שבוע_בדילוג[[#This Row],[הווסת פעיל?]]=1,B870=1),1,"")</f>
        <v/>
      </c>
      <c r="AK869" s="4" t="str">
        <f>IF(AND(שבוע_בדילוג[[#This Row],[הווסת פעיל?]]&lt;&gt;1,B870&lt;&gt;1,B870&lt;&gt;""),IF(שבוע_בדילוג[[#This Row],[LengthofCycle]]=F870,1,0),"")</f>
        <v/>
      </c>
      <c r="AL869" s="4" t="str">
        <f>IF(AND(שבוע_בדילוג[[#This Row],[הווסת פעיל?]]&lt;&gt;1,B870&lt;&gt;1,B870&lt;&gt;""),IF(OR(שבוע_בדילוג[[#This Row],[LengthofCycle]]=F870,F870=29),1,0),"")</f>
        <v/>
      </c>
      <c r="AM869" s="4" t="str">
        <f>IF(AND(שבוע_בדילוג[[#This Row],[הווסת פעיל?]]&lt;&gt;1,B870&lt;&gt;1,B870&lt;&gt;""),IF(OR(שבוע_בדילוג[[#This Row],[LengthofCycle]]=F870,F870=29,F870=28),1,0),"")</f>
        <v/>
      </c>
    </row>
    <row r="870" spans="1:39" x14ac:dyDescent="0.25">
      <c r="A870" s="1" t="s">
        <v>125</v>
      </c>
      <c r="B870" s="1">
        <v>11</v>
      </c>
      <c r="C870" s="1">
        <v>1</v>
      </c>
      <c r="D870" s="1">
        <v>1</v>
      </c>
      <c r="E870" s="1">
        <v>0</v>
      </c>
      <c r="F870" s="1">
        <v>26</v>
      </c>
      <c r="H870" s="1">
        <f>שבוע_בדילוג[[#This Row],[LengthofCycle]]+1</f>
        <v>27</v>
      </c>
      <c r="I870" s="1" t="str">
        <f>IF(IFERROR(LOOKUP(שבוע_בדילוג[[#This Row],[ClientID]],קביעויות[השבוע בדילוג]),FALSE)=שבוע_בדילוג[[#This Row],[ClientID]],1,"")</f>
        <v/>
      </c>
      <c r="J870" s="1" t="str">
        <f>IF(AND(שבוע_בדילוג[[#This Row],[CycleNumber]]&gt;1,OR(B871="",שבוע_בדילוג[[#This Row],[CycleNumber]]&gt;B869)),IF(OR(AND(שבוע_בדילוג[[#This Row],[LengthofCycle]]=29,F869=29),AND(שבוע_בדילוג[[#This Row],[LengthofCycle]]=36,F869=36)),1,""),"")</f>
        <v/>
      </c>
      <c r="K870" s="1" t="str">
        <f>IF(AND(שבוע_בדילוג[[#This Row],[וסת השבוע]]=1,J869=1,שבוע_בדילוג[[#This Row],[CycleNumber]]&gt;B869),1,"")</f>
        <v/>
      </c>
      <c r="L870" s="1" t="str">
        <f>IF(שבוע_בדילוג[[#This Row],[CycleNumber]]=1,"",IF(שבוע_בדילוג[[#This Row],[וסת השבוע]]=1,0,IF(L869="","",IF(L869=0,IF(שבוע_בדילוג[[#This Row],[LengthofCycle]]=29,0,1),IF(L869=1,IF(שבוע_בדילוג[[#This Row],[LengthofCycle]]+F869=29*2,0,2),IF(L869=2,IF(שבוע_בדילוג[[#This Row],[LengthofCycle]]+F869+F868=29*3,0,3),""))))))</f>
        <v/>
      </c>
      <c r="M870" s="1" t="str">
        <f>IF(שבוע_בדילוג[[#This Row],[וסת השבוע]]=1,IF(שבוע_בדילוג[[#This Row],[וסת השבוע וההפלגה ביחד]]=1,M869+1,0),IF(AND(שבוע_בדילוג[[#This Row],[CycleNumber]]&gt;B869,שבוע_בדילוג[[#This Row],[CycleNumber]]&gt;1),IF(שבוע_בדילוג[[#This Row],[וסת השבוע פעיל?]]&lt;&gt;"",M869+1,""),""))</f>
        <v/>
      </c>
      <c r="N870" s="1" t="str">
        <f>IF(שבוע_בדילוג[[#This Row],[וסת השבוע פעיל?2]]="","",IF(AND(שבוע_בדילוג[[#This Row],[וסת השבוע פעיל?]]&lt;&gt;"",שבוע_בדילוג[[#This Row],[CycleNumber]]&lt;B871,B871&lt;&gt;"",שבוע_בדילוג[[#This Row],[וסת השבוע פעיל?]]&lt;3),IF(L871=0,IF(AND(שבוע_בדילוג[[#This Row],[וסת השבוע פעיל?]]&gt;0,J871=1),0,1),0),""))</f>
        <v/>
      </c>
      <c r="O870" s="1" t="str">
        <f t="shared" si="76"/>
        <v/>
      </c>
      <c r="P870" s="1" t="str">
        <f>IF(AND(שבוע_בדילוג[[#This Row],[חיזוי - שבוע]]=1,K871=1),1,"")</f>
        <v/>
      </c>
      <c r="Q870" s="1" t="str">
        <f>IF(AND(שבוע_בדילוג[[#This Row],[וסת השבוע פעיל?]]&lt;3,OR(שבוע_בדילוג[[#This Row],[CycleNumber]]&gt;B871,B871="")),1,"")</f>
        <v/>
      </c>
      <c r="R870" s="1" t="str">
        <f>IF(AND(שבוע_בדילוג[[#This Row],[חיזוי - שבוע]]&lt;&gt;"",שבוע_בדילוג[[#This Row],[וסת השבוע פעיל?2]]=""),1,"")</f>
        <v/>
      </c>
      <c r="S870" s="1" t="str">
        <f>IF(שבוע_בדילוג[[#This Row],[האישה קבעה וסת שבוע בדילוג?]]=1,IF(שבוע_בדילוג[[#This Row],[וסת השבוע פעיל?]]&lt;3,1,0),"")</f>
        <v/>
      </c>
      <c r="T8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0" s="1">
        <f t="shared" si="77"/>
        <v>0</v>
      </c>
      <c r="V870" s="1">
        <f t="shared" si="78"/>
        <v>0</v>
      </c>
      <c r="W870" s="1">
        <f t="shared" si="79"/>
        <v>0</v>
      </c>
      <c r="X870" s="1">
        <f>IF(שבוע_בדילוג[[#This Row],[3 הפלגות זהות]]="","",IF(שבוע_בדילוג[[#This Row],[3 הפלגות זהות]]=1,שבוע_בדילוג[[#This Row],[LengthofCycle]],X869))</f>
        <v>28</v>
      </c>
      <c r="Y870" s="1">
        <f>IF(שבוע_בדילוג[[#This Row],[וסת קבוע אחרון]]="","",IF(OR(שבוע_בדילוג[[#This Row],[LengthofCycle]]=שבוע_בדילוג[[#This Row],[וסת קבוע אחרון]],F869=שבוע_בדילוג[[#This Row],[וסת קבוע אחרון]],F868=שבוע_בדילוג[[#This Row],[וסת קבוע אחרון]]),1,0))</f>
        <v>1</v>
      </c>
      <c r="Z870" s="1">
        <f>IF(OR(שבוע_בדילוג[[#This Row],[הווסת פעיל?]]=0,שבוע_בדילוג[[#This Row],[הווסת פעיל?]]=""),"",SUM(Z869,שבוע_בדילוג[[#This Row],[הווסת פעיל?]]))</f>
        <v>2</v>
      </c>
      <c r="AA870" s="1" t="str">
        <f>IF(AND(שבוע_בדילוג[[#This Row],[כמה מחזורים עד עקירה]]&lt;&gt;"",Z871=""),שבוע_בדילוג[[#This Row],[כמה מחזורים עד עקירה]],"")</f>
        <v/>
      </c>
      <c r="AB870" s="1" t="str">
        <f>IF(AND(שבוע_בדילוג[[#This Row],[הווסת פעיל?]]=1,שבוע_בדילוג[[#This Row],[וסת קבוע אחרון]]&lt;&gt;X869),שבוע_בדילוג[[#This Row],[וסת קבוע אחרון]],"")</f>
        <v/>
      </c>
      <c r="AC870" s="1" t="str">
        <f>IF(AND(שבוע_בדילוג[[#This Row],[הווסת פעיל?]]=1,Y869=0,שבוע_בדילוג[[#This Row],[וסת קבוע אחרון]]=X869),שבוע_בדילוג[[#This Row],[וסת קבוע אחרון]],"")</f>
        <v/>
      </c>
      <c r="AD870" s="1" t="str">
        <f>IF(AND(שבוע_בדילוג[[#This Row],[הווסת פעיל?]]=1,Y869=0,שבוע_בדילוג[[#This Row],[וסת קבוע אחרון]]&lt;&gt;X869),1,"")</f>
        <v/>
      </c>
      <c r="AE870" s="1" t="str">
        <f>IF(AND(שבוע_בדילוג[[#This Row],[הווסת פעיל?]]&lt;&gt;"",B871=1),שבוע_בדילוג[[#This Row],[CycleNumber]],"")</f>
        <v/>
      </c>
      <c r="AF870" s="1" t="str">
        <f>IF(AND(שבוע_בדילוג[[#This Row],[הווסת פעיל?]]&lt;&gt;"",Y869=""),שבוע_בדילוג[[#This Row],[CycleNumber]],"")</f>
        <v/>
      </c>
      <c r="AG870" s="1">
        <f>IF(B871=1,"",IF(שבוע_בדילוג[[#This Row],[הווסת פעיל?]]=1,IF(שבוע_בדילוג[[#This Row],[וסת קבוע אחרון]]=F871,1,0),""))</f>
        <v>1</v>
      </c>
      <c r="AH870" s="1">
        <f>IF(B871=1,"",IF(שבוע_בדילוג[[#This Row],[הווסת פעיל?]]=1,IF(OR(שבוע_בדילוג[[#This Row],[וסת קבוע אחרון]]=F871,F871=שבוע_בדילוג[[#This Row],[LengthofCycle]]),1,0),""))</f>
        <v>1</v>
      </c>
      <c r="AI870" s="1">
        <f>IF(B871=1,"",IF(שבוע_בדילוג[[#This Row],[הווסת פעיל?]]=1,IF(OR(שבוע_בדילוג[[#This Row],[וסת קבוע אחרון]]=F871,F871=שבוע_בדילוג[[#This Row],[LengthofCycle]],AND(שבוע_בדילוג[[#This Row],[LengthofCycle]]&lt;&gt;שבוע_בדילוג[[#This Row],[וסת קבוע אחרון]],OR(F871=28,F871=29))),1,0),""))</f>
        <v>1</v>
      </c>
      <c r="AJ870" s="1" t="str">
        <f>IF(AND(שבוע_בדילוג[[#This Row],[הווסת פעיל?]]=1,B871=1),1,"")</f>
        <v/>
      </c>
      <c r="AK870" s="4" t="str">
        <f>IF(AND(שבוע_בדילוג[[#This Row],[הווסת פעיל?]]&lt;&gt;1,B871&lt;&gt;1,B871&lt;&gt;""),IF(שבוע_בדילוג[[#This Row],[LengthofCycle]]=F871,1,0),"")</f>
        <v/>
      </c>
      <c r="AL870" s="4" t="str">
        <f>IF(AND(שבוע_בדילוג[[#This Row],[הווסת פעיל?]]&lt;&gt;1,B871&lt;&gt;1,B871&lt;&gt;""),IF(OR(שבוע_בדילוג[[#This Row],[LengthofCycle]]=F871,F871=29),1,0),"")</f>
        <v/>
      </c>
      <c r="AM870" s="4" t="str">
        <f>IF(AND(שבוע_בדילוג[[#This Row],[הווסת פעיל?]]&lt;&gt;1,B871&lt;&gt;1,B871&lt;&gt;""),IF(OR(שבוע_בדילוג[[#This Row],[LengthofCycle]]=F871,F871=29,F871=28),1,0),"")</f>
        <v/>
      </c>
    </row>
    <row r="871" spans="1:39" x14ac:dyDescent="0.25">
      <c r="A871" s="1" t="s">
        <v>125</v>
      </c>
      <c r="B871" s="1">
        <v>12</v>
      </c>
      <c r="C871" s="1">
        <v>1</v>
      </c>
      <c r="D871" s="1">
        <v>1</v>
      </c>
      <c r="E871" s="1">
        <v>0</v>
      </c>
      <c r="F871" s="1">
        <v>28</v>
      </c>
      <c r="H871" s="1">
        <f>שבוע_בדילוג[[#This Row],[LengthofCycle]]+1</f>
        <v>29</v>
      </c>
      <c r="I871" s="1" t="str">
        <f>IF(IFERROR(LOOKUP(שבוע_בדילוג[[#This Row],[ClientID]],קביעויות[השבוע בדילוג]),FALSE)=שבוע_בדילוג[[#This Row],[ClientID]],1,"")</f>
        <v/>
      </c>
      <c r="J871" s="1" t="str">
        <f>IF(AND(שבוע_בדילוג[[#This Row],[CycleNumber]]&gt;1,OR(B872="",שבוע_בדילוג[[#This Row],[CycleNumber]]&gt;B870)),IF(OR(AND(שבוע_בדילוג[[#This Row],[LengthofCycle]]=29,F870=29),AND(שבוע_בדילוג[[#This Row],[LengthofCycle]]=36,F870=36)),1,""),"")</f>
        <v/>
      </c>
      <c r="K871" s="1" t="str">
        <f>IF(AND(שבוע_בדילוג[[#This Row],[וסת השבוע]]=1,J870=1,שבוע_בדילוג[[#This Row],[CycleNumber]]&gt;B870),1,"")</f>
        <v/>
      </c>
      <c r="L871" s="1" t="str">
        <f>IF(שבוע_בדילוג[[#This Row],[CycleNumber]]=1,"",IF(שבוע_בדילוג[[#This Row],[וסת השבוע]]=1,0,IF(L870="","",IF(L870=0,IF(שבוע_בדילוג[[#This Row],[LengthofCycle]]=29,0,1),IF(L870=1,IF(שבוע_בדילוג[[#This Row],[LengthofCycle]]+F870=29*2,0,2),IF(L870=2,IF(שבוע_בדילוג[[#This Row],[LengthofCycle]]+F870+F869=29*3,0,3),""))))))</f>
        <v/>
      </c>
      <c r="M871" s="1" t="str">
        <f>IF(שבוע_בדילוג[[#This Row],[וסת השבוע]]=1,IF(שבוע_בדילוג[[#This Row],[וסת השבוע וההפלגה ביחד]]=1,M870+1,0),IF(AND(שבוע_בדילוג[[#This Row],[CycleNumber]]&gt;B870,שבוע_בדילוג[[#This Row],[CycleNumber]]&gt;1),IF(שבוע_בדילוג[[#This Row],[וסת השבוע פעיל?]]&lt;&gt;"",M870+1,""),""))</f>
        <v/>
      </c>
      <c r="N871" s="1" t="str">
        <f>IF(שבוע_בדילוג[[#This Row],[וסת השבוע פעיל?2]]="","",IF(AND(שבוע_בדילוג[[#This Row],[וסת השבוע פעיל?]]&lt;&gt;"",שבוע_בדילוג[[#This Row],[CycleNumber]]&lt;B872,B872&lt;&gt;"",שבוע_בדילוג[[#This Row],[וסת השבוע פעיל?]]&lt;3),IF(L872=0,IF(AND(שבוע_בדילוג[[#This Row],[וסת השבוע פעיל?]]&gt;0,J872=1),0,1),0),""))</f>
        <v/>
      </c>
      <c r="O871" s="1" t="str">
        <f t="shared" si="76"/>
        <v/>
      </c>
      <c r="P871" s="1" t="str">
        <f>IF(AND(שבוע_בדילוג[[#This Row],[חיזוי - שבוע]]=1,K872=1),1,"")</f>
        <v/>
      </c>
      <c r="Q871" s="1" t="str">
        <f>IF(AND(שבוע_בדילוג[[#This Row],[וסת השבוע פעיל?]]&lt;3,OR(שבוע_בדילוג[[#This Row],[CycleNumber]]&gt;B872,B872="")),1,"")</f>
        <v/>
      </c>
      <c r="R871" s="1" t="str">
        <f>IF(AND(שבוע_בדילוג[[#This Row],[חיזוי - שבוע]]&lt;&gt;"",שבוע_בדילוג[[#This Row],[וסת השבוע פעיל?2]]=""),1,"")</f>
        <v/>
      </c>
      <c r="S871" s="1" t="str">
        <f>IF(שבוע_בדילוג[[#This Row],[האישה קבעה וסת שבוע בדילוג?]]=1,IF(שבוע_בדילוג[[#This Row],[וסת השבוע פעיל?]]&lt;3,1,0),"")</f>
        <v/>
      </c>
      <c r="T8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1" s="1">
        <f t="shared" si="77"/>
        <v>0</v>
      </c>
      <c r="V871" s="1">
        <f t="shared" si="78"/>
        <v>0</v>
      </c>
      <c r="W871" s="1">
        <f t="shared" si="79"/>
        <v>0</v>
      </c>
      <c r="X871" s="1">
        <f>IF(שבוע_בדילוג[[#This Row],[3 הפלגות זהות]]="","",IF(שבוע_בדילוג[[#This Row],[3 הפלגות זהות]]=1,שבוע_בדילוג[[#This Row],[LengthofCycle]],X870))</f>
        <v>28</v>
      </c>
      <c r="Y871" s="1">
        <f>IF(שבוע_בדילוג[[#This Row],[וסת קבוע אחרון]]="","",IF(OR(שבוע_בדילוג[[#This Row],[LengthofCycle]]=שבוע_בדילוג[[#This Row],[וסת קבוע אחרון]],F870=שבוע_בדילוג[[#This Row],[וסת קבוע אחרון]],F869=שבוע_בדילוג[[#This Row],[וסת קבוע אחרון]]),1,0))</f>
        <v>1</v>
      </c>
      <c r="Z871" s="1">
        <f>IF(OR(שבוע_בדילוג[[#This Row],[הווסת פעיל?]]=0,שבוע_בדילוג[[#This Row],[הווסת פעיל?]]=""),"",SUM(Z870,שבוע_בדילוג[[#This Row],[הווסת פעיל?]]))</f>
        <v>3</v>
      </c>
      <c r="AA871" s="1">
        <f>IF(AND(שבוע_בדילוג[[#This Row],[כמה מחזורים עד עקירה]]&lt;&gt;"",Z872=""),שבוע_בדילוג[[#This Row],[כמה מחזורים עד עקירה]],"")</f>
        <v>3</v>
      </c>
      <c r="AB871" s="1" t="str">
        <f>IF(AND(שבוע_בדילוג[[#This Row],[הווסת פעיל?]]=1,שבוע_בדילוג[[#This Row],[וסת קבוע אחרון]]&lt;&gt;X870),שבוע_בדילוג[[#This Row],[וסת קבוע אחרון]],"")</f>
        <v/>
      </c>
      <c r="AC871" s="1" t="str">
        <f>IF(AND(שבוע_בדילוג[[#This Row],[הווסת פעיל?]]=1,Y870=0,שבוע_בדילוג[[#This Row],[וסת קבוע אחרון]]=X870),שבוע_בדילוג[[#This Row],[וסת קבוע אחרון]],"")</f>
        <v/>
      </c>
      <c r="AD871" s="1" t="str">
        <f>IF(AND(שבוע_בדילוג[[#This Row],[הווסת פעיל?]]=1,Y870=0,שבוע_בדילוג[[#This Row],[וסת קבוע אחרון]]&lt;&gt;X870),1,"")</f>
        <v/>
      </c>
      <c r="AE871" s="1">
        <f>IF(AND(שבוע_בדילוג[[#This Row],[הווסת פעיל?]]&lt;&gt;"",B872=1),שבוע_בדילוג[[#This Row],[CycleNumber]],"")</f>
        <v>12</v>
      </c>
      <c r="AF871" s="1" t="str">
        <f>IF(AND(שבוע_בדילוג[[#This Row],[הווסת פעיל?]]&lt;&gt;"",Y870=""),שבוע_בדילוג[[#This Row],[CycleNumber]],"")</f>
        <v/>
      </c>
      <c r="AG871" s="1" t="str">
        <f>IF(B872=1,"",IF(שבוע_בדילוג[[#This Row],[הווסת פעיל?]]=1,IF(שבוע_בדילוג[[#This Row],[וסת קבוע אחרון]]=F872,1,0),""))</f>
        <v/>
      </c>
      <c r="AH871" s="1" t="str">
        <f>IF(B872=1,"",IF(שבוע_בדילוג[[#This Row],[הווסת פעיל?]]=1,IF(OR(שבוע_בדילוג[[#This Row],[וסת קבוע אחרון]]=F872,F872=שבוע_בדילוג[[#This Row],[LengthofCycle]]),1,0),""))</f>
        <v/>
      </c>
      <c r="AI871" s="1" t="str">
        <f>IF(B872=1,"",IF(שבוע_בדילוג[[#This Row],[הווסת פעיל?]]=1,IF(OR(שבוע_בדילוג[[#This Row],[וסת קבוע אחרון]]=F872,F872=שבוע_בדילוג[[#This Row],[LengthofCycle]],AND(שבוע_בדילוג[[#This Row],[LengthofCycle]]&lt;&gt;שבוע_בדילוג[[#This Row],[וסת קבוע אחרון]],OR(F872=28,F872=29))),1,0),""))</f>
        <v/>
      </c>
      <c r="AJ871" s="1">
        <f>IF(AND(שבוע_בדילוג[[#This Row],[הווסת פעיל?]]=1,B872=1),1,"")</f>
        <v>1</v>
      </c>
      <c r="AK871" s="4" t="str">
        <f>IF(AND(שבוע_בדילוג[[#This Row],[הווסת פעיל?]]&lt;&gt;1,B872&lt;&gt;1,B872&lt;&gt;""),IF(שבוע_בדילוג[[#This Row],[LengthofCycle]]=F872,1,0),"")</f>
        <v/>
      </c>
      <c r="AL871" s="4" t="str">
        <f>IF(AND(שבוע_בדילוג[[#This Row],[הווסת פעיל?]]&lt;&gt;1,B872&lt;&gt;1,B872&lt;&gt;""),IF(OR(שבוע_בדילוג[[#This Row],[LengthofCycle]]=F872,F872=29),1,0),"")</f>
        <v/>
      </c>
      <c r="AM871" s="4" t="str">
        <f>IF(AND(שבוע_בדילוג[[#This Row],[הווסת פעיל?]]&lt;&gt;1,B872&lt;&gt;1,B872&lt;&gt;""),IF(OR(שבוע_בדילוג[[#This Row],[LengthofCycle]]=F872,F872=29,F872=28),1,0),"")</f>
        <v/>
      </c>
    </row>
    <row r="872" spans="1:39" x14ac:dyDescent="0.25">
      <c r="A872" s="1" t="s">
        <v>126</v>
      </c>
      <c r="B872" s="1">
        <v>1</v>
      </c>
      <c r="C872" s="1">
        <v>1</v>
      </c>
      <c r="D872" s="1">
        <v>1</v>
      </c>
      <c r="E872" s="1">
        <v>0</v>
      </c>
      <c r="F872" s="1">
        <v>27</v>
      </c>
      <c r="H872" s="1">
        <f>שבוע_בדילוג[[#This Row],[LengthofCycle]]+1</f>
        <v>28</v>
      </c>
      <c r="I872" s="1" t="str">
        <f>IF(IFERROR(LOOKUP(שבוע_בדילוג[[#This Row],[ClientID]],קביעויות[השבוע בדילוג]),FALSE)=שבוע_בדילוג[[#This Row],[ClientID]],1,"")</f>
        <v/>
      </c>
      <c r="J872" s="1" t="str">
        <f>IF(AND(שבוע_בדילוג[[#This Row],[CycleNumber]]&gt;1,OR(B873="",שבוע_בדילוג[[#This Row],[CycleNumber]]&gt;B871)),IF(OR(AND(שבוע_בדילוג[[#This Row],[LengthofCycle]]=29,F871=29),AND(שבוע_בדילוג[[#This Row],[LengthofCycle]]=36,F871=36)),1,""),"")</f>
        <v/>
      </c>
      <c r="K872" s="1" t="str">
        <f>IF(AND(שבוע_בדילוג[[#This Row],[וסת השבוע]]=1,J871=1,שבוע_בדילוג[[#This Row],[CycleNumber]]&gt;B871),1,"")</f>
        <v/>
      </c>
      <c r="L872" s="1" t="str">
        <f>IF(שבוע_בדילוג[[#This Row],[CycleNumber]]=1,"",IF(שבוע_בדילוג[[#This Row],[וסת השבוע]]=1,0,IF(L871="","",IF(L871=0,IF(שבוע_בדילוג[[#This Row],[LengthofCycle]]=29,0,1),IF(L871=1,IF(שבוע_בדילוג[[#This Row],[LengthofCycle]]+F871=29*2,0,2),IF(L871=2,IF(שבוע_בדילוג[[#This Row],[LengthofCycle]]+F871+F870=29*3,0,3),""))))))</f>
        <v/>
      </c>
      <c r="M872" s="1" t="str">
        <f>IF(שבוע_בדילוג[[#This Row],[וסת השבוע]]=1,IF(שבוע_בדילוג[[#This Row],[וסת השבוע וההפלגה ביחד]]=1,M871+1,0),IF(AND(שבוע_בדילוג[[#This Row],[CycleNumber]]&gt;B871,שבוע_בדילוג[[#This Row],[CycleNumber]]&gt;1),IF(שבוע_בדילוג[[#This Row],[וסת השבוע פעיל?]]&lt;&gt;"",M871+1,""),""))</f>
        <v/>
      </c>
      <c r="N872" s="1" t="str">
        <f>IF(שבוע_בדילוג[[#This Row],[וסת השבוע פעיל?2]]="","",IF(AND(שבוע_בדילוג[[#This Row],[וסת השבוע פעיל?]]&lt;&gt;"",שבוע_בדילוג[[#This Row],[CycleNumber]]&lt;B873,B873&lt;&gt;"",שבוע_בדילוג[[#This Row],[וסת השבוע פעיל?]]&lt;3),IF(L873=0,IF(AND(שבוע_בדילוג[[#This Row],[וסת השבוע פעיל?]]&gt;0,J873=1),0,1),0),""))</f>
        <v/>
      </c>
      <c r="O872" s="1" t="str">
        <f t="shared" si="76"/>
        <v/>
      </c>
      <c r="P872" s="1" t="str">
        <f>IF(AND(שבוע_בדילוג[[#This Row],[חיזוי - שבוע]]=1,K873=1),1,"")</f>
        <v/>
      </c>
      <c r="Q872" s="1" t="str">
        <f>IF(AND(שבוע_בדילוג[[#This Row],[וסת השבוע פעיל?]]&lt;3,OR(שבוע_בדילוג[[#This Row],[CycleNumber]]&gt;B873,B873="")),1,"")</f>
        <v/>
      </c>
      <c r="R872" s="1" t="str">
        <f>IF(AND(שבוע_בדילוג[[#This Row],[חיזוי - שבוע]]&lt;&gt;"",שבוע_בדילוג[[#This Row],[וסת השבוע פעיל?2]]=""),1,"")</f>
        <v/>
      </c>
      <c r="S872" s="1" t="str">
        <f>IF(שבוע_בדילוג[[#This Row],[האישה קבעה וסת שבוע בדילוג?]]=1,IF(שבוע_בדילוג[[#This Row],[וסת השבוע פעיל?]]&lt;3,1,0),"")</f>
        <v/>
      </c>
      <c r="T8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2" s="1" t="str">
        <f t="shared" si="77"/>
        <v/>
      </c>
      <c r="V872" s="1" t="str">
        <f t="shared" si="78"/>
        <v/>
      </c>
      <c r="W872" s="1" t="str">
        <f t="shared" si="79"/>
        <v/>
      </c>
      <c r="X872" s="1" t="str">
        <f>IF(שבוע_בדילוג[[#This Row],[3 הפלגות זהות]]="","",IF(שבוע_בדילוג[[#This Row],[3 הפלגות זהות]]=1,שבוע_בדילוג[[#This Row],[LengthofCycle]],X871))</f>
        <v/>
      </c>
      <c r="Z872" s="1" t="str">
        <f>IF(OR(שבוע_בדילוג[[#This Row],[הווסת פעיל?]]=0,שבוע_בדילוג[[#This Row],[הווסת פעיל?]]=""),"",SUM(Z871,שבוע_בדילוג[[#This Row],[הווסת פעיל?]]))</f>
        <v/>
      </c>
      <c r="AA872" s="1" t="str">
        <f>IF(AND(שבוע_בדילוג[[#This Row],[כמה מחזורים עד עקירה]]&lt;&gt;"",Z873=""),שבוע_בדילוג[[#This Row],[כמה מחזורים עד עקירה]],"")</f>
        <v/>
      </c>
      <c r="AB872" s="1" t="str">
        <f>IF(AND(שבוע_בדילוג[[#This Row],[הווסת פעיל?]]=1,שבוע_בדילוג[[#This Row],[וסת קבוע אחרון]]&lt;&gt;X871),שבוע_בדילוג[[#This Row],[וסת קבוע אחרון]],"")</f>
        <v/>
      </c>
      <c r="AC872" s="1" t="str">
        <f>IF(AND(שבוע_בדילוג[[#This Row],[הווסת פעיל?]]=1,Y871=0,שבוע_בדילוג[[#This Row],[וסת קבוע אחרון]]=X871),שבוע_בדילוג[[#This Row],[וסת קבוע אחרון]],"")</f>
        <v/>
      </c>
      <c r="AD872" s="1" t="str">
        <f>IF(AND(שבוע_בדילוג[[#This Row],[הווסת פעיל?]]=1,Y871=0,שבוע_בדילוג[[#This Row],[וסת קבוע אחרון]]&lt;&gt;X871),1,"")</f>
        <v/>
      </c>
      <c r="AE872" s="1" t="str">
        <f>IF(AND(שבוע_בדילוג[[#This Row],[הווסת פעיל?]]&lt;&gt;"",B873=1),שבוע_בדילוג[[#This Row],[CycleNumber]],"")</f>
        <v/>
      </c>
      <c r="AF872" s="1" t="str">
        <f>IF(AND(שבוע_בדילוג[[#This Row],[הווסת פעיל?]]&lt;&gt;"",Y871=""),שבוע_בדילוג[[#This Row],[CycleNumber]],"")</f>
        <v/>
      </c>
      <c r="AG872" s="1" t="str">
        <f>IF(B873=1,"",IF(שבוע_בדילוג[[#This Row],[הווסת פעיל?]]=1,IF(שבוע_בדילוג[[#This Row],[וסת קבוע אחרון]]=F873,1,0),""))</f>
        <v/>
      </c>
      <c r="AH872" s="1" t="str">
        <f>IF(B873=1,"",IF(שבוע_בדילוג[[#This Row],[הווסת פעיל?]]=1,IF(OR(שבוע_בדילוג[[#This Row],[וסת קבוע אחרון]]=F873,F873=שבוע_בדילוג[[#This Row],[LengthofCycle]]),1,0),""))</f>
        <v/>
      </c>
      <c r="AI872" s="1" t="str">
        <f>IF(B873=1,"",IF(שבוע_בדילוג[[#This Row],[הווסת פעיל?]]=1,IF(OR(שבוע_בדילוג[[#This Row],[וסת קבוע אחרון]]=F873,F873=שבוע_בדילוג[[#This Row],[LengthofCycle]],AND(שבוע_בדילוג[[#This Row],[LengthofCycle]]&lt;&gt;שבוע_בדילוג[[#This Row],[וסת קבוע אחרון]],OR(F873=28,F873=29))),1,0),""))</f>
        <v/>
      </c>
      <c r="AJ872" s="1" t="str">
        <f>IF(AND(שבוע_בדילוג[[#This Row],[הווסת פעיל?]]=1,B873=1),1,"")</f>
        <v/>
      </c>
      <c r="AK872" s="4">
        <f>IF(AND(שבוע_בדילוג[[#This Row],[הווסת פעיל?]]&lt;&gt;1,B873&lt;&gt;1,B873&lt;&gt;""),IF(שבוע_בדילוג[[#This Row],[LengthofCycle]]=F873,1,0),"")</f>
        <v>0</v>
      </c>
      <c r="AL872" s="4">
        <f>IF(AND(שבוע_בדילוג[[#This Row],[הווסת פעיל?]]&lt;&gt;1,B873&lt;&gt;1,B873&lt;&gt;""),IF(OR(שבוע_בדילוג[[#This Row],[LengthofCycle]]=F873,F873=29),1,0),"")</f>
        <v>0</v>
      </c>
      <c r="AM872" s="4">
        <f>IF(AND(שבוע_בדילוג[[#This Row],[הווסת פעיל?]]&lt;&gt;1,B873&lt;&gt;1,B873&lt;&gt;""),IF(OR(שבוע_בדילוג[[#This Row],[LengthofCycle]]=F873,F873=29,F873=28),1,0),"")</f>
        <v>0</v>
      </c>
    </row>
    <row r="873" spans="1:39" x14ac:dyDescent="0.25">
      <c r="A873" s="1" t="s">
        <v>126</v>
      </c>
      <c r="B873" s="1">
        <v>2</v>
      </c>
      <c r="C873" s="1">
        <v>1</v>
      </c>
      <c r="D873" s="1">
        <v>1</v>
      </c>
      <c r="E873" s="1">
        <v>0</v>
      </c>
      <c r="F873" s="1">
        <v>25</v>
      </c>
      <c r="H873" s="1">
        <f>שבוע_בדילוג[[#This Row],[LengthofCycle]]+1</f>
        <v>26</v>
      </c>
      <c r="I873" s="1" t="str">
        <f>IF(IFERROR(LOOKUP(שבוע_בדילוג[[#This Row],[ClientID]],קביעויות[השבוע בדילוג]),FALSE)=שבוע_בדילוג[[#This Row],[ClientID]],1,"")</f>
        <v/>
      </c>
      <c r="J873" s="1" t="str">
        <f>IF(AND(שבוע_בדילוג[[#This Row],[CycleNumber]]&gt;1,OR(B874="",שבוע_בדילוג[[#This Row],[CycleNumber]]&gt;B872)),IF(OR(AND(שבוע_בדילוג[[#This Row],[LengthofCycle]]=29,F872=29),AND(שבוע_בדילוג[[#This Row],[LengthofCycle]]=36,F872=36)),1,""),"")</f>
        <v/>
      </c>
      <c r="K873" s="1" t="str">
        <f>IF(AND(שבוע_בדילוג[[#This Row],[וסת השבוע]]=1,J872=1,שבוע_בדילוג[[#This Row],[CycleNumber]]&gt;B872),1,"")</f>
        <v/>
      </c>
      <c r="L873" s="1" t="str">
        <f>IF(שבוע_בדילוג[[#This Row],[CycleNumber]]=1,"",IF(שבוע_בדילוג[[#This Row],[וסת השבוע]]=1,0,IF(L872="","",IF(L872=0,IF(שבוע_בדילוג[[#This Row],[LengthofCycle]]=29,0,1),IF(L872=1,IF(שבוע_בדילוג[[#This Row],[LengthofCycle]]+F872=29*2,0,2),IF(L872=2,IF(שבוע_בדילוג[[#This Row],[LengthofCycle]]+F872+F871=29*3,0,3),""))))))</f>
        <v/>
      </c>
      <c r="M873" s="1" t="str">
        <f>IF(שבוע_בדילוג[[#This Row],[וסת השבוע]]=1,IF(שבוע_בדילוג[[#This Row],[וסת השבוע וההפלגה ביחד]]=1,M872+1,0),IF(AND(שבוע_בדילוג[[#This Row],[CycleNumber]]&gt;B872,שבוע_בדילוג[[#This Row],[CycleNumber]]&gt;1),IF(שבוע_בדילוג[[#This Row],[וסת השבוע פעיל?]]&lt;&gt;"",M872+1,""),""))</f>
        <v/>
      </c>
      <c r="N873" s="1" t="str">
        <f>IF(שבוע_בדילוג[[#This Row],[וסת השבוע פעיל?2]]="","",IF(AND(שבוע_בדילוג[[#This Row],[וסת השבוע פעיל?]]&lt;&gt;"",שבוע_בדילוג[[#This Row],[CycleNumber]]&lt;B874,B874&lt;&gt;"",שבוע_בדילוג[[#This Row],[וסת השבוע פעיל?]]&lt;3),IF(L874=0,IF(AND(שבוע_בדילוג[[#This Row],[וסת השבוע פעיל?]]&gt;0,J874=1),0,1),0),""))</f>
        <v/>
      </c>
      <c r="O873" s="1" t="str">
        <f t="shared" si="76"/>
        <v/>
      </c>
      <c r="P873" s="1" t="str">
        <f>IF(AND(שבוע_בדילוג[[#This Row],[חיזוי - שבוע]]=1,K874=1),1,"")</f>
        <v/>
      </c>
      <c r="Q873" s="1" t="str">
        <f>IF(AND(שבוע_בדילוג[[#This Row],[וסת השבוע פעיל?]]&lt;3,OR(שבוע_בדילוג[[#This Row],[CycleNumber]]&gt;B874,B874="")),1,"")</f>
        <v/>
      </c>
      <c r="R873" s="1" t="str">
        <f>IF(AND(שבוע_בדילוג[[#This Row],[חיזוי - שבוע]]&lt;&gt;"",שבוע_בדילוג[[#This Row],[וסת השבוע פעיל?2]]=""),1,"")</f>
        <v/>
      </c>
      <c r="S873" s="1" t="str">
        <f>IF(שבוע_בדילוג[[#This Row],[האישה קבעה וסת שבוע בדילוג?]]=1,IF(שבוע_בדילוג[[#This Row],[וסת השבוע פעיל?]]&lt;3,1,0),"")</f>
        <v/>
      </c>
      <c r="T8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3" s="1" t="str">
        <f t="shared" si="77"/>
        <v/>
      </c>
      <c r="V873" s="1" t="str">
        <f t="shared" si="78"/>
        <v/>
      </c>
      <c r="W873" s="1" t="str">
        <f t="shared" si="79"/>
        <v/>
      </c>
      <c r="X873" s="1" t="str">
        <f>IF(שבוע_בדילוג[[#This Row],[3 הפלגות זהות]]="","",IF(שבוע_בדילוג[[#This Row],[3 הפלגות זהות]]=1,שבוע_בדילוג[[#This Row],[LengthofCycle]],X872))</f>
        <v/>
      </c>
      <c r="Z873" s="1" t="str">
        <f>IF(OR(שבוע_בדילוג[[#This Row],[הווסת פעיל?]]=0,שבוע_בדילוג[[#This Row],[הווסת פעיל?]]=""),"",SUM(Z872,שבוע_בדילוג[[#This Row],[הווסת פעיל?]]))</f>
        <v/>
      </c>
      <c r="AA873" s="1" t="str">
        <f>IF(AND(שבוע_בדילוג[[#This Row],[כמה מחזורים עד עקירה]]&lt;&gt;"",Z874=""),שבוע_בדילוג[[#This Row],[כמה מחזורים עד עקירה]],"")</f>
        <v/>
      </c>
      <c r="AB873" s="1" t="str">
        <f>IF(AND(שבוע_בדילוג[[#This Row],[הווסת פעיל?]]=1,שבוע_בדילוג[[#This Row],[וסת קבוע אחרון]]&lt;&gt;X872),שבוע_בדילוג[[#This Row],[וסת קבוע אחרון]],"")</f>
        <v/>
      </c>
      <c r="AC873" s="1" t="str">
        <f>IF(AND(שבוע_בדילוג[[#This Row],[הווסת פעיל?]]=1,Y872=0,שבוע_בדילוג[[#This Row],[וסת קבוע אחרון]]=X872),שבוע_בדילוג[[#This Row],[וסת קבוע אחרון]],"")</f>
        <v/>
      </c>
      <c r="AD873" s="1" t="str">
        <f>IF(AND(שבוע_בדילוג[[#This Row],[הווסת פעיל?]]=1,Y872=0,שבוע_בדילוג[[#This Row],[וסת קבוע אחרון]]&lt;&gt;X872),1,"")</f>
        <v/>
      </c>
      <c r="AE873" s="1" t="str">
        <f>IF(AND(שבוע_בדילוג[[#This Row],[הווסת פעיל?]]&lt;&gt;"",B874=1),שבוע_בדילוג[[#This Row],[CycleNumber]],"")</f>
        <v/>
      </c>
      <c r="AF873" s="1" t="str">
        <f>IF(AND(שבוע_בדילוג[[#This Row],[הווסת פעיל?]]&lt;&gt;"",Y872=""),שבוע_בדילוג[[#This Row],[CycleNumber]],"")</f>
        <v/>
      </c>
      <c r="AG873" s="1" t="str">
        <f>IF(B874=1,"",IF(שבוע_בדילוג[[#This Row],[הווסת פעיל?]]=1,IF(שבוע_בדילוג[[#This Row],[וסת קבוע אחרון]]=F874,1,0),""))</f>
        <v/>
      </c>
      <c r="AH873" s="1" t="str">
        <f>IF(B874=1,"",IF(שבוע_בדילוג[[#This Row],[הווסת פעיל?]]=1,IF(OR(שבוע_בדילוג[[#This Row],[וסת קבוע אחרון]]=F874,F874=שבוע_בדילוג[[#This Row],[LengthofCycle]]),1,0),""))</f>
        <v/>
      </c>
      <c r="AI873" s="1" t="str">
        <f>IF(B874=1,"",IF(שבוע_בדילוג[[#This Row],[הווסת פעיל?]]=1,IF(OR(שבוע_בדילוג[[#This Row],[וסת קבוע אחרון]]=F874,F874=שבוע_בדילוג[[#This Row],[LengthofCycle]],AND(שבוע_בדילוג[[#This Row],[LengthofCycle]]&lt;&gt;שבוע_בדילוג[[#This Row],[וסת קבוע אחרון]],OR(F874=28,F874=29))),1,0),""))</f>
        <v/>
      </c>
      <c r="AJ873" s="1" t="str">
        <f>IF(AND(שבוע_בדילוג[[#This Row],[הווסת פעיל?]]=1,B874=1),1,"")</f>
        <v/>
      </c>
      <c r="AK873" s="4">
        <f>IF(AND(שבוע_בדילוג[[#This Row],[הווסת פעיל?]]&lt;&gt;1,B874&lt;&gt;1,B874&lt;&gt;""),IF(שבוע_בדילוג[[#This Row],[LengthofCycle]]=F874,1,0),"")</f>
        <v>0</v>
      </c>
      <c r="AL873" s="4">
        <f>IF(AND(שבוע_בדילוג[[#This Row],[הווסת פעיל?]]&lt;&gt;1,B874&lt;&gt;1,B874&lt;&gt;""),IF(OR(שבוע_בדילוג[[#This Row],[LengthofCycle]]=F874,F874=29),1,0),"")</f>
        <v>0</v>
      </c>
      <c r="AM873" s="4">
        <f>IF(AND(שבוע_בדילוג[[#This Row],[הווסת פעיל?]]&lt;&gt;1,B874&lt;&gt;1,B874&lt;&gt;""),IF(OR(שבוע_בדילוג[[#This Row],[LengthofCycle]]=F874,F874=29,F874=28),1,0),"")</f>
        <v>0</v>
      </c>
    </row>
    <row r="874" spans="1:39" x14ac:dyDescent="0.25">
      <c r="A874" s="1" t="s">
        <v>126</v>
      </c>
      <c r="B874" s="1">
        <v>3</v>
      </c>
      <c r="C874" s="1">
        <v>1</v>
      </c>
      <c r="D874" s="1">
        <v>1</v>
      </c>
      <c r="E874" s="1">
        <v>0</v>
      </c>
      <c r="F874" s="1">
        <v>31</v>
      </c>
      <c r="H874" s="1">
        <f>שבוע_בדילוג[[#This Row],[LengthofCycle]]+1</f>
        <v>32</v>
      </c>
      <c r="I874" s="1" t="str">
        <f>IF(IFERROR(LOOKUP(שבוע_בדילוג[[#This Row],[ClientID]],קביעויות[השבוע בדילוג]),FALSE)=שבוע_בדילוג[[#This Row],[ClientID]],1,"")</f>
        <v/>
      </c>
      <c r="J874" s="1" t="str">
        <f>IF(AND(שבוע_בדילוג[[#This Row],[CycleNumber]]&gt;1,OR(B875="",שבוע_בדילוג[[#This Row],[CycleNumber]]&gt;B873)),IF(OR(AND(שבוע_בדילוג[[#This Row],[LengthofCycle]]=29,F873=29),AND(שבוע_בדילוג[[#This Row],[LengthofCycle]]=36,F873=36)),1,""),"")</f>
        <v/>
      </c>
      <c r="K874" s="1" t="str">
        <f>IF(AND(שבוע_בדילוג[[#This Row],[וסת השבוע]]=1,J873=1,שבוע_בדילוג[[#This Row],[CycleNumber]]&gt;B873),1,"")</f>
        <v/>
      </c>
      <c r="L874" s="1" t="str">
        <f>IF(שבוע_בדילוג[[#This Row],[CycleNumber]]=1,"",IF(שבוע_בדילוג[[#This Row],[וסת השבוע]]=1,0,IF(L873="","",IF(L873=0,IF(שבוע_בדילוג[[#This Row],[LengthofCycle]]=29,0,1),IF(L873=1,IF(שבוע_בדילוג[[#This Row],[LengthofCycle]]+F873=29*2,0,2),IF(L873=2,IF(שבוע_בדילוג[[#This Row],[LengthofCycle]]+F873+F872=29*3,0,3),""))))))</f>
        <v/>
      </c>
      <c r="M874" s="1" t="str">
        <f>IF(שבוע_בדילוג[[#This Row],[וסת השבוע]]=1,IF(שבוע_בדילוג[[#This Row],[וסת השבוע וההפלגה ביחד]]=1,M873+1,0),IF(AND(שבוע_בדילוג[[#This Row],[CycleNumber]]&gt;B873,שבוע_בדילוג[[#This Row],[CycleNumber]]&gt;1),IF(שבוע_בדילוג[[#This Row],[וסת השבוע פעיל?]]&lt;&gt;"",M873+1,""),""))</f>
        <v/>
      </c>
      <c r="N874" s="1" t="str">
        <f>IF(שבוע_בדילוג[[#This Row],[וסת השבוע פעיל?2]]="","",IF(AND(שבוע_בדילוג[[#This Row],[וסת השבוע פעיל?]]&lt;&gt;"",שבוע_בדילוג[[#This Row],[CycleNumber]]&lt;B875,B875&lt;&gt;"",שבוע_בדילוג[[#This Row],[וסת השבוע פעיל?]]&lt;3),IF(L875=0,IF(AND(שבוע_בדילוג[[#This Row],[וסת השבוע פעיל?]]&gt;0,J875=1),0,1),0),""))</f>
        <v/>
      </c>
      <c r="O874" s="1" t="str">
        <f t="shared" si="76"/>
        <v/>
      </c>
      <c r="P874" s="1" t="str">
        <f>IF(AND(שבוע_בדילוג[[#This Row],[חיזוי - שבוע]]=1,K875=1),1,"")</f>
        <v/>
      </c>
      <c r="Q874" s="1" t="str">
        <f>IF(AND(שבוע_בדילוג[[#This Row],[וסת השבוע פעיל?]]&lt;3,OR(שבוע_בדילוג[[#This Row],[CycleNumber]]&gt;B875,B875="")),1,"")</f>
        <v/>
      </c>
      <c r="R874" s="1" t="str">
        <f>IF(AND(שבוע_בדילוג[[#This Row],[חיזוי - שבוע]]&lt;&gt;"",שבוע_בדילוג[[#This Row],[וסת השבוע פעיל?2]]=""),1,"")</f>
        <v/>
      </c>
      <c r="S874" s="1" t="str">
        <f>IF(שבוע_בדילוג[[#This Row],[האישה קבעה וסת שבוע בדילוג?]]=1,IF(שבוע_בדילוג[[#This Row],[וסת השבוע פעיל?]]&lt;3,1,0),"")</f>
        <v/>
      </c>
      <c r="T8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4" s="1">
        <f t="shared" si="77"/>
        <v>0</v>
      </c>
      <c r="V874" s="1" t="str">
        <f t="shared" si="78"/>
        <v/>
      </c>
      <c r="W874" s="1" t="str">
        <f t="shared" si="79"/>
        <v/>
      </c>
      <c r="X874" s="1" t="str">
        <f>IF(שבוע_בדילוג[[#This Row],[3 הפלגות זהות]]="","",IF(שבוע_בדילוג[[#This Row],[3 הפלגות זהות]]=1,שבוע_בדילוג[[#This Row],[LengthofCycle]],X873))</f>
        <v/>
      </c>
      <c r="Z874" s="1" t="str">
        <f>IF(OR(שבוע_בדילוג[[#This Row],[הווסת פעיל?]]=0,שבוע_בדילוג[[#This Row],[הווסת פעיל?]]=""),"",SUM(Z873,שבוע_בדילוג[[#This Row],[הווסת פעיל?]]))</f>
        <v/>
      </c>
      <c r="AA874" s="1" t="str">
        <f>IF(AND(שבוע_בדילוג[[#This Row],[כמה מחזורים עד עקירה]]&lt;&gt;"",Z875=""),שבוע_בדילוג[[#This Row],[כמה מחזורים עד עקירה]],"")</f>
        <v/>
      </c>
      <c r="AB874" s="1" t="str">
        <f>IF(AND(שבוע_בדילוג[[#This Row],[הווסת פעיל?]]=1,שבוע_בדילוג[[#This Row],[וסת קבוע אחרון]]&lt;&gt;X873),שבוע_בדילוג[[#This Row],[וסת קבוע אחרון]],"")</f>
        <v/>
      </c>
      <c r="AC874" s="1" t="str">
        <f>IF(AND(שבוע_בדילוג[[#This Row],[הווסת פעיל?]]=1,Y873=0,שבוע_בדילוג[[#This Row],[וסת קבוע אחרון]]=X873),שבוע_בדילוג[[#This Row],[וסת קבוע אחרון]],"")</f>
        <v/>
      </c>
      <c r="AD874" s="1" t="str">
        <f>IF(AND(שבוע_בדילוג[[#This Row],[הווסת פעיל?]]=1,Y873=0,שבוע_בדילוג[[#This Row],[וסת קבוע אחרון]]&lt;&gt;X873),1,"")</f>
        <v/>
      </c>
      <c r="AE874" s="1" t="str">
        <f>IF(AND(שבוע_בדילוג[[#This Row],[הווסת פעיל?]]&lt;&gt;"",B875=1),שבוע_בדילוג[[#This Row],[CycleNumber]],"")</f>
        <v/>
      </c>
      <c r="AF874" s="1" t="str">
        <f>IF(AND(שבוע_בדילוג[[#This Row],[הווסת פעיל?]]&lt;&gt;"",Y873=""),שבוע_בדילוג[[#This Row],[CycleNumber]],"")</f>
        <v/>
      </c>
      <c r="AG874" s="1" t="str">
        <f>IF(B875=1,"",IF(שבוע_בדילוג[[#This Row],[הווסת פעיל?]]=1,IF(שבוע_בדילוג[[#This Row],[וסת קבוע אחרון]]=F875,1,0),""))</f>
        <v/>
      </c>
      <c r="AH874" s="1" t="str">
        <f>IF(B875=1,"",IF(שבוע_בדילוג[[#This Row],[הווסת פעיל?]]=1,IF(OR(שבוע_בדילוג[[#This Row],[וסת קבוע אחרון]]=F875,F875=שבוע_בדילוג[[#This Row],[LengthofCycle]]),1,0),""))</f>
        <v/>
      </c>
      <c r="AI874" s="1" t="str">
        <f>IF(B875=1,"",IF(שבוע_בדילוג[[#This Row],[הווסת פעיל?]]=1,IF(OR(שבוע_בדילוג[[#This Row],[וסת קבוע אחרון]]=F875,F875=שבוע_בדילוג[[#This Row],[LengthofCycle]],AND(שבוע_בדילוג[[#This Row],[LengthofCycle]]&lt;&gt;שבוע_בדילוג[[#This Row],[וסת קבוע אחרון]],OR(F875=28,F875=29))),1,0),""))</f>
        <v/>
      </c>
      <c r="AJ874" s="1" t="str">
        <f>IF(AND(שבוע_בדילוג[[#This Row],[הווסת פעיל?]]=1,B875=1),1,"")</f>
        <v/>
      </c>
      <c r="AK874" s="4">
        <f>IF(AND(שבוע_בדילוג[[#This Row],[הווסת פעיל?]]&lt;&gt;1,B875&lt;&gt;1,B875&lt;&gt;""),IF(שבוע_בדילוג[[#This Row],[LengthofCycle]]=F875,1,0),"")</f>
        <v>0</v>
      </c>
      <c r="AL874" s="4">
        <f>IF(AND(שבוע_בדילוג[[#This Row],[הווסת פעיל?]]&lt;&gt;1,B875&lt;&gt;1,B875&lt;&gt;""),IF(OR(שבוע_בדילוג[[#This Row],[LengthofCycle]]=F875,F875=29),1,0),"")</f>
        <v>0</v>
      </c>
      <c r="AM874" s="4">
        <f>IF(AND(שבוע_בדילוג[[#This Row],[הווסת פעיל?]]&lt;&gt;1,B875&lt;&gt;1,B875&lt;&gt;""),IF(OR(שבוע_בדילוג[[#This Row],[LengthofCycle]]=F875,F875=29,F875=28),1,0),"")</f>
        <v>0</v>
      </c>
    </row>
    <row r="875" spans="1:39" x14ac:dyDescent="0.25">
      <c r="A875" s="1" t="s">
        <v>126</v>
      </c>
      <c r="B875" s="1">
        <v>4</v>
      </c>
      <c r="C875" s="1">
        <v>1</v>
      </c>
      <c r="D875" s="1">
        <v>1</v>
      </c>
      <c r="E875" s="1">
        <v>0</v>
      </c>
      <c r="F875" s="1">
        <v>25</v>
      </c>
      <c r="H875" s="1">
        <f>שבוע_בדילוג[[#This Row],[LengthofCycle]]+1</f>
        <v>26</v>
      </c>
      <c r="I875" s="1" t="str">
        <f>IF(IFERROR(LOOKUP(שבוע_בדילוג[[#This Row],[ClientID]],קביעויות[השבוע בדילוג]),FALSE)=שבוע_בדילוג[[#This Row],[ClientID]],1,"")</f>
        <v/>
      </c>
      <c r="J875" s="1" t="str">
        <f>IF(AND(שבוע_בדילוג[[#This Row],[CycleNumber]]&gt;1,OR(B876="",שבוע_בדילוג[[#This Row],[CycleNumber]]&gt;B874)),IF(OR(AND(שבוע_בדילוג[[#This Row],[LengthofCycle]]=29,F874=29),AND(שבוע_בדילוג[[#This Row],[LengthofCycle]]=36,F874=36)),1,""),"")</f>
        <v/>
      </c>
      <c r="K875" s="1" t="str">
        <f>IF(AND(שבוע_בדילוג[[#This Row],[וסת השבוע]]=1,J874=1,שבוע_בדילוג[[#This Row],[CycleNumber]]&gt;B874),1,"")</f>
        <v/>
      </c>
      <c r="L875" s="1" t="str">
        <f>IF(שבוע_בדילוג[[#This Row],[CycleNumber]]=1,"",IF(שבוע_בדילוג[[#This Row],[וסת השבוע]]=1,0,IF(L874="","",IF(L874=0,IF(שבוע_בדילוג[[#This Row],[LengthofCycle]]=29,0,1),IF(L874=1,IF(שבוע_בדילוג[[#This Row],[LengthofCycle]]+F874=29*2,0,2),IF(L874=2,IF(שבוע_בדילוג[[#This Row],[LengthofCycle]]+F874+F873=29*3,0,3),""))))))</f>
        <v/>
      </c>
      <c r="M875" s="1" t="str">
        <f>IF(שבוע_בדילוג[[#This Row],[וסת השבוע]]=1,IF(שבוע_בדילוג[[#This Row],[וסת השבוע וההפלגה ביחד]]=1,M874+1,0),IF(AND(שבוע_בדילוג[[#This Row],[CycleNumber]]&gt;B874,שבוע_בדילוג[[#This Row],[CycleNumber]]&gt;1),IF(שבוע_בדילוג[[#This Row],[וסת השבוע פעיל?]]&lt;&gt;"",M874+1,""),""))</f>
        <v/>
      </c>
      <c r="N875" s="1" t="str">
        <f>IF(שבוע_בדילוג[[#This Row],[וסת השבוע פעיל?2]]="","",IF(AND(שבוע_בדילוג[[#This Row],[וסת השבוע פעיל?]]&lt;&gt;"",שבוע_בדילוג[[#This Row],[CycleNumber]]&lt;B876,B876&lt;&gt;"",שבוע_בדילוג[[#This Row],[וסת השבוע פעיל?]]&lt;3),IF(L876=0,IF(AND(שבוע_בדילוג[[#This Row],[וסת השבוע פעיל?]]&gt;0,J876=1),0,1),0),""))</f>
        <v/>
      </c>
      <c r="O875" s="1" t="str">
        <f t="shared" si="76"/>
        <v/>
      </c>
      <c r="P875" s="1" t="str">
        <f>IF(AND(שבוע_בדילוג[[#This Row],[חיזוי - שבוע]]=1,K876=1),1,"")</f>
        <v/>
      </c>
      <c r="Q875" s="1" t="str">
        <f>IF(AND(שבוע_בדילוג[[#This Row],[וסת השבוע פעיל?]]&lt;3,OR(שבוע_בדילוג[[#This Row],[CycleNumber]]&gt;B876,B876="")),1,"")</f>
        <v/>
      </c>
      <c r="R875" s="1" t="str">
        <f>IF(AND(שבוע_בדילוג[[#This Row],[חיזוי - שבוע]]&lt;&gt;"",שבוע_בדילוג[[#This Row],[וסת השבוע פעיל?2]]=""),1,"")</f>
        <v/>
      </c>
      <c r="S875" s="1" t="str">
        <f>IF(שבוע_בדילוג[[#This Row],[האישה קבעה וסת שבוע בדילוג?]]=1,IF(שבוע_בדילוג[[#This Row],[וסת השבוע פעיל?]]&lt;3,1,0),"")</f>
        <v/>
      </c>
      <c r="T8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5" s="1">
        <f t="shared" si="77"/>
        <v>0</v>
      </c>
      <c r="V875" s="1">
        <f t="shared" si="78"/>
        <v>0</v>
      </c>
      <c r="W875" s="1" t="str">
        <f t="shared" si="79"/>
        <v/>
      </c>
      <c r="X875" s="1" t="str">
        <f>IF(שבוע_בדילוג[[#This Row],[3 הפלגות זהות]]="","",IF(שבוע_בדילוג[[#This Row],[3 הפלגות זהות]]=1,שבוע_בדילוג[[#This Row],[LengthofCycle]],X874))</f>
        <v/>
      </c>
      <c r="Z875" s="1" t="str">
        <f>IF(OR(שבוע_בדילוג[[#This Row],[הווסת פעיל?]]=0,שבוע_בדילוג[[#This Row],[הווסת פעיל?]]=""),"",SUM(Z874,שבוע_בדילוג[[#This Row],[הווסת פעיל?]]))</f>
        <v/>
      </c>
      <c r="AA875" s="1" t="str">
        <f>IF(AND(שבוע_בדילוג[[#This Row],[כמה מחזורים עד עקירה]]&lt;&gt;"",Z876=""),שבוע_בדילוג[[#This Row],[כמה מחזורים עד עקירה]],"")</f>
        <v/>
      </c>
      <c r="AB875" s="1" t="str">
        <f>IF(AND(שבוע_בדילוג[[#This Row],[הווסת פעיל?]]=1,שבוע_בדילוג[[#This Row],[וסת קבוע אחרון]]&lt;&gt;X874),שבוע_בדילוג[[#This Row],[וסת קבוע אחרון]],"")</f>
        <v/>
      </c>
      <c r="AC875" s="1" t="str">
        <f>IF(AND(שבוע_בדילוג[[#This Row],[הווסת פעיל?]]=1,Y874=0,שבוע_בדילוג[[#This Row],[וסת קבוע אחרון]]=X874),שבוע_בדילוג[[#This Row],[וסת קבוע אחרון]],"")</f>
        <v/>
      </c>
      <c r="AD875" s="1" t="str">
        <f>IF(AND(שבוע_בדילוג[[#This Row],[הווסת פעיל?]]=1,Y874=0,שבוע_בדילוג[[#This Row],[וסת קבוע אחרון]]&lt;&gt;X874),1,"")</f>
        <v/>
      </c>
      <c r="AE875" s="1" t="str">
        <f>IF(AND(שבוע_בדילוג[[#This Row],[הווסת פעיל?]]&lt;&gt;"",B876=1),שבוע_בדילוג[[#This Row],[CycleNumber]],"")</f>
        <v/>
      </c>
      <c r="AF875" s="1" t="str">
        <f>IF(AND(שבוע_בדילוג[[#This Row],[הווסת פעיל?]]&lt;&gt;"",Y874=""),שבוע_בדילוג[[#This Row],[CycleNumber]],"")</f>
        <v/>
      </c>
      <c r="AG875" s="1" t="str">
        <f>IF(B876=1,"",IF(שבוע_בדילוג[[#This Row],[הווסת פעיל?]]=1,IF(שבוע_בדילוג[[#This Row],[וסת קבוע אחרון]]=F876,1,0),""))</f>
        <v/>
      </c>
      <c r="AH875" s="1" t="str">
        <f>IF(B876=1,"",IF(שבוע_בדילוג[[#This Row],[הווסת פעיל?]]=1,IF(OR(שבוע_בדילוג[[#This Row],[וסת קבוע אחרון]]=F876,F876=שבוע_בדילוג[[#This Row],[LengthofCycle]]),1,0),""))</f>
        <v/>
      </c>
      <c r="AI875" s="1" t="str">
        <f>IF(B876=1,"",IF(שבוע_בדילוג[[#This Row],[הווסת פעיל?]]=1,IF(OR(שבוע_בדילוג[[#This Row],[וסת קבוע אחרון]]=F876,F876=שבוע_בדילוג[[#This Row],[LengthofCycle]],AND(שבוע_בדילוג[[#This Row],[LengthofCycle]]&lt;&gt;שבוע_בדילוג[[#This Row],[וסת קבוע אחרון]],OR(F876=28,F876=29))),1,0),""))</f>
        <v/>
      </c>
      <c r="AJ875" s="1" t="str">
        <f>IF(AND(שבוע_בדילוג[[#This Row],[הווסת פעיל?]]=1,B876=1),1,"")</f>
        <v/>
      </c>
      <c r="AK875" s="4">
        <f>IF(AND(שבוע_בדילוג[[#This Row],[הווסת פעיל?]]&lt;&gt;1,B876&lt;&gt;1,B876&lt;&gt;""),IF(שבוע_בדילוג[[#This Row],[LengthofCycle]]=F876,1,0),"")</f>
        <v>0</v>
      </c>
      <c r="AL875" s="4">
        <f>IF(AND(שבוע_בדילוג[[#This Row],[הווסת פעיל?]]&lt;&gt;1,B876&lt;&gt;1,B876&lt;&gt;""),IF(OR(שבוע_בדילוג[[#This Row],[LengthofCycle]]=F876,F876=29),1,0),"")</f>
        <v>0</v>
      </c>
      <c r="AM875" s="4">
        <f>IF(AND(שבוע_בדילוג[[#This Row],[הווסת פעיל?]]&lt;&gt;1,B876&lt;&gt;1,B876&lt;&gt;""),IF(OR(שבוע_בדילוג[[#This Row],[LengthofCycle]]=F876,F876=29,F876=28),1,0),"")</f>
        <v>0</v>
      </c>
    </row>
    <row r="876" spans="1:39" x14ac:dyDescent="0.25">
      <c r="A876" s="1" t="s">
        <v>126</v>
      </c>
      <c r="B876" s="1">
        <v>5</v>
      </c>
      <c r="C876" s="1">
        <v>1</v>
      </c>
      <c r="D876" s="1">
        <v>1</v>
      </c>
      <c r="E876" s="1">
        <v>0</v>
      </c>
      <c r="F876" s="1">
        <v>26</v>
      </c>
      <c r="H876" s="1">
        <f>שבוע_בדילוג[[#This Row],[LengthofCycle]]+1</f>
        <v>27</v>
      </c>
      <c r="I876" s="1" t="str">
        <f>IF(IFERROR(LOOKUP(שבוע_בדילוג[[#This Row],[ClientID]],קביעויות[השבוע בדילוג]),FALSE)=שבוע_בדילוג[[#This Row],[ClientID]],1,"")</f>
        <v/>
      </c>
      <c r="J876" s="1" t="str">
        <f>IF(AND(שבוע_בדילוג[[#This Row],[CycleNumber]]&gt;1,OR(B877="",שבוע_בדילוג[[#This Row],[CycleNumber]]&gt;B875)),IF(OR(AND(שבוע_בדילוג[[#This Row],[LengthofCycle]]=29,F875=29),AND(שבוע_בדילוג[[#This Row],[LengthofCycle]]=36,F875=36)),1,""),"")</f>
        <v/>
      </c>
      <c r="K876" s="1" t="str">
        <f>IF(AND(שבוע_בדילוג[[#This Row],[וסת השבוע]]=1,J875=1,שבוע_בדילוג[[#This Row],[CycleNumber]]&gt;B875),1,"")</f>
        <v/>
      </c>
      <c r="L876" s="1" t="str">
        <f>IF(שבוע_בדילוג[[#This Row],[CycleNumber]]=1,"",IF(שבוע_בדילוג[[#This Row],[וסת השבוע]]=1,0,IF(L875="","",IF(L875=0,IF(שבוע_בדילוג[[#This Row],[LengthofCycle]]=29,0,1),IF(L875=1,IF(שבוע_בדילוג[[#This Row],[LengthofCycle]]+F875=29*2,0,2),IF(L875=2,IF(שבוע_בדילוג[[#This Row],[LengthofCycle]]+F875+F874=29*3,0,3),""))))))</f>
        <v/>
      </c>
      <c r="M876" s="1" t="str">
        <f>IF(שבוע_בדילוג[[#This Row],[וסת השבוע]]=1,IF(שבוע_בדילוג[[#This Row],[וסת השבוע וההפלגה ביחד]]=1,M875+1,0),IF(AND(שבוע_בדילוג[[#This Row],[CycleNumber]]&gt;B875,שבוע_בדילוג[[#This Row],[CycleNumber]]&gt;1),IF(שבוע_בדילוג[[#This Row],[וסת השבוע פעיל?]]&lt;&gt;"",M875+1,""),""))</f>
        <v/>
      </c>
      <c r="N876" s="1" t="str">
        <f>IF(שבוע_בדילוג[[#This Row],[וסת השבוע פעיל?2]]="","",IF(AND(שבוע_בדילוג[[#This Row],[וסת השבוע פעיל?]]&lt;&gt;"",שבוע_בדילוג[[#This Row],[CycleNumber]]&lt;B877,B877&lt;&gt;"",שבוע_בדילוג[[#This Row],[וסת השבוע פעיל?]]&lt;3),IF(L877=0,IF(AND(שבוע_בדילוג[[#This Row],[וסת השבוע פעיל?]]&gt;0,J877=1),0,1),0),""))</f>
        <v/>
      </c>
      <c r="O876" s="1" t="str">
        <f t="shared" si="76"/>
        <v/>
      </c>
      <c r="P876" s="1" t="str">
        <f>IF(AND(שבוע_בדילוג[[#This Row],[חיזוי - שבוע]]=1,K877=1),1,"")</f>
        <v/>
      </c>
      <c r="Q876" s="1" t="str">
        <f>IF(AND(שבוע_בדילוג[[#This Row],[וסת השבוע פעיל?]]&lt;3,OR(שבוע_בדילוג[[#This Row],[CycleNumber]]&gt;B877,B877="")),1,"")</f>
        <v/>
      </c>
      <c r="R876" s="1" t="str">
        <f>IF(AND(שבוע_בדילוג[[#This Row],[חיזוי - שבוע]]&lt;&gt;"",שבוע_בדילוג[[#This Row],[וסת השבוע פעיל?2]]=""),1,"")</f>
        <v/>
      </c>
      <c r="S876" s="1" t="str">
        <f>IF(שבוע_בדילוג[[#This Row],[האישה קבעה וסת שבוע בדילוג?]]=1,IF(שבוע_בדילוג[[#This Row],[וסת השבוע פעיל?]]&lt;3,1,0),"")</f>
        <v/>
      </c>
      <c r="T8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6" s="1">
        <f t="shared" si="77"/>
        <v>0</v>
      </c>
      <c r="V876" s="1">
        <f t="shared" si="78"/>
        <v>0</v>
      </c>
      <c r="W876" s="1">
        <f t="shared" si="79"/>
        <v>0</v>
      </c>
      <c r="X876" s="1" t="str">
        <f>IF(שבוע_בדילוג[[#This Row],[3 הפלגות זהות]]="","",IF(שבוע_בדילוג[[#This Row],[3 הפלגות זהות]]=1,שבוע_בדילוג[[#This Row],[LengthofCycle]],X875))</f>
        <v/>
      </c>
      <c r="Z876" s="1" t="str">
        <f>IF(OR(שבוע_בדילוג[[#This Row],[הווסת פעיל?]]=0,שבוע_בדילוג[[#This Row],[הווסת פעיל?]]=""),"",SUM(Z875,שבוע_בדילוג[[#This Row],[הווסת פעיל?]]))</f>
        <v/>
      </c>
      <c r="AA876" s="1" t="str">
        <f>IF(AND(שבוע_בדילוג[[#This Row],[כמה מחזורים עד עקירה]]&lt;&gt;"",Z877=""),שבוע_בדילוג[[#This Row],[כמה מחזורים עד עקירה]],"")</f>
        <v/>
      </c>
      <c r="AB876" s="1" t="str">
        <f>IF(AND(שבוע_בדילוג[[#This Row],[הווסת פעיל?]]=1,שבוע_בדילוג[[#This Row],[וסת קבוע אחרון]]&lt;&gt;X875),שבוע_בדילוג[[#This Row],[וסת קבוע אחרון]],"")</f>
        <v/>
      </c>
      <c r="AC876" s="1" t="str">
        <f>IF(AND(שבוע_בדילוג[[#This Row],[הווסת פעיל?]]=1,Y875=0,שבוע_בדילוג[[#This Row],[וסת קבוע אחרון]]=X875),שבוע_בדילוג[[#This Row],[וסת קבוע אחרון]],"")</f>
        <v/>
      </c>
      <c r="AD876" s="1" t="str">
        <f>IF(AND(שבוע_בדילוג[[#This Row],[הווסת פעיל?]]=1,Y875=0,שבוע_בדילוג[[#This Row],[וסת קבוע אחרון]]&lt;&gt;X875),1,"")</f>
        <v/>
      </c>
      <c r="AE876" s="1" t="str">
        <f>IF(AND(שבוע_בדילוג[[#This Row],[הווסת פעיל?]]&lt;&gt;"",B877=1),שבוע_בדילוג[[#This Row],[CycleNumber]],"")</f>
        <v/>
      </c>
      <c r="AF876" s="1" t="str">
        <f>IF(AND(שבוע_בדילוג[[#This Row],[הווסת פעיל?]]&lt;&gt;"",Y875=""),שבוע_בדילוג[[#This Row],[CycleNumber]],"")</f>
        <v/>
      </c>
      <c r="AG876" s="1" t="str">
        <f>IF(B877=1,"",IF(שבוע_בדילוג[[#This Row],[הווסת פעיל?]]=1,IF(שבוע_בדילוג[[#This Row],[וסת קבוע אחרון]]=F877,1,0),""))</f>
        <v/>
      </c>
      <c r="AH876" s="1" t="str">
        <f>IF(B877=1,"",IF(שבוע_בדילוג[[#This Row],[הווסת פעיל?]]=1,IF(OR(שבוע_בדילוג[[#This Row],[וסת קבוע אחרון]]=F877,F877=שבוע_בדילוג[[#This Row],[LengthofCycle]]),1,0),""))</f>
        <v/>
      </c>
      <c r="AI876" s="1" t="str">
        <f>IF(B877=1,"",IF(שבוע_בדילוג[[#This Row],[הווסת פעיל?]]=1,IF(OR(שבוע_בדילוג[[#This Row],[וסת קבוע אחרון]]=F877,F877=שבוע_בדילוג[[#This Row],[LengthofCycle]],AND(שבוע_בדילוג[[#This Row],[LengthofCycle]]&lt;&gt;שבוע_בדילוג[[#This Row],[וסת קבוע אחרון]],OR(F877=28,F877=29))),1,0),""))</f>
        <v/>
      </c>
      <c r="AJ876" s="1" t="str">
        <f>IF(AND(שבוע_בדילוג[[#This Row],[הווסת פעיל?]]=1,B877=1),1,"")</f>
        <v/>
      </c>
      <c r="AK876" s="4">
        <f>IF(AND(שבוע_בדילוג[[#This Row],[הווסת פעיל?]]&lt;&gt;1,B877&lt;&gt;1,B877&lt;&gt;""),IF(שבוע_בדילוג[[#This Row],[LengthofCycle]]=F877,1,0),"")</f>
        <v>0</v>
      </c>
      <c r="AL876" s="4">
        <f>IF(AND(שבוע_בדילוג[[#This Row],[הווסת פעיל?]]&lt;&gt;1,B877&lt;&gt;1,B877&lt;&gt;""),IF(OR(שבוע_בדילוג[[#This Row],[LengthofCycle]]=F877,F877=29),1,0),"")</f>
        <v>0</v>
      </c>
      <c r="AM876" s="4">
        <f>IF(AND(שבוע_בדילוג[[#This Row],[הווסת פעיל?]]&lt;&gt;1,B877&lt;&gt;1,B877&lt;&gt;""),IF(OR(שבוע_בדילוג[[#This Row],[LengthofCycle]]=F877,F877=29,F877=28),1,0),"")</f>
        <v>0</v>
      </c>
    </row>
    <row r="877" spans="1:39" x14ac:dyDescent="0.25">
      <c r="A877" s="1" t="s">
        <v>126</v>
      </c>
      <c r="B877" s="1">
        <v>6</v>
      </c>
      <c r="C877" s="1">
        <v>1</v>
      </c>
      <c r="D877" s="1">
        <v>1</v>
      </c>
      <c r="E877" s="1">
        <v>0</v>
      </c>
      <c r="F877" s="1">
        <v>27</v>
      </c>
      <c r="H877" s="1">
        <f>שבוע_בדילוג[[#This Row],[LengthofCycle]]+1</f>
        <v>28</v>
      </c>
      <c r="I877" s="1" t="str">
        <f>IF(IFERROR(LOOKUP(שבוע_בדילוג[[#This Row],[ClientID]],קביעויות[השבוע בדילוג]),FALSE)=שבוע_בדילוג[[#This Row],[ClientID]],1,"")</f>
        <v/>
      </c>
      <c r="J877" s="1" t="str">
        <f>IF(AND(שבוע_בדילוג[[#This Row],[CycleNumber]]&gt;1,OR(B878="",שבוע_בדילוג[[#This Row],[CycleNumber]]&gt;B876)),IF(OR(AND(שבוע_בדילוג[[#This Row],[LengthofCycle]]=29,F876=29),AND(שבוע_בדילוג[[#This Row],[LengthofCycle]]=36,F876=36)),1,""),"")</f>
        <v/>
      </c>
      <c r="K877" s="1" t="str">
        <f>IF(AND(שבוע_בדילוג[[#This Row],[וסת השבוע]]=1,J876=1,שבוע_בדילוג[[#This Row],[CycleNumber]]&gt;B876),1,"")</f>
        <v/>
      </c>
      <c r="L877" s="1" t="str">
        <f>IF(שבוע_בדילוג[[#This Row],[CycleNumber]]=1,"",IF(שבוע_בדילוג[[#This Row],[וסת השבוע]]=1,0,IF(L876="","",IF(L876=0,IF(שבוע_בדילוג[[#This Row],[LengthofCycle]]=29,0,1),IF(L876=1,IF(שבוע_בדילוג[[#This Row],[LengthofCycle]]+F876=29*2,0,2),IF(L876=2,IF(שבוע_בדילוג[[#This Row],[LengthofCycle]]+F876+F875=29*3,0,3),""))))))</f>
        <v/>
      </c>
      <c r="M877" s="1" t="str">
        <f>IF(שבוע_בדילוג[[#This Row],[וסת השבוע]]=1,IF(שבוע_בדילוג[[#This Row],[וסת השבוע וההפלגה ביחד]]=1,M876+1,0),IF(AND(שבוע_בדילוג[[#This Row],[CycleNumber]]&gt;B876,שבוע_בדילוג[[#This Row],[CycleNumber]]&gt;1),IF(שבוע_בדילוג[[#This Row],[וסת השבוע פעיל?]]&lt;&gt;"",M876+1,""),""))</f>
        <v/>
      </c>
      <c r="N877" s="1" t="str">
        <f>IF(שבוע_בדילוג[[#This Row],[וסת השבוע פעיל?2]]="","",IF(AND(שבוע_בדילוג[[#This Row],[וסת השבוע פעיל?]]&lt;&gt;"",שבוע_בדילוג[[#This Row],[CycleNumber]]&lt;B878,B878&lt;&gt;"",שבוע_בדילוג[[#This Row],[וסת השבוע פעיל?]]&lt;3),IF(L878=0,IF(AND(שבוע_בדילוג[[#This Row],[וסת השבוע פעיל?]]&gt;0,J878=1),0,1),0),""))</f>
        <v/>
      </c>
      <c r="O877" s="1" t="str">
        <f t="shared" si="76"/>
        <v/>
      </c>
      <c r="P877" s="1" t="str">
        <f>IF(AND(שבוע_בדילוג[[#This Row],[חיזוי - שבוע]]=1,K878=1),1,"")</f>
        <v/>
      </c>
      <c r="Q877" s="1" t="str">
        <f>IF(AND(שבוע_בדילוג[[#This Row],[וסת השבוע פעיל?]]&lt;3,OR(שבוע_בדילוג[[#This Row],[CycleNumber]]&gt;B878,B878="")),1,"")</f>
        <v/>
      </c>
      <c r="R877" s="1" t="str">
        <f>IF(AND(שבוע_בדילוג[[#This Row],[חיזוי - שבוע]]&lt;&gt;"",שבוע_בדילוג[[#This Row],[וסת השבוע פעיל?2]]=""),1,"")</f>
        <v/>
      </c>
      <c r="S877" s="1" t="str">
        <f>IF(שבוע_בדילוג[[#This Row],[האישה קבעה וסת שבוע בדילוג?]]=1,IF(שבוע_בדילוג[[#This Row],[וסת השבוע פעיל?]]&lt;3,1,0),"")</f>
        <v/>
      </c>
      <c r="T8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7" s="1">
        <f t="shared" si="77"/>
        <v>0</v>
      </c>
      <c r="V877" s="1">
        <f t="shared" si="78"/>
        <v>0</v>
      </c>
      <c r="W877" s="1">
        <f t="shared" si="79"/>
        <v>0</v>
      </c>
      <c r="X877" s="1" t="str">
        <f>IF(שבוע_בדילוג[[#This Row],[3 הפלגות זהות]]="","",IF(שבוע_בדילוג[[#This Row],[3 הפלגות זהות]]=1,שבוע_בדילוג[[#This Row],[LengthofCycle]],X876))</f>
        <v/>
      </c>
      <c r="Z877" s="1" t="str">
        <f>IF(OR(שבוע_בדילוג[[#This Row],[הווסת פעיל?]]=0,שבוע_בדילוג[[#This Row],[הווסת פעיל?]]=""),"",SUM(Z876,שבוע_בדילוג[[#This Row],[הווסת פעיל?]]))</f>
        <v/>
      </c>
      <c r="AA877" s="1" t="str">
        <f>IF(AND(שבוע_בדילוג[[#This Row],[כמה מחזורים עד עקירה]]&lt;&gt;"",Z878=""),שבוע_בדילוג[[#This Row],[כמה מחזורים עד עקירה]],"")</f>
        <v/>
      </c>
      <c r="AB877" s="1" t="str">
        <f>IF(AND(שבוע_בדילוג[[#This Row],[הווסת פעיל?]]=1,שבוע_בדילוג[[#This Row],[וסת קבוע אחרון]]&lt;&gt;X876),שבוע_בדילוג[[#This Row],[וסת קבוע אחרון]],"")</f>
        <v/>
      </c>
      <c r="AC877" s="1" t="str">
        <f>IF(AND(שבוע_בדילוג[[#This Row],[הווסת פעיל?]]=1,Y876=0,שבוע_בדילוג[[#This Row],[וסת קבוע אחרון]]=X876),שבוע_בדילוג[[#This Row],[וסת קבוע אחרון]],"")</f>
        <v/>
      </c>
      <c r="AD877" s="1" t="str">
        <f>IF(AND(שבוע_בדילוג[[#This Row],[הווסת פעיל?]]=1,Y876=0,שבוע_בדילוג[[#This Row],[וסת קבוע אחרון]]&lt;&gt;X876),1,"")</f>
        <v/>
      </c>
      <c r="AE877" s="1" t="str">
        <f>IF(AND(שבוע_בדילוג[[#This Row],[הווסת פעיל?]]&lt;&gt;"",B878=1),שבוע_בדילוג[[#This Row],[CycleNumber]],"")</f>
        <v/>
      </c>
      <c r="AF877" s="1" t="str">
        <f>IF(AND(שבוע_בדילוג[[#This Row],[הווסת פעיל?]]&lt;&gt;"",Y876=""),שבוע_בדילוג[[#This Row],[CycleNumber]],"")</f>
        <v/>
      </c>
      <c r="AG877" s="1" t="str">
        <f>IF(B878=1,"",IF(שבוע_בדילוג[[#This Row],[הווסת פעיל?]]=1,IF(שבוע_בדילוג[[#This Row],[וסת קבוע אחרון]]=F878,1,0),""))</f>
        <v/>
      </c>
      <c r="AH877" s="1" t="str">
        <f>IF(B878=1,"",IF(שבוע_בדילוג[[#This Row],[הווסת פעיל?]]=1,IF(OR(שבוע_בדילוג[[#This Row],[וסת קבוע אחרון]]=F878,F878=שבוע_בדילוג[[#This Row],[LengthofCycle]]),1,0),""))</f>
        <v/>
      </c>
      <c r="AI877" s="1" t="str">
        <f>IF(B878=1,"",IF(שבוע_בדילוג[[#This Row],[הווסת פעיל?]]=1,IF(OR(שבוע_בדילוג[[#This Row],[וסת קבוע אחרון]]=F878,F878=שבוע_בדילוג[[#This Row],[LengthofCycle]],AND(שבוע_בדילוג[[#This Row],[LengthofCycle]]&lt;&gt;שבוע_בדילוג[[#This Row],[וסת קבוע אחרון]],OR(F878=28,F878=29))),1,0),""))</f>
        <v/>
      </c>
      <c r="AJ877" s="1" t="str">
        <f>IF(AND(שבוע_בדילוג[[#This Row],[הווסת פעיל?]]=1,B878=1),1,"")</f>
        <v/>
      </c>
      <c r="AK877" s="4">
        <f>IF(AND(שבוע_בדילוג[[#This Row],[הווסת פעיל?]]&lt;&gt;1,B878&lt;&gt;1,B878&lt;&gt;""),IF(שבוע_בדילוג[[#This Row],[LengthofCycle]]=F878,1,0),"")</f>
        <v>0</v>
      </c>
      <c r="AL877" s="4">
        <f>IF(AND(שבוע_בדילוג[[#This Row],[הווסת פעיל?]]&lt;&gt;1,B878&lt;&gt;1,B878&lt;&gt;""),IF(OR(שבוע_בדילוג[[#This Row],[LengthofCycle]]=F878,F878=29),1,0),"")</f>
        <v>0</v>
      </c>
      <c r="AM877" s="4">
        <f>IF(AND(שבוע_בדילוג[[#This Row],[הווסת פעיל?]]&lt;&gt;1,B878&lt;&gt;1,B878&lt;&gt;""),IF(OR(שבוע_בדילוג[[#This Row],[LengthofCycle]]=F878,F878=29,F878=28),1,0),"")</f>
        <v>1</v>
      </c>
    </row>
    <row r="878" spans="1:39" x14ac:dyDescent="0.25">
      <c r="A878" s="1" t="s">
        <v>126</v>
      </c>
      <c r="B878" s="1">
        <v>7</v>
      </c>
      <c r="C878" s="1">
        <v>1</v>
      </c>
      <c r="D878" s="1">
        <v>1</v>
      </c>
      <c r="E878" s="1">
        <v>0</v>
      </c>
      <c r="F878" s="1">
        <v>28</v>
      </c>
      <c r="H878" s="1">
        <f>שבוע_בדילוג[[#This Row],[LengthofCycle]]+1</f>
        <v>29</v>
      </c>
      <c r="I878" s="1" t="str">
        <f>IF(IFERROR(LOOKUP(שבוע_בדילוג[[#This Row],[ClientID]],קביעויות[השבוע בדילוג]),FALSE)=שבוע_בדילוג[[#This Row],[ClientID]],1,"")</f>
        <v/>
      </c>
      <c r="J878" s="1" t="str">
        <f>IF(AND(שבוע_בדילוג[[#This Row],[CycleNumber]]&gt;1,OR(B879="",שבוע_בדילוג[[#This Row],[CycleNumber]]&gt;B877)),IF(OR(AND(שבוע_בדילוג[[#This Row],[LengthofCycle]]=29,F877=29),AND(שבוע_בדילוג[[#This Row],[LengthofCycle]]=36,F877=36)),1,""),"")</f>
        <v/>
      </c>
      <c r="K878" s="1" t="str">
        <f>IF(AND(שבוע_בדילוג[[#This Row],[וסת השבוע]]=1,J877=1,שבוע_בדילוג[[#This Row],[CycleNumber]]&gt;B877),1,"")</f>
        <v/>
      </c>
      <c r="L878" s="1" t="str">
        <f>IF(שבוע_בדילוג[[#This Row],[CycleNumber]]=1,"",IF(שבוע_בדילוג[[#This Row],[וסת השבוע]]=1,0,IF(L877="","",IF(L877=0,IF(שבוע_בדילוג[[#This Row],[LengthofCycle]]=29,0,1),IF(L877=1,IF(שבוע_בדילוג[[#This Row],[LengthofCycle]]+F877=29*2,0,2),IF(L877=2,IF(שבוע_בדילוג[[#This Row],[LengthofCycle]]+F877+F876=29*3,0,3),""))))))</f>
        <v/>
      </c>
      <c r="M878" s="1" t="str">
        <f>IF(שבוע_בדילוג[[#This Row],[וסת השבוע]]=1,IF(שבוע_בדילוג[[#This Row],[וסת השבוע וההפלגה ביחד]]=1,M877+1,0),IF(AND(שבוע_בדילוג[[#This Row],[CycleNumber]]&gt;B877,שבוע_בדילוג[[#This Row],[CycleNumber]]&gt;1),IF(שבוע_בדילוג[[#This Row],[וסת השבוע פעיל?]]&lt;&gt;"",M877+1,""),""))</f>
        <v/>
      </c>
      <c r="N878" s="1" t="str">
        <f>IF(שבוע_בדילוג[[#This Row],[וסת השבוע פעיל?2]]="","",IF(AND(שבוע_בדילוג[[#This Row],[וסת השבוע פעיל?]]&lt;&gt;"",שבוע_בדילוג[[#This Row],[CycleNumber]]&lt;B879,B879&lt;&gt;"",שבוע_בדילוג[[#This Row],[וסת השבוע פעיל?]]&lt;3),IF(L879=0,IF(AND(שבוע_בדילוג[[#This Row],[וסת השבוע פעיל?]]&gt;0,J879=1),0,1),0),""))</f>
        <v/>
      </c>
      <c r="O878" s="1" t="str">
        <f t="shared" si="76"/>
        <v/>
      </c>
      <c r="P878" s="1" t="str">
        <f>IF(AND(שבוע_בדילוג[[#This Row],[חיזוי - שבוע]]=1,K879=1),1,"")</f>
        <v/>
      </c>
      <c r="Q878" s="1" t="str">
        <f>IF(AND(שבוע_בדילוג[[#This Row],[וסת השבוע פעיל?]]&lt;3,OR(שבוע_בדילוג[[#This Row],[CycleNumber]]&gt;B879,B879="")),1,"")</f>
        <v/>
      </c>
      <c r="R878" s="1" t="str">
        <f>IF(AND(שבוע_בדילוג[[#This Row],[חיזוי - שבוע]]&lt;&gt;"",שבוע_בדילוג[[#This Row],[וסת השבוע פעיל?2]]=""),1,"")</f>
        <v/>
      </c>
      <c r="S878" s="1" t="str">
        <f>IF(שבוע_בדילוג[[#This Row],[האישה קבעה וסת שבוע בדילוג?]]=1,IF(שבוע_בדילוג[[#This Row],[וסת השבוע פעיל?]]&lt;3,1,0),"")</f>
        <v/>
      </c>
      <c r="T8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8" s="1">
        <f t="shared" si="77"/>
        <v>0</v>
      </c>
      <c r="V878" s="1">
        <f t="shared" si="78"/>
        <v>0</v>
      </c>
      <c r="W878" s="1">
        <f t="shared" si="79"/>
        <v>0</v>
      </c>
      <c r="X878" s="1" t="str">
        <f>IF(שבוע_בדילוג[[#This Row],[3 הפלגות זהות]]="","",IF(שבוע_בדילוג[[#This Row],[3 הפלגות זהות]]=1,שבוע_בדילוג[[#This Row],[LengthofCycle]],X877))</f>
        <v/>
      </c>
      <c r="Z878" s="1" t="str">
        <f>IF(OR(שבוע_בדילוג[[#This Row],[הווסת פעיל?]]=0,שבוע_בדילוג[[#This Row],[הווסת פעיל?]]=""),"",SUM(Z877,שבוע_בדילוג[[#This Row],[הווסת פעיל?]]))</f>
        <v/>
      </c>
      <c r="AA878" s="1" t="str">
        <f>IF(AND(שבוע_בדילוג[[#This Row],[כמה מחזורים עד עקירה]]&lt;&gt;"",Z879=""),שבוע_בדילוג[[#This Row],[כמה מחזורים עד עקירה]],"")</f>
        <v/>
      </c>
      <c r="AB878" s="1" t="str">
        <f>IF(AND(שבוע_בדילוג[[#This Row],[הווסת פעיל?]]=1,שבוע_בדילוג[[#This Row],[וסת קבוע אחרון]]&lt;&gt;X877),שבוע_בדילוג[[#This Row],[וסת קבוע אחרון]],"")</f>
        <v/>
      </c>
      <c r="AC878" s="1" t="str">
        <f>IF(AND(שבוע_בדילוג[[#This Row],[הווסת פעיל?]]=1,Y877=0,שבוע_בדילוג[[#This Row],[וסת קבוע אחרון]]=X877),שבוע_בדילוג[[#This Row],[וסת קבוע אחרון]],"")</f>
        <v/>
      </c>
      <c r="AD878" s="1" t="str">
        <f>IF(AND(שבוע_בדילוג[[#This Row],[הווסת פעיל?]]=1,Y877=0,שבוע_בדילוג[[#This Row],[וסת קבוע אחרון]]&lt;&gt;X877),1,"")</f>
        <v/>
      </c>
      <c r="AE878" s="1" t="str">
        <f>IF(AND(שבוע_בדילוג[[#This Row],[הווסת פעיל?]]&lt;&gt;"",B879=1),שבוע_בדילוג[[#This Row],[CycleNumber]],"")</f>
        <v/>
      </c>
      <c r="AF878" s="1" t="str">
        <f>IF(AND(שבוע_בדילוג[[#This Row],[הווסת פעיל?]]&lt;&gt;"",Y877=""),שבוע_בדילוג[[#This Row],[CycleNumber]],"")</f>
        <v/>
      </c>
      <c r="AG878" s="1" t="str">
        <f>IF(B879=1,"",IF(שבוע_בדילוג[[#This Row],[הווסת פעיל?]]=1,IF(שבוע_בדילוג[[#This Row],[וסת קבוע אחרון]]=F879,1,0),""))</f>
        <v/>
      </c>
      <c r="AH878" s="1" t="str">
        <f>IF(B879=1,"",IF(שבוע_בדילוג[[#This Row],[הווסת פעיל?]]=1,IF(OR(שבוע_בדילוג[[#This Row],[וסת קבוע אחרון]]=F879,F879=שבוע_בדילוג[[#This Row],[LengthofCycle]]),1,0),""))</f>
        <v/>
      </c>
      <c r="AI878" s="1" t="str">
        <f>IF(B879=1,"",IF(שבוע_בדילוג[[#This Row],[הווסת פעיל?]]=1,IF(OR(שבוע_בדילוג[[#This Row],[וסת קבוע אחרון]]=F879,F879=שבוע_בדילוג[[#This Row],[LengthofCycle]],AND(שבוע_בדילוג[[#This Row],[LengthofCycle]]&lt;&gt;שבוע_בדילוג[[#This Row],[וסת קבוע אחרון]],OR(F879=28,F879=29))),1,0),""))</f>
        <v/>
      </c>
      <c r="AJ878" s="1" t="str">
        <f>IF(AND(שבוע_בדילוג[[#This Row],[הווסת פעיל?]]=1,B879=1),1,"")</f>
        <v/>
      </c>
      <c r="AK878" s="4">
        <f>IF(AND(שבוע_בדילוג[[#This Row],[הווסת פעיל?]]&lt;&gt;1,B879&lt;&gt;1,B879&lt;&gt;""),IF(שבוע_בדילוג[[#This Row],[LengthofCycle]]=F879,1,0),"")</f>
        <v>0</v>
      </c>
      <c r="AL878" s="4">
        <f>IF(AND(שבוע_בדילוג[[#This Row],[הווסת פעיל?]]&lt;&gt;1,B879&lt;&gt;1,B879&lt;&gt;""),IF(OR(שבוע_בדילוג[[#This Row],[LengthofCycle]]=F879,F879=29),1,0),"")</f>
        <v>0</v>
      </c>
      <c r="AM878" s="4">
        <f>IF(AND(שבוע_בדילוג[[#This Row],[הווסת פעיל?]]&lt;&gt;1,B879&lt;&gt;1,B879&lt;&gt;""),IF(OR(שבוע_בדילוג[[#This Row],[LengthofCycle]]=F879,F879=29,F879=28),1,0),"")</f>
        <v>0</v>
      </c>
    </row>
    <row r="879" spans="1:39" x14ac:dyDescent="0.25">
      <c r="A879" s="1" t="s">
        <v>126</v>
      </c>
      <c r="B879" s="1">
        <v>8</v>
      </c>
      <c r="C879" s="1">
        <v>1</v>
      </c>
      <c r="D879" s="1">
        <v>1</v>
      </c>
      <c r="E879" s="1">
        <v>0</v>
      </c>
      <c r="F879" s="1">
        <v>25</v>
      </c>
      <c r="H879" s="1">
        <f>שבוע_בדילוג[[#This Row],[LengthofCycle]]+1</f>
        <v>26</v>
      </c>
      <c r="I879" s="1" t="str">
        <f>IF(IFERROR(LOOKUP(שבוע_בדילוג[[#This Row],[ClientID]],קביעויות[השבוע בדילוג]),FALSE)=שבוע_בדילוג[[#This Row],[ClientID]],1,"")</f>
        <v/>
      </c>
      <c r="J879" s="1" t="str">
        <f>IF(AND(שבוע_בדילוג[[#This Row],[CycleNumber]]&gt;1,OR(B880="",שבוע_בדילוג[[#This Row],[CycleNumber]]&gt;B878)),IF(OR(AND(שבוע_בדילוג[[#This Row],[LengthofCycle]]=29,F878=29),AND(שבוע_בדילוג[[#This Row],[LengthofCycle]]=36,F878=36)),1,""),"")</f>
        <v/>
      </c>
      <c r="K879" s="1" t="str">
        <f>IF(AND(שבוע_בדילוג[[#This Row],[וסת השבוע]]=1,J878=1,שבוע_בדילוג[[#This Row],[CycleNumber]]&gt;B878),1,"")</f>
        <v/>
      </c>
      <c r="L879" s="1" t="str">
        <f>IF(שבוע_בדילוג[[#This Row],[CycleNumber]]=1,"",IF(שבוע_בדילוג[[#This Row],[וסת השבוע]]=1,0,IF(L878="","",IF(L878=0,IF(שבוע_בדילוג[[#This Row],[LengthofCycle]]=29,0,1),IF(L878=1,IF(שבוע_בדילוג[[#This Row],[LengthofCycle]]+F878=29*2,0,2),IF(L878=2,IF(שבוע_בדילוג[[#This Row],[LengthofCycle]]+F878+F877=29*3,0,3),""))))))</f>
        <v/>
      </c>
      <c r="M879" s="1" t="str">
        <f>IF(שבוע_בדילוג[[#This Row],[וסת השבוע]]=1,IF(שבוע_בדילוג[[#This Row],[וסת השבוע וההפלגה ביחד]]=1,M878+1,0),IF(AND(שבוע_בדילוג[[#This Row],[CycleNumber]]&gt;B878,שבוע_בדילוג[[#This Row],[CycleNumber]]&gt;1),IF(שבוע_בדילוג[[#This Row],[וסת השבוע פעיל?]]&lt;&gt;"",M878+1,""),""))</f>
        <v/>
      </c>
      <c r="N879" s="1" t="str">
        <f>IF(שבוע_בדילוג[[#This Row],[וסת השבוע פעיל?2]]="","",IF(AND(שבוע_בדילוג[[#This Row],[וסת השבוע פעיל?]]&lt;&gt;"",שבוע_בדילוג[[#This Row],[CycleNumber]]&lt;B880,B880&lt;&gt;"",שבוע_בדילוג[[#This Row],[וסת השבוע פעיל?]]&lt;3),IF(L880=0,IF(AND(שבוע_בדילוג[[#This Row],[וסת השבוע פעיל?]]&gt;0,J880=1),0,1),0),""))</f>
        <v/>
      </c>
      <c r="O879" s="1" t="str">
        <f t="shared" si="76"/>
        <v/>
      </c>
      <c r="P879" s="1" t="str">
        <f>IF(AND(שבוע_בדילוג[[#This Row],[חיזוי - שבוע]]=1,K880=1),1,"")</f>
        <v/>
      </c>
      <c r="Q879" s="1" t="str">
        <f>IF(AND(שבוע_בדילוג[[#This Row],[וסת השבוע פעיל?]]&lt;3,OR(שבוע_בדילוג[[#This Row],[CycleNumber]]&gt;B880,B880="")),1,"")</f>
        <v/>
      </c>
      <c r="R879" s="1" t="str">
        <f>IF(AND(שבוע_בדילוג[[#This Row],[חיזוי - שבוע]]&lt;&gt;"",שבוע_בדילוג[[#This Row],[וסת השבוע פעיל?2]]=""),1,"")</f>
        <v/>
      </c>
      <c r="S879" s="1" t="str">
        <f>IF(שבוע_בדילוג[[#This Row],[האישה קבעה וסת שבוע בדילוג?]]=1,IF(שבוע_בדילוג[[#This Row],[וסת השבוע פעיל?]]&lt;3,1,0),"")</f>
        <v/>
      </c>
      <c r="T8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79" s="1">
        <f t="shared" si="77"/>
        <v>0</v>
      </c>
      <c r="V879" s="1">
        <f t="shared" si="78"/>
        <v>0</v>
      </c>
      <c r="W879" s="1">
        <f t="shared" si="79"/>
        <v>0</v>
      </c>
      <c r="X879" s="1" t="str">
        <f>IF(שבוע_בדילוג[[#This Row],[3 הפלגות זהות]]="","",IF(שבוע_בדילוג[[#This Row],[3 הפלגות זהות]]=1,שבוע_בדילוג[[#This Row],[LengthofCycle]],X878))</f>
        <v/>
      </c>
      <c r="Z879" s="1" t="str">
        <f>IF(OR(שבוע_בדילוג[[#This Row],[הווסת פעיל?]]=0,שבוע_בדילוג[[#This Row],[הווסת פעיל?]]=""),"",SUM(Z878,שבוע_בדילוג[[#This Row],[הווסת פעיל?]]))</f>
        <v/>
      </c>
      <c r="AA879" s="1" t="str">
        <f>IF(AND(שבוע_בדילוג[[#This Row],[כמה מחזורים עד עקירה]]&lt;&gt;"",Z880=""),שבוע_בדילוג[[#This Row],[כמה מחזורים עד עקירה]],"")</f>
        <v/>
      </c>
      <c r="AB879" s="1" t="str">
        <f>IF(AND(שבוע_בדילוג[[#This Row],[הווסת פעיל?]]=1,שבוע_בדילוג[[#This Row],[וסת קבוע אחרון]]&lt;&gt;X878),שבוע_בדילוג[[#This Row],[וסת קבוע אחרון]],"")</f>
        <v/>
      </c>
      <c r="AC879" s="1" t="str">
        <f>IF(AND(שבוע_בדילוג[[#This Row],[הווסת פעיל?]]=1,Y878=0,שבוע_בדילוג[[#This Row],[וסת קבוע אחרון]]=X878),שבוע_בדילוג[[#This Row],[וסת קבוע אחרון]],"")</f>
        <v/>
      </c>
      <c r="AD879" s="1" t="str">
        <f>IF(AND(שבוע_בדילוג[[#This Row],[הווסת פעיל?]]=1,Y878=0,שבוע_בדילוג[[#This Row],[וסת קבוע אחרון]]&lt;&gt;X878),1,"")</f>
        <v/>
      </c>
      <c r="AE879" s="1" t="str">
        <f>IF(AND(שבוע_בדילוג[[#This Row],[הווסת פעיל?]]&lt;&gt;"",B880=1),שבוע_בדילוג[[#This Row],[CycleNumber]],"")</f>
        <v/>
      </c>
      <c r="AF879" s="1" t="str">
        <f>IF(AND(שבוע_בדילוג[[#This Row],[הווסת פעיל?]]&lt;&gt;"",Y878=""),שבוע_בדילוג[[#This Row],[CycleNumber]],"")</f>
        <v/>
      </c>
      <c r="AG879" s="1" t="str">
        <f>IF(B880=1,"",IF(שבוע_בדילוג[[#This Row],[הווסת פעיל?]]=1,IF(שבוע_בדילוג[[#This Row],[וסת קבוע אחרון]]=F880,1,0),""))</f>
        <v/>
      </c>
      <c r="AH879" s="1" t="str">
        <f>IF(B880=1,"",IF(שבוע_בדילוג[[#This Row],[הווסת פעיל?]]=1,IF(OR(שבוע_בדילוג[[#This Row],[וסת קבוע אחרון]]=F880,F880=שבוע_בדילוג[[#This Row],[LengthofCycle]]),1,0),""))</f>
        <v/>
      </c>
      <c r="AI879" s="1" t="str">
        <f>IF(B880=1,"",IF(שבוע_בדילוג[[#This Row],[הווסת פעיל?]]=1,IF(OR(שבוע_בדילוג[[#This Row],[וסת קבוע אחרון]]=F880,F880=שבוע_בדילוג[[#This Row],[LengthofCycle]],AND(שבוע_בדילוג[[#This Row],[LengthofCycle]]&lt;&gt;שבוע_בדילוג[[#This Row],[וסת קבוע אחרון]],OR(F880=28,F880=29))),1,0),""))</f>
        <v/>
      </c>
      <c r="AJ879" s="1" t="str">
        <f>IF(AND(שבוע_בדילוג[[#This Row],[הווסת פעיל?]]=1,B880=1),1,"")</f>
        <v/>
      </c>
      <c r="AK879" s="4">
        <f>IF(AND(שבוע_בדילוג[[#This Row],[הווסת פעיל?]]&lt;&gt;1,B880&lt;&gt;1,B880&lt;&gt;""),IF(שבוע_בדילוג[[#This Row],[LengthofCycle]]=F880,1,0),"")</f>
        <v>0</v>
      </c>
      <c r="AL879" s="4">
        <f>IF(AND(שבוע_בדילוג[[#This Row],[הווסת פעיל?]]&lt;&gt;1,B880&lt;&gt;1,B880&lt;&gt;""),IF(OR(שבוע_בדילוג[[#This Row],[LengthofCycle]]=F880,F880=29),1,0),"")</f>
        <v>0</v>
      </c>
      <c r="AM879" s="4">
        <f>IF(AND(שבוע_בדילוג[[#This Row],[הווסת פעיל?]]&lt;&gt;1,B880&lt;&gt;1,B880&lt;&gt;""),IF(OR(שבוע_בדילוג[[#This Row],[LengthofCycle]]=F880,F880=29,F880=28),1,0),"")</f>
        <v>0</v>
      </c>
    </row>
    <row r="880" spans="1:39" x14ac:dyDescent="0.25">
      <c r="A880" s="1" t="s">
        <v>126</v>
      </c>
      <c r="B880" s="1">
        <v>9</v>
      </c>
      <c r="C880" s="1">
        <v>1</v>
      </c>
      <c r="D880" s="1">
        <v>1</v>
      </c>
      <c r="E880" s="1">
        <v>0</v>
      </c>
      <c r="F880" s="1">
        <v>27</v>
      </c>
      <c r="H880" s="1">
        <f>שבוע_בדילוג[[#This Row],[LengthofCycle]]+1</f>
        <v>28</v>
      </c>
      <c r="I880" s="1" t="str">
        <f>IF(IFERROR(LOOKUP(שבוע_בדילוג[[#This Row],[ClientID]],קביעויות[השבוע בדילוג]),FALSE)=שבוע_בדילוג[[#This Row],[ClientID]],1,"")</f>
        <v/>
      </c>
      <c r="J880" s="1" t="str">
        <f>IF(AND(שבוע_בדילוג[[#This Row],[CycleNumber]]&gt;1,OR(B881="",שבוע_בדילוג[[#This Row],[CycleNumber]]&gt;B879)),IF(OR(AND(שבוע_בדילוג[[#This Row],[LengthofCycle]]=29,F879=29),AND(שבוע_בדילוג[[#This Row],[LengthofCycle]]=36,F879=36)),1,""),"")</f>
        <v/>
      </c>
      <c r="K880" s="1" t="str">
        <f>IF(AND(שבוע_בדילוג[[#This Row],[וסת השבוע]]=1,J879=1,שבוע_בדילוג[[#This Row],[CycleNumber]]&gt;B879),1,"")</f>
        <v/>
      </c>
      <c r="L880" s="1" t="str">
        <f>IF(שבוע_בדילוג[[#This Row],[CycleNumber]]=1,"",IF(שבוע_בדילוג[[#This Row],[וסת השבוע]]=1,0,IF(L879="","",IF(L879=0,IF(שבוע_בדילוג[[#This Row],[LengthofCycle]]=29,0,1),IF(L879=1,IF(שבוע_בדילוג[[#This Row],[LengthofCycle]]+F879=29*2,0,2),IF(L879=2,IF(שבוע_בדילוג[[#This Row],[LengthofCycle]]+F879+F878=29*3,0,3),""))))))</f>
        <v/>
      </c>
      <c r="M880" s="1" t="str">
        <f>IF(שבוע_בדילוג[[#This Row],[וסת השבוע]]=1,IF(שבוע_בדילוג[[#This Row],[וסת השבוע וההפלגה ביחד]]=1,M879+1,0),IF(AND(שבוע_בדילוג[[#This Row],[CycleNumber]]&gt;B879,שבוע_בדילוג[[#This Row],[CycleNumber]]&gt;1),IF(שבוע_בדילוג[[#This Row],[וסת השבוע פעיל?]]&lt;&gt;"",M879+1,""),""))</f>
        <v/>
      </c>
      <c r="N880" s="1" t="str">
        <f>IF(שבוע_בדילוג[[#This Row],[וסת השבוע פעיל?2]]="","",IF(AND(שבוע_בדילוג[[#This Row],[וסת השבוע פעיל?]]&lt;&gt;"",שבוע_בדילוג[[#This Row],[CycleNumber]]&lt;B881,B881&lt;&gt;"",שבוע_בדילוג[[#This Row],[וסת השבוע פעיל?]]&lt;3),IF(L881=0,IF(AND(שבוע_בדילוג[[#This Row],[וסת השבוע פעיל?]]&gt;0,J881=1),0,1),0),""))</f>
        <v/>
      </c>
      <c r="O880" s="1" t="str">
        <f t="shared" si="76"/>
        <v/>
      </c>
      <c r="P880" s="1" t="str">
        <f>IF(AND(שבוע_בדילוג[[#This Row],[חיזוי - שבוע]]=1,K881=1),1,"")</f>
        <v/>
      </c>
      <c r="Q880" s="1" t="str">
        <f>IF(AND(שבוע_בדילוג[[#This Row],[וסת השבוע פעיל?]]&lt;3,OR(שבוע_בדילוג[[#This Row],[CycleNumber]]&gt;B881,B881="")),1,"")</f>
        <v/>
      </c>
      <c r="R880" s="1" t="str">
        <f>IF(AND(שבוע_בדילוג[[#This Row],[חיזוי - שבוע]]&lt;&gt;"",שבוע_בדילוג[[#This Row],[וסת השבוע פעיל?2]]=""),1,"")</f>
        <v/>
      </c>
      <c r="S880" s="1" t="str">
        <f>IF(שבוע_בדילוג[[#This Row],[האישה קבעה וסת שבוע בדילוג?]]=1,IF(שבוע_בדילוג[[#This Row],[וסת השבוע פעיל?]]&lt;3,1,0),"")</f>
        <v/>
      </c>
      <c r="T8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0" s="1">
        <f t="shared" si="77"/>
        <v>0</v>
      </c>
      <c r="V880" s="1">
        <f t="shared" si="78"/>
        <v>0</v>
      </c>
      <c r="W880" s="1">
        <f t="shared" si="79"/>
        <v>0</v>
      </c>
      <c r="X880" s="1" t="str">
        <f>IF(שבוע_בדילוג[[#This Row],[3 הפלגות זהות]]="","",IF(שבוע_בדילוג[[#This Row],[3 הפלגות זהות]]=1,שבוע_בדילוג[[#This Row],[LengthofCycle]],X879))</f>
        <v/>
      </c>
      <c r="Z880" s="1" t="str">
        <f>IF(OR(שבוע_בדילוג[[#This Row],[הווסת פעיל?]]=0,שבוע_בדילוג[[#This Row],[הווסת פעיל?]]=""),"",SUM(Z879,שבוע_בדילוג[[#This Row],[הווסת פעיל?]]))</f>
        <v/>
      </c>
      <c r="AA880" s="1" t="str">
        <f>IF(AND(שבוע_בדילוג[[#This Row],[כמה מחזורים עד עקירה]]&lt;&gt;"",Z881=""),שבוע_בדילוג[[#This Row],[כמה מחזורים עד עקירה]],"")</f>
        <v/>
      </c>
      <c r="AB880" s="1" t="str">
        <f>IF(AND(שבוע_בדילוג[[#This Row],[הווסת פעיל?]]=1,שבוע_בדילוג[[#This Row],[וסת קבוע אחרון]]&lt;&gt;X879),שבוע_בדילוג[[#This Row],[וסת קבוע אחרון]],"")</f>
        <v/>
      </c>
      <c r="AC880" s="1" t="str">
        <f>IF(AND(שבוע_בדילוג[[#This Row],[הווסת פעיל?]]=1,Y879=0,שבוע_בדילוג[[#This Row],[וסת קבוע אחרון]]=X879),שבוע_בדילוג[[#This Row],[וסת קבוע אחרון]],"")</f>
        <v/>
      </c>
      <c r="AD880" s="1" t="str">
        <f>IF(AND(שבוע_בדילוג[[#This Row],[הווסת פעיל?]]=1,Y879=0,שבוע_בדילוג[[#This Row],[וסת קבוע אחרון]]&lt;&gt;X879),1,"")</f>
        <v/>
      </c>
      <c r="AE880" s="1" t="str">
        <f>IF(AND(שבוע_בדילוג[[#This Row],[הווסת פעיל?]]&lt;&gt;"",B881=1),שבוע_בדילוג[[#This Row],[CycleNumber]],"")</f>
        <v/>
      </c>
      <c r="AF880" s="1" t="str">
        <f>IF(AND(שבוע_בדילוג[[#This Row],[הווסת פעיל?]]&lt;&gt;"",Y879=""),שבוע_בדילוג[[#This Row],[CycleNumber]],"")</f>
        <v/>
      </c>
      <c r="AG880" s="1" t="str">
        <f>IF(B881=1,"",IF(שבוע_בדילוג[[#This Row],[הווסת פעיל?]]=1,IF(שבוע_בדילוג[[#This Row],[וסת קבוע אחרון]]=F881,1,0),""))</f>
        <v/>
      </c>
      <c r="AH880" s="1" t="str">
        <f>IF(B881=1,"",IF(שבוע_בדילוג[[#This Row],[הווסת פעיל?]]=1,IF(OR(שבוע_בדילוג[[#This Row],[וסת קבוע אחרון]]=F881,F881=שבוע_בדילוג[[#This Row],[LengthofCycle]]),1,0),""))</f>
        <v/>
      </c>
      <c r="AI880" s="1" t="str">
        <f>IF(B881=1,"",IF(שבוע_בדילוג[[#This Row],[הווסת פעיל?]]=1,IF(OR(שבוע_בדילוג[[#This Row],[וסת קבוע אחרון]]=F881,F881=שבוע_בדילוג[[#This Row],[LengthofCycle]],AND(שבוע_בדילוג[[#This Row],[LengthofCycle]]&lt;&gt;שבוע_בדילוג[[#This Row],[וסת קבוע אחרון]],OR(F881=28,F881=29))),1,0),""))</f>
        <v/>
      </c>
      <c r="AJ880" s="1" t="str">
        <f>IF(AND(שבוע_בדילוג[[#This Row],[הווסת פעיל?]]=1,B881=1),1,"")</f>
        <v/>
      </c>
      <c r="AK880" s="4">
        <f>IF(AND(שבוע_בדילוג[[#This Row],[הווסת פעיל?]]&lt;&gt;1,B881&lt;&gt;1,B881&lt;&gt;""),IF(שבוע_בדילוג[[#This Row],[LengthofCycle]]=F881,1,0),"")</f>
        <v>0</v>
      </c>
      <c r="AL880" s="4">
        <f>IF(AND(שבוע_בדילוג[[#This Row],[הווסת פעיל?]]&lt;&gt;1,B881&lt;&gt;1,B881&lt;&gt;""),IF(OR(שבוע_בדילוג[[#This Row],[LengthofCycle]]=F881,F881=29),1,0),"")</f>
        <v>0</v>
      </c>
      <c r="AM880" s="4">
        <f>IF(AND(שבוע_בדילוג[[#This Row],[הווסת פעיל?]]&lt;&gt;1,B881&lt;&gt;1,B881&lt;&gt;""),IF(OR(שבוע_בדילוג[[#This Row],[LengthofCycle]]=F881,F881=29,F881=28),1,0),"")</f>
        <v>0</v>
      </c>
    </row>
    <row r="881" spans="1:39" x14ac:dyDescent="0.25">
      <c r="A881" s="1" t="s">
        <v>126</v>
      </c>
      <c r="B881" s="1">
        <v>10</v>
      </c>
      <c r="C881" s="1">
        <v>1</v>
      </c>
      <c r="D881" s="1">
        <v>1</v>
      </c>
      <c r="E881" s="1">
        <v>0</v>
      </c>
      <c r="F881" s="1">
        <v>25</v>
      </c>
      <c r="H881" s="1">
        <f>שבוע_בדילוג[[#This Row],[LengthofCycle]]+1</f>
        <v>26</v>
      </c>
      <c r="I881" s="1" t="str">
        <f>IF(IFERROR(LOOKUP(שבוע_בדילוג[[#This Row],[ClientID]],קביעויות[השבוע בדילוג]),FALSE)=שבוע_בדילוג[[#This Row],[ClientID]],1,"")</f>
        <v/>
      </c>
      <c r="J881" s="1" t="str">
        <f>IF(AND(שבוע_בדילוג[[#This Row],[CycleNumber]]&gt;1,OR(B882="",שבוע_בדילוג[[#This Row],[CycleNumber]]&gt;B880)),IF(OR(AND(שבוע_בדילוג[[#This Row],[LengthofCycle]]=29,F880=29),AND(שבוע_בדילוג[[#This Row],[LengthofCycle]]=36,F880=36)),1,""),"")</f>
        <v/>
      </c>
      <c r="K881" s="1" t="str">
        <f>IF(AND(שבוע_בדילוג[[#This Row],[וסת השבוע]]=1,J880=1,שבוע_בדילוג[[#This Row],[CycleNumber]]&gt;B880),1,"")</f>
        <v/>
      </c>
      <c r="L881" s="1" t="str">
        <f>IF(שבוע_בדילוג[[#This Row],[CycleNumber]]=1,"",IF(שבוע_בדילוג[[#This Row],[וסת השבוע]]=1,0,IF(L880="","",IF(L880=0,IF(שבוע_בדילוג[[#This Row],[LengthofCycle]]=29,0,1),IF(L880=1,IF(שבוע_בדילוג[[#This Row],[LengthofCycle]]+F880=29*2,0,2),IF(L880=2,IF(שבוע_בדילוג[[#This Row],[LengthofCycle]]+F880+F879=29*3,0,3),""))))))</f>
        <v/>
      </c>
      <c r="M881" s="1" t="str">
        <f>IF(שבוע_בדילוג[[#This Row],[וסת השבוע]]=1,IF(שבוע_בדילוג[[#This Row],[וסת השבוע וההפלגה ביחד]]=1,M880+1,0),IF(AND(שבוע_בדילוג[[#This Row],[CycleNumber]]&gt;B880,שבוע_בדילוג[[#This Row],[CycleNumber]]&gt;1),IF(שבוע_בדילוג[[#This Row],[וסת השבוע פעיל?]]&lt;&gt;"",M880+1,""),""))</f>
        <v/>
      </c>
      <c r="N881" s="1" t="str">
        <f>IF(שבוע_בדילוג[[#This Row],[וסת השבוע פעיל?2]]="","",IF(AND(שבוע_בדילוג[[#This Row],[וסת השבוע פעיל?]]&lt;&gt;"",שבוע_בדילוג[[#This Row],[CycleNumber]]&lt;B882,B882&lt;&gt;"",שבוע_בדילוג[[#This Row],[וסת השבוע פעיל?]]&lt;3),IF(L882=0,IF(AND(שבוע_בדילוג[[#This Row],[וסת השבוע פעיל?]]&gt;0,J882=1),0,1),0),""))</f>
        <v/>
      </c>
      <c r="O881" s="1" t="str">
        <f t="shared" si="76"/>
        <v/>
      </c>
      <c r="P881" s="1" t="str">
        <f>IF(AND(שבוע_בדילוג[[#This Row],[חיזוי - שבוע]]=1,K882=1),1,"")</f>
        <v/>
      </c>
      <c r="Q881" s="1" t="str">
        <f>IF(AND(שבוע_בדילוג[[#This Row],[וסת השבוע פעיל?]]&lt;3,OR(שבוע_בדילוג[[#This Row],[CycleNumber]]&gt;B882,B882="")),1,"")</f>
        <v/>
      </c>
      <c r="R881" s="1" t="str">
        <f>IF(AND(שבוע_בדילוג[[#This Row],[חיזוי - שבוע]]&lt;&gt;"",שבוע_בדילוג[[#This Row],[וסת השבוע פעיל?2]]=""),1,"")</f>
        <v/>
      </c>
      <c r="S881" s="1" t="str">
        <f>IF(שבוע_בדילוג[[#This Row],[האישה קבעה וסת שבוע בדילוג?]]=1,IF(שבוע_בדילוג[[#This Row],[וסת השבוע פעיל?]]&lt;3,1,0),"")</f>
        <v/>
      </c>
      <c r="T8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1" s="1">
        <f t="shared" si="77"/>
        <v>0</v>
      </c>
      <c r="V881" s="1">
        <f t="shared" si="78"/>
        <v>0</v>
      </c>
      <c r="W881" s="1">
        <f t="shared" si="79"/>
        <v>0</v>
      </c>
      <c r="X881" s="1" t="str">
        <f>IF(שבוע_בדילוג[[#This Row],[3 הפלגות זהות]]="","",IF(שבוע_בדילוג[[#This Row],[3 הפלגות זהות]]=1,שבוע_בדילוג[[#This Row],[LengthofCycle]],X880))</f>
        <v/>
      </c>
      <c r="Z881" s="1" t="str">
        <f>IF(OR(שבוע_בדילוג[[#This Row],[הווסת פעיל?]]=0,שבוע_בדילוג[[#This Row],[הווסת פעיל?]]=""),"",SUM(Z880,שבוע_בדילוג[[#This Row],[הווסת פעיל?]]))</f>
        <v/>
      </c>
      <c r="AA881" s="1" t="str">
        <f>IF(AND(שבוע_בדילוג[[#This Row],[כמה מחזורים עד עקירה]]&lt;&gt;"",Z882=""),שבוע_בדילוג[[#This Row],[כמה מחזורים עד עקירה]],"")</f>
        <v/>
      </c>
      <c r="AB881" s="1" t="str">
        <f>IF(AND(שבוע_בדילוג[[#This Row],[הווסת פעיל?]]=1,שבוע_בדילוג[[#This Row],[וסת קבוע אחרון]]&lt;&gt;X880),שבוע_בדילוג[[#This Row],[וסת קבוע אחרון]],"")</f>
        <v/>
      </c>
      <c r="AC881" s="1" t="str">
        <f>IF(AND(שבוע_בדילוג[[#This Row],[הווסת פעיל?]]=1,Y880=0,שבוע_בדילוג[[#This Row],[וסת קבוע אחרון]]=X880),שבוע_בדילוג[[#This Row],[וסת קבוע אחרון]],"")</f>
        <v/>
      </c>
      <c r="AD881" s="1" t="str">
        <f>IF(AND(שבוע_בדילוג[[#This Row],[הווסת פעיל?]]=1,Y880=0,שבוע_בדילוג[[#This Row],[וסת קבוע אחרון]]&lt;&gt;X880),1,"")</f>
        <v/>
      </c>
      <c r="AE881" s="1" t="str">
        <f>IF(AND(שבוע_בדילוג[[#This Row],[הווסת פעיל?]]&lt;&gt;"",B882=1),שבוע_בדילוג[[#This Row],[CycleNumber]],"")</f>
        <v/>
      </c>
      <c r="AF881" s="1" t="str">
        <f>IF(AND(שבוע_בדילוג[[#This Row],[הווסת פעיל?]]&lt;&gt;"",Y880=""),שבוע_בדילוג[[#This Row],[CycleNumber]],"")</f>
        <v/>
      </c>
      <c r="AG881" s="1" t="str">
        <f>IF(B882=1,"",IF(שבוע_בדילוג[[#This Row],[הווסת פעיל?]]=1,IF(שבוע_בדילוג[[#This Row],[וסת קבוע אחרון]]=F882,1,0),""))</f>
        <v/>
      </c>
      <c r="AH881" s="1" t="str">
        <f>IF(B882=1,"",IF(שבוע_בדילוג[[#This Row],[הווסת פעיל?]]=1,IF(OR(שבוע_בדילוג[[#This Row],[וסת קבוע אחרון]]=F882,F882=שבוע_בדילוג[[#This Row],[LengthofCycle]]),1,0),""))</f>
        <v/>
      </c>
      <c r="AI881" s="1" t="str">
        <f>IF(B882=1,"",IF(שבוע_בדילוג[[#This Row],[הווסת פעיל?]]=1,IF(OR(שבוע_בדילוג[[#This Row],[וסת קבוע אחרון]]=F882,F882=שבוע_בדילוג[[#This Row],[LengthofCycle]],AND(שבוע_בדילוג[[#This Row],[LengthofCycle]]&lt;&gt;שבוע_בדילוג[[#This Row],[וסת קבוע אחרון]],OR(F882=28,F882=29))),1,0),""))</f>
        <v/>
      </c>
      <c r="AJ881" s="1" t="str">
        <f>IF(AND(שבוע_בדילוג[[#This Row],[הווסת פעיל?]]=1,B882=1),1,"")</f>
        <v/>
      </c>
      <c r="AK881" s="4">
        <f>IF(AND(שבוע_בדילוג[[#This Row],[הווסת פעיל?]]&lt;&gt;1,B882&lt;&gt;1,B882&lt;&gt;""),IF(שבוע_בדילוג[[#This Row],[LengthofCycle]]=F882,1,0),"")</f>
        <v>0</v>
      </c>
      <c r="AL881" s="4">
        <f>IF(AND(שבוע_בדילוג[[#This Row],[הווסת פעיל?]]&lt;&gt;1,B882&lt;&gt;1,B882&lt;&gt;""),IF(OR(שבוע_בדילוג[[#This Row],[LengthofCycle]]=F882,F882=29),1,0),"")</f>
        <v>0</v>
      </c>
      <c r="AM881" s="4">
        <f>IF(AND(שבוע_בדילוג[[#This Row],[הווסת פעיל?]]&lt;&gt;1,B882&lt;&gt;1,B882&lt;&gt;""),IF(OR(שבוע_בדילוג[[#This Row],[LengthofCycle]]=F882,F882=29,F882=28),1,0),"")</f>
        <v>0</v>
      </c>
    </row>
    <row r="882" spans="1:39" x14ac:dyDescent="0.25">
      <c r="A882" s="1" t="s">
        <v>126</v>
      </c>
      <c r="B882" s="1">
        <v>11</v>
      </c>
      <c r="C882" s="1">
        <v>1</v>
      </c>
      <c r="D882" s="1">
        <v>1</v>
      </c>
      <c r="E882" s="1">
        <v>0</v>
      </c>
      <c r="F882" s="1">
        <v>27</v>
      </c>
      <c r="H882" s="1">
        <f>שבוע_בדילוג[[#This Row],[LengthofCycle]]+1</f>
        <v>28</v>
      </c>
      <c r="I882" s="1" t="str">
        <f>IF(IFERROR(LOOKUP(שבוע_בדילוג[[#This Row],[ClientID]],קביעויות[השבוע בדילוג]),FALSE)=שבוע_בדילוג[[#This Row],[ClientID]],1,"")</f>
        <v/>
      </c>
      <c r="J882" s="1" t="str">
        <f>IF(AND(שבוע_בדילוג[[#This Row],[CycleNumber]]&gt;1,OR(B883="",שבוע_בדילוג[[#This Row],[CycleNumber]]&gt;B881)),IF(OR(AND(שבוע_בדילוג[[#This Row],[LengthofCycle]]=29,F881=29),AND(שבוע_בדילוג[[#This Row],[LengthofCycle]]=36,F881=36)),1,""),"")</f>
        <v/>
      </c>
      <c r="K882" s="1" t="str">
        <f>IF(AND(שבוע_בדילוג[[#This Row],[וסת השבוע]]=1,J881=1,שבוע_בדילוג[[#This Row],[CycleNumber]]&gt;B881),1,"")</f>
        <v/>
      </c>
      <c r="L882" s="1" t="str">
        <f>IF(שבוע_בדילוג[[#This Row],[CycleNumber]]=1,"",IF(שבוע_בדילוג[[#This Row],[וסת השבוע]]=1,0,IF(L881="","",IF(L881=0,IF(שבוע_בדילוג[[#This Row],[LengthofCycle]]=29,0,1),IF(L881=1,IF(שבוע_בדילוג[[#This Row],[LengthofCycle]]+F881=29*2,0,2),IF(L881=2,IF(שבוע_בדילוג[[#This Row],[LengthofCycle]]+F881+F880=29*3,0,3),""))))))</f>
        <v/>
      </c>
      <c r="M882" s="1" t="str">
        <f>IF(שבוע_בדילוג[[#This Row],[וסת השבוע]]=1,IF(שבוע_בדילוג[[#This Row],[וסת השבוע וההפלגה ביחד]]=1,M881+1,0),IF(AND(שבוע_בדילוג[[#This Row],[CycleNumber]]&gt;B881,שבוע_בדילוג[[#This Row],[CycleNumber]]&gt;1),IF(שבוע_בדילוג[[#This Row],[וסת השבוע פעיל?]]&lt;&gt;"",M881+1,""),""))</f>
        <v/>
      </c>
      <c r="N882" s="1" t="str">
        <f>IF(שבוע_בדילוג[[#This Row],[וסת השבוע פעיל?2]]="","",IF(AND(שבוע_בדילוג[[#This Row],[וסת השבוע פעיל?]]&lt;&gt;"",שבוע_בדילוג[[#This Row],[CycleNumber]]&lt;B883,B883&lt;&gt;"",שבוע_בדילוג[[#This Row],[וסת השבוע פעיל?]]&lt;3),IF(L883=0,IF(AND(שבוע_בדילוג[[#This Row],[וסת השבוע פעיל?]]&gt;0,J883=1),0,1),0),""))</f>
        <v/>
      </c>
      <c r="O882" s="1" t="str">
        <f t="shared" si="76"/>
        <v/>
      </c>
      <c r="P882" s="1" t="str">
        <f>IF(AND(שבוע_בדילוג[[#This Row],[חיזוי - שבוע]]=1,K883=1),1,"")</f>
        <v/>
      </c>
      <c r="Q882" s="1" t="str">
        <f>IF(AND(שבוע_בדילוג[[#This Row],[וסת השבוע פעיל?]]&lt;3,OR(שבוע_בדילוג[[#This Row],[CycleNumber]]&gt;B883,B883="")),1,"")</f>
        <v/>
      </c>
      <c r="R882" s="1" t="str">
        <f>IF(AND(שבוע_בדילוג[[#This Row],[חיזוי - שבוע]]&lt;&gt;"",שבוע_בדילוג[[#This Row],[וסת השבוע פעיל?2]]=""),1,"")</f>
        <v/>
      </c>
      <c r="S882" s="1" t="str">
        <f>IF(שבוע_בדילוג[[#This Row],[האישה קבעה וסת שבוע בדילוג?]]=1,IF(שבוע_בדילוג[[#This Row],[וסת השבוע פעיל?]]&lt;3,1,0),"")</f>
        <v/>
      </c>
      <c r="T8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2" s="1">
        <f t="shared" si="77"/>
        <v>0</v>
      </c>
      <c r="V882" s="1">
        <f t="shared" si="78"/>
        <v>0</v>
      </c>
      <c r="W882" s="1">
        <f t="shared" si="79"/>
        <v>0</v>
      </c>
      <c r="X882" s="1" t="str">
        <f>IF(שבוע_בדילוג[[#This Row],[3 הפלגות זהות]]="","",IF(שבוע_בדילוג[[#This Row],[3 הפלגות זהות]]=1,שבוע_בדילוג[[#This Row],[LengthofCycle]],X881))</f>
        <v/>
      </c>
      <c r="Z882" s="1" t="str">
        <f>IF(OR(שבוע_בדילוג[[#This Row],[הווסת פעיל?]]=0,שבוע_בדילוג[[#This Row],[הווסת פעיל?]]=""),"",SUM(Z881,שבוע_בדילוג[[#This Row],[הווסת פעיל?]]))</f>
        <v/>
      </c>
      <c r="AA882" s="1" t="str">
        <f>IF(AND(שבוע_בדילוג[[#This Row],[כמה מחזורים עד עקירה]]&lt;&gt;"",Z883=""),שבוע_בדילוג[[#This Row],[כמה מחזורים עד עקירה]],"")</f>
        <v/>
      </c>
      <c r="AB882" s="1" t="str">
        <f>IF(AND(שבוע_בדילוג[[#This Row],[הווסת פעיל?]]=1,שבוע_בדילוג[[#This Row],[וסת קבוע אחרון]]&lt;&gt;X881),שבוע_בדילוג[[#This Row],[וסת קבוע אחרון]],"")</f>
        <v/>
      </c>
      <c r="AC882" s="1" t="str">
        <f>IF(AND(שבוע_בדילוג[[#This Row],[הווסת פעיל?]]=1,Y881=0,שבוע_בדילוג[[#This Row],[וסת קבוע אחרון]]=X881),שבוע_בדילוג[[#This Row],[וסת קבוע אחרון]],"")</f>
        <v/>
      </c>
      <c r="AD882" s="1" t="str">
        <f>IF(AND(שבוע_בדילוג[[#This Row],[הווסת פעיל?]]=1,Y881=0,שבוע_בדילוג[[#This Row],[וסת קבוע אחרון]]&lt;&gt;X881),1,"")</f>
        <v/>
      </c>
      <c r="AE882" s="1" t="str">
        <f>IF(AND(שבוע_בדילוג[[#This Row],[הווסת פעיל?]]&lt;&gt;"",B883=1),שבוע_בדילוג[[#This Row],[CycleNumber]],"")</f>
        <v/>
      </c>
      <c r="AF882" s="1" t="str">
        <f>IF(AND(שבוע_בדילוג[[#This Row],[הווסת פעיל?]]&lt;&gt;"",Y881=""),שבוע_בדילוג[[#This Row],[CycleNumber]],"")</f>
        <v/>
      </c>
      <c r="AG882" s="1" t="str">
        <f>IF(B883=1,"",IF(שבוע_בדילוג[[#This Row],[הווסת פעיל?]]=1,IF(שבוע_בדילוג[[#This Row],[וסת קבוע אחרון]]=F883,1,0),""))</f>
        <v/>
      </c>
      <c r="AH882" s="1" t="str">
        <f>IF(B883=1,"",IF(שבוע_בדילוג[[#This Row],[הווסת פעיל?]]=1,IF(OR(שבוע_בדילוג[[#This Row],[וסת קבוע אחרון]]=F883,F883=שבוע_בדילוג[[#This Row],[LengthofCycle]]),1,0),""))</f>
        <v/>
      </c>
      <c r="AI882" s="1" t="str">
        <f>IF(B883=1,"",IF(שבוע_בדילוג[[#This Row],[הווסת פעיל?]]=1,IF(OR(שבוע_בדילוג[[#This Row],[וסת קבוע אחרון]]=F883,F883=שבוע_בדילוג[[#This Row],[LengthofCycle]],AND(שבוע_בדילוג[[#This Row],[LengthofCycle]]&lt;&gt;שבוע_בדילוג[[#This Row],[וסת קבוע אחרון]],OR(F883=28,F883=29))),1,0),""))</f>
        <v/>
      </c>
      <c r="AJ882" s="1" t="str">
        <f>IF(AND(שבוע_בדילוג[[#This Row],[הווסת פעיל?]]=1,B883=1),1,"")</f>
        <v/>
      </c>
      <c r="AK882" s="4">
        <f>IF(AND(שבוע_בדילוג[[#This Row],[הווסת פעיל?]]&lt;&gt;1,B883&lt;&gt;1,B883&lt;&gt;""),IF(שבוע_בדילוג[[#This Row],[LengthofCycle]]=F883,1,0),"")</f>
        <v>0</v>
      </c>
      <c r="AL882" s="4">
        <f>IF(AND(שבוע_בדילוג[[#This Row],[הווסת פעיל?]]&lt;&gt;1,B883&lt;&gt;1,B883&lt;&gt;""),IF(OR(שבוע_בדילוג[[#This Row],[LengthofCycle]]=F883,F883=29),1,0),"")</f>
        <v>0</v>
      </c>
      <c r="AM882" s="4">
        <f>IF(AND(שבוע_בדילוג[[#This Row],[הווסת פעיל?]]&lt;&gt;1,B883&lt;&gt;1,B883&lt;&gt;""),IF(OR(שבוע_בדילוג[[#This Row],[LengthofCycle]]=F883,F883=29,F883=28),1,0),"")</f>
        <v>0</v>
      </c>
    </row>
    <row r="883" spans="1:39" x14ac:dyDescent="0.25">
      <c r="A883" s="1" t="s">
        <v>126</v>
      </c>
      <c r="B883" s="1">
        <v>12</v>
      </c>
      <c r="C883" s="1">
        <v>1</v>
      </c>
      <c r="D883" s="1">
        <v>1</v>
      </c>
      <c r="E883" s="1">
        <v>0</v>
      </c>
      <c r="F883" s="1">
        <v>26</v>
      </c>
      <c r="H883" s="1">
        <f>שבוע_בדילוג[[#This Row],[LengthofCycle]]+1</f>
        <v>27</v>
      </c>
      <c r="I883" s="1" t="str">
        <f>IF(IFERROR(LOOKUP(שבוע_בדילוג[[#This Row],[ClientID]],קביעויות[השבוע בדילוג]),FALSE)=שבוע_בדילוג[[#This Row],[ClientID]],1,"")</f>
        <v/>
      </c>
      <c r="J883" s="1" t="str">
        <f>IF(AND(שבוע_בדילוג[[#This Row],[CycleNumber]]&gt;1,OR(B884="",שבוע_בדילוג[[#This Row],[CycleNumber]]&gt;B882)),IF(OR(AND(שבוע_בדילוג[[#This Row],[LengthofCycle]]=29,F882=29),AND(שבוע_בדילוג[[#This Row],[LengthofCycle]]=36,F882=36)),1,""),"")</f>
        <v/>
      </c>
      <c r="K883" s="1" t="str">
        <f>IF(AND(שבוע_בדילוג[[#This Row],[וסת השבוע]]=1,J882=1,שבוע_בדילוג[[#This Row],[CycleNumber]]&gt;B882),1,"")</f>
        <v/>
      </c>
      <c r="L883" s="1" t="str">
        <f>IF(שבוע_בדילוג[[#This Row],[CycleNumber]]=1,"",IF(שבוע_בדילוג[[#This Row],[וסת השבוע]]=1,0,IF(L882="","",IF(L882=0,IF(שבוע_בדילוג[[#This Row],[LengthofCycle]]=29,0,1),IF(L882=1,IF(שבוע_בדילוג[[#This Row],[LengthofCycle]]+F882=29*2,0,2),IF(L882=2,IF(שבוע_בדילוג[[#This Row],[LengthofCycle]]+F882+F881=29*3,0,3),""))))))</f>
        <v/>
      </c>
      <c r="M883" s="1" t="str">
        <f>IF(שבוע_בדילוג[[#This Row],[וסת השבוע]]=1,IF(שבוע_בדילוג[[#This Row],[וסת השבוע וההפלגה ביחד]]=1,M882+1,0),IF(AND(שבוע_בדילוג[[#This Row],[CycleNumber]]&gt;B882,שבוע_בדילוג[[#This Row],[CycleNumber]]&gt;1),IF(שבוע_בדילוג[[#This Row],[וסת השבוע פעיל?]]&lt;&gt;"",M882+1,""),""))</f>
        <v/>
      </c>
      <c r="N883" s="1" t="str">
        <f>IF(שבוע_בדילוג[[#This Row],[וסת השבוע פעיל?2]]="","",IF(AND(שבוע_בדילוג[[#This Row],[וסת השבוע פעיל?]]&lt;&gt;"",שבוע_בדילוג[[#This Row],[CycleNumber]]&lt;B884,B884&lt;&gt;"",שבוע_בדילוג[[#This Row],[וסת השבוע פעיל?]]&lt;3),IF(L884=0,IF(AND(שבוע_בדילוג[[#This Row],[וסת השבוע פעיל?]]&gt;0,J884=1),0,1),0),""))</f>
        <v/>
      </c>
      <c r="O883" s="1" t="str">
        <f t="shared" si="76"/>
        <v/>
      </c>
      <c r="P883" s="1" t="str">
        <f>IF(AND(שבוע_בדילוג[[#This Row],[חיזוי - שבוע]]=1,K884=1),1,"")</f>
        <v/>
      </c>
      <c r="Q883" s="1" t="str">
        <f>IF(AND(שבוע_בדילוג[[#This Row],[וסת השבוע פעיל?]]&lt;3,OR(שבוע_בדילוג[[#This Row],[CycleNumber]]&gt;B884,B884="")),1,"")</f>
        <v/>
      </c>
      <c r="R883" s="1" t="str">
        <f>IF(AND(שבוע_בדילוג[[#This Row],[חיזוי - שבוע]]&lt;&gt;"",שבוע_בדילוג[[#This Row],[וסת השבוע פעיל?2]]=""),1,"")</f>
        <v/>
      </c>
      <c r="S883" s="1" t="str">
        <f>IF(שבוע_בדילוג[[#This Row],[האישה קבעה וסת שבוע בדילוג?]]=1,IF(שבוע_בדילוג[[#This Row],[וסת השבוע פעיל?]]&lt;3,1,0),"")</f>
        <v/>
      </c>
      <c r="T8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3" s="1">
        <f t="shared" si="77"/>
        <v>0</v>
      </c>
      <c r="V883" s="1">
        <f t="shared" si="78"/>
        <v>0</v>
      </c>
      <c r="W883" s="1">
        <f t="shared" si="79"/>
        <v>0</v>
      </c>
      <c r="X883" s="1" t="str">
        <f>IF(שבוע_בדילוג[[#This Row],[3 הפלגות זהות]]="","",IF(שבוע_בדילוג[[#This Row],[3 הפלגות זהות]]=1,שבוע_בדילוג[[#This Row],[LengthofCycle]],X882))</f>
        <v/>
      </c>
      <c r="Z883" s="1" t="str">
        <f>IF(OR(שבוע_בדילוג[[#This Row],[הווסת פעיל?]]=0,שבוע_בדילוג[[#This Row],[הווסת פעיל?]]=""),"",SUM(Z882,שבוע_בדילוג[[#This Row],[הווסת פעיל?]]))</f>
        <v/>
      </c>
      <c r="AA883" s="1" t="str">
        <f>IF(AND(שבוע_בדילוג[[#This Row],[כמה מחזורים עד עקירה]]&lt;&gt;"",Z884=""),שבוע_בדילוג[[#This Row],[כמה מחזורים עד עקירה]],"")</f>
        <v/>
      </c>
      <c r="AB883" s="1" t="str">
        <f>IF(AND(שבוע_בדילוג[[#This Row],[הווסת פעיל?]]=1,שבוע_בדילוג[[#This Row],[וסת קבוע אחרון]]&lt;&gt;X882),שבוע_בדילוג[[#This Row],[וסת קבוע אחרון]],"")</f>
        <v/>
      </c>
      <c r="AC883" s="1" t="str">
        <f>IF(AND(שבוע_בדילוג[[#This Row],[הווסת פעיל?]]=1,Y882=0,שבוע_בדילוג[[#This Row],[וסת קבוע אחרון]]=X882),שבוע_בדילוג[[#This Row],[וסת קבוע אחרון]],"")</f>
        <v/>
      </c>
      <c r="AD883" s="1" t="str">
        <f>IF(AND(שבוע_בדילוג[[#This Row],[הווסת פעיל?]]=1,Y882=0,שבוע_בדילוג[[#This Row],[וסת קבוע אחרון]]&lt;&gt;X882),1,"")</f>
        <v/>
      </c>
      <c r="AE883" s="1" t="str">
        <f>IF(AND(שבוע_בדילוג[[#This Row],[הווסת פעיל?]]&lt;&gt;"",B884=1),שבוע_בדילוג[[#This Row],[CycleNumber]],"")</f>
        <v/>
      </c>
      <c r="AF883" s="1" t="str">
        <f>IF(AND(שבוע_בדילוג[[#This Row],[הווסת פעיל?]]&lt;&gt;"",Y882=""),שבוע_בדילוג[[#This Row],[CycleNumber]],"")</f>
        <v/>
      </c>
      <c r="AG883" s="1" t="str">
        <f>IF(B884=1,"",IF(שבוע_בדילוג[[#This Row],[הווסת פעיל?]]=1,IF(שבוע_בדילוג[[#This Row],[וסת קבוע אחרון]]=F884,1,0),""))</f>
        <v/>
      </c>
      <c r="AH883" s="1" t="str">
        <f>IF(B884=1,"",IF(שבוע_בדילוג[[#This Row],[הווסת פעיל?]]=1,IF(OR(שבוע_בדילוג[[#This Row],[וסת קבוע אחרון]]=F884,F884=שבוע_בדילוג[[#This Row],[LengthofCycle]]),1,0),""))</f>
        <v/>
      </c>
      <c r="AI883" s="1" t="str">
        <f>IF(B884=1,"",IF(שבוע_בדילוג[[#This Row],[הווסת פעיל?]]=1,IF(OR(שבוע_בדילוג[[#This Row],[וסת קבוע אחרון]]=F884,F884=שבוע_בדילוג[[#This Row],[LengthofCycle]],AND(שבוע_בדילוג[[#This Row],[LengthofCycle]]&lt;&gt;שבוע_בדילוג[[#This Row],[וסת קבוע אחרון]],OR(F884=28,F884=29))),1,0),""))</f>
        <v/>
      </c>
      <c r="AJ883" s="1" t="str">
        <f>IF(AND(שבוע_בדילוג[[#This Row],[הווסת פעיל?]]=1,B884=1),1,"")</f>
        <v/>
      </c>
      <c r="AK883" s="4">
        <f>IF(AND(שבוע_בדילוג[[#This Row],[הווסת פעיל?]]&lt;&gt;1,B884&lt;&gt;1,B884&lt;&gt;""),IF(שבוע_בדילוג[[#This Row],[LengthofCycle]]=F884,1,0),"")</f>
        <v>0</v>
      </c>
      <c r="AL883" s="4">
        <f>IF(AND(שבוע_בדילוג[[#This Row],[הווסת פעיל?]]&lt;&gt;1,B884&lt;&gt;1,B884&lt;&gt;""),IF(OR(שבוע_בדילוג[[#This Row],[LengthofCycle]]=F884,F884=29),1,0),"")</f>
        <v>0</v>
      </c>
      <c r="AM883" s="4">
        <f>IF(AND(שבוע_בדילוג[[#This Row],[הווסת פעיל?]]&lt;&gt;1,B884&lt;&gt;1,B884&lt;&gt;""),IF(OR(שבוע_בדילוג[[#This Row],[LengthofCycle]]=F884,F884=29,F884=28),1,0),"")</f>
        <v>0</v>
      </c>
    </row>
    <row r="884" spans="1:39" x14ac:dyDescent="0.25">
      <c r="A884" s="1" t="s">
        <v>126</v>
      </c>
      <c r="B884" s="1">
        <v>13</v>
      </c>
      <c r="C884" s="1">
        <v>1</v>
      </c>
      <c r="D884" s="1">
        <v>1</v>
      </c>
      <c r="E884" s="1">
        <v>0</v>
      </c>
      <c r="F884" s="1">
        <v>30</v>
      </c>
      <c r="H884" s="1">
        <f>שבוע_בדילוג[[#This Row],[LengthofCycle]]+1</f>
        <v>31</v>
      </c>
      <c r="I884" s="1" t="str">
        <f>IF(IFERROR(LOOKUP(שבוע_בדילוג[[#This Row],[ClientID]],קביעויות[השבוע בדילוג]),FALSE)=שבוע_בדילוג[[#This Row],[ClientID]],1,"")</f>
        <v/>
      </c>
      <c r="J884" s="1" t="str">
        <f>IF(AND(שבוע_בדילוג[[#This Row],[CycleNumber]]&gt;1,OR(B885="",שבוע_בדילוג[[#This Row],[CycleNumber]]&gt;B883)),IF(OR(AND(שבוע_בדילוג[[#This Row],[LengthofCycle]]=29,F883=29),AND(שבוע_בדילוג[[#This Row],[LengthofCycle]]=36,F883=36)),1,""),"")</f>
        <v/>
      </c>
      <c r="K884" s="1" t="str">
        <f>IF(AND(שבוע_בדילוג[[#This Row],[וסת השבוע]]=1,J883=1,שבוע_בדילוג[[#This Row],[CycleNumber]]&gt;B883),1,"")</f>
        <v/>
      </c>
      <c r="L884" s="1" t="str">
        <f>IF(שבוע_בדילוג[[#This Row],[CycleNumber]]=1,"",IF(שבוע_בדילוג[[#This Row],[וסת השבוע]]=1,0,IF(L883="","",IF(L883=0,IF(שבוע_בדילוג[[#This Row],[LengthofCycle]]=29,0,1),IF(L883=1,IF(שבוע_בדילוג[[#This Row],[LengthofCycle]]+F883=29*2,0,2),IF(L883=2,IF(שבוע_בדילוג[[#This Row],[LengthofCycle]]+F883+F882=29*3,0,3),""))))))</f>
        <v/>
      </c>
      <c r="M884" s="1" t="str">
        <f>IF(שבוע_בדילוג[[#This Row],[וסת השבוע]]=1,IF(שבוע_בדילוג[[#This Row],[וסת השבוע וההפלגה ביחד]]=1,M883+1,0),IF(AND(שבוע_בדילוג[[#This Row],[CycleNumber]]&gt;B883,שבוע_בדילוג[[#This Row],[CycleNumber]]&gt;1),IF(שבוע_בדילוג[[#This Row],[וסת השבוע פעיל?]]&lt;&gt;"",M883+1,""),""))</f>
        <v/>
      </c>
      <c r="N884" s="1" t="str">
        <f>IF(שבוע_בדילוג[[#This Row],[וסת השבוע פעיל?2]]="","",IF(AND(שבוע_בדילוג[[#This Row],[וסת השבוע פעיל?]]&lt;&gt;"",שבוע_בדילוג[[#This Row],[CycleNumber]]&lt;B885,B885&lt;&gt;"",שבוע_בדילוג[[#This Row],[וסת השבוע פעיל?]]&lt;3),IF(L885=0,IF(AND(שבוע_בדילוג[[#This Row],[וסת השבוע פעיל?]]&gt;0,J885=1),0,1),0),""))</f>
        <v/>
      </c>
      <c r="O884" s="1" t="str">
        <f t="shared" si="76"/>
        <v/>
      </c>
      <c r="P884" s="1" t="str">
        <f>IF(AND(שבוע_בדילוג[[#This Row],[חיזוי - שבוע]]=1,K885=1),1,"")</f>
        <v/>
      </c>
      <c r="Q884" s="1" t="str">
        <f>IF(AND(שבוע_בדילוג[[#This Row],[וסת השבוע פעיל?]]&lt;3,OR(שבוע_בדילוג[[#This Row],[CycleNumber]]&gt;B885,B885="")),1,"")</f>
        <v/>
      </c>
      <c r="R884" s="1" t="str">
        <f>IF(AND(שבוע_בדילוג[[#This Row],[חיזוי - שבוע]]&lt;&gt;"",שבוע_בדילוג[[#This Row],[וסת השבוע פעיל?2]]=""),1,"")</f>
        <v/>
      </c>
      <c r="S884" s="1" t="str">
        <f>IF(שבוע_בדילוג[[#This Row],[האישה קבעה וסת שבוע בדילוג?]]=1,IF(שבוע_בדילוג[[#This Row],[וסת השבוע פעיל?]]&lt;3,1,0),"")</f>
        <v/>
      </c>
      <c r="T8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4" s="1">
        <f t="shared" si="77"/>
        <v>0</v>
      </c>
      <c r="V884" s="1">
        <f t="shared" si="78"/>
        <v>0</v>
      </c>
      <c r="W884" s="1">
        <f t="shared" si="79"/>
        <v>0</v>
      </c>
      <c r="X884" s="1" t="str">
        <f>IF(שבוע_בדילוג[[#This Row],[3 הפלגות זהות]]="","",IF(שבוע_בדילוג[[#This Row],[3 הפלגות זהות]]=1,שבוע_בדילוג[[#This Row],[LengthofCycle]],X883))</f>
        <v/>
      </c>
      <c r="Z884" s="1" t="str">
        <f>IF(OR(שבוע_בדילוג[[#This Row],[הווסת פעיל?]]=0,שבוע_בדילוג[[#This Row],[הווסת פעיל?]]=""),"",SUM(Z883,שבוע_בדילוג[[#This Row],[הווסת פעיל?]]))</f>
        <v/>
      </c>
      <c r="AA884" s="1" t="str">
        <f>IF(AND(שבוע_בדילוג[[#This Row],[כמה מחזורים עד עקירה]]&lt;&gt;"",Z885=""),שבוע_בדילוג[[#This Row],[כמה מחזורים עד עקירה]],"")</f>
        <v/>
      </c>
      <c r="AB884" s="1" t="str">
        <f>IF(AND(שבוע_בדילוג[[#This Row],[הווסת פעיל?]]=1,שבוע_בדילוג[[#This Row],[וסת קבוע אחרון]]&lt;&gt;X883),שבוע_בדילוג[[#This Row],[וסת קבוע אחרון]],"")</f>
        <v/>
      </c>
      <c r="AC884" s="1" t="str">
        <f>IF(AND(שבוע_בדילוג[[#This Row],[הווסת פעיל?]]=1,Y883=0,שבוע_בדילוג[[#This Row],[וסת קבוע אחרון]]=X883),שבוע_בדילוג[[#This Row],[וסת קבוע אחרון]],"")</f>
        <v/>
      </c>
      <c r="AD884" s="1" t="str">
        <f>IF(AND(שבוע_בדילוג[[#This Row],[הווסת פעיל?]]=1,Y883=0,שבוע_בדילוג[[#This Row],[וסת קבוע אחרון]]&lt;&gt;X883),1,"")</f>
        <v/>
      </c>
      <c r="AE884" s="1" t="str">
        <f>IF(AND(שבוע_בדילוג[[#This Row],[הווסת פעיל?]]&lt;&gt;"",B885=1),שבוע_בדילוג[[#This Row],[CycleNumber]],"")</f>
        <v/>
      </c>
      <c r="AF884" s="1" t="str">
        <f>IF(AND(שבוע_בדילוג[[#This Row],[הווסת פעיל?]]&lt;&gt;"",Y883=""),שבוע_בדילוג[[#This Row],[CycleNumber]],"")</f>
        <v/>
      </c>
      <c r="AG884" s="1" t="str">
        <f>IF(B885=1,"",IF(שבוע_בדילוג[[#This Row],[הווסת פעיל?]]=1,IF(שבוע_בדילוג[[#This Row],[וסת קבוע אחרון]]=F885,1,0),""))</f>
        <v/>
      </c>
      <c r="AH884" s="1" t="str">
        <f>IF(B885=1,"",IF(שבוע_בדילוג[[#This Row],[הווסת פעיל?]]=1,IF(OR(שבוע_בדילוג[[#This Row],[וסת קבוע אחרון]]=F885,F885=שבוע_בדילוג[[#This Row],[LengthofCycle]]),1,0),""))</f>
        <v/>
      </c>
      <c r="AI884" s="1" t="str">
        <f>IF(B885=1,"",IF(שבוע_בדילוג[[#This Row],[הווסת פעיל?]]=1,IF(OR(שבוע_בדילוג[[#This Row],[וסת קבוע אחרון]]=F885,F885=שבוע_בדילוג[[#This Row],[LengthofCycle]],AND(שבוע_בדילוג[[#This Row],[LengthofCycle]]&lt;&gt;שבוע_בדילוג[[#This Row],[וסת קבוע אחרון]],OR(F885=28,F885=29))),1,0),""))</f>
        <v/>
      </c>
      <c r="AJ884" s="1" t="str">
        <f>IF(AND(שבוע_בדילוג[[#This Row],[הווסת פעיל?]]=1,B885=1),1,"")</f>
        <v/>
      </c>
      <c r="AK884" s="4" t="str">
        <f>IF(AND(שבוע_בדילוג[[#This Row],[הווסת פעיל?]]&lt;&gt;1,B885&lt;&gt;1,B885&lt;&gt;""),IF(שבוע_בדילוג[[#This Row],[LengthofCycle]]=F885,1,0),"")</f>
        <v/>
      </c>
      <c r="AL884" s="4" t="str">
        <f>IF(AND(שבוע_בדילוג[[#This Row],[הווסת פעיל?]]&lt;&gt;1,B885&lt;&gt;1,B885&lt;&gt;""),IF(OR(שבוע_בדילוג[[#This Row],[LengthofCycle]]=F885,F885=29),1,0),"")</f>
        <v/>
      </c>
      <c r="AM884" s="4" t="str">
        <f>IF(AND(שבוע_בדילוג[[#This Row],[הווסת פעיל?]]&lt;&gt;1,B885&lt;&gt;1,B885&lt;&gt;""),IF(OR(שבוע_בדילוג[[#This Row],[LengthofCycle]]=F885,F885=29,F885=28),1,0),"")</f>
        <v/>
      </c>
    </row>
    <row r="885" spans="1:39" x14ac:dyDescent="0.25">
      <c r="A885" s="1" t="s">
        <v>127</v>
      </c>
      <c r="B885" s="1">
        <v>1</v>
      </c>
      <c r="C885" s="1">
        <v>0</v>
      </c>
      <c r="D885" s="1">
        <v>1</v>
      </c>
      <c r="E885" s="1">
        <v>0</v>
      </c>
      <c r="F885" s="1">
        <v>36</v>
      </c>
      <c r="H885" s="1">
        <f>שבוע_בדילוג[[#This Row],[LengthofCycle]]+1</f>
        <v>37</v>
      </c>
      <c r="I885" s="1" t="str">
        <f>IF(IFERROR(LOOKUP(שבוע_בדילוג[[#This Row],[ClientID]],קביעויות[השבוע בדילוג]),FALSE)=שבוע_בדילוג[[#This Row],[ClientID]],1,"")</f>
        <v/>
      </c>
      <c r="J885" s="1" t="str">
        <f>IF(AND(שבוע_בדילוג[[#This Row],[CycleNumber]]&gt;1,OR(B886="",שבוע_בדילוג[[#This Row],[CycleNumber]]&gt;B884)),IF(OR(AND(שבוע_בדילוג[[#This Row],[LengthofCycle]]=29,F884=29),AND(שבוע_בדילוג[[#This Row],[LengthofCycle]]=36,F884=36)),1,""),"")</f>
        <v/>
      </c>
      <c r="K885" s="1" t="str">
        <f>IF(AND(שבוע_בדילוג[[#This Row],[וסת השבוע]]=1,J884=1,שבוע_בדילוג[[#This Row],[CycleNumber]]&gt;B884),1,"")</f>
        <v/>
      </c>
      <c r="L885" s="1" t="str">
        <f>IF(שבוע_בדילוג[[#This Row],[CycleNumber]]=1,"",IF(שבוע_בדילוג[[#This Row],[וסת השבוע]]=1,0,IF(L884="","",IF(L884=0,IF(שבוע_בדילוג[[#This Row],[LengthofCycle]]=29,0,1),IF(L884=1,IF(שבוע_בדילוג[[#This Row],[LengthofCycle]]+F884=29*2,0,2),IF(L884=2,IF(שבוע_בדילוג[[#This Row],[LengthofCycle]]+F884+F883=29*3,0,3),""))))))</f>
        <v/>
      </c>
      <c r="M885" s="1" t="str">
        <f>IF(שבוע_בדילוג[[#This Row],[וסת השבוע]]=1,IF(שבוע_בדילוג[[#This Row],[וסת השבוע וההפלגה ביחד]]=1,M884+1,0),IF(AND(שבוע_בדילוג[[#This Row],[CycleNumber]]&gt;B884,שבוע_בדילוג[[#This Row],[CycleNumber]]&gt;1),IF(שבוע_בדילוג[[#This Row],[וסת השבוע פעיל?]]&lt;&gt;"",M884+1,""),""))</f>
        <v/>
      </c>
      <c r="N885" s="1" t="str">
        <f>IF(שבוע_בדילוג[[#This Row],[וסת השבוע פעיל?2]]="","",IF(AND(שבוע_בדילוג[[#This Row],[וסת השבוע פעיל?]]&lt;&gt;"",שבוע_בדילוג[[#This Row],[CycleNumber]]&lt;B886,B886&lt;&gt;"",שבוע_בדילוג[[#This Row],[וסת השבוע פעיל?]]&lt;3),IF(L886=0,IF(AND(שבוע_בדילוג[[#This Row],[וסת השבוע פעיל?]]&gt;0,J886=1),0,1),0),""))</f>
        <v/>
      </c>
      <c r="O885" s="1" t="str">
        <f t="shared" si="76"/>
        <v/>
      </c>
      <c r="P885" s="1" t="str">
        <f>IF(AND(שבוע_בדילוג[[#This Row],[חיזוי - שבוע]]=1,K886=1),1,"")</f>
        <v/>
      </c>
      <c r="Q885" s="1" t="str">
        <f>IF(AND(שבוע_בדילוג[[#This Row],[וסת השבוע פעיל?]]&lt;3,OR(שבוע_בדילוג[[#This Row],[CycleNumber]]&gt;B886,B886="")),1,"")</f>
        <v/>
      </c>
      <c r="R885" s="1" t="str">
        <f>IF(AND(שבוע_בדילוג[[#This Row],[חיזוי - שבוע]]&lt;&gt;"",שבוע_בדילוג[[#This Row],[וסת השבוע פעיל?2]]=""),1,"")</f>
        <v/>
      </c>
      <c r="S885" s="1" t="str">
        <f>IF(שבוע_בדילוג[[#This Row],[האישה קבעה וסת שבוע בדילוג?]]=1,IF(שבוע_בדילוג[[#This Row],[וסת השבוע פעיל?]]&lt;3,1,0),"")</f>
        <v/>
      </c>
      <c r="T8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5" s="1" t="str">
        <f t="shared" si="77"/>
        <v/>
      </c>
      <c r="V885" s="1" t="str">
        <f t="shared" si="78"/>
        <v/>
      </c>
      <c r="W885" s="1" t="str">
        <f t="shared" si="79"/>
        <v/>
      </c>
      <c r="X885" s="1" t="str">
        <f>IF(שבוע_בדילוג[[#This Row],[3 הפלגות זהות]]="","",IF(שבוע_בדילוג[[#This Row],[3 הפלגות זהות]]=1,שבוע_בדילוג[[#This Row],[LengthofCycle]],X884))</f>
        <v/>
      </c>
      <c r="Z885" s="1" t="str">
        <f>IF(OR(שבוע_בדילוג[[#This Row],[הווסת פעיל?]]=0,שבוע_בדילוג[[#This Row],[הווסת פעיל?]]=""),"",SUM(Z884,שבוע_בדילוג[[#This Row],[הווסת פעיל?]]))</f>
        <v/>
      </c>
      <c r="AA885" s="1" t="str">
        <f>IF(AND(שבוע_בדילוג[[#This Row],[כמה מחזורים עד עקירה]]&lt;&gt;"",Z886=""),שבוע_בדילוג[[#This Row],[כמה מחזורים עד עקירה]],"")</f>
        <v/>
      </c>
      <c r="AB885" s="1" t="str">
        <f>IF(AND(שבוע_בדילוג[[#This Row],[הווסת פעיל?]]=1,שבוע_בדילוג[[#This Row],[וסת קבוע אחרון]]&lt;&gt;X884),שבוע_בדילוג[[#This Row],[וסת קבוע אחרון]],"")</f>
        <v/>
      </c>
      <c r="AC885" s="1" t="str">
        <f>IF(AND(שבוע_בדילוג[[#This Row],[הווסת פעיל?]]=1,Y884=0,שבוע_בדילוג[[#This Row],[וסת קבוע אחרון]]=X884),שבוע_בדילוג[[#This Row],[וסת קבוע אחרון]],"")</f>
        <v/>
      </c>
      <c r="AD885" s="1" t="str">
        <f>IF(AND(שבוע_בדילוג[[#This Row],[הווסת פעיל?]]=1,Y884=0,שבוע_בדילוג[[#This Row],[וסת קבוע אחרון]]&lt;&gt;X884),1,"")</f>
        <v/>
      </c>
      <c r="AE885" s="1" t="str">
        <f>IF(AND(שבוע_בדילוג[[#This Row],[הווסת פעיל?]]&lt;&gt;"",B886=1),שבוע_בדילוג[[#This Row],[CycleNumber]],"")</f>
        <v/>
      </c>
      <c r="AF885" s="1" t="str">
        <f>IF(AND(שבוע_בדילוג[[#This Row],[הווסת פעיל?]]&lt;&gt;"",Y884=""),שבוע_בדילוג[[#This Row],[CycleNumber]],"")</f>
        <v/>
      </c>
      <c r="AG885" s="1" t="str">
        <f>IF(B886=1,"",IF(שבוע_בדילוג[[#This Row],[הווסת פעיל?]]=1,IF(שבוע_בדילוג[[#This Row],[וסת קבוע אחרון]]=F886,1,0),""))</f>
        <v/>
      </c>
      <c r="AH885" s="1" t="str">
        <f>IF(B886=1,"",IF(שבוע_בדילוג[[#This Row],[הווסת פעיל?]]=1,IF(OR(שבוע_בדילוג[[#This Row],[וסת קבוע אחרון]]=F886,F886=שבוע_בדילוג[[#This Row],[LengthofCycle]]),1,0),""))</f>
        <v/>
      </c>
      <c r="AI885" s="1" t="str">
        <f>IF(B886=1,"",IF(שבוע_בדילוג[[#This Row],[הווסת פעיל?]]=1,IF(OR(שבוע_בדילוג[[#This Row],[וסת קבוע אחרון]]=F886,F886=שבוע_בדילוג[[#This Row],[LengthofCycle]],AND(שבוע_בדילוג[[#This Row],[LengthofCycle]]&lt;&gt;שבוע_בדילוג[[#This Row],[וסת קבוע אחרון]],OR(F886=28,F886=29))),1,0),""))</f>
        <v/>
      </c>
      <c r="AJ885" s="1" t="str">
        <f>IF(AND(שבוע_בדילוג[[#This Row],[הווסת פעיל?]]=1,B886=1),1,"")</f>
        <v/>
      </c>
      <c r="AK885" s="4">
        <f>IF(AND(שבוע_בדילוג[[#This Row],[הווסת פעיל?]]&lt;&gt;1,B886&lt;&gt;1,B886&lt;&gt;""),IF(שבוע_בדילוג[[#This Row],[LengthofCycle]]=F886,1,0),"")</f>
        <v>0</v>
      </c>
      <c r="AL885" s="4">
        <f>IF(AND(שבוע_בדילוג[[#This Row],[הווסת פעיל?]]&lt;&gt;1,B886&lt;&gt;1,B886&lt;&gt;""),IF(OR(שבוע_בדילוג[[#This Row],[LengthofCycle]]=F886,F886=29),1,0),"")</f>
        <v>1</v>
      </c>
      <c r="AM885" s="4">
        <f>IF(AND(שבוע_בדילוג[[#This Row],[הווסת פעיל?]]&lt;&gt;1,B886&lt;&gt;1,B886&lt;&gt;""),IF(OR(שבוע_בדילוג[[#This Row],[LengthofCycle]]=F886,F886=29,F886=28),1,0),"")</f>
        <v>1</v>
      </c>
    </row>
    <row r="886" spans="1:39" x14ac:dyDescent="0.25">
      <c r="A886" s="1" t="s">
        <v>127</v>
      </c>
      <c r="B886" s="1">
        <v>2</v>
      </c>
      <c r="C886" s="1">
        <v>0</v>
      </c>
      <c r="D886" s="1">
        <v>1</v>
      </c>
      <c r="E886" s="1">
        <v>0</v>
      </c>
      <c r="F886" s="1">
        <v>29</v>
      </c>
      <c r="H886" s="1">
        <f>שבוע_בדילוג[[#This Row],[LengthofCycle]]+1</f>
        <v>30</v>
      </c>
      <c r="I886" s="1" t="str">
        <f>IF(IFERROR(LOOKUP(שבוע_בדילוג[[#This Row],[ClientID]],קביעויות[השבוע בדילוג]),FALSE)=שבוע_בדילוג[[#This Row],[ClientID]],1,"")</f>
        <v/>
      </c>
      <c r="J886" s="1" t="str">
        <f>IF(AND(שבוע_בדילוג[[#This Row],[CycleNumber]]&gt;1,OR(B887="",שבוע_בדילוג[[#This Row],[CycleNumber]]&gt;B885)),IF(OR(AND(שבוע_בדילוג[[#This Row],[LengthofCycle]]=29,F885=29),AND(שבוע_בדילוג[[#This Row],[LengthofCycle]]=36,F885=36)),1,""),"")</f>
        <v/>
      </c>
      <c r="K886" s="1" t="str">
        <f>IF(AND(שבוע_בדילוג[[#This Row],[וסת השבוע]]=1,J885=1,שבוע_בדילוג[[#This Row],[CycleNumber]]&gt;B885),1,"")</f>
        <v/>
      </c>
      <c r="L886" s="1" t="str">
        <f>IF(שבוע_בדילוג[[#This Row],[CycleNumber]]=1,"",IF(שבוע_בדילוג[[#This Row],[וסת השבוע]]=1,0,IF(L885="","",IF(L885=0,IF(שבוע_בדילוג[[#This Row],[LengthofCycle]]=29,0,1),IF(L885=1,IF(שבוע_בדילוג[[#This Row],[LengthofCycle]]+F885=29*2,0,2),IF(L885=2,IF(שבוע_בדילוג[[#This Row],[LengthofCycle]]+F885+F884=29*3,0,3),""))))))</f>
        <v/>
      </c>
      <c r="M886" s="1" t="str">
        <f>IF(שבוע_בדילוג[[#This Row],[וסת השבוע]]=1,IF(שבוע_בדילוג[[#This Row],[וסת השבוע וההפלגה ביחד]]=1,M885+1,0),IF(AND(שבוע_בדילוג[[#This Row],[CycleNumber]]&gt;B885,שבוע_בדילוג[[#This Row],[CycleNumber]]&gt;1),IF(שבוע_בדילוג[[#This Row],[וסת השבוע פעיל?]]&lt;&gt;"",M885+1,""),""))</f>
        <v/>
      </c>
      <c r="N886" s="1" t="str">
        <f>IF(שבוע_בדילוג[[#This Row],[וסת השבוע פעיל?2]]="","",IF(AND(שבוע_בדילוג[[#This Row],[וסת השבוע פעיל?]]&lt;&gt;"",שבוע_בדילוג[[#This Row],[CycleNumber]]&lt;B887,B887&lt;&gt;"",שבוע_בדילוג[[#This Row],[וסת השבוע פעיל?]]&lt;3),IF(L887=0,IF(AND(שבוע_בדילוג[[#This Row],[וסת השבוע פעיל?]]&gt;0,J887=1),0,1),0),""))</f>
        <v/>
      </c>
      <c r="O886" s="1" t="str">
        <f t="shared" si="76"/>
        <v/>
      </c>
      <c r="P886" s="1" t="str">
        <f>IF(AND(שבוע_בדילוג[[#This Row],[חיזוי - שבוע]]=1,K887=1),1,"")</f>
        <v/>
      </c>
      <c r="Q886" s="1" t="str">
        <f>IF(AND(שבוע_בדילוג[[#This Row],[וסת השבוע פעיל?]]&lt;3,OR(שבוע_בדילוג[[#This Row],[CycleNumber]]&gt;B887,B887="")),1,"")</f>
        <v/>
      </c>
      <c r="R886" s="1" t="str">
        <f>IF(AND(שבוע_בדילוג[[#This Row],[חיזוי - שבוע]]&lt;&gt;"",שבוע_בדילוג[[#This Row],[וסת השבוע פעיל?2]]=""),1,"")</f>
        <v/>
      </c>
      <c r="S886" s="1" t="str">
        <f>IF(שבוע_בדילוג[[#This Row],[האישה קבעה וסת שבוע בדילוג?]]=1,IF(שבוע_בדילוג[[#This Row],[וסת השבוע פעיל?]]&lt;3,1,0),"")</f>
        <v/>
      </c>
      <c r="T8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6" s="1" t="str">
        <f t="shared" si="77"/>
        <v/>
      </c>
      <c r="V886" s="1" t="str">
        <f t="shared" si="78"/>
        <v/>
      </c>
      <c r="W886" s="1" t="str">
        <f t="shared" si="79"/>
        <v/>
      </c>
      <c r="X886" s="1" t="str">
        <f>IF(שבוע_בדילוג[[#This Row],[3 הפלגות זהות]]="","",IF(שבוע_בדילוג[[#This Row],[3 הפלגות זהות]]=1,שבוע_בדילוג[[#This Row],[LengthofCycle]],X885))</f>
        <v/>
      </c>
      <c r="Z886" s="1" t="str">
        <f>IF(OR(שבוע_בדילוג[[#This Row],[הווסת פעיל?]]=0,שבוע_בדילוג[[#This Row],[הווסת פעיל?]]=""),"",SUM(Z885,שבוע_בדילוג[[#This Row],[הווסת פעיל?]]))</f>
        <v/>
      </c>
      <c r="AA886" s="1" t="str">
        <f>IF(AND(שבוע_בדילוג[[#This Row],[כמה מחזורים עד עקירה]]&lt;&gt;"",Z887=""),שבוע_בדילוג[[#This Row],[כמה מחזורים עד עקירה]],"")</f>
        <v/>
      </c>
      <c r="AB886" s="1" t="str">
        <f>IF(AND(שבוע_בדילוג[[#This Row],[הווסת פעיל?]]=1,שבוע_בדילוג[[#This Row],[וסת קבוע אחרון]]&lt;&gt;X885),שבוע_בדילוג[[#This Row],[וסת קבוע אחרון]],"")</f>
        <v/>
      </c>
      <c r="AC886" s="1" t="str">
        <f>IF(AND(שבוע_בדילוג[[#This Row],[הווסת פעיל?]]=1,Y885=0,שבוע_בדילוג[[#This Row],[וסת קבוע אחרון]]=X885),שבוע_בדילוג[[#This Row],[וסת קבוע אחרון]],"")</f>
        <v/>
      </c>
      <c r="AD886" s="1" t="str">
        <f>IF(AND(שבוע_בדילוג[[#This Row],[הווסת פעיל?]]=1,Y885=0,שבוע_בדילוג[[#This Row],[וסת קבוע אחרון]]&lt;&gt;X885),1,"")</f>
        <v/>
      </c>
      <c r="AE886" s="1" t="str">
        <f>IF(AND(שבוע_בדילוג[[#This Row],[הווסת פעיל?]]&lt;&gt;"",B887=1),שבוע_בדילוג[[#This Row],[CycleNumber]],"")</f>
        <v/>
      </c>
      <c r="AF886" s="1" t="str">
        <f>IF(AND(שבוע_בדילוג[[#This Row],[הווסת פעיל?]]&lt;&gt;"",Y885=""),שבוע_בדילוג[[#This Row],[CycleNumber]],"")</f>
        <v/>
      </c>
      <c r="AG886" s="1" t="str">
        <f>IF(B887=1,"",IF(שבוע_בדילוג[[#This Row],[הווסת פעיל?]]=1,IF(שבוע_בדילוג[[#This Row],[וסת קבוע אחרון]]=F887,1,0),""))</f>
        <v/>
      </c>
      <c r="AH886" s="1" t="str">
        <f>IF(B887=1,"",IF(שבוע_בדילוג[[#This Row],[הווסת פעיל?]]=1,IF(OR(שבוע_בדילוג[[#This Row],[וסת קבוע אחרון]]=F887,F887=שבוע_בדילוג[[#This Row],[LengthofCycle]]),1,0),""))</f>
        <v/>
      </c>
      <c r="AI886" s="1" t="str">
        <f>IF(B887=1,"",IF(שבוע_בדילוג[[#This Row],[הווסת פעיל?]]=1,IF(OR(שבוע_בדילוג[[#This Row],[וסת קבוע אחרון]]=F887,F887=שבוע_בדילוג[[#This Row],[LengthofCycle]],AND(שבוע_בדילוג[[#This Row],[LengthofCycle]]&lt;&gt;שבוע_בדילוג[[#This Row],[וסת קבוע אחרון]],OR(F887=28,F887=29))),1,0),""))</f>
        <v/>
      </c>
      <c r="AJ886" s="1" t="str">
        <f>IF(AND(שבוע_בדילוג[[#This Row],[הווסת פעיל?]]=1,B887=1),1,"")</f>
        <v/>
      </c>
      <c r="AK886" s="4">
        <f>IF(AND(שבוע_בדילוג[[#This Row],[הווסת פעיל?]]&lt;&gt;1,B887&lt;&gt;1,B887&lt;&gt;""),IF(שבוע_בדילוג[[#This Row],[LengthofCycle]]=F887,1,0),"")</f>
        <v>0</v>
      </c>
      <c r="AL886" s="4">
        <f>IF(AND(שבוע_בדילוג[[#This Row],[הווסת פעיל?]]&lt;&gt;1,B887&lt;&gt;1,B887&lt;&gt;""),IF(OR(שבוע_בדילוג[[#This Row],[LengthofCycle]]=F887,F887=29),1,0),"")</f>
        <v>0</v>
      </c>
      <c r="AM886" s="4">
        <f>IF(AND(שבוע_בדילוג[[#This Row],[הווסת פעיל?]]&lt;&gt;1,B887&lt;&gt;1,B887&lt;&gt;""),IF(OR(שבוע_בדילוג[[#This Row],[LengthofCycle]]=F887,F887=29,F887=28),1,0),"")</f>
        <v>0</v>
      </c>
    </row>
    <row r="887" spans="1:39" x14ac:dyDescent="0.25">
      <c r="A887" s="1" t="s">
        <v>127</v>
      </c>
      <c r="B887" s="1">
        <v>3</v>
      </c>
      <c r="C887" s="1">
        <v>0</v>
      </c>
      <c r="D887" s="1">
        <v>1</v>
      </c>
      <c r="E887" s="1">
        <v>0</v>
      </c>
      <c r="F887" s="1">
        <v>32</v>
      </c>
      <c r="H887" s="1">
        <f>שבוע_בדילוג[[#This Row],[LengthofCycle]]+1</f>
        <v>33</v>
      </c>
      <c r="I887" s="1" t="str">
        <f>IF(IFERROR(LOOKUP(שבוע_בדילוג[[#This Row],[ClientID]],קביעויות[השבוע בדילוג]),FALSE)=שבוע_בדילוג[[#This Row],[ClientID]],1,"")</f>
        <v/>
      </c>
      <c r="J887" s="1" t="str">
        <f>IF(AND(שבוע_בדילוג[[#This Row],[CycleNumber]]&gt;1,OR(B888="",שבוע_בדילוג[[#This Row],[CycleNumber]]&gt;B886)),IF(OR(AND(שבוע_בדילוג[[#This Row],[LengthofCycle]]=29,F886=29),AND(שבוע_בדילוג[[#This Row],[LengthofCycle]]=36,F886=36)),1,""),"")</f>
        <v/>
      </c>
      <c r="K887" s="1" t="str">
        <f>IF(AND(שבוע_בדילוג[[#This Row],[וסת השבוע]]=1,J886=1,שבוע_בדילוג[[#This Row],[CycleNumber]]&gt;B886),1,"")</f>
        <v/>
      </c>
      <c r="L887" s="1" t="str">
        <f>IF(שבוע_בדילוג[[#This Row],[CycleNumber]]=1,"",IF(שבוע_בדילוג[[#This Row],[וסת השבוע]]=1,0,IF(L886="","",IF(L886=0,IF(שבוע_בדילוג[[#This Row],[LengthofCycle]]=29,0,1),IF(L886=1,IF(שבוע_בדילוג[[#This Row],[LengthofCycle]]+F886=29*2,0,2),IF(L886=2,IF(שבוע_בדילוג[[#This Row],[LengthofCycle]]+F886+F885=29*3,0,3),""))))))</f>
        <v/>
      </c>
      <c r="M887" s="1" t="str">
        <f>IF(שבוע_בדילוג[[#This Row],[וסת השבוע]]=1,IF(שבוע_בדילוג[[#This Row],[וסת השבוע וההפלגה ביחד]]=1,M886+1,0),IF(AND(שבוע_בדילוג[[#This Row],[CycleNumber]]&gt;B886,שבוע_בדילוג[[#This Row],[CycleNumber]]&gt;1),IF(שבוע_בדילוג[[#This Row],[וסת השבוע פעיל?]]&lt;&gt;"",M886+1,""),""))</f>
        <v/>
      </c>
      <c r="N887" s="1" t="str">
        <f>IF(שבוע_בדילוג[[#This Row],[וסת השבוע פעיל?2]]="","",IF(AND(שבוע_בדילוג[[#This Row],[וסת השבוע פעיל?]]&lt;&gt;"",שבוע_בדילוג[[#This Row],[CycleNumber]]&lt;B888,B888&lt;&gt;"",שבוע_בדילוג[[#This Row],[וסת השבוע פעיל?]]&lt;3),IF(L888=0,IF(AND(שבוע_בדילוג[[#This Row],[וסת השבוע פעיל?]]&gt;0,J888=1),0,1),0),""))</f>
        <v/>
      </c>
      <c r="O887" s="1" t="str">
        <f t="shared" si="76"/>
        <v/>
      </c>
      <c r="P887" s="1" t="str">
        <f>IF(AND(שבוע_בדילוג[[#This Row],[חיזוי - שבוע]]=1,K888=1),1,"")</f>
        <v/>
      </c>
      <c r="Q887" s="1" t="str">
        <f>IF(AND(שבוע_בדילוג[[#This Row],[וסת השבוע פעיל?]]&lt;3,OR(שבוע_בדילוג[[#This Row],[CycleNumber]]&gt;B888,B888="")),1,"")</f>
        <v/>
      </c>
      <c r="R887" s="1" t="str">
        <f>IF(AND(שבוע_בדילוג[[#This Row],[חיזוי - שבוע]]&lt;&gt;"",שבוע_בדילוג[[#This Row],[וסת השבוע פעיל?2]]=""),1,"")</f>
        <v/>
      </c>
      <c r="S887" s="1" t="str">
        <f>IF(שבוע_בדילוג[[#This Row],[האישה קבעה וסת שבוע בדילוג?]]=1,IF(שבוע_בדילוג[[#This Row],[וסת השבוע פעיל?]]&lt;3,1,0),"")</f>
        <v/>
      </c>
      <c r="T8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7" s="1">
        <f t="shared" si="77"/>
        <v>0</v>
      </c>
      <c r="V887" s="1" t="str">
        <f t="shared" si="78"/>
        <v/>
      </c>
      <c r="W887" s="1" t="str">
        <f t="shared" si="79"/>
        <v/>
      </c>
      <c r="X887" s="1" t="str">
        <f>IF(שבוע_בדילוג[[#This Row],[3 הפלגות זהות]]="","",IF(שבוע_בדילוג[[#This Row],[3 הפלגות זהות]]=1,שבוע_בדילוג[[#This Row],[LengthofCycle]],X886))</f>
        <v/>
      </c>
      <c r="Z887" s="1" t="str">
        <f>IF(OR(שבוע_בדילוג[[#This Row],[הווסת פעיל?]]=0,שבוע_בדילוג[[#This Row],[הווסת פעיל?]]=""),"",SUM(Z886,שבוע_בדילוג[[#This Row],[הווסת פעיל?]]))</f>
        <v/>
      </c>
      <c r="AA887" s="1" t="str">
        <f>IF(AND(שבוע_בדילוג[[#This Row],[כמה מחזורים עד עקירה]]&lt;&gt;"",Z888=""),שבוע_בדילוג[[#This Row],[כמה מחזורים עד עקירה]],"")</f>
        <v/>
      </c>
      <c r="AB887" s="1" t="str">
        <f>IF(AND(שבוע_בדילוג[[#This Row],[הווסת פעיל?]]=1,שבוע_בדילוג[[#This Row],[וסת קבוע אחרון]]&lt;&gt;X886),שבוע_בדילוג[[#This Row],[וסת קבוע אחרון]],"")</f>
        <v/>
      </c>
      <c r="AC887" s="1" t="str">
        <f>IF(AND(שבוע_בדילוג[[#This Row],[הווסת פעיל?]]=1,Y886=0,שבוע_בדילוג[[#This Row],[וסת קבוע אחרון]]=X886),שבוע_בדילוג[[#This Row],[וסת קבוע אחרון]],"")</f>
        <v/>
      </c>
      <c r="AD887" s="1" t="str">
        <f>IF(AND(שבוע_בדילוג[[#This Row],[הווסת פעיל?]]=1,Y886=0,שבוע_בדילוג[[#This Row],[וסת קבוע אחרון]]&lt;&gt;X886),1,"")</f>
        <v/>
      </c>
      <c r="AE887" s="1" t="str">
        <f>IF(AND(שבוע_בדילוג[[#This Row],[הווסת פעיל?]]&lt;&gt;"",B888=1),שבוע_בדילוג[[#This Row],[CycleNumber]],"")</f>
        <v/>
      </c>
      <c r="AF887" s="1" t="str">
        <f>IF(AND(שבוע_בדילוג[[#This Row],[הווסת פעיל?]]&lt;&gt;"",Y886=""),שבוע_בדילוג[[#This Row],[CycleNumber]],"")</f>
        <v/>
      </c>
      <c r="AG887" s="1" t="str">
        <f>IF(B888=1,"",IF(שבוע_בדילוג[[#This Row],[הווסת פעיל?]]=1,IF(שבוע_בדילוג[[#This Row],[וסת קבוע אחרון]]=F888,1,0),""))</f>
        <v/>
      </c>
      <c r="AH887" s="1" t="str">
        <f>IF(B888=1,"",IF(שבוע_בדילוג[[#This Row],[הווסת פעיל?]]=1,IF(OR(שבוע_בדילוג[[#This Row],[וסת קבוע אחרון]]=F888,F888=שבוע_בדילוג[[#This Row],[LengthofCycle]]),1,0),""))</f>
        <v/>
      </c>
      <c r="AI887" s="1" t="str">
        <f>IF(B888=1,"",IF(שבוע_בדילוג[[#This Row],[הווסת פעיל?]]=1,IF(OR(שבוע_בדילוג[[#This Row],[וסת קבוע אחרון]]=F888,F888=שבוע_בדילוג[[#This Row],[LengthofCycle]],AND(שבוע_בדילוג[[#This Row],[LengthofCycle]]&lt;&gt;שבוע_בדילוג[[#This Row],[וסת קבוע אחרון]],OR(F888=28,F888=29))),1,0),""))</f>
        <v/>
      </c>
      <c r="AJ887" s="1" t="str">
        <f>IF(AND(שבוע_בדילוג[[#This Row],[הווסת פעיל?]]=1,B888=1),1,"")</f>
        <v/>
      </c>
      <c r="AK887" s="4">
        <f>IF(AND(שבוע_בדילוג[[#This Row],[הווסת פעיל?]]&lt;&gt;1,B888&lt;&gt;1,B888&lt;&gt;""),IF(שבוע_בדילוג[[#This Row],[LengthofCycle]]=F888,1,0),"")</f>
        <v>1</v>
      </c>
      <c r="AL887" s="4">
        <f>IF(AND(שבוע_בדילוג[[#This Row],[הווסת פעיל?]]&lt;&gt;1,B888&lt;&gt;1,B888&lt;&gt;""),IF(OR(שבוע_בדילוג[[#This Row],[LengthofCycle]]=F888,F888=29),1,0),"")</f>
        <v>1</v>
      </c>
      <c r="AM887" s="4">
        <f>IF(AND(שבוע_בדילוג[[#This Row],[הווסת פעיל?]]&lt;&gt;1,B888&lt;&gt;1,B888&lt;&gt;""),IF(OR(שבוע_בדילוג[[#This Row],[LengthofCycle]]=F888,F888=29,F888=28),1,0),"")</f>
        <v>1</v>
      </c>
    </row>
    <row r="888" spans="1:39" x14ac:dyDescent="0.25">
      <c r="A888" s="1" t="s">
        <v>127</v>
      </c>
      <c r="B888" s="1">
        <v>4</v>
      </c>
      <c r="C888" s="1">
        <v>0</v>
      </c>
      <c r="D888" s="1">
        <v>1</v>
      </c>
      <c r="E888" s="1">
        <v>0</v>
      </c>
      <c r="F888" s="1">
        <v>32</v>
      </c>
      <c r="H888" s="1">
        <f>שבוע_בדילוג[[#This Row],[LengthofCycle]]+1</f>
        <v>33</v>
      </c>
      <c r="I888" s="1" t="str">
        <f>IF(IFERROR(LOOKUP(שבוע_בדילוג[[#This Row],[ClientID]],קביעויות[השבוע בדילוג]),FALSE)=שבוע_בדילוג[[#This Row],[ClientID]],1,"")</f>
        <v/>
      </c>
      <c r="J888" s="1" t="str">
        <f>IF(AND(שבוע_בדילוג[[#This Row],[CycleNumber]]&gt;1,OR(B889="",שבוע_בדילוג[[#This Row],[CycleNumber]]&gt;B887)),IF(OR(AND(שבוע_בדילוג[[#This Row],[LengthofCycle]]=29,F887=29),AND(שבוע_בדילוג[[#This Row],[LengthofCycle]]=36,F887=36)),1,""),"")</f>
        <v/>
      </c>
      <c r="K888" s="1" t="str">
        <f>IF(AND(שבוע_בדילוג[[#This Row],[וסת השבוע]]=1,J887=1,שבוע_בדילוג[[#This Row],[CycleNumber]]&gt;B887),1,"")</f>
        <v/>
      </c>
      <c r="L888" s="1" t="str">
        <f>IF(שבוע_בדילוג[[#This Row],[CycleNumber]]=1,"",IF(שבוע_בדילוג[[#This Row],[וסת השבוע]]=1,0,IF(L887="","",IF(L887=0,IF(שבוע_בדילוג[[#This Row],[LengthofCycle]]=29,0,1),IF(L887=1,IF(שבוע_בדילוג[[#This Row],[LengthofCycle]]+F887=29*2,0,2),IF(L887=2,IF(שבוע_בדילוג[[#This Row],[LengthofCycle]]+F887+F886=29*3,0,3),""))))))</f>
        <v/>
      </c>
      <c r="M888" s="1" t="str">
        <f>IF(שבוע_בדילוג[[#This Row],[וסת השבוע]]=1,IF(שבוע_בדילוג[[#This Row],[וסת השבוע וההפלגה ביחד]]=1,M887+1,0),IF(AND(שבוע_בדילוג[[#This Row],[CycleNumber]]&gt;B887,שבוע_בדילוג[[#This Row],[CycleNumber]]&gt;1),IF(שבוע_בדילוג[[#This Row],[וסת השבוע פעיל?]]&lt;&gt;"",M887+1,""),""))</f>
        <v/>
      </c>
      <c r="N888" s="1" t="str">
        <f>IF(שבוע_בדילוג[[#This Row],[וסת השבוע פעיל?2]]="","",IF(AND(שבוע_בדילוג[[#This Row],[וסת השבוע פעיל?]]&lt;&gt;"",שבוע_בדילוג[[#This Row],[CycleNumber]]&lt;B889,B889&lt;&gt;"",שבוע_בדילוג[[#This Row],[וסת השבוע פעיל?]]&lt;3),IF(L889=0,IF(AND(שבוע_בדילוג[[#This Row],[וסת השבוע פעיל?]]&gt;0,J889=1),0,1),0),""))</f>
        <v/>
      </c>
      <c r="O888" s="1" t="str">
        <f t="shared" si="76"/>
        <v/>
      </c>
      <c r="P888" s="1" t="str">
        <f>IF(AND(שבוע_בדילוג[[#This Row],[חיזוי - שבוע]]=1,K889=1),1,"")</f>
        <v/>
      </c>
      <c r="Q888" s="1" t="str">
        <f>IF(AND(שבוע_בדילוג[[#This Row],[וסת השבוע פעיל?]]&lt;3,OR(שבוע_בדילוג[[#This Row],[CycleNumber]]&gt;B889,B889="")),1,"")</f>
        <v/>
      </c>
      <c r="R888" s="1" t="str">
        <f>IF(AND(שבוע_בדילוג[[#This Row],[חיזוי - שבוע]]&lt;&gt;"",שבוע_בדילוג[[#This Row],[וסת השבוע פעיל?2]]=""),1,"")</f>
        <v/>
      </c>
      <c r="S888" s="1" t="str">
        <f>IF(שבוע_בדילוג[[#This Row],[האישה קבעה וסת שבוע בדילוג?]]=1,IF(שבוע_בדילוג[[#This Row],[וסת השבוע פעיל?]]&lt;3,1,0),"")</f>
        <v/>
      </c>
      <c r="T8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8" s="1">
        <f t="shared" si="77"/>
        <v>0</v>
      </c>
      <c r="V888" s="1">
        <f t="shared" si="78"/>
        <v>0</v>
      </c>
      <c r="W888" s="1" t="str">
        <f t="shared" si="79"/>
        <v/>
      </c>
      <c r="X888" s="1" t="str">
        <f>IF(שבוע_בדילוג[[#This Row],[3 הפלגות זהות]]="","",IF(שבוע_בדילוג[[#This Row],[3 הפלגות זהות]]=1,שבוע_בדילוג[[#This Row],[LengthofCycle]],X887))</f>
        <v/>
      </c>
      <c r="Z888" s="1" t="str">
        <f>IF(OR(שבוע_בדילוג[[#This Row],[הווסת פעיל?]]=0,שבוע_בדילוג[[#This Row],[הווסת פעיל?]]=""),"",SUM(Z887,שבוע_בדילוג[[#This Row],[הווסת פעיל?]]))</f>
        <v/>
      </c>
      <c r="AA888" s="1" t="str">
        <f>IF(AND(שבוע_בדילוג[[#This Row],[כמה מחזורים עד עקירה]]&lt;&gt;"",Z889=""),שבוע_בדילוג[[#This Row],[כמה מחזורים עד עקירה]],"")</f>
        <v/>
      </c>
      <c r="AB888" s="1" t="str">
        <f>IF(AND(שבוע_בדילוג[[#This Row],[הווסת פעיל?]]=1,שבוע_בדילוג[[#This Row],[וסת קבוע אחרון]]&lt;&gt;X887),שבוע_בדילוג[[#This Row],[וסת קבוע אחרון]],"")</f>
        <v/>
      </c>
      <c r="AC888" s="1" t="str">
        <f>IF(AND(שבוע_בדילוג[[#This Row],[הווסת פעיל?]]=1,Y887=0,שבוע_בדילוג[[#This Row],[וסת קבוע אחרון]]=X887),שבוע_בדילוג[[#This Row],[וסת קבוע אחרון]],"")</f>
        <v/>
      </c>
      <c r="AD888" s="1" t="str">
        <f>IF(AND(שבוע_בדילוג[[#This Row],[הווסת פעיל?]]=1,Y887=0,שבוע_בדילוג[[#This Row],[וסת קבוע אחרון]]&lt;&gt;X887),1,"")</f>
        <v/>
      </c>
      <c r="AE888" s="1" t="str">
        <f>IF(AND(שבוע_בדילוג[[#This Row],[הווסת פעיל?]]&lt;&gt;"",B889=1),שבוע_בדילוג[[#This Row],[CycleNumber]],"")</f>
        <v/>
      </c>
      <c r="AF888" s="1" t="str">
        <f>IF(AND(שבוע_בדילוג[[#This Row],[הווסת פעיל?]]&lt;&gt;"",Y887=""),שבוע_בדילוג[[#This Row],[CycleNumber]],"")</f>
        <v/>
      </c>
      <c r="AG888" s="1" t="str">
        <f>IF(B889=1,"",IF(שבוע_בדילוג[[#This Row],[הווסת פעיל?]]=1,IF(שבוע_בדילוג[[#This Row],[וסת קבוע אחרון]]=F889,1,0),""))</f>
        <v/>
      </c>
      <c r="AH888" s="1" t="str">
        <f>IF(B889=1,"",IF(שבוע_בדילוג[[#This Row],[הווסת פעיל?]]=1,IF(OR(שבוע_בדילוג[[#This Row],[וסת קבוע אחרון]]=F889,F889=שבוע_בדילוג[[#This Row],[LengthofCycle]]),1,0),""))</f>
        <v/>
      </c>
      <c r="AI888" s="1" t="str">
        <f>IF(B889=1,"",IF(שבוע_בדילוג[[#This Row],[הווסת פעיל?]]=1,IF(OR(שבוע_בדילוג[[#This Row],[וסת קבוע אחרון]]=F889,F889=שבוע_בדילוג[[#This Row],[LengthofCycle]],AND(שבוע_בדילוג[[#This Row],[LengthofCycle]]&lt;&gt;שבוע_בדילוג[[#This Row],[וסת קבוע אחרון]],OR(F889=28,F889=29))),1,0),""))</f>
        <v/>
      </c>
      <c r="AJ888" s="1" t="str">
        <f>IF(AND(שבוע_בדילוג[[#This Row],[הווסת פעיל?]]=1,B889=1),1,"")</f>
        <v/>
      </c>
      <c r="AK888" s="4">
        <f>IF(AND(שבוע_בדילוג[[#This Row],[הווסת פעיל?]]&lt;&gt;1,B889&lt;&gt;1,B889&lt;&gt;""),IF(שבוע_בדילוג[[#This Row],[LengthofCycle]]=F889,1,0),"")</f>
        <v>0</v>
      </c>
      <c r="AL888" s="4">
        <f>IF(AND(שבוע_בדילוג[[#This Row],[הווסת פעיל?]]&lt;&gt;1,B889&lt;&gt;1,B889&lt;&gt;""),IF(OR(שבוע_בדילוג[[#This Row],[LengthofCycle]]=F889,F889=29),1,0),"")</f>
        <v>0</v>
      </c>
      <c r="AM888" s="4">
        <f>IF(AND(שבוע_בדילוג[[#This Row],[הווסת פעיל?]]&lt;&gt;1,B889&lt;&gt;1,B889&lt;&gt;""),IF(OR(שבוע_בדילוג[[#This Row],[LengthofCycle]]=F889,F889=29,F889=28),1,0),"")</f>
        <v>0</v>
      </c>
    </row>
    <row r="889" spans="1:39" x14ac:dyDescent="0.25">
      <c r="A889" s="1" t="s">
        <v>127</v>
      </c>
      <c r="B889" s="1">
        <v>5</v>
      </c>
      <c r="C889" s="1">
        <v>0</v>
      </c>
      <c r="D889" s="1">
        <v>1</v>
      </c>
      <c r="E889" s="1">
        <v>0</v>
      </c>
      <c r="F889" s="1">
        <v>30</v>
      </c>
      <c r="H889" s="1">
        <f>שבוע_בדילוג[[#This Row],[LengthofCycle]]+1</f>
        <v>31</v>
      </c>
      <c r="I889" s="1" t="str">
        <f>IF(IFERROR(LOOKUP(שבוע_בדילוג[[#This Row],[ClientID]],קביעויות[השבוע בדילוג]),FALSE)=שבוע_בדילוג[[#This Row],[ClientID]],1,"")</f>
        <v/>
      </c>
      <c r="J889" s="1" t="str">
        <f>IF(AND(שבוע_בדילוג[[#This Row],[CycleNumber]]&gt;1,OR(B890="",שבוע_בדילוג[[#This Row],[CycleNumber]]&gt;B888)),IF(OR(AND(שבוע_בדילוג[[#This Row],[LengthofCycle]]=29,F888=29),AND(שבוע_בדילוג[[#This Row],[LengthofCycle]]=36,F888=36)),1,""),"")</f>
        <v/>
      </c>
      <c r="K889" s="1" t="str">
        <f>IF(AND(שבוע_בדילוג[[#This Row],[וסת השבוע]]=1,J888=1,שבוע_בדילוג[[#This Row],[CycleNumber]]&gt;B888),1,"")</f>
        <v/>
      </c>
      <c r="L889" s="1" t="str">
        <f>IF(שבוע_בדילוג[[#This Row],[CycleNumber]]=1,"",IF(שבוע_בדילוג[[#This Row],[וסת השבוע]]=1,0,IF(L888="","",IF(L888=0,IF(שבוע_בדילוג[[#This Row],[LengthofCycle]]=29,0,1),IF(L888=1,IF(שבוע_בדילוג[[#This Row],[LengthofCycle]]+F888=29*2,0,2),IF(L888=2,IF(שבוע_בדילוג[[#This Row],[LengthofCycle]]+F888+F887=29*3,0,3),""))))))</f>
        <v/>
      </c>
      <c r="M889" s="1" t="str">
        <f>IF(שבוע_בדילוג[[#This Row],[וסת השבוע]]=1,IF(שבוע_בדילוג[[#This Row],[וסת השבוע וההפלגה ביחד]]=1,M888+1,0),IF(AND(שבוע_בדילוג[[#This Row],[CycleNumber]]&gt;B888,שבוע_בדילוג[[#This Row],[CycleNumber]]&gt;1),IF(שבוע_בדילוג[[#This Row],[וסת השבוע פעיל?]]&lt;&gt;"",M888+1,""),""))</f>
        <v/>
      </c>
      <c r="N889" s="1" t="str">
        <f>IF(שבוע_בדילוג[[#This Row],[וסת השבוע פעיל?2]]="","",IF(AND(שבוע_בדילוג[[#This Row],[וסת השבוע פעיל?]]&lt;&gt;"",שבוע_בדילוג[[#This Row],[CycleNumber]]&lt;B890,B890&lt;&gt;"",שבוע_בדילוג[[#This Row],[וסת השבוע פעיל?]]&lt;3),IF(L890=0,IF(AND(שבוע_בדילוג[[#This Row],[וסת השבוע פעיל?]]&gt;0,J890=1),0,1),0),""))</f>
        <v/>
      </c>
      <c r="O889" s="1" t="str">
        <f t="shared" si="76"/>
        <v/>
      </c>
      <c r="P889" s="1" t="str">
        <f>IF(AND(שבוע_בדילוג[[#This Row],[חיזוי - שבוע]]=1,K890=1),1,"")</f>
        <v/>
      </c>
      <c r="Q889" s="1" t="str">
        <f>IF(AND(שבוע_בדילוג[[#This Row],[וסת השבוע פעיל?]]&lt;3,OR(שבוע_בדילוג[[#This Row],[CycleNumber]]&gt;B890,B890="")),1,"")</f>
        <v/>
      </c>
      <c r="R889" s="1" t="str">
        <f>IF(AND(שבוע_בדילוג[[#This Row],[חיזוי - שבוע]]&lt;&gt;"",שבוע_בדילוג[[#This Row],[וסת השבוע פעיל?2]]=""),1,"")</f>
        <v/>
      </c>
      <c r="S889" s="1" t="str">
        <f>IF(שבוע_בדילוג[[#This Row],[האישה קבעה וסת שבוע בדילוג?]]=1,IF(שבוע_בדילוג[[#This Row],[וסת השבוע פעיל?]]&lt;3,1,0),"")</f>
        <v/>
      </c>
      <c r="T8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89" s="1">
        <f t="shared" si="77"/>
        <v>0</v>
      </c>
      <c r="V889" s="1">
        <f t="shared" si="78"/>
        <v>0</v>
      </c>
      <c r="W889" s="1">
        <f t="shared" si="79"/>
        <v>0</v>
      </c>
      <c r="X889" s="1" t="str">
        <f>IF(שבוע_בדילוג[[#This Row],[3 הפלגות זהות]]="","",IF(שבוע_בדילוג[[#This Row],[3 הפלגות זהות]]=1,שבוע_בדילוג[[#This Row],[LengthofCycle]],X888))</f>
        <v/>
      </c>
      <c r="Z889" s="1" t="str">
        <f>IF(OR(שבוע_בדילוג[[#This Row],[הווסת פעיל?]]=0,שבוע_בדילוג[[#This Row],[הווסת פעיל?]]=""),"",SUM(Z888,שבוע_בדילוג[[#This Row],[הווסת פעיל?]]))</f>
        <v/>
      </c>
      <c r="AA889" s="1" t="str">
        <f>IF(AND(שבוע_בדילוג[[#This Row],[כמה מחזורים עד עקירה]]&lt;&gt;"",Z890=""),שבוע_בדילוג[[#This Row],[כמה מחזורים עד עקירה]],"")</f>
        <v/>
      </c>
      <c r="AB889" s="1" t="str">
        <f>IF(AND(שבוע_בדילוג[[#This Row],[הווסת פעיל?]]=1,שבוע_בדילוג[[#This Row],[וסת קבוע אחרון]]&lt;&gt;X888),שבוע_בדילוג[[#This Row],[וסת קבוע אחרון]],"")</f>
        <v/>
      </c>
      <c r="AC889" s="1" t="str">
        <f>IF(AND(שבוע_בדילוג[[#This Row],[הווסת פעיל?]]=1,Y888=0,שבוע_בדילוג[[#This Row],[וסת קבוע אחרון]]=X888),שבוע_בדילוג[[#This Row],[וסת קבוע אחרון]],"")</f>
        <v/>
      </c>
      <c r="AD889" s="1" t="str">
        <f>IF(AND(שבוע_בדילוג[[#This Row],[הווסת פעיל?]]=1,Y888=0,שבוע_בדילוג[[#This Row],[וסת קבוע אחרון]]&lt;&gt;X888),1,"")</f>
        <v/>
      </c>
      <c r="AE889" s="1" t="str">
        <f>IF(AND(שבוע_בדילוג[[#This Row],[הווסת פעיל?]]&lt;&gt;"",B890=1),שבוע_בדילוג[[#This Row],[CycleNumber]],"")</f>
        <v/>
      </c>
      <c r="AF889" s="1" t="str">
        <f>IF(AND(שבוע_בדילוג[[#This Row],[הווסת פעיל?]]&lt;&gt;"",Y888=""),שבוע_בדילוג[[#This Row],[CycleNumber]],"")</f>
        <v/>
      </c>
      <c r="AG889" s="1" t="str">
        <f>IF(B890=1,"",IF(שבוע_בדילוג[[#This Row],[הווסת פעיל?]]=1,IF(שבוע_בדילוג[[#This Row],[וסת קבוע אחרון]]=F890,1,0),""))</f>
        <v/>
      </c>
      <c r="AH889" s="1" t="str">
        <f>IF(B890=1,"",IF(שבוע_בדילוג[[#This Row],[הווסת פעיל?]]=1,IF(OR(שבוע_בדילוג[[#This Row],[וסת קבוע אחרון]]=F890,F890=שבוע_בדילוג[[#This Row],[LengthofCycle]]),1,0),""))</f>
        <v/>
      </c>
      <c r="AI889" s="1" t="str">
        <f>IF(B890=1,"",IF(שבוע_בדילוג[[#This Row],[הווסת פעיל?]]=1,IF(OR(שבוע_בדילוג[[#This Row],[וסת קבוע אחרון]]=F890,F890=שבוע_בדילוג[[#This Row],[LengthofCycle]],AND(שבוע_בדילוג[[#This Row],[LengthofCycle]]&lt;&gt;שבוע_בדילוג[[#This Row],[וסת קבוע אחרון]],OR(F890=28,F890=29))),1,0),""))</f>
        <v/>
      </c>
      <c r="AJ889" s="1" t="str">
        <f>IF(AND(שבוע_בדילוג[[#This Row],[הווסת פעיל?]]=1,B890=1),1,"")</f>
        <v/>
      </c>
      <c r="AK889" s="4">
        <f>IF(AND(שבוע_בדילוג[[#This Row],[הווסת פעיל?]]&lt;&gt;1,B890&lt;&gt;1,B890&lt;&gt;""),IF(שבוע_בדילוג[[#This Row],[LengthofCycle]]=F890,1,0),"")</f>
        <v>0</v>
      </c>
      <c r="AL889" s="4">
        <f>IF(AND(שבוע_בדילוג[[#This Row],[הווסת פעיל?]]&lt;&gt;1,B890&lt;&gt;1,B890&lt;&gt;""),IF(OR(שבוע_בדילוג[[#This Row],[LengthofCycle]]=F890,F890=29),1,0),"")</f>
        <v>0</v>
      </c>
      <c r="AM889" s="4">
        <f>IF(AND(שבוע_בדילוג[[#This Row],[הווסת פעיל?]]&lt;&gt;1,B890&lt;&gt;1,B890&lt;&gt;""),IF(OR(שבוע_בדילוג[[#This Row],[LengthofCycle]]=F890,F890=29,F890=28),1,0),"")</f>
        <v>0</v>
      </c>
    </row>
    <row r="890" spans="1:39" x14ac:dyDescent="0.25">
      <c r="A890" s="1" t="s">
        <v>127</v>
      </c>
      <c r="B890" s="1">
        <v>6</v>
      </c>
      <c r="C890" s="1">
        <v>0</v>
      </c>
      <c r="D890" s="1">
        <v>1</v>
      </c>
      <c r="E890" s="1">
        <v>0</v>
      </c>
      <c r="F890" s="1">
        <v>37</v>
      </c>
      <c r="H890" s="1">
        <f>שבוע_בדילוג[[#This Row],[LengthofCycle]]+1</f>
        <v>38</v>
      </c>
      <c r="I890" s="1" t="str">
        <f>IF(IFERROR(LOOKUP(שבוע_בדילוג[[#This Row],[ClientID]],קביעויות[השבוע בדילוג]),FALSE)=שבוע_בדילוג[[#This Row],[ClientID]],1,"")</f>
        <v/>
      </c>
      <c r="J890" s="1" t="str">
        <f>IF(AND(שבוע_בדילוג[[#This Row],[CycleNumber]]&gt;1,OR(B891="",שבוע_בדילוג[[#This Row],[CycleNumber]]&gt;B889)),IF(OR(AND(שבוע_בדילוג[[#This Row],[LengthofCycle]]=29,F889=29),AND(שבוע_בדילוג[[#This Row],[LengthofCycle]]=36,F889=36)),1,""),"")</f>
        <v/>
      </c>
      <c r="K890" s="1" t="str">
        <f>IF(AND(שבוע_בדילוג[[#This Row],[וסת השבוע]]=1,J889=1,שבוע_בדילוג[[#This Row],[CycleNumber]]&gt;B889),1,"")</f>
        <v/>
      </c>
      <c r="L890" s="1" t="str">
        <f>IF(שבוע_בדילוג[[#This Row],[CycleNumber]]=1,"",IF(שבוע_בדילוג[[#This Row],[וסת השבוע]]=1,0,IF(L889="","",IF(L889=0,IF(שבוע_בדילוג[[#This Row],[LengthofCycle]]=29,0,1),IF(L889=1,IF(שבוע_בדילוג[[#This Row],[LengthofCycle]]+F889=29*2,0,2),IF(L889=2,IF(שבוע_בדילוג[[#This Row],[LengthofCycle]]+F889+F888=29*3,0,3),""))))))</f>
        <v/>
      </c>
      <c r="M890" s="1" t="str">
        <f>IF(שבוע_בדילוג[[#This Row],[וסת השבוע]]=1,IF(שבוע_בדילוג[[#This Row],[וסת השבוע וההפלגה ביחד]]=1,M889+1,0),IF(AND(שבוע_בדילוג[[#This Row],[CycleNumber]]&gt;B889,שבוע_בדילוג[[#This Row],[CycleNumber]]&gt;1),IF(שבוע_בדילוג[[#This Row],[וסת השבוע פעיל?]]&lt;&gt;"",M889+1,""),""))</f>
        <v/>
      </c>
      <c r="N890" s="1" t="str">
        <f>IF(שבוע_בדילוג[[#This Row],[וסת השבוע פעיל?2]]="","",IF(AND(שבוע_בדילוג[[#This Row],[וסת השבוע פעיל?]]&lt;&gt;"",שבוע_בדילוג[[#This Row],[CycleNumber]]&lt;B891,B891&lt;&gt;"",שבוע_בדילוג[[#This Row],[וסת השבוע פעיל?]]&lt;3),IF(L891=0,IF(AND(שבוע_בדילוג[[#This Row],[וסת השבוע פעיל?]]&gt;0,J891=1),0,1),0),""))</f>
        <v/>
      </c>
      <c r="O890" s="1" t="str">
        <f t="shared" si="76"/>
        <v/>
      </c>
      <c r="P890" s="1" t="str">
        <f>IF(AND(שבוע_בדילוג[[#This Row],[חיזוי - שבוע]]=1,K891=1),1,"")</f>
        <v/>
      </c>
      <c r="Q890" s="1" t="str">
        <f>IF(AND(שבוע_בדילוג[[#This Row],[וסת השבוע פעיל?]]&lt;3,OR(שבוע_בדילוג[[#This Row],[CycleNumber]]&gt;B891,B891="")),1,"")</f>
        <v/>
      </c>
      <c r="R890" s="1" t="str">
        <f>IF(AND(שבוע_בדילוג[[#This Row],[חיזוי - שבוע]]&lt;&gt;"",שבוע_בדילוג[[#This Row],[וסת השבוע פעיל?2]]=""),1,"")</f>
        <v/>
      </c>
      <c r="S890" s="1" t="str">
        <f>IF(שבוע_בדילוג[[#This Row],[האישה קבעה וסת שבוע בדילוג?]]=1,IF(שבוע_בדילוג[[#This Row],[וסת השבוע פעיל?]]&lt;3,1,0),"")</f>
        <v/>
      </c>
      <c r="T8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0" s="1">
        <f t="shared" si="77"/>
        <v>0</v>
      </c>
      <c r="V890" s="1">
        <f t="shared" si="78"/>
        <v>0</v>
      </c>
      <c r="W890" s="1">
        <f t="shared" si="79"/>
        <v>0</v>
      </c>
      <c r="X890" s="1" t="str">
        <f>IF(שבוע_בדילוג[[#This Row],[3 הפלגות זהות]]="","",IF(שבוע_בדילוג[[#This Row],[3 הפלגות זהות]]=1,שבוע_בדילוג[[#This Row],[LengthofCycle]],X889))</f>
        <v/>
      </c>
      <c r="Z890" s="1" t="str">
        <f>IF(OR(שבוע_בדילוג[[#This Row],[הווסת פעיל?]]=0,שבוע_בדילוג[[#This Row],[הווסת פעיל?]]=""),"",SUM(Z889,שבוע_בדילוג[[#This Row],[הווסת פעיל?]]))</f>
        <v/>
      </c>
      <c r="AA890" s="1" t="str">
        <f>IF(AND(שבוע_בדילוג[[#This Row],[כמה מחזורים עד עקירה]]&lt;&gt;"",Z891=""),שבוע_בדילוג[[#This Row],[כמה מחזורים עד עקירה]],"")</f>
        <v/>
      </c>
      <c r="AB890" s="1" t="str">
        <f>IF(AND(שבוע_בדילוג[[#This Row],[הווסת פעיל?]]=1,שבוע_בדילוג[[#This Row],[וסת קבוע אחרון]]&lt;&gt;X889),שבוע_בדילוג[[#This Row],[וסת קבוע אחרון]],"")</f>
        <v/>
      </c>
      <c r="AC890" s="1" t="str">
        <f>IF(AND(שבוע_בדילוג[[#This Row],[הווסת פעיל?]]=1,Y889=0,שבוע_בדילוג[[#This Row],[וסת קבוע אחרון]]=X889),שבוע_בדילוג[[#This Row],[וסת קבוע אחרון]],"")</f>
        <v/>
      </c>
      <c r="AD890" s="1" t="str">
        <f>IF(AND(שבוע_בדילוג[[#This Row],[הווסת פעיל?]]=1,Y889=0,שבוע_בדילוג[[#This Row],[וסת קבוע אחרון]]&lt;&gt;X889),1,"")</f>
        <v/>
      </c>
      <c r="AE890" s="1" t="str">
        <f>IF(AND(שבוע_בדילוג[[#This Row],[הווסת פעיל?]]&lt;&gt;"",B891=1),שבוע_בדילוג[[#This Row],[CycleNumber]],"")</f>
        <v/>
      </c>
      <c r="AF890" s="1" t="str">
        <f>IF(AND(שבוע_בדילוג[[#This Row],[הווסת פעיל?]]&lt;&gt;"",Y889=""),שבוע_בדילוג[[#This Row],[CycleNumber]],"")</f>
        <v/>
      </c>
      <c r="AG890" s="1" t="str">
        <f>IF(B891=1,"",IF(שבוע_בדילוג[[#This Row],[הווסת פעיל?]]=1,IF(שבוע_בדילוג[[#This Row],[וסת קבוע אחרון]]=F891,1,0),""))</f>
        <v/>
      </c>
      <c r="AH890" s="1" t="str">
        <f>IF(B891=1,"",IF(שבוע_בדילוג[[#This Row],[הווסת פעיל?]]=1,IF(OR(שבוע_בדילוג[[#This Row],[וסת קבוע אחרון]]=F891,F891=שבוע_בדילוג[[#This Row],[LengthofCycle]]),1,0),""))</f>
        <v/>
      </c>
      <c r="AI890" s="1" t="str">
        <f>IF(B891=1,"",IF(שבוע_בדילוג[[#This Row],[הווסת פעיל?]]=1,IF(OR(שבוע_בדילוג[[#This Row],[וסת קבוע אחרון]]=F891,F891=שבוע_בדילוג[[#This Row],[LengthofCycle]],AND(שבוע_בדילוג[[#This Row],[LengthofCycle]]&lt;&gt;שבוע_בדילוג[[#This Row],[וסת קבוע אחרון]],OR(F891=28,F891=29))),1,0),""))</f>
        <v/>
      </c>
      <c r="AJ890" s="1" t="str">
        <f>IF(AND(שבוע_בדילוג[[#This Row],[הווסת פעיל?]]=1,B891=1),1,"")</f>
        <v/>
      </c>
      <c r="AK890" s="4">
        <f>IF(AND(שבוע_בדילוג[[#This Row],[הווסת פעיל?]]&lt;&gt;1,B891&lt;&gt;1,B891&lt;&gt;""),IF(שבוע_בדילוג[[#This Row],[LengthofCycle]]=F891,1,0),"")</f>
        <v>0</v>
      </c>
      <c r="AL890" s="4">
        <f>IF(AND(שבוע_בדילוג[[#This Row],[הווסת פעיל?]]&lt;&gt;1,B891&lt;&gt;1,B891&lt;&gt;""),IF(OR(שבוע_בדילוג[[#This Row],[LengthofCycle]]=F891,F891=29),1,0),"")</f>
        <v>0</v>
      </c>
      <c r="AM890" s="4">
        <f>IF(AND(שבוע_בדילוג[[#This Row],[הווסת פעיל?]]&lt;&gt;1,B891&lt;&gt;1,B891&lt;&gt;""),IF(OR(שבוע_בדילוג[[#This Row],[LengthofCycle]]=F891,F891=29,F891=28),1,0),"")</f>
        <v>0</v>
      </c>
    </row>
    <row r="891" spans="1:39" x14ac:dyDescent="0.25">
      <c r="A891" s="1" t="s">
        <v>127</v>
      </c>
      <c r="B891" s="1">
        <v>7</v>
      </c>
      <c r="C891" s="1">
        <v>0</v>
      </c>
      <c r="D891" s="1">
        <v>1</v>
      </c>
      <c r="E891" s="1">
        <v>0</v>
      </c>
      <c r="F891" s="1">
        <v>30</v>
      </c>
      <c r="H891" s="1">
        <f>שבוע_בדילוג[[#This Row],[LengthofCycle]]+1</f>
        <v>31</v>
      </c>
      <c r="I891" s="1" t="str">
        <f>IF(IFERROR(LOOKUP(שבוע_בדילוג[[#This Row],[ClientID]],קביעויות[השבוע בדילוג]),FALSE)=שבוע_בדילוג[[#This Row],[ClientID]],1,"")</f>
        <v/>
      </c>
      <c r="J891" s="1" t="str">
        <f>IF(AND(שבוע_בדילוג[[#This Row],[CycleNumber]]&gt;1,OR(B892="",שבוע_בדילוג[[#This Row],[CycleNumber]]&gt;B890)),IF(OR(AND(שבוע_בדילוג[[#This Row],[LengthofCycle]]=29,F890=29),AND(שבוע_בדילוג[[#This Row],[LengthofCycle]]=36,F890=36)),1,""),"")</f>
        <v/>
      </c>
      <c r="K891" s="1" t="str">
        <f>IF(AND(שבוע_בדילוג[[#This Row],[וסת השבוע]]=1,J890=1,שבוע_בדילוג[[#This Row],[CycleNumber]]&gt;B890),1,"")</f>
        <v/>
      </c>
      <c r="L891" s="1" t="str">
        <f>IF(שבוע_בדילוג[[#This Row],[CycleNumber]]=1,"",IF(שבוע_בדילוג[[#This Row],[וסת השבוע]]=1,0,IF(L890="","",IF(L890=0,IF(שבוע_בדילוג[[#This Row],[LengthofCycle]]=29,0,1),IF(L890=1,IF(שבוע_בדילוג[[#This Row],[LengthofCycle]]+F890=29*2,0,2),IF(L890=2,IF(שבוע_בדילוג[[#This Row],[LengthofCycle]]+F890+F889=29*3,0,3),""))))))</f>
        <v/>
      </c>
      <c r="M891" s="1" t="str">
        <f>IF(שבוע_בדילוג[[#This Row],[וסת השבוע]]=1,IF(שבוע_בדילוג[[#This Row],[וסת השבוע וההפלגה ביחד]]=1,M890+1,0),IF(AND(שבוע_בדילוג[[#This Row],[CycleNumber]]&gt;B890,שבוע_בדילוג[[#This Row],[CycleNumber]]&gt;1),IF(שבוע_בדילוג[[#This Row],[וסת השבוע פעיל?]]&lt;&gt;"",M890+1,""),""))</f>
        <v/>
      </c>
      <c r="N891" s="1" t="str">
        <f>IF(שבוע_בדילוג[[#This Row],[וסת השבוע פעיל?2]]="","",IF(AND(שבוע_בדילוג[[#This Row],[וסת השבוע פעיל?]]&lt;&gt;"",שבוע_בדילוג[[#This Row],[CycleNumber]]&lt;B892,B892&lt;&gt;"",שבוע_בדילוג[[#This Row],[וסת השבוע פעיל?]]&lt;3),IF(L892=0,IF(AND(שבוע_בדילוג[[#This Row],[וסת השבוע פעיל?]]&gt;0,J892=1),0,1),0),""))</f>
        <v/>
      </c>
      <c r="O891" s="1" t="str">
        <f t="shared" si="76"/>
        <v/>
      </c>
      <c r="P891" s="1" t="str">
        <f>IF(AND(שבוע_בדילוג[[#This Row],[חיזוי - שבוע]]=1,K892=1),1,"")</f>
        <v/>
      </c>
      <c r="Q891" s="1" t="str">
        <f>IF(AND(שבוע_בדילוג[[#This Row],[וסת השבוע פעיל?]]&lt;3,OR(שבוע_בדילוג[[#This Row],[CycleNumber]]&gt;B892,B892="")),1,"")</f>
        <v/>
      </c>
      <c r="R891" s="1" t="str">
        <f>IF(AND(שבוע_בדילוג[[#This Row],[חיזוי - שבוע]]&lt;&gt;"",שבוע_בדילוג[[#This Row],[וסת השבוע פעיל?2]]=""),1,"")</f>
        <v/>
      </c>
      <c r="S891" s="1" t="str">
        <f>IF(שבוע_בדילוג[[#This Row],[האישה קבעה וסת שבוע בדילוג?]]=1,IF(שבוע_בדילוג[[#This Row],[וסת השבוע פעיל?]]&lt;3,1,0),"")</f>
        <v/>
      </c>
      <c r="T8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1" s="1">
        <f t="shared" si="77"/>
        <v>0</v>
      </c>
      <c r="V891" s="1">
        <f t="shared" si="78"/>
        <v>0</v>
      </c>
      <c r="W891" s="1">
        <f t="shared" si="79"/>
        <v>0</v>
      </c>
      <c r="X891" s="1" t="str">
        <f>IF(שבוע_בדילוג[[#This Row],[3 הפלגות זהות]]="","",IF(שבוע_בדילוג[[#This Row],[3 הפלגות זהות]]=1,שבוע_בדילוג[[#This Row],[LengthofCycle]],X890))</f>
        <v/>
      </c>
      <c r="Z891" s="1" t="str">
        <f>IF(OR(שבוע_בדילוג[[#This Row],[הווסת פעיל?]]=0,שבוע_בדילוג[[#This Row],[הווסת פעיל?]]=""),"",SUM(Z890,שבוע_בדילוג[[#This Row],[הווסת פעיל?]]))</f>
        <v/>
      </c>
      <c r="AA891" s="1" t="str">
        <f>IF(AND(שבוע_בדילוג[[#This Row],[כמה מחזורים עד עקירה]]&lt;&gt;"",Z892=""),שבוע_בדילוג[[#This Row],[כמה מחזורים עד עקירה]],"")</f>
        <v/>
      </c>
      <c r="AB891" s="1" t="str">
        <f>IF(AND(שבוע_בדילוג[[#This Row],[הווסת פעיל?]]=1,שבוע_בדילוג[[#This Row],[וסת קבוע אחרון]]&lt;&gt;X890),שבוע_בדילוג[[#This Row],[וסת קבוע אחרון]],"")</f>
        <v/>
      </c>
      <c r="AC891" s="1" t="str">
        <f>IF(AND(שבוע_בדילוג[[#This Row],[הווסת פעיל?]]=1,Y890=0,שבוע_בדילוג[[#This Row],[וסת קבוע אחרון]]=X890),שבוע_בדילוג[[#This Row],[וסת קבוע אחרון]],"")</f>
        <v/>
      </c>
      <c r="AD891" s="1" t="str">
        <f>IF(AND(שבוע_בדילוג[[#This Row],[הווסת פעיל?]]=1,Y890=0,שבוע_בדילוג[[#This Row],[וסת קבוע אחרון]]&lt;&gt;X890),1,"")</f>
        <v/>
      </c>
      <c r="AE891" s="1" t="str">
        <f>IF(AND(שבוע_בדילוג[[#This Row],[הווסת פעיל?]]&lt;&gt;"",B892=1),שבוע_בדילוג[[#This Row],[CycleNumber]],"")</f>
        <v/>
      </c>
      <c r="AF891" s="1" t="str">
        <f>IF(AND(שבוע_בדילוג[[#This Row],[הווסת פעיל?]]&lt;&gt;"",Y890=""),שבוע_בדילוג[[#This Row],[CycleNumber]],"")</f>
        <v/>
      </c>
      <c r="AG891" s="1" t="str">
        <f>IF(B892=1,"",IF(שבוע_בדילוג[[#This Row],[הווסת פעיל?]]=1,IF(שבוע_בדילוג[[#This Row],[וסת קבוע אחרון]]=F892,1,0),""))</f>
        <v/>
      </c>
      <c r="AH891" s="1" t="str">
        <f>IF(B892=1,"",IF(שבוע_בדילוג[[#This Row],[הווסת פעיל?]]=1,IF(OR(שבוע_בדילוג[[#This Row],[וסת קבוע אחרון]]=F892,F892=שבוע_בדילוג[[#This Row],[LengthofCycle]]),1,0),""))</f>
        <v/>
      </c>
      <c r="AI891" s="1" t="str">
        <f>IF(B892=1,"",IF(שבוע_בדילוג[[#This Row],[הווסת פעיל?]]=1,IF(OR(שבוע_בדילוג[[#This Row],[וסת קבוע אחרון]]=F892,F892=שבוע_בדילוג[[#This Row],[LengthofCycle]],AND(שבוע_בדילוג[[#This Row],[LengthofCycle]]&lt;&gt;שבוע_בדילוג[[#This Row],[וסת קבוע אחרון]],OR(F892=28,F892=29))),1,0),""))</f>
        <v/>
      </c>
      <c r="AJ891" s="1" t="str">
        <f>IF(AND(שבוע_בדילוג[[#This Row],[הווסת פעיל?]]=1,B892=1),1,"")</f>
        <v/>
      </c>
      <c r="AK891" s="4">
        <f>IF(AND(שבוע_בדילוג[[#This Row],[הווסת פעיל?]]&lt;&gt;1,B892&lt;&gt;1,B892&lt;&gt;""),IF(שבוע_בדילוג[[#This Row],[LengthofCycle]]=F892,1,0),"")</f>
        <v>0</v>
      </c>
      <c r="AL891" s="4">
        <f>IF(AND(שבוע_בדילוג[[#This Row],[הווסת פעיל?]]&lt;&gt;1,B892&lt;&gt;1,B892&lt;&gt;""),IF(OR(שבוע_בדילוג[[#This Row],[LengthofCycle]]=F892,F892=29),1,0),"")</f>
        <v>1</v>
      </c>
      <c r="AM891" s="4">
        <f>IF(AND(שבוע_בדילוג[[#This Row],[הווסת פעיל?]]&lt;&gt;1,B892&lt;&gt;1,B892&lt;&gt;""),IF(OR(שבוע_בדילוג[[#This Row],[LengthofCycle]]=F892,F892=29,F892=28),1,0),"")</f>
        <v>1</v>
      </c>
    </row>
    <row r="892" spans="1:39" x14ac:dyDescent="0.25">
      <c r="A892" s="1" t="s">
        <v>127</v>
      </c>
      <c r="B892" s="1">
        <v>8</v>
      </c>
      <c r="C892" s="1">
        <v>0</v>
      </c>
      <c r="D892" s="1">
        <v>1</v>
      </c>
      <c r="E892" s="1">
        <v>0</v>
      </c>
      <c r="F892" s="1">
        <v>29</v>
      </c>
      <c r="H892" s="1">
        <f>שבוע_בדילוג[[#This Row],[LengthofCycle]]+1</f>
        <v>30</v>
      </c>
      <c r="I892" s="1" t="str">
        <f>IF(IFERROR(LOOKUP(שבוע_בדילוג[[#This Row],[ClientID]],קביעויות[השבוע בדילוג]),FALSE)=שבוע_בדילוג[[#This Row],[ClientID]],1,"")</f>
        <v/>
      </c>
      <c r="J892" s="1" t="str">
        <f>IF(AND(שבוע_בדילוג[[#This Row],[CycleNumber]]&gt;1,OR(B893="",שבוע_בדילוג[[#This Row],[CycleNumber]]&gt;B891)),IF(OR(AND(שבוע_בדילוג[[#This Row],[LengthofCycle]]=29,F891=29),AND(שבוע_בדילוג[[#This Row],[LengthofCycle]]=36,F891=36)),1,""),"")</f>
        <v/>
      </c>
      <c r="K892" s="1" t="str">
        <f>IF(AND(שבוע_בדילוג[[#This Row],[וסת השבוע]]=1,J891=1,שבוע_בדילוג[[#This Row],[CycleNumber]]&gt;B891),1,"")</f>
        <v/>
      </c>
      <c r="L892" s="1" t="str">
        <f>IF(שבוע_בדילוג[[#This Row],[CycleNumber]]=1,"",IF(שבוע_בדילוג[[#This Row],[וסת השבוע]]=1,0,IF(L891="","",IF(L891=0,IF(שבוע_בדילוג[[#This Row],[LengthofCycle]]=29,0,1),IF(L891=1,IF(שבוע_בדילוג[[#This Row],[LengthofCycle]]+F891=29*2,0,2),IF(L891=2,IF(שבוע_בדילוג[[#This Row],[LengthofCycle]]+F891+F890=29*3,0,3),""))))))</f>
        <v/>
      </c>
      <c r="M892" s="1" t="str">
        <f>IF(שבוע_בדילוג[[#This Row],[וסת השבוע]]=1,IF(שבוע_בדילוג[[#This Row],[וסת השבוע וההפלגה ביחד]]=1,M891+1,0),IF(AND(שבוע_בדילוג[[#This Row],[CycleNumber]]&gt;B891,שבוע_בדילוג[[#This Row],[CycleNumber]]&gt;1),IF(שבוע_בדילוג[[#This Row],[וסת השבוע פעיל?]]&lt;&gt;"",M891+1,""),""))</f>
        <v/>
      </c>
      <c r="N892" s="1" t="str">
        <f>IF(שבוע_בדילוג[[#This Row],[וסת השבוע פעיל?2]]="","",IF(AND(שבוע_בדילוג[[#This Row],[וסת השבוע פעיל?]]&lt;&gt;"",שבוע_בדילוג[[#This Row],[CycleNumber]]&lt;B893,B893&lt;&gt;"",שבוע_בדילוג[[#This Row],[וסת השבוע פעיל?]]&lt;3),IF(L893=0,IF(AND(שבוע_בדילוג[[#This Row],[וסת השבוע פעיל?]]&gt;0,J893=1),0,1),0),""))</f>
        <v/>
      </c>
      <c r="O892" s="1" t="str">
        <f t="shared" si="76"/>
        <v/>
      </c>
      <c r="P892" s="1" t="str">
        <f>IF(AND(שבוע_בדילוג[[#This Row],[חיזוי - שבוע]]=1,K893=1),1,"")</f>
        <v/>
      </c>
      <c r="Q892" s="1" t="str">
        <f>IF(AND(שבוע_בדילוג[[#This Row],[וסת השבוע פעיל?]]&lt;3,OR(שבוע_בדילוג[[#This Row],[CycleNumber]]&gt;B893,B893="")),1,"")</f>
        <v/>
      </c>
      <c r="R892" s="1" t="str">
        <f>IF(AND(שבוע_בדילוג[[#This Row],[חיזוי - שבוע]]&lt;&gt;"",שבוע_בדילוג[[#This Row],[וסת השבוע פעיל?2]]=""),1,"")</f>
        <v/>
      </c>
      <c r="S892" s="1" t="str">
        <f>IF(שבוע_בדילוג[[#This Row],[האישה קבעה וסת שבוע בדילוג?]]=1,IF(שבוע_בדילוג[[#This Row],[וסת השבוע פעיל?]]&lt;3,1,0),"")</f>
        <v/>
      </c>
      <c r="T8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2" s="1">
        <f t="shared" si="77"/>
        <v>0</v>
      </c>
      <c r="V892" s="1">
        <f t="shared" si="78"/>
        <v>0</v>
      </c>
      <c r="W892" s="1">
        <f t="shared" si="79"/>
        <v>0</v>
      </c>
      <c r="X892" s="1" t="str">
        <f>IF(שבוע_בדילוג[[#This Row],[3 הפלגות זהות]]="","",IF(שבוע_בדילוג[[#This Row],[3 הפלגות זהות]]=1,שבוע_בדילוג[[#This Row],[LengthofCycle]],X891))</f>
        <v/>
      </c>
      <c r="Z892" s="1" t="str">
        <f>IF(OR(שבוע_בדילוג[[#This Row],[הווסת פעיל?]]=0,שבוע_בדילוג[[#This Row],[הווסת פעיל?]]=""),"",SUM(Z891,שבוע_בדילוג[[#This Row],[הווסת פעיל?]]))</f>
        <v/>
      </c>
      <c r="AA892" s="1" t="str">
        <f>IF(AND(שבוע_בדילוג[[#This Row],[כמה מחזורים עד עקירה]]&lt;&gt;"",Z893=""),שבוע_בדילוג[[#This Row],[כמה מחזורים עד עקירה]],"")</f>
        <v/>
      </c>
      <c r="AB892" s="1" t="str">
        <f>IF(AND(שבוע_בדילוג[[#This Row],[הווסת פעיל?]]=1,שבוע_בדילוג[[#This Row],[וסת קבוע אחרון]]&lt;&gt;X891),שבוע_בדילוג[[#This Row],[וסת קבוע אחרון]],"")</f>
        <v/>
      </c>
      <c r="AC892" s="1" t="str">
        <f>IF(AND(שבוע_בדילוג[[#This Row],[הווסת פעיל?]]=1,Y891=0,שבוע_בדילוג[[#This Row],[וסת קבוע אחרון]]=X891),שבוע_בדילוג[[#This Row],[וסת קבוע אחרון]],"")</f>
        <v/>
      </c>
      <c r="AD892" s="1" t="str">
        <f>IF(AND(שבוע_בדילוג[[#This Row],[הווסת פעיל?]]=1,Y891=0,שבוע_בדילוג[[#This Row],[וסת קבוע אחרון]]&lt;&gt;X891),1,"")</f>
        <v/>
      </c>
      <c r="AE892" s="1" t="str">
        <f>IF(AND(שבוע_בדילוג[[#This Row],[הווסת פעיל?]]&lt;&gt;"",B893=1),שבוע_בדילוג[[#This Row],[CycleNumber]],"")</f>
        <v/>
      </c>
      <c r="AF892" s="1" t="str">
        <f>IF(AND(שבוע_בדילוג[[#This Row],[הווסת פעיל?]]&lt;&gt;"",Y891=""),שבוע_בדילוג[[#This Row],[CycleNumber]],"")</f>
        <v/>
      </c>
      <c r="AG892" s="1" t="str">
        <f>IF(B893=1,"",IF(שבוע_בדילוג[[#This Row],[הווסת פעיל?]]=1,IF(שבוע_בדילוג[[#This Row],[וסת קבוע אחרון]]=F893,1,0),""))</f>
        <v/>
      </c>
      <c r="AH892" s="1" t="str">
        <f>IF(B893=1,"",IF(שבוע_בדילוג[[#This Row],[הווסת פעיל?]]=1,IF(OR(שבוע_בדילוג[[#This Row],[וסת קבוע אחרון]]=F893,F893=שבוע_בדילוג[[#This Row],[LengthofCycle]]),1,0),""))</f>
        <v/>
      </c>
      <c r="AI892" s="1" t="str">
        <f>IF(B893=1,"",IF(שבוע_בדילוג[[#This Row],[הווסת פעיל?]]=1,IF(OR(שבוע_בדילוג[[#This Row],[וסת קבוע אחרון]]=F893,F893=שבוע_בדילוג[[#This Row],[LengthofCycle]],AND(שבוע_בדילוג[[#This Row],[LengthofCycle]]&lt;&gt;שבוע_בדילוג[[#This Row],[וסת קבוע אחרון]],OR(F893=28,F893=29))),1,0),""))</f>
        <v/>
      </c>
      <c r="AJ892" s="1" t="str">
        <f>IF(AND(שבוע_בדילוג[[#This Row],[הווסת פעיל?]]=1,B893=1),1,"")</f>
        <v/>
      </c>
      <c r="AK892" s="4">
        <f>IF(AND(שבוע_בדילוג[[#This Row],[הווסת פעיל?]]&lt;&gt;1,B893&lt;&gt;1,B893&lt;&gt;""),IF(שבוע_בדילוג[[#This Row],[LengthofCycle]]=F893,1,0),"")</f>
        <v>0</v>
      </c>
      <c r="AL892" s="4">
        <f>IF(AND(שבוע_בדילוג[[#This Row],[הווסת פעיל?]]&lt;&gt;1,B893&lt;&gt;1,B893&lt;&gt;""),IF(OR(שבוע_בדילוג[[#This Row],[LengthofCycle]]=F893,F893=29),1,0),"")</f>
        <v>0</v>
      </c>
      <c r="AM892" s="4">
        <f>IF(AND(שבוע_בדילוג[[#This Row],[הווסת פעיל?]]&lt;&gt;1,B893&lt;&gt;1,B893&lt;&gt;""),IF(OR(שבוע_בדילוג[[#This Row],[LengthofCycle]]=F893,F893=29,F893=28),1,0),"")</f>
        <v>0</v>
      </c>
    </row>
    <row r="893" spans="1:39" x14ac:dyDescent="0.25">
      <c r="A893" s="1" t="s">
        <v>127</v>
      </c>
      <c r="B893" s="1">
        <v>9</v>
      </c>
      <c r="C893" s="1">
        <v>0</v>
      </c>
      <c r="D893" s="1">
        <v>1</v>
      </c>
      <c r="E893" s="1">
        <v>0</v>
      </c>
      <c r="F893" s="1">
        <v>32</v>
      </c>
      <c r="H893" s="1">
        <f>שבוע_בדילוג[[#This Row],[LengthofCycle]]+1</f>
        <v>33</v>
      </c>
      <c r="I893" s="1" t="str">
        <f>IF(IFERROR(LOOKUP(שבוע_בדילוג[[#This Row],[ClientID]],קביעויות[השבוע בדילוג]),FALSE)=שבוע_בדילוג[[#This Row],[ClientID]],1,"")</f>
        <v/>
      </c>
      <c r="J893" s="1" t="str">
        <f>IF(AND(שבוע_בדילוג[[#This Row],[CycleNumber]]&gt;1,OR(B894="",שבוע_בדילוג[[#This Row],[CycleNumber]]&gt;B892)),IF(OR(AND(שבוע_בדילוג[[#This Row],[LengthofCycle]]=29,F892=29),AND(שבוע_בדילוג[[#This Row],[LengthofCycle]]=36,F892=36)),1,""),"")</f>
        <v/>
      </c>
      <c r="K893" s="1" t="str">
        <f>IF(AND(שבוע_בדילוג[[#This Row],[וסת השבוע]]=1,J892=1,שבוע_בדילוג[[#This Row],[CycleNumber]]&gt;B892),1,"")</f>
        <v/>
      </c>
      <c r="L893" s="1" t="str">
        <f>IF(שבוע_בדילוג[[#This Row],[CycleNumber]]=1,"",IF(שבוע_בדילוג[[#This Row],[וסת השבוע]]=1,0,IF(L892="","",IF(L892=0,IF(שבוע_בדילוג[[#This Row],[LengthofCycle]]=29,0,1),IF(L892=1,IF(שבוע_בדילוג[[#This Row],[LengthofCycle]]+F892=29*2,0,2),IF(L892=2,IF(שבוע_בדילוג[[#This Row],[LengthofCycle]]+F892+F891=29*3,0,3),""))))))</f>
        <v/>
      </c>
      <c r="M893" s="1" t="str">
        <f>IF(שבוע_בדילוג[[#This Row],[וסת השבוע]]=1,IF(שבוע_בדילוג[[#This Row],[וסת השבוע וההפלגה ביחד]]=1,M892+1,0),IF(AND(שבוע_בדילוג[[#This Row],[CycleNumber]]&gt;B892,שבוע_בדילוג[[#This Row],[CycleNumber]]&gt;1),IF(שבוע_בדילוג[[#This Row],[וסת השבוע פעיל?]]&lt;&gt;"",M892+1,""),""))</f>
        <v/>
      </c>
      <c r="N893" s="1" t="str">
        <f>IF(שבוע_בדילוג[[#This Row],[וסת השבוע פעיל?2]]="","",IF(AND(שבוע_בדילוג[[#This Row],[וסת השבוע פעיל?]]&lt;&gt;"",שבוע_בדילוג[[#This Row],[CycleNumber]]&lt;B894,B894&lt;&gt;"",שבוע_בדילוג[[#This Row],[וסת השבוע פעיל?]]&lt;3),IF(L894=0,IF(AND(שבוע_בדילוג[[#This Row],[וסת השבוע פעיל?]]&gt;0,J894=1),0,1),0),""))</f>
        <v/>
      </c>
      <c r="O893" s="1" t="str">
        <f t="shared" si="76"/>
        <v/>
      </c>
      <c r="P893" s="1" t="str">
        <f>IF(AND(שבוע_בדילוג[[#This Row],[חיזוי - שבוע]]=1,K894=1),1,"")</f>
        <v/>
      </c>
      <c r="Q893" s="1" t="str">
        <f>IF(AND(שבוע_בדילוג[[#This Row],[וסת השבוע פעיל?]]&lt;3,OR(שבוע_בדילוג[[#This Row],[CycleNumber]]&gt;B894,B894="")),1,"")</f>
        <v/>
      </c>
      <c r="R893" s="1" t="str">
        <f>IF(AND(שבוע_בדילוג[[#This Row],[חיזוי - שבוע]]&lt;&gt;"",שבוע_בדילוג[[#This Row],[וסת השבוע פעיל?2]]=""),1,"")</f>
        <v/>
      </c>
      <c r="S893" s="1" t="str">
        <f>IF(שבוע_בדילוג[[#This Row],[האישה קבעה וסת שבוע בדילוג?]]=1,IF(שבוע_בדילוג[[#This Row],[וסת השבוע פעיל?]]&lt;3,1,0),"")</f>
        <v/>
      </c>
      <c r="T8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3" s="1">
        <f t="shared" si="77"/>
        <v>0</v>
      </c>
      <c r="V893" s="1">
        <f t="shared" si="78"/>
        <v>0</v>
      </c>
      <c r="W893" s="1">
        <f t="shared" si="79"/>
        <v>0</v>
      </c>
      <c r="X893" s="1" t="str">
        <f>IF(שבוע_בדילוג[[#This Row],[3 הפלגות זהות]]="","",IF(שבוע_בדילוג[[#This Row],[3 הפלגות זהות]]=1,שבוע_בדילוג[[#This Row],[LengthofCycle]],X892))</f>
        <v/>
      </c>
      <c r="Z893" s="1" t="str">
        <f>IF(OR(שבוע_בדילוג[[#This Row],[הווסת פעיל?]]=0,שבוע_בדילוג[[#This Row],[הווסת פעיל?]]=""),"",SUM(Z892,שבוע_בדילוג[[#This Row],[הווסת פעיל?]]))</f>
        <v/>
      </c>
      <c r="AA893" s="1" t="str">
        <f>IF(AND(שבוע_בדילוג[[#This Row],[כמה מחזורים עד עקירה]]&lt;&gt;"",Z894=""),שבוע_בדילוג[[#This Row],[כמה מחזורים עד עקירה]],"")</f>
        <v/>
      </c>
      <c r="AB893" s="1" t="str">
        <f>IF(AND(שבוע_בדילוג[[#This Row],[הווסת פעיל?]]=1,שבוע_בדילוג[[#This Row],[וסת קבוע אחרון]]&lt;&gt;X892),שבוע_בדילוג[[#This Row],[וסת קבוע אחרון]],"")</f>
        <v/>
      </c>
      <c r="AC893" s="1" t="str">
        <f>IF(AND(שבוע_בדילוג[[#This Row],[הווסת פעיל?]]=1,Y892=0,שבוע_בדילוג[[#This Row],[וסת קבוע אחרון]]=X892),שבוע_בדילוג[[#This Row],[וסת קבוע אחרון]],"")</f>
        <v/>
      </c>
      <c r="AD893" s="1" t="str">
        <f>IF(AND(שבוע_בדילוג[[#This Row],[הווסת פעיל?]]=1,Y892=0,שבוע_בדילוג[[#This Row],[וסת קבוע אחרון]]&lt;&gt;X892),1,"")</f>
        <v/>
      </c>
      <c r="AE893" s="1" t="str">
        <f>IF(AND(שבוע_בדילוג[[#This Row],[הווסת פעיל?]]&lt;&gt;"",B894=1),שבוע_בדילוג[[#This Row],[CycleNumber]],"")</f>
        <v/>
      </c>
      <c r="AF893" s="1" t="str">
        <f>IF(AND(שבוע_בדילוג[[#This Row],[הווסת פעיל?]]&lt;&gt;"",Y892=""),שבוע_בדילוג[[#This Row],[CycleNumber]],"")</f>
        <v/>
      </c>
      <c r="AG893" s="1" t="str">
        <f>IF(B894=1,"",IF(שבוע_בדילוג[[#This Row],[הווסת פעיל?]]=1,IF(שבוע_בדילוג[[#This Row],[וסת קבוע אחרון]]=F894,1,0),""))</f>
        <v/>
      </c>
      <c r="AH893" s="1" t="str">
        <f>IF(B894=1,"",IF(שבוע_בדילוג[[#This Row],[הווסת פעיל?]]=1,IF(OR(שבוע_בדילוג[[#This Row],[וסת קבוע אחרון]]=F894,F894=שבוע_בדילוג[[#This Row],[LengthofCycle]]),1,0),""))</f>
        <v/>
      </c>
      <c r="AI893" s="1" t="str">
        <f>IF(B894=1,"",IF(שבוע_בדילוג[[#This Row],[הווסת פעיל?]]=1,IF(OR(שבוע_בדילוג[[#This Row],[וסת קבוע אחרון]]=F894,F894=שבוע_בדילוג[[#This Row],[LengthofCycle]],AND(שבוע_בדילוג[[#This Row],[LengthofCycle]]&lt;&gt;שבוע_בדילוג[[#This Row],[וסת קבוע אחרון]],OR(F894=28,F894=29))),1,0),""))</f>
        <v/>
      </c>
      <c r="AJ893" s="1" t="str">
        <f>IF(AND(שבוע_בדילוג[[#This Row],[הווסת פעיל?]]=1,B894=1),1,"")</f>
        <v/>
      </c>
      <c r="AK893" s="4">
        <f>IF(AND(שבוע_בדילוג[[#This Row],[הווסת פעיל?]]&lt;&gt;1,B894&lt;&gt;1,B894&lt;&gt;""),IF(שבוע_בדילוג[[#This Row],[LengthofCycle]]=F894,1,0),"")</f>
        <v>0</v>
      </c>
      <c r="AL893" s="4">
        <f>IF(AND(שבוע_בדילוג[[#This Row],[הווסת פעיל?]]&lt;&gt;1,B894&lt;&gt;1,B894&lt;&gt;""),IF(OR(שבוע_בדילוג[[#This Row],[LengthofCycle]]=F894,F894=29),1,0),"")</f>
        <v>0</v>
      </c>
      <c r="AM893" s="4">
        <f>IF(AND(שבוע_בדילוג[[#This Row],[הווסת פעיל?]]&lt;&gt;1,B894&lt;&gt;1,B894&lt;&gt;""),IF(OR(שבוע_בדילוג[[#This Row],[LengthofCycle]]=F894,F894=29,F894=28),1,0),"")</f>
        <v>0</v>
      </c>
    </row>
    <row r="894" spans="1:39" x14ac:dyDescent="0.25">
      <c r="A894" s="1" t="s">
        <v>127</v>
      </c>
      <c r="B894" s="1">
        <v>10</v>
      </c>
      <c r="C894" s="1">
        <v>0</v>
      </c>
      <c r="D894" s="1">
        <v>1</v>
      </c>
      <c r="E894" s="1">
        <v>0</v>
      </c>
      <c r="F894" s="1">
        <v>31</v>
      </c>
      <c r="H894" s="1">
        <f>שבוע_בדילוג[[#This Row],[LengthofCycle]]+1</f>
        <v>32</v>
      </c>
      <c r="I894" s="1" t="str">
        <f>IF(IFERROR(LOOKUP(שבוע_בדילוג[[#This Row],[ClientID]],קביעויות[השבוע בדילוג]),FALSE)=שבוע_בדילוג[[#This Row],[ClientID]],1,"")</f>
        <v/>
      </c>
      <c r="J894" s="1" t="str">
        <f>IF(AND(שבוע_בדילוג[[#This Row],[CycleNumber]]&gt;1,OR(B895="",שבוע_בדילוג[[#This Row],[CycleNumber]]&gt;B893)),IF(OR(AND(שבוע_בדילוג[[#This Row],[LengthofCycle]]=29,F893=29),AND(שבוע_בדילוג[[#This Row],[LengthofCycle]]=36,F893=36)),1,""),"")</f>
        <v/>
      </c>
      <c r="K894" s="1" t="str">
        <f>IF(AND(שבוע_בדילוג[[#This Row],[וסת השבוע]]=1,J893=1,שבוע_בדילוג[[#This Row],[CycleNumber]]&gt;B893),1,"")</f>
        <v/>
      </c>
      <c r="L894" s="1" t="str">
        <f>IF(שבוע_בדילוג[[#This Row],[CycleNumber]]=1,"",IF(שבוע_בדילוג[[#This Row],[וסת השבוע]]=1,0,IF(L893="","",IF(L893=0,IF(שבוע_בדילוג[[#This Row],[LengthofCycle]]=29,0,1),IF(L893=1,IF(שבוע_בדילוג[[#This Row],[LengthofCycle]]+F893=29*2,0,2),IF(L893=2,IF(שבוע_בדילוג[[#This Row],[LengthofCycle]]+F893+F892=29*3,0,3),""))))))</f>
        <v/>
      </c>
      <c r="M894" s="1" t="str">
        <f>IF(שבוע_בדילוג[[#This Row],[וסת השבוע]]=1,IF(שבוע_בדילוג[[#This Row],[וסת השבוע וההפלגה ביחד]]=1,M893+1,0),IF(AND(שבוע_בדילוג[[#This Row],[CycleNumber]]&gt;B893,שבוע_בדילוג[[#This Row],[CycleNumber]]&gt;1),IF(שבוע_בדילוג[[#This Row],[וסת השבוע פעיל?]]&lt;&gt;"",M893+1,""),""))</f>
        <v/>
      </c>
      <c r="N894" s="1" t="str">
        <f>IF(שבוע_בדילוג[[#This Row],[וסת השבוע פעיל?2]]="","",IF(AND(שבוע_בדילוג[[#This Row],[וסת השבוע פעיל?]]&lt;&gt;"",שבוע_בדילוג[[#This Row],[CycleNumber]]&lt;B895,B895&lt;&gt;"",שבוע_בדילוג[[#This Row],[וסת השבוע פעיל?]]&lt;3),IF(L895=0,IF(AND(שבוע_בדילוג[[#This Row],[וסת השבוע פעיל?]]&gt;0,J895=1),0,1),0),""))</f>
        <v/>
      </c>
      <c r="O894" s="1" t="str">
        <f t="shared" si="76"/>
        <v/>
      </c>
      <c r="P894" s="1" t="str">
        <f>IF(AND(שבוע_בדילוג[[#This Row],[חיזוי - שבוע]]=1,K895=1),1,"")</f>
        <v/>
      </c>
      <c r="Q894" s="1" t="str">
        <f>IF(AND(שבוע_בדילוג[[#This Row],[וסת השבוע פעיל?]]&lt;3,OR(שבוע_בדילוג[[#This Row],[CycleNumber]]&gt;B895,B895="")),1,"")</f>
        <v/>
      </c>
      <c r="R894" s="1" t="str">
        <f>IF(AND(שבוע_בדילוג[[#This Row],[חיזוי - שבוע]]&lt;&gt;"",שבוע_בדילוג[[#This Row],[וסת השבוע פעיל?2]]=""),1,"")</f>
        <v/>
      </c>
      <c r="S894" s="1" t="str">
        <f>IF(שבוע_בדילוג[[#This Row],[האישה קבעה וסת שבוע בדילוג?]]=1,IF(שבוע_בדילוג[[#This Row],[וסת השבוע פעיל?]]&lt;3,1,0),"")</f>
        <v/>
      </c>
      <c r="T8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4" s="1">
        <f t="shared" si="77"/>
        <v>0</v>
      </c>
      <c r="V894" s="1">
        <f t="shared" si="78"/>
        <v>0</v>
      </c>
      <c r="W894" s="1">
        <f t="shared" si="79"/>
        <v>0</v>
      </c>
      <c r="X894" s="1" t="str">
        <f>IF(שבוע_בדילוג[[#This Row],[3 הפלגות זהות]]="","",IF(שבוע_בדילוג[[#This Row],[3 הפלגות זהות]]=1,שבוע_בדילוג[[#This Row],[LengthofCycle]],X893))</f>
        <v/>
      </c>
      <c r="Z894" s="1" t="str">
        <f>IF(OR(שבוע_בדילוג[[#This Row],[הווסת פעיל?]]=0,שבוע_בדילוג[[#This Row],[הווסת פעיל?]]=""),"",SUM(Z893,שבוע_בדילוג[[#This Row],[הווסת פעיל?]]))</f>
        <v/>
      </c>
      <c r="AA894" s="1" t="str">
        <f>IF(AND(שבוע_בדילוג[[#This Row],[כמה מחזורים עד עקירה]]&lt;&gt;"",Z895=""),שבוע_בדילוג[[#This Row],[כמה מחזורים עד עקירה]],"")</f>
        <v/>
      </c>
      <c r="AB894" s="1" t="str">
        <f>IF(AND(שבוע_בדילוג[[#This Row],[הווסת פעיל?]]=1,שבוע_בדילוג[[#This Row],[וסת קבוע אחרון]]&lt;&gt;X893),שבוע_בדילוג[[#This Row],[וסת קבוע אחרון]],"")</f>
        <v/>
      </c>
      <c r="AC894" s="1" t="str">
        <f>IF(AND(שבוע_בדילוג[[#This Row],[הווסת פעיל?]]=1,Y893=0,שבוע_בדילוג[[#This Row],[וסת קבוע אחרון]]=X893),שבוע_בדילוג[[#This Row],[וסת קבוע אחרון]],"")</f>
        <v/>
      </c>
      <c r="AD894" s="1" t="str">
        <f>IF(AND(שבוע_בדילוג[[#This Row],[הווסת פעיל?]]=1,Y893=0,שבוע_בדילוג[[#This Row],[וסת קבוע אחרון]]&lt;&gt;X893),1,"")</f>
        <v/>
      </c>
      <c r="AE894" s="1" t="str">
        <f>IF(AND(שבוע_בדילוג[[#This Row],[הווסת פעיל?]]&lt;&gt;"",B895=1),שבוע_בדילוג[[#This Row],[CycleNumber]],"")</f>
        <v/>
      </c>
      <c r="AF894" s="1" t="str">
        <f>IF(AND(שבוע_בדילוג[[#This Row],[הווסת פעיל?]]&lt;&gt;"",Y893=""),שבוע_בדילוג[[#This Row],[CycleNumber]],"")</f>
        <v/>
      </c>
      <c r="AG894" s="1" t="str">
        <f>IF(B895=1,"",IF(שבוע_בדילוג[[#This Row],[הווסת פעיל?]]=1,IF(שבוע_בדילוג[[#This Row],[וסת קבוע אחרון]]=F895,1,0),""))</f>
        <v/>
      </c>
      <c r="AH894" s="1" t="str">
        <f>IF(B895=1,"",IF(שבוע_בדילוג[[#This Row],[הווסת פעיל?]]=1,IF(OR(שבוע_בדילוג[[#This Row],[וסת קבוע אחרון]]=F895,F895=שבוע_בדילוג[[#This Row],[LengthofCycle]]),1,0),""))</f>
        <v/>
      </c>
      <c r="AI894" s="1" t="str">
        <f>IF(B895=1,"",IF(שבוע_בדילוג[[#This Row],[הווסת פעיל?]]=1,IF(OR(שבוע_בדילוג[[#This Row],[וסת קבוע אחרון]]=F895,F895=שבוע_בדילוג[[#This Row],[LengthofCycle]],AND(שבוע_בדילוג[[#This Row],[LengthofCycle]]&lt;&gt;שבוע_בדילוג[[#This Row],[וסת קבוע אחרון]],OR(F895=28,F895=29))),1,0),""))</f>
        <v/>
      </c>
      <c r="AJ894" s="1" t="str">
        <f>IF(AND(שבוע_בדילוג[[#This Row],[הווסת פעיל?]]=1,B895=1),1,"")</f>
        <v/>
      </c>
      <c r="AK894" s="4">
        <f>IF(AND(שבוע_בדילוג[[#This Row],[הווסת פעיל?]]&lt;&gt;1,B895&lt;&gt;1,B895&lt;&gt;""),IF(שבוע_בדילוג[[#This Row],[LengthofCycle]]=F895,1,0),"")</f>
        <v>0</v>
      </c>
      <c r="AL894" s="4">
        <f>IF(AND(שבוע_בדילוג[[#This Row],[הווסת פעיל?]]&lt;&gt;1,B895&lt;&gt;1,B895&lt;&gt;""),IF(OR(שבוע_בדילוג[[#This Row],[LengthofCycle]]=F895,F895=29),1,0),"")</f>
        <v>1</v>
      </c>
      <c r="AM894" s="4">
        <f>IF(AND(שבוע_בדילוג[[#This Row],[הווסת פעיל?]]&lt;&gt;1,B895&lt;&gt;1,B895&lt;&gt;""),IF(OR(שבוע_בדילוג[[#This Row],[LengthofCycle]]=F895,F895=29,F895=28),1,0),"")</f>
        <v>1</v>
      </c>
    </row>
    <row r="895" spans="1:39" x14ac:dyDescent="0.25">
      <c r="A895" s="1" t="s">
        <v>127</v>
      </c>
      <c r="B895" s="1">
        <v>11</v>
      </c>
      <c r="C895" s="1">
        <v>0</v>
      </c>
      <c r="D895" s="1">
        <v>1</v>
      </c>
      <c r="E895" s="1">
        <v>0</v>
      </c>
      <c r="F895" s="1">
        <v>29</v>
      </c>
      <c r="H895" s="1">
        <f>שבוע_בדילוג[[#This Row],[LengthofCycle]]+1</f>
        <v>30</v>
      </c>
      <c r="I895" s="1" t="str">
        <f>IF(IFERROR(LOOKUP(שבוע_בדילוג[[#This Row],[ClientID]],קביעויות[השבוע בדילוג]),FALSE)=שבוע_בדילוג[[#This Row],[ClientID]],1,"")</f>
        <v/>
      </c>
      <c r="J895" s="1" t="str">
        <f>IF(AND(שבוע_בדילוג[[#This Row],[CycleNumber]]&gt;1,OR(B896="",שבוע_בדילוג[[#This Row],[CycleNumber]]&gt;B894)),IF(OR(AND(שבוע_בדילוג[[#This Row],[LengthofCycle]]=29,F894=29),AND(שבוע_בדילוג[[#This Row],[LengthofCycle]]=36,F894=36)),1,""),"")</f>
        <v/>
      </c>
      <c r="K895" s="1" t="str">
        <f>IF(AND(שבוע_בדילוג[[#This Row],[וסת השבוע]]=1,J894=1,שבוע_בדילוג[[#This Row],[CycleNumber]]&gt;B894),1,"")</f>
        <v/>
      </c>
      <c r="L895" s="1" t="str">
        <f>IF(שבוע_בדילוג[[#This Row],[CycleNumber]]=1,"",IF(שבוע_בדילוג[[#This Row],[וסת השבוע]]=1,0,IF(L894="","",IF(L894=0,IF(שבוע_בדילוג[[#This Row],[LengthofCycle]]=29,0,1),IF(L894=1,IF(שבוע_בדילוג[[#This Row],[LengthofCycle]]+F894=29*2,0,2),IF(L894=2,IF(שבוע_בדילוג[[#This Row],[LengthofCycle]]+F894+F893=29*3,0,3),""))))))</f>
        <v/>
      </c>
      <c r="M895" s="1" t="str">
        <f>IF(שבוע_בדילוג[[#This Row],[וסת השבוע]]=1,IF(שבוע_בדילוג[[#This Row],[וסת השבוע וההפלגה ביחד]]=1,M894+1,0),IF(AND(שבוע_בדילוג[[#This Row],[CycleNumber]]&gt;B894,שבוע_בדילוג[[#This Row],[CycleNumber]]&gt;1),IF(שבוע_בדילוג[[#This Row],[וסת השבוע פעיל?]]&lt;&gt;"",M894+1,""),""))</f>
        <v/>
      </c>
      <c r="N895" s="1" t="str">
        <f>IF(שבוע_בדילוג[[#This Row],[וסת השבוע פעיל?2]]="","",IF(AND(שבוע_בדילוג[[#This Row],[וסת השבוע פעיל?]]&lt;&gt;"",שבוע_בדילוג[[#This Row],[CycleNumber]]&lt;B896,B896&lt;&gt;"",שבוע_בדילוג[[#This Row],[וסת השבוע פעיל?]]&lt;3),IF(L896=0,IF(AND(שבוע_בדילוג[[#This Row],[וסת השבוע פעיל?]]&gt;0,J896=1),0,1),0),""))</f>
        <v/>
      </c>
      <c r="O895" s="1" t="str">
        <f t="shared" si="76"/>
        <v/>
      </c>
      <c r="P895" s="1" t="str">
        <f>IF(AND(שבוע_בדילוג[[#This Row],[חיזוי - שבוע]]=1,K896=1),1,"")</f>
        <v/>
      </c>
      <c r="Q895" s="1" t="str">
        <f>IF(AND(שבוע_בדילוג[[#This Row],[וסת השבוע פעיל?]]&lt;3,OR(שבוע_בדילוג[[#This Row],[CycleNumber]]&gt;B896,B896="")),1,"")</f>
        <v/>
      </c>
      <c r="R895" s="1" t="str">
        <f>IF(AND(שבוע_בדילוג[[#This Row],[חיזוי - שבוע]]&lt;&gt;"",שבוע_בדילוג[[#This Row],[וסת השבוע פעיל?2]]=""),1,"")</f>
        <v/>
      </c>
      <c r="S895" s="1" t="str">
        <f>IF(שבוע_בדילוג[[#This Row],[האישה קבעה וסת שבוע בדילוג?]]=1,IF(שבוע_בדילוג[[#This Row],[וסת השבוע פעיל?]]&lt;3,1,0),"")</f>
        <v/>
      </c>
      <c r="T8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5" s="1">
        <f t="shared" si="77"/>
        <v>0</v>
      </c>
      <c r="V895" s="1">
        <f t="shared" si="78"/>
        <v>0</v>
      </c>
      <c r="W895" s="1">
        <f t="shared" si="79"/>
        <v>0</v>
      </c>
      <c r="X895" s="1" t="str">
        <f>IF(שבוע_בדילוג[[#This Row],[3 הפלגות זהות]]="","",IF(שבוע_בדילוג[[#This Row],[3 הפלגות זהות]]=1,שבוע_בדילוג[[#This Row],[LengthofCycle]],X894))</f>
        <v/>
      </c>
      <c r="Z895" s="1" t="str">
        <f>IF(OR(שבוע_בדילוג[[#This Row],[הווסת פעיל?]]=0,שבוע_בדילוג[[#This Row],[הווסת פעיל?]]=""),"",SUM(Z894,שבוע_בדילוג[[#This Row],[הווסת פעיל?]]))</f>
        <v/>
      </c>
      <c r="AA895" s="1" t="str">
        <f>IF(AND(שבוע_בדילוג[[#This Row],[כמה מחזורים עד עקירה]]&lt;&gt;"",Z896=""),שבוע_בדילוג[[#This Row],[כמה מחזורים עד עקירה]],"")</f>
        <v/>
      </c>
      <c r="AB895" s="1" t="str">
        <f>IF(AND(שבוע_בדילוג[[#This Row],[הווסת פעיל?]]=1,שבוע_בדילוג[[#This Row],[וסת קבוע אחרון]]&lt;&gt;X894),שבוע_בדילוג[[#This Row],[וסת קבוע אחרון]],"")</f>
        <v/>
      </c>
      <c r="AC895" s="1" t="str">
        <f>IF(AND(שבוע_בדילוג[[#This Row],[הווסת פעיל?]]=1,Y894=0,שבוע_בדילוג[[#This Row],[וסת קבוע אחרון]]=X894),שבוע_בדילוג[[#This Row],[וסת קבוע אחרון]],"")</f>
        <v/>
      </c>
      <c r="AD895" s="1" t="str">
        <f>IF(AND(שבוע_בדילוג[[#This Row],[הווסת פעיל?]]=1,Y894=0,שבוע_בדילוג[[#This Row],[וסת קבוע אחרון]]&lt;&gt;X894),1,"")</f>
        <v/>
      </c>
      <c r="AE895" s="1" t="str">
        <f>IF(AND(שבוע_בדילוג[[#This Row],[הווסת פעיל?]]&lt;&gt;"",B896=1),שבוע_בדילוג[[#This Row],[CycleNumber]],"")</f>
        <v/>
      </c>
      <c r="AF895" s="1" t="str">
        <f>IF(AND(שבוע_בדילוג[[#This Row],[הווסת פעיל?]]&lt;&gt;"",Y894=""),שבוע_בדילוג[[#This Row],[CycleNumber]],"")</f>
        <v/>
      </c>
      <c r="AG895" s="1" t="str">
        <f>IF(B896=1,"",IF(שבוע_בדילוג[[#This Row],[הווסת פעיל?]]=1,IF(שבוע_בדילוג[[#This Row],[וסת קבוע אחרון]]=F896,1,0),""))</f>
        <v/>
      </c>
      <c r="AH895" s="1" t="str">
        <f>IF(B896=1,"",IF(שבוע_בדילוג[[#This Row],[הווסת פעיל?]]=1,IF(OR(שבוע_בדילוג[[#This Row],[וסת קבוע אחרון]]=F896,F896=שבוע_בדילוג[[#This Row],[LengthofCycle]]),1,0),""))</f>
        <v/>
      </c>
      <c r="AI895" s="1" t="str">
        <f>IF(B896=1,"",IF(שבוע_בדילוג[[#This Row],[הווסת פעיל?]]=1,IF(OR(שבוע_בדילוג[[#This Row],[וסת קבוע אחרון]]=F896,F896=שבוע_בדילוג[[#This Row],[LengthofCycle]],AND(שבוע_בדילוג[[#This Row],[LengthofCycle]]&lt;&gt;שבוע_בדילוג[[#This Row],[וסת קבוע אחרון]],OR(F896=28,F896=29))),1,0),""))</f>
        <v/>
      </c>
      <c r="AJ895" s="1" t="str">
        <f>IF(AND(שבוע_בדילוג[[#This Row],[הווסת פעיל?]]=1,B896=1),1,"")</f>
        <v/>
      </c>
      <c r="AK895" s="4">
        <f>IF(AND(שבוע_בדילוג[[#This Row],[הווסת פעיל?]]&lt;&gt;1,B896&lt;&gt;1,B896&lt;&gt;""),IF(שבוע_בדילוג[[#This Row],[LengthofCycle]]=F896,1,0),"")</f>
        <v>0</v>
      </c>
      <c r="AL895" s="4">
        <f>IF(AND(שבוע_בדילוג[[#This Row],[הווסת פעיל?]]&lt;&gt;1,B896&lt;&gt;1,B896&lt;&gt;""),IF(OR(שבוע_בדילוג[[#This Row],[LengthofCycle]]=F896,F896=29),1,0),"")</f>
        <v>0</v>
      </c>
      <c r="AM895" s="4">
        <f>IF(AND(שבוע_בדילוג[[#This Row],[הווסת פעיל?]]&lt;&gt;1,B896&lt;&gt;1,B896&lt;&gt;""),IF(OR(שבוע_בדילוג[[#This Row],[LengthofCycle]]=F896,F896=29,F896=28),1,0),"")</f>
        <v>0</v>
      </c>
    </row>
    <row r="896" spans="1:39" x14ac:dyDescent="0.25">
      <c r="A896" s="1" t="s">
        <v>127</v>
      </c>
      <c r="B896" s="1">
        <v>12</v>
      </c>
      <c r="C896" s="1">
        <v>0</v>
      </c>
      <c r="D896" s="1">
        <v>1</v>
      </c>
      <c r="E896" s="1">
        <v>0</v>
      </c>
      <c r="F896" s="1">
        <v>30</v>
      </c>
      <c r="H896" s="1">
        <f>שבוע_בדילוג[[#This Row],[LengthofCycle]]+1</f>
        <v>31</v>
      </c>
      <c r="I896" s="1" t="str">
        <f>IF(IFERROR(LOOKUP(שבוע_בדילוג[[#This Row],[ClientID]],קביעויות[השבוע בדילוג]),FALSE)=שבוע_בדילוג[[#This Row],[ClientID]],1,"")</f>
        <v/>
      </c>
      <c r="J896" s="1" t="str">
        <f>IF(AND(שבוע_בדילוג[[#This Row],[CycleNumber]]&gt;1,OR(B897="",שבוע_בדילוג[[#This Row],[CycleNumber]]&gt;B895)),IF(OR(AND(שבוע_בדילוג[[#This Row],[LengthofCycle]]=29,F895=29),AND(שבוע_בדילוג[[#This Row],[LengthofCycle]]=36,F895=36)),1,""),"")</f>
        <v/>
      </c>
      <c r="K896" s="1" t="str">
        <f>IF(AND(שבוע_בדילוג[[#This Row],[וסת השבוע]]=1,J895=1,שבוע_בדילוג[[#This Row],[CycleNumber]]&gt;B895),1,"")</f>
        <v/>
      </c>
      <c r="L896" s="1" t="str">
        <f>IF(שבוע_בדילוג[[#This Row],[CycleNumber]]=1,"",IF(שבוע_בדילוג[[#This Row],[וסת השבוע]]=1,0,IF(L895="","",IF(L895=0,IF(שבוע_בדילוג[[#This Row],[LengthofCycle]]=29,0,1),IF(L895=1,IF(שבוע_בדילוג[[#This Row],[LengthofCycle]]+F895=29*2,0,2),IF(L895=2,IF(שבוע_בדילוג[[#This Row],[LengthofCycle]]+F895+F894=29*3,0,3),""))))))</f>
        <v/>
      </c>
      <c r="M896" s="1" t="str">
        <f>IF(שבוע_בדילוג[[#This Row],[וסת השבוע]]=1,IF(שבוע_בדילוג[[#This Row],[וסת השבוע וההפלגה ביחד]]=1,M895+1,0),IF(AND(שבוע_בדילוג[[#This Row],[CycleNumber]]&gt;B895,שבוע_בדילוג[[#This Row],[CycleNumber]]&gt;1),IF(שבוע_בדילוג[[#This Row],[וסת השבוע פעיל?]]&lt;&gt;"",M895+1,""),""))</f>
        <v/>
      </c>
      <c r="N896" s="1" t="str">
        <f>IF(שבוע_בדילוג[[#This Row],[וסת השבוע פעיל?2]]="","",IF(AND(שבוע_בדילוג[[#This Row],[וסת השבוע פעיל?]]&lt;&gt;"",שבוע_בדילוג[[#This Row],[CycleNumber]]&lt;B897,B897&lt;&gt;"",שבוע_בדילוג[[#This Row],[וסת השבוע פעיל?]]&lt;3),IF(L897=0,IF(AND(שבוע_בדילוג[[#This Row],[וסת השבוע פעיל?]]&gt;0,J897=1),0,1),0),""))</f>
        <v/>
      </c>
      <c r="O896" s="1" t="str">
        <f t="shared" si="76"/>
        <v/>
      </c>
      <c r="P896" s="1" t="str">
        <f>IF(AND(שבוע_בדילוג[[#This Row],[חיזוי - שבוע]]=1,K897=1),1,"")</f>
        <v/>
      </c>
      <c r="Q896" s="1" t="str">
        <f>IF(AND(שבוע_בדילוג[[#This Row],[וסת השבוע פעיל?]]&lt;3,OR(שבוע_בדילוג[[#This Row],[CycleNumber]]&gt;B897,B897="")),1,"")</f>
        <v/>
      </c>
      <c r="R896" s="1" t="str">
        <f>IF(AND(שבוע_בדילוג[[#This Row],[חיזוי - שבוע]]&lt;&gt;"",שבוע_בדילוג[[#This Row],[וסת השבוע פעיל?2]]=""),1,"")</f>
        <v/>
      </c>
      <c r="S896" s="1" t="str">
        <f>IF(שבוע_בדילוג[[#This Row],[האישה קבעה וסת שבוע בדילוג?]]=1,IF(שבוע_בדילוג[[#This Row],[וסת השבוע פעיל?]]&lt;3,1,0),"")</f>
        <v/>
      </c>
      <c r="T8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6" s="1">
        <f t="shared" si="77"/>
        <v>0</v>
      </c>
      <c r="V896" s="1">
        <f t="shared" si="78"/>
        <v>0</v>
      </c>
      <c r="W896" s="1">
        <f t="shared" si="79"/>
        <v>0</v>
      </c>
      <c r="X896" s="1" t="str">
        <f>IF(שבוע_בדילוג[[#This Row],[3 הפלגות זהות]]="","",IF(שבוע_בדילוג[[#This Row],[3 הפלגות זהות]]=1,שבוע_בדילוג[[#This Row],[LengthofCycle]],X895))</f>
        <v/>
      </c>
      <c r="Z896" s="1" t="str">
        <f>IF(OR(שבוע_בדילוג[[#This Row],[הווסת פעיל?]]=0,שבוע_בדילוג[[#This Row],[הווסת פעיל?]]=""),"",SUM(Z895,שבוע_בדילוג[[#This Row],[הווסת פעיל?]]))</f>
        <v/>
      </c>
      <c r="AA896" s="1" t="str">
        <f>IF(AND(שבוע_בדילוג[[#This Row],[כמה מחזורים עד עקירה]]&lt;&gt;"",Z897=""),שבוע_בדילוג[[#This Row],[כמה מחזורים עד עקירה]],"")</f>
        <v/>
      </c>
      <c r="AB896" s="1" t="str">
        <f>IF(AND(שבוע_בדילוג[[#This Row],[הווסת פעיל?]]=1,שבוע_בדילוג[[#This Row],[וסת קבוע אחרון]]&lt;&gt;X895),שבוע_בדילוג[[#This Row],[וסת קבוע אחרון]],"")</f>
        <v/>
      </c>
      <c r="AC896" s="1" t="str">
        <f>IF(AND(שבוע_בדילוג[[#This Row],[הווסת פעיל?]]=1,Y895=0,שבוע_בדילוג[[#This Row],[וסת קבוע אחרון]]=X895),שבוע_בדילוג[[#This Row],[וסת קבוע אחרון]],"")</f>
        <v/>
      </c>
      <c r="AD896" s="1" t="str">
        <f>IF(AND(שבוע_בדילוג[[#This Row],[הווסת פעיל?]]=1,Y895=0,שבוע_בדילוג[[#This Row],[וסת קבוע אחרון]]&lt;&gt;X895),1,"")</f>
        <v/>
      </c>
      <c r="AE896" s="1" t="str">
        <f>IF(AND(שבוע_בדילוג[[#This Row],[הווסת פעיל?]]&lt;&gt;"",B897=1),שבוע_בדילוג[[#This Row],[CycleNumber]],"")</f>
        <v/>
      </c>
      <c r="AF896" s="1" t="str">
        <f>IF(AND(שבוע_בדילוג[[#This Row],[הווסת פעיל?]]&lt;&gt;"",Y895=""),שבוע_בדילוג[[#This Row],[CycleNumber]],"")</f>
        <v/>
      </c>
      <c r="AG896" s="1" t="str">
        <f>IF(B897=1,"",IF(שבוע_בדילוג[[#This Row],[הווסת פעיל?]]=1,IF(שבוע_בדילוג[[#This Row],[וסת קבוע אחרון]]=F897,1,0),""))</f>
        <v/>
      </c>
      <c r="AH896" s="1" t="str">
        <f>IF(B897=1,"",IF(שבוע_בדילוג[[#This Row],[הווסת פעיל?]]=1,IF(OR(שבוע_בדילוג[[#This Row],[וסת קבוע אחרון]]=F897,F897=שבוע_בדילוג[[#This Row],[LengthofCycle]]),1,0),""))</f>
        <v/>
      </c>
      <c r="AI896" s="1" t="str">
        <f>IF(B897=1,"",IF(שבוע_בדילוג[[#This Row],[הווסת פעיל?]]=1,IF(OR(שבוע_בדילוג[[#This Row],[וסת קבוע אחרון]]=F897,F897=שבוע_בדילוג[[#This Row],[LengthofCycle]],AND(שבוע_בדילוג[[#This Row],[LengthofCycle]]&lt;&gt;שבוע_בדילוג[[#This Row],[וסת קבוע אחרון]],OR(F897=28,F897=29))),1,0),""))</f>
        <v/>
      </c>
      <c r="AJ896" s="1" t="str">
        <f>IF(AND(שבוע_בדילוג[[#This Row],[הווסת פעיל?]]=1,B897=1),1,"")</f>
        <v/>
      </c>
      <c r="AK896" s="4">
        <f>IF(AND(שבוע_בדילוג[[#This Row],[הווסת פעיל?]]&lt;&gt;1,B897&lt;&gt;1,B897&lt;&gt;""),IF(שבוע_בדילוג[[#This Row],[LengthofCycle]]=F897,1,0),"")</f>
        <v>0</v>
      </c>
      <c r="AL896" s="4">
        <f>IF(AND(שבוע_בדילוג[[#This Row],[הווסת פעיל?]]&lt;&gt;1,B897&lt;&gt;1,B897&lt;&gt;""),IF(OR(שבוע_בדילוג[[#This Row],[LengthofCycle]]=F897,F897=29),1,0),"")</f>
        <v>0</v>
      </c>
      <c r="AM896" s="4">
        <f>IF(AND(שבוע_בדילוג[[#This Row],[הווסת פעיל?]]&lt;&gt;1,B897&lt;&gt;1,B897&lt;&gt;""),IF(OR(שבוע_בדילוג[[#This Row],[LengthofCycle]]=F897,F897=29,F897=28),1,0),"")</f>
        <v>1</v>
      </c>
    </row>
    <row r="897" spans="1:39" x14ac:dyDescent="0.25">
      <c r="A897" s="1" t="s">
        <v>127</v>
      </c>
      <c r="B897" s="1">
        <v>13</v>
      </c>
      <c r="C897" s="1">
        <v>0</v>
      </c>
      <c r="D897" s="1">
        <v>1</v>
      </c>
      <c r="E897" s="1">
        <v>0</v>
      </c>
      <c r="F897" s="1">
        <v>28</v>
      </c>
      <c r="H897" s="1">
        <f>שבוע_בדילוג[[#This Row],[LengthofCycle]]+1</f>
        <v>29</v>
      </c>
      <c r="I897" s="1" t="str">
        <f>IF(IFERROR(LOOKUP(שבוע_בדילוג[[#This Row],[ClientID]],קביעויות[השבוע בדילוג]),FALSE)=שבוע_בדילוג[[#This Row],[ClientID]],1,"")</f>
        <v/>
      </c>
      <c r="J897" s="1" t="str">
        <f>IF(AND(שבוע_בדילוג[[#This Row],[CycleNumber]]&gt;1,OR(B898="",שבוע_בדילוג[[#This Row],[CycleNumber]]&gt;B896)),IF(OR(AND(שבוע_בדילוג[[#This Row],[LengthofCycle]]=29,F896=29),AND(שבוע_בדילוג[[#This Row],[LengthofCycle]]=36,F896=36)),1,""),"")</f>
        <v/>
      </c>
      <c r="K897" s="1" t="str">
        <f>IF(AND(שבוע_בדילוג[[#This Row],[וסת השבוע]]=1,J896=1,שבוע_בדילוג[[#This Row],[CycleNumber]]&gt;B896),1,"")</f>
        <v/>
      </c>
      <c r="L897" s="1" t="str">
        <f>IF(שבוע_בדילוג[[#This Row],[CycleNumber]]=1,"",IF(שבוע_בדילוג[[#This Row],[וסת השבוע]]=1,0,IF(L896="","",IF(L896=0,IF(שבוע_בדילוג[[#This Row],[LengthofCycle]]=29,0,1),IF(L896=1,IF(שבוע_בדילוג[[#This Row],[LengthofCycle]]+F896=29*2,0,2),IF(L896=2,IF(שבוע_בדילוג[[#This Row],[LengthofCycle]]+F896+F895=29*3,0,3),""))))))</f>
        <v/>
      </c>
      <c r="M897" s="1" t="str">
        <f>IF(שבוע_בדילוג[[#This Row],[וסת השבוע]]=1,IF(שבוע_בדילוג[[#This Row],[וסת השבוע וההפלגה ביחד]]=1,M896+1,0),IF(AND(שבוע_בדילוג[[#This Row],[CycleNumber]]&gt;B896,שבוע_בדילוג[[#This Row],[CycleNumber]]&gt;1),IF(שבוע_בדילוג[[#This Row],[וסת השבוע פעיל?]]&lt;&gt;"",M896+1,""),""))</f>
        <v/>
      </c>
      <c r="N897" s="1" t="str">
        <f>IF(שבוע_בדילוג[[#This Row],[וסת השבוע פעיל?2]]="","",IF(AND(שבוע_בדילוג[[#This Row],[וסת השבוע פעיל?]]&lt;&gt;"",שבוע_בדילוג[[#This Row],[CycleNumber]]&lt;B898,B898&lt;&gt;"",שבוע_בדילוג[[#This Row],[וסת השבוע פעיל?]]&lt;3),IF(L898=0,IF(AND(שבוע_בדילוג[[#This Row],[וסת השבוע פעיל?]]&gt;0,J898=1),0,1),0),""))</f>
        <v/>
      </c>
      <c r="O897" s="1" t="str">
        <f t="shared" si="76"/>
        <v/>
      </c>
      <c r="P897" s="1" t="str">
        <f>IF(AND(שבוע_בדילוג[[#This Row],[חיזוי - שבוע]]=1,K898=1),1,"")</f>
        <v/>
      </c>
      <c r="Q897" s="1" t="str">
        <f>IF(AND(שבוע_בדילוג[[#This Row],[וסת השבוע פעיל?]]&lt;3,OR(שבוע_בדילוג[[#This Row],[CycleNumber]]&gt;B898,B898="")),1,"")</f>
        <v/>
      </c>
      <c r="R897" s="1" t="str">
        <f>IF(AND(שבוע_בדילוג[[#This Row],[חיזוי - שבוע]]&lt;&gt;"",שבוע_בדילוג[[#This Row],[וסת השבוע פעיל?2]]=""),1,"")</f>
        <v/>
      </c>
      <c r="S897" s="1" t="str">
        <f>IF(שבוע_בדילוג[[#This Row],[האישה קבעה וסת שבוע בדילוג?]]=1,IF(שבוע_בדילוג[[#This Row],[וסת השבוע פעיל?]]&lt;3,1,0),"")</f>
        <v/>
      </c>
      <c r="T8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7" s="1">
        <f t="shared" si="77"/>
        <v>0</v>
      </c>
      <c r="V897" s="1">
        <f t="shared" si="78"/>
        <v>0</v>
      </c>
      <c r="W897" s="1">
        <f t="shared" si="79"/>
        <v>0</v>
      </c>
      <c r="X897" s="1" t="str">
        <f>IF(שבוע_בדילוג[[#This Row],[3 הפלגות זהות]]="","",IF(שבוע_בדילוג[[#This Row],[3 הפלגות זהות]]=1,שבוע_בדילוג[[#This Row],[LengthofCycle]],X896))</f>
        <v/>
      </c>
      <c r="Z897" s="1" t="str">
        <f>IF(OR(שבוע_בדילוג[[#This Row],[הווסת פעיל?]]=0,שבוע_בדילוג[[#This Row],[הווסת פעיל?]]=""),"",SUM(Z896,שבוע_בדילוג[[#This Row],[הווסת פעיל?]]))</f>
        <v/>
      </c>
      <c r="AA897" s="1" t="str">
        <f>IF(AND(שבוע_בדילוג[[#This Row],[כמה מחזורים עד עקירה]]&lt;&gt;"",Z898=""),שבוע_בדילוג[[#This Row],[כמה מחזורים עד עקירה]],"")</f>
        <v/>
      </c>
      <c r="AB897" s="1" t="str">
        <f>IF(AND(שבוע_בדילוג[[#This Row],[הווסת פעיל?]]=1,שבוע_בדילוג[[#This Row],[וסת קבוע אחרון]]&lt;&gt;X896),שבוע_בדילוג[[#This Row],[וסת קבוע אחרון]],"")</f>
        <v/>
      </c>
      <c r="AC897" s="1" t="str">
        <f>IF(AND(שבוע_בדילוג[[#This Row],[הווסת פעיל?]]=1,Y896=0,שבוע_בדילוג[[#This Row],[וסת קבוע אחרון]]=X896),שבוע_בדילוג[[#This Row],[וסת קבוע אחרון]],"")</f>
        <v/>
      </c>
      <c r="AD897" s="1" t="str">
        <f>IF(AND(שבוע_בדילוג[[#This Row],[הווסת פעיל?]]=1,Y896=0,שבוע_בדילוג[[#This Row],[וסת קבוע אחרון]]&lt;&gt;X896),1,"")</f>
        <v/>
      </c>
      <c r="AE897" s="1" t="str">
        <f>IF(AND(שבוע_בדילוג[[#This Row],[הווסת פעיל?]]&lt;&gt;"",B898=1),שבוע_בדילוג[[#This Row],[CycleNumber]],"")</f>
        <v/>
      </c>
      <c r="AF897" s="1" t="str">
        <f>IF(AND(שבוע_בדילוג[[#This Row],[הווסת פעיל?]]&lt;&gt;"",Y896=""),שבוע_בדילוג[[#This Row],[CycleNumber]],"")</f>
        <v/>
      </c>
      <c r="AG897" s="1" t="str">
        <f>IF(B898=1,"",IF(שבוע_בדילוג[[#This Row],[הווסת פעיל?]]=1,IF(שבוע_בדילוג[[#This Row],[וסת קבוע אחרון]]=F898,1,0),""))</f>
        <v/>
      </c>
      <c r="AH897" s="1" t="str">
        <f>IF(B898=1,"",IF(שבוע_בדילוג[[#This Row],[הווסת פעיל?]]=1,IF(OR(שבוע_בדילוג[[#This Row],[וסת קבוע אחרון]]=F898,F898=שבוע_בדילוג[[#This Row],[LengthofCycle]]),1,0),""))</f>
        <v/>
      </c>
      <c r="AI897" s="1" t="str">
        <f>IF(B898=1,"",IF(שבוע_בדילוג[[#This Row],[הווסת פעיל?]]=1,IF(OR(שבוע_בדילוג[[#This Row],[וסת קבוע אחרון]]=F898,F898=שבוע_בדילוג[[#This Row],[LengthofCycle]],AND(שבוע_בדילוג[[#This Row],[LengthofCycle]]&lt;&gt;שבוע_בדילוג[[#This Row],[וסת קבוע אחרון]],OR(F898=28,F898=29))),1,0),""))</f>
        <v/>
      </c>
      <c r="AJ897" s="1" t="str">
        <f>IF(AND(שבוע_בדילוג[[#This Row],[הווסת פעיל?]]=1,B898=1),1,"")</f>
        <v/>
      </c>
      <c r="AK897" s="4">
        <f>IF(AND(שבוע_בדילוג[[#This Row],[הווסת פעיל?]]&lt;&gt;1,B898&lt;&gt;1,B898&lt;&gt;""),IF(שבוע_בדילוג[[#This Row],[LengthofCycle]]=F898,1,0),"")</f>
        <v>1</v>
      </c>
      <c r="AL897" s="4">
        <f>IF(AND(שבוע_בדילוג[[#This Row],[הווסת פעיל?]]&lt;&gt;1,B898&lt;&gt;1,B898&lt;&gt;""),IF(OR(שבוע_בדילוג[[#This Row],[LengthofCycle]]=F898,F898=29),1,0),"")</f>
        <v>1</v>
      </c>
      <c r="AM897" s="4">
        <f>IF(AND(שבוע_בדילוג[[#This Row],[הווסת פעיל?]]&lt;&gt;1,B898&lt;&gt;1,B898&lt;&gt;""),IF(OR(שבוע_בדילוג[[#This Row],[LengthofCycle]]=F898,F898=29,F898=28),1,0),"")</f>
        <v>1</v>
      </c>
    </row>
    <row r="898" spans="1:39" x14ac:dyDescent="0.25">
      <c r="A898" s="1" t="s">
        <v>127</v>
      </c>
      <c r="B898" s="1">
        <v>14</v>
      </c>
      <c r="C898" s="1">
        <v>0</v>
      </c>
      <c r="D898" s="1">
        <v>1</v>
      </c>
      <c r="E898" s="1">
        <v>0</v>
      </c>
      <c r="F898" s="1">
        <v>28</v>
      </c>
      <c r="H898" s="1">
        <f>שבוע_בדילוג[[#This Row],[LengthofCycle]]+1</f>
        <v>29</v>
      </c>
      <c r="I898" s="1" t="str">
        <f>IF(IFERROR(LOOKUP(שבוע_בדילוג[[#This Row],[ClientID]],קביעויות[השבוע בדילוג]),FALSE)=שבוע_בדילוג[[#This Row],[ClientID]],1,"")</f>
        <v/>
      </c>
      <c r="J898" s="1" t="str">
        <f>IF(AND(שבוע_בדילוג[[#This Row],[CycleNumber]]&gt;1,OR(B899="",שבוע_בדילוג[[#This Row],[CycleNumber]]&gt;B897)),IF(OR(AND(שבוע_בדילוג[[#This Row],[LengthofCycle]]=29,F897=29),AND(שבוע_בדילוג[[#This Row],[LengthofCycle]]=36,F897=36)),1,""),"")</f>
        <v/>
      </c>
      <c r="K898" s="1" t="str">
        <f>IF(AND(שבוע_בדילוג[[#This Row],[וסת השבוע]]=1,J897=1,שבוע_בדילוג[[#This Row],[CycleNumber]]&gt;B897),1,"")</f>
        <v/>
      </c>
      <c r="L898" s="1" t="str">
        <f>IF(שבוע_בדילוג[[#This Row],[CycleNumber]]=1,"",IF(שבוע_בדילוג[[#This Row],[וסת השבוע]]=1,0,IF(L897="","",IF(L897=0,IF(שבוע_בדילוג[[#This Row],[LengthofCycle]]=29,0,1),IF(L897=1,IF(שבוע_בדילוג[[#This Row],[LengthofCycle]]+F897=29*2,0,2),IF(L897=2,IF(שבוע_בדילוג[[#This Row],[LengthofCycle]]+F897+F896=29*3,0,3),""))))))</f>
        <v/>
      </c>
      <c r="M898" s="1" t="str">
        <f>IF(שבוע_בדילוג[[#This Row],[וסת השבוע]]=1,IF(שבוע_בדילוג[[#This Row],[וסת השבוע וההפלגה ביחד]]=1,M897+1,0),IF(AND(שבוע_בדילוג[[#This Row],[CycleNumber]]&gt;B897,שבוע_בדילוג[[#This Row],[CycleNumber]]&gt;1),IF(שבוע_בדילוג[[#This Row],[וסת השבוע פעיל?]]&lt;&gt;"",M897+1,""),""))</f>
        <v/>
      </c>
      <c r="N898" s="1" t="str">
        <f>IF(שבוע_בדילוג[[#This Row],[וסת השבוע פעיל?2]]="","",IF(AND(שבוע_בדילוג[[#This Row],[וסת השבוע פעיל?]]&lt;&gt;"",שבוע_בדילוג[[#This Row],[CycleNumber]]&lt;B899,B899&lt;&gt;"",שבוע_בדילוג[[#This Row],[וסת השבוע פעיל?]]&lt;3),IF(L899=0,IF(AND(שבוע_בדילוג[[#This Row],[וסת השבוע פעיל?]]&gt;0,J899=1),0,1),0),""))</f>
        <v/>
      </c>
      <c r="O898" s="1" t="str">
        <f t="shared" si="76"/>
        <v/>
      </c>
      <c r="P898" s="1" t="str">
        <f>IF(AND(שבוע_בדילוג[[#This Row],[חיזוי - שבוע]]=1,K899=1),1,"")</f>
        <v/>
      </c>
      <c r="Q898" s="1" t="str">
        <f>IF(AND(שבוע_בדילוג[[#This Row],[וסת השבוע פעיל?]]&lt;3,OR(שבוע_בדילוג[[#This Row],[CycleNumber]]&gt;B899,B899="")),1,"")</f>
        <v/>
      </c>
      <c r="R898" s="1" t="str">
        <f>IF(AND(שבוע_בדילוג[[#This Row],[חיזוי - שבוע]]&lt;&gt;"",שבוע_בדילוג[[#This Row],[וסת השבוע פעיל?2]]=""),1,"")</f>
        <v/>
      </c>
      <c r="S898" s="1" t="str">
        <f>IF(שבוע_בדילוג[[#This Row],[האישה קבעה וסת שבוע בדילוג?]]=1,IF(שבוע_בדילוג[[#This Row],[וסת השבוע פעיל?]]&lt;3,1,0),"")</f>
        <v/>
      </c>
      <c r="T8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8" s="1">
        <f t="shared" si="77"/>
        <v>0</v>
      </c>
      <c r="V898" s="1">
        <f t="shared" si="78"/>
        <v>0</v>
      </c>
      <c r="W898" s="1">
        <f t="shared" si="79"/>
        <v>0</v>
      </c>
      <c r="X898" s="1" t="str">
        <f>IF(שבוע_בדילוג[[#This Row],[3 הפלגות זהות]]="","",IF(שבוע_בדילוג[[#This Row],[3 הפלגות זהות]]=1,שבוע_בדילוג[[#This Row],[LengthofCycle]],X897))</f>
        <v/>
      </c>
      <c r="Z898" s="1" t="str">
        <f>IF(OR(שבוע_בדילוג[[#This Row],[הווסת פעיל?]]=0,שבוע_בדילוג[[#This Row],[הווסת פעיל?]]=""),"",SUM(Z897,שבוע_בדילוג[[#This Row],[הווסת פעיל?]]))</f>
        <v/>
      </c>
      <c r="AA898" s="1" t="str">
        <f>IF(AND(שבוע_בדילוג[[#This Row],[כמה מחזורים עד עקירה]]&lt;&gt;"",Z899=""),שבוע_בדילוג[[#This Row],[כמה מחזורים עד עקירה]],"")</f>
        <v/>
      </c>
      <c r="AB898" s="1" t="str">
        <f>IF(AND(שבוע_בדילוג[[#This Row],[הווסת פעיל?]]=1,שבוע_בדילוג[[#This Row],[וסת קבוע אחרון]]&lt;&gt;X897),שבוע_בדילוג[[#This Row],[וסת קבוע אחרון]],"")</f>
        <v/>
      </c>
      <c r="AC898" s="1" t="str">
        <f>IF(AND(שבוע_בדילוג[[#This Row],[הווסת פעיל?]]=1,Y897=0,שבוע_בדילוג[[#This Row],[וסת קבוע אחרון]]=X897),שבוע_בדילוג[[#This Row],[וסת קבוע אחרון]],"")</f>
        <v/>
      </c>
      <c r="AD898" s="1" t="str">
        <f>IF(AND(שבוע_בדילוג[[#This Row],[הווסת פעיל?]]=1,Y897=0,שבוע_בדילוג[[#This Row],[וסת קבוע אחרון]]&lt;&gt;X897),1,"")</f>
        <v/>
      </c>
      <c r="AE898" s="1" t="str">
        <f>IF(AND(שבוע_בדילוג[[#This Row],[הווסת פעיל?]]&lt;&gt;"",B899=1),שבוע_בדילוג[[#This Row],[CycleNumber]],"")</f>
        <v/>
      </c>
      <c r="AF898" s="1" t="str">
        <f>IF(AND(שבוע_בדילוג[[#This Row],[הווסת פעיל?]]&lt;&gt;"",Y897=""),שבוע_בדילוג[[#This Row],[CycleNumber]],"")</f>
        <v/>
      </c>
      <c r="AG898" s="1" t="str">
        <f>IF(B899=1,"",IF(שבוע_בדילוג[[#This Row],[הווסת פעיל?]]=1,IF(שבוע_בדילוג[[#This Row],[וסת קבוע אחרון]]=F899,1,0),""))</f>
        <v/>
      </c>
      <c r="AH898" s="1" t="str">
        <f>IF(B899=1,"",IF(שבוע_בדילוג[[#This Row],[הווסת פעיל?]]=1,IF(OR(שבוע_בדילוג[[#This Row],[וסת קבוע אחרון]]=F899,F899=שבוע_בדילוג[[#This Row],[LengthofCycle]]),1,0),""))</f>
        <v/>
      </c>
      <c r="AI898" s="1" t="str">
        <f>IF(B899=1,"",IF(שבוע_בדילוג[[#This Row],[הווסת פעיל?]]=1,IF(OR(שבוע_בדילוג[[#This Row],[וסת קבוע אחרון]]=F899,F899=שבוע_בדילוג[[#This Row],[LengthofCycle]],AND(שבוע_בדילוג[[#This Row],[LengthofCycle]]&lt;&gt;שבוע_בדילוג[[#This Row],[וסת קבוע אחרון]],OR(F899=28,F899=29))),1,0),""))</f>
        <v/>
      </c>
      <c r="AJ898" s="1" t="str">
        <f>IF(AND(שבוע_בדילוג[[#This Row],[הווסת פעיל?]]=1,B899=1),1,"")</f>
        <v/>
      </c>
      <c r="AK898" s="4">
        <f>IF(AND(שבוע_בדילוג[[#This Row],[הווסת פעיל?]]&lt;&gt;1,B899&lt;&gt;1,B899&lt;&gt;""),IF(שבוע_בדילוג[[#This Row],[LengthofCycle]]=F899,1,0),"")</f>
        <v>0</v>
      </c>
      <c r="AL898" s="4">
        <f>IF(AND(שבוע_בדילוג[[#This Row],[הווסת פעיל?]]&lt;&gt;1,B899&lt;&gt;1,B899&lt;&gt;""),IF(OR(שבוע_בדילוג[[#This Row],[LengthofCycle]]=F899,F899=29),1,0),"")</f>
        <v>0</v>
      </c>
      <c r="AM898" s="4">
        <f>IF(AND(שבוע_בדילוג[[#This Row],[הווסת פעיל?]]&lt;&gt;1,B899&lt;&gt;1,B899&lt;&gt;""),IF(OR(שבוע_בדילוג[[#This Row],[LengthofCycle]]=F899,F899=29,F899=28),1,0),"")</f>
        <v>0</v>
      </c>
    </row>
    <row r="899" spans="1:39" x14ac:dyDescent="0.25">
      <c r="A899" s="1" t="s">
        <v>127</v>
      </c>
      <c r="B899" s="1">
        <v>15</v>
      </c>
      <c r="C899" s="1">
        <v>0</v>
      </c>
      <c r="D899" s="1">
        <v>1</v>
      </c>
      <c r="E899" s="1">
        <v>0</v>
      </c>
      <c r="F899" s="1">
        <v>31</v>
      </c>
      <c r="H899" s="1">
        <f>שבוע_בדילוג[[#This Row],[LengthofCycle]]+1</f>
        <v>32</v>
      </c>
      <c r="I899" s="1" t="str">
        <f>IF(IFERROR(LOOKUP(שבוע_בדילוג[[#This Row],[ClientID]],קביעויות[השבוע בדילוג]),FALSE)=שבוע_בדילוג[[#This Row],[ClientID]],1,"")</f>
        <v/>
      </c>
      <c r="J899" s="1" t="str">
        <f>IF(AND(שבוע_בדילוג[[#This Row],[CycleNumber]]&gt;1,OR(B900="",שבוע_בדילוג[[#This Row],[CycleNumber]]&gt;B898)),IF(OR(AND(שבוע_בדילוג[[#This Row],[LengthofCycle]]=29,F898=29),AND(שבוע_בדילוג[[#This Row],[LengthofCycle]]=36,F898=36)),1,""),"")</f>
        <v/>
      </c>
      <c r="K899" s="1" t="str">
        <f>IF(AND(שבוע_בדילוג[[#This Row],[וסת השבוע]]=1,J898=1,שבוע_בדילוג[[#This Row],[CycleNumber]]&gt;B898),1,"")</f>
        <v/>
      </c>
      <c r="L899" s="1" t="str">
        <f>IF(שבוע_בדילוג[[#This Row],[CycleNumber]]=1,"",IF(שבוע_בדילוג[[#This Row],[וסת השבוע]]=1,0,IF(L898="","",IF(L898=0,IF(שבוע_בדילוג[[#This Row],[LengthofCycle]]=29,0,1),IF(L898=1,IF(שבוע_בדילוג[[#This Row],[LengthofCycle]]+F898=29*2,0,2),IF(L898=2,IF(שבוע_בדילוג[[#This Row],[LengthofCycle]]+F898+F897=29*3,0,3),""))))))</f>
        <v/>
      </c>
      <c r="M899" s="1" t="str">
        <f>IF(שבוע_בדילוג[[#This Row],[וסת השבוע]]=1,IF(שבוע_בדילוג[[#This Row],[וסת השבוע וההפלגה ביחד]]=1,M898+1,0),IF(AND(שבוע_בדילוג[[#This Row],[CycleNumber]]&gt;B898,שבוע_בדילוג[[#This Row],[CycleNumber]]&gt;1),IF(שבוע_בדילוג[[#This Row],[וסת השבוע פעיל?]]&lt;&gt;"",M898+1,""),""))</f>
        <v/>
      </c>
      <c r="N899" s="1" t="str">
        <f>IF(שבוע_בדילוג[[#This Row],[וסת השבוע פעיל?2]]="","",IF(AND(שבוע_בדילוג[[#This Row],[וסת השבוע פעיל?]]&lt;&gt;"",שבוע_בדילוג[[#This Row],[CycleNumber]]&lt;B900,B900&lt;&gt;"",שבוע_בדילוג[[#This Row],[וסת השבוע פעיל?]]&lt;3),IF(L900=0,IF(AND(שבוע_בדילוג[[#This Row],[וסת השבוע פעיל?]]&gt;0,J900=1),0,1),0),""))</f>
        <v/>
      </c>
      <c r="O899" s="1" t="str">
        <f t="shared" si="76"/>
        <v/>
      </c>
      <c r="P899" s="1" t="str">
        <f>IF(AND(שבוע_בדילוג[[#This Row],[חיזוי - שבוע]]=1,K900=1),1,"")</f>
        <v/>
      </c>
      <c r="Q899" s="1" t="str">
        <f>IF(AND(שבוע_בדילוג[[#This Row],[וסת השבוע פעיל?]]&lt;3,OR(שבוע_בדילוג[[#This Row],[CycleNumber]]&gt;B900,B900="")),1,"")</f>
        <v/>
      </c>
      <c r="R899" s="1" t="str">
        <f>IF(AND(שבוע_בדילוג[[#This Row],[חיזוי - שבוע]]&lt;&gt;"",שבוע_בדילוג[[#This Row],[וסת השבוע פעיל?2]]=""),1,"")</f>
        <v/>
      </c>
      <c r="S899" s="1" t="str">
        <f>IF(שבוע_בדילוג[[#This Row],[האישה קבעה וסת שבוע בדילוג?]]=1,IF(שבוע_בדילוג[[#This Row],[וסת השבוע פעיל?]]&lt;3,1,0),"")</f>
        <v/>
      </c>
      <c r="T8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899" s="1">
        <f t="shared" si="77"/>
        <v>0</v>
      </c>
      <c r="V899" s="1">
        <f t="shared" si="78"/>
        <v>0</v>
      </c>
      <c r="W899" s="1">
        <f t="shared" si="79"/>
        <v>0</v>
      </c>
      <c r="X899" s="1" t="str">
        <f>IF(שבוע_בדילוג[[#This Row],[3 הפלגות זהות]]="","",IF(שבוע_בדילוג[[#This Row],[3 הפלגות זהות]]=1,שבוע_בדילוג[[#This Row],[LengthofCycle]],X898))</f>
        <v/>
      </c>
      <c r="Z899" s="1" t="str">
        <f>IF(OR(שבוע_בדילוג[[#This Row],[הווסת פעיל?]]=0,שבוע_בדילוג[[#This Row],[הווסת פעיל?]]=""),"",SUM(Z898,שבוע_בדילוג[[#This Row],[הווסת פעיל?]]))</f>
        <v/>
      </c>
      <c r="AA899" s="1" t="str">
        <f>IF(AND(שבוע_בדילוג[[#This Row],[כמה מחזורים עד עקירה]]&lt;&gt;"",Z900=""),שבוע_בדילוג[[#This Row],[כמה מחזורים עד עקירה]],"")</f>
        <v/>
      </c>
      <c r="AB899" s="1" t="str">
        <f>IF(AND(שבוע_בדילוג[[#This Row],[הווסת פעיל?]]=1,שבוע_בדילוג[[#This Row],[וסת קבוע אחרון]]&lt;&gt;X898),שבוע_בדילוג[[#This Row],[וסת קבוע אחרון]],"")</f>
        <v/>
      </c>
      <c r="AC899" s="1" t="str">
        <f>IF(AND(שבוע_בדילוג[[#This Row],[הווסת פעיל?]]=1,Y898=0,שבוע_בדילוג[[#This Row],[וסת קבוע אחרון]]=X898),שבוע_בדילוג[[#This Row],[וסת קבוע אחרון]],"")</f>
        <v/>
      </c>
      <c r="AD899" s="1" t="str">
        <f>IF(AND(שבוע_בדילוג[[#This Row],[הווסת פעיל?]]=1,Y898=0,שבוע_בדילוג[[#This Row],[וסת קבוע אחרון]]&lt;&gt;X898),1,"")</f>
        <v/>
      </c>
      <c r="AE899" s="1" t="str">
        <f>IF(AND(שבוע_בדילוג[[#This Row],[הווסת פעיל?]]&lt;&gt;"",B900=1),שבוע_בדילוג[[#This Row],[CycleNumber]],"")</f>
        <v/>
      </c>
      <c r="AF899" s="1" t="str">
        <f>IF(AND(שבוע_בדילוג[[#This Row],[הווסת פעיל?]]&lt;&gt;"",Y898=""),שבוע_בדילוג[[#This Row],[CycleNumber]],"")</f>
        <v/>
      </c>
      <c r="AG899" s="1" t="str">
        <f>IF(B900=1,"",IF(שבוע_בדילוג[[#This Row],[הווסת פעיל?]]=1,IF(שבוע_בדילוג[[#This Row],[וסת קבוע אחרון]]=F900,1,0),""))</f>
        <v/>
      </c>
      <c r="AH899" s="1" t="str">
        <f>IF(B900=1,"",IF(שבוע_בדילוג[[#This Row],[הווסת פעיל?]]=1,IF(OR(שבוע_בדילוג[[#This Row],[וסת קבוע אחרון]]=F900,F900=שבוע_בדילוג[[#This Row],[LengthofCycle]]),1,0),""))</f>
        <v/>
      </c>
      <c r="AI899" s="1" t="str">
        <f>IF(B900=1,"",IF(שבוע_בדילוג[[#This Row],[הווסת פעיל?]]=1,IF(OR(שבוע_בדילוג[[#This Row],[וסת קבוע אחרון]]=F900,F900=שבוע_בדילוג[[#This Row],[LengthofCycle]],AND(שבוע_בדילוג[[#This Row],[LengthofCycle]]&lt;&gt;שבוע_בדילוג[[#This Row],[וסת קבוע אחרון]],OR(F900=28,F900=29))),1,0),""))</f>
        <v/>
      </c>
      <c r="AJ899" s="1" t="str">
        <f>IF(AND(שבוע_בדילוג[[#This Row],[הווסת פעיל?]]=1,B900=1),1,"")</f>
        <v/>
      </c>
      <c r="AK899" s="4">
        <f>IF(AND(שבוע_בדילוג[[#This Row],[הווסת פעיל?]]&lt;&gt;1,B900&lt;&gt;1,B900&lt;&gt;""),IF(שבוע_בדילוג[[#This Row],[LengthofCycle]]=F900,1,0),"")</f>
        <v>1</v>
      </c>
      <c r="AL899" s="4">
        <f>IF(AND(שבוע_בדילוג[[#This Row],[הווסת פעיל?]]&lt;&gt;1,B900&lt;&gt;1,B900&lt;&gt;""),IF(OR(שבוע_בדילוג[[#This Row],[LengthofCycle]]=F900,F900=29),1,0),"")</f>
        <v>1</v>
      </c>
      <c r="AM899" s="4">
        <f>IF(AND(שבוע_בדילוג[[#This Row],[הווסת פעיל?]]&lt;&gt;1,B900&lt;&gt;1,B900&lt;&gt;""),IF(OR(שבוע_בדילוג[[#This Row],[LengthofCycle]]=F900,F900=29,F900=28),1,0),"")</f>
        <v>1</v>
      </c>
    </row>
    <row r="900" spans="1:39" x14ac:dyDescent="0.25">
      <c r="A900" s="1" t="s">
        <v>127</v>
      </c>
      <c r="B900" s="1">
        <v>16</v>
      </c>
      <c r="C900" s="1">
        <v>0</v>
      </c>
      <c r="D900" s="1">
        <v>1</v>
      </c>
      <c r="E900" s="1">
        <v>0</v>
      </c>
      <c r="F900" s="1">
        <v>31</v>
      </c>
      <c r="H900" s="1">
        <f>שבוע_בדילוג[[#This Row],[LengthofCycle]]+1</f>
        <v>32</v>
      </c>
      <c r="I900" s="1" t="str">
        <f>IF(IFERROR(LOOKUP(שבוע_בדילוג[[#This Row],[ClientID]],קביעויות[השבוע בדילוג]),FALSE)=שבוע_בדילוג[[#This Row],[ClientID]],1,"")</f>
        <v/>
      </c>
      <c r="J900" s="1" t="str">
        <f>IF(AND(שבוע_בדילוג[[#This Row],[CycleNumber]]&gt;1,OR(B901="",שבוע_בדילוג[[#This Row],[CycleNumber]]&gt;B899)),IF(OR(AND(שבוע_בדילוג[[#This Row],[LengthofCycle]]=29,F899=29),AND(שבוע_בדילוג[[#This Row],[LengthofCycle]]=36,F899=36)),1,""),"")</f>
        <v/>
      </c>
      <c r="K900" s="1" t="str">
        <f>IF(AND(שבוע_בדילוג[[#This Row],[וסת השבוע]]=1,J899=1,שבוע_בדילוג[[#This Row],[CycleNumber]]&gt;B899),1,"")</f>
        <v/>
      </c>
      <c r="L900" s="1" t="str">
        <f>IF(שבוע_בדילוג[[#This Row],[CycleNumber]]=1,"",IF(שבוע_בדילוג[[#This Row],[וסת השבוע]]=1,0,IF(L899="","",IF(L899=0,IF(שבוע_בדילוג[[#This Row],[LengthofCycle]]=29,0,1),IF(L899=1,IF(שבוע_בדילוג[[#This Row],[LengthofCycle]]+F899=29*2,0,2),IF(L899=2,IF(שבוע_בדילוג[[#This Row],[LengthofCycle]]+F899+F898=29*3,0,3),""))))))</f>
        <v/>
      </c>
      <c r="M900" s="1" t="str">
        <f>IF(שבוע_בדילוג[[#This Row],[וסת השבוע]]=1,IF(שבוע_בדילוג[[#This Row],[וסת השבוע וההפלגה ביחד]]=1,M899+1,0),IF(AND(שבוע_בדילוג[[#This Row],[CycleNumber]]&gt;B899,שבוע_בדילוג[[#This Row],[CycleNumber]]&gt;1),IF(שבוע_בדילוג[[#This Row],[וסת השבוע פעיל?]]&lt;&gt;"",M899+1,""),""))</f>
        <v/>
      </c>
      <c r="N900" s="1" t="str">
        <f>IF(שבוע_בדילוג[[#This Row],[וסת השבוע פעיל?2]]="","",IF(AND(שבוע_בדילוג[[#This Row],[וסת השבוע פעיל?]]&lt;&gt;"",שבוע_בדילוג[[#This Row],[CycleNumber]]&lt;B901,B901&lt;&gt;"",שבוע_בדילוג[[#This Row],[וסת השבוע פעיל?]]&lt;3),IF(L901=0,IF(AND(שבוע_בדילוג[[#This Row],[וסת השבוע פעיל?]]&gt;0,J901=1),0,1),0),""))</f>
        <v/>
      </c>
      <c r="O900" s="1" t="str">
        <f t="shared" si="76"/>
        <v/>
      </c>
      <c r="P900" s="1" t="str">
        <f>IF(AND(שבוע_בדילוג[[#This Row],[חיזוי - שבוע]]=1,K901=1),1,"")</f>
        <v/>
      </c>
      <c r="Q900" s="1" t="str">
        <f>IF(AND(שבוע_בדילוג[[#This Row],[וסת השבוע פעיל?]]&lt;3,OR(שבוע_בדילוג[[#This Row],[CycleNumber]]&gt;B901,B901="")),1,"")</f>
        <v/>
      </c>
      <c r="R900" s="1" t="str">
        <f>IF(AND(שבוע_בדילוג[[#This Row],[חיזוי - שבוע]]&lt;&gt;"",שבוע_בדילוג[[#This Row],[וסת השבוע פעיל?2]]=""),1,"")</f>
        <v/>
      </c>
      <c r="S900" s="1" t="str">
        <f>IF(שבוע_בדילוג[[#This Row],[האישה קבעה וסת שבוע בדילוג?]]=1,IF(שבוע_בדילוג[[#This Row],[וסת השבוע פעיל?]]&lt;3,1,0),"")</f>
        <v/>
      </c>
      <c r="T9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0" s="1">
        <f t="shared" si="77"/>
        <v>0</v>
      </c>
      <c r="V900" s="1">
        <f t="shared" si="78"/>
        <v>0</v>
      </c>
      <c r="W900" s="1">
        <f t="shared" si="79"/>
        <v>0</v>
      </c>
      <c r="X900" s="1" t="str">
        <f>IF(שבוע_בדילוג[[#This Row],[3 הפלגות זהות]]="","",IF(שבוע_בדילוג[[#This Row],[3 הפלגות זהות]]=1,שבוע_בדילוג[[#This Row],[LengthofCycle]],X899))</f>
        <v/>
      </c>
      <c r="Z900" s="1" t="str">
        <f>IF(OR(שבוע_בדילוג[[#This Row],[הווסת פעיל?]]=0,שבוע_בדילוג[[#This Row],[הווסת פעיל?]]=""),"",SUM(Z899,שבוע_בדילוג[[#This Row],[הווסת פעיל?]]))</f>
        <v/>
      </c>
      <c r="AA900" s="1" t="str">
        <f>IF(AND(שבוע_בדילוג[[#This Row],[כמה מחזורים עד עקירה]]&lt;&gt;"",Z901=""),שבוע_בדילוג[[#This Row],[כמה מחזורים עד עקירה]],"")</f>
        <v/>
      </c>
      <c r="AB900" s="1" t="str">
        <f>IF(AND(שבוע_בדילוג[[#This Row],[הווסת פעיל?]]=1,שבוע_בדילוג[[#This Row],[וסת קבוע אחרון]]&lt;&gt;X899),שבוע_בדילוג[[#This Row],[וסת קבוע אחרון]],"")</f>
        <v/>
      </c>
      <c r="AC900" s="1" t="str">
        <f>IF(AND(שבוע_בדילוג[[#This Row],[הווסת פעיל?]]=1,Y899=0,שבוע_בדילוג[[#This Row],[וסת קבוע אחרון]]=X899),שבוע_בדילוג[[#This Row],[וסת קבוע אחרון]],"")</f>
        <v/>
      </c>
      <c r="AD900" s="1" t="str">
        <f>IF(AND(שבוע_בדילוג[[#This Row],[הווסת פעיל?]]=1,Y899=0,שבוע_בדילוג[[#This Row],[וסת קבוע אחרון]]&lt;&gt;X899),1,"")</f>
        <v/>
      </c>
      <c r="AE900" s="1" t="str">
        <f>IF(AND(שבוע_בדילוג[[#This Row],[הווסת פעיל?]]&lt;&gt;"",B901=1),שבוע_בדילוג[[#This Row],[CycleNumber]],"")</f>
        <v/>
      </c>
      <c r="AF900" s="1" t="str">
        <f>IF(AND(שבוע_בדילוג[[#This Row],[הווסת פעיל?]]&lt;&gt;"",Y899=""),שבוע_בדילוג[[#This Row],[CycleNumber]],"")</f>
        <v/>
      </c>
      <c r="AG900" s="1" t="str">
        <f>IF(B901=1,"",IF(שבוע_בדילוג[[#This Row],[הווסת פעיל?]]=1,IF(שבוע_בדילוג[[#This Row],[וסת קבוע אחרון]]=F901,1,0),""))</f>
        <v/>
      </c>
      <c r="AH900" s="1" t="str">
        <f>IF(B901=1,"",IF(שבוע_בדילוג[[#This Row],[הווסת פעיל?]]=1,IF(OR(שבוע_בדילוג[[#This Row],[וסת קבוע אחרון]]=F901,F901=שבוע_בדילוג[[#This Row],[LengthofCycle]]),1,0),""))</f>
        <v/>
      </c>
      <c r="AI900" s="1" t="str">
        <f>IF(B901=1,"",IF(שבוע_בדילוג[[#This Row],[הווסת פעיל?]]=1,IF(OR(שבוע_בדילוג[[#This Row],[וסת קבוע אחרון]]=F901,F901=שבוע_בדילוג[[#This Row],[LengthofCycle]],AND(שבוע_בדילוג[[#This Row],[LengthofCycle]]&lt;&gt;שבוע_בדילוג[[#This Row],[וסת קבוע אחרון]],OR(F901=28,F901=29))),1,0),""))</f>
        <v/>
      </c>
      <c r="AJ900" s="1" t="str">
        <f>IF(AND(שבוע_בדילוג[[#This Row],[הווסת פעיל?]]=1,B901=1),1,"")</f>
        <v/>
      </c>
      <c r="AK900" s="4" t="str">
        <f>IF(AND(שבוע_בדילוג[[#This Row],[הווסת פעיל?]]&lt;&gt;1,B901&lt;&gt;1,B901&lt;&gt;""),IF(שבוע_בדילוג[[#This Row],[LengthofCycle]]=F901,1,0),"")</f>
        <v/>
      </c>
      <c r="AL900" s="4" t="str">
        <f>IF(AND(שבוע_בדילוג[[#This Row],[הווסת פעיל?]]&lt;&gt;1,B901&lt;&gt;1,B901&lt;&gt;""),IF(OR(שבוע_בדילוג[[#This Row],[LengthofCycle]]=F901,F901=29),1,0),"")</f>
        <v/>
      </c>
      <c r="AM900" s="4" t="str">
        <f>IF(AND(שבוע_בדילוג[[#This Row],[הווסת פעיל?]]&lt;&gt;1,B901&lt;&gt;1,B901&lt;&gt;""),IF(OR(שבוע_בדילוג[[#This Row],[LengthofCycle]]=F901,F901=29,F901=28),1,0),"")</f>
        <v/>
      </c>
    </row>
    <row r="901" spans="1:39" x14ac:dyDescent="0.25">
      <c r="A901" s="1" t="s">
        <v>128</v>
      </c>
      <c r="B901" s="1">
        <v>1</v>
      </c>
      <c r="C901" s="1">
        <v>1</v>
      </c>
      <c r="D901" s="1">
        <v>1</v>
      </c>
      <c r="E901" s="1">
        <v>0</v>
      </c>
      <c r="F901" s="1">
        <v>31</v>
      </c>
      <c r="H901" s="1">
        <f>שבוע_בדילוג[[#This Row],[LengthofCycle]]+1</f>
        <v>32</v>
      </c>
      <c r="I901" s="1" t="str">
        <f>IF(IFERROR(LOOKUP(שבוע_בדילוג[[#This Row],[ClientID]],קביעויות[השבוע בדילוג]),FALSE)=שבוע_בדילוג[[#This Row],[ClientID]],1,"")</f>
        <v/>
      </c>
      <c r="J901" s="1" t="str">
        <f>IF(AND(שבוע_בדילוג[[#This Row],[CycleNumber]]&gt;1,OR(B902="",שבוע_בדילוג[[#This Row],[CycleNumber]]&gt;B900)),IF(OR(AND(שבוע_בדילוג[[#This Row],[LengthofCycle]]=29,F900=29),AND(שבוע_בדילוג[[#This Row],[LengthofCycle]]=36,F900=36)),1,""),"")</f>
        <v/>
      </c>
      <c r="K901" s="1" t="str">
        <f>IF(AND(שבוע_בדילוג[[#This Row],[וסת השבוע]]=1,J900=1,שבוע_בדילוג[[#This Row],[CycleNumber]]&gt;B900),1,"")</f>
        <v/>
      </c>
      <c r="L901" s="1" t="str">
        <f>IF(שבוע_בדילוג[[#This Row],[CycleNumber]]=1,"",IF(שבוע_בדילוג[[#This Row],[וסת השבוע]]=1,0,IF(L900="","",IF(L900=0,IF(שבוע_בדילוג[[#This Row],[LengthofCycle]]=29,0,1),IF(L900=1,IF(שבוע_בדילוג[[#This Row],[LengthofCycle]]+F900=29*2,0,2),IF(L900=2,IF(שבוע_בדילוג[[#This Row],[LengthofCycle]]+F900+F899=29*3,0,3),""))))))</f>
        <v/>
      </c>
      <c r="M901" s="1" t="str">
        <f>IF(שבוע_בדילוג[[#This Row],[וסת השבוע]]=1,IF(שבוע_בדילוג[[#This Row],[וסת השבוע וההפלגה ביחד]]=1,M900+1,0),IF(AND(שבוע_בדילוג[[#This Row],[CycleNumber]]&gt;B900,שבוע_בדילוג[[#This Row],[CycleNumber]]&gt;1),IF(שבוע_בדילוג[[#This Row],[וסת השבוע פעיל?]]&lt;&gt;"",M900+1,""),""))</f>
        <v/>
      </c>
      <c r="N901" s="1" t="str">
        <f>IF(שבוע_בדילוג[[#This Row],[וסת השבוע פעיל?2]]="","",IF(AND(שבוע_בדילוג[[#This Row],[וסת השבוע פעיל?]]&lt;&gt;"",שבוע_בדילוג[[#This Row],[CycleNumber]]&lt;B902,B902&lt;&gt;"",שבוע_בדילוג[[#This Row],[וסת השבוע פעיל?]]&lt;3),IF(L902=0,IF(AND(שבוע_בדילוג[[#This Row],[וסת השבוע פעיל?]]&gt;0,J902=1),0,1),0),""))</f>
        <v/>
      </c>
      <c r="O901" s="1" t="str">
        <f t="shared" si="76"/>
        <v/>
      </c>
      <c r="P901" s="1" t="str">
        <f>IF(AND(שבוע_בדילוג[[#This Row],[חיזוי - שבוע]]=1,K902=1),1,"")</f>
        <v/>
      </c>
      <c r="Q901" s="1" t="str">
        <f>IF(AND(שבוע_בדילוג[[#This Row],[וסת השבוע פעיל?]]&lt;3,OR(שבוע_בדילוג[[#This Row],[CycleNumber]]&gt;B902,B902="")),1,"")</f>
        <v/>
      </c>
      <c r="R901" s="1" t="str">
        <f>IF(AND(שבוע_בדילוג[[#This Row],[חיזוי - שבוע]]&lt;&gt;"",שבוע_בדילוג[[#This Row],[וסת השבוע פעיל?2]]=""),1,"")</f>
        <v/>
      </c>
      <c r="S901" s="1" t="str">
        <f>IF(שבוע_בדילוג[[#This Row],[האישה קבעה וסת שבוע בדילוג?]]=1,IF(שבוע_בדילוג[[#This Row],[וסת השבוע פעיל?]]&lt;3,1,0),"")</f>
        <v/>
      </c>
      <c r="T9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1" s="1" t="str">
        <f t="shared" si="77"/>
        <v/>
      </c>
      <c r="V901" s="1" t="str">
        <f t="shared" si="78"/>
        <v/>
      </c>
      <c r="W901" s="1" t="str">
        <f t="shared" si="79"/>
        <v/>
      </c>
      <c r="X901" s="1" t="str">
        <f>IF(שבוע_בדילוג[[#This Row],[3 הפלגות זהות]]="","",IF(שבוע_בדילוג[[#This Row],[3 הפלגות זהות]]=1,שבוע_בדילוג[[#This Row],[LengthofCycle]],X900))</f>
        <v/>
      </c>
      <c r="Z901" s="1" t="str">
        <f>IF(OR(שבוע_בדילוג[[#This Row],[הווסת פעיל?]]=0,שבוע_בדילוג[[#This Row],[הווסת פעיל?]]=""),"",SUM(Z900,שבוע_בדילוג[[#This Row],[הווסת פעיל?]]))</f>
        <v/>
      </c>
      <c r="AA901" s="1" t="str">
        <f>IF(AND(שבוע_בדילוג[[#This Row],[כמה מחזורים עד עקירה]]&lt;&gt;"",Z902=""),שבוע_בדילוג[[#This Row],[כמה מחזורים עד עקירה]],"")</f>
        <v/>
      </c>
      <c r="AB901" s="1" t="str">
        <f>IF(AND(שבוע_בדילוג[[#This Row],[הווסת פעיל?]]=1,שבוע_בדילוג[[#This Row],[וסת קבוע אחרון]]&lt;&gt;X900),שבוע_בדילוג[[#This Row],[וסת קבוע אחרון]],"")</f>
        <v/>
      </c>
      <c r="AC901" s="1" t="str">
        <f>IF(AND(שבוע_בדילוג[[#This Row],[הווסת פעיל?]]=1,Y900=0,שבוע_בדילוג[[#This Row],[וסת קבוע אחרון]]=X900),שבוע_בדילוג[[#This Row],[וסת קבוע אחרון]],"")</f>
        <v/>
      </c>
      <c r="AD901" s="1" t="str">
        <f>IF(AND(שבוע_בדילוג[[#This Row],[הווסת פעיל?]]=1,Y900=0,שבוע_בדילוג[[#This Row],[וסת קבוע אחרון]]&lt;&gt;X900),1,"")</f>
        <v/>
      </c>
      <c r="AE901" s="1" t="str">
        <f>IF(AND(שבוע_בדילוג[[#This Row],[הווסת פעיל?]]&lt;&gt;"",B902=1),שבוע_בדילוג[[#This Row],[CycleNumber]],"")</f>
        <v/>
      </c>
      <c r="AF901" s="1" t="str">
        <f>IF(AND(שבוע_בדילוג[[#This Row],[הווסת פעיל?]]&lt;&gt;"",Y900=""),שבוע_בדילוג[[#This Row],[CycleNumber]],"")</f>
        <v/>
      </c>
      <c r="AG901" s="1" t="str">
        <f>IF(B902=1,"",IF(שבוע_בדילוג[[#This Row],[הווסת פעיל?]]=1,IF(שבוע_בדילוג[[#This Row],[וסת קבוע אחרון]]=F902,1,0),""))</f>
        <v/>
      </c>
      <c r="AH901" s="1" t="str">
        <f>IF(B902=1,"",IF(שבוע_בדילוג[[#This Row],[הווסת פעיל?]]=1,IF(OR(שבוע_בדילוג[[#This Row],[וסת קבוע אחרון]]=F902,F902=שבוע_בדילוג[[#This Row],[LengthofCycle]]),1,0),""))</f>
        <v/>
      </c>
      <c r="AI901" s="1" t="str">
        <f>IF(B902=1,"",IF(שבוע_בדילוג[[#This Row],[הווסת פעיל?]]=1,IF(OR(שבוע_בדילוג[[#This Row],[וסת קבוע אחרון]]=F902,F902=שבוע_בדילוג[[#This Row],[LengthofCycle]],AND(שבוע_בדילוג[[#This Row],[LengthofCycle]]&lt;&gt;שבוע_בדילוג[[#This Row],[וסת קבוע אחרון]],OR(F902=28,F902=29))),1,0),""))</f>
        <v/>
      </c>
      <c r="AJ901" s="1" t="str">
        <f>IF(AND(שבוע_בדילוג[[#This Row],[הווסת פעיל?]]=1,B902=1),1,"")</f>
        <v/>
      </c>
      <c r="AK901" s="4">
        <f>IF(AND(שבוע_בדילוג[[#This Row],[הווסת פעיל?]]&lt;&gt;1,B902&lt;&gt;1,B902&lt;&gt;""),IF(שבוע_בדילוג[[#This Row],[LengthofCycle]]=F902,1,0),"")</f>
        <v>0</v>
      </c>
      <c r="AL901" s="4">
        <f>IF(AND(שבוע_בדילוג[[#This Row],[הווסת פעיל?]]&lt;&gt;1,B902&lt;&gt;1,B902&lt;&gt;""),IF(OR(שבוע_בדילוג[[#This Row],[LengthofCycle]]=F902,F902=29),1,0),"")</f>
        <v>0</v>
      </c>
      <c r="AM901" s="4">
        <f>IF(AND(שבוע_בדילוג[[#This Row],[הווסת פעיל?]]&lt;&gt;1,B902&lt;&gt;1,B902&lt;&gt;""),IF(OR(שבוע_בדילוג[[#This Row],[LengthofCycle]]=F902,F902=29,F902=28),1,0),"")</f>
        <v>0</v>
      </c>
    </row>
    <row r="902" spans="1:39" x14ac:dyDescent="0.25">
      <c r="A902" s="1" t="s">
        <v>128</v>
      </c>
      <c r="B902" s="1">
        <v>2</v>
      </c>
      <c r="C902" s="1">
        <v>1</v>
      </c>
      <c r="D902" s="1">
        <v>1</v>
      </c>
      <c r="E902" s="1">
        <v>0</v>
      </c>
      <c r="F902" s="1">
        <v>35</v>
      </c>
      <c r="H902" s="1">
        <f>שבוע_בדילוג[[#This Row],[LengthofCycle]]+1</f>
        <v>36</v>
      </c>
      <c r="I902" s="1" t="str">
        <f>IF(IFERROR(LOOKUP(שבוע_בדילוג[[#This Row],[ClientID]],קביעויות[השבוע בדילוג]),FALSE)=שבוע_בדילוג[[#This Row],[ClientID]],1,"")</f>
        <v/>
      </c>
      <c r="J902" s="1" t="str">
        <f>IF(AND(שבוע_בדילוג[[#This Row],[CycleNumber]]&gt;1,OR(B903="",שבוע_בדילוג[[#This Row],[CycleNumber]]&gt;B901)),IF(OR(AND(שבוע_בדילוג[[#This Row],[LengthofCycle]]=29,F901=29),AND(שבוע_בדילוג[[#This Row],[LengthofCycle]]=36,F901=36)),1,""),"")</f>
        <v/>
      </c>
      <c r="K902" s="1" t="str">
        <f>IF(AND(שבוע_בדילוג[[#This Row],[וסת השבוע]]=1,J901=1,שבוע_בדילוג[[#This Row],[CycleNumber]]&gt;B901),1,"")</f>
        <v/>
      </c>
      <c r="L902" s="1" t="str">
        <f>IF(שבוע_בדילוג[[#This Row],[CycleNumber]]=1,"",IF(שבוע_בדילוג[[#This Row],[וסת השבוע]]=1,0,IF(L901="","",IF(L901=0,IF(שבוע_בדילוג[[#This Row],[LengthofCycle]]=29,0,1),IF(L901=1,IF(שבוע_בדילוג[[#This Row],[LengthofCycle]]+F901=29*2,0,2),IF(L901=2,IF(שבוע_בדילוג[[#This Row],[LengthofCycle]]+F901+F900=29*3,0,3),""))))))</f>
        <v/>
      </c>
      <c r="M902" s="1" t="str">
        <f>IF(שבוע_בדילוג[[#This Row],[וסת השבוע]]=1,IF(שבוע_בדילוג[[#This Row],[וסת השבוע וההפלגה ביחד]]=1,M901+1,0),IF(AND(שבוע_בדילוג[[#This Row],[CycleNumber]]&gt;B901,שבוע_בדילוג[[#This Row],[CycleNumber]]&gt;1),IF(שבוע_בדילוג[[#This Row],[וסת השבוע פעיל?]]&lt;&gt;"",M901+1,""),""))</f>
        <v/>
      </c>
      <c r="N902" s="1" t="str">
        <f>IF(שבוע_בדילוג[[#This Row],[וסת השבוע פעיל?2]]="","",IF(AND(שבוע_בדילוג[[#This Row],[וסת השבוע פעיל?]]&lt;&gt;"",שבוע_בדילוג[[#This Row],[CycleNumber]]&lt;B903,B903&lt;&gt;"",שבוע_בדילוג[[#This Row],[וסת השבוע פעיל?]]&lt;3),IF(L903=0,IF(AND(שבוע_בדילוג[[#This Row],[וסת השבוע פעיל?]]&gt;0,J903=1),0,1),0),""))</f>
        <v/>
      </c>
      <c r="O902" s="1" t="str">
        <f t="shared" si="76"/>
        <v/>
      </c>
      <c r="P902" s="1" t="str">
        <f>IF(AND(שבוע_בדילוג[[#This Row],[חיזוי - שבוע]]=1,K903=1),1,"")</f>
        <v/>
      </c>
      <c r="Q902" s="1" t="str">
        <f>IF(AND(שבוע_בדילוג[[#This Row],[וסת השבוע פעיל?]]&lt;3,OR(שבוע_בדילוג[[#This Row],[CycleNumber]]&gt;B903,B903="")),1,"")</f>
        <v/>
      </c>
      <c r="R902" s="1" t="str">
        <f>IF(AND(שבוע_בדילוג[[#This Row],[חיזוי - שבוע]]&lt;&gt;"",שבוע_בדילוג[[#This Row],[וסת השבוע פעיל?2]]=""),1,"")</f>
        <v/>
      </c>
      <c r="S902" s="1" t="str">
        <f>IF(שבוע_בדילוג[[#This Row],[האישה קבעה וסת שבוע בדילוג?]]=1,IF(שבוע_בדילוג[[#This Row],[וסת השבוע פעיל?]]&lt;3,1,0),"")</f>
        <v/>
      </c>
      <c r="T9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2" s="1" t="str">
        <f t="shared" si="77"/>
        <v/>
      </c>
      <c r="V902" s="1" t="str">
        <f t="shared" si="78"/>
        <v/>
      </c>
      <c r="W902" s="1" t="str">
        <f t="shared" si="79"/>
        <v/>
      </c>
      <c r="X902" s="1" t="str">
        <f>IF(שבוע_בדילוג[[#This Row],[3 הפלגות זהות]]="","",IF(שבוע_בדילוג[[#This Row],[3 הפלגות זהות]]=1,שבוע_בדילוג[[#This Row],[LengthofCycle]],X901))</f>
        <v/>
      </c>
      <c r="Z902" s="1" t="str">
        <f>IF(OR(שבוע_בדילוג[[#This Row],[הווסת פעיל?]]=0,שבוע_בדילוג[[#This Row],[הווסת פעיל?]]=""),"",SUM(Z901,שבוע_בדילוג[[#This Row],[הווסת פעיל?]]))</f>
        <v/>
      </c>
      <c r="AA902" s="1" t="str">
        <f>IF(AND(שבוע_בדילוג[[#This Row],[כמה מחזורים עד עקירה]]&lt;&gt;"",Z903=""),שבוע_בדילוג[[#This Row],[כמה מחזורים עד עקירה]],"")</f>
        <v/>
      </c>
      <c r="AB902" s="1" t="str">
        <f>IF(AND(שבוע_בדילוג[[#This Row],[הווסת פעיל?]]=1,שבוע_בדילוג[[#This Row],[וסת קבוע אחרון]]&lt;&gt;X901),שבוע_בדילוג[[#This Row],[וסת קבוע אחרון]],"")</f>
        <v/>
      </c>
      <c r="AC902" s="1" t="str">
        <f>IF(AND(שבוע_בדילוג[[#This Row],[הווסת פעיל?]]=1,Y901=0,שבוע_בדילוג[[#This Row],[וסת קבוע אחרון]]=X901),שבוע_בדילוג[[#This Row],[וסת קבוע אחרון]],"")</f>
        <v/>
      </c>
      <c r="AD902" s="1" t="str">
        <f>IF(AND(שבוע_בדילוג[[#This Row],[הווסת פעיל?]]=1,Y901=0,שבוע_בדילוג[[#This Row],[וסת קבוע אחרון]]&lt;&gt;X901),1,"")</f>
        <v/>
      </c>
      <c r="AE902" s="1" t="str">
        <f>IF(AND(שבוע_בדילוג[[#This Row],[הווסת פעיל?]]&lt;&gt;"",B903=1),שבוע_בדילוג[[#This Row],[CycleNumber]],"")</f>
        <v/>
      </c>
      <c r="AF902" s="1" t="str">
        <f>IF(AND(שבוע_בדילוג[[#This Row],[הווסת פעיל?]]&lt;&gt;"",Y901=""),שבוע_בדילוג[[#This Row],[CycleNumber]],"")</f>
        <v/>
      </c>
      <c r="AG902" s="1" t="str">
        <f>IF(B903=1,"",IF(שבוע_בדילוג[[#This Row],[הווסת פעיל?]]=1,IF(שבוע_בדילוג[[#This Row],[וסת קבוע אחרון]]=F903,1,0),""))</f>
        <v/>
      </c>
      <c r="AH902" s="1" t="str">
        <f>IF(B903=1,"",IF(שבוע_בדילוג[[#This Row],[הווסת פעיל?]]=1,IF(OR(שבוע_בדילוג[[#This Row],[וסת קבוע אחרון]]=F903,F903=שבוע_בדילוג[[#This Row],[LengthofCycle]]),1,0),""))</f>
        <v/>
      </c>
      <c r="AI902" s="1" t="str">
        <f>IF(B903=1,"",IF(שבוע_בדילוג[[#This Row],[הווסת פעיל?]]=1,IF(OR(שבוע_בדילוג[[#This Row],[וסת קבוע אחרון]]=F903,F903=שבוע_בדילוג[[#This Row],[LengthofCycle]],AND(שבוע_בדילוג[[#This Row],[LengthofCycle]]&lt;&gt;שבוע_בדילוג[[#This Row],[וסת קבוע אחרון]],OR(F903=28,F903=29))),1,0),""))</f>
        <v/>
      </c>
      <c r="AJ902" s="1" t="str">
        <f>IF(AND(שבוע_בדילוג[[#This Row],[הווסת פעיל?]]=1,B903=1),1,"")</f>
        <v/>
      </c>
      <c r="AK902" s="4">
        <f>IF(AND(שבוע_בדילוג[[#This Row],[הווסת פעיל?]]&lt;&gt;1,B903&lt;&gt;1,B903&lt;&gt;""),IF(שבוע_בדילוג[[#This Row],[LengthofCycle]]=F903,1,0),"")</f>
        <v>0</v>
      </c>
      <c r="AL902" s="4">
        <f>IF(AND(שבוע_בדילוג[[#This Row],[הווסת פעיל?]]&lt;&gt;1,B903&lt;&gt;1,B903&lt;&gt;""),IF(OR(שבוע_בדילוג[[#This Row],[LengthofCycle]]=F903,F903=29),1,0),"")</f>
        <v>0</v>
      </c>
      <c r="AM902" s="4">
        <f>IF(AND(שבוע_בדילוג[[#This Row],[הווסת פעיל?]]&lt;&gt;1,B903&lt;&gt;1,B903&lt;&gt;""),IF(OR(שבוע_בדילוג[[#This Row],[LengthofCycle]]=F903,F903=29,F903=28),1,0),"")</f>
        <v>0</v>
      </c>
    </row>
    <row r="903" spans="1:39" x14ac:dyDescent="0.25">
      <c r="A903" s="1" t="s">
        <v>128</v>
      </c>
      <c r="B903" s="1">
        <v>3</v>
      </c>
      <c r="C903" s="1">
        <v>1</v>
      </c>
      <c r="D903" s="1">
        <v>1</v>
      </c>
      <c r="E903" s="1">
        <v>0</v>
      </c>
      <c r="F903" s="1">
        <v>34</v>
      </c>
      <c r="H903" s="1">
        <f>שבוע_בדילוג[[#This Row],[LengthofCycle]]+1</f>
        <v>35</v>
      </c>
      <c r="I903" s="1" t="str">
        <f>IF(IFERROR(LOOKUP(שבוע_בדילוג[[#This Row],[ClientID]],קביעויות[השבוע בדילוג]),FALSE)=שבוע_בדילוג[[#This Row],[ClientID]],1,"")</f>
        <v/>
      </c>
      <c r="J903" s="1" t="str">
        <f>IF(AND(שבוע_בדילוג[[#This Row],[CycleNumber]]&gt;1,OR(B904="",שבוע_בדילוג[[#This Row],[CycleNumber]]&gt;B902)),IF(OR(AND(שבוע_בדילוג[[#This Row],[LengthofCycle]]=29,F902=29),AND(שבוע_בדילוג[[#This Row],[LengthofCycle]]=36,F902=36)),1,""),"")</f>
        <v/>
      </c>
      <c r="K903" s="1" t="str">
        <f>IF(AND(שבוע_בדילוג[[#This Row],[וסת השבוע]]=1,J902=1,שבוע_בדילוג[[#This Row],[CycleNumber]]&gt;B902),1,"")</f>
        <v/>
      </c>
      <c r="L903" s="1" t="str">
        <f>IF(שבוע_בדילוג[[#This Row],[CycleNumber]]=1,"",IF(שבוע_בדילוג[[#This Row],[וסת השבוע]]=1,0,IF(L902="","",IF(L902=0,IF(שבוע_בדילוג[[#This Row],[LengthofCycle]]=29,0,1),IF(L902=1,IF(שבוע_בדילוג[[#This Row],[LengthofCycle]]+F902=29*2,0,2),IF(L902=2,IF(שבוע_בדילוג[[#This Row],[LengthofCycle]]+F902+F901=29*3,0,3),""))))))</f>
        <v/>
      </c>
      <c r="M903" s="1" t="str">
        <f>IF(שבוע_בדילוג[[#This Row],[וסת השבוע]]=1,IF(שבוע_בדילוג[[#This Row],[וסת השבוע וההפלגה ביחד]]=1,M902+1,0),IF(AND(שבוע_בדילוג[[#This Row],[CycleNumber]]&gt;B902,שבוע_בדילוג[[#This Row],[CycleNumber]]&gt;1),IF(שבוע_בדילוג[[#This Row],[וסת השבוע פעיל?]]&lt;&gt;"",M902+1,""),""))</f>
        <v/>
      </c>
      <c r="N903" s="1" t="str">
        <f>IF(שבוע_בדילוג[[#This Row],[וסת השבוע פעיל?2]]="","",IF(AND(שבוע_בדילוג[[#This Row],[וסת השבוע פעיל?]]&lt;&gt;"",שבוע_בדילוג[[#This Row],[CycleNumber]]&lt;B904,B904&lt;&gt;"",שבוע_בדילוג[[#This Row],[וסת השבוע פעיל?]]&lt;3),IF(L904=0,IF(AND(שבוע_בדילוג[[#This Row],[וסת השבוע פעיל?]]&gt;0,J904=1),0,1),0),""))</f>
        <v/>
      </c>
      <c r="O903" s="1" t="str">
        <f t="shared" si="76"/>
        <v/>
      </c>
      <c r="P903" s="1" t="str">
        <f>IF(AND(שבוע_בדילוג[[#This Row],[חיזוי - שבוע]]=1,K904=1),1,"")</f>
        <v/>
      </c>
      <c r="Q903" s="1" t="str">
        <f>IF(AND(שבוע_בדילוג[[#This Row],[וסת השבוע פעיל?]]&lt;3,OR(שבוע_בדילוג[[#This Row],[CycleNumber]]&gt;B904,B904="")),1,"")</f>
        <v/>
      </c>
      <c r="R903" s="1" t="str">
        <f>IF(AND(שבוע_בדילוג[[#This Row],[חיזוי - שבוע]]&lt;&gt;"",שבוע_בדילוג[[#This Row],[וסת השבוע פעיל?2]]=""),1,"")</f>
        <v/>
      </c>
      <c r="S903" s="1" t="str">
        <f>IF(שבוע_בדילוג[[#This Row],[האישה קבעה וסת שבוע בדילוג?]]=1,IF(שבוע_בדילוג[[#This Row],[וסת השבוע פעיל?]]&lt;3,1,0),"")</f>
        <v/>
      </c>
      <c r="T9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3" s="1">
        <f t="shared" si="77"/>
        <v>0</v>
      </c>
      <c r="V903" s="1" t="str">
        <f t="shared" si="78"/>
        <v/>
      </c>
      <c r="W903" s="1" t="str">
        <f t="shared" si="79"/>
        <v/>
      </c>
      <c r="X903" s="1" t="str">
        <f>IF(שבוע_בדילוג[[#This Row],[3 הפלגות זהות]]="","",IF(שבוע_בדילוג[[#This Row],[3 הפלגות זהות]]=1,שבוע_בדילוג[[#This Row],[LengthofCycle]],X902))</f>
        <v/>
      </c>
      <c r="Z903" s="1" t="str">
        <f>IF(OR(שבוע_בדילוג[[#This Row],[הווסת פעיל?]]=0,שבוע_בדילוג[[#This Row],[הווסת פעיל?]]=""),"",SUM(Z902,שבוע_בדילוג[[#This Row],[הווסת פעיל?]]))</f>
        <v/>
      </c>
      <c r="AA903" s="1" t="str">
        <f>IF(AND(שבוע_בדילוג[[#This Row],[כמה מחזורים עד עקירה]]&lt;&gt;"",Z904=""),שבוע_בדילוג[[#This Row],[כמה מחזורים עד עקירה]],"")</f>
        <v/>
      </c>
      <c r="AB903" s="1" t="str">
        <f>IF(AND(שבוע_בדילוג[[#This Row],[הווסת פעיל?]]=1,שבוע_בדילוג[[#This Row],[וסת קבוע אחרון]]&lt;&gt;X902),שבוע_בדילוג[[#This Row],[וסת קבוע אחרון]],"")</f>
        <v/>
      </c>
      <c r="AC903" s="1" t="str">
        <f>IF(AND(שבוע_בדילוג[[#This Row],[הווסת פעיל?]]=1,Y902=0,שבוע_בדילוג[[#This Row],[וסת קבוע אחרון]]=X902),שבוע_בדילוג[[#This Row],[וסת קבוע אחרון]],"")</f>
        <v/>
      </c>
      <c r="AD903" s="1" t="str">
        <f>IF(AND(שבוע_בדילוג[[#This Row],[הווסת פעיל?]]=1,Y902=0,שבוע_בדילוג[[#This Row],[וסת קבוע אחרון]]&lt;&gt;X902),1,"")</f>
        <v/>
      </c>
      <c r="AE903" s="1" t="str">
        <f>IF(AND(שבוע_בדילוג[[#This Row],[הווסת פעיל?]]&lt;&gt;"",B904=1),שבוע_בדילוג[[#This Row],[CycleNumber]],"")</f>
        <v/>
      </c>
      <c r="AF903" s="1" t="str">
        <f>IF(AND(שבוע_בדילוג[[#This Row],[הווסת פעיל?]]&lt;&gt;"",Y902=""),שבוע_בדילוג[[#This Row],[CycleNumber]],"")</f>
        <v/>
      </c>
      <c r="AG903" s="1" t="str">
        <f>IF(B904=1,"",IF(שבוע_בדילוג[[#This Row],[הווסת פעיל?]]=1,IF(שבוע_בדילוג[[#This Row],[וסת קבוע אחרון]]=F904,1,0),""))</f>
        <v/>
      </c>
      <c r="AH903" s="1" t="str">
        <f>IF(B904=1,"",IF(שבוע_בדילוג[[#This Row],[הווסת פעיל?]]=1,IF(OR(שבוע_בדילוג[[#This Row],[וסת קבוע אחרון]]=F904,F904=שבוע_בדילוג[[#This Row],[LengthofCycle]]),1,0),""))</f>
        <v/>
      </c>
      <c r="AI903" s="1" t="str">
        <f>IF(B904=1,"",IF(שבוע_בדילוג[[#This Row],[הווסת פעיל?]]=1,IF(OR(שבוע_בדילוג[[#This Row],[וסת קבוע אחרון]]=F904,F904=שבוע_בדילוג[[#This Row],[LengthofCycle]],AND(שבוע_בדילוג[[#This Row],[LengthofCycle]]&lt;&gt;שבוע_בדילוג[[#This Row],[וסת קבוע אחרון]],OR(F904=28,F904=29))),1,0),""))</f>
        <v/>
      </c>
      <c r="AJ903" s="1" t="str">
        <f>IF(AND(שבוע_בדילוג[[#This Row],[הווסת פעיל?]]=1,B904=1),1,"")</f>
        <v/>
      </c>
      <c r="AK903" s="4">
        <f>IF(AND(שבוע_בדילוג[[#This Row],[הווסת פעיל?]]&lt;&gt;1,B904&lt;&gt;1,B904&lt;&gt;""),IF(שבוע_בדילוג[[#This Row],[LengthofCycle]]=F904,1,0),"")</f>
        <v>0</v>
      </c>
      <c r="AL903" s="4">
        <f>IF(AND(שבוע_בדילוג[[#This Row],[הווסת פעיל?]]&lt;&gt;1,B904&lt;&gt;1,B904&lt;&gt;""),IF(OR(שבוע_בדילוג[[#This Row],[LengthofCycle]]=F904,F904=29),1,0),"")</f>
        <v>0</v>
      </c>
      <c r="AM903" s="4">
        <f>IF(AND(שבוע_בדילוג[[#This Row],[הווסת פעיל?]]&lt;&gt;1,B904&lt;&gt;1,B904&lt;&gt;""),IF(OR(שבוע_בדילוג[[#This Row],[LengthofCycle]]=F904,F904=29,F904=28),1,0),"")</f>
        <v>0</v>
      </c>
    </row>
    <row r="904" spans="1:39" x14ac:dyDescent="0.25">
      <c r="A904" s="1" t="s">
        <v>128</v>
      </c>
      <c r="B904" s="1">
        <v>4</v>
      </c>
      <c r="C904" s="1">
        <v>1</v>
      </c>
      <c r="D904" s="1">
        <v>1</v>
      </c>
      <c r="E904" s="1">
        <v>0</v>
      </c>
      <c r="F904" s="1">
        <v>32</v>
      </c>
      <c r="H904" s="1">
        <f>שבוע_בדילוג[[#This Row],[LengthofCycle]]+1</f>
        <v>33</v>
      </c>
      <c r="I904" s="1" t="str">
        <f>IF(IFERROR(LOOKUP(שבוע_בדילוג[[#This Row],[ClientID]],קביעויות[השבוע בדילוג]),FALSE)=שבוע_בדילוג[[#This Row],[ClientID]],1,"")</f>
        <v/>
      </c>
      <c r="J904" s="1" t="str">
        <f>IF(AND(שבוע_בדילוג[[#This Row],[CycleNumber]]&gt;1,OR(B905="",שבוע_בדילוג[[#This Row],[CycleNumber]]&gt;B903)),IF(OR(AND(שבוע_בדילוג[[#This Row],[LengthofCycle]]=29,F903=29),AND(שבוע_בדילוג[[#This Row],[LengthofCycle]]=36,F903=36)),1,""),"")</f>
        <v/>
      </c>
      <c r="K904" s="1" t="str">
        <f>IF(AND(שבוע_בדילוג[[#This Row],[וסת השבוע]]=1,J903=1,שבוע_בדילוג[[#This Row],[CycleNumber]]&gt;B903),1,"")</f>
        <v/>
      </c>
      <c r="L904" s="1" t="str">
        <f>IF(שבוע_בדילוג[[#This Row],[CycleNumber]]=1,"",IF(שבוע_בדילוג[[#This Row],[וסת השבוע]]=1,0,IF(L903="","",IF(L903=0,IF(שבוע_בדילוג[[#This Row],[LengthofCycle]]=29,0,1),IF(L903=1,IF(שבוע_בדילוג[[#This Row],[LengthofCycle]]+F903=29*2,0,2),IF(L903=2,IF(שבוע_בדילוג[[#This Row],[LengthofCycle]]+F903+F902=29*3,0,3),""))))))</f>
        <v/>
      </c>
      <c r="M904" s="1" t="str">
        <f>IF(שבוע_בדילוג[[#This Row],[וסת השבוע]]=1,IF(שבוע_בדילוג[[#This Row],[וסת השבוע וההפלגה ביחד]]=1,M903+1,0),IF(AND(שבוע_בדילוג[[#This Row],[CycleNumber]]&gt;B903,שבוע_בדילוג[[#This Row],[CycleNumber]]&gt;1),IF(שבוע_בדילוג[[#This Row],[וסת השבוע פעיל?]]&lt;&gt;"",M903+1,""),""))</f>
        <v/>
      </c>
      <c r="N904" s="1" t="str">
        <f>IF(שבוע_בדילוג[[#This Row],[וסת השבוע פעיל?2]]="","",IF(AND(שבוע_בדילוג[[#This Row],[וסת השבוע פעיל?]]&lt;&gt;"",שבוע_בדילוג[[#This Row],[CycleNumber]]&lt;B905,B905&lt;&gt;"",שבוע_בדילוג[[#This Row],[וסת השבוע פעיל?]]&lt;3),IF(L905=0,IF(AND(שבוע_בדילוג[[#This Row],[וסת השבוע פעיל?]]&gt;0,J905=1),0,1),0),""))</f>
        <v/>
      </c>
      <c r="O904" s="1" t="str">
        <f t="shared" si="76"/>
        <v/>
      </c>
      <c r="P904" s="1" t="str">
        <f>IF(AND(שבוע_בדילוג[[#This Row],[חיזוי - שבוע]]=1,K905=1),1,"")</f>
        <v/>
      </c>
      <c r="Q904" s="1" t="str">
        <f>IF(AND(שבוע_בדילוג[[#This Row],[וסת השבוע פעיל?]]&lt;3,OR(שבוע_בדילוג[[#This Row],[CycleNumber]]&gt;B905,B905="")),1,"")</f>
        <v/>
      </c>
      <c r="R904" s="1" t="str">
        <f>IF(AND(שבוע_בדילוג[[#This Row],[חיזוי - שבוע]]&lt;&gt;"",שבוע_בדילוג[[#This Row],[וסת השבוע פעיל?2]]=""),1,"")</f>
        <v/>
      </c>
      <c r="S904" s="1" t="str">
        <f>IF(שבוע_בדילוג[[#This Row],[האישה קבעה וסת שבוע בדילוג?]]=1,IF(שבוע_בדילוג[[#This Row],[וסת השבוע פעיל?]]&lt;3,1,0),"")</f>
        <v/>
      </c>
      <c r="T9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4" s="1">
        <f t="shared" si="77"/>
        <v>0</v>
      </c>
      <c r="V904" s="1">
        <f t="shared" si="78"/>
        <v>0</v>
      </c>
      <c r="W904" s="1" t="str">
        <f t="shared" si="79"/>
        <v/>
      </c>
      <c r="X904" s="1" t="str">
        <f>IF(שבוע_בדילוג[[#This Row],[3 הפלגות זהות]]="","",IF(שבוע_בדילוג[[#This Row],[3 הפלגות זהות]]=1,שבוע_בדילוג[[#This Row],[LengthofCycle]],X903))</f>
        <v/>
      </c>
      <c r="Z904" s="1" t="str">
        <f>IF(OR(שבוע_בדילוג[[#This Row],[הווסת פעיל?]]=0,שבוע_בדילוג[[#This Row],[הווסת פעיל?]]=""),"",SUM(Z903,שבוע_בדילוג[[#This Row],[הווסת פעיל?]]))</f>
        <v/>
      </c>
      <c r="AA904" s="1" t="str">
        <f>IF(AND(שבוע_בדילוג[[#This Row],[כמה מחזורים עד עקירה]]&lt;&gt;"",Z905=""),שבוע_בדילוג[[#This Row],[כמה מחזורים עד עקירה]],"")</f>
        <v/>
      </c>
      <c r="AB904" s="1" t="str">
        <f>IF(AND(שבוע_בדילוג[[#This Row],[הווסת פעיל?]]=1,שבוע_בדילוג[[#This Row],[וסת קבוע אחרון]]&lt;&gt;X903),שבוע_בדילוג[[#This Row],[וסת קבוע אחרון]],"")</f>
        <v/>
      </c>
      <c r="AC904" s="1" t="str">
        <f>IF(AND(שבוע_בדילוג[[#This Row],[הווסת פעיל?]]=1,Y903=0,שבוע_בדילוג[[#This Row],[וסת קבוע אחרון]]=X903),שבוע_בדילוג[[#This Row],[וסת קבוע אחרון]],"")</f>
        <v/>
      </c>
      <c r="AD904" s="1" t="str">
        <f>IF(AND(שבוע_בדילוג[[#This Row],[הווסת פעיל?]]=1,Y903=0,שבוע_בדילוג[[#This Row],[וסת קבוע אחרון]]&lt;&gt;X903),1,"")</f>
        <v/>
      </c>
      <c r="AE904" s="1" t="str">
        <f>IF(AND(שבוע_בדילוג[[#This Row],[הווסת פעיל?]]&lt;&gt;"",B905=1),שבוע_בדילוג[[#This Row],[CycleNumber]],"")</f>
        <v/>
      </c>
      <c r="AF904" s="1" t="str">
        <f>IF(AND(שבוע_בדילוג[[#This Row],[הווסת פעיל?]]&lt;&gt;"",Y903=""),שבוע_בדילוג[[#This Row],[CycleNumber]],"")</f>
        <v/>
      </c>
      <c r="AG904" s="1" t="str">
        <f>IF(B905=1,"",IF(שבוע_בדילוג[[#This Row],[הווסת פעיל?]]=1,IF(שבוע_בדילוג[[#This Row],[וסת קבוע אחרון]]=F905,1,0),""))</f>
        <v/>
      </c>
      <c r="AH904" s="1" t="str">
        <f>IF(B905=1,"",IF(שבוע_בדילוג[[#This Row],[הווסת פעיל?]]=1,IF(OR(שבוע_בדילוג[[#This Row],[וסת קבוע אחרון]]=F905,F905=שבוע_בדילוג[[#This Row],[LengthofCycle]]),1,0),""))</f>
        <v/>
      </c>
      <c r="AI904" s="1" t="str">
        <f>IF(B905=1,"",IF(שבוע_בדילוג[[#This Row],[הווסת פעיל?]]=1,IF(OR(שבוע_בדילוג[[#This Row],[וסת קבוע אחרון]]=F905,F905=שבוע_בדילוג[[#This Row],[LengthofCycle]],AND(שבוע_בדילוג[[#This Row],[LengthofCycle]]&lt;&gt;שבוע_בדילוג[[#This Row],[וסת קבוע אחרון]],OR(F905=28,F905=29))),1,0),""))</f>
        <v/>
      </c>
      <c r="AJ904" s="1" t="str">
        <f>IF(AND(שבוע_בדילוג[[#This Row],[הווסת פעיל?]]=1,B905=1),1,"")</f>
        <v/>
      </c>
      <c r="AK904" s="4">
        <f>IF(AND(שבוע_בדילוג[[#This Row],[הווסת פעיל?]]&lt;&gt;1,B905&lt;&gt;1,B905&lt;&gt;""),IF(שבוע_בדילוג[[#This Row],[LengthofCycle]]=F905,1,0),"")</f>
        <v>0</v>
      </c>
      <c r="AL904" s="4">
        <f>IF(AND(שבוע_בדילוג[[#This Row],[הווסת פעיל?]]&lt;&gt;1,B905&lt;&gt;1,B905&lt;&gt;""),IF(OR(שבוע_בדילוג[[#This Row],[LengthofCycle]]=F905,F905=29),1,0),"")</f>
        <v>0</v>
      </c>
      <c r="AM904" s="4">
        <f>IF(AND(שבוע_בדילוג[[#This Row],[הווסת פעיל?]]&lt;&gt;1,B905&lt;&gt;1,B905&lt;&gt;""),IF(OR(שבוע_בדילוג[[#This Row],[LengthofCycle]]=F905,F905=29,F905=28),1,0),"")</f>
        <v>0</v>
      </c>
    </row>
    <row r="905" spans="1:39" x14ac:dyDescent="0.25">
      <c r="A905" s="1" t="s">
        <v>128</v>
      </c>
      <c r="B905" s="1">
        <v>5</v>
      </c>
      <c r="C905" s="1">
        <v>1</v>
      </c>
      <c r="D905" s="1">
        <v>1</v>
      </c>
      <c r="E905" s="1">
        <v>0</v>
      </c>
      <c r="F905" s="1">
        <v>38</v>
      </c>
      <c r="H905" s="1">
        <f>שבוע_בדילוג[[#This Row],[LengthofCycle]]+1</f>
        <v>39</v>
      </c>
      <c r="I905" s="1" t="str">
        <f>IF(IFERROR(LOOKUP(שבוע_בדילוג[[#This Row],[ClientID]],קביעויות[השבוע בדילוג]),FALSE)=שבוע_בדילוג[[#This Row],[ClientID]],1,"")</f>
        <v/>
      </c>
      <c r="J905" s="1" t="str">
        <f>IF(AND(שבוע_בדילוג[[#This Row],[CycleNumber]]&gt;1,OR(B906="",שבוע_בדילוג[[#This Row],[CycleNumber]]&gt;B904)),IF(OR(AND(שבוע_בדילוג[[#This Row],[LengthofCycle]]=29,F904=29),AND(שבוע_בדילוג[[#This Row],[LengthofCycle]]=36,F904=36)),1,""),"")</f>
        <v/>
      </c>
      <c r="K905" s="1" t="str">
        <f>IF(AND(שבוע_בדילוג[[#This Row],[וסת השבוע]]=1,J904=1,שבוע_בדילוג[[#This Row],[CycleNumber]]&gt;B904),1,"")</f>
        <v/>
      </c>
      <c r="L905" s="1" t="str">
        <f>IF(שבוע_בדילוג[[#This Row],[CycleNumber]]=1,"",IF(שבוע_בדילוג[[#This Row],[וסת השבוע]]=1,0,IF(L904="","",IF(L904=0,IF(שבוע_בדילוג[[#This Row],[LengthofCycle]]=29,0,1),IF(L904=1,IF(שבוע_בדילוג[[#This Row],[LengthofCycle]]+F904=29*2,0,2),IF(L904=2,IF(שבוע_בדילוג[[#This Row],[LengthofCycle]]+F904+F903=29*3,0,3),""))))))</f>
        <v/>
      </c>
      <c r="M905" s="1" t="str">
        <f>IF(שבוע_בדילוג[[#This Row],[וסת השבוע]]=1,IF(שבוע_בדילוג[[#This Row],[וסת השבוע וההפלגה ביחד]]=1,M904+1,0),IF(AND(שבוע_בדילוג[[#This Row],[CycleNumber]]&gt;B904,שבוע_בדילוג[[#This Row],[CycleNumber]]&gt;1),IF(שבוע_בדילוג[[#This Row],[וסת השבוע פעיל?]]&lt;&gt;"",M904+1,""),""))</f>
        <v/>
      </c>
      <c r="N905" s="1" t="str">
        <f>IF(שבוע_בדילוג[[#This Row],[וסת השבוע פעיל?2]]="","",IF(AND(שבוע_בדילוג[[#This Row],[וסת השבוע פעיל?]]&lt;&gt;"",שבוע_בדילוג[[#This Row],[CycleNumber]]&lt;B906,B906&lt;&gt;"",שבוע_בדילוג[[#This Row],[וסת השבוע פעיל?]]&lt;3),IF(L906=0,IF(AND(שבוע_בדילוג[[#This Row],[וסת השבוע פעיל?]]&gt;0,J906=1),0,1),0),""))</f>
        <v/>
      </c>
      <c r="O905" s="1" t="str">
        <f t="shared" si="76"/>
        <v/>
      </c>
      <c r="P905" s="1" t="str">
        <f>IF(AND(שבוע_בדילוג[[#This Row],[חיזוי - שבוע]]=1,K906=1),1,"")</f>
        <v/>
      </c>
      <c r="Q905" s="1" t="str">
        <f>IF(AND(שבוע_בדילוג[[#This Row],[וסת השבוע פעיל?]]&lt;3,OR(שבוע_בדילוג[[#This Row],[CycleNumber]]&gt;B906,B906="")),1,"")</f>
        <v/>
      </c>
      <c r="R905" s="1" t="str">
        <f>IF(AND(שבוע_בדילוג[[#This Row],[חיזוי - שבוע]]&lt;&gt;"",שבוע_בדילוג[[#This Row],[וסת השבוע פעיל?2]]=""),1,"")</f>
        <v/>
      </c>
      <c r="S905" s="1" t="str">
        <f>IF(שבוע_בדילוג[[#This Row],[האישה קבעה וסת שבוע בדילוג?]]=1,IF(שבוע_בדילוג[[#This Row],[וסת השבוע פעיל?]]&lt;3,1,0),"")</f>
        <v/>
      </c>
      <c r="T9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5" s="1">
        <f t="shared" si="77"/>
        <v>0</v>
      </c>
      <c r="V905" s="1">
        <f t="shared" si="78"/>
        <v>0</v>
      </c>
      <c r="W905" s="1">
        <f t="shared" si="79"/>
        <v>0</v>
      </c>
      <c r="X905" s="1" t="str">
        <f>IF(שבוע_בדילוג[[#This Row],[3 הפלגות זהות]]="","",IF(שבוע_בדילוג[[#This Row],[3 הפלגות זהות]]=1,שבוע_בדילוג[[#This Row],[LengthofCycle]],X904))</f>
        <v/>
      </c>
      <c r="Z905" s="1" t="str">
        <f>IF(OR(שבוע_בדילוג[[#This Row],[הווסת פעיל?]]=0,שבוע_בדילוג[[#This Row],[הווסת פעיל?]]=""),"",SUM(Z904,שבוע_בדילוג[[#This Row],[הווסת פעיל?]]))</f>
        <v/>
      </c>
      <c r="AA905" s="1" t="str">
        <f>IF(AND(שבוע_בדילוג[[#This Row],[כמה מחזורים עד עקירה]]&lt;&gt;"",Z906=""),שבוע_בדילוג[[#This Row],[כמה מחזורים עד עקירה]],"")</f>
        <v/>
      </c>
      <c r="AB905" s="1" t="str">
        <f>IF(AND(שבוע_בדילוג[[#This Row],[הווסת פעיל?]]=1,שבוע_בדילוג[[#This Row],[וסת קבוע אחרון]]&lt;&gt;X904),שבוע_בדילוג[[#This Row],[וסת קבוע אחרון]],"")</f>
        <v/>
      </c>
      <c r="AC905" s="1" t="str">
        <f>IF(AND(שבוע_בדילוג[[#This Row],[הווסת פעיל?]]=1,Y904=0,שבוע_בדילוג[[#This Row],[וסת קבוע אחרון]]=X904),שבוע_בדילוג[[#This Row],[וסת קבוע אחרון]],"")</f>
        <v/>
      </c>
      <c r="AD905" s="1" t="str">
        <f>IF(AND(שבוע_בדילוג[[#This Row],[הווסת פעיל?]]=1,Y904=0,שבוע_בדילוג[[#This Row],[וסת קבוע אחרון]]&lt;&gt;X904),1,"")</f>
        <v/>
      </c>
      <c r="AE905" s="1" t="str">
        <f>IF(AND(שבוע_בדילוג[[#This Row],[הווסת פעיל?]]&lt;&gt;"",B906=1),שבוע_בדילוג[[#This Row],[CycleNumber]],"")</f>
        <v/>
      </c>
      <c r="AF905" s="1" t="str">
        <f>IF(AND(שבוע_בדילוג[[#This Row],[הווסת פעיל?]]&lt;&gt;"",Y904=""),שבוע_בדילוג[[#This Row],[CycleNumber]],"")</f>
        <v/>
      </c>
      <c r="AG905" s="1" t="str">
        <f>IF(B906=1,"",IF(שבוע_בדילוג[[#This Row],[הווסת פעיל?]]=1,IF(שבוע_בדילוג[[#This Row],[וסת קבוע אחרון]]=F906,1,0),""))</f>
        <v/>
      </c>
      <c r="AH905" s="1" t="str">
        <f>IF(B906=1,"",IF(שבוע_בדילוג[[#This Row],[הווסת פעיל?]]=1,IF(OR(שבוע_בדילוג[[#This Row],[וסת קבוע אחרון]]=F906,F906=שבוע_בדילוג[[#This Row],[LengthofCycle]]),1,0),""))</f>
        <v/>
      </c>
      <c r="AI905" s="1" t="str">
        <f>IF(B906=1,"",IF(שבוע_בדילוג[[#This Row],[הווסת פעיל?]]=1,IF(OR(שבוע_בדילוג[[#This Row],[וסת קבוע אחרון]]=F906,F906=שבוע_בדילוג[[#This Row],[LengthofCycle]],AND(שבוע_בדילוג[[#This Row],[LengthofCycle]]&lt;&gt;שבוע_בדילוג[[#This Row],[וסת קבוע אחרון]],OR(F906=28,F906=29))),1,0),""))</f>
        <v/>
      </c>
      <c r="AJ905" s="1" t="str">
        <f>IF(AND(שבוע_בדילוג[[#This Row],[הווסת פעיל?]]=1,B906=1),1,"")</f>
        <v/>
      </c>
      <c r="AK905" s="4">
        <f>IF(AND(שבוע_בדילוג[[#This Row],[הווסת פעיל?]]&lt;&gt;1,B906&lt;&gt;1,B906&lt;&gt;""),IF(שבוע_בדילוג[[#This Row],[LengthofCycle]]=F906,1,0),"")</f>
        <v>0</v>
      </c>
      <c r="AL905" s="4">
        <f>IF(AND(שבוע_בדילוג[[#This Row],[הווסת פעיל?]]&lt;&gt;1,B906&lt;&gt;1,B906&lt;&gt;""),IF(OR(שבוע_בדילוג[[#This Row],[LengthofCycle]]=F906,F906=29),1,0),"")</f>
        <v>0</v>
      </c>
      <c r="AM905" s="4">
        <f>IF(AND(שבוע_בדילוג[[#This Row],[הווסת פעיל?]]&lt;&gt;1,B906&lt;&gt;1,B906&lt;&gt;""),IF(OR(שבוע_בדילוג[[#This Row],[LengthofCycle]]=F906,F906=29,F906=28),1,0),"")</f>
        <v>0</v>
      </c>
    </row>
    <row r="906" spans="1:39" x14ac:dyDescent="0.25">
      <c r="A906" s="1" t="s">
        <v>128</v>
      </c>
      <c r="B906" s="1">
        <v>6</v>
      </c>
      <c r="C906" s="1">
        <v>1</v>
      </c>
      <c r="D906" s="1">
        <v>1</v>
      </c>
      <c r="E906" s="1">
        <v>0</v>
      </c>
      <c r="F906" s="1">
        <v>33</v>
      </c>
      <c r="H906" s="1">
        <f>שבוע_בדילוג[[#This Row],[LengthofCycle]]+1</f>
        <v>34</v>
      </c>
      <c r="I906" s="1" t="str">
        <f>IF(IFERROR(LOOKUP(שבוע_בדילוג[[#This Row],[ClientID]],קביעויות[השבוע בדילוג]),FALSE)=שבוע_בדילוג[[#This Row],[ClientID]],1,"")</f>
        <v/>
      </c>
      <c r="J906" s="1" t="str">
        <f>IF(AND(שבוע_בדילוג[[#This Row],[CycleNumber]]&gt;1,OR(B907="",שבוע_בדילוג[[#This Row],[CycleNumber]]&gt;B905)),IF(OR(AND(שבוע_בדילוג[[#This Row],[LengthofCycle]]=29,F905=29),AND(שבוע_בדילוג[[#This Row],[LengthofCycle]]=36,F905=36)),1,""),"")</f>
        <v/>
      </c>
      <c r="K906" s="1" t="str">
        <f>IF(AND(שבוע_בדילוג[[#This Row],[וסת השבוע]]=1,J905=1,שבוע_בדילוג[[#This Row],[CycleNumber]]&gt;B905),1,"")</f>
        <v/>
      </c>
      <c r="L906" s="1" t="str">
        <f>IF(שבוע_בדילוג[[#This Row],[CycleNumber]]=1,"",IF(שבוע_בדילוג[[#This Row],[וסת השבוע]]=1,0,IF(L905="","",IF(L905=0,IF(שבוע_בדילוג[[#This Row],[LengthofCycle]]=29,0,1),IF(L905=1,IF(שבוע_בדילוג[[#This Row],[LengthofCycle]]+F905=29*2,0,2),IF(L905=2,IF(שבוע_בדילוג[[#This Row],[LengthofCycle]]+F905+F904=29*3,0,3),""))))))</f>
        <v/>
      </c>
      <c r="M906" s="1" t="str">
        <f>IF(שבוע_בדילוג[[#This Row],[וסת השבוע]]=1,IF(שבוע_בדילוג[[#This Row],[וסת השבוע וההפלגה ביחד]]=1,M905+1,0),IF(AND(שבוע_בדילוג[[#This Row],[CycleNumber]]&gt;B905,שבוע_בדילוג[[#This Row],[CycleNumber]]&gt;1),IF(שבוע_בדילוג[[#This Row],[וסת השבוע פעיל?]]&lt;&gt;"",M905+1,""),""))</f>
        <v/>
      </c>
      <c r="N906" s="1" t="str">
        <f>IF(שבוע_בדילוג[[#This Row],[וסת השבוע פעיל?2]]="","",IF(AND(שבוע_בדילוג[[#This Row],[וסת השבוע פעיל?]]&lt;&gt;"",שבוע_בדילוג[[#This Row],[CycleNumber]]&lt;B907,B907&lt;&gt;"",שבוע_בדילוג[[#This Row],[וסת השבוע פעיל?]]&lt;3),IF(L907=0,IF(AND(שבוע_בדילוג[[#This Row],[וסת השבוע פעיל?]]&gt;0,J907=1),0,1),0),""))</f>
        <v/>
      </c>
      <c r="O906" s="1" t="str">
        <f t="shared" si="76"/>
        <v/>
      </c>
      <c r="P906" s="1" t="str">
        <f>IF(AND(שבוע_בדילוג[[#This Row],[חיזוי - שבוע]]=1,K907=1),1,"")</f>
        <v/>
      </c>
      <c r="Q906" s="1" t="str">
        <f>IF(AND(שבוע_בדילוג[[#This Row],[וסת השבוע פעיל?]]&lt;3,OR(שבוע_בדילוג[[#This Row],[CycleNumber]]&gt;B907,B907="")),1,"")</f>
        <v/>
      </c>
      <c r="R906" s="1" t="str">
        <f>IF(AND(שבוע_בדילוג[[#This Row],[חיזוי - שבוע]]&lt;&gt;"",שבוע_בדילוג[[#This Row],[וסת השבוע פעיל?2]]=""),1,"")</f>
        <v/>
      </c>
      <c r="S906" s="1" t="str">
        <f>IF(שבוע_בדילוג[[#This Row],[האישה קבעה וסת שבוע בדילוג?]]=1,IF(שבוע_בדילוג[[#This Row],[וסת השבוע פעיל?]]&lt;3,1,0),"")</f>
        <v/>
      </c>
      <c r="T9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6" s="1">
        <f t="shared" si="77"/>
        <v>0</v>
      </c>
      <c r="V906" s="1">
        <f t="shared" si="78"/>
        <v>0</v>
      </c>
      <c r="W906" s="1">
        <f t="shared" si="79"/>
        <v>0</v>
      </c>
      <c r="X906" s="1" t="str">
        <f>IF(שבוע_בדילוג[[#This Row],[3 הפלגות זהות]]="","",IF(שבוע_בדילוג[[#This Row],[3 הפלגות זהות]]=1,שבוע_בדילוג[[#This Row],[LengthofCycle]],X905))</f>
        <v/>
      </c>
      <c r="Z906" s="1" t="str">
        <f>IF(OR(שבוע_בדילוג[[#This Row],[הווסת פעיל?]]=0,שבוע_בדילוג[[#This Row],[הווסת פעיל?]]=""),"",SUM(Z905,שבוע_בדילוג[[#This Row],[הווסת פעיל?]]))</f>
        <v/>
      </c>
      <c r="AA906" s="1" t="str">
        <f>IF(AND(שבוע_בדילוג[[#This Row],[כמה מחזורים עד עקירה]]&lt;&gt;"",Z907=""),שבוע_בדילוג[[#This Row],[כמה מחזורים עד עקירה]],"")</f>
        <v/>
      </c>
      <c r="AB906" s="1" t="str">
        <f>IF(AND(שבוע_בדילוג[[#This Row],[הווסת פעיל?]]=1,שבוע_בדילוג[[#This Row],[וסת קבוע אחרון]]&lt;&gt;X905),שבוע_בדילוג[[#This Row],[וסת קבוע אחרון]],"")</f>
        <v/>
      </c>
      <c r="AC906" s="1" t="str">
        <f>IF(AND(שבוע_בדילוג[[#This Row],[הווסת פעיל?]]=1,Y905=0,שבוע_בדילוג[[#This Row],[וסת קבוע אחרון]]=X905),שבוע_בדילוג[[#This Row],[וסת קבוע אחרון]],"")</f>
        <v/>
      </c>
      <c r="AD906" s="1" t="str">
        <f>IF(AND(שבוע_בדילוג[[#This Row],[הווסת פעיל?]]=1,Y905=0,שבוע_בדילוג[[#This Row],[וסת קבוע אחרון]]&lt;&gt;X905),1,"")</f>
        <v/>
      </c>
      <c r="AE906" s="1" t="str">
        <f>IF(AND(שבוע_בדילוג[[#This Row],[הווסת פעיל?]]&lt;&gt;"",B907=1),שבוע_בדילוג[[#This Row],[CycleNumber]],"")</f>
        <v/>
      </c>
      <c r="AF906" s="1" t="str">
        <f>IF(AND(שבוע_בדילוג[[#This Row],[הווסת פעיל?]]&lt;&gt;"",Y905=""),שבוע_בדילוג[[#This Row],[CycleNumber]],"")</f>
        <v/>
      </c>
      <c r="AG906" s="1" t="str">
        <f>IF(B907=1,"",IF(שבוע_בדילוג[[#This Row],[הווסת פעיל?]]=1,IF(שבוע_בדילוג[[#This Row],[וסת קבוע אחרון]]=F907,1,0),""))</f>
        <v/>
      </c>
      <c r="AH906" s="1" t="str">
        <f>IF(B907=1,"",IF(שבוע_בדילוג[[#This Row],[הווסת פעיל?]]=1,IF(OR(שבוע_בדילוג[[#This Row],[וסת קבוע אחרון]]=F907,F907=שבוע_בדילוג[[#This Row],[LengthofCycle]]),1,0),""))</f>
        <v/>
      </c>
      <c r="AI906" s="1" t="str">
        <f>IF(B907=1,"",IF(שבוע_בדילוג[[#This Row],[הווסת פעיל?]]=1,IF(OR(שבוע_בדילוג[[#This Row],[וסת קבוע אחרון]]=F907,F907=שבוע_בדילוג[[#This Row],[LengthofCycle]],AND(שבוע_בדילוג[[#This Row],[LengthofCycle]]&lt;&gt;שבוע_בדילוג[[#This Row],[וסת קבוע אחרון]],OR(F907=28,F907=29))),1,0),""))</f>
        <v/>
      </c>
      <c r="AJ906" s="1" t="str">
        <f>IF(AND(שבוע_בדילוג[[#This Row],[הווסת פעיל?]]=1,B907=1),1,"")</f>
        <v/>
      </c>
      <c r="AK906" s="4" t="str">
        <f>IF(AND(שבוע_בדילוג[[#This Row],[הווסת פעיל?]]&lt;&gt;1,B907&lt;&gt;1,B907&lt;&gt;""),IF(שבוע_בדילוג[[#This Row],[LengthofCycle]]=F907,1,0),"")</f>
        <v/>
      </c>
      <c r="AL906" s="4" t="str">
        <f>IF(AND(שבוע_בדילוג[[#This Row],[הווסת פעיל?]]&lt;&gt;1,B907&lt;&gt;1,B907&lt;&gt;""),IF(OR(שבוע_בדילוג[[#This Row],[LengthofCycle]]=F907,F907=29),1,0),"")</f>
        <v/>
      </c>
      <c r="AM906" s="4" t="str">
        <f>IF(AND(שבוע_בדילוג[[#This Row],[הווסת פעיל?]]&lt;&gt;1,B907&lt;&gt;1,B907&lt;&gt;""),IF(OR(שבוע_בדילוג[[#This Row],[LengthofCycle]]=F907,F907=29,F907=28),1,0),"")</f>
        <v/>
      </c>
    </row>
    <row r="907" spans="1:39" x14ac:dyDescent="0.25">
      <c r="A907" s="1" t="s">
        <v>129</v>
      </c>
      <c r="B907" s="1">
        <v>1</v>
      </c>
      <c r="C907" s="1">
        <v>0</v>
      </c>
      <c r="D907" s="1">
        <v>1</v>
      </c>
      <c r="E907" s="1">
        <v>0</v>
      </c>
      <c r="F907" s="1">
        <v>25</v>
      </c>
      <c r="H907" s="1">
        <f>שבוע_בדילוג[[#This Row],[LengthofCycle]]+1</f>
        <v>26</v>
      </c>
      <c r="I907" s="1" t="str">
        <f>IF(IFERROR(LOOKUP(שבוע_בדילוג[[#This Row],[ClientID]],קביעויות[השבוע בדילוג]),FALSE)=שבוע_בדילוג[[#This Row],[ClientID]],1,"")</f>
        <v/>
      </c>
      <c r="J907" s="1" t="str">
        <f>IF(AND(שבוע_בדילוג[[#This Row],[CycleNumber]]&gt;1,OR(B908="",שבוע_בדילוג[[#This Row],[CycleNumber]]&gt;B906)),IF(OR(AND(שבוע_בדילוג[[#This Row],[LengthofCycle]]=29,F906=29),AND(שבוע_בדילוג[[#This Row],[LengthofCycle]]=36,F906=36)),1,""),"")</f>
        <v/>
      </c>
      <c r="K907" s="1" t="str">
        <f>IF(AND(שבוע_בדילוג[[#This Row],[וסת השבוע]]=1,J906=1,שבוע_בדילוג[[#This Row],[CycleNumber]]&gt;B906),1,"")</f>
        <v/>
      </c>
      <c r="L907" s="1" t="str">
        <f>IF(שבוע_בדילוג[[#This Row],[CycleNumber]]=1,"",IF(שבוע_בדילוג[[#This Row],[וסת השבוע]]=1,0,IF(L906="","",IF(L906=0,IF(שבוע_בדילוג[[#This Row],[LengthofCycle]]=29,0,1),IF(L906=1,IF(שבוע_בדילוג[[#This Row],[LengthofCycle]]+F906=29*2,0,2),IF(L906=2,IF(שבוע_בדילוג[[#This Row],[LengthofCycle]]+F906+F905=29*3,0,3),""))))))</f>
        <v/>
      </c>
      <c r="M907" s="1" t="str">
        <f>IF(שבוע_בדילוג[[#This Row],[וסת השבוע]]=1,IF(שבוע_בדילוג[[#This Row],[וסת השבוע וההפלגה ביחד]]=1,M906+1,0),IF(AND(שבוע_בדילוג[[#This Row],[CycleNumber]]&gt;B906,שבוע_בדילוג[[#This Row],[CycleNumber]]&gt;1),IF(שבוע_בדילוג[[#This Row],[וסת השבוע פעיל?]]&lt;&gt;"",M906+1,""),""))</f>
        <v/>
      </c>
      <c r="N907" s="1" t="str">
        <f>IF(שבוע_בדילוג[[#This Row],[וסת השבוע פעיל?2]]="","",IF(AND(שבוע_בדילוג[[#This Row],[וסת השבוע פעיל?]]&lt;&gt;"",שבוע_בדילוג[[#This Row],[CycleNumber]]&lt;B908,B908&lt;&gt;"",שבוע_בדילוג[[#This Row],[וסת השבוע פעיל?]]&lt;3),IF(L908=0,IF(AND(שבוע_בדילוג[[#This Row],[וסת השבוע פעיל?]]&gt;0,J908=1),0,1),0),""))</f>
        <v/>
      </c>
      <c r="O907" s="1" t="str">
        <f t="shared" si="76"/>
        <v/>
      </c>
      <c r="P907" s="1" t="str">
        <f>IF(AND(שבוע_בדילוג[[#This Row],[חיזוי - שבוע]]=1,K908=1),1,"")</f>
        <v/>
      </c>
      <c r="Q907" s="1" t="str">
        <f>IF(AND(שבוע_בדילוג[[#This Row],[וסת השבוע פעיל?]]&lt;3,OR(שבוע_בדילוג[[#This Row],[CycleNumber]]&gt;B908,B908="")),1,"")</f>
        <v/>
      </c>
      <c r="R907" s="1" t="str">
        <f>IF(AND(שבוע_בדילוג[[#This Row],[חיזוי - שבוע]]&lt;&gt;"",שבוע_בדילוג[[#This Row],[וסת השבוע פעיל?2]]=""),1,"")</f>
        <v/>
      </c>
      <c r="S907" s="1" t="str">
        <f>IF(שבוע_בדילוג[[#This Row],[האישה קבעה וסת שבוע בדילוג?]]=1,IF(שבוע_בדילוג[[#This Row],[וסת השבוע פעיל?]]&lt;3,1,0),"")</f>
        <v/>
      </c>
      <c r="T9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7" s="1" t="str">
        <f t="shared" si="77"/>
        <v/>
      </c>
      <c r="V907" s="1" t="str">
        <f t="shared" si="78"/>
        <v/>
      </c>
      <c r="W907" s="1" t="str">
        <f t="shared" si="79"/>
        <v/>
      </c>
      <c r="X907" s="1" t="str">
        <f>IF(שבוע_בדילוג[[#This Row],[3 הפלגות זהות]]="","",IF(שבוע_בדילוג[[#This Row],[3 הפלגות זהות]]=1,שבוע_בדילוג[[#This Row],[LengthofCycle]],X906))</f>
        <v/>
      </c>
      <c r="Z907" s="1" t="str">
        <f>IF(OR(שבוע_בדילוג[[#This Row],[הווסת פעיל?]]=0,שבוע_בדילוג[[#This Row],[הווסת פעיל?]]=""),"",SUM(Z906,שבוע_בדילוג[[#This Row],[הווסת פעיל?]]))</f>
        <v/>
      </c>
      <c r="AA907" s="1" t="str">
        <f>IF(AND(שבוע_בדילוג[[#This Row],[כמה מחזורים עד עקירה]]&lt;&gt;"",Z908=""),שבוע_בדילוג[[#This Row],[כמה מחזורים עד עקירה]],"")</f>
        <v/>
      </c>
      <c r="AB907" s="1" t="str">
        <f>IF(AND(שבוע_בדילוג[[#This Row],[הווסת פעיל?]]=1,שבוע_בדילוג[[#This Row],[וסת קבוע אחרון]]&lt;&gt;X906),שבוע_בדילוג[[#This Row],[וסת קבוע אחרון]],"")</f>
        <v/>
      </c>
      <c r="AC907" s="1" t="str">
        <f>IF(AND(שבוע_בדילוג[[#This Row],[הווסת פעיל?]]=1,Y906=0,שבוע_בדילוג[[#This Row],[וסת קבוע אחרון]]=X906),שבוע_בדילוג[[#This Row],[וסת קבוע אחרון]],"")</f>
        <v/>
      </c>
      <c r="AD907" s="1" t="str">
        <f>IF(AND(שבוע_בדילוג[[#This Row],[הווסת פעיל?]]=1,Y906=0,שבוע_בדילוג[[#This Row],[וסת קבוע אחרון]]&lt;&gt;X906),1,"")</f>
        <v/>
      </c>
      <c r="AE907" s="1" t="str">
        <f>IF(AND(שבוע_בדילוג[[#This Row],[הווסת פעיל?]]&lt;&gt;"",B908=1),שבוע_בדילוג[[#This Row],[CycleNumber]],"")</f>
        <v/>
      </c>
      <c r="AF907" s="1" t="str">
        <f>IF(AND(שבוע_בדילוג[[#This Row],[הווסת פעיל?]]&lt;&gt;"",Y906=""),שבוע_בדילוג[[#This Row],[CycleNumber]],"")</f>
        <v/>
      </c>
      <c r="AG907" s="1" t="str">
        <f>IF(B908=1,"",IF(שבוע_בדילוג[[#This Row],[הווסת פעיל?]]=1,IF(שבוע_בדילוג[[#This Row],[וסת קבוע אחרון]]=F908,1,0),""))</f>
        <v/>
      </c>
      <c r="AH907" s="1" t="str">
        <f>IF(B908=1,"",IF(שבוע_בדילוג[[#This Row],[הווסת פעיל?]]=1,IF(OR(שבוע_בדילוג[[#This Row],[וסת קבוע אחרון]]=F908,F908=שבוע_בדילוג[[#This Row],[LengthofCycle]]),1,0),""))</f>
        <v/>
      </c>
      <c r="AI907" s="1" t="str">
        <f>IF(B908=1,"",IF(שבוע_בדילוג[[#This Row],[הווסת פעיל?]]=1,IF(OR(שבוע_בדילוג[[#This Row],[וסת קבוע אחרון]]=F908,F908=שבוע_בדילוג[[#This Row],[LengthofCycle]],AND(שבוע_בדילוג[[#This Row],[LengthofCycle]]&lt;&gt;שבוע_בדילוג[[#This Row],[וסת קבוע אחרון]],OR(F908=28,F908=29))),1,0),""))</f>
        <v/>
      </c>
      <c r="AJ907" s="1" t="str">
        <f>IF(AND(שבוע_בדילוג[[#This Row],[הווסת פעיל?]]=1,B908=1),1,"")</f>
        <v/>
      </c>
      <c r="AK907" s="4">
        <f>IF(AND(שבוע_בדילוג[[#This Row],[הווסת פעיל?]]&lt;&gt;1,B908&lt;&gt;1,B908&lt;&gt;""),IF(שבוע_בדילוג[[#This Row],[LengthofCycle]]=F908,1,0),"")</f>
        <v>0</v>
      </c>
      <c r="AL907" s="4">
        <f>IF(AND(שבוע_בדילוג[[#This Row],[הווסת פעיל?]]&lt;&gt;1,B908&lt;&gt;1,B908&lt;&gt;""),IF(OR(שבוע_בדילוג[[#This Row],[LengthofCycle]]=F908,F908=29),1,0),"")</f>
        <v>0</v>
      </c>
      <c r="AM907" s="4">
        <f>IF(AND(שבוע_בדילוג[[#This Row],[הווסת פעיל?]]&lt;&gt;1,B908&lt;&gt;1,B908&lt;&gt;""),IF(OR(שבוע_בדילוג[[#This Row],[LengthofCycle]]=F908,F908=29,F908=28),1,0),"")</f>
        <v>0</v>
      </c>
    </row>
    <row r="908" spans="1:39" x14ac:dyDescent="0.25">
      <c r="A908" s="1" t="s">
        <v>129</v>
      </c>
      <c r="B908" s="1">
        <v>2</v>
      </c>
      <c r="C908" s="1">
        <v>0</v>
      </c>
      <c r="D908" s="1">
        <v>1</v>
      </c>
      <c r="E908" s="1">
        <v>0</v>
      </c>
      <c r="F908" s="1">
        <v>27</v>
      </c>
      <c r="H908" s="1">
        <f>שבוע_בדילוג[[#This Row],[LengthofCycle]]+1</f>
        <v>28</v>
      </c>
      <c r="I908" s="1" t="str">
        <f>IF(IFERROR(LOOKUP(שבוע_בדילוג[[#This Row],[ClientID]],קביעויות[השבוע בדילוג]),FALSE)=שבוע_בדילוג[[#This Row],[ClientID]],1,"")</f>
        <v/>
      </c>
      <c r="J908" s="1" t="str">
        <f>IF(AND(שבוע_בדילוג[[#This Row],[CycleNumber]]&gt;1,OR(B909="",שבוע_בדילוג[[#This Row],[CycleNumber]]&gt;B907)),IF(OR(AND(שבוע_בדילוג[[#This Row],[LengthofCycle]]=29,F907=29),AND(שבוע_בדילוג[[#This Row],[LengthofCycle]]=36,F907=36)),1,""),"")</f>
        <v/>
      </c>
      <c r="K908" s="1" t="str">
        <f>IF(AND(שבוע_בדילוג[[#This Row],[וסת השבוע]]=1,J907=1,שבוע_בדילוג[[#This Row],[CycleNumber]]&gt;B907),1,"")</f>
        <v/>
      </c>
      <c r="L908" s="1" t="str">
        <f>IF(שבוע_בדילוג[[#This Row],[CycleNumber]]=1,"",IF(שבוע_בדילוג[[#This Row],[וסת השבוע]]=1,0,IF(L907="","",IF(L907=0,IF(שבוע_בדילוג[[#This Row],[LengthofCycle]]=29,0,1),IF(L907=1,IF(שבוע_בדילוג[[#This Row],[LengthofCycle]]+F907=29*2,0,2),IF(L907=2,IF(שבוע_בדילוג[[#This Row],[LengthofCycle]]+F907+F906=29*3,0,3),""))))))</f>
        <v/>
      </c>
      <c r="M908" s="1" t="str">
        <f>IF(שבוע_בדילוג[[#This Row],[וסת השבוע]]=1,IF(שבוע_בדילוג[[#This Row],[וסת השבוע וההפלגה ביחד]]=1,M907+1,0),IF(AND(שבוע_בדילוג[[#This Row],[CycleNumber]]&gt;B907,שבוע_בדילוג[[#This Row],[CycleNumber]]&gt;1),IF(שבוע_בדילוג[[#This Row],[וסת השבוע פעיל?]]&lt;&gt;"",M907+1,""),""))</f>
        <v/>
      </c>
      <c r="N908" s="1" t="str">
        <f>IF(שבוע_בדילוג[[#This Row],[וסת השבוע פעיל?2]]="","",IF(AND(שבוע_בדילוג[[#This Row],[וסת השבוע פעיל?]]&lt;&gt;"",שבוע_בדילוג[[#This Row],[CycleNumber]]&lt;B909,B909&lt;&gt;"",שבוע_בדילוג[[#This Row],[וסת השבוע פעיל?]]&lt;3),IF(L909=0,IF(AND(שבוע_בדילוג[[#This Row],[וסת השבוע פעיל?]]&gt;0,J909=1),0,1),0),""))</f>
        <v/>
      </c>
      <c r="O908" s="1" t="str">
        <f t="shared" si="76"/>
        <v/>
      </c>
      <c r="P908" s="1" t="str">
        <f>IF(AND(שבוע_בדילוג[[#This Row],[חיזוי - שבוע]]=1,K909=1),1,"")</f>
        <v/>
      </c>
      <c r="Q908" s="1" t="str">
        <f>IF(AND(שבוע_בדילוג[[#This Row],[וסת השבוע פעיל?]]&lt;3,OR(שבוע_בדילוג[[#This Row],[CycleNumber]]&gt;B909,B909="")),1,"")</f>
        <v/>
      </c>
      <c r="R908" s="1" t="str">
        <f>IF(AND(שבוע_בדילוג[[#This Row],[חיזוי - שבוע]]&lt;&gt;"",שבוע_בדילוג[[#This Row],[וסת השבוע פעיל?2]]=""),1,"")</f>
        <v/>
      </c>
      <c r="S908" s="1" t="str">
        <f>IF(שבוע_בדילוג[[#This Row],[האישה קבעה וסת שבוע בדילוג?]]=1,IF(שבוע_בדילוג[[#This Row],[וסת השבוע פעיל?]]&lt;3,1,0),"")</f>
        <v/>
      </c>
      <c r="T9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8" s="1" t="str">
        <f t="shared" si="77"/>
        <v/>
      </c>
      <c r="V908" s="1" t="str">
        <f t="shared" si="78"/>
        <v/>
      </c>
      <c r="W908" s="1" t="str">
        <f t="shared" si="79"/>
        <v/>
      </c>
      <c r="X908" s="1" t="str">
        <f>IF(שבוע_בדילוג[[#This Row],[3 הפלגות זהות]]="","",IF(שבוע_בדילוג[[#This Row],[3 הפלגות זהות]]=1,שבוע_בדילוג[[#This Row],[LengthofCycle]],X907))</f>
        <v/>
      </c>
      <c r="Z908" s="1" t="str">
        <f>IF(OR(שבוע_בדילוג[[#This Row],[הווסת פעיל?]]=0,שבוע_בדילוג[[#This Row],[הווסת פעיל?]]=""),"",SUM(Z907,שבוע_בדילוג[[#This Row],[הווסת פעיל?]]))</f>
        <v/>
      </c>
      <c r="AA908" s="1" t="str">
        <f>IF(AND(שבוע_בדילוג[[#This Row],[כמה מחזורים עד עקירה]]&lt;&gt;"",Z909=""),שבוע_בדילוג[[#This Row],[כמה מחזורים עד עקירה]],"")</f>
        <v/>
      </c>
      <c r="AB908" s="1" t="str">
        <f>IF(AND(שבוע_בדילוג[[#This Row],[הווסת פעיל?]]=1,שבוע_בדילוג[[#This Row],[וסת קבוע אחרון]]&lt;&gt;X907),שבוע_בדילוג[[#This Row],[וסת קבוע אחרון]],"")</f>
        <v/>
      </c>
      <c r="AC908" s="1" t="str">
        <f>IF(AND(שבוע_בדילוג[[#This Row],[הווסת פעיל?]]=1,Y907=0,שבוע_בדילוג[[#This Row],[וסת קבוע אחרון]]=X907),שבוע_בדילוג[[#This Row],[וסת קבוע אחרון]],"")</f>
        <v/>
      </c>
      <c r="AD908" s="1" t="str">
        <f>IF(AND(שבוע_בדילוג[[#This Row],[הווסת פעיל?]]=1,Y907=0,שבוע_בדילוג[[#This Row],[וסת קבוע אחרון]]&lt;&gt;X907),1,"")</f>
        <v/>
      </c>
      <c r="AE908" s="1" t="str">
        <f>IF(AND(שבוע_בדילוג[[#This Row],[הווסת פעיל?]]&lt;&gt;"",B909=1),שבוע_בדילוג[[#This Row],[CycleNumber]],"")</f>
        <v/>
      </c>
      <c r="AF908" s="1" t="str">
        <f>IF(AND(שבוע_בדילוג[[#This Row],[הווסת פעיל?]]&lt;&gt;"",Y907=""),שבוע_בדילוג[[#This Row],[CycleNumber]],"")</f>
        <v/>
      </c>
      <c r="AG908" s="1" t="str">
        <f>IF(B909=1,"",IF(שבוע_בדילוג[[#This Row],[הווסת פעיל?]]=1,IF(שבוע_בדילוג[[#This Row],[וסת קבוע אחרון]]=F909,1,0),""))</f>
        <v/>
      </c>
      <c r="AH908" s="1" t="str">
        <f>IF(B909=1,"",IF(שבוע_בדילוג[[#This Row],[הווסת פעיל?]]=1,IF(OR(שבוע_בדילוג[[#This Row],[וסת קבוע אחרון]]=F909,F909=שבוע_בדילוג[[#This Row],[LengthofCycle]]),1,0),""))</f>
        <v/>
      </c>
      <c r="AI908" s="1" t="str">
        <f>IF(B909=1,"",IF(שבוע_בדילוג[[#This Row],[הווסת פעיל?]]=1,IF(OR(שבוע_בדילוג[[#This Row],[וסת קבוע אחרון]]=F909,F909=שבוע_בדילוג[[#This Row],[LengthofCycle]],AND(שבוע_בדילוג[[#This Row],[LengthofCycle]]&lt;&gt;שבוע_בדילוג[[#This Row],[וסת קבוע אחרון]],OR(F909=28,F909=29))),1,0),""))</f>
        <v/>
      </c>
      <c r="AJ908" s="1" t="str">
        <f>IF(AND(שבוע_בדילוג[[#This Row],[הווסת פעיל?]]=1,B909=1),1,"")</f>
        <v/>
      </c>
      <c r="AK908" s="4">
        <f>IF(AND(שבוע_בדילוג[[#This Row],[הווסת פעיל?]]&lt;&gt;1,B909&lt;&gt;1,B909&lt;&gt;""),IF(שבוע_בדילוג[[#This Row],[LengthofCycle]]=F909,1,0),"")</f>
        <v>1</v>
      </c>
      <c r="AL908" s="4">
        <f>IF(AND(שבוע_בדילוג[[#This Row],[הווסת פעיל?]]&lt;&gt;1,B909&lt;&gt;1,B909&lt;&gt;""),IF(OR(שבוע_בדילוג[[#This Row],[LengthofCycle]]=F909,F909=29),1,0),"")</f>
        <v>1</v>
      </c>
      <c r="AM908" s="4">
        <f>IF(AND(שבוע_בדילוג[[#This Row],[הווסת פעיל?]]&lt;&gt;1,B909&lt;&gt;1,B909&lt;&gt;""),IF(OR(שבוע_בדילוג[[#This Row],[LengthofCycle]]=F909,F909=29,F909=28),1,0),"")</f>
        <v>1</v>
      </c>
    </row>
    <row r="909" spans="1:39" x14ac:dyDescent="0.25">
      <c r="A909" s="1" t="s">
        <v>129</v>
      </c>
      <c r="B909" s="1">
        <v>3</v>
      </c>
      <c r="C909" s="1">
        <v>0</v>
      </c>
      <c r="D909" s="1">
        <v>1</v>
      </c>
      <c r="E909" s="1">
        <v>0</v>
      </c>
      <c r="F909" s="1">
        <v>27</v>
      </c>
      <c r="H909" s="1">
        <f>שבוע_בדילוג[[#This Row],[LengthofCycle]]+1</f>
        <v>28</v>
      </c>
      <c r="I909" s="1" t="str">
        <f>IF(IFERROR(LOOKUP(שבוע_בדילוג[[#This Row],[ClientID]],קביעויות[השבוע בדילוג]),FALSE)=שבוע_בדילוג[[#This Row],[ClientID]],1,"")</f>
        <v/>
      </c>
      <c r="J909" s="1" t="str">
        <f>IF(AND(שבוע_בדילוג[[#This Row],[CycleNumber]]&gt;1,OR(B910="",שבוע_בדילוג[[#This Row],[CycleNumber]]&gt;B908)),IF(OR(AND(שבוע_בדילוג[[#This Row],[LengthofCycle]]=29,F908=29),AND(שבוע_בדילוג[[#This Row],[LengthofCycle]]=36,F908=36)),1,""),"")</f>
        <v/>
      </c>
      <c r="K909" s="1" t="str">
        <f>IF(AND(שבוע_בדילוג[[#This Row],[וסת השבוע]]=1,J908=1,שבוע_בדילוג[[#This Row],[CycleNumber]]&gt;B908),1,"")</f>
        <v/>
      </c>
      <c r="L909" s="1" t="str">
        <f>IF(שבוע_בדילוג[[#This Row],[CycleNumber]]=1,"",IF(שבוע_בדילוג[[#This Row],[וסת השבוע]]=1,0,IF(L908="","",IF(L908=0,IF(שבוע_בדילוג[[#This Row],[LengthofCycle]]=29,0,1),IF(L908=1,IF(שבוע_בדילוג[[#This Row],[LengthofCycle]]+F908=29*2,0,2),IF(L908=2,IF(שבוע_בדילוג[[#This Row],[LengthofCycle]]+F908+F907=29*3,0,3),""))))))</f>
        <v/>
      </c>
      <c r="M909" s="1" t="str">
        <f>IF(שבוע_בדילוג[[#This Row],[וסת השבוע]]=1,IF(שבוע_בדילוג[[#This Row],[וסת השבוע וההפלגה ביחד]]=1,M908+1,0),IF(AND(שבוע_בדילוג[[#This Row],[CycleNumber]]&gt;B908,שבוע_בדילוג[[#This Row],[CycleNumber]]&gt;1),IF(שבוע_בדילוג[[#This Row],[וסת השבוע פעיל?]]&lt;&gt;"",M908+1,""),""))</f>
        <v/>
      </c>
      <c r="N909" s="1" t="str">
        <f>IF(שבוע_בדילוג[[#This Row],[וסת השבוע פעיל?2]]="","",IF(AND(שבוע_בדילוג[[#This Row],[וסת השבוע פעיל?]]&lt;&gt;"",שבוע_בדילוג[[#This Row],[CycleNumber]]&lt;B910,B910&lt;&gt;"",שבוע_בדילוג[[#This Row],[וסת השבוע פעיל?]]&lt;3),IF(L910=0,IF(AND(שבוע_בדילוג[[#This Row],[וסת השבוע פעיל?]]&gt;0,J910=1),0,1),0),""))</f>
        <v/>
      </c>
      <c r="O909" s="1" t="str">
        <f t="shared" si="76"/>
        <v/>
      </c>
      <c r="P909" s="1" t="str">
        <f>IF(AND(שבוע_בדילוג[[#This Row],[חיזוי - שבוע]]=1,K910=1),1,"")</f>
        <v/>
      </c>
      <c r="Q909" s="1" t="str">
        <f>IF(AND(שבוע_בדילוג[[#This Row],[וסת השבוע פעיל?]]&lt;3,OR(שבוע_בדילוג[[#This Row],[CycleNumber]]&gt;B910,B910="")),1,"")</f>
        <v/>
      </c>
      <c r="R909" s="1" t="str">
        <f>IF(AND(שבוע_בדילוג[[#This Row],[חיזוי - שבוע]]&lt;&gt;"",שבוע_בדילוג[[#This Row],[וסת השבוע פעיל?2]]=""),1,"")</f>
        <v/>
      </c>
      <c r="S909" s="1" t="str">
        <f>IF(שבוע_בדילוג[[#This Row],[האישה קבעה וסת שבוע בדילוג?]]=1,IF(שבוע_בדילוג[[#This Row],[וסת השבוע פעיל?]]&lt;3,1,0),"")</f>
        <v/>
      </c>
      <c r="T9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09" s="1">
        <f t="shared" si="77"/>
        <v>0</v>
      </c>
      <c r="V909" s="1" t="str">
        <f t="shared" si="78"/>
        <v/>
      </c>
      <c r="W909" s="1" t="str">
        <f t="shared" si="79"/>
        <v/>
      </c>
      <c r="X909" s="1" t="str">
        <f>IF(שבוע_בדילוג[[#This Row],[3 הפלגות זהות]]="","",IF(שבוע_בדילוג[[#This Row],[3 הפלגות זהות]]=1,שבוע_בדילוג[[#This Row],[LengthofCycle]],X908))</f>
        <v/>
      </c>
      <c r="Z909" s="1" t="str">
        <f>IF(OR(שבוע_בדילוג[[#This Row],[הווסת פעיל?]]=0,שבוע_בדילוג[[#This Row],[הווסת פעיל?]]=""),"",SUM(Z908,שבוע_בדילוג[[#This Row],[הווסת פעיל?]]))</f>
        <v/>
      </c>
      <c r="AA909" s="1" t="str">
        <f>IF(AND(שבוע_בדילוג[[#This Row],[כמה מחזורים עד עקירה]]&lt;&gt;"",Z910=""),שבוע_בדילוג[[#This Row],[כמה מחזורים עד עקירה]],"")</f>
        <v/>
      </c>
      <c r="AB909" s="1" t="str">
        <f>IF(AND(שבוע_בדילוג[[#This Row],[הווסת פעיל?]]=1,שבוע_בדילוג[[#This Row],[וסת קבוע אחרון]]&lt;&gt;X908),שבוע_בדילוג[[#This Row],[וסת קבוע אחרון]],"")</f>
        <v/>
      </c>
      <c r="AC909" s="1" t="str">
        <f>IF(AND(שבוע_בדילוג[[#This Row],[הווסת פעיל?]]=1,Y908=0,שבוע_בדילוג[[#This Row],[וסת קבוע אחרון]]=X908),שבוע_בדילוג[[#This Row],[וסת קבוע אחרון]],"")</f>
        <v/>
      </c>
      <c r="AD909" s="1" t="str">
        <f>IF(AND(שבוע_בדילוג[[#This Row],[הווסת פעיל?]]=1,Y908=0,שבוע_בדילוג[[#This Row],[וסת קבוע אחרון]]&lt;&gt;X908),1,"")</f>
        <v/>
      </c>
      <c r="AE909" s="1" t="str">
        <f>IF(AND(שבוע_בדילוג[[#This Row],[הווסת פעיל?]]&lt;&gt;"",B910=1),שבוע_בדילוג[[#This Row],[CycleNumber]],"")</f>
        <v/>
      </c>
      <c r="AF909" s="1" t="str">
        <f>IF(AND(שבוע_בדילוג[[#This Row],[הווסת פעיל?]]&lt;&gt;"",Y908=""),שבוע_בדילוג[[#This Row],[CycleNumber]],"")</f>
        <v/>
      </c>
      <c r="AG909" s="1" t="str">
        <f>IF(B910=1,"",IF(שבוע_בדילוג[[#This Row],[הווסת פעיל?]]=1,IF(שבוע_בדילוג[[#This Row],[וסת קבוע אחרון]]=F910,1,0),""))</f>
        <v/>
      </c>
      <c r="AH909" s="1" t="str">
        <f>IF(B910=1,"",IF(שבוע_בדילוג[[#This Row],[הווסת פעיל?]]=1,IF(OR(שבוע_בדילוג[[#This Row],[וסת קבוע אחרון]]=F910,F910=שבוע_בדילוג[[#This Row],[LengthofCycle]]),1,0),""))</f>
        <v/>
      </c>
      <c r="AI909" s="1" t="str">
        <f>IF(B910=1,"",IF(שבוע_בדילוג[[#This Row],[הווסת פעיל?]]=1,IF(OR(שבוע_בדילוג[[#This Row],[וסת קבוע אחרון]]=F910,F910=שבוע_בדילוג[[#This Row],[LengthofCycle]],AND(שבוע_בדילוג[[#This Row],[LengthofCycle]]&lt;&gt;שבוע_בדילוג[[#This Row],[וסת קבוע אחרון]],OR(F910=28,F910=29))),1,0),""))</f>
        <v/>
      </c>
      <c r="AJ909" s="1" t="str">
        <f>IF(AND(שבוע_בדילוג[[#This Row],[הווסת פעיל?]]=1,B910=1),1,"")</f>
        <v/>
      </c>
      <c r="AK909" s="4">
        <f>IF(AND(שבוע_בדילוג[[#This Row],[הווסת פעיל?]]&lt;&gt;1,B910&lt;&gt;1,B910&lt;&gt;""),IF(שבוע_בדילוג[[#This Row],[LengthofCycle]]=F910,1,0),"")</f>
        <v>0</v>
      </c>
      <c r="AL909" s="4">
        <f>IF(AND(שבוע_בדילוג[[#This Row],[הווסת פעיל?]]&lt;&gt;1,B910&lt;&gt;1,B910&lt;&gt;""),IF(OR(שבוע_בדילוג[[#This Row],[LengthofCycle]]=F910,F910=29),1,0),"")</f>
        <v>0</v>
      </c>
      <c r="AM909" s="4">
        <f>IF(AND(שבוע_בדילוג[[#This Row],[הווסת פעיל?]]&lt;&gt;1,B910&lt;&gt;1,B910&lt;&gt;""),IF(OR(שבוע_בדילוג[[#This Row],[LengthofCycle]]=F910,F910=29,F910=28),1,0),"")</f>
        <v>0</v>
      </c>
    </row>
    <row r="910" spans="1:39" x14ac:dyDescent="0.25">
      <c r="A910" s="1" t="s">
        <v>129</v>
      </c>
      <c r="B910" s="1">
        <v>4</v>
      </c>
      <c r="C910" s="1">
        <v>0</v>
      </c>
      <c r="D910" s="1">
        <v>1</v>
      </c>
      <c r="E910" s="1">
        <v>0</v>
      </c>
      <c r="F910" s="1">
        <v>25</v>
      </c>
      <c r="H910" s="1">
        <f>שבוע_בדילוג[[#This Row],[LengthofCycle]]+1</f>
        <v>26</v>
      </c>
      <c r="I910" s="1" t="str">
        <f>IF(IFERROR(LOOKUP(שבוע_בדילוג[[#This Row],[ClientID]],קביעויות[השבוע בדילוג]),FALSE)=שבוע_בדילוג[[#This Row],[ClientID]],1,"")</f>
        <v/>
      </c>
      <c r="J910" s="1" t="str">
        <f>IF(AND(שבוע_בדילוג[[#This Row],[CycleNumber]]&gt;1,OR(B911="",שבוע_בדילוג[[#This Row],[CycleNumber]]&gt;B909)),IF(OR(AND(שבוע_בדילוג[[#This Row],[LengthofCycle]]=29,F909=29),AND(שבוע_בדילוג[[#This Row],[LengthofCycle]]=36,F909=36)),1,""),"")</f>
        <v/>
      </c>
      <c r="K910" s="1" t="str">
        <f>IF(AND(שבוע_בדילוג[[#This Row],[וסת השבוע]]=1,J909=1,שבוע_בדילוג[[#This Row],[CycleNumber]]&gt;B909),1,"")</f>
        <v/>
      </c>
      <c r="L910" s="1" t="str">
        <f>IF(שבוע_בדילוג[[#This Row],[CycleNumber]]=1,"",IF(שבוע_בדילוג[[#This Row],[וסת השבוע]]=1,0,IF(L909="","",IF(L909=0,IF(שבוע_בדילוג[[#This Row],[LengthofCycle]]=29,0,1),IF(L909=1,IF(שבוע_בדילוג[[#This Row],[LengthofCycle]]+F909=29*2,0,2),IF(L909=2,IF(שבוע_בדילוג[[#This Row],[LengthofCycle]]+F909+F908=29*3,0,3),""))))))</f>
        <v/>
      </c>
      <c r="M910" s="1" t="str">
        <f>IF(שבוע_בדילוג[[#This Row],[וסת השבוע]]=1,IF(שבוע_בדילוג[[#This Row],[וסת השבוע וההפלגה ביחד]]=1,M909+1,0),IF(AND(שבוע_בדילוג[[#This Row],[CycleNumber]]&gt;B909,שבוע_בדילוג[[#This Row],[CycleNumber]]&gt;1),IF(שבוע_בדילוג[[#This Row],[וסת השבוע פעיל?]]&lt;&gt;"",M909+1,""),""))</f>
        <v/>
      </c>
      <c r="N910" s="1" t="str">
        <f>IF(שבוע_בדילוג[[#This Row],[וסת השבוע פעיל?2]]="","",IF(AND(שבוע_בדילוג[[#This Row],[וסת השבוע פעיל?]]&lt;&gt;"",שבוע_בדילוג[[#This Row],[CycleNumber]]&lt;B911,B911&lt;&gt;"",שבוע_בדילוג[[#This Row],[וסת השבוע פעיל?]]&lt;3),IF(L911=0,IF(AND(שבוע_בדילוג[[#This Row],[וסת השבוע פעיל?]]&gt;0,J911=1),0,1),0),""))</f>
        <v/>
      </c>
      <c r="O910" s="1" t="str">
        <f t="shared" si="76"/>
        <v/>
      </c>
      <c r="P910" s="1" t="str">
        <f>IF(AND(שבוע_בדילוג[[#This Row],[חיזוי - שבוע]]=1,K911=1),1,"")</f>
        <v/>
      </c>
      <c r="Q910" s="1" t="str">
        <f>IF(AND(שבוע_בדילוג[[#This Row],[וסת השבוע פעיל?]]&lt;3,OR(שבוע_בדילוג[[#This Row],[CycleNumber]]&gt;B911,B911="")),1,"")</f>
        <v/>
      </c>
      <c r="R910" s="1" t="str">
        <f>IF(AND(שבוע_בדילוג[[#This Row],[חיזוי - שבוע]]&lt;&gt;"",שבוע_בדילוג[[#This Row],[וסת השבוע פעיל?2]]=""),1,"")</f>
        <v/>
      </c>
      <c r="S910" s="1" t="str">
        <f>IF(שבוע_בדילוג[[#This Row],[האישה קבעה וסת שבוע בדילוג?]]=1,IF(שבוע_בדילוג[[#This Row],[וסת השבוע פעיל?]]&lt;3,1,0),"")</f>
        <v/>
      </c>
      <c r="T9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0" s="1">
        <f t="shared" si="77"/>
        <v>0</v>
      </c>
      <c r="V910" s="1">
        <f t="shared" si="78"/>
        <v>0</v>
      </c>
      <c r="W910" s="1" t="str">
        <f t="shared" si="79"/>
        <v/>
      </c>
      <c r="X910" s="1" t="str">
        <f>IF(שבוע_בדילוג[[#This Row],[3 הפלגות זהות]]="","",IF(שבוע_בדילוג[[#This Row],[3 הפלגות זהות]]=1,שבוע_בדילוג[[#This Row],[LengthofCycle]],X909))</f>
        <v/>
      </c>
      <c r="Z910" s="1" t="str">
        <f>IF(OR(שבוע_בדילוג[[#This Row],[הווסת פעיל?]]=0,שבוע_בדילוג[[#This Row],[הווסת פעיל?]]=""),"",SUM(Z909,שבוע_בדילוג[[#This Row],[הווסת פעיל?]]))</f>
        <v/>
      </c>
      <c r="AA910" s="1" t="str">
        <f>IF(AND(שבוע_בדילוג[[#This Row],[כמה מחזורים עד עקירה]]&lt;&gt;"",Z911=""),שבוע_בדילוג[[#This Row],[כמה מחזורים עד עקירה]],"")</f>
        <v/>
      </c>
      <c r="AB910" s="1" t="str">
        <f>IF(AND(שבוע_בדילוג[[#This Row],[הווסת פעיל?]]=1,שבוע_בדילוג[[#This Row],[וסת קבוע אחרון]]&lt;&gt;X909),שבוע_בדילוג[[#This Row],[וסת קבוע אחרון]],"")</f>
        <v/>
      </c>
      <c r="AC910" s="1" t="str">
        <f>IF(AND(שבוע_בדילוג[[#This Row],[הווסת פעיל?]]=1,Y909=0,שבוע_בדילוג[[#This Row],[וסת קבוע אחרון]]=X909),שבוע_בדילוג[[#This Row],[וסת קבוע אחרון]],"")</f>
        <v/>
      </c>
      <c r="AD910" s="1" t="str">
        <f>IF(AND(שבוע_בדילוג[[#This Row],[הווסת פעיל?]]=1,Y909=0,שבוע_בדילוג[[#This Row],[וסת קבוע אחרון]]&lt;&gt;X909),1,"")</f>
        <v/>
      </c>
      <c r="AE910" s="1" t="str">
        <f>IF(AND(שבוע_בדילוג[[#This Row],[הווסת פעיל?]]&lt;&gt;"",B911=1),שבוע_בדילוג[[#This Row],[CycleNumber]],"")</f>
        <v/>
      </c>
      <c r="AF910" s="1" t="str">
        <f>IF(AND(שבוע_בדילוג[[#This Row],[הווסת פעיל?]]&lt;&gt;"",Y909=""),שבוע_בדילוג[[#This Row],[CycleNumber]],"")</f>
        <v/>
      </c>
      <c r="AG910" s="1" t="str">
        <f>IF(B911=1,"",IF(שבוע_בדילוג[[#This Row],[הווסת פעיל?]]=1,IF(שבוע_בדילוג[[#This Row],[וסת קבוע אחרון]]=F911,1,0),""))</f>
        <v/>
      </c>
      <c r="AH910" s="1" t="str">
        <f>IF(B911=1,"",IF(שבוע_בדילוג[[#This Row],[הווסת פעיל?]]=1,IF(OR(שבוע_בדילוג[[#This Row],[וסת קבוע אחרון]]=F911,F911=שבוע_בדילוג[[#This Row],[LengthofCycle]]),1,0),""))</f>
        <v/>
      </c>
      <c r="AI910" s="1" t="str">
        <f>IF(B911=1,"",IF(שבוע_בדילוג[[#This Row],[הווסת פעיל?]]=1,IF(OR(שבוע_בדילוג[[#This Row],[וסת קבוע אחרון]]=F911,F911=שבוע_בדילוג[[#This Row],[LengthofCycle]],AND(שבוע_בדילוג[[#This Row],[LengthofCycle]]&lt;&gt;שבוע_בדילוג[[#This Row],[וסת קבוע אחרון]],OR(F911=28,F911=29))),1,0),""))</f>
        <v/>
      </c>
      <c r="AJ910" s="1" t="str">
        <f>IF(AND(שבוע_בדילוג[[#This Row],[הווסת פעיל?]]=1,B911=1),1,"")</f>
        <v/>
      </c>
      <c r="AK910" s="4">
        <f>IF(AND(שבוע_בדילוג[[#This Row],[הווסת פעיל?]]&lt;&gt;1,B911&lt;&gt;1,B911&lt;&gt;""),IF(שבוע_בדילוג[[#This Row],[LengthofCycle]]=F911,1,0),"")</f>
        <v>0</v>
      </c>
      <c r="AL910" s="4">
        <f>IF(AND(שבוע_בדילוג[[#This Row],[הווסת פעיל?]]&lt;&gt;1,B911&lt;&gt;1,B911&lt;&gt;""),IF(OR(שבוע_בדילוג[[#This Row],[LengthofCycle]]=F911,F911=29),1,0),"")</f>
        <v>0</v>
      </c>
      <c r="AM910" s="4">
        <f>IF(AND(שבוע_בדילוג[[#This Row],[הווסת פעיל?]]&lt;&gt;1,B911&lt;&gt;1,B911&lt;&gt;""),IF(OR(שבוע_בדילוג[[#This Row],[LengthofCycle]]=F911,F911=29,F911=28),1,0),"")</f>
        <v>0</v>
      </c>
    </row>
    <row r="911" spans="1:39" x14ac:dyDescent="0.25">
      <c r="A911" s="1" t="s">
        <v>129</v>
      </c>
      <c r="B911" s="1">
        <v>5</v>
      </c>
      <c r="C911" s="1">
        <v>0</v>
      </c>
      <c r="D911" s="1">
        <v>1</v>
      </c>
      <c r="E911" s="1">
        <v>0</v>
      </c>
      <c r="F911" s="1">
        <v>26</v>
      </c>
      <c r="H911" s="1">
        <f>שבוע_בדילוג[[#This Row],[LengthofCycle]]+1</f>
        <v>27</v>
      </c>
      <c r="I911" s="1" t="str">
        <f>IF(IFERROR(LOOKUP(שבוע_בדילוג[[#This Row],[ClientID]],קביעויות[השבוע בדילוג]),FALSE)=שבוע_בדילוג[[#This Row],[ClientID]],1,"")</f>
        <v/>
      </c>
      <c r="J911" s="1" t="str">
        <f>IF(AND(שבוע_בדילוג[[#This Row],[CycleNumber]]&gt;1,OR(B912="",שבוע_בדילוג[[#This Row],[CycleNumber]]&gt;B910)),IF(OR(AND(שבוע_בדילוג[[#This Row],[LengthofCycle]]=29,F910=29),AND(שבוע_בדילוג[[#This Row],[LengthofCycle]]=36,F910=36)),1,""),"")</f>
        <v/>
      </c>
      <c r="K911" s="1" t="str">
        <f>IF(AND(שבוע_בדילוג[[#This Row],[וסת השבוע]]=1,J910=1,שבוע_בדילוג[[#This Row],[CycleNumber]]&gt;B910),1,"")</f>
        <v/>
      </c>
      <c r="L911" s="1" t="str">
        <f>IF(שבוע_בדילוג[[#This Row],[CycleNumber]]=1,"",IF(שבוע_בדילוג[[#This Row],[וסת השבוע]]=1,0,IF(L910="","",IF(L910=0,IF(שבוע_בדילוג[[#This Row],[LengthofCycle]]=29,0,1),IF(L910=1,IF(שבוע_בדילוג[[#This Row],[LengthofCycle]]+F910=29*2,0,2),IF(L910=2,IF(שבוע_בדילוג[[#This Row],[LengthofCycle]]+F910+F909=29*3,0,3),""))))))</f>
        <v/>
      </c>
      <c r="M911" s="1" t="str">
        <f>IF(שבוע_בדילוג[[#This Row],[וסת השבוע]]=1,IF(שבוע_בדילוג[[#This Row],[וסת השבוע וההפלגה ביחד]]=1,M910+1,0),IF(AND(שבוע_בדילוג[[#This Row],[CycleNumber]]&gt;B910,שבוע_בדילוג[[#This Row],[CycleNumber]]&gt;1),IF(שבוע_בדילוג[[#This Row],[וסת השבוע פעיל?]]&lt;&gt;"",M910+1,""),""))</f>
        <v/>
      </c>
      <c r="N911" s="1" t="str">
        <f>IF(שבוע_בדילוג[[#This Row],[וסת השבוע פעיל?2]]="","",IF(AND(שבוע_בדילוג[[#This Row],[וסת השבוע פעיל?]]&lt;&gt;"",שבוע_בדילוג[[#This Row],[CycleNumber]]&lt;B912,B912&lt;&gt;"",שבוע_בדילוג[[#This Row],[וסת השבוע פעיל?]]&lt;3),IF(L912=0,IF(AND(שבוע_בדילוג[[#This Row],[וסת השבוע פעיל?]]&gt;0,J912=1),0,1),0),""))</f>
        <v/>
      </c>
      <c r="O911" s="1" t="str">
        <f t="shared" si="76"/>
        <v/>
      </c>
      <c r="P911" s="1" t="str">
        <f>IF(AND(שבוע_בדילוג[[#This Row],[חיזוי - שבוע]]=1,K912=1),1,"")</f>
        <v/>
      </c>
      <c r="Q911" s="1" t="str">
        <f>IF(AND(שבוע_בדילוג[[#This Row],[וסת השבוע פעיל?]]&lt;3,OR(שבוע_בדילוג[[#This Row],[CycleNumber]]&gt;B912,B912="")),1,"")</f>
        <v/>
      </c>
      <c r="R911" s="1" t="str">
        <f>IF(AND(שבוע_בדילוג[[#This Row],[חיזוי - שבוע]]&lt;&gt;"",שבוע_בדילוג[[#This Row],[וסת השבוע פעיל?2]]=""),1,"")</f>
        <v/>
      </c>
      <c r="S911" s="1" t="str">
        <f>IF(שבוע_בדילוג[[#This Row],[האישה קבעה וסת שבוע בדילוג?]]=1,IF(שבוע_בדילוג[[#This Row],[וסת השבוע פעיל?]]&lt;3,1,0),"")</f>
        <v/>
      </c>
      <c r="T9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1" s="1">
        <f t="shared" si="77"/>
        <v>0</v>
      </c>
      <c r="V911" s="1">
        <f t="shared" si="78"/>
        <v>0</v>
      </c>
      <c r="W911" s="1">
        <f t="shared" si="79"/>
        <v>0</v>
      </c>
      <c r="X911" s="1" t="str">
        <f>IF(שבוע_בדילוג[[#This Row],[3 הפלגות זהות]]="","",IF(שבוע_בדילוג[[#This Row],[3 הפלגות זהות]]=1,שבוע_בדילוג[[#This Row],[LengthofCycle]],X910))</f>
        <v/>
      </c>
      <c r="Z911" s="1" t="str">
        <f>IF(OR(שבוע_בדילוג[[#This Row],[הווסת פעיל?]]=0,שבוע_בדילוג[[#This Row],[הווסת פעיל?]]=""),"",SUM(Z910,שבוע_בדילוג[[#This Row],[הווסת פעיל?]]))</f>
        <v/>
      </c>
      <c r="AA911" s="1" t="str">
        <f>IF(AND(שבוע_בדילוג[[#This Row],[כמה מחזורים עד עקירה]]&lt;&gt;"",Z912=""),שבוע_בדילוג[[#This Row],[כמה מחזורים עד עקירה]],"")</f>
        <v/>
      </c>
      <c r="AB911" s="1" t="str">
        <f>IF(AND(שבוע_בדילוג[[#This Row],[הווסת פעיל?]]=1,שבוע_בדילוג[[#This Row],[וסת קבוע אחרון]]&lt;&gt;X910),שבוע_בדילוג[[#This Row],[וסת קבוע אחרון]],"")</f>
        <v/>
      </c>
      <c r="AC911" s="1" t="str">
        <f>IF(AND(שבוע_בדילוג[[#This Row],[הווסת פעיל?]]=1,Y910=0,שבוע_בדילוג[[#This Row],[וסת קבוע אחרון]]=X910),שבוע_בדילוג[[#This Row],[וסת קבוע אחרון]],"")</f>
        <v/>
      </c>
      <c r="AD911" s="1" t="str">
        <f>IF(AND(שבוע_בדילוג[[#This Row],[הווסת פעיל?]]=1,Y910=0,שבוע_בדילוג[[#This Row],[וסת קבוע אחרון]]&lt;&gt;X910),1,"")</f>
        <v/>
      </c>
      <c r="AE911" s="1" t="str">
        <f>IF(AND(שבוע_בדילוג[[#This Row],[הווסת פעיל?]]&lt;&gt;"",B912=1),שבוע_בדילוג[[#This Row],[CycleNumber]],"")</f>
        <v/>
      </c>
      <c r="AF911" s="1" t="str">
        <f>IF(AND(שבוע_בדילוג[[#This Row],[הווסת פעיל?]]&lt;&gt;"",Y910=""),שבוע_בדילוג[[#This Row],[CycleNumber]],"")</f>
        <v/>
      </c>
      <c r="AG911" s="1" t="str">
        <f>IF(B912=1,"",IF(שבוע_בדילוג[[#This Row],[הווסת פעיל?]]=1,IF(שבוע_בדילוג[[#This Row],[וסת קבוע אחרון]]=F912,1,0),""))</f>
        <v/>
      </c>
      <c r="AH911" s="1" t="str">
        <f>IF(B912=1,"",IF(שבוע_בדילוג[[#This Row],[הווסת פעיל?]]=1,IF(OR(שבוע_בדילוג[[#This Row],[וסת קבוע אחרון]]=F912,F912=שבוע_בדילוג[[#This Row],[LengthofCycle]]),1,0),""))</f>
        <v/>
      </c>
      <c r="AI911" s="1" t="str">
        <f>IF(B912=1,"",IF(שבוע_בדילוג[[#This Row],[הווסת פעיל?]]=1,IF(OR(שבוע_בדילוג[[#This Row],[וסת קבוע אחרון]]=F912,F912=שבוע_בדילוג[[#This Row],[LengthofCycle]],AND(שבוע_בדילוג[[#This Row],[LengthofCycle]]&lt;&gt;שבוע_בדילוג[[#This Row],[וסת קבוע אחרון]],OR(F912=28,F912=29))),1,0),""))</f>
        <v/>
      </c>
      <c r="AJ911" s="1" t="str">
        <f>IF(AND(שבוע_בדילוג[[#This Row],[הווסת פעיל?]]=1,B912=1),1,"")</f>
        <v/>
      </c>
      <c r="AK911" s="4">
        <f>IF(AND(שבוע_בדילוג[[#This Row],[הווסת פעיל?]]&lt;&gt;1,B912&lt;&gt;1,B912&lt;&gt;""),IF(שבוע_בדילוג[[#This Row],[LengthofCycle]]=F912,1,0),"")</f>
        <v>0</v>
      </c>
      <c r="AL911" s="4">
        <f>IF(AND(שבוע_בדילוג[[#This Row],[הווסת פעיל?]]&lt;&gt;1,B912&lt;&gt;1,B912&lt;&gt;""),IF(OR(שבוע_בדילוג[[#This Row],[LengthofCycle]]=F912,F912=29),1,0),"")</f>
        <v>0</v>
      </c>
      <c r="AM911" s="4">
        <f>IF(AND(שבוע_בדילוג[[#This Row],[הווסת פעיל?]]&lt;&gt;1,B912&lt;&gt;1,B912&lt;&gt;""),IF(OR(שבוע_בדילוג[[#This Row],[LengthofCycle]]=F912,F912=29,F912=28),1,0),"")</f>
        <v>0</v>
      </c>
    </row>
    <row r="912" spans="1:39" x14ac:dyDescent="0.25">
      <c r="A912" s="1" t="s">
        <v>129</v>
      </c>
      <c r="B912" s="1">
        <v>6</v>
      </c>
      <c r="C912" s="1">
        <v>0</v>
      </c>
      <c r="D912" s="1">
        <v>1</v>
      </c>
      <c r="E912" s="1">
        <v>0</v>
      </c>
      <c r="F912" s="1">
        <v>25</v>
      </c>
      <c r="H912" s="1">
        <f>שבוע_בדילוג[[#This Row],[LengthofCycle]]+1</f>
        <v>26</v>
      </c>
      <c r="I912" s="1" t="str">
        <f>IF(IFERROR(LOOKUP(שבוע_בדילוג[[#This Row],[ClientID]],קביעויות[השבוע בדילוג]),FALSE)=שבוע_בדילוג[[#This Row],[ClientID]],1,"")</f>
        <v/>
      </c>
      <c r="J912" s="1" t="str">
        <f>IF(AND(שבוע_בדילוג[[#This Row],[CycleNumber]]&gt;1,OR(B913="",שבוע_בדילוג[[#This Row],[CycleNumber]]&gt;B911)),IF(OR(AND(שבוע_בדילוג[[#This Row],[LengthofCycle]]=29,F911=29),AND(שבוע_בדילוג[[#This Row],[LengthofCycle]]=36,F911=36)),1,""),"")</f>
        <v/>
      </c>
      <c r="K912" s="1" t="str">
        <f>IF(AND(שבוע_בדילוג[[#This Row],[וסת השבוע]]=1,J911=1,שבוע_בדילוג[[#This Row],[CycleNumber]]&gt;B911),1,"")</f>
        <v/>
      </c>
      <c r="L912" s="1" t="str">
        <f>IF(שבוע_בדילוג[[#This Row],[CycleNumber]]=1,"",IF(שבוע_בדילוג[[#This Row],[וסת השבוע]]=1,0,IF(L911="","",IF(L911=0,IF(שבוע_בדילוג[[#This Row],[LengthofCycle]]=29,0,1),IF(L911=1,IF(שבוע_בדילוג[[#This Row],[LengthofCycle]]+F911=29*2,0,2),IF(L911=2,IF(שבוע_בדילוג[[#This Row],[LengthofCycle]]+F911+F910=29*3,0,3),""))))))</f>
        <v/>
      </c>
      <c r="M912" s="1" t="str">
        <f>IF(שבוע_בדילוג[[#This Row],[וסת השבוע]]=1,IF(שבוע_בדילוג[[#This Row],[וסת השבוע וההפלגה ביחד]]=1,M911+1,0),IF(AND(שבוע_בדילוג[[#This Row],[CycleNumber]]&gt;B911,שבוע_בדילוג[[#This Row],[CycleNumber]]&gt;1),IF(שבוע_בדילוג[[#This Row],[וסת השבוע פעיל?]]&lt;&gt;"",M911+1,""),""))</f>
        <v/>
      </c>
      <c r="N912" s="1" t="str">
        <f>IF(שבוע_בדילוג[[#This Row],[וסת השבוע פעיל?2]]="","",IF(AND(שבוע_בדילוג[[#This Row],[וסת השבוע פעיל?]]&lt;&gt;"",שבוע_בדילוג[[#This Row],[CycleNumber]]&lt;B913,B913&lt;&gt;"",שבוע_בדילוג[[#This Row],[וסת השבוע פעיל?]]&lt;3),IF(L913=0,IF(AND(שבוע_בדילוג[[#This Row],[וסת השבוע פעיל?]]&gt;0,J913=1),0,1),0),""))</f>
        <v/>
      </c>
      <c r="O912" s="1" t="str">
        <f t="shared" si="76"/>
        <v/>
      </c>
      <c r="P912" s="1" t="str">
        <f>IF(AND(שבוע_בדילוג[[#This Row],[חיזוי - שבוע]]=1,K913=1),1,"")</f>
        <v/>
      </c>
      <c r="Q912" s="1" t="str">
        <f>IF(AND(שבוע_בדילוג[[#This Row],[וסת השבוע פעיל?]]&lt;3,OR(שבוע_בדילוג[[#This Row],[CycleNumber]]&gt;B913,B913="")),1,"")</f>
        <v/>
      </c>
      <c r="R912" s="1" t="str">
        <f>IF(AND(שבוע_בדילוג[[#This Row],[חיזוי - שבוע]]&lt;&gt;"",שבוע_בדילוג[[#This Row],[וסת השבוע פעיל?2]]=""),1,"")</f>
        <v/>
      </c>
      <c r="S912" s="1" t="str">
        <f>IF(שבוע_בדילוג[[#This Row],[האישה קבעה וסת שבוע בדילוג?]]=1,IF(שבוע_בדילוג[[#This Row],[וסת השבוע פעיל?]]&lt;3,1,0),"")</f>
        <v/>
      </c>
      <c r="T9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2" s="1">
        <f t="shared" si="77"/>
        <v>0</v>
      </c>
      <c r="V912" s="1">
        <f t="shared" si="78"/>
        <v>0</v>
      </c>
      <c r="W912" s="1">
        <f t="shared" si="79"/>
        <v>0</v>
      </c>
      <c r="X912" s="1" t="str">
        <f>IF(שבוע_בדילוג[[#This Row],[3 הפלגות זהות]]="","",IF(שבוע_בדילוג[[#This Row],[3 הפלגות זהות]]=1,שבוע_בדילוג[[#This Row],[LengthofCycle]],X911))</f>
        <v/>
      </c>
      <c r="Z912" s="1" t="str">
        <f>IF(OR(שבוע_בדילוג[[#This Row],[הווסת פעיל?]]=0,שבוע_בדילוג[[#This Row],[הווסת פעיל?]]=""),"",SUM(Z911,שבוע_בדילוג[[#This Row],[הווסת פעיל?]]))</f>
        <v/>
      </c>
      <c r="AA912" s="1" t="str">
        <f>IF(AND(שבוע_בדילוג[[#This Row],[כמה מחזורים עד עקירה]]&lt;&gt;"",Z913=""),שבוע_בדילוג[[#This Row],[כמה מחזורים עד עקירה]],"")</f>
        <v/>
      </c>
      <c r="AB912" s="1" t="str">
        <f>IF(AND(שבוע_בדילוג[[#This Row],[הווסת פעיל?]]=1,שבוע_בדילוג[[#This Row],[וסת קבוע אחרון]]&lt;&gt;X911),שבוע_בדילוג[[#This Row],[וסת קבוע אחרון]],"")</f>
        <v/>
      </c>
      <c r="AC912" s="1" t="str">
        <f>IF(AND(שבוע_בדילוג[[#This Row],[הווסת פעיל?]]=1,Y911=0,שבוע_בדילוג[[#This Row],[וסת קבוע אחרון]]=X911),שבוע_בדילוג[[#This Row],[וסת קבוע אחרון]],"")</f>
        <v/>
      </c>
      <c r="AD912" s="1" t="str">
        <f>IF(AND(שבוע_בדילוג[[#This Row],[הווסת פעיל?]]=1,Y911=0,שבוע_בדילוג[[#This Row],[וסת קבוע אחרון]]&lt;&gt;X911),1,"")</f>
        <v/>
      </c>
      <c r="AE912" s="1" t="str">
        <f>IF(AND(שבוע_בדילוג[[#This Row],[הווסת פעיל?]]&lt;&gt;"",B913=1),שבוע_בדילוג[[#This Row],[CycleNumber]],"")</f>
        <v/>
      </c>
      <c r="AF912" s="1" t="str">
        <f>IF(AND(שבוע_בדילוג[[#This Row],[הווסת פעיל?]]&lt;&gt;"",Y911=""),שבוע_בדילוג[[#This Row],[CycleNumber]],"")</f>
        <v/>
      </c>
      <c r="AG912" s="1" t="str">
        <f>IF(B913=1,"",IF(שבוע_בדילוג[[#This Row],[הווסת פעיל?]]=1,IF(שבוע_בדילוג[[#This Row],[וסת קבוע אחרון]]=F913,1,0),""))</f>
        <v/>
      </c>
      <c r="AH912" s="1" t="str">
        <f>IF(B913=1,"",IF(שבוע_בדילוג[[#This Row],[הווסת פעיל?]]=1,IF(OR(שבוע_בדילוג[[#This Row],[וסת קבוע אחרון]]=F913,F913=שבוע_בדילוג[[#This Row],[LengthofCycle]]),1,0),""))</f>
        <v/>
      </c>
      <c r="AI912" s="1" t="str">
        <f>IF(B913=1,"",IF(שבוע_בדילוג[[#This Row],[הווסת פעיל?]]=1,IF(OR(שבוע_בדילוג[[#This Row],[וסת קבוע אחרון]]=F913,F913=שבוע_בדילוג[[#This Row],[LengthofCycle]],AND(שבוע_בדילוג[[#This Row],[LengthofCycle]]&lt;&gt;שבוע_בדילוג[[#This Row],[וסת קבוע אחרון]],OR(F913=28,F913=29))),1,0),""))</f>
        <v/>
      </c>
      <c r="AJ912" s="1" t="str">
        <f>IF(AND(שבוע_בדילוג[[#This Row],[הווסת פעיל?]]=1,B913=1),1,"")</f>
        <v/>
      </c>
      <c r="AK912" s="4">
        <f>IF(AND(שבוע_בדילוג[[#This Row],[הווסת פעיל?]]&lt;&gt;1,B913&lt;&gt;1,B913&lt;&gt;""),IF(שבוע_בדילוג[[#This Row],[LengthofCycle]]=F913,1,0),"")</f>
        <v>0</v>
      </c>
      <c r="AL912" s="4">
        <f>IF(AND(שבוע_בדילוג[[#This Row],[הווסת פעיל?]]&lt;&gt;1,B913&lt;&gt;1,B913&lt;&gt;""),IF(OR(שבוע_בדילוג[[#This Row],[LengthofCycle]]=F913,F913=29),1,0),"")</f>
        <v>0</v>
      </c>
      <c r="AM912" s="4">
        <f>IF(AND(שבוע_בדילוג[[#This Row],[הווסת פעיל?]]&lt;&gt;1,B913&lt;&gt;1,B913&lt;&gt;""),IF(OR(שבוע_בדילוג[[#This Row],[LengthofCycle]]=F913,F913=29,F913=28),1,0),"")</f>
        <v>0</v>
      </c>
    </row>
    <row r="913" spans="1:39" x14ac:dyDescent="0.25">
      <c r="A913" s="1" t="s">
        <v>129</v>
      </c>
      <c r="B913" s="1">
        <v>7</v>
      </c>
      <c r="C913" s="1">
        <v>0</v>
      </c>
      <c r="D913" s="1">
        <v>1</v>
      </c>
      <c r="E913" s="1">
        <v>0</v>
      </c>
      <c r="F913" s="1">
        <v>24</v>
      </c>
      <c r="H913" s="1">
        <f>שבוע_בדילוג[[#This Row],[LengthofCycle]]+1</f>
        <v>25</v>
      </c>
      <c r="I913" s="1" t="str">
        <f>IF(IFERROR(LOOKUP(שבוע_בדילוג[[#This Row],[ClientID]],קביעויות[השבוע בדילוג]),FALSE)=שבוע_בדילוג[[#This Row],[ClientID]],1,"")</f>
        <v/>
      </c>
      <c r="J913" s="1" t="str">
        <f>IF(AND(שבוע_בדילוג[[#This Row],[CycleNumber]]&gt;1,OR(B914="",שבוע_בדילוג[[#This Row],[CycleNumber]]&gt;B912)),IF(OR(AND(שבוע_בדילוג[[#This Row],[LengthofCycle]]=29,F912=29),AND(שבוע_בדילוג[[#This Row],[LengthofCycle]]=36,F912=36)),1,""),"")</f>
        <v/>
      </c>
      <c r="K913" s="1" t="str">
        <f>IF(AND(שבוע_בדילוג[[#This Row],[וסת השבוע]]=1,J912=1,שבוע_בדילוג[[#This Row],[CycleNumber]]&gt;B912),1,"")</f>
        <v/>
      </c>
      <c r="L913" s="1" t="str">
        <f>IF(שבוע_בדילוג[[#This Row],[CycleNumber]]=1,"",IF(שבוע_בדילוג[[#This Row],[וסת השבוע]]=1,0,IF(L912="","",IF(L912=0,IF(שבוע_בדילוג[[#This Row],[LengthofCycle]]=29,0,1),IF(L912=1,IF(שבוע_בדילוג[[#This Row],[LengthofCycle]]+F912=29*2,0,2),IF(L912=2,IF(שבוע_בדילוג[[#This Row],[LengthofCycle]]+F912+F911=29*3,0,3),""))))))</f>
        <v/>
      </c>
      <c r="M913" s="1" t="str">
        <f>IF(שבוע_בדילוג[[#This Row],[וסת השבוע]]=1,IF(שבוע_בדילוג[[#This Row],[וסת השבוע וההפלגה ביחד]]=1,M912+1,0),IF(AND(שבוע_בדילוג[[#This Row],[CycleNumber]]&gt;B912,שבוע_בדילוג[[#This Row],[CycleNumber]]&gt;1),IF(שבוע_בדילוג[[#This Row],[וסת השבוע פעיל?]]&lt;&gt;"",M912+1,""),""))</f>
        <v/>
      </c>
      <c r="N913" s="1" t="str">
        <f>IF(שבוע_בדילוג[[#This Row],[וסת השבוע פעיל?2]]="","",IF(AND(שבוע_בדילוג[[#This Row],[וסת השבוע פעיל?]]&lt;&gt;"",שבוע_בדילוג[[#This Row],[CycleNumber]]&lt;B914,B914&lt;&gt;"",שבוע_בדילוג[[#This Row],[וסת השבוע פעיל?]]&lt;3),IF(L914=0,IF(AND(שבוע_בדילוג[[#This Row],[וסת השבוע פעיל?]]&gt;0,J914=1),0,1),0),""))</f>
        <v/>
      </c>
      <c r="O913" s="1" t="str">
        <f t="shared" si="76"/>
        <v/>
      </c>
      <c r="P913" s="1" t="str">
        <f>IF(AND(שבוע_בדילוג[[#This Row],[חיזוי - שבוע]]=1,K914=1),1,"")</f>
        <v/>
      </c>
      <c r="Q913" s="1" t="str">
        <f>IF(AND(שבוע_בדילוג[[#This Row],[וסת השבוע פעיל?]]&lt;3,OR(שבוע_בדילוג[[#This Row],[CycleNumber]]&gt;B914,B914="")),1,"")</f>
        <v/>
      </c>
      <c r="R913" s="1" t="str">
        <f>IF(AND(שבוע_בדילוג[[#This Row],[חיזוי - שבוע]]&lt;&gt;"",שבוע_בדילוג[[#This Row],[וסת השבוע פעיל?2]]=""),1,"")</f>
        <v/>
      </c>
      <c r="S913" s="1" t="str">
        <f>IF(שבוע_בדילוג[[#This Row],[האישה קבעה וסת שבוע בדילוג?]]=1,IF(שבוע_בדילוג[[#This Row],[וסת השבוע פעיל?]]&lt;3,1,0),"")</f>
        <v/>
      </c>
      <c r="T9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3" s="1">
        <f t="shared" si="77"/>
        <v>0</v>
      </c>
      <c r="V913" s="1">
        <f t="shared" si="78"/>
        <v>0</v>
      </c>
      <c r="W913" s="1">
        <f t="shared" si="79"/>
        <v>0</v>
      </c>
      <c r="X913" s="1" t="str">
        <f>IF(שבוע_בדילוג[[#This Row],[3 הפלגות זהות]]="","",IF(שבוע_בדילוג[[#This Row],[3 הפלגות זהות]]=1,שבוע_בדילוג[[#This Row],[LengthofCycle]],X912))</f>
        <v/>
      </c>
      <c r="Z913" s="1" t="str">
        <f>IF(OR(שבוע_בדילוג[[#This Row],[הווסת פעיל?]]=0,שבוע_בדילוג[[#This Row],[הווסת פעיל?]]=""),"",SUM(Z912,שבוע_בדילוג[[#This Row],[הווסת פעיל?]]))</f>
        <v/>
      </c>
      <c r="AA913" s="1" t="str">
        <f>IF(AND(שבוע_בדילוג[[#This Row],[כמה מחזורים עד עקירה]]&lt;&gt;"",Z914=""),שבוע_בדילוג[[#This Row],[כמה מחזורים עד עקירה]],"")</f>
        <v/>
      </c>
      <c r="AB913" s="1" t="str">
        <f>IF(AND(שבוע_בדילוג[[#This Row],[הווסת פעיל?]]=1,שבוע_בדילוג[[#This Row],[וסת קבוע אחרון]]&lt;&gt;X912),שבוע_בדילוג[[#This Row],[וסת קבוע אחרון]],"")</f>
        <v/>
      </c>
      <c r="AC913" s="1" t="str">
        <f>IF(AND(שבוע_בדילוג[[#This Row],[הווסת פעיל?]]=1,Y912=0,שבוע_בדילוג[[#This Row],[וסת קבוע אחרון]]=X912),שבוע_בדילוג[[#This Row],[וסת קבוע אחרון]],"")</f>
        <v/>
      </c>
      <c r="AD913" s="1" t="str">
        <f>IF(AND(שבוע_בדילוג[[#This Row],[הווסת פעיל?]]=1,Y912=0,שבוע_בדילוג[[#This Row],[וסת קבוע אחרון]]&lt;&gt;X912),1,"")</f>
        <v/>
      </c>
      <c r="AE913" s="1" t="str">
        <f>IF(AND(שבוע_בדילוג[[#This Row],[הווסת פעיל?]]&lt;&gt;"",B914=1),שבוע_בדילוג[[#This Row],[CycleNumber]],"")</f>
        <v/>
      </c>
      <c r="AF913" s="1" t="str">
        <f>IF(AND(שבוע_בדילוג[[#This Row],[הווסת פעיל?]]&lt;&gt;"",Y912=""),שבוע_בדילוג[[#This Row],[CycleNumber]],"")</f>
        <v/>
      </c>
      <c r="AG913" s="1" t="str">
        <f>IF(B914=1,"",IF(שבוע_בדילוג[[#This Row],[הווסת פעיל?]]=1,IF(שבוע_בדילוג[[#This Row],[וסת קבוע אחרון]]=F914,1,0),""))</f>
        <v/>
      </c>
      <c r="AH913" s="1" t="str">
        <f>IF(B914=1,"",IF(שבוע_בדילוג[[#This Row],[הווסת פעיל?]]=1,IF(OR(שבוע_בדילוג[[#This Row],[וסת קבוע אחרון]]=F914,F914=שבוע_בדילוג[[#This Row],[LengthofCycle]]),1,0),""))</f>
        <v/>
      </c>
      <c r="AI913" s="1" t="str">
        <f>IF(B914=1,"",IF(שבוע_בדילוג[[#This Row],[הווסת פעיל?]]=1,IF(OR(שבוע_בדילוג[[#This Row],[וסת קבוע אחרון]]=F914,F914=שבוע_בדילוג[[#This Row],[LengthofCycle]],AND(שבוע_בדילוג[[#This Row],[LengthofCycle]]&lt;&gt;שבוע_בדילוג[[#This Row],[וסת קבוע אחרון]],OR(F914=28,F914=29))),1,0),""))</f>
        <v/>
      </c>
      <c r="AJ913" s="1" t="str">
        <f>IF(AND(שבוע_בדילוג[[#This Row],[הווסת פעיל?]]=1,B914=1),1,"")</f>
        <v/>
      </c>
      <c r="AK913" s="4">
        <f>IF(AND(שבוע_בדילוג[[#This Row],[הווסת פעיל?]]&lt;&gt;1,B914&lt;&gt;1,B914&lt;&gt;""),IF(שבוע_בדילוג[[#This Row],[LengthofCycle]]=F914,1,0),"")</f>
        <v>0</v>
      </c>
      <c r="AL913" s="4">
        <f>IF(AND(שבוע_בדילוג[[#This Row],[הווסת פעיל?]]&lt;&gt;1,B914&lt;&gt;1,B914&lt;&gt;""),IF(OR(שבוע_בדילוג[[#This Row],[LengthofCycle]]=F914,F914=29),1,0),"")</f>
        <v>0</v>
      </c>
      <c r="AM913" s="4">
        <f>IF(AND(שבוע_בדילוג[[#This Row],[הווסת פעיל?]]&lt;&gt;1,B914&lt;&gt;1,B914&lt;&gt;""),IF(OR(שבוע_בדילוג[[#This Row],[LengthofCycle]]=F914,F914=29,F914=28),1,0),"")</f>
        <v>0</v>
      </c>
    </row>
    <row r="914" spans="1:39" x14ac:dyDescent="0.25">
      <c r="A914" s="1" t="s">
        <v>129</v>
      </c>
      <c r="B914" s="1">
        <v>8</v>
      </c>
      <c r="C914" s="1">
        <v>0</v>
      </c>
      <c r="D914" s="1">
        <v>0</v>
      </c>
      <c r="E914" s="1">
        <v>0</v>
      </c>
      <c r="F914" s="1">
        <v>25</v>
      </c>
      <c r="H914" s="1">
        <f>שבוע_בדילוג[[#This Row],[LengthofCycle]]+1</f>
        <v>26</v>
      </c>
      <c r="I914" s="1" t="str">
        <f>IF(IFERROR(LOOKUP(שבוע_בדילוג[[#This Row],[ClientID]],קביעויות[השבוע בדילוג]),FALSE)=שבוע_בדילוג[[#This Row],[ClientID]],1,"")</f>
        <v/>
      </c>
      <c r="J914" s="1" t="str">
        <f>IF(AND(שבוע_בדילוג[[#This Row],[CycleNumber]]&gt;1,OR(B915="",שבוע_בדילוג[[#This Row],[CycleNumber]]&gt;B913)),IF(OR(AND(שבוע_בדילוג[[#This Row],[LengthofCycle]]=29,F913=29),AND(שבוע_בדילוג[[#This Row],[LengthofCycle]]=36,F913=36)),1,""),"")</f>
        <v/>
      </c>
      <c r="K914" s="1" t="str">
        <f>IF(AND(שבוע_בדילוג[[#This Row],[וסת השבוע]]=1,J913=1,שבוע_בדילוג[[#This Row],[CycleNumber]]&gt;B913),1,"")</f>
        <v/>
      </c>
      <c r="L914" s="1" t="str">
        <f>IF(שבוע_בדילוג[[#This Row],[CycleNumber]]=1,"",IF(שבוע_בדילוג[[#This Row],[וסת השבוע]]=1,0,IF(L913="","",IF(L913=0,IF(שבוע_בדילוג[[#This Row],[LengthofCycle]]=29,0,1),IF(L913=1,IF(שבוע_בדילוג[[#This Row],[LengthofCycle]]+F913=29*2,0,2),IF(L913=2,IF(שבוע_בדילוג[[#This Row],[LengthofCycle]]+F913+F912=29*3,0,3),""))))))</f>
        <v/>
      </c>
      <c r="M914" s="1" t="str">
        <f>IF(שבוע_בדילוג[[#This Row],[וסת השבוע]]=1,IF(שבוע_בדילוג[[#This Row],[וסת השבוע וההפלגה ביחד]]=1,M913+1,0),IF(AND(שבוע_בדילוג[[#This Row],[CycleNumber]]&gt;B913,שבוע_בדילוג[[#This Row],[CycleNumber]]&gt;1),IF(שבוע_בדילוג[[#This Row],[וסת השבוע פעיל?]]&lt;&gt;"",M913+1,""),""))</f>
        <v/>
      </c>
      <c r="N914" s="1" t="str">
        <f>IF(שבוע_בדילוג[[#This Row],[וסת השבוע פעיל?2]]="","",IF(AND(שבוע_בדילוג[[#This Row],[וסת השבוע פעיל?]]&lt;&gt;"",שבוע_בדילוג[[#This Row],[CycleNumber]]&lt;B915,B915&lt;&gt;"",שבוע_בדילוג[[#This Row],[וסת השבוע פעיל?]]&lt;3),IF(L915=0,IF(AND(שבוע_בדילוג[[#This Row],[וסת השבוע פעיל?]]&gt;0,J915=1),0,1),0),""))</f>
        <v/>
      </c>
      <c r="O914" s="1" t="str">
        <f t="shared" si="76"/>
        <v/>
      </c>
      <c r="P914" s="1" t="str">
        <f>IF(AND(שבוע_בדילוג[[#This Row],[חיזוי - שבוע]]=1,K915=1),1,"")</f>
        <v/>
      </c>
      <c r="Q914" s="1" t="str">
        <f>IF(AND(שבוע_בדילוג[[#This Row],[וסת השבוע פעיל?]]&lt;3,OR(שבוע_בדילוג[[#This Row],[CycleNumber]]&gt;B915,B915="")),1,"")</f>
        <v/>
      </c>
      <c r="R914" s="1" t="str">
        <f>IF(AND(שבוע_בדילוג[[#This Row],[חיזוי - שבוע]]&lt;&gt;"",שבוע_בדילוג[[#This Row],[וסת השבוע פעיל?2]]=""),1,"")</f>
        <v/>
      </c>
      <c r="S914" s="1" t="str">
        <f>IF(שבוע_בדילוג[[#This Row],[האישה קבעה וסת שבוע בדילוג?]]=1,IF(שבוע_בדילוג[[#This Row],[וסת השבוע פעיל?]]&lt;3,1,0),"")</f>
        <v/>
      </c>
      <c r="T9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4" s="1">
        <f t="shared" si="77"/>
        <v>0</v>
      </c>
      <c r="V914" s="1">
        <f t="shared" si="78"/>
        <v>0</v>
      </c>
      <c r="W914" s="1">
        <f t="shared" si="79"/>
        <v>0</v>
      </c>
      <c r="X914" s="1" t="str">
        <f>IF(שבוע_בדילוג[[#This Row],[3 הפלגות זהות]]="","",IF(שבוע_בדילוג[[#This Row],[3 הפלגות זהות]]=1,שבוע_בדילוג[[#This Row],[LengthofCycle]],X913))</f>
        <v/>
      </c>
      <c r="Z914" s="1" t="str">
        <f>IF(OR(שבוע_בדילוג[[#This Row],[הווסת פעיל?]]=0,שבוע_בדילוג[[#This Row],[הווסת פעיל?]]=""),"",SUM(Z913,שבוע_בדילוג[[#This Row],[הווסת פעיל?]]))</f>
        <v/>
      </c>
      <c r="AA914" s="1" t="str">
        <f>IF(AND(שבוע_בדילוג[[#This Row],[כמה מחזורים עד עקירה]]&lt;&gt;"",Z915=""),שבוע_בדילוג[[#This Row],[כמה מחזורים עד עקירה]],"")</f>
        <v/>
      </c>
      <c r="AB914" s="1" t="str">
        <f>IF(AND(שבוע_בדילוג[[#This Row],[הווסת פעיל?]]=1,שבוע_בדילוג[[#This Row],[וסת קבוע אחרון]]&lt;&gt;X913),שבוע_בדילוג[[#This Row],[וסת קבוע אחרון]],"")</f>
        <v/>
      </c>
      <c r="AC914" s="1" t="str">
        <f>IF(AND(שבוע_בדילוג[[#This Row],[הווסת פעיל?]]=1,Y913=0,שבוע_בדילוג[[#This Row],[וסת קבוע אחרון]]=X913),שבוע_בדילוג[[#This Row],[וסת קבוע אחרון]],"")</f>
        <v/>
      </c>
      <c r="AD914" s="1" t="str">
        <f>IF(AND(שבוע_בדילוג[[#This Row],[הווסת פעיל?]]=1,Y913=0,שבוע_בדילוג[[#This Row],[וסת קבוע אחרון]]&lt;&gt;X913),1,"")</f>
        <v/>
      </c>
      <c r="AE914" s="1" t="str">
        <f>IF(AND(שבוע_בדילוג[[#This Row],[הווסת פעיל?]]&lt;&gt;"",B915=1),שבוע_בדילוג[[#This Row],[CycleNumber]],"")</f>
        <v/>
      </c>
      <c r="AF914" s="1" t="str">
        <f>IF(AND(שבוע_בדילוג[[#This Row],[הווסת פעיל?]]&lt;&gt;"",Y913=""),שבוע_בדילוג[[#This Row],[CycleNumber]],"")</f>
        <v/>
      </c>
      <c r="AG914" s="1" t="str">
        <f>IF(B915=1,"",IF(שבוע_בדילוג[[#This Row],[הווסת פעיל?]]=1,IF(שבוע_בדילוג[[#This Row],[וסת קבוע אחרון]]=F915,1,0),""))</f>
        <v/>
      </c>
      <c r="AH914" s="1" t="str">
        <f>IF(B915=1,"",IF(שבוע_בדילוג[[#This Row],[הווסת פעיל?]]=1,IF(OR(שבוע_בדילוג[[#This Row],[וסת קבוע אחרון]]=F915,F915=שבוע_בדילוג[[#This Row],[LengthofCycle]]),1,0),""))</f>
        <v/>
      </c>
      <c r="AI914" s="1" t="str">
        <f>IF(B915=1,"",IF(שבוע_בדילוג[[#This Row],[הווסת פעיל?]]=1,IF(OR(שבוע_בדילוג[[#This Row],[וסת קבוע אחרון]]=F915,F915=שבוע_בדילוג[[#This Row],[LengthofCycle]],AND(שבוע_בדילוג[[#This Row],[LengthofCycle]]&lt;&gt;שבוע_בדילוג[[#This Row],[וסת קבוע אחרון]],OR(F915=28,F915=29))),1,0),""))</f>
        <v/>
      </c>
      <c r="AJ914" s="1" t="str">
        <f>IF(AND(שבוע_בדילוג[[#This Row],[הווסת פעיל?]]=1,B915=1),1,"")</f>
        <v/>
      </c>
      <c r="AK914" s="4" t="str">
        <f>IF(AND(שבוע_בדילוג[[#This Row],[הווסת פעיל?]]&lt;&gt;1,B915&lt;&gt;1,B915&lt;&gt;""),IF(שבוע_בדילוג[[#This Row],[LengthofCycle]]=F915,1,0),"")</f>
        <v/>
      </c>
      <c r="AL914" s="4" t="str">
        <f>IF(AND(שבוע_בדילוג[[#This Row],[הווסת פעיל?]]&lt;&gt;1,B915&lt;&gt;1,B915&lt;&gt;""),IF(OR(שבוע_בדילוג[[#This Row],[LengthofCycle]]=F915,F915=29),1,0),"")</f>
        <v/>
      </c>
      <c r="AM914" s="4" t="str">
        <f>IF(AND(שבוע_בדילוג[[#This Row],[הווסת פעיל?]]&lt;&gt;1,B915&lt;&gt;1,B915&lt;&gt;""),IF(OR(שבוע_בדילוג[[#This Row],[LengthofCycle]]=F915,F915=29,F915=28),1,0),"")</f>
        <v/>
      </c>
    </row>
    <row r="915" spans="1:39" x14ac:dyDescent="0.25">
      <c r="A915" s="1" t="s">
        <v>130</v>
      </c>
      <c r="B915" s="1">
        <v>1</v>
      </c>
      <c r="C915" s="1">
        <v>0</v>
      </c>
      <c r="D915" s="1">
        <v>1</v>
      </c>
      <c r="E915" s="1">
        <v>0</v>
      </c>
      <c r="F915" s="1">
        <v>26</v>
      </c>
      <c r="H915" s="1">
        <f>שבוע_בדילוג[[#This Row],[LengthofCycle]]+1</f>
        <v>27</v>
      </c>
      <c r="I915" s="1" t="str">
        <f>IF(IFERROR(LOOKUP(שבוע_בדילוג[[#This Row],[ClientID]],קביעויות[השבוע בדילוג]),FALSE)=שבוע_בדילוג[[#This Row],[ClientID]],1,"")</f>
        <v/>
      </c>
      <c r="J915" s="1" t="str">
        <f>IF(AND(שבוע_בדילוג[[#This Row],[CycleNumber]]&gt;1,OR(B916="",שבוע_בדילוג[[#This Row],[CycleNumber]]&gt;B914)),IF(OR(AND(שבוע_בדילוג[[#This Row],[LengthofCycle]]=29,F914=29),AND(שבוע_בדילוג[[#This Row],[LengthofCycle]]=36,F914=36)),1,""),"")</f>
        <v/>
      </c>
      <c r="K915" s="1" t="str">
        <f>IF(AND(שבוע_בדילוג[[#This Row],[וסת השבוע]]=1,J914=1,שבוע_בדילוג[[#This Row],[CycleNumber]]&gt;B914),1,"")</f>
        <v/>
      </c>
      <c r="L915" s="1" t="str">
        <f>IF(שבוע_בדילוג[[#This Row],[CycleNumber]]=1,"",IF(שבוע_בדילוג[[#This Row],[וסת השבוע]]=1,0,IF(L914="","",IF(L914=0,IF(שבוע_בדילוג[[#This Row],[LengthofCycle]]=29,0,1),IF(L914=1,IF(שבוע_בדילוג[[#This Row],[LengthofCycle]]+F914=29*2,0,2),IF(L914=2,IF(שבוע_בדילוג[[#This Row],[LengthofCycle]]+F914+F913=29*3,0,3),""))))))</f>
        <v/>
      </c>
      <c r="M915" s="1" t="str">
        <f>IF(שבוע_בדילוג[[#This Row],[וסת השבוע]]=1,IF(שבוע_בדילוג[[#This Row],[וסת השבוע וההפלגה ביחד]]=1,M914+1,0),IF(AND(שבוע_בדילוג[[#This Row],[CycleNumber]]&gt;B914,שבוע_בדילוג[[#This Row],[CycleNumber]]&gt;1),IF(שבוע_בדילוג[[#This Row],[וסת השבוע פעיל?]]&lt;&gt;"",M914+1,""),""))</f>
        <v/>
      </c>
      <c r="N915" s="1" t="str">
        <f>IF(שבוע_בדילוג[[#This Row],[וסת השבוע פעיל?2]]="","",IF(AND(שבוע_בדילוג[[#This Row],[וסת השבוע פעיל?]]&lt;&gt;"",שבוע_בדילוג[[#This Row],[CycleNumber]]&lt;B916,B916&lt;&gt;"",שבוע_בדילוג[[#This Row],[וסת השבוע פעיל?]]&lt;3),IF(L916=0,IF(AND(שבוע_בדילוג[[#This Row],[וסת השבוע פעיל?]]&gt;0,J916=1),0,1),0),""))</f>
        <v/>
      </c>
      <c r="O915" s="1" t="str">
        <f t="shared" si="76"/>
        <v/>
      </c>
      <c r="P915" s="1" t="str">
        <f>IF(AND(שבוע_בדילוג[[#This Row],[חיזוי - שבוע]]=1,K916=1),1,"")</f>
        <v/>
      </c>
      <c r="Q915" s="1" t="str">
        <f>IF(AND(שבוע_בדילוג[[#This Row],[וסת השבוע פעיל?]]&lt;3,OR(שבוע_בדילוג[[#This Row],[CycleNumber]]&gt;B916,B916="")),1,"")</f>
        <v/>
      </c>
      <c r="R915" s="1" t="str">
        <f>IF(AND(שבוע_בדילוג[[#This Row],[חיזוי - שבוע]]&lt;&gt;"",שבוע_בדילוג[[#This Row],[וסת השבוע פעיל?2]]=""),1,"")</f>
        <v/>
      </c>
      <c r="S915" s="1" t="str">
        <f>IF(שבוע_בדילוג[[#This Row],[האישה קבעה וסת שבוע בדילוג?]]=1,IF(שבוע_בדילוג[[#This Row],[וסת השבוע פעיל?]]&lt;3,1,0),"")</f>
        <v/>
      </c>
      <c r="T9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5" s="1" t="str">
        <f t="shared" si="77"/>
        <v/>
      </c>
      <c r="V915" s="1" t="str">
        <f t="shared" si="78"/>
        <v/>
      </c>
      <c r="W915" s="1" t="str">
        <f t="shared" si="79"/>
        <v/>
      </c>
      <c r="X915" s="1" t="str">
        <f>IF(שבוע_בדילוג[[#This Row],[3 הפלגות זהות]]="","",IF(שבוע_בדילוג[[#This Row],[3 הפלגות זהות]]=1,שבוע_בדילוג[[#This Row],[LengthofCycle]],X914))</f>
        <v/>
      </c>
      <c r="Z915" s="1" t="str">
        <f>IF(OR(שבוע_בדילוג[[#This Row],[הווסת פעיל?]]=0,שבוע_בדילוג[[#This Row],[הווסת פעיל?]]=""),"",SUM(Z914,שבוע_בדילוג[[#This Row],[הווסת פעיל?]]))</f>
        <v/>
      </c>
      <c r="AA915" s="1" t="str">
        <f>IF(AND(שבוע_בדילוג[[#This Row],[כמה מחזורים עד עקירה]]&lt;&gt;"",Z916=""),שבוע_בדילוג[[#This Row],[כמה מחזורים עד עקירה]],"")</f>
        <v/>
      </c>
      <c r="AB915" s="1" t="str">
        <f>IF(AND(שבוע_בדילוג[[#This Row],[הווסת פעיל?]]=1,שבוע_בדילוג[[#This Row],[וסת קבוע אחרון]]&lt;&gt;X914),שבוע_בדילוג[[#This Row],[וסת קבוע אחרון]],"")</f>
        <v/>
      </c>
      <c r="AC915" s="1" t="str">
        <f>IF(AND(שבוע_בדילוג[[#This Row],[הווסת פעיל?]]=1,Y914=0,שבוע_בדילוג[[#This Row],[וסת קבוע אחרון]]=X914),שבוע_בדילוג[[#This Row],[וסת קבוע אחרון]],"")</f>
        <v/>
      </c>
      <c r="AD915" s="1" t="str">
        <f>IF(AND(שבוע_בדילוג[[#This Row],[הווסת פעיל?]]=1,Y914=0,שבוע_בדילוג[[#This Row],[וסת קבוע אחרון]]&lt;&gt;X914),1,"")</f>
        <v/>
      </c>
      <c r="AE915" s="1" t="str">
        <f>IF(AND(שבוע_בדילוג[[#This Row],[הווסת פעיל?]]&lt;&gt;"",B916=1),שבוע_בדילוג[[#This Row],[CycleNumber]],"")</f>
        <v/>
      </c>
      <c r="AF915" s="1" t="str">
        <f>IF(AND(שבוע_בדילוג[[#This Row],[הווסת פעיל?]]&lt;&gt;"",Y914=""),שבוע_בדילוג[[#This Row],[CycleNumber]],"")</f>
        <v/>
      </c>
      <c r="AG915" s="1" t="str">
        <f>IF(B916=1,"",IF(שבוע_בדילוג[[#This Row],[הווסת פעיל?]]=1,IF(שבוע_בדילוג[[#This Row],[וסת קבוע אחרון]]=F916,1,0),""))</f>
        <v/>
      </c>
      <c r="AH915" s="1" t="str">
        <f>IF(B916=1,"",IF(שבוע_בדילוג[[#This Row],[הווסת פעיל?]]=1,IF(OR(שבוע_בדילוג[[#This Row],[וסת קבוע אחרון]]=F916,F916=שבוע_בדילוג[[#This Row],[LengthofCycle]]),1,0),""))</f>
        <v/>
      </c>
      <c r="AI915" s="1" t="str">
        <f>IF(B916=1,"",IF(שבוע_בדילוג[[#This Row],[הווסת פעיל?]]=1,IF(OR(שבוע_בדילוג[[#This Row],[וסת קבוע אחרון]]=F916,F916=שבוע_בדילוג[[#This Row],[LengthofCycle]],AND(שבוע_בדילוג[[#This Row],[LengthofCycle]]&lt;&gt;שבוע_בדילוג[[#This Row],[וסת קבוע אחרון]],OR(F916=28,F916=29))),1,0),""))</f>
        <v/>
      </c>
      <c r="AJ915" s="1" t="str">
        <f>IF(AND(שבוע_בדילוג[[#This Row],[הווסת פעיל?]]=1,B916=1),1,"")</f>
        <v/>
      </c>
      <c r="AK915" s="4">
        <f>IF(AND(שבוע_בדילוג[[#This Row],[הווסת פעיל?]]&lt;&gt;1,B916&lt;&gt;1,B916&lt;&gt;""),IF(שבוע_בדילוג[[#This Row],[LengthofCycle]]=F916,1,0),"")</f>
        <v>1</v>
      </c>
      <c r="AL915" s="4">
        <f>IF(AND(שבוע_בדילוג[[#This Row],[הווסת פעיל?]]&lt;&gt;1,B916&lt;&gt;1,B916&lt;&gt;""),IF(OR(שבוע_בדילוג[[#This Row],[LengthofCycle]]=F916,F916=29),1,0),"")</f>
        <v>1</v>
      </c>
      <c r="AM915" s="4">
        <f>IF(AND(שבוע_בדילוג[[#This Row],[הווסת פעיל?]]&lt;&gt;1,B916&lt;&gt;1,B916&lt;&gt;""),IF(OR(שבוע_בדילוג[[#This Row],[LengthofCycle]]=F916,F916=29,F916=28),1,0),"")</f>
        <v>1</v>
      </c>
    </row>
    <row r="916" spans="1:39" x14ac:dyDescent="0.25">
      <c r="A916" s="1" t="s">
        <v>130</v>
      </c>
      <c r="B916" s="1">
        <v>2</v>
      </c>
      <c r="C916" s="1">
        <v>0</v>
      </c>
      <c r="D916" s="1">
        <v>1</v>
      </c>
      <c r="E916" s="1">
        <v>0</v>
      </c>
      <c r="F916" s="1">
        <v>26</v>
      </c>
      <c r="H916" s="1">
        <f>שבוע_בדילוג[[#This Row],[LengthofCycle]]+1</f>
        <v>27</v>
      </c>
      <c r="I916" s="1" t="str">
        <f>IF(IFERROR(LOOKUP(שבוע_בדילוג[[#This Row],[ClientID]],קביעויות[השבוע בדילוג]),FALSE)=שבוע_בדילוג[[#This Row],[ClientID]],1,"")</f>
        <v/>
      </c>
      <c r="J916" s="1" t="str">
        <f>IF(AND(שבוע_בדילוג[[#This Row],[CycleNumber]]&gt;1,OR(B917="",שבוע_בדילוג[[#This Row],[CycleNumber]]&gt;B915)),IF(OR(AND(שבוע_בדילוג[[#This Row],[LengthofCycle]]=29,F915=29),AND(שבוע_בדילוג[[#This Row],[LengthofCycle]]=36,F915=36)),1,""),"")</f>
        <v/>
      </c>
      <c r="K916" s="1" t="str">
        <f>IF(AND(שבוע_בדילוג[[#This Row],[וסת השבוע]]=1,J915=1,שבוע_בדילוג[[#This Row],[CycleNumber]]&gt;B915),1,"")</f>
        <v/>
      </c>
      <c r="L916" s="1" t="str">
        <f>IF(שבוע_בדילוג[[#This Row],[CycleNumber]]=1,"",IF(שבוע_בדילוג[[#This Row],[וסת השבוע]]=1,0,IF(L915="","",IF(L915=0,IF(שבוע_בדילוג[[#This Row],[LengthofCycle]]=29,0,1),IF(L915=1,IF(שבוע_בדילוג[[#This Row],[LengthofCycle]]+F915=29*2,0,2),IF(L915=2,IF(שבוע_בדילוג[[#This Row],[LengthofCycle]]+F915+F914=29*3,0,3),""))))))</f>
        <v/>
      </c>
      <c r="M916" s="1" t="str">
        <f>IF(שבוע_בדילוג[[#This Row],[וסת השבוע]]=1,IF(שבוע_בדילוג[[#This Row],[וסת השבוע וההפלגה ביחד]]=1,M915+1,0),IF(AND(שבוע_בדילוג[[#This Row],[CycleNumber]]&gt;B915,שבוע_בדילוג[[#This Row],[CycleNumber]]&gt;1),IF(שבוע_בדילוג[[#This Row],[וסת השבוע פעיל?]]&lt;&gt;"",M915+1,""),""))</f>
        <v/>
      </c>
      <c r="N916" s="1" t="str">
        <f>IF(שבוע_בדילוג[[#This Row],[וסת השבוע פעיל?2]]="","",IF(AND(שבוע_בדילוג[[#This Row],[וסת השבוע פעיל?]]&lt;&gt;"",שבוע_בדילוג[[#This Row],[CycleNumber]]&lt;B917,B917&lt;&gt;"",שבוע_בדילוג[[#This Row],[וסת השבוע פעיל?]]&lt;3),IF(L917=0,IF(AND(שבוע_בדילוג[[#This Row],[וסת השבוע פעיל?]]&gt;0,J917=1),0,1),0),""))</f>
        <v/>
      </c>
      <c r="O916" s="1" t="str">
        <f t="shared" ref="O916:O979" si="80">IF(N915&lt;&gt;"",IF(L915=0,29+1,IF(L915=1,2*29-F915+1,IF(L915=2,3*29-F915-F914+1,""))),"")</f>
        <v/>
      </c>
      <c r="P916" s="1" t="str">
        <f>IF(AND(שבוע_בדילוג[[#This Row],[חיזוי - שבוע]]=1,K917=1),1,"")</f>
        <v/>
      </c>
      <c r="Q916" s="1" t="str">
        <f>IF(AND(שבוע_בדילוג[[#This Row],[וסת השבוע פעיל?]]&lt;3,OR(שבוע_בדילוג[[#This Row],[CycleNumber]]&gt;B917,B917="")),1,"")</f>
        <v/>
      </c>
      <c r="R916" s="1" t="str">
        <f>IF(AND(שבוע_בדילוג[[#This Row],[חיזוי - שבוע]]&lt;&gt;"",שבוע_בדילוג[[#This Row],[וסת השבוע פעיל?2]]=""),1,"")</f>
        <v/>
      </c>
      <c r="S916" s="1" t="str">
        <f>IF(שבוע_בדילוג[[#This Row],[האישה קבעה וסת שבוע בדילוג?]]=1,IF(שבוע_בדילוג[[#This Row],[וסת השבוע פעיל?]]&lt;3,1,0),"")</f>
        <v/>
      </c>
      <c r="T9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6" s="1" t="str">
        <f t="shared" si="77"/>
        <v/>
      </c>
      <c r="V916" s="1" t="str">
        <f t="shared" si="78"/>
        <v/>
      </c>
      <c r="W916" s="1" t="str">
        <f t="shared" si="79"/>
        <v/>
      </c>
      <c r="X916" s="1" t="str">
        <f>IF(שבוע_בדילוג[[#This Row],[3 הפלגות זהות]]="","",IF(שבוע_בדילוג[[#This Row],[3 הפלגות זהות]]=1,שבוע_בדילוג[[#This Row],[LengthofCycle]],X915))</f>
        <v/>
      </c>
      <c r="Z916" s="1" t="str">
        <f>IF(OR(שבוע_בדילוג[[#This Row],[הווסת פעיל?]]=0,שבוע_בדילוג[[#This Row],[הווסת פעיל?]]=""),"",SUM(Z915,שבוע_בדילוג[[#This Row],[הווסת פעיל?]]))</f>
        <v/>
      </c>
      <c r="AA916" s="1" t="str">
        <f>IF(AND(שבוע_בדילוג[[#This Row],[כמה מחזורים עד עקירה]]&lt;&gt;"",Z917=""),שבוע_בדילוג[[#This Row],[כמה מחזורים עד עקירה]],"")</f>
        <v/>
      </c>
      <c r="AB916" s="1" t="str">
        <f>IF(AND(שבוע_בדילוג[[#This Row],[הווסת פעיל?]]=1,שבוע_בדילוג[[#This Row],[וסת קבוע אחרון]]&lt;&gt;X915),שבוע_בדילוג[[#This Row],[וסת קבוע אחרון]],"")</f>
        <v/>
      </c>
      <c r="AC916" s="1" t="str">
        <f>IF(AND(שבוע_בדילוג[[#This Row],[הווסת פעיל?]]=1,Y915=0,שבוע_בדילוג[[#This Row],[וסת קבוע אחרון]]=X915),שבוע_בדילוג[[#This Row],[וסת קבוע אחרון]],"")</f>
        <v/>
      </c>
      <c r="AD916" s="1" t="str">
        <f>IF(AND(שבוע_בדילוג[[#This Row],[הווסת פעיל?]]=1,Y915=0,שבוע_בדילוג[[#This Row],[וסת קבוע אחרון]]&lt;&gt;X915),1,"")</f>
        <v/>
      </c>
      <c r="AE916" s="1" t="str">
        <f>IF(AND(שבוע_בדילוג[[#This Row],[הווסת פעיל?]]&lt;&gt;"",B917=1),שבוע_בדילוג[[#This Row],[CycleNumber]],"")</f>
        <v/>
      </c>
      <c r="AF916" s="1" t="str">
        <f>IF(AND(שבוע_בדילוג[[#This Row],[הווסת פעיל?]]&lt;&gt;"",Y915=""),שבוע_בדילוג[[#This Row],[CycleNumber]],"")</f>
        <v/>
      </c>
      <c r="AG916" s="1" t="str">
        <f>IF(B917=1,"",IF(שבוע_בדילוג[[#This Row],[הווסת פעיל?]]=1,IF(שבוע_בדילוג[[#This Row],[וסת קבוע אחרון]]=F917,1,0),""))</f>
        <v/>
      </c>
      <c r="AH916" s="1" t="str">
        <f>IF(B917=1,"",IF(שבוע_בדילוג[[#This Row],[הווסת פעיל?]]=1,IF(OR(שבוע_בדילוג[[#This Row],[וסת קבוע אחרון]]=F917,F917=שבוע_בדילוג[[#This Row],[LengthofCycle]]),1,0),""))</f>
        <v/>
      </c>
      <c r="AI916" s="1" t="str">
        <f>IF(B917=1,"",IF(שבוע_בדילוג[[#This Row],[הווסת פעיל?]]=1,IF(OR(שבוע_בדילוג[[#This Row],[וסת קבוע אחרון]]=F917,F917=שבוע_בדילוג[[#This Row],[LengthofCycle]],AND(שבוע_בדילוג[[#This Row],[LengthofCycle]]&lt;&gt;שבוע_בדילוג[[#This Row],[וסת קבוע אחרון]],OR(F917=28,F917=29))),1,0),""))</f>
        <v/>
      </c>
      <c r="AJ916" s="1" t="str">
        <f>IF(AND(שבוע_בדילוג[[#This Row],[הווסת פעיל?]]=1,B917=1),1,"")</f>
        <v/>
      </c>
      <c r="AK916" s="4">
        <f>IF(AND(שבוע_בדילוג[[#This Row],[הווסת פעיל?]]&lt;&gt;1,B917&lt;&gt;1,B917&lt;&gt;""),IF(שבוע_בדילוג[[#This Row],[LengthofCycle]]=F917,1,0),"")</f>
        <v>0</v>
      </c>
      <c r="AL916" s="4">
        <f>IF(AND(שבוע_בדילוג[[#This Row],[הווסת פעיל?]]&lt;&gt;1,B917&lt;&gt;1,B917&lt;&gt;""),IF(OR(שבוע_בדילוג[[#This Row],[LengthofCycle]]=F917,F917=29),1,0),"")</f>
        <v>0</v>
      </c>
      <c r="AM916" s="4">
        <f>IF(AND(שבוע_בדילוג[[#This Row],[הווסת פעיל?]]&lt;&gt;1,B917&lt;&gt;1,B917&lt;&gt;""),IF(OR(שבוע_בדילוג[[#This Row],[LengthofCycle]]=F917,F917=29,F917=28),1,0),"")</f>
        <v>0</v>
      </c>
    </row>
    <row r="917" spans="1:39" x14ac:dyDescent="0.25">
      <c r="A917" s="1" t="s">
        <v>130</v>
      </c>
      <c r="B917" s="1">
        <v>3</v>
      </c>
      <c r="C917" s="1">
        <v>0</v>
      </c>
      <c r="D917" s="1">
        <v>1</v>
      </c>
      <c r="E917" s="1">
        <v>0</v>
      </c>
      <c r="F917" s="1">
        <v>27</v>
      </c>
      <c r="H917" s="1">
        <f>שבוע_בדילוג[[#This Row],[LengthofCycle]]+1</f>
        <v>28</v>
      </c>
      <c r="I917" s="1" t="str">
        <f>IF(IFERROR(LOOKUP(שבוע_בדילוג[[#This Row],[ClientID]],קביעויות[השבוע בדילוג]),FALSE)=שבוע_בדילוג[[#This Row],[ClientID]],1,"")</f>
        <v/>
      </c>
      <c r="J917" s="1" t="str">
        <f>IF(AND(שבוע_בדילוג[[#This Row],[CycleNumber]]&gt;1,OR(B918="",שבוע_בדילוג[[#This Row],[CycleNumber]]&gt;B916)),IF(OR(AND(שבוע_בדילוג[[#This Row],[LengthofCycle]]=29,F916=29),AND(שבוע_בדילוג[[#This Row],[LengthofCycle]]=36,F916=36)),1,""),"")</f>
        <v/>
      </c>
      <c r="K917" s="1" t="str">
        <f>IF(AND(שבוע_בדילוג[[#This Row],[וסת השבוע]]=1,J916=1,שבוע_בדילוג[[#This Row],[CycleNumber]]&gt;B916),1,"")</f>
        <v/>
      </c>
      <c r="L917" s="1" t="str">
        <f>IF(שבוע_בדילוג[[#This Row],[CycleNumber]]=1,"",IF(שבוע_בדילוג[[#This Row],[וסת השבוע]]=1,0,IF(L916="","",IF(L916=0,IF(שבוע_בדילוג[[#This Row],[LengthofCycle]]=29,0,1),IF(L916=1,IF(שבוע_בדילוג[[#This Row],[LengthofCycle]]+F916=29*2,0,2),IF(L916=2,IF(שבוע_בדילוג[[#This Row],[LengthofCycle]]+F916+F915=29*3,0,3),""))))))</f>
        <v/>
      </c>
      <c r="M917" s="1" t="str">
        <f>IF(שבוע_בדילוג[[#This Row],[וסת השבוע]]=1,IF(שבוע_בדילוג[[#This Row],[וסת השבוע וההפלגה ביחד]]=1,M916+1,0),IF(AND(שבוע_בדילוג[[#This Row],[CycleNumber]]&gt;B916,שבוע_בדילוג[[#This Row],[CycleNumber]]&gt;1),IF(שבוע_בדילוג[[#This Row],[וסת השבוע פעיל?]]&lt;&gt;"",M916+1,""),""))</f>
        <v/>
      </c>
      <c r="N917" s="1" t="str">
        <f>IF(שבוע_בדילוג[[#This Row],[וסת השבוע פעיל?2]]="","",IF(AND(שבוע_בדילוג[[#This Row],[וסת השבוע פעיל?]]&lt;&gt;"",שבוע_בדילוג[[#This Row],[CycleNumber]]&lt;B918,B918&lt;&gt;"",שבוע_בדילוג[[#This Row],[וסת השבוע פעיל?]]&lt;3),IF(L918=0,IF(AND(שבוע_בדילוג[[#This Row],[וסת השבוע פעיל?]]&gt;0,J918=1),0,1),0),""))</f>
        <v/>
      </c>
      <c r="O917" s="1" t="str">
        <f t="shared" si="80"/>
        <v/>
      </c>
      <c r="P917" s="1" t="str">
        <f>IF(AND(שבוע_בדילוג[[#This Row],[חיזוי - שבוע]]=1,K918=1),1,"")</f>
        <v/>
      </c>
      <c r="Q917" s="1" t="str">
        <f>IF(AND(שבוע_בדילוג[[#This Row],[וסת השבוע פעיל?]]&lt;3,OR(שבוע_בדילוג[[#This Row],[CycleNumber]]&gt;B918,B918="")),1,"")</f>
        <v/>
      </c>
      <c r="R917" s="1" t="str">
        <f>IF(AND(שבוע_בדילוג[[#This Row],[חיזוי - שבוע]]&lt;&gt;"",שבוע_בדילוג[[#This Row],[וסת השבוע פעיל?2]]=""),1,"")</f>
        <v/>
      </c>
      <c r="S917" s="1" t="str">
        <f>IF(שבוע_בדילוג[[#This Row],[האישה קבעה וסת שבוע בדילוג?]]=1,IF(שבוע_בדילוג[[#This Row],[וסת השבוע פעיל?]]&lt;3,1,0),"")</f>
        <v/>
      </c>
      <c r="T9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7" s="1">
        <f t="shared" si="77"/>
        <v>0</v>
      </c>
      <c r="V917" s="1" t="str">
        <f t="shared" si="78"/>
        <v/>
      </c>
      <c r="W917" s="1" t="str">
        <f t="shared" si="79"/>
        <v/>
      </c>
      <c r="X917" s="1" t="str">
        <f>IF(שבוע_בדילוג[[#This Row],[3 הפלגות זהות]]="","",IF(שבוע_בדילוג[[#This Row],[3 הפלגות זהות]]=1,שבוע_בדילוג[[#This Row],[LengthofCycle]],X916))</f>
        <v/>
      </c>
      <c r="Z917" s="1" t="str">
        <f>IF(OR(שבוע_בדילוג[[#This Row],[הווסת פעיל?]]=0,שבוע_בדילוג[[#This Row],[הווסת פעיל?]]=""),"",SUM(Z916,שבוע_בדילוג[[#This Row],[הווסת פעיל?]]))</f>
        <v/>
      </c>
      <c r="AA917" s="1" t="str">
        <f>IF(AND(שבוע_בדילוג[[#This Row],[כמה מחזורים עד עקירה]]&lt;&gt;"",Z918=""),שבוע_בדילוג[[#This Row],[כמה מחזורים עד עקירה]],"")</f>
        <v/>
      </c>
      <c r="AB917" s="1" t="str">
        <f>IF(AND(שבוע_בדילוג[[#This Row],[הווסת פעיל?]]=1,שבוע_בדילוג[[#This Row],[וסת קבוע אחרון]]&lt;&gt;X916),שבוע_בדילוג[[#This Row],[וסת קבוע אחרון]],"")</f>
        <v/>
      </c>
      <c r="AC917" s="1" t="str">
        <f>IF(AND(שבוע_בדילוג[[#This Row],[הווסת פעיל?]]=1,Y916=0,שבוע_בדילוג[[#This Row],[וסת קבוע אחרון]]=X916),שבוע_בדילוג[[#This Row],[וסת קבוע אחרון]],"")</f>
        <v/>
      </c>
      <c r="AD917" s="1" t="str">
        <f>IF(AND(שבוע_בדילוג[[#This Row],[הווסת פעיל?]]=1,Y916=0,שבוע_בדילוג[[#This Row],[וסת קבוע אחרון]]&lt;&gt;X916),1,"")</f>
        <v/>
      </c>
      <c r="AE917" s="1" t="str">
        <f>IF(AND(שבוע_בדילוג[[#This Row],[הווסת פעיל?]]&lt;&gt;"",B918=1),שבוע_בדילוג[[#This Row],[CycleNumber]],"")</f>
        <v/>
      </c>
      <c r="AF917" s="1" t="str">
        <f>IF(AND(שבוע_בדילוג[[#This Row],[הווסת פעיל?]]&lt;&gt;"",Y916=""),שבוע_בדילוג[[#This Row],[CycleNumber]],"")</f>
        <v/>
      </c>
      <c r="AG917" s="1" t="str">
        <f>IF(B918=1,"",IF(שבוע_בדילוג[[#This Row],[הווסת פעיל?]]=1,IF(שבוע_בדילוג[[#This Row],[וסת קבוע אחרון]]=F918,1,0),""))</f>
        <v/>
      </c>
      <c r="AH917" s="1" t="str">
        <f>IF(B918=1,"",IF(שבוע_בדילוג[[#This Row],[הווסת פעיל?]]=1,IF(OR(שבוע_בדילוג[[#This Row],[וסת קבוע אחרון]]=F918,F918=שבוע_בדילוג[[#This Row],[LengthofCycle]]),1,0),""))</f>
        <v/>
      </c>
      <c r="AI917" s="1" t="str">
        <f>IF(B918=1,"",IF(שבוע_בדילוג[[#This Row],[הווסת פעיל?]]=1,IF(OR(שבוע_בדילוג[[#This Row],[וסת קבוע אחרון]]=F918,F918=שבוע_בדילוג[[#This Row],[LengthofCycle]],AND(שבוע_בדילוג[[#This Row],[LengthofCycle]]&lt;&gt;שבוע_בדילוג[[#This Row],[וסת קבוע אחרון]],OR(F918=28,F918=29))),1,0),""))</f>
        <v/>
      </c>
      <c r="AJ917" s="1" t="str">
        <f>IF(AND(שבוע_בדילוג[[#This Row],[הווסת פעיל?]]=1,B918=1),1,"")</f>
        <v/>
      </c>
      <c r="AK917" s="4">
        <f>IF(AND(שבוע_בדילוג[[#This Row],[הווסת פעיל?]]&lt;&gt;1,B918&lt;&gt;1,B918&lt;&gt;""),IF(שבוע_בדילוג[[#This Row],[LengthofCycle]]=F918,1,0),"")</f>
        <v>0</v>
      </c>
      <c r="AL917" s="4">
        <f>IF(AND(שבוע_בדילוג[[#This Row],[הווסת פעיל?]]&lt;&gt;1,B918&lt;&gt;1,B918&lt;&gt;""),IF(OR(שבוע_בדילוג[[#This Row],[LengthofCycle]]=F918,F918=29),1,0),"")</f>
        <v>0</v>
      </c>
      <c r="AM917" s="4">
        <f>IF(AND(שבוע_בדילוג[[#This Row],[הווסת פעיל?]]&lt;&gt;1,B918&lt;&gt;1,B918&lt;&gt;""),IF(OR(שבוע_בדילוג[[#This Row],[LengthofCycle]]=F918,F918=29,F918=28),1,0),"")</f>
        <v>0</v>
      </c>
    </row>
    <row r="918" spans="1:39" x14ac:dyDescent="0.25">
      <c r="A918" s="1" t="s">
        <v>130</v>
      </c>
      <c r="B918" s="1">
        <v>4</v>
      </c>
      <c r="C918" s="1">
        <v>0</v>
      </c>
      <c r="D918" s="1">
        <v>1</v>
      </c>
      <c r="E918" s="1">
        <v>0</v>
      </c>
      <c r="F918" s="1">
        <v>26</v>
      </c>
      <c r="H918" s="1">
        <f>שבוע_בדילוג[[#This Row],[LengthofCycle]]+1</f>
        <v>27</v>
      </c>
      <c r="I918" s="1" t="str">
        <f>IF(IFERROR(LOOKUP(שבוע_בדילוג[[#This Row],[ClientID]],קביעויות[השבוע בדילוג]),FALSE)=שבוע_בדילוג[[#This Row],[ClientID]],1,"")</f>
        <v/>
      </c>
      <c r="J918" s="1" t="str">
        <f>IF(AND(שבוע_בדילוג[[#This Row],[CycleNumber]]&gt;1,OR(B919="",שבוע_בדילוג[[#This Row],[CycleNumber]]&gt;B917)),IF(OR(AND(שבוע_בדילוג[[#This Row],[LengthofCycle]]=29,F917=29),AND(שבוע_בדילוג[[#This Row],[LengthofCycle]]=36,F917=36)),1,""),"")</f>
        <v/>
      </c>
      <c r="K918" s="1" t="str">
        <f>IF(AND(שבוע_בדילוג[[#This Row],[וסת השבוע]]=1,J917=1,שבוע_בדילוג[[#This Row],[CycleNumber]]&gt;B917),1,"")</f>
        <v/>
      </c>
      <c r="L918" s="1" t="str">
        <f>IF(שבוע_בדילוג[[#This Row],[CycleNumber]]=1,"",IF(שבוע_בדילוג[[#This Row],[וסת השבוע]]=1,0,IF(L917="","",IF(L917=0,IF(שבוע_בדילוג[[#This Row],[LengthofCycle]]=29,0,1),IF(L917=1,IF(שבוע_בדילוג[[#This Row],[LengthofCycle]]+F917=29*2,0,2),IF(L917=2,IF(שבוע_בדילוג[[#This Row],[LengthofCycle]]+F917+F916=29*3,0,3),""))))))</f>
        <v/>
      </c>
      <c r="M918" s="1" t="str">
        <f>IF(שבוע_בדילוג[[#This Row],[וסת השבוע]]=1,IF(שבוע_בדילוג[[#This Row],[וסת השבוע וההפלגה ביחד]]=1,M917+1,0),IF(AND(שבוע_בדילוג[[#This Row],[CycleNumber]]&gt;B917,שבוע_בדילוג[[#This Row],[CycleNumber]]&gt;1),IF(שבוע_בדילוג[[#This Row],[וסת השבוע פעיל?]]&lt;&gt;"",M917+1,""),""))</f>
        <v/>
      </c>
      <c r="N918" s="1" t="str">
        <f>IF(שבוע_בדילוג[[#This Row],[וסת השבוע פעיל?2]]="","",IF(AND(שבוע_בדילוג[[#This Row],[וסת השבוע פעיל?]]&lt;&gt;"",שבוע_בדילוג[[#This Row],[CycleNumber]]&lt;B919,B919&lt;&gt;"",שבוע_בדילוג[[#This Row],[וסת השבוע פעיל?]]&lt;3),IF(L919=0,IF(AND(שבוע_בדילוג[[#This Row],[וסת השבוע פעיל?]]&gt;0,J919=1),0,1),0),""))</f>
        <v/>
      </c>
      <c r="O918" s="1" t="str">
        <f t="shared" si="80"/>
        <v/>
      </c>
      <c r="P918" s="1" t="str">
        <f>IF(AND(שבוע_בדילוג[[#This Row],[חיזוי - שבוע]]=1,K919=1),1,"")</f>
        <v/>
      </c>
      <c r="Q918" s="1" t="str">
        <f>IF(AND(שבוע_בדילוג[[#This Row],[וסת השבוע פעיל?]]&lt;3,OR(שבוע_בדילוג[[#This Row],[CycleNumber]]&gt;B919,B919="")),1,"")</f>
        <v/>
      </c>
      <c r="R918" s="1" t="str">
        <f>IF(AND(שבוע_בדילוג[[#This Row],[חיזוי - שבוע]]&lt;&gt;"",שבוע_בדילוג[[#This Row],[וסת השבוע פעיל?2]]=""),1,"")</f>
        <v/>
      </c>
      <c r="S918" s="1" t="str">
        <f>IF(שבוע_בדילוג[[#This Row],[האישה קבעה וסת שבוע בדילוג?]]=1,IF(שבוע_בדילוג[[#This Row],[וסת השבוע פעיל?]]&lt;3,1,0),"")</f>
        <v/>
      </c>
      <c r="T9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8" s="1">
        <f t="shared" ref="U918:U981" si="81">IF(B918&gt;2,IF(AND(F918=F917,F917=F916),1,0),"")</f>
        <v>0</v>
      </c>
      <c r="V918" s="1">
        <f t="shared" si="78"/>
        <v>0</v>
      </c>
      <c r="W918" s="1" t="str">
        <f t="shared" si="79"/>
        <v/>
      </c>
      <c r="X918" s="1" t="str">
        <f>IF(שבוע_בדילוג[[#This Row],[3 הפלגות זהות]]="","",IF(שבוע_בדילוג[[#This Row],[3 הפלגות זהות]]=1,שבוע_בדילוג[[#This Row],[LengthofCycle]],X917))</f>
        <v/>
      </c>
      <c r="Z918" s="1" t="str">
        <f>IF(OR(שבוע_בדילוג[[#This Row],[הווסת פעיל?]]=0,שבוע_בדילוג[[#This Row],[הווסת פעיל?]]=""),"",SUM(Z917,שבוע_בדילוג[[#This Row],[הווסת פעיל?]]))</f>
        <v/>
      </c>
      <c r="AA918" s="1" t="str">
        <f>IF(AND(שבוע_בדילוג[[#This Row],[כמה מחזורים עד עקירה]]&lt;&gt;"",Z919=""),שבוע_בדילוג[[#This Row],[כמה מחזורים עד עקירה]],"")</f>
        <v/>
      </c>
      <c r="AB918" s="1" t="str">
        <f>IF(AND(שבוע_בדילוג[[#This Row],[הווסת פעיל?]]=1,שבוע_בדילוג[[#This Row],[וסת קבוע אחרון]]&lt;&gt;X917),שבוע_בדילוג[[#This Row],[וסת קבוע אחרון]],"")</f>
        <v/>
      </c>
      <c r="AC918" s="1" t="str">
        <f>IF(AND(שבוע_בדילוג[[#This Row],[הווסת פעיל?]]=1,Y917=0,שבוע_בדילוג[[#This Row],[וסת קבוע אחרון]]=X917),שבוע_בדילוג[[#This Row],[וסת קבוע אחרון]],"")</f>
        <v/>
      </c>
      <c r="AD918" s="1" t="str">
        <f>IF(AND(שבוע_בדילוג[[#This Row],[הווסת פעיל?]]=1,Y917=0,שבוע_בדילוג[[#This Row],[וסת קבוע אחרון]]&lt;&gt;X917),1,"")</f>
        <v/>
      </c>
      <c r="AE918" s="1" t="str">
        <f>IF(AND(שבוע_בדילוג[[#This Row],[הווסת פעיל?]]&lt;&gt;"",B919=1),שבוע_בדילוג[[#This Row],[CycleNumber]],"")</f>
        <v/>
      </c>
      <c r="AF918" s="1" t="str">
        <f>IF(AND(שבוע_בדילוג[[#This Row],[הווסת פעיל?]]&lt;&gt;"",Y917=""),שבוע_בדילוג[[#This Row],[CycleNumber]],"")</f>
        <v/>
      </c>
      <c r="AG918" s="1" t="str">
        <f>IF(B919=1,"",IF(שבוע_בדילוג[[#This Row],[הווסת פעיל?]]=1,IF(שבוע_בדילוג[[#This Row],[וסת קבוע אחרון]]=F919,1,0),""))</f>
        <v/>
      </c>
      <c r="AH918" s="1" t="str">
        <f>IF(B919=1,"",IF(שבוע_בדילוג[[#This Row],[הווסת פעיל?]]=1,IF(OR(שבוע_בדילוג[[#This Row],[וסת קבוע אחרון]]=F919,F919=שבוע_בדילוג[[#This Row],[LengthofCycle]]),1,0),""))</f>
        <v/>
      </c>
      <c r="AI918" s="1" t="str">
        <f>IF(B919=1,"",IF(שבוע_בדילוג[[#This Row],[הווסת פעיל?]]=1,IF(OR(שבוע_בדילוג[[#This Row],[וסת קבוע אחרון]]=F919,F919=שבוע_בדילוג[[#This Row],[LengthofCycle]],AND(שבוע_בדילוג[[#This Row],[LengthofCycle]]&lt;&gt;שבוע_בדילוג[[#This Row],[וסת קבוע אחרון]],OR(F919=28,F919=29))),1,0),""))</f>
        <v/>
      </c>
      <c r="AJ918" s="1" t="str">
        <f>IF(AND(שבוע_בדילוג[[#This Row],[הווסת פעיל?]]=1,B919=1),1,"")</f>
        <v/>
      </c>
      <c r="AK918" s="4">
        <f>IF(AND(שבוע_בדילוג[[#This Row],[הווסת פעיל?]]&lt;&gt;1,B919&lt;&gt;1,B919&lt;&gt;""),IF(שבוע_בדילוג[[#This Row],[LengthofCycle]]=F919,1,0),"")</f>
        <v>0</v>
      </c>
      <c r="AL918" s="4">
        <f>IF(AND(שבוע_בדילוג[[#This Row],[הווסת פעיל?]]&lt;&gt;1,B919&lt;&gt;1,B919&lt;&gt;""),IF(OR(שבוע_בדילוג[[#This Row],[LengthofCycle]]=F919,F919=29),1,0),"")</f>
        <v>0</v>
      </c>
      <c r="AM918" s="4">
        <f>IF(AND(שבוע_בדילוג[[#This Row],[הווסת פעיל?]]&lt;&gt;1,B919&lt;&gt;1,B919&lt;&gt;""),IF(OR(שבוע_בדילוג[[#This Row],[LengthofCycle]]=F919,F919=29,F919=28),1,0),"")</f>
        <v>1</v>
      </c>
    </row>
    <row r="919" spans="1:39" x14ac:dyDescent="0.25">
      <c r="A919" s="1" t="s">
        <v>130</v>
      </c>
      <c r="B919" s="1">
        <v>5</v>
      </c>
      <c r="C919" s="1">
        <v>0</v>
      </c>
      <c r="D919" s="1">
        <v>1</v>
      </c>
      <c r="E919" s="1">
        <v>0</v>
      </c>
      <c r="F919" s="1">
        <v>28</v>
      </c>
      <c r="H919" s="1">
        <f>שבוע_בדילוג[[#This Row],[LengthofCycle]]+1</f>
        <v>29</v>
      </c>
      <c r="I919" s="1" t="str">
        <f>IF(IFERROR(LOOKUP(שבוע_בדילוג[[#This Row],[ClientID]],קביעויות[השבוע בדילוג]),FALSE)=שבוע_בדילוג[[#This Row],[ClientID]],1,"")</f>
        <v/>
      </c>
      <c r="J919" s="1" t="str">
        <f>IF(AND(שבוע_בדילוג[[#This Row],[CycleNumber]]&gt;1,OR(B920="",שבוע_בדילוג[[#This Row],[CycleNumber]]&gt;B918)),IF(OR(AND(שבוע_בדילוג[[#This Row],[LengthofCycle]]=29,F918=29),AND(שבוע_בדילוג[[#This Row],[LengthofCycle]]=36,F918=36)),1,""),"")</f>
        <v/>
      </c>
      <c r="K919" s="1" t="str">
        <f>IF(AND(שבוע_בדילוג[[#This Row],[וסת השבוע]]=1,J918=1,שבוע_בדילוג[[#This Row],[CycleNumber]]&gt;B918),1,"")</f>
        <v/>
      </c>
      <c r="L919" s="1" t="str">
        <f>IF(שבוע_בדילוג[[#This Row],[CycleNumber]]=1,"",IF(שבוע_בדילוג[[#This Row],[וסת השבוע]]=1,0,IF(L918="","",IF(L918=0,IF(שבוע_בדילוג[[#This Row],[LengthofCycle]]=29,0,1),IF(L918=1,IF(שבוע_בדילוג[[#This Row],[LengthofCycle]]+F918=29*2,0,2),IF(L918=2,IF(שבוע_בדילוג[[#This Row],[LengthofCycle]]+F918+F917=29*3,0,3),""))))))</f>
        <v/>
      </c>
      <c r="M919" s="1" t="str">
        <f>IF(שבוע_בדילוג[[#This Row],[וסת השבוע]]=1,IF(שבוע_בדילוג[[#This Row],[וסת השבוע וההפלגה ביחד]]=1,M918+1,0),IF(AND(שבוע_בדילוג[[#This Row],[CycleNumber]]&gt;B918,שבוע_בדילוג[[#This Row],[CycleNumber]]&gt;1),IF(שבוע_בדילוג[[#This Row],[וסת השבוע פעיל?]]&lt;&gt;"",M918+1,""),""))</f>
        <v/>
      </c>
      <c r="N919" s="1" t="str">
        <f>IF(שבוע_בדילוג[[#This Row],[וסת השבוע פעיל?2]]="","",IF(AND(שבוע_בדילוג[[#This Row],[וסת השבוע פעיל?]]&lt;&gt;"",שבוע_בדילוג[[#This Row],[CycleNumber]]&lt;B920,B920&lt;&gt;"",שבוע_בדילוג[[#This Row],[וסת השבוע פעיל?]]&lt;3),IF(L920=0,IF(AND(שבוע_בדילוג[[#This Row],[וסת השבוע פעיל?]]&gt;0,J920=1),0,1),0),""))</f>
        <v/>
      </c>
      <c r="O919" s="1" t="str">
        <f t="shared" si="80"/>
        <v/>
      </c>
      <c r="P919" s="1" t="str">
        <f>IF(AND(שבוע_בדילוג[[#This Row],[חיזוי - שבוע]]=1,K920=1),1,"")</f>
        <v/>
      </c>
      <c r="Q919" s="1" t="str">
        <f>IF(AND(שבוע_בדילוג[[#This Row],[וסת השבוע פעיל?]]&lt;3,OR(שבוע_בדילוג[[#This Row],[CycleNumber]]&gt;B920,B920="")),1,"")</f>
        <v/>
      </c>
      <c r="R919" s="1" t="str">
        <f>IF(AND(שבוע_בדילוג[[#This Row],[חיזוי - שבוע]]&lt;&gt;"",שבוע_בדילוג[[#This Row],[וסת השבוע פעיל?2]]=""),1,"")</f>
        <v/>
      </c>
      <c r="S919" s="1" t="str">
        <f>IF(שבוע_בדילוג[[#This Row],[האישה קבעה וסת שבוע בדילוג?]]=1,IF(שבוע_בדילוג[[#This Row],[וסת השבוע פעיל?]]&lt;3,1,0),"")</f>
        <v/>
      </c>
      <c r="T9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19" s="1">
        <f t="shared" si="81"/>
        <v>0</v>
      </c>
      <c r="V919" s="1">
        <f t="shared" ref="V919:V982" si="82">IF(B919&gt;3,IF(AND(F919=F918,F918=F917,F917=F916),1,0),"")</f>
        <v>0</v>
      </c>
      <c r="W919" s="1">
        <f t="shared" si="79"/>
        <v>0</v>
      </c>
      <c r="X919" s="1" t="str">
        <f>IF(שבוע_בדילוג[[#This Row],[3 הפלגות זהות]]="","",IF(שבוע_בדילוג[[#This Row],[3 הפלגות זהות]]=1,שבוע_בדילוג[[#This Row],[LengthofCycle]],X918))</f>
        <v/>
      </c>
      <c r="Z919" s="1" t="str">
        <f>IF(OR(שבוע_בדילוג[[#This Row],[הווסת פעיל?]]=0,שבוע_בדילוג[[#This Row],[הווסת פעיל?]]=""),"",SUM(Z918,שבוע_בדילוג[[#This Row],[הווסת פעיל?]]))</f>
        <v/>
      </c>
      <c r="AA919" s="1" t="str">
        <f>IF(AND(שבוע_בדילוג[[#This Row],[כמה מחזורים עד עקירה]]&lt;&gt;"",Z920=""),שבוע_בדילוג[[#This Row],[כמה מחזורים עד עקירה]],"")</f>
        <v/>
      </c>
      <c r="AB919" s="1" t="str">
        <f>IF(AND(שבוע_בדילוג[[#This Row],[הווסת פעיל?]]=1,שבוע_בדילוג[[#This Row],[וסת קבוע אחרון]]&lt;&gt;X918),שבוע_בדילוג[[#This Row],[וסת קבוע אחרון]],"")</f>
        <v/>
      </c>
      <c r="AC919" s="1" t="str">
        <f>IF(AND(שבוע_בדילוג[[#This Row],[הווסת פעיל?]]=1,Y918=0,שבוע_בדילוג[[#This Row],[וסת קבוע אחרון]]=X918),שבוע_בדילוג[[#This Row],[וסת קבוע אחרון]],"")</f>
        <v/>
      </c>
      <c r="AD919" s="1" t="str">
        <f>IF(AND(שבוע_בדילוג[[#This Row],[הווסת פעיל?]]=1,Y918=0,שבוע_בדילוג[[#This Row],[וסת קבוע אחרון]]&lt;&gt;X918),1,"")</f>
        <v/>
      </c>
      <c r="AE919" s="1" t="str">
        <f>IF(AND(שבוע_בדילוג[[#This Row],[הווסת פעיל?]]&lt;&gt;"",B920=1),שבוע_בדילוג[[#This Row],[CycleNumber]],"")</f>
        <v/>
      </c>
      <c r="AF919" s="1" t="str">
        <f>IF(AND(שבוע_בדילוג[[#This Row],[הווסת פעיל?]]&lt;&gt;"",Y918=""),שבוע_בדילוג[[#This Row],[CycleNumber]],"")</f>
        <v/>
      </c>
      <c r="AG919" s="1" t="str">
        <f>IF(B920=1,"",IF(שבוע_בדילוג[[#This Row],[הווסת פעיל?]]=1,IF(שבוע_בדילוג[[#This Row],[וסת קבוע אחרון]]=F920,1,0),""))</f>
        <v/>
      </c>
      <c r="AH919" s="1" t="str">
        <f>IF(B920=1,"",IF(שבוע_בדילוג[[#This Row],[הווסת פעיל?]]=1,IF(OR(שבוע_בדילוג[[#This Row],[וסת קבוע אחרון]]=F920,F920=שבוע_בדילוג[[#This Row],[LengthofCycle]]),1,0),""))</f>
        <v/>
      </c>
      <c r="AI919" s="1" t="str">
        <f>IF(B920=1,"",IF(שבוע_בדילוג[[#This Row],[הווסת פעיל?]]=1,IF(OR(שבוע_בדילוג[[#This Row],[וסת קבוע אחרון]]=F920,F920=שבוע_בדילוג[[#This Row],[LengthofCycle]],AND(שבוע_בדילוג[[#This Row],[LengthofCycle]]&lt;&gt;שבוע_בדילוג[[#This Row],[וסת קבוע אחרון]],OR(F920=28,F920=29))),1,0),""))</f>
        <v/>
      </c>
      <c r="AJ919" s="1" t="str">
        <f>IF(AND(שבוע_בדילוג[[#This Row],[הווסת פעיל?]]=1,B920=1),1,"")</f>
        <v/>
      </c>
      <c r="AK919" s="4">
        <f>IF(AND(שבוע_בדילוג[[#This Row],[הווסת פעיל?]]&lt;&gt;1,B920&lt;&gt;1,B920&lt;&gt;""),IF(שבוע_בדילוג[[#This Row],[LengthofCycle]]=F920,1,0),"")</f>
        <v>0</v>
      </c>
      <c r="AL919" s="4">
        <f>IF(AND(שבוע_בדילוג[[#This Row],[הווסת פעיל?]]&lt;&gt;1,B920&lt;&gt;1,B920&lt;&gt;""),IF(OR(שבוע_בדילוג[[#This Row],[LengthofCycle]]=F920,F920=29),1,0),"")</f>
        <v>0</v>
      </c>
      <c r="AM919" s="4">
        <f>IF(AND(שבוע_בדילוג[[#This Row],[הווסת פעיל?]]&lt;&gt;1,B920&lt;&gt;1,B920&lt;&gt;""),IF(OR(שבוע_בדילוג[[#This Row],[LengthofCycle]]=F920,F920=29,F920=28),1,0),"")</f>
        <v>0</v>
      </c>
    </row>
    <row r="920" spans="1:39" x14ac:dyDescent="0.25">
      <c r="A920" s="1" t="s">
        <v>130</v>
      </c>
      <c r="B920" s="1">
        <v>6</v>
      </c>
      <c r="C920" s="1">
        <v>0</v>
      </c>
      <c r="D920" s="1">
        <v>1</v>
      </c>
      <c r="E920" s="1">
        <v>0</v>
      </c>
      <c r="F920" s="1">
        <v>27</v>
      </c>
      <c r="H920" s="1">
        <f>שבוע_בדילוג[[#This Row],[LengthofCycle]]+1</f>
        <v>28</v>
      </c>
      <c r="I920" s="1" t="str">
        <f>IF(IFERROR(LOOKUP(שבוע_בדילוג[[#This Row],[ClientID]],קביעויות[השבוע בדילוג]),FALSE)=שבוע_בדילוג[[#This Row],[ClientID]],1,"")</f>
        <v/>
      </c>
      <c r="J920" s="1" t="str">
        <f>IF(AND(שבוע_בדילוג[[#This Row],[CycleNumber]]&gt;1,OR(B921="",שבוע_בדילוג[[#This Row],[CycleNumber]]&gt;B919)),IF(OR(AND(שבוע_בדילוג[[#This Row],[LengthofCycle]]=29,F919=29),AND(שבוע_בדילוג[[#This Row],[LengthofCycle]]=36,F919=36)),1,""),"")</f>
        <v/>
      </c>
      <c r="K920" s="1" t="str">
        <f>IF(AND(שבוע_בדילוג[[#This Row],[וסת השבוע]]=1,J919=1,שבוע_בדילוג[[#This Row],[CycleNumber]]&gt;B919),1,"")</f>
        <v/>
      </c>
      <c r="L920" s="1" t="str">
        <f>IF(שבוע_בדילוג[[#This Row],[CycleNumber]]=1,"",IF(שבוע_בדילוג[[#This Row],[וסת השבוע]]=1,0,IF(L919="","",IF(L919=0,IF(שבוע_בדילוג[[#This Row],[LengthofCycle]]=29,0,1),IF(L919=1,IF(שבוע_בדילוג[[#This Row],[LengthofCycle]]+F919=29*2,0,2),IF(L919=2,IF(שבוע_בדילוג[[#This Row],[LengthofCycle]]+F919+F918=29*3,0,3),""))))))</f>
        <v/>
      </c>
      <c r="M920" s="1" t="str">
        <f>IF(שבוע_בדילוג[[#This Row],[וסת השבוע]]=1,IF(שבוע_בדילוג[[#This Row],[וסת השבוע וההפלגה ביחד]]=1,M919+1,0),IF(AND(שבוע_בדילוג[[#This Row],[CycleNumber]]&gt;B919,שבוע_בדילוג[[#This Row],[CycleNumber]]&gt;1),IF(שבוע_בדילוג[[#This Row],[וסת השבוע פעיל?]]&lt;&gt;"",M919+1,""),""))</f>
        <v/>
      </c>
      <c r="N920" s="1" t="str">
        <f>IF(שבוע_בדילוג[[#This Row],[וסת השבוע פעיל?2]]="","",IF(AND(שבוע_בדילוג[[#This Row],[וסת השבוע פעיל?]]&lt;&gt;"",שבוע_בדילוג[[#This Row],[CycleNumber]]&lt;B921,B921&lt;&gt;"",שבוע_בדילוג[[#This Row],[וסת השבוע פעיל?]]&lt;3),IF(L921=0,IF(AND(שבוע_בדילוג[[#This Row],[וסת השבוע פעיל?]]&gt;0,J921=1),0,1),0),""))</f>
        <v/>
      </c>
      <c r="O920" s="1" t="str">
        <f t="shared" si="80"/>
        <v/>
      </c>
      <c r="P920" s="1" t="str">
        <f>IF(AND(שבוע_בדילוג[[#This Row],[חיזוי - שבוע]]=1,K921=1),1,"")</f>
        <v/>
      </c>
      <c r="Q920" s="1" t="str">
        <f>IF(AND(שבוע_בדילוג[[#This Row],[וסת השבוע פעיל?]]&lt;3,OR(שבוע_בדילוג[[#This Row],[CycleNumber]]&gt;B921,B921="")),1,"")</f>
        <v/>
      </c>
      <c r="R920" s="1" t="str">
        <f>IF(AND(שבוע_בדילוג[[#This Row],[חיזוי - שבוע]]&lt;&gt;"",שבוע_בדילוג[[#This Row],[וסת השבוע פעיל?2]]=""),1,"")</f>
        <v/>
      </c>
      <c r="S920" s="1" t="str">
        <f>IF(שבוע_בדילוג[[#This Row],[האישה קבעה וסת שבוע בדילוג?]]=1,IF(שבוע_בדילוג[[#This Row],[וסת השבוע פעיל?]]&lt;3,1,0),"")</f>
        <v/>
      </c>
      <c r="T9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0" s="1">
        <f t="shared" si="81"/>
        <v>0</v>
      </c>
      <c r="V920" s="1">
        <f t="shared" si="82"/>
        <v>0</v>
      </c>
      <c r="W920" s="1">
        <f t="shared" ref="W920:W983" si="83">IF(B920&gt;4,IF(AND(F920=F919,F919=F918,F918=F917,F917=F916),1,0),"")</f>
        <v>0</v>
      </c>
      <c r="X920" s="1" t="str">
        <f>IF(שבוע_בדילוג[[#This Row],[3 הפלגות זהות]]="","",IF(שבוע_בדילוג[[#This Row],[3 הפלגות זהות]]=1,שבוע_בדילוג[[#This Row],[LengthofCycle]],X919))</f>
        <v/>
      </c>
      <c r="Z920" s="1" t="str">
        <f>IF(OR(שבוע_בדילוג[[#This Row],[הווסת פעיל?]]=0,שבוע_בדילוג[[#This Row],[הווסת פעיל?]]=""),"",SUM(Z919,שבוע_בדילוג[[#This Row],[הווסת פעיל?]]))</f>
        <v/>
      </c>
      <c r="AA920" s="1" t="str">
        <f>IF(AND(שבוע_בדילוג[[#This Row],[כמה מחזורים עד עקירה]]&lt;&gt;"",Z921=""),שבוע_בדילוג[[#This Row],[כמה מחזורים עד עקירה]],"")</f>
        <v/>
      </c>
      <c r="AB920" s="1" t="str">
        <f>IF(AND(שבוע_בדילוג[[#This Row],[הווסת פעיל?]]=1,שבוע_בדילוג[[#This Row],[וסת קבוע אחרון]]&lt;&gt;X919),שבוע_בדילוג[[#This Row],[וסת קבוע אחרון]],"")</f>
        <v/>
      </c>
      <c r="AC920" s="1" t="str">
        <f>IF(AND(שבוע_בדילוג[[#This Row],[הווסת פעיל?]]=1,Y919=0,שבוע_בדילוג[[#This Row],[וסת קבוע אחרון]]=X919),שבוע_בדילוג[[#This Row],[וסת קבוע אחרון]],"")</f>
        <v/>
      </c>
      <c r="AD920" s="1" t="str">
        <f>IF(AND(שבוע_בדילוג[[#This Row],[הווסת פעיל?]]=1,Y919=0,שבוע_בדילוג[[#This Row],[וסת קבוע אחרון]]&lt;&gt;X919),1,"")</f>
        <v/>
      </c>
      <c r="AE920" s="1" t="str">
        <f>IF(AND(שבוע_בדילוג[[#This Row],[הווסת פעיל?]]&lt;&gt;"",B921=1),שבוע_בדילוג[[#This Row],[CycleNumber]],"")</f>
        <v/>
      </c>
      <c r="AF920" s="1" t="str">
        <f>IF(AND(שבוע_בדילוג[[#This Row],[הווסת פעיל?]]&lt;&gt;"",Y919=""),שבוע_בדילוג[[#This Row],[CycleNumber]],"")</f>
        <v/>
      </c>
      <c r="AG920" s="1" t="str">
        <f>IF(B921=1,"",IF(שבוע_בדילוג[[#This Row],[הווסת פעיל?]]=1,IF(שבוע_בדילוג[[#This Row],[וסת קבוע אחרון]]=F921,1,0),""))</f>
        <v/>
      </c>
      <c r="AH920" s="1" t="str">
        <f>IF(B921=1,"",IF(שבוע_בדילוג[[#This Row],[הווסת פעיל?]]=1,IF(OR(שבוע_בדילוג[[#This Row],[וסת קבוע אחרון]]=F921,F921=שבוע_בדילוג[[#This Row],[LengthofCycle]]),1,0),""))</f>
        <v/>
      </c>
      <c r="AI920" s="1" t="str">
        <f>IF(B921=1,"",IF(שבוע_בדילוג[[#This Row],[הווסת פעיל?]]=1,IF(OR(שבוע_בדילוג[[#This Row],[וסת קבוע אחרון]]=F921,F921=שבוע_בדילוג[[#This Row],[LengthofCycle]],AND(שבוע_בדילוג[[#This Row],[LengthofCycle]]&lt;&gt;שבוע_בדילוג[[#This Row],[וסת קבוע אחרון]],OR(F921=28,F921=29))),1,0),""))</f>
        <v/>
      </c>
      <c r="AJ920" s="1" t="str">
        <f>IF(AND(שבוע_בדילוג[[#This Row],[הווסת פעיל?]]=1,B921=1),1,"")</f>
        <v/>
      </c>
      <c r="AK920" s="4">
        <f>IF(AND(שבוע_בדילוג[[#This Row],[הווסת פעיל?]]&lt;&gt;1,B921&lt;&gt;1,B921&lt;&gt;""),IF(שבוע_בדילוג[[#This Row],[LengthofCycle]]=F921,1,0),"")</f>
        <v>0</v>
      </c>
      <c r="AL920" s="4">
        <f>IF(AND(שבוע_בדילוג[[#This Row],[הווסת פעיל?]]&lt;&gt;1,B921&lt;&gt;1,B921&lt;&gt;""),IF(OR(שבוע_בדילוג[[#This Row],[LengthofCycle]]=F921,F921=29),1,0),"")</f>
        <v>0</v>
      </c>
      <c r="AM920" s="4">
        <f>IF(AND(שבוע_בדילוג[[#This Row],[הווסת פעיל?]]&lt;&gt;1,B921&lt;&gt;1,B921&lt;&gt;""),IF(OR(שבוע_בדילוג[[#This Row],[LengthofCycle]]=F921,F921=29,F921=28),1,0),"")</f>
        <v>0</v>
      </c>
    </row>
    <row r="921" spans="1:39" x14ac:dyDescent="0.25">
      <c r="A921" s="1" t="s">
        <v>130</v>
      </c>
      <c r="B921" s="1">
        <v>7</v>
      </c>
      <c r="C921" s="1">
        <v>0</v>
      </c>
      <c r="D921" s="1">
        <v>1</v>
      </c>
      <c r="E921" s="1">
        <v>0</v>
      </c>
      <c r="F921" s="1">
        <v>24</v>
      </c>
      <c r="H921" s="1">
        <f>שבוע_בדילוג[[#This Row],[LengthofCycle]]+1</f>
        <v>25</v>
      </c>
      <c r="I921" s="1" t="str">
        <f>IF(IFERROR(LOOKUP(שבוע_בדילוג[[#This Row],[ClientID]],קביעויות[השבוע בדילוג]),FALSE)=שבוע_בדילוג[[#This Row],[ClientID]],1,"")</f>
        <v/>
      </c>
      <c r="J921" s="1" t="str">
        <f>IF(AND(שבוע_בדילוג[[#This Row],[CycleNumber]]&gt;1,OR(B922="",שבוע_בדילוג[[#This Row],[CycleNumber]]&gt;B920)),IF(OR(AND(שבוע_בדילוג[[#This Row],[LengthofCycle]]=29,F920=29),AND(שבוע_בדילוג[[#This Row],[LengthofCycle]]=36,F920=36)),1,""),"")</f>
        <v/>
      </c>
      <c r="K921" s="1" t="str">
        <f>IF(AND(שבוע_בדילוג[[#This Row],[וסת השבוע]]=1,J920=1,שבוע_בדילוג[[#This Row],[CycleNumber]]&gt;B920),1,"")</f>
        <v/>
      </c>
      <c r="L921" s="1" t="str">
        <f>IF(שבוע_בדילוג[[#This Row],[CycleNumber]]=1,"",IF(שבוע_בדילוג[[#This Row],[וסת השבוע]]=1,0,IF(L920="","",IF(L920=0,IF(שבוע_בדילוג[[#This Row],[LengthofCycle]]=29,0,1),IF(L920=1,IF(שבוע_בדילוג[[#This Row],[LengthofCycle]]+F920=29*2,0,2),IF(L920=2,IF(שבוע_בדילוג[[#This Row],[LengthofCycle]]+F920+F919=29*3,0,3),""))))))</f>
        <v/>
      </c>
      <c r="M921" s="1" t="str">
        <f>IF(שבוע_בדילוג[[#This Row],[וסת השבוע]]=1,IF(שבוע_בדילוג[[#This Row],[וסת השבוע וההפלגה ביחד]]=1,M920+1,0),IF(AND(שבוע_בדילוג[[#This Row],[CycleNumber]]&gt;B920,שבוע_בדילוג[[#This Row],[CycleNumber]]&gt;1),IF(שבוע_בדילוג[[#This Row],[וסת השבוע פעיל?]]&lt;&gt;"",M920+1,""),""))</f>
        <v/>
      </c>
      <c r="N921" s="1" t="str">
        <f>IF(שבוע_בדילוג[[#This Row],[וסת השבוע פעיל?2]]="","",IF(AND(שבוע_בדילוג[[#This Row],[וסת השבוע פעיל?]]&lt;&gt;"",שבוע_בדילוג[[#This Row],[CycleNumber]]&lt;B922,B922&lt;&gt;"",שבוע_בדילוג[[#This Row],[וסת השבוע פעיל?]]&lt;3),IF(L922=0,IF(AND(שבוע_בדילוג[[#This Row],[וסת השבוע פעיל?]]&gt;0,J922=1),0,1),0),""))</f>
        <v/>
      </c>
      <c r="O921" s="1" t="str">
        <f t="shared" si="80"/>
        <v/>
      </c>
      <c r="P921" s="1" t="str">
        <f>IF(AND(שבוע_בדילוג[[#This Row],[חיזוי - שבוע]]=1,K922=1),1,"")</f>
        <v/>
      </c>
      <c r="Q921" s="1" t="str">
        <f>IF(AND(שבוע_בדילוג[[#This Row],[וסת השבוע פעיל?]]&lt;3,OR(שבוע_בדילוג[[#This Row],[CycleNumber]]&gt;B922,B922="")),1,"")</f>
        <v/>
      </c>
      <c r="R921" s="1" t="str">
        <f>IF(AND(שבוע_בדילוג[[#This Row],[חיזוי - שבוע]]&lt;&gt;"",שבוע_בדילוג[[#This Row],[וסת השבוע פעיל?2]]=""),1,"")</f>
        <v/>
      </c>
      <c r="S921" s="1" t="str">
        <f>IF(שבוע_בדילוג[[#This Row],[האישה קבעה וסת שבוע בדילוג?]]=1,IF(שבוע_בדילוג[[#This Row],[וסת השבוע פעיל?]]&lt;3,1,0),"")</f>
        <v/>
      </c>
      <c r="T9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1" s="1">
        <f t="shared" si="81"/>
        <v>0</v>
      </c>
      <c r="V921" s="1">
        <f t="shared" si="82"/>
        <v>0</v>
      </c>
      <c r="W921" s="1">
        <f t="shared" si="83"/>
        <v>0</v>
      </c>
      <c r="X921" s="1" t="str">
        <f>IF(שבוע_בדילוג[[#This Row],[3 הפלגות זהות]]="","",IF(שבוע_בדילוג[[#This Row],[3 הפלגות זהות]]=1,שבוע_בדילוג[[#This Row],[LengthofCycle]],X920))</f>
        <v/>
      </c>
      <c r="Z921" s="1" t="str">
        <f>IF(OR(שבוע_בדילוג[[#This Row],[הווסת פעיל?]]=0,שבוע_בדילוג[[#This Row],[הווסת פעיל?]]=""),"",SUM(Z920,שבוע_בדילוג[[#This Row],[הווסת פעיל?]]))</f>
        <v/>
      </c>
      <c r="AA921" s="1" t="str">
        <f>IF(AND(שבוע_בדילוג[[#This Row],[כמה מחזורים עד עקירה]]&lt;&gt;"",Z922=""),שבוע_בדילוג[[#This Row],[כמה מחזורים עד עקירה]],"")</f>
        <v/>
      </c>
      <c r="AB921" s="1" t="str">
        <f>IF(AND(שבוע_בדילוג[[#This Row],[הווסת פעיל?]]=1,שבוע_בדילוג[[#This Row],[וסת קבוע אחרון]]&lt;&gt;X920),שבוע_בדילוג[[#This Row],[וסת קבוע אחרון]],"")</f>
        <v/>
      </c>
      <c r="AC921" s="1" t="str">
        <f>IF(AND(שבוע_בדילוג[[#This Row],[הווסת פעיל?]]=1,Y920=0,שבוע_בדילוג[[#This Row],[וסת קבוע אחרון]]=X920),שבוע_בדילוג[[#This Row],[וסת קבוע אחרון]],"")</f>
        <v/>
      </c>
      <c r="AD921" s="1" t="str">
        <f>IF(AND(שבוע_בדילוג[[#This Row],[הווסת פעיל?]]=1,Y920=0,שבוע_בדילוג[[#This Row],[וסת קבוע אחרון]]&lt;&gt;X920),1,"")</f>
        <v/>
      </c>
      <c r="AE921" s="1" t="str">
        <f>IF(AND(שבוע_בדילוג[[#This Row],[הווסת פעיל?]]&lt;&gt;"",B922=1),שבוע_בדילוג[[#This Row],[CycleNumber]],"")</f>
        <v/>
      </c>
      <c r="AF921" s="1" t="str">
        <f>IF(AND(שבוע_בדילוג[[#This Row],[הווסת פעיל?]]&lt;&gt;"",Y920=""),שבוע_בדילוג[[#This Row],[CycleNumber]],"")</f>
        <v/>
      </c>
      <c r="AG921" s="1" t="str">
        <f>IF(B922=1,"",IF(שבוע_בדילוג[[#This Row],[הווסת פעיל?]]=1,IF(שבוע_בדילוג[[#This Row],[וסת קבוע אחרון]]=F922,1,0),""))</f>
        <v/>
      </c>
      <c r="AH921" s="1" t="str">
        <f>IF(B922=1,"",IF(שבוע_בדילוג[[#This Row],[הווסת פעיל?]]=1,IF(OR(שבוע_בדילוג[[#This Row],[וסת קבוע אחרון]]=F922,F922=שבוע_בדילוג[[#This Row],[LengthofCycle]]),1,0),""))</f>
        <v/>
      </c>
      <c r="AI921" s="1" t="str">
        <f>IF(B922=1,"",IF(שבוע_בדילוג[[#This Row],[הווסת פעיל?]]=1,IF(OR(שבוע_בדילוג[[#This Row],[וסת קבוע אחרון]]=F922,F922=שבוע_בדילוג[[#This Row],[LengthofCycle]],AND(שבוע_בדילוג[[#This Row],[LengthofCycle]]&lt;&gt;שבוע_בדילוג[[#This Row],[וסת קבוע אחרון]],OR(F922=28,F922=29))),1,0),""))</f>
        <v/>
      </c>
      <c r="AJ921" s="1" t="str">
        <f>IF(AND(שבוע_בדילוג[[#This Row],[הווסת פעיל?]]=1,B922=1),1,"")</f>
        <v/>
      </c>
      <c r="AK921" s="4">
        <f>IF(AND(שבוע_בדילוג[[#This Row],[הווסת פעיל?]]&lt;&gt;1,B922&lt;&gt;1,B922&lt;&gt;""),IF(שבוע_בדילוג[[#This Row],[LengthofCycle]]=F922,1,0),"")</f>
        <v>0</v>
      </c>
      <c r="AL921" s="4">
        <f>IF(AND(שבוע_בדילוג[[#This Row],[הווסת פעיל?]]&lt;&gt;1,B922&lt;&gt;1,B922&lt;&gt;""),IF(OR(שבוע_בדילוג[[#This Row],[LengthofCycle]]=F922,F922=29),1,0),"")</f>
        <v>0</v>
      </c>
      <c r="AM921" s="4">
        <f>IF(AND(שבוע_בדילוג[[#This Row],[הווסת פעיל?]]&lt;&gt;1,B922&lt;&gt;1,B922&lt;&gt;""),IF(OR(שבוע_בדילוג[[#This Row],[LengthofCycle]]=F922,F922=29,F922=28),1,0),"")</f>
        <v>0</v>
      </c>
    </row>
    <row r="922" spans="1:39" x14ac:dyDescent="0.25">
      <c r="A922" s="1" t="s">
        <v>130</v>
      </c>
      <c r="B922" s="1">
        <v>8</v>
      </c>
      <c r="C922" s="1">
        <v>0</v>
      </c>
      <c r="D922" s="1">
        <v>1</v>
      </c>
      <c r="E922" s="1">
        <v>0</v>
      </c>
      <c r="F922" s="1">
        <v>25</v>
      </c>
      <c r="H922" s="1">
        <f>שבוע_בדילוג[[#This Row],[LengthofCycle]]+1</f>
        <v>26</v>
      </c>
      <c r="I922" s="1" t="str">
        <f>IF(IFERROR(LOOKUP(שבוע_בדילוג[[#This Row],[ClientID]],קביעויות[השבוע בדילוג]),FALSE)=שבוע_בדילוג[[#This Row],[ClientID]],1,"")</f>
        <v/>
      </c>
      <c r="J922" s="1" t="str">
        <f>IF(AND(שבוע_בדילוג[[#This Row],[CycleNumber]]&gt;1,OR(B923="",שבוע_בדילוג[[#This Row],[CycleNumber]]&gt;B921)),IF(OR(AND(שבוע_בדילוג[[#This Row],[LengthofCycle]]=29,F921=29),AND(שבוע_בדילוג[[#This Row],[LengthofCycle]]=36,F921=36)),1,""),"")</f>
        <v/>
      </c>
      <c r="K922" s="1" t="str">
        <f>IF(AND(שבוע_בדילוג[[#This Row],[וסת השבוע]]=1,J921=1,שבוע_בדילוג[[#This Row],[CycleNumber]]&gt;B921),1,"")</f>
        <v/>
      </c>
      <c r="L922" s="1" t="str">
        <f>IF(שבוע_בדילוג[[#This Row],[CycleNumber]]=1,"",IF(שבוע_בדילוג[[#This Row],[וסת השבוע]]=1,0,IF(L921="","",IF(L921=0,IF(שבוע_בדילוג[[#This Row],[LengthofCycle]]=29,0,1),IF(L921=1,IF(שבוע_בדילוג[[#This Row],[LengthofCycle]]+F921=29*2,0,2),IF(L921=2,IF(שבוע_בדילוג[[#This Row],[LengthofCycle]]+F921+F920=29*3,0,3),""))))))</f>
        <v/>
      </c>
      <c r="M922" s="1" t="str">
        <f>IF(שבוע_בדילוג[[#This Row],[וסת השבוע]]=1,IF(שבוע_בדילוג[[#This Row],[וסת השבוע וההפלגה ביחד]]=1,M921+1,0),IF(AND(שבוע_בדילוג[[#This Row],[CycleNumber]]&gt;B921,שבוע_בדילוג[[#This Row],[CycleNumber]]&gt;1),IF(שבוע_בדילוג[[#This Row],[וסת השבוע פעיל?]]&lt;&gt;"",M921+1,""),""))</f>
        <v/>
      </c>
      <c r="N922" s="1" t="str">
        <f>IF(שבוע_בדילוג[[#This Row],[וסת השבוע פעיל?2]]="","",IF(AND(שבוע_בדילוג[[#This Row],[וסת השבוע פעיל?]]&lt;&gt;"",שבוע_בדילוג[[#This Row],[CycleNumber]]&lt;B923,B923&lt;&gt;"",שבוע_בדילוג[[#This Row],[וסת השבוע פעיל?]]&lt;3),IF(L923=0,IF(AND(שבוע_בדילוג[[#This Row],[וסת השבוע פעיל?]]&gt;0,J923=1),0,1),0),""))</f>
        <v/>
      </c>
      <c r="O922" s="1" t="str">
        <f t="shared" si="80"/>
        <v/>
      </c>
      <c r="P922" s="1" t="str">
        <f>IF(AND(שבוע_בדילוג[[#This Row],[חיזוי - שבוע]]=1,K923=1),1,"")</f>
        <v/>
      </c>
      <c r="Q922" s="1" t="str">
        <f>IF(AND(שבוע_בדילוג[[#This Row],[וסת השבוע פעיל?]]&lt;3,OR(שבוע_בדילוג[[#This Row],[CycleNumber]]&gt;B923,B923="")),1,"")</f>
        <v/>
      </c>
      <c r="R922" s="1" t="str">
        <f>IF(AND(שבוע_בדילוג[[#This Row],[חיזוי - שבוע]]&lt;&gt;"",שבוע_בדילוג[[#This Row],[וסת השבוע פעיל?2]]=""),1,"")</f>
        <v/>
      </c>
      <c r="S922" s="1" t="str">
        <f>IF(שבוע_בדילוג[[#This Row],[האישה קבעה וסת שבוע בדילוג?]]=1,IF(שבוע_בדילוג[[#This Row],[וסת השבוע פעיל?]]&lt;3,1,0),"")</f>
        <v/>
      </c>
      <c r="T9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2" s="1">
        <f t="shared" si="81"/>
        <v>0</v>
      </c>
      <c r="V922" s="1">
        <f t="shared" si="82"/>
        <v>0</v>
      </c>
      <c r="W922" s="1">
        <f t="shared" si="83"/>
        <v>0</v>
      </c>
      <c r="X922" s="1" t="str">
        <f>IF(שבוע_בדילוג[[#This Row],[3 הפלגות זהות]]="","",IF(שבוע_בדילוג[[#This Row],[3 הפלגות זהות]]=1,שבוע_בדילוג[[#This Row],[LengthofCycle]],X921))</f>
        <v/>
      </c>
      <c r="Z922" s="1" t="str">
        <f>IF(OR(שבוע_בדילוג[[#This Row],[הווסת פעיל?]]=0,שבוע_בדילוג[[#This Row],[הווסת פעיל?]]=""),"",SUM(Z921,שבוע_בדילוג[[#This Row],[הווסת פעיל?]]))</f>
        <v/>
      </c>
      <c r="AA922" s="1" t="str">
        <f>IF(AND(שבוע_בדילוג[[#This Row],[כמה מחזורים עד עקירה]]&lt;&gt;"",Z923=""),שבוע_בדילוג[[#This Row],[כמה מחזורים עד עקירה]],"")</f>
        <v/>
      </c>
      <c r="AB922" s="1" t="str">
        <f>IF(AND(שבוע_בדילוג[[#This Row],[הווסת פעיל?]]=1,שבוע_בדילוג[[#This Row],[וסת קבוע אחרון]]&lt;&gt;X921),שבוע_בדילוג[[#This Row],[וסת קבוע אחרון]],"")</f>
        <v/>
      </c>
      <c r="AC922" s="1" t="str">
        <f>IF(AND(שבוע_בדילוג[[#This Row],[הווסת פעיל?]]=1,Y921=0,שבוע_בדילוג[[#This Row],[וסת קבוע אחרון]]=X921),שבוע_בדילוג[[#This Row],[וסת קבוע אחרון]],"")</f>
        <v/>
      </c>
      <c r="AD922" s="1" t="str">
        <f>IF(AND(שבוע_בדילוג[[#This Row],[הווסת פעיל?]]=1,Y921=0,שבוע_בדילוג[[#This Row],[וסת קבוע אחרון]]&lt;&gt;X921),1,"")</f>
        <v/>
      </c>
      <c r="AE922" s="1" t="str">
        <f>IF(AND(שבוע_בדילוג[[#This Row],[הווסת פעיל?]]&lt;&gt;"",B923=1),שבוע_בדילוג[[#This Row],[CycleNumber]],"")</f>
        <v/>
      </c>
      <c r="AF922" s="1" t="str">
        <f>IF(AND(שבוע_בדילוג[[#This Row],[הווסת פעיל?]]&lt;&gt;"",Y921=""),שבוע_בדילוג[[#This Row],[CycleNumber]],"")</f>
        <v/>
      </c>
      <c r="AG922" s="1" t="str">
        <f>IF(B923=1,"",IF(שבוע_בדילוג[[#This Row],[הווסת פעיל?]]=1,IF(שבוע_בדילוג[[#This Row],[וסת קבוע אחרון]]=F923,1,0),""))</f>
        <v/>
      </c>
      <c r="AH922" s="1" t="str">
        <f>IF(B923=1,"",IF(שבוע_בדילוג[[#This Row],[הווסת פעיל?]]=1,IF(OR(שבוע_בדילוג[[#This Row],[וסת קבוע אחרון]]=F923,F923=שבוע_בדילוג[[#This Row],[LengthofCycle]]),1,0),""))</f>
        <v/>
      </c>
      <c r="AI922" s="1" t="str">
        <f>IF(B923=1,"",IF(שבוע_בדילוג[[#This Row],[הווסת פעיל?]]=1,IF(OR(שבוע_בדילוג[[#This Row],[וסת קבוע אחרון]]=F923,F923=שבוע_בדילוג[[#This Row],[LengthofCycle]],AND(שבוע_בדילוג[[#This Row],[LengthofCycle]]&lt;&gt;שבוע_בדילוג[[#This Row],[וסת קבוע אחרון]],OR(F923=28,F923=29))),1,0),""))</f>
        <v/>
      </c>
      <c r="AJ922" s="1" t="str">
        <f>IF(AND(שבוע_בדילוג[[#This Row],[הווסת פעיל?]]=1,B923=1),1,"")</f>
        <v/>
      </c>
      <c r="AK922" s="4">
        <f>IF(AND(שבוע_בדילוג[[#This Row],[הווסת פעיל?]]&lt;&gt;1,B923&lt;&gt;1,B923&lt;&gt;""),IF(שבוע_בדילוג[[#This Row],[LengthofCycle]]=F923,1,0),"")</f>
        <v>0</v>
      </c>
      <c r="AL922" s="4">
        <f>IF(AND(שבוע_בדילוג[[#This Row],[הווסת פעיל?]]&lt;&gt;1,B923&lt;&gt;1,B923&lt;&gt;""),IF(OR(שבוע_בדילוג[[#This Row],[LengthofCycle]]=F923,F923=29),1,0),"")</f>
        <v>0</v>
      </c>
      <c r="AM922" s="4">
        <f>IF(AND(שבוע_בדילוג[[#This Row],[הווסת פעיל?]]&lt;&gt;1,B923&lt;&gt;1,B923&lt;&gt;""),IF(OR(שבוע_בדילוג[[#This Row],[LengthofCycle]]=F923,F923=29,F923=28),1,0),"")</f>
        <v>0</v>
      </c>
    </row>
    <row r="923" spans="1:39" x14ac:dyDescent="0.25">
      <c r="A923" s="1" t="s">
        <v>130</v>
      </c>
      <c r="B923" s="1">
        <v>9</v>
      </c>
      <c r="C923" s="1">
        <v>0</v>
      </c>
      <c r="D923" s="1">
        <v>1</v>
      </c>
      <c r="E923" s="1">
        <v>0</v>
      </c>
      <c r="F923" s="1">
        <v>27</v>
      </c>
      <c r="H923" s="1">
        <f>שבוע_בדילוג[[#This Row],[LengthofCycle]]+1</f>
        <v>28</v>
      </c>
      <c r="I923" s="1" t="str">
        <f>IF(IFERROR(LOOKUP(שבוע_בדילוג[[#This Row],[ClientID]],קביעויות[השבוע בדילוג]),FALSE)=שבוע_בדילוג[[#This Row],[ClientID]],1,"")</f>
        <v/>
      </c>
      <c r="J923" s="1" t="str">
        <f>IF(AND(שבוע_בדילוג[[#This Row],[CycleNumber]]&gt;1,OR(B924="",שבוע_בדילוג[[#This Row],[CycleNumber]]&gt;B922)),IF(OR(AND(שבוע_בדילוג[[#This Row],[LengthofCycle]]=29,F922=29),AND(שבוע_בדילוג[[#This Row],[LengthofCycle]]=36,F922=36)),1,""),"")</f>
        <v/>
      </c>
      <c r="K923" s="1" t="str">
        <f>IF(AND(שבוע_בדילוג[[#This Row],[וסת השבוע]]=1,J922=1,שבוע_בדילוג[[#This Row],[CycleNumber]]&gt;B922),1,"")</f>
        <v/>
      </c>
      <c r="L923" s="1" t="str">
        <f>IF(שבוע_בדילוג[[#This Row],[CycleNumber]]=1,"",IF(שבוע_בדילוג[[#This Row],[וסת השבוע]]=1,0,IF(L922="","",IF(L922=0,IF(שבוע_בדילוג[[#This Row],[LengthofCycle]]=29,0,1),IF(L922=1,IF(שבוע_בדילוג[[#This Row],[LengthofCycle]]+F922=29*2,0,2),IF(L922=2,IF(שבוע_בדילוג[[#This Row],[LengthofCycle]]+F922+F921=29*3,0,3),""))))))</f>
        <v/>
      </c>
      <c r="M923" s="1" t="str">
        <f>IF(שבוע_בדילוג[[#This Row],[וסת השבוע]]=1,IF(שבוע_בדילוג[[#This Row],[וסת השבוע וההפלגה ביחד]]=1,M922+1,0),IF(AND(שבוע_בדילוג[[#This Row],[CycleNumber]]&gt;B922,שבוע_בדילוג[[#This Row],[CycleNumber]]&gt;1),IF(שבוע_בדילוג[[#This Row],[וסת השבוע פעיל?]]&lt;&gt;"",M922+1,""),""))</f>
        <v/>
      </c>
      <c r="N923" s="1" t="str">
        <f>IF(שבוע_בדילוג[[#This Row],[וסת השבוע פעיל?2]]="","",IF(AND(שבוע_בדילוג[[#This Row],[וסת השבוע פעיל?]]&lt;&gt;"",שבוע_בדילוג[[#This Row],[CycleNumber]]&lt;B924,B924&lt;&gt;"",שבוע_בדילוג[[#This Row],[וסת השבוע פעיל?]]&lt;3),IF(L924=0,IF(AND(שבוע_בדילוג[[#This Row],[וסת השבוע פעיל?]]&gt;0,J924=1),0,1),0),""))</f>
        <v/>
      </c>
      <c r="O923" s="1" t="str">
        <f t="shared" si="80"/>
        <v/>
      </c>
      <c r="P923" s="1" t="str">
        <f>IF(AND(שבוע_בדילוג[[#This Row],[חיזוי - שבוע]]=1,K924=1),1,"")</f>
        <v/>
      </c>
      <c r="Q923" s="1" t="str">
        <f>IF(AND(שבוע_בדילוג[[#This Row],[וסת השבוע פעיל?]]&lt;3,OR(שבוע_בדילוג[[#This Row],[CycleNumber]]&gt;B924,B924="")),1,"")</f>
        <v/>
      </c>
      <c r="R923" s="1" t="str">
        <f>IF(AND(שבוע_בדילוג[[#This Row],[חיזוי - שבוע]]&lt;&gt;"",שבוע_בדילוג[[#This Row],[וסת השבוע פעיל?2]]=""),1,"")</f>
        <v/>
      </c>
      <c r="S923" s="1" t="str">
        <f>IF(שבוע_בדילוג[[#This Row],[האישה קבעה וסת שבוע בדילוג?]]=1,IF(שבוע_בדילוג[[#This Row],[וסת השבוע פעיל?]]&lt;3,1,0),"")</f>
        <v/>
      </c>
      <c r="T9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3" s="1">
        <f t="shared" si="81"/>
        <v>0</v>
      </c>
      <c r="V923" s="1">
        <f t="shared" si="82"/>
        <v>0</v>
      </c>
      <c r="W923" s="1">
        <f t="shared" si="83"/>
        <v>0</v>
      </c>
      <c r="X923" s="1" t="str">
        <f>IF(שבוע_בדילוג[[#This Row],[3 הפלגות זהות]]="","",IF(שבוע_בדילוג[[#This Row],[3 הפלגות זהות]]=1,שבוע_בדילוג[[#This Row],[LengthofCycle]],X922))</f>
        <v/>
      </c>
      <c r="Z923" s="1" t="str">
        <f>IF(OR(שבוע_בדילוג[[#This Row],[הווסת פעיל?]]=0,שבוע_בדילוג[[#This Row],[הווסת פעיל?]]=""),"",SUM(Z922,שבוע_בדילוג[[#This Row],[הווסת פעיל?]]))</f>
        <v/>
      </c>
      <c r="AA923" s="1" t="str">
        <f>IF(AND(שבוע_בדילוג[[#This Row],[כמה מחזורים עד עקירה]]&lt;&gt;"",Z924=""),שבוע_בדילוג[[#This Row],[כמה מחזורים עד עקירה]],"")</f>
        <v/>
      </c>
      <c r="AB923" s="1" t="str">
        <f>IF(AND(שבוע_בדילוג[[#This Row],[הווסת פעיל?]]=1,שבוע_בדילוג[[#This Row],[וסת קבוע אחרון]]&lt;&gt;X922),שבוע_בדילוג[[#This Row],[וסת קבוע אחרון]],"")</f>
        <v/>
      </c>
      <c r="AC923" s="1" t="str">
        <f>IF(AND(שבוע_בדילוג[[#This Row],[הווסת פעיל?]]=1,Y922=0,שבוע_בדילוג[[#This Row],[וסת קבוע אחרון]]=X922),שבוע_בדילוג[[#This Row],[וסת קבוע אחרון]],"")</f>
        <v/>
      </c>
      <c r="AD923" s="1" t="str">
        <f>IF(AND(שבוע_בדילוג[[#This Row],[הווסת פעיל?]]=1,Y922=0,שבוע_בדילוג[[#This Row],[וסת קבוע אחרון]]&lt;&gt;X922),1,"")</f>
        <v/>
      </c>
      <c r="AE923" s="1" t="str">
        <f>IF(AND(שבוע_בדילוג[[#This Row],[הווסת פעיל?]]&lt;&gt;"",B924=1),שבוע_בדילוג[[#This Row],[CycleNumber]],"")</f>
        <v/>
      </c>
      <c r="AF923" s="1" t="str">
        <f>IF(AND(שבוע_בדילוג[[#This Row],[הווסת פעיל?]]&lt;&gt;"",Y922=""),שבוע_בדילוג[[#This Row],[CycleNumber]],"")</f>
        <v/>
      </c>
      <c r="AG923" s="1" t="str">
        <f>IF(B924=1,"",IF(שבוע_בדילוג[[#This Row],[הווסת פעיל?]]=1,IF(שבוע_בדילוג[[#This Row],[וסת קבוע אחרון]]=F924,1,0),""))</f>
        <v/>
      </c>
      <c r="AH923" s="1" t="str">
        <f>IF(B924=1,"",IF(שבוע_בדילוג[[#This Row],[הווסת פעיל?]]=1,IF(OR(שבוע_בדילוג[[#This Row],[וסת קבוע אחרון]]=F924,F924=שבוע_בדילוג[[#This Row],[LengthofCycle]]),1,0),""))</f>
        <v/>
      </c>
      <c r="AI923" s="1" t="str">
        <f>IF(B924=1,"",IF(שבוע_בדילוג[[#This Row],[הווסת פעיל?]]=1,IF(OR(שבוע_בדילוג[[#This Row],[וסת קבוע אחרון]]=F924,F924=שבוע_בדילוג[[#This Row],[LengthofCycle]],AND(שבוע_בדילוג[[#This Row],[LengthofCycle]]&lt;&gt;שבוע_בדילוג[[#This Row],[וסת קבוע אחרון]],OR(F924=28,F924=29))),1,0),""))</f>
        <v/>
      </c>
      <c r="AJ923" s="1" t="str">
        <f>IF(AND(שבוע_בדילוג[[#This Row],[הווסת פעיל?]]=1,B924=1),1,"")</f>
        <v/>
      </c>
      <c r="AK923" s="4">
        <f>IF(AND(שבוע_בדילוג[[#This Row],[הווסת פעיל?]]&lt;&gt;1,B924&lt;&gt;1,B924&lt;&gt;""),IF(שבוע_בדילוג[[#This Row],[LengthofCycle]]=F924,1,0),"")</f>
        <v>0</v>
      </c>
      <c r="AL923" s="4">
        <f>IF(AND(שבוע_בדילוג[[#This Row],[הווסת פעיל?]]&lt;&gt;1,B924&lt;&gt;1,B924&lt;&gt;""),IF(OR(שבוע_בדילוג[[#This Row],[LengthofCycle]]=F924,F924=29),1,0),"")</f>
        <v>0</v>
      </c>
      <c r="AM923" s="4">
        <f>IF(AND(שבוע_בדילוג[[#This Row],[הווסת פעיל?]]&lt;&gt;1,B924&lt;&gt;1,B924&lt;&gt;""),IF(OR(שבוע_בדילוג[[#This Row],[LengthofCycle]]=F924,F924=29,F924=28),1,0),"")</f>
        <v>0</v>
      </c>
    </row>
    <row r="924" spans="1:39" x14ac:dyDescent="0.25">
      <c r="A924" s="1" t="s">
        <v>130</v>
      </c>
      <c r="B924" s="1">
        <v>10</v>
      </c>
      <c r="C924" s="1">
        <v>0</v>
      </c>
      <c r="D924" s="1">
        <v>1</v>
      </c>
      <c r="E924" s="1">
        <v>0</v>
      </c>
      <c r="F924" s="1">
        <v>26</v>
      </c>
      <c r="H924" s="1">
        <f>שבוע_בדילוג[[#This Row],[LengthofCycle]]+1</f>
        <v>27</v>
      </c>
      <c r="I924" s="1" t="str">
        <f>IF(IFERROR(LOOKUP(שבוע_בדילוג[[#This Row],[ClientID]],קביעויות[השבוע בדילוג]),FALSE)=שבוע_בדילוג[[#This Row],[ClientID]],1,"")</f>
        <v/>
      </c>
      <c r="J924" s="1" t="str">
        <f>IF(AND(שבוע_בדילוג[[#This Row],[CycleNumber]]&gt;1,OR(B925="",שבוע_בדילוג[[#This Row],[CycleNumber]]&gt;B923)),IF(OR(AND(שבוע_בדילוג[[#This Row],[LengthofCycle]]=29,F923=29),AND(שבוע_בדילוג[[#This Row],[LengthofCycle]]=36,F923=36)),1,""),"")</f>
        <v/>
      </c>
      <c r="K924" s="1" t="str">
        <f>IF(AND(שבוע_בדילוג[[#This Row],[וסת השבוע]]=1,J923=1,שבוע_בדילוג[[#This Row],[CycleNumber]]&gt;B923),1,"")</f>
        <v/>
      </c>
      <c r="L924" s="1" t="str">
        <f>IF(שבוע_בדילוג[[#This Row],[CycleNumber]]=1,"",IF(שבוע_בדילוג[[#This Row],[וסת השבוע]]=1,0,IF(L923="","",IF(L923=0,IF(שבוע_בדילוג[[#This Row],[LengthofCycle]]=29,0,1),IF(L923=1,IF(שבוע_בדילוג[[#This Row],[LengthofCycle]]+F923=29*2,0,2),IF(L923=2,IF(שבוע_בדילוג[[#This Row],[LengthofCycle]]+F923+F922=29*3,0,3),""))))))</f>
        <v/>
      </c>
      <c r="M924" s="1" t="str">
        <f>IF(שבוע_בדילוג[[#This Row],[וסת השבוע]]=1,IF(שבוע_בדילוג[[#This Row],[וסת השבוע וההפלגה ביחד]]=1,M923+1,0),IF(AND(שבוע_בדילוג[[#This Row],[CycleNumber]]&gt;B923,שבוע_בדילוג[[#This Row],[CycleNumber]]&gt;1),IF(שבוע_בדילוג[[#This Row],[וסת השבוע פעיל?]]&lt;&gt;"",M923+1,""),""))</f>
        <v/>
      </c>
      <c r="N924" s="1" t="str">
        <f>IF(שבוע_בדילוג[[#This Row],[וסת השבוע פעיל?2]]="","",IF(AND(שבוע_בדילוג[[#This Row],[וסת השבוע פעיל?]]&lt;&gt;"",שבוע_בדילוג[[#This Row],[CycleNumber]]&lt;B925,B925&lt;&gt;"",שבוע_בדילוג[[#This Row],[וסת השבוע פעיל?]]&lt;3),IF(L925=0,IF(AND(שבוע_בדילוג[[#This Row],[וסת השבוע פעיל?]]&gt;0,J925=1),0,1),0),""))</f>
        <v/>
      </c>
      <c r="O924" s="1" t="str">
        <f t="shared" si="80"/>
        <v/>
      </c>
      <c r="P924" s="1" t="str">
        <f>IF(AND(שבוע_בדילוג[[#This Row],[חיזוי - שבוע]]=1,K925=1),1,"")</f>
        <v/>
      </c>
      <c r="Q924" s="1" t="str">
        <f>IF(AND(שבוע_בדילוג[[#This Row],[וסת השבוע פעיל?]]&lt;3,OR(שבוע_בדילוג[[#This Row],[CycleNumber]]&gt;B925,B925="")),1,"")</f>
        <v/>
      </c>
      <c r="R924" s="1" t="str">
        <f>IF(AND(שבוע_בדילוג[[#This Row],[חיזוי - שבוע]]&lt;&gt;"",שבוע_בדילוג[[#This Row],[וסת השבוע פעיל?2]]=""),1,"")</f>
        <v/>
      </c>
      <c r="S924" s="1" t="str">
        <f>IF(שבוע_בדילוג[[#This Row],[האישה קבעה וסת שבוע בדילוג?]]=1,IF(שבוע_בדילוג[[#This Row],[וסת השבוע פעיל?]]&lt;3,1,0),"")</f>
        <v/>
      </c>
      <c r="T9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4" s="1">
        <f t="shared" si="81"/>
        <v>0</v>
      </c>
      <c r="V924" s="1">
        <f t="shared" si="82"/>
        <v>0</v>
      </c>
      <c r="W924" s="1">
        <f t="shared" si="83"/>
        <v>0</v>
      </c>
      <c r="X924" s="1" t="str">
        <f>IF(שבוע_בדילוג[[#This Row],[3 הפלגות זהות]]="","",IF(שבוע_בדילוג[[#This Row],[3 הפלגות זהות]]=1,שבוע_בדילוג[[#This Row],[LengthofCycle]],X923))</f>
        <v/>
      </c>
      <c r="Z924" s="1" t="str">
        <f>IF(OR(שבוע_בדילוג[[#This Row],[הווסת פעיל?]]=0,שבוע_בדילוג[[#This Row],[הווסת פעיל?]]=""),"",SUM(Z923,שבוע_בדילוג[[#This Row],[הווסת פעיל?]]))</f>
        <v/>
      </c>
      <c r="AA924" s="1" t="str">
        <f>IF(AND(שבוע_בדילוג[[#This Row],[כמה מחזורים עד עקירה]]&lt;&gt;"",Z925=""),שבוע_בדילוג[[#This Row],[כמה מחזורים עד עקירה]],"")</f>
        <v/>
      </c>
      <c r="AB924" s="1" t="str">
        <f>IF(AND(שבוע_בדילוג[[#This Row],[הווסת פעיל?]]=1,שבוע_בדילוג[[#This Row],[וסת קבוע אחרון]]&lt;&gt;X923),שבוע_בדילוג[[#This Row],[וסת קבוע אחרון]],"")</f>
        <v/>
      </c>
      <c r="AC924" s="1" t="str">
        <f>IF(AND(שבוע_בדילוג[[#This Row],[הווסת פעיל?]]=1,Y923=0,שבוע_בדילוג[[#This Row],[וסת קבוע אחרון]]=X923),שבוע_בדילוג[[#This Row],[וסת קבוע אחרון]],"")</f>
        <v/>
      </c>
      <c r="AD924" s="1" t="str">
        <f>IF(AND(שבוע_בדילוג[[#This Row],[הווסת פעיל?]]=1,Y923=0,שבוע_בדילוג[[#This Row],[וסת קבוע אחרון]]&lt;&gt;X923),1,"")</f>
        <v/>
      </c>
      <c r="AE924" s="1" t="str">
        <f>IF(AND(שבוע_בדילוג[[#This Row],[הווסת פעיל?]]&lt;&gt;"",B925=1),שבוע_בדילוג[[#This Row],[CycleNumber]],"")</f>
        <v/>
      </c>
      <c r="AF924" s="1" t="str">
        <f>IF(AND(שבוע_בדילוג[[#This Row],[הווסת פעיל?]]&lt;&gt;"",Y923=""),שבוע_בדילוג[[#This Row],[CycleNumber]],"")</f>
        <v/>
      </c>
      <c r="AG924" s="1" t="str">
        <f>IF(B925=1,"",IF(שבוע_בדילוג[[#This Row],[הווסת פעיל?]]=1,IF(שבוע_בדילוג[[#This Row],[וסת קבוע אחרון]]=F925,1,0),""))</f>
        <v/>
      </c>
      <c r="AH924" s="1" t="str">
        <f>IF(B925=1,"",IF(שבוע_בדילוג[[#This Row],[הווסת פעיל?]]=1,IF(OR(שבוע_בדילוג[[#This Row],[וסת קבוע אחרון]]=F925,F925=שבוע_בדילוג[[#This Row],[LengthofCycle]]),1,0),""))</f>
        <v/>
      </c>
      <c r="AI924" s="1" t="str">
        <f>IF(B925=1,"",IF(שבוע_בדילוג[[#This Row],[הווסת פעיל?]]=1,IF(OR(שבוע_בדילוג[[#This Row],[וסת קבוע אחרון]]=F925,F925=שבוע_בדילוג[[#This Row],[LengthofCycle]],AND(שבוע_בדילוג[[#This Row],[LengthofCycle]]&lt;&gt;שבוע_בדילוג[[#This Row],[וסת קבוע אחרון]],OR(F925=28,F925=29))),1,0),""))</f>
        <v/>
      </c>
      <c r="AJ924" s="1" t="str">
        <f>IF(AND(שבוע_בדילוג[[#This Row],[הווסת פעיל?]]=1,B925=1),1,"")</f>
        <v/>
      </c>
      <c r="AK924" s="4">
        <f>IF(AND(שבוע_בדילוג[[#This Row],[הווסת פעיל?]]&lt;&gt;1,B925&lt;&gt;1,B925&lt;&gt;""),IF(שבוע_בדילוג[[#This Row],[LengthofCycle]]=F925,1,0),"")</f>
        <v>0</v>
      </c>
      <c r="AL924" s="4">
        <f>IF(AND(שבוע_בדילוג[[#This Row],[הווסת פעיל?]]&lt;&gt;1,B925&lt;&gt;1,B925&lt;&gt;""),IF(OR(שבוע_בדילוג[[#This Row],[LengthofCycle]]=F925,F925=29),1,0),"")</f>
        <v>0</v>
      </c>
      <c r="AM924" s="4">
        <f>IF(AND(שבוע_בדילוג[[#This Row],[הווסת פעיל?]]&lt;&gt;1,B925&lt;&gt;1,B925&lt;&gt;""),IF(OR(שבוע_בדילוג[[#This Row],[LengthofCycle]]=F925,F925=29,F925=28),1,0),"")</f>
        <v>0</v>
      </c>
    </row>
    <row r="925" spans="1:39" x14ac:dyDescent="0.25">
      <c r="A925" s="1" t="s">
        <v>130</v>
      </c>
      <c r="B925" s="1">
        <v>11</v>
      </c>
      <c r="C925" s="1">
        <v>0</v>
      </c>
      <c r="D925" s="1">
        <v>1</v>
      </c>
      <c r="E925" s="1">
        <v>0</v>
      </c>
      <c r="F925" s="1">
        <v>27</v>
      </c>
      <c r="H925" s="1">
        <f>שבוע_בדילוג[[#This Row],[LengthofCycle]]+1</f>
        <v>28</v>
      </c>
      <c r="I925" s="1" t="str">
        <f>IF(IFERROR(LOOKUP(שבוע_בדילוג[[#This Row],[ClientID]],קביעויות[השבוע בדילוג]),FALSE)=שבוע_בדילוג[[#This Row],[ClientID]],1,"")</f>
        <v/>
      </c>
      <c r="J925" s="1" t="str">
        <f>IF(AND(שבוע_בדילוג[[#This Row],[CycleNumber]]&gt;1,OR(B926="",שבוע_בדילוג[[#This Row],[CycleNumber]]&gt;B924)),IF(OR(AND(שבוע_בדילוג[[#This Row],[LengthofCycle]]=29,F924=29),AND(שבוע_בדילוג[[#This Row],[LengthofCycle]]=36,F924=36)),1,""),"")</f>
        <v/>
      </c>
      <c r="K925" s="1" t="str">
        <f>IF(AND(שבוע_בדילוג[[#This Row],[וסת השבוע]]=1,J924=1,שבוע_בדילוג[[#This Row],[CycleNumber]]&gt;B924),1,"")</f>
        <v/>
      </c>
      <c r="L925" s="1" t="str">
        <f>IF(שבוע_בדילוג[[#This Row],[CycleNumber]]=1,"",IF(שבוע_בדילוג[[#This Row],[וסת השבוע]]=1,0,IF(L924="","",IF(L924=0,IF(שבוע_בדילוג[[#This Row],[LengthofCycle]]=29,0,1),IF(L924=1,IF(שבוע_בדילוג[[#This Row],[LengthofCycle]]+F924=29*2,0,2),IF(L924=2,IF(שבוע_בדילוג[[#This Row],[LengthofCycle]]+F924+F923=29*3,0,3),""))))))</f>
        <v/>
      </c>
      <c r="M925" s="1" t="str">
        <f>IF(שבוע_בדילוג[[#This Row],[וסת השבוע]]=1,IF(שבוע_בדילוג[[#This Row],[וסת השבוע וההפלגה ביחד]]=1,M924+1,0),IF(AND(שבוע_בדילוג[[#This Row],[CycleNumber]]&gt;B924,שבוע_בדילוג[[#This Row],[CycleNumber]]&gt;1),IF(שבוע_בדילוג[[#This Row],[וסת השבוע פעיל?]]&lt;&gt;"",M924+1,""),""))</f>
        <v/>
      </c>
      <c r="N925" s="1" t="str">
        <f>IF(שבוע_בדילוג[[#This Row],[וסת השבוע פעיל?2]]="","",IF(AND(שבוע_בדילוג[[#This Row],[וסת השבוע פעיל?]]&lt;&gt;"",שבוע_בדילוג[[#This Row],[CycleNumber]]&lt;B926,B926&lt;&gt;"",שבוע_בדילוג[[#This Row],[וסת השבוע פעיל?]]&lt;3),IF(L926=0,IF(AND(שבוע_בדילוג[[#This Row],[וסת השבוע פעיל?]]&gt;0,J926=1),0,1),0),""))</f>
        <v/>
      </c>
      <c r="O925" s="1" t="str">
        <f t="shared" si="80"/>
        <v/>
      </c>
      <c r="P925" s="1" t="str">
        <f>IF(AND(שבוע_בדילוג[[#This Row],[חיזוי - שבוע]]=1,K926=1),1,"")</f>
        <v/>
      </c>
      <c r="Q925" s="1" t="str">
        <f>IF(AND(שבוע_בדילוג[[#This Row],[וסת השבוע פעיל?]]&lt;3,OR(שבוע_בדילוג[[#This Row],[CycleNumber]]&gt;B926,B926="")),1,"")</f>
        <v/>
      </c>
      <c r="R925" s="1" t="str">
        <f>IF(AND(שבוע_בדילוג[[#This Row],[חיזוי - שבוע]]&lt;&gt;"",שבוע_בדילוג[[#This Row],[וסת השבוע פעיל?2]]=""),1,"")</f>
        <v/>
      </c>
      <c r="S925" s="1" t="str">
        <f>IF(שבוע_בדילוג[[#This Row],[האישה קבעה וסת שבוע בדילוג?]]=1,IF(שבוע_בדילוג[[#This Row],[וסת השבוע פעיל?]]&lt;3,1,0),"")</f>
        <v/>
      </c>
      <c r="T9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5" s="1">
        <f t="shared" si="81"/>
        <v>0</v>
      </c>
      <c r="V925" s="1">
        <f t="shared" si="82"/>
        <v>0</v>
      </c>
      <c r="W925" s="1">
        <f t="shared" si="83"/>
        <v>0</v>
      </c>
      <c r="X925" s="1" t="str">
        <f>IF(שבוע_בדילוג[[#This Row],[3 הפלגות זהות]]="","",IF(שבוע_בדילוג[[#This Row],[3 הפלגות זהות]]=1,שבוע_בדילוג[[#This Row],[LengthofCycle]],X924))</f>
        <v/>
      </c>
      <c r="Z925" s="1" t="str">
        <f>IF(OR(שבוע_בדילוג[[#This Row],[הווסת פעיל?]]=0,שבוע_בדילוג[[#This Row],[הווסת פעיל?]]=""),"",SUM(Z924,שבוע_בדילוג[[#This Row],[הווסת פעיל?]]))</f>
        <v/>
      </c>
      <c r="AA925" s="1" t="str">
        <f>IF(AND(שבוע_בדילוג[[#This Row],[כמה מחזורים עד עקירה]]&lt;&gt;"",Z926=""),שבוע_בדילוג[[#This Row],[כמה מחזורים עד עקירה]],"")</f>
        <v/>
      </c>
      <c r="AB925" s="1" t="str">
        <f>IF(AND(שבוע_בדילוג[[#This Row],[הווסת פעיל?]]=1,שבוע_בדילוג[[#This Row],[וסת קבוע אחרון]]&lt;&gt;X924),שבוע_בדילוג[[#This Row],[וסת קבוע אחרון]],"")</f>
        <v/>
      </c>
      <c r="AC925" s="1" t="str">
        <f>IF(AND(שבוע_בדילוג[[#This Row],[הווסת פעיל?]]=1,Y924=0,שבוע_בדילוג[[#This Row],[וסת קבוע אחרון]]=X924),שבוע_בדילוג[[#This Row],[וסת קבוע אחרון]],"")</f>
        <v/>
      </c>
      <c r="AD925" s="1" t="str">
        <f>IF(AND(שבוע_בדילוג[[#This Row],[הווסת פעיל?]]=1,Y924=0,שבוע_בדילוג[[#This Row],[וסת קבוע אחרון]]&lt;&gt;X924),1,"")</f>
        <v/>
      </c>
      <c r="AE925" s="1" t="str">
        <f>IF(AND(שבוע_בדילוג[[#This Row],[הווסת פעיל?]]&lt;&gt;"",B926=1),שבוע_בדילוג[[#This Row],[CycleNumber]],"")</f>
        <v/>
      </c>
      <c r="AF925" s="1" t="str">
        <f>IF(AND(שבוע_בדילוג[[#This Row],[הווסת פעיל?]]&lt;&gt;"",Y924=""),שבוע_בדילוג[[#This Row],[CycleNumber]],"")</f>
        <v/>
      </c>
      <c r="AG925" s="1" t="str">
        <f>IF(B926=1,"",IF(שבוע_בדילוג[[#This Row],[הווסת פעיל?]]=1,IF(שבוע_בדילוג[[#This Row],[וסת קבוע אחרון]]=F926,1,0),""))</f>
        <v/>
      </c>
      <c r="AH925" s="1" t="str">
        <f>IF(B926=1,"",IF(שבוע_בדילוג[[#This Row],[הווסת פעיל?]]=1,IF(OR(שבוע_בדילוג[[#This Row],[וסת קבוע אחרון]]=F926,F926=שבוע_בדילוג[[#This Row],[LengthofCycle]]),1,0),""))</f>
        <v/>
      </c>
      <c r="AI925" s="1" t="str">
        <f>IF(B926=1,"",IF(שבוע_בדילוג[[#This Row],[הווסת פעיל?]]=1,IF(OR(שבוע_בדילוג[[#This Row],[וסת קבוע אחרון]]=F926,F926=שבוע_בדילוג[[#This Row],[LengthofCycle]],AND(שבוע_בדילוג[[#This Row],[LengthofCycle]]&lt;&gt;שבוע_בדילוג[[#This Row],[וסת קבוע אחרון]],OR(F926=28,F926=29))),1,0),""))</f>
        <v/>
      </c>
      <c r="AJ925" s="1" t="str">
        <f>IF(AND(שבוע_בדילוג[[#This Row],[הווסת פעיל?]]=1,B926=1),1,"")</f>
        <v/>
      </c>
      <c r="AK925" s="4" t="str">
        <f>IF(AND(שבוע_בדילוג[[#This Row],[הווסת פעיל?]]&lt;&gt;1,B926&lt;&gt;1,B926&lt;&gt;""),IF(שבוע_בדילוג[[#This Row],[LengthofCycle]]=F926,1,0),"")</f>
        <v/>
      </c>
      <c r="AL925" s="4" t="str">
        <f>IF(AND(שבוע_בדילוג[[#This Row],[הווסת פעיל?]]&lt;&gt;1,B926&lt;&gt;1,B926&lt;&gt;""),IF(OR(שבוע_בדילוג[[#This Row],[LengthofCycle]]=F926,F926=29),1,0),"")</f>
        <v/>
      </c>
      <c r="AM925" s="4" t="str">
        <f>IF(AND(שבוע_בדילוג[[#This Row],[הווסת פעיל?]]&lt;&gt;1,B926&lt;&gt;1,B926&lt;&gt;""),IF(OR(שבוע_בדילוג[[#This Row],[LengthofCycle]]=F926,F926=29,F926=28),1,0),"")</f>
        <v/>
      </c>
    </row>
    <row r="926" spans="1:39" x14ac:dyDescent="0.25">
      <c r="A926" s="1" t="s">
        <v>131</v>
      </c>
      <c r="B926" s="1">
        <v>1</v>
      </c>
      <c r="C926" s="1">
        <v>1</v>
      </c>
      <c r="D926" s="1">
        <v>1</v>
      </c>
      <c r="E926" s="1">
        <v>0</v>
      </c>
      <c r="F926" s="1">
        <v>26</v>
      </c>
      <c r="H926" s="1">
        <f>שבוע_בדילוג[[#This Row],[LengthofCycle]]+1</f>
        <v>27</v>
      </c>
      <c r="I926" s="1">
        <f>IF(IFERROR(LOOKUP(שבוע_בדילוג[[#This Row],[ClientID]],קביעויות[השבוע בדילוג]),FALSE)=שבוע_בדילוג[[#This Row],[ClientID]],1,"")</f>
        <v>1</v>
      </c>
      <c r="J926" s="1" t="str">
        <f>IF(AND(שבוע_בדילוג[[#This Row],[CycleNumber]]&gt;1,OR(B927="",שבוע_בדילוג[[#This Row],[CycleNumber]]&gt;B925)),IF(OR(AND(שבוע_בדילוג[[#This Row],[LengthofCycle]]=29,F925=29),AND(שבוע_בדילוג[[#This Row],[LengthofCycle]]=36,F925=36)),1,""),"")</f>
        <v/>
      </c>
      <c r="K926" s="1" t="str">
        <f>IF(AND(שבוע_בדילוג[[#This Row],[וסת השבוע]]=1,J925=1,שבוע_בדילוג[[#This Row],[CycleNumber]]&gt;B925),1,"")</f>
        <v/>
      </c>
      <c r="L926" s="1" t="str">
        <f>IF(שבוע_בדילוג[[#This Row],[CycleNumber]]=1,"",IF(שבוע_בדילוג[[#This Row],[וסת השבוע]]=1,0,IF(L925="","",IF(L925=0,IF(שבוע_בדילוג[[#This Row],[LengthofCycle]]=29,0,1),IF(L925=1,IF(שבוע_בדילוג[[#This Row],[LengthofCycle]]+F925=29*2,0,2),IF(L925=2,IF(שבוע_בדילוג[[#This Row],[LengthofCycle]]+F925+F924=29*3,0,3),""))))))</f>
        <v/>
      </c>
      <c r="M926" s="1" t="str">
        <f>IF(שבוע_בדילוג[[#This Row],[וסת השבוע]]=1,IF(שבוע_בדילוג[[#This Row],[וסת השבוע וההפלגה ביחד]]=1,M925+1,0),IF(AND(שבוע_בדילוג[[#This Row],[CycleNumber]]&gt;B925,שבוע_בדילוג[[#This Row],[CycleNumber]]&gt;1),IF(שבוע_בדילוג[[#This Row],[וסת השבוע פעיל?]]&lt;&gt;"",M925+1,""),""))</f>
        <v/>
      </c>
      <c r="N926" s="1" t="str">
        <f>IF(שבוע_בדילוג[[#This Row],[וסת השבוע פעיל?2]]="","",IF(AND(שבוע_בדילוג[[#This Row],[וסת השבוע פעיל?]]&lt;&gt;"",שבוע_בדילוג[[#This Row],[CycleNumber]]&lt;B927,B927&lt;&gt;"",שבוע_בדילוג[[#This Row],[וסת השבוע פעיל?]]&lt;3),IF(L927=0,IF(AND(שבוע_בדילוג[[#This Row],[וסת השבוע פעיל?]]&gt;0,J927=1),0,1),0),""))</f>
        <v/>
      </c>
      <c r="O926" s="1" t="str">
        <f t="shared" si="80"/>
        <v/>
      </c>
      <c r="P926" s="1" t="str">
        <f>IF(AND(שבוע_בדילוג[[#This Row],[חיזוי - שבוע]]=1,K927=1),1,"")</f>
        <v/>
      </c>
      <c r="Q926" s="1" t="str">
        <f>IF(AND(שבוע_בדילוג[[#This Row],[וסת השבוע פעיל?]]&lt;3,OR(שבוע_בדילוג[[#This Row],[CycleNumber]]&gt;B927,B927="")),1,"")</f>
        <v/>
      </c>
      <c r="R926" s="1" t="str">
        <f>IF(AND(שבוע_בדילוג[[#This Row],[חיזוי - שבוע]]&lt;&gt;"",שבוע_בדילוג[[#This Row],[וסת השבוע פעיל?2]]=""),1,"")</f>
        <v/>
      </c>
      <c r="S926" s="1">
        <f>IF(שבוע_בדילוג[[#This Row],[האישה קבעה וסת שבוע בדילוג?]]=1,IF(שבוע_בדילוג[[#This Row],[וסת השבוע פעיל?]]&lt;3,1,0),"")</f>
        <v>0</v>
      </c>
      <c r="T9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6" s="1" t="str">
        <f t="shared" si="81"/>
        <v/>
      </c>
      <c r="V926" s="1" t="str">
        <f t="shared" si="82"/>
        <v/>
      </c>
      <c r="W926" s="1" t="str">
        <f t="shared" si="83"/>
        <v/>
      </c>
      <c r="X926" s="1" t="str">
        <f>IF(שבוע_בדילוג[[#This Row],[3 הפלגות זהות]]="","",IF(שבוע_בדילוג[[#This Row],[3 הפלגות זהות]]=1,שבוע_בדילוג[[#This Row],[LengthofCycle]],X925))</f>
        <v/>
      </c>
      <c r="Z926" s="1" t="str">
        <f>IF(OR(שבוע_בדילוג[[#This Row],[הווסת פעיל?]]=0,שבוע_בדילוג[[#This Row],[הווסת פעיל?]]=""),"",SUM(Z925,שבוע_בדילוג[[#This Row],[הווסת פעיל?]]))</f>
        <v/>
      </c>
      <c r="AA926" s="1" t="str">
        <f>IF(AND(שבוע_בדילוג[[#This Row],[כמה מחזורים עד עקירה]]&lt;&gt;"",Z927=""),שבוע_בדילוג[[#This Row],[כמה מחזורים עד עקירה]],"")</f>
        <v/>
      </c>
      <c r="AB926" s="1" t="str">
        <f>IF(AND(שבוע_בדילוג[[#This Row],[הווסת פעיל?]]=1,שבוע_בדילוג[[#This Row],[וסת קבוע אחרון]]&lt;&gt;X925),שבוע_בדילוג[[#This Row],[וסת קבוע אחרון]],"")</f>
        <v/>
      </c>
      <c r="AC926" s="1" t="str">
        <f>IF(AND(שבוע_בדילוג[[#This Row],[הווסת פעיל?]]=1,Y925=0,שבוע_בדילוג[[#This Row],[וסת קבוע אחרון]]=X925),שבוע_בדילוג[[#This Row],[וסת קבוע אחרון]],"")</f>
        <v/>
      </c>
      <c r="AD926" s="1" t="str">
        <f>IF(AND(שבוע_בדילוג[[#This Row],[הווסת פעיל?]]=1,Y925=0,שבוע_בדילוג[[#This Row],[וסת קבוע אחרון]]&lt;&gt;X925),1,"")</f>
        <v/>
      </c>
      <c r="AE926" s="1" t="str">
        <f>IF(AND(שבוע_בדילוג[[#This Row],[הווסת פעיל?]]&lt;&gt;"",B927=1),שבוע_בדילוג[[#This Row],[CycleNumber]],"")</f>
        <v/>
      </c>
      <c r="AF926" s="1" t="str">
        <f>IF(AND(שבוע_בדילוג[[#This Row],[הווסת פעיל?]]&lt;&gt;"",Y925=""),שבוע_בדילוג[[#This Row],[CycleNumber]],"")</f>
        <v/>
      </c>
      <c r="AG926" s="1" t="str">
        <f>IF(B927=1,"",IF(שבוע_בדילוג[[#This Row],[הווסת פעיל?]]=1,IF(שבוע_בדילוג[[#This Row],[וסת קבוע אחרון]]=F927,1,0),""))</f>
        <v/>
      </c>
      <c r="AH926" s="1" t="str">
        <f>IF(B927=1,"",IF(שבוע_בדילוג[[#This Row],[הווסת פעיל?]]=1,IF(OR(שבוע_בדילוג[[#This Row],[וסת קבוע אחרון]]=F927,F927=שבוע_בדילוג[[#This Row],[LengthofCycle]]),1,0),""))</f>
        <v/>
      </c>
      <c r="AI926" s="1" t="str">
        <f>IF(B927=1,"",IF(שבוע_בדילוג[[#This Row],[הווסת פעיל?]]=1,IF(OR(שבוע_בדילוג[[#This Row],[וסת קבוע אחרון]]=F927,F927=שבוע_בדילוג[[#This Row],[LengthofCycle]],AND(שבוע_בדילוג[[#This Row],[LengthofCycle]]&lt;&gt;שבוע_בדילוג[[#This Row],[וסת קבוע אחרון]],OR(F927=28,F927=29))),1,0),""))</f>
        <v/>
      </c>
      <c r="AJ926" s="1" t="str">
        <f>IF(AND(שבוע_בדילוג[[#This Row],[הווסת פעיל?]]=1,B927=1),1,"")</f>
        <v/>
      </c>
      <c r="AK926" s="4">
        <f>IF(AND(שבוע_בדילוג[[#This Row],[הווסת פעיל?]]&lt;&gt;1,B927&lt;&gt;1,B927&lt;&gt;""),IF(שבוע_בדילוג[[#This Row],[LengthofCycle]]=F927,1,0),"")</f>
        <v>0</v>
      </c>
      <c r="AL926" s="4">
        <f>IF(AND(שבוע_בדילוג[[#This Row],[הווסת פעיל?]]&lt;&gt;1,B927&lt;&gt;1,B927&lt;&gt;""),IF(OR(שבוע_בדילוג[[#This Row],[LengthofCycle]]=F927,F927=29),1,0),"")</f>
        <v>0</v>
      </c>
      <c r="AM926" s="4">
        <f>IF(AND(שבוע_בדילוג[[#This Row],[הווסת פעיל?]]&lt;&gt;1,B927&lt;&gt;1,B927&lt;&gt;""),IF(OR(שבוע_בדילוג[[#This Row],[LengthofCycle]]=F927,F927=29,F927=28),1,0),"")</f>
        <v>0</v>
      </c>
    </row>
    <row r="927" spans="1:39" x14ac:dyDescent="0.25">
      <c r="A927" s="1" t="s">
        <v>131</v>
      </c>
      <c r="B927" s="1">
        <v>2</v>
      </c>
      <c r="C927" s="1">
        <v>1</v>
      </c>
      <c r="D927" s="1">
        <v>1</v>
      </c>
      <c r="E927" s="1">
        <v>0</v>
      </c>
      <c r="F927" s="1">
        <v>31</v>
      </c>
      <c r="H927" s="1">
        <f>שבוע_בדילוג[[#This Row],[LengthofCycle]]+1</f>
        <v>32</v>
      </c>
      <c r="I927" s="1">
        <f>IF(IFERROR(LOOKUP(שבוע_בדילוג[[#This Row],[ClientID]],קביעויות[השבוע בדילוג]),FALSE)=שבוע_בדילוג[[#This Row],[ClientID]],1,"")</f>
        <v>1</v>
      </c>
      <c r="J927" s="1" t="str">
        <f>IF(AND(שבוע_בדילוג[[#This Row],[CycleNumber]]&gt;1,OR(B928="",שבוע_בדילוג[[#This Row],[CycleNumber]]&gt;B926)),IF(OR(AND(שבוע_בדילוג[[#This Row],[LengthofCycle]]=29,F926=29),AND(שבוע_בדילוג[[#This Row],[LengthofCycle]]=36,F926=36)),1,""),"")</f>
        <v/>
      </c>
      <c r="K927" s="1" t="str">
        <f>IF(AND(שבוע_בדילוג[[#This Row],[וסת השבוע]]=1,J926=1,שבוע_בדילוג[[#This Row],[CycleNumber]]&gt;B926),1,"")</f>
        <v/>
      </c>
      <c r="L927" s="1" t="str">
        <f>IF(שבוע_בדילוג[[#This Row],[CycleNumber]]=1,"",IF(שבוע_בדילוג[[#This Row],[וסת השבוע]]=1,0,IF(L926="","",IF(L926=0,IF(שבוע_בדילוג[[#This Row],[LengthofCycle]]=29,0,1),IF(L926=1,IF(שבוע_בדילוג[[#This Row],[LengthofCycle]]+F926=29*2,0,2),IF(L926=2,IF(שבוע_בדילוג[[#This Row],[LengthofCycle]]+F926+F925=29*3,0,3),""))))))</f>
        <v/>
      </c>
      <c r="M927" s="1" t="str">
        <f>IF(שבוע_בדילוג[[#This Row],[וסת השבוע]]=1,IF(שבוע_בדילוג[[#This Row],[וסת השבוע וההפלגה ביחד]]=1,M926+1,0),IF(AND(שבוע_בדילוג[[#This Row],[CycleNumber]]&gt;B926,שבוע_בדילוג[[#This Row],[CycleNumber]]&gt;1),IF(שבוע_בדילוג[[#This Row],[וסת השבוע פעיל?]]&lt;&gt;"",M926+1,""),""))</f>
        <v/>
      </c>
      <c r="N927" s="1" t="str">
        <f>IF(שבוע_בדילוג[[#This Row],[וסת השבוע פעיל?2]]="","",IF(AND(שבוע_בדילוג[[#This Row],[וסת השבוע פעיל?]]&lt;&gt;"",שבוע_בדילוג[[#This Row],[CycleNumber]]&lt;B928,B928&lt;&gt;"",שבוע_בדילוג[[#This Row],[וסת השבוע פעיל?]]&lt;3),IF(L928=0,IF(AND(שבוע_בדילוג[[#This Row],[וסת השבוע פעיל?]]&gt;0,J928=1),0,1),0),""))</f>
        <v/>
      </c>
      <c r="O927" s="1" t="str">
        <f t="shared" si="80"/>
        <v/>
      </c>
      <c r="P927" s="1" t="str">
        <f>IF(AND(שבוע_בדילוג[[#This Row],[חיזוי - שבוע]]=1,K928=1),1,"")</f>
        <v/>
      </c>
      <c r="Q927" s="1" t="str">
        <f>IF(AND(שבוע_בדילוג[[#This Row],[וסת השבוע פעיל?]]&lt;3,OR(שבוע_בדילוג[[#This Row],[CycleNumber]]&gt;B928,B928="")),1,"")</f>
        <v/>
      </c>
      <c r="R927" s="1" t="str">
        <f>IF(AND(שבוע_בדילוג[[#This Row],[חיזוי - שבוע]]&lt;&gt;"",שבוע_בדילוג[[#This Row],[וסת השבוע פעיל?2]]=""),1,"")</f>
        <v/>
      </c>
      <c r="S927" s="1">
        <f>IF(שבוע_בדילוג[[#This Row],[האישה קבעה וסת שבוע בדילוג?]]=1,IF(שבוע_בדילוג[[#This Row],[וסת השבוע פעיל?]]&lt;3,1,0),"")</f>
        <v>0</v>
      </c>
      <c r="T9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7" s="1" t="str">
        <f t="shared" si="81"/>
        <v/>
      </c>
      <c r="V927" s="1" t="str">
        <f t="shared" si="82"/>
        <v/>
      </c>
      <c r="W927" s="1" t="str">
        <f t="shared" si="83"/>
        <v/>
      </c>
      <c r="X927" s="1" t="str">
        <f>IF(שבוע_בדילוג[[#This Row],[3 הפלגות זהות]]="","",IF(שבוע_בדילוג[[#This Row],[3 הפלגות זהות]]=1,שבוע_בדילוג[[#This Row],[LengthofCycle]],X926))</f>
        <v/>
      </c>
      <c r="Z927" s="1" t="str">
        <f>IF(OR(שבוע_בדילוג[[#This Row],[הווסת פעיל?]]=0,שבוע_בדילוג[[#This Row],[הווסת פעיל?]]=""),"",SUM(Z926,שבוע_בדילוג[[#This Row],[הווסת פעיל?]]))</f>
        <v/>
      </c>
      <c r="AA927" s="1" t="str">
        <f>IF(AND(שבוע_בדילוג[[#This Row],[כמה מחזורים עד עקירה]]&lt;&gt;"",Z928=""),שבוע_בדילוג[[#This Row],[כמה מחזורים עד עקירה]],"")</f>
        <v/>
      </c>
      <c r="AB927" s="1" t="str">
        <f>IF(AND(שבוע_בדילוג[[#This Row],[הווסת פעיל?]]=1,שבוע_בדילוג[[#This Row],[וסת קבוע אחרון]]&lt;&gt;X926),שבוע_בדילוג[[#This Row],[וסת קבוע אחרון]],"")</f>
        <v/>
      </c>
      <c r="AC927" s="1" t="str">
        <f>IF(AND(שבוע_בדילוג[[#This Row],[הווסת פעיל?]]=1,Y926=0,שבוע_בדילוג[[#This Row],[וסת קבוע אחרון]]=X926),שבוע_בדילוג[[#This Row],[וסת קבוע אחרון]],"")</f>
        <v/>
      </c>
      <c r="AD927" s="1" t="str">
        <f>IF(AND(שבוע_בדילוג[[#This Row],[הווסת פעיל?]]=1,Y926=0,שבוע_בדילוג[[#This Row],[וסת קבוע אחרון]]&lt;&gt;X926),1,"")</f>
        <v/>
      </c>
      <c r="AE927" s="1" t="str">
        <f>IF(AND(שבוע_בדילוג[[#This Row],[הווסת פעיל?]]&lt;&gt;"",B928=1),שבוע_בדילוג[[#This Row],[CycleNumber]],"")</f>
        <v/>
      </c>
      <c r="AF927" s="1" t="str">
        <f>IF(AND(שבוע_בדילוג[[#This Row],[הווסת פעיל?]]&lt;&gt;"",Y926=""),שבוע_בדילוג[[#This Row],[CycleNumber]],"")</f>
        <v/>
      </c>
      <c r="AG927" s="1" t="str">
        <f>IF(B928=1,"",IF(שבוע_בדילוג[[#This Row],[הווסת פעיל?]]=1,IF(שבוע_בדילוג[[#This Row],[וסת קבוע אחרון]]=F928,1,0),""))</f>
        <v/>
      </c>
      <c r="AH927" s="1" t="str">
        <f>IF(B928=1,"",IF(שבוע_בדילוג[[#This Row],[הווסת פעיל?]]=1,IF(OR(שבוע_בדילוג[[#This Row],[וסת קבוע אחרון]]=F928,F928=שבוע_בדילוג[[#This Row],[LengthofCycle]]),1,0),""))</f>
        <v/>
      </c>
      <c r="AI927" s="1" t="str">
        <f>IF(B928=1,"",IF(שבוע_בדילוג[[#This Row],[הווסת פעיל?]]=1,IF(OR(שבוע_בדילוג[[#This Row],[וסת קבוע אחרון]]=F928,F928=שבוע_בדילוג[[#This Row],[LengthofCycle]],AND(שבוע_בדילוג[[#This Row],[LengthofCycle]]&lt;&gt;שבוע_בדילוג[[#This Row],[וסת קבוע אחרון]],OR(F928=28,F928=29))),1,0),""))</f>
        <v/>
      </c>
      <c r="AJ927" s="1" t="str">
        <f>IF(AND(שבוע_בדילוג[[#This Row],[הווסת פעיל?]]=1,B928=1),1,"")</f>
        <v/>
      </c>
      <c r="AK927" s="4">
        <f>IF(AND(שבוע_בדילוג[[#This Row],[הווסת פעיל?]]&lt;&gt;1,B928&lt;&gt;1,B928&lt;&gt;""),IF(שבוע_בדילוג[[#This Row],[LengthofCycle]]=F928,1,0),"")</f>
        <v>0</v>
      </c>
      <c r="AL927" s="4">
        <f>IF(AND(שבוע_בדילוג[[#This Row],[הווסת פעיל?]]&lt;&gt;1,B928&lt;&gt;1,B928&lt;&gt;""),IF(OR(שבוע_בדילוג[[#This Row],[LengthofCycle]]=F928,F928=29),1,0),"")</f>
        <v>0</v>
      </c>
      <c r="AM927" s="4">
        <f>IF(AND(שבוע_בדילוג[[#This Row],[הווסת פעיל?]]&lt;&gt;1,B928&lt;&gt;1,B928&lt;&gt;""),IF(OR(שבוע_בדילוג[[#This Row],[LengthofCycle]]=F928,F928=29,F928=28),1,0),"")</f>
        <v>0</v>
      </c>
    </row>
    <row r="928" spans="1:39" x14ac:dyDescent="0.25">
      <c r="A928" s="1" t="s">
        <v>131</v>
      </c>
      <c r="B928" s="1">
        <v>3</v>
      </c>
      <c r="C928" s="1">
        <v>1</v>
      </c>
      <c r="D928" s="1">
        <v>1</v>
      </c>
      <c r="E928" s="1">
        <v>0</v>
      </c>
      <c r="F928" s="1">
        <v>30</v>
      </c>
      <c r="H928" s="1">
        <f>שבוע_בדילוג[[#This Row],[LengthofCycle]]+1</f>
        <v>31</v>
      </c>
      <c r="I928" s="1">
        <f>IF(IFERROR(LOOKUP(שבוע_בדילוג[[#This Row],[ClientID]],קביעויות[השבוע בדילוג]),FALSE)=שבוע_בדילוג[[#This Row],[ClientID]],1,"")</f>
        <v>1</v>
      </c>
      <c r="J928" s="1" t="str">
        <f>IF(AND(שבוע_בדילוג[[#This Row],[CycleNumber]]&gt;1,OR(B929="",שבוע_בדילוג[[#This Row],[CycleNumber]]&gt;B927)),IF(OR(AND(שבוע_בדילוג[[#This Row],[LengthofCycle]]=29,F927=29),AND(שבוע_בדילוג[[#This Row],[LengthofCycle]]=36,F927=36)),1,""),"")</f>
        <v/>
      </c>
      <c r="K928" s="1" t="str">
        <f>IF(AND(שבוע_בדילוג[[#This Row],[וסת השבוע]]=1,J927=1,שבוע_בדילוג[[#This Row],[CycleNumber]]&gt;B927),1,"")</f>
        <v/>
      </c>
      <c r="L928" s="1" t="str">
        <f>IF(שבוע_בדילוג[[#This Row],[CycleNumber]]=1,"",IF(שבוע_בדילוג[[#This Row],[וסת השבוע]]=1,0,IF(L927="","",IF(L927=0,IF(שבוע_בדילוג[[#This Row],[LengthofCycle]]=29,0,1),IF(L927=1,IF(שבוע_בדילוג[[#This Row],[LengthofCycle]]+F927=29*2,0,2),IF(L927=2,IF(שבוע_בדילוג[[#This Row],[LengthofCycle]]+F927+F926=29*3,0,3),""))))))</f>
        <v/>
      </c>
      <c r="M928" s="1" t="str">
        <f>IF(שבוע_בדילוג[[#This Row],[וסת השבוע]]=1,IF(שבוע_בדילוג[[#This Row],[וסת השבוע וההפלגה ביחד]]=1,M927+1,0),IF(AND(שבוע_בדילוג[[#This Row],[CycleNumber]]&gt;B927,שבוע_בדילוג[[#This Row],[CycleNumber]]&gt;1),IF(שבוע_בדילוג[[#This Row],[וסת השבוע פעיל?]]&lt;&gt;"",M927+1,""),""))</f>
        <v/>
      </c>
      <c r="N928" s="1" t="str">
        <f>IF(שבוע_בדילוג[[#This Row],[וסת השבוע פעיל?2]]="","",IF(AND(שבוע_בדילוג[[#This Row],[וסת השבוע פעיל?]]&lt;&gt;"",שבוע_בדילוג[[#This Row],[CycleNumber]]&lt;B929,B929&lt;&gt;"",שבוע_בדילוג[[#This Row],[וסת השבוע פעיל?]]&lt;3),IF(L929=0,IF(AND(שבוע_בדילוג[[#This Row],[וסת השבוע פעיל?]]&gt;0,J929=1),0,1),0),""))</f>
        <v/>
      </c>
      <c r="O928" s="1" t="str">
        <f t="shared" si="80"/>
        <v/>
      </c>
      <c r="P928" s="1" t="str">
        <f>IF(AND(שבוע_בדילוג[[#This Row],[חיזוי - שבוע]]=1,K929=1),1,"")</f>
        <v/>
      </c>
      <c r="Q928" s="1" t="str">
        <f>IF(AND(שבוע_בדילוג[[#This Row],[וסת השבוע פעיל?]]&lt;3,OR(שבוע_בדילוג[[#This Row],[CycleNumber]]&gt;B929,B929="")),1,"")</f>
        <v/>
      </c>
      <c r="R928" s="1" t="str">
        <f>IF(AND(שבוע_בדילוג[[#This Row],[חיזוי - שבוע]]&lt;&gt;"",שבוע_בדילוג[[#This Row],[וסת השבוע פעיל?2]]=""),1,"")</f>
        <v/>
      </c>
      <c r="S928" s="1">
        <f>IF(שבוע_בדילוג[[#This Row],[האישה קבעה וסת שבוע בדילוג?]]=1,IF(שבוע_בדילוג[[#This Row],[וסת השבוע פעיל?]]&lt;3,1,0),"")</f>
        <v>0</v>
      </c>
      <c r="T9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8" s="1">
        <f t="shared" si="81"/>
        <v>0</v>
      </c>
      <c r="V928" s="1" t="str">
        <f t="shared" si="82"/>
        <v/>
      </c>
      <c r="W928" s="1" t="str">
        <f t="shared" si="83"/>
        <v/>
      </c>
      <c r="X928" s="1" t="str">
        <f>IF(שבוע_בדילוג[[#This Row],[3 הפלגות זהות]]="","",IF(שבוע_בדילוג[[#This Row],[3 הפלגות זהות]]=1,שבוע_בדילוג[[#This Row],[LengthofCycle]],X927))</f>
        <v/>
      </c>
      <c r="Z928" s="1" t="str">
        <f>IF(OR(שבוע_בדילוג[[#This Row],[הווסת פעיל?]]=0,שבוע_בדילוג[[#This Row],[הווסת פעיל?]]=""),"",SUM(Z927,שבוע_בדילוג[[#This Row],[הווסת פעיל?]]))</f>
        <v/>
      </c>
      <c r="AA928" s="1" t="str">
        <f>IF(AND(שבוע_בדילוג[[#This Row],[כמה מחזורים עד עקירה]]&lt;&gt;"",Z929=""),שבוע_בדילוג[[#This Row],[כמה מחזורים עד עקירה]],"")</f>
        <v/>
      </c>
      <c r="AB928" s="1" t="str">
        <f>IF(AND(שבוע_בדילוג[[#This Row],[הווסת פעיל?]]=1,שבוע_בדילוג[[#This Row],[וסת קבוע אחרון]]&lt;&gt;X927),שבוע_בדילוג[[#This Row],[וסת קבוע אחרון]],"")</f>
        <v/>
      </c>
      <c r="AC928" s="1" t="str">
        <f>IF(AND(שבוע_בדילוג[[#This Row],[הווסת פעיל?]]=1,Y927=0,שבוע_בדילוג[[#This Row],[וסת קבוע אחרון]]=X927),שבוע_בדילוג[[#This Row],[וסת קבוע אחרון]],"")</f>
        <v/>
      </c>
      <c r="AD928" s="1" t="str">
        <f>IF(AND(שבוע_בדילוג[[#This Row],[הווסת פעיל?]]=1,Y927=0,שבוע_בדילוג[[#This Row],[וסת קבוע אחרון]]&lt;&gt;X927),1,"")</f>
        <v/>
      </c>
      <c r="AE928" s="1" t="str">
        <f>IF(AND(שבוע_בדילוג[[#This Row],[הווסת פעיל?]]&lt;&gt;"",B929=1),שבוע_בדילוג[[#This Row],[CycleNumber]],"")</f>
        <v/>
      </c>
      <c r="AF928" s="1" t="str">
        <f>IF(AND(שבוע_בדילוג[[#This Row],[הווסת פעיל?]]&lt;&gt;"",Y927=""),שבוע_בדילוג[[#This Row],[CycleNumber]],"")</f>
        <v/>
      </c>
      <c r="AG928" s="1" t="str">
        <f>IF(B929=1,"",IF(שבוע_בדילוג[[#This Row],[הווסת פעיל?]]=1,IF(שבוע_בדילוג[[#This Row],[וסת קבוע אחרון]]=F929,1,0),""))</f>
        <v/>
      </c>
      <c r="AH928" s="1" t="str">
        <f>IF(B929=1,"",IF(שבוע_בדילוג[[#This Row],[הווסת פעיל?]]=1,IF(OR(שבוע_בדילוג[[#This Row],[וסת קבוע אחרון]]=F929,F929=שבוע_בדילוג[[#This Row],[LengthofCycle]]),1,0),""))</f>
        <v/>
      </c>
      <c r="AI928" s="1" t="str">
        <f>IF(B929=1,"",IF(שבוע_בדילוג[[#This Row],[הווסת פעיל?]]=1,IF(OR(שבוע_בדילוג[[#This Row],[וסת קבוע אחרון]]=F929,F929=שבוע_בדילוג[[#This Row],[LengthofCycle]],AND(שבוע_בדילוג[[#This Row],[LengthofCycle]]&lt;&gt;שבוע_בדילוג[[#This Row],[וסת קבוע אחרון]],OR(F929=28,F929=29))),1,0),""))</f>
        <v/>
      </c>
      <c r="AJ928" s="1" t="str">
        <f>IF(AND(שבוע_בדילוג[[#This Row],[הווסת פעיל?]]=1,B929=1),1,"")</f>
        <v/>
      </c>
      <c r="AK928" s="4">
        <f>IF(AND(שבוע_בדילוג[[#This Row],[הווסת פעיל?]]&lt;&gt;1,B929&lt;&gt;1,B929&lt;&gt;""),IF(שבוע_בדילוג[[#This Row],[LengthofCycle]]=F929,1,0),"")</f>
        <v>0</v>
      </c>
      <c r="AL928" s="4">
        <f>IF(AND(שבוע_בדילוג[[#This Row],[הווסת פעיל?]]&lt;&gt;1,B929&lt;&gt;1,B929&lt;&gt;""),IF(OR(שבוע_בדילוג[[#This Row],[LengthofCycle]]=F929,F929=29),1,0),"")</f>
        <v>0</v>
      </c>
      <c r="AM928" s="4">
        <f>IF(AND(שבוע_בדילוג[[#This Row],[הווסת פעיל?]]&lt;&gt;1,B929&lt;&gt;1,B929&lt;&gt;""),IF(OR(שבוע_בדילוג[[#This Row],[LengthofCycle]]=F929,F929=29,F929=28),1,0),"")</f>
        <v>0</v>
      </c>
    </row>
    <row r="929" spans="1:39" x14ac:dyDescent="0.25">
      <c r="A929" s="1" t="s">
        <v>131</v>
      </c>
      <c r="B929" s="1">
        <v>4</v>
      </c>
      <c r="C929" s="1">
        <v>1</v>
      </c>
      <c r="D929" s="1">
        <v>1</v>
      </c>
      <c r="E929" s="1">
        <v>0</v>
      </c>
      <c r="F929" s="1">
        <v>24</v>
      </c>
      <c r="H929" s="1">
        <f>שבוע_בדילוג[[#This Row],[LengthofCycle]]+1</f>
        <v>25</v>
      </c>
      <c r="I929" s="1">
        <f>IF(IFERROR(LOOKUP(שבוע_בדילוג[[#This Row],[ClientID]],קביעויות[השבוע בדילוג]),FALSE)=שבוע_בדילוג[[#This Row],[ClientID]],1,"")</f>
        <v>1</v>
      </c>
      <c r="J929" s="1" t="str">
        <f>IF(AND(שבוע_בדילוג[[#This Row],[CycleNumber]]&gt;1,OR(B930="",שבוע_בדילוג[[#This Row],[CycleNumber]]&gt;B928)),IF(OR(AND(שבוע_בדילוג[[#This Row],[LengthofCycle]]=29,F928=29),AND(שבוע_בדילוג[[#This Row],[LengthofCycle]]=36,F928=36)),1,""),"")</f>
        <v/>
      </c>
      <c r="K929" s="1" t="str">
        <f>IF(AND(שבוע_בדילוג[[#This Row],[וסת השבוע]]=1,J928=1,שבוע_בדילוג[[#This Row],[CycleNumber]]&gt;B928),1,"")</f>
        <v/>
      </c>
      <c r="L929" s="1" t="str">
        <f>IF(שבוע_בדילוג[[#This Row],[CycleNumber]]=1,"",IF(שבוע_בדילוג[[#This Row],[וסת השבוע]]=1,0,IF(L928="","",IF(L928=0,IF(שבוע_בדילוג[[#This Row],[LengthofCycle]]=29,0,1),IF(L928=1,IF(שבוע_בדילוג[[#This Row],[LengthofCycle]]+F928=29*2,0,2),IF(L928=2,IF(שבוע_בדילוג[[#This Row],[LengthofCycle]]+F928+F927=29*3,0,3),""))))))</f>
        <v/>
      </c>
      <c r="M929" s="1" t="str">
        <f>IF(שבוע_בדילוג[[#This Row],[וסת השבוע]]=1,IF(שבוע_בדילוג[[#This Row],[וסת השבוע וההפלגה ביחד]]=1,M928+1,0),IF(AND(שבוע_בדילוג[[#This Row],[CycleNumber]]&gt;B928,שבוע_בדילוג[[#This Row],[CycleNumber]]&gt;1),IF(שבוע_בדילוג[[#This Row],[וסת השבוע פעיל?]]&lt;&gt;"",M928+1,""),""))</f>
        <v/>
      </c>
      <c r="N929" s="1" t="str">
        <f>IF(שבוע_בדילוג[[#This Row],[וסת השבוע פעיל?2]]="","",IF(AND(שבוע_בדילוג[[#This Row],[וסת השבוע פעיל?]]&lt;&gt;"",שבוע_בדילוג[[#This Row],[CycleNumber]]&lt;B930,B930&lt;&gt;"",שבוע_בדילוג[[#This Row],[וסת השבוע פעיל?]]&lt;3),IF(L930=0,IF(AND(שבוע_בדילוג[[#This Row],[וסת השבוע פעיל?]]&gt;0,J930=1),0,1),0),""))</f>
        <v/>
      </c>
      <c r="O929" s="1" t="str">
        <f t="shared" si="80"/>
        <v/>
      </c>
      <c r="P929" s="1" t="str">
        <f>IF(AND(שבוע_בדילוג[[#This Row],[חיזוי - שבוע]]=1,K930=1),1,"")</f>
        <v/>
      </c>
      <c r="Q929" s="1" t="str">
        <f>IF(AND(שבוע_בדילוג[[#This Row],[וסת השבוע פעיל?]]&lt;3,OR(שבוע_בדילוג[[#This Row],[CycleNumber]]&gt;B930,B930="")),1,"")</f>
        <v/>
      </c>
      <c r="R929" s="1" t="str">
        <f>IF(AND(שבוע_בדילוג[[#This Row],[חיזוי - שבוע]]&lt;&gt;"",שבוע_בדילוג[[#This Row],[וסת השבוע פעיל?2]]=""),1,"")</f>
        <v/>
      </c>
      <c r="S929" s="1">
        <f>IF(שבוע_בדילוג[[#This Row],[האישה קבעה וסת שבוע בדילוג?]]=1,IF(שבוע_בדילוג[[#This Row],[וסת השבוע פעיל?]]&lt;3,1,0),"")</f>
        <v>0</v>
      </c>
      <c r="T9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29" s="1">
        <f t="shared" si="81"/>
        <v>0</v>
      </c>
      <c r="V929" s="1">
        <f t="shared" si="82"/>
        <v>0</v>
      </c>
      <c r="W929" s="1" t="str">
        <f t="shared" si="83"/>
        <v/>
      </c>
      <c r="X929" s="1" t="str">
        <f>IF(שבוע_בדילוג[[#This Row],[3 הפלגות זהות]]="","",IF(שבוע_בדילוג[[#This Row],[3 הפלגות זהות]]=1,שבוע_בדילוג[[#This Row],[LengthofCycle]],X928))</f>
        <v/>
      </c>
      <c r="Z929" s="1" t="str">
        <f>IF(OR(שבוע_בדילוג[[#This Row],[הווסת פעיל?]]=0,שבוע_בדילוג[[#This Row],[הווסת פעיל?]]=""),"",SUM(Z928,שבוע_בדילוג[[#This Row],[הווסת פעיל?]]))</f>
        <v/>
      </c>
      <c r="AA929" s="1" t="str">
        <f>IF(AND(שבוע_בדילוג[[#This Row],[כמה מחזורים עד עקירה]]&lt;&gt;"",Z930=""),שבוע_בדילוג[[#This Row],[כמה מחזורים עד עקירה]],"")</f>
        <v/>
      </c>
      <c r="AB929" s="1" t="str">
        <f>IF(AND(שבוע_בדילוג[[#This Row],[הווסת פעיל?]]=1,שבוע_בדילוג[[#This Row],[וסת קבוע אחרון]]&lt;&gt;X928),שבוע_בדילוג[[#This Row],[וסת קבוע אחרון]],"")</f>
        <v/>
      </c>
      <c r="AC929" s="1" t="str">
        <f>IF(AND(שבוע_בדילוג[[#This Row],[הווסת פעיל?]]=1,Y928=0,שבוע_בדילוג[[#This Row],[וסת קבוע אחרון]]=X928),שבוע_בדילוג[[#This Row],[וסת קבוע אחרון]],"")</f>
        <v/>
      </c>
      <c r="AD929" s="1" t="str">
        <f>IF(AND(שבוע_בדילוג[[#This Row],[הווסת פעיל?]]=1,Y928=0,שבוע_בדילוג[[#This Row],[וסת קבוע אחרון]]&lt;&gt;X928),1,"")</f>
        <v/>
      </c>
      <c r="AE929" s="1" t="str">
        <f>IF(AND(שבוע_בדילוג[[#This Row],[הווסת פעיל?]]&lt;&gt;"",B930=1),שבוע_בדילוג[[#This Row],[CycleNumber]],"")</f>
        <v/>
      </c>
      <c r="AF929" s="1" t="str">
        <f>IF(AND(שבוע_בדילוג[[#This Row],[הווסת פעיל?]]&lt;&gt;"",Y928=""),שבוע_בדילוג[[#This Row],[CycleNumber]],"")</f>
        <v/>
      </c>
      <c r="AG929" s="1" t="str">
        <f>IF(B930=1,"",IF(שבוע_בדילוג[[#This Row],[הווסת פעיל?]]=1,IF(שבוע_בדילוג[[#This Row],[וסת קבוע אחרון]]=F930,1,0),""))</f>
        <v/>
      </c>
      <c r="AH929" s="1" t="str">
        <f>IF(B930=1,"",IF(שבוע_בדילוג[[#This Row],[הווסת פעיל?]]=1,IF(OR(שבוע_בדילוג[[#This Row],[וסת קבוע אחרון]]=F930,F930=שבוע_בדילוג[[#This Row],[LengthofCycle]]),1,0),""))</f>
        <v/>
      </c>
      <c r="AI929" s="1" t="str">
        <f>IF(B930=1,"",IF(שבוע_בדילוג[[#This Row],[הווסת פעיל?]]=1,IF(OR(שבוע_בדילוג[[#This Row],[וסת קבוע אחרון]]=F930,F930=שבוע_בדילוג[[#This Row],[LengthofCycle]],AND(שבוע_בדילוג[[#This Row],[LengthofCycle]]&lt;&gt;שבוע_בדילוג[[#This Row],[וסת קבוע אחרון]],OR(F930=28,F930=29))),1,0),""))</f>
        <v/>
      </c>
      <c r="AJ929" s="1" t="str">
        <f>IF(AND(שבוע_בדילוג[[#This Row],[הווסת פעיל?]]=1,B930=1),1,"")</f>
        <v/>
      </c>
      <c r="AK929" s="4">
        <f>IF(AND(שבוע_בדילוג[[#This Row],[הווסת פעיל?]]&lt;&gt;1,B930&lt;&gt;1,B930&lt;&gt;""),IF(שבוע_בדילוג[[#This Row],[LengthofCycle]]=F930,1,0),"")</f>
        <v>0</v>
      </c>
      <c r="AL929" s="4">
        <f>IF(AND(שבוע_בדילוג[[#This Row],[הווסת פעיל?]]&lt;&gt;1,B930&lt;&gt;1,B930&lt;&gt;""),IF(OR(שבוע_בדילוג[[#This Row],[LengthofCycle]]=F930,F930=29),1,0),"")</f>
        <v>1</v>
      </c>
      <c r="AM929" s="4">
        <f>IF(AND(שבוע_בדילוג[[#This Row],[הווסת פעיל?]]&lt;&gt;1,B930&lt;&gt;1,B930&lt;&gt;""),IF(OR(שבוע_בדילוג[[#This Row],[LengthofCycle]]=F930,F930=29,F930=28),1,0),"")</f>
        <v>1</v>
      </c>
    </row>
    <row r="930" spans="1:39" x14ac:dyDescent="0.25">
      <c r="A930" s="1" t="s">
        <v>131</v>
      </c>
      <c r="B930" s="1">
        <v>5</v>
      </c>
      <c r="C930" s="1">
        <v>1</v>
      </c>
      <c r="D930" s="1">
        <v>1</v>
      </c>
      <c r="E930" s="1">
        <v>0</v>
      </c>
      <c r="F930" s="1">
        <v>29</v>
      </c>
      <c r="H930" s="1">
        <f>שבוע_בדילוג[[#This Row],[LengthofCycle]]+1</f>
        <v>30</v>
      </c>
      <c r="I930" s="1">
        <f>IF(IFERROR(LOOKUP(שבוע_בדילוג[[#This Row],[ClientID]],קביעויות[השבוע בדילוג]),FALSE)=שבוע_בדילוג[[#This Row],[ClientID]],1,"")</f>
        <v>1</v>
      </c>
      <c r="J930" s="1" t="str">
        <f>IF(AND(שבוע_בדילוג[[#This Row],[CycleNumber]]&gt;1,OR(B931="",שבוע_בדילוג[[#This Row],[CycleNumber]]&gt;B929)),IF(OR(AND(שבוע_בדילוג[[#This Row],[LengthofCycle]]=29,F929=29),AND(שבוע_בדילוג[[#This Row],[LengthofCycle]]=36,F929=36)),1,""),"")</f>
        <v/>
      </c>
      <c r="K930" s="1" t="str">
        <f>IF(AND(שבוע_בדילוג[[#This Row],[וסת השבוע]]=1,J929=1,שבוע_בדילוג[[#This Row],[CycleNumber]]&gt;B929),1,"")</f>
        <v/>
      </c>
      <c r="L930" s="1" t="str">
        <f>IF(שבוע_בדילוג[[#This Row],[CycleNumber]]=1,"",IF(שבוע_בדילוג[[#This Row],[וסת השבוע]]=1,0,IF(L929="","",IF(L929=0,IF(שבוע_בדילוג[[#This Row],[LengthofCycle]]=29,0,1),IF(L929=1,IF(שבוע_בדילוג[[#This Row],[LengthofCycle]]+F929=29*2,0,2),IF(L929=2,IF(שבוע_בדילוג[[#This Row],[LengthofCycle]]+F929+F928=29*3,0,3),""))))))</f>
        <v/>
      </c>
      <c r="M930" s="1" t="str">
        <f>IF(שבוע_בדילוג[[#This Row],[וסת השבוע]]=1,IF(שבוע_בדילוג[[#This Row],[וסת השבוע וההפלגה ביחד]]=1,M929+1,0),IF(AND(שבוע_בדילוג[[#This Row],[CycleNumber]]&gt;B929,שבוע_בדילוג[[#This Row],[CycleNumber]]&gt;1),IF(שבוע_בדילוג[[#This Row],[וסת השבוע פעיל?]]&lt;&gt;"",M929+1,""),""))</f>
        <v/>
      </c>
      <c r="N930" s="1" t="str">
        <f>IF(שבוע_בדילוג[[#This Row],[וסת השבוע פעיל?2]]="","",IF(AND(שבוע_בדילוג[[#This Row],[וסת השבוע פעיל?]]&lt;&gt;"",שבוע_בדילוג[[#This Row],[CycleNumber]]&lt;B931,B931&lt;&gt;"",שבוע_בדילוג[[#This Row],[וסת השבוע פעיל?]]&lt;3),IF(L931=0,IF(AND(שבוע_בדילוג[[#This Row],[וסת השבוע פעיל?]]&gt;0,J931=1),0,1),0),""))</f>
        <v/>
      </c>
      <c r="O930" s="1" t="str">
        <f t="shared" si="80"/>
        <v/>
      </c>
      <c r="P930" s="1" t="str">
        <f>IF(AND(שבוע_בדילוג[[#This Row],[חיזוי - שבוע]]=1,K931=1),1,"")</f>
        <v/>
      </c>
      <c r="Q930" s="1" t="str">
        <f>IF(AND(שבוע_בדילוג[[#This Row],[וסת השבוע פעיל?]]&lt;3,OR(שבוע_בדילוג[[#This Row],[CycleNumber]]&gt;B931,B931="")),1,"")</f>
        <v/>
      </c>
      <c r="R930" s="1" t="str">
        <f>IF(AND(שבוע_בדילוג[[#This Row],[חיזוי - שבוע]]&lt;&gt;"",שבוע_בדילוג[[#This Row],[וסת השבוע פעיל?2]]=""),1,"")</f>
        <v/>
      </c>
      <c r="S930" s="1">
        <f>IF(שבוע_בדילוג[[#This Row],[האישה קבעה וסת שבוע בדילוג?]]=1,IF(שבוע_בדילוג[[#This Row],[וסת השבוע פעיל?]]&lt;3,1,0),"")</f>
        <v>0</v>
      </c>
      <c r="T9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0" s="1">
        <f t="shared" si="81"/>
        <v>0</v>
      </c>
      <c r="V930" s="1">
        <f t="shared" si="82"/>
        <v>0</v>
      </c>
      <c r="W930" s="1">
        <f t="shared" si="83"/>
        <v>0</v>
      </c>
      <c r="X930" s="1" t="str">
        <f>IF(שבוע_בדילוג[[#This Row],[3 הפלגות זהות]]="","",IF(שבוע_בדילוג[[#This Row],[3 הפלגות זהות]]=1,שבוע_בדילוג[[#This Row],[LengthofCycle]],X929))</f>
        <v/>
      </c>
      <c r="Z930" s="1" t="str">
        <f>IF(OR(שבוע_בדילוג[[#This Row],[הווסת פעיל?]]=0,שבוע_בדילוג[[#This Row],[הווסת פעיל?]]=""),"",SUM(Z929,שבוע_בדילוג[[#This Row],[הווסת פעיל?]]))</f>
        <v/>
      </c>
      <c r="AA930" s="1" t="str">
        <f>IF(AND(שבוע_בדילוג[[#This Row],[כמה מחזורים עד עקירה]]&lt;&gt;"",Z931=""),שבוע_בדילוג[[#This Row],[כמה מחזורים עד עקירה]],"")</f>
        <v/>
      </c>
      <c r="AB930" s="1" t="str">
        <f>IF(AND(שבוע_בדילוג[[#This Row],[הווסת פעיל?]]=1,שבוע_בדילוג[[#This Row],[וסת קבוע אחרון]]&lt;&gt;X929),שבוע_בדילוג[[#This Row],[וסת קבוע אחרון]],"")</f>
        <v/>
      </c>
      <c r="AC930" s="1" t="str">
        <f>IF(AND(שבוע_בדילוג[[#This Row],[הווסת פעיל?]]=1,Y929=0,שבוע_בדילוג[[#This Row],[וסת קבוע אחרון]]=X929),שבוע_בדילוג[[#This Row],[וסת קבוע אחרון]],"")</f>
        <v/>
      </c>
      <c r="AD930" s="1" t="str">
        <f>IF(AND(שבוע_בדילוג[[#This Row],[הווסת פעיל?]]=1,Y929=0,שבוע_בדילוג[[#This Row],[וסת קבוע אחרון]]&lt;&gt;X929),1,"")</f>
        <v/>
      </c>
      <c r="AE930" s="1" t="str">
        <f>IF(AND(שבוע_בדילוג[[#This Row],[הווסת פעיל?]]&lt;&gt;"",B931=1),שבוע_בדילוג[[#This Row],[CycleNumber]],"")</f>
        <v/>
      </c>
      <c r="AF930" s="1" t="str">
        <f>IF(AND(שבוע_בדילוג[[#This Row],[הווסת פעיל?]]&lt;&gt;"",Y929=""),שבוע_בדילוג[[#This Row],[CycleNumber]],"")</f>
        <v/>
      </c>
      <c r="AG930" s="1" t="str">
        <f>IF(B931=1,"",IF(שבוע_בדילוג[[#This Row],[הווסת פעיל?]]=1,IF(שבוע_בדילוג[[#This Row],[וסת קבוע אחרון]]=F931,1,0),""))</f>
        <v/>
      </c>
      <c r="AH930" s="1" t="str">
        <f>IF(B931=1,"",IF(שבוע_בדילוג[[#This Row],[הווסת פעיל?]]=1,IF(OR(שבוע_בדילוג[[#This Row],[וסת קבוע אחרון]]=F931,F931=שבוע_בדילוג[[#This Row],[LengthofCycle]]),1,0),""))</f>
        <v/>
      </c>
      <c r="AI930" s="1" t="str">
        <f>IF(B931=1,"",IF(שבוע_בדילוג[[#This Row],[הווסת פעיל?]]=1,IF(OR(שבוע_בדילוג[[#This Row],[וסת קבוע אחרון]]=F931,F931=שבוע_בדילוג[[#This Row],[LengthofCycle]],AND(שבוע_בדילוג[[#This Row],[LengthofCycle]]&lt;&gt;שבוע_בדילוג[[#This Row],[וסת קבוע אחרון]],OR(F931=28,F931=29))),1,0),""))</f>
        <v/>
      </c>
      <c r="AJ930" s="1" t="str">
        <f>IF(AND(שבוע_בדילוג[[#This Row],[הווסת פעיל?]]=1,B931=1),1,"")</f>
        <v/>
      </c>
      <c r="AK930" s="4">
        <f>IF(AND(שבוע_בדילוג[[#This Row],[הווסת פעיל?]]&lt;&gt;1,B931&lt;&gt;1,B931&lt;&gt;""),IF(שבוע_בדילוג[[#This Row],[LengthofCycle]]=F931,1,0),"")</f>
        <v>1</v>
      </c>
      <c r="AL930" s="4">
        <f>IF(AND(שבוע_בדילוג[[#This Row],[הווסת פעיל?]]&lt;&gt;1,B931&lt;&gt;1,B931&lt;&gt;""),IF(OR(שבוע_בדילוג[[#This Row],[LengthofCycle]]=F931,F931=29),1,0),"")</f>
        <v>1</v>
      </c>
      <c r="AM930" s="4">
        <f>IF(AND(שבוע_בדילוג[[#This Row],[הווסת פעיל?]]&lt;&gt;1,B931&lt;&gt;1,B931&lt;&gt;""),IF(OR(שבוע_בדילוג[[#This Row],[LengthofCycle]]=F931,F931=29,F931=28),1,0),"")</f>
        <v>1</v>
      </c>
    </row>
    <row r="931" spans="1:39" x14ac:dyDescent="0.25">
      <c r="A931" s="1" t="s">
        <v>131</v>
      </c>
      <c r="B931" s="1">
        <v>6</v>
      </c>
      <c r="C931" s="1">
        <v>1</v>
      </c>
      <c r="D931" s="1">
        <v>1</v>
      </c>
      <c r="E931" s="1">
        <v>0</v>
      </c>
      <c r="F931" s="1">
        <v>29</v>
      </c>
      <c r="H931" s="1">
        <f>שבוע_בדילוג[[#This Row],[LengthofCycle]]+1</f>
        <v>30</v>
      </c>
      <c r="I931" s="1">
        <f>IF(IFERROR(LOOKUP(שבוע_בדילוג[[#This Row],[ClientID]],קביעויות[השבוע בדילוג]),FALSE)=שבוע_בדילוג[[#This Row],[ClientID]],1,"")</f>
        <v>1</v>
      </c>
      <c r="J931" s="1">
        <f>IF(AND(שבוע_בדילוג[[#This Row],[CycleNumber]]&gt;1,OR(B932="",שבוע_בדילוג[[#This Row],[CycleNumber]]&gt;B930)),IF(OR(AND(שבוע_בדילוג[[#This Row],[LengthofCycle]]=29,F930=29),AND(שבוע_בדילוג[[#This Row],[LengthofCycle]]=36,F930=36)),1,""),"")</f>
        <v>1</v>
      </c>
      <c r="K931" s="1" t="str">
        <f>IF(AND(שבוע_בדילוג[[#This Row],[וסת השבוע]]=1,J930=1,שבוע_בדילוג[[#This Row],[CycleNumber]]&gt;B930),1,"")</f>
        <v/>
      </c>
      <c r="L931" s="1">
        <f>IF(שבוע_בדילוג[[#This Row],[CycleNumber]]=1,"",IF(שבוע_בדילוג[[#This Row],[וסת השבוע]]=1,0,IF(L930="","",IF(L930=0,IF(שבוע_בדילוג[[#This Row],[LengthofCycle]]=29,0,1),IF(L930=1,IF(שבוע_בדילוג[[#This Row],[LengthofCycle]]+F930=29*2,0,2),IF(L930=2,IF(שבוע_בדילוג[[#This Row],[LengthofCycle]]+F930+F929=29*3,0,3),""))))))</f>
        <v>0</v>
      </c>
      <c r="M931" s="1">
        <f>IF(שבוע_בדילוג[[#This Row],[וסת השבוע]]=1,IF(שבוע_בדילוג[[#This Row],[וסת השבוע וההפלגה ביחד]]=1,M930+1,0),IF(AND(שבוע_בדילוג[[#This Row],[CycleNumber]]&gt;B930,שבוע_בדילוג[[#This Row],[CycleNumber]]&gt;1),IF(שבוע_בדילוג[[#This Row],[וסת השבוע פעיל?]]&lt;&gt;"",M930+1,""),""))</f>
        <v>0</v>
      </c>
      <c r="N931" s="1">
        <f>IF(שבוע_בדילוג[[#This Row],[וסת השבוע פעיל?2]]="","",IF(AND(שבוע_בדילוג[[#This Row],[וסת השבוע פעיל?]]&lt;&gt;"",שבוע_בדילוג[[#This Row],[CycleNumber]]&lt;B932,B932&lt;&gt;"",שבוע_בדילוג[[#This Row],[וסת השבוע פעיל?]]&lt;3),IF(L932=0,IF(AND(שבוע_בדילוג[[#This Row],[וסת השבוע פעיל?]]&gt;0,J932=1),0,1),0),""))</f>
        <v>0</v>
      </c>
      <c r="O931" s="1" t="str">
        <f t="shared" si="80"/>
        <v/>
      </c>
      <c r="P931" s="1" t="str">
        <f>IF(AND(שבוע_בדילוג[[#This Row],[חיזוי - שבוע]]=1,K932=1),1,"")</f>
        <v/>
      </c>
      <c r="Q931" s="1" t="str">
        <f>IF(AND(שבוע_בדילוג[[#This Row],[וסת השבוע פעיל?]]&lt;3,OR(שבוע_בדילוג[[#This Row],[CycleNumber]]&gt;B932,B932="")),1,"")</f>
        <v/>
      </c>
      <c r="R931" s="1" t="str">
        <f>IF(AND(שבוע_בדילוג[[#This Row],[חיזוי - שבוע]]&lt;&gt;"",שבוע_בדילוג[[#This Row],[וסת השבוע פעיל?2]]=""),1,"")</f>
        <v/>
      </c>
      <c r="S931" s="1">
        <f>IF(שבוע_בדילוג[[#This Row],[האישה קבעה וסת שבוע בדילוג?]]=1,IF(שבוע_בדילוג[[#This Row],[וסת השבוע פעיל?]]&lt;3,1,0),"")</f>
        <v>1</v>
      </c>
      <c r="T9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1" s="1">
        <f t="shared" si="81"/>
        <v>0</v>
      </c>
      <c r="V931" s="1">
        <f t="shared" si="82"/>
        <v>0</v>
      </c>
      <c r="W931" s="1">
        <f t="shared" si="83"/>
        <v>0</v>
      </c>
      <c r="X931" s="1" t="str">
        <f>IF(שבוע_בדילוג[[#This Row],[3 הפלגות זהות]]="","",IF(שבוע_בדילוג[[#This Row],[3 הפלגות זהות]]=1,שבוע_בדילוג[[#This Row],[LengthofCycle]],X930))</f>
        <v/>
      </c>
      <c r="Z931" s="1" t="str">
        <f>IF(OR(שבוע_בדילוג[[#This Row],[הווסת פעיל?]]=0,שבוע_בדילוג[[#This Row],[הווסת פעיל?]]=""),"",SUM(Z930,שבוע_בדילוג[[#This Row],[הווסת פעיל?]]))</f>
        <v/>
      </c>
      <c r="AA931" s="1" t="str">
        <f>IF(AND(שבוע_בדילוג[[#This Row],[כמה מחזורים עד עקירה]]&lt;&gt;"",Z932=""),שבוע_בדילוג[[#This Row],[כמה מחזורים עד עקירה]],"")</f>
        <v/>
      </c>
      <c r="AB931" s="1" t="str">
        <f>IF(AND(שבוע_בדילוג[[#This Row],[הווסת פעיל?]]=1,שבוע_בדילוג[[#This Row],[וסת קבוע אחרון]]&lt;&gt;X930),שבוע_בדילוג[[#This Row],[וסת קבוע אחרון]],"")</f>
        <v/>
      </c>
      <c r="AC931" s="1" t="str">
        <f>IF(AND(שבוע_בדילוג[[#This Row],[הווסת פעיל?]]=1,Y930=0,שבוע_בדילוג[[#This Row],[וסת קבוע אחרון]]=X930),שבוע_בדילוג[[#This Row],[וסת קבוע אחרון]],"")</f>
        <v/>
      </c>
      <c r="AD931" s="1" t="str">
        <f>IF(AND(שבוע_בדילוג[[#This Row],[הווסת פעיל?]]=1,Y930=0,שבוע_בדילוג[[#This Row],[וסת קבוע אחרון]]&lt;&gt;X930),1,"")</f>
        <v/>
      </c>
      <c r="AE931" s="1" t="str">
        <f>IF(AND(שבוע_בדילוג[[#This Row],[הווסת פעיל?]]&lt;&gt;"",B932=1),שבוע_בדילוג[[#This Row],[CycleNumber]],"")</f>
        <v/>
      </c>
      <c r="AF931" s="1" t="str">
        <f>IF(AND(שבוע_בדילוג[[#This Row],[הווסת פעיל?]]&lt;&gt;"",Y930=""),שבוע_בדילוג[[#This Row],[CycleNumber]],"")</f>
        <v/>
      </c>
      <c r="AG931" s="1" t="str">
        <f>IF(B932=1,"",IF(שבוע_בדילוג[[#This Row],[הווסת פעיל?]]=1,IF(שבוע_בדילוג[[#This Row],[וסת קבוע אחרון]]=F932,1,0),""))</f>
        <v/>
      </c>
      <c r="AH931" s="1" t="str">
        <f>IF(B932=1,"",IF(שבוע_בדילוג[[#This Row],[הווסת פעיל?]]=1,IF(OR(שבוע_בדילוג[[#This Row],[וסת קבוע אחרון]]=F932,F932=שבוע_בדילוג[[#This Row],[LengthofCycle]]),1,0),""))</f>
        <v/>
      </c>
      <c r="AI931" s="1" t="str">
        <f>IF(B932=1,"",IF(שבוע_בדילוג[[#This Row],[הווסת פעיל?]]=1,IF(OR(שבוע_בדילוג[[#This Row],[וסת קבוע אחרון]]=F932,F932=שבוע_בדילוג[[#This Row],[LengthofCycle]],AND(שבוע_בדילוג[[#This Row],[LengthofCycle]]&lt;&gt;שבוע_בדילוג[[#This Row],[וסת קבוע אחרון]],OR(F932=28,F932=29))),1,0),""))</f>
        <v/>
      </c>
      <c r="AJ931" s="1" t="str">
        <f>IF(AND(שבוע_בדילוג[[#This Row],[הווסת פעיל?]]=1,B932=1),1,"")</f>
        <v/>
      </c>
      <c r="AK931" s="4">
        <f>IF(AND(שבוע_בדילוג[[#This Row],[הווסת פעיל?]]&lt;&gt;1,B932&lt;&gt;1,B932&lt;&gt;""),IF(שבוע_בדילוג[[#This Row],[LengthofCycle]]=F932,1,0),"")</f>
        <v>0</v>
      </c>
      <c r="AL931" s="4">
        <f>IF(AND(שבוע_בדילוג[[#This Row],[הווסת פעיל?]]&lt;&gt;1,B932&lt;&gt;1,B932&lt;&gt;""),IF(OR(שבוע_בדילוג[[#This Row],[LengthofCycle]]=F932,F932=29),1,0),"")</f>
        <v>0</v>
      </c>
      <c r="AM931" s="4">
        <f>IF(AND(שבוע_בדילוג[[#This Row],[הווסת פעיל?]]&lt;&gt;1,B932&lt;&gt;1,B932&lt;&gt;""),IF(OR(שבוע_בדילוג[[#This Row],[LengthofCycle]]=F932,F932=29,F932=28),1,0),"")</f>
        <v>0</v>
      </c>
    </row>
    <row r="932" spans="1:39" x14ac:dyDescent="0.25">
      <c r="A932" s="1" t="s">
        <v>131</v>
      </c>
      <c r="B932" s="1">
        <v>7</v>
      </c>
      <c r="C932" s="1">
        <v>1</v>
      </c>
      <c r="D932" s="1">
        <v>1</v>
      </c>
      <c r="E932" s="1">
        <v>0</v>
      </c>
      <c r="F932" s="1">
        <v>27</v>
      </c>
      <c r="H932" s="1">
        <f>שבוע_בדילוג[[#This Row],[LengthofCycle]]+1</f>
        <v>28</v>
      </c>
      <c r="I932" s="1">
        <f>IF(IFERROR(LOOKUP(שבוע_בדילוג[[#This Row],[ClientID]],קביעויות[השבוע בדילוג]),FALSE)=שבוע_בדילוג[[#This Row],[ClientID]],1,"")</f>
        <v>1</v>
      </c>
      <c r="J932" s="1" t="str">
        <f>IF(AND(שבוע_בדילוג[[#This Row],[CycleNumber]]&gt;1,OR(B933="",שבוע_בדילוג[[#This Row],[CycleNumber]]&gt;B931)),IF(OR(AND(שבוע_בדילוג[[#This Row],[LengthofCycle]]=29,F931=29),AND(שבוע_בדילוג[[#This Row],[LengthofCycle]]=36,F931=36)),1,""),"")</f>
        <v/>
      </c>
      <c r="K932" s="1" t="str">
        <f>IF(AND(שבוע_בדילוג[[#This Row],[וסת השבוע]]=1,J931=1,שבוע_בדילוג[[#This Row],[CycleNumber]]&gt;B931),1,"")</f>
        <v/>
      </c>
      <c r="L932" s="1">
        <f>IF(שבוע_בדילוג[[#This Row],[CycleNumber]]=1,"",IF(שבוע_בדילוג[[#This Row],[וסת השבוע]]=1,0,IF(L931="","",IF(L931=0,IF(שבוע_בדילוג[[#This Row],[LengthofCycle]]=29,0,1),IF(L931=1,IF(שבוע_בדילוג[[#This Row],[LengthofCycle]]+F931=29*2,0,2),IF(L931=2,IF(שבוע_בדילוג[[#This Row],[LengthofCycle]]+F931+F930=29*3,0,3),""))))))</f>
        <v>1</v>
      </c>
      <c r="M932" s="1">
        <f>IF(שבוע_בדילוג[[#This Row],[וסת השבוע]]=1,IF(שבוע_בדילוג[[#This Row],[וסת השבוע וההפלגה ביחד]]=1,M931+1,0),IF(AND(שבוע_בדילוג[[#This Row],[CycleNumber]]&gt;B931,שבוע_בדילוג[[#This Row],[CycleNumber]]&gt;1),IF(שבוע_בדילוג[[#This Row],[וסת השבוע פעיל?]]&lt;&gt;"",M931+1,""),""))</f>
        <v>1</v>
      </c>
      <c r="N932" s="1">
        <f>IF(שבוע_בדילוג[[#This Row],[וסת השבוע פעיל?2]]="","",IF(AND(שבוע_בדילוג[[#This Row],[וסת השבוע פעיל?]]&lt;&gt;"",שבוע_בדילוג[[#This Row],[CycleNumber]]&lt;B933,B933&lt;&gt;"",שבוע_בדילוג[[#This Row],[וסת השבוע פעיל?]]&lt;3),IF(L933=0,IF(AND(שבוע_בדילוג[[#This Row],[וסת השבוע פעיל?]]&gt;0,J933=1),0,1),0),""))</f>
        <v>1</v>
      </c>
      <c r="O932" s="1">
        <f t="shared" si="80"/>
        <v>30</v>
      </c>
      <c r="P932" s="1" t="str">
        <f>IF(AND(שבוע_בדילוג[[#This Row],[חיזוי - שבוע]]=1,K933=1),1,"")</f>
        <v/>
      </c>
      <c r="Q932" s="1" t="str">
        <f>IF(AND(שבוע_בדילוג[[#This Row],[וסת השבוע פעיל?]]&lt;3,OR(שבוע_בדילוג[[#This Row],[CycleNumber]]&gt;B933,B933="")),1,"")</f>
        <v/>
      </c>
      <c r="R932" s="1" t="str">
        <f>IF(AND(שבוע_בדילוג[[#This Row],[חיזוי - שבוע]]&lt;&gt;"",שבוע_בדילוג[[#This Row],[וסת השבוע פעיל?2]]=""),1,"")</f>
        <v/>
      </c>
      <c r="S932" s="1">
        <f>IF(שבוע_בדילוג[[#This Row],[האישה קבעה וסת שבוע בדילוג?]]=1,IF(שבוע_בדילוג[[#This Row],[וסת השבוע פעיל?]]&lt;3,1,0),"")</f>
        <v>1</v>
      </c>
      <c r="T9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2" s="1">
        <f t="shared" si="81"/>
        <v>0</v>
      </c>
      <c r="V932" s="1">
        <f t="shared" si="82"/>
        <v>0</v>
      </c>
      <c r="W932" s="1">
        <f t="shared" si="83"/>
        <v>0</v>
      </c>
      <c r="X932" s="1" t="str">
        <f>IF(שבוע_בדילוג[[#This Row],[3 הפלגות זהות]]="","",IF(שבוע_בדילוג[[#This Row],[3 הפלגות זהות]]=1,שבוע_בדילוג[[#This Row],[LengthofCycle]],X931))</f>
        <v/>
      </c>
      <c r="Z932" s="1" t="str">
        <f>IF(OR(שבוע_בדילוג[[#This Row],[הווסת פעיל?]]=0,שבוע_בדילוג[[#This Row],[הווסת פעיל?]]=""),"",SUM(Z931,שבוע_בדילוג[[#This Row],[הווסת פעיל?]]))</f>
        <v/>
      </c>
      <c r="AA932" s="1" t="str">
        <f>IF(AND(שבוע_בדילוג[[#This Row],[כמה מחזורים עד עקירה]]&lt;&gt;"",Z933=""),שבוע_בדילוג[[#This Row],[כמה מחזורים עד עקירה]],"")</f>
        <v/>
      </c>
      <c r="AB932" s="1" t="str">
        <f>IF(AND(שבוע_בדילוג[[#This Row],[הווסת פעיל?]]=1,שבוע_בדילוג[[#This Row],[וסת קבוע אחרון]]&lt;&gt;X931),שבוע_בדילוג[[#This Row],[וסת קבוע אחרון]],"")</f>
        <v/>
      </c>
      <c r="AC932" s="1" t="str">
        <f>IF(AND(שבוע_בדילוג[[#This Row],[הווסת פעיל?]]=1,Y931=0,שבוע_בדילוג[[#This Row],[וסת קבוע אחרון]]=X931),שבוע_בדילוג[[#This Row],[וסת קבוע אחרון]],"")</f>
        <v/>
      </c>
      <c r="AD932" s="1" t="str">
        <f>IF(AND(שבוע_בדילוג[[#This Row],[הווסת פעיל?]]=1,Y931=0,שבוע_בדילוג[[#This Row],[וסת קבוע אחרון]]&lt;&gt;X931),1,"")</f>
        <v/>
      </c>
      <c r="AE932" s="1" t="str">
        <f>IF(AND(שבוע_בדילוג[[#This Row],[הווסת פעיל?]]&lt;&gt;"",B933=1),שבוע_בדילוג[[#This Row],[CycleNumber]],"")</f>
        <v/>
      </c>
      <c r="AF932" s="1" t="str">
        <f>IF(AND(שבוע_בדילוג[[#This Row],[הווסת פעיל?]]&lt;&gt;"",Y931=""),שבוע_בדילוג[[#This Row],[CycleNumber]],"")</f>
        <v/>
      </c>
      <c r="AG932" s="1" t="str">
        <f>IF(B933=1,"",IF(שבוע_בדילוג[[#This Row],[הווסת פעיל?]]=1,IF(שבוע_בדילוג[[#This Row],[וסת קבוע אחרון]]=F933,1,0),""))</f>
        <v/>
      </c>
      <c r="AH932" s="1" t="str">
        <f>IF(B933=1,"",IF(שבוע_בדילוג[[#This Row],[הווסת פעיל?]]=1,IF(OR(שבוע_בדילוג[[#This Row],[וסת קבוע אחרון]]=F933,F933=שבוע_בדילוג[[#This Row],[LengthofCycle]]),1,0),""))</f>
        <v/>
      </c>
      <c r="AI932" s="1" t="str">
        <f>IF(B933=1,"",IF(שבוע_בדילוג[[#This Row],[הווסת פעיל?]]=1,IF(OR(שבוע_בדילוג[[#This Row],[וסת קבוע אחרון]]=F933,F933=שבוע_בדילוג[[#This Row],[LengthofCycle]],AND(שבוע_בדילוג[[#This Row],[LengthofCycle]]&lt;&gt;שבוע_בדילוג[[#This Row],[וסת קבוע אחרון]],OR(F933=28,F933=29))),1,0),""))</f>
        <v/>
      </c>
      <c r="AJ932" s="1" t="str">
        <f>IF(AND(שבוע_בדילוג[[#This Row],[הווסת פעיל?]]=1,B933=1),1,"")</f>
        <v/>
      </c>
      <c r="AK932" s="4">
        <f>IF(AND(שבוע_בדילוג[[#This Row],[הווסת פעיל?]]&lt;&gt;1,B933&lt;&gt;1,B933&lt;&gt;""),IF(שבוע_בדילוג[[#This Row],[LengthofCycle]]=F933,1,0),"")</f>
        <v>0</v>
      </c>
      <c r="AL932" s="4">
        <f>IF(AND(שבוע_בדילוג[[#This Row],[הווסת פעיל?]]&lt;&gt;1,B933&lt;&gt;1,B933&lt;&gt;""),IF(OR(שבוע_בדילוג[[#This Row],[LengthofCycle]]=F933,F933=29),1,0),"")</f>
        <v>0</v>
      </c>
      <c r="AM932" s="4">
        <f>IF(AND(שבוע_בדילוג[[#This Row],[הווסת פעיל?]]&lt;&gt;1,B933&lt;&gt;1,B933&lt;&gt;""),IF(OR(שבוע_בדילוג[[#This Row],[LengthofCycle]]=F933,F933=29,F933=28),1,0),"")</f>
        <v>0</v>
      </c>
    </row>
    <row r="933" spans="1:39" x14ac:dyDescent="0.25">
      <c r="A933" s="1" t="s">
        <v>131</v>
      </c>
      <c r="B933" s="1">
        <v>8</v>
      </c>
      <c r="C933" s="1">
        <v>1</v>
      </c>
      <c r="D933" s="1">
        <v>1</v>
      </c>
      <c r="E933" s="1">
        <v>0</v>
      </c>
      <c r="F933" s="1">
        <v>31</v>
      </c>
      <c r="H933" s="1">
        <f>שבוע_בדילוג[[#This Row],[LengthofCycle]]+1</f>
        <v>32</v>
      </c>
      <c r="I933" s="1">
        <f>IF(IFERROR(LOOKUP(שבוע_בדילוג[[#This Row],[ClientID]],קביעויות[השבוע בדילוג]),FALSE)=שבוע_בדילוג[[#This Row],[ClientID]],1,"")</f>
        <v>1</v>
      </c>
      <c r="J933" s="1" t="str">
        <f>IF(AND(שבוע_בדילוג[[#This Row],[CycleNumber]]&gt;1,OR(B934="",שבוע_בדילוג[[#This Row],[CycleNumber]]&gt;B932)),IF(OR(AND(שבוע_בדילוג[[#This Row],[LengthofCycle]]=29,F932=29),AND(שבוע_בדילוג[[#This Row],[LengthofCycle]]=36,F932=36)),1,""),"")</f>
        <v/>
      </c>
      <c r="K933" s="1" t="str">
        <f>IF(AND(שבוע_בדילוג[[#This Row],[וסת השבוע]]=1,J932=1,שבוע_בדילוג[[#This Row],[CycleNumber]]&gt;B932),1,"")</f>
        <v/>
      </c>
      <c r="L933" s="1">
        <f>IF(שבוע_בדילוג[[#This Row],[CycleNumber]]=1,"",IF(שבוע_בדילוג[[#This Row],[וסת השבוע]]=1,0,IF(L932="","",IF(L932=0,IF(שבוע_בדילוג[[#This Row],[LengthofCycle]]=29,0,1),IF(L932=1,IF(שבוע_בדילוג[[#This Row],[LengthofCycle]]+F932=29*2,0,2),IF(L932=2,IF(שבוע_בדילוג[[#This Row],[LengthofCycle]]+F932+F931=29*3,0,3),""))))))</f>
        <v>0</v>
      </c>
      <c r="M933" s="1">
        <f>IF(שבוע_בדילוג[[#This Row],[וסת השבוע]]=1,IF(שבוע_בדילוג[[#This Row],[וסת השבוע וההפלגה ביחד]]=1,M932+1,0),IF(AND(שבוע_בדילוג[[#This Row],[CycleNumber]]&gt;B932,שבוע_בדילוג[[#This Row],[CycleNumber]]&gt;1),IF(שבוע_בדילוג[[#This Row],[וסת השבוע פעיל?]]&lt;&gt;"",M932+1,""),""))</f>
        <v>2</v>
      </c>
      <c r="N933" s="1">
        <f>IF(שבוע_בדילוג[[#This Row],[וסת השבוע פעיל?2]]="","",IF(AND(שבוע_בדילוג[[#This Row],[וסת השבוע פעיל?]]&lt;&gt;"",שבוע_בדילוג[[#This Row],[CycleNumber]]&lt;B934,B934&lt;&gt;"",שבוע_בדילוג[[#This Row],[וסת השבוע פעיל?]]&lt;3),IF(L934=0,IF(AND(שבוע_בדילוג[[#This Row],[וסת השבוע פעיל?]]&gt;0,J934=1),0,1),0),""))</f>
        <v>0</v>
      </c>
      <c r="O933" s="1">
        <f t="shared" si="80"/>
        <v>32</v>
      </c>
      <c r="P933" s="1" t="str">
        <f>IF(AND(שבוע_בדילוג[[#This Row],[חיזוי - שבוע]]=1,K934=1),1,"")</f>
        <v/>
      </c>
      <c r="Q933" s="1" t="str">
        <f>IF(AND(שבוע_בדילוג[[#This Row],[וסת השבוע פעיל?]]&lt;3,OR(שבוע_בדילוג[[#This Row],[CycleNumber]]&gt;B934,B934="")),1,"")</f>
        <v/>
      </c>
      <c r="R933" s="1" t="str">
        <f>IF(AND(שבוע_בדילוג[[#This Row],[חיזוי - שבוע]]&lt;&gt;"",שבוע_בדילוג[[#This Row],[וסת השבוע פעיל?2]]=""),1,"")</f>
        <v/>
      </c>
      <c r="S933" s="1">
        <f>IF(שבוע_בדילוג[[#This Row],[האישה קבעה וסת שבוע בדילוג?]]=1,IF(שבוע_בדילוג[[#This Row],[וסת השבוע פעיל?]]&lt;3,1,0),"")</f>
        <v>1</v>
      </c>
      <c r="T9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3" s="1">
        <f t="shared" si="81"/>
        <v>0</v>
      </c>
      <c r="V933" s="1">
        <f t="shared" si="82"/>
        <v>0</v>
      </c>
      <c r="W933" s="1">
        <f t="shared" si="83"/>
        <v>0</v>
      </c>
      <c r="X933" s="1" t="str">
        <f>IF(שבוע_בדילוג[[#This Row],[3 הפלגות זהות]]="","",IF(שבוע_בדילוג[[#This Row],[3 הפלגות זהות]]=1,שבוע_בדילוג[[#This Row],[LengthofCycle]],X932))</f>
        <v/>
      </c>
      <c r="Z933" s="1" t="str">
        <f>IF(OR(שבוע_בדילוג[[#This Row],[הווסת פעיל?]]=0,שבוע_בדילוג[[#This Row],[הווסת פעיל?]]=""),"",SUM(Z932,שבוע_בדילוג[[#This Row],[הווסת פעיל?]]))</f>
        <v/>
      </c>
      <c r="AA933" s="1" t="str">
        <f>IF(AND(שבוע_בדילוג[[#This Row],[כמה מחזורים עד עקירה]]&lt;&gt;"",Z934=""),שבוע_בדילוג[[#This Row],[כמה מחזורים עד עקירה]],"")</f>
        <v/>
      </c>
      <c r="AB933" s="1" t="str">
        <f>IF(AND(שבוע_בדילוג[[#This Row],[הווסת פעיל?]]=1,שבוע_בדילוג[[#This Row],[וסת קבוע אחרון]]&lt;&gt;X932),שבוע_בדילוג[[#This Row],[וסת קבוע אחרון]],"")</f>
        <v/>
      </c>
      <c r="AC933" s="1" t="str">
        <f>IF(AND(שבוע_בדילוג[[#This Row],[הווסת פעיל?]]=1,Y932=0,שבוע_בדילוג[[#This Row],[וסת קבוע אחרון]]=X932),שבוע_בדילוג[[#This Row],[וסת קבוע אחרון]],"")</f>
        <v/>
      </c>
      <c r="AD933" s="1" t="str">
        <f>IF(AND(שבוע_בדילוג[[#This Row],[הווסת פעיל?]]=1,Y932=0,שבוע_בדילוג[[#This Row],[וסת קבוע אחרון]]&lt;&gt;X932),1,"")</f>
        <v/>
      </c>
      <c r="AE933" s="1" t="str">
        <f>IF(AND(שבוע_בדילוג[[#This Row],[הווסת פעיל?]]&lt;&gt;"",B934=1),שבוע_בדילוג[[#This Row],[CycleNumber]],"")</f>
        <v/>
      </c>
      <c r="AF933" s="1" t="str">
        <f>IF(AND(שבוע_בדילוג[[#This Row],[הווסת פעיל?]]&lt;&gt;"",Y932=""),שבוע_בדילוג[[#This Row],[CycleNumber]],"")</f>
        <v/>
      </c>
      <c r="AG933" s="1" t="str">
        <f>IF(B934=1,"",IF(שבוע_בדילוג[[#This Row],[הווסת פעיל?]]=1,IF(שבוע_בדילוג[[#This Row],[וסת קבוע אחרון]]=F934,1,0),""))</f>
        <v/>
      </c>
      <c r="AH933" s="1" t="str">
        <f>IF(B934=1,"",IF(שבוע_בדילוג[[#This Row],[הווסת פעיל?]]=1,IF(OR(שבוע_בדילוג[[#This Row],[וסת קבוע אחרון]]=F934,F934=שבוע_בדילוג[[#This Row],[LengthofCycle]]),1,0),""))</f>
        <v/>
      </c>
      <c r="AI933" s="1" t="str">
        <f>IF(B934=1,"",IF(שבוע_בדילוג[[#This Row],[הווסת פעיל?]]=1,IF(OR(שבוע_בדילוג[[#This Row],[וסת קבוע אחרון]]=F934,F934=שבוע_בדילוג[[#This Row],[LengthofCycle]],AND(שבוע_בדילוג[[#This Row],[LengthofCycle]]&lt;&gt;שבוע_בדילוג[[#This Row],[וסת קבוע אחרון]],OR(F934=28,F934=29))),1,0),""))</f>
        <v/>
      </c>
      <c r="AJ933" s="1" t="str">
        <f>IF(AND(שבוע_בדילוג[[#This Row],[הווסת פעיל?]]=1,B934=1),1,"")</f>
        <v/>
      </c>
      <c r="AK933" s="4">
        <f>IF(AND(שבוע_בדילוג[[#This Row],[הווסת פעיל?]]&lt;&gt;1,B934&lt;&gt;1,B934&lt;&gt;""),IF(שבוע_בדילוג[[#This Row],[LengthofCycle]]=F934,1,0),"")</f>
        <v>0</v>
      </c>
      <c r="AL933" s="4">
        <f>IF(AND(שבוע_בדילוג[[#This Row],[הווסת פעיל?]]&lt;&gt;1,B934&lt;&gt;1,B934&lt;&gt;""),IF(OR(שבוע_בדילוג[[#This Row],[LengthofCycle]]=F934,F934=29),1,0),"")</f>
        <v>0</v>
      </c>
      <c r="AM933" s="4">
        <f>IF(AND(שבוע_בדילוג[[#This Row],[הווסת פעיל?]]&lt;&gt;1,B934&lt;&gt;1,B934&lt;&gt;""),IF(OR(שבוע_בדילוג[[#This Row],[LengthofCycle]]=F934,F934=29,F934=28),1,0),"")</f>
        <v>0</v>
      </c>
    </row>
    <row r="934" spans="1:39" x14ac:dyDescent="0.25">
      <c r="A934" s="1" t="s">
        <v>131</v>
      </c>
      <c r="B934" s="1">
        <v>9</v>
      </c>
      <c r="C934" s="1">
        <v>1</v>
      </c>
      <c r="D934" s="1">
        <v>1</v>
      </c>
      <c r="E934" s="1">
        <v>0</v>
      </c>
      <c r="F934" s="1">
        <v>23</v>
      </c>
      <c r="H934" s="1">
        <f>שבוע_בדילוג[[#This Row],[LengthofCycle]]+1</f>
        <v>24</v>
      </c>
      <c r="I934" s="1">
        <f>IF(IFERROR(LOOKUP(שבוע_בדילוג[[#This Row],[ClientID]],קביעויות[השבוע בדילוג]),FALSE)=שבוע_בדילוג[[#This Row],[ClientID]],1,"")</f>
        <v>1</v>
      </c>
      <c r="J934" s="1" t="str">
        <f>IF(AND(שבוע_בדילוג[[#This Row],[CycleNumber]]&gt;1,OR(B935="",שבוע_בדילוג[[#This Row],[CycleNumber]]&gt;B933)),IF(OR(AND(שבוע_בדילוג[[#This Row],[LengthofCycle]]=29,F933=29),AND(שבוע_בדילוג[[#This Row],[LengthofCycle]]=36,F933=36)),1,""),"")</f>
        <v/>
      </c>
      <c r="K934" s="1" t="str">
        <f>IF(AND(שבוע_בדילוג[[#This Row],[וסת השבוע]]=1,J933=1,שבוע_בדילוג[[#This Row],[CycleNumber]]&gt;B933),1,"")</f>
        <v/>
      </c>
      <c r="L934" s="1">
        <f>IF(שבוע_בדילוג[[#This Row],[CycleNumber]]=1,"",IF(שבוע_בדילוג[[#This Row],[וסת השבוע]]=1,0,IF(L933="","",IF(L933=0,IF(שבוע_בדילוג[[#This Row],[LengthofCycle]]=29,0,1),IF(L933=1,IF(שבוע_בדילוג[[#This Row],[LengthofCycle]]+F933=29*2,0,2),IF(L933=2,IF(שבוע_בדילוג[[#This Row],[LengthofCycle]]+F933+F932=29*3,0,3),""))))))</f>
        <v>1</v>
      </c>
      <c r="M934" s="1">
        <f>IF(שבוע_בדילוג[[#This Row],[וסת השבוע]]=1,IF(שבוע_בדילוג[[#This Row],[וסת השבוע וההפלגה ביחד]]=1,M933+1,0),IF(AND(שבוע_בדילוג[[#This Row],[CycleNumber]]&gt;B933,שבוע_בדילוג[[#This Row],[CycleNumber]]&gt;1),IF(שבוע_בדילוג[[#This Row],[וסת השבוע פעיל?]]&lt;&gt;"",M933+1,""),""))</f>
        <v>3</v>
      </c>
      <c r="N934" s="1">
        <f>IF(שבוע_בדילוג[[#This Row],[וסת השבוע פעיל?2]]="","",IF(AND(שבוע_בדילוג[[#This Row],[וסת השבוע פעיל?]]&lt;&gt;"",שבוע_בדילוג[[#This Row],[CycleNumber]]&lt;B935,B935&lt;&gt;"",שבוע_בדילוג[[#This Row],[וסת השבוע פעיל?]]&lt;3),IF(L935=0,IF(AND(שבוע_בדילוג[[#This Row],[וסת השבוע פעיל?]]&gt;0,J935=1),0,1),0),""))</f>
        <v>0</v>
      </c>
      <c r="O934" s="1">
        <f t="shared" si="80"/>
        <v>30</v>
      </c>
      <c r="P934" s="1" t="str">
        <f>IF(AND(שבוע_בדילוג[[#This Row],[חיזוי - שבוע]]=1,K935=1),1,"")</f>
        <v/>
      </c>
      <c r="Q934" s="1" t="str">
        <f>IF(AND(שבוע_בדילוג[[#This Row],[וסת השבוע פעיל?]]&lt;3,OR(שבוע_בדילוג[[#This Row],[CycleNumber]]&gt;B935,B935="")),1,"")</f>
        <v/>
      </c>
      <c r="R934" s="1" t="str">
        <f>IF(AND(שבוע_בדילוג[[#This Row],[חיזוי - שבוע]]&lt;&gt;"",שבוע_בדילוג[[#This Row],[וסת השבוע פעיל?2]]=""),1,"")</f>
        <v/>
      </c>
      <c r="S934" s="1">
        <f>IF(שבוע_בדילוג[[#This Row],[האישה קבעה וסת שבוע בדילוג?]]=1,IF(שבוע_בדילוג[[#This Row],[וסת השבוע פעיל?]]&lt;3,1,0),"")</f>
        <v>1</v>
      </c>
      <c r="T9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4" s="1">
        <f t="shared" si="81"/>
        <v>0</v>
      </c>
      <c r="V934" s="1">
        <f t="shared" si="82"/>
        <v>0</v>
      </c>
      <c r="W934" s="1">
        <f t="shared" si="83"/>
        <v>0</v>
      </c>
      <c r="X934" s="1" t="str">
        <f>IF(שבוע_בדילוג[[#This Row],[3 הפלגות זהות]]="","",IF(שבוע_בדילוג[[#This Row],[3 הפלגות זהות]]=1,שבוע_בדילוג[[#This Row],[LengthofCycle]],X933))</f>
        <v/>
      </c>
      <c r="Z934" s="1" t="str">
        <f>IF(OR(שבוע_בדילוג[[#This Row],[הווסת פעיל?]]=0,שבוע_בדילוג[[#This Row],[הווסת פעיל?]]=""),"",SUM(Z933,שבוע_בדילוג[[#This Row],[הווסת פעיל?]]))</f>
        <v/>
      </c>
      <c r="AA934" s="1" t="str">
        <f>IF(AND(שבוע_בדילוג[[#This Row],[כמה מחזורים עד עקירה]]&lt;&gt;"",Z935=""),שבוע_בדילוג[[#This Row],[כמה מחזורים עד עקירה]],"")</f>
        <v/>
      </c>
      <c r="AB934" s="1" t="str">
        <f>IF(AND(שבוע_בדילוג[[#This Row],[הווסת פעיל?]]=1,שבוע_בדילוג[[#This Row],[וסת קבוע אחרון]]&lt;&gt;X933),שבוע_בדילוג[[#This Row],[וסת קבוע אחרון]],"")</f>
        <v/>
      </c>
      <c r="AC934" s="1" t="str">
        <f>IF(AND(שבוע_בדילוג[[#This Row],[הווסת פעיל?]]=1,Y933=0,שבוע_בדילוג[[#This Row],[וסת קבוע אחרון]]=X933),שבוע_בדילוג[[#This Row],[וסת קבוע אחרון]],"")</f>
        <v/>
      </c>
      <c r="AD934" s="1" t="str">
        <f>IF(AND(שבוע_בדילוג[[#This Row],[הווסת פעיל?]]=1,Y933=0,שבוע_בדילוג[[#This Row],[וסת קבוע אחרון]]&lt;&gt;X933),1,"")</f>
        <v/>
      </c>
      <c r="AE934" s="1" t="str">
        <f>IF(AND(שבוע_בדילוג[[#This Row],[הווסת פעיל?]]&lt;&gt;"",B935=1),שבוע_בדילוג[[#This Row],[CycleNumber]],"")</f>
        <v/>
      </c>
      <c r="AF934" s="1" t="str">
        <f>IF(AND(שבוע_בדילוג[[#This Row],[הווסת פעיל?]]&lt;&gt;"",Y933=""),שבוע_בדילוג[[#This Row],[CycleNumber]],"")</f>
        <v/>
      </c>
      <c r="AG934" s="1" t="str">
        <f>IF(B935=1,"",IF(שבוע_בדילוג[[#This Row],[הווסת פעיל?]]=1,IF(שבוע_בדילוג[[#This Row],[וסת קבוע אחרון]]=F935,1,0),""))</f>
        <v/>
      </c>
      <c r="AH934" s="1" t="str">
        <f>IF(B935=1,"",IF(שבוע_בדילוג[[#This Row],[הווסת פעיל?]]=1,IF(OR(שבוע_בדילוג[[#This Row],[וסת קבוע אחרון]]=F935,F935=שבוע_בדילוג[[#This Row],[LengthofCycle]]),1,0),""))</f>
        <v/>
      </c>
      <c r="AI934" s="1" t="str">
        <f>IF(B935=1,"",IF(שבוע_בדילוג[[#This Row],[הווסת פעיל?]]=1,IF(OR(שבוע_בדילוג[[#This Row],[וסת קבוע אחרון]]=F935,F935=שבוע_בדילוג[[#This Row],[LengthofCycle]],AND(שבוע_בדילוג[[#This Row],[LengthofCycle]]&lt;&gt;שבוע_בדילוג[[#This Row],[וסת קבוע אחרון]],OR(F935=28,F935=29))),1,0),""))</f>
        <v/>
      </c>
      <c r="AJ934" s="1" t="str">
        <f>IF(AND(שבוע_בדילוג[[#This Row],[הווסת פעיל?]]=1,B935=1),1,"")</f>
        <v/>
      </c>
      <c r="AK934" s="4">
        <f>IF(AND(שבוע_בדילוג[[#This Row],[הווסת פעיל?]]&lt;&gt;1,B935&lt;&gt;1,B935&lt;&gt;""),IF(שבוע_בדילוג[[#This Row],[LengthofCycle]]=F935,1,0),"")</f>
        <v>0</v>
      </c>
      <c r="AL934" s="4">
        <f>IF(AND(שבוע_בדילוג[[#This Row],[הווסת פעיל?]]&lt;&gt;1,B935&lt;&gt;1,B935&lt;&gt;""),IF(OR(שבוע_בדילוג[[#This Row],[LengthofCycle]]=F935,F935=29),1,0),"")</f>
        <v>1</v>
      </c>
      <c r="AM934" s="4">
        <f>IF(AND(שבוע_בדילוג[[#This Row],[הווסת פעיל?]]&lt;&gt;1,B935&lt;&gt;1,B935&lt;&gt;""),IF(OR(שבוע_בדילוג[[#This Row],[LengthofCycle]]=F935,F935=29,F935=28),1,0),"")</f>
        <v>1</v>
      </c>
    </row>
    <row r="935" spans="1:39" x14ac:dyDescent="0.25">
      <c r="A935" s="1" t="s">
        <v>131</v>
      </c>
      <c r="B935" s="1">
        <v>10</v>
      </c>
      <c r="C935" s="1">
        <v>1</v>
      </c>
      <c r="D935" s="1">
        <v>0</v>
      </c>
      <c r="E935" s="1">
        <v>0</v>
      </c>
      <c r="F935" s="1">
        <v>29</v>
      </c>
      <c r="H935" s="1">
        <f>שבוע_בדילוג[[#This Row],[LengthofCycle]]+1</f>
        <v>30</v>
      </c>
      <c r="I935" s="1">
        <f>IF(IFERROR(LOOKUP(שבוע_בדילוג[[#This Row],[ClientID]],קביעויות[השבוע בדילוג]),FALSE)=שבוע_בדילוג[[#This Row],[ClientID]],1,"")</f>
        <v>1</v>
      </c>
      <c r="J935" s="1" t="str">
        <f>IF(AND(שבוע_בדילוג[[#This Row],[CycleNumber]]&gt;1,OR(B936="",שבוע_בדילוג[[#This Row],[CycleNumber]]&gt;B934)),IF(OR(AND(שבוע_בדילוג[[#This Row],[LengthofCycle]]=29,F934=29),AND(שבוע_בדילוג[[#This Row],[LengthofCycle]]=36,F934=36)),1,""),"")</f>
        <v/>
      </c>
      <c r="K935" s="1" t="str">
        <f>IF(AND(שבוע_בדילוג[[#This Row],[וסת השבוע]]=1,J934=1,שבוע_בדילוג[[#This Row],[CycleNumber]]&gt;B934),1,"")</f>
        <v/>
      </c>
      <c r="L935" s="1">
        <f>IF(שבוע_בדילוג[[#This Row],[CycleNumber]]=1,"",IF(שבוע_בדילוג[[#This Row],[וסת השבוע]]=1,0,IF(L934="","",IF(L934=0,IF(שבוע_בדילוג[[#This Row],[LengthofCycle]]=29,0,1),IF(L934=1,IF(שבוע_בדילוג[[#This Row],[LengthofCycle]]+F934=29*2,0,2),IF(L934=2,IF(שבוע_בדילוג[[#This Row],[LengthofCycle]]+F934+F933=29*3,0,3),""))))))</f>
        <v>2</v>
      </c>
      <c r="M935" s="1">
        <f>IF(שבוע_בדילוג[[#This Row],[וסת השבוע]]=1,IF(שבוע_בדילוג[[#This Row],[וסת השבוע וההפלגה ביחד]]=1,M934+1,0),IF(AND(שבוע_בדילוג[[#This Row],[CycleNumber]]&gt;B934,שבוע_בדילוג[[#This Row],[CycleNumber]]&gt;1),IF(שבוע_בדילוג[[#This Row],[וסת השבוע פעיל?]]&lt;&gt;"",M934+1,""),""))</f>
        <v>4</v>
      </c>
      <c r="N935" s="1">
        <f>IF(שבוע_בדילוג[[#This Row],[וסת השבוע פעיל?2]]="","",IF(AND(שבוע_בדילוג[[#This Row],[וסת השבוע פעיל?]]&lt;&gt;"",שבוע_בדילוג[[#This Row],[CycleNumber]]&lt;B936,B936&lt;&gt;"",שבוע_בדילוג[[#This Row],[וסת השבוע פעיל?]]&lt;3),IF(L936=0,IF(AND(שבוע_בדילוג[[#This Row],[וסת השבוע פעיל?]]&gt;0,J936=1),0,1),0),""))</f>
        <v>0</v>
      </c>
      <c r="O935" s="1">
        <f t="shared" si="80"/>
        <v>36</v>
      </c>
      <c r="P935" s="1" t="str">
        <f>IF(AND(שבוע_בדילוג[[#This Row],[חיזוי - שבוע]]=1,K936=1),1,"")</f>
        <v/>
      </c>
      <c r="Q935" s="1" t="str">
        <f>IF(AND(שבוע_בדילוג[[#This Row],[וסת השבוע פעיל?]]&lt;3,OR(שבוע_בדילוג[[#This Row],[CycleNumber]]&gt;B936,B936="")),1,"")</f>
        <v/>
      </c>
      <c r="R935" s="1" t="str">
        <f>IF(AND(שבוע_בדילוג[[#This Row],[חיזוי - שבוע]]&lt;&gt;"",שבוע_בדילוג[[#This Row],[וסת השבוע פעיל?2]]=""),1,"")</f>
        <v/>
      </c>
      <c r="S935" s="1">
        <f>IF(שבוע_בדילוג[[#This Row],[האישה קבעה וסת שבוע בדילוג?]]=1,IF(שבוע_בדילוג[[#This Row],[וסת השבוע פעיל?]]&lt;3,1,0),"")</f>
        <v>1</v>
      </c>
      <c r="T9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5" s="1">
        <f t="shared" si="81"/>
        <v>0</v>
      </c>
      <c r="V935" s="1">
        <f t="shared" si="82"/>
        <v>0</v>
      </c>
      <c r="W935" s="1">
        <f t="shared" si="83"/>
        <v>0</v>
      </c>
      <c r="X935" s="1" t="str">
        <f>IF(שבוע_בדילוג[[#This Row],[3 הפלגות זהות]]="","",IF(שבוע_בדילוג[[#This Row],[3 הפלגות זהות]]=1,שבוע_בדילוג[[#This Row],[LengthofCycle]],X934))</f>
        <v/>
      </c>
      <c r="Z935" s="1" t="str">
        <f>IF(OR(שבוע_בדילוג[[#This Row],[הווסת פעיל?]]=0,שבוע_בדילוג[[#This Row],[הווסת פעיל?]]=""),"",SUM(Z934,שבוע_בדילוג[[#This Row],[הווסת פעיל?]]))</f>
        <v/>
      </c>
      <c r="AA935" s="1" t="str">
        <f>IF(AND(שבוע_בדילוג[[#This Row],[כמה מחזורים עד עקירה]]&lt;&gt;"",Z936=""),שבוע_בדילוג[[#This Row],[כמה מחזורים עד עקירה]],"")</f>
        <v/>
      </c>
      <c r="AB935" s="1" t="str">
        <f>IF(AND(שבוע_בדילוג[[#This Row],[הווסת פעיל?]]=1,שבוע_בדילוג[[#This Row],[וסת קבוע אחרון]]&lt;&gt;X934),שבוע_בדילוג[[#This Row],[וסת קבוע אחרון]],"")</f>
        <v/>
      </c>
      <c r="AC935" s="1" t="str">
        <f>IF(AND(שבוע_בדילוג[[#This Row],[הווסת פעיל?]]=1,Y934=0,שבוע_בדילוג[[#This Row],[וסת קבוע אחרון]]=X934),שבוע_בדילוג[[#This Row],[וסת קבוע אחרון]],"")</f>
        <v/>
      </c>
      <c r="AD935" s="1" t="str">
        <f>IF(AND(שבוע_בדילוג[[#This Row],[הווסת פעיל?]]=1,Y934=0,שבוע_בדילוג[[#This Row],[וסת קבוע אחרון]]&lt;&gt;X934),1,"")</f>
        <v/>
      </c>
      <c r="AE935" s="1" t="str">
        <f>IF(AND(שבוע_בדילוג[[#This Row],[הווסת פעיל?]]&lt;&gt;"",B936=1),שבוע_בדילוג[[#This Row],[CycleNumber]],"")</f>
        <v/>
      </c>
      <c r="AF935" s="1" t="str">
        <f>IF(AND(שבוע_בדילוג[[#This Row],[הווסת פעיל?]]&lt;&gt;"",Y934=""),שבוע_בדילוג[[#This Row],[CycleNumber]],"")</f>
        <v/>
      </c>
      <c r="AG935" s="1" t="str">
        <f>IF(B936=1,"",IF(שבוע_בדילוג[[#This Row],[הווסת פעיל?]]=1,IF(שבוע_בדילוג[[#This Row],[וסת קבוע אחרון]]=F936,1,0),""))</f>
        <v/>
      </c>
      <c r="AH935" s="1" t="str">
        <f>IF(B936=1,"",IF(שבוע_בדילוג[[#This Row],[הווסת פעיל?]]=1,IF(OR(שבוע_בדילוג[[#This Row],[וסת קבוע אחרון]]=F936,F936=שבוע_בדילוג[[#This Row],[LengthofCycle]]),1,0),""))</f>
        <v/>
      </c>
      <c r="AI935" s="1" t="str">
        <f>IF(B936=1,"",IF(שבוע_בדילוג[[#This Row],[הווסת פעיל?]]=1,IF(OR(שבוע_בדילוג[[#This Row],[וסת קבוע אחרון]]=F936,F936=שבוע_בדילוג[[#This Row],[LengthofCycle]],AND(שבוע_בדילוג[[#This Row],[LengthofCycle]]&lt;&gt;שבוע_בדילוג[[#This Row],[וסת קבוע אחרון]],OR(F936=28,F936=29))),1,0),""))</f>
        <v/>
      </c>
      <c r="AJ935" s="1" t="str">
        <f>IF(AND(שבוע_בדילוג[[#This Row],[הווסת פעיל?]]=1,B936=1),1,"")</f>
        <v/>
      </c>
      <c r="AK935" s="4">
        <f>IF(AND(שבוע_בדילוג[[#This Row],[הווסת פעיל?]]&lt;&gt;1,B936&lt;&gt;1,B936&lt;&gt;""),IF(שבוע_בדילוג[[#This Row],[LengthofCycle]]=F936,1,0),"")</f>
        <v>0</v>
      </c>
      <c r="AL935" s="4">
        <f>IF(AND(שבוע_בדילוג[[#This Row],[הווסת פעיל?]]&lt;&gt;1,B936&lt;&gt;1,B936&lt;&gt;""),IF(OR(שבוע_בדילוג[[#This Row],[LengthofCycle]]=F936,F936=29),1,0),"")</f>
        <v>0</v>
      </c>
      <c r="AM935" s="4">
        <f>IF(AND(שבוע_בדילוג[[#This Row],[הווסת פעיל?]]&lt;&gt;1,B936&lt;&gt;1,B936&lt;&gt;""),IF(OR(שבוע_בדילוג[[#This Row],[LengthofCycle]]=F936,F936=29,F936=28),1,0),"")</f>
        <v>0</v>
      </c>
    </row>
    <row r="936" spans="1:39" x14ac:dyDescent="0.25">
      <c r="A936" s="1" t="s">
        <v>131</v>
      </c>
      <c r="B936" s="1">
        <v>11</v>
      </c>
      <c r="C936" s="1">
        <v>1</v>
      </c>
      <c r="D936" s="1">
        <v>1</v>
      </c>
      <c r="E936" s="1">
        <v>0</v>
      </c>
      <c r="F936" s="1">
        <v>30</v>
      </c>
      <c r="H936" s="1">
        <f>שבוע_בדילוג[[#This Row],[LengthofCycle]]+1</f>
        <v>31</v>
      </c>
      <c r="I936" s="1">
        <f>IF(IFERROR(LOOKUP(שבוע_בדילוג[[#This Row],[ClientID]],קביעויות[השבוע בדילוג]),FALSE)=שבוע_בדילוג[[#This Row],[ClientID]],1,"")</f>
        <v>1</v>
      </c>
      <c r="J936" s="1" t="str">
        <f>IF(AND(שבוע_בדילוג[[#This Row],[CycleNumber]]&gt;1,OR(B937="",שבוע_בדילוג[[#This Row],[CycleNumber]]&gt;B935)),IF(OR(AND(שבוע_בדילוג[[#This Row],[LengthofCycle]]=29,F935=29),AND(שבוע_בדילוג[[#This Row],[LengthofCycle]]=36,F935=36)),1,""),"")</f>
        <v/>
      </c>
      <c r="K936" s="1" t="str">
        <f>IF(AND(שבוע_בדילוג[[#This Row],[וסת השבוע]]=1,J935=1,שבוע_בדילוג[[#This Row],[CycleNumber]]&gt;B935),1,"")</f>
        <v/>
      </c>
      <c r="L936" s="1">
        <f>IF(שבוע_בדילוג[[#This Row],[CycleNumber]]=1,"",IF(שבוע_בדילוג[[#This Row],[וסת השבוע]]=1,0,IF(L935="","",IF(L935=0,IF(שבוע_בדילוג[[#This Row],[LengthofCycle]]=29,0,1),IF(L935=1,IF(שבוע_בדילוג[[#This Row],[LengthofCycle]]+F935=29*2,0,2),IF(L935=2,IF(שבוע_בדילוג[[#This Row],[LengthofCycle]]+F935+F934=29*3,0,3),""))))))</f>
        <v>3</v>
      </c>
      <c r="M936" s="1">
        <f>IF(שבוע_בדילוג[[#This Row],[וסת השבוע]]=1,IF(שבוע_בדילוג[[#This Row],[וסת השבוע וההפלגה ביחד]]=1,M935+1,0),IF(AND(שבוע_בדילוג[[#This Row],[CycleNumber]]&gt;B935,שבוע_בדילוג[[#This Row],[CycleNumber]]&gt;1),IF(שבוע_בדילוג[[#This Row],[וסת השבוע פעיל?]]&lt;&gt;"",M935+1,""),""))</f>
        <v>5</v>
      </c>
      <c r="N936" s="1" t="str">
        <f>IF(שבוע_בדילוג[[#This Row],[וסת השבוע פעיל?2]]="","",IF(AND(שבוע_בדילוג[[#This Row],[וסת השבוע פעיל?]]&lt;&gt;"",שבוע_בדילוג[[#This Row],[CycleNumber]]&lt;B937,B937&lt;&gt;"",שבוע_בדילוג[[#This Row],[וסת השבוע פעיל?]]&lt;3),IF(L937=0,IF(AND(שבוע_בדילוג[[#This Row],[וסת השבוע פעיל?]]&gt;0,J937=1),0,1),0),""))</f>
        <v/>
      </c>
      <c r="O936" s="1">
        <f t="shared" si="80"/>
        <v>36</v>
      </c>
      <c r="P936" s="1" t="str">
        <f>IF(AND(שבוע_בדילוג[[#This Row],[חיזוי - שבוע]]=1,K937=1),1,"")</f>
        <v/>
      </c>
      <c r="Q936" s="1" t="str">
        <f>IF(AND(שבוע_בדילוג[[#This Row],[וסת השבוע פעיל?]]&lt;3,OR(שבוע_בדילוג[[#This Row],[CycleNumber]]&gt;B937,B937="")),1,"")</f>
        <v/>
      </c>
      <c r="R936" s="1" t="str">
        <f>IF(AND(שבוע_בדילוג[[#This Row],[חיזוי - שבוע]]&lt;&gt;"",שבוע_בדילוג[[#This Row],[וסת השבוע פעיל?2]]=""),1,"")</f>
        <v/>
      </c>
      <c r="S936" s="1">
        <f>IF(שבוע_בדילוג[[#This Row],[האישה קבעה וסת שבוע בדילוג?]]=1,IF(שבוע_בדילוג[[#This Row],[וסת השבוע פעיל?]]&lt;3,1,0),"")</f>
        <v>0</v>
      </c>
      <c r="T9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6" s="1">
        <f t="shared" si="81"/>
        <v>0</v>
      </c>
      <c r="V936" s="1">
        <f t="shared" si="82"/>
        <v>0</v>
      </c>
      <c r="W936" s="1">
        <f t="shared" si="83"/>
        <v>0</v>
      </c>
      <c r="X936" s="1" t="str">
        <f>IF(שבוע_בדילוג[[#This Row],[3 הפלגות זהות]]="","",IF(שבוע_בדילוג[[#This Row],[3 הפלגות זהות]]=1,שבוע_בדילוג[[#This Row],[LengthofCycle]],X935))</f>
        <v/>
      </c>
      <c r="Z936" s="1" t="str">
        <f>IF(OR(שבוע_בדילוג[[#This Row],[הווסת פעיל?]]=0,שבוע_בדילוג[[#This Row],[הווסת פעיל?]]=""),"",SUM(Z935,שבוע_בדילוג[[#This Row],[הווסת פעיל?]]))</f>
        <v/>
      </c>
      <c r="AA936" s="1" t="str">
        <f>IF(AND(שבוע_בדילוג[[#This Row],[כמה מחזורים עד עקירה]]&lt;&gt;"",Z937=""),שבוע_בדילוג[[#This Row],[כמה מחזורים עד עקירה]],"")</f>
        <v/>
      </c>
      <c r="AB936" s="1" t="str">
        <f>IF(AND(שבוע_בדילוג[[#This Row],[הווסת פעיל?]]=1,שבוע_בדילוג[[#This Row],[וסת קבוע אחרון]]&lt;&gt;X935),שבוע_בדילוג[[#This Row],[וסת קבוע אחרון]],"")</f>
        <v/>
      </c>
      <c r="AC936" s="1" t="str">
        <f>IF(AND(שבוע_בדילוג[[#This Row],[הווסת פעיל?]]=1,Y935=0,שבוע_בדילוג[[#This Row],[וסת קבוע אחרון]]=X935),שבוע_בדילוג[[#This Row],[וסת קבוע אחרון]],"")</f>
        <v/>
      </c>
      <c r="AD936" s="1" t="str">
        <f>IF(AND(שבוע_בדילוג[[#This Row],[הווסת פעיל?]]=1,Y935=0,שבוע_בדילוג[[#This Row],[וסת קבוע אחרון]]&lt;&gt;X935),1,"")</f>
        <v/>
      </c>
      <c r="AE936" s="1" t="str">
        <f>IF(AND(שבוע_בדילוג[[#This Row],[הווסת פעיל?]]&lt;&gt;"",B937=1),שבוע_בדילוג[[#This Row],[CycleNumber]],"")</f>
        <v/>
      </c>
      <c r="AF936" s="1" t="str">
        <f>IF(AND(שבוע_בדילוג[[#This Row],[הווסת פעיל?]]&lt;&gt;"",Y935=""),שבוע_בדילוג[[#This Row],[CycleNumber]],"")</f>
        <v/>
      </c>
      <c r="AG936" s="1" t="str">
        <f>IF(B937=1,"",IF(שבוע_בדילוג[[#This Row],[הווסת פעיל?]]=1,IF(שבוע_בדילוג[[#This Row],[וסת קבוע אחרון]]=F937,1,0),""))</f>
        <v/>
      </c>
      <c r="AH936" s="1" t="str">
        <f>IF(B937=1,"",IF(שבוע_בדילוג[[#This Row],[הווסת פעיל?]]=1,IF(OR(שבוע_בדילוג[[#This Row],[וסת קבוע אחרון]]=F937,F937=שבוע_בדילוג[[#This Row],[LengthofCycle]]),1,0),""))</f>
        <v/>
      </c>
      <c r="AI936" s="1" t="str">
        <f>IF(B937=1,"",IF(שבוע_בדילוג[[#This Row],[הווסת פעיל?]]=1,IF(OR(שבוע_בדילוג[[#This Row],[וסת קבוע אחרון]]=F937,F937=שבוע_בדילוג[[#This Row],[LengthofCycle]],AND(שבוע_בדילוג[[#This Row],[LengthofCycle]]&lt;&gt;שבוע_בדילוג[[#This Row],[וסת קבוע אחרון]],OR(F937=28,F937=29))),1,0),""))</f>
        <v/>
      </c>
      <c r="AJ936" s="1" t="str">
        <f>IF(AND(שבוע_בדילוג[[#This Row],[הווסת פעיל?]]=1,B937=1),1,"")</f>
        <v/>
      </c>
      <c r="AK936" s="4">
        <f>IF(AND(שבוע_בדילוג[[#This Row],[הווסת פעיל?]]&lt;&gt;1,B937&lt;&gt;1,B937&lt;&gt;""),IF(שבוע_בדילוג[[#This Row],[LengthofCycle]]=F937,1,0),"")</f>
        <v>0</v>
      </c>
      <c r="AL936" s="4">
        <f>IF(AND(שבוע_בדילוג[[#This Row],[הווסת פעיל?]]&lt;&gt;1,B937&lt;&gt;1,B937&lt;&gt;""),IF(OR(שבוע_בדילוג[[#This Row],[LengthofCycle]]=F937,F937=29),1,0),"")</f>
        <v>1</v>
      </c>
      <c r="AM936" s="4">
        <f>IF(AND(שבוע_בדילוג[[#This Row],[הווסת פעיל?]]&lt;&gt;1,B937&lt;&gt;1,B937&lt;&gt;""),IF(OR(שבוע_בדילוג[[#This Row],[LengthofCycle]]=F937,F937=29,F937=28),1,0),"")</f>
        <v>1</v>
      </c>
    </row>
    <row r="937" spans="1:39" x14ac:dyDescent="0.25">
      <c r="A937" s="1" t="s">
        <v>131</v>
      </c>
      <c r="B937" s="1">
        <v>12</v>
      </c>
      <c r="C937" s="1">
        <v>1</v>
      </c>
      <c r="D937" s="1">
        <v>1</v>
      </c>
      <c r="E937" s="1">
        <v>0</v>
      </c>
      <c r="F937" s="1">
        <v>29</v>
      </c>
      <c r="H937" s="1">
        <f>שבוע_בדילוג[[#This Row],[LengthofCycle]]+1</f>
        <v>30</v>
      </c>
      <c r="I937" s="1">
        <f>IF(IFERROR(LOOKUP(שבוע_בדילוג[[#This Row],[ClientID]],קביעויות[השבוע בדילוג]),FALSE)=שבוע_בדילוג[[#This Row],[ClientID]],1,"")</f>
        <v>1</v>
      </c>
      <c r="J937" s="1" t="str">
        <f>IF(AND(שבוע_בדילוג[[#This Row],[CycleNumber]]&gt;1,OR(B938="",שבוע_בדילוג[[#This Row],[CycleNumber]]&gt;B936)),IF(OR(AND(שבוע_בדילוג[[#This Row],[LengthofCycle]]=29,F936=29),AND(שבוע_בדילוג[[#This Row],[LengthofCycle]]=36,F936=36)),1,""),"")</f>
        <v/>
      </c>
      <c r="K937" s="1" t="str">
        <f>IF(AND(שבוע_בדילוג[[#This Row],[וסת השבוע]]=1,J936=1,שבוע_בדילוג[[#This Row],[CycleNumber]]&gt;B936),1,"")</f>
        <v/>
      </c>
      <c r="L937" s="1" t="str">
        <f>IF(שבוע_בדילוג[[#This Row],[CycleNumber]]=1,"",IF(שבוע_בדילוג[[#This Row],[וסת השבוע]]=1,0,IF(L936="","",IF(L936=0,IF(שבוע_בדילוג[[#This Row],[LengthofCycle]]=29,0,1),IF(L936=1,IF(שבוע_בדילוג[[#This Row],[LengthofCycle]]+F936=29*2,0,2),IF(L936=2,IF(שבוע_בדילוג[[#This Row],[LengthofCycle]]+F936+F935=29*3,0,3),""))))))</f>
        <v/>
      </c>
      <c r="M937" s="1" t="str">
        <f>IF(שבוע_בדילוג[[#This Row],[וסת השבוע]]=1,IF(שבוע_בדילוג[[#This Row],[וסת השבוע וההפלגה ביחד]]=1,M936+1,0),IF(AND(שבוע_בדילוג[[#This Row],[CycleNumber]]&gt;B936,שבוע_בדילוג[[#This Row],[CycleNumber]]&gt;1),IF(שבוע_בדילוג[[#This Row],[וסת השבוע פעיל?]]&lt;&gt;"",M936+1,""),""))</f>
        <v/>
      </c>
      <c r="N937" s="1" t="str">
        <f>IF(שבוע_בדילוג[[#This Row],[וסת השבוע פעיל?2]]="","",IF(AND(שבוע_בדילוג[[#This Row],[וסת השבוע פעיל?]]&lt;&gt;"",שבוע_בדילוג[[#This Row],[CycleNumber]]&lt;B938,B938&lt;&gt;"",שבוע_בדילוג[[#This Row],[וסת השבוע פעיל?]]&lt;3),IF(L938=0,IF(AND(שבוע_בדילוג[[#This Row],[וסת השבוע פעיל?]]&gt;0,J938=1),0,1),0),""))</f>
        <v/>
      </c>
      <c r="O937" s="1" t="str">
        <f t="shared" si="80"/>
        <v/>
      </c>
      <c r="P937" s="1" t="str">
        <f>IF(AND(שבוע_בדילוג[[#This Row],[חיזוי - שבוע]]=1,K938=1),1,"")</f>
        <v/>
      </c>
      <c r="Q937" s="1" t="str">
        <f>IF(AND(שבוע_בדילוג[[#This Row],[וסת השבוע פעיל?]]&lt;3,OR(שבוע_בדילוג[[#This Row],[CycleNumber]]&gt;B938,B938="")),1,"")</f>
        <v/>
      </c>
      <c r="R937" s="1" t="str">
        <f>IF(AND(שבוע_בדילוג[[#This Row],[חיזוי - שבוע]]&lt;&gt;"",שבוע_בדילוג[[#This Row],[וסת השבוע פעיל?2]]=""),1,"")</f>
        <v/>
      </c>
      <c r="S937" s="1">
        <f>IF(שבוע_בדילוג[[#This Row],[האישה קבעה וסת שבוע בדילוג?]]=1,IF(שבוע_בדילוג[[#This Row],[וסת השבוע פעיל?]]&lt;3,1,0),"")</f>
        <v>0</v>
      </c>
      <c r="T9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7" s="1">
        <f t="shared" si="81"/>
        <v>0</v>
      </c>
      <c r="V937" s="1">
        <f t="shared" si="82"/>
        <v>0</v>
      </c>
      <c r="W937" s="1">
        <f t="shared" si="83"/>
        <v>0</v>
      </c>
      <c r="X937" s="1" t="str">
        <f>IF(שבוע_בדילוג[[#This Row],[3 הפלגות זהות]]="","",IF(שבוע_בדילוג[[#This Row],[3 הפלגות זהות]]=1,שבוע_בדילוג[[#This Row],[LengthofCycle]],X936))</f>
        <v/>
      </c>
      <c r="Z937" s="1" t="str">
        <f>IF(OR(שבוע_בדילוג[[#This Row],[הווסת פעיל?]]=0,שבוע_בדילוג[[#This Row],[הווסת פעיל?]]=""),"",SUM(Z936,שבוע_בדילוג[[#This Row],[הווסת פעיל?]]))</f>
        <v/>
      </c>
      <c r="AA937" s="1" t="str">
        <f>IF(AND(שבוע_בדילוג[[#This Row],[כמה מחזורים עד עקירה]]&lt;&gt;"",Z938=""),שבוע_בדילוג[[#This Row],[כמה מחזורים עד עקירה]],"")</f>
        <v/>
      </c>
      <c r="AB937" s="1" t="str">
        <f>IF(AND(שבוע_בדילוג[[#This Row],[הווסת פעיל?]]=1,שבוע_בדילוג[[#This Row],[וסת קבוע אחרון]]&lt;&gt;X936),שבוע_בדילוג[[#This Row],[וסת קבוע אחרון]],"")</f>
        <v/>
      </c>
      <c r="AC937" s="1" t="str">
        <f>IF(AND(שבוע_בדילוג[[#This Row],[הווסת פעיל?]]=1,Y936=0,שבוע_בדילוג[[#This Row],[וסת קבוע אחרון]]=X936),שבוע_בדילוג[[#This Row],[וסת קבוע אחרון]],"")</f>
        <v/>
      </c>
      <c r="AD937" s="1" t="str">
        <f>IF(AND(שבוע_בדילוג[[#This Row],[הווסת פעיל?]]=1,Y936=0,שבוע_בדילוג[[#This Row],[וסת קבוע אחרון]]&lt;&gt;X936),1,"")</f>
        <v/>
      </c>
      <c r="AE937" s="1" t="str">
        <f>IF(AND(שבוע_בדילוג[[#This Row],[הווסת פעיל?]]&lt;&gt;"",B938=1),שבוע_בדילוג[[#This Row],[CycleNumber]],"")</f>
        <v/>
      </c>
      <c r="AF937" s="1" t="str">
        <f>IF(AND(שבוע_בדילוג[[#This Row],[הווסת פעיל?]]&lt;&gt;"",Y936=""),שבוע_בדילוג[[#This Row],[CycleNumber]],"")</f>
        <v/>
      </c>
      <c r="AG937" s="1" t="str">
        <f>IF(B938=1,"",IF(שבוע_בדילוג[[#This Row],[הווסת פעיל?]]=1,IF(שבוע_בדילוג[[#This Row],[וסת קבוע אחרון]]=F938,1,0),""))</f>
        <v/>
      </c>
      <c r="AH937" s="1" t="str">
        <f>IF(B938=1,"",IF(שבוע_בדילוג[[#This Row],[הווסת פעיל?]]=1,IF(OR(שבוע_בדילוג[[#This Row],[וסת קבוע אחרון]]=F938,F938=שבוע_בדילוג[[#This Row],[LengthofCycle]]),1,0),""))</f>
        <v/>
      </c>
      <c r="AI937" s="1" t="str">
        <f>IF(B938=1,"",IF(שבוע_בדילוג[[#This Row],[הווסת פעיל?]]=1,IF(OR(שבוע_בדילוג[[#This Row],[וסת קבוע אחרון]]=F938,F938=שבוע_בדילוג[[#This Row],[LengthofCycle]],AND(שבוע_בדילוג[[#This Row],[LengthofCycle]]&lt;&gt;שבוע_בדילוג[[#This Row],[וסת קבוע אחרון]],OR(F938=28,F938=29))),1,0),""))</f>
        <v/>
      </c>
      <c r="AJ937" s="1" t="str">
        <f>IF(AND(שבוע_בדילוג[[#This Row],[הווסת פעיל?]]=1,B938=1),1,"")</f>
        <v/>
      </c>
      <c r="AK937" s="4" t="str">
        <f>IF(AND(שבוע_בדילוג[[#This Row],[הווסת פעיל?]]&lt;&gt;1,B938&lt;&gt;1,B938&lt;&gt;""),IF(שבוע_בדילוג[[#This Row],[LengthofCycle]]=F938,1,0),"")</f>
        <v/>
      </c>
      <c r="AL937" s="4" t="str">
        <f>IF(AND(שבוע_בדילוג[[#This Row],[הווסת פעיל?]]&lt;&gt;1,B938&lt;&gt;1,B938&lt;&gt;""),IF(OR(שבוע_בדילוג[[#This Row],[LengthofCycle]]=F938,F938=29),1,0),"")</f>
        <v/>
      </c>
      <c r="AM937" s="4" t="str">
        <f>IF(AND(שבוע_בדילוג[[#This Row],[הווסת פעיל?]]&lt;&gt;1,B938&lt;&gt;1,B938&lt;&gt;""),IF(OR(שבוע_בדילוג[[#This Row],[LengthofCycle]]=F938,F938=29,F938=28),1,0),"")</f>
        <v/>
      </c>
    </row>
    <row r="938" spans="1:39" x14ac:dyDescent="0.25">
      <c r="A938" s="1" t="s">
        <v>132</v>
      </c>
      <c r="B938" s="1">
        <v>1</v>
      </c>
      <c r="C938" s="1">
        <v>0</v>
      </c>
      <c r="D938" s="1">
        <v>1</v>
      </c>
      <c r="E938" s="1">
        <v>0</v>
      </c>
      <c r="F938" s="1">
        <v>27</v>
      </c>
      <c r="H938" s="1">
        <f>שבוע_בדילוג[[#This Row],[LengthofCycle]]+1</f>
        <v>28</v>
      </c>
      <c r="I938" s="1">
        <f>IF(IFERROR(LOOKUP(שבוע_בדילוג[[#This Row],[ClientID]],קביעויות[השבוע בדילוג]),FALSE)=שבוע_בדילוג[[#This Row],[ClientID]],1,"")</f>
        <v>1</v>
      </c>
      <c r="J938" s="1" t="str">
        <f>IF(AND(שבוע_בדילוג[[#This Row],[CycleNumber]]&gt;1,OR(B939="",שבוע_בדילוג[[#This Row],[CycleNumber]]&gt;B937)),IF(OR(AND(שבוע_בדילוג[[#This Row],[LengthofCycle]]=29,F937=29),AND(שבוע_בדילוג[[#This Row],[LengthofCycle]]=36,F937=36)),1,""),"")</f>
        <v/>
      </c>
      <c r="K938" s="1" t="str">
        <f>IF(AND(שבוע_בדילוג[[#This Row],[וסת השבוע]]=1,J937=1,שבוע_בדילוג[[#This Row],[CycleNumber]]&gt;B937),1,"")</f>
        <v/>
      </c>
      <c r="L938" s="1" t="str">
        <f>IF(שבוע_בדילוג[[#This Row],[CycleNumber]]=1,"",IF(שבוע_בדילוג[[#This Row],[וסת השבוע]]=1,0,IF(L937="","",IF(L937=0,IF(שבוע_בדילוג[[#This Row],[LengthofCycle]]=29,0,1),IF(L937=1,IF(שבוע_בדילוג[[#This Row],[LengthofCycle]]+F937=29*2,0,2),IF(L937=2,IF(שבוע_בדילוג[[#This Row],[LengthofCycle]]+F937+F936=29*3,0,3),""))))))</f>
        <v/>
      </c>
      <c r="M938" s="1" t="str">
        <f>IF(שבוע_בדילוג[[#This Row],[וסת השבוע]]=1,IF(שבוע_בדילוג[[#This Row],[וסת השבוע וההפלגה ביחד]]=1,M937+1,0),IF(AND(שבוע_בדילוג[[#This Row],[CycleNumber]]&gt;B937,שבוע_בדילוג[[#This Row],[CycleNumber]]&gt;1),IF(שבוע_בדילוג[[#This Row],[וסת השבוע פעיל?]]&lt;&gt;"",M937+1,""),""))</f>
        <v/>
      </c>
      <c r="N938" s="1" t="str">
        <f>IF(שבוע_בדילוג[[#This Row],[וסת השבוע פעיל?2]]="","",IF(AND(שבוע_בדילוג[[#This Row],[וסת השבוע פעיל?]]&lt;&gt;"",שבוע_בדילוג[[#This Row],[CycleNumber]]&lt;B939,B939&lt;&gt;"",שבוע_בדילוג[[#This Row],[וסת השבוע פעיל?]]&lt;3),IF(L939=0,IF(AND(שבוע_בדילוג[[#This Row],[וסת השבוע פעיל?]]&gt;0,J939=1),0,1),0),""))</f>
        <v/>
      </c>
      <c r="O938" s="1" t="str">
        <f t="shared" si="80"/>
        <v/>
      </c>
      <c r="P938" s="1" t="str">
        <f>IF(AND(שבוע_בדילוג[[#This Row],[חיזוי - שבוע]]=1,K939=1),1,"")</f>
        <v/>
      </c>
      <c r="Q938" s="1" t="str">
        <f>IF(AND(שבוע_בדילוג[[#This Row],[וסת השבוע פעיל?]]&lt;3,OR(שבוע_בדילוג[[#This Row],[CycleNumber]]&gt;B939,B939="")),1,"")</f>
        <v/>
      </c>
      <c r="R938" s="1" t="str">
        <f>IF(AND(שבוע_בדילוג[[#This Row],[חיזוי - שבוע]]&lt;&gt;"",שבוע_בדילוג[[#This Row],[וסת השבוע פעיל?2]]=""),1,"")</f>
        <v/>
      </c>
      <c r="S938" s="1">
        <f>IF(שבוע_בדילוג[[#This Row],[האישה קבעה וסת שבוע בדילוג?]]=1,IF(שבוע_בדילוג[[#This Row],[וסת השבוע פעיל?]]&lt;3,1,0),"")</f>
        <v>0</v>
      </c>
      <c r="T9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8" s="1" t="str">
        <f t="shared" si="81"/>
        <v/>
      </c>
      <c r="V938" s="1" t="str">
        <f t="shared" si="82"/>
        <v/>
      </c>
      <c r="W938" s="1" t="str">
        <f t="shared" si="83"/>
        <v/>
      </c>
      <c r="X938" s="1" t="str">
        <f>IF(שבוע_בדילוג[[#This Row],[3 הפלגות זהות]]="","",IF(שבוע_בדילוג[[#This Row],[3 הפלגות זהות]]=1,שבוע_בדילוג[[#This Row],[LengthofCycle]],X937))</f>
        <v/>
      </c>
      <c r="Z938" s="1" t="str">
        <f>IF(OR(שבוע_בדילוג[[#This Row],[הווסת פעיל?]]=0,שבוע_בדילוג[[#This Row],[הווסת פעיל?]]=""),"",SUM(Z937,שבוע_בדילוג[[#This Row],[הווסת פעיל?]]))</f>
        <v/>
      </c>
      <c r="AA938" s="1" t="str">
        <f>IF(AND(שבוע_בדילוג[[#This Row],[כמה מחזורים עד עקירה]]&lt;&gt;"",Z939=""),שבוע_בדילוג[[#This Row],[כמה מחזורים עד עקירה]],"")</f>
        <v/>
      </c>
      <c r="AB938" s="1" t="str">
        <f>IF(AND(שבוע_בדילוג[[#This Row],[הווסת פעיל?]]=1,שבוע_בדילוג[[#This Row],[וסת קבוע אחרון]]&lt;&gt;X937),שבוע_בדילוג[[#This Row],[וסת קבוע אחרון]],"")</f>
        <v/>
      </c>
      <c r="AC938" s="1" t="str">
        <f>IF(AND(שבוע_בדילוג[[#This Row],[הווסת פעיל?]]=1,Y937=0,שבוע_בדילוג[[#This Row],[וסת קבוע אחרון]]=X937),שבוע_בדילוג[[#This Row],[וסת קבוע אחרון]],"")</f>
        <v/>
      </c>
      <c r="AD938" s="1" t="str">
        <f>IF(AND(שבוע_בדילוג[[#This Row],[הווסת פעיל?]]=1,Y937=0,שבוע_בדילוג[[#This Row],[וסת קבוע אחרון]]&lt;&gt;X937),1,"")</f>
        <v/>
      </c>
      <c r="AE938" s="1" t="str">
        <f>IF(AND(שבוע_בדילוג[[#This Row],[הווסת פעיל?]]&lt;&gt;"",B939=1),שבוע_בדילוג[[#This Row],[CycleNumber]],"")</f>
        <v/>
      </c>
      <c r="AF938" s="1" t="str">
        <f>IF(AND(שבוע_בדילוג[[#This Row],[הווסת פעיל?]]&lt;&gt;"",Y937=""),שבוע_בדילוג[[#This Row],[CycleNumber]],"")</f>
        <v/>
      </c>
      <c r="AG938" s="1" t="str">
        <f>IF(B939=1,"",IF(שבוע_בדילוג[[#This Row],[הווסת פעיל?]]=1,IF(שבוע_בדילוג[[#This Row],[וסת קבוע אחרון]]=F939,1,0),""))</f>
        <v/>
      </c>
      <c r="AH938" s="1" t="str">
        <f>IF(B939=1,"",IF(שבוע_בדילוג[[#This Row],[הווסת פעיל?]]=1,IF(OR(שבוע_בדילוג[[#This Row],[וסת קבוע אחרון]]=F939,F939=שבוע_בדילוג[[#This Row],[LengthofCycle]]),1,0),""))</f>
        <v/>
      </c>
      <c r="AI938" s="1" t="str">
        <f>IF(B939=1,"",IF(שבוע_בדילוג[[#This Row],[הווסת פעיל?]]=1,IF(OR(שבוע_בדילוג[[#This Row],[וסת קבוע אחרון]]=F939,F939=שבוע_בדילוג[[#This Row],[LengthofCycle]],AND(שבוע_בדילוג[[#This Row],[LengthofCycle]]&lt;&gt;שבוע_בדילוג[[#This Row],[וסת קבוע אחרון]],OR(F939=28,F939=29))),1,0),""))</f>
        <v/>
      </c>
      <c r="AJ938" s="1" t="str">
        <f>IF(AND(שבוע_בדילוג[[#This Row],[הווסת פעיל?]]=1,B939=1),1,"")</f>
        <v/>
      </c>
      <c r="AK938" s="4">
        <f>IF(AND(שבוע_בדילוג[[#This Row],[הווסת פעיל?]]&lt;&gt;1,B939&lt;&gt;1,B939&lt;&gt;""),IF(שבוע_בדילוג[[#This Row],[LengthofCycle]]=F939,1,0),"")</f>
        <v>1</v>
      </c>
      <c r="AL938" s="4">
        <f>IF(AND(שבוע_בדילוג[[#This Row],[הווסת פעיל?]]&lt;&gt;1,B939&lt;&gt;1,B939&lt;&gt;""),IF(OR(שבוע_בדילוג[[#This Row],[LengthofCycle]]=F939,F939=29),1,0),"")</f>
        <v>1</v>
      </c>
      <c r="AM938" s="4">
        <f>IF(AND(שבוע_בדילוג[[#This Row],[הווסת פעיל?]]&lt;&gt;1,B939&lt;&gt;1,B939&lt;&gt;""),IF(OR(שבוע_בדילוג[[#This Row],[LengthofCycle]]=F939,F939=29,F939=28),1,0),"")</f>
        <v>1</v>
      </c>
    </row>
    <row r="939" spans="1:39" x14ac:dyDescent="0.25">
      <c r="A939" s="1" t="s">
        <v>132</v>
      </c>
      <c r="B939" s="1">
        <v>2</v>
      </c>
      <c r="C939" s="1">
        <v>0</v>
      </c>
      <c r="D939" s="1">
        <v>1</v>
      </c>
      <c r="E939" s="1">
        <v>0</v>
      </c>
      <c r="F939" s="1">
        <v>27</v>
      </c>
      <c r="H939" s="1">
        <f>שבוע_בדילוג[[#This Row],[LengthofCycle]]+1</f>
        <v>28</v>
      </c>
      <c r="I939" s="1">
        <f>IF(IFERROR(LOOKUP(שבוע_בדילוג[[#This Row],[ClientID]],קביעויות[השבוע בדילוג]),FALSE)=שבוע_בדילוג[[#This Row],[ClientID]],1,"")</f>
        <v>1</v>
      </c>
      <c r="J939" s="1" t="str">
        <f>IF(AND(שבוע_בדילוג[[#This Row],[CycleNumber]]&gt;1,OR(B940="",שבוע_בדילוג[[#This Row],[CycleNumber]]&gt;B938)),IF(OR(AND(שבוע_בדילוג[[#This Row],[LengthofCycle]]=29,F938=29),AND(שבוע_בדילוג[[#This Row],[LengthofCycle]]=36,F938=36)),1,""),"")</f>
        <v/>
      </c>
      <c r="K939" s="1" t="str">
        <f>IF(AND(שבוע_בדילוג[[#This Row],[וסת השבוע]]=1,J938=1,שבוע_בדילוג[[#This Row],[CycleNumber]]&gt;B938),1,"")</f>
        <v/>
      </c>
      <c r="L939" s="1" t="str">
        <f>IF(שבוע_בדילוג[[#This Row],[CycleNumber]]=1,"",IF(שבוע_בדילוג[[#This Row],[וסת השבוע]]=1,0,IF(L938="","",IF(L938=0,IF(שבוע_בדילוג[[#This Row],[LengthofCycle]]=29,0,1),IF(L938=1,IF(שבוע_בדילוג[[#This Row],[LengthofCycle]]+F938=29*2,0,2),IF(L938=2,IF(שבוע_בדילוג[[#This Row],[LengthofCycle]]+F938+F937=29*3,0,3),""))))))</f>
        <v/>
      </c>
      <c r="M939" s="1" t="str">
        <f>IF(שבוע_בדילוג[[#This Row],[וסת השבוע]]=1,IF(שבוע_בדילוג[[#This Row],[וסת השבוע וההפלגה ביחד]]=1,M938+1,0),IF(AND(שבוע_בדילוג[[#This Row],[CycleNumber]]&gt;B938,שבוע_בדילוג[[#This Row],[CycleNumber]]&gt;1),IF(שבוע_בדילוג[[#This Row],[וסת השבוע פעיל?]]&lt;&gt;"",M938+1,""),""))</f>
        <v/>
      </c>
      <c r="N939" s="1" t="str">
        <f>IF(שבוע_בדילוג[[#This Row],[וסת השבוע פעיל?2]]="","",IF(AND(שבוע_בדילוג[[#This Row],[וסת השבוע פעיל?]]&lt;&gt;"",שבוע_בדילוג[[#This Row],[CycleNumber]]&lt;B940,B940&lt;&gt;"",שבוע_בדילוג[[#This Row],[וסת השבוע פעיל?]]&lt;3),IF(L940=0,IF(AND(שבוע_בדילוג[[#This Row],[וסת השבוע פעיל?]]&gt;0,J940=1),0,1),0),""))</f>
        <v/>
      </c>
      <c r="O939" s="1" t="str">
        <f t="shared" si="80"/>
        <v/>
      </c>
      <c r="P939" s="1" t="str">
        <f>IF(AND(שבוע_בדילוג[[#This Row],[חיזוי - שבוע]]=1,K940=1),1,"")</f>
        <v/>
      </c>
      <c r="Q939" s="1" t="str">
        <f>IF(AND(שבוע_בדילוג[[#This Row],[וסת השבוע פעיל?]]&lt;3,OR(שבוע_בדילוג[[#This Row],[CycleNumber]]&gt;B940,B940="")),1,"")</f>
        <v/>
      </c>
      <c r="R939" s="1" t="str">
        <f>IF(AND(שבוע_בדילוג[[#This Row],[חיזוי - שבוע]]&lt;&gt;"",שבוע_בדילוג[[#This Row],[וסת השבוע פעיל?2]]=""),1,"")</f>
        <v/>
      </c>
      <c r="S939" s="1">
        <f>IF(שבוע_בדילוג[[#This Row],[האישה קבעה וסת שבוע בדילוג?]]=1,IF(שבוע_בדילוג[[#This Row],[וסת השבוע פעיל?]]&lt;3,1,0),"")</f>
        <v>0</v>
      </c>
      <c r="T9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39" s="1" t="str">
        <f t="shared" si="81"/>
        <v/>
      </c>
      <c r="V939" s="1" t="str">
        <f t="shared" si="82"/>
        <v/>
      </c>
      <c r="W939" s="1" t="str">
        <f t="shared" si="83"/>
        <v/>
      </c>
      <c r="X939" s="1" t="str">
        <f>IF(שבוע_בדילוג[[#This Row],[3 הפלגות זהות]]="","",IF(שבוע_בדילוג[[#This Row],[3 הפלגות זהות]]=1,שבוע_בדילוג[[#This Row],[LengthofCycle]],X938))</f>
        <v/>
      </c>
      <c r="Z939" s="1" t="str">
        <f>IF(OR(שבוע_בדילוג[[#This Row],[הווסת פעיל?]]=0,שבוע_בדילוג[[#This Row],[הווסת פעיל?]]=""),"",SUM(Z938,שבוע_בדילוג[[#This Row],[הווסת פעיל?]]))</f>
        <v/>
      </c>
      <c r="AA939" s="1" t="str">
        <f>IF(AND(שבוע_בדילוג[[#This Row],[כמה מחזורים עד עקירה]]&lt;&gt;"",Z940=""),שבוע_בדילוג[[#This Row],[כמה מחזורים עד עקירה]],"")</f>
        <v/>
      </c>
      <c r="AB939" s="1" t="str">
        <f>IF(AND(שבוע_בדילוג[[#This Row],[הווסת פעיל?]]=1,שבוע_בדילוג[[#This Row],[וסת קבוע אחרון]]&lt;&gt;X938),שבוע_בדילוג[[#This Row],[וסת קבוע אחרון]],"")</f>
        <v/>
      </c>
      <c r="AC939" s="1" t="str">
        <f>IF(AND(שבוע_בדילוג[[#This Row],[הווסת פעיל?]]=1,Y938=0,שבוע_בדילוג[[#This Row],[וסת קבוע אחרון]]=X938),שבוע_בדילוג[[#This Row],[וסת קבוע אחרון]],"")</f>
        <v/>
      </c>
      <c r="AD939" s="1" t="str">
        <f>IF(AND(שבוע_בדילוג[[#This Row],[הווסת פעיל?]]=1,Y938=0,שבוע_בדילוג[[#This Row],[וסת קבוע אחרון]]&lt;&gt;X938),1,"")</f>
        <v/>
      </c>
      <c r="AE939" s="1" t="str">
        <f>IF(AND(שבוע_בדילוג[[#This Row],[הווסת פעיל?]]&lt;&gt;"",B940=1),שבוע_בדילוג[[#This Row],[CycleNumber]],"")</f>
        <v/>
      </c>
      <c r="AF939" s="1" t="str">
        <f>IF(AND(שבוע_בדילוג[[#This Row],[הווסת פעיל?]]&lt;&gt;"",Y938=""),שבוע_בדילוג[[#This Row],[CycleNumber]],"")</f>
        <v/>
      </c>
      <c r="AG939" s="1" t="str">
        <f>IF(B940=1,"",IF(שבוע_בדילוג[[#This Row],[הווסת פעיל?]]=1,IF(שבוע_בדילוג[[#This Row],[וסת קבוע אחרון]]=F940,1,0),""))</f>
        <v/>
      </c>
      <c r="AH939" s="1" t="str">
        <f>IF(B940=1,"",IF(שבוע_בדילוג[[#This Row],[הווסת פעיל?]]=1,IF(OR(שבוע_בדילוג[[#This Row],[וסת קבוע אחרון]]=F940,F940=שבוע_בדילוג[[#This Row],[LengthofCycle]]),1,0),""))</f>
        <v/>
      </c>
      <c r="AI939" s="1" t="str">
        <f>IF(B940=1,"",IF(שבוע_בדילוג[[#This Row],[הווסת פעיל?]]=1,IF(OR(שבוע_בדילוג[[#This Row],[וסת קבוע אחרון]]=F940,F940=שבוע_בדילוג[[#This Row],[LengthofCycle]],AND(שבוע_בדילוג[[#This Row],[LengthofCycle]]&lt;&gt;שבוע_בדילוג[[#This Row],[וסת קבוע אחרון]],OR(F940=28,F940=29))),1,0),""))</f>
        <v/>
      </c>
      <c r="AJ939" s="1" t="str">
        <f>IF(AND(שבוע_בדילוג[[#This Row],[הווסת פעיל?]]=1,B940=1),1,"")</f>
        <v/>
      </c>
      <c r="AK939" s="4">
        <f>IF(AND(שבוע_בדילוג[[#This Row],[הווסת פעיל?]]&lt;&gt;1,B940&lt;&gt;1,B940&lt;&gt;""),IF(שבוע_בדילוג[[#This Row],[LengthofCycle]]=F940,1,0),"")</f>
        <v>0</v>
      </c>
      <c r="AL939" s="4">
        <f>IF(AND(שבוע_בדילוג[[#This Row],[הווסת פעיל?]]&lt;&gt;1,B940&lt;&gt;1,B940&lt;&gt;""),IF(OR(שבוע_בדילוג[[#This Row],[LengthofCycle]]=F940,F940=29),1,0),"")</f>
        <v>0</v>
      </c>
      <c r="AM939" s="4">
        <f>IF(AND(שבוע_בדילוג[[#This Row],[הווסת פעיל?]]&lt;&gt;1,B940&lt;&gt;1,B940&lt;&gt;""),IF(OR(שבוע_בדילוג[[#This Row],[LengthofCycle]]=F940,F940=29,F940=28),1,0),"")</f>
        <v>1</v>
      </c>
    </row>
    <row r="940" spans="1:39" x14ac:dyDescent="0.25">
      <c r="A940" s="1" t="s">
        <v>132</v>
      </c>
      <c r="B940" s="1">
        <v>3</v>
      </c>
      <c r="C940" s="1">
        <v>0</v>
      </c>
      <c r="D940" s="1">
        <v>1</v>
      </c>
      <c r="E940" s="1">
        <v>0</v>
      </c>
      <c r="F940" s="1">
        <v>28</v>
      </c>
      <c r="H940" s="1">
        <f>שבוע_בדילוג[[#This Row],[LengthofCycle]]+1</f>
        <v>29</v>
      </c>
      <c r="I940" s="1">
        <f>IF(IFERROR(LOOKUP(שבוע_בדילוג[[#This Row],[ClientID]],קביעויות[השבוע בדילוג]),FALSE)=שבוע_בדילוג[[#This Row],[ClientID]],1,"")</f>
        <v>1</v>
      </c>
      <c r="J940" s="1" t="str">
        <f>IF(AND(שבוע_בדילוג[[#This Row],[CycleNumber]]&gt;1,OR(B941="",שבוע_בדילוג[[#This Row],[CycleNumber]]&gt;B939)),IF(OR(AND(שבוע_בדילוג[[#This Row],[LengthofCycle]]=29,F939=29),AND(שבוע_בדילוג[[#This Row],[LengthofCycle]]=36,F939=36)),1,""),"")</f>
        <v/>
      </c>
      <c r="K940" s="1" t="str">
        <f>IF(AND(שבוע_בדילוג[[#This Row],[וסת השבוע]]=1,J939=1,שבוע_בדילוג[[#This Row],[CycleNumber]]&gt;B939),1,"")</f>
        <v/>
      </c>
      <c r="L940" s="1" t="str">
        <f>IF(שבוע_בדילוג[[#This Row],[CycleNumber]]=1,"",IF(שבוע_בדילוג[[#This Row],[וסת השבוע]]=1,0,IF(L939="","",IF(L939=0,IF(שבוע_בדילוג[[#This Row],[LengthofCycle]]=29,0,1),IF(L939=1,IF(שבוע_בדילוג[[#This Row],[LengthofCycle]]+F939=29*2,0,2),IF(L939=2,IF(שבוע_בדילוג[[#This Row],[LengthofCycle]]+F939+F938=29*3,0,3),""))))))</f>
        <v/>
      </c>
      <c r="M940" s="1" t="str">
        <f>IF(שבוע_בדילוג[[#This Row],[וסת השבוע]]=1,IF(שבוע_בדילוג[[#This Row],[וסת השבוע וההפלגה ביחד]]=1,M939+1,0),IF(AND(שבוע_בדילוג[[#This Row],[CycleNumber]]&gt;B939,שבוע_בדילוג[[#This Row],[CycleNumber]]&gt;1),IF(שבוע_בדילוג[[#This Row],[וסת השבוע פעיל?]]&lt;&gt;"",M939+1,""),""))</f>
        <v/>
      </c>
      <c r="N940" s="1" t="str">
        <f>IF(שבוע_בדילוג[[#This Row],[וסת השבוע פעיל?2]]="","",IF(AND(שבוע_בדילוג[[#This Row],[וסת השבוע פעיל?]]&lt;&gt;"",שבוע_בדילוג[[#This Row],[CycleNumber]]&lt;B941,B941&lt;&gt;"",שבוע_בדילוג[[#This Row],[וסת השבוע פעיל?]]&lt;3),IF(L941=0,IF(AND(שבוע_בדילוג[[#This Row],[וסת השבוע פעיל?]]&gt;0,J941=1),0,1),0),""))</f>
        <v/>
      </c>
      <c r="O940" s="1" t="str">
        <f t="shared" si="80"/>
        <v/>
      </c>
      <c r="P940" s="1" t="str">
        <f>IF(AND(שבוע_בדילוג[[#This Row],[חיזוי - שבוע]]=1,K941=1),1,"")</f>
        <v/>
      </c>
      <c r="Q940" s="1" t="str">
        <f>IF(AND(שבוע_בדילוג[[#This Row],[וסת השבוע פעיל?]]&lt;3,OR(שבוע_בדילוג[[#This Row],[CycleNumber]]&gt;B941,B941="")),1,"")</f>
        <v/>
      </c>
      <c r="R940" s="1" t="str">
        <f>IF(AND(שבוע_בדילוג[[#This Row],[חיזוי - שבוע]]&lt;&gt;"",שבוע_בדילוג[[#This Row],[וסת השבוע פעיל?2]]=""),1,"")</f>
        <v/>
      </c>
      <c r="S940" s="1">
        <f>IF(שבוע_בדילוג[[#This Row],[האישה קבעה וסת שבוע בדילוג?]]=1,IF(שבוע_בדילוג[[#This Row],[וסת השבוע פעיל?]]&lt;3,1,0),"")</f>
        <v>0</v>
      </c>
      <c r="T9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0" s="1">
        <f t="shared" si="81"/>
        <v>0</v>
      </c>
      <c r="V940" s="1" t="str">
        <f t="shared" si="82"/>
        <v/>
      </c>
      <c r="W940" s="1" t="str">
        <f t="shared" si="83"/>
        <v/>
      </c>
      <c r="X940" s="1" t="str">
        <f>IF(שבוע_בדילוג[[#This Row],[3 הפלגות זהות]]="","",IF(שבוע_בדילוג[[#This Row],[3 הפלגות זהות]]=1,שבוע_בדילוג[[#This Row],[LengthofCycle]],X939))</f>
        <v/>
      </c>
      <c r="Z940" s="1" t="str">
        <f>IF(OR(שבוע_בדילוג[[#This Row],[הווסת פעיל?]]=0,שבוע_בדילוג[[#This Row],[הווסת פעיל?]]=""),"",SUM(Z939,שבוע_בדילוג[[#This Row],[הווסת פעיל?]]))</f>
        <v/>
      </c>
      <c r="AA940" s="1" t="str">
        <f>IF(AND(שבוע_בדילוג[[#This Row],[כמה מחזורים עד עקירה]]&lt;&gt;"",Z941=""),שבוע_בדילוג[[#This Row],[כמה מחזורים עד עקירה]],"")</f>
        <v/>
      </c>
      <c r="AB940" s="1" t="str">
        <f>IF(AND(שבוע_בדילוג[[#This Row],[הווסת פעיל?]]=1,שבוע_בדילוג[[#This Row],[וסת קבוע אחרון]]&lt;&gt;X939),שבוע_בדילוג[[#This Row],[וסת קבוע אחרון]],"")</f>
        <v/>
      </c>
      <c r="AC940" s="1" t="str">
        <f>IF(AND(שבוע_בדילוג[[#This Row],[הווסת פעיל?]]=1,Y939=0,שבוע_בדילוג[[#This Row],[וסת קבוע אחרון]]=X939),שבוע_בדילוג[[#This Row],[וסת קבוע אחרון]],"")</f>
        <v/>
      </c>
      <c r="AD940" s="1" t="str">
        <f>IF(AND(שבוע_בדילוג[[#This Row],[הווסת פעיל?]]=1,Y939=0,שבוע_בדילוג[[#This Row],[וסת קבוע אחרון]]&lt;&gt;X939),1,"")</f>
        <v/>
      </c>
      <c r="AE940" s="1" t="str">
        <f>IF(AND(שבוע_בדילוג[[#This Row],[הווסת פעיל?]]&lt;&gt;"",B941=1),שבוע_בדילוג[[#This Row],[CycleNumber]],"")</f>
        <v/>
      </c>
      <c r="AF940" s="1" t="str">
        <f>IF(AND(שבוע_בדילוג[[#This Row],[הווסת פעיל?]]&lt;&gt;"",Y939=""),שבוע_בדילוג[[#This Row],[CycleNumber]],"")</f>
        <v/>
      </c>
      <c r="AG940" s="1" t="str">
        <f>IF(B941=1,"",IF(שבוע_בדילוג[[#This Row],[הווסת פעיל?]]=1,IF(שבוע_בדילוג[[#This Row],[וסת קבוע אחרון]]=F941,1,0),""))</f>
        <v/>
      </c>
      <c r="AH940" s="1" t="str">
        <f>IF(B941=1,"",IF(שבוע_בדילוג[[#This Row],[הווסת פעיל?]]=1,IF(OR(שבוע_בדילוג[[#This Row],[וסת קבוע אחרון]]=F941,F941=שבוע_בדילוג[[#This Row],[LengthofCycle]]),1,0),""))</f>
        <v/>
      </c>
      <c r="AI940" s="1" t="str">
        <f>IF(B941=1,"",IF(שבוע_בדילוג[[#This Row],[הווסת פעיל?]]=1,IF(OR(שבוע_בדילוג[[#This Row],[וסת קבוע אחרון]]=F941,F941=שבוע_בדילוג[[#This Row],[LengthofCycle]],AND(שבוע_בדילוג[[#This Row],[LengthofCycle]]&lt;&gt;שבוע_בדילוג[[#This Row],[וסת קבוע אחרון]],OR(F941=28,F941=29))),1,0),""))</f>
        <v/>
      </c>
      <c r="AJ940" s="1" t="str">
        <f>IF(AND(שבוע_בדילוג[[#This Row],[הווסת פעיל?]]=1,B941=1),1,"")</f>
        <v/>
      </c>
      <c r="AK940" s="4">
        <f>IF(AND(שבוע_בדילוג[[#This Row],[הווסת פעיל?]]&lt;&gt;1,B941&lt;&gt;1,B941&lt;&gt;""),IF(שבוע_בדילוג[[#This Row],[LengthofCycle]]=F941,1,0),"")</f>
        <v>0</v>
      </c>
      <c r="AL940" s="4">
        <f>IF(AND(שבוע_בדילוג[[#This Row],[הווסת פעיל?]]&lt;&gt;1,B941&lt;&gt;1,B941&lt;&gt;""),IF(OR(שבוע_בדילוג[[#This Row],[LengthofCycle]]=F941,F941=29),1,0),"")</f>
        <v>0</v>
      </c>
      <c r="AM940" s="4">
        <f>IF(AND(שבוע_בדילוג[[#This Row],[הווסת פעיל?]]&lt;&gt;1,B941&lt;&gt;1,B941&lt;&gt;""),IF(OR(שבוע_בדילוג[[#This Row],[LengthofCycle]]=F941,F941=29,F941=28),1,0),"")</f>
        <v>0</v>
      </c>
    </row>
    <row r="941" spans="1:39" x14ac:dyDescent="0.25">
      <c r="A941" s="1" t="s">
        <v>132</v>
      </c>
      <c r="B941" s="1">
        <v>4</v>
      </c>
      <c r="C941" s="1">
        <v>0</v>
      </c>
      <c r="D941" s="1">
        <v>1</v>
      </c>
      <c r="E941" s="1">
        <v>0</v>
      </c>
      <c r="F941" s="1">
        <v>25</v>
      </c>
      <c r="H941" s="1">
        <f>שבוע_בדילוג[[#This Row],[LengthofCycle]]+1</f>
        <v>26</v>
      </c>
      <c r="I941" s="1">
        <f>IF(IFERROR(LOOKUP(שבוע_בדילוג[[#This Row],[ClientID]],קביעויות[השבוע בדילוג]),FALSE)=שבוע_בדילוג[[#This Row],[ClientID]],1,"")</f>
        <v>1</v>
      </c>
      <c r="J941" s="1" t="str">
        <f>IF(AND(שבוע_בדילוג[[#This Row],[CycleNumber]]&gt;1,OR(B942="",שבוע_בדילוג[[#This Row],[CycleNumber]]&gt;B940)),IF(OR(AND(שבוע_בדילוג[[#This Row],[LengthofCycle]]=29,F940=29),AND(שבוע_בדילוג[[#This Row],[LengthofCycle]]=36,F940=36)),1,""),"")</f>
        <v/>
      </c>
      <c r="K941" s="1" t="str">
        <f>IF(AND(שבוע_בדילוג[[#This Row],[וסת השבוע]]=1,J940=1,שבוע_בדילוג[[#This Row],[CycleNumber]]&gt;B940),1,"")</f>
        <v/>
      </c>
      <c r="L941" s="1" t="str">
        <f>IF(שבוע_בדילוג[[#This Row],[CycleNumber]]=1,"",IF(שבוע_בדילוג[[#This Row],[וסת השבוע]]=1,0,IF(L940="","",IF(L940=0,IF(שבוע_בדילוג[[#This Row],[LengthofCycle]]=29,0,1),IF(L940=1,IF(שבוע_בדילוג[[#This Row],[LengthofCycle]]+F940=29*2,0,2),IF(L940=2,IF(שבוע_בדילוג[[#This Row],[LengthofCycle]]+F940+F939=29*3,0,3),""))))))</f>
        <v/>
      </c>
      <c r="M941" s="1" t="str">
        <f>IF(שבוע_בדילוג[[#This Row],[וסת השבוע]]=1,IF(שבוע_בדילוג[[#This Row],[וסת השבוע וההפלגה ביחד]]=1,M940+1,0),IF(AND(שבוע_בדילוג[[#This Row],[CycleNumber]]&gt;B940,שבוע_בדילוג[[#This Row],[CycleNumber]]&gt;1),IF(שבוע_בדילוג[[#This Row],[וסת השבוע פעיל?]]&lt;&gt;"",M940+1,""),""))</f>
        <v/>
      </c>
      <c r="N941" s="1" t="str">
        <f>IF(שבוע_בדילוג[[#This Row],[וסת השבוע פעיל?2]]="","",IF(AND(שבוע_בדילוג[[#This Row],[וסת השבוע פעיל?]]&lt;&gt;"",שבוע_בדילוג[[#This Row],[CycleNumber]]&lt;B942,B942&lt;&gt;"",שבוע_בדילוג[[#This Row],[וסת השבוע פעיל?]]&lt;3),IF(L942=0,IF(AND(שבוע_בדילוג[[#This Row],[וסת השבוע פעיל?]]&gt;0,J942=1),0,1),0),""))</f>
        <v/>
      </c>
      <c r="O941" s="1" t="str">
        <f t="shared" si="80"/>
        <v/>
      </c>
      <c r="P941" s="1" t="str">
        <f>IF(AND(שבוע_בדילוג[[#This Row],[חיזוי - שבוע]]=1,K942=1),1,"")</f>
        <v/>
      </c>
      <c r="Q941" s="1" t="str">
        <f>IF(AND(שבוע_בדילוג[[#This Row],[וסת השבוע פעיל?]]&lt;3,OR(שבוע_בדילוג[[#This Row],[CycleNumber]]&gt;B942,B942="")),1,"")</f>
        <v/>
      </c>
      <c r="R941" s="1" t="str">
        <f>IF(AND(שבוע_בדילוג[[#This Row],[חיזוי - שבוע]]&lt;&gt;"",שבוע_בדילוג[[#This Row],[וסת השבוע פעיל?2]]=""),1,"")</f>
        <v/>
      </c>
      <c r="S941" s="1">
        <f>IF(שבוע_בדילוג[[#This Row],[האישה קבעה וסת שבוע בדילוג?]]=1,IF(שבוע_בדילוג[[#This Row],[וסת השבוע פעיל?]]&lt;3,1,0),"")</f>
        <v>0</v>
      </c>
      <c r="T9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1" s="1">
        <f t="shared" si="81"/>
        <v>0</v>
      </c>
      <c r="V941" s="1">
        <f t="shared" si="82"/>
        <v>0</v>
      </c>
      <c r="W941" s="1" t="str">
        <f t="shared" si="83"/>
        <v/>
      </c>
      <c r="X941" s="1" t="str">
        <f>IF(שבוע_בדילוג[[#This Row],[3 הפלגות זהות]]="","",IF(שבוע_בדילוג[[#This Row],[3 הפלגות זהות]]=1,שבוע_בדילוג[[#This Row],[LengthofCycle]],X940))</f>
        <v/>
      </c>
      <c r="Z941" s="1" t="str">
        <f>IF(OR(שבוע_בדילוג[[#This Row],[הווסת פעיל?]]=0,שבוע_בדילוג[[#This Row],[הווסת פעיל?]]=""),"",SUM(Z940,שבוע_בדילוג[[#This Row],[הווסת פעיל?]]))</f>
        <v/>
      </c>
      <c r="AA941" s="1" t="str">
        <f>IF(AND(שבוע_בדילוג[[#This Row],[כמה מחזורים עד עקירה]]&lt;&gt;"",Z942=""),שבוע_בדילוג[[#This Row],[כמה מחזורים עד עקירה]],"")</f>
        <v/>
      </c>
      <c r="AB941" s="1" t="str">
        <f>IF(AND(שבוע_בדילוג[[#This Row],[הווסת פעיל?]]=1,שבוע_בדילוג[[#This Row],[וסת קבוע אחרון]]&lt;&gt;X940),שבוע_בדילוג[[#This Row],[וסת קבוע אחרון]],"")</f>
        <v/>
      </c>
      <c r="AC941" s="1" t="str">
        <f>IF(AND(שבוע_בדילוג[[#This Row],[הווסת פעיל?]]=1,Y940=0,שבוע_בדילוג[[#This Row],[וסת קבוע אחרון]]=X940),שבוע_בדילוג[[#This Row],[וסת קבוע אחרון]],"")</f>
        <v/>
      </c>
      <c r="AD941" s="1" t="str">
        <f>IF(AND(שבוע_בדילוג[[#This Row],[הווסת פעיל?]]=1,Y940=0,שבוע_בדילוג[[#This Row],[וסת קבוע אחרון]]&lt;&gt;X940),1,"")</f>
        <v/>
      </c>
      <c r="AE941" s="1" t="str">
        <f>IF(AND(שבוע_בדילוג[[#This Row],[הווסת פעיל?]]&lt;&gt;"",B942=1),שבוע_בדילוג[[#This Row],[CycleNumber]],"")</f>
        <v/>
      </c>
      <c r="AF941" s="1" t="str">
        <f>IF(AND(שבוע_בדילוג[[#This Row],[הווסת פעיל?]]&lt;&gt;"",Y940=""),שבוע_בדילוג[[#This Row],[CycleNumber]],"")</f>
        <v/>
      </c>
      <c r="AG941" s="1" t="str">
        <f>IF(B942=1,"",IF(שבוע_בדילוג[[#This Row],[הווסת פעיל?]]=1,IF(שבוע_בדילוג[[#This Row],[וסת קבוע אחרון]]=F942,1,0),""))</f>
        <v/>
      </c>
      <c r="AH941" s="1" t="str">
        <f>IF(B942=1,"",IF(שבוע_בדילוג[[#This Row],[הווסת פעיל?]]=1,IF(OR(שבוע_בדילוג[[#This Row],[וסת קבוע אחרון]]=F942,F942=שבוע_בדילוג[[#This Row],[LengthofCycle]]),1,0),""))</f>
        <v/>
      </c>
      <c r="AI941" s="1" t="str">
        <f>IF(B942=1,"",IF(שבוע_בדילוג[[#This Row],[הווסת פעיל?]]=1,IF(OR(שבוע_בדילוג[[#This Row],[וסת קבוע אחרון]]=F942,F942=שבוע_בדילוג[[#This Row],[LengthofCycle]],AND(שבוע_בדילוג[[#This Row],[LengthofCycle]]&lt;&gt;שבוע_בדילוג[[#This Row],[וסת קבוע אחרון]],OR(F942=28,F942=29))),1,0),""))</f>
        <v/>
      </c>
      <c r="AJ941" s="1" t="str">
        <f>IF(AND(שבוע_בדילוג[[#This Row],[הווסת פעיל?]]=1,B942=1),1,"")</f>
        <v/>
      </c>
      <c r="AK941" s="4">
        <f>IF(AND(שבוע_בדילוג[[#This Row],[הווסת פעיל?]]&lt;&gt;1,B942&lt;&gt;1,B942&lt;&gt;""),IF(שבוע_בדילוג[[#This Row],[LengthofCycle]]=F942,1,0),"")</f>
        <v>0</v>
      </c>
      <c r="AL941" s="4">
        <f>IF(AND(שבוע_בדילוג[[#This Row],[הווסת פעיל?]]&lt;&gt;1,B942&lt;&gt;1,B942&lt;&gt;""),IF(OR(שבוע_בדילוג[[#This Row],[LengthofCycle]]=F942,F942=29),1,0),"")</f>
        <v>0</v>
      </c>
      <c r="AM941" s="4">
        <f>IF(AND(שבוע_בדילוג[[#This Row],[הווסת פעיל?]]&lt;&gt;1,B942&lt;&gt;1,B942&lt;&gt;""),IF(OR(שבוע_בדילוג[[#This Row],[LengthofCycle]]=F942,F942=29,F942=28),1,0),"")</f>
        <v>0</v>
      </c>
    </row>
    <row r="942" spans="1:39" x14ac:dyDescent="0.25">
      <c r="A942" s="1" t="s">
        <v>132</v>
      </c>
      <c r="B942" s="1">
        <v>5</v>
      </c>
      <c r="C942" s="1">
        <v>0</v>
      </c>
      <c r="D942" s="1">
        <v>1</v>
      </c>
      <c r="E942" s="1">
        <v>0</v>
      </c>
      <c r="F942" s="1">
        <v>26</v>
      </c>
      <c r="H942" s="1">
        <f>שבוע_בדילוג[[#This Row],[LengthofCycle]]+1</f>
        <v>27</v>
      </c>
      <c r="I942" s="1">
        <f>IF(IFERROR(LOOKUP(שבוע_בדילוג[[#This Row],[ClientID]],קביעויות[השבוע בדילוג]),FALSE)=שבוע_בדילוג[[#This Row],[ClientID]],1,"")</f>
        <v>1</v>
      </c>
      <c r="J942" s="1" t="str">
        <f>IF(AND(שבוע_בדילוג[[#This Row],[CycleNumber]]&gt;1,OR(B943="",שבוע_בדילוג[[#This Row],[CycleNumber]]&gt;B941)),IF(OR(AND(שבוע_בדילוג[[#This Row],[LengthofCycle]]=29,F941=29),AND(שבוע_בדילוג[[#This Row],[LengthofCycle]]=36,F941=36)),1,""),"")</f>
        <v/>
      </c>
      <c r="K942" s="1" t="str">
        <f>IF(AND(שבוע_בדילוג[[#This Row],[וסת השבוע]]=1,J941=1,שבוע_בדילוג[[#This Row],[CycleNumber]]&gt;B941),1,"")</f>
        <v/>
      </c>
      <c r="L942" s="1" t="str">
        <f>IF(שבוע_בדילוג[[#This Row],[CycleNumber]]=1,"",IF(שבוע_בדילוג[[#This Row],[וסת השבוע]]=1,0,IF(L941="","",IF(L941=0,IF(שבוע_בדילוג[[#This Row],[LengthofCycle]]=29,0,1),IF(L941=1,IF(שבוע_בדילוג[[#This Row],[LengthofCycle]]+F941=29*2,0,2),IF(L941=2,IF(שבוע_בדילוג[[#This Row],[LengthofCycle]]+F941+F940=29*3,0,3),""))))))</f>
        <v/>
      </c>
      <c r="M942" s="1" t="str">
        <f>IF(שבוע_בדילוג[[#This Row],[וסת השבוע]]=1,IF(שבוע_בדילוג[[#This Row],[וסת השבוע וההפלגה ביחד]]=1,M941+1,0),IF(AND(שבוע_בדילוג[[#This Row],[CycleNumber]]&gt;B941,שבוע_בדילוג[[#This Row],[CycleNumber]]&gt;1),IF(שבוע_בדילוג[[#This Row],[וסת השבוע פעיל?]]&lt;&gt;"",M941+1,""),""))</f>
        <v/>
      </c>
      <c r="N942" s="1" t="str">
        <f>IF(שבוע_בדילוג[[#This Row],[וסת השבוע פעיל?2]]="","",IF(AND(שבוע_בדילוג[[#This Row],[וסת השבוע פעיל?]]&lt;&gt;"",שבוע_בדילוג[[#This Row],[CycleNumber]]&lt;B943,B943&lt;&gt;"",שבוע_בדילוג[[#This Row],[וסת השבוע פעיל?]]&lt;3),IF(L943=0,IF(AND(שבוע_בדילוג[[#This Row],[וסת השבוע פעיל?]]&gt;0,J943=1),0,1),0),""))</f>
        <v/>
      </c>
      <c r="O942" s="1" t="str">
        <f t="shared" si="80"/>
        <v/>
      </c>
      <c r="P942" s="1" t="str">
        <f>IF(AND(שבוע_בדילוג[[#This Row],[חיזוי - שבוע]]=1,K943=1),1,"")</f>
        <v/>
      </c>
      <c r="Q942" s="1" t="str">
        <f>IF(AND(שבוע_בדילוג[[#This Row],[וסת השבוע פעיל?]]&lt;3,OR(שבוע_בדילוג[[#This Row],[CycleNumber]]&gt;B943,B943="")),1,"")</f>
        <v/>
      </c>
      <c r="R942" s="1" t="str">
        <f>IF(AND(שבוע_בדילוג[[#This Row],[חיזוי - שבוע]]&lt;&gt;"",שבוע_בדילוג[[#This Row],[וסת השבוע פעיל?2]]=""),1,"")</f>
        <v/>
      </c>
      <c r="S942" s="1">
        <f>IF(שבוע_בדילוג[[#This Row],[האישה קבעה וסת שבוע בדילוג?]]=1,IF(שבוע_בדילוג[[#This Row],[וסת השבוע פעיל?]]&lt;3,1,0),"")</f>
        <v>0</v>
      </c>
      <c r="T9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2" s="1">
        <f t="shared" si="81"/>
        <v>0</v>
      </c>
      <c r="V942" s="1">
        <f t="shared" si="82"/>
        <v>0</v>
      </c>
      <c r="W942" s="1">
        <f t="shared" si="83"/>
        <v>0</v>
      </c>
      <c r="X942" s="1" t="str">
        <f>IF(שבוע_בדילוג[[#This Row],[3 הפלגות זהות]]="","",IF(שבוע_בדילוג[[#This Row],[3 הפלגות זהות]]=1,שבוע_בדילוג[[#This Row],[LengthofCycle]],X941))</f>
        <v/>
      </c>
      <c r="Z942" s="1" t="str">
        <f>IF(OR(שבוע_בדילוג[[#This Row],[הווסת פעיל?]]=0,שבוע_בדילוג[[#This Row],[הווסת פעיל?]]=""),"",SUM(Z941,שבוע_בדילוג[[#This Row],[הווסת פעיל?]]))</f>
        <v/>
      </c>
      <c r="AA942" s="1" t="str">
        <f>IF(AND(שבוע_בדילוג[[#This Row],[כמה מחזורים עד עקירה]]&lt;&gt;"",Z943=""),שבוע_בדילוג[[#This Row],[כמה מחזורים עד עקירה]],"")</f>
        <v/>
      </c>
      <c r="AB942" s="1" t="str">
        <f>IF(AND(שבוע_בדילוג[[#This Row],[הווסת פעיל?]]=1,שבוע_בדילוג[[#This Row],[וסת קבוע אחרון]]&lt;&gt;X941),שבוע_בדילוג[[#This Row],[וסת קבוע אחרון]],"")</f>
        <v/>
      </c>
      <c r="AC942" s="1" t="str">
        <f>IF(AND(שבוע_בדילוג[[#This Row],[הווסת פעיל?]]=1,Y941=0,שבוע_בדילוג[[#This Row],[וסת קבוע אחרון]]=X941),שבוע_בדילוג[[#This Row],[וסת קבוע אחרון]],"")</f>
        <v/>
      </c>
      <c r="AD942" s="1" t="str">
        <f>IF(AND(שבוע_בדילוג[[#This Row],[הווסת פעיל?]]=1,Y941=0,שבוע_בדילוג[[#This Row],[וסת קבוע אחרון]]&lt;&gt;X941),1,"")</f>
        <v/>
      </c>
      <c r="AE942" s="1" t="str">
        <f>IF(AND(שבוע_בדילוג[[#This Row],[הווסת פעיל?]]&lt;&gt;"",B943=1),שבוע_בדילוג[[#This Row],[CycleNumber]],"")</f>
        <v/>
      </c>
      <c r="AF942" s="1" t="str">
        <f>IF(AND(שבוע_בדילוג[[#This Row],[הווסת פעיל?]]&lt;&gt;"",Y941=""),שבוע_בדילוג[[#This Row],[CycleNumber]],"")</f>
        <v/>
      </c>
      <c r="AG942" s="1" t="str">
        <f>IF(B943=1,"",IF(שבוע_בדילוג[[#This Row],[הווסת פעיל?]]=1,IF(שבוע_בדילוג[[#This Row],[וסת קבוע אחרון]]=F943,1,0),""))</f>
        <v/>
      </c>
      <c r="AH942" s="1" t="str">
        <f>IF(B943=1,"",IF(שבוע_בדילוג[[#This Row],[הווסת פעיל?]]=1,IF(OR(שבוע_בדילוג[[#This Row],[וסת קבוע אחרון]]=F943,F943=שבוע_בדילוג[[#This Row],[LengthofCycle]]),1,0),""))</f>
        <v/>
      </c>
      <c r="AI942" s="1" t="str">
        <f>IF(B943=1,"",IF(שבוע_בדילוג[[#This Row],[הווסת פעיל?]]=1,IF(OR(שבוע_בדילוג[[#This Row],[וסת קבוע אחרון]]=F943,F943=שבוע_בדילוג[[#This Row],[LengthofCycle]],AND(שבוע_בדילוג[[#This Row],[LengthofCycle]]&lt;&gt;שבוע_בדילוג[[#This Row],[וסת קבוע אחרון]],OR(F943=28,F943=29))),1,0),""))</f>
        <v/>
      </c>
      <c r="AJ942" s="1" t="str">
        <f>IF(AND(שבוע_בדילוג[[#This Row],[הווסת פעיל?]]=1,B943=1),1,"")</f>
        <v/>
      </c>
      <c r="AK942" s="4">
        <f>IF(AND(שבוע_בדילוג[[#This Row],[הווסת פעיל?]]&lt;&gt;1,B943&lt;&gt;1,B943&lt;&gt;""),IF(שבוע_בדילוג[[#This Row],[LengthofCycle]]=F943,1,0),"")</f>
        <v>0</v>
      </c>
      <c r="AL942" s="4">
        <f>IF(AND(שבוע_בדילוג[[#This Row],[הווסת פעיל?]]&lt;&gt;1,B943&lt;&gt;1,B943&lt;&gt;""),IF(OR(שבוע_בדילוג[[#This Row],[LengthofCycle]]=F943,F943=29),1,0),"")</f>
        <v>1</v>
      </c>
      <c r="AM942" s="4">
        <f>IF(AND(שבוע_בדילוג[[#This Row],[הווסת פעיל?]]&lt;&gt;1,B943&lt;&gt;1,B943&lt;&gt;""),IF(OR(שבוע_בדילוג[[#This Row],[LengthofCycle]]=F943,F943=29,F943=28),1,0),"")</f>
        <v>1</v>
      </c>
    </row>
    <row r="943" spans="1:39" x14ac:dyDescent="0.25">
      <c r="A943" s="1" t="s">
        <v>132</v>
      </c>
      <c r="B943" s="1">
        <v>6</v>
      </c>
      <c r="C943" s="1">
        <v>0</v>
      </c>
      <c r="D943" s="1">
        <v>1</v>
      </c>
      <c r="E943" s="1">
        <v>0</v>
      </c>
      <c r="F943" s="1">
        <v>29</v>
      </c>
      <c r="H943" s="1">
        <f>שבוע_בדילוג[[#This Row],[LengthofCycle]]+1</f>
        <v>30</v>
      </c>
      <c r="I943" s="1">
        <f>IF(IFERROR(LOOKUP(שבוע_בדילוג[[#This Row],[ClientID]],קביעויות[השבוע בדילוג]),FALSE)=שבוע_בדילוג[[#This Row],[ClientID]],1,"")</f>
        <v>1</v>
      </c>
      <c r="J943" s="1" t="str">
        <f>IF(AND(שבוע_בדילוג[[#This Row],[CycleNumber]]&gt;1,OR(B944="",שבוע_בדילוג[[#This Row],[CycleNumber]]&gt;B942)),IF(OR(AND(שבוע_בדילוג[[#This Row],[LengthofCycle]]=29,F942=29),AND(שבוע_בדילוג[[#This Row],[LengthofCycle]]=36,F942=36)),1,""),"")</f>
        <v/>
      </c>
      <c r="K943" s="1" t="str">
        <f>IF(AND(שבוע_בדילוג[[#This Row],[וסת השבוע]]=1,J942=1,שבוע_בדילוג[[#This Row],[CycleNumber]]&gt;B942),1,"")</f>
        <v/>
      </c>
      <c r="L943" s="1" t="str">
        <f>IF(שבוע_בדילוג[[#This Row],[CycleNumber]]=1,"",IF(שבוע_בדילוג[[#This Row],[וסת השבוע]]=1,0,IF(L942="","",IF(L942=0,IF(שבוע_בדילוג[[#This Row],[LengthofCycle]]=29,0,1),IF(L942=1,IF(שבוע_בדילוג[[#This Row],[LengthofCycle]]+F942=29*2,0,2),IF(L942=2,IF(שבוע_בדילוג[[#This Row],[LengthofCycle]]+F942+F941=29*3,0,3),""))))))</f>
        <v/>
      </c>
      <c r="M943" s="1" t="str">
        <f>IF(שבוע_בדילוג[[#This Row],[וסת השבוע]]=1,IF(שבוע_בדילוג[[#This Row],[וסת השבוע וההפלגה ביחד]]=1,M942+1,0),IF(AND(שבוע_בדילוג[[#This Row],[CycleNumber]]&gt;B942,שבוע_בדילוג[[#This Row],[CycleNumber]]&gt;1),IF(שבוע_בדילוג[[#This Row],[וסת השבוע פעיל?]]&lt;&gt;"",M942+1,""),""))</f>
        <v/>
      </c>
      <c r="N943" s="1" t="str">
        <f>IF(שבוע_בדילוג[[#This Row],[וסת השבוע פעיל?2]]="","",IF(AND(שבוע_בדילוג[[#This Row],[וסת השבוע פעיל?]]&lt;&gt;"",שבוע_בדילוג[[#This Row],[CycleNumber]]&lt;B944,B944&lt;&gt;"",שבוע_בדילוג[[#This Row],[וסת השבוע פעיל?]]&lt;3),IF(L944=0,IF(AND(שבוע_בדילוג[[#This Row],[וסת השבוע פעיל?]]&gt;0,J944=1),0,1),0),""))</f>
        <v/>
      </c>
      <c r="O943" s="1" t="str">
        <f t="shared" si="80"/>
        <v/>
      </c>
      <c r="P943" s="1" t="str">
        <f>IF(AND(שבוע_בדילוג[[#This Row],[חיזוי - שבוע]]=1,K944=1),1,"")</f>
        <v/>
      </c>
      <c r="Q943" s="1" t="str">
        <f>IF(AND(שבוע_בדילוג[[#This Row],[וסת השבוע פעיל?]]&lt;3,OR(שבוע_בדילוג[[#This Row],[CycleNumber]]&gt;B944,B944="")),1,"")</f>
        <v/>
      </c>
      <c r="R943" s="1" t="str">
        <f>IF(AND(שבוע_בדילוג[[#This Row],[חיזוי - שבוע]]&lt;&gt;"",שבוע_בדילוג[[#This Row],[וסת השבוע פעיל?2]]=""),1,"")</f>
        <v/>
      </c>
      <c r="S943" s="1">
        <f>IF(שבוע_בדילוג[[#This Row],[האישה קבעה וסת שבוע בדילוג?]]=1,IF(שבוע_בדילוג[[#This Row],[וסת השבוע פעיל?]]&lt;3,1,0),"")</f>
        <v>0</v>
      </c>
      <c r="T9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3" s="1">
        <f t="shared" si="81"/>
        <v>0</v>
      </c>
      <c r="V943" s="1">
        <f t="shared" si="82"/>
        <v>0</v>
      </c>
      <c r="W943" s="1">
        <f t="shared" si="83"/>
        <v>0</v>
      </c>
      <c r="X943" s="1" t="str">
        <f>IF(שבוע_בדילוג[[#This Row],[3 הפלגות זהות]]="","",IF(שבוע_בדילוג[[#This Row],[3 הפלגות זהות]]=1,שבוע_בדילוג[[#This Row],[LengthofCycle]],X942))</f>
        <v/>
      </c>
      <c r="Z943" s="1" t="str">
        <f>IF(OR(שבוע_בדילוג[[#This Row],[הווסת פעיל?]]=0,שבוע_בדילוג[[#This Row],[הווסת פעיל?]]=""),"",SUM(Z942,שבוע_בדילוג[[#This Row],[הווסת פעיל?]]))</f>
        <v/>
      </c>
      <c r="AA943" s="1" t="str">
        <f>IF(AND(שבוע_בדילוג[[#This Row],[כמה מחזורים עד עקירה]]&lt;&gt;"",Z944=""),שבוע_בדילוג[[#This Row],[כמה מחזורים עד עקירה]],"")</f>
        <v/>
      </c>
      <c r="AB943" s="1" t="str">
        <f>IF(AND(שבוע_בדילוג[[#This Row],[הווסת פעיל?]]=1,שבוע_בדילוג[[#This Row],[וסת קבוע אחרון]]&lt;&gt;X942),שבוע_בדילוג[[#This Row],[וסת קבוע אחרון]],"")</f>
        <v/>
      </c>
      <c r="AC943" s="1" t="str">
        <f>IF(AND(שבוע_בדילוג[[#This Row],[הווסת פעיל?]]=1,Y942=0,שבוע_בדילוג[[#This Row],[וסת קבוע אחרון]]=X942),שבוע_בדילוג[[#This Row],[וסת קבוע אחרון]],"")</f>
        <v/>
      </c>
      <c r="AD943" s="1" t="str">
        <f>IF(AND(שבוע_בדילוג[[#This Row],[הווסת פעיל?]]=1,Y942=0,שבוע_בדילוג[[#This Row],[וסת קבוע אחרון]]&lt;&gt;X942),1,"")</f>
        <v/>
      </c>
      <c r="AE943" s="1" t="str">
        <f>IF(AND(שבוע_בדילוג[[#This Row],[הווסת פעיל?]]&lt;&gt;"",B944=1),שבוע_בדילוג[[#This Row],[CycleNumber]],"")</f>
        <v/>
      </c>
      <c r="AF943" s="1" t="str">
        <f>IF(AND(שבוע_בדילוג[[#This Row],[הווסת פעיל?]]&lt;&gt;"",Y942=""),שבוע_בדילוג[[#This Row],[CycleNumber]],"")</f>
        <v/>
      </c>
      <c r="AG943" s="1" t="str">
        <f>IF(B944=1,"",IF(שבוע_בדילוג[[#This Row],[הווסת פעיל?]]=1,IF(שבוע_בדילוג[[#This Row],[וסת קבוע אחרון]]=F944,1,0),""))</f>
        <v/>
      </c>
      <c r="AH943" s="1" t="str">
        <f>IF(B944=1,"",IF(שבוע_בדילוג[[#This Row],[הווסת פעיל?]]=1,IF(OR(שבוע_בדילוג[[#This Row],[וסת קבוע אחרון]]=F944,F944=שבוע_בדילוג[[#This Row],[LengthofCycle]]),1,0),""))</f>
        <v/>
      </c>
      <c r="AI943" s="1" t="str">
        <f>IF(B944=1,"",IF(שבוע_בדילוג[[#This Row],[הווסת פעיל?]]=1,IF(OR(שבוע_בדילוג[[#This Row],[וסת קבוע אחרון]]=F944,F944=שבוע_בדילוג[[#This Row],[LengthofCycle]],AND(שבוע_בדילוג[[#This Row],[LengthofCycle]]&lt;&gt;שבוע_בדילוג[[#This Row],[וסת קבוע אחרון]],OR(F944=28,F944=29))),1,0),""))</f>
        <v/>
      </c>
      <c r="AJ943" s="1" t="str">
        <f>IF(AND(שבוע_בדילוג[[#This Row],[הווסת פעיל?]]=1,B944=1),1,"")</f>
        <v/>
      </c>
      <c r="AK943" s="4">
        <f>IF(AND(שבוע_בדילוג[[#This Row],[הווסת פעיל?]]&lt;&gt;1,B944&lt;&gt;1,B944&lt;&gt;""),IF(שבוע_בדילוג[[#This Row],[LengthofCycle]]=F944,1,0),"")</f>
        <v>1</v>
      </c>
      <c r="AL943" s="4">
        <f>IF(AND(שבוע_בדילוג[[#This Row],[הווסת פעיל?]]&lt;&gt;1,B944&lt;&gt;1,B944&lt;&gt;""),IF(OR(שבוע_בדילוג[[#This Row],[LengthofCycle]]=F944,F944=29),1,0),"")</f>
        <v>1</v>
      </c>
      <c r="AM943" s="4">
        <f>IF(AND(שבוע_בדילוג[[#This Row],[הווסת פעיל?]]&lt;&gt;1,B944&lt;&gt;1,B944&lt;&gt;""),IF(OR(שבוע_בדילוג[[#This Row],[LengthofCycle]]=F944,F944=29,F944=28),1,0),"")</f>
        <v>1</v>
      </c>
    </row>
    <row r="944" spans="1:39" x14ac:dyDescent="0.25">
      <c r="A944" s="1" t="s">
        <v>132</v>
      </c>
      <c r="B944" s="1">
        <v>7</v>
      </c>
      <c r="C944" s="1">
        <v>0</v>
      </c>
      <c r="D944" s="1">
        <v>0</v>
      </c>
      <c r="E944" s="1">
        <v>0</v>
      </c>
      <c r="F944" s="1">
        <v>29</v>
      </c>
      <c r="H944" s="1">
        <f>שבוע_בדילוג[[#This Row],[LengthofCycle]]+1</f>
        <v>30</v>
      </c>
      <c r="I944" s="1">
        <f>IF(IFERROR(LOOKUP(שבוע_בדילוג[[#This Row],[ClientID]],קביעויות[השבוע בדילוג]),FALSE)=שבוע_בדילוג[[#This Row],[ClientID]],1,"")</f>
        <v>1</v>
      </c>
      <c r="J944" s="1">
        <f>IF(AND(שבוע_בדילוג[[#This Row],[CycleNumber]]&gt;1,OR(B945="",שבוע_בדילוג[[#This Row],[CycleNumber]]&gt;B943)),IF(OR(AND(שבוע_בדילוג[[#This Row],[LengthofCycle]]=29,F943=29),AND(שבוע_בדילוג[[#This Row],[LengthofCycle]]=36,F943=36)),1,""),"")</f>
        <v>1</v>
      </c>
      <c r="K944" s="1" t="str">
        <f>IF(AND(שבוע_בדילוג[[#This Row],[וסת השבוע]]=1,J943=1,שבוע_בדילוג[[#This Row],[CycleNumber]]&gt;B943),1,"")</f>
        <v/>
      </c>
      <c r="L944" s="1">
        <f>IF(שבוע_בדילוג[[#This Row],[CycleNumber]]=1,"",IF(שבוע_בדילוג[[#This Row],[וסת השבוע]]=1,0,IF(L943="","",IF(L943=0,IF(שבוע_בדילוג[[#This Row],[LengthofCycle]]=29,0,1),IF(L943=1,IF(שבוע_בדילוג[[#This Row],[LengthofCycle]]+F943=29*2,0,2),IF(L943=2,IF(שבוע_בדילוג[[#This Row],[LengthofCycle]]+F943+F942=29*3,0,3),""))))))</f>
        <v>0</v>
      </c>
      <c r="M944" s="1">
        <f>IF(שבוע_בדילוג[[#This Row],[וסת השבוע]]=1,IF(שבוע_בדילוג[[#This Row],[וסת השבוע וההפלגה ביחד]]=1,M943+1,0),IF(AND(שבוע_בדילוג[[#This Row],[CycleNumber]]&gt;B943,שבוע_בדילוג[[#This Row],[CycleNumber]]&gt;1),IF(שבוע_בדילוג[[#This Row],[וסת השבוע פעיל?]]&lt;&gt;"",M943+1,""),""))</f>
        <v>0</v>
      </c>
      <c r="N944" s="1" t="str">
        <f>IF(שבוע_בדילוג[[#This Row],[וסת השבוע פעיל?2]]="","",IF(AND(שבוע_בדילוג[[#This Row],[וסת השבוע פעיל?]]&lt;&gt;"",שבוע_בדילוג[[#This Row],[CycleNumber]]&lt;B945,B945&lt;&gt;"",שבוע_בדילוג[[#This Row],[וסת השבוע פעיל?]]&lt;3),IF(L945=0,IF(AND(שבוע_בדילוג[[#This Row],[וסת השבוע פעיל?]]&gt;0,J945=1),0,1),0),""))</f>
        <v/>
      </c>
      <c r="O944" s="1" t="str">
        <f t="shared" si="80"/>
        <v/>
      </c>
      <c r="P944" s="1" t="str">
        <f>IF(AND(שבוע_בדילוג[[#This Row],[חיזוי - שבוע]]=1,K945=1),1,"")</f>
        <v/>
      </c>
      <c r="Q944" s="1">
        <f>IF(AND(שבוע_בדילוג[[#This Row],[וסת השבוע פעיל?]]&lt;3,OR(שבוע_בדילוג[[#This Row],[CycleNumber]]&gt;B945,B945="")),1,"")</f>
        <v>1</v>
      </c>
      <c r="R944" s="1" t="str">
        <f>IF(AND(שבוע_בדילוג[[#This Row],[חיזוי - שבוע]]&lt;&gt;"",שבוע_בדילוג[[#This Row],[וסת השבוע פעיל?2]]=""),1,"")</f>
        <v/>
      </c>
      <c r="S944" s="1">
        <f>IF(שבוע_בדילוג[[#This Row],[האישה קבעה וסת שבוע בדילוג?]]=1,IF(שבוע_בדילוג[[#This Row],[וסת השבוע פעיל?]]&lt;3,1,0),"")</f>
        <v>1</v>
      </c>
      <c r="T9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4" s="1">
        <f t="shared" si="81"/>
        <v>0</v>
      </c>
      <c r="V944" s="1">
        <f t="shared" si="82"/>
        <v>0</v>
      </c>
      <c r="W944" s="1">
        <f t="shared" si="83"/>
        <v>0</v>
      </c>
      <c r="X944" s="1" t="str">
        <f>IF(שבוע_בדילוג[[#This Row],[3 הפלגות זהות]]="","",IF(שבוע_בדילוג[[#This Row],[3 הפלגות זהות]]=1,שבוע_בדילוג[[#This Row],[LengthofCycle]],X943))</f>
        <v/>
      </c>
      <c r="Z944" s="1" t="str">
        <f>IF(OR(שבוע_בדילוג[[#This Row],[הווסת פעיל?]]=0,שבוע_בדילוג[[#This Row],[הווסת פעיל?]]=""),"",SUM(Z943,שבוע_בדילוג[[#This Row],[הווסת פעיל?]]))</f>
        <v/>
      </c>
      <c r="AA944" s="1" t="str">
        <f>IF(AND(שבוע_בדילוג[[#This Row],[כמה מחזורים עד עקירה]]&lt;&gt;"",Z945=""),שבוע_בדילוג[[#This Row],[כמה מחזורים עד עקירה]],"")</f>
        <v/>
      </c>
      <c r="AB944" s="1" t="str">
        <f>IF(AND(שבוע_בדילוג[[#This Row],[הווסת פעיל?]]=1,שבוע_בדילוג[[#This Row],[וסת קבוע אחרון]]&lt;&gt;X943),שבוע_בדילוג[[#This Row],[וסת קבוע אחרון]],"")</f>
        <v/>
      </c>
      <c r="AC944" s="1" t="str">
        <f>IF(AND(שבוע_בדילוג[[#This Row],[הווסת פעיל?]]=1,Y943=0,שבוע_בדילוג[[#This Row],[וסת קבוע אחרון]]=X943),שבוע_בדילוג[[#This Row],[וסת קבוע אחרון]],"")</f>
        <v/>
      </c>
      <c r="AD944" s="1" t="str">
        <f>IF(AND(שבוע_בדילוג[[#This Row],[הווסת פעיל?]]=1,Y943=0,שבוע_בדילוג[[#This Row],[וסת קבוע אחרון]]&lt;&gt;X943),1,"")</f>
        <v/>
      </c>
      <c r="AE944" s="1" t="str">
        <f>IF(AND(שבוע_בדילוג[[#This Row],[הווסת פעיל?]]&lt;&gt;"",B945=1),שבוע_בדילוג[[#This Row],[CycleNumber]],"")</f>
        <v/>
      </c>
      <c r="AF944" s="1" t="str">
        <f>IF(AND(שבוע_בדילוג[[#This Row],[הווסת פעיל?]]&lt;&gt;"",Y943=""),שבוע_בדילוג[[#This Row],[CycleNumber]],"")</f>
        <v/>
      </c>
      <c r="AG944" s="1" t="str">
        <f>IF(B945=1,"",IF(שבוע_בדילוג[[#This Row],[הווסת פעיל?]]=1,IF(שבוע_בדילוג[[#This Row],[וסת קבוע אחרון]]=F945,1,0),""))</f>
        <v/>
      </c>
      <c r="AH944" s="1" t="str">
        <f>IF(B945=1,"",IF(שבוע_בדילוג[[#This Row],[הווסת פעיל?]]=1,IF(OR(שבוע_בדילוג[[#This Row],[וסת קבוע אחרון]]=F945,F945=שבוע_בדילוג[[#This Row],[LengthofCycle]]),1,0),""))</f>
        <v/>
      </c>
      <c r="AI944" s="1" t="str">
        <f>IF(B945=1,"",IF(שבוע_בדילוג[[#This Row],[הווסת פעיל?]]=1,IF(OR(שבוע_בדילוג[[#This Row],[וסת קבוע אחרון]]=F945,F945=שבוע_בדילוג[[#This Row],[LengthofCycle]],AND(שבוע_בדילוג[[#This Row],[LengthofCycle]]&lt;&gt;שבוע_בדילוג[[#This Row],[וסת קבוע אחרון]],OR(F945=28,F945=29))),1,0),""))</f>
        <v/>
      </c>
      <c r="AJ944" s="1" t="str">
        <f>IF(AND(שבוע_בדילוג[[#This Row],[הווסת פעיל?]]=1,B945=1),1,"")</f>
        <v/>
      </c>
      <c r="AK944" s="4" t="str">
        <f>IF(AND(שבוע_בדילוג[[#This Row],[הווסת פעיל?]]&lt;&gt;1,B945&lt;&gt;1,B945&lt;&gt;""),IF(שבוע_בדילוג[[#This Row],[LengthofCycle]]=F945,1,0),"")</f>
        <v/>
      </c>
      <c r="AL944" s="4" t="str">
        <f>IF(AND(שבוע_בדילוג[[#This Row],[הווסת פעיל?]]&lt;&gt;1,B945&lt;&gt;1,B945&lt;&gt;""),IF(OR(שבוע_בדילוג[[#This Row],[LengthofCycle]]=F945,F945=29),1,0),"")</f>
        <v/>
      </c>
      <c r="AM944" s="4" t="str">
        <f>IF(AND(שבוע_בדילוג[[#This Row],[הווסת פעיל?]]&lt;&gt;1,B945&lt;&gt;1,B945&lt;&gt;""),IF(OR(שבוע_בדילוג[[#This Row],[LengthofCycle]]=F945,F945=29,F945=28),1,0),"")</f>
        <v/>
      </c>
    </row>
    <row r="945" spans="1:39" x14ac:dyDescent="0.25">
      <c r="A945" s="1" t="s">
        <v>133</v>
      </c>
      <c r="B945" s="1">
        <v>1</v>
      </c>
      <c r="C945" s="1">
        <v>0</v>
      </c>
      <c r="D945" s="1">
        <v>1</v>
      </c>
      <c r="E945" s="1">
        <v>0</v>
      </c>
      <c r="F945" s="1">
        <v>34</v>
      </c>
      <c r="H945" s="1">
        <f>שבוע_בדילוג[[#This Row],[LengthofCycle]]+1</f>
        <v>35</v>
      </c>
      <c r="I945" s="1" t="str">
        <f>IF(IFERROR(LOOKUP(שבוע_בדילוג[[#This Row],[ClientID]],קביעויות[השבוע בדילוג]),FALSE)=שבוע_בדילוג[[#This Row],[ClientID]],1,"")</f>
        <v/>
      </c>
      <c r="J945" s="1" t="str">
        <f>IF(AND(שבוע_בדילוג[[#This Row],[CycleNumber]]&gt;1,OR(B946="",שבוע_בדילוג[[#This Row],[CycleNumber]]&gt;B944)),IF(OR(AND(שבוע_בדילוג[[#This Row],[LengthofCycle]]=29,F944=29),AND(שבוע_בדילוג[[#This Row],[LengthofCycle]]=36,F944=36)),1,""),"")</f>
        <v/>
      </c>
      <c r="K945" s="1" t="str">
        <f>IF(AND(שבוע_בדילוג[[#This Row],[וסת השבוע]]=1,J944=1,שבוע_בדילוג[[#This Row],[CycleNumber]]&gt;B944),1,"")</f>
        <v/>
      </c>
      <c r="L945" s="1" t="str">
        <f>IF(שבוע_בדילוג[[#This Row],[CycleNumber]]=1,"",IF(שבוע_בדילוג[[#This Row],[וסת השבוע]]=1,0,IF(L944="","",IF(L944=0,IF(שבוע_בדילוג[[#This Row],[LengthofCycle]]=29,0,1),IF(L944=1,IF(שבוע_בדילוג[[#This Row],[LengthofCycle]]+F944=29*2,0,2),IF(L944=2,IF(שבוע_בדילוג[[#This Row],[LengthofCycle]]+F944+F943=29*3,0,3),""))))))</f>
        <v/>
      </c>
      <c r="M945" s="1" t="str">
        <f>IF(שבוע_בדילוג[[#This Row],[וסת השבוע]]=1,IF(שבוע_בדילוג[[#This Row],[וסת השבוע וההפלגה ביחד]]=1,M944+1,0),IF(AND(שבוע_בדילוג[[#This Row],[CycleNumber]]&gt;B944,שבוע_בדילוג[[#This Row],[CycleNumber]]&gt;1),IF(שבוע_בדילוג[[#This Row],[וסת השבוע פעיל?]]&lt;&gt;"",M944+1,""),""))</f>
        <v/>
      </c>
      <c r="N945" s="1" t="str">
        <f>IF(שבוע_בדילוג[[#This Row],[וסת השבוע פעיל?2]]="","",IF(AND(שבוע_בדילוג[[#This Row],[וסת השבוע פעיל?]]&lt;&gt;"",שבוע_בדילוג[[#This Row],[CycleNumber]]&lt;B946,B946&lt;&gt;"",שבוע_בדילוג[[#This Row],[וסת השבוע פעיל?]]&lt;3),IF(L946=0,IF(AND(שבוע_בדילוג[[#This Row],[וסת השבוע פעיל?]]&gt;0,J946=1),0,1),0),""))</f>
        <v/>
      </c>
      <c r="O945" s="1" t="str">
        <f t="shared" si="80"/>
        <v/>
      </c>
      <c r="P945" s="1" t="str">
        <f>IF(AND(שבוע_בדילוג[[#This Row],[חיזוי - שבוע]]=1,K946=1),1,"")</f>
        <v/>
      </c>
      <c r="Q945" s="1" t="str">
        <f>IF(AND(שבוע_בדילוג[[#This Row],[וסת השבוע פעיל?]]&lt;3,OR(שבוע_בדילוג[[#This Row],[CycleNumber]]&gt;B946,B946="")),1,"")</f>
        <v/>
      </c>
      <c r="R945" s="1" t="str">
        <f>IF(AND(שבוע_בדילוג[[#This Row],[חיזוי - שבוע]]&lt;&gt;"",שבוע_בדילוג[[#This Row],[וסת השבוע פעיל?2]]=""),1,"")</f>
        <v/>
      </c>
      <c r="S945" s="1" t="str">
        <f>IF(שבוע_בדילוג[[#This Row],[האישה קבעה וסת שבוע בדילוג?]]=1,IF(שבוע_בדילוג[[#This Row],[וסת השבוע פעיל?]]&lt;3,1,0),"")</f>
        <v/>
      </c>
      <c r="T9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5" s="1" t="str">
        <f t="shared" si="81"/>
        <v/>
      </c>
      <c r="V945" s="1" t="str">
        <f t="shared" si="82"/>
        <v/>
      </c>
      <c r="W945" s="1" t="str">
        <f t="shared" si="83"/>
        <v/>
      </c>
      <c r="X945" s="1" t="str">
        <f>IF(שבוע_בדילוג[[#This Row],[3 הפלגות זהות]]="","",IF(שבוע_בדילוג[[#This Row],[3 הפלגות זהות]]=1,שבוע_בדילוג[[#This Row],[LengthofCycle]],X944))</f>
        <v/>
      </c>
      <c r="Z945" s="1" t="str">
        <f>IF(OR(שבוע_בדילוג[[#This Row],[הווסת פעיל?]]=0,שבוע_בדילוג[[#This Row],[הווסת פעיל?]]=""),"",SUM(Z944,שבוע_בדילוג[[#This Row],[הווסת פעיל?]]))</f>
        <v/>
      </c>
      <c r="AA945" s="1" t="str">
        <f>IF(AND(שבוע_בדילוג[[#This Row],[כמה מחזורים עד עקירה]]&lt;&gt;"",Z946=""),שבוע_בדילוג[[#This Row],[כמה מחזורים עד עקירה]],"")</f>
        <v/>
      </c>
      <c r="AB945" s="1" t="str">
        <f>IF(AND(שבוע_בדילוג[[#This Row],[הווסת פעיל?]]=1,שבוע_בדילוג[[#This Row],[וסת קבוע אחרון]]&lt;&gt;X944),שבוע_בדילוג[[#This Row],[וסת קבוע אחרון]],"")</f>
        <v/>
      </c>
      <c r="AC945" s="1" t="str">
        <f>IF(AND(שבוע_בדילוג[[#This Row],[הווסת פעיל?]]=1,Y944=0,שבוע_בדילוג[[#This Row],[וסת קבוע אחרון]]=X944),שבוע_בדילוג[[#This Row],[וסת קבוע אחרון]],"")</f>
        <v/>
      </c>
      <c r="AD945" s="1" t="str">
        <f>IF(AND(שבוע_בדילוג[[#This Row],[הווסת פעיל?]]=1,Y944=0,שבוע_בדילוג[[#This Row],[וסת קבוע אחרון]]&lt;&gt;X944),1,"")</f>
        <v/>
      </c>
      <c r="AE945" s="1" t="str">
        <f>IF(AND(שבוע_בדילוג[[#This Row],[הווסת פעיל?]]&lt;&gt;"",B946=1),שבוע_בדילוג[[#This Row],[CycleNumber]],"")</f>
        <v/>
      </c>
      <c r="AF945" s="1" t="str">
        <f>IF(AND(שבוע_בדילוג[[#This Row],[הווסת פעיל?]]&lt;&gt;"",Y944=""),שבוע_בדילוג[[#This Row],[CycleNumber]],"")</f>
        <v/>
      </c>
      <c r="AG945" s="1" t="str">
        <f>IF(B946=1,"",IF(שבוע_בדילוג[[#This Row],[הווסת פעיל?]]=1,IF(שבוע_בדילוג[[#This Row],[וסת קבוע אחרון]]=F946,1,0),""))</f>
        <v/>
      </c>
      <c r="AH945" s="1" t="str">
        <f>IF(B946=1,"",IF(שבוע_בדילוג[[#This Row],[הווסת פעיל?]]=1,IF(OR(שבוע_בדילוג[[#This Row],[וסת קבוע אחרון]]=F946,F946=שבוע_בדילוג[[#This Row],[LengthofCycle]]),1,0),""))</f>
        <v/>
      </c>
      <c r="AI945" s="1" t="str">
        <f>IF(B946=1,"",IF(שבוע_בדילוג[[#This Row],[הווסת פעיל?]]=1,IF(OR(שבוע_בדילוג[[#This Row],[וסת קבוע אחרון]]=F946,F946=שבוע_בדילוג[[#This Row],[LengthofCycle]],AND(שבוע_בדילוג[[#This Row],[LengthofCycle]]&lt;&gt;שבוע_בדילוג[[#This Row],[וסת קבוע אחרון]],OR(F946=28,F946=29))),1,0),""))</f>
        <v/>
      </c>
      <c r="AJ945" s="1" t="str">
        <f>IF(AND(שבוע_בדילוג[[#This Row],[הווסת פעיל?]]=1,B946=1),1,"")</f>
        <v/>
      </c>
      <c r="AK945" s="4">
        <f>IF(AND(שבוע_בדילוג[[#This Row],[הווסת פעיל?]]&lt;&gt;1,B946&lt;&gt;1,B946&lt;&gt;""),IF(שבוע_בדילוג[[#This Row],[LengthofCycle]]=F946,1,0),"")</f>
        <v>0</v>
      </c>
      <c r="AL945" s="4">
        <f>IF(AND(שבוע_בדילוג[[#This Row],[הווסת פעיל?]]&lt;&gt;1,B946&lt;&gt;1,B946&lt;&gt;""),IF(OR(שבוע_בדילוג[[#This Row],[LengthofCycle]]=F946,F946=29),1,0),"")</f>
        <v>0</v>
      </c>
      <c r="AM945" s="4">
        <f>IF(AND(שבוע_בדילוג[[#This Row],[הווסת פעיל?]]&lt;&gt;1,B946&lt;&gt;1,B946&lt;&gt;""),IF(OR(שבוע_בדילוג[[#This Row],[LengthofCycle]]=F946,F946=29,F946=28),1,0),"")</f>
        <v>1</v>
      </c>
    </row>
    <row r="946" spans="1:39" x14ac:dyDescent="0.25">
      <c r="A946" s="1" t="s">
        <v>133</v>
      </c>
      <c r="B946" s="1">
        <v>2</v>
      </c>
      <c r="C946" s="1">
        <v>0</v>
      </c>
      <c r="D946" s="1">
        <v>1</v>
      </c>
      <c r="E946" s="1">
        <v>0</v>
      </c>
      <c r="F946" s="1">
        <v>28</v>
      </c>
      <c r="H946" s="1">
        <f>שבוע_בדילוג[[#This Row],[LengthofCycle]]+1</f>
        <v>29</v>
      </c>
      <c r="I946" s="1" t="str">
        <f>IF(IFERROR(LOOKUP(שבוע_בדילוג[[#This Row],[ClientID]],קביעויות[השבוע בדילוג]),FALSE)=שבוע_בדילוג[[#This Row],[ClientID]],1,"")</f>
        <v/>
      </c>
      <c r="J946" s="1" t="str">
        <f>IF(AND(שבוע_בדילוג[[#This Row],[CycleNumber]]&gt;1,OR(B947="",שבוע_בדילוג[[#This Row],[CycleNumber]]&gt;B945)),IF(OR(AND(שבוע_בדילוג[[#This Row],[LengthofCycle]]=29,F945=29),AND(שבוע_בדילוג[[#This Row],[LengthofCycle]]=36,F945=36)),1,""),"")</f>
        <v/>
      </c>
      <c r="K946" s="1" t="str">
        <f>IF(AND(שבוע_בדילוג[[#This Row],[וסת השבוע]]=1,J945=1,שבוע_בדילוג[[#This Row],[CycleNumber]]&gt;B945),1,"")</f>
        <v/>
      </c>
      <c r="L946" s="1" t="str">
        <f>IF(שבוע_בדילוג[[#This Row],[CycleNumber]]=1,"",IF(שבוע_בדילוג[[#This Row],[וסת השבוע]]=1,0,IF(L945="","",IF(L945=0,IF(שבוע_בדילוג[[#This Row],[LengthofCycle]]=29,0,1),IF(L945=1,IF(שבוע_בדילוג[[#This Row],[LengthofCycle]]+F945=29*2,0,2),IF(L945=2,IF(שבוע_בדילוג[[#This Row],[LengthofCycle]]+F945+F944=29*3,0,3),""))))))</f>
        <v/>
      </c>
      <c r="M946" s="1" t="str">
        <f>IF(שבוע_בדילוג[[#This Row],[וסת השבוע]]=1,IF(שבוע_בדילוג[[#This Row],[וסת השבוע וההפלגה ביחד]]=1,M945+1,0),IF(AND(שבוע_בדילוג[[#This Row],[CycleNumber]]&gt;B945,שבוע_בדילוג[[#This Row],[CycleNumber]]&gt;1),IF(שבוע_בדילוג[[#This Row],[וסת השבוע פעיל?]]&lt;&gt;"",M945+1,""),""))</f>
        <v/>
      </c>
      <c r="N946" s="1" t="str">
        <f>IF(שבוע_בדילוג[[#This Row],[וסת השבוע פעיל?2]]="","",IF(AND(שבוע_בדילוג[[#This Row],[וסת השבוע פעיל?]]&lt;&gt;"",שבוע_בדילוג[[#This Row],[CycleNumber]]&lt;B947,B947&lt;&gt;"",שבוע_בדילוג[[#This Row],[וסת השבוע פעיל?]]&lt;3),IF(L947=0,IF(AND(שבוע_בדילוג[[#This Row],[וסת השבוע פעיל?]]&gt;0,J947=1),0,1),0),""))</f>
        <v/>
      </c>
      <c r="O946" s="1" t="str">
        <f t="shared" si="80"/>
        <v/>
      </c>
      <c r="P946" s="1" t="str">
        <f>IF(AND(שבוע_בדילוג[[#This Row],[חיזוי - שבוע]]=1,K947=1),1,"")</f>
        <v/>
      </c>
      <c r="Q946" s="1" t="str">
        <f>IF(AND(שבוע_בדילוג[[#This Row],[וסת השבוע פעיל?]]&lt;3,OR(שבוע_בדילוג[[#This Row],[CycleNumber]]&gt;B947,B947="")),1,"")</f>
        <v/>
      </c>
      <c r="R946" s="1" t="str">
        <f>IF(AND(שבוע_בדילוג[[#This Row],[חיזוי - שבוע]]&lt;&gt;"",שבוע_בדילוג[[#This Row],[וסת השבוע פעיל?2]]=""),1,"")</f>
        <v/>
      </c>
      <c r="S946" s="1" t="str">
        <f>IF(שבוע_בדילוג[[#This Row],[האישה קבעה וסת שבוע בדילוג?]]=1,IF(שבוע_בדילוג[[#This Row],[וסת השבוע פעיל?]]&lt;3,1,0),"")</f>
        <v/>
      </c>
      <c r="T9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6" s="1" t="str">
        <f t="shared" si="81"/>
        <v/>
      </c>
      <c r="V946" s="1" t="str">
        <f t="shared" si="82"/>
        <v/>
      </c>
      <c r="W946" s="1" t="str">
        <f t="shared" si="83"/>
        <v/>
      </c>
      <c r="X946" s="1" t="str">
        <f>IF(שבוע_בדילוג[[#This Row],[3 הפלגות זהות]]="","",IF(שבוע_בדילוג[[#This Row],[3 הפלגות זהות]]=1,שבוע_בדילוג[[#This Row],[LengthofCycle]],X945))</f>
        <v/>
      </c>
      <c r="Z946" s="1" t="str">
        <f>IF(OR(שבוע_בדילוג[[#This Row],[הווסת פעיל?]]=0,שבוע_בדילוג[[#This Row],[הווסת פעיל?]]=""),"",SUM(Z945,שבוע_בדילוג[[#This Row],[הווסת פעיל?]]))</f>
        <v/>
      </c>
      <c r="AA946" s="1" t="str">
        <f>IF(AND(שבוע_בדילוג[[#This Row],[כמה מחזורים עד עקירה]]&lt;&gt;"",Z947=""),שבוע_בדילוג[[#This Row],[כמה מחזורים עד עקירה]],"")</f>
        <v/>
      </c>
      <c r="AB946" s="1" t="str">
        <f>IF(AND(שבוע_בדילוג[[#This Row],[הווסת פעיל?]]=1,שבוע_בדילוג[[#This Row],[וסת קבוע אחרון]]&lt;&gt;X945),שבוע_בדילוג[[#This Row],[וסת קבוע אחרון]],"")</f>
        <v/>
      </c>
      <c r="AC946" s="1" t="str">
        <f>IF(AND(שבוע_בדילוג[[#This Row],[הווסת פעיל?]]=1,Y945=0,שבוע_בדילוג[[#This Row],[וסת קבוע אחרון]]=X945),שבוע_בדילוג[[#This Row],[וסת קבוע אחרון]],"")</f>
        <v/>
      </c>
      <c r="AD946" s="1" t="str">
        <f>IF(AND(שבוע_בדילוג[[#This Row],[הווסת פעיל?]]=1,Y945=0,שבוע_בדילוג[[#This Row],[וסת קבוע אחרון]]&lt;&gt;X945),1,"")</f>
        <v/>
      </c>
      <c r="AE946" s="1" t="str">
        <f>IF(AND(שבוע_בדילוג[[#This Row],[הווסת פעיל?]]&lt;&gt;"",B947=1),שבוע_בדילוג[[#This Row],[CycleNumber]],"")</f>
        <v/>
      </c>
      <c r="AF946" s="1" t="str">
        <f>IF(AND(שבוע_בדילוג[[#This Row],[הווסת פעיל?]]&lt;&gt;"",Y945=""),שבוע_בדילוג[[#This Row],[CycleNumber]],"")</f>
        <v/>
      </c>
      <c r="AG946" s="1" t="str">
        <f>IF(B947=1,"",IF(שבוע_בדילוג[[#This Row],[הווסת פעיל?]]=1,IF(שבוע_בדילוג[[#This Row],[וסת קבוע אחרון]]=F947,1,0),""))</f>
        <v/>
      </c>
      <c r="AH946" s="1" t="str">
        <f>IF(B947=1,"",IF(שבוע_בדילוג[[#This Row],[הווסת פעיל?]]=1,IF(OR(שבוע_בדילוג[[#This Row],[וסת קבוע אחרון]]=F947,F947=שבוע_בדילוג[[#This Row],[LengthofCycle]]),1,0),""))</f>
        <v/>
      </c>
      <c r="AI946" s="1" t="str">
        <f>IF(B947=1,"",IF(שבוע_בדילוג[[#This Row],[הווסת פעיל?]]=1,IF(OR(שבוע_בדילוג[[#This Row],[וסת קבוע אחרון]]=F947,F947=שבוע_בדילוג[[#This Row],[LengthofCycle]],AND(שבוע_בדילוג[[#This Row],[LengthofCycle]]&lt;&gt;שבוע_בדילוג[[#This Row],[וסת קבוע אחרון]],OR(F947=28,F947=29))),1,0),""))</f>
        <v/>
      </c>
      <c r="AJ946" s="1" t="str">
        <f>IF(AND(שבוע_בדילוג[[#This Row],[הווסת פעיל?]]=1,B947=1),1,"")</f>
        <v/>
      </c>
      <c r="AK946" s="4">
        <f>IF(AND(שבוע_בדילוג[[#This Row],[הווסת פעיל?]]&lt;&gt;1,B947&lt;&gt;1,B947&lt;&gt;""),IF(שבוע_בדילוג[[#This Row],[LengthofCycle]]=F947,1,0),"")</f>
        <v>0</v>
      </c>
      <c r="AL946" s="4">
        <f>IF(AND(שבוע_בדילוג[[#This Row],[הווסת פעיל?]]&lt;&gt;1,B947&lt;&gt;1,B947&lt;&gt;""),IF(OR(שבוע_בדילוג[[#This Row],[LengthofCycle]]=F947,F947=29),1,0),"")</f>
        <v>0</v>
      </c>
      <c r="AM946" s="4">
        <f>IF(AND(שבוע_בדילוג[[#This Row],[הווסת פעיל?]]&lt;&gt;1,B947&lt;&gt;1,B947&lt;&gt;""),IF(OR(שבוע_בדילוג[[#This Row],[LengthofCycle]]=F947,F947=29,F947=28),1,0),"")</f>
        <v>0</v>
      </c>
    </row>
    <row r="947" spans="1:39" x14ac:dyDescent="0.25">
      <c r="A947" s="1" t="s">
        <v>133</v>
      </c>
      <c r="B947" s="1">
        <v>3</v>
      </c>
      <c r="C947" s="1">
        <v>0</v>
      </c>
      <c r="D947" s="1">
        <v>1</v>
      </c>
      <c r="E947" s="1">
        <v>0</v>
      </c>
      <c r="F947" s="1">
        <v>30</v>
      </c>
      <c r="H947" s="1">
        <f>שבוע_בדילוג[[#This Row],[LengthofCycle]]+1</f>
        <v>31</v>
      </c>
      <c r="I947" s="1" t="str">
        <f>IF(IFERROR(LOOKUP(שבוע_בדילוג[[#This Row],[ClientID]],קביעויות[השבוע בדילוג]),FALSE)=שבוע_בדילוג[[#This Row],[ClientID]],1,"")</f>
        <v/>
      </c>
      <c r="J947" s="1" t="str">
        <f>IF(AND(שבוע_בדילוג[[#This Row],[CycleNumber]]&gt;1,OR(B948="",שבוע_בדילוג[[#This Row],[CycleNumber]]&gt;B946)),IF(OR(AND(שבוע_בדילוג[[#This Row],[LengthofCycle]]=29,F946=29),AND(שבוע_בדילוג[[#This Row],[LengthofCycle]]=36,F946=36)),1,""),"")</f>
        <v/>
      </c>
      <c r="K947" s="1" t="str">
        <f>IF(AND(שבוע_בדילוג[[#This Row],[וסת השבוע]]=1,J946=1,שבוע_בדילוג[[#This Row],[CycleNumber]]&gt;B946),1,"")</f>
        <v/>
      </c>
      <c r="L947" s="1" t="str">
        <f>IF(שבוע_בדילוג[[#This Row],[CycleNumber]]=1,"",IF(שבוע_בדילוג[[#This Row],[וסת השבוע]]=1,0,IF(L946="","",IF(L946=0,IF(שבוע_בדילוג[[#This Row],[LengthofCycle]]=29,0,1),IF(L946=1,IF(שבוע_בדילוג[[#This Row],[LengthofCycle]]+F946=29*2,0,2),IF(L946=2,IF(שבוע_בדילוג[[#This Row],[LengthofCycle]]+F946+F945=29*3,0,3),""))))))</f>
        <v/>
      </c>
      <c r="M947" s="1" t="str">
        <f>IF(שבוע_בדילוג[[#This Row],[וסת השבוע]]=1,IF(שבוע_בדילוג[[#This Row],[וסת השבוע וההפלגה ביחד]]=1,M946+1,0),IF(AND(שבוע_בדילוג[[#This Row],[CycleNumber]]&gt;B946,שבוע_בדילוג[[#This Row],[CycleNumber]]&gt;1),IF(שבוע_בדילוג[[#This Row],[וסת השבוע פעיל?]]&lt;&gt;"",M946+1,""),""))</f>
        <v/>
      </c>
      <c r="N947" s="1" t="str">
        <f>IF(שבוע_בדילוג[[#This Row],[וסת השבוע פעיל?2]]="","",IF(AND(שבוע_בדילוג[[#This Row],[וסת השבוע פעיל?]]&lt;&gt;"",שבוע_בדילוג[[#This Row],[CycleNumber]]&lt;B948,B948&lt;&gt;"",שבוע_בדילוג[[#This Row],[וסת השבוע פעיל?]]&lt;3),IF(L948=0,IF(AND(שבוע_בדילוג[[#This Row],[וסת השבוע פעיל?]]&gt;0,J948=1),0,1),0),""))</f>
        <v/>
      </c>
      <c r="O947" s="1" t="str">
        <f t="shared" si="80"/>
        <v/>
      </c>
      <c r="P947" s="1" t="str">
        <f>IF(AND(שבוע_בדילוג[[#This Row],[חיזוי - שבוע]]=1,K948=1),1,"")</f>
        <v/>
      </c>
      <c r="Q947" s="1" t="str">
        <f>IF(AND(שבוע_בדילוג[[#This Row],[וסת השבוע פעיל?]]&lt;3,OR(שבוע_בדילוג[[#This Row],[CycleNumber]]&gt;B948,B948="")),1,"")</f>
        <v/>
      </c>
      <c r="R947" s="1" t="str">
        <f>IF(AND(שבוע_בדילוג[[#This Row],[חיזוי - שבוע]]&lt;&gt;"",שבוע_בדילוג[[#This Row],[וסת השבוע פעיל?2]]=""),1,"")</f>
        <v/>
      </c>
      <c r="S947" s="1" t="str">
        <f>IF(שבוע_בדילוג[[#This Row],[האישה קבעה וסת שבוע בדילוג?]]=1,IF(שבוע_בדילוג[[#This Row],[וסת השבוע פעיל?]]&lt;3,1,0),"")</f>
        <v/>
      </c>
      <c r="T9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7" s="1">
        <f t="shared" si="81"/>
        <v>0</v>
      </c>
      <c r="V947" s="1" t="str">
        <f t="shared" si="82"/>
        <v/>
      </c>
      <c r="W947" s="1" t="str">
        <f t="shared" si="83"/>
        <v/>
      </c>
      <c r="X947" s="1" t="str">
        <f>IF(שבוע_בדילוג[[#This Row],[3 הפלגות זהות]]="","",IF(שבוע_בדילוג[[#This Row],[3 הפלגות זהות]]=1,שבוע_בדילוג[[#This Row],[LengthofCycle]],X946))</f>
        <v/>
      </c>
      <c r="Z947" s="1" t="str">
        <f>IF(OR(שבוע_בדילוג[[#This Row],[הווסת פעיל?]]=0,שבוע_בדילוג[[#This Row],[הווסת פעיל?]]=""),"",SUM(Z946,שבוע_בדילוג[[#This Row],[הווסת פעיל?]]))</f>
        <v/>
      </c>
      <c r="AA947" s="1" t="str">
        <f>IF(AND(שבוע_בדילוג[[#This Row],[כמה מחזורים עד עקירה]]&lt;&gt;"",Z948=""),שבוע_בדילוג[[#This Row],[כמה מחזורים עד עקירה]],"")</f>
        <v/>
      </c>
      <c r="AB947" s="1" t="str">
        <f>IF(AND(שבוע_בדילוג[[#This Row],[הווסת פעיל?]]=1,שבוע_בדילוג[[#This Row],[וסת קבוע אחרון]]&lt;&gt;X946),שבוע_בדילוג[[#This Row],[וסת קבוע אחרון]],"")</f>
        <v/>
      </c>
      <c r="AC947" s="1" t="str">
        <f>IF(AND(שבוע_בדילוג[[#This Row],[הווסת פעיל?]]=1,Y946=0,שבוע_בדילוג[[#This Row],[וסת קבוע אחרון]]=X946),שבוע_בדילוג[[#This Row],[וסת קבוע אחרון]],"")</f>
        <v/>
      </c>
      <c r="AD947" s="1" t="str">
        <f>IF(AND(שבוע_בדילוג[[#This Row],[הווסת פעיל?]]=1,Y946=0,שבוע_בדילוג[[#This Row],[וסת קבוע אחרון]]&lt;&gt;X946),1,"")</f>
        <v/>
      </c>
      <c r="AE947" s="1" t="str">
        <f>IF(AND(שבוע_בדילוג[[#This Row],[הווסת פעיל?]]&lt;&gt;"",B948=1),שבוע_בדילוג[[#This Row],[CycleNumber]],"")</f>
        <v/>
      </c>
      <c r="AF947" s="1" t="str">
        <f>IF(AND(שבוע_בדילוג[[#This Row],[הווסת פעיל?]]&lt;&gt;"",Y946=""),שבוע_בדילוג[[#This Row],[CycleNumber]],"")</f>
        <v/>
      </c>
      <c r="AG947" s="1" t="str">
        <f>IF(B948=1,"",IF(שבוע_בדילוג[[#This Row],[הווסת פעיל?]]=1,IF(שבוע_בדילוג[[#This Row],[וסת קבוע אחרון]]=F948,1,0),""))</f>
        <v/>
      </c>
      <c r="AH947" s="1" t="str">
        <f>IF(B948=1,"",IF(שבוע_בדילוג[[#This Row],[הווסת פעיל?]]=1,IF(OR(שבוע_בדילוג[[#This Row],[וסת קבוע אחרון]]=F948,F948=שבוע_בדילוג[[#This Row],[LengthofCycle]]),1,0),""))</f>
        <v/>
      </c>
      <c r="AI947" s="1" t="str">
        <f>IF(B948=1,"",IF(שבוע_בדילוג[[#This Row],[הווסת פעיל?]]=1,IF(OR(שבוע_בדילוג[[#This Row],[וסת קבוע אחרון]]=F948,F948=שבוע_בדילוג[[#This Row],[LengthofCycle]],AND(שבוע_בדילוג[[#This Row],[LengthofCycle]]&lt;&gt;שבוע_בדילוג[[#This Row],[וסת קבוע אחרון]],OR(F948=28,F948=29))),1,0),""))</f>
        <v/>
      </c>
      <c r="AJ947" s="1" t="str">
        <f>IF(AND(שבוע_בדילוג[[#This Row],[הווסת פעיל?]]=1,B948=1),1,"")</f>
        <v/>
      </c>
      <c r="AK947" s="4">
        <f>IF(AND(שבוע_בדילוג[[#This Row],[הווסת פעיל?]]&lt;&gt;1,B948&lt;&gt;1,B948&lt;&gt;""),IF(שבוע_בדילוג[[#This Row],[LengthofCycle]]=F948,1,0),"")</f>
        <v>0</v>
      </c>
      <c r="AL947" s="4">
        <f>IF(AND(שבוע_בדילוג[[#This Row],[הווסת פעיל?]]&lt;&gt;1,B948&lt;&gt;1,B948&lt;&gt;""),IF(OR(שבוע_בדילוג[[#This Row],[LengthofCycle]]=F948,F948=29),1,0),"")</f>
        <v>0</v>
      </c>
      <c r="AM947" s="4">
        <f>IF(AND(שבוע_בדילוג[[#This Row],[הווסת פעיל?]]&lt;&gt;1,B948&lt;&gt;1,B948&lt;&gt;""),IF(OR(שבוע_בדילוג[[#This Row],[LengthofCycle]]=F948,F948=29,F948=28),1,0),"")</f>
        <v>0</v>
      </c>
    </row>
    <row r="948" spans="1:39" x14ac:dyDescent="0.25">
      <c r="A948" s="1" t="s">
        <v>133</v>
      </c>
      <c r="B948" s="1">
        <v>4</v>
      </c>
      <c r="C948" s="1">
        <v>0</v>
      </c>
      <c r="D948" s="1">
        <v>1</v>
      </c>
      <c r="E948" s="1">
        <v>0</v>
      </c>
      <c r="F948" s="1">
        <v>36</v>
      </c>
      <c r="H948" s="1">
        <f>שבוע_בדילוג[[#This Row],[LengthofCycle]]+1</f>
        <v>37</v>
      </c>
      <c r="I948" s="1" t="str">
        <f>IF(IFERROR(LOOKUP(שבוע_בדילוג[[#This Row],[ClientID]],קביעויות[השבוע בדילוג]),FALSE)=שבוע_בדילוג[[#This Row],[ClientID]],1,"")</f>
        <v/>
      </c>
      <c r="J948" s="1" t="str">
        <f>IF(AND(שבוע_בדילוג[[#This Row],[CycleNumber]]&gt;1,OR(B949="",שבוע_בדילוג[[#This Row],[CycleNumber]]&gt;B947)),IF(OR(AND(שבוע_בדילוג[[#This Row],[LengthofCycle]]=29,F947=29),AND(שבוע_בדילוג[[#This Row],[LengthofCycle]]=36,F947=36)),1,""),"")</f>
        <v/>
      </c>
      <c r="K948" s="1" t="str">
        <f>IF(AND(שבוע_בדילוג[[#This Row],[וסת השבוע]]=1,J947=1,שבוע_בדילוג[[#This Row],[CycleNumber]]&gt;B947),1,"")</f>
        <v/>
      </c>
      <c r="L948" s="1" t="str">
        <f>IF(שבוע_בדילוג[[#This Row],[CycleNumber]]=1,"",IF(שבוע_בדילוג[[#This Row],[וסת השבוע]]=1,0,IF(L947="","",IF(L947=0,IF(שבוע_בדילוג[[#This Row],[LengthofCycle]]=29,0,1),IF(L947=1,IF(שבוע_בדילוג[[#This Row],[LengthofCycle]]+F947=29*2,0,2),IF(L947=2,IF(שבוע_בדילוג[[#This Row],[LengthofCycle]]+F947+F946=29*3,0,3),""))))))</f>
        <v/>
      </c>
      <c r="M948" s="1" t="str">
        <f>IF(שבוע_בדילוג[[#This Row],[וסת השבוע]]=1,IF(שבוע_בדילוג[[#This Row],[וסת השבוע וההפלגה ביחד]]=1,M947+1,0),IF(AND(שבוע_בדילוג[[#This Row],[CycleNumber]]&gt;B947,שבוע_בדילוג[[#This Row],[CycleNumber]]&gt;1),IF(שבוע_בדילוג[[#This Row],[וסת השבוע פעיל?]]&lt;&gt;"",M947+1,""),""))</f>
        <v/>
      </c>
      <c r="N948" s="1" t="str">
        <f>IF(שבוע_בדילוג[[#This Row],[וסת השבוע פעיל?2]]="","",IF(AND(שבוע_בדילוג[[#This Row],[וסת השבוע פעיל?]]&lt;&gt;"",שבוע_בדילוג[[#This Row],[CycleNumber]]&lt;B949,B949&lt;&gt;"",שבוע_בדילוג[[#This Row],[וסת השבוע פעיל?]]&lt;3),IF(L949=0,IF(AND(שבוע_בדילוג[[#This Row],[וסת השבוע פעיל?]]&gt;0,J949=1),0,1),0),""))</f>
        <v/>
      </c>
      <c r="O948" s="1" t="str">
        <f t="shared" si="80"/>
        <v/>
      </c>
      <c r="P948" s="1" t="str">
        <f>IF(AND(שבוע_בדילוג[[#This Row],[חיזוי - שבוע]]=1,K949=1),1,"")</f>
        <v/>
      </c>
      <c r="Q948" s="1" t="str">
        <f>IF(AND(שבוע_בדילוג[[#This Row],[וסת השבוע פעיל?]]&lt;3,OR(שבוע_בדילוג[[#This Row],[CycleNumber]]&gt;B949,B949="")),1,"")</f>
        <v/>
      </c>
      <c r="R948" s="1" t="str">
        <f>IF(AND(שבוע_בדילוג[[#This Row],[חיזוי - שבוע]]&lt;&gt;"",שבוע_בדילוג[[#This Row],[וסת השבוע פעיל?2]]=""),1,"")</f>
        <v/>
      </c>
      <c r="S948" s="1" t="str">
        <f>IF(שבוע_בדילוג[[#This Row],[האישה קבעה וסת שבוע בדילוג?]]=1,IF(שבוע_בדילוג[[#This Row],[וסת השבוע פעיל?]]&lt;3,1,0),"")</f>
        <v/>
      </c>
      <c r="T9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8" s="1">
        <f t="shared" si="81"/>
        <v>0</v>
      </c>
      <c r="V948" s="1">
        <f t="shared" si="82"/>
        <v>0</v>
      </c>
      <c r="W948" s="1" t="str">
        <f t="shared" si="83"/>
        <v/>
      </c>
      <c r="X948" s="1" t="str">
        <f>IF(שבוע_בדילוג[[#This Row],[3 הפלגות זהות]]="","",IF(שבוע_בדילוג[[#This Row],[3 הפלגות זהות]]=1,שבוע_בדילוג[[#This Row],[LengthofCycle]],X947))</f>
        <v/>
      </c>
      <c r="Z948" s="1" t="str">
        <f>IF(OR(שבוע_בדילוג[[#This Row],[הווסת פעיל?]]=0,שבוע_בדילוג[[#This Row],[הווסת פעיל?]]=""),"",SUM(Z947,שבוע_בדילוג[[#This Row],[הווסת פעיל?]]))</f>
        <v/>
      </c>
      <c r="AA948" s="1" t="str">
        <f>IF(AND(שבוע_בדילוג[[#This Row],[כמה מחזורים עד עקירה]]&lt;&gt;"",Z949=""),שבוע_בדילוג[[#This Row],[כמה מחזורים עד עקירה]],"")</f>
        <v/>
      </c>
      <c r="AB948" s="1" t="str">
        <f>IF(AND(שבוע_בדילוג[[#This Row],[הווסת פעיל?]]=1,שבוע_בדילוג[[#This Row],[וסת קבוע אחרון]]&lt;&gt;X947),שבוע_בדילוג[[#This Row],[וסת קבוע אחרון]],"")</f>
        <v/>
      </c>
      <c r="AC948" s="1" t="str">
        <f>IF(AND(שבוע_בדילוג[[#This Row],[הווסת פעיל?]]=1,Y947=0,שבוע_בדילוג[[#This Row],[וסת קבוע אחרון]]=X947),שבוע_בדילוג[[#This Row],[וסת קבוע אחרון]],"")</f>
        <v/>
      </c>
      <c r="AD948" s="1" t="str">
        <f>IF(AND(שבוע_בדילוג[[#This Row],[הווסת פעיל?]]=1,Y947=0,שבוע_בדילוג[[#This Row],[וסת קבוע אחרון]]&lt;&gt;X947),1,"")</f>
        <v/>
      </c>
      <c r="AE948" s="1" t="str">
        <f>IF(AND(שבוע_בדילוג[[#This Row],[הווסת פעיל?]]&lt;&gt;"",B949=1),שבוע_בדילוג[[#This Row],[CycleNumber]],"")</f>
        <v/>
      </c>
      <c r="AF948" s="1" t="str">
        <f>IF(AND(שבוע_בדילוג[[#This Row],[הווסת פעיל?]]&lt;&gt;"",Y947=""),שבוע_בדילוג[[#This Row],[CycleNumber]],"")</f>
        <v/>
      </c>
      <c r="AG948" s="1" t="str">
        <f>IF(B949=1,"",IF(שבוע_בדילוג[[#This Row],[הווסת פעיל?]]=1,IF(שבוע_בדילוג[[#This Row],[וסת קבוע אחרון]]=F949,1,0),""))</f>
        <v/>
      </c>
      <c r="AH948" s="1" t="str">
        <f>IF(B949=1,"",IF(שבוע_בדילוג[[#This Row],[הווסת פעיל?]]=1,IF(OR(שבוע_בדילוג[[#This Row],[וסת קבוע אחרון]]=F949,F949=שבוע_בדילוג[[#This Row],[LengthofCycle]]),1,0),""))</f>
        <v/>
      </c>
      <c r="AI948" s="1" t="str">
        <f>IF(B949=1,"",IF(שבוע_בדילוג[[#This Row],[הווסת פעיל?]]=1,IF(OR(שבוע_בדילוג[[#This Row],[וסת קבוע אחרון]]=F949,F949=שבוע_בדילוג[[#This Row],[LengthofCycle]],AND(שבוע_בדילוג[[#This Row],[LengthofCycle]]&lt;&gt;שבוע_בדילוג[[#This Row],[וסת קבוע אחרון]],OR(F949=28,F949=29))),1,0),""))</f>
        <v/>
      </c>
      <c r="AJ948" s="1" t="str">
        <f>IF(AND(שבוע_בדילוג[[#This Row],[הווסת פעיל?]]=1,B949=1),1,"")</f>
        <v/>
      </c>
      <c r="AK948" s="4">
        <f>IF(AND(שבוע_בדילוג[[#This Row],[הווסת פעיל?]]&lt;&gt;1,B949&lt;&gt;1,B949&lt;&gt;""),IF(שבוע_בדילוג[[#This Row],[LengthofCycle]]=F949,1,0),"")</f>
        <v>0</v>
      </c>
      <c r="AL948" s="4">
        <f>IF(AND(שבוע_בדילוג[[#This Row],[הווסת פעיל?]]&lt;&gt;1,B949&lt;&gt;1,B949&lt;&gt;""),IF(OR(שבוע_בדילוג[[#This Row],[LengthofCycle]]=F949,F949=29),1,0),"")</f>
        <v>0</v>
      </c>
      <c r="AM948" s="4">
        <f>IF(AND(שבוע_בדילוג[[#This Row],[הווסת פעיל?]]&lt;&gt;1,B949&lt;&gt;1,B949&lt;&gt;""),IF(OR(שבוע_בדילוג[[#This Row],[LengthofCycle]]=F949,F949=29,F949=28),1,0),"")</f>
        <v>1</v>
      </c>
    </row>
    <row r="949" spans="1:39" x14ac:dyDescent="0.25">
      <c r="A949" s="1" t="s">
        <v>133</v>
      </c>
      <c r="B949" s="1">
        <v>5</v>
      </c>
      <c r="C949" s="1">
        <v>0</v>
      </c>
      <c r="D949" s="1">
        <v>1</v>
      </c>
      <c r="E949" s="1">
        <v>0</v>
      </c>
      <c r="F949" s="1">
        <v>28</v>
      </c>
      <c r="H949" s="1">
        <f>שבוע_בדילוג[[#This Row],[LengthofCycle]]+1</f>
        <v>29</v>
      </c>
      <c r="I949" s="1" t="str">
        <f>IF(IFERROR(LOOKUP(שבוע_בדילוג[[#This Row],[ClientID]],קביעויות[השבוע בדילוג]),FALSE)=שבוע_בדילוג[[#This Row],[ClientID]],1,"")</f>
        <v/>
      </c>
      <c r="J949" s="1" t="str">
        <f>IF(AND(שבוע_בדילוג[[#This Row],[CycleNumber]]&gt;1,OR(B950="",שבוע_בדילוג[[#This Row],[CycleNumber]]&gt;B948)),IF(OR(AND(שבוע_בדילוג[[#This Row],[LengthofCycle]]=29,F948=29),AND(שבוע_בדילוג[[#This Row],[LengthofCycle]]=36,F948=36)),1,""),"")</f>
        <v/>
      </c>
      <c r="K949" s="1" t="str">
        <f>IF(AND(שבוע_בדילוג[[#This Row],[וסת השבוע]]=1,J948=1,שבוע_בדילוג[[#This Row],[CycleNumber]]&gt;B948),1,"")</f>
        <v/>
      </c>
      <c r="L949" s="1" t="str">
        <f>IF(שבוע_בדילוג[[#This Row],[CycleNumber]]=1,"",IF(שבוע_בדילוג[[#This Row],[וסת השבוע]]=1,0,IF(L948="","",IF(L948=0,IF(שבוע_בדילוג[[#This Row],[LengthofCycle]]=29,0,1),IF(L948=1,IF(שבוע_בדילוג[[#This Row],[LengthofCycle]]+F948=29*2,0,2),IF(L948=2,IF(שבוע_בדילוג[[#This Row],[LengthofCycle]]+F948+F947=29*3,0,3),""))))))</f>
        <v/>
      </c>
      <c r="M949" s="1" t="str">
        <f>IF(שבוע_בדילוג[[#This Row],[וסת השבוע]]=1,IF(שבוע_בדילוג[[#This Row],[וסת השבוע וההפלגה ביחד]]=1,M948+1,0),IF(AND(שבוע_בדילוג[[#This Row],[CycleNumber]]&gt;B948,שבוע_בדילוג[[#This Row],[CycleNumber]]&gt;1),IF(שבוע_בדילוג[[#This Row],[וסת השבוע פעיל?]]&lt;&gt;"",M948+1,""),""))</f>
        <v/>
      </c>
      <c r="N949" s="1" t="str">
        <f>IF(שבוע_בדילוג[[#This Row],[וסת השבוע פעיל?2]]="","",IF(AND(שבוע_בדילוג[[#This Row],[וסת השבוע פעיל?]]&lt;&gt;"",שבוע_בדילוג[[#This Row],[CycleNumber]]&lt;B950,B950&lt;&gt;"",שבוע_בדילוג[[#This Row],[וסת השבוע פעיל?]]&lt;3),IF(L950=0,IF(AND(שבוע_בדילוג[[#This Row],[וסת השבוע פעיל?]]&gt;0,J950=1),0,1),0),""))</f>
        <v/>
      </c>
      <c r="O949" s="1" t="str">
        <f t="shared" si="80"/>
        <v/>
      </c>
      <c r="P949" s="1" t="str">
        <f>IF(AND(שבוע_בדילוג[[#This Row],[חיזוי - שבוע]]=1,K950=1),1,"")</f>
        <v/>
      </c>
      <c r="Q949" s="1" t="str">
        <f>IF(AND(שבוע_בדילוג[[#This Row],[וסת השבוע פעיל?]]&lt;3,OR(שבוע_בדילוג[[#This Row],[CycleNumber]]&gt;B950,B950="")),1,"")</f>
        <v/>
      </c>
      <c r="R949" s="1" t="str">
        <f>IF(AND(שבוע_בדילוג[[#This Row],[חיזוי - שבוע]]&lt;&gt;"",שבוע_בדילוג[[#This Row],[וסת השבוע פעיל?2]]=""),1,"")</f>
        <v/>
      </c>
      <c r="S949" s="1" t="str">
        <f>IF(שבוע_בדילוג[[#This Row],[האישה קבעה וסת שבוע בדילוג?]]=1,IF(שבוע_בדילוג[[#This Row],[וסת השבוע פעיל?]]&lt;3,1,0),"")</f>
        <v/>
      </c>
      <c r="T9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49" s="1">
        <f t="shared" si="81"/>
        <v>0</v>
      </c>
      <c r="V949" s="1">
        <f t="shared" si="82"/>
        <v>0</v>
      </c>
      <c r="W949" s="1">
        <f t="shared" si="83"/>
        <v>0</v>
      </c>
      <c r="X949" s="1" t="str">
        <f>IF(שבוע_בדילוג[[#This Row],[3 הפלגות זהות]]="","",IF(שבוע_בדילוג[[#This Row],[3 הפלגות זהות]]=1,שבוע_בדילוג[[#This Row],[LengthofCycle]],X948))</f>
        <v/>
      </c>
      <c r="Z949" s="1" t="str">
        <f>IF(OR(שבוע_בדילוג[[#This Row],[הווסת פעיל?]]=0,שבוע_בדילוג[[#This Row],[הווסת פעיל?]]=""),"",SUM(Z948,שבוע_בדילוג[[#This Row],[הווסת פעיל?]]))</f>
        <v/>
      </c>
      <c r="AA949" s="1" t="str">
        <f>IF(AND(שבוע_בדילוג[[#This Row],[כמה מחזורים עד עקירה]]&lt;&gt;"",Z950=""),שבוע_בדילוג[[#This Row],[כמה מחזורים עד עקירה]],"")</f>
        <v/>
      </c>
      <c r="AB949" s="1" t="str">
        <f>IF(AND(שבוע_בדילוג[[#This Row],[הווסת פעיל?]]=1,שבוע_בדילוג[[#This Row],[וסת קבוע אחרון]]&lt;&gt;X948),שבוע_בדילוג[[#This Row],[וסת קבוע אחרון]],"")</f>
        <v/>
      </c>
      <c r="AC949" s="1" t="str">
        <f>IF(AND(שבוע_בדילוג[[#This Row],[הווסת פעיל?]]=1,Y948=0,שבוע_בדילוג[[#This Row],[וסת קבוע אחרון]]=X948),שבוע_בדילוג[[#This Row],[וסת קבוע אחרון]],"")</f>
        <v/>
      </c>
      <c r="AD949" s="1" t="str">
        <f>IF(AND(שבוע_בדילוג[[#This Row],[הווסת פעיל?]]=1,Y948=0,שבוע_בדילוג[[#This Row],[וסת קבוע אחרון]]&lt;&gt;X948),1,"")</f>
        <v/>
      </c>
      <c r="AE949" s="1" t="str">
        <f>IF(AND(שבוע_בדילוג[[#This Row],[הווסת פעיל?]]&lt;&gt;"",B950=1),שבוע_בדילוג[[#This Row],[CycleNumber]],"")</f>
        <v/>
      </c>
      <c r="AF949" s="1" t="str">
        <f>IF(AND(שבוע_בדילוג[[#This Row],[הווסת פעיל?]]&lt;&gt;"",Y948=""),שבוע_בדילוג[[#This Row],[CycleNumber]],"")</f>
        <v/>
      </c>
      <c r="AG949" s="1" t="str">
        <f>IF(B950=1,"",IF(שבוע_בדילוג[[#This Row],[הווסת פעיל?]]=1,IF(שבוע_בדילוג[[#This Row],[וסת קבוע אחרון]]=F950,1,0),""))</f>
        <v/>
      </c>
      <c r="AH949" s="1" t="str">
        <f>IF(B950=1,"",IF(שבוע_בדילוג[[#This Row],[הווסת פעיל?]]=1,IF(OR(שבוע_בדילוג[[#This Row],[וסת קבוע אחרון]]=F950,F950=שבוע_בדילוג[[#This Row],[LengthofCycle]]),1,0),""))</f>
        <v/>
      </c>
      <c r="AI949" s="1" t="str">
        <f>IF(B950=1,"",IF(שבוע_בדילוג[[#This Row],[הווסת פעיל?]]=1,IF(OR(שבוע_בדילוג[[#This Row],[וסת קבוע אחרון]]=F950,F950=שבוע_בדילוג[[#This Row],[LengthofCycle]],AND(שבוע_בדילוג[[#This Row],[LengthofCycle]]&lt;&gt;שבוע_בדילוג[[#This Row],[וסת קבוע אחרון]],OR(F950=28,F950=29))),1,0),""))</f>
        <v/>
      </c>
      <c r="AJ949" s="1" t="str">
        <f>IF(AND(שבוע_בדילוג[[#This Row],[הווסת פעיל?]]=1,B950=1),1,"")</f>
        <v/>
      </c>
      <c r="AK949" s="4">
        <f>IF(AND(שבוע_בדילוג[[#This Row],[הווסת פעיל?]]&lt;&gt;1,B950&lt;&gt;1,B950&lt;&gt;""),IF(שבוע_בדילוג[[#This Row],[LengthofCycle]]=F950,1,0),"")</f>
        <v>0</v>
      </c>
      <c r="AL949" s="4">
        <f>IF(AND(שבוע_בדילוג[[#This Row],[הווסת פעיל?]]&lt;&gt;1,B950&lt;&gt;1,B950&lt;&gt;""),IF(OR(שבוע_בדילוג[[#This Row],[LengthofCycle]]=F950,F950=29),1,0),"")</f>
        <v>0</v>
      </c>
      <c r="AM949" s="4">
        <f>IF(AND(שבוע_בדילוג[[#This Row],[הווסת פעיל?]]&lt;&gt;1,B950&lt;&gt;1,B950&lt;&gt;""),IF(OR(שבוע_בדילוג[[#This Row],[LengthofCycle]]=F950,F950=29,F950=28),1,0),"")</f>
        <v>0</v>
      </c>
    </row>
    <row r="950" spans="1:39" x14ac:dyDescent="0.25">
      <c r="A950" s="1" t="s">
        <v>133</v>
      </c>
      <c r="B950" s="1">
        <v>6</v>
      </c>
      <c r="C950" s="1">
        <v>0</v>
      </c>
      <c r="D950" s="1">
        <v>1</v>
      </c>
      <c r="E950" s="1">
        <v>0</v>
      </c>
      <c r="F950" s="1">
        <v>32</v>
      </c>
      <c r="H950" s="1">
        <f>שבוע_בדילוג[[#This Row],[LengthofCycle]]+1</f>
        <v>33</v>
      </c>
      <c r="I950" s="1" t="str">
        <f>IF(IFERROR(LOOKUP(שבוע_בדילוג[[#This Row],[ClientID]],קביעויות[השבוע בדילוג]),FALSE)=שבוע_בדילוג[[#This Row],[ClientID]],1,"")</f>
        <v/>
      </c>
      <c r="J950" s="1" t="str">
        <f>IF(AND(שבוע_בדילוג[[#This Row],[CycleNumber]]&gt;1,OR(B951="",שבוע_בדילוג[[#This Row],[CycleNumber]]&gt;B949)),IF(OR(AND(שבוע_בדילוג[[#This Row],[LengthofCycle]]=29,F949=29),AND(שבוע_בדילוג[[#This Row],[LengthofCycle]]=36,F949=36)),1,""),"")</f>
        <v/>
      </c>
      <c r="K950" s="1" t="str">
        <f>IF(AND(שבוע_בדילוג[[#This Row],[וסת השבוע]]=1,J949=1,שבוע_בדילוג[[#This Row],[CycleNumber]]&gt;B949),1,"")</f>
        <v/>
      </c>
      <c r="L950" s="1" t="str">
        <f>IF(שבוע_בדילוג[[#This Row],[CycleNumber]]=1,"",IF(שבוע_בדילוג[[#This Row],[וסת השבוע]]=1,0,IF(L949="","",IF(L949=0,IF(שבוע_בדילוג[[#This Row],[LengthofCycle]]=29,0,1),IF(L949=1,IF(שבוע_בדילוג[[#This Row],[LengthofCycle]]+F949=29*2,0,2),IF(L949=2,IF(שבוע_בדילוג[[#This Row],[LengthofCycle]]+F949+F948=29*3,0,3),""))))))</f>
        <v/>
      </c>
      <c r="M950" s="1" t="str">
        <f>IF(שבוע_בדילוג[[#This Row],[וסת השבוע]]=1,IF(שבוע_בדילוג[[#This Row],[וסת השבוע וההפלגה ביחד]]=1,M949+1,0),IF(AND(שבוע_בדילוג[[#This Row],[CycleNumber]]&gt;B949,שבוע_בדילוג[[#This Row],[CycleNumber]]&gt;1),IF(שבוע_בדילוג[[#This Row],[וסת השבוע פעיל?]]&lt;&gt;"",M949+1,""),""))</f>
        <v/>
      </c>
      <c r="N950" s="1" t="str">
        <f>IF(שבוע_בדילוג[[#This Row],[וסת השבוע פעיל?2]]="","",IF(AND(שבוע_בדילוג[[#This Row],[וסת השבוע פעיל?]]&lt;&gt;"",שבוע_בדילוג[[#This Row],[CycleNumber]]&lt;B951,B951&lt;&gt;"",שבוע_בדילוג[[#This Row],[וסת השבוע פעיל?]]&lt;3),IF(L951=0,IF(AND(שבוע_בדילוג[[#This Row],[וסת השבוע פעיל?]]&gt;0,J951=1),0,1),0),""))</f>
        <v/>
      </c>
      <c r="O950" s="1" t="str">
        <f t="shared" si="80"/>
        <v/>
      </c>
      <c r="P950" s="1" t="str">
        <f>IF(AND(שבוע_בדילוג[[#This Row],[חיזוי - שבוע]]=1,K951=1),1,"")</f>
        <v/>
      </c>
      <c r="Q950" s="1" t="str">
        <f>IF(AND(שבוע_בדילוג[[#This Row],[וסת השבוע פעיל?]]&lt;3,OR(שבוע_בדילוג[[#This Row],[CycleNumber]]&gt;B951,B951="")),1,"")</f>
        <v/>
      </c>
      <c r="R950" s="1" t="str">
        <f>IF(AND(שבוע_בדילוג[[#This Row],[חיזוי - שבוע]]&lt;&gt;"",שבוע_בדילוג[[#This Row],[וסת השבוע פעיל?2]]=""),1,"")</f>
        <v/>
      </c>
      <c r="S950" s="1" t="str">
        <f>IF(שבוע_בדילוג[[#This Row],[האישה קבעה וסת שבוע בדילוג?]]=1,IF(שבוע_בדילוג[[#This Row],[וסת השבוע פעיל?]]&lt;3,1,0),"")</f>
        <v/>
      </c>
      <c r="T9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0" s="1">
        <f t="shared" si="81"/>
        <v>0</v>
      </c>
      <c r="V950" s="1">
        <f t="shared" si="82"/>
        <v>0</v>
      </c>
      <c r="W950" s="1">
        <f t="shared" si="83"/>
        <v>0</v>
      </c>
      <c r="X950" s="1" t="str">
        <f>IF(שבוע_בדילוג[[#This Row],[3 הפלגות זהות]]="","",IF(שבוע_בדילוג[[#This Row],[3 הפלגות זהות]]=1,שבוע_בדילוג[[#This Row],[LengthofCycle]],X949))</f>
        <v/>
      </c>
      <c r="Z950" s="1" t="str">
        <f>IF(OR(שבוע_בדילוג[[#This Row],[הווסת פעיל?]]=0,שבוע_בדילוג[[#This Row],[הווסת פעיל?]]=""),"",SUM(Z949,שבוע_בדילוג[[#This Row],[הווסת פעיל?]]))</f>
        <v/>
      </c>
      <c r="AA950" s="1" t="str">
        <f>IF(AND(שבוע_בדילוג[[#This Row],[כמה מחזורים עד עקירה]]&lt;&gt;"",Z951=""),שבוע_בדילוג[[#This Row],[כמה מחזורים עד עקירה]],"")</f>
        <v/>
      </c>
      <c r="AB950" s="1" t="str">
        <f>IF(AND(שבוע_בדילוג[[#This Row],[הווסת פעיל?]]=1,שבוע_בדילוג[[#This Row],[וסת קבוע אחרון]]&lt;&gt;X949),שבוע_בדילוג[[#This Row],[וסת קבוע אחרון]],"")</f>
        <v/>
      </c>
      <c r="AC950" s="1" t="str">
        <f>IF(AND(שבוע_בדילוג[[#This Row],[הווסת פעיל?]]=1,Y949=0,שבוע_בדילוג[[#This Row],[וסת קבוע אחרון]]=X949),שבוע_בדילוג[[#This Row],[וסת קבוע אחרון]],"")</f>
        <v/>
      </c>
      <c r="AD950" s="1" t="str">
        <f>IF(AND(שבוע_בדילוג[[#This Row],[הווסת פעיל?]]=1,Y949=0,שבוע_בדילוג[[#This Row],[וסת קבוע אחרון]]&lt;&gt;X949),1,"")</f>
        <v/>
      </c>
      <c r="AE950" s="1" t="str">
        <f>IF(AND(שבוע_בדילוג[[#This Row],[הווסת פעיל?]]&lt;&gt;"",B951=1),שבוע_בדילוג[[#This Row],[CycleNumber]],"")</f>
        <v/>
      </c>
      <c r="AF950" s="1" t="str">
        <f>IF(AND(שבוע_בדילוג[[#This Row],[הווסת פעיל?]]&lt;&gt;"",Y949=""),שבוע_בדילוג[[#This Row],[CycleNumber]],"")</f>
        <v/>
      </c>
      <c r="AG950" s="1" t="str">
        <f>IF(B951=1,"",IF(שבוע_בדילוג[[#This Row],[הווסת פעיל?]]=1,IF(שבוע_בדילוג[[#This Row],[וסת קבוע אחרון]]=F951,1,0),""))</f>
        <v/>
      </c>
      <c r="AH950" s="1" t="str">
        <f>IF(B951=1,"",IF(שבוע_בדילוג[[#This Row],[הווסת פעיל?]]=1,IF(OR(שבוע_בדילוג[[#This Row],[וסת קבוע אחרון]]=F951,F951=שבוע_בדילוג[[#This Row],[LengthofCycle]]),1,0),""))</f>
        <v/>
      </c>
      <c r="AI950" s="1" t="str">
        <f>IF(B951=1,"",IF(שבוע_בדילוג[[#This Row],[הווסת פעיל?]]=1,IF(OR(שבוע_בדילוג[[#This Row],[וסת קבוע אחרון]]=F951,F951=שבוע_בדילוג[[#This Row],[LengthofCycle]],AND(שבוע_בדילוג[[#This Row],[LengthofCycle]]&lt;&gt;שבוע_בדילוג[[#This Row],[וסת קבוע אחרון]],OR(F951=28,F951=29))),1,0),""))</f>
        <v/>
      </c>
      <c r="AJ950" s="1" t="str">
        <f>IF(AND(שבוע_בדילוג[[#This Row],[הווסת פעיל?]]=1,B951=1),1,"")</f>
        <v/>
      </c>
      <c r="AK950" s="4">
        <f>IF(AND(שבוע_בדילוג[[#This Row],[הווסת פעיל?]]&lt;&gt;1,B951&lt;&gt;1,B951&lt;&gt;""),IF(שבוע_בדילוג[[#This Row],[LengthofCycle]]=F951,1,0),"")</f>
        <v>0</v>
      </c>
      <c r="AL950" s="4">
        <f>IF(AND(שבוע_בדילוג[[#This Row],[הווסת פעיל?]]&lt;&gt;1,B951&lt;&gt;1,B951&lt;&gt;""),IF(OR(שבוע_בדילוג[[#This Row],[LengthofCycle]]=F951,F951=29),1,0),"")</f>
        <v>0</v>
      </c>
      <c r="AM950" s="4">
        <f>IF(AND(שבוע_בדילוג[[#This Row],[הווסת פעיל?]]&lt;&gt;1,B951&lt;&gt;1,B951&lt;&gt;""),IF(OR(שבוע_בדילוג[[#This Row],[LengthofCycle]]=F951,F951=29,F951=28),1,0),"")</f>
        <v>0</v>
      </c>
    </row>
    <row r="951" spans="1:39" x14ac:dyDescent="0.25">
      <c r="A951" s="1" t="s">
        <v>133</v>
      </c>
      <c r="B951" s="1">
        <v>7</v>
      </c>
      <c r="C951" s="1">
        <v>0</v>
      </c>
      <c r="D951" s="1">
        <v>1</v>
      </c>
      <c r="E951" s="1">
        <v>0</v>
      </c>
      <c r="F951" s="1">
        <v>30</v>
      </c>
      <c r="H951" s="1">
        <f>שבוע_בדילוג[[#This Row],[LengthofCycle]]+1</f>
        <v>31</v>
      </c>
      <c r="I951" s="1" t="str">
        <f>IF(IFERROR(LOOKUP(שבוע_בדילוג[[#This Row],[ClientID]],קביעויות[השבוע בדילוג]),FALSE)=שבוע_בדילוג[[#This Row],[ClientID]],1,"")</f>
        <v/>
      </c>
      <c r="J951" s="1" t="str">
        <f>IF(AND(שבוע_בדילוג[[#This Row],[CycleNumber]]&gt;1,OR(B952="",שבוע_בדילוג[[#This Row],[CycleNumber]]&gt;B950)),IF(OR(AND(שבוע_בדילוג[[#This Row],[LengthofCycle]]=29,F950=29),AND(שבוע_בדילוג[[#This Row],[LengthofCycle]]=36,F950=36)),1,""),"")</f>
        <v/>
      </c>
      <c r="K951" s="1" t="str">
        <f>IF(AND(שבוע_בדילוג[[#This Row],[וסת השבוע]]=1,J950=1,שבוע_בדילוג[[#This Row],[CycleNumber]]&gt;B950),1,"")</f>
        <v/>
      </c>
      <c r="L951" s="1" t="str">
        <f>IF(שבוע_בדילוג[[#This Row],[CycleNumber]]=1,"",IF(שבוע_בדילוג[[#This Row],[וסת השבוע]]=1,0,IF(L950="","",IF(L950=0,IF(שבוע_בדילוג[[#This Row],[LengthofCycle]]=29,0,1),IF(L950=1,IF(שבוע_בדילוג[[#This Row],[LengthofCycle]]+F950=29*2,0,2),IF(L950=2,IF(שבוע_בדילוג[[#This Row],[LengthofCycle]]+F950+F949=29*3,0,3),""))))))</f>
        <v/>
      </c>
      <c r="M951" s="1" t="str">
        <f>IF(שבוע_בדילוג[[#This Row],[וסת השבוע]]=1,IF(שבוע_בדילוג[[#This Row],[וסת השבוע וההפלגה ביחד]]=1,M950+1,0),IF(AND(שבוע_בדילוג[[#This Row],[CycleNumber]]&gt;B950,שבוע_בדילוג[[#This Row],[CycleNumber]]&gt;1),IF(שבוע_בדילוג[[#This Row],[וסת השבוע פעיל?]]&lt;&gt;"",M950+1,""),""))</f>
        <v/>
      </c>
      <c r="N951" s="1" t="str">
        <f>IF(שבוע_בדילוג[[#This Row],[וסת השבוע פעיל?2]]="","",IF(AND(שבוע_בדילוג[[#This Row],[וסת השבוע פעיל?]]&lt;&gt;"",שבוע_בדילוג[[#This Row],[CycleNumber]]&lt;B952,B952&lt;&gt;"",שבוע_בדילוג[[#This Row],[וסת השבוע פעיל?]]&lt;3),IF(L952=0,IF(AND(שבוע_בדילוג[[#This Row],[וסת השבוע פעיל?]]&gt;0,J952=1),0,1),0),""))</f>
        <v/>
      </c>
      <c r="O951" s="1" t="str">
        <f t="shared" si="80"/>
        <v/>
      </c>
      <c r="P951" s="1" t="str">
        <f>IF(AND(שבוע_בדילוג[[#This Row],[חיזוי - שבוע]]=1,K952=1),1,"")</f>
        <v/>
      </c>
      <c r="Q951" s="1" t="str">
        <f>IF(AND(שבוע_בדילוג[[#This Row],[וסת השבוע פעיל?]]&lt;3,OR(שבוע_בדילוג[[#This Row],[CycleNumber]]&gt;B952,B952="")),1,"")</f>
        <v/>
      </c>
      <c r="R951" s="1" t="str">
        <f>IF(AND(שבוע_בדילוג[[#This Row],[חיזוי - שבוע]]&lt;&gt;"",שבוע_בדילוג[[#This Row],[וסת השבוע פעיל?2]]=""),1,"")</f>
        <v/>
      </c>
      <c r="S951" s="1" t="str">
        <f>IF(שבוע_בדילוג[[#This Row],[האישה קבעה וסת שבוע בדילוג?]]=1,IF(שבוע_בדילוג[[#This Row],[וסת השבוע פעיל?]]&lt;3,1,0),"")</f>
        <v/>
      </c>
      <c r="T9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1" s="1">
        <f t="shared" si="81"/>
        <v>0</v>
      </c>
      <c r="V951" s="1">
        <f t="shared" si="82"/>
        <v>0</v>
      </c>
      <c r="W951" s="1">
        <f t="shared" si="83"/>
        <v>0</v>
      </c>
      <c r="X951" s="1" t="str">
        <f>IF(שבוע_בדילוג[[#This Row],[3 הפלגות זהות]]="","",IF(שבוע_בדילוג[[#This Row],[3 הפלגות זהות]]=1,שבוע_בדילוג[[#This Row],[LengthofCycle]],X950))</f>
        <v/>
      </c>
      <c r="Z951" s="1" t="str">
        <f>IF(OR(שבוע_בדילוג[[#This Row],[הווסת פעיל?]]=0,שבוע_בדילוג[[#This Row],[הווסת פעיל?]]=""),"",SUM(Z950,שבוע_בדילוג[[#This Row],[הווסת פעיל?]]))</f>
        <v/>
      </c>
      <c r="AA951" s="1" t="str">
        <f>IF(AND(שבוע_בדילוג[[#This Row],[כמה מחזורים עד עקירה]]&lt;&gt;"",Z952=""),שבוע_בדילוג[[#This Row],[כמה מחזורים עד עקירה]],"")</f>
        <v/>
      </c>
      <c r="AB951" s="1" t="str">
        <f>IF(AND(שבוע_בדילוג[[#This Row],[הווסת פעיל?]]=1,שבוע_בדילוג[[#This Row],[וסת קבוע אחרון]]&lt;&gt;X950),שבוע_בדילוג[[#This Row],[וסת קבוע אחרון]],"")</f>
        <v/>
      </c>
      <c r="AC951" s="1" t="str">
        <f>IF(AND(שבוע_בדילוג[[#This Row],[הווסת פעיל?]]=1,Y950=0,שבוע_בדילוג[[#This Row],[וסת קבוע אחרון]]=X950),שבוע_בדילוג[[#This Row],[וסת קבוע אחרון]],"")</f>
        <v/>
      </c>
      <c r="AD951" s="1" t="str">
        <f>IF(AND(שבוע_בדילוג[[#This Row],[הווסת פעיל?]]=1,Y950=0,שבוע_בדילוג[[#This Row],[וסת קבוע אחרון]]&lt;&gt;X950),1,"")</f>
        <v/>
      </c>
      <c r="AE951" s="1" t="str">
        <f>IF(AND(שבוע_בדילוג[[#This Row],[הווסת פעיל?]]&lt;&gt;"",B952=1),שבוע_בדילוג[[#This Row],[CycleNumber]],"")</f>
        <v/>
      </c>
      <c r="AF951" s="1" t="str">
        <f>IF(AND(שבוע_בדילוג[[#This Row],[הווסת פעיל?]]&lt;&gt;"",Y950=""),שבוע_בדילוג[[#This Row],[CycleNumber]],"")</f>
        <v/>
      </c>
      <c r="AG951" s="1" t="str">
        <f>IF(B952=1,"",IF(שבוע_בדילוג[[#This Row],[הווסת פעיל?]]=1,IF(שבוע_בדילוג[[#This Row],[וסת קבוע אחרון]]=F952,1,0),""))</f>
        <v/>
      </c>
      <c r="AH951" s="1" t="str">
        <f>IF(B952=1,"",IF(שבוע_בדילוג[[#This Row],[הווסת פעיל?]]=1,IF(OR(שבוע_בדילוג[[#This Row],[וסת קבוע אחרון]]=F952,F952=שבוע_בדילוג[[#This Row],[LengthofCycle]]),1,0),""))</f>
        <v/>
      </c>
      <c r="AI951" s="1" t="str">
        <f>IF(B952=1,"",IF(שבוע_בדילוג[[#This Row],[הווסת פעיל?]]=1,IF(OR(שבוע_בדילוג[[#This Row],[וסת קבוע אחרון]]=F952,F952=שבוע_בדילוג[[#This Row],[LengthofCycle]],AND(שבוע_בדילוג[[#This Row],[LengthofCycle]]&lt;&gt;שבוע_בדילוג[[#This Row],[וסת קבוע אחרון]],OR(F952=28,F952=29))),1,0),""))</f>
        <v/>
      </c>
      <c r="AJ951" s="1" t="str">
        <f>IF(AND(שבוע_בדילוג[[#This Row],[הווסת פעיל?]]=1,B952=1),1,"")</f>
        <v/>
      </c>
      <c r="AK951" s="4" t="str">
        <f>IF(AND(שבוע_בדילוג[[#This Row],[הווסת פעיל?]]&lt;&gt;1,B952&lt;&gt;1,B952&lt;&gt;""),IF(שבוע_בדילוג[[#This Row],[LengthofCycle]]=F952,1,0),"")</f>
        <v/>
      </c>
      <c r="AL951" s="4" t="str">
        <f>IF(AND(שבוע_בדילוג[[#This Row],[הווסת פעיל?]]&lt;&gt;1,B952&lt;&gt;1,B952&lt;&gt;""),IF(OR(שבוע_בדילוג[[#This Row],[LengthofCycle]]=F952,F952=29),1,0),"")</f>
        <v/>
      </c>
      <c r="AM951" s="4" t="str">
        <f>IF(AND(שבוע_בדילוג[[#This Row],[הווסת פעיל?]]&lt;&gt;1,B952&lt;&gt;1,B952&lt;&gt;""),IF(OR(שבוע_בדילוג[[#This Row],[LengthofCycle]]=F952,F952=29,F952=28),1,0),"")</f>
        <v/>
      </c>
    </row>
    <row r="952" spans="1:39" x14ac:dyDescent="0.25">
      <c r="A952" s="1" t="s">
        <v>134</v>
      </c>
      <c r="B952" s="1">
        <v>1</v>
      </c>
      <c r="C952" s="1">
        <v>0</v>
      </c>
      <c r="D952" s="1">
        <v>0</v>
      </c>
      <c r="E952" s="1">
        <v>0</v>
      </c>
      <c r="F952" s="1">
        <v>32</v>
      </c>
      <c r="H952" s="1">
        <f>שבוע_בדילוג[[#This Row],[LengthofCycle]]+1</f>
        <v>33</v>
      </c>
      <c r="I952" s="1" t="str">
        <f>IF(IFERROR(LOOKUP(שבוע_בדילוג[[#This Row],[ClientID]],קביעויות[השבוע בדילוג]),FALSE)=שבוע_בדילוג[[#This Row],[ClientID]],1,"")</f>
        <v/>
      </c>
      <c r="J952" s="1" t="str">
        <f>IF(AND(שבוע_בדילוג[[#This Row],[CycleNumber]]&gt;1,OR(B953="",שבוע_בדילוג[[#This Row],[CycleNumber]]&gt;B951)),IF(OR(AND(שבוע_בדילוג[[#This Row],[LengthofCycle]]=29,F951=29),AND(שבוע_בדילוג[[#This Row],[LengthofCycle]]=36,F951=36)),1,""),"")</f>
        <v/>
      </c>
      <c r="K952" s="1" t="str">
        <f>IF(AND(שבוע_בדילוג[[#This Row],[וסת השבוע]]=1,J951=1,שבוע_בדילוג[[#This Row],[CycleNumber]]&gt;B951),1,"")</f>
        <v/>
      </c>
      <c r="L952" s="1" t="str">
        <f>IF(שבוע_בדילוג[[#This Row],[CycleNumber]]=1,"",IF(שבוע_בדילוג[[#This Row],[וסת השבוע]]=1,0,IF(L951="","",IF(L951=0,IF(שבוע_בדילוג[[#This Row],[LengthofCycle]]=29,0,1),IF(L951=1,IF(שבוע_בדילוג[[#This Row],[LengthofCycle]]+F951=29*2,0,2),IF(L951=2,IF(שבוע_בדילוג[[#This Row],[LengthofCycle]]+F951+F950=29*3,0,3),""))))))</f>
        <v/>
      </c>
      <c r="M952" s="1" t="str">
        <f>IF(שבוע_בדילוג[[#This Row],[וסת השבוע]]=1,IF(שבוע_בדילוג[[#This Row],[וסת השבוע וההפלגה ביחד]]=1,M951+1,0),IF(AND(שבוע_בדילוג[[#This Row],[CycleNumber]]&gt;B951,שבוע_בדילוג[[#This Row],[CycleNumber]]&gt;1),IF(שבוע_בדילוג[[#This Row],[וסת השבוע פעיל?]]&lt;&gt;"",M951+1,""),""))</f>
        <v/>
      </c>
      <c r="N952" s="1" t="str">
        <f>IF(שבוע_בדילוג[[#This Row],[וסת השבוע פעיל?2]]="","",IF(AND(שבוע_בדילוג[[#This Row],[וסת השבוע פעיל?]]&lt;&gt;"",שבוע_בדילוג[[#This Row],[CycleNumber]]&lt;B953,B953&lt;&gt;"",שבוע_בדילוג[[#This Row],[וסת השבוע פעיל?]]&lt;3),IF(L953=0,IF(AND(שבוע_בדילוג[[#This Row],[וסת השבוע פעיל?]]&gt;0,J953=1),0,1),0),""))</f>
        <v/>
      </c>
      <c r="O952" s="1" t="str">
        <f t="shared" si="80"/>
        <v/>
      </c>
      <c r="P952" s="1" t="str">
        <f>IF(AND(שבוע_בדילוג[[#This Row],[חיזוי - שבוע]]=1,K953=1),1,"")</f>
        <v/>
      </c>
      <c r="Q952" s="1" t="str">
        <f>IF(AND(שבוע_בדילוג[[#This Row],[וסת השבוע פעיל?]]&lt;3,OR(שבוע_בדילוג[[#This Row],[CycleNumber]]&gt;B953,B953="")),1,"")</f>
        <v/>
      </c>
      <c r="R952" s="1" t="str">
        <f>IF(AND(שבוע_בדילוג[[#This Row],[חיזוי - שבוע]]&lt;&gt;"",שבוע_בדילוג[[#This Row],[וסת השבוע פעיל?2]]=""),1,"")</f>
        <v/>
      </c>
      <c r="S952" s="1" t="str">
        <f>IF(שבוע_בדילוג[[#This Row],[האישה קבעה וסת שבוע בדילוג?]]=1,IF(שבוע_בדילוג[[#This Row],[וסת השבוע פעיל?]]&lt;3,1,0),"")</f>
        <v/>
      </c>
      <c r="T9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2" s="1" t="str">
        <f t="shared" si="81"/>
        <v/>
      </c>
      <c r="V952" s="1" t="str">
        <f t="shared" si="82"/>
        <v/>
      </c>
      <c r="W952" s="1" t="str">
        <f t="shared" si="83"/>
        <v/>
      </c>
      <c r="X952" s="1" t="str">
        <f>IF(שבוע_בדילוג[[#This Row],[3 הפלגות זהות]]="","",IF(שבוע_בדילוג[[#This Row],[3 הפלגות זהות]]=1,שבוע_בדילוג[[#This Row],[LengthofCycle]],X951))</f>
        <v/>
      </c>
      <c r="Z952" s="1" t="str">
        <f>IF(OR(שבוע_בדילוג[[#This Row],[הווסת פעיל?]]=0,שבוע_בדילוג[[#This Row],[הווסת פעיל?]]=""),"",SUM(Z951,שבוע_בדילוג[[#This Row],[הווסת פעיל?]]))</f>
        <v/>
      </c>
      <c r="AA952" s="1" t="str">
        <f>IF(AND(שבוע_בדילוג[[#This Row],[כמה מחזורים עד עקירה]]&lt;&gt;"",Z953=""),שבוע_בדילוג[[#This Row],[כמה מחזורים עד עקירה]],"")</f>
        <v/>
      </c>
      <c r="AB952" s="1" t="str">
        <f>IF(AND(שבוע_בדילוג[[#This Row],[הווסת פעיל?]]=1,שבוע_בדילוג[[#This Row],[וסת קבוע אחרון]]&lt;&gt;X951),שבוע_בדילוג[[#This Row],[וסת קבוע אחרון]],"")</f>
        <v/>
      </c>
      <c r="AC952" s="1" t="str">
        <f>IF(AND(שבוע_בדילוג[[#This Row],[הווסת פעיל?]]=1,Y951=0,שבוע_בדילוג[[#This Row],[וסת קבוע אחרון]]=X951),שבוע_בדילוג[[#This Row],[וסת קבוע אחרון]],"")</f>
        <v/>
      </c>
      <c r="AD952" s="1" t="str">
        <f>IF(AND(שבוע_בדילוג[[#This Row],[הווסת פעיל?]]=1,Y951=0,שבוע_בדילוג[[#This Row],[וסת קבוע אחרון]]&lt;&gt;X951),1,"")</f>
        <v/>
      </c>
      <c r="AE952" s="1" t="str">
        <f>IF(AND(שבוע_בדילוג[[#This Row],[הווסת פעיל?]]&lt;&gt;"",B953=1),שבוע_בדילוג[[#This Row],[CycleNumber]],"")</f>
        <v/>
      </c>
      <c r="AF952" s="1" t="str">
        <f>IF(AND(שבוע_בדילוג[[#This Row],[הווסת פעיל?]]&lt;&gt;"",Y951=""),שבוע_בדילוג[[#This Row],[CycleNumber]],"")</f>
        <v/>
      </c>
      <c r="AG952" s="1" t="str">
        <f>IF(B953=1,"",IF(שבוע_בדילוג[[#This Row],[הווסת פעיל?]]=1,IF(שבוע_בדילוג[[#This Row],[וסת קבוע אחרון]]=F953,1,0),""))</f>
        <v/>
      </c>
      <c r="AH952" s="1" t="str">
        <f>IF(B953=1,"",IF(שבוע_בדילוג[[#This Row],[הווסת פעיל?]]=1,IF(OR(שבוע_בדילוג[[#This Row],[וסת קבוע אחרון]]=F953,F953=שבוע_בדילוג[[#This Row],[LengthofCycle]]),1,0),""))</f>
        <v/>
      </c>
      <c r="AI952" s="1" t="str">
        <f>IF(B953=1,"",IF(שבוע_בדילוג[[#This Row],[הווסת פעיל?]]=1,IF(OR(שבוע_בדילוג[[#This Row],[וסת קבוע אחרון]]=F953,F953=שבוע_בדילוג[[#This Row],[LengthofCycle]],AND(שבוע_בדילוג[[#This Row],[LengthofCycle]]&lt;&gt;שבוע_בדילוג[[#This Row],[וסת קבוע אחרון]],OR(F953=28,F953=29))),1,0),""))</f>
        <v/>
      </c>
      <c r="AJ952" s="1" t="str">
        <f>IF(AND(שבוע_בדילוג[[#This Row],[הווסת פעיל?]]=1,B953=1),1,"")</f>
        <v/>
      </c>
      <c r="AK952" s="4">
        <f>IF(AND(שבוע_בדילוג[[#This Row],[הווסת פעיל?]]&lt;&gt;1,B953&lt;&gt;1,B953&lt;&gt;""),IF(שבוע_בדילוג[[#This Row],[LengthofCycle]]=F953,1,0),"")</f>
        <v>0</v>
      </c>
      <c r="AL952" s="4">
        <f>IF(AND(שבוע_בדילוג[[#This Row],[הווסת פעיל?]]&lt;&gt;1,B953&lt;&gt;1,B953&lt;&gt;""),IF(OR(שבוע_בדילוג[[#This Row],[LengthofCycle]]=F953,F953=29),1,0),"")</f>
        <v>0</v>
      </c>
      <c r="AM952" s="4">
        <f>IF(AND(שבוע_בדילוג[[#This Row],[הווסת פעיל?]]&lt;&gt;1,B953&lt;&gt;1,B953&lt;&gt;""),IF(OR(שבוע_בדילוג[[#This Row],[LengthofCycle]]=F953,F953=29,F953=28),1,0),"")</f>
        <v>0</v>
      </c>
    </row>
    <row r="953" spans="1:39" x14ac:dyDescent="0.25">
      <c r="A953" s="1" t="s">
        <v>134</v>
      </c>
      <c r="B953" s="1">
        <v>2</v>
      </c>
      <c r="C953" s="1">
        <v>0</v>
      </c>
      <c r="D953" s="1">
        <v>1</v>
      </c>
      <c r="E953" s="1">
        <v>0</v>
      </c>
      <c r="F953" s="1">
        <v>27</v>
      </c>
      <c r="H953" s="1">
        <f>שבוע_בדילוג[[#This Row],[LengthofCycle]]+1</f>
        <v>28</v>
      </c>
      <c r="I953" s="1" t="str">
        <f>IF(IFERROR(LOOKUP(שבוע_בדילוג[[#This Row],[ClientID]],קביעויות[השבוע בדילוג]),FALSE)=שבוע_בדילוג[[#This Row],[ClientID]],1,"")</f>
        <v/>
      </c>
      <c r="J953" s="1" t="str">
        <f>IF(AND(שבוע_בדילוג[[#This Row],[CycleNumber]]&gt;1,OR(B954="",שבוע_בדילוג[[#This Row],[CycleNumber]]&gt;B952)),IF(OR(AND(שבוע_בדילוג[[#This Row],[LengthofCycle]]=29,F952=29),AND(שבוע_בדילוג[[#This Row],[LengthofCycle]]=36,F952=36)),1,""),"")</f>
        <v/>
      </c>
      <c r="K953" s="1" t="str">
        <f>IF(AND(שבוע_בדילוג[[#This Row],[וסת השבוע]]=1,J952=1,שבוע_בדילוג[[#This Row],[CycleNumber]]&gt;B952),1,"")</f>
        <v/>
      </c>
      <c r="L953" s="1" t="str">
        <f>IF(שבוע_בדילוג[[#This Row],[CycleNumber]]=1,"",IF(שבוע_בדילוג[[#This Row],[וסת השבוע]]=1,0,IF(L952="","",IF(L952=0,IF(שבוע_בדילוג[[#This Row],[LengthofCycle]]=29,0,1),IF(L952=1,IF(שבוע_בדילוג[[#This Row],[LengthofCycle]]+F952=29*2,0,2),IF(L952=2,IF(שבוע_בדילוג[[#This Row],[LengthofCycle]]+F952+F951=29*3,0,3),""))))))</f>
        <v/>
      </c>
      <c r="M953" s="1" t="str">
        <f>IF(שבוע_בדילוג[[#This Row],[וסת השבוע]]=1,IF(שבוע_בדילוג[[#This Row],[וסת השבוע וההפלגה ביחד]]=1,M952+1,0),IF(AND(שבוע_בדילוג[[#This Row],[CycleNumber]]&gt;B952,שבוע_בדילוג[[#This Row],[CycleNumber]]&gt;1),IF(שבוע_בדילוג[[#This Row],[וסת השבוע פעיל?]]&lt;&gt;"",M952+1,""),""))</f>
        <v/>
      </c>
      <c r="N953" s="1" t="str">
        <f>IF(שבוע_בדילוג[[#This Row],[וסת השבוע פעיל?2]]="","",IF(AND(שבוע_בדילוג[[#This Row],[וסת השבוע פעיל?]]&lt;&gt;"",שבוע_בדילוג[[#This Row],[CycleNumber]]&lt;B954,B954&lt;&gt;"",שבוע_בדילוג[[#This Row],[וסת השבוע פעיל?]]&lt;3),IF(L954=0,IF(AND(שבוע_בדילוג[[#This Row],[וסת השבוע פעיל?]]&gt;0,J954=1),0,1),0),""))</f>
        <v/>
      </c>
      <c r="O953" s="1" t="str">
        <f t="shared" si="80"/>
        <v/>
      </c>
      <c r="P953" s="1" t="str">
        <f>IF(AND(שבוע_בדילוג[[#This Row],[חיזוי - שבוע]]=1,K954=1),1,"")</f>
        <v/>
      </c>
      <c r="Q953" s="1" t="str">
        <f>IF(AND(שבוע_בדילוג[[#This Row],[וסת השבוע פעיל?]]&lt;3,OR(שבוע_בדילוג[[#This Row],[CycleNumber]]&gt;B954,B954="")),1,"")</f>
        <v/>
      </c>
      <c r="R953" s="1" t="str">
        <f>IF(AND(שבוע_בדילוג[[#This Row],[חיזוי - שבוע]]&lt;&gt;"",שבוע_בדילוג[[#This Row],[וסת השבוע פעיל?2]]=""),1,"")</f>
        <v/>
      </c>
      <c r="S953" s="1" t="str">
        <f>IF(שבוע_בדילוג[[#This Row],[האישה קבעה וסת שבוע בדילוג?]]=1,IF(שבוע_בדילוג[[#This Row],[וסת השבוע פעיל?]]&lt;3,1,0),"")</f>
        <v/>
      </c>
      <c r="T9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3" s="1" t="str">
        <f t="shared" si="81"/>
        <v/>
      </c>
      <c r="V953" s="1" t="str">
        <f t="shared" si="82"/>
        <v/>
      </c>
      <c r="W953" s="1" t="str">
        <f t="shared" si="83"/>
        <v/>
      </c>
      <c r="X953" s="1" t="str">
        <f>IF(שבוע_בדילוג[[#This Row],[3 הפלגות זהות]]="","",IF(שבוע_בדילוג[[#This Row],[3 הפלגות זהות]]=1,שבוע_בדילוג[[#This Row],[LengthofCycle]],X952))</f>
        <v/>
      </c>
      <c r="Z953" s="1" t="str">
        <f>IF(OR(שבוע_בדילוג[[#This Row],[הווסת פעיל?]]=0,שבוע_בדילוג[[#This Row],[הווסת פעיל?]]=""),"",SUM(Z952,שבוע_בדילוג[[#This Row],[הווסת פעיל?]]))</f>
        <v/>
      </c>
      <c r="AA953" s="1" t="str">
        <f>IF(AND(שבוע_בדילוג[[#This Row],[כמה מחזורים עד עקירה]]&lt;&gt;"",Z954=""),שבוע_בדילוג[[#This Row],[כמה מחזורים עד עקירה]],"")</f>
        <v/>
      </c>
      <c r="AB953" s="1" t="str">
        <f>IF(AND(שבוע_בדילוג[[#This Row],[הווסת פעיל?]]=1,שבוע_בדילוג[[#This Row],[וסת קבוע אחרון]]&lt;&gt;X952),שבוע_בדילוג[[#This Row],[וסת קבוע אחרון]],"")</f>
        <v/>
      </c>
      <c r="AC953" s="1" t="str">
        <f>IF(AND(שבוע_בדילוג[[#This Row],[הווסת פעיל?]]=1,Y952=0,שבוע_בדילוג[[#This Row],[וסת קבוע אחרון]]=X952),שבוע_בדילוג[[#This Row],[וסת קבוע אחרון]],"")</f>
        <v/>
      </c>
      <c r="AD953" s="1" t="str">
        <f>IF(AND(שבוע_בדילוג[[#This Row],[הווסת פעיל?]]=1,Y952=0,שבוע_בדילוג[[#This Row],[וסת קבוע אחרון]]&lt;&gt;X952),1,"")</f>
        <v/>
      </c>
      <c r="AE953" s="1" t="str">
        <f>IF(AND(שבוע_בדילוג[[#This Row],[הווסת פעיל?]]&lt;&gt;"",B954=1),שבוע_בדילוג[[#This Row],[CycleNumber]],"")</f>
        <v/>
      </c>
      <c r="AF953" s="1" t="str">
        <f>IF(AND(שבוע_בדילוג[[#This Row],[הווסת פעיל?]]&lt;&gt;"",Y952=""),שבוע_בדילוג[[#This Row],[CycleNumber]],"")</f>
        <v/>
      </c>
      <c r="AG953" s="1" t="str">
        <f>IF(B954=1,"",IF(שבוע_בדילוג[[#This Row],[הווסת פעיל?]]=1,IF(שבוע_בדילוג[[#This Row],[וסת קבוע אחרון]]=F954,1,0),""))</f>
        <v/>
      </c>
      <c r="AH953" s="1" t="str">
        <f>IF(B954=1,"",IF(שבוע_בדילוג[[#This Row],[הווסת פעיל?]]=1,IF(OR(שבוע_בדילוג[[#This Row],[וסת קבוע אחרון]]=F954,F954=שבוע_בדילוג[[#This Row],[LengthofCycle]]),1,0),""))</f>
        <v/>
      </c>
      <c r="AI953" s="1" t="str">
        <f>IF(B954=1,"",IF(שבוע_בדילוג[[#This Row],[הווסת פעיל?]]=1,IF(OR(שבוע_בדילוג[[#This Row],[וסת קבוע אחרון]]=F954,F954=שבוע_בדילוג[[#This Row],[LengthofCycle]],AND(שבוע_בדילוג[[#This Row],[LengthofCycle]]&lt;&gt;שבוע_בדילוג[[#This Row],[וסת קבוע אחרון]],OR(F954=28,F954=29))),1,0),""))</f>
        <v/>
      </c>
      <c r="AJ953" s="1" t="str">
        <f>IF(AND(שבוע_בדילוג[[#This Row],[הווסת פעיל?]]=1,B954=1),1,"")</f>
        <v/>
      </c>
      <c r="AK953" s="4">
        <f>IF(AND(שבוע_בדילוג[[#This Row],[הווסת פעיל?]]&lt;&gt;1,B954&lt;&gt;1,B954&lt;&gt;""),IF(שבוע_בדילוג[[#This Row],[LengthofCycle]]=F954,1,0),"")</f>
        <v>0</v>
      </c>
      <c r="AL953" s="4">
        <f>IF(AND(שבוע_בדילוג[[#This Row],[הווסת פעיל?]]&lt;&gt;1,B954&lt;&gt;1,B954&lt;&gt;""),IF(OR(שבוע_בדילוג[[#This Row],[LengthofCycle]]=F954,F954=29),1,0),"")</f>
        <v>0</v>
      </c>
      <c r="AM953" s="4">
        <f>IF(AND(שבוע_בדילוג[[#This Row],[הווסת פעיל?]]&lt;&gt;1,B954&lt;&gt;1,B954&lt;&gt;""),IF(OR(שבוע_בדילוג[[#This Row],[LengthofCycle]]=F954,F954=29,F954=28),1,0),"")</f>
        <v>0</v>
      </c>
    </row>
    <row r="954" spans="1:39" x14ac:dyDescent="0.25">
      <c r="A954" s="1" t="s">
        <v>134</v>
      </c>
      <c r="B954" s="1">
        <v>3</v>
      </c>
      <c r="C954" s="1">
        <v>0</v>
      </c>
      <c r="D954" s="1">
        <v>1</v>
      </c>
      <c r="E954" s="1">
        <v>0</v>
      </c>
      <c r="F954" s="1">
        <v>30</v>
      </c>
      <c r="H954" s="1">
        <f>שבוע_בדילוג[[#This Row],[LengthofCycle]]+1</f>
        <v>31</v>
      </c>
      <c r="I954" s="1" t="str">
        <f>IF(IFERROR(LOOKUP(שבוע_בדילוג[[#This Row],[ClientID]],קביעויות[השבוע בדילוג]),FALSE)=שבוע_בדילוג[[#This Row],[ClientID]],1,"")</f>
        <v/>
      </c>
      <c r="J954" s="1" t="str">
        <f>IF(AND(שבוע_בדילוג[[#This Row],[CycleNumber]]&gt;1,OR(B955="",שבוע_בדילוג[[#This Row],[CycleNumber]]&gt;B953)),IF(OR(AND(שבוע_בדילוג[[#This Row],[LengthofCycle]]=29,F953=29),AND(שבוע_בדילוג[[#This Row],[LengthofCycle]]=36,F953=36)),1,""),"")</f>
        <v/>
      </c>
      <c r="K954" s="1" t="str">
        <f>IF(AND(שבוע_בדילוג[[#This Row],[וסת השבוע]]=1,J953=1,שבוע_בדילוג[[#This Row],[CycleNumber]]&gt;B953),1,"")</f>
        <v/>
      </c>
      <c r="L954" s="1" t="str">
        <f>IF(שבוע_בדילוג[[#This Row],[CycleNumber]]=1,"",IF(שבוע_בדילוג[[#This Row],[וסת השבוע]]=1,0,IF(L953="","",IF(L953=0,IF(שבוע_בדילוג[[#This Row],[LengthofCycle]]=29,0,1),IF(L953=1,IF(שבוע_בדילוג[[#This Row],[LengthofCycle]]+F953=29*2,0,2),IF(L953=2,IF(שבוע_בדילוג[[#This Row],[LengthofCycle]]+F953+F952=29*3,0,3),""))))))</f>
        <v/>
      </c>
      <c r="M954" s="1" t="str">
        <f>IF(שבוע_בדילוג[[#This Row],[וסת השבוע]]=1,IF(שבוע_בדילוג[[#This Row],[וסת השבוע וההפלגה ביחד]]=1,M953+1,0),IF(AND(שבוע_בדילוג[[#This Row],[CycleNumber]]&gt;B953,שבוע_בדילוג[[#This Row],[CycleNumber]]&gt;1),IF(שבוע_בדילוג[[#This Row],[וסת השבוע פעיל?]]&lt;&gt;"",M953+1,""),""))</f>
        <v/>
      </c>
      <c r="N954" s="1" t="str">
        <f>IF(שבוע_בדילוג[[#This Row],[וסת השבוע פעיל?2]]="","",IF(AND(שבוע_בדילוג[[#This Row],[וסת השבוע פעיל?]]&lt;&gt;"",שבוע_בדילוג[[#This Row],[CycleNumber]]&lt;B955,B955&lt;&gt;"",שבוע_בדילוג[[#This Row],[וסת השבוע פעיל?]]&lt;3),IF(L955=0,IF(AND(שבוע_בדילוג[[#This Row],[וסת השבוע פעיל?]]&gt;0,J955=1),0,1),0),""))</f>
        <v/>
      </c>
      <c r="O954" s="1" t="str">
        <f t="shared" si="80"/>
        <v/>
      </c>
      <c r="P954" s="1" t="str">
        <f>IF(AND(שבוע_בדילוג[[#This Row],[חיזוי - שבוע]]=1,K955=1),1,"")</f>
        <v/>
      </c>
      <c r="Q954" s="1" t="str">
        <f>IF(AND(שבוע_בדילוג[[#This Row],[וסת השבוע פעיל?]]&lt;3,OR(שבוע_בדילוג[[#This Row],[CycleNumber]]&gt;B955,B955="")),1,"")</f>
        <v/>
      </c>
      <c r="R954" s="1" t="str">
        <f>IF(AND(שבוע_בדילוג[[#This Row],[חיזוי - שבוע]]&lt;&gt;"",שבוע_בדילוג[[#This Row],[וסת השבוע פעיל?2]]=""),1,"")</f>
        <v/>
      </c>
      <c r="S954" s="1" t="str">
        <f>IF(שבוע_בדילוג[[#This Row],[האישה קבעה וסת שבוע בדילוג?]]=1,IF(שבוע_בדילוג[[#This Row],[וסת השבוע פעיל?]]&lt;3,1,0),"")</f>
        <v/>
      </c>
      <c r="T9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4" s="1">
        <f t="shared" si="81"/>
        <v>0</v>
      </c>
      <c r="V954" s="1" t="str">
        <f t="shared" si="82"/>
        <v/>
      </c>
      <c r="W954" s="1" t="str">
        <f t="shared" si="83"/>
        <v/>
      </c>
      <c r="X954" s="1" t="str">
        <f>IF(שבוע_בדילוג[[#This Row],[3 הפלגות זהות]]="","",IF(שבוע_בדילוג[[#This Row],[3 הפלגות זהות]]=1,שבוע_בדילוג[[#This Row],[LengthofCycle]],X953))</f>
        <v/>
      </c>
      <c r="Z954" s="1" t="str">
        <f>IF(OR(שבוע_בדילוג[[#This Row],[הווסת פעיל?]]=0,שבוע_בדילוג[[#This Row],[הווסת פעיל?]]=""),"",SUM(Z953,שבוע_בדילוג[[#This Row],[הווסת פעיל?]]))</f>
        <v/>
      </c>
      <c r="AA954" s="1" t="str">
        <f>IF(AND(שבוע_בדילוג[[#This Row],[כמה מחזורים עד עקירה]]&lt;&gt;"",Z955=""),שבוע_בדילוג[[#This Row],[כמה מחזורים עד עקירה]],"")</f>
        <v/>
      </c>
      <c r="AB954" s="1" t="str">
        <f>IF(AND(שבוע_בדילוג[[#This Row],[הווסת פעיל?]]=1,שבוע_בדילוג[[#This Row],[וסת קבוע אחרון]]&lt;&gt;X953),שבוע_בדילוג[[#This Row],[וסת קבוע אחרון]],"")</f>
        <v/>
      </c>
      <c r="AC954" s="1" t="str">
        <f>IF(AND(שבוע_בדילוג[[#This Row],[הווסת פעיל?]]=1,Y953=0,שבוע_בדילוג[[#This Row],[וסת קבוע אחרון]]=X953),שבוע_בדילוג[[#This Row],[וסת קבוע אחרון]],"")</f>
        <v/>
      </c>
      <c r="AD954" s="1" t="str">
        <f>IF(AND(שבוע_בדילוג[[#This Row],[הווסת פעיל?]]=1,Y953=0,שבוע_בדילוג[[#This Row],[וסת קבוע אחרון]]&lt;&gt;X953),1,"")</f>
        <v/>
      </c>
      <c r="AE954" s="1" t="str">
        <f>IF(AND(שבוע_בדילוג[[#This Row],[הווסת פעיל?]]&lt;&gt;"",B955=1),שבוע_בדילוג[[#This Row],[CycleNumber]],"")</f>
        <v/>
      </c>
      <c r="AF954" s="1" t="str">
        <f>IF(AND(שבוע_בדילוג[[#This Row],[הווסת פעיל?]]&lt;&gt;"",Y953=""),שבוע_בדילוג[[#This Row],[CycleNumber]],"")</f>
        <v/>
      </c>
      <c r="AG954" s="1" t="str">
        <f>IF(B955=1,"",IF(שבוע_בדילוג[[#This Row],[הווסת פעיל?]]=1,IF(שבוע_בדילוג[[#This Row],[וסת קבוע אחרון]]=F955,1,0),""))</f>
        <v/>
      </c>
      <c r="AH954" s="1" t="str">
        <f>IF(B955=1,"",IF(שבוע_בדילוג[[#This Row],[הווסת פעיל?]]=1,IF(OR(שבוע_בדילוג[[#This Row],[וסת קבוע אחרון]]=F955,F955=שבוע_בדילוג[[#This Row],[LengthofCycle]]),1,0),""))</f>
        <v/>
      </c>
      <c r="AI954" s="1" t="str">
        <f>IF(B955=1,"",IF(שבוע_בדילוג[[#This Row],[הווסת פעיל?]]=1,IF(OR(שבוע_בדילוג[[#This Row],[וסת קבוע אחרון]]=F955,F955=שבוע_בדילוג[[#This Row],[LengthofCycle]],AND(שבוע_בדילוג[[#This Row],[LengthofCycle]]&lt;&gt;שבוע_בדילוג[[#This Row],[וסת קבוע אחרון]],OR(F955=28,F955=29))),1,0),""))</f>
        <v/>
      </c>
      <c r="AJ954" s="1" t="str">
        <f>IF(AND(שבוע_בדילוג[[#This Row],[הווסת פעיל?]]=1,B955=1),1,"")</f>
        <v/>
      </c>
      <c r="AK954" s="4">
        <f>IF(AND(שבוע_בדילוג[[#This Row],[הווסת פעיל?]]&lt;&gt;1,B955&lt;&gt;1,B955&lt;&gt;""),IF(שבוע_בדילוג[[#This Row],[LengthofCycle]]=F955,1,0),"")</f>
        <v>0</v>
      </c>
      <c r="AL954" s="4">
        <f>IF(AND(שבוע_בדילוג[[#This Row],[הווסת פעיל?]]&lt;&gt;1,B955&lt;&gt;1,B955&lt;&gt;""),IF(OR(שבוע_בדילוג[[#This Row],[LengthofCycle]]=F955,F955=29),1,0),"")</f>
        <v>0</v>
      </c>
      <c r="AM954" s="4">
        <f>IF(AND(שבוע_בדילוג[[#This Row],[הווסת פעיל?]]&lt;&gt;1,B955&lt;&gt;1,B955&lt;&gt;""),IF(OR(שבוע_בדילוג[[#This Row],[LengthofCycle]]=F955,F955=29,F955=28),1,0),"")</f>
        <v>0</v>
      </c>
    </row>
    <row r="955" spans="1:39" x14ac:dyDescent="0.25">
      <c r="A955" s="1" t="s">
        <v>134</v>
      </c>
      <c r="B955" s="1">
        <v>4</v>
      </c>
      <c r="C955" s="1">
        <v>0</v>
      </c>
      <c r="D955" s="1">
        <v>0</v>
      </c>
      <c r="E955" s="1">
        <v>0</v>
      </c>
      <c r="F955" s="1">
        <v>34</v>
      </c>
      <c r="H955" s="1">
        <f>שבוע_בדילוג[[#This Row],[LengthofCycle]]+1</f>
        <v>35</v>
      </c>
      <c r="I955" s="1" t="str">
        <f>IF(IFERROR(LOOKUP(שבוע_בדילוג[[#This Row],[ClientID]],קביעויות[השבוע בדילוג]),FALSE)=שבוע_בדילוג[[#This Row],[ClientID]],1,"")</f>
        <v/>
      </c>
      <c r="J955" s="1" t="str">
        <f>IF(AND(שבוע_בדילוג[[#This Row],[CycleNumber]]&gt;1,OR(B956="",שבוע_בדילוג[[#This Row],[CycleNumber]]&gt;B954)),IF(OR(AND(שבוע_בדילוג[[#This Row],[LengthofCycle]]=29,F954=29),AND(שבוע_בדילוג[[#This Row],[LengthofCycle]]=36,F954=36)),1,""),"")</f>
        <v/>
      </c>
      <c r="K955" s="1" t="str">
        <f>IF(AND(שבוע_בדילוג[[#This Row],[וסת השבוע]]=1,J954=1,שבוע_בדילוג[[#This Row],[CycleNumber]]&gt;B954),1,"")</f>
        <v/>
      </c>
      <c r="L955" s="1" t="str">
        <f>IF(שבוע_בדילוג[[#This Row],[CycleNumber]]=1,"",IF(שבוע_בדילוג[[#This Row],[וסת השבוע]]=1,0,IF(L954="","",IF(L954=0,IF(שבוע_בדילוג[[#This Row],[LengthofCycle]]=29,0,1),IF(L954=1,IF(שבוע_בדילוג[[#This Row],[LengthofCycle]]+F954=29*2,0,2),IF(L954=2,IF(שבוע_בדילוג[[#This Row],[LengthofCycle]]+F954+F953=29*3,0,3),""))))))</f>
        <v/>
      </c>
      <c r="M955" s="1" t="str">
        <f>IF(שבוע_בדילוג[[#This Row],[וסת השבוע]]=1,IF(שבוע_בדילוג[[#This Row],[וסת השבוע וההפלגה ביחד]]=1,M954+1,0),IF(AND(שבוע_בדילוג[[#This Row],[CycleNumber]]&gt;B954,שבוע_בדילוג[[#This Row],[CycleNumber]]&gt;1),IF(שבוע_בדילוג[[#This Row],[וסת השבוע פעיל?]]&lt;&gt;"",M954+1,""),""))</f>
        <v/>
      </c>
      <c r="N955" s="1" t="str">
        <f>IF(שבוע_בדילוג[[#This Row],[וסת השבוע פעיל?2]]="","",IF(AND(שבוע_בדילוג[[#This Row],[וסת השבוע פעיל?]]&lt;&gt;"",שבוע_בדילוג[[#This Row],[CycleNumber]]&lt;B956,B956&lt;&gt;"",שבוע_בדילוג[[#This Row],[וסת השבוע פעיל?]]&lt;3),IF(L956=0,IF(AND(שבוע_בדילוג[[#This Row],[וסת השבוע פעיל?]]&gt;0,J956=1),0,1),0),""))</f>
        <v/>
      </c>
      <c r="O955" s="1" t="str">
        <f t="shared" si="80"/>
        <v/>
      </c>
      <c r="P955" s="1" t="str">
        <f>IF(AND(שבוע_בדילוג[[#This Row],[חיזוי - שבוע]]=1,K956=1),1,"")</f>
        <v/>
      </c>
      <c r="Q955" s="1" t="str">
        <f>IF(AND(שבוע_בדילוג[[#This Row],[וסת השבוע פעיל?]]&lt;3,OR(שבוע_בדילוג[[#This Row],[CycleNumber]]&gt;B956,B956="")),1,"")</f>
        <v/>
      </c>
      <c r="R955" s="1" t="str">
        <f>IF(AND(שבוע_בדילוג[[#This Row],[חיזוי - שבוע]]&lt;&gt;"",שבוע_בדילוג[[#This Row],[וסת השבוע פעיל?2]]=""),1,"")</f>
        <v/>
      </c>
      <c r="S955" s="1" t="str">
        <f>IF(שבוע_בדילוג[[#This Row],[האישה קבעה וסת שבוע בדילוג?]]=1,IF(שבוע_בדילוג[[#This Row],[וסת השבוע פעיל?]]&lt;3,1,0),"")</f>
        <v/>
      </c>
      <c r="T9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5" s="1">
        <f t="shared" si="81"/>
        <v>0</v>
      </c>
      <c r="V955" s="1">
        <f t="shared" si="82"/>
        <v>0</v>
      </c>
      <c r="W955" s="1" t="str">
        <f t="shared" si="83"/>
        <v/>
      </c>
      <c r="X955" s="1" t="str">
        <f>IF(שבוע_בדילוג[[#This Row],[3 הפלגות זהות]]="","",IF(שבוע_בדילוג[[#This Row],[3 הפלגות זהות]]=1,שבוע_בדילוג[[#This Row],[LengthofCycle]],X954))</f>
        <v/>
      </c>
      <c r="Z955" s="1" t="str">
        <f>IF(OR(שבוע_בדילוג[[#This Row],[הווסת פעיל?]]=0,שבוע_בדילוג[[#This Row],[הווסת פעיל?]]=""),"",SUM(Z954,שבוע_בדילוג[[#This Row],[הווסת פעיל?]]))</f>
        <v/>
      </c>
      <c r="AA955" s="1" t="str">
        <f>IF(AND(שבוע_בדילוג[[#This Row],[כמה מחזורים עד עקירה]]&lt;&gt;"",Z956=""),שבוע_בדילוג[[#This Row],[כמה מחזורים עד עקירה]],"")</f>
        <v/>
      </c>
      <c r="AB955" s="1" t="str">
        <f>IF(AND(שבוע_בדילוג[[#This Row],[הווסת פעיל?]]=1,שבוע_בדילוג[[#This Row],[וסת קבוע אחרון]]&lt;&gt;X954),שבוע_בדילוג[[#This Row],[וסת קבוע אחרון]],"")</f>
        <v/>
      </c>
      <c r="AC955" s="1" t="str">
        <f>IF(AND(שבוע_בדילוג[[#This Row],[הווסת פעיל?]]=1,Y954=0,שבוע_בדילוג[[#This Row],[וסת קבוע אחרון]]=X954),שבוע_בדילוג[[#This Row],[וסת קבוע אחרון]],"")</f>
        <v/>
      </c>
      <c r="AD955" s="1" t="str">
        <f>IF(AND(שבוע_בדילוג[[#This Row],[הווסת פעיל?]]=1,Y954=0,שבוע_בדילוג[[#This Row],[וסת קבוע אחרון]]&lt;&gt;X954),1,"")</f>
        <v/>
      </c>
      <c r="AE955" s="1" t="str">
        <f>IF(AND(שבוע_בדילוג[[#This Row],[הווסת פעיל?]]&lt;&gt;"",B956=1),שבוע_בדילוג[[#This Row],[CycleNumber]],"")</f>
        <v/>
      </c>
      <c r="AF955" s="1" t="str">
        <f>IF(AND(שבוע_בדילוג[[#This Row],[הווסת פעיל?]]&lt;&gt;"",Y954=""),שבוע_בדילוג[[#This Row],[CycleNumber]],"")</f>
        <v/>
      </c>
      <c r="AG955" s="1" t="str">
        <f>IF(B956=1,"",IF(שבוע_בדילוג[[#This Row],[הווסת פעיל?]]=1,IF(שבוע_בדילוג[[#This Row],[וסת קבוע אחרון]]=F956,1,0),""))</f>
        <v/>
      </c>
      <c r="AH955" s="1" t="str">
        <f>IF(B956=1,"",IF(שבוע_בדילוג[[#This Row],[הווסת פעיל?]]=1,IF(OR(שבוע_בדילוג[[#This Row],[וסת קבוע אחרון]]=F956,F956=שבוע_בדילוג[[#This Row],[LengthofCycle]]),1,0),""))</f>
        <v/>
      </c>
      <c r="AI955" s="1" t="str">
        <f>IF(B956=1,"",IF(שבוע_בדילוג[[#This Row],[הווסת פעיל?]]=1,IF(OR(שבוע_בדילוג[[#This Row],[וסת קבוע אחרון]]=F956,F956=שבוע_בדילוג[[#This Row],[LengthofCycle]],AND(שבוע_בדילוג[[#This Row],[LengthofCycle]]&lt;&gt;שבוע_בדילוג[[#This Row],[וסת קבוע אחרון]],OR(F956=28,F956=29))),1,0),""))</f>
        <v/>
      </c>
      <c r="AJ955" s="1" t="str">
        <f>IF(AND(שבוע_בדילוג[[#This Row],[הווסת פעיל?]]=1,B956=1),1,"")</f>
        <v/>
      </c>
      <c r="AK955" s="4">
        <f>IF(AND(שבוע_בדילוג[[#This Row],[הווסת פעיל?]]&lt;&gt;1,B956&lt;&gt;1,B956&lt;&gt;""),IF(שבוע_בדילוג[[#This Row],[LengthofCycle]]=F956,1,0),"")</f>
        <v>0</v>
      </c>
      <c r="AL955" s="4">
        <f>IF(AND(שבוע_בדילוג[[#This Row],[הווסת פעיל?]]&lt;&gt;1,B956&lt;&gt;1,B956&lt;&gt;""),IF(OR(שבוע_בדילוג[[#This Row],[LengthofCycle]]=F956,F956=29),1,0),"")</f>
        <v>0</v>
      </c>
      <c r="AM955" s="4">
        <f>IF(AND(שבוע_בדילוג[[#This Row],[הווסת פעיל?]]&lt;&gt;1,B956&lt;&gt;1,B956&lt;&gt;""),IF(OR(שבוע_בדילוג[[#This Row],[LengthofCycle]]=F956,F956=29,F956=28),1,0),"")</f>
        <v>0</v>
      </c>
    </row>
    <row r="956" spans="1:39" x14ac:dyDescent="0.25">
      <c r="A956" s="1" t="s">
        <v>134</v>
      </c>
      <c r="B956" s="1">
        <v>5</v>
      </c>
      <c r="C956" s="1">
        <v>0</v>
      </c>
      <c r="D956" s="1">
        <v>0</v>
      </c>
      <c r="E956" s="1">
        <v>0</v>
      </c>
      <c r="F956" s="1">
        <v>42</v>
      </c>
      <c r="H956" s="1">
        <f>שבוע_בדילוג[[#This Row],[LengthofCycle]]+1</f>
        <v>43</v>
      </c>
      <c r="I956" s="1" t="str">
        <f>IF(IFERROR(LOOKUP(שבוע_בדילוג[[#This Row],[ClientID]],קביעויות[השבוע בדילוג]),FALSE)=שבוע_בדילוג[[#This Row],[ClientID]],1,"")</f>
        <v/>
      </c>
      <c r="J956" s="1" t="str">
        <f>IF(AND(שבוע_בדילוג[[#This Row],[CycleNumber]]&gt;1,OR(B957="",שבוע_בדילוג[[#This Row],[CycleNumber]]&gt;B955)),IF(OR(AND(שבוע_בדילוג[[#This Row],[LengthofCycle]]=29,F955=29),AND(שבוע_בדילוג[[#This Row],[LengthofCycle]]=36,F955=36)),1,""),"")</f>
        <v/>
      </c>
      <c r="K956" s="1" t="str">
        <f>IF(AND(שבוע_בדילוג[[#This Row],[וסת השבוע]]=1,J955=1,שבוע_בדילוג[[#This Row],[CycleNumber]]&gt;B955),1,"")</f>
        <v/>
      </c>
      <c r="L956" s="1" t="str">
        <f>IF(שבוע_בדילוג[[#This Row],[CycleNumber]]=1,"",IF(שבוע_בדילוג[[#This Row],[וסת השבוע]]=1,0,IF(L955="","",IF(L955=0,IF(שבוע_בדילוג[[#This Row],[LengthofCycle]]=29,0,1),IF(L955=1,IF(שבוע_בדילוג[[#This Row],[LengthofCycle]]+F955=29*2,0,2),IF(L955=2,IF(שבוע_בדילוג[[#This Row],[LengthofCycle]]+F955+F954=29*3,0,3),""))))))</f>
        <v/>
      </c>
      <c r="M956" s="1" t="str">
        <f>IF(שבוע_בדילוג[[#This Row],[וסת השבוע]]=1,IF(שבוע_בדילוג[[#This Row],[וסת השבוע וההפלגה ביחד]]=1,M955+1,0),IF(AND(שבוע_בדילוג[[#This Row],[CycleNumber]]&gt;B955,שבוע_בדילוג[[#This Row],[CycleNumber]]&gt;1),IF(שבוע_בדילוג[[#This Row],[וסת השבוע פעיל?]]&lt;&gt;"",M955+1,""),""))</f>
        <v/>
      </c>
      <c r="N956" s="1" t="str">
        <f>IF(שבוע_בדילוג[[#This Row],[וסת השבוע פעיל?2]]="","",IF(AND(שבוע_בדילוג[[#This Row],[וסת השבוע פעיל?]]&lt;&gt;"",שבוע_בדילוג[[#This Row],[CycleNumber]]&lt;B957,B957&lt;&gt;"",שבוע_בדילוג[[#This Row],[וסת השבוע פעיל?]]&lt;3),IF(L957=0,IF(AND(שבוע_בדילוג[[#This Row],[וסת השבוע פעיל?]]&gt;0,J957=1),0,1),0),""))</f>
        <v/>
      </c>
      <c r="O956" s="1" t="str">
        <f t="shared" si="80"/>
        <v/>
      </c>
      <c r="P956" s="1" t="str">
        <f>IF(AND(שבוע_בדילוג[[#This Row],[חיזוי - שבוע]]=1,K957=1),1,"")</f>
        <v/>
      </c>
      <c r="Q956" s="1" t="str">
        <f>IF(AND(שבוע_בדילוג[[#This Row],[וסת השבוע פעיל?]]&lt;3,OR(שבוע_בדילוג[[#This Row],[CycleNumber]]&gt;B957,B957="")),1,"")</f>
        <v/>
      </c>
      <c r="R956" s="1" t="str">
        <f>IF(AND(שבוע_בדילוג[[#This Row],[חיזוי - שבוע]]&lt;&gt;"",שבוע_בדילוג[[#This Row],[וסת השבוע פעיל?2]]=""),1,"")</f>
        <v/>
      </c>
      <c r="S956" s="1" t="str">
        <f>IF(שבוע_בדילוג[[#This Row],[האישה קבעה וסת שבוע בדילוג?]]=1,IF(שבוע_בדילוג[[#This Row],[וסת השבוע פעיל?]]&lt;3,1,0),"")</f>
        <v/>
      </c>
      <c r="T9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6" s="1">
        <f t="shared" si="81"/>
        <v>0</v>
      </c>
      <c r="V956" s="1">
        <f t="shared" si="82"/>
        <v>0</v>
      </c>
      <c r="W956" s="1">
        <f t="shared" si="83"/>
        <v>0</v>
      </c>
      <c r="X956" s="1" t="str">
        <f>IF(שבוע_בדילוג[[#This Row],[3 הפלגות זהות]]="","",IF(שבוע_בדילוג[[#This Row],[3 הפלגות זהות]]=1,שבוע_בדילוג[[#This Row],[LengthofCycle]],X955))</f>
        <v/>
      </c>
      <c r="Z956" s="1" t="str">
        <f>IF(OR(שבוע_בדילוג[[#This Row],[הווסת פעיל?]]=0,שבוע_בדילוג[[#This Row],[הווסת פעיל?]]=""),"",SUM(Z955,שבוע_בדילוג[[#This Row],[הווסת פעיל?]]))</f>
        <v/>
      </c>
      <c r="AA956" s="1" t="str">
        <f>IF(AND(שבוע_בדילוג[[#This Row],[כמה מחזורים עד עקירה]]&lt;&gt;"",Z957=""),שבוע_בדילוג[[#This Row],[כמה מחזורים עד עקירה]],"")</f>
        <v/>
      </c>
      <c r="AB956" s="1" t="str">
        <f>IF(AND(שבוע_בדילוג[[#This Row],[הווסת פעיל?]]=1,שבוע_בדילוג[[#This Row],[וסת קבוע אחרון]]&lt;&gt;X955),שבוע_בדילוג[[#This Row],[וסת קבוע אחרון]],"")</f>
        <v/>
      </c>
      <c r="AC956" s="1" t="str">
        <f>IF(AND(שבוע_בדילוג[[#This Row],[הווסת פעיל?]]=1,Y955=0,שבוע_בדילוג[[#This Row],[וסת קבוע אחרון]]=X955),שבוע_בדילוג[[#This Row],[וסת קבוע אחרון]],"")</f>
        <v/>
      </c>
      <c r="AD956" s="1" t="str">
        <f>IF(AND(שבוע_בדילוג[[#This Row],[הווסת פעיל?]]=1,Y955=0,שבוע_בדילוג[[#This Row],[וסת קבוע אחרון]]&lt;&gt;X955),1,"")</f>
        <v/>
      </c>
      <c r="AE956" s="1" t="str">
        <f>IF(AND(שבוע_בדילוג[[#This Row],[הווסת פעיל?]]&lt;&gt;"",B957=1),שבוע_בדילוג[[#This Row],[CycleNumber]],"")</f>
        <v/>
      </c>
      <c r="AF956" s="1" t="str">
        <f>IF(AND(שבוע_בדילוג[[#This Row],[הווסת פעיל?]]&lt;&gt;"",Y955=""),שבוע_בדילוג[[#This Row],[CycleNumber]],"")</f>
        <v/>
      </c>
      <c r="AG956" s="1" t="str">
        <f>IF(B957=1,"",IF(שבוע_בדילוג[[#This Row],[הווסת פעיל?]]=1,IF(שבוע_בדילוג[[#This Row],[וסת קבוע אחרון]]=F957,1,0),""))</f>
        <v/>
      </c>
      <c r="AH956" s="1" t="str">
        <f>IF(B957=1,"",IF(שבוע_בדילוג[[#This Row],[הווסת פעיל?]]=1,IF(OR(שבוע_בדילוג[[#This Row],[וסת קבוע אחרון]]=F957,F957=שבוע_בדילוג[[#This Row],[LengthofCycle]]),1,0),""))</f>
        <v/>
      </c>
      <c r="AI956" s="1" t="str">
        <f>IF(B957=1,"",IF(שבוע_בדילוג[[#This Row],[הווסת פעיל?]]=1,IF(OR(שבוע_בדילוג[[#This Row],[וסת קבוע אחרון]]=F957,F957=שבוע_בדילוג[[#This Row],[LengthofCycle]],AND(שבוע_בדילוג[[#This Row],[LengthofCycle]]&lt;&gt;שבוע_בדילוג[[#This Row],[וסת קבוע אחרון]],OR(F957=28,F957=29))),1,0),""))</f>
        <v/>
      </c>
      <c r="AJ956" s="1" t="str">
        <f>IF(AND(שבוע_בדילוג[[#This Row],[הווסת פעיל?]]=1,B957=1),1,"")</f>
        <v/>
      </c>
      <c r="AK956" s="4">
        <f>IF(AND(שבוע_בדילוג[[#This Row],[הווסת פעיל?]]&lt;&gt;1,B957&lt;&gt;1,B957&lt;&gt;""),IF(שבוע_בדילוג[[#This Row],[LengthofCycle]]=F957,1,0),"")</f>
        <v>0</v>
      </c>
      <c r="AL956" s="4">
        <f>IF(AND(שבוע_בדילוג[[#This Row],[הווסת פעיל?]]&lt;&gt;1,B957&lt;&gt;1,B957&lt;&gt;""),IF(OR(שבוע_בדילוג[[#This Row],[LengthofCycle]]=F957,F957=29),1,0),"")</f>
        <v>0</v>
      </c>
      <c r="AM956" s="4">
        <f>IF(AND(שבוע_בדילוג[[#This Row],[הווסת פעיל?]]&lt;&gt;1,B957&lt;&gt;1,B957&lt;&gt;""),IF(OR(שבוע_בדילוג[[#This Row],[LengthofCycle]]=F957,F957=29,F957=28),1,0),"")</f>
        <v>0</v>
      </c>
    </row>
    <row r="957" spans="1:39" x14ac:dyDescent="0.25">
      <c r="A957" s="1" t="s">
        <v>134</v>
      </c>
      <c r="B957" s="1">
        <v>6</v>
      </c>
      <c r="C957" s="1">
        <v>0</v>
      </c>
      <c r="D957" s="1">
        <v>1</v>
      </c>
      <c r="E957" s="1">
        <v>0</v>
      </c>
      <c r="F957" s="1">
        <v>30</v>
      </c>
      <c r="H957" s="1">
        <f>שבוע_בדילוג[[#This Row],[LengthofCycle]]+1</f>
        <v>31</v>
      </c>
      <c r="I957" s="1" t="str">
        <f>IF(IFERROR(LOOKUP(שבוע_בדילוג[[#This Row],[ClientID]],קביעויות[השבוע בדילוג]),FALSE)=שבוע_בדילוג[[#This Row],[ClientID]],1,"")</f>
        <v/>
      </c>
      <c r="J957" s="1" t="str">
        <f>IF(AND(שבוע_בדילוג[[#This Row],[CycleNumber]]&gt;1,OR(B958="",שבוע_בדילוג[[#This Row],[CycleNumber]]&gt;B956)),IF(OR(AND(שבוע_בדילוג[[#This Row],[LengthofCycle]]=29,F956=29),AND(שבוע_בדילוג[[#This Row],[LengthofCycle]]=36,F956=36)),1,""),"")</f>
        <v/>
      </c>
      <c r="K957" s="1" t="str">
        <f>IF(AND(שבוע_בדילוג[[#This Row],[וסת השבוע]]=1,J956=1,שבוע_בדילוג[[#This Row],[CycleNumber]]&gt;B956),1,"")</f>
        <v/>
      </c>
      <c r="L957" s="1" t="str">
        <f>IF(שבוע_בדילוג[[#This Row],[CycleNumber]]=1,"",IF(שבוע_בדילוג[[#This Row],[וסת השבוע]]=1,0,IF(L956="","",IF(L956=0,IF(שבוע_בדילוג[[#This Row],[LengthofCycle]]=29,0,1),IF(L956=1,IF(שבוע_בדילוג[[#This Row],[LengthofCycle]]+F956=29*2,0,2),IF(L956=2,IF(שבוע_בדילוג[[#This Row],[LengthofCycle]]+F956+F955=29*3,0,3),""))))))</f>
        <v/>
      </c>
      <c r="M957" s="1" t="str">
        <f>IF(שבוע_בדילוג[[#This Row],[וסת השבוע]]=1,IF(שבוע_בדילוג[[#This Row],[וסת השבוע וההפלגה ביחד]]=1,M956+1,0),IF(AND(שבוע_בדילוג[[#This Row],[CycleNumber]]&gt;B956,שבוע_בדילוג[[#This Row],[CycleNumber]]&gt;1),IF(שבוע_בדילוג[[#This Row],[וסת השבוע פעיל?]]&lt;&gt;"",M956+1,""),""))</f>
        <v/>
      </c>
      <c r="N957" s="1" t="str">
        <f>IF(שבוע_בדילוג[[#This Row],[וסת השבוע פעיל?2]]="","",IF(AND(שבוע_בדילוג[[#This Row],[וסת השבוע פעיל?]]&lt;&gt;"",שבוע_בדילוג[[#This Row],[CycleNumber]]&lt;B958,B958&lt;&gt;"",שבוע_בדילוג[[#This Row],[וסת השבוע פעיל?]]&lt;3),IF(L958=0,IF(AND(שבוע_בדילוג[[#This Row],[וסת השבוע פעיל?]]&gt;0,J958=1),0,1),0),""))</f>
        <v/>
      </c>
      <c r="O957" s="1" t="str">
        <f t="shared" si="80"/>
        <v/>
      </c>
      <c r="P957" s="1" t="str">
        <f>IF(AND(שבוע_בדילוג[[#This Row],[חיזוי - שבוע]]=1,K958=1),1,"")</f>
        <v/>
      </c>
      <c r="Q957" s="1" t="str">
        <f>IF(AND(שבוע_בדילוג[[#This Row],[וסת השבוע פעיל?]]&lt;3,OR(שבוע_בדילוג[[#This Row],[CycleNumber]]&gt;B958,B958="")),1,"")</f>
        <v/>
      </c>
      <c r="R957" s="1" t="str">
        <f>IF(AND(שבוע_בדילוג[[#This Row],[חיזוי - שבוע]]&lt;&gt;"",שבוע_בדילוג[[#This Row],[וסת השבוע פעיל?2]]=""),1,"")</f>
        <v/>
      </c>
      <c r="S957" s="1" t="str">
        <f>IF(שבוע_בדילוג[[#This Row],[האישה קבעה וסת שבוע בדילוג?]]=1,IF(שבוע_בדילוג[[#This Row],[וסת השבוע פעיל?]]&lt;3,1,0),"")</f>
        <v/>
      </c>
      <c r="T9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7" s="1">
        <f t="shared" si="81"/>
        <v>0</v>
      </c>
      <c r="V957" s="1">
        <f t="shared" si="82"/>
        <v>0</v>
      </c>
      <c r="W957" s="1">
        <f t="shared" si="83"/>
        <v>0</v>
      </c>
      <c r="X957" s="1" t="str">
        <f>IF(שבוע_בדילוג[[#This Row],[3 הפלגות זהות]]="","",IF(שבוע_בדילוג[[#This Row],[3 הפלגות זהות]]=1,שבוע_בדילוג[[#This Row],[LengthofCycle]],X956))</f>
        <v/>
      </c>
      <c r="Z957" s="1" t="str">
        <f>IF(OR(שבוע_בדילוג[[#This Row],[הווסת פעיל?]]=0,שבוע_בדילוג[[#This Row],[הווסת פעיל?]]=""),"",SUM(Z956,שבוע_בדילוג[[#This Row],[הווסת פעיל?]]))</f>
        <v/>
      </c>
      <c r="AA957" s="1" t="str">
        <f>IF(AND(שבוע_בדילוג[[#This Row],[כמה מחזורים עד עקירה]]&lt;&gt;"",Z958=""),שבוע_בדילוג[[#This Row],[כמה מחזורים עד עקירה]],"")</f>
        <v/>
      </c>
      <c r="AB957" s="1" t="str">
        <f>IF(AND(שבוע_בדילוג[[#This Row],[הווסת פעיל?]]=1,שבוע_בדילוג[[#This Row],[וסת קבוע אחרון]]&lt;&gt;X956),שבוע_בדילוג[[#This Row],[וסת קבוע אחרון]],"")</f>
        <v/>
      </c>
      <c r="AC957" s="1" t="str">
        <f>IF(AND(שבוע_בדילוג[[#This Row],[הווסת פעיל?]]=1,Y956=0,שבוע_בדילוג[[#This Row],[וסת קבוע אחרון]]=X956),שבוע_בדילוג[[#This Row],[וסת קבוע אחרון]],"")</f>
        <v/>
      </c>
      <c r="AD957" s="1" t="str">
        <f>IF(AND(שבוע_בדילוג[[#This Row],[הווסת פעיל?]]=1,Y956=0,שבוע_בדילוג[[#This Row],[וסת קבוע אחרון]]&lt;&gt;X956),1,"")</f>
        <v/>
      </c>
      <c r="AE957" s="1" t="str">
        <f>IF(AND(שבוע_בדילוג[[#This Row],[הווסת פעיל?]]&lt;&gt;"",B958=1),שבוע_בדילוג[[#This Row],[CycleNumber]],"")</f>
        <v/>
      </c>
      <c r="AF957" s="1" t="str">
        <f>IF(AND(שבוע_בדילוג[[#This Row],[הווסת פעיל?]]&lt;&gt;"",Y956=""),שבוע_בדילוג[[#This Row],[CycleNumber]],"")</f>
        <v/>
      </c>
      <c r="AG957" s="1" t="str">
        <f>IF(B958=1,"",IF(שבוע_בדילוג[[#This Row],[הווסת פעיל?]]=1,IF(שבוע_בדילוג[[#This Row],[וסת קבוע אחרון]]=F958,1,0),""))</f>
        <v/>
      </c>
      <c r="AH957" s="1" t="str">
        <f>IF(B958=1,"",IF(שבוע_בדילוג[[#This Row],[הווסת פעיל?]]=1,IF(OR(שבוע_בדילוג[[#This Row],[וסת קבוע אחרון]]=F958,F958=שבוע_בדילוג[[#This Row],[LengthofCycle]]),1,0),""))</f>
        <v/>
      </c>
      <c r="AI957" s="1" t="str">
        <f>IF(B958=1,"",IF(שבוע_בדילוג[[#This Row],[הווסת פעיל?]]=1,IF(OR(שבוע_בדילוג[[#This Row],[וסת קבוע אחרון]]=F958,F958=שבוע_בדילוג[[#This Row],[LengthofCycle]],AND(שבוע_בדילוג[[#This Row],[LengthofCycle]]&lt;&gt;שבוע_בדילוג[[#This Row],[וסת קבוע אחרון]],OR(F958=28,F958=29))),1,0),""))</f>
        <v/>
      </c>
      <c r="AJ957" s="1" t="str">
        <f>IF(AND(שבוע_בדילוג[[#This Row],[הווסת פעיל?]]=1,B958=1),1,"")</f>
        <v/>
      </c>
      <c r="AK957" s="4">
        <f>IF(AND(שבוע_בדילוג[[#This Row],[הווסת פעיל?]]&lt;&gt;1,B958&lt;&gt;1,B958&lt;&gt;""),IF(שבוע_בדילוג[[#This Row],[LengthofCycle]]=F958,1,0),"")</f>
        <v>0</v>
      </c>
      <c r="AL957" s="4">
        <f>IF(AND(שבוע_בדילוג[[#This Row],[הווסת פעיל?]]&lt;&gt;1,B958&lt;&gt;1,B958&lt;&gt;""),IF(OR(שבוע_בדילוג[[#This Row],[LengthofCycle]]=F958,F958=29),1,0),"")</f>
        <v>0</v>
      </c>
      <c r="AM957" s="4">
        <f>IF(AND(שבוע_בדילוג[[#This Row],[הווסת פעיל?]]&lt;&gt;1,B958&lt;&gt;1,B958&lt;&gt;""),IF(OR(שבוע_בדילוג[[#This Row],[LengthofCycle]]=F958,F958=29,F958=28),1,0),"")</f>
        <v>0</v>
      </c>
    </row>
    <row r="958" spans="1:39" x14ac:dyDescent="0.25">
      <c r="A958" s="1" t="s">
        <v>134</v>
      </c>
      <c r="B958" s="1">
        <v>7</v>
      </c>
      <c r="C958" s="1">
        <v>0</v>
      </c>
      <c r="D958" s="1">
        <v>1</v>
      </c>
      <c r="E958" s="1">
        <v>0</v>
      </c>
      <c r="F958" s="1">
        <v>38</v>
      </c>
      <c r="H958" s="1">
        <f>שבוע_בדילוג[[#This Row],[LengthofCycle]]+1</f>
        <v>39</v>
      </c>
      <c r="I958" s="1" t="str">
        <f>IF(IFERROR(LOOKUP(שבוע_בדילוג[[#This Row],[ClientID]],קביעויות[השבוע בדילוג]),FALSE)=שבוע_בדילוג[[#This Row],[ClientID]],1,"")</f>
        <v/>
      </c>
      <c r="J958" s="1" t="str">
        <f>IF(AND(שבוע_בדילוג[[#This Row],[CycleNumber]]&gt;1,OR(B959="",שבוע_בדילוג[[#This Row],[CycleNumber]]&gt;B957)),IF(OR(AND(שבוע_בדילוג[[#This Row],[LengthofCycle]]=29,F957=29),AND(שבוע_בדילוג[[#This Row],[LengthofCycle]]=36,F957=36)),1,""),"")</f>
        <v/>
      </c>
      <c r="K958" s="1" t="str">
        <f>IF(AND(שבוע_בדילוג[[#This Row],[וסת השבוע]]=1,J957=1,שבוע_בדילוג[[#This Row],[CycleNumber]]&gt;B957),1,"")</f>
        <v/>
      </c>
      <c r="L958" s="1" t="str">
        <f>IF(שבוע_בדילוג[[#This Row],[CycleNumber]]=1,"",IF(שבוע_בדילוג[[#This Row],[וסת השבוע]]=1,0,IF(L957="","",IF(L957=0,IF(שבוע_בדילוג[[#This Row],[LengthofCycle]]=29,0,1),IF(L957=1,IF(שבוע_בדילוג[[#This Row],[LengthofCycle]]+F957=29*2,0,2),IF(L957=2,IF(שבוע_בדילוג[[#This Row],[LengthofCycle]]+F957+F956=29*3,0,3),""))))))</f>
        <v/>
      </c>
      <c r="M958" s="1" t="str">
        <f>IF(שבוע_בדילוג[[#This Row],[וסת השבוע]]=1,IF(שבוע_בדילוג[[#This Row],[וסת השבוע וההפלגה ביחד]]=1,M957+1,0),IF(AND(שבוע_בדילוג[[#This Row],[CycleNumber]]&gt;B957,שבוע_בדילוג[[#This Row],[CycleNumber]]&gt;1),IF(שבוע_בדילוג[[#This Row],[וסת השבוע פעיל?]]&lt;&gt;"",M957+1,""),""))</f>
        <v/>
      </c>
      <c r="N958" s="1" t="str">
        <f>IF(שבוע_בדילוג[[#This Row],[וסת השבוע פעיל?2]]="","",IF(AND(שבוע_בדילוג[[#This Row],[וסת השבוע פעיל?]]&lt;&gt;"",שבוע_בדילוג[[#This Row],[CycleNumber]]&lt;B959,B959&lt;&gt;"",שבוע_בדילוג[[#This Row],[וסת השבוע פעיל?]]&lt;3),IF(L959=0,IF(AND(שבוע_בדילוג[[#This Row],[וסת השבוע פעיל?]]&gt;0,J959=1),0,1),0),""))</f>
        <v/>
      </c>
      <c r="O958" s="1" t="str">
        <f t="shared" si="80"/>
        <v/>
      </c>
      <c r="P958" s="1" t="str">
        <f>IF(AND(שבוע_בדילוג[[#This Row],[חיזוי - שבוע]]=1,K959=1),1,"")</f>
        <v/>
      </c>
      <c r="Q958" s="1" t="str">
        <f>IF(AND(שבוע_בדילוג[[#This Row],[וסת השבוע פעיל?]]&lt;3,OR(שבוע_בדילוג[[#This Row],[CycleNumber]]&gt;B959,B959="")),1,"")</f>
        <v/>
      </c>
      <c r="R958" s="1" t="str">
        <f>IF(AND(שבוע_בדילוג[[#This Row],[חיזוי - שבוע]]&lt;&gt;"",שבוע_בדילוג[[#This Row],[וסת השבוע פעיל?2]]=""),1,"")</f>
        <v/>
      </c>
      <c r="S958" s="1" t="str">
        <f>IF(שבוע_בדילוג[[#This Row],[האישה קבעה וסת שבוע בדילוג?]]=1,IF(שבוע_בדילוג[[#This Row],[וסת השבוע פעיל?]]&lt;3,1,0),"")</f>
        <v/>
      </c>
      <c r="T9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8" s="1">
        <f t="shared" si="81"/>
        <v>0</v>
      </c>
      <c r="V958" s="1">
        <f t="shared" si="82"/>
        <v>0</v>
      </c>
      <c r="W958" s="1">
        <f t="shared" si="83"/>
        <v>0</v>
      </c>
      <c r="X958" s="1" t="str">
        <f>IF(שבוע_בדילוג[[#This Row],[3 הפלגות זהות]]="","",IF(שבוע_בדילוג[[#This Row],[3 הפלגות זהות]]=1,שבוע_בדילוג[[#This Row],[LengthofCycle]],X957))</f>
        <v/>
      </c>
      <c r="Z958" s="1" t="str">
        <f>IF(OR(שבוע_בדילוג[[#This Row],[הווסת פעיל?]]=0,שבוע_בדילוג[[#This Row],[הווסת פעיל?]]=""),"",SUM(Z957,שבוע_בדילוג[[#This Row],[הווסת פעיל?]]))</f>
        <v/>
      </c>
      <c r="AA958" s="1" t="str">
        <f>IF(AND(שבוע_בדילוג[[#This Row],[כמה מחזורים עד עקירה]]&lt;&gt;"",Z959=""),שבוע_בדילוג[[#This Row],[כמה מחזורים עד עקירה]],"")</f>
        <v/>
      </c>
      <c r="AB958" s="1" t="str">
        <f>IF(AND(שבוע_בדילוג[[#This Row],[הווסת פעיל?]]=1,שבוע_בדילוג[[#This Row],[וסת קבוע אחרון]]&lt;&gt;X957),שבוע_בדילוג[[#This Row],[וסת קבוע אחרון]],"")</f>
        <v/>
      </c>
      <c r="AC958" s="1" t="str">
        <f>IF(AND(שבוע_בדילוג[[#This Row],[הווסת פעיל?]]=1,Y957=0,שבוע_בדילוג[[#This Row],[וסת קבוע אחרון]]=X957),שבוע_בדילוג[[#This Row],[וסת קבוע אחרון]],"")</f>
        <v/>
      </c>
      <c r="AD958" s="1" t="str">
        <f>IF(AND(שבוע_בדילוג[[#This Row],[הווסת פעיל?]]=1,Y957=0,שבוע_בדילוג[[#This Row],[וסת קבוע אחרון]]&lt;&gt;X957),1,"")</f>
        <v/>
      </c>
      <c r="AE958" s="1" t="str">
        <f>IF(AND(שבוע_בדילוג[[#This Row],[הווסת פעיל?]]&lt;&gt;"",B959=1),שבוע_בדילוג[[#This Row],[CycleNumber]],"")</f>
        <v/>
      </c>
      <c r="AF958" s="1" t="str">
        <f>IF(AND(שבוע_בדילוג[[#This Row],[הווסת פעיל?]]&lt;&gt;"",Y957=""),שבוע_בדילוג[[#This Row],[CycleNumber]],"")</f>
        <v/>
      </c>
      <c r="AG958" s="1" t="str">
        <f>IF(B959=1,"",IF(שבוע_בדילוג[[#This Row],[הווסת פעיל?]]=1,IF(שבוע_בדילוג[[#This Row],[וסת קבוע אחרון]]=F959,1,0),""))</f>
        <v/>
      </c>
      <c r="AH958" s="1" t="str">
        <f>IF(B959=1,"",IF(שבוע_בדילוג[[#This Row],[הווסת פעיל?]]=1,IF(OR(שבוע_בדילוג[[#This Row],[וסת קבוע אחרון]]=F959,F959=שבוע_בדילוג[[#This Row],[LengthofCycle]]),1,0),""))</f>
        <v/>
      </c>
      <c r="AI958" s="1" t="str">
        <f>IF(B959=1,"",IF(שבוע_בדילוג[[#This Row],[הווסת פעיל?]]=1,IF(OR(שבוע_בדילוג[[#This Row],[וסת קבוע אחרון]]=F959,F959=שבוע_בדילוג[[#This Row],[LengthofCycle]],AND(שבוע_בדילוג[[#This Row],[LengthofCycle]]&lt;&gt;שבוע_בדילוג[[#This Row],[וסת קבוע אחרון]],OR(F959=28,F959=29))),1,0),""))</f>
        <v/>
      </c>
      <c r="AJ958" s="1" t="str">
        <f>IF(AND(שבוע_בדילוג[[#This Row],[הווסת פעיל?]]=1,B959=1),1,"")</f>
        <v/>
      </c>
      <c r="AK958" s="4">
        <f>IF(AND(שבוע_בדילוג[[#This Row],[הווסת פעיל?]]&lt;&gt;1,B959&lt;&gt;1,B959&lt;&gt;""),IF(שבוע_בדילוג[[#This Row],[LengthofCycle]]=F959,1,0),"")</f>
        <v>0</v>
      </c>
      <c r="AL958" s="4">
        <f>IF(AND(שבוע_בדילוג[[#This Row],[הווסת פעיל?]]&lt;&gt;1,B959&lt;&gt;1,B959&lt;&gt;""),IF(OR(שבוע_בדילוג[[#This Row],[LengthofCycle]]=F959,F959=29),1,0),"")</f>
        <v>0</v>
      </c>
      <c r="AM958" s="4">
        <f>IF(AND(שבוע_בדילוג[[#This Row],[הווסת פעיל?]]&lt;&gt;1,B959&lt;&gt;1,B959&lt;&gt;""),IF(OR(שבוע_בדילוג[[#This Row],[LengthofCycle]]=F959,F959=29,F959=28),1,0),"")</f>
        <v>0</v>
      </c>
    </row>
    <row r="959" spans="1:39" x14ac:dyDescent="0.25">
      <c r="A959" s="1" t="s">
        <v>134</v>
      </c>
      <c r="B959" s="1">
        <v>8</v>
      </c>
      <c r="C959" s="1">
        <v>0</v>
      </c>
      <c r="D959" s="1">
        <v>1</v>
      </c>
      <c r="E959" s="1">
        <v>0</v>
      </c>
      <c r="F959" s="1">
        <v>32</v>
      </c>
      <c r="H959" s="1">
        <f>שבוע_בדילוג[[#This Row],[LengthofCycle]]+1</f>
        <v>33</v>
      </c>
      <c r="I959" s="1" t="str">
        <f>IF(IFERROR(LOOKUP(שבוע_בדילוג[[#This Row],[ClientID]],קביעויות[השבוע בדילוג]),FALSE)=שבוע_בדילוג[[#This Row],[ClientID]],1,"")</f>
        <v/>
      </c>
      <c r="J959" s="1" t="str">
        <f>IF(AND(שבוע_בדילוג[[#This Row],[CycleNumber]]&gt;1,OR(B960="",שבוע_בדילוג[[#This Row],[CycleNumber]]&gt;B958)),IF(OR(AND(שבוע_בדילוג[[#This Row],[LengthofCycle]]=29,F958=29),AND(שבוע_בדילוג[[#This Row],[LengthofCycle]]=36,F958=36)),1,""),"")</f>
        <v/>
      </c>
      <c r="K959" s="1" t="str">
        <f>IF(AND(שבוע_בדילוג[[#This Row],[וסת השבוע]]=1,J958=1,שבוע_בדילוג[[#This Row],[CycleNumber]]&gt;B958),1,"")</f>
        <v/>
      </c>
      <c r="L959" s="1" t="str">
        <f>IF(שבוע_בדילוג[[#This Row],[CycleNumber]]=1,"",IF(שבוע_בדילוג[[#This Row],[וסת השבוע]]=1,0,IF(L958="","",IF(L958=0,IF(שבוע_בדילוג[[#This Row],[LengthofCycle]]=29,0,1),IF(L958=1,IF(שבוע_בדילוג[[#This Row],[LengthofCycle]]+F958=29*2,0,2),IF(L958=2,IF(שבוע_בדילוג[[#This Row],[LengthofCycle]]+F958+F957=29*3,0,3),""))))))</f>
        <v/>
      </c>
      <c r="M959" s="1" t="str">
        <f>IF(שבוע_בדילוג[[#This Row],[וסת השבוע]]=1,IF(שבוע_בדילוג[[#This Row],[וסת השבוע וההפלגה ביחד]]=1,M958+1,0),IF(AND(שבוע_בדילוג[[#This Row],[CycleNumber]]&gt;B958,שבוע_בדילוג[[#This Row],[CycleNumber]]&gt;1),IF(שבוע_בדילוג[[#This Row],[וסת השבוע פעיל?]]&lt;&gt;"",M958+1,""),""))</f>
        <v/>
      </c>
      <c r="N959" s="1" t="str">
        <f>IF(שבוע_בדילוג[[#This Row],[וסת השבוע פעיל?2]]="","",IF(AND(שבוע_בדילוג[[#This Row],[וסת השבוע פעיל?]]&lt;&gt;"",שבוע_בדילוג[[#This Row],[CycleNumber]]&lt;B960,B960&lt;&gt;"",שבוע_בדילוג[[#This Row],[וסת השבוע פעיל?]]&lt;3),IF(L960=0,IF(AND(שבוע_בדילוג[[#This Row],[וסת השבוע פעיל?]]&gt;0,J960=1),0,1),0),""))</f>
        <v/>
      </c>
      <c r="O959" s="1" t="str">
        <f t="shared" si="80"/>
        <v/>
      </c>
      <c r="P959" s="1" t="str">
        <f>IF(AND(שבוע_בדילוג[[#This Row],[חיזוי - שבוע]]=1,K960=1),1,"")</f>
        <v/>
      </c>
      <c r="Q959" s="1" t="str">
        <f>IF(AND(שבוע_בדילוג[[#This Row],[וסת השבוע פעיל?]]&lt;3,OR(שבוע_בדילוג[[#This Row],[CycleNumber]]&gt;B960,B960="")),1,"")</f>
        <v/>
      </c>
      <c r="R959" s="1" t="str">
        <f>IF(AND(שבוע_בדילוג[[#This Row],[חיזוי - שבוע]]&lt;&gt;"",שבוע_בדילוג[[#This Row],[וסת השבוע פעיל?2]]=""),1,"")</f>
        <v/>
      </c>
      <c r="S959" s="1" t="str">
        <f>IF(שבוע_בדילוג[[#This Row],[האישה קבעה וסת שבוע בדילוג?]]=1,IF(שבוע_בדילוג[[#This Row],[וסת השבוע פעיל?]]&lt;3,1,0),"")</f>
        <v/>
      </c>
      <c r="T9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59" s="1">
        <f t="shared" si="81"/>
        <v>0</v>
      </c>
      <c r="V959" s="1">
        <f t="shared" si="82"/>
        <v>0</v>
      </c>
      <c r="W959" s="1">
        <f t="shared" si="83"/>
        <v>0</v>
      </c>
      <c r="X959" s="1" t="str">
        <f>IF(שבוע_בדילוג[[#This Row],[3 הפלגות זהות]]="","",IF(שבוע_בדילוג[[#This Row],[3 הפלגות זהות]]=1,שבוע_בדילוג[[#This Row],[LengthofCycle]],X958))</f>
        <v/>
      </c>
      <c r="Z959" s="1" t="str">
        <f>IF(OR(שבוע_בדילוג[[#This Row],[הווסת פעיל?]]=0,שבוע_בדילוג[[#This Row],[הווסת פעיל?]]=""),"",SUM(Z958,שבוע_בדילוג[[#This Row],[הווסת פעיל?]]))</f>
        <v/>
      </c>
      <c r="AA959" s="1" t="str">
        <f>IF(AND(שבוע_בדילוג[[#This Row],[כמה מחזורים עד עקירה]]&lt;&gt;"",Z960=""),שבוע_בדילוג[[#This Row],[כמה מחזורים עד עקירה]],"")</f>
        <v/>
      </c>
      <c r="AB959" s="1" t="str">
        <f>IF(AND(שבוע_בדילוג[[#This Row],[הווסת פעיל?]]=1,שבוע_בדילוג[[#This Row],[וסת קבוע אחרון]]&lt;&gt;X958),שבוע_בדילוג[[#This Row],[וסת קבוע אחרון]],"")</f>
        <v/>
      </c>
      <c r="AC959" s="1" t="str">
        <f>IF(AND(שבוע_בדילוג[[#This Row],[הווסת פעיל?]]=1,Y958=0,שבוע_בדילוג[[#This Row],[וסת קבוע אחרון]]=X958),שבוע_בדילוג[[#This Row],[וסת קבוע אחרון]],"")</f>
        <v/>
      </c>
      <c r="AD959" s="1" t="str">
        <f>IF(AND(שבוע_בדילוג[[#This Row],[הווסת פעיל?]]=1,Y958=0,שבוע_בדילוג[[#This Row],[וסת קבוע אחרון]]&lt;&gt;X958),1,"")</f>
        <v/>
      </c>
      <c r="AE959" s="1" t="str">
        <f>IF(AND(שבוע_בדילוג[[#This Row],[הווסת פעיל?]]&lt;&gt;"",B960=1),שבוע_בדילוג[[#This Row],[CycleNumber]],"")</f>
        <v/>
      </c>
      <c r="AF959" s="1" t="str">
        <f>IF(AND(שבוע_בדילוג[[#This Row],[הווסת פעיל?]]&lt;&gt;"",Y958=""),שבוע_בדילוג[[#This Row],[CycleNumber]],"")</f>
        <v/>
      </c>
      <c r="AG959" s="1" t="str">
        <f>IF(B960=1,"",IF(שבוע_בדילוג[[#This Row],[הווסת פעיל?]]=1,IF(שבוע_בדילוג[[#This Row],[וסת קבוע אחרון]]=F960,1,0),""))</f>
        <v/>
      </c>
      <c r="AH959" s="1" t="str">
        <f>IF(B960=1,"",IF(שבוע_בדילוג[[#This Row],[הווסת פעיל?]]=1,IF(OR(שבוע_בדילוג[[#This Row],[וסת קבוע אחרון]]=F960,F960=שבוע_בדילוג[[#This Row],[LengthofCycle]]),1,0),""))</f>
        <v/>
      </c>
      <c r="AI959" s="1" t="str">
        <f>IF(B960=1,"",IF(שבוע_בדילוג[[#This Row],[הווסת פעיל?]]=1,IF(OR(שבוע_בדילוג[[#This Row],[וסת קבוע אחרון]]=F960,F960=שבוע_בדילוג[[#This Row],[LengthofCycle]],AND(שבוע_בדילוג[[#This Row],[LengthofCycle]]&lt;&gt;שבוע_בדילוג[[#This Row],[וסת קבוע אחרון]],OR(F960=28,F960=29))),1,0),""))</f>
        <v/>
      </c>
      <c r="AJ959" s="1" t="str">
        <f>IF(AND(שבוע_בדילוג[[#This Row],[הווסת פעיל?]]=1,B960=1),1,"")</f>
        <v/>
      </c>
      <c r="AK959" s="4">
        <f>IF(AND(שבוע_בדילוג[[#This Row],[הווסת פעיל?]]&lt;&gt;1,B960&lt;&gt;1,B960&lt;&gt;""),IF(שבוע_בדילוג[[#This Row],[LengthofCycle]]=F960,1,0),"")</f>
        <v>1</v>
      </c>
      <c r="AL959" s="4">
        <f>IF(AND(שבוע_בדילוג[[#This Row],[הווסת פעיל?]]&lt;&gt;1,B960&lt;&gt;1,B960&lt;&gt;""),IF(OR(שבוע_בדילוג[[#This Row],[LengthofCycle]]=F960,F960=29),1,0),"")</f>
        <v>1</v>
      </c>
      <c r="AM959" s="4">
        <f>IF(AND(שבוע_בדילוג[[#This Row],[הווסת פעיל?]]&lt;&gt;1,B960&lt;&gt;1,B960&lt;&gt;""),IF(OR(שבוע_בדילוג[[#This Row],[LengthofCycle]]=F960,F960=29,F960=28),1,0),"")</f>
        <v>1</v>
      </c>
    </row>
    <row r="960" spans="1:39" x14ac:dyDescent="0.25">
      <c r="A960" s="1" t="s">
        <v>134</v>
      </c>
      <c r="B960" s="1">
        <v>9</v>
      </c>
      <c r="C960" s="1">
        <v>0</v>
      </c>
      <c r="D960" s="1">
        <v>1</v>
      </c>
      <c r="E960" s="1">
        <v>0</v>
      </c>
      <c r="F960" s="1">
        <v>32</v>
      </c>
      <c r="H960" s="1">
        <f>שבוע_בדילוג[[#This Row],[LengthofCycle]]+1</f>
        <v>33</v>
      </c>
      <c r="I960" s="1" t="str">
        <f>IF(IFERROR(LOOKUP(שבוע_בדילוג[[#This Row],[ClientID]],קביעויות[השבוע בדילוג]),FALSE)=שבוע_בדילוג[[#This Row],[ClientID]],1,"")</f>
        <v/>
      </c>
      <c r="J960" s="1" t="str">
        <f>IF(AND(שבוע_בדילוג[[#This Row],[CycleNumber]]&gt;1,OR(B961="",שבוע_בדילוג[[#This Row],[CycleNumber]]&gt;B959)),IF(OR(AND(שבוע_בדילוג[[#This Row],[LengthofCycle]]=29,F959=29),AND(שבוע_בדילוג[[#This Row],[LengthofCycle]]=36,F959=36)),1,""),"")</f>
        <v/>
      </c>
      <c r="K960" s="1" t="str">
        <f>IF(AND(שבוע_בדילוג[[#This Row],[וסת השבוע]]=1,J959=1,שבוע_בדילוג[[#This Row],[CycleNumber]]&gt;B959),1,"")</f>
        <v/>
      </c>
      <c r="L960" s="1" t="str">
        <f>IF(שבוע_בדילוג[[#This Row],[CycleNumber]]=1,"",IF(שבוע_בדילוג[[#This Row],[וסת השבוע]]=1,0,IF(L959="","",IF(L959=0,IF(שבוע_בדילוג[[#This Row],[LengthofCycle]]=29,0,1),IF(L959=1,IF(שבוע_בדילוג[[#This Row],[LengthofCycle]]+F959=29*2,0,2),IF(L959=2,IF(שבוע_בדילוג[[#This Row],[LengthofCycle]]+F959+F958=29*3,0,3),""))))))</f>
        <v/>
      </c>
      <c r="M960" s="1" t="str">
        <f>IF(שבוע_בדילוג[[#This Row],[וסת השבוע]]=1,IF(שבוע_בדילוג[[#This Row],[וסת השבוע וההפלגה ביחד]]=1,M959+1,0),IF(AND(שבוע_בדילוג[[#This Row],[CycleNumber]]&gt;B959,שבוע_בדילוג[[#This Row],[CycleNumber]]&gt;1),IF(שבוע_בדילוג[[#This Row],[וסת השבוע פעיל?]]&lt;&gt;"",M959+1,""),""))</f>
        <v/>
      </c>
      <c r="N960" s="1" t="str">
        <f>IF(שבוע_בדילוג[[#This Row],[וסת השבוע פעיל?2]]="","",IF(AND(שבוע_בדילוג[[#This Row],[וסת השבוע פעיל?]]&lt;&gt;"",שבוע_בדילוג[[#This Row],[CycleNumber]]&lt;B961,B961&lt;&gt;"",שבוע_בדילוג[[#This Row],[וסת השבוע פעיל?]]&lt;3),IF(L961=0,IF(AND(שבוע_בדילוג[[#This Row],[וסת השבוע פעיל?]]&gt;0,J961=1),0,1),0),""))</f>
        <v/>
      </c>
      <c r="O960" s="1" t="str">
        <f t="shared" si="80"/>
        <v/>
      </c>
      <c r="P960" s="1" t="str">
        <f>IF(AND(שבוע_בדילוג[[#This Row],[חיזוי - שבוע]]=1,K961=1),1,"")</f>
        <v/>
      </c>
      <c r="Q960" s="1" t="str">
        <f>IF(AND(שבוע_בדילוג[[#This Row],[וסת השבוע פעיל?]]&lt;3,OR(שבוע_בדילוג[[#This Row],[CycleNumber]]&gt;B961,B961="")),1,"")</f>
        <v/>
      </c>
      <c r="R960" s="1" t="str">
        <f>IF(AND(שבוע_בדילוג[[#This Row],[חיזוי - שבוע]]&lt;&gt;"",שבוע_בדילוג[[#This Row],[וסת השבוע פעיל?2]]=""),1,"")</f>
        <v/>
      </c>
      <c r="S960" s="1" t="str">
        <f>IF(שבוע_בדילוג[[#This Row],[האישה קבעה וסת שבוע בדילוג?]]=1,IF(שבוע_בדילוג[[#This Row],[וסת השבוע פעיל?]]&lt;3,1,0),"")</f>
        <v/>
      </c>
      <c r="T9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0" s="1">
        <f t="shared" si="81"/>
        <v>0</v>
      </c>
      <c r="V960" s="1">
        <f t="shared" si="82"/>
        <v>0</v>
      </c>
      <c r="W960" s="1">
        <f t="shared" si="83"/>
        <v>0</v>
      </c>
      <c r="X960" s="1" t="str">
        <f>IF(שבוע_בדילוג[[#This Row],[3 הפלגות זהות]]="","",IF(שבוע_בדילוג[[#This Row],[3 הפלגות זהות]]=1,שבוע_בדילוג[[#This Row],[LengthofCycle]],X959))</f>
        <v/>
      </c>
      <c r="Z960" s="1" t="str">
        <f>IF(OR(שבוע_בדילוג[[#This Row],[הווסת פעיל?]]=0,שבוע_בדילוג[[#This Row],[הווסת פעיל?]]=""),"",SUM(Z959,שבוע_בדילוג[[#This Row],[הווסת פעיל?]]))</f>
        <v/>
      </c>
      <c r="AA960" s="1" t="str">
        <f>IF(AND(שבוע_בדילוג[[#This Row],[כמה מחזורים עד עקירה]]&lt;&gt;"",Z961=""),שבוע_בדילוג[[#This Row],[כמה מחזורים עד עקירה]],"")</f>
        <v/>
      </c>
      <c r="AB960" s="1" t="str">
        <f>IF(AND(שבוע_בדילוג[[#This Row],[הווסת פעיל?]]=1,שבוע_בדילוג[[#This Row],[וסת קבוע אחרון]]&lt;&gt;X959),שבוע_בדילוג[[#This Row],[וסת קבוע אחרון]],"")</f>
        <v/>
      </c>
      <c r="AC960" s="1" t="str">
        <f>IF(AND(שבוע_בדילוג[[#This Row],[הווסת פעיל?]]=1,Y959=0,שבוע_בדילוג[[#This Row],[וסת קבוע אחרון]]=X959),שבוע_בדילוג[[#This Row],[וסת קבוע אחרון]],"")</f>
        <v/>
      </c>
      <c r="AD960" s="1" t="str">
        <f>IF(AND(שבוע_בדילוג[[#This Row],[הווסת פעיל?]]=1,Y959=0,שבוע_בדילוג[[#This Row],[וסת קבוע אחרון]]&lt;&gt;X959),1,"")</f>
        <v/>
      </c>
      <c r="AE960" s="1" t="str">
        <f>IF(AND(שבוע_בדילוג[[#This Row],[הווסת פעיל?]]&lt;&gt;"",B961=1),שבוע_בדילוג[[#This Row],[CycleNumber]],"")</f>
        <v/>
      </c>
      <c r="AF960" s="1" t="str">
        <f>IF(AND(שבוע_בדילוג[[#This Row],[הווסת פעיל?]]&lt;&gt;"",Y959=""),שבוע_בדילוג[[#This Row],[CycleNumber]],"")</f>
        <v/>
      </c>
      <c r="AG960" s="1" t="str">
        <f>IF(B961=1,"",IF(שבוע_בדילוג[[#This Row],[הווסת פעיל?]]=1,IF(שבוע_בדילוג[[#This Row],[וסת קבוע אחרון]]=F961,1,0),""))</f>
        <v/>
      </c>
      <c r="AH960" s="1" t="str">
        <f>IF(B961=1,"",IF(שבוע_בדילוג[[#This Row],[הווסת פעיל?]]=1,IF(OR(שבוע_בדילוג[[#This Row],[וסת קבוע אחרון]]=F961,F961=שבוע_בדילוג[[#This Row],[LengthofCycle]]),1,0),""))</f>
        <v/>
      </c>
      <c r="AI960" s="1" t="str">
        <f>IF(B961=1,"",IF(שבוע_בדילוג[[#This Row],[הווסת פעיל?]]=1,IF(OR(שבוע_בדילוג[[#This Row],[וסת קבוע אחרון]]=F961,F961=שבוע_בדילוג[[#This Row],[LengthofCycle]],AND(שבוע_בדילוג[[#This Row],[LengthofCycle]]&lt;&gt;שבוע_בדילוג[[#This Row],[וסת קבוע אחרון]],OR(F961=28,F961=29))),1,0),""))</f>
        <v/>
      </c>
      <c r="AJ960" s="1" t="str">
        <f>IF(AND(שבוע_בדילוג[[#This Row],[הווסת פעיל?]]=1,B961=1),1,"")</f>
        <v/>
      </c>
      <c r="AK960" s="4">
        <f>IF(AND(שבוע_בדילוג[[#This Row],[הווסת פעיל?]]&lt;&gt;1,B961&lt;&gt;1,B961&lt;&gt;""),IF(שבוע_בדילוג[[#This Row],[LengthofCycle]]=F961,1,0),"")</f>
        <v>0</v>
      </c>
      <c r="AL960" s="4">
        <f>IF(AND(שבוע_בדילוג[[#This Row],[הווסת פעיל?]]&lt;&gt;1,B961&lt;&gt;1,B961&lt;&gt;""),IF(OR(שבוע_בדילוג[[#This Row],[LengthofCycle]]=F961,F961=29),1,0),"")</f>
        <v>0</v>
      </c>
      <c r="AM960" s="4">
        <f>IF(AND(שבוע_בדילוג[[#This Row],[הווסת פעיל?]]&lt;&gt;1,B961&lt;&gt;1,B961&lt;&gt;""),IF(OR(שבוע_בדילוג[[#This Row],[LengthofCycle]]=F961,F961=29,F961=28),1,0),"")</f>
        <v>0</v>
      </c>
    </row>
    <row r="961" spans="1:39" x14ac:dyDescent="0.25">
      <c r="A961" s="1" t="s">
        <v>134</v>
      </c>
      <c r="B961" s="1">
        <v>10</v>
      </c>
      <c r="C961" s="1">
        <v>0</v>
      </c>
      <c r="D961" s="1">
        <v>1</v>
      </c>
      <c r="E961" s="1">
        <v>0</v>
      </c>
      <c r="F961" s="1">
        <v>30</v>
      </c>
      <c r="H961" s="1">
        <f>שבוע_בדילוג[[#This Row],[LengthofCycle]]+1</f>
        <v>31</v>
      </c>
      <c r="I961" s="1" t="str">
        <f>IF(IFERROR(LOOKUP(שבוע_בדילוג[[#This Row],[ClientID]],קביעויות[השבוע בדילוג]),FALSE)=שבוע_בדילוג[[#This Row],[ClientID]],1,"")</f>
        <v/>
      </c>
      <c r="J961" s="1" t="str">
        <f>IF(AND(שבוע_בדילוג[[#This Row],[CycleNumber]]&gt;1,OR(B962="",שבוע_בדילוג[[#This Row],[CycleNumber]]&gt;B960)),IF(OR(AND(שבוע_בדילוג[[#This Row],[LengthofCycle]]=29,F960=29),AND(שבוע_בדילוג[[#This Row],[LengthofCycle]]=36,F960=36)),1,""),"")</f>
        <v/>
      </c>
      <c r="K961" s="1" t="str">
        <f>IF(AND(שבוע_בדילוג[[#This Row],[וסת השבוע]]=1,J960=1,שבוע_בדילוג[[#This Row],[CycleNumber]]&gt;B960),1,"")</f>
        <v/>
      </c>
      <c r="L961" s="1" t="str">
        <f>IF(שבוע_בדילוג[[#This Row],[CycleNumber]]=1,"",IF(שבוע_בדילוג[[#This Row],[וסת השבוע]]=1,0,IF(L960="","",IF(L960=0,IF(שבוע_בדילוג[[#This Row],[LengthofCycle]]=29,0,1),IF(L960=1,IF(שבוע_בדילוג[[#This Row],[LengthofCycle]]+F960=29*2,0,2),IF(L960=2,IF(שבוע_בדילוג[[#This Row],[LengthofCycle]]+F960+F959=29*3,0,3),""))))))</f>
        <v/>
      </c>
      <c r="M961" s="1" t="str">
        <f>IF(שבוע_בדילוג[[#This Row],[וסת השבוע]]=1,IF(שבוע_בדילוג[[#This Row],[וסת השבוע וההפלגה ביחד]]=1,M960+1,0),IF(AND(שבוע_בדילוג[[#This Row],[CycleNumber]]&gt;B960,שבוע_בדילוג[[#This Row],[CycleNumber]]&gt;1),IF(שבוע_בדילוג[[#This Row],[וסת השבוע פעיל?]]&lt;&gt;"",M960+1,""),""))</f>
        <v/>
      </c>
      <c r="N961" s="1" t="str">
        <f>IF(שבוע_בדילוג[[#This Row],[וסת השבוע פעיל?2]]="","",IF(AND(שבוע_בדילוג[[#This Row],[וסת השבוע פעיל?]]&lt;&gt;"",שבוע_בדילוג[[#This Row],[CycleNumber]]&lt;B962,B962&lt;&gt;"",שבוע_בדילוג[[#This Row],[וסת השבוע פעיל?]]&lt;3),IF(L962=0,IF(AND(שבוע_בדילוג[[#This Row],[וסת השבוע פעיל?]]&gt;0,J962=1),0,1),0),""))</f>
        <v/>
      </c>
      <c r="O961" s="1" t="str">
        <f t="shared" si="80"/>
        <v/>
      </c>
      <c r="P961" s="1" t="str">
        <f>IF(AND(שבוע_בדילוג[[#This Row],[חיזוי - שבוע]]=1,K962=1),1,"")</f>
        <v/>
      </c>
      <c r="Q961" s="1" t="str">
        <f>IF(AND(שבוע_בדילוג[[#This Row],[וסת השבוע פעיל?]]&lt;3,OR(שבוע_בדילוג[[#This Row],[CycleNumber]]&gt;B962,B962="")),1,"")</f>
        <v/>
      </c>
      <c r="R961" s="1" t="str">
        <f>IF(AND(שבוע_בדילוג[[#This Row],[חיזוי - שבוע]]&lt;&gt;"",שבוע_בדילוג[[#This Row],[וסת השבוע פעיל?2]]=""),1,"")</f>
        <v/>
      </c>
      <c r="S961" s="1" t="str">
        <f>IF(שבוע_בדילוג[[#This Row],[האישה קבעה וסת שבוע בדילוג?]]=1,IF(שבוע_בדילוג[[#This Row],[וסת השבוע פעיל?]]&lt;3,1,0),"")</f>
        <v/>
      </c>
      <c r="T9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1" s="1">
        <f t="shared" si="81"/>
        <v>0</v>
      </c>
      <c r="V961" s="1">
        <f t="shared" si="82"/>
        <v>0</v>
      </c>
      <c r="W961" s="1">
        <f t="shared" si="83"/>
        <v>0</v>
      </c>
      <c r="X961" s="1" t="str">
        <f>IF(שבוע_בדילוג[[#This Row],[3 הפלגות זהות]]="","",IF(שבוע_בדילוג[[#This Row],[3 הפלגות זהות]]=1,שבוע_בדילוג[[#This Row],[LengthofCycle]],X960))</f>
        <v/>
      </c>
      <c r="Z961" s="1" t="str">
        <f>IF(OR(שבוע_בדילוג[[#This Row],[הווסת פעיל?]]=0,שבוע_בדילוג[[#This Row],[הווסת פעיל?]]=""),"",SUM(Z960,שבוע_בדילוג[[#This Row],[הווסת פעיל?]]))</f>
        <v/>
      </c>
      <c r="AA961" s="1" t="str">
        <f>IF(AND(שבוע_בדילוג[[#This Row],[כמה מחזורים עד עקירה]]&lt;&gt;"",Z962=""),שבוע_בדילוג[[#This Row],[כמה מחזורים עד עקירה]],"")</f>
        <v/>
      </c>
      <c r="AB961" s="1" t="str">
        <f>IF(AND(שבוע_בדילוג[[#This Row],[הווסת פעיל?]]=1,שבוע_בדילוג[[#This Row],[וסת קבוע אחרון]]&lt;&gt;X960),שבוע_בדילוג[[#This Row],[וסת קבוע אחרון]],"")</f>
        <v/>
      </c>
      <c r="AC961" s="1" t="str">
        <f>IF(AND(שבוע_בדילוג[[#This Row],[הווסת פעיל?]]=1,Y960=0,שבוע_בדילוג[[#This Row],[וסת קבוע אחרון]]=X960),שבוע_בדילוג[[#This Row],[וסת קבוע אחרון]],"")</f>
        <v/>
      </c>
      <c r="AD961" s="1" t="str">
        <f>IF(AND(שבוע_בדילוג[[#This Row],[הווסת פעיל?]]=1,Y960=0,שבוע_בדילוג[[#This Row],[וסת קבוע אחרון]]&lt;&gt;X960),1,"")</f>
        <v/>
      </c>
      <c r="AE961" s="1" t="str">
        <f>IF(AND(שבוע_בדילוג[[#This Row],[הווסת פעיל?]]&lt;&gt;"",B962=1),שבוע_בדילוג[[#This Row],[CycleNumber]],"")</f>
        <v/>
      </c>
      <c r="AF961" s="1" t="str">
        <f>IF(AND(שבוע_בדילוג[[#This Row],[הווסת פעיל?]]&lt;&gt;"",Y960=""),שבוע_בדילוג[[#This Row],[CycleNumber]],"")</f>
        <v/>
      </c>
      <c r="AG961" s="1" t="str">
        <f>IF(B962=1,"",IF(שבוע_בדילוג[[#This Row],[הווסת פעיל?]]=1,IF(שבוע_בדילוג[[#This Row],[וסת קבוע אחרון]]=F962,1,0),""))</f>
        <v/>
      </c>
      <c r="AH961" s="1" t="str">
        <f>IF(B962=1,"",IF(שבוע_בדילוג[[#This Row],[הווסת פעיל?]]=1,IF(OR(שבוע_בדילוג[[#This Row],[וסת קבוע אחרון]]=F962,F962=שבוע_בדילוג[[#This Row],[LengthofCycle]]),1,0),""))</f>
        <v/>
      </c>
      <c r="AI961" s="1" t="str">
        <f>IF(B962=1,"",IF(שבוע_בדילוג[[#This Row],[הווסת פעיל?]]=1,IF(OR(שבוע_בדילוג[[#This Row],[וסת קבוע אחרון]]=F962,F962=שבוע_בדילוג[[#This Row],[LengthofCycle]],AND(שבוע_בדילוג[[#This Row],[LengthofCycle]]&lt;&gt;שבוע_בדילוג[[#This Row],[וסת קבוע אחרון]],OR(F962=28,F962=29))),1,0),""))</f>
        <v/>
      </c>
      <c r="AJ961" s="1" t="str">
        <f>IF(AND(שבוע_בדילוג[[#This Row],[הווסת פעיל?]]=1,B962=1),1,"")</f>
        <v/>
      </c>
      <c r="AK961" s="4">
        <f>IF(AND(שבוע_בדילוג[[#This Row],[הווסת פעיל?]]&lt;&gt;1,B962&lt;&gt;1,B962&lt;&gt;""),IF(שבוע_בדילוג[[#This Row],[LengthofCycle]]=F962,1,0),"")</f>
        <v>0</v>
      </c>
      <c r="AL961" s="4">
        <f>IF(AND(שבוע_בדילוג[[#This Row],[הווסת פעיל?]]&lt;&gt;1,B962&lt;&gt;1,B962&lt;&gt;""),IF(OR(שבוע_בדילוג[[#This Row],[LengthofCycle]]=F962,F962=29),1,0),"")</f>
        <v>0</v>
      </c>
      <c r="AM961" s="4">
        <f>IF(AND(שבוע_בדילוג[[#This Row],[הווסת פעיל?]]&lt;&gt;1,B962&lt;&gt;1,B962&lt;&gt;""),IF(OR(שבוע_בדילוג[[#This Row],[LengthofCycle]]=F962,F962=29,F962=28),1,0),"")</f>
        <v>0</v>
      </c>
    </row>
    <row r="962" spans="1:39" x14ac:dyDescent="0.25">
      <c r="A962" s="1" t="s">
        <v>134</v>
      </c>
      <c r="B962" s="1">
        <v>11</v>
      </c>
      <c r="C962" s="1">
        <v>0</v>
      </c>
      <c r="D962" s="1">
        <v>1</v>
      </c>
      <c r="E962" s="1">
        <v>0</v>
      </c>
      <c r="F962" s="1">
        <v>35</v>
      </c>
      <c r="H962" s="1">
        <f>שבוע_בדילוג[[#This Row],[LengthofCycle]]+1</f>
        <v>36</v>
      </c>
      <c r="I962" s="1" t="str">
        <f>IF(IFERROR(LOOKUP(שבוע_בדילוג[[#This Row],[ClientID]],קביעויות[השבוע בדילוג]),FALSE)=שבוע_בדילוג[[#This Row],[ClientID]],1,"")</f>
        <v/>
      </c>
      <c r="J962" s="1" t="str">
        <f>IF(AND(שבוע_בדילוג[[#This Row],[CycleNumber]]&gt;1,OR(B963="",שבוע_בדילוג[[#This Row],[CycleNumber]]&gt;B961)),IF(OR(AND(שבוע_בדילוג[[#This Row],[LengthofCycle]]=29,F961=29),AND(שבוע_בדילוג[[#This Row],[LengthofCycle]]=36,F961=36)),1,""),"")</f>
        <v/>
      </c>
      <c r="K962" s="1" t="str">
        <f>IF(AND(שבוע_בדילוג[[#This Row],[וסת השבוע]]=1,J961=1,שבוע_בדילוג[[#This Row],[CycleNumber]]&gt;B961),1,"")</f>
        <v/>
      </c>
      <c r="L962" s="1" t="str">
        <f>IF(שבוע_בדילוג[[#This Row],[CycleNumber]]=1,"",IF(שבוע_בדילוג[[#This Row],[וסת השבוע]]=1,0,IF(L961="","",IF(L961=0,IF(שבוע_בדילוג[[#This Row],[LengthofCycle]]=29,0,1),IF(L961=1,IF(שבוע_בדילוג[[#This Row],[LengthofCycle]]+F961=29*2,0,2),IF(L961=2,IF(שבוע_בדילוג[[#This Row],[LengthofCycle]]+F961+F960=29*3,0,3),""))))))</f>
        <v/>
      </c>
      <c r="M962" s="1" t="str">
        <f>IF(שבוע_בדילוג[[#This Row],[וסת השבוע]]=1,IF(שבוע_בדילוג[[#This Row],[וסת השבוע וההפלגה ביחד]]=1,M961+1,0),IF(AND(שבוע_בדילוג[[#This Row],[CycleNumber]]&gt;B961,שבוע_בדילוג[[#This Row],[CycleNumber]]&gt;1),IF(שבוע_בדילוג[[#This Row],[וסת השבוע פעיל?]]&lt;&gt;"",M961+1,""),""))</f>
        <v/>
      </c>
      <c r="N962" s="1" t="str">
        <f>IF(שבוע_בדילוג[[#This Row],[וסת השבוע פעיל?2]]="","",IF(AND(שבוע_בדילוג[[#This Row],[וסת השבוע פעיל?]]&lt;&gt;"",שבוע_בדילוג[[#This Row],[CycleNumber]]&lt;B963,B963&lt;&gt;"",שבוע_בדילוג[[#This Row],[וסת השבוע פעיל?]]&lt;3),IF(L963=0,IF(AND(שבוע_בדילוג[[#This Row],[וסת השבוע פעיל?]]&gt;0,J963=1),0,1),0),""))</f>
        <v/>
      </c>
      <c r="O962" s="1" t="str">
        <f t="shared" si="80"/>
        <v/>
      </c>
      <c r="P962" s="1" t="str">
        <f>IF(AND(שבוע_בדילוג[[#This Row],[חיזוי - שבוע]]=1,K963=1),1,"")</f>
        <v/>
      </c>
      <c r="Q962" s="1" t="str">
        <f>IF(AND(שבוע_בדילוג[[#This Row],[וסת השבוע פעיל?]]&lt;3,OR(שבוע_בדילוג[[#This Row],[CycleNumber]]&gt;B963,B963="")),1,"")</f>
        <v/>
      </c>
      <c r="R962" s="1" t="str">
        <f>IF(AND(שבוע_בדילוג[[#This Row],[חיזוי - שבוע]]&lt;&gt;"",שבוע_בדילוג[[#This Row],[וסת השבוע פעיל?2]]=""),1,"")</f>
        <v/>
      </c>
      <c r="S962" s="1" t="str">
        <f>IF(שבוע_בדילוג[[#This Row],[האישה קבעה וסת שבוע בדילוג?]]=1,IF(שבוע_בדילוג[[#This Row],[וסת השבוע פעיל?]]&lt;3,1,0),"")</f>
        <v/>
      </c>
      <c r="T9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2" s="1">
        <f t="shared" si="81"/>
        <v>0</v>
      </c>
      <c r="V962" s="1">
        <f t="shared" si="82"/>
        <v>0</v>
      </c>
      <c r="W962" s="1">
        <f t="shared" si="83"/>
        <v>0</v>
      </c>
      <c r="X962" s="1" t="str">
        <f>IF(שבוע_בדילוג[[#This Row],[3 הפלגות זהות]]="","",IF(שבוע_בדילוג[[#This Row],[3 הפלגות זהות]]=1,שבוע_בדילוג[[#This Row],[LengthofCycle]],X961))</f>
        <v/>
      </c>
      <c r="Z962" s="1" t="str">
        <f>IF(OR(שבוע_בדילוג[[#This Row],[הווסת פעיל?]]=0,שבוע_בדילוג[[#This Row],[הווסת פעיל?]]=""),"",SUM(Z961,שבוע_בדילוג[[#This Row],[הווסת פעיל?]]))</f>
        <v/>
      </c>
      <c r="AA962" s="1" t="str">
        <f>IF(AND(שבוע_בדילוג[[#This Row],[כמה מחזורים עד עקירה]]&lt;&gt;"",Z963=""),שבוע_בדילוג[[#This Row],[כמה מחזורים עד עקירה]],"")</f>
        <v/>
      </c>
      <c r="AB962" s="1" t="str">
        <f>IF(AND(שבוע_בדילוג[[#This Row],[הווסת פעיל?]]=1,שבוע_בדילוג[[#This Row],[וסת קבוע אחרון]]&lt;&gt;X961),שבוע_בדילוג[[#This Row],[וסת קבוע אחרון]],"")</f>
        <v/>
      </c>
      <c r="AC962" s="1" t="str">
        <f>IF(AND(שבוע_בדילוג[[#This Row],[הווסת פעיל?]]=1,Y961=0,שבוע_בדילוג[[#This Row],[וסת קבוע אחרון]]=X961),שבוע_בדילוג[[#This Row],[וסת קבוע אחרון]],"")</f>
        <v/>
      </c>
      <c r="AD962" s="1" t="str">
        <f>IF(AND(שבוע_בדילוג[[#This Row],[הווסת פעיל?]]=1,Y961=0,שבוע_בדילוג[[#This Row],[וסת קבוע אחרון]]&lt;&gt;X961),1,"")</f>
        <v/>
      </c>
      <c r="AE962" s="1" t="str">
        <f>IF(AND(שבוע_בדילוג[[#This Row],[הווסת פעיל?]]&lt;&gt;"",B963=1),שבוע_בדילוג[[#This Row],[CycleNumber]],"")</f>
        <v/>
      </c>
      <c r="AF962" s="1" t="str">
        <f>IF(AND(שבוע_בדילוג[[#This Row],[הווסת פעיל?]]&lt;&gt;"",Y961=""),שבוע_בדילוג[[#This Row],[CycleNumber]],"")</f>
        <v/>
      </c>
      <c r="AG962" s="1" t="str">
        <f>IF(B963=1,"",IF(שבוע_בדילוג[[#This Row],[הווסת פעיל?]]=1,IF(שבוע_בדילוג[[#This Row],[וסת קבוע אחרון]]=F963,1,0),""))</f>
        <v/>
      </c>
      <c r="AH962" s="1" t="str">
        <f>IF(B963=1,"",IF(שבוע_בדילוג[[#This Row],[הווסת פעיל?]]=1,IF(OR(שבוע_בדילוג[[#This Row],[וסת קבוע אחרון]]=F963,F963=שבוע_בדילוג[[#This Row],[LengthofCycle]]),1,0),""))</f>
        <v/>
      </c>
      <c r="AI962" s="1" t="str">
        <f>IF(B963=1,"",IF(שבוע_בדילוג[[#This Row],[הווסת פעיל?]]=1,IF(OR(שבוע_בדילוג[[#This Row],[וסת קבוע אחרון]]=F963,F963=שבוע_בדילוג[[#This Row],[LengthofCycle]],AND(שבוע_בדילוג[[#This Row],[LengthofCycle]]&lt;&gt;שבוע_בדילוג[[#This Row],[וסת קבוע אחרון]],OR(F963=28,F963=29))),1,0),""))</f>
        <v/>
      </c>
      <c r="AJ962" s="1" t="str">
        <f>IF(AND(שבוע_בדילוג[[#This Row],[הווסת פעיל?]]=1,B963=1),1,"")</f>
        <v/>
      </c>
      <c r="AK962" s="4">
        <f>IF(AND(שבוע_בדילוג[[#This Row],[הווסת פעיל?]]&lt;&gt;1,B963&lt;&gt;1,B963&lt;&gt;""),IF(שבוע_בדילוג[[#This Row],[LengthofCycle]]=F963,1,0),"")</f>
        <v>0</v>
      </c>
      <c r="AL962" s="4">
        <f>IF(AND(שבוע_בדילוג[[#This Row],[הווסת פעיל?]]&lt;&gt;1,B963&lt;&gt;1,B963&lt;&gt;""),IF(OR(שבוע_בדילוג[[#This Row],[LengthofCycle]]=F963,F963=29),1,0),"")</f>
        <v>0</v>
      </c>
      <c r="AM962" s="4">
        <f>IF(AND(שבוע_בדילוג[[#This Row],[הווסת פעיל?]]&lt;&gt;1,B963&lt;&gt;1,B963&lt;&gt;""),IF(OR(שבוע_בדילוג[[#This Row],[LengthofCycle]]=F963,F963=29,F963=28),1,0),"")</f>
        <v>0</v>
      </c>
    </row>
    <row r="963" spans="1:39" x14ac:dyDescent="0.25">
      <c r="A963" s="1" t="s">
        <v>134</v>
      </c>
      <c r="B963" s="1">
        <v>12</v>
      </c>
      <c r="C963" s="1">
        <v>0</v>
      </c>
      <c r="D963" s="1">
        <v>1</v>
      </c>
      <c r="E963" s="1">
        <v>0</v>
      </c>
      <c r="F963" s="1">
        <v>36</v>
      </c>
      <c r="H963" s="1">
        <f>שבוע_בדילוג[[#This Row],[LengthofCycle]]+1</f>
        <v>37</v>
      </c>
      <c r="I963" s="1" t="str">
        <f>IF(IFERROR(LOOKUP(שבוע_בדילוג[[#This Row],[ClientID]],קביעויות[השבוע בדילוג]),FALSE)=שבוע_בדילוג[[#This Row],[ClientID]],1,"")</f>
        <v/>
      </c>
      <c r="J963" s="1" t="str">
        <f>IF(AND(שבוע_בדילוג[[#This Row],[CycleNumber]]&gt;1,OR(B964="",שבוע_בדילוג[[#This Row],[CycleNumber]]&gt;B962)),IF(OR(AND(שבוע_בדילוג[[#This Row],[LengthofCycle]]=29,F962=29),AND(שבוע_בדילוג[[#This Row],[LengthofCycle]]=36,F962=36)),1,""),"")</f>
        <v/>
      </c>
      <c r="K963" s="1" t="str">
        <f>IF(AND(שבוע_בדילוג[[#This Row],[וסת השבוע]]=1,J962=1,שבוע_בדילוג[[#This Row],[CycleNumber]]&gt;B962),1,"")</f>
        <v/>
      </c>
      <c r="L963" s="1" t="str">
        <f>IF(שבוע_בדילוג[[#This Row],[CycleNumber]]=1,"",IF(שבוע_בדילוג[[#This Row],[וסת השבוע]]=1,0,IF(L962="","",IF(L962=0,IF(שבוע_בדילוג[[#This Row],[LengthofCycle]]=29,0,1),IF(L962=1,IF(שבוע_בדילוג[[#This Row],[LengthofCycle]]+F962=29*2,0,2),IF(L962=2,IF(שבוע_בדילוג[[#This Row],[LengthofCycle]]+F962+F961=29*3,0,3),""))))))</f>
        <v/>
      </c>
      <c r="M963" s="1" t="str">
        <f>IF(שבוע_בדילוג[[#This Row],[וסת השבוע]]=1,IF(שבוע_בדילוג[[#This Row],[וסת השבוע וההפלגה ביחד]]=1,M962+1,0),IF(AND(שבוע_בדילוג[[#This Row],[CycleNumber]]&gt;B962,שבוע_בדילוג[[#This Row],[CycleNumber]]&gt;1),IF(שבוע_בדילוג[[#This Row],[וסת השבוע פעיל?]]&lt;&gt;"",M962+1,""),""))</f>
        <v/>
      </c>
      <c r="N963" s="1" t="str">
        <f>IF(שבוע_בדילוג[[#This Row],[וסת השבוע פעיל?2]]="","",IF(AND(שבוע_בדילוג[[#This Row],[וסת השבוע פעיל?]]&lt;&gt;"",שבוע_בדילוג[[#This Row],[CycleNumber]]&lt;B964,B964&lt;&gt;"",שבוע_בדילוג[[#This Row],[וסת השבוע פעיל?]]&lt;3),IF(L964=0,IF(AND(שבוע_בדילוג[[#This Row],[וסת השבוע פעיל?]]&gt;0,J964=1),0,1),0),""))</f>
        <v/>
      </c>
      <c r="O963" s="1" t="str">
        <f t="shared" si="80"/>
        <v/>
      </c>
      <c r="P963" s="1" t="str">
        <f>IF(AND(שבוע_בדילוג[[#This Row],[חיזוי - שבוע]]=1,K964=1),1,"")</f>
        <v/>
      </c>
      <c r="Q963" s="1" t="str">
        <f>IF(AND(שבוע_בדילוג[[#This Row],[וסת השבוע פעיל?]]&lt;3,OR(שבוע_בדילוג[[#This Row],[CycleNumber]]&gt;B964,B964="")),1,"")</f>
        <v/>
      </c>
      <c r="R963" s="1" t="str">
        <f>IF(AND(שבוע_בדילוג[[#This Row],[חיזוי - שבוע]]&lt;&gt;"",שבוע_בדילוג[[#This Row],[וסת השבוע פעיל?2]]=""),1,"")</f>
        <v/>
      </c>
      <c r="S963" s="1" t="str">
        <f>IF(שבוע_בדילוג[[#This Row],[האישה קבעה וסת שבוע בדילוג?]]=1,IF(שבוע_בדילוג[[#This Row],[וסת השבוע פעיל?]]&lt;3,1,0),"")</f>
        <v/>
      </c>
      <c r="T9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3" s="1">
        <f t="shared" si="81"/>
        <v>0</v>
      </c>
      <c r="V963" s="1">
        <f t="shared" si="82"/>
        <v>0</v>
      </c>
      <c r="W963" s="1">
        <f t="shared" si="83"/>
        <v>0</v>
      </c>
      <c r="X963" s="1" t="str">
        <f>IF(שבוע_בדילוג[[#This Row],[3 הפלגות זהות]]="","",IF(שבוע_בדילוג[[#This Row],[3 הפלגות זהות]]=1,שבוע_בדילוג[[#This Row],[LengthofCycle]],X962))</f>
        <v/>
      </c>
      <c r="Z963" s="1" t="str">
        <f>IF(OR(שבוע_בדילוג[[#This Row],[הווסת פעיל?]]=0,שבוע_בדילוג[[#This Row],[הווסת פעיל?]]=""),"",SUM(Z962,שבוע_בדילוג[[#This Row],[הווסת פעיל?]]))</f>
        <v/>
      </c>
      <c r="AA963" s="1" t="str">
        <f>IF(AND(שבוע_בדילוג[[#This Row],[כמה מחזורים עד עקירה]]&lt;&gt;"",Z964=""),שבוע_בדילוג[[#This Row],[כמה מחזורים עד עקירה]],"")</f>
        <v/>
      </c>
      <c r="AB963" s="1" t="str">
        <f>IF(AND(שבוע_בדילוג[[#This Row],[הווסת פעיל?]]=1,שבוע_בדילוג[[#This Row],[וסת קבוע אחרון]]&lt;&gt;X962),שבוע_בדילוג[[#This Row],[וסת קבוע אחרון]],"")</f>
        <v/>
      </c>
      <c r="AC963" s="1" t="str">
        <f>IF(AND(שבוע_בדילוג[[#This Row],[הווסת פעיל?]]=1,Y962=0,שבוע_בדילוג[[#This Row],[וסת קבוע אחרון]]=X962),שבוע_בדילוג[[#This Row],[וסת קבוע אחרון]],"")</f>
        <v/>
      </c>
      <c r="AD963" s="1" t="str">
        <f>IF(AND(שבוע_בדילוג[[#This Row],[הווסת פעיל?]]=1,Y962=0,שבוע_בדילוג[[#This Row],[וסת קבוע אחרון]]&lt;&gt;X962),1,"")</f>
        <v/>
      </c>
      <c r="AE963" s="1" t="str">
        <f>IF(AND(שבוע_בדילוג[[#This Row],[הווסת פעיל?]]&lt;&gt;"",B964=1),שבוע_בדילוג[[#This Row],[CycleNumber]],"")</f>
        <v/>
      </c>
      <c r="AF963" s="1" t="str">
        <f>IF(AND(שבוע_בדילוג[[#This Row],[הווסת פעיל?]]&lt;&gt;"",Y962=""),שבוע_בדילוג[[#This Row],[CycleNumber]],"")</f>
        <v/>
      </c>
      <c r="AG963" s="1" t="str">
        <f>IF(B964=1,"",IF(שבוע_בדילוג[[#This Row],[הווסת פעיל?]]=1,IF(שבוע_בדילוג[[#This Row],[וסת קבוע אחרון]]=F964,1,0),""))</f>
        <v/>
      </c>
      <c r="AH963" s="1" t="str">
        <f>IF(B964=1,"",IF(שבוע_בדילוג[[#This Row],[הווסת פעיל?]]=1,IF(OR(שבוע_בדילוג[[#This Row],[וסת קבוע אחרון]]=F964,F964=שבוע_בדילוג[[#This Row],[LengthofCycle]]),1,0),""))</f>
        <v/>
      </c>
      <c r="AI963" s="1" t="str">
        <f>IF(B964=1,"",IF(שבוע_בדילוג[[#This Row],[הווסת פעיל?]]=1,IF(OR(שבוע_בדילוג[[#This Row],[וסת קבוע אחרון]]=F964,F964=שבוע_בדילוג[[#This Row],[LengthofCycle]],AND(שבוע_בדילוג[[#This Row],[LengthofCycle]]&lt;&gt;שבוע_בדילוג[[#This Row],[וסת קבוע אחרון]],OR(F964=28,F964=29))),1,0),""))</f>
        <v/>
      </c>
      <c r="AJ963" s="1" t="str">
        <f>IF(AND(שבוע_בדילוג[[#This Row],[הווסת פעיל?]]=1,B964=1),1,"")</f>
        <v/>
      </c>
      <c r="AK963" s="4" t="str">
        <f>IF(AND(שבוע_בדילוג[[#This Row],[הווסת פעיל?]]&lt;&gt;1,B964&lt;&gt;1,B964&lt;&gt;""),IF(שבוע_בדילוג[[#This Row],[LengthofCycle]]=F964,1,0),"")</f>
        <v/>
      </c>
      <c r="AL963" s="4" t="str">
        <f>IF(AND(שבוע_בדילוג[[#This Row],[הווסת פעיל?]]&lt;&gt;1,B964&lt;&gt;1,B964&lt;&gt;""),IF(OR(שבוע_בדילוג[[#This Row],[LengthofCycle]]=F964,F964=29),1,0),"")</f>
        <v/>
      </c>
      <c r="AM963" s="4" t="str">
        <f>IF(AND(שבוע_בדילוג[[#This Row],[הווסת פעיל?]]&lt;&gt;1,B964&lt;&gt;1,B964&lt;&gt;""),IF(OR(שבוע_בדילוג[[#This Row],[LengthofCycle]]=F964,F964=29,F964=28),1,0),"")</f>
        <v/>
      </c>
    </row>
    <row r="964" spans="1:39" x14ac:dyDescent="0.25">
      <c r="A964" s="1" t="s">
        <v>135</v>
      </c>
      <c r="B964" s="1">
        <v>1</v>
      </c>
      <c r="C964" s="1">
        <v>0</v>
      </c>
      <c r="D964" s="1">
        <v>1</v>
      </c>
      <c r="E964" s="1">
        <v>0</v>
      </c>
      <c r="F964" s="1">
        <v>28</v>
      </c>
      <c r="H964" s="1">
        <f>שבוע_בדילוג[[#This Row],[LengthofCycle]]+1</f>
        <v>29</v>
      </c>
      <c r="I964" s="1" t="str">
        <f>IF(IFERROR(LOOKUP(שבוע_בדילוג[[#This Row],[ClientID]],קביעויות[השבוע בדילוג]),FALSE)=שבוע_בדילוג[[#This Row],[ClientID]],1,"")</f>
        <v/>
      </c>
      <c r="J964" s="1" t="str">
        <f>IF(AND(שבוע_בדילוג[[#This Row],[CycleNumber]]&gt;1,OR(B965="",שבוע_בדילוג[[#This Row],[CycleNumber]]&gt;B963)),IF(OR(AND(שבוע_בדילוג[[#This Row],[LengthofCycle]]=29,F963=29),AND(שבוע_בדילוג[[#This Row],[LengthofCycle]]=36,F963=36)),1,""),"")</f>
        <v/>
      </c>
      <c r="K964" s="1" t="str">
        <f>IF(AND(שבוע_בדילוג[[#This Row],[וסת השבוע]]=1,J963=1,שבוע_בדילוג[[#This Row],[CycleNumber]]&gt;B963),1,"")</f>
        <v/>
      </c>
      <c r="L964" s="1" t="str">
        <f>IF(שבוע_בדילוג[[#This Row],[CycleNumber]]=1,"",IF(שבוע_בדילוג[[#This Row],[וסת השבוע]]=1,0,IF(L963="","",IF(L963=0,IF(שבוע_בדילוג[[#This Row],[LengthofCycle]]=29,0,1),IF(L963=1,IF(שבוע_בדילוג[[#This Row],[LengthofCycle]]+F963=29*2,0,2),IF(L963=2,IF(שבוע_בדילוג[[#This Row],[LengthofCycle]]+F963+F962=29*3,0,3),""))))))</f>
        <v/>
      </c>
      <c r="M964" s="1" t="str">
        <f>IF(שבוע_בדילוג[[#This Row],[וסת השבוע]]=1,IF(שבוע_בדילוג[[#This Row],[וסת השבוע וההפלגה ביחד]]=1,M963+1,0),IF(AND(שבוע_בדילוג[[#This Row],[CycleNumber]]&gt;B963,שבוע_בדילוג[[#This Row],[CycleNumber]]&gt;1),IF(שבוע_בדילוג[[#This Row],[וסת השבוע פעיל?]]&lt;&gt;"",M963+1,""),""))</f>
        <v/>
      </c>
      <c r="N964" s="1" t="str">
        <f>IF(שבוע_בדילוג[[#This Row],[וסת השבוע פעיל?2]]="","",IF(AND(שבוע_בדילוג[[#This Row],[וסת השבוע פעיל?]]&lt;&gt;"",שבוע_בדילוג[[#This Row],[CycleNumber]]&lt;B965,B965&lt;&gt;"",שבוע_בדילוג[[#This Row],[וסת השבוע פעיל?]]&lt;3),IF(L965=0,IF(AND(שבוע_בדילוג[[#This Row],[וסת השבוע פעיל?]]&gt;0,J965=1),0,1),0),""))</f>
        <v/>
      </c>
      <c r="O964" s="1" t="str">
        <f t="shared" si="80"/>
        <v/>
      </c>
      <c r="P964" s="1" t="str">
        <f>IF(AND(שבוע_בדילוג[[#This Row],[חיזוי - שבוע]]=1,K965=1),1,"")</f>
        <v/>
      </c>
      <c r="Q964" s="1" t="str">
        <f>IF(AND(שבוע_בדילוג[[#This Row],[וסת השבוע פעיל?]]&lt;3,OR(שבוע_בדילוג[[#This Row],[CycleNumber]]&gt;B965,B965="")),1,"")</f>
        <v/>
      </c>
      <c r="R964" s="1" t="str">
        <f>IF(AND(שבוע_בדילוג[[#This Row],[חיזוי - שבוע]]&lt;&gt;"",שבוע_בדילוג[[#This Row],[וסת השבוע פעיל?2]]=""),1,"")</f>
        <v/>
      </c>
      <c r="S964" s="1" t="str">
        <f>IF(שבוע_בדילוג[[#This Row],[האישה קבעה וסת שבוע בדילוג?]]=1,IF(שבוע_בדילוג[[#This Row],[וסת השבוע פעיל?]]&lt;3,1,0),"")</f>
        <v/>
      </c>
      <c r="T9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4" s="1" t="str">
        <f t="shared" si="81"/>
        <v/>
      </c>
      <c r="V964" s="1" t="str">
        <f t="shared" si="82"/>
        <v/>
      </c>
      <c r="W964" s="1" t="str">
        <f t="shared" si="83"/>
        <v/>
      </c>
      <c r="X964" s="1" t="str">
        <f>IF(שבוע_בדילוג[[#This Row],[3 הפלגות זהות]]="","",IF(שבוע_בדילוג[[#This Row],[3 הפלגות זהות]]=1,שבוע_בדילוג[[#This Row],[LengthofCycle]],X963))</f>
        <v/>
      </c>
      <c r="Z964" s="1" t="str">
        <f>IF(OR(שבוע_בדילוג[[#This Row],[הווסת פעיל?]]=0,שבוע_בדילוג[[#This Row],[הווסת פעיל?]]=""),"",SUM(Z963,שבוע_בדילוג[[#This Row],[הווסת פעיל?]]))</f>
        <v/>
      </c>
      <c r="AA964" s="1" t="str">
        <f>IF(AND(שבוע_בדילוג[[#This Row],[כמה מחזורים עד עקירה]]&lt;&gt;"",Z965=""),שבוע_בדילוג[[#This Row],[כמה מחזורים עד עקירה]],"")</f>
        <v/>
      </c>
      <c r="AB964" s="1" t="str">
        <f>IF(AND(שבוע_בדילוג[[#This Row],[הווסת פעיל?]]=1,שבוע_בדילוג[[#This Row],[וסת קבוע אחרון]]&lt;&gt;X963),שבוע_בדילוג[[#This Row],[וסת קבוע אחרון]],"")</f>
        <v/>
      </c>
      <c r="AC964" s="1" t="str">
        <f>IF(AND(שבוע_בדילוג[[#This Row],[הווסת פעיל?]]=1,Y963=0,שבוע_בדילוג[[#This Row],[וסת קבוע אחרון]]=X963),שבוע_בדילוג[[#This Row],[וסת קבוע אחרון]],"")</f>
        <v/>
      </c>
      <c r="AD964" s="1" t="str">
        <f>IF(AND(שבוע_בדילוג[[#This Row],[הווסת פעיל?]]=1,Y963=0,שבוע_בדילוג[[#This Row],[וסת קבוע אחרון]]&lt;&gt;X963),1,"")</f>
        <v/>
      </c>
      <c r="AE964" s="1" t="str">
        <f>IF(AND(שבוע_בדילוג[[#This Row],[הווסת פעיל?]]&lt;&gt;"",B965=1),שבוע_בדילוג[[#This Row],[CycleNumber]],"")</f>
        <v/>
      </c>
      <c r="AF964" s="1" t="str">
        <f>IF(AND(שבוע_בדילוג[[#This Row],[הווסת פעיל?]]&lt;&gt;"",Y963=""),שבוע_בדילוג[[#This Row],[CycleNumber]],"")</f>
        <v/>
      </c>
      <c r="AG964" s="1" t="str">
        <f>IF(B965=1,"",IF(שבוע_בדילוג[[#This Row],[הווסת פעיל?]]=1,IF(שבוע_בדילוג[[#This Row],[וסת קבוע אחרון]]=F965,1,0),""))</f>
        <v/>
      </c>
      <c r="AH964" s="1" t="str">
        <f>IF(B965=1,"",IF(שבוע_בדילוג[[#This Row],[הווסת פעיל?]]=1,IF(OR(שבוע_בדילוג[[#This Row],[וסת קבוע אחרון]]=F965,F965=שבוע_בדילוג[[#This Row],[LengthofCycle]]),1,0),""))</f>
        <v/>
      </c>
      <c r="AI964" s="1" t="str">
        <f>IF(B965=1,"",IF(שבוע_בדילוג[[#This Row],[הווסת פעיל?]]=1,IF(OR(שבוע_בדילוג[[#This Row],[וסת קבוע אחרון]]=F965,F965=שבוע_בדילוג[[#This Row],[LengthofCycle]],AND(שבוע_בדילוג[[#This Row],[LengthofCycle]]&lt;&gt;שבוע_בדילוג[[#This Row],[וסת קבוע אחרון]],OR(F965=28,F965=29))),1,0),""))</f>
        <v/>
      </c>
      <c r="AJ964" s="1" t="str">
        <f>IF(AND(שבוע_בדילוג[[#This Row],[הווסת פעיל?]]=1,B965=1),1,"")</f>
        <v/>
      </c>
      <c r="AK964" s="4">
        <f>IF(AND(שבוע_בדילוג[[#This Row],[הווסת פעיל?]]&lt;&gt;1,B965&lt;&gt;1,B965&lt;&gt;""),IF(שבוע_בדילוג[[#This Row],[LengthofCycle]]=F965,1,0),"")</f>
        <v>0</v>
      </c>
      <c r="AL964" s="4">
        <f>IF(AND(שבוע_בדילוג[[#This Row],[הווסת פעיל?]]&lt;&gt;1,B965&lt;&gt;1,B965&lt;&gt;""),IF(OR(שבוע_בדילוג[[#This Row],[LengthofCycle]]=F965,F965=29),1,0),"")</f>
        <v>0</v>
      </c>
      <c r="AM964" s="4">
        <f>IF(AND(שבוע_בדילוג[[#This Row],[הווסת פעיל?]]&lt;&gt;1,B965&lt;&gt;1,B965&lt;&gt;""),IF(OR(שבוע_בדילוג[[#This Row],[LengthofCycle]]=F965,F965=29,F965=28),1,0),"")</f>
        <v>0</v>
      </c>
    </row>
    <row r="965" spans="1:39" x14ac:dyDescent="0.25">
      <c r="A965" s="1" t="s">
        <v>135</v>
      </c>
      <c r="B965" s="1">
        <v>2</v>
      </c>
      <c r="C965" s="1">
        <v>0</v>
      </c>
      <c r="D965" s="1">
        <v>1</v>
      </c>
      <c r="E965" s="1">
        <v>0</v>
      </c>
      <c r="F965" s="1">
        <v>31</v>
      </c>
      <c r="H965" s="1">
        <f>שבוע_בדילוג[[#This Row],[LengthofCycle]]+1</f>
        <v>32</v>
      </c>
      <c r="I965" s="1" t="str">
        <f>IF(IFERROR(LOOKUP(שבוע_בדילוג[[#This Row],[ClientID]],קביעויות[השבוע בדילוג]),FALSE)=שבוע_בדילוג[[#This Row],[ClientID]],1,"")</f>
        <v/>
      </c>
      <c r="J965" s="1" t="str">
        <f>IF(AND(שבוע_בדילוג[[#This Row],[CycleNumber]]&gt;1,OR(B966="",שבוע_בדילוג[[#This Row],[CycleNumber]]&gt;B964)),IF(OR(AND(שבוע_בדילוג[[#This Row],[LengthofCycle]]=29,F964=29),AND(שבוע_בדילוג[[#This Row],[LengthofCycle]]=36,F964=36)),1,""),"")</f>
        <v/>
      </c>
      <c r="K965" s="1" t="str">
        <f>IF(AND(שבוע_בדילוג[[#This Row],[וסת השבוע]]=1,J964=1,שבוע_בדילוג[[#This Row],[CycleNumber]]&gt;B964),1,"")</f>
        <v/>
      </c>
      <c r="L965" s="1" t="str">
        <f>IF(שבוע_בדילוג[[#This Row],[CycleNumber]]=1,"",IF(שבוע_בדילוג[[#This Row],[וסת השבוע]]=1,0,IF(L964="","",IF(L964=0,IF(שבוע_בדילוג[[#This Row],[LengthofCycle]]=29,0,1),IF(L964=1,IF(שבוע_בדילוג[[#This Row],[LengthofCycle]]+F964=29*2,0,2),IF(L964=2,IF(שבוע_בדילוג[[#This Row],[LengthofCycle]]+F964+F963=29*3,0,3),""))))))</f>
        <v/>
      </c>
      <c r="M965" s="1" t="str">
        <f>IF(שבוע_בדילוג[[#This Row],[וסת השבוע]]=1,IF(שבוע_בדילוג[[#This Row],[וסת השבוע וההפלגה ביחד]]=1,M964+1,0),IF(AND(שבוע_בדילוג[[#This Row],[CycleNumber]]&gt;B964,שבוע_בדילוג[[#This Row],[CycleNumber]]&gt;1),IF(שבוע_בדילוג[[#This Row],[וסת השבוע פעיל?]]&lt;&gt;"",M964+1,""),""))</f>
        <v/>
      </c>
      <c r="N965" s="1" t="str">
        <f>IF(שבוע_בדילוג[[#This Row],[וסת השבוע פעיל?2]]="","",IF(AND(שבוע_בדילוג[[#This Row],[וסת השבוע פעיל?]]&lt;&gt;"",שבוע_בדילוג[[#This Row],[CycleNumber]]&lt;B966,B966&lt;&gt;"",שבוע_בדילוג[[#This Row],[וסת השבוע פעיל?]]&lt;3),IF(L966=0,IF(AND(שבוע_בדילוג[[#This Row],[וסת השבוע פעיל?]]&gt;0,J966=1),0,1),0),""))</f>
        <v/>
      </c>
      <c r="O965" s="1" t="str">
        <f t="shared" si="80"/>
        <v/>
      </c>
      <c r="P965" s="1" t="str">
        <f>IF(AND(שבוע_בדילוג[[#This Row],[חיזוי - שבוע]]=1,K966=1),1,"")</f>
        <v/>
      </c>
      <c r="Q965" s="1" t="str">
        <f>IF(AND(שבוע_בדילוג[[#This Row],[וסת השבוע פעיל?]]&lt;3,OR(שבוע_בדילוג[[#This Row],[CycleNumber]]&gt;B966,B966="")),1,"")</f>
        <v/>
      </c>
      <c r="R965" s="1" t="str">
        <f>IF(AND(שבוע_בדילוג[[#This Row],[חיזוי - שבוע]]&lt;&gt;"",שבוע_בדילוג[[#This Row],[וסת השבוע פעיל?2]]=""),1,"")</f>
        <v/>
      </c>
      <c r="S965" s="1" t="str">
        <f>IF(שבוע_בדילוג[[#This Row],[האישה קבעה וסת שבוע בדילוג?]]=1,IF(שבוע_בדילוג[[#This Row],[וסת השבוע פעיל?]]&lt;3,1,0),"")</f>
        <v/>
      </c>
      <c r="T9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5" s="1" t="str">
        <f t="shared" si="81"/>
        <v/>
      </c>
      <c r="V965" s="1" t="str">
        <f t="shared" si="82"/>
        <v/>
      </c>
      <c r="W965" s="1" t="str">
        <f t="shared" si="83"/>
        <v/>
      </c>
      <c r="X965" s="1" t="str">
        <f>IF(שבוע_בדילוג[[#This Row],[3 הפלגות זהות]]="","",IF(שבוע_בדילוג[[#This Row],[3 הפלגות זהות]]=1,שבוע_בדילוג[[#This Row],[LengthofCycle]],X964))</f>
        <v/>
      </c>
      <c r="Z965" s="1" t="str">
        <f>IF(OR(שבוע_בדילוג[[#This Row],[הווסת פעיל?]]=0,שבוע_בדילוג[[#This Row],[הווסת פעיל?]]=""),"",SUM(Z964,שבוע_בדילוג[[#This Row],[הווסת פעיל?]]))</f>
        <v/>
      </c>
      <c r="AA965" s="1" t="str">
        <f>IF(AND(שבוע_בדילוג[[#This Row],[כמה מחזורים עד עקירה]]&lt;&gt;"",Z966=""),שבוע_בדילוג[[#This Row],[כמה מחזורים עד עקירה]],"")</f>
        <v/>
      </c>
      <c r="AB965" s="1" t="str">
        <f>IF(AND(שבוע_בדילוג[[#This Row],[הווסת פעיל?]]=1,שבוע_בדילוג[[#This Row],[וסת קבוע אחרון]]&lt;&gt;X964),שבוע_בדילוג[[#This Row],[וסת קבוע אחרון]],"")</f>
        <v/>
      </c>
      <c r="AC965" s="1" t="str">
        <f>IF(AND(שבוע_בדילוג[[#This Row],[הווסת פעיל?]]=1,Y964=0,שבוע_בדילוג[[#This Row],[וסת קבוע אחרון]]=X964),שבוע_בדילוג[[#This Row],[וסת קבוע אחרון]],"")</f>
        <v/>
      </c>
      <c r="AD965" s="1" t="str">
        <f>IF(AND(שבוע_בדילוג[[#This Row],[הווסת פעיל?]]=1,Y964=0,שבוע_בדילוג[[#This Row],[וסת קבוע אחרון]]&lt;&gt;X964),1,"")</f>
        <v/>
      </c>
      <c r="AE965" s="1" t="str">
        <f>IF(AND(שבוע_בדילוג[[#This Row],[הווסת פעיל?]]&lt;&gt;"",B966=1),שבוע_בדילוג[[#This Row],[CycleNumber]],"")</f>
        <v/>
      </c>
      <c r="AF965" s="1" t="str">
        <f>IF(AND(שבוע_בדילוג[[#This Row],[הווסת פעיל?]]&lt;&gt;"",Y964=""),שבוע_בדילוג[[#This Row],[CycleNumber]],"")</f>
        <v/>
      </c>
      <c r="AG965" s="1" t="str">
        <f>IF(B966=1,"",IF(שבוע_בדילוג[[#This Row],[הווסת פעיל?]]=1,IF(שבוע_בדילוג[[#This Row],[וסת קבוע אחרון]]=F966,1,0),""))</f>
        <v/>
      </c>
      <c r="AH965" s="1" t="str">
        <f>IF(B966=1,"",IF(שבוע_בדילוג[[#This Row],[הווסת פעיל?]]=1,IF(OR(שבוע_בדילוג[[#This Row],[וסת קבוע אחרון]]=F966,F966=שבוע_בדילוג[[#This Row],[LengthofCycle]]),1,0),""))</f>
        <v/>
      </c>
      <c r="AI965" s="1" t="str">
        <f>IF(B966=1,"",IF(שבוע_בדילוג[[#This Row],[הווסת פעיל?]]=1,IF(OR(שבוע_בדילוג[[#This Row],[וסת קבוע אחרון]]=F966,F966=שבוע_בדילוג[[#This Row],[LengthofCycle]],AND(שבוע_בדילוג[[#This Row],[LengthofCycle]]&lt;&gt;שבוע_בדילוג[[#This Row],[וסת קבוע אחרון]],OR(F966=28,F966=29))),1,0),""))</f>
        <v/>
      </c>
      <c r="AJ965" s="1" t="str">
        <f>IF(AND(שבוע_בדילוג[[#This Row],[הווסת פעיל?]]=1,B966=1),1,"")</f>
        <v/>
      </c>
      <c r="AK965" s="4">
        <f>IF(AND(שבוע_בדילוג[[#This Row],[הווסת פעיל?]]&lt;&gt;1,B966&lt;&gt;1,B966&lt;&gt;""),IF(שבוע_בדילוג[[#This Row],[LengthofCycle]]=F966,1,0),"")</f>
        <v>0</v>
      </c>
      <c r="AL965" s="4">
        <f>IF(AND(שבוע_בדילוג[[#This Row],[הווסת פעיל?]]&lt;&gt;1,B966&lt;&gt;1,B966&lt;&gt;""),IF(OR(שבוע_בדילוג[[#This Row],[LengthofCycle]]=F966,F966=29),1,0),"")</f>
        <v>0</v>
      </c>
      <c r="AM965" s="4">
        <f>IF(AND(שבוע_בדילוג[[#This Row],[הווסת פעיל?]]&lt;&gt;1,B966&lt;&gt;1,B966&lt;&gt;""),IF(OR(שבוע_בדילוג[[#This Row],[LengthofCycle]]=F966,F966=29,F966=28),1,0),"")</f>
        <v>1</v>
      </c>
    </row>
    <row r="966" spans="1:39" x14ac:dyDescent="0.25">
      <c r="A966" s="1" t="s">
        <v>135</v>
      </c>
      <c r="B966" s="1">
        <v>3</v>
      </c>
      <c r="C966" s="1">
        <v>0</v>
      </c>
      <c r="D966" s="1">
        <v>1</v>
      </c>
      <c r="E966" s="1">
        <v>0</v>
      </c>
      <c r="F966" s="1">
        <v>28</v>
      </c>
      <c r="H966" s="1">
        <f>שבוע_בדילוג[[#This Row],[LengthofCycle]]+1</f>
        <v>29</v>
      </c>
      <c r="I966" s="1" t="str">
        <f>IF(IFERROR(LOOKUP(שבוע_בדילוג[[#This Row],[ClientID]],קביעויות[השבוע בדילוג]),FALSE)=שבוע_בדילוג[[#This Row],[ClientID]],1,"")</f>
        <v/>
      </c>
      <c r="J966" s="1" t="str">
        <f>IF(AND(שבוע_בדילוג[[#This Row],[CycleNumber]]&gt;1,OR(B967="",שבוע_בדילוג[[#This Row],[CycleNumber]]&gt;B965)),IF(OR(AND(שבוע_בדילוג[[#This Row],[LengthofCycle]]=29,F965=29),AND(שבוע_בדילוג[[#This Row],[LengthofCycle]]=36,F965=36)),1,""),"")</f>
        <v/>
      </c>
      <c r="K966" s="1" t="str">
        <f>IF(AND(שבוע_בדילוג[[#This Row],[וסת השבוע]]=1,J965=1,שבוע_בדילוג[[#This Row],[CycleNumber]]&gt;B965),1,"")</f>
        <v/>
      </c>
      <c r="L966" s="1" t="str">
        <f>IF(שבוע_בדילוג[[#This Row],[CycleNumber]]=1,"",IF(שבוע_בדילוג[[#This Row],[וסת השבוע]]=1,0,IF(L965="","",IF(L965=0,IF(שבוע_בדילוג[[#This Row],[LengthofCycle]]=29,0,1),IF(L965=1,IF(שבוע_בדילוג[[#This Row],[LengthofCycle]]+F965=29*2,0,2),IF(L965=2,IF(שבוע_בדילוג[[#This Row],[LengthofCycle]]+F965+F964=29*3,0,3),""))))))</f>
        <v/>
      </c>
      <c r="M966" s="1" t="str">
        <f>IF(שבוע_בדילוג[[#This Row],[וסת השבוע]]=1,IF(שבוע_בדילוג[[#This Row],[וסת השבוע וההפלגה ביחד]]=1,M965+1,0),IF(AND(שבוע_בדילוג[[#This Row],[CycleNumber]]&gt;B965,שבוע_בדילוג[[#This Row],[CycleNumber]]&gt;1),IF(שבוע_בדילוג[[#This Row],[וסת השבוע פעיל?]]&lt;&gt;"",M965+1,""),""))</f>
        <v/>
      </c>
      <c r="N966" s="1" t="str">
        <f>IF(שבוע_בדילוג[[#This Row],[וסת השבוע פעיל?2]]="","",IF(AND(שבוע_בדילוג[[#This Row],[וסת השבוע פעיל?]]&lt;&gt;"",שבוע_בדילוג[[#This Row],[CycleNumber]]&lt;B967,B967&lt;&gt;"",שבוע_בדילוג[[#This Row],[וסת השבוע פעיל?]]&lt;3),IF(L967=0,IF(AND(שבוע_בדילוג[[#This Row],[וסת השבוע פעיל?]]&gt;0,J967=1),0,1),0),""))</f>
        <v/>
      </c>
      <c r="O966" s="1" t="str">
        <f t="shared" si="80"/>
        <v/>
      </c>
      <c r="P966" s="1" t="str">
        <f>IF(AND(שבוע_בדילוג[[#This Row],[חיזוי - שבוע]]=1,K967=1),1,"")</f>
        <v/>
      </c>
      <c r="Q966" s="1" t="str">
        <f>IF(AND(שבוע_בדילוג[[#This Row],[וסת השבוע פעיל?]]&lt;3,OR(שבוע_בדילוג[[#This Row],[CycleNumber]]&gt;B967,B967="")),1,"")</f>
        <v/>
      </c>
      <c r="R966" s="1" t="str">
        <f>IF(AND(שבוע_בדילוג[[#This Row],[חיזוי - שבוע]]&lt;&gt;"",שבוע_בדילוג[[#This Row],[וסת השבוע פעיל?2]]=""),1,"")</f>
        <v/>
      </c>
      <c r="S966" s="1" t="str">
        <f>IF(שבוע_בדילוג[[#This Row],[האישה קבעה וסת שבוע בדילוג?]]=1,IF(שבוע_בדילוג[[#This Row],[וסת השבוע פעיל?]]&lt;3,1,0),"")</f>
        <v/>
      </c>
      <c r="T9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6" s="1">
        <f t="shared" si="81"/>
        <v>0</v>
      </c>
      <c r="V966" s="1" t="str">
        <f t="shared" si="82"/>
        <v/>
      </c>
      <c r="W966" s="1" t="str">
        <f t="shared" si="83"/>
        <v/>
      </c>
      <c r="X966" s="1" t="str">
        <f>IF(שבוע_בדילוג[[#This Row],[3 הפלגות זהות]]="","",IF(שבוע_בדילוג[[#This Row],[3 הפלגות זהות]]=1,שבוע_בדילוג[[#This Row],[LengthofCycle]],X965))</f>
        <v/>
      </c>
      <c r="Z966" s="1" t="str">
        <f>IF(OR(שבוע_בדילוג[[#This Row],[הווסת פעיל?]]=0,שבוע_בדילוג[[#This Row],[הווסת פעיל?]]=""),"",SUM(Z965,שבוע_בדילוג[[#This Row],[הווסת פעיל?]]))</f>
        <v/>
      </c>
      <c r="AA966" s="1" t="str">
        <f>IF(AND(שבוע_בדילוג[[#This Row],[כמה מחזורים עד עקירה]]&lt;&gt;"",Z967=""),שבוע_בדילוג[[#This Row],[כמה מחזורים עד עקירה]],"")</f>
        <v/>
      </c>
      <c r="AB966" s="1" t="str">
        <f>IF(AND(שבוע_בדילוג[[#This Row],[הווסת פעיל?]]=1,שבוע_בדילוג[[#This Row],[וסת קבוע אחרון]]&lt;&gt;X965),שבוע_בדילוג[[#This Row],[וסת קבוע אחרון]],"")</f>
        <v/>
      </c>
      <c r="AC966" s="1" t="str">
        <f>IF(AND(שבוע_בדילוג[[#This Row],[הווסת פעיל?]]=1,Y965=0,שבוע_בדילוג[[#This Row],[וסת קבוע אחרון]]=X965),שבוע_בדילוג[[#This Row],[וסת קבוע אחרון]],"")</f>
        <v/>
      </c>
      <c r="AD966" s="1" t="str">
        <f>IF(AND(שבוע_בדילוג[[#This Row],[הווסת פעיל?]]=1,Y965=0,שבוע_בדילוג[[#This Row],[וסת קבוע אחרון]]&lt;&gt;X965),1,"")</f>
        <v/>
      </c>
      <c r="AE966" s="1" t="str">
        <f>IF(AND(שבוע_בדילוג[[#This Row],[הווסת פעיל?]]&lt;&gt;"",B967=1),שבוע_בדילוג[[#This Row],[CycleNumber]],"")</f>
        <v/>
      </c>
      <c r="AF966" s="1" t="str">
        <f>IF(AND(שבוע_בדילוג[[#This Row],[הווסת פעיל?]]&lt;&gt;"",Y965=""),שבוע_בדילוג[[#This Row],[CycleNumber]],"")</f>
        <v/>
      </c>
      <c r="AG966" s="1" t="str">
        <f>IF(B967=1,"",IF(שבוע_בדילוג[[#This Row],[הווסת פעיל?]]=1,IF(שבוע_בדילוג[[#This Row],[וסת קבוע אחרון]]=F967,1,0),""))</f>
        <v/>
      </c>
      <c r="AH966" s="1" t="str">
        <f>IF(B967=1,"",IF(שבוע_בדילוג[[#This Row],[הווסת פעיל?]]=1,IF(OR(שבוע_בדילוג[[#This Row],[וסת קבוע אחרון]]=F967,F967=שבוע_בדילוג[[#This Row],[LengthofCycle]]),1,0),""))</f>
        <v/>
      </c>
      <c r="AI966" s="1" t="str">
        <f>IF(B967=1,"",IF(שבוע_בדילוג[[#This Row],[הווסת פעיל?]]=1,IF(OR(שבוע_בדילוג[[#This Row],[וסת קבוע אחרון]]=F967,F967=שבוע_בדילוג[[#This Row],[LengthofCycle]],AND(שבוע_בדילוג[[#This Row],[LengthofCycle]]&lt;&gt;שבוע_בדילוג[[#This Row],[וסת קבוע אחרון]],OR(F967=28,F967=29))),1,0),""))</f>
        <v/>
      </c>
      <c r="AJ966" s="1" t="str">
        <f>IF(AND(שבוע_בדילוג[[#This Row],[הווסת פעיל?]]=1,B967=1),1,"")</f>
        <v/>
      </c>
      <c r="AK966" s="4">
        <f>IF(AND(שבוע_בדילוג[[#This Row],[הווסת פעיל?]]&lt;&gt;1,B967&lt;&gt;1,B967&lt;&gt;""),IF(שבוע_בדילוג[[#This Row],[LengthofCycle]]=F967,1,0),"")</f>
        <v>0</v>
      </c>
      <c r="AL966" s="4">
        <f>IF(AND(שבוע_בדילוג[[#This Row],[הווסת פעיל?]]&lt;&gt;1,B967&lt;&gt;1,B967&lt;&gt;""),IF(OR(שבוע_בדילוג[[#This Row],[LengthofCycle]]=F967,F967=29),1,0),"")</f>
        <v>1</v>
      </c>
      <c r="AM966" s="4">
        <f>IF(AND(שבוע_בדילוג[[#This Row],[הווסת פעיל?]]&lt;&gt;1,B967&lt;&gt;1,B967&lt;&gt;""),IF(OR(שבוע_בדילוג[[#This Row],[LengthofCycle]]=F967,F967=29,F967=28),1,0),"")</f>
        <v>1</v>
      </c>
    </row>
    <row r="967" spans="1:39" x14ac:dyDescent="0.25">
      <c r="A967" s="1" t="s">
        <v>135</v>
      </c>
      <c r="B967" s="1">
        <v>4</v>
      </c>
      <c r="C967" s="1">
        <v>0</v>
      </c>
      <c r="D967" s="1">
        <v>1</v>
      </c>
      <c r="E967" s="1">
        <v>0</v>
      </c>
      <c r="F967" s="1">
        <v>29</v>
      </c>
      <c r="H967" s="1">
        <f>שבוע_בדילוג[[#This Row],[LengthofCycle]]+1</f>
        <v>30</v>
      </c>
      <c r="I967" s="1" t="str">
        <f>IF(IFERROR(LOOKUP(שבוע_בדילוג[[#This Row],[ClientID]],קביעויות[השבוע בדילוג]),FALSE)=שבוע_בדילוג[[#This Row],[ClientID]],1,"")</f>
        <v/>
      </c>
      <c r="J967" s="1" t="str">
        <f>IF(AND(שבוע_בדילוג[[#This Row],[CycleNumber]]&gt;1,OR(B968="",שבוע_בדילוג[[#This Row],[CycleNumber]]&gt;B966)),IF(OR(AND(שבוע_בדילוג[[#This Row],[LengthofCycle]]=29,F966=29),AND(שבוע_בדילוג[[#This Row],[LengthofCycle]]=36,F966=36)),1,""),"")</f>
        <v/>
      </c>
      <c r="K967" s="1" t="str">
        <f>IF(AND(שבוע_בדילוג[[#This Row],[וסת השבוע]]=1,J966=1,שבוע_בדילוג[[#This Row],[CycleNumber]]&gt;B966),1,"")</f>
        <v/>
      </c>
      <c r="L967" s="1" t="str">
        <f>IF(שבוע_בדילוג[[#This Row],[CycleNumber]]=1,"",IF(שבוע_בדילוג[[#This Row],[וסת השבוע]]=1,0,IF(L966="","",IF(L966=0,IF(שבוע_בדילוג[[#This Row],[LengthofCycle]]=29,0,1),IF(L966=1,IF(שבוע_בדילוג[[#This Row],[LengthofCycle]]+F966=29*2,0,2),IF(L966=2,IF(שבוע_בדילוג[[#This Row],[LengthofCycle]]+F966+F965=29*3,0,3),""))))))</f>
        <v/>
      </c>
      <c r="M967" s="1" t="str">
        <f>IF(שבוע_בדילוג[[#This Row],[וסת השבוע]]=1,IF(שבוע_בדילוג[[#This Row],[וסת השבוע וההפלגה ביחד]]=1,M966+1,0),IF(AND(שבוע_בדילוג[[#This Row],[CycleNumber]]&gt;B966,שבוע_בדילוג[[#This Row],[CycleNumber]]&gt;1),IF(שבוע_בדילוג[[#This Row],[וסת השבוע פעיל?]]&lt;&gt;"",M966+1,""),""))</f>
        <v/>
      </c>
      <c r="N967" s="1" t="str">
        <f>IF(שבוע_בדילוג[[#This Row],[וסת השבוע פעיל?2]]="","",IF(AND(שבוע_בדילוג[[#This Row],[וסת השבוע פעיל?]]&lt;&gt;"",שבוע_בדילוג[[#This Row],[CycleNumber]]&lt;B968,B968&lt;&gt;"",שבוע_בדילוג[[#This Row],[וסת השבוע פעיל?]]&lt;3),IF(L968=0,IF(AND(שבוע_בדילוג[[#This Row],[וסת השבוע פעיל?]]&gt;0,J968=1),0,1),0),""))</f>
        <v/>
      </c>
      <c r="O967" s="1" t="str">
        <f t="shared" si="80"/>
        <v/>
      </c>
      <c r="P967" s="1" t="str">
        <f>IF(AND(שבוע_בדילוג[[#This Row],[חיזוי - שבוע]]=1,K968=1),1,"")</f>
        <v/>
      </c>
      <c r="Q967" s="1" t="str">
        <f>IF(AND(שבוע_בדילוג[[#This Row],[וסת השבוע פעיל?]]&lt;3,OR(שבוע_בדילוג[[#This Row],[CycleNumber]]&gt;B968,B968="")),1,"")</f>
        <v/>
      </c>
      <c r="R967" s="1" t="str">
        <f>IF(AND(שבוע_בדילוג[[#This Row],[חיזוי - שבוע]]&lt;&gt;"",שבוע_בדילוג[[#This Row],[וסת השבוע פעיל?2]]=""),1,"")</f>
        <v/>
      </c>
      <c r="S967" s="1" t="str">
        <f>IF(שבוע_בדילוג[[#This Row],[האישה קבעה וסת שבוע בדילוג?]]=1,IF(שבוע_בדילוג[[#This Row],[וסת השבוע פעיל?]]&lt;3,1,0),"")</f>
        <v/>
      </c>
      <c r="T9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7" s="1">
        <f t="shared" si="81"/>
        <v>0</v>
      </c>
      <c r="V967" s="1">
        <f t="shared" si="82"/>
        <v>0</v>
      </c>
      <c r="W967" s="1" t="str">
        <f t="shared" si="83"/>
        <v/>
      </c>
      <c r="X967" s="1" t="str">
        <f>IF(שבוע_בדילוג[[#This Row],[3 הפלגות זהות]]="","",IF(שבוע_בדילוג[[#This Row],[3 הפלגות זהות]]=1,שבוע_בדילוג[[#This Row],[LengthofCycle]],X966))</f>
        <v/>
      </c>
      <c r="Z967" s="1" t="str">
        <f>IF(OR(שבוע_בדילוג[[#This Row],[הווסת פעיל?]]=0,שבוע_בדילוג[[#This Row],[הווסת פעיל?]]=""),"",SUM(Z966,שבוע_בדילוג[[#This Row],[הווסת פעיל?]]))</f>
        <v/>
      </c>
      <c r="AA967" s="1" t="str">
        <f>IF(AND(שבוע_בדילוג[[#This Row],[כמה מחזורים עד עקירה]]&lt;&gt;"",Z968=""),שבוע_בדילוג[[#This Row],[כמה מחזורים עד עקירה]],"")</f>
        <v/>
      </c>
      <c r="AB967" s="1" t="str">
        <f>IF(AND(שבוע_בדילוג[[#This Row],[הווסת פעיל?]]=1,שבוע_בדילוג[[#This Row],[וסת קבוע אחרון]]&lt;&gt;X966),שבוע_בדילוג[[#This Row],[וסת קבוע אחרון]],"")</f>
        <v/>
      </c>
      <c r="AC967" s="1" t="str">
        <f>IF(AND(שבוע_בדילוג[[#This Row],[הווסת פעיל?]]=1,Y966=0,שבוע_בדילוג[[#This Row],[וסת קבוע אחרון]]=X966),שבוע_בדילוג[[#This Row],[וסת קבוע אחרון]],"")</f>
        <v/>
      </c>
      <c r="AD967" s="1" t="str">
        <f>IF(AND(שבוע_בדילוג[[#This Row],[הווסת פעיל?]]=1,Y966=0,שבוע_בדילוג[[#This Row],[וסת קבוע אחרון]]&lt;&gt;X966),1,"")</f>
        <v/>
      </c>
      <c r="AE967" s="1" t="str">
        <f>IF(AND(שבוע_בדילוג[[#This Row],[הווסת פעיל?]]&lt;&gt;"",B968=1),שבוע_בדילוג[[#This Row],[CycleNumber]],"")</f>
        <v/>
      </c>
      <c r="AF967" s="1" t="str">
        <f>IF(AND(שבוע_בדילוג[[#This Row],[הווסת פעיל?]]&lt;&gt;"",Y966=""),שבוע_בדילוג[[#This Row],[CycleNumber]],"")</f>
        <v/>
      </c>
      <c r="AG967" s="1" t="str">
        <f>IF(B968=1,"",IF(שבוע_בדילוג[[#This Row],[הווסת פעיל?]]=1,IF(שבוע_בדילוג[[#This Row],[וסת קבוע אחרון]]=F968,1,0),""))</f>
        <v/>
      </c>
      <c r="AH967" s="1" t="str">
        <f>IF(B968=1,"",IF(שבוע_בדילוג[[#This Row],[הווסת פעיל?]]=1,IF(OR(שבוע_בדילוג[[#This Row],[וסת קבוע אחרון]]=F968,F968=שבוע_בדילוג[[#This Row],[LengthofCycle]]),1,0),""))</f>
        <v/>
      </c>
      <c r="AI967" s="1" t="str">
        <f>IF(B968=1,"",IF(שבוע_בדילוג[[#This Row],[הווסת פעיל?]]=1,IF(OR(שבוע_בדילוג[[#This Row],[וסת קבוע אחרון]]=F968,F968=שבוע_בדילוג[[#This Row],[LengthofCycle]],AND(שבוע_בדילוג[[#This Row],[LengthofCycle]]&lt;&gt;שבוע_בדילוג[[#This Row],[וסת קבוע אחרון]],OR(F968=28,F968=29))),1,0),""))</f>
        <v/>
      </c>
      <c r="AJ967" s="1" t="str">
        <f>IF(AND(שבוע_בדילוג[[#This Row],[הווסת פעיל?]]=1,B968=1),1,"")</f>
        <v/>
      </c>
      <c r="AK967" s="4">
        <f>IF(AND(שבוע_בדילוג[[#This Row],[הווסת פעיל?]]&lt;&gt;1,B968&lt;&gt;1,B968&lt;&gt;""),IF(שבוע_בדילוג[[#This Row],[LengthofCycle]]=F968,1,0),"")</f>
        <v>0</v>
      </c>
      <c r="AL967" s="4">
        <f>IF(AND(שבוע_בדילוג[[#This Row],[הווסת פעיל?]]&lt;&gt;1,B968&lt;&gt;1,B968&lt;&gt;""),IF(OR(שבוע_בדילוג[[#This Row],[LengthofCycle]]=F968,F968=29),1,0),"")</f>
        <v>0</v>
      </c>
      <c r="AM967" s="4">
        <f>IF(AND(שבוע_בדילוג[[#This Row],[הווסת פעיל?]]&lt;&gt;1,B968&lt;&gt;1,B968&lt;&gt;""),IF(OR(שבוע_בדילוג[[#This Row],[LengthofCycle]]=F968,F968=29,F968=28),1,0),"")</f>
        <v>0</v>
      </c>
    </row>
    <row r="968" spans="1:39" x14ac:dyDescent="0.25">
      <c r="A968" s="1" t="s">
        <v>135</v>
      </c>
      <c r="B968" s="1">
        <v>5</v>
      </c>
      <c r="C968" s="1">
        <v>0</v>
      </c>
      <c r="D968" s="1">
        <v>1</v>
      </c>
      <c r="E968" s="1">
        <v>0</v>
      </c>
      <c r="F968" s="1">
        <v>30</v>
      </c>
      <c r="H968" s="1">
        <f>שבוע_בדילוג[[#This Row],[LengthofCycle]]+1</f>
        <v>31</v>
      </c>
      <c r="I968" s="1" t="str">
        <f>IF(IFERROR(LOOKUP(שבוע_בדילוג[[#This Row],[ClientID]],קביעויות[השבוע בדילוג]),FALSE)=שבוע_בדילוג[[#This Row],[ClientID]],1,"")</f>
        <v/>
      </c>
      <c r="J968" s="1" t="str">
        <f>IF(AND(שבוע_בדילוג[[#This Row],[CycleNumber]]&gt;1,OR(B969="",שבוע_בדילוג[[#This Row],[CycleNumber]]&gt;B967)),IF(OR(AND(שבוע_בדילוג[[#This Row],[LengthofCycle]]=29,F967=29),AND(שבוע_בדילוג[[#This Row],[LengthofCycle]]=36,F967=36)),1,""),"")</f>
        <v/>
      </c>
      <c r="K968" s="1" t="str">
        <f>IF(AND(שבוע_בדילוג[[#This Row],[וסת השבוע]]=1,J967=1,שבוע_בדילוג[[#This Row],[CycleNumber]]&gt;B967),1,"")</f>
        <v/>
      </c>
      <c r="L968" s="1" t="str">
        <f>IF(שבוע_בדילוג[[#This Row],[CycleNumber]]=1,"",IF(שבוע_בדילוג[[#This Row],[וסת השבוע]]=1,0,IF(L967="","",IF(L967=0,IF(שבוע_בדילוג[[#This Row],[LengthofCycle]]=29,0,1),IF(L967=1,IF(שבוע_בדילוג[[#This Row],[LengthofCycle]]+F967=29*2,0,2),IF(L967=2,IF(שבוע_בדילוג[[#This Row],[LengthofCycle]]+F967+F966=29*3,0,3),""))))))</f>
        <v/>
      </c>
      <c r="M968" s="1" t="str">
        <f>IF(שבוע_בדילוג[[#This Row],[וסת השבוע]]=1,IF(שבוע_בדילוג[[#This Row],[וסת השבוע וההפלגה ביחד]]=1,M967+1,0),IF(AND(שבוע_בדילוג[[#This Row],[CycleNumber]]&gt;B967,שבוע_בדילוג[[#This Row],[CycleNumber]]&gt;1),IF(שבוע_בדילוג[[#This Row],[וסת השבוע פעיל?]]&lt;&gt;"",M967+1,""),""))</f>
        <v/>
      </c>
      <c r="N968" s="1" t="str">
        <f>IF(שבוע_בדילוג[[#This Row],[וסת השבוע פעיל?2]]="","",IF(AND(שבוע_בדילוג[[#This Row],[וסת השבוע פעיל?]]&lt;&gt;"",שבוע_בדילוג[[#This Row],[CycleNumber]]&lt;B969,B969&lt;&gt;"",שבוע_בדילוג[[#This Row],[וסת השבוע פעיל?]]&lt;3),IF(L969=0,IF(AND(שבוע_בדילוג[[#This Row],[וסת השבוע פעיל?]]&gt;0,J969=1),0,1),0),""))</f>
        <v/>
      </c>
      <c r="O968" s="1" t="str">
        <f t="shared" si="80"/>
        <v/>
      </c>
      <c r="P968" s="1" t="str">
        <f>IF(AND(שבוע_בדילוג[[#This Row],[חיזוי - שבוע]]=1,K969=1),1,"")</f>
        <v/>
      </c>
      <c r="Q968" s="1" t="str">
        <f>IF(AND(שבוע_בדילוג[[#This Row],[וסת השבוע פעיל?]]&lt;3,OR(שבוע_בדילוג[[#This Row],[CycleNumber]]&gt;B969,B969="")),1,"")</f>
        <v/>
      </c>
      <c r="R968" s="1" t="str">
        <f>IF(AND(שבוע_בדילוג[[#This Row],[חיזוי - שבוע]]&lt;&gt;"",שבוע_בדילוג[[#This Row],[וסת השבוע פעיל?2]]=""),1,"")</f>
        <v/>
      </c>
      <c r="S968" s="1" t="str">
        <f>IF(שבוע_בדילוג[[#This Row],[האישה קבעה וסת שבוע בדילוג?]]=1,IF(שבוע_בדילוג[[#This Row],[וסת השבוע פעיל?]]&lt;3,1,0),"")</f>
        <v/>
      </c>
      <c r="T9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8" s="1">
        <f t="shared" si="81"/>
        <v>0</v>
      </c>
      <c r="V968" s="1">
        <f t="shared" si="82"/>
        <v>0</v>
      </c>
      <c r="W968" s="1">
        <f t="shared" si="83"/>
        <v>0</v>
      </c>
      <c r="X968" s="1" t="str">
        <f>IF(שבוע_בדילוג[[#This Row],[3 הפלגות זהות]]="","",IF(שבוע_בדילוג[[#This Row],[3 הפלגות זהות]]=1,שבוע_בדילוג[[#This Row],[LengthofCycle]],X967))</f>
        <v/>
      </c>
      <c r="Z968" s="1" t="str">
        <f>IF(OR(שבוע_בדילוג[[#This Row],[הווסת פעיל?]]=0,שבוע_בדילוג[[#This Row],[הווסת פעיל?]]=""),"",SUM(Z967,שבוע_בדילוג[[#This Row],[הווסת פעיל?]]))</f>
        <v/>
      </c>
      <c r="AA968" s="1" t="str">
        <f>IF(AND(שבוע_בדילוג[[#This Row],[כמה מחזורים עד עקירה]]&lt;&gt;"",Z969=""),שבוע_בדילוג[[#This Row],[כמה מחזורים עד עקירה]],"")</f>
        <v/>
      </c>
      <c r="AB968" s="1" t="str">
        <f>IF(AND(שבוע_בדילוג[[#This Row],[הווסת פעיל?]]=1,שבוע_בדילוג[[#This Row],[וסת קבוע אחרון]]&lt;&gt;X967),שבוע_בדילוג[[#This Row],[וסת קבוע אחרון]],"")</f>
        <v/>
      </c>
      <c r="AC968" s="1" t="str">
        <f>IF(AND(שבוע_בדילוג[[#This Row],[הווסת פעיל?]]=1,Y967=0,שבוע_בדילוג[[#This Row],[וסת קבוע אחרון]]=X967),שבוע_בדילוג[[#This Row],[וסת קבוע אחרון]],"")</f>
        <v/>
      </c>
      <c r="AD968" s="1" t="str">
        <f>IF(AND(שבוע_בדילוג[[#This Row],[הווסת פעיל?]]=1,Y967=0,שבוע_בדילוג[[#This Row],[וסת קבוע אחרון]]&lt;&gt;X967),1,"")</f>
        <v/>
      </c>
      <c r="AE968" s="1" t="str">
        <f>IF(AND(שבוע_בדילוג[[#This Row],[הווסת פעיל?]]&lt;&gt;"",B969=1),שבוע_בדילוג[[#This Row],[CycleNumber]],"")</f>
        <v/>
      </c>
      <c r="AF968" s="1" t="str">
        <f>IF(AND(שבוע_בדילוג[[#This Row],[הווסת פעיל?]]&lt;&gt;"",Y967=""),שבוע_בדילוג[[#This Row],[CycleNumber]],"")</f>
        <v/>
      </c>
      <c r="AG968" s="1" t="str">
        <f>IF(B969=1,"",IF(שבוע_בדילוג[[#This Row],[הווסת פעיל?]]=1,IF(שבוע_בדילוג[[#This Row],[וסת קבוע אחרון]]=F969,1,0),""))</f>
        <v/>
      </c>
      <c r="AH968" s="1" t="str">
        <f>IF(B969=1,"",IF(שבוע_בדילוג[[#This Row],[הווסת פעיל?]]=1,IF(OR(שבוע_בדילוג[[#This Row],[וסת קבוע אחרון]]=F969,F969=שבוע_בדילוג[[#This Row],[LengthofCycle]]),1,0),""))</f>
        <v/>
      </c>
      <c r="AI968" s="1" t="str">
        <f>IF(B969=1,"",IF(שבוע_בדילוג[[#This Row],[הווסת פעיל?]]=1,IF(OR(שבוע_בדילוג[[#This Row],[וסת קבוע אחרון]]=F969,F969=שבוע_בדילוג[[#This Row],[LengthofCycle]],AND(שבוע_בדילוג[[#This Row],[LengthofCycle]]&lt;&gt;שבוע_בדילוג[[#This Row],[וסת קבוע אחרון]],OR(F969=28,F969=29))),1,0),""))</f>
        <v/>
      </c>
      <c r="AJ968" s="1" t="str">
        <f>IF(AND(שבוע_בדילוג[[#This Row],[הווסת פעיל?]]=1,B969=1),1,"")</f>
        <v/>
      </c>
      <c r="AK968" s="4">
        <f>IF(AND(שבוע_בדילוג[[#This Row],[הווסת פעיל?]]&lt;&gt;1,B969&lt;&gt;1,B969&lt;&gt;""),IF(שבוע_בדילוג[[#This Row],[LengthofCycle]]=F969,1,0),"")</f>
        <v>0</v>
      </c>
      <c r="AL968" s="4">
        <f>IF(AND(שבוע_בדילוג[[#This Row],[הווסת פעיל?]]&lt;&gt;1,B969&lt;&gt;1,B969&lt;&gt;""),IF(OR(שבוע_בדילוג[[#This Row],[LengthofCycle]]=F969,F969=29),1,0),"")</f>
        <v>0</v>
      </c>
      <c r="AM968" s="4">
        <f>IF(AND(שבוע_בדילוג[[#This Row],[הווסת פעיל?]]&lt;&gt;1,B969&lt;&gt;1,B969&lt;&gt;""),IF(OR(שבוע_בדילוג[[#This Row],[LengthofCycle]]=F969,F969=29,F969=28),1,0),"")</f>
        <v>1</v>
      </c>
    </row>
    <row r="969" spans="1:39" x14ac:dyDescent="0.25">
      <c r="A969" s="1" t="s">
        <v>135</v>
      </c>
      <c r="B969" s="1">
        <v>6</v>
      </c>
      <c r="C969" s="1">
        <v>0</v>
      </c>
      <c r="D969" s="1">
        <v>1</v>
      </c>
      <c r="E969" s="1">
        <v>0</v>
      </c>
      <c r="F969" s="1">
        <v>28</v>
      </c>
      <c r="H969" s="1">
        <f>שבוע_בדילוג[[#This Row],[LengthofCycle]]+1</f>
        <v>29</v>
      </c>
      <c r="I969" s="1" t="str">
        <f>IF(IFERROR(LOOKUP(שבוע_בדילוג[[#This Row],[ClientID]],קביעויות[השבוע בדילוג]),FALSE)=שבוע_בדילוג[[#This Row],[ClientID]],1,"")</f>
        <v/>
      </c>
      <c r="J969" s="1" t="str">
        <f>IF(AND(שבוע_בדילוג[[#This Row],[CycleNumber]]&gt;1,OR(B970="",שבוע_בדילוג[[#This Row],[CycleNumber]]&gt;B968)),IF(OR(AND(שבוע_בדילוג[[#This Row],[LengthofCycle]]=29,F968=29),AND(שבוע_בדילוג[[#This Row],[LengthofCycle]]=36,F968=36)),1,""),"")</f>
        <v/>
      </c>
      <c r="K969" s="1" t="str">
        <f>IF(AND(שבוע_בדילוג[[#This Row],[וסת השבוע]]=1,J968=1,שבוע_בדילוג[[#This Row],[CycleNumber]]&gt;B968),1,"")</f>
        <v/>
      </c>
      <c r="L969" s="1" t="str">
        <f>IF(שבוע_בדילוג[[#This Row],[CycleNumber]]=1,"",IF(שבוע_בדילוג[[#This Row],[וסת השבוע]]=1,0,IF(L968="","",IF(L968=0,IF(שבוע_בדילוג[[#This Row],[LengthofCycle]]=29,0,1),IF(L968=1,IF(שבוע_בדילוג[[#This Row],[LengthofCycle]]+F968=29*2,0,2),IF(L968=2,IF(שבוע_בדילוג[[#This Row],[LengthofCycle]]+F968+F967=29*3,0,3),""))))))</f>
        <v/>
      </c>
      <c r="M969" s="1" t="str">
        <f>IF(שבוע_בדילוג[[#This Row],[וסת השבוע]]=1,IF(שבוע_בדילוג[[#This Row],[וסת השבוע וההפלגה ביחד]]=1,M968+1,0),IF(AND(שבוע_בדילוג[[#This Row],[CycleNumber]]&gt;B968,שבוע_בדילוג[[#This Row],[CycleNumber]]&gt;1),IF(שבוע_בדילוג[[#This Row],[וסת השבוע פעיל?]]&lt;&gt;"",M968+1,""),""))</f>
        <v/>
      </c>
      <c r="N969" s="1" t="str">
        <f>IF(שבוע_בדילוג[[#This Row],[וסת השבוע פעיל?2]]="","",IF(AND(שבוע_בדילוג[[#This Row],[וסת השבוע פעיל?]]&lt;&gt;"",שבוע_בדילוג[[#This Row],[CycleNumber]]&lt;B970,B970&lt;&gt;"",שבוע_בדילוג[[#This Row],[וסת השבוע פעיל?]]&lt;3),IF(L970=0,IF(AND(שבוע_בדילוג[[#This Row],[וסת השבוע פעיל?]]&gt;0,J970=1),0,1),0),""))</f>
        <v/>
      </c>
      <c r="O969" s="1" t="str">
        <f t="shared" si="80"/>
        <v/>
      </c>
      <c r="P969" s="1" t="str">
        <f>IF(AND(שבוע_בדילוג[[#This Row],[חיזוי - שבוע]]=1,K970=1),1,"")</f>
        <v/>
      </c>
      <c r="Q969" s="1" t="str">
        <f>IF(AND(שבוע_בדילוג[[#This Row],[וסת השבוע פעיל?]]&lt;3,OR(שבוע_בדילוג[[#This Row],[CycleNumber]]&gt;B970,B970="")),1,"")</f>
        <v/>
      </c>
      <c r="R969" s="1" t="str">
        <f>IF(AND(שבוע_בדילוג[[#This Row],[חיזוי - שבוע]]&lt;&gt;"",שבוע_בדילוג[[#This Row],[וסת השבוע פעיל?2]]=""),1,"")</f>
        <v/>
      </c>
      <c r="S969" s="1" t="str">
        <f>IF(שבוע_בדילוג[[#This Row],[האישה קבעה וסת שבוע בדילוג?]]=1,IF(שבוע_בדילוג[[#This Row],[וסת השבוע פעיל?]]&lt;3,1,0),"")</f>
        <v/>
      </c>
      <c r="T9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69" s="1">
        <f t="shared" si="81"/>
        <v>0</v>
      </c>
      <c r="V969" s="1">
        <f t="shared" si="82"/>
        <v>0</v>
      </c>
      <c r="W969" s="1">
        <f t="shared" si="83"/>
        <v>0</v>
      </c>
      <c r="X969" s="1" t="str">
        <f>IF(שבוע_בדילוג[[#This Row],[3 הפלגות זהות]]="","",IF(שבוע_בדילוג[[#This Row],[3 הפלגות זהות]]=1,שבוע_בדילוג[[#This Row],[LengthofCycle]],X968))</f>
        <v/>
      </c>
      <c r="Z969" s="1" t="str">
        <f>IF(OR(שבוע_בדילוג[[#This Row],[הווסת פעיל?]]=0,שבוע_בדילוג[[#This Row],[הווסת פעיל?]]=""),"",SUM(Z968,שבוע_בדילוג[[#This Row],[הווסת פעיל?]]))</f>
        <v/>
      </c>
      <c r="AA969" s="1" t="str">
        <f>IF(AND(שבוע_בדילוג[[#This Row],[כמה מחזורים עד עקירה]]&lt;&gt;"",Z970=""),שבוע_בדילוג[[#This Row],[כמה מחזורים עד עקירה]],"")</f>
        <v/>
      </c>
      <c r="AB969" s="1" t="str">
        <f>IF(AND(שבוע_בדילוג[[#This Row],[הווסת פעיל?]]=1,שבוע_בדילוג[[#This Row],[וסת קבוע אחרון]]&lt;&gt;X968),שבוע_בדילוג[[#This Row],[וסת קבוע אחרון]],"")</f>
        <v/>
      </c>
      <c r="AC969" s="1" t="str">
        <f>IF(AND(שבוע_בדילוג[[#This Row],[הווסת פעיל?]]=1,Y968=0,שבוע_בדילוג[[#This Row],[וסת קבוע אחרון]]=X968),שבוע_בדילוג[[#This Row],[וסת קבוע אחרון]],"")</f>
        <v/>
      </c>
      <c r="AD969" s="1" t="str">
        <f>IF(AND(שבוע_בדילוג[[#This Row],[הווסת פעיל?]]=1,Y968=0,שבוע_בדילוג[[#This Row],[וסת קבוע אחרון]]&lt;&gt;X968),1,"")</f>
        <v/>
      </c>
      <c r="AE969" s="1" t="str">
        <f>IF(AND(שבוע_בדילוג[[#This Row],[הווסת פעיל?]]&lt;&gt;"",B970=1),שבוע_בדילוג[[#This Row],[CycleNumber]],"")</f>
        <v/>
      </c>
      <c r="AF969" s="1" t="str">
        <f>IF(AND(שבוע_בדילוג[[#This Row],[הווסת פעיל?]]&lt;&gt;"",Y968=""),שבוע_בדילוג[[#This Row],[CycleNumber]],"")</f>
        <v/>
      </c>
      <c r="AG969" s="1" t="str">
        <f>IF(B970=1,"",IF(שבוע_בדילוג[[#This Row],[הווסת פעיל?]]=1,IF(שבוע_בדילוג[[#This Row],[וסת קבוע אחרון]]=F970,1,0),""))</f>
        <v/>
      </c>
      <c r="AH969" s="1" t="str">
        <f>IF(B970=1,"",IF(שבוע_בדילוג[[#This Row],[הווסת פעיל?]]=1,IF(OR(שבוע_בדילוג[[#This Row],[וסת קבוע אחרון]]=F970,F970=שבוע_בדילוג[[#This Row],[LengthofCycle]]),1,0),""))</f>
        <v/>
      </c>
      <c r="AI969" s="1" t="str">
        <f>IF(B970=1,"",IF(שבוע_בדילוג[[#This Row],[הווסת פעיל?]]=1,IF(OR(שבוע_בדילוג[[#This Row],[וסת קבוע אחרון]]=F970,F970=שבוע_בדילוג[[#This Row],[LengthofCycle]],AND(שבוע_בדילוג[[#This Row],[LengthofCycle]]&lt;&gt;שבוע_בדילוג[[#This Row],[וסת קבוע אחרון]],OR(F970=28,F970=29))),1,0),""))</f>
        <v/>
      </c>
      <c r="AJ969" s="1" t="str">
        <f>IF(AND(שבוע_בדילוג[[#This Row],[הווסת פעיל?]]=1,B970=1),1,"")</f>
        <v/>
      </c>
      <c r="AK969" s="4" t="str">
        <f>IF(AND(שבוע_בדילוג[[#This Row],[הווסת פעיל?]]&lt;&gt;1,B970&lt;&gt;1,B970&lt;&gt;""),IF(שבוע_בדילוג[[#This Row],[LengthofCycle]]=F970,1,0),"")</f>
        <v/>
      </c>
      <c r="AL969" s="4" t="str">
        <f>IF(AND(שבוע_בדילוג[[#This Row],[הווסת פעיל?]]&lt;&gt;1,B970&lt;&gt;1,B970&lt;&gt;""),IF(OR(שבוע_בדילוג[[#This Row],[LengthofCycle]]=F970,F970=29),1,0),"")</f>
        <v/>
      </c>
      <c r="AM969" s="4" t="str">
        <f>IF(AND(שבוע_בדילוג[[#This Row],[הווסת פעיל?]]&lt;&gt;1,B970&lt;&gt;1,B970&lt;&gt;""),IF(OR(שבוע_בדילוג[[#This Row],[LengthofCycle]]=F970,F970=29,F970=28),1,0),"")</f>
        <v/>
      </c>
    </row>
    <row r="970" spans="1:39" x14ac:dyDescent="0.25">
      <c r="A970" s="1" t="s">
        <v>136</v>
      </c>
      <c r="B970" s="1">
        <v>1</v>
      </c>
      <c r="C970" s="1">
        <v>1</v>
      </c>
      <c r="D970" s="1">
        <v>1</v>
      </c>
      <c r="E970" s="1">
        <v>0</v>
      </c>
      <c r="F970" s="1">
        <v>28</v>
      </c>
      <c r="H970" s="1">
        <f>שבוע_בדילוג[[#This Row],[LengthofCycle]]+1</f>
        <v>29</v>
      </c>
      <c r="I970" s="1">
        <f>IF(IFERROR(LOOKUP(שבוע_בדילוג[[#This Row],[ClientID]],קביעויות[השבוע בדילוג]),FALSE)=שבוע_בדילוג[[#This Row],[ClientID]],1,"")</f>
        <v>1</v>
      </c>
      <c r="J970" s="1" t="str">
        <f>IF(AND(שבוע_בדילוג[[#This Row],[CycleNumber]]&gt;1,OR(B971="",שבוע_בדילוג[[#This Row],[CycleNumber]]&gt;B969)),IF(OR(AND(שבוע_בדילוג[[#This Row],[LengthofCycle]]=29,F969=29),AND(שבוע_בדילוג[[#This Row],[LengthofCycle]]=36,F969=36)),1,""),"")</f>
        <v/>
      </c>
      <c r="K970" s="1" t="str">
        <f>IF(AND(שבוע_בדילוג[[#This Row],[וסת השבוע]]=1,J969=1,שבוע_בדילוג[[#This Row],[CycleNumber]]&gt;B969),1,"")</f>
        <v/>
      </c>
      <c r="L970" s="1" t="str">
        <f>IF(שבוע_בדילוג[[#This Row],[CycleNumber]]=1,"",IF(שבוע_בדילוג[[#This Row],[וסת השבוע]]=1,0,IF(L969="","",IF(L969=0,IF(שבוע_בדילוג[[#This Row],[LengthofCycle]]=29,0,1),IF(L969=1,IF(שבוע_בדילוג[[#This Row],[LengthofCycle]]+F969=29*2,0,2),IF(L969=2,IF(שבוע_בדילוג[[#This Row],[LengthofCycle]]+F969+F968=29*3,0,3),""))))))</f>
        <v/>
      </c>
      <c r="M970" s="1" t="str">
        <f>IF(שבוע_בדילוג[[#This Row],[וסת השבוע]]=1,IF(שבוע_בדילוג[[#This Row],[וסת השבוע וההפלגה ביחד]]=1,M969+1,0),IF(AND(שבוע_בדילוג[[#This Row],[CycleNumber]]&gt;B969,שבוע_בדילוג[[#This Row],[CycleNumber]]&gt;1),IF(שבוע_בדילוג[[#This Row],[וסת השבוע פעיל?]]&lt;&gt;"",M969+1,""),""))</f>
        <v/>
      </c>
      <c r="N970" s="1" t="str">
        <f>IF(שבוע_בדילוג[[#This Row],[וסת השבוע פעיל?2]]="","",IF(AND(שבוע_בדילוג[[#This Row],[וסת השבוע פעיל?]]&lt;&gt;"",שבוע_בדילוג[[#This Row],[CycleNumber]]&lt;B971,B971&lt;&gt;"",שבוע_בדילוג[[#This Row],[וסת השבוע פעיל?]]&lt;3),IF(L971=0,IF(AND(שבוע_בדילוג[[#This Row],[וסת השבוע פעיל?]]&gt;0,J971=1),0,1),0),""))</f>
        <v/>
      </c>
      <c r="O970" s="1" t="str">
        <f t="shared" si="80"/>
        <v/>
      </c>
      <c r="P970" s="1" t="str">
        <f>IF(AND(שבוע_בדילוג[[#This Row],[חיזוי - שבוע]]=1,K971=1),1,"")</f>
        <v/>
      </c>
      <c r="Q970" s="1" t="str">
        <f>IF(AND(שבוע_בדילוג[[#This Row],[וסת השבוע פעיל?]]&lt;3,OR(שבוע_בדילוג[[#This Row],[CycleNumber]]&gt;B971,B971="")),1,"")</f>
        <v/>
      </c>
      <c r="R970" s="1" t="str">
        <f>IF(AND(שבוע_בדילוג[[#This Row],[חיזוי - שבוע]]&lt;&gt;"",שבוע_בדילוג[[#This Row],[וסת השבוע פעיל?2]]=""),1,"")</f>
        <v/>
      </c>
      <c r="S970" s="1">
        <f>IF(שבוע_בדילוג[[#This Row],[האישה קבעה וסת שבוע בדילוג?]]=1,IF(שבוע_בדילוג[[#This Row],[וסת השבוע פעיל?]]&lt;3,1,0),"")</f>
        <v>0</v>
      </c>
      <c r="T9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0" s="1" t="str">
        <f t="shared" si="81"/>
        <v/>
      </c>
      <c r="V970" s="1" t="str">
        <f t="shared" si="82"/>
        <v/>
      </c>
      <c r="W970" s="1" t="str">
        <f t="shared" si="83"/>
        <v/>
      </c>
      <c r="X970" s="1" t="str">
        <f>IF(שבוע_בדילוג[[#This Row],[3 הפלגות זהות]]="","",IF(שבוע_בדילוג[[#This Row],[3 הפלגות זהות]]=1,שבוע_בדילוג[[#This Row],[LengthofCycle]],X969))</f>
        <v/>
      </c>
      <c r="Z970" s="1" t="str">
        <f>IF(OR(שבוע_בדילוג[[#This Row],[הווסת פעיל?]]=0,שבוע_בדילוג[[#This Row],[הווסת פעיל?]]=""),"",SUM(Z969,שבוע_בדילוג[[#This Row],[הווסת פעיל?]]))</f>
        <v/>
      </c>
      <c r="AA970" s="1" t="str">
        <f>IF(AND(שבוע_בדילוג[[#This Row],[כמה מחזורים עד עקירה]]&lt;&gt;"",Z971=""),שבוע_בדילוג[[#This Row],[כמה מחזורים עד עקירה]],"")</f>
        <v/>
      </c>
      <c r="AB970" s="1" t="str">
        <f>IF(AND(שבוע_בדילוג[[#This Row],[הווסת פעיל?]]=1,שבוע_בדילוג[[#This Row],[וסת קבוע אחרון]]&lt;&gt;X969),שבוע_בדילוג[[#This Row],[וסת קבוע אחרון]],"")</f>
        <v/>
      </c>
      <c r="AC970" s="1" t="str">
        <f>IF(AND(שבוע_בדילוג[[#This Row],[הווסת פעיל?]]=1,Y969=0,שבוע_בדילוג[[#This Row],[וסת קבוע אחרון]]=X969),שבוע_בדילוג[[#This Row],[וסת קבוע אחרון]],"")</f>
        <v/>
      </c>
      <c r="AD970" s="1" t="str">
        <f>IF(AND(שבוע_בדילוג[[#This Row],[הווסת פעיל?]]=1,Y969=0,שבוע_בדילוג[[#This Row],[וסת קבוע אחרון]]&lt;&gt;X969),1,"")</f>
        <v/>
      </c>
      <c r="AE970" s="1" t="str">
        <f>IF(AND(שבוע_בדילוג[[#This Row],[הווסת פעיל?]]&lt;&gt;"",B971=1),שבוע_בדילוג[[#This Row],[CycleNumber]],"")</f>
        <v/>
      </c>
      <c r="AF970" s="1" t="str">
        <f>IF(AND(שבוע_בדילוג[[#This Row],[הווסת פעיל?]]&lt;&gt;"",Y969=""),שבוע_בדילוג[[#This Row],[CycleNumber]],"")</f>
        <v/>
      </c>
      <c r="AG970" s="1" t="str">
        <f>IF(B971=1,"",IF(שבוע_בדילוג[[#This Row],[הווסת פעיל?]]=1,IF(שבוע_בדילוג[[#This Row],[וסת קבוע אחרון]]=F971,1,0),""))</f>
        <v/>
      </c>
      <c r="AH970" s="1" t="str">
        <f>IF(B971=1,"",IF(שבוע_בדילוג[[#This Row],[הווסת פעיל?]]=1,IF(OR(שבוע_בדילוג[[#This Row],[וסת קבוע אחרון]]=F971,F971=שבוע_בדילוג[[#This Row],[LengthofCycle]]),1,0),""))</f>
        <v/>
      </c>
      <c r="AI970" s="1" t="str">
        <f>IF(B971=1,"",IF(שבוע_בדילוג[[#This Row],[הווסת פעיל?]]=1,IF(OR(שבוע_בדילוג[[#This Row],[וסת קבוע אחרון]]=F971,F971=שבוע_בדילוג[[#This Row],[LengthofCycle]],AND(שבוע_בדילוג[[#This Row],[LengthofCycle]]&lt;&gt;שבוע_בדילוג[[#This Row],[וסת קבוע אחרון]],OR(F971=28,F971=29))),1,0),""))</f>
        <v/>
      </c>
      <c r="AJ970" s="1" t="str">
        <f>IF(AND(שבוע_בדילוג[[#This Row],[הווסת פעיל?]]=1,B971=1),1,"")</f>
        <v/>
      </c>
      <c r="AK970" s="4">
        <f>IF(AND(שבוע_בדילוג[[#This Row],[הווסת פעיל?]]&lt;&gt;1,B971&lt;&gt;1,B971&lt;&gt;""),IF(שבוע_בדילוג[[#This Row],[LengthofCycle]]=F971,1,0),"")</f>
        <v>0</v>
      </c>
      <c r="AL970" s="4">
        <f>IF(AND(שבוע_בדילוג[[#This Row],[הווסת פעיל?]]&lt;&gt;1,B971&lt;&gt;1,B971&lt;&gt;""),IF(OR(שבוע_בדילוג[[#This Row],[LengthofCycle]]=F971,F971=29),1,0),"")</f>
        <v>0</v>
      </c>
      <c r="AM970" s="4">
        <f>IF(AND(שבוע_בדילוג[[#This Row],[הווסת פעיל?]]&lt;&gt;1,B971&lt;&gt;1,B971&lt;&gt;""),IF(OR(שבוע_בדילוג[[#This Row],[LengthofCycle]]=F971,F971=29,F971=28),1,0),"")</f>
        <v>0</v>
      </c>
    </row>
    <row r="971" spans="1:39" x14ac:dyDescent="0.25">
      <c r="A971" s="1" t="s">
        <v>136</v>
      </c>
      <c r="B971" s="1">
        <v>2</v>
      </c>
      <c r="C971" s="1">
        <v>1</v>
      </c>
      <c r="D971" s="1">
        <v>1</v>
      </c>
      <c r="E971" s="1">
        <v>0</v>
      </c>
      <c r="F971" s="1">
        <v>31</v>
      </c>
      <c r="H971" s="1">
        <f>שבוע_בדילוג[[#This Row],[LengthofCycle]]+1</f>
        <v>32</v>
      </c>
      <c r="I971" s="1">
        <f>IF(IFERROR(LOOKUP(שבוע_בדילוג[[#This Row],[ClientID]],קביעויות[השבוע בדילוג]),FALSE)=שבוע_בדילוג[[#This Row],[ClientID]],1,"")</f>
        <v>1</v>
      </c>
      <c r="J971" s="1" t="str">
        <f>IF(AND(שבוע_בדילוג[[#This Row],[CycleNumber]]&gt;1,OR(B972="",שבוע_בדילוג[[#This Row],[CycleNumber]]&gt;B970)),IF(OR(AND(שבוע_בדילוג[[#This Row],[LengthofCycle]]=29,F970=29),AND(שבוע_בדילוג[[#This Row],[LengthofCycle]]=36,F970=36)),1,""),"")</f>
        <v/>
      </c>
      <c r="K971" s="1" t="str">
        <f>IF(AND(שבוע_בדילוג[[#This Row],[וסת השבוע]]=1,J970=1,שבוע_בדילוג[[#This Row],[CycleNumber]]&gt;B970),1,"")</f>
        <v/>
      </c>
      <c r="L971" s="1" t="str">
        <f>IF(שבוע_בדילוג[[#This Row],[CycleNumber]]=1,"",IF(שבוע_בדילוג[[#This Row],[וסת השבוע]]=1,0,IF(L970="","",IF(L970=0,IF(שבוע_בדילוג[[#This Row],[LengthofCycle]]=29,0,1),IF(L970=1,IF(שבוע_בדילוג[[#This Row],[LengthofCycle]]+F970=29*2,0,2),IF(L970=2,IF(שבוע_בדילוג[[#This Row],[LengthofCycle]]+F970+F969=29*3,0,3),""))))))</f>
        <v/>
      </c>
      <c r="M971" s="1" t="str">
        <f>IF(שבוע_בדילוג[[#This Row],[וסת השבוע]]=1,IF(שבוע_בדילוג[[#This Row],[וסת השבוע וההפלגה ביחד]]=1,M970+1,0),IF(AND(שבוע_בדילוג[[#This Row],[CycleNumber]]&gt;B970,שבוע_בדילוג[[#This Row],[CycleNumber]]&gt;1),IF(שבוע_בדילוג[[#This Row],[וסת השבוע פעיל?]]&lt;&gt;"",M970+1,""),""))</f>
        <v/>
      </c>
      <c r="N971" s="1" t="str">
        <f>IF(שבוע_בדילוג[[#This Row],[וסת השבוע פעיל?2]]="","",IF(AND(שבוע_בדילוג[[#This Row],[וסת השבוע פעיל?]]&lt;&gt;"",שבוע_בדילוג[[#This Row],[CycleNumber]]&lt;B972,B972&lt;&gt;"",שבוע_בדילוג[[#This Row],[וסת השבוע פעיל?]]&lt;3),IF(L972=0,IF(AND(שבוע_בדילוג[[#This Row],[וסת השבוע פעיל?]]&gt;0,J972=1),0,1),0),""))</f>
        <v/>
      </c>
      <c r="O971" s="1" t="str">
        <f t="shared" si="80"/>
        <v/>
      </c>
      <c r="P971" s="1" t="str">
        <f>IF(AND(שבוע_בדילוג[[#This Row],[חיזוי - שבוע]]=1,K972=1),1,"")</f>
        <v/>
      </c>
      <c r="Q971" s="1" t="str">
        <f>IF(AND(שבוע_בדילוג[[#This Row],[וסת השבוע פעיל?]]&lt;3,OR(שבוע_בדילוג[[#This Row],[CycleNumber]]&gt;B972,B972="")),1,"")</f>
        <v/>
      </c>
      <c r="R971" s="1" t="str">
        <f>IF(AND(שבוע_בדילוג[[#This Row],[חיזוי - שבוע]]&lt;&gt;"",שבוע_בדילוג[[#This Row],[וסת השבוע פעיל?2]]=""),1,"")</f>
        <v/>
      </c>
      <c r="S971" s="1">
        <f>IF(שבוע_בדילוג[[#This Row],[האישה קבעה וסת שבוע בדילוג?]]=1,IF(שבוע_בדילוג[[#This Row],[וסת השבוע פעיל?]]&lt;3,1,0),"")</f>
        <v>0</v>
      </c>
      <c r="T9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1" s="1" t="str">
        <f t="shared" si="81"/>
        <v/>
      </c>
      <c r="V971" s="1" t="str">
        <f t="shared" si="82"/>
        <v/>
      </c>
      <c r="W971" s="1" t="str">
        <f t="shared" si="83"/>
        <v/>
      </c>
      <c r="X971" s="1" t="str">
        <f>IF(שבוע_בדילוג[[#This Row],[3 הפלגות זהות]]="","",IF(שבוע_בדילוג[[#This Row],[3 הפלגות זהות]]=1,שבוע_בדילוג[[#This Row],[LengthofCycle]],X970))</f>
        <v/>
      </c>
      <c r="Z971" s="1" t="str">
        <f>IF(OR(שבוע_בדילוג[[#This Row],[הווסת פעיל?]]=0,שבוע_בדילוג[[#This Row],[הווסת פעיל?]]=""),"",SUM(Z970,שבוע_בדילוג[[#This Row],[הווסת פעיל?]]))</f>
        <v/>
      </c>
      <c r="AA971" s="1" t="str">
        <f>IF(AND(שבוע_בדילוג[[#This Row],[כמה מחזורים עד עקירה]]&lt;&gt;"",Z972=""),שבוע_בדילוג[[#This Row],[כמה מחזורים עד עקירה]],"")</f>
        <v/>
      </c>
      <c r="AB971" s="1" t="str">
        <f>IF(AND(שבוע_בדילוג[[#This Row],[הווסת פעיל?]]=1,שבוע_בדילוג[[#This Row],[וסת קבוע אחרון]]&lt;&gt;X970),שבוע_בדילוג[[#This Row],[וסת קבוע אחרון]],"")</f>
        <v/>
      </c>
      <c r="AC971" s="1" t="str">
        <f>IF(AND(שבוע_בדילוג[[#This Row],[הווסת פעיל?]]=1,Y970=0,שבוע_בדילוג[[#This Row],[וסת קבוע אחרון]]=X970),שבוע_בדילוג[[#This Row],[וסת קבוע אחרון]],"")</f>
        <v/>
      </c>
      <c r="AD971" s="1" t="str">
        <f>IF(AND(שבוע_בדילוג[[#This Row],[הווסת פעיל?]]=1,Y970=0,שבוע_בדילוג[[#This Row],[וסת קבוע אחרון]]&lt;&gt;X970),1,"")</f>
        <v/>
      </c>
      <c r="AE971" s="1" t="str">
        <f>IF(AND(שבוע_בדילוג[[#This Row],[הווסת פעיל?]]&lt;&gt;"",B972=1),שבוע_בדילוג[[#This Row],[CycleNumber]],"")</f>
        <v/>
      </c>
      <c r="AF971" s="1" t="str">
        <f>IF(AND(שבוע_בדילוג[[#This Row],[הווסת פעיל?]]&lt;&gt;"",Y970=""),שבוע_בדילוג[[#This Row],[CycleNumber]],"")</f>
        <v/>
      </c>
      <c r="AG971" s="1" t="str">
        <f>IF(B972=1,"",IF(שבוע_בדילוג[[#This Row],[הווסת פעיל?]]=1,IF(שבוע_בדילוג[[#This Row],[וסת קבוע אחרון]]=F972,1,0),""))</f>
        <v/>
      </c>
      <c r="AH971" s="1" t="str">
        <f>IF(B972=1,"",IF(שבוע_בדילוג[[#This Row],[הווסת פעיל?]]=1,IF(OR(שבוע_בדילוג[[#This Row],[וסת קבוע אחרון]]=F972,F972=שבוע_בדילוג[[#This Row],[LengthofCycle]]),1,0),""))</f>
        <v/>
      </c>
      <c r="AI971" s="1" t="str">
        <f>IF(B972=1,"",IF(שבוע_בדילוג[[#This Row],[הווסת פעיל?]]=1,IF(OR(שבוע_בדילוג[[#This Row],[וסת קבוע אחרון]]=F972,F972=שבוע_בדילוג[[#This Row],[LengthofCycle]],AND(שבוע_בדילוג[[#This Row],[LengthofCycle]]&lt;&gt;שבוע_בדילוג[[#This Row],[וסת קבוע אחרון]],OR(F972=28,F972=29))),1,0),""))</f>
        <v/>
      </c>
      <c r="AJ971" s="1" t="str">
        <f>IF(AND(שבוע_בדילוג[[#This Row],[הווסת פעיל?]]=1,B972=1),1,"")</f>
        <v/>
      </c>
      <c r="AK971" s="4">
        <f>IF(AND(שבוע_בדילוג[[#This Row],[הווסת פעיל?]]&lt;&gt;1,B972&lt;&gt;1,B972&lt;&gt;""),IF(שבוע_בדילוג[[#This Row],[LengthofCycle]]=F972,1,0),"")</f>
        <v>0</v>
      </c>
      <c r="AL971" s="4">
        <f>IF(AND(שבוע_בדילוג[[#This Row],[הווסת פעיל?]]&lt;&gt;1,B972&lt;&gt;1,B972&lt;&gt;""),IF(OR(שבוע_בדילוג[[#This Row],[LengthofCycle]]=F972,F972=29),1,0),"")</f>
        <v>1</v>
      </c>
      <c r="AM971" s="4">
        <f>IF(AND(שבוע_בדילוג[[#This Row],[הווסת פעיל?]]&lt;&gt;1,B972&lt;&gt;1,B972&lt;&gt;""),IF(OR(שבוע_בדילוג[[#This Row],[LengthofCycle]]=F972,F972=29,F972=28),1,0),"")</f>
        <v>1</v>
      </c>
    </row>
    <row r="972" spans="1:39" x14ac:dyDescent="0.25">
      <c r="A972" s="1" t="s">
        <v>136</v>
      </c>
      <c r="B972" s="1">
        <v>3</v>
      </c>
      <c r="C972" s="1">
        <v>1</v>
      </c>
      <c r="D972" s="1">
        <v>1</v>
      </c>
      <c r="E972" s="1">
        <v>0</v>
      </c>
      <c r="F972" s="1">
        <v>29</v>
      </c>
      <c r="H972" s="1">
        <f>שבוע_בדילוג[[#This Row],[LengthofCycle]]+1</f>
        <v>30</v>
      </c>
      <c r="I972" s="1">
        <f>IF(IFERROR(LOOKUP(שבוע_בדילוג[[#This Row],[ClientID]],קביעויות[השבוע בדילוג]),FALSE)=שבוע_בדילוג[[#This Row],[ClientID]],1,"")</f>
        <v>1</v>
      </c>
      <c r="J972" s="1" t="str">
        <f>IF(AND(שבוע_בדילוג[[#This Row],[CycleNumber]]&gt;1,OR(B973="",שבוע_בדילוג[[#This Row],[CycleNumber]]&gt;B971)),IF(OR(AND(שבוע_בדילוג[[#This Row],[LengthofCycle]]=29,F971=29),AND(שבוע_בדילוג[[#This Row],[LengthofCycle]]=36,F971=36)),1,""),"")</f>
        <v/>
      </c>
      <c r="K972" s="1" t="str">
        <f>IF(AND(שבוע_בדילוג[[#This Row],[וסת השבוע]]=1,J971=1,שבוע_בדילוג[[#This Row],[CycleNumber]]&gt;B971),1,"")</f>
        <v/>
      </c>
      <c r="L972" s="1" t="str">
        <f>IF(שבוע_בדילוג[[#This Row],[CycleNumber]]=1,"",IF(שבוע_בדילוג[[#This Row],[וסת השבוע]]=1,0,IF(L971="","",IF(L971=0,IF(שבוע_בדילוג[[#This Row],[LengthofCycle]]=29,0,1),IF(L971=1,IF(שבוע_בדילוג[[#This Row],[LengthofCycle]]+F971=29*2,0,2),IF(L971=2,IF(שבוע_בדילוג[[#This Row],[LengthofCycle]]+F971+F970=29*3,0,3),""))))))</f>
        <v/>
      </c>
      <c r="M972" s="1" t="str">
        <f>IF(שבוע_בדילוג[[#This Row],[וסת השבוע]]=1,IF(שבוע_בדילוג[[#This Row],[וסת השבוע וההפלגה ביחד]]=1,M971+1,0),IF(AND(שבוע_בדילוג[[#This Row],[CycleNumber]]&gt;B971,שבוע_בדילוג[[#This Row],[CycleNumber]]&gt;1),IF(שבוע_בדילוג[[#This Row],[וסת השבוע פעיל?]]&lt;&gt;"",M971+1,""),""))</f>
        <v/>
      </c>
      <c r="N972" s="1" t="str">
        <f>IF(שבוע_בדילוג[[#This Row],[וסת השבוע פעיל?2]]="","",IF(AND(שבוע_בדילוג[[#This Row],[וסת השבוע פעיל?]]&lt;&gt;"",שבוע_בדילוג[[#This Row],[CycleNumber]]&lt;B973,B973&lt;&gt;"",שבוע_בדילוג[[#This Row],[וסת השבוע פעיל?]]&lt;3),IF(L973=0,IF(AND(שבוע_בדילוג[[#This Row],[וסת השבוע פעיל?]]&gt;0,J973=1),0,1),0),""))</f>
        <v/>
      </c>
      <c r="O972" s="1" t="str">
        <f t="shared" si="80"/>
        <v/>
      </c>
      <c r="P972" s="1" t="str">
        <f>IF(AND(שבוע_בדילוג[[#This Row],[חיזוי - שבוע]]=1,K973=1),1,"")</f>
        <v/>
      </c>
      <c r="Q972" s="1" t="str">
        <f>IF(AND(שבוע_בדילוג[[#This Row],[וסת השבוע פעיל?]]&lt;3,OR(שבוע_בדילוג[[#This Row],[CycleNumber]]&gt;B973,B973="")),1,"")</f>
        <v/>
      </c>
      <c r="R972" s="1" t="str">
        <f>IF(AND(שבוע_בדילוג[[#This Row],[חיזוי - שבוע]]&lt;&gt;"",שבוע_בדילוג[[#This Row],[וסת השבוע פעיל?2]]=""),1,"")</f>
        <v/>
      </c>
      <c r="S972" s="1">
        <f>IF(שבוע_בדילוג[[#This Row],[האישה קבעה וסת שבוע בדילוג?]]=1,IF(שבוע_בדילוג[[#This Row],[וסת השבוע פעיל?]]&lt;3,1,0),"")</f>
        <v>0</v>
      </c>
      <c r="T9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2" s="1">
        <f t="shared" si="81"/>
        <v>0</v>
      </c>
      <c r="V972" s="1" t="str">
        <f t="shared" si="82"/>
        <v/>
      </c>
      <c r="W972" s="1" t="str">
        <f t="shared" si="83"/>
        <v/>
      </c>
      <c r="X972" s="1" t="str">
        <f>IF(שבוע_בדילוג[[#This Row],[3 הפלגות זהות]]="","",IF(שבוע_בדילוג[[#This Row],[3 הפלגות זהות]]=1,שבוע_בדילוג[[#This Row],[LengthofCycle]],X971))</f>
        <v/>
      </c>
      <c r="Z972" s="1" t="str">
        <f>IF(OR(שבוע_בדילוג[[#This Row],[הווסת פעיל?]]=0,שבוע_בדילוג[[#This Row],[הווסת פעיל?]]=""),"",SUM(Z971,שבוע_בדילוג[[#This Row],[הווסת פעיל?]]))</f>
        <v/>
      </c>
      <c r="AA972" s="1" t="str">
        <f>IF(AND(שבוע_בדילוג[[#This Row],[כמה מחזורים עד עקירה]]&lt;&gt;"",Z973=""),שבוע_בדילוג[[#This Row],[כמה מחזורים עד עקירה]],"")</f>
        <v/>
      </c>
      <c r="AB972" s="1" t="str">
        <f>IF(AND(שבוע_בדילוג[[#This Row],[הווסת פעיל?]]=1,שבוע_בדילוג[[#This Row],[וסת קבוע אחרון]]&lt;&gt;X971),שבוע_בדילוג[[#This Row],[וסת קבוע אחרון]],"")</f>
        <v/>
      </c>
      <c r="AC972" s="1" t="str">
        <f>IF(AND(שבוע_בדילוג[[#This Row],[הווסת פעיל?]]=1,Y971=0,שבוע_בדילוג[[#This Row],[וסת קבוע אחרון]]=X971),שבוע_בדילוג[[#This Row],[וסת קבוע אחרון]],"")</f>
        <v/>
      </c>
      <c r="AD972" s="1" t="str">
        <f>IF(AND(שבוע_בדילוג[[#This Row],[הווסת פעיל?]]=1,Y971=0,שבוע_בדילוג[[#This Row],[וסת קבוע אחרון]]&lt;&gt;X971),1,"")</f>
        <v/>
      </c>
      <c r="AE972" s="1" t="str">
        <f>IF(AND(שבוע_בדילוג[[#This Row],[הווסת פעיל?]]&lt;&gt;"",B973=1),שבוע_בדילוג[[#This Row],[CycleNumber]],"")</f>
        <v/>
      </c>
      <c r="AF972" s="1" t="str">
        <f>IF(AND(שבוע_בדילוג[[#This Row],[הווסת פעיל?]]&lt;&gt;"",Y971=""),שבוע_בדילוג[[#This Row],[CycleNumber]],"")</f>
        <v/>
      </c>
      <c r="AG972" s="1" t="str">
        <f>IF(B973=1,"",IF(שבוע_בדילוג[[#This Row],[הווסת פעיל?]]=1,IF(שבוע_בדילוג[[#This Row],[וסת קבוע אחרון]]=F973,1,0),""))</f>
        <v/>
      </c>
      <c r="AH972" s="1" t="str">
        <f>IF(B973=1,"",IF(שבוע_בדילוג[[#This Row],[הווסת פעיל?]]=1,IF(OR(שבוע_בדילוג[[#This Row],[וסת קבוע אחרון]]=F973,F973=שבוע_בדילוג[[#This Row],[LengthofCycle]]),1,0),""))</f>
        <v/>
      </c>
      <c r="AI972" s="1" t="str">
        <f>IF(B973=1,"",IF(שבוע_בדילוג[[#This Row],[הווסת פעיל?]]=1,IF(OR(שבוע_בדילוג[[#This Row],[וסת קבוע אחרון]]=F973,F973=שבוע_בדילוג[[#This Row],[LengthofCycle]],AND(שבוע_בדילוג[[#This Row],[LengthofCycle]]&lt;&gt;שבוע_בדילוג[[#This Row],[וסת קבוע אחרון]],OR(F973=28,F973=29))),1,0),""))</f>
        <v/>
      </c>
      <c r="AJ972" s="1" t="str">
        <f>IF(AND(שבוע_בדילוג[[#This Row],[הווסת פעיל?]]=1,B973=1),1,"")</f>
        <v/>
      </c>
      <c r="AK972" s="4">
        <f>IF(AND(שבוע_בדילוג[[#This Row],[הווסת פעיל?]]&lt;&gt;1,B973&lt;&gt;1,B973&lt;&gt;""),IF(שבוע_בדילוג[[#This Row],[LengthofCycle]]=F973,1,0),"")</f>
        <v>1</v>
      </c>
      <c r="AL972" s="4">
        <f>IF(AND(שבוע_בדילוג[[#This Row],[הווסת פעיל?]]&lt;&gt;1,B973&lt;&gt;1,B973&lt;&gt;""),IF(OR(שבוע_בדילוג[[#This Row],[LengthofCycle]]=F973,F973=29),1,0),"")</f>
        <v>1</v>
      </c>
      <c r="AM972" s="4">
        <f>IF(AND(שבוע_בדילוג[[#This Row],[הווסת פעיל?]]&lt;&gt;1,B973&lt;&gt;1,B973&lt;&gt;""),IF(OR(שבוע_בדילוג[[#This Row],[LengthofCycle]]=F973,F973=29,F973=28),1,0),"")</f>
        <v>1</v>
      </c>
    </row>
    <row r="973" spans="1:39" x14ac:dyDescent="0.25">
      <c r="A973" s="1" t="s">
        <v>136</v>
      </c>
      <c r="B973" s="1">
        <v>4</v>
      </c>
      <c r="C973" s="1">
        <v>1</v>
      </c>
      <c r="D973" s="1">
        <v>1</v>
      </c>
      <c r="E973" s="1">
        <v>0</v>
      </c>
      <c r="F973" s="1">
        <v>29</v>
      </c>
      <c r="H973" s="1">
        <f>שבוע_בדילוג[[#This Row],[LengthofCycle]]+1</f>
        <v>30</v>
      </c>
      <c r="I973" s="1">
        <f>IF(IFERROR(LOOKUP(שבוע_בדילוג[[#This Row],[ClientID]],קביעויות[השבוע בדילוג]),FALSE)=שבוע_בדילוג[[#This Row],[ClientID]],1,"")</f>
        <v>1</v>
      </c>
      <c r="J973" s="1">
        <f>IF(AND(שבוע_בדילוג[[#This Row],[CycleNumber]]&gt;1,OR(B974="",שבוע_בדילוג[[#This Row],[CycleNumber]]&gt;B972)),IF(OR(AND(שבוע_בדילוג[[#This Row],[LengthofCycle]]=29,F972=29),AND(שבוע_בדילוג[[#This Row],[LengthofCycle]]=36,F972=36)),1,""),"")</f>
        <v>1</v>
      </c>
      <c r="K973" s="1" t="str">
        <f>IF(AND(שבוע_בדילוג[[#This Row],[וסת השבוע]]=1,J972=1,שבוע_בדילוג[[#This Row],[CycleNumber]]&gt;B972),1,"")</f>
        <v/>
      </c>
      <c r="L973" s="1">
        <f>IF(שבוע_בדילוג[[#This Row],[CycleNumber]]=1,"",IF(שבוע_בדילוג[[#This Row],[וסת השבוע]]=1,0,IF(L972="","",IF(L972=0,IF(שבוע_בדילוג[[#This Row],[LengthofCycle]]=29,0,1),IF(L972=1,IF(שבוע_בדילוג[[#This Row],[LengthofCycle]]+F972=29*2,0,2),IF(L972=2,IF(שבוע_בדילוג[[#This Row],[LengthofCycle]]+F972+F971=29*3,0,3),""))))))</f>
        <v>0</v>
      </c>
      <c r="M973" s="1">
        <f>IF(שבוע_בדילוג[[#This Row],[וסת השבוע]]=1,IF(שבוע_בדילוג[[#This Row],[וסת השבוע וההפלגה ביחד]]=1,M972+1,0),IF(AND(שבוע_בדילוג[[#This Row],[CycleNumber]]&gt;B972,שבוע_בדילוג[[#This Row],[CycleNumber]]&gt;1),IF(שבוע_בדילוג[[#This Row],[וסת השבוע פעיל?]]&lt;&gt;"",M972+1,""),""))</f>
        <v>0</v>
      </c>
      <c r="N973" s="1">
        <f>IF(שבוע_בדילוג[[#This Row],[וסת השבוע פעיל?2]]="","",IF(AND(שבוע_בדילוג[[#This Row],[וסת השבוע פעיל?]]&lt;&gt;"",שבוע_בדילוג[[#This Row],[CycleNumber]]&lt;B974,B974&lt;&gt;"",שבוע_בדילוג[[#This Row],[וסת השבוע פעיל?]]&lt;3),IF(L974=0,IF(AND(שבוע_בדילוג[[#This Row],[וסת השבוע פעיל?]]&gt;0,J974=1),0,1),0),""))</f>
        <v>0</v>
      </c>
      <c r="O973" s="1" t="str">
        <f t="shared" si="80"/>
        <v/>
      </c>
      <c r="P973" s="1" t="str">
        <f>IF(AND(שבוע_בדילוג[[#This Row],[חיזוי - שבוע]]=1,K974=1),1,"")</f>
        <v/>
      </c>
      <c r="Q973" s="1" t="str">
        <f>IF(AND(שבוע_בדילוג[[#This Row],[וסת השבוע פעיל?]]&lt;3,OR(שבוע_בדילוג[[#This Row],[CycleNumber]]&gt;B974,B974="")),1,"")</f>
        <v/>
      </c>
      <c r="R973" s="1" t="str">
        <f>IF(AND(שבוע_בדילוג[[#This Row],[חיזוי - שבוע]]&lt;&gt;"",שבוע_בדילוג[[#This Row],[וסת השבוע פעיל?2]]=""),1,"")</f>
        <v/>
      </c>
      <c r="S973" s="1">
        <f>IF(שבוע_בדילוג[[#This Row],[האישה קבעה וסת שבוע בדילוג?]]=1,IF(שבוע_בדילוג[[#This Row],[וסת השבוע פעיל?]]&lt;3,1,0),"")</f>
        <v>1</v>
      </c>
      <c r="T9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3" s="1">
        <f t="shared" si="81"/>
        <v>0</v>
      </c>
      <c r="V973" s="1">
        <f t="shared" si="82"/>
        <v>0</v>
      </c>
      <c r="W973" s="1" t="str">
        <f t="shared" si="83"/>
        <v/>
      </c>
      <c r="X973" s="1" t="str">
        <f>IF(שבוע_בדילוג[[#This Row],[3 הפלגות זהות]]="","",IF(שבוע_בדילוג[[#This Row],[3 הפלגות זהות]]=1,שבוע_בדילוג[[#This Row],[LengthofCycle]],X972))</f>
        <v/>
      </c>
      <c r="Z973" s="1" t="str">
        <f>IF(OR(שבוע_בדילוג[[#This Row],[הווסת פעיל?]]=0,שבוע_בדילוג[[#This Row],[הווסת פעיל?]]=""),"",SUM(Z972,שבוע_בדילוג[[#This Row],[הווסת פעיל?]]))</f>
        <v/>
      </c>
      <c r="AA973" s="1" t="str">
        <f>IF(AND(שבוע_בדילוג[[#This Row],[כמה מחזורים עד עקירה]]&lt;&gt;"",Z974=""),שבוע_בדילוג[[#This Row],[כמה מחזורים עד עקירה]],"")</f>
        <v/>
      </c>
      <c r="AB973" s="1" t="str">
        <f>IF(AND(שבוע_בדילוג[[#This Row],[הווסת פעיל?]]=1,שבוע_בדילוג[[#This Row],[וסת קבוע אחרון]]&lt;&gt;X972),שבוע_בדילוג[[#This Row],[וסת קבוע אחרון]],"")</f>
        <v/>
      </c>
      <c r="AC973" s="1" t="str">
        <f>IF(AND(שבוע_בדילוג[[#This Row],[הווסת פעיל?]]=1,Y972=0,שבוע_בדילוג[[#This Row],[וסת קבוע אחרון]]=X972),שבוע_בדילוג[[#This Row],[וסת קבוע אחרון]],"")</f>
        <v/>
      </c>
      <c r="AD973" s="1" t="str">
        <f>IF(AND(שבוע_בדילוג[[#This Row],[הווסת פעיל?]]=1,Y972=0,שבוע_בדילוג[[#This Row],[וסת קבוע אחרון]]&lt;&gt;X972),1,"")</f>
        <v/>
      </c>
      <c r="AE973" s="1" t="str">
        <f>IF(AND(שבוע_בדילוג[[#This Row],[הווסת פעיל?]]&lt;&gt;"",B974=1),שבוע_בדילוג[[#This Row],[CycleNumber]],"")</f>
        <v/>
      </c>
      <c r="AF973" s="1" t="str">
        <f>IF(AND(שבוע_בדילוג[[#This Row],[הווסת פעיל?]]&lt;&gt;"",Y972=""),שבוע_בדילוג[[#This Row],[CycleNumber]],"")</f>
        <v/>
      </c>
      <c r="AG973" s="1" t="str">
        <f>IF(B974=1,"",IF(שבוע_בדילוג[[#This Row],[הווסת פעיל?]]=1,IF(שבוע_בדילוג[[#This Row],[וסת קבוע אחרון]]=F974,1,0),""))</f>
        <v/>
      </c>
      <c r="AH973" s="1" t="str">
        <f>IF(B974=1,"",IF(שבוע_בדילוג[[#This Row],[הווסת פעיל?]]=1,IF(OR(שבוע_בדילוג[[#This Row],[וסת קבוע אחרון]]=F974,F974=שבוע_בדילוג[[#This Row],[LengthofCycle]]),1,0),""))</f>
        <v/>
      </c>
      <c r="AI973" s="1" t="str">
        <f>IF(B974=1,"",IF(שבוע_בדילוג[[#This Row],[הווסת פעיל?]]=1,IF(OR(שבוע_בדילוג[[#This Row],[וסת קבוע אחרון]]=F974,F974=שבוע_בדילוג[[#This Row],[LengthofCycle]],AND(שבוע_בדילוג[[#This Row],[LengthofCycle]]&lt;&gt;שבוע_בדילוג[[#This Row],[וסת קבוע אחרון]],OR(F974=28,F974=29))),1,0),""))</f>
        <v/>
      </c>
      <c r="AJ973" s="1" t="str">
        <f>IF(AND(שבוע_בדילוג[[#This Row],[הווסת פעיל?]]=1,B974=1),1,"")</f>
        <v/>
      </c>
      <c r="AK973" s="4">
        <f>IF(AND(שבוע_בדילוג[[#This Row],[הווסת פעיל?]]&lt;&gt;1,B974&lt;&gt;1,B974&lt;&gt;""),IF(שבוע_בדילוג[[#This Row],[LengthofCycle]]=F974,1,0),"")</f>
        <v>0</v>
      </c>
      <c r="AL973" s="4">
        <f>IF(AND(שבוע_בדילוג[[#This Row],[הווסת פעיל?]]&lt;&gt;1,B974&lt;&gt;1,B974&lt;&gt;""),IF(OR(שבוע_בדילוג[[#This Row],[LengthofCycle]]=F974,F974=29),1,0),"")</f>
        <v>0</v>
      </c>
      <c r="AM973" s="4">
        <f>IF(AND(שבוע_בדילוג[[#This Row],[הווסת פעיל?]]&lt;&gt;1,B974&lt;&gt;1,B974&lt;&gt;""),IF(OR(שבוע_בדילוג[[#This Row],[LengthofCycle]]=F974,F974=29,F974=28),1,0),"")</f>
        <v>0</v>
      </c>
    </row>
    <row r="974" spans="1:39" x14ac:dyDescent="0.25">
      <c r="A974" s="1" t="s">
        <v>136</v>
      </c>
      <c r="B974" s="1">
        <v>5</v>
      </c>
      <c r="C974" s="1">
        <v>1</v>
      </c>
      <c r="D974" s="1">
        <v>1</v>
      </c>
      <c r="E974" s="1">
        <v>0</v>
      </c>
      <c r="F974" s="1">
        <v>30</v>
      </c>
      <c r="H974" s="1">
        <f>שבוע_בדילוג[[#This Row],[LengthofCycle]]+1</f>
        <v>31</v>
      </c>
      <c r="I974" s="1">
        <f>IF(IFERROR(LOOKUP(שבוע_בדילוג[[#This Row],[ClientID]],קביעויות[השבוע בדילוג]),FALSE)=שבוע_בדילוג[[#This Row],[ClientID]],1,"")</f>
        <v>1</v>
      </c>
      <c r="J974" s="1" t="str">
        <f>IF(AND(שבוע_בדילוג[[#This Row],[CycleNumber]]&gt;1,OR(B975="",שבוע_בדילוג[[#This Row],[CycleNumber]]&gt;B973)),IF(OR(AND(שבוע_בדילוג[[#This Row],[LengthofCycle]]=29,F973=29),AND(שבוע_בדילוג[[#This Row],[LengthofCycle]]=36,F973=36)),1,""),"")</f>
        <v/>
      </c>
      <c r="K974" s="1" t="str">
        <f>IF(AND(שבוע_בדילוג[[#This Row],[וסת השבוע]]=1,J973=1,שבוע_בדילוג[[#This Row],[CycleNumber]]&gt;B973),1,"")</f>
        <v/>
      </c>
      <c r="L974" s="1">
        <f>IF(שבוע_בדילוג[[#This Row],[CycleNumber]]=1,"",IF(שבוע_בדילוג[[#This Row],[וסת השבוע]]=1,0,IF(L973="","",IF(L973=0,IF(שבוע_בדילוג[[#This Row],[LengthofCycle]]=29,0,1),IF(L973=1,IF(שבוע_בדילוג[[#This Row],[LengthofCycle]]+F973=29*2,0,2),IF(L973=2,IF(שבוע_בדילוג[[#This Row],[LengthofCycle]]+F973+F972=29*3,0,3),""))))))</f>
        <v>1</v>
      </c>
      <c r="M974" s="1">
        <f>IF(שבוע_בדילוג[[#This Row],[וסת השבוע]]=1,IF(שבוע_בדילוג[[#This Row],[וסת השבוע וההפלגה ביחד]]=1,M973+1,0),IF(AND(שבוע_בדילוג[[#This Row],[CycleNumber]]&gt;B973,שבוע_בדילוג[[#This Row],[CycleNumber]]&gt;1),IF(שבוע_בדילוג[[#This Row],[וסת השבוע פעיל?]]&lt;&gt;"",M973+1,""),""))</f>
        <v>1</v>
      </c>
      <c r="N974" s="1">
        <f>IF(שבוע_בדילוג[[#This Row],[וסת השבוע פעיל?2]]="","",IF(AND(שבוע_בדילוג[[#This Row],[וסת השבוע פעיל?]]&lt;&gt;"",שבוע_בדילוג[[#This Row],[CycleNumber]]&lt;B975,B975&lt;&gt;"",שבוע_בדילוג[[#This Row],[וסת השבוע פעיל?]]&lt;3),IF(L975=0,IF(AND(שבוע_בדילוג[[#This Row],[וסת השבוע פעיל?]]&gt;0,J975=1),0,1),0),""))</f>
        <v>0</v>
      </c>
      <c r="O974" s="1">
        <f t="shared" si="80"/>
        <v>30</v>
      </c>
      <c r="P974" s="1" t="str">
        <f>IF(AND(שבוע_בדילוג[[#This Row],[חיזוי - שבוע]]=1,K975=1),1,"")</f>
        <v/>
      </c>
      <c r="Q974" s="1" t="str">
        <f>IF(AND(שבוע_בדילוג[[#This Row],[וסת השבוע פעיל?]]&lt;3,OR(שבוע_בדילוג[[#This Row],[CycleNumber]]&gt;B975,B975="")),1,"")</f>
        <v/>
      </c>
      <c r="R974" s="1" t="str">
        <f>IF(AND(שבוע_בדילוג[[#This Row],[חיזוי - שבוע]]&lt;&gt;"",שבוע_בדילוג[[#This Row],[וסת השבוע פעיל?2]]=""),1,"")</f>
        <v/>
      </c>
      <c r="S974" s="1">
        <f>IF(שבוע_בדילוג[[#This Row],[האישה קבעה וסת שבוע בדילוג?]]=1,IF(שבוע_בדילוג[[#This Row],[וסת השבוע פעיל?]]&lt;3,1,0),"")</f>
        <v>1</v>
      </c>
      <c r="T9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4" s="1">
        <f t="shared" si="81"/>
        <v>0</v>
      </c>
      <c r="V974" s="1">
        <f t="shared" si="82"/>
        <v>0</v>
      </c>
      <c r="W974" s="1">
        <f t="shared" si="83"/>
        <v>0</v>
      </c>
      <c r="X974" s="1" t="str">
        <f>IF(שבוע_בדילוג[[#This Row],[3 הפלגות זהות]]="","",IF(שבוע_בדילוג[[#This Row],[3 הפלגות זהות]]=1,שבוע_בדילוג[[#This Row],[LengthofCycle]],X973))</f>
        <v/>
      </c>
      <c r="Z974" s="1" t="str">
        <f>IF(OR(שבוע_בדילוג[[#This Row],[הווסת פעיל?]]=0,שבוע_בדילוג[[#This Row],[הווסת פעיל?]]=""),"",SUM(Z973,שבוע_בדילוג[[#This Row],[הווסת פעיל?]]))</f>
        <v/>
      </c>
      <c r="AA974" s="1" t="str">
        <f>IF(AND(שבוע_בדילוג[[#This Row],[כמה מחזורים עד עקירה]]&lt;&gt;"",Z975=""),שבוע_בדילוג[[#This Row],[כמה מחזורים עד עקירה]],"")</f>
        <v/>
      </c>
      <c r="AB974" s="1" t="str">
        <f>IF(AND(שבוע_בדילוג[[#This Row],[הווסת פעיל?]]=1,שבוע_בדילוג[[#This Row],[וסת קבוע אחרון]]&lt;&gt;X973),שבוע_בדילוג[[#This Row],[וסת קבוע אחרון]],"")</f>
        <v/>
      </c>
      <c r="AC974" s="1" t="str">
        <f>IF(AND(שבוע_בדילוג[[#This Row],[הווסת פעיל?]]=1,Y973=0,שבוע_בדילוג[[#This Row],[וסת קבוע אחרון]]=X973),שבוע_בדילוג[[#This Row],[וסת קבוע אחרון]],"")</f>
        <v/>
      </c>
      <c r="AD974" s="1" t="str">
        <f>IF(AND(שבוע_בדילוג[[#This Row],[הווסת פעיל?]]=1,Y973=0,שבוע_בדילוג[[#This Row],[וסת קבוע אחרון]]&lt;&gt;X973),1,"")</f>
        <v/>
      </c>
      <c r="AE974" s="1" t="str">
        <f>IF(AND(שבוע_בדילוג[[#This Row],[הווסת פעיל?]]&lt;&gt;"",B975=1),שבוע_בדילוג[[#This Row],[CycleNumber]],"")</f>
        <v/>
      </c>
      <c r="AF974" s="1" t="str">
        <f>IF(AND(שבוע_בדילוג[[#This Row],[הווסת פעיל?]]&lt;&gt;"",Y973=""),שבוע_בדילוג[[#This Row],[CycleNumber]],"")</f>
        <v/>
      </c>
      <c r="AG974" s="1" t="str">
        <f>IF(B975=1,"",IF(שבוע_בדילוג[[#This Row],[הווסת פעיל?]]=1,IF(שבוע_בדילוג[[#This Row],[וסת קבוע אחרון]]=F975,1,0),""))</f>
        <v/>
      </c>
      <c r="AH974" s="1" t="str">
        <f>IF(B975=1,"",IF(שבוע_בדילוג[[#This Row],[הווסת פעיל?]]=1,IF(OR(שבוע_בדילוג[[#This Row],[וסת קבוע אחרון]]=F975,F975=שבוע_בדילוג[[#This Row],[LengthofCycle]]),1,0),""))</f>
        <v/>
      </c>
      <c r="AI974" s="1" t="str">
        <f>IF(B975=1,"",IF(שבוע_בדילוג[[#This Row],[הווסת פעיל?]]=1,IF(OR(שבוע_בדילוג[[#This Row],[וסת קבוע אחרון]]=F975,F975=שבוע_בדילוג[[#This Row],[LengthofCycle]],AND(שבוע_בדילוג[[#This Row],[LengthofCycle]]&lt;&gt;שבוע_בדילוג[[#This Row],[וסת קבוע אחרון]],OR(F975=28,F975=29))),1,0),""))</f>
        <v/>
      </c>
      <c r="AJ974" s="1" t="str">
        <f>IF(AND(שבוע_בדילוג[[#This Row],[הווסת פעיל?]]=1,B975=1),1,"")</f>
        <v/>
      </c>
      <c r="AK974" s="4">
        <f>IF(AND(שבוע_בדילוג[[#This Row],[הווסת פעיל?]]&lt;&gt;1,B975&lt;&gt;1,B975&lt;&gt;""),IF(שבוע_בדילוג[[#This Row],[LengthofCycle]]=F975,1,0),"")</f>
        <v>0</v>
      </c>
      <c r="AL974" s="4">
        <f>IF(AND(שבוע_בדילוג[[#This Row],[הווסת פעיל?]]&lt;&gt;1,B975&lt;&gt;1,B975&lt;&gt;""),IF(OR(שבוע_בדילוג[[#This Row],[LengthofCycle]]=F975,F975=29),1,0),"")</f>
        <v>1</v>
      </c>
      <c r="AM974" s="4">
        <f>IF(AND(שבוע_בדילוג[[#This Row],[הווסת פעיל?]]&lt;&gt;1,B975&lt;&gt;1,B975&lt;&gt;""),IF(OR(שבוע_בדילוג[[#This Row],[LengthofCycle]]=F975,F975=29,F975=28),1,0),"")</f>
        <v>1</v>
      </c>
    </row>
    <row r="975" spans="1:39" x14ac:dyDescent="0.25">
      <c r="A975" s="1" t="s">
        <v>136</v>
      </c>
      <c r="B975" s="1">
        <v>6</v>
      </c>
      <c r="C975" s="1">
        <v>1</v>
      </c>
      <c r="D975" s="1">
        <v>1</v>
      </c>
      <c r="E975" s="1">
        <v>0</v>
      </c>
      <c r="F975" s="1">
        <v>29</v>
      </c>
      <c r="H975" s="1">
        <f>שבוע_בדילוג[[#This Row],[LengthofCycle]]+1</f>
        <v>30</v>
      </c>
      <c r="I975" s="1">
        <f>IF(IFERROR(LOOKUP(שבוע_בדילוג[[#This Row],[ClientID]],קביעויות[השבוע בדילוג]),FALSE)=שבוע_בדילוג[[#This Row],[ClientID]],1,"")</f>
        <v>1</v>
      </c>
      <c r="J975" s="1" t="str">
        <f>IF(AND(שבוע_בדילוג[[#This Row],[CycleNumber]]&gt;1,OR(B976="",שבוע_בדילוג[[#This Row],[CycleNumber]]&gt;B974)),IF(OR(AND(שבוע_בדילוג[[#This Row],[LengthofCycle]]=29,F974=29),AND(שבוע_בדילוג[[#This Row],[LengthofCycle]]=36,F974=36)),1,""),"")</f>
        <v/>
      </c>
      <c r="K975" s="1" t="str">
        <f>IF(AND(שבוע_בדילוג[[#This Row],[וסת השבוע]]=1,J974=1,שבוע_בדילוג[[#This Row],[CycleNumber]]&gt;B974),1,"")</f>
        <v/>
      </c>
      <c r="L975" s="1">
        <f>IF(שבוע_בדילוג[[#This Row],[CycleNumber]]=1,"",IF(שבוע_בדילוג[[#This Row],[וסת השבוע]]=1,0,IF(L974="","",IF(L974=0,IF(שבוע_בדילוג[[#This Row],[LengthofCycle]]=29,0,1),IF(L974=1,IF(שבוע_בדילוג[[#This Row],[LengthofCycle]]+F974=29*2,0,2),IF(L974=2,IF(שבוע_בדילוג[[#This Row],[LengthofCycle]]+F974+F973=29*3,0,3),""))))))</f>
        <v>2</v>
      </c>
      <c r="M975" s="1">
        <f>IF(שבוע_בדילוג[[#This Row],[וסת השבוע]]=1,IF(שבוע_בדילוג[[#This Row],[וסת השבוע וההפלגה ביחד]]=1,M974+1,0),IF(AND(שבוע_בדילוג[[#This Row],[CycleNumber]]&gt;B974,שבוע_בדילוג[[#This Row],[CycleNumber]]&gt;1),IF(שבוע_בדילוג[[#This Row],[וסת השבוע פעיל?]]&lt;&gt;"",M974+1,""),""))</f>
        <v>2</v>
      </c>
      <c r="N975" s="1">
        <f>IF(שבוע_בדילוג[[#This Row],[וסת השבוע פעיל?2]]="","",IF(AND(שבוע_בדילוג[[#This Row],[וסת השבוע פעיל?]]&lt;&gt;"",שבוע_בדילוג[[#This Row],[CycleNumber]]&lt;B976,B976&lt;&gt;"",שבוע_בדילוג[[#This Row],[וסת השבוע פעיל?]]&lt;3),IF(L976=0,IF(AND(שבוע_בדילוג[[#This Row],[וסת השבוע פעיל?]]&gt;0,J976=1),0,1),0),""))</f>
        <v>0</v>
      </c>
      <c r="O975" s="1">
        <f t="shared" si="80"/>
        <v>29</v>
      </c>
      <c r="P975" s="1" t="str">
        <f>IF(AND(שבוע_בדילוג[[#This Row],[חיזוי - שבוע]]=1,K976=1),1,"")</f>
        <v/>
      </c>
      <c r="Q975" s="1" t="str">
        <f>IF(AND(שבוע_בדילוג[[#This Row],[וסת השבוע פעיל?]]&lt;3,OR(שבוע_בדילוג[[#This Row],[CycleNumber]]&gt;B976,B976="")),1,"")</f>
        <v/>
      </c>
      <c r="R975" s="1" t="str">
        <f>IF(AND(שבוע_בדילוג[[#This Row],[חיזוי - שבוע]]&lt;&gt;"",שבוע_בדילוג[[#This Row],[וסת השבוע פעיל?2]]=""),1,"")</f>
        <v/>
      </c>
      <c r="S975" s="1">
        <f>IF(שבוע_בדילוג[[#This Row],[האישה קבעה וסת שבוע בדילוג?]]=1,IF(שבוע_בדילוג[[#This Row],[וסת השבוע פעיל?]]&lt;3,1,0),"")</f>
        <v>1</v>
      </c>
      <c r="T9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5" s="1">
        <f t="shared" si="81"/>
        <v>0</v>
      </c>
      <c r="V975" s="1">
        <f t="shared" si="82"/>
        <v>0</v>
      </c>
      <c r="W975" s="1">
        <f t="shared" si="83"/>
        <v>0</v>
      </c>
      <c r="X975" s="1" t="str">
        <f>IF(שבוע_בדילוג[[#This Row],[3 הפלגות זהות]]="","",IF(שבוע_בדילוג[[#This Row],[3 הפלגות זהות]]=1,שבוע_בדילוג[[#This Row],[LengthofCycle]],X974))</f>
        <v/>
      </c>
      <c r="Z975" s="1" t="str">
        <f>IF(OR(שבוע_בדילוג[[#This Row],[הווסת פעיל?]]=0,שבוע_בדילוג[[#This Row],[הווסת פעיל?]]=""),"",SUM(Z974,שבוע_בדילוג[[#This Row],[הווסת פעיל?]]))</f>
        <v/>
      </c>
      <c r="AA975" s="1" t="str">
        <f>IF(AND(שבוע_בדילוג[[#This Row],[כמה מחזורים עד עקירה]]&lt;&gt;"",Z976=""),שבוע_בדילוג[[#This Row],[כמה מחזורים עד עקירה]],"")</f>
        <v/>
      </c>
      <c r="AB975" s="1" t="str">
        <f>IF(AND(שבוע_בדילוג[[#This Row],[הווסת פעיל?]]=1,שבוע_בדילוג[[#This Row],[וסת קבוע אחרון]]&lt;&gt;X974),שבוע_בדילוג[[#This Row],[וסת קבוע אחרון]],"")</f>
        <v/>
      </c>
      <c r="AC975" s="1" t="str">
        <f>IF(AND(שבוע_בדילוג[[#This Row],[הווסת פעיל?]]=1,Y974=0,שבוע_בדילוג[[#This Row],[וסת קבוע אחרון]]=X974),שבוע_בדילוג[[#This Row],[וסת קבוע אחרון]],"")</f>
        <v/>
      </c>
      <c r="AD975" s="1" t="str">
        <f>IF(AND(שבוע_בדילוג[[#This Row],[הווסת פעיל?]]=1,Y974=0,שבוע_בדילוג[[#This Row],[וסת קבוע אחרון]]&lt;&gt;X974),1,"")</f>
        <v/>
      </c>
      <c r="AE975" s="1" t="str">
        <f>IF(AND(שבוע_בדילוג[[#This Row],[הווסת פעיל?]]&lt;&gt;"",B976=1),שבוע_בדילוג[[#This Row],[CycleNumber]],"")</f>
        <v/>
      </c>
      <c r="AF975" s="1" t="str">
        <f>IF(AND(שבוע_בדילוג[[#This Row],[הווסת פעיל?]]&lt;&gt;"",Y974=""),שבוע_בדילוג[[#This Row],[CycleNumber]],"")</f>
        <v/>
      </c>
      <c r="AG975" s="1" t="str">
        <f>IF(B976=1,"",IF(שבוע_בדילוג[[#This Row],[הווסת פעיל?]]=1,IF(שבוע_בדילוג[[#This Row],[וסת קבוע אחרון]]=F976,1,0),""))</f>
        <v/>
      </c>
      <c r="AH975" s="1" t="str">
        <f>IF(B976=1,"",IF(שבוע_בדילוג[[#This Row],[הווסת פעיל?]]=1,IF(OR(שבוע_בדילוג[[#This Row],[וסת קבוע אחרון]]=F976,F976=שבוע_בדילוג[[#This Row],[LengthofCycle]]),1,0),""))</f>
        <v/>
      </c>
      <c r="AI975" s="1" t="str">
        <f>IF(B976=1,"",IF(שבוע_בדילוג[[#This Row],[הווסת פעיל?]]=1,IF(OR(שבוע_בדילוג[[#This Row],[וסת קבוע אחרון]]=F976,F976=שבוע_בדילוג[[#This Row],[LengthofCycle]],AND(שבוע_בדילוג[[#This Row],[LengthofCycle]]&lt;&gt;שבוע_בדילוג[[#This Row],[וסת קבוע אחרון]],OR(F976=28,F976=29))),1,0),""))</f>
        <v/>
      </c>
      <c r="AJ975" s="1" t="str">
        <f>IF(AND(שבוע_בדילוג[[#This Row],[הווסת פעיל?]]=1,B976=1),1,"")</f>
        <v/>
      </c>
      <c r="AK975" s="4">
        <f>IF(AND(שבוע_בדילוג[[#This Row],[הווסת פעיל?]]&lt;&gt;1,B976&lt;&gt;1,B976&lt;&gt;""),IF(שבוע_בדילוג[[#This Row],[LengthofCycle]]=F976,1,0),"")</f>
        <v>0</v>
      </c>
      <c r="AL975" s="4">
        <f>IF(AND(שבוע_בדילוג[[#This Row],[הווסת פעיל?]]&lt;&gt;1,B976&lt;&gt;1,B976&lt;&gt;""),IF(OR(שבוע_בדילוג[[#This Row],[LengthofCycle]]=F976,F976=29),1,0),"")</f>
        <v>0</v>
      </c>
      <c r="AM975" s="4">
        <f>IF(AND(שבוע_בדילוג[[#This Row],[הווסת פעיל?]]&lt;&gt;1,B976&lt;&gt;1,B976&lt;&gt;""),IF(OR(שבוע_בדילוג[[#This Row],[LengthofCycle]]=F976,F976=29,F976=28),1,0),"")</f>
        <v>0</v>
      </c>
    </row>
    <row r="976" spans="1:39" x14ac:dyDescent="0.25">
      <c r="A976" s="1" t="s">
        <v>136</v>
      </c>
      <c r="B976" s="1">
        <v>7</v>
      </c>
      <c r="C976" s="1">
        <v>1</v>
      </c>
      <c r="D976" s="1">
        <v>1</v>
      </c>
      <c r="E976" s="1">
        <v>0</v>
      </c>
      <c r="F976" s="1">
        <v>30</v>
      </c>
      <c r="H976" s="1">
        <f>שבוע_בדילוג[[#This Row],[LengthofCycle]]+1</f>
        <v>31</v>
      </c>
      <c r="I976" s="1">
        <f>IF(IFERROR(LOOKUP(שבוע_בדילוג[[#This Row],[ClientID]],קביעויות[השבוע בדילוג]),FALSE)=שבוע_בדילוג[[#This Row],[ClientID]],1,"")</f>
        <v>1</v>
      </c>
      <c r="J976" s="1" t="str">
        <f>IF(AND(שבוע_בדילוג[[#This Row],[CycleNumber]]&gt;1,OR(B977="",שבוע_בדילוג[[#This Row],[CycleNumber]]&gt;B975)),IF(OR(AND(שבוע_בדילוג[[#This Row],[LengthofCycle]]=29,F975=29),AND(שבוע_בדילוג[[#This Row],[LengthofCycle]]=36,F975=36)),1,""),"")</f>
        <v/>
      </c>
      <c r="K976" s="1" t="str">
        <f>IF(AND(שבוע_בדילוג[[#This Row],[וסת השבוע]]=1,J975=1,שבוע_בדילוג[[#This Row],[CycleNumber]]&gt;B975),1,"")</f>
        <v/>
      </c>
      <c r="L976" s="1">
        <f>IF(שבוע_בדילוג[[#This Row],[CycleNumber]]=1,"",IF(שבוע_בדילוג[[#This Row],[וסת השבוע]]=1,0,IF(L975="","",IF(L975=0,IF(שבוע_בדילוג[[#This Row],[LengthofCycle]]=29,0,1),IF(L975=1,IF(שבוע_בדילוג[[#This Row],[LengthofCycle]]+F975=29*2,0,2),IF(L975=2,IF(שבוע_בדילוג[[#This Row],[LengthofCycle]]+F975+F974=29*3,0,3),""))))))</f>
        <v>3</v>
      </c>
      <c r="M976" s="1">
        <f>IF(שבוע_בדילוג[[#This Row],[וסת השבוע]]=1,IF(שבוע_בדילוג[[#This Row],[וסת השבוע וההפלגה ביחד]]=1,M975+1,0),IF(AND(שבוע_בדילוג[[#This Row],[CycleNumber]]&gt;B975,שבוע_בדילוג[[#This Row],[CycleNumber]]&gt;1),IF(שבוע_בדילוג[[#This Row],[וסת השבוע פעיל?]]&lt;&gt;"",M975+1,""),""))</f>
        <v>3</v>
      </c>
      <c r="N976" s="1" t="str">
        <f>IF(שבוע_בדילוג[[#This Row],[וסת השבוע פעיל?2]]="","",IF(AND(שבוע_בדילוג[[#This Row],[וסת השבוע פעיל?]]&lt;&gt;"",שבוע_בדילוג[[#This Row],[CycleNumber]]&lt;B977,B977&lt;&gt;"",שבוע_בדילוג[[#This Row],[וסת השבוע פעיל?]]&lt;3),IF(L977=0,IF(AND(שבוע_בדילוג[[#This Row],[וסת השבוע פעיל?]]&gt;0,J977=1),0,1),0),""))</f>
        <v/>
      </c>
      <c r="O976" s="1">
        <f t="shared" si="80"/>
        <v>29</v>
      </c>
      <c r="P976" s="1" t="str">
        <f>IF(AND(שבוע_בדילוג[[#This Row],[חיזוי - שבוע]]=1,K977=1),1,"")</f>
        <v/>
      </c>
      <c r="Q976" s="1" t="str">
        <f>IF(AND(שבוע_בדילוג[[#This Row],[וסת השבוע פעיל?]]&lt;3,OR(שבוע_בדילוג[[#This Row],[CycleNumber]]&gt;B977,B977="")),1,"")</f>
        <v/>
      </c>
      <c r="R976" s="1" t="str">
        <f>IF(AND(שבוע_בדילוג[[#This Row],[חיזוי - שבוע]]&lt;&gt;"",שבוע_בדילוג[[#This Row],[וסת השבוע פעיל?2]]=""),1,"")</f>
        <v/>
      </c>
      <c r="S976" s="1">
        <f>IF(שבוע_בדילוג[[#This Row],[האישה קבעה וסת שבוע בדילוג?]]=1,IF(שבוע_בדילוג[[#This Row],[וסת השבוע פעיל?]]&lt;3,1,0),"")</f>
        <v>0</v>
      </c>
      <c r="T9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6" s="1">
        <f t="shared" si="81"/>
        <v>0</v>
      </c>
      <c r="V976" s="1">
        <f t="shared" si="82"/>
        <v>0</v>
      </c>
      <c r="W976" s="1">
        <f t="shared" si="83"/>
        <v>0</v>
      </c>
      <c r="X976" s="1" t="str">
        <f>IF(שבוע_בדילוג[[#This Row],[3 הפלגות זהות]]="","",IF(שבוע_בדילוג[[#This Row],[3 הפלגות זהות]]=1,שבוע_בדילוג[[#This Row],[LengthofCycle]],X975))</f>
        <v/>
      </c>
      <c r="Z976" s="1" t="str">
        <f>IF(OR(שבוע_בדילוג[[#This Row],[הווסת פעיל?]]=0,שבוע_בדילוג[[#This Row],[הווסת פעיל?]]=""),"",SUM(Z975,שבוע_בדילוג[[#This Row],[הווסת פעיל?]]))</f>
        <v/>
      </c>
      <c r="AA976" s="1" t="str">
        <f>IF(AND(שבוע_בדילוג[[#This Row],[כמה מחזורים עד עקירה]]&lt;&gt;"",Z977=""),שבוע_בדילוג[[#This Row],[כמה מחזורים עד עקירה]],"")</f>
        <v/>
      </c>
      <c r="AB976" s="1" t="str">
        <f>IF(AND(שבוע_בדילוג[[#This Row],[הווסת פעיל?]]=1,שבוע_בדילוג[[#This Row],[וסת קבוע אחרון]]&lt;&gt;X975),שבוע_בדילוג[[#This Row],[וסת קבוע אחרון]],"")</f>
        <v/>
      </c>
      <c r="AC976" s="1" t="str">
        <f>IF(AND(שבוע_בדילוג[[#This Row],[הווסת פעיל?]]=1,Y975=0,שבוע_בדילוג[[#This Row],[וסת קבוע אחרון]]=X975),שבוע_בדילוג[[#This Row],[וסת קבוע אחרון]],"")</f>
        <v/>
      </c>
      <c r="AD976" s="1" t="str">
        <f>IF(AND(שבוע_בדילוג[[#This Row],[הווסת פעיל?]]=1,Y975=0,שבוע_בדילוג[[#This Row],[וסת קבוע אחרון]]&lt;&gt;X975),1,"")</f>
        <v/>
      </c>
      <c r="AE976" s="1" t="str">
        <f>IF(AND(שבוע_בדילוג[[#This Row],[הווסת פעיל?]]&lt;&gt;"",B977=1),שבוע_בדילוג[[#This Row],[CycleNumber]],"")</f>
        <v/>
      </c>
      <c r="AF976" s="1" t="str">
        <f>IF(AND(שבוע_בדילוג[[#This Row],[הווסת פעיל?]]&lt;&gt;"",Y975=""),שבוע_בדילוג[[#This Row],[CycleNumber]],"")</f>
        <v/>
      </c>
      <c r="AG976" s="1" t="str">
        <f>IF(B977=1,"",IF(שבוע_בדילוג[[#This Row],[הווסת פעיל?]]=1,IF(שבוע_בדילוג[[#This Row],[וסת קבוע אחרון]]=F977,1,0),""))</f>
        <v/>
      </c>
      <c r="AH976" s="1" t="str">
        <f>IF(B977=1,"",IF(שבוע_בדילוג[[#This Row],[הווסת פעיל?]]=1,IF(OR(שבוע_בדילוג[[#This Row],[וסת קבוע אחרון]]=F977,F977=שבוע_בדילוג[[#This Row],[LengthofCycle]]),1,0),""))</f>
        <v/>
      </c>
      <c r="AI976" s="1" t="str">
        <f>IF(B977=1,"",IF(שבוע_בדילוג[[#This Row],[הווסת פעיל?]]=1,IF(OR(שבוע_בדילוג[[#This Row],[וסת קבוע אחרון]]=F977,F977=שבוע_בדילוג[[#This Row],[LengthofCycle]],AND(שבוע_בדילוג[[#This Row],[LengthofCycle]]&lt;&gt;שבוע_בדילוג[[#This Row],[וסת קבוע אחרון]],OR(F977=28,F977=29))),1,0),""))</f>
        <v/>
      </c>
      <c r="AJ976" s="1" t="str">
        <f>IF(AND(שבוע_בדילוג[[#This Row],[הווסת פעיל?]]=1,B977=1),1,"")</f>
        <v/>
      </c>
      <c r="AK976" s="4">
        <f>IF(AND(שבוע_בדילוג[[#This Row],[הווסת פעיל?]]&lt;&gt;1,B977&lt;&gt;1,B977&lt;&gt;""),IF(שבוע_בדילוג[[#This Row],[LengthofCycle]]=F977,1,0),"")</f>
        <v>0</v>
      </c>
      <c r="AL976" s="4">
        <f>IF(AND(שבוע_בדילוג[[#This Row],[הווסת פעיל?]]&lt;&gt;1,B977&lt;&gt;1,B977&lt;&gt;""),IF(OR(שבוע_בדילוג[[#This Row],[LengthofCycle]]=F977,F977=29),1,0),"")</f>
        <v>0</v>
      </c>
      <c r="AM976" s="4">
        <f>IF(AND(שבוע_בדילוג[[#This Row],[הווסת פעיל?]]&lt;&gt;1,B977&lt;&gt;1,B977&lt;&gt;""),IF(OR(שבוע_בדילוג[[#This Row],[LengthofCycle]]=F977,F977=29,F977=28),1,0),"")</f>
        <v>1</v>
      </c>
    </row>
    <row r="977" spans="1:39" x14ac:dyDescent="0.25">
      <c r="A977" s="1" t="s">
        <v>136</v>
      </c>
      <c r="B977" s="1">
        <v>8</v>
      </c>
      <c r="C977" s="1">
        <v>1</v>
      </c>
      <c r="D977" s="1">
        <v>1</v>
      </c>
      <c r="E977" s="1">
        <v>0</v>
      </c>
      <c r="F977" s="1">
        <v>28</v>
      </c>
      <c r="H977" s="1">
        <f>שבוע_בדילוג[[#This Row],[LengthofCycle]]+1</f>
        <v>29</v>
      </c>
      <c r="I977" s="1">
        <f>IF(IFERROR(LOOKUP(שבוע_בדילוג[[#This Row],[ClientID]],קביעויות[השבוע בדילוג]),FALSE)=שבוע_בדילוג[[#This Row],[ClientID]],1,"")</f>
        <v>1</v>
      </c>
      <c r="J977" s="1" t="str">
        <f>IF(AND(שבוע_בדילוג[[#This Row],[CycleNumber]]&gt;1,OR(B978="",שבוע_בדילוג[[#This Row],[CycleNumber]]&gt;B976)),IF(OR(AND(שבוע_בדילוג[[#This Row],[LengthofCycle]]=29,F976=29),AND(שבוע_בדילוג[[#This Row],[LengthofCycle]]=36,F976=36)),1,""),"")</f>
        <v/>
      </c>
      <c r="K977" s="1" t="str">
        <f>IF(AND(שבוע_בדילוג[[#This Row],[וסת השבוע]]=1,J976=1,שבוע_בדילוג[[#This Row],[CycleNumber]]&gt;B976),1,"")</f>
        <v/>
      </c>
      <c r="L977" s="1" t="str">
        <f>IF(שבוע_בדילוג[[#This Row],[CycleNumber]]=1,"",IF(שבוע_בדילוג[[#This Row],[וסת השבוע]]=1,0,IF(L976="","",IF(L976=0,IF(שבוע_בדילוג[[#This Row],[LengthofCycle]]=29,0,1),IF(L976=1,IF(שבוע_בדילוג[[#This Row],[LengthofCycle]]+F976=29*2,0,2),IF(L976=2,IF(שבוע_בדילוג[[#This Row],[LengthofCycle]]+F976+F975=29*3,0,3),""))))))</f>
        <v/>
      </c>
      <c r="M977" s="1" t="str">
        <f>IF(שבוע_בדילוג[[#This Row],[וסת השבוע]]=1,IF(שבוע_בדילוג[[#This Row],[וסת השבוע וההפלגה ביחד]]=1,M976+1,0),IF(AND(שבוע_בדילוג[[#This Row],[CycleNumber]]&gt;B976,שבוע_בדילוג[[#This Row],[CycleNumber]]&gt;1),IF(שבוע_בדילוג[[#This Row],[וסת השבוע פעיל?]]&lt;&gt;"",M976+1,""),""))</f>
        <v/>
      </c>
      <c r="N977" s="1" t="str">
        <f>IF(שבוע_בדילוג[[#This Row],[וסת השבוע פעיל?2]]="","",IF(AND(שבוע_בדילוג[[#This Row],[וסת השבוע פעיל?]]&lt;&gt;"",שבוע_בדילוג[[#This Row],[CycleNumber]]&lt;B978,B978&lt;&gt;"",שבוע_בדילוג[[#This Row],[וסת השבוע פעיל?]]&lt;3),IF(L978=0,IF(AND(שבוע_בדילוג[[#This Row],[וסת השבוע פעיל?]]&gt;0,J978=1),0,1),0),""))</f>
        <v/>
      </c>
      <c r="O977" s="1" t="str">
        <f t="shared" si="80"/>
        <v/>
      </c>
      <c r="P977" s="1" t="str">
        <f>IF(AND(שבוע_בדילוג[[#This Row],[חיזוי - שבוע]]=1,K978=1),1,"")</f>
        <v/>
      </c>
      <c r="Q977" s="1" t="str">
        <f>IF(AND(שבוע_בדילוג[[#This Row],[וסת השבוע פעיל?]]&lt;3,OR(שבוע_בדילוג[[#This Row],[CycleNumber]]&gt;B978,B978="")),1,"")</f>
        <v/>
      </c>
      <c r="R977" s="1" t="str">
        <f>IF(AND(שבוע_בדילוג[[#This Row],[חיזוי - שבוע]]&lt;&gt;"",שבוע_בדילוג[[#This Row],[וסת השבוע פעיל?2]]=""),1,"")</f>
        <v/>
      </c>
      <c r="S977" s="1">
        <f>IF(שבוע_בדילוג[[#This Row],[האישה קבעה וסת שבוע בדילוג?]]=1,IF(שבוע_בדילוג[[#This Row],[וסת השבוע פעיל?]]&lt;3,1,0),"")</f>
        <v>0</v>
      </c>
      <c r="T9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7" s="1">
        <f t="shared" si="81"/>
        <v>0</v>
      </c>
      <c r="V977" s="1">
        <f t="shared" si="82"/>
        <v>0</v>
      </c>
      <c r="W977" s="1">
        <f t="shared" si="83"/>
        <v>0</v>
      </c>
      <c r="X977" s="1" t="str">
        <f>IF(שבוע_בדילוג[[#This Row],[3 הפלגות זהות]]="","",IF(שבוע_בדילוג[[#This Row],[3 הפלגות זהות]]=1,שבוע_בדילוג[[#This Row],[LengthofCycle]],X976))</f>
        <v/>
      </c>
      <c r="Z977" s="1" t="str">
        <f>IF(OR(שבוע_בדילוג[[#This Row],[הווסת פעיל?]]=0,שבוע_בדילוג[[#This Row],[הווסת פעיל?]]=""),"",SUM(Z976,שבוע_בדילוג[[#This Row],[הווסת פעיל?]]))</f>
        <v/>
      </c>
      <c r="AA977" s="1" t="str">
        <f>IF(AND(שבוע_בדילוג[[#This Row],[כמה מחזורים עד עקירה]]&lt;&gt;"",Z978=""),שבוע_בדילוג[[#This Row],[כמה מחזורים עד עקירה]],"")</f>
        <v/>
      </c>
      <c r="AB977" s="1" t="str">
        <f>IF(AND(שבוע_בדילוג[[#This Row],[הווסת פעיל?]]=1,שבוע_בדילוג[[#This Row],[וסת קבוע אחרון]]&lt;&gt;X976),שבוע_בדילוג[[#This Row],[וסת קבוע אחרון]],"")</f>
        <v/>
      </c>
      <c r="AC977" s="1" t="str">
        <f>IF(AND(שבוע_בדילוג[[#This Row],[הווסת פעיל?]]=1,Y976=0,שבוע_בדילוג[[#This Row],[וסת קבוע אחרון]]=X976),שבוע_בדילוג[[#This Row],[וסת קבוע אחרון]],"")</f>
        <v/>
      </c>
      <c r="AD977" s="1" t="str">
        <f>IF(AND(שבוע_בדילוג[[#This Row],[הווסת פעיל?]]=1,Y976=0,שבוע_בדילוג[[#This Row],[וסת קבוע אחרון]]&lt;&gt;X976),1,"")</f>
        <v/>
      </c>
      <c r="AE977" s="1" t="str">
        <f>IF(AND(שבוע_בדילוג[[#This Row],[הווסת פעיל?]]&lt;&gt;"",B978=1),שבוע_בדילוג[[#This Row],[CycleNumber]],"")</f>
        <v/>
      </c>
      <c r="AF977" s="1" t="str">
        <f>IF(AND(שבוע_בדילוג[[#This Row],[הווסת פעיל?]]&lt;&gt;"",Y976=""),שבוע_בדילוג[[#This Row],[CycleNumber]],"")</f>
        <v/>
      </c>
      <c r="AG977" s="1" t="str">
        <f>IF(B978=1,"",IF(שבוע_בדילוג[[#This Row],[הווסת פעיל?]]=1,IF(שבוע_בדילוג[[#This Row],[וסת קבוע אחרון]]=F978,1,0),""))</f>
        <v/>
      </c>
      <c r="AH977" s="1" t="str">
        <f>IF(B978=1,"",IF(שבוע_בדילוג[[#This Row],[הווסת פעיל?]]=1,IF(OR(שבוע_בדילוג[[#This Row],[וסת קבוע אחרון]]=F978,F978=שבוע_בדילוג[[#This Row],[LengthofCycle]]),1,0),""))</f>
        <v/>
      </c>
      <c r="AI977" s="1" t="str">
        <f>IF(B978=1,"",IF(שבוע_בדילוג[[#This Row],[הווסת פעיל?]]=1,IF(OR(שבוע_בדילוג[[#This Row],[וסת קבוע אחרון]]=F978,F978=שבוע_בדילוג[[#This Row],[LengthofCycle]],AND(שבוע_בדילוג[[#This Row],[LengthofCycle]]&lt;&gt;שבוע_בדילוג[[#This Row],[וסת קבוע אחרון]],OR(F978=28,F978=29))),1,0),""))</f>
        <v/>
      </c>
      <c r="AJ977" s="1" t="str">
        <f>IF(AND(שבוע_בדילוג[[#This Row],[הווסת פעיל?]]=1,B978=1),1,"")</f>
        <v/>
      </c>
      <c r="AK977" s="4">
        <f>IF(AND(שבוע_בדילוג[[#This Row],[הווסת פעיל?]]&lt;&gt;1,B978&lt;&gt;1,B978&lt;&gt;""),IF(שבוע_בדילוג[[#This Row],[LengthofCycle]]=F978,1,0),"")</f>
        <v>1</v>
      </c>
      <c r="AL977" s="4">
        <f>IF(AND(שבוע_בדילוג[[#This Row],[הווסת פעיל?]]&lt;&gt;1,B978&lt;&gt;1,B978&lt;&gt;""),IF(OR(שבוע_בדילוג[[#This Row],[LengthofCycle]]=F978,F978=29),1,0),"")</f>
        <v>1</v>
      </c>
      <c r="AM977" s="4">
        <f>IF(AND(שבוע_בדילוג[[#This Row],[הווסת פעיל?]]&lt;&gt;1,B978&lt;&gt;1,B978&lt;&gt;""),IF(OR(שבוע_בדילוג[[#This Row],[LengthofCycle]]=F978,F978=29,F978=28),1,0),"")</f>
        <v>1</v>
      </c>
    </row>
    <row r="978" spans="1:39" x14ac:dyDescent="0.25">
      <c r="A978" s="1" t="s">
        <v>136</v>
      </c>
      <c r="B978" s="1">
        <v>9</v>
      </c>
      <c r="C978" s="1">
        <v>1</v>
      </c>
      <c r="D978" s="1">
        <v>1</v>
      </c>
      <c r="E978" s="1">
        <v>0</v>
      </c>
      <c r="F978" s="1">
        <v>28</v>
      </c>
      <c r="H978" s="1">
        <f>שבוע_בדילוג[[#This Row],[LengthofCycle]]+1</f>
        <v>29</v>
      </c>
      <c r="I978" s="1">
        <f>IF(IFERROR(LOOKUP(שבוע_בדילוג[[#This Row],[ClientID]],קביעויות[השבוע בדילוג]),FALSE)=שבוע_בדילוג[[#This Row],[ClientID]],1,"")</f>
        <v>1</v>
      </c>
      <c r="J978" s="1" t="str">
        <f>IF(AND(שבוע_בדילוג[[#This Row],[CycleNumber]]&gt;1,OR(B979="",שבוע_בדילוג[[#This Row],[CycleNumber]]&gt;B977)),IF(OR(AND(שבוע_בדילוג[[#This Row],[LengthofCycle]]=29,F977=29),AND(שבוע_בדילוג[[#This Row],[LengthofCycle]]=36,F977=36)),1,""),"")</f>
        <v/>
      </c>
      <c r="K978" s="1" t="str">
        <f>IF(AND(שבוע_בדילוג[[#This Row],[וסת השבוע]]=1,J977=1,שבוע_בדילוג[[#This Row],[CycleNumber]]&gt;B977),1,"")</f>
        <v/>
      </c>
      <c r="L978" s="1" t="str">
        <f>IF(שבוע_בדילוג[[#This Row],[CycleNumber]]=1,"",IF(שבוע_בדילוג[[#This Row],[וסת השבוע]]=1,0,IF(L977="","",IF(L977=0,IF(שבוע_בדילוג[[#This Row],[LengthofCycle]]=29,0,1),IF(L977=1,IF(שבוע_בדילוג[[#This Row],[LengthofCycle]]+F977=29*2,0,2),IF(L977=2,IF(שבוע_בדילוג[[#This Row],[LengthofCycle]]+F977+F976=29*3,0,3),""))))))</f>
        <v/>
      </c>
      <c r="M978" s="1" t="str">
        <f>IF(שבוע_בדילוג[[#This Row],[וסת השבוע]]=1,IF(שבוע_בדילוג[[#This Row],[וסת השבוע וההפלגה ביחד]]=1,M977+1,0),IF(AND(שבוע_בדילוג[[#This Row],[CycleNumber]]&gt;B977,שבוע_בדילוג[[#This Row],[CycleNumber]]&gt;1),IF(שבוע_בדילוג[[#This Row],[וסת השבוע פעיל?]]&lt;&gt;"",M977+1,""),""))</f>
        <v/>
      </c>
      <c r="N978" s="1" t="str">
        <f>IF(שבוע_בדילוג[[#This Row],[וסת השבוע פעיל?2]]="","",IF(AND(שבוע_בדילוג[[#This Row],[וסת השבוע פעיל?]]&lt;&gt;"",שבוע_בדילוג[[#This Row],[CycleNumber]]&lt;B979,B979&lt;&gt;"",שבוע_בדילוג[[#This Row],[וסת השבוע פעיל?]]&lt;3),IF(L979=0,IF(AND(שבוע_בדילוג[[#This Row],[וסת השבוע פעיל?]]&gt;0,J979=1),0,1),0),""))</f>
        <v/>
      </c>
      <c r="O978" s="1" t="str">
        <f t="shared" si="80"/>
        <v/>
      </c>
      <c r="P978" s="1" t="str">
        <f>IF(AND(שבוע_בדילוג[[#This Row],[חיזוי - שבוע]]=1,K979=1),1,"")</f>
        <v/>
      </c>
      <c r="Q978" s="1" t="str">
        <f>IF(AND(שבוע_בדילוג[[#This Row],[וסת השבוע פעיל?]]&lt;3,OR(שבוע_בדילוג[[#This Row],[CycleNumber]]&gt;B979,B979="")),1,"")</f>
        <v/>
      </c>
      <c r="R978" s="1" t="str">
        <f>IF(AND(שבוע_בדילוג[[#This Row],[חיזוי - שבוע]]&lt;&gt;"",שבוע_בדילוג[[#This Row],[וסת השבוע פעיל?2]]=""),1,"")</f>
        <v/>
      </c>
      <c r="S978" s="1">
        <f>IF(שבוע_בדילוג[[#This Row],[האישה קבעה וסת שבוע בדילוג?]]=1,IF(שבוע_בדילוג[[#This Row],[וסת השבוע פעיל?]]&lt;3,1,0),"")</f>
        <v>0</v>
      </c>
      <c r="T9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8" s="1">
        <f t="shared" si="81"/>
        <v>0</v>
      </c>
      <c r="V978" s="1">
        <f t="shared" si="82"/>
        <v>0</v>
      </c>
      <c r="W978" s="1">
        <f t="shared" si="83"/>
        <v>0</v>
      </c>
      <c r="X978" s="1" t="str">
        <f>IF(שבוע_בדילוג[[#This Row],[3 הפלגות זהות]]="","",IF(שבוע_בדילוג[[#This Row],[3 הפלגות זהות]]=1,שבוע_בדילוג[[#This Row],[LengthofCycle]],X977))</f>
        <v/>
      </c>
      <c r="Z978" s="1" t="str">
        <f>IF(OR(שבוע_בדילוג[[#This Row],[הווסת פעיל?]]=0,שבוע_בדילוג[[#This Row],[הווסת פעיל?]]=""),"",SUM(Z977,שבוע_בדילוג[[#This Row],[הווסת פעיל?]]))</f>
        <v/>
      </c>
      <c r="AA978" s="1" t="str">
        <f>IF(AND(שבוע_בדילוג[[#This Row],[כמה מחזורים עד עקירה]]&lt;&gt;"",Z979=""),שבוע_בדילוג[[#This Row],[כמה מחזורים עד עקירה]],"")</f>
        <v/>
      </c>
      <c r="AB978" s="1" t="str">
        <f>IF(AND(שבוע_בדילוג[[#This Row],[הווסת פעיל?]]=1,שבוע_בדילוג[[#This Row],[וסת קבוע אחרון]]&lt;&gt;X977),שבוע_בדילוג[[#This Row],[וסת קבוע אחרון]],"")</f>
        <v/>
      </c>
      <c r="AC978" s="1" t="str">
        <f>IF(AND(שבוע_בדילוג[[#This Row],[הווסת פעיל?]]=1,Y977=0,שבוע_בדילוג[[#This Row],[וסת קבוע אחרון]]=X977),שבוע_בדילוג[[#This Row],[וסת קבוע אחרון]],"")</f>
        <v/>
      </c>
      <c r="AD978" s="1" t="str">
        <f>IF(AND(שבוע_בדילוג[[#This Row],[הווסת פעיל?]]=1,Y977=0,שבוע_בדילוג[[#This Row],[וסת קבוע אחרון]]&lt;&gt;X977),1,"")</f>
        <v/>
      </c>
      <c r="AE978" s="1" t="str">
        <f>IF(AND(שבוע_בדילוג[[#This Row],[הווסת פעיל?]]&lt;&gt;"",B979=1),שבוע_בדילוג[[#This Row],[CycleNumber]],"")</f>
        <v/>
      </c>
      <c r="AF978" s="1" t="str">
        <f>IF(AND(שבוע_בדילוג[[#This Row],[הווסת פעיל?]]&lt;&gt;"",Y977=""),שבוע_בדילוג[[#This Row],[CycleNumber]],"")</f>
        <v/>
      </c>
      <c r="AG978" s="1" t="str">
        <f>IF(B979=1,"",IF(שבוע_בדילוג[[#This Row],[הווסת פעיל?]]=1,IF(שבוע_בדילוג[[#This Row],[וסת קבוע אחרון]]=F979,1,0),""))</f>
        <v/>
      </c>
      <c r="AH978" s="1" t="str">
        <f>IF(B979=1,"",IF(שבוע_בדילוג[[#This Row],[הווסת פעיל?]]=1,IF(OR(שבוע_בדילוג[[#This Row],[וסת קבוע אחרון]]=F979,F979=שבוע_בדילוג[[#This Row],[LengthofCycle]]),1,0),""))</f>
        <v/>
      </c>
      <c r="AI978" s="1" t="str">
        <f>IF(B979=1,"",IF(שבוע_בדילוג[[#This Row],[הווסת פעיל?]]=1,IF(OR(שבוע_בדילוג[[#This Row],[וסת קבוע אחרון]]=F979,F979=שבוע_בדילוג[[#This Row],[LengthofCycle]],AND(שבוע_בדילוג[[#This Row],[LengthofCycle]]&lt;&gt;שבוע_בדילוג[[#This Row],[וסת קבוע אחרון]],OR(F979=28,F979=29))),1,0),""))</f>
        <v/>
      </c>
      <c r="AJ978" s="1" t="str">
        <f>IF(AND(שבוע_בדילוג[[#This Row],[הווסת פעיל?]]=1,B979=1),1,"")</f>
        <v/>
      </c>
      <c r="AK978" s="4">
        <f>IF(AND(שבוע_בדילוג[[#This Row],[הווסת פעיל?]]&lt;&gt;1,B979&lt;&gt;1,B979&lt;&gt;""),IF(שבוע_בדילוג[[#This Row],[LengthofCycle]]=F979,1,0),"")</f>
        <v>0</v>
      </c>
      <c r="AL978" s="4">
        <f>IF(AND(שבוע_בדילוג[[#This Row],[הווסת פעיל?]]&lt;&gt;1,B979&lt;&gt;1,B979&lt;&gt;""),IF(OR(שבוע_בדילוג[[#This Row],[LengthofCycle]]=F979,F979=29),1,0),"")</f>
        <v>1</v>
      </c>
      <c r="AM978" s="4">
        <f>IF(AND(שבוע_בדילוג[[#This Row],[הווסת פעיל?]]&lt;&gt;1,B979&lt;&gt;1,B979&lt;&gt;""),IF(OR(שבוע_בדילוג[[#This Row],[LengthofCycle]]=F979,F979=29,F979=28),1,0),"")</f>
        <v>1</v>
      </c>
    </row>
    <row r="979" spans="1:39" x14ac:dyDescent="0.25">
      <c r="A979" s="1" t="s">
        <v>136</v>
      </c>
      <c r="B979" s="1">
        <v>10</v>
      </c>
      <c r="C979" s="1">
        <v>1</v>
      </c>
      <c r="D979" s="1">
        <v>1</v>
      </c>
      <c r="E979" s="1">
        <v>0</v>
      </c>
      <c r="F979" s="1">
        <v>29</v>
      </c>
      <c r="H979" s="1">
        <f>שבוע_בדילוג[[#This Row],[LengthofCycle]]+1</f>
        <v>30</v>
      </c>
      <c r="I979" s="1">
        <f>IF(IFERROR(LOOKUP(שבוע_בדילוג[[#This Row],[ClientID]],קביעויות[השבוע בדילוג]),FALSE)=שבוע_בדילוג[[#This Row],[ClientID]],1,"")</f>
        <v>1</v>
      </c>
      <c r="J979" s="1" t="str">
        <f>IF(AND(שבוע_בדילוג[[#This Row],[CycleNumber]]&gt;1,OR(B980="",שבוע_בדילוג[[#This Row],[CycleNumber]]&gt;B978)),IF(OR(AND(שבוע_בדילוג[[#This Row],[LengthofCycle]]=29,F978=29),AND(שבוע_בדילוג[[#This Row],[LengthofCycle]]=36,F978=36)),1,""),"")</f>
        <v/>
      </c>
      <c r="K979" s="1" t="str">
        <f>IF(AND(שבוע_בדילוג[[#This Row],[וסת השבוע]]=1,J978=1,שבוע_בדילוג[[#This Row],[CycleNumber]]&gt;B978),1,"")</f>
        <v/>
      </c>
      <c r="L979" s="1" t="str">
        <f>IF(שבוע_בדילוג[[#This Row],[CycleNumber]]=1,"",IF(שבוע_בדילוג[[#This Row],[וסת השבוע]]=1,0,IF(L978="","",IF(L978=0,IF(שבוע_בדילוג[[#This Row],[LengthofCycle]]=29,0,1),IF(L978=1,IF(שבוע_בדילוג[[#This Row],[LengthofCycle]]+F978=29*2,0,2),IF(L978=2,IF(שבוע_בדילוג[[#This Row],[LengthofCycle]]+F978+F977=29*3,0,3),""))))))</f>
        <v/>
      </c>
      <c r="M979" s="1" t="str">
        <f>IF(שבוע_בדילוג[[#This Row],[וסת השבוע]]=1,IF(שבוע_בדילוג[[#This Row],[וסת השבוע וההפלגה ביחד]]=1,M978+1,0),IF(AND(שבוע_בדילוג[[#This Row],[CycleNumber]]&gt;B978,שבוע_בדילוג[[#This Row],[CycleNumber]]&gt;1),IF(שבוע_בדילוג[[#This Row],[וסת השבוע פעיל?]]&lt;&gt;"",M978+1,""),""))</f>
        <v/>
      </c>
      <c r="N979" s="1" t="str">
        <f>IF(שבוע_בדילוג[[#This Row],[וסת השבוע פעיל?2]]="","",IF(AND(שבוע_בדילוג[[#This Row],[וסת השבוע פעיל?]]&lt;&gt;"",שבוע_בדילוג[[#This Row],[CycleNumber]]&lt;B980,B980&lt;&gt;"",שבוע_בדילוג[[#This Row],[וסת השבוע פעיל?]]&lt;3),IF(L980=0,IF(AND(שבוע_בדילוג[[#This Row],[וסת השבוע פעיל?]]&gt;0,J980=1),0,1),0),""))</f>
        <v/>
      </c>
      <c r="O979" s="1" t="str">
        <f t="shared" si="80"/>
        <v/>
      </c>
      <c r="P979" s="1" t="str">
        <f>IF(AND(שבוע_בדילוג[[#This Row],[חיזוי - שבוע]]=1,K980=1),1,"")</f>
        <v/>
      </c>
      <c r="Q979" s="1" t="str">
        <f>IF(AND(שבוע_בדילוג[[#This Row],[וסת השבוע פעיל?]]&lt;3,OR(שבוע_בדילוג[[#This Row],[CycleNumber]]&gt;B980,B980="")),1,"")</f>
        <v/>
      </c>
      <c r="R979" s="1" t="str">
        <f>IF(AND(שבוע_בדילוג[[#This Row],[חיזוי - שבוע]]&lt;&gt;"",שבוע_בדילוג[[#This Row],[וסת השבוע פעיל?2]]=""),1,"")</f>
        <v/>
      </c>
      <c r="S979" s="1">
        <f>IF(שבוע_בדילוג[[#This Row],[האישה קבעה וסת שבוע בדילוג?]]=1,IF(שבוע_בדילוג[[#This Row],[וסת השבוע פעיל?]]&lt;3,1,0),"")</f>
        <v>0</v>
      </c>
      <c r="T9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79" s="1">
        <f t="shared" si="81"/>
        <v>0</v>
      </c>
      <c r="V979" s="1">
        <f t="shared" si="82"/>
        <v>0</v>
      </c>
      <c r="W979" s="1">
        <f t="shared" si="83"/>
        <v>0</v>
      </c>
      <c r="X979" s="1" t="str">
        <f>IF(שבוע_בדילוג[[#This Row],[3 הפלגות זהות]]="","",IF(שבוע_בדילוג[[#This Row],[3 הפלגות זהות]]=1,שבוע_בדילוג[[#This Row],[LengthofCycle]],X978))</f>
        <v/>
      </c>
      <c r="Z979" s="1" t="str">
        <f>IF(OR(שבוע_בדילוג[[#This Row],[הווסת פעיל?]]=0,שבוע_בדילוג[[#This Row],[הווסת פעיל?]]=""),"",SUM(Z978,שבוע_בדילוג[[#This Row],[הווסת פעיל?]]))</f>
        <v/>
      </c>
      <c r="AA979" s="1" t="str">
        <f>IF(AND(שבוע_בדילוג[[#This Row],[כמה מחזורים עד עקירה]]&lt;&gt;"",Z980=""),שבוע_בדילוג[[#This Row],[כמה מחזורים עד עקירה]],"")</f>
        <v/>
      </c>
      <c r="AB979" s="1" t="str">
        <f>IF(AND(שבוע_בדילוג[[#This Row],[הווסת פעיל?]]=1,שבוע_בדילוג[[#This Row],[וסת קבוע אחרון]]&lt;&gt;X978),שבוע_בדילוג[[#This Row],[וסת קבוע אחרון]],"")</f>
        <v/>
      </c>
      <c r="AC979" s="1" t="str">
        <f>IF(AND(שבוע_בדילוג[[#This Row],[הווסת פעיל?]]=1,Y978=0,שבוע_בדילוג[[#This Row],[וסת קבוע אחרון]]=X978),שבוע_בדילוג[[#This Row],[וסת קבוע אחרון]],"")</f>
        <v/>
      </c>
      <c r="AD979" s="1" t="str">
        <f>IF(AND(שבוע_בדילוג[[#This Row],[הווסת פעיל?]]=1,Y978=0,שבוע_בדילוג[[#This Row],[וסת קבוע אחרון]]&lt;&gt;X978),1,"")</f>
        <v/>
      </c>
      <c r="AE979" s="1" t="str">
        <f>IF(AND(שבוע_בדילוג[[#This Row],[הווסת פעיל?]]&lt;&gt;"",B980=1),שבוע_בדילוג[[#This Row],[CycleNumber]],"")</f>
        <v/>
      </c>
      <c r="AF979" s="1" t="str">
        <f>IF(AND(שבוע_בדילוג[[#This Row],[הווסת פעיל?]]&lt;&gt;"",Y978=""),שבוע_בדילוג[[#This Row],[CycleNumber]],"")</f>
        <v/>
      </c>
      <c r="AG979" s="1" t="str">
        <f>IF(B980=1,"",IF(שבוע_בדילוג[[#This Row],[הווסת פעיל?]]=1,IF(שבוע_בדילוג[[#This Row],[וסת קבוע אחרון]]=F980,1,0),""))</f>
        <v/>
      </c>
      <c r="AH979" s="1" t="str">
        <f>IF(B980=1,"",IF(שבוע_בדילוג[[#This Row],[הווסת פעיל?]]=1,IF(OR(שבוע_בדילוג[[#This Row],[וסת קבוע אחרון]]=F980,F980=שבוע_בדילוג[[#This Row],[LengthofCycle]]),1,0),""))</f>
        <v/>
      </c>
      <c r="AI979" s="1" t="str">
        <f>IF(B980=1,"",IF(שבוע_בדילוג[[#This Row],[הווסת פעיל?]]=1,IF(OR(שבוע_בדילוג[[#This Row],[וסת קבוע אחרון]]=F980,F980=שבוע_בדילוג[[#This Row],[LengthofCycle]],AND(שבוע_בדילוג[[#This Row],[LengthofCycle]]&lt;&gt;שבוע_בדילוג[[#This Row],[וסת קבוע אחרון]],OR(F980=28,F980=29))),1,0),""))</f>
        <v/>
      </c>
      <c r="AJ979" s="1" t="str">
        <f>IF(AND(שבוע_בדילוג[[#This Row],[הווסת פעיל?]]=1,B980=1),1,"")</f>
        <v/>
      </c>
      <c r="AK979" s="4" t="str">
        <f>IF(AND(שבוע_בדילוג[[#This Row],[הווסת פעיל?]]&lt;&gt;1,B980&lt;&gt;1,B980&lt;&gt;""),IF(שבוע_בדילוג[[#This Row],[LengthofCycle]]=F980,1,0),"")</f>
        <v/>
      </c>
      <c r="AL979" s="4" t="str">
        <f>IF(AND(שבוע_בדילוג[[#This Row],[הווסת פעיל?]]&lt;&gt;1,B980&lt;&gt;1,B980&lt;&gt;""),IF(OR(שבוע_בדילוג[[#This Row],[LengthofCycle]]=F980,F980=29),1,0),"")</f>
        <v/>
      </c>
      <c r="AM979" s="4" t="str">
        <f>IF(AND(שבוע_בדילוג[[#This Row],[הווסת פעיל?]]&lt;&gt;1,B980&lt;&gt;1,B980&lt;&gt;""),IF(OR(שבוע_בדילוג[[#This Row],[LengthofCycle]]=F980,F980=29,F980=28),1,0),"")</f>
        <v/>
      </c>
    </row>
    <row r="980" spans="1:39" x14ac:dyDescent="0.25">
      <c r="A980" s="1" t="s">
        <v>137</v>
      </c>
      <c r="B980" s="1">
        <v>1</v>
      </c>
      <c r="C980" s="1">
        <v>0</v>
      </c>
      <c r="D980" s="1">
        <v>1</v>
      </c>
      <c r="E980" s="1">
        <v>0</v>
      </c>
      <c r="F980" s="1">
        <v>26</v>
      </c>
      <c r="H980" s="1">
        <f>שבוע_בדילוג[[#This Row],[LengthofCycle]]+1</f>
        <v>27</v>
      </c>
      <c r="I980" s="1" t="str">
        <f>IF(IFERROR(LOOKUP(שבוע_בדילוג[[#This Row],[ClientID]],קביעויות[השבוע בדילוג]),FALSE)=שבוע_בדילוג[[#This Row],[ClientID]],1,"")</f>
        <v/>
      </c>
      <c r="J980" s="1" t="str">
        <f>IF(AND(שבוע_בדילוג[[#This Row],[CycleNumber]]&gt;1,OR(B981="",שבוע_בדילוג[[#This Row],[CycleNumber]]&gt;B979)),IF(OR(AND(שבוע_בדילוג[[#This Row],[LengthofCycle]]=29,F979=29),AND(שבוע_בדילוג[[#This Row],[LengthofCycle]]=36,F979=36)),1,""),"")</f>
        <v/>
      </c>
      <c r="K980" s="1" t="str">
        <f>IF(AND(שבוע_בדילוג[[#This Row],[וסת השבוע]]=1,J979=1,שבוע_בדילוג[[#This Row],[CycleNumber]]&gt;B979),1,"")</f>
        <v/>
      </c>
      <c r="L980" s="1" t="str">
        <f>IF(שבוע_בדילוג[[#This Row],[CycleNumber]]=1,"",IF(שבוע_בדילוג[[#This Row],[וסת השבוע]]=1,0,IF(L979="","",IF(L979=0,IF(שבוע_בדילוג[[#This Row],[LengthofCycle]]=29,0,1),IF(L979=1,IF(שבוע_בדילוג[[#This Row],[LengthofCycle]]+F979=29*2,0,2),IF(L979=2,IF(שבוע_בדילוג[[#This Row],[LengthofCycle]]+F979+F978=29*3,0,3),""))))))</f>
        <v/>
      </c>
      <c r="M980" s="1" t="str">
        <f>IF(שבוע_בדילוג[[#This Row],[וסת השבוע]]=1,IF(שבוע_בדילוג[[#This Row],[וסת השבוע וההפלגה ביחד]]=1,M979+1,0),IF(AND(שבוע_בדילוג[[#This Row],[CycleNumber]]&gt;B979,שבוע_בדילוג[[#This Row],[CycleNumber]]&gt;1),IF(שבוע_בדילוג[[#This Row],[וסת השבוע פעיל?]]&lt;&gt;"",M979+1,""),""))</f>
        <v/>
      </c>
      <c r="N980" s="1" t="str">
        <f>IF(שבוע_בדילוג[[#This Row],[וסת השבוע פעיל?2]]="","",IF(AND(שבוע_בדילוג[[#This Row],[וסת השבוע פעיל?]]&lt;&gt;"",שבוע_בדילוג[[#This Row],[CycleNumber]]&lt;B981,B981&lt;&gt;"",שבוע_בדילוג[[#This Row],[וסת השבוע פעיל?]]&lt;3),IF(L981=0,IF(AND(שבוע_בדילוג[[#This Row],[וסת השבוע פעיל?]]&gt;0,J981=1),0,1),0),""))</f>
        <v/>
      </c>
      <c r="O980" s="1" t="str">
        <f t="shared" ref="O980:O1043" si="84">IF(N979&lt;&gt;"",IF(L979=0,29+1,IF(L979=1,2*29-F979+1,IF(L979=2,3*29-F979-F978+1,""))),"")</f>
        <v/>
      </c>
      <c r="P980" s="1" t="str">
        <f>IF(AND(שבוע_בדילוג[[#This Row],[חיזוי - שבוע]]=1,K981=1),1,"")</f>
        <v/>
      </c>
      <c r="Q980" s="1" t="str">
        <f>IF(AND(שבוע_בדילוג[[#This Row],[וסת השבוע פעיל?]]&lt;3,OR(שבוע_בדילוג[[#This Row],[CycleNumber]]&gt;B981,B981="")),1,"")</f>
        <v/>
      </c>
      <c r="R980" s="1" t="str">
        <f>IF(AND(שבוע_בדילוג[[#This Row],[חיזוי - שבוע]]&lt;&gt;"",שבוע_בדילוג[[#This Row],[וסת השבוע פעיל?2]]=""),1,"")</f>
        <v/>
      </c>
      <c r="S980" s="1" t="str">
        <f>IF(שבוע_בדילוג[[#This Row],[האישה קבעה וסת שבוע בדילוג?]]=1,IF(שבוע_בדילוג[[#This Row],[וסת השבוע פעיל?]]&lt;3,1,0),"")</f>
        <v/>
      </c>
      <c r="T9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0" s="1" t="str">
        <f t="shared" si="81"/>
        <v/>
      </c>
      <c r="V980" s="1" t="str">
        <f t="shared" si="82"/>
        <v/>
      </c>
      <c r="W980" s="1" t="str">
        <f t="shared" si="83"/>
        <v/>
      </c>
      <c r="X980" s="1" t="str">
        <f>IF(שבוע_בדילוג[[#This Row],[3 הפלגות זהות]]="","",IF(שבוע_בדילוג[[#This Row],[3 הפלגות זהות]]=1,שבוע_בדילוג[[#This Row],[LengthofCycle]],X979))</f>
        <v/>
      </c>
      <c r="Z980" s="1" t="str">
        <f>IF(OR(שבוע_בדילוג[[#This Row],[הווסת פעיל?]]=0,שבוע_בדילוג[[#This Row],[הווסת פעיל?]]=""),"",SUM(Z979,שבוע_בדילוג[[#This Row],[הווסת פעיל?]]))</f>
        <v/>
      </c>
      <c r="AA980" s="1" t="str">
        <f>IF(AND(שבוע_בדילוג[[#This Row],[כמה מחזורים עד עקירה]]&lt;&gt;"",Z981=""),שבוע_בדילוג[[#This Row],[כמה מחזורים עד עקירה]],"")</f>
        <v/>
      </c>
      <c r="AB980" s="1" t="str">
        <f>IF(AND(שבוע_בדילוג[[#This Row],[הווסת פעיל?]]=1,שבוע_בדילוג[[#This Row],[וסת קבוע אחרון]]&lt;&gt;X979),שבוע_בדילוג[[#This Row],[וסת קבוע אחרון]],"")</f>
        <v/>
      </c>
      <c r="AC980" s="1" t="str">
        <f>IF(AND(שבוע_בדילוג[[#This Row],[הווסת פעיל?]]=1,Y979=0,שבוע_בדילוג[[#This Row],[וסת קבוע אחרון]]=X979),שבוע_בדילוג[[#This Row],[וסת קבוע אחרון]],"")</f>
        <v/>
      </c>
      <c r="AD980" s="1" t="str">
        <f>IF(AND(שבוע_בדילוג[[#This Row],[הווסת פעיל?]]=1,Y979=0,שבוע_בדילוג[[#This Row],[וסת קבוע אחרון]]&lt;&gt;X979),1,"")</f>
        <v/>
      </c>
      <c r="AE980" s="1" t="str">
        <f>IF(AND(שבוע_בדילוג[[#This Row],[הווסת פעיל?]]&lt;&gt;"",B981=1),שבוע_בדילוג[[#This Row],[CycleNumber]],"")</f>
        <v/>
      </c>
      <c r="AF980" s="1" t="str">
        <f>IF(AND(שבוע_בדילוג[[#This Row],[הווסת פעיל?]]&lt;&gt;"",Y979=""),שבוע_בדילוג[[#This Row],[CycleNumber]],"")</f>
        <v/>
      </c>
      <c r="AG980" s="1" t="str">
        <f>IF(B981=1,"",IF(שבוע_בדילוג[[#This Row],[הווסת פעיל?]]=1,IF(שבוע_בדילוג[[#This Row],[וסת קבוע אחרון]]=F981,1,0),""))</f>
        <v/>
      </c>
      <c r="AH980" s="1" t="str">
        <f>IF(B981=1,"",IF(שבוע_בדילוג[[#This Row],[הווסת פעיל?]]=1,IF(OR(שבוע_בדילוג[[#This Row],[וסת קבוע אחרון]]=F981,F981=שבוע_בדילוג[[#This Row],[LengthofCycle]]),1,0),""))</f>
        <v/>
      </c>
      <c r="AI980" s="1" t="str">
        <f>IF(B981=1,"",IF(שבוע_בדילוג[[#This Row],[הווסת פעיל?]]=1,IF(OR(שבוע_בדילוג[[#This Row],[וסת קבוע אחרון]]=F981,F981=שבוע_בדילוג[[#This Row],[LengthofCycle]],AND(שבוע_בדילוג[[#This Row],[LengthofCycle]]&lt;&gt;שבוע_בדילוג[[#This Row],[וסת קבוע אחרון]],OR(F981=28,F981=29))),1,0),""))</f>
        <v/>
      </c>
      <c r="AJ980" s="1" t="str">
        <f>IF(AND(שבוע_בדילוג[[#This Row],[הווסת פעיל?]]=1,B981=1),1,"")</f>
        <v/>
      </c>
      <c r="AK980" s="4">
        <f>IF(AND(שבוע_בדילוג[[#This Row],[הווסת פעיל?]]&lt;&gt;1,B981&lt;&gt;1,B981&lt;&gt;""),IF(שבוע_בדילוג[[#This Row],[LengthofCycle]]=F981,1,0),"")</f>
        <v>1</v>
      </c>
      <c r="AL980" s="4">
        <f>IF(AND(שבוע_בדילוג[[#This Row],[הווסת פעיל?]]&lt;&gt;1,B981&lt;&gt;1,B981&lt;&gt;""),IF(OR(שבוע_בדילוג[[#This Row],[LengthofCycle]]=F981,F981=29),1,0),"")</f>
        <v>1</v>
      </c>
      <c r="AM980" s="4">
        <f>IF(AND(שבוע_בדילוג[[#This Row],[הווסת פעיל?]]&lt;&gt;1,B981&lt;&gt;1,B981&lt;&gt;""),IF(OR(שבוע_בדילוג[[#This Row],[LengthofCycle]]=F981,F981=29,F981=28),1,0),"")</f>
        <v>1</v>
      </c>
    </row>
    <row r="981" spans="1:39" x14ac:dyDescent="0.25">
      <c r="A981" s="1" t="s">
        <v>137</v>
      </c>
      <c r="B981" s="1">
        <v>2</v>
      </c>
      <c r="C981" s="1">
        <v>0</v>
      </c>
      <c r="D981" s="1">
        <v>1</v>
      </c>
      <c r="E981" s="1">
        <v>0</v>
      </c>
      <c r="F981" s="1">
        <v>26</v>
      </c>
      <c r="H981" s="1">
        <f>שבוע_בדילוג[[#This Row],[LengthofCycle]]+1</f>
        <v>27</v>
      </c>
      <c r="I981" s="1" t="str">
        <f>IF(IFERROR(LOOKUP(שבוע_בדילוג[[#This Row],[ClientID]],קביעויות[השבוע בדילוג]),FALSE)=שבוע_בדילוג[[#This Row],[ClientID]],1,"")</f>
        <v/>
      </c>
      <c r="J981" s="1" t="str">
        <f>IF(AND(שבוע_בדילוג[[#This Row],[CycleNumber]]&gt;1,OR(B982="",שבוע_בדילוג[[#This Row],[CycleNumber]]&gt;B980)),IF(OR(AND(שבוע_בדילוג[[#This Row],[LengthofCycle]]=29,F980=29),AND(שבוע_בדילוג[[#This Row],[LengthofCycle]]=36,F980=36)),1,""),"")</f>
        <v/>
      </c>
      <c r="K981" s="1" t="str">
        <f>IF(AND(שבוע_בדילוג[[#This Row],[וסת השבוע]]=1,J980=1,שבוע_בדילוג[[#This Row],[CycleNumber]]&gt;B980),1,"")</f>
        <v/>
      </c>
      <c r="L981" s="1" t="str">
        <f>IF(שבוע_בדילוג[[#This Row],[CycleNumber]]=1,"",IF(שבוע_בדילוג[[#This Row],[וסת השבוע]]=1,0,IF(L980="","",IF(L980=0,IF(שבוע_בדילוג[[#This Row],[LengthofCycle]]=29,0,1),IF(L980=1,IF(שבוע_בדילוג[[#This Row],[LengthofCycle]]+F980=29*2,0,2),IF(L980=2,IF(שבוע_בדילוג[[#This Row],[LengthofCycle]]+F980+F979=29*3,0,3),""))))))</f>
        <v/>
      </c>
      <c r="M981" s="1" t="str">
        <f>IF(שבוע_בדילוג[[#This Row],[וסת השבוע]]=1,IF(שבוע_בדילוג[[#This Row],[וסת השבוע וההפלגה ביחד]]=1,M980+1,0),IF(AND(שבוע_בדילוג[[#This Row],[CycleNumber]]&gt;B980,שבוע_בדילוג[[#This Row],[CycleNumber]]&gt;1),IF(שבוע_בדילוג[[#This Row],[וסת השבוע פעיל?]]&lt;&gt;"",M980+1,""),""))</f>
        <v/>
      </c>
      <c r="N981" s="1" t="str">
        <f>IF(שבוע_בדילוג[[#This Row],[וסת השבוע פעיל?2]]="","",IF(AND(שבוע_בדילוג[[#This Row],[וסת השבוע פעיל?]]&lt;&gt;"",שבוע_בדילוג[[#This Row],[CycleNumber]]&lt;B982,B982&lt;&gt;"",שבוע_בדילוג[[#This Row],[וסת השבוע פעיל?]]&lt;3),IF(L982=0,IF(AND(שבוע_בדילוג[[#This Row],[וסת השבוע פעיל?]]&gt;0,J982=1),0,1),0),""))</f>
        <v/>
      </c>
      <c r="O981" s="1" t="str">
        <f t="shared" si="84"/>
        <v/>
      </c>
      <c r="P981" s="1" t="str">
        <f>IF(AND(שבוע_בדילוג[[#This Row],[חיזוי - שבוע]]=1,K982=1),1,"")</f>
        <v/>
      </c>
      <c r="Q981" s="1" t="str">
        <f>IF(AND(שבוע_בדילוג[[#This Row],[וסת השבוע פעיל?]]&lt;3,OR(שבוע_בדילוג[[#This Row],[CycleNumber]]&gt;B982,B982="")),1,"")</f>
        <v/>
      </c>
      <c r="R981" s="1" t="str">
        <f>IF(AND(שבוע_בדילוג[[#This Row],[חיזוי - שבוע]]&lt;&gt;"",שבוע_בדילוג[[#This Row],[וסת השבוע פעיל?2]]=""),1,"")</f>
        <v/>
      </c>
      <c r="S981" s="1" t="str">
        <f>IF(שבוע_בדילוג[[#This Row],[האישה קבעה וסת שבוע בדילוג?]]=1,IF(שבוע_בדילוג[[#This Row],[וסת השבוע פעיל?]]&lt;3,1,0),"")</f>
        <v/>
      </c>
      <c r="T9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1" s="1" t="str">
        <f t="shared" si="81"/>
        <v/>
      </c>
      <c r="V981" s="1" t="str">
        <f t="shared" si="82"/>
        <v/>
      </c>
      <c r="W981" s="1" t="str">
        <f t="shared" si="83"/>
        <v/>
      </c>
      <c r="X981" s="1" t="str">
        <f>IF(שבוע_בדילוג[[#This Row],[3 הפלגות זהות]]="","",IF(שבוע_בדילוג[[#This Row],[3 הפלגות זהות]]=1,שבוע_בדילוג[[#This Row],[LengthofCycle]],X980))</f>
        <v/>
      </c>
      <c r="Z981" s="1" t="str">
        <f>IF(OR(שבוע_בדילוג[[#This Row],[הווסת פעיל?]]=0,שבוע_בדילוג[[#This Row],[הווסת פעיל?]]=""),"",SUM(Z980,שבוע_בדילוג[[#This Row],[הווסת פעיל?]]))</f>
        <v/>
      </c>
      <c r="AA981" s="1" t="str">
        <f>IF(AND(שבוע_בדילוג[[#This Row],[כמה מחזורים עד עקירה]]&lt;&gt;"",Z982=""),שבוע_בדילוג[[#This Row],[כמה מחזורים עד עקירה]],"")</f>
        <v/>
      </c>
      <c r="AB981" s="1" t="str">
        <f>IF(AND(שבוע_בדילוג[[#This Row],[הווסת פעיל?]]=1,שבוע_בדילוג[[#This Row],[וסת קבוע אחרון]]&lt;&gt;X980),שבוע_בדילוג[[#This Row],[וסת קבוע אחרון]],"")</f>
        <v/>
      </c>
      <c r="AC981" s="1" t="str">
        <f>IF(AND(שבוע_בדילוג[[#This Row],[הווסת פעיל?]]=1,Y980=0,שבוע_בדילוג[[#This Row],[וסת קבוע אחרון]]=X980),שבוע_בדילוג[[#This Row],[וסת קבוע אחרון]],"")</f>
        <v/>
      </c>
      <c r="AD981" s="1" t="str">
        <f>IF(AND(שבוע_בדילוג[[#This Row],[הווסת פעיל?]]=1,Y980=0,שבוע_בדילוג[[#This Row],[וסת קבוע אחרון]]&lt;&gt;X980),1,"")</f>
        <v/>
      </c>
      <c r="AE981" s="1" t="str">
        <f>IF(AND(שבוע_בדילוג[[#This Row],[הווסת פעיל?]]&lt;&gt;"",B982=1),שבוע_בדילוג[[#This Row],[CycleNumber]],"")</f>
        <v/>
      </c>
      <c r="AF981" s="1" t="str">
        <f>IF(AND(שבוע_בדילוג[[#This Row],[הווסת פעיל?]]&lt;&gt;"",Y980=""),שבוע_בדילוג[[#This Row],[CycleNumber]],"")</f>
        <v/>
      </c>
      <c r="AG981" s="1" t="str">
        <f>IF(B982=1,"",IF(שבוע_בדילוג[[#This Row],[הווסת פעיל?]]=1,IF(שבוע_בדילוג[[#This Row],[וסת קבוע אחרון]]=F982,1,0),""))</f>
        <v/>
      </c>
      <c r="AH981" s="1" t="str">
        <f>IF(B982=1,"",IF(שבוע_בדילוג[[#This Row],[הווסת פעיל?]]=1,IF(OR(שבוע_בדילוג[[#This Row],[וסת קבוע אחרון]]=F982,F982=שבוע_בדילוג[[#This Row],[LengthofCycle]]),1,0),""))</f>
        <v/>
      </c>
      <c r="AI981" s="1" t="str">
        <f>IF(B982=1,"",IF(שבוע_בדילוג[[#This Row],[הווסת פעיל?]]=1,IF(OR(שבוע_בדילוג[[#This Row],[וסת קבוע אחרון]]=F982,F982=שבוע_בדילוג[[#This Row],[LengthofCycle]],AND(שבוע_בדילוג[[#This Row],[LengthofCycle]]&lt;&gt;שבוע_בדילוג[[#This Row],[וסת קבוע אחרון]],OR(F982=28,F982=29))),1,0),""))</f>
        <v/>
      </c>
      <c r="AJ981" s="1" t="str">
        <f>IF(AND(שבוע_בדילוג[[#This Row],[הווסת פעיל?]]=1,B982=1),1,"")</f>
        <v/>
      </c>
      <c r="AK981" s="4">
        <f>IF(AND(שבוע_בדילוג[[#This Row],[הווסת פעיל?]]&lt;&gt;1,B982&lt;&gt;1,B982&lt;&gt;""),IF(שבוע_בדילוג[[#This Row],[LengthofCycle]]=F982,1,0),"")</f>
        <v>0</v>
      </c>
      <c r="AL981" s="4">
        <f>IF(AND(שבוע_בדילוג[[#This Row],[הווסת פעיל?]]&lt;&gt;1,B982&lt;&gt;1,B982&lt;&gt;""),IF(OR(שבוע_בדילוג[[#This Row],[LengthofCycle]]=F982,F982=29),1,0),"")</f>
        <v>0</v>
      </c>
      <c r="AM981" s="4">
        <f>IF(AND(שבוע_בדילוג[[#This Row],[הווסת פעיל?]]&lt;&gt;1,B982&lt;&gt;1,B982&lt;&gt;""),IF(OR(שבוע_בדילוג[[#This Row],[LengthofCycle]]=F982,F982=29,F982=28),1,0),"")</f>
        <v>0</v>
      </c>
    </row>
    <row r="982" spans="1:39" x14ac:dyDescent="0.25">
      <c r="A982" s="1" t="s">
        <v>137</v>
      </c>
      <c r="B982" s="1">
        <v>3</v>
      </c>
      <c r="C982" s="1">
        <v>0</v>
      </c>
      <c r="D982" s="1">
        <v>1</v>
      </c>
      <c r="E982" s="1">
        <v>0</v>
      </c>
      <c r="F982" s="1">
        <v>27</v>
      </c>
      <c r="H982" s="1">
        <f>שבוע_בדילוג[[#This Row],[LengthofCycle]]+1</f>
        <v>28</v>
      </c>
      <c r="I982" s="1" t="str">
        <f>IF(IFERROR(LOOKUP(שבוע_בדילוג[[#This Row],[ClientID]],קביעויות[השבוע בדילוג]),FALSE)=שבוע_בדילוג[[#This Row],[ClientID]],1,"")</f>
        <v/>
      </c>
      <c r="J982" s="1" t="str">
        <f>IF(AND(שבוע_בדילוג[[#This Row],[CycleNumber]]&gt;1,OR(B983="",שבוע_בדילוג[[#This Row],[CycleNumber]]&gt;B981)),IF(OR(AND(שבוע_בדילוג[[#This Row],[LengthofCycle]]=29,F981=29),AND(שבוע_בדילוג[[#This Row],[LengthofCycle]]=36,F981=36)),1,""),"")</f>
        <v/>
      </c>
      <c r="K982" s="1" t="str">
        <f>IF(AND(שבוע_בדילוג[[#This Row],[וסת השבוע]]=1,J981=1,שבוע_בדילוג[[#This Row],[CycleNumber]]&gt;B981),1,"")</f>
        <v/>
      </c>
      <c r="L982" s="1" t="str">
        <f>IF(שבוע_בדילוג[[#This Row],[CycleNumber]]=1,"",IF(שבוע_בדילוג[[#This Row],[וסת השבוע]]=1,0,IF(L981="","",IF(L981=0,IF(שבוע_בדילוג[[#This Row],[LengthofCycle]]=29,0,1),IF(L981=1,IF(שבוע_בדילוג[[#This Row],[LengthofCycle]]+F981=29*2,0,2),IF(L981=2,IF(שבוע_בדילוג[[#This Row],[LengthofCycle]]+F981+F980=29*3,0,3),""))))))</f>
        <v/>
      </c>
      <c r="M982" s="1" t="str">
        <f>IF(שבוע_בדילוג[[#This Row],[וסת השבוע]]=1,IF(שבוע_בדילוג[[#This Row],[וסת השבוע וההפלגה ביחד]]=1,M981+1,0),IF(AND(שבוע_בדילוג[[#This Row],[CycleNumber]]&gt;B981,שבוע_בדילוג[[#This Row],[CycleNumber]]&gt;1),IF(שבוע_בדילוג[[#This Row],[וסת השבוע פעיל?]]&lt;&gt;"",M981+1,""),""))</f>
        <v/>
      </c>
      <c r="N982" s="1" t="str">
        <f>IF(שבוע_בדילוג[[#This Row],[וסת השבוע פעיל?2]]="","",IF(AND(שבוע_בדילוג[[#This Row],[וסת השבוע פעיל?]]&lt;&gt;"",שבוע_בדילוג[[#This Row],[CycleNumber]]&lt;B983,B983&lt;&gt;"",שבוע_בדילוג[[#This Row],[וסת השבוע פעיל?]]&lt;3),IF(L983=0,IF(AND(שבוע_בדילוג[[#This Row],[וסת השבוע פעיל?]]&gt;0,J983=1),0,1),0),""))</f>
        <v/>
      </c>
      <c r="O982" s="1" t="str">
        <f t="shared" si="84"/>
        <v/>
      </c>
      <c r="P982" s="1" t="str">
        <f>IF(AND(שבוע_בדילוג[[#This Row],[חיזוי - שבוע]]=1,K983=1),1,"")</f>
        <v/>
      </c>
      <c r="Q982" s="1" t="str">
        <f>IF(AND(שבוע_בדילוג[[#This Row],[וסת השבוע פעיל?]]&lt;3,OR(שבוע_בדילוג[[#This Row],[CycleNumber]]&gt;B983,B983="")),1,"")</f>
        <v/>
      </c>
      <c r="R982" s="1" t="str">
        <f>IF(AND(שבוע_בדילוג[[#This Row],[חיזוי - שבוע]]&lt;&gt;"",שבוע_בדילוג[[#This Row],[וסת השבוע פעיל?2]]=""),1,"")</f>
        <v/>
      </c>
      <c r="S982" s="1" t="str">
        <f>IF(שבוע_בדילוג[[#This Row],[האישה קבעה וסת שבוע בדילוג?]]=1,IF(שבוע_בדילוג[[#This Row],[וסת השבוע פעיל?]]&lt;3,1,0),"")</f>
        <v/>
      </c>
      <c r="T9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2" s="1">
        <f t="shared" ref="U982:U1045" si="85">IF(B982&gt;2,IF(AND(F982=F981,F981=F980),1,0),"")</f>
        <v>0</v>
      </c>
      <c r="V982" s="1" t="str">
        <f t="shared" si="82"/>
        <v/>
      </c>
      <c r="W982" s="1" t="str">
        <f t="shared" si="83"/>
        <v/>
      </c>
      <c r="X982" s="1" t="str">
        <f>IF(שבוע_בדילוג[[#This Row],[3 הפלגות זהות]]="","",IF(שבוע_בדילוג[[#This Row],[3 הפלגות זהות]]=1,שבוע_בדילוג[[#This Row],[LengthofCycle]],X981))</f>
        <v/>
      </c>
      <c r="Z982" s="1" t="str">
        <f>IF(OR(שבוע_בדילוג[[#This Row],[הווסת פעיל?]]=0,שבוע_בדילוג[[#This Row],[הווסת פעיל?]]=""),"",SUM(Z981,שבוע_בדילוג[[#This Row],[הווסת פעיל?]]))</f>
        <v/>
      </c>
      <c r="AA982" s="1" t="str">
        <f>IF(AND(שבוע_בדילוג[[#This Row],[כמה מחזורים עד עקירה]]&lt;&gt;"",Z983=""),שבוע_בדילוג[[#This Row],[כמה מחזורים עד עקירה]],"")</f>
        <v/>
      </c>
      <c r="AB982" s="1" t="str">
        <f>IF(AND(שבוע_בדילוג[[#This Row],[הווסת פעיל?]]=1,שבוע_בדילוג[[#This Row],[וסת קבוע אחרון]]&lt;&gt;X981),שבוע_בדילוג[[#This Row],[וסת קבוע אחרון]],"")</f>
        <v/>
      </c>
      <c r="AC982" s="1" t="str">
        <f>IF(AND(שבוע_בדילוג[[#This Row],[הווסת פעיל?]]=1,Y981=0,שבוע_בדילוג[[#This Row],[וסת קבוע אחרון]]=X981),שבוע_בדילוג[[#This Row],[וסת קבוע אחרון]],"")</f>
        <v/>
      </c>
      <c r="AD982" s="1" t="str">
        <f>IF(AND(שבוע_בדילוג[[#This Row],[הווסת פעיל?]]=1,Y981=0,שבוע_בדילוג[[#This Row],[וסת קבוע אחרון]]&lt;&gt;X981),1,"")</f>
        <v/>
      </c>
      <c r="AE982" s="1" t="str">
        <f>IF(AND(שבוע_בדילוג[[#This Row],[הווסת פעיל?]]&lt;&gt;"",B983=1),שבוע_בדילוג[[#This Row],[CycleNumber]],"")</f>
        <v/>
      </c>
      <c r="AF982" s="1" t="str">
        <f>IF(AND(שבוע_בדילוג[[#This Row],[הווסת פעיל?]]&lt;&gt;"",Y981=""),שבוע_בדילוג[[#This Row],[CycleNumber]],"")</f>
        <v/>
      </c>
      <c r="AG982" s="1" t="str">
        <f>IF(B983=1,"",IF(שבוע_בדילוג[[#This Row],[הווסת פעיל?]]=1,IF(שבוע_בדילוג[[#This Row],[וסת קבוע אחרון]]=F983,1,0),""))</f>
        <v/>
      </c>
      <c r="AH982" s="1" t="str">
        <f>IF(B983=1,"",IF(שבוע_בדילוג[[#This Row],[הווסת פעיל?]]=1,IF(OR(שבוע_בדילוג[[#This Row],[וסת קבוע אחרון]]=F983,F983=שבוע_בדילוג[[#This Row],[LengthofCycle]]),1,0),""))</f>
        <v/>
      </c>
      <c r="AI982" s="1" t="str">
        <f>IF(B983=1,"",IF(שבוע_בדילוג[[#This Row],[הווסת פעיל?]]=1,IF(OR(שבוע_בדילוג[[#This Row],[וסת קבוע אחרון]]=F983,F983=שבוע_בדילוג[[#This Row],[LengthofCycle]],AND(שבוע_בדילוג[[#This Row],[LengthofCycle]]&lt;&gt;שבוע_בדילוג[[#This Row],[וסת קבוע אחרון]],OR(F983=28,F983=29))),1,0),""))</f>
        <v/>
      </c>
      <c r="AJ982" s="1" t="str">
        <f>IF(AND(שבוע_בדילוג[[#This Row],[הווסת פעיל?]]=1,B983=1),1,"")</f>
        <v/>
      </c>
      <c r="AK982" s="4">
        <f>IF(AND(שבוע_בדילוג[[#This Row],[הווסת פעיל?]]&lt;&gt;1,B983&lt;&gt;1,B983&lt;&gt;""),IF(שבוע_בדילוג[[#This Row],[LengthofCycle]]=F983,1,0),"")</f>
        <v>0</v>
      </c>
      <c r="AL982" s="4">
        <f>IF(AND(שבוע_בדילוג[[#This Row],[הווסת פעיל?]]&lt;&gt;1,B983&lt;&gt;1,B983&lt;&gt;""),IF(OR(שבוע_בדילוג[[#This Row],[LengthofCycle]]=F983,F983=29),1,0),"")</f>
        <v>0</v>
      </c>
      <c r="AM982" s="4">
        <f>IF(AND(שבוע_בדילוג[[#This Row],[הווסת פעיל?]]&lt;&gt;1,B983&lt;&gt;1,B983&lt;&gt;""),IF(OR(שבוע_בדילוג[[#This Row],[LengthofCycle]]=F983,F983=29,F983=28),1,0),"")</f>
        <v>0</v>
      </c>
    </row>
    <row r="983" spans="1:39" x14ac:dyDescent="0.25">
      <c r="A983" s="1" t="s">
        <v>137</v>
      </c>
      <c r="B983" s="1">
        <v>4</v>
      </c>
      <c r="C983" s="1">
        <v>0</v>
      </c>
      <c r="D983" s="1">
        <v>1</v>
      </c>
      <c r="E983" s="1">
        <v>0</v>
      </c>
      <c r="F983" s="1">
        <v>26</v>
      </c>
      <c r="H983" s="1">
        <f>שבוע_בדילוג[[#This Row],[LengthofCycle]]+1</f>
        <v>27</v>
      </c>
      <c r="I983" s="1" t="str">
        <f>IF(IFERROR(LOOKUP(שבוע_בדילוג[[#This Row],[ClientID]],קביעויות[השבוע בדילוג]),FALSE)=שבוע_בדילוג[[#This Row],[ClientID]],1,"")</f>
        <v/>
      </c>
      <c r="J983" s="1" t="str">
        <f>IF(AND(שבוע_בדילוג[[#This Row],[CycleNumber]]&gt;1,OR(B984="",שבוע_בדילוג[[#This Row],[CycleNumber]]&gt;B982)),IF(OR(AND(שבוע_בדילוג[[#This Row],[LengthofCycle]]=29,F982=29),AND(שבוע_בדילוג[[#This Row],[LengthofCycle]]=36,F982=36)),1,""),"")</f>
        <v/>
      </c>
      <c r="K983" s="1" t="str">
        <f>IF(AND(שבוע_בדילוג[[#This Row],[וסת השבוע]]=1,J982=1,שבוע_בדילוג[[#This Row],[CycleNumber]]&gt;B982),1,"")</f>
        <v/>
      </c>
      <c r="L983" s="1" t="str">
        <f>IF(שבוע_בדילוג[[#This Row],[CycleNumber]]=1,"",IF(שבוע_בדילוג[[#This Row],[וסת השבוע]]=1,0,IF(L982="","",IF(L982=0,IF(שבוע_בדילוג[[#This Row],[LengthofCycle]]=29,0,1),IF(L982=1,IF(שבוע_בדילוג[[#This Row],[LengthofCycle]]+F982=29*2,0,2),IF(L982=2,IF(שבוע_בדילוג[[#This Row],[LengthofCycle]]+F982+F981=29*3,0,3),""))))))</f>
        <v/>
      </c>
      <c r="M983" s="1" t="str">
        <f>IF(שבוע_בדילוג[[#This Row],[וסת השבוע]]=1,IF(שבוע_בדילוג[[#This Row],[וסת השבוע וההפלגה ביחד]]=1,M982+1,0),IF(AND(שבוע_בדילוג[[#This Row],[CycleNumber]]&gt;B982,שבוע_בדילוג[[#This Row],[CycleNumber]]&gt;1),IF(שבוע_בדילוג[[#This Row],[וסת השבוע פעיל?]]&lt;&gt;"",M982+1,""),""))</f>
        <v/>
      </c>
      <c r="N983" s="1" t="str">
        <f>IF(שבוע_בדילוג[[#This Row],[וסת השבוע פעיל?2]]="","",IF(AND(שבוע_בדילוג[[#This Row],[וסת השבוע פעיל?]]&lt;&gt;"",שבוע_בדילוג[[#This Row],[CycleNumber]]&lt;B984,B984&lt;&gt;"",שבוע_בדילוג[[#This Row],[וסת השבוע פעיל?]]&lt;3),IF(L984=0,IF(AND(שבוע_בדילוג[[#This Row],[וסת השבוע פעיל?]]&gt;0,J984=1),0,1),0),""))</f>
        <v/>
      </c>
      <c r="O983" s="1" t="str">
        <f t="shared" si="84"/>
        <v/>
      </c>
      <c r="P983" s="1" t="str">
        <f>IF(AND(שבוע_בדילוג[[#This Row],[חיזוי - שבוע]]=1,K984=1),1,"")</f>
        <v/>
      </c>
      <c r="Q983" s="1" t="str">
        <f>IF(AND(שבוע_בדילוג[[#This Row],[וסת השבוע פעיל?]]&lt;3,OR(שבוע_בדילוג[[#This Row],[CycleNumber]]&gt;B984,B984="")),1,"")</f>
        <v/>
      </c>
      <c r="R983" s="1" t="str">
        <f>IF(AND(שבוע_בדילוג[[#This Row],[חיזוי - שבוע]]&lt;&gt;"",שבוע_בדילוג[[#This Row],[וסת השבוע פעיל?2]]=""),1,"")</f>
        <v/>
      </c>
      <c r="S983" s="1" t="str">
        <f>IF(שבוע_בדילוג[[#This Row],[האישה קבעה וסת שבוע בדילוג?]]=1,IF(שבוע_בדילוג[[#This Row],[וסת השבוע פעיל?]]&lt;3,1,0),"")</f>
        <v/>
      </c>
      <c r="T9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3" s="1">
        <f t="shared" si="85"/>
        <v>0</v>
      </c>
      <c r="V983" s="1">
        <f t="shared" ref="V983:V1046" si="86">IF(B983&gt;3,IF(AND(F983=F982,F982=F981,F981=F980),1,0),"")</f>
        <v>0</v>
      </c>
      <c r="W983" s="1" t="str">
        <f t="shared" si="83"/>
        <v/>
      </c>
      <c r="X983" s="1" t="str">
        <f>IF(שבוע_בדילוג[[#This Row],[3 הפלגות זהות]]="","",IF(שבוע_בדילוג[[#This Row],[3 הפלגות זהות]]=1,שבוע_בדילוג[[#This Row],[LengthofCycle]],X982))</f>
        <v/>
      </c>
      <c r="Z983" s="1" t="str">
        <f>IF(OR(שבוע_בדילוג[[#This Row],[הווסת פעיל?]]=0,שבוע_בדילוג[[#This Row],[הווסת פעיל?]]=""),"",SUM(Z982,שבוע_בדילוג[[#This Row],[הווסת פעיל?]]))</f>
        <v/>
      </c>
      <c r="AA983" s="1" t="str">
        <f>IF(AND(שבוע_בדילוג[[#This Row],[כמה מחזורים עד עקירה]]&lt;&gt;"",Z984=""),שבוע_בדילוג[[#This Row],[כמה מחזורים עד עקירה]],"")</f>
        <v/>
      </c>
      <c r="AB983" s="1" t="str">
        <f>IF(AND(שבוע_בדילוג[[#This Row],[הווסת פעיל?]]=1,שבוע_בדילוג[[#This Row],[וסת קבוע אחרון]]&lt;&gt;X982),שבוע_בדילוג[[#This Row],[וסת קבוע אחרון]],"")</f>
        <v/>
      </c>
      <c r="AC983" s="1" t="str">
        <f>IF(AND(שבוע_בדילוג[[#This Row],[הווסת פעיל?]]=1,Y982=0,שבוע_בדילוג[[#This Row],[וסת קבוע אחרון]]=X982),שבוע_בדילוג[[#This Row],[וסת קבוע אחרון]],"")</f>
        <v/>
      </c>
      <c r="AD983" s="1" t="str">
        <f>IF(AND(שבוע_בדילוג[[#This Row],[הווסת פעיל?]]=1,Y982=0,שבוע_בדילוג[[#This Row],[וסת קבוע אחרון]]&lt;&gt;X982),1,"")</f>
        <v/>
      </c>
      <c r="AE983" s="1" t="str">
        <f>IF(AND(שבוע_בדילוג[[#This Row],[הווסת פעיל?]]&lt;&gt;"",B984=1),שבוע_בדילוג[[#This Row],[CycleNumber]],"")</f>
        <v/>
      </c>
      <c r="AF983" s="1" t="str">
        <f>IF(AND(שבוע_בדילוג[[#This Row],[הווסת פעיל?]]&lt;&gt;"",Y982=""),שבוע_בדילוג[[#This Row],[CycleNumber]],"")</f>
        <v/>
      </c>
      <c r="AG983" s="1" t="str">
        <f>IF(B984=1,"",IF(שבוע_בדילוג[[#This Row],[הווסת פעיל?]]=1,IF(שבוע_בדילוג[[#This Row],[וסת קבוע אחרון]]=F984,1,0),""))</f>
        <v/>
      </c>
      <c r="AH983" s="1" t="str">
        <f>IF(B984=1,"",IF(שבוע_בדילוג[[#This Row],[הווסת פעיל?]]=1,IF(OR(שבוע_בדילוג[[#This Row],[וסת קבוע אחרון]]=F984,F984=שבוע_בדילוג[[#This Row],[LengthofCycle]]),1,0),""))</f>
        <v/>
      </c>
      <c r="AI983" s="1" t="str">
        <f>IF(B984=1,"",IF(שבוע_בדילוג[[#This Row],[הווסת פעיל?]]=1,IF(OR(שבוע_בדילוג[[#This Row],[וסת קבוע אחרון]]=F984,F984=שבוע_בדילוג[[#This Row],[LengthofCycle]],AND(שבוע_בדילוג[[#This Row],[LengthofCycle]]&lt;&gt;שבוע_בדילוג[[#This Row],[וסת קבוע אחרון]],OR(F984=28,F984=29))),1,0),""))</f>
        <v/>
      </c>
      <c r="AJ983" s="1" t="str">
        <f>IF(AND(שבוע_בדילוג[[#This Row],[הווסת פעיל?]]=1,B984=1),1,"")</f>
        <v/>
      </c>
      <c r="AK983" s="4">
        <f>IF(AND(שבוע_בדילוג[[#This Row],[הווסת פעיל?]]&lt;&gt;1,B984&lt;&gt;1,B984&lt;&gt;""),IF(שבוע_בדילוג[[#This Row],[LengthofCycle]]=F984,1,0),"")</f>
        <v>1</v>
      </c>
      <c r="AL983" s="4">
        <f>IF(AND(שבוע_בדילוג[[#This Row],[הווסת פעיל?]]&lt;&gt;1,B984&lt;&gt;1,B984&lt;&gt;""),IF(OR(שבוע_בדילוג[[#This Row],[LengthofCycle]]=F984,F984=29),1,0),"")</f>
        <v>1</v>
      </c>
      <c r="AM983" s="4">
        <f>IF(AND(שבוע_בדילוג[[#This Row],[הווסת פעיל?]]&lt;&gt;1,B984&lt;&gt;1,B984&lt;&gt;""),IF(OR(שבוע_בדילוג[[#This Row],[LengthofCycle]]=F984,F984=29,F984=28),1,0),"")</f>
        <v>1</v>
      </c>
    </row>
    <row r="984" spans="1:39" x14ac:dyDescent="0.25">
      <c r="A984" s="1" t="s">
        <v>137</v>
      </c>
      <c r="B984" s="1">
        <v>5</v>
      </c>
      <c r="C984" s="1">
        <v>0</v>
      </c>
      <c r="D984" s="1">
        <v>1</v>
      </c>
      <c r="E984" s="1">
        <v>0</v>
      </c>
      <c r="F984" s="1">
        <v>26</v>
      </c>
      <c r="H984" s="1">
        <f>שבוע_בדילוג[[#This Row],[LengthofCycle]]+1</f>
        <v>27</v>
      </c>
      <c r="I984" s="1" t="str">
        <f>IF(IFERROR(LOOKUP(שבוע_בדילוג[[#This Row],[ClientID]],קביעויות[השבוע בדילוג]),FALSE)=שבוע_בדילוג[[#This Row],[ClientID]],1,"")</f>
        <v/>
      </c>
      <c r="J984" s="1" t="str">
        <f>IF(AND(שבוע_בדילוג[[#This Row],[CycleNumber]]&gt;1,OR(B985="",שבוע_בדילוג[[#This Row],[CycleNumber]]&gt;B983)),IF(OR(AND(שבוע_בדילוג[[#This Row],[LengthofCycle]]=29,F983=29),AND(שבוע_בדילוג[[#This Row],[LengthofCycle]]=36,F983=36)),1,""),"")</f>
        <v/>
      </c>
      <c r="K984" s="1" t="str">
        <f>IF(AND(שבוע_בדילוג[[#This Row],[וסת השבוע]]=1,J983=1,שבוע_בדילוג[[#This Row],[CycleNumber]]&gt;B983),1,"")</f>
        <v/>
      </c>
      <c r="L984" s="1" t="str">
        <f>IF(שבוע_בדילוג[[#This Row],[CycleNumber]]=1,"",IF(שבוע_בדילוג[[#This Row],[וסת השבוע]]=1,0,IF(L983="","",IF(L983=0,IF(שבוע_בדילוג[[#This Row],[LengthofCycle]]=29,0,1),IF(L983=1,IF(שבוע_בדילוג[[#This Row],[LengthofCycle]]+F983=29*2,0,2),IF(L983=2,IF(שבוע_בדילוג[[#This Row],[LengthofCycle]]+F983+F982=29*3,0,3),""))))))</f>
        <v/>
      </c>
      <c r="M984" s="1" t="str">
        <f>IF(שבוע_בדילוג[[#This Row],[וסת השבוע]]=1,IF(שבוע_בדילוג[[#This Row],[וסת השבוע וההפלגה ביחד]]=1,M983+1,0),IF(AND(שבוע_בדילוג[[#This Row],[CycleNumber]]&gt;B983,שבוע_בדילוג[[#This Row],[CycleNumber]]&gt;1),IF(שבוע_בדילוג[[#This Row],[וסת השבוע פעיל?]]&lt;&gt;"",M983+1,""),""))</f>
        <v/>
      </c>
      <c r="N984" s="1" t="str">
        <f>IF(שבוע_בדילוג[[#This Row],[וסת השבוע פעיל?2]]="","",IF(AND(שבוע_בדילוג[[#This Row],[וסת השבוע פעיל?]]&lt;&gt;"",שבוע_בדילוג[[#This Row],[CycleNumber]]&lt;B985,B985&lt;&gt;"",שבוע_בדילוג[[#This Row],[וסת השבוע פעיל?]]&lt;3),IF(L985=0,IF(AND(שבוע_בדילוג[[#This Row],[וסת השבוע פעיל?]]&gt;0,J985=1),0,1),0),""))</f>
        <v/>
      </c>
      <c r="O984" s="1" t="str">
        <f t="shared" si="84"/>
        <v/>
      </c>
      <c r="P984" s="1" t="str">
        <f>IF(AND(שבוע_בדילוג[[#This Row],[חיזוי - שבוע]]=1,K985=1),1,"")</f>
        <v/>
      </c>
      <c r="Q984" s="1" t="str">
        <f>IF(AND(שבוע_בדילוג[[#This Row],[וסת השבוע פעיל?]]&lt;3,OR(שבוע_בדילוג[[#This Row],[CycleNumber]]&gt;B985,B985="")),1,"")</f>
        <v/>
      </c>
      <c r="R984" s="1" t="str">
        <f>IF(AND(שבוע_בדילוג[[#This Row],[חיזוי - שבוע]]&lt;&gt;"",שבוע_בדילוג[[#This Row],[וסת השבוע פעיל?2]]=""),1,"")</f>
        <v/>
      </c>
      <c r="S984" s="1" t="str">
        <f>IF(שבוע_בדילוג[[#This Row],[האישה קבעה וסת שבוע בדילוג?]]=1,IF(שבוע_בדילוג[[#This Row],[וסת השבוע פעיל?]]&lt;3,1,0),"")</f>
        <v/>
      </c>
      <c r="T9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4" s="1">
        <f t="shared" si="85"/>
        <v>0</v>
      </c>
      <c r="V984" s="1">
        <f t="shared" si="86"/>
        <v>0</v>
      </c>
      <c r="W984" s="1">
        <f t="shared" ref="W984:W1047" si="87">IF(B984&gt;4,IF(AND(F984=F983,F983=F982,F982=F981,F981=F980),1,0),"")</f>
        <v>0</v>
      </c>
      <c r="X984" s="1" t="str">
        <f>IF(שבוע_בדילוג[[#This Row],[3 הפלגות זהות]]="","",IF(שבוע_בדילוג[[#This Row],[3 הפלגות זהות]]=1,שבוע_בדילוג[[#This Row],[LengthofCycle]],X983))</f>
        <v/>
      </c>
      <c r="Z984" s="1" t="str">
        <f>IF(OR(שבוע_בדילוג[[#This Row],[הווסת פעיל?]]=0,שבוע_בדילוג[[#This Row],[הווסת פעיל?]]=""),"",SUM(Z983,שבוע_בדילוג[[#This Row],[הווסת פעיל?]]))</f>
        <v/>
      </c>
      <c r="AA984" s="1" t="str">
        <f>IF(AND(שבוע_בדילוג[[#This Row],[כמה מחזורים עד עקירה]]&lt;&gt;"",Z985=""),שבוע_בדילוג[[#This Row],[כמה מחזורים עד עקירה]],"")</f>
        <v/>
      </c>
      <c r="AB984" s="1" t="str">
        <f>IF(AND(שבוע_בדילוג[[#This Row],[הווסת פעיל?]]=1,שבוע_בדילוג[[#This Row],[וסת קבוע אחרון]]&lt;&gt;X983),שבוע_בדילוג[[#This Row],[וסת קבוע אחרון]],"")</f>
        <v/>
      </c>
      <c r="AC984" s="1" t="str">
        <f>IF(AND(שבוע_בדילוג[[#This Row],[הווסת פעיל?]]=1,Y983=0,שבוע_בדילוג[[#This Row],[וסת קבוע אחרון]]=X983),שבוע_בדילוג[[#This Row],[וסת קבוע אחרון]],"")</f>
        <v/>
      </c>
      <c r="AD984" s="1" t="str">
        <f>IF(AND(שבוע_בדילוג[[#This Row],[הווסת פעיל?]]=1,Y983=0,שבוע_בדילוג[[#This Row],[וסת קבוע אחרון]]&lt;&gt;X983),1,"")</f>
        <v/>
      </c>
      <c r="AE984" s="1" t="str">
        <f>IF(AND(שבוע_בדילוג[[#This Row],[הווסת פעיל?]]&lt;&gt;"",B985=1),שבוע_בדילוג[[#This Row],[CycleNumber]],"")</f>
        <v/>
      </c>
      <c r="AF984" s="1" t="str">
        <f>IF(AND(שבוע_בדילוג[[#This Row],[הווסת פעיל?]]&lt;&gt;"",Y983=""),שבוע_בדילוג[[#This Row],[CycleNumber]],"")</f>
        <v/>
      </c>
      <c r="AG984" s="1" t="str">
        <f>IF(B985=1,"",IF(שבוע_בדילוג[[#This Row],[הווסת פעיל?]]=1,IF(שבוע_בדילוג[[#This Row],[וסת קבוע אחרון]]=F985,1,0),""))</f>
        <v/>
      </c>
      <c r="AH984" s="1" t="str">
        <f>IF(B985=1,"",IF(שבוע_בדילוג[[#This Row],[הווסת פעיל?]]=1,IF(OR(שבוע_בדילוג[[#This Row],[וסת קבוע אחרון]]=F985,F985=שבוע_בדילוג[[#This Row],[LengthofCycle]]),1,0),""))</f>
        <v/>
      </c>
      <c r="AI984" s="1" t="str">
        <f>IF(B985=1,"",IF(שבוע_בדילוג[[#This Row],[הווסת פעיל?]]=1,IF(OR(שבוע_בדילוג[[#This Row],[וסת קבוע אחרון]]=F985,F985=שבוע_בדילוג[[#This Row],[LengthofCycle]],AND(שבוע_בדילוג[[#This Row],[LengthofCycle]]&lt;&gt;שבוע_בדילוג[[#This Row],[וסת קבוע אחרון]],OR(F985=28,F985=29))),1,0),""))</f>
        <v/>
      </c>
      <c r="AJ984" s="1" t="str">
        <f>IF(AND(שבוע_בדילוג[[#This Row],[הווסת פעיל?]]=1,B985=1),1,"")</f>
        <v/>
      </c>
      <c r="AK984" s="4">
        <f>IF(AND(שבוע_בדילוג[[#This Row],[הווסת פעיל?]]&lt;&gt;1,B985&lt;&gt;1,B985&lt;&gt;""),IF(שבוע_בדילוג[[#This Row],[LengthofCycle]]=F985,1,0),"")</f>
        <v>0</v>
      </c>
      <c r="AL984" s="4">
        <f>IF(AND(שבוע_בדילוג[[#This Row],[הווסת פעיל?]]&lt;&gt;1,B985&lt;&gt;1,B985&lt;&gt;""),IF(OR(שבוע_בדילוג[[#This Row],[LengthofCycle]]=F985,F985=29),1,0),"")</f>
        <v>0</v>
      </c>
      <c r="AM984" s="4">
        <f>IF(AND(שבוע_בדילוג[[#This Row],[הווסת פעיל?]]&lt;&gt;1,B985&lt;&gt;1,B985&lt;&gt;""),IF(OR(שבוע_בדילוג[[#This Row],[LengthofCycle]]=F985,F985=29,F985=28),1,0),"")</f>
        <v>1</v>
      </c>
    </row>
    <row r="985" spans="1:39" x14ac:dyDescent="0.25">
      <c r="A985" s="1" t="s">
        <v>137</v>
      </c>
      <c r="B985" s="1">
        <v>6</v>
      </c>
      <c r="C985" s="1">
        <v>0</v>
      </c>
      <c r="D985" s="1">
        <v>1</v>
      </c>
      <c r="E985" s="1">
        <v>0</v>
      </c>
      <c r="F985" s="1">
        <v>28</v>
      </c>
      <c r="H985" s="1">
        <f>שבוע_בדילוג[[#This Row],[LengthofCycle]]+1</f>
        <v>29</v>
      </c>
      <c r="I985" s="1" t="str">
        <f>IF(IFERROR(LOOKUP(שבוע_בדילוג[[#This Row],[ClientID]],קביעויות[השבוע בדילוג]),FALSE)=שבוע_בדילוג[[#This Row],[ClientID]],1,"")</f>
        <v/>
      </c>
      <c r="J985" s="1" t="str">
        <f>IF(AND(שבוע_בדילוג[[#This Row],[CycleNumber]]&gt;1,OR(B986="",שבוע_בדילוג[[#This Row],[CycleNumber]]&gt;B984)),IF(OR(AND(שבוע_בדילוג[[#This Row],[LengthofCycle]]=29,F984=29),AND(שבוע_בדילוג[[#This Row],[LengthofCycle]]=36,F984=36)),1,""),"")</f>
        <v/>
      </c>
      <c r="K985" s="1" t="str">
        <f>IF(AND(שבוע_בדילוג[[#This Row],[וסת השבוע]]=1,J984=1,שבוע_בדילוג[[#This Row],[CycleNumber]]&gt;B984),1,"")</f>
        <v/>
      </c>
      <c r="L985" s="1" t="str">
        <f>IF(שבוע_בדילוג[[#This Row],[CycleNumber]]=1,"",IF(שבוע_בדילוג[[#This Row],[וסת השבוע]]=1,0,IF(L984="","",IF(L984=0,IF(שבוע_בדילוג[[#This Row],[LengthofCycle]]=29,0,1),IF(L984=1,IF(שבוע_בדילוג[[#This Row],[LengthofCycle]]+F984=29*2,0,2),IF(L984=2,IF(שבוע_בדילוג[[#This Row],[LengthofCycle]]+F984+F983=29*3,0,3),""))))))</f>
        <v/>
      </c>
      <c r="M985" s="1" t="str">
        <f>IF(שבוע_בדילוג[[#This Row],[וסת השבוע]]=1,IF(שבוע_בדילוג[[#This Row],[וסת השבוע וההפלגה ביחד]]=1,M984+1,0),IF(AND(שבוע_בדילוג[[#This Row],[CycleNumber]]&gt;B984,שבוע_בדילוג[[#This Row],[CycleNumber]]&gt;1),IF(שבוע_בדילוג[[#This Row],[וסת השבוע פעיל?]]&lt;&gt;"",M984+1,""),""))</f>
        <v/>
      </c>
      <c r="N985" s="1" t="str">
        <f>IF(שבוע_בדילוג[[#This Row],[וסת השבוע פעיל?2]]="","",IF(AND(שבוע_בדילוג[[#This Row],[וסת השבוע פעיל?]]&lt;&gt;"",שבוע_בדילוג[[#This Row],[CycleNumber]]&lt;B986,B986&lt;&gt;"",שבוע_בדילוג[[#This Row],[וסת השבוע פעיל?]]&lt;3),IF(L986=0,IF(AND(שבוע_בדילוג[[#This Row],[וסת השבוע פעיל?]]&gt;0,J986=1),0,1),0),""))</f>
        <v/>
      </c>
      <c r="O985" s="1" t="str">
        <f t="shared" si="84"/>
        <v/>
      </c>
      <c r="P985" s="1" t="str">
        <f>IF(AND(שבוע_בדילוג[[#This Row],[חיזוי - שבוע]]=1,K986=1),1,"")</f>
        <v/>
      </c>
      <c r="Q985" s="1" t="str">
        <f>IF(AND(שבוע_בדילוג[[#This Row],[וסת השבוע פעיל?]]&lt;3,OR(שבוע_בדילוג[[#This Row],[CycleNumber]]&gt;B986,B986="")),1,"")</f>
        <v/>
      </c>
      <c r="R985" s="1" t="str">
        <f>IF(AND(שבוע_בדילוג[[#This Row],[חיזוי - שבוע]]&lt;&gt;"",שבוע_בדילוג[[#This Row],[וסת השבוע פעיל?2]]=""),1,"")</f>
        <v/>
      </c>
      <c r="S985" s="1" t="str">
        <f>IF(שבוע_בדילוג[[#This Row],[האישה קבעה וסת שבוע בדילוג?]]=1,IF(שבוע_בדילוג[[#This Row],[וסת השבוע פעיל?]]&lt;3,1,0),"")</f>
        <v/>
      </c>
      <c r="T9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5" s="1">
        <f t="shared" si="85"/>
        <v>0</v>
      </c>
      <c r="V985" s="1">
        <f t="shared" si="86"/>
        <v>0</v>
      </c>
      <c r="W985" s="1">
        <f t="shared" si="87"/>
        <v>0</v>
      </c>
      <c r="X985" s="1" t="str">
        <f>IF(שבוע_בדילוג[[#This Row],[3 הפלגות זהות]]="","",IF(שבוע_בדילוג[[#This Row],[3 הפלגות זהות]]=1,שבוע_בדילוג[[#This Row],[LengthofCycle]],X984))</f>
        <v/>
      </c>
      <c r="Z985" s="1" t="str">
        <f>IF(OR(שבוע_בדילוג[[#This Row],[הווסת פעיל?]]=0,שבוע_בדילוג[[#This Row],[הווסת פעיל?]]=""),"",SUM(Z984,שבוע_בדילוג[[#This Row],[הווסת פעיל?]]))</f>
        <v/>
      </c>
      <c r="AA985" s="1" t="str">
        <f>IF(AND(שבוע_בדילוג[[#This Row],[כמה מחזורים עד עקירה]]&lt;&gt;"",Z986=""),שבוע_בדילוג[[#This Row],[כמה מחזורים עד עקירה]],"")</f>
        <v/>
      </c>
      <c r="AB985" s="1" t="str">
        <f>IF(AND(שבוע_בדילוג[[#This Row],[הווסת פעיל?]]=1,שבוע_בדילוג[[#This Row],[וסת קבוע אחרון]]&lt;&gt;X984),שבוע_בדילוג[[#This Row],[וסת קבוע אחרון]],"")</f>
        <v/>
      </c>
      <c r="AC985" s="1" t="str">
        <f>IF(AND(שבוע_בדילוג[[#This Row],[הווסת פעיל?]]=1,Y984=0,שבוע_בדילוג[[#This Row],[וסת קבוע אחרון]]=X984),שבוע_בדילוג[[#This Row],[וסת קבוע אחרון]],"")</f>
        <v/>
      </c>
      <c r="AD985" s="1" t="str">
        <f>IF(AND(שבוע_בדילוג[[#This Row],[הווסת פעיל?]]=1,Y984=0,שבוע_בדילוג[[#This Row],[וסת קבוע אחרון]]&lt;&gt;X984),1,"")</f>
        <v/>
      </c>
      <c r="AE985" s="1" t="str">
        <f>IF(AND(שבוע_בדילוג[[#This Row],[הווסת פעיל?]]&lt;&gt;"",B986=1),שבוע_בדילוג[[#This Row],[CycleNumber]],"")</f>
        <v/>
      </c>
      <c r="AF985" s="1" t="str">
        <f>IF(AND(שבוע_בדילוג[[#This Row],[הווסת פעיל?]]&lt;&gt;"",Y984=""),שבוע_בדילוג[[#This Row],[CycleNumber]],"")</f>
        <v/>
      </c>
      <c r="AG985" s="1" t="str">
        <f>IF(B986=1,"",IF(שבוע_בדילוג[[#This Row],[הווסת פעיל?]]=1,IF(שבוע_בדילוג[[#This Row],[וסת קבוע אחרון]]=F986,1,0),""))</f>
        <v/>
      </c>
      <c r="AH985" s="1" t="str">
        <f>IF(B986=1,"",IF(שבוע_בדילוג[[#This Row],[הווסת פעיל?]]=1,IF(OR(שבוע_בדילוג[[#This Row],[וסת קבוע אחרון]]=F986,F986=שבוע_בדילוג[[#This Row],[LengthofCycle]]),1,0),""))</f>
        <v/>
      </c>
      <c r="AI985" s="1" t="str">
        <f>IF(B986=1,"",IF(שבוע_בדילוג[[#This Row],[הווסת פעיל?]]=1,IF(OR(שבוע_בדילוג[[#This Row],[וסת קבוע אחרון]]=F986,F986=שבוע_בדילוג[[#This Row],[LengthofCycle]],AND(שבוע_בדילוג[[#This Row],[LengthofCycle]]&lt;&gt;שבוע_בדילוג[[#This Row],[וסת קבוע אחרון]],OR(F986=28,F986=29))),1,0),""))</f>
        <v/>
      </c>
      <c r="AJ985" s="1" t="str">
        <f>IF(AND(שבוע_בדילוג[[#This Row],[הווסת פעיל?]]=1,B986=1),1,"")</f>
        <v/>
      </c>
      <c r="AK985" s="4">
        <f>IF(AND(שבוע_בדילוג[[#This Row],[הווסת פעיל?]]&lt;&gt;1,B986&lt;&gt;1,B986&lt;&gt;""),IF(שבוע_בדילוג[[#This Row],[LengthofCycle]]=F986,1,0),"")</f>
        <v>0</v>
      </c>
      <c r="AL985" s="4">
        <f>IF(AND(שבוע_בדילוג[[#This Row],[הווסת פעיל?]]&lt;&gt;1,B986&lt;&gt;1,B986&lt;&gt;""),IF(OR(שבוע_בדילוג[[#This Row],[LengthofCycle]]=F986,F986=29),1,0),"")</f>
        <v>0</v>
      </c>
      <c r="AM985" s="4">
        <f>IF(AND(שבוע_בדילוג[[#This Row],[הווסת פעיל?]]&lt;&gt;1,B986&lt;&gt;1,B986&lt;&gt;""),IF(OR(שבוע_בדילוג[[#This Row],[LengthofCycle]]=F986,F986=29,F986=28),1,0),"")</f>
        <v>0</v>
      </c>
    </row>
    <row r="986" spans="1:39" x14ac:dyDescent="0.25">
      <c r="A986" s="1" t="s">
        <v>137</v>
      </c>
      <c r="B986" s="1">
        <v>7</v>
      </c>
      <c r="C986" s="1">
        <v>0</v>
      </c>
      <c r="D986" s="1">
        <v>1</v>
      </c>
      <c r="E986" s="1">
        <v>0</v>
      </c>
      <c r="F986" s="1">
        <v>27</v>
      </c>
      <c r="H986" s="1">
        <f>שבוע_בדילוג[[#This Row],[LengthofCycle]]+1</f>
        <v>28</v>
      </c>
      <c r="I986" s="1" t="str">
        <f>IF(IFERROR(LOOKUP(שבוע_בדילוג[[#This Row],[ClientID]],קביעויות[השבוע בדילוג]),FALSE)=שבוע_בדילוג[[#This Row],[ClientID]],1,"")</f>
        <v/>
      </c>
      <c r="J986" s="1" t="str">
        <f>IF(AND(שבוע_בדילוג[[#This Row],[CycleNumber]]&gt;1,OR(B987="",שבוע_בדילוג[[#This Row],[CycleNumber]]&gt;B985)),IF(OR(AND(שבוע_בדילוג[[#This Row],[LengthofCycle]]=29,F985=29),AND(שבוע_בדילוג[[#This Row],[LengthofCycle]]=36,F985=36)),1,""),"")</f>
        <v/>
      </c>
      <c r="K986" s="1" t="str">
        <f>IF(AND(שבוע_בדילוג[[#This Row],[וסת השבוע]]=1,J985=1,שבוע_בדילוג[[#This Row],[CycleNumber]]&gt;B985),1,"")</f>
        <v/>
      </c>
      <c r="L986" s="1" t="str">
        <f>IF(שבוע_בדילוג[[#This Row],[CycleNumber]]=1,"",IF(שבוע_בדילוג[[#This Row],[וסת השבוע]]=1,0,IF(L985="","",IF(L985=0,IF(שבוע_בדילוג[[#This Row],[LengthofCycle]]=29,0,1),IF(L985=1,IF(שבוע_בדילוג[[#This Row],[LengthofCycle]]+F985=29*2,0,2),IF(L985=2,IF(שבוע_בדילוג[[#This Row],[LengthofCycle]]+F985+F984=29*3,0,3),""))))))</f>
        <v/>
      </c>
      <c r="M986" s="1" t="str">
        <f>IF(שבוע_בדילוג[[#This Row],[וסת השבוע]]=1,IF(שבוע_בדילוג[[#This Row],[וסת השבוע וההפלגה ביחד]]=1,M985+1,0),IF(AND(שבוע_בדילוג[[#This Row],[CycleNumber]]&gt;B985,שבוע_בדילוג[[#This Row],[CycleNumber]]&gt;1),IF(שבוע_בדילוג[[#This Row],[וסת השבוע פעיל?]]&lt;&gt;"",M985+1,""),""))</f>
        <v/>
      </c>
      <c r="N986" s="1" t="str">
        <f>IF(שבוע_בדילוג[[#This Row],[וסת השבוע פעיל?2]]="","",IF(AND(שבוע_בדילוג[[#This Row],[וסת השבוע פעיל?]]&lt;&gt;"",שבוע_בדילוג[[#This Row],[CycleNumber]]&lt;B987,B987&lt;&gt;"",שבוע_בדילוג[[#This Row],[וסת השבוע פעיל?]]&lt;3),IF(L987=0,IF(AND(שבוע_בדילוג[[#This Row],[וסת השבוע פעיל?]]&gt;0,J987=1),0,1),0),""))</f>
        <v/>
      </c>
      <c r="O986" s="1" t="str">
        <f t="shared" si="84"/>
        <v/>
      </c>
      <c r="P986" s="1" t="str">
        <f>IF(AND(שבוע_בדילוג[[#This Row],[חיזוי - שבוע]]=1,K987=1),1,"")</f>
        <v/>
      </c>
      <c r="Q986" s="1" t="str">
        <f>IF(AND(שבוע_בדילוג[[#This Row],[וסת השבוע פעיל?]]&lt;3,OR(שבוע_בדילוג[[#This Row],[CycleNumber]]&gt;B987,B987="")),1,"")</f>
        <v/>
      </c>
      <c r="R986" s="1" t="str">
        <f>IF(AND(שבוע_בדילוג[[#This Row],[חיזוי - שבוע]]&lt;&gt;"",שבוע_בדילוג[[#This Row],[וסת השבוע פעיל?2]]=""),1,"")</f>
        <v/>
      </c>
      <c r="S986" s="1" t="str">
        <f>IF(שבוע_בדילוג[[#This Row],[האישה קבעה וסת שבוע בדילוג?]]=1,IF(שבוע_בדילוג[[#This Row],[וסת השבוע פעיל?]]&lt;3,1,0),"")</f>
        <v/>
      </c>
      <c r="T9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6" s="1">
        <f t="shared" si="85"/>
        <v>0</v>
      </c>
      <c r="V986" s="1">
        <f t="shared" si="86"/>
        <v>0</v>
      </c>
      <c r="W986" s="1">
        <f t="shared" si="87"/>
        <v>0</v>
      </c>
      <c r="X986" s="1" t="str">
        <f>IF(שבוע_בדילוג[[#This Row],[3 הפלגות זהות]]="","",IF(שבוע_בדילוג[[#This Row],[3 הפלגות זהות]]=1,שבוע_בדילוג[[#This Row],[LengthofCycle]],X985))</f>
        <v/>
      </c>
      <c r="Z986" s="1" t="str">
        <f>IF(OR(שבוע_בדילוג[[#This Row],[הווסת פעיל?]]=0,שבוע_בדילוג[[#This Row],[הווסת פעיל?]]=""),"",SUM(Z985,שבוע_בדילוג[[#This Row],[הווסת פעיל?]]))</f>
        <v/>
      </c>
      <c r="AA986" s="1" t="str">
        <f>IF(AND(שבוע_בדילוג[[#This Row],[כמה מחזורים עד עקירה]]&lt;&gt;"",Z987=""),שבוע_בדילוג[[#This Row],[כמה מחזורים עד עקירה]],"")</f>
        <v/>
      </c>
      <c r="AB986" s="1" t="str">
        <f>IF(AND(שבוע_בדילוג[[#This Row],[הווסת פעיל?]]=1,שבוע_בדילוג[[#This Row],[וסת קבוע אחרון]]&lt;&gt;X985),שבוע_בדילוג[[#This Row],[וסת קבוע אחרון]],"")</f>
        <v/>
      </c>
      <c r="AC986" s="1" t="str">
        <f>IF(AND(שבוע_בדילוג[[#This Row],[הווסת פעיל?]]=1,Y985=0,שבוע_בדילוג[[#This Row],[וסת קבוע אחרון]]=X985),שבוע_בדילוג[[#This Row],[וסת קבוע אחרון]],"")</f>
        <v/>
      </c>
      <c r="AD986" s="1" t="str">
        <f>IF(AND(שבוע_בדילוג[[#This Row],[הווסת פעיל?]]=1,Y985=0,שבוע_בדילוג[[#This Row],[וסת קבוע אחרון]]&lt;&gt;X985),1,"")</f>
        <v/>
      </c>
      <c r="AE986" s="1" t="str">
        <f>IF(AND(שבוע_בדילוג[[#This Row],[הווסת פעיל?]]&lt;&gt;"",B987=1),שבוע_בדילוג[[#This Row],[CycleNumber]],"")</f>
        <v/>
      </c>
      <c r="AF986" s="1" t="str">
        <f>IF(AND(שבוע_בדילוג[[#This Row],[הווסת פעיל?]]&lt;&gt;"",Y985=""),שבוע_בדילוג[[#This Row],[CycleNumber]],"")</f>
        <v/>
      </c>
      <c r="AG986" s="1" t="str">
        <f>IF(B987=1,"",IF(שבוע_בדילוג[[#This Row],[הווסת פעיל?]]=1,IF(שבוע_בדילוג[[#This Row],[וסת קבוע אחרון]]=F987,1,0),""))</f>
        <v/>
      </c>
      <c r="AH986" s="1" t="str">
        <f>IF(B987=1,"",IF(שבוע_בדילוג[[#This Row],[הווסת פעיל?]]=1,IF(OR(שבוע_בדילוג[[#This Row],[וסת קבוע אחרון]]=F987,F987=שבוע_בדילוג[[#This Row],[LengthofCycle]]),1,0),""))</f>
        <v/>
      </c>
      <c r="AI986" s="1" t="str">
        <f>IF(B987=1,"",IF(שבוע_בדילוג[[#This Row],[הווסת פעיל?]]=1,IF(OR(שבוע_בדילוג[[#This Row],[וסת קבוע אחרון]]=F987,F987=שבוע_בדילוג[[#This Row],[LengthofCycle]],AND(שבוע_בדילוג[[#This Row],[LengthofCycle]]&lt;&gt;שבוע_בדילוג[[#This Row],[וסת קבוע אחרון]],OR(F987=28,F987=29))),1,0),""))</f>
        <v/>
      </c>
      <c r="AJ986" s="1" t="str">
        <f>IF(AND(שבוע_בדילוג[[#This Row],[הווסת פעיל?]]=1,B987=1),1,"")</f>
        <v/>
      </c>
      <c r="AK986" s="4">
        <f>IF(AND(שבוע_בדילוג[[#This Row],[הווסת פעיל?]]&lt;&gt;1,B987&lt;&gt;1,B987&lt;&gt;""),IF(שבוע_בדילוג[[#This Row],[LengthofCycle]]=F987,1,0),"")</f>
        <v>0</v>
      </c>
      <c r="AL986" s="4">
        <f>IF(AND(שבוע_בדילוג[[#This Row],[הווסת פעיל?]]&lt;&gt;1,B987&lt;&gt;1,B987&lt;&gt;""),IF(OR(שבוע_בדילוג[[#This Row],[LengthofCycle]]=F987,F987=29),1,0),"")</f>
        <v>0</v>
      </c>
      <c r="AM986" s="4">
        <f>IF(AND(שבוע_בדילוג[[#This Row],[הווסת פעיל?]]&lt;&gt;1,B987&lt;&gt;1,B987&lt;&gt;""),IF(OR(שבוע_בדילוג[[#This Row],[LengthofCycle]]=F987,F987=29,F987=28),1,0),"")</f>
        <v>1</v>
      </c>
    </row>
    <row r="987" spans="1:39" x14ac:dyDescent="0.25">
      <c r="A987" s="1" t="s">
        <v>137</v>
      </c>
      <c r="B987" s="1">
        <v>8</v>
      </c>
      <c r="C987" s="1">
        <v>0</v>
      </c>
      <c r="D987" s="1">
        <v>1</v>
      </c>
      <c r="E987" s="1">
        <v>0</v>
      </c>
      <c r="F987" s="1">
        <v>28</v>
      </c>
      <c r="H987" s="1">
        <f>שבוע_בדילוג[[#This Row],[LengthofCycle]]+1</f>
        <v>29</v>
      </c>
      <c r="I987" s="1" t="str">
        <f>IF(IFERROR(LOOKUP(שבוע_בדילוג[[#This Row],[ClientID]],קביעויות[השבוע בדילוג]),FALSE)=שבוע_בדילוג[[#This Row],[ClientID]],1,"")</f>
        <v/>
      </c>
      <c r="J987" s="1" t="str">
        <f>IF(AND(שבוע_בדילוג[[#This Row],[CycleNumber]]&gt;1,OR(B988="",שבוע_בדילוג[[#This Row],[CycleNumber]]&gt;B986)),IF(OR(AND(שבוע_בדילוג[[#This Row],[LengthofCycle]]=29,F986=29),AND(שבוע_בדילוג[[#This Row],[LengthofCycle]]=36,F986=36)),1,""),"")</f>
        <v/>
      </c>
      <c r="K987" s="1" t="str">
        <f>IF(AND(שבוע_בדילוג[[#This Row],[וסת השבוע]]=1,J986=1,שבוע_בדילוג[[#This Row],[CycleNumber]]&gt;B986),1,"")</f>
        <v/>
      </c>
      <c r="L987" s="1" t="str">
        <f>IF(שבוע_בדילוג[[#This Row],[CycleNumber]]=1,"",IF(שבוע_בדילוג[[#This Row],[וסת השבוע]]=1,0,IF(L986="","",IF(L986=0,IF(שבוע_בדילוג[[#This Row],[LengthofCycle]]=29,0,1),IF(L986=1,IF(שבוע_בדילוג[[#This Row],[LengthofCycle]]+F986=29*2,0,2),IF(L986=2,IF(שבוע_בדילוג[[#This Row],[LengthofCycle]]+F986+F985=29*3,0,3),""))))))</f>
        <v/>
      </c>
      <c r="M987" s="1" t="str">
        <f>IF(שבוע_בדילוג[[#This Row],[וסת השבוע]]=1,IF(שבוע_בדילוג[[#This Row],[וסת השבוע וההפלגה ביחד]]=1,M986+1,0),IF(AND(שבוע_בדילוג[[#This Row],[CycleNumber]]&gt;B986,שבוע_בדילוג[[#This Row],[CycleNumber]]&gt;1),IF(שבוע_בדילוג[[#This Row],[וסת השבוע פעיל?]]&lt;&gt;"",M986+1,""),""))</f>
        <v/>
      </c>
      <c r="N987" s="1" t="str">
        <f>IF(שבוע_בדילוג[[#This Row],[וסת השבוע פעיל?2]]="","",IF(AND(שבוע_בדילוג[[#This Row],[וסת השבוע פעיל?]]&lt;&gt;"",שבוע_בדילוג[[#This Row],[CycleNumber]]&lt;B988,B988&lt;&gt;"",שבוע_בדילוג[[#This Row],[וסת השבוע פעיל?]]&lt;3),IF(L988=0,IF(AND(שבוע_בדילוג[[#This Row],[וסת השבוע פעיל?]]&gt;0,J988=1),0,1),0),""))</f>
        <v/>
      </c>
      <c r="O987" s="1" t="str">
        <f t="shared" si="84"/>
        <v/>
      </c>
      <c r="P987" s="1" t="str">
        <f>IF(AND(שבוע_בדילוג[[#This Row],[חיזוי - שבוע]]=1,K988=1),1,"")</f>
        <v/>
      </c>
      <c r="Q987" s="1" t="str">
        <f>IF(AND(שבוע_בדילוג[[#This Row],[וסת השבוע פעיל?]]&lt;3,OR(שבוע_בדילוג[[#This Row],[CycleNumber]]&gt;B988,B988="")),1,"")</f>
        <v/>
      </c>
      <c r="R987" s="1" t="str">
        <f>IF(AND(שבוע_בדילוג[[#This Row],[חיזוי - שבוע]]&lt;&gt;"",שבוע_בדילוג[[#This Row],[וסת השבוע פעיל?2]]=""),1,"")</f>
        <v/>
      </c>
      <c r="S987" s="1" t="str">
        <f>IF(שבוע_בדילוג[[#This Row],[האישה קבעה וסת שבוע בדילוג?]]=1,IF(שבוע_בדילוג[[#This Row],[וסת השבוע פעיל?]]&lt;3,1,0),"")</f>
        <v/>
      </c>
      <c r="T9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7" s="1">
        <f t="shared" si="85"/>
        <v>0</v>
      </c>
      <c r="V987" s="1">
        <f t="shared" si="86"/>
        <v>0</v>
      </c>
      <c r="W987" s="1">
        <f t="shared" si="87"/>
        <v>0</v>
      </c>
      <c r="X987" s="1" t="str">
        <f>IF(שבוע_בדילוג[[#This Row],[3 הפלגות זהות]]="","",IF(שבוע_בדילוג[[#This Row],[3 הפלגות זהות]]=1,שבוע_בדילוג[[#This Row],[LengthofCycle]],X986))</f>
        <v/>
      </c>
      <c r="Z987" s="1" t="str">
        <f>IF(OR(שבוע_בדילוג[[#This Row],[הווסת פעיל?]]=0,שבוע_בדילוג[[#This Row],[הווסת פעיל?]]=""),"",SUM(Z986,שבוע_בדילוג[[#This Row],[הווסת פעיל?]]))</f>
        <v/>
      </c>
      <c r="AA987" s="1" t="str">
        <f>IF(AND(שבוע_בדילוג[[#This Row],[כמה מחזורים עד עקירה]]&lt;&gt;"",Z988=""),שבוע_בדילוג[[#This Row],[כמה מחזורים עד עקירה]],"")</f>
        <v/>
      </c>
      <c r="AB987" s="1" t="str">
        <f>IF(AND(שבוע_בדילוג[[#This Row],[הווסת פעיל?]]=1,שבוע_בדילוג[[#This Row],[וסת קבוע אחרון]]&lt;&gt;X986),שבוע_בדילוג[[#This Row],[וסת קבוע אחרון]],"")</f>
        <v/>
      </c>
      <c r="AC987" s="1" t="str">
        <f>IF(AND(שבוע_בדילוג[[#This Row],[הווסת פעיל?]]=1,Y986=0,שבוע_בדילוג[[#This Row],[וסת קבוע אחרון]]=X986),שבוע_בדילוג[[#This Row],[וסת קבוע אחרון]],"")</f>
        <v/>
      </c>
      <c r="AD987" s="1" t="str">
        <f>IF(AND(שבוע_בדילוג[[#This Row],[הווסת פעיל?]]=1,Y986=0,שבוע_בדילוג[[#This Row],[וסת קבוע אחרון]]&lt;&gt;X986),1,"")</f>
        <v/>
      </c>
      <c r="AE987" s="1" t="str">
        <f>IF(AND(שבוע_בדילוג[[#This Row],[הווסת פעיל?]]&lt;&gt;"",B988=1),שבוע_בדילוג[[#This Row],[CycleNumber]],"")</f>
        <v/>
      </c>
      <c r="AF987" s="1" t="str">
        <f>IF(AND(שבוע_בדילוג[[#This Row],[הווסת פעיל?]]&lt;&gt;"",Y986=""),שבוע_בדילוג[[#This Row],[CycleNumber]],"")</f>
        <v/>
      </c>
      <c r="AG987" s="1" t="str">
        <f>IF(B988=1,"",IF(שבוע_בדילוג[[#This Row],[הווסת פעיל?]]=1,IF(שבוע_בדילוג[[#This Row],[וסת קבוע אחרון]]=F988,1,0),""))</f>
        <v/>
      </c>
      <c r="AH987" s="1" t="str">
        <f>IF(B988=1,"",IF(שבוע_בדילוג[[#This Row],[הווסת פעיל?]]=1,IF(OR(שבוע_בדילוג[[#This Row],[וסת קבוע אחרון]]=F988,F988=שבוע_בדילוג[[#This Row],[LengthofCycle]]),1,0),""))</f>
        <v/>
      </c>
      <c r="AI987" s="1" t="str">
        <f>IF(B988=1,"",IF(שבוע_בדילוג[[#This Row],[הווסת פעיל?]]=1,IF(OR(שבוע_בדילוג[[#This Row],[וסת קבוע אחרון]]=F988,F988=שבוע_בדילוג[[#This Row],[LengthofCycle]],AND(שבוע_בדילוג[[#This Row],[LengthofCycle]]&lt;&gt;שבוע_בדילוג[[#This Row],[וסת קבוע אחרון]],OR(F988=28,F988=29))),1,0),""))</f>
        <v/>
      </c>
      <c r="AJ987" s="1" t="str">
        <f>IF(AND(שבוע_בדילוג[[#This Row],[הווסת פעיל?]]=1,B988=1),1,"")</f>
        <v/>
      </c>
      <c r="AK987" s="4">
        <f>IF(AND(שבוע_בדילוג[[#This Row],[הווסת פעיל?]]&lt;&gt;1,B988&lt;&gt;1,B988&lt;&gt;""),IF(שבוע_בדילוג[[#This Row],[LengthofCycle]]=F988,1,0),"")</f>
        <v>0</v>
      </c>
      <c r="AL987" s="4">
        <f>IF(AND(שבוע_בדילוג[[#This Row],[הווסת פעיל?]]&lt;&gt;1,B988&lt;&gt;1,B988&lt;&gt;""),IF(OR(שבוע_בדילוג[[#This Row],[LengthofCycle]]=F988,F988=29),1,0),"")</f>
        <v>0</v>
      </c>
      <c r="AM987" s="4">
        <f>IF(AND(שבוע_בדילוג[[#This Row],[הווסת פעיל?]]&lt;&gt;1,B988&lt;&gt;1,B988&lt;&gt;""),IF(OR(שבוע_בדילוג[[#This Row],[LengthofCycle]]=F988,F988=29,F988=28),1,0),"")</f>
        <v>0</v>
      </c>
    </row>
    <row r="988" spans="1:39" x14ac:dyDescent="0.25">
      <c r="A988" s="1" t="s">
        <v>137</v>
      </c>
      <c r="B988" s="1">
        <v>9</v>
      </c>
      <c r="C988" s="1">
        <v>0</v>
      </c>
      <c r="D988" s="1">
        <v>1</v>
      </c>
      <c r="E988" s="1">
        <v>0</v>
      </c>
      <c r="F988" s="1">
        <v>27</v>
      </c>
      <c r="H988" s="1">
        <f>שבוע_בדילוג[[#This Row],[LengthofCycle]]+1</f>
        <v>28</v>
      </c>
      <c r="I988" s="1" t="str">
        <f>IF(IFERROR(LOOKUP(שבוע_בדילוג[[#This Row],[ClientID]],קביעויות[השבוע בדילוג]),FALSE)=שבוע_בדילוג[[#This Row],[ClientID]],1,"")</f>
        <v/>
      </c>
      <c r="J988" s="1" t="str">
        <f>IF(AND(שבוע_בדילוג[[#This Row],[CycleNumber]]&gt;1,OR(B989="",שבוע_בדילוג[[#This Row],[CycleNumber]]&gt;B987)),IF(OR(AND(שבוע_בדילוג[[#This Row],[LengthofCycle]]=29,F987=29),AND(שבוע_בדילוג[[#This Row],[LengthofCycle]]=36,F987=36)),1,""),"")</f>
        <v/>
      </c>
      <c r="K988" s="1" t="str">
        <f>IF(AND(שבוע_בדילוג[[#This Row],[וסת השבוע]]=1,J987=1,שבוע_בדילוג[[#This Row],[CycleNumber]]&gt;B987),1,"")</f>
        <v/>
      </c>
      <c r="L988" s="1" t="str">
        <f>IF(שבוע_בדילוג[[#This Row],[CycleNumber]]=1,"",IF(שבוע_בדילוג[[#This Row],[וסת השבוע]]=1,0,IF(L987="","",IF(L987=0,IF(שבוע_בדילוג[[#This Row],[LengthofCycle]]=29,0,1),IF(L987=1,IF(שבוע_בדילוג[[#This Row],[LengthofCycle]]+F987=29*2,0,2),IF(L987=2,IF(שבוע_בדילוג[[#This Row],[LengthofCycle]]+F987+F986=29*3,0,3),""))))))</f>
        <v/>
      </c>
      <c r="M988" s="1" t="str">
        <f>IF(שבוע_בדילוג[[#This Row],[וסת השבוע]]=1,IF(שבוע_בדילוג[[#This Row],[וסת השבוע וההפלגה ביחד]]=1,M987+1,0),IF(AND(שבוע_בדילוג[[#This Row],[CycleNumber]]&gt;B987,שבוע_בדילוג[[#This Row],[CycleNumber]]&gt;1),IF(שבוע_בדילוג[[#This Row],[וסת השבוע פעיל?]]&lt;&gt;"",M987+1,""),""))</f>
        <v/>
      </c>
      <c r="N988" s="1" t="str">
        <f>IF(שבוע_בדילוג[[#This Row],[וסת השבוע פעיל?2]]="","",IF(AND(שבוע_בדילוג[[#This Row],[וסת השבוע פעיל?]]&lt;&gt;"",שבוע_בדילוג[[#This Row],[CycleNumber]]&lt;B989,B989&lt;&gt;"",שבוע_בדילוג[[#This Row],[וסת השבוע פעיל?]]&lt;3),IF(L989=0,IF(AND(שבוע_בדילוג[[#This Row],[וסת השבוע פעיל?]]&gt;0,J989=1),0,1),0),""))</f>
        <v/>
      </c>
      <c r="O988" s="1" t="str">
        <f t="shared" si="84"/>
        <v/>
      </c>
      <c r="P988" s="1" t="str">
        <f>IF(AND(שבוע_בדילוג[[#This Row],[חיזוי - שבוע]]=1,K989=1),1,"")</f>
        <v/>
      </c>
      <c r="Q988" s="1" t="str">
        <f>IF(AND(שבוע_בדילוג[[#This Row],[וסת השבוע פעיל?]]&lt;3,OR(שבוע_בדילוג[[#This Row],[CycleNumber]]&gt;B989,B989="")),1,"")</f>
        <v/>
      </c>
      <c r="R988" s="1" t="str">
        <f>IF(AND(שבוע_בדילוג[[#This Row],[חיזוי - שבוע]]&lt;&gt;"",שבוע_בדילוג[[#This Row],[וסת השבוע פעיל?2]]=""),1,"")</f>
        <v/>
      </c>
      <c r="S988" s="1" t="str">
        <f>IF(שבוע_בדילוג[[#This Row],[האישה קבעה וסת שבוע בדילוג?]]=1,IF(שבוע_בדילוג[[#This Row],[וסת השבוע פעיל?]]&lt;3,1,0),"")</f>
        <v/>
      </c>
      <c r="T9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8" s="1">
        <f t="shared" si="85"/>
        <v>0</v>
      </c>
      <c r="V988" s="1">
        <f t="shared" si="86"/>
        <v>0</v>
      </c>
      <c r="W988" s="1">
        <f t="shared" si="87"/>
        <v>0</v>
      </c>
      <c r="X988" s="1" t="str">
        <f>IF(שבוע_בדילוג[[#This Row],[3 הפלגות זהות]]="","",IF(שבוע_בדילוג[[#This Row],[3 הפלגות זהות]]=1,שבוע_בדילוג[[#This Row],[LengthofCycle]],X987))</f>
        <v/>
      </c>
      <c r="Z988" s="1" t="str">
        <f>IF(OR(שבוע_בדילוג[[#This Row],[הווסת פעיל?]]=0,שבוע_בדילוג[[#This Row],[הווסת פעיל?]]=""),"",SUM(Z987,שבוע_בדילוג[[#This Row],[הווסת פעיל?]]))</f>
        <v/>
      </c>
      <c r="AA988" s="1" t="str">
        <f>IF(AND(שבוע_בדילוג[[#This Row],[כמה מחזורים עד עקירה]]&lt;&gt;"",Z989=""),שבוע_בדילוג[[#This Row],[כמה מחזורים עד עקירה]],"")</f>
        <v/>
      </c>
      <c r="AB988" s="1" t="str">
        <f>IF(AND(שבוע_בדילוג[[#This Row],[הווסת פעיל?]]=1,שבוע_בדילוג[[#This Row],[וסת קבוע אחרון]]&lt;&gt;X987),שבוע_בדילוג[[#This Row],[וסת קבוע אחרון]],"")</f>
        <v/>
      </c>
      <c r="AC988" s="1" t="str">
        <f>IF(AND(שבוע_בדילוג[[#This Row],[הווסת פעיל?]]=1,Y987=0,שבוע_בדילוג[[#This Row],[וסת קבוע אחרון]]=X987),שבוע_בדילוג[[#This Row],[וסת קבוע אחרון]],"")</f>
        <v/>
      </c>
      <c r="AD988" s="1" t="str">
        <f>IF(AND(שבוע_בדילוג[[#This Row],[הווסת פעיל?]]=1,Y987=0,שבוע_בדילוג[[#This Row],[וסת קבוע אחרון]]&lt;&gt;X987),1,"")</f>
        <v/>
      </c>
      <c r="AE988" s="1" t="str">
        <f>IF(AND(שבוע_בדילוג[[#This Row],[הווסת פעיל?]]&lt;&gt;"",B989=1),שבוע_בדילוג[[#This Row],[CycleNumber]],"")</f>
        <v/>
      </c>
      <c r="AF988" s="1" t="str">
        <f>IF(AND(שבוע_בדילוג[[#This Row],[הווסת פעיל?]]&lt;&gt;"",Y987=""),שבוע_בדילוג[[#This Row],[CycleNumber]],"")</f>
        <v/>
      </c>
      <c r="AG988" s="1" t="str">
        <f>IF(B989=1,"",IF(שבוע_בדילוג[[#This Row],[הווסת פעיל?]]=1,IF(שבוע_בדילוג[[#This Row],[וסת קבוע אחרון]]=F989,1,0),""))</f>
        <v/>
      </c>
      <c r="AH988" s="1" t="str">
        <f>IF(B989=1,"",IF(שבוע_בדילוג[[#This Row],[הווסת פעיל?]]=1,IF(OR(שבוע_בדילוג[[#This Row],[וסת קבוע אחרון]]=F989,F989=שבוע_בדילוג[[#This Row],[LengthofCycle]]),1,0),""))</f>
        <v/>
      </c>
      <c r="AI988" s="1" t="str">
        <f>IF(B989=1,"",IF(שבוע_בדילוג[[#This Row],[הווסת פעיל?]]=1,IF(OR(שבוע_בדילוג[[#This Row],[וסת קבוע אחרון]]=F989,F989=שבוע_בדילוג[[#This Row],[LengthofCycle]],AND(שבוע_בדילוג[[#This Row],[LengthofCycle]]&lt;&gt;שבוע_בדילוג[[#This Row],[וסת קבוע אחרון]],OR(F989=28,F989=29))),1,0),""))</f>
        <v/>
      </c>
      <c r="AJ988" s="1" t="str">
        <f>IF(AND(שבוע_בדילוג[[#This Row],[הווסת פעיל?]]=1,B989=1),1,"")</f>
        <v/>
      </c>
      <c r="AK988" s="4" t="str">
        <f>IF(AND(שבוע_בדילוג[[#This Row],[הווסת פעיל?]]&lt;&gt;1,B989&lt;&gt;1,B989&lt;&gt;""),IF(שבוע_בדילוג[[#This Row],[LengthofCycle]]=F989,1,0),"")</f>
        <v/>
      </c>
      <c r="AL988" s="4" t="str">
        <f>IF(AND(שבוע_בדילוג[[#This Row],[הווסת פעיל?]]&lt;&gt;1,B989&lt;&gt;1,B989&lt;&gt;""),IF(OR(שבוע_בדילוג[[#This Row],[LengthofCycle]]=F989,F989=29),1,0),"")</f>
        <v/>
      </c>
      <c r="AM988" s="4" t="str">
        <f>IF(AND(שבוע_בדילוג[[#This Row],[הווסת פעיל?]]&lt;&gt;1,B989&lt;&gt;1,B989&lt;&gt;""),IF(OR(שבוע_בדילוג[[#This Row],[LengthofCycle]]=F989,F989=29,F989=28),1,0),"")</f>
        <v/>
      </c>
    </row>
    <row r="989" spans="1:39" x14ac:dyDescent="0.25">
      <c r="A989" s="1" t="s">
        <v>138</v>
      </c>
      <c r="B989" s="1">
        <v>1</v>
      </c>
      <c r="C989" s="1">
        <v>0</v>
      </c>
      <c r="D989" s="1">
        <v>1</v>
      </c>
      <c r="E989" s="1">
        <v>0</v>
      </c>
      <c r="F989" s="1">
        <v>28</v>
      </c>
      <c r="H989" s="1">
        <f>שבוע_בדילוג[[#This Row],[LengthofCycle]]+1</f>
        <v>29</v>
      </c>
      <c r="I989" s="1" t="str">
        <f>IF(IFERROR(LOOKUP(שבוע_בדילוג[[#This Row],[ClientID]],קביעויות[השבוע בדילוג]),FALSE)=שבוע_בדילוג[[#This Row],[ClientID]],1,"")</f>
        <v/>
      </c>
      <c r="J989" s="1" t="str">
        <f>IF(AND(שבוע_בדילוג[[#This Row],[CycleNumber]]&gt;1,OR(B990="",שבוע_בדילוג[[#This Row],[CycleNumber]]&gt;B988)),IF(OR(AND(שבוע_בדילוג[[#This Row],[LengthofCycle]]=29,F988=29),AND(שבוע_בדילוג[[#This Row],[LengthofCycle]]=36,F988=36)),1,""),"")</f>
        <v/>
      </c>
      <c r="K989" s="1" t="str">
        <f>IF(AND(שבוע_בדילוג[[#This Row],[וסת השבוע]]=1,J988=1,שבוע_בדילוג[[#This Row],[CycleNumber]]&gt;B988),1,"")</f>
        <v/>
      </c>
      <c r="L989" s="1" t="str">
        <f>IF(שבוע_בדילוג[[#This Row],[CycleNumber]]=1,"",IF(שבוע_בדילוג[[#This Row],[וסת השבוע]]=1,0,IF(L988="","",IF(L988=0,IF(שבוע_בדילוג[[#This Row],[LengthofCycle]]=29,0,1),IF(L988=1,IF(שבוע_בדילוג[[#This Row],[LengthofCycle]]+F988=29*2,0,2),IF(L988=2,IF(שבוע_בדילוג[[#This Row],[LengthofCycle]]+F988+F987=29*3,0,3),""))))))</f>
        <v/>
      </c>
      <c r="M989" s="1" t="str">
        <f>IF(שבוע_בדילוג[[#This Row],[וסת השבוע]]=1,IF(שבוע_בדילוג[[#This Row],[וסת השבוע וההפלגה ביחד]]=1,M988+1,0),IF(AND(שבוע_בדילוג[[#This Row],[CycleNumber]]&gt;B988,שבוע_בדילוג[[#This Row],[CycleNumber]]&gt;1),IF(שבוע_בדילוג[[#This Row],[וסת השבוע פעיל?]]&lt;&gt;"",M988+1,""),""))</f>
        <v/>
      </c>
      <c r="N989" s="1" t="str">
        <f>IF(שבוע_בדילוג[[#This Row],[וסת השבוע פעיל?2]]="","",IF(AND(שבוע_בדילוג[[#This Row],[וסת השבוע פעיל?]]&lt;&gt;"",שבוע_בדילוג[[#This Row],[CycleNumber]]&lt;B990,B990&lt;&gt;"",שבוע_בדילוג[[#This Row],[וסת השבוע פעיל?]]&lt;3),IF(L990=0,IF(AND(שבוע_בדילוג[[#This Row],[וסת השבוע פעיל?]]&gt;0,J990=1),0,1),0),""))</f>
        <v/>
      </c>
      <c r="O989" s="1" t="str">
        <f t="shared" si="84"/>
        <v/>
      </c>
      <c r="P989" s="1" t="str">
        <f>IF(AND(שבוע_בדילוג[[#This Row],[חיזוי - שבוע]]=1,K990=1),1,"")</f>
        <v/>
      </c>
      <c r="Q989" s="1" t="str">
        <f>IF(AND(שבוע_בדילוג[[#This Row],[וסת השבוע פעיל?]]&lt;3,OR(שבוע_בדילוג[[#This Row],[CycleNumber]]&gt;B990,B990="")),1,"")</f>
        <v/>
      </c>
      <c r="R989" s="1" t="str">
        <f>IF(AND(שבוע_בדילוג[[#This Row],[חיזוי - שבוע]]&lt;&gt;"",שבוע_בדילוג[[#This Row],[וסת השבוע פעיל?2]]=""),1,"")</f>
        <v/>
      </c>
      <c r="S989" s="1" t="str">
        <f>IF(שבוע_בדילוג[[#This Row],[האישה קבעה וסת שבוע בדילוג?]]=1,IF(שבוע_בדילוג[[#This Row],[וסת השבוע פעיל?]]&lt;3,1,0),"")</f>
        <v/>
      </c>
      <c r="T9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89" s="1" t="str">
        <f t="shared" si="85"/>
        <v/>
      </c>
      <c r="V989" s="1" t="str">
        <f t="shared" si="86"/>
        <v/>
      </c>
      <c r="W989" s="1" t="str">
        <f t="shared" si="87"/>
        <v/>
      </c>
      <c r="X989" s="1" t="str">
        <f>IF(שבוע_בדילוג[[#This Row],[3 הפלגות זהות]]="","",IF(שבוע_בדילוג[[#This Row],[3 הפלגות זהות]]=1,שבוע_בדילוג[[#This Row],[LengthofCycle]],X988))</f>
        <v/>
      </c>
      <c r="Z989" s="1" t="str">
        <f>IF(OR(שבוע_בדילוג[[#This Row],[הווסת פעיל?]]=0,שבוע_בדילוג[[#This Row],[הווסת פעיל?]]=""),"",SUM(Z988,שבוע_בדילוג[[#This Row],[הווסת פעיל?]]))</f>
        <v/>
      </c>
      <c r="AA989" s="1" t="str">
        <f>IF(AND(שבוע_בדילוג[[#This Row],[כמה מחזורים עד עקירה]]&lt;&gt;"",Z990=""),שבוע_בדילוג[[#This Row],[כמה מחזורים עד עקירה]],"")</f>
        <v/>
      </c>
      <c r="AB989" s="1" t="str">
        <f>IF(AND(שבוע_בדילוג[[#This Row],[הווסת פעיל?]]=1,שבוע_בדילוג[[#This Row],[וסת קבוע אחרון]]&lt;&gt;X988),שבוע_בדילוג[[#This Row],[וסת קבוע אחרון]],"")</f>
        <v/>
      </c>
      <c r="AC989" s="1" t="str">
        <f>IF(AND(שבוע_בדילוג[[#This Row],[הווסת פעיל?]]=1,Y988=0,שבוע_בדילוג[[#This Row],[וסת קבוע אחרון]]=X988),שבוע_בדילוג[[#This Row],[וסת קבוע אחרון]],"")</f>
        <v/>
      </c>
      <c r="AD989" s="1" t="str">
        <f>IF(AND(שבוע_בדילוג[[#This Row],[הווסת פעיל?]]=1,Y988=0,שבוע_בדילוג[[#This Row],[וסת קבוע אחרון]]&lt;&gt;X988),1,"")</f>
        <v/>
      </c>
      <c r="AE989" s="1" t="str">
        <f>IF(AND(שבוע_בדילוג[[#This Row],[הווסת פעיל?]]&lt;&gt;"",B990=1),שבוע_בדילוג[[#This Row],[CycleNumber]],"")</f>
        <v/>
      </c>
      <c r="AF989" s="1" t="str">
        <f>IF(AND(שבוע_בדילוג[[#This Row],[הווסת פעיל?]]&lt;&gt;"",Y988=""),שבוע_בדילוג[[#This Row],[CycleNumber]],"")</f>
        <v/>
      </c>
      <c r="AG989" s="1" t="str">
        <f>IF(B990=1,"",IF(שבוע_בדילוג[[#This Row],[הווסת פעיל?]]=1,IF(שבוע_בדילוג[[#This Row],[וסת קבוע אחרון]]=F990,1,0),""))</f>
        <v/>
      </c>
      <c r="AH989" s="1" t="str">
        <f>IF(B990=1,"",IF(שבוע_בדילוג[[#This Row],[הווסת פעיל?]]=1,IF(OR(שבוע_בדילוג[[#This Row],[וסת קבוע אחרון]]=F990,F990=שבוע_בדילוג[[#This Row],[LengthofCycle]]),1,0),""))</f>
        <v/>
      </c>
      <c r="AI989" s="1" t="str">
        <f>IF(B990=1,"",IF(שבוע_בדילוג[[#This Row],[הווסת פעיל?]]=1,IF(OR(שבוע_בדילוג[[#This Row],[וסת קבוע אחרון]]=F990,F990=שבוע_בדילוג[[#This Row],[LengthofCycle]],AND(שבוע_בדילוג[[#This Row],[LengthofCycle]]&lt;&gt;שבוע_בדילוג[[#This Row],[וסת קבוע אחרון]],OR(F990=28,F990=29))),1,0),""))</f>
        <v/>
      </c>
      <c r="AJ989" s="1" t="str">
        <f>IF(AND(שבוע_בדילוג[[#This Row],[הווסת פעיל?]]=1,B990=1),1,"")</f>
        <v/>
      </c>
      <c r="AK989" s="4">
        <f>IF(AND(שבוע_בדילוג[[#This Row],[הווסת פעיל?]]&lt;&gt;1,B990&lt;&gt;1,B990&lt;&gt;""),IF(שבוע_בדילוג[[#This Row],[LengthofCycle]]=F990,1,0),"")</f>
        <v>0</v>
      </c>
      <c r="AL989" s="4">
        <f>IF(AND(שבוע_בדילוג[[#This Row],[הווסת פעיל?]]&lt;&gt;1,B990&lt;&gt;1,B990&lt;&gt;""),IF(OR(שבוע_בדילוג[[#This Row],[LengthofCycle]]=F990,F990=29),1,0),"")</f>
        <v>0</v>
      </c>
      <c r="AM989" s="4">
        <f>IF(AND(שבוע_בדילוג[[#This Row],[הווסת פעיל?]]&lt;&gt;1,B990&lt;&gt;1,B990&lt;&gt;""),IF(OR(שבוע_בדילוג[[#This Row],[LengthofCycle]]=F990,F990=29,F990=28),1,0),"")</f>
        <v>0</v>
      </c>
    </row>
    <row r="990" spans="1:39" x14ac:dyDescent="0.25">
      <c r="A990" s="1" t="s">
        <v>138</v>
      </c>
      <c r="B990" s="1">
        <v>2</v>
      </c>
      <c r="C990" s="1">
        <v>0</v>
      </c>
      <c r="D990" s="1">
        <v>0</v>
      </c>
      <c r="E990" s="1">
        <v>0</v>
      </c>
      <c r="F990" s="1">
        <v>27</v>
      </c>
      <c r="H990" s="1">
        <f>שבוע_בדילוג[[#This Row],[LengthofCycle]]+1</f>
        <v>28</v>
      </c>
      <c r="I990" s="1" t="str">
        <f>IF(IFERROR(LOOKUP(שבוע_בדילוג[[#This Row],[ClientID]],קביעויות[השבוע בדילוג]),FALSE)=שבוע_בדילוג[[#This Row],[ClientID]],1,"")</f>
        <v/>
      </c>
      <c r="J990" s="1" t="str">
        <f>IF(AND(שבוע_בדילוג[[#This Row],[CycleNumber]]&gt;1,OR(B991="",שבוע_בדילוג[[#This Row],[CycleNumber]]&gt;B989)),IF(OR(AND(שבוע_בדילוג[[#This Row],[LengthofCycle]]=29,F989=29),AND(שבוע_בדילוג[[#This Row],[LengthofCycle]]=36,F989=36)),1,""),"")</f>
        <v/>
      </c>
      <c r="K990" s="1" t="str">
        <f>IF(AND(שבוע_בדילוג[[#This Row],[וסת השבוע]]=1,J989=1,שבוע_בדילוג[[#This Row],[CycleNumber]]&gt;B989),1,"")</f>
        <v/>
      </c>
      <c r="L990" s="1" t="str">
        <f>IF(שבוע_בדילוג[[#This Row],[CycleNumber]]=1,"",IF(שבוע_בדילוג[[#This Row],[וסת השבוע]]=1,0,IF(L989="","",IF(L989=0,IF(שבוע_בדילוג[[#This Row],[LengthofCycle]]=29,0,1),IF(L989=1,IF(שבוע_בדילוג[[#This Row],[LengthofCycle]]+F989=29*2,0,2),IF(L989=2,IF(שבוע_בדילוג[[#This Row],[LengthofCycle]]+F989+F988=29*3,0,3),""))))))</f>
        <v/>
      </c>
      <c r="M990" s="1" t="str">
        <f>IF(שבוע_בדילוג[[#This Row],[וסת השבוע]]=1,IF(שבוע_בדילוג[[#This Row],[וסת השבוע וההפלגה ביחד]]=1,M989+1,0),IF(AND(שבוע_בדילוג[[#This Row],[CycleNumber]]&gt;B989,שבוע_בדילוג[[#This Row],[CycleNumber]]&gt;1),IF(שבוע_בדילוג[[#This Row],[וסת השבוע פעיל?]]&lt;&gt;"",M989+1,""),""))</f>
        <v/>
      </c>
      <c r="N990" s="1" t="str">
        <f>IF(שבוע_בדילוג[[#This Row],[וסת השבוע פעיל?2]]="","",IF(AND(שבוע_בדילוג[[#This Row],[וסת השבוע פעיל?]]&lt;&gt;"",שבוע_בדילוג[[#This Row],[CycleNumber]]&lt;B991,B991&lt;&gt;"",שבוע_בדילוג[[#This Row],[וסת השבוע פעיל?]]&lt;3),IF(L991=0,IF(AND(שבוע_בדילוג[[#This Row],[וסת השבוע פעיל?]]&gt;0,J991=1),0,1),0),""))</f>
        <v/>
      </c>
      <c r="O990" s="1" t="str">
        <f t="shared" si="84"/>
        <v/>
      </c>
      <c r="P990" s="1" t="str">
        <f>IF(AND(שבוע_בדילוג[[#This Row],[חיזוי - שבוע]]=1,K991=1),1,"")</f>
        <v/>
      </c>
      <c r="Q990" s="1" t="str">
        <f>IF(AND(שבוע_בדילוג[[#This Row],[וסת השבוע פעיל?]]&lt;3,OR(שבוע_בדילוג[[#This Row],[CycleNumber]]&gt;B991,B991="")),1,"")</f>
        <v/>
      </c>
      <c r="R990" s="1" t="str">
        <f>IF(AND(שבוע_בדילוג[[#This Row],[חיזוי - שבוע]]&lt;&gt;"",שבוע_בדילוג[[#This Row],[וסת השבוע פעיל?2]]=""),1,"")</f>
        <v/>
      </c>
      <c r="S990" s="1" t="str">
        <f>IF(שבוע_בדילוג[[#This Row],[האישה קבעה וסת שבוע בדילוג?]]=1,IF(שבוע_בדילוג[[#This Row],[וסת השבוע פעיל?]]&lt;3,1,0),"")</f>
        <v/>
      </c>
      <c r="T9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0" s="1" t="str">
        <f t="shared" si="85"/>
        <v/>
      </c>
      <c r="V990" s="1" t="str">
        <f t="shared" si="86"/>
        <v/>
      </c>
      <c r="W990" s="1" t="str">
        <f t="shared" si="87"/>
        <v/>
      </c>
      <c r="X990" s="1" t="str">
        <f>IF(שבוע_בדילוג[[#This Row],[3 הפלגות זהות]]="","",IF(שבוע_בדילוג[[#This Row],[3 הפלגות זהות]]=1,שבוע_בדילוג[[#This Row],[LengthofCycle]],X989))</f>
        <v/>
      </c>
      <c r="Z990" s="1" t="str">
        <f>IF(OR(שבוע_בדילוג[[#This Row],[הווסת פעיל?]]=0,שבוע_בדילוג[[#This Row],[הווסת פעיל?]]=""),"",SUM(Z989,שבוע_בדילוג[[#This Row],[הווסת פעיל?]]))</f>
        <v/>
      </c>
      <c r="AA990" s="1" t="str">
        <f>IF(AND(שבוע_בדילוג[[#This Row],[כמה מחזורים עד עקירה]]&lt;&gt;"",Z991=""),שבוע_בדילוג[[#This Row],[כמה מחזורים עד עקירה]],"")</f>
        <v/>
      </c>
      <c r="AB990" s="1" t="str">
        <f>IF(AND(שבוע_בדילוג[[#This Row],[הווסת פעיל?]]=1,שבוע_בדילוג[[#This Row],[וסת קבוע אחרון]]&lt;&gt;X989),שבוע_בדילוג[[#This Row],[וסת קבוע אחרון]],"")</f>
        <v/>
      </c>
      <c r="AC990" s="1" t="str">
        <f>IF(AND(שבוע_בדילוג[[#This Row],[הווסת פעיל?]]=1,Y989=0,שבוע_בדילוג[[#This Row],[וסת קבוע אחרון]]=X989),שבוע_בדילוג[[#This Row],[וסת קבוע אחרון]],"")</f>
        <v/>
      </c>
      <c r="AD990" s="1" t="str">
        <f>IF(AND(שבוע_בדילוג[[#This Row],[הווסת פעיל?]]=1,Y989=0,שבוע_בדילוג[[#This Row],[וסת קבוע אחרון]]&lt;&gt;X989),1,"")</f>
        <v/>
      </c>
      <c r="AE990" s="1" t="str">
        <f>IF(AND(שבוע_בדילוג[[#This Row],[הווסת פעיל?]]&lt;&gt;"",B991=1),שבוע_בדילוג[[#This Row],[CycleNumber]],"")</f>
        <v/>
      </c>
      <c r="AF990" s="1" t="str">
        <f>IF(AND(שבוע_בדילוג[[#This Row],[הווסת פעיל?]]&lt;&gt;"",Y989=""),שבוע_בדילוג[[#This Row],[CycleNumber]],"")</f>
        <v/>
      </c>
      <c r="AG990" s="1" t="str">
        <f>IF(B991=1,"",IF(שבוע_בדילוג[[#This Row],[הווסת פעיל?]]=1,IF(שבוע_בדילוג[[#This Row],[וסת קבוע אחרון]]=F991,1,0),""))</f>
        <v/>
      </c>
      <c r="AH990" s="1" t="str">
        <f>IF(B991=1,"",IF(שבוע_בדילוג[[#This Row],[הווסת פעיל?]]=1,IF(OR(שבוע_בדילוג[[#This Row],[וסת קבוע אחרון]]=F991,F991=שבוע_בדילוג[[#This Row],[LengthofCycle]]),1,0),""))</f>
        <v/>
      </c>
      <c r="AI990" s="1" t="str">
        <f>IF(B991=1,"",IF(שבוע_בדילוג[[#This Row],[הווסת פעיל?]]=1,IF(OR(שבוע_בדילוג[[#This Row],[וסת קבוע אחרון]]=F991,F991=שבוע_בדילוג[[#This Row],[LengthofCycle]],AND(שבוע_בדילוג[[#This Row],[LengthofCycle]]&lt;&gt;שבוע_בדילוג[[#This Row],[וסת קבוע אחרון]],OR(F991=28,F991=29))),1,0),""))</f>
        <v/>
      </c>
      <c r="AJ990" s="1" t="str">
        <f>IF(AND(שבוע_בדילוג[[#This Row],[הווסת פעיל?]]=1,B991=1),1,"")</f>
        <v/>
      </c>
      <c r="AK990" s="4">
        <f>IF(AND(שבוע_בדילוג[[#This Row],[הווסת פעיל?]]&lt;&gt;1,B991&lt;&gt;1,B991&lt;&gt;""),IF(שבוע_בדילוג[[#This Row],[LengthofCycle]]=F991,1,0),"")</f>
        <v>0</v>
      </c>
      <c r="AL990" s="4">
        <f>IF(AND(שבוע_בדילוג[[#This Row],[הווסת פעיל?]]&lt;&gt;1,B991&lt;&gt;1,B991&lt;&gt;""),IF(OR(שבוע_בדילוג[[#This Row],[LengthofCycle]]=F991,F991=29),1,0),"")</f>
        <v>0</v>
      </c>
      <c r="AM990" s="4">
        <f>IF(AND(שבוע_בדילוג[[#This Row],[הווסת פעיל?]]&lt;&gt;1,B991&lt;&gt;1,B991&lt;&gt;""),IF(OR(שבוע_בדילוג[[#This Row],[LengthofCycle]]=F991,F991=29,F991=28),1,0),"")</f>
        <v>0</v>
      </c>
    </row>
    <row r="991" spans="1:39" x14ac:dyDescent="0.25">
      <c r="A991" s="1" t="s">
        <v>138</v>
      </c>
      <c r="B991" s="1">
        <v>3</v>
      </c>
      <c r="C991" s="1">
        <v>0</v>
      </c>
      <c r="D991" s="1">
        <v>1</v>
      </c>
      <c r="E991" s="1">
        <v>0</v>
      </c>
      <c r="F991" s="1">
        <v>26</v>
      </c>
      <c r="H991" s="1">
        <f>שבוע_בדילוג[[#This Row],[LengthofCycle]]+1</f>
        <v>27</v>
      </c>
      <c r="I991" s="1" t="str">
        <f>IF(IFERROR(LOOKUP(שבוע_בדילוג[[#This Row],[ClientID]],קביעויות[השבוע בדילוג]),FALSE)=שבוע_בדילוג[[#This Row],[ClientID]],1,"")</f>
        <v/>
      </c>
      <c r="J991" s="1" t="str">
        <f>IF(AND(שבוע_בדילוג[[#This Row],[CycleNumber]]&gt;1,OR(B992="",שבוע_בדילוג[[#This Row],[CycleNumber]]&gt;B990)),IF(OR(AND(שבוע_בדילוג[[#This Row],[LengthofCycle]]=29,F990=29),AND(שבוע_בדילוג[[#This Row],[LengthofCycle]]=36,F990=36)),1,""),"")</f>
        <v/>
      </c>
      <c r="K991" s="1" t="str">
        <f>IF(AND(שבוע_בדילוג[[#This Row],[וסת השבוע]]=1,J990=1,שבוע_בדילוג[[#This Row],[CycleNumber]]&gt;B990),1,"")</f>
        <v/>
      </c>
      <c r="L991" s="1" t="str">
        <f>IF(שבוע_בדילוג[[#This Row],[CycleNumber]]=1,"",IF(שבוע_בדילוג[[#This Row],[וסת השבוע]]=1,0,IF(L990="","",IF(L990=0,IF(שבוע_בדילוג[[#This Row],[LengthofCycle]]=29,0,1),IF(L990=1,IF(שבוע_בדילוג[[#This Row],[LengthofCycle]]+F990=29*2,0,2),IF(L990=2,IF(שבוע_בדילוג[[#This Row],[LengthofCycle]]+F990+F989=29*3,0,3),""))))))</f>
        <v/>
      </c>
      <c r="M991" s="1" t="str">
        <f>IF(שבוע_בדילוג[[#This Row],[וסת השבוע]]=1,IF(שבוע_בדילוג[[#This Row],[וסת השבוע וההפלגה ביחד]]=1,M990+1,0),IF(AND(שבוע_בדילוג[[#This Row],[CycleNumber]]&gt;B990,שבוע_בדילוג[[#This Row],[CycleNumber]]&gt;1),IF(שבוע_בדילוג[[#This Row],[וסת השבוע פעיל?]]&lt;&gt;"",M990+1,""),""))</f>
        <v/>
      </c>
      <c r="N991" s="1" t="str">
        <f>IF(שבוע_בדילוג[[#This Row],[וסת השבוע פעיל?2]]="","",IF(AND(שבוע_בדילוג[[#This Row],[וסת השבוע פעיל?]]&lt;&gt;"",שבוע_בדילוג[[#This Row],[CycleNumber]]&lt;B992,B992&lt;&gt;"",שבוע_בדילוג[[#This Row],[וסת השבוע פעיל?]]&lt;3),IF(L992=0,IF(AND(שבוע_בדילוג[[#This Row],[וסת השבוע פעיל?]]&gt;0,J992=1),0,1),0),""))</f>
        <v/>
      </c>
      <c r="O991" s="1" t="str">
        <f t="shared" si="84"/>
        <v/>
      </c>
      <c r="P991" s="1" t="str">
        <f>IF(AND(שבוע_בדילוג[[#This Row],[חיזוי - שבוע]]=1,K992=1),1,"")</f>
        <v/>
      </c>
      <c r="Q991" s="1" t="str">
        <f>IF(AND(שבוע_בדילוג[[#This Row],[וסת השבוע פעיל?]]&lt;3,OR(שבוע_בדילוג[[#This Row],[CycleNumber]]&gt;B992,B992="")),1,"")</f>
        <v/>
      </c>
      <c r="R991" s="1" t="str">
        <f>IF(AND(שבוע_בדילוג[[#This Row],[חיזוי - שבוע]]&lt;&gt;"",שבוע_בדילוג[[#This Row],[וסת השבוע פעיל?2]]=""),1,"")</f>
        <v/>
      </c>
      <c r="S991" s="1" t="str">
        <f>IF(שבוע_בדילוג[[#This Row],[האישה קבעה וסת שבוע בדילוג?]]=1,IF(שבוע_בדילוג[[#This Row],[וסת השבוע פעיל?]]&lt;3,1,0),"")</f>
        <v/>
      </c>
      <c r="T9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1" s="1">
        <f t="shared" si="85"/>
        <v>0</v>
      </c>
      <c r="V991" s="1" t="str">
        <f t="shared" si="86"/>
        <v/>
      </c>
      <c r="W991" s="1" t="str">
        <f t="shared" si="87"/>
        <v/>
      </c>
      <c r="X991" s="1" t="str">
        <f>IF(שבוע_בדילוג[[#This Row],[3 הפלגות זהות]]="","",IF(שבוע_בדילוג[[#This Row],[3 הפלגות זהות]]=1,שבוע_בדילוג[[#This Row],[LengthofCycle]],X990))</f>
        <v/>
      </c>
      <c r="Z991" s="1" t="str">
        <f>IF(OR(שבוע_בדילוג[[#This Row],[הווסת פעיל?]]=0,שבוע_בדילוג[[#This Row],[הווסת פעיל?]]=""),"",SUM(Z990,שבוע_בדילוג[[#This Row],[הווסת פעיל?]]))</f>
        <v/>
      </c>
      <c r="AA991" s="1" t="str">
        <f>IF(AND(שבוע_בדילוג[[#This Row],[כמה מחזורים עד עקירה]]&lt;&gt;"",Z992=""),שבוע_בדילוג[[#This Row],[כמה מחזורים עד עקירה]],"")</f>
        <v/>
      </c>
      <c r="AB991" s="1" t="str">
        <f>IF(AND(שבוע_בדילוג[[#This Row],[הווסת פעיל?]]=1,שבוע_בדילוג[[#This Row],[וסת קבוע אחרון]]&lt;&gt;X990),שבוע_בדילוג[[#This Row],[וסת קבוע אחרון]],"")</f>
        <v/>
      </c>
      <c r="AC991" s="1" t="str">
        <f>IF(AND(שבוע_בדילוג[[#This Row],[הווסת פעיל?]]=1,Y990=0,שבוע_בדילוג[[#This Row],[וסת קבוע אחרון]]=X990),שבוע_בדילוג[[#This Row],[וסת קבוע אחרון]],"")</f>
        <v/>
      </c>
      <c r="AD991" s="1" t="str">
        <f>IF(AND(שבוע_בדילוג[[#This Row],[הווסת פעיל?]]=1,Y990=0,שבוע_בדילוג[[#This Row],[וסת קבוע אחרון]]&lt;&gt;X990),1,"")</f>
        <v/>
      </c>
      <c r="AE991" s="1" t="str">
        <f>IF(AND(שבוע_בדילוג[[#This Row],[הווסת פעיל?]]&lt;&gt;"",B992=1),שבוע_בדילוג[[#This Row],[CycleNumber]],"")</f>
        <v/>
      </c>
      <c r="AF991" s="1" t="str">
        <f>IF(AND(שבוע_בדילוג[[#This Row],[הווסת פעיל?]]&lt;&gt;"",Y990=""),שבוע_בדילוג[[#This Row],[CycleNumber]],"")</f>
        <v/>
      </c>
      <c r="AG991" s="1" t="str">
        <f>IF(B992=1,"",IF(שבוע_בדילוג[[#This Row],[הווסת פעיל?]]=1,IF(שבוע_בדילוג[[#This Row],[וסת קבוע אחרון]]=F992,1,0),""))</f>
        <v/>
      </c>
      <c r="AH991" s="1" t="str">
        <f>IF(B992=1,"",IF(שבוע_בדילוג[[#This Row],[הווסת פעיל?]]=1,IF(OR(שבוע_בדילוג[[#This Row],[וסת קבוע אחרון]]=F992,F992=שבוע_בדילוג[[#This Row],[LengthofCycle]]),1,0),""))</f>
        <v/>
      </c>
      <c r="AI991" s="1" t="str">
        <f>IF(B992=1,"",IF(שבוע_בדילוג[[#This Row],[הווסת פעיל?]]=1,IF(OR(שבוע_בדילוג[[#This Row],[וסת קבוע אחרון]]=F992,F992=שבוע_בדילוג[[#This Row],[LengthofCycle]],AND(שבוע_בדילוג[[#This Row],[LengthofCycle]]&lt;&gt;שבוע_בדילוג[[#This Row],[וסת קבוע אחרון]],OR(F992=28,F992=29))),1,0),""))</f>
        <v/>
      </c>
      <c r="AJ991" s="1" t="str">
        <f>IF(AND(שבוע_בדילוג[[#This Row],[הווסת פעיל?]]=1,B992=1),1,"")</f>
        <v/>
      </c>
      <c r="AK991" s="4">
        <f>IF(AND(שבוע_בדילוג[[#This Row],[הווסת פעיל?]]&lt;&gt;1,B992&lt;&gt;1,B992&lt;&gt;""),IF(שבוע_בדילוג[[#This Row],[LengthofCycle]]=F992,1,0),"")</f>
        <v>1</v>
      </c>
      <c r="AL991" s="4">
        <f>IF(AND(שבוע_בדילוג[[#This Row],[הווסת פעיל?]]&lt;&gt;1,B992&lt;&gt;1,B992&lt;&gt;""),IF(OR(שבוע_בדילוג[[#This Row],[LengthofCycle]]=F992,F992=29),1,0),"")</f>
        <v>1</v>
      </c>
      <c r="AM991" s="4">
        <f>IF(AND(שבוע_בדילוג[[#This Row],[הווסת פעיל?]]&lt;&gt;1,B992&lt;&gt;1,B992&lt;&gt;""),IF(OR(שבוע_בדילוג[[#This Row],[LengthofCycle]]=F992,F992=29,F992=28),1,0),"")</f>
        <v>1</v>
      </c>
    </row>
    <row r="992" spans="1:39" x14ac:dyDescent="0.25">
      <c r="A992" s="1" t="s">
        <v>138</v>
      </c>
      <c r="B992" s="1">
        <v>4</v>
      </c>
      <c r="C992" s="1">
        <v>0</v>
      </c>
      <c r="D992" s="1">
        <v>1</v>
      </c>
      <c r="E992" s="1">
        <v>0</v>
      </c>
      <c r="F992" s="1">
        <v>26</v>
      </c>
      <c r="H992" s="1">
        <f>שבוע_בדילוג[[#This Row],[LengthofCycle]]+1</f>
        <v>27</v>
      </c>
      <c r="I992" s="1" t="str">
        <f>IF(IFERROR(LOOKUP(שבוע_בדילוג[[#This Row],[ClientID]],קביעויות[השבוע בדילוג]),FALSE)=שבוע_בדילוג[[#This Row],[ClientID]],1,"")</f>
        <v/>
      </c>
      <c r="J992" s="1" t="str">
        <f>IF(AND(שבוע_בדילוג[[#This Row],[CycleNumber]]&gt;1,OR(B993="",שבוע_בדילוג[[#This Row],[CycleNumber]]&gt;B991)),IF(OR(AND(שבוע_בדילוג[[#This Row],[LengthofCycle]]=29,F991=29),AND(שבוע_בדילוג[[#This Row],[LengthofCycle]]=36,F991=36)),1,""),"")</f>
        <v/>
      </c>
      <c r="K992" s="1" t="str">
        <f>IF(AND(שבוע_בדילוג[[#This Row],[וסת השבוע]]=1,J991=1,שבוע_בדילוג[[#This Row],[CycleNumber]]&gt;B991),1,"")</f>
        <v/>
      </c>
      <c r="L992" s="1" t="str">
        <f>IF(שבוע_בדילוג[[#This Row],[CycleNumber]]=1,"",IF(שבוע_בדילוג[[#This Row],[וסת השבוע]]=1,0,IF(L991="","",IF(L991=0,IF(שבוע_בדילוג[[#This Row],[LengthofCycle]]=29,0,1),IF(L991=1,IF(שבוע_בדילוג[[#This Row],[LengthofCycle]]+F991=29*2,0,2),IF(L991=2,IF(שבוע_בדילוג[[#This Row],[LengthofCycle]]+F991+F990=29*3,0,3),""))))))</f>
        <v/>
      </c>
      <c r="M992" s="1" t="str">
        <f>IF(שבוע_בדילוג[[#This Row],[וסת השבוע]]=1,IF(שבוע_בדילוג[[#This Row],[וסת השבוע וההפלגה ביחד]]=1,M991+1,0),IF(AND(שבוע_בדילוג[[#This Row],[CycleNumber]]&gt;B991,שבוע_בדילוג[[#This Row],[CycleNumber]]&gt;1),IF(שבוע_בדילוג[[#This Row],[וסת השבוע פעיל?]]&lt;&gt;"",M991+1,""),""))</f>
        <v/>
      </c>
      <c r="N992" s="1" t="str">
        <f>IF(שבוע_בדילוג[[#This Row],[וסת השבוע פעיל?2]]="","",IF(AND(שבוע_בדילוג[[#This Row],[וסת השבוע פעיל?]]&lt;&gt;"",שבוע_בדילוג[[#This Row],[CycleNumber]]&lt;B993,B993&lt;&gt;"",שבוע_בדילוג[[#This Row],[וסת השבוע פעיל?]]&lt;3),IF(L993=0,IF(AND(שבוע_בדילוג[[#This Row],[וסת השבוע פעיל?]]&gt;0,J993=1),0,1),0),""))</f>
        <v/>
      </c>
      <c r="O992" s="1" t="str">
        <f t="shared" si="84"/>
        <v/>
      </c>
      <c r="P992" s="1" t="str">
        <f>IF(AND(שבוע_בדילוג[[#This Row],[חיזוי - שבוע]]=1,K993=1),1,"")</f>
        <v/>
      </c>
      <c r="Q992" s="1" t="str">
        <f>IF(AND(שבוע_בדילוג[[#This Row],[וסת השבוע פעיל?]]&lt;3,OR(שבוע_בדילוג[[#This Row],[CycleNumber]]&gt;B993,B993="")),1,"")</f>
        <v/>
      </c>
      <c r="R992" s="1" t="str">
        <f>IF(AND(שבוע_בדילוג[[#This Row],[חיזוי - שבוע]]&lt;&gt;"",שבוע_בדילוג[[#This Row],[וסת השבוע פעיל?2]]=""),1,"")</f>
        <v/>
      </c>
      <c r="S992" s="1" t="str">
        <f>IF(שבוע_בדילוג[[#This Row],[האישה קבעה וסת שבוע בדילוג?]]=1,IF(שבוע_בדילוג[[#This Row],[וסת השבוע פעיל?]]&lt;3,1,0),"")</f>
        <v/>
      </c>
      <c r="T9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2" s="1">
        <f t="shared" si="85"/>
        <v>0</v>
      </c>
      <c r="V992" s="1">
        <f t="shared" si="86"/>
        <v>0</v>
      </c>
      <c r="W992" s="1" t="str">
        <f t="shared" si="87"/>
        <v/>
      </c>
      <c r="X992" s="1" t="str">
        <f>IF(שבוע_בדילוג[[#This Row],[3 הפלגות זהות]]="","",IF(שבוע_בדילוג[[#This Row],[3 הפלגות זהות]]=1,שבוע_בדילוג[[#This Row],[LengthofCycle]],X991))</f>
        <v/>
      </c>
      <c r="Z992" s="1" t="str">
        <f>IF(OR(שבוע_בדילוג[[#This Row],[הווסת פעיל?]]=0,שבוע_בדילוג[[#This Row],[הווסת פעיל?]]=""),"",SUM(Z991,שבוע_בדילוג[[#This Row],[הווסת פעיל?]]))</f>
        <v/>
      </c>
      <c r="AA992" s="1" t="str">
        <f>IF(AND(שבוע_בדילוג[[#This Row],[כמה מחזורים עד עקירה]]&lt;&gt;"",Z993=""),שבוע_בדילוג[[#This Row],[כמה מחזורים עד עקירה]],"")</f>
        <v/>
      </c>
      <c r="AB992" s="1" t="str">
        <f>IF(AND(שבוע_בדילוג[[#This Row],[הווסת פעיל?]]=1,שבוע_בדילוג[[#This Row],[וסת קבוע אחרון]]&lt;&gt;X991),שבוע_בדילוג[[#This Row],[וסת קבוע אחרון]],"")</f>
        <v/>
      </c>
      <c r="AC992" s="1" t="str">
        <f>IF(AND(שבוע_בדילוג[[#This Row],[הווסת פעיל?]]=1,Y991=0,שבוע_בדילוג[[#This Row],[וסת קבוע אחרון]]=X991),שבוע_בדילוג[[#This Row],[וסת קבוע אחרון]],"")</f>
        <v/>
      </c>
      <c r="AD992" s="1" t="str">
        <f>IF(AND(שבוע_בדילוג[[#This Row],[הווסת פעיל?]]=1,Y991=0,שבוע_בדילוג[[#This Row],[וסת קבוע אחרון]]&lt;&gt;X991),1,"")</f>
        <v/>
      </c>
      <c r="AE992" s="1" t="str">
        <f>IF(AND(שבוע_בדילוג[[#This Row],[הווסת פעיל?]]&lt;&gt;"",B993=1),שבוע_בדילוג[[#This Row],[CycleNumber]],"")</f>
        <v/>
      </c>
      <c r="AF992" s="1" t="str">
        <f>IF(AND(שבוע_בדילוג[[#This Row],[הווסת פעיל?]]&lt;&gt;"",Y991=""),שבוע_בדילוג[[#This Row],[CycleNumber]],"")</f>
        <v/>
      </c>
      <c r="AG992" s="1" t="str">
        <f>IF(B993=1,"",IF(שבוע_בדילוג[[#This Row],[הווסת פעיל?]]=1,IF(שבוע_בדילוג[[#This Row],[וסת קבוע אחרון]]=F993,1,0),""))</f>
        <v/>
      </c>
      <c r="AH992" s="1" t="str">
        <f>IF(B993=1,"",IF(שבוע_בדילוג[[#This Row],[הווסת פעיל?]]=1,IF(OR(שבוע_בדילוג[[#This Row],[וסת קבוע אחרון]]=F993,F993=שבוע_בדילוג[[#This Row],[LengthofCycle]]),1,0),""))</f>
        <v/>
      </c>
      <c r="AI992" s="1" t="str">
        <f>IF(B993=1,"",IF(שבוע_בדילוג[[#This Row],[הווסת פעיל?]]=1,IF(OR(שבוע_בדילוג[[#This Row],[וסת קבוע אחרון]]=F993,F993=שבוע_בדילוג[[#This Row],[LengthofCycle]],AND(שבוע_בדילוג[[#This Row],[LengthofCycle]]&lt;&gt;שבוע_בדילוג[[#This Row],[וסת קבוע אחרון]],OR(F993=28,F993=29))),1,0),""))</f>
        <v/>
      </c>
      <c r="AJ992" s="1" t="str">
        <f>IF(AND(שבוע_בדילוג[[#This Row],[הווסת פעיל?]]=1,B993=1),1,"")</f>
        <v/>
      </c>
      <c r="AK992" s="4">
        <f>IF(AND(שבוע_בדילוג[[#This Row],[הווסת פעיל?]]&lt;&gt;1,B993&lt;&gt;1,B993&lt;&gt;""),IF(שבוע_בדילוג[[#This Row],[LengthofCycle]]=F993,1,0),"")</f>
        <v>0</v>
      </c>
      <c r="AL992" s="4">
        <f>IF(AND(שבוע_בדילוג[[#This Row],[הווסת פעיל?]]&lt;&gt;1,B993&lt;&gt;1,B993&lt;&gt;""),IF(OR(שבוע_בדילוג[[#This Row],[LengthofCycle]]=F993,F993=29),1,0),"")</f>
        <v>0</v>
      </c>
      <c r="AM992" s="4">
        <f>IF(AND(שבוע_בדילוג[[#This Row],[הווסת פעיל?]]&lt;&gt;1,B993&lt;&gt;1,B993&lt;&gt;""),IF(OR(שבוע_בדילוג[[#This Row],[LengthofCycle]]=F993,F993=29,F993=28),1,0),"")</f>
        <v>0</v>
      </c>
    </row>
    <row r="993" spans="1:39" x14ac:dyDescent="0.25">
      <c r="A993" s="1" t="s">
        <v>138</v>
      </c>
      <c r="B993" s="1">
        <v>5</v>
      </c>
      <c r="C993" s="1">
        <v>0</v>
      </c>
      <c r="D993" s="1">
        <v>1</v>
      </c>
      <c r="E993" s="1">
        <v>0</v>
      </c>
      <c r="F993" s="1">
        <v>25</v>
      </c>
      <c r="H993" s="1">
        <f>שבוע_בדילוג[[#This Row],[LengthofCycle]]+1</f>
        <v>26</v>
      </c>
      <c r="I993" s="1" t="str">
        <f>IF(IFERROR(LOOKUP(שבוע_בדילוג[[#This Row],[ClientID]],קביעויות[השבוע בדילוג]),FALSE)=שבוע_בדילוג[[#This Row],[ClientID]],1,"")</f>
        <v/>
      </c>
      <c r="J993" s="1" t="str">
        <f>IF(AND(שבוע_בדילוג[[#This Row],[CycleNumber]]&gt;1,OR(B994="",שבוע_בדילוג[[#This Row],[CycleNumber]]&gt;B992)),IF(OR(AND(שבוע_בדילוג[[#This Row],[LengthofCycle]]=29,F992=29),AND(שבוע_בדילוג[[#This Row],[LengthofCycle]]=36,F992=36)),1,""),"")</f>
        <v/>
      </c>
      <c r="K993" s="1" t="str">
        <f>IF(AND(שבוע_בדילוג[[#This Row],[וסת השבוע]]=1,J992=1,שבוע_בדילוג[[#This Row],[CycleNumber]]&gt;B992),1,"")</f>
        <v/>
      </c>
      <c r="L993" s="1" t="str">
        <f>IF(שבוע_בדילוג[[#This Row],[CycleNumber]]=1,"",IF(שבוע_בדילוג[[#This Row],[וסת השבוע]]=1,0,IF(L992="","",IF(L992=0,IF(שבוע_בדילוג[[#This Row],[LengthofCycle]]=29,0,1),IF(L992=1,IF(שבוע_בדילוג[[#This Row],[LengthofCycle]]+F992=29*2,0,2),IF(L992=2,IF(שבוע_בדילוג[[#This Row],[LengthofCycle]]+F992+F991=29*3,0,3),""))))))</f>
        <v/>
      </c>
      <c r="M993" s="1" t="str">
        <f>IF(שבוע_בדילוג[[#This Row],[וסת השבוע]]=1,IF(שבוע_בדילוג[[#This Row],[וסת השבוע וההפלגה ביחד]]=1,M992+1,0),IF(AND(שבוע_בדילוג[[#This Row],[CycleNumber]]&gt;B992,שבוע_בדילוג[[#This Row],[CycleNumber]]&gt;1),IF(שבוע_בדילוג[[#This Row],[וסת השבוע פעיל?]]&lt;&gt;"",M992+1,""),""))</f>
        <v/>
      </c>
      <c r="N993" s="1" t="str">
        <f>IF(שבוע_בדילוג[[#This Row],[וסת השבוע פעיל?2]]="","",IF(AND(שבוע_בדילוג[[#This Row],[וסת השבוע פעיל?]]&lt;&gt;"",שבוע_בדילוג[[#This Row],[CycleNumber]]&lt;B994,B994&lt;&gt;"",שבוע_בדילוג[[#This Row],[וסת השבוע פעיל?]]&lt;3),IF(L994=0,IF(AND(שבוע_בדילוג[[#This Row],[וסת השבוע פעיל?]]&gt;0,J994=1),0,1),0),""))</f>
        <v/>
      </c>
      <c r="O993" s="1" t="str">
        <f t="shared" si="84"/>
        <v/>
      </c>
      <c r="P993" s="1" t="str">
        <f>IF(AND(שבוע_בדילוג[[#This Row],[חיזוי - שבוע]]=1,K994=1),1,"")</f>
        <v/>
      </c>
      <c r="Q993" s="1" t="str">
        <f>IF(AND(שבוע_בדילוג[[#This Row],[וסת השבוע פעיל?]]&lt;3,OR(שבוע_בדילוג[[#This Row],[CycleNumber]]&gt;B994,B994="")),1,"")</f>
        <v/>
      </c>
      <c r="R993" s="1" t="str">
        <f>IF(AND(שבוע_בדילוג[[#This Row],[חיזוי - שבוע]]&lt;&gt;"",שבוע_בדילוג[[#This Row],[וסת השבוע פעיל?2]]=""),1,"")</f>
        <v/>
      </c>
      <c r="S993" s="1" t="str">
        <f>IF(שבוע_בדילוג[[#This Row],[האישה קבעה וסת שבוע בדילוג?]]=1,IF(שבוע_בדילוג[[#This Row],[וסת השבוע פעיל?]]&lt;3,1,0),"")</f>
        <v/>
      </c>
      <c r="T9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3" s="1">
        <f t="shared" si="85"/>
        <v>0</v>
      </c>
      <c r="V993" s="1">
        <f t="shared" si="86"/>
        <v>0</v>
      </c>
      <c r="W993" s="1">
        <f t="shared" si="87"/>
        <v>0</v>
      </c>
      <c r="X993" s="1" t="str">
        <f>IF(שבוע_בדילוג[[#This Row],[3 הפלגות זהות]]="","",IF(שבוע_בדילוג[[#This Row],[3 הפלגות זהות]]=1,שבוע_בדילוג[[#This Row],[LengthofCycle]],X992))</f>
        <v/>
      </c>
      <c r="Z993" s="1" t="str">
        <f>IF(OR(שבוע_בדילוג[[#This Row],[הווסת פעיל?]]=0,שבוע_בדילוג[[#This Row],[הווסת פעיל?]]=""),"",SUM(Z992,שבוע_בדילוג[[#This Row],[הווסת פעיל?]]))</f>
        <v/>
      </c>
      <c r="AA993" s="1" t="str">
        <f>IF(AND(שבוע_בדילוג[[#This Row],[כמה מחזורים עד עקירה]]&lt;&gt;"",Z994=""),שבוע_בדילוג[[#This Row],[כמה מחזורים עד עקירה]],"")</f>
        <v/>
      </c>
      <c r="AB993" s="1" t="str">
        <f>IF(AND(שבוע_בדילוג[[#This Row],[הווסת פעיל?]]=1,שבוע_בדילוג[[#This Row],[וסת קבוע אחרון]]&lt;&gt;X992),שבוע_בדילוג[[#This Row],[וסת קבוע אחרון]],"")</f>
        <v/>
      </c>
      <c r="AC993" s="1" t="str">
        <f>IF(AND(שבוע_בדילוג[[#This Row],[הווסת פעיל?]]=1,Y992=0,שבוע_בדילוג[[#This Row],[וסת קבוע אחרון]]=X992),שבוע_בדילוג[[#This Row],[וסת קבוע אחרון]],"")</f>
        <v/>
      </c>
      <c r="AD993" s="1" t="str">
        <f>IF(AND(שבוע_בדילוג[[#This Row],[הווסת פעיל?]]=1,Y992=0,שבוע_בדילוג[[#This Row],[וסת קבוע אחרון]]&lt;&gt;X992),1,"")</f>
        <v/>
      </c>
      <c r="AE993" s="1" t="str">
        <f>IF(AND(שבוע_בדילוג[[#This Row],[הווסת פעיל?]]&lt;&gt;"",B994=1),שבוע_בדילוג[[#This Row],[CycleNumber]],"")</f>
        <v/>
      </c>
      <c r="AF993" s="1" t="str">
        <f>IF(AND(שבוע_בדילוג[[#This Row],[הווסת פעיל?]]&lt;&gt;"",Y992=""),שבוע_בדילוג[[#This Row],[CycleNumber]],"")</f>
        <v/>
      </c>
      <c r="AG993" s="1" t="str">
        <f>IF(B994=1,"",IF(שבוע_בדילוג[[#This Row],[הווסת פעיל?]]=1,IF(שבוע_בדילוג[[#This Row],[וסת קבוע אחרון]]=F994,1,0),""))</f>
        <v/>
      </c>
      <c r="AH993" s="1" t="str">
        <f>IF(B994=1,"",IF(שבוע_בדילוג[[#This Row],[הווסת פעיל?]]=1,IF(OR(שבוע_בדילוג[[#This Row],[וסת קבוע אחרון]]=F994,F994=שבוע_בדילוג[[#This Row],[LengthofCycle]]),1,0),""))</f>
        <v/>
      </c>
      <c r="AI993" s="1" t="str">
        <f>IF(B994=1,"",IF(שבוע_בדילוג[[#This Row],[הווסת פעיל?]]=1,IF(OR(שבוע_בדילוג[[#This Row],[וסת קבוע אחרון]]=F994,F994=שבוע_בדילוג[[#This Row],[LengthofCycle]],AND(שבוע_בדילוג[[#This Row],[LengthofCycle]]&lt;&gt;שבוע_בדילוג[[#This Row],[וסת קבוע אחרון]],OR(F994=28,F994=29))),1,0),""))</f>
        <v/>
      </c>
      <c r="AJ993" s="1" t="str">
        <f>IF(AND(שבוע_בדילוג[[#This Row],[הווסת פעיל?]]=1,B994=1),1,"")</f>
        <v/>
      </c>
      <c r="AK993" s="4">
        <f>IF(AND(שבוע_בדילוג[[#This Row],[הווסת פעיל?]]&lt;&gt;1,B994&lt;&gt;1,B994&lt;&gt;""),IF(שבוע_בדילוג[[#This Row],[LengthofCycle]]=F994,1,0),"")</f>
        <v>1</v>
      </c>
      <c r="AL993" s="4">
        <f>IF(AND(שבוע_בדילוג[[#This Row],[הווסת פעיל?]]&lt;&gt;1,B994&lt;&gt;1,B994&lt;&gt;""),IF(OR(שבוע_בדילוג[[#This Row],[LengthofCycle]]=F994,F994=29),1,0),"")</f>
        <v>1</v>
      </c>
      <c r="AM993" s="4">
        <f>IF(AND(שבוע_בדילוג[[#This Row],[הווסת פעיל?]]&lt;&gt;1,B994&lt;&gt;1,B994&lt;&gt;""),IF(OR(שבוע_בדילוג[[#This Row],[LengthofCycle]]=F994,F994=29,F994=28),1,0),"")</f>
        <v>1</v>
      </c>
    </row>
    <row r="994" spans="1:39" x14ac:dyDescent="0.25">
      <c r="A994" s="1" t="s">
        <v>138</v>
      </c>
      <c r="B994" s="1">
        <v>6</v>
      </c>
      <c r="C994" s="1">
        <v>0</v>
      </c>
      <c r="D994" s="1">
        <v>1</v>
      </c>
      <c r="E994" s="1">
        <v>0</v>
      </c>
      <c r="F994" s="1">
        <v>25</v>
      </c>
      <c r="H994" s="1">
        <f>שבוע_בדילוג[[#This Row],[LengthofCycle]]+1</f>
        <v>26</v>
      </c>
      <c r="I994" s="1" t="str">
        <f>IF(IFERROR(LOOKUP(שבוע_בדילוג[[#This Row],[ClientID]],קביעויות[השבוע בדילוג]),FALSE)=שבוע_בדילוג[[#This Row],[ClientID]],1,"")</f>
        <v/>
      </c>
      <c r="J994" s="1" t="str">
        <f>IF(AND(שבוע_בדילוג[[#This Row],[CycleNumber]]&gt;1,OR(B995="",שבוע_בדילוג[[#This Row],[CycleNumber]]&gt;B993)),IF(OR(AND(שבוע_בדילוג[[#This Row],[LengthofCycle]]=29,F993=29),AND(שבוע_בדילוג[[#This Row],[LengthofCycle]]=36,F993=36)),1,""),"")</f>
        <v/>
      </c>
      <c r="K994" s="1" t="str">
        <f>IF(AND(שבוע_בדילוג[[#This Row],[וסת השבוע]]=1,J993=1,שבוע_בדילוג[[#This Row],[CycleNumber]]&gt;B993),1,"")</f>
        <v/>
      </c>
      <c r="L994" s="1" t="str">
        <f>IF(שבוע_בדילוג[[#This Row],[CycleNumber]]=1,"",IF(שבוע_בדילוג[[#This Row],[וסת השבוע]]=1,0,IF(L993="","",IF(L993=0,IF(שבוע_בדילוג[[#This Row],[LengthofCycle]]=29,0,1),IF(L993=1,IF(שבוע_בדילוג[[#This Row],[LengthofCycle]]+F993=29*2,0,2),IF(L993=2,IF(שבוע_בדילוג[[#This Row],[LengthofCycle]]+F993+F992=29*3,0,3),""))))))</f>
        <v/>
      </c>
      <c r="M994" s="1" t="str">
        <f>IF(שבוע_בדילוג[[#This Row],[וסת השבוע]]=1,IF(שבוע_בדילוג[[#This Row],[וסת השבוע וההפלגה ביחד]]=1,M993+1,0),IF(AND(שבוע_בדילוג[[#This Row],[CycleNumber]]&gt;B993,שבוע_בדילוג[[#This Row],[CycleNumber]]&gt;1),IF(שבוע_בדילוג[[#This Row],[וסת השבוע פעיל?]]&lt;&gt;"",M993+1,""),""))</f>
        <v/>
      </c>
      <c r="N994" s="1" t="str">
        <f>IF(שבוע_בדילוג[[#This Row],[וסת השבוע פעיל?2]]="","",IF(AND(שבוע_בדילוג[[#This Row],[וסת השבוע פעיל?]]&lt;&gt;"",שבוע_בדילוג[[#This Row],[CycleNumber]]&lt;B995,B995&lt;&gt;"",שבוע_בדילוג[[#This Row],[וסת השבוע פעיל?]]&lt;3),IF(L995=0,IF(AND(שבוע_בדילוג[[#This Row],[וסת השבוע פעיל?]]&gt;0,J995=1),0,1),0),""))</f>
        <v/>
      </c>
      <c r="O994" s="1" t="str">
        <f t="shared" si="84"/>
        <v/>
      </c>
      <c r="P994" s="1" t="str">
        <f>IF(AND(שבוע_בדילוג[[#This Row],[חיזוי - שבוע]]=1,K995=1),1,"")</f>
        <v/>
      </c>
      <c r="Q994" s="1" t="str">
        <f>IF(AND(שבוע_בדילוג[[#This Row],[וסת השבוע פעיל?]]&lt;3,OR(שבוע_בדילוג[[#This Row],[CycleNumber]]&gt;B995,B995="")),1,"")</f>
        <v/>
      </c>
      <c r="R994" s="1" t="str">
        <f>IF(AND(שבוע_בדילוג[[#This Row],[חיזוי - שבוע]]&lt;&gt;"",שבוע_בדילוג[[#This Row],[וסת השבוע פעיל?2]]=""),1,"")</f>
        <v/>
      </c>
      <c r="S994" s="1" t="str">
        <f>IF(שבוע_בדילוג[[#This Row],[האישה קבעה וסת שבוע בדילוג?]]=1,IF(שבוע_בדילוג[[#This Row],[וסת השבוע פעיל?]]&lt;3,1,0),"")</f>
        <v/>
      </c>
      <c r="T9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4" s="1">
        <f t="shared" si="85"/>
        <v>0</v>
      </c>
      <c r="V994" s="1">
        <f t="shared" si="86"/>
        <v>0</v>
      </c>
      <c r="W994" s="1">
        <f t="shared" si="87"/>
        <v>0</v>
      </c>
      <c r="X994" s="1" t="str">
        <f>IF(שבוע_בדילוג[[#This Row],[3 הפלגות זהות]]="","",IF(שבוע_בדילוג[[#This Row],[3 הפלגות זהות]]=1,שבוע_בדילוג[[#This Row],[LengthofCycle]],X993))</f>
        <v/>
      </c>
      <c r="Z994" s="1" t="str">
        <f>IF(OR(שבוע_בדילוג[[#This Row],[הווסת פעיל?]]=0,שבוע_בדילוג[[#This Row],[הווסת פעיל?]]=""),"",SUM(Z993,שבוע_בדילוג[[#This Row],[הווסת פעיל?]]))</f>
        <v/>
      </c>
      <c r="AA994" s="1" t="str">
        <f>IF(AND(שבוע_בדילוג[[#This Row],[כמה מחזורים עד עקירה]]&lt;&gt;"",Z995=""),שבוע_בדילוג[[#This Row],[כמה מחזורים עד עקירה]],"")</f>
        <v/>
      </c>
      <c r="AB994" s="1" t="str">
        <f>IF(AND(שבוע_בדילוג[[#This Row],[הווסת פעיל?]]=1,שבוע_בדילוג[[#This Row],[וסת קבוע אחרון]]&lt;&gt;X993),שבוע_בדילוג[[#This Row],[וסת קבוע אחרון]],"")</f>
        <v/>
      </c>
      <c r="AC994" s="1" t="str">
        <f>IF(AND(שבוע_בדילוג[[#This Row],[הווסת פעיל?]]=1,Y993=0,שבוע_בדילוג[[#This Row],[וסת קבוע אחרון]]=X993),שבוע_בדילוג[[#This Row],[וסת קבוע אחרון]],"")</f>
        <v/>
      </c>
      <c r="AD994" s="1" t="str">
        <f>IF(AND(שבוע_בדילוג[[#This Row],[הווסת פעיל?]]=1,Y993=0,שבוע_בדילוג[[#This Row],[וסת קבוע אחרון]]&lt;&gt;X993),1,"")</f>
        <v/>
      </c>
      <c r="AE994" s="1" t="str">
        <f>IF(AND(שבוע_בדילוג[[#This Row],[הווסת פעיל?]]&lt;&gt;"",B995=1),שבוע_בדילוג[[#This Row],[CycleNumber]],"")</f>
        <v/>
      </c>
      <c r="AF994" s="1" t="str">
        <f>IF(AND(שבוע_בדילוג[[#This Row],[הווסת פעיל?]]&lt;&gt;"",Y993=""),שבוע_בדילוג[[#This Row],[CycleNumber]],"")</f>
        <v/>
      </c>
      <c r="AG994" s="1" t="str">
        <f>IF(B995=1,"",IF(שבוע_בדילוג[[#This Row],[הווסת פעיל?]]=1,IF(שבוע_בדילוג[[#This Row],[וסת קבוע אחרון]]=F995,1,0),""))</f>
        <v/>
      </c>
      <c r="AH994" s="1" t="str">
        <f>IF(B995=1,"",IF(שבוע_בדילוג[[#This Row],[הווסת פעיל?]]=1,IF(OR(שבוע_בדילוג[[#This Row],[וסת קבוע אחרון]]=F995,F995=שבוע_בדילוג[[#This Row],[LengthofCycle]]),1,0),""))</f>
        <v/>
      </c>
      <c r="AI994" s="1" t="str">
        <f>IF(B995=1,"",IF(שבוע_בדילוג[[#This Row],[הווסת פעיל?]]=1,IF(OR(שבוע_בדילוג[[#This Row],[וסת קבוע אחרון]]=F995,F995=שבוע_בדילוג[[#This Row],[LengthofCycle]],AND(שבוע_בדילוג[[#This Row],[LengthofCycle]]&lt;&gt;שבוע_בדילוג[[#This Row],[וסת קבוע אחרון]],OR(F995=28,F995=29))),1,0),""))</f>
        <v/>
      </c>
      <c r="AJ994" s="1" t="str">
        <f>IF(AND(שבוע_בדילוג[[#This Row],[הווסת פעיל?]]=1,B995=1),1,"")</f>
        <v/>
      </c>
      <c r="AK994" s="4">
        <f>IF(AND(שבוע_בדילוג[[#This Row],[הווסת פעיל?]]&lt;&gt;1,B995&lt;&gt;1,B995&lt;&gt;""),IF(שבוע_בדילוג[[#This Row],[LengthofCycle]]=F995,1,0),"")</f>
        <v>0</v>
      </c>
      <c r="AL994" s="4">
        <f>IF(AND(שבוע_בדילוג[[#This Row],[הווסת פעיל?]]&lt;&gt;1,B995&lt;&gt;1,B995&lt;&gt;""),IF(OR(שבוע_בדילוג[[#This Row],[LengthofCycle]]=F995,F995=29),1,0),"")</f>
        <v>0</v>
      </c>
      <c r="AM994" s="4">
        <f>IF(AND(שבוע_בדילוג[[#This Row],[הווסת פעיל?]]&lt;&gt;1,B995&lt;&gt;1,B995&lt;&gt;""),IF(OR(שבוע_בדילוג[[#This Row],[LengthofCycle]]=F995,F995=29,F995=28),1,0),"")</f>
        <v>1</v>
      </c>
    </row>
    <row r="995" spans="1:39" x14ac:dyDescent="0.25">
      <c r="A995" s="1" t="s">
        <v>138</v>
      </c>
      <c r="B995" s="1">
        <v>7</v>
      </c>
      <c r="C995" s="1">
        <v>0</v>
      </c>
      <c r="D995" s="1">
        <v>1</v>
      </c>
      <c r="E995" s="1">
        <v>0</v>
      </c>
      <c r="F995" s="1">
        <v>28</v>
      </c>
      <c r="H995" s="1">
        <f>שבוע_בדילוג[[#This Row],[LengthofCycle]]+1</f>
        <v>29</v>
      </c>
      <c r="I995" s="1" t="str">
        <f>IF(IFERROR(LOOKUP(שבוע_בדילוג[[#This Row],[ClientID]],קביעויות[השבוע בדילוג]),FALSE)=שבוע_בדילוג[[#This Row],[ClientID]],1,"")</f>
        <v/>
      </c>
      <c r="J995" s="1" t="str">
        <f>IF(AND(שבוע_בדילוג[[#This Row],[CycleNumber]]&gt;1,OR(B996="",שבוע_בדילוג[[#This Row],[CycleNumber]]&gt;B994)),IF(OR(AND(שבוע_בדילוג[[#This Row],[LengthofCycle]]=29,F994=29),AND(שבוע_בדילוג[[#This Row],[LengthofCycle]]=36,F994=36)),1,""),"")</f>
        <v/>
      </c>
      <c r="K995" s="1" t="str">
        <f>IF(AND(שבוע_בדילוג[[#This Row],[וסת השבוע]]=1,J994=1,שבוע_בדילוג[[#This Row],[CycleNumber]]&gt;B994),1,"")</f>
        <v/>
      </c>
      <c r="L995" s="1" t="str">
        <f>IF(שבוע_בדילוג[[#This Row],[CycleNumber]]=1,"",IF(שבוע_בדילוג[[#This Row],[וסת השבוע]]=1,0,IF(L994="","",IF(L994=0,IF(שבוע_בדילוג[[#This Row],[LengthofCycle]]=29,0,1),IF(L994=1,IF(שבוע_בדילוג[[#This Row],[LengthofCycle]]+F994=29*2,0,2),IF(L994=2,IF(שבוע_בדילוג[[#This Row],[LengthofCycle]]+F994+F993=29*3,0,3),""))))))</f>
        <v/>
      </c>
      <c r="M995" s="1" t="str">
        <f>IF(שבוע_בדילוג[[#This Row],[וסת השבוע]]=1,IF(שבוע_בדילוג[[#This Row],[וסת השבוע וההפלגה ביחד]]=1,M994+1,0),IF(AND(שבוע_בדילוג[[#This Row],[CycleNumber]]&gt;B994,שבוע_בדילוג[[#This Row],[CycleNumber]]&gt;1),IF(שבוע_בדילוג[[#This Row],[וסת השבוע פעיל?]]&lt;&gt;"",M994+1,""),""))</f>
        <v/>
      </c>
      <c r="N995" s="1" t="str">
        <f>IF(שבוע_בדילוג[[#This Row],[וסת השבוע פעיל?2]]="","",IF(AND(שבוע_בדילוג[[#This Row],[וסת השבוע פעיל?]]&lt;&gt;"",שבוע_בדילוג[[#This Row],[CycleNumber]]&lt;B996,B996&lt;&gt;"",שבוע_בדילוג[[#This Row],[וסת השבוע פעיל?]]&lt;3),IF(L996=0,IF(AND(שבוע_בדילוג[[#This Row],[וסת השבוע פעיל?]]&gt;0,J996=1),0,1),0),""))</f>
        <v/>
      </c>
      <c r="O995" s="1" t="str">
        <f t="shared" si="84"/>
        <v/>
      </c>
      <c r="P995" s="1" t="str">
        <f>IF(AND(שבוע_בדילוג[[#This Row],[חיזוי - שבוע]]=1,K996=1),1,"")</f>
        <v/>
      </c>
      <c r="Q995" s="1" t="str">
        <f>IF(AND(שבוע_בדילוג[[#This Row],[וסת השבוע פעיל?]]&lt;3,OR(שבוע_בדילוג[[#This Row],[CycleNumber]]&gt;B996,B996="")),1,"")</f>
        <v/>
      </c>
      <c r="R995" s="1" t="str">
        <f>IF(AND(שבוע_בדילוג[[#This Row],[חיזוי - שבוע]]&lt;&gt;"",שבוע_בדילוג[[#This Row],[וסת השבוע פעיל?2]]=""),1,"")</f>
        <v/>
      </c>
      <c r="S995" s="1" t="str">
        <f>IF(שבוע_בדילוג[[#This Row],[האישה קבעה וסת שבוע בדילוג?]]=1,IF(שבוע_בדילוג[[#This Row],[וסת השבוע פעיל?]]&lt;3,1,0),"")</f>
        <v/>
      </c>
      <c r="T9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5" s="1">
        <f t="shared" si="85"/>
        <v>0</v>
      </c>
      <c r="V995" s="1">
        <f t="shared" si="86"/>
        <v>0</v>
      </c>
      <c r="W995" s="1">
        <f t="shared" si="87"/>
        <v>0</v>
      </c>
      <c r="X995" s="1" t="str">
        <f>IF(שבוע_בדילוג[[#This Row],[3 הפלגות זהות]]="","",IF(שבוע_בדילוג[[#This Row],[3 הפלגות זהות]]=1,שבוע_בדילוג[[#This Row],[LengthofCycle]],X994))</f>
        <v/>
      </c>
      <c r="Z995" s="1" t="str">
        <f>IF(OR(שבוע_בדילוג[[#This Row],[הווסת פעיל?]]=0,שבוע_בדילוג[[#This Row],[הווסת פעיל?]]=""),"",SUM(Z994,שבוע_בדילוג[[#This Row],[הווסת פעיל?]]))</f>
        <v/>
      </c>
      <c r="AA995" s="1" t="str">
        <f>IF(AND(שבוע_בדילוג[[#This Row],[כמה מחזורים עד עקירה]]&lt;&gt;"",Z996=""),שבוע_בדילוג[[#This Row],[כמה מחזורים עד עקירה]],"")</f>
        <v/>
      </c>
      <c r="AB995" s="1" t="str">
        <f>IF(AND(שבוע_בדילוג[[#This Row],[הווסת פעיל?]]=1,שבוע_בדילוג[[#This Row],[וסת קבוע אחרון]]&lt;&gt;X994),שבוע_בדילוג[[#This Row],[וסת קבוע אחרון]],"")</f>
        <v/>
      </c>
      <c r="AC995" s="1" t="str">
        <f>IF(AND(שבוע_בדילוג[[#This Row],[הווסת פעיל?]]=1,Y994=0,שבוע_בדילוג[[#This Row],[וסת קבוע אחרון]]=X994),שבוע_בדילוג[[#This Row],[וסת קבוע אחרון]],"")</f>
        <v/>
      </c>
      <c r="AD995" s="1" t="str">
        <f>IF(AND(שבוע_בדילוג[[#This Row],[הווסת פעיל?]]=1,Y994=0,שבוע_בדילוג[[#This Row],[וסת קבוע אחרון]]&lt;&gt;X994),1,"")</f>
        <v/>
      </c>
      <c r="AE995" s="1" t="str">
        <f>IF(AND(שבוע_בדילוג[[#This Row],[הווסת פעיל?]]&lt;&gt;"",B996=1),שבוע_בדילוג[[#This Row],[CycleNumber]],"")</f>
        <v/>
      </c>
      <c r="AF995" s="1" t="str">
        <f>IF(AND(שבוע_בדילוג[[#This Row],[הווסת פעיל?]]&lt;&gt;"",Y994=""),שבוע_בדילוג[[#This Row],[CycleNumber]],"")</f>
        <v/>
      </c>
      <c r="AG995" s="1" t="str">
        <f>IF(B996=1,"",IF(שבוע_בדילוג[[#This Row],[הווסת פעיל?]]=1,IF(שבוע_בדילוג[[#This Row],[וסת קבוע אחרון]]=F996,1,0),""))</f>
        <v/>
      </c>
      <c r="AH995" s="1" t="str">
        <f>IF(B996=1,"",IF(שבוע_בדילוג[[#This Row],[הווסת פעיל?]]=1,IF(OR(שבוע_בדילוג[[#This Row],[וסת קבוע אחרון]]=F996,F996=שבוע_בדילוג[[#This Row],[LengthofCycle]]),1,0),""))</f>
        <v/>
      </c>
      <c r="AI995" s="1" t="str">
        <f>IF(B996=1,"",IF(שבוע_בדילוג[[#This Row],[הווסת פעיל?]]=1,IF(OR(שבוע_בדילוג[[#This Row],[וסת קבוע אחרון]]=F996,F996=שבוע_בדילוג[[#This Row],[LengthofCycle]],AND(שבוע_בדילוג[[#This Row],[LengthofCycle]]&lt;&gt;שבוע_בדילוג[[#This Row],[וסת קבוע אחרון]],OR(F996=28,F996=29))),1,0),""))</f>
        <v/>
      </c>
      <c r="AJ995" s="1" t="str">
        <f>IF(AND(שבוע_בדילוג[[#This Row],[הווסת פעיל?]]=1,B996=1),1,"")</f>
        <v/>
      </c>
      <c r="AK995" s="4">
        <f>IF(AND(שבוע_בדילוג[[#This Row],[הווסת פעיל?]]&lt;&gt;1,B996&lt;&gt;1,B996&lt;&gt;""),IF(שבוע_בדילוג[[#This Row],[LengthofCycle]]=F996,1,0),"")</f>
        <v>0</v>
      </c>
      <c r="AL995" s="4">
        <f>IF(AND(שבוע_בדילוג[[#This Row],[הווסת פעיל?]]&lt;&gt;1,B996&lt;&gt;1,B996&lt;&gt;""),IF(OR(שבוע_בדילוג[[#This Row],[LengthofCycle]]=F996,F996=29),1,0),"")</f>
        <v>0</v>
      </c>
      <c r="AM995" s="4">
        <f>IF(AND(שבוע_בדילוג[[#This Row],[הווסת פעיל?]]&lt;&gt;1,B996&lt;&gt;1,B996&lt;&gt;""),IF(OR(שבוע_בדילוג[[#This Row],[LengthofCycle]]=F996,F996=29,F996=28),1,0),"")</f>
        <v>0</v>
      </c>
    </row>
    <row r="996" spans="1:39" x14ac:dyDescent="0.25">
      <c r="A996" s="1" t="s">
        <v>138</v>
      </c>
      <c r="B996" s="1">
        <v>8</v>
      </c>
      <c r="C996" s="1">
        <v>0</v>
      </c>
      <c r="D996" s="1">
        <v>0</v>
      </c>
      <c r="E996" s="1">
        <v>0</v>
      </c>
      <c r="F996" s="1">
        <v>27</v>
      </c>
      <c r="H996" s="1">
        <f>שבוע_בדילוג[[#This Row],[LengthofCycle]]+1</f>
        <v>28</v>
      </c>
      <c r="I996" s="1" t="str">
        <f>IF(IFERROR(LOOKUP(שבוע_בדילוג[[#This Row],[ClientID]],קביעויות[השבוע בדילוג]),FALSE)=שבוע_בדילוג[[#This Row],[ClientID]],1,"")</f>
        <v/>
      </c>
      <c r="J996" s="1" t="str">
        <f>IF(AND(שבוע_בדילוג[[#This Row],[CycleNumber]]&gt;1,OR(B997="",שבוע_בדילוג[[#This Row],[CycleNumber]]&gt;B995)),IF(OR(AND(שבוע_בדילוג[[#This Row],[LengthofCycle]]=29,F995=29),AND(שבוע_בדילוג[[#This Row],[LengthofCycle]]=36,F995=36)),1,""),"")</f>
        <v/>
      </c>
      <c r="K996" s="1" t="str">
        <f>IF(AND(שבוע_בדילוג[[#This Row],[וסת השבוע]]=1,J995=1,שבוע_בדילוג[[#This Row],[CycleNumber]]&gt;B995),1,"")</f>
        <v/>
      </c>
      <c r="L996" s="1" t="str">
        <f>IF(שבוע_בדילוג[[#This Row],[CycleNumber]]=1,"",IF(שבוע_בדילוג[[#This Row],[וסת השבוע]]=1,0,IF(L995="","",IF(L995=0,IF(שבוע_בדילוג[[#This Row],[LengthofCycle]]=29,0,1),IF(L995=1,IF(שבוע_בדילוג[[#This Row],[LengthofCycle]]+F995=29*2,0,2),IF(L995=2,IF(שבוע_בדילוג[[#This Row],[LengthofCycle]]+F995+F994=29*3,0,3),""))))))</f>
        <v/>
      </c>
      <c r="M996" s="1" t="str">
        <f>IF(שבוע_בדילוג[[#This Row],[וסת השבוע]]=1,IF(שבוע_בדילוג[[#This Row],[וסת השבוע וההפלגה ביחד]]=1,M995+1,0),IF(AND(שבוע_בדילוג[[#This Row],[CycleNumber]]&gt;B995,שבוע_בדילוג[[#This Row],[CycleNumber]]&gt;1),IF(שבוע_בדילוג[[#This Row],[וסת השבוע פעיל?]]&lt;&gt;"",M995+1,""),""))</f>
        <v/>
      </c>
      <c r="N996" s="1" t="str">
        <f>IF(שבוע_בדילוג[[#This Row],[וסת השבוע פעיל?2]]="","",IF(AND(שבוע_בדילוג[[#This Row],[וסת השבוע פעיל?]]&lt;&gt;"",שבוע_בדילוג[[#This Row],[CycleNumber]]&lt;B997,B997&lt;&gt;"",שבוע_בדילוג[[#This Row],[וסת השבוע פעיל?]]&lt;3),IF(L997=0,IF(AND(שבוע_בדילוג[[#This Row],[וסת השבוע פעיל?]]&gt;0,J997=1),0,1),0),""))</f>
        <v/>
      </c>
      <c r="O996" s="1" t="str">
        <f t="shared" si="84"/>
        <v/>
      </c>
      <c r="P996" s="1" t="str">
        <f>IF(AND(שבוע_בדילוג[[#This Row],[חיזוי - שבוע]]=1,K997=1),1,"")</f>
        <v/>
      </c>
      <c r="Q996" s="1" t="str">
        <f>IF(AND(שבוע_בדילוג[[#This Row],[וסת השבוע פעיל?]]&lt;3,OR(שבוע_בדילוג[[#This Row],[CycleNumber]]&gt;B997,B997="")),1,"")</f>
        <v/>
      </c>
      <c r="R996" s="1" t="str">
        <f>IF(AND(שבוע_בדילוג[[#This Row],[חיזוי - שבוע]]&lt;&gt;"",שבוע_בדילוג[[#This Row],[וסת השבוע פעיל?2]]=""),1,"")</f>
        <v/>
      </c>
      <c r="S996" s="1" t="str">
        <f>IF(שבוע_בדילוג[[#This Row],[האישה קבעה וסת שבוע בדילוג?]]=1,IF(שבוע_בדילוג[[#This Row],[וסת השבוע פעיל?]]&lt;3,1,0),"")</f>
        <v/>
      </c>
      <c r="T9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6" s="1">
        <f t="shared" si="85"/>
        <v>0</v>
      </c>
      <c r="V996" s="1">
        <f t="shared" si="86"/>
        <v>0</v>
      </c>
      <c r="W996" s="1">
        <f t="shared" si="87"/>
        <v>0</v>
      </c>
      <c r="X996" s="1" t="str">
        <f>IF(שבוע_בדילוג[[#This Row],[3 הפלגות זהות]]="","",IF(שבוע_בדילוג[[#This Row],[3 הפלגות זהות]]=1,שבוע_בדילוג[[#This Row],[LengthofCycle]],X995))</f>
        <v/>
      </c>
      <c r="Z996" s="1" t="str">
        <f>IF(OR(שבוע_בדילוג[[#This Row],[הווסת פעיל?]]=0,שבוע_בדילוג[[#This Row],[הווסת פעיל?]]=""),"",SUM(Z995,שבוע_בדילוג[[#This Row],[הווסת פעיל?]]))</f>
        <v/>
      </c>
      <c r="AA996" s="1" t="str">
        <f>IF(AND(שבוע_בדילוג[[#This Row],[כמה מחזורים עד עקירה]]&lt;&gt;"",Z997=""),שבוע_בדילוג[[#This Row],[כמה מחזורים עד עקירה]],"")</f>
        <v/>
      </c>
      <c r="AB996" s="1" t="str">
        <f>IF(AND(שבוע_בדילוג[[#This Row],[הווסת פעיל?]]=1,שבוע_בדילוג[[#This Row],[וסת קבוע אחרון]]&lt;&gt;X995),שבוע_בדילוג[[#This Row],[וסת קבוע אחרון]],"")</f>
        <v/>
      </c>
      <c r="AC996" s="1" t="str">
        <f>IF(AND(שבוע_בדילוג[[#This Row],[הווסת פעיל?]]=1,Y995=0,שבוע_בדילוג[[#This Row],[וסת קבוע אחרון]]=X995),שבוע_בדילוג[[#This Row],[וסת קבוע אחרון]],"")</f>
        <v/>
      </c>
      <c r="AD996" s="1" t="str">
        <f>IF(AND(שבוע_בדילוג[[#This Row],[הווסת פעיל?]]=1,Y995=0,שבוע_בדילוג[[#This Row],[וסת קבוע אחרון]]&lt;&gt;X995),1,"")</f>
        <v/>
      </c>
      <c r="AE996" s="1" t="str">
        <f>IF(AND(שבוע_בדילוג[[#This Row],[הווסת פעיל?]]&lt;&gt;"",B997=1),שבוע_בדילוג[[#This Row],[CycleNumber]],"")</f>
        <v/>
      </c>
      <c r="AF996" s="1" t="str">
        <f>IF(AND(שבוע_בדילוג[[#This Row],[הווסת פעיל?]]&lt;&gt;"",Y995=""),שבוע_בדילוג[[#This Row],[CycleNumber]],"")</f>
        <v/>
      </c>
      <c r="AG996" s="1" t="str">
        <f>IF(B997=1,"",IF(שבוע_בדילוג[[#This Row],[הווסת פעיל?]]=1,IF(שבוע_בדילוג[[#This Row],[וסת קבוע אחרון]]=F997,1,0),""))</f>
        <v/>
      </c>
      <c r="AH996" s="1" t="str">
        <f>IF(B997=1,"",IF(שבוע_בדילוג[[#This Row],[הווסת פעיל?]]=1,IF(OR(שבוע_בדילוג[[#This Row],[וסת קבוע אחרון]]=F997,F997=שבוע_בדילוג[[#This Row],[LengthofCycle]]),1,0),""))</f>
        <v/>
      </c>
      <c r="AI996" s="1" t="str">
        <f>IF(B997=1,"",IF(שבוע_בדילוג[[#This Row],[הווסת פעיל?]]=1,IF(OR(שבוע_בדילוג[[#This Row],[וסת קבוע אחרון]]=F997,F997=שבוע_בדילוג[[#This Row],[LengthofCycle]],AND(שבוע_בדילוג[[#This Row],[LengthofCycle]]&lt;&gt;שבוע_בדילוג[[#This Row],[וסת קבוע אחרון]],OR(F997=28,F997=29))),1,0),""))</f>
        <v/>
      </c>
      <c r="AJ996" s="1" t="str">
        <f>IF(AND(שבוע_בדילוג[[#This Row],[הווסת פעיל?]]=1,B997=1),1,"")</f>
        <v/>
      </c>
      <c r="AK996" s="4">
        <f>IF(AND(שבוע_בדילוג[[#This Row],[הווסת פעיל?]]&lt;&gt;1,B997&lt;&gt;1,B997&lt;&gt;""),IF(שבוע_בדילוג[[#This Row],[LengthofCycle]]=F997,1,0),"")</f>
        <v>0</v>
      </c>
      <c r="AL996" s="4">
        <f>IF(AND(שבוע_בדילוג[[#This Row],[הווסת פעיל?]]&lt;&gt;1,B997&lt;&gt;1,B997&lt;&gt;""),IF(OR(שבוע_בדילוג[[#This Row],[LengthofCycle]]=F997,F997=29),1,0),"")</f>
        <v>0</v>
      </c>
      <c r="AM996" s="4">
        <f>IF(AND(שבוע_בדילוג[[#This Row],[הווסת פעיל?]]&lt;&gt;1,B997&lt;&gt;1,B997&lt;&gt;""),IF(OR(שבוע_בדילוג[[#This Row],[LengthofCycle]]=F997,F997=29,F997=28),1,0),"")</f>
        <v>1</v>
      </c>
    </row>
    <row r="997" spans="1:39" x14ac:dyDescent="0.25">
      <c r="A997" s="1" t="s">
        <v>138</v>
      </c>
      <c r="B997" s="1">
        <v>9</v>
      </c>
      <c r="C997" s="1">
        <v>0</v>
      </c>
      <c r="D997" s="1">
        <v>0</v>
      </c>
      <c r="E997" s="1">
        <v>0</v>
      </c>
      <c r="F997" s="1">
        <v>28</v>
      </c>
      <c r="H997" s="1">
        <f>שבוע_בדילוג[[#This Row],[LengthofCycle]]+1</f>
        <v>29</v>
      </c>
      <c r="I997" s="1" t="str">
        <f>IF(IFERROR(LOOKUP(שבוע_בדילוג[[#This Row],[ClientID]],קביעויות[השבוע בדילוג]),FALSE)=שבוע_בדילוג[[#This Row],[ClientID]],1,"")</f>
        <v/>
      </c>
      <c r="J997" s="1" t="str">
        <f>IF(AND(שבוע_בדילוג[[#This Row],[CycleNumber]]&gt;1,OR(B998="",שבוע_בדילוג[[#This Row],[CycleNumber]]&gt;B996)),IF(OR(AND(שבוע_בדילוג[[#This Row],[LengthofCycle]]=29,F996=29),AND(שבוע_בדילוג[[#This Row],[LengthofCycle]]=36,F996=36)),1,""),"")</f>
        <v/>
      </c>
      <c r="K997" s="1" t="str">
        <f>IF(AND(שבוע_בדילוג[[#This Row],[וסת השבוע]]=1,J996=1,שבוע_בדילוג[[#This Row],[CycleNumber]]&gt;B996),1,"")</f>
        <v/>
      </c>
      <c r="L997" s="1" t="str">
        <f>IF(שבוע_בדילוג[[#This Row],[CycleNumber]]=1,"",IF(שבוע_בדילוג[[#This Row],[וסת השבוע]]=1,0,IF(L996="","",IF(L996=0,IF(שבוע_בדילוג[[#This Row],[LengthofCycle]]=29,0,1),IF(L996=1,IF(שבוע_בדילוג[[#This Row],[LengthofCycle]]+F996=29*2,0,2),IF(L996=2,IF(שבוע_בדילוג[[#This Row],[LengthofCycle]]+F996+F995=29*3,0,3),""))))))</f>
        <v/>
      </c>
      <c r="M997" s="1" t="str">
        <f>IF(שבוע_בדילוג[[#This Row],[וסת השבוע]]=1,IF(שבוע_בדילוג[[#This Row],[וסת השבוע וההפלגה ביחד]]=1,M996+1,0),IF(AND(שבוע_בדילוג[[#This Row],[CycleNumber]]&gt;B996,שבוע_בדילוג[[#This Row],[CycleNumber]]&gt;1),IF(שבוע_בדילוג[[#This Row],[וסת השבוע פעיל?]]&lt;&gt;"",M996+1,""),""))</f>
        <v/>
      </c>
      <c r="N997" s="1" t="str">
        <f>IF(שבוע_בדילוג[[#This Row],[וסת השבוע פעיל?2]]="","",IF(AND(שבוע_בדילוג[[#This Row],[וסת השבוע פעיל?]]&lt;&gt;"",שבוע_בדילוג[[#This Row],[CycleNumber]]&lt;B998,B998&lt;&gt;"",שבוע_בדילוג[[#This Row],[וסת השבוע פעיל?]]&lt;3),IF(L998=0,IF(AND(שבוע_בדילוג[[#This Row],[וסת השבוע פעיל?]]&gt;0,J998=1),0,1),0),""))</f>
        <v/>
      </c>
      <c r="O997" s="1" t="str">
        <f t="shared" si="84"/>
        <v/>
      </c>
      <c r="P997" s="1" t="str">
        <f>IF(AND(שבוע_בדילוג[[#This Row],[חיזוי - שבוע]]=1,K998=1),1,"")</f>
        <v/>
      </c>
      <c r="Q997" s="1" t="str">
        <f>IF(AND(שבוע_בדילוג[[#This Row],[וסת השבוע פעיל?]]&lt;3,OR(שבוע_בדילוג[[#This Row],[CycleNumber]]&gt;B998,B998="")),1,"")</f>
        <v/>
      </c>
      <c r="R997" s="1" t="str">
        <f>IF(AND(שבוע_בדילוג[[#This Row],[חיזוי - שבוע]]&lt;&gt;"",שבוע_בדילוג[[#This Row],[וסת השבוע פעיל?2]]=""),1,"")</f>
        <v/>
      </c>
      <c r="S997" s="1" t="str">
        <f>IF(שבוע_בדילוג[[#This Row],[האישה קבעה וסת שבוע בדילוג?]]=1,IF(שבוע_בדילוג[[#This Row],[וסת השבוע פעיל?]]&lt;3,1,0),"")</f>
        <v/>
      </c>
      <c r="T9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7" s="1">
        <f t="shared" si="85"/>
        <v>0</v>
      </c>
      <c r="V997" s="1">
        <f t="shared" si="86"/>
        <v>0</v>
      </c>
      <c r="W997" s="1">
        <f t="shared" si="87"/>
        <v>0</v>
      </c>
      <c r="X997" s="1" t="str">
        <f>IF(שבוע_בדילוג[[#This Row],[3 הפלגות זהות]]="","",IF(שבוע_בדילוג[[#This Row],[3 הפלגות זהות]]=1,שבוע_בדילוג[[#This Row],[LengthofCycle]],X996))</f>
        <v/>
      </c>
      <c r="Z997" s="1" t="str">
        <f>IF(OR(שבוע_בדילוג[[#This Row],[הווסת פעיל?]]=0,שבוע_בדילוג[[#This Row],[הווסת פעיל?]]=""),"",SUM(Z996,שבוע_בדילוג[[#This Row],[הווסת פעיל?]]))</f>
        <v/>
      </c>
      <c r="AA997" s="1" t="str">
        <f>IF(AND(שבוע_בדילוג[[#This Row],[כמה מחזורים עד עקירה]]&lt;&gt;"",Z998=""),שבוע_בדילוג[[#This Row],[כמה מחזורים עד עקירה]],"")</f>
        <v/>
      </c>
      <c r="AB997" s="1" t="str">
        <f>IF(AND(שבוע_בדילוג[[#This Row],[הווסת פעיל?]]=1,שבוע_בדילוג[[#This Row],[וסת קבוע אחרון]]&lt;&gt;X996),שבוע_בדילוג[[#This Row],[וסת קבוע אחרון]],"")</f>
        <v/>
      </c>
      <c r="AC997" s="1" t="str">
        <f>IF(AND(שבוע_בדילוג[[#This Row],[הווסת פעיל?]]=1,Y996=0,שבוע_בדילוג[[#This Row],[וסת קבוע אחרון]]=X996),שבוע_בדילוג[[#This Row],[וסת קבוע אחרון]],"")</f>
        <v/>
      </c>
      <c r="AD997" s="1" t="str">
        <f>IF(AND(שבוע_בדילוג[[#This Row],[הווסת פעיל?]]=1,Y996=0,שבוע_בדילוג[[#This Row],[וסת קבוע אחרון]]&lt;&gt;X996),1,"")</f>
        <v/>
      </c>
      <c r="AE997" s="1" t="str">
        <f>IF(AND(שבוע_בדילוג[[#This Row],[הווסת פעיל?]]&lt;&gt;"",B998=1),שבוע_בדילוג[[#This Row],[CycleNumber]],"")</f>
        <v/>
      </c>
      <c r="AF997" s="1" t="str">
        <f>IF(AND(שבוע_בדילוג[[#This Row],[הווסת פעיל?]]&lt;&gt;"",Y996=""),שבוע_בדילוג[[#This Row],[CycleNumber]],"")</f>
        <v/>
      </c>
      <c r="AG997" s="1" t="str">
        <f>IF(B998=1,"",IF(שבוע_בדילוג[[#This Row],[הווסת פעיל?]]=1,IF(שבוע_בדילוג[[#This Row],[וסת קבוע אחרון]]=F998,1,0),""))</f>
        <v/>
      </c>
      <c r="AH997" s="1" t="str">
        <f>IF(B998=1,"",IF(שבוע_בדילוג[[#This Row],[הווסת פעיל?]]=1,IF(OR(שבוע_בדילוג[[#This Row],[וסת קבוע אחרון]]=F998,F998=שבוע_בדילוג[[#This Row],[LengthofCycle]]),1,0),""))</f>
        <v/>
      </c>
      <c r="AI997" s="1" t="str">
        <f>IF(B998=1,"",IF(שבוע_בדילוג[[#This Row],[הווסת פעיל?]]=1,IF(OR(שבוע_בדילוג[[#This Row],[וסת קבוע אחרון]]=F998,F998=שבוע_בדילוג[[#This Row],[LengthofCycle]],AND(שבוע_בדילוג[[#This Row],[LengthofCycle]]&lt;&gt;שבוע_בדילוג[[#This Row],[וסת קבוע אחרון]],OR(F998=28,F998=29))),1,0),""))</f>
        <v/>
      </c>
      <c r="AJ997" s="1" t="str">
        <f>IF(AND(שבוע_בדילוג[[#This Row],[הווסת פעיל?]]=1,B998=1),1,"")</f>
        <v/>
      </c>
      <c r="AK997" s="4">
        <f>IF(AND(שבוע_בדילוג[[#This Row],[הווסת פעיל?]]&lt;&gt;1,B998&lt;&gt;1,B998&lt;&gt;""),IF(שבוע_בדילוג[[#This Row],[LengthofCycle]]=F998,1,0),"")</f>
        <v>0</v>
      </c>
      <c r="AL997" s="4">
        <f>IF(AND(שבוע_בדילוג[[#This Row],[הווסת פעיל?]]&lt;&gt;1,B998&lt;&gt;1,B998&lt;&gt;""),IF(OR(שבוע_בדילוג[[#This Row],[LengthofCycle]]=F998,F998=29),1,0),"")</f>
        <v>0</v>
      </c>
      <c r="AM997" s="4">
        <f>IF(AND(שבוע_בדילוג[[#This Row],[הווסת פעיל?]]&lt;&gt;1,B998&lt;&gt;1,B998&lt;&gt;""),IF(OR(שבוע_בדילוג[[#This Row],[LengthofCycle]]=F998,F998=29,F998=28),1,0),"")</f>
        <v>0</v>
      </c>
    </row>
    <row r="998" spans="1:39" x14ac:dyDescent="0.25">
      <c r="A998" s="1" t="s">
        <v>138</v>
      </c>
      <c r="B998" s="1">
        <v>10</v>
      </c>
      <c r="C998" s="1">
        <v>0</v>
      </c>
      <c r="D998" s="1">
        <v>1</v>
      </c>
      <c r="E998" s="1">
        <v>0</v>
      </c>
      <c r="F998" s="1">
        <v>27</v>
      </c>
      <c r="H998" s="1">
        <f>שבוע_בדילוג[[#This Row],[LengthofCycle]]+1</f>
        <v>28</v>
      </c>
      <c r="I998" s="1" t="str">
        <f>IF(IFERROR(LOOKUP(שבוע_בדילוג[[#This Row],[ClientID]],קביעויות[השבוע בדילוג]),FALSE)=שבוע_בדילוג[[#This Row],[ClientID]],1,"")</f>
        <v/>
      </c>
      <c r="J998" s="1" t="str">
        <f>IF(AND(שבוע_בדילוג[[#This Row],[CycleNumber]]&gt;1,OR(B999="",שבוע_בדילוג[[#This Row],[CycleNumber]]&gt;B997)),IF(OR(AND(שבוע_בדילוג[[#This Row],[LengthofCycle]]=29,F997=29),AND(שבוע_בדילוג[[#This Row],[LengthofCycle]]=36,F997=36)),1,""),"")</f>
        <v/>
      </c>
      <c r="K998" s="1" t="str">
        <f>IF(AND(שבוע_בדילוג[[#This Row],[וסת השבוע]]=1,J997=1,שבוע_בדילוג[[#This Row],[CycleNumber]]&gt;B997),1,"")</f>
        <v/>
      </c>
      <c r="L998" s="1" t="str">
        <f>IF(שבוע_בדילוג[[#This Row],[CycleNumber]]=1,"",IF(שבוע_בדילוג[[#This Row],[וסת השבוע]]=1,0,IF(L997="","",IF(L997=0,IF(שבוע_בדילוג[[#This Row],[LengthofCycle]]=29,0,1),IF(L997=1,IF(שבוע_בדילוג[[#This Row],[LengthofCycle]]+F997=29*2,0,2),IF(L997=2,IF(שבוע_בדילוג[[#This Row],[LengthofCycle]]+F997+F996=29*3,0,3),""))))))</f>
        <v/>
      </c>
      <c r="M998" s="1" t="str">
        <f>IF(שבוע_בדילוג[[#This Row],[וסת השבוע]]=1,IF(שבוע_בדילוג[[#This Row],[וסת השבוע וההפלגה ביחד]]=1,M997+1,0),IF(AND(שבוע_בדילוג[[#This Row],[CycleNumber]]&gt;B997,שבוע_בדילוג[[#This Row],[CycleNumber]]&gt;1),IF(שבוע_בדילוג[[#This Row],[וסת השבוע פעיל?]]&lt;&gt;"",M997+1,""),""))</f>
        <v/>
      </c>
      <c r="N998" s="1" t="str">
        <f>IF(שבוע_בדילוג[[#This Row],[וסת השבוע פעיל?2]]="","",IF(AND(שבוע_בדילוג[[#This Row],[וסת השבוע פעיל?]]&lt;&gt;"",שבוע_בדילוג[[#This Row],[CycleNumber]]&lt;B999,B999&lt;&gt;"",שבוע_בדילוג[[#This Row],[וסת השבוע פעיל?]]&lt;3),IF(L999=0,IF(AND(שבוע_בדילוג[[#This Row],[וסת השבוע פעיל?]]&gt;0,J999=1),0,1),0),""))</f>
        <v/>
      </c>
      <c r="O998" s="1" t="str">
        <f t="shared" si="84"/>
        <v/>
      </c>
      <c r="P998" s="1" t="str">
        <f>IF(AND(שבוע_בדילוג[[#This Row],[חיזוי - שבוע]]=1,K999=1),1,"")</f>
        <v/>
      </c>
      <c r="Q998" s="1" t="str">
        <f>IF(AND(שבוע_בדילוג[[#This Row],[וסת השבוע פעיל?]]&lt;3,OR(שבוע_בדילוג[[#This Row],[CycleNumber]]&gt;B999,B999="")),1,"")</f>
        <v/>
      </c>
      <c r="R998" s="1" t="str">
        <f>IF(AND(שבוע_בדילוג[[#This Row],[חיזוי - שבוע]]&lt;&gt;"",שבוע_בדילוג[[#This Row],[וסת השבוע פעיל?2]]=""),1,"")</f>
        <v/>
      </c>
      <c r="S998" s="1" t="str">
        <f>IF(שבוע_בדילוג[[#This Row],[האישה קבעה וסת שבוע בדילוג?]]=1,IF(שבוע_בדילוג[[#This Row],[וסת השבוע פעיל?]]&lt;3,1,0),"")</f>
        <v/>
      </c>
      <c r="T9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8" s="1">
        <f t="shared" si="85"/>
        <v>0</v>
      </c>
      <c r="V998" s="1">
        <f t="shared" si="86"/>
        <v>0</v>
      </c>
      <c r="W998" s="1">
        <f t="shared" si="87"/>
        <v>0</v>
      </c>
      <c r="X998" s="1" t="str">
        <f>IF(שבוע_בדילוג[[#This Row],[3 הפלגות זהות]]="","",IF(שבוע_בדילוג[[#This Row],[3 הפלגות זהות]]=1,שבוע_בדילוג[[#This Row],[LengthofCycle]],X997))</f>
        <v/>
      </c>
      <c r="Z998" s="1" t="str">
        <f>IF(OR(שבוע_בדילוג[[#This Row],[הווסת פעיל?]]=0,שבוע_בדילוג[[#This Row],[הווסת פעיל?]]=""),"",SUM(Z997,שבוע_בדילוג[[#This Row],[הווסת פעיל?]]))</f>
        <v/>
      </c>
      <c r="AA998" s="1" t="str">
        <f>IF(AND(שבוע_בדילוג[[#This Row],[כמה מחזורים עד עקירה]]&lt;&gt;"",Z999=""),שבוע_בדילוג[[#This Row],[כמה מחזורים עד עקירה]],"")</f>
        <v/>
      </c>
      <c r="AB998" s="1" t="str">
        <f>IF(AND(שבוע_בדילוג[[#This Row],[הווסת פעיל?]]=1,שבוע_בדילוג[[#This Row],[וסת קבוע אחרון]]&lt;&gt;X997),שבוע_בדילוג[[#This Row],[וסת קבוע אחרון]],"")</f>
        <v/>
      </c>
      <c r="AC998" s="1" t="str">
        <f>IF(AND(שבוע_בדילוג[[#This Row],[הווסת פעיל?]]=1,Y997=0,שבוע_בדילוג[[#This Row],[וסת קבוע אחרון]]=X997),שבוע_בדילוג[[#This Row],[וסת קבוע אחרון]],"")</f>
        <v/>
      </c>
      <c r="AD998" s="1" t="str">
        <f>IF(AND(שבוע_בדילוג[[#This Row],[הווסת פעיל?]]=1,Y997=0,שבוע_בדילוג[[#This Row],[וסת קבוע אחרון]]&lt;&gt;X997),1,"")</f>
        <v/>
      </c>
      <c r="AE998" s="1" t="str">
        <f>IF(AND(שבוע_בדילוג[[#This Row],[הווסת פעיל?]]&lt;&gt;"",B999=1),שבוע_בדילוג[[#This Row],[CycleNumber]],"")</f>
        <v/>
      </c>
      <c r="AF998" s="1" t="str">
        <f>IF(AND(שבוע_בדילוג[[#This Row],[הווסת פעיל?]]&lt;&gt;"",Y997=""),שבוע_בדילוג[[#This Row],[CycleNumber]],"")</f>
        <v/>
      </c>
      <c r="AG998" s="1" t="str">
        <f>IF(B999=1,"",IF(שבוע_בדילוג[[#This Row],[הווסת פעיל?]]=1,IF(שבוע_בדילוג[[#This Row],[וסת קבוע אחרון]]=F999,1,0),""))</f>
        <v/>
      </c>
      <c r="AH998" s="1" t="str">
        <f>IF(B999=1,"",IF(שבוע_בדילוג[[#This Row],[הווסת פעיל?]]=1,IF(OR(שבוע_בדילוג[[#This Row],[וסת קבוע אחרון]]=F999,F999=שבוע_בדילוג[[#This Row],[LengthofCycle]]),1,0),""))</f>
        <v/>
      </c>
      <c r="AI998" s="1" t="str">
        <f>IF(B999=1,"",IF(שבוע_בדילוג[[#This Row],[הווסת פעיל?]]=1,IF(OR(שבוע_בדילוג[[#This Row],[וסת קבוע אחרון]]=F999,F999=שבוע_בדילוג[[#This Row],[LengthofCycle]],AND(שבוע_בדילוג[[#This Row],[LengthofCycle]]&lt;&gt;שבוע_בדילוג[[#This Row],[וסת קבוע אחרון]],OR(F999=28,F999=29))),1,0),""))</f>
        <v/>
      </c>
      <c r="AJ998" s="1" t="str">
        <f>IF(AND(שבוע_בדילוג[[#This Row],[הווסת פעיל?]]=1,B999=1),1,"")</f>
        <v/>
      </c>
      <c r="AK998" s="4">
        <f>IF(AND(שבוע_בדילוג[[#This Row],[הווסת פעיל?]]&lt;&gt;1,B999&lt;&gt;1,B999&lt;&gt;""),IF(שבוע_בדילוג[[#This Row],[LengthofCycle]]=F999,1,0),"")</f>
        <v>0</v>
      </c>
      <c r="AL998" s="4">
        <f>IF(AND(שבוע_בדילוג[[#This Row],[הווסת פעיל?]]&lt;&gt;1,B999&lt;&gt;1,B999&lt;&gt;""),IF(OR(שבוע_בדילוג[[#This Row],[LengthofCycle]]=F999,F999=29),1,0),"")</f>
        <v>0</v>
      </c>
      <c r="AM998" s="4">
        <f>IF(AND(שבוע_בדילוג[[#This Row],[הווסת פעיל?]]&lt;&gt;1,B999&lt;&gt;1,B999&lt;&gt;""),IF(OR(שבוע_בדילוג[[#This Row],[LengthofCycle]]=F999,F999=29,F999=28),1,0),"")</f>
        <v>0</v>
      </c>
    </row>
    <row r="999" spans="1:39" x14ac:dyDescent="0.25">
      <c r="A999" s="1" t="s">
        <v>138</v>
      </c>
      <c r="B999" s="1">
        <v>11</v>
      </c>
      <c r="C999" s="1">
        <v>0</v>
      </c>
      <c r="D999" s="1">
        <v>1</v>
      </c>
      <c r="E999" s="1">
        <v>0</v>
      </c>
      <c r="F999" s="1">
        <v>26</v>
      </c>
      <c r="H999" s="1">
        <f>שבוע_בדילוג[[#This Row],[LengthofCycle]]+1</f>
        <v>27</v>
      </c>
      <c r="I999" s="1" t="str">
        <f>IF(IFERROR(LOOKUP(שבוע_בדילוג[[#This Row],[ClientID]],קביעויות[השבוע בדילוג]),FALSE)=שבוע_בדילוג[[#This Row],[ClientID]],1,"")</f>
        <v/>
      </c>
      <c r="J999" s="1" t="str">
        <f>IF(AND(שבוע_בדילוג[[#This Row],[CycleNumber]]&gt;1,OR(B1000="",שבוע_בדילוג[[#This Row],[CycleNumber]]&gt;B998)),IF(OR(AND(שבוע_בדילוג[[#This Row],[LengthofCycle]]=29,F998=29),AND(שבוע_בדילוג[[#This Row],[LengthofCycle]]=36,F998=36)),1,""),"")</f>
        <v/>
      </c>
      <c r="K999" s="1" t="str">
        <f>IF(AND(שבוע_בדילוג[[#This Row],[וסת השבוע]]=1,J998=1,שבוע_בדילוג[[#This Row],[CycleNumber]]&gt;B998),1,"")</f>
        <v/>
      </c>
      <c r="L999" s="1" t="str">
        <f>IF(שבוע_בדילוג[[#This Row],[CycleNumber]]=1,"",IF(שבוע_בדילוג[[#This Row],[וסת השבוע]]=1,0,IF(L998="","",IF(L998=0,IF(שבוע_בדילוג[[#This Row],[LengthofCycle]]=29,0,1),IF(L998=1,IF(שבוע_בדילוג[[#This Row],[LengthofCycle]]+F998=29*2,0,2),IF(L998=2,IF(שבוע_בדילוג[[#This Row],[LengthofCycle]]+F998+F997=29*3,0,3),""))))))</f>
        <v/>
      </c>
      <c r="M999" s="1" t="str">
        <f>IF(שבוע_בדילוג[[#This Row],[וסת השבוע]]=1,IF(שבוע_בדילוג[[#This Row],[וסת השבוע וההפלגה ביחד]]=1,M998+1,0),IF(AND(שבוע_בדילוג[[#This Row],[CycleNumber]]&gt;B998,שבוע_בדילוג[[#This Row],[CycleNumber]]&gt;1),IF(שבוע_בדילוג[[#This Row],[וסת השבוע פעיל?]]&lt;&gt;"",M998+1,""),""))</f>
        <v/>
      </c>
      <c r="N999" s="1" t="str">
        <f>IF(שבוע_בדילוג[[#This Row],[וסת השבוע פעיל?2]]="","",IF(AND(שבוע_בדילוג[[#This Row],[וסת השבוע פעיל?]]&lt;&gt;"",שבוע_בדילוג[[#This Row],[CycleNumber]]&lt;B1000,B1000&lt;&gt;"",שבוע_בדילוג[[#This Row],[וסת השבוע פעיל?]]&lt;3),IF(L1000=0,IF(AND(שבוע_בדילוג[[#This Row],[וסת השבוע פעיל?]]&gt;0,J1000=1),0,1),0),""))</f>
        <v/>
      </c>
      <c r="O999" s="1" t="str">
        <f t="shared" si="84"/>
        <v/>
      </c>
      <c r="P999" s="1" t="str">
        <f>IF(AND(שבוע_בדילוג[[#This Row],[חיזוי - שבוע]]=1,K1000=1),1,"")</f>
        <v/>
      </c>
      <c r="Q999" s="1" t="str">
        <f>IF(AND(שבוע_בדילוג[[#This Row],[וסת השבוע פעיל?]]&lt;3,OR(שבוע_בדילוג[[#This Row],[CycleNumber]]&gt;B1000,B1000="")),1,"")</f>
        <v/>
      </c>
      <c r="R999" s="1" t="str">
        <f>IF(AND(שבוע_בדילוג[[#This Row],[חיזוי - שבוע]]&lt;&gt;"",שבוע_בדילוג[[#This Row],[וסת השבוע פעיל?2]]=""),1,"")</f>
        <v/>
      </c>
      <c r="S999" s="1" t="str">
        <f>IF(שבוע_בדילוג[[#This Row],[האישה קבעה וסת שבוע בדילוג?]]=1,IF(שבוע_בדילוג[[#This Row],[וסת השבוע פעיל?]]&lt;3,1,0),"")</f>
        <v/>
      </c>
      <c r="T9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999" s="1">
        <f t="shared" si="85"/>
        <v>0</v>
      </c>
      <c r="V999" s="1">
        <f t="shared" si="86"/>
        <v>0</v>
      </c>
      <c r="W999" s="1">
        <f t="shared" si="87"/>
        <v>0</v>
      </c>
      <c r="X999" s="1" t="str">
        <f>IF(שבוע_בדילוג[[#This Row],[3 הפלגות זהות]]="","",IF(שבוע_בדילוג[[#This Row],[3 הפלגות זהות]]=1,שבוע_בדילוג[[#This Row],[LengthofCycle]],X998))</f>
        <v/>
      </c>
      <c r="Z999" s="1" t="str">
        <f>IF(OR(שבוע_בדילוג[[#This Row],[הווסת פעיל?]]=0,שבוע_בדילוג[[#This Row],[הווסת פעיל?]]=""),"",SUM(Z998,שבוע_בדילוג[[#This Row],[הווסת פעיל?]]))</f>
        <v/>
      </c>
      <c r="AA999" s="1" t="str">
        <f>IF(AND(שבוע_בדילוג[[#This Row],[כמה מחזורים עד עקירה]]&lt;&gt;"",Z1000=""),שבוע_בדילוג[[#This Row],[כמה מחזורים עד עקירה]],"")</f>
        <v/>
      </c>
      <c r="AB999" s="1" t="str">
        <f>IF(AND(שבוע_בדילוג[[#This Row],[הווסת פעיל?]]=1,שבוע_בדילוג[[#This Row],[וסת קבוע אחרון]]&lt;&gt;X998),שבוע_בדילוג[[#This Row],[וסת קבוע אחרון]],"")</f>
        <v/>
      </c>
      <c r="AC999" s="1" t="str">
        <f>IF(AND(שבוע_בדילוג[[#This Row],[הווסת פעיל?]]=1,Y998=0,שבוע_בדילוג[[#This Row],[וסת קבוע אחרון]]=X998),שבוע_בדילוג[[#This Row],[וסת קבוע אחרון]],"")</f>
        <v/>
      </c>
      <c r="AD999" s="1" t="str">
        <f>IF(AND(שבוע_בדילוג[[#This Row],[הווסת פעיל?]]=1,Y998=0,שבוע_בדילוג[[#This Row],[וסת קבוע אחרון]]&lt;&gt;X998),1,"")</f>
        <v/>
      </c>
      <c r="AE999" s="1" t="str">
        <f>IF(AND(שבוע_בדילוג[[#This Row],[הווסת פעיל?]]&lt;&gt;"",B1000=1),שבוע_בדילוג[[#This Row],[CycleNumber]],"")</f>
        <v/>
      </c>
      <c r="AF999" s="1" t="str">
        <f>IF(AND(שבוע_בדילוג[[#This Row],[הווסת פעיל?]]&lt;&gt;"",Y998=""),שבוע_בדילוג[[#This Row],[CycleNumber]],"")</f>
        <v/>
      </c>
      <c r="AG999" s="1" t="str">
        <f>IF(B1000=1,"",IF(שבוע_בדילוג[[#This Row],[הווסת פעיל?]]=1,IF(שבוע_בדילוג[[#This Row],[וסת קבוע אחרון]]=F1000,1,0),""))</f>
        <v/>
      </c>
      <c r="AH999" s="1" t="str">
        <f>IF(B1000=1,"",IF(שבוע_בדילוג[[#This Row],[הווסת פעיל?]]=1,IF(OR(שבוע_בדילוג[[#This Row],[וסת קבוע אחרון]]=F1000,F1000=שבוע_בדילוג[[#This Row],[LengthofCycle]]),1,0),""))</f>
        <v/>
      </c>
      <c r="AI999" s="1" t="str">
        <f>IF(B1000=1,"",IF(שבוע_בדילוג[[#This Row],[הווסת פעיל?]]=1,IF(OR(שבוע_בדילוג[[#This Row],[וסת קבוע אחרון]]=F1000,F1000=שבוע_בדילוג[[#This Row],[LengthofCycle]],AND(שבוע_בדילוג[[#This Row],[LengthofCycle]]&lt;&gt;שבוע_בדילוג[[#This Row],[וסת קבוע אחרון]],OR(F1000=28,F1000=29))),1,0),""))</f>
        <v/>
      </c>
      <c r="AJ999" s="1" t="str">
        <f>IF(AND(שבוע_בדילוג[[#This Row],[הווסת פעיל?]]=1,B1000=1),1,"")</f>
        <v/>
      </c>
      <c r="AK999" s="4">
        <f>IF(AND(שבוע_בדילוג[[#This Row],[הווסת פעיל?]]&lt;&gt;1,B1000&lt;&gt;1,B1000&lt;&gt;""),IF(שבוע_בדילוג[[#This Row],[LengthofCycle]]=F1000,1,0),"")</f>
        <v>0</v>
      </c>
      <c r="AL999" s="4">
        <f>IF(AND(שבוע_בדילוג[[#This Row],[הווסת פעיל?]]&lt;&gt;1,B1000&lt;&gt;1,B1000&lt;&gt;""),IF(OR(שבוע_בדילוג[[#This Row],[LengthofCycle]]=F1000,F1000=29),1,0),"")</f>
        <v>0</v>
      </c>
      <c r="AM999" s="4">
        <f>IF(AND(שבוע_בדילוג[[#This Row],[הווסת פעיל?]]&lt;&gt;1,B1000&lt;&gt;1,B1000&lt;&gt;""),IF(OR(שבוע_בדילוג[[#This Row],[LengthofCycle]]=F1000,F1000=29,F1000=28),1,0),"")</f>
        <v>1</v>
      </c>
    </row>
    <row r="1000" spans="1:39" x14ac:dyDescent="0.25">
      <c r="A1000" s="1" t="s">
        <v>138</v>
      </c>
      <c r="B1000" s="1">
        <v>12</v>
      </c>
      <c r="C1000" s="1">
        <v>0</v>
      </c>
      <c r="D1000" s="1">
        <v>1</v>
      </c>
      <c r="E1000" s="1">
        <v>0</v>
      </c>
      <c r="F1000" s="1">
        <v>28</v>
      </c>
      <c r="H1000" s="1">
        <f>שבוע_בדילוג[[#This Row],[LengthofCycle]]+1</f>
        <v>29</v>
      </c>
      <c r="I1000" s="1" t="str">
        <f>IF(IFERROR(LOOKUP(שבוע_בדילוג[[#This Row],[ClientID]],קביעויות[השבוע בדילוג]),FALSE)=שבוע_בדילוג[[#This Row],[ClientID]],1,"")</f>
        <v/>
      </c>
      <c r="J1000" s="1" t="str">
        <f>IF(AND(שבוע_בדילוג[[#This Row],[CycleNumber]]&gt;1,OR(B1001="",שבוע_בדילוג[[#This Row],[CycleNumber]]&gt;B999)),IF(OR(AND(שבוע_בדילוג[[#This Row],[LengthofCycle]]=29,F999=29),AND(שבוע_בדילוג[[#This Row],[LengthofCycle]]=36,F999=36)),1,""),"")</f>
        <v/>
      </c>
      <c r="K1000" s="1" t="str">
        <f>IF(AND(שבוע_בדילוג[[#This Row],[וסת השבוע]]=1,J999=1,שבוע_בדילוג[[#This Row],[CycleNumber]]&gt;B999),1,"")</f>
        <v/>
      </c>
      <c r="L1000" s="1" t="str">
        <f>IF(שבוע_בדילוג[[#This Row],[CycleNumber]]=1,"",IF(שבוע_בדילוג[[#This Row],[וסת השבוע]]=1,0,IF(L999="","",IF(L999=0,IF(שבוע_בדילוג[[#This Row],[LengthofCycle]]=29,0,1),IF(L999=1,IF(שבוע_בדילוג[[#This Row],[LengthofCycle]]+F999=29*2,0,2),IF(L999=2,IF(שבוע_בדילוג[[#This Row],[LengthofCycle]]+F999+F998=29*3,0,3),""))))))</f>
        <v/>
      </c>
      <c r="M1000" s="1" t="str">
        <f>IF(שבוע_בדילוג[[#This Row],[וסת השבוע]]=1,IF(שבוע_בדילוג[[#This Row],[וסת השבוע וההפלגה ביחד]]=1,M999+1,0),IF(AND(שבוע_בדילוג[[#This Row],[CycleNumber]]&gt;B999,שבוע_בדילוג[[#This Row],[CycleNumber]]&gt;1),IF(שבוע_בדילוג[[#This Row],[וסת השבוע פעיל?]]&lt;&gt;"",M999+1,""),""))</f>
        <v/>
      </c>
      <c r="N1000" s="1" t="str">
        <f>IF(שבוע_בדילוג[[#This Row],[וסת השבוע פעיל?2]]="","",IF(AND(שבוע_בדילוג[[#This Row],[וסת השבוע פעיל?]]&lt;&gt;"",שבוע_בדילוג[[#This Row],[CycleNumber]]&lt;B1001,B1001&lt;&gt;"",שבוע_בדילוג[[#This Row],[וסת השבוע פעיל?]]&lt;3),IF(L1001=0,IF(AND(שבוע_בדילוג[[#This Row],[וסת השבוע פעיל?]]&gt;0,J1001=1),0,1),0),""))</f>
        <v/>
      </c>
      <c r="O1000" s="1" t="str">
        <f t="shared" si="84"/>
        <v/>
      </c>
      <c r="P1000" s="1" t="str">
        <f>IF(AND(שבוע_בדילוג[[#This Row],[חיזוי - שבוע]]=1,K1001=1),1,"")</f>
        <v/>
      </c>
      <c r="Q1000" s="1" t="str">
        <f>IF(AND(שבוע_בדילוג[[#This Row],[וסת השבוע פעיל?]]&lt;3,OR(שבוע_בדילוג[[#This Row],[CycleNumber]]&gt;B1001,B1001="")),1,"")</f>
        <v/>
      </c>
      <c r="R1000" s="1" t="str">
        <f>IF(AND(שבוע_בדילוג[[#This Row],[חיזוי - שבוע]]&lt;&gt;"",שבוע_בדילוג[[#This Row],[וסת השבוע פעיל?2]]=""),1,"")</f>
        <v/>
      </c>
      <c r="S1000" s="1" t="str">
        <f>IF(שבוע_בדילוג[[#This Row],[האישה קבעה וסת שבוע בדילוג?]]=1,IF(שבוע_בדילוג[[#This Row],[וסת השבוע פעיל?]]&lt;3,1,0),"")</f>
        <v/>
      </c>
      <c r="T10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0" s="1">
        <f t="shared" si="85"/>
        <v>0</v>
      </c>
      <c r="V1000" s="1">
        <f t="shared" si="86"/>
        <v>0</v>
      </c>
      <c r="W1000" s="1">
        <f t="shared" si="87"/>
        <v>0</v>
      </c>
      <c r="X1000" s="1" t="str">
        <f>IF(שבוע_בדילוג[[#This Row],[3 הפלגות זהות]]="","",IF(שבוע_בדילוג[[#This Row],[3 הפלגות זהות]]=1,שבוע_בדילוג[[#This Row],[LengthofCycle]],X999))</f>
        <v/>
      </c>
      <c r="Z1000" s="1" t="str">
        <f>IF(OR(שבוע_בדילוג[[#This Row],[הווסת פעיל?]]=0,שבוע_בדילוג[[#This Row],[הווסת פעיל?]]=""),"",SUM(Z999,שבוע_בדילוג[[#This Row],[הווסת פעיל?]]))</f>
        <v/>
      </c>
      <c r="AA1000" s="1" t="str">
        <f>IF(AND(שבוע_בדילוג[[#This Row],[כמה מחזורים עד עקירה]]&lt;&gt;"",Z1001=""),שבוע_בדילוג[[#This Row],[כמה מחזורים עד עקירה]],"")</f>
        <v/>
      </c>
      <c r="AB1000" s="1" t="str">
        <f>IF(AND(שבוע_בדילוג[[#This Row],[הווסת פעיל?]]=1,שבוע_בדילוג[[#This Row],[וסת קבוע אחרון]]&lt;&gt;X999),שבוע_בדילוג[[#This Row],[וסת קבוע אחרון]],"")</f>
        <v/>
      </c>
      <c r="AC1000" s="1" t="str">
        <f>IF(AND(שבוע_בדילוג[[#This Row],[הווסת פעיל?]]=1,Y999=0,שבוע_בדילוג[[#This Row],[וסת קבוע אחרון]]=X999),שבוע_בדילוג[[#This Row],[וסת קבוע אחרון]],"")</f>
        <v/>
      </c>
      <c r="AD1000" s="1" t="str">
        <f>IF(AND(שבוע_בדילוג[[#This Row],[הווסת פעיל?]]=1,Y999=0,שבוע_בדילוג[[#This Row],[וסת קבוע אחרון]]&lt;&gt;X999),1,"")</f>
        <v/>
      </c>
      <c r="AE1000" s="1" t="str">
        <f>IF(AND(שבוע_בדילוג[[#This Row],[הווסת פעיל?]]&lt;&gt;"",B1001=1),שבוע_בדילוג[[#This Row],[CycleNumber]],"")</f>
        <v/>
      </c>
      <c r="AF1000" s="1" t="str">
        <f>IF(AND(שבוע_בדילוג[[#This Row],[הווסת פעיל?]]&lt;&gt;"",Y999=""),שבוע_בדילוג[[#This Row],[CycleNumber]],"")</f>
        <v/>
      </c>
      <c r="AG1000" s="1" t="str">
        <f>IF(B1001=1,"",IF(שבוע_בדילוג[[#This Row],[הווסת פעיל?]]=1,IF(שבוע_בדילוג[[#This Row],[וסת קבוע אחרון]]=F1001,1,0),""))</f>
        <v/>
      </c>
      <c r="AH1000" s="1" t="str">
        <f>IF(B1001=1,"",IF(שבוע_בדילוג[[#This Row],[הווסת פעיל?]]=1,IF(OR(שבוע_בדילוג[[#This Row],[וסת קבוע אחרון]]=F1001,F1001=שבוע_בדילוג[[#This Row],[LengthofCycle]]),1,0),""))</f>
        <v/>
      </c>
      <c r="AI1000" s="1" t="str">
        <f>IF(B1001=1,"",IF(שבוע_בדילוג[[#This Row],[הווסת פעיל?]]=1,IF(OR(שבוע_בדילוג[[#This Row],[וסת קבוע אחרון]]=F1001,F1001=שבוע_בדילוג[[#This Row],[LengthofCycle]],AND(שבוע_בדילוג[[#This Row],[LengthofCycle]]&lt;&gt;שבוע_בדילוג[[#This Row],[וסת קבוע אחרון]],OR(F1001=28,F1001=29))),1,0),""))</f>
        <v/>
      </c>
      <c r="AJ1000" s="1" t="str">
        <f>IF(AND(שבוע_בדילוג[[#This Row],[הווסת פעיל?]]=1,B1001=1),1,"")</f>
        <v/>
      </c>
      <c r="AK1000" s="4">
        <f>IF(AND(שבוע_בדילוג[[#This Row],[הווסת פעיל?]]&lt;&gt;1,B1001&lt;&gt;1,B1001&lt;&gt;""),IF(שבוע_בדילוג[[#This Row],[LengthofCycle]]=F1001,1,0),"")</f>
        <v>1</v>
      </c>
      <c r="AL1000" s="4">
        <f>IF(AND(שבוע_בדילוג[[#This Row],[הווסת פעיל?]]&lt;&gt;1,B1001&lt;&gt;1,B1001&lt;&gt;""),IF(OR(שבוע_בדילוג[[#This Row],[LengthofCycle]]=F1001,F1001=29),1,0),"")</f>
        <v>1</v>
      </c>
      <c r="AM1000" s="4">
        <f>IF(AND(שבוע_בדילוג[[#This Row],[הווסת פעיל?]]&lt;&gt;1,B1001&lt;&gt;1,B1001&lt;&gt;""),IF(OR(שבוע_בדילוג[[#This Row],[LengthofCycle]]=F1001,F1001=29,F1001=28),1,0),"")</f>
        <v>1</v>
      </c>
    </row>
    <row r="1001" spans="1:39" x14ac:dyDescent="0.25">
      <c r="A1001" s="1" t="s">
        <v>138</v>
      </c>
      <c r="B1001" s="1">
        <v>13</v>
      </c>
      <c r="C1001" s="1">
        <v>0</v>
      </c>
      <c r="D1001" s="1">
        <v>1</v>
      </c>
      <c r="E1001" s="1">
        <v>0</v>
      </c>
      <c r="F1001" s="1">
        <v>28</v>
      </c>
      <c r="H1001" s="1">
        <f>שבוע_בדילוג[[#This Row],[LengthofCycle]]+1</f>
        <v>29</v>
      </c>
      <c r="I1001" s="1" t="str">
        <f>IF(IFERROR(LOOKUP(שבוע_בדילוג[[#This Row],[ClientID]],קביעויות[השבוע בדילוג]),FALSE)=שבוע_בדילוג[[#This Row],[ClientID]],1,"")</f>
        <v/>
      </c>
      <c r="J1001" s="1" t="str">
        <f>IF(AND(שבוע_בדילוג[[#This Row],[CycleNumber]]&gt;1,OR(B1002="",שבוע_בדילוג[[#This Row],[CycleNumber]]&gt;B1000)),IF(OR(AND(שבוע_בדילוג[[#This Row],[LengthofCycle]]=29,F1000=29),AND(שבוע_בדילוג[[#This Row],[LengthofCycle]]=36,F1000=36)),1,""),"")</f>
        <v/>
      </c>
      <c r="K1001" s="1" t="str">
        <f>IF(AND(שבוע_בדילוג[[#This Row],[וסת השבוע]]=1,J1000=1,שבוע_בדילוג[[#This Row],[CycleNumber]]&gt;B1000),1,"")</f>
        <v/>
      </c>
      <c r="L1001" s="1" t="str">
        <f>IF(שבוע_בדילוג[[#This Row],[CycleNumber]]=1,"",IF(שבוע_בדילוג[[#This Row],[וסת השבוע]]=1,0,IF(L1000="","",IF(L1000=0,IF(שבוע_בדילוג[[#This Row],[LengthofCycle]]=29,0,1),IF(L1000=1,IF(שבוע_בדילוג[[#This Row],[LengthofCycle]]+F1000=29*2,0,2),IF(L1000=2,IF(שבוע_בדילוג[[#This Row],[LengthofCycle]]+F1000+F999=29*3,0,3),""))))))</f>
        <v/>
      </c>
      <c r="M1001" s="1" t="str">
        <f>IF(שבוע_בדילוג[[#This Row],[וסת השבוע]]=1,IF(שבוע_בדילוג[[#This Row],[וסת השבוע וההפלגה ביחד]]=1,M1000+1,0),IF(AND(שבוע_בדילוג[[#This Row],[CycleNumber]]&gt;B1000,שבוע_בדילוג[[#This Row],[CycleNumber]]&gt;1),IF(שבוע_בדילוג[[#This Row],[וסת השבוע פעיל?]]&lt;&gt;"",M1000+1,""),""))</f>
        <v/>
      </c>
      <c r="N1001" s="1" t="str">
        <f>IF(שבוע_בדילוג[[#This Row],[וסת השבוע פעיל?2]]="","",IF(AND(שבוע_בדילוג[[#This Row],[וסת השבוע פעיל?]]&lt;&gt;"",שבוע_בדילוג[[#This Row],[CycleNumber]]&lt;B1002,B1002&lt;&gt;"",שבוע_בדילוג[[#This Row],[וסת השבוע פעיל?]]&lt;3),IF(L1002=0,IF(AND(שבוע_בדילוג[[#This Row],[וסת השבוע פעיל?]]&gt;0,J1002=1),0,1),0),""))</f>
        <v/>
      </c>
      <c r="O1001" s="1" t="str">
        <f t="shared" si="84"/>
        <v/>
      </c>
      <c r="P1001" s="1" t="str">
        <f>IF(AND(שבוע_בדילוג[[#This Row],[חיזוי - שבוע]]=1,K1002=1),1,"")</f>
        <v/>
      </c>
      <c r="Q1001" s="1" t="str">
        <f>IF(AND(שבוע_בדילוג[[#This Row],[וסת השבוע פעיל?]]&lt;3,OR(שבוע_בדילוג[[#This Row],[CycleNumber]]&gt;B1002,B1002="")),1,"")</f>
        <v/>
      </c>
      <c r="R1001" s="1" t="str">
        <f>IF(AND(שבוע_בדילוג[[#This Row],[חיזוי - שבוע]]&lt;&gt;"",שבוע_בדילוג[[#This Row],[וסת השבוע פעיל?2]]=""),1,"")</f>
        <v/>
      </c>
      <c r="S1001" s="1" t="str">
        <f>IF(שבוע_בדילוג[[#This Row],[האישה קבעה וסת שבוע בדילוג?]]=1,IF(שבוע_בדילוג[[#This Row],[וסת השבוע פעיל?]]&lt;3,1,0),"")</f>
        <v/>
      </c>
      <c r="T10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1" s="1">
        <f t="shared" si="85"/>
        <v>0</v>
      </c>
      <c r="V1001" s="1">
        <f t="shared" si="86"/>
        <v>0</v>
      </c>
      <c r="W1001" s="1">
        <f t="shared" si="87"/>
        <v>0</v>
      </c>
      <c r="X1001" s="1" t="str">
        <f>IF(שבוע_בדילוג[[#This Row],[3 הפלגות זהות]]="","",IF(שבוע_בדילוג[[#This Row],[3 הפלגות זהות]]=1,שבוע_בדילוג[[#This Row],[LengthofCycle]],X1000))</f>
        <v/>
      </c>
      <c r="Z1001" s="1" t="str">
        <f>IF(OR(שבוע_בדילוג[[#This Row],[הווסת פעיל?]]=0,שבוע_בדילוג[[#This Row],[הווסת פעיל?]]=""),"",SUM(Z1000,שבוע_בדילוג[[#This Row],[הווסת פעיל?]]))</f>
        <v/>
      </c>
      <c r="AA1001" s="1" t="str">
        <f>IF(AND(שבוע_בדילוג[[#This Row],[כמה מחזורים עד עקירה]]&lt;&gt;"",Z1002=""),שבוע_בדילוג[[#This Row],[כמה מחזורים עד עקירה]],"")</f>
        <v/>
      </c>
      <c r="AB1001" s="1" t="str">
        <f>IF(AND(שבוע_בדילוג[[#This Row],[הווסת פעיל?]]=1,שבוע_בדילוג[[#This Row],[וסת קבוע אחרון]]&lt;&gt;X1000),שבוע_בדילוג[[#This Row],[וסת קבוע אחרון]],"")</f>
        <v/>
      </c>
      <c r="AC1001" s="1" t="str">
        <f>IF(AND(שבוע_בדילוג[[#This Row],[הווסת פעיל?]]=1,Y1000=0,שבוע_בדילוג[[#This Row],[וסת קבוע אחרון]]=X1000),שבוע_בדילוג[[#This Row],[וסת קבוע אחרון]],"")</f>
        <v/>
      </c>
      <c r="AD1001" s="1" t="str">
        <f>IF(AND(שבוע_בדילוג[[#This Row],[הווסת פעיל?]]=1,Y1000=0,שבוע_בדילוג[[#This Row],[וסת קבוע אחרון]]&lt;&gt;X1000),1,"")</f>
        <v/>
      </c>
      <c r="AE1001" s="1" t="str">
        <f>IF(AND(שבוע_בדילוג[[#This Row],[הווסת פעיל?]]&lt;&gt;"",B1002=1),שבוע_בדילוג[[#This Row],[CycleNumber]],"")</f>
        <v/>
      </c>
      <c r="AF1001" s="1" t="str">
        <f>IF(AND(שבוע_בדילוג[[#This Row],[הווסת פעיל?]]&lt;&gt;"",Y1000=""),שבוע_בדילוג[[#This Row],[CycleNumber]],"")</f>
        <v/>
      </c>
      <c r="AG1001" s="1" t="str">
        <f>IF(B1002=1,"",IF(שבוע_בדילוג[[#This Row],[הווסת פעיל?]]=1,IF(שבוע_בדילוג[[#This Row],[וסת קבוע אחרון]]=F1002,1,0),""))</f>
        <v/>
      </c>
      <c r="AH1001" s="1" t="str">
        <f>IF(B1002=1,"",IF(שבוע_בדילוג[[#This Row],[הווסת פעיל?]]=1,IF(OR(שבוע_בדילוג[[#This Row],[וסת קבוע אחרון]]=F1002,F1002=שבוע_בדילוג[[#This Row],[LengthofCycle]]),1,0),""))</f>
        <v/>
      </c>
      <c r="AI1001" s="1" t="str">
        <f>IF(B1002=1,"",IF(שבוע_בדילוג[[#This Row],[הווסת פעיל?]]=1,IF(OR(שבוע_בדילוג[[#This Row],[וסת קבוע אחרון]]=F1002,F1002=שבוע_בדילוג[[#This Row],[LengthofCycle]],AND(שבוע_בדילוג[[#This Row],[LengthofCycle]]&lt;&gt;שבוע_בדילוג[[#This Row],[וסת קבוע אחרון]],OR(F1002=28,F1002=29))),1,0),""))</f>
        <v/>
      </c>
      <c r="AJ1001" s="1" t="str">
        <f>IF(AND(שבוע_בדילוג[[#This Row],[הווסת פעיל?]]=1,B1002=1),1,"")</f>
        <v/>
      </c>
      <c r="AK1001" s="4" t="str">
        <f>IF(AND(שבוע_בדילוג[[#This Row],[הווסת פעיל?]]&lt;&gt;1,B1002&lt;&gt;1,B1002&lt;&gt;""),IF(שבוע_בדילוג[[#This Row],[LengthofCycle]]=F1002,1,0),"")</f>
        <v/>
      </c>
      <c r="AL1001" s="4" t="str">
        <f>IF(AND(שבוע_בדילוג[[#This Row],[הווסת פעיל?]]&lt;&gt;1,B1002&lt;&gt;1,B1002&lt;&gt;""),IF(OR(שבוע_בדילוג[[#This Row],[LengthofCycle]]=F1002,F1002=29),1,0),"")</f>
        <v/>
      </c>
      <c r="AM1001" s="4" t="str">
        <f>IF(AND(שבוע_בדילוג[[#This Row],[הווסת פעיל?]]&lt;&gt;1,B1002&lt;&gt;1,B1002&lt;&gt;""),IF(OR(שבוע_בדילוג[[#This Row],[LengthofCycle]]=F1002,F1002=29,F1002=28),1,0),"")</f>
        <v/>
      </c>
    </row>
    <row r="1002" spans="1:39" x14ac:dyDescent="0.25">
      <c r="A1002" s="1" t="s">
        <v>139</v>
      </c>
      <c r="B1002" s="1">
        <v>1</v>
      </c>
      <c r="C1002" s="1">
        <v>1</v>
      </c>
      <c r="D1002" s="1">
        <v>1</v>
      </c>
      <c r="E1002" s="1">
        <v>1</v>
      </c>
      <c r="F1002" s="1">
        <v>38</v>
      </c>
      <c r="H1002" s="1">
        <f>שבוע_בדילוג[[#This Row],[LengthofCycle]]+1</f>
        <v>39</v>
      </c>
      <c r="I1002" s="1" t="str">
        <f>IF(IFERROR(LOOKUP(שבוע_בדילוג[[#This Row],[ClientID]],קביעויות[השבוע בדילוג]),FALSE)=שבוע_בדילוג[[#This Row],[ClientID]],1,"")</f>
        <v/>
      </c>
      <c r="J1002" s="1" t="str">
        <f>IF(AND(שבוע_בדילוג[[#This Row],[CycleNumber]]&gt;1,OR(B1003="",שבוע_בדילוג[[#This Row],[CycleNumber]]&gt;B1001)),IF(OR(AND(שבוע_בדילוג[[#This Row],[LengthofCycle]]=29,F1001=29),AND(שבוע_בדילוג[[#This Row],[LengthofCycle]]=36,F1001=36)),1,""),"")</f>
        <v/>
      </c>
      <c r="K1002" s="1" t="str">
        <f>IF(AND(שבוע_בדילוג[[#This Row],[וסת השבוע]]=1,J1001=1,שבוע_בדילוג[[#This Row],[CycleNumber]]&gt;B1001),1,"")</f>
        <v/>
      </c>
      <c r="L1002" s="1" t="str">
        <f>IF(שבוע_בדילוג[[#This Row],[CycleNumber]]=1,"",IF(שבוע_בדילוג[[#This Row],[וסת השבוע]]=1,0,IF(L1001="","",IF(L1001=0,IF(שבוע_בדילוג[[#This Row],[LengthofCycle]]=29,0,1),IF(L1001=1,IF(שבוע_בדילוג[[#This Row],[LengthofCycle]]+F1001=29*2,0,2),IF(L1001=2,IF(שבוע_בדילוג[[#This Row],[LengthofCycle]]+F1001+F1000=29*3,0,3),""))))))</f>
        <v/>
      </c>
      <c r="M1002" s="1" t="str">
        <f>IF(שבוע_בדילוג[[#This Row],[וסת השבוע]]=1,IF(שבוע_בדילוג[[#This Row],[וסת השבוע וההפלגה ביחד]]=1,M1001+1,0),IF(AND(שבוע_בדילוג[[#This Row],[CycleNumber]]&gt;B1001,שבוע_בדילוג[[#This Row],[CycleNumber]]&gt;1),IF(שבוע_בדילוג[[#This Row],[וסת השבוע פעיל?]]&lt;&gt;"",M1001+1,""),""))</f>
        <v/>
      </c>
      <c r="N1002" s="1" t="str">
        <f>IF(שבוע_בדילוג[[#This Row],[וסת השבוע פעיל?2]]="","",IF(AND(שבוע_בדילוג[[#This Row],[וסת השבוע פעיל?]]&lt;&gt;"",שבוע_בדילוג[[#This Row],[CycleNumber]]&lt;B1003,B1003&lt;&gt;"",שבוע_בדילוג[[#This Row],[וסת השבוע פעיל?]]&lt;3),IF(L1003=0,IF(AND(שבוע_בדילוג[[#This Row],[וסת השבוע פעיל?]]&gt;0,J1003=1),0,1),0),""))</f>
        <v/>
      </c>
      <c r="O1002" s="1" t="str">
        <f t="shared" si="84"/>
        <v/>
      </c>
      <c r="P1002" s="1" t="str">
        <f>IF(AND(שבוע_בדילוג[[#This Row],[חיזוי - שבוע]]=1,K1003=1),1,"")</f>
        <v/>
      </c>
      <c r="Q1002" s="1" t="str">
        <f>IF(AND(שבוע_בדילוג[[#This Row],[וסת השבוע פעיל?]]&lt;3,OR(שבוע_בדילוג[[#This Row],[CycleNumber]]&gt;B1003,B1003="")),1,"")</f>
        <v/>
      </c>
      <c r="R1002" s="1" t="str">
        <f>IF(AND(שבוע_בדילוג[[#This Row],[חיזוי - שבוע]]&lt;&gt;"",שבוע_בדילוג[[#This Row],[וסת השבוע פעיל?2]]=""),1,"")</f>
        <v/>
      </c>
      <c r="S1002" s="1" t="str">
        <f>IF(שבוע_בדילוג[[#This Row],[האישה קבעה וסת שבוע בדילוג?]]=1,IF(שבוע_בדילוג[[#This Row],[וסת השבוע פעיל?]]&lt;3,1,0),"")</f>
        <v/>
      </c>
      <c r="T10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2" s="1" t="str">
        <f t="shared" si="85"/>
        <v/>
      </c>
      <c r="V1002" s="1" t="str">
        <f t="shared" si="86"/>
        <v/>
      </c>
      <c r="W1002" s="1" t="str">
        <f t="shared" si="87"/>
        <v/>
      </c>
      <c r="X1002" s="1" t="str">
        <f>IF(שבוע_בדילוג[[#This Row],[3 הפלגות זהות]]="","",IF(שבוע_בדילוג[[#This Row],[3 הפלגות זהות]]=1,שבוע_בדילוג[[#This Row],[LengthofCycle]],X1001))</f>
        <v/>
      </c>
      <c r="Z1002" s="1" t="str">
        <f>IF(OR(שבוע_בדילוג[[#This Row],[הווסת פעיל?]]=0,שבוע_בדילוג[[#This Row],[הווסת פעיל?]]=""),"",SUM(Z1001,שבוע_בדילוג[[#This Row],[הווסת פעיל?]]))</f>
        <v/>
      </c>
      <c r="AA1002" s="1" t="str">
        <f>IF(AND(שבוע_בדילוג[[#This Row],[כמה מחזורים עד עקירה]]&lt;&gt;"",Z1003=""),שבוע_בדילוג[[#This Row],[כמה מחזורים עד עקירה]],"")</f>
        <v/>
      </c>
      <c r="AB1002" s="1" t="str">
        <f>IF(AND(שבוע_בדילוג[[#This Row],[הווסת פעיל?]]=1,שבוע_בדילוג[[#This Row],[וסת קבוע אחרון]]&lt;&gt;X1001),שבוע_בדילוג[[#This Row],[וסת קבוע אחרון]],"")</f>
        <v/>
      </c>
      <c r="AC1002" s="1" t="str">
        <f>IF(AND(שבוע_בדילוג[[#This Row],[הווסת פעיל?]]=1,Y1001=0,שבוע_בדילוג[[#This Row],[וסת קבוע אחרון]]=X1001),שבוע_בדילוג[[#This Row],[וסת קבוע אחרון]],"")</f>
        <v/>
      </c>
      <c r="AD1002" s="1" t="str">
        <f>IF(AND(שבוע_בדילוג[[#This Row],[הווסת פעיל?]]=1,Y1001=0,שבוע_בדילוג[[#This Row],[וסת קבוע אחרון]]&lt;&gt;X1001),1,"")</f>
        <v/>
      </c>
      <c r="AE1002" s="1" t="str">
        <f>IF(AND(שבוע_בדילוג[[#This Row],[הווסת פעיל?]]&lt;&gt;"",B1003=1),שבוע_בדילוג[[#This Row],[CycleNumber]],"")</f>
        <v/>
      </c>
      <c r="AF1002" s="1" t="str">
        <f>IF(AND(שבוע_בדילוג[[#This Row],[הווסת פעיל?]]&lt;&gt;"",Y1001=""),שבוע_בדילוג[[#This Row],[CycleNumber]],"")</f>
        <v/>
      </c>
      <c r="AG1002" s="1" t="str">
        <f>IF(B1003=1,"",IF(שבוע_בדילוג[[#This Row],[הווסת פעיל?]]=1,IF(שבוע_בדילוג[[#This Row],[וסת קבוע אחרון]]=F1003,1,0),""))</f>
        <v/>
      </c>
      <c r="AH1002" s="1" t="str">
        <f>IF(B1003=1,"",IF(שבוע_בדילוג[[#This Row],[הווסת פעיל?]]=1,IF(OR(שבוע_בדילוג[[#This Row],[וסת קבוע אחרון]]=F1003,F1003=שבוע_בדילוג[[#This Row],[LengthofCycle]]),1,0),""))</f>
        <v/>
      </c>
      <c r="AI1002" s="1" t="str">
        <f>IF(B1003=1,"",IF(שבוע_בדילוג[[#This Row],[הווסת פעיל?]]=1,IF(OR(שבוע_בדילוג[[#This Row],[וסת קבוע אחרון]]=F1003,F1003=שבוע_בדילוג[[#This Row],[LengthofCycle]],AND(שבוע_בדילוג[[#This Row],[LengthofCycle]]&lt;&gt;שבוע_בדילוג[[#This Row],[וסת קבוע אחרון]],OR(F1003=28,F1003=29))),1,0),""))</f>
        <v/>
      </c>
      <c r="AJ1002" s="1" t="str">
        <f>IF(AND(שבוע_בדילוג[[#This Row],[הווסת פעיל?]]=1,B1003=1),1,"")</f>
        <v/>
      </c>
      <c r="AK1002" s="4">
        <f>IF(AND(שבוע_בדילוג[[#This Row],[הווסת פעיל?]]&lt;&gt;1,B1003&lt;&gt;1,B1003&lt;&gt;""),IF(שבוע_בדילוג[[#This Row],[LengthofCycle]]=F1003,1,0),"")</f>
        <v>0</v>
      </c>
      <c r="AL1002" s="4">
        <f>IF(AND(שבוע_בדילוג[[#This Row],[הווסת פעיל?]]&lt;&gt;1,B1003&lt;&gt;1,B1003&lt;&gt;""),IF(OR(שבוע_בדילוג[[#This Row],[LengthofCycle]]=F1003,F1003=29),1,0),"")</f>
        <v>0</v>
      </c>
      <c r="AM1002" s="4">
        <f>IF(AND(שבוע_בדילוג[[#This Row],[הווסת פעיל?]]&lt;&gt;1,B1003&lt;&gt;1,B1003&lt;&gt;""),IF(OR(שבוע_בדילוג[[#This Row],[LengthofCycle]]=F1003,F1003=29,F1003=28),1,0),"")</f>
        <v>0</v>
      </c>
    </row>
    <row r="1003" spans="1:39" x14ac:dyDescent="0.25">
      <c r="A1003" s="1" t="s">
        <v>139</v>
      </c>
      <c r="B1003" s="1">
        <v>2</v>
      </c>
      <c r="C1003" s="1">
        <v>1</v>
      </c>
      <c r="D1003" s="1">
        <v>1</v>
      </c>
      <c r="E1003" s="1">
        <v>1</v>
      </c>
      <c r="F1003" s="1">
        <v>32</v>
      </c>
      <c r="H1003" s="1">
        <f>שבוע_בדילוג[[#This Row],[LengthofCycle]]+1</f>
        <v>33</v>
      </c>
      <c r="I1003" s="1" t="str">
        <f>IF(IFERROR(LOOKUP(שבוע_בדילוג[[#This Row],[ClientID]],קביעויות[השבוע בדילוג]),FALSE)=שבוע_בדילוג[[#This Row],[ClientID]],1,"")</f>
        <v/>
      </c>
      <c r="J1003" s="1" t="str">
        <f>IF(AND(שבוע_בדילוג[[#This Row],[CycleNumber]]&gt;1,OR(B1004="",שבוע_בדילוג[[#This Row],[CycleNumber]]&gt;B1002)),IF(OR(AND(שבוע_בדילוג[[#This Row],[LengthofCycle]]=29,F1002=29),AND(שבוע_בדילוג[[#This Row],[LengthofCycle]]=36,F1002=36)),1,""),"")</f>
        <v/>
      </c>
      <c r="K1003" s="1" t="str">
        <f>IF(AND(שבוע_בדילוג[[#This Row],[וסת השבוע]]=1,J1002=1,שבוע_בדילוג[[#This Row],[CycleNumber]]&gt;B1002),1,"")</f>
        <v/>
      </c>
      <c r="L1003" s="1" t="str">
        <f>IF(שבוע_בדילוג[[#This Row],[CycleNumber]]=1,"",IF(שבוע_בדילוג[[#This Row],[וסת השבוע]]=1,0,IF(L1002="","",IF(L1002=0,IF(שבוע_בדילוג[[#This Row],[LengthofCycle]]=29,0,1),IF(L1002=1,IF(שבוע_בדילוג[[#This Row],[LengthofCycle]]+F1002=29*2,0,2),IF(L1002=2,IF(שבוע_בדילוג[[#This Row],[LengthofCycle]]+F1002+F1001=29*3,0,3),""))))))</f>
        <v/>
      </c>
      <c r="M1003" s="1" t="str">
        <f>IF(שבוע_בדילוג[[#This Row],[וסת השבוע]]=1,IF(שבוע_בדילוג[[#This Row],[וסת השבוע וההפלגה ביחד]]=1,M1002+1,0),IF(AND(שבוע_בדילוג[[#This Row],[CycleNumber]]&gt;B1002,שבוע_בדילוג[[#This Row],[CycleNumber]]&gt;1),IF(שבוע_בדילוג[[#This Row],[וסת השבוע פעיל?]]&lt;&gt;"",M1002+1,""),""))</f>
        <v/>
      </c>
      <c r="N1003" s="1" t="str">
        <f>IF(שבוע_בדילוג[[#This Row],[וסת השבוע פעיל?2]]="","",IF(AND(שבוע_בדילוג[[#This Row],[וסת השבוע פעיל?]]&lt;&gt;"",שבוע_בדילוג[[#This Row],[CycleNumber]]&lt;B1004,B1004&lt;&gt;"",שבוע_בדילוג[[#This Row],[וסת השבוע פעיל?]]&lt;3),IF(L1004=0,IF(AND(שבוע_בדילוג[[#This Row],[וסת השבוע פעיל?]]&gt;0,J1004=1),0,1),0),""))</f>
        <v/>
      </c>
      <c r="O1003" s="1" t="str">
        <f t="shared" si="84"/>
        <v/>
      </c>
      <c r="P1003" s="1" t="str">
        <f>IF(AND(שבוע_בדילוג[[#This Row],[חיזוי - שבוע]]=1,K1004=1),1,"")</f>
        <v/>
      </c>
      <c r="Q1003" s="1" t="str">
        <f>IF(AND(שבוע_בדילוג[[#This Row],[וסת השבוע פעיל?]]&lt;3,OR(שבוע_בדילוג[[#This Row],[CycleNumber]]&gt;B1004,B1004="")),1,"")</f>
        <v/>
      </c>
      <c r="R1003" s="1" t="str">
        <f>IF(AND(שבוע_בדילוג[[#This Row],[חיזוי - שבוע]]&lt;&gt;"",שבוע_בדילוג[[#This Row],[וסת השבוע פעיל?2]]=""),1,"")</f>
        <v/>
      </c>
      <c r="S1003" s="1" t="str">
        <f>IF(שבוע_בדילוג[[#This Row],[האישה קבעה וסת שבוע בדילוג?]]=1,IF(שבוע_בדילוג[[#This Row],[וסת השבוע פעיל?]]&lt;3,1,0),"")</f>
        <v/>
      </c>
      <c r="T10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3" s="1" t="str">
        <f t="shared" si="85"/>
        <v/>
      </c>
      <c r="V1003" s="1" t="str">
        <f t="shared" si="86"/>
        <v/>
      </c>
      <c r="W1003" s="1" t="str">
        <f t="shared" si="87"/>
        <v/>
      </c>
      <c r="X1003" s="1" t="str">
        <f>IF(שבוע_בדילוג[[#This Row],[3 הפלגות זהות]]="","",IF(שבוע_בדילוג[[#This Row],[3 הפלגות זהות]]=1,שבוע_בדילוג[[#This Row],[LengthofCycle]],X1002))</f>
        <v/>
      </c>
      <c r="Z1003" s="1" t="str">
        <f>IF(OR(שבוע_בדילוג[[#This Row],[הווסת פעיל?]]=0,שבוע_בדילוג[[#This Row],[הווסת פעיל?]]=""),"",SUM(Z1002,שבוע_בדילוג[[#This Row],[הווסת פעיל?]]))</f>
        <v/>
      </c>
      <c r="AA1003" s="1" t="str">
        <f>IF(AND(שבוע_בדילוג[[#This Row],[כמה מחזורים עד עקירה]]&lt;&gt;"",Z1004=""),שבוע_בדילוג[[#This Row],[כמה מחזורים עד עקירה]],"")</f>
        <v/>
      </c>
      <c r="AB1003" s="1" t="str">
        <f>IF(AND(שבוע_בדילוג[[#This Row],[הווסת פעיל?]]=1,שבוע_בדילוג[[#This Row],[וסת קבוע אחרון]]&lt;&gt;X1002),שבוע_בדילוג[[#This Row],[וסת קבוע אחרון]],"")</f>
        <v/>
      </c>
      <c r="AC1003" s="1" t="str">
        <f>IF(AND(שבוע_בדילוג[[#This Row],[הווסת פעיל?]]=1,Y1002=0,שבוע_בדילוג[[#This Row],[וסת קבוע אחרון]]=X1002),שבוע_בדילוג[[#This Row],[וסת קבוע אחרון]],"")</f>
        <v/>
      </c>
      <c r="AD1003" s="1" t="str">
        <f>IF(AND(שבוע_בדילוג[[#This Row],[הווסת פעיל?]]=1,Y1002=0,שבוע_בדילוג[[#This Row],[וסת קבוע אחרון]]&lt;&gt;X1002),1,"")</f>
        <v/>
      </c>
      <c r="AE1003" s="1" t="str">
        <f>IF(AND(שבוע_בדילוג[[#This Row],[הווסת פעיל?]]&lt;&gt;"",B1004=1),שבוע_בדילוג[[#This Row],[CycleNumber]],"")</f>
        <v/>
      </c>
      <c r="AF1003" s="1" t="str">
        <f>IF(AND(שבוע_בדילוג[[#This Row],[הווסת פעיל?]]&lt;&gt;"",Y1002=""),שבוע_בדילוג[[#This Row],[CycleNumber]],"")</f>
        <v/>
      </c>
      <c r="AG1003" s="1" t="str">
        <f>IF(B1004=1,"",IF(שבוע_בדילוג[[#This Row],[הווסת פעיל?]]=1,IF(שבוע_בדילוג[[#This Row],[וסת קבוע אחרון]]=F1004,1,0),""))</f>
        <v/>
      </c>
      <c r="AH1003" s="1" t="str">
        <f>IF(B1004=1,"",IF(שבוע_בדילוג[[#This Row],[הווסת פעיל?]]=1,IF(OR(שבוע_בדילוג[[#This Row],[וסת קבוע אחרון]]=F1004,F1004=שבוע_בדילוג[[#This Row],[LengthofCycle]]),1,0),""))</f>
        <v/>
      </c>
      <c r="AI1003" s="1" t="str">
        <f>IF(B1004=1,"",IF(שבוע_בדילוג[[#This Row],[הווסת פעיל?]]=1,IF(OR(שבוע_בדילוג[[#This Row],[וסת קבוע אחרון]]=F1004,F1004=שבוע_בדילוג[[#This Row],[LengthofCycle]],AND(שבוע_בדילוג[[#This Row],[LengthofCycle]]&lt;&gt;שבוע_בדילוג[[#This Row],[וסת קבוע אחרון]],OR(F1004=28,F1004=29))),1,0),""))</f>
        <v/>
      </c>
      <c r="AJ1003" s="1" t="str">
        <f>IF(AND(שבוע_בדילוג[[#This Row],[הווסת פעיל?]]=1,B1004=1),1,"")</f>
        <v/>
      </c>
      <c r="AK1003" s="4">
        <f>IF(AND(שבוע_בדילוג[[#This Row],[הווסת פעיל?]]&lt;&gt;1,B1004&lt;&gt;1,B1004&lt;&gt;""),IF(שבוע_בדילוג[[#This Row],[LengthofCycle]]=F1004,1,0),"")</f>
        <v>0</v>
      </c>
      <c r="AL1003" s="4">
        <f>IF(AND(שבוע_בדילוג[[#This Row],[הווסת פעיל?]]&lt;&gt;1,B1004&lt;&gt;1,B1004&lt;&gt;""),IF(OR(שבוע_בדילוג[[#This Row],[LengthofCycle]]=F1004,F1004=29),1,0),"")</f>
        <v>0</v>
      </c>
      <c r="AM1003" s="4">
        <f>IF(AND(שבוע_בדילוג[[#This Row],[הווסת פעיל?]]&lt;&gt;1,B1004&lt;&gt;1,B1004&lt;&gt;""),IF(OR(שבוע_בדילוג[[#This Row],[LengthofCycle]]=F1004,F1004=29,F1004=28),1,0),"")</f>
        <v>0</v>
      </c>
    </row>
    <row r="1004" spans="1:39" x14ac:dyDescent="0.25">
      <c r="A1004" s="1" t="s">
        <v>139</v>
      </c>
      <c r="B1004" s="1">
        <v>3</v>
      </c>
      <c r="C1004" s="1">
        <v>1</v>
      </c>
      <c r="D1004" s="1">
        <v>1</v>
      </c>
      <c r="E1004" s="1">
        <v>1</v>
      </c>
      <c r="F1004" s="1">
        <v>38</v>
      </c>
      <c r="H1004" s="1">
        <f>שבוע_בדילוג[[#This Row],[LengthofCycle]]+1</f>
        <v>39</v>
      </c>
      <c r="I1004" s="1" t="str">
        <f>IF(IFERROR(LOOKUP(שבוע_בדילוג[[#This Row],[ClientID]],קביעויות[השבוע בדילוג]),FALSE)=שבוע_בדילוג[[#This Row],[ClientID]],1,"")</f>
        <v/>
      </c>
      <c r="J1004" s="1" t="str">
        <f>IF(AND(שבוע_בדילוג[[#This Row],[CycleNumber]]&gt;1,OR(B1005="",שבוע_בדילוג[[#This Row],[CycleNumber]]&gt;B1003)),IF(OR(AND(שבוע_בדילוג[[#This Row],[LengthofCycle]]=29,F1003=29),AND(שבוע_בדילוג[[#This Row],[LengthofCycle]]=36,F1003=36)),1,""),"")</f>
        <v/>
      </c>
      <c r="K1004" s="1" t="str">
        <f>IF(AND(שבוע_בדילוג[[#This Row],[וסת השבוע]]=1,J1003=1,שבוע_בדילוג[[#This Row],[CycleNumber]]&gt;B1003),1,"")</f>
        <v/>
      </c>
      <c r="L1004" s="1" t="str">
        <f>IF(שבוע_בדילוג[[#This Row],[CycleNumber]]=1,"",IF(שבוע_בדילוג[[#This Row],[וסת השבוע]]=1,0,IF(L1003="","",IF(L1003=0,IF(שבוע_בדילוג[[#This Row],[LengthofCycle]]=29,0,1),IF(L1003=1,IF(שבוע_בדילוג[[#This Row],[LengthofCycle]]+F1003=29*2,0,2),IF(L1003=2,IF(שבוע_בדילוג[[#This Row],[LengthofCycle]]+F1003+F1002=29*3,0,3),""))))))</f>
        <v/>
      </c>
      <c r="M1004" s="1" t="str">
        <f>IF(שבוע_בדילוג[[#This Row],[וסת השבוע]]=1,IF(שבוע_בדילוג[[#This Row],[וסת השבוע וההפלגה ביחד]]=1,M1003+1,0),IF(AND(שבוע_בדילוג[[#This Row],[CycleNumber]]&gt;B1003,שבוע_בדילוג[[#This Row],[CycleNumber]]&gt;1),IF(שבוע_בדילוג[[#This Row],[וסת השבוע פעיל?]]&lt;&gt;"",M1003+1,""),""))</f>
        <v/>
      </c>
      <c r="N1004" s="1" t="str">
        <f>IF(שבוע_בדילוג[[#This Row],[וסת השבוע פעיל?2]]="","",IF(AND(שבוע_בדילוג[[#This Row],[וסת השבוע פעיל?]]&lt;&gt;"",שבוע_בדילוג[[#This Row],[CycleNumber]]&lt;B1005,B1005&lt;&gt;"",שבוע_בדילוג[[#This Row],[וסת השבוע פעיל?]]&lt;3),IF(L1005=0,IF(AND(שבוע_בדילוג[[#This Row],[וסת השבוע פעיל?]]&gt;0,J1005=1),0,1),0),""))</f>
        <v/>
      </c>
      <c r="O1004" s="1" t="str">
        <f t="shared" si="84"/>
        <v/>
      </c>
      <c r="P1004" s="1" t="str">
        <f>IF(AND(שבוע_בדילוג[[#This Row],[חיזוי - שבוע]]=1,K1005=1),1,"")</f>
        <v/>
      </c>
      <c r="Q1004" s="1" t="str">
        <f>IF(AND(שבוע_בדילוג[[#This Row],[וסת השבוע פעיל?]]&lt;3,OR(שבוע_בדילוג[[#This Row],[CycleNumber]]&gt;B1005,B1005="")),1,"")</f>
        <v/>
      </c>
      <c r="R1004" s="1" t="str">
        <f>IF(AND(שבוע_בדילוג[[#This Row],[חיזוי - שבוע]]&lt;&gt;"",שבוע_בדילוג[[#This Row],[וסת השבוע פעיל?2]]=""),1,"")</f>
        <v/>
      </c>
      <c r="S1004" s="1" t="str">
        <f>IF(שבוע_בדילוג[[#This Row],[האישה קבעה וסת שבוע בדילוג?]]=1,IF(שבוע_בדילוג[[#This Row],[וסת השבוע פעיל?]]&lt;3,1,0),"")</f>
        <v/>
      </c>
      <c r="T10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4" s="1">
        <f t="shared" si="85"/>
        <v>0</v>
      </c>
      <c r="V1004" s="1" t="str">
        <f t="shared" si="86"/>
        <v/>
      </c>
      <c r="W1004" s="1" t="str">
        <f t="shared" si="87"/>
        <v/>
      </c>
      <c r="X1004" s="1" t="str">
        <f>IF(שבוע_בדילוג[[#This Row],[3 הפלגות זהות]]="","",IF(שבוע_בדילוג[[#This Row],[3 הפלגות זהות]]=1,שבוע_בדילוג[[#This Row],[LengthofCycle]],X1003))</f>
        <v/>
      </c>
      <c r="Z1004" s="1" t="str">
        <f>IF(OR(שבוע_בדילוג[[#This Row],[הווסת פעיל?]]=0,שבוע_בדילוג[[#This Row],[הווסת פעיל?]]=""),"",SUM(Z1003,שבוע_בדילוג[[#This Row],[הווסת פעיל?]]))</f>
        <v/>
      </c>
      <c r="AA1004" s="1" t="str">
        <f>IF(AND(שבוע_בדילוג[[#This Row],[כמה מחזורים עד עקירה]]&lt;&gt;"",Z1005=""),שבוע_בדילוג[[#This Row],[כמה מחזורים עד עקירה]],"")</f>
        <v/>
      </c>
      <c r="AB1004" s="1" t="str">
        <f>IF(AND(שבוע_בדילוג[[#This Row],[הווסת פעיל?]]=1,שבוע_בדילוג[[#This Row],[וסת קבוע אחרון]]&lt;&gt;X1003),שבוע_בדילוג[[#This Row],[וסת קבוע אחרון]],"")</f>
        <v/>
      </c>
      <c r="AC1004" s="1" t="str">
        <f>IF(AND(שבוע_בדילוג[[#This Row],[הווסת פעיל?]]=1,Y1003=0,שבוע_בדילוג[[#This Row],[וסת קבוע אחרון]]=X1003),שבוע_בדילוג[[#This Row],[וסת קבוע אחרון]],"")</f>
        <v/>
      </c>
      <c r="AD1004" s="1" t="str">
        <f>IF(AND(שבוע_בדילוג[[#This Row],[הווסת פעיל?]]=1,Y1003=0,שבוע_בדילוג[[#This Row],[וסת קבוע אחרון]]&lt;&gt;X1003),1,"")</f>
        <v/>
      </c>
      <c r="AE1004" s="1" t="str">
        <f>IF(AND(שבוע_בדילוג[[#This Row],[הווסת פעיל?]]&lt;&gt;"",B1005=1),שבוע_בדילוג[[#This Row],[CycleNumber]],"")</f>
        <v/>
      </c>
      <c r="AF1004" s="1" t="str">
        <f>IF(AND(שבוע_בדילוג[[#This Row],[הווסת פעיל?]]&lt;&gt;"",Y1003=""),שבוע_בדילוג[[#This Row],[CycleNumber]],"")</f>
        <v/>
      </c>
      <c r="AG1004" s="1" t="str">
        <f>IF(B1005=1,"",IF(שבוע_בדילוג[[#This Row],[הווסת פעיל?]]=1,IF(שבוע_בדילוג[[#This Row],[וסת קבוע אחרון]]=F1005,1,0),""))</f>
        <v/>
      </c>
      <c r="AH1004" s="1" t="str">
        <f>IF(B1005=1,"",IF(שבוע_בדילוג[[#This Row],[הווסת פעיל?]]=1,IF(OR(שבוע_בדילוג[[#This Row],[וסת קבוע אחרון]]=F1005,F1005=שבוע_בדילוג[[#This Row],[LengthofCycle]]),1,0),""))</f>
        <v/>
      </c>
      <c r="AI1004" s="1" t="str">
        <f>IF(B1005=1,"",IF(שבוע_בדילוג[[#This Row],[הווסת פעיל?]]=1,IF(OR(שבוע_בדילוג[[#This Row],[וסת קבוע אחרון]]=F1005,F1005=שבוע_בדילוג[[#This Row],[LengthofCycle]],AND(שבוע_בדילוג[[#This Row],[LengthofCycle]]&lt;&gt;שבוע_בדילוג[[#This Row],[וסת קבוע אחרון]],OR(F1005=28,F1005=29))),1,0),""))</f>
        <v/>
      </c>
      <c r="AJ1004" s="1" t="str">
        <f>IF(AND(שבוע_בדילוג[[#This Row],[הווסת פעיל?]]=1,B1005=1),1,"")</f>
        <v/>
      </c>
      <c r="AK1004" s="4">
        <f>IF(AND(שבוע_בדילוג[[#This Row],[הווסת פעיל?]]&lt;&gt;1,B1005&lt;&gt;1,B1005&lt;&gt;""),IF(שבוע_בדילוג[[#This Row],[LengthofCycle]]=F1005,1,0),"")</f>
        <v>1</v>
      </c>
      <c r="AL1004" s="4">
        <f>IF(AND(שבוע_בדילוג[[#This Row],[הווסת פעיל?]]&lt;&gt;1,B1005&lt;&gt;1,B1005&lt;&gt;""),IF(OR(שבוע_בדילוג[[#This Row],[LengthofCycle]]=F1005,F1005=29),1,0),"")</f>
        <v>1</v>
      </c>
      <c r="AM1004" s="4">
        <f>IF(AND(שבוע_בדילוג[[#This Row],[הווסת פעיל?]]&lt;&gt;1,B1005&lt;&gt;1,B1005&lt;&gt;""),IF(OR(שבוע_בדילוג[[#This Row],[LengthofCycle]]=F1005,F1005=29,F1005=28),1,0),"")</f>
        <v>1</v>
      </c>
    </row>
    <row r="1005" spans="1:39" x14ac:dyDescent="0.25">
      <c r="A1005" s="1" t="s">
        <v>139</v>
      </c>
      <c r="B1005" s="1">
        <v>4</v>
      </c>
      <c r="C1005" s="1">
        <v>1</v>
      </c>
      <c r="D1005" s="1">
        <v>1</v>
      </c>
      <c r="E1005" s="1">
        <v>1</v>
      </c>
      <c r="F1005" s="1">
        <v>38</v>
      </c>
      <c r="H1005" s="1">
        <f>שבוע_בדילוג[[#This Row],[LengthofCycle]]+1</f>
        <v>39</v>
      </c>
      <c r="I1005" s="1" t="str">
        <f>IF(IFERROR(LOOKUP(שבוע_בדילוג[[#This Row],[ClientID]],קביעויות[השבוע בדילוג]),FALSE)=שבוע_בדילוג[[#This Row],[ClientID]],1,"")</f>
        <v/>
      </c>
      <c r="J1005" s="1" t="str">
        <f>IF(AND(שבוע_בדילוג[[#This Row],[CycleNumber]]&gt;1,OR(B1006="",שבוע_בדילוג[[#This Row],[CycleNumber]]&gt;B1004)),IF(OR(AND(שבוע_בדילוג[[#This Row],[LengthofCycle]]=29,F1004=29),AND(שבוע_בדילוג[[#This Row],[LengthofCycle]]=36,F1004=36)),1,""),"")</f>
        <v/>
      </c>
      <c r="K1005" s="1" t="str">
        <f>IF(AND(שבוע_בדילוג[[#This Row],[וסת השבוע]]=1,J1004=1,שבוע_בדילוג[[#This Row],[CycleNumber]]&gt;B1004),1,"")</f>
        <v/>
      </c>
      <c r="L1005" s="1" t="str">
        <f>IF(שבוע_בדילוג[[#This Row],[CycleNumber]]=1,"",IF(שבוע_בדילוג[[#This Row],[וסת השבוע]]=1,0,IF(L1004="","",IF(L1004=0,IF(שבוע_בדילוג[[#This Row],[LengthofCycle]]=29,0,1),IF(L1004=1,IF(שבוע_בדילוג[[#This Row],[LengthofCycle]]+F1004=29*2,0,2),IF(L1004=2,IF(שבוע_בדילוג[[#This Row],[LengthofCycle]]+F1004+F1003=29*3,0,3),""))))))</f>
        <v/>
      </c>
      <c r="M1005" s="1" t="str">
        <f>IF(שבוע_בדילוג[[#This Row],[וסת השבוע]]=1,IF(שבוע_בדילוג[[#This Row],[וסת השבוע וההפלגה ביחד]]=1,M1004+1,0),IF(AND(שבוע_בדילוג[[#This Row],[CycleNumber]]&gt;B1004,שבוע_בדילוג[[#This Row],[CycleNumber]]&gt;1),IF(שבוע_בדילוג[[#This Row],[וסת השבוע פעיל?]]&lt;&gt;"",M1004+1,""),""))</f>
        <v/>
      </c>
      <c r="N1005" s="1" t="str">
        <f>IF(שבוע_בדילוג[[#This Row],[וסת השבוע פעיל?2]]="","",IF(AND(שבוע_בדילוג[[#This Row],[וסת השבוע פעיל?]]&lt;&gt;"",שבוע_בדילוג[[#This Row],[CycleNumber]]&lt;B1006,B1006&lt;&gt;"",שבוע_בדילוג[[#This Row],[וסת השבוע פעיל?]]&lt;3),IF(L1006=0,IF(AND(שבוע_בדילוג[[#This Row],[וסת השבוע פעיל?]]&gt;0,J1006=1),0,1),0),""))</f>
        <v/>
      </c>
      <c r="O1005" s="1" t="str">
        <f t="shared" si="84"/>
        <v/>
      </c>
      <c r="P1005" s="1" t="str">
        <f>IF(AND(שבוע_בדילוג[[#This Row],[חיזוי - שבוע]]=1,K1006=1),1,"")</f>
        <v/>
      </c>
      <c r="Q1005" s="1" t="str">
        <f>IF(AND(שבוע_בדילוג[[#This Row],[וסת השבוע פעיל?]]&lt;3,OR(שבוע_בדילוג[[#This Row],[CycleNumber]]&gt;B1006,B1006="")),1,"")</f>
        <v/>
      </c>
      <c r="R1005" s="1" t="str">
        <f>IF(AND(שבוע_בדילוג[[#This Row],[חיזוי - שבוע]]&lt;&gt;"",שבוע_בדילוג[[#This Row],[וסת השבוע פעיל?2]]=""),1,"")</f>
        <v/>
      </c>
      <c r="S1005" s="1" t="str">
        <f>IF(שבוע_בדילוג[[#This Row],[האישה קבעה וסת שבוע בדילוג?]]=1,IF(שבוע_בדילוג[[#This Row],[וסת השבוע פעיל?]]&lt;3,1,0),"")</f>
        <v/>
      </c>
      <c r="T10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5" s="1">
        <f t="shared" si="85"/>
        <v>0</v>
      </c>
      <c r="V1005" s="1">
        <f t="shared" si="86"/>
        <v>0</v>
      </c>
      <c r="W1005" s="1" t="str">
        <f t="shared" si="87"/>
        <v/>
      </c>
      <c r="X1005" s="1" t="str">
        <f>IF(שבוע_בדילוג[[#This Row],[3 הפלגות זהות]]="","",IF(שבוע_בדילוג[[#This Row],[3 הפלגות זהות]]=1,שבוע_בדילוג[[#This Row],[LengthofCycle]],X1004))</f>
        <v/>
      </c>
      <c r="Z1005" s="1" t="str">
        <f>IF(OR(שבוע_בדילוג[[#This Row],[הווסת פעיל?]]=0,שבוע_בדילוג[[#This Row],[הווסת פעיל?]]=""),"",SUM(Z1004,שבוע_בדילוג[[#This Row],[הווסת פעיל?]]))</f>
        <v/>
      </c>
      <c r="AA1005" s="1" t="str">
        <f>IF(AND(שבוע_בדילוג[[#This Row],[כמה מחזורים עד עקירה]]&lt;&gt;"",Z1006=""),שבוע_בדילוג[[#This Row],[כמה מחזורים עד עקירה]],"")</f>
        <v/>
      </c>
      <c r="AB1005" s="1" t="str">
        <f>IF(AND(שבוע_בדילוג[[#This Row],[הווסת פעיל?]]=1,שבוע_בדילוג[[#This Row],[וסת קבוע אחרון]]&lt;&gt;X1004),שבוע_בדילוג[[#This Row],[וסת קבוע אחרון]],"")</f>
        <v/>
      </c>
      <c r="AC1005" s="1" t="str">
        <f>IF(AND(שבוע_בדילוג[[#This Row],[הווסת פעיל?]]=1,Y1004=0,שבוע_בדילוג[[#This Row],[וסת קבוע אחרון]]=X1004),שבוע_בדילוג[[#This Row],[וסת קבוע אחרון]],"")</f>
        <v/>
      </c>
      <c r="AD1005" s="1" t="str">
        <f>IF(AND(שבוע_בדילוג[[#This Row],[הווסת פעיל?]]=1,Y1004=0,שבוע_בדילוג[[#This Row],[וסת קבוע אחרון]]&lt;&gt;X1004),1,"")</f>
        <v/>
      </c>
      <c r="AE1005" s="1" t="str">
        <f>IF(AND(שבוע_בדילוג[[#This Row],[הווסת פעיל?]]&lt;&gt;"",B1006=1),שבוע_בדילוג[[#This Row],[CycleNumber]],"")</f>
        <v/>
      </c>
      <c r="AF1005" s="1" t="str">
        <f>IF(AND(שבוע_בדילוג[[#This Row],[הווסת פעיל?]]&lt;&gt;"",Y1004=""),שבוע_בדילוג[[#This Row],[CycleNumber]],"")</f>
        <v/>
      </c>
      <c r="AG1005" s="1" t="str">
        <f>IF(B1006=1,"",IF(שבוע_בדילוג[[#This Row],[הווסת פעיל?]]=1,IF(שבוע_בדילוג[[#This Row],[וסת קבוע אחרון]]=F1006,1,0),""))</f>
        <v/>
      </c>
      <c r="AH1005" s="1" t="str">
        <f>IF(B1006=1,"",IF(שבוע_בדילוג[[#This Row],[הווסת פעיל?]]=1,IF(OR(שבוע_בדילוג[[#This Row],[וסת קבוע אחרון]]=F1006,F1006=שבוע_בדילוג[[#This Row],[LengthofCycle]]),1,0),""))</f>
        <v/>
      </c>
      <c r="AI1005" s="1" t="str">
        <f>IF(B1006=1,"",IF(שבוע_בדילוג[[#This Row],[הווסת פעיל?]]=1,IF(OR(שבוע_בדילוג[[#This Row],[וסת קבוע אחרון]]=F1006,F1006=שבוע_בדילוג[[#This Row],[LengthofCycle]],AND(שבוע_בדילוג[[#This Row],[LengthofCycle]]&lt;&gt;שבוע_בדילוג[[#This Row],[וסת קבוע אחרון]],OR(F1006=28,F1006=29))),1,0),""))</f>
        <v/>
      </c>
      <c r="AJ1005" s="1" t="str">
        <f>IF(AND(שבוע_בדילוג[[#This Row],[הווסת פעיל?]]=1,B1006=1),1,"")</f>
        <v/>
      </c>
      <c r="AK1005" s="4">
        <f>IF(AND(שבוע_בדילוג[[#This Row],[הווסת פעיל?]]&lt;&gt;1,B1006&lt;&gt;1,B1006&lt;&gt;""),IF(שבוע_בדילוג[[#This Row],[LengthofCycle]]=F1006,1,0),"")</f>
        <v>0</v>
      </c>
      <c r="AL1005" s="4">
        <f>IF(AND(שבוע_בדילוג[[#This Row],[הווסת פעיל?]]&lt;&gt;1,B1006&lt;&gt;1,B1006&lt;&gt;""),IF(OR(שבוע_בדילוג[[#This Row],[LengthofCycle]]=F1006,F1006=29),1,0),"")</f>
        <v>0</v>
      </c>
      <c r="AM1005" s="4">
        <f>IF(AND(שבוע_בדילוג[[#This Row],[הווסת פעיל?]]&lt;&gt;1,B1006&lt;&gt;1,B1006&lt;&gt;""),IF(OR(שבוע_בדילוג[[#This Row],[LengthofCycle]]=F1006,F1006=29,F1006=28),1,0),"")</f>
        <v>0</v>
      </c>
    </row>
    <row r="1006" spans="1:39" x14ac:dyDescent="0.25">
      <c r="A1006" s="1" t="s">
        <v>139</v>
      </c>
      <c r="B1006" s="1">
        <v>5</v>
      </c>
      <c r="C1006" s="1">
        <v>1</v>
      </c>
      <c r="D1006" s="1">
        <v>1</v>
      </c>
      <c r="E1006" s="1">
        <v>1</v>
      </c>
      <c r="F1006" s="1">
        <v>39</v>
      </c>
      <c r="H1006" s="1">
        <f>שבוע_בדילוג[[#This Row],[LengthofCycle]]+1</f>
        <v>40</v>
      </c>
      <c r="I1006" s="1" t="str">
        <f>IF(IFERROR(LOOKUP(שבוע_בדילוג[[#This Row],[ClientID]],קביעויות[השבוע בדילוג]),FALSE)=שבוע_בדילוג[[#This Row],[ClientID]],1,"")</f>
        <v/>
      </c>
      <c r="J1006" s="1" t="str">
        <f>IF(AND(שבוע_בדילוג[[#This Row],[CycleNumber]]&gt;1,OR(B1007="",שבוע_בדילוג[[#This Row],[CycleNumber]]&gt;B1005)),IF(OR(AND(שבוע_בדילוג[[#This Row],[LengthofCycle]]=29,F1005=29),AND(שבוע_בדילוג[[#This Row],[LengthofCycle]]=36,F1005=36)),1,""),"")</f>
        <v/>
      </c>
      <c r="K1006" s="1" t="str">
        <f>IF(AND(שבוע_בדילוג[[#This Row],[וסת השבוע]]=1,J1005=1,שבוע_בדילוג[[#This Row],[CycleNumber]]&gt;B1005),1,"")</f>
        <v/>
      </c>
      <c r="L1006" s="1" t="str">
        <f>IF(שבוע_בדילוג[[#This Row],[CycleNumber]]=1,"",IF(שבוע_בדילוג[[#This Row],[וסת השבוע]]=1,0,IF(L1005="","",IF(L1005=0,IF(שבוע_בדילוג[[#This Row],[LengthofCycle]]=29,0,1),IF(L1005=1,IF(שבוע_בדילוג[[#This Row],[LengthofCycle]]+F1005=29*2,0,2),IF(L1005=2,IF(שבוע_בדילוג[[#This Row],[LengthofCycle]]+F1005+F1004=29*3,0,3),""))))))</f>
        <v/>
      </c>
      <c r="M1006" s="1" t="str">
        <f>IF(שבוע_בדילוג[[#This Row],[וסת השבוע]]=1,IF(שבוע_בדילוג[[#This Row],[וסת השבוע וההפלגה ביחד]]=1,M1005+1,0),IF(AND(שבוע_בדילוג[[#This Row],[CycleNumber]]&gt;B1005,שבוע_בדילוג[[#This Row],[CycleNumber]]&gt;1),IF(שבוע_בדילוג[[#This Row],[וסת השבוע פעיל?]]&lt;&gt;"",M1005+1,""),""))</f>
        <v/>
      </c>
      <c r="N1006" s="1" t="str">
        <f>IF(שבוע_בדילוג[[#This Row],[וסת השבוע פעיל?2]]="","",IF(AND(שבוע_בדילוג[[#This Row],[וסת השבוע פעיל?]]&lt;&gt;"",שבוע_בדילוג[[#This Row],[CycleNumber]]&lt;B1007,B1007&lt;&gt;"",שבוע_בדילוג[[#This Row],[וסת השבוע פעיל?]]&lt;3),IF(L1007=0,IF(AND(שבוע_בדילוג[[#This Row],[וסת השבוע פעיל?]]&gt;0,J1007=1),0,1),0),""))</f>
        <v/>
      </c>
      <c r="O1006" s="1" t="str">
        <f t="shared" si="84"/>
        <v/>
      </c>
      <c r="P1006" s="1" t="str">
        <f>IF(AND(שבוע_בדילוג[[#This Row],[חיזוי - שבוע]]=1,K1007=1),1,"")</f>
        <v/>
      </c>
      <c r="Q1006" s="1" t="str">
        <f>IF(AND(שבוע_בדילוג[[#This Row],[וסת השבוע פעיל?]]&lt;3,OR(שבוע_בדילוג[[#This Row],[CycleNumber]]&gt;B1007,B1007="")),1,"")</f>
        <v/>
      </c>
      <c r="R1006" s="1" t="str">
        <f>IF(AND(שבוע_בדילוג[[#This Row],[חיזוי - שבוע]]&lt;&gt;"",שבוע_בדילוג[[#This Row],[וסת השבוע פעיל?2]]=""),1,"")</f>
        <v/>
      </c>
      <c r="S1006" s="1" t="str">
        <f>IF(שבוע_בדילוג[[#This Row],[האישה קבעה וסת שבוע בדילוג?]]=1,IF(שבוע_בדילוג[[#This Row],[וסת השבוע פעיל?]]&lt;3,1,0),"")</f>
        <v/>
      </c>
      <c r="T10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6" s="1">
        <f t="shared" si="85"/>
        <v>0</v>
      </c>
      <c r="V1006" s="1">
        <f t="shared" si="86"/>
        <v>0</v>
      </c>
      <c r="W1006" s="1">
        <f t="shared" si="87"/>
        <v>0</v>
      </c>
      <c r="X1006" s="1" t="str">
        <f>IF(שבוע_בדילוג[[#This Row],[3 הפלגות זהות]]="","",IF(שבוע_בדילוג[[#This Row],[3 הפלגות זהות]]=1,שבוע_בדילוג[[#This Row],[LengthofCycle]],X1005))</f>
        <v/>
      </c>
      <c r="Z1006" s="1" t="str">
        <f>IF(OR(שבוע_בדילוג[[#This Row],[הווסת פעיל?]]=0,שבוע_בדילוג[[#This Row],[הווסת פעיל?]]=""),"",SUM(Z1005,שבוע_בדילוג[[#This Row],[הווסת פעיל?]]))</f>
        <v/>
      </c>
      <c r="AA1006" s="1" t="str">
        <f>IF(AND(שבוע_בדילוג[[#This Row],[כמה מחזורים עד עקירה]]&lt;&gt;"",Z1007=""),שבוע_בדילוג[[#This Row],[כמה מחזורים עד עקירה]],"")</f>
        <v/>
      </c>
      <c r="AB1006" s="1" t="str">
        <f>IF(AND(שבוע_בדילוג[[#This Row],[הווסת פעיל?]]=1,שבוע_בדילוג[[#This Row],[וסת קבוע אחרון]]&lt;&gt;X1005),שבוע_בדילוג[[#This Row],[וסת קבוע אחרון]],"")</f>
        <v/>
      </c>
      <c r="AC1006" s="1" t="str">
        <f>IF(AND(שבוע_בדילוג[[#This Row],[הווסת פעיל?]]=1,Y1005=0,שבוע_בדילוג[[#This Row],[וסת קבוע אחרון]]=X1005),שבוע_בדילוג[[#This Row],[וסת קבוע אחרון]],"")</f>
        <v/>
      </c>
      <c r="AD1006" s="1" t="str">
        <f>IF(AND(שבוע_בדילוג[[#This Row],[הווסת פעיל?]]=1,Y1005=0,שבוע_בדילוג[[#This Row],[וסת קבוע אחרון]]&lt;&gt;X1005),1,"")</f>
        <v/>
      </c>
      <c r="AE1006" s="1" t="str">
        <f>IF(AND(שבוע_בדילוג[[#This Row],[הווסת פעיל?]]&lt;&gt;"",B1007=1),שבוע_בדילוג[[#This Row],[CycleNumber]],"")</f>
        <v/>
      </c>
      <c r="AF1006" s="1" t="str">
        <f>IF(AND(שבוע_בדילוג[[#This Row],[הווסת פעיל?]]&lt;&gt;"",Y1005=""),שבוע_בדילוג[[#This Row],[CycleNumber]],"")</f>
        <v/>
      </c>
      <c r="AG1006" s="1" t="str">
        <f>IF(B1007=1,"",IF(שבוע_בדילוג[[#This Row],[הווסת פעיל?]]=1,IF(שבוע_בדילוג[[#This Row],[וסת קבוע אחרון]]=F1007,1,0),""))</f>
        <v/>
      </c>
      <c r="AH1006" s="1" t="str">
        <f>IF(B1007=1,"",IF(שבוע_בדילוג[[#This Row],[הווסת פעיל?]]=1,IF(OR(שבוע_בדילוג[[#This Row],[וסת קבוע אחרון]]=F1007,F1007=שבוע_בדילוג[[#This Row],[LengthofCycle]]),1,0),""))</f>
        <v/>
      </c>
      <c r="AI1006" s="1" t="str">
        <f>IF(B1007=1,"",IF(שבוע_בדילוג[[#This Row],[הווסת פעיל?]]=1,IF(OR(שבוע_בדילוג[[#This Row],[וסת קבוע אחרון]]=F1007,F1007=שבוע_בדילוג[[#This Row],[LengthofCycle]],AND(שבוע_בדילוג[[#This Row],[LengthofCycle]]&lt;&gt;שבוע_בדילוג[[#This Row],[וסת קבוע אחרון]],OR(F1007=28,F1007=29))),1,0),""))</f>
        <v/>
      </c>
      <c r="AJ1006" s="1" t="str">
        <f>IF(AND(שבוע_בדילוג[[#This Row],[הווסת פעיל?]]=1,B1007=1),1,"")</f>
        <v/>
      </c>
      <c r="AK1006" s="4">
        <f>IF(AND(שבוע_בדילוג[[#This Row],[הווסת פעיל?]]&lt;&gt;1,B1007&lt;&gt;1,B1007&lt;&gt;""),IF(שבוע_בדילוג[[#This Row],[LengthofCycle]]=F1007,1,0),"")</f>
        <v>0</v>
      </c>
      <c r="AL1006" s="4">
        <f>IF(AND(שבוע_בדילוג[[#This Row],[הווסת פעיל?]]&lt;&gt;1,B1007&lt;&gt;1,B1007&lt;&gt;""),IF(OR(שבוע_בדילוג[[#This Row],[LengthofCycle]]=F1007,F1007=29),1,0),"")</f>
        <v>0</v>
      </c>
      <c r="AM1006" s="4">
        <f>IF(AND(שבוע_בדילוג[[#This Row],[הווסת פעיל?]]&lt;&gt;1,B1007&lt;&gt;1,B1007&lt;&gt;""),IF(OR(שבוע_בדילוג[[#This Row],[LengthofCycle]]=F1007,F1007=29,F1007=28),1,0),"")</f>
        <v>0</v>
      </c>
    </row>
    <row r="1007" spans="1:39" x14ac:dyDescent="0.25">
      <c r="A1007" s="1" t="s">
        <v>139</v>
      </c>
      <c r="B1007" s="1">
        <v>6</v>
      </c>
      <c r="C1007" s="1">
        <v>1</v>
      </c>
      <c r="D1007" s="1">
        <v>1</v>
      </c>
      <c r="E1007" s="1">
        <v>1</v>
      </c>
      <c r="F1007" s="1">
        <v>38</v>
      </c>
      <c r="H1007" s="1">
        <f>שבוע_בדילוג[[#This Row],[LengthofCycle]]+1</f>
        <v>39</v>
      </c>
      <c r="I1007" s="1" t="str">
        <f>IF(IFERROR(LOOKUP(שבוע_בדילוג[[#This Row],[ClientID]],קביעויות[השבוע בדילוג]),FALSE)=שבוע_בדילוג[[#This Row],[ClientID]],1,"")</f>
        <v/>
      </c>
      <c r="J1007" s="1" t="str">
        <f>IF(AND(שבוע_בדילוג[[#This Row],[CycleNumber]]&gt;1,OR(B1008="",שבוע_בדילוג[[#This Row],[CycleNumber]]&gt;B1006)),IF(OR(AND(שבוע_בדילוג[[#This Row],[LengthofCycle]]=29,F1006=29),AND(שבוע_בדילוג[[#This Row],[LengthofCycle]]=36,F1006=36)),1,""),"")</f>
        <v/>
      </c>
      <c r="K1007" s="1" t="str">
        <f>IF(AND(שבוע_בדילוג[[#This Row],[וסת השבוע]]=1,J1006=1,שבוע_בדילוג[[#This Row],[CycleNumber]]&gt;B1006),1,"")</f>
        <v/>
      </c>
      <c r="L1007" s="1" t="str">
        <f>IF(שבוע_בדילוג[[#This Row],[CycleNumber]]=1,"",IF(שבוע_בדילוג[[#This Row],[וסת השבוע]]=1,0,IF(L1006="","",IF(L1006=0,IF(שבוע_בדילוג[[#This Row],[LengthofCycle]]=29,0,1),IF(L1006=1,IF(שבוע_בדילוג[[#This Row],[LengthofCycle]]+F1006=29*2,0,2),IF(L1006=2,IF(שבוע_בדילוג[[#This Row],[LengthofCycle]]+F1006+F1005=29*3,0,3),""))))))</f>
        <v/>
      </c>
      <c r="M1007" s="1" t="str">
        <f>IF(שבוע_בדילוג[[#This Row],[וסת השבוע]]=1,IF(שבוע_בדילוג[[#This Row],[וסת השבוע וההפלגה ביחד]]=1,M1006+1,0),IF(AND(שבוע_בדילוג[[#This Row],[CycleNumber]]&gt;B1006,שבוע_בדילוג[[#This Row],[CycleNumber]]&gt;1),IF(שבוע_בדילוג[[#This Row],[וסת השבוע פעיל?]]&lt;&gt;"",M1006+1,""),""))</f>
        <v/>
      </c>
      <c r="N1007" s="1" t="str">
        <f>IF(שבוע_בדילוג[[#This Row],[וסת השבוע פעיל?2]]="","",IF(AND(שבוע_בדילוג[[#This Row],[וסת השבוע פעיל?]]&lt;&gt;"",שבוע_בדילוג[[#This Row],[CycleNumber]]&lt;B1008,B1008&lt;&gt;"",שבוע_בדילוג[[#This Row],[וסת השבוע פעיל?]]&lt;3),IF(L1008=0,IF(AND(שבוע_בדילוג[[#This Row],[וסת השבוע פעיל?]]&gt;0,J1008=1),0,1),0),""))</f>
        <v/>
      </c>
      <c r="O1007" s="1" t="str">
        <f t="shared" si="84"/>
        <v/>
      </c>
      <c r="P1007" s="1" t="str">
        <f>IF(AND(שבוע_בדילוג[[#This Row],[חיזוי - שבוע]]=1,K1008=1),1,"")</f>
        <v/>
      </c>
      <c r="Q1007" s="1" t="str">
        <f>IF(AND(שבוע_בדילוג[[#This Row],[וסת השבוע פעיל?]]&lt;3,OR(שבוע_בדילוג[[#This Row],[CycleNumber]]&gt;B1008,B1008="")),1,"")</f>
        <v/>
      </c>
      <c r="R1007" s="1" t="str">
        <f>IF(AND(שבוע_בדילוג[[#This Row],[חיזוי - שבוע]]&lt;&gt;"",שבוע_בדילוג[[#This Row],[וסת השבוע פעיל?2]]=""),1,"")</f>
        <v/>
      </c>
      <c r="S1007" s="1" t="str">
        <f>IF(שבוע_בדילוג[[#This Row],[האישה קבעה וסת שבוע בדילוג?]]=1,IF(שבוע_בדילוג[[#This Row],[וסת השבוע פעיל?]]&lt;3,1,0),"")</f>
        <v/>
      </c>
      <c r="T10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7" s="1">
        <f t="shared" si="85"/>
        <v>0</v>
      </c>
      <c r="V1007" s="1">
        <f t="shared" si="86"/>
        <v>0</v>
      </c>
      <c r="W1007" s="1">
        <f t="shared" si="87"/>
        <v>0</v>
      </c>
      <c r="X1007" s="1" t="str">
        <f>IF(שבוע_בדילוג[[#This Row],[3 הפלגות זהות]]="","",IF(שבוע_בדילוג[[#This Row],[3 הפלגות זהות]]=1,שבוע_בדילוג[[#This Row],[LengthofCycle]],X1006))</f>
        <v/>
      </c>
      <c r="Z1007" s="1" t="str">
        <f>IF(OR(שבוע_בדילוג[[#This Row],[הווסת פעיל?]]=0,שבוע_בדילוג[[#This Row],[הווסת פעיל?]]=""),"",SUM(Z1006,שבוע_בדילוג[[#This Row],[הווסת פעיל?]]))</f>
        <v/>
      </c>
      <c r="AA1007" s="1" t="str">
        <f>IF(AND(שבוע_בדילוג[[#This Row],[כמה מחזורים עד עקירה]]&lt;&gt;"",Z1008=""),שבוע_בדילוג[[#This Row],[כמה מחזורים עד עקירה]],"")</f>
        <v/>
      </c>
      <c r="AB1007" s="1" t="str">
        <f>IF(AND(שבוע_בדילוג[[#This Row],[הווסת פעיל?]]=1,שבוע_בדילוג[[#This Row],[וסת קבוע אחרון]]&lt;&gt;X1006),שבוע_בדילוג[[#This Row],[וסת קבוע אחרון]],"")</f>
        <v/>
      </c>
      <c r="AC1007" s="1" t="str">
        <f>IF(AND(שבוע_בדילוג[[#This Row],[הווסת פעיל?]]=1,Y1006=0,שבוע_בדילוג[[#This Row],[וסת קבוע אחרון]]=X1006),שבוע_בדילוג[[#This Row],[וסת קבוע אחרון]],"")</f>
        <v/>
      </c>
      <c r="AD1007" s="1" t="str">
        <f>IF(AND(שבוע_בדילוג[[#This Row],[הווסת פעיל?]]=1,Y1006=0,שבוע_בדילוג[[#This Row],[וסת קבוע אחרון]]&lt;&gt;X1006),1,"")</f>
        <v/>
      </c>
      <c r="AE1007" s="1" t="str">
        <f>IF(AND(שבוע_בדילוג[[#This Row],[הווסת פעיל?]]&lt;&gt;"",B1008=1),שבוע_בדילוג[[#This Row],[CycleNumber]],"")</f>
        <v/>
      </c>
      <c r="AF1007" s="1" t="str">
        <f>IF(AND(שבוע_בדילוג[[#This Row],[הווסת פעיל?]]&lt;&gt;"",Y1006=""),שבוע_בדילוג[[#This Row],[CycleNumber]],"")</f>
        <v/>
      </c>
      <c r="AG1007" s="1" t="str">
        <f>IF(B1008=1,"",IF(שבוע_בדילוג[[#This Row],[הווסת פעיל?]]=1,IF(שבוע_בדילוג[[#This Row],[וסת קבוע אחרון]]=F1008,1,0),""))</f>
        <v/>
      </c>
      <c r="AH1007" s="1" t="str">
        <f>IF(B1008=1,"",IF(שבוע_בדילוג[[#This Row],[הווסת פעיל?]]=1,IF(OR(שבוע_בדילוג[[#This Row],[וסת קבוע אחרון]]=F1008,F1008=שבוע_בדילוג[[#This Row],[LengthofCycle]]),1,0),""))</f>
        <v/>
      </c>
      <c r="AI1007" s="1" t="str">
        <f>IF(B1008=1,"",IF(שבוע_בדילוג[[#This Row],[הווסת פעיל?]]=1,IF(OR(שבוע_בדילוג[[#This Row],[וסת קבוע אחרון]]=F1008,F1008=שבוע_בדילוג[[#This Row],[LengthofCycle]],AND(שבוע_בדילוג[[#This Row],[LengthofCycle]]&lt;&gt;שבוע_בדילוג[[#This Row],[וסת קבוע אחרון]],OR(F1008=28,F1008=29))),1,0),""))</f>
        <v/>
      </c>
      <c r="AJ1007" s="1" t="str">
        <f>IF(AND(שבוע_בדילוג[[#This Row],[הווסת פעיל?]]=1,B1008=1),1,"")</f>
        <v/>
      </c>
      <c r="AK1007" s="4">
        <f>IF(AND(שבוע_בדילוג[[#This Row],[הווסת פעיל?]]&lt;&gt;1,B1008&lt;&gt;1,B1008&lt;&gt;""),IF(שבוע_בדילוג[[#This Row],[LengthofCycle]]=F1008,1,0),"")</f>
        <v>0</v>
      </c>
      <c r="AL1007" s="4">
        <f>IF(AND(שבוע_בדילוג[[#This Row],[הווסת פעיל?]]&lt;&gt;1,B1008&lt;&gt;1,B1008&lt;&gt;""),IF(OR(שבוע_בדילוג[[#This Row],[LengthofCycle]]=F1008,F1008=29),1,0),"")</f>
        <v>0</v>
      </c>
      <c r="AM1007" s="4">
        <f>IF(AND(שבוע_בדילוג[[#This Row],[הווסת פעיל?]]&lt;&gt;1,B1008&lt;&gt;1,B1008&lt;&gt;""),IF(OR(שבוע_בדילוג[[#This Row],[LengthofCycle]]=F1008,F1008=29,F1008=28),1,0),"")</f>
        <v>0</v>
      </c>
    </row>
    <row r="1008" spans="1:39" x14ac:dyDescent="0.25">
      <c r="A1008" s="1" t="s">
        <v>139</v>
      </c>
      <c r="B1008" s="1">
        <v>7</v>
      </c>
      <c r="C1008" s="1">
        <v>1</v>
      </c>
      <c r="D1008" s="1">
        <v>1</v>
      </c>
      <c r="E1008" s="1">
        <v>1</v>
      </c>
      <c r="F1008" s="1">
        <v>31</v>
      </c>
      <c r="H1008" s="1">
        <f>שבוע_בדילוג[[#This Row],[LengthofCycle]]+1</f>
        <v>32</v>
      </c>
      <c r="I1008" s="1" t="str">
        <f>IF(IFERROR(LOOKUP(שבוע_בדילוג[[#This Row],[ClientID]],קביעויות[השבוע בדילוג]),FALSE)=שבוע_בדילוג[[#This Row],[ClientID]],1,"")</f>
        <v/>
      </c>
      <c r="J1008" s="1" t="str">
        <f>IF(AND(שבוע_בדילוג[[#This Row],[CycleNumber]]&gt;1,OR(B1009="",שבוע_בדילוג[[#This Row],[CycleNumber]]&gt;B1007)),IF(OR(AND(שבוע_בדילוג[[#This Row],[LengthofCycle]]=29,F1007=29),AND(שבוע_בדילוג[[#This Row],[LengthofCycle]]=36,F1007=36)),1,""),"")</f>
        <v/>
      </c>
      <c r="K1008" s="1" t="str">
        <f>IF(AND(שבוע_בדילוג[[#This Row],[וסת השבוע]]=1,J1007=1,שבוע_בדילוג[[#This Row],[CycleNumber]]&gt;B1007),1,"")</f>
        <v/>
      </c>
      <c r="L1008" s="1" t="str">
        <f>IF(שבוע_בדילוג[[#This Row],[CycleNumber]]=1,"",IF(שבוע_בדילוג[[#This Row],[וסת השבוע]]=1,0,IF(L1007="","",IF(L1007=0,IF(שבוע_בדילוג[[#This Row],[LengthofCycle]]=29,0,1),IF(L1007=1,IF(שבוע_בדילוג[[#This Row],[LengthofCycle]]+F1007=29*2,0,2),IF(L1007=2,IF(שבוע_בדילוג[[#This Row],[LengthofCycle]]+F1007+F1006=29*3,0,3),""))))))</f>
        <v/>
      </c>
      <c r="M1008" s="1" t="str">
        <f>IF(שבוע_בדילוג[[#This Row],[וסת השבוע]]=1,IF(שבוע_בדילוג[[#This Row],[וסת השבוע וההפלגה ביחד]]=1,M1007+1,0),IF(AND(שבוע_בדילוג[[#This Row],[CycleNumber]]&gt;B1007,שבוע_בדילוג[[#This Row],[CycleNumber]]&gt;1),IF(שבוע_בדילוג[[#This Row],[וסת השבוע פעיל?]]&lt;&gt;"",M1007+1,""),""))</f>
        <v/>
      </c>
      <c r="N1008" s="1" t="str">
        <f>IF(שבוע_בדילוג[[#This Row],[וסת השבוע פעיל?2]]="","",IF(AND(שבוע_בדילוג[[#This Row],[וסת השבוע פעיל?]]&lt;&gt;"",שבוע_בדילוג[[#This Row],[CycleNumber]]&lt;B1009,B1009&lt;&gt;"",שבוע_בדילוג[[#This Row],[וסת השבוע פעיל?]]&lt;3),IF(L1009=0,IF(AND(שבוע_בדילוג[[#This Row],[וסת השבוע פעיל?]]&gt;0,J1009=1),0,1),0),""))</f>
        <v/>
      </c>
      <c r="O1008" s="1" t="str">
        <f t="shared" si="84"/>
        <v/>
      </c>
      <c r="P1008" s="1" t="str">
        <f>IF(AND(שבוע_בדילוג[[#This Row],[חיזוי - שבוע]]=1,K1009=1),1,"")</f>
        <v/>
      </c>
      <c r="Q1008" s="1" t="str">
        <f>IF(AND(שבוע_בדילוג[[#This Row],[וסת השבוע פעיל?]]&lt;3,OR(שבוע_בדילוג[[#This Row],[CycleNumber]]&gt;B1009,B1009="")),1,"")</f>
        <v/>
      </c>
      <c r="R1008" s="1" t="str">
        <f>IF(AND(שבוע_בדילוג[[#This Row],[חיזוי - שבוע]]&lt;&gt;"",שבוע_בדילוג[[#This Row],[וסת השבוע פעיל?2]]=""),1,"")</f>
        <v/>
      </c>
      <c r="S1008" s="1" t="str">
        <f>IF(שבוע_בדילוג[[#This Row],[האישה קבעה וסת שבוע בדילוג?]]=1,IF(שבוע_בדילוג[[#This Row],[וסת השבוע פעיל?]]&lt;3,1,0),"")</f>
        <v/>
      </c>
      <c r="T10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8" s="1">
        <f t="shared" si="85"/>
        <v>0</v>
      </c>
      <c r="V1008" s="1">
        <f t="shared" si="86"/>
        <v>0</v>
      </c>
      <c r="W1008" s="1">
        <f t="shared" si="87"/>
        <v>0</v>
      </c>
      <c r="X1008" s="1" t="str">
        <f>IF(שבוע_בדילוג[[#This Row],[3 הפלגות זהות]]="","",IF(שבוע_בדילוג[[#This Row],[3 הפלגות זהות]]=1,שבוע_בדילוג[[#This Row],[LengthofCycle]],X1007))</f>
        <v/>
      </c>
      <c r="Z1008" s="1" t="str">
        <f>IF(OR(שבוע_בדילוג[[#This Row],[הווסת פעיל?]]=0,שבוע_בדילוג[[#This Row],[הווסת פעיל?]]=""),"",SUM(Z1007,שבוע_בדילוג[[#This Row],[הווסת פעיל?]]))</f>
        <v/>
      </c>
      <c r="AA1008" s="1" t="str">
        <f>IF(AND(שבוע_בדילוג[[#This Row],[כמה מחזורים עד עקירה]]&lt;&gt;"",Z1009=""),שבוע_בדילוג[[#This Row],[כמה מחזורים עד עקירה]],"")</f>
        <v/>
      </c>
      <c r="AB1008" s="1" t="str">
        <f>IF(AND(שבוע_בדילוג[[#This Row],[הווסת פעיל?]]=1,שבוע_בדילוג[[#This Row],[וסת קבוע אחרון]]&lt;&gt;X1007),שבוע_בדילוג[[#This Row],[וסת קבוע אחרון]],"")</f>
        <v/>
      </c>
      <c r="AC1008" s="1" t="str">
        <f>IF(AND(שבוע_בדילוג[[#This Row],[הווסת פעיל?]]=1,Y1007=0,שבוע_בדילוג[[#This Row],[וסת קבוע אחרון]]=X1007),שבוע_בדילוג[[#This Row],[וסת קבוע אחרון]],"")</f>
        <v/>
      </c>
      <c r="AD1008" s="1" t="str">
        <f>IF(AND(שבוע_בדילוג[[#This Row],[הווסת פעיל?]]=1,Y1007=0,שבוע_בדילוג[[#This Row],[וסת קבוע אחרון]]&lt;&gt;X1007),1,"")</f>
        <v/>
      </c>
      <c r="AE1008" s="1" t="str">
        <f>IF(AND(שבוע_בדילוג[[#This Row],[הווסת פעיל?]]&lt;&gt;"",B1009=1),שבוע_בדילוג[[#This Row],[CycleNumber]],"")</f>
        <v/>
      </c>
      <c r="AF1008" s="1" t="str">
        <f>IF(AND(שבוע_בדילוג[[#This Row],[הווסת פעיל?]]&lt;&gt;"",Y1007=""),שבוע_בדילוג[[#This Row],[CycleNumber]],"")</f>
        <v/>
      </c>
      <c r="AG1008" s="1" t="str">
        <f>IF(B1009=1,"",IF(שבוע_בדילוג[[#This Row],[הווסת פעיל?]]=1,IF(שבוע_בדילוג[[#This Row],[וסת קבוע אחרון]]=F1009,1,0),""))</f>
        <v/>
      </c>
      <c r="AH1008" s="1" t="str">
        <f>IF(B1009=1,"",IF(שבוע_בדילוג[[#This Row],[הווסת פעיל?]]=1,IF(OR(שבוע_בדילוג[[#This Row],[וסת קבוע אחרון]]=F1009,F1009=שבוע_בדילוג[[#This Row],[LengthofCycle]]),1,0),""))</f>
        <v/>
      </c>
      <c r="AI1008" s="1" t="str">
        <f>IF(B1009=1,"",IF(שבוע_בדילוג[[#This Row],[הווסת פעיל?]]=1,IF(OR(שבוע_בדילוג[[#This Row],[וסת קבוע אחרון]]=F1009,F1009=שבוע_בדילוג[[#This Row],[LengthofCycle]],AND(שבוע_בדילוג[[#This Row],[LengthofCycle]]&lt;&gt;שבוע_בדילוג[[#This Row],[וסת קבוע אחרון]],OR(F1009=28,F1009=29))),1,0),""))</f>
        <v/>
      </c>
      <c r="AJ1008" s="1" t="str">
        <f>IF(AND(שבוע_בדילוג[[#This Row],[הווסת פעיל?]]=1,B1009=1),1,"")</f>
        <v/>
      </c>
      <c r="AK1008" s="4">
        <f>IF(AND(שבוע_בדילוג[[#This Row],[הווסת פעיל?]]&lt;&gt;1,B1009&lt;&gt;1,B1009&lt;&gt;""),IF(שבוע_בדילוג[[#This Row],[LengthofCycle]]=F1009,1,0),"")</f>
        <v>0</v>
      </c>
      <c r="AL1008" s="4">
        <f>IF(AND(שבוע_בדילוג[[#This Row],[הווסת פעיל?]]&lt;&gt;1,B1009&lt;&gt;1,B1009&lt;&gt;""),IF(OR(שבוע_בדילוג[[#This Row],[LengthofCycle]]=F1009,F1009=29),1,0),"")</f>
        <v>0</v>
      </c>
      <c r="AM1008" s="4">
        <f>IF(AND(שבוע_בדילוג[[#This Row],[הווסת פעיל?]]&lt;&gt;1,B1009&lt;&gt;1,B1009&lt;&gt;""),IF(OR(שבוע_בדילוג[[#This Row],[LengthofCycle]]=F1009,F1009=29,F1009=28),1,0),"")</f>
        <v>0</v>
      </c>
    </row>
    <row r="1009" spans="1:39" x14ac:dyDescent="0.25">
      <c r="A1009" s="1" t="s">
        <v>139</v>
      </c>
      <c r="B1009" s="1">
        <v>8</v>
      </c>
      <c r="C1009" s="1">
        <v>1</v>
      </c>
      <c r="D1009" s="1">
        <v>1</v>
      </c>
      <c r="E1009" s="1">
        <v>1</v>
      </c>
      <c r="F1009" s="1">
        <v>35</v>
      </c>
      <c r="H1009" s="1">
        <f>שבוע_בדילוג[[#This Row],[LengthofCycle]]+1</f>
        <v>36</v>
      </c>
      <c r="I1009" s="1" t="str">
        <f>IF(IFERROR(LOOKUP(שבוע_בדילוג[[#This Row],[ClientID]],קביעויות[השבוע בדילוג]),FALSE)=שבוע_בדילוג[[#This Row],[ClientID]],1,"")</f>
        <v/>
      </c>
      <c r="J1009" s="1" t="str">
        <f>IF(AND(שבוע_בדילוג[[#This Row],[CycleNumber]]&gt;1,OR(B1010="",שבוע_בדילוג[[#This Row],[CycleNumber]]&gt;B1008)),IF(OR(AND(שבוע_בדילוג[[#This Row],[LengthofCycle]]=29,F1008=29),AND(שבוע_בדילוג[[#This Row],[LengthofCycle]]=36,F1008=36)),1,""),"")</f>
        <v/>
      </c>
      <c r="K1009" s="1" t="str">
        <f>IF(AND(שבוע_בדילוג[[#This Row],[וסת השבוע]]=1,J1008=1,שבוע_בדילוג[[#This Row],[CycleNumber]]&gt;B1008),1,"")</f>
        <v/>
      </c>
      <c r="L1009" s="1" t="str">
        <f>IF(שבוע_בדילוג[[#This Row],[CycleNumber]]=1,"",IF(שבוע_בדילוג[[#This Row],[וסת השבוע]]=1,0,IF(L1008="","",IF(L1008=0,IF(שבוע_בדילוג[[#This Row],[LengthofCycle]]=29,0,1),IF(L1008=1,IF(שבוע_בדילוג[[#This Row],[LengthofCycle]]+F1008=29*2,0,2),IF(L1008=2,IF(שבוע_בדילוג[[#This Row],[LengthofCycle]]+F1008+F1007=29*3,0,3),""))))))</f>
        <v/>
      </c>
      <c r="M1009" s="1" t="str">
        <f>IF(שבוע_בדילוג[[#This Row],[וסת השבוע]]=1,IF(שבוע_בדילוג[[#This Row],[וסת השבוע וההפלגה ביחד]]=1,M1008+1,0),IF(AND(שבוע_בדילוג[[#This Row],[CycleNumber]]&gt;B1008,שבוע_בדילוג[[#This Row],[CycleNumber]]&gt;1),IF(שבוע_בדילוג[[#This Row],[וסת השבוע פעיל?]]&lt;&gt;"",M1008+1,""),""))</f>
        <v/>
      </c>
      <c r="N1009" s="1" t="str">
        <f>IF(שבוע_בדילוג[[#This Row],[וסת השבוע פעיל?2]]="","",IF(AND(שבוע_בדילוג[[#This Row],[וסת השבוע פעיל?]]&lt;&gt;"",שבוע_בדילוג[[#This Row],[CycleNumber]]&lt;B1010,B1010&lt;&gt;"",שבוע_בדילוג[[#This Row],[וסת השבוע פעיל?]]&lt;3),IF(L1010=0,IF(AND(שבוע_בדילוג[[#This Row],[וסת השבוע פעיל?]]&gt;0,J1010=1),0,1),0),""))</f>
        <v/>
      </c>
      <c r="O1009" s="1" t="str">
        <f t="shared" si="84"/>
        <v/>
      </c>
      <c r="P1009" s="1" t="str">
        <f>IF(AND(שבוע_בדילוג[[#This Row],[חיזוי - שבוע]]=1,K1010=1),1,"")</f>
        <v/>
      </c>
      <c r="Q1009" s="1" t="str">
        <f>IF(AND(שבוע_בדילוג[[#This Row],[וסת השבוע פעיל?]]&lt;3,OR(שבוע_בדילוג[[#This Row],[CycleNumber]]&gt;B1010,B1010="")),1,"")</f>
        <v/>
      </c>
      <c r="R1009" s="1" t="str">
        <f>IF(AND(שבוע_בדילוג[[#This Row],[חיזוי - שבוע]]&lt;&gt;"",שבוע_בדילוג[[#This Row],[וסת השבוע פעיל?2]]=""),1,"")</f>
        <v/>
      </c>
      <c r="S1009" s="1" t="str">
        <f>IF(שבוע_בדילוג[[#This Row],[האישה קבעה וסת שבוע בדילוג?]]=1,IF(שבוע_בדילוג[[#This Row],[וסת השבוע פעיל?]]&lt;3,1,0),"")</f>
        <v/>
      </c>
      <c r="T10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09" s="1">
        <f t="shared" si="85"/>
        <v>0</v>
      </c>
      <c r="V1009" s="1">
        <f t="shared" si="86"/>
        <v>0</v>
      </c>
      <c r="W1009" s="1">
        <f t="shared" si="87"/>
        <v>0</v>
      </c>
      <c r="X1009" s="1" t="str">
        <f>IF(שבוע_בדילוג[[#This Row],[3 הפלגות זהות]]="","",IF(שבוע_בדילוג[[#This Row],[3 הפלגות זהות]]=1,שבוע_בדילוג[[#This Row],[LengthofCycle]],X1008))</f>
        <v/>
      </c>
      <c r="Z1009" s="1" t="str">
        <f>IF(OR(שבוע_בדילוג[[#This Row],[הווסת פעיל?]]=0,שבוע_בדילוג[[#This Row],[הווסת פעיל?]]=""),"",SUM(Z1008,שבוע_בדילוג[[#This Row],[הווסת פעיל?]]))</f>
        <v/>
      </c>
      <c r="AA1009" s="1" t="str">
        <f>IF(AND(שבוע_בדילוג[[#This Row],[כמה מחזורים עד עקירה]]&lt;&gt;"",Z1010=""),שבוע_בדילוג[[#This Row],[כמה מחזורים עד עקירה]],"")</f>
        <v/>
      </c>
      <c r="AB1009" s="1" t="str">
        <f>IF(AND(שבוע_בדילוג[[#This Row],[הווסת פעיל?]]=1,שבוע_בדילוג[[#This Row],[וסת קבוע אחרון]]&lt;&gt;X1008),שבוע_בדילוג[[#This Row],[וסת קבוע אחרון]],"")</f>
        <v/>
      </c>
      <c r="AC1009" s="1" t="str">
        <f>IF(AND(שבוע_בדילוג[[#This Row],[הווסת פעיל?]]=1,Y1008=0,שבוע_בדילוג[[#This Row],[וסת קבוע אחרון]]=X1008),שבוע_בדילוג[[#This Row],[וסת קבוע אחרון]],"")</f>
        <v/>
      </c>
      <c r="AD1009" s="1" t="str">
        <f>IF(AND(שבוע_בדילוג[[#This Row],[הווסת פעיל?]]=1,Y1008=0,שבוע_בדילוג[[#This Row],[וסת קבוע אחרון]]&lt;&gt;X1008),1,"")</f>
        <v/>
      </c>
      <c r="AE1009" s="1" t="str">
        <f>IF(AND(שבוע_בדילוג[[#This Row],[הווסת פעיל?]]&lt;&gt;"",B1010=1),שבוע_בדילוג[[#This Row],[CycleNumber]],"")</f>
        <v/>
      </c>
      <c r="AF1009" s="1" t="str">
        <f>IF(AND(שבוע_בדילוג[[#This Row],[הווסת פעיל?]]&lt;&gt;"",Y1008=""),שבוע_בדילוג[[#This Row],[CycleNumber]],"")</f>
        <v/>
      </c>
      <c r="AG1009" s="1" t="str">
        <f>IF(B1010=1,"",IF(שבוע_בדילוג[[#This Row],[הווסת פעיל?]]=1,IF(שבוע_בדילוג[[#This Row],[וסת קבוע אחרון]]=F1010,1,0),""))</f>
        <v/>
      </c>
      <c r="AH1009" s="1" t="str">
        <f>IF(B1010=1,"",IF(שבוע_בדילוג[[#This Row],[הווסת פעיל?]]=1,IF(OR(שבוע_בדילוג[[#This Row],[וסת קבוע אחרון]]=F1010,F1010=שבוע_בדילוג[[#This Row],[LengthofCycle]]),1,0),""))</f>
        <v/>
      </c>
      <c r="AI1009" s="1" t="str">
        <f>IF(B1010=1,"",IF(שבוע_בדילוג[[#This Row],[הווסת פעיל?]]=1,IF(OR(שבוע_בדילוג[[#This Row],[וסת קבוע אחרון]]=F1010,F1010=שבוע_בדילוג[[#This Row],[LengthofCycle]],AND(שבוע_בדילוג[[#This Row],[LengthofCycle]]&lt;&gt;שבוע_בדילוג[[#This Row],[וסת קבוע אחרון]],OR(F1010=28,F1010=29))),1,0),""))</f>
        <v/>
      </c>
      <c r="AJ1009" s="1" t="str">
        <f>IF(AND(שבוע_בדילוג[[#This Row],[הווסת פעיל?]]=1,B1010=1),1,"")</f>
        <v/>
      </c>
      <c r="AK1009" s="4">
        <f>IF(AND(שבוע_בדילוג[[#This Row],[הווסת פעיל?]]&lt;&gt;1,B1010&lt;&gt;1,B1010&lt;&gt;""),IF(שבוע_בדילוג[[#This Row],[LengthofCycle]]=F1010,1,0),"")</f>
        <v>1</v>
      </c>
      <c r="AL1009" s="4">
        <f>IF(AND(שבוע_בדילוג[[#This Row],[הווסת פעיל?]]&lt;&gt;1,B1010&lt;&gt;1,B1010&lt;&gt;""),IF(OR(שבוע_בדילוג[[#This Row],[LengthofCycle]]=F1010,F1010=29),1,0),"")</f>
        <v>1</v>
      </c>
      <c r="AM1009" s="4">
        <f>IF(AND(שבוע_בדילוג[[#This Row],[הווסת פעיל?]]&lt;&gt;1,B1010&lt;&gt;1,B1010&lt;&gt;""),IF(OR(שבוע_בדילוג[[#This Row],[LengthofCycle]]=F1010,F1010=29,F1010=28),1,0),"")</f>
        <v>1</v>
      </c>
    </row>
    <row r="1010" spans="1:39" x14ac:dyDescent="0.25">
      <c r="A1010" s="1" t="s">
        <v>139</v>
      </c>
      <c r="B1010" s="1">
        <v>9</v>
      </c>
      <c r="C1010" s="1">
        <v>1</v>
      </c>
      <c r="D1010" s="1">
        <v>1</v>
      </c>
      <c r="E1010" s="1">
        <v>1</v>
      </c>
      <c r="F1010" s="1">
        <v>35</v>
      </c>
      <c r="H1010" s="1">
        <f>שבוע_בדילוג[[#This Row],[LengthofCycle]]+1</f>
        <v>36</v>
      </c>
      <c r="I1010" s="1" t="str">
        <f>IF(IFERROR(LOOKUP(שבוע_בדילוג[[#This Row],[ClientID]],קביעויות[השבוע בדילוג]),FALSE)=שבוע_בדילוג[[#This Row],[ClientID]],1,"")</f>
        <v/>
      </c>
      <c r="J1010" s="1" t="str">
        <f>IF(AND(שבוע_בדילוג[[#This Row],[CycleNumber]]&gt;1,OR(B1011="",שבוע_בדילוג[[#This Row],[CycleNumber]]&gt;B1009)),IF(OR(AND(שבוע_בדילוג[[#This Row],[LengthofCycle]]=29,F1009=29),AND(שבוע_בדילוג[[#This Row],[LengthofCycle]]=36,F1009=36)),1,""),"")</f>
        <v/>
      </c>
      <c r="K1010" s="1" t="str">
        <f>IF(AND(שבוע_בדילוג[[#This Row],[וסת השבוע]]=1,J1009=1,שבוע_בדילוג[[#This Row],[CycleNumber]]&gt;B1009),1,"")</f>
        <v/>
      </c>
      <c r="L1010" s="1" t="str">
        <f>IF(שבוע_בדילוג[[#This Row],[CycleNumber]]=1,"",IF(שבוע_בדילוג[[#This Row],[וסת השבוע]]=1,0,IF(L1009="","",IF(L1009=0,IF(שבוע_בדילוג[[#This Row],[LengthofCycle]]=29,0,1),IF(L1009=1,IF(שבוע_בדילוג[[#This Row],[LengthofCycle]]+F1009=29*2,0,2),IF(L1009=2,IF(שבוע_בדילוג[[#This Row],[LengthofCycle]]+F1009+F1008=29*3,0,3),""))))))</f>
        <v/>
      </c>
      <c r="M1010" s="1" t="str">
        <f>IF(שבוע_בדילוג[[#This Row],[וסת השבוע]]=1,IF(שבוע_בדילוג[[#This Row],[וסת השבוע וההפלגה ביחד]]=1,M1009+1,0),IF(AND(שבוע_בדילוג[[#This Row],[CycleNumber]]&gt;B1009,שבוע_בדילוג[[#This Row],[CycleNumber]]&gt;1),IF(שבוע_בדילוג[[#This Row],[וסת השבוע פעיל?]]&lt;&gt;"",M1009+1,""),""))</f>
        <v/>
      </c>
      <c r="N1010" s="1" t="str">
        <f>IF(שבוע_בדילוג[[#This Row],[וסת השבוע פעיל?2]]="","",IF(AND(שבוע_בדילוג[[#This Row],[וסת השבוע פעיל?]]&lt;&gt;"",שבוע_בדילוג[[#This Row],[CycleNumber]]&lt;B1011,B1011&lt;&gt;"",שבוע_בדילוג[[#This Row],[וסת השבוע פעיל?]]&lt;3),IF(L1011=0,IF(AND(שבוע_בדילוג[[#This Row],[וסת השבוע פעיל?]]&gt;0,J1011=1),0,1),0),""))</f>
        <v/>
      </c>
      <c r="O1010" s="1" t="str">
        <f t="shared" si="84"/>
        <v/>
      </c>
      <c r="P1010" s="1" t="str">
        <f>IF(AND(שבוע_בדילוג[[#This Row],[חיזוי - שבוע]]=1,K1011=1),1,"")</f>
        <v/>
      </c>
      <c r="Q1010" s="1" t="str">
        <f>IF(AND(שבוע_בדילוג[[#This Row],[וסת השבוע פעיל?]]&lt;3,OR(שבוע_בדילוג[[#This Row],[CycleNumber]]&gt;B1011,B1011="")),1,"")</f>
        <v/>
      </c>
      <c r="R1010" s="1" t="str">
        <f>IF(AND(שבוע_בדילוג[[#This Row],[חיזוי - שבוע]]&lt;&gt;"",שבוע_בדילוג[[#This Row],[וסת השבוע פעיל?2]]=""),1,"")</f>
        <v/>
      </c>
      <c r="S1010" s="1" t="str">
        <f>IF(שבוע_בדילוג[[#This Row],[האישה קבעה וסת שבוע בדילוג?]]=1,IF(שבוע_בדילוג[[#This Row],[וסת השבוע פעיל?]]&lt;3,1,0),"")</f>
        <v/>
      </c>
      <c r="T10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0" s="1">
        <f t="shared" si="85"/>
        <v>0</v>
      </c>
      <c r="V1010" s="1">
        <f t="shared" si="86"/>
        <v>0</v>
      </c>
      <c r="W1010" s="1">
        <f t="shared" si="87"/>
        <v>0</v>
      </c>
      <c r="X1010" s="1" t="str">
        <f>IF(שבוע_בדילוג[[#This Row],[3 הפלגות זהות]]="","",IF(שבוע_בדילוג[[#This Row],[3 הפלגות זהות]]=1,שבוע_בדילוג[[#This Row],[LengthofCycle]],X1009))</f>
        <v/>
      </c>
      <c r="Z1010" s="1" t="str">
        <f>IF(OR(שבוע_בדילוג[[#This Row],[הווסת פעיל?]]=0,שבוע_בדילוג[[#This Row],[הווסת פעיל?]]=""),"",SUM(Z1009,שבוע_בדילוג[[#This Row],[הווסת פעיל?]]))</f>
        <v/>
      </c>
      <c r="AA1010" s="1" t="str">
        <f>IF(AND(שבוע_בדילוג[[#This Row],[כמה מחזורים עד עקירה]]&lt;&gt;"",Z1011=""),שבוע_בדילוג[[#This Row],[כמה מחזורים עד עקירה]],"")</f>
        <v/>
      </c>
      <c r="AB1010" s="1" t="str">
        <f>IF(AND(שבוע_בדילוג[[#This Row],[הווסת פעיל?]]=1,שבוע_בדילוג[[#This Row],[וסת קבוע אחרון]]&lt;&gt;X1009),שבוע_בדילוג[[#This Row],[וסת קבוע אחרון]],"")</f>
        <v/>
      </c>
      <c r="AC1010" s="1" t="str">
        <f>IF(AND(שבוע_בדילוג[[#This Row],[הווסת פעיל?]]=1,Y1009=0,שבוע_בדילוג[[#This Row],[וסת קבוע אחרון]]=X1009),שבוע_בדילוג[[#This Row],[וסת קבוע אחרון]],"")</f>
        <v/>
      </c>
      <c r="AD1010" s="1" t="str">
        <f>IF(AND(שבוע_בדילוג[[#This Row],[הווסת פעיל?]]=1,Y1009=0,שבוע_בדילוג[[#This Row],[וסת קבוע אחרון]]&lt;&gt;X1009),1,"")</f>
        <v/>
      </c>
      <c r="AE1010" s="1" t="str">
        <f>IF(AND(שבוע_בדילוג[[#This Row],[הווסת פעיל?]]&lt;&gt;"",B1011=1),שבוע_בדילוג[[#This Row],[CycleNumber]],"")</f>
        <v/>
      </c>
      <c r="AF1010" s="1" t="str">
        <f>IF(AND(שבוע_בדילוג[[#This Row],[הווסת פעיל?]]&lt;&gt;"",Y1009=""),שבוע_בדילוג[[#This Row],[CycleNumber]],"")</f>
        <v/>
      </c>
      <c r="AG1010" s="1" t="str">
        <f>IF(B1011=1,"",IF(שבוע_בדילוג[[#This Row],[הווסת פעיל?]]=1,IF(שבוע_בדילוג[[#This Row],[וסת קבוע אחרון]]=F1011,1,0),""))</f>
        <v/>
      </c>
      <c r="AH1010" s="1" t="str">
        <f>IF(B1011=1,"",IF(שבוע_בדילוג[[#This Row],[הווסת פעיל?]]=1,IF(OR(שבוע_בדילוג[[#This Row],[וסת קבוע אחרון]]=F1011,F1011=שבוע_בדילוג[[#This Row],[LengthofCycle]]),1,0),""))</f>
        <v/>
      </c>
      <c r="AI1010" s="1" t="str">
        <f>IF(B1011=1,"",IF(שבוע_בדילוג[[#This Row],[הווסת פעיל?]]=1,IF(OR(שבוע_בדילוג[[#This Row],[וסת קבוע אחרון]]=F1011,F1011=שבוע_בדילוג[[#This Row],[LengthofCycle]],AND(שבוע_בדילוג[[#This Row],[LengthofCycle]]&lt;&gt;שבוע_בדילוג[[#This Row],[וסת קבוע אחרון]],OR(F1011=28,F1011=29))),1,0),""))</f>
        <v/>
      </c>
      <c r="AJ1010" s="1" t="str">
        <f>IF(AND(שבוע_בדילוג[[#This Row],[הווסת פעיל?]]=1,B1011=1),1,"")</f>
        <v/>
      </c>
      <c r="AK1010" s="4">
        <f>IF(AND(שבוע_בדילוג[[#This Row],[הווסת פעיל?]]&lt;&gt;1,B1011&lt;&gt;1,B1011&lt;&gt;""),IF(שבוע_בדילוג[[#This Row],[LengthofCycle]]=F1011,1,0),"")</f>
        <v>0</v>
      </c>
      <c r="AL1010" s="4">
        <f>IF(AND(שבוע_בדילוג[[#This Row],[הווסת פעיל?]]&lt;&gt;1,B1011&lt;&gt;1,B1011&lt;&gt;""),IF(OR(שבוע_בדילוג[[#This Row],[LengthofCycle]]=F1011,F1011=29),1,0),"")</f>
        <v>0</v>
      </c>
      <c r="AM1010" s="4">
        <f>IF(AND(שבוע_בדילוג[[#This Row],[הווסת פעיל?]]&lt;&gt;1,B1011&lt;&gt;1,B1011&lt;&gt;""),IF(OR(שבוע_בדילוג[[#This Row],[LengthofCycle]]=F1011,F1011=29,F1011=28),1,0),"")</f>
        <v>0</v>
      </c>
    </row>
    <row r="1011" spans="1:39" x14ac:dyDescent="0.25">
      <c r="A1011" s="1" t="s">
        <v>139</v>
      </c>
      <c r="B1011" s="1">
        <v>10</v>
      </c>
      <c r="C1011" s="1">
        <v>1</v>
      </c>
      <c r="D1011" s="1">
        <v>0</v>
      </c>
      <c r="E1011" s="1">
        <v>1</v>
      </c>
      <c r="F1011" s="1">
        <v>32</v>
      </c>
      <c r="H1011" s="1">
        <f>שבוע_בדילוג[[#This Row],[LengthofCycle]]+1</f>
        <v>33</v>
      </c>
      <c r="I1011" s="1" t="str">
        <f>IF(IFERROR(LOOKUP(שבוע_בדילוג[[#This Row],[ClientID]],קביעויות[השבוע בדילוג]),FALSE)=שבוע_בדילוג[[#This Row],[ClientID]],1,"")</f>
        <v/>
      </c>
      <c r="J1011" s="1" t="str">
        <f>IF(AND(שבוע_בדילוג[[#This Row],[CycleNumber]]&gt;1,OR(B1012="",שבוע_בדילוג[[#This Row],[CycleNumber]]&gt;B1010)),IF(OR(AND(שבוע_בדילוג[[#This Row],[LengthofCycle]]=29,F1010=29),AND(שבוע_בדילוג[[#This Row],[LengthofCycle]]=36,F1010=36)),1,""),"")</f>
        <v/>
      </c>
      <c r="K1011" s="1" t="str">
        <f>IF(AND(שבוע_בדילוג[[#This Row],[וסת השבוע]]=1,J1010=1,שבוע_בדילוג[[#This Row],[CycleNumber]]&gt;B1010),1,"")</f>
        <v/>
      </c>
      <c r="L1011" s="1" t="str">
        <f>IF(שבוע_בדילוג[[#This Row],[CycleNumber]]=1,"",IF(שבוע_בדילוג[[#This Row],[וסת השבוע]]=1,0,IF(L1010="","",IF(L1010=0,IF(שבוע_בדילוג[[#This Row],[LengthofCycle]]=29,0,1),IF(L1010=1,IF(שבוע_בדילוג[[#This Row],[LengthofCycle]]+F1010=29*2,0,2),IF(L1010=2,IF(שבוע_בדילוג[[#This Row],[LengthofCycle]]+F1010+F1009=29*3,0,3),""))))))</f>
        <v/>
      </c>
      <c r="M1011" s="1" t="str">
        <f>IF(שבוע_בדילוג[[#This Row],[וסת השבוע]]=1,IF(שבוע_בדילוג[[#This Row],[וסת השבוע וההפלגה ביחד]]=1,M1010+1,0),IF(AND(שבוע_בדילוג[[#This Row],[CycleNumber]]&gt;B1010,שבוע_בדילוג[[#This Row],[CycleNumber]]&gt;1),IF(שבוע_בדילוג[[#This Row],[וסת השבוע פעיל?]]&lt;&gt;"",M1010+1,""),""))</f>
        <v/>
      </c>
      <c r="N1011" s="1" t="str">
        <f>IF(שבוע_בדילוג[[#This Row],[וסת השבוע פעיל?2]]="","",IF(AND(שבוע_בדילוג[[#This Row],[וסת השבוע פעיל?]]&lt;&gt;"",שבוע_בדילוג[[#This Row],[CycleNumber]]&lt;B1012,B1012&lt;&gt;"",שבוע_בדילוג[[#This Row],[וסת השבוע פעיל?]]&lt;3),IF(L1012=0,IF(AND(שבוע_בדילוג[[#This Row],[וסת השבוע פעיל?]]&gt;0,J1012=1),0,1),0),""))</f>
        <v/>
      </c>
      <c r="O1011" s="1" t="str">
        <f t="shared" si="84"/>
        <v/>
      </c>
      <c r="P1011" s="1" t="str">
        <f>IF(AND(שבוע_בדילוג[[#This Row],[חיזוי - שבוע]]=1,K1012=1),1,"")</f>
        <v/>
      </c>
      <c r="Q1011" s="1" t="str">
        <f>IF(AND(שבוע_בדילוג[[#This Row],[וסת השבוע פעיל?]]&lt;3,OR(שבוע_בדילוג[[#This Row],[CycleNumber]]&gt;B1012,B1012="")),1,"")</f>
        <v/>
      </c>
      <c r="R1011" s="1" t="str">
        <f>IF(AND(שבוע_בדילוג[[#This Row],[חיזוי - שבוע]]&lt;&gt;"",שבוע_בדילוג[[#This Row],[וסת השבוע פעיל?2]]=""),1,"")</f>
        <v/>
      </c>
      <c r="S1011" s="1" t="str">
        <f>IF(שבוע_בדילוג[[#This Row],[האישה קבעה וסת שבוע בדילוג?]]=1,IF(שבוע_בדילוג[[#This Row],[וסת השבוע פעיל?]]&lt;3,1,0),"")</f>
        <v/>
      </c>
      <c r="T10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1" s="1">
        <f t="shared" si="85"/>
        <v>0</v>
      </c>
      <c r="V1011" s="1">
        <f t="shared" si="86"/>
        <v>0</v>
      </c>
      <c r="W1011" s="1">
        <f t="shared" si="87"/>
        <v>0</v>
      </c>
      <c r="X1011" s="1" t="str">
        <f>IF(שבוע_בדילוג[[#This Row],[3 הפלגות זהות]]="","",IF(שבוע_בדילוג[[#This Row],[3 הפלגות זהות]]=1,שבוע_בדילוג[[#This Row],[LengthofCycle]],X1010))</f>
        <v/>
      </c>
      <c r="Z1011" s="1" t="str">
        <f>IF(OR(שבוע_בדילוג[[#This Row],[הווסת פעיל?]]=0,שבוע_בדילוג[[#This Row],[הווסת פעיל?]]=""),"",SUM(Z1010,שבוע_בדילוג[[#This Row],[הווסת פעיל?]]))</f>
        <v/>
      </c>
      <c r="AA1011" s="1" t="str">
        <f>IF(AND(שבוע_בדילוג[[#This Row],[כמה מחזורים עד עקירה]]&lt;&gt;"",Z1012=""),שבוע_בדילוג[[#This Row],[כמה מחזורים עד עקירה]],"")</f>
        <v/>
      </c>
      <c r="AB1011" s="1" t="str">
        <f>IF(AND(שבוע_בדילוג[[#This Row],[הווסת פעיל?]]=1,שבוע_בדילוג[[#This Row],[וסת קבוע אחרון]]&lt;&gt;X1010),שבוע_בדילוג[[#This Row],[וסת קבוע אחרון]],"")</f>
        <v/>
      </c>
      <c r="AC1011" s="1" t="str">
        <f>IF(AND(שבוע_בדילוג[[#This Row],[הווסת פעיל?]]=1,Y1010=0,שבוע_בדילוג[[#This Row],[וסת קבוע אחרון]]=X1010),שבוע_בדילוג[[#This Row],[וסת קבוע אחרון]],"")</f>
        <v/>
      </c>
      <c r="AD1011" s="1" t="str">
        <f>IF(AND(שבוע_בדילוג[[#This Row],[הווסת פעיל?]]=1,Y1010=0,שבוע_בדילוג[[#This Row],[וסת קבוע אחרון]]&lt;&gt;X1010),1,"")</f>
        <v/>
      </c>
      <c r="AE1011" s="1" t="str">
        <f>IF(AND(שבוע_בדילוג[[#This Row],[הווסת פעיל?]]&lt;&gt;"",B1012=1),שבוע_בדילוג[[#This Row],[CycleNumber]],"")</f>
        <v/>
      </c>
      <c r="AF1011" s="1" t="str">
        <f>IF(AND(שבוע_בדילוג[[#This Row],[הווסת פעיל?]]&lt;&gt;"",Y1010=""),שבוע_בדילוג[[#This Row],[CycleNumber]],"")</f>
        <v/>
      </c>
      <c r="AG1011" s="1" t="str">
        <f>IF(B1012=1,"",IF(שבוע_בדילוג[[#This Row],[הווסת פעיל?]]=1,IF(שבוע_בדילוג[[#This Row],[וסת קבוע אחרון]]=F1012,1,0),""))</f>
        <v/>
      </c>
      <c r="AH1011" s="1" t="str">
        <f>IF(B1012=1,"",IF(שבוע_בדילוג[[#This Row],[הווסת פעיל?]]=1,IF(OR(שבוע_בדילוג[[#This Row],[וסת קבוע אחרון]]=F1012,F1012=שבוע_בדילוג[[#This Row],[LengthofCycle]]),1,0),""))</f>
        <v/>
      </c>
      <c r="AI1011" s="1" t="str">
        <f>IF(B1012=1,"",IF(שבוע_בדילוג[[#This Row],[הווסת פעיל?]]=1,IF(OR(שבוע_בדילוג[[#This Row],[וסת קבוע אחרון]]=F1012,F1012=שבוע_בדילוג[[#This Row],[LengthofCycle]],AND(שבוע_בדילוג[[#This Row],[LengthofCycle]]&lt;&gt;שבוע_בדילוג[[#This Row],[וסת קבוע אחרון]],OR(F1012=28,F1012=29))),1,0),""))</f>
        <v/>
      </c>
      <c r="AJ1011" s="1" t="str">
        <f>IF(AND(שבוע_בדילוג[[#This Row],[הווסת פעיל?]]=1,B1012=1),1,"")</f>
        <v/>
      </c>
      <c r="AK1011" s="4">
        <f>IF(AND(שבוע_בדילוג[[#This Row],[הווסת פעיל?]]&lt;&gt;1,B1012&lt;&gt;1,B1012&lt;&gt;""),IF(שבוע_בדילוג[[#This Row],[LengthofCycle]]=F1012,1,0),"")</f>
        <v>0</v>
      </c>
      <c r="AL1011" s="4">
        <f>IF(AND(שבוע_בדילוג[[#This Row],[הווסת פעיל?]]&lt;&gt;1,B1012&lt;&gt;1,B1012&lt;&gt;""),IF(OR(שבוע_בדילוג[[#This Row],[LengthofCycle]]=F1012,F1012=29),1,0),"")</f>
        <v>0</v>
      </c>
      <c r="AM1011" s="4">
        <f>IF(AND(שבוע_בדילוג[[#This Row],[הווסת פעיל?]]&lt;&gt;1,B1012&lt;&gt;1,B1012&lt;&gt;""),IF(OR(שבוע_בדילוג[[#This Row],[LengthofCycle]]=F1012,F1012=29,F1012=28),1,0),"")</f>
        <v>0</v>
      </c>
    </row>
    <row r="1012" spans="1:39" x14ac:dyDescent="0.25">
      <c r="A1012" s="1" t="s">
        <v>139</v>
      </c>
      <c r="B1012" s="1">
        <v>11</v>
      </c>
      <c r="C1012" s="1">
        <v>1</v>
      </c>
      <c r="D1012" s="1">
        <v>1</v>
      </c>
      <c r="E1012" s="1">
        <v>1</v>
      </c>
      <c r="F1012" s="1">
        <v>38</v>
      </c>
      <c r="H1012" s="1">
        <f>שבוע_בדילוג[[#This Row],[LengthofCycle]]+1</f>
        <v>39</v>
      </c>
      <c r="I1012" s="1" t="str">
        <f>IF(IFERROR(LOOKUP(שבוע_בדילוג[[#This Row],[ClientID]],קביעויות[השבוע בדילוג]),FALSE)=שבוע_בדילוג[[#This Row],[ClientID]],1,"")</f>
        <v/>
      </c>
      <c r="J1012" s="1" t="str">
        <f>IF(AND(שבוע_בדילוג[[#This Row],[CycleNumber]]&gt;1,OR(B1013="",שבוע_בדילוג[[#This Row],[CycleNumber]]&gt;B1011)),IF(OR(AND(שבוע_בדילוג[[#This Row],[LengthofCycle]]=29,F1011=29),AND(שבוע_בדילוג[[#This Row],[LengthofCycle]]=36,F1011=36)),1,""),"")</f>
        <v/>
      </c>
      <c r="K1012" s="1" t="str">
        <f>IF(AND(שבוע_בדילוג[[#This Row],[וסת השבוע]]=1,J1011=1,שבוע_בדילוג[[#This Row],[CycleNumber]]&gt;B1011),1,"")</f>
        <v/>
      </c>
      <c r="L1012" s="1" t="str">
        <f>IF(שבוע_בדילוג[[#This Row],[CycleNumber]]=1,"",IF(שבוע_בדילוג[[#This Row],[וסת השבוע]]=1,0,IF(L1011="","",IF(L1011=0,IF(שבוע_בדילוג[[#This Row],[LengthofCycle]]=29,0,1),IF(L1011=1,IF(שבוע_בדילוג[[#This Row],[LengthofCycle]]+F1011=29*2,0,2),IF(L1011=2,IF(שבוע_בדילוג[[#This Row],[LengthofCycle]]+F1011+F1010=29*3,0,3),""))))))</f>
        <v/>
      </c>
      <c r="M1012" s="1" t="str">
        <f>IF(שבוע_בדילוג[[#This Row],[וסת השבוע]]=1,IF(שבוע_בדילוג[[#This Row],[וסת השבוע וההפלגה ביחד]]=1,M1011+1,0),IF(AND(שבוע_בדילוג[[#This Row],[CycleNumber]]&gt;B1011,שבוע_בדילוג[[#This Row],[CycleNumber]]&gt;1),IF(שבוע_בדילוג[[#This Row],[וסת השבוע פעיל?]]&lt;&gt;"",M1011+1,""),""))</f>
        <v/>
      </c>
      <c r="N1012" s="1" t="str">
        <f>IF(שבוע_בדילוג[[#This Row],[וסת השבוע פעיל?2]]="","",IF(AND(שבוע_בדילוג[[#This Row],[וסת השבוע פעיל?]]&lt;&gt;"",שבוע_בדילוג[[#This Row],[CycleNumber]]&lt;B1013,B1013&lt;&gt;"",שבוע_בדילוג[[#This Row],[וסת השבוע פעיל?]]&lt;3),IF(L1013=0,IF(AND(שבוע_בדילוג[[#This Row],[וסת השבוע פעיל?]]&gt;0,J1013=1),0,1),0),""))</f>
        <v/>
      </c>
      <c r="O1012" s="1" t="str">
        <f t="shared" si="84"/>
        <v/>
      </c>
      <c r="P1012" s="1" t="str">
        <f>IF(AND(שבוע_בדילוג[[#This Row],[חיזוי - שבוע]]=1,K1013=1),1,"")</f>
        <v/>
      </c>
      <c r="Q1012" s="1" t="str">
        <f>IF(AND(שבוע_בדילוג[[#This Row],[וסת השבוע פעיל?]]&lt;3,OR(שבוע_בדילוג[[#This Row],[CycleNumber]]&gt;B1013,B1013="")),1,"")</f>
        <v/>
      </c>
      <c r="R1012" s="1" t="str">
        <f>IF(AND(שבוע_בדילוג[[#This Row],[חיזוי - שבוע]]&lt;&gt;"",שבוע_בדילוג[[#This Row],[וסת השבוע פעיל?2]]=""),1,"")</f>
        <v/>
      </c>
      <c r="S1012" s="1" t="str">
        <f>IF(שבוע_בדילוג[[#This Row],[האישה קבעה וסת שבוע בדילוג?]]=1,IF(שבוע_בדילוג[[#This Row],[וסת השבוע פעיל?]]&lt;3,1,0),"")</f>
        <v/>
      </c>
      <c r="T10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2" s="1">
        <f t="shared" si="85"/>
        <v>0</v>
      </c>
      <c r="V1012" s="1">
        <f t="shared" si="86"/>
        <v>0</v>
      </c>
      <c r="W1012" s="1">
        <f t="shared" si="87"/>
        <v>0</v>
      </c>
      <c r="X1012" s="1" t="str">
        <f>IF(שבוע_בדילוג[[#This Row],[3 הפלגות זהות]]="","",IF(שבוע_בדילוג[[#This Row],[3 הפלגות זהות]]=1,שבוע_בדילוג[[#This Row],[LengthofCycle]],X1011))</f>
        <v/>
      </c>
      <c r="Z1012" s="1" t="str">
        <f>IF(OR(שבוע_בדילוג[[#This Row],[הווסת פעיל?]]=0,שבוע_בדילוג[[#This Row],[הווסת פעיל?]]=""),"",SUM(Z1011,שבוע_בדילוג[[#This Row],[הווסת פעיל?]]))</f>
        <v/>
      </c>
      <c r="AA1012" s="1" t="str">
        <f>IF(AND(שבוע_בדילוג[[#This Row],[כמה מחזורים עד עקירה]]&lt;&gt;"",Z1013=""),שבוע_בדילוג[[#This Row],[כמה מחזורים עד עקירה]],"")</f>
        <v/>
      </c>
      <c r="AB1012" s="1" t="str">
        <f>IF(AND(שבוע_בדילוג[[#This Row],[הווסת פעיל?]]=1,שבוע_בדילוג[[#This Row],[וסת קבוע אחרון]]&lt;&gt;X1011),שבוע_בדילוג[[#This Row],[וסת קבוע אחרון]],"")</f>
        <v/>
      </c>
      <c r="AC1012" s="1" t="str">
        <f>IF(AND(שבוע_בדילוג[[#This Row],[הווסת פעיל?]]=1,Y1011=0,שבוע_בדילוג[[#This Row],[וסת קבוע אחרון]]=X1011),שבוע_בדילוג[[#This Row],[וסת קבוע אחרון]],"")</f>
        <v/>
      </c>
      <c r="AD1012" s="1" t="str">
        <f>IF(AND(שבוע_בדילוג[[#This Row],[הווסת פעיל?]]=1,Y1011=0,שבוע_בדילוג[[#This Row],[וסת קבוע אחרון]]&lt;&gt;X1011),1,"")</f>
        <v/>
      </c>
      <c r="AE1012" s="1" t="str">
        <f>IF(AND(שבוע_בדילוג[[#This Row],[הווסת פעיל?]]&lt;&gt;"",B1013=1),שבוע_בדילוג[[#This Row],[CycleNumber]],"")</f>
        <v/>
      </c>
      <c r="AF1012" s="1" t="str">
        <f>IF(AND(שבוע_בדילוג[[#This Row],[הווסת פעיל?]]&lt;&gt;"",Y1011=""),שבוע_בדילוג[[#This Row],[CycleNumber]],"")</f>
        <v/>
      </c>
      <c r="AG1012" s="1" t="str">
        <f>IF(B1013=1,"",IF(שבוע_בדילוג[[#This Row],[הווסת פעיל?]]=1,IF(שבוע_בדילוג[[#This Row],[וסת קבוע אחרון]]=F1013,1,0),""))</f>
        <v/>
      </c>
      <c r="AH1012" s="1" t="str">
        <f>IF(B1013=1,"",IF(שבוע_בדילוג[[#This Row],[הווסת פעיל?]]=1,IF(OR(שבוע_בדילוג[[#This Row],[וסת קבוע אחרון]]=F1013,F1013=שבוע_בדילוג[[#This Row],[LengthofCycle]]),1,0),""))</f>
        <v/>
      </c>
      <c r="AI1012" s="1" t="str">
        <f>IF(B1013=1,"",IF(שבוע_בדילוג[[#This Row],[הווסת פעיל?]]=1,IF(OR(שבוע_בדילוג[[#This Row],[וסת קבוע אחרון]]=F1013,F1013=שבוע_בדילוג[[#This Row],[LengthofCycle]],AND(שבוע_בדילוג[[#This Row],[LengthofCycle]]&lt;&gt;שבוע_בדילוג[[#This Row],[וסת קבוע אחרון]],OR(F1013=28,F1013=29))),1,0),""))</f>
        <v/>
      </c>
      <c r="AJ1012" s="1" t="str">
        <f>IF(AND(שבוע_בדילוג[[#This Row],[הווסת פעיל?]]=1,B1013=1),1,"")</f>
        <v/>
      </c>
      <c r="AK1012" s="4">
        <f>IF(AND(שבוע_בדילוג[[#This Row],[הווסת פעיל?]]&lt;&gt;1,B1013&lt;&gt;1,B1013&lt;&gt;""),IF(שבוע_בדילוג[[#This Row],[LengthofCycle]]=F1013,1,0),"")</f>
        <v>0</v>
      </c>
      <c r="AL1012" s="4">
        <f>IF(AND(שבוע_בדילוג[[#This Row],[הווסת פעיל?]]&lt;&gt;1,B1013&lt;&gt;1,B1013&lt;&gt;""),IF(OR(שבוע_בדילוג[[#This Row],[LengthofCycle]]=F1013,F1013=29),1,0),"")</f>
        <v>0</v>
      </c>
      <c r="AM1012" s="4">
        <f>IF(AND(שבוע_בדילוג[[#This Row],[הווסת פעיל?]]&lt;&gt;1,B1013&lt;&gt;1,B1013&lt;&gt;""),IF(OR(שבוע_בדילוג[[#This Row],[LengthofCycle]]=F1013,F1013=29,F1013=28),1,0),"")</f>
        <v>0</v>
      </c>
    </row>
    <row r="1013" spans="1:39" x14ac:dyDescent="0.25">
      <c r="A1013" s="1" t="s">
        <v>139</v>
      </c>
      <c r="B1013" s="1">
        <v>12</v>
      </c>
      <c r="C1013" s="1">
        <v>1</v>
      </c>
      <c r="D1013" s="1">
        <v>1</v>
      </c>
      <c r="E1013" s="1">
        <v>1</v>
      </c>
      <c r="F1013" s="1">
        <v>42</v>
      </c>
      <c r="H1013" s="1">
        <f>שבוע_בדילוג[[#This Row],[LengthofCycle]]+1</f>
        <v>43</v>
      </c>
      <c r="I1013" s="1" t="str">
        <f>IF(IFERROR(LOOKUP(שבוע_בדילוג[[#This Row],[ClientID]],קביעויות[השבוע בדילוג]),FALSE)=שבוע_בדילוג[[#This Row],[ClientID]],1,"")</f>
        <v/>
      </c>
      <c r="J1013" s="1" t="str">
        <f>IF(AND(שבוע_בדילוג[[#This Row],[CycleNumber]]&gt;1,OR(B1014="",שבוע_בדילוג[[#This Row],[CycleNumber]]&gt;B1012)),IF(OR(AND(שבוע_בדילוג[[#This Row],[LengthofCycle]]=29,F1012=29),AND(שבוע_בדילוג[[#This Row],[LengthofCycle]]=36,F1012=36)),1,""),"")</f>
        <v/>
      </c>
      <c r="K1013" s="1" t="str">
        <f>IF(AND(שבוע_בדילוג[[#This Row],[וסת השבוע]]=1,J1012=1,שבוע_בדילוג[[#This Row],[CycleNumber]]&gt;B1012),1,"")</f>
        <v/>
      </c>
      <c r="L1013" s="1" t="str">
        <f>IF(שבוע_בדילוג[[#This Row],[CycleNumber]]=1,"",IF(שבוע_בדילוג[[#This Row],[וסת השבוע]]=1,0,IF(L1012="","",IF(L1012=0,IF(שבוע_בדילוג[[#This Row],[LengthofCycle]]=29,0,1),IF(L1012=1,IF(שבוע_בדילוג[[#This Row],[LengthofCycle]]+F1012=29*2,0,2),IF(L1012=2,IF(שבוע_בדילוג[[#This Row],[LengthofCycle]]+F1012+F1011=29*3,0,3),""))))))</f>
        <v/>
      </c>
      <c r="M1013" s="1" t="str">
        <f>IF(שבוע_בדילוג[[#This Row],[וסת השבוע]]=1,IF(שבוע_בדילוג[[#This Row],[וסת השבוע וההפלגה ביחד]]=1,M1012+1,0),IF(AND(שבוע_בדילוג[[#This Row],[CycleNumber]]&gt;B1012,שבוע_בדילוג[[#This Row],[CycleNumber]]&gt;1),IF(שבוע_בדילוג[[#This Row],[וסת השבוע פעיל?]]&lt;&gt;"",M1012+1,""),""))</f>
        <v/>
      </c>
      <c r="N1013" s="1" t="str">
        <f>IF(שבוע_בדילוג[[#This Row],[וסת השבוע פעיל?2]]="","",IF(AND(שבוע_בדילוג[[#This Row],[וסת השבוע פעיל?]]&lt;&gt;"",שבוע_בדילוג[[#This Row],[CycleNumber]]&lt;B1014,B1014&lt;&gt;"",שבוע_בדילוג[[#This Row],[וסת השבוע פעיל?]]&lt;3),IF(L1014=0,IF(AND(שבוע_בדילוג[[#This Row],[וסת השבוע פעיל?]]&gt;0,J1014=1),0,1),0),""))</f>
        <v/>
      </c>
      <c r="O1013" s="1" t="str">
        <f t="shared" si="84"/>
        <v/>
      </c>
      <c r="P1013" s="1" t="str">
        <f>IF(AND(שבוע_בדילוג[[#This Row],[חיזוי - שבוע]]=1,K1014=1),1,"")</f>
        <v/>
      </c>
      <c r="Q1013" s="1" t="str">
        <f>IF(AND(שבוע_בדילוג[[#This Row],[וסת השבוע פעיל?]]&lt;3,OR(שבוע_בדילוג[[#This Row],[CycleNumber]]&gt;B1014,B1014="")),1,"")</f>
        <v/>
      </c>
      <c r="R1013" s="1" t="str">
        <f>IF(AND(שבוע_בדילוג[[#This Row],[חיזוי - שבוע]]&lt;&gt;"",שבוע_בדילוג[[#This Row],[וסת השבוע פעיל?2]]=""),1,"")</f>
        <v/>
      </c>
      <c r="S1013" s="1" t="str">
        <f>IF(שבוע_בדילוג[[#This Row],[האישה קבעה וסת שבוע בדילוג?]]=1,IF(שבוע_בדילוג[[#This Row],[וסת השבוע פעיל?]]&lt;3,1,0),"")</f>
        <v/>
      </c>
      <c r="T10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3" s="1">
        <f t="shared" si="85"/>
        <v>0</v>
      </c>
      <c r="V1013" s="1">
        <f t="shared" si="86"/>
        <v>0</v>
      </c>
      <c r="W1013" s="1">
        <f t="shared" si="87"/>
        <v>0</v>
      </c>
      <c r="X1013" s="1" t="str">
        <f>IF(שבוע_בדילוג[[#This Row],[3 הפלגות זהות]]="","",IF(שבוע_בדילוג[[#This Row],[3 הפלגות זהות]]=1,שבוע_בדילוג[[#This Row],[LengthofCycle]],X1012))</f>
        <v/>
      </c>
      <c r="Z1013" s="1" t="str">
        <f>IF(OR(שבוע_בדילוג[[#This Row],[הווסת פעיל?]]=0,שבוע_בדילוג[[#This Row],[הווסת פעיל?]]=""),"",SUM(Z1012,שבוע_בדילוג[[#This Row],[הווסת פעיל?]]))</f>
        <v/>
      </c>
      <c r="AA1013" s="1" t="str">
        <f>IF(AND(שבוע_בדילוג[[#This Row],[כמה מחזורים עד עקירה]]&lt;&gt;"",Z1014=""),שבוע_בדילוג[[#This Row],[כמה מחזורים עד עקירה]],"")</f>
        <v/>
      </c>
      <c r="AB1013" s="1" t="str">
        <f>IF(AND(שבוע_בדילוג[[#This Row],[הווסת פעיל?]]=1,שבוע_בדילוג[[#This Row],[וסת קבוע אחרון]]&lt;&gt;X1012),שבוע_בדילוג[[#This Row],[וסת קבוע אחרון]],"")</f>
        <v/>
      </c>
      <c r="AC1013" s="1" t="str">
        <f>IF(AND(שבוע_בדילוג[[#This Row],[הווסת פעיל?]]=1,Y1012=0,שבוע_בדילוג[[#This Row],[וסת קבוע אחרון]]=X1012),שבוע_בדילוג[[#This Row],[וסת קבוע אחרון]],"")</f>
        <v/>
      </c>
      <c r="AD1013" s="1" t="str">
        <f>IF(AND(שבוע_בדילוג[[#This Row],[הווסת פעיל?]]=1,Y1012=0,שבוע_בדילוג[[#This Row],[וסת קבוע אחרון]]&lt;&gt;X1012),1,"")</f>
        <v/>
      </c>
      <c r="AE1013" s="1" t="str">
        <f>IF(AND(שבוע_בדילוג[[#This Row],[הווסת פעיל?]]&lt;&gt;"",B1014=1),שבוע_בדילוג[[#This Row],[CycleNumber]],"")</f>
        <v/>
      </c>
      <c r="AF1013" s="1" t="str">
        <f>IF(AND(שבוע_בדילוג[[#This Row],[הווסת פעיל?]]&lt;&gt;"",Y1012=""),שבוע_בדילוג[[#This Row],[CycleNumber]],"")</f>
        <v/>
      </c>
      <c r="AG1013" s="1" t="str">
        <f>IF(B1014=1,"",IF(שבוע_בדילוג[[#This Row],[הווסת פעיל?]]=1,IF(שבוע_בדילוג[[#This Row],[וסת קבוע אחרון]]=F1014,1,0),""))</f>
        <v/>
      </c>
      <c r="AH1013" s="1" t="str">
        <f>IF(B1014=1,"",IF(שבוע_בדילוג[[#This Row],[הווסת פעיל?]]=1,IF(OR(שבוע_בדילוג[[#This Row],[וסת קבוע אחרון]]=F1014,F1014=שבוע_בדילוג[[#This Row],[LengthofCycle]]),1,0),""))</f>
        <v/>
      </c>
      <c r="AI1013" s="1" t="str">
        <f>IF(B1014=1,"",IF(שבוע_בדילוג[[#This Row],[הווסת פעיל?]]=1,IF(OR(שבוע_בדילוג[[#This Row],[וסת קבוע אחרון]]=F1014,F1014=שבוע_בדילוג[[#This Row],[LengthofCycle]],AND(שבוע_בדילוג[[#This Row],[LengthofCycle]]&lt;&gt;שבוע_בדילוג[[#This Row],[וסת קבוע אחרון]],OR(F1014=28,F1014=29))),1,0),""))</f>
        <v/>
      </c>
      <c r="AJ1013" s="1" t="str">
        <f>IF(AND(שבוע_בדילוג[[#This Row],[הווסת פעיל?]]=1,B1014=1),1,"")</f>
        <v/>
      </c>
      <c r="AK1013" s="4" t="str">
        <f>IF(AND(שבוע_בדילוג[[#This Row],[הווסת פעיל?]]&lt;&gt;1,B1014&lt;&gt;1,B1014&lt;&gt;""),IF(שבוע_בדילוג[[#This Row],[LengthofCycle]]=F1014,1,0),"")</f>
        <v/>
      </c>
      <c r="AL1013" s="4" t="str">
        <f>IF(AND(שבוע_בדילוג[[#This Row],[הווסת פעיל?]]&lt;&gt;1,B1014&lt;&gt;1,B1014&lt;&gt;""),IF(OR(שבוע_בדילוג[[#This Row],[LengthofCycle]]=F1014,F1014=29),1,0),"")</f>
        <v/>
      </c>
      <c r="AM1013" s="4" t="str">
        <f>IF(AND(שבוע_בדילוג[[#This Row],[הווסת פעיל?]]&lt;&gt;1,B1014&lt;&gt;1,B1014&lt;&gt;""),IF(OR(שבוע_בדילוג[[#This Row],[LengthofCycle]]=F1014,F1014=29,F1014=28),1,0),"")</f>
        <v/>
      </c>
    </row>
    <row r="1014" spans="1:39" x14ac:dyDescent="0.25">
      <c r="A1014" s="1" t="s">
        <v>140</v>
      </c>
      <c r="B1014" s="1">
        <v>1</v>
      </c>
      <c r="C1014" s="1">
        <v>0</v>
      </c>
      <c r="D1014" s="1">
        <v>1</v>
      </c>
      <c r="E1014" s="1">
        <v>0</v>
      </c>
      <c r="F1014" s="1">
        <v>29</v>
      </c>
      <c r="H1014" s="1">
        <f>שבוע_בדילוג[[#This Row],[LengthofCycle]]+1</f>
        <v>30</v>
      </c>
      <c r="I1014" s="1" t="str">
        <f>IF(IFERROR(LOOKUP(שבוע_בדילוג[[#This Row],[ClientID]],קביעויות[השבוע בדילוג]),FALSE)=שבוע_בדילוג[[#This Row],[ClientID]],1,"")</f>
        <v/>
      </c>
      <c r="J1014" s="1" t="str">
        <f>IF(AND(שבוע_בדילוג[[#This Row],[CycleNumber]]&gt;1,OR(B1015="",שבוע_בדילוג[[#This Row],[CycleNumber]]&gt;B1013)),IF(OR(AND(שבוע_בדילוג[[#This Row],[LengthofCycle]]=29,F1013=29),AND(שבוע_בדילוג[[#This Row],[LengthofCycle]]=36,F1013=36)),1,""),"")</f>
        <v/>
      </c>
      <c r="K1014" s="1" t="str">
        <f>IF(AND(שבוע_בדילוג[[#This Row],[וסת השבוע]]=1,J1013=1,שבוע_בדילוג[[#This Row],[CycleNumber]]&gt;B1013),1,"")</f>
        <v/>
      </c>
      <c r="L1014" s="1" t="str">
        <f>IF(שבוע_בדילוג[[#This Row],[CycleNumber]]=1,"",IF(שבוע_בדילוג[[#This Row],[וסת השבוע]]=1,0,IF(L1013="","",IF(L1013=0,IF(שבוע_בדילוג[[#This Row],[LengthofCycle]]=29,0,1),IF(L1013=1,IF(שבוע_בדילוג[[#This Row],[LengthofCycle]]+F1013=29*2,0,2),IF(L1013=2,IF(שבוע_בדילוג[[#This Row],[LengthofCycle]]+F1013+F1012=29*3,0,3),""))))))</f>
        <v/>
      </c>
      <c r="M1014" s="1" t="str">
        <f>IF(שבוע_בדילוג[[#This Row],[וסת השבוע]]=1,IF(שבוע_בדילוג[[#This Row],[וסת השבוע וההפלגה ביחד]]=1,M1013+1,0),IF(AND(שבוע_בדילוג[[#This Row],[CycleNumber]]&gt;B1013,שבוע_בדילוג[[#This Row],[CycleNumber]]&gt;1),IF(שבוע_בדילוג[[#This Row],[וסת השבוע פעיל?]]&lt;&gt;"",M1013+1,""),""))</f>
        <v/>
      </c>
      <c r="N1014" s="1" t="str">
        <f>IF(שבוע_בדילוג[[#This Row],[וסת השבוע פעיל?2]]="","",IF(AND(שבוע_בדילוג[[#This Row],[וסת השבוע פעיל?]]&lt;&gt;"",שבוע_בדילוג[[#This Row],[CycleNumber]]&lt;B1015,B1015&lt;&gt;"",שבוע_בדילוג[[#This Row],[וסת השבוע פעיל?]]&lt;3),IF(L1015=0,IF(AND(שבוע_בדילוג[[#This Row],[וסת השבוע פעיל?]]&gt;0,J1015=1),0,1),0),""))</f>
        <v/>
      </c>
      <c r="O1014" s="1" t="str">
        <f t="shared" si="84"/>
        <v/>
      </c>
      <c r="P1014" s="1" t="str">
        <f>IF(AND(שבוע_בדילוג[[#This Row],[חיזוי - שבוע]]=1,K1015=1),1,"")</f>
        <v/>
      </c>
      <c r="Q1014" s="1" t="str">
        <f>IF(AND(שבוע_בדילוג[[#This Row],[וסת השבוע פעיל?]]&lt;3,OR(שבוע_בדילוג[[#This Row],[CycleNumber]]&gt;B1015,B1015="")),1,"")</f>
        <v/>
      </c>
      <c r="R1014" s="1" t="str">
        <f>IF(AND(שבוע_בדילוג[[#This Row],[חיזוי - שבוע]]&lt;&gt;"",שבוע_בדילוג[[#This Row],[וסת השבוע פעיל?2]]=""),1,"")</f>
        <v/>
      </c>
      <c r="S1014" s="1" t="str">
        <f>IF(שבוע_בדילוג[[#This Row],[האישה קבעה וסת שבוע בדילוג?]]=1,IF(שבוע_בדילוג[[#This Row],[וסת השבוע פעיל?]]&lt;3,1,0),"")</f>
        <v/>
      </c>
      <c r="T10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4" s="1" t="str">
        <f t="shared" si="85"/>
        <v/>
      </c>
      <c r="V1014" s="1" t="str">
        <f t="shared" si="86"/>
        <v/>
      </c>
      <c r="W1014" s="1" t="str">
        <f t="shared" si="87"/>
        <v/>
      </c>
      <c r="X1014" s="1" t="str">
        <f>IF(שבוע_בדילוג[[#This Row],[3 הפלגות זהות]]="","",IF(שבוע_בדילוג[[#This Row],[3 הפלגות זהות]]=1,שבוע_בדילוג[[#This Row],[LengthofCycle]],X1013))</f>
        <v/>
      </c>
      <c r="Z1014" s="1" t="str">
        <f>IF(OR(שבוע_בדילוג[[#This Row],[הווסת פעיל?]]=0,שבוע_בדילוג[[#This Row],[הווסת פעיל?]]=""),"",SUM(Z1013,שבוע_בדילוג[[#This Row],[הווסת פעיל?]]))</f>
        <v/>
      </c>
      <c r="AA1014" s="1" t="str">
        <f>IF(AND(שבוע_בדילוג[[#This Row],[כמה מחזורים עד עקירה]]&lt;&gt;"",Z1015=""),שבוע_בדילוג[[#This Row],[כמה מחזורים עד עקירה]],"")</f>
        <v/>
      </c>
      <c r="AB1014" s="1" t="str">
        <f>IF(AND(שבוע_בדילוג[[#This Row],[הווסת פעיל?]]=1,שבוע_בדילוג[[#This Row],[וסת קבוע אחרון]]&lt;&gt;X1013),שבוע_בדילוג[[#This Row],[וסת קבוע אחרון]],"")</f>
        <v/>
      </c>
      <c r="AC1014" s="1" t="str">
        <f>IF(AND(שבוע_בדילוג[[#This Row],[הווסת פעיל?]]=1,Y1013=0,שבוע_בדילוג[[#This Row],[וסת קבוע אחרון]]=X1013),שבוע_בדילוג[[#This Row],[וסת קבוע אחרון]],"")</f>
        <v/>
      </c>
      <c r="AD1014" s="1" t="str">
        <f>IF(AND(שבוע_בדילוג[[#This Row],[הווסת פעיל?]]=1,Y1013=0,שבוע_בדילוג[[#This Row],[וסת קבוע אחרון]]&lt;&gt;X1013),1,"")</f>
        <v/>
      </c>
      <c r="AE1014" s="1" t="str">
        <f>IF(AND(שבוע_בדילוג[[#This Row],[הווסת פעיל?]]&lt;&gt;"",B1015=1),שבוע_בדילוג[[#This Row],[CycleNumber]],"")</f>
        <v/>
      </c>
      <c r="AF1014" s="1" t="str">
        <f>IF(AND(שבוע_בדילוג[[#This Row],[הווסת פעיל?]]&lt;&gt;"",Y1013=""),שבוע_בדילוג[[#This Row],[CycleNumber]],"")</f>
        <v/>
      </c>
      <c r="AG1014" s="1" t="str">
        <f>IF(B1015=1,"",IF(שבוע_בדילוג[[#This Row],[הווסת פעיל?]]=1,IF(שבוע_בדילוג[[#This Row],[וסת קבוע אחרון]]=F1015,1,0),""))</f>
        <v/>
      </c>
      <c r="AH1014" s="1" t="str">
        <f>IF(B1015=1,"",IF(שבוע_בדילוג[[#This Row],[הווסת פעיל?]]=1,IF(OR(שבוע_בדילוג[[#This Row],[וסת קבוע אחרון]]=F1015,F1015=שבוע_בדילוג[[#This Row],[LengthofCycle]]),1,0),""))</f>
        <v/>
      </c>
      <c r="AI1014" s="1" t="str">
        <f>IF(B1015=1,"",IF(שבוע_בדילוג[[#This Row],[הווסת פעיל?]]=1,IF(OR(שבוע_בדילוג[[#This Row],[וסת קבוע אחרון]]=F1015,F1015=שבוע_בדילוג[[#This Row],[LengthofCycle]],AND(שבוע_בדילוג[[#This Row],[LengthofCycle]]&lt;&gt;שבוע_בדילוג[[#This Row],[וסת קבוע אחרון]],OR(F1015=28,F1015=29))),1,0),""))</f>
        <v/>
      </c>
      <c r="AJ1014" s="1" t="str">
        <f>IF(AND(שבוע_בדילוג[[#This Row],[הווסת פעיל?]]=1,B1015=1),1,"")</f>
        <v/>
      </c>
      <c r="AK1014" s="4">
        <f>IF(AND(שבוע_בדילוג[[#This Row],[הווסת פעיל?]]&lt;&gt;1,B1015&lt;&gt;1,B1015&lt;&gt;""),IF(שבוע_בדילוג[[#This Row],[LengthofCycle]]=F1015,1,0),"")</f>
        <v>0</v>
      </c>
      <c r="AL1014" s="4">
        <f>IF(AND(שבוע_בדילוג[[#This Row],[הווסת פעיל?]]&lt;&gt;1,B1015&lt;&gt;1,B1015&lt;&gt;""),IF(OR(שבוע_בדילוג[[#This Row],[LengthofCycle]]=F1015,F1015=29),1,0),"")</f>
        <v>0</v>
      </c>
      <c r="AM1014" s="4">
        <f>IF(AND(שבוע_בדילוג[[#This Row],[הווסת פעיל?]]&lt;&gt;1,B1015&lt;&gt;1,B1015&lt;&gt;""),IF(OR(שבוע_בדילוג[[#This Row],[LengthofCycle]]=F1015,F1015=29,F1015=28),1,0),"")</f>
        <v>0</v>
      </c>
    </row>
    <row r="1015" spans="1:39" x14ac:dyDescent="0.25">
      <c r="A1015" s="1" t="s">
        <v>140</v>
      </c>
      <c r="B1015" s="1">
        <v>2</v>
      </c>
      <c r="C1015" s="1">
        <v>0</v>
      </c>
      <c r="D1015" s="1">
        <v>1</v>
      </c>
      <c r="E1015" s="1">
        <v>0</v>
      </c>
      <c r="F1015" s="1">
        <v>25</v>
      </c>
      <c r="H1015" s="1">
        <f>שבוע_בדילוג[[#This Row],[LengthofCycle]]+1</f>
        <v>26</v>
      </c>
      <c r="I1015" s="1" t="str">
        <f>IF(IFERROR(LOOKUP(שבוע_בדילוג[[#This Row],[ClientID]],קביעויות[השבוע בדילוג]),FALSE)=שבוע_בדילוג[[#This Row],[ClientID]],1,"")</f>
        <v/>
      </c>
      <c r="J1015" s="1" t="str">
        <f>IF(AND(שבוע_בדילוג[[#This Row],[CycleNumber]]&gt;1,OR(B1016="",שבוע_בדילוג[[#This Row],[CycleNumber]]&gt;B1014)),IF(OR(AND(שבוע_בדילוג[[#This Row],[LengthofCycle]]=29,F1014=29),AND(שבוע_בדילוג[[#This Row],[LengthofCycle]]=36,F1014=36)),1,""),"")</f>
        <v/>
      </c>
      <c r="K1015" s="1" t="str">
        <f>IF(AND(שבוע_בדילוג[[#This Row],[וסת השבוע]]=1,J1014=1,שבוע_בדילוג[[#This Row],[CycleNumber]]&gt;B1014),1,"")</f>
        <v/>
      </c>
      <c r="L1015" s="1" t="str">
        <f>IF(שבוע_בדילוג[[#This Row],[CycleNumber]]=1,"",IF(שבוע_בדילוג[[#This Row],[וסת השבוע]]=1,0,IF(L1014="","",IF(L1014=0,IF(שבוע_בדילוג[[#This Row],[LengthofCycle]]=29,0,1),IF(L1014=1,IF(שבוע_בדילוג[[#This Row],[LengthofCycle]]+F1014=29*2,0,2),IF(L1014=2,IF(שבוע_בדילוג[[#This Row],[LengthofCycle]]+F1014+F1013=29*3,0,3),""))))))</f>
        <v/>
      </c>
      <c r="M1015" s="1" t="str">
        <f>IF(שבוע_בדילוג[[#This Row],[וסת השבוע]]=1,IF(שבוע_בדילוג[[#This Row],[וסת השבוע וההפלגה ביחד]]=1,M1014+1,0),IF(AND(שבוע_בדילוג[[#This Row],[CycleNumber]]&gt;B1014,שבוע_בדילוג[[#This Row],[CycleNumber]]&gt;1),IF(שבוע_בדילוג[[#This Row],[וסת השבוע פעיל?]]&lt;&gt;"",M1014+1,""),""))</f>
        <v/>
      </c>
      <c r="N1015" s="1" t="str">
        <f>IF(שבוע_בדילוג[[#This Row],[וסת השבוע פעיל?2]]="","",IF(AND(שבוע_בדילוג[[#This Row],[וסת השבוע פעיל?]]&lt;&gt;"",שבוע_בדילוג[[#This Row],[CycleNumber]]&lt;B1016,B1016&lt;&gt;"",שבוע_בדילוג[[#This Row],[וסת השבוע פעיל?]]&lt;3),IF(L1016=0,IF(AND(שבוע_בדילוג[[#This Row],[וסת השבוע פעיל?]]&gt;0,J1016=1),0,1),0),""))</f>
        <v/>
      </c>
      <c r="O1015" s="1" t="str">
        <f t="shared" si="84"/>
        <v/>
      </c>
      <c r="P1015" s="1" t="str">
        <f>IF(AND(שבוע_בדילוג[[#This Row],[חיזוי - שבוע]]=1,K1016=1),1,"")</f>
        <v/>
      </c>
      <c r="Q1015" s="1" t="str">
        <f>IF(AND(שבוע_בדילוג[[#This Row],[וסת השבוע פעיל?]]&lt;3,OR(שבוע_בדילוג[[#This Row],[CycleNumber]]&gt;B1016,B1016="")),1,"")</f>
        <v/>
      </c>
      <c r="R1015" s="1" t="str">
        <f>IF(AND(שבוע_בדילוג[[#This Row],[חיזוי - שבוע]]&lt;&gt;"",שבוע_בדילוג[[#This Row],[וסת השבוע פעיל?2]]=""),1,"")</f>
        <v/>
      </c>
      <c r="S1015" s="1" t="str">
        <f>IF(שבוע_בדילוג[[#This Row],[האישה קבעה וסת שבוע בדילוג?]]=1,IF(שבוע_בדילוג[[#This Row],[וסת השבוע פעיל?]]&lt;3,1,0),"")</f>
        <v/>
      </c>
      <c r="T10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5" s="1" t="str">
        <f t="shared" si="85"/>
        <v/>
      </c>
      <c r="V1015" s="1" t="str">
        <f t="shared" si="86"/>
        <v/>
      </c>
      <c r="W1015" s="1" t="str">
        <f t="shared" si="87"/>
        <v/>
      </c>
      <c r="X1015" s="1" t="str">
        <f>IF(שבוע_בדילוג[[#This Row],[3 הפלגות זהות]]="","",IF(שבוע_בדילוג[[#This Row],[3 הפלגות זהות]]=1,שבוע_בדילוג[[#This Row],[LengthofCycle]],X1014))</f>
        <v/>
      </c>
      <c r="Z1015" s="1" t="str">
        <f>IF(OR(שבוע_בדילוג[[#This Row],[הווסת פעיל?]]=0,שבוע_בדילוג[[#This Row],[הווסת פעיל?]]=""),"",SUM(Z1014,שבוע_בדילוג[[#This Row],[הווסת פעיל?]]))</f>
        <v/>
      </c>
      <c r="AA1015" s="1" t="str">
        <f>IF(AND(שבוע_בדילוג[[#This Row],[כמה מחזורים עד עקירה]]&lt;&gt;"",Z1016=""),שבוע_בדילוג[[#This Row],[כמה מחזורים עד עקירה]],"")</f>
        <v/>
      </c>
      <c r="AB1015" s="1" t="str">
        <f>IF(AND(שבוע_בדילוג[[#This Row],[הווסת פעיל?]]=1,שבוע_בדילוג[[#This Row],[וסת קבוע אחרון]]&lt;&gt;X1014),שבוע_בדילוג[[#This Row],[וסת קבוע אחרון]],"")</f>
        <v/>
      </c>
      <c r="AC1015" s="1" t="str">
        <f>IF(AND(שבוע_בדילוג[[#This Row],[הווסת פעיל?]]=1,Y1014=0,שבוע_בדילוג[[#This Row],[וסת קבוע אחרון]]=X1014),שבוע_בדילוג[[#This Row],[וסת קבוע אחרון]],"")</f>
        <v/>
      </c>
      <c r="AD1015" s="1" t="str">
        <f>IF(AND(שבוע_בדילוג[[#This Row],[הווסת פעיל?]]=1,Y1014=0,שבוע_בדילוג[[#This Row],[וסת קבוע אחרון]]&lt;&gt;X1014),1,"")</f>
        <v/>
      </c>
      <c r="AE1015" s="1" t="str">
        <f>IF(AND(שבוע_בדילוג[[#This Row],[הווסת פעיל?]]&lt;&gt;"",B1016=1),שבוע_בדילוג[[#This Row],[CycleNumber]],"")</f>
        <v/>
      </c>
      <c r="AF1015" s="1" t="str">
        <f>IF(AND(שבוע_בדילוג[[#This Row],[הווסת פעיל?]]&lt;&gt;"",Y1014=""),שבוע_בדילוג[[#This Row],[CycleNumber]],"")</f>
        <v/>
      </c>
      <c r="AG1015" s="1" t="str">
        <f>IF(B1016=1,"",IF(שבוע_בדילוג[[#This Row],[הווסת פעיל?]]=1,IF(שבוע_בדילוג[[#This Row],[וסת קבוע אחרון]]=F1016,1,0),""))</f>
        <v/>
      </c>
      <c r="AH1015" s="1" t="str">
        <f>IF(B1016=1,"",IF(שבוע_בדילוג[[#This Row],[הווסת פעיל?]]=1,IF(OR(שבוע_בדילוג[[#This Row],[וסת קבוע אחרון]]=F1016,F1016=שבוע_בדילוג[[#This Row],[LengthofCycle]]),1,0),""))</f>
        <v/>
      </c>
      <c r="AI1015" s="1" t="str">
        <f>IF(B1016=1,"",IF(שבוע_בדילוג[[#This Row],[הווסת פעיל?]]=1,IF(OR(שבוע_בדילוג[[#This Row],[וסת קבוע אחרון]]=F1016,F1016=שבוע_בדילוג[[#This Row],[LengthofCycle]],AND(שבוע_בדילוג[[#This Row],[LengthofCycle]]&lt;&gt;שבוע_בדילוג[[#This Row],[וסת קבוע אחרון]],OR(F1016=28,F1016=29))),1,0),""))</f>
        <v/>
      </c>
      <c r="AJ1015" s="1" t="str">
        <f>IF(AND(שבוע_בדילוג[[#This Row],[הווסת פעיל?]]=1,B1016=1),1,"")</f>
        <v/>
      </c>
      <c r="AK1015" s="4">
        <f>IF(AND(שבוע_בדילוג[[#This Row],[הווסת פעיל?]]&lt;&gt;1,B1016&lt;&gt;1,B1016&lt;&gt;""),IF(שבוע_בדילוג[[#This Row],[LengthofCycle]]=F1016,1,0),"")</f>
        <v>0</v>
      </c>
      <c r="AL1015" s="4">
        <f>IF(AND(שבוע_בדילוג[[#This Row],[הווסת פעיל?]]&lt;&gt;1,B1016&lt;&gt;1,B1016&lt;&gt;""),IF(OR(שבוע_בדילוג[[#This Row],[LengthofCycle]]=F1016,F1016=29),1,0),"")</f>
        <v>0</v>
      </c>
      <c r="AM1015" s="4">
        <f>IF(AND(שבוע_בדילוג[[#This Row],[הווסת פעיל?]]&lt;&gt;1,B1016&lt;&gt;1,B1016&lt;&gt;""),IF(OR(שבוע_בדילוג[[#This Row],[LengthofCycle]]=F1016,F1016=29,F1016=28),1,0),"")</f>
        <v>0</v>
      </c>
    </row>
    <row r="1016" spans="1:39" x14ac:dyDescent="0.25">
      <c r="A1016" s="1" t="s">
        <v>140</v>
      </c>
      <c r="B1016" s="1">
        <v>3</v>
      </c>
      <c r="C1016" s="1">
        <v>0</v>
      </c>
      <c r="D1016" s="1">
        <v>1</v>
      </c>
      <c r="E1016" s="1">
        <v>0</v>
      </c>
      <c r="F1016" s="1">
        <v>26</v>
      </c>
      <c r="H1016" s="1">
        <f>שבוע_בדילוג[[#This Row],[LengthofCycle]]+1</f>
        <v>27</v>
      </c>
      <c r="I1016" s="1" t="str">
        <f>IF(IFERROR(LOOKUP(שבוע_בדילוג[[#This Row],[ClientID]],קביעויות[השבוע בדילוג]),FALSE)=שבוע_בדילוג[[#This Row],[ClientID]],1,"")</f>
        <v/>
      </c>
      <c r="J1016" s="1" t="str">
        <f>IF(AND(שבוע_בדילוג[[#This Row],[CycleNumber]]&gt;1,OR(B1017="",שבוע_בדילוג[[#This Row],[CycleNumber]]&gt;B1015)),IF(OR(AND(שבוע_בדילוג[[#This Row],[LengthofCycle]]=29,F1015=29),AND(שבוע_בדילוג[[#This Row],[LengthofCycle]]=36,F1015=36)),1,""),"")</f>
        <v/>
      </c>
      <c r="K1016" s="1" t="str">
        <f>IF(AND(שבוע_בדילוג[[#This Row],[וסת השבוע]]=1,J1015=1,שבוע_בדילוג[[#This Row],[CycleNumber]]&gt;B1015),1,"")</f>
        <v/>
      </c>
      <c r="L1016" s="1" t="str">
        <f>IF(שבוע_בדילוג[[#This Row],[CycleNumber]]=1,"",IF(שבוע_בדילוג[[#This Row],[וסת השבוע]]=1,0,IF(L1015="","",IF(L1015=0,IF(שבוע_בדילוג[[#This Row],[LengthofCycle]]=29,0,1),IF(L1015=1,IF(שבוע_בדילוג[[#This Row],[LengthofCycle]]+F1015=29*2,0,2),IF(L1015=2,IF(שבוע_בדילוג[[#This Row],[LengthofCycle]]+F1015+F1014=29*3,0,3),""))))))</f>
        <v/>
      </c>
      <c r="M1016" s="1" t="str">
        <f>IF(שבוע_בדילוג[[#This Row],[וסת השבוע]]=1,IF(שבוע_בדילוג[[#This Row],[וסת השבוע וההפלגה ביחד]]=1,M1015+1,0),IF(AND(שבוע_בדילוג[[#This Row],[CycleNumber]]&gt;B1015,שבוע_בדילוג[[#This Row],[CycleNumber]]&gt;1),IF(שבוע_בדילוג[[#This Row],[וסת השבוע פעיל?]]&lt;&gt;"",M1015+1,""),""))</f>
        <v/>
      </c>
      <c r="N1016" s="1" t="str">
        <f>IF(שבוע_בדילוג[[#This Row],[וסת השבוע פעיל?2]]="","",IF(AND(שבוע_בדילוג[[#This Row],[וסת השבוע פעיל?]]&lt;&gt;"",שבוע_בדילוג[[#This Row],[CycleNumber]]&lt;B1017,B1017&lt;&gt;"",שבוע_בדילוג[[#This Row],[וסת השבוע פעיל?]]&lt;3),IF(L1017=0,IF(AND(שבוע_בדילוג[[#This Row],[וסת השבוע פעיל?]]&gt;0,J1017=1),0,1),0),""))</f>
        <v/>
      </c>
      <c r="O1016" s="1" t="str">
        <f t="shared" si="84"/>
        <v/>
      </c>
      <c r="P1016" s="1" t="str">
        <f>IF(AND(שבוע_בדילוג[[#This Row],[חיזוי - שבוע]]=1,K1017=1),1,"")</f>
        <v/>
      </c>
      <c r="Q1016" s="1" t="str">
        <f>IF(AND(שבוע_בדילוג[[#This Row],[וסת השבוע פעיל?]]&lt;3,OR(שבוע_בדילוג[[#This Row],[CycleNumber]]&gt;B1017,B1017="")),1,"")</f>
        <v/>
      </c>
      <c r="R1016" s="1" t="str">
        <f>IF(AND(שבוע_בדילוג[[#This Row],[חיזוי - שבוע]]&lt;&gt;"",שבוע_בדילוג[[#This Row],[וסת השבוע פעיל?2]]=""),1,"")</f>
        <v/>
      </c>
      <c r="S1016" s="1" t="str">
        <f>IF(שבוע_בדילוג[[#This Row],[האישה קבעה וסת שבוע בדילוג?]]=1,IF(שבוע_בדילוג[[#This Row],[וסת השבוע פעיל?]]&lt;3,1,0),"")</f>
        <v/>
      </c>
      <c r="T10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6" s="1">
        <f t="shared" si="85"/>
        <v>0</v>
      </c>
      <c r="V1016" s="1" t="str">
        <f t="shared" si="86"/>
        <v/>
      </c>
      <c r="W1016" s="1" t="str">
        <f t="shared" si="87"/>
        <v/>
      </c>
      <c r="X1016" s="1" t="str">
        <f>IF(שבוע_בדילוג[[#This Row],[3 הפלגות זהות]]="","",IF(שבוע_בדילוג[[#This Row],[3 הפלגות זהות]]=1,שבוע_בדילוג[[#This Row],[LengthofCycle]],X1015))</f>
        <v/>
      </c>
      <c r="Z1016" s="1" t="str">
        <f>IF(OR(שבוע_בדילוג[[#This Row],[הווסת פעיל?]]=0,שבוע_בדילוג[[#This Row],[הווסת פעיל?]]=""),"",SUM(Z1015,שבוע_בדילוג[[#This Row],[הווסת פעיל?]]))</f>
        <v/>
      </c>
      <c r="AA1016" s="1" t="str">
        <f>IF(AND(שבוע_בדילוג[[#This Row],[כמה מחזורים עד עקירה]]&lt;&gt;"",Z1017=""),שבוע_בדילוג[[#This Row],[כמה מחזורים עד עקירה]],"")</f>
        <v/>
      </c>
      <c r="AB1016" s="1" t="str">
        <f>IF(AND(שבוע_בדילוג[[#This Row],[הווסת פעיל?]]=1,שבוע_בדילוג[[#This Row],[וסת קבוע אחרון]]&lt;&gt;X1015),שבוע_בדילוג[[#This Row],[וסת קבוע אחרון]],"")</f>
        <v/>
      </c>
      <c r="AC1016" s="1" t="str">
        <f>IF(AND(שבוע_בדילוג[[#This Row],[הווסת פעיל?]]=1,Y1015=0,שבוע_בדילוג[[#This Row],[וסת קבוע אחרון]]=X1015),שבוע_בדילוג[[#This Row],[וסת קבוע אחרון]],"")</f>
        <v/>
      </c>
      <c r="AD1016" s="1" t="str">
        <f>IF(AND(שבוע_בדילוג[[#This Row],[הווסת פעיל?]]=1,Y1015=0,שבוע_בדילוג[[#This Row],[וסת קבוע אחרון]]&lt;&gt;X1015),1,"")</f>
        <v/>
      </c>
      <c r="AE1016" s="1" t="str">
        <f>IF(AND(שבוע_בדילוג[[#This Row],[הווסת פעיל?]]&lt;&gt;"",B1017=1),שבוע_בדילוג[[#This Row],[CycleNumber]],"")</f>
        <v/>
      </c>
      <c r="AF1016" s="1" t="str">
        <f>IF(AND(שבוע_בדילוג[[#This Row],[הווסת פעיל?]]&lt;&gt;"",Y1015=""),שבוע_בדילוג[[#This Row],[CycleNumber]],"")</f>
        <v/>
      </c>
      <c r="AG1016" s="1" t="str">
        <f>IF(B1017=1,"",IF(שבוע_בדילוג[[#This Row],[הווסת פעיל?]]=1,IF(שבוע_בדילוג[[#This Row],[וסת קבוע אחרון]]=F1017,1,0),""))</f>
        <v/>
      </c>
      <c r="AH1016" s="1" t="str">
        <f>IF(B1017=1,"",IF(שבוע_בדילוג[[#This Row],[הווסת פעיל?]]=1,IF(OR(שבוע_בדילוג[[#This Row],[וסת קבוע אחרון]]=F1017,F1017=שבוע_בדילוג[[#This Row],[LengthofCycle]]),1,0),""))</f>
        <v/>
      </c>
      <c r="AI1016" s="1" t="str">
        <f>IF(B1017=1,"",IF(שבוע_בדילוג[[#This Row],[הווסת פעיל?]]=1,IF(OR(שבוע_בדילוג[[#This Row],[וסת קבוע אחרון]]=F1017,F1017=שבוע_בדילוג[[#This Row],[LengthofCycle]],AND(שבוע_בדילוג[[#This Row],[LengthofCycle]]&lt;&gt;שבוע_בדילוג[[#This Row],[וסת קבוע אחרון]],OR(F1017=28,F1017=29))),1,0),""))</f>
        <v/>
      </c>
      <c r="AJ1016" s="1" t="str">
        <f>IF(AND(שבוע_בדילוג[[#This Row],[הווסת פעיל?]]=1,B1017=1),1,"")</f>
        <v/>
      </c>
      <c r="AK1016" s="4">
        <f>IF(AND(שבוע_בדילוג[[#This Row],[הווסת פעיל?]]&lt;&gt;1,B1017&lt;&gt;1,B1017&lt;&gt;""),IF(שבוע_בדילוג[[#This Row],[LengthofCycle]]=F1017,1,0),"")</f>
        <v>0</v>
      </c>
      <c r="AL1016" s="4">
        <f>IF(AND(שבוע_בדילוג[[#This Row],[הווסת פעיל?]]&lt;&gt;1,B1017&lt;&gt;1,B1017&lt;&gt;""),IF(OR(שבוע_בדילוג[[#This Row],[LengthofCycle]]=F1017,F1017=29),1,0),"")</f>
        <v>0</v>
      </c>
      <c r="AM1016" s="4">
        <f>IF(AND(שבוע_בדילוג[[#This Row],[הווסת פעיל?]]&lt;&gt;1,B1017&lt;&gt;1,B1017&lt;&gt;""),IF(OR(שבוע_בדילוג[[#This Row],[LengthofCycle]]=F1017,F1017=29,F1017=28),1,0),"")</f>
        <v>0</v>
      </c>
    </row>
    <row r="1017" spans="1:39" x14ac:dyDescent="0.25">
      <c r="A1017" s="1" t="s">
        <v>140</v>
      </c>
      <c r="B1017" s="1">
        <v>4</v>
      </c>
      <c r="C1017" s="1">
        <v>0</v>
      </c>
      <c r="D1017" s="1">
        <v>1</v>
      </c>
      <c r="E1017" s="1">
        <v>0</v>
      </c>
      <c r="F1017" s="1">
        <v>25</v>
      </c>
      <c r="H1017" s="1">
        <f>שבוע_בדילוג[[#This Row],[LengthofCycle]]+1</f>
        <v>26</v>
      </c>
      <c r="I1017" s="1" t="str">
        <f>IF(IFERROR(LOOKUP(שבוע_בדילוג[[#This Row],[ClientID]],קביעויות[השבוע בדילוג]),FALSE)=שבוע_בדילוג[[#This Row],[ClientID]],1,"")</f>
        <v/>
      </c>
      <c r="J1017" s="1" t="str">
        <f>IF(AND(שבוע_בדילוג[[#This Row],[CycleNumber]]&gt;1,OR(B1018="",שבוע_בדילוג[[#This Row],[CycleNumber]]&gt;B1016)),IF(OR(AND(שבוע_בדילוג[[#This Row],[LengthofCycle]]=29,F1016=29),AND(שבוע_בדילוג[[#This Row],[LengthofCycle]]=36,F1016=36)),1,""),"")</f>
        <v/>
      </c>
      <c r="K1017" s="1" t="str">
        <f>IF(AND(שבוע_בדילוג[[#This Row],[וסת השבוע]]=1,J1016=1,שבוע_בדילוג[[#This Row],[CycleNumber]]&gt;B1016),1,"")</f>
        <v/>
      </c>
      <c r="L1017" s="1" t="str">
        <f>IF(שבוע_בדילוג[[#This Row],[CycleNumber]]=1,"",IF(שבוע_בדילוג[[#This Row],[וסת השבוע]]=1,0,IF(L1016="","",IF(L1016=0,IF(שבוע_בדילוג[[#This Row],[LengthofCycle]]=29,0,1),IF(L1016=1,IF(שבוע_בדילוג[[#This Row],[LengthofCycle]]+F1016=29*2,0,2),IF(L1016=2,IF(שבוע_בדילוג[[#This Row],[LengthofCycle]]+F1016+F1015=29*3,0,3),""))))))</f>
        <v/>
      </c>
      <c r="M1017" s="1" t="str">
        <f>IF(שבוע_בדילוג[[#This Row],[וסת השבוע]]=1,IF(שבוע_בדילוג[[#This Row],[וסת השבוע וההפלגה ביחד]]=1,M1016+1,0),IF(AND(שבוע_בדילוג[[#This Row],[CycleNumber]]&gt;B1016,שבוע_בדילוג[[#This Row],[CycleNumber]]&gt;1),IF(שבוע_בדילוג[[#This Row],[וסת השבוע פעיל?]]&lt;&gt;"",M1016+1,""),""))</f>
        <v/>
      </c>
      <c r="N1017" s="1" t="str">
        <f>IF(שבוע_בדילוג[[#This Row],[וסת השבוע פעיל?2]]="","",IF(AND(שבוע_בדילוג[[#This Row],[וסת השבוע פעיל?]]&lt;&gt;"",שבוע_בדילוג[[#This Row],[CycleNumber]]&lt;B1018,B1018&lt;&gt;"",שבוע_בדילוג[[#This Row],[וסת השבוע פעיל?]]&lt;3),IF(L1018=0,IF(AND(שבוע_בדילוג[[#This Row],[וסת השבוע פעיל?]]&gt;0,J1018=1),0,1),0),""))</f>
        <v/>
      </c>
      <c r="O1017" s="1" t="str">
        <f t="shared" si="84"/>
        <v/>
      </c>
      <c r="P1017" s="1" t="str">
        <f>IF(AND(שבוע_בדילוג[[#This Row],[חיזוי - שבוע]]=1,K1018=1),1,"")</f>
        <v/>
      </c>
      <c r="Q1017" s="1" t="str">
        <f>IF(AND(שבוע_בדילוג[[#This Row],[וסת השבוע פעיל?]]&lt;3,OR(שבוע_בדילוג[[#This Row],[CycleNumber]]&gt;B1018,B1018="")),1,"")</f>
        <v/>
      </c>
      <c r="R1017" s="1" t="str">
        <f>IF(AND(שבוע_בדילוג[[#This Row],[חיזוי - שבוע]]&lt;&gt;"",שבוע_בדילוג[[#This Row],[וסת השבוע פעיל?2]]=""),1,"")</f>
        <v/>
      </c>
      <c r="S1017" s="1" t="str">
        <f>IF(שבוע_בדילוג[[#This Row],[האישה קבעה וסת שבוע בדילוג?]]=1,IF(שבוע_בדילוג[[#This Row],[וסת השבוע פעיל?]]&lt;3,1,0),"")</f>
        <v/>
      </c>
      <c r="T10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7" s="1">
        <f t="shared" si="85"/>
        <v>0</v>
      </c>
      <c r="V1017" s="1">
        <f t="shared" si="86"/>
        <v>0</v>
      </c>
      <c r="W1017" s="1" t="str">
        <f t="shared" si="87"/>
        <v/>
      </c>
      <c r="X1017" s="1" t="str">
        <f>IF(שבוע_בדילוג[[#This Row],[3 הפלגות זהות]]="","",IF(שבוע_בדילוג[[#This Row],[3 הפלגות זהות]]=1,שבוע_בדילוג[[#This Row],[LengthofCycle]],X1016))</f>
        <v/>
      </c>
      <c r="Z1017" s="1" t="str">
        <f>IF(OR(שבוע_בדילוג[[#This Row],[הווסת פעיל?]]=0,שבוע_בדילוג[[#This Row],[הווסת פעיל?]]=""),"",SUM(Z1016,שבוע_בדילוג[[#This Row],[הווסת פעיל?]]))</f>
        <v/>
      </c>
      <c r="AA1017" s="1" t="str">
        <f>IF(AND(שבוע_בדילוג[[#This Row],[כמה מחזורים עד עקירה]]&lt;&gt;"",Z1018=""),שבוע_בדילוג[[#This Row],[כמה מחזורים עד עקירה]],"")</f>
        <v/>
      </c>
      <c r="AB1017" s="1" t="str">
        <f>IF(AND(שבוע_בדילוג[[#This Row],[הווסת פעיל?]]=1,שבוע_בדילוג[[#This Row],[וסת קבוע אחרון]]&lt;&gt;X1016),שבוע_בדילוג[[#This Row],[וסת קבוע אחרון]],"")</f>
        <v/>
      </c>
      <c r="AC1017" s="1" t="str">
        <f>IF(AND(שבוע_בדילוג[[#This Row],[הווסת פעיל?]]=1,Y1016=0,שבוע_בדילוג[[#This Row],[וסת קבוע אחרון]]=X1016),שבוע_בדילוג[[#This Row],[וסת קבוע אחרון]],"")</f>
        <v/>
      </c>
      <c r="AD1017" s="1" t="str">
        <f>IF(AND(שבוע_בדילוג[[#This Row],[הווסת פעיל?]]=1,Y1016=0,שבוע_בדילוג[[#This Row],[וסת קבוע אחרון]]&lt;&gt;X1016),1,"")</f>
        <v/>
      </c>
      <c r="AE1017" s="1" t="str">
        <f>IF(AND(שבוע_בדילוג[[#This Row],[הווסת פעיל?]]&lt;&gt;"",B1018=1),שבוע_בדילוג[[#This Row],[CycleNumber]],"")</f>
        <v/>
      </c>
      <c r="AF1017" s="1" t="str">
        <f>IF(AND(שבוע_בדילוג[[#This Row],[הווסת פעיל?]]&lt;&gt;"",Y1016=""),שבוע_בדילוג[[#This Row],[CycleNumber]],"")</f>
        <v/>
      </c>
      <c r="AG1017" s="1" t="str">
        <f>IF(B1018=1,"",IF(שבוע_בדילוג[[#This Row],[הווסת פעיל?]]=1,IF(שבוע_בדילוג[[#This Row],[וסת קבוע אחרון]]=F1018,1,0),""))</f>
        <v/>
      </c>
      <c r="AH1017" s="1" t="str">
        <f>IF(B1018=1,"",IF(שבוע_בדילוג[[#This Row],[הווסת פעיל?]]=1,IF(OR(שבוע_בדילוג[[#This Row],[וסת קבוע אחרון]]=F1018,F1018=שבוע_בדילוג[[#This Row],[LengthofCycle]]),1,0),""))</f>
        <v/>
      </c>
      <c r="AI1017" s="1" t="str">
        <f>IF(B1018=1,"",IF(שבוע_בדילוג[[#This Row],[הווסת פעיל?]]=1,IF(OR(שבוע_בדילוג[[#This Row],[וסת קבוע אחרון]]=F1018,F1018=שבוע_בדילוג[[#This Row],[LengthofCycle]],AND(שבוע_בדילוג[[#This Row],[LengthofCycle]]&lt;&gt;שבוע_בדילוג[[#This Row],[וסת קבוע אחרון]],OR(F1018=28,F1018=29))),1,0),""))</f>
        <v/>
      </c>
      <c r="AJ1017" s="1" t="str">
        <f>IF(AND(שבוע_בדילוג[[#This Row],[הווסת פעיל?]]=1,B1018=1),1,"")</f>
        <v/>
      </c>
      <c r="AK1017" s="4">
        <f>IF(AND(שבוע_בדילוג[[#This Row],[הווסת פעיל?]]&lt;&gt;1,B1018&lt;&gt;1,B1018&lt;&gt;""),IF(שבוע_בדילוג[[#This Row],[LengthofCycle]]=F1018,1,0),"")</f>
        <v>0</v>
      </c>
      <c r="AL1017" s="4">
        <f>IF(AND(שבוע_בדילוג[[#This Row],[הווסת פעיל?]]&lt;&gt;1,B1018&lt;&gt;1,B1018&lt;&gt;""),IF(OR(שבוע_בדילוג[[#This Row],[LengthofCycle]]=F1018,F1018=29),1,0),"")</f>
        <v>0</v>
      </c>
      <c r="AM1017" s="4">
        <f>IF(AND(שבוע_בדילוג[[#This Row],[הווסת פעיל?]]&lt;&gt;1,B1018&lt;&gt;1,B1018&lt;&gt;""),IF(OR(שבוע_בדילוג[[#This Row],[LengthofCycle]]=F1018,F1018=29,F1018=28),1,0),"")</f>
        <v>0</v>
      </c>
    </row>
    <row r="1018" spans="1:39" x14ac:dyDescent="0.25">
      <c r="A1018" s="1" t="s">
        <v>140</v>
      </c>
      <c r="B1018" s="1">
        <v>5</v>
      </c>
      <c r="C1018" s="1">
        <v>0</v>
      </c>
      <c r="D1018" s="1">
        <v>1</v>
      </c>
      <c r="E1018" s="1">
        <v>0</v>
      </c>
      <c r="F1018" s="1">
        <v>26</v>
      </c>
      <c r="H1018" s="1">
        <f>שבוע_בדילוג[[#This Row],[LengthofCycle]]+1</f>
        <v>27</v>
      </c>
      <c r="I1018" s="1" t="str">
        <f>IF(IFERROR(LOOKUP(שבוע_בדילוג[[#This Row],[ClientID]],קביעויות[השבוע בדילוג]),FALSE)=שבוע_בדילוג[[#This Row],[ClientID]],1,"")</f>
        <v/>
      </c>
      <c r="J1018" s="1" t="str">
        <f>IF(AND(שבוע_בדילוג[[#This Row],[CycleNumber]]&gt;1,OR(B1019="",שבוע_בדילוג[[#This Row],[CycleNumber]]&gt;B1017)),IF(OR(AND(שבוע_בדילוג[[#This Row],[LengthofCycle]]=29,F1017=29),AND(שבוע_בדילוג[[#This Row],[LengthofCycle]]=36,F1017=36)),1,""),"")</f>
        <v/>
      </c>
      <c r="K1018" s="1" t="str">
        <f>IF(AND(שבוע_בדילוג[[#This Row],[וסת השבוע]]=1,J1017=1,שבוע_בדילוג[[#This Row],[CycleNumber]]&gt;B1017),1,"")</f>
        <v/>
      </c>
      <c r="L1018" s="1" t="str">
        <f>IF(שבוע_בדילוג[[#This Row],[CycleNumber]]=1,"",IF(שבוע_בדילוג[[#This Row],[וסת השבוע]]=1,0,IF(L1017="","",IF(L1017=0,IF(שבוע_בדילוג[[#This Row],[LengthofCycle]]=29,0,1),IF(L1017=1,IF(שבוע_בדילוג[[#This Row],[LengthofCycle]]+F1017=29*2,0,2),IF(L1017=2,IF(שבוע_בדילוג[[#This Row],[LengthofCycle]]+F1017+F1016=29*3,0,3),""))))))</f>
        <v/>
      </c>
      <c r="M1018" s="1" t="str">
        <f>IF(שבוע_בדילוג[[#This Row],[וסת השבוע]]=1,IF(שבוע_בדילוג[[#This Row],[וסת השבוע וההפלגה ביחד]]=1,M1017+1,0),IF(AND(שבוע_בדילוג[[#This Row],[CycleNumber]]&gt;B1017,שבוע_בדילוג[[#This Row],[CycleNumber]]&gt;1),IF(שבוע_בדילוג[[#This Row],[וסת השבוע פעיל?]]&lt;&gt;"",M1017+1,""),""))</f>
        <v/>
      </c>
      <c r="N1018" s="1" t="str">
        <f>IF(שבוע_בדילוג[[#This Row],[וסת השבוע פעיל?2]]="","",IF(AND(שבוע_בדילוג[[#This Row],[וסת השבוע פעיל?]]&lt;&gt;"",שבוע_בדילוג[[#This Row],[CycleNumber]]&lt;B1019,B1019&lt;&gt;"",שבוע_בדילוג[[#This Row],[וסת השבוע פעיל?]]&lt;3),IF(L1019=0,IF(AND(שבוע_בדילוג[[#This Row],[וסת השבוע פעיל?]]&gt;0,J1019=1),0,1),0),""))</f>
        <v/>
      </c>
      <c r="O1018" s="1" t="str">
        <f t="shared" si="84"/>
        <v/>
      </c>
      <c r="P1018" s="1" t="str">
        <f>IF(AND(שבוע_בדילוג[[#This Row],[חיזוי - שבוע]]=1,K1019=1),1,"")</f>
        <v/>
      </c>
      <c r="Q1018" s="1" t="str">
        <f>IF(AND(שבוע_בדילוג[[#This Row],[וסת השבוע פעיל?]]&lt;3,OR(שבוע_בדילוג[[#This Row],[CycleNumber]]&gt;B1019,B1019="")),1,"")</f>
        <v/>
      </c>
      <c r="R1018" s="1" t="str">
        <f>IF(AND(שבוע_בדילוג[[#This Row],[חיזוי - שבוע]]&lt;&gt;"",שבוע_בדילוג[[#This Row],[וסת השבוע פעיל?2]]=""),1,"")</f>
        <v/>
      </c>
      <c r="S1018" s="1" t="str">
        <f>IF(שבוע_בדילוג[[#This Row],[האישה קבעה וסת שבוע בדילוג?]]=1,IF(שבוע_בדילוג[[#This Row],[וסת השבוע פעיל?]]&lt;3,1,0),"")</f>
        <v/>
      </c>
      <c r="T10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8" s="1">
        <f t="shared" si="85"/>
        <v>0</v>
      </c>
      <c r="V1018" s="1">
        <f t="shared" si="86"/>
        <v>0</v>
      </c>
      <c r="W1018" s="1">
        <f t="shared" si="87"/>
        <v>0</v>
      </c>
      <c r="X1018" s="1" t="str">
        <f>IF(שבוע_בדילוג[[#This Row],[3 הפלגות זהות]]="","",IF(שבוע_בדילוג[[#This Row],[3 הפלגות זהות]]=1,שבוע_בדילוג[[#This Row],[LengthofCycle]],X1017))</f>
        <v/>
      </c>
      <c r="Z1018" s="1" t="str">
        <f>IF(OR(שבוע_בדילוג[[#This Row],[הווסת פעיל?]]=0,שבוע_בדילוג[[#This Row],[הווסת פעיל?]]=""),"",SUM(Z1017,שבוע_בדילוג[[#This Row],[הווסת פעיל?]]))</f>
        <v/>
      </c>
      <c r="AA1018" s="1" t="str">
        <f>IF(AND(שבוע_בדילוג[[#This Row],[כמה מחזורים עד עקירה]]&lt;&gt;"",Z1019=""),שבוע_בדילוג[[#This Row],[כמה מחזורים עד עקירה]],"")</f>
        <v/>
      </c>
      <c r="AB1018" s="1" t="str">
        <f>IF(AND(שבוע_בדילוג[[#This Row],[הווסת פעיל?]]=1,שבוע_בדילוג[[#This Row],[וסת קבוע אחרון]]&lt;&gt;X1017),שבוע_בדילוג[[#This Row],[וסת קבוע אחרון]],"")</f>
        <v/>
      </c>
      <c r="AC1018" s="1" t="str">
        <f>IF(AND(שבוע_בדילוג[[#This Row],[הווסת פעיל?]]=1,Y1017=0,שבוע_בדילוג[[#This Row],[וסת קבוע אחרון]]=X1017),שבוע_בדילוג[[#This Row],[וסת קבוע אחרון]],"")</f>
        <v/>
      </c>
      <c r="AD1018" s="1" t="str">
        <f>IF(AND(שבוע_בדילוג[[#This Row],[הווסת פעיל?]]=1,Y1017=0,שבוע_בדילוג[[#This Row],[וסת קבוע אחרון]]&lt;&gt;X1017),1,"")</f>
        <v/>
      </c>
      <c r="AE1018" s="1" t="str">
        <f>IF(AND(שבוע_בדילוג[[#This Row],[הווסת פעיל?]]&lt;&gt;"",B1019=1),שבוע_בדילוג[[#This Row],[CycleNumber]],"")</f>
        <v/>
      </c>
      <c r="AF1018" s="1" t="str">
        <f>IF(AND(שבוע_בדילוג[[#This Row],[הווסת פעיל?]]&lt;&gt;"",Y1017=""),שבוע_בדילוג[[#This Row],[CycleNumber]],"")</f>
        <v/>
      </c>
      <c r="AG1018" s="1" t="str">
        <f>IF(B1019=1,"",IF(שבוע_בדילוג[[#This Row],[הווסת פעיל?]]=1,IF(שבוע_בדילוג[[#This Row],[וסת קבוע אחרון]]=F1019,1,0),""))</f>
        <v/>
      </c>
      <c r="AH1018" s="1" t="str">
        <f>IF(B1019=1,"",IF(שבוע_בדילוג[[#This Row],[הווסת פעיל?]]=1,IF(OR(שבוע_בדילוג[[#This Row],[וסת קבוע אחרון]]=F1019,F1019=שבוע_בדילוג[[#This Row],[LengthofCycle]]),1,0),""))</f>
        <v/>
      </c>
      <c r="AI1018" s="1" t="str">
        <f>IF(B1019=1,"",IF(שבוע_בדילוג[[#This Row],[הווסת פעיל?]]=1,IF(OR(שבוע_בדילוג[[#This Row],[וסת קבוע אחרון]]=F1019,F1019=שבוע_בדילוג[[#This Row],[LengthofCycle]],AND(שבוע_בדילוג[[#This Row],[LengthofCycle]]&lt;&gt;שבוע_בדילוג[[#This Row],[וסת קבוע אחרון]],OR(F1019=28,F1019=29))),1,0),""))</f>
        <v/>
      </c>
      <c r="AJ1018" s="1" t="str">
        <f>IF(AND(שבוע_בדילוג[[#This Row],[הווסת פעיל?]]=1,B1019=1),1,"")</f>
        <v/>
      </c>
      <c r="AK1018" s="4">
        <f>IF(AND(שבוע_בדילוג[[#This Row],[הווסת פעיל?]]&lt;&gt;1,B1019&lt;&gt;1,B1019&lt;&gt;""),IF(שבוע_בדילוג[[#This Row],[LengthofCycle]]=F1019,1,0),"")</f>
        <v>0</v>
      </c>
      <c r="AL1018" s="4">
        <f>IF(AND(שבוע_בדילוג[[#This Row],[הווסת פעיל?]]&lt;&gt;1,B1019&lt;&gt;1,B1019&lt;&gt;""),IF(OR(שבוע_בדילוג[[#This Row],[LengthofCycle]]=F1019,F1019=29),1,0),"")</f>
        <v>0</v>
      </c>
      <c r="AM1018" s="4">
        <f>IF(AND(שבוע_בדילוג[[#This Row],[הווסת פעיל?]]&lt;&gt;1,B1019&lt;&gt;1,B1019&lt;&gt;""),IF(OR(שבוע_בדילוג[[#This Row],[LengthofCycle]]=F1019,F1019=29,F1019=28),1,0),"")</f>
        <v>0</v>
      </c>
    </row>
    <row r="1019" spans="1:39" x14ac:dyDescent="0.25">
      <c r="A1019" s="1" t="s">
        <v>140</v>
      </c>
      <c r="B1019" s="1">
        <v>6</v>
      </c>
      <c r="C1019" s="1">
        <v>0</v>
      </c>
      <c r="D1019" s="1">
        <v>1</v>
      </c>
      <c r="E1019" s="1">
        <v>0</v>
      </c>
      <c r="F1019" s="1">
        <v>27</v>
      </c>
      <c r="H1019" s="1">
        <f>שבוע_בדילוג[[#This Row],[LengthofCycle]]+1</f>
        <v>28</v>
      </c>
      <c r="I1019" s="1" t="str">
        <f>IF(IFERROR(LOOKUP(שבוע_בדילוג[[#This Row],[ClientID]],קביעויות[השבוע בדילוג]),FALSE)=שבוע_בדילוג[[#This Row],[ClientID]],1,"")</f>
        <v/>
      </c>
      <c r="J1019" s="1" t="str">
        <f>IF(AND(שבוע_בדילוג[[#This Row],[CycleNumber]]&gt;1,OR(B1020="",שבוע_בדילוג[[#This Row],[CycleNumber]]&gt;B1018)),IF(OR(AND(שבוע_בדילוג[[#This Row],[LengthofCycle]]=29,F1018=29),AND(שבוע_בדילוג[[#This Row],[LengthofCycle]]=36,F1018=36)),1,""),"")</f>
        <v/>
      </c>
      <c r="K1019" s="1" t="str">
        <f>IF(AND(שבוע_בדילוג[[#This Row],[וסת השבוע]]=1,J1018=1,שבוע_בדילוג[[#This Row],[CycleNumber]]&gt;B1018),1,"")</f>
        <v/>
      </c>
      <c r="L1019" s="1" t="str">
        <f>IF(שבוע_בדילוג[[#This Row],[CycleNumber]]=1,"",IF(שבוע_בדילוג[[#This Row],[וסת השבוע]]=1,0,IF(L1018="","",IF(L1018=0,IF(שבוע_בדילוג[[#This Row],[LengthofCycle]]=29,0,1),IF(L1018=1,IF(שבוע_בדילוג[[#This Row],[LengthofCycle]]+F1018=29*2,0,2),IF(L1018=2,IF(שבוע_בדילוג[[#This Row],[LengthofCycle]]+F1018+F1017=29*3,0,3),""))))))</f>
        <v/>
      </c>
      <c r="M1019" s="1" t="str">
        <f>IF(שבוע_בדילוג[[#This Row],[וסת השבוע]]=1,IF(שבוע_בדילוג[[#This Row],[וסת השבוע וההפלגה ביחד]]=1,M1018+1,0),IF(AND(שבוע_בדילוג[[#This Row],[CycleNumber]]&gt;B1018,שבוע_בדילוג[[#This Row],[CycleNumber]]&gt;1),IF(שבוע_בדילוג[[#This Row],[וסת השבוע פעיל?]]&lt;&gt;"",M1018+1,""),""))</f>
        <v/>
      </c>
      <c r="N1019" s="1" t="str">
        <f>IF(שבוע_בדילוג[[#This Row],[וסת השבוע פעיל?2]]="","",IF(AND(שבוע_בדילוג[[#This Row],[וסת השבוע פעיל?]]&lt;&gt;"",שבוע_בדילוג[[#This Row],[CycleNumber]]&lt;B1020,B1020&lt;&gt;"",שבוע_בדילוג[[#This Row],[וסת השבוע פעיל?]]&lt;3),IF(L1020=0,IF(AND(שבוע_בדילוג[[#This Row],[וסת השבוע פעיל?]]&gt;0,J1020=1),0,1),0),""))</f>
        <v/>
      </c>
      <c r="O1019" s="1" t="str">
        <f t="shared" si="84"/>
        <v/>
      </c>
      <c r="P1019" s="1" t="str">
        <f>IF(AND(שבוע_בדילוג[[#This Row],[חיזוי - שבוע]]=1,K1020=1),1,"")</f>
        <v/>
      </c>
      <c r="Q1019" s="1" t="str">
        <f>IF(AND(שבוע_בדילוג[[#This Row],[וסת השבוע פעיל?]]&lt;3,OR(שבוע_בדילוג[[#This Row],[CycleNumber]]&gt;B1020,B1020="")),1,"")</f>
        <v/>
      </c>
      <c r="R1019" s="1" t="str">
        <f>IF(AND(שבוע_בדילוג[[#This Row],[חיזוי - שבוע]]&lt;&gt;"",שבוע_בדילוג[[#This Row],[וסת השבוע פעיל?2]]=""),1,"")</f>
        <v/>
      </c>
      <c r="S1019" s="1" t="str">
        <f>IF(שבוע_בדילוג[[#This Row],[האישה קבעה וסת שבוע בדילוג?]]=1,IF(שבוע_בדילוג[[#This Row],[וסת השבוע פעיל?]]&lt;3,1,0),"")</f>
        <v/>
      </c>
      <c r="T10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19" s="1">
        <f t="shared" si="85"/>
        <v>0</v>
      </c>
      <c r="V1019" s="1">
        <f t="shared" si="86"/>
        <v>0</v>
      </c>
      <c r="W1019" s="1">
        <f t="shared" si="87"/>
        <v>0</v>
      </c>
      <c r="X1019" s="1" t="str">
        <f>IF(שבוע_בדילוג[[#This Row],[3 הפלגות זהות]]="","",IF(שבוע_בדילוג[[#This Row],[3 הפלגות זהות]]=1,שבוע_בדילוג[[#This Row],[LengthofCycle]],X1018))</f>
        <v/>
      </c>
      <c r="Z1019" s="1" t="str">
        <f>IF(OR(שבוע_בדילוג[[#This Row],[הווסת פעיל?]]=0,שבוע_בדילוג[[#This Row],[הווסת פעיל?]]=""),"",SUM(Z1018,שבוע_בדילוג[[#This Row],[הווסת פעיל?]]))</f>
        <v/>
      </c>
      <c r="AA1019" s="1" t="str">
        <f>IF(AND(שבוע_בדילוג[[#This Row],[כמה מחזורים עד עקירה]]&lt;&gt;"",Z1020=""),שבוע_בדילוג[[#This Row],[כמה מחזורים עד עקירה]],"")</f>
        <v/>
      </c>
      <c r="AB1019" s="1" t="str">
        <f>IF(AND(שבוע_בדילוג[[#This Row],[הווסת פעיל?]]=1,שבוע_בדילוג[[#This Row],[וסת קבוע אחרון]]&lt;&gt;X1018),שבוע_בדילוג[[#This Row],[וסת קבוע אחרון]],"")</f>
        <v/>
      </c>
      <c r="AC1019" s="1" t="str">
        <f>IF(AND(שבוע_בדילוג[[#This Row],[הווסת פעיל?]]=1,Y1018=0,שבוע_בדילוג[[#This Row],[וסת קבוע אחרון]]=X1018),שבוע_בדילוג[[#This Row],[וסת קבוע אחרון]],"")</f>
        <v/>
      </c>
      <c r="AD1019" s="1" t="str">
        <f>IF(AND(שבוע_בדילוג[[#This Row],[הווסת פעיל?]]=1,Y1018=0,שבוע_בדילוג[[#This Row],[וסת קבוע אחרון]]&lt;&gt;X1018),1,"")</f>
        <v/>
      </c>
      <c r="AE1019" s="1" t="str">
        <f>IF(AND(שבוע_בדילוג[[#This Row],[הווסת פעיל?]]&lt;&gt;"",B1020=1),שבוע_בדילוג[[#This Row],[CycleNumber]],"")</f>
        <v/>
      </c>
      <c r="AF1019" s="1" t="str">
        <f>IF(AND(שבוע_בדילוג[[#This Row],[הווסת פעיל?]]&lt;&gt;"",Y1018=""),שבוע_בדילוג[[#This Row],[CycleNumber]],"")</f>
        <v/>
      </c>
      <c r="AG1019" s="1" t="str">
        <f>IF(B1020=1,"",IF(שבוע_בדילוג[[#This Row],[הווסת פעיל?]]=1,IF(שבוע_בדילוג[[#This Row],[וסת קבוע אחרון]]=F1020,1,0),""))</f>
        <v/>
      </c>
      <c r="AH1019" s="1" t="str">
        <f>IF(B1020=1,"",IF(שבוע_בדילוג[[#This Row],[הווסת פעיל?]]=1,IF(OR(שבוע_בדילוג[[#This Row],[וסת קבוע אחרון]]=F1020,F1020=שבוע_בדילוג[[#This Row],[LengthofCycle]]),1,0),""))</f>
        <v/>
      </c>
      <c r="AI1019" s="1" t="str">
        <f>IF(B1020=1,"",IF(שבוע_בדילוג[[#This Row],[הווסת פעיל?]]=1,IF(OR(שבוע_בדילוג[[#This Row],[וסת קבוע אחרון]]=F1020,F1020=שבוע_בדילוג[[#This Row],[LengthofCycle]],AND(שבוע_בדילוג[[#This Row],[LengthofCycle]]&lt;&gt;שבוע_בדילוג[[#This Row],[וסת קבוע אחרון]],OR(F1020=28,F1020=29))),1,0),""))</f>
        <v/>
      </c>
      <c r="AJ1019" s="1" t="str">
        <f>IF(AND(שבוע_בדילוג[[#This Row],[הווסת פעיל?]]=1,B1020=1),1,"")</f>
        <v/>
      </c>
      <c r="AK1019" s="4">
        <f>IF(AND(שבוע_בדילוג[[#This Row],[הווסת פעיל?]]&lt;&gt;1,B1020&lt;&gt;1,B1020&lt;&gt;""),IF(שבוע_בדילוג[[#This Row],[LengthofCycle]]=F1020,1,0),"")</f>
        <v>0</v>
      </c>
      <c r="AL1019" s="4">
        <f>IF(AND(שבוע_בדילוג[[#This Row],[הווסת פעיל?]]&lt;&gt;1,B1020&lt;&gt;1,B1020&lt;&gt;""),IF(OR(שבוע_בדילוג[[#This Row],[LengthofCycle]]=F1020,F1020=29),1,0),"")</f>
        <v>0</v>
      </c>
      <c r="AM1019" s="4">
        <f>IF(AND(שבוע_בדילוג[[#This Row],[הווסת פעיל?]]&lt;&gt;1,B1020&lt;&gt;1,B1020&lt;&gt;""),IF(OR(שבוע_בדילוג[[#This Row],[LengthofCycle]]=F1020,F1020=29,F1020=28),1,0),"")</f>
        <v>0</v>
      </c>
    </row>
    <row r="1020" spans="1:39" x14ac:dyDescent="0.25">
      <c r="A1020" s="1" t="s">
        <v>140</v>
      </c>
      <c r="B1020" s="1">
        <v>7</v>
      </c>
      <c r="C1020" s="1">
        <v>0</v>
      </c>
      <c r="D1020" s="1">
        <v>1</v>
      </c>
      <c r="E1020" s="1">
        <v>0</v>
      </c>
      <c r="F1020" s="1">
        <v>25</v>
      </c>
      <c r="H1020" s="1">
        <f>שבוע_בדילוג[[#This Row],[LengthofCycle]]+1</f>
        <v>26</v>
      </c>
      <c r="I1020" s="1" t="str">
        <f>IF(IFERROR(LOOKUP(שבוע_בדילוג[[#This Row],[ClientID]],קביעויות[השבוע בדילוג]),FALSE)=שבוע_בדילוג[[#This Row],[ClientID]],1,"")</f>
        <v/>
      </c>
      <c r="J1020" s="1" t="str">
        <f>IF(AND(שבוע_בדילוג[[#This Row],[CycleNumber]]&gt;1,OR(B1021="",שבוע_בדילוג[[#This Row],[CycleNumber]]&gt;B1019)),IF(OR(AND(שבוע_בדילוג[[#This Row],[LengthofCycle]]=29,F1019=29),AND(שבוע_בדילוג[[#This Row],[LengthofCycle]]=36,F1019=36)),1,""),"")</f>
        <v/>
      </c>
      <c r="K1020" s="1" t="str">
        <f>IF(AND(שבוע_בדילוג[[#This Row],[וסת השבוע]]=1,J1019=1,שבוע_בדילוג[[#This Row],[CycleNumber]]&gt;B1019),1,"")</f>
        <v/>
      </c>
      <c r="L1020" s="1" t="str">
        <f>IF(שבוע_בדילוג[[#This Row],[CycleNumber]]=1,"",IF(שבוע_בדילוג[[#This Row],[וסת השבוע]]=1,0,IF(L1019="","",IF(L1019=0,IF(שבוע_בדילוג[[#This Row],[LengthofCycle]]=29,0,1),IF(L1019=1,IF(שבוע_בדילוג[[#This Row],[LengthofCycle]]+F1019=29*2,0,2),IF(L1019=2,IF(שבוע_בדילוג[[#This Row],[LengthofCycle]]+F1019+F1018=29*3,0,3),""))))))</f>
        <v/>
      </c>
      <c r="M1020" s="1" t="str">
        <f>IF(שבוע_בדילוג[[#This Row],[וסת השבוע]]=1,IF(שבוע_בדילוג[[#This Row],[וסת השבוע וההפלגה ביחד]]=1,M1019+1,0),IF(AND(שבוע_בדילוג[[#This Row],[CycleNumber]]&gt;B1019,שבוע_בדילוג[[#This Row],[CycleNumber]]&gt;1),IF(שבוע_בדילוג[[#This Row],[וסת השבוע פעיל?]]&lt;&gt;"",M1019+1,""),""))</f>
        <v/>
      </c>
      <c r="N1020" s="1" t="str">
        <f>IF(שבוע_בדילוג[[#This Row],[וסת השבוע פעיל?2]]="","",IF(AND(שבוע_בדילוג[[#This Row],[וסת השבוע פעיל?]]&lt;&gt;"",שבוע_בדילוג[[#This Row],[CycleNumber]]&lt;B1021,B1021&lt;&gt;"",שבוע_בדילוג[[#This Row],[וסת השבוע פעיל?]]&lt;3),IF(L1021=0,IF(AND(שבוע_בדילוג[[#This Row],[וסת השבוע פעיל?]]&gt;0,J1021=1),0,1),0),""))</f>
        <v/>
      </c>
      <c r="O1020" s="1" t="str">
        <f t="shared" si="84"/>
        <v/>
      </c>
      <c r="P1020" s="1" t="str">
        <f>IF(AND(שבוע_בדילוג[[#This Row],[חיזוי - שבוע]]=1,K1021=1),1,"")</f>
        <v/>
      </c>
      <c r="Q1020" s="1" t="str">
        <f>IF(AND(שבוע_בדילוג[[#This Row],[וסת השבוע פעיל?]]&lt;3,OR(שבוע_בדילוג[[#This Row],[CycleNumber]]&gt;B1021,B1021="")),1,"")</f>
        <v/>
      </c>
      <c r="R1020" s="1" t="str">
        <f>IF(AND(שבוע_בדילוג[[#This Row],[חיזוי - שבוע]]&lt;&gt;"",שבוע_בדילוג[[#This Row],[וסת השבוע פעיל?2]]=""),1,"")</f>
        <v/>
      </c>
      <c r="S1020" s="1" t="str">
        <f>IF(שבוע_בדילוג[[#This Row],[האישה קבעה וסת שבוע בדילוג?]]=1,IF(שבוע_בדילוג[[#This Row],[וסת השבוע פעיל?]]&lt;3,1,0),"")</f>
        <v/>
      </c>
      <c r="T10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0" s="1">
        <f t="shared" si="85"/>
        <v>0</v>
      </c>
      <c r="V1020" s="1">
        <f t="shared" si="86"/>
        <v>0</v>
      </c>
      <c r="W1020" s="1">
        <f t="shared" si="87"/>
        <v>0</v>
      </c>
      <c r="X1020" s="1" t="str">
        <f>IF(שבוע_בדילוג[[#This Row],[3 הפלגות זהות]]="","",IF(שבוע_בדילוג[[#This Row],[3 הפלגות זהות]]=1,שבוע_בדילוג[[#This Row],[LengthofCycle]],X1019))</f>
        <v/>
      </c>
      <c r="Z1020" s="1" t="str">
        <f>IF(OR(שבוע_בדילוג[[#This Row],[הווסת פעיל?]]=0,שבוע_בדילוג[[#This Row],[הווסת פעיל?]]=""),"",SUM(Z1019,שבוע_בדילוג[[#This Row],[הווסת פעיל?]]))</f>
        <v/>
      </c>
      <c r="AA1020" s="1" t="str">
        <f>IF(AND(שבוע_בדילוג[[#This Row],[כמה מחזורים עד עקירה]]&lt;&gt;"",Z1021=""),שבוע_בדילוג[[#This Row],[כמה מחזורים עד עקירה]],"")</f>
        <v/>
      </c>
      <c r="AB1020" s="1" t="str">
        <f>IF(AND(שבוע_בדילוג[[#This Row],[הווסת פעיל?]]=1,שבוע_בדילוג[[#This Row],[וסת קבוע אחרון]]&lt;&gt;X1019),שבוע_בדילוג[[#This Row],[וסת קבוע אחרון]],"")</f>
        <v/>
      </c>
      <c r="AC1020" s="1" t="str">
        <f>IF(AND(שבוע_בדילוג[[#This Row],[הווסת פעיל?]]=1,Y1019=0,שבוע_בדילוג[[#This Row],[וסת קבוע אחרון]]=X1019),שבוע_בדילוג[[#This Row],[וסת קבוע אחרון]],"")</f>
        <v/>
      </c>
      <c r="AD1020" s="1" t="str">
        <f>IF(AND(שבוע_בדילוג[[#This Row],[הווסת פעיל?]]=1,Y1019=0,שבוע_בדילוג[[#This Row],[וסת קבוע אחרון]]&lt;&gt;X1019),1,"")</f>
        <v/>
      </c>
      <c r="AE1020" s="1" t="str">
        <f>IF(AND(שבוע_בדילוג[[#This Row],[הווסת פעיל?]]&lt;&gt;"",B1021=1),שבוע_בדילוג[[#This Row],[CycleNumber]],"")</f>
        <v/>
      </c>
      <c r="AF1020" s="1" t="str">
        <f>IF(AND(שבוע_בדילוג[[#This Row],[הווסת פעיל?]]&lt;&gt;"",Y1019=""),שבוע_בדילוג[[#This Row],[CycleNumber]],"")</f>
        <v/>
      </c>
      <c r="AG1020" s="1" t="str">
        <f>IF(B1021=1,"",IF(שבוע_בדילוג[[#This Row],[הווסת פעיל?]]=1,IF(שבוע_בדילוג[[#This Row],[וסת קבוע אחרון]]=F1021,1,0),""))</f>
        <v/>
      </c>
      <c r="AH1020" s="1" t="str">
        <f>IF(B1021=1,"",IF(שבוע_בדילוג[[#This Row],[הווסת פעיל?]]=1,IF(OR(שבוע_בדילוג[[#This Row],[וסת קבוע אחרון]]=F1021,F1021=שבוע_בדילוג[[#This Row],[LengthofCycle]]),1,0),""))</f>
        <v/>
      </c>
      <c r="AI1020" s="1" t="str">
        <f>IF(B1021=1,"",IF(שבוע_בדילוג[[#This Row],[הווסת פעיל?]]=1,IF(OR(שבוע_בדילוג[[#This Row],[וסת קבוע אחרון]]=F1021,F1021=שבוע_בדילוג[[#This Row],[LengthofCycle]],AND(שבוע_בדילוג[[#This Row],[LengthofCycle]]&lt;&gt;שבוע_בדילוג[[#This Row],[וסת קבוע אחרון]],OR(F1021=28,F1021=29))),1,0),""))</f>
        <v/>
      </c>
      <c r="AJ1020" s="1" t="str">
        <f>IF(AND(שבוע_בדילוג[[#This Row],[הווסת פעיל?]]=1,B1021=1),1,"")</f>
        <v/>
      </c>
      <c r="AK1020" s="4">
        <f>IF(AND(שבוע_בדילוג[[#This Row],[הווסת פעיל?]]&lt;&gt;1,B1021&lt;&gt;1,B1021&lt;&gt;""),IF(שבוע_בדילוג[[#This Row],[LengthofCycle]]=F1021,1,0),"")</f>
        <v>0</v>
      </c>
      <c r="AL1020" s="4">
        <f>IF(AND(שבוע_בדילוג[[#This Row],[הווסת פעיל?]]&lt;&gt;1,B1021&lt;&gt;1,B1021&lt;&gt;""),IF(OR(שבוע_בדילוג[[#This Row],[LengthofCycle]]=F1021,F1021=29),1,0),"")</f>
        <v>0</v>
      </c>
      <c r="AM1020" s="4">
        <f>IF(AND(שבוע_בדילוג[[#This Row],[הווסת פעיל?]]&lt;&gt;1,B1021&lt;&gt;1,B1021&lt;&gt;""),IF(OR(שבוע_בדילוג[[#This Row],[LengthofCycle]]=F1021,F1021=29,F1021=28),1,0),"")</f>
        <v>0</v>
      </c>
    </row>
    <row r="1021" spans="1:39" x14ac:dyDescent="0.25">
      <c r="A1021" s="1" t="s">
        <v>140</v>
      </c>
      <c r="B1021" s="1">
        <v>8</v>
      </c>
      <c r="C1021" s="1">
        <v>0</v>
      </c>
      <c r="D1021" s="1">
        <v>1</v>
      </c>
      <c r="E1021" s="1">
        <v>0</v>
      </c>
      <c r="F1021" s="1">
        <v>27</v>
      </c>
      <c r="H1021" s="1">
        <f>שבוע_בדילוג[[#This Row],[LengthofCycle]]+1</f>
        <v>28</v>
      </c>
      <c r="I1021" s="1" t="str">
        <f>IF(IFERROR(LOOKUP(שבוע_בדילוג[[#This Row],[ClientID]],קביעויות[השבוע בדילוג]),FALSE)=שבוע_בדילוג[[#This Row],[ClientID]],1,"")</f>
        <v/>
      </c>
      <c r="J1021" s="1" t="str">
        <f>IF(AND(שבוע_בדילוג[[#This Row],[CycleNumber]]&gt;1,OR(B1022="",שבוע_בדילוג[[#This Row],[CycleNumber]]&gt;B1020)),IF(OR(AND(שבוע_בדילוג[[#This Row],[LengthofCycle]]=29,F1020=29),AND(שבוע_בדילוג[[#This Row],[LengthofCycle]]=36,F1020=36)),1,""),"")</f>
        <v/>
      </c>
      <c r="K1021" s="1" t="str">
        <f>IF(AND(שבוע_בדילוג[[#This Row],[וסת השבוע]]=1,J1020=1,שבוע_בדילוג[[#This Row],[CycleNumber]]&gt;B1020),1,"")</f>
        <v/>
      </c>
      <c r="L1021" s="1" t="str">
        <f>IF(שבוע_בדילוג[[#This Row],[CycleNumber]]=1,"",IF(שבוע_בדילוג[[#This Row],[וסת השבוע]]=1,0,IF(L1020="","",IF(L1020=0,IF(שבוע_בדילוג[[#This Row],[LengthofCycle]]=29,0,1),IF(L1020=1,IF(שבוע_בדילוג[[#This Row],[LengthofCycle]]+F1020=29*2,0,2),IF(L1020=2,IF(שבוע_בדילוג[[#This Row],[LengthofCycle]]+F1020+F1019=29*3,0,3),""))))))</f>
        <v/>
      </c>
      <c r="M1021" s="1" t="str">
        <f>IF(שבוע_בדילוג[[#This Row],[וסת השבוע]]=1,IF(שבוע_בדילוג[[#This Row],[וסת השבוע וההפלגה ביחד]]=1,M1020+1,0),IF(AND(שבוע_בדילוג[[#This Row],[CycleNumber]]&gt;B1020,שבוע_בדילוג[[#This Row],[CycleNumber]]&gt;1),IF(שבוע_בדילוג[[#This Row],[וסת השבוע פעיל?]]&lt;&gt;"",M1020+1,""),""))</f>
        <v/>
      </c>
      <c r="N1021" s="1" t="str">
        <f>IF(שבוע_בדילוג[[#This Row],[וסת השבוע פעיל?2]]="","",IF(AND(שבוע_בדילוג[[#This Row],[וסת השבוע פעיל?]]&lt;&gt;"",שבוע_בדילוג[[#This Row],[CycleNumber]]&lt;B1022,B1022&lt;&gt;"",שבוע_בדילוג[[#This Row],[וסת השבוע פעיל?]]&lt;3),IF(L1022=0,IF(AND(שבוע_בדילוג[[#This Row],[וסת השבוע פעיל?]]&gt;0,J1022=1),0,1),0),""))</f>
        <v/>
      </c>
      <c r="O1021" s="1" t="str">
        <f t="shared" si="84"/>
        <v/>
      </c>
      <c r="P1021" s="1" t="str">
        <f>IF(AND(שבוע_בדילוג[[#This Row],[חיזוי - שבוע]]=1,K1022=1),1,"")</f>
        <v/>
      </c>
      <c r="Q1021" s="1" t="str">
        <f>IF(AND(שבוע_בדילוג[[#This Row],[וסת השבוע פעיל?]]&lt;3,OR(שבוע_בדילוג[[#This Row],[CycleNumber]]&gt;B1022,B1022="")),1,"")</f>
        <v/>
      </c>
      <c r="R1021" s="1" t="str">
        <f>IF(AND(שבוע_בדילוג[[#This Row],[חיזוי - שבוע]]&lt;&gt;"",שבוע_בדילוג[[#This Row],[וסת השבוע פעיל?2]]=""),1,"")</f>
        <v/>
      </c>
      <c r="S1021" s="1" t="str">
        <f>IF(שבוע_בדילוג[[#This Row],[האישה קבעה וסת שבוע בדילוג?]]=1,IF(שבוע_בדילוג[[#This Row],[וסת השבוע פעיל?]]&lt;3,1,0),"")</f>
        <v/>
      </c>
      <c r="T10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1" s="1">
        <f t="shared" si="85"/>
        <v>0</v>
      </c>
      <c r="V1021" s="1">
        <f t="shared" si="86"/>
        <v>0</v>
      </c>
      <c r="W1021" s="1">
        <f t="shared" si="87"/>
        <v>0</v>
      </c>
      <c r="X1021" s="1" t="str">
        <f>IF(שבוע_בדילוג[[#This Row],[3 הפלגות זהות]]="","",IF(שבוע_בדילוג[[#This Row],[3 הפלגות זהות]]=1,שבוע_בדילוג[[#This Row],[LengthofCycle]],X1020))</f>
        <v/>
      </c>
      <c r="Z1021" s="1" t="str">
        <f>IF(OR(שבוע_בדילוג[[#This Row],[הווסת פעיל?]]=0,שבוע_בדילוג[[#This Row],[הווסת פעיל?]]=""),"",SUM(Z1020,שבוע_בדילוג[[#This Row],[הווסת פעיל?]]))</f>
        <v/>
      </c>
      <c r="AA1021" s="1" t="str">
        <f>IF(AND(שבוע_בדילוג[[#This Row],[כמה מחזורים עד עקירה]]&lt;&gt;"",Z1022=""),שבוע_בדילוג[[#This Row],[כמה מחזורים עד עקירה]],"")</f>
        <v/>
      </c>
      <c r="AB1021" s="1" t="str">
        <f>IF(AND(שבוע_בדילוג[[#This Row],[הווסת פעיל?]]=1,שבוע_בדילוג[[#This Row],[וסת קבוע אחרון]]&lt;&gt;X1020),שבוע_בדילוג[[#This Row],[וסת קבוע אחרון]],"")</f>
        <v/>
      </c>
      <c r="AC1021" s="1" t="str">
        <f>IF(AND(שבוע_בדילוג[[#This Row],[הווסת פעיל?]]=1,Y1020=0,שבוע_בדילוג[[#This Row],[וסת קבוע אחרון]]=X1020),שבוע_בדילוג[[#This Row],[וסת קבוע אחרון]],"")</f>
        <v/>
      </c>
      <c r="AD1021" s="1" t="str">
        <f>IF(AND(שבוע_בדילוג[[#This Row],[הווסת פעיל?]]=1,Y1020=0,שבוע_בדילוג[[#This Row],[וסת קבוע אחרון]]&lt;&gt;X1020),1,"")</f>
        <v/>
      </c>
      <c r="AE1021" s="1" t="str">
        <f>IF(AND(שבוע_בדילוג[[#This Row],[הווסת פעיל?]]&lt;&gt;"",B1022=1),שבוע_בדילוג[[#This Row],[CycleNumber]],"")</f>
        <v/>
      </c>
      <c r="AF1021" s="1" t="str">
        <f>IF(AND(שבוע_בדילוג[[#This Row],[הווסת פעיל?]]&lt;&gt;"",Y1020=""),שבוע_בדילוג[[#This Row],[CycleNumber]],"")</f>
        <v/>
      </c>
      <c r="AG1021" s="1" t="str">
        <f>IF(B1022=1,"",IF(שבוע_בדילוג[[#This Row],[הווסת פעיל?]]=1,IF(שבוע_בדילוג[[#This Row],[וסת קבוע אחרון]]=F1022,1,0),""))</f>
        <v/>
      </c>
      <c r="AH1021" s="1" t="str">
        <f>IF(B1022=1,"",IF(שבוע_בדילוג[[#This Row],[הווסת פעיל?]]=1,IF(OR(שבוע_בדילוג[[#This Row],[וסת קבוע אחרון]]=F1022,F1022=שבוע_בדילוג[[#This Row],[LengthofCycle]]),1,0),""))</f>
        <v/>
      </c>
      <c r="AI1021" s="1" t="str">
        <f>IF(B1022=1,"",IF(שבוע_בדילוג[[#This Row],[הווסת פעיל?]]=1,IF(OR(שבוע_בדילוג[[#This Row],[וסת קבוע אחרון]]=F1022,F1022=שבוע_בדילוג[[#This Row],[LengthofCycle]],AND(שבוע_בדילוג[[#This Row],[LengthofCycle]]&lt;&gt;שבוע_בדילוג[[#This Row],[וסת קבוע אחרון]],OR(F1022=28,F1022=29))),1,0),""))</f>
        <v/>
      </c>
      <c r="AJ1021" s="1" t="str">
        <f>IF(AND(שבוע_בדילוג[[#This Row],[הווסת פעיל?]]=1,B1022=1),1,"")</f>
        <v/>
      </c>
      <c r="AK1021" s="4">
        <f>IF(AND(שבוע_בדילוג[[#This Row],[הווסת פעיל?]]&lt;&gt;1,B1022&lt;&gt;1,B1022&lt;&gt;""),IF(שבוע_בדילוג[[#This Row],[LengthofCycle]]=F1022,1,0),"")</f>
        <v>0</v>
      </c>
      <c r="AL1021" s="4">
        <f>IF(AND(שבוע_בדילוג[[#This Row],[הווסת פעיל?]]&lt;&gt;1,B1022&lt;&gt;1,B1022&lt;&gt;""),IF(OR(שבוע_בדילוג[[#This Row],[LengthofCycle]]=F1022,F1022=29),1,0),"")</f>
        <v>0</v>
      </c>
      <c r="AM1021" s="4">
        <f>IF(AND(שבוע_בדילוג[[#This Row],[הווסת פעיל?]]&lt;&gt;1,B1022&lt;&gt;1,B1022&lt;&gt;""),IF(OR(שבוע_בדילוג[[#This Row],[LengthofCycle]]=F1022,F1022=29,F1022=28),1,0),"")</f>
        <v>0</v>
      </c>
    </row>
    <row r="1022" spans="1:39" x14ac:dyDescent="0.25">
      <c r="A1022" s="1" t="s">
        <v>140</v>
      </c>
      <c r="B1022" s="1">
        <v>9</v>
      </c>
      <c r="C1022" s="1">
        <v>0</v>
      </c>
      <c r="D1022" s="1">
        <v>1</v>
      </c>
      <c r="E1022" s="1">
        <v>0</v>
      </c>
      <c r="F1022" s="1">
        <v>26</v>
      </c>
      <c r="H1022" s="1">
        <f>שבוע_בדילוג[[#This Row],[LengthofCycle]]+1</f>
        <v>27</v>
      </c>
      <c r="I1022" s="1" t="str">
        <f>IF(IFERROR(LOOKUP(שבוע_בדילוג[[#This Row],[ClientID]],קביעויות[השבוע בדילוג]),FALSE)=שבוע_בדילוג[[#This Row],[ClientID]],1,"")</f>
        <v/>
      </c>
      <c r="J1022" s="1" t="str">
        <f>IF(AND(שבוע_בדילוג[[#This Row],[CycleNumber]]&gt;1,OR(B1023="",שבוע_בדילוג[[#This Row],[CycleNumber]]&gt;B1021)),IF(OR(AND(שבוע_בדילוג[[#This Row],[LengthofCycle]]=29,F1021=29),AND(שבוע_בדילוג[[#This Row],[LengthofCycle]]=36,F1021=36)),1,""),"")</f>
        <v/>
      </c>
      <c r="K1022" s="1" t="str">
        <f>IF(AND(שבוע_בדילוג[[#This Row],[וסת השבוע]]=1,J1021=1,שבוע_בדילוג[[#This Row],[CycleNumber]]&gt;B1021),1,"")</f>
        <v/>
      </c>
      <c r="L1022" s="1" t="str">
        <f>IF(שבוע_בדילוג[[#This Row],[CycleNumber]]=1,"",IF(שבוע_בדילוג[[#This Row],[וסת השבוע]]=1,0,IF(L1021="","",IF(L1021=0,IF(שבוע_בדילוג[[#This Row],[LengthofCycle]]=29,0,1),IF(L1021=1,IF(שבוע_בדילוג[[#This Row],[LengthofCycle]]+F1021=29*2,0,2),IF(L1021=2,IF(שבוע_בדילוג[[#This Row],[LengthofCycle]]+F1021+F1020=29*3,0,3),""))))))</f>
        <v/>
      </c>
      <c r="M1022" s="1" t="str">
        <f>IF(שבוע_בדילוג[[#This Row],[וסת השבוע]]=1,IF(שבוע_בדילוג[[#This Row],[וסת השבוע וההפלגה ביחד]]=1,M1021+1,0),IF(AND(שבוע_בדילוג[[#This Row],[CycleNumber]]&gt;B1021,שבוע_בדילוג[[#This Row],[CycleNumber]]&gt;1),IF(שבוע_בדילוג[[#This Row],[וסת השבוע פעיל?]]&lt;&gt;"",M1021+1,""),""))</f>
        <v/>
      </c>
      <c r="N1022" s="1" t="str">
        <f>IF(שבוע_בדילוג[[#This Row],[וסת השבוע פעיל?2]]="","",IF(AND(שבוע_בדילוג[[#This Row],[וסת השבוע פעיל?]]&lt;&gt;"",שבוע_בדילוג[[#This Row],[CycleNumber]]&lt;B1023,B1023&lt;&gt;"",שבוע_בדילוג[[#This Row],[וסת השבוע פעיל?]]&lt;3),IF(L1023=0,IF(AND(שבוע_בדילוג[[#This Row],[וסת השבוע פעיל?]]&gt;0,J1023=1),0,1),0),""))</f>
        <v/>
      </c>
      <c r="O1022" s="1" t="str">
        <f t="shared" si="84"/>
        <v/>
      </c>
      <c r="P1022" s="1" t="str">
        <f>IF(AND(שבוע_בדילוג[[#This Row],[חיזוי - שבוע]]=1,K1023=1),1,"")</f>
        <v/>
      </c>
      <c r="Q1022" s="1" t="str">
        <f>IF(AND(שבוע_בדילוג[[#This Row],[וסת השבוע פעיל?]]&lt;3,OR(שבוע_בדילוג[[#This Row],[CycleNumber]]&gt;B1023,B1023="")),1,"")</f>
        <v/>
      </c>
      <c r="R1022" s="1" t="str">
        <f>IF(AND(שבוע_בדילוג[[#This Row],[חיזוי - שבוע]]&lt;&gt;"",שבוע_בדילוג[[#This Row],[וסת השבוע פעיל?2]]=""),1,"")</f>
        <v/>
      </c>
      <c r="S1022" s="1" t="str">
        <f>IF(שבוע_בדילוג[[#This Row],[האישה קבעה וסת שבוע בדילוג?]]=1,IF(שבוע_בדילוג[[#This Row],[וסת השבוע פעיל?]]&lt;3,1,0),"")</f>
        <v/>
      </c>
      <c r="T10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2" s="1">
        <f t="shared" si="85"/>
        <v>0</v>
      </c>
      <c r="V1022" s="1">
        <f t="shared" si="86"/>
        <v>0</v>
      </c>
      <c r="W1022" s="1">
        <f t="shared" si="87"/>
        <v>0</v>
      </c>
      <c r="X1022" s="1" t="str">
        <f>IF(שבוע_בדילוג[[#This Row],[3 הפלגות זהות]]="","",IF(שבוע_בדילוג[[#This Row],[3 הפלגות זהות]]=1,שבוע_בדילוג[[#This Row],[LengthofCycle]],X1021))</f>
        <v/>
      </c>
      <c r="Z1022" s="1" t="str">
        <f>IF(OR(שבוע_בדילוג[[#This Row],[הווסת פעיל?]]=0,שבוע_בדילוג[[#This Row],[הווסת פעיל?]]=""),"",SUM(Z1021,שבוע_בדילוג[[#This Row],[הווסת פעיל?]]))</f>
        <v/>
      </c>
      <c r="AA1022" s="1" t="str">
        <f>IF(AND(שבוע_בדילוג[[#This Row],[כמה מחזורים עד עקירה]]&lt;&gt;"",Z1023=""),שבוע_בדילוג[[#This Row],[כמה מחזורים עד עקירה]],"")</f>
        <v/>
      </c>
      <c r="AB1022" s="1" t="str">
        <f>IF(AND(שבוע_בדילוג[[#This Row],[הווסת פעיל?]]=1,שבוע_בדילוג[[#This Row],[וסת קבוע אחרון]]&lt;&gt;X1021),שבוע_בדילוג[[#This Row],[וסת קבוע אחרון]],"")</f>
        <v/>
      </c>
      <c r="AC1022" s="1" t="str">
        <f>IF(AND(שבוע_בדילוג[[#This Row],[הווסת פעיל?]]=1,Y1021=0,שבוע_בדילוג[[#This Row],[וסת קבוע אחרון]]=X1021),שבוע_בדילוג[[#This Row],[וסת קבוע אחרון]],"")</f>
        <v/>
      </c>
      <c r="AD1022" s="1" t="str">
        <f>IF(AND(שבוע_בדילוג[[#This Row],[הווסת פעיל?]]=1,Y1021=0,שבוע_בדילוג[[#This Row],[וסת קבוע אחרון]]&lt;&gt;X1021),1,"")</f>
        <v/>
      </c>
      <c r="AE1022" s="1" t="str">
        <f>IF(AND(שבוע_בדילוג[[#This Row],[הווסת פעיל?]]&lt;&gt;"",B1023=1),שבוע_בדילוג[[#This Row],[CycleNumber]],"")</f>
        <v/>
      </c>
      <c r="AF1022" s="1" t="str">
        <f>IF(AND(שבוע_בדילוג[[#This Row],[הווסת פעיל?]]&lt;&gt;"",Y1021=""),שבוע_בדילוג[[#This Row],[CycleNumber]],"")</f>
        <v/>
      </c>
      <c r="AG1022" s="1" t="str">
        <f>IF(B1023=1,"",IF(שבוע_בדילוג[[#This Row],[הווסת פעיל?]]=1,IF(שבוע_בדילוג[[#This Row],[וסת קבוע אחרון]]=F1023,1,0),""))</f>
        <v/>
      </c>
      <c r="AH1022" s="1" t="str">
        <f>IF(B1023=1,"",IF(שבוע_בדילוג[[#This Row],[הווסת פעיל?]]=1,IF(OR(שבוע_בדילוג[[#This Row],[וסת קבוע אחרון]]=F1023,F1023=שבוע_בדילוג[[#This Row],[LengthofCycle]]),1,0),""))</f>
        <v/>
      </c>
      <c r="AI1022" s="1" t="str">
        <f>IF(B1023=1,"",IF(שבוע_בדילוג[[#This Row],[הווסת פעיל?]]=1,IF(OR(שבוע_בדילוג[[#This Row],[וסת קבוע אחרון]]=F1023,F1023=שבוע_בדילוג[[#This Row],[LengthofCycle]],AND(שבוע_בדילוג[[#This Row],[LengthofCycle]]&lt;&gt;שבוע_בדילוג[[#This Row],[וסת קבוע אחרון]],OR(F1023=28,F1023=29))),1,0),""))</f>
        <v/>
      </c>
      <c r="AJ1022" s="1" t="str">
        <f>IF(AND(שבוע_בדילוג[[#This Row],[הווסת פעיל?]]=1,B1023=1),1,"")</f>
        <v/>
      </c>
      <c r="AK1022" s="4">
        <f>IF(AND(שבוע_בדילוג[[#This Row],[הווסת פעיל?]]&lt;&gt;1,B1023&lt;&gt;1,B1023&lt;&gt;""),IF(שבוע_בדילוג[[#This Row],[LengthofCycle]]=F1023,1,0),"")</f>
        <v>0</v>
      </c>
      <c r="AL1022" s="4">
        <f>IF(AND(שבוע_בדילוג[[#This Row],[הווסת פעיל?]]&lt;&gt;1,B1023&lt;&gt;1,B1023&lt;&gt;""),IF(OR(שבוע_בדילוג[[#This Row],[LengthofCycle]]=F1023,F1023=29),1,0),"")</f>
        <v>0</v>
      </c>
      <c r="AM1022" s="4">
        <f>IF(AND(שבוע_בדילוג[[#This Row],[הווסת פעיל?]]&lt;&gt;1,B1023&lt;&gt;1,B1023&lt;&gt;""),IF(OR(שבוע_בדילוג[[#This Row],[LengthofCycle]]=F1023,F1023=29,F1023=28),1,0),"")</f>
        <v>0</v>
      </c>
    </row>
    <row r="1023" spans="1:39" x14ac:dyDescent="0.25">
      <c r="A1023" s="1" t="s">
        <v>140</v>
      </c>
      <c r="B1023" s="1">
        <v>10</v>
      </c>
      <c r="C1023" s="1">
        <v>0</v>
      </c>
      <c r="D1023" s="1">
        <v>1</v>
      </c>
      <c r="E1023" s="1">
        <v>0</v>
      </c>
      <c r="F1023" s="1">
        <v>25</v>
      </c>
      <c r="H1023" s="1">
        <f>שבוע_בדילוג[[#This Row],[LengthofCycle]]+1</f>
        <v>26</v>
      </c>
      <c r="I1023" s="1" t="str">
        <f>IF(IFERROR(LOOKUP(שבוע_בדילוג[[#This Row],[ClientID]],קביעויות[השבוע בדילוג]),FALSE)=שבוע_בדילוג[[#This Row],[ClientID]],1,"")</f>
        <v/>
      </c>
      <c r="J1023" s="1" t="str">
        <f>IF(AND(שבוע_בדילוג[[#This Row],[CycleNumber]]&gt;1,OR(B1024="",שבוע_בדילוג[[#This Row],[CycleNumber]]&gt;B1022)),IF(OR(AND(שבוע_בדילוג[[#This Row],[LengthofCycle]]=29,F1022=29),AND(שבוע_בדילוג[[#This Row],[LengthofCycle]]=36,F1022=36)),1,""),"")</f>
        <v/>
      </c>
      <c r="K1023" s="1" t="str">
        <f>IF(AND(שבוע_בדילוג[[#This Row],[וסת השבוע]]=1,J1022=1,שבוע_בדילוג[[#This Row],[CycleNumber]]&gt;B1022),1,"")</f>
        <v/>
      </c>
      <c r="L1023" s="1" t="str">
        <f>IF(שבוע_בדילוג[[#This Row],[CycleNumber]]=1,"",IF(שבוע_בדילוג[[#This Row],[וסת השבוע]]=1,0,IF(L1022="","",IF(L1022=0,IF(שבוע_בדילוג[[#This Row],[LengthofCycle]]=29,0,1),IF(L1022=1,IF(שבוע_בדילוג[[#This Row],[LengthofCycle]]+F1022=29*2,0,2),IF(L1022=2,IF(שבוע_בדילוג[[#This Row],[LengthofCycle]]+F1022+F1021=29*3,0,3),""))))))</f>
        <v/>
      </c>
      <c r="M1023" s="1" t="str">
        <f>IF(שבוע_בדילוג[[#This Row],[וסת השבוע]]=1,IF(שבוע_בדילוג[[#This Row],[וסת השבוע וההפלגה ביחד]]=1,M1022+1,0),IF(AND(שבוע_בדילוג[[#This Row],[CycleNumber]]&gt;B1022,שבוע_בדילוג[[#This Row],[CycleNumber]]&gt;1),IF(שבוע_בדילוג[[#This Row],[וסת השבוע פעיל?]]&lt;&gt;"",M1022+1,""),""))</f>
        <v/>
      </c>
      <c r="N1023" s="1" t="str">
        <f>IF(שבוע_בדילוג[[#This Row],[וסת השבוע פעיל?2]]="","",IF(AND(שבוע_בדילוג[[#This Row],[וסת השבוע פעיל?]]&lt;&gt;"",שבוע_בדילוג[[#This Row],[CycleNumber]]&lt;B1024,B1024&lt;&gt;"",שבוע_בדילוג[[#This Row],[וסת השבוע פעיל?]]&lt;3),IF(L1024=0,IF(AND(שבוע_בדילוג[[#This Row],[וסת השבוע פעיל?]]&gt;0,J1024=1),0,1),0),""))</f>
        <v/>
      </c>
      <c r="O1023" s="1" t="str">
        <f t="shared" si="84"/>
        <v/>
      </c>
      <c r="P1023" s="1" t="str">
        <f>IF(AND(שבוע_בדילוג[[#This Row],[חיזוי - שבוע]]=1,K1024=1),1,"")</f>
        <v/>
      </c>
      <c r="Q1023" s="1" t="str">
        <f>IF(AND(שבוע_בדילוג[[#This Row],[וסת השבוע פעיל?]]&lt;3,OR(שבוע_בדילוג[[#This Row],[CycleNumber]]&gt;B1024,B1024="")),1,"")</f>
        <v/>
      </c>
      <c r="R1023" s="1" t="str">
        <f>IF(AND(שבוע_בדילוג[[#This Row],[חיזוי - שבוע]]&lt;&gt;"",שבוע_בדילוג[[#This Row],[וסת השבוע פעיל?2]]=""),1,"")</f>
        <v/>
      </c>
      <c r="S1023" s="1" t="str">
        <f>IF(שבוע_בדילוג[[#This Row],[האישה קבעה וסת שבוע בדילוג?]]=1,IF(שבוע_בדילוג[[#This Row],[וסת השבוע פעיל?]]&lt;3,1,0),"")</f>
        <v/>
      </c>
      <c r="T10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3" s="1">
        <f t="shared" si="85"/>
        <v>0</v>
      </c>
      <c r="V1023" s="1">
        <f t="shared" si="86"/>
        <v>0</v>
      </c>
      <c r="W1023" s="1">
        <f t="shared" si="87"/>
        <v>0</v>
      </c>
      <c r="X1023" s="1" t="str">
        <f>IF(שבוע_בדילוג[[#This Row],[3 הפלגות זהות]]="","",IF(שבוע_בדילוג[[#This Row],[3 הפלגות זהות]]=1,שבוע_בדילוג[[#This Row],[LengthofCycle]],X1022))</f>
        <v/>
      </c>
      <c r="Z1023" s="1" t="str">
        <f>IF(OR(שבוע_בדילוג[[#This Row],[הווסת פעיל?]]=0,שבוע_בדילוג[[#This Row],[הווסת פעיל?]]=""),"",SUM(Z1022,שבוע_בדילוג[[#This Row],[הווסת פעיל?]]))</f>
        <v/>
      </c>
      <c r="AA1023" s="1" t="str">
        <f>IF(AND(שבוע_בדילוג[[#This Row],[כמה מחזורים עד עקירה]]&lt;&gt;"",Z1024=""),שבוע_בדילוג[[#This Row],[כמה מחזורים עד עקירה]],"")</f>
        <v/>
      </c>
      <c r="AB1023" s="1" t="str">
        <f>IF(AND(שבוע_בדילוג[[#This Row],[הווסת פעיל?]]=1,שבוע_בדילוג[[#This Row],[וסת קבוע אחרון]]&lt;&gt;X1022),שבוע_בדילוג[[#This Row],[וסת קבוע אחרון]],"")</f>
        <v/>
      </c>
      <c r="AC1023" s="1" t="str">
        <f>IF(AND(שבוע_בדילוג[[#This Row],[הווסת פעיל?]]=1,Y1022=0,שבוע_בדילוג[[#This Row],[וסת קבוע אחרון]]=X1022),שבוע_בדילוג[[#This Row],[וסת קבוע אחרון]],"")</f>
        <v/>
      </c>
      <c r="AD1023" s="1" t="str">
        <f>IF(AND(שבוע_בדילוג[[#This Row],[הווסת פעיל?]]=1,Y1022=0,שבוע_בדילוג[[#This Row],[וסת קבוע אחרון]]&lt;&gt;X1022),1,"")</f>
        <v/>
      </c>
      <c r="AE1023" s="1" t="str">
        <f>IF(AND(שבוע_בדילוג[[#This Row],[הווסת פעיל?]]&lt;&gt;"",B1024=1),שבוע_בדילוג[[#This Row],[CycleNumber]],"")</f>
        <v/>
      </c>
      <c r="AF1023" s="1" t="str">
        <f>IF(AND(שבוע_בדילוג[[#This Row],[הווסת פעיל?]]&lt;&gt;"",Y1022=""),שבוע_בדילוג[[#This Row],[CycleNumber]],"")</f>
        <v/>
      </c>
      <c r="AG1023" s="1" t="str">
        <f>IF(B1024=1,"",IF(שבוע_בדילוג[[#This Row],[הווסת פעיל?]]=1,IF(שבוע_בדילוג[[#This Row],[וסת קבוע אחרון]]=F1024,1,0),""))</f>
        <v/>
      </c>
      <c r="AH1023" s="1" t="str">
        <f>IF(B1024=1,"",IF(שבוע_בדילוג[[#This Row],[הווסת פעיל?]]=1,IF(OR(שבוע_בדילוג[[#This Row],[וסת קבוע אחרון]]=F1024,F1024=שבוע_בדילוג[[#This Row],[LengthofCycle]]),1,0),""))</f>
        <v/>
      </c>
      <c r="AI1023" s="1" t="str">
        <f>IF(B1024=1,"",IF(שבוע_בדילוג[[#This Row],[הווסת פעיל?]]=1,IF(OR(שבוע_בדילוג[[#This Row],[וסת קבוע אחרון]]=F1024,F1024=שבוע_בדילוג[[#This Row],[LengthofCycle]],AND(שבוע_בדילוג[[#This Row],[LengthofCycle]]&lt;&gt;שבוע_בדילוג[[#This Row],[וסת קבוע אחרון]],OR(F1024=28,F1024=29))),1,0),""))</f>
        <v/>
      </c>
      <c r="AJ1023" s="1" t="str">
        <f>IF(AND(שבוע_בדילוג[[#This Row],[הווסת פעיל?]]=1,B1024=1),1,"")</f>
        <v/>
      </c>
      <c r="AK1023" s="4">
        <f>IF(AND(שבוע_בדילוג[[#This Row],[הווסת פעיל?]]&lt;&gt;1,B1024&lt;&gt;1,B1024&lt;&gt;""),IF(שבוע_בדילוג[[#This Row],[LengthofCycle]]=F1024,1,0),"")</f>
        <v>0</v>
      </c>
      <c r="AL1023" s="4">
        <f>IF(AND(שבוע_בדילוג[[#This Row],[הווסת פעיל?]]&lt;&gt;1,B1024&lt;&gt;1,B1024&lt;&gt;""),IF(OR(שבוע_בדילוג[[#This Row],[LengthofCycle]]=F1024,F1024=29),1,0),"")</f>
        <v>0</v>
      </c>
      <c r="AM1023" s="4">
        <f>IF(AND(שבוע_בדילוג[[#This Row],[הווסת פעיל?]]&lt;&gt;1,B1024&lt;&gt;1,B1024&lt;&gt;""),IF(OR(שבוע_בדילוג[[#This Row],[LengthofCycle]]=F1024,F1024=29,F1024=28),1,0),"")</f>
        <v>0</v>
      </c>
    </row>
    <row r="1024" spans="1:39" x14ac:dyDescent="0.25">
      <c r="A1024" s="1" t="s">
        <v>140</v>
      </c>
      <c r="B1024" s="1">
        <v>11</v>
      </c>
      <c r="C1024" s="1">
        <v>0</v>
      </c>
      <c r="D1024" s="1">
        <v>1</v>
      </c>
      <c r="E1024" s="1">
        <v>0</v>
      </c>
      <c r="F1024" s="1">
        <v>26</v>
      </c>
      <c r="H1024" s="1">
        <f>שבוע_בדילוג[[#This Row],[LengthofCycle]]+1</f>
        <v>27</v>
      </c>
      <c r="I1024" s="1" t="str">
        <f>IF(IFERROR(LOOKUP(שבוע_בדילוג[[#This Row],[ClientID]],קביעויות[השבוע בדילוג]),FALSE)=שבוע_בדילוג[[#This Row],[ClientID]],1,"")</f>
        <v/>
      </c>
      <c r="J1024" s="1" t="str">
        <f>IF(AND(שבוע_בדילוג[[#This Row],[CycleNumber]]&gt;1,OR(B1025="",שבוע_בדילוג[[#This Row],[CycleNumber]]&gt;B1023)),IF(OR(AND(שבוע_בדילוג[[#This Row],[LengthofCycle]]=29,F1023=29),AND(שבוע_בדילוג[[#This Row],[LengthofCycle]]=36,F1023=36)),1,""),"")</f>
        <v/>
      </c>
      <c r="K1024" s="1" t="str">
        <f>IF(AND(שבוע_בדילוג[[#This Row],[וסת השבוע]]=1,J1023=1,שבוע_בדילוג[[#This Row],[CycleNumber]]&gt;B1023),1,"")</f>
        <v/>
      </c>
      <c r="L1024" s="1" t="str">
        <f>IF(שבוע_בדילוג[[#This Row],[CycleNumber]]=1,"",IF(שבוע_בדילוג[[#This Row],[וסת השבוע]]=1,0,IF(L1023="","",IF(L1023=0,IF(שבוע_בדילוג[[#This Row],[LengthofCycle]]=29,0,1),IF(L1023=1,IF(שבוע_בדילוג[[#This Row],[LengthofCycle]]+F1023=29*2,0,2),IF(L1023=2,IF(שבוע_בדילוג[[#This Row],[LengthofCycle]]+F1023+F1022=29*3,0,3),""))))))</f>
        <v/>
      </c>
      <c r="M1024" s="1" t="str">
        <f>IF(שבוע_בדילוג[[#This Row],[וסת השבוע]]=1,IF(שבוע_בדילוג[[#This Row],[וסת השבוע וההפלגה ביחד]]=1,M1023+1,0),IF(AND(שבוע_בדילוג[[#This Row],[CycleNumber]]&gt;B1023,שבוע_בדילוג[[#This Row],[CycleNumber]]&gt;1),IF(שבוע_בדילוג[[#This Row],[וסת השבוע פעיל?]]&lt;&gt;"",M1023+1,""),""))</f>
        <v/>
      </c>
      <c r="N1024" s="1" t="str">
        <f>IF(שבוע_בדילוג[[#This Row],[וסת השבוע פעיל?2]]="","",IF(AND(שבוע_בדילוג[[#This Row],[וסת השבוע פעיל?]]&lt;&gt;"",שבוע_בדילוג[[#This Row],[CycleNumber]]&lt;B1025,B1025&lt;&gt;"",שבוע_בדילוג[[#This Row],[וסת השבוע פעיל?]]&lt;3),IF(L1025=0,IF(AND(שבוע_בדילוג[[#This Row],[וסת השבוע פעיל?]]&gt;0,J1025=1),0,1),0),""))</f>
        <v/>
      </c>
      <c r="O1024" s="1" t="str">
        <f t="shared" si="84"/>
        <v/>
      </c>
      <c r="P1024" s="1" t="str">
        <f>IF(AND(שבוע_בדילוג[[#This Row],[חיזוי - שבוע]]=1,K1025=1),1,"")</f>
        <v/>
      </c>
      <c r="Q1024" s="1" t="str">
        <f>IF(AND(שבוע_בדילוג[[#This Row],[וסת השבוע פעיל?]]&lt;3,OR(שבוע_בדילוג[[#This Row],[CycleNumber]]&gt;B1025,B1025="")),1,"")</f>
        <v/>
      </c>
      <c r="R1024" s="1" t="str">
        <f>IF(AND(שבוע_בדילוג[[#This Row],[חיזוי - שבוע]]&lt;&gt;"",שבוע_בדילוג[[#This Row],[וסת השבוע פעיל?2]]=""),1,"")</f>
        <v/>
      </c>
      <c r="S1024" s="1" t="str">
        <f>IF(שבוע_בדילוג[[#This Row],[האישה קבעה וסת שבוע בדילוג?]]=1,IF(שבוע_בדילוג[[#This Row],[וסת השבוע פעיל?]]&lt;3,1,0),"")</f>
        <v/>
      </c>
      <c r="T10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4" s="1">
        <f t="shared" si="85"/>
        <v>0</v>
      </c>
      <c r="V1024" s="1">
        <f t="shared" si="86"/>
        <v>0</v>
      </c>
      <c r="W1024" s="1">
        <f t="shared" si="87"/>
        <v>0</v>
      </c>
      <c r="X1024" s="1" t="str">
        <f>IF(שבוע_בדילוג[[#This Row],[3 הפלגות זהות]]="","",IF(שבוע_בדילוג[[#This Row],[3 הפלגות זהות]]=1,שבוע_בדילוג[[#This Row],[LengthofCycle]],X1023))</f>
        <v/>
      </c>
      <c r="Z1024" s="1" t="str">
        <f>IF(OR(שבוע_בדילוג[[#This Row],[הווסת פעיל?]]=0,שבוע_בדילוג[[#This Row],[הווסת פעיל?]]=""),"",SUM(Z1023,שבוע_בדילוג[[#This Row],[הווסת פעיל?]]))</f>
        <v/>
      </c>
      <c r="AA1024" s="1" t="str">
        <f>IF(AND(שבוע_בדילוג[[#This Row],[כמה מחזורים עד עקירה]]&lt;&gt;"",Z1025=""),שבוע_בדילוג[[#This Row],[כמה מחזורים עד עקירה]],"")</f>
        <v/>
      </c>
      <c r="AB1024" s="1" t="str">
        <f>IF(AND(שבוע_בדילוג[[#This Row],[הווסת פעיל?]]=1,שבוע_בדילוג[[#This Row],[וסת קבוע אחרון]]&lt;&gt;X1023),שבוע_בדילוג[[#This Row],[וסת קבוע אחרון]],"")</f>
        <v/>
      </c>
      <c r="AC1024" s="1" t="str">
        <f>IF(AND(שבוע_בדילוג[[#This Row],[הווסת פעיל?]]=1,Y1023=0,שבוע_בדילוג[[#This Row],[וסת קבוע אחרון]]=X1023),שבוע_בדילוג[[#This Row],[וסת קבוע אחרון]],"")</f>
        <v/>
      </c>
      <c r="AD1024" s="1" t="str">
        <f>IF(AND(שבוע_בדילוג[[#This Row],[הווסת פעיל?]]=1,Y1023=0,שבוע_בדילוג[[#This Row],[וסת קבוע אחרון]]&lt;&gt;X1023),1,"")</f>
        <v/>
      </c>
      <c r="AE1024" s="1" t="str">
        <f>IF(AND(שבוע_בדילוג[[#This Row],[הווסת פעיל?]]&lt;&gt;"",B1025=1),שבוע_בדילוג[[#This Row],[CycleNumber]],"")</f>
        <v/>
      </c>
      <c r="AF1024" s="1" t="str">
        <f>IF(AND(שבוע_בדילוג[[#This Row],[הווסת פעיל?]]&lt;&gt;"",Y1023=""),שבוע_בדילוג[[#This Row],[CycleNumber]],"")</f>
        <v/>
      </c>
      <c r="AG1024" s="1" t="str">
        <f>IF(B1025=1,"",IF(שבוע_בדילוג[[#This Row],[הווסת פעיל?]]=1,IF(שבוע_בדילוג[[#This Row],[וסת קבוע אחרון]]=F1025,1,0),""))</f>
        <v/>
      </c>
      <c r="AH1024" s="1" t="str">
        <f>IF(B1025=1,"",IF(שבוע_בדילוג[[#This Row],[הווסת פעיל?]]=1,IF(OR(שבוע_בדילוג[[#This Row],[וסת קבוע אחרון]]=F1025,F1025=שבוע_בדילוג[[#This Row],[LengthofCycle]]),1,0),""))</f>
        <v/>
      </c>
      <c r="AI1024" s="1" t="str">
        <f>IF(B1025=1,"",IF(שבוע_בדילוג[[#This Row],[הווסת פעיל?]]=1,IF(OR(שבוע_בדילוג[[#This Row],[וסת קבוע אחרון]]=F1025,F1025=שבוע_בדילוג[[#This Row],[LengthofCycle]],AND(שבוע_בדילוג[[#This Row],[LengthofCycle]]&lt;&gt;שבוע_בדילוג[[#This Row],[וסת קבוע אחרון]],OR(F1025=28,F1025=29))),1,0),""))</f>
        <v/>
      </c>
      <c r="AJ1024" s="1" t="str">
        <f>IF(AND(שבוע_בדילוג[[#This Row],[הווסת פעיל?]]=1,B1025=1),1,"")</f>
        <v/>
      </c>
      <c r="AK1024" s="4">
        <f>IF(AND(שבוע_בדילוג[[#This Row],[הווסת פעיל?]]&lt;&gt;1,B1025&lt;&gt;1,B1025&lt;&gt;""),IF(שבוע_בדילוג[[#This Row],[LengthofCycle]]=F1025,1,0),"")</f>
        <v>1</v>
      </c>
      <c r="AL1024" s="4">
        <f>IF(AND(שבוע_בדילוג[[#This Row],[הווסת פעיל?]]&lt;&gt;1,B1025&lt;&gt;1,B1025&lt;&gt;""),IF(OR(שבוע_בדילוג[[#This Row],[LengthofCycle]]=F1025,F1025=29),1,0),"")</f>
        <v>1</v>
      </c>
      <c r="AM1024" s="4">
        <f>IF(AND(שבוע_בדילוג[[#This Row],[הווסת פעיל?]]&lt;&gt;1,B1025&lt;&gt;1,B1025&lt;&gt;""),IF(OR(שבוע_בדילוג[[#This Row],[LengthofCycle]]=F1025,F1025=29,F1025=28),1,0),"")</f>
        <v>1</v>
      </c>
    </row>
    <row r="1025" spans="1:39" x14ac:dyDescent="0.25">
      <c r="A1025" s="1" t="s">
        <v>140</v>
      </c>
      <c r="B1025" s="1">
        <v>12</v>
      </c>
      <c r="C1025" s="1">
        <v>0</v>
      </c>
      <c r="D1025" s="1">
        <v>1</v>
      </c>
      <c r="E1025" s="1">
        <v>0</v>
      </c>
      <c r="F1025" s="1">
        <v>26</v>
      </c>
      <c r="H1025" s="1">
        <f>שבוע_בדילוג[[#This Row],[LengthofCycle]]+1</f>
        <v>27</v>
      </c>
      <c r="I1025" s="1" t="str">
        <f>IF(IFERROR(LOOKUP(שבוע_בדילוג[[#This Row],[ClientID]],קביעויות[השבוע בדילוג]),FALSE)=שבוע_בדילוג[[#This Row],[ClientID]],1,"")</f>
        <v/>
      </c>
      <c r="J1025" s="1" t="str">
        <f>IF(AND(שבוע_בדילוג[[#This Row],[CycleNumber]]&gt;1,OR(B1026="",שבוע_בדילוג[[#This Row],[CycleNumber]]&gt;B1024)),IF(OR(AND(שבוע_בדילוג[[#This Row],[LengthofCycle]]=29,F1024=29),AND(שבוע_בדילוג[[#This Row],[LengthofCycle]]=36,F1024=36)),1,""),"")</f>
        <v/>
      </c>
      <c r="K1025" s="1" t="str">
        <f>IF(AND(שבוע_בדילוג[[#This Row],[וסת השבוע]]=1,J1024=1,שבוע_בדילוג[[#This Row],[CycleNumber]]&gt;B1024),1,"")</f>
        <v/>
      </c>
      <c r="L1025" s="1" t="str">
        <f>IF(שבוע_בדילוג[[#This Row],[CycleNumber]]=1,"",IF(שבוע_בדילוג[[#This Row],[וסת השבוע]]=1,0,IF(L1024="","",IF(L1024=0,IF(שבוע_בדילוג[[#This Row],[LengthofCycle]]=29,0,1),IF(L1024=1,IF(שבוע_בדילוג[[#This Row],[LengthofCycle]]+F1024=29*2,0,2),IF(L1024=2,IF(שבוע_בדילוג[[#This Row],[LengthofCycle]]+F1024+F1023=29*3,0,3),""))))))</f>
        <v/>
      </c>
      <c r="M1025" s="1" t="str">
        <f>IF(שבוע_בדילוג[[#This Row],[וסת השבוע]]=1,IF(שבוע_בדילוג[[#This Row],[וסת השבוע וההפלגה ביחד]]=1,M1024+1,0),IF(AND(שבוע_בדילוג[[#This Row],[CycleNumber]]&gt;B1024,שבוע_בדילוג[[#This Row],[CycleNumber]]&gt;1),IF(שבוע_בדילוג[[#This Row],[וסת השבוע פעיל?]]&lt;&gt;"",M1024+1,""),""))</f>
        <v/>
      </c>
      <c r="N1025" s="1" t="str">
        <f>IF(שבוע_בדילוג[[#This Row],[וסת השבוע פעיל?2]]="","",IF(AND(שבוע_בדילוג[[#This Row],[וסת השבוע פעיל?]]&lt;&gt;"",שבוע_בדילוג[[#This Row],[CycleNumber]]&lt;B1026,B1026&lt;&gt;"",שבוע_בדילוג[[#This Row],[וסת השבוע פעיל?]]&lt;3),IF(L1026=0,IF(AND(שבוע_בדילוג[[#This Row],[וסת השבוע פעיל?]]&gt;0,J1026=1),0,1),0),""))</f>
        <v/>
      </c>
      <c r="O1025" s="1" t="str">
        <f t="shared" si="84"/>
        <v/>
      </c>
      <c r="P1025" s="1" t="str">
        <f>IF(AND(שבוע_בדילוג[[#This Row],[חיזוי - שבוע]]=1,K1026=1),1,"")</f>
        <v/>
      </c>
      <c r="Q1025" s="1" t="str">
        <f>IF(AND(שבוע_בדילוג[[#This Row],[וסת השבוע פעיל?]]&lt;3,OR(שבוע_בדילוג[[#This Row],[CycleNumber]]&gt;B1026,B1026="")),1,"")</f>
        <v/>
      </c>
      <c r="R1025" s="1" t="str">
        <f>IF(AND(שבוע_בדילוג[[#This Row],[חיזוי - שבוע]]&lt;&gt;"",שבוע_בדילוג[[#This Row],[וסת השבוע פעיל?2]]=""),1,"")</f>
        <v/>
      </c>
      <c r="S1025" s="1" t="str">
        <f>IF(שבוע_בדילוג[[#This Row],[האישה קבעה וסת שבוע בדילוג?]]=1,IF(שבוע_בדילוג[[#This Row],[וסת השבוע פעיל?]]&lt;3,1,0),"")</f>
        <v/>
      </c>
      <c r="T10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5" s="1">
        <f t="shared" si="85"/>
        <v>0</v>
      </c>
      <c r="V1025" s="1">
        <f t="shared" si="86"/>
        <v>0</v>
      </c>
      <c r="W1025" s="1">
        <f t="shared" si="87"/>
        <v>0</v>
      </c>
      <c r="X1025" s="1" t="str">
        <f>IF(שבוע_בדילוג[[#This Row],[3 הפלגות זהות]]="","",IF(שבוע_בדילוג[[#This Row],[3 הפלגות זהות]]=1,שבוע_בדילוג[[#This Row],[LengthofCycle]],X1024))</f>
        <v/>
      </c>
      <c r="Z1025" s="1" t="str">
        <f>IF(OR(שבוע_בדילוג[[#This Row],[הווסת פעיל?]]=0,שבוע_בדילוג[[#This Row],[הווסת פעיל?]]=""),"",SUM(Z1024,שבוע_בדילוג[[#This Row],[הווסת פעיל?]]))</f>
        <v/>
      </c>
      <c r="AA1025" s="1" t="str">
        <f>IF(AND(שבוע_בדילוג[[#This Row],[כמה מחזורים עד עקירה]]&lt;&gt;"",Z1026=""),שבוע_בדילוג[[#This Row],[כמה מחזורים עד עקירה]],"")</f>
        <v/>
      </c>
      <c r="AB1025" s="1" t="str">
        <f>IF(AND(שבוע_בדילוג[[#This Row],[הווסת פעיל?]]=1,שבוע_בדילוג[[#This Row],[וסת קבוע אחרון]]&lt;&gt;X1024),שבוע_בדילוג[[#This Row],[וסת קבוע אחרון]],"")</f>
        <v/>
      </c>
      <c r="AC1025" s="1" t="str">
        <f>IF(AND(שבוע_בדילוג[[#This Row],[הווסת פעיל?]]=1,Y1024=0,שבוע_בדילוג[[#This Row],[וסת קבוע אחרון]]=X1024),שבוע_בדילוג[[#This Row],[וסת קבוע אחרון]],"")</f>
        <v/>
      </c>
      <c r="AD1025" s="1" t="str">
        <f>IF(AND(שבוע_בדילוג[[#This Row],[הווסת פעיל?]]=1,Y1024=0,שבוע_בדילוג[[#This Row],[וסת קבוע אחרון]]&lt;&gt;X1024),1,"")</f>
        <v/>
      </c>
      <c r="AE1025" s="1" t="str">
        <f>IF(AND(שבוע_בדילוג[[#This Row],[הווסת פעיל?]]&lt;&gt;"",B1026=1),שבוע_בדילוג[[#This Row],[CycleNumber]],"")</f>
        <v/>
      </c>
      <c r="AF1025" s="1" t="str">
        <f>IF(AND(שבוע_בדילוג[[#This Row],[הווסת פעיל?]]&lt;&gt;"",Y1024=""),שבוע_בדילוג[[#This Row],[CycleNumber]],"")</f>
        <v/>
      </c>
      <c r="AG1025" s="1" t="str">
        <f>IF(B1026=1,"",IF(שבוע_בדילוג[[#This Row],[הווסת פעיל?]]=1,IF(שבוע_בדילוג[[#This Row],[וסת קבוע אחרון]]=F1026,1,0),""))</f>
        <v/>
      </c>
      <c r="AH1025" s="1" t="str">
        <f>IF(B1026=1,"",IF(שבוע_בדילוג[[#This Row],[הווסת פעיל?]]=1,IF(OR(שבוע_בדילוג[[#This Row],[וסת קבוע אחרון]]=F1026,F1026=שבוע_בדילוג[[#This Row],[LengthofCycle]]),1,0),""))</f>
        <v/>
      </c>
      <c r="AI1025" s="1" t="str">
        <f>IF(B1026=1,"",IF(שבוע_בדילוג[[#This Row],[הווסת פעיל?]]=1,IF(OR(שבוע_בדילוג[[#This Row],[וסת קבוע אחרון]]=F1026,F1026=שבוע_בדילוג[[#This Row],[LengthofCycle]],AND(שבוע_בדילוג[[#This Row],[LengthofCycle]]&lt;&gt;שבוע_בדילוג[[#This Row],[וסת קבוע אחרון]],OR(F1026=28,F1026=29))),1,0),""))</f>
        <v/>
      </c>
      <c r="AJ1025" s="1" t="str">
        <f>IF(AND(שבוע_בדילוג[[#This Row],[הווסת פעיל?]]=1,B1026=1),1,"")</f>
        <v/>
      </c>
      <c r="AK1025" s="4">
        <f>IF(AND(שבוע_בדילוג[[#This Row],[הווסת פעיל?]]&lt;&gt;1,B1026&lt;&gt;1,B1026&lt;&gt;""),IF(שבוע_בדילוג[[#This Row],[LengthofCycle]]=F1026,1,0),"")</f>
        <v>0</v>
      </c>
      <c r="AL1025" s="4">
        <f>IF(AND(שבוע_בדילוג[[#This Row],[הווסת פעיל?]]&lt;&gt;1,B1026&lt;&gt;1,B1026&lt;&gt;""),IF(OR(שבוע_בדילוג[[#This Row],[LengthofCycle]]=F1026,F1026=29),1,0),"")</f>
        <v>0</v>
      </c>
      <c r="AM1025" s="4">
        <f>IF(AND(שבוע_בדילוג[[#This Row],[הווסת פעיל?]]&lt;&gt;1,B1026&lt;&gt;1,B1026&lt;&gt;""),IF(OR(שבוע_בדילוג[[#This Row],[LengthofCycle]]=F1026,F1026=29,F1026=28),1,0),"")</f>
        <v>0</v>
      </c>
    </row>
    <row r="1026" spans="1:39" x14ac:dyDescent="0.25">
      <c r="A1026" s="1" t="s">
        <v>140</v>
      </c>
      <c r="B1026" s="1">
        <v>13</v>
      </c>
      <c r="C1026" s="1">
        <v>0</v>
      </c>
      <c r="D1026" s="1">
        <v>1</v>
      </c>
      <c r="E1026" s="1">
        <v>0</v>
      </c>
      <c r="F1026" s="1">
        <v>24</v>
      </c>
      <c r="H1026" s="1">
        <f>שבוע_בדילוג[[#This Row],[LengthofCycle]]+1</f>
        <v>25</v>
      </c>
      <c r="I1026" s="1" t="str">
        <f>IF(IFERROR(LOOKUP(שבוע_בדילוג[[#This Row],[ClientID]],קביעויות[השבוע בדילוג]),FALSE)=שבוע_בדילוג[[#This Row],[ClientID]],1,"")</f>
        <v/>
      </c>
      <c r="J1026" s="1" t="str">
        <f>IF(AND(שבוע_בדילוג[[#This Row],[CycleNumber]]&gt;1,OR(B1027="",שבוע_בדילוג[[#This Row],[CycleNumber]]&gt;B1025)),IF(OR(AND(שבוע_בדילוג[[#This Row],[LengthofCycle]]=29,F1025=29),AND(שבוע_בדילוג[[#This Row],[LengthofCycle]]=36,F1025=36)),1,""),"")</f>
        <v/>
      </c>
      <c r="K1026" s="1" t="str">
        <f>IF(AND(שבוע_בדילוג[[#This Row],[וסת השבוע]]=1,J1025=1,שבוע_בדילוג[[#This Row],[CycleNumber]]&gt;B1025),1,"")</f>
        <v/>
      </c>
      <c r="L1026" s="1" t="str">
        <f>IF(שבוע_בדילוג[[#This Row],[CycleNumber]]=1,"",IF(שבוע_בדילוג[[#This Row],[וסת השבוע]]=1,0,IF(L1025="","",IF(L1025=0,IF(שבוע_בדילוג[[#This Row],[LengthofCycle]]=29,0,1),IF(L1025=1,IF(שבוע_בדילוג[[#This Row],[LengthofCycle]]+F1025=29*2,0,2),IF(L1025=2,IF(שבוע_בדילוג[[#This Row],[LengthofCycle]]+F1025+F1024=29*3,0,3),""))))))</f>
        <v/>
      </c>
      <c r="M1026" s="1" t="str">
        <f>IF(שבוע_בדילוג[[#This Row],[וסת השבוע]]=1,IF(שבוע_בדילוג[[#This Row],[וסת השבוע וההפלגה ביחד]]=1,M1025+1,0),IF(AND(שבוע_בדילוג[[#This Row],[CycleNumber]]&gt;B1025,שבוע_בדילוג[[#This Row],[CycleNumber]]&gt;1),IF(שבוע_בדילוג[[#This Row],[וסת השבוע פעיל?]]&lt;&gt;"",M1025+1,""),""))</f>
        <v/>
      </c>
      <c r="N1026" s="1" t="str">
        <f>IF(שבוע_בדילוג[[#This Row],[וסת השבוע פעיל?2]]="","",IF(AND(שבוע_בדילוג[[#This Row],[וסת השבוע פעיל?]]&lt;&gt;"",שבוע_בדילוג[[#This Row],[CycleNumber]]&lt;B1027,B1027&lt;&gt;"",שבוע_בדילוג[[#This Row],[וסת השבוע פעיל?]]&lt;3),IF(L1027=0,IF(AND(שבוע_בדילוג[[#This Row],[וסת השבוע פעיל?]]&gt;0,J1027=1),0,1),0),""))</f>
        <v/>
      </c>
      <c r="O1026" s="1" t="str">
        <f t="shared" si="84"/>
        <v/>
      </c>
      <c r="P1026" s="1" t="str">
        <f>IF(AND(שבוע_בדילוג[[#This Row],[חיזוי - שבוע]]=1,K1027=1),1,"")</f>
        <v/>
      </c>
      <c r="Q1026" s="1" t="str">
        <f>IF(AND(שבוע_בדילוג[[#This Row],[וסת השבוע פעיל?]]&lt;3,OR(שבוע_בדילוג[[#This Row],[CycleNumber]]&gt;B1027,B1027="")),1,"")</f>
        <v/>
      </c>
      <c r="R1026" s="1" t="str">
        <f>IF(AND(שבוע_בדילוג[[#This Row],[חיזוי - שבוע]]&lt;&gt;"",שבוע_בדילוג[[#This Row],[וסת השבוע פעיל?2]]=""),1,"")</f>
        <v/>
      </c>
      <c r="S1026" s="1" t="str">
        <f>IF(שבוע_בדילוג[[#This Row],[האישה קבעה וסת שבוע בדילוג?]]=1,IF(שבוע_בדילוג[[#This Row],[וסת השבוע פעיל?]]&lt;3,1,0),"")</f>
        <v/>
      </c>
      <c r="T10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6" s="1">
        <f t="shared" si="85"/>
        <v>0</v>
      </c>
      <c r="V1026" s="1">
        <f t="shared" si="86"/>
        <v>0</v>
      </c>
      <c r="W1026" s="1">
        <f t="shared" si="87"/>
        <v>0</v>
      </c>
      <c r="X1026" s="1" t="str">
        <f>IF(שבוע_בדילוג[[#This Row],[3 הפלגות זהות]]="","",IF(שבוע_בדילוג[[#This Row],[3 הפלגות זהות]]=1,שבוע_בדילוג[[#This Row],[LengthofCycle]],X1025))</f>
        <v/>
      </c>
      <c r="Z1026" s="1" t="str">
        <f>IF(OR(שבוע_בדילוג[[#This Row],[הווסת פעיל?]]=0,שבוע_בדילוג[[#This Row],[הווסת פעיל?]]=""),"",SUM(Z1025,שבוע_בדילוג[[#This Row],[הווסת פעיל?]]))</f>
        <v/>
      </c>
      <c r="AA1026" s="1" t="str">
        <f>IF(AND(שבוע_בדילוג[[#This Row],[כמה מחזורים עד עקירה]]&lt;&gt;"",Z1027=""),שבוע_בדילוג[[#This Row],[כמה מחזורים עד עקירה]],"")</f>
        <v/>
      </c>
      <c r="AB1026" s="1" t="str">
        <f>IF(AND(שבוע_בדילוג[[#This Row],[הווסת פעיל?]]=1,שבוע_בדילוג[[#This Row],[וסת קבוע אחרון]]&lt;&gt;X1025),שבוע_בדילוג[[#This Row],[וסת קבוע אחרון]],"")</f>
        <v/>
      </c>
      <c r="AC1026" s="1" t="str">
        <f>IF(AND(שבוע_בדילוג[[#This Row],[הווסת פעיל?]]=1,Y1025=0,שבוע_בדילוג[[#This Row],[וסת קבוע אחרון]]=X1025),שבוע_בדילוג[[#This Row],[וסת קבוע אחרון]],"")</f>
        <v/>
      </c>
      <c r="AD1026" s="1" t="str">
        <f>IF(AND(שבוע_בדילוג[[#This Row],[הווסת פעיל?]]=1,Y1025=0,שבוע_בדילוג[[#This Row],[וסת קבוע אחרון]]&lt;&gt;X1025),1,"")</f>
        <v/>
      </c>
      <c r="AE1026" s="1" t="str">
        <f>IF(AND(שבוע_בדילוג[[#This Row],[הווסת פעיל?]]&lt;&gt;"",B1027=1),שבוע_בדילוג[[#This Row],[CycleNumber]],"")</f>
        <v/>
      </c>
      <c r="AF1026" s="1" t="str">
        <f>IF(AND(שבוע_בדילוג[[#This Row],[הווסת פעיל?]]&lt;&gt;"",Y1025=""),שבוע_בדילוג[[#This Row],[CycleNumber]],"")</f>
        <v/>
      </c>
      <c r="AG1026" s="1" t="str">
        <f>IF(B1027=1,"",IF(שבוע_בדילוג[[#This Row],[הווסת פעיל?]]=1,IF(שבוע_בדילוג[[#This Row],[וסת קבוע אחרון]]=F1027,1,0),""))</f>
        <v/>
      </c>
      <c r="AH1026" s="1" t="str">
        <f>IF(B1027=1,"",IF(שבוע_בדילוג[[#This Row],[הווסת פעיל?]]=1,IF(OR(שבוע_בדילוג[[#This Row],[וסת קבוע אחרון]]=F1027,F1027=שבוע_בדילוג[[#This Row],[LengthofCycle]]),1,0),""))</f>
        <v/>
      </c>
      <c r="AI1026" s="1" t="str">
        <f>IF(B1027=1,"",IF(שבוע_בדילוג[[#This Row],[הווסת פעיל?]]=1,IF(OR(שבוע_בדילוג[[#This Row],[וסת קבוע אחרון]]=F1027,F1027=שבוע_בדילוג[[#This Row],[LengthofCycle]],AND(שבוע_בדילוג[[#This Row],[LengthofCycle]]&lt;&gt;שבוע_בדילוג[[#This Row],[וסת קבוע אחרון]],OR(F1027=28,F1027=29))),1,0),""))</f>
        <v/>
      </c>
      <c r="AJ1026" s="1" t="str">
        <f>IF(AND(שבוע_בדילוג[[#This Row],[הווסת פעיל?]]=1,B1027=1),1,"")</f>
        <v/>
      </c>
      <c r="AK1026" s="4">
        <f>IF(AND(שבוע_בדילוג[[#This Row],[הווסת פעיל?]]&lt;&gt;1,B1027&lt;&gt;1,B1027&lt;&gt;""),IF(שבוע_בדילוג[[#This Row],[LengthofCycle]]=F1027,1,0),"")</f>
        <v>0</v>
      </c>
      <c r="AL1026" s="4">
        <f>IF(AND(שבוע_בדילוג[[#This Row],[הווסת פעיל?]]&lt;&gt;1,B1027&lt;&gt;1,B1027&lt;&gt;""),IF(OR(שבוע_בדילוג[[#This Row],[LengthofCycle]]=F1027,F1027=29),1,0),"")</f>
        <v>0</v>
      </c>
      <c r="AM1026" s="4">
        <f>IF(AND(שבוע_בדילוג[[#This Row],[הווסת פעיל?]]&lt;&gt;1,B1027&lt;&gt;1,B1027&lt;&gt;""),IF(OR(שבוע_בדילוג[[#This Row],[LengthofCycle]]=F1027,F1027=29,F1027=28),1,0),"")</f>
        <v>0</v>
      </c>
    </row>
    <row r="1027" spans="1:39" x14ac:dyDescent="0.25">
      <c r="A1027" s="1" t="s">
        <v>140</v>
      </c>
      <c r="B1027" s="1">
        <v>14</v>
      </c>
      <c r="C1027" s="1">
        <v>0</v>
      </c>
      <c r="D1027" s="1">
        <v>1</v>
      </c>
      <c r="E1027" s="1">
        <v>0</v>
      </c>
      <c r="F1027" s="1">
        <v>25</v>
      </c>
      <c r="H1027" s="1">
        <f>שבוע_בדילוג[[#This Row],[LengthofCycle]]+1</f>
        <v>26</v>
      </c>
      <c r="I1027" s="1" t="str">
        <f>IF(IFERROR(LOOKUP(שבוע_בדילוג[[#This Row],[ClientID]],קביעויות[השבוע בדילוג]),FALSE)=שבוע_בדילוג[[#This Row],[ClientID]],1,"")</f>
        <v/>
      </c>
      <c r="J1027" s="1" t="str">
        <f>IF(AND(שבוע_בדילוג[[#This Row],[CycleNumber]]&gt;1,OR(B1028="",שבוע_בדילוג[[#This Row],[CycleNumber]]&gt;B1026)),IF(OR(AND(שבוע_בדילוג[[#This Row],[LengthofCycle]]=29,F1026=29),AND(שבוע_בדילוג[[#This Row],[LengthofCycle]]=36,F1026=36)),1,""),"")</f>
        <v/>
      </c>
      <c r="K1027" s="1" t="str">
        <f>IF(AND(שבוע_בדילוג[[#This Row],[וסת השבוע]]=1,J1026=1,שבוע_בדילוג[[#This Row],[CycleNumber]]&gt;B1026),1,"")</f>
        <v/>
      </c>
      <c r="L1027" s="1" t="str">
        <f>IF(שבוע_בדילוג[[#This Row],[CycleNumber]]=1,"",IF(שבוע_בדילוג[[#This Row],[וסת השבוע]]=1,0,IF(L1026="","",IF(L1026=0,IF(שבוע_בדילוג[[#This Row],[LengthofCycle]]=29,0,1),IF(L1026=1,IF(שבוע_בדילוג[[#This Row],[LengthofCycle]]+F1026=29*2,0,2),IF(L1026=2,IF(שבוע_בדילוג[[#This Row],[LengthofCycle]]+F1026+F1025=29*3,0,3),""))))))</f>
        <v/>
      </c>
      <c r="M1027" s="1" t="str">
        <f>IF(שבוע_בדילוג[[#This Row],[וסת השבוע]]=1,IF(שבוע_בדילוג[[#This Row],[וסת השבוע וההפלגה ביחד]]=1,M1026+1,0),IF(AND(שבוע_בדילוג[[#This Row],[CycleNumber]]&gt;B1026,שבוע_בדילוג[[#This Row],[CycleNumber]]&gt;1),IF(שבוע_בדילוג[[#This Row],[וסת השבוע פעיל?]]&lt;&gt;"",M1026+1,""),""))</f>
        <v/>
      </c>
      <c r="N1027" s="1" t="str">
        <f>IF(שבוע_בדילוג[[#This Row],[וסת השבוע פעיל?2]]="","",IF(AND(שבוע_בדילוג[[#This Row],[וסת השבוע פעיל?]]&lt;&gt;"",שבוע_בדילוג[[#This Row],[CycleNumber]]&lt;B1028,B1028&lt;&gt;"",שבוע_בדילוג[[#This Row],[וסת השבוע פעיל?]]&lt;3),IF(L1028=0,IF(AND(שבוע_בדילוג[[#This Row],[וסת השבוע פעיל?]]&gt;0,J1028=1),0,1),0),""))</f>
        <v/>
      </c>
      <c r="O1027" s="1" t="str">
        <f t="shared" si="84"/>
        <v/>
      </c>
      <c r="P1027" s="1" t="str">
        <f>IF(AND(שבוע_בדילוג[[#This Row],[חיזוי - שבוע]]=1,K1028=1),1,"")</f>
        <v/>
      </c>
      <c r="Q1027" s="1" t="str">
        <f>IF(AND(שבוע_בדילוג[[#This Row],[וסת השבוע פעיל?]]&lt;3,OR(שבוע_בדילוג[[#This Row],[CycleNumber]]&gt;B1028,B1028="")),1,"")</f>
        <v/>
      </c>
      <c r="R1027" s="1" t="str">
        <f>IF(AND(שבוע_בדילוג[[#This Row],[חיזוי - שבוע]]&lt;&gt;"",שבוע_בדילוג[[#This Row],[וסת השבוע פעיל?2]]=""),1,"")</f>
        <v/>
      </c>
      <c r="S1027" s="1" t="str">
        <f>IF(שבוע_בדילוג[[#This Row],[האישה קבעה וסת שבוע בדילוג?]]=1,IF(שבוע_בדילוג[[#This Row],[וסת השבוע פעיל?]]&lt;3,1,0),"")</f>
        <v/>
      </c>
      <c r="T10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7" s="1">
        <f t="shared" si="85"/>
        <v>0</v>
      </c>
      <c r="V1027" s="1">
        <f t="shared" si="86"/>
        <v>0</v>
      </c>
      <c r="W1027" s="1">
        <f t="shared" si="87"/>
        <v>0</v>
      </c>
      <c r="X1027" s="1" t="str">
        <f>IF(שבוע_בדילוג[[#This Row],[3 הפלגות זהות]]="","",IF(שבוע_בדילוג[[#This Row],[3 הפלגות זהות]]=1,שבוע_בדילוג[[#This Row],[LengthofCycle]],X1026))</f>
        <v/>
      </c>
      <c r="Z1027" s="1" t="str">
        <f>IF(OR(שבוע_בדילוג[[#This Row],[הווסת פעיל?]]=0,שבוע_בדילוג[[#This Row],[הווסת פעיל?]]=""),"",SUM(Z1026,שבוע_בדילוג[[#This Row],[הווסת פעיל?]]))</f>
        <v/>
      </c>
      <c r="AA1027" s="1" t="str">
        <f>IF(AND(שבוע_בדילוג[[#This Row],[כמה מחזורים עד עקירה]]&lt;&gt;"",Z1028=""),שבוע_בדילוג[[#This Row],[כמה מחזורים עד עקירה]],"")</f>
        <v/>
      </c>
      <c r="AB1027" s="1" t="str">
        <f>IF(AND(שבוע_בדילוג[[#This Row],[הווסת פעיל?]]=1,שבוע_בדילוג[[#This Row],[וסת קבוע אחרון]]&lt;&gt;X1026),שבוע_בדילוג[[#This Row],[וסת קבוע אחרון]],"")</f>
        <v/>
      </c>
      <c r="AC1027" s="1" t="str">
        <f>IF(AND(שבוע_בדילוג[[#This Row],[הווסת פעיל?]]=1,Y1026=0,שבוע_בדילוג[[#This Row],[וסת קבוע אחרון]]=X1026),שבוע_בדילוג[[#This Row],[וסת קבוע אחרון]],"")</f>
        <v/>
      </c>
      <c r="AD1027" s="1" t="str">
        <f>IF(AND(שבוע_בדילוג[[#This Row],[הווסת פעיל?]]=1,Y1026=0,שבוע_בדילוג[[#This Row],[וסת קבוע אחרון]]&lt;&gt;X1026),1,"")</f>
        <v/>
      </c>
      <c r="AE1027" s="1" t="str">
        <f>IF(AND(שבוע_בדילוג[[#This Row],[הווסת פעיל?]]&lt;&gt;"",B1028=1),שבוע_בדילוג[[#This Row],[CycleNumber]],"")</f>
        <v/>
      </c>
      <c r="AF1027" s="1" t="str">
        <f>IF(AND(שבוע_בדילוג[[#This Row],[הווסת פעיל?]]&lt;&gt;"",Y1026=""),שבוע_בדילוג[[#This Row],[CycleNumber]],"")</f>
        <v/>
      </c>
      <c r="AG1027" s="1" t="str">
        <f>IF(B1028=1,"",IF(שבוע_בדילוג[[#This Row],[הווסת פעיל?]]=1,IF(שבוע_בדילוג[[#This Row],[וסת קבוע אחרון]]=F1028,1,0),""))</f>
        <v/>
      </c>
      <c r="AH1027" s="1" t="str">
        <f>IF(B1028=1,"",IF(שבוע_בדילוג[[#This Row],[הווסת פעיל?]]=1,IF(OR(שבוע_בדילוג[[#This Row],[וסת קבוע אחרון]]=F1028,F1028=שבוע_בדילוג[[#This Row],[LengthofCycle]]),1,0),""))</f>
        <v/>
      </c>
      <c r="AI1027" s="1" t="str">
        <f>IF(B1028=1,"",IF(שבוע_בדילוג[[#This Row],[הווסת פעיל?]]=1,IF(OR(שבוע_בדילוג[[#This Row],[וסת קבוע אחרון]]=F1028,F1028=שבוע_בדילוג[[#This Row],[LengthofCycle]],AND(שבוע_בדילוג[[#This Row],[LengthofCycle]]&lt;&gt;שבוע_בדילוג[[#This Row],[וסת קבוע אחרון]],OR(F1028=28,F1028=29))),1,0),""))</f>
        <v/>
      </c>
      <c r="AJ1027" s="1" t="str">
        <f>IF(AND(שבוע_בדילוג[[#This Row],[הווסת פעיל?]]=1,B1028=1),1,"")</f>
        <v/>
      </c>
      <c r="AK1027" s="4">
        <f>IF(AND(שבוע_בדילוג[[#This Row],[הווסת פעיל?]]&lt;&gt;1,B1028&lt;&gt;1,B1028&lt;&gt;""),IF(שבוע_בדילוג[[#This Row],[LengthofCycle]]=F1028,1,0),"")</f>
        <v>1</v>
      </c>
      <c r="AL1027" s="4">
        <f>IF(AND(שבוע_בדילוג[[#This Row],[הווסת פעיל?]]&lt;&gt;1,B1028&lt;&gt;1,B1028&lt;&gt;""),IF(OR(שבוע_בדילוג[[#This Row],[LengthofCycle]]=F1028,F1028=29),1,0),"")</f>
        <v>1</v>
      </c>
      <c r="AM1027" s="4">
        <f>IF(AND(שבוע_בדילוג[[#This Row],[הווסת פעיל?]]&lt;&gt;1,B1028&lt;&gt;1,B1028&lt;&gt;""),IF(OR(שבוע_בדילוג[[#This Row],[LengthofCycle]]=F1028,F1028=29,F1028=28),1,0),"")</f>
        <v>1</v>
      </c>
    </row>
    <row r="1028" spans="1:39" x14ac:dyDescent="0.25">
      <c r="A1028" s="1" t="s">
        <v>140</v>
      </c>
      <c r="B1028" s="1">
        <v>15</v>
      </c>
      <c r="C1028" s="1">
        <v>0</v>
      </c>
      <c r="D1028" s="1">
        <v>1</v>
      </c>
      <c r="E1028" s="1">
        <v>0</v>
      </c>
      <c r="F1028" s="1">
        <v>25</v>
      </c>
      <c r="H1028" s="1">
        <f>שבוע_בדילוג[[#This Row],[LengthofCycle]]+1</f>
        <v>26</v>
      </c>
      <c r="I1028" s="1" t="str">
        <f>IF(IFERROR(LOOKUP(שבוע_בדילוג[[#This Row],[ClientID]],קביעויות[השבוע בדילוג]),FALSE)=שבוע_בדילוג[[#This Row],[ClientID]],1,"")</f>
        <v/>
      </c>
      <c r="J1028" s="1" t="str">
        <f>IF(AND(שבוע_בדילוג[[#This Row],[CycleNumber]]&gt;1,OR(B1029="",שבוע_בדילוג[[#This Row],[CycleNumber]]&gt;B1027)),IF(OR(AND(שבוע_בדילוג[[#This Row],[LengthofCycle]]=29,F1027=29),AND(שבוע_בדילוג[[#This Row],[LengthofCycle]]=36,F1027=36)),1,""),"")</f>
        <v/>
      </c>
      <c r="K1028" s="1" t="str">
        <f>IF(AND(שבוע_בדילוג[[#This Row],[וסת השבוע]]=1,J1027=1,שבוע_בדילוג[[#This Row],[CycleNumber]]&gt;B1027),1,"")</f>
        <v/>
      </c>
      <c r="L1028" s="1" t="str">
        <f>IF(שבוע_בדילוג[[#This Row],[CycleNumber]]=1,"",IF(שבוע_בדילוג[[#This Row],[וסת השבוע]]=1,0,IF(L1027="","",IF(L1027=0,IF(שבוע_בדילוג[[#This Row],[LengthofCycle]]=29,0,1),IF(L1027=1,IF(שבוע_בדילוג[[#This Row],[LengthofCycle]]+F1027=29*2,0,2),IF(L1027=2,IF(שבוע_בדילוג[[#This Row],[LengthofCycle]]+F1027+F1026=29*3,0,3),""))))))</f>
        <v/>
      </c>
      <c r="M1028" s="1" t="str">
        <f>IF(שבוע_בדילוג[[#This Row],[וסת השבוע]]=1,IF(שבוע_בדילוג[[#This Row],[וסת השבוע וההפלגה ביחד]]=1,M1027+1,0),IF(AND(שבוע_בדילוג[[#This Row],[CycleNumber]]&gt;B1027,שבוע_בדילוג[[#This Row],[CycleNumber]]&gt;1),IF(שבוע_בדילוג[[#This Row],[וסת השבוע פעיל?]]&lt;&gt;"",M1027+1,""),""))</f>
        <v/>
      </c>
      <c r="N1028" s="1" t="str">
        <f>IF(שבוע_בדילוג[[#This Row],[וסת השבוע פעיל?2]]="","",IF(AND(שבוע_בדילוג[[#This Row],[וסת השבוע פעיל?]]&lt;&gt;"",שבוע_בדילוג[[#This Row],[CycleNumber]]&lt;B1029,B1029&lt;&gt;"",שבוע_בדילוג[[#This Row],[וסת השבוע פעיל?]]&lt;3),IF(L1029=0,IF(AND(שבוע_בדילוג[[#This Row],[וסת השבוע פעיל?]]&gt;0,J1029=1),0,1),0),""))</f>
        <v/>
      </c>
      <c r="O1028" s="1" t="str">
        <f t="shared" si="84"/>
        <v/>
      </c>
      <c r="P1028" s="1" t="str">
        <f>IF(AND(שבוע_בדילוג[[#This Row],[חיזוי - שבוע]]=1,K1029=1),1,"")</f>
        <v/>
      </c>
      <c r="Q1028" s="1" t="str">
        <f>IF(AND(שבוע_בדילוג[[#This Row],[וסת השבוע פעיל?]]&lt;3,OR(שבוע_בדילוג[[#This Row],[CycleNumber]]&gt;B1029,B1029="")),1,"")</f>
        <v/>
      </c>
      <c r="R1028" s="1" t="str">
        <f>IF(AND(שבוע_בדילוג[[#This Row],[חיזוי - שבוע]]&lt;&gt;"",שבוע_בדילוג[[#This Row],[וסת השבוע פעיל?2]]=""),1,"")</f>
        <v/>
      </c>
      <c r="S1028" s="1" t="str">
        <f>IF(שבוע_בדילוג[[#This Row],[האישה קבעה וסת שבוע בדילוג?]]=1,IF(שבוע_בדילוג[[#This Row],[וסת השבוע פעיל?]]&lt;3,1,0),"")</f>
        <v/>
      </c>
      <c r="T10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8" s="1">
        <f t="shared" si="85"/>
        <v>0</v>
      </c>
      <c r="V1028" s="1">
        <f t="shared" si="86"/>
        <v>0</v>
      </c>
      <c r="W1028" s="1">
        <f t="shared" si="87"/>
        <v>0</v>
      </c>
      <c r="X1028" s="1" t="str">
        <f>IF(שבוע_בדילוג[[#This Row],[3 הפלגות זהות]]="","",IF(שבוע_בדילוג[[#This Row],[3 הפלגות זהות]]=1,שבוע_בדילוג[[#This Row],[LengthofCycle]],X1027))</f>
        <v/>
      </c>
      <c r="Z1028" s="1" t="str">
        <f>IF(OR(שבוע_בדילוג[[#This Row],[הווסת פעיל?]]=0,שבוע_בדילוג[[#This Row],[הווסת פעיל?]]=""),"",SUM(Z1027,שבוע_בדילוג[[#This Row],[הווסת פעיל?]]))</f>
        <v/>
      </c>
      <c r="AA1028" s="1" t="str">
        <f>IF(AND(שבוע_בדילוג[[#This Row],[כמה מחזורים עד עקירה]]&lt;&gt;"",Z1029=""),שבוע_בדילוג[[#This Row],[כמה מחזורים עד עקירה]],"")</f>
        <v/>
      </c>
      <c r="AB1028" s="1" t="str">
        <f>IF(AND(שבוע_בדילוג[[#This Row],[הווסת פעיל?]]=1,שבוע_בדילוג[[#This Row],[וסת קבוע אחרון]]&lt;&gt;X1027),שבוע_בדילוג[[#This Row],[וסת קבוע אחרון]],"")</f>
        <v/>
      </c>
      <c r="AC1028" s="1" t="str">
        <f>IF(AND(שבוע_בדילוג[[#This Row],[הווסת פעיל?]]=1,Y1027=0,שבוע_בדילוג[[#This Row],[וסת קבוע אחרון]]=X1027),שבוע_בדילוג[[#This Row],[וסת קבוע אחרון]],"")</f>
        <v/>
      </c>
      <c r="AD1028" s="1" t="str">
        <f>IF(AND(שבוע_בדילוג[[#This Row],[הווסת פעיל?]]=1,Y1027=0,שבוע_בדילוג[[#This Row],[וסת קבוע אחרון]]&lt;&gt;X1027),1,"")</f>
        <v/>
      </c>
      <c r="AE1028" s="1" t="str">
        <f>IF(AND(שבוע_בדילוג[[#This Row],[הווסת פעיל?]]&lt;&gt;"",B1029=1),שבוע_בדילוג[[#This Row],[CycleNumber]],"")</f>
        <v/>
      </c>
      <c r="AF1028" s="1" t="str">
        <f>IF(AND(שבוע_בדילוג[[#This Row],[הווסת פעיל?]]&lt;&gt;"",Y1027=""),שבוע_בדילוג[[#This Row],[CycleNumber]],"")</f>
        <v/>
      </c>
      <c r="AG1028" s="1" t="str">
        <f>IF(B1029=1,"",IF(שבוע_בדילוג[[#This Row],[הווסת פעיל?]]=1,IF(שבוע_בדילוג[[#This Row],[וסת קבוע אחרון]]=F1029,1,0),""))</f>
        <v/>
      </c>
      <c r="AH1028" s="1" t="str">
        <f>IF(B1029=1,"",IF(שבוע_בדילוג[[#This Row],[הווסת פעיל?]]=1,IF(OR(שבוע_בדילוג[[#This Row],[וסת קבוע אחרון]]=F1029,F1029=שבוע_בדילוג[[#This Row],[LengthofCycle]]),1,0),""))</f>
        <v/>
      </c>
      <c r="AI1028" s="1" t="str">
        <f>IF(B1029=1,"",IF(שבוע_בדילוג[[#This Row],[הווסת פעיל?]]=1,IF(OR(שבוע_בדילוג[[#This Row],[וסת קבוע אחרון]]=F1029,F1029=שבוע_בדילוג[[#This Row],[LengthofCycle]],AND(שבוע_בדילוג[[#This Row],[LengthofCycle]]&lt;&gt;שבוע_בדילוג[[#This Row],[וסת קבוע אחרון]],OR(F1029=28,F1029=29))),1,0),""))</f>
        <v/>
      </c>
      <c r="AJ1028" s="1" t="str">
        <f>IF(AND(שבוע_בדילוג[[#This Row],[הווסת פעיל?]]=1,B1029=1),1,"")</f>
        <v/>
      </c>
      <c r="AK1028" s="4">
        <f>IF(AND(שבוע_בדילוג[[#This Row],[הווסת פעיל?]]&lt;&gt;1,B1029&lt;&gt;1,B1029&lt;&gt;""),IF(שבוע_בדילוג[[#This Row],[LengthofCycle]]=F1029,1,0),"")</f>
        <v>0</v>
      </c>
      <c r="AL1028" s="4">
        <f>IF(AND(שבוע_בדילוג[[#This Row],[הווסת פעיל?]]&lt;&gt;1,B1029&lt;&gt;1,B1029&lt;&gt;""),IF(OR(שבוע_בדילוג[[#This Row],[LengthofCycle]]=F1029,F1029=29),1,0),"")</f>
        <v>0</v>
      </c>
      <c r="AM1028" s="4">
        <f>IF(AND(שבוע_בדילוג[[#This Row],[הווסת פעיל?]]&lt;&gt;1,B1029&lt;&gt;1,B1029&lt;&gt;""),IF(OR(שבוע_בדילוג[[#This Row],[LengthofCycle]]=F1029,F1029=29,F1029=28),1,0),"")</f>
        <v>0</v>
      </c>
    </row>
    <row r="1029" spans="1:39" x14ac:dyDescent="0.25">
      <c r="A1029" s="1" t="s">
        <v>140</v>
      </c>
      <c r="B1029" s="1">
        <v>16</v>
      </c>
      <c r="C1029" s="1">
        <v>0</v>
      </c>
      <c r="D1029" s="1">
        <v>1</v>
      </c>
      <c r="E1029" s="1">
        <v>0</v>
      </c>
      <c r="F1029" s="1">
        <v>27</v>
      </c>
      <c r="H1029" s="1">
        <f>שבוע_בדילוג[[#This Row],[LengthofCycle]]+1</f>
        <v>28</v>
      </c>
      <c r="I1029" s="1" t="str">
        <f>IF(IFERROR(LOOKUP(שבוע_בדילוג[[#This Row],[ClientID]],קביעויות[השבוע בדילוג]),FALSE)=שבוע_בדילוג[[#This Row],[ClientID]],1,"")</f>
        <v/>
      </c>
      <c r="J1029" s="1" t="str">
        <f>IF(AND(שבוע_בדילוג[[#This Row],[CycleNumber]]&gt;1,OR(B1030="",שבוע_בדילוג[[#This Row],[CycleNumber]]&gt;B1028)),IF(OR(AND(שבוע_בדילוג[[#This Row],[LengthofCycle]]=29,F1028=29),AND(שבוע_בדילוג[[#This Row],[LengthofCycle]]=36,F1028=36)),1,""),"")</f>
        <v/>
      </c>
      <c r="K1029" s="1" t="str">
        <f>IF(AND(שבוע_בדילוג[[#This Row],[וסת השבוע]]=1,J1028=1,שבוע_בדילוג[[#This Row],[CycleNumber]]&gt;B1028),1,"")</f>
        <v/>
      </c>
      <c r="L1029" s="1" t="str">
        <f>IF(שבוע_בדילוג[[#This Row],[CycleNumber]]=1,"",IF(שבוע_בדילוג[[#This Row],[וסת השבוע]]=1,0,IF(L1028="","",IF(L1028=0,IF(שבוע_בדילוג[[#This Row],[LengthofCycle]]=29,0,1),IF(L1028=1,IF(שבוע_בדילוג[[#This Row],[LengthofCycle]]+F1028=29*2,0,2),IF(L1028=2,IF(שבוע_בדילוג[[#This Row],[LengthofCycle]]+F1028+F1027=29*3,0,3),""))))))</f>
        <v/>
      </c>
      <c r="M1029" s="1" t="str">
        <f>IF(שבוע_בדילוג[[#This Row],[וסת השבוע]]=1,IF(שבוע_בדילוג[[#This Row],[וסת השבוע וההפלגה ביחד]]=1,M1028+1,0),IF(AND(שבוע_בדילוג[[#This Row],[CycleNumber]]&gt;B1028,שבוע_בדילוג[[#This Row],[CycleNumber]]&gt;1),IF(שבוע_בדילוג[[#This Row],[וסת השבוע פעיל?]]&lt;&gt;"",M1028+1,""),""))</f>
        <v/>
      </c>
      <c r="N1029" s="1" t="str">
        <f>IF(שבוע_בדילוג[[#This Row],[וסת השבוע פעיל?2]]="","",IF(AND(שבוע_בדילוג[[#This Row],[וסת השבוע פעיל?]]&lt;&gt;"",שבוע_בדילוג[[#This Row],[CycleNumber]]&lt;B1030,B1030&lt;&gt;"",שבוע_בדילוג[[#This Row],[וסת השבוע פעיל?]]&lt;3),IF(L1030=0,IF(AND(שבוע_בדילוג[[#This Row],[וסת השבוע פעיל?]]&gt;0,J1030=1),0,1),0),""))</f>
        <v/>
      </c>
      <c r="O1029" s="1" t="str">
        <f t="shared" si="84"/>
        <v/>
      </c>
      <c r="P1029" s="1" t="str">
        <f>IF(AND(שבוע_בדילוג[[#This Row],[חיזוי - שבוע]]=1,K1030=1),1,"")</f>
        <v/>
      </c>
      <c r="Q1029" s="1" t="str">
        <f>IF(AND(שבוע_בדילוג[[#This Row],[וסת השבוע פעיל?]]&lt;3,OR(שבוע_בדילוג[[#This Row],[CycleNumber]]&gt;B1030,B1030="")),1,"")</f>
        <v/>
      </c>
      <c r="R1029" s="1" t="str">
        <f>IF(AND(שבוע_בדילוג[[#This Row],[חיזוי - שבוע]]&lt;&gt;"",שבוע_בדילוג[[#This Row],[וסת השבוע פעיל?2]]=""),1,"")</f>
        <v/>
      </c>
      <c r="S1029" s="1" t="str">
        <f>IF(שבוע_בדילוג[[#This Row],[האישה קבעה וסת שבוע בדילוג?]]=1,IF(שבוע_בדילוג[[#This Row],[וסת השבוע פעיל?]]&lt;3,1,0),"")</f>
        <v/>
      </c>
      <c r="T10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29" s="1">
        <f t="shared" si="85"/>
        <v>0</v>
      </c>
      <c r="V1029" s="1">
        <f t="shared" si="86"/>
        <v>0</v>
      </c>
      <c r="W1029" s="1">
        <f t="shared" si="87"/>
        <v>0</v>
      </c>
      <c r="X1029" s="1" t="str">
        <f>IF(שבוע_בדילוג[[#This Row],[3 הפלגות זהות]]="","",IF(שבוע_בדילוג[[#This Row],[3 הפלגות זהות]]=1,שבוע_בדילוג[[#This Row],[LengthofCycle]],X1028))</f>
        <v/>
      </c>
      <c r="Z1029" s="1" t="str">
        <f>IF(OR(שבוע_בדילוג[[#This Row],[הווסת פעיל?]]=0,שבוע_בדילוג[[#This Row],[הווסת פעיל?]]=""),"",SUM(Z1028,שבוע_בדילוג[[#This Row],[הווסת פעיל?]]))</f>
        <v/>
      </c>
      <c r="AA1029" s="1" t="str">
        <f>IF(AND(שבוע_בדילוג[[#This Row],[כמה מחזורים עד עקירה]]&lt;&gt;"",Z1030=""),שבוע_בדילוג[[#This Row],[כמה מחזורים עד עקירה]],"")</f>
        <v/>
      </c>
      <c r="AB1029" s="1" t="str">
        <f>IF(AND(שבוע_בדילוג[[#This Row],[הווסת פעיל?]]=1,שבוע_בדילוג[[#This Row],[וסת קבוע אחרון]]&lt;&gt;X1028),שבוע_בדילוג[[#This Row],[וסת קבוע אחרון]],"")</f>
        <v/>
      </c>
      <c r="AC1029" s="1" t="str">
        <f>IF(AND(שבוע_בדילוג[[#This Row],[הווסת פעיל?]]=1,Y1028=0,שבוע_בדילוג[[#This Row],[וסת קבוע אחרון]]=X1028),שבוע_בדילוג[[#This Row],[וסת קבוע אחרון]],"")</f>
        <v/>
      </c>
      <c r="AD1029" s="1" t="str">
        <f>IF(AND(שבוע_בדילוג[[#This Row],[הווסת פעיל?]]=1,Y1028=0,שבוע_בדילוג[[#This Row],[וסת קבוע אחרון]]&lt;&gt;X1028),1,"")</f>
        <v/>
      </c>
      <c r="AE1029" s="1" t="str">
        <f>IF(AND(שבוע_בדילוג[[#This Row],[הווסת פעיל?]]&lt;&gt;"",B1030=1),שבוע_בדילוג[[#This Row],[CycleNumber]],"")</f>
        <v/>
      </c>
      <c r="AF1029" s="1" t="str">
        <f>IF(AND(שבוע_בדילוג[[#This Row],[הווסת פעיל?]]&lt;&gt;"",Y1028=""),שבוע_בדילוג[[#This Row],[CycleNumber]],"")</f>
        <v/>
      </c>
      <c r="AG1029" s="1" t="str">
        <f>IF(B1030=1,"",IF(שבוע_בדילוג[[#This Row],[הווסת פעיל?]]=1,IF(שבוע_בדילוג[[#This Row],[וסת קבוע אחרון]]=F1030,1,0),""))</f>
        <v/>
      </c>
      <c r="AH1029" s="1" t="str">
        <f>IF(B1030=1,"",IF(שבוע_בדילוג[[#This Row],[הווסת פעיל?]]=1,IF(OR(שבוע_בדילוג[[#This Row],[וסת קבוע אחרון]]=F1030,F1030=שבוע_בדילוג[[#This Row],[LengthofCycle]]),1,0),""))</f>
        <v/>
      </c>
      <c r="AI1029" s="1" t="str">
        <f>IF(B1030=1,"",IF(שבוע_בדילוג[[#This Row],[הווסת פעיל?]]=1,IF(OR(שבוע_בדילוג[[#This Row],[וסת קבוע אחרון]]=F1030,F1030=שבוע_בדילוג[[#This Row],[LengthofCycle]],AND(שבוע_בדילוג[[#This Row],[LengthofCycle]]&lt;&gt;שבוע_בדילוג[[#This Row],[וסת קבוע אחרון]],OR(F1030=28,F1030=29))),1,0),""))</f>
        <v/>
      </c>
      <c r="AJ1029" s="1" t="str">
        <f>IF(AND(שבוע_בדילוג[[#This Row],[הווסת פעיל?]]=1,B1030=1),1,"")</f>
        <v/>
      </c>
      <c r="AK1029" s="4">
        <f>IF(AND(שבוע_בדילוג[[#This Row],[הווסת פעיל?]]&lt;&gt;1,B1030&lt;&gt;1,B1030&lt;&gt;""),IF(שבוע_בדילוג[[#This Row],[LengthofCycle]]=F1030,1,0),"")</f>
        <v>0</v>
      </c>
      <c r="AL1029" s="4">
        <f>IF(AND(שבוע_בדילוג[[#This Row],[הווסת פעיל?]]&lt;&gt;1,B1030&lt;&gt;1,B1030&lt;&gt;""),IF(OR(שבוע_בדילוג[[#This Row],[LengthofCycle]]=F1030,F1030=29),1,0),"")</f>
        <v>0</v>
      </c>
      <c r="AM1029" s="4">
        <f>IF(AND(שבוע_בדילוג[[#This Row],[הווסת פעיל?]]&lt;&gt;1,B1030&lt;&gt;1,B1030&lt;&gt;""),IF(OR(שבוע_בדילוג[[#This Row],[LengthofCycle]]=F1030,F1030=29,F1030=28),1,0),"")</f>
        <v>0</v>
      </c>
    </row>
    <row r="1030" spans="1:39" x14ac:dyDescent="0.25">
      <c r="A1030" s="1" t="s">
        <v>140</v>
      </c>
      <c r="B1030" s="1">
        <v>17</v>
      </c>
      <c r="C1030" s="1">
        <v>0</v>
      </c>
      <c r="D1030" s="1">
        <v>1</v>
      </c>
      <c r="E1030" s="1">
        <v>0</v>
      </c>
      <c r="F1030" s="1">
        <v>24</v>
      </c>
      <c r="H1030" s="1">
        <f>שבוע_בדילוג[[#This Row],[LengthofCycle]]+1</f>
        <v>25</v>
      </c>
      <c r="I1030" s="1" t="str">
        <f>IF(IFERROR(LOOKUP(שבוע_בדילוג[[#This Row],[ClientID]],קביעויות[השבוע בדילוג]),FALSE)=שבוע_בדילוג[[#This Row],[ClientID]],1,"")</f>
        <v/>
      </c>
      <c r="J1030" s="1" t="str">
        <f>IF(AND(שבוע_בדילוג[[#This Row],[CycleNumber]]&gt;1,OR(B1031="",שבוע_בדילוג[[#This Row],[CycleNumber]]&gt;B1029)),IF(OR(AND(שבוע_בדילוג[[#This Row],[LengthofCycle]]=29,F1029=29),AND(שבוע_בדילוג[[#This Row],[LengthofCycle]]=36,F1029=36)),1,""),"")</f>
        <v/>
      </c>
      <c r="K1030" s="1" t="str">
        <f>IF(AND(שבוע_בדילוג[[#This Row],[וסת השבוע]]=1,J1029=1,שבוע_בדילוג[[#This Row],[CycleNumber]]&gt;B1029),1,"")</f>
        <v/>
      </c>
      <c r="L1030" s="1" t="str">
        <f>IF(שבוע_בדילוג[[#This Row],[CycleNumber]]=1,"",IF(שבוע_בדילוג[[#This Row],[וסת השבוע]]=1,0,IF(L1029="","",IF(L1029=0,IF(שבוע_בדילוג[[#This Row],[LengthofCycle]]=29,0,1),IF(L1029=1,IF(שבוע_בדילוג[[#This Row],[LengthofCycle]]+F1029=29*2,0,2),IF(L1029=2,IF(שבוע_בדילוג[[#This Row],[LengthofCycle]]+F1029+F1028=29*3,0,3),""))))))</f>
        <v/>
      </c>
      <c r="M1030" s="1" t="str">
        <f>IF(שבוע_בדילוג[[#This Row],[וסת השבוע]]=1,IF(שבוע_בדילוג[[#This Row],[וסת השבוע וההפלגה ביחד]]=1,M1029+1,0),IF(AND(שבוע_בדילוג[[#This Row],[CycleNumber]]&gt;B1029,שבוע_בדילוג[[#This Row],[CycleNumber]]&gt;1),IF(שבוע_בדילוג[[#This Row],[וסת השבוע פעיל?]]&lt;&gt;"",M1029+1,""),""))</f>
        <v/>
      </c>
      <c r="N1030" s="1" t="str">
        <f>IF(שבוע_בדילוג[[#This Row],[וסת השבוע פעיל?2]]="","",IF(AND(שבוע_בדילוג[[#This Row],[וסת השבוע פעיל?]]&lt;&gt;"",שבוע_בדילוג[[#This Row],[CycleNumber]]&lt;B1031,B1031&lt;&gt;"",שבוע_בדילוג[[#This Row],[וסת השבוע פעיל?]]&lt;3),IF(L1031=0,IF(AND(שבוע_בדילוג[[#This Row],[וסת השבוע פעיל?]]&gt;0,J1031=1),0,1),0),""))</f>
        <v/>
      </c>
      <c r="O1030" s="1" t="str">
        <f t="shared" si="84"/>
        <v/>
      </c>
      <c r="P1030" s="1" t="str">
        <f>IF(AND(שבוע_בדילוג[[#This Row],[חיזוי - שבוע]]=1,K1031=1),1,"")</f>
        <v/>
      </c>
      <c r="Q1030" s="1" t="str">
        <f>IF(AND(שבוע_בדילוג[[#This Row],[וסת השבוע פעיל?]]&lt;3,OR(שבוע_בדילוג[[#This Row],[CycleNumber]]&gt;B1031,B1031="")),1,"")</f>
        <v/>
      </c>
      <c r="R1030" s="1" t="str">
        <f>IF(AND(שבוע_בדילוג[[#This Row],[חיזוי - שבוע]]&lt;&gt;"",שבוע_בדילוג[[#This Row],[וסת השבוע פעיל?2]]=""),1,"")</f>
        <v/>
      </c>
      <c r="S1030" s="1" t="str">
        <f>IF(שבוע_בדילוג[[#This Row],[האישה קבעה וסת שבוע בדילוג?]]=1,IF(שבוע_בדילוג[[#This Row],[וסת השבוע פעיל?]]&lt;3,1,0),"")</f>
        <v/>
      </c>
      <c r="T10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0" s="1">
        <f t="shared" si="85"/>
        <v>0</v>
      </c>
      <c r="V1030" s="1">
        <f t="shared" si="86"/>
        <v>0</v>
      </c>
      <c r="W1030" s="1">
        <f t="shared" si="87"/>
        <v>0</v>
      </c>
      <c r="X1030" s="1" t="str">
        <f>IF(שבוע_בדילוג[[#This Row],[3 הפלגות זהות]]="","",IF(שבוע_בדילוג[[#This Row],[3 הפלגות זהות]]=1,שבוע_בדילוג[[#This Row],[LengthofCycle]],X1029))</f>
        <v/>
      </c>
      <c r="Z1030" s="1" t="str">
        <f>IF(OR(שבוע_בדילוג[[#This Row],[הווסת פעיל?]]=0,שבוע_בדילוג[[#This Row],[הווסת פעיל?]]=""),"",SUM(Z1029,שבוע_בדילוג[[#This Row],[הווסת פעיל?]]))</f>
        <v/>
      </c>
      <c r="AA1030" s="1" t="str">
        <f>IF(AND(שבוע_בדילוג[[#This Row],[כמה מחזורים עד עקירה]]&lt;&gt;"",Z1031=""),שבוע_בדילוג[[#This Row],[כמה מחזורים עד עקירה]],"")</f>
        <v/>
      </c>
      <c r="AB1030" s="1" t="str">
        <f>IF(AND(שבוע_בדילוג[[#This Row],[הווסת פעיל?]]=1,שבוע_בדילוג[[#This Row],[וסת קבוע אחרון]]&lt;&gt;X1029),שבוע_בדילוג[[#This Row],[וסת קבוע אחרון]],"")</f>
        <v/>
      </c>
      <c r="AC1030" s="1" t="str">
        <f>IF(AND(שבוע_בדילוג[[#This Row],[הווסת פעיל?]]=1,Y1029=0,שבוע_בדילוג[[#This Row],[וסת קבוע אחרון]]=X1029),שבוע_בדילוג[[#This Row],[וסת קבוע אחרון]],"")</f>
        <v/>
      </c>
      <c r="AD1030" s="1" t="str">
        <f>IF(AND(שבוע_בדילוג[[#This Row],[הווסת פעיל?]]=1,Y1029=0,שבוע_בדילוג[[#This Row],[וסת קבוע אחרון]]&lt;&gt;X1029),1,"")</f>
        <v/>
      </c>
      <c r="AE1030" s="1" t="str">
        <f>IF(AND(שבוע_בדילוג[[#This Row],[הווסת פעיל?]]&lt;&gt;"",B1031=1),שבוע_בדילוג[[#This Row],[CycleNumber]],"")</f>
        <v/>
      </c>
      <c r="AF1030" s="1" t="str">
        <f>IF(AND(שבוע_בדילוג[[#This Row],[הווסת פעיל?]]&lt;&gt;"",Y1029=""),שבוע_בדילוג[[#This Row],[CycleNumber]],"")</f>
        <v/>
      </c>
      <c r="AG1030" s="1" t="str">
        <f>IF(B1031=1,"",IF(שבוע_בדילוג[[#This Row],[הווסת פעיל?]]=1,IF(שבוע_בדילוג[[#This Row],[וסת קבוע אחרון]]=F1031,1,0),""))</f>
        <v/>
      </c>
      <c r="AH1030" s="1" t="str">
        <f>IF(B1031=1,"",IF(שבוע_בדילוג[[#This Row],[הווסת פעיל?]]=1,IF(OR(שבוע_בדילוג[[#This Row],[וסת קבוע אחרון]]=F1031,F1031=שבוע_בדילוג[[#This Row],[LengthofCycle]]),1,0),""))</f>
        <v/>
      </c>
      <c r="AI1030" s="1" t="str">
        <f>IF(B1031=1,"",IF(שבוע_בדילוג[[#This Row],[הווסת פעיל?]]=1,IF(OR(שבוע_בדילוג[[#This Row],[וסת קבוע אחרון]]=F1031,F1031=שבוע_בדילוג[[#This Row],[LengthofCycle]],AND(שבוע_בדילוג[[#This Row],[LengthofCycle]]&lt;&gt;שבוע_בדילוג[[#This Row],[וסת קבוע אחרון]],OR(F1031=28,F1031=29))),1,0),""))</f>
        <v/>
      </c>
      <c r="AJ1030" s="1" t="str">
        <f>IF(AND(שבוע_בדילוג[[#This Row],[הווסת פעיל?]]=1,B1031=1),1,"")</f>
        <v/>
      </c>
      <c r="AK1030" s="4">
        <f>IF(AND(שבוע_בדילוג[[#This Row],[הווסת פעיל?]]&lt;&gt;1,B1031&lt;&gt;1,B1031&lt;&gt;""),IF(שבוע_בדילוג[[#This Row],[LengthofCycle]]=F1031,1,0),"")</f>
        <v>0</v>
      </c>
      <c r="AL1030" s="4">
        <f>IF(AND(שבוע_בדילוג[[#This Row],[הווסת פעיל?]]&lt;&gt;1,B1031&lt;&gt;1,B1031&lt;&gt;""),IF(OR(שבוע_בדילוג[[#This Row],[LengthofCycle]]=F1031,F1031=29),1,0),"")</f>
        <v>0</v>
      </c>
      <c r="AM1030" s="4">
        <f>IF(AND(שבוע_בדילוג[[#This Row],[הווסת פעיל?]]&lt;&gt;1,B1031&lt;&gt;1,B1031&lt;&gt;""),IF(OR(שבוע_בדילוג[[#This Row],[LengthofCycle]]=F1031,F1031=29,F1031=28),1,0),"")</f>
        <v>0</v>
      </c>
    </row>
    <row r="1031" spans="1:39" x14ac:dyDescent="0.25">
      <c r="A1031" s="1" t="s">
        <v>140</v>
      </c>
      <c r="B1031" s="1">
        <v>18</v>
      </c>
      <c r="C1031" s="1">
        <v>0</v>
      </c>
      <c r="D1031" s="1">
        <v>1</v>
      </c>
      <c r="E1031" s="1">
        <v>0</v>
      </c>
      <c r="F1031" s="1">
        <v>25</v>
      </c>
      <c r="H1031" s="1">
        <f>שבוע_בדילוג[[#This Row],[LengthofCycle]]+1</f>
        <v>26</v>
      </c>
      <c r="I1031" s="1" t="str">
        <f>IF(IFERROR(LOOKUP(שבוע_בדילוג[[#This Row],[ClientID]],קביעויות[השבוע בדילוג]),FALSE)=שבוע_בדילוג[[#This Row],[ClientID]],1,"")</f>
        <v/>
      </c>
      <c r="J1031" s="1" t="str">
        <f>IF(AND(שבוע_בדילוג[[#This Row],[CycleNumber]]&gt;1,OR(B1032="",שבוע_בדילוג[[#This Row],[CycleNumber]]&gt;B1030)),IF(OR(AND(שבוע_בדילוג[[#This Row],[LengthofCycle]]=29,F1030=29),AND(שבוע_בדילוג[[#This Row],[LengthofCycle]]=36,F1030=36)),1,""),"")</f>
        <v/>
      </c>
      <c r="K1031" s="1" t="str">
        <f>IF(AND(שבוע_בדילוג[[#This Row],[וסת השבוע]]=1,J1030=1,שבוע_בדילוג[[#This Row],[CycleNumber]]&gt;B1030),1,"")</f>
        <v/>
      </c>
      <c r="L1031" s="1" t="str">
        <f>IF(שבוע_בדילוג[[#This Row],[CycleNumber]]=1,"",IF(שבוע_בדילוג[[#This Row],[וסת השבוע]]=1,0,IF(L1030="","",IF(L1030=0,IF(שבוע_בדילוג[[#This Row],[LengthofCycle]]=29,0,1),IF(L1030=1,IF(שבוע_בדילוג[[#This Row],[LengthofCycle]]+F1030=29*2,0,2),IF(L1030=2,IF(שבוע_בדילוג[[#This Row],[LengthofCycle]]+F1030+F1029=29*3,0,3),""))))))</f>
        <v/>
      </c>
      <c r="M1031" s="1" t="str">
        <f>IF(שבוע_בדילוג[[#This Row],[וסת השבוע]]=1,IF(שבוע_בדילוג[[#This Row],[וסת השבוע וההפלגה ביחד]]=1,M1030+1,0),IF(AND(שבוע_בדילוג[[#This Row],[CycleNumber]]&gt;B1030,שבוע_בדילוג[[#This Row],[CycleNumber]]&gt;1),IF(שבוע_בדילוג[[#This Row],[וסת השבוע פעיל?]]&lt;&gt;"",M1030+1,""),""))</f>
        <v/>
      </c>
      <c r="N1031" s="1" t="str">
        <f>IF(שבוע_בדילוג[[#This Row],[וסת השבוע פעיל?2]]="","",IF(AND(שבוע_בדילוג[[#This Row],[וסת השבוע פעיל?]]&lt;&gt;"",שבוע_בדילוג[[#This Row],[CycleNumber]]&lt;B1032,B1032&lt;&gt;"",שבוע_בדילוג[[#This Row],[וסת השבוע פעיל?]]&lt;3),IF(L1032=0,IF(AND(שבוע_בדילוג[[#This Row],[וסת השבוע פעיל?]]&gt;0,J1032=1),0,1),0),""))</f>
        <v/>
      </c>
      <c r="O1031" s="1" t="str">
        <f t="shared" si="84"/>
        <v/>
      </c>
      <c r="P1031" s="1" t="str">
        <f>IF(AND(שבוע_בדילוג[[#This Row],[חיזוי - שבוע]]=1,K1032=1),1,"")</f>
        <v/>
      </c>
      <c r="Q1031" s="1" t="str">
        <f>IF(AND(שבוע_בדילוג[[#This Row],[וסת השבוע פעיל?]]&lt;3,OR(שבוע_בדילוג[[#This Row],[CycleNumber]]&gt;B1032,B1032="")),1,"")</f>
        <v/>
      </c>
      <c r="R1031" s="1" t="str">
        <f>IF(AND(שבוע_בדילוג[[#This Row],[חיזוי - שבוע]]&lt;&gt;"",שבוע_בדילוג[[#This Row],[וסת השבוע פעיל?2]]=""),1,"")</f>
        <v/>
      </c>
      <c r="S1031" s="1" t="str">
        <f>IF(שבוע_בדילוג[[#This Row],[האישה קבעה וסת שבוע בדילוג?]]=1,IF(שבוע_בדילוג[[#This Row],[וסת השבוע פעיל?]]&lt;3,1,0),"")</f>
        <v/>
      </c>
      <c r="T10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1" s="1">
        <f t="shared" si="85"/>
        <v>0</v>
      </c>
      <c r="V1031" s="1">
        <f t="shared" si="86"/>
        <v>0</v>
      </c>
      <c r="W1031" s="1">
        <f t="shared" si="87"/>
        <v>0</v>
      </c>
      <c r="X1031" s="1" t="str">
        <f>IF(שבוע_בדילוג[[#This Row],[3 הפלגות זהות]]="","",IF(שבוע_בדילוג[[#This Row],[3 הפלגות זהות]]=1,שבוע_בדילוג[[#This Row],[LengthofCycle]],X1030))</f>
        <v/>
      </c>
      <c r="Z1031" s="1" t="str">
        <f>IF(OR(שבוע_בדילוג[[#This Row],[הווסת פעיל?]]=0,שבוע_בדילוג[[#This Row],[הווסת פעיל?]]=""),"",SUM(Z1030,שבוע_בדילוג[[#This Row],[הווסת פעיל?]]))</f>
        <v/>
      </c>
      <c r="AA1031" s="1" t="str">
        <f>IF(AND(שבוע_בדילוג[[#This Row],[כמה מחזורים עד עקירה]]&lt;&gt;"",Z1032=""),שבוע_בדילוג[[#This Row],[כמה מחזורים עד עקירה]],"")</f>
        <v/>
      </c>
      <c r="AB1031" s="1" t="str">
        <f>IF(AND(שבוע_בדילוג[[#This Row],[הווסת פעיל?]]=1,שבוע_בדילוג[[#This Row],[וסת קבוע אחרון]]&lt;&gt;X1030),שבוע_בדילוג[[#This Row],[וסת קבוע אחרון]],"")</f>
        <v/>
      </c>
      <c r="AC1031" s="1" t="str">
        <f>IF(AND(שבוע_בדילוג[[#This Row],[הווסת פעיל?]]=1,Y1030=0,שבוע_בדילוג[[#This Row],[וסת קבוע אחרון]]=X1030),שבוע_בדילוג[[#This Row],[וסת קבוע אחרון]],"")</f>
        <v/>
      </c>
      <c r="AD1031" s="1" t="str">
        <f>IF(AND(שבוע_בדילוג[[#This Row],[הווסת פעיל?]]=1,Y1030=0,שבוע_בדילוג[[#This Row],[וסת קבוע אחרון]]&lt;&gt;X1030),1,"")</f>
        <v/>
      </c>
      <c r="AE1031" s="1" t="str">
        <f>IF(AND(שבוע_בדילוג[[#This Row],[הווסת פעיל?]]&lt;&gt;"",B1032=1),שבוע_בדילוג[[#This Row],[CycleNumber]],"")</f>
        <v/>
      </c>
      <c r="AF1031" s="1" t="str">
        <f>IF(AND(שבוע_בדילוג[[#This Row],[הווסת פעיל?]]&lt;&gt;"",Y1030=""),שבוע_בדילוג[[#This Row],[CycleNumber]],"")</f>
        <v/>
      </c>
      <c r="AG1031" s="1" t="str">
        <f>IF(B1032=1,"",IF(שבוע_בדילוג[[#This Row],[הווסת פעיל?]]=1,IF(שבוע_בדילוג[[#This Row],[וסת קבוע אחרון]]=F1032,1,0),""))</f>
        <v/>
      </c>
      <c r="AH1031" s="1" t="str">
        <f>IF(B1032=1,"",IF(שבוע_בדילוג[[#This Row],[הווסת פעיל?]]=1,IF(OR(שבוע_בדילוג[[#This Row],[וסת קבוע אחרון]]=F1032,F1032=שבוע_בדילוג[[#This Row],[LengthofCycle]]),1,0),""))</f>
        <v/>
      </c>
      <c r="AI1031" s="1" t="str">
        <f>IF(B1032=1,"",IF(שבוע_בדילוג[[#This Row],[הווסת פעיל?]]=1,IF(OR(שבוע_בדילוג[[#This Row],[וסת קבוע אחרון]]=F1032,F1032=שבוע_בדילוג[[#This Row],[LengthofCycle]],AND(שבוע_בדילוג[[#This Row],[LengthofCycle]]&lt;&gt;שבוע_בדילוג[[#This Row],[וסת קבוע אחרון]],OR(F1032=28,F1032=29))),1,0),""))</f>
        <v/>
      </c>
      <c r="AJ1031" s="1" t="str">
        <f>IF(AND(שבוע_בדילוג[[#This Row],[הווסת פעיל?]]=1,B1032=1),1,"")</f>
        <v/>
      </c>
      <c r="AK1031" s="4">
        <f>IF(AND(שבוע_בדילוג[[#This Row],[הווסת פעיל?]]&lt;&gt;1,B1032&lt;&gt;1,B1032&lt;&gt;""),IF(שבוע_בדילוג[[#This Row],[LengthofCycle]]=F1032,1,0),"")</f>
        <v>1</v>
      </c>
      <c r="AL1031" s="4">
        <f>IF(AND(שבוע_בדילוג[[#This Row],[הווסת פעיל?]]&lt;&gt;1,B1032&lt;&gt;1,B1032&lt;&gt;""),IF(OR(שבוע_בדילוג[[#This Row],[LengthofCycle]]=F1032,F1032=29),1,0),"")</f>
        <v>1</v>
      </c>
      <c r="AM1031" s="4">
        <f>IF(AND(שבוע_בדילוג[[#This Row],[הווסת פעיל?]]&lt;&gt;1,B1032&lt;&gt;1,B1032&lt;&gt;""),IF(OR(שבוע_בדילוג[[#This Row],[LengthofCycle]]=F1032,F1032=29,F1032=28),1,0),"")</f>
        <v>1</v>
      </c>
    </row>
    <row r="1032" spans="1:39" x14ac:dyDescent="0.25">
      <c r="A1032" s="1" t="s">
        <v>140</v>
      </c>
      <c r="B1032" s="1">
        <v>19</v>
      </c>
      <c r="C1032" s="1">
        <v>0</v>
      </c>
      <c r="D1032" s="1">
        <v>1</v>
      </c>
      <c r="E1032" s="1">
        <v>0</v>
      </c>
      <c r="F1032" s="1">
        <v>25</v>
      </c>
      <c r="H1032" s="1">
        <f>שבוע_בדילוג[[#This Row],[LengthofCycle]]+1</f>
        <v>26</v>
      </c>
      <c r="I1032" s="1" t="str">
        <f>IF(IFERROR(LOOKUP(שבוע_בדילוג[[#This Row],[ClientID]],קביעויות[השבוע בדילוג]),FALSE)=שבוע_בדילוג[[#This Row],[ClientID]],1,"")</f>
        <v/>
      </c>
      <c r="J1032" s="1" t="str">
        <f>IF(AND(שבוע_בדילוג[[#This Row],[CycleNumber]]&gt;1,OR(B1033="",שבוע_בדילוג[[#This Row],[CycleNumber]]&gt;B1031)),IF(OR(AND(שבוע_בדילוג[[#This Row],[LengthofCycle]]=29,F1031=29),AND(שבוע_בדילוג[[#This Row],[LengthofCycle]]=36,F1031=36)),1,""),"")</f>
        <v/>
      </c>
      <c r="K1032" s="1" t="str">
        <f>IF(AND(שבוע_בדילוג[[#This Row],[וסת השבוע]]=1,J1031=1,שבוע_בדילוג[[#This Row],[CycleNumber]]&gt;B1031),1,"")</f>
        <v/>
      </c>
      <c r="L1032" s="1" t="str">
        <f>IF(שבוע_בדילוג[[#This Row],[CycleNumber]]=1,"",IF(שבוע_בדילוג[[#This Row],[וסת השבוע]]=1,0,IF(L1031="","",IF(L1031=0,IF(שבוע_בדילוג[[#This Row],[LengthofCycle]]=29,0,1),IF(L1031=1,IF(שבוע_בדילוג[[#This Row],[LengthofCycle]]+F1031=29*2,0,2),IF(L1031=2,IF(שבוע_בדילוג[[#This Row],[LengthofCycle]]+F1031+F1030=29*3,0,3),""))))))</f>
        <v/>
      </c>
      <c r="M1032" s="1" t="str">
        <f>IF(שבוע_בדילוג[[#This Row],[וסת השבוע]]=1,IF(שבוע_בדילוג[[#This Row],[וסת השבוע וההפלגה ביחד]]=1,M1031+1,0),IF(AND(שבוע_בדילוג[[#This Row],[CycleNumber]]&gt;B1031,שבוע_בדילוג[[#This Row],[CycleNumber]]&gt;1),IF(שבוע_בדילוג[[#This Row],[וסת השבוע פעיל?]]&lt;&gt;"",M1031+1,""),""))</f>
        <v/>
      </c>
      <c r="N1032" s="1" t="str">
        <f>IF(שבוע_בדילוג[[#This Row],[וסת השבוע פעיל?2]]="","",IF(AND(שבוע_בדילוג[[#This Row],[וסת השבוע פעיל?]]&lt;&gt;"",שבוע_בדילוג[[#This Row],[CycleNumber]]&lt;B1033,B1033&lt;&gt;"",שבוע_בדילוג[[#This Row],[וסת השבוע פעיל?]]&lt;3),IF(L1033=0,IF(AND(שבוע_בדילוג[[#This Row],[וסת השבוע פעיל?]]&gt;0,J1033=1),0,1),0),""))</f>
        <v/>
      </c>
      <c r="O1032" s="1" t="str">
        <f t="shared" si="84"/>
        <v/>
      </c>
      <c r="P1032" s="1" t="str">
        <f>IF(AND(שבוע_בדילוג[[#This Row],[חיזוי - שבוע]]=1,K1033=1),1,"")</f>
        <v/>
      </c>
      <c r="Q1032" s="1" t="str">
        <f>IF(AND(שבוע_בדילוג[[#This Row],[וסת השבוע פעיל?]]&lt;3,OR(שבוע_בדילוג[[#This Row],[CycleNumber]]&gt;B1033,B1033="")),1,"")</f>
        <v/>
      </c>
      <c r="R1032" s="1" t="str">
        <f>IF(AND(שבוע_בדילוג[[#This Row],[חיזוי - שבוע]]&lt;&gt;"",שבוע_בדילוג[[#This Row],[וסת השבוע פעיל?2]]=""),1,"")</f>
        <v/>
      </c>
      <c r="S1032" s="1" t="str">
        <f>IF(שבוע_בדילוג[[#This Row],[האישה קבעה וסת שבוע בדילוג?]]=1,IF(שבוע_בדילוג[[#This Row],[וסת השבוע פעיל?]]&lt;3,1,0),"")</f>
        <v/>
      </c>
      <c r="T10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2" s="1">
        <f t="shared" si="85"/>
        <v>0</v>
      </c>
      <c r="V1032" s="1">
        <f t="shared" si="86"/>
        <v>0</v>
      </c>
      <c r="W1032" s="1">
        <f t="shared" si="87"/>
        <v>0</v>
      </c>
      <c r="X1032" s="1" t="str">
        <f>IF(שבוע_בדילוג[[#This Row],[3 הפלגות זהות]]="","",IF(שבוע_בדילוג[[#This Row],[3 הפלגות זהות]]=1,שבוע_בדילוג[[#This Row],[LengthofCycle]],X1031))</f>
        <v/>
      </c>
      <c r="Z1032" s="1" t="str">
        <f>IF(OR(שבוע_בדילוג[[#This Row],[הווסת פעיל?]]=0,שבוע_בדילוג[[#This Row],[הווסת פעיל?]]=""),"",SUM(Z1031,שבוע_בדילוג[[#This Row],[הווסת פעיל?]]))</f>
        <v/>
      </c>
      <c r="AA1032" s="1" t="str">
        <f>IF(AND(שבוע_בדילוג[[#This Row],[כמה מחזורים עד עקירה]]&lt;&gt;"",Z1033=""),שבוע_בדילוג[[#This Row],[כמה מחזורים עד עקירה]],"")</f>
        <v/>
      </c>
      <c r="AB1032" s="1" t="str">
        <f>IF(AND(שבוע_בדילוג[[#This Row],[הווסת פעיל?]]=1,שבוע_בדילוג[[#This Row],[וסת קבוע אחרון]]&lt;&gt;X1031),שבוע_בדילוג[[#This Row],[וסת קבוע אחרון]],"")</f>
        <v/>
      </c>
      <c r="AC1032" s="1" t="str">
        <f>IF(AND(שבוע_בדילוג[[#This Row],[הווסת פעיל?]]=1,Y1031=0,שבוע_בדילוג[[#This Row],[וסת קבוע אחרון]]=X1031),שבוע_בדילוג[[#This Row],[וסת קבוע אחרון]],"")</f>
        <v/>
      </c>
      <c r="AD1032" s="1" t="str">
        <f>IF(AND(שבוע_בדילוג[[#This Row],[הווסת פעיל?]]=1,Y1031=0,שבוע_בדילוג[[#This Row],[וסת קבוע אחרון]]&lt;&gt;X1031),1,"")</f>
        <v/>
      </c>
      <c r="AE1032" s="1" t="str">
        <f>IF(AND(שבוע_בדילוג[[#This Row],[הווסת פעיל?]]&lt;&gt;"",B1033=1),שבוע_בדילוג[[#This Row],[CycleNumber]],"")</f>
        <v/>
      </c>
      <c r="AF1032" s="1" t="str">
        <f>IF(AND(שבוע_בדילוג[[#This Row],[הווסת פעיל?]]&lt;&gt;"",Y1031=""),שבוע_בדילוג[[#This Row],[CycleNumber]],"")</f>
        <v/>
      </c>
      <c r="AG1032" s="1" t="str">
        <f>IF(B1033=1,"",IF(שבוע_בדילוג[[#This Row],[הווסת פעיל?]]=1,IF(שבוע_בדילוג[[#This Row],[וסת קבוע אחרון]]=F1033,1,0),""))</f>
        <v/>
      </c>
      <c r="AH1032" s="1" t="str">
        <f>IF(B1033=1,"",IF(שבוע_בדילוג[[#This Row],[הווסת פעיל?]]=1,IF(OR(שבוע_בדילוג[[#This Row],[וסת קבוע אחרון]]=F1033,F1033=שבוע_בדילוג[[#This Row],[LengthofCycle]]),1,0),""))</f>
        <v/>
      </c>
      <c r="AI1032" s="1" t="str">
        <f>IF(B1033=1,"",IF(שבוע_בדילוג[[#This Row],[הווסת פעיל?]]=1,IF(OR(שבוע_בדילוג[[#This Row],[וסת קבוע אחרון]]=F1033,F1033=שבוע_בדילוג[[#This Row],[LengthofCycle]],AND(שבוע_בדילוג[[#This Row],[LengthofCycle]]&lt;&gt;שבוע_בדילוג[[#This Row],[וסת קבוע אחרון]],OR(F1033=28,F1033=29))),1,0),""))</f>
        <v/>
      </c>
      <c r="AJ1032" s="1" t="str">
        <f>IF(AND(שבוע_בדילוג[[#This Row],[הווסת פעיל?]]=1,B1033=1),1,"")</f>
        <v/>
      </c>
      <c r="AK1032" s="4">
        <f>IF(AND(שבוע_בדילוג[[#This Row],[הווסת פעיל?]]&lt;&gt;1,B1033&lt;&gt;1,B1033&lt;&gt;""),IF(שבוע_בדילוג[[#This Row],[LengthofCycle]]=F1033,1,0),"")</f>
        <v>0</v>
      </c>
      <c r="AL1032" s="4">
        <f>IF(AND(שבוע_בדילוג[[#This Row],[הווסת פעיל?]]&lt;&gt;1,B1033&lt;&gt;1,B1033&lt;&gt;""),IF(OR(שבוע_בדילוג[[#This Row],[LengthofCycle]]=F1033,F1033=29),1,0),"")</f>
        <v>1</v>
      </c>
      <c r="AM1032" s="4">
        <f>IF(AND(שבוע_בדילוג[[#This Row],[הווסת פעיל?]]&lt;&gt;1,B1033&lt;&gt;1,B1033&lt;&gt;""),IF(OR(שבוע_בדילוג[[#This Row],[LengthofCycle]]=F1033,F1033=29,F1033=28),1,0),"")</f>
        <v>1</v>
      </c>
    </row>
    <row r="1033" spans="1:39" x14ac:dyDescent="0.25">
      <c r="A1033" s="1" t="s">
        <v>140</v>
      </c>
      <c r="B1033" s="1">
        <v>20</v>
      </c>
      <c r="C1033" s="1">
        <v>0</v>
      </c>
      <c r="D1033" s="1">
        <v>1</v>
      </c>
      <c r="E1033" s="1">
        <v>0</v>
      </c>
      <c r="F1033" s="1">
        <v>29</v>
      </c>
      <c r="H1033" s="1">
        <f>שבוע_בדילוג[[#This Row],[LengthofCycle]]+1</f>
        <v>30</v>
      </c>
      <c r="I1033" s="1" t="str">
        <f>IF(IFERROR(LOOKUP(שבוע_בדילוג[[#This Row],[ClientID]],קביעויות[השבוע בדילוג]),FALSE)=שבוע_בדילוג[[#This Row],[ClientID]],1,"")</f>
        <v/>
      </c>
      <c r="J1033" s="1" t="str">
        <f>IF(AND(שבוע_בדילוג[[#This Row],[CycleNumber]]&gt;1,OR(B1034="",שבוע_בדילוג[[#This Row],[CycleNumber]]&gt;B1032)),IF(OR(AND(שבוע_בדילוג[[#This Row],[LengthofCycle]]=29,F1032=29),AND(שבוע_בדילוג[[#This Row],[LengthofCycle]]=36,F1032=36)),1,""),"")</f>
        <v/>
      </c>
      <c r="K1033" s="1" t="str">
        <f>IF(AND(שבוע_בדילוג[[#This Row],[וסת השבוע]]=1,J1032=1,שבוע_בדילוג[[#This Row],[CycleNumber]]&gt;B1032),1,"")</f>
        <v/>
      </c>
      <c r="L1033" s="1" t="str">
        <f>IF(שבוע_בדילוג[[#This Row],[CycleNumber]]=1,"",IF(שבוע_בדילוג[[#This Row],[וסת השבוע]]=1,0,IF(L1032="","",IF(L1032=0,IF(שבוע_בדילוג[[#This Row],[LengthofCycle]]=29,0,1),IF(L1032=1,IF(שבוע_בדילוג[[#This Row],[LengthofCycle]]+F1032=29*2,0,2),IF(L1032=2,IF(שבוע_בדילוג[[#This Row],[LengthofCycle]]+F1032+F1031=29*3,0,3),""))))))</f>
        <v/>
      </c>
      <c r="M1033" s="1" t="str">
        <f>IF(שבוע_בדילוג[[#This Row],[וסת השבוע]]=1,IF(שבוע_בדילוג[[#This Row],[וסת השבוע וההפלגה ביחד]]=1,M1032+1,0),IF(AND(שבוע_בדילוג[[#This Row],[CycleNumber]]&gt;B1032,שבוע_בדילוג[[#This Row],[CycleNumber]]&gt;1),IF(שבוע_בדילוג[[#This Row],[וסת השבוע פעיל?]]&lt;&gt;"",M1032+1,""),""))</f>
        <v/>
      </c>
      <c r="N1033" s="1" t="str">
        <f>IF(שבוע_בדילוג[[#This Row],[וסת השבוע פעיל?2]]="","",IF(AND(שבוע_בדילוג[[#This Row],[וסת השבוע פעיל?]]&lt;&gt;"",שבוע_בדילוג[[#This Row],[CycleNumber]]&lt;B1034,B1034&lt;&gt;"",שבוע_בדילוג[[#This Row],[וסת השבוע פעיל?]]&lt;3),IF(L1034=0,IF(AND(שבוע_בדילוג[[#This Row],[וסת השבוע פעיל?]]&gt;0,J1034=1),0,1),0),""))</f>
        <v/>
      </c>
      <c r="O1033" s="1" t="str">
        <f t="shared" si="84"/>
        <v/>
      </c>
      <c r="P1033" s="1" t="str">
        <f>IF(AND(שבוע_בדילוג[[#This Row],[חיזוי - שבוע]]=1,K1034=1),1,"")</f>
        <v/>
      </c>
      <c r="Q1033" s="1" t="str">
        <f>IF(AND(שבוע_בדילוג[[#This Row],[וסת השבוע פעיל?]]&lt;3,OR(שבוע_בדילוג[[#This Row],[CycleNumber]]&gt;B1034,B1034="")),1,"")</f>
        <v/>
      </c>
      <c r="R1033" s="1" t="str">
        <f>IF(AND(שבוע_בדילוג[[#This Row],[חיזוי - שבוע]]&lt;&gt;"",שבוע_בדילוג[[#This Row],[וסת השבוע פעיל?2]]=""),1,"")</f>
        <v/>
      </c>
      <c r="S1033" s="1" t="str">
        <f>IF(שבוע_בדילוג[[#This Row],[האישה קבעה וסת שבוע בדילוג?]]=1,IF(שבוע_בדילוג[[#This Row],[וסת השבוע פעיל?]]&lt;3,1,0),"")</f>
        <v/>
      </c>
      <c r="T10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3" s="1">
        <f t="shared" si="85"/>
        <v>0</v>
      </c>
      <c r="V1033" s="1">
        <f t="shared" si="86"/>
        <v>0</v>
      </c>
      <c r="W1033" s="1">
        <f t="shared" si="87"/>
        <v>0</v>
      </c>
      <c r="X1033" s="1" t="str">
        <f>IF(שבוע_בדילוג[[#This Row],[3 הפלגות זהות]]="","",IF(שבוע_בדילוג[[#This Row],[3 הפלגות זהות]]=1,שבוע_בדילוג[[#This Row],[LengthofCycle]],X1032))</f>
        <v/>
      </c>
      <c r="Z1033" s="1" t="str">
        <f>IF(OR(שבוע_בדילוג[[#This Row],[הווסת פעיל?]]=0,שבוע_בדילוג[[#This Row],[הווסת פעיל?]]=""),"",SUM(Z1032,שבוע_בדילוג[[#This Row],[הווסת פעיל?]]))</f>
        <v/>
      </c>
      <c r="AA1033" s="1" t="str">
        <f>IF(AND(שבוע_בדילוג[[#This Row],[כמה מחזורים עד עקירה]]&lt;&gt;"",Z1034=""),שבוע_בדילוג[[#This Row],[כמה מחזורים עד עקירה]],"")</f>
        <v/>
      </c>
      <c r="AB1033" s="1" t="str">
        <f>IF(AND(שבוע_בדילוג[[#This Row],[הווסת פעיל?]]=1,שבוע_בדילוג[[#This Row],[וסת קבוע אחרון]]&lt;&gt;X1032),שבוע_בדילוג[[#This Row],[וסת קבוע אחרון]],"")</f>
        <v/>
      </c>
      <c r="AC1033" s="1" t="str">
        <f>IF(AND(שבוע_בדילוג[[#This Row],[הווסת פעיל?]]=1,Y1032=0,שבוע_בדילוג[[#This Row],[וסת קבוע אחרון]]=X1032),שבוע_בדילוג[[#This Row],[וסת קבוע אחרון]],"")</f>
        <v/>
      </c>
      <c r="AD1033" s="1" t="str">
        <f>IF(AND(שבוע_בדילוג[[#This Row],[הווסת פעיל?]]=1,Y1032=0,שבוע_בדילוג[[#This Row],[וסת קבוע אחרון]]&lt;&gt;X1032),1,"")</f>
        <v/>
      </c>
      <c r="AE1033" s="1" t="str">
        <f>IF(AND(שבוע_בדילוג[[#This Row],[הווסת פעיל?]]&lt;&gt;"",B1034=1),שבוע_בדילוג[[#This Row],[CycleNumber]],"")</f>
        <v/>
      </c>
      <c r="AF1033" s="1" t="str">
        <f>IF(AND(שבוע_בדילוג[[#This Row],[הווסת פעיל?]]&lt;&gt;"",Y1032=""),שבוע_בדילוג[[#This Row],[CycleNumber]],"")</f>
        <v/>
      </c>
      <c r="AG1033" s="1" t="str">
        <f>IF(B1034=1,"",IF(שבוע_בדילוג[[#This Row],[הווסת פעיל?]]=1,IF(שבוע_בדילוג[[#This Row],[וסת קבוע אחרון]]=F1034,1,0),""))</f>
        <v/>
      </c>
      <c r="AH1033" s="1" t="str">
        <f>IF(B1034=1,"",IF(שבוע_בדילוג[[#This Row],[הווסת פעיל?]]=1,IF(OR(שבוע_בדילוג[[#This Row],[וסת קבוע אחרון]]=F1034,F1034=שבוע_בדילוג[[#This Row],[LengthofCycle]]),1,0),""))</f>
        <v/>
      </c>
      <c r="AI1033" s="1" t="str">
        <f>IF(B1034=1,"",IF(שבוע_בדילוג[[#This Row],[הווסת פעיל?]]=1,IF(OR(שבוע_בדילוג[[#This Row],[וסת קבוע אחרון]]=F1034,F1034=שבוע_בדילוג[[#This Row],[LengthofCycle]],AND(שבוע_בדילוג[[#This Row],[LengthofCycle]]&lt;&gt;שבוע_בדילוג[[#This Row],[וסת קבוע אחרון]],OR(F1034=28,F1034=29))),1,0),""))</f>
        <v/>
      </c>
      <c r="AJ1033" s="1" t="str">
        <f>IF(AND(שבוע_בדילוג[[#This Row],[הווסת פעיל?]]=1,B1034=1),1,"")</f>
        <v/>
      </c>
      <c r="AK1033" s="4" t="str">
        <f>IF(AND(שבוע_בדילוג[[#This Row],[הווסת פעיל?]]&lt;&gt;1,B1034&lt;&gt;1,B1034&lt;&gt;""),IF(שבוע_בדילוג[[#This Row],[LengthofCycle]]=F1034,1,0),"")</f>
        <v/>
      </c>
      <c r="AL1033" s="4" t="str">
        <f>IF(AND(שבוע_בדילוג[[#This Row],[הווסת פעיל?]]&lt;&gt;1,B1034&lt;&gt;1,B1034&lt;&gt;""),IF(OR(שבוע_בדילוג[[#This Row],[LengthofCycle]]=F1034,F1034=29),1,0),"")</f>
        <v/>
      </c>
      <c r="AM1033" s="4" t="str">
        <f>IF(AND(שבוע_בדילוג[[#This Row],[הווסת פעיל?]]&lt;&gt;1,B1034&lt;&gt;1,B1034&lt;&gt;""),IF(OR(שבוע_בדילוג[[#This Row],[LengthofCycle]]=F1034,F1034=29,F1034=28),1,0),"")</f>
        <v/>
      </c>
    </row>
    <row r="1034" spans="1:39" x14ac:dyDescent="0.25">
      <c r="A1034" s="1" t="s">
        <v>141</v>
      </c>
      <c r="B1034" s="1">
        <v>1</v>
      </c>
      <c r="C1034" s="1">
        <v>0</v>
      </c>
      <c r="D1034" s="1">
        <v>1</v>
      </c>
      <c r="E1034" s="1">
        <v>0</v>
      </c>
      <c r="F1034" s="1">
        <v>39</v>
      </c>
      <c r="H1034" s="1">
        <f>שבוע_בדילוג[[#This Row],[LengthofCycle]]+1</f>
        <v>40</v>
      </c>
      <c r="I1034" s="1" t="str">
        <f>IF(IFERROR(LOOKUP(שבוע_בדילוג[[#This Row],[ClientID]],קביעויות[השבוע בדילוג]),FALSE)=שבוע_בדילוג[[#This Row],[ClientID]],1,"")</f>
        <v/>
      </c>
      <c r="J1034" s="1" t="str">
        <f>IF(AND(שבוע_בדילוג[[#This Row],[CycleNumber]]&gt;1,OR(B1035="",שבוע_בדילוג[[#This Row],[CycleNumber]]&gt;B1033)),IF(OR(AND(שבוע_בדילוג[[#This Row],[LengthofCycle]]=29,F1033=29),AND(שבוע_בדילוג[[#This Row],[LengthofCycle]]=36,F1033=36)),1,""),"")</f>
        <v/>
      </c>
      <c r="K1034" s="1" t="str">
        <f>IF(AND(שבוע_בדילוג[[#This Row],[וסת השבוע]]=1,J1033=1,שבוע_בדילוג[[#This Row],[CycleNumber]]&gt;B1033),1,"")</f>
        <v/>
      </c>
      <c r="L1034" s="1" t="str">
        <f>IF(שבוע_בדילוג[[#This Row],[CycleNumber]]=1,"",IF(שבוע_בדילוג[[#This Row],[וסת השבוע]]=1,0,IF(L1033="","",IF(L1033=0,IF(שבוע_בדילוג[[#This Row],[LengthofCycle]]=29,0,1),IF(L1033=1,IF(שבוע_בדילוג[[#This Row],[LengthofCycle]]+F1033=29*2,0,2),IF(L1033=2,IF(שבוע_בדילוג[[#This Row],[LengthofCycle]]+F1033+F1032=29*3,0,3),""))))))</f>
        <v/>
      </c>
      <c r="M1034" s="1" t="str">
        <f>IF(שבוע_בדילוג[[#This Row],[וסת השבוע]]=1,IF(שבוע_בדילוג[[#This Row],[וסת השבוע וההפלגה ביחד]]=1,M1033+1,0),IF(AND(שבוע_בדילוג[[#This Row],[CycleNumber]]&gt;B1033,שבוע_בדילוג[[#This Row],[CycleNumber]]&gt;1),IF(שבוע_בדילוג[[#This Row],[וסת השבוע פעיל?]]&lt;&gt;"",M1033+1,""),""))</f>
        <v/>
      </c>
      <c r="N1034" s="1" t="str">
        <f>IF(שבוע_בדילוג[[#This Row],[וסת השבוע פעיל?2]]="","",IF(AND(שבוע_בדילוג[[#This Row],[וסת השבוע פעיל?]]&lt;&gt;"",שבוע_בדילוג[[#This Row],[CycleNumber]]&lt;B1035,B1035&lt;&gt;"",שבוע_בדילוג[[#This Row],[וסת השבוע פעיל?]]&lt;3),IF(L1035=0,IF(AND(שבוע_בדילוג[[#This Row],[וסת השבוע פעיל?]]&gt;0,J1035=1),0,1),0),""))</f>
        <v/>
      </c>
      <c r="O1034" s="1" t="str">
        <f t="shared" si="84"/>
        <v/>
      </c>
      <c r="P1034" s="1" t="str">
        <f>IF(AND(שבוע_בדילוג[[#This Row],[חיזוי - שבוע]]=1,K1035=1),1,"")</f>
        <v/>
      </c>
      <c r="Q1034" s="1" t="str">
        <f>IF(AND(שבוע_בדילוג[[#This Row],[וסת השבוע פעיל?]]&lt;3,OR(שבוע_בדילוג[[#This Row],[CycleNumber]]&gt;B1035,B1035="")),1,"")</f>
        <v/>
      </c>
      <c r="R1034" s="1" t="str">
        <f>IF(AND(שבוע_בדילוג[[#This Row],[חיזוי - שבוע]]&lt;&gt;"",שבוע_בדילוג[[#This Row],[וסת השבוע פעיל?2]]=""),1,"")</f>
        <v/>
      </c>
      <c r="S1034" s="1" t="str">
        <f>IF(שבוע_בדילוג[[#This Row],[האישה קבעה וסת שבוע בדילוג?]]=1,IF(שבוע_בדילוג[[#This Row],[וסת השבוע פעיל?]]&lt;3,1,0),"")</f>
        <v/>
      </c>
      <c r="T10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4" s="1" t="str">
        <f t="shared" si="85"/>
        <v/>
      </c>
      <c r="V1034" s="1" t="str">
        <f t="shared" si="86"/>
        <v/>
      </c>
      <c r="W1034" s="1" t="str">
        <f t="shared" si="87"/>
        <v/>
      </c>
      <c r="X1034" s="1" t="str">
        <f>IF(שבוע_בדילוג[[#This Row],[3 הפלגות זהות]]="","",IF(שבוע_בדילוג[[#This Row],[3 הפלגות זהות]]=1,שבוע_בדילוג[[#This Row],[LengthofCycle]],X1033))</f>
        <v/>
      </c>
      <c r="Z1034" s="1" t="str">
        <f>IF(OR(שבוע_בדילוג[[#This Row],[הווסת פעיל?]]=0,שבוע_בדילוג[[#This Row],[הווסת פעיל?]]=""),"",SUM(Z1033,שבוע_בדילוג[[#This Row],[הווסת פעיל?]]))</f>
        <v/>
      </c>
      <c r="AA1034" s="1" t="str">
        <f>IF(AND(שבוע_בדילוג[[#This Row],[כמה מחזורים עד עקירה]]&lt;&gt;"",Z1035=""),שבוע_בדילוג[[#This Row],[כמה מחזורים עד עקירה]],"")</f>
        <v/>
      </c>
      <c r="AB1034" s="1" t="str">
        <f>IF(AND(שבוע_בדילוג[[#This Row],[הווסת פעיל?]]=1,שבוע_בדילוג[[#This Row],[וסת קבוע אחרון]]&lt;&gt;X1033),שבוע_בדילוג[[#This Row],[וסת קבוע אחרון]],"")</f>
        <v/>
      </c>
      <c r="AC1034" s="1" t="str">
        <f>IF(AND(שבוע_בדילוג[[#This Row],[הווסת פעיל?]]=1,Y1033=0,שבוע_בדילוג[[#This Row],[וסת קבוע אחרון]]=X1033),שבוע_בדילוג[[#This Row],[וסת קבוע אחרון]],"")</f>
        <v/>
      </c>
      <c r="AD1034" s="1" t="str">
        <f>IF(AND(שבוע_בדילוג[[#This Row],[הווסת פעיל?]]=1,Y1033=0,שבוע_בדילוג[[#This Row],[וסת קבוע אחרון]]&lt;&gt;X1033),1,"")</f>
        <v/>
      </c>
      <c r="AE1034" s="1" t="str">
        <f>IF(AND(שבוע_בדילוג[[#This Row],[הווסת פעיל?]]&lt;&gt;"",B1035=1),שבוע_בדילוג[[#This Row],[CycleNumber]],"")</f>
        <v/>
      </c>
      <c r="AF1034" s="1" t="str">
        <f>IF(AND(שבוע_בדילוג[[#This Row],[הווסת פעיל?]]&lt;&gt;"",Y1033=""),שבוע_בדילוג[[#This Row],[CycleNumber]],"")</f>
        <v/>
      </c>
      <c r="AG1034" s="1" t="str">
        <f>IF(B1035=1,"",IF(שבוע_בדילוג[[#This Row],[הווסת פעיל?]]=1,IF(שבוע_בדילוג[[#This Row],[וסת קבוע אחרון]]=F1035,1,0),""))</f>
        <v/>
      </c>
      <c r="AH1034" s="1" t="str">
        <f>IF(B1035=1,"",IF(שבוע_בדילוג[[#This Row],[הווסת פעיל?]]=1,IF(OR(שבוע_בדילוג[[#This Row],[וסת קבוע אחרון]]=F1035,F1035=שבוע_בדילוג[[#This Row],[LengthofCycle]]),1,0),""))</f>
        <v/>
      </c>
      <c r="AI1034" s="1" t="str">
        <f>IF(B1035=1,"",IF(שבוע_בדילוג[[#This Row],[הווסת פעיל?]]=1,IF(OR(שבוע_בדילוג[[#This Row],[וסת קבוע אחרון]]=F1035,F1035=שבוע_בדילוג[[#This Row],[LengthofCycle]],AND(שבוע_בדילוג[[#This Row],[LengthofCycle]]&lt;&gt;שבוע_בדילוג[[#This Row],[וסת קבוע אחרון]],OR(F1035=28,F1035=29))),1,0),""))</f>
        <v/>
      </c>
      <c r="AJ1034" s="1" t="str">
        <f>IF(AND(שבוע_בדילוג[[#This Row],[הווסת פעיל?]]=1,B1035=1),1,"")</f>
        <v/>
      </c>
      <c r="AK1034" s="4">
        <f>IF(AND(שבוע_בדילוג[[#This Row],[הווסת פעיל?]]&lt;&gt;1,B1035&lt;&gt;1,B1035&lt;&gt;""),IF(שבוע_בדילוג[[#This Row],[LengthofCycle]]=F1035,1,0),"")</f>
        <v>0</v>
      </c>
      <c r="AL1034" s="4">
        <f>IF(AND(שבוע_בדילוג[[#This Row],[הווסת פעיל?]]&lt;&gt;1,B1035&lt;&gt;1,B1035&lt;&gt;""),IF(OR(שבוע_בדילוג[[#This Row],[LengthofCycle]]=F1035,F1035=29),1,0),"")</f>
        <v>0</v>
      </c>
      <c r="AM1034" s="4">
        <f>IF(AND(שבוע_בדילוג[[#This Row],[הווסת פעיל?]]&lt;&gt;1,B1035&lt;&gt;1,B1035&lt;&gt;""),IF(OR(שבוע_בדילוג[[#This Row],[LengthofCycle]]=F1035,F1035=29,F1035=28),1,0),"")</f>
        <v>0</v>
      </c>
    </row>
    <row r="1035" spans="1:39" x14ac:dyDescent="0.25">
      <c r="A1035" s="1" t="s">
        <v>141</v>
      </c>
      <c r="B1035" s="1">
        <v>2</v>
      </c>
      <c r="C1035" s="1">
        <v>0</v>
      </c>
      <c r="D1035" s="1">
        <v>1</v>
      </c>
      <c r="E1035" s="1">
        <v>0</v>
      </c>
      <c r="F1035" s="1">
        <v>23</v>
      </c>
      <c r="H1035" s="1">
        <f>שבוע_בדילוג[[#This Row],[LengthofCycle]]+1</f>
        <v>24</v>
      </c>
      <c r="I1035" s="1" t="str">
        <f>IF(IFERROR(LOOKUP(שבוע_בדילוג[[#This Row],[ClientID]],קביעויות[השבוע בדילוג]),FALSE)=שבוע_בדילוג[[#This Row],[ClientID]],1,"")</f>
        <v/>
      </c>
      <c r="J1035" s="1" t="str">
        <f>IF(AND(שבוע_בדילוג[[#This Row],[CycleNumber]]&gt;1,OR(B1036="",שבוע_בדילוג[[#This Row],[CycleNumber]]&gt;B1034)),IF(OR(AND(שבוע_בדילוג[[#This Row],[LengthofCycle]]=29,F1034=29),AND(שבוע_בדילוג[[#This Row],[LengthofCycle]]=36,F1034=36)),1,""),"")</f>
        <v/>
      </c>
      <c r="K1035" s="1" t="str">
        <f>IF(AND(שבוע_בדילוג[[#This Row],[וסת השבוע]]=1,J1034=1,שבוע_בדילוג[[#This Row],[CycleNumber]]&gt;B1034),1,"")</f>
        <v/>
      </c>
      <c r="L1035" s="1" t="str">
        <f>IF(שבוע_בדילוג[[#This Row],[CycleNumber]]=1,"",IF(שבוע_בדילוג[[#This Row],[וסת השבוע]]=1,0,IF(L1034="","",IF(L1034=0,IF(שבוע_בדילוג[[#This Row],[LengthofCycle]]=29,0,1),IF(L1034=1,IF(שבוע_בדילוג[[#This Row],[LengthofCycle]]+F1034=29*2,0,2),IF(L1034=2,IF(שבוע_בדילוג[[#This Row],[LengthofCycle]]+F1034+F1033=29*3,0,3),""))))))</f>
        <v/>
      </c>
      <c r="M1035" s="1" t="str">
        <f>IF(שבוע_בדילוג[[#This Row],[וסת השבוע]]=1,IF(שבוע_בדילוג[[#This Row],[וסת השבוע וההפלגה ביחד]]=1,M1034+1,0),IF(AND(שבוע_בדילוג[[#This Row],[CycleNumber]]&gt;B1034,שבוע_בדילוג[[#This Row],[CycleNumber]]&gt;1),IF(שבוע_בדילוג[[#This Row],[וסת השבוע פעיל?]]&lt;&gt;"",M1034+1,""),""))</f>
        <v/>
      </c>
      <c r="N1035" s="1" t="str">
        <f>IF(שבוע_בדילוג[[#This Row],[וסת השבוע פעיל?2]]="","",IF(AND(שבוע_בדילוג[[#This Row],[וסת השבוע פעיל?]]&lt;&gt;"",שבוע_בדילוג[[#This Row],[CycleNumber]]&lt;B1036,B1036&lt;&gt;"",שבוע_בדילוג[[#This Row],[וסת השבוע פעיל?]]&lt;3),IF(L1036=0,IF(AND(שבוע_בדילוג[[#This Row],[וסת השבוע פעיל?]]&gt;0,J1036=1),0,1),0),""))</f>
        <v/>
      </c>
      <c r="O1035" s="1" t="str">
        <f t="shared" si="84"/>
        <v/>
      </c>
      <c r="P1035" s="1" t="str">
        <f>IF(AND(שבוע_בדילוג[[#This Row],[חיזוי - שבוע]]=1,K1036=1),1,"")</f>
        <v/>
      </c>
      <c r="Q1035" s="1" t="str">
        <f>IF(AND(שבוע_בדילוג[[#This Row],[וסת השבוע פעיל?]]&lt;3,OR(שבוע_בדילוג[[#This Row],[CycleNumber]]&gt;B1036,B1036="")),1,"")</f>
        <v/>
      </c>
      <c r="R1035" s="1" t="str">
        <f>IF(AND(שבוע_בדילוג[[#This Row],[חיזוי - שבוע]]&lt;&gt;"",שבוע_בדילוג[[#This Row],[וסת השבוע פעיל?2]]=""),1,"")</f>
        <v/>
      </c>
      <c r="S1035" s="1" t="str">
        <f>IF(שבוע_בדילוג[[#This Row],[האישה קבעה וסת שבוע בדילוג?]]=1,IF(שבוע_בדילוג[[#This Row],[וסת השבוע פעיל?]]&lt;3,1,0),"")</f>
        <v/>
      </c>
      <c r="T10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5" s="1" t="str">
        <f t="shared" si="85"/>
        <v/>
      </c>
      <c r="V1035" s="1" t="str">
        <f t="shared" si="86"/>
        <v/>
      </c>
      <c r="W1035" s="1" t="str">
        <f t="shared" si="87"/>
        <v/>
      </c>
      <c r="X1035" s="1" t="str">
        <f>IF(שבוע_בדילוג[[#This Row],[3 הפלגות זהות]]="","",IF(שבוע_בדילוג[[#This Row],[3 הפלגות זהות]]=1,שבוע_בדילוג[[#This Row],[LengthofCycle]],X1034))</f>
        <v/>
      </c>
      <c r="Z1035" s="1" t="str">
        <f>IF(OR(שבוע_בדילוג[[#This Row],[הווסת פעיל?]]=0,שבוע_בדילוג[[#This Row],[הווסת פעיל?]]=""),"",SUM(Z1034,שבוע_בדילוג[[#This Row],[הווסת פעיל?]]))</f>
        <v/>
      </c>
      <c r="AA1035" s="1" t="str">
        <f>IF(AND(שבוע_בדילוג[[#This Row],[כמה מחזורים עד עקירה]]&lt;&gt;"",Z1036=""),שבוע_בדילוג[[#This Row],[כמה מחזורים עד עקירה]],"")</f>
        <v/>
      </c>
      <c r="AB1035" s="1" t="str">
        <f>IF(AND(שבוע_בדילוג[[#This Row],[הווסת פעיל?]]=1,שבוע_בדילוג[[#This Row],[וסת קבוע אחרון]]&lt;&gt;X1034),שבוע_בדילוג[[#This Row],[וסת קבוע אחרון]],"")</f>
        <v/>
      </c>
      <c r="AC1035" s="1" t="str">
        <f>IF(AND(שבוע_בדילוג[[#This Row],[הווסת פעיל?]]=1,Y1034=0,שבוע_בדילוג[[#This Row],[וסת קבוע אחרון]]=X1034),שבוע_בדילוג[[#This Row],[וסת קבוע אחרון]],"")</f>
        <v/>
      </c>
      <c r="AD1035" s="1" t="str">
        <f>IF(AND(שבוע_בדילוג[[#This Row],[הווסת פעיל?]]=1,Y1034=0,שבוע_בדילוג[[#This Row],[וסת קבוע אחרון]]&lt;&gt;X1034),1,"")</f>
        <v/>
      </c>
      <c r="AE1035" s="1" t="str">
        <f>IF(AND(שבוע_בדילוג[[#This Row],[הווסת פעיל?]]&lt;&gt;"",B1036=1),שבוע_בדילוג[[#This Row],[CycleNumber]],"")</f>
        <v/>
      </c>
      <c r="AF1035" s="1" t="str">
        <f>IF(AND(שבוע_בדילוג[[#This Row],[הווסת פעיל?]]&lt;&gt;"",Y1034=""),שבוע_בדילוג[[#This Row],[CycleNumber]],"")</f>
        <v/>
      </c>
      <c r="AG1035" s="1" t="str">
        <f>IF(B1036=1,"",IF(שבוע_בדילוג[[#This Row],[הווסת פעיל?]]=1,IF(שבוע_בדילוג[[#This Row],[וסת קבוע אחרון]]=F1036,1,0),""))</f>
        <v/>
      </c>
      <c r="AH1035" s="1" t="str">
        <f>IF(B1036=1,"",IF(שבוע_בדילוג[[#This Row],[הווסת פעיל?]]=1,IF(OR(שבוע_בדילוג[[#This Row],[וסת קבוע אחרון]]=F1036,F1036=שבוע_בדילוג[[#This Row],[LengthofCycle]]),1,0),""))</f>
        <v/>
      </c>
      <c r="AI1035" s="1" t="str">
        <f>IF(B1036=1,"",IF(שבוע_בדילוג[[#This Row],[הווסת פעיל?]]=1,IF(OR(שבוע_בדילוג[[#This Row],[וסת קבוע אחרון]]=F1036,F1036=שבוע_בדילוג[[#This Row],[LengthofCycle]],AND(שבוע_בדילוג[[#This Row],[LengthofCycle]]&lt;&gt;שבוע_בדילוג[[#This Row],[וסת קבוע אחרון]],OR(F1036=28,F1036=29))),1,0),""))</f>
        <v/>
      </c>
      <c r="AJ1035" s="1" t="str">
        <f>IF(AND(שבוע_בדילוג[[#This Row],[הווסת פעיל?]]=1,B1036=1),1,"")</f>
        <v/>
      </c>
      <c r="AK1035" s="4">
        <f>IF(AND(שבוע_בדילוג[[#This Row],[הווסת פעיל?]]&lt;&gt;1,B1036&lt;&gt;1,B1036&lt;&gt;""),IF(שבוע_בדילוג[[#This Row],[LengthofCycle]]=F1036,1,0),"")</f>
        <v>0</v>
      </c>
      <c r="AL1035" s="4">
        <f>IF(AND(שבוע_בדילוג[[#This Row],[הווסת פעיל?]]&lt;&gt;1,B1036&lt;&gt;1,B1036&lt;&gt;""),IF(OR(שבוע_בדילוג[[#This Row],[LengthofCycle]]=F1036,F1036=29),1,0),"")</f>
        <v>0</v>
      </c>
      <c r="AM1035" s="4">
        <f>IF(AND(שבוע_בדילוג[[#This Row],[הווסת פעיל?]]&lt;&gt;1,B1036&lt;&gt;1,B1036&lt;&gt;""),IF(OR(שבוע_בדילוג[[#This Row],[LengthofCycle]]=F1036,F1036=29,F1036=28),1,0),"")</f>
        <v>0</v>
      </c>
    </row>
    <row r="1036" spans="1:39" x14ac:dyDescent="0.25">
      <c r="A1036" s="1" t="s">
        <v>141</v>
      </c>
      <c r="B1036" s="1">
        <v>3</v>
      </c>
      <c r="C1036" s="1">
        <v>0</v>
      </c>
      <c r="D1036" s="1">
        <v>1</v>
      </c>
      <c r="E1036" s="1">
        <v>0</v>
      </c>
      <c r="F1036" s="1">
        <v>30</v>
      </c>
      <c r="H1036" s="1">
        <f>שבוע_בדילוג[[#This Row],[LengthofCycle]]+1</f>
        <v>31</v>
      </c>
      <c r="I1036" s="1" t="str">
        <f>IF(IFERROR(LOOKUP(שבוע_בדילוג[[#This Row],[ClientID]],קביעויות[השבוע בדילוג]),FALSE)=שבוע_בדילוג[[#This Row],[ClientID]],1,"")</f>
        <v/>
      </c>
      <c r="J1036" s="1" t="str">
        <f>IF(AND(שבוע_בדילוג[[#This Row],[CycleNumber]]&gt;1,OR(B1037="",שבוע_בדילוג[[#This Row],[CycleNumber]]&gt;B1035)),IF(OR(AND(שבוע_בדילוג[[#This Row],[LengthofCycle]]=29,F1035=29),AND(שבוע_בדילוג[[#This Row],[LengthofCycle]]=36,F1035=36)),1,""),"")</f>
        <v/>
      </c>
      <c r="K1036" s="1" t="str">
        <f>IF(AND(שבוע_בדילוג[[#This Row],[וסת השבוע]]=1,J1035=1,שבוע_בדילוג[[#This Row],[CycleNumber]]&gt;B1035),1,"")</f>
        <v/>
      </c>
      <c r="L1036" s="1" t="str">
        <f>IF(שבוע_בדילוג[[#This Row],[CycleNumber]]=1,"",IF(שבוע_בדילוג[[#This Row],[וסת השבוע]]=1,0,IF(L1035="","",IF(L1035=0,IF(שבוע_בדילוג[[#This Row],[LengthofCycle]]=29,0,1),IF(L1035=1,IF(שבוע_בדילוג[[#This Row],[LengthofCycle]]+F1035=29*2,0,2),IF(L1035=2,IF(שבוע_בדילוג[[#This Row],[LengthofCycle]]+F1035+F1034=29*3,0,3),""))))))</f>
        <v/>
      </c>
      <c r="M1036" s="1" t="str">
        <f>IF(שבוע_בדילוג[[#This Row],[וסת השבוע]]=1,IF(שבוע_בדילוג[[#This Row],[וסת השבוע וההפלגה ביחד]]=1,M1035+1,0),IF(AND(שבוע_בדילוג[[#This Row],[CycleNumber]]&gt;B1035,שבוע_בדילוג[[#This Row],[CycleNumber]]&gt;1),IF(שבוע_בדילוג[[#This Row],[וסת השבוע פעיל?]]&lt;&gt;"",M1035+1,""),""))</f>
        <v/>
      </c>
      <c r="N1036" s="1" t="str">
        <f>IF(שבוע_בדילוג[[#This Row],[וסת השבוע פעיל?2]]="","",IF(AND(שבוע_בדילוג[[#This Row],[וסת השבוע פעיל?]]&lt;&gt;"",שבוע_בדילוג[[#This Row],[CycleNumber]]&lt;B1037,B1037&lt;&gt;"",שבוע_בדילוג[[#This Row],[וסת השבוע פעיל?]]&lt;3),IF(L1037=0,IF(AND(שבוע_בדילוג[[#This Row],[וסת השבוע פעיל?]]&gt;0,J1037=1),0,1),0),""))</f>
        <v/>
      </c>
      <c r="O1036" s="1" t="str">
        <f t="shared" si="84"/>
        <v/>
      </c>
      <c r="P1036" s="1" t="str">
        <f>IF(AND(שבוע_בדילוג[[#This Row],[חיזוי - שבוע]]=1,K1037=1),1,"")</f>
        <v/>
      </c>
      <c r="Q1036" s="1" t="str">
        <f>IF(AND(שבוע_בדילוג[[#This Row],[וסת השבוע פעיל?]]&lt;3,OR(שבוע_בדילוג[[#This Row],[CycleNumber]]&gt;B1037,B1037="")),1,"")</f>
        <v/>
      </c>
      <c r="R1036" s="1" t="str">
        <f>IF(AND(שבוע_בדילוג[[#This Row],[חיזוי - שבוע]]&lt;&gt;"",שבוע_בדילוג[[#This Row],[וסת השבוע פעיל?2]]=""),1,"")</f>
        <v/>
      </c>
      <c r="S1036" s="1" t="str">
        <f>IF(שבוע_בדילוג[[#This Row],[האישה קבעה וסת שבוע בדילוג?]]=1,IF(שבוע_בדילוג[[#This Row],[וסת השבוע פעיל?]]&lt;3,1,0),"")</f>
        <v/>
      </c>
      <c r="T10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6" s="1">
        <f t="shared" si="85"/>
        <v>0</v>
      </c>
      <c r="V1036" s="1" t="str">
        <f t="shared" si="86"/>
        <v/>
      </c>
      <c r="W1036" s="1" t="str">
        <f t="shared" si="87"/>
        <v/>
      </c>
      <c r="X1036" s="1" t="str">
        <f>IF(שבוע_בדילוג[[#This Row],[3 הפלגות זהות]]="","",IF(שבוע_בדילוג[[#This Row],[3 הפלגות זהות]]=1,שבוע_בדילוג[[#This Row],[LengthofCycle]],X1035))</f>
        <v/>
      </c>
      <c r="Z1036" s="1" t="str">
        <f>IF(OR(שבוע_בדילוג[[#This Row],[הווסת פעיל?]]=0,שבוע_בדילוג[[#This Row],[הווסת פעיל?]]=""),"",SUM(Z1035,שבוע_בדילוג[[#This Row],[הווסת פעיל?]]))</f>
        <v/>
      </c>
      <c r="AA1036" s="1" t="str">
        <f>IF(AND(שבוע_בדילוג[[#This Row],[כמה מחזורים עד עקירה]]&lt;&gt;"",Z1037=""),שבוע_בדילוג[[#This Row],[כמה מחזורים עד עקירה]],"")</f>
        <v/>
      </c>
      <c r="AB1036" s="1" t="str">
        <f>IF(AND(שבוע_בדילוג[[#This Row],[הווסת פעיל?]]=1,שבוע_בדילוג[[#This Row],[וסת קבוע אחרון]]&lt;&gt;X1035),שבוע_בדילוג[[#This Row],[וסת קבוע אחרון]],"")</f>
        <v/>
      </c>
      <c r="AC1036" s="1" t="str">
        <f>IF(AND(שבוע_בדילוג[[#This Row],[הווסת פעיל?]]=1,Y1035=0,שבוע_בדילוג[[#This Row],[וסת קבוע אחרון]]=X1035),שבוע_בדילוג[[#This Row],[וסת קבוע אחרון]],"")</f>
        <v/>
      </c>
      <c r="AD1036" s="1" t="str">
        <f>IF(AND(שבוע_בדילוג[[#This Row],[הווסת פעיל?]]=1,Y1035=0,שבוע_בדילוג[[#This Row],[וסת קבוע אחרון]]&lt;&gt;X1035),1,"")</f>
        <v/>
      </c>
      <c r="AE1036" s="1" t="str">
        <f>IF(AND(שבוע_בדילוג[[#This Row],[הווסת פעיל?]]&lt;&gt;"",B1037=1),שבוע_בדילוג[[#This Row],[CycleNumber]],"")</f>
        <v/>
      </c>
      <c r="AF1036" s="1" t="str">
        <f>IF(AND(שבוע_בדילוג[[#This Row],[הווסת פעיל?]]&lt;&gt;"",Y1035=""),שבוע_בדילוג[[#This Row],[CycleNumber]],"")</f>
        <v/>
      </c>
      <c r="AG1036" s="1" t="str">
        <f>IF(B1037=1,"",IF(שבוע_בדילוג[[#This Row],[הווסת פעיל?]]=1,IF(שבוע_בדילוג[[#This Row],[וסת קבוע אחרון]]=F1037,1,0),""))</f>
        <v/>
      </c>
      <c r="AH1036" s="1" t="str">
        <f>IF(B1037=1,"",IF(שבוע_בדילוג[[#This Row],[הווסת פעיל?]]=1,IF(OR(שבוע_בדילוג[[#This Row],[וסת קבוע אחרון]]=F1037,F1037=שבוע_בדילוג[[#This Row],[LengthofCycle]]),1,0),""))</f>
        <v/>
      </c>
      <c r="AI1036" s="1" t="str">
        <f>IF(B1037=1,"",IF(שבוע_בדילוג[[#This Row],[הווסת פעיל?]]=1,IF(OR(שבוע_בדילוג[[#This Row],[וסת קבוע אחרון]]=F1037,F1037=שבוע_בדילוג[[#This Row],[LengthofCycle]],AND(שבוע_בדילוג[[#This Row],[LengthofCycle]]&lt;&gt;שבוע_בדילוג[[#This Row],[וסת קבוע אחרון]],OR(F1037=28,F1037=29))),1,0),""))</f>
        <v/>
      </c>
      <c r="AJ1036" s="1" t="str">
        <f>IF(AND(שבוע_בדילוג[[#This Row],[הווסת פעיל?]]=1,B1037=1),1,"")</f>
        <v/>
      </c>
      <c r="AK1036" s="4">
        <f>IF(AND(שבוע_בדילוג[[#This Row],[הווסת פעיל?]]&lt;&gt;1,B1037&lt;&gt;1,B1037&lt;&gt;""),IF(שבוע_בדילוג[[#This Row],[LengthofCycle]]=F1037,1,0),"")</f>
        <v>0</v>
      </c>
      <c r="AL1036" s="4">
        <f>IF(AND(שבוע_בדילוג[[#This Row],[הווסת פעיל?]]&lt;&gt;1,B1037&lt;&gt;1,B1037&lt;&gt;""),IF(OR(שבוע_בדילוג[[#This Row],[LengthofCycle]]=F1037,F1037=29),1,0),"")</f>
        <v>0</v>
      </c>
      <c r="AM1036" s="4">
        <f>IF(AND(שבוע_בדילוג[[#This Row],[הווסת פעיל?]]&lt;&gt;1,B1037&lt;&gt;1,B1037&lt;&gt;""),IF(OR(שבוע_בדילוג[[#This Row],[LengthofCycle]]=F1037,F1037=29,F1037=28),1,0),"")</f>
        <v>0</v>
      </c>
    </row>
    <row r="1037" spans="1:39" x14ac:dyDescent="0.25">
      <c r="A1037" s="1" t="s">
        <v>141</v>
      </c>
      <c r="B1037" s="1">
        <v>4</v>
      </c>
      <c r="C1037" s="1">
        <v>0</v>
      </c>
      <c r="D1037" s="1">
        <v>1</v>
      </c>
      <c r="E1037" s="1">
        <v>0</v>
      </c>
      <c r="F1037" s="1">
        <v>34</v>
      </c>
      <c r="H1037" s="1">
        <f>שבוע_בדילוג[[#This Row],[LengthofCycle]]+1</f>
        <v>35</v>
      </c>
      <c r="I1037" s="1" t="str">
        <f>IF(IFERROR(LOOKUP(שבוע_בדילוג[[#This Row],[ClientID]],קביעויות[השבוע בדילוג]),FALSE)=שבוע_בדילוג[[#This Row],[ClientID]],1,"")</f>
        <v/>
      </c>
      <c r="J1037" s="1" t="str">
        <f>IF(AND(שבוע_בדילוג[[#This Row],[CycleNumber]]&gt;1,OR(B1038="",שבוע_בדילוג[[#This Row],[CycleNumber]]&gt;B1036)),IF(OR(AND(שבוע_בדילוג[[#This Row],[LengthofCycle]]=29,F1036=29),AND(שבוע_בדילוג[[#This Row],[LengthofCycle]]=36,F1036=36)),1,""),"")</f>
        <v/>
      </c>
      <c r="K1037" s="1" t="str">
        <f>IF(AND(שבוע_בדילוג[[#This Row],[וסת השבוע]]=1,J1036=1,שבוע_בדילוג[[#This Row],[CycleNumber]]&gt;B1036),1,"")</f>
        <v/>
      </c>
      <c r="L1037" s="1" t="str">
        <f>IF(שבוע_בדילוג[[#This Row],[CycleNumber]]=1,"",IF(שבוע_בדילוג[[#This Row],[וסת השבוע]]=1,0,IF(L1036="","",IF(L1036=0,IF(שבוע_בדילוג[[#This Row],[LengthofCycle]]=29,0,1),IF(L1036=1,IF(שבוע_בדילוג[[#This Row],[LengthofCycle]]+F1036=29*2,0,2),IF(L1036=2,IF(שבוע_בדילוג[[#This Row],[LengthofCycle]]+F1036+F1035=29*3,0,3),""))))))</f>
        <v/>
      </c>
      <c r="M1037" s="1" t="str">
        <f>IF(שבוע_בדילוג[[#This Row],[וסת השבוע]]=1,IF(שבוע_בדילוג[[#This Row],[וסת השבוע וההפלגה ביחד]]=1,M1036+1,0),IF(AND(שבוע_בדילוג[[#This Row],[CycleNumber]]&gt;B1036,שבוע_בדילוג[[#This Row],[CycleNumber]]&gt;1),IF(שבוע_בדילוג[[#This Row],[וסת השבוע פעיל?]]&lt;&gt;"",M1036+1,""),""))</f>
        <v/>
      </c>
      <c r="N1037" s="1" t="str">
        <f>IF(שבוע_בדילוג[[#This Row],[וסת השבוע פעיל?2]]="","",IF(AND(שבוע_בדילוג[[#This Row],[וסת השבוע פעיל?]]&lt;&gt;"",שבוע_בדילוג[[#This Row],[CycleNumber]]&lt;B1038,B1038&lt;&gt;"",שבוע_בדילוג[[#This Row],[וסת השבוע פעיל?]]&lt;3),IF(L1038=0,IF(AND(שבוע_בדילוג[[#This Row],[וסת השבוע פעיל?]]&gt;0,J1038=1),0,1),0),""))</f>
        <v/>
      </c>
      <c r="O1037" s="1" t="str">
        <f t="shared" si="84"/>
        <v/>
      </c>
      <c r="P1037" s="1" t="str">
        <f>IF(AND(שבוע_בדילוג[[#This Row],[חיזוי - שבוע]]=1,K1038=1),1,"")</f>
        <v/>
      </c>
      <c r="Q1037" s="1" t="str">
        <f>IF(AND(שבוע_בדילוג[[#This Row],[וסת השבוע פעיל?]]&lt;3,OR(שבוע_בדילוג[[#This Row],[CycleNumber]]&gt;B1038,B1038="")),1,"")</f>
        <v/>
      </c>
      <c r="R1037" s="1" t="str">
        <f>IF(AND(שבוע_בדילוג[[#This Row],[חיזוי - שבוע]]&lt;&gt;"",שבוע_בדילוג[[#This Row],[וסת השבוע פעיל?2]]=""),1,"")</f>
        <v/>
      </c>
      <c r="S1037" s="1" t="str">
        <f>IF(שבוע_בדילוג[[#This Row],[האישה קבעה וסת שבוע בדילוג?]]=1,IF(שבוע_בדילוג[[#This Row],[וסת השבוע פעיל?]]&lt;3,1,0),"")</f>
        <v/>
      </c>
      <c r="T10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7" s="1">
        <f t="shared" si="85"/>
        <v>0</v>
      </c>
      <c r="V1037" s="1">
        <f t="shared" si="86"/>
        <v>0</v>
      </c>
      <c r="W1037" s="1" t="str">
        <f t="shared" si="87"/>
        <v/>
      </c>
      <c r="X1037" s="1" t="str">
        <f>IF(שבוע_בדילוג[[#This Row],[3 הפלגות זהות]]="","",IF(שבוע_בדילוג[[#This Row],[3 הפלגות זהות]]=1,שבוע_בדילוג[[#This Row],[LengthofCycle]],X1036))</f>
        <v/>
      </c>
      <c r="Z1037" s="1" t="str">
        <f>IF(OR(שבוע_בדילוג[[#This Row],[הווסת פעיל?]]=0,שבוע_בדילוג[[#This Row],[הווסת פעיל?]]=""),"",SUM(Z1036,שבוע_בדילוג[[#This Row],[הווסת פעיל?]]))</f>
        <v/>
      </c>
      <c r="AA1037" s="1" t="str">
        <f>IF(AND(שבוע_בדילוג[[#This Row],[כמה מחזורים עד עקירה]]&lt;&gt;"",Z1038=""),שבוע_בדילוג[[#This Row],[כמה מחזורים עד עקירה]],"")</f>
        <v/>
      </c>
      <c r="AB1037" s="1" t="str">
        <f>IF(AND(שבוע_בדילוג[[#This Row],[הווסת פעיל?]]=1,שבוע_בדילוג[[#This Row],[וסת קבוע אחרון]]&lt;&gt;X1036),שבוע_בדילוג[[#This Row],[וסת קבוע אחרון]],"")</f>
        <v/>
      </c>
      <c r="AC1037" s="1" t="str">
        <f>IF(AND(שבוע_בדילוג[[#This Row],[הווסת פעיל?]]=1,Y1036=0,שבוע_בדילוג[[#This Row],[וסת קבוע אחרון]]=X1036),שבוע_בדילוג[[#This Row],[וסת קבוע אחרון]],"")</f>
        <v/>
      </c>
      <c r="AD1037" s="1" t="str">
        <f>IF(AND(שבוע_בדילוג[[#This Row],[הווסת פעיל?]]=1,Y1036=0,שבוע_בדילוג[[#This Row],[וסת קבוע אחרון]]&lt;&gt;X1036),1,"")</f>
        <v/>
      </c>
      <c r="AE1037" s="1" t="str">
        <f>IF(AND(שבוע_בדילוג[[#This Row],[הווסת פעיל?]]&lt;&gt;"",B1038=1),שבוע_בדילוג[[#This Row],[CycleNumber]],"")</f>
        <v/>
      </c>
      <c r="AF1037" s="1" t="str">
        <f>IF(AND(שבוע_בדילוג[[#This Row],[הווסת פעיל?]]&lt;&gt;"",Y1036=""),שבוע_בדילוג[[#This Row],[CycleNumber]],"")</f>
        <v/>
      </c>
      <c r="AG1037" s="1" t="str">
        <f>IF(B1038=1,"",IF(שבוע_בדילוג[[#This Row],[הווסת פעיל?]]=1,IF(שבוע_בדילוג[[#This Row],[וסת קבוע אחרון]]=F1038,1,0),""))</f>
        <v/>
      </c>
      <c r="AH1037" s="1" t="str">
        <f>IF(B1038=1,"",IF(שבוע_בדילוג[[#This Row],[הווסת פעיל?]]=1,IF(OR(שבוע_בדילוג[[#This Row],[וסת קבוע אחרון]]=F1038,F1038=שבוע_בדילוג[[#This Row],[LengthofCycle]]),1,0),""))</f>
        <v/>
      </c>
      <c r="AI1037" s="1" t="str">
        <f>IF(B1038=1,"",IF(שבוע_בדילוג[[#This Row],[הווסת פעיל?]]=1,IF(OR(שבוע_בדילוג[[#This Row],[וסת קבוע אחרון]]=F1038,F1038=שבוע_בדילוג[[#This Row],[LengthofCycle]],AND(שבוע_בדילוג[[#This Row],[LengthofCycle]]&lt;&gt;שבוע_בדילוג[[#This Row],[וסת קבוע אחרון]],OR(F1038=28,F1038=29))),1,0),""))</f>
        <v/>
      </c>
      <c r="AJ1037" s="1" t="str">
        <f>IF(AND(שבוע_בדילוג[[#This Row],[הווסת פעיל?]]=1,B1038=1),1,"")</f>
        <v/>
      </c>
      <c r="AK1037" s="4">
        <f>IF(AND(שבוע_בדילוג[[#This Row],[הווסת פעיל?]]&lt;&gt;1,B1038&lt;&gt;1,B1038&lt;&gt;""),IF(שבוע_בדילוג[[#This Row],[LengthofCycle]]=F1038,1,0),"")</f>
        <v>0</v>
      </c>
      <c r="AL1037" s="4">
        <f>IF(AND(שבוע_בדילוג[[#This Row],[הווסת פעיל?]]&lt;&gt;1,B1038&lt;&gt;1,B1038&lt;&gt;""),IF(OR(שבוע_בדילוג[[#This Row],[LengthofCycle]]=F1038,F1038=29),1,0),"")</f>
        <v>0</v>
      </c>
      <c r="AM1037" s="4">
        <f>IF(AND(שבוע_בדילוג[[#This Row],[הווסת פעיל?]]&lt;&gt;1,B1038&lt;&gt;1,B1038&lt;&gt;""),IF(OR(שבוע_בדילוג[[#This Row],[LengthofCycle]]=F1038,F1038=29,F1038=28),1,0),"")</f>
        <v>0</v>
      </c>
    </row>
    <row r="1038" spans="1:39" x14ac:dyDescent="0.25">
      <c r="A1038" s="1" t="s">
        <v>141</v>
      </c>
      <c r="B1038" s="1">
        <v>5</v>
      </c>
      <c r="C1038" s="1">
        <v>0</v>
      </c>
      <c r="D1038" s="1">
        <v>1</v>
      </c>
      <c r="E1038" s="1">
        <v>0</v>
      </c>
      <c r="F1038" s="1">
        <v>32</v>
      </c>
      <c r="H1038" s="1">
        <f>שבוע_בדילוג[[#This Row],[LengthofCycle]]+1</f>
        <v>33</v>
      </c>
      <c r="I1038" s="1" t="str">
        <f>IF(IFERROR(LOOKUP(שבוע_בדילוג[[#This Row],[ClientID]],קביעויות[השבוע בדילוג]),FALSE)=שבוע_בדילוג[[#This Row],[ClientID]],1,"")</f>
        <v/>
      </c>
      <c r="J1038" s="1" t="str">
        <f>IF(AND(שבוע_בדילוג[[#This Row],[CycleNumber]]&gt;1,OR(B1039="",שבוע_בדילוג[[#This Row],[CycleNumber]]&gt;B1037)),IF(OR(AND(שבוע_בדילוג[[#This Row],[LengthofCycle]]=29,F1037=29),AND(שבוע_בדילוג[[#This Row],[LengthofCycle]]=36,F1037=36)),1,""),"")</f>
        <v/>
      </c>
      <c r="K1038" s="1" t="str">
        <f>IF(AND(שבוע_בדילוג[[#This Row],[וסת השבוע]]=1,J1037=1,שבוע_בדילוג[[#This Row],[CycleNumber]]&gt;B1037),1,"")</f>
        <v/>
      </c>
      <c r="L1038" s="1" t="str">
        <f>IF(שבוע_בדילוג[[#This Row],[CycleNumber]]=1,"",IF(שבוע_בדילוג[[#This Row],[וסת השבוע]]=1,0,IF(L1037="","",IF(L1037=0,IF(שבוע_בדילוג[[#This Row],[LengthofCycle]]=29,0,1),IF(L1037=1,IF(שבוע_בדילוג[[#This Row],[LengthofCycle]]+F1037=29*2,0,2),IF(L1037=2,IF(שבוע_בדילוג[[#This Row],[LengthofCycle]]+F1037+F1036=29*3,0,3),""))))))</f>
        <v/>
      </c>
      <c r="M1038" s="1" t="str">
        <f>IF(שבוע_בדילוג[[#This Row],[וסת השבוע]]=1,IF(שבוע_בדילוג[[#This Row],[וסת השבוע וההפלגה ביחד]]=1,M1037+1,0),IF(AND(שבוע_בדילוג[[#This Row],[CycleNumber]]&gt;B1037,שבוע_בדילוג[[#This Row],[CycleNumber]]&gt;1),IF(שבוע_בדילוג[[#This Row],[וסת השבוע פעיל?]]&lt;&gt;"",M1037+1,""),""))</f>
        <v/>
      </c>
      <c r="N1038" s="1" t="str">
        <f>IF(שבוע_בדילוג[[#This Row],[וסת השבוע פעיל?2]]="","",IF(AND(שבוע_בדילוג[[#This Row],[וסת השבוע פעיל?]]&lt;&gt;"",שבוע_בדילוג[[#This Row],[CycleNumber]]&lt;B1039,B1039&lt;&gt;"",שבוע_בדילוג[[#This Row],[וסת השבוע פעיל?]]&lt;3),IF(L1039=0,IF(AND(שבוע_בדילוג[[#This Row],[וסת השבוע פעיל?]]&gt;0,J1039=1),0,1),0),""))</f>
        <v/>
      </c>
      <c r="O1038" s="1" t="str">
        <f t="shared" si="84"/>
        <v/>
      </c>
      <c r="P1038" s="1" t="str">
        <f>IF(AND(שבוע_בדילוג[[#This Row],[חיזוי - שבוע]]=1,K1039=1),1,"")</f>
        <v/>
      </c>
      <c r="Q1038" s="1" t="str">
        <f>IF(AND(שבוע_בדילוג[[#This Row],[וסת השבוע פעיל?]]&lt;3,OR(שבוע_בדילוג[[#This Row],[CycleNumber]]&gt;B1039,B1039="")),1,"")</f>
        <v/>
      </c>
      <c r="R1038" s="1" t="str">
        <f>IF(AND(שבוע_בדילוג[[#This Row],[חיזוי - שבוע]]&lt;&gt;"",שבוע_בדילוג[[#This Row],[וסת השבוע פעיל?2]]=""),1,"")</f>
        <v/>
      </c>
      <c r="S1038" s="1" t="str">
        <f>IF(שבוע_בדילוג[[#This Row],[האישה קבעה וסת שבוע בדילוג?]]=1,IF(שבוע_בדילוג[[#This Row],[וסת השבוע פעיל?]]&lt;3,1,0),"")</f>
        <v/>
      </c>
      <c r="T10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8" s="1">
        <f t="shared" si="85"/>
        <v>0</v>
      </c>
      <c r="V1038" s="1">
        <f t="shared" si="86"/>
        <v>0</v>
      </c>
      <c r="W1038" s="1">
        <f t="shared" si="87"/>
        <v>0</v>
      </c>
      <c r="X1038" s="1" t="str">
        <f>IF(שבוע_בדילוג[[#This Row],[3 הפלגות זהות]]="","",IF(שבוע_בדילוג[[#This Row],[3 הפלגות זהות]]=1,שבוע_בדילוג[[#This Row],[LengthofCycle]],X1037))</f>
        <v/>
      </c>
      <c r="Z1038" s="1" t="str">
        <f>IF(OR(שבוע_בדילוג[[#This Row],[הווסת פעיל?]]=0,שבוע_בדילוג[[#This Row],[הווסת פעיל?]]=""),"",SUM(Z1037,שבוע_בדילוג[[#This Row],[הווסת פעיל?]]))</f>
        <v/>
      </c>
      <c r="AA1038" s="1" t="str">
        <f>IF(AND(שבוע_בדילוג[[#This Row],[כמה מחזורים עד עקירה]]&lt;&gt;"",Z1039=""),שבוע_בדילוג[[#This Row],[כמה מחזורים עד עקירה]],"")</f>
        <v/>
      </c>
      <c r="AB1038" s="1" t="str">
        <f>IF(AND(שבוע_בדילוג[[#This Row],[הווסת פעיל?]]=1,שבוע_בדילוג[[#This Row],[וסת קבוע אחרון]]&lt;&gt;X1037),שבוע_בדילוג[[#This Row],[וסת קבוע אחרון]],"")</f>
        <v/>
      </c>
      <c r="AC1038" s="1" t="str">
        <f>IF(AND(שבוע_בדילוג[[#This Row],[הווסת פעיל?]]=1,Y1037=0,שבוע_בדילוג[[#This Row],[וסת קבוע אחרון]]=X1037),שבוע_בדילוג[[#This Row],[וסת קבוע אחרון]],"")</f>
        <v/>
      </c>
      <c r="AD1038" s="1" t="str">
        <f>IF(AND(שבוע_בדילוג[[#This Row],[הווסת פעיל?]]=1,Y1037=0,שבוע_בדילוג[[#This Row],[וסת קבוע אחרון]]&lt;&gt;X1037),1,"")</f>
        <v/>
      </c>
      <c r="AE1038" s="1" t="str">
        <f>IF(AND(שבוע_בדילוג[[#This Row],[הווסת פעיל?]]&lt;&gt;"",B1039=1),שבוע_בדילוג[[#This Row],[CycleNumber]],"")</f>
        <v/>
      </c>
      <c r="AF1038" s="1" t="str">
        <f>IF(AND(שבוע_בדילוג[[#This Row],[הווסת פעיל?]]&lt;&gt;"",Y1037=""),שבוע_בדילוג[[#This Row],[CycleNumber]],"")</f>
        <v/>
      </c>
      <c r="AG1038" s="1" t="str">
        <f>IF(B1039=1,"",IF(שבוע_בדילוג[[#This Row],[הווסת פעיל?]]=1,IF(שבוע_בדילוג[[#This Row],[וסת קבוע אחרון]]=F1039,1,0),""))</f>
        <v/>
      </c>
      <c r="AH1038" s="1" t="str">
        <f>IF(B1039=1,"",IF(שבוע_בדילוג[[#This Row],[הווסת פעיל?]]=1,IF(OR(שבוע_בדילוג[[#This Row],[וסת קבוע אחרון]]=F1039,F1039=שבוע_בדילוג[[#This Row],[LengthofCycle]]),1,0),""))</f>
        <v/>
      </c>
      <c r="AI1038" s="1" t="str">
        <f>IF(B1039=1,"",IF(שבוע_בדילוג[[#This Row],[הווסת פעיל?]]=1,IF(OR(שבוע_בדילוג[[#This Row],[וסת קבוע אחרון]]=F1039,F1039=שבוע_בדילוג[[#This Row],[LengthofCycle]],AND(שבוע_בדילוג[[#This Row],[LengthofCycle]]&lt;&gt;שבוע_בדילוג[[#This Row],[וסת קבוע אחרון]],OR(F1039=28,F1039=29))),1,0),""))</f>
        <v/>
      </c>
      <c r="AJ1038" s="1" t="str">
        <f>IF(AND(שבוע_בדילוג[[#This Row],[הווסת פעיל?]]=1,B1039=1),1,"")</f>
        <v/>
      </c>
      <c r="AK1038" s="4" t="str">
        <f>IF(AND(שבוע_בדילוג[[#This Row],[הווסת פעיל?]]&lt;&gt;1,B1039&lt;&gt;1,B1039&lt;&gt;""),IF(שבוע_בדילוג[[#This Row],[LengthofCycle]]=F1039,1,0),"")</f>
        <v/>
      </c>
      <c r="AL1038" s="4" t="str">
        <f>IF(AND(שבוע_בדילוג[[#This Row],[הווסת פעיל?]]&lt;&gt;1,B1039&lt;&gt;1,B1039&lt;&gt;""),IF(OR(שבוע_בדילוג[[#This Row],[LengthofCycle]]=F1039,F1039=29),1,0),"")</f>
        <v/>
      </c>
      <c r="AM1038" s="4" t="str">
        <f>IF(AND(שבוע_בדילוג[[#This Row],[הווסת פעיל?]]&lt;&gt;1,B1039&lt;&gt;1,B1039&lt;&gt;""),IF(OR(שבוע_בדילוג[[#This Row],[LengthofCycle]]=F1039,F1039=29,F1039=28),1,0),"")</f>
        <v/>
      </c>
    </row>
    <row r="1039" spans="1:39" x14ac:dyDescent="0.25">
      <c r="A1039" s="1" t="s">
        <v>142</v>
      </c>
      <c r="B1039" s="1">
        <v>1</v>
      </c>
      <c r="C1039" s="1">
        <v>0</v>
      </c>
      <c r="D1039" s="1">
        <v>1</v>
      </c>
      <c r="E1039" s="1">
        <v>0</v>
      </c>
      <c r="F1039" s="1">
        <v>25</v>
      </c>
      <c r="H1039" s="1">
        <f>שבוע_בדילוג[[#This Row],[LengthofCycle]]+1</f>
        <v>26</v>
      </c>
      <c r="I1039" s="1" t="str">
        <f>IF(IFERROR(LOOKUP(שבוע_בדילוג[[#This Row],[ClientID]],קביעויות[השבוע בדילוג]),FALSE)=שבוע_בדילוג[[#This Row],[ClientID]],1,"")</f>
        <v/>
      </c>
      <c r="J1039" s="1" t="str">
        <f>IF(AND(שבוע_בדילוג[[#This Row],[CycleNumber]]&gt;1,OR(B1040="",שבוע_בדילוג[[#This Row],[CycleNumber]]&gt;B1038)),IF(OR(AND(שבוע_בדילוג[[#This Row],[LengthofCycle]]=29,F1038=29),AND(שבוע_בדילוג[[#This Row],[LengthofCycle]]=36,F1038=36)),1,""),"")</f>
        <v/>
      </c>
      <c r="K1039" s="1" t="str">
        <f>IF(AND(שבוע_בדילוג[[#This Row],[וסת השבוע]]=1,J1038=1,שבוע_בדילוג[[#This Row],[CycleNumber]]&gt;B1038),1,"")</f>
        <v/>
      </c>
      <c r="L1039" s="1" t="str">
        <f>IF(שבוע_בדילוג[[#This Row],[CycleNumber]]=1,"",IF(שבוע_בדילוג[[#This Row],[וסת השבוע]]=1,0,IF(L1038="","",IF(L1038=0,IF(שבוע_בדילוג[[#This Row],[LengthofCycle]]=29,0,1),IF(L1038=1,IF(שבוע_בדילוג[[#This Row],[LengthofCycle]]+F1038=29*2,0,2),IF(L1038=2,IF(שבוע_בדילוג[[#This Row],[LengthofCycle]]+F1038+F1037=29*3,0,3),""))))))</f>
        <v/>
      </c>
      <c r="M1039" s="1" t="str">
        <f>IF(שבוע_בדילוג[[#This Row],[וסת השבוע]]=1,IF(שבוע_בדילוג[[#This Row],[וסת השבוע וההפלגה ביחד]]=1,M1038+1,0),IF(AND(שבוע_בדילוג[[#This Row],[CycleNumber]]&gt;B1038,שבוע_בדילוג[[#This Row],[CycleNumber]]&gt;1),IF(שבוע_בדילוג[[#This Row],[וסת השבוע פעיל?]]&lt;&gt;"",M1038+1,""),""))</f>
        <v/>
      </c>
      <c r="N1039" s="1" t="str">
        <f>IF(שבוע_בדילוג[[#This Row],[וסת השבוע פעיל?2]]="","",IF(AND(שבוע_בדילוג[[#This Row],[וסת השבוע פעיל?]]&lt;&gt;"",שבוע_בדילוג[[#This Row],[CycleNumber]]&lt;B1040,B1040&lt;&gt;"",שבוע_בדילוג[[#This Row],[וסת השבוע פעיל?]]&lt;3),IF(L1040=0,IF(AND(שבוע_בדילוג[[#This Row],[וסת השבוע פעיל?]]&gt;0,J1040=1),0,1),0),""))</f>
        <v/>
      </c>
      <c r="O1039" s="1" t="str">
        <f t="shared" si="84"/>
        <v/>
      </c>
      <c r="P1039" s="1" t="str">
        <f>IF(AND(שבוע_בדילוג[[#This Row],[חיזוי - שבוע]]=1,K1040=1),1,"")</f>
        <v/>
      </c>
      <c r="Q1039" s="1" t="str">
        <f>IF(AND(שבוע_בדילוג[[#This Row],[וסת השבוע פעיל?]]&lt;3,OR(שבוע_בדילוג[[#This Row],[CycleNumber]]&gt;B1040,B1040="")),1,"")</f>
        <v/>
      </c>
      <c r="R1039" s="1" t="str">
        <f>IF(AND(שבוע_בדילוג[[#This Row],[חיזוי - שבוע]]&lt;&gt;"",שבוע_בדילוג[[#This Row],[וסת השבוע פעיל?2]]=""),1,"")</f>
        <v/>
      </c>
      <c r="S1039" s="1" t="str">
        <f>IF(שבוע_בדילוג[[#This Row],[האישה קבעה וסת שבוע בדילוג?]]=1,IF(שבוע_בדילוג[[#This Row],[וסת השבוע פעיל?]]&lt;3,1,0),"")</f>
        <v/>
      </c>
      <c r="T10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39" s="1" t="str">
        <f t="shared" si="85"/>
        <v/>
      </c>
      <c r="V1039" s="1" t="str">
        <f t="shared" si="86"/>
        <v/>
      </c>
      <c r="W1039" s="1" t="str">
        <f t="shared" si="87"/>
        <v/>
      </c>
      <c r="X1039" s="1" t="str">
        <f>IF(שבוע_בדילוג[[#This Row],[3 הפלגות זהות]]="","",IF(שבוע_בדילוג[[#This Row],[3 הפלגות זהות]]=1,שבוע_בדילוג[[#This Row],[LengthofCycle]],X1038))</f>
        <v/>
      </c>
      <c r="Z1039" s="1" t="str">
        <f>IF(OR(שבוע_בדילוג[[#This Row],[הווסת פעיל?]]=0,שבוע_בדילוג[[#This Row],[הווסת פעיל?]]=""),"",SUM(Z1038,שבוע_בדילוג[[#This Row],[הווסת פעיל?]]))</f>
        <v/>
      </c>
      <c r="AA1039" s="1" t="str">
        <f>IF(AND(שבוע_בדילוג[[#This Row],[כמה מחזורים עד עקירה]]&lt;&gt;"",Z1040=""),שבוע_בדילוג[[#This Row],[כמה מחזורים עד עקירה]],"")</f>
        <v/>
      </c>
      <c r="AB1039" s="1" t="str">
        <f>IF(AND(שבוע_בדילוג[[#This Row],[הווסת פעיל?]]=1,שבוע_בדילוג[[#This Row],[וסת קבוע אחרון]]&lt;&gt;X1038),שבוע_בדילוג[[#This Row],[וסת קבוע אחרון]],"")</f>
        <v/>
      </c>
      <c r="AC1039" s="1" t="str">
        <f>IF(AND(שבוע_בדילוג[[#This Row],[הווסת פעיל?]]=1,Y1038=0,שבוע_בדילוג[[#This Row],[וסת קבוע אחרון]]=X1038),שבוע_בדילוג[[#This Row],[וסת קבוע אחרון]],"")</f>
        <v/>
      </c>
      <c r="AD1039" s="1" t="str">
        <f>IF(AND(שבוע_בדילוג[[#This Row],[הווסת פעיל?]]=1,Y1038=0,שבוע_בדילוג[[#This Row],[וסת קבוע אחרון]]&lt;&gt;X1038),1,"")</f>
        <v/>
      </c>
      <c r="AE1039" s="1" t="str">
        <f>IF(AND(שבוע_בדילוג[[#This Row],[הווסת פעיל?]]&lt;&gt;"",B1040=1),שבוע_בדילוג[[#This Row],[CycleNumber]],"")</f>
        <v/>
      </c>
      <c r="AF1039" s="1" t="str">
        <f>IF(AND(שבוע_בדילוג[[#This Row],[הווסת פעיל?]]&lt;&gt;"",Y1038=""),שבוע_בדילוג[[#This Row],[CycleNumber]],"")</f>
        <v/>
      </c>
      <c r="AG1039" s="1" t="str">
        <f>IF(B1040=1,"",IF(שבוע_בדילוג[[#This Row],[הווסת פעיל?]]=1,IF(שבוע_בדילוג[[#This Row],[וסת קבוע אחרון]]=F1040,1,0),""))</f>
        <v/>
      </c>
      <c r="AH1039" s="1" t="str">
        <f>IF(B1040=1,"",IF(שבוע_בדילוג[[#This Row],[הווסת פעיל?]]=1,IF(OR(שבוע_בדילוג[[#This Row],[וסת קבוע אחרון]]=F1040,F1040=שבוע_בדילוג[[#This Row],[LengthofCycle]]),1,0),""))</f>
        <v/>
      </c>
      <c r="AI1039" s="1" t="str">
        <f>IF(B1040=1,"",IF(שבוע_בדילוג[[#This Row],[הווסת פעיל?]]=1,IF(OR(שבוע_בדילוג[[#This Row],[וסת קבוע אחרון]]=F1040,F1040=שבוע_בדילוג[[#This Row],[LengthofCycle]],AND(שבוע_בדילוג[[#This Row],[LengthofCycle]]&lt;&gt;שבוע_בדילוג[[#This Row],[וסת קבוע אחרון]],OR(F1040=28,F1040=29))),1,0),""))</f>
        <v/>
      </c>
      <c r="AJ1039" s="1" t="str">
        <f>IF(AND(שבוע_בדילוג[[#This Row],[הווסת פעיל?]]=1,B1040=1),1,"")</f>
        <v/>
      </c>
      <c r="AK1039" s="4">
        <f>IF(AND(שבוע_בדילוג[[#This Row],[הווסת פעיל?]]&lt;&gt;1,B1040&lt;&gt;1,B1040&lt;&gt;""),IF(שבוע_בדילוג[[#This Row],[LengthofCycle]]=F1040,1,0),"")</f>
        <v>0</v>
      </c>
      <c r="AL1039" s="4">
        <f>IF(AND(שבוע_בדילוג[[#This Row],[הווסת פעיל?]]&lt;&gt;1,B1040&lt;&gt;1,B1040&lt;&gt;""),IF(OR(שבוע_בדילוג[[#This Row],[LengthofCycle]]=F1040,F1040=29),1,0),"")</f>
        <v>0</v>
      </c>
      <c r="AM1039" s="4">
        <f>IF(AND(שבוע_בדילוג[[#This Row],[הווסת פעיל?]]&lt;&gt;1,B1040&lt;&gt;1,B1040&lt;&gt;""),IF(OR(שבוע_בדילוג[[#This Row],[LengthofCycle]]=F1040,F1040=29,F1040=28),1,0),"")</f>
        <v>1</v>
      </c>
    </row>
    <row r="1040" spans="1:39" x14ac:dyDescent="0.25">
      <c r="A1040" s="1" t="s">
        <v>142</v>
      </c>
      <c r="B1040" s="1">
        <v>2</v>
      </c>
      <c r="C1040" s="1">
        <v>0</v>
      </c>
      <c r="D1040" s="1">
        <v>1</v>
      </c>
      <c r="E1040" s="1">
        <v>0</v>
      </c>
      <c r="F1040" s="1">
        <v>28</v>
      </c>
      <c r="H1040" s="1">
        <f>שבוע_בדילוג[[#This Row],[LengthofCycle]]+1</f>
        <v>29</v>
      </c>
      <c r="I1040" s="1" t="str">
        <f>IF(IFERROR(LOOKUP(שבוע_בדילוג[[#This Row],[ClientID]],קביעויות[השבוע בדילוג]),FALSE)=שבוע_בדילוג[[#This Row],[ClientID]],1,"")</f>
        <v/>
      </c>
      <c r="J1040" s="1" t="str">
        <f>IF(AND(שבוע_בדילוג[[#This Row],[CycleNumber]]&gt;1,OR(B1041="",שבוע_בדילוג[[#This Row],[CycleNumber]]&gt;B1039)),IF(OR(AND(שבוע_בדילוג[[#This Row],[LengthofCycle]]=29,F1039=29),AND(שבוע_בדילוג[[#This Row],[LengthofCycle]]=36,F1039=36)),1,""),"")</f>
        <v/>
      </c>
      <c r="K1040" s="1" t="str">
        <f>IF(AND(שבוע_בדילוג[[#This Row],[וסת השבוע]]=1,J1039=1,שבוע_בדילוג[[#This Row],[CycleNumber]]&gt;B1039),1,"")</f>
        <v/>
      </c>
      <c r="L1040" s="1" t="str">
        <f>IF(שבוע_בדילוג[[#This Row],[CycleNumber]]=1,"",IF(שבוע_בדילוג[[#This Row],[וסת השבוע]]=1,0,IF(L1039="","",IF(L1039=0,IF(שבוע_בדילוג[[#This Row],[LengthofCycle]]=29,0,1),IF(L1039=1,IF(שבוע_בדילוג[[#This Row],[LengthofCycle]]+F1039=29*2,0,2),IF(L1039=2,IF(שבוע_בדילוג[[#This Row],[LengthofCycle]]+F1039+F1038=29*3,0,3),""))))))</f>
        <v/>
      </c>
      <c r="M1040" s="1" t="str">
        <f>IF(שבוע_בדילוג[[#This Row],[וסת השבוע]]=1,IF(שבוע_בדילוג[[#This Row],[וסת השבוע וההפלגה ביחד]]=1,M1039+1,0),IF(AND(שבוע_בדילוג[[#This Row],[CycleNumber]]&gt;B1039,שבוע_בדילוג[[#This Row],[CycleNumber]]&gt;1),IF(שבוע_בדילוג[[#This Row],[וסת השבוע פעיל?]]&lt;&gt;"",M1039+1,""),""))</f>
        <v/>
      </c>
      <c r="N1040" s="1" t="str">
        <f>IF(שבוע_בדילוג[[#This Row],[וסת השבוע פעיל?2]]="","",IF(AND(שבוע_בדילוג[[#This Row],[וסת השבוע פעיל?]]&lt;&gt;"",שבוע_בדילוג[[#This Row],[CycleNumber]]&lt;B1041,B1041&lt;&gt;"",שבוע_בדילוג[[#This Row],[וסת השבוע פעיל?]]&lt;3),IF(L1041=0,IF(AND(שבוע_בדילוג[[#This Row],[וסת השבוע פעיל?]]&gt;0,J1041=1),0,1),0),""))</f>
        <v/>
      </c>
      <c r="O1040" s="1" t="str">
        <f t="shared" si="84"/>
        <v/>
      </c>
      <c r="P1040" s="1" t="str">
        <f>IF(AND(שבוע_בדילוג[[#This Row],[חיזוי - שבוע]]=1,K1041=1),1,"")</f>
        <v/>
      </c>
      <c r="Q1040" s="1" t="str">
        <f>IF(AND(שבוע_בדילוג[[#This Row],[וסת השבוע פעיל?]]&lt;3,OR(שבוע_בדילוג[[#This Row],[CycleNumber]]&gt;B1041,B1041="")),1,"")</f>
        <v/>
      </c>
      <c r="R1040" s="1" t="str">
        <f>IF(AND(שבוע_בדילוג[[#This Row],[חיזוי - שבוע]]&lt;&gt;"",שבוע_בדילוג[[#This Row],[וסת השבוע פעיל?2]]=""),1,"")</f>
        <v/>
      </c>
      <c r="S1040" s="1" t="str">
        <f>IF(שבוע_בדילוג[[#This Row],[האישה קבעה וסת שבוע בדילוג?]]=1,IF(שבוע_בדילוג[[#This Row],[וסת השבוע פעיל?]]&lt;3,1,0),"")</f>
        <v/>
      </c>
      <c r="T10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0" s="1" t="str">
        <f t="shared" si="85"/>
        <v/>
      </c>
      <c r="V1040" s="1" t="str">
        <f t="shared" si="86"/>
        <v/>
      </c>
      <c r="W1040" s="1" t="str">
        <f t="shared" si="87"/>
        <v/>
      </c>
      <c r="X1040" s="1" t="str">
        <f>IF(שבוע_בדילוג[[#This Row],[3 הפלגות זהות]]="","",IF(שבוע_בדילוג[[#This Row],[3 הפלגות זהות]]=1,שבוע_בדילוג[[#This Row],[LengthofCycle]],X1039))</f>
        <v/>
      </c>
      <c r="Z1040" s="1" t="str">
        <f>IF(OR(שבוע_בדילוג[[#This Row],[הווסת פעיל?]]=0,שבוע_בדילוג[[#This Row],[הווסת פעיל?]]=""),"",SUM(Z1039,שבוע_בדילוג[[#This Row],[הווסת פעיל?]]))</f>
        <v/>
      </c>
      <c r="AA1040" s="1" t="str">
        <f>IF(AND(שבוע_בדילוג[[#This Row],[כמה מחזורים עד עקירה]]&lt;&gt;"",Z1041=""),שבוע_בדילוג[[#This Row],[כמה מחזורים עד עקירה]],"")</f>
        <v/>
      </c>
      <c r="AB1040" s="1" t="str">
        <f>IF(AND(שבוע_בדילוג[[#This Row],[הווסת פעיל?]]=1,שבוע_בדילוג[[#This Row],[וסת קבוע אחרון]]&lt;&gt;X1039),שבוע_בדילוג[[#This Row],[וסת קבוע אחרון]],"")</f>
        <v/>
      </c>
      <c r="AC1040" s="1" t="str">
        <f>IF(AND(שבוע_בדילוג[[#This Row],[הווסת פעיל?]]=1,Y1039=0,שבוע_בדילוג[[#This Row],[וסת קבוע אחרון]]=X1039),שבוע_בדילוג[[#This Row],[וסת קבוע אחרון]],"")</f>
        <v/>
      </c>
      <c r="AD1040" s="1" t="str">
        <f>IF(AND(שבוע_בדילוג[[#This Row],[הווסת פעיל?]]=1,Y1039=0,שבוע_בדילוג[[#This Row],[וסת קבוע אחרון]]&lt;&gt;X1039),1,"")</f>
        <v/>
      </c>
      <c r="AE1040" s="1" t="str">
        <f>IF(AND(שבוע_בדילוג[[#This Row],[הווסת פעיל?]]&lt;&gt;"",B1041=1),שבוע_בדילוג[[#This Row],[CycleNumber]],"")</f>
        <v/>
      </c>
      <c r="AF1040" s="1" t="str">
        <f>IF(AND(שבוע_בדילוג[[#This Row],[הווסת פעיל?]]&lt;&gt;"",Y1039=""),שבוע_בדילוג[[#This Row],[CycleNumber]],"")</f>
        <v/>
      </c>
      <c r="AG1040" s="1" t="str">
        <f>IF(B1041=1,"",IF(שבוע_בדילוג[[#This Row],[הווסת פעיל?]]=1,IF(שבוע_בדילוג[[#This Row],[וסת קבוע אחרון]]=F1041,1,0),""))</f>
        <v/>
      </c>
      <c r="AH1040" s="1" t="str">
        <f>IF(B1041=1,"",IF(שבוע_בדילוג[[#This Row],[הווסת פעיל?]]=1,IF(OR(שבוע_בדילוג[[#This Row],[וסת קבוע אחרון]]=F1041,F1041=שבוע_בדילוג[[#This Row],[LengthofCycle]]),1,0),""))</f>
        <v/>
      </c>
      <c r="AI1040" s="1" t="str">
        <f>IF(B1041=1,"",IF(שבוע_בדילוג[[#This Row],[הווסת פעיל?]]=1,IF(OR(שבוע_בדילוג[[#This Row],[וסת קבוע אחרון]]=F1041,F1041=שבוע_בדילוג[[#This Row],[LengthofCycle]],AND(שבוע_בדילוג[[#This Row],[LengthofCycle]]&lt;&gt;שבוע_בדילוג[[#This Row],[וסת קבוע אחרון]],OR(F1041=28,F1041=29))),1,0),""))</f>
        <v/>
      </c>
      <c r="AJ1040" s="1" t="str">
        <f>IF(AND(שבוע_בדילוג[[#This Row],[הווסת פעיל?]]=1,B1041=1),1,"")</f>
        <v/>
      </c>
      <c r="AK1040" s="4">
        <f>IF(AND(שבוע_בדילוג[[#This Row],[הווסת פעיל?]]&lt;&gt;1,B1041&lt;&gt;1,B1041&lt;&gt;""),IF(שבוע_בדילוג[[#This Row],[LengthofCycle]]=F1041,1,0),"")</f>
        <v>0</v>
      </c>
      <c r="AL1040" s="4">
        <f>IF(AND(שבוע_בדילוג[[#This Row],[הווסת פעיל?]]&lt;&gt;1,B1041&lt;&gt;1,B1041&lt;&gt;""),IF(OR(שבוע_בדילוג[[#This Row],[LengthofCycle]]=F1041,F1041=29),1,0),"")</f>
        <v>0</v>
      </c>
      <c r="AM1040" s="4">
        <f>IF(AND(שבוע_בדילוג[[#This Row],[הווסת פעיל?]]&lt;&gt;1,B1041&lt;&gt;1,B1041&lt;&gt;""),IF(OR(שבוע_בדילוג[[#This Row],[LengthofCycle]]=F1041,F1041=29,F1041=28),1,0),"")</f>
        <v>0</v>
      </c>
    </row>
    <row r="1041" spans="1:39" x14ac:dyDescent="0.25">
      <c r="A1041" s="1" t="s">
        <v>142</v>
      </c>
      <c r="B1041" s="1">
        <v>3</v>
      </c>
      <c r="C1041" s="1">
        <v>0</v>
      </c>
      <c r="D1041" s="1">
        <v>0</v>
      </c>
      <c r="E1041" s="1">
        <v>0</v>
      </c>
      <c r="F1041" s="1">
        <v>25</v>
      </c>
      <c r="H1041" s="1">
        <f>שבוע_בדילוג[[#This Row],[LengthofCycle]]+1</f>
        <v>26</v>
      </c>
      <c r="I1041" s="1" t="str">
        <f>IF(IFERROR(LOOKUP(שבוע_בדילוג[[#This Row],[ClientID]],קביעויות[השבוע בדילוג]),FALSE)=שבוע_בדילוג[[#This Row],[ClientID]],1,"")</f>
        <v/>
      </c>
      <c r="J1041" s="1" t="str">
        <f>IF(AND(שבוע_בדילוג[[#This Row],[CycleNumber]]&gt;1,OR(B1042="",שבוע_בדילוג[[#This Row],[CycleNumber]]&gt;B1040)),IF(OR(AND(שבוע_בדילוג[[#This Row],[LengthofCycle]]=29,F1040=29),AND(שבוע_בדילוג[[#This Row],[LengthofCycle]]=36,F1040=36)),1,""),"")</f>
        <v/>
      </c>
      <c r="K1041" s="1" t="str">
        <f>IF(AND(שבוע_בדילוג[[#This Row],[וסת השבוע]]=1,J1040=1,שבוע_בדילוג[[#This Row],[CycleNumber]]&gt;B1040),1,"")</f>
        <v/>
      </c>
      <c r="L1041" s="1" t="str">
        <f>IF(שבוע_בדילוג[[#This Row],[CycleNumber]]=1,"",IF(שבוע_בדילוג[[#This Row],[וסת השבוע]]=1,0,IF(L1040="","",IF(L1040=0,IF(שבוע_בדילוג[[#This Row],[LengthofCycle]]=29,0,1),IF(L1040=1,IF(שבוע_בדילוג[[#This Row],[LengthofCycle]]+F1040=29*2,0,2),IF(L1040=2,IF(שבוע_בדילוג[[#This Row],[LengthofCycle]]+F1040+F1039=29*3,0,3),""))))))</f>
        <v/>
      </c>
      <c r="M1041" s="1" t="str">
        <f>IF(שבוע_בדילוג[[#This Row],[וסת השבוע]]=1,IF(שבוע_בדילוג[[#This Row],[וסת השבוע וההפלגה ביחד]]=1,M1040+1,0),IF(AND(שבוע_בדילוג[[#This Row],[CycleNumber]]&gt;B1040,שבוע_בדילוג[[#This Row],[CycleNumber]]&gt;1),IF(שבוע_בדילוג[[#This Row],[וסת השבוע פעיל?]]&lt;&gt;"",M1040+1,""),""))</f>
        <v/>
      </c>
      <c r="N1041" s="1" t="str">
        <f>IF(שבוע_בדילוג[[#This Row],[וסת השבוע פעיל?2]]="","",IF(AND(שבוע_בדילוג[[#This Row],[וסת השבוע פעיל?]]&lt;&gt;"",שבוע_בדילוג[[#This Row],[CycleNumber]]&lt;B1042,B1042&lt;&gt;"",שבוע_בדילוג[[#This Row],[וסת השבוע פעיל?]]&lt;3),IF(L1042=0,IF(AND(שבוע_בדילוג[[#This Row],[וסת השבוע פעיל?]]&gt;0,J1042=1),0,1),0),""))</f>
        <v/>
      </c>
      <c r="O1041" s="1" t="str">
        <f t="shared" si="84"/>
        <v/>
      </c>
      <c r="P1041" s="1" t="str">
        <f>IF(AND(שבוע_בדילוג[[#This Row],[חיזוי - שבוע]]=1,K1042=1),1,"")</f>
        <v/>
      </c>
      <c r="Q1041" s="1" t="str">
        <f>IF(AND(שבוע_בדילוג[[#This Row],[וסת השבוע פעיל?]]&lt;3,OR(שבוע_בדילוג[[#This Row],[CycleNumber]]&gt;B1042,B1042="")),1,"")</f>
        <v/>
      </c>
      <c r="R1041" s="1" t="str">
        <f>IF(AND(שבוע_בדילוג[[#This Row],[חיזוי - שבוע]]&lt;&gt;"",שבוע_בדילוג[[#This Row],[וסת השבוע פעיל?2]]=""),1,"")</f>
        <v/>
      </c>
      <c r="S1041" s="1" t="str">
        <f>IF(שבוע_בדילוג[[#This Row],[האישה קבעה וסת שבוע בדילוג?]]=1,IF(שבוע_בדילוג[[#This Row],[וסת השבוע פעיל?]]&lt;3,1,0),"")</f>
        <v/>
      </c>
      <c r="T10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1" s="1">
        <f t="shared" si="85"/>
        <v>0</v>
      </c>
      <c r="V1041" s="1" t="str">
        <f t="shared" si="86"/>
        <v/>
      </c>
      <c r="W1041" s="1" t="str">
        <f t="shared" si="87"/>
        <v/>
      </c>
      <c r="X1041" s="1" t="str">
        <f>IF(שבוע_בדילוג[[#This Row],[3 הפלגות זהות]]="","",IF(שבוע_בדילוג[[#This Row],[3 הפלגות זהות]]=1,שבוע_בדילוג[[#This Row],[LengthofCycle]],X1040))</f>
        <v/>
      </c>
      <c r="Z1041" s="1" t="str">
        <f>IF(OR(שבוע_בדילוג[[#This Row],[הווסת פעיל?]]=0,שבוע_בדילוג[[#This Row],[הווסת פעיל?]]=""),"",SUM(Z1040,שבוע_בדילוג[[#This Row],[הווסת פעיל?]]))</f>
        <v/>
      </c>
      <c r="AA1041" s="1" t="str">
        <f>IF(AND(שבוע_בדילוג[[#This Row],[כמה מחזורים עד עקירה]]&lt;&gt;"",Z1042=""),שבוע_בדילוג[[#This Row],[כמה מחזורים עד עקירה]],"")</f>
        <v/>
      </c>
      <c r="AB1041" s="1" t="str">
        <f>IF(AND(שבוע_בדילוג[[#This Row],[הווסת פעיל?]]=1,שבוע_בדילוג[[#This Row],[וסת קבוע אחרון]]&lt;&gt;X1040),שבוע_בדילוג[[#This Row],[וסת קבוע אחרון]],"")</f>
        <v/>
      </c>
      <c r="AC1041" s="1" t="str">
        <f>IF(AND(שבוע_בדילוג[[#This Row],[הווסת פעיל?]]=1,Y1040=0,שבוע_בדילוג[[#This Row],[וסת קבוע אחרון]]=X1040),שבוע_בדילוג[[#This Row],[וסת קבוע אחרון]],"")</f>
        <v/>
      </c>
      <c r="AD1041" s="1" t="str">
        <f>IF(AND(שבוע_בדילוג[[#This Row],[הווסת פעיל?]]=1,Y1040=0,שבוע_בדילוג[[#This Row],[וסת קבוע אחרון]]&lt;&gt;X1040),1,"")</f>
        <v/>
      </c>
      <c r="AE1041" s="1" t="str">
        <f>IF(AND(שבוע_בדילוג[[#This Row],[הווסת פעיל?]]&lt;&gt;"",B1042=1),שבוע_בדילוג[[#This Row],[CycleNumber]],"")</f>
        <v/>
      </c>
      <c r="AF1041" s="1" t="str">
        <f>IF(AND(שבוע_בדילוג[[#This Row],[הווסת פעיל?]]&lt;&gt;"",Y1040=""),שבוע_בדילוג[[#This Row],[CycleNumber]],"")</f>
        <v/>
      </c>
      <c r="AG1041" s="1" t="str">
        <f>IF(B1042=1,"",IF(שבוע_בדילוג[[#This Row],[הווסת פעיל?]]=1,IF(שבוע_בדילוג[[#This Row],[וסת קבוע אחרון]]=F1042,1,0),""))</f>
        <v/>
      </c>
      <c r="AH1041" s="1" t="str">
        <f>IF(B1042=1,"",IF(שבוע_בדילוג[[#This Row],[הווסת פעיל?]]=1,IF(OR(שבוע_בדילוג[[#This Row],[וסת קבוע אחרון]]=F1042,F1042=שבוע_בדילוג[[#This Row],[LengthofCycle]]),1,0),""))</f>
        <v/>
      </c>
      <c r="AI1041" s="1" t="str">
        <f>IF(B1042=1,"",IF(שבוע_בדילוג[[#This Row],[הווסת פעיל?]]=1,IF(OR(שבוע_בדילוג[[#This Row],[וסת קבוע אחרון]]=F1042,F1042=שבוע_בדילוג[[#This Row],[LengthofCycle]],AND(שבוע_בדילוג[[#This Row],[LengthofCycle]]&lt;&gt;שבוע_בדילוג[[#This Row],[וסת קבוע אחרון]],OR(F1042=28,F1042=29))),1,0),""))</f>
        <v/>
      </c>
      <c r="AJ1041" s="1" t="str">
        <f>IF(AND(שבוע_בדילוג[[#This Row],[הווסת פעיל?]]=1,B1042=1),1,"")</f>
        <v/>
      </c>
      <c r="AK1041" s="4">
        <f>IF(AND(שבוע_בדילוג[[#This Row],[הווסת פעיל?]]&lt;&gt;1,B1042&lt;&gt;1,B1042&lt;&gt;""),IF(שבוע_בדילוג[[#This Row],[LengthofCycle]]=F1042,1,0),"")</f>
        <v>1</v>
      </c>
      <c r="AL1041" s="4">
        <f>IF(AND(שבוע_בדילוג[[#This Row],[הווסת פעיל?]]&lt;&gt;1,B1042&lt;&gt;1,B1042&lt;&gt;""),IF(OR(שבוע_בדילוג[[#This Row],[LengthofCycle]]=F1042,F1042=29),1,0),"")</f>
        <v>1</v>
      </c>
      <c r="AM1041" s="4">
        <f>IF(AND(שבוע_בדילוג[[#This Row],[הווסת פעיל?]]&lt;&gt;1,B1042&lt;&gt;1,B1042&lt;&gt;""),IF(OR(שבוע_בדילוג[[#This Row],[LengthofCycle]]=F1042,F1042=29,F1042=28),1,0),"")</f>
        <v>1</v>
      </c>
    </row>
    <row r="1042" spans="1:39" x14ac:dyDescent="0.25">
      <c r="A1042" s="1" t="s">
        <v>142</v>
      </c>
      <c r="B1042" s="1">
        <v>4</v>
      </c>
      <c r="C1042" s="1">
        <v>0</v>
      </c>
      <c r="D1042" s="1">
        <v>1</v>
      </c>
      <c r="E1042" s="1">
        <v>0</v>
      </c>
      <c r="F1042" s="1">
        <v>25</v>
      </c>
      <c r="H1042" s="1">
        <f>שבוע_בדילוג[[#This Row],[LengthofCycle]]+1</f>
        <v>26</v>
      </c>
      <c r="I1042" s="1" t="str">
        <f>IF(IFERROR(LOOKUP(שבוע_בדילוג[[#This Row],[ClientID]],קביעויות[השבוע בדילוג]),FALSE)=שבוע_בדילוג[[#This Row],[ClientID]],1,"")</f>
        <v/>
      </c>
      <c r="J1042" s="1" t="str">
        <f>IF(AND(שבוע_בדילוג[[#This Row],[CycleNumber]]&gt;1,OR(B1043="",שבוע_בדילוג[[#This Row],[CycleNumber]]&gt;B1041)),IF(OR(AND(שבוע_בדילוג[[#This Row],[LengthofCycle]]=29,F1041=29),AND(שבוע_בדילוג[[#This Row],[LengthofCycle]]=36,F1041=36)),1,""),"")</f>
        <v/>
      </c>
      <c r="K1042" s="1" t="str">
        <f>IF(AND(שבוע_בדילוג[[#This Row],[וסת השבוע]]=1,J1041=1,שבוע_בדילוג[[#This Row],[CycleNumber]]&gt;B1041),1,"")</f>
        <v/>
      </c>
      <c r="L1042" s="1" t="str">
        <f>IF(שבוע_בדילוג[[#This Row],[CycleNumber]]=1,"",IF(שבוע_בדילוג[[#This Row],[וסת השבוע]]=1,0,IF(L1041="","",IF(L1041=0,IF(שבוע_בדילוג[[#This Row],[LengthofCycle]]=29,0,1),IF(L1041=1,IF(שבוע_בדילוג[[#This Row],[LengthofCycle]]+F1041=29*2,0,2),IF(L1041=2,IF(שבוע_בדילוג[[#This Row],[LengthofCycle]]+F1041+F1040=29*3,0,3),""))))))</f>
        <v/>
      </c>
      <c r="M1042" s="1" t="str">
        <f>IF(שבוע_בדילוג[[#This Row],[וסת השבוע]]=1,IF(שבוע_בדילוג[[#This Row],[וסת השבוע וההפלגה ביחד]]=1,M1041+1,0),IF(AND(שבוע_בדילוג[[#This Row],[CycleNumber]]&gt;B1041,שבוע_בדילוג[[#This Row],[CycleNumber]]&gt;1),IF(שבוע_בדילוג[[#This Row],[וסת השבוע פעיל?]]&lt;&gt;"",M1041+1,""),""))</f>
        <v/>
      </c>
      <c r="N1042" s="1" t="str">
        <f>IF(שבוע_בדילוג[[#This Row],[וסת השבוע פעיל?2]]="","",IF(AND(שבוע_בדילוג[[#This Row],[וסת השבוע פעיל?]]&lt;&gt;"",שבוע_בדילוג[[#This Row],[CycleNumber]]&lt;B1043,B1043&lt;&gt;"",שבוע_בדילוג[[#This Row],[וסת השבוע פעיל?]]&lt;3),IF(L1043=0,IF(AND(שבוע_בדילוג[[#This Row],[וסת השבוע פעיל?]]&gt;0,J1043=1),0,1),0),""))</f>
        <v/>
      </c>
      <c r="O1042" s="1" t="str">
        <f t="shared" si="84"/>
        <v/>
      </c>
      <c r="P1042" s="1" t="str">
        <f>IF(AND(שבוע_בדילוג[[#This Row],[חיזוי - שבוע]]=1,K1043=1),1,"")</f>
        <v/>
      </c>
      <c r="Q1042" s="1" t="str">
        <f>IF(AND(שבוע_בדילוג[[#This Row],[וסת השבוע פעיל?]]&lt;3,OR(שבוע_בדילוג[[#This Row],[CycleNumber]]&gt;B1043,B1043="")),1,"")</f>
        <v/>
      </c>
      <c r="R1042" s="1" t="str">
        <f>IF(AND(שבוע_בדילוג[[#This Row],[חיזוי - שבוע]]&lt;&gt;"",שבוע_בדילוג[[#This Row],[וסת השבוע פעיל?2]]=""),1,"")</f>
        <v/>
      </c>
      <c r="S1042" s="1" t="str">
        <f>IF(שבוע_בדילוג[[#This Row],[האישה קבעה וסת שבוע בדילוג?]]=1,IF(שבוע_בדילוג[[#This Row],[וסת השבוע פעיל?]]&lt;3,1,0),"")</f>
        <v/>
      </c>
      <c r="T10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2" s="1">
        <f t="shared" si="85"/>
        <v>0</v>
      </c>
      <c r="V1042" s="1">
        <f t="shared" si="86"/>
        <v>0</v>
      </c>
      <c r="W1042" s="1" t="str">
        <f t="shared" si="87"/>
        <v/>
      </c>
      <c r="X1042" s="1" t="str">
        <f>IF(שבוע_בדילוג[[#This Row],[3 הפלגות זהות]]="","",IF(שבוע_בדילוג[[#This Row],[3 הפלגות זהות]]=1,שבוע_בדילוג[[#This Row],[LengthofCycle]],X1041))</f>
        <v/>
      </c>
      <c r="Z1042" s="1" t="str">
        <f>IF(OR(שבוע_בדילוג[[#This Row],[הווסת פעיל?]]=0,שבוע_בדילוג[[#This Row],[הווסת פעיל?]]=""),"",SUM(Z1041,שבוע_בדילוג[[#This Row],[הווסת פעיל?]]))</f>
        <v/>
      </c>
      <c r="AA1042" s="1" t="str">
        <f>IF(AND(שבוע_בדילוג[[#This Row],[כמה מחזורים עד עקירה]]&lt;&gt;"",Z1043=""),שבוע_בדילוג[[#This Row],[כמה מחזורים עד עקירה]],"")</f>
        <v/>
      </c>
      <c r="AB1042" s="1" t="str">
        <f>IF(AND(שבוע_בדילוג[[#This Row],[הווסת פעיל?]]=1,שבוע_בדילוג[[#This Row],[וסת קבוע אחרון]]&lt;&gt;X1041),שבוע_בדילוג[[#This Row],[וסת קבוע אחרון]],"")</f>
        <v/>
      </c>
      <c r="AC1042" s="1" t="str">
        <f>IF(AND(שבוע_בדילוג[[#This Row],[הווסת פעיל?]]=1,Y1041=0,שבוע_בדילוג[[#This Row],[וסת קבוע אחרון]]=X1041),שבוע_בדילוג[[#This Row],[וסת קבוע אחרון]],"")</f>
        <v/>
      </c>
      <c r="AD1042" s="1" t="str">
        <f>IF(AND(שבוע_בדילוג[[#This Row],[הווסת פעיל?]]=1,Y1041=0,שבוע_בדילוג[[#This Row],[וסת קבוע אחרון]]&lt;&gt;X1041),1,"")</f>
        <v/>
      </c>
      <c r="AE1042" s="1" t="str">
        <f>IF(AND(שבוע_בדילוג[[#This Row],[הווסת פעיל?]]&lt;&gt;"",B1043=1),שבוע_בדילוג[[#This Row],[CycleNumber]],"")</f>
        <v/>
      </c>
      <c r="AF1042" s="1" t="str">
        <f>IF(AND(שבוע_בדילוג[[#This Row],[הווסת פעיל?]]&lt;&gt;"",Y1041=""),שבוע_בדילוג[[#This Row],[CycleNumber]],"")</f>
        <v/>
      </c>
      <c r="AG1042" s="1" t="str">
        <f>IF(B1043=1,"",IF(שבוע_בדילוג[[#This Row],[הווסת פעיל?]]=1,IF(שבוע_בדילוג[[#This Row],[וסת קבוע אחרון]]=F1043,1,0),""))</f>
        <v/>
      </c>
      <c r="AH1042" s="1" t="str">
        <f>IF(B1043=1,"",IF(שבוע_בדילוג[[#This Row],[הווסת פעיל?]]=1,IF(OR(שבוע_בדילוג[[#This Row],[וסת קבוע אחרון]]=F1043,F1043=שבוע_בדילוג[[#This Row],[LengthofCycle]]),1,0),""))</f>
        <v/>
      </c>
      <c r="AI1042" s="1" t="str">
        <f>IF(B1043=1,"",IF(שבוע_בדילוג[[#This Row],[הווסת פעיל?]]=1,IF(OR(שבוע_בדילוג[[#This Row],[וסת קבוע אחרון]]=F1043,F1043=שבוע_בדילוג[[#This Row],[LengthofCycle]],AND(שבוע_בדילוג[[#This Row],[LengthofCycle]]&lt;&gt;שבוע_בדילוג[[#This Row],[וסת קבוע אחרון]],OR(F1043=28,F1043=29))),1,0),""))</f>
        <v/>
      </c>
      <c r="AJ1042" s="1" t="str">
        <f>IF(AND(שבוע_בדילוג[[#This Row],[הווסת פעיל?]]=1,B1043=1),1,"")</f>
        <v/>
      </c>
      <c r="AK1042" s="4">
        <f>IF(AND(שבוע_בדילוג[[#This Row],[הווסת פעיל?]]&lt;&gt;1,B1043&lt;&gt;1,B1043&lt;&gt;""),IF(שבוע_בדילוג[[#This Row],[LengthofCycle]]=F1043,1,0),"")</f>
        <v>0</v>
      </c>
      <c r="AL1042" s="4">
        <f>IF(AND(שבוע_בדילוג[[#This Row],[הווסת פעיל?]]&lt;&gt;1,B1043&lt;&gt;1,B1043&lt;&gt;""),IF(OR(שבוע_בדילוג[[#This Row],[LengthofCycle]]=F1043,F1043=29),1,0),"")</f>
        <v>0</v>
      </c>
      <c r="AM1042" s="4">
        <f>IF(AND(שבוע_בדילוג[[#This Row],[הווסת פעיל?]]&lt;&gt;1,B1043&lt;&gt;1,B1043&lt;&gt;""),IF(OR(שבוע_בדילוג[[#This Row],[LengthofCycle]]=F1043,F1043=29,F1043=28),1,0),"")</f>
        <v>0</v>
      </c>
    </row>
    <row r="1043" spans="1:39" x14ac:dyDescent="0.25">
      <c r="A1043" s="1" t="s">
        <v>142</v>
      </c>
      <c r="B1043" s="1">
        <v>5</v>
      </c>
      <c r="C1043" s="1">
        <v>0</v>
      </c>
      <c r="D1043" s="1">
        <v>1</v>
      </c>
      <c r="E1043" s="1">
        <v>0</v>
      </c>
      <c r="F1043" s="1">
        <v>27</v>
      </c>
      <c r="H1043" s="1">
        <f>שבוע_בדילוג[[#This Row],[LengthofCycle]]+1</f>
        <v>28</v>
      </c>
      <c r="I1043" s="1" t="str">
        <f>IF(IFERROR(LOOKUP(שבוע_בדילוג[[#This Row],[ClientID]],קביעויות[השבוע בדילוג]),FALSE)=שבוע_בדילוג[[#This Row],[ClientID]],1,"")</f>
        <v/>
      </c>
      <c r="J1043" s="1" t="str">
        <f>IF(AND(שבוע_בדילוג[[#This Row],[CycleNumber]]&gt;1,OR(B1044="",שבוע_בדילוג[[#This Row],[CycleNumber]]&gt;B1042)),IF(OR(AND(שבוע_בדילוג[[#This Row],[LengthofCycle]]=29,F1042=29),AND(שבוע_בדילוג[[#This Row],[LengthofCycle]]=36,F1042=36)),1,""),"")</f>
        <v/>
      </c>
      <c r="K1043" s="1" t="str">
        <f>IF(AND(שבוע_בדילוג[[#This Row],[וסת השבוע]]=1,J1042=1,שבוע_בדילוג[[#This Row],[CycleNumber]]&gt;B1042),1,"")</f>
        <v/>
      </c>
      <c r="L1043" s="1" t="str">
        <f>IF(שבוע_בדילוג[[#This Row],[CycleNumber]]=1,"",IF(שבוע_בדילוג[[#This Row],[וסת השבוע]]=1,0,IF(L1042="","",IF(L1042=0,IF(שבוע_בדילוג[[#This Row],[LengthofCycle]]=29,0,1),IF(L1042=1,IF(שבוע_בדילוג[[#This Row],[LengthofCycle]]+F1042=29*2,0,2),IF(L1042=2,IF(שבוע_בדילוג[[#This Row],[LengthofCycle]]+F1042+F1041=29*3,0,3),""))))))</f>
        <v/>
      </c>
      <c r="M1043" s="1" t="str">
        <f>IF(שבוע_בדילוג[[#This Row],[וסת השבוע]]=1,IF(שבוע_בדילוג[[#This Row],[וסת השבוע וההפלגה ביחד]]=1,M1042+1,0),IF(AND(שבוע_בדילוג[[#This Row],[CycleNumber]]&gt;B1042,שבוע_בדילוג[[#This Row],[CycleNumber]]&gt;1),IF(שבוע_בדילוג[[#This Row],[וסת השבוע פעיל?]]&lt;&gt;"",M1042+1,""),""))</f>
        <v/>
      </c>
      <c r="N1043" s="1" t="str">
        <f>IF(שבוע_בדילוג[[#This Row],[וסת השבוע פעיל?2]]="","",IF(AND(שבוע_בדילוג[[#This Row],[וסת השבוע פעיל?]]&lt;&gt;"",שבוע_בדילוג[[#This Row],[CycleNumber]]&lt;B1044,B1044&lt;&gt;"",שבוע_בדילוג[[#This Row],[וסת השבוע פעיל?]]&lt;3),IF(L1044=0,IF(AND(שבוע_בדילוג[[#This Row],[וסת השבוע פעיל?]]&gt;0,J1044=1),0,1),0),""))</f>
        <v/>
      </c>
      <c r="O1043" s="1" t="str">
        <f t="shared" si="84"/>
        <v/>
      </c>
      <c r="P1043" s="1" t="str">
        <f>IF(AND(שבוע_בדילוג[[#This Row],[חיזוי - שבוע]]=1,K1044=1),1,"")</f>
        <v/>
      </c>
      <c r="Q1043" s="1" t="str">
        <f>IF(AND(שבוע_בדילוג[[#This Row],[וסת השבוע פעיל?]]&lt;3,OR(שבוע_בדילוג[[#This Row],[CycleNumber]]&gt;B1044,B1044="")),1,"")</f>
        <v/>
      </c>
      <c r="R1043" s="1" t="str">
        <f>IF(AND(שבוע_בדילוג[[#This Row],[חיזוי - שבוע]]&lt;&gt;"",שבוע_בדילוג[[#This Row],[וסת השבוע פעיל?2]]=""),1,"")</f>
        <v/>
      </c>
      <c r="S1043" s="1" t="str">
        <f>IF(שבוע_בדילוג[[#This Row],[האישה קבעה וסת שבוע בדילוג?]]=1,IF(שבוע_בדילוג[[#This Row],[וסת השבוע פעיל?]]&lt;3,1,0),"")</f>
        <v/>
      </c>
      <c r="T10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3" s="1">
        <f t="shared" si="85"/>
        <v>0</v>
      </c>
      <c r="V1043" s="1">
        <f t="shared" si="86"/>
        <v>0</v>
      </c>
      <c r="W1043" s="1">
        <f t="shared" si="87"/>
        <v>0</v>
      </c>
      <c r="X1043" s="1" t="str">
        <f>IF(שבוע_בדילוג[[#This Row],[3 הפלגות זהות]]="","",IF(שבוע_בדילוג[[#This Row],[3 הפלגות זהות]]=1,שבוע_בדילוג[[#This Row],[LengthofCycle]],X1042))</f>
        <v/>
      </c>
      <c r="Z1043" s="1" t="str">
        <f>IF(OR(שבוע_בדילוג[[#This Row],[הווסת פעיל?]]=0,שבוע_בדילוג[[#This Row],[הווסת פעיל?]]=""),"",SUM(Z1042,שבוע_בדילוג[[#This Row],[הווסת פעיל?]]))</f>
        <v/>
      </c>
      <c r="AA1043" s="1" t="str">
        <f>IF(AND(שבוע_בדילוג[[#This Row],[כמה מחזורים עד עקירה]]&lt;&gt;"",Z1044=""),שבוע_בדילוג[[#This Row],[כמה מחזורים עד עקירה]],"")</f>
        <v/>
      </c>
      <c r="AB1043" s="1" t="str">
        <f>IF(AND(שבוע_בדילוג[[#This Row],[הווסת פעיל?]]=1,שבוע_בדילוג[[#This Row],[וסת קבוע אחרון]]&lt;&gt;X1042),שבוע_בדילוג[[#This Row],[וסת קבוע אחרון]],"")</f>
        <v/>
      </c>
      <c r="AC1043" s="1" t="str">
        <f>IF(AND(שבוע_בדילוג[[#This Row],[הווסת פעיל?]]=1,Y1042=0,שבוע_בדילוג[[#This Row],[וסת קבוע אחרון]]=X1042),שבוע_בדילוג[[#This Row],[וסת קבוע אחרון]],"")</f>
        <v/>
      </c>
      <c r="AD1043" s="1" t="str">
        <f>IF(AND(שבוע_בדילוג[[#This Row],[הווסת פעיל?]]=1,Y1042=0,שבוע_בדילוג[[#This Row],[וסת קבוע אחרון]]&lt;&gt;X1042),1,"")</f>
        <v/>
      </c>
      <c r="AE1043" s="1" t="str">
        <f>IF(AND(שבוע_בדילוג[[#This Row],[הווסת פעיל?]]&lt;&gt;"",B1044=1),שבוע_בדילוג[[#This Row],[CycleNumber]],"")</f>
        <v/>
      </c>
      <c r="AF1043" s="1" t="str">
        <f>IF(AND(שבוע_בדילוג[[#This Row],[הווסת פעיל?]]&lt;&gt;"",Y1042=""),שבוע_בדילוג[[#This Row],[CycleNumber]],"")</f>
        <v/>
      </c>
      <c r="AG1043" s="1" t="str">
        <f>IF(B1044=1,"",IF(שבוע_בדילוג[[#This Row],[הווסת פעיל?]]=1,IF(שבוע_בדילוג[[#This Row],[וסת קבוע אחרון]]=F1044,1,0),""))</f>
        <v/>
      </c>
      <c r="AH1043" s="1" t="str">
        <f>IF(B1044=1,"",IF(שבוע_בדילוג[[#This Row],[הווסת פעיל?]]=1,IF(OR(שבוע_בדילוג[[#This Row],[וסת קבוע אחרון]]=F1044,F1044=שבוע_בדילוג[[#This Row],[LengthofCycle]]),1,0),""))</f>
        <v/>
      </c>
      <c r="AI1043" s="1" t="str">
        <f>IF(B1044=1,"",IF(שבוע_בדילוג[[#This Row],[הווסת פעיל?]]=1,IF(OR(שבוע_בדילוג[[#This Row],[וסת קבוע אחרון]]=F1044,F1044=שבוע_בדילוג[[#This Row],[LengthofCycle]],AND(שבוע_בדילוג[[#This Row],[LengthofCycle]]&lt;&gt;שבוע_בדילוג[[#This Row],[וסת קבוע אחרון]],OR(F1044=28,F1044=29))),1,0),""))</f>
        <v/>
      </c>
      <c r="AJ1043" s="1" t="str">
        <f>IF(AND(שבוע_בדילוג[[#This Row],[הווסת פעיל?]]=1,B1044=1),1,"")</f>
        <v/>
      </c>
      <c r="AK1043" s="4">
        <f>IF(AND(שבוע_בדילוג[[#This Row],[הווסת פעיל?]]&lt;&gt;1,B1044&lt;&gt;1,B1044&lt;&gt;""),IF(שבוע_בדילוג[[#This Row],[LengthofCycle]]=F1044,1,0),"")</f>
        <v>1</v>
      </c>
      <c r="AL1043" s="4">
        <f>IF(AND(שבוע_בדילוג[[#This Row],[הווסת פעיל?]]&lt;&gt;1,B1044&lt;&gt;1,B1044&lt;&gt;""),IF(OR(שבוע_בדילוג[[#This Row],[LengthofCycle]]=F1044,F1044=29),1,0),"")</f>
        <v>1</v>
      </c>
      <c r="AM1043" s="4">
        <f>IF(AND(שבוע_בדילוג[[#This Row],[הווסת פעיל?]]&lt;&gt;1,B1044&lt;&gt;1,B1044&lt;&gt;""),IF(OR(שבוע_בדילוג[[#This Row],[LengthofCycle]]=F1044,F1044=29,F1044=28),1,0),"")</f>
        <v>1</v>
      </c>
    </row>
    <row r="1044" spans="1:39" x14ac:dyDescent="0.25">
      <c r="A1044" s="1" t="s">
        <v>142</v>
      </c>
      <c r="B1044" s="1">
        <v>6</v>
      </c>
      <c r="C1044" s="1">
        <v>0</v>
      </c>
      <c r="D1044" s="1">
        <v>1</v>
      </c>
      <c r="E1044" s="1">
        <v>0</v>
      </c>
      <c r="F1044" s="1">
        <v>27</v>
      </c>
      <c r="H1044" s="1">
        <f>שבוע_בדילוג[[#This Row],[LengthofCycle]]+1</f>
        <v>28</v>
      </c>
      <c r="I1044" s="1" t="str">
        <f>IF(IFERROR(LOOKUP(שבוע_בדילוג[[#This Row],[ClientID]],קביעויות[השבוע בדילוג]),FALSE)=שבוע_בדילוג[[#This Row],[ClientID]],1,"")</f>
        <v/>
      </c>
      <c r="J1044" s="1" t="str">
        <f>IF(AND(שבוע_בדילוג[[#This Row],[CycleNumber]]&gt;1,OR(B1045="",שבוע_בדילוג[[#This Row],[CycleNumber]]&gt;B1043)),IF(OR(AND(שבוע_בדילוג[[#This Row],[LengthofCycle]]=29,F1043=29),AND(שבוע_בדילוג[[#This Row],[LengthofCycle]]=36,F1043=36)),1,""),"")</f>
        <v/>
      </c>
      <c r="K1044" s="1" t="str">
        <f>IF(AND(שבוע_בדילוג[[#This Row],[וסת השבוע]]=1,J1043=1,שבוע_בדילוג[[#This Row],[CycleNumber]]&gt;B1043),1,"")</f>
        <v/>
      </c>
      <c r="L1044" s="1" t="str">
        <f>IF(שבוע_בדילוג[[#This Row],[CycleNumber]]=1,"",IF(שבוע_בדילוג[[#This Row],[וסת השבוע]]=1,0,IF(L1043="","",IF(L1043=0,IF(שבוע_בדילוג[[#This Row],[LengthofCycle]]=29,0,1),IF(L1043=1,IF(שבוע_בדילוג[[#This Row],[LengthofCycle]]+F1043=29*2,0,2),IF(L1043=2,IF(שבוע_בדילוג[[#This Row],[LengthofCycle]]+F1043+F1042=29*3,0,3),""))))))</f>
        <v/>
      </c>
      <c r="M1044" s="1" t="str">
        <f>IF(שבוע_בדילוג[[#This Row],[וסת השבוע]]=1,IF(שבוע_בדילוג[[#This Row],[וסת השבוע וההפלגה ביחד]]=1,M1043+1,0),IF(AND(שבוע_בדילוג[[#This Row],[CycleNumber]]&gt;B1043,שבוע_בדילוג[[#This Row],[CycleNumber]]&gt;1),IF(שבוע_בדילוג[[#This Row],[וסת השבוע פעיל?]]&lt;&gt;"",M1043+1,""),""))</f>
        <v/>
      </c>
      <c r="N1044" s="1" t="str">
        <f>IF(שבוע_בדילוג[[#This Row],[וסת השבוע פעיל?2]]="","",IF(AND(שבוע_בדילוג[[#This Row],[וסת השבוע פעיל?]]&lt;&gt;"",שבוע_בדילוג[[#This Row],[CycleNumber]]&lt;B1045,B1045&lt;&gt;"",שבוע_בדילוג[[#This Row],[וסת השבוע פעיל?]]&lt;3),IF(L1045=0,IF(AND(שבוע_בדילוג[[#This Row],[וסת השבוע פעיל?]]&gt;0,J1045=1),0,1),0),""))</f>
        <v/>
      </c>
      <c r="O1044" s="1" t="str">
        <f t="shared" ref="O1044:O1107" si="88">IF(N1043&lt;&gt;"",IF(L1043=0,29+1,IF(L1043=1,2*29-F1043+1,IF(L1043=2,3*29-F1043-F1042+1,""))),"")</f>
        <v/>
      </c>
      <c r="P1044" s="1" t="str">
        <f>IF(AND(שבוע_בדילוג[[#This Row],[חיזוי - שבוע]]=1,K1045=1),1,"")</f>
        <v/>
      </c>
      <c r="Q1044" s="1" t="str">
        <f>IF(AND(שבוע_בדילוג[[#This Row],[וסת השבוע פעיל?]]&lt;3,OR(שבוע_בדילוג[[#This Row],[CycleNumber]]&gt;B1045,B1045="")),1,"")</f>
        <v/>
      </c>
      <c r="R1044" s="1" t="str">
        <f>IF(AND(שבוע_בדילוג[[#This Row],[חיזוי - שבוע]]&lt;&gt;"",שבוע_בדילוג[[#This Row],[וסת השבוע פעיל?2]]=""),1,"")</f>
        <v/>
      </c>
      <c r="S1044" s="1" t="str">
        <f>IF(שבוע_בדילוג[[#This Row],[האישה קבעה וסת שבוע בדילוג?]]=1,IF(שבוע_בדילוג[[#This Row],[וסת השבוע פעיל?]]&lt;3,1,0),"")</f>
        <v/>
      </c>
      <c r="T10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4" s="1">
        <f t="shared" si="85"/>
        <v>0</v>
      </c>
      <c r="V1044" s="1">
        <f t="shared" si="86"/>
        <v>0</v>
      </c>
      <c r="W1044" s="1">
        <f t="shared" si="87"/>
        <v>0</v>
      </c>
      <c r="X1044" s="1" t="str">
        <f>IF(שבוע_בדילוג[[#This Row],[3 הפלגות זהות]]="","",IF(שבוע_בדילוג[[#This Row],[3 הפלגות זהות]]=1,שבוע_בדילוג[[#This Row],[LengthofCycle]],X1043))</f>
        <v/>
      </c>
      <c r="Z1044" s="1" t="str">
        <f>IF(OR(שבוע_בדילוג[[#This Row],[הווסת פעיל?]]=0,שבוע_בדילוג[[#This Row],[הווסת פעיל?]]=""),"",SUM(Z1043,שבוע_בדילוג[[#This Row],[הווסת פעיל?]]))</f>
        <v/>
      </c>
      <c r="AA1044" s="1" t="str">
        <f>IF(AND(שבוע_בדילוג[[#This Row],[כמה מחזורים עד עקירה]]&lt;&gt;"",Z1045=""),שבוע_בדילוג[[#This Row],[כמה מחזורים עד עקירה]],"")</f>
        <v/>
      </c>
      <c r="AB1044" s="1" t="str">
        <f>IF(AND(שבוע_בדילוג[[#This Row],[הווסת פעיל?]]=1,שבוע_בדילוג[[#This Row],[וסת קבוע אחרון]]&lt;&gt;X1043),שבוע_בדילוג[[#This Row],[וסת קבוע אחרון]],"")</f>
        <v/>
      </c>
      <c r="AC1044" s="1" t="str">
        <f>IF(AND(שבוע_בדילוג[[#This Row],[הווסת פעיל?]]=1,Y1043=0,שבוע_בדילוג[[#This Row],[וסת קבוע אחרון]]=X1043),שבוע_בדילוג[[#This Row],[וסת קבוע אחרון]],"")</f>
        <v/>
      </c>
      <c r="AD1044" s="1" t="str">
        <f>IF(AND(שבוע_בדילוג[[#This Row],[הווסת פעיל?]]=1,Y1043=0,שבוע_בדילוג[[#This Row],[וסת קבוע אחרון]]&lt;&gt;X1043),1,"")</f>
        <v/>
      </c>
      <c r="AE1044" s="1" t="str">
        <f>IF(AND(שבוע_בדילוג[[#This Row],[הווסת פעיל?]]&lt;&gt;"",B1045=1),שבוע_בדילוג[[#This Row],[CycleNumber]],"")</f>
        <v/>
      </c>
      <c r="AF1044" s="1" t="str">
        <f>IF(AND(שבוע_בדילוג[[#This Row],[הווסת פעיל?]]&lt;&gt;"",Y1043=""),שבוע_בדילוג[[#This Row],[CycleNumber]],"")</f>
        <v/>
      </c>
      <c r="AG1044" s="1" t="str">
        <f>IF(B1045=1,"",IF(שבוע_בדילוג[[#This Row],[הווסת פעיל?]]=1,IF(שבוע_בדילוג[[#This Row],[וסת קבוע אחרון]]=F1045,1,0),""))</f>
        <v/>
      </c>
      <c r="AH1044" s="1" t="str">
        <f>IF(B1045=1,"",IF(שבוע_בדילוג[[#This Row],[הווסת פעיל?]]=1,IF(OR(שבוע_בדילוג[[#This Row],[וסת קבוע אחרון]]=F1045,F1045=שבוע_בדילוג[[#This Row],[LengthofCycle]]),1,0),""))</f>
        <v/>
      </c>
      <c r="AI1044" s="1" t="str">
        <f>IF(B1045=1,"",IF(שבוע_בדילוג[[#This Row],[הווסת פעיל?]]=1,IF(OR(שבוע_בדילוג[[#This Row],[וסת קבוע אחרון]]=F1045,F1045=שבוע_בדילוג[[#This Row],[LengthofCycle]],AND(שבוע_בדילוג[[#This Row],[LengthofCycle]]&lt;&gt;שבוע_בדילוג[[#This Row],[וסת קבוע אחרון]],OR(F1045=28,F1045=29))),1,0),""))</f>
        <v/>
      </c>
      <c r="AJ1044" s="1" t="str">
        <f>IF(AND(שבוע_בדילוג[[#This Row],[הווסת פעיל?]]=1,B1045=1),1,"")</f>
        <v/>
      </c>
      <c r="AK1044" s="4">
        <f>IF(AND(שבוע_בדילוג[[#This Row],[הווסת פעיל?]]&lt;&gt;1,B1045&lt;&gt;1,B1045&lt;&gt;""),IF(שבוע_בדילוג[[#This Row],[LengthofCycle]]=F1045,1,0),"")</f>
        <v>0</v>
      </c>
      <c r="AL1044" s="4">
        <f>IF(AND(שבוע_בדילוג[[#This Row],[הווסת פעיל?]]&lt;&gt;1,B1045&lt;&gt;1,B1045&lt;&gt;""),IF(OR(שבוע_בדילוג[[#This Row],[LengthofCycle]]=F1045,F1045=29),1,0),"")</f>
        <v>0</v>
      </c>
      <c r="AM1044" s="4">
        <f>IF(AND(שבוע_בדילוג[[#This Row],[הווסת פעיל?]]&lt;&gt;1,B1045&lt;&gt;1,B1045&lt;&gt;""),IF(OR(שבוע_בדילוג[[#This Row],[LengthofCycle]]=F1045,F1045=29,F1045=28),1,0),"")</f>
        <v>0</v>
      </c>
    </row>
    <row r="1045" spans="1:39" x14ac:dyDescent="0.25">
      <c r="A1045" s="1" t="s">
        <v>142</v>
      </c>
      <c r="B1045" s="1">
        <v>7</v>
      </c>
      <c r="C1045" s="1">
        <v>0</v>
      </c>
      <c r="D1045" s="1">
        <v>1</v>
      </c>
      <c r="E1045" s="1">
        <v>0</v>
      </c>
      <c r="F1045" s="1">
        <v>26</v>
      </c>
      <c r="H1045" s="1">
        <f>שבוע_בדילוג[[#This Row],[LengthofCycle]]+1</f>
        <v>27</v>
      </c>
      <c r="I1045" s="1" t="str">
        <f>IF(IFERROR(LOOKUP(שבוע_בדילוג[[#This Row],[ClientID]],קביעויות[השבוע בדילוג]),FALSE)=שבוע_בדילוג[[#This Row],[ClientID]],1,"")</f>
        <v/>
      </c>
      <c r="J1045" s="1" t="str">
        <f>IF(AND(שבוע_בדילוג[[#This Row],[CycleNumber]]&gt;1,OR(B1046="",שבוע_בדילוג[[#This Row],[CycleNumber]]&gt;B1044)),IF(OR(AND(שבוע_בדילוג[[#This Row],[LengthofCycle]]=29,F1044=29),AND(שבוע_בדילוג[[#This Row],[LengthofCycle]]=36,F1044=36)),1,""),"")</f>
        <v/>
      </c>
      <c r="K1045" s="1" t="str">
        <f>IF(AND(שבוע_בדילוג[[#This Row],[וסת השבוע]]=1,J1044=1,שבוע_בדילוג[[#This Row],[CycleNumber]]&gt;B1044),1,"")</f>
        <v/>
      </c>
      <c r="L1045" s="1" t="str">
        <f>IF(שבוע_בדילוג[[#This Row],[CycleNumber]]=1,"",IF(שבוע_בדילוג[[#This Row],[וסת השבוע]]=1,0,IF(L1044="","",IF(L1044=0,IF(שבוע_בדילוג[[#This Row],[LengthofCycle]]=29,0,1),IF(L1044=1,IF(שבוע_בדילוג[[#This Row],[LengthofCycle]]+F1044=29*2,0,2),IF(L1044=2,IF(שבוע_בדילוג[[#This Row],[LengthofCycle]]+F1044+F1043=29*3,0,3),""))))))</f>
        <v/>
      </c>
      <c r="M1045" s="1" t="str">
        <f>IF(שבוע_בדילוג[[#This Row],[וסת השבוע]]=1,IF(שבוע_בדילוג[[#This Row],[וסת השבוע וההפלגה ביחד]]=1,M1044+1,0),IF(AND(שבוע_בדילוג[[#This Row],[CycleNumber]]&gt;B1044,שבוע_בדילוג[[#This Row],[CycleNumber]]&gt;1),IF(שבוע_בדילוג[[#This Row],[וסת השבוע פעיל?]]&lt;&gt;"",M1044+1,""),""))</f>
        <v/>
      </c>
      <c r="N1045" s="1" t="str">
        <f>IF(שבוע_בדילוג[[#This Row],[וסת השבוע פעיל?2]]="","",IF(AND(שבוע_בדילוג[[#This Row],[וסת השבוע פעיל?]]&lt;&gt;"",שבוע_בדילוג[[#This Row],[CycleNumber]]&lt;B1046,B1046&lt;&gt;"",שבוע_בדילוג[[#This Row],[וסת השבוע פעיל?]]&lt;3),IF(L1046=0,IF(AND(שבוע_בדילוג[[#This Row],[וסת השבוע פעיל?]]&gt;0,J1046=1),0,1),0),""))</f>
        <v/>
      </c>
      <c r="O1045" s="1" t="str">
        <f t="shared" si="88"/>
        <v/>
      </c>
      <c r="P1045" s="1" t="str">
        <f>IF(AND(שבוע_בדילוג[[#This Row],[חיזוי - שבוע]]=1,K1046=1),1,"")</f>
        <v/>
      </c>
      <c r="Q1045" s="1" t="str">
        <f>IF(AND(שבוע_בדילוג[[#This Row],[וסת השבוע פעיל?]]&lt;3,OR(שבוע_בדילוג[[#This Row],[CycleNumber]]&gt;B1046,B1046="")),1,"")</f>
        <v/>
      </c>
      <c r="R1045" s="1" t="str">
        <f>IF(AND(שבוע_בדילוג[[#This Row],[חיזוי - שבוע]]&lt;&gt;"",שבוע_בדילוג[[#This Row],[וסת השבוע פעיל?2]]=""),1,"")</f>
        <v/>
      </c>
      <c r="S1045" s="1" t="str">
        <f>IF(שבוע_בדילוג[[#This Row],[האישה קבעה וסת שבוע בדילוג?]]=1,IF(שבוע_בדילוג[[#This Row],[וסת השבוע פעיל?]]&lt;3,1,0),"")</f>
        <v/>
      </c>
      <c r="T10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5" s="1">
        <f t="shared" si="85"/>
        <v>0</v>
      </c>
      <c r="V1045" s="1">
        <f t="shared" si="86"/>
        <v>0</v>
      </c>
      <c r="W1045" s="1">
        <f t="shared" si="87"/>
        <v>0</v>
      </c>
      <c r="X1045" s="1" t="str">
        <f>IF(שבוע_בדילוג[[#This Row],[3 הפלגות זהות]]="","",IF(שבוע_בדילוג[[#This Row],[3 הפלגות זהות]]=1,שבוע_בדילוג[[#This Row],[LengthofCycle]],X1044))</f>
        <v/>
      </c>
      <c r="Z1045" s="1" t="str">
        <f>IF(OR(שבוע_בדילוג[[#This Row],[הווסת פעיל?]]=0,שבוע_בדילוג[[#This Row],[הווסת פעיל?]]=""),"",SUM(Z1044,שבוע_בדילוג[[#This Row],[הווסת פעיל?]]))</f>
        <v/>
      </c>
      <c r="AA1045" s="1" t="str">
        <f>IF(AND(שבוע_בדילוג[[#This Row],[כמה מחזורים עד עקירה]]&lt;&gt;"",Z1046=""),שבוע_בדילוג[[#This Row],[כמה מחזורים עד עקירה]],"")</f>
        <v/>
      </c>
      <c r="AB1045" s="1" t="str">
        <f>IF(AND(שבוע_בדילוג[[#This Row],[הווסת פעיל?]]=1,שבוע_בדילוג[[#This Row],[וסת קבוע אחרון]]&lt;&gt;X1044),שבוע_בדילוג[[#This Row],[וסת קבוע אחרון]],"")</f>
        <v/>
      </c>
      <c r="AC1045" s="1" t="str">
        <f>IF(AND(שבוע_בדילוג[[#This Row],[הווסת פעיל?]]=1,Y1044=0,שבוע_בדילוג[[#This Row],[וסת קבוע אחרון]]=X1044),שבוע_בדילוג[[#This Row],[וסת קבוע אחרון]],"")</f>
        <v/>
      </c>
      <c r="AD1045" s="1" t="str">
        <f>IF(AND(שבוע_בדילוג[[#This Row],[הווסת פעיל?]]=1,Y1044=0,שבוע_בדילוג[[#This Row],[וסת קבוע אחרון]]&lt;&gt;X1044),1,"")</f>
        <v/>
      </c>
      <c r="AE1045" s="1" t="str">
        <f>IF(AND(שבוע_בדילוג[[#This Row],[הווסת פעיל?]]&lt;&gt;"",B1046=1),שבוע_בדילוג[[#This Row],[CycleNumber]],"")</f>
        <v/>
      </c>
      <c r="AF1045" s="1" t="str">
        <f>IF(AND(שבוע_בדילוג[[#This Row],[הווסת פעיל?]]&lt;&gt;"",Y1044=""),שבוע_בדילוג[[#This Row],[CycleNumber]],"")</f>
        <v/>
      </c>
      <c r="AG1045" s="1" t="str">
        <f>IF(B1046=1,"",IF(שבוע_בדילוג[[#This Row],[הווסת פעיל?]]=1,IF(שבוע_בדילוג[[#This Row],[וסת קבוע אחרון]]=F1046,1,0),""))</f>
        <v/>
      </c>
      <c r="AH1045" s="1" t="str">
        <f>IF(B1046=1,"",IF(שבוע_בדילוג[[#This Row],[הווסת פעיל?]]=1,IF(OR(שבוע_בדילוג[[#This Row],[וסת קבוע אחרון]]=F1046,F1046=שבוע_בדילוג[[#This Row],[LengthofCycle]]),1,0),""))</f>
        <v/>
      </c>
      <c r="AI1045" s="1" t="str">
        <f>IF(B1046=1,"",IF(שבוע_בדילוג[[#This Row],[הווסת פעיל?]]=1,IF(OR(שבוע_בדילוג[[#This Row],[וסת קבוע אחרון]]=F1046,F1046=שבוע_בדילוג[[#This Row],[LengthofCycle]],AND(שבוע_בדילוג[[#This Row],[LengthofCycle]]&lt;&gt;שבוע_בדילוג[[#This Row],[וסת קבוע אחרון]],OR(F1046=28,F1046=29))),1,0),""))</f>
        <v/>
      </c>
      <c r="AJ1045" s="1" t="str">
        <f>IF(AND(שבוע_בדילוג[[#This Row],[הווסת פעיל?]]=1,B1046=1),1,"")</f>
        <v/>
      </c>
      <c r="AK1045" s="4">
        <f>IF(AND(שבוע_בדילוג[[#This Row],[הווסת פעיל?]]&lt;&gt;1,B1046&lt;&gt;1,B1046&lt;&gt;""),IF(שבוע_בדילוג[[#This Row],[LengthofCycle]]=F1046,1,0),"")</f>
        <v>1</v>
      </c>
      <c r="AL1045" s="4">
        <f>IF(AND(שבוע_בדילוג[[#This Row],[הווסת פעיל?]]&lt;&gt;1,B1046&lt;&gt;1,B1046&lt;&gt;""),IF(OR(שבוע_בדילוג[[#This Row],[LengthofCycle]]=F1046,F1046=29),1,0),"")</f>
        <v>1</v>
      </c>
      <c r="AM1045" s="4">
        <f>IF(AND(שבוע_בדילוג[[#This Row],[הווסת פעיל?]]&lt;&gt;1,B1046&lt;&gt;1,B1046&lt;&gt;""),IF(OR(שבוע_בדילוג[[#This Row],[LengthofCycle]]=F1046,F1046=29,F1046=28),1,0),"")</f>
        <v>1</v>
      </c>
    </row>
    <row r="1046" spans="1:39" x14ac:dyDescent="0.25">
      <c r="A1046" s="1" t="s">
        <v>142</v>
      </c>
      <c r="B1046" s="1">
        <v>8</v>
      </c>
      <c r="C1046" s="1">
        <v>0</v>
      </c>
      <c r="D1046" s="1">
        <v>1</v>
      </c>
      <c r="E1046" s="1">
        <v>0</v>
      </c>
      <c r="F1046" s="1">
        <v>26</v>
      </c>
      <c r="H1046" s="1">
        <f>שבוע_בדילוג[[#This Row],[LengthofCycle]]+1</f>
        <v>27</v>
      </c>
      <c r="I1046" s="1" t="str">
        <f>IF(IFERROR(LOOKUP(שבוע_בדילוג[[#This Row],[ClientID]],קביעויות[השבוע בדילוג]),FALSE)=שבוע_בדילוג[[#This Row],[ClientID]],1,"")</f>
        <v/>
      </c>
      <c r="J1046" s="1" t="str">
        <f>IF(AND(שבוע_בדילוג[[#This Row],[CycleNumber]]&gt;1,OR(B1047="",שבוע_בדילוג[[#This Row],[CycleNumber]]&gt;B1045)),IF(OR(AND(שבוע_בדילוג[[#This Row],[LengthofCycle]]=29,F1045=29),AND(שבוע_בדילוג[[#This Row],[LengthofCycle]]=36,F1045=36)),1,""),"")</f>
        <v/>
      </c>
      <c r="K1046" s="1" t="str">
        <f>IF(AND(שבוע_בדילוג[[#This Row],[וסת השבוע]]=1,J1045=1,שבוע_בדילוג[[#This Row],[CycleNumber]]&gt;B1045),1,"")</f>
        <v/>
      </c>
      <c r="L1046" s="1" t="str">
        <f>IF(שבוע_בדילוג[[#This Row],[CycleNumber]]=1,"",IF(שבוע_בדילוג[[#This Row],[וסת השבוע]]=1,0,IF(L1045="","",IF(L1045=0,IF(שבוע_בדילוג[[#This Row],[LengthofCycle]]=29,0,1),IF(L1045=1,IF(שבוע_בדילוג[[#This Row],[LengthofCycle]]+F1045=29*2,0,2),IF(L1045=2,IF(שבוע_בדילוג[[#This Row],[LengthofCycle]]+F1045+F1044=29*3,0,3),""))))))</f>
        <v/>
      </c>
      <c r="M1046" s="1" t="str">
        <f>IF(שבוע_בדילוג[[#This Row],[וסת השבוע]]=1,IF(שבוע_בדילוג[[#This Row],[וסת השבוע וההפלגה ביחד]]=1,M1045+1,0),IF(AND(שבוע_בדילוג[[#This Row],[CycleNumber]]&gt;B1045,שבוע_בדילוג[[#This Row],[CycleNumber]]&gt;1),IF(שבוע_בדילוג[[#This Row],[וסת השבוע פעיל?]]&lt;&gt;"",M1045+1,""),""))</f>
        <v/>
      </c>
      <c r="N1046" s="1" t="str">
        <f>IF(שבוע_בדילוג[[#This Row],[וסת השבוע פעיל?2]]="","",IF(AND(שבוע_בדילוג[[#This Row],[וסת השבוע פעיל?]]&lt;&gt;"",שבוע_בדילוג[[#This Row],[CycleNumber]]&lt;B1047,B1047&lt;&gt;"",שבוע_בדילוג[[#This Row],[וסת השבוע פעיל?]]&lt;3),IF(L1047=0,IF(AND(שבוע_בדילוג[[#This Row],[וסת השבוע פעיל?]]&gt;0,J1047=1),0,1),0),""))</f>
        <v/>
      </c>
      <c r="O1046" s="1" t="str">
        <f t="shared" si="88"/>
        <v/>
      </c>
      <c r="P1046" s="1" t="str">
        <f>IF(AND(שבוע_בדילוג[[#This Row],[חיזוי - שבוע]]=1,K1047=1),1,"")</f>
        <v/>
      </c>
      <c r="Q1046" s="1" t="str">
        <f>IF(AND(שבוע_בדילוג[[#This Row],[וסת השבוע פעיל?]]&lt;3,OR(שבוע_בדילוג[[#This Row],[CycleNumber]]&gt;B1047,B1047="")),1,"")</f>
        <v/>
      </c>
      <c r="R1046" s="1" t="str">
        <f>IF(AND(שבוע_בדילוג[[#This Row],[חיזוי - שבוע]]&lt;&gt;"",שבוע_בדילוג[[#This Row],[וסת השבוע פעיל?2]]=""),1,"")</f>
        <v/>
      </c>
      <c r="S1046" s="1" t="str">
        <f>IF(שבוע_בדילוג[[#This Row],[האישה קבעה וסת שבוע בדילוג?]]=1,IF(שבוע_בדילוג[[#This Row],[וסת השבוע פעיל?]]&lt;3,1,0),"")</f>
        <v/>
      </c>
      <c r="T10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6" s="1">
        <f t="shared" ref="U1046:U1109" si="89">IF(B1046&gt;2,IF(AND(F1046=F1045,F1045=F1044),1,0),"")</f>
        <v>0</v>
      </c>
      <c r="V1046" s="1">
        <f t="shared" si="86"/>
        <v>0</v>
      </c>
      <c r="W1046" s="1">
        <f t="shared" si="87"/>
        <v>0</v>
      </c>
      <c r="X1046" s="1" t="str">
        <f>IF(שבוע_בדילוג[[#This Row],[3 הפלגות זהות]]="","",IF(שבוע_בדילוג[[#This Row],[3 הפלגות זהות]]=1,שבוע_בדילוג[[#This Row],[LengthofCycle]],X1045))</f>
        <v/>
      </c>
      <c r="Z1046" s="1" t="str">
        <f>IF(OR(שבוע_בדילוג[[#This Row],[הווסת פעיל?]]=0,שבוע_בדילוג[[#This Row],[הווסת פעיל?]]=""),"",SUM(Z1045,שבוע_בדילוג[[#This Row],[הווסת פעיל?]]))</f>
        <v/>
      </c>
      <c r="AA1046" s="1" t="str">
        <f>IF(AND(שבוע_בדילוג[[#This Row],[כמה מחזורים עד עקירה]]&lt;&gt;"",Z1047=""),שבוע_בדילוג[[#This Row],[כמה מחזורים עד עקירה]],"")</f>
        <v/>
      </c>
      <c r="AB1046" s="1" t="str">
        <f>IF(AND(שבוע_בדילוג[[#This Row],[הווסת פעיל?]]=1,שבוע_בדילוג[[#This Row],[וסת קבוע אחרון]]&lt;&gt;X1045),שבוע_בדילוג[[#This Row],[וסת קבוע אחרון]],"")</f>
        <v/>
      </c>
      <c r="AC1046" s="1" t="str">
        <f>IF(AND(שבוע_בדילוג[[#This Row],[הווסת פעיל?]]=1,Y1045=0,שבוע_בדילוג[[#This Row],[וסת קבוע אחרון]]=X1045),שבוע_בדילוג[[#This Row],[וסת קבוע אחרון]],"")</f>
        <v/>
      </c>
      <c r="AD1046" s="1" t="str">
        <f>IF(AND(שבוע_בדילוג[[#This Row],[הווסת פעיל?]]=1,Y1045=0,שבוע_בדילוג[[#This Row],[וסת קבוע אחרון]]&lt;&gt;X1045),1,"")</f>
        <v/>
      </c>
      <c r="AE1046" s="1" t="str">
        <f>IF(AND(שבוע_בדילוג[[#This Row],[הווסת פעיל?]]&lt;&gt;"",B1047=1),שבוע_בדילוג[[#This Row],[CycleNumber]],"")</f>
        <v/>
      </c>
      <c r="AF1046" s="1" t="str">
        <f>IF(AND(שבוע_בדילוג[[#This Row],[הווסת פעיל?]]&lt;&gt;"",Y1045=""),שבוע_בדילוג[[#This Row],[CycleNumber]],"")</f>
        <v/>
      </c>
      <c r="AG1046" s="1" t="str">
        <f>IF(B1047=1,"",IF(שבוע_בדילוג[[#This Row],[הווסת פעיל?]]=1,IF(שבוע_בדילוג[[#This Row],[וסת קבוע אחרון]]=F1047,1,0),""))</f>
        <v/>
      </c>
      <c r="AH1046" s="1" t="str">
        <f>IF(B1047=1,"",IF(שבוע_בדילוג[[#This Row],[הווסת פעיל?]]=1,IF(OR(שבוע_בדילוג[[#This Row],[וסת קבוע אחרון]]=F1047,F1047=שבוע_בדילוג[[#This Row],[LengthofCycle]]),1,0),""))</f>
        <v/>
      </c>
      <c r="AI1046" s="1" t="str">
        <f>IF(B1047=1,"",IF(שבוע_בדילוג[[#This Row],[הווסת פעיל?]]=1,IF(OR(שבוע_בדילוג[[#This Row],[וסת קבוע אחרון]]=F1047,F1047=שבוע_בדילוג[[#This Row],[LengthofCycle]],AND(שבוע_בדילוג[[#This Row],[LengthofCycle]]&lt;&gt;שבוע_בדילוג[[#This Row],[וסת קבוע אחרון]],OR(F1047=28,F1047=29))),1,0),""))</f>
        <v/>
      </c>
      <c r="AJ1046" s="1" t="str">
        <f>IF(AND(שבוע_בדילוג[[#This Row],[הווסת פעיל?]]=1,B1047=1),1,"")</f>
        <v/>
      </c>
      <c r="AK1046" s="4">
        <f>IF(AND(שבוע_בדילוג[[#This Row],[הווסת פעיל?]]&lt;&gt;1,B1047&lt;&gt;1,B1047&lt;&gt;""),IF(שבוע_בדילוג[[#This Row],[LengthofCycle]]=F1047,1,0),"")</f>
        <v>0</v>
      </c>
      <c r="AL1046" s="4">
        <f>IF(AND(שבוע_בדילוג[[#This Row],[הווסת פעיל?]]&lt;&gt;1,B1047&lt;&gt;1,B1047&lt;&gt;""),IF(OR(שבוע_בדילוג[[#This Row],[LengthofCycle]]=F1047,F1047=29),1,0),"")</f>
        <v>0</v>
      </c>
      <c r="AM1046" s="4">
        <f>IF(AND(שבוע_בדילוג[[#This Row],[הווסת פעיל?]]&lt;&gt;1,B1047&lt;&gt;1,B1047&lt;&gt;""),IF(OR(שבוע_בדילוג[[#This Row],[LengthofCycle]]=F1047,F1047=29,F1047=28),1,0),"")</f>
        <v>0</v>
      </c>
    </row>
    <row r="1047" spans="1:39" x14ac:dyDescent="0.25">
      <c r="A1047" s="1" t="s">
        <v>142</v>
      </c>
      <c r="B1047" s="1">
        <v>9</v>
      </c>
      <c r="C1047" s="1">
        <v>0</v>
      </c>
      <c r="D1047" s="1">
        <v>1</v>
      </c>
      <c r="E1047" s="1">
        <v>0</v>
      </c>
      <c r="F1047" s="1">
        <v>25</v>
      </c>
      <c r="H1047" s="1">
        <f>שבוע_בדילוג[[#This Row],[LengthofCycle]]+1</f>
        <v>26</v>
      </c>
      <c r="I1047" s="1" t="str">
        <f>IF(IFERROR(LOOKUP(שבוע_בדילוג[[#This Row],[ClientID]],קביעויות[השבוע בדילוג]),FALSE)=שבוע_בדילוג[[#This Row],[ClientID]],1,"")</f>
        <v/>
      </c>
      <c r="J1047" s="1" t="str">
        <f>IF(AND(שבוע_בדילוג[[#This Row],[CycleNumber]]&gt;1,OR(B1048="",שבוע_בדילוג[[#This Row],[CycleNumber]]&gt;B1046)),IF(OR(AND(שבוע_בדילוג[[#This Row],[LengthofCycle]]=29,F1046=29),AND(שבוע_בדילוג[[#This Row],[LengthofCycle]]=36,F1046=36)),1,""),"")</f>
        <v/>
      </c>
      <c r="K1047" s="1" t="str">
        <f>IF(AND(שבוע_בדילוג[[#This Row],[וסת השבוע]]=1,J1046=1,שבוע_בדילוג[[#This Row],[CycleNumber]]&gt;B1046),1,"")</f>
        <v/>
      </c>
      <c r="L1047" s="1" t="str">
        <f>IF(שבוע_בדילוג[[#This Row],[CycleNumber]]=1,"",IF(שבוע_בדילוג[[#This Row],[וסת השבוע]]=1,0,IF(L1046="","",IF(L1046=0,IF(שבוע_בדילוג[[#This Row],[LengthofCycle]]=29,0,1),IF(L1046=1,IF(שבוע_בדילוג[[#This Row],[LengthofCycle]]+F1046=29*2,0,2),IF(L1046=2,IF(שבוע_בדילוג[[#This Row],[LengthofCycle]]+F1046+F1045=29*3,0,3),""))))))</f>
        <v/>
      </c>
      <c r="M1047" s="1" t="str">
        <f>IF(שבוע_בדילוג[[#This Row],[וסת השבוע]]=1,IF(שבוע_בדילוג[[#This Row],[וסת השבוע וההפלגה ביחד]]=1,M1046+1,0),IF(AND(שבוע_בדילוג[[#This Row],[CycleNumber]]&gt;B1046,שבוע_בדילוג[[#This Row],[CycleNumber]]&gt;1),IF(שבוע_בדילוג[[#This Row],[וסת השבוע פעיל?]]&lt;&gt;"",M1046+1,""),""))</f>
        <v/>
      </c>
      <c r="N1047" s="1" t="str">
        <f>IF(שבוע_בדילוג[[#This Row],[וסת השבוע פעיל?2]]="","",IF(AND(שבוע_בדילוג[[#This Row],[וסת השבוע פעיל?]]&lt;&gt;"",שבוע_בדילוג[[#This Row],[CycleNumber]]&lt;B1048,B1048&lt;&gt;"",שבוע_בדילוג[[#This Row],[וסת השבוע פעיל?]]&lt;3),IF(L1048=0,IF(AND(שבוע_בדילוג[[#This Row],[וסת השבוע פעיל?]]&gt;0,J1048=1),0,1),0),""))</f>
        <v/>
      </c>
      <c r="O1047" s="1" t="str">
        <f t="shared" si="88"/>
        <v/>
      </c>
      <c r="P1047" s="1" t="str">
        <f>IF(AND(שבוע_בדילוג[[#This Row],[חיזוי - שבוע]]=1,K1048=1),1,"")</f>
        <v/>
      </c>
      <c r="Q1047" s="1" t="str">
        <f>IF(AND(שבוע_בדילוג[[#This Row],[וסת השבוע פעיל?]]&lt;3,OR(שבוע_בדילוג[[#This Row],[CycleNumber]]&gt;B1048,B1048="")),1,"")</f>
        <v/>
      </c>
      <c r="R1047" s="1" t="str">
        <f>IF(AND(שבוע_בדילוג[[#This Row],[חיזוי - שבוע]]&lt;&gt;"",שבוע_בדילוג[[#This Row],[וסת השבוע פעיל?2]]=""),1,"")</f>
        <v/>
      </c>
      <c r="S1047" s="1" t="str">
        <f>IF(שבוע_בדילוג[[#This Row],[האישה קבעה וסת שבוע בדילוג?]]=1,IF(שבוע_בדילוג[[#This Row],[וסת השבוע פעיל?]]&lt;3,1,0),"")</f>
        <v/>
      </c>
      <c r="T10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7" s="1">
        <f t="shared" si="89"/>
        <v>0</v>
      </c>
      <c r="V1047" s="1">
        <f t="shared" ref="V1047:V1110" si="90">IF(B1047&gt;3,IF(AND(F1047=F1046,F1046=F1045,F1045=F1044),1,0),"")</f>
        <v>0</v>
      </c>
      <c r="W1047" s="1">
        <f t="shared" si="87"/>
        <v>0</v>
      </c>
      <c r="X1047" s="1" t="str">
        <f>IF(שבוע_בדילוג[[#This Row],[3 הפלגות זהות]]="","",IF(שבוע_בדילוג[[#This Row],[3 הפלגות זהות]]=1,שבוע_בדילוג[[#This Row],[LengthofCycle]],X1046))</f>
        <v/>
      </c>
      <c r="Z1047" s="1" t="str">
        <f>IF(OR(שבוע_בדילוג[[#This Row],[הווסת פעיל?]]=0,שבוע_בדילוג[[#This Row],[הווסת פעיל?]]=""),"",SUM(Z1046,שבוע_בדילוג[[#This Row],[הווסת פעיל?]]))</f>
        <v/>
      </c>
      <c r="AA1047" s="1" t="str">
        <f>IF(AND(שבוע_בדילוג[[#This Row],[כמה מחזורים עד עקירה]]&lt;&gt;"",Z1048=""),שבוע_בדילוג[[#This Row],[כמה מחזורים עד עקירה]],"")</f>
        <v/>
      </c>
      <c r="AB1047" s="1" t="str">
        <f>IF(AND(שבוע_בדילוג[[#This Row],[הווסת פעיל?]]=1,שבוע_בדילוג[[#This Row],[וסת קבוע אחרון]]&lt;&gt;X1046),שבוע_בדילוג[[#This Row],[וסת קבוע אחרון]],"")</f>
        <v/>
      </c>
      <c r="AC1047" s="1" t="str">
        <f>IF(AND(שבוע_בדילוג[[#This Row],[הווסת פעיל?]]=1,Y1046=0,שבוע_בדילוג[[#This Row],[וסת קבוע אחרון]]=X1046),שבוע_בדילוג[[#This Row],[וסת קבוע אחרון]],"")</f>
        <v/>
      </c>
      <c r="AD1047" s="1" t="str">
        <f>IF(AND(שבוע_בדילוג[[#This Row],[הווסת פעיל?]]=1,Y1046=0,שבוע_בדילוג[[#This Row],[וסת קבוע אחרון]]&lt;&gt;X1046),1,"")</f>
        <v/>
      </c>
      <c r="AE1047" s="1" t="str">
        <f>IF(AND(שבוע_בדילוג[[#This Row],[הווסת פעיל?]]&lt;&gt;"",B1048=1),שבוע_בדילוג[[#This Row],[CycleNumber]],"")</f>
        <v/>
      </c>
      <c r="AF1047" s="1" t="str">
        <f>IF(AND(שבוע_בדילוג[[#This Row],[הווסת פעיל?]]&lt;&gt;"",Y1046=""),שבוע_בדילוג[[#This Row],[CycleNumber]],"")</f>
        <v/>
      </c>
      <c r="AG1047" s="1" t="str">
        <f>IF(B1048=1,"",IF(שבוע_בדילוג[[#This Row],[הווסת פעיל?]]=1,IF(שבוע_בדילוג[[#This Row],[וסת קבוע אחרון]]=F1048,1,0),""))</f>
        <v/>
      </c>
      <c r="AH1047" s="1" t="str">
        <f>IF(B1048=1,"",IF(שבוע_בדילוג[[#This Row],[הווסת פעיל?]]=1,IF(OR(שבוע_בדילוג[[#This Row],[וסת קבוע אחרון]]=F1048,F1048=שבוע_בדילוג[[#This Row],[LengthofCycle]]),1,0),""))</f>
        <v/>
      </c>
      <c r="AI1047" s="1" t="str">
        <f>IF(B1048=1,"",IF(שבוע_בדילוג[[#This Row],[הווסת פעיל?]]=1,IF(OR(שבוע_בדילוג[[#This Row],[וסת קבוע אחרון]]=F1048,F1048=שבוע_בדילוג[[#This Row],[LengthofCycle]],AND(שבוע_בדילוג[[#This Row],[LengthofCycle]]&lt;&gt;שבוע_בדילוג[[#This Row],[וסת קבוע אחרון]],OR(F1048=28,F1048=29))),1,0),""))</f>
        <v/>
      </c>
      <c r="AJ1047" s="1" t="str">
        <f>IF(AND(שבוע_בדילוג[[#This Row],[הווסת פעיל?]]=1,B1048=1),1,"")</f>
        <v/>
      </c>
      <c r="AK1047" s="4">
        <f>IF(AND(שבוע_בדילוג[[#This Row],[הווסת פעיל?]]&lt;&gt;1,B1048&lt;&gt;1,B1048&lt;&gt;""),IF(שבוע_בדילוג[[#This Row],[LengthofCycle]]=F1048,1,0),"")</f>
        <v>1</v>
      </c>
      <c r="AL1047" s="4">
        <f>IF(AND(שבוע_בדילוג[[#This Row],[הווסת פעיל?]]&lt;&gt;1,B1048&lt;&gt;1,B1048&lt;&gt;""),IF(OR(שבוע_בדילוג[[#This Row],[LengthofCycle]]=F1048,F1048=29),1,0),"")</f>
        <v>1</v>
      </c>
      <c r="AM1047" s="4">
        <f>IF(AND(שבוע_בדילוג[[#This Row],[הווסת פעיל?]]&lt;&gt;1,B1048&lt;&gt;1,B1048&lt;&gt;""),IF(OR(שבוע_בדילוג[[#This Row],[LengthofCycle]]=F1048,F1048=29,F1048=28),1,0),"")</f>
        <v>1</v>
      </c>
    </row>
    <row r="1048" spans="1:39" x14ac:dyDescent="0.25">
      <c r="A1048" s="1" t="s">
        <v>142</v>
      </c>
      <c r="B1048" s="1">
        <v>10</v>
      </c>
      <c r="C1048" s="1">
        <v>0</v>
      </c>
      <c r="D1048" s="1">
        <v>1</v>
      </c>
      <c r="E1048" s="1">
        <v>0</v>
      </c>
      <c r="F1048" s="1">
        <v>25</v>
      </c>
      <c r="H1048" s="1">
        <f>שבוע_בדילוג[[#This Row],[LengthofCycle]]+1</f>
        <v>26</v>
      </c>
      <c r="I1048" s="1" t="str">
        <f>IF(IFERROR(LOOKUP(שבוע_בדילוג[[#This Row],[ClientID]],קביעויות[השבוע בדילוג]),FALSE)=שבוע_בדילוג[[#This Row],[ClientID]],1,"")</f>
        <v/>
      </c>
      <c r="J1048" s="1" t="str">
        <f>IF(AND(שבוע_בדילוג[[#This Row],[CycleNumber]]&gt;1,OR(B1049="",שבוע_בדילוג[[#This Row],[CycleNumber]]&gt;B1047)),IF(OR(AND(שבוע_בדילוג[[#This Row],[LengthofCycle]]=29,F1047=29),AND(שבוע_בדילוג[[#This Row],[LengthofCycle]]=36,F1047=36)),1,""),"")</f>
        <v/>
      </c>
      <c r="K1048" s="1" t="str">
        <f>IF(AND(שבוע_בדילוג[[#This Row],[וסת השבוע]]=1,J1047=1,שבוע_בדילוג[[#This Row],[CycleNumber]]&gt;B1047),1,"")</f>
        <v/>
      </c>
      <c r="L1048" s="1" t="str">
        <f>IF(שבוע_בדילוג[[#This Row],[CycleNumber]]=1,"",IF(שבוע_בדילוג[[#This Row],[וסת השבוע]]=1,0,IF(L1047="","",IF(L1047=0,IF(שבוע_בדילוג[[#This Row],[LengthofCycle]]=29,0,1),IF(L1047=1,IF(שבוע_בדילוג[[#This Row],[LengthofCycle]]+F1047=29*2,0,2),IF(L1047=2,IF(שבוע_בדילוג[[#This Row],[LengthofCycle]]+F1047+F1046=29*3,0,3),""))))))</f>
        <v/>
      </c>
      <c r="M1048" s="1" t="str">
        <f>IF(שבוע_בדילוג[[#This Row],[וסת השבוע]]=1,IF(שבוע_בדילוג[[#This Row],[וסת השבוע וההפלגה ביחד]]=1,M1047+1,0),IF(AND(שבוע_בדילוג[[#This Row],[CycleNumber]]&gt;B1047,שבוע_בדילוג[[#This Row],[CycleNumber]]&gt;1),IF(שבוע_בדילוג[[#This Row],[וסת השבוע פעיל?]]&lt;&gt;"",M1047+1,""),""))</f>
        <v/>
      </c>
      <c r="N1048" s="1" t="str">
        <f>IF(שבוע_בדילוג[[#This Row],[וסת השבוע פעיל?2]]="","",IF(AND(שבוע_בדילוג[[#This Row],[וסת השבוע פעיל?]]&lt;&gt;"",שבוע_בדילוג[[#This Row],[CycleNumber]]&lt;B1049,B1049&lt;&gt;"",שבוע_בדילוג[[#This Row],[וסת השבוע פעיל?]]&lt;3),IF(L1049=0,IF(AND(שבוע_בדילוג[[#This Row],[וסת השבוע פעיל?]]&gt;0,J1049=1),0,1),0),""))</f>
        <v/>
      </c>
      <c r="O1048" s="1" t="str">
        <f t="shared" si="88"/>
        <v/>
      </c>
      <c r="P1048" s="1" t="str">
        <f>IF(AND(שבוע_בדילוג[[#This Row],[חיזוי - שבוע]]=1,K1049=1),1,"")</f>
        <v/>
      </c>
      <c r="Q1048" s="1" t="str">
        <f>IF(AND(שבוע_בדילוג[[#This Row],[וסת השבוע פעיל?]]&lt;3,OR(שבוע_בדילוג[[#This Row],[CycleNumber]]&gt;B1049,B1049="")),1,"")</f>
        <v/>
      </c>
      <c r="R1048" s="1" t="str">
        <f>IF(AND(שבוע_בדילוג[[#This Row],[חיזוי - שבוע]]&lt;&gt;"",שבוע_בדילוג[[#This Row],[וסת השבוע פעיל?2]]=""),1,"")</f>
        <v/>
      </c>
      <c r="S1048" s="1" t="str">
        <f>IF(שבוע_בדילוג[[#This Row],[האישה קבעה וסת שבוע בדילוג?]]=1,IF(שבוע_בדילוג[[#This Row],[וסת השבוע פעיל?]]&lt;3,1,0),"")</f>
        <v/>
      </c>
      <c r="T10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8" s="1">
        <f t="shared" si="89"/>
        <v>0</v>
      </c>
      <c r="V1048" s="1">
        <f t="shared" si="90"/>
        <v>0</v>
      </c>
      <c r="W1048" s="1">
        <f t="shared" ref="W1048:W1111" si="91">IF(B1048&gt;4,IF(AND(F1048=F1047,F1047=F1046,F1046=F1045,F1045=F1044),1,0),"")</f>
        <v>0</v>
      </c>
      <c r="X1048" s="1" t="str">
        <f>IF(שבוע_בדילוג[[#This Row],[3 הפלגות זהות]]="","",IF(שבוע_בדילוג[[#This Row],[3 הפלגות זהות]]=1,שבוע_בדילוג[[#This Row],[LengthofCycle]],X1047))</f>
        <v/>
      </c>
      <c r="Z1048" s="1" t="str">
        <f>IF(OR(שבוע_בדילוג[[#This Row],[הווסת פעיל?]]=0,שבוע_בדילוג[[#This Row],[הווסת פעיל?]]=""),"",SUM(Z1047,שבוע_בדילוג[[#This Row],[הווסת פעיל?]]))</f>
        <v/>
      </c>
      <c r="AA1048" s="1" t="str">
        <f>IF(AND(שבוע_בדילוג[[#This Row],[כמה מחזורים עד עקירה]]&lt;&gt;"",Z1049=""),שבוע_בדילוג[[#This Row],[כמה מחזורים עד עקירה]],"")</f>
        <v/>
      </c>
      <c r="AB1048" s="1" t="str">
        <f>IF(AND(שבוע_בדילוג[[#This Row],[הווסת פעיל?]]=1,שבוע_בדילוג[[#This Row],[וסת קבוע אחרון]]&lt;&gt;X1047),שבוע_בדילוג[[#This Row],[וסת קבוע אחרון]],"")</f>
        <v/>
      </c>
      <c r="AC1048" s="1" t="str">
        <f>IF(AND(שבוע_בדילוג[[#This Row],[הווסת פעיל?]]=1,Y1047=0,שבוע_בדילוג[[#This Row],[וסת קבוע אחרון]]=X1047),שבוע_בדילוג[[#This Row],[וסת קבוע אחרון]],"")</f>
        <v/>
      </c>
      <c r="AD1048" s="1" t="str">
        <f>IF(AND(שבוע_בדילוג[[#This Row],[הווסת פעיל?]]=1,Y1047=0,שבוע_בדילוג[[#This Row],[וסת קבוע אחרון]]&lt;&gt;X1047),1,"")</f>
        <v/>
      </c>
      <c r="AE1048" s="1" t="str">
        <f>IF(AND(שבוע_בדילוג[[#This Row],[הווסת פעיל?]]&lt;&gt;"",B1049=1),שבוע_בדילוג[[#This Row],[CycleNumber]],"")</f>
        <v/>
      </c>
      <c r="AF1048" s="1" t="str">
        <f>IF(AND(שבוע_בדילוג[[#This Row],[הווסת פעיל?]]&lt;&gt;"",Y1047=""),שבוע_בדילוג[[#This Row],[CycleNumber]],"")</f>
        <v/>
      </c>
      <c r="AG1048" s="1" t="str">
        <f>IF(B1049=1,"",IF(שבוע_בדילוג[[#This Row],[הווסת פעיל?]]=1,IF(שבוע_בדילוג[[#This Row],[וסת קבוע אחרון]]=F1049,1,0),""))</f>
        <v/>
      </c>
      <c r="AH1048" s="1" t="str">
        <f>IF(B1049=1,"",IF(שבוע_בדילוג[[#This Row],[הווסת פעיל?]]=1,IF(OR(שבוע_בדילוג[[#This Row],[וסת קבוע אחרון]]=F1049,F1049=שבוע_בדילוג[[#This Row],[LengthofCycle]]),1,0),""))</f>
        <v/>
      </c>
      <c r="AI1048" s="1" t="str">
        <f>IF(B1049=1,"",IF(שבוע_בדילוג[[#This Row],[הווסת פעיל?]]=1,IF(OR(שבוע_בדילוג[[#This Row],[וסת קבוע אחרון]]=F1049,F1049=שבוע_בדילוג[[#This Row],[LengthofCycle]],AND(שבוע_בדילוג[[#This Row],[LengthofCycle]]&lt;&gt;שבוע_בדילוג[[#This Row],[וסת קבוע אחרון]],OR(F1049=28,F1049=29))),1,0),""))</f>
        <v/>
      </c>
      <c r="AJ1048" s="1" t="str">
        <f>IF(AND(שבוע_בדילוג[[#This Row],[הווסת פעיל?]]=1,B1049=1),1,"")</f>
        <v/>
      </c>
      <c r="AK1048" s="4">
        <f>IF(AND(שבוע_בדילוג[[#This Row],[הווסת פעיל?]]&lt;&gt;1,B1049&lt;&gt;1,B1049&lt;&gt;""),IF(שבוע_בדילוג[[#This Row],[LengthofCycle]]=F1049,1,0),"")</f>
        <v>0</v>
      </c>
      <c r="AL1048" s="4">
        <f>IF(AND(שבוע_בדילוג[[#This Row],[הווסת פעיל?]]&lt;&gt;1,B1049&lt;&gt;1,B1049&lt;&gt;""),IF(OR(שבוע_בדילוג[[#This Row],[LengthofCycle]]=F1049,F1049=29),1,0),"")</f>
        <v>0</v>
      </c>
      <c r="AM1048" s="4">
        <f>IF(AND(שבוע_בדילוג[[#This Row],[הווסת פעיל?]]&lt;&gt;1,B1049&lt;&gt;1,B1049&lt;&gt;""),IF(OR(שבוע_בדילוג[[#This Row],[LengthofCycle]]=F1049,F1049=29,F1049=28),1,0),"")</f>
        <v>0</v>
      </c>
    </row>
    <row r="1049" spans="1:39" x14ac:dyDescent="0.25">
      <c r="A1049" s="1" t="s">
        <v>142</v>
      </c>
      <c r="B1049" s="1">
        <v>11</v>
      </c>
      <c r="C1049" s="1">
        <v>0</v>
      </c>
      <c r="D1049" s="1">
        <v>1</v>
      </c>
      <c r="E1049" s="1">
        <v>0</v>
      </c>
      <c r="F1049" s="1">
        <v>27</v>
      </c>
      <c r="H1049" s="1">
        <f>שבוע_בדילוג[[#This Row],[LengthofCycle]]+1</f>
        <v>28</v>
      </c>
      <c r="I1049" s="1" t="str">
        <f>IF(IFERROR(LOOKUP(שבוע_בדילוג[[#This Row],[ClientID]],קביעויות[השבוע בדילוג]),FALSE)=שבוע_בדילוג[[#This Row],[ClientID]],1,"")</f>
        <v/>
      </c>
      <c r="J1049" s="1" t="str">
        <f>IF(AND(שבוע_בדילוג[[#This Row],[CycleNumber]]&gt;1,OR(B1050="",שבוע_בדילוג[[#This Row],[CycleNumber]]&gt;B1048)),IF(OR(AND(שבוע_בדילוג[[#This Row],[LengthofCycle]]=29,F1048=29),AND(שבוע_בדילוג[[#This Row],[LengthofCycle]]=36,F1048=36)),1,""),"")</f>
        <v/>
      </c>
      <c r="K1049" s="1" t="str">
        <f>IF(AND(שבוע_בדילוג[[#This Row],[וסת השבוע]]=1,J1048=1,שבוע_בדילוג[[#This Row],[CycleNumber]]&gt;B1048),1,"")</f>
        <v/>
      </c>
      <c r="L1049" s="1" t="str">
        <f>IF(שבוע_בדילוג[[#This Row],[CycleNumber]]=1,"",IF(שבוע_בדילוג[[#This Row],[וסת השבוע]]=1,0,IF(L1048="","",IF(L1048=0,IF(שבוע_בדילוג[[#This Row],[LengthofCycle]]=29,0,1),IF(L1048=1,IF(שבוע_בדילוג[[#This Row],[LengthofCycle]]+F1048=29*2,0,2),IF(L1048=2,IF(שבוע_בדילוג[[#This Row],[LengthofCycle]]+F1048+F1047=29*3,0,3),""))))))</f>
        <v/>
      </c>
      <c r="M1049" s="1" t="str">
        <f>IF(שבוע_בדילוג[[#This Row],[וסת השבוע]]=1,IF(שבוע_בדילוג[[#This Row],[וסת השבוע וההפלגה ביחד]]=1,M1048+1,0),IF(AND(שבוע_בדילוג[[#This Row],[CycleNumber]]&gt;B1048,שבוע_בדילוג[[#This Row],[CycleNumber]]&gt;1),IF(שבוע_בדילוג[[#This Row],[וסת השבוע פעיל?]]&lt;&gt;"",M1048+1,""),""))</f>
        <v/>
      </c>
      <c r="N1049" s="1" t="str">
        <f>IF(שבוע_בדילוג[[#This Row],[וסת השבוע פעיל?2]]="","",IF(AND(שבוע_בדילוג[[#This Row],[וסת השבוע פעיל?]]&lt;&gt;"",שבוע_בדילוג[[#This Row],[CycleNumber]]&lt;B1050,B1050&lt;&gt;"",שבוע_בדילוג[[#This Row],[וסת השבוע פעיל?]]&lt;3),IF(L1050=0,IF(AND(שבוע_בדילוג[[#This Row],[וסת השבוע פעיל?]]&gt;0,J1050=1),0,1),0),""))</f>
        <v/>
      </c>
      <c r="O1049" s="1" t="str">
        <f t="shared" si="88"/>
        <v/>
      </c>
      <c r="P1049" s="1" t="str">
        <f>IF(AND(שבוע_בדילוג[[#This Row],[חיזוי - שבוע]]=1,K1050=1),1,"")</f>
        <v/>
      </c>
      <c r="Q1049" s="1" t="str">
        <f>IF(AND(שבוע_בדילוג[[#This Row],[וסת השבוע פעיל?]]&lt;3,OR(שבוע_בדילוג[[#This Row],[CycleNumber]]&gt;B1050,B1050="")),1,"")</f>
        <v/>
      </c>
      <c r="R1049" s="1" t="str">
        <f>IF(AND(שבוע_בדילוג[[#This Row],[חיזוי - שבוע]]&lt;&gt;"",שבוע_בדילוג[[#This Row],[וסת השבוע פעיל?2]]=""),1,"")</f>
        <v/>
      </c>
      <c r="S1049" s="1" t="str">
        <f>IF(שבוע_בדילוג[[#This Row],[האישה קבעה וסת שבוע בדילוג?]]=1,IF(שבוע_בדילוג[[#This Row],[וסת השבוע פעיל?]]&lt;3,1,0),"")</f>
        <v/>
      </c>
      <c r="T10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49" s="1">
        <f t="shared" si="89"/>
        <v>0</v>
      </c>
      <c r="V1049" s="1">
        <f t="shared" si="90"/>
        <v>0</v>
      </c>
      <c r="W1049" s="1">
        <f t="shared" si="91"/>
        <v>0</v>
      </c>
      <c r="X1049" s="1" t="str">
        <f>IF(שבוע_בדילוג[[#This Row],[3 הפלגות זהות]]="","",IF(שבוע_בדילוג[[#This Row],[3 הפלגות זהות]]=1,שבוע_בדילוג[[#This Row],[LengthofCycle]],X1048))</f>
        <v/>
      </c>
      <c r="Z1049" s="1" t="str">
        <f>IF(OR(שבוע_בדילוג[[#This Row],[הווסת פעיל?]]=0,שבוע_בדילוג[[#This Row],[הווסת פעיל?]]=""),"",SUM(Z1048,שבוע_בדילוג[[#This Row],[הווסת פעיל?]]))</f>
        <v/>
      </c>
      <c r="AA1049" s="1" t="str">
        <f>IF(AND(שבוע_בדילוג[[#This Row],[כמה מחזורים עד עקירה]]&lt;&gt;"",Z1050=""),שבוע_בדילוג[[#This Row],[כמה מחזורים עד עקירה]],"")</f>
        <v/>
      </c>
      <c r="AB1049" s="1" t="str">
        <f>IF(AND(שבוע_בדילוג[[#This Row],[הווסת פעיל?]]=1,שבוע_בדילוג[[#This Row],[וסת קבוע אחרון]]&lt;&gt;X1048),שבוע_בדילוג[[#This Row],[וסת קבוע אחרון]],"")</f>
        <v/>
      </c>
      <c r="AC1049" s="1" t="str">
        <f>IF(AND(שבוע_בדילוג[[#This Row],[הווסת פעיל?]]=1,Y1048=0,שבוע_בדילוג[[#This Row],[וסת קבוע אחרון]]=X1048),שבוע_בדילוג[[#This Row],[וסת קבוע אחרון]],"")</f>
        <v/>
      </c>
      <c r="AD1049" s="1" t="str">
        <f>IF(AND(שבוע_בדילוג[[#This Row],[הווסת פעיל?]]=1,Y1048=0,שבוע_בדילוג[[#This Row],[וסת קבוע אחרון]]&lt;&gt;X1048),1,"")</f>
        <v/>
      </c>
      <c r="AE1049" s="1" t="str">
        <f>IF(AND(שבוע_בדילוג[[#This Row],[הווסת פעיל?]]&lt;&gt;"",B1050=1),שבוע_בדילוג[[#This Row],[CycleNumber]],"")</f>
        <v/>
      </c>
      <c r="AF1049" s="1" t="str">
        <f>IF(AND(שבוע_בדילוג[[#This Row],[הווסת פעיל?]]&lt;&gt;"",Y1048=""),שבוע_בדילוג[[#This Row],[CycleNumber]],"")</f>
        <v/>
      </c>
      <c r="AG1049" s="1" t="str">
        <f>IF(B1050=1,"",IF(שבוע_בדילוג[[#This Row],[הווסת פעיל?]]=1,IF(שבוע_בדילוג[[#This Row],[וסת קבוע אחרון]]=F1050,1,0),""))</f>
        <v/>
      </c>
      <c r="AH1049" s="1" t="str">
        <f>IF(B1050=1,"",IF(שבוע_בדילוג[[#This Row],[הווסת פעיל?]]=1,IF(OR(שבוע_בדילוג[[#This Row],[וסת קבוע אחרון]]=F1050,F1050=שבוע_בדילוג[[#This Row],[LengthofCycle]]),1,0),""))</f>
        <v/>
      </c>
      <c r="AI1049" s="1" t="str">
        <f>IF(B1050=1,"",IF(שבוע_בדילוג[[#This Row],[הווסת פעיל?]]=1,IF(OR(שבוע_בדילוג[[#This Row],[וסת קבוע אחרון]]=F1050,F1050=שבוע_בדילוג[[#This Row],[LengthofCycle]],AND(שבוע_בדילוג[[#This Row],[LengthofCycle]]&lt;&gt;שבוע_בדילוג[[#This Row],[וסת קבוע אחרון]],OR(F1050=28,F1050=29))),1,0),""))</f>
        <v/>
      </c>
      <c r="AJ1049" s="1" t="str">
        <f>IF(AND(שבוע_בדילוג[[#This Row],[הווסת פעיל?]]=1,B1050=1),1,"")</f>
        <v/>
      </c>
      <c r="AK1049" s="4">
        <f>IF(AND(שבוע_בדילוג[[#This Row],[הווסת פעיל?]]&lt;&gt;1,B1050&lt;&gt;1,B1050&lt;&gt;""),IF(שבוע_בדילוג[[#This Row],[LengthofCycle]]=F1050,1,0),"")</f>
        <v>0</v>
      </c>
      <c r="AL1049" s="4">
        <f>IF(AND(שבוע_בדילוג[[#This Row],[הווסת פעיל?]]&lt;&gt;1,B1050&lt;&gt;1,B1050&lt;&gt;""),IF(OR(שבוע_בדילוג[[#This Row],[LengthofCycle]]=F1050,F1050=29),1,0),"")</f>
        <v>0</v>
      </c>
      <c r="AM1049" s="4">
        <f>IF(AND(שבוע_בדילוג[[#This Row],[הווסת פעיל?]]&lt;&gt;1,B1050&lt;&gt;1,B1050&lt;&gt;""),IF(OR(שבוע_בדילוג[[#This Row],[LengthofCycle]]=F1050,F1050=29,F1050=28),1,0),"")</f>
        <v>0</v>
      </c>
    </row>
    <row r="1050" spans="1:39" x14ac:dyDescent="0.25">
      <c r="A1050" s="1" t="s">
        <v>142</v>
      </c>
      <c r="B1050" s="1">
        <v>12</v>
      </c>
      <c r="C1050" s="1">
        <v>0</v>
      </c>
      <c r="D1050" s="1">
        <v>1</v>
      </c>
      <c r="E1050" s="1">
        <v>0</v>
      </c>
      <c r="F1050" s="1">
        <v>26</v>
      </c>
      <c r="H1050" s="1">
        <f>שבוע_בדילוג[[#This Row],[LengthofCycle]]+1</f>
        <v>27</v>
      </c>
      <c r="I1050" s="1" t="str">
        <f>IF(IFERROR(LOOKUP(שבוע_בדילוג[[#This Row],[ClientID]],קביעויות[השבוע בדילוג]),FALSE)=שבוע_בדילוג[[#This Row],[ClientID]],1,"")</f>
        <v/>
      </c>
      <c r="J1050" s="1" t="str">
        <f>IF(AND(שבוע_בדילוג[[#This Row],[CycleNumber]]&gt;1,OR(B1051="",שבוע_בדילוג[[#This Row],[CycleNumber]]&gt;B1049)),IF(OR(AND(שבוע_בדילוג[[#This Row],[LengthofCycle]]=29,F1049=29),AND(שבוע_בדילוג[[#This Row],[LengthofCycle]]=36,F1049=36)),1,""),"")</f>
        <v/>
      </c>
      <c r="K1050" s="1" t="str">
        <f>IF(AND(שבוע_בדילוג[[#This Row],[וסת השבוע]]=1,J1049=1,שבוע_בדילוג[[#This Row],[CycleNumber]]&gt;B1049),1,"")</f>
        <v/>
      </c>
      <c r="L1050" s="1" t="str">
        <f>IF(שבוע_בדילוג[[#This Row],[CycleNumber]]=1,"",IF(שבוע_בדילוג[[#This Row],[וסת השבוע]]=1,0,IF(L1049="","",IF(L1049=0,IF(שבוע_בדילוג[[#This Row],[LengthofCycle]]=29,0,1),IF(L1049=1,IF(שבוע_בדילוג[[#This Row],[LengthofCycle]]+F1049=29*2,0,2),IF(L1049=2,IF(שבוע_בדילוג[[#This Row],[LengthofCycle]]+F1049+F1048=29*3,0,3),""))))))</f>
        <v/>
      </c>
      <c r="M1050" s="1" t="str">
        <f>IF(שבוע_בדילוג[[#This Row],[וסת השבוע]]=1,IF(שבוע_בדילוג[[#This Row],[וסת השבוע וההפלגה ביחד]]=1,M1049+1,0),IF(AND(שבוע_בדילוג[[#This Row],[CycleNumber]]&gt;B1049,שבוע_בדילוג[[#This Row],[CycleNumber]]&gt;1),IF(שבוע_בדילוג[[#This Row],[וסת השבוע פעיל?]]&lt;&gt;"",M1049+1,""),""))</f>
        <v/>
      </c>
      <c r="N1050" s="1" t="str">
        <f>IF(שבוע_בדילוג[[#This Row],[וסת השבוע פעיל?2]]="","",IF(AND(שבוע_בדילוג[[#This Row],[וסת השבוע פעיל?]]&lt;&gt;"",שבוע_בדילוג[[#This Row],[CycleNumber]]&lt;B1051,B1051&lt;&gt;"",שבוע_בדילוג[[#This Row],[וסת השבוע פעיל?]]&lt;3),IF(L1051=0,IF(AND(שבוע_בדילוג[[#This Row],[וסת השבוע פעיל?]]&gt;0,J1051=1),0,1),0),""))</f>
        <v/>
      </c>
      <c r="O1050" s="1" t="str">
        <f t="shared" si="88"/>
        <v/>
      </c>
      <c r="P1050" s="1" t="str">
        <f>IF(AND(שבוע_בדילוג[[#This Row],[חיזוי - שבוע]]=1,K1051=1),1,"")</f>
        <v/>
      </c>
      <c r="Q1050" s="1" t="str">
        <f>IF(AND(שבוע_בדילוג[[#This Row],[וסת השבוע פעיל?]]&lt;3,OR(שבוע_בדילוג[[#This Row],[CycleNumber]]&gt;B1051,B1051="")),1,"")</f>
        <v/>
      </c>
      <c r="R1050" s="1" t="str">
        <f>IF(AND(שבוע_בדילוג[[#This Row],[חיזוי - שבוע]]&lt;&gt;"",שבוע_בדילוג[[#This Row],[וסת השבוע פעיל?2]]=""),1,"")</f>
        <v/>
      </c>
      <c r="S1050" s="1" t="str">
        <f>IF(שבוע_בדילוג[[#This Row],[האישה קבעה וסת שבוע בדילוג?]]=1,IF(שבוע_בדילוג[[#This Row],[וסת השבוע פעיל?]]&lt;3,1,0),"")</f>
        <v/>
      </c>
      <c r="T10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0" s="1">
        <f t="shared" si="89"/>
        <v>0</v>
      </c>
      <c r="V1050" s="1">
        <f t="shared" si="90"/>
        <v>0</v>
      </c>
      <c r="W1050" s="1">
        <f t="shared" si="91"/>
        <v>0</v>
      </c>
      <c r="X1050" s="1" t="str">
        <f>IF(שבוע_בדילוג[[#This Row],[3 הפלגות זהות]]="","",IF(שבוע_בדילוג[[#This Row],[3 הפלגות זהות]]=1,שבוע_בדילוג[[#This Row],[LengthofCycle]],X1049))</f>
        <v/>
      </c>
      <c r="Z1050" s="1" t="str">
        <f>IF(OR(שבוע_בדילוג[[#This Row],[הווסת פעיל?]]=0,שבוע_בדילוג[[#This Row],[הווסת פעיל?]]=""),"",SUM(Z1049,שבוע_בדילוג[[#This Row],[הווסת פעיל?]]))</f>
        <v/>
      </c>
      <c r="AA1050" s="1" t="str">
        <f>IF(AND(שבוע_בדילוג[[#This Row],[כמה מחזורים עד עקירה]]&lt;&gt;"",Z1051=""),שבוע_בדילוג[[#This Row],[כמה מחזורים עד עקירה]],"")</f>
        <v/>
      </c>
      <c r="AB1050" s="1" t="str">
        <f>IF(AND(שבוע_בדילוג[[#This Row],[הווסת פעיל?]]=1,שבוע_בדילוג[[#This Row],[וסת קבוע אחרון]]&lt;&gt;X1049),שבוע_בדילוג[[#This Row],[וסת קבוע אחרון]],"")</f>
        <v/>
      </c>
      <c r="AC1050" s="1" t="str">
        <f>IF(AND(שבוע_בדילוג[[#This Row],[הווסת פעיל?]]=1,Y1049=0,שבוע_בדילוג[[#This Row],[וסת קבוע אחרון]]=X1049),שבוע_בדילוג[[#This Row],[וסת קבוע אחרון]],"")</f>
        <v/>
      </c>
      <c r="AD1050" s="1" t="str">
        <f>IF(AND(שבוע_בדילוג[[#This Row],[הווסת פעיל?]]=1,Y1049=0,שבוע_בדילוג[[#This Row],[וסת קבוע אחרון]]&lt;&gt;X1049),1,"")</f>
        <v/>
      </c>
      <c r="AE1050" s="1" t="str">
        <f>IF(AND(שבוע_בדילוג[[#This Row],[הווסת פעיל?]]&lt;&gt;"",B1051=1),שבוע_בדילוג[[#This Row],[CycleNumber]],"")</f>
        <v/>
      </c>
      <c r="AF1050" s="1" t="str">
        <f>IF(AND(שבוע_בדילוג[[#This Row],[הווסת פעיל?]]&lt;&gt;"",Y1049=""),שבוע_בדילוג[[#This Row],[CycleNumber]],"")</f>
        <v/>
      </c>
      <c r="AG1050" s="1" t="str">
        <f>IF(B1051=1,"",IF(שבוע_בדילוג[[#This Row],[הווסת פעיל?]]=1,IF(שבוע_בדילוג[[#This Row],[וסת קבוע אחרון]]=F1051,1,0),""))</f>
        <v/>
      </c>
      <c r="AH1050" s="1" t="str">
        <f>IF(B1051=1,"",IF(שבוע_בדילוג[[#This Row],[הווסת פעיל?]]=1,IF(OR(שבוע_בדילוג[[#This Row],[וסת קבוע אחרון]]=F1051,F1051=שבוע_בדילוג[[#This Row],[LengthofCycle]]),1,0),""))</f>
        <v/>
      </c>
      <c r="AI1050" s="1" t="str">
        <f>IF(B1051=1,"",IF(שבוע_בדילוג[[#This Row],[הווסת פעיל?]]=1,IF(OR(שבוע_בדילוג[[#This Row],[וסת קבוע אחרון]]=F1051,F1051=שבוע_בדילוג[[#This Row],[LengthofCycle]],AND(שבוע_בדילוג[[#This Row],[LengthofCycle]]&lt;&gt;שבוע_בדילוג[[#This Row],[וסת קבוע אחרון]],OR(F1051=28,F1051=29))),1,0),""))</f>
        <v/>
      </c>
      <c r="AJ1050" s="1" t="str">
        <f>IF(AND(שבוע_בדילוג[[#This Row],[הווסת פעיל?]]=1,B1051=1),1,"")</f>
        <v/>
      </c>
      <c r="AK1050" s="4">
        <f>IF(AND(שבוע_בדילוג[[#This Row],[הווסת פעיל?]]&lt;&gt;1,B1051&lt;&gt;1,B1051&lt;&gt;""),IF(שבוע_בדילוג[[#This Row],[LengthofCycle]]=F1051,1,0),"")</f>
        <v>0</v>
      </c>
      <c r="AL1050" s="4">
        <f>IF(AND(שבוע_בדילוג[[#This Row],[הווסת פעיל?]]&lt;&gt;1,B1051&lt;&gt;1,B1051&lt;&gt;""),IF(OR(שבוע_בדילוג[[#This Row],[LengthofCycle]]=F1051,F1051=29),1,0),"")</f>
        <v>0</v>
      </c>
      <c r="AM1050" s="4">
        <f>IF(AND(שבוע_בדילוג[[#This Row],[הווסת פעיל?]]&lt;&gt;1,B1051&lt;&gt;1,B1051&lt;&gt;""),IF(OR(שבוע_בדילוג[[#This Row],[LengthofCycle]]=F1051,F1051=29,F1051=28),1,0),"")</f>
        <v>0</v>
      </c>
    </row>
    <row r="1051" spans="1:39" x14ac:dyDescent="0.25">
      <c r="A1051" s="1" t="s">
        <v>142</v>
      </c>
      <c r="B1051" s="1">
        <v>13</v>
      </c>
      <c r="C1051" s="1">
        <v>0</v>
      </c>
      <c r="D1051" s="1">
        <v>0</v>
      </c>
      <c r="E1051" s="1">
        <v>0</v>
      </c>
      <c r="F1051" s="1">
        <v>27</v>
      </c>
      <c r="H1051" s="1">
        <f>שבוע_בדילוג[[#This Row],[LengthofCycle]]+1</f>
        <v>28</v>
      </c>
      <c r="I1051" s="1" t="str">
        <f>IF(IFERROR(LOOKUP(שבוע_בדילוג[[#This Row],[ClientID]],קביעויות[השבוע בדילוג]),FALSE)=שבוע_בדילוג[[#This Row],[ClientID]],1,"")</f>
        <v/>
      </c>
      <c r="J1051" s="1" t="str">
        <f>IF(AND(שבוע_בדילוג[[#This Row],[CycleNumber]]&gt;1,OR(B1052="",שבוע_בדילוג[[#This Row],[CycleNumber]]&gt;B1050)),IF(OR(AND(שבוע_בדילוג[[#This Row],[LengthofCycle]]=29,F1050=29),AND(שבוע_בדילוג[[#This Row],[LengthofCycle]]=36,F1050=36)),1,""),"")</f>
        <v/>
      </c>
      <c r="K1051" s="1" t="str">
        <f>IF(AND(שבוע_בדילוג[[#This Row],[וסת השבוע]]=1,J1050=1,שבוע_בדילוג[[#This Row],[CycleNumber]]&gt;B1050),1,"")</f>
        <v/>
      </c>
      <c r="L1051" s="1" t="str">
        <f>IF(שבוע_בדילוג[[#This Row],[CycleNumber]]=1,"",IF(שבוע_בדילוג[[#This Row],[וסת השבוע]]=1,0,IF(L1050="","",IF(L1050=0,IF(שבוע_בדילוג[[#This Row],[LengthofCycle]]=29,0,1),IF(L1050=1,IF(שבוע_בדילוג[[#This Row],[LengthofCycle]]+F1050=29*2,0,2),IF(L1050=2,IF(שבוע_בדילוג[[#This Row],[LengthofCycle]]+F1050+F1049=29*3,0,3),""))))))</f>
        <v/>
      </c>
      <c r="M1051" s="1" t="str">
        <f>IF(שבוע_בדילוג[[#This Row],[וסת השבוע]]=1,IF(שבוע_בדילוג[[#This Row],[וסת השבוע וההפלגה ביחד]]=1,M1050+1,0),IF(AND(שבוע_בדילוג[[#This Row],[CycleNumber]]&gt;B1050,שבוע_בדילוג[[#This Row],[CycleNumber]]&gt;1),IF(שבוע_בדילוג[[#This Row],[וסת השבוע פעיל?]]&lt;&gt;"",M1050+1,""),""))</f>
        <v/>
      </c>
      <c r="N1051" s="1" t="str">
        <f>IF(שבוע_בדילוג[[#This Row],[וסת השבוע פעיל?2]]="","",IF(AND(שבוע_בדילוג[[#This Row],[וסת השבוע פעיל?]]&lt;&gt;"",שבוע_בדילוג[[#This Row],[CycleNumber]]&lt;B1052,B1052&lt;&gt;"",שבוע_בדילוג[[#This Row],[וסת השבוע פעיל?]]&lt;3),IF(L1052=0,IF(AND(שבוע_בדילוג[[#This Row],[וסת השבוע פעיל?]]&gt;0,J1052=1),0,1),0),""))</f>
        <v/>
      </c>
      <c r="O1051" s="1" t="str">
        <f t="shared" si="88"/>
        <v/>
      </c>
      <c r="P1051" s="1" t="str">
        <f>IF(AND(שבוע_בדילוג[[#This Row],[חיזוי - שבוע]]=1,K1052=1),1,"")</f>
        <v/>
      </c>
      <c r="Q1051" s="1" t="str">
        <f>IF(AND(שבוע_בדילוג[[#This Row],[וסת השבוע פעיל?]]&lt;3,OR(שבוע_בדילוג[[#This Row],[CycleNumber]]&gt;B1052,B1052="")),1,"")</f>
        <v/>
      </c>
      <c r="R1051" s="1" t="str">
        <f>IF(AND(שבוע_בדילוג[[#This Row],[חיזוי - שבוע]]&lt;&gt;"",שבוע_בדילוג[[#This Row],[וסת השבוע פעיל?2]]=""),1,"")</f>
        <v/>
      </c>
      <c r="S1051" s="1" t="str">
        <f>IF(שבוע_בדילוג[[#This Row],[האישה קבעה וסת שבוע בדילוג?]]=1,IF(שבוע_בדילוג[[#This Row],[וסת השבוע פעיל?]]&lt;3,1,0),"")</f>
        <v/>
      </c>
      <c r="T10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1" s="1">
        <f t="shared" si="89"/>
        <v>0</v>
      </c>
      <c r="V1051" s="1">
        <f t="shared" si="90"/>
        <v>0</v>
      </c>
      <c r="W1051" s="1">
        <f t="shared" si="91"/>
        <v>0</v>
      </c>
      <c r="X1051" s="1" t="str">
        <f>IF(שבוע_בדילוג[[#This Row],[3 הפלגות זהות]]="","",IF(שבוע_בדילוג[[#This Row],[3 הפלגות זהות]]=1,שבוע_בדילוג[[#This Row],[LengthofCycle]],X1050))</f>
        <v/>
      </c>
      <c r="Z1051" s="1" t="str">
        <f>IF(OR(שבוע_בדילוג[[#This Row],[הווסת פעיל?]]=0,שבוע_בדילוג[[#This Row],[הווסת פעיל?]]=""),"",SUM(Z1050,שבוע_בדילוג[[#This Row],[הווסת פעיל?]]))</f>
        <v/>
      </c>
      <c r="AA1051" s="1" t="str">
        <f>IF(AND(שבוע_בדילוג[[#This Row],[כמה מחזורים עד עקירה]]&lt;&gt;"",Z1052=""),שבוע_בדילוג[[#This Row],[כמה מחזורים עד עקירה]],"")</f>
        <v/>
      </c>
      <c r="AB1051" s="1" t="str">
        <f>IF(AND(שבוע_בדילוג[[#This Row],[הווסת פעיל?]]=1,שבוע_בדילוג[[#This Row],[וסת קבוע אחרון]]&lt;&gt;X1050),שבוע_בדילוג[[#This Row],[וסת קבוע אחרון]],"")</f>
        <v/>
      </c>
      <c r="AC1051" s="1" t="str">
        <f>IF(AND(שבוע_בדילוג[[#This Row],[הווסת פעיל?]]=1,Y1050=0,שבוע_בדילוג[[#This Row],[וסת קבוע אחרון]]=X1050),שבוע_בדילוג[[#This Row],[וסת קבוע אחרון]],"")</f>
        <v/>
      </c>
      <c r="AD1051" s="1" t="str">
        <f>IF(AND(שבוע_בדילוג[[#This Row],[הווסת פעיל?]]=1,Y1050=0,שבוע_בדילוג[[#This Row],[וסת קבוע אחרון]]&lt;&gt;X1050),1,"")</f>
        <v/>
      </c>
      <c r="AE1051" s="1" t="str">
        <f>IF(AND(שבוע_בדילוג[[#This Row],[הווסת פעיל?]]&lt;&gt;"",B1052=1),שבוע_בדילוג[[#This Row],[CycleNumber]],"")</f>
        <v/>
      </c>
      <c r="AF1051" s="1" t="str">
        <f>IF(AND(שבוע_בדילוג[[#This Row],[הווסת פעיל?]]&lt;&gt;"",Y1050=""),שבוע_בדילוג[[#This Row],[CycleNumber]],"")</f>
        <v/>
      </c>
      <c r="AG1051" s="1" t="str">
        <f>IF(B1052=1,"",IF(שבוע_בדילוג[[#This Row],[הווסת פעיל?]]=1,IF(שבוע_בדילוג[[#This Row],[וסת קבוע אחרון]]=F1052,1,0),""))</f>
        <v/>
      </c>
      <c r="AH1051" s="1" t="str">
        <f>IF(B1052=1,"",IF(שבוע_בדילוג[[#This Row],[הווסת פעיל?]]=1,IF(OR(שבוע_בדילוג[[#This Row],[וסת קבוע אחרון]]=F1052,F1052=שבוע_בדילוג[[#This Row],[LengthofCycle]]),1,0),""))</f>
        <v/>
      </c>
      <c r="AI1051" s="1" t="str">
        <f>IF(B1052=1,"",IF(שבוע_בדילוג[[#This Row],[הווסת פעיל?]]=1,IF(OR(שבוע_בדילוג[[#This Row],[וסת קבוע אחרון]]=F1052,F1052=שבוע_בדילוג[[#This Row],[LengthofCycle]],AND(שבוע_בדילוג[[#This Row],[LengthofCycle]]&lt;&gt;שבוע_בדילוג[[#This Row],[וסת קבוע אחרון]],OR(F1052=28,F1052=29))),1,0),""))</f>
        <v/>
      </c>
      <c r="AJ1051" s="1" t="str">
        <f>IF(AND(שבוע_בדילוג[[#This Row],[הווסת פעיל?]]=1,B1052=1),1,"")</f>
        <v/>
      </c>
      <c r="AK1051" s="4">
        <f>IF(AND(שבוע_בדילוג[[#This Row],[הווסת פעיל?]]&lt;&gt;1,B1052&lt;&gt;1,B1052&lt;&gt;""),IF(שבוע_בדילוג[[#This Row],[LengthofCycle]]=F1052,1,0),"")</f>
        <v>0</v>
      </c>
      <c r="AL1051" s="4">
        <f>IF(AND(שבוע_בדילוג[[#This Row],[הווסת פעיל?]]&lt;&gt;1,B1052&lt;&gt;1,B1052&lt;&gt;""),IF(OR(שבוע_בדילוג[[#This Row],[LengthofCycle]]=F1052,F1052=29),1,0),"")</f>
        <v>0</v>
      </c>
      <c r="AM1051" s="4">
        <f>IF(AND(שבוע_בדילוג[[#This Row],[הווסת פעיל?]]&lt;&gt;1,B1052&lt;&gt;1,B1052&lt;&gt;""),IF(OR(שבוע_בדילוג[[#This Row],[LengthofCycle]]=F1052,F1052=29,F1052=28),1,0),"")</f>
        <v>0</v>
      </c>
    </row>
    <row r="1052" spans="1:39" x14ac:dyDescent="0.25">
      <c r="A1052" s="1" t="s">
        <v>142</v>
      </c>
      <c r="B1052" s="1">
        <v>14</v>
      </c>
      <c r="C1052" s="1">
        <v>0</v>
      </c>
      <c r="D1052" s="1">
        <v>1</v>
      </c>
      <c r="E1052" s="1">
        <v>0</v>
      </c>
      <c r="F1052" s="1">
        <v>26</v>
      </c>
      <c r="H1052" s="1">
        <f>שבוע_בדילוג[[#This Row],[LengthofCycle]]+1</f>
        <v>27</v>
      </c>
      <c r="I1052" s="1" t="str">
        <f>IF(IFERROR(LOOKUP(שבוע_בדילוג[[#This Row],[ClientID]],קביעויות[השבוע בדילוג]),FALSE)=שבוע_בדילוג[[#This Row],[ClientID]],1,"")</f>
        <v/>
      </c>
      <c r="J1052" s="1" t="str">
        <f>IF(AND(שבוע_בדילוג[[#This Row],[CycleNumber]]&gt;1,OR(B1053="",שבוע_בדילוג[[#This Row],[CycleNumber]]&gt;B1051)),IF(OR(AND(שבוע_בדילוג[[#This Row],[LengthofCycle]]=29,F1051=29),AND(שבוע_בדילוג[[#This Row],[LengthofCycle]]=36,F1051=36)),1,""),"")</f>
        <v/>
      </c>
      <c r="K1052" s="1" t="str">
        <f>IF(AND(שבוע_בדילוג[[#This Row],[וסת השבוע]]=1,J1051=1,שבוע_בדילוג[[#This Row],[CycleNumber]]&gt;B1051),1,"")</f>
        <v/>
      </c>
      <c r="L1052" s="1" t="str">
        <f>IF(שבוע_בדילוג[[#This Row],[CycleNumber]]=1,"",IF(שבוע_בדילוג[[#This Row],[וסת השבוע]]=1,0,IF(L1051="","",IF(L1051=0,IF(שבוע_בדילוג[[#This Row],[LengthofCycle]]=29,0,1),IF(L1051=1,IF(שבוע_בדילוג[[#This Row],[LengthofCycle]]+F1051=29*2,0,2),IF(L1051=2,IF(שבוע_בדילוג[[#This Row],[LengthofCycle]]+F1051+F1050=29*3,0,3),""))))))</f>
        <v/>
      </c>
      <c r="M1052" s="1" t="str">
        <f>IF(שבוע_בדילוג[[#This Row],[וסת השבוע]]=1,IF(שבוע_בדילוג[[#This Row],[וסת השבוע וההפלגה ביחד]]=1,M1051+1,0),IF(AND(שבוע_בדילוג[[#This Row],[CycleNumber]]&gt;B1051,שבוע_בדילוג[[#This Row],[CycleNumber]]&gt;1),IF(שבוע_בדילוג[[#This Row],[וסת השבוע פעיל?]]&lt;&gt;"",M1051+1,""),""))</f>
        <v/>
      </c>
      <c r="N1052" s="1" t="str">
        <f>IF(שבוע_בדילוג[[#This Row],[וסת השבוע פעיל?2]]="","",IF(AND(שבוע_בדילוג[[#This Row],[וסת השבוע פעיל?]]&lt;&gt;"",שבוע_בדילוג[[#This Row],[CycleNumber]]&lt;B1053,B1053&lt;&gt;"",שבוע_בדילוג[[#This Row],[וסת השבוע פעיל?]]&lt;3),IF(L1053=0,IF(AND(שבוע_בדילוג[[#This Row],[וסת השבוע פעיל?]]&gt;0,J1053=1),0,1),0),""))</f>
        <v/>
      </c>
      <c r="O1052" s="1" t="str">
        <f t="shared" si="88"/>
        <v/>
      </c>
      <c r="P1052" s="1" t="str">
        <f>IF(AND(שבוע_בדילוג[[#This Row],[חיזוי - שבוע]]=1,K1053=1),1,"")</f>
        <v/>
      </c>
      <c r="Q1052" s="1" t="str">
        <f>IF(AND(שבוע_בדילוג[[#This Row],[וסת השבוע פעיל?]]&lt;3,OR(שבוע_בדילוג[[#This Row],[CycleNumber]]&gt;B1053,B1053="")),1,"")</f>
        <v/>
      </c>
      <c r="R1052" s="1" t="str">
        <f>IF(AND(שבוע_בדילוג[[#This Row],[חיזוי - שבוע]]&lt;&gt;"",שבוע_בדילוג[[#This Row],[וסת השבוע פעיל?2]]=""),1,"")</f>
        <v/>
      </c>
      <c r="S1052" s="1" t="str">
        <f>IF(שבוע_בדילוג[[#This Row],[האישה קבעה וסת שבוע בדילוג?]]=1,IF(שבוע_בדילוג[[#This Row],[וסת השבוע פעיל?]]&lt;3,1,0),"")</f>
        <v/>
      </c>
      <c r="T10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2" s="1">
        <f t="shared" si="89"/>
        <v>0</v>
      </c>
      <c r="V1052" s="1">
        <f t="shared" si="90"/>
        <v>0</v>
      </c>
      <c r="W1052" s="1">
        <f t="shared" si="91"/>
        <v>0</v>
      </c>
      <c r="X1052" s="1" t="str">
        <f>IF(שבוע_בדילוג[[#This Row],[3 הפלגות זהות]]="","",IF(שבוע_בדילוג[[#This Row],[3 הפלגות זהות]]=1,שבוע_בדילוג[[#This Row],[LengthofCycle]],X1051))</f>
        <v/>
      </c>
      <c r="Z1052" s="1" t="str">
        <f>IF(OR(שבוע_בדילוג[[#This Row],[הווסת פעיל?]]=0,שבוע_בדילוג[[#This Row],[הווסת פעיל?]]=""),"",SUM(Z1051,שבוע_בדילוג[[#This Row],[הווסת פעיל?]]))</f>
        <v/>
      </c>
      <c r="AA1052" s="1" t="str">
        <f>IF(AND(שבוע_בדילוג[[#This Row],[כמה מחזורים עד עקירה]]&lt;&gt;"",Z1053=""),שבוע_בדילוג[[#This Row],[כמה מחזורים עד עקירה]],"")</f>
        <v/>
      </c>
      <c r="AB1052" s="1" t="str">
        <f>IF(AND(שבוע_בדילוג[[#This Row],[הווסת פעיל?]]=1,שבוע_בדילוג[[#This Row],[וסת קבוע אחרון]]&lt;&gt;X1051),שבוע_בדילוג[[#This Row],[וסת קבוע אחרון]],"")</f>
        <v/>
      </c>
      <c r="AC1052" s="1" t="str">
        <f>IF(AND(שבוע_בדילוג[[#This Row],[הווסת פעיל?]]=1,Y1051=0,שבוע_בדילוג[[#This Row],[וסת קבוע אחרון]]=X1051),שבוע_בדילוג[[#This Row],[וסת קבוע אחרון]],"")</f>
        <v/>
      </c>
      <c r="AD1052" s="1" t="str">
        <f>IF(AND(שבוע_בדילוג[[#This Row],[הווסת פעיל?]]=1,Y1051=0,שבוע_בדילוג[[#This Row],[וסת קבוע אחרון]]&lt;&gt;X1051),1,"")</f>
        <v/>
      </c>
      <c r="AE1052" s="1" t="str">
        <f>IF(AND(שבוע_בדילוג[[#This Row],[הווסת פעיל?]]&lt;&gt;"",B1053=1),שבוע_בדילוג[[#This Row],[CycleNumber]],"")</f>
        <v/>
      </c>
      <c r="AF1052" s="1" t="str">
        <f>IF(AND(שבוע_בדילוג[[#This Row],[הווסת פעיל?]]&lt;&gt;"",Y1051=""),שבוע_בדילוג[[#This Row],[CycleNumber]],"")</f>
        <v/>
      </c>
      <c r="AG1052" s="1" t="str">
        <f>IF(B1053=1,"",IF(שבוע_בדילוג[[#This Row],[הווסת פעיל?]]=1,IF(שבוע_בדילוג[[#This Row],[וסת קבוע אחרון]]=F1053,1,0),""))</f>
        <v/>
      </c>
      <c r="AH1052" s="1" t="str">
        <f>IF(B1053=1,"",IF(שבוע_בדילוג[[#This Row],[הווסת פעיל?]]=1,IF(OR(שבוע_בדילוג[[#This Row],[וסת קבוע אחרון]]=F1053,F1053=שבוע_בדילוג[[#This Row],[LengthofCycle]]),1,0),""))</f>
        <v/>
      </c>
      <c r="AI1052" s="1" t="str">
        <f>IF(B1053=1,"",IF(שבוע_בדילוג[[#This Row],[הווסת פעיל?]]=1,IF(OR(שבוע_בדילוג[[#This Row],[וסת קבוע אחרון]]=F1053,F1053=שבוע_בדילוג[[#This Row],[LengthofCycle]],AND(שבוע_בדילוג[[#This Row],[LengthofCycle]]&lt;&gt;שבוע_בדילוג[[#This Row],[וסת קבוע אחרון]],OR(F1053=28,F1053=29))),1,0),""))</f>
        <v/>
      </c>
      <c r="AJ1052" s="1" t="str">
        <f>IF(AND(שבוע_בדילוג[[#This Row],[הווסת פעיל?]]=1,B1053=1),1,"")</f>
        <v/>
      </c>
      <c r="AK1052" s="4">
        <f>IF(AND(שבוע_בדילוג[[#This Row],[הווסת פעיל?]]&lt;&gt;1,B1053&lt;&gt;1,B1053&lt;&gt;""),IF(שבוע_בדילוג[[#This Row],[LengthofCycle]]=F1053,1,0),"")</f>
        <v>0</v>
      </c>
      <c r="AL1052" s="4">
        <f>IF(AND(שבוע_בדילוג[[#This Row],[הווסת פעיל?]]&lt;&gt;1,B1053&lt;&gt;1,B1053&lt;&gt;""),IF(OR(שבוע_בדילוג[[#This Row],[LengthofCycle]]=F1053,F1053=29),1,0),"")</f>
        <v>0</v>
      </c>
      <c r="AM1052" s="4">
        <f>IF(AND(שבוע_בדילוג[[#This Row],[הווסת פעיל?]]&lt;&gt;1,B1053&lt;&gt;1,B1053&lt;&gt;""),IF(OR(שבוע_בדילוג[[#This Row],[LengthofCycle]]=F1053,F1053=29,F1053=28),1,0),"")</f>
        <v>0</v>
      </c>
    </row>
    <row r="1053" spans="1:39" x14ac:dyDescent="0.25">
      <c r="A1053" s="1" t="s">
        <v>142</v>
      </c>
      <c r="B1053" s="1">
        <v>15</v>
      </c>
      <c r="C1053" s="1">
        <v>0</v>
      </c>
      <c r="D1053" s="1">
        <v>1</v>
      </c>
      <c r="E1053" s="1">
        <v>0</v>
      </c>
      <c r="F1053" s="1">
        <v>27</v>
      </c>
      <c r="H1053" s="1">
        <f>שבוע_בדילוג[[#This Row],[LengthofCycle]]+1</f>
        <v>28</v>
      </c>
      <c r="I1053" s="1" t="str">
        <f>IF(IFERROR(LOOKUP(שבוע_בדילוג[[#This Row],[ClientID]],קביעויות[השבוע בדילוג]),FALSE)=שבוע_בדילוג[[#This Row],[ClientID]],1,"")</f>
        <v/>
      </c>
      <c r="J1053" s="1" t="str">
        <f>IF(AND(שבוע_בדילוג[[#This Row],[CycleNumber]]&gt;1,OR(B1054="",שבוע_בדילוג[[#This Row],[CycleNumber]]&gt;B1052)),IF(OR(AND(שבוע_בדילוג[[#This Row],[LengthofCycle]]=29,F1052=29),AND(שבוע_בדילוג[[#This Row],[LengthofCycle]]=36,F1052=36)),1,""),"")</f>
        <v/>
      </c>
      <c r="K1053" s="1" t="str">
        <f>IF(AND(שבוע_בדילוג[[#This Row],[וסת השבוע]]=1,J1052=1,שבוע_בדילוג[[#This Row],[CycleNumber]]&gt;B1052),1,"")</f>
        <v/>
      </c>
      <c r="L1053" s="1" t="str">
        <f>IF(שבוע_בדילוג[[#This Row],[CycleNumber]]=1,"",IF(שבוע_בדילוג[[#This Row],[וסת השבוע]]=1,0,IF(L1052="","",IF(L1052=0,IF(שבוע_בדילוג[[#This Row],[LengthofCycle]]=29,0,1),IF(L1052=1,IF(שבוע_בדילוג[[#This Row],[LengthofCycle]]+F1052=29*2,0,2),IF(L1052=2,IF(שבוע_בדילוג[[#This Row],[LengthofCycle]]+F1052+F1051=29*3,0,3),""))))))</f>
        <v/>
      </c>
      <c r="M1053" s="1" t="str">
        <f>IF(שבוע_בדילוג[[#This Row],[וסת השבוע]]=1,IF(שבוע_בדילוג[[#This Row],[וסת השבוע וההפלגה ביחד]]=1,M1052+1,0),IF(AND(שבוע_בדילוג[[#This Row],[CycleNumber]]&gt;B1052,שבוע_בדילוג[[#This Row],[CycleNumber]]&gt;1),IF(שבוע_בדילוג[[#This Row],[וסת השבוע פעיל?]]&lt;&gt;"",M1052+1,""),""))</f>
        <v/>
      </c>
      <c r="N1053" s="1" t="str">
        <f>IF(שבוע_בדילוג[[#This Row],[וסת השבוע פעיל?2]]="","",IF(AND(שבוע_בדילוג[[#This Row],[וסת השבוע פעיל?]]&lt;&gt;"",שבוע_בדילוג[[#This Row],[CycleNumber]]&lt;B1054,B1054&lt;&gt;"",שבוע_בדילוג[[#This Row],[וסת השבוע פעיל?]]&lt;3),IF(L1054=0,IF(AND(שבוע_בדילוג[[#This Row],[וסת השבוע פעיל?]]&gt;0,J1054=1),0,1),0),""))</f>
        <v/>
      </c>
      <c r="O1053" s="1" t="str">
        <f t="shared" si="88"/>
        <v/>
      </c>
      <c r="P1053" s="1" t="str">
        <f>IF(AND(שבוע_בדילוג[[#This Row],[חיזוי - שבוע]]=1,K1054=1),1,"")</f>
        <v/>
      </c>
      <c r="Q1053" s="1" t="str">
        <f>IF(AND(שבוע_בדילוג[[#This Row],[וסת השבוע פעיל?]]&lt;3,OR(שבוע_בדילוג[[#This Row],[CycleNumber]]&gt;B1054,B1054="")),1,"")</f>
        <v/>
      </c>
      <c r="R1053" s="1" t="str">
        <f>IF(AND(שבוע_בדילוג[[#This Row],[חיזוי - שבוע]]&lt;&gt;"",שבוע_בדילוג[[#This Row],[וסת השבוע פעיל?2]]=""),1,"")</f>
        <v/>
      </c>
      <c r="S1053" s="1" t="str">
        <f>IF(שבוע_בדילוג[[#This Row],[האישה קבעה וסת שבוע בדילוג?]]=1,IF(שבוע_בדילוג[[#This Row],[וסת השבוע פעיל?]]&lt;3,1,0),"")</f>
        <v/>
      </c>
      <c r="T10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3" s="1">
        <f t="shared" si="89"/>
        <v>0</v>
      </c>
      <c r="V1053" s="1">
        <f t="shared" si="90"/>
        <v>0</v>
      </c>
      <c r="W1053" s="1">
        <f t="shared" si="91"/>
        <v>0</v>
      </c>
      <c r="X1053" s="1" t="str">
        <f>IF(שבוע_בדילוג[[#This Row],[3 הפלגות זהות]]="","",IF(שבוע_בדילוג[[#This Row],[3 הפלגות זהות]]=1,שבוע_בדילוג[[#This Row],[LengthofCycle]],X1052))</f>
        <v/>
      </c>
      <c r="Z1053" s="1" t="str">
        <f>IF(OR(שבוע_בדילוג[[#This Row],[הווסת פעיל?]]=0,שבוע_בדילוג[[#This Row],[הווסת פעיל?]]=""),"",SUM(Z1052,שבוע_בדילוג[[#This Row],[הווסת פעיל?]]))</f>
        <v/>
      </c>
      <c r="AA1053" s="1" t="str">
        <f>IF(AND(שבוע_בדילוג[[#This Row],[כמה מחזורים עד עקירה]]&lt;&gt;"",Z1054=""),שבוע_בדילוג[[#This Row],[כמה מחזורים עד עקירה]],"")</f>
        <v/>
      </c>
      <c r="AB1053" s="1" t="str">
        <f>IF(AND(שבוע_בדילוג[[#This Row],[הווסת פעיל?]]=1,שבוע_בדילוג[[#This Row],[וסת קבוע אחרון]]&lt;&gt;X1052),שבוע_בדילוג[[#This Row],[וסת קבוע אחרון]],"")</f>
        <v/>
      </c>
      <c r="AC1053" s="1" t="str">
        <f>IF(AND(שבוע_בדילוג[[#This Row],[הווסת פעיל?]]=1,Y1052=0,שבוע_בדילוג[[#This Row],[וסת קבוע אחרון]]=X1052),שבוע_בדילוג[[#This Row],[וסת קבוע אחרון]],"")</f>
        <v/>
      </c>
      <c r="AD1053" s="1" t="str">
        <f>IF(AND(שבוע_בדילוג[[#This Row],[הווסת פעיל?]]=1,Y1052=0,שבוע_בדילוג[[#This Row],[וסת קבוע אחרון]]&lt;&gt;X1052),1,"")</f>
        <v/>
      </c>
      <c r="AE1053" s="1" t="str">
        <f>IF(AND(שבוע_בדילוג[[#This Row],[הווסת פעיל?]]&lt;&gt;"",B1054=1),שבוע_בדילוג[[#This Row],[CycleNumber]],"")</f>
        <v/>
      </c>
      <c r="AF1053" s="1" t="str">
        <f>IF(AND(שבוע_בדילוג[[#This Row],[הווסת פעיל?]]&lt;&gt;"",Y1052=""),שבוע_בדילוג[[#This Row],[CycleNumber]],"")</f>
        <v/>
      </c>
      <c r="AG1053" s="1" t="str">
        <f>IF(B1054=1,"",IF(שבוע_בדילוג[[#This Row],[הווסת פעיל?]]=1,IF(שבוע_בדילוג[[#This Row],[וסת קבוע אחרון]]=F1054,1,0),""))</f>
        <v/>
      </c>
      <c r="AH1053" s="1" t="str">
        <f>IF(B1054=1,"",IF(שבוע_בדילוג[[#This Row],[הווסת פעיל?]]=1,IF(OR(שבוע_בדילוג[[#This Row],[וסת קבוע אחרון]]=F1054,F1054=שבוע_בדילוג[[#This Row],[LengthofCycle]]),1,0),""))</f>
        <v/>
      </c>
      <c r="AI1053" s="1" t="str">
        <f>IF(B1054=1,"",IF(שבוע_בדילוג[[#This Row],[הווסת פעיל?]]=1,IF(OR(שבוע_בדילוג[[#This Row],[וסת קבוע אחרון]]=F1054,F1054=שבוע_בדילוג[[#This Row],[LengthofCycle]],AND(שבוע_בדילוג[[#This Row],[LengthofCycle]]&lt;&gt;שבוע_בדילוג[[#This Row],[וסת קבוע אחרון]],OR(F1054=28,F1054=29))),1,0),""))</f>
        <v/>
      </c>
      <c r="AJ1053" s="1" t="str">
        <f>IF(AND(שבוע_בדילוג[[#This Row],[הווסת פעיל?]]=1,B1054=1),1,"")</f>
        <v/>
      </c>
      <c r="AK1053" s="4">
        <f>IF(AND(שבוע_בדילוג[[#This Row],[הווסת פעיל?]]&lt;&gt;1,B1054&lt;&gt;1,B1054&lt;&gt;""),IF(שבוע_בדילוג[[#This Row],[LengthofCycle]]=F1054,1,0),"")</f>
        <v>0</v>
      </c>
      <c r="AL1053" s="4">
        <f>IF(AND(שבוע_בדילוג[[#This Row],[הווסת פעיל?]]&lt;&gt;1,B1054&lt;&gt;1,B1054&lt;&gt;""),IF(OR(שבוע_בדילוג[[#This Row],[LengthofCycle]]=F1054,F1054=29),1,0),"")</f>
        <v>1</v>
      </c>
      <c r="AM1053" s="4">
        <f>IF(AND(שבוע_בדילוג[[#This Row],[הווסת פעיל?]]&lt;&gt;1,B1054&lt;&gt;1,B1054&lt;&gt;""),IF(OR(שבוע_בדילוג[[#This Row],[LengthofCycle]]=F1054,F1054=29,F1054=28),1,0),"")</f>
        <v>1</v>
      </c>
    </row>
    <row r="1054" spans="1:39" x14ac:dyDescent="0.25">
      <c r="A1054" s="1" t="s">
        <v>142</v>
      </c>
      <c r="B1054" s="1">
        <v>16</v>
      </c>
      <c r="C1054" s="1">
        <v>0</v>
      </c>
      <c r="D1054" s="1">
        <v>1</v>
      </c>
      <c r="E1054" s="1">
        <v>0</v>
      </c>
      <c r="F1054" s="1">
        <v>29</v>
      </c>
      <c r="H1054" s="1">
        <f>שבוע_בדילוג[[#This Row],[LengthofCycle]]+1</f>
        <v>30</v>
      </c>
      <c r="I1054" s="1" t="str">
        <f>IF(IFERROR(LOOKUP(שבוע_בדילוג[[#This Row],[ClientID]],קביעויות[השבוע בדילוג]),FALSE)=שבוע_בדילוג[[#This Row],[ClientID]],1,"")</f>
        <v/>
      </c>
      <c r="J1054" s="1" t="str">
        <f>IF(AND(שבוע_בדילוג[[#This Row],[CycleNumber]]&gt;1,OR(B1055="",שבוע_בדילוג[[#This Row],[CycleNumber]]&gt;B1053)),IF(OR(AND(שבוע_בדילוג[[#This Row],[LengthofCycle]]=29,F1053=29),AND(שבוע_בדילוג[[#This Row],[LengthofCycle]]=36,F1053=36)),1,""),"")</f>
        <v/>
      </c>
      <c r="K1054" s="1" t="str">
        <f>IF(AND(שבוע_בדילוג[[#This Row],[וסת השבוע]]=1,J1053=1,שבוע_בדילוג[[#This Row],[CycleNumber]]&gt;B1053),1,"")</f>
        <v/>
      </c>
      <c r="L1054" s="1" t="str">
        <f>IF(שבוע_בדילוג[[#This Row],[CycleNumber]]=1,"",IF(שבוע_בדילוג[[#This Row],[וסת השבוע]]=1,0,IF(L1053="","",IF(L1053=0,IF(שבוע_בדילוג[[#This Row],[LengthofCycle]]=29,0,1),IF(L1053=1,IF(שבוע_בדילוג[[#This Row],[LengthofCycle]]+F1053=29*2,0,2),IF(L1053=2,IF(שבוע_בדילוג[[#This Row],[LengthofCycle]]+F1053+F1052=29*3,0,3),""))))))</f>
        <v/>
      </c>
      <c r="M1054" s="1" t="str">
        <f>IF(שבוע_בדילוג[[#This Row],[וסת השבוע]]=1,IF(שבוע_בדילוג[[#This Row],[וסת השבוע וההפלגה ביחד]]=1,M1053+1,0),IF(AND(שבוע_בדילוג[[#This Row],[CycleNumber]]&gt;B1053,שבוע_בדילוג[[#This Row],[CycleNumber]]&gt;1),IF(שבוע_בדילוג[[#This Row],[וסת השבוע פעיל?]]&lt;&gt;"",M1053+1,""),""))</f>
        <v/>
      </c>
      <c r="N1054" s="1" t="str">
        <f>IF(שבוע_בדילוג[[#This Row],[וסת השבוע פעיל?2]]="","",IF(AND(שבוע_בדילוג[[#This Row],[וסת השבוע פעיל?]]&lt;&gt;"",שבוע_בדילוג[[#This Row],[CycleNumber]]&lt;B1055,B1055&lt;&gt;"",שבוע_בדילוג[[#This Row],[וסת השבוע פעיל?]]&lt;3),IF(L1055=0,IF(AND(שבוע_בדילוג[[#This Row],[וסת השבוע פעיל?]]&gt;0,J1055=1),0,1),0),""))</f>
        <v/>
      </c>
      <c r="O1054" s="1" t="str">
        <f t="shared" si="88"/>
        <v/>
      </c>
      <c r="P1054" s="1" t="str">
        <f>IF(AND(שבוע_בדילוג[[#This Row],[חיזוי - שבוע]]=1,K1055=1),1,"")</f>
        <v/>
      </c>
      <c r="Q1054" s="1" t="str">
        <f>IF(AND(שבוע_בדילוג[[#This Row],[וסת השבוע פעיל?]]&lt;3,OR(שבוע_בדילוג[[#This Row],[CycleNumber]]&gt;B1055,B1055="")),1,"")</f>
        <v/>
      </c>
      <c r="R1054" s="1" t="str">
        <f>IF(AND(שבוע_בדילוג[[#This Row],[חיזוי - שבוע]]&lt;&gt;"",שבוע_בדילוג[[#This Row],[וסת השבוע פעיל?2]]=""),1,"")</f>
        <v/>
      </c>
      <c r="S1054" s="1" t="str">
        <f>IF(שבוע_בדילוג[[#This Row],[האישה קבעה וסת שבוע בדילוג?]]=1,IF(שבוע_בדילוג[[#This Row],[וסת השבוע פעיל?]]&lt;3,1,0),"")</f>
        <v/>
      </c>
      <c r="T10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4" s="1">
        <f t="shared" si="89"/>
        <v>0</v>
      </c>
      <c r="V1054" s="1">
        <f t="shared" si="90"/>
        <v>0</v>
      </c>
      <c r="W1054" s="1">
        <f t="shared" si="91"/>
        <v>0</v>
      </c>
      <c r="X1054" s="1" t="str">
        <f>IF(שבוע_בדילוג[[#This Row],[3 הפלגות זהות]]="","",IF(שבוע_בדילוג[[#This Row],[3 הפלגות זהות]]=1,שבוע_בדילוג[[#This Row],[LengthofCycle]],X1053))</f>
        <v/>
      </c>
      <c r="Z1054" s="1" t="str">
        <f>IF(OR(שבוע_בדילוג[[#This Row],[הווסת פעיל?]]=0,שבוע_בדילוג[[#This Row],[הווסת פעיל?]]=""),"",SUM(Z1053,שבוע_בדילוג[[#This Row],[הווסת פעיל?]]))</f>
        <v/>
      </c>
      <c r="AA1054" s="1" t="str">
        <f>IF(AND(שבוע_בדילוג[[#This Row],[כמה מחזורים עד עקירה]]&lt;&gt;"",Z1055=""),שבוע_בדילוג[[#This Row],[כמה מחזורים עד עקירה]],"")</f>
        <v/>
      </c>
      <c r="AB1054" s="1" t="str">
        <f>IF(AND(שבוע_בדילוג[[#This Row],[הווסת פעיל?]]=1,שבוע_בדילוג[[#This Row],[וסת קבוע אחרון]]&lt;&gt;X1053),שבוע_בדילוג[[#This Row],[וסת קבוע אחרון]],"")</f>
        <v/>
      </c>
      <c r="AC1054" s="1" t="str">
        <f>IF(AND(שבוע_בדילוג[[#This Row],[הווסת פעיל?]]=1,Y1053=0,שבוע_בדילוג[[#This Row],[וסת קבוע אחרון]]=X1053),שבוע_בדילוג[[#This Row],[וסת קבוע אחרון]],"")</f>
        <v/>
      </c>
      <c r="AD1054" s="1" t="str">
        <f>IF(AND(שבוע_בדילוג[[#This Row],[הווסת פעיל?]]=1,Y1053=0,שבוע_בדילוג[[#This Row],[וסת קבוע אחרון]]&lt;&gt;X1053),1,"")</f>
        <v/>
      </c>
      <c r="AE1054" s="1" t="str">
        <f>IF(AND(שבוע_בדילוג[[#This Row],[הווסת פעיל?]]&lt;&gt;"",B1055=1),שבוע_בדילוג[[#This Row],[CycleNumber]],"")</f>
        <v/>
      </c>
      <c r="AF1054" s="1" t="str">
        <f>IF(AND(שבוע_בדילוג[[#This Row],[הווסת פעיל?]]&lt;&gt;"",Y1053=""),שבוע_בדילוג[[#This Row],[CycleNumber]],"")</f>
        <v/>
      </c>
      <c r="AG1054" s="1" t="str">
        <f>IF(B1055=1,"",IF(שבוע_בדילוג[[#This Row],[הווסת פעיל?]]=1,IF(שבוע_בדילוג[[#This Row],[וסת קבוע אחרון]]=F1055,1,0),""))</f>
        <v/>
      </c>
      <c r="AH1054" s="1" t="str">
        <f>IF(B1055=1,"",IF(שבוע_בדילוג[[#This Row],[הווסת פעיל?]]=1,IF(OR(שבוע_בדילוג[[#This Row],[וסת קבוע אחרון]]=F1055,F1055=שבוע_בדילוג[[#This Row],[LengthofCycle]]),1,0),""))</f>
        <v/>
      </c>
      <c r="AI1054" s="1" t="str">
        <f>IF(B1055=1,"",IF(שבוע_בדילוג[[#This Row],[הווסת פעיל?]]=1,IF(OR(שבוע_בדילוג[[#This Row],[וסת קבוע אחרון]]=F1055,F1055=שבוע_בדילוג[[#This Row],[LengthofCycle]],AND(שבוע_בדילוג[[#This Row],[LengthofCycle]]&lt;&gt;שבוע_בדילוג[[#This Row],[וסת קבוע אחרון]],OR(F1055=28,F1055=29))),1,0),""))</f>
        <v/>
      </c>
      <c r="AJ1054" s="1" t="str">
        <f>IF(AND(שבוע_בדילוג[[#This Row],[הווסת פעיל?]]=1,B1055=1),1,"")</f>
        <v/>
      </c>
      <c r="AK1054" s="4" t="str">
        <f>IF(AND(שבוע_בדילוג[[#This Row],[הווסת פעיל?]]&lt;&gt;1,B1055&lt;&gt;1,B1055&lt;&gt;""),IF(שבוע_בדילוג[[#This Row],[LengthofCycle]]=F1055,1,0),"")</f>
        <v/>
      </c>
      <c r="AL1054" s="4" t="str">
        <f>IF(AND(שבוע_בדילוג[[#This Row],[הווסת פעיל?]]&lt;&gt;1,B1055&lt;&gt;1,B1055&lt;&gt;""),IF(OR(שבוע_בדילוג[[#This Row],[LengthofCycle]]=F1055,F1055=29),1,0),"")</f>
        <v/>
      </c>
      <c r="AM1054" s="4" t="str">
        <f>IF(AND(שבוע_בדילוג[[#This Row],[הווסת פעיל?]]&lt;&gt;1,B1055&lt;&gt;1,B1055&lt;&gt;""),IF(OR(שבוע_בדילוג[[#This Row],[LengthofCycle]]=F1055,F1055=29,F1055=28),1,0),"")</f>
        <v/>
      </c>
    </row>
    <row r="1055" spans="1:39" x14ac:dyDescent="0.25">
      <c r="A1055" s="1" t="s">
        <v>143</v>
      </c>
      <c r="B1055" s="1">
        <v>1</v>
      </c>
      <c r="C1055" s="1">
        <v>1</v>
      </c>
      <c r="D1055" s="1">
        <v>1</v>
      </c>
      <c r="E1055" s="1">
        <v>0</v>
      </c>
      <c r="F1055" s="1">
        <v>33</v>
      </c>
      <c r="H1055" s="1">
        <f>שבוע_בדילוג[[#This Row],[LengthofCycle]]+1</f>
        <v>34</v>
      </c>
      <c r="I1055" s="1" t="str">
        <f>IF(IFERROR(LOOKUP(שבוע_בדילוג[[#This Row],[ClientID]],קביעויות[השבוע בדילוג]),FALSE)=שבוע_בדילוג[[#This Row],[ClientID]],1,"")</f>
        <v/>
      </c>
      <c r="J1055" s="1" t="str">
        <f>IF(AND(שבוע_בדילוג[[#This Row],[CycleNumber]]&gt;1,OR(B1056="",שבוע_בדילוג[[#This Row],[CycleNumber]]&gt;B1054)),IF(OR(AND(שבוע_בדילוג[[#This Row],[LengthofCycle]]=29,F1054=29),AND(שבוע_בדילוג[[#This Row],[LengthofCycle]]=36,F1054=36)),1,""),"")</f>
        <v/>
      </c>
      <c r="K1055" s="1" t="str">
        <f>IF(AND(שבוע_בדילוג[[#This Row],[וסת השבוע]]=1,J1054=1,שבוע_בדילוג[[#This Row],[CycleNumber]]&gt;B1054),1,"")</f>
        <v/>
      </c>
      <c r="L1055" s="1" t="str">
        <f>IF(שבוע_בדילוג[[#This Row],[CycleNumber]]=1,"",IF(שבוע_בדילוג[[#This Row],[וסת השבוע]]=1,0,IF(L1054="","",IF(L1054=0,IF(שבוע_בדילוג[[#This Row],[LengthofCycle]]=29,0,1),IF(L1054=1,IF(שבוע_בדילוג[[#This Row],[LengthofCycle]]+F1054=29*2,0,2),IF(L1054=2,IF(שבוע_בדילוג[[#This Row],[LengthofCycle]]+F1054+F1053=29*3,0,3),""))))))</f>
        <v/>
      </c>
      <c r="M1055" s="1" t="str">
        <f>IF(שבוע_בדילוג[[#This Row],[וסת השבוע]]=1,IF(שבוע_בדילוג[[#This Row],[וסת השבוע וההפלגה ביחד]]=1,M1054+1,0),IF(AND(שבוע_בדילוג[[#This Row],[CycleNumber]]&gt;B1054,שבוע_בדילוג[[#This Row],[CycleNumber]]&gt;1),IF(שבוע_בדילוג[[#This Row],[וסת השבוע פעיל?]]&lt;&gt;"",M1054+1,""),""))</f>
        <v/>
      </c>
      <c r="N1055" s="1" t="str">
        <f>IF(שבוע_בדילוג[[#This Row],[וסת השבוע פעיל?2]]="","",IF(AND(שבוע_בדילוג[[#This Row],[וסת השבוע פעיל?]]&lt;&gt;"",שבוע_בדילוג[[#This Row],[CycleNumber]]&lt;B1056,B1056&lt;&gt;"",שבוע_בדילוג[[#This Row],[וסת השבוע פעיל?]]&lt;3),IF(L1056=0,IF(AND(שבוע_בדילוג[[#This Row],[וסת השבוע פעיל?]]&gt;0,J1056=1),0,1),0),""))</f>
        <v/>
      </c>
      <c r="O1055" s="1" t="str">
        <f t="shared" si="88"/>
        <v/>
      </c>
      <c r="P1055" s="1" t="str">
        <f>IF(AND(שבוע_בדילוג[[#This Row],[חיזוי - שבוע]]=1,K1056=1),1,"")</f>
        <v/>
      </c>
      <c r="Q1055" s="1" t="str">
        <f>IF(AND(שבוע_בדילוג[[#This Row],[וסת השבוע פעיל?]]&lt;3,OR(שבוע_בדילוג[[#This Row],[CycleNumber]]&gt;B1056,B1056="")),1,"")</f>
        <v/>
      </c>
      <c r="R1055" s="1" t="str">
        <f>IF(AND(שבוע_בדילוג[[#This Row],[חיזוי - שבוע]]&lt;&gt;"",שבוע_בדילוג[[#This Row],[וסת השבוע פעיל?2]]=""),1,"")</f>
        <v/>
      </c>
      <c r="S1055" s="1" t="str">
        <f>IF(שבוע_בדילוג[[#This Row],[האישה קבעה וסת שבוע בדילוג?]]=1,IF(שבוע_בדילוג[[#This Row],[וסת השבוע פעיל?]]&lt;3,1,0),"")</f>
        <v/>
      </c>
      <c r="T10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5" s="1" t="str">
        <f t="shared" si="89"/>
        <v/>
      </c>
      <c r="V1055" s="1" t="str">
        <f t="shared" si="90"/>
        <v/>
      </c>
      <c r="W1055" s="1" t="str">
        <f t="shared" si="91"/>
        <v/>
      </c>
      <c r="X1055" s="1" t="str">
        <f>IF(שבוע_בדילוג[[#This Row],[3 הפלגות זהות]]="","",IF(שבוע_בדילוג[[#This Row],[3 הפלגות זהות]]=1,שבוע_בדילוג[[#This Row],[LengthofCycle]],X1054))</f>
        <v/>
      </c>
      <c r="Z1055" s="1" t="str">
        <f>IF(OR(שבוע_בדילוג[[#This Row],[הווסת פעיל?]]=0,שבוע_בדילוג[[#This Row],[הווסת פעיל?]]=""),"",SUM(Z1054,שבוע_בדילוג[[#This Row],[הווסת פעיל?]]))</f>
        <v/>
      </c>
      <c r="AA1055" s="1" t="str">
        <f>IF(AND(שבוע_בדילוג[[#This Row],[כמה מחזורים עד עקירה]]&lt;&gt;"",Z1056=""),שבוע_בדילוג[[#This Row],[כמה מחזורים עד עקירה]],"")</f>
        <v/>
      </c>
      <c r="AB1055" s="1" t="str">
        <f>IF(AND(שבוע_בדילוג[[#This Row],[הווסת פעיל?]]=1,שבוע_בדילוג[[#This Row],[וסת קבוע אחרון]]&lt;&gt;X1054),שבוע_בדילוג[[#This Row],[וסת קבוע אחרון]],"")</f>
        <v/>
      </c>
      <c r="AC1055" s="1" t="str">
        <f>IF(AND(שבוע_בדילוג[[#This Row],[הווסת פעיל?]]=1,Y1054=0,שבוע_בדילוג[[#This Row],[וסת קבוע אחרון]]=X1054),שבוע_בדילוג[[#This Row],[וסת קבוע אחרון]],"")</f>
        <v/>
      </c>
      <c r="AD1055" s="1" t="str">
        <f>IF(AND(שבוע_בדילוג[[#This Row],[הווסת פעיל?]]=1,Y1054=0,שבוע_בדילוג[[#This Row],[וסת קבוע אחרון]]&lt;&gt;X1054),1,"")</f>
        <v/>
      </c>
      <c r="AE1055" s="1" t="str">
        <f>IF(AND(שבוע_בדילוג[[#This Row],[הווסת פעיל?]]&lt;&gt;"",B1056=1),שבוע_בדילוג[[#This Row],[CycleNumber]],"")</f>
        <v/>
      </c>
      <c r="AF1055" s="1" t="str">
        <f>IF(AND(שבוע_בדילוג[[#This Row],[הווסת פעיל?]]&lt;&gt;"",Y1054=""),שבוע_בדילוג[[#This Row],[CycleNumber]],"")</f>
        <v/>
      </c>
      <c r="AG1055" s="1" t="str">
        <f>IF(B1056=1,"",IF(שבוע_בדילוג[[#This Row],[הווסת פעיל?]]=1,IF(שבוע_בדילוג[[#This Row],[וסת קבוע אחרון]]=F1056,1,0),""))</f>
        <v/>
      </c>
      <c r="AH1055" s="1" t="str">
        <f>IF(B1056=1,"",IF(שבוע_בדילוג[[#This Row],[הווסת פעיל?]]=1,IF(OR(שבוע_בדילוג[[#This Row],[וסת קבוע אחרון]]=F1056,F1056=שבוע_בדילוג[[#This Row],[LengthofCycle]]),1,0),""))</f>
        <v/>
      </c>
      <c r="AI1055" s="1" t="str">
        <f>IF(B1056=1,"",IF(שבוע_בדילוג[[#This Row],[הווסת פעיל?]]=1,IF(OR(שבוע_בדילוג[[#This Row],[וסת קבוע אחרון]]=F1056,F1056=שבוע_בדילוג[[#This Row],[LengthofCycle]],AND(שבוע_בדילוג[[#This Row],[LengthofCycle]]&lt;&gt;שבוע_בדילוג[[#This Row],[וסת קבוע אחרון]],OR(F1056=28,F1056=29))),1,0),""))</f>
        <v/>
      </c>
      <c r="AJ1055" s="1" t="str">
        <f>IF(AND(שבוע_בדילוג[[#This Row],[הווסת פעיל?]]=1,B1056=1),1,"")</f>
        <v/>
      </c>
      <c r="AK1055" s="4">
        <f>IF(AND(שבוע_בדילוג[[#This Row],[הווסת פעיל?]]&lt;&gt;1,B1056&lt;&gt;1,B1056&lt;&gt;""),IF(שבוע_בדילוג[[#This Row],[LengthofCycle]]=F1056,1,0),"")</f>
        <v>0</v>
      </c>
      <c r="AL1055" s="4">
        <f>IF(AND(שבוע_בדילוג[[#This Row],[הווסת פעיל?]]&lt;&gt;1,B1056&lt;&gt;1,B1056&lt;&gt;""),IF(OR(שבוע_בדילוג[[#This Row],[LengthofCycle]]=F1056,F1056=29),1,0),"")</f>
        <v>0</v>
      </c>
      <c r="AM1055" s="4">
        <f>IF(AND(שבוע_בדילוג[[#This Row],[הווסת פעיל?]]&lt;&gt;1,B1056&lt;&gt;1,B1056&lt;&gt;""),IF(OR(שבוע_בדילוג[[#This Row],[LengthofCycle]]=F1056,F1056=29,F1056=28),1,0),"")</f>
        <v>0</v>
      </c>
    </row>
    <row r="1056" spans="1:39" x14ac:dyDescent="0.25">
      <c r="A1056" s="1" t="s">
        <v>143</v>
      </c>
      <c r="B1056" s="1">
        <v>2</v>
      </c>
      <c r="C1056" s="1">
        <v>1</v>
      </c>
      <c r="D1056" s="1">
        <v>1</v>
      </c>
      <c r="E1056" s="1">
        <v>0</v>
      </c>
      <c r="F1056" s="1">
        <v>34</v>
      </c>
      <c r="H1056" s="1">
        <f>שבוע_בדילוג[[#This Row],[LengthofCycle]]+1</f>
        <v>35</v>
      </c>
      <c r="I1056" s="1" t="str">
        <f>IF(IFERROR(LOOKUP(שבוע_בדילוג[[#This Row],[ClientID]],קביעויות[השבוע בדילוג]),FALSE)=שבוע_בדילוג[[#This Row],[ClientID]],1,"")</f>
        <v/>
      </c>
      <c r="J1056" s="1" t="str">
        <f>IF(AND(שבוע_בדילוג[[#This Row],[CycleNumber]]&gt;1,OR(B1057="",שבוע_בדילוג[[#This Row],[CycleNumber]]&gt;B1055)),IF(OR(AND(שבוע_בדילוג[[#This Row],[LengthofCycle]]=29,F1055=29),AND(שבוע_בדילוג[[#This Row],[LengthofCycle]]=36,F1055=36)),1,""),"")</f>
        <v/>
      </c>
      <c r="K1056" s="1" t="str">
        <f>IF(AND(שבוע_בדילוג[[#This Row],[וסת השבוע]]=1,J1055=1,שבוע_בדילוג[[#This Row],[CycleNumber]]&gt;B1055),1,"")</f>
        <v/>
      </c>
      <c r="L1056" s="1" t="str">
        <f>IF(שבוע_בדילוג[[#This Row],[CycleNumber]]=1,"",IF(שבוע_בדילוג[[#This Row],[וסת השבוע]]=1,0,IF(L1055="","",IF(L1055=0,IF(שבוע_בדילוג[[#This Row],[LengthofCycle]]=29,0,1),IF(L1055=1,IF(שבוע_בדילוג[[#This Row],[LengthofCycle]]+F1055=29*2,0,2),IF(L1055=2,IF(שבוע_בדילוג[[#This Row],[LengthofCycle]]+F1055+F1054=29*3,0,3),""))))))</f>
        <v/>
      </c>
      <c r="M1056" s="1" t="str">
        <f>IF(שבוע_בדילוג[[#This Row],[וסת השבוע]]=1,IF(שבוע_בדילוג[[#This Row],[וסת השבוע וההפלגה ביחד]]=1,M1055+1,0),IF(AND(שבוע_בדילוג[[#This Row],[CycleNumber]]&gt;B1055,שבוע_בדילוג[[#This Row],[CycleNumber]]&gt;1),IF(שבוע_בדילוג[[#This Row],[וסת השבוע פעיל?]]&lt;&gt;"",M1055+1,""),""))</f>
        <v/>
      </c>
      <c r="N1056" s="1" t="str">
        <f>IF(שבוע_בדילוג[[#This Row],[וסת השבוע פעיל?2]]="","",IF(AND(שבוע_בדילוג[[#This Row],[וסת השבוע פעיל?]]&lt;&gt;"",שבוע_בדילוג[[#This Row],[CycleNumber]]&lt;B1057,B1057&lt;&gt;"",שבוע_בדילוג[[#This Row],[וסת השבוע פעיל?]]&lt;3),IF(L1057=0,IF(AND(שבוע_בדילוג[[#This Row],[וסת השבוע פעיל?]]&gt;0,J1057=1),0,1),0),""))</f>
        <v/>
      </c>
      <c r="O1056" s="1" t="str">
        <f t="shared" si="88"/>
        <v/>
      </c>
      <c r="P1056" s="1" t="str">
        <f>IF(AND(שבוע_בדילוג[[#This Row],[חיזוי - שבוע]]=1,K1057=1),1,"")</f>
        <v/>
      </c>
      <c r="Q1056" s="1" t="str">
        <f>IF(AND(שבוע_בדילוג[[#This Row],[וסת השבוע פעיל?]]&lt;3,OR(שבוע_בדילוג[[#This Row],[CycleNumber]]&gt;B1057,B1057="")),1,"")</f>
        <v/>
      </c>
      <c r="R1056" s="1" t="str">
        <f>IF(AND(שבוע_בדילוג[[#This Row],[חיזוי - שבוע]]&lt;&gt;"",שבוע_בדילוג[[#This Row],[וסת השבוע פעיל?2]]=""),1,"")</f>
        <v/>
      </c>
      <c r="S1056" s="1" t="str">
        <f>IF(שבוע_בדילוג[[#This Row],[האישה קבעה וסת שבוע בדילוג?]]=1,IF(שבוע_בדילוג[[#This Row],[וסת השבוע פעיל?]]&lt;3,1,0),"")</f>
        <v/>
      </c>
      <c r="T10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6" s="1" t="str">
        <f t="shared" si="89"/>
        <v/>
      </c>
      <c r="V1056" s="1" t="str">
        <f t="shared" si="90"/>
        <v/>
      </c>
      <c r="W1056" s="1" t="str">
        <f t="shared" si="91"/>
        <v/>
      </c>
      <c r="X1056" s="1" t="str">
        <f>IF(שבוע_בדילוג[[#This Row],[3 הפלגות זהות]]="","",IF(שבוע_בדילוג[[#This Row],[3 הפלגות זהות]]=1,שבוע_בדילוג[[#This Row],[LengthofCycle]],X1055))</f>
        <v/>
      </c>
      <c r="Z1056" s="1" t="str">
        <f>IF(OR(שבוע_בדילוג[[#This Row],[הווסת פעיל?]]=0,שבוע_בדילוג[[#This Row],[הווסת פעיל?]]=""),"",SUM(Z1055,שבוע_בדילוג[[#This Row],[הווסת פעיל?]]))</f>
        <v/>
      </c>
      <c r="AA1056" s="1" t="str">
        <f>IF(AND(שבוע_בדילוג[[#This Row],[כמה מחזורים עד עקירה]]&lt;&gt;"",Z1057=""),שבוע_בדילוג[[#This Row],[כמה מחזורים עד עקירה]],"")</f>
        <v/>
      </c>
      <c r="AB1056" s="1" t="str">
        <f>IF(AND(שבוע_בדילוג[[#This Row],[הווסת פעיל?]]=1,שבוע_בדילוג[[#This Row],[וסת קבוע אחרון]]&lt;&gt;X1055),שבוע_בדילוג[[#This Row],[וסת קבוע אחרון]],"")</f>
        <v/>
      </c>
      <c r="AC1056" s="1" t="str">
        <f>IF(AND(שבוע_בדילוג[[#This Row],[הווסת פעיל?]]=1,Y1055=0,שבוע_בדילוג[[#This Row],[וסת קבוע אחרון]]=X1055),שבוע_בדילוג[[#This Row],[וסת קבוע אחרון]],"")</f>
        <v/>
      </c>
      <c r="AD1056" s="1" t="str">
        <f>IF(AND(שבוע_בדילוג[[#This Row],[הווסת פעיל?]]=1,Y1055=0,שבוע_בדילוג[[#This Row],[וסת קבוע אחרון]]&lt;&gt;X1055),1,"")</f>
        <v/>
      </c>
      <c r="AE1056" s="1" t="str">
        <f>IF(AND(שבוע_בדילוג[[#This Row],[הווסת פעיל?]]&lt;&gt;"",B1057=1),שבוע_בדילוג[[#This Row],[CycleNumber]],"")</f>
        <v/>
      </c>
      <c r="AF1056" s="1" t="str">
        <f>IF(AND(שבוע_בדילוג[[#This Row],[הווסת פעיל?]]&lt;&gt;"",Y1055=""),שבוע_בדילוג[[#This Row],[CycleNumber]],"")</f>
        <v/>
      </c>
      <c r="AG1056" s="1" t="str">
        <f>IF(B1057=1,"",IF(שבוע_בדילוג[[#This Row],[הווסת פעיל?]]=1,IF(שבוע_בדילוג[[#This Row],[וסת קבוע אחרון]]=F1057,1,0),""))</f>
        <v/>
      </c>
      <c r="AH1056" s="1" t="str">
        <f>IF(B1057=1,"",IF(שבוע_בדילוג[[#This Row],[הווסת פעיל?]]=1,IF(OR(שבוע_בדילוג[[#This Row],[וסת קבוע אחרון]]=F1057,F1057=שבוע_בדילוג[[#This Row],[LengthofCycle]]),1,0),""))</f>
        <v/>
      </c>
      <c r="AI1056" s="1" t="str">
        <f>IF(B1057=1,"",IF(שבוע_בדילוג[[#This Row],[הווסת פעיל?]]=1,IF(OR(שבוע_בדילוג[[#This Row],[וסת קבוע אחרון]]=F1057,F1057=שבוע_בדילוג[[#This Row],[LengthofCycle]],AND(שבוע_בדילוג[[#This Row],[LengthofCycle]]&lt;&gt;שבוע_בדילוג[[#This Row],[וסת קבוע אחרון]],OR(F1057=28,F1057=29))),1,0),""))</f>
        <v/>
      </c>
      <c r="AJ1056" s="1" t="str">
        <f>IF(AND(שבוע_בדילוג[[#This Row],[הווסת פעיל?]]=1,B1057=1),1,"")</f>
        <v/>
      </c>
      <c r="AK1056" s="4">
        <f>IF(AND(שבוע_בדילוג[[#This Row],[הווסת פעיל?]]&lt;&gt;1,B1057&lt;&gt;1,B1057&lt;&gt;""),IF(שבוע_בדילוג[[#This Row],[LengthofCycle]]=F1057,1,0),"")</f>
        <v>0</v>
      </c>
      <c r="AL1056" s="4">
        <f>IF(AND(שבוע_בדילוג[[#This Row],[הווסת פעיל?]]&lt;&gt;1,B1057&lt;&gt;1,B1057&lt;&gt;""),IF(OR(שבוע_בדילוג[[#This Row],[LengthofCycle]]=F1057,F1057=29),1,0),"")</f>
        <v>0</v>
      </c>
      <c r="AM1056" s="4">
        <f>IF(AND(שבוע_בדילוג[[#This Row],[הווסת פעיל?]]&lt;&gt;1,B1057&lt;&gt;1,B1057&lt;&gt;""),IF(OR(שבוע_בדילוג[[#This Row],[LengthofCycle]]=F1057,F1057=29,F1057=28),1,0),"")</f>
        <v>0</v>
      </c>
    </row>
    <row r="1057" spans="1:39" x14ac:dyDescent="0.25">
      <c r="A1057" s="1" t="s">
        <v>143</v>
      </c>
      <c r="B1057" s="1">
        <v>3</v>
      </c>
      <c r="C1057" s="1">
        <v>1</v>
      </c>
      <c r="D1057" s="1">
        <v>1</v>
      </c>
      <c r="E1057" s="1">
        <v>0</v>
      </c>
      <c r="F1057" s="1">
        <v>30</v>
      </c>
      <c r="H1057" s="1">
        <f>שבוע_בדילוג[[#This Row],[LengthofCycle]]+1</f>
        <v>31</v>
      </c>
      <c r="I1057" s="1" t="str">
        <f>IF(IFERROR(LOOKUP(שבוע_בדילוג[[#This Row],[ClientID]],קביעויות[השבוע בדילוג]),FALSE)=שבוע_בדילוג[[#This Row],[ClientID]],1,"")</f>
        <v/>
      </c>
      <c r="J1057" s="1" t="str">
        <f>IF(AND(שבוע_בדילוג[[#This Row],[CycleNumber]]&gt;1,OR(B1058="",שבוע_בדילוג[[#This Row],[CycleNumber]]&gt;B1056)),IF(OR(AND(שבוע_בדילוג[[#This Row],[LengthofCycle]]=29,F1056=29),AND(שבוע_בדילוג[[#This Row],[LengthofCycle]]=36,F1056=36)),1,""),"")</f>
        <v/>
      </c>
      <c r="K1057" s="1" t="str">
        <f>IF(AND(שבוע_בדילוג[[#This Row],[וסת השבוע]]=1,J1056=1,שבוע_בדילוג[[#This Row],[CycleNumber]]&gt;B1056),1,"")</f>
        <v/>
      </c>
      <c r="L1057" s="1" t="str">
        <f>IF(שבוע_בדילוג[[#This Row],[CycleNumber]]=1,"",IF(שבוע_בדילוג[[#This Row],[וסת השבוע]]=1,0,IF(L1056="","",IF(L1056=0,IF(שבוע_בדילוג[[#This Row],[LengthofCycle]]=29,0,1),IF(L1056=1,IF(שבוע_בדילוג[[#This Row],[LengthofCycle]]+F1056=29*2,0,2),IF(L1056=2,IF(שבוע_בדילוג[[#This Row],[LengthofCycle]]+F1056+F1055=29*3,0,3),""))))))</f>
        <v/>
      </c>
      <c r="M1057" s="1" t="str">
        <f>IF(שבוע_בדילוג[[#This Row],[וסת השבוע]]=1,IF(שבוע_בדילוג[[#This Row],[וסת השבוע וההפלגה ביחד]]=1,M1056+1,0),IF(AND(שבוע_בדילוג[[#This Row],[CycleNumber]]&gt;B1056,שבוע_בדילוג[[#This Row],[CycleNumber]]&gt;1),IF(שבוע_בדילוג[[#This Row],[וסת השבוע פעיל?]]&lt;&gt;"",M1056+1,""),""))</f>
        <v/>
      </c>
      <c r="N1057" s="1" t="str">
        <f>IF(שבוע_בדילוג[[#This Row],[וסת השבוע פעיל?2]]="","",IF(AND(שבוע_בדילוג[[#This Row],[וסת השבוע פעיל?]]&lt;&gt;"",שבוע_בדילוג[[#This Row],[CycleNumber]]&lt;B1058,B1058&lt;&gt;"",שבוע_בדילוג[[#This Row],[וסת השבוע פעיל?]]&lt;3),IF(L1058=0,IF(AND(שבוע_בדילוג[[#This Row],[וסת השבוע פעיל?]]&gt;0,J1058=1),0,1),0),""))</f>
        <v/>
      </c>
      <c r="O1057" s="1" t="str">
        <f t="shared" si="88"/>
        <v/>
      </c>
      <c r="P1057" s="1" t="str">
        <f>IF(AND(שבוע_בדילוג[[#This Row],[חיזוי - שבוע]]=1,K1058=1),1,"")</f>
        <v/>
      </c>
      <c r="Q1057" s="1" t="str">
        <f>IF(AND(שבוע_בדילוג[[#This Row],[וסת השבוע פעיל?]]&lt;3,OR(שבוע_בדילוג[[#This Row],[CycleNumber]]&gt;B1058,B1058="")),1,"")</f>
        <v/>
      </c>
      <c r="R1057" s="1" t="str">
        <f>IF(AND(שבוע_בדילוג[[#This Row],[חיזוי - שבוע]]&lt;&gt;"",שבוע_בדילוג[[#This Row],[וסת השבוע פעיל?2]]=""),1,"")</f>
        <v/>
      </c>
      <c r="S1057" s="1" t="str">
        <f>IF(שבוע_בדילוג[[#This Row],[האישה קבעה וסת שבוע בדילוג?]]=1,IF(שבוע_בדילוג[[#This Row],[וסת השבוע פעיל?]]&lt;3,1,0),"")</f>
        <v/>
      </c>
      <c r="T10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7" s="1">
        <f t="shared" si="89"/>
        <v>0</v>
      </c>
      <c r="V1057" s="1" t="str">
        <f t="shared" si="90"/>
        <v/>
      </c>
      <c r="W1057" s="1" t="str">
        <f t="shared" si="91"/>
        <v/>
      </c>
      <c r="X1057" s="1" t="str">
        <f>IF(שבוע_בדילוג[[#This Row],[3 הפלגות זהות]]="","",IF(שבוע_בדילוג[[#This Row],[3 הפלגות זהות]]=1,שבוע_בדילוג[[#This Row],[LengthofCycle]],X1056))</f>
        <v/>
      </c>
      <c r="Z1057" s="1" t="str">
        <f>IF(OR(שבוע_בדילוג[[#This Row],[הווסת פעיל?]]=0,שבוע_בדילוג[[#This Row],[הווסת פעיל?]]=""),"",SUM(Z1056,שבוע_בדילוג[[#This Row],[הווסת פעיל?]]))</f>
        <v/>
      </c>
      <c r="AA1057" s="1" t="str">
        <f>IF(AND(שבוע_בדילוג[[#This Row],[כמה מחזורים עד עקירה]]&lt;&gt;"",Z1058=""),שבוע_בדילוג[[#This Row],[כמה מחזורים עד עקירה]],"")</f>
        <v/>
      </c>
      <c r="AB1057" s="1" t="str">
        <f>IF(AND(שבוע_בדילוג[[#This Row],[הווסת פעיל?]]=1,שבוע_בדילוג[[#This Row],[וסת קבוע אחרון]]&lt;&gt;X1056),שבוע_בדילוג[[#This Row],[וסת קבוע אחרון]],"")</f>
        <v/>
      </c>
      <c r="AC1057" s="1" t="str">
        <f>IF(AND(שבוע_בדילוג[[#This Row],[הווסת פעיל?]]=1,Y1056=0,שבוע_בדילוג[[#This Row],[וסת קבוע אחרון]]=X1056),שבוע_בדילוג[[#This Row],[וסת קבוע אחרון]],"")</f>
        <v/>
      </c>
      <c r="AD1057" s="1" t="str">
        <f>IF(AND(שבוע_בדילוג[[#This Row],[הווסת פעיל?]]=1,Y1056=0,שבוע_בדילוג[[#This Row],[וסת קבוע אחרון]]&lt;&gt;X1056),1,"")</f>
        <v/>
      </c>
      <c r="AE1057" s="1" t="str">
        <f>IF(AND(שבוע_בדילוג[[#This Row],[הווסת פעיל?]]&lt;&gt;"",B1058=1),שבוע_בדילוג[[#This Row],[CycleNumber]],"")</f>
        <v/>
      </c>
      <c r="AF1057" s="1" t="str">
        <f>IF(AND(שבוע_בדילוג[[#This Row],[הווסת פעיל?]]&lt;&gt;"",Y1056=""),שבוע_בדילוג[[#This Row],[CycleNumber]],"")</f>
        <v/>
      </c>
      <c r="AG1057" s="1" t="str">
        <f>IF(B1058=1,"",IF(שבוע_בדילוג[[#This Row],[הווסת פעיל?]]=1,IF(שבוע_בדילוג[[#This Row],[וסת קבוע אחרון]]=F1058,1,0),""))</f>
        <v/>
      </c>
      <c r="AH1057" s="1" t="str">
        <f>IF(B1058=1,"",IF(שבוע_בדילוג[[#This Row],[הווסת פעיל?]]=1,IF(OR(שבוע_בדילוג[[#This Row],[וסת קבוע אחרון]]=F1058,F1058=שבוע_בדילוג[[#This Row],[LengthofCycle]]),1,0),""))</f>
        <v/>
      </c>
      <c r="AI1057" s="1" t="str">
        <f>IF(B1058=1,"",IF(שבוע_בדילוג[[#This Row],[הווסת פעיל?]]=1,IF(OR(שבוע_בדילוג[[#This Row],[וסת קבוע אחרון]]=F1058,F1058=שבוע_בדילוג[[#This Row],[LengthofCycle]],AND(שבוע_בדילוג[[#This Row],[LengthofCycle]]&lt;&gt;שבוע_בדילוג[[#This Row],[וסת קבוע אחרון]],OR(F1058=28,F1058=29))),1,0),""))</f>
        <v/>
      </c>
      <c r="AJ1057" s="1" t="str">
        <f>IF(AND(שבוע_בדילוג[[#This Row],[הווסת פעיל?]]=1,B1058=1),1,"")</f>
        <v/>
      </c>
      <c r="AK1057" s="4">
        <f>IF(AND(שבוע_בדילוג[[#This Row],[הווסת פעיל?]]&lt;&gt;1,B1058&lt;&gt;1,B1058&lt;&gt;""),IF(שבוע_בדילוג[[#This Row],[LengthofCycle]]=F1058,1,0),"")</f>
        <v>0</v>
      </c>
      <c r="AL1057" s="4">
        <f>IF(AND(שבוע_בדילוג[[#This Row],[הווסת פעיל?]]&lt;&gt;1,B1058&lt;&gt;1,B1058&lt;&gt;""),IF(OR(שבוע_בדילוג[[#This Row],[LengthofCycle]]=F1058,F1058=29),1,0),"")</f>
        <v>0</v>
      </c>
      <c r="AM1057" s="4">
        <f>IF(AND(שבוע_בדילוג[[#This Row],[הווסת פעיל?]]&lt;&gt;1,B1058&lt;&gt;1,B1058&lt;&gt;""),IF(OR(שבוע_בדילוג[[#This Row],[LengthofCycle]]=F1058,F1058=29,F1058=28),1,0),"")</f>
        <v>0</v>
      </c>
    </row>
    <row r="1058" spans="1:39" x14ac:dyDescent="0.25">
      <c r="A1058" s="1" t="s">
        <v>143</v>
      </c>
      <c r="B1058" s="1">
        <v>4</v>
      </c>
      <c r="C1058" s="1">
        <v>1</v>
      </c>
      <c r="D1058" s="1">
        <v>1</v>
      </c>
      <c r="E1058" s="1">
        <v>0</v>
      </c>
      <c r="F1058" s="1">
        <v>32</v>
      </c>
      <c r="H1058" s="1">
        <f>שבוע_בדילוג[[#This Row],[LengthofCycle]]+1</f>
        <v>33</v>
      </c>
      <c r="I1058" s="1" t="str">
        <f>IF(IFERROR(LOOKUP(שבוע_בדילוג[[#This Row],[ClientID]],קביעויות[השבוע בדילוג]),FALSE)=שבוע_בדילוג[[#This Row],[ClientID]],1,"")</f>
        <v/>
      </c>
      <c r="J1058" s="1" t="str">
        <f>IF(AND(שבוע_בדילוג[[#This Row],[CycleNumber]]&gt;1,OR(B1059="",שבוע_בדילוג[[#This Row],[CycleNumber]]&gt;B1057)),IF(OR(AND(שבוע_בדילוג[[#This Row],[LengthofCycle]]=29,F1057=29),AND(שבוע_בדילוג[[#This Row],[LengthofCycle]]=36,F1057=36)),1,""),"")</f>
        <v/>
      </c>
      <c r="K1058" s="1" t="str">
        <f>IF(AND(שבוע_בדילוג[[#This Row],[וסת השבוע]]=1,J1057=1,שבוע_בדילוג[[#This Row],[CycleNumber]]&gt;B1057),1,"")</f>
        <v/>
      </c>
      <c r="L1058" s="1" t="str">
        <f>IF(שבוע_בדילוג[[#This Row],[CycleNumber]]=1,"",IF(שבוע_בדילוג[[#This Row],[וסת השבוע]]=1,0,IF(L1057="","",IF(L1057=0,IF(שבוע_בדילוג[[#This Row],[LengthofCycle]]=29,0,1),IF(L1057=1,IF(שבוע_בדילוג[[#This Row],[LengthofCycle]]+F1057=29*2,0,2),IF(L1057=2,IF(שבוע_בדילוג[[#This Row],[LengthofCycle]]+F1057+F1056=29*3,0,3),""))))))</f>
        <v/>
      </c>
      <c r="M1058" s="1" t="str">
        <f>IF(שבוע_בדילוג[[#This Row],[וסת השבוע]]=1,IF(שבוע_בדילוג[[#This Row],[וסת השבוע וההפלגה ביחד]]=1,M1057+1,0),IF(AND(שבוע_בדילוג[[#This Row],[CycleNumber]]&gt;B1057,שבוע_בדילוג[[#This Row],[CycleNumber]]&gt;1),IF(שבוע_בדילוג[[#This Row],[וסת השבוע פעיל?]]&lt;&gt;"",M1057+1,""),""))</f>
        <v/>
      </c>
      <c r="N1058" s="1" t="str">
        <f>IF(שבוע_בדילוג[[#This Row],[וסת השבוע פעיל?2]]="","",IF(AND(שבוע_בדילוג[[#This Row],[וסת השבוע פעיל?]]&lt;&gt;"",שבוע_בדילוג[[#This Row],[CycleNumber]]&lt;B1059,B1059&lt;&gt;"",שבוע_בדילוג[[#This Row],[וסת השבוע פעיל?]]&lt;3),IF(L1059=0,IF(AND(שבוע_בדילוג[[#This Row],[וסת השבוע פעיל?]]&gt;0,J1059=1),0,1),0),""))</f>
        <v/>
      </c>
      <c r="O1058" s="1" t="str">
        <f t="shared" si="88"/>
        <v/>
      </c>
      <c r="P1058" s="1" t="str">
        <f>IF(AND(שבוע_בדילוג[[#This Row],[חיזוי - שבוע]]=1,K1059=1),1,"")</f>
        <v/>
      </c>
      <c r="Q1058" s="1" t="str">
        <f>IF(AND(שבוע_בדילוג[[#This Row],[וסת השבוע פעיל?]]&lt;3,OR(שבוע_בדילוג[[#This Row],[CycleNumber]]&gt;B1059,B1059="")),1,"")</f>
        <v/>
      </c>
      <c r="R1058" s="1" t="str">
        <f>IF(AND(שבוע_בדילוג[[#This Row],[חיזוי - שבוע]]&lt;&gt;"",שבוע_בדילוג[[#This Row],[וסת השבוע פעיל?2]]=""),1,"")</f>
        <v/>
      </c>
      <c r="S1058" s="1" t="str">
        <f>IF(שבוע_בדילוג[[#This Row],[האישה קבעה וסת שבוע בדילוג?]]=1,IF(שבוע_בדילוג[[#This Row],[וסת השבוע פעיל?]]&lt;3,1,0),"")</f>
        <v/>
      </c>
      <c r="T10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8" s="1">
        <f t="shared" si="89"/>
        <v>0</v>
      </c>
      <c r="V1058" s="1">
        <f t="shared" si="90"/>
        <v>0</v>
      </c>
      <c r="W1058" s="1" t="str">
        <f t="shared" si="91"/>
        <v/>
      </c>
      <c r="X1058" s="1" t="str">
        <f>IF(שבוע_בדילוג[[#This Row],[3 הפלגות זהות]]="","",IF(שבוע_בדילוג[[#This Row],[3 הפלגות זהות]]=1,שבוע_בדילוג[[#This Row],[LengthofCycle]],X1057))</f>
        <v/>
      </c>
      <c r="Z1058" s="1" t="str">
        <f>IF(OR(שבוע_בדילוג[[#This Row],[הווסת פעיל?]]=0,שבוע_בדילוג[[#This Row],[הווסת פעיל?]]=""),"",SUM(Z1057,שבוע_בדילוג[[#This Row],[הווסת פעיל?]]))</f>
        <v/>
      </c>
      <c r="AA1058" s="1" t="str">
        <f>IF(AND(שבוע_בדילוג[[#This Row],[כמה מחזורים עד עקירה]]&lt;&gt;"",Z1059=""),שבוע_בדילוג[[#This Row],[כמה מחזורים עד עקירה]],"")</f>
        <v/>
      </c>
      <c r="AB1058" s="1" t="str">
        <f>IF(AND(שבוע_בדילוג[[#This Row],[הווסת פעיל?]]=1,שבוע_בדילוג[[#This Row],[וסת קבוע אחרון]]&lt;&gt;X1057),שבוע_בדילוג[[#This Row],[וסת קבוע אחרון]],"")</f>
        <v/>
      </c>
      <c r="AC1058" s="1" t="str">
        <f>IF(AND(שבוע_בדילוג[[#This Row],[הווסת פעיל?]]=1,Y1057=0,שבוע_בדילוג[[#This Row],[וסת קבוע אחרון]]=X1057),שבוע_בדילוג[[#This Row],[וסת קבוע אחרון]],"")</f>
        <v/>
      </c>
      <c r="AD1058" s="1" t="str">
        <f>IF(AND(שבוע_בדילוג[[#This Row],[הווסת פעיל?]]=1,Y1057=0,שבוע_בדילוג[[#This Row],[וסת קבוע אחרון]]&lt;&gt;X1057),1,"")</f>
        <v/>
      </c>
      <c r="AE1058" s="1" t="str">
        <f>IF(AND(שבוע_בדילוג[[#This Row],[הווסת פעיל?]]&lt;&gt;"",B1059=1),שבוע_בדילוג[[#This Row],[CycleNumber]],"")</f>
        <v/>
      </c>
      <c r="AF1058" s="1" t="str">
        <f>IF(AND(שבוע_בדילוג[[#This Row],[הווסת פעיל?]]&lt;&gt;"",Y1057=""),שבוע_בדילוג[[#This Row],[CycleNumber]],"")</f>
        <v/>
      </c>
      <c r="AG1058" s="1" t="str">
        <f>IF(B1059=1,"",IF(שבוע_בדילוג[[#This Row],[הווסת פעיל?]]=1,IF(שבוע_בדילוג[[#This Row],[וסת קבוע אחרון]]=F1059,1,0),""))</f>
        <v/>
      </c>
      <c r="AH1058" s="1" t="str">
        <f>IF(B1059=1,"",IF(שבוע_בדילוג[[#This Row],[הווסת פעיל?]]=1,IF(OR(שבוע_בדילוג[[#This Row],[וסת קבוע אחרון]]=F1059,F1059=שבוע_בדילוג[[#This Row],[LengthofCycle]]),1,0),""))</f>
        <v/>
      </c>
      <c r="AI1058" s="1" t="str">
        <f>IF(B1059=1,"",IF(שבוע_בדילוג[[#This Row],[הווסת פעיל?]]=1,IF(OR(שבוע_בדילוג[[#This Row],[וסת קבוע אחרון]]=F1059,F1059=שבוע_בדילוג[[#This Row],[LengthofCycle]],AND(שבוע_בדילוג[[#This Row],[LengthofCycle]]&lt;&gt;שבוע_בדילוג[[#This Row],[וסת קבוע אחרון]],OR(F1059=28,F1059=29))),1,0),""))</f>
        <v/>
      </c>
      <c r="AJ1058" s="1" t="str">
        <f>IF(AND(שבוע_בדילוג[[#This Row],[הווסת פעיל?]]=1,B1059=1),1,"")</f>
        <v/>
      </c>
      <c r="AK1058" s="4">
        <f>IF(AND(שבוע_בדילוג[[#This Row],[הווסת פעיל?]]&lt;&gt;1,B1059&lt;&gt;1,B1059&lt;&gt;""),IF(שבוע_בדילוג[[#This Row],[LengthofCycle]]=F1059,1,0),"")</f>
        <v>0</v>
      </c>
      <c r="AL1058" s="4">
        <f>IF(AND(שבוע_בדילוג[[#This Row],[הווסת פעיל?]]&lt;&gt;1,B1059&lt;&gt;1,B1059&lt;&gt;""),IF(OR(שבוע_בדילוג[[#This Row],[LengthofCycle]]=F1059,F1059=29),1,0),"")</f>
        <v>0</v>
      </c>
      <c r="AM1058" s="4">
        <f>IF(AND(שבוע_בדילוג[[#This Row],[הווסת פעיל?]]&lt;&gt;1,B1059&lt;&gt;1,B1059&lt;&gt;""),IF(OR(שבוע_בדילוג[[#This Row],[LengthofCycle]]=F1059,F1059=29,F1059=28),1,0),"")</f>
        <v>0</v>
      </c>
    </row>
    <row r="1059" spans="1:39" x14ac:dyDescent="0.25">
      <c r="A1059" s="1" t="s">
        <v>143</v>
      </c>
      <c r="B1059" s="1">
        <v>5</v>
      </c>
      <c r="C1059" s="1">
        <v>1</v>
      </c>
      <c r="D1059" s="1">
        <v>1</v>
      </c>
      <c r="E1059" s="1">
        <v>0</v>
      </c>
      <c r="F1059" s="1">
        <v>31</v>
      </c>
      <c r="H1059" s="1">
        <f>שבוע_בדילוג[[#This Row],[LengthofCycle]]+1</f>
        <v>32</v>
      </c>
      <c r="I1059" s="1" t="str">
        <f>IF(IFERROR(LOOKUP(שבוע_בדילוג[[#This Row],[ClientID]],קביעויות[השבוע בדילוג]),FALSE)=שבוע_בדילוג[[#This Row],[ClientID]],1,"")</f>
        <v/>
      </c>
      <c r="J1059" s="1" t="str">
        <f>IF(AND(שבוע_בדילוג[[#This Row],[CycleNumber]]&gt;1,OR(B1060="",שבוע_בדילוג[[#This Row],[CycleNumber]]&gt;B1058)),IF(OR(AND(שבוע_בדילוג[[#This Row],[LengthofCycle]]=29,F1058=29),AND(שבוע_בדילוג[[#This Row],[LengthofCycle]]=36,F1058=36)),1,""),"")</f>
        <v/>
      </c>
      <c r="K1059" s="1" t="str">
        <f>IF(AND(שבוע_בדילוג[[#This Row],[וסת השבוע]]=1,J1058=1,שבוע_בדילוג[[#This Row],[CycleNumber]]&gt;B1058),1,"")</f>
        <v/>
      </c>
      <c r="L1059" s="1" t="str">
        <f>IF(שבוע_בדילוג[[#This Row],[CycleNumber]]=1,"",IF(שבוע_בדילוג[[#This Row],[וסת השבוע]]=1,0,IF(L1058="","",IF(L1058=0,IF(שבוע_בדילוג[[#This Row],[LengthofCycle]]=29,0,1),IF(L1058=1,IF(שבוע_בדילוג[[#This Row],[LengthofCycle]]+F1058=29*2,0,2),IF(L1058=2,IF(שבוע_בדילוג[[#This Row],[LengthofCycle]]+F1058+F1057=29*3,0,3),""))))))</f>
        <v/>
      </c>
      <c r="M1059" s="1" t="str">
        <f>IF(שבוע_בדילוג[[#This Row],[וסת השבוע]]=1,IF(שבוע_בדילוג[[#This Row],[וסת השבוע וההפלגה ביחד]]=1,M1058+1,0),IF(AND(שבוע_בדילוג[[#This Row],[CycleNumber]]&gt;B1058,שבוע_בדילוג[[#This Row],[CycleNumber]]&gt;1),IF(שבוע_בדילוג[[#This Row],[וסת השבוע פעיל?]]&lt;&gt;"",M1058+1,""),""))</f>
        <v/>
      </c>
      <c r="N1059" s="1" t="str">
        <f>IF(שבוע_בדילוג[[#This Row],[וסת השבוע פעיל?2]]="","",IF(AND(שבוע_בדילוג[[#This Row],[וסת השבוע פעיל?]]&lt;&gt;"",שבוע_בדילוג[[#This Row],[CycleNumber]]&lt;B1060,B1060&lt;&gt;"",שבוע_בדילוג[[#This Row],[וסת השבוע פעיל?]]&lt;3),IF(L1060=0,IF(AND(שבוע_בדילוג[[#This Row],[וסת השבוע פעיל?]]&gt;0,J1060=1),0,1),0),""))</f>
        <v/>
      </c>
      <c r="O1059" s="1" t="str">
        <f t="shared" si="88"/>
        <v/>
      </c>
      <c r="P1059" s="1" t="str">
        <f>IF(AND(שבוע_בדילוג[[#This Row],[חיזוי - שבוע]]=1,K1060=1),1,"")</f>
        <v/>
      </c>
      <c r="Q1059" s="1" t="str">
        <f>IF(AND(שבוע_בדילוג[[#This Row],[וסת השבוע פעיל?]]&lt;3,OR(שבוע_בדילוג[[#This Row],[CycleNumber]]&gt;B1060,B1060="")),1,"")</f>
        <v/>
      </c>
      <c r="R1059" s="1" t="str">
        <f>IF(AND(שבוע_בדילוג[[#This Row],[חיזוי - שבוע]]&lt;&gt;"",שבוע_בדילוג[[#This Row],[וסת השבוע פעיל?2]]=""),1,"")</f>
        <v/>
      </c>
      <c r="S1059" s="1" t="str">
        <f>IF(שבוע_בדילוג[[#This Row],[האישה קבעה וסת שבוע בדילוג?]]=1,IF(שבוע_בדילוג[[#This Row],[וסת השבוע פעיל?]]&lt;3,1,0),"")</f>
        <v/>
      </c>
      <c r="T10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59" s="1">
        <f t="shared" si="89"/>
        <v>0</v>
      </c>
      <c r="V1059" s="1">
        <f t="shared" si="90"/>
        <v>0</v>
      </c>
      <c r="W1059" s="1">
        <f t="shared" si="91"/>
        <v>0</v>
      </c>
      <c r="X1059" s="1" t="str">
        <f>IF(שבוע_בדילוג[[#This Row],[3 הפלגות זהות]]="","",IF(שבוע_בדילוג[[#This Row],[3 הפלגות זהות]]=1,שבוע_בדילוג[[#This Row],[LengthofCycle]],X1058))</f>
        <v/>
      </c>
      <c r="Z1059" s="1" t="str">
        <f>IF(OR(שבוע_בדילוג[[#This Row],[הווסת פעיל?]]=0,שבוע_בדילוג[[#This Row],[הווסת פעיל?]]=""),"",SUM(Z1058,שבוע_בדילוג[[#This Row],[הווסת פעיל?]]))</f>
        <v/>
      </c>
      <c r="AA1059" s="1" t="str">
        <f>IF(AND(שבוע_בדילוג[[#This Row],[כמה מחזורים עד עקירה]]&lt;&gt;"",Z1060=""),שבוע_בדילוג[[#This Row],[כמה מחזורים עד עקירה]],"")</f>
        <v/>
      </c>
      <c r="AB1059" s="1" t="str">
        <f>IF(AND(שבוע_בדילוג[[#This Row],[הווסת פעיל?]]=1,שבוע_בדילוג[[#This Row],[וסת קבוע אחרון]]&lt;&gt;X1058),שבוע_בדילוג[[#This Row],[וסת קבוע אחרון]],"")</f>
        <v/>
      </c>
      <c r="AC1059" s="1" t="str">
        <f>IF(AND(שבוע_בדילוג[[#This Row],[הווסת פעיל?]]=1,Y1058=0,שבוע_בדילוג[[#This Row],[וסת קבוע אחרון]]=X1058),שבוע_בדילוג[[#This Row],[וסת קבוע אחרון]],"")</f>
        <v/>
      </c>
      <c r="AD1059" s="1" t="str">
        <f>IF(AND(שבוע_בדילוג[[#This Row],[הווסת פעיל?]]=1,Y1058=0,שבוע_בדילוג[[#This Row],[וסת קבוע אחרון]]&lt;&gt;X1058),1,"")</f>
        <v/>
      </c>
      <c r="AE1059" s="1" t="str">
        <f>IF(AND(שבוע_בדילוג[[#This Row],[הווסת פעיל?]]&lt;&gt;"",B1060=1),שבוע_בדילוג[[#This Row],[CycleNumber]],"")</f>
        <v/>
      </c>
      <c r="AF1059" s="1" t="str">
        <f>IF(AND(שבוע_בדילוג[[#This Row],[הווסת פעיל?]]&lt;&gt;"",Y1058=""),שבוע_בדילוג[[#This Row],[CycleNumber]],"")</f>
        <v/>
      </c>
      <c r="AG1059" s="1" t="str">
        <f>IF(B1060=1,"",IF(שבוע_בדילוג[[#This Row],[הווסת פעיל?]]=1,IF(שבוע_בדילוג[[#This Row],[וסת קבוע אחרון]]=F1060,1,0),""))</f>
        <v/>
      </c>
      <c r="AH1059" s="1" t="str">
        <f>IF(B1060=1,"",IF(שבוע_בדילוג[[#This Row],[הווסת פעיל?]]=1,IF(OR(שבוע_בדילוג[[#This Row],[וסת קבוע אחרון]]=F1060,F1060=שבוע_בדילוג[[#This Row],[LengthofCycle]]),1,0),""))</f>
        <v/>
      </c>
      <c r="AI1059" s="1" t="str">
        <f>IF(B1060=1,"",IF(שבוע_בדילוג[[#This Row],[הווסת פעיל?]]=1,IF(OR(שבוע_בדילוג[[#This Row],[וסת קבוע אחרון]]=F1060,F1060=שבוע_בדילוג[[#This Row],[LengthofCycle]],AND(שבוע_בדילוג[[#This Row],[LengthofCycle]]&lt;&gt;שבוע_בדילוג[[#This Row],[וסת קבוע אחרון]],OR(F1060=28,F1060=29))),1,0),""))</f>
        <v/>
      </c>
      <c r="AJ1059" s="1" t="str">
        <f>IF(AND(שבוע_בדילוג[[#This Row],[הווסת פעיל?]]=1,B1060=1),1,"")</f>
        <v/>
      </c>
      <c r="AK1059" s="4">
        <f>IF(AND(שבוע_בדילוג[[#This Row],[הווסת פעיל?]]&lt;&gt;1,B1060&lt;&gt;1,B1060&lt;&gt;""),IF(שבוע_בדילוג[[#This Row],[LengthofCycle]]=F1060,1,0),"")</f>
        <v>0</v>
      </c>
      <c r="AL1059" s="4">
        <f>IF(AND(שבוע_בדילוג[[#This Row],[הווסת פעיל?]]&lt;&gt;1,B1060&lt;&gt;1,B1060&lt;&gt;""),IF(OR(שבוע_בדילוג[[#This Row],[LengthofCycle]]=F1060,F1060=29),1,0),"")</f>
        <v>0</v>
      </c>
      <c r="AM1059" s="4">
        <f>IF(AND(שבוע_בדילוג[[#This Row],[הווסת פעיל?]]&lt;&gt;1,B1060&lt;&gt;1,B1060&lt;&gt;""),IF(OR(שבוע_בדילוג[[#This Row],[LengthofCycle]]=F1060,F1060=29,F1060=28),1,0),"")</f>
        <v>0</v>
      </c>
    </row>
    <row r="1060" spans="1:39" x14ac:dyDescent="0.25">
      <c r="A1060" s="1" t="s">
        <v>143</v>
      </c>
      <c r="B1060" s="1">
        <v>6</v>
      </c>
      <c r="C1060" s="1">
        <v>1</v>
      </c>
      <c r="D1060" s="1">
        <v>1</v>
      </c>
      <c r="E1060" s="1">
        <v>0</v>
      </c>
      <c r="F1060" s="1">
        <v>36</v>
      </c>
      <c r="H1060" s="1">
        <f>שבוע_בדילוג[[#This Row],[LengthofCycle]]+1</f>
        <v>37</v>
      </c>
      <c r="I1060" s="1" t="str">
        <f>IF(IFERROR(LOOKUP(שבוע_בדילוג[[#This Row],[ClientID]],קביעויות[השבוע בדילוג]),FALSE)=שבוע_בדילוג[[#This Row],[ClientID]],1,"")</f>
        <v/>
      </c>
      <c r="J1060" s="1" t="str">
        <f>IF(AND(שבוע_בדילוג[[#This Row],[CycleNumber]]&gt;1,OR(B1061="",שבוע_בדילוג[[#This Row],[CycleNumber]]&gt;B1059)),IF(OR(AND(שבוע_בדילוג[[#This Row],[LengthofCycle]]=29,F1059=29),AND(שבוע_בדילוג[[#This Row],[LengthofCycle]]=36,F1059=36)),1,""),"")</f>
        <v/>
      </c>
      <c r="K1060" s="1" t="str">
        <f>IF(AND(שבוע_בדילוג[[#This Row],[וסת השבוע]]=1,J1059=1,שבוע_בדילוג[[#This Row],[CycleNumber]]&gt;B1059),1,"")</f>
        <v/>
      </c>
      <c r="L1060" s="1" t="str">
        <f>IF(שבוע_בדילוג[[#This Row],[CycleNumber]]=1,"",IF(שבוע_בדילוג[[#This Row],[וסת השבוע]]=1,0,IF(L1059="","",IF(L1059=0,IF(שבוע_בדילוג[[#This Row],[LengthofCycle]]=29,0,1),IF(L1059=1,IF(שבוע_בדילוג[[#This Row],[LengthofCycle]]+F1059=29*2,0,2),IF(L1059=2,IF(שבוע_בדילוג[[#This Row],[LengthofCycle]]+F1059+F1058=29*3,0,3),""))))))</f>
        <v/>
      </c>
      <c r="M1060" s="1" t="str">
        <f>IF(שבוע_בדילוג[[#This Row],[וסת השבוע]]=1,IF(שבוע_בדילוג[[#This Row],[וסת השבוע וההפלגה ביחד]]=1,M1059+1,0),IF(AND(שבוע_בדילוג[[#This Row],[CycleNumber]]&gt;B1059,שבוע_בדילוג[[#This Row],[CycleNumber]]&gt;1),IF(שבוע_בדילוג[[#This Row],[וסת השבוע פעיל?]]&lt;&gt;"",M1059+1,""),""))</f>
        <v/>
      </c>
      <c r="N1060" s="1" t="str">
        <f>IF(שבוע_בדילוג[[#This Row],[וסת השבוע פעיל?2]]="","",IF(AND(שבוע_בדילוג[[#This Row],[וסת השבוע פעיל?]]&lt;&gt;"",שבוע_בדילוג[[#This Row],[CycleNumber]]&lt;B1061,B1061&lt;&gt;"",שבוע_בדילוג[[#This Row],[וסת השבוע פעיל?]]&lt;3),IF(L1061=0,IF(AND(שבוע_בדילוג[[#This Row],[וסת השבוע פעיל?]]&gt;0,J1061=1),0,1),0),""))</f>
        <v/>
      </c>
      <c r="O1060" s="1" t="str">
        <f t="shared" si="88"/>
        <v/>
      </c>
      <c r="P1060" s="1" t="str">
        <f>IF(AND(שבוע_בדילוג[[#This Row],[חיזוי - שבוע]]=1,K1061=1),1,"")</f>
        <v/>
      </c>
      <c r="Q1060" s="1" t="str">
        <f>IF(AND(שבוע_בדילוג[[#This Row],[וסת השבוע פעיל?]]&lt;3,OR(שבוע_בדילוג[[#This Row],[CycleNumber]]&gt;B1061,B1061="")),1,"")</f>
        <v/>
      </c>
      <c r="R1060" s="1" t="str">
        <f>IF(AND(שבוע_בדילוג[[#This Row],[חיזוי - שבוע]]&lt;&gt;"",שבוע_בדילוג[[#This Row],[וסת השבוע פעיל?2]]=""),1,"")</f>
        <v/>
      </c>
      <c r="S1060" s="1" t="str">
        <f>IF(שבוע_בדילוג[[#This Row],[האישה קבעה וסת שבוע בדילוג?]]=1,IF(שבוע_בדילוג[[#This Row],[וסת השבוע פעיל?]]&lt;3,1,0),"")</f>
        <v/>
      </c>
      <c r="T10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0" s="1">
        <f t="shared" si="89"/>
        <v>0</v>
      </c>
      <c r="V1060" s="1">
        <f t="shared" si="90"/>
        <v>0</v>
      </c>
      <c r="W1060" s="1">
        <f t="shared" si="91"/>
        <v>0</v>
      </c>
      <c r="X1060" s="1" t="str">
        <f>IF(שבוע_בדילוג[[#This Row],[3 הפלגות זהות]]="","",IF(שבוע_בדילוג[[#This Row],[3 הפלגות זהות]]=1,שבוע_בדילוג[[#This Row],[LengthofCycle]],X1059))</f>
        <v/>
      </c>
      <c r="Z1060" s="1" t="str">
        <f>IF(OR(שבוע_בדילוג[[#This Row],[הווסת פעיל?]]=0,שבוע_בדילוג[[#This Row],[הווסת פעיל?]]=""),"",SUM(Z1059,שבוע_בדילוג[[#This Row],[הווסת פעיל?]]))</f>
        <v/>
      </c>
      <c r="AA1060" s="1" t="str">
        <f>IF(AND(שבוע_בדילוג[[#This Row],[כמה מחזורים עד עקירה]]&lt;&gt;"",Z1061=""),שבוע_בדילוג[[#This Row],[כמה מחזורים עד עקירה]],"")</f>
        <v/>
      </c>
      <c r="AB1060" s="1" t="str">
        <f>IF(AND(שבוע_בדילוג[[#This Row],[הווסת פעיל?]]=1,שבוע_בדילוג[[#This Row],[וסת קבוע אחרון]]&lt;&gt;X1059),שבוע_בדילוג[[#This Row],[וסת קבוע אחרון]],"")</f>
        <v/>
      </c>
      <c r="AC1060" s="1" t="str">
        <f>IF(AND(שבוע_בדילוג[[#This Row],[הווסת פעיל?]]=1,Y1059=0,שבוע_בדילוג[[#This Row],[וסת קבוע אחרון]]=X1059),שבוע_בדילוג[[#This Row],[וסת קבוע אחרון]],"")</f>
        <v/>
      </c>
      <c r="AD1060" s="1" t="str">
        <f>IF(AND(שבוע_בדילוג[[#This Row],[הווסת פעיל?]]=1,Y1059=0,שבוע_בדילוג[[#This Row],[וסת קבוע אחרון]]&lt;&gt;X1059),1,"")</f>
        <v/>
      </c>
      <c r="AE1060" s="1" t="str">
        <f>IF(AND(שבוע_בדילוג[[#This Row],[הווסת פעיל?]]&lt;&gt;"",B1061=1),שבוע_בדילוג[[#This Row],[CycleNumber]],"")</f>
        <v/>
      </c>
      <c r="AF1060" s="1" t="str">
        <f>IF(AND(שבוע_בדילוג[[#This Row],[הווסת פעיל?]]&lt;&gt;"",Y1059=""),שבוע_בדילוג[[#This Row],[CycleNumber]],"")</f>
        <v/>
      </c>
      <c r="AG1060" s="1" t="str">
        <f>IF(B1061=1,"",IF(שבוע_בדילוג[[#This Row],[הווסת פעיל?]]=1,IF(שבוע_בדילוג[[#This Row],[וסת קבוע אחרון]]=F1061,1,0),""))</f>
        <v/>
      </c>
      <c r="AH1060" s="1" t="str">
        <f>IF(B1061=1,"",IF(שבוע_בדילוג[[#This Row],[הווסת פעיל?]]=1,IF(OR(שבוע_בדילוג[[#This Row],[וסת קבוע אחרון]]=F1061,F1061=שבוע_בדילוג[[#This Row],[LengthofCycle]]),1,0),""))</f>
        <v/>
      </c>
      <c r="AI1060" s="1" t="str">
        <f>IF(B1061=1,"",IF(שבוע_בדילוג[[#This Row],[הווסת פעיל?]]=1,IF(OR(שבוע_בדילוג[[#This Row],[וסת קבוע אחרון]]=F1061,F1061=שבוע_בדילוג[[#This Row],[LengthofCycle]],AND(שבוע_בדילוג[[#This Row],[LengthofCycle]]&lt;&gt;שבוע_בדילוג[[#This Row],[וסת קבוע אחרון]],OR(F1061=28,F1061=29))),1,0),""))</f>
        <v/>
      </c>
      <c r="AJ1060" s="1" t="str">
        <f>IF(AND(שבוע_בדילוג[[#This Row],[הווסת פעיל?]]=1,B1061=1),1,"")</f>
        <v/>
      </c>
      <c r="AK1060" s="4">
        <f>IF(AND(שבוע_בדילוג[[#This Row],[הווסת פעיל?]]&lt;&gt;1,B1061&lt;&gt;1,B1061&lt;&gt;""),IF(שבוע_בדילוג[[#This Row],[LengthofCycle]]=F1061,1,0),"")</f>
        <v>0</v>
      </c>
      <c r="AL1060" s="4">
        <f>IF(AND(שבוע_בדילוג[[#This Row],[הווסת פעיל?]]&lt;&gt;1,B1061&lt;&gt;1,B1061&lt;&gt;""),IF(OR(שבוע_בדילוג[[#This Row],[LengthofCycle]]=F1061,F1061=29),1,0),"")</f>
        <v>0</v>
      </c>
      <c r="AM1060" s="4">
        <f>IF(AND(שבוע_בדילוג[[#This Row],[הווסת פעיל?]]&lt;&gt;1,B1061&lt;&gt;1,B1061&lt;&gt;""),IF(OR(שבוע_בדילוג[[#This Row],[LengthofCycle]]=F1061,F1061=29,F1061=28),1,0),"")</f>
        <v>0</v>
      </c>
    </row>
    <row r="1061" spans="1:39" x14ac:dyDescent="0.25">
      <c r="A1061" s="1" t="s">
        <v>143</v>
      </c>
      <c r="B1061" s="1">
        <v>7</v>
      </c>
      <c r="C1061" s="1">
        <v>1</v>
      </c>
      <c r="D1061" s="1">
        <v>1</v>
      </c>
      <c r="E1061" s="1">
        <v>0</v>
      </c>
      <c r="F1061" s="1">
        <v>21</v>
      </c>
      <c r="H1061" s="1">
        <f>שבוע_בדילוג[[#This Row],[LengthofCycle]]+1</f>
        <v>22</v>
      </c>
      <c r="I1061" s="1" t="str">
        <f>IF(IFERROR(LOOKUP(שבוע_בדילוג[[#This Row],[ClientID]],קביעויות[השבוע בדילוג]),FALSE)=שבוע_בדילוג[[#This Row],[ClientID]],1,"")</f>
        <v/>
      </c>
      <c r="J1061" s="1" t="str">
        <f>IF(AND(שבוע_בדילוג[[#This Row],[CycleNumber]]&gt;1,OR(B1062="",שבוע_בדילוג[[#This Row],[CycleNumber]]&gt;B1060)),IF(OR(AND(שבוע_בדילוג[[#This Row],[LengthofCycle]]=29,F1060=29),AND(שבוע_בדילוג[[#This Row],[LengthofCycle]]=36,F1060=36)),1,""),"")</f>
        <v/>
      </c>
      <c r="K1061" s="1" t="str">
        <f>IF(AND(שבוע_בדילוג[[#This Row],[וסת השבוע]]=1,J1060=1,שבוע_בדילוג[[#This Row],[CycleNumber]]&gt;B1060),1,"")</f>
        <v/>
      </c>
      <c r="L1061" s="1" t="str">
        <f>IF(שבוע_בדילוג[[#This Row],[CycleNumber]]=1,"",IF(שבוע_בדילוג[[#This Row],[וסת השבוע]]=1,0,IF(L1060="","",IF(L1060=0,IF(שבוע_בדילוג[[#This Row],[LengthofCycle]]=29,0,1),IF(L1060=1,IF(שבוע_בדילוג[[#This Row],[LengthofCycle]]+F1060=29*2,0,2),IF(L1060=2,IF(שבוע_בדילוג[[#This Row],[LengthofCycle]]+F1060+F1059=29*3,0,3),""))))))</f>
        <v/>
      </c>
      <c r="M1061" s="1" t="str">
        <f>IF(שבוע_בדילוג[[#This Row],[וסת השבוע]]=1,IF(שבוע_בדילוג[[#This Row],[וסת השבוע וההפלגה ביחד]]=1,M1060+1,0),IF(AND(שבוע_בדילוג[[#This Row],[CycleNumber]]&gt;B1060,שבוע_בדילוג[[#This Row],[CycleNumber]]&gt;1),IF(שבוע_בדילוג[[#This Row],[וסת השבוע פעיל?]]&lt;&gt;"",M1060+1,""),""))</f>
        <v/>
      </c>
      <c r="N1061" s="1" t="str">
        <f>IF(שבוע_בדילוג[[#This Row],[וסת השבוע פעיל?2]]="","",IF(AND(שבוע_בדילוג[[#This Row],[וסת השבוע פעיל?]]&lt;&gt;"",שבוע_בדילוג[[#This Row],[CycleNumber]]&lt;B1062,B1062&lt;&gt;"",שבוע_בדילוג[[#This Row],[וסת השבוע פעיל?]]&lt;3),IF(L1062=0,IF(AND(שבוע_בדילוג[[#This Row],[וסת השבוע פעיל?]]&gt;0,J1062=1),0,1),0),""))</f>
        <v/>
      </c>
      <c r="O1061" s="1" t="str">
        <f t="shared" si="88"/>
        <v/>
      </c>
      <c r="P1061" s="1" t="str">
        <f>IF(AND(שבוע_בדילוג[[#This Row],[חיזוי - שבוע]]=1,K1062=1),1,"")</f>
        <v/>
      </c>
      <c r="Q1061" s="1" t="str">
        <f>IF(AND(שבוע_בדילוג[[#This Row],[וסת השבוע פעיל?]]&lt;3,OR(שבוע_בדילוג[[#This Row],[CycleNumber]]&gt;B1062,B1062="")),1,"")</f>
        <v/>
      </c>
      <c r="R1061" s="1" t="str">
        <f>IF(AND(שבוע_בדילוג[[#This Row],[חיזוי - שבוע]]&lt;&gt;"",שבוע_בדילוג[[#This Row],[וסת השבוע פעיל?2]]=""),1,"")</f>
        <v/>
      </c>
      <c r="S1061" s="1" t="str">
        <f>IF(שבוע_בדילוג[[#This Row],[האישה קבעה וסת שבוע בדילוג?]]=1,IF(שבוע_בדילוג[[#This Row],[וסת השבוע פעיל?]]&lt;3,1,0),"")</f>
        <v/>
      </c>
      <c r="T10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1" s="1">
        <f t="shared" si="89"/>
        <v>0</v>
      </c>
      <c r="V1061" s="1">
        <f t="shared" si="90"/>
        <v>0</v>
      </c>
      <c r="W1061" s="1">
        <f t="shared" si="91"/>
        <v>0</v>
      </c>
      <c r="X1061" s="1" t="str">
        <f>IF(שבוע_בדילוג[[#This Row],[3 הפלגות זהות]]="","",IF(שבוע_בדילוג[[#This Row],[3 הפלגות זהות]]=1,שבוע_בדילוג[[#This Row],[LengthofCycle]],X1060))</f>
        <v/>
      </c>
      <c r="Z1061" s="1" t="str">
        <f>IF(OR(שבוע_בדילוג[[#This Row],[הווסת פעיל?]]=0,שבוע_בדילוג[[#This Row],[הווסת פעיל?]]=""),"",SUM(Z1060,שבוע_בדילוג[[#This Row],[הווסת פעיל?]]))</f>
        <v/>
      </c>
      <c r="AA1061" s="1" t="str">
        <f>IF(AND(שבוע_בדילוג[[#This Row],[כמה מחזורים עד עקירה]]&lt;&gt;"",Z1062=""),שבוע_בדילוג[[#This Row],[כמה מחזורים עד עקירה]],"")</f>
        <v/>
      </c>
      <c r="AB1061" s="1" t="str">
        <f>IF(AND(שבוע_בדילוג[[#This Row],[הווסת פעיל?]]=1,שבוע_בדילוג[[#This Row],[וסת קבוע אחרון]]&lt;&gt;X1060),שבוע_בדילוג[[#This Row],[וסת קבוע אחרון]],"")</f>
        <v/>
      </c>
      <c r="AC1061" s="1" t="str">
        <f>IF(AND(שבוע_בדילוג[[#This Row],[הווסת פעיל?]]=1,Y1060=0,שבוע_בדילוג[[#This Row],[וסת קבוע אחרון]]=X1060),שבוע_בדילוג[[#This Row],[וסת קבוע אחרון]],"")</f>
        <v/>
      </c>
      <c r="AD1061" s="1" t="str">
        <f>IF(AND(שבוע_בדילוג[[#This Row],[הווסת פעיל?]]=1,Y1060=0,שבוע_בדילוג[[#This Row],[וסת קבוע אחרון]]&lt;&gt;X1060),1,"")</f>
        <v/>
      </c>
      <c r="AE1061" s="1" t="str">
        <f>IF(AND(שבוע_בדילוג[[#This Row],[הווסת פעיל?]]&lt;&gt;"",B1062=1),שבוע_בדילוג[[#This Row],[CycleNumber]],"")</f>
        <v/>
      </c>
      <c r="AF1061" s="1" t="str">
        <f>IF(AND(שבוע_בדילוג[[#This Row],[הווסת פעיל?]]&lt;&gt;"",Y1060=""),שבוע_בדילוג[[#This Row],[CycleNumber]],"")</f>
        <v/>
      </c>
      <c r="AG1061" s="1" t="str">
        <f>IF(B1062=1,"",IF(שבוע_בדילוג[[#This Row],[הווסת פעיל?]]=1,IF(שבוע_בדילוג[[#This Row],[וסת קבוע אחרון]]=F1062,1,0),""))</f>
        <v/>
      </c>
      <c r="AH1061" s="1" t="str">
        <f>IF(B1062=1,"",IF(שבוע_בדילוג[[#This Row],[הווסת פעיל?]]=1,IF(OR(שבוע_בדילוג[[#This Row],[וסת קבוע אחרון]]=F1062,F1062=שבוע_בדילוג[[#This Row],[LengthofCycle]]),1,0),""))</f>
        <v/>
      </c>
      <c r="AI1061" s="1" t="str">
        <f>IF(B1062=1,"",IF(שבוע_בדילוג[[#This Row],[הווסת פעיל?]]=1,IF(OR(שבוע_בדילוג[[#This Row],[וסת קבוע אחרון]]=F1062,F1062=שבוע_בדילוג[[#This Row],[LengthofCycle]],AND(שבוע_בדילוג[[#This Row],[LengthofCycle]]&lt;&gt;שבוע_בדילוג[[#This Row],[וסת קבוע אחרון]],OR(F1062=28,F1062=29))),1,0),""))</f>
        <v/>
      </c>
      <c r="AJ1061" s="1" t="str">
        <f>IF(AND(שבוע_בדילוג[[#This Row],[הווסת פעיל?]]=1,B1062=1),1,"")</f>
        <v/>
      </c>
      <c r="AK1061" s="4">
        <f>IF(AND(שבוע_בדילוג[[#This Row],[הווסת פעיל?]]&lt;&gt;1,B1062&lt;&gt;1,B1062&lt;&gt;""),IF(שבוע_בדילוג[[#This Row],[LengthofCycle]]=F1062,1,0),"")</f>
        <v>0</v>
      </c>
      <c r="AL1061" s="4">
        <f>IF(AND(שבוע_בדילוג[[#This Row],[הווסת פעיל?]]&lt;&gt;1,B1062&lt;&gt;1,B1062&lt;&gt;""),IF(OR(שבוע_בדילוג[[#This Row],[LengthofCycle]]=F1062,F1062=29),1,0),"")</f>
        <v>0</v>
      </c>
      <c r="AM1061" s="4">
        <f>IF(AND(שבוע_בדילוג[[#This Row],[הווסת פעיל?]]&lt;&gt;1,B1062&lt;&gt;1,B1062&lt;&gt;""),IF(OR(שבוע_בדילוג[[#This Row],[LengthofCycle]]=F1062,F1062=29,F1062=28),1,0),"")</f>
        <v>0</v>
      </c>
    </row>
    <row r="1062" spans="1:39" x14ac:dyDescent="0.25">
      <c r="A1062" s="1" t="s">
        <v>143</v>
      </c>
      <c r="B1062" s="1">
        <v>8</v>
      </c>
      <c r="C1062" s="1">
        <v>1</v>
      </c>
      <c r="D1062" s="1">
        <v>1</v>
      </c>
      <c r="E1062" s="1">
        <v>0</v>
      </c>
      <c r="F1062" s="1">
        <v>35</v>
      </c>
      <c r="H1062" s="1">
        <f>שבוע_בדילוג[[#This Row],[LengthofCycle]]+1</f>
        <v>36</v>
      </c>
      <c r="I1062" s="1" t="str">
        <f>IF(IFERROR(LOOKUP(שבוע_בדילוג[[#This Row],[ClientID]],קביעויות[השבוע בדילוג]),FALSE)=שבוע_בדילוג[[#This Row],[ClientID]],1,"")</f>
        <v/>
      </c>
      <c r="J1062" s="1" t="str">
        <f>IF(AND(שבוע_בדילוג[[#This Row],[CycleNumber]]&gt;1,OR(B1063="",שבוע_בדילוג[[#This Row],[CycleNumber]]&gt;B1061)),IF(OR(AND(שבוע_בדילוג[[#This Row],[LengthofCycle]]=29,F1061=29),AND(שבוע_בדילוג[[#This Row],[LengthofCycle]]=36,F1061=36)),1,""),"")</f>
        <v/>
      </c>
      <c r="K1062" s="1" t="str">
        <f>IF(AND(שבוע_בדילוג[[#This Row],[וסת השבוע]]=1,J1061=1,שבוע_בדילוג[[#This Row],[CycleNumber]]&gt;B1061),1,"")</f>
        <v/>
      </c>
      <c r="L1062" s="1" t="str">
        <f>IF(שבוע_בדילוג[[#This Row],[CycleNumber]]=1,"",IF(שבוע_בדילוג[[#This Row],[וסת השבוע]]=1,0,IF(L1061="","",IF(L1061=0,IF(שבוע_בדילוג[[#This Row],[LengthofCycle]]=29,0,1),IF(L1061=1,IF(שבוע_בדילוג[[#This Row],[LengthofCycle]]+F1061=29*2,0,2),IF(L1061=2,IF(שבוע_בדילוג[[#This Row],[LengthofCycle]]+F1061+F1060=29*3,0,3),""))))))</f>
        <v/>
      </c>
      <c r="M1062" s="1" t="str">
        <f>IF(שבוע_בדילוג[[#This Row],[וסת השבוע]]=1,IF(שבוע_בדילוג[[#This Row],[וסת השבוע וההפלגה ביחד]]=1,M1061+1,0),IF(AND(שבוע_בדילוג[[#This Row],[CycleNumber]]&gt;B1061,שבוע_בדילוג[[#This Row],[CycleNumber]]&gt;1),IF(שבוע_בדילוג[[#This Row],[וסת השבוע פעיל?]]&lt;&gt;"",M1061+1,""),""))</f>
        <v/>
      </c>
      <c r="N1062" s="1" t="str">
        <f>IF(שבוע_בדילוג[[#This Row],[וסת השבוע פעיל?2]]="","",IF(AND(שבוע_בדילוג[[#This Row],[וסת השבוע פעיל?]]&lt;&gt;"",שבוע_בדילוג[[#This Row],[CycleNumber]]&lt;B1063,B1063&lt;&gt;"",שבוע_בדילוג[[#This Row],[וסת השבוע פעיל?]]&lt;3),IF(L1063=0,IF(AND(שבוע_בדילוג[[#This Row],[וסת השבוע פעיל?]]&gt;0,J1063=1),0,1),0),""))</f>
        <v/>
      </c>
      <c r="O1062" s="1" t="str">
        <f t="shared" si="88"/>
        <v/>
      </c>
      <c r="P1062" s="1" t="str">
        <f>IF(AND(שבוע_בדילוג[[#This Row],[חיזוי - שבוע]]=1,K1063=1),1,"")</f>
        <v/>
      </c>
      <c r="Q1062" s="1" t="str">
        <f>IF(AND(שבוע_בדילוג[[#This Row],[וסת השבוע פעיל?]]&lt;3,OR(שבוע_בדילוג[[#This Row],[CycleNumber]]&gt;B1063,B1063="")),1,"")</f>
        <v/>
      </c>
      <c r="R1062" s="1" t="str">
        <f>IF(AND(שבוע_בדילוג[[#This Row],[חיזוי - שבוע]]&lt;&gt;"",שבוע_בדילוג[[#This Row],[וסת השבוע פעיל?2]]=""),1,"")</f>
        <v/>
      </c>
      <c r="S1062" s="1" t="str">
        <f>IF(שבוע_בדילוג[[#This Row],[האישה קבעה וסת שבוע בדילוג?]]=1,IF(שבוע_בדילוג[[#This Row],[וסת השבוע פעיל?]]&lt;3,1,0),"")</f>
        <v/>
      </c>
      <c r="T10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2" s="1">
        <f t="shared" si="89"/>
        <v>0</v>
      </c>
      <c r="V1062" s="1">
        <f t="shared" si="90"/>
        <v>0</v>
      </c>
      <c r="W1062" s="1">
        <f t="shared" si="91"/>
        <v>0</v>
      </c>
      <c r="X1062" s="1" t="str">
        <f>IF(שבוע_בדילוג[[#This Row],[3 הפלגות זהות]]="","",IF(שבוע_בדילוג[[#This Row],[3 הפלגות זהות]]=1,שבוע_בדילוג[[#This Row],[LengthofCycle]],X1061))</f>
        <v/>
      </c>
      <c r="Z1062" s="1" t="str">
        <f>IF(OR(שבוע_בדילוג[[#This Row],[הווסת פעיל?]]=0,שבוע_בדילוג[[#This Row],[הווסת פעיל?]]=""),"",SUM(Z1061,שבוע_בדילוג[[#This Row],[הווסת פעיל?]]))</f>
        <v/>
      </c>
      <c r="AA1062" s="1" t="str">
        <f>IF(AND(שבוע_בדילוג[[#This Row],[כמה מחזורים עד עקירה]]&lt;&gt;"",Z1063=""),שבוע_בדילוג[[#This Row],[כמה מחזורים עד עקירה]],"")</f>
        <v/>
      </c>
      <c r="AB1062" s="1" t="str">
        <f>IF(AND(שבוע_בדילוג[[#This Row],[הווסת פעיל?]]=1,שבוע_בדילוג[[#This Row],[וסת קבוע אחרון]]&lt;&gt;X1061),שבוע_בדילוג[[#This Row],[וסת קבוע אחרון]],"")</f>
        <v/>
      </c>
      <c r="AC1062" s="1" t="str">
        <f>IF(AND(שבוע_בדילוג[[#This Row],[הווסת פעיל?]]=1,Y1061=0,שבוע_בדילוג[[#This Row],[וסת קבוע אחרון]]=X1061),שבוע_בדילוג[[#This Row],[וסת קבוע אחרון]],"")</f>
        <v/>
      </c>
      <c r="AD1062" s="1" t="str">
        <f>IF(AND(שבוע_בדילוג[[#This Row],[הווסת פעיל?]]=1,Y1061=0,שבוע_בדילוג[[#This Row],[וסת קבוע אחרון]]&lt;&gt;X1061),1,"")</f>
        <v/>
      </c>
      <c r="AE1062" s="1" t="str">
        <f>IF(AND(שבוע_בדילוג[[#This Row],[הווסת פעיל?]]&lt;&gt;"",B1063=1),שבוע_בדילוג[[#This Row],[CycleNumber]],"")</f>
        <v/>
      </c>
      <c r="AF1062" s="1" t="str">
        <f>IF(AND(שבוע_בדילוג[[#This Row],[הווסת פעיל?]]&lt;&gt;"",Y1061=""),שבוע_בדילוג[[#This Row],[CycleNumber]],"")</f>
        <v/>
      </c>
      <c r="AG1062" s="1" t="str">
        <f>IF(B1063=1,"",IF(שבוע_בדילוג[[#This Row],[הווסת פעיל?]]=1,IF(שבוע_בדילוג[[#This Row],[וסת קבוע אחרון]]=F1063,1,0),""))</f>
        <v/>
      </c>
      <c r="AH1062" s="1" t="str">
        <f>IF(B1063=1,"",IF(שבוע_בדילוג[[#This Row],[הווסת פעיל?]]=1,IF(OR(שבוע_בדילוג[[#This Row],[וסת קבוע אחרון]]=F1063,F1063=שבוע_בדילוג[[#This Row],[LengthofCycle]]),1,0),""))</f>
        <v/>
      </c>
      <c r="AI1062" s="1" t="str">
        <f>IF(B1063=1,"",IF(שבוע_בדילוג[[#This Row],[הווסת פעיל?]]=1,IF(OR(שבוע_בדילוג[[#This Row],[וסת קבוע אחרון]]=F1063,F1063=שבוע_בדילוג[[#This Row],[LengthofCycle]],AND(שבוע_בדילוג[[#This Row],[LengthofCycle]]&lt;&gt;שבוע_בדילוג[[#This Row],[וסת קבוע אחרון]],OR(F1063=28,F1063=29))),1,0),""))</f>
        <v/>
      </c>
      <c r="AJ1062" s="1" t="str">
        <f>IF(AND(שבוע_בדילוג[[#This Row],[הווסת פעיל?]]=1,B1063=1),1,"")</f>
        <v/>
      </c>
      <c r="AK1062" s="4">
        <f>IF(AND(שבוע_בדילוג[[#This Row],[הווסת פעיל?]]&lt;&gt;1,B1063&lt;&gt;1,B1063&lt;&gt;""),IF(שבוע_בדילוג[[#This Row],[LengthofCycle]]=F1063,1,0),"")</f>
        <v>0</v>
      </c>
      <c r="AL1062" s="4">
        <f>IF(AND(שבוע_בדילוג[[#This Row],[הווסת פעיל?]]&lt;&gt;1,B1063&lt;&gt;1,B1063&lt;&gt;""),IF(OR(שבוע_בדילוג[[#This Row],[LengthofCycle]]=F1063,F1063=29),1,0),"")</f>
        <v>0</v>
      </c>
      <c r="AM1062" s="4">
        <f>IF(AND(שבוע_בדילוג[[#This Row],[הווסת פעיל?]]&lt;&gt;1,B1063&lt;&gt;1,B1063&lt;&gt;""),IF(OR(שבוע_בדילוג[[#This Row],[LengthofCycle]]=F1063,F1063=29,F1063=28),1,0),"")</f>
        <v>1</v>
      </c>
    </row>
    <row r="1063" spans="1:39" x14ac:dyDescent="0.25">
      <c r="A1063" s="1" t="s">
        <v>143</v>
      </c>
      <c r="B1063" s="1">
        <v>9</v>
      </c>
      <c r="C1063" s="1">
        <v>1</v>
      </c>
      <c r="D1063" s="1">
        <v>1</v>
      </c>
      <c r="E1063" s="1">
        <v>0</v>
      </c>
      <c r="F1063" s="1">
        <v>28</v>
      </c>
      <c r="H1063" s="1">
        <f>שבוע_בדילוג[[#This Row],[LengthofCycle]]+1</f>
        <v>29</v>
      </c>
      <c r="I1063" s="1" t="str">
        <f>IF(IFERROR(LOOKUP(שבוע_בדילוג[[#This Row],[ClientID]],קביעויות[השבוע בדילוג]),FALSE)=שבוע_בדילוג[[#This Row],[ClientID]],1,"")</f>
        <v/>
      </c>
      <c r="J1063" s="1" t="str">
        <f>IF(AND(שבוע_בדילוג[[#This Row],[CycleNumber]]&gt;1,OR(B1064="",שבוע_בדילוג[[#This Row],[CycleNumber]]&gt;B1062)),IF(OR(AND(שבוע_בדילוג[[#This Row],[LengthofCycle]]=29,F1062=29),AND(שבוע_בדילוג[[#This Row],[LengthofCycle]]=36,F1062=36)),1,""),"")</f>
        <v/>
      </c>
      <c r="K1063" s="1" t="str">
        <f>IF(AND(שבוע_בדילוג[[#This Row],[וסת השבוע]]=1,J1062=1,שבוע_בדילוג[[#This Row],[CycleNumber]]&gt;B1062),1,"")</f>
        <v/>
      </c>
      <c r="L1063" s="1" t="str">
        <f>IF(שבוע_בדילוג[[#This Row],[CycleNumber]]=1,"",IF(שבוע_בדילוג[[#This Row],[וסת השבוע]]=1,0,IF(L1062="","",IF(L1062=0,IF(שבוע_בדילוג[[#This Row],[LengthofCycle]]=29,0,1),IF(L1062=1,IF(שבוע_בדילוג[[#This Row],[LengthofCycle]]+F1062=29*2,0,2),IF(L1062=2,IF(שבוע_בדילוג[[#This Row],[LengthofCycle]]+F1062+F1061=29*3,0,3),""))))))</f>
        <v/>
      </c>
      <c r="M1063" s="1" t="str">
        <f>IF(שבוע_בדילוג[[#This Row],[וסת השבוע]]=1,IF(שבוע_בדילוג[[#This Row],[וסת השבוע וההפלגה ביחד]]=1,M1062+1,0),IF(AND(שבוע_בדילוג[[#This Row],[CycleNumber]]&gt;B1062,שבוע_בדילוג[[#This Row],[CycleNumber]]&gt;1),IF(שבוע_בדילוג[[#This Row],[וסת השבוע פעיל?]]&lt;&gt;"",M1062+1,""),""))</f>
        <v/>
      </c>
      <c r="N1063" s="1" t="str">
        <f>IF(שבוע_בדילוג[[#This Row],[וסת השבוע פעיל?2]]="","",IF(AND(שבוע_בדילוג[[#This Row],[וסת השבוע פעיל?]]&lt;&gt;"",שבוע_בדילוג[[#This Row],[CycleNumber]]&lt;B1064,B1064&lt;&gt;"",שבוע_בדילוג[[#This Row],[וסת השבוע פעיל?]]&lt;3),IF(L1064=0,IF(AND(שבוע_בדילוג[[#This Row],[וסת השבוע פעיל?]]&gt;0,J1064=1),0,1),0),""))</f>
        <v/>
      </c>
      <c r="O1063" s="1" t="str">
        <f t="shared" si="88"/>
        <v/>
      </c>
      <c r="P1063" s="1" t="str">
        <f>IF(AND(שבוע_בדילוג[[#This Row],[חיזוי - שבוע]]=1,K1064=1),1,"")</f>
        <v/>
      </c>
      <c r="Q1063" s="1" t="str">
        <f>IF(AND(שבוע_בדילוג[[#This Row],[וסת השבוע פעיל?]]&lt;3,OR(שבוע_בדילוג[[#This Row],[CycleNumber]]&gt;B1064,B1064="")),1,"")</f>
        <v/>
      </c>
      <c r="R1063" s="1" t="str">
        <f>IF(AND(שבוע_בדילוג[[#This Row],[חיזוי - שבוע]]&lt;&gt;"",שבוע_בדילוג[[#This Row],[וסת השבוע פעיל?2]]=""),1,"")</f>
        <v/>
      </c>
      <c r="S1063" s="1" t="str">
        <f>IF(שבוע_בדילוג[[#This Row],[האישה קבעה וסת שבוע בדילוג?]]=1,IF(שבוע_בדילוג[[#This Row],[וסת השבוע פעיל?]]&lt;3,1,0),"")</f>
        <v/>
      </c>
      <c r="T10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3" s="1">
        <f t="shared" si="89"/>
        <v>0</v>
      </c>
      <c r="V1063" s="1">
        <f t="shared" si="90"/>
        <v>0</v>
      </c>
      <c r="W1063" s="1">
        <f t="shared" si="91"/>
        <v>0</v>
      </c>
      <c r="X1063" s="1" t="str">
        <f>IF(שבוע_בדילוג[[#This Row],[3 הפלגות זהות]]="","",IF(שבוע_בדילוג[[#This Row],[3 הפלגות זהות]]=1,שבוע_בדילוג[[#This Row],[LengthofCycle]],X1062))</f>
        <v/>
      </c>
      <c r="Z1063" s="1" t="str">
        <f>IF(OR(שבוע_בדילוג[[#This Row],[הווסת פעיל?]]=0,שבוע_בדילוג[[#This Row],[הווסת פעיל?]]=""),"",SUM(Z1062,שבוע_בדילוג[[#This Row],[הווסת פעיל?]]))</f>
        <v/>
      </c>
      <c r="AA1063" s="1" t="str">
        <f>IF(AND(שבוע_בדילוג[[#This Row],[כמה מחזורים עד עקירה]]&lt;&gt;"",Z1064=""),שבוע_בדילוג[[#This Row],[כמה מחזורים עד עקירה]],"")</f>
        <v/>
      </c>
      <c r="AB1063" s="1" t="str">
        <f>IF(AND(שבוע_בדילוג[[#This Row],[הווסת פעיל?]]=1,שבוע_בדילוג[[#This Row],[וסת קבוע אחרון]]&lt;&gt;X1062),שבוע_בדילוג[[#This Row],[וסת קבוע אחרון]],"")</f>
        <v/>
      </c>
      <c r="AC1063" s="1" t="str">
        <f>IF(AND(שבוע_בדילוג[[#This Row],[הווסת פעיל?]]=1,Y1062=0,שבוע_בדילוג[[#This Row],[וסת קבוע אחרון]]=X1062),שבוע_בדילוג[[#This Row],[וסת קבוע אחרון]],"")</f>
        <v/>
      </c>
      <c r="AD1063" s="1" t="str">
        <f>IF(AND(שבוע_בדילוג[[#This Row],[הווסת פעיל?]]=1,Y1062=0,שבוע_בדילוג[[#This Row],[וסת קבוע אחרון]]&lt;&gt;X1062),1,"")</f>
        <v/>
      </c>
      <c r="AE1063" s="1" t="str">
        <f>IF(AND(שבוע_בדילוג[[#This Row],[הווסת פעיל?]]&lt;&gt;"",B1064=1),שבוע_בדילוג[[#This Row],[CycleNumber]],"")</f>
        <v/>
      </c>
      <c r="AF1063" s="1" t="str">
        <f>IF(AND(שבוע_בדילוג[[#This Row],[הווסת פעיל?]]&lt;&gt;"",Y1062=""),שבוע_בדילוג[[#This Row],[CycleNumber]],"")</f>
        <v/>
      </c>
      <c r="AG1063" s="1" t="str">
        <f>IF(B1064=1,"",IF(שבוע_בדילוג[[#This Row],[הווסת פעיל?]]=1,IF(שבוע_בדילוג[[#This Row],[וסת קבוע אחרון]]=F1064,1,0),""))</f>
        <v/>
      </c>
      <c r="AH1063" s="1" t="str">
        <f>IF(B1064=1,"",IF(שבוע_בדילוג[[#This Row],[הווסת פעיל?]]=1,IF(OR(שבוע_בדילוג[[#This Row],[וסת קבוע אחרון]]=F1064,F1064=שבוע_בדילוג[[#This Row],[LengthofCycle]]),1,0),""))</f>
        <v/>
      </c>
      <c r="AI1063" s="1" t="str">
        <f>IF(B1064=1,"",IF(שבוע_בדילוג[[#This Row],[הווסת פעיל?]]=1,IF(OR(שבוע_בדילוג[[#This Row],[וסת קבוע אחרון]]=F1064,F1064=שבוע_בדילוג[[#This Row],[LengthofCycle]],AND(שבוע_בדילוג[[#This Row],[LengthofCycle]]&lt;&gt;שבוע_בדילוג[[#This Row],[וסת קבוע אחרון]],OR(F1064=28,F1064=29))),1,0),""))</f>
        <v/>
      </c>
      <c r="AJ1063" s="1" t="str">
        <f>IF(AND(שבוע_בדילוג[[#This Row],[הווסת פעיל?]]=1,B1064=1),1,"")</f>
        <v/>
      </c>
      <c r="AK1063" s="4">
        <f>IF(AND(שבוע_בדילוג[[#This Row],[הווסת פעיל?]]&lt;&gt;1,B1064&lt;&gt;1,B1064&lt;&gt;""),IF(שבוע_בדילוג[[#This Row],[LengthofCycle]]=F1064,1,0),"")</f>
        <v>1</v>
      </c>
      <c r="AL1063" s="4">
        <f>IF(AND(שבוע_בדילוג[[#This Row],[הווסת פעיל?]]&lt;&gt;1,B1064&lt;&gt;1,B1064&lt;&gt;""),IF(OR(שבוע_בדילוג[[#This Row],[LengthofCycle]]=F1064,F1064=29),1,0),"")</f>
        <v>1</v>
      </c>
      <c r="AM1063" s="4">
        <f>IF(AND(שבוע_בדילוג[[#This Row],[הווסת פעיל?]]&lt;&gt;1,B1064&lt;&gt;1,B1064&lt;&gt;""),IF(OR(שבוע_בדילוג[[#This Row],[LengthofCycle]]=F1064,F1064=29,F1064=28),1,0),"")</f>
        <v>1</v>
      </c>
    </row>
    <row r="1064" spans="1:39" x14ac:dyDescent="0.25">
      <c r="A1064" s="1" t="s">
        <v>143</v>
      </c>
      <c r="B1064" s="1">
        <v>10</v>
      </c>
      <c r="C1064" s="1">
        <v>1</v>
      </c>
      <c r="D1064" s="1">
        <v>1</v>
      </c>
      <c r="E1064" s="1">
        <v>0</v>
      </c>
      <c r="F1064" s="1">
        <v>28</v>
      </c>
      <c r="H1064" s="1">
        <f>שבוע_בדילוג[[#This Row],[LengthofCycle]]+1</f>
        <v>29</v>
      </c>
      <c r="I1064" s="1" t="str">
        <f>IF(IFERROR(LOOKUP(שבוע_בדילוג[[#This Row],[ClientID]],קביעויות[השבוע בדילוג]),FALSE)=שבוע_בדילוג[[#This Row],[ClientID]],1,"")</f>
        <v/>
      </c>
      <c r="J1064" s="1" t="str">
        <f>IF(AND(שבוע_בדילוג[[#This Row],[CycleNumber]]&gt;1,OR(B1065="",שבוע_בדילוג[[#This Row],[CycleNumber]]&gt;B1063)),IF(OR(AND(שבוע_בדילוג[[#This Row],[LengthofCycle]]=29,F1063=29),AND(שבוע_בדילוג[[#This Row],[LengthofCycle]]=36,F1063=36)),1,""),"")</f>
        <v/>
      </c>
      <c r="K1064" s="1" t="str">
        <f>IF(AND(שבוע_בדילוג[[#This Row],[וסת השבוע]]=1,J1063=1,שבוע_בדילוג[[#This Row],[CycleNumber]]&gt;B1063),1,"")</f>
        <v/>
      </c>
      <c r="L1064" s="1" t="str">
        <f>IF(שבוע_בדילוג[[#This Row],[CycleNumber]]=1,"",IF(שבוע_בדילוג[[#This Row],[וסת השבוע]]=1,0,IF(L1063="","",IF(L1063=0,IF(שבוע_בדילוג[[#This Row],[LengthofCycle]]=29,0,1),IF(L1063=1,IF(שבוע_בדילוג[[#This Row],[LengthofCycle]]+F1063=29*2,0,2),IF(L1063=2,IF(שבוע_בדילוג[[#This Row],[LengthofCycle]]+F1063+F1062=29*3,0,3),""))))))</f>
        <v/>
      </c>
      <c r="M1064" s="1" t="str">
        <f>IF(שבוע_בדילוג[[#This Row],[וסת השבוע]]=1,IF(שבוע_בדילוג[[#This Row],[וסת השבוע וההפלגה ביחד]]=1,M1063+1,0),IF(AND(שבוע_בדילוג[[#This Row],[CycleNumber]]&gt;B1063,שבוע_בדילוג[[#This Row],[CycleNumber]]&gt;1),IF(שבוע_בדילוג[[#This Row],[וסת השבוע פעיל?]]&lt;&gt;"",M1063+1,""),""))</f>
        <v/>
      </c>
      <c r="N1064" s="1" t="str">
        <f>IF(שבוע_בדילוג[[#This Row],[וסת השבוע פעיל?2]]="","",IF(AND(שבוע_בדילוג[[#This Row],[וסת השבוע פעיל?]]&lt;&gt;"",שבוע_בדילוג[[#This Row],[CycleNumber]]&lt;B1065,B1065&lt;&gt;"",שבוע_בדילוג[[#This Row],[וסת השבוע פעיל?]]&lt;3),IF(L1065=0,IF(AND(שבוע_בדילוג[[#This Row],[וסת השבוע פעיל?]]&gt;0,J1065=1),0,1),0),""))</f>
        <v/>
      </c>
      <c r="O1064" s="1" t="str">
        <f t="shared" si="88"/>
        <v/>
      </c>
      <c r="P1064" s="1" t="str">
        <f>IF(AND(שבוע_בדילוג[[#This Row],[חיזוי - שבוע]]=1,K1065=1),1,"")</f>
        <v/>
      </c>
      <c r="Q1064" s="1" t="str">
        <f>IF(AND(שבוע_בדילוג[[#This Row],[וסת השבוע פעיל?]]&lt;3,OR(שבוע_בדילוג[[#This Row],[CycleNumber]]&gt;B1065,B1065="")),1,"")</f>
        <v/>
      </c>
      <c r="R1064" s="1" t="str">
        <f>IF(AND(שבוע_בדילוג[[#This Row],[חיזוי - שבוע]]&lt;&gt;"",שבוע_בדילוג[[#This Row],[וסת השבוע פעיל?2]]=""),1,"")</f>
        <v/>
      </c>
      <c r="S1064" s="1" t="str">
        <f>IF(שבוע_בדילוג[[#This Row],[האישה קבעה וסת שבוע בדילוג?]]=1,IF(שבוע_בדילוג[[#This Row],[וסת השבוע פעיל?]]&lt;3,1,0),"")</f>
        <v/>
      </c>
      <c r="T10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4" s="1">
        <f t="shared" si="89"/>
        <v>0</v>
      </c>
      <c r="V1064" s="1">
        <f t="shared" si="90"/>
        <v>0</v>
      </c>
      <c r="W1064" s="1">
        <f t="shared" si="91"/>
        <v>0</v>
      </c>
      <c r="X1064" s="1" t="str">
        <f>IF(שבוע_בדילוג[[#This Row],[3 הפלגות זהות]]="","",IF(שבוע_בדילוג[[#This Row],[3 הפלגות זהות]]=1,שבוע_בדילוג[[#This Row],[LengthofCycle]],X1063))</f>
        <v/>
      </c>
      <c r="Z1064" s="1" t="str">
        <f>IF(OR(שבוע_בדילוג[[#This Row],[הווסת פעיל?]]=0,שבוע_בדילוג[[#This Row],[הווסת פעיל?]]=""),"",SUM(Z1063,שבוע_בדילוג[[#This Row],[הווסת פעיל?]]))</f>
        <v/>
      </c>
      <c r="AA1064" s="1" t="str">
        <f>IF(AND(שבוע_בדילוג[[#This Row],[כמה מחזורים עד עקירה]]&lt;&gt;"",Z1065=""),שבוע_בדילוג[[#This Row],[כמה מחזורים עד עקירה]],"")</f>
        <v/>
      </c>
      <c r="AB1064" s="1" t="str">
        <f>IF(AND(שבוע_בדילוג[[#This Row],[הווסת פעיל?]]=1,שבוע_בדילוג[[#This Row],[וסת קבוע אחרון]]&lt;&gt;X1063),שבוע_בדילוג[[#This Row],[וסת קבוע אחרון]],"")</f>
        <v/>
      </c>
      <c r="AC1064" s="1" t="str">
        <f>IF(AND(שבוע_בדילוג[[#This Row],[הווסת פעיל?]]=1,Y1063=0,שבוע_בדילוג[[#This Row],[וסת קבוע אחרון]]=X1063),שבוע_בדילוג[[#This Row],[וסת קבוע אחרון]],"")</f>
        <v/>
      </c>
      <c r="AD1064" s="1" t="str">
        <f>IF(AND(שבוע_בדילוג[[#This Row],[הווסת פעיל?]]=1,Y1063=0,שבוע_בדילוג[[#This Row],[וסת קבוע אחרון]]&lt;&gt;X1063),1,"")</f>
        <v/>
      </c>
      <c r="AE1064" s="1" t="str">
        <f>IF(AND(שבוע_בדילוג[[#This Row],[הווסת פעיל?]]&lt;&gt;"",B1065=1),שבוע_בדילוג[[#This Row],[CycleNumber]],"")</f>
        <v/>
      </c>
      <c r="AF1064" s="1" t="str">
        <f>IF(AND(שבוע_בדילוג[[#This Row],[הווסת פעיל?]]&lt;&gt;"",Y1063=""),שבוע_בדילוג[[#This Row],[CycleNumber]],"")</f>
        <v/>
      </c>
      <c r="AG1064" s="1" t="str">
        <f>IF(B1065=1,"",IF(שבוע_בדילוג[[#This Row],[הווסת פעיל?]]=1,IF(שבוע_בדילוג[[#This Row],[וסת קבוע אחרון]]=F1065,1,0),""))</f>
        <v/>
      </c>
      <c r="AH1064" s="1" t="str">
        <f>IF(B1065=1,"",IF(שבוע_בדילוג[[#This Row],[הווסת פעיל?]]=1,IF(OR(שבוע_בדילוג[[#This Row],[וסת קבוע אחרון]]=F1065,F1065=שבוע_בדילוג[[#This Row],[LengthofCycle]]),1,0),""))</f>
        <v/>
      </c>
      <c r="AI1064" s="1" t="str">
        <f>IF(B1065=1,"",IF(שבוע_בדילוג[[#This Row],[הווסת פעיל?]]=1,IF(OR(שבוע_בדילוג[[#This Row],[וסת קבוע אחרון]]=F1065,F1065=שבוע_בדילוג[[#This Row],[LengthofCycle]],AND(שבוע_בדילוג[[#This Row],[LengthofCycle]]&lt;&gt;שבוע_בדילוג[[#This Row],[וסת קבוע אחרון]],OR(F1065=28,F1065=29))),1,0),""))</f>
        <v/>
      </c>
      <c r="AJ1064" s="1" t="str">
        <f>IF(AND(שבוע_בדילוג[[#This Row],[הווסת פעיל?]]=1,B1065=1),1,"")</f>
        <v/>
      </c>
      <c r="AK1064" s="4">
        <f>IF(AND(שבוע_בדילוג[[#This Row],[הווסת פעיל?]]&lt;&gt;1,B1065&lt;&gt;1,B1065&lt;&gt;""),IF(שבוע_בדילוג[[#This Row],[LengthofCycle]]=F1065,1,0),"")</f>
        <v>0</v>
      </c>
      <c r="AL1064" s="4">
        <f>IF(AND(שבוע_בדילוג[[#This Row],[הווסת פעיל?]]&lt;&gt;1,B1065&lt;&gt;1,B1065&lt;&gt;""),IF(OR(שבוע_בדילוג[[#This Row],[LengthofCycle]]=F1065,F1065=29),1,0),"")</f>
        <v>0</v>
      </c>
      <c r="AM1064" s="4">
        <f>IF(AND(שבוע_בדילוג[[#This Row],[הווסת פעיל?]]&lt;&gt;1,B1065&lt;&gt;1,B1065&lt;&gt;""),IF(OR(שבוע_בדילוג[[#This Row],[LengthofCycle]]=F1065,F1065=29,F1065=28),1,0),"")</f>
        <v>0</v>
      </c>
    </row>
    <row r="1065" spans="1:39" x14ac:dyDescent="0.25">
      <c r="A1065" s="1" t="s">
        <v>143</v>
      </c>
      <c r="B1065" s="1">
        <v>11</v>
      </c>
      <c r="C1065" s="1">
        <v>1</v>
      </c>
      <c r="D1065" s="1">
        <v>1</v>
      </c>
      <c r="E1065" s="1">
        <v>0</v>
      </c>
      <c r="F1065" s="1">
        <v>26</v>
      </c>
      <c r="H1065" s="1">
        <f>שבוע_בדילוג[[#This Row],[LengthofCycle]]+1</f>
        <v>27</v>
      </c>
      <c r="I1065" s="1" t="str">
        <f>IF(IFERROR(LOOKUP(שבוע_בדילוג[[#This Row],[ClientID]],קביעויות[השבוע בדילוג]),FALSE)=שבוע_בדילוג[[#This Row],[ClientID]],1,"")</f>
        <v/>
      </c>
      <c r="J1065" s="1" t="str">
        <f>IF(AND(שבוע_בדילוג[[#This Row],[CycleNumber]]&gt;1,OR(B1066="",שבוע_בדילוג[[#This Row],[CycleNumber]]&gt;B1064)),IF(OR(AND(שבוע_בדילוג[[#This Row],[LengthofCycle]]=29,F1064=29),AND(שבוע_בדילוג[[#This Row],[LengthofCycle]]=36,F1064=36)),1,""),"")</f>
        <v/>
      </c>
      <c r="K1065" s="1" t="str">
        <f>IF(AND(שבוע_בדילוג[[#This Row],[וסת השבוע]]=1,J1064=1,שבוע_בדילוג[[#This Row],[CycleNumber]]&gt;B1064),1,"")</f>
        <v/>
      </c>
      <c r="L1065" s="1" t="str">
        <f>IF(שבוע_בדילוג[[#This Row],[CycleNumber]]=1,"",IF(שבוע_בדילוג[[#This Row],[וסת השבוע]]=1,0,IF(L1064="","",IF(L1064=0,IF(שבוע_בדילוג[[#This Row],[LengthofCycle]]=29,0,1),IF(L1064=1,IF(שבוע_בדילוג[[#This Row],[LengthofCycle]]+F1064=29*2,0,2),IF(L1064=2,IF(שבוע_בדילוג[[#This Row],[LengthofCycle]]+F1064+F1063=29*3,0,3),""))))))</f>
        <v/>
      </c>
      <c r="M1065" s="1" t="str">
        <f>IF(שבוע_בדילוג[[#This Row],[וסת השבוע]]=1,IF(שבוע_בדילוג[[#This Row],[וסת השבוע וההפלגה ביחד]]=1,M1064+1,0),IF(AND(שבוע_בדילוג[[#This Row],[CycleNumber]]&gt;B1064,שבוע_בדילוג[[#This Row],[CycleNumber]]&gt;1),IF(שבוע_בדילוג[[#This Row],[וסת השבוע פעיל?]]&lt;&gt;"",M1064+1,""),""))</f>
        <v/>
      </c>
      <c r="N1065" s="1" t="str">
        <f>IF(שבוע_בדילוג[[#This Row],[וסת השבוע פעיל?2]]="","",IF(AND(שבוע_בדילוג[[#This Row],[וסת השבוע פעיל?]]&lt;&gt;"",שבוע_בדילוג[[#This Row],[CycleNumber]]&lt;B1066,B1066&lt;&gt;"",שבוע_בדילוג[[#This Row],[וסת השבוע פעיל?]]&lt;3),IF(L1066=0,IF(AND(שבוע_בדילוג[[#This Row],[וסת השבוע פעיל?]]&gt;0,J1066=1),0,1),0),""))</f>
        <v/>
      </c>
      <c r="O1065" s="1" t="str">
        <f t="shared" si="88"/>
        <v/>
      </c>
      <c r="P1065" s="1" t="str">
        <f>IF(AND(שבוע_בדילוג[[#This Row],[חיזוי - שבוע]]=1,K1066=1),1,"")</f>
        <v/>
      </c>
      <c r="Q1065" s="1" t="str">
        <f>IF(AND(שבוע_בדילוג[[#This Row],[וסת השבוע פעיל?]]&lt;3,OR(שבוע_בדילוג[[#This Row],[CycleNumber]]&gt;B1066,B1066="")),1,"")</f>
        <v/>
      </c>
      <c r="R1065" s="1" t="str">
        <f>IF(AND(שבוע_בדילוג[[#This Row],[חיזוי - שבוע]]&lt;&gt;"",שבוע_בדילוג[[#This Row],[וסת השבוע פעיל?2]]=""),1,"")</f>
        <v/>
      </c>
      <c r="S1065" s="1" t="str">
        <f>IF(שבוע_בדילוג[[#This Row],[האישה קבעה וסת שבוע בדילוג?]]=1,IF(שבוע_בדילוג[[#This Row],[וסת השבוע פעיל?]]&lt;3,1,0),"")</f>
        <v/>
      </c>
      <c r="T10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5" s="1">
        <f t="shared" si="89"/>
        <v>0</v>
      </c>
      <c r="V1065" s="1">
        <f t="shared" si="90"/>
        <v>0</v>
      </c>
      <c r="W1065" s="1">
        <f t="shared" si="91"/>
        <v>0</v>
      </c>
      <c r="X1065" s="1" t="str">
        <f>IF(שבוע_בדילוג[[#This Row],[3 הפלגות זהות]]="","",IF(שבוע_בדילוג[[#This Row],[3 הפלגות זהות]]=1,שבוע_בדילוג[[#This Row],[LengthofCycle]],X1064))</f>
        <v/>
      </c>
      <c r="Z1065" s="1" t="str">
        <f>IF(OR(שבוע_בדילוג[[#This Row],[הווסת פעיל?]]=0,שבוע_בדילוג[[#This Row],[הווסת פעיל?]]=""),"",SUM(Z1064,שבוע_בדילוג[[#This Row],[הווסת פעיל?]]))</f>
        <v/>
      </c>
      <c r="AA1065" s="1" t="str">
        <f>IF(AND(שבוע_בדילוג[[#This Row],[כמה מחזורים עד עקירה]]&lt;&gt;"",Z1066=""),שבוע_בדילוג[[#This Row],[כמה מחזורים עד עקירה]],"")</f>
        <v/>
      </c>
      <c r="AB1065" s="1" t="str">
        <f>IF(AND(שבוע_בדילוג[[#This Row],[הווסת פעיל?]]=1,שבוע_בדילוג[[#This Row],[וסת קבוע אחרון]]&lt;&gt;X1064),שבוע_בדילוג[[#This Row],[וסת קבוע אחרון]],"")</f>
        <v/>
      </c>
      <c r="AC1065" s="1" t="str">
        <f>IF(AND(שבוע_בדילוג[[#This Row],[הווסת פעיל?]]=1,Y1064=0,שבוע_בדילוג[[#This Row],[וסת קבוע אחרון]]=X1064),שבוע_בדילוג[[#This Row],[וסת קבוע אחרון]],"")</f>
        <v/>
      </c>
      <c r="AD1065" s="1" t="str">
        <f>IF(AND(שבוע_בדילוג[[#This Row],[הווסת פעיל?]]=1,Y1064=0,שבוע_בדילוג[[#This Row],[וסת קבוע אחרון]]&lt;&gt;X1064),1,"")</f>
        <v/>
      </c>
      <c r="AE1065" s="1" t="str">
        <f>IF(AND(שבוע_בדילוג[[#This Row],[הווסת פעיל?]]&lt;&gt;"",B1066=1),שבוע_בדילוג[[#This Row],[CycleNumber]],"")</f>
        <v/>
      </c>
      <c r="AF1065" s="1" t="str">
        <f>IF(AND(שבוע_בדילוג[[#This Row],[הווסת פעיל?]]&lt;&gt;"",Y1064=""),שבוע_בדילוג[[#This Row],[CycleNumber]],"")</f>
        <v/>
      </c>
      <c r="AG1065" s="1" t="str">
        <f>IF(B1066=1,"",IF(שבוע_בדילוג[[#This Row],[הווסת פעיל?]]=1,IF(שבוע_בדילוג[[#This Row],[וסת קבוע אחרון]]=F1066,1,0),""))</f>
        <v/>
      </c>
      <c r="AH1065" s="1" t="str">
        <f>IF(B1066=1,"",IF(שבוע_בדילוג[[#This Row],[הווסת פעיל?]]=1,IF(OR(שבוע_בדילוג[[#This Row],[וסת קבוע אחרון]]=F1066,F1066=שבוע_בדילוג[[#This Row],[LengthofCycle]]),1,0),""))</f>
        <v/>
      </c>
      <c r="AI1065" s="1" t="str">
        <f>IF(B1066=1,"",IF(שבוע_בדילוג[[#This Row],[הווסת פעיל?]]=1,IF(OR(שבוע_בדילוג[[#This Row],[וסת קבוע אחרון]]=F1066,F1066=שבוע_בדילוג[[#This Row],[LengthofCycle]],AND(שבוע_בדילוג[[#This Row],[LengthofCycle]]&lt;&gt;שבוע_בדילוג[[#This Row],[וסת קבוע אחרון]],OR(F1066=28,F1066=29))),1,0),""))</f>
        <v/>
      </c>
      <c r="AJ1065" s="1" t="str">
        <f>IF(AND(שבוע_בדילוג[[#This Row],[הווסת פעיל?]]=1,B1066=1),1,"")</f>
        <v/>
      </c>
      <c r="AK1065" s="4">
        <f>IF(AND(שבוע_בדילוג[[#This Row],[הווסת פעיל?]]&lt;&gt;1,B1066&lt;&gt;1,B1066&lt;&gt;""),IF(שבוע_בדילוג[[#This Row],[LengthofCycle]]=F1066,1,0),"")</f>
        <v>0</v>
      </c>
      <c r="AL1065" s="4">
        <f>IF(AND(שבוע_בדילוג[[#This Row],[הווסת פעיל?]]&lt;&gt;1,B1066&lt;&gt;1,B1066&lt;&gt;""),IF(OR(שבוע_בדילוג[[#This Row],[LengthofCycle]]=F1066,F1066=29),1,0),"")</f>
        <v>0</v>
      </c>
      <c r="AM1065" s="4">
        <f>IF(AND(שבוע_בדילוג[[#This Row],[הווסת פעיל?]]&lt;&gt;1,B1066&lt;&gt;1,B1066&lt;&gt;""),IF(OR(שבוע_בדילוג[[#This Row],[LengthofCycle]]=F1066,F1066=29,F1066=28),1,0),"")</f>
        <v>0</v>
      </c>
    </row>
    <row r="1066" spans="1:39" x14ac:dyDescent="0.25">
      <c r="A1066" s="1" t="s">
        <v>143</v>
      </c>
      <c r="B1066" s="1">
        <v>12</v>
      </c>
      <c r="C1066" s="1">
        <v>1</v>
      </c>
      <c r="D1066" s="1">
        <v>1</v>
      </c>
      <c r="E1066" s="1">
        <v>0</v>
      </c>
      <c r="F1066" s="1">
        <v>25</v>
      </c>
      <c r="H1066" s="1">
        <f>שבוע_בדילוג[[#This Row],[LengthofCycle]]+1</f>
        <v>26</v>
      </c>
      <c r="I1066" s="1" t="str">
        <f>IF(IFERROR(LOOKUP(שבוע_בדילוג[[#This Row],[ClientID]],קביעויות[השבוע בדילוג]),FALSE)=שבוע_בדילוג[[#This Row],[ClientID]],1,"")</f>
        <v/>
      </c>
      <c r="J1066" s="1" t="str">
        <f>IF(AND(שבוע_בדילוג[[#This Row],[CycleNumber]]&gt;1,OR(B1067="",שבוע_בדילוג[[#This Row],[CycleNumber]]&gt;B1065)),IF(OR(AND(שבוע_בדילוג[[#This Row],[LengthofCycle]]=29,F1065=29),AND(שבוע_בדילוג[[#This Row],[LengthofCycle]]=36,F1065=36)),1,""),"")</f>
        <v/>
      </c>
      <c r="K1066" s="1" t="str">
        <f>IF(AND(שבוע_בדילוג[[#This Row],[וסת השבוע]]=1,J1065=1,שבוע_בדילוג[[#This Row],[CycleNumber]]&gt;B1065),1,"")</f>
        <v/>
      </c>
      <c r="L1066" s="1" t="str">
        <f>IF(שבוע_בדילוג[[#This Row],[CycleNumber]]=1,"",IF(שבוע_בדילוג[[#This Row],[וסת השבוע]]=1,0,IF(L1065="","",IF(L1065=0,IF(שבוע_בדילוג[[#This Row],[LengthofCycle]]=29,0,1),IF(L1065=1,IF(שבוע_בדילוג[[#This Row],[LengthofCycle]]+F1065=29*2,0,2),IF(L1065=2,IF(שבוע_בדילוג[[#This Row],[LengthofCycle]]+F1065+F1064=29*3,0,3),""))))))</f>
        <v/>
      </c>
      <c r="M1066" s="1" t="str">
        <f>IF(שבוע_בדילוג[[#This Row],[וסת השבוע]]=1,IF(שבוע_בדילוג[[#This Row],[וסת השבוע וההפלגה ביחד]]=1,M1065+1,0),IF(AND(שבוע_בדילוג[[#This Row],[CycleNumber]]&gt;B1065,שבוע_בדילוג[[#This Row],[CycleNumber]]&gt;1),IF(שבוע_בדילוג[[#This Row],[וסת השבוע פעיל?]]&lt;&gt;"",M1065+1,""),""))</f>
        <v/>
      </c>
      <c r="N1066" s="1" t="str">
        <f>IF(שבוע_בדילוג[[#This Row],[וסת השבוע פעיל?2]]="","",IF(AND(שבוע_בדילוג[[#This Row],[וסת השבוע פעיל?]]&lt;&gt;"",שבוע_בדילוג[[#This Row],[CycleNumber]]&lt;B1067,B1067&lt;&gt;"",שבוע_בדילוג[[#This Row],[וסת השבוע פעיל?]]&lt;3),IF(L1067=0,IF(AND(שבוע_בדילוג[[#This Row],[וסת השבוע פעיל?]]&gt;0,J1067=1),0,1),0),""))</f>
        <v/>
      </c>
      <c r="O1066" s="1" t="str">
        <f t="shared" si="88"/>
        <v/>
      </c>
      <c r="P1066" s="1" t="str">
        <f>IF(AND(שבוע_בדילוג[[#This Row],[חיזוי - שבוע]]=1,K1067=1),1,"")</f>
        <v/>
      </c>
      <c r="Q1066" s="1" t="str">
        <f>IF(AND(שבוע_בדילוג[[#This Row],[וסת השבוע פעיל?]]&lt;3,OR(שבוע_בדילוג[[#This Row],[CycleNumber]]&gt;B1067,B1067="")),1,"")</f>
        <v/>
      </c>
      <c r="R1066" s="1" t="str">
        <f>IF(AND(שבוע_בדילוג[[#This Row],[חיזוי - שבוע]]&lt;&gt;"",שבוע_בדילוג[[#This Row],[וסת השבוע פעיל?2]]=""),1,"")</f>
        <v/>
      </c>
      <c r="S1066" s="1" t="str">
        <f>IF(שבוע_בדילוג[[#This Row],[האישה קבעה וסת שבוע בדילוג?]]=1,IF(שבוע_בדילוג[[#This Row],[וסת השבוע פעיל?]]&lt;3,1,0),"")</f>
        <v/>
      </c>
      <c r="T10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6" s="1">
        <f t="shared" si="89"/>
        <v>0</v>
      </c>
      <c r="V1066" s="1">
        <f t="shared" si="90"/>
        <v>0</v>
      </c>
      <c r="W1066" s="1">
        <f t="shared" si="91"/>
        <v>0</v>
      </c>
      <c r="X1066" s="1" t="str">
        <f>IF(שבוע_בדילוג[[#This Row],[3 הפלגות זהות]]="","",IF(שבוע_בדילוג[[#This Row],[3 הפלגות זהות]]=1,שבוע_בדילוג[[#This Row],[LengthofCycle]],X1065))</f>
        <v/>
      </c>
      <c r="Z1066" s="1" t="str">
        <f>IF(OR(שבוע_בדילוג[[#This Row],[הווסת פעיל?]]=0,שבוע_בדילוג[[#This Row],[הווסת פעיל?]]=""),"",SUM(Z1065,שבוע_בדילוג[[#This Row],[הווסת פעיל?]]))</f>
        <v/>
      </c>
      <c r="AA1066" s="1" t="str">
        <f>IF(AND(שבוע_בדילוג[[#This Row],[כמה מחזורים עד עקירה]]&lt;&gt;"",Z1067=""),שבוע_בדילוג[[#This Row],[כמה מחזורים עד עקירה]],"")</f>
        <v/>
      </c>
      <c r="AB1066" s="1" t="str">
        <f>IF(AND(שבוע_בדילוג[[#This Row],[הווסת פעיל?]]=1,שבוע_בדילוג[[#This Row],[וסת קבוע אחרון]]&lt;&gt;X1065),שבוע_בדילוג[[#This Row],[וסת קבוע אחרון]],"")</f>
        <v/>
      </c>
      <c r="AC1066" s="1" t="str">
        <f>IF(AND(שבוע_בדילוג[[#This Row],[הווסת פעיל?]]=1,Y1065=0,שבוע_בדילוג[[#This Row],[וסת קבוע אחרון]]=X1065),שבוע_בדילוג[[#This Row],[וסת קבוע אחרון]],"")</f>
        <v/>
      </c>
      <c r="AD1066" s="1" t="str">
        <f>IF(AND(שבוע_בדילוג[[#This Row],[הווסת פעיל?]]=1,Y1065=0,שבוע_בדילוג[[#This Row],[וסת קבוע אחרון]]&lt;&gt;X1065),1,"")</f>
        <v/>
      </c>
      <c r="AE1066" s="1" t="str">
        <f>IF(AND(שבוע_בדילוג[[#This Row],[הווסת פעיל?]]&lt;&gt;"",B1067=1),שבוע_בדילוג[[#This Row],[CycleNumber]],"")</f>
        <v/>
      </c>
      <c r="AF1066" s="1" t="str">
        <f>IF(AND(שבוע_בדילוג[[#This Row],[הווסת פעיל?]]&lt;&gt;"",Y1065=""),שבוע_בדילוג[[#This Row],[CycleNumber]],"")</f>
        <v/>
      </c>
      <c r="AG1066" s="1" t="str">
        <f>IF(B1067=1,"",IF(שבוע_בדילוג[[#This Row],[הווסת פעיל?]]=1,IF(שבוע_בדילוג[[#This Row],[וסת קבוע אחרון]]=F1067,1,0),""))</f>
        <v/>
      </c>
      <c r="AH1066" s="1" t="str">
        <f>IF(B1067=1,"",IF(שבוע_בדילוג[[#This Row],[הווסת פעיל?]]=1,IF(OR(שבוע_בדילוג[[#This Row],[וסת קבוע אחרון]]=F1067,F1067=שבוע_בדילוג[[#This Row],[LengthofCycle]]),1,0),""))</f>
        <v/>
      </c>
      <c r="AI1066" s="1" t="str">
        <f>IF(B1067=1,"",IF(שבוע_בדילוג[[#This Row],[הווסת פעיל?]]=1,IF(OR(שבוע_בדילוג[[#This Row],[וסת קבוע אחרון]]=F1067,F1067=שבוע_בדילוג[[#This Row],[LengthofCycle]],AND(שבוע_בדילוג[[#This Row],[LengthofCycle]]&lt;&gt;שבוע_בדילוג[[#This Row],[וסת קבוע אחרון]],OR(F1067=28,F1067=29))),1,0),""))</f>
        <v/>
      </c>
      <c r="AJ1066" s="1" t="str">
        <f>IF(AND(שבוע_בדילוג[[#This Row],[הווסת פעיל?]]=1,B1067=1),1,"")</f>
        <v/>
      </c>
      <c r="AK1066" s="4">
        <f>IF(AND(שבוע_בדילוג[[#This Row],[הווסת פעיל?]]&lt;&gt;1,B1067&lt;&gt;1,B1067&lt;&gt;""),IF(שבוע_בדילוג[[#This Row],[LengthofCycle]]=F1067,1,0),"")</f>
        <v>0</v>
      </c>
      <c r="AL1066" s="4">
        <f>IF(AND(שבוע_בדילוג[[#This Row],[הווסת פעיל?]]&lt;&gt;1,B1067&lt;&gt;1,B1067&lt;&gt;""),IF(OR(שבוע_בדילוג[[#This Row],[LengthofCycle]]=F1067,F1067=29),1,0),"")</f>
        <v>0</v>
      </c>
      <c r="AM1066" s="4">
        <f>IF(AND(שבוע_בדילוג[[#This Row],[הווסת פעיל?]]&lt;&gt;1,B1067&lt;&gt;1,B1067&lt;&gt;""),IF(OR(שבוע_בדילוג[[#This Row],[LengthofCycle]]=F1067,F1067=29,F1067=28),1,0),"")</f>
        <v>0</v>
      </c>
    </row>
    <row r="1067" spans="1:39" x14ac:dyDescent="0.25">
      <c r="A1067" s="1" t="s">
        <v>143</v>
      </c>
      <c r="B1067" s="1">
        <v>13</v>
      </c>
      <c r="C1067" s="1">
        <v>1</v>
      </c>
      <c r="D1067" s="1">
        <v>1</v>
      </c>
      <c r="E1067" s="1">
        <v>0</v>
      </c>
      <c r="F1067" s="1">
        <v>26</v>
      </c>
      <c r="H1067" s="1">
        <f>שבוע_בדילוג[[#This Row],[LengthofCycle]]+1</f>
        <v>27</v>
      </c>
      <c r="I1067" s="1" t="str">
        <f>IF(IFERROR(LOOKUP(שבוע_בדילוג[[#This Row],[ClientID]],קביעויות[השבוע בדילוג]),FALSE)=שבוע_בדילוג[[#This Row],[ClientID]],1,"")</f>
        <v/>
      </c>
      <c r="J1067" s="1" t="str">
        <f>IF(AND(שבוע_בדילוג[[#This Row],[CycleNumber]]&gt;1,OR(B1068="",שבוע_בדילוג[[#This Row],[CycleNumber]]&gt;B1066)),IF(OR(AND(שבוע_בדילוג[[#This Row],[LengthofCycle]]=29,F1066=29),AND(שבוע_בדילוג[[#This Row],[LengthofCycle]]=36,F1066=36)),1,""),"")</f>
        <v/>
      </c>
      <c r="K1067" s="1" t="str">
        <f>IF(AND(שבוע_בדילוג[[#This Row],[וסת השבוע]]=1,J1066=1,שבוע_בדילוג[[#This Row],[CycleNumber]]&gt;B1066),1,"")</f>
        <v/>
      </c>
      <c r="L1067" s="1" t="str">
        <f>IF(שבוע_בדילוג[[#This Row],[CycleNumber]]=1,"",IF(שבוע_בדילוג[[#This Row],[וסת השבוע]]=1,0,IF(L1066="","",IF(L1066=0,IF(שבוע_בדילוג[[#This Row],[LengthofCycle]]=29,0,1),IF(L1066=1,IF(שבוע_בדילוג[[#This Row],[LengthofCycle]]+F1066=29*2,0,2),IF(L1066=2,IF(שבוע_בדילוג[[#This Row],[LengthofCycle]]+F1066+F1065=29*3,0,3),""))))))</f>
        <v/>
      </c>
      <c r="M1067" s="1" t="str">
        <f>IF(שבוע_בדילוג[[#This Row],[וסת השבוע]]=1,IF(שבוע_בדילוג[[#This Row],[וסת השבוע וההפלגה ביחד]]=1,M1066+1,0),IF(AND(שבוע_בדילוג[[#This Row],[CycleNumber]]&gt;B1066,שבוע_בדילוג[[#This Row],[CycleNumber]]&gt;1),IF(שבוע_בדילוג[[#This Row],[וסת השבוע פעיל?]]&lt;&gt;"",M1066+1,""),""))</f>
        <v/>
      </c>
      <c r="N1067" s="1" t="str">
        <f>IF(שבוע_בדילוג[[#This Row],[וסת השבוע פעיל?2]]="","",IF(AND(שבוע_בדילוג[[#This Row],[וסת השבוע פעיל?]]&lt;&gt;"",שבוע_בדילוג[[#This Row],[CycleNumber]]&lt;B1068,B1068&lt;&gt;"",שבוע_בדילוג[[#This Row],[וסת השבוע פעיל?]]&lt;3),IF(L1068=0,IF(AND(שבוע_בדילוג[[#This Row],[וסת השבוע פעיל?]]&gt;0,J1068=1),0,1),0),""))</f>
        <v/>
      </c>
      <c r="O1067" s="1" t="str">
        <f t="shared" si="88"/>
        <v/>
      </c>
      <c r="P1067" s="1" t="str">
        <f>IF(AND(שבוע_בדילוג[[#This Row],[חיזוי - שבוע]]=1,K1068=1),1,"")</f>
        <v/>
      </c>
      <c r="Q1067" s="1" t="str">
        <f>IF(AND(שבוע_בדילוג[[#This Row],[וסת השבוע פעיל?]]&lt;3,OR(שבוע_בדילוג[[#This Row],[CycleNumber]]&gt;B1068,B1068="")),1,"")</f>
        <v/>
      </c>
      <c r="R1067" s="1" t="str">
        <f>IF(AND(שבוע_בדילוג[[#This Row],[חיזוי - שבוע]]&lt;&gt;"",שבוע_בדילוג[[#This Row],[וסת השבוע פעיל?2]]=""),1,"")</f>
        <v/>
      </c>
      <c r="S1067" s="1" t="str">
        <f>IF(שבוע_בדילוג[[#This Row],[האישה קבעה וסת שבוע בדילוג?]]=1,IF(שבוע_בדילוג[[#This Row],[וסת השבוע פעיל?]]&lt;3,1,0),"")</f>
        <v/>
      </c>
      <c r="T10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7" s="1">
        <f t="shared" si="89"/>
        <v>0</v>
      </c>
      <c r="V1067" s="1">
        <f t="shared" si="90"/>
        <v>0</v>
      </c>
      <c r="W1067" s="1">
        <f t="shared" si="91"/>
        <v>0</v>
      </c>
      <c r="X1067" s="1" t="str">
        <f>IF(שבוע_בדילוג[[#This Row],[3 הפלגות זהות]]="","",IF(שבוע_בדילוג[[#This Row],[3 הפלגות זהות]]=1,שבוע_בדילוג[[#This Row],[LengthofCycle]],X1066))</f>
        <v/>
      </c>
      <c r="Z1067" s="1" t="str">
        <f>IF(OR(שבוע_בדילוג[[#This Row],[הווסת פעיל?]]=0,שבוע_בדילוג[[#This Row],[הווסת פעיל?]]=""),"",SUM(Z1066,שבוע_בדילוג[[#This Row],[הווסת פעיל?]]))</f>
        <v/>
      </c>
      <c r="AA1067" s="1" t="str">
        <f>IF(AND(שבוע_בדילוג[[#This Row],[כמה מחזורים עד עקירה]]&lt;&gt;"",Z1068=""),שבוע_בדילוג[[#This Row],[כמה מחזורים עד עקירה]],"")</f>
        <v/>
      </c>
      <c r="AB1067" s="1" t="str">
        <f>IF(AND(שבוע_בדילוג[[#This Row],[הווסת פעיל?]]=1,שבוע_בדילוג[[#This Row],[וסת קבוע אחרון]]&lt;&gt;X1066),שבוע_בדילוג[[#This Row],[וסת קבוע אחרון]],"")</f>
        <v/>
      </c>
      <c r="AC1067" s="1" t="str">
        <f>IF(AND(שבוע_בדילוג[[#This Row],[הווסת פעיל?]]=1,Y1066=0,שבוע_בדילוג[[#This Row],[וסת קבוע אחרון]]=X1066),שבוע_בדילוג[[#This Row],[וסת קבוע אחרון]],"")</f>
        <v/>
      </c>
      <c r="AD1067" s="1" t="str">
        <f>IF(AND(שבוע_בדילוג[[#This Row],[הווסת פעיל?]]=1,Y1066=0,שבוע_בדילוג[[#This Row],[וסת קבוע אחרון]]&lt;&gt;X1066),1,"")</f>
        <v/>
      </c>
      <c r="AE1067" s="1" t="str">
        <f>IF(AND(שבוע_בדילוג[[#This Row],[הווסת פעיל?]]&lt;&gt;"",B1068=1),שבוע_בדילוג[[#This Row],[CycleNumber]],"")</f>
        <v/>
      </c>
      <c r="AF1067" s="1" t="str">
        <f>IF(AND(שבוע_בדילוג[[#This Row],[הווסת פעיל?]]&lt;&gt;"",Y1066=""),שבוע_בדילוג[[#This Row],[CycleNumber]],"")</f>
        <v/>
      </c>
      <c r="AG1067" s="1" t="str">
        <f>IF(B1068=1,"",IF(שבוע_בדילוג[[#This Row],[הווסת פעיל?]]=1,IF(שבוע_בדילוג[[#This Row],[וסת קבוע אחרון]]=F1068,1,0),""))</f>
        <v/>
      </c>
      <c r="AH1067" s="1" t="str">
        <f>IF(B1068=1,"",IF(שבוע_בדילוג[[#This Row],[הווסת פעיל?]]=1,IF(OR(שבוע_בדילוג[[#This Row],[וסת קבוע אחרון]]=F1068,F1068=שבוע_בדילוג[[#This Row],[LengthofCycle]]),1,0),""))</f>
        <v/>
      </c>
      <c r="AI1067" s="1" t="str">
        <f>IF(B1068=1,"",IF(שבוע_בדילוג[[#This Row],[הווסת פעיל?]]=1,IF(OR(שבוע_בדילוג[[#This Row],[וסת קבוע אחרון]]=F1068,F1068=שבוע_בדילוג[[#This Row],[LengthofCycle]],AND(שבוע_בדילוג[[#This Row],[LengthofCycle]]&lt;&gt;שבוע_בדילוג[[#This Row],[וסת קבוע אחרון]],OR(F1068=28,F1068=29))),1,0),""))</f>
        <v/>
      </c>
      <c r="AJ1067" s="1" t="str">
        <f>IF(AND(שבוע_בדילוג[[#This Row],[הווסת פעיל?]]=1,B1068=1),1,"")</f>
        <v/>
      </c>
      <c r="AK1067" s="4" t="str">
        <f>IF(AND(שבוע_בדילוג[[#This Row],[הווסת פעיל?]]&lt;&gt;1,B1068&lt;&gt;1,B1068&lt;&gt;""),IF(שבוע_בדילוג[[#This Row],[LengthofCycle]]=F1068,1,0),"")</f>
        <v/>
      </c>
      <c r="AL1067" s="4" t="str">
        <f>IF(AND(שבוע_בדילוג[[#This Row],[הווסת פעיל?]]&lt;&gt;1,B1068&lt;&gt;1,B1068&lt;&gt;""),IF(OR(שבוע_בדילוג[[#This Row],[LengthofCycle]]=F1068,F1068=29),1,0),"")</f>
        <v/>
      </c>
      <c r="AM1067" s="4" t="str">
        <f>IF(AND(שבוע_בדילוג[[#This Row],[הווסת פעיל?]]&lt;&gt;1,B1068&lt;&gt;1,B1068&lt;&gt;""),IF(OR(שבוע_בדילוג[[#This Row],[LengthofCycle]]=F1068,F1068=29,F1068=28),1,0),"")</f>
        <v/>
      </c>
    </row>
    <row r="1068" spans="1:39" x14ac:dyDescent="0.25">
      <c r="A1068" s="1" t="s">
        <v>144</v>
      </c>
      <c r="B1068" s="1">
        <v>1</v>
      </c>
      <c r="C1068" s="1">
        <v>0</v>
      </c>
      <c r="D1068" s="1">
        <v>1</v>
      </c>
      <c r="E1068" s="1">
        <v>0</v>
      </c>
      <c r="F1068" s="1">
        <v>30</v>
      </c>
      <c r="H1068" s="1">
        <f>שבוע_בדילוג[[#This Row],[LengthofCycle]]+1</f>
        <v>31</v>
      </c>
      <c r="I1068" s="1">
        <f>IF(IFERROR(LOOKUP(שבוע_בדילוג[[#This Row],[ClientID]],קביעויות[השבוע בדילוג]),FALSE)=שבוע_בדילוג[[#This Row],[ClientID]],1,"")</f>
        <v>1</v>
      </c>
      <c r="J1068" s="1" t="str">
        <f>IF(AND(שבוע_בדילוג[[#This Row],[CycleNumber]]&gt;1,OR(B1069="",שבוע_בדילוג[[#This Row],[CycleNumber]]&gt;B1067)),IF(OR(AND(שבוע_בדילוג[[#This Row],[LengthofCycle]]=29,F1067=29),AND(שבוע_בדילוג[[#This Row],[LengthofCycle]]=36,F1067=36)),1,""),"")</f>
        <v/>
      </c>
      <c r="K1068" s="1" t="str">
        <f>IF(AND(שבוע_בדילוג[[#This Row],[וסת השבוע]]=1,J1067=1,שבוע_בדילוג[[#This Row],[CycleNumber]]&gt;B1067),1,"")</f>
        <v/>
      </c>
      <c r="L1068" s="1" t="str">
        <f>IF(שבוע_בדילוג[[#This Row],[CycleNumber]]=1,"",IF(שבוע_בדילוג[[#This Row],[וסת השבוע]]=1,0,IF(L1067="","",IF(L1067=0,IF(שבוע_בדילוג[[#This Row],[LengthofCycle]]=29,0,1),IF(L1067=1,IF(שבוע_בדילוג[[#This Row],[LengthofCycle]]+F1067=29*2,0,2),IF(L1067=2,IF(שבוע_בדילוג[[#This Row],[LengthofCycle]]+F1067+F1066=29*3,0,3),""))))))</f>
        <v/>
      </c>
      <c r="M1068" s="1" t="str">
        <f>IF(שבוע_בדילוג[[#This Row],[וסת השבוע]]=1,IF(שבוע_בדילוג[[#This Row],[וסת השבוע וההפלגה ביחד]]=1,M1067+1,0),IF(AND(שבוע_בדילוג[[#This Row],[CycleNumber]]&gt;B1067,שבוע_בדילוג[[#This Row],[CycleNumber]]&gt;1),IF(שבוע_בדילוג[[#This Row],[וסת השבוע פעיל?]]&lt;&gt;"",M1067+1,""),""))</f>
        <v/>
      </c>
      <c r="N1068" s="1" t="str">
        <f>IF(שבוע_בדילוג[[#This Row],[וסת השבוע פעיל?2]]="","",IF(AND(שבוע_בדילוג[[#This Row],[וסת השבוע פעיל?]]&lt;&gt;"",שבוע_בדילוג[[#This Row],[CycleNumber]]&lt;B1069,B1069&lt;&gt;"",שבוע_בדילוג[[#This Row],[וסת השבוע פעיל?]]&lt;3),IF(L1069=0,IF(AND(שבוע_בדילוג[[#This Row],[וסת השבוע פעיל?]]&gt;0,J1069=1),0,1),0),""))</f>
        <v/>
      </c>
      <c r="O1068" s="1" t="str">
        <f t="shared" si="88"/>
        <v/>
      </c>
      <c r="P1068" s="1" t="str">
        <f>IF(AND(שבוע_בדילוג[[#This Row],[חיזוי - שבוע]]=1,K1069=1),1,"")</f>
        <v/>
      </c>
      <c r="Q1068" s="1" t="str">
        <f>IF(AND(שבוע_בדילוג[[#This Row],[וסת השבוע פעיל?]]&lt;3,OR(שבוע_בדילוג[[#This Row],[CycleNumber]]&gt;B1069,B1069="")),1,"")</f>
        <v/>
      </c>
      <c r="R1068" s="1" t="str">
        <f>IF(AND(שבוע_בדילוג[[#This Row],[חיזוי - שבוע]]&lt;&gt;"",שבוע_בדילוג[[#This Row],[וסת השבוע פעיל?2]]=""),1,"")</f>
        <v/>
      </c>
      <c r="S1068" s="1">
        <f>IF(שבוע_בדילוג[[#This Row],[האישה קבעה וסת שבוע בדילוג?]]=1,IF(שבוע_בדילוג[[#This Row],[וסת השבוע פעיל?]]&lt;3,1,0),"")</f>
        <v>0</v>
      </c>
      <c r="T10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8" s="1" t="str">
        <f t="shared" si="89"/>
        <v/>
      </c>
      <c r="V1068" s="1" t="str">
        <f t="shared" si="90"/>
        <v/>
      </c>
      <c r="W1068" s="1" t="str">
        <f t="shared" si="91"/>
        <v/>
      </c>
      <c r="X1068" s="1" t="str">
        <f>IF(שבוע_בדילוג[[#This Row],[3 הפלגות זהות]]="","",IF(שבוע_בדילוג[[#This Row],[3 הפלגות זהות]]=1,שבוע_בדילוג[[#This Row],[LengthofCycle]],X1067))</f>
        <v/>
      </c>
      <c r="Z1068" s="1" t="str">
        <f>IF(OR(שבוע_בדילוג[[#This Row],[הווסת פעיל?]]=0,שבוע_בדילוג[[#This Row],[הווסת פעיל?]]=""),"",SUM(Z1067,שבוע_בדילוג[[#This Row],[הווסת פעיל?]]))</f>
        <v/>
      </c>
      <c r="AA1068" s="1" t="str">
        <f>IF(AND(שבוע_בדילוג[[#This Row],[כמה מחזורים עד עקירה]]&lt;&gt;"",Z1069=""),שבוע_בדילוג[[#This Row],[כמה מחזורים עד עקירה]],"")</f>
        <v/>
      </c>
      <c r="AB1068" s="1" t="str">
        <f>IF(AND(שבוע_בדילוג[[#This Row],[הווסת פעיל?]]=1,שבוע_בדילוג[[#This Row],[וסת קבוע אחרון]]&lt;&gt;X1067),שבוע_בדילוג[[#This Row],[וסת קבוע אחרון]],"")</f>
        <v/>
      </c>
      <c r="AC1068" s="1" t="str">
        <f>IF(AND(שבוע_בדילוג[[#This Row],[הווסת פעיל?]]=1,Y1067=0,שבוע_בדילוג[[#This Row],[וסת קבוע אחרון]]=X1067),שבוע_בדילוג[[#This Row],[וסת קבוע אחרון]],"")</f>
        <v/>
      </c>
      <c r="AD1068" s="1" t="str">
        <f>IF(AND(שבוע_בדילוג[[#This Row],[הווסת פעיל?]]=1,Y1067=0,שבוע_בדילוג[[#This Row],[וסת קבוע אחרון]]&lt;&gt;X1067),1,"")</f>
        <v/>
      </c>
      <c r="AE1068" s="1" t="str">
        <f>IF(AND(שבוע_בדילוג[[#This Row],[הווסת פעיל?]]&lt;&gt;"",B1069=1),שבוע_בדילוג[[#This Row],[CycleNumber]],"")</f>
        <v/>
      </c>
      <c r="AF1068" s="1" t="str">
        <f>IF(AND(שבוע_בדילוג[[#This Row],[הווסת פעיל?]]&lt;&gt;"",Y1067=""),שבוע_בדילוג[[#This Row],[CycleNumber]],"")</f>
        <v/>
      </c>
      <c r="AG1068" s="1" t="str">
        <f>IF(B1069=1,"",IF(שבוע_בדילוג[[#This Row],[הווסת פעיל?]]=1,IF(שבוע_בדילוג[[#This Row],[וסת קבוע אחרון]]=F1069,1,0),""))</f>
        <v/>
      </c>
      <c r="AH1068" s="1" t="str">
        <f>IF(B1069=1,"",IF(שבוע_בדילוג[[#This Row],[הווסת פעיל?]]=1,IF(OR(שבוע_בדילוג[[#This Row],[וסת קבוע אחרון]]=F1069,F1069=שבוע_בדילוג[[#This Row],[LengthofCycle]]),1,0),""))</f>
        <v/>
      </c>
      <c r="AI1068" s="1" t="str">
        <f>IF(B1069=1,"",IF(שבוע_בדילוג[[#This Row],[הווסת פעיל?]]=1,IF(OR(שבוע_בדילוג[[#This Row],[וסת קבוע אחרון]]=F1069,F1069=שבוע_בדילוג[[#This Row],[LengthofCycle]],AND(שבוע_בדילוג[[#This Row],[LengthofCycle]]&lt;&gt;שבוע_בדילוג[[#This Row],[וסת קבוע אחרון]],OR(F1069=28,F1069=29))),1,0),""))</f>
        <v/>
      </c>
      <c r="AJ1068" s="1" t="str">
        <f>IF(AND(שבוע_בדילוג[[#This Row],[הווסת פעיל?]]=1,B1069=1),1,"")</f>
        <v/>
      </c>
      <c r="AK1068" s="4">
        <f>IF(AND(שבוע_בדילוג[[#This Row],[הווסת פעיל?]]&lt;&gt;1,B1069&lt;&gt;1,B1069&lt;&gt;""),IF(שבוע_בדילוג[[#This Row],[LengthofCycle]]=F1069,1,0),"")</f>
        <v>0</v>
      </c>
      <c r="AL1068" s="4">
        <f>IF(AND(שבוע_בדילוג[[#This Row],[הווסת פעיל?]]&lt;&gt;1,B1069&lt;&gt;1,B1069&lt;&gt;""),IF(OR(שבוע_בדילוג[[#This Row],[LengthofCycle]]=F1069,F1069=29),1,0),"")</f>
        <v>0</v>
      </c>
      <c r="AM1068" s="4">
        <f>IF(AND(שבוע_בדילוג[[#This Row],[הווסת פעיל?]]&lt;&gt;1,B1069&lt;&gt;1,B1069&lt;&gt;""),IF(OR(שבוע_בדילוג[[#This Row],[LengthofCycle]]=F1069,F1069=29,F1069=28),1,0),"")</f>
        <v>1</v>
      </c>
    </row>
    <row r="1069" spans="1:39" x14ac:dyDescent="0.25">
      <c r="A1069" s="1" t="s">
        <v>144</v>
      </c>
      <c r="B1069" s="1">
        <v>2</v>
      </c>
      <c r="C1069" s="1">
        <v>0</v>
      </c>
      <c r="D1069" s="1">
        <v>1</v>
      </c>
      <c r="E1069" s="1">
        <v>0</v>
      </c>
      <c r="F1069" s="1">
        <v>28</v>
      </c>
      <c r="H1069" s="1">
        <f>שבוע_בדילוג[[#This Row],[LengthofCycle]]+1</f>
        <v>29</v>
      </c>
      <c r="I1069" s="1">
        <f>IF(IFERROR(LOOKUP(שבוע_בדילוג[[#This Row],[ClientID]],קביעויות[השבוע בדילוג]),FALSE)=שבוע_בדילוג[[#This Row],[ClientID]],1,"")</f>
        <v>1</v>
      </c>
      <c r="J1069" s="1" t="str">
        <f>IF(AND(שבוע_בדילוג[[#This Row],[CycleNumber]]&gt;1,OR(B1070="",שבוע_בדילוג[[#This Row],[CycleNumber]]&gt;B1068)),IF(OR(AND(שבוע_בדילוג[[#This Row],[LengthofCycle]]=29,F1068=29),AND(שבוע_בדילוג[[#This Row],[LengthofCycle]]=36,F1068=36)),1,""),"")</f>
        <v/>
      </c>
      <c r="K1069" s="1" t="str">
        <f>IF(AND(שבוע_בדילוג[[#This Row],[וסת השבוע]]=1,J1068=1,שבוע_בדילוג[[#This Row],[CycleNumber]]&gt;B1068),1,"")</f>
        <v/>
      </c>
      <c r="L1069" s="1" t="str">
        <f>IF(שבוע_בדילוג[[#This Row],[CycleNumber]]=1,"",IF(שבוע_בדילוג[[#This Row],[וסת השבוע]]=1,0,IF(L1068="","",IF(L1068=0,IF(שבוע_בדילוג[[#This Row],[LengthofCycle]]=29,0,1),IF(L1068=1,IF(שבוע_בדילוג[[#This Row],[LengthofCycle]]+F1068=29*2,0,2),IF(L1068=2,IF(שבוע_בדילוג[[#This Row],[LengthofCycle]]+F1068+F1067=29*3,0,3),""))))))</f>
        <v/>
      </c>
      <c r="M1069" s="1" t="str">
        <f>IF(שבוע_בדילוג[[#This Row],[וסת השבוע]]=1,IF(שבוע_בדילוג[[#This Row],[וסת השבוע וההפלגה ביחד]]=1,M1068+1,0),IF(AND(שבוע_בדילוג[[#This Row],[CycleNumber]]&gt;B1068,שבוע_בדילוג[[#This Row],[CycleNumber]]&gt;1),IF(שבוע_בדילוג[[#This Row],[וסת השבוע פעיל?]]&lt;&gt;"",M1068+1,""),""))</f>
        <v/>
      </c>
      <c r="N1069" s="1" t="str">
        <f>IF(שבוע_בדילוג[[#This Row],[וסת השבוע פעיל?2]]="","",IF(AND(שבוע_בדילוג[[#This Row],[וסת השבוע פעיל?]]&lt;&gt;"",שבוע_בדילוג[[#This Row],[CycleNumber]]&lt;B1070,B1070&lt;&gt;"",שבוע_בדילוג[[#This Row],[וסת השבוע פעיל?]]&lt;3),IF(L1070=0,IF(AND(שבוע_בדילוג[[#This Row],[וסת השבוע פעיל?]]&gt;0,J1070=1),0,1),0),""))</f>
        <v/>
      </c>
      <c r="O1069" s="1" t="str">
        <f t="shared" si="88"/>
        <v/>
      </c>
      <c r="P1069" s="1" t="str">
        <f>IF(AND(שבוע_בדילוג[[#This Row],[חיזוי - שבוע]]=1,K1070=1),1,"")</f>
        <v/>
      </c>
      <c r="Q1069" s="1" t="str">
        <f>IF(AND(שבוע_בדילוג[[#This Row],[וסת השבוע פעיל?]]&lt;3,OR(שבוע_בדילוג[[#This Row],[CycleNumber]]&gt;B1070,B1070="")),1,"")</f>
        <v/>
      </c>
      <c r="R1069" s="1" t="str">
        <f>IF(AND(שבוע_בדילוג[[#This Row],[חיזוי - שבוע]]&lt;&gt;"",שבוע_בדילוג[[#This Row],[וסת השבוע פעיל?2]]=""),1,"")</f>
        <v/>
      </c>
      <c r="S1069" s="1">
        <f>IF(שבוע_בדילוג[[#This Row],[האישה קבעה וסת שבוע בדילוג?]]=1,IF(שבוע_בדילוג[[#This Row],[וסת השבוע פעיל?]]&lt;3,1,0),"")</f>
        <v>0</v>
      </c>
      <c r="T10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69" s="1" t="str">
        <f t="shared" si="89"/>
        <v/>
      </c>
      <c r="V1069" s="1" t="str">
        <f t="shared" si="90"/>
        <v/>
      </c>
      <c r="W1069" s="1" t="str">
        <f t="shared" si="91"/>
        <v/>
      </c>
      <c r="X1069" s="1" t="str">
        <f>IF(שבוע_בדילוג[[#This Row],[3 הפלגות זהות]]="","",IF(שבוע_בדילוג[[#This Row],[3 הפלגות זהות]]=1,שבוע_בדילוג[[#This Row],[LengthofCycle]],X1068))</f>
        <v/>
      </c>
      <c r="Z1069" s="1" t="str">
        <f>IF(OR(שבוע_בדילוג[[#This Row],[הווסת פעיל?]]=0,שבוע_בדילוג[[#This Row],[הווסת פעיל?]]=""),"",SUM(Z1068,שבוע_בדילוג[[#This Row],[הווסת פעיל?]]))</f>
        <v/>
      </c>
      <c r="AA1069" s="1" t="str">
        <f>IF(AND(שבוע_בדילוג[[#This Row],[כמה מחזורים עד עקירה]]&lt;&gt;"",Z1070=""),שבוע_בדילוג[[#This Row],[כמה מחזורים עד עקירה]],"")</f>
        <v/>
      </c>
      <c r="AB1069" s="1" t="str">
        <f>IF(AND(שבוע_בדילוג[[#This Row],[הווסת פעיל?]]=1,שבוע_בדילוג[[#This Row],[וסת קבוע אחרון]]&lt;&gt;X1068),שבוע_בדילוג[[#This Row],[וסת קבוע אחרון]],"")</f>
        <v/>
      </c>
      <c r="AC1069" s="1" t="str">
        <f>IF(AND(שבוע_בדילוג[[#This Row],[הווסת פעיל?]]=1,Y1068=0,שבוע_בדילוג[[#This Row],[וסת קבוע אחרון]]=X1068),שבוע_בדילוג[[#This Row],[וסת קבוע אחרון]],"")</f>
        <v/>
      </c>
      <c r="AD1069" s="1" t="str">
        <f>IF(AND(שבוע_בדילוג[[#This Row],[הווסת פעיל?]]=1,Y1068=0,שבוע_בדילוג[[#This Row],[וסת קבוע אחרון]]&lt;&gt;X1068),1,"")</f>
        <v/>
      </c>
      <c r="AE1069" s="1" t="str">
        <f>IF(AND(שבוע_בדילוג[[#This Row],[הווסת פעיל?]]&lt;&gt;"",B1070=1),שבוע_בדילוג[[#This Row],[CycleNumber]],"")</f>
        <v/>
      </c>
      <c r="AF1069" s="1" t="str">
        <f>IF(AND(שבוע_בדילוג[[#This Row],[הווסת פעיל?]]&lt;&gt;"",Y1068=""),שבוע_בדילוג[[#This Row],[CycleNumber]],"")</f>
        <v/>
      </c>
      <c r="AG1069" s="1" t="str">
        <f>IF(B1070=1,"",IF(שבוע_בדילוג[[#This Row],[הווסת פעיל?]]=1,IF(שבוע_בדילוג[[#This Row],[וסת קבוע אחרון]]=F1070,1,0),""))</f>
        <v/>
      </c>
      <c r="AH1069" s="1" t="str">
        <f>IF(B1070=1,"",IF(שבוע_בדילוג[[#This Row],[הווסת פעיל?]]=1,IF(OR(שבוע_בדילוג[[#This Row],[וסת קבוע אחרון]]=F1070,F1070=שבוע_בדילוג[[#This Row],[LengthofCycle]]),1,0),""))</f>
        <v/>
      </c>
      <c r="AI1069" s="1" t="str">
        <f>IF(B1070=1,"",IF(שבוע_בדילוג[[#This Row],[הווסת פעיל?]]=1,IF(OR(שבוע_בדילוג[[#This Row],[וסת קבוע אחרון]]=F1070,F1070=שבוע_בדילוג[[#This Row],[LengthofCycle]],AND(שבוע_בדילוג[[#This Row],[LengthofCycle]]&lt;&gt;שבוע_בדילוג[[#This Row],[וסת קבוע אחרון]],OR(F1070=28,F1070=29))),1,0),""))</f>
        <v/>
      </c>
      <c r="AJ1069" s="1" t="str">
        <f>IF(AND(שבוע_בדילוג[[#This Row],[הווסת פעיל?]]=1,B1070=1),1,"")</f>
        <v/>
      </c>
      <c r="AK1069" s="4">
        <f>IF(AND(שבוע_בדילוג[[#This Row],[הווסת פעיל?]]&lt;&gt;1,B1070&lt;&gt;1,B1070&lt;&gt;""),IF(שבוע_בדילוג[[#This Row],[LengthofCycle]]=F1070,1,0),"")</f>
        <v>0</v>
      </c>
      <c r="AL1069" s="4">
        <f>IF(AND(שבוע_בדילוג[[#This Row],[הווסת פעיל?]]&lt;&gt;1,B1070&lt;&gt;1,B1070&lt;&gt;""),IF(OR(שבוע_בדילוג[[#This Row],[LengthofCycle]]=F1070,F1070=29),1,0),"")</f>
        <v>0</v>
      </c>
      <c r="AM1069" s="4">
        <f>IF(AND(שבוע_בדילוג[[#This Row],[הווסת פעיל?]]&lt;&gt;1,B1070&lt;&gt;1,B1070&lt;&gt;""),IF(OR(שבוע_בדילוג[[#This Row],[LengthofCycle]]=F1070,F1070=29,F1070=28),1,0),"")</f>
        <v>0</v>
      </c>
    </row>
    <row r="1070" spans="1:39" x14ac:dyDescent="0.25">
      <c r="A1070" s="1" t="s">
        <v>144</v>
      </c>
      <c r="B1070" s="1">
        <v>3</v>
      </c>
      <c r="C1070" s="1">
        <v>0</v>
      </c>
      <c r="D1070" s="1">
        <v>1</v>
      </c>
      <c r="E1070" s="1">
        <v>0</v>
      </c>
      <c r="F1070" s="1">
        <v>31</v>
      </c>
      <c r="H1070" s="1">
        <f>שבוע_בדילוג[[#This Row],[LengthofCycle]]+1</f>
        <v>32</v>
      </c>
      <c r="I1070" s="1">
        <f>IF(IFERROR(LOOKUP(שבוע_בדילוג[[#This Row],[ClientID]],קביעויות[השבוע בדילוג]),FALSE)=שבוע_בדילוג[[#This Row],[ClientID]],1,"")</f>
        <v>1</v>
      </c>
      <c r="J1070" s="1" t="str">
        <f>IF(AND(שבוע_בדילוג[[#This Row],[CycleNumber]]&gt;1,OR(B1071="",שבוע_בדילוג[[#This Row],[CycleNumber]]&gt;B1069)),IF(OR(AND(שבוע_בדילוג[[#This Row],[LengthofCycle]]=29,F1069=29),AND(שבוע_בדילוג[[#This Row],[LengthofCycle]]=36,F1069=36)),1,""),"")</f>
        <v/>
      </c>
      <c r="K1070" s="1" t="str">
        <f>IF(AND(שבוע_בדילוג[[#This Row],[וסת השבוע]]=1,J1069=1,שבוע_בדילוג[[#This Row],[CycleNumber]]&gt;B1069),1,"")</f>
        <v/>
      </c>
      <c r="L1070" s="1" t="str">
        <f>IF(שבוע_בדילוג[[#This Row],[CycleNumber]]=1,"",IF(שבוע_בדילוג[[#This Row],[וסת השבוע]]=1,0,IF(L1069="","",IF(L1069=0,IF(שבוע_בדילוג[[#This Row],[LengthofCycle]]=29,0,1),IF(L1069=1,IF(שבוע_בדילוג[[#This Row],[LengthofCycle]]+F1069=29*2,0,2),IF(L1069=2,IF(שבוע_בדילוג[[#This Row],[LengthofCycle]]+F1069+F1068=29*3,0,3),""))))))</f>
        <v/>
      </c>
      <c r="M1070" s="1" t="str">
        <f>IF(שבוע_בדילוג[[#This Row],[וסת השבוע]]=1,IF(שבוע_בדילוג[[#This Row],[וסת השבוע וההפלגה ביחד]]=1,M1069+1,0),IF(AND(שבוע_בדילוג[[#This Row],[CycleNumber]]&gt;B1069,שבוע_בדילוג[[#This Row],[CycleNumber]]&gt;1),IF(שבוע_בדילוג[[#This Row],[וסת השבוע פעיל?]]&lt;&gt;"",M1069+1,""),""))</f>
        <v/>
      </c>
      <c r="N1070" s="1" t="str">
        <f>IF(שבוע_בדילוג[[#This Row],[וסת השבוע פעיל?2]]="","",IF(AND(שבוע_בדילוג[[#This Row],[וסת השבוע פעיל?]]&lt;&gt;"",שבוע_בדילוג[[#This Row],[CycleNumber]]&lt;B1071,B1071&lt;&gt;"",שבוע_בדילוג[[#This Row],[וסת השבוע פעיל?]]&lt;3),IF(L1071=0,IF(AND(שבוע_בדילוג[[#This Row],[וסת השבוע פעיל?]]&gt;0,J1071=1),0,1),0),""))</f>
        <v/>
      </c>
      <c r="O1070" s="1" t="str">
        <f t="shared" si="88"/>
        <v/>
      </c>
      <c r="P1070" s="1" t="str">
        <f>IF(AND(שבוע_בדילוג[[#This Row],[חיזוי - שבוע]]=1,K1071=1),1,"")</f>
        <v/>
      </c>
      <c r="Q1070" s="1" t="str">
        <f>IF(AND(שבוע_בדילוג[[#This Row],[וסת השבוע פעיל?]]&lt;3,OR(שבוע_בדילוג[[#This Row],[CycleNumber]]&gt;B1071,B1071="")),1,"")</f>
        <v/>
      </c>
      <c r="R1070" s="1" t="str">
        <f>IF(AND(שבוע_בדילוג[[#This Row],[חיזוי - שבוע]]&lt;&gt;"",שבוע_בדילוג[[#This Row],[וסת השבוע פעיל?2]]=""),1,"")</f>
        <v/>
      </c>
      <c r="S1070" s="1">
        <f>IF(שבוע_בדילוג[[#This Row],[האישה קבעה וסת שבוע בדילוג?]]=1,IF(שבוע_בדילוג[[#This Row],[וסת השבוע פעיל?]]&lt;3,1,0),"")</f>
        <v>0</v>
      </c>
      <c r="T10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0" s="1">
        <f t="shared" si="89"/>
        <v>0</v>
      </c>
      <c r="V1070" s="1" t="str">
        <f t="shared" si="90"/>
        <v/>
      </c>
      <c r="W1070" s="1" t="str">
        <f t="shared" si="91"/>
        <v/>
      </c>
      <c r="X1070" s="1" t="str">
        <f>IF(שבוע_בדילוג[[#This Row],[3 הפלגות זהות]]="","",IF(שבוע_בדילוג[[#This Row],[3 הפלגות זהות]]=1,שבוע_בדילוג[[#This Row],[LengthofCycle]],X1069))</f>
        <v/>
      </c>
      <c r="Z1070" s="1" t="str">
        <f>IF(OR(שבוע_בדילוג[[#This Row],[הווסת פעיל?]]=0,שבוע_בדילוג[[#This Row],[הווסת פעיל?]]=""),"",SUM(Z1069,שבוע_בדילוג[[#This Row],[הווסת פעיל?]]))</f>
        <v/>
      </c>
      <c r="AA1070" s="1" t="str">
        <f>IF(AND(שבוע_בדילוג[[#This Row],[כמה מחזורים עד עקירה]]&lt;&gt;"",Z1071=""),שבוע_בדילוג[[#This Row],[כמה מחזורים עד עקירה]],"")</f>
        <v/>
      </c>
      <c r="AB1070" s="1" t="str">
        <f>IF(AND(שבוע_בדילוג[[#This Row],[הווסת פעיל?]]=1,שבוע_בדילוג[[#This Row],[וסת קבוע אחרון]]&lt;&gt;X1069),שבוע_בדילוג[[#This Row],[וסת קבוע אחרון]],"")</f>
        <v/>
      </c>
      <c r="AC1070" s="1" t="str">
        <f>IF(AND(שבוע_בדילוג[[#This Row],[הווסת פעיל?]]=1,Y1069=0,שבוע_בדילוג[[#This Row],[וסת קבוע אחרון]]=X1069),שבוע_בדילוג[[#This Row],[וסת קבוע אחרון]],"")</f>
        <v/>
      </c>
      <c r="AD1070" s="1" t="str">
        <f>IF(AND(שבוע_בדילוג[[#This Row],[הווסת פעיל?]]=1,Y1069=0,שבוע_בדילוג[[#This Row],[וסת קבוע אחרון]]&lt;&gt;X1069),1,"")</f>
        <v/>
      </c>
      <c r="AE1070" s="1" t="str">
        <f>IF(AND(שבוע_בדילוג[[#This Row],[הווסת פעיל?]]&lt;&gt;"",B1071=1),שבוע_בדילוג[[#This Row],[CycleNumber]],"")</f>
        <v/>
      </c>
      <c r="AF1070" s="1" t="str">
        <f>IF(AND(שבוע_בדילוג[[#This Row],[הווסת פעיל?]]&lt;&gt;"",Y1069=""),שבוע_בדילוג[[#This Row],[CycleNumber]],"")</f>
        <v/>
      </c>
      <c r="AG1070" s="1" t="str">
        <f>IF(B1071=1,"",IF(שבוע_בדילוג[[#This Row],[הווסת פעיל?]]=1,IF(שבוע_בדילוג[[#This Row],[וסת קבוע אחרון]]=F1071,1,0),""))</f>
        <v/>
      </c>
      <c r="AH1070" s="1" t="str">
        <f>IF(B1071=1,"",IF(שבוע_בדילוג[[#This Row],[הווסת פעיל?]]=1,IF(OR(שבוע_בדילוג[[#This Row],[וסת קבוע אחרון]]=F1071,F1071=שבוע_בדילוג[[#This Row],[LengthofCycle]]),1,0),""))</f>
        <v/>
      </c>
      <c r="AI1070" s="1" t="str">
        <f>IF(B1071=1,"",IF(שבוע_בדילוג[[#This Row],[הווסת פעיל?]]=1,IF(OR(שבוע_בדילוג[[#This Row],[וסת קבוע אחרון]]=F1071,F1071=שבוע_בדילוג[[#This Row],[LengthofCycle]],AND(שבוע_בדילוג[[#This Row],[LengthofCycle]]&lt;&gt;שבוע_בדילוג[[#This Row],[וסת קבוע אחרון]],OR(F1071=28,F1071=29))),1,0),""))</f>
        <v/>
      </c>
      <c r="AJ1070" s="1" t="str">
        <f>IF(AND(שבוע_בדילוג[[#This Row],[הווסת פעיל?]]=1,B1071=1),1,"")</f>
        <v/>
      </c>
      <c r="AK1070" s="4">
        <f>IF(AND(שבוע_בדילוג[[#This Row],[הווסת פעיל?]]&lt;&gt;1,B1071&lt;&gt;1,B1071&lt;&gt;""),IF(שבוע_בדילוג[[#This Row],[LengthofCycle]]=F1071,1,0),"")</f>
        <v>0</v>
      </c>
      <c r="AL1070" s="4">
        <f>IF(AND(שבוע_בדילוג[[#This Row],[הווסת פעיל?]]&lt;&gt;1,B1071&lt;&gt;1,B1071&lt;&gt;""),IF(OR(שבוע_בדילוג[[#This Row],[LengthofCycle]]=F1071,F1071=29),1,0),"")</f>
        <v>0</v>
      </c>
      <c r="AM1070" s="4">
        <f>IF(AND(שבוע_בדילוג[[#This Row],[הווסת פעיל?]]&lt;&gt;1,B1071&lt;&gt;1,B1071&lt;&gt;""),IF(OR(שבוע_בדילוג[[#This Row],[LengthofCycle]]=F1071,F1071=29,F1071=28),1,0),"")</f>
        <v>0</v>
      </c>
    </row>
    <row r="1071" spans="1:39" x14ac:dyDescent="0.25">
      <c r="A1071" s="1" t="s">
        <v>144</v>
      </c>
      <c r="B1071" s="1">
        <v>4</v>
      </c>
      <c r="C1071" s="1">
        <v>0</v>
      </c>
      <c r="D1071" s="1">
        <v>1</v>
      </c>
      <c r="E1071" s="1">
        <v>0</v>
      </c>
      <c r="F1071" s="1">
        <v>32</v>
      </c>
      <c r="H1071" s="1">
        <f>שבוע_בדילוג[[#This Row],[LengthofCycle]]+1</f>
        <v>33</v>
      </c>
      <c r="I1071" s="1">
        <f>IF(IFERROR(LOOKUP(שבוע_בדילוג[[#This Row],[ClientID]],קביעויות[השבוע בדילוג]),FALSE)=שבוע_בדילוג[[#This Row],[ClientID]],1,"")</f>
        <v>1</v>
      </c>
      <c r="J1071" s="1" t="str">
        <f>IF(AND(שבוע_בדילוג[[#This Row],[CycleNumber]]&gt;1,OR(B1072="",שבוע_בדילוג[[#This Row],[CycleNumber]]&gt;B1070)),IF(OR(AND(שבוע_בדילוג[[#This Row],[LengthofCycle]]=29,F1070=29),AND(שבוע_בדילוג[[#This Row],[LengthofCycle]]=36,F1070=36)),1,""),"")</f>
        <v/>
      </c>
      <c r="K1071" s="1" t="str">
        <f>IF(AND(שבוע_בדילוג[[#This Row],[וסת השבוע]]=1,J1070=1,שבוע_בדילוג[[#This Row],[CycleNumber]]&gt;B1070),1,"")</f>
        <v/>
      </c>
      <c r="L1071" s="1" t="str">
        <f>IF(שבוע_בדילוג[[#This Row],[CycleNumber]]=1,"",IF(שבוע_בדילוג[[#This Row],[וסת השבוע]]=1,0,IF(L1070="","",IF(L1070=0,IF(שבוע_בדילוג[[#This Row],[LengthofCycle]]=29,0,1),IF(L1070=1,IF(שבוע_בדילוג[[#This Row],[LengthofCycle]]+F1070=29*2,0,2),IF(L1070=2,IF(שבוע_בדילוג[[#This Row],[LengthofCycle]]+F1070+F1069=29*3,0,3),""))))))</f>
        <v/>
      </c>
      <c r="M1071" s="1" t="str">
        <f>IF(שבוע_בדילוג[[#This Row],[וסת השבוע]]=1,IF(שבוע_בדילוג[[#This Row],[וסת השבוע וההפלגה ביחד]]=1,M1070+1,0),IF(AND(שבוע_בדילוג[[#This Row],[CycleNumber]]&gt;B1070,שבוע_בדילוג[[#This Row],[CycleNumber]]&gt;1),IF(שבוע_בדילוג[[#This Row],[וסת השבוע פעיל?]]&lt;&gt;"",M1070+1,""),""))</f>
        <v/>
      </c>
      <c r="N1071" s="1" t="str">
        <f>IF(שבוע_בדילוג[[#This Row],[וסת השבוע פעיל?2]]="","",IF(AND(שבוע_בדילוג[[#This Row],[וסת השבוע פעיל?]]&lt;&gt;"",שבוע_בדילוג[[#This Row],[CycleNumber]]&lt;B1072,B1072&lt;&gt;"",שבוע_בדילוג[[#This Row],[וסת השבוע פעיל?]]&lt;3),IF(L1072=0,IF(AND(שבוע_בדילוג[[#This Row],[וסת השבוע פעיל?]]&gt;0,J1072=1),0,1),0),""))</f>
        <v/>
      </c>
      <c r="O1071" s="1" t="str">
        <f t="shared" si="88"/>
        <v/>
      </c>
      <c r="P1071" s="1" t="str">
        <f>IF(AND(שבוע_בדילוג[[#This Row],[חיזוי - שבוע]]=1,K1072=1),1,"")</f>
        <v/>
      </c>
      <c r="Q1071" s="1" t="str">
        <f>IF(AND(שבוע_בדילוג[[#This Row],[וסת השבוע פעיל?]]&lt;3,OR(שבוע_בדילוג[[#This Row],[CycleNumber]]&gt;B1072,B1072="")),1,"")</f>
        <v/>
      </c>
      <c r="R1071" s="1" t="str">
        <f>IF(AND(שבוע_בדילוג[[#This Row],[חיזוי - שבוע]]&lt;&gt;"",שבוע_בדילוג[[#This Row],[וסת השבוע פעיל?2]]=""),1,"")</f>
        <v/>
      </c>
      <c r="S1071" s="1">
        <f>IF(שבוע_בדילוג[[#This Row],[האישה קבעה וסת שבוע בדילוג?]]=1,IF(שבוע_בדילוג[[#This Row],[וסת השבוע פעיל?]]&lt;3,1,0),"")</f>
        <v>0</v>
      </c>
      <c r="T10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1" s="1">
        <f t="shared" si="89"/>
        <v>0</v>
      </c>
      <c r="V1071" s="1">
        <f t="shared" si="90"/>
        <v>0</v>
      </c>
      <c r="W1071" s="1" t="str">
        <f t="shared" si="91"/>
        <v/>
      </c>
      <c r="X1071" s="1" t="str">
        <f>IF(שבוע_בדילוג[[#This Row],[3 הפלגות זהות]]="","",IF(שבוע_בדילוג[[#This Row],[3 הפלגות זהות]]=1,שבוע_בדילוג[[#This Row],[LengthofCycle]],X1070))</f>
        <v/>
      </c>
      <c r="Z1071" s="1" t="str">
        <f>IF(OR(שבוע_בדילוג[[#This Row],[הווסת פעיל?]]=0,שבוע_בדילוג[[#This Row],[הווסת פעיל?]]=""),"",SUM(Z1070,שבוע_בדילוג[[#This Row],[הווסת פעיל?]]))</f>
        <v/>
      </c>
      <c r="AA1071" s="1" t="str">
        <f>IF(AND(שבוע_בדילוג[[#This Row],[כמה מחזורים עד עקירה]]&lt;&gt;"",Z1072=""),שבוע_בדילוג[[#This Row],[כמה מחזורים עד עקירה]],"")</f>
        <v/>
      </c>
      <c r="AB1071" s="1" t="str">
        <f>IF(AND(שבוע_בדילוג[[#This Row],[הווסת פעיל?]]=1,שבוע_בדילוג[[#This Row],[וסת קבוע אחרון]]&lt;&gt;X1070),שבוע_בדילוג[[#This Row],[וסת קבוע אחרון]],"")</f>
        <v/>
      </c>
      <c r="AC1071" s="1" t="str">
        <f>IF(AND(שבוע_בדילוג[[#This Row],[הווסת פעיל?]]=1,Y1070=0,שבוע_בדילוג[[#This Row],[וסת קבוע אחרון]]=X1070),שבוע_בדילוג[[#This Row],[וסת קבוע אחרון]],"")</f>
        <v/>
      </c>
      <c r="AD1071" s="1" t="str">
        <f>IF(AND(שבוע_בדילוג[[#This Row],[הווסת פעיל?]]=1,Y1070=0,שבוע_בדילוג[[#This Row],[וסת קבוע אחרון]]&lt;&gt;X1070),1,"")</f>
        <v/>
      </c>
      <c r="AE1071" s="1" t="str">
        <f>IF(AND(שבוע_בדילוג[[#This Row],[הווסת פעיל?]]&lt;&gt;"",B1072=1),שבוע_בדילוג[[#This Row],[CycleNumber]],"")</f>
        <v/>
      </c>
      <c r="AF1071" s="1" t="str">
        <f>IF(AND(שבוע_בדילוג[[#This Row],[הווסת פעיל?]]&lt;&gt;"",Y1070=""),שבוע_בדילוג[[#This Row],[CycleNumber]],"")</f>
        <v/>
      </c>
      <c r="AG1071" s="1" t="str">
        <f>IF(B1072=1,"",IF(שבוע_בדילוג[[#This Row],[הווסת פעיל?]]=1,IF(שבוע_בדילוג[[#This Row],[וסת קבוע אחרון]]=F1072,1,0),""))</f>
        <v/>
      </c>
      <c r="AH1071" s="1" t="str">
        <f>IF(B1072=1,"",IF(שבוע_בדילוג[[#This Row],[הווסת פעיל?]]=1,IF(OR(שבוע_בדילוג[[#This Row],[וסת קבוע אחרון]]=F1072,F1072=שבוע_בדילוג[[#This Row],[LengthofCycle]]),1,0),""))</f>
        <v/>
      </c>
      <c r="AI1071" s="1" t="str">
        <f>IF(B1072=1,"",IF(שבוע_בדילוג[[#This Row],[הווסת פעיל?]]=1,IF(OR(שבוע_בדילוג[[#This Row],[וסת קבוע אחרון]]=F1072,F1072=שבוע_בדילוג[[#This Row],[LengthofCycle]],AND(שבוע_בדילוג[[#This Row],[LengthofCycle]]&lt;&gt;שבוע_בדילוג[[#This Row],[וסת קבוע אחרון]],OR(F1072=28,F1072=29))),1,0),""))</f>
        <v/>
      </c>
      <c r="AJ1071" s="1" t="str">
        <f>IF(AND(שבוע_בדילוג[[#This Row],[הווסת פעיל?]]=1,B1072=1),1,"")</f>
        <v/>
      </c>
      <c r="AK1071" s="4">
        <f>IF(AND(שבוע_בדילוג[[#This Row],[הווסת פעיל?]]&lt;&gt;1,B1072&lt;&gt;1,B1072&lt;&gt;""),IF(שבוע_בדילוג[[#This Row],[LengthofCycle]]=F1072,1,0),"")</f>
        <v>0</v>
      </c>
      <c r="AL1071" s="4">
        <f>IF(AND(שבוע_בדילוג[[#This Row],[הווסת פעיל?]]&lt;&gt;1,B1072&lt;&gt;1,B1072&lt;&gt;""),IF(OR(שבוע_בדילוג[[#This Row],[LengthofCycle]]=F1072,F1072=29),1,0),"")</f>
        <v>0</v>
      </c>
      <c r="AM1071" s="4">
        <f>IF(AND(שבוע_בדילוג[[#This Row],[הווסת פעיל?]]&lt;&gt;1,B1072&lt;&gt;1,B1072&lt;&gt;""),IF(OR(שבוע_בדילוג[[#This Row],[LengthofCycle]]=F1072,F1072=29,F1072=28),1,0),"")</f>
        <v>0</v>
      </c>
    </row>
    <row r="1072" spans="1:39" x14ac:dyDescent="0.25">
      <c r="A1072" s="1" t="s">
        <v>144</v>
      </c>
      <c r="B1072" s="1">
        <v>5</v>
      </c>
      <c r="C1072" s="1">
        <v>0</v>
      </c>
      <c r="D1072" s="1">
        <v>1</v>
      </c>
      <c r="E1072" s="1">
        <v>0</v>
      </c>
      <c r="F1072" s="1">
        <v>26</v>
      </c>
      <c r="H1072" s="1">
        <f>שבוע_בדילוג[[#This Row],[LengthofCycle]]+1</f>
        <v>27</v>
      </c>
      <c r="I1072" s="1">
        <f>IF(IFERROR(LOOKUP(שבוע_בדילוג[[#This Row],[ClientID]],קביעויות[השבוע בדילוג]),FALSE)=שבוע_בדילוג[[#This Row],[ClientID]],1,"")</f>
        <v>1</v>
      </c>
      <c r="J1072" s="1" t="str">
        <f>IF(AND(שבוע_בדילוג[[#This Row],[CycleNumber]]&gt;1,OR(B1073="",שבוע_בדילוג[[#This Row],[CycleNumber]]&gt;B1071)),IF(OR(AND(שבוע_בדילוג[[#This Row],[LengthofCycle]]=29,F1071=29),AND(שבוע_בדילוג[[#This Row],[LengthofCycle]]=36,F1071=36)),1,""),"")</f>
        <v/>
      </c>
      <c r="K1072" s="1" t="str">
        <f>IF(AND(שבוע_בדילוג[[#This Row],[וסת השבוע]]=1,J1071=1,שבוע_בדילוג[[#This Row],[CycleNumber]]&gt;B1071),1,"")</f>
        <v/>
      </c>
      <c r="L1072" s="1" t="str">
        <f>IF(שבוע_בדילוג[[#This Row],[CycleNumber]]=1,"",IF(שבוע_בדילוג[[#This Row],[וסת השבוע]]=1,0,IF(L1071="","",IF(L1071=0,IF(שבוע_בדילוג[[#This Row],[LengthofCycle]]=29,0,1),IF(L1071=1,IF(שבוע_בדילוג[[#This Row],[LengthofCycle]]+F1071=29*2,0,2),IF(L1071=2,IF(שבוע_בדילוג[[#This Row],[LengthofCycle]]+F1071+F1070=29*3,0,3),""))))))</f>
        <v/>
      </c>
      <c r="M1072" s="1" t="str">
        <f>IF(שבוע_בדילוג[[#This Row],[וסת השבוע]]=1,IF(שבוע_בדילוג[[#This Row],[וסת השבוע וההפלגה ביחד]]=1,M1071+1,0),IF(AND(שבוע_בדילוג[[#This Row],[CycleNumber]]&gt;B1071,שבוע_בדילוג[[#This Row],[CycleNumber]]&gt;1),IF(שבוע_בדילוג[[#This Row],[וסת השבוע פעיל?]]&lt;&gt;"",M1071+1,""),""))</f>
        <v/>
      </c>
      <c r="N1072" s="1" t="str">
        <f>IF(שבוע_בדילוג[[#This Row],[וסת השבוע פעיל?2]]="","",IF(AND(שבוע_בדילוג[[#This Row],[וסת השבוע פעיל?]]&lt;&gt;"",שבוע_בדילוג[[#This Row],[CycleNumber]]&lt;B1073,B1073&lt;&gt;"",שבוע_בדילוג[[#This Row],[וסת השבוע פעיל?]]&lt;3),IF(L1073=0,IF(AND(שבוע_בדילוג[[#This Row],[וסת השבוע פעיל?]]&gt;0,J1073=1),0,1),0),""))</f>
        <v/>
      </c>
      <c r="O1072" s="1" t="str">
        <f t="shared" si="88"/>
        <v/>
      </c>
      <c r="P1072" s="1" t="str">
        <f>IF(AND(שבוע_בדילוג[[#This Row],[חיזוי - שבוע]]=1,K1073=1),1,"")</f>
        <v/>
      </c>
      <c r="Q1072" s="1" t="str">
        <f>IF(AND(שבוע_בדילוג[[#This Row],[וסת השבוע פעיל?]]&lt;3,OR(שבוע_בדילוג[[#This Row],[CycleNumber]]&gt;B1073,B1073="")),1,"")</f>
        <v/>
      </c>
      <c r="R1072" s="1" t="str">
        <f>IF(AND(שבוע_בדילוג[[#This Row],[חיזוי - שבוע]]&lt;&gt;"",שבוע_בדילוג[[#This Row],[וסת השבוע פעיל?2]]=""),1,"")</f>
        <v/>
      </c>
      <c r="S1072" s="1">
        <f>IF(שבוע_בדילוג[[#This Row],[האישה קבעה וסת שבוע בדילוג?]]=1,IF(שבוע_בדילוג[[#This Row],[וסת השבוע פעיל?]]&lt;3,1,0),"")</f>
        <v>0</v>
      </c>
      <c r="T10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2" s="1">
        <f t="shared" si="89"/>
        <v>0</v>
      </c>
      <c r="V1072" s="1">
        <f t="shared" si="90"/>
        <v>0</v>
      </c>
      <c r="W1072" s="1">
        <f t="shared" si="91"/>
        <v>0</v>
      </c>
      <c r="X1072" s="1" t="str">
        <f>IF(שבוע_בדילוג[[#This Row],[3 הפלגות זהות]]="","",IF(שבוע_בדילוג[[#This Row],[3 הפלגות זהות]]=1,שבוע_בדילוג[[#This Row],[LengthofCycle]],X1071))</f>
        <v/>
      </c>
      <c r="Z1072" s="1" t="str">
        <f>IF(OR(שבוע_בדילוג[[#This Row],[הווסת פעיל?]]=0,שבוע_בדילוג[[#This Row],[הווסת פעיל?]]=""),"",SUM(Z1071,שבוע_בדילוג[[#This Row],[הווסת פעיל?]]))</f>
        <v/>
      </c>
      <c r="AA1072" s="1" t="str">
        <f>IF(AND(שבוע_בדילוג[[#This Row],[כמה מחזורים עד עקירה]]&lt;&gt;"",Z1073=""),שבוע_בדילוג[[#This Row],[כמה מחזורים עד עקירה]],"")</f>
        <v/>
      </c>
      <c r="AB1072" s="1" t="str">
        <f>IF(AND(שבוע_בדילוג[[#This Row],[הווסת פעיל?]]=1,שבוע_בדילוג[[#This Row],[וסת קבוע אחרון]]&lt;&gt;X1071),שבוע_בדילוג[[#This Row],[וסת קבוע אחרון]],"")</f>
        <v/>
      </c>
      <c r="AC1072" s="1" t="str">
        <f>IF(AND(שבוע_בדילוג[[#This Row],[הווסת פעיל?]]=1,Y1071=0,שבוע_בדילוג[[#This Row],[וסת קבוע אחרון]]=X1071),שבוע_בדילוג[[#This Row],[וסת קבוע אחרון]],"")</f>
        <v/>
      </c>
      <c r="AD1072" s="1" t="str">
        <f>IF(AND(שבוע_בדילוג[[#This Row],[הווסת פעיל?]]=1,Y1071=0,שבוע_בדילוג[[#This Row],[וסת קבוע אחרון]]&lt;&gt;X1071),1,"")</f>
        <v/>
      </c>
      <c r="AE1072" s="1" t="str">
        <f>IF(AND(שבוע_בדילוג[[#This Row],[הווסת פעיל?]]&lt;&gt;"",B1073=1),שבוע_בדילוג[[#This Row],[CycleNumber]],"")</f>
        <v/>
      </c>
      <c r="AF1072" s="1" t="str">
        <f>IF(AND(שבוע_בדילוג[[#This Row],[הווסת פעיל?]]&lt;&gt;"",Y1071=""),שבוע_בדילוג[[#This Row],[CycleNumber]],"")</f>
        <v/>
      </c>
      <c r="AG1072" s="1" t="str">
        <f>IF(B1073=1,"",IF(שבוע_בדילוג[[#This Row],[הווסת פעיל?]]=1,IF(שבוע_בדילוג[[#This Row],[וסת קבוע אחרון]]=F1073,1,0),""))</f>
        <v/>
      </c>
      <c r="AH1072" s="1" t="str">
        <f>IF(B1073=1,"",IF(שבוע_בדילוג[[#This Row],[הווסת פעיל?]]=1,IF(OR(שבוע_בדילוג[[#This Row],[וסת קבוע אחרון]]=F1073,F1073=שבוע_בדילוג[[#This Row],[LengthofCycle]]),1,0),""))</f>
        <v/>
      </c>
      <c r="AI1072" s="1" t="str">
        <f>IF(B1073=1,"",IF(שבוע_בדילוג[[#This Row],[הווסת פעיל?]]=1,IF(OR(שבוע_בדילוג[[#This Row],[וסת קבוע אחרון]]=F1073,F1073=שבוע_בדילוג[[#This Row],[LengthofCycle]],AND(שבוע_בדילוג[[#This Row],[LengthofCycle]]&lt;&gt;שבוע_בדילוג[[#This Row],[וסת קבוע אחרון]],OR(F1073=28,F1073=29))),1,0),""))</f>
        <v/>
      </c>
      <c r="AJ1072" s="1" t="str">
        <f>IF(AND(שבוע_בדילוג[[#This Row],[הווסת פעיל?]]=1,B1073=1),1,"")</f>
        <v/>
      </c>
      <c r="AK1072" s="4">
        <f>IF(AND(שבוע_בדילוג[[#This Row],[הווסת פעיל?]]&lt;&gt;1,B1073&lt;&gt;1,B1073&lt;&gt;""),IF(שבוע_בדילוג[[#This Row],[LengthofCycle]]=F1073,1,0),"")</f>
        <v>0</v>
      </c>
      <c r="AL1072" s="4">
        <f>IF(AND(שבוע_בדילוג[[#This Row],[הווסת פעיל?]]&lt;&gt;1,B1073&lt;&gt;1,B1073&lt;&gt;""),IF(OR(שבוע_בדילוג[[#This Row],[LengthofCycle]]=F1073,F1073=29),1,0),"")</f>
        <v>0</v>
      </c>
      <c r="AM1072" s="4">
        <f>IF(AND(שבוע_בדילוג[[#This Row],[הווסת פעיל?]]&lt;&gt;1,B1073&lt;&gt;1,B1073&lt;&gt;""),IF(OR(שבוע_בדילוג[[#This Row],[LengthofCycle]]=F1073,F1073=29,F1073=28),1,0),"")</f>
        <v>0</v>
      </c>
    </row>
    <row r="1073" spans="1:39" x14ac:dyDescent="0.25">
      <c r="A1073" s="1" t="s">
        <v>144</v>
      </c>
      <c r="B1073" s="1">
        <v>6</v>
      </c>
      <c r="C1073" s="1">
        <v>0</v>
      </c>
      <c r="D1073" s="1">
        <v>1</v>
      </c>
      <c r="E1073" s="1">
        <v>0</v>
      </c>
      <c r="F1073" s="1">
        <v>30</v>
      </c>
      <c r="H1073" s="1">
        <f>שבוע_בדילוג[[#This Row],[LengthofCycle]]+1</f>
        <v>31</v>
      </c>
      <c r="I1073" s="1">
        <f>IF(IFERROR(LOOKUP(שבוע_בדילוג[[#This Row],[ClientID]],קביעויות[השבוע בדילוג]),FALSE)=שבוע_בדילוג[[#This Row],[ClientID]],1,"")</f>
        <v>1</v>
      </c>
      <c r="J1073" s="1" t="str">
        <f>IF(AND(שבוע_בדילוג[[#This Row],[CycleNumber]]&gt;1,OR(B1074="",שבוע_בדילוג[[#This Row],[CycleNumber]]&gt;B1072)),IF(OR(AND(שבוע_בדילוג[[#This Row],[LengthofCycle]]=29,F1072=29),AND(שבוע_בדילוג[[#This Row],[LengthofCycle]]=36,F1072=36)),1,""),"")</f>
        <v/>
      </c>
      <c r="K1073" s="1" t="str">
        <f>IF(AND(שבוע_בדילוג[[#This Row],[וסת השבוע]]=1,J1072=1,שבוע_בדילוג[[#This Row],[CycleNumber]]&gt;B1072),1,"")</f>
        <v/>
      </c>
      <c r="L1073" s="1" t="str">
        <f>IF(שבוע_בדילוג[[#This Row],[CycleNumber]]=1,"",IF(שבוע_בדילוג[[#This Row],[וסת השבוע]]=1,0,IF(L1072="","",IF(L1072=0,IF(שבוע_בדילוג[[#This Row],[LengthofCycle]]=29,0,1),IF(L1072=1,IF(שבוע_בדילוג[[#This Row],[LengthofCycle]]+F1072=29*2,0,2),IF(L1072=2,IF(שבוע_בדילוג[[#This Row],[LengthofCycle]]+F1072+F1071=29*3,0,3),""))))))</f>
        <v/>
      </c>
      <c r="M1073" s="1" t="str">
        <f>IF(שבוע_בדילוג[[#This Row],[וסת השבוע]]=1,IF(שבוע_בדילוג[[#This Row],[וסת השבוע וההפלגה ביחד]]=1,M1072+1,0),IF(AND(שבוע_בדילוג[[#This Row],[CycleNumber]]&gt;B1072,שבוע_בדילוג[[#This Row],[CycleNumber]]&gt;1),IF(שבוע_בדילוג[[#This Row],[וסת השבוע פעיל?]]&lt;&gt;"",M1072+1,""),""))</f>
        <v/>
      </c>
      <c r="N1073" s="1" t="str">
        <f>IF(שבוע_בדילוג[[#This Row],[וסת השבוע פעיל?2]]="","",IF(AND(שבוע_בדילוג[[#This Row],[וסת השבוע פעיל?]]&lt;&gt;"",שבוע_בדילוג[[#This Row],[CycleNumber]]&lt;B1074,B1074&lt;&gt;"",שבוע_בדילוג[[#This Row],[וסת השבוע פעיל?]]&lt;3),IF(L1074=0,IF(AND(שבוע_בדילוג[[#This Row],[וסת השבוע פעיל?]]&gt;0,J1074=1),0,1),0),""))</f>
        <v/>
      </c>
      <c r="O1073" s="1" t="str">
        <f t="shared" si="88"/>
        <v/>
      </c>
      <c r="P1073" s="1" t="str">
        <f>IF(AND(שבוע_בדילוג[[#This Row],[חיזוי - שבוע]]=1,K1074=1),1,"")</f>
        <v/>
      </c>
      <c r="Q1073" s="1" t="str">
        <f>IF(AND(שבוע_בדילוג[[#This Row],[וסת השבוע פעיל?]]&lt;3,OR(שבוע_בדילוג[[#This Row],[CycleNumber]]&gt;B1074,B1074="")),1,"")</f>
        <v/>
      </c>
      <c r="R1073" s="1" t="str">
        <f>IF(AND(שבוע_בדילוג[[#This Row],[חיזוי - שבוע]]&lt;&gt;"",שבוע_בדילוג[[#This Row],[וסת השבוע פעיל?2]]=""),1,"")</f>
        <v/>
      </c>
      <c r="S1073" s="1">
        <f>IF(שבוע_בדילוג[[#This Row],[האישה קבעה וסת שבוע בדילוג?]]=1,IF(שבוע_בדילוג[[#This Row],[וסת השבוע פעיל?]]&lt;3,1,0),"")</f>
        <v>0</v>
      </c>
      <c r="T10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3" s="1">
        <f t="shared" si="89"/>
        <v>0</v>
      </c>
      <c r="V1073" s="1">
        <f t="shared" si="90"/>
        <v>0</v>
      </c>
      <c r="W1073" s="1">
        <f t="shared" si="91"/>
        <v>0</v>
      </c>
      <c r="X1073" s="1" t="str">
        <f>IF(שבוע_בדילוג[[#This Row],[3 הפלגות זהות]]="","",IF(שבוע_בדילוג[[#This Row],[3 הפלגות זהות]]=1,שבוע_בדילוג[[#This Row],[LengthofCycle]],X1072))</f>
        <v/>
      </c>
      <c r="Z1073" s="1" t="str">
        <f>IF(OR(שבוע_בדילוג[[#This Row],[הווסת פעיל?]]=0,שבוע_בדילוג[[#This Row],[הווסת פעיל?]]=""),"",SUM(Z1072,שבוע_בדילוג[[#This Row],[הווסת פעיל?]]))</f>
        <v/>
      </c>
      <c r="AA1073" s="1" t="str">
        <f>IF(AND(שבוע_בדילוג[[#This Row],[כמה מחזורים עד עקירה]]&lt;&gt;"",Z1074=""),שבוע_בדילוג[[#This Row],[כמה מחזורים עד עקירה]],"")</f>
        <v/>
      </c>
      <c r="AB1073" s="1" t="str">
        <f>IF(AND(שבוע_בדילוג[[#This Row],[הווסת פעיל?]]=1,שבוע_בדילוג[[#This Row],[וסת קבוע אחרון]]&lt;&gt;X1072),שבוע_בדילוג[[#This Row],[וסת קבוע אחרון]],"")</f>
        <v/>
      </c>
      <c r="AC1073" s="1" t="str">
        <f>IF(AND(שבוע_בדילוג[[#This Row],[הווסת פעיל?]]=1,Y1072=0,שבוע_בדילוג[[#This Row],[וסת קבוע אחרון]]=X1072),שבוע_בדילוג[[#This Row],[וסת קבוע אחרון]],"")</f>
        <v/>
      </c>
      <c r="AD1073" s="1" t="str">
        <f>IF(AND(שבוע_בדילוג[[#This Row],[הווסת פעיל?]]=1,Y1072=0,שבוע_בדילוג[[#This Row],[וסת קבוע אחרון]]&lt;&gt;X1072),1,"")</f>
        <v/>
      </c>
      <c r="AE1073" s="1" t="str">
        <f>IF(AND(שבוע_בדילוג[[#This Row],[הווסת פעיל?]]&lt;&gt;"",B1074=1),שבוע_בדילוג[[#This Row],[CycleNumber]],"")</f>
        <v/>
      </c>
      <c r="AF1073" s="1" t="str">
        <f>IF(AND(שבוע_בדילוג[[#This Row],[הווסת פעיל?]]&lt;&gt;"",Y1072=""),שבוע_בדילוג[[#This Row],[CycleNumber]],"")</f>
        <v/>
      </c>
      <c r="AG1073" s="1" t="str">
        <f>IF(B1074=1,"",IF(שבוע_בדילוג[[#This Row],[הווסת פעיל?]]=1,IF(שבוע_בדילוג[[#This Row],[וסת קבוע אחרון]]=F1074,1,0),""))</f>
        <v/>
      </c>
      <c r="AH1073" s="1" t="str">
        <f>IF(B1074=1,"",IF(שבוע_בדילוג[[#This Row],[הווסת פעיל?]]=1,IF(OR(שבוע_בדילוג[[#This Row],[וסת קבוע אחרון]]=F1074,F1074=שבוע_בדילוג[[#This Row],[LengthofCycle]]),1,0),""))</f>
        <v/>
      </c>
      <c r="AI1073" s="1" t="str">
        <f>IF(B1074=1,"",IF(שבוע_בדילוג[[#This Row],[הווסת פעיל?]]=1,IF(OR(שבוע_בדילוג[[#This Row],[וסת קבוע אחרון]]=F1074,F1074=שבוע_בדילוג[[#This Row],[LengthofCycle]],AND(שבוע_בדילוג[[#This Row],[LengthofCycle]]&lt;&gt;שבוע_בדילוג[[#This Row],[וסת קבוע אחרון]],OR(F1074=28,F1074=29))),1,0),""))</f>
        <v/>
      </c>
      <c r="AJ1073" s="1" t="str">
        <f>IF(AND(שבוע_בדילוג[[#This Row],[הווסת פעיל?]]=1,B1074=1),1,"")</f>
        <v/>
      </c>
      <c r="AK1073" s="4">
        <f>IF(AND(שבוע_בדילוג[[#This Row],[הווסת פעיל?]]&lt;&gt;1,B1074&lt;&gt;1,B1074&lt;&gt;""),IF(שבוע_בדילוג[[#This Row],[LengthofCycle]]=F1074,1,0),"")</f>
        <v>0</v>
      </c>
      <c r="AL1073" s="4">
        <f>IF(AND(שבוע_בדילוג[[#This Row],[הווסת פעיל?]]&lt;&gt;1,B1074&lt;&gt;1,B1074&lt;&gt;""),IF(OR(שבוע_בדילוג[[#This Row],[LengthofCycle]]=F1074,F1074=29),1,0),"")</f>
        <v>0</v>
      </c>
      <c r="AM1073" s="4">
        <f>IF(AND(שבוע_בדילוג[[#This Row],[הווסת פעיל?]]&lt;&gt;1,B1074&lt;&gt;1,B1074&lt;&gt;""),IF(OR(שבוע_בדילוג[[#This Row],[LengthofCycle]]=F1074,F1074=29,F1074=28),1,0),"")</f>
        <v>0</v>
      </c>
    </row>
    <row r="1074" spans="1:39" x14ac:dyDescent="0.25">
      <c r="A1074" s="1" t="s">
        <v>144</v>
      </c>
      <c r="B1074" s="1">
        <v>7</v>
      </c>
      <c r="C1074" s="1">
        <v>0</v>
      </c>
      <c r="D1074" s="1">
        <v>0</v>
      </c>
      <c r="E1074" s="1">
        <v>0</v>
      </c>
      <c r="F1074" s="1">
        <v>26</v>
      </c>
      <c r="H1074" s="1">
        <f>שבוע_בדילוג[[#This Row],[LengthofCycle]]+1</f>
        <v>27</v>
      </c>
      <c r="I1074" s="1">
        <f>IF(IFERROR(LOOKUP(שבוע_בדילוג[[#This Row],[ClientID]],קביעויות[השבוע בדילוג]),FALSE)=שבוע_בדילוג[[#This Row],[ClientID]],1,"")</f>
        <v>1</v>
      </c>
      <c r="J1074" s="1" t="str">
        <f>IF(AND(שבוע_בדילוג[[#This Row],[CycleNumber]]&gt;1,OR(B1075="",שבוע_בדילוג[[#This Row],[CycleNumber]]&gt;B1073)),IF(OR(AND(שבוע_בדילוג[[#This Row],[LengthofCycle]]=29,F1073=29),AND(שבוע_בדילוג[[#This Row],[LengthofCycle]]=36,F1073=36)),1,""),"")</f>
        <v/>
      </c>
      <c r="K1074" s="1" t="str">
        <f>IF(AND(שבוע_בדילוג[[#This Row],[וסת השבוע]]=1,J1073=1,שבוע_בדילוג[[#This Row],[CycleNumber]]&gt;B1073),1,"")</f>
        <v/>
      </c>
      <c r="L1074" s="1" t="str">
        <f>IF(שבוע_בדילוג[[#This Row],[CycleNumber]]=1,"",IF(שבוע_בדילוג[[#This Row],[וסת השבוע]]=1,0,IF(L1073="","",IF(L1073=0,IF(שבוע_בדילוג[[#This Row],[LengthofCycle]]=29,0,1),IF(L1073=1,IF(שבוע_בדילוג[[#This Row],[LengthofCycle]]+F1073=29*2,0,2),IF(L1073=2,IF(שבוע_בדילוג[[#This Row],[LengthofCycle]]+F1073+F1072=29*3,0,3),""))))))</f>
        <v/>
      </c>
      <c r="M1074" s="1" t="str">
        <f>IF(שבוע_בדילוג[[#This Row],[וסת השבוע]]=1,IF(שבוע_בדילוג[[#This Row],[וסת השבוע וההפלגה ביחד]]=1,M1073+1,0),IF(AND(שבוע_בדילוג[[#This Row],[CycleNumber]]&gt;B1073,שבוע_בדילוג[[#This Row],[CycleNumber]]&gt;1),IF(שבוע_בדילוג[[#This Row],[וסת השבוע פעיל?]]&lt;&gt;"",M1073+1,""),""))</f>
        <v/>
      </c>
      <c r="N1074" s="1" t="str">
        <f>IF(שבוע_בדילוג[[#This Row],[וסת השבוע פעיל?2]]="","",IF(AND(שבוע_בדילוג[[#This Row],[וסת השבוע פעיל?]]&lt;&gt;"",שבוע_בדילוג[[#This Row],[CycleNumber]]&lt;B1075,B1075&lt;&gt;"",שבוע_בדילוג[[#This Row],[וסת השבוע פעיל?]]&lt;3),IF(L1075=0,IF(AND(שבוע_בדילוג[[#This Row],[וסת השבוע פעיל?]]&gt;0,J1075=1),0,1),0),""))</f>
        <v/>
      </c>
      <c r="O1074" s="1" t="str">
        <f t="shared" si="88"/>
        <v/>
      </c>
      <c r="P1074" s="1" t="str">
        <f>IF(AND(שבוע_בדילוג[[#This Row],[חיזוי - שבוע]]=1,K1075=1),1,"")</f>
        <v/>
      </c>
      <c r="Q1074" s="1" t="str">
        <f>IF(AND(שבוע_בדילוג[[#This Row],[וסת השבוע פעיל?]]&lt;3,OR(שבוע_בדילוג[[#This Row],[CycleNumber]]&gt;B1075,B1075="")),1,"")</f>
        <v/>
      </c>
      <c r="R1074" s="1" t="str">
        <f>IF(AND(שבוע_בדילוג[[#This Row],[חיזוי - שבוע]]&lt;&gt;"",שבוע_בדילוג[[#This Row],[וסת השבוע פעיל?2]]=""),1,"")</f>
        <v/>
      </c>
      <c r="S1074" s="1">
        <f>IF(שבוע_בדילוג[[#This Row],[האישה קבעה וסת שבוע בדילוג?]]=1,IF(שבוע_בדילוג[[#This Row],[וסת השבוע פעיל?]]&lt;3,1,0),"")</f>
        <v>0</v>
      </c>
      <c r="T10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4" s="1">
        <f t="shared" si="89"/>
        <v>0</v>
      </c>
      <c r="V1074" s="1">
        <f t="shared" si="90"/>
        <v>0</v>
      </c>
      <c r="W1074" s="1">
        <f t="shared" si="91"/>
        <v>0</v>
      </c>
      <c r="X1074" s="1" t="str">
        <f>IF(שבוע_בדילוג[[#This Row],[3 הפלגות זהות]]="","",IF(שבוע_בדילוג[[#This Row],[3 הפלגות זהות]]=1,שבוע_בדילוג[[#This Row],[LengthofCycle]],X1073))</f>
        <v/>
      </c>
      <c r="Z1074" s="1" t="str">
        <f>IF(OR(שבוע_בדילוג[[#This Row],[הווסת פעיל?]]=0,שבוע_בדילוג[[#This Row],[הווסת פעיל?]]=""),"",SUM(Z1073,שבוע_בדילוג[[#This Row],[הווסת פעיל?]]))</f>
        <v/>
      </c>
      <c r="AA1074" s="1" t="str">
        <f>IF(AND(שבוע_בדילוג[[#This Row],[כמה מחזורים עד עקירה]]&lt;&gt;"",Z1075=""),שבוע_בדילוג[[#This Row],[כמה מחזורים עד עקירה]],"")</f>
        <v/>
      </c>
      <c r="AB1074" s="1" t="str">
        <f>IF(AND(שבוע_בדילוג[[#This Row],[הווסת פעיל?]]=1,שבוע_בדילוג[[#This Row],[וסת קבוע אחרון]]&lt;&gt;X1073),שבוע_בדילוג[[#This Row],[וסת קבוע אחרון]],"")</f>
        <v/>
      </c>
      <c r="AC1074" s="1" t="str">
        <f>IF(AND(שבוע_בדילוג[[#This Row],[הווסת פעיל?]]=1,Y1073=0,שבוע_בדילוג[[#This Row],[וסת קבוע אחרון]]=X1073),שבוע_בדילוג[[#This Row],[וסת קבוע אחרון]],"")</f>
        <v/>
      </c>
      <c r="AD1074" s="1" t="str">
        <f>IF(AND(שבוע_בדילוג[[#This Row],[הווסת פעיל?]]=1,Y1073=0,שבוע_בדילוג[[#This Row],[וסת קבוע אחרון]]&lt;&gt;X1073),1,"")</f>
        <v/>
      </c>
      <c r="AE1074" s="1" t="str">
        <f>IF(AND(שבוע_בדילוג[[#This Row],[הווסת פעיל?]]&lt;&gt;"",B1075=1),שבוע_בדילוג[[#This Row],[CycleNumber]],"")</f>
        <v/>
      </c>
      <c r="AF1074" s="1" t="str">
        <f>IF(AND(שבוע_בדילוג[[#This Row],[הווסת פעיל?]]&lt;&gt;"",Y1073=""),שבוע_בדילוג[[#This Row],[CycleNumber]],"")</f>
        <v/>
      </c>
      <c r="AG1074" s="1" t="str">
        <f>IF(B1075=1,"",IF(שבוע_בדילוג[[#This Row],[הווסת פעיל?]]=1,IF(שבוע_בדילוג[[#This Row],[וסת קבוע אחרון]]=F1075,1,0),""))</f>
        <v/>
      </c>
      <c r="AH1074" s="1" t="str">
        <f>IF(B1075=1,"",IF(שבוע_בדילוג[[#This Row],[הווסת פעיל?]]=1,IF(OR(שבוע_בדילוג[[#This Row],[וסת קבוע אחרון]]=F1075,F1075=שבוע_בדילוג[[#This Row],[LengthofCycle]]),1,0),""))</f>
        <v/>
      </c>
      <c r="AI1074" s="1" t="str">
        <f>IF(B1075=1,"",IF(שבוע_בדילוג[[#This Row],[הווסת פעיל?]]=1,IF(OR(שבוע_בדילוג[[#This Row],[וסת קבוע אחרון]]=F1075,F1075=שבוע_בדילוג[[#This Row],[LengthofCycle]],AND(שבוע_בדילוג[[#This Row],[LengthofCycle]]&lt;&gt;שבוע_בדילוג[[#This Row],[וסת קבוע אחרון]],OR(F1075=28,F1075=29))),1,0),""))</f>
        <v/>
      </c>
      <c r="AJ1074" s="1" t="str">
        <f>IF(AND(שבוע_בדילוג[[#This Row],[הווסת פעיל?]]=1,B1075=1),1,"")</f>
        <v/>
      </c>
      <c r="AK1074" s="4">
        <f>IF(AND(שבוע_בדילוג[[#This Row],[הווסת פעיל?]]&lt;&gt;1,B1075&lt;&gt;1,B1075&lt;&gt;""),IF(שבוע_בדילוג[[#This Row],[LengthofCycle]]=F1075,1,0),"")</f>
        <v>0</v>
      </c>
      <c r="AL1074" s="4">
        <f>IF(AND(שבוע_בדילוג[[#This Row],[הווסת פעיל?]]&lt;&gt;1,B1075&lt;&gt;1,B1075&lt;&gt;""),IF(OR(שבוע_בדילוג[[#This Row],[LengthofCycle]]=F1075,F1075=29),1,0),"")</f>
        <v>0</v>
      </c>
      <c r="AM1074" s="4">
        <f>IF(AND(שבוע_בדילוג[[#This Row],[הווסת פעיל?]]&lt;&gt;1,B1075&lt;&gt;1,B1075&lt;&gt;""),IF(OR(שבוע_בדילוג[[#This Row],[LengthofCycle]]=F1075,F1075=29,F1075=28),1,0),"")</f>
        <v>1</v>
      </c>
    </row>
    <row r="1075" spans="1:39" x14ac:dyDescent="0.25">
      <c r="A1075" s="1" t="s">
        <v>144</v>
      </c>
      <c r="B1075" s="1">
        <v>8</v>
      </c>
      <c r="C1075" s="1">
        <v>0</v>
      </c>
      <c r="D1075" s="1">
        <v>1</v>
      </c>
      <c r="E1075" s="1">
        <v>0</v>
      </c>
      <c r="F1075" s="1">
        <v>28</v>
      </c>
      <c r="H1075" s="1">
        <f>שבוע_בדילוג[[#This Row],[LengthofCycle]]+1</f>
        <v>29</v>
      </c>
      <c r="I1075" s="1">
        <f>IF(IFERROR(LOOKUP(שבוע_בדילוג[[#This Row],[ClientID]],קביעויות[השבוע בדילוג]),FALSE)=שבוע_בדילוג[[#This Row],[ClientID]],1,"")</f>
        <v>1</v>
      </c>
      <c r="J1075" s="1" t="str">
        <f>IF(AND(שבוע_בדילוג[[#This Row],[CycleNumber]]&gt;1,OR(B1076="",שבוע_בדילוג[[#This Row],[CycleNumber]]&gt;B1074)),IF(OR(AND(שבוע_בדילוג[[#This Row],[LengthofCycle]]=29,F1074=29),AND(שבוע_בדילוג[[#This Row],[LengthofCycle]]=36,F1074=36)),1,""),"")</f>
        <v/>
      </c>
      <c r="K1075" s="1" t="str">
        <f>IF(AND(שבוע_בדילוג[[#This Row],[וסת השבוע]]=1,J1074=1,שבוע_בדילוג[[#This Row],[CycleNumber]]&gt;B1074),1,"")</f>
        <v/>
      </c>
      <c r="L1075" s="1" t="str">
        <f>IF(שבוע_בדילוג[[#This Row],[CycleNumber]]=1,"",IF(שבוע_בדילוג[[#This Row],[וסת השבוע]]=1,0,IF(L1074="","",IF(L1074=0,IF(שבוע_בדילוג[[#This Row],[LengthofCycle]]=29,0,1),IF(L1074=1,IF(שבוע_בדילוג[[#This Row],[LengthofCycle]]+F1074=29*2,0,2),IF(L1074=2,IF(שבוע_בדילוג[[#This Row],[LengthofCycle]]+F1074+F1073=29*3,0,3),""))))))</f>
        <v/>
      </c>
      <c r="M1075" s="1" t="str">
        <f>IF(שבוע_בדילוג[[#This Row],[וסת השבוע]]=1,IF(שבוע_בדילוג[[#This Row],[וסת השבוע וההפלגה ביחד]]=1,M1074+1,0),IF(AND(שבוע_בדילוג[[#This Row],[CycleNumber]]&gt;B1074,שבוע_בדילוג[[#This Row],[CycleNumber]]&gt;1),IF(שבוע_בדילוג[[#This Row],[וסת השבוע פעיל?]]&lt;&gt;"",M1074+1,""),""))</f>
        <v/>
      </c>
      <c r="N1075" s="1" t="str">
        <f>IF(שבוע_בדילוג[[#This Row],[וסת השבוע פעיל?2]]="","",IF(AND(שבוע_בדילוג[[#This Row],[וסת השבוע פעיל?]]&lt;&gt;"",שבוע_בדילוג[[#This Row],[CycleNumber]]&lt;B1076,B1076&lt;&gt;"",שבוע_בדילוג[[#This Row],[וסת השבוע פעיל?]]&lt;3),IF(L1076=0,IF(AND(שבוע_בדילוג[[#This Row],[וסת השבוע פעיל?]]&gt;0,J1076=1),0,1),0),""))</f>
        <v/>
      </c>
      <c r="O1075" s="1" t="str">
        <f t="shared" si="88"/>
        <v/>
      </c>
      <c r="P1075" s="1" t="str">
        <f>IF(AND(שבוע_בדילוג[[#This Row],[חיזוי - שבוע]]=1,K1076=1),1,"")</f>
        <v/>
      </c>
      <c r="Q1075" s="1" t="str">
        <f>IF(AND(שבוע_בדילוג[[#This Row],[וסת השבוע פעיל?]]&lt;3,OR(שבוע_בדילוג[[#This Row],[CycleNumber]]&gt;B1076,B1076="")),1,"")</f>
        <v/>
      </c>
      <c r="R1075" s="1" t="str">
        <f>IF(AND(שבוע_בדילוג[[#This Row],[חיזוי - שבוע]]&lt;&gt;"",שבוע_בדילוג[[#This Row],[וסת השבוע פעיל?2]]=""),1,"")</f>
        <v/>
      </c>
      <c r="S1075" s="1">
        <f>IF(שבוע_בדילוג[[#This Row],[האישה קבעה וסת שבוע בדילוג?]]=1,IF(שבוע_בדילוג[[#This Row],[וסת השבוע פעיל?]]&lt;3,1,0),"")</f>
        <v>0</v>
      </c>
      <c r="T10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5" s="1">
        <f t="shared" si="89"/>
        <v>0</v>
      </c>
      <c r="V1075" s="1">
        <f t="shared" si="90"/>
        <v>0</v>
      </c>
      <c r="W1075" s="1">
        <f t="shared" si="91"/>
        <v>0</v>
      </c>
      <c r="X1075" s="1" t="str">
        <f>IF(שבוע_בדילוג[[#This Row],[3 הפלגות זהות]]="","",IF(שבוע_בדילוג[[#This Row],[3 הפלגות זהות]]=1,שבוע_בדילוג[[#This Row],[LengthofCycle]],X1074))</f>
        <v/>
      </c>
      <c r="Z1075" s="1" t="str">
        <f>IF(OR(שבוע_בדילוג[[#This Row],[הווסת פעיל?]]=0,שבוע_בדילוג[[#This Row],[הווסת פעיל?]]=""),"",SUM(Z1074,שבוע_בדילוג[[#This Row],[הווסת פעיל?]]))</f>
        <v/>
      </c>
      <c r="AA1075" s="1" t="str">
        <f>IF(AND(שבוע_בדילוג[[#This Row],[כמה מחזורים עד עקירה]]&lt;&gt;"",Z1076=""),שבוע_בדילוג[[#This Row],[כמה מחזורים עד עקירה]],"")</f>
        <v/>
      </c>
      <c r="AB1075" s="1" t="str">
        <f>IF(AND(שבוע_בדילוג[[#This Row],[הווסת פעיל?]]=1,שבוע_בדילוג[[#This Row],[וסת קבוע אחרון]]&lt;&gt;X1074),שבוע_בדילוג[[#This Row],[וסת קבוע אחרון]],"")</f>
        <v/>
      </c>
      <c r="AC1075" s="1" t="str">
        <f>IF(AND(שבוע_בדילוג[[#This Row],[הווסת פעיל?]]=1,Y1074=0,שבוע_בדילוג[[#This Row],[וסת קבוע אחרון]]=X1074),שבוע_בדילוג[[#This Row],[וסת קבוע אחרון]],"")</f>
        <v/>
      </c>
      <c r="AD1075" s="1" t="str">
        <f>IF(AND(שבוע_בדילוג[[#This Row],[הווסת פעיל?]]=1,Y1074=0,שבוע_בדילוג[[#This Row],[וסת קבוע אחרון]]&lt;&gt;X1074),1,"")</f>
        <v/>
      </c>
      <c r="AE1075" s="1" t="str">
        <f>IF(AND(שבוע_בדילוג[[#This Row],[הווסת פעיל?]]&lt;&gt;"",B1076=1),שבוע_בדילוג[[#This Row],[CycleNumber]],"")</f>
        <v/>
      </c>
      <c r="AF1075" s="1" t="str">
        <f>IF(AND(שבוע_בדילוג[[#This Row],[הווסת פעיל?]]&lt;&gt;"",Y1074=""),שבוע_בדילוג[[#This Row],[CycleNumber]],"")</f>
        <v/>
      </c>
      <c r="AG1075" s="1" t="str">
        <f>IF(B1076=1,"",IF(שבוע_בדילוג[[#This Row],[הווסת פעיל?]]=1,IF(שבוע_בדילוג[[#This Row],[וסת קבוע אחרון]]=F1076,1,0),""))</f>
        <v/>
      </c>
      <c r="AH1075" s="1" t="str">
        <f>IF(B1076=1,"",IF(שבוע_בדילוג[[#This Row],[הווסת פעיל?]]=1,IF(OR(שבוע_בדילוג[[#This Row],[וסת קבוע אחרון]]=F1076,F1076=שבוע_בדילוג[[#This Row],[LengthofCycle]]),1,0),""))</f>
        <v/>
      </c>
      <c r="AI1075" s="1" t="str">
        <f>IF(B1076=1,"",IF(שבוע_בדילוג[[#This Row],[הווסת פעיל?]]=1,IF(OR(שבוע_בדילוג[[#This Row],[וסת קבוע אחרון]]=F1076,F1076=שבוע_בדילוג[[#This Row],[LengthofCycle]],AND(שבוע_בדילוג[[#This Row],[LengthofCycle]]&lt;&gt;שבוע_בדילוג[[#This Row],[וסת קבוע אחרון]],OR(F1076=28,F1076=29))),1,0),""))</f>
        <v/>
      </c>
      <c r="AJ1075" s="1" t="str">
        <f>IF(AND(שבוע_בדילוג[[#This Row],[הווסת פעיל?]]=1,B1076=1),1,"")</f>
        <v/>
      </c>
      <c r="AK1075" s="4">
        <f>IF(AND(שבוע_בדילוג[[#This Row],[הווסת פעיל?]]&lt;&gt;1,B1076&lt;&gt;1,B1076&lt;&gt;""),IF(שבוע_בדילוג[[#This Row],[LengthofCycle]]=F1076,1,0),"")</f>
        <v>0</v>
      </c>
      <c r="AL1075" s="4">
        <f>IF(AND(שבוע_בדילוג[[#This Row],[הווסת פעיל?]]&lt;&gt;1,B1076&lt;&gt;1,B1076&lt;&gt;""),IF(OR(שבוע_בדילוג[[#This Row],[LengthofCycle]]=F1076,F1076=29),1,0),"")</f>
        <v>0</v>
      </c>
      <c r="AM1075" s="4">
        <f>IF(AND(שבוע_בדילוג[[#This Row],[הווסת פעיל?]]&lt;&gt;1,B1076&lt;&gt;1,B1076&lt;&gt;""),IF(OR(שבוע_בדילוג[[#This Row],[LengthofCycle]]=F1076,F1076=29,F1076=28),1,0),"")</f>
        <v>0</v>
      </c>
    </row>
    <row r="1076" spans="1:39" x14ac:dyDescent="0.25">
      <c r="A1076" s="1" t="s">
        <v>144</v>
      </c>
      <c r="B1076" s="1">
        <v>9</v>
      </c>
      <c r="C1076" s="1">
        <v>0</v>
      </c>
      <c r="D1076" s="1">
        <v>1</v>
      </c>
      <c r="E1076" s="1">
        <v>0</v>
      </c>
      <c r="F1076" s="1">
        <v>21</v>
      </c>
      <c r="H1076" s="1">
        <f>שבוע_בדילוג[[#This Row],[LengthofCycle]]+1</f>
        <v>22</v>
      </c>
      <c r="I1076" s="1">
        <f>IF(IFERROR(LOOKUP(שבוע_בדילוג[[#This Row],[ClientID]],קביעויות[השבוע בדילוג]),FALSE)=שבוע_בדילוג[[#This Row],[ClientID]],1,"")</f>
        <v>1</v>
      </c>
      <c r="J1076" s="1" t="str">
        <f>IF(AND(שבוע_בדילוג[[#This Row],[CycleNumber]]&gt;1,OR(B1077="",שבוע_בדילוג[[#This Row],[CycleNumber]]&gt;B1075)),IF(OR(AND(שבוע_בדילוג[[#This Row],[LengthofCycle]]=29,F1075=29),AND(שבוע_בדילוג[[#This Row],[LengthofCycle]]=36,F1075=36)),1,""),"")</f>
        <v/>
      </c>
      <c r="K1076" s="1" t="str">
        <f>IF(AND(שבוע_בדילוג[[#This Row],[וסת השבוע]]=1,J1075=1,שבוע_בדילוג[[#This Row],[CycleNumber]]&gt;B1075),1,"")</f>
        <v/>
      </c>
      <c r="L1076" s="1" t="str">
        <f>IF(שבוע_בדילוג[[#This Row],[CycleNumber]]=1,"",IF(שבוע_בדילוג[[#This Row],[וסת השבוע]]=1,0,IF(L1075="","",IF(L1075=0,IF(שבוע_בדילוג[[#This Row],[LengthofCycle]]=29,0,1),IF(L1075=1,IF(שבוע_בדילוג[[#This Row],[LengthofCycle]]+F1075=29*2,0,2),IF(L1075=2,IF(שבוע_בדילוג[[#This Row],[LengthofCycle]]+F1075+F1074=29*3,0,3),""))))))</f>
        <v/>
      </c>
      <c r="M1076" s="1" t="str">
        <f>IF(שבוע_בדילוג[[#This Row],[וסת השבוע]]=1,IF(שבוע_בדילוג[[#This Row],[וסת השבוע וההפלגה ביחד]]=1,M1075+1,0),IF(AND(שבוע_בדילוג[[#This Row],[CycleNumber]]&gt;B1075,שבוע_בדילוג[[#This Row],[CycleNumber]]&gt;1),IF(שבוע_בדילוג[[#This Row],[וסת השבוע פעיל?]]&lt;&gt;"",M1075+1,""),""))</f>
        <v/>
      </c>
      <c r="N1076" s="1" t="str">
        <f>IF(שבוע_בדילוג[[#This Row],[וסת השבוע פעיל?2]]="","",IF(AND(שבוע_בדילוג[[#This Row],[וסת השבוע פעיל?]]&lt;&gt;"",שבוע_בדילוג[[#This Row],[CycleNumber]]&lt;B1077,B1077&lt;&gt;"",שבוע_בדילוג[[#This Row],[וסת השבוע פעיל?]]&lt;3),IF(L1077=0,IF(AND(שבוע_בדילוג[[#This Row],[וסת השבוע פעיל?]]&gt;0,J1077=1),0,1),0),""))</f>
        <v/>
      </c>
      <c r="O1076" s="1" t="str">
        <f t="shared" si="88"/>
        <v/>
      </c>
      <c r="P1076" s="1" t="str">
        <f>IF(AND(שבוע_בדילוג[[#This Row],[חיזוי - שבוע]]=1,K1077=1),1,"")</f>
        <v/>
      </c>
      <c r="Q1076" s="1" t="str">
        <f>IF(AND(שבוע_בדילוג[[#This Row],[וסת השבוע פעיל?]]&lt;3,OR(שבוע_בדילוג[[#This Row],[CycleNumber]]&gt;B1077,B1077="")),1,"")</f>
        <v/>
      </c>
      <c r="R1076" s="1" t="str">
        <f>IF(AND(שבוע_בדילוג[[#This Row],[חיזוי - שבוע]]&lt;&gt;"",שבוע_בדילוג[[#This Row],[וסת השבוע פעיל?2]]=""),1,"")</f>
        <v/>
      </c>
      <c r="S1076" s="1">
        <f>IF(שבוע_בדילוג[[#This Row],[האישה קבעה וסת שבוע בדילוג?]]=1,IF(שבוע_בדילוג[[#This Row],[וסת השבוע פעיל?]]&lt;3,1,0),"")</f>
        <v>0</v>
      </c>
      <c r="T10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6" s="1">
        <f t="shared" si="89"/>
        <v>0</v>
      </c>
      <c r="V1076" s="1">
        <f t="shared" si="90"/>
        <v>0</v>
      </c>
      <c r="W1076" s="1">
        <f t="shared" si="91"/>
        <v>0</v>
      </c>
      <c r="X1076" s="1" t="str">
        <f>IF(שבוע_בדילוג[[#This Row],[3 הפלגות זהות]]="","",IF(שבוע_בדילוג[[#This Row],[3 הפלגות זהות]]=1,שבוע_בדילוג[[#This Row],[LengthofCycle]],X1075))</f>
        <v/>
      </c>
      <c r="Z1076" s="1" t="str">
        <f>IF(OR(שבוע_בדילוג[[#This Row],[הווסת פעיל?]]=0,שבוע_בדילוג[[#This Row],[הווסת פעיל?]]=""),"",SUM(Z1075,שבוע_בדילוג[[#This Row],[הווסת פעיל?]]))</f>
        <v/>
      </c>
      <c r="AA1076" s="1" t="str">
        <f>IF(AND(שבוע_בדילוג[[#This Row],[כמה מחזורים עד עקירה]]&lt;&gt;"",Z1077=""),שבוע_בדילוג[[#This Row],[כמה מחזורים עד עקירה]],"")</f>
        <v/>
      </c>
      <c r="AB1076" s="1" t="str">
        <f>IF(AND(שבוע_בדילוג[[#This Row],[הווסת פעיל?]]=1,שבוע_בדילוג[[#This Row],[וסת קבוע אחרון]]&lt;&gt;X1075),שבוע_בדילוג[[#This Row],[וסת קבוע אחרון]],"")</f>
        <v/>
      </c>
      <c r="AC1076" s="1" t="str">
        <f>IF(AND(שבוע_בדילוג[[#This Row],[הווסת פעיל?]]=1,Y1075=0,שבוע_בדילוג[[#This Row],[וסת קבוע אחרון]]=X1075),שבוע_בדילוג[[#This Row],[וסת קבוע אחרון]],"")</f>
        <v/>
      </c>
      <c r="AD1076" s="1" t="str">
        <f>IF(AND(שבוע_בדילוג[[#This Row],[הווסת פעיל?]]=1,Y1075=0,שבוע_בדילוג[[#This Row],[וסת קבוע אחרון]]&lt;&gt;X1075),1,"")</f>
        <v/>
      </c>
      <c r="AE1076" s="1" t="str">
        <f>IF(AND(שבוע_בדילוג[[#This Row],[הווסת פעיל?]]&lt;&gt;"",B1077=1),שבוע_בדילוג[[#This Row],[CycleNumber]],"")</f>
        <v/>
      </c>
      <c r="AF1076" s="1" t="str">
        <f>IF(AND(שבוע_בדילוג[[#This Row],[הווסת פעיל?]]&lt;&gt;"",Y1075=""),שבוע_בדילוג[[#This Row],[CycleNumber]],"")</f>
        <v/>
      </c>
      <c r="AG1076" s="1" t="str">
        <f>IF(B1077=1,"",IF(שבוע_בדילוג[[#This Row],[הווסת פעיל?]]=1,IF(שבוע_בדילוג[[#This Row],[וסת קבוע אחרון]]=F1077,1,0),""))</f>
        <v/>
      </c>
      <c r="AH1076" s="1" t="str">
        <f>IF(B1077=1,"",IF(שבוע_בדילוג[[#This Row],[הווסת פעיל?]]=1,IF(OR(שבוע_בדילוג[[#This Row],[וסת קבוע אחרון]]=F1077,F1077=שבוע_בדילוג[[#This Row],[LengthofCycle]]),1,0),""))</f>
        <v/>
      </c>
      <c r="AI1076" s="1" t="str">
        <f>IF(B1077=1,"",IF(שבוע_בדילוג[[#This Row],[הווסת פעיל?]]=1,IF(OR(שבוע_בדילוג[[#This Row],[וסת קבוע אחרון]]=F1077,F1077=שבוע_בדילוג[[#This Row],[LengthofCycle]],AND(שבוע_בדילוג[[#This Row],[LengthofCycle]]&lt;&gt;שבוע_בדילוג[[#This Row],[וסת קבוע אחרון]],OR(F1077=28,F1077=29))),1,0),""))</f>
        <v/>
      </c>
      <c r="AJ1076" s="1" t="str">
        <f>IF(AND(שבוע_בדילוג[[#This Row],[הווסת פעיל?]]=1,B1077=1),1,"")</f>
        <v/>
      </c>
      <c r="AK1076" s="4">
        <f>IF(AND(שבוע_בדילוג[[#This Row],[הווסת פעיל?]]&lt;&gt;1,B1077&lt;&gt;1,B1077&lt;&gt;""),IF(שבוע_בדילוג[[#This Row],[LengthofCycle]]=F1077,1,0),"")</f>
        <v>0</v>
      </c>
      <c r="AL1076" s="4">
        <f>IF(AND(שבוע_בדילוג[[#This Row],[הווסת פעיל?]]&lt;&gt;1,B1077&lt;&gt;1,B1077&lt;&gt;""),IF(OR(שבוע_בדילוג[[#This Row],[LengthofCycle]]=F1077,F1077=29),1,0),"")</f>
        <v>0</v>
      </c>
      <c r="AM1076" s="4">
        <f>IF(AND(שבוע_בדילוג[[#This Row],[הווסת פעיל?]]&lt;&gt;1,B1077&lt;&gt;1,B1077&lt;&gt;""),IF(OR(שבוע_בדילוג[[#This Row],[LengthofCycle]]=F1077,F1077=29,F1077=28),1,0),"")</f>
        <v>0</v>
      </c>
    </row>
    <row r="1077" spans="1:39" x14ac:dyDescent="0.25">
      <c r="A1077" s="1" t="s">
        <v>144</v>
      </c>
      <c r="B1077" s="1">
        <v>10</v>
      </c>
      <c r="C1077" s="1">
        <v>0</v>
      </c>
      <c r="D1077" s="1">
        <v>0</v>
      </c>
      <c r="E1077" s="1">
        <v>0</v>
      </c>
      <c r="F1077" s="1">
        <v>39</v>
      </c>
      <c r="H1077" s="1">
        <f>שבוע_בדילוג[[#This Row],[LengthofCycle]]+1</f>
        <v>40</v>
      </c>
      <c r="I1077" s="1">
        <f>IF(IFERROR(LOOKUP(שבוע_בדילוג[[#This Row],[ClientID]],קביעויות[השבוע בדילוג]),FALSE)=שבוע_בדילוג[[#This Row],[ClientID]],1,"")</f>
        <v>1</v>
      </c>
      <c r="J1077" s="1" t="str">
        <f>IF(AND(שבוע_בדילוג[[#This Row],[CycleNumber]]&gt;1,OR(B1078="",שבוע_בדילוג[[#This Row],[CycleNumber]]&gt;B1076)),IF(OR(AND(שבוע_בדילוג[[#This Row],[LengthofCycle]]=29,F1076=29),AND(שבוע_בדילוג[[#This Row],[LengthofCycle]]=36,F1076=36)),1,""),"")</f>
        <v/>
      </c>
      <c r="K1077" s="1" t="str">
        <f>IF(AND(שבוע_בדילוג[[#This Row],[וסת השבוע]]=1,J1076=1,שבוע_בדילוג[[#This Row],[CycleNumber]]&gt;B1076),1,"")</f>
        <v/>
      </c>
      <c r="L1077" s="1" t="str">
        <f>IF(שבוע_בדילוג[[#This Row],[CycleNumber]]=1,"",IF(שבוע_בדילוג[[#This Row],[וסת השבוע]]=1,0,IF(L1076="","",IF(L1076=0,IF(שבוע_בדילוג[[#This Row],[LengthofCycle]]=29,0,1),IF(L1076=1,IF(שבוע_בדילוג[[#This Row],[LengthofCycle]]+F1076=29*2,0,2),IF(L1076=2,IF(שבוע_בדילוג[[#This Row],[LengthofCycle]]+F1076+F1075=29*3,0,3),""))))))</f>
        <v/>
      </c>
      <c r="M1077" s="1" t="str">
        <f>IF(שבוע_בדילוג[[#This Row],[וסת השבוע]]=1,IF(שבוע_בדילוג[[#This Row],[וסת השבוע וההפלגה ביחד]]=1,M1076+1,0),IF(AND(שבוע_בדילוג[[#This Row],[CycleNumber]]&gt;B1076,שבוע_בדילוג[[#This Row],[CycleNumber]]&gt;1),IF(שבוע_בדילוג[[#This Row],[וסת השבוע פעיל?]]&lt;&gt;"",M1076+1,""),""))</f>
        <v/>
      </c>
      <c r="N1077" s="1" t="str">
        <f>IF(שבוע_בדילוג[[#This Row],[וסת השבוע פעיל?2]]="","",IF(AND(שבוע_בדילוג[[#This Row],[וסת השבוע פעיל?]]&lt;&gt;"",שבוע_בדילוג[[#This Row],[CycleNumber]]&lt;B1078,B1078&lt;&gt;"",שבוע_בדילוג[[#This Row],[וסת השבוע פעיל?]]&lt;3),IF(L1078=0,IF(AND(שבוע_בדילוג[[#This Row],[וסת השבוע פעיל?]]&gt;0,J1078=1),0,1),0),""))</f>
        <v/>
      </c>
      <c r="O1077" s="1" t="str">
        <f t="shared" si="88"/>
        <v/>
      </c>
      <c r="P1077" s="1" t="str">
        <f>IF(AND(שבוע_בדילוג[[#This Row],[חיזוי - שבוע]]=1,K1078=1),1,"")</f>
        <v/>
      </c>
      <c r="Q1077" s="1" t="str">
        <f>IF(AND(שבוע_בדילוג[[#This Row],[וסת השבוע פעיל?]]&lt;3,OR(שבוע_בדילוג[[#This Row],[CycleNumber]]&gt;B1078,B1078="")),1,"")</f>
        <v/>
      </c>
      <c r="R1077" s="1" t="str">
        <f>IF(AND(שבוע_בדילוג[[#This Row],[חיזוי - שבוע]]&lt;&gt;"",שבוע_בדילוג[[#This Row],[וסת השבוע פעיל?2]]=""),1,"")</f>
        <v/>
      </c>
      <c r="S1077" s="1">
        <f>IF(שבוע_בדילוג[[#This Row],[האישה קבעה וסת שבוע בדילוג?]]=1,IF(שבוע_בדילוג[[#This Row],[וסת השבוע פעיל?]]&lt;3,1,0),"")</f>
        <v>0</v>
      </c>
      <c r="T10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7" s="1">
        <f t="shared" si="89"/>
        <v>0</v>
      </c>
      <c r="V1077" s="1">
        <f t="shared" si="90"/>
        <v>0</v>
      </c>
      <c r="W1077" s="1">
        <f t="shared" si="91"/>
        <v>0</v>
      </c>
      <c r="X1077" s="1" t="str">
        <f>IF(שבוע_בדילוג[[#This Row],[3 הפלגות זהות]]="","",IF(שבוע_בדילוג[[#This Row],[3 הפלגות זהות]]=1,שבוע_בדילוג[[#This Row],[LengthofCycle]],X1076))</f>
        <v/>
      </c>
      <c r="Z1077" s="1" t="str">
        <f>IF(OR(שבוע_בדילוג[[#This Row],[הווסת פעיל?]]=0,שבוע_בדילוג[[#This Row],[הווסת פעיל?]]=""),"",SUM(Z1076,שבוע_בדילוג[[#This Row],[הווסת פעיל?]]))</f>
        <v/>
      </c>
      <c r="AA1077" s="1" t="str">
        <f>IF(AND(שבוע_בדילוג[[#This Row],[כמה מחזורים עד עקירה]]&lt;&gt;"",Z1078=""),שבוע_בדילוג[[#This Row],[כמה מחזורים עד עקירה]],"")</f>
        <v/>
      </c>
      <c r="AB1077" s="1" t="str">
        <f>IF(AND(שבוע_בדילוג[[#This Row],[הווסת פעיל?]]=1,שבוע_בדילוג[[#This Row],[וסת קבוע אחרון]]&lt;&gt;X1076),שבוע_בדילוג[[#This Row],[וסת קבוע אחרון]],"")</f>
        <v/>
      </c>
      <c r="AC1077" s="1" t="str">
        <f>IF(AND(שבוע_בדילוג[[#This Row],[הווסת פעיל?]]=1,Y1076=0,שבוע_בדילוג[[#This Row],[וסת קבוע אחרון]]=X1076),שבוע_בדילוג[[#This Row],[וסת קבוע אחרון]],"")</f>
        <v/>
      </c>
      <c r="AD1077" s="1" t="str">
        <f>IF(AND(שבוע_בדילוג[[#This Row],[הווסת פעיל?]]=1,Y1076=0,שבוע_בדילוג[[#This Row],[וסת קבוע אחרון]]&lt;&gt;X1076),1,"")</f>
        <v/>
      </c>
      <c r="AE1077" s="1" t="str">
        <f>IF(AND(שבוע_בדילוג[[#This Row],[הווסת פעיל?]]&lt;&gt;"",B1078=1),שבוע_בדילוג[[#This Row],[CycleNumber]],"")</f>
        <v/>
      </c>
      <c r="AF1077" s="1" t="str">
        <f>IF(AND(שבוע_בדילוג[[#This Row],[הווסת פעיל?]]&lt;&gt;"",Y1076=""),שבוע_בדילוג[[#This Row],[CycleNumber]],"")</f>
        <v/>
      </c>
      <c r="AG1077" s="1" t="str">
        <f>IF(B1078=1,"",IF(שבוע_בדילוג[[#This Row],[הווסת פעיל?]]=1,IF(שבוע_בדילוג[[#This Row],[וסת קבוע אחרון]]=F1078,1,0),""))</f>
        <v/>
      </c>
      <c r="AH1077" s="1" t="str">
        <f>IF(B1078=1,"",IF(שבוע_בדילוג[[#This Row],[הווסת פעיל?]]=1,IF(OR(שבוע_בדילוג[[#This Row],[וסת קבוע אחרון]]=F1078,F1078=שבוע_בדילוג[[#This Row],[LengthofCycle]]),1,0),""))</f>
        <v/>
      </c>
      <c r="AI1077" s="1" t="str">
        <f>IF(B1078=1,"",IF(שבוע_בדילוג[[#This Row],[הווסת פעיל?]]=1,IF(OR(שבוע_בדילוג[[#This Row],[וסת קבוע אחרון]]=F1078,F1078=שבוע_בדילוג[[#This Row],[LengthofCycle]],AND(שבוע_בדילוג[[#This Row],[LengthofCycle]]&lt;&gt;שבוע_בדילוג[[#This Row],[וסת קבוע אחרון]],OR(F1078=28,F1078=29))),1,0),""))</f>
        <v/>
      </c>
      <c r="AJ1077" s="1" t="str">
        <f>IF(AND(שבוע_בדילוג[[#This Row],[הווסת פעיל?]]=1,B1078=1),1,"")</f>
        <v/>
      </c>
      <c r="AK1077" s="4">
        <f>IF(AND(שבוע_בדילוג[[#This Row],[הווסת פעיל?]]&lt;&gt;1,B1078&lt;&gt;1,B1078&lt;&gt;""),IF(שבוע_בדילוג[[#This Row],[LengthofCycle]]=F1078,1,0),"")</f>
        <v>0</v>
      </c>
      <c r="AL1077" s="4">
        <f>IF(AND(שבוע_בדילוג[[#This Row],[הווסת פעיל?]]&lt;&gt;1,B1078&lt;&gt;1,B1078&lt;&gt;""),IF(OR(שבוע_בדילוג[[#This Row],[LengthofCycle]]=F1078,F1078=29),1,0),"")</f>
        <v>1</v>
      </c>
      <c r="AM1077" s="4">
        <f>IF(AND(שבוע_בדילוג[[#This Row],[הווסת פעיל?]]&lt;&gt;1,B1078&lt;&gt;1,B1078&lt;&gt;""),IF(OR(שבוע_בדילוג[[#This Row],[LengthofCycle]]=F1078,F1078=29,F1078=28),1,0),"")</f>
        <v>1</v>
      </c>
    </row>
    <row r="1078" spans="1:39" x14ac:dyDescent="0.25">
      <c r="A1078" s="1" t="s">
        <v>144</v>
      </c>
      <c r="B1078" s="1">
        <v>11</v>
      </c>
      <c r="C1078" s="1">
        <v>0</v>
      </c>
      <c r="D1078" s="1">
        <v>1</v>
      </c>
      <c r="E1078" s="1">
        <v>0</v>
      </c>
      <c r="F1078" s="1">
        <v>29</v>
      </c>
      <c r="H1078" s="1">
        <f>שבוע_בדילוג[[#This Row],[LengthofCycle]]+1</f>
        <v>30</v>
      </c>
      <c r="I1078" s="1">
        <f>IF(IFERROR(LOOKUP(שבוע_בדילוג[[#This Row],[ClientID]],קביעויות[השבוע בדילוג]),FALSE)=שבוע_בדילוג[[#This Row],[ClientID]],1,"")</f>
        <v>1</v>
      </c>
      <c r="J1078" s="1" t="str">
        <f>IF(AND(שבוע_בדילוג[[#This Row],[CycleNumber]]&gt;1,OR(B1079="",שבוע_בדילוג[[#This Row],[CycleNumber]]&gt;B1077)),IF(OR(AND(שבוע_בדילוג[[#This Row],[LengthofCycle]]=29,F1077=29),AND(שבוע_בדילוג[[#This Row],[LengthofCycle]]=36,F1077=36)),1,""),"")</f>
        <v/>
      </c>
      <c r="K1078" s="1" t="str">
        <f>IF(AND(שבוע_בדילוג[[#This Row],[וסת השבוע]]=1,J1077=1,שבוע_בדילוג[[#This Row],[CycleNumber]]&gt;B1077),1,"")</f>
        <v/>
      </c>
      <c r="L1078" s="1" t="str">
        <f>IF(שבוע_בדילוג[[#This Row],[CycleNumber]]=1,"",IF(שבוע_בדילוג[[#This Row],[וסת השבוע]]=1,0,IF(L1077="","",IF(L1077=0,IF(שבוע_בדילוג[[#This Row],[LengthofCycle]]=29,0,1),IF(L1077=1,IF(שבוע_בדילוג[[#This Row],[LengthofCycle]]+F1077=29*2,0,2),IF(L1077=2,IF(שבוע_בדילוג[[#This Row],[LengthofCycle]]+F1077+F1076=29*3,0,3),""))))))</f>
        <v/>
      </c>
      <c r="M1078" s="1" t="str">
        <f>IF(שבוע_בדילוג[[#This Row],[וסת השבוע]]=1,IF(שבוע_בדילוג[[#This Row],[וסת השבוע וההפלגה ביחד]]=1,M1077+1,0),IF(AND(שבוע_בדילוג[[#This Row],[CycleNumber]]&gt;B1077,שבוע_בדילוג[[#This Row],[CycleNumber]]&gt;1),IF(שבוע_בדילוג[[#This Row],[וסת השבוע פעיל?]]&lt;&gt;"",M1077+1,""),""))</f>
        <v/>
      </c>
      <c r="N1078" s="1" t="str">
        <f>IF(שבוע_בדילוג[[#This Row],[וסת השבוע פעיל?2]]="","",IF(AND(שבוע_בדילוג[[#This Row],[וסת השבוע פעיל?]]&lt;&gt;"",שבוע_בדילוג[[#This Row],[CycleNumber]]&lt;B1079,B1079&lt;&gt;"",שבוע_בדילוג[[#This Row],[וסת השבוע פעיל?]]&lt;3),IF(L1079=0,IF(AND(שבוע_בדילוג[[#This Row],[וסת השבוע פעיל?]]&gt;0,J1079=1),0,1),0),""))</f>
        <v/>
      </c>
      <c r="O1078" s="1" t="str">
        <f t="shared" si="88"/>
        <v/>
      </c>
      <c r="P1078" s="1" t="str">
        <f>IF(AND(שבוע_בדילוג[[#This Row],[חיזוי - שבוע]]=1,K1079=1),1,"")</f>
        <v/>
      </c>
      <c r="Q1078" s="1" t="str">
        <f>IF(AND(שבוע_בדילוג[[#This Row],[וסת השבוע פעיל?]]&lt;3,OR(שבוע_בדילוג[[#This Row],[CycleNumber]]&gt;B1079,B1079="")),1,"")</f>
        <v/>
      </c>
      <c r="R1078" s="1" t="str">
        <f>IF(AND(שבוע_בדילוג[[#This Row],[חיזוי - שבוע]]&lt;&gt;"",שבוע_בדילוג[[#This Row],[וסת השבוע פעיל?2]]=""),1,"")</f>
        <v/>
      </c>
      <c r="S1078" s="1">
        <f>IF(שבוע_בדילוג[[#This Row],[האישה קבעה וסת שבוע בדילוג?]]=1,IF(שבוע_בדילוג[[#This Row],[וסת השבוע פעיל?]]&lt;3,1,0),"")</f>
        <v>0</v>
      </c>
      <c r="T10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8" s="1">
        <f t="shared" si="89"/>
        <v>0</v>
      </c>
      <c r="V1078" s="1">
        <f t="shared" si="90"/>
        <v>0</v>
      </c>
      <c r="W1078" s="1">
        <f t="shared" si="91"/>
        <v>0</v>
      </c>
      <c r="X1078" s="1" t="str">
        <f>IF(שבוע_בדילוג[[#This Row],[3 הפלגות זהות]]="","",IF(שבוע_בדילוג[[#This Row],[3 הפלגות זהות]]=1,שבוע_בדילוג[[#This Row],[LengthofCycle]],X1077))</f>
        <v/>
      </c>
      <c r="Z1078" s="1" t="str">
        <f>IF(OR(שבוע_בדילוג[[#This Row],[הווסת פעיל?]]=0,שבוע_בדילוג[[#This Row],[הווסת פעיל?]]=""),"",SUM(Z1077,שבוע_בדילוג[[#This Row],[הווסת פעיל?]]))</f>
        <v/>
      </c>
      <c r="AA1078" s="1" t="str">
        <f>IF(AND(שבוע_בדילוג[[#This Row],[כמה מחזורים עד עקירה]]&lt;&gt;"",Z1079=""),שבוע_בדילוג[[#This Row],[כמה מחזורים עד עקירה]],"")</f>
        <v/>
      </c>
      <c r="AB1078" s="1" t="str">
        <f>IF(AND(שבוע_בדילוג[[#This Row],[הווסת פעיל?]]=1,שבוע_בדילוג[[#This Row],[וסת קבוע אחרון]]&lt;&gt;X1077),שבוע_בדילוג[[#This Row],[וסת קבוע אחרון]],"")</f>
        <v/>
      </c>
      <c r="AC1078" s="1" t="str">
        <f>IF(AND(שבוע_בדילוג[[#This Row],[הווסת פעיל?]]=1,Y1077=0,שבוע_בדילוג[[#This Row],[וסת קבוע אחרון]]=X1077),שבוע_בדילוג[[#This Row],[וסת קבוע אחרון]],"")</f>
        <v/>
      </c>
      <c r="AD1078" s="1" t="str">
        <f>IF(AND(שבוע_בדילוג[[#This Row],[הווסת פעיל?]]=1,Y1077=0,שבוע_בדילוג[[#This Row],[וסת קבוע אחרון]]&lt;&gt;X1077),1,"")</f>
        <v/>
      </c>
      <c r="AE1078" s="1" t="str">
        <f>IF(AND(שבוע_בדילוג[[#This Row],[הווסת פעיל?]]&lt;&gt;"",B1079=1),שבוע_בדילוג[[#This Row],[CycleNumber]],"")</f>
        <v/>
      </c>
      <c r="AF1078" s="1" t="str">
        <f>IF(AND(שבוע_בדילוג[[#This Row],[הווסת פעיל?]]&lt;&gt;"",Y1077=""),שבוע_בדילוג[[#This Row],[CycleNumber]],"")</f>
        <v/>
      </c>
      <c r="AG1078" s="1" t="str">
        <f>IF(B1079=1,"",IF(שבוע_בדילוג[[#This Row],[הווסת פעיל?]]=1,IF(שבוע_בדילוג[[#This Row],[וסת קבוע אחרון]]=F1079,1,0),""))</f>
        <v/>
      </c>
      <c r="AH1078" s="1" t="str">
        <f>IF(B1079=1,"",IF(שבוע_בדילוג[[#This Row],[הווסת פעיל?]]=1,IF(OR(שבוע_בדילוג[[#This Row],[וסת קבוע אחרון]]=F1079,F1079=שבוע_בדילוג[[#This Row],[LengthofCycle]]),1,0),""))</f>
        <v/>
      </c>
      <c r="AI1078" s="1" t="str">
        <f>IF(B1079=1,"",IF(שבוע_בדילוג[[#This Row],[הווסת פעיל?]]=1,IF(OR(שבוע_בדילוג[[#This Row],[וסת קבוע אחרון]]=F1079,F1079=שבוע_בדילוג[[#This Row],[LengthofCycle]],AND(שבוע_בדילוג[[#This Row],[LengthofCycle]]&lt;&gt;שבוע_בדילוג[[#This Row],[וסת קבוע אחרון]],OR(F1079=28,F1079=29))),1,0),""))</f>
        <v/>
      </c>
      <c r="AJ1078" s="1" t="str">
        <f>IF(AND(שבוע_בדילוג[[#This Row],[הווסת פעיל?]]=1,B1079=1),1,"")</f>
        <v/>
      </c>
      <c r="AK1078" s="4">
        <f>IF(AND(שבוע_בדילוג[[#This Row],[הווסת פעיל?]]&lt;&gt;1,B1079&lt;&gt;1,B1079&lt;&gt;""),IF(שבוע_בדילוג[[#This Row],[LengthofCycle]]=F1079,1,0),"")</f>
        <v>1</v>
      </c>
      <c r="AL1078" s="4">
        <f>IF(AND(שבוע_בדילוג[[#This Row],[הווסת פעיל?]]&lt;&gt;1,B1079&lt;&gt;1,B1079&lt;&gt;""),IF(OR(שבוע_בדילוג[[#This Row],[LengthofCycle]]=F1079,F1079=29),1,0),"")</f>
        <v>1</v>
      </c>
      <c r="AM1078" s="4">
        <f>IF(AND(שבוע_בדילוג[[#This Row],[הווסת פעיל?]]&lt;&gt;1,B1079&lt;&gt;1,B1079&lt;&gt;""),IF(OR(שבוע_בדילוג[[#This Row],[LengthofCycle]]=F1079,F1079=29,F1079=28),1,0),"")</f>
        <v>1</v>
      </c>
    </row>
    <row r="1079" spans="1:39" x14ac:dyDescent="0.25">
      <c r="A1079" s="1" t="s">
        <v>144</v>
      </c>
      <c r="B1079" s="1">
        <v>12</v>
      </c>
      <c r="C1079" s="1">
        <v>0</v>
      </c>
      <c r="D1079" s="1">
        <v>0</v>
      </c>
      <c r="E1079" s="1">
        <v>0</v>
      </c>
      <c r="F1079" s="1">
        <v>29</v>
      </c>
      <c r="H1079" s="1">
        <f>שבוע_בדילוג[[#This Row],[LengthofCycle]]+1</f>
        <v>30</v>
      </c>
      <c r="I1079" s="1">
        <f>IF(IFERROR(LOOKUP(שבוע_בדילוג[[#This Row],[ClientID]],קביעויות[השבוע בדילוג]),FALSE)=שבוע_בדילוג[[#This Row],[ClientID]],1,"")</f>
        <v>1</v>
      </c>
      <c r="J1079" s="1">
        <f>IF(AND(שבוע_בדילוג[[#This Row],[CycleNumber]]&gt;1,OR(B1080="",שבוע_בדילוג[[#This Row],[CycleNumber]]&gt;B1078)),IF(OR(AND(שבוע_בדילוג[[#This Row],[LengthofCycle]]=29,F1078=29),AND(שבוע_בדילוג[[#This Row],[LengthofCycle]]=36,F1078=36)),1,""),"")</f>
        <v>1</v>
      </c>
      <c r="K1079" s="1" t="str">
        <f>IF(AND(שבוע_בדילוג[[#This Row],[וסת השבוע]]=1,J1078=1,שבוע_בדילוג[[#This Row],[CycleNumber]]&gt;B1078),1,"")</f>
        <v/>
      </c>
      <c r="L1079" s="1">
        <f>IF(שבוע_בדילוג[[#This Row],[CycleNumber]]=1,"",IF(שבוע_בדילוג[[#This Row],[וסת השבוע]]=1,0,IF(L1078="","",IF(L1078=0,IF(שבוע_בדילוג[[#This Row],[LengthofCycle]]=29,0,1),IF(L1078=1,IF(שבוע_בדילוג[[#This Row],[LengthofCycle]]+F1078=29*2,0,2),IF(L1078=2,IF(שבוע_בדילוג[[#This Row],[LengthofCycle]]+F1078+F1077=29*3,0,3),""))))))</f>
        <v>0</v>
      </c>
      <c r="M1079" s="1">
        <f>IF(שבוע_בדילוג[[#This Row],[וסת השבוע]]=1,IF(שבוע_בדילוג[[#This Row],[וסת השבוע וההפלגה ביחד]]=1,M1078+1,0),IF(AND(שבוע_בדילוג[[#This Row],[CycleNumber]]&gt;B1078,שבוע_בדילוג[[#This Row],[CycleNumber]]&gt;1),IF(שבוע_בדילוג[[#This Row],[וסת השבוע פעיל?]]&lt;&gt;"",M1078+1,""),""))</f>
        <v>0</v>
      </c>
      <c r="N1079" s="1">
        <f>IF(שבוע_בדילוג[[#This Row],[וסת השבוע פעיל?2]]="","",IF(AND(שבוע_בדילוג[[#This Row],[וסת השבוע פעיל?]]&lt;&gt;"",שבוע_בדילוג[[#This Row],[CycleNumber]]&lt;B1080,B1080&lt;&gt;"",שבוע_בדילוג[[#This Row],[וסת השבוע פעיל?]]&lt;3),IF(L1080=0,IF(AND(שבוע_בדילוג[[#This Row],[וסת השבוע פעיל?]]&gt;0,J1080=1),0,1),0),""))</f>
        <v>0</v>
      </c>
      <c r="O1079" s="1" t="str">
        <f t="shared" si="88"/>
        <v/>
      </c>
      <c r="P1079" s="1" t="str">
        <f>IF(AND(שבוע_בדילוג[[#This Row],[חיזוי - שבוע]]=1,K1080=1),1,"")</f>
        <v/>
      </c>
      <c r="Q1079" s="1" t="str">
        <f>IF(AND(שבוע_בדילוג[[#This Row],[וסת השבוע פעיל?]]&lt;3,OR(שבוע_בדילוג[[#This Row],[CycleNumber]]&gt;B1080,B1080="")),1,"")</f>
        <v/>
      </c>
      <c r="R1079" s="1" t="str">
        <f>IF(AND(שבוע_בדילוג[[#This Row],[חיזוי - שבוע]]&lt;&gt;"",שבוע_בדילוג[[#This Row],[וסת השבוע פעיל?2]]=""),1,"")</f>
        <v/>
      </c>
      <c r="S1079" s="1">
        <f>IF(שבוע_בדילוג[[#This Row],[האישה קבעה וסת שבוע בדילוג?]]=1,IF(שבוע_בדילוג[[#This Row],[וסת השבוע פעיל?]]&lt;3,1,0),"")</f>
        <v>1</v>
      </c>
      <c r="T10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79" s="1">
        <f t="shared" si="89"/>
        <v>0</v>
      </c>
      <c r="V1079" s="1">
        <f t="shared" si="90"/>
        <v>0</v>
      </c>
      <c r="W1079" s="1">
        <f t="shared" si="91"/>
        <v>0</v>
      </c>
      <c r="X1079" s="1" t="str">
        <f>IF(שבוע_בדילוג[[#This Row],[3 הפלגות זהות]]="","",IF(שבוע_בדילוג[[#This Row],[3 הפלגות זהות]]=1,שבוע_בדילוג[[#This Row],[LengthofCycle]],X1078))</f>
        <v/>
      </c>
      <c r="Z1079" s="1" t="str">
        <f>IF(OR(שבוע_בדילוג[[#This Row],[הווסת פעיל?]]=0,שבוע_בדילוג[[#This Row],[הווסת פעיל?]]=""),"",SUM(Z1078,שבוע_בדילוג[[#This Row],[הווסת פעיל?]]))</f>
        <v/>
      </c>
      <c r="AA1079" s="1" t="str">
        <f>IF(AND(שבוע_בדילוג[[#This Row],[כמה מחזורים עד עקירה]]&lt;&gt;"",Z1080=""),שבוע_בדילוג[[#This Row],[כמה מחזורים עד עקירה]],"")</f>
        <v/>
      </c>
      <c r="AB1079" s="1" t="str">
        <f>IF(AND(שבוע_בדילוג[[#This Row],[הווסת פעיל?]]=1,שבוע_בדילוג[[#This Row],[וסת קבוע אחרון]]&lt;&gt;X1078),שבוע_בדילוג[[#This Row],[וסת קבוע אחרון]],"")</f>
        <v/>
      </c>
      <c r="AC1079" s="1" t="str">
        <f>IF(AND(שבוע_בדילוג[[#This Row],[הווסת פעיל?]]=1,Y1078=0,שבוע_בדילוג[[#This Row],[וסת קבוע אחרון]]=X1078),שבוע_בדילוג[[#This Row],[וסת קבוע אחרון]],"")</f>
        <v/>
      </c>
      <c r="AD1079" s="1" t="str">
        <f>IF(AND(שבוע_בדילוג[[#This Row],[הווסת פעיל?]]=1,Y1078=0,שבוע_בדילוג[[#This Row],[וסת קבוע אחרון]]&lt;&gt;X1078),1,"")</f>
        <v/>
      </c>
      <c r="AE1079" s="1" t="str">
        <f>IF(AND(שבוע_בדילוג[[#This Row],[הווסת פעיל?]]&lt;&gt;"",B1080=1),שבוע_בדילוג[[#This Row],[CycleNumber]],"")</f>
        <v/>
      </c>
      <c r="AF1079" s="1" t="str">
        <f>IF(AND(שבוע_בדילוג[[#This Row],[הווסת פעיל?]]&lt;&gt;"",Y1078=""),שבוע_בדילוג[[#This Row],[CycleNumber]],"")</f>
        <v/>
      </c>
      <c r="AG1079" s="1" t="str">
        <f>IF(B1080=1,"",IF(שבוע_בדילוג[[#This Row],[הווסת פעיל?]]=1,IF(שבוע_בדילוג[[#This Row],[וסת קבוע אחרון]]=F1080,1,0),""))</f>
        <v/>
      </c>
      <c r="AH1079" s="1" t="str">
        <f>IF(B1080=1,"",IF(שבוע_בדילוג[[#This Row],[הווסת פעיל?]]=1,IF(OR(שבוע_בדילוג[[#This Row],[וסת קבוע אחרון]]=F1080,F1080=שבוע_בדילוג[[#This Row],[LengthofCycle]]),1,0),""))</f>
        <v/>
      </c>
      <c r="AI1079" s="1" t="str">
        <f>IF(B1080=1,"",IF(שבוע_בדילוג[[#This Row],[הווסת פעיל?]]=1,IF(OR(שבוע_בדילוג[[#This Row],[וסת קבוע אחרון]]=F1080,F1080=שבוע_בדילוג[[#This Row],[LengthofCycle]],AND(שבוע_בדילוג[[#This Row],[LengthofCycle]]&lt;&gt;שבוע_בדילוג[[#This Row],[וסת קבוע אחרון]],OR(F1080=28,F1080=29))),1,0),""))</f>
        <v/>
      </c>
      <c r="AJ1079" s="1" t="str">
        <f>IF(AND(שבוע_בדילוג[[#This Row],[הווסת פעיל?]]=1,B1080=1),1,"")</f>
        <v/>
      </c>
      <c r="AK1079" s="4">
        <f>IF(AND(שבוע_בדילוג[[#This Row],[הווסת פעיל?]]&lt;&gt;1,B1080&lt;&gt;1,B1080&lt;&gt;""),IF(שבוע_בדילוג[[#This Row],[LengthofCycle]]=F1080,1,0),"")</f>
        <v>0</v>
      </c>
      <c r="AL1079" s="4">
        <f>IF(AND(שבוע_בדילוג[[#This Row],[הווסת פעיל?]]&lt;&gt;1,B1080&lt;&gt;1,B1080&lt;&gt;""),IF(OR(שבוע_בדילוג[[#This Row],[LengthofCycle]]=F1080,F1080=29),1,0),"")</f>
        <v>0</v>
      </c>
      <c r="AM1079" s="4">
        <f>IF(AND(שבוע_בדילוג[[#This Row],[הווסת פעיל?]]&lt;&gt;1,B1080&lt;&gt;1,B1080&lt;&gt;""),IF(OR(שבוע_בדילוג[[#This Row],[LengthofCycle]]=F1080,F1080=29,F1080=28),1,0),"")</f>
        <v>0</v>
      </c>
    </row>
    <row r="1080" spans="1:39" x14ac:dyDescent="0.25">
      <c r="A1080" s="1" t="s">
        <v>144</v>
      </c>
      <c r="B1080" s="1">
        <v>13</v>
      </c>
      <c r="C1080" s="1">
        <v>0</v>
      </c>
      <c r="D1080" s="1">
        <v>1</v>
      </c>
      <c r="E1080" s="1">
        <v>0</v>
      </c>
      <c r="F1080" s="1">
        <v>33</v>
      </c>
      <c r="H1080" s="1">
        <f>שבוע_בדילוג[[#This Row],[LengthofCycle]]+1</f>
        <v>34</v>
      </c>
      <c r="I1080" s="1">
        <f>IF(IFERROR(LOOKUP(שבוע_בדילוג[[#This Row],[ClientID]],קביעויות[השבוע בדילוג]),FALSE)=שבוע_בדילוג[[#This Row],[ClientID]],1,"")</f>
        <v>1</v>
      </c>
      <c r="J1080" s="1" t="str">
        <f>IF(AND(שבוע_בדילוג[[#This Row],[CycleNumber]]&gt;1,OR(B1081="",שבוע_בדילוג[[#This Row],[CycleNumber]]&gt;B1079)),IF(OR(AND(שבוע_בדילוג[[#This Row],[LengthofCycle]]=29,F1079=29),AND(שבוע_בדילוג[[#This Row],[LengthofCycle]]=36,F1079=36)),1,""),"")</f>
        <v/>
      </c>
      <c r="K1080" s="1" t="str">
        <f>IF(AND(שבוע_בדילוג[[#This Row],[וסת השבוע]]=1,J1079=1,שבוע_בדילוג[[#This Row],[CycleNumber]]&gt;B1079),1,"")</f>
        <v/>
      </c>
      <c r="L1080" s="1">
        <f>IF(שבוע_בדילוג[[#This Row],[CycleNumber]]=1,"",IF(שבוע_בדילוג[[#This Row],[וסת השבוע]]=1,0,IF(L1079="","",IF(L1079=0,IF(שבוע_בדילוג[[#This Row],[LengthofCycle]]=29,0,1),IF(L1079=1,IF(שבוע_בדילוג[[#This Row],[LengthofCycle]]+F1079=29*2,0,2),IF(L1079=2,IF(שבוע_בדילוג[[#This Row],[LengthofCycle]]+F1079+F1078=29*3,0,3),""))))))</f>
        <v>1</v>
      </c>
      <c r="M1080" s="1">
        <f>IF(שבוע_בדילוג[[#This Row],[וסת השבוע]]=1,IF(שבוע_בדילוג[[#This Row],[וסת השבוע וההפלגה ביחד]]=1,M1079+1,0),IF(AND(שבוע_בדילוג[[#This Row],[CycleNumber]]&gt;B1079,שבוע_בדילוג[[#This Row],[CycleNumber]]&gt;1),IF(שבוע_בדילוג[[#This Row],[וסת השבוע פעיל?]]&lt;&gt;"",M1079+1,""),""))</f>
        <v>1</v>
      </c>
      <c r="N1080" s="1" t="str">
        <f>IF(שבוע_בדילוג[[#This Row],[וסת השבוע פעיל?2]]="","",IF(AND(שבוע_בדילוג[[#This Row],[וסת השבוע פעיל?]]&lt;&gt;"",שבוע_בדילוג[[#This Row],[CycleNumber]]&lt;B1081,B1081&lt;&gt;"",שבוע_בדילוג[[#This Row],[וסת השבוע פעיל?]]&lt;3),IF(L1081=0,IF(AND(שבוע_בדילוג[[#This Row],[וסת השבוע פעיל?]]&gt;0,J1081=1),0,1),0),""))</f>
        <v/>
      </c>
      <c r="O1080" s="1">
        <f t="shared" si="88"/>
        <v>30</v>
      </c>
      <c r="P1080" s="1" t="str">
        <f>IF(AND(שבוע_בדילוג[[#This Row],[חיזוי - שבוע]]=1,K1081=1),1,"")</f>
        <v/>
      </c>
      <c r="Q1080" s="1">
        <f>IF(AND(שבוע_בדילוג[[#This Row],[וסת השבוע פעיל?]]&lt;3,OR(שבוע_בדילוג[[#This Row],[CycleNumber]]&gt;B1081,B1081="")),1,"")</f>
        <v>1</v>
      </c>
      <c r="R1080" s="1" t="str">
        <f>IF(AND(שבוע_בדילוג[[#This Row],[חיזוי - שבוע]]&lt;&gt;"",שבוע_בדילוג[[#This Row],[וסת השבוע פעיל?2]]=""),1,"")</f>
        <v/>
      </c>
      <c r="S1080" s="1">
        <f>IF(שבוע_בדילוג[[#This Row],[האישה קבעה וסת שבוע בדילוג?]]=1,IF(שבוע_בדילוג[[#This Row],[וסת השבוע פעיל?]]&lt;3,1,0),"")</f>
        <v>1</v>
      </c>
      <c r="T10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0" s="1">
        <f t="shared" si="89"/>
        <v>0</v>
      </c>
      <c r="V1080" s="1">
        <f t="shared" si="90"/>
        <v>0</v>
      </c>
      <c r="W1080" s="1">
        <f t="shared" si="91"/>
        <v>0</v>
      </c>
      <c r="X1080" s="1" t="str">
        <f>IF(שבוע_בדילוג[[#This Row],[3 הפלגות זהות]]="","",IF(שבוע_בדילוג[[#This Row],[3 הפלגות זהות]]=1,שבוע_בדילוג[[#This Row],[LengthofCycle]],X1079))</f>
        <v/>
      </c>
      <c r="Z1080" s="1" t="str">
        <f>IF(OR(שבוע_בדילוג[[#This Row],[הווסת פעיל?]]=0,שבוע_בדילוג[[#This Row],[הווסת פעיל?]]=""),"",SUM(Z1079,שבוע_בדילוג[[#This Row],[הווסת פעיל?]]))</f>
        <v/>
      </c>
      <c r="AA1080" s="1" t="str">
        <f>IF(AND(שבוע_בדילוג[[#This Row],[כמה מחזורים עד עקירה]]&lt;&gt;"",Z1081=""),שבוע_בדילוג[[#This Row],[כמה מחזורים עד עקירה]],"")</f>
        <v/>
      </c>
      <c r="AB1080" s="1" t="str">
        <f>IF(AND(שבוע_בדילוג[[#This Row],[הווסת פעיל?]]=1,שבוע_בדילוג[[#This Row],[וסת קבוע אחרון]]&lt;&gt;X1079),שבוע_בדילוג[[#This Row],[וסת קבוע אחרון]],"")</f>
        <v/>
      </c>
      <c r="AC1080" s="1" t="str">
        <f>IF(AND(שבוע_בדילוג[[#This Row],[הווסת פעיל?]]=1,Y1079=0,שבוע_בדילוג[[#This Row],[וסת קבוע אחרון]]=X1079),שבוע_בדילוג[[#This Row],[וסת קבוע אחרון]],"")</f>
        <v/>
      </c>
      <c r="AD1080" s="1" t="str">
        <f>IF(AND(שבוע_בדילוג[[#This Row],[הווסת פעיל?]]=1,Y1079=0,שבוע_בדילוג[[#This Row],[וסת קבוע אחרון]]&lt;&gt;X1079),1,"")</f>
        <v/>
      </c>
      <c r="AE1080" s="1" t="str">
        <f>IF(AND(שבוע_בדילוג[[#This Row],[הווסת פעיל?]]&lt;&gt;"",B1081=1),שבוע_בדילוג[[#This Row],[CycleNumber]],"")</f>
        <v/>
      </c>
      <c r="AF1080" s="1" t="str">
        <f>IF(AND(שבוע_בדילוג[[#This Row],[הווסת פעיל?]]&lt;&gt;"",Y1079=""),שבוע_בדילוג[[#This Row],[CycleNumber]],"")</f>
        <v/>
      </c>
      <c r="AG1080" s="1" t="str">
        <f>IF(B1081=1,"",IF(שבוע_בדילוג[[#This Row],[הווסת פעיל?]]=1,IF(שבוע_בדילוג[[#This Row],[וסת קבוע אחרון]]=F1081,1,0),""))</f>
        <v/>
      </c>
      <c r="AH1080" s="1" t="str">
        <f>IF(B1081=1,"",IF(שבוע_בדילוג[[#This Row],[הווסת פעיל?]]=1,IF(OR(שבוע_בדילוג[[#This Row],[וסת קבוע אחרון]]=F1081,F1081=שבוע_בדילוג[[#This Row],[LengthofCycle]]),1,0),""))</f>
        <v/>
      </c>
      <c r="AI1080" s="1" t="str">
        <f>IF(B1081=1,"",IF(שבוע_בדילוג[[#This Row],[הווסת פעיל?]]=1,IF(OR(שבוע_בדילוג[[#This Row],[וסת קבוע אחרון]]=F1081,F1081=שבוע_בדילוג[[#This Row],[LengthofCycle]],AND(שבוע_בדילוג[[#This Row],[LengthofCycle]]&lt;&gt;שבוע_בדילוג[[#This Row],[וסת קבוע אחרון]],OR(F1081=28,F1081=29))),1,0),""))</f>
        <v/>
      </c>
      <c r="AJ1080" s="1" t="str">
        <f>IF(AND(שבוע_בדילוג[[#This Row],[הווסת פעיל?]]=1,B1081=1),1,"")</f>
        <v/>
      </c>
      <c r="AK1080" s="4" t="str">
        <f>IF(AND(שבוע_בדילוג[[#This Row],[הווסת פעיל?]]&lt;&gt;1,B1081&lt;&gt;1,B1081&lt;&gt;""),IF(שבוע_בדילוג[[#This Row],[LengthofCycle]]=F1081,1,0),"")</f>
        <v/>
      </c>
      <c r="AL1080" s="4" t="str">
        <f>IF(AND(שבוע_בדילוג[[#This Row],[הווסת פעיל?]]&lt;&gt;1,B1081&lt;&gt;1,B1081&lt;&gt;""),IF(OR(שבוע_בדילוג[[#This Row],[LengthofCycle]]=F1081,F1081=29),1,0),"")</f>
        <v/>
      </c>
      <c r="AM1080" s="4" t="str">
        <f>IF(AND(שבוע_בדילוג[[#This Row],[הווסת פעיל?]]&lt;&gt;1,B1081&lt;&gt;1,B1081&lt;&gt;""),IF(OR(שבוע_בדילוג[[#This Row],[LengthofCycle]]=F1081,F1081=29,F1081=28),1,0),"")</f>
        <v/>
      </c>
    </row>
    <row r="1081" spans="1:39" x14ac:dyDescent="0.25">
      <c r="A1081" s="1" t="s">
        <v>145</v>
      </c>
      <c r="B1081" s="1">
        <v>1</v>
      </c>
      <c r="C1081" s="1">
        <v>0</v>
      </c>
      <c r="D1081" s="1">
        <v>1</v>
      </c>
      <c r="E1081" s="1">
        <v>0</v>
      </c>
      <c r="F1081" s="1">
        <v>32</v>
      </c>
      <c r="H1081" s="1">
        <f>שבוע_בדילוג[[#This Row],[LengthofCycle]]+1</f>
        <v>33</v>
      </c>
      <c r="I1081" s="1">
        <f>IF(IFERROR(LOOKUP(שבוע_בדילוג[[#This Row],[ClientID]],קביעויות[השבוע בדילוג]),FALSE)=שבוע_בדילוג[[#This Row],[ClientID]],1,"")</f>
        <v>1</v>
      </c>
      <c r="J1081" s="1" t="str">
        <f>IF(AND(שבוע_בדילוג[[#This Row],[CycleNumber]]&gt;1,OR(B1082="",שבוע_בדילוג[[#This Row],[CycleNumber]]&gt;B1080)),IF(OR(AND(שבוע_בדילוג[[#This Row],[LengthofCycle]]=29,F1080=29),AND(שבוע_בדילוג[[#This Row],[LengthofCycle]]=36,F1080=36)),1,""),"")</f>
        <v/>
      </c>
      <c r="K1081" s="1" t="str">
        <f>IF(AND(שבוע_בדילוג[[#This Row],[וסת השבוע]]=1,J1080=1,שבוע_בדילוג[[#This Row],[CycleNumber]]&gt;B1080),1,"")</f>
        <v/>
      </c>
      <c r="L1081" s="1" t="str">
        <f>IF(שבוע_בדילוג[[#This Row],[CycleNumber]]=1,"",IF(שבוע_בדילוג[[#This Row],[וסת השבוע]]=1,0,IF(L1080="","",IF(L1080=0,IF(שבוע_בדילוג[[#This Row],[LengthofCycle]]=29,0,1),IF(L1080=1,IF(שבוע_בדילוג[[#This Row],[LengthofCycle]]+F1080=29*2,0,2),IF(L1080=2,IF(שבוע_בדילוג[[#This Row],[LengthofCycle]]+F1080+F1079=29*3,0,3),""))))))</f>
        <v/>
      </c>
      <c r="M1081" s="1" t="str">
        <f>IF(שבוע_בדילוג[[#This Row],[וסת השבוע]]=1,IF(שבוע_בדילוג[[#This Row],[וסת השבוע וההפלגה ביחד]]=1,M1080+1,0),IF(AND(שבוע_בדילוג[[#This Row],[CycleNumber]]&gt;B1080,שבוע_בדילוג[[#This Row],[CycleNumber]]&gt;1),IF(שבוע_בדילוג[[#This Row],[וסת השבוע פעיל?]]&lt;&gt;"",M1080+1,""),""))</f>
        <v/>
      </c>
      <c r="N1081" s="1" t="str">
        <f>IF(שבוע_בדילוג[[#This Row],[וסת השבוע פעיל?2]]="","",IF(AND(שבוע_בדילוג[[#This Row],[וסת השבוע פעיל?]]&lt;&gt;"",שבוע_בדילוג[[#This Row],[CycleNumber]]&lt;B1082,B1082&lt;&gt;"",שבוע_בדילוג[[#This Row],[וסת השבוע פעיל?]]&lt;3),IF(L1082=0,IF(AND(שבוע_בדילוג[[#This Row],[וסת השבוע פעיל?]]&gt;0,J1082=1),0,1),0),""))</f>
        <v/>
      </c>
      <c r="O1081" s="1" t="str">
        <f t="shared" si="88"/>
        <v/>
      </c>
      <c r="P1081" s="1" t="str">
        <f>IF(AND(שבוע_בדילוג[[#This Row],[חיזוי - שבוע]]=1,K1082=1),1,"")</f>
        <v/>
      </c>
      <c r="Q1081" s="1" t="str">
        <f>IF(AND(שבוע_בדילוג[[#This Row],[וסת השבוע פעיל?]]&lt;3,OR(שבוע_בדילוג[[#This Row],[CycleNumber]]&gt;B1082,B1082="")),1,"")</f>
        <v/>
      </c>
      <c r="R1081" s="1" t="str">
        <f>IF(AND(שבוע_בדילוג[[#This Row],[חיזוי - שבוע]]&lt;&gt;"",שבוע_בדילוג[[#This Row],[וסת השבוע פעיל?2]]=""),1,"")</f>
        <v/>
      </c>
      <c r="S1081" s="1">
        <f>IF(שבוע_בדילוג[[#This Row],[האישה קבעה וסת שבוע בדילוג?]]=1,IF(שבוע_בדילוג[[#This Row],[וסת השבוע פעיל?]]&lt;3,1,0),"")</f>
        <v>0</v>
      </c>
      <c r="T10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1" s="1" t="str">
        <f t="shared" si="89"/>
        <v/>
      </c>
      <c r="V1081" s="1" t="str">
        <f t="shared" si="90"/>
        <v/>
      </c>
      <c r="W1081" s="1" t="str">
        <f t="shared" si="91"/>
        <v/>
      </c>
      <c r="X1081" s="1" t="str">
        <f>IF(שבוע_בדילוג[[#This Row],[3 הפלגות זהות]]="","",IF(שבוע_בדילוג[[#This Row],[3 הפלגות זהות]]=1,שבוע_בדילוג[[#This Row],[LengthofCycle]],X1080))</f>
        <v/>
      </c>
      <c r="Z1081" s="1" t="str">
        <f>IF(OR(שבוע_בדילוג[[#This Row],[הווסת פעיל?]]=0,שבוע_בדילוג[[#This Row],[הווסת פעיל?]]=""),"",SUM(Z1080,שבוע_בדילוג[[#This Row],[הווסת פעיל?]]))</f>
        <v/>
      </c>
      <c r="AA1081" s="1" t="str">
        <f>IF(AND(שבוע_בדילוג[[#This Row],[כמה מחזורים עד עקירה]]&lt;&gt;"",Z1082=""),שבוע_בדילוג[[#This Row],[כמה מחזורים עד עקירה]],"")</f>
        <v/>
      </c>
      <c r="AB1081" s="1" t="str">
        <f>IF(AND(שבוע_בדילוג[[#This Row],[הווסת פעיל?]]=1,שבוע_בדילוג[[#This Row],[וסת קבוע אחרון]]&lt;&gt;X1080),שבוע_בדילוג[[#This Row],[וסת קבוע אחרון]],"")</f>
        <v/>
      </c>
      <c r="AC1081" s="1" t="str">
        <f>IF(AND(שבוע_בדילוג[[#This Row],[הווסת פעיל?]]=1,Y1080=0,שבוע_בדילוג[[#This Row],[וסת קבוע אחרון]]=X1080),שבוע_בדילוג[[#This Row],[וסת קבוע אחרון]],"")</f>
        <v/>
      </c>
      <c r="AD1081" s="1" t="str">
        <f>IF(AND(שבוע_בדילוג[[#This Row],[הווסת פעיל?]]=1,Y1080=0,שבוע_בדילוג[[#This Row],[וסת קבוע אחרון]]&lt;&gt;X1080),1,"")</f>
        <v/>
      </c>
      <c r="AE1081" s="1" t="str">
        <f>IF(AND(שבוע_בדילוג[[#This Row],[הווסת פעיל?]]&lt;&gt;"",B1082=1),שבוע_בדילוג[[#This Row],[CycleNumber]],"")</f>
        <v/>
      </c>
      <c r="AF1081" s="1" t="str">
        <f>IF(AND(שבוע_בדילוג[[#This Row],[הווסת פעיל?]]&lt;&gt;"",Y1080=""),שבוע_בדילוג[[#This Row],[CycleNumber]],"")</f>
        <v/>
      </c>
      <c r="AG1081" s="1" t="str">
        <f>IF(B1082=1,"",IF(שבוע_בדילוג[[#This Row],[הווסת פעיל?]]=1,IF(שבוע_בדילוג[[#This Row],[וסת קבוע אחרון]]=F1082,1,0),""))</f>
        <v/>
      </c>
      <c r="AH1081" s="1" t="str">
        <f>IF(B1082=1,"",IF(שבוע_בדילוג[[#This Row],[הווסת פעיל?]]=1,IF(OR(שבוע_בדילוג[[#This Row],[וסת קבוע אחרון]]=F1082,F1082=שבוע_בדילוג[[#This Row],[LengthofCycle]]),1,0),""))</f>
        <v/>
      </c>
      <c r="AI1081" s="1" t="str">
        <f>IF(B1082=1,"",IF(שבוע_בדילוג[[#This Row],[הווסת פעיל?]]=1,IF(OR(שבוע_בדילוג[[#This Row],[וסת קבוע אחרון]]=F1082,F1082=שבוע_בדילוג[[#This Row],[LengthofCycle]],AND(שבוע_בדילוג[[#This Row],[LengthofCycle]]&lt;&gt;שבוע_בדילוג[[#This Row],[וסת קבוע אחרון]],OR(F1082=28,F1082=29))),1,0),""))</f>
        <v/>
      </c>
      <c r="AJ1081" s="1" t="str">
        <f>IF(AND(שבוע_בדילוג[[#This Row],[הווסת פעיל?]]=1,B1082=1),1,"")</f>
        <v/>
      </c>
      <c r="AK1081" s="4">
        <f>IF(AND(שבוע_בדילוג[[#This Row],[הווסת פעיל?]]&lt;&gt;1,B1082&lt;&gt;1,B1082&lt;&gt;""),IF(שבוע_בדילוג[[#This Row],[LengthofCycle]]=F1082,1,0),"")</f>
        <v>0</v>
      </c>
      <c r="AL1081" s="4">
        <f>IF(AND(שבוע_בדילוג[[#This Row],[הווסת פעיל?]]&lt;&gt;1,B1082&lt;&gt;1,B1082&lt;&gt;""),IF(OR(שבוע_בדילוג[[#This Row],[LengthofCycle]]=F1082,F1082=29),1,0),"")</f>
        <v>0</v>
      </c>
      <c r="AM1081" s="4">
        <f>IF(AND(שבוע_בדילוג[[#This Row],[הווסת פעיל?]]&lt;&gt;1,B1082&lt;&gt;1,B1082&lt;&gt;""),IF(OR(שבוע_בדילוג[[#This Row],[LengthofCycle]]=F1082,F1082=29,F1082=28),1,0),"")</f>
        <v>0</v>
      </c>
    </row>
    <row r="1082" spans="1:39" x14ac:dyDescent="0.25">
      <c r="A1082" s="1" t="s">
        <v>145</v>
      </c>
      <c r="B1082" s="1">
        <v>2</v>
      </c>
      <c r="C1082" s="1">
        <v>0</v>
      </c>
      <c r="D1082" s="1">
        <v>1</v>
      </c>
      <c r="E1082" s="1">
        <v>0</v>
      </c>
      <c r="F1082" s="1">
        <v>30</v>
      </c>
      <c r="H1082" s="1">
        <f>שבוע_בדילוג[[#This Row],[LengthofCycle]]+1</f>
        <v>31</v>
      </c>
      <c r="I1082" s="1">
        <f>IF(IFERROR(LOOKUP(שבוע_בדילוג[[#This Row],[ClientID]],קביעויות[השבוע בדילוג]),FALSE)=שבוע_בדילוג[[#This Row],[ClientID]],1,"")</f>
        <v>1</v>
      </c>
      <c r="J1082" s="1" t="str">
        <f>IF(AND(שבוע_בדילוג[[#This Row],[CycleNumber]]&gt;1,OR(B1083="",שבוע_בדילוג[[#This Row],[CycleNumber]]&gt;B1081)),IF(OR(AND(שבוע_בדילוג[[#This Row],[LengthofCycle]]=29,F1081=29),AND(שבוע_בדילוג[[#This Row],[LengthofCycle]]=36,F1081=36)),1,""),"")</f>
        <v/>
      </c>
      <c r="K1082" s="1" t="str">
        <f>IF(AND(שבוע_בדילוג[[#This Row],[וסת השבוע]]=1,J1081=1,שבוע_בדילוג[[#This Row],[CycleNumber]]&gt;B1081),1,"")</f>
        <v/>
      </c>
      <c r="L1082" s="1" t="str">
        <f>IF(שבוע_בדילוג[[#This Row],[CycleNumber]]=1,"",IF(שבוע_בדילוג[[#This Row],[וסת השבוע]]=1,0,IF(L1081="","",IF(L1081=0,IF(שבוע_בדילוג[[#This Row],[LengthofCycle]]=29,0,1),IF(L1081=1,IF(שבוע_בדילוג[[#This Row],[LengthofCycle]]+F1081=29*2,0,2),IF(L1081=2,IF(שבוע_בדילוג[[#This Row],[LengthofCycle]]+F1081+F1080=29*3,0,3),""))))))</f>
        <v/>
      </c>
      <c r="M1082" s="1" t="str">
        <f>IF(שבוע_בדילוג[[#This Row],[וסת השבוע]]=1,IF(שבוע_בדילוג[[#This Row],[וסת השבוע וההפלגה ביחד]]=1,M1081+1,0),IF(AND(שבוע_בדילוג[[#This Row],[CycleNumber]]&gt;B1081,שבוע_בדילוג[[#This Row],[CycleNumber]]&gt;1),IF(שבוע_בדילוג[[#This Row],[וסת השבוע פעיל?]]&lt;&gt;"",M1081+1,""),""))</f>
        <v/>
      </c>
      <c r="N1082" s="1" t="str">
        <f>IF(שבוע_בדילוג[[#This Row],[וסת השבוע פעיל?2]]="","",IF(AND(שבוע_בדילוג[[#This Row],[וסת השבוע פעיל?]]&lt;&gt;"",שבוע_בדילוג[[#This Row],[CycleNumber]]&lt;B1083,B1083&lt;&gt;"",שבוע_בדילוג[[#This Row],[וסת השבוע פעיל?]]&lt;3),IF(L1083=0,IF(AND(שבוע_בדילוג[[#This Row],[וסת השבוע פעיל?]]&gt;0,J1083=1),0,1),0),""))</f>
        <v/>
      </c>
      <c r="O1082" s="1" t="str">
        <f t="shared" si="88"/>
        <v/>
      </c>
      <c r="P1082" s="1" t="str">
        <f>IF(AND(שבוע_בדילוג[[#This Row],[חיזוי - שבוע]]=1,K1083=1),1,"")</f>
        <v/>
      </c>
      <c r="Q1082" s="1" t="str">
        <f>IF(AND(שבוע_בדילוג[[#This Row],[וסת השבוע פעיל?]]&lt;3,OR(שבוע_בדילוג[[#This Row],[CycleNumber]]&gt;B1083,B1083="")),1,"")</f>
        <v/>
      </c>
      <c r="R1082" s="1" t="str">
        <f>IF(AND(שבוע_בדילוג[[#This Row],[חיזוי - שבוע]]&lt;&gt;"",שבוע_בדילוג[[#This Row],[וסת השבוע פעיל?2]]=""),1,"")</f>
        <v/>
      </c>
      <c r="S1082" s="1">
        <f>IF(שבוע_בדילוג[[#This Row],[האישה קבעה וסת שבוע בדילוג?]]=1,IF(שבוע_בדילוג[[#This Row],[וסת השבוע פעיל?]]&lt;3,1,0),"")</f>
        <v>0</v>
      </c>
      <c r="T10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2" s="1" t="str">
        <f t="shared" si="89"/>
        <v/>
      </c>
      <c r="V1082" s="1" t="str">
        <f t="shared" si="90"/>
        <v/>
      </c>
      <c r="W1082" s="1" t="str">
        <f t="shared" si="91"/>
        <v/>
      </c>
      <c r="X1082" s="1" t="str">
        <f>IF(שבוע_בדילוג[[#This Row],[3 הפלגות זהות]]="","",IF(שבוע_בדילוג[[#This Row],[3 הפלגות זהות]]=1,שבוע_בדילוג[[#This Row],[LengthofCycle]],X1081))</f>
        <v/>
      </c>
      <c r="Z1082" s="1" t="str">
        <f>IF(OR(שבוע_בדילוג[[#This Row],[הווסת פעיל?]]=0,שבוע_בדילוג[[#This Row],[הווסת פעיל?]]=""),"",SUM(Z1081,שבוע_בדילוג[[#This Row],[הווסת פעיל?]]))</f>
        <v/>
      </c>
      <c r="AA1082" s="1" t="str">
        <f>IF(AND(שבוע_בדילוג[[#This Row],[כמה מחזורים עד עקירה]]&lt;&gt;"",Z1083=""),שבוע_בדילוג[[#This Row],[כמה מחזורים עד עקירה]],"")</f>
        <v/>
      </c>
      <c r="AB1082" s="1" t="str">
        <f>IF(AND(שבוע_בדילוג[[#This Row],[הווסת פעיל?]]=1,שבוע_בדילוג[[#This Row],[וסת קבוע אחרון]]&lt;&gt;X1081),שבוע_בדילוג[[#This Row],[וסת קבוע אחרון]],"")</f>
        <v/>
      </c>
      <c r="AC1082" s="1" t="str">
        <f>IF(AND(שבוע_בדילוג[[#This Row],[הווסת פעיל?]]=1,Y1081=0,שבוע_בדילוג[[#This Row],[וסת קבוע אחרון]]=X1081),שבוע_בדילוג[[#This Row],[וסת קבוע אחרון]],"")</f>
        <v/>
      </c>
      <c r="AD1082" s="1" t="str">
        <f>IF(AND(שבוע_בדילוג[[#This Row],[הווסת פעיל?]]=1,Y1081=0,שבוע_בדילוג[[#This Row],[וסת קבוע אחרון]]&lt;&gt;X1081),1,"")</f>
        <v/>
      </c>
      <c r="AE1082" s="1" t="str">
        <f>IF(AND(שבוע_בדילוג[[#This Row],[הווסת פעיל?]]&lt;&gt;"",B1083=1),שבוע_בדילוג[[#This Row],[CycleNumber]],"")</f>
        <v/>
      </c>
      <c r="AF1082" s="1" t="str">
        <f>IF(AND(שבוע_בדילוג[[#This Row],[הווסת פעיל?]]&lt;&gt;"",Y1081=""),שבוע_בדילוג[[#This Row],[CycleNumber]],"")</f>
        <v/>
      </c>
      <c r="AG1082" s="1" t="str">
        <f>IF(B1083=1,"",IF(שבוע_בדילוג[[#This Row],[הווסת פעיל?]]=1,IF(שבוע_בדילוג[[#This Row],[וסת קבוע אחרון]]=F1083,1,0),""))</f>
        <v/>
      </c>
      <c r="AH1082" s="1" t="str">
        <f>IF(B1083=1,"",IF(שבוע_בדילוג[[#This Row],[הווסת פעיל?]]=1,IF(OR(שבוע_בדילוג[[#This Row],[וסת קבוע אחרון]]=F1083,F1083=שבוע_בדילוג[[#This Row],[LengthofCycle]]),1,0),""))</f>
        <v/>
      </c>
      <c r="AI1082" s="1" t="str">
        <f>IF(B1083=1,"",IF(שבוע_בדילוג[[#This Row],[הווסת פעיל?]]=1,IF(OR(שבוע_בדילוג[[#This Row],[וסת קבוע אחרון]]=F1083,F1083=שבוע_בדילוג[[#This Row],[LengthofCycle]],AND(שבוע_בדילוג[[#This Row],[LengthofCycle]]&lt;&gt;שבוע_בדילוג[[#This Row],[וסת קבוע אחרון]],OR(F1083=28,F1083=29))),1,0),""))</f>
        <v/>
      </c>
      <c r="AJ1082" s="1" t="str">
        <f>IF(AND(שבוע_בדילוג[[#This Row],[הווסת פעיל?]]=1,B1083=1),1,"")</f>
        <v/>
      </c>
      <c r="AK1082" s="4">
        <f>IF(AND(שבוע_בדילוג[[#This Row],[הווסת פעיל?]]&lt;&gt;1,B1083&lt;&gt;1,B1083&lt;&gt;""),IF(שבוע_בדילוג[[#This Row],[LengthofCycle]]=F1083,1,0),"")</f>
        <v>0</v>
      </c>
      <c r="AL1082" s="4">
        <f>IF(AND(שבוע_בדילוג[[#This Row],[הווסת פעיל?]]&lt;&gt;1,B1083&lt;&gt;1,B1083&lt;&gt;""),IF(OR(שבוע_בדילוג[[#This Row],[LengthofCycle]]=F1083,F1083=29),1,0),"")</f>
        <v>0</v>
      </c>
      <c r="AM1082" s="4">
        <f>IF(AND(שבוע_בדילוג[[#This Row],[הווסת פעיל?]]&lt;&gt;1,B1083&lt;&gt;1,B1083&lt;&gt;""),IF(OR(שבוע_בדילוג[[#This Row],[LengthofCycle]]=F1083,F1083=29,F1083=28),1,0),"")</f>
        <v>0</v>
      </c>
    </row>
    <row r="1083" spans="1:39" x14ac:dyDescent="0.25">
      <c r="A1083" s="1" t="s">
        <v>145</v>
      </c>
      <c r="B1083" s="1">
        <v>3</v>
      </c>
      <c r="C1083" s="1">
        <v>0</v>
      </c>
      <c r="D1083" s="1">
        <v>1</v>
      </c>
      <c r="E1083" s="1">
        <v>0</v>
      </c>
      <c r="F1083" s="1">
        <v>33</v>
      </c>
      <c r="H1083" s="1">
        <f>שבוע_בדילוג[[#This Row],[LengthofCycle]]+1</f>
        <v>34</v>
      </c>
      <c r="I1083" s="1">
        <f>IF(IFERROR(LOOKUP(שבוע_בדילוג[[#This Row],[ClientID]],קביעויות[השבוע בדילוג]),FALSE)=שבוע_בדילוג[[#This Row],[ClientID]],1,"")</f>
        <v>1</v>
      </c>
      <c r="J1083" s="1" t="str">
        <f>IF(AND(שבוע_בדילוג[[#This Row],[CycleNumber]]&gt;1,OR(B1084="",שבוע_בדילוג[[#This Row],[CycleNumber]]&gt;B1082)),IF(OR(AND(שבוע_בדילוג[[#This Row],[LengthofCycle]]=29,F1082=29),AND(שבוע_בדילוג[[#This Row],[LengthofCycle]]=36,F1082=36)),1,""),"")</f>
        <v/>
      </c>
      <c r="K1083" s="1" t="str">
        <f>IF(AND(שבוע_בדילוג[[#This Row],[וסת השבוע]]=1,J1082=1,שבוע_בדילוג[[#This Row],[CycleNumber]]&gt;B1082),1,"")</f>
        <v/>
      </c>
      <c r="L1083" s="1" t="str">
        <f>IF(שבוע_בדילוג[[#This Row],[CycleNumber]]=1,"",IF(שבוע_בדילוג[[#This Row],[וסת השבוע]]=1,0,IF(L1082="","",IF(L1082=0,IF(שבוע_בדילוג[[#This Row],[LengthofCycle]]=29,0,1),IF(L1082=1,IF(שבוע_בדילוג[[#This Row],[LengthofCycle]]+F1082=29*2,0,2),IF(L1082=2,IF(שבוע_בדילוג[[#This Row],[LengthofCycle]]+F1082+F1081=29*3,0,3),""))))))</f>
        <v/>
      </c>
      <c r="M1083" s="1" t="str">
        <f>IF(שבוע_בדילוג[[#This Row],[וסת השבוע]]=1,IF(שבוע_בדילוג[[#This Row],[וסת השבוע וההפלגה ביחד]]=1,M1082+1,0),IF(AND(שבוע_בדילוג[[#This Row],[CycleNumber]]&gt;B1082,שבוע_בדילוג[[#This Row],[CycleNumber]]&gt;1),IF(שבוע_בדילוג[[#This Row],[וסת השבוע פעיל?]]&lt;&gt;"",M1082+1,""),""))</f>
        <v/>
      </c>
      <c r="N1083" s="1" t="str">
        <f>IF(שבוע_בדילוג[[#This Row],[וסת השבוע פעיל?2]]="","",IF(AND(שבוע_בדילוג[[#This Row],[וסת השבוע פעיל?]]&lt;&gt;"",שבוע_בדילוג[[#This Row],[CycleNumber]]&lt;B1084,B1084&lt;&gt;"",שבוע_בדילוג[[#This Row],[וסת השבוע פעיל?]]&lt;3),IF(L1084=0,IF(AND(שבוע_בדילוג[[#This Row],[וסת השבוע פעיל?]]&gt;0,J1084=1),0,1),0),""))</f>
        <v/>
      </c>
      <c r="O1083" s="1" t="str">
        <f t="shared" si="88"/>
        <v/>
      </c>
      <c r="P1083" s="1" t="str">
        <f>IF(AND(שבוע_בדילוג[[#This Row],[חיזוי - שבוע]]=1,K1084=1),1,"")</f>
        <v/>
      </c>
      <c r="Q1083" s="1" t="str">
        <f>IF(AND(שבוע_בדילוג[[#This Row],[וסת השבוע פעיל?]]&lt;3,OR(שבוע_בדילוג[[#This Row],[CycleNumber]]&gt;B1084,B1084="")),1,"")</f>
        <v/>
      </c>
      <c r="R1083" s="1" t="str">
        <f>IF(AND(שבוע_בדילוג[[#This Row],[חיזוי - שבוע]]&lt;&gt;"",שבוע_בדילוג[[#This Row],[וסת השבוע פעיל?2]]=""),1,"")</f>
        <v/>
      </c>
      <c r="S1083" s="1">
        <f>IF(שבוע_בדילוג[[#This Row],[האישה קבעה וסת שבוע בדילוג?]]=1,IF(שבוע_בדילוג[[#This Row],[וסת השבוע פעיל?]]&lt;3,1,0),"")</f>
        <v>0</v>
      </c>
      <c r="T10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3" s="1">
        <f t="shared" si="89"/>
        <v>0</v>
      </c>
      <c r="V1083" s="1" t="str">
        <f t="shared" si="90"/>
        <v/>
      </c>
      <c r="W1083" s="1" t="str">
        <f t="shared" si="91"/>
        <v/>
      </c>
      <c r="X1083" s="1" t="str">
        <f>IF(שבוע_בדילוג[[#This Row],[3 הפלגות זהות]]="","",IF(שבוע_בדילוג[[#This Row],[3 הפלגות זהות]]=1,שבוע_בדילוג[[#This Row],[LengthofCycle]],X1082))</f>
        <v/>
      </c>
      <c r="Z1083" s="1" t="str">
        <f>IF(OR(שבוע_בדילוג[[#This Row],[הווסת פעיל?]]=0,שבוע_בדילוג[[#This Row],[הווסת פעיל?]]=""),"",SUM(Z1082,שבוע_בדילוג[[#This Row],[הווסת פעיל?]]))</f>
        <v/>
      </c>
      <c r="AA1083" s="1" t="str">
        <f>IF(AND(שבוע_בדילוג[[#This Row],[כמה מחזורים עד עקירה]]&lt;&gt;"",Z1084=""),שבוע_בדילוג[[#This Row],[כמה מחזורים עד עקירה]],"")</f>
        <v/>
      </c>
      <c r="AB1083" s="1" t="str">
        <f>IF(AND(שבוע_בדילוג[[#This Row],[הווסת פעיל?]]=1,שבוע_בדילוג[[#This Row],[וסת קבוע אחרון]]&lt;&gt;X1082),שבוע_בדילוג[[#This Row],[וסת קבוע אחרון]],"")</f>
        <v/>
      </c>
      <c r="AC1083" s="1" t="str">
        <f>IF(AND(שבוע_בדילוג[[#This Row],[הווסת פעיל?]]=1,Y1082=0,שבוע_בדילוג[[#This Row],[וסת קבוע אחרון]]=X1082),שבוע_בדילוג[[#This Row],[וסת קבוע אחרון]],"")</f>
        <v/>
      </c>
      <c r="AD1083" s="1" t="str">
        <f>IF(AND(שבוע_בדילוג[[#This Row],[הווסת פעיל?]]=1,Y1082=0,שבוע_בדילוג[[#This Row],[וסת קבוע אחרון]]&lt;&gt;X1082),1,"")</f>
        <v/>
      </c>
      <c r="AE1083" s="1" t="str">
        <f>IF(AND(שבוע_בדילוג[[#This Row],[הווסת פעיל?]]&lt;&gt;"",B1084=1),שבוע_בדילוג[[#This Row],[CycleNumber]],"")</f>
        <v/>
      </c>
      <c r="AF1083" s="1" t="str">
        <f>IF(AND(שבוע_בדילוג[[#This Row],[הווסת פעיל?]]&lt;&gt;"",Y1082=""),שבוע_בדילוג[[#This Row],[CycleNumber]],"")</f>
        <v/>
      </c>
      <c r="AG1083" s="1" t="str">
        <f>IF(B1084=1,"",IF(שבוע_בדילוג[[#This Row],[הווסת פעיל?]]=1,IF(שבוע_בדילוג[[#This Row],[וסת קבוע אחרון]]=F1084,1,0),""))</f>
        <v/>
      </c>
      <c r="AH1083" s="1" t="str">
        <f>IF(B1084=1,"",IF(שבוע_בדילוג[[#This Row],[הווסת פעיל?]]=1,IF(OR(שבוע_בדילוג[[#This Row],[וסת קבוע אחרון]]=F1084,F1084=שבוע_בדילוג[[#This Row],[LengthofCycle]]),1,0),""))</f>
        <v/>
      </c>
      <c r="AI1083" s="1" t="str">
        <f>IF(B1084=1,"",IF(שבוע_בדילוג[[#This Row],[הווסת פעיל?]]=1,IF(OR(שבוע_בדילוג[[#This Row],[וסת קבוע אחרון]]=F1084,F1084=שבוע_בדילוג[[#This Row],[LengthofCycle]],AND(שבוע_בדילוג[[#This Row],[LengthofCycle]]&lt;&gt;שבוע_בדילוג[[#This Row],[וסת קבוע אחרון]],OR(F1084=28,F1084=29))),1,0),""))</f>
        <v/>
      </c>
      <c r="AJ1083" s="1" t="str">
        <f>IF(AND(שבוע_בדילוג[[#This Row],[הווסת פעיל?]]=1,B1084=1),1,"")</f>
        <v/>
      </c>
      <c r="AK1083" s="4">
        <f>IF(AND(שבוע_בדילוג[[#This Row],[הווסת פעיל?]]&lt;&gt;1,B1084&lt;&gt;1,B1084&lt;&gt;""),IF(שבוע_בדילוג[[#This Row],[LengthofCycle]]=F1084,1,0),"")</f>
        <v>0</v>
      </c>
      <c r="AL1083" s="4">
        <f>IF(AND(שבוע_בדילוג[[#This Row],[הווסת פעיל?]]&lt;&gt;1,B1084&lt;&gt;1,B1084&lt;&gt;""),IF(OR(שבוע_בדילוג[[#This Row],[LengthofCycle]]=F1084,F1084=29),1,0),"")</f>
        <v>0</v>
      </c>
      <c r="AM1083" s="4">
        <f>IF(AND(שבוע_בדילוג[[#This Row],[הווסת פעיל?]]&lt;&gt;1,B1084&lt;&gt;1,B1084&lt;&gt;""),IF(OR(שבוע_בדילוג[[#This Row],[LengthofCycle]]=F1084,F1084=29,F1084=28),1,0),"")</f>
        <v>0</v>
      </c>
    </row>
    <row r="1084" spans="1:39" x14ac:dyDescent="0.25">
      <c r="A1084" s="1" t="s">
        <v>145</v>
      </c>
      <c r="B1084" s="1">
        <v>4</v>
      </c>
      <c r="C1084" s="1">
        <v>0</v>
      </c>
      <c r="D1084" s="1">
        <v>1</v>
      </c>
      <c r="E1084" s="1">
        <v>0</v>
      </c>
      <c r="F1084" s="1">
        <v>40</v>
      </c>
      <c r="H1084" s="1">
        <f>שבוע_בדילוג[[#This Row],[LengthofCycle]]+1</f>
        <v>41</v>
      </c>
      <c r="I1084" s="1">
        <f>IF(IFERROR(LOOKUP(שבוע_בדילוג[[#This Row],[ClientID]],קביעויות[השבוע בדילוג]),FALSE)=שבוע_בדילוג[[#This Row],[ClientID]],1,"")</f>
        <v>1</v>
      </c>
      <c r="J1084" s="1" t="str">
        <f>IF(AND(שבוע_בדילוג[[#This Row],[CycleNumber]]&gt;1,OR(B1085="",שבוע_בדילוג[[#This Row],[CycleNumber]]&gt;B1083)),IF(OR(AND(שבוע_בדילוג[[#This Row],[LengthofCycle]]=29,F1083=29),AND(שבוע_בדילוג[[#This Row],[LengthofCycle]]=36,F1083=36)),1,""),"")</f>
        <v/>
      </c>
      <c r="K1084" s="1" t="str">
        <f>IF(AND(שבוע_בדילוג[[#This Row],[וסת השבוע]]=1,J1083=1,שבוע_בדילוג[[#This Row],[CycleNumber]]&gt;B1083),1,"")</f>
        <v/>
      </c>
      <c r="L1084" s="1" t="str">
        <f>IF(שבוע_בדילוג[[#This Row],[CycleNumber]]=1,"",IF(שבוע_בדילוג[[#This Row],[וסת השבוע]]=1,0,IF(L1083="","",IF(L1083=0,IF(שבוע_בדילוג[[#This Row],[LengthofCycle]]=29,0,1),IF(L1083=1,IF(שבוע_בדילוג[[#This Row],[LengthofCycle]]+F1083=29*2,0,2),IF(L1083=2,IF(שבוע_בדילוג[[#This Row],[LengthofCycle]]+F1083+F1082=29*3,0,3),""))))))</f>
        <v/>
      </c>
      <c r="M1084" s="1" t="str">
        <f>IF(שבוע_בדילוג[[#This Row],[וסת השבוע]]=1,IF(שבוע_בדילוג[[#This Row],[וסת השבוע וההפלגה ביחד]]=1,M1083+1,0),IF(AND(שבוע_בדילוג[[#This Row],[CycleNumber]]&gt;B1083,שבוע_בדילוג[[#This Row],[CycleNumber]]&gt;1),IF(שבוע_בדילוג[[#This Row],[וסת השבוע פעיל?]]&lt;&gt;"",M1083+1,""),""))</f>
        <v/>
      </c>
      <c r="N1084" s="1" t="str">
        <f>IF(שבוע_בדילוג[[#This Row],[וסת השבוע פעיל?2]]="","",IF(AND(שבוע_בדילוג[[#This Row],[וסת השבוע פעיל?]]&lt;&gt;"",שבוע_בדילוג[[#This Row],[CycleNumber]]&lt;B1085,B1085&lt;&gt;"",שבוע_בדילוג[[#This Row],[וסת השבוע פעיל?]]&lt;3),IF(L1085=0,IF(AND(שבוע_בדילוג[[#This Row],[וסת השבוע פעיל?]]&gt;0,J1085=1),0,1),0),""))</f>
        <v/>
      </c>
      <c r="O1084" s="1" t="str">
        <f t="shared" si="88"/>
        <v/>
      </c>
      <c r="P1084" s="1" t="str">
        <f>IF(AND(שבוע_בדילוג[[#This Row],[חיזוי - שבוע]]=1,K1085=1),1,"")</f>
        <v/>
      </c>
      <c r="Q1084" s="1" t="str">
        <f>IF(AND(שבוע_בדילוג[[#This Row],[וסת השבוע פעיל?]]&lt;3,OR(שבוע_בדילוג[[#This Row],[CycleNumber]]&gt;B1085,B1085="")),1,"")</f>
        <v/>
      </c>
      <c r="R1084" s="1" t="str">
        <f>IF(AND(שבוע_בדילוג[[#This Row],[חיזוי - שבוע]]&lt;&gt;"",שבוע_בדילוג[[#This Row],[וסת השבוע פעיל?2]]=""),1,"")</f>
        <v/>
      </c>
      <c r="S1084" s="1">
        <f>IF(שבוע_בדילוג[[#This Row],[האישה קבעה וסת שבוע בדילוג?]]=1,IF(שבוע_בדילוג[[#This Row],[וסת השבוע פעיל?]]&lt;3,1,0),"")</f>
        <v>0</v>
      </c>
      <c r="T10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4" s="1">
        <f t="shared" si="89"/>
        <v>0</v>
      </c>
      <c r="V1084" s="1">
        <f t="shared" si="90"/>
        <v>0</v>
      </c>
      <c r="W1084" s="1" t="str">
        <f t="shared" si="91"/>
        <v/>
      </c>
      <c r="X1084" s="1" t="str">
        <f>IF(שבוע_בדילוג[[#This Row],[3 הפלגות זהות]]="","",IF(שבוע_בדילוג[[#This Row],[3 הפלגות זהות]]=1,שבוע_בדילוג[[#This Row],[LengthofCycle]],X1083))</f>
        <v/>
      </c>
      <c r="Z1084" s="1" t="str">
        <f>IF(OR(שבוע_בדילוג[[#This Row],[הווסת פעיל?]]=0,שבוע_בדילוג[[#This Row],[הווסת פעיל?]]=""),"",SUM(Z1083,שבוע_בדילוג[[#This Row],[הווסת פעיל?]]))</f>
        <v/>
      </c>
      <c r="AA1084" s="1" t="str">
        <f>IF(AND(שבוע_בדילוג[[#This Row],[כמה מחזורים עד עקירה]]&lt;&gt;"",Z1085=""),שבוע_בדילוג[[#This Row],[כמה מחזורים עד עקירה]],"")</f>
        <v/>
      </c>
      <c r="AB1084" s="1" t="str">
        <f>IF(AND(שבוע_בדילוג[[#This Row],[הווסת פעיל?]]=1,שבוע_בדילוג[[#This Row],[וסת קבוע אחרון]]&lt;&gt;X1083),שבוע_בדילוג[[#This Row],[וסת קבוע אחרון]],"")</f>
        <v/>
      </c>
      <c r="AC1084" s="1" t="str">
        <f>IF(AND(שבוע_בדילוג[[#This Row],[הווסת פעיל?]]=1,Y1083=0,שבוע_בדילוג[[#This Row],[וסת קבוע אחרון]]=X1083),שבוע_בדילוג[[#This Row],[וסת קבוע אחרון]],"")</f>
        <v/>
      </c>
      <c r="AD1084" s="1" t="str">
        <f>IF(AND(שבוע_בדילוג[[#This Row],[הווסת פעיל?]]=1,Y1083=0,שבוע_בדילוג[[#This Row],[וסת קבוע אחרון]]&lt;&gt;X1083),1,"")</f>
        <v/>
      </c>
      <c r="AE1084" s="1" t="str">
        <f>IF(AND(שבוע_בדילוג[[#This Row],[הווסת פעיל?]]&lt;&gt;"",B1085=1),שבוע_בדילוג[[#This Row],[CycleNumber]],"")</f>
        <v/>
      </c>
      <c r="AF1084" s="1" t="str">
        <f>IF(AND(שבוע_בדילוג[[#This Row],[הווסת פעיל?]]&lt;&gt;"",Y1083=""),שבוע_בדילוג[[#This Row],[CycleNumber]],"")</f>
        <v/>
      </c>
      <c r="AG1084" s="1" t="str">
        <f>IF(B1085=1,"",IF(שבוע_בדילוג[[#This Row],[הווסת פעיל?]]=1,IF(שבוע_בדילוג[[#This Row],[וסת קבוע אחרון]]=F1085,1,0),""))</f>
        <v/>
      </c>
      <c r="AH1084" s="1" t="str">
        <f>IF(B1085=1,"",IF(שבוע_בדילוג[[#This Row],[הווסת פעיל?]]=1,IF(OR(שבוע_בדילוג[[#This Row],[וסת קבוע אחרון]]=F1085,F1085=שבוע_בדילוג[[#This Row],[LengthofCycle]]),1,0),""))</f>
        <v/>
      </c>
      <c r="AI1084" s="1" t="str">
        <f>IF(B1085=1,"",IF(שבוע_בדילוג[[#This Row],[הווסת פעיל?]]=1,IF(OR(שבוע_בדילוג[[#This Row],[וסת קבוע אחרון]]=F1085,F1085=שבוע_בדילוג[[#This Row],[LengthofCycle]],AND(שבוע_בדילוג[[#This Row],[LengthofCycle]]&lt;&gt;שבוע_בדילוג[[#This Row],[וסת קבוע אחרון]],OR(F1085=28,F1085=29))),1,0),""))</f>
        <v/>
      </c>
      <c r="AJ1084" s="1" t="str">
        <f>IF(AND(שבוע_בדילוג[[#This Row],[הווסת פעיל?]]=1,B1085=1),1,"")</f>
        <v/>
      </c>
      <c r="AK1084" s="4">
        <f>IF(AND(שבוע_בדילוג[[#This Row],[הווסת פעיל?]]&lt;&gt;1,B1085&lt;&gt;1,B1085&lt;&gt;""),IF(שבוע_בדילוג[[#This Row],[LengthofCycle]]=F1085,1,0),"")</f>
        <v>0</v>
      </c>
      <c r="AL1084" s="4">
        <f>IF(AND(שבוע_בדילוג[[#This Row],[הווסת פעיל?]]&lt;&gt;1,B1085&lt;&gt;1,B1085&lt;&gt;""),IF(OR(שבוע_בדילוג[[#This Row],[LengthofCycle]]=F1085,F1085=29),1,0),"")</f>
        <v>1</v>
      </c>
      <c r="AM1084" s="4">
        <f>IF(AND(שבוע_בדילוג[[#This Row],[הווסת פעיל?]]&lt;&gt;1,B1085&lt;&gt;1,B1085&lt;&gt;""),IF(OR(שבוע_בדילוג[[#This Row],[LengthofCycle]]=F1085,F1085=29,F1085=28),1,0),"")</f>
        <v>1</v>
      </c>
    </row>
    <row r="1085" spans="1:39" x14ac:dyDescent="0.25">
      <c r="A1085" s="1" t="s">
        <v>145</v>
      </c>
      <c r="B1085" s="1">
        <v>5</v>
      </c>
      <c r="C1085" s="1">
        <v>0</v>
      </c>
      <c r="D1085" s="1">
        <v>1</v>
      </c>
      <c r="E1085" s="1">
        <v>0</v>
      </c>
      <c r="F1085" s="1">
        <v>29</v>
      </c>
      <c r="H1085" s="1">
        <f>שבוע_בדילוג[[#This Row],[LengthofCycle]]+1</f>
        <v>30</v>
      </c>
      <c r="I1085" s="1">
        <f>IF(IFERROR(LOOKUP(שבוע_בדילוג[[#This Row],[ClientID]],קביעויות[השבוע בדילוג]),FALSE)=שבוע_בדילוג[[#This Row],[ClientID]],1,"")</f>
        <v>1</v>
      </c>
      <c r="J1085" s="1" t="str">
        <f>IF(AND(שבוע_בדילוג[[#This Row],[CycleNumber]]&gt;1,OR(B1086="",שבוע_בדילוג[[#This Row],[CycleNumber]]&gt;B1084)),IF(OR(AND(שבוע_בדילוג[[#This Row],[LengthofCycle]]=29,F1084=29),AND(שבוע_בדילוג[[#This Row],[LengthofCycle]]=36,F1084=36)),1,""),"")</f>
        <v/>
      </c>
      <c r="K1085" s="1" t="str">
        <f>IF(AND(שבוע_בדילוג[[#This Row],[וסת השבוע]]=1,J1084=1,שבוע_בדילוג[[#This Row],[CycleNumber]]&gt;B1084),1,"")</f>
        <v/>
      </c>
      <c r="L1085" s="1" t="str">
        <f>IF(שבוע_בדילוג[[#This Row],[CycleNumber]]=1,"",IF(שבוע_בדילוג[[#This Row],[וסת השבוע]]=1,0,IF(L1084="","",IF(L1084=0,IF(שבוע_בדילוג[[#This Row],[LengthofCycle]]=29,0,1),IF(L1084=1,IF(שבוע_בדילוג[[#This Row],[LengthofCycle]]+F1084=29*2,0,2),IF(L1084=2,IF(שבוע_בדילוג[[#This Row],[LengthofCycle]]+F1084+F1083=29*3,0,3),""))))))</f>
        <v/>
      </c>
      <c r="M1085" s="1" t="str">
        <f>IF(שבוע_בדילוג[[#This Row],[וסת השבוע]]=1,IF(שבוע_בדילוג[[#This Row],[וסת השבוע וההפלגה ביחד]]=1,M1084+1,0),IF(AND(שבוע_בדילוג[[#This Row],[CycleNumber]]&gt;B1084,שבוע_בדילוג[[#This Row],[CycleNumber]]&gt;1),IF(שבוע_בדילוג[[#This Row],[וסת השבוע פעיל?]]&lt;&gt;"",M1084+1,""),""))</f>
        <v/>
      </c>
      <c r="N1085" s="1" t="str">
        <f>IF(שבוע_בדילוג[[#This Row],[וסת השבוע פעיל?2]]="","",IF(AND(שבוע_בדילוג[[#This Row],[וסת השבוע פעיל?]]&lt;&gt;"",שבוע_בדילוג[[#This Row],[CycleNumber]]&lt;B1086,B1086&lt;&gt;"",שבוע_בדילוג[[#This Row],[וסת השבוע פעיל?]]&lt;3),IF(L1086=0,IF(AND(שבוע_בדילוג[[#This Row],[וסת השבוע פעיל?]]&gt;0,J1086=1),0,1),0),""))</f>
        <v/>
      </c>
      <c r="O1085" s="1" t="str">
        <f t="shared" si="88"/>
        <v/>
      </c>
      <c r="P1085" s="1" t="str">
        <f>IF(AND(שבוע_בדילוג[[#This Row],[חיזוי - שבוע]]=1,K1086=1),1,"")</f>
        <v/>
      </c>
      <c r="Q1085" s="1" t="str">
        <f>IF(AND(שבוע_בדילוג[[#This Row],[וסת השבוע פעיל?]]&lt;3,OR(שבוע_בדילוג[[#This Row],[CycleNumber]]&gt;B1086,B1086="")),1,"")</f>
        <v/>
      </c>
      <c r="R1085" s="1" t="str">
        <f>IF(AND(שבוע_בדילוג[[#This Row],[חיזוי - שבוע]]&lt;&gt;"",שבוע_בדילוג[[#This Row],[וסת השבוע פעיל?2]]=""),1,"")</f>
        <v/>
      </c>
      <c r="S1085" s="1">
        <f>IF(שבוע_בדילוג[[#This Row],[האישה קבעה וסת שבוע בדילוג?]]=1,IF(שבוע_בדילוג[[#This Row],[וסת השבוע פעיל?]]&lt;3,1,0),"")</f>
        <v>0</v>
      </c>
      <c r="T10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5" s="1">
        <f t="shared" si="89"/>
        <v>0</v>
      </c>
      <c r="V1085" s="1">
        <f t="shared" si="90"/>
        <v>0</v>
      </c>
      <c r="W1085" s="1">
        <f t="shared" si="91"/>
        <v>0</v>
      </c>
      <c r="X1085" s="1" t="str">
        <f>IF(שבוע_בדילוג[[#This Row],[3 הפלגות זהות]]="","",IF(שבוע_בדילוג[[#This Row],[3 הפלגות זהות]]=1,שבוע_בדילוג[[#This Row],[LengthofCycle]],X1084))</f>
        <v/>
      </c>
      <c r="Z1085" s="1" t="str">
        <f>IF(OR(שבוע_בדילוג[[#This Row],[הווסת פעיל?]]=0,שבוע_בדילוג[[#This Row],[הווסת פעיל?]]=""),"",SUM(Z1084,שבוע_בדילוג[[#This Row],[הווסת פעיל?]]))</f>
        <v/>
      </c>
      <c r="AA1085" s="1" t="str">
        <f>IF(AND(שבוע_בדילוג[[#This Row],[כמה מחזורים עד עקירה]]&lt;&gt;"",Z1086=""),שבוע_בדילוג[[#This Row],[כמה מחזורים עד עקירה]],"")</f>
        <v/>
      </c>
      <c r="AB1085" s="1" t="str">
        <f>IF(AND(שבוע_בדילוג[[#This Row],[הווסת פעיל?]]=1,שבוע_בדילוג[[#This Row],[וסת קבוע אחרון]]&lt;&gt;X1084),שבוע_בדילוג[[#This Row],[וסת קבוע אחרון]],"")</f>
        <v/>
      </c>
      <c r="AC1085" s="1" t="str">
        <f>IF(AND(שבוע_בדילוג[[#This Row],[הווסת פעיל?]]=1,Y1084=0,שבוע_בדילוג[[#This Row],[וסת קבוע אחרון]]=X1084),שבוע_בדילוג[[#This Row],[וסת קבוע אחרון]],"")</f>
        <v/>
      </c>
      <c r="AD1085" s="1" t="str">
        <f>IF(AND(שבוע_בדילוג[[#This Row],[הווסת פעיל?]]=1,Y1084=0,שבוע_בדילוג[[#This Row],[וסת קבוע אחרון]]&lt;&gt;X1084),1,"")</f>
        <v/>
      </c>
      <c r="AE1085" s="1" t="str">
        <f>IF(AND(שבוע_בדילוג[[#This Row],[הווסת פעיל?]]&lt;&gt;"",B1086=1),שבוע_בדילוג[[#This Row],[CycleNumber]],"")</f>
        <v/>
      </c>
      <c r="AF1085" s="1" t="str">
        <f>IF(AND(שבוע_בדילוג[[#This Row],[הווסת פעיל?]]&lt;&gt;"",Y1084=""),שבוע_בדילוג[[#This Row],[CycleNumber]],"")</f>
        <v/>
      </c>
      <c r="AG1085" s="1" t="str">
        <f>IF(B1086=1,"",IF(שבוע_בדילוג[[#This Row],[הווסת פעיל?]]=1,IF(שבוע_בדילוג[[#This Row],[וסת קבוע אחרון]]=F1086,1,0),""))</f>
        <v/>
      </c>
      <c r="AH1085" s="1" t="str">
        <f>IF(B1086=1,"",IF(שבוע_בדילוג[[#This Row],[הווסת פעיל?]]=1,IF(OR(שבוע_בדילוג[[#This Row],[וסת קבוע אחרון]]=F1086,F1086=שבוע_בדילוג[[#This Row],[LengthofCycle]]),1,0),""))</f>
        <v/>
      </c>
      <c r="AI1085" s="1" t="str">
        <f>IF(B1086=1,"",IF(שבוע_בדילוג[[#This Row],[הווסת פעיל?]]=1,IF(OR(שבוע_בדילוג[[#This Row],[וסת קבוע אחרון]]=F1086,F1086=שבוע_בדילוג[[#This Row],[LengthofCycle]],AND(שבוע_בדילוג[[#This Row],[LengthofCycle]]&lt;&gt;שבוע_בדילוג[[#This Row],[וסת קבוע אחרון]],OR(F1086=28,F1086=29))),1,0),""))</f>
        <v/>
      </c>
      <c r="AJ1085" s="1" t="str">
        <f>IF(AND(שבוע_בדילוג[[#This Row],[הווסת פעיל?]]=1,B1086=1),1,"")</f>
        <v/>
      </c>
      <c r="AK1085" s="4">
        <f>IF(AND(שבוע_בדילוג[[#This Row],[הווסת פעיל?]]&lt;&gt;1,B1086&lt;&gt;1,B1086&lt;&gt;""),IF(שבוע_בדילוג[[#This Row],[LengthofCycle]]=F1086,1,0),"")</f>
        <v>1</v>
      </c>
      <c r="AL1085" s="4">
        <f>IF(AND(שבוע_בדילוג[[#This Row],[הווסת פעיל?]]&lt;&gt;1,B1086&lt;&gt;1,B1086&lt;&gt;""),IF(OR(שבוע_בדילוג[[#This Row],[LengthofCycle]]=F1086,F1086=29),1,0),"")</f>
        <v>1</v>
      </c>
      <c r="AM1085" s="4">
        <f>IF(AND(שבוע_בדילוג[[#This Row],[הווסת פעיל?]]&lt;&gt;1,B1086&lt;&gt;1,B1086&lt;&gt;""),IF(OR(שבוע_בדילוג[[#This Row],[LengthofCycle]]=F1086,F1086=29,F1086=28),1,0),"")</f>
        <v>1</v>
      </c>
    </row>
    <row r="1086" spans="1:39" x14ac:dyDescent="0.25">
      <c r="A1086" s="1" t="s">
        <v>145</v>
      </c>
      <c r="B1086" s="1">
        <v>6</v>
      </c>
      <c r="C1086" s="1">
        <v>0</v>
      </c>
      <c r="D1086" s="1">
        <v>1</v>
      </c>
      <c r="E1086" s="1">
        <v>0</v>
      </c>
      <c r="F1086" s="1">
        <v>29</v>
      </c>
      <c r="H1086" s="1">
        <f>שבוע_בדילוג[[#This Row],[LengthofCycle]]+1</f>
        <v>30</v>
      </c>
      <c r="I1086" s="1">
        <f>IF(IFERROR(LOOKUP(שבוע_בדילוג[[#This Row],[ClientID]],קביעויות[השבוע בדילוג]),FALSE)=שבוע_בדילוג[[#This Row],[ClientID]],1,"")</f>
        <v>1</v>
      </c>
      <c r="J1086" s="1">
        <f>IF(AND(שבוע_בדילוג[[#This Row],[CycleNumber]]&gt;1,OR(B1087="",שבוע_בדילוג[[#This Row],[CycleNumber]]&gt;B1085)),IF(OR(AND(שבוע_בדילוג[[#This Row],[LengthofCycle]]=29,F1085=29),AND(שבוע_בדילוג[[#This Row],[LengthofCycle]]=36,F1085=36)),1,""),"")</f>
        <v>1</v>
      </c>
      <c r="K1086" s="1" t="str">
        <f>IF(AND(שבוע_בדילוג[[#This Row],[וסת השבוע]]=1,J1085=1,שבוע_בדילוג[[#This Row],[CycleNumber]]&gt;B1085),1,"")</f>
        <v/>
      </c>
      <c r="L1086" s="1">
        <f>IF(שבוע_בדילוג[[#This Row],[CycleNumber]]=1,"",IF(שבוע_בדילוג[[#This Row],[וסת השבוע]]=1,0,IF(L1085="","",IF(L1085=0,IF(שבוע_בדילוג[[#This Row],[LengthofCycle]]=29,0,1),IF(L1085=1,IF(שבוע_בדילוג[[#This Row],[LengthofCycle]]+F1085=29*2,0,2),IF(L1085=2,IF(שבוע_בדילוג[[#This Row],[LengthofCycle]]+F1085+F1084=29*3,0,3),""))))))</f>
        <v>0</v>
      </c>
      <c r="M1086" s="1">
        <f>IF(שבוע_בדילוג[[#This Row],[וסת השבוע]]=1,IF(שבוע_בדילוג[[#This Row],[וסת השבוע וההפלגה ביחד]]=1,M1085+1,0),IF(AND(שבוע_בדילוג[[#This Row],[CycleNumber]]&gt;B1085,שבוע_בדילוג[[#This Row],[CycleNumber]]&gt;1),IF(שבוע_בדילוג[[#This Row],[וסת השבוע פעיל?]]&lt;&gt;"",M1085+1,""),""))</f>
        <v>0</v>
      </c>
      <c r="N1086" s="1">
        <f>IF(שבוע_בדילוג[[#This Row],[וסת השבוע פעיל?2]]="","",IF(AND(שבוע_בדילוג[[#This Row],[וסת השבוע פעיל?]]&lt;&gt;"",שבוע_בדילוג[[#This Row],[CycleNumber]]&lt;B1087,B1087&lt;&gt;"",שבוע_בדילוג[[#This Row],[וסת השבוע פעיל?]]&lt;3),IF(L1087=0,IF(AND(שבוע_בדילוג[[#This Row],[וסת השבוע פעיל?]]&gt;0,J1087=1),0,1),0),""))</f>
        <v>0</v>
      </c>
      <c r="O1086" s="1" t="str">
        <f t="shared" si="88"/>
        <v/>
      </c>
      <c r="P1086" s="1" t="str">
        <f>IF(AND(שבוע_בדילוג[[#This Row],[חיזוי - שבוע]]=1,K1087=1),1,"")</f>
        <v/>
      </c>
      <c r="Q1086" s="1" t="str">
        <f>IF(AND(שבוע_בדילוג[[#This Row],[וסת השבוע פעיל?]]&lt;3,OR(שבוע_בדילוג[[#This Row],[CycleNumber]]&gt;B1087,B1087="")),1,"")</f>
        <v/>
      </c>
      <c r="R1086" s="1" t="str">
        <f>IF(AND(שבוע_בדילוג[[#This Row],[חיזוי - שבוע]]&lt;&gt;"",שבוע_בדילוג[[#This Row],[וסת השבוע פעיל?2]]=""),1,"")</f>
        <v/>
      </c>
      <c r="S1086" s="1">
        <f>IF(שבוע_בדילוג[[#This Row],[האישה קבעה וסת שבוע בדילוג?]]=1,IF(שבוע_בדילוג[[#This Row],[וסת השבוע פעיל?]]&lt;3,1,0),"")</f>
        <v>1</v>
      </c>
      <c r="T10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6" s="1">
        <f t="shared" si="89"/>
        <v>0</v>
      </c>
      <c r="V1086" s="1">
        <f t="shared" si="90"/>
        <v>0</v>
      </c>
      <c r="W1086" s="1">
        <f t="shared" si="91"/>
        <v>0</v>
      </c>
      <c r="X1086" s="1" t="str">
        <f>IF(שבוע_בדילוג[[#This Row],[3 הפלגות זהות]]="","",IF(שבוע_בדילוג[[#This Row],[3 הפלגות זהות]]=1,שבוע_בדילוג[[#This Row],[LengthofCycle]],X1085))</f>
        <v/>
      </c>
      <c r="Z1086" s="1" t="str">
        <f>IF(OR(שבוע_בדילוג[[#This Row],[הווסת פעיל?]]=0,שבוע_בדילוג[[#This Row],[הווסת פעיל?]]=""),"",SUM(Z1085,שבוע_בדילוג[[#This Row],[הווסת פעיל?]]))</f>
        <v/>
      </c>
      <c r="AA1086" s="1" t="str">
        <f>IF(AND(שבוע_בדילוג[[#This Row],[כמה מחזורים עד עקירה]]&lt;&gt;"",Z1087=""),שבוע_בדילוג[[#This Row],[כמה מחזורים עד עקירה]],"")</f>
        <v/>
      </c>
      <c r="AB1086" s="1" t="str">
        <f>IF(AND(שבוע_בדילוג[[#This Row],[הווסת פעיל?]]=1,שבוע_בדילוג[[#This Row],[וסת קבוע אחרון]]&lt;&gt;X1085),שבוע_בדילוג[[#This Row],[וסת קבוע אחרון]],"")</f>
        <v/>
      </c>
      <c r="AC1086" s="1" t="str">
        <f>IF(AND(שבוע_בדילוג[[#This Row],[הווסת פעיל?]]=1,Y1085=0,שבוע_בדילוג[[#This Row],[וסת קבוע אחרון]]=X1085),שבוע_בדילוג[[#This Row],[וסת קבוע אחרון]],"")</f>
        <v/>
      </c>
      <c r="AD1086" s="1" t="str">
        <f>IF(AND(שבוע_בדילוג[[#This Row],[הווסת פעיל?]]=1,Y1085=0,שבוע_בדילוג[[#This Row],[וסת קבוע אחרון]]&lt;&gt;X1085),1,"")</f>
        <v/>
      </c>
      <c r="AE1086" s="1" t="str">
        <f>IF(AND(שבוע_בדילוג[[#This Row],[הווסת פעיל?]]&lt;&gt;"",B1087=1),שבוע_בדילוג[[#This Row],[CycleNumber]],"")</f>
        <v/>
      </c>
      <c r="AF1086" s="1" t="str">
        <f>IF(AND(שבוע_בדילוג[[#This Row],[הווסת פעיל?]]&lt;&gt;"",Y1085=""),שבוע_בדילוג[[#This Row],[CycleNumber]],"")</f>
        <v/>
      </c>
      <c r="AG1086" s="1" t="str">
        <f>IF(B1087=1,"",IF(שבוע_בדילוג[[#This Row],[הווסת פעיל?]]=1,IF(שבוע_בדילוג[[#This Row],[וסת קבוע אחרון]]=F1087,1,0),""))</f>
        <v/>
      </c>
      <c r="AH1086" s="1" t="str">
        <f>IF(B1087=1,"",IF(שבוע_בדילוג[[#This Row],[הווסת פעיל?]]=1,IF(OR(שבוע_בדילוג[[#This Row],[וסת קבוע אחרון]]=F1087,F1087=שבוע_בדילוג[[#This Row],[LengthofCycle]]),1,0),""))</f>
        <v/>
      </c>
      <c r="AI1086" s="1" t="str">
        <f>IF(B1087=1,"",IF(שבוע_בדילוג[[#This Row],[הווסת פעיל?]]=1,IF(OR(שבוע_בדילוג[[#This Row],[וסת קבוע אחרון]]=F1087,F1087=שבוע_בדילוג[[#This Row],[LengthofCycle]],AND(שבוע_בדילוג[[#This Row],[LengthofCycle]]&lt;&gt;שבוע_בדילוג[[#This Row],[וסת קבוע אחרון]],OR(F1087=28,F1087=29))),1,0),""))</f>
        <v/>
      </c>
      <c r="AJ1086" s="1" t="str">
        <f>IF(AND(שבוע_בדילוג[[#This Row],[הווסת פעיל?]]=1,B1087=1),1,"")</f>
        <v/>
      </c>
      <c r="AK1086" s="4">
        <f>IF(AND(שבוע_בדילוג[[#This Row],[הווסת פעיל?]]&lt;&gt;1,B1087&lt;&gt;1,B1087&lt;&gt;""),IF(שבוע_בדילוג[[#This Row],[LengthofCycle]]=F1087,1,0),"")</f>
        <v>0</v>
      </c>
      <c r="AL1086" s="4">
        <f>IF(AND(שבוע_בדילוג[[#This Row],[הווסת פעיל?]]&lt;&gt;1,B1087&lt;&gt;1,B1087&lt;&gt;""),IF(OR(שבוע_בדילוג[[#This Row],[LengthofCycle]]=F1087,F1087=29),1,0),"")</f>
        <v>0</v>
      </c>
      <c r="AM1086" s="4">
        <f>IF(AND(שבוע_בדילוג[[#This Row],[הווסת פעיל?]]&lt;&gt;1,B1087&lt;&gt;1,B1087&lt;&gt;""),IF(OR(שבוע_בדילוג[[#This Row],[LengthofCycle]]=F1087,F1087=29,F1087=28),1,0),"")</f>
        <v>1</v>
      </c>
    </row>
    <row r="1087" spans="1:39" x14ac:dyDescent="0.25">
      <c r="A1087" s="1" t="s">
        <v>145</v>
      </c>
      <c r="B1087" s="1">
        <v>7</v>
      </c>
      <c r="C1087" s="1">
        <v>0</v>
      </c>
      <c r="D1087" s="1">
        <v>1</v>
      </c>
      <c r="E1087" s="1">
        <v>0</v>
      </c>
      <c r="F1087" s="1">
        <v>28</v>
      </c>
      <c r="H1087" s="1">
        <f>שבוע_בדילוג[[#This Row],[LengthofCycle]]+1</f>
        <v>29</v>
      </c>
      <c r="I1087" s="1">
        <f>IF(IFERROR(LOOKUP(שבוע_בדילוג[[#This Row],[ClientID]],קביעויות[השבוע בדילוג]),FALSE)=שבוע_בדילוג[[#This Row],[ClientID]],1,"")</f>
        <v>1</v>
      </c>
      <c r="J1087" s="1" t="str">
        <f>IF(AND(שבוע_בדילוג[[#This Row],[CycleNumber]]&gt;1,OR(B1088="",שבוע_בדילוג[[#This Row],[CycleNumber]]&gt;B1086)),IF(OR(AND(שבוע_בדילוג[[#This Row],[LengthofCycle]]=29,F1086=29),AND(שבוע_בדילוג[[#This Row],[LengthofCycle]]=36,F1086=36)),1,""),"")</f>
        <v/>
      </c>
      <c r="K1087" s="1" t="str">
        <f>IF(AND(שבוע_בדילוג[[#This Row],[וסת השבוע]]=1,J1086=1,שבוע_בדילוג[[#This Row],[CycleNumber]]&gt;B1086),1,"")</f>
        <v/>
      </c>
      <c r="L1087" s="1">
        <f>IF(שבוע_בדילוג[[#This Row],[CycleNumber]]=1,"",IF(שבוע_בדילוג[[#This Row],[וסת השבוע]]=1,0,IF(L1086="","",IF(L1086=0,IF(שבוע_בדילוג[[#This Row],[LengthofCycle]]=29,0,1),IF(L1086=1,IF(שבוע_בדילוג[[#This Row],[LengthofCycle]]+F1086=29*2,0,2),IF(L1086=2,IF(שבוע_בדילוג[[#This Row],[LengthofCycle]]+F1086+F1085=29*3,0,3),""))))))</f>
        <v>1</v>
      </c>
      <c r="M1087" s="1">
        <f>IF(שבוע_בדילוג[[#This Row],[וסת השבוע]]=1,IF(שבוע_בדילוג[[#This Row],[וסת השבוע וההפלגה ביחד]]=1,M1086+1,0),IF(AND(שבוע_בדילוג[[#This Row],[CycleNumber]]&gt;B1086,שבוע_בדילוג[[#This Row],[CycleNumber]]&gt;1),IF(שבוע_בדילוג[[#This Row],[וסת השבוע פעיל?]]&lt;&gt;"",M1086+1,""),""))</f>
        <v>1</v>
      </c>
      <c r="N1087" s="1">
        <f>IF(שבוע_בדילוג[[#This Row],[וסת השבוע פעיל?2]]="","",IF(AND(שבוע_בדילוג[[#This Row],[וסת השבוע פעיל?]]&lt;&gt;"",שבוע_בדילוג[[#This Row],[CycleNumber]]&lt;B1088,B1088&lt;&gt;"",שבוע_בדילוג[[#This Row],[וסת השבוע פעיל?]]&lt;3),IF(L1088=0,IF(AND(שבוע_בדילוג[[#This Row],[וסת השבוע פעיל?]]&gt;0,J1088=1),0,1),0),""))</f>
        <v>0</v>
      </c>
      <c r="O1087" s="1">
        <f t="shared" si="88"/>
        <v>30</v>
      </c>
      <c r="P1087" s="1" t="str">
        <f>IF(AND(שבוע_בדילוג[[#This Row],[חיזוי - שבוע]]=1,K1088=1),1,"")</f>
        <v/>
      </c>
      <c r="Q1087" s="1" t="str">
        <f>IF(AND(שבוע_בדילוג[[#This Row],[וסת השבוע פעיל?]]&lt;3,OR(שבוע_בדילוג[[#This Row],[CycleNumber]]&gt;B1088,B1088="")),1,"")</f>
        <v/>
      </c>
      <c r="R1087" s="1" t="str">
        <f>IF(AND(שבוע_בדילוג[[#This Row],[חיזוי - שבוע]]&lt;&gt;"",שבוע_בדילוג[[#This Row],[וסת השבוע פעיל?2]]=""),1,"")</f>
        <v/>
      </c>
      <c r="S1087" s="1">
        <f>IF(שבוע_בדילוג[[#This Row],[האישה קבעה וסת שבוע בדילוג?]]=1,IF(שבוע_בדילוג[[#This Row],[וסת השבוע פעיל?]]&lt;3,1,0),"")</f>
        <v>1</v>
      </c>
      <c r="T10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7" s="1">
        <f t="shared" si="89"/>
        <v>0</v>
      </c>
      <c r="V1087" s="1">
        <f t="shared" si="90"/>
        <v>0</v>
      </c>
      <c r="W1087" s="1">
        <f t="shared" si="91"/>
        <v>0</v>
      </c>
      <c r="X1087" s="1" t="str">
        <f>IF(שבוע_בדילוג[[#This Row],[3 הפלגות זהות]]="","",IF(שבוע_בדילוג[[#This Row],[3 הפלגות זהות]]=1,שבוע_בדילוג[[#This Row],[LengthofCycle]],X1086))</f>
        <v/>
      </c>
      <c r="Z1087" s="1" t="str">
        <f>IF(OR(שבוע_בדילוג[[#This Row],[הווסת פעיל?]]=0,שבוע_בדילוג[[#This Row],[הווסת פעיל?]]=""),"",SUM(Z1086,שבוע_בדילוג[[#This Row],[הווסת פעיל?]]))</f>
        <v/>
      </c>
      <c r="AA1087" s="1" t="str">
        <f>IF(AND(שבוע_בדילוג[[#This Row],[כמה מחזורים עד עקירה]]&lt;&gt;"",Z1088=""),שבוע_בדילוג[[#This Row],[כמה מחזורים עד עקירה]],"")</f>
        <v/>
      </c>
      <c r="AB1087" s="1" t="str">
        <f>IF(AND(שבוע_בדילוג[[#This Row],[הווסת פעיל?]]=1,שבוע_בדילוג[[#This Row],[וסת קבוע אחרון]]&lt;&gt;X1086),שבוע_בדילוג[[#This Row],[וסת קבוע אחרון]],"")</f>
        <v/>
      </c>
      <c r="AC1087" s="1" t="str">
        <f>IF(AND(שבוע_בדילוג[[#This Row],[הווסת פעיל?]]=1,Y1086=0,שבוע_בדילוג[[#This Row],[וסת קבוע אחרון]]=X1086),שבוע_בדילוג[[#This Row],[וסת קבוע אחרון]],"")</f>
        <v/>
      </c>
      <c r="AD1087" s="1" t="str">
        <f>IF(AND(שבוע_בדילוג[[#This Row],[הווסת פעיל?]]=1,Y1086=0,שבוע_בדילוג[[#This Row],[וסת קבוע אחרון]]&lt;&gt;X1086),1,"")</f>
        <v/>
      </c>
      <c r="AE1087" s="1" t="str">
        <f>IF(AND(שבוע_בדילוג[[#This Row],[הווסת פעיל?]]&lt;&gt;"",B1088=1),שבוע_בדילוג[[#This Row],[CycleNumber]],"")</f>
        <v/>
      </c>
      <c r="AF1087" s="1" t="str">
        <f>IF(AND(שבוע_בדילוג[[#This Row],[הווסת פעיל?]]&lt;&gt;"",Y1086=""),שבוע_בדילוג[[#This Row],[CycleNumber]],"")</f>
        <v/>
      </c>
      <c r="AG1087" s="1" t="str">
        <f>IF(B1088=1,"",IF(שבוע_בדילוג[[#This Row],[הווסת פעיל?]]=1,IF(שבוע_בדילוג[[#This Row],[וסת קבוע אחרון]]=F1088,1,0),""))</f>
        <v/>
      </c>
      <c r="AH1087" s="1" t="str">
        <f>IF(B1088=1,"",IF(שבוע_בדילוג[[#This Row],[הווסת פעיל?]]=1,IF(OR(שבוע_בדילוג[[#This Row],[וסת קבוע אחרון]]=F1088,F1088=שבוע_בדילוג[[#This Row],[LengthofCycle]]),1,0),""))</f>
        <v/>
      </c>
      <c r="AI1087" s="1" t="str">
        <f>IF(B1088=1,"",IF(שבוע_בדילוג[[#This Row],[הווסת פעיל?]]=1,IF(OR(שבוע_בדילוג[[#This Row],[וסת קבוע אחרון]]=F1088,F1088=שבוע_בדילוג[[#This Row],[LengthofCycle]],AND(שבוע_בדילוג[[#This Row],[LengthofCycle]]&lt;&gt;שבוע_בדילוג[[#This Row],[וסת קבוע אחרון]],OR(F1088=28,F1088=29))),1,0),""))</f>
        <v/>
      </c>
      <c r="AJ1087" s="1" t="str">
        <f>IF(AND(שבוע_בדילוג[[#This Row],[הווסת פעיל?]]=1,B1088=1),1,"")</f>
        <v/>
      </c>
      <c r="AK1087" s="4">
        <f>IF(AND(שבוע_בדילוג[[#This Row],[הווסת פעיל?]]&lt;&gt;1,B1088&lt;&gt;1,B1088&lt;&gt;""),IF(שבוע_בדילוג[[#This Row],[LengthofCycle]]=F1088,1,0),"")</f>
        <v>1</v>
      </c>
      <c r="AL1087" s="4">
        <f>IF(AND(שבוע_בדילוג[[#This Row],[הווסת פעיל?]]&lt;&gt;1,B1088&lt;&gt;1,B1088&lt;&gt;""),IF(OR(שבוע_בדילוג[[#This Row],[LengthofCycle]]=F1088,F1088=29),1,0),"")</f>
        <v>1</v>
      </c>
      <c r="AM1087" s="4">
        <f>IF(AND(שבוע_בדילוג[[#This Row],[הווסת פעיל?]]&lt;&gt;1,B1088&lt;&gt;1,B1088&lt;&gt;""),IF(OR(שבוע_בדילוג[[#This Row],[LengthofCycle]]=F1088,F1088=29,F1088=28),1,0),"")</f>
        <v>1</v>
      </c>
    </row>
    <row r="1088" spans="1:39" x14ac:dyDescent="0.25">
      <c r="A1088" s="1" t="s">
        <v>145</v>
      </c>
      <c r="B1088" s="1">
        <v>8</v>
      </c>
      <c r="C1088" s="1">
        <v>0</v>
      </c>
      <c r="D1088" s="1">
        <v>1</v>
      </c>
      <c r="E1088" s="1">
        <v>0</v>
      </c>
      <c r="F1088" s="1">
        <v>28</v>
      </c>
      <c r="H1088" s="1">
        <f>שבוע_בדילוג[[#This Row],[LengthofCycle]]+1</f>
        <v>29</v>
      </c>
      <c r="I1088" s="1">
        <f>IF(IFERROR(LOOKUP(שבוע_בדילוג[[#This Row],[ClientID]],קביעויות[השבוע בדילוג]),FALSE)=שבוע_בדילוג[[#This Row],[ClientID]],1,"")</f>
        <v>1</v>
      </c>
      <c r="J1088" s="1" t="str">
        <f>IF(AND(שבוע_בדילוג[[#This Row],[CycleNumber]]&gt;1,OR(B1089="",שבוע_בדילוג[[#This Row],[CycleNumber]]&gt;B1087)),IF(OR(AND(שבוע_בדילוג[[#This Row],[LengthofCycle]]=29,F1087=29),AND(שבוע_בדילוג[[#This Row],[LengthofCycle]]=36,F1087=36)),1,""),"")</f>
        <v/>
      </c>
      <c r="K1088" s="1" t="str">
        <f>IF(AND(שבוע_בדילוג[[#This Row],[וסת השבוע]]=1,J1087=1,שבוע_בדילוג[[#This Row],[CycleNumber]]&gt;B1087),1,"")</f>
        <v/>
      </c>
      <c r="L1088" s="1">
        <f>IF(שבוע_בדילוג[[#This Row],[CycleNumber]]=1,"",IF(שבוע_בדילוג[[#This Row],[וסת השבוע]]=1,0,IF(L1087="","",IF(L1087=0,IF(שבוע_בדילוג[[#This Row],[LengthofCycle]]=29,0,1),IF(L1087=1,IF(שבוע_בדילוג[[#This Row],[LengthofCycle]]+F1087=29*2,0,2),IF(L1087=2,IF(שבוע_בדילוג[[#This Row],[LengthofCycle]]+F1087+F1086=29*3,0,3),""))))))</f>
        <v>2</v>
      </c>
      <c r="M1088" s="1">
        <f>IF(שבוע_בדילוג[[#This Row],[וסת השבוע]]=1,IF(שבוע_בדילוג[[#This Row],[וסת השבוע וההפלגה ביחד]]=1,M1087+1,0),IF(AND(שבוע_בדילוג[[#This Row],[CycleNumber]]&gt;B1087,שבוע_בדילוג[[#This Row],[CycleNumber]]&gt;1),IF(שבוע_בדילוג[[#This Row],[וסת השבוע פעיל?]]&lt;&gt;"",M1087+1,""),""))</f>
        <v>2</v>
      </c>
      <c r="N1088" s="1">
        <f>IF(שבוע_בדילוג[[#This Row],[וסת השבוע פעיל?2]]="","",IF(AND(שבוע_בדילוג[[#This Row],[וסת השבוע פעיל?]]&lt;&gt;"",שבוע_בדילוג[[#This Row],[CycleNumber]]&lt;B1089,B1089&lt;&gt;"",שבוע_בדילוג[[#This Row],[וסת השבוע פעיל?]]&lt;3),IF(L1089=0,IF(AND(שבוע_בדילוג[[#This Row],[וסת השבוע פעיל?]]&gt;0,J1089=1),0,1),0),""))</f>
        <v>0</v>
      </c>
      <c r="O1088" s="1">
        <f t="shared" si="88"/>
        <v>31</v>
      </c>
      <c r="P1088" s="1" t="str">
        <f>IF(AND(שבוע_בדילוג[[#This Row],[חיזוי - שבוע]]=1,K1089=1),1,"")</f>
        <v/>
      </c>
      <c r="Q1088" s="1" t="str">
        <f>IF(AND(שבוע_בדילוג[[#This Row],[וסת השבוע פעיל?]]&lt;3,OR(שבוע_בדילוג[[#This Row],[CycleNumber]]&gt;B1089,B1089="")),1,"")</f>
        <v/>
      </c>
      <c r="R1088" s="1" t="str">
        <f>IF(AND(שבוע_בדילוג[[#This Row],[חיזוי - שבוע]]&lt;&gt;"",שבוע_בדילוג[[#This Row],[וסת השבוע פעיל?2]]=""),1,"")</f>
        <v/>
      </c>
      <c r="S1088" s="1">
        <f>IF(שבוע_בדילוג[[#This Row],[האישה קבעה וסת שבוע בדילוג?]]=1,IF(שבוע_בדילוג[[#This Row],[וסת השבוע פעיל?]]&lt;3,1,0),"")</f>
        <v>1</v>
      </c>
      <c r="T10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8" s="1">
        <f t="shared" si="89"/>
        <v>0</v>
      </c>
      <c r="V1088" s="1">
        <f t="shared" si="90"/>
        <v>0</v>
      </c>
      <c r="W1088" s="1">
        <f t="shared" si="91"/>
        <v>0</v>
      </c>
      <c r="X1088" s="1" t="str">
        <f>IF(שבוע_בדילוג[[#This Row],[3 הפלגות זהות]]="","",IF(שבוע_בדילוג[[#This Row],[3 הפלגות זהות]]=1,שבוע_בדילוג[[#This Row],[LengthofCycle]],X1087))</f>
        <v/>
      </c>
      <c r="Z1088" s="1" t="str">
        <f>IF(OR(שבוע_בדילוג[[#This Row],[הווסת פעיל?]]=0,שבוע_בדילוג[[#This Row],[הווסת פעיל?]]=""),"",SUM(Z1087,שבוע_בדילוג[[#This Row],[הווסת פעיל?]]))</f>
        <v/>
      </c>
      <c r="AA1088" s="1" t="str">
        <f>IF(AND(שבוע_בדילוג[[#This Row],[כמה מחזורים עד עקירה]]&lt;&gt;"",Z1089=""),שבוע_בדילוג[[#This Row],[כמה מחזורים עד עקירה]],"")</f>
        <v/>
      </c>
      <c r="AB1088" s="1" t="str">
        <f>IF(AND(שבוע_בדילוג[[#This Row],[הווסת פעיל?]]=1,שבוע_בדילוג[[#This Row],[וסת קבוע אחרון]]&lt;&gt;X1087),שבוע_בדילוג[[#This Row],[וסת קבוע אחרון]],"")</f>
        <v/>
      </c>
      <c r="AC1088" s="1" t="str">
        <f>IF(AND(שבוע_בדילוג[[#This Row],[הווסת פעיל?]]=1,Y1087=0,שבוע_בדילוג[[#This Row],[וסת קבוע אחרון]]=X1087),שבוע_בדילוג[[#This Row],[וסת קבוע אחרון]],"")</f>
        <v/>
      </c>
      <c r="AD1088" s="1" t="str">
        <f>IF(AND(שבוע_בדילוג[[#This Row],[הווסת פעיל?]]=1,Y1087=0,שבוע_בדילוג[[#This Row],[וסת קבוע אחרון]]&lt;&gt;X1087),1,"")</f>
        <v/>
      </c>
      <c r="AE1088" s="1" t="str">
        <f>IF(AND(שבוע_בדילוג[[#This Row],[הווסת פעיל?]]&lt;&gt;"",B1089=1),שבוע_בדילוג[[#This Row],[CycleNumber]],"")</f>
        <v/>
      </c>
      <c r="AF1088" s="1" t="str">
        <f>IF(AND(שבוע_בדילוג[[#This Row],[הווסת פעיל?]]&lt;&gt;"",Y1087=""),שבוע_בדילוג[[#This Row],[CycleNumber]],"")</f>
        <v/>
      </c>
      <c r="AG1088" s="1" t="str">
        <f>IF(B1089=1,"",IF(שבוע_בדילוג[[#This Row],[הווסת פעיל?]]=1,IF(שבוע_בדילוג[[#This Row],[וסת קבוע אחרון]]=F1089,1,0),""))</f>
        <v/>
      </c>
      <c r="AH1088" s="1" t="str">
        <f>IF(B1089=1,"",IF(שבוע_בדילוג[[#This Row],[הווסת פעיל?]]=1,IF(OR(שבוע_בדילוג[[#This Row],[וסת קבוע אחרון]]=F1089,F1089=שבוע_בדילוג[[#This Row],[LengthofCycle]]),1,0),""))</f>
        <v/>
      </c>
      <c r="AI1088" s="1" t="str">
        <f>IF(B1089=1,"",IF(שבוע_בדילוג[[#This Row],[הווסת פעיל?]]=1,IF(OR(שבוע_בדילוג[[#This Row],[וסת קבוע אחרון]]=F1089,F1089=שבוע_בדילוג[[#This Row],[LengthofCycle]],AND(שבוע_בדילוג[[#This Row],[LengthofCycle]]&lt;&gt;שבוע_בדילוג[[#This Row],[וסת קבוע אחרון]],OR(F1089=28,F1089=29))),1,0),""))</f>
        <v/>
      </c>
      <c r="AJ1088" s="1" t="str">
        <f>IF(AND(שבוע_בדילוג[[#This Row],[הווסת פעיל?]]=1,B1089=1),1,"")</f>
        <v/>
      </c>
      <c r="AK1088" s="4">
        <f>IF(AND(שבוע_בדילוג[[#This Row],[הווסת פעיל?]]&lt;&gt;1,B1089&lt;&gt;1,B1089&lt;&gt;""),IF(שבוע_בדילוג[[#This Row],[LengthofCycle]]=F1089,1,0),"")</f>
        <v>0</v>
      </c>
      <c r="AL1088" s="4">
        <f>IF(AND(שבוע_בדילוג[[#This Row],[הווסת פעיל?]]&lt;&gt;1,B1089&lt;&gt;1,B1089&lt;&gt;""),IF(OR(שבוע_בדילוג[[#This Row],[LengthofCycle]]=F1089,F1089=29),1,0),"")</f>
        <v>0</v>
      </c>
      <c r="AM1088" s="4">
        <f>IF(AND(שבוע_בדילוג[[#This Row],[הווסת פעיל?]]&lt;&gt;1,B1089&lt;&gt;1,B1089&lt;&gt;""),IF(OR(שבוע_בדילוג[[#This Row],[LengthofCycle]]=F1089,F1089=29,F1089=28),1,0),"")</f>
        <v>0</v>
      </c>
    </row>
    <row r="1089" spans="1:39" x14ac:dyDescent="0.25">
      <c r="A1089" s="1" t="s">
        <v>145</v>
      </c>
      <c r="B1089" s="1">
        <v>9</v>
      </c>
      <c r="C1089" s="1">
        <v>0</v>
      </c>
      <c r="D1089" s="1">
        <v>1</v>
      </c>
      <c r="E1089" s="1">
        <v>0</v>
      </c>
      <c r="F1089" s="1">
        <v>34</v>
      </c>
      <c r="H1089" s="1">
        <f>שבוע_בדילוג[[#This Row],[LengthofCycle]]+1</f>
        <v>35</v>
      </c>
      <c r="I1089" s="1">
        <f>IF(IFERROR(LOOKUP(שבוע_בדילוג[[#This Row],[ClientID]],קביעויות[השבוע בדילוג]),FALSE)=שבוע_בדילוג[[#This Row],[ClientID]],1,"")</f>
        <v>1</v>
      </c>
      <c r="J1089" s="1" t="str">
        <f>IF(AND(שבוע_בדילוג[[#This Row],[CycleNumber]]&gt;1,OR(B1090="",שבוע_בדילוג[[#This Row],[CycleNumber]]&gt;B1088)),IF(OR(AND(שבוע_בדילוג[[#This Row],[LengthofCycle]]=29,F1088=29),AND(שבוע_בדילוג[[#This Row],[LengthofCycle]]=36,F1088=36)),1,""),"")</f>
        <v/>
      </c>
      <c r="K1089" s="1" t="str">
        <f>IF(AND(שבוע_בדילוג[[#This Row],[וסת השבוע]]=1,J1088=1,שבוע_בדילוג[[#This Row],[CycleNumber]]&gt;B1088),1,"")</f>
        <v/>
      </c>
      <c r="L1089" s="1">
        <f>IF(שבוע_בדילוג[[#This Row],[CycleNumber]]=1,"",IF(שבוע_בדילוג[[#This Row],[וסת השבוע]]=1,0,IF(L1088="","",IF(L1088=0,IF(שבוע_בדילוג[[#This Row],[LengthofCycle]]=29,0,1),IF(L1088=1,IF(שבוע_בדילוג[[#This Row],[LengthofCycle]]+F1088=29*2,0,2),IF(L1088=2,IF(שבוע_בדילוג[[#This Row],[LengthofCycle]]+F1088+F1087=29*3,0,3),""))))))</f>
        <v>3</v>
      </c>
      <c r="M1089" s="1">
        <f>IF(שבוע_בדילוג[[#This Row],[וסת השבוע]]=1,IF(שבוע_בדילוג[[#This Row],[וסת השבוע וההפלגה ביחד]]=1,M1088+1,0),IF(AND(שבוע_בדילוג[[#This Row],[CycleNumber]]&gt;B1088,שבוע_בדילוג[[#This Row],[CycleNumber]]&gt;1),IF(שבוע_בדילוג[[#This Row],[וסת השבוע פעיל?]]&lt;&gt;"",M1088+1,""),""))</f>
        <v>3</v>
      </c>
      <c r="N1089" s="1" t="str">
        <f>IF(שבוע_בדילוג[[#This Row],[וסת השבוע פעיל?2]]="","",IF(AND(שבוע_בדילוג[[#This Row],[וסת השבוע פעיל?]]&lt;&gt;"",שבוע_בדילוג[[#This Row],[CycleNumber]]&lt;B1090,B1090&lt;&gt;"",שבוע_בדילוג[[#This Row],[וסת השבוע פעיל?]]&lt;3),IF(L1090=0,IF(AND(שבוע_בדילוג[[#This Row],[וסת השבוע פעיל?]]&gt;0,J1090=1),0,1),0),""))</f>
        <v/>
      </c>
      <c r="O1089" s="1">
        <f t="shared" si="88"/>
        <v>32</v>
      </c>
      <c r="P1089" s="1" t="str">
        <f>IF(AND(שבוע_בדילוג[[#This Row],[חיזוי - שבוע]]=1,K1090=1),1,"")</f>
        <v/>
      </c>
      <c r="Q1089" s="1" t="str">
        <f>IF(AND(שבוע_בדילוג[[#This Row],[וסת השבוע פעיל?]]&lt;3,OR(שבוע_בדילוג[[#This Row],[CycleNumber]]&gt;B1090,B1090="")),1,"")</f>
        <v/>
      </c>
      <c r="R1089" s="1" t="str">
        <f>IF(AND(שבוע_בדילוג[[#This Row],[חיזוי - שבוע]]&lt;&gt;"",שבוע_בדילוג[[#This Row],[וסת השבוע פעיל?2]]=""),1,"")</f>
        <v/>
      </c>
      <c r="S1089" s="1">
        <f>IF(שבוע_בדילוג[[#This Row],[האישה קבעה וסת שבוע בדילוג?]]=1,IF(שבוע_בדילוג[[#This Row],[וסת השבוע פעיל?]]&lt;3,1,0),"")</f>
        <v>0</v>
      </c>
      <c r="T10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89" s="1">
        <f t="shared" si="89"/>
        <v>0</v>
      </c>
      <c r="V1089" s="1">
        <f t="shared" si="90"/>
        <v>0</v>
      </c>
      <c r="W1089" s="1">
        <f t="shared" si="91"/>
        <v>0</v>
      </c>
      <c r="X1089" s="1" t="str">
        <f>IF(שבוע_בדילוג[[#This Row],[3 הפלגות זהות]]="","",IF(שבוע_בדילוג[[#This Row],[3 הפלגות זהות]]=1,שבוע_בדילוג[[#This Row],[LengthofCycle]],X1088))</f>
        <v/>
      </c>
      <c r="Z1089" s="1" t="str">
        <f>IF(OR(שבוע_בדילוג[[#This Row],[הווסת פעיל?]]=0,שבוע_בדילוג[[#This Row],[הווסת פעיל?]]=""),"",SUM(Z1088,שבוע_בדילוג[[#This Row],[הווסת פעיל?]]))</f>
        <v/>
      </c>
      <c r="AA1089" s="1" t="str">
        <f>IF(AND(שבוע_בדילוג[[#This Row],[כמה מחזורים עד עקירה]]&lt;&gt;"",Z1090=""),שבוע_בדילוג[[#This Row],[כמה מחזורים עד עקירה]],"")</f>
        <v/>
      </c>
      <c r="AB1089" s="1" t="str">
        <f>IF(AND(שבוע_בדילוג[[#This Row],[הווסת פעיל?]]=1,שבוע_בדילוג[[#This Row],[וסת קבוע אחרון]]&lt;&gt;X1088),שבוע_בדילוג[[#This Row],[וסת קבוע אחרון]],"")</f>
        <v/>
      </c>
      <c r="AC1089" s="1" t="str">
        <f>IF(AND(שבוע_בדילוג[[#This Row],[הווסת פעיל?]]=1,Y1088=0,שבוע_בדילוג[[#This Row],[וסת קבוע אחרון]]=X1088),שבוע_בדילוג[[#This Row],[וסת קבוע אחרון]],"")</f>
        <v/>
      </c>
      <c r="AD1089" s="1" t="str">
        <f>IF(AND(שבוע_בדילוג[[#This Row],[הווסת פעיל?]]=1,Y1088=0,שבוע_בדילוג[[#This Row],[וסת קבוע אחרון]]&lt;&gt;X1088),1,"")</f>
        <v/>
      </c>
      <c r="AE1089" s="1" t="str">
        <f>IF(AND(שבוע_בדילוג[[#This Row],[הווסת פעיל?]]&lt;&gt;"",B1090=1),שבוע_בדילוג[[#This Row],[CycleNumber]],"")</f>
        <v/>
      </c>
      <c r="AF1089" s="1" t="str">
        <f>IF(AND(שבוע_בדילוג[[#This Row],[הווסת פעיל?]]&lt;&gt;"",Y1088=""),שבוע_בדילוג[[#This Row],[CycleNumber]],"")</f>
        <v/>
      </c>
      <c r="AG1089" s="1" t="str">
        <f>IF(B1090=1,"",IF(שבוע_בדילוג[[#This Row],[הווסת פעיל?]]=1,IF(שבוע_בדילוג[[#This Row],[וסת קבוע אחרון]]=F1090,1,0),""))</f>
        <v/>
      </c>
      <c r="AH1089" s="1" t="str">
        <f>IF(B1090=1,"",IF(שבוע_בדילוג[[#This Row],[הווסת פעיל?]]=1,IF(OR(שבוע_בדילוג[[#This Row],[וסת קבוע אחרון]]=F1090,F1090=שבוע_בדילוג[[#This Row],[LengthofCycle]]),1,0),""))</f>
        <v/>
      </c>
      <c r="AI1089" s="1" t="str">
        <f>IF(B1090=1,"",IF(שבוע_בדילוג[[#This Row],[הווסת פעיל?]]=1,IF(OR(שבוע_בדילוג[[#This Row],[וסת קבוע אחרון]]=F1090,F1090=שבוע_בדילוג[[#This Row],[LengthofCycle]],AND(שבוע_בדילוג[[#This Row],[LengthofCycle]]&lt;&gt;שבוע_בדילוג[[#This Row],[וסת קבוע אחרון]],OR(F1090=28,F1090=29))),1,0),""))</f>
        <v/>
      </c>
      <c r="AJ1089" s="1" t="str">
        <f>IF(AND(שבוע_בדילוג[[#This Row],[הווסת פעיל?]]=1,B1090=1),1,"")</f>
        <v/>
      </c>
      <c r="AK1089" s="4">
        <f>IF(AND(שבוע_בדילוג[[#This Row],[הווסת פעיל?]]&lt;&gt;1,B1090&lt;&gt;1,B1090&lt;&gt;""),IF(שבוע_בדילוג[[#This Row],[LengthofCycle]]=F1090,1,0),"")</f>
        <v>0</v>
      </c>
      <c r="AL1089" s="4">
        <f>IF(AND(שבוע_בדילוג[[#This Row],[הווסת פעיל?]]&lt;&gt;1,B1090&lt;&gt;1,B1090&lt;&gt;""),IF(OR(שבוע_בדילוג[[#This Row],[LengthofCycle]]=F1090,F1090=29),1,0),"")</f>
        <v>0</v>
      </c>
      <c r="AM1089" s="4">
        <f>IF(AND(שבוע_בדילוג[[#This Row],[הווסת פעיל?]]&lt;&gt;1,B1090&lt;&gt;1,B1090&lt;&gt;""),IF(OR(שבוע_בדילוג[[#This Row],[LengthofCycle]]=F1090,F1090=29,F1090=28),1,0),"")</f>
        <v>0</v>
      </c>
    </row>
    <row r="1090" spans="1:39" x14ac:dyDescent="0.25">
      <c r="A1090" s="1" t="s">
        <v>145</v>
      </c>
      <c r="B1090" s="1">
        <v>10</v>
      </c>
      <c r="C1090" s="1">
        <v>0</v>
      </c>
      <c r="D1090" s="1">
        <v>1</v>
      </c>
      <c r="E1090" s="1">
        <v>0</v>
      </c>
      <c r="F1090" s="1">
        <v>32</v>
      </c>
      <c r="H1090" s="1">
        <f>שבוע_בדילוג[[#This Row],[LengthofCycle]]+1</f>
        <v>33</v>
      </c>
      <c r="I1090" s="1">
        <f>IF(IFERROR(LOOKUP(שבוע_בדילוג[[#This Row],[ClientID]],קביעויות[השבוע בדילוג]),FALSE)=שבוע_בדילוג[[#This Row],[ClientID]],1,"")</f>
        <v>1</v>
      </c>
      <c r="J1090" s="1" t="str">
        <f>IF(AND(שבוע_בדילוג[[#This Row],[CycleNumber]]&gt;1,OR(B1091="",שבוע_בדילוג[[#This Row],[CycleNumber]]&gt;B1089)),IF(OR(AND(שבוע_בדילוג[[#This Row],[LengthofCycle]]=29,F1089=29),AND(שבוע_בדילוג[[#This Row],[LengthofCycle]]=36,F1089=36)),1,""),"")</f>
        <v/>
      </c>
      <c r="K1090" s="1" t="str">
        <f>IF(AND(שבוע_בדילוג[[#This Row],[וסת השבוע]]=1,J1089=1,שבוע_בדילוג[[#This Row],[CycleNumber]]&gt;B1089),1,"")</f>
        <v/>
      </c>
      <c r="L1090" s="1" t="str">
        <f>IF(שבוע_בדילוג[[#This Row],[CycleNumber]]=1,"",IF(שבוע_בדילוג[[#This Row],[וסת השבוע]]=1,0,IF(L1089="","",IF(L1089=0,IF(שבוע_בדילוג[[#This Row],[LengthofCycle]]=29,0,1),IF(L1089=1,IF(שבוע_בדילוג[[#This Row],[LengthofCycle]]+F1089=29*2,0,2),IF(L1089=2,IF(שבוע_בדילוג[[#This Row],[LengthofCycle]]+F1089+F1088=29*3,0,3),""))))))</f>
        <v/>
      </c>
      <c r="M1090" s="1" t="str">
        <f>IF(שבוע_בדילוג[[#This Row],[וסת השבוע]]=1,IF(שבוע_בדילוג[[#This Row],[וסת השבוע וההפלגה ביחד]]=1,M1089+1,0),IF(AND(שבוע_בדילוג[[#This Row],[CycleNumber]]&gt;B1089,שבוע_בדילוג[[#This Row],[CycleNumber]]&gt;1),IF(שבוע_בדילוג[[#This Row],[וסת השבוע פעיל?]]&lt;&gt;"",M1089+1,""),""))</f>
        <v/>
      </c>
      <c r="N1090" s="1" t="str">
        <f>IF(שבוע_בדילוג[[#This Row],[וסת השבוע פעיל?2]]="","",IF(AND(שבוע_בדילוג[[#This Row],[וסת השבוע פעיל?]]&lt;&gt;"",שבוע_בדילוג[[#This Row],[CycleNumber]]&lt;B1091,B1091&lt;&gt;"",שבוע_בדילוג[[#This Row],[וסת השבוע פעיל?]]&lt;3),IF(L1091=0,IF(AND(שבוע_בדילוג[[#This Row],[וסת השבוע פעיל?]]&gt;0,J1091=1),0,1),0),""))</f>
        <v/>
      </c>
      <c r="O1090" s="1" t="str">
        <f t="shared" si="88"/>
        <v/>
      </c>
      <c r="P1090" s="1" t="str">
        <f>IF(AND(שבוע_בדילוג[[#This Row],[חיזוי - שבוע]]=1,K1091=1),1,"")</f>
        <v/>
      </c>
      <c r="Q1090" s="1" t="str">
        <f>IF(AND(שבוע_בדילוג[[#This Row],[וסת השבוע פעיל?]]&lt;3,OR(שבוע_בדילוג[[#This Row],[CycleNumber]]&gt;B1091,B1091="")),1,"")</f>
        <v/>
      </c>
      <c r="R1090" s="1" t="str">
        <f>IF(AND(שבוע_בדילוג[[#This Row],[חיזוי - שבוע]]&lt;&gt;"",שבוע_בדילוג[[#This Row],[וסת השבוע פעיל?2]]=""),1,"")</f>
        <v/>
      </c>
      <c r="S1090" s="1">
        <f>IF(שבוע_בדילוג[[#This Row],[האישה קבעה וסת שבוע בדילוג?]]=1,IF(שבוע_בדילוג[[#This Row],[וסת השבוע פעיל?]]&lt;3,1,0),"")</f>
        <v>0</v>
      </c>
      <c r="T10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0" s="1">
        <f t="shared" si="89"/>
        <v>0</v>
      </c>
      <c r="V1090" s="1">
        <f t="shared" si="90"/>
        <v>0</v>
      </c>
      <c r="W1090" s="1">
        <f t="shared" si="91"/>
        <v>0</v>
      </c>
      <c r="X1090" s="1" t="str">
        <f>IF(שבוע_בדילוג[[#This Row],[3 הפלגות זהות]]="","",IF(שבוע_בדילוג[[#This Row],[3 הפלגות זהות]]=1,שבוע_בדילוג[[#This Row],[LengthofCycle]],X1089))</f>
        <v/>
      </c>
      <c r="Z1090" s="1" t="str">
        <f>IF(OR(שבוע_בדילוג[[#This Row],[הווסת פעיל?]]=0,שבוע_בדילוג[[#This Row],[הווסת פעיל?]]=""),"",SUM(Z1089,שבוע_בדילוג[[#This Row],[הווסת פעיל?]]))</f>
        <v/>
      </c>
      <c r="AA1090" s="1" t="str">
        <f>IF(AND(שבוע_בדילוג[[#This Row],[כמה מחזורים עד עקירה]]&lt;&gt;"",Z1091=""),שבוע_בדילוג[[#This Row],[כמה מחזורים עד עקירה]],"")</f>
        <v/>
      </c>
      <c r="AB1090" s="1" t="str">
        <f>IF(AND(שבוע_בדילוג[[#This Row],[הווסת פעיל?]]=1,שבוע_בדילוג[[#This Row],[וסת קבוע אחרון]]&lt;&gt;X1089),שבוע_בדילוג[[#This Row],[וסת קבוע אחרון]],"")</f>
        <v/>
      </c>
      <c r="AC1090" s="1" t="str">
        <f>IF(AND(שבוע_בדילוג[[#This Row],[הווסת פעיל?]]=1,Y1089=0,שבוע_בדילוג[[#This Row],[וסת קבוע אחרון]]=X1089),שבוע_בדילוג[[#This Row],[וסת קבוע אחרון]],"")</f>
        <v/>
      </c>
      <c r="AD1090" s="1" t="str">
        <f>IF(AND(שבוע_בדילוג[[#This Row],[הווסת פעיל?]]=1,Y1089=0,שבוע_בדילוג[[#This Row],[וסת קבוע אחרון]]&lt;&gt;X1089),1,"")</f>
        <v/>
      </c>
      <c r="AE1090" s="1" t="str">
        <f>IF(AND(שבוע_בדילוג[[#This Row],[הווסת פעיל?]]&lt;&gt;"",B1091=1),שבוע_בדילוג[[#This Row],[CycleNumber]],"")</f>
        <v/>
      </c>
      <c r="AF1090" s="1" t="str">
        <f>IF(AND(שבוע_בדילוג[[#This Row],[הווסת פעיל?]]&lt;&gt;"",Y1089=""),שבוע_בדילוג[[#This Row],[CycleNumber]],"")</f>
        <v/>
      </c>
      <c r="AG1090" s="1" t="str">
        <f>IF(B1091=1,"",IF(שבוע_בדילוג[[#This Row],[הווסת פעיל?]]=1,IF(שבוע_בדילוג[[#This Row],[וסת קבוע אחרון]]=F1091,1,0),""))</f>
        <v/>
      </c>
      <c r="AH1090" s="1" t="str">
        <f>IF(B1091=1,"",IF(שבוע_בדילוג[[#This Row],[הווסת פעיל?]]=1,IF(OR(שבוע_בדילוג[[#This Row],[וסת קבוע אחרון]]=F1091,F1091=שבוע_בדילוג[[#This Row],[LengthofCycle]]),1,0),""))</f>
        <v/>
      </c>
      <c r="AI1090" s="1" t="str">
        <f>IF(B1091=1,"",IF(שבוע_בדילוג[[#This Row],[הווסת פעיל?]]=1,IF(OR(שבוע_בדילוג[[#This Row],[וסת קבוע אחרון]]=F1091,F1091=שבוע_בדילוג[[#This Row],[LengthofCycle]],AND(שבוע_בדילוג[[#This Row],[LengthofCycle]]&lt;&gt;שבוע_בדילוג[[#This Row],[וסת קבוע אחרון]],OR(F1091=28,F1091=29))),1,0),""))</f>
        <v/>
      </c>
      <c r="AJ1090" s="1" t="str">
        <f>IF(AND(שבוע_בדילוג[[#This Row],[הווסת פעיל?]]=1,B1091=1),1,"")</f>
        <v/>
      </c>
      <c r="AK1090" s="4">
        <f>IF(AND(שבוע_בדילוג[[#This Row],[הווסת פעיל?]]&lt;&gt;1,B1091&lt;&gt;1,B1091&lt;&gt;""),IF(שבוע_בדילוג[[#This Row],[LengthofCycle]]=F1091,1,0),"")</f>
        <v>0</v>
      </c>
      <c r="AL1090" s="4">
        <f>IF(AND(שבוע_בדילוג[[#This Row],[הווסת פעיל?]]&lt;&gt;1,B1091&lt;&gt;1,B1091&lt;&gt;""),IF(OR(שבוע_בדילוג[[#This Row],[LengthofCycle]]=F1091,F1091=29),1,0),"")</f>
        <v>1</v>
      </c>
      <c r="AM1090" s="4">
        <f>IF(AND(שבוע_בדילוג[[#This Row],[הווסת פעיל?]]&lt;&gt;1,B1091&lt;&gt;1,B1091&lt;&gt;""),IF(OR(שבוע_בדילוג[[#This Row],[LengthofCycle]]=F1091,F1091=29,F1091=28),1,0),"")</f>
        <v>1</v>
      </c>
    </row>
    <row r="1091" spans="1:39" x14ac:dyDescent="0.25">
      <c r="A1091" s="1" t="s">
        <v>145</v>
      </c>
      <c r="B1091" s="1">
        <v>11</v>
      </c>
      <c r="C1091" s="1">
        <v>0</v>
      </c>
      <c r="D1091" s="1">
        <v>1</v>
      </c>
      <c r="E1091" s="1">
        <v>0</v>
      </c>
      <c r="F1091" s="1">
        <v>29</v>
      </c>
      <c r="H1091" s="1">
        <f>שבוע_בדילוג[[#This Row],[LengthofCycle]]+1</f>
        <v>30</v>
      </c>
      <c r="I1091" s="1">
        <f>IF(IFERROR(LOOKUP(שבוע_בדילוג[[#This Row],[ClientID]],קביעויות[השבוע בדילוג]),FALSE)=שבוע_בדילוג[[#This Row],[ClientID]],1,"")</f>
        <v>1</v>
      </c>
      <c r="J1091" s="1" t="str">
        <f>IF(AND(שבוע_בדילוג[[#This Row],[CycleNumber]]&gt;1,OR(B1092="",שבוע_בדילוג[[#This Row],[CycleNumber]]&gt;B1090)),IF(OR(AND(שבוע_בדילוג[[#This Row],[LengthofCycle]]=29,F1090=29),AND(שבוע_בדילוג[[#This Row],[LengthofCycle]]=36,F1090=36)),1,""),"")</f>
        <v/>
      </c>
      <c r="K1091" s="1" t="str">
        <f>IF(AND(שבוע_בדילוג[[#This Row],[וסת השבוע]]=1,J1090=1,שבוע_בדילוג[[#This Row],[CycleNumber]]&gt;B1090),1,"")</f>
        <v/>
      </c>
      <c r="L1091" s="1" t="str">
        <f>IF(שבוע_בדילוג[[#This Row],[CycleNumber]]=1,"",IF(שבוע_בדילוג[[#This Row],[וסת השבוע]]=1,0,IF(L1090="","",IF(L1090=0,IF(שבוע_בדילוג[[#This Row],[LengthofCycle]]=29,0,1),IF(L1090=1,IF(שבוע_בדילוג[[#This Row],[LengthofCycle]]+F1090=29*2,0,2),IF(L1090=2,IF(שבוע_בדילוג[[#This Row],[LengthofCycle]]+F1090+F1089=29*3,0,3),""))))))</f>
        <v/>
      </c>
      <c r="M1091" s="1" t="str">
        <f>IF(שבוע_בדילוג[[#This Row],[וסת השבוע]]=1,IF(שבוע_בדילוג[[#This Row],[וסת השבוע וההפלגה ביחד]]=1,M1090+1,0),IF(AND(שבוע_בדילוג[[#This Row],[CycleNumber]]&gt;B1090,שבוע_בדילוג[[#This Row],[CycleNumber]]&gt;1),IF(שבוע_בדילוג[[#This Row],[וסת השבוע פעיל?]]&lt;&gt;"",M1090+1,""),""))</f>
        <v/>
      </c>
      <c r="N1091" s="1" t="str">
        <f>IF(שבוע_בדילוג[[#This Row],[וסת השבוע פעיל?2]]="","",IF(AND(שבוע_בדילוג[[#This Row],[וסת השבוע פעיל?]]&lt;&gt;"",שבוע_בדילוג[[#This Row],[CycleNumber]]&lt;B1092,B1092&lt;&gt;"",שבוע_בדילוג[[#This Row],[וסת השבוע פעיל?]]&lt;3),IF(L1092=0,IF(AND(שבוע_בדילוג[[#This Row],[וסת השבוע פעיל?]]&gt;0,J1092=1),0,1),0),""))</f>
        <v/>
      </c>
      <c r="O1091" s="1" t="str">
        <f t="shared" si="88"/>
        <v/>
      </c>
      <c r="P1091" s="1" t="str">
        <f>IF(AND(שבוע_בדילוג[[#This Row],[חיזוי - שבוע]]=1,K1092=1),1,"")</f>
        <v/>
      </c>
      <c r="Q1091" s="1" t="str">
        <f>IF(AND(שבוע_בדילוג[[#This Row],[וסת השבוע פעיל?]]&lt;3,OR(שבוע_בדילוג[[#This Row],[CycleNumber]]&gt;B1092,B1092="")),1,"")</f>
        <v/>
      </c>
      <c r="R1091" s="1" t="str">
        <f>IF(AND(שבוע_בדילוג[[#This Row],[חיזוי - שבוע]]&lt;&gt;"",שבוע_בדילוג[[#This Row],[וסת השבוע פעיל?2]]=""),1,"")</f>
        <v/>
      </c>
      <c r="S1091" s="1">
        <f>IF(שבוע_בדילוג[[#This Row],[האישה קבעה וסת שבוע בדילוג?]]=1,IF(שבוע_בדילוג[[#This Row],[וסת השבוע פעיל?]]&lt;3,1,0),"")</f>
        <v>0</v>
      </c>
      <c r="T10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1" s="1">
        <f t="shared" si="89"/>
        <v>0</v>
      </c>
      <c r="V1091" s="1">
        <f t="shared" si="90"/>
        <v>0</v>
      </c>
      <c r="W1091" s="1">
        <f t="shared" si="91"/>
        <v>0</v>
      </c>
      <c r="X1091" s="1" t="str">
        <f>IF(שבוע_בדילוג[[#This Row],[3 הפלגות זהות]]="","",IF(שבוע_בדילוג[[#This Row],[3 הפלגות זהות]]=1,שבוע_בדילוג[[#This Row],[LengthofCycle]],X1090))</f>
        <v/>
      </c>
      <c r="Z1091" s="1" t="str">
        <f>IF(OR(שבוע_בדילוג[[#This Row],[הווסת פעיל?]]=0,שבוע_בדילוג[[#This Row],[הווסת פעיל?]]=""),"",SUM(Z1090,שבוע_בדילוג[[#This Row],[הווסת פעיל?]]))</f>
        <v/>
      </c>
      <c r="AA1091" s="1" t="str">
        <f>IF(AND(שבוע_בדילוג[[#This Row],[כמה מחזורים עד עקירה]]&lt;&gt;"",Z1092=""),שבוע_בדילוג[[#This Row],[כמה מחזורים עד עקירה]],"")</f>
        <v/>
      </c>
      <c r="AB1091" s="1" t="str">
        <f>IF(AND(שבוע_בדילוג[[#This Row],[הווסת פעיל?]]=1,שבוע_בדילוג[[#This Row],[וסת קבוע אחרון]]&lt;&gt;X1090),שבוע_בדילוג[[#This Row],[וסת קבוע אחרון]],"")</f>
        <v/>
      </c>
      <c r="AC1091" s="1" t="str">
        <f>IF(AND(שבוע_בדילוג[[#This Row],[הווסת פעיל?]]=1,Y1090=0,שבוע_בדילוג[[#This Row],[וסת קבוע אחרון]]=X1090),שבוע_בדילוג[[#This Row],[וסת קבוע אחרון]],"")</f>
        <v/>
      </c>
      <c r="AD1091" s="1" t="str">
        <f>IF(AND(שבוע_בדילוג[[#This Row],[הווסת פעיל?]]=1,Y1090=0,שבוע_בדילוג[[#This Row],[וסת קבוע אחרון]]&lt;&gt;X1090),1,"")</f>
        <v/>
      </c>
      <c r="AE1091" s="1" t="str">
        <f>IF(AND(שבוע_בדילוג[[#This Row],[הווסת פעיל?]]&lt;&gt;"",B1092=1),שבוע_בדילוג[[#This Row],[CycleNumber]],"")</f>
        <v/>
      </c>
      <c r="AF1091" s="1" t="str">
        <f>IF(AND(שבוע_בדילוג[[#This Row],[הווסת פעיל?]]&lt;&gt;"",Y1090=""),שבוע_בדילוג[[#This Row],[CycleNumber]],"")</f>
        <v/>
      </c>
      <c r="AG1091" s="1" t="str">
        <f>IF(B1092=1,"",IF(שבוע_בדילוג[[#This Row],[הווסת פעיל?]]=1,IF(שבוע_בדילוג[[#This Row],[וסת קבוע אחרון]]=F1092,1,0),""))</f>
        <v/>
      </c>
      <c r="AH1091" s="1" t="str">
        <f>IF(B1092=1,"",IF(שבוע_בדילוג[[#This Row],[הווסת פעיל?]]=1,IF(OR(שבוע_בדילוג[[#This Row],[וסת קבוע אחרון]]=F1092,F1092=שבוע_בדילוג[[#This Row],[LengthofCycle]]),1,0),""))</f>
        <v/>
      </c>
      <c r="AI1091" s="1" t="str">
        <f>IF(B1092=1,"",IF(שבוע_בדילוג[[#This Row],[הווסת פעיל?]]=1,IF(OR(שבוע_בדילוג[[#This Row],[וסת קבוע אחרון]]=F1092,F1092=שבוע_בדילוג[[#This Row],[LengthofCycle]],AND(שבוע_בדילוג[[#This Row],[LengthofCycle]]&lt;&gt;שבוע_בדילוג[[#This Row],[וסת קבוע אחרון]],OR(F1092=28,F1092=29))),1,0),""))</f>
        <v/>
      </c>
      <c r="AJ1091" s="1" t="str">
        <f>IF(AND(שבוע_בדילוג[[#This Row],[הווסת פעיל?]]=1,B1092=1),1,"")</f>
        <v/>
      </c>
      <c r="AK1091" s="4">
        <f>IF(AND(שבוע_בדילוג[[#This Row],[הווסת פעיל?]]&lt;&gt;1,B1092&lt;&gt;1,B1092&lt;&gt;""),IF(שבוע_בדילוג[[#This Row],[LengthofCycle]]=F1092,1,0),"")</f>
        <v>0</v>
      </c>
      <c r="AL1091" s="4">
        <f>IF(AND(שבוע_בדילוג[[#This Row],[הווסת פעיל?]]&lt;&gt;1,B1092&lt;&gt;1,B1092&lt;&gt;""),IF(OR(שבוע_בדילוג[[#This Row],[LengthofCycle]]=F1092,F1092=29),1,0),"")</f>
        <v>0</v>
      </c>
      <c r="AM1091" s="4">
        <f>IF(AND(שבוע_בדילוג[[#This Row],[הווסת פעיל?]]&lt;&gt;1,B1092&lt;&gt;1,B1092&lt;&gt;""),IF(OR(שבוע_בדילוג[[#This Row],[LengthofCycle]]=F1092,F1092=29,F1092=28),1,0),"")</f>
        <v>1</v>
      </c>
    </row>
    <row r="1092" spans="1:39" x14ac:dyDescent="0.25">
      <c r="A1092" s="1" t="s">
        <v>145</v>
      </c>
      <c r="B1092" s="1">
        <v>12</v>
      </c>
      <c r="C1092" s="1">
        <v>0</v>
      </c>
      <c r="D1092" s="1">
        <v>1</v>
      </c>
      <c r="E1092" s="1">
        <v>0</v>
      </c>
      <c r="F1092" s="1">
        <v>28</v>
      </c>
      <c r="H1092" s="1">
        <f>שבוע_בדילוג[[#This Row],[LengthofCycle]]+1</f>
        <v>29</v>
      </c>
      <c r="I1092" s="1">
        <f>IF(IFERROR(LOOKUP(שבוע_בדילוג[[#This Row],[ClientID]],קביעויות[השבוע בדילוג]),FALSE)=שבוע_בדילוג[[#This Row],[ClientID]],1,"")</f>
        <v>1</v>
      </c>
      <c r="J1092" s="1" t="str">
        <f>IF(AND(שבוע_בדילוג[[#This Row],[CycleNumber]]&gt;1,OR(B1093="",שבוע_בדילוג[[#This Row],[CycleNumber]]&gt;B1091)),IF(OR(AND(שבוע_בדילוג[[#This Row],[LengthofCycle]]=29,F1091=29),AND(שבוע_בדילוג[[#This Row],[LengthofCycle]]=36,F1091=36)),1,""),"")</f>
        <v/>
      </c>
      <c r="K1092" s="1" t="str">
        <f>IF(AND(שבוע_בדילוג[[#This Row],[וסת השבוע]]=1,J1091=1,שבוע_בדילוג[[#This Row],[CycleNumber]]&gt;B1091),1,"")</f>
        <v/>
      </c>
      <c r="L1092" s="1" t="str">
        <f>IF(שבוע_בדילוג[[#This Row],[CycleNumber]]=1,"",IF(שבוע_בדילוג[[#This Row],[וסת השבוע]]=1,0,IF(L1091="","",IF(L1091=0,IF(שבוע_בדילוג[[#This Row],[LengthofCycle]]=29,0,1),IF(L1091=1,IF(שבוע_בדילוג[[#This Row],[LengthofCycle]]+F1091=29*2,0,2),IF(L1091=2,IF(שבוע_בדילוג[[#This Row],[LengthofCycle]]+F1091+F1090=29*3,0,3),""))))))</f>
        <v/>
      </c>
      <c r="M1092" s="1" t="str">
        <f>IF(שבוע_בדילוג[[#This Row],[וסת השבוע]]=1,IF(שבוע_בדילוג[[#This Row],[וסת השבוע וההפלגה ביחד]]=1,M1091+1,0),IF(AND(שבוע_בדילוג[[#This Row],[CycleNumber]]&gt;B1091,שבוע_בדילוג[[#This Row],[CycleNumber]]&gt;1),IF(שבוע_בדילוג[[#This Row],[וסת השבוע פעיל?]]&lt;&gt;"",M1091+1,""),""))</f>
        <v/>
      </c>
      <c r="N1092" s="1" t="str">
        <f>IF(שבוע_בדילוג[[#This Row],[וסת השבוע פעיל?2]]="","",IF(AND(שבוע_בדילוג[[#This Row],[וסת השבוע פעיל?]]&lt;&gt;"",שבוע_בדילוג[[#This Row],[CycleNumber]]&lt;B1093,B1093&lt;&gt;"",שבוע_בדילוג[[#This Row],[וסת השבוע פעיל?]]&lt;3),IF(L1093=0,IF(AND(שבוע_בדילוג[[#This Row],[וסת השבוע פעיל?]]&gt;0,J1093=1),0,1),0),""))</f>
        <v/>
      </c>
      <c r="O1092" s="1" t="str">
        <f t="shared" si="88"/>
        <v/>
      </c>
      <c r="P1092" s="1" t="str">
        <f>IF(AND(שבוע_בדילוג[[#This Row],[חיזוי - שבוע]]=1,K1093=1),1,"")</f>
        <v/>
      </c>
      <c r="Q1092" s="1" t="str">
        <f>IF(AND(שבוע_בדילוג[[#This Row],[וסת השבוע פעיל?]]&lt;3,OR(שבוע_בדילוג[[#This Row],[CycleNumber]]&gt;B1093,B1093="")),1,"")</f>
        <v/>
      </c>
      <c r="R1092" s="1" t="str">
        <f>IF(AND(שבוע_בדילוג[[#This Row],[חיזוי - שבוע]]&lt;&gt;"",שבוע_בדילוג[[#This Row],[וסת השבוע פעיל?2]]=""),1,"")</f>
        <v/>
      </c>
      <c r="S1092" s="1">
        <f>IF(שבוע_בדילוג[[#This Row],[האישה קבעה וסת שבוע בדילוג?]]=1,IF(שבוע_בדילוג[[#This Row],[וסת השבוע פעיל?]]&lt;3,1,0),"")</f>
        <v>0</v>
      </c>
      <c r="T10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2" s="1">
        <f t="shared" si="89"/>
        <v>0</v>
      </c>
      <c r="V1092" s="1">
        <f t="shared" si="90"/>
        <v>0</v>
      </c>
      <c r="W1092" s="1">
        <f t="shared" si="91"/>
        <v>0</v>
      </c>
      <c r="X1092" s="1" t="str">
        <f>IF(שבוע_בדילוג[[#This Row],[3 הפלגות זהות]]="","",IF(שבוע_בדילוג[[#This Row],[3 הפלגות זהות]]=1,שבוע_בדילוג[[#This Row],[LengthofCycle]],X1091))</f>
        <v/>
      </c>
      <c r="Z1092" s="1" t="str">
        <f>IF(OR(שבוע_בדילוג[[#This Row],[הווסת פעיל?]]=0,שבוע_בדילוג[[#This Row],[הווסת פעיל?]]=""),"",SUM(Z1091,שבוע_בדילוג[[#This Row],[הווסת פעיל?]]))</f>
        <v/>
      </c>
      <c r="AA1092" s="1" t="str">
        <f>IF(AND(שבוע_בדילוג[[#This Row],[כמה מחזורים עד עקירה]]&lt;&gt;"",Z1093=""),שבוע_בדילוג[[#This Row],[כמה מחזורים עד עקירה]],"")</f>
        <v/>
      </c>
      <c r="AB1092" s="1" t="str">
        <f>IF(AND(שבוע_בדילוג[[#This Row],[הווסת פעיל?]]=1,שבוע_בדילוג[[#This Row],[וסת קבוע אחרון]]&lt;&gt;X1091),שבוע_בדילוג[[#This Row],[וסת קבוע אחרון]],"")</f>
        <v/>
      </c>
      <c r="AC1092" s="1" t="str">
        <f>IF(AND(שבוע_בדילוג[[#This Row],[הווסת פעיל?]]=1,Y1091=0,שבוע_בדילוג[[#This Row],[וסת קבוע אחרון]]=X1091),שבוע_בדילוג[[#This Row],[וסת קבוע אחרון]],"")</f>
        <v/>
      </c>
      <c r="AD1092" s="1" t="str">
        <f>IF(AND(שבוע_בדילוג[[#This Row],[הווסת פעיל?]]=1,Y1091=0,שבוע_בדילוג[[#This Row],[וסת קבוע אחרון]]&lt;&gt;X1091),1,"")</f>
        <v/>
      </c>
      <c r="AE1092" s="1" t="str">
        <f>IF(AND(שבוע_בדילוג[[#This Row],[הווסת פעיל?]]&lt;&gt;"",B1093=1),שבוע_בדילוג[[#This Row],[CycleNumber]],"")</f>
        <v/>
      </c>
      <c r="AF1092" s="1" t="str">
        <f>IF(AND(שבוע_בדילוג[[#This Row],[הווסת פעיל?]]&lt;&gt;"",Y1091=""),שבוע_בדילוג[[#This Row],[CycleNumber]],"")</f>
        <v/>
      </c>
      <c r="AG1092" s="1" t="str">
        <f>IF(B1093=1,"",IF(שבוע_בדילוג[[#This Row],[הווסת פעיל?]]=1,IF(שבוע_בדילוג[[#This Row],[וסת קבוע אחרון]]=F1093,1,0),""))</f>
        <v/>
      </c>
      <c r="AH1092" s="1" t="str">
        <f>IF(B1093=1,"",IF(שבוע_בדילוג[[#This Row],[הווסת פעיל?]]=1,IF(OR(שבוע_בדילוג[[#This Row],[וסת קבוע אחרון]]=F1093,F1093=שבוע_בדילוג[[#This Row],[LengthofCycle]]),1,0),""))</f>
        <v/>
      </c>
      <c r="AI1092" s="1" t="str">
        <f>IF(B1093=1,"",IF(שבוע_בדילוג[[#This Row],[הווסת פעיל?]]=1,IF(OR(שבוע_בדילוג[[#This Row],[וסת קבוע אחרון]]=F1093,F1093=שבוע_בדילוג[[#This Row],[LengthofCycle]],AND(שבוע_בדילוג[[#This Row],[LengthofCycle]]&lt;&gt;שבוע_בדילוג[[#This Row],[וסת קבוע אחרון]],OR(F1093=28,F1093=29))),1,0),""))</f>
        <v/>
      </c>
      <c r="AJ1092" s="1" t="str">
        <f>IF(AND(שבוע_בדילוג[[#This Row],[הווסת פעיל?]]=1,B1093=1),1,"")</f>
        <v/>
      </c>
      <c r="AK1092" s="4" t="str">
        <f>IF(AND(שבוע_בדילוג[[#This Row],[הווסת פעיל?]]&lt;&gt;1,B1093&lt;&gt;1,B1093&lt;&gt;""),IF(שבוע_בדילוג[[#This Row],[LengthofCycle]]=F1093,1,0),"")</f>
        <v/>
      </c>
      <c r="AL1092" s="4" t="str">
        <f>IF(AND(שבוע_בדילוג[[#This Row],[הווסת פעיל?]]&lt;&gt;1,B1093&lt;&gt;1,B1093&lt;&gt;""),IF(OR(שבוע_בדילוג[[#This Row],[LengthofCycle]]=F1093,F1093=29),1,0),"")</f>
        <v/>
      </c>
      <c r="AM1092" s="4" t="str">
        <f>IF(AND(שבוע_בדילוג[[#This Row],[הווסת פעיל?]]&lt;&gt;1,B1093&lt;&gt;1,B1093&lt;&gt;""),IF(OR(שבוע_בדילוג[[#This Row],[LengthofCycle]]=F1093,F1093=29,F1093=28),1,0),"")</f>
        <v/>
      </c>
    </row>
    <row r="1093" spans="1:39" x14ac:dyDescent="0.25">
      <c r="A1093" s="1" t="s">
        <v>146</v>
      </c>
      <c r="B1093" s="1">
        <v>1</v>
      </c>
      <c r="C1093" s="1">
        <v>1</v>
      </c>
      <c r="D1093" s="1">
        <v>1</v>
      </c>
      <c r="E1093" s="1">
        <v>0</v>
      </c>
      <c r="F1093" s="1">
        <v>34</v>
      </c>
      <c r="H1093" s="1">
        <f>שבוע_בדילוג[[#This Row],[LengthofCycle]]+1</f>
        <v>35</v>
      </c>
      <c r="I1093" s="1" t="str">
        <f>IF(IFERROR(LOOKUP(שבוע_בדילוג[[#This Row],[ClientID]],קביעויות[השבוע בדילוג]),FALSE)=שבוע_בדילוג[[#This Row],[ClientID]],1,"")</f>
        <v/>
      </c>
      <c r="J1093" s="1" t="str">
        <f>IF(AND(שבוע_בדילוג[[#This Row],[CycleNumber]]&gt;1,OR(B1094="",שבוע_בדילוג[[#This Row],[CycleNumber]]&gt;B1092)),IF(OR(AND(שבוע_בדילוג[[#This Row],[LengthofCycle]]=29,F1092=29),AND(שבוע_בדילוג[[#This Row],[LengthofCycle]]=36,F1092=36)),1,""),"")</f>
        <v/>
      </c>
      <c r="K1093" s="1" t="str">
        <f>IF(AND(שבוע_בדילוג[[#This Row],[וסת השבוע]]=1,J1092=1,שבוע_בדילוג[[#This Row],[CycleNumber]]&gt;B1092),1,"")</f>
        <v/>
      </c>
      <c r="L1093" s="1" t="str">
        <f>IF(שבוע_בדילוג[[#This Row],[CycleNumber]]=1,"",IF(שבוע_בדילוג[[#This Row],[וסת השבוע]]=1,0,IF(L1092="","",IF(L1092=0,IF(שבוע_בדילוג[[#This Row],[LengthofCycle]]=29,0,1),IF(L1092=1,IF(שבוע_בדילוג[[#This Row],[LengthofCycle]]+F1092=29*2,0,2),IF(L1092=2,IF(שבוע_בדילוג[[#This Row],[LengthofCycle]]+F1092+F1091=29*3,0,3),""))))))</f>
        <v/>
      </c>
      <c r="M1093" s="1" t="str">
        <f>IF(שבוע_בדילוג[[#This Row],[וסת השבוע]]=1,IF(שבוע_בדילוג[[#This Row],[וסת השבוע וההפלגה ביחד]]=1,M1092+1,0),IF(AND(שבוע_בדילוג[[#This Row],[CycleNumber]]&gt;B1092,שבוע_בדילוג[[#This Row],[CycleNumber]]&gt;1),IF(שבוע_בדילוג[[#This Row],[וסת השבוע פעיל?]]&lt;&gt;"",M1092+1,""),""))</f>
        <v/>
      </c>
      <c r="N1093" s="1" t="str">
        <f>IF(שבוע_בדילוג[[#This Row],[וסת השבוע פעיל?2]]="","",IF(AND(שבוע_בדילוג[[#This Row],[וסת השבוע פעיל?]]&lt;&gt;"",שבוע_בדילוג[[#This Row],[CycleNumber]]&lt;B1094,B1094&lt;&gt;"",שבוע_בדילוג[[#This Row],[וסת השבוע פעיל?]]&lt;3),IF(L1094=0,IF(AND(שבוע_בדילוג[[#This Row],[וסת השבוע פעיל?]]&gt;0,J1094=1),0,1),0),""))</f>
        <v/>
      </c>
      <c r="O1093" s="1" t="str">
        <f t="shared" si="88"/>
        <v/>
      </c>
      <c r="P1093" s="1" t="str">
        <f>IF(AND(שבוע_בדילוג[[#This Row],[חיזוי - שבוע]]=1,K1094=1),1,"")</f>
        <v/>
      </c>
      <c r="Q1093" s="1" t="str">
        <f>IF(AND(שבוע_בדילוג[[#This Row],[וסת השבוע פעיל?]]&lt;3,OR(שבוע_בדילוג[[#This Row],[CycleNumber]]&gt;B1094,B1094="")),1,"")</f>
        <v/>
      </c>
      <c r="R1093" s="1" t="str">
        <f>IF(AND(שבוע_בדילוג[[#This Row],[חיזוי - שבוע]]&lt;&gt;"",שבוע_בדילוג[[#This Row],[וסת השבוע פעיל?2]]=""),1,"")</f>
        <v/>
      </c>
      <c r="S1093" s="1" t="str">
        <f>IF(שבוע_בדילוג[[#This Row],[האישה קבעה וסת שבוע בדילוג?]]=1,IF(שבוע_בדילוג[[#This Row],[וסת השבוע פעיל?]]&lt;3,1,0),"")</f>
        <v/>
      </c>
      <c r="T10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3" s="1" t="str">
        <f t="shared" si="89"/>
        <v/>
      </c>
      <c r="V1093" s="1" t="str">
        <f t="shared" si="90"/>
        <v/>
      </c>
      <c r="W1093" s="1" t="str">
        <f t="shared" si="91"/>
        <v/>
      </c>
      <c r="X1093" s="1" t="str">
        <f>IF(שבוע_בדילוג[[#This Row],[3 הפלגות זהות]]="","",IF(שבוע_בדילוג[[#This Row],[3 הפלגות זהות]]=1,שבוע_בדילוג[[#This Row],[LengthofCycle]],X1092))</f>
        <v/>
      </c>
      <c r="Y1093" s="1" t="str">
        <f>IF(שבוע_בדילוג[[#This Row],[וסת קבוע אחרון]]="","",IF(OR(שבוע_בדילוג[[#This Row],[LengthofCycle]]=שבוע_בדילוג[[#This Row],[וסת קבוע אחרון]],F1092=שבוע_בדילוג[[#This Row],[וסת קבוע אחרון]],F1091=שבוע_בדילוג[[#This Row],[וסת קבוע אחרון]]),1,0))</f>
        <v/>
      </c>
      <c r="Z1093" s="1" t="str">
        <f>IF(OR(שבוע_בדילוג[[#This Row],[הווסת פעיל?]]=0,שבוע_בדילוג[[#This Row],[הווסת פעיל?]]=""),"",SUM(Z1092,שבוע_בדילוג[[#This Row],[הווסת פעיל?]]))</f>
        <v/>
      </c>
      <c r="AA1093" s="1" t="str">
        <f>IF(AND(שבוע_בדילוג[[#This Row],[כמה מחזורים עד עקירה]]&lt;&gt;"",Z1094=""),שבוע_בדילוג[[#This Row],[כמה מחזורים עד עקירה]],"")</f>
        <v/>
      </c>
      <c r="AB1093" s="1" t="str">
        <f>IF(AND(שבוע_בדילוג[[#This Row],[הווסת פעיל?]]=1,שבוע_בדילוג[[#This Row],[וסת קבוע אחרון]]&lt;&gt;X1092),שבוע_בדילוג[[#This Row],[וסת קבוע אחרון]],"")</f>
        <v/>
      </c>
      <c r="AC1093" s="1" t="str">
        <f>IF(AND(שבוע_בדילוג[[#This Row],[הווסת פעיל?]]=1,Y1092=0,שבוע_בדילוג[[#This Row],[וסת קבוע אחרון]]=X1092),שבוע_בדילוג[[#This Row],[וסת קבוע אחרון]],"")</f>
        <v/>
      </c>
      <c r="AD1093" s="1" t="str">
        <f>IF(AND(שבוע_בדילוג[[#This Row],[הווסת פעיל?]]=1,Y1092=0,שבוע_בדילוג[[#This Row],[וסת קבוע אחרון]]&lt;&gt;X1092),1,"")</f>
        <v/>
      </c>
      <c r="AE1093" s="1" t="str">
        <f>IF(AND(שבוע_בדילוג[[#This Row],[הווסת פעיל?]]&lt;&gt;"",B1094=1),שבוע_בדילוג[[#This Row],[CycleNumber]],"")</f>
        <v/>
      </c>
      <c r="AF1093" s="1" t="str">
        <f>IF(AND(שבוע_בדילוג[[#This Row],[הווסת פעיל?]]&lt;&gt;"",Y1092=""),שבוע_בדילוג[[#This Row],[CycleNumber]],"")</f>
        <v/>
      </c>
      <c r="AG1093" s="1" t="str">
        <f>IF(B1094=1,"",IF(שבוע_בדילוג[[#This Row],[הווסת פעיל?]]=1,IF(שבוע_בדילוג[[#This Row],[וסת קבוע אחרון]]=F1094,1,0),""))</f>
        <v/>
      </c>
      <c r="AH1093" s="1" t="str">
        <f>IF(B1094=1,"",IF(שבוע_בדילוג[[#This Row],[הווסת פעיל?]]=1,IF(OR(שבוע_בדילוג[[#This Row],[וסת קבוע אחרון]]=F1094,F1094=שבוע_בדילוג[[#This Row],[LengthofCycle]]),1,0),""))</f>
        <v/>
      </c>
      <c r="AI1093" s="1" t="str">
        <f>IF(B1094=1,"",IF(שבוע_בדילוג[[#This Row],[הווסת פעיל?]]=1,IF(OR(שבוע_בדילוג[[#This Row],[וסת קבוע אחרון]]=F1094,F1094=שבוע_בדילוג[[#This Row],[LengthofCycle]],AND(שבוע_בדילוג[[#This Row],[LengthofCycle]]&lt;&gt;שבוע_בדילוג[[#This Row],[וסת קבוע אחרון]],OR(F1094=28,F1094=29))),1,0),""))</f>
        <v/>
      </c>
      <c r="AJ1093" s="1" t="str">
        <f>IF(AND(שבוע_בדילוג[[#This Row],[הווסת פעיל?]]=1,B1094=1),1,"")</f>
        <v/>
      </c>
      <c r="AK1093" s="4">
        <f>IF(AND(שבוע_בדילוג[[#This Row],[הווסת פעיל?]]&lt;&gt;1,B1094&lt;&gt;1,B1094&lt;&gt;""),IF(שבוע_בדילוג[[#This Row],[LengthofCycle]]=F1094,1,0),"")</f>
        <v>0</v>
      </c>
      <c r="AL1093" s="4">
        <f>IF(AND(שבוע_בדילוג[[#This Row],[הווסת פעיל?]]&lt;&gt;1,B1094&lt;&gt;1,B1094&lt;&gt;""),IF(OR(שבוע_בדילוג[[#This Row],[LengthofCycle]]=F1094,F1094=29),1,0),"")</f>
        <v>0</v>
      </c>
      <c r="AM1093" s="4">
        <f>IF(AND(שבוע_בדילוג[[#This Row],[הווסת פעיל?]]&lt;&gt;1,B1094&lt;&gt;1,B1094&lt;&gt;""),IF(OR(שבוע_בדילוג[[#This Row],[LengthofCycle]]=F1094,F1094=29,F1094=28),1,0),"")</f>
        <v>0</v>
      </c>
    </row>
    <row r="1094" spans="1:39" x14ac:dyDescent="0.25">
      <c r="A1094" s="1" t="s">
        <v>146</v>
      </c>
      <c r="B1094" s="1">
        <v>2</v>
      </c>
      <c r="C1094" s="1">
        <v>1</v>
      </c>
      <c r="D1094" s="1">
        <v>1</v>
      </c>
      <c r="E1094" s="1">
        <v>0</v>
      </c>
      <c r="F1094" s="1">
        <v>33</v>
      </c>
      <c r="H1094" s="1">
        <f>שבוע_בדילוג[[#This Row],[LengthofCycle]]+1</f>
        <v>34</v>
      </c>
      <c r="I1094" s="1" t="str">
        <f>IF(IFERROR(LOOKUP(שבוע_בדילוג[[#This Row],[ClientID]],קביעויות[השבוע בדילוג]),FALSE)=שבוע_בדילוג[[#This Row],[ClientID]],1,"")</f>
        <v/>
      </c>
      <c r="J1094" s="1" t="str">
        <f>IF(AND(שבוע_בדילוג[[#This Row],[CycleNumber]]&gt;1,OR(B1095="",שבוע_בדילוג[[#This Row],[CycleNumber]]&gt;B1093)),IF(OR(AND(שבוע_בדילוג[[#This Row],[LengthofCycle]]=29,F1093=29),AND(שבוע_בדילוג[[#This Row],[LengthofCycle]]=36,F1093=36)),1,""),"")</f>
        <v/>
      </c>
      <c r="K1094" s="1" t="str">
        <f>IF(AND(שבוע_בדילוג[[#This Row],[וסת השבוע]]=1,J1093=1,שבוע_בדילוג[[#This Row],[CycleNumber]]&gt;B1093),1,"")</f>
        <v/>
      </c>
      <c r="L1094" s="1" t="str">
        <f>IF(שבוע_בדילוג[[#This Row],[CycleNumber]]=1,"",IF(שבוע_בדילוג[[#This Row],[וסת השבוע]]=1,0,IF(L1093="","",IF(L1093=0,IF(שבוע_בדילוג[[#This Row],[LengthofCycle]]=29,0,1),IF(L1093=1,IF(שבוע_בדילוג[[#This Row],[LengthofCycle]]+F1093=29*2,0,2),IF(L1093=2,IF(שבוע_בדילוג[[#This Row],[LengthofCycle]]+F1093+F1092=29*3,0,3),""))))))</f>
        <v/>
      </c>
      <c r="M1094" s="1" t="str">
        <f>IF(שבוע_בדילוג[[#This Row],[וסת השבוע]]=1,IF(שבוע_בדילוג[[#This Row],[וסת השבוע וההפלגה ביחד]]=1,M1093+1,0),IF(AND(שבוע_בדילוג[[#This Row],[CycleNumber]]&gt;B1093,שבוע_בדילוג[[#This Row],[CycleNumber]]&gt;1),IF(שבוע_בדילוג[[#This Row],[וסת השבוע פעיל?]]&lt;&gt;"",M1093+1,""),""))</f>
        <v/>
      </c>
      <c r="N1094" s="1" t="str">
        <f>IF(שבוע_בדילוג[[#This Row],[וסת השבוע פעיל?2]]="","",IF(AND(שבוע_בדילוג[[#This Row],[וסת השבוע פעיל?]]&lt;&gt;"",שבוע_בדילוג[[#This Row],[CycleNumber]]&lt;B1095,B1095&lt;&gt;"",שבוע_בדילוג[[#This Row],[וסת השבוע פעיל?]]&lt;3),IF(L1095=0,IF(AND(שבוע_בדילוג[[#This Row],[וסת השבוע פעיל?]]&gt;0,J1095=1),0,1),0),""))</f>
        <v/>
      </c>
      <c r="O1094" s="1" t="str">
        <f t="shared" si="88"/>
        <v/>
      </c>
      <c r="P1094" s="1" t="str">
        <f>IF(AND(שבוע_בדילוג[[#This Row],[חיזוי - שבוע]]=1,K1095=1),1,"")</f>
        <v/>
      </c>
      <c r="Q1094" s="1" t="str">
        <f>IF(AND(שבוע_בדילוג[[#This Row],[וסת השבוע פעיל?]]&lt;3,OR(שבוע_בדילוג[[#This Row],[CycleNumber]]&gt;B1095,B1095="")),1,"")</f>
        <v/>
      </c>
      <c r="R1094" s="1" t="str">
        <f>IF(AND(שבוע_בדילוג[[#This Row],[חיזוי - שבוע]]&lt;&gt;"",שבוע_בדילוג[[#This Row],[וסת השבוע פעיל?2]]=""),1,"")</f>
        <v/>
      </c>
      <c r="S1094" s="1" t="str">
        <f>IF(שבוע_בדילוג[[#This Row],[האישה קבעה וסת שבוע בדילוג?]]=1,IF(שבוע_בדילוג[[#This Row],[וסת השבוע פעיל?]]&lt;3,1,0),"")</f>
        <v/>
      </c>
      <c r="T10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4" s="1" t="str">
        <f t="shared" si="89"/>
        <v/>
      </c>
      <c r="V1094" s="1" t="str">
        <f t="shared" si="90"/>
        <v/>
      </c>
      <c r="W1094" s="1" t="str">
        <f t="shared" si="91"/>
        <v/>
      </c>
      <c r="X1094" s="1" t="str">
        <f>IF(שבוע_בדילוג[[#This Row],[3 הפלגות זהות]]="","",IF(שבוע_בדילוג[[#This Row],[3 הפלגות זהות]]=1,שבוע_בדילוג[[#This Row],[LengthofCycle]],X1093))</f>
        <v/>
      </c>
      <c r="Y1094" s="1" t="str">
        <f>IF(שבוע_בדילוג[[#This Row],[וסת קבוע אחרון]]="","",IF(OR(שבוע_בדילוג[[#This Row],[LengthofCycle]]=שבוע_בדילוג[[#This Row],[וסת קבוע אחרון]],F1093=שבוע_בדילוג[[#This Row],[וסת קבוע אחרון]],F1092=שבוע_בדילוג[[#This Row],[וסת קבוע אחרון]]),1,0))</f>
        <v/>
      </c>
      <c r="Z1094" s="1" t="str">
        <f>IF(OR(שבוע_בדילוג[[#This Row],[הווסת פעיל?]]=0,שבוע_בדילוג[[#This Row],[הווסת פעיל?]]=""),"",SUM(Z1093,שבוע_בדילוג[[#This Row],[הווסת פעיל?]]))</f>
        <v/>
      </c>
      <c r="AA1094" s="1" t="str">
        <f>IF(AND(שבוע_בדילוג[[#This Row],[כמה מחזורים עד עקירה]]&lt;&gt;"",Z1095=""),שבוע_בדילוג[[#This Row],[כמה מחזורים עד עקירה]],"")</f>
        <v/>
      </c>
      <c r="AB1094" s="1" t="str">
        <f>IF(AND(שבוע_בדילוג[[#This Row],[הווסת פעיל?]]=1,שבוע_בדילוג[[#This Row],[וסת קבוע אחרון]]&lt;&gt;X1093),שבוע_בדילוג[[#This Row],[וסת קבוע אחרון]],"")</f>
        <v/>
      </c>
      <c r="AC1094" s="1" t="str">
        <f>IF(AND(שבוע_בדילוג[[#This Row],[הווסת פעיל?]]=1,Y1093=0,שבוע_בדילוג[[#This Row],[וסת קבוע אחרון]]=X1093),שבוע_בדילוג[[#This Row],[וסת קבוע אחרון]],"")</f>
        <v/>
      </c>
      <c r="AD1094" s="1" t="str">
        <f>IF(AND(שבוע_בדילוג[[#This Row],[הווסת פעיל?]]=1,Y1093=0,שבוע_בדילוג[[#This Row],[וסת קבוע אחרון]]&lt;&gt;X1093),1,"")</f>
        <v/>
      </c>
      <c r="AE1094" s="1" t="str">
        <f>IF(AND(שבוע_בדילוג[[#This Row],[הווסת פעיל?]]&lt;&gt;"",B1095=1),שבוע_בדילוג[[#This Row],[CycleNumber]],"")</f>
        <v/>
      </c>
      <c r="AF1094" s="1" t="str">
        <f>IF(AND(שבוע_בדילוג[[#This Row],[הווסת פעיל?]]&lt;&gt;"",Y1093=""),שבוע_בדילוג[[#This Row],[CycleNumber]],"")</f>
        <v/>
      </c>
      <c r="AG1094" s="1" t="str">
        <f>IF(B1095=1,"",IF(שבוע_בדילוג[[#This Row],[הווסת פעיל?]]=1,IF(שבוע_בדילוג[[#This Row],[וסת קבוע אחרון]]=F1095,1,0),""))</f>
        <v/>
      </c>
      <c r="AH1094" s="1" t="str">
        <f>IF(B1095=1,"",IF(שבוע_בדילוג[[#This Row],[הווסת פעיל?]]=1,IF(OR(שבוע_בדילוג[[#This Row],[וסת קבוע אחרון]]=F1095,F1095=שבוע_בדילוג[[#This Row],[LengthofCycle]]),1,0),""))</f>
        <v/>
      </c>
      <c r="AI1094" s="1" t="str">
        <f>IF(B1095=1,"",IF(שבוע_בדילוג[[#This Row],[הווסת פעיל?]]=1,IF(OR(שבוע_בדילוג[[#This Row],[וסת קבוע אחרון]]=F1095,F1095=שבוע_בדילוג[[#This Row],[LengthofCycle]],AND(שבוע_בדילוג[[#This Row],[LengthofCycle]]&lt;&gt;שבוע_בדילוג[[#This Row],[וסת קבוע אחרון]],OR(F1095=28,F1095=29))),1,0),""))</f>
        <v/>
      </c>
      <c r="AJ1094" s="1" t="str">
        <f>IF(AND(שבוע_בדילוג[[#This Row],[הווסת פעיל?]]=1,B1095=1),1,"")</f>
        <v/>
      </c>
      <c r="AK1094" s="4">
        <f>IF(AND(שבוע_בדילוג[[#This Row],[הווסת פעיל?]]&lt;&gt;1,B1095&lt;&gt;1,B1095&lt;&gt;""),IF(שבוע_בדילוג[[#This Row],[LengthofCycle]]=F1095,1,0),"")</f>
        <v>0</v>
      </c>
      <c r="AL1094" s="4">
        <f>IF(AND(שבוע_בדילוג[[#This Row],[הווסת פעיל?]]&lt;&gt;1,B1095&lt;&gt;1,B1095&lt;&gt;""),IF(OR(שבוע_בדילוג[[#This Row],[LengthofCycle]]=F1095,F1095=29),1,0),"")</f>
        <v>0</v>
      </c>
      <c r="AM1094" s="4">
        <f>IF(AND(שבוע_בדילוג[[#This Row],[הווסת פעיל?]]&lt;&gt;1,B1095&lt;&gt;1,B1095&lt;&gt;""),IF(OR(שבוע_בדילוג[[#This Row],[LengthofCycle]]=F1095,F1095=29,F1095=28),1,0),"")</f>
        <v>0</v>
      </c>
    </row>
    <row r="1095" spans="1:39" x14ac:dyDescent="0.25">
      <c r="A1095" s="1" t="s">
        <v>146</v>
      </c>
      <c r="B1095" s="1">
        <v>3</v>
      </c>
      <c r="C1095" s="1">
        <v>1</v>
      </c>
      <c r="D1095" s="1">
        <v>1</v>
      </c>
      <c r="E1095" s="1">
        <v>0</v>
      </c>
      <c r="F1095" s="1">
        <v>31</v>
      </c>
      <c r="H1095" s="1">
        <f>שבוע_בדילוג[[#This Row],[LengthofCycle]]+1</f>
        <v>32</v>
      </c>
      <c r="I1095" s="1" t="str">
        <f>IF(IFERROR(LOOKUP(שבוע_בדילוג[[#This Row],[ClientID]],קביעויות[השבוע בדילוג]),FALSE)=שבוע_בדילוג[[#This Row],[ClientID]],1,"")</f>
        <v/>
      </c>
      <c r="J1095" s="1" t="str">
        <f>IF(AND(שבוע_בדילוג[[#This Row],[CycleNumber]]&gt;1,OR(B1096="",שבוע_בדילוג[[#This Row],[CycleNumber]]&gt;B1094)),IF(OR(AND(שבוע_בדילוג[[#This Row],[LengthofCycle]]=29,F1094=29),AND(שבוע_בדילוג[[#This Row],[LengthofCycle]]=36,F1094=36)),1,""),"")</f>
        <v/>
      </c>
      <c r="K1095" s="1" t="str">
        <f>IF(AND(שבוע_בדילוג[[#This Row],[וסת השבוע]]=1,J1094=1,שבוע_בדילוג[[#This Row],[CycleNumber]]&gt;B1094),1,"")</f>
        <v/>
      </c>
      <c r="L1095" s="1" t="str">
        <f>IF(שבוע_בדילוג[[#This Row],[CycleNumber]]=1,"",IF(שבוע_בדילוג[[#This Row],[וסת השבוע]]=1,0,IF(L1094="","",IF(L1094=0,IF(שבוע_בדילוג[[#This Row],[LengthofCycle]]=29,0,1),IF(L1094=1,IF(שבוע_בדילוג[[#This Row],[LengthofCycle]]+F1094=29*2,0,2),IF(L1094=2,IF(שבוע_בדילוג[[#This Row],[LengthofCycle]]+F1094+F1093=29*3,0,3),""))))))</f>
        <v/>
      </c>
      <c r="M1095" s="1" t="str">
        <f>IF(שבוע_בדילוג[[#This Row],[וסת השבוע]]=1,IF(שבוע_בדילוג[[#This Row],[וסת השבוע וההפלגה ביחד]]=1,M1094+1,0),IF(AND(שבוע_בדילוג[[#This Row],[CycleNumber]]&gt;B1094,שבוע_בדילוג[[#This Row],[CycleNumber]]&gt;1),IF(שבוע_בדילוג[[#This Row],[וסת השבוע פעיל?]]&lt;&gt;"",M1094+1,""),""))</f>
        <v/>
      </c>
      <c r="N1095" s="1" t="str">
        <f>IF(שבוע_בדילוג[[#This Row],[וסת השבוע פעיל?2]]="","",IF(AND(שבוע_בדילוג[[#This Row],[וסת השבוע פעיל?]]&lt;&gt;"",שבוע_בדילוג[[#This Row],[CycleNumber]]&lt;B1096,B1096&lt;&gt;"",שבוע_בדילוג[[#This Row],[וסת השבוע פעיל?]]&lt;3),IF(L1096=0,IF(AND(שבוע_בדילוג[[#This Row],[וסת השבוע פעיל?]]&gt;0,J1096=1),0,1),0),""))</f>
        <v/>
      </c>
      <c r="O1095" s="1" t="str">
        <f t="shared" si="88"/>
        <v/>
      </c>
      <c r="P1095" s="1" t="str">
        <f>IF(AND(שבוע_בדילוג[[#This Row],[חיזוי - שבוע]]=1,K1096=1),1,"")</f>
        <v/>
      </c>
      <c r="Q1095" s="1" t="str">
        <f>IF(AND(שבוע_בדילוג[[#This Row],[וסת השבוע פעיל?]]&lt;3,OR(שבוע_בדילוג[[#This Row],[CycleNumber]]&gt;B1096,B1096="")),1,"")</f>
        <v/>
      </c>
      <c r="R1095" s="1" t="str">
        <f>IF(AND(שבוע_בדילוג[[#This Row],[חיזוי - שבוע]]&lt;&gt;"",שבוע_בדילוג[[#This Row],[וסת השבוע פעיל?2]]=""),1,"")</f>
        <v/>
      </c>
      <c r="S1095" s="1" t="str">
        <f>IF(שבוע_בדילוג[[#This Row],[האישה קבעה וסת שבוע בדילוג?]]=1,IF(שבוע_בדילוג[[#This Row],[וסת השבוע פעיל?]]&lt;3,1,0),"")</f>
        <v/>
      </c>
      <c r="T10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5" s="1">
        <f t="shared" si="89"/>
        <v>0</v>
      </c>
      <c r="V1095" s="1" t="str">
        <f t="shared" si="90"/>
        <v/>
      </c>
      <c r="W1095" s="1" t="str">
        <f t="shared" si="91"/>
        <v/>
      </c>
      <c r="X1095" s="1" t="str">
        <f>IF(שבוע_בדילוג[[#This Row],[3 הפלגות זהות]]="","",IF(שבוע_בדילוג[[#This Row],[3 הפלגות זהות]]=1,שבוע_בדילוג[[#This Row],[LengthofCycle]],X1094))</f>
        <v/>
      </c>
      <c r="Y1095" s="1" t="str">
        <f>IF(שבוע_בדילוג[[#This Row],[וסת קבוע אחרון]]="","",IF(OR(שבוע_בדילוג[[#This Row],[LengthofCycle]]=שבוע_בדילוג[[#This Row],[וסת קבוע אחרון]],F1094=שבוע_בדילוג[[#This Row],[וסת קבוע אחרון]],F1093=שבוע_בדילוג[[#This Row],[וסת קבוע אחרון]]),1,0))</f>
        <v/>
      </c>
      <c r="Z1095" s="1" t="str">
        <f>IF(OR(שבוע_בדילוג[[#This Row],[הווסת פעיל?]]=0,שבוע_בדילוג[[#This Row],[הווסת פעיל?]]=""),"",SUM(Z1094,שבוע_בדילוג[[#This Row],[הווסת פעיל?]]))</f>
        <v/>
      </c>
      <c r="AA1095" s="1" t="str">
        <f>IF(AND(שבוע_בדילוג[[#This Row],[כמה מחזורים עד עקירה]]&lt;&gt;"",Z1096=""),שבוע_בדילוג[[#This Row],[כמה מחזורים עד עקירה]],"")</f>
        <v/>
      </c>
      <c r="AB1095" s="1" t="str">
        <f>IF(AND(שבוע_בדילוג[[#This Row],[הווסת פעיל?]]=1,שבוע_בדילוג[[#This Row],[וסת קבוע אחרון]]&lt;&gt;X1094),שבוע_בדילוג[[#This Row],[וסת קבוע אחרון]],"")</f>
        <v/>
      </c>
      <c r="AC1095" s="1" t="str">
        <f>IF(AND(שבוע_בדילוג[[#This Row],[הווסת פעיל?]]=1,Y1094=0,שבוע_בדילוג[[#This Row],[וסת קבוע אחרון]]=X1094),שבוע_בדילוג[[#This Row],[וסת קבוע אחרון]],"")</f>
        <v/>
      </c>
      <c r="AD1095" s="1" t="str">
        <f>IF(AND(שבוע_בדילוג[[#This Row],[הווסת פעיל?]]=1,Y1094=0,שבוע_בדילוג[[#This Row],[וסת קבוע אחרון]]&lt;&gt;X1094),1,"")</f>
        <v/>
      </c>
      <c r="AE1095" s="1" t="str">
        <f>IF(AND(שבוע_בדילוג[[#This Row],[הווסת פעיל?]]&lt;&gt;"",B1096=1),שבוע_בדילוג[[#This Row],[CycleNumber]],"")</f>
        <v/>
      </c>
      <c r="AF1095" s="1" t="str">
        <f>IF(AND(שבוע_בדילוג[[#This Row],[הווסת פעיל?]]&lt;&gt;"",Y1094=""),שבוע_בדילוג[[#This Row],[CycleNumber]],"")</f>
        <v/>
      </c>
      <c r="AG1095" s="1" t="str">
        <f>IF(B1096=1,"",IF(שבוע_בדילוג[[#This Row],[הווסת פעיל?]]=1,IF(שבוע_בדילוג[[#This Row],[וסת קבוע אחרון]]=F1096,1,0),""))</f>
        <v/>
      </c>
      <c r="AH1095" s="1" t="str">
        <f>IF(B1096=1,"",IF(שבוע_בדילוג[[#This Row],[הווסת פעיל?]]=1,IF(OR(שבוע_בדילוג[[#This Row],[וסת קבוע אחרון]]=F1096,F1096=שבוע_בדילוג[[#This Row],[LengthofCycle]]),1,0),""))</f>
        <v/>
      </c>
      <c r="AI1095" s="1" t="str">
        <f>IF(B1096=1,"",IF(שבוע_בדילוג[[#This Row],[הווסת פעיל?]]=1,IF(OR(שבוע_בדילוג[[#This Row],[וסת קבוע אחרון]]=F1096,F1096=שבוע_בדילוג[[#This Row],[LengthofCycle]],AND(שבוע_בדילוג[[#This Row],[LengthofCycle]]&lt;&gt;שבוע_בדילוג[[#This Row],[וסת קבוע אחרון]],OR(F1096=28,F1096=29))),1,0),""))</f>
        <v/>
      </c>
      <c r="AJ1095" s="1" t="str">
        <f>IF(AND(שבוע_בדילוג[[#This Row],[הווסת פעיל?]]=1,B1096=1),1,"")</f>
        <v/>
      </c>
      <c r="AK1095" s="4">
        <f>IF(AND(שבוע_בדילוג[[#This Row],[הווסת פעיל?]]&lt;&gt;1,B1096&lt;&gt;1,B1096&lt;&gt;""),IF(שבוע_בדילוג[[#This Row],[LengthofCycle]]=F1096,1,0),"")</f>
        <v>0</v>
      </c>
      <c r="AL1095" s="4">
        <f>IF(AND(שבוע_בדילוג[[#This Row],[הווסת פעיל?]]&lt;&gt;1,B1096&lt;&gt;1,B1096&lt;&gt;""),IF(OR(שבוע_בדילוג[[#This Row],[LengthofCycle]]=F1096,F1096=29),1,0),"")</f>
        <v>0</v>
      </c>
      <c r="AM1095" s="4">
        <f>IF(AND(שבוע_בדילוג[[#This Row],[הווסת פעיל?]]&lt;&gt;1,B1096&lt;&gt;1,B1096&lt;&gt;""),IF(OR(שבוע_בדילוג[[#This Row],[LengthofCycle]]=F1096,F1096=29,F1096=28),1,0),"")</f>
        <v>0</v>
      </c>
    </row>
    <row r="1096" spans="1:39" x14ac:dyDescent="0.25">
      <c r="A1096" s="1" t="s">
        <v>146</v>
      </c>
      <c r="B1096" s="1">
        <v>4</v>
      </c>
      <c r="C1096" s="1">
        <v>1</v>
      </c>
      <c r="D1096" s="1">
        <v>1</v>
      </c>
      <c r="E1096" s="1">
        <v>0</v>
      </c>
      <c r="F1096" s="1">
        <v>30</v>
      </c>
      <c r="H1096" s="1">
        <f>שבוע_בדילוג[[#This Row],[LengthofCycle]]+1</f>
        <v>31</v>
      </c>
      <c r="I1096" s="1" t="str">
        <f>IF(IFERROR(LOOKUP(שבוע_בדילוג[[#This Row],[ClientID]],קביעויות[השבוע בדילוג]),FALSE)=שבוע_בדילוג[[#This Row],[ClientID]],1,"")</f>
        <v/>
      </c>
      <c r="J1096" s="1" t="str">
        <f>IF(AND(שבוע_בדילוג[[#This Row],[CycleNumber]]&gt;1,OR(B1097="",שבוע_בדילוג[[#This Row],[CycleNumber]]&gt;B1095)),IF(OR(AND(שבוע_בדילוג[[#This Row],[LengthofCycle]]=29,F1095=29),AND(שבוע_בדילוג[[#This Row],[LengthofCycle]]=36,F1095=36)),1,""),"")</f>
        <v/>
      </c>
      <c r="K1096" s="1" t="str">
        <f>IF(AND(שבוע_בדילוג[[#This Row],[וסת השבוע]]=1,J1095=1,שבוע_בדילוג[[#This Row],[CycleNumber]]&gt;B1095),1,"")</f>
        <v/>
      </c>
      <c r="L1096" s="1" t="str">
        <f>IF(שבוע_בדילוג[[#This Row],[CycleNumber]]=1,"",IF(שבוע_בדילוג[[#This Row],[וסת השבוע]]=1,0,IF(L1095="","",IF(L1095=0,IF(שבוע_בדילוג[[#This Row],[LengthofCycle]]=29,0,1),IF(L1095=1,IF(שבוע_בדילוג[[#This Row],[LengthofCycle]]+F1095=29*2,0,2),IF(L1095=2,IF(שבוע_בדילוג[[#This Row],[LengthofCycle]]+F1095+F1094=29*3,0,3),""))))))</f>
        <v/>
      </c>
      <c r="M1096" s="1" t="str">
        <f>IF(שבוע_בדילוג[[#This Row],[וסת השבוע]]=1,IF(שבוע_בדילוג[[#This Row],[וסת השבוע וההפלגה ביחד]]=1,M1095+1,0),IF(AND(שבוע_בדילוג[[#This Row],[CycleNumber]]&gt;B1095,שבוע_בדילוג[[#This Row],[CycleNumber]]&gt;1),IF(שבוע_בדילוג[[#This Row],[וסת השבוע פעיל?]]&lt;&gt;"",M1095+1,""),""))</f>
        <v/>
      </c>
      <c r="N1096" s="1" t="str">
        <f>IF(שבוע_בדילוג[[#This Row],[וסת השבוע פעיל?2]]="","",IF(AND(שבוע_בדילוג[[#This Row],[וסת השבוע פעיל?]]&lt;&gt;"",שבוע_בדילוג[[#This Row],[CycleNumber]]&lt;B1097,B1097&lt;&gt;"",שבוע_בדילוג[[#This Row],[וסת השבוע פעיל?]]&lt;3),IF(L1097=0,IF(AND(שבוע_בדילוג[[#This Row],[וסת השבוע פעיל?]]&gt;0,J1097=1),0,1),0),""))</f>
        <v/>
      </c>
      <c r="O1096" s="1" t="str">
        <f t="shared" si="88"/>
        <v/>
      </c>
      <c r="P1096" s="1" t="str">
        <f>IF(AND(שבוע_בדילוג[[#This Row],[חיזוי - שבוע]]=1,K1097=1),1,"")</f>
        <v/>
      </c>
      <c r="Q1096" s="1" t="str">
        <f>IF(AND(שבוע_בדילוג[[#This Row],[וסת השבוע פעיל?]]&lt;3,OR(שבוע_בדילוג[[#This Row],[CycleNumber]]&gt;B1097,B1097="")),1,"")</f>
        <v/>
      </c>
      <c r="R1096" s="1" t="str">
        <f>IF(AND(שבוע_בדילוג[[#This Row],[חיזוי - שבוע]]&lt;&gt;"",שבוע_בדילוג[[#This Row],[וסת השבוע פעיל?2]]=""),1,"")</f>
        <v/>
      </c>
      <c r="S1096" s="1" t="str">
        <f>IF(שבוע_בדילוג[[#This Row],[האישה קבעה וסת שבוע בדילוג?]]=1,IF(שבוע_בדילוג[[#This Row],[וסת השבוע פעיל?]]&lt;3,1,0),"")</f>
        <v/>
      </c>
      <c r="T10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6" s="1">
        <f t="shared" si="89"/>
        <v>0</v>
      </c>
      <c r="V1096" s="1">
        <f t="shared" si="90"/>
        <v>0</v>
      </c>
      <c r="W1096" s="1" t="str">
        <f t="shared" si="91"/>
        <v/>
      </c>
      <c r="X1096" s="1" t="str">
        <f>IF(שבוע_בדילוג[[#This Row],[3 הפלגות זהות]]="","",IF(שבוע_בדילוג[[#This Row],[3 הפלגות זהות]]=1,שבוע_בדילוג[[#This Row],[LengthofCycle]],X1095))</f>
        <v/>
      </c>
      <c r="Y1096" s="1" t="str">
        <f>IF(שבוע_בדילוג[[#This Row],[וסת קבוע אחרון]]="","",IF(OR(שבוע_בדילוג[[#This Row],[LengthofCycle]]=שבוע_בדילוג[[#This Row],[וסת קבוע אחרון]],F1095=שבוע_בדילוג[[#This Row],[וסת קבוע אחרון]],F1094=שבוע_בדילוג[[#This Row],[וסת קבוע אחרון]]),1,0))</f>
        <v/>
      </c>
      <c r="Z1096" s="1" t="str">
        <f>IF(OR(שבוע_בדילוג[[#This Row],[הווסת פעיל?]]=0,שבוע_בדילוג[[#This Row],[הווסת פעיל?]]=""),"",SUM(Z1095,שבוע_בדילוג[[#This Row],[הווסת פעיל?]]))</f>
        <v/>
      </c>
      <c r="AA1096" s="1" t="str">
        <f>IF(AND(שבוע_בדילוג[[#This Row],[כמה מחזורים עד עקירה]]&lt;&gt;"",Z1097=""),שבוע_בדילוג[[#This Row],[כמה מחזורים עד עקירה]],"")</f>
        <v/>
      </c>
      <c r="AB1096" s="1" t="str">
        <f>IF(AND(שבוע_בדילוג[[#This Row],[הווסת פעיל?]]=1,שבוע_בדילוג[[#This Row],[וסת קבוע אחרון]]&lt;&gt;X1095),שבוע_בדילוג[[#This Row],[וסת קבוע אחרון]],"")</f>
        <v/>
      </c>
      <c r="AC1096" s="1" t="str">
        <f>IF(AND(שבוע_בדילוג[[#This Row],[הווסת פעיל?]]=1,Y1095=0,שבוע_בדילוג[[#This Row],[וסת קבוע אחרון]]=X1095),שבוע_בדילוג[[#This Row],[וסת קבוע אחרון]],"")</f>
        <v/>
      </c>
      <c r="AD1096" s="1" t="str">
        <f>IF(AND(שבוע_בדילוג[[#This Row],[הווסת פעיל?]]=1,Y1095=0,שבוע_בדילוג[[#This Row],[וסת קבוע אחרון]]&lt;&gt;X1095),1,"")</f>
        <v/>
      </c>
      <c r="AE1096" s="1" t="str">
        <f>IF(AND(שבוע_בדילוג[[#This Row],[הווסת פעיל?]]&lt;&gt;"",B1097=1),שבוע_בדילוג[[#This Row],[CycleNumber]],"")</f>
        <v/>
      </c>
      <c r="AF1096" s="1" t="str">
        <f>IF(AND(שבוע_בדילוג[[#This Row],[הווסת פעיל?]]&lt;&gt;"",Y1095=""),שבוע_בדילוג[[#This Row],[CycleNumber]],"")</f>
        <v/>
      </c>
      <c r="AG1096" s="1" t="str">
        <f>IF(B1097=1,"",IF(שבוע_בדילוג[[#This Row],[הווסת פעיל?]]=1,IF(שבוע_בדילוג[[#This Row],[וסת קבוע אחרון]]=F1097,1,0),""))</f>
        <v/>
      </c>
      <c r="AH1096" s="1" t="str">
        <f>IF(B1097=1,"",IF(שבוע_בדילוג[[#This Row],[הווסת פעיל?]]=1,IF(OR(שבוע_בדילוג[[#This Row],[וסת קבוע אחרון]]=F1097,F1097=שבוע_בדילוג[[#This Row],[LengthofCycle]]),1,0),""))</f>
        <v/>
      </c>
      <c r="AI1096" s="1" t="str">
        <f>IF(B1097=1,"",IF(שבוע_בדילוג[[#This Row],[הווסת פעיל?]]=1,IF(OR(שבוע_בדילוג[[#This Row],[וסת קבוע אחרון]]=F1097,F1097=שבוע_בדילוג[[#This Row],[LengthofCycle]],AND(שבוע_בדילוג[[#This Row],[LengthofCycle]]&lt;&gt;שבוע_בדילוג[[#This Row],[וסת קבוע אחרון]],OR(F1097=28,F1097=29))),1,0),""))</f>
        <v/>
      </c>
      <c r="AJ1096" s="1" t="str">
        <f>IF(AND(שבוע_בדילוג[[#This Row],[הווסת פעיל?]]=1,B1097=1),1,"")</f>
        <v/>
      </c>
      <c r="AK1096" s="4">
        <f>IF(AND(שבוע_בדילוג[[#This Row],[הווסת פעיל?]]&lt;&gt;1,B1097&lt;&gt;1,B1097&lt;&gt;""),IF(שבוע_בדילוג[[#This Row],[LengthofCycle]]=F1097,1,0),"")</f>
        <v>0</v>
      </c>
      <c r="AL1096" s="4">
        <f>IF(AND(שבוע_בדילוג[[#This Row],[הווסת פעיל?]]&lt;&gt;1,B1097&lt;&gt;1,B1097&lt;&gt;""),IF(OR(שבוע_בדילוג[[#This Row],[LengthofCycle]]=F1097,F1097=29),1,0),"")</f>
        <v>0</v>
      </c>
      <c r="AM1096" s="4">
        <f>IF(AND(שבוע_בדילוג[[#This Row],[הווסת פעיל?]]&lt;&gt;1,B1097&lt;&gt;1,B1097&lt;&gt;""),IF(OR(שבוע_בדילוג[[#This Row],[LengthofCycle]]=F1097,F1097=29,F1097=28),1,0),"")</f>
        <v>0</v>
      </c>
    </row>
    <row r="1097" spans="1:39" x14ac:dyDescent="0.25">
      <c r="A1097" s="1" t="s">
        <v>146</v>
      </c>
      <c r="B1097" s="1">
        <v>5</v>
      </c>
      <c r="C1097" s="1">
        <v>1</v>
      </c>
      <c r="D1097" s="1">
        <v>1</v>
      </c>
      <c r="E1097" s="1">
        <v>0</v>
      </c>
      <c r="F1097" s="1">
        <v>33</v>
      </c>
      <c r="H1097" s="1">
        <f>שבוע_בדילוג[[#This Row],[LengthofCycle]]+1</f>
        <v>34</v>
      </c>
      <c r="I1097" s="1" t="str">
        <f>IF(IFERROR(LOOKUP(שבוע_בדילוג[[#This Row],[ClientID]],קביעויות[השבוע בדילוג]),FALSE)=שבוע_בדילוג[[#This Row],[ClientID]],1,"")</f>
        <v/>
      </c>
      <c r="J1097" s="1" t="str">
        <f>IF(AND(שבוע_בדילוג[[#This Row],[CycleNumber]]&gt;1,OR(B1098="",שבוע_בדילוג[[#This Row],[CycleNumber]]&gt;B1096)),IF(OR(AND(שבוע_בדילוג[[#This Row],[LengthofCycle]]=29,F1096=29),AND(שבוע_בדילוג[[#This Row],[LengthofCycle]]=36,F1096=36)),1,""),"")</f>
        <v/>
      </c>
      <c r="K1097" s="1" t="str">
        <f>IF(AND(שבוע_בדילוג[[#This Row],[וסת השבוע]]=1,J1096=1,שבוע_בדילוג[[#This Row],[CycleNumber]]&gt;B1096),1,"")</f>
        <v/>
      </c>
      <c r="L1097" s="1" t="str">
        <f>IF(שבוע_בדילוג[[#This Row],[CycleNumber]]=1,"",IF(שבוע_בדילוג[[#This Row],[וסת השבוע]]=1,0,IF(L1096="","",IF(L1096=0,IF(שבוע_בדילוג[[#This Row],[LengthofCycle]]=29,0,1),IF(L1096=1,IF(שבוע_בדילוג[[#This Row],[LengthofCycle]]+F1096=29*2,0,2),IF(L1096=2,IF(שבוע_בדילוג[[#This Row],[LengthofCycle]]+F1096+F1095=29*3,0,3),""))))))</f>
        <v/>
      </c>
      <c r="M1097" s="1" t="str">
        <f>IF(שבוע_בדילוג[[#This Row],[וסת השבוע]]=1,IF(שבוע_בדילוג[[#This Row],[וסת השבוע וההפלגה ביחד]]=1,M1096+1,0),IF(AND(שבוע_בדילוג[[#This Row],[CycleNumber]]&gt;B1096,שבוע_בדילוג[[#This Row],[CycleNumber]]&gt;1),IF(שבוע_בדילוג[[#This Row],[וסת השבוע פעיל?]]&lt;&gt;"",M1096+1,""),""))</f>
        <v/>
      </c>
      <c r="N1097" s="1" t="str">
        <f>IF(שבוע_בדילוג[[#This Row],[וסת השבוע פעיל?2]]="","",IF(AND(שבוע_בדילוג[[#This Row],[וסת השבוע פעיל?]]&lt;&gt;"",שבוע_בדילוג[[#This Row],[CycleNumber]]&lt;B1098,B1098&lt;&gt;"",שבוע_בדילוג[[#This Row],[וסת השבוע פעיל?]]&lt;3),IF(L1098=0,IF(AND(שבוע_בדילוג[[#This Row],[וסת השבוע פעיל?]]&gt;0,J1098=1),0,1),0),""))</f>
        <v/>
      </c>
      <c r="O1097" s="1" t="str">
        <f t="shared" si="88"/>
        <v/>
      </c>
      <c r="P1097" s="1" t="str">
        <f>IF(AND(שבוע_בדילוג[[#This Row],[חיזוי - שבוע]]=1,K1098=1),1,"")</f>
        <v/>
      </c>
      <c r="Q1097" s="1" t="str">
        <f>IF(AND(שבוע_בדילוג[[#This Row],[וסת השבוע פעיל?]]&lt;3,OR(שבוע_בדילוג[[#This Row],[CycleNumber]]&gt;B1098,B1098="")),1,"")</f>
        <v/>
      </c>
      <c r="R1097" s="1" t="str">
        <f>IF(AND(שבוע_בדילוג[[#This Row],[חיזוי - שבוע]]&lt;&gt;"",שבוע_בדילוג[[#This Row],[וסת השבוע פעיל?2]]=""),1,"")</f>
        <v/>
      </c>
      <c r="S1097" s="1" t="str">
        <f>IF(שבוע_בדילוג[[#This Row],[האישה קבעה וסת שבוע בדילוג?]]=1,IF(שבוע_בדילוג[[#This Row],[וסת השבוע פעיל?]]&lt;3,1,0),"")</f>
        <v/>
      </c>
      <c r="T10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7" s="1">
        <f t="shared" si="89"/>
        <v>0</v>
      </c>
      <c r="V1097" s="1">
        <f t="shared" si="90"/>
        <v>0</v>
      </c>
      <c r="W1097" s="1">
        <f t="shared" si="91"/>
        <v>0</v>
      </c>
      <c r="X1097" s="1" t="str">
        <f>IF(שבוע_בדילוג[[#This Row],[3 הפלגות זהות]]="","",IF(שבוע_בדילוג[[#This Row],[3 הפלגות זהות]]=1,שבוע_בדילוג[[#This Row],[LengthofCycle]],X1096))</f>
        <v/>
      </c>
      <c r="Y1097" s="1" t="str">
        <f>IF(שבוע_בדילוג[[#This Row],[וסת קבוע אחרון]]="","",IF(OR(שבוע_בדילוג[[#This Row],[LengthofCycle]]=שבוע_בדילוג[[#This Row],[וסת קבוע אחרון]],F1096=שבוע_בדילוג[[#This Row],[וסת קבוע אחרון]],F1095=שבוע_בדילוג[[#This Row],[וסת קבוע אחרון]]),1,0))</f>
        <v/>
      </c>
      <c r="Z1097" s="1" t="str">
        <f>IF(OR(שבוע_בדילוג[[#This Row],[הווסת פעיל?]]=0,שבוע_בדילוג[[#This Row],[הווסת פעיל?]]=""),"",SUM(Z1096,שבוע_בדילוג[[#This Row],[הווסת פעיל?]]))</f>
        <v/>
      </c>
      <c r="AA1097" s="1" t="str">
        <f>IF(AND(שבוע_בדילוג[[#This Row],[כמה מחזורים עד עקירה]]&lt;&gt;"",Z1098=""),שבוע_בדילוג[[#This Row],[כמה מחזורים עד עקירה]],"")</f>
        <v/>
      </c>
      <c r="AB1097" s="1" t="str">
        <f>IF(AND(שבוע_בדילוג[[#This Row],[הווסת פעיל?]]=1,שבוע_בדילוג[[#This Row],[וסת קבוע אחרון]]&lt;&gt;X1096),שבוע_בדילוג[[#This Row],[וסת קבוע אחרון]],"")</f>
        <v/>
      </c>
      <c r="AC1097" s="1" t="str">
        <f>IF(AND(שבוע_בדילוג[[#This Row],[הווסת פעיל?]]=1,Y1096=0,שבוע_בדילוג[[#This Row],[וסת קבוע אחרון]]=X1096),שבוע_בדילוג[[#This Row],[וסת קבוע אחרון]],"")</f>
        <v/>
      </c>
      <c r="AD1097" s="1" t="str">
        <f>IF(AND(שבוע_בדילוג[[#This Row],[הווסת פעיל?]]=1,Y1096=0,שבוע_בדילוג[[#This Row],[וסת קבוע אחרון]]&lt;&gt;X1096),1,"")</f>
        <v/>
      </c>
      <c r="AE1097" s="1" t="str">
        <f>IF(AND(שבוע_בדילוג[[#This Row],[הווסת פעיל?]]&lt;&gt;"",B1098=1),שבוע_בדילוג[[#This Row],[CycleNumber]],"")</f>
        <v/>
      </c>
      <c r="AF1097" s="1" t="str">
        <f>IF(AND(שבוע_בדילוג[[#This Row],[הווסת פעיל?]]&lt;&gt;"",Y1096=""),שבוע_בדילוג[[#This Row],[CycleNumber]],"")</f>
        <v/>
      </c>
      <c r="AG1097" s="1" t="str">
        <f>IF(B1098=1,"",IF(שבוע_בדילוג[[#This Row],[הווסת פעיל?]]=1,IF(שבוע_בדילוג[[#This Row],[וסת קבוע אחרון]]=F1098,1,0),""))</f>
        <v/>
      </c>
      <c r="AH1097" s="1" t="str">
        <f>IF(B1098=1,"",IF(שבוע_בדילוג[[#This Row],[הווסת פעיל?]]=1,IF(OR(שבוע_בדילוג[[#This Row],[וסת קבוע אחרון]]=F1098,F1098=שבוע_בדילוג[[#This Row],[LengthofCycle]]),1,0),""))</f>
        <v/>
      </c>
      <c r="AI1097" s="1" t="str">
        <f>IF(B1098=1,"",IF(שבוע_בדילוג[[#This Row],[הווסת פעיל?]]=1,IF(OR(שבוע_בדילוג[[#This Row],[וסת קבוע אחרון]]=F1098,F1098=שבוע_בדילוג[[#This Row],[LengthofCycle]],AND(שבוע_בדילוג[[#This Row],[LengthofCycle]]&lt;&gt;שבוע_בדילוג[[#This Row],[וסת קבוע אחרון]],OR(F1098=28,F1098=29))),1,0),""))</f>
        <v/>
      </c>
      <c r="AJ1097" s="1" t="str">
        <f>IF(AND(שבוע_בדילוג[[#This Row],[הווסת פעיל?]]=1,B1098=1),1,"")</f>
        <v/>
      </c>
      <c r="AK1097" s="4">
        <f>IF(AND(שבוע_בדילוג[[#This Row],[הווסת פעיל?]]&lt;&gt;1,B1098&lt;&gt;1,B1098&lt;&gt;""),IF(שבוע_בדילוג[[#This Row],[LengthofCycle]]=F1098,1,0),"")</f>
        <v>0</v>
      </c>
      <c r="AL1097" s="4">
        <f>IF(AND(שבוע_בדילוג[[#This Row],[הווסת פעיל?]]&lt;&gt;1,B1098&lt;&gt;1,B1098&lt;&gt;""),IF(OR(שבוע_בדילוג[[#This Row],[LengthofCycle]]=F1098,F1098=29),1,0),"")</f>
        <v>0</v>
      </c>
      <c r="AM1097" s="4">
        <f>IF(AND(שבוע_בדילוג[[#This Row],[הווסת פעיל?]]&lt;&gt;1,B1098&lt;&gt;1,B1098&lt;&gt;""),IF(OR(שבוע_בדילוג[[#This Row],[LengthofCycle]]=F1098,F1098=29,F1098=28),1,0),"")</f>
        <v>0</v>
      </c>
    </row>
    <row r="1098" spans="1:39" x14ac:dyDescent="0.25">
      <c r="A1098" s="1" t="s">
        <v>146</v>
      </c>
      <c r="B1098" s="1">
        <v>6</v>
      </c>
      <c r="C1098" s="1">
        <v>1</v>
      </c>
      <c r="D1098" s="1">
        <v>1</v>
      </c>
      <c r="E1098" s="1">
        <v>0</v>
      </c>
      <c r="F1098" s="1">
        <v>34</v>
      </c>
      <c r="H1098" s="1">
        <f>שבוע_בדילוג[[#This Row],[LengthofCycle]]+1</f>
        <v>35</v>
      </c>
      <c r="I1098" s="1" t="str">
        <f>IF(IFERROR(LOOKUP(שבוע_בדילוג[[#This Row],[ClientID]],קביעויות[השבוע בדילוג]),FALSE)=שבוע_בדילוג[[#This Row],[ClientID]],1,"")</f>
        <v/>
      </c>
      <c r="J1098" s="1" t="str">
        <f>IF(AND(שבוע_בדילוג[[#This Row],[CycleNumber]]&gt;1,OR(B1099="",שבוע_בדילוג[[#This Row],[CycleNumber]]&gt;B1097)),IF(OR(AND(שבוע_בדילוג[[#This Row],[LengthofCycle]]=29,F1097=29),AND(שבוע_בדילוג[[#This Row],[LengthofCycle]]=36,F1097=36)),1,""),"")</f>
        <v/>
      </c>
      <c r="K1098" s="1" t="str">
        <f>IF(AND(שבוע_בדילוג[[#This Row],[וסת השבוע]]=1,J1097=1,שבוע_בדילוג[[#This Row],[CycleNumber]]&gt;B1097),1,"")</f>
        <v/>
      </c>
      <c r="L1098" s="1" t="str">
        <f>IF(שבוע_בדילוג[[#This Row],[CycleNumber]]=1,"",IF(שבוע_בדילוג[[#This Row],[וסת השבוע]]=1,0,IF(L1097="","",IF(L1097=0,IF(שבוע_בדילוג[[#This Row],[LengthofCycle]]=29,0,1),IF(L1097=1,IF(שבוע_בדילוג[[#This Row],[LengthofCycle]]+F1097=29*2,0,2),IF(L1097=2,IF(שבוע_בדילוג[[#This Row],[LengthofCycle]]+F1097+F1096=29*3,0,3),""))))))</f>
        <v/>
      </c>
      <c r="M1098" s="1" t="str">
        <f>IF(שבוע_בדילוג[[#This Row],[וסת השבוע]]=1,IF(שבוע_בדילוג[[#This Row],[וסת השבוע וההפלגה ביחד]]=1,M1097+1,0),IF(AND(שבוע_בדילוג[[#This Row],[CycleNumber]]&gt;B1097,שבוע_בדילוג[[#This Row],[CycleNumber]]&gt;1),IF(שבוע_בדילוג[[#This Row],[וסת השבוע פעיל?]]&lt;&gt;"",M1097+1,""),""))</f>
        <v/>
      </c>
      <c r="N1098" s="1" t="str">
        <f>IF(שבוע_בדילוג[[#This Row],[וסת השבוע פעיל?2]]="","",IF(AND(שבוע_בדילוג[[#This Row],[וסת השבוע פעיל?]]&lt;&gt;"",שבוע_בדילוג[[#This Row],[CycleNumber]]&lt;B1099,B1099&lt;&gt;"",שבוע_בדילוג[[#This Row],[וסת השבוע פעיל?]]&lt;3),IF(L1099=0,IF(AND(שבוע_בדילוג[[#This Row],[וסת השבוע פעיל?]]&gt;0,J1099=1),0,1),0),""))</f>
        <v/>
      </c>
      <c r="O1098" s="1" t="str">
        <f t="shared" si="88"/>
        <v/>
      </c>
      <c r="P1098" s="1" t="str">
        <f>IF(AND(שבוע_בדילוג[[#This Row],[חיזוי - שבוע]]=1,K1099=1),1,"")</f>
        <v/>
      </c>
      <c r="Q1098" s="1" t="str">
        <f>IF(AND(שבוע_בדילוג[[#This Row],[וסת השבוע פעיל?]]&lt;3,OR(שבוע_בדילוג[[#This Row],[CycleNumber]]&gt;B1099,B1099="")),1,"")</f>
        <v/>
      </c>
      <c r="R1098" s="1" t="str">
        <f>IF(AND(שבוע_בדילוג[[#This Row],[חיזוי - שבוע]]&lt;&gt;"",שבוע_בדילוג[[#This Row],[וסת השבוע פעיל?2]]=""),1,"")</f>
        <v/>
      </c>
      <c r="S1098" s="1" t="str">
        <f>IF(שבוע_בדילוג[[#This Row],[האישה קבעה וסת שבוע בדילוג?]]=1,IF(שבוע_בדילוג[[#This Row],[וסת השבוע פעיל?]]&lt;3,1,0),"")</f>
        <v/>
      </c>
      <c r="T10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8" s="1">
        <f t="shared" si="89"/>
        <v>0</v>
      </c>
      <c r="V1098" s="1">
        <f t="shared" si="90"/>
        <v>0</v>
      </c>
      <c r="W1098" s="1">
        <f t="shared" si="91"/>
        <v>0</v>
      </c>
      <c r="X1098" s="1" t="str">
        <f>IF(שבוע_בדילוג[[#This Row],[3 הפלגות זהות]]="","",IF(שבוע_בדילוג[[#This Row],[3 הפלגות זהות]]=1,שבוע_בדילוג[[#This Row],[LengthofCycle]],X1097))</f>
        <v/>
      </c>
      <c r="Y1098" s="1" t="str">
        <f>IF(שבוע_בדילוג[[#This Row],[וסת קבוע אחרון]]="","",IF(OR(שבוע_בדילוג[[#This Row],[LengthofCycle]]=שבוע_בדילוג[[#This Row],[וסת קבוע אחרון]],F1097=שבוע_בדילוג[[#This Row],[וסת קבוע אחרון]],F1096=שבוע_בדילוג[[#This Row],[וסת קבוע אחרון]]),1,0))</f>
        <v/>
      </c>
      <c r="Z1098" s="1" t="str">
        <f>IF(OR(שבוע_בדילוג[[#This Row],[הווסת פעיל?]]=0,שבוע_בדילוג[[#This Row],[הווסת פעיל?]]=""),"",SUM(Z1097,שבוע_בדילוג[[#This Row],[הווסת פעיל?]]))</f>
        <v/>
      </c>
      <c r="AA1098" s="1" t="str">
        <f>IF(AND(שבוע_בדילוג[[#This Row],[כמה מחזורים עד עקירה]]&lt;&gt;"",Z1099=""),שבוע_בדילוג[[#This Row],[כמה מחזורים עד עקירה]],"")</f>
        <v/>
      </c>
      <c r="AB1098" s="1" t="str">
        <f>IF(AND(שבוע_בדילוג[[#This Row],[הווסת פעיל?]]=1,שבוע_בדילוג[[#This Row],[וסת קבוע אחרון]]&lt;&gt;X1097),שבוע_בדילוג[[#This Row],[וסת קבוע אחרון]],"")</f>
        <v/>
      </c>
      <c r="AC1098" s="1" t="str">
        <f>IF(AND(שבוע_בדילוג[[#This Row],[הווסת פעיל?]]=1,Y1097=0,שבוע_בדילוג[[#This Row],[וסת קבוע אחרון]]=X1097),שבוע_בדילוג[[#This Row],[וסת קבוע אחרון]],"")</f>
        <v/>
      </c>
      <c r="AD1098" s="1" t="str">
        <f>IF(AND(שבוע_בדילוג[[#This Row],[הווסת פעיל?]]=1,Y1097=0,שבוע_בדילוג[[#This Row],[וסת קבוע אחרון]]&lt;&gt;X1097),1,"")</f>
        <v/>
      </c>
      <c r="AE1098" s="1" t="str">
        <f>IF(AND(שבוע_בדילוג[[#This Row],[הווסת פעיל?]]&lt;&gt;"",B1099=1),שבוע_בדילוג[[#This Row],[CycleNumber]],"")</f>
        <v/>
      </c>
      <c r="AF1098" s="1" t="str">
        <f>IF(AND(שבוע_בדילוג[[#This Row],[הווסת פעיל?]]&lt;&gt;"",Y1097=""),שבוע_בדילוג[[#This Row],[CycleNumber]],"")</f>
        <v/>
      </c>
      <c r="AG1098" s="1" t="str">
        <f>IF(B1099=1,"",IF(שבוע_בדילוג[[#This Row],[הווסת פעיל?]]=1,IF(שבוע_בדילוג[[#This Row],[וסת קבוע אחרון]]=F1099,1,0),""))</f>
        <v/>
      </c>
      <c r="AH1098" s="1" t="str">
        <f>IF(B1099=1,"",IF(שבוע_בדילוג[[#This Row],[הווסת פעיל?]]=1,IF(OR(שבוע_בדילוג[[#This Row],[וסת קבוע אחרון]]=F1099,F1099=שבוע_בדילוג[[#This Row],[LengthofCycle]]),1,0),""))</f>
        <v/>
      </c>
      <c r="AI1098" s="1" t="str">
        <f>IF(B1099=1,"",IF(שבוע_בדילוג[[#This Row],[הווסת פעיל?]]=1,IF(OR(שבוע_בדילוג[[#This Row],[וסת קבוע אחרון]]=F1099,F1099=שבוע_בדילוג[[#This Row],[LengthofCycle]],AND(שבוע_בדילוג[[#This Row],[LengthofCycle]]&lt;&gt;שבוע_בדילוג[[#This Row],[וסת קבוע אחרון]],OR(F1099=28,F1099=29))),1,0),""))</f>
        <v/>
      </c>
      <c r="AJ1098" s="1" t="str">
        <f>IF(AND(שבוע_בדילוג[[#This Row],[הווסת פעיל?]]=1,B1099=1),1,"")</f>
        <v/>
      </c>
      <c r="AK1098" s="4">
        <f>IF(AND(שבוע_בדילוג[[#This Row],[הווסת פעיל?]]&lt;&gt;1,B1099&lt;&gt;1,B1099&lt;&gt;""),IF(שבוע_בדילוג[[#This Row],[LengthofCycle]]=F1099,1,0),"")</f>
        <v>0</v>
      </c>
      <c r="AL1098" s="4">
        <f>IF(AND(שבוע_בדילוג[[#This Row],[הווסת פעיל?]]&lt;&gt;1,B1099&lt;&gt;1,B1099&lt;&gt;""),IF(OR(שבוע_בדילוג[[#This Row],[LengthofCycle]]=F1099,F1099=29),1,0),"")</f>
        <v>0</v>
      </c>
      <c r="AM1098" s="4">
        <f>IF(AND(שבוע_בדילוג[[#This Row],[הווסת פעיל?]]&lt;&gt;1,B1099&lt;&gt;1,B1099&lt;&gt;""),IF(OR(שבוע_בדילוג[[#This Row],[LengthofCycle]]=F1099,F1099=29,F1099=28),1,0),"")</f>
        <v>0</v>
      </c>
    </row>
    <row r="1099" spans="1:39" x14ac:dyDescent="0.25">
      <c r="A1099" s="1" t="s">
        <v>146</v>
      </c>
      <c r="B1099" s="1">
        <v>7</v>
      </c>
      <c r="C1099" s="1">
        <v>1</v>
      </c>
      <c r="D1099" s="1">
        <v>1</v>
      </c>
      <c r="E1099" s="1">
        <v>0</v>
      </c>
      <c r="F1099" s="1">
        <v>30</v>
      </c>
      <c r="H1099" s="1">
        <f>שבוע_בדילוג[[#This Row],[LengthofCycle]]+1</f>
        <v>31</v>
      </c>
      <c r="I1099" s="1" t="str">
        <f>IF(IFERROR(LOOKUP(שבוע_בדילוג[[#This Row],[ClientID]],קביעויות[השבוע בדילוג]),FALSE)=שבוע_בדילוג[[#This Row],[ClientID]],1,"")</f>
        <v/>
      </c>
      <c r="J1099" s="1" t="str">
        <f>IF(AND(שבוע_בדילוג[[#This Row],[CycleNumber]]&gt;1,OR(B1100="",שבוע_בדילוג[[#This Row],[CycleNumber]]&gt;B1098)),IF(OR(AND(שבוע_בדילוג[[#This Row],[LengthofCycle]]=29,F1098=29),AND(שבוע_בדילוג[[#This Row],[LengthofCycle]]=36,F1098=36)),1,""),"")</f>
        <v/>
      </c>
      <c r="K1099" s="1" t="str">
        <f>IF(AND(שבוע_בדילוג[[#This Row],[וסת השבוע]]=1,J1098=1,שבוע_בדילוג[[#This Row],[CycleNumber]]&gt;B1098),1,"")</f>
        <v/>
      </c>
      <c r="L1099" s="1" t="str">
        <f>IF(שבוע_בדילוג[[#This Row],[CycleNumber]]=1,"",IF(שבוע_בדילוג[[#This Row],[וסת השבוע]]=1,0,IF(L1098="","",IF(L1098=0,IF(שבוע_בדילוג[[#This Row],[LengthofCycle]]=29,0,1),IF(L1098=1,IF(שבוע_בדילוג[[#This Row],[LengthofCycle]]+F1098=29*2,0,2),IF(L1098=2,IF(שבוע_בדילוג[[#This Row],[LengthofCycle]]+F1098+F1097=29*3,0,3),""))))))</f>
        <v/>
      </c>
      <c r="M1099" s="1" t="str">
        <f>IF(שבוע_בדילוג[[#This Row],[וסת השבוע]]=1,IF(שבוע_בדילוג[[#This Row],[וסת השבוע וההפלגה ביחד]]=1,M1098+1,0),IF(AND(שבוע_בדילוג[[#This Row],[CycleNumber]]&gt;B1098,שבוע_בדילוג[[#This Row],[CycleNumber]]&gt;1),IF(שבוע_בדילוג[[#This Row],[וסת השבוע פעיל?]]&lt;&gt;"",M1098+1,""),""))</f>
        <v/>
      </c>
      <c r="N1099" s="1" t="str">
        <f>IF(שבוע_בדילוג[[#This Row],[וסת השבוע פעיל?2]]="","",IF(AND(שבוע_בדילוג[[#This Row],[וסת השבוע פעיל?]]&lt;&gt;"",שבוע_בדילוג[[#This Row],[CycleNumber]]&lt;B1100,B1100&lt;&gt;"",שבוע_בדילוג[[#This Row],[וסת השבוע פעיל?]]&lt;3),IF(L1100=0,IF(AND(שבוע_בדילוג[[#This Row],[וסת השבוע פעיל?]]&gt;0,J1100=1),0,1),0),""))</f>
        <v/>
      </c>
      <c r="O1099" s="1" t="str">
        <f t="shared" si="88"/>
        <v/>
      </c>
      <c r="P1099" s="1" t="str">
        <f>IF(AND(שבוע_בדילוג[[#This Row],[חיזוי - שבוע]]=1,K1100=1),1,"")</f>
        <v/>
      </c>
      <c r="Q1099" s="1" t="str">
        <f>IF(AND(שבוע_בדילוג[[#This Row],[וסת השבוע פעיל?]]&lt;3,OR(שבוע_בדילוג[[#This Row],[CycleNumber]]&gt;B1100,B1100="")),1,"")</f>
        <v/>
      </c>
      <c r="R1099" s="1" t="str">
        <f>IF(AND(שבוע_בדילוג[[#This Row],[חיזוי - שבוע]]&lt;&gt;"",שבוע_בדילוג[[#This Row],[וסת השבוע פעיל?2]]=""),1,"")</f>
        <v/>
      </c>
      <c r="S1099" s="1" t="str">
        <f>IF(שבוע_בדילוג[[#This Row],[האישה קבעה וסת שבוע בדילוג?]]=1,IF(שבוע_בדילוג[[#This Row],[וסת השבוע פעיל?]]&lt;3,1,0),"")</f>
        <v/>
      </c>
      <c r="T10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099" s="1">
        <f t="shared" si="89"/>
        <v>0</v>
      </c>
      <c r="V1099" s="1">
        <f t="shared" si="90"/>
        <v>0</v>
      </c>
      <c r="W1099" s="1">
        <f t="shared" si="91"/>
        <v>0</v>
      </c>
      <c r="X1099" s="1" t="str">
        <f>IF(שבוע_בדילוג[[#This Row],[3 הפלגות זהות]]="","",IF(שבוע_בדילוג[[#This Row],[3 הפלגות זהות]]=1,שבוע_בדילוג[[#This Row],[LengthofCycle]],X1098))</f>
        <v/>
      </c>
      <c r="Y1099" s="1" t="str">
        <f>IF(שבוע_בדילוג[[#This Row],[וסת קבוע אחרון]]="","",IF(OR(שבוע_בדילוג[[#This Row],[LengthofCycle]]=שבוע_בדילוג[[#This Row],[וסת קבוע אחרון]],F1098=שבוע_בדילוג[[#This Row],[וסת קבוע אחרון]],F1097=שבוע_בדילוג[[#This Row],[וסת קבוע אחרון]]),1,0))</f>
        <v/>
      </c>
      <c r="Z1099" s="1" t="str">
        <f>IF(OR(שבוע_בדילוג[[#This Row],[הווסת פעיל?]]=0,שבוע_בדילוג[[#This Row],[הווסת פעיל?]]=""),"",SUM(Z1098,שבוע_בדילוג[[#This Row],[הווסת פעיל?]]))</f>
        <v/>
      </c>
      <c r="AA1099" s="1" t="str">
        <f>IF(AND(שבוע_בדילוג[[#This Row],[כמה מחזורים עד עקירה]]&lt;&gt;"",Z1100=""),שבוע_בדילוג[[#This Row],[כמה מחזורים עד עקירה]],"")</f>
        <v/>
      </c>
      <c r="AB1099" s="1" t="str">
        <f>IF(AND(שבוע_בדילוג[[#This Row],[הווסת פעיל?]]=1,שבוע_בדילוג[[#This Row],[וסת קבוע אחרון]]&lt;&gt;X1098),שבוע_בדילוג[[#This Row],[וסת קבוע אחרון]],"")</f>
        <v/>
      </c>
      <c r="AC1099" s="1" t="str">
        <f>IF(AND(שבוע_בדילוג[[#This Row],[הווסת פעיל?]]=1,Y1098=0,שבוע_בדילוג[[#This Row],[וסת קבוע אחרון]]=X1098),שבוע_בדילוג[[#This Row],[וסת קבוע אחרון]],"")</f>
        <v/>
      </c>
      <c r="AD1099" s="1" t="str">
        <f>IF(AND(שבוע_בדילוג[[#This Row],[הווסת פעיל?]]=1,Y1098=0,שבוע_בדילוג[[#This Row],[וסת קבוע אחרון]]&lt;&gt;X1098),1,"")</f>
        <v/>
      </c>
      <c r="AE1099" s="1" t="str">
        <f>IF(AND(שבוע_בדילוג[[#This Row],[הווסת פעיל?]]&lt;&gt;"",B1100=1),שבוע_בדילוג[[#This Row],[CycleNumber]],"")</f>
        <v/>
      </c>
      <c r="AF1099" s="1" t="str">
        <f>IF(AND(שבוע_בדילוג[[#This Row],[הווסת פעיל?]]&lt;&gt;"",Y1098=""),שבוע_בדילוג[[#This Row],[CycleNumber]],"")</f>
        <v/>
      </c>
      <c r="AG1099" s="1" t="str">
        <f>IF(B1100=1,"",IF(שבוע_בדילוג[[#This Row],[הווסת פעיל?]]=1,IF(שבוע_בדילוג[[#This Row],[וסת קבוע אחרון]]=F1100,1,0),""))</f>
        <v/>
      </c>
      <c r="AH1099" s="1" t="str">
        <f>IF(B1100=1,"",IF(שבוע_בדילוג[[#This Row],[הווסת פעיל?]]=1,IF(OR(שבוע_בדילוג[[#This Row],[וסת קבוע אחרון]]=F1100,F1100=שבוע_בדילוג[[#This Row],[LengthofCycle]]),1,0),""))</f>
        <v/>
      </c>
      <c r="AI1099" s="1" t="str">
        <f>IF(B1100=1,"",IF(שבוע_בדילוג[[#This Row],[הווסת פעיל?]]=1,IF(OR(שבוע_בדילוג[[#This Row],[וסת קבוע אחרון]]=F1100,F1100=שבוע_בדילוג[[#This Row],[LengthofCycle]],AND(שבוע_בדילוג[[#This Row],[LengthofCycle]]&lt;&gt;שבוע_בדילוג[[#This Row],[וסת קבוע אחרון]],OR(F1100=28,F1100=29))),1,0),""))</f>
        <v/>
      </c>
      <c r="AJ1099" s="1" t="str">
        <f>IF(AND(שבוע_בדילוג[[#This Row],[הווסת פעיל?]]=1,B1100=1),1,"")</f>
        <v/>
      </c>
      <c r="AK1099" s="4">
        <f>IF(AND(שבוע_בדילוג[[#This Row],[הווסת פעיל?]]&lt;&gt;1,B1100&lt;&gt;1,B1100&lt;&gt;""),IF(שבוע_בדילוג[[#This Row],[LengthofCycle]]=F1100,1,0),"")</f>
        <v>0</v>
      </c>
      <c r="AL1099" s="4">
        <f>IF(AND(שבוע_בדילוג[[#This Row],[הווסת פעיל?]]&lt;&gt;1,B1100&lt;&gt;1,B1100&lt;&gt;""),IF(OR(שבוע_בדילוג[[#This Row],[LengthofCycle]]=F1100,F1100=29),1,0),"")</f>
        <v>0</v>
      </c>
      <c r="AM1099" s="4">
        <f>IF(AND(שבוע_בדילוג[[#This Row],[הווסת פעיל?]]&lt;&gt;1,B1100&lt;&gt;1,B1100&lt;&gt;""),IF(OR(שבוע_בדילוג[[#This Row],[LengthofCycle]]=F1100,F1100=29,F1100=28),1,0),"")</f>
        <v>0</v>
      </c>
    </row>
    <row r="1100" spans="1:39" x14ac:dyDescent="0.25">
      <c r="A1100" s="1" t="s">
        <v>146</v>
      </c>
      <c r="B1100" s="1">
        <v>8</v>
      </c>
      <c r="C1100" s="1">
        <v>1</v>
      </c>
      <c r="D1100" s="1">
        <v>1</v>
      </c>
      <c r="E1100" s="1">
        <v>0</v>
      </c>
      <c r="F1100" s="1">
        <v>32</v>
      </c>
      <c r="H1100" s="1">
        <f>שבוע_בדילוג[[#This Row],[LengthofCycle]]+1</f>
        <v>33</v>
      </c>
      <c r="I1100" s="1" t="str">
        <f>IF(IFERROR(LOOKUP(שבוע_בדילוג[[#This Row],[ClientID]],קביעויות[השבוע בדילוג]),FALSE)=שבוע_בדילוג[[#This Row],[ClientID]],1,"")</f>
        <v/>
      </c>
      <c r="J1100" s="1" t="str">
        <f>IF(AND(שבוע_בדילוג[[#This Row],[CycleNumber]]&gt;1,OR(B1101="",שבוע_בדילוג[[#This Row],[CycleNumber]]&gt;B1099)),IF(OR(AND(שבוע_בדילוג[[#This Row],[LengthofCycle]]=29,F1099=29),AND(שבוע_בדילוג[[#This Row],[LengthofCycle]]=36,F1099=36)),1,""),"")</f>
        <v/>
      </c>
      <c r="K1100" s="1" t="str">
        <f>IF(AND(שבוע_בדילוג[[#This Row],[וסת השבוע]]=1,J1099=1,שבוע_בדילוג[[#This Row],[CycleNumber]]&gt;B1099),1,"")</f>
        <v/>
      </c>
      <c r="L1100" s="1" t="str">
        <f>IF(שבוע_בדילוג[[#This Row],[CycleNumber]]=1,"",IF(שבוע_בדילוג[[#This Row],[וסת השבוע]]=1,0,IF(L1099="","",IF(L1099=0,IF(שבוע_בדילוג[[#This Row],[LengthofCycle]]=29,0,1),IF(L1099=1,IF(שבוע_בדילוג[[#This Row],[LengthofCycle]]+F1099=29*2,0,2),IF(L1099=2,IF(שבוע_בדילוג[[#This Row],[LengthofCycle]]+F1099+F1098=29*3,0,3),""))))))</f>
        <v/>
      </c>
      <c r="M1100" s="1" t="str">
        <f>IF(שבוע_בדילוג[[#This Row],[וסת השבוע]]=1,IF(שבוע_בדילוג[[#This Row],[וסת השבוע וההפלגה ביחד]]=1,M1099+1,0),IF(AND(שבוע_בדילוג[[#This Row],[CycleNumber]]&gt;B1099,שבוע_בדילוג[[#This Row],[CycleNumber]]&gt;1),IF(שבוע_בדילוג[[#This Row],[וסת השבוע פעיל?]]&lt;&gt;"",M1099+1,""),""))</f>
        <v/>
      </c>
      <c r="N1100" s="1" t="str">
        <f>IF(שבוע_בדילוג[[#This Row],[וסת השבוע פעיל?2]]="","",IF(AND(שבוע_בדילוג[[#This Row],[וסת השבוע פעיל?]]&lt;&gt;"",שבוע_בדילוג[[#This Row],[CycleNumber]]&lt;B1101,B1101&lt;&gt;"",שבוע_בדילוג[[#This Row],[וסת השבוע פעיל?]]&lt;3),IF(L1101=0,IF(AND(שבוע_בדילוג[[#This Row],[וסת השבוע פעיל?]]&gt;0,J1101=1),0,1),0),""))</f>
        <v/>
      </c>
      <c r="O1100" s="1" t="str">
        <f t="shared" si="88"/>
        <v/>
      </c>
      <c r="P1100" s="1" t="str">
        <f>IF(AND(שבוע_בדילוג[[#This Row],[חיזוי - שבוע]]=1,K1101=1),1,"")</f>
        <v/>
      </c>
      <c r="Q1100" s="1" t="str">
        <f>IF(AND(שבוע_בדילוג[[#This Row],[וסת השבוע פעיל?]]&lt;3,OR(שבוע_בדילוג[[#This Row],[CycleNumber]]&gt;B1101,B1101="")),1,"")</f>
        <v/>
      </c>
      <c r="R1100" s="1" t="str">
        <f>IF(AND(שבוע_בדילוג[[#This Row],[חיזוי - שבוע]]&lt;&gt;"",שבוע_בדילוג[[#This Row],[וסת השבוע פעיל?2]]=""),1,"")</f>
        <v/>
      </c>
      <c r="S1100" s="1" t="str">
        <f>IF(שבוע_בדילוג[[#This Row],[האישה קבעה וסת שבוע בדילוג?]]=1,IF(שבוע_בדילוג[[#This Row],[וסת השבוע פעיל?]]&lt;3,1,0),"")</f>
        <v/>
      </c>
      <c r="T11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0" s="1">
        <f t="shared" si="89"/>
        <v>0</v>
      </c>
      <c r="V1100" s="1">
        <f t="shared" si="90"/>
        <v>0</v>
      </c>
      <c r="W1100" s="1">
        <f t="shared" si="91"/>
        <v>0</v>
      </c>
      <c r="X1100" s="1" t="str">
        <f>IF(שבוע_בדילוג[[#This Row],[3 הפלגות זהות]]="","",IF(שבוע_בדילוג[[#This Row],[3 הפלגות זהות]]=1,שבוע_בדילוג[[#This Row],[LengthofCycle]],X1099))</f>
        <v/>
      </c>
      <c r="Y1100" s="1" t="str">
        <f>IF(שבוע_בדילוג[[#This Row],[וסת קבוע אחרון]]="","",IF(OR(שבוע_בדילוג[[#This Row],[LengthofCycle]]=שבוע_בדילוג[[#This Row],[וסת קבוע אחרון]],F1099=שבוע_בדילוג[[#This Row],[וסת קבוע אחרון]],F1098=שבוע_בדילוג[[#This Row],[וסת קבוע אחרון]]),1,0))</f>
        <v/>
      </c>
      <c r="Z1100" s="1" t="str">
        <f>IF(OR(שבוע_בדילוג[[#This Row],[הווסת פעיל?]]=0,שבוע_בדילוג[[#This Row],[הווסת פעיל?]]=""),"",SUM(Z1099,שבוע_בדילוג[[#This Row],[הווסת פעיל?]]))</f>
        <v/>
      </c>
      <c r="AA1100" s="1" t="str">
        <f>IF(AND(שבוע_בדילוג[[#This Row],[כמה מחזורים עד עקירה]]&lt;&gt;"",Z1101=""),שבוע_בדילוג[[#This Row],[כמה מחזורים עד עקירה]],"")</f>
        <v/>
      </c>
      <c r="AB1100" s="1" t="str">
        <f>IF(AND(שבוע_בדילוג[[#This Row],[הווסת פעיל?]]=1,שבוע_בדילוג[[#This Row],[וסת קבוע אחרון]]&lt;&gt;X1099),שבוע_בדילוג[[#This Row],[וסת קבוע אחרון]],"")</f>
        <v/>
      </c>
      <c r="AC1100" s="1" t="str">
        <f>IF(AND(שבוע_בדילוג[[#This Row],[הווסת פעיל?]]=1,Y1099=0,שבוע_בדילוג[[#This Row],[וסת קבוע אחרון]]=X1099),שבוע_בדילוג[[#This Row],[וסת קבוע אחרון]],"")</f>
        <v/>
      </c>
      <c r="AD1100" s="1" t="str">
        <f>IF(AND(שבוע_בדילוג[[#This Row],[הווסת פעיל?]]=1,Y1099=0,שבוע_בדילוג[[#This Row],[וסת קבוע אחרון]]&lt;&gt;X1099),1,"")</f>
        <v/>
      </c>
      <c r="AE1100" s="1" t="str">
        <f>IF(AND(שבוע_בדילוג[[#This Row],[הווסת פעיל?]]&lt;&gt;"",B1101=1),שבוע_בדילוג[[#This Row],[CycleNumber]],"")</f>
        <v/>
      </c>
      <c r="AF1100" s="1" t="str">
        <f>IF(AND(שבוע_בדילוג[[#This Row],[הווסת פעיל?]]&lt;&gt;"",Y1099=""),שבוע_בדילוג[[#This Row],[CycleNumber]],"")</f>
        <v/>
      </c>
      <c r="AG1100" s="1" t="str">
        <f>IF(B1101=1,"",IF(שבוע_בדילוג[[#This Row],[הווסת פעיל?]]=1,IF(שבוע_בדילוג[[#This Row],[וסת קבוע אחרון]]=F1101,1,0),""))</f>
        <v/>
      </c>
      <c r="AH1100" s="1" t="str">
        <f>IF(B1101=1,"",IF(שבוע_בדילוג[[#This Row],[הווסת פעיל?]]=1,IF(OR(שבוע_בדילוג[[#This Row],[וסת קבוע אחרון]]=F1101,F1101=שבוע_בדילוג[[#This Row],[LengthofCycle]]),1,0),""))</f>
        <v/>
      </c>
      <c r="AI1100" s="1" t="str">
        <f>IF(B1101=1,"",IF(שבוע_בדילוג[[#This Row],[הווסת פעיל?]]=1,IF(OR(שבוע_בדילוג[[#This Row],[וסת קבוע אחרון]]=F1101,F1101=שבוע_בדילוג[[#This Row],[LengthofCycle]],AND(שבוע_בדילוג[[#This Row],[LengthofCycle]]&lt;&gt;שבוע_בדילוג[[#This Row],[וסת קבוע אחרון]],OR(F1101=28,F1101=29))),1,0),""))</f>
        <v/>
      </c>
      <c r="AJ1100" s="1" t="str">
        <f>IF(AND(שבוע_בדילוג[[#This Row],[הווסת פעיל?]]=1,B1101=1),1,"")</f>
        <v/>
      </c>
      <c r="AK1100" s="4">
        <f>IF(AND(שבוע_בדילוג[[#This Row],[הווסת פעיל?]]&lt;&gt;1,B1101&lt;&gt;1,B1101&lt;&gt;""),IF(שבוע_בדילוג[[#This Row],[LengthofCycle]]=F1101,1,0),"")</f>
        <v>0</v>
      </c>
      <c r="AL1100" s="4">
        <f>IF(AND(שבוע_בדילוג[[#This Row],[הווסת פעיל?]]&lt;&gt;1,B1101&lt;&gt;1,B1101&lt;&gt;""),IF(OR(שבוע_בדילוג[[#This Row],[LengthofCycle]]=F1101,F1101=29),1,0),"")</f>
        <v>0</v>
      </c>
      <c r="AM1100" s="4">
        <f>IF(AND(שבוע_בדילוג[[#This Row],[הווסת פעיל?]]&lt;&gt;1,B1101&lt;&gt;1,B1101&lt;&gt;""),IF(OR(שבוע_בדילוג[[#This Row],[LengthofCycle]]=F1101,F1101=29,F1101=28),1,0),"")</f>
        <v>0</v>
      </c>
    </row>
    <row r="1101" spans="1:39" x14ac:dyDescent="0.25">
      <c r="A1101" s="1" t="s">
        <v>146</v>
      </c>
      <c r="B1101" s="1">
        <v>9</v>
      </c>
      <c r="C1101" s="1">
        <v>1</v>
      </c>
      <c r="D1101" s="1">
        <v>1</v>
      </c>
      <c r="E1101" s="1">
        <v>0</v>
      </c>
      <c r="F1101" s="1">
        <v>30</v>
      </c>
      <c r="H1101" s="1">
        <f>שבוע_בדילוג[[#This Row],[LengthofCycle]]+1</f>
        <v>31</v>
      </c>
      <c r="I1101" s="1" t="str">
        <f>IF(IFERROR(LOOKUP(שבוע_בדילוג[[#This Row],[ClientID]],קביעויות[השבוע בדילוג]),FALSE)=שבוע_בדילוג[[#This Row],[ClientID]],1,"")</f>
        <v/>
      </c>
      <c r="J1101" s="1" t="str">
        <f>IF(AND(שבוע_בדילוג[[#This Row],[CycleNumber]]&gt;1,OR(B1102="",שבוע_בדילוג[[#This Row],[CycleNumber]]&gt;B1100)),IF(OR(AND(שבוע_בדילוג[[#This Row],[LengthofCycle]]=29,F1100=29),AND(שבוע_בדילוג[[#This Row],[LengthofCycle]]=36,F1100=36)),1,""),"")</f>
        <v/>
      </c>
      <c r="K1101" s="1" t="str">
        <f>IF(AND(שבוע_בדילוג[[#This Row],[וסת השבוע]]=1,J1100=1,שבוע_בדילוג[[#This Row],[CycleNumber]]&gt;B1100),1,"")</f>
        <v/>
      </c>
      <c r="L1101" s="1" t="str">
        <f>IF(שבוע_בדילוג[[#This Row],[CycleNumber]]=1,"",IF(שבוע_בדילוג[[#This Row],[וסת השבוע]]=1,0,IF(L1100="","",IF(L1100=0,IF(שבוע_בדילוג[[#This Row],[LengthofCycle]]=29,0,1),IF(L1100=1,IF(שבוע_בדילוג[[#This Row],[LengthofCycle]]+F1100=29*2,0,2),IF(L1100=2,IF(שבוע_בדילוג[[#This Row],[LengthofCycle]]+F1100+F1099=29*3,0,3),""))))))</f>
        <v/>
      </c>
      <c r="M1101" s="1" t="str">
        <f>IF(שבוע_בדילוג[[#This Row],[וסת השבוע]]=1,IF(שבוע_בדילוג[[#This Row],[וסת השבוע וההפלגה ביחד]]=1,M1100+1,0),IF(AND(שבוע_בדילוג[[#This Row],[CycleNumber]]&gt;B1100,שבוע_בדילוג[[#This Row],[CycleNumber]]&gt;1),IF(שבוע_בדילוג[[#This Row],[וסת השבוע פעיל?]]&lt;&gt;"",M1100+1,""),""))</f>
        <v/>
      </c>
      <c r="N1101" s="1" t="str">
        <f>IF(שבוע_בדילוג[[#This Row],[וסת השבוע פעיל?2]]="","",IF(AND(שבוע_בדילוג[[#This Row],[וסת השבוע פעיל?]]&lt;&gt;"",שבוע_בדילוג[[#This Row],[CycleNumber]]&lt;B1102,B1102&lt;&gt;"",שבוע_בדילוג[[#This Row],[וסת השבוע פעיל?]]&lt;3),IF(L1102=0,IF(AND(שבוע_בדילוג[[#This Row],[וסת השבוע פעיל?]]&gt;0,J1102=1),0,1),0),""))</f>
        <v/>
      </c>
      <c r="O1101" s="1" t="str">
        <f t="shared" si="88"/>
        <v/>
      </c>
      <c r="P1101" s="1" t="str">
        <f>IF(AND(שבוע_בדילוג[[#This Row],[חיזוי - שבוע]]=1,K1102=1),1,"")</f>
        <v/>
      </c>
      <c r="Q1101" s="1" t="str">
        <f>IF(AND(שבוע_בדילוג[[#This Row],[וסת השבוע פעיל?]]&lt;3,OR(שבוע_בדילוג[[#This Row],[CycleNumber]]&gt;B1102,B1102="")),1,"")</f>
        <v/>
      </c>
      <c r="R1101" s="1" t="str">
        <f>IF(AND(שבוע_בדילוג[[#This Row],[חיזוי - שבוע]]&lt;&gt;"",שבוע_בדילוג[[#This Row],[וסת השבוע פעיל?2]]=""),1,"")</f>
        <v/>
      </c>
      <c r="S1101" s="1" t="str">
        <f>IF(שבוע_בדילוג[[#This Row],[האישה קבעה וסת שבוע בדילוג?]]=1,IF(שבוע_בדילוג[[#This Row],[וסת השבוע פעיל?]]&lt;3,1,0),"")</f>
        <v/>
      </c>
      <c r="T11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1" s="1">
        <f t="shared" si="89"/>
        <v>0</v>
      </c>
      <c r="V1101" s="1">
        <f t="shared" si="90"/>
        <v>0</v>
      </c>
      <c r="W1101" s="1">
        <f t="shared" si="91"/>
        <v>0</v>
      </c>
      <c r="X1101" s="1" t="str">
        <f>IF(שבוע_בדילוג[[#This Row],[3 הפלגות זהות]]="","",IF(שבוע_בדילוג[[#This Row],[3 הפלגות זהות]]=1,שבוע_בדילוג[[#This Row],[LengthofCycle]],X1100))</f>
        <v/>
      </c>
      <c r="Y1101" s="1" t="str">
        <f>IF(שבוע_בדילוג[[#This Row],[וסת קבוע אחרון]]="","",IF(OR(שבוע_בדילוג[[#This Row],[LengthofCycle]]=שבוע_בדילוג[[#This Row],[וסת קבוע אחרון]],F1100=שבוע_בדילוג[[#This Row],[וסת קבוע אחרון]],F1099=שבוע_בדילוג[[#This Row],[וסת קבוע אחרון]]),1,0))</f>
        <v/>
      </c>
      <c r="Z1101" s="1" t="str">
        <f>IF(OR(שבוע_בדילוג[[#This Row],[הווסת פעיל?]]=0,שבוע_בדילוג[[#This Row],[הווסת פעיל?]]=""),"",SUM(Z1100,שבוע_בדילוג[[#This Row],[הווסת פעיל?]]))</f>
        <v/>
      </c>
      <c r="AA1101" s="1" t="str">
        <f>IF(AND(שבוע_בדילוג[[#This Row],[כמה מחזורים עד עקירה]]&lt;&gt;"",Z1102=""),שבוע_בדילוג[[#This Row],[כמה מחזורים עד עקירה]],"")</f>
        <v/>
      </c>
      <c r="AB1101" s="1" t="str">
        <f>IF(AND(שבוע_בדילוג[[#This Row],[הווסת פעיל?]]=1,שבוע_בדילוג[[#This Row],[וסת קבוע אחרון]]&lt;&gt;X1100),שבוע_בדילוג[[#This Row],[וסת קבוע אחרון]],"")</f>
        <v/>
      </c>
      <c r="AC1101" s="1" t="str">
        <f>IF(AND(שבוע_בדילוג[[#This Row],[הווסת פעיל?]]=1,Y1100=0,שבוע_בדילוג[[#This Row],[וסת קבוע אחרון]]=X1100),שבוע_בדילוג[[#This Row],[וסת קבוע אחרון]],"")</f>
        <v/>
      </c>
      <c r="AD1101" s="1" t="str">
        <f>IF(AND(שבוע_בדילוג[[#This Row],[הווסת פעיל?]]=1,Y1100=0,שבוע_בדילוג[[#This Row],[וסת קבוע אחרון]]&lt;&gt;X1100),1,"")</f>
        <v/>
      </c>
      <c r="AE1101" s="1" t="str">
        <f>IF(AND(שבוע_בדילוג[[#This Row],[הווסת פעיל?]]&lt;&gt;"",B1102=1),שבוע_בדילוג[[#This Row],[CycleNumber]],"")</f>
        <v/>
      </c>
      <c r="AF1101" s="1" t="str">
        <f>IF(AND(שבוע_בדילוג[[#This Row],[הווסת פעיל?]]&lt;&gt;"",Y1100=""),שבוע_בדילוג[[#This Row],[CycleNumber]],"")</f>
        <v/>
      </c>
      <c r="AG1101" s="1" t="str">
        <f>IF(B1102=1,"",IF(שבוע_בדילוג[[#This Row],[הווסת פעיל?]]=1,IF(שבוע_בדילוג[[#This Row],[וסת קבוע אחרון]]=F1102,1,0),""))</f>
        <v/>
      </c>
      <c r="AH1101" s="1" t="str">
        <f>IF(B1102=1,"",IF(שבוע_בדילוג[[#This Row],[הווסת פעיל?]]=1,IF(OR(שבוע_בדילוג[[#This Row],[וסת קבוע אחרון]]=F1102,F1102=שבוע_בדילוג[[#This Row],[LengthofCycle]]),1,0),""))</f>
        <v/>
      </c>
      <c r="AI1101" s="1" t="str">
        <f>IF(B1102=1,"",IF(שבוע_בדילוג[[#This Row],[הווסת פעיל?]]=1,IF(OR(שבוע_בדילוג[[#This Row],[וסת קבוע אחרון]]=F1102,F1102=שבוע_בדילוג[[#This Row],[LengthofCycle]],AND(שבוע_בדילוג[[#This Row],[LengthofCycle]]&lt;&gt;שבוע_בדילוג[[#This Row],[וסת קבוע אחרון]],OR(F1102=28,F1102=29))),1,0),""))</f>
        <v/>
      </c>
      <c r="AJ1101" s="1" t="str">
        <f>IF(AND(שבוע_בדילוג[[#This Row],[הווסת פעיל?]]=1,B1102=1),1,"")</f>
        <v/>
      </c>
      <c r="AK1101" s="4">
        <f>IF(AND(שבוע_בדילוג[[#This Row],[הווסת פעיל?]]&lt;&gt;1,B1102&lt;&gt;1,B1102&lt;&gt;""),IF(שבוע_בדילוג[[#This Row],[LengthofCycle]]=F1102,1,0),"")</f>
        <v>0</v>
      </c>
      <c r="AL1101" s="4">
        <f>IF(AND(שבוע_בדילוג[[#This Row],[הווסת פעיל?]]&lt;&gt;1,B1102&lt;&gt;1,B1102&lt;&gt;""),IF(OR(שבוע_בדילוג[[#This Row],[LengthofCycle]]=F1102,F1102=29),1,0),"")</f>
        <v>0</v>
      </c>
      <c r="AM1101" s="4">
        <f>IF(AND(שבוע_בדילוג[[#This Row],[הווסת פעיל?]]&lt;&gt;1,B1102&lt;&gt;1,B1102&lt;&gt;""),IF(OR(שבוע_בדילוג[[#This Row],[LengthofCycle]]=F1102,F1102=29,F1102=28),1,0),"")</f>
        <v>0</v>
      </c>
    </row>
    <row r="1102" spans="1:39" x14ac:dyDescent="0.25">
      <c r="A1102" s="1" t="s">
        <v>146</v>
      </c>
      <c r="B1102" s="1">
        <v>10</v>
      </c>
      <c r="C1102" s="1">
        <v>1</v>
      </c>
      <c r="D1102" s="1">
        <v>1</v>
      </c>
      <c r="E1102" s="1">
        <v>0</v>
      </c>
      <c r="F1102" s="1">
        <v>32</v>
      </c>
      <c r="H1102" s="1">
        <f>שבוע_בדילוג[[#This Row],[LengthofCycle]]+1</f>
        <v>33</v>
      </c>
      <c r="I1102" s="1" t="str">
        <f>IF(IFERROR(LOOKUP(שבוע_בדילוג[[#This Row],[ClientID]],קביעויות[השבוע בדילוג]),FALSE)=שבוע_בדילוג[[#This Row],[ClientID]],1,"")</f>
        <v/>
      </c>
      <c r="J1102" s="1" t="str">
        <f>IF(AND(שבוע_בדילוג[[#This Row],[CycleNumber]]&gt;1,OR(B1103="",שבוע_בדילוג[[#This Row],[CycleNumber]]&gt;B1101)),IF(OR(AND(שבוע_בדילוג[[#This Row],[LengthofCycle]]=29,F1101=29),AND(שבוע_בדילוג[[#This Row],[LengthofCycle]]=36,F1101=36)),1,""),"")</f>
        <v/>
      </c>
      <c r="K1102" s="1" t="str">
        <f>IF(AND(שבוע_בדילוג[[#This Row],[וסת השבוע]]=1,J1101=1,שבוע_בדילוג[[#This Row],[CycleNumber]]&gt;B1101),1,"")</f>
        <v/>
      </c>
      <c r="L1102" s="1" t="str">
        <f>IF(שבוע_בדילוג[[#This Row],[CycleNumber]]=1,"",IF(שבוע_בדילוג[[#This Row],[וסת השבוע]]=1,0,IF(L1101="","",IF(L1101=0,IF(שבוע_בדילוג[[#This Row],[LengthofCycle]]=29,0,1),IF(L1101=1,IF(שבוע_בדילוג[[#This Row],[LengthofCycle]]+F1101=29*2,0,2),IF(L1101=2,IF(שבוע_בדילוג[[#This Row],[LengthofCycle]]+F1101+F1100=29*3,0,3),""))))))</f>
        <v/>
      </c>
      <c r="M1102" s="1" t="str">
        <f>IF(שבוע_בדילוג[[#This Row],[וסת השבוע]]=1,IF(שבוע_בדילוג[[#This Row],[וסת השבוע וההפלגה ביחד]]=1,M1101+1,0),IF(AND(שבוע_בדילוג[[#This Row],[CycleNumber]]&gt;B1101,שבוע_בדילוג[[#This Row],[CycleNumber]]&gt;1),IF(שבוע_בדילוג[[#This Row],[וסת השבוע פעיל?]]&lt;&gt;"",M1101+1,""),""))</f>
        <v/>
      </c>
      <c r="N1102" s="1" t="str">
        <f>IF(שבוע_בדילוג[[#This Row],[וסת השבוע פעיל?2]]="","",IF(AND(שבוע_בדילוג[[#This Row],[וסת השבוע פעיל?]]&lt;&gt;"",שבוע_בדילוג[[#This Row],[CycleNumber]]&lt;B1103,B1103&lt;&gt;"",שבוע_בדילוג[[#This Row],[וסת השבוע פעיל?]]&lt;3),IF(L1103=0,IF(AND(שבוע_בדילוג[[#This Row],[וסת השבוע פעיל?]]&gt;0,J1103=1),0,1),0),""))</f>
        <v/>
      </c>
      <c r="O1102" s="1" t="str">
        <f t="shared" si="88"/>
        <v/>
      </c>
      <c r="P1102" s="1" t="str">
        <f>IF(AND(שבוע_בדילוג[[#This Row],[חיזוי - שבוע]]=1,K1103=1),1,"")</f>
        <v/>
      </c>
      <c r="Q1102" s="1" t="str">
        <f>IF(AND(שבוע_בדילוג[[#This Row],[וסת השבוע פעיל?]]&lt;3,OR(שבוע_בדילוג[[#This Row],[CycleNumber]]&gt;B1103,B1103="")),1,"")</f>
        <v/>
      </c>
      <c r="R1102" s="1" t="str">
        <f>IF(AND(שבוע_בדילוג[[#This Row],[חיזוי - שבוע]]&lt;&gt;"",שבוע_בדילוג[[#This Row],[וסת השבוע פעיל?2]]=""),1,"")</f>
        <v/>
      </c>
      <c r="S1102" s="1" t="str">
        <f>IF(שבוע_בדילוג[[#This Row],[האישה קבעה וסת שבוע בדילוג?]]=1,IF(שבוע_בדילוג[[#This Row],[וסת השבוע פעיל?]]&lt;3,1,0),"")</f>
        <v/>
      </c>
      <c r="T11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2" s="1">
        <f t="shared" si="89"/>
        <v>0</v>
      </c>
      <c r="V1102" s="1">
        <f t="shared" si="90"/>
        <v>0</v>
      </c>
      <c r="W1102" s="1">
        <f t="shared" si="91"/>
        <v>0</v>
      </c>
      <c r="X1102" s="1" t="str">
        <f>IF(שבוע_בדילוג[[#This Row],[3 הפלגות זהות]]="","",IF(שבוע_בדילוג[[#This Row],[3 הפלגות זהות]]=1,שבוע_בדילוג[[#This Row],[LengthofCycle]],X1101))</f>
        <v/>
      </c>
      <c r="Y1102" s="1" t="str">
        <f>IF(שבוע_בדילוג[[#This Row],[וסת קבוע אחרון]]="","",IF(OR(שבוע_בדילוג[[#This Row],[LengthofCycle]]=שבוע_בדילוג[[#This Row],[וסת קבוע אחרון]],F1101=שבוע_בדילוג[[#This Row],[וסת קבוע אחרון]],F1100=שבוע_בדילוג[[#This Row],[וסת קבוע אחרון]]),1,0))</f>
        <v/>
      </c>
      <c r="Z1102" s="1" t="str">
        <f>IF(OR(שבוע_בדילוג[[#This Row],[הווסת פעיל?]]=0,שבוע_בדילוג[[#This Row],[הווסת פעיל?]]=""),"",SUM(Z1101,שבוע_בדילוג[[#This Row],[הווסת פעיל?]]))</f>
        <v/>
      </c>
      <c r="AA1102" s="1" t="str">
        <f>IF(AND(שבוע_בדילוג[[#This Row],[כמה מחזורים עד עקירה]]&lt;&gt;"",Z1103=""),שבוע_בדילוג[[#This Row],[כמה מחזורים עד עקירה]],"")</f>
        <v/>
      </c>
      <c r="AB1102" s="1" t="str">
        <f>IF(AND(שבוע_בדילוג[[#This Row],[הווסת פעיל?]]=1,שבוע_בדילוג[[#This Row],[וסת קבוע אחרון]]&lt;&gt;X1101),שבוע_בדילוג[[#This Row],[וסת קבוע אחרון]],"")</f>
        <v/>
      </c>
      <c r="AC1102" s="1" t="str">
        <f>IF(AND(שבוע_בדילוג[[#This Row],[הווסת פעיל?]]=1,Y1101=0,שבוע_בדילוג[[#This Row],[וסת קבוע אחרון]]=X1101),שבוע_בדילוג[[#This Row],[וסת קבוע אחרון]],"")</f>
        <v/>
      </c>
      <c r="AD1102" s="1" t="str">
        <f>IF(AND(שבוע_בדילוג[[#This Row],[הווסת פעיל?]]=1,Y1101=0,שבוע_בדילוג[[#This Row],[וסת קבוע אחרון]]&lt;&gt;X1101),1,"")</f>
        <v/>
      </c>
      <c r="AE1102" s="1" t="str">
        <f>IF(AND(שבוע_בדילוג[[#This Row],[הווסת פעיל?]]&lt;&gt;"",B1103=1),שבוע_בדילוג[[#This Row],[CycleNumber]],"")</f>
        <v/>
      </c>
      <c r="AF1102" s="1" t="str">
        <f>IF(AND(שבוע_בדילוג[[#This Row],[הווסת פעיל?]]&lt;&gt;"",Y1101=""),שבוע_בדילוג[[#This Row],[CycleNumber]],"")</f>
        <v/>
      </c>
      <c r="AG1102" s="1" t="str">
        <f>IF(B1103=1,"",IF(שבוע_בדילוג[[#This Row],[הווסת פעיל?]]=1,IF(שבוע_בדילוג[[#This Row],[וסת קבוע אחרון]]=F1103,1,0),""))</f>
        <v/>
      </c>
      <c r="AH1102" s="1" t="str">
        <f>IF(B1103=1,"",IF(שבוע_בדילוג[[#This Row],[הווסת פעיל?]]=1,IF(OR(שבוע_בדילוג[[#This Row],[וסת קבוע אחרון]]=F1103,F1103=שבוע_בדילוג[[#This Row],[LengthofCycle]]),1,0),""))</f>
        <v/>
      </c>
      <c r="AI1102" s="1" t="str">
        <f>IF(B1103=1,"",IF(שבוע_בדילוג[[#This Row],[הווסת פעיל?]]=1,IF(OR(שבוע_בדילוג[[#This Row],[וסת קבוע אחרון]]=F1103,F1103=שבוע_בדילוג[[#This Row],[LengthofCycle]],AND(שבוע_בדילוג[[#This Row],[LengthofCycle]]&lt;&gt;שבוע_בדילוג[[#This Row],[וסת קבוע אחרון]],OR(F1103=28,F1103=29))),1,0),""))</f>
        <v/>
      </c>
      <c r="AJ1102" s="1" t="str">
        <f>IF(AND(שבוע_בדילוג[[#This Row],[הווסת פעיל?]]=1,B1103=1),1,"")</f>
        <v/>
      </c>
      <c r="AK1102" s="4">
        <f>IF(AND(שבוע_בדילוג[[#This Row],[הווסת פעיל?]]&lt;&gt;1,B1103&lt;&gt;1,B1103&lt;&gt;""),IF(שבוע_בדילוג[[#This Row],[LengthofCycle]]=F1103,1,0),"")</f>
        <v>1</v>
      </c>
      <c r="AL1102" s="4">
        <f>IF(AND(שבוע_בדילוג[[#This Row],[הווסת פעיל?]]&lt;&gt;1,B1103&lt;&gt;1,B1103&lt;&gt;""),IF(OR(שבוע_בדילוג[[#This Row],[LengthofCycle]]=F1103,F1103=29),1,0),"")</f>
        <v>1</v>
      </c>
      <c r="AM1102" s="4">
        <f>IF(AND(שבוע_בדילוג[[#This Row],[הווסת פעיל?]]&lt;&gt;1,B1103&lt;&gt;1,B1103&lt;&gt;""),IF(OR(שבוע_בדילוג[[#This Row],[LengthofCycle]]=F1103,F1103=29,F1103=28),1,0),"")</f>
        <v>1</v>
      </c>
    </row>
    <row r="1103" spans="1:39" x14ac:dyDescent="0.25">
      <c r="A1103" s="1" t="s">
        <v>146</v>
      </c>
      <c r="B1103" s="1">
        <v>11</v>
      </c>
      <c r="C1103" s="1">
        <v>1</v>
      </c>
      <c r="D1103" s="1">
        <v>1</v>
      </c>
      <c r="E1103" s="1">
        <v>0</v>
      </c>
      <c r="F1103" s="1">
        <v>32</v>
      </c>
      <c r="H1103" s="1">
        <f>שבוע_בדילוג[[#This Row],[LengthofCycle]]+1</f>
        <v>33</v>
      </c>
      <c r="I1103" s="1" t="str">
        <f>IF(IFERROR(LOOKUP(שבוע_בדילוג[[#This Row],[ClientID]],קביעויות[השבוע בדילוג]),FALSE)=שבוע_בדילוג[[#This Row],[ClientID]],1,"")</f>
        <v/>
      </c>
      <c r="J1103" s="1" t="str">
        <f>IF(AND(שבוע_בדילוג[[#This Row],[CycleNumber]]&gt;1,OR(B1104="",שבוע_בדילוג[[#This Row],[CycleNumber]]&gt;B1102)),IF(OR(AND(שבוע_בדילוג[[#This Row],[LengthofCycle]]=29,F1102=29),AND(שבוע_בדילוג[[#This Row],[LengthofCycle]]=36,F1102=36)),1,""),"")</f>
        <v/>
      </c>
      <c r="K1103" s="1" t="str">
        <f>IF(AND(שבוע_בדילוג[[#This Row],[וסת השבוע]]=1,J1102=1,שבוע_בדילוג[[#This Row],[CycleNumber]]&gt;B1102),1,"")</f>
        <v/>
      </c>
      <c r="L1103" s="1" t="str">
        <f>IF(שבוע_בדילוג[[#This Row],[CycleNumber]]=1,"",IF(שבוע_בדילוג[[#This Row],[וסת השבוע]]=1,0,IF(L1102="","",IF(L1102=0,IF(שבוע_בדילוג[[#This Row],[LengthofCycle]]=29,0,1),IF(L1102=1,IF(שבוע_בדילוג[[#This Row],[LengthofCycle]]+F1102=29*2,0,2),IF(L1102=2,IF(שבוע_בדילוג[[#This Row],[LengthofCycle]]+F1102+F1101=29*3,0,3),""))))))</f>
        <v/>
      </c>
      <c r="M1103" s="1" t="str">
        <f>IF(שבוע_בדילוג[[#This Row],[וסת השבוע]]=1,IF(שבוע_בדילוג[[#This Row],[וסת השבוע וההפלגה ביחד]]=1,M1102+1,0),IF(AND(שבוע_בדילוג[[#This Row],[CycleNumber]]&gt;B1102,שבוע_בדילוג[[#This Row],[CycleNumber]]&gt;1),IF(שבוע_בדילוג[[#This Row],[וסת השבוע פעיל?]]&lt;&gt;"",M1102+1,""),""))</f>
        <v/>
      </c>
      <c r="N1103" s="1" t="str">
        <f>IF(שבוע_בדילוג[[#This Row],[וסת השבוע פעיל?2]]="","",IF(AND(שבוע_בדילוג[[#This Row],[וסת השבוע פעיל?]]&lt;&gt;"",שבוע_בדילוג[[#This Row],[CycleNumber]]&lt;B1104,B1104&lt;&gt;"",שבוע_בדילוג[[#This Row],[וסת השבוע פעיל?]]&lt;3),IF(L1104=0,IF(AND(שבוע_בדילוג[[#This Row],[וסת השבוע פעיל?]]&gt;0,J1104=1),0,1),0),""))</f>
        <v/>
      </c>
      <c r="O1103" s="1" t="str">
        <f t="shared" si="88"/>
        <v/>
      </c>
      <c r="P1103" s="1" t="str">
        <f>IF(AND(שבוע_בדילוג[[#This Row],[חיזוי - שבוע]]=1,K1104=1),1,"")</f>
        <v/>
      </c>
      <c r="Q1103" s="1" t="str">
        <f>IF(AND(שבוע_בדילוג[[#This Row],[וסת השבוע פעיל?]]&lt;3,OR(שבוע_בדילוג[[#This Row],[CycleNumber]]&gt;B1104,B1104="")),1,"")</f>
        <v/>
      </c>
      <c r="R1103" s="1" t="str">
        <f>IF(AND(שבוע_בדילוג[[#This Row],[חיזוי - שבוע]]&lt;&gt;"",שבוע_בדילוג[[#This Row],[וסת השבוע פעיל?2]]=""),1,"")</f>
        <v/>
      </c>
      <c r="S1103" s="1" t="str">
        <f>IF(שבוע_בדילוג[[#This Row],[האישה קבעה וסת שבוע בדילוג?]]=1,IF(שבוע_בדילוג[[#This Row],[וסת השבוע פעיל?]]&lt;3,1,0),"")</f>
        <v/>
      </c>
      <c r="T11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3" s="1">
        <f t="shared" si="89"/>
        <v>0</v>
      </c>
      <c r="V1103" s="1">
        <f t="shared" si="90"/>
        <v>0</v>
      </c>
      <c r="W1103" s="1">
        <f t="shared" si="91"/>
        <v>0</v>
      </c>
      <c r="X1103" s="1" t="str">
        <f>IF(שבוע_בדילוג[[#This Row],[3 הפלגות זהות]]="","",IF(שבוע_בדילוג[[#This Row],[3 הפלגות זהות]]=1,שבוע_בדילוג[[#This Row],[LengthofCycle]],X1102))</f>
        <v/>
      </c>
      <c r="Y1103" s="1" t="str">
        <f>IF(שבוע_בדילוג[[#This Row],[וסת קבוע אחרון]]="","",IF(OR(שבוע_בדילוג[[#This Row],[LengthofCycle]]=שבוע_בדילוג[[#This Row],[וסת קבוע אחרון]],F1102=שבוע_בדילוג[[#This Row],[וסת קבוע אחרון]],F1101=שבוע_בדילוג[[#This Row],[וסת קבוע אחרון]]),1,0))</f>
        <v/>
      </c>
      <c r="Z1103" s="1" t="str">
        <f>IF(OR(שבוע_בדילוג[[#This Row],[הווסת פעיל?]]=0,שבוע_בדילוג[[#This Row],[הווסת פעיל?]]=""),"",SUM(Z1102,שבוע_בדילוג[[#This Row],[הווסת פעיל?]]))</f>
        <v/>
      </c>
      <c r="AA1103" s="1" t="str">
        <f>IF(AND(שבוע_בדילוג[[#This Row],[כמה מחזורים עד עקירה]]&lt;&gt;"",Z1104=""),שבוע_בדילוג[[#This Row],[כמה מחזורים עד עקירה]],"")</f>
        <v/>
      </c>
      <c r="AB1103" s="1" t="str">
        <f>IF(AND(שבוע_בדילוג[[#This Row],[הווסת פעיל?]]=1,שבוע_בדילוג[[#This Row],[וסת קבוע אחרון]]&lt;&gt;X1102),שבוע_בדילוג[[#This Row],[וסת קבוע אחרון]],"")</f>
        <v/>
      </c>
      <c r="AC1103" s="1" t="str">
        <f>IF(AND(שבוע_בדילוג[[#This Row],[הווסת פעיל?]]=1,Y1102=0,שבוע_בדילוג[[#This Row],[וסת קבוע אחרון]]=X1102),שבוע_בדילוג[[#This Row],[וסת קבוע אחרון]],"")</f>
        <v/>
      </c>
      <c r="AD1103" s="1" t="str">
        <f>IF(AND(שבוע_בדילוג[[#This Row],[הווסת פעיל?]]=1,Y1102=0,שבוע_בדילוג[[#This Row],[וסת קבוע אחרון]]&lt;&gt;X1102),1,"")</f>
        <v/>
      </c>
      <c r="AE1103" s="1" t="str">
        <f>IF(AND(שבוע_בדילוג[[#This Row],[הווסת פעיל?]]&lt;&gt;"",B1104=1),שבוע_בדילוג[[#This Row],[CycleNumber]],"")</f>
        <v/>
      </c>
      <c r="AF1103" s="1" t="str">
        <f>IF(AND(שבוע_בדילוג[[#This Row],[הווסת פעיל?]]&lt;&gt;"",Y1102=""),שבוע_בדילוג[[#This Row],[CycleNumber]],"")</f>
        <v/>
      </c>
      <c r="AG1103" s="1" t="str">
        <f>IF(B1104=1,"",IF(שבוע_בדילוג[[#This Row],[הווסת פעיל?]]=1,IF(שבוע_בדילוג[[#This Row],[וסת קבוע אחרון]]=F1104,1,0),""))</f>
        <v/>
      </c>
      <c r="AH1103" s="1" t="str">
        <f>IF(B1104=1,"",IF(שבוע_בדילוג[[#This Row],[הווסת פעיל?]]=1,IF(OR(שבוע_בדילוג[[#This Row],[וסת קבוע אחרון]]=F1104,F1104=שבוע_בדילוג[[#This Row],[LengthofCycle]]),1,0),""))</f>
        <v/>
      </c>
      <c r="AI1103" s="1" t="str">
        <f>IF(B1104=1,"",IF(שבוע_בדילוג[[#This Row],[הווסת פעיל?]]=1,IF(OR(שבוע_בדילוג[[#This Row],[וסת קבוע אחרון]]=F1104,F1104=שבוע_בדילוג[[#This Row],[LengthofCycle]],AND(שבוע_בדילוג[[#This Row],[LengthofCycle]]&lt;&gt;שבוע_בדילוג[[#This Row],[וסת קבוע אחרון]],OR(F1104=28,F1104=29))),1,0),""))</f>
        <v/>
      </c>
      <c r="AJ1103" s="1" t="str">
        <f>IF(AND(שבוע_בדילוג[[#This Row],[הווסת פעיל?]]=1,B1104=1),1,"")</f>
        <v/>
      </c>
      <c r="AK1103" s="4">
        <f>IF(AND(שבוע_בדילוג[[#This Row],[הווסת פעיל?]]&lt;&gt;1,B1104&lt;&gt;1,B1104&lt;&gt;""),IF(שבוע_בדילוג[[#This Row],[LengthofCycle]]=F1104,1,0),"")</f>
        <v>0</v>
      </c>
      <c r="AL1103" s="4">
        <f>IF(AND(שבוע_בדילוג[[#This Row],[הווסת פעיל?]]&lt;&gt;1,B1104&lt;&gt;1,B1104&lt;&gt;""),IF(OR(שבוע_בדילוג[[#This Row],[LengthofCycle]]=F1104,F1104=29),1,0),"")</f>
        <v>0</v>
      </c>
      <c r="AM1103" s="4">
        <f>IF(AND(שבוע_בדילוג[[#This Row],[הווסת פעיל?]]&lt;&gt;1,B1104&lt;&gt;1,B1104&lt;&gt;""),IF(OR(שבוע_בדילוג[[#This Row],[LengthofCycle]]=F1104,F1104=29,F1104=28),1,0),"")</f>
        <v>0</v>
      </c>
    </row>
    <row r="1104" spans="1:39" x14ac:dyDescent="0.25">
      <c r="A1104" s="1" t="s">
        <v>146</v>
      </c>
      <c r="B1104" s="1">
        <v>12</v>
      </c>
      <c r="C1104" s="1">
        <v>1</v>
      </c>
      <c r="D1104" s="1">
        <v>1</v>
      </c>
      <c r="E1104" s="1">
        <v>0</v>
      </c>
      <c r="F1104" s="1">
        <v>31</v>
      </c>
      <c r="H1104" s="1">
        <f>שבוע_בדילוג[[#This Row],[LengthofCycle]]+1</f>
        <v>32</v>
      </c>
      <c r="I1104" s="1" t="str">
        <f>IF(IFERROR(LOOKUP(שבוע_בדילוג[[#This Row],[ClientID]],קביעויות[השבוע בדילוג]),FALSE)=שבוע_בדילוג[[#This Row],[ClientID]],1,"")</f>
        <v/>
      </c>
      <c r="J1104" s="1" t="str">
        <f>IF(AND(שבוע_בדילוג[[#This Row],[CycleNumber]]&gt;1,OR(B1105="",שבוע_בדילוג[[#This Row],[CycleNumber]]&gt;B1103)),IF(OR(AND(שבוע_בדילוג[[#This Row],[LengthofCycle]]=29,F1103=29),AND(שבוע_בדילוג[[#This Row],[LengthofCycle]]=36,F1103=36)),1,""),"")</f>
        <v/>
      </c>
      <c r="K1104" s="1" t="str">
        <f>IF(AND(שבוע_בדילוג[[#This Row],[וסת השבוע]]=1,J1103=1,שבוע_בדילוג[[#This Row],[CycleNumber]]&gt;B1103),1,"")</f>
        <v/>
      </c>
      <c r="L1104" s="1" t="str">
        <f>IF(שבוע_בדילוג[[#This Row],[CycleNumber]]=1,"",IF(שבוע_בדילוג[[#This Row],[וסת השבוע]]=1,0,IF(L1103="","",IF(L1103=0,IF(שבוע_בדילוג[[#This Row],[LengthofCycle]]=29,0,1),IF(L1103=1,IF(שבוע_בדילוג[[#This Row],[LengthofCycle]]+F1103=29*2,0,2),IF(L1103=2,IF(שבוע_בדילוג[[#This Row],[LengthofCycle]]+F1103+F1102=29*3,0,3),""))))))</f>
        <v/>
      </c>
      <c r="M1104" s="1" t="str">
        <f>IF(שבוע_בדילוג[[#This Row],[וסת השבוע]]=1,IF(שבוע_בדילוג[[#This Row],[וסת השבוע וההפלגה ביחד]]=1,M1103+1,0),IF(AND(שבוע_בדילוג[[#This Row],[CycleNumber]]&gt;B1103,שבוע_בדילוג[[#This Row],[CycleNumber]]&gt;1),IF(שבוע_בדילוג[[#This Row],[וסת השבוע פעיל?]]&lt;&gt;"",M1103+1,""),""))</f>
        <v/>
      </c>
      <c r="N1104" s="1" t="str">
        <f>IF(שבוע_בדילוג[[#This Row],[וסת השבוע פעיל?2]]="","",IF(AND(שבוע_בדילוג[[#This Row],[וסת השבוע פעיל?]]&lt;&gt;"",שבוע_בדילוג[[#This Row],[CycleNumber]]&lt;B1105,B1105&lt;&gt;"",שבוע_בדילוג[[#This Row],[וסת השבוע פעיל?]]&lt;3),IF(L1105=0,IF(AND(שבוע_בדילוג[[#This Row],[וסת השבוע פעיל?]]&gt;0,J1105=1),0,1),0),""))</f>
        <v/>
      </c>
      <c r="O1104" s="1" t="str">
        <f t="shared" si="88"/>
        <v/>
      </c>
      <c r="P1104" s="1" t="str">
        <f>IF(AND(שבוע_בדילוג[[#This Row],[חיזוי - שבוע]]=1,K1105=1),1,"")</f>
        <v/>
      </c>
      <c r="Q1104" s="1" t="str">
        <f>IF(AND(שבוע_בדילוג[[#This Row],[וסת השבוע פעיל?]]&lt;3,OR(שבוע_בדילוג[[#This Row],[CycleNumber]]&gt;B1105,B1105="")),1,"")</f>
        <v/>
      </c>
      <c r="R1104" s="1" t="str">
        <f>IF(AND(שבוע_בדילוג[[#This Row],[חיזוי - שבוע]]&lt;&gt;"",שבוע_בדילוג[[#This Row],[וסת השבוע פעיל?2]]=""),1,"")</f>
        <v/>
      </c>
      <c r="S1104" s="1" t="str">
        <f>IF(שבוע_בדילוג[[#This Row],[האישה קבעה וסת שבוע בדילוג?]]=1,IF(שבוע_בדילוג[[#This Row],[וסת השבוע פעיל?]]&lt;3,1,0),"")</f>
        <v/>
      </c>
      <c r="T11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4" s="1">
        <f t="shared" si="89"/>
        <v>0</v>
      </c>
      <c r="V1104" s="1">
        <f t="shared" si="90"/>
        <v>0</v>
      </c>
      <c r="W1104" s="1">
        <f t="shared" si="91"/>
        <v>0</v>
      </c>
      <c r="X1104" s="1" t="str">
        <f>IF(שבוע_בדילוג[[#This Row],[3 הפלגות זהות]]="","",IF(שבוע_בדילוג[[#This Row],[3 הפלגות זהות]]=1,שבוע_בדילוג[[#This Row],[LengthofCycle]],X1103))</f>
        <v/>
      </c>
      <c r="Y1104" s="1" t="str">
        <f>IF(שבוע_בדילוג[[#This Row],[וסת קבוע אחרון]]="","",IF(OR(שבוע_בדילוג[[#This Row],[LengthofCycle]]=שבוע_בדילוג[[#This Row],[וסת קבוע אחרון]],F1103=שבוע_בדילוג[[#This Row],[וסת קבוע אחרון]],F1102=שבוע_בדילוג[[#This Row],[וסת קבוע אחרון]]),1,0))</f>
        <v/>
      </c>
      <c r="Z1104" s="1" t="str">
        <f>IF(OR(שבוע_בדילוג[[#This Row],[הווסת פעיל?]]=0,שבוע_בדילוג[[#This Row],[הווסת פעיל?]]=""),"",SUM(Z1103,שבוע_בדילוג[[#This Row],[הווסת פעיל?]]))</f>
        <v/>
      </c>
      <c r="AA1104" s="1" t="str">
        <f>IF(AND(שבוע_בדילוג[[#This Row],[כמה מחזורים עד עקירה]]&lt;&gt;"",Z1105=""),שבוע_בדילוג[[#This Row],[כמה מחזורים עד עקירה]],"")</f>
        <v/>
      </c>
      <c r="AB1104" s="1" t="str">
        <f>IF(AND(שבוע_בדילוג[[#This Row],[הווסת פעיל?]]=1,שבוע_בדילוג[[#This Row],[וסת קבוע אחרון]]&lt;&gt;X1103),שבוע_בדילוג[[#This Row],[וסת קבוע אחרון]],"")</f>
        <v/>
      </c>
      <c r="AC1104" s="1" t="str">
        <f>IF(AND(שבוע_בדילוג[[#This Row],[הווסת פעיל?]]=1,Y1103=0,שבוע_בדילוג[[#This Row],[וסת קבוע אחרון]]=X1103),שבוע_בדילוג[[#This Row],[וסת קבוע אחרון]],"")</f>
        <v/>
      </c>
      <c r="AD1104" s="1" t="str">
        <f>IF(AND(שבוע_בדילוג[[#This Row],[הווסת פעיל?]]=1,Y1103=0,שבוע_בדילוג[[#This Row],[וסת קבוע אחרון]]&lt;&gt;X1103),1,"")</f>
        <v/>
      </c>
      <c r="AE1104" s="1" t="str">
        <f>IF(AND(שבוע_בדילוג[[#This Row],[הווסת פעיל?]]&lt;&gt;"",B1105=1),שבוע_בדילוג[[#This Row],[CycleNumber]],"")</f>
        <v/>
      </c>
      <c r="AF1104" s="1" t="str">
        <f>IF(AND(שבוע_בדילוג[[#This Row],[הווסת פעיל?]]&lt;&gt;"",Y1103=""),שבוע_בדילוג[[#This Row],[CycleNumber]],"")</f>
        <v/>
      </c>
      <c r="AG1104" s="1" t="str">
        <f>IF(B1105=1,"",IF(שבוע_בדילוג[[#This Row],[הווסת פעיל?]]=1,IF(שבוע_בדילוג[[#This Row],[וסת קבוע אחרון]]=F1105,1,0),""))</f>
        <v/>
      </c>
      <c r="AH1104" s="1" t="str">
        <f>IF(B1105=1,"",IF(שבוע_בדילוג[[#This Row],[הווסת פעיל?]]=1,IF(OR(שבוע_בדילוג[[#This Row],[וסת קבוע אחרון]]=F1105,F1105=שבוע_בדילוג[[#This Row],[LengthofCycle]]),1,0),""))</f>
        <v/>
      </c>
      <c r="AI1104" s="1" t="str">
        <f>IF(B1105=1,"",IF(שבוע_בדילוג[[#This Row],[הווסת פעיל?]]=1,IF(OR(שבוע_בדילוג[[#This Row],[וסת קבוע אחרון]]=F1105,F1105=שבוע_בדילוג[[#This Row],[LengthofCycle]],AND(שבוע_בדילוג[[#This Row],[LengthofCycle]]&lt;&gt;שבוע_בדילוג[[#This Row],[וסת קבוע אחרון]],OR(F1105=28,F1105=29))),1,0),""))</f>
        <v/>
      </c>
      <c r="AJ1104" s="1" t="str">
        <f>IF(AND(שבוע_בדילוג[[#This Row],[הווסת פעיל?]]=1,B1105=1),1,"")</f>
        <v/>
      </c>
      <c r="AK1104" s="4">
        <f>IF(AND(שבוע_בדילוג[[#This Row],[הווסת פעיל?]]&lt;&gt;1,B1105&lt;&gt;1,B1105&lt;&gt;""),IF(שבוע_בדילוג[[#This Row],[LengthofCycle]]=F1105,1,0),"")</f>
        <v>0</v>
      </c>
      <c r="AL1104" s="4">
        <f>IF(AND(שבוע_בדילוג[[#This Row],[הווסת פעיל?]]&lt;&gt;1,B1105&lt;&gt;1,B1105&lt;&gt;""),IF(OR(שבוע_בדילוג[[#This Row],[LengthofCycle]]=F1105,F1105=29),1,0),"")</f>
        <v>0</v>
      </c>
      <c r="AM1104" s="4">
        <f>IF(AND(שבוע_בדילוג[[#This Row],[הווסת פעיל?]]&lt;&gt;1,B1105&lt;&gt;1,B1105&lt;&gt;""),IF(OR(שבוע_בדילוג[[#This Row],[LengthofCycle]]=F1105,F1105=29,F1105=28),1,0),"")</f>
        <v>0</v>
      </c>
    </row>
    <row r="1105" spans="1:39" x14ac:dyDescent="0.25">
      <c r="A1105" s="1" t="s">
        <v>146</v>
      </c>
      <c r="B1105" s="1">
        <v>13</v>
      </c>
      <c r="C1105" s="1">
        <v>1</v>
      </c>
      <c r="D1105" s="1">
        <v>1</v>
      </c>
      <c r="E1105" s="1">
        <v>0</v>
      </c>
      <c r="F1105" s="1">
        <v>30</v>
      </c>
      <c r="H1105" s="1">
        <f>שבוע_בדילוג[[#This Row],[LengthofCycle]]+1</f>
        <v>31</v>
      </c>
      <c r="I1105" s="1" t="str">
        <f>IF(IFERROR(LOOKUP(שבוע_בדילוג[[#This Row],[ClientID]],קביעויות[השבוע בדילוג]),FALSE)=שבוע_בדילוג[[#This Row],[ClientID]],1,"")</f>
        <v/>
      </c>
      <c r="J1105" s="1" t="str">
        <f>IF(AND(שבוע_בדילוג[[#This Row],[CycleNumber]]&gt;1,OR(B1106="",שבוע_בדילוג[[#This Row],[CycleNumber]]&gt;B1104)),IF(OR(AND(שבוע_בדילוג[[#This Row],[LengthofCycle]]=29,F1104=29),AND(שבוע_בדילוג[[#This Row],[LengthofCycle]]=36,F1104=36)),1,""),"")</f>
        <v/>
      </c>
      <c r="K1105" s="1" t="str">
        <f>IF(AND(שבוע_בדילוג[[#This Row],[וסת השבוע]]=1,J1104=1,שבוע_בדילוג[[#This Row],[CycleNumber]]&gt;B1104),1,"")</f>
        <v/>
      </c>
      <c r="L1105" s="1" t="str">
        <f>IF(שבוע_בדילוג[[#This Row],[CycleNumber]]=1,"",IF(שבוע_בדילוג[[#This Row],[וסת השבוע]]=1,0,IF(L1104="","",IF(L1104=0,IF(שבוע_בדילוג[[#This Row],[LengthofCycle]]=29,0,1),IF(L1104=1,IF(שבוע_בדילוג[[#This Row],[LengthofCycle]]+F1104=29*2,0,2),IF(L1104=2,IF(שבוע_בדילוג[[#This Row],[LengthofCycle]]+F1104+F1103=29*3,0,3),""))))))</f>
        <v/>
      </c>
      <c r="M1105" s="1" t="str">
        <f>IF(שבוע_בדילוג[[#This Row],[וסת השבוע]]=1,IF(שבוע_בדילוג[[#This Row],[וסת השבוע וההפלגה ביחד]]=1,M1104+1,0),IF(AND(שבוע_בדילוג[[#This Row],[CycleNumber]]&gt;B1104,שבוע_בדילוג[[#This Row],[CycleNumber]]&gt;1),IF(שבוע_בדילוג[[#This Row],[וסת השבוע פעיל?]]&lt;&gt;"",M1104+1,""),""))</f>
        <v/>
      </c>
      <c r="N1105" s="1" t="str">
        <f>IF(שבוע_בדילוג[[#This Row],[וסת השבוע פעיל?2]]="","",IF(AND(שבוע_בדילוג[[#This Row],[וסת השבוע פעיל?]]&lt;&gt;"",שבוע_בדילוג[[#This Row],[CycleNumber]]&lt;B1106,B1106&lt;&gt;"",שבוע_בדילוג[[#This Row],[וסת השבוע פעיל?]]&lt;3),IF(L1106=0,IF(AND(שבוע_בדילוג[[#This Row],[וסת השבוע פעיל?]]&gt;0,J1106=1),0,1),0),""))</f>
        <v/>
      </c>
      <c r="O1105" s="1" t="str">
        <f t="shared" si="88"/>
        <v/>
      </c>
      <c r="P1105" s="1" t="str">
        <f>IF(AND(שבוע_בדילוג[[#This Row],[חיזוי - שבוע]]=1,K1106=1),1,"")</f>
        <v/>
      </c>
      <c r="Q1105" s="1" t="str">
        <f>IF(AND(שבוע_בדילוג[[#This Row],[וסת השבוע פעיל?]]&lt;3,OR(שבוע_בדילוג[[#This Row],[CycleNumber]]&gt;B1106,B1106="")),1,"")</f>
        <v/>
      </c>
      <c r="R1105" s="1" t="str">
        <f>IF(AND(שבוע_בדילוג[[#This Row],[חיזוי - שבוע]]&lt;&gt;"",שבוע_בדילוג[[#This Row],[וסת השבוע פעיל?2]]=""),1,"")</f>
        <v/>
      </c>
      <c r="S1105" s="1" t="str">
        <f>IF(שבוע_בדילוג[[#This Row],[האישה קבעה וסת שבוע בדילוג?]]=1,IF(שבוע_בדילוג[[#This Row],[וסת השבוע פעיל?]]&lt;3,1,0),"")</f>
        <v/>
      </c>
      <c r="T11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5" s="1">
        <f t="shared" si="89"/>
        <v>0</v>
      </c>
      <c r="V1105" s="1">
        <f t="shared" si="90"/>
        <v>0</v>
      </c>
      <c r="W1105" s="1">
        <f t="shared" si="91"/>
        <v>0</v>
      </c>
      <c r="X1105" s="1" t="str">
        <f>IF(שבוע_בדילוג[[#This Row],[3 הפלגות זהות]]="","",IF(שבוע_בדילוג[[#This Row],[3 הפלגות זהות]]=1,שבוע_בדילוג[[#This Row],[LengthofCycle]],X1104))</f>
        <v/>
      </c>
      <c r="Y1105" s="1" t="str">
        <f>IF(שבוע_בדילוג[[#This Row],[וסת קבוע אחרון]]="","",IF(OR(שבוע_בדילוג[[#This Row],[LengthofCycle]]=שבוע_בדילוג[[#This Row],[וסת קבוע אחרון]],F1104=שבוע_בדילוג[[#This Row],[וסת קבוע אחרון]],F1103=שבוע_בדילוג[[#This Row],[וסת קבוע אחרון]]),1,0))</f>
        <v/>
      </c>
      <c r="Z1105" s="1" t="str">
        <f>IF(OR(שבוע_בדילוג[[#This Row],[הווסת פעיל?]]=0,שבוע_בדילוג[[#This Row],[הווסת פעיל?]]=""),"",SUM(Z1104,שבוע_בדילוג[[#This Row],[הווסת פעיל?]]))</f>
        <v/>
      </c>
      <c r="AA1105" s="1" t="str">
        <f>IF(AND(שבוע_בדילוג[[#This Row],[כמה מחזורים עד עקירה]]&lt;&gt;"",Z1106=""),שבוע_בדילוג[[#This Row],[כמה מחזורים עד עקירה]],"")</f>
        <v/>
      </c>
      <c r="AB1105" s="1" t="str">
        <f>IF(AND(שבוע_בדילוג[[#This Row],[הווסת פעיל?]]=1,שבוע_בדילוג[[#This Row],[וסת קבוע אחרון]]&lt;&gt;X1104),שבוע_בדילוג[[#This Row],[וסת קבוע אחרון]],"")</f>
        <v/>
      </c>
      <c r="AC1105" s="1" t="str">
        <f>IF(AND(שבוע_בדילוג[[#This Row],[הווסת פעיל?]]=1,Y1104=0,שבוע_בדילוג[[#This Row],[וסת קבוע אחרון]]=X1104),שבוע_בדילוג[[#This Row],[וסת קבוע אחרון]],"")</f>
        <v/>
      </c>
      <c r="AD1105" s="1" t="str">
        <f>IF(AND(שבוע_בדילוג[[#This Row],[הווסת פעיל?]]=1,Y1104=0,שבוע_בדילוג[[#This Row],[וסת קבוע אחרון]]&lt;&gt;X1104),1,"")</f>
        <v/>
      </c>
      <c r="AE1105" s="1" t="str">
        <f>IF(AND(שבוע_בדילוג[[#This Row],[הווסת פעיל?]]&lt;&gt;"",B1106=1),שבוע_בדילוג[[#This Row],[CycleNumber]],"")</f>
        <v/>
      </c>
      <c r="AF1105" s="1" t="str">
        <f>IF(AND(שבוע_בדילוג[[#This Row],[הווסת פעיל?]]&lt;&gt;"",Y1104=""),שבוע_בדילוג[[#This Row],[CycleNumber]],"")</f>
        <v/>
      </c>
      <c r="AG1105" s="1" t="str">
        <f>IF(B1106=1,"",IF(שבוע_בדילוג[[#This Row],[הווסת פעיל?]]=1,IF(שבוע_בדילוג[[#This Row],[וסת קבוע אחרון]]=F1106,1,0),""))</f>
        <v/>
      </c>
      <c r="AH1105" s="1" t="str">
        <f>IF(B1106=1,"",IF(שבוע_בדילוג[[#This Row],[הווסת פעיל?]]=1,IF(OR(שבוע_בדילוג[[#This Row],[וסת קבוע אחרון]]=F1106,F1106=שבוע_בדילוג[[#This Row],[LengthofCycle]]),1,0),""))</f>
        <v/>
      </c>
      <c r="AI1105" s="1" t="str">
        <f>IF(B1106=1,"",IF(שבוע_בדילוג[[#This Row],[הווסת פעיל?]]=1,IF(OR(שבוע_בדילוג[[#This Row],[וסת קבוע אחרון]]=F1106,F1106=שבוע_בדילוג[[#This Row],[LengthofCycle]],AND(שבוע_בדילוג[[#This Row],[LengthofCycle]]&lt;&gt;שבוע_בדילוג[[#This Row],[וסת קבוע אחרון]],OR(F1106=28,F1106=29))),1,0),""))</f>
        <v/>
      </c>
      <c r="AJ1105" s="1" t="str">
        <f>IF(AND(שבוע_בדילוג[[#This Row],[הווסת פעיל?]]=1,B1106=1),1,"")</f>
        <v/>
      </c>
      <c r="AK1105" s="4">
        <f>IF(AND(שבוע_בדילוג[[#This Row],[הווסת פעיל?]]&lt;&gt;1,B1106&lt;&gt;1,B1106&lt;&gt;""),IF(שבוע_בדילוג[[#This Row],[LengthofCycle]]=F1106,1,0),"")</f>
        <v>1</v>
      </c>
      <c r="AL1105" s="4">
        <f>IF(AND(שבוע_בדילוג[[#This Row],[הווסת פעיל?]]&lt;&gt;1,B1106&lt;&gt;1,B1106&lt;&gt;""),IF(OR(שבוע_בדילוג[[#This Row],[LengthofCycle]]=F1106,F1106=29),1,0),"")</f>
        <v>1</v>
      </c>
      <c r="AM1105" s="4">
        <f>IF(AND(שבוע_בדילוג[[#This Row],[הווסת פעיל?]]&lt;&gt;1,B1106&lt;&gt;1,B1106&lt;&gt;""),IF(OR(שבוע_בדילוג[[#This Row],[LengthofCycle]]=F1106,F1106=29,F1106=28),1,0),"")</f>
        <v>1</v>
      </c>
    </row>
    <row r="1106" spans="1:39" x14ac:dyDescent="0.25">
      <c r="A1106" s="1" t="s">
        <v>146</v>
      </c>
      <c r="B1106" s="1">
        <v>14</v>
      </c>
      <c r="C1106" s="1">
        <v>1</v>
      </c>
      <c r="D1106" s="1">
        <v>1</v>
      </c>
      <c r="E1106" s="1">
        <v>0</v>
      </c>
      <c r="F1106" s="1">
        <v>30</v>
      </c>
      <c r="H1106" s="1">
        <f>שבוע_בדילוג[[#This Row],[LengthofCycle]]+1</f>
        <v>31</v>
      </c>
      <c r="I1106" s="1" t="str">
        <f>IF(IFERROR(LOOKUP(שבוע_בדילוג[[#This Row],[ClientID]],קביעויות[השבוע בדילוג]),FALSE)=שבוע_בדילוג[[#This Row],[ClientID]],1,"")</f>
        <v/>
      </c>
      <c r="J1106" s="1" t="str">
        <f>IF(AND(שבוע_בדילוג[[#This Row],[CycleNumber]]&gt;1,OR(B1107="",שבוע_בדילוג[[#This Row],[CycleNumber]]&gt;B1105)),IF(OR(AND(שבוע_בדילוג[[#This Row],[LengthofCycle]]=29,F1105=29),AND(שבוע_בדילוג[[#This Row],[LengthofCycle]]=36,F1105=36)),1,""),"")</f>
        <v/>
      </c>
      <c r="K1106" s="1" t="str">
        <f>IF(AND(שבוע_בדילוג[[#This Row],[וסת השבוע]]=1,J1105=1,שבוע_בדילוג[[#This Row],[CycleNumber]]&gt;B1105),1,"")</f>
        <v/>
      </c>
      <c r="L1106" s="1" t="str">
        <f>IF(שבוע_בדילוג[[#This Row],[CycleNumber]]=1,"",IF(שבוע_בדילוג[[#This Row],[וסת השבוע]]=1,0,IF(L1105="","",IF(L1105=0,IF(שבוע_בדילוג[[#This Row],[LengthofCycle]]=29,0,1),IF(L1105=1,IF(שבוע_בדילוג[[#This Row],[LengthofCycle]]+F1105=29*2,0,2),IF(L1105=2,IF(שבוע_בדילוג[[#This Row],[LengthofCycle]]+F1105+F1104=29*3,0,3),""))))))</f>
        <v/>
      </c>
      <c r="M1106" s="1" t="str">
        <f>IF(שבוע_בדילוג[[#This Row],[וסת השבוע]]=1,IF(שבוע_בדילוג[[#This Row],[וסת השבוע וההפלגה ביחד]]=1,M1105+1,0),IF(AND(שבוע_בדילוג[[#This Row],[CycleNumber]]&gt;B1105,שבוע_בדילוג[[#This Row],[CycleNumber]]&gt;1),IF(שבוע_בדילוג[[#This Row],[וסת השבוע פעיל?]]&lt;&gt;"",M1105+1,""),""))</f>
        <v/>
      </c>
      <c r="N1106" s="1" t="str">
        <f>IF(שבוע_בדילוג[[#This Row],[וסת השבוע פעיל?2]]="","",IF(AND(שבוע_בדילוג[[#This Row],[וסת השבוע פעיל?]]&lt;&gt;"",שבוע_בדילוג[[#This Row],[CycleNumber]]&lt;B1107,B1107&lt;&gt;"",שבוע_בדילוג[[#This Row],[וסת השבוע פעיל?]]&lt;3),IF(L1107=0,IF(AND(שבוע_בדילוג[[#This Row],[וסת השבוע פעיל?]]&gt;0,J1107=1),0,1),0),""))</f>
        <v/>
      </c>
      <c r="O1106" s="1" t="str">
        <f t="shared" si="88"/>
        <v/>
      </c>
      <c r="P1106" s="1" t="str">
        <f>IF(AND(שבוע_בדילוג[[#This Row],[חיזוי - שבוע]]=1,K1107=1),1,"")</f>
        <v/>
      </c>
      <c r="Q1106" s="1" t="str">
        <f>IF(AND(שבוע_בדילוג[[#This Row],[וסת השבוע פעיל?]]&lt;3,OR(שבוע_בדילוג[[#This Row],[CycleNumber]]&gt;B1107,B1107="")),1,"")</f>
        <v/>
      </c>
      <c r="R1106" s="1" t="str">
        <f>IF(AND(שבוע_בדילוג[[#This Row],[חיזוי - שבוע]]&lt;&gt;"",שבוע_בדילוג[[#This Row],[וסת השבוע פעיל?2]]=""),1,"")</f>
        <v/>
      </c>
      <c r="S1106" s="1" t="str">
        <f>IF(שבוע_בדילוג[[#This Row],[האישה קבעה וסת שבוע בדילוג?]]=1,IF(שבוע_בדילוג[[#This Row],[וסת השבוע פעיל?]]&lt;3,1,0),"")</f>
        <v/>
      </c>
      <c r="T11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6" s="1">
        <f t="shared" si="89"/>
        <v>0</v>
      </c>
      <c r="V1106" s="1">
        <f t="shared" si="90"/>
        <v>0</v>
      </c>
      <c r="W1106" s="1">
        <f t="shared" si="91"/>
        <v>0</v>
      </c>
      <c r="X1106" s="1" t="str">
        <f>IF(שבוע_בדילוג[[#This Row],[3 הפלגות זהות]]="","",IF(שבוע_בדילוג[[#This Row],[3 הפלגות זהות]]=1,שבוע_בדילוג[[#This Row],[LengthofCycle]],X1105))</f>
        <v/>
      </c>
      <c r="Y1106" s="1" t="str">
        <f>IF(שבוע_בדילוג[[#This Row],[וסת קבוע אחרון]]="","",IF(OR(שבוע_בדילוג[[#This Row],[LengthofCycle]]=שבוע_בדילוג[[#This Row],[וסת קבוע אחרון]],F1105=שבוע_בדילוג[[#This Row],[וסת קבוע אחרון]],F1104=שבוע_בדילוג[[#This Row],[וסת קבוע אחרון]]),1,0))</f>
        <v/>
      </c>
      <c r="Z1106" s="1" t="str">
        <f>IF(OR(שבוע_בדילוג[[#This Row],[הווסת פעיל?]]=0,שבוע_בדילוג[[#This Row],[הווסת פעיל?]]=""),"",SUM(Z1105,שבוע_בדילוג[[#This Row],[הווסת פעיל?]]))</f>
        <v/>
      </c>
      <c r="AA1106" s="1" t="str">
        <f>IF(AND(שבוע_בדילוג[[#This Row],[כמה מחזורים עד עקירה]]&lt;&gt;"",Z1107=""),שבוע_בדילוג[[#This Row],[כמה מחזורים עד עקירה]],"")</f>
        <v/>
      </c>
      <c r="AB1106" s="1" t="str">
        <f>IF(AND(שבוע_בדילוג[[#This Row],[הווסת פעיל?]]=1,שבוע_בדילוג[[#This Row],[וסת קבוע אחרון]]&lt;&gt;X1105),שבוע_בדילוג[[#This Row],[וסת קבוע אחרון]],"")</f>
        <v/>
      </c>
      <c r="AC1106" s="1" t="str">
        <f>IF(AND(שבוע_בדילוג[[#This Row],[הווסת פעיל?]]=1,Y1105=0,שבוע_בדילוג[[#This Row],[וסת קבוע אחרון]]=X1105),שבוע_בדילוג[[#This Row],[וסת קבוע אחרון]],"")</f>
        <v/>
      </c>
      <c r="AD1106" s="1" t="str">
        <f>IF(AND(שבוע_בדילוג[[#This Row],[הווסת פעיל?]]=1,Y1105=0,שבוע_בדילוג[[#This Row],[וסת קבוע אחרון]]&lt;&gt;X1105),1,"")</f>
        <v/>
      </c>
      <c r="AE1106" s="1" t="str">
        <f>IF(AND(שבוע_בדילוג[[#This Row],[הווסת פעיל?]]&lt;&gt;"",B1107=1),שבוע_בדילוג[[#This Row],[CycleNumber]],"")</f>
        <v/>
      </c>
      <c r="AF1106" s="1" t="str">
        <f>IF(AND(שבוע_בדילוג[[#This Row],[הווסת פעיל?]]&lt;&gt;"",Y1105=""),שבוע_בדילוג[[#This Row],[CycleNumber]],"")</f>
        <v/>
      </c>
      <c r="AG1106" s="1" t="str">
        <f>IF(B1107=1,"",IF(שבוע_בדילוג[[#This Row],[הווסת פעיל?]]=1,IF(שבוע_בדילוג[[#This Row],[וסת קבוע אחרון]]=F1107,1,0),""))</f>
        <v/>
      </c>
      <c r="AH1106" s="1" t="str">
        <f>IF(B1107=1,"",IF(שבוע_בדילוג[[#This Row],[הווסת פעיל?]]=1,IF(OR(שבוע_בדילוג[[#This Row],[וסת קבוע אחרון]]=F1107,F1107=שבוע_בדילוג[[#This Row],[LengthofCycle]]),1,0),""))</f>
        <v/>
      </c>
      <c r="AI1106" s="1" t="str">
        <f>IF(B1107=1,"",IF(שבוע_בדילוג[[#This Row],[הווסת פעיל?]]=1,IF(OR(שבוע_בדילוג[[#This Row],[וסת קבוע אחרון]]=F1107,F1107=שבוע_בדילוג[[#This Row],[LengthofCycle]],AND(שבוע_בדילוג[[#This Row],[LengthofCycle]]&lt;&gt;שבוע_בדילוג[[#This Row],[וסת קבוע אחרון]],OR(F1107=28,F1107=29))),1,0),""))</f>
        <v/>
      </c>
      <c r="AJ1106" s="1" t="str">
        <f>IF(AND(שבוע_בדילוג[[#This Row],[הווסת פעיל?]]=1,B1107=1),1,"")</f>
        <v/>
      </c>
      <c r="AK1106" s="4">
        <f>IF(AND(שבוע_בדילוג[[#This Row],[הווסת פעיל?]]&lt;&gt;1,B1107&lt;&gt;1,B1107&lt;&gt;""),IF(שבוע_בדילוג[[#This Row],[LengthofCycle]]=F1107,1,0),"")</f>
        <v>1</v>
      </c>
      <c r="AL1106" s="4">
        <f>IF(AND(שבוע_בדילוג[[#This Row],[הווסת פעיל?]]&lt;&gt;1,B1107&lt;&gt;1,B1107&lt;&gt;""),IF(OR(שבוע_בדילוג[[#This Row],[LengthofCycle]]=F1107,F1107=29),1,0),"")</f>
        <v>1</v>
      </c>
      <c r="AM1106" s="4">
        <f>IF(AND(שבוע_בדילוג[[#This Row],[הווסת פעיל?]]&lt;&gt;1,B1107&lt;&gt;1,B1107&lt;&gt;""),IF(OR(שבוע_בדילוג[[#This Row],[LengthofCycle]]=F1107,F1107=29,F1107=28),1,0),"")</f>
        <v>1</v>
      </c>
    </row>
    <row r="1107" spans="1:39" x14ac:dyDescent="0.25">
      <c r="A1107" s="1" t="s">
        <v>146</v>
      </c>
      <c r="B1107" s="1">
        <v>15</v>
      </c>
      <c r="C1107" s="1">
        <v>1</v>
      </c>
      <c r="D1107" s="1">
        <v>1</v>
      </c>
      <c r="E1107" s="1">
        <v>0</v>
      </c>
      <c r="F1107" s="1">
        <v>30</v>
      </c>
      <c r="H1107" s="1">
        <f>שבוע_בדילוג[[#This Row],[LengthofCycle]]+1</f>
        <v>31</v>
      </c>
      <c r="I1107" s="1" t="str">
        <f>IF(IFERROR(LOOKUP(שבוע_בדילוג[[#This Row],[ClientID]],קביעויות[השבוע בדילוג]),FALSE)=שבוע_בדילוג[[#This Row],[ClientID]],1,"")</f>
        <v/>
      </c>
      <c r="J1107" s="1" t="str">
        <f>IF(AND(שבוע_בדילוג[[#This Row],[CycleNumber]]&gt;1,OR(B1108="",שבוע_בדילוג[[#This Row],[CycleNumber]]&gt;B1106)),IF(OR(AND(שבוע_בדילוג[[#This Row],[LengthofCycle]]=29,F1106=29),AND(שבוע_בדילוג[[#This Row],[LengthofCycle]]=36,F1106=36)),1,""),"")</f>
        <v/>
      </c>
      <c r="K1107" s="1" t="str">
        <f>IF(AND(שבוע_בדילוג[[#This Row],[וסת השבוע]]=1,J1106=1,שבוע_בדילוג[[#This Row],[CycleNumber]]&gt;B1106),1,"")</f>
        <v/>
      </c>
      <c r="L1107" s="1" t="str">
        <f>IF(שבוע_בדילוג[[#This Row],[CycleNumber]]=1,"",IF(שבוע_בדילוג[[#This Row],[וסת השבוע]]=1,0,IF(L1106="","",IF(L1106=0,IF(שבוע_בדילוג[[#This Row],[LengthofCycle]]=29,0,1),IF(L1106=1,IF(שבוע_בדילוג[[#This Row],[LengthofCycle]]+F1106=29*2,0,2),IF(L1106=2,IF(שבוע_בדילוג[[#This Row],[LengthofCycle]]+F1106+F1105=29*3,0,3),""))))))</f>
        <v/>
      </c>
      <c r="M1107" s="1" t="str">
        <f>IF(שבוע_בדילוג[[#This Row],[וסת השבוע]]=1,IF(שבוע_בדילוג[[#This Row],[וסת השבוע וההפלגה ביחד]]=1,M1106+1,0),IF(AND(שבוע_בדילוג[[#This Row],[CycleNumber]]&gt;B1106,שבוע_בדילוג[[#This Row],[CycleNumber]]&gt;1),IF(שבוע_בדילוג[[#This Row],[וסת השבוע פעיל?]]&lt;&gt;"",M1106+1,""),""))</f>
        <v/>
      </c>
      <c r="N1107" s="1" t="str">
        <f>IF(שבוע_בדילוג[[#This Row],[וסת השבוע פעיל?2]]="","",IF(AND(שבוע_בדילוג[[#This Row],[וסת השבוע פעיל?]]&lt;&gt;"",שבוע_בדילוג[[#This Row],[CycleNumber]]&lt;B1108,B1108&lt;&gt;"",שבוע_בדילוג[[#This Row],[וסת השבוע פעיל?]]&lt;3),IF(L1108=0,IF(AND(שבוע_בדילוג[[#This Row],[וסת השבוע פעיל?]]&gt;0,J1108=1),0,1),0),""))</f>
        <v/>
      </c>
      <c r="O1107" s="1" t="str">
        <f t="shared" si="88"/>
        <v/>
      </c>
      <c r="P1107" s="1" t="str">
        <f>IF(AND(שבוע_בדילוג[[#This Row],[חיזוי - שבוע]]=1,K1108=1),1,"")</f>
        <v/>
      </c>
      <c r="Q1107" s="1" t="str">
        <f>IF(AND(שבוע_בדילוג[[#This Row],[וסת השבוע פעיל?]]&lt;3,OR(שבוע_בדילוג[[#This Row],[CycleNumber]]&gt;B1108,B1108="")),1,"")</f>
        <v/>
      </c>
      <c r="R1107" s="1" t="str">
        <f>IF(AND(שבוע_בדילוג[[#This Row],[חיזוי - שבוע]]&lt;&gt;"",שבוע_בדילוג[[#This Row],[וסת השבוע פעיל?2]]=""),1,"")</f>
        <v/>
      </c>
      <c r="S1107" s="1" t="str">
        <f>IF(שבוע_בדילוג[[#This Row],[האישה קבעה וסת שבוע בדילוג?]]=1,IF(שבוע_בדילוג[[#This Row],[וסת השבוע פעיל?]]&lt;3,1,0),"")</f>
        <v/>
      </c>
      <c r="T11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7" s="1">
        <f t="shared" si="89"/>
        <v>1</v>
      </c>
      <c r="V1107" s="1">
        <f t="shared" si="90"/>
        <v>0</v>
      </c>
      <c r="W1107" s="1">
        <f t="shared" si="91"/>
        <v>0</v>
      </c>
      <c r="X1107" s="1">
        <f>IF(שבוע_בדילוג[[#This Row],[3 הפלגות זהות]]="","",IF(שבוע_בדילוג[[#This Row],[3 הפלגות זהות]]=1,שבוע_בדילוג[[#This Row],[LengthofCycle]],X1106))</f>
        <v>30</v>
      </c>
      <c r="Y1107" s="1">
        <f>IF(שבוע_בדילוג[[#This Row],[וסת קבוע אחרון]]="","",IF(OR(שבוע_בדילוג[[#This Row],[LengthofCycle]]=שבוע_בדילוג[[#This Row],[וסת קבוע אחרון]],F1106=שבוע_בדילוג[[#This Row],[וסת קבוע אחרון]],F1105=שבוע_בדילוג[[#This Row],[וסת קבוע אחרון]]),1,0))</f>
        <v>1</v>
      </c>
      <c r="Z1107" s="1">
        <f>IF(OR(שבוע_בדילוג[[#This Row],[הווסת פעיל?]]=0,שבוע_בדילוג[[#This Row],[הווסת פעיל?]]=""),"",SUM(Z1106,שבוע_בדילוג[[#This Row],[הווסת פעיל?]]))</f>
        <v>1</v>
      </c>
      <c r="AA1107" s="1" t="str">
        <f>IF(AND(שבוע_בדילוג[[#This Row],[כמה מחזורים עד עקירה]]&lt;&gt;"",Z1108=""),שבוע_בדילוג[[#This Row],[כמה מחזורים עד עקירה]],"")</f>
        <v/>
      </c>
      <c r="AB1107" s="1">
        <f>IF(AND(שבוע_בדילוג[[#This Row],[הווסת פעיל?]]=1,שבוע_בדילוג[[#This Row],[וסת קבוע אחרון]]&lt;&gt;X1106),שבוע_בדילוג[[#This Row],[וסת קבוע אחרון]],"")</f>
        <v>30</v>
      </c>
      <c r="AC1107" s="1" t="str">
        <f>IF(AND(שבוע_בדילוג[[#This Row],[הווסת פעיל?]]=1,Y1106=0,שבוע_בדילוג[[#This Row],[וסת קבוע אחרון]]=X1106),שבוע_בדילוג[[#This Row],[וסת קבוע אחרון]],"")</f>
        <v/>
      </c>
      <c r="AD1107" s="1" t="str">
        <f>IF(AND(שבוע_בדילוג[[#This Row],[הווסת פעיל?]]=1,Y1106=0,שבוע_בדילוג[[#This Row],[וסת קבוע אחרון]]&lt;&gt;X1106),1,"")</f>
        <v/>
      </c>
      <c r="AE1107" s="1" t="str">
        <f>IF(AND(שבוע_בדילוג[[#This Row],[הווסת פעיל?]]&lt;&gt;"",B1108=1),שבוע_בדילוג[[#This Row],[CycleNumber]],"")</f>
        <v/>
      </c>
      <c r="AF1107" s="1">
        <f>IF(AND(שבוע_בדילוג[[#This Row],[הווסת פעיל?]]&lt;&gt;"",Y1106=""),שבוע_בדילוג[[#This Row],[CycleNumber]],"")</f>
        <v>15</v>
      </c>
      <c r="AG1107" s="1">
        <f>IF(B1108=1,"",IF(שבוע_בדילוג[[#This Row],[הווסת פעיל?]]=1,IF(שבוע_בדילוג[[#This Row],[וסת קבוע אחרון]]=F1108,1,0),""))</f>
        <v>0</v>
      </c>
      <c r="AH1107" s="1">
        <f>IF(B1108=1,"",IF(שבוע_בדילוג[[#This Row],[הווסת פעיל?]]=1,IF(OR(שבוע_בדילוג[[#This Row],[וסת קבוע אחרון]]=F1108,F1108=שבוע_בדילוג[[#This Row],[LengthofCycle]]),1,0),""))</f>
        <v>0</v>
      </c>
      <c r="AI1107" s="1">
        <f>IF(B1108=1,"",IF(שבוע_בדילוג[[#This Row],[הווסת פעיל?]]=1,IF(OR(שבוע_בדילוג[[#This Row],[וסת קבוע אחרון]]=F1108,F1108=שבוע_בדילוג[[#This Row],[LengthofCycle]],AND(שבוע_בדילוג[[#This Row],[LengthofCycle]]&lt;&gt;שבוע_בדילוג[[#This Row],[וסת קבוע אחרון]],OR(F1108=28,F1108=29))),1,0),""))</f>
        <v>0</v>
      </c>
      <c r="AJ1107" s="1" t="str">
        <f>IF(AND(שבוע_בדילוג[[#This Row],[הווסת פעיל?]]=1,B1108=1),1,"")</f>
        <v/>
      </c>
      <c r="AK1107" s="4" t="str">
        <f>IF(AND(שבוע_בדילוג[[#This Row],[הווסת פעיל?]]&lt;&gt;1,B1108&lt;&gt;1,B1108&lt;&gt;""),IF(שבוע_בדילוג[[#This Row],[LengthofCycle]]=F1108,1,0),"")</f>
        <v/>
      </c>
      <c r="AL1107" s="4" t="str">
        <f>IF(AND(שבוע_בדילוג[[#This Row],[הווסת פעיל?]]&lt;&gt;1,B1108&lt;&gt;1,B1108&lt;&gt;""),IF(OR(שבוע_בדילוג[[#This Row],[LengthofCycle]]=F1108,F1108=29),1,0),"")</f>
        <v/>
      </c>
      <c r="AM1107" s="4" t="str">
        <f>IF(AND(שבוע_בדילוג[[#This Row],[הווסת פעיל?]]&lt;&gt;1,B1108&lt;&gt;1,B1108&lt;&gt;""),IF(OR(שבוע_בדילוג[[#This Row],[LengthofCycle]]=F1108,F1108=29,F1108=28),1,0),"")</f>
        <v/>
      </c>
    </row>
    <row r="1108" spans="1:39" x14ac:dyDescent="0.25">
      <c r="A1108" s="1" t="s">
        <v>146</v>
      </c>
      <c r="B1108" s="1">
        <v>16</v>
      </c>
      <c r="C1108" s="1">
        <v>1</v>
      </c>
      <c r="D1108" s="1">
        <v>1</v>
      </c>
      <c r="E1108" s="1">
        <v>0</v>
      </c>
      <c r="F1108" s="1">
        <v>32</v>
      </c>
      <c r="H1108" s="1">
        <f>שבוע_בדילוג[[#This Row],[LengthofCycle]]+1</f>
        <v>33</v>
      </c>
      <c r="I1108" s="1" t="str">
        <f>IF(IFERROR(LOOKUP(שבוע_בדילוג[[#This Row],[ClientID]],קביעויות[השבוע בדילוג]),FALSE)=שבוע_בדילוג[[#This Row],[ClientID]],1,"")</f>
        <v/>
      </c>
      <c r="J1108" s="1" t="str">
        <f>IF(AND(שבוע_בדילוג[[#This Row],[CycleNumber]]&gt;1,OR(B1109="",שבוע_בדילוג[[#This Row],[CycleNumber]]&gt;B1107)),IF(OR(AND(שבוע_בדילוג[[#This Row],[LengthofCycle]]=29,F1107=29),AND(שבוע_בדילוג[[#This Row],[LengthofCycle]]=36,F1107=36)),1,""),"")</f>
        <v/>
      </c>
      <c r="K1108" s="1" t="str">
        <f>IF(AND(שבוע_בדילוג[[#This Row],[וסת השבוע]]=1,J1107=1,שבוע_בדילוג[[#This Row],[CycleNumber]]&gt;B1107),1,"")</f>
        <v/>
      </c>
      <c r="L1108" s="1" t="str">
        <f>IF(שבוע_בדילוג[[#This Row],[CycleNumber]]=1,"",IF(שבוע_בדילוג[[#This Row],[וסת השבוע]]=1,0,IF(L1107="","",IF(L1107=0,IF(שבוע_בדילוג[[#This Row],[LengthofCycle]]=29,0,1),IF(L1107=1,IF(שבוע_בדילוג[[#This Row],[LengthofCycle]]+F1107=29*2,0,2),IF(L1107=2,IF(שבוע_בדילוג[[#This Row],[LengthofCycle]]+F1107+F1106=29*3,0,3),""))))))</f>
        <v/>
      </c>
      <c r="M1108" s="1" t="str">
        <f>IF(שבוע_בדילוג[[#This Row],[וסת השבוע]]=1,IF(שבוע_בדילוג[[#This Row],[וסת השבוע וההפלגה ביחד]]=1,M1107+1,0),IF(AND(שבוע_בדילוג[[#This Row],[CycleNumber]]&gt;B1107,שבוע_בדילוג[[#This Row],[CycleNumber]]&gt;1),IF(שבוע_בדילוג[[#This Row],[וסת השבוע פעיל?]]&lt;&gt;"",M1107+1,""),""))</f>
        <v/>
      </c>
      <c r="N1108" s="1" t="str">
        <f>IF(שבוע_בדילוג[[#This Row],[וסת השבוע פעיל?2]]="","",IF(AND(שבוע_בדילוג[[#This Row],[וסת השבוע פעיל?]]&lt;&gt;"",שבוע_בדילוג[[#This Row],[CycleNumber]]&lt;B1109,B1109&lt;&gt;"",שבוע_בדילוג[[#This Row],[וסת השבוע פעיל?]]&lt;3),IF(L1109=0,IF(AND(שבוע_בדילוג[[#This Row],[וסת השבוע פעיל?]]&gt;0,J1109=1),0,1),0),""))</f>
        <v/>
      </c>
      <c r="O1108" s="1" t="str">
        <f t="shared" ref="O1108:O1171" si="92">IF(N1107&lt;&gt;"",IF(L1107=0,29+1,IF(L1107=1,2*29-F1107+1,IF(L1107=2,3*29-F1107-F1106+1,""))),"")</f>
        <v/>
      </c>
      <c r="P1108" s="1" t="str">
        <f>IF(AND(שבוע_בדילוג[[#This Row],[חיזוי - שבוע]]=1,K1109=1),1,"")</f>
        <v/>
      </c>
      <c r="Q1108" s="1" t="str">
        <f>IF(AND(שבוע_בדילוג[[#This Row],[וסת השבוע פעיל?]]&lt;3,OR(שבוע_בדילוג[[#This Row],[CycleNumber]]&gt;B1109,B1109="")),1,"")</f>
        <v/>
      </c>
      <c r="R1108" s="1" t="str">
        <f>IF(AND(שבוע_בדילוג[[#This Row],[חיזוי - שבוע]]&lt;&gt;"",שבוע_בדילוג[[#This Row],[וסת השבוע פעיל?2]]=""),1,"")</f>
        <v/>
      </c>
      <c r="S1108" s="1" t="str">
        <f>IF(שבוע_בדילוג[[#This Row],[האישה קבעה וסת שבוע בדילוג?]]=1,IF(שבוע_בדילוג[[#This Row],[וסת השבוע פעיל?]]&lt;3,1,0),"")</f>
        <v/>
      </c>
      <c r="T11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8" s="1">
        <f t="shared" si="89"/>
        <v>0</v>
      </c>
      <c r="V1108" s="1">
        <f t="shared" si="90"/>
        <v>0</v>
      </c>
      <c r="W1108" s="1">
        <f t="shared" si="91"/>
        <v>0</v>
      </c>
      <c r="X1108" s="1">
        <f>IF(שבוע_בדילוג[[#This Row],[3 הפלגות זהות]]="","",IF(שבוע_בדילוג[[#This Row],[3 הפלגות זהות]]=1,שבוע_בדילוג[[#This Row],[LengthofCycle]],X1107))</f>
        <v>30</v>
      </c>
      <c r="Y1108" s="1">
        <f>IF(שבוע_בדילוג[[#This Row],[וסת קבוע אחרון]]="","",IF(OR(שבוע_בדילוג[[#This Row],[LengthofCycle]]=שבוע_בדילוג[[#This Row],[וסת קבוע אחרון]],F1107=שבוע_בדילוג[[#This Row],[וסת קבוע אחרון]],F1106=שבוע_בדילוג[[#This Row],[וסת קבוע אחרון]]),1,0))</f>
        <v>1</v>
      </c>
      <c r="Z1108" s="1">
        <f>IF(OR(שבוע_בדילוג[[#This Row],[הווסת פעיל?]]=0,שבוע_בדילוג[[#This Row],[הווסת פעיל?]]=""),"",SUM(Z1107,שבוע_בדילוג[[#This Row],[הווסת פעיל?]]))</f>
        <v>2</v>
      </c>
      <c r="AA1108" s="1" t="str">
        <f>IF(AND(שבוע_בדילוג[[#This Row],[כמה מחזורים עד עקירה]]&lt;&gt;"",Z1109=""),שבוע_בדילוג[[#This Row],[כמה מחזורים עד עקירה]],"")</f>
        <v/>
      </c>
      <c r="AB1108" s="1" t="str">
        <f>IF(AND(שבוע_בדילוג[[#This Row],[הווסת פעיל?]]=1,שבוע_בדילוג[[#This Row],[וסת קבוע אחרון]]&lt;&gt;X1107),שבוע_בדילוג[[#This Row],[וסת קבוע אחרון]],"")</f>
        <v/>
      </c>
      <c r="AC1108" s="1" t="str">
        <f>IF(AND(שבוע_בדילוג[[#This Row],[הווסת פעיל?]]=1,Y1107=0,שבוע_בדילוג[[#This Row],[וסת קבוע אחרון]]=X1107),שבוע_בדילוג[[#This Row],[וסת קבוע אחרון]],"")</f>
        <v/>
      </c>
      <c r="AD1108" s="1" t="str">
        <f>IF(AND(שבוע_בדילוג[[#This Row],[הווסת פעיל?]]=1,Y1107=0,שבוע_בדילוג[[#This Row],[וסת קבוע אחרון]]&lt;&gt;X1107),1,"")</f>
        <v/>
      </c>
      <c r="AE1108" s="1" t="str">
        <f>IF(AND(שבוע_בדילוג[[#This Row],[הווסת פעיל?]]&lt;&gt;"",B1109=1),שבוע_בדילוג[[#This Row],[CycleNumber]],"")</f>
        <v/>
      </c>
      <c r="AF1108" s="1" t="str">
        <f>IF(AND(שבוע_בדילוג[[#This Row],[הווסת פעיל?]]&lt;&gt;"",Y1107=""),שבוע_בדילוג[[#This Row],[CycleNumber]],"")</f>
        <v/>
      </c>
      <c r="AG1108" s="1">
        <f>IF(B1109=1,"",IF(שבוע_בדילוג[[#This Row],[הווסת פעיל?]]=1,IF(שבוע_בדילוג[[#This Row],[וסת קבוע אחרון]]=F1109,1,0),""))</f>
        <v>0</v>
      </c>
      <c r="AH1108" s="1">
        <f>IF(B1109=1,"",IF(שבוע_בדילוג[[#This Row],[הווסת פעיל?]]=1,IF(OR(שבוע_בדילוג[[#This Row],[וסת קבוע אחרון]]=F1109,F1109=שבוע_בדילוג[[#This Row],[LengthofCycle]]),1,0),""))</f>
        <v>0</v>
      </c>
      <c r="AI1108" s="1">
        <f>IF(B1109=1,"",IF(שבוע_בדילוג[[#This Row],[הווסת פעיל?]]=1,IF(OR(שבוע_בדילוג[[#This Row],[וסת קבוע אחרון]]=F1109,F1109=שבוע_בדילוג[[#This Row],[LengthofCycle]],AND(שבוע_בדילוג[[#This Row],[LengthofCycle]]&lt;&gt;שבוע_בדילוג[[#This Row],[וסת קבוע אחרון]],OR(F1109=28,F1109=29))),1,0),""))</f>
        <v>1</v>
      </c>
      <c r="AJ1108" s="1" t="str">
        <f>IF(AND(שבוע_בדילוג[[#This Row],[הווסת פעיל?]]=1,B1109=1),1,"")</f>
        <v/>
      </c>
      <c r="AK1108" s="4" t="str">
        <f>IF(AND(שבוע_בדילוג[[#This Row],[הווסת פעיל?]]&lt;&gt;1,B1109&lt;&gt;1,B1109&lt;&gt;""),IF(שבוע_בדילוג[[#This Row],[LengthofCycle]]=F1109,1,0),"")</f>
        <v/>
      </c>
      <c r="AL1108" s="4" t="str">
        <f>IF(AND(שבוע_בדילוג[[#This Row],[הווסת פעיל?]]&lt;&gt;1,B1109&lt;&gt;1,B1109&lt;&gt;""),IF(OR(שבוע_בדילוג[[#This Row],[LengthofCycle]]=F1109,F1109=29),1,0),"")</f>
        <v/>
      </c>
      <c r="AM1108" s="4" t="str">
        <f>IF(AND(שבוע_בדילוג[[#This Row],[הווסת פעיל?]]&lt;&gt;1,B1109&lt;&gt;1,B1109&lt;&gt;""),IF(OR(שבוע_בדילוג[[#This Row],[LengthofCycle]]=F1109,F1109=29,F1109=28),1,0),"")</f>
        <v/>
      </c>
    </row>
    <row r="1109" spans="1:39" x14ac:dyDescent="0.25">
      <c r="A1109" s="1" t="s">
        <v>146</v>
      </c>
      <c r="B1109" s="1">
        <v>17</v>
      </c>
      <c r="C1109" s="1">
        <v>1</v>
      </c>
      <c r="D1109" s="1">
        <v>1</v>
      </c>
      <c r="E1109" s="1">
        <v>0</v>
      </c>
      <c r="F1109" s="1">
        <v>29</v>
      </c>
      <c r="H1109" s="1">
        <f>שבוע_בדילוג[[#This Row],[LengthofCycle]]+1</f>
        <v>30</v>
      </c>
      <c r="I1109" s="1" t="str">
        <f>IF(IFERROR(LOOKUP(שבוע_בדילוג[[#This Row],[ClientID]],קביעויות[השבוע בדילוג]),FALSE)=שבוע_בדילוג[[#This Row],[ClientID]],1,"")</f>
        <v/>
      </c>
      <c r="J1109" s="1" t="str">
        <f>IF(AND(שבוע_בדילוג[[#This Row],[CycleNumber]]&gt;1,OR(B1110="",שבוע_בדילוג[[#This Row],[CycleNumber]]&gt;B1108)),IF(OR(AND(שבוע_בדילוג[[#This Row],[LengthofCycle]]=29,F1108=29),AND(שבוע_בדילוג[[#This Row],[LengthofCycle]]=36,F1108=36)),1,""),"")</f>
        <v/>
      </c>
      <c r="K1109" s="1" t="str">
        <f>IF(AND(שבוע_בדילוג[[#This Row],[וסת השבוע]]=1,J1108=1,שבוע_בדילוג[[#This Row],[CycleNumber]]&gt;B1108),1,"")</f>
        <v/>
      </c>
      <c r="L1109" s="1" t="str">
        <f>IF(שבוע_בדילוג[[#This Row],[CycleNumber]]=1,"",IF(שבוע_בדילוג[[#This Row],[וסת השבוע]]=1,0,IF(L1108="","",IF(L1108=0,IF(שבוע_בדילוג[[#This Row],[LengthofCycle]]=29,0,1),IF(L1108=1,IF(שבוע_בדילוג[[#This Row],[LengthofCycle]]+F1108=29*2,0,2),IF(L1108=2,IF(שבוע_בדילוג[[#This Row],[LengthofCycle]]+F1108+F1107=29*3,0,3),""))))))</f>
        <v/>
      </c>
      <c r="M1109" s="1" t="str">
        <f>IF(שבוע_בדילוג[[#This Row],[וסת השבוע]]=1,IF(שבוע_בדילוג[[#This Row],[וסת השבוע וההפלגה ביחד]]=1,M1108+1,0),IF(AND(שבוע_בדילוג[[#This Row],[CycleNumber]]&gt;B1108,שבוע_בדילוג[[#This Row],[CycleNumber]]&gt;1),IF(שבוע_בדילוג[[#This Row],[וסת השבוע פעיל?]]&lt;&gt;"",M1108+1,""),""))</f>
        <v/>
      </c>
      <c r="N1109" s="1" t="str">
        <f>IF(שבוע_בדילוג[[#This Row],[וסת השבוע פעיל?2]]="","",IF(AND(שבוע_בדילוג[[#This Row],[וסת השבוע פעיל?]]&lt;&gt;"",שבוע_בדילוג[[#This Row],[CycleNumber]]&lt;B1110,B1110&lt;&gt;"",שבוע_בדילוג[[#This Row],[וסת השבוע פעיל?]]&lt;3),IF(L1110=0,IF(AND(שבוע_בדילוג[[#This Row],[וסת השבוע פעיל?]]&gt;0,J1110=1),0,1),0),""))</f>
        <v/>
      </c>
      <c r="O1109" s="1" t="str">
        <f t="shared" si="92"/>
        <v/>
      </c>
      <c r="P1109" s="1" t="str">
        <f>IF(AND(שבוע_בדילוג[[#This Row],[חיזוי - שבוע]]=1,K1110=1),1,"")</f>
        <v/>
      </c>
      <c r="Q1109" s="1" t="str">
        <f>IF(AND(שבוע_בדילוג[[#This Row],[וסת השבוע פעיל?]]&lt;3,OR(שבוע_בדילוג[[#This Row],[CycleNumber]]&gt;B1110,B1110="")),1,"")</f>
        <v/>
      </c>
      <c r="R1109" s="1" t="str">
        <f>IF(AND(שבוע_בדילוג[[#This Row],[חיזוי - שבוע]]&lt;&gt;"",שבוע_בדילוג[[#This Row],[וסת השבוע פעיל?2]]=""),1,"")</f>
        <v/>
      </c>
      <c r="S1109" s="1" t="str">
        <f>IF(שבוע_בדילוג[[#This Row],[האישה קבעה וסת שבוע בדילוג?]]=1,IF(שבוע_בדילוג[[#This Row],[וסת השבוע פעיל?]]&lt;3,1,0),"")</f>
        <v/>
      </c>
      <c r="T11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09" s="1">
        <f t="shared" si="89"/>
        <v>0</v>
      </c>
      <c r="V1109" s="1">
        <f t="shared" si="90"/>
        <v>0</v>
      </c>
      <c r="W1109" s="1">
        <f t="shared" si="91"/>
        <v>0</v>
      </c>
      <c r="X1109" s="1">
        <f>IF(שבוע_בדילוג[[#This Row],[3 הפלגות זהות]]="","",IF(שבוע_בדילוג[[#This Row],[3 הפלגות זהות]]=1,שבוע_בדילוג[[#This Row],[LengthofCycle]],X1108))</f>
        <v>30</v>
      </c>
      <c r="Y1109" s="1">
        <f>IF(שבוע_בדילוג[[#This Row],[וסת קבוע אחרון]]="","",IF(OR(שבוע_בדילוג[[#This Row],[LengthofCycle]]=שבוע_בדילוג[[#This Row],[וסת קבוע אחרון]],F1108=שבוע_בדילוג[[#This Row],[וסת קבוע אחרון]],F1107=שבוע_בדילוג[[#This Row],[וסת קבוע אחרון]]),1,0))</f>
        <v>1</v>
      </c>
      <c r="Z1109" s="1">
        <f>IF(OR(שבוע_בדילוג[[#This Row],[הווסת פעיל?]]=0,שבוע_בדילוג[[#This Row],[הווסת פעיל?]]=""),"",SUM(Z1108,שבוע_בדילוג[[#This Row],[הווסת פעיל?]]))</f>
        <v>3</v>
      </c>
      <c r="AA1109" s="1">
        <f>IF(AND(שבוע_בדילוג[[#This Row],[כמה מחזורים עד עקירה]]&lt;&gt;"",Z1110=""),שבוע_בדילוג[[#This Row],[כמה מחזורים עד עקירה]],"")</f>
        <v>3</v>
      </c>
      <c r="AB1109" s="1" t="str">
        <f>IF(AND(שבוע_בדילוג[[#This Row],[הווסת פעיל?]]=1,שבוע_בדילוג[[#This Row],[וסת קבוע אחרון]]&lt;&gt;X1108),שבוע_בדילוג[[#This Row],[וסת קבוע אחרון]],"")</f>
        <v/>
      </c>
      <c r="AC1109" s="1" t="str">
        <f>IF(AND(שבוע_בדילוג[[#This Row],[הווסת פעיל?]]=1,Y1108=0,שבוע_בדילוג[[#This Row],[וסת קבוע אחרון]]=X1108),שבוע_בדילוג[[#This Row],[וסת קבוע אחרון]],"")</f>
        <v/>
      </c>
      <c r="AD1109" s="1" t="str">
        <f>IF(AND(שבוע_בדילוג[[#This Row],[הווסת פעיל?]]=1,Y1108=0,שבוע_בדילוג[[#This Row],[וסת קבוע אחרון]]&lt;&gt;X1108),1,"")</f>
        <v/>
      </c>
      <c r="AE1109" s="1" t="str">
        <f>IF(AND(שבוע_בדילוג[[#This Row],[הווסת פעיל?]]&lt;&gt;"",B1110=1),שבוע_בדילוג[[#This Row],[CycleNumber]],"")</f>
        <v/>
      </c>
      <c r="AF1109" s="1" t="str">
        <f>IF(AND(שבוע_בדילוג[[#This Row],[הווסת פעיל?]]&lt;&gt;"",Y1108=""),שבוע_בדילוג[[#This Row],[CycleNumber]],"")</f>
        <v/>
      </c>
      <c r="AG1109" s="1">
        <f>IF(B1110=1,"",IF(שבוע_בדילוג[[#This Row],[הווסת פעיל?]]=1,IF(שבוע_בדילוג[[#This Row],[וסת קבוע אחרון]]=F1110,1,0),""))</f>
        <v>0</v>
      </c>
      <c r="AH1109" s="1">
        <f>IF(B1110=1,"",IF(שבוע_בדילוג[[#This Row],[הווסת פעיל?]]=1,IF(OR(שבוע_בדילוג[[#This Row],[וסת קבוע אחרון]]=F1110,F1110=שבוע_בדילוג[[#This Row],[LengthofCycle]]),1,0),""))</f>
        <v>0</v>
      </c>
      <c r="AI1109" s="1">
        <f>IF(B1110=1,"",IF(שבוע_בדילוג[[#This Row],[הווסת פעיל?]]=1,IF(OR(שבוע_בדילוג[[#This Row],[וסת קבוע אחרון]]=F1110,F1110=שבוע_בדילוג[[#This Row],[LengthofCycle]],AND(שבוע_בדילוג[[#This Row],[LengthofCycle]]&lt;&gt;שבוע_בדילוג[[#This Row],[וסת קבוע אחרון]],OR(F1110=28,F1110=29))),1,0),""))</f>
        <v>0</v>
      </c>
      <c r="AJ1109" s="1" t="str">
        <f>IF(AND(שבוע_בדילוג[[#This Row],[הווסת פעיל?]]=1,B1110=1),1,"")</f>
        <v/>
      </c>
      <c r="AK1109" s="4" t="str">
        <f>IF(AND(שבוע_בדילוג[[#This Row],[הווסת פעיל?]]&lt;&gt;1,B1110&lt;&gt;1,B1110&lt;&gt;""),IF(שבוע_בדילוג[[#This Row],[LengthofCycle]]=F1110,1,0),"")</f>
        <v/>
      </c>
      <c r="AL1109" s="4" t="str">
        <f>IF(AND(שבוע_בדילוג[[#This Row],[הווסת פעיל?]]&lt;&gt;1,B1110&lt;&gt;1,B1110&lt;&gt;""),IF(OR(שבוע_בדילוג[[#This Row],[LengthofCycle]]=F1110,F1110=29),1,0),"")</f>
        <v/>
      </c>
      <c r="AM1109" s="4" t="str">
        <f>IF(AND(שבוע_בדילוג[[#This Row],[הווסת פעיל?]]&lt;&gt;1,B1110&lt;&gt;1,B1110&lt;&gt;""),IF(OR(שבוע_בדילוג[[#This Row],[LengthofCycle]]=F1110,F1110=29,F1110=28),1,0),"")</f>
        <v/>
      </c>
    </row>
    <row r="1110" spans="1:39" x14ac:dyDescent="0.25">
      <c r="A1110" s="1" t="s">
        <v>146</v>
      </c>
      <c r="B1110" s="1">
        <v>18</v>
      </c>
      <c r="C1110" s="1">
        <v>1</v>
      </c>
      <c r="D1110" s="1">
        <v>1</v>
      </c>
      <c r="E1110" s="1">
        <v>0</v>
      </c>
      <c r="F1110" s="1">
        <v>33</v>
      </c>
      <c r="H1110" s="1">
        <f>שבוע_בדילוג[[#This Row],[LengthofCycle]]+1</f>
        <v>34</v>
      </c>
      <c r="I1110" s="1" t="str">
        <f>IF(IFERROR(LOOKUP(שבוע_בדילוג[[#This Row],[ClientID]],קביעויות[השבוע בדילוג]),FALSE)=שבוע_בדילוג[[#This Row],[ClientID]],1,"")</f>
        <v/>
      </c>
      <c r="J1110" s="1" t="str">
        <f>IF(AND(שבוע_בדילוג[[#This Row],[CycleNumber]]&gt;1,OR(B1111="",שבוע_בדילוג[[#This Row],[CycleNumber]]&gt;B1109)),IF(OR(AND(שבוע_בדילוג[[#This Row],[LengthofCycle]]=29,F1109=29),AND(שבוע_בדילוג[[#This Row],[LengthofCycle]]=36,F1109=36)),1,""),"")</f>
        <v/>
      </c>
      <c r="K1110" s="1" t="str">
        <f>IF(AND(שבוע_בדילוג[[#This Row],[וסת השבוע]]=1,J1109=1,שבוע_בדילוג[[#This Row],[CycleNumber]]&gt;B1109),1,"")</f>
        <v/>
      </c>
      <c r="L1110" s="1" t="str">
        <f>IF(שבוע_בדילוג[[#This Row],[CycleNumber]]=1,"",IF(שבוע_בדילוג[[#This Row],[וסת השבוע]]=1,0,IF(L1109="","",IF(L1109=0,IF(שבוע_בדילוג[[#This Row],[LengthofCycle]]=29,0,1),IF(L1109=1,IF(שבוע_בדילוג[[#This Row],[LengthofCycle]]+F1109=29*2,0,2),IF(L1109=2,IF(שבוע_בדילוג[[#This Row],[LengthofCycle]]+F1109+F1108=29*3,0,3),""))))))</f>
        <v/>
      </c>
      <c r="M1110" s="1" t="str">
        <f>IF(שבוע_בדילוג[[#This Row],[וסת השבוע]]=1,IF(שבוע_בדילוג[[#This Row],[וסת השבוע וההפלגה ביחד]]=1,M1109+1,0),IF(AND(שבוע_בדילוג[[#This Row],[CycleNumber]]&gt;B1109,שבוע_בדילוג[[#This Row],[CycleNumber]]&gt;1),IF(שבוע_בדילוג[[#This Row],[וסת השבוע פעיל?]]&lt;&gt;"",M1109+1,""),""))</f>
        <v/>
      </c>
      <c r="N1110" s="1" t="str">
        <f>IF(שבוע_בדילוג[[#This Row],[וסת השבוע פעיל?2]]="","",IF(AND(שבוע_בדילוג[[#This Row],[וסת השבוע פעיל?]]&lt;&gt;"",שבוע_בדילוג[[#This Row],[CycleNumber]]&lt;B1111,B1111&lt;&gt;"",שבוע_בדילוג[[#This Row],[וסת השבוע פעיל?]]&lt;3),IF(L1111=0,IF(AND(שבוע_בדילוג[[#This Row],[וסת השבוע פעיל?]]&gt;0,J1111=1),0,1),0),""))</f>
        <v/>
      </c>
      <c r="O1110" s="1" t="str">
        <f t="shared" si="92"/>
        <v/>
      </c>
      <c r="P1110" s="1" t="str">
        <f>IF(AND(שבוע_בדילוג[[#This Row],[חיזוי - שבוע]]=1,K1111=1),1,"")</f>
        <v/>
      </c>
      <c r="Q1110" s="1" t="str">
        <f>IF(AND(שבוע_בדילוג[[#This Row],[וסת השבוע פעיל?]]&lt;3,OR(שבוע_בדילוג[[#This Row],[CycleNumber]]&gt;B1111,B1111="")),1,"")</f>
        <v/>
      </c>
      <c r="R1110" s="1" t="str">
        <f>IF(AND(שבוע_בדילוג[[#This Row],[חיזוי - שבוע]]&lt;&gt;"",שבוע_בדילוג[[#This Row],[וסת השבוע פעיל?2]]=""),1,"")</f>
        <v/>
      </c>
      <c r="S1110" s="1" t="str">
        <f>IF(שבוע_בדילוג[[#This Row],[האישה קבעה וסת שבוע בדילוג?]]=1,IF(שבוע_בדילוג[[#This Row],[וסת השבוע פעיל?]]&lt;3,1,0),"")</f>
        <v/>
      </c>
      <c r="T11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0" s="1">
        <f t="shared" ref="U1110:U1173" si="93">IF(B1110&gt;2,IF(AND(F1110=F1109,F1109=F1108),1,0),"")</f>
        <v>0</v>
      </c>
      <c r="V1110" s="1">
        <f t="shared" si="90"/>
        <v>0</v>
      </c>
      <c r="W1110" s="1">
        <f t="shared" si="91"/>
        <v>0</v>
      </c>
      <c r="X1110" s="1">
        <f>IF(שבוע_בדילוג[[#This Row],[3 הפלגות זהות]]="","",IF(שבוע_בדילוג[[#This Row],[3 הפלגות זהות]]=1,שבוע_בדילוג[[#This Row],[LengthofCycle]],X1109))</f>
        <v>30</v>
      </c>
      <c r="Y1110" s="1">
        <f>IF(שבוע_בדילוג[[#This Row],[וסת קבוע אחרון]]="","",IF(OR(שבוע_בדילוג[[#This Row],[LengthofCycle]]=שבוע_בדילוג[[#This Row],[וסת קבוע אחרון]],F1109=שבוע_בדילוג[[#This Row],[וסת קבוע אחרון]],F1108=שבוע_בדילוג[[#This Row],[וסת קבוע אחרון]]),1,0))</f>
        <v>0</v>
      </c>
      <c r="Z1110" s="1" t="str">
        <f>IF(OR(שבוע_בדילוג[[#This Row],[הווסת פעיל?]]=0,שבוע_בדילוג[[#This Row],[הווסת פעיל?]]=""),"",SUM(Z1109,שבוע_בדילוג[[#This Row],[הווסת פעיל?]]))</f>
        <v/>
      </c>
      <c r="AA1110" s="1" t="str">
        <f>IF(AND(שבוע_בדילוג[[#This Row],[כמה מחזורים עד עקירה]]&lt;&gt;"",Z1111=""),שבוע_בדילוג[[#This Row],[כמה מחזורים עד עקירה]],"")</f>
        <v/>
      </c>
      <c r="AB1110" s="1" t="str">
        <f>IF(AND(שבוע_בדילוג[[#This Row],[הווסת פעיל?]]=1,שבוע_בדילוג[[#This Row],[וסת קבוע אחרון]]&lt;&gt;X1109),שבוע_בדילוג[[#This Row],[וסת קבוע אחרון]],"")</f>
        <v/>
      </c>
      <c r="AC1110" s="1" t="str">
        <f>IF(AND(שבוע_בדילוג[[#This Row],[הווסת פעיל?]]=1,Y1109=0,שבוע_בדילוג[[#This Row],[וסת קבוע אחרון]]=X1109),שבוע_בדילוג[[#This Row],[וסת קבוע אחרון]],"")</f>
        <v/>
      </c>
      <c r="AD1110" s="1" t="str">
        <f>IF(AND(שבוע_בדילוג[[#This Row],[הווסת פעיל?]]=1,Y1109=0,שבוע_בדילוג[[#This Row],[וסת קבוע אחרון]]&lt;&gt;X1109),1,"")</f>
        <v/>
      </c>
      <c r="AE1110" s="1" t="str">
        <f>IF(AND(שבוע_בדילוג[[#This Row],[הווסת פעיל?]]&lt;&gt;"",B1111=1),שבוע_בדילוג[[#This Row],[CycleNumber]],"")</f>
        <v/>
      </c>
      <c r="AF1110" s="1" t="str">
        <f>IF(AND(שבוע_בדילוג[[#This Row],[הווסת פעיל?]]&lt;&gt;"",Y1109=""),שבוע_בדילוג[[#This Row],[CycleNumber]],"")</f>
        <v/>
      </c>
      <c r="AG1110" s="1" t="str">
        <f>IF(B1111=1,"",IF(שבוע_בדילוג[[#This Row],[הווסת פעיל?]]=1,IF(שבוע_בדילוג[[#This Row],[וסת קבוע אחרון]]=F1111,1,0),""))</f>
        <v/>
      </c>
      <c r="AH1110" s="1" t="str">
        <f>IF(B1111=1,"",IF(שבוע_בדילוג[[#This Row],[הווסת פעיל?]]=1,IF(OR(שבוע_בדילוג[[#This Row],[וסת קבוע אחרון]]=F1111,F1111=שבוע_בדילוג[[#This Row],[LengthofCycle]]),1,0),""))</f>
        <v/>
      </c>
      <c r="AI1110" s="1" t="str">
        <f>IF(B1111=1,"",IF(שבוע_בדילוג[[#This Row],[הווסת פעיל?]]=1,IF(OR(שבוע_בדילוג[[#This Row],[וסת קבוע אחרון]]=F1111,F1111=שבוע_בדילוג[[#This Row],[LengthofCycle]],AND(שבוע_בדילוג[[#This Row],[LengthofCycle]]&lt;&gt;שבוע_בדילוג[[#This Row],[וסת קבוע אחרון]],OR(F1111=28,F1111=29))),1,0),""))</f>
        <v/>
      </c>
      <c r="AJ1110" s="1" t="str">
        <f>IF(AND(שבוע_בדילוג[[#This Row],[הווסת פעיל?]]=1,B1111=1),1,"")</f>
        <v/>
      </c>
      <c r="AK1110" s="4">
        <f>IF(AND(שבוע_בדילוג[[#This Row],[הווסת פעיל?]]&lt;&gt;1,B1111&lt;&gt;1,B1111&lt;&gt;""),IF(שבוע_בדילוג[[#This Row],[LengthofCycle]]=F1111,1,0),"")</f>
        <v>0</v>
      </c>
      <c r="AL1110" s="4">
        <f>IF(AND(שבוע_בדילוג[[#This Row],[הווסת פעיל?]]&lt;&gt;1,B1111&lt;&gt;1,B1111&lt;&gt;""),IF(OR(שבוע_בדילוג[[#This Row],[LengthofCycle]]=F1111,F1111=29),1,0),"")</f>
        <v>0</v>
      </c>
      <c r="AM1110" s="4">
        <f>IF(AND(שבוע_בדילוג[[#This Row],[הווסת פעיל?]]&lt;&gt;1,B1111&lt;&gt;1,B1111&lt;&gt;""),IF(OR(שבוע_בדילוג[[#This Row],[LengthofCycle]]=F1111,F1111=29,F1111=28),1,0),"")</f>
        <v>0</v>
      </c>
    </row>
    <row r="1111" spans="1:39" x14ac:dyDescent="0.25">
      <c r="A1111" s="1" t="s">
        <v>146</v>
      </c>
      <c r="B1111" s="1">
        <v>19</v>
      </c>
      <c r="C1111" s="1">
        <v>1</v>
      </c>
      <c r="D1111" s="1">
        <v>1</v>
      </c>
      <c r="E1111" s="1">
        <v>0</v>
      </c>
      <c r="F1111" s="1">
        <v>31</v>
      </c>
      <c r="H1111" s="1">
        <f>שבוע_בדילוג[[#This Row],[LengthofCycle]]+1</f>
        <v>32</v>
      </c>
      <c r="I1111" s="1" t="str">
        <f>IF(IFERROR(LOOKUP(שבוע_בדילוג[[#This Row],[ClientID]],קביעויות[השבוע בדילוג]),FALSE)=שבוע_בדילוג[[#This Row],[ClientID]],1,"")</f>
        <v/>
      </c>
      <c r="J1111" s="1" t="str">
        <f>IF(AND(שבוע_בדילוג[[#This Row],[CycleNumber]]&gt;1,OR(B1112="",שבוע_בדילוג[[#This Row],[CycleNumber]]&gt;B1110)),IF(OR(AND(שבוע_בדילוג[[#This Row],[LengthofCycle]]=29,F1110=29),AND(שבוע_בדילוג[[#This Row],[LengthofCycle]]=36,F1110=36)),1,""),"")</f>
        <v/>
      </c>
      <c r="K1111" s="1" t="str">
        <f>IF(AND(שבוע_בדילוג[[#This Row],[וסת השבוע]]=1,J1110=1,שבוע_בדילוג[[#This Row],[CycleNumber]]&gt;B1110),1,"")</f>
        <v/>
      </c>
      <c r="L1111" s="1" t="str">
        <f>IF(שבוע_בדילוג[[#This Row],[CycleNumber]]=1,"",IF(שבוע_בדילוג[[#This Row],[וסת השבוע]]=1,0,IF(L1110="","",IF(L1110=0,IF(שבוע_בדילוג[[#This Row],[LengthofCycle]]=29,0,1),IF(L1110=1,IF(שבוע_בדילוג[[#This Row],[LengthofCycle]]+F1110=29*2,0,2),IF(L1110=2,IF(שבוע_בדילוג[[#This Row],[LengthofCycle]]+F1110+F1109=29*3,0,3),""))))))</f>
        <v/>
      </c>
      <c r="M1111" s="1" t="str">
        <f>IF(שבוע_בדילוג[[#This Row],[וסת השבוע]]=1,IF(שבוע_בדילוג[[#This Row],[וסת השבוע וההפלגה ביחד]]=1,M1110+1,0),IF(AND(שבוע_בדילוג[[#This Row],[CycleNumber]]&gt;B1110,שבוע_בדילוג[[#This Row],[CycleNumber]]&gt;1),IF(שבוע_בדילוג[[#This Row],[וסת השבוע פעיל?]]&lt;&gt;"",M1110+1,""),""))</f>
        <v/>
      </c>
      <c r="N1111" s="1" t="str">
        <f>IF(שבוע_בדילוג[[#This Row],[וסת השבוע פעיל?2]]="","",IF(AND(שבוע_בדילוג[[#This Row],[וסת השבוע פעיל?]]&lt;&gt;"",שבוע_בדילוג[[#This Row],[CycleNumber]]&lt;B1112,B1112&lt;&gt;"",שבוע_בדילוג[[#This Row],[וסת השבוע פעיל?]]&lt;3),IF(L1112=0,IF(AND(שבוע_בדילוג[[#This Row],[וסת השבוע פעיל?]]&gt;0,J1112=1),0,1),0),""))</f>
        <v/>
      </c>
      <c r="O1111" s="1" t="str">
        <f t="shared" si="92"/>
        <v/>
      </c>
      <c r="P1111" s="1" t="str">
        <f>IF(AND(שבוע_בדילוג[[#This Row],[חיזוי - שבוע]]=1,K1112=1),1,"")</f>
        <v/>
      </c>
      <c r="Q1111" s="1" t="str">
        <f>IF(AND(שבוע_בדילוג[[#This Row],[וסת השבוע פעיל?]]&lt;3,OR(שבוע_בדילוג[[#This Row],[CycleNumber]]&gt;B1112,B1112="")),1,"")</f>
        <v/>
      </c>
      <c r="R1111" s="1" t="str">
        <f>IF(AND(שבוע_בדילוג[[#This Row],[חיזוי - שבוע]]&lt;&gt;"",שבוע_בדילוג[[#This Row],[וסת השבוע פעיל?2]]=""),1,"")</f>
        <v/>
      </c>
      <c r="S1111" s="1" t="str">
        <f>IF(שבוע_בדילוג[[#This Row],[האישה קבעה וסת שבוע בדילוג?]]=1,IF(שבוע_בדילוג[[#This Row],[וסת השבוע פעיל?]]&lt;3,1,0),"")</f>
        <v/>
      </c>
      <c r="T11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1" s="1">
        <f t="shared" si="93"/>
        <v>0</v>
      </c>
      <c r="V1111" s="1">
        <f t="shared" ref="V1111:V1174" si="94">IF(B1111&gt;3,IF(AND(F1111=F1110,F1110=F1109,F1109=F1108),1,0),"")</f>
        <v>0</v>
      </c>
      <c r="W1111" s="1">
        <f t="shared" si="91"/>
        <v>0</v>
      </c>
      <c r="X1111" s="1">
        <f>IF(שבוע_בדילוג[[#This Row],[3 הפלגות זהות]]="","",IF(שבוע_בדילוג[[#This Row],[3 הפלגות זהות]]=1,שבוע_בדילוג[[#This Row],[LengthofCycle]],X1110))</f>
        <v>30</v>
      </c>
      <c r="Y1111" s="1">
        <f>IF(שבוע_בדילוג[[#This Row],[וסת קבוע אחרון]]="","",IF(OR(שבוע_בדילוג[[#This Row],[LengthofCycle]]=שבוע_בדילוג[[#This Row],[וסת קבוע אחרון]],F1110=שבוע_בדילוג[[#This Row],[וסת קבוע אחרון]],F1109=שבוע_בדילוג[[#This Row],[וסת קבוע אחרון]]),1,0))</f>
        <v>0</v>
      </c>
      <c r="Z1111" s="1" t="str">
        <f>IF(OR(שבוע_בדילוג[[#This Row],[הווסת פעיל?]]=0,שבוע_בדילוג[[#This Row],[הווסת פעיל?]]=""),"",SUM(Z1110,שבוע_בדילוג[[#This Row],[הווסת פעיל?]]))</f>
        <v/>
      </c>
      <c r="AA1111" s="1" t="str">
        <f>IF(AND(שבוע_בדילוג[[#This Row],[כמה מחזורים עד עקירה]]&lt;&gt;"",Z1112=""),שבוע_בדילוג[[#This Row],[כמה מחזורים עד עקירה]],"")</f>
        <v/>
      </c>
      <c r="AB1111" s="1" t="str">
        <f>IF(AND(שבוע_בדילוג[[#This Row],[הווסת פעיל?]]=1,שבוע_בדילוג[[#This Row],[וסת קבוע אחרון]]&lt;&gt;X1110),שבוע_בדילוג[[#This Row],[וסת קבוע אחרון]],"")</f>
        <v/>
      </c>
      <c r="AC1111" s="1" t="str">
        <f>IF(AND(שבוע_בדילוג[[#This Row],[הווסת פעיל?]]=1,Y1110=0,שבוע_בדילוג[[#This Row],[וסת קבוע אחרון]]=X1110),שבוע_בדילוג[[#This Row],[וסת קבוע אחרון]],"")</f>
        <v/>
      </c>
      <c r="AD1111" s="1" t="str">
        <f>IF(AND(שבוע_בדילוג[[#This Row],[הווסת פעיל?]]=1,Y1110=0,שבוע_בדילוג[[#This Row],[וסת קבוע אחרון]]&lt;&gt;X1110),1,"")</f>
        <v/>
      </c>
      <c r="AE1111" s="1" t="str">
        <f>IF(AND(שבוע_בדילוג[[#This Row],[הווסת פעיל?]]&lt;&gt;"",B1112=1),שבוע_בדילוג[[#This Row],[CycleNumber]],"")</f>
        <v/>
      </c>
      <c r="AF1111" s="1" t="str">
        <f>IF(AND(שבוע_בדילוג[[#This Row],[הווסת פעיל?]]&lt;&gt;"",Y1110=""),שבוע_בדילוג[[#This Row],[CycleNumber]],"")</f>
        <v/>
      </c>
      <c r="AG1111" s="1" t="str">
        <f>IF(B1112=1,"",IF(שבוע_בדילוג[[#This Row],[הווסת פעיל?]]=1,IF(שבוע_בדילוג[[#This Row],[וסת קבוע אחרון]]=F1112,1,0),""))</f>
        <v/>
      </c>
      <c r="AH1111" s="1" t="str">
        <f>IF(B1112=1,"",IF(שבוע_בדילוג[[#This Row],[הווסת פעיל?]]=1,IF(OR(שבוע_בדילוג[[#This Row],[וסת קבוע אחרון]]=F1112,F1112=שבוע_בדילוג[[#This Row],[LengthofCycle]]),1,0),""))</f>
        <v/>
      </c>
      <c r="AI1111" s="1" t="str">
        <f>IF(B1112=1,"",IF(שבוע_בדילוג[[#This Row],[הווסת פעיל?]]=1,IF(OR(שבוע_בדילוג[[#This Row],[וסת קבוע אחרון]]=F1112,F1112=שבוע_בדילוג[[#This Row],[LengthofCycle]],AND(שבוע_בדילוג[[#This Row],[LengthofCycle]]&lt;&gt;שבוע_בדילוג[[#This Row],[וסת קבוע אחרון]],OR(F1112=28,F1112=29))),1,0),""))</f>
        <v/>
      </c>
      <c r="AJ1111" s="1" t="str">
        <f>IF(AND(שבוע_בדילוג[[#This Row],[הווסת פעיל?]]=1,B1112=1),1,"")</f>
        <v/>
      </c>
      <c r="AK1111" s="4">
        <f>IF(AND(שבוע_בדילוג[[#This Row],[הווסת פעיל?]]&lt;&gt;1,B1112&lt;&gt;1,B1112&lt;&gt;""),IF(שבוע_בדילוג[[#This Row],[LengthofCycle]]=F1112,1,0),"")</f>
        <v>0</v>
      </c>
      <c r="AL1111" s="4">
        <f>IF(AND(שבוע_בדילוג[[#This Row],[הווסת פעיל?]]&lt;&gt;1,B1112&lt;&gt;1,B1112&lt;&gt;""),IF(OR(שבוע_בדילוג[[#This Row],[LengthofCycle]]=F1112,F1112=29),1,0),"")</f>
        <v>0</v>
      </c>
      <c r="AM1111" s="4">
        <f>IF(AND(שבוע_בדילוג[[#This Row],[הווסת פעיל?]]&lt;&gt;1,B1112&lt;&gt;1,B1112&lt;&gt;""),IF(OR(שבוע_בדילוג[[#This Row],[LengthofCycle]]=F1112,F1112=29,F1112=28),1,0),"")</f>
        <v>0</v>
      </c>
    </row>
    <row r="1112" spans="1:39" x14ac:dyDescent="0.25">
      <c r="A1112" s="1" t="s">
        <v>146</v>
      </c>
      <c r="B1112" s="1">
        <v>20</v>
      </c>
      <c r="C1112" s="1">
        <v>1</v>
      </c>
      <c r="D1112" s="1">
        <v>1</v>
      </c>
      <c r="E1112" s="1">
        <v>0</v>
      </c>
      <c r="F1112" s="1">
        <v>33</v>
      </c>
      <c r="H1112" s="1">
        <f>שבוע_בדילוג[[#This Row],[LengthofCycle]]+1</f>
        <v>34</v>
      </c>
      <c r="I1112" s="1" t="str">
        <f>IF(IFERROR(LOOKUP(שבוע_בדילוג[[#This Row],[ClientID]],קביעויות[השבוע בדילוג]),FALSE)=שבוע_בדילוג[[#This Row],[ClientID]],1,"")</f>
        <v/>
      </c>
      <c r="J1112" s="1" t="str">
        <f>IF(AND(שבוע_בדילוג[[#This Row],[CycleNumber]]&gt;1,OR(B1113="",שבוע_בדילוג[[#This Row],[CycleNumber]]&gt;B1111)),IF(OR(AND(שבוע_בדילוג[[#This Row],[LengthofCycle]]=29,F1111=29),AND(שבוע_בדילוג[[#This Row],[LengthofCycle]]=36,F1111=36)),1,""),"")</f>
        <v/>
      </c>
      <c r="K1112" s="1" t="str">
        <f>IF(AND(שבוע_בדילוג[[#This Row],[וסת השבוע]]=1,J1111=1,שבוע_בדילוג[[#This Row],[CycleNumber]]&gt;B1111),1,"")</f>
        <v/>
      </c>
      <c r="L1112" s="1" t="str">
        <f>IF(שבוע_בדילוג[[#This Row],[CycleNumber]]=1,"",IF(שבוע_בדילוג[[#This Row],[וסת השבוע]]=1,0,IF(L1111="","",IF(L1111=0,IF(שבוע_בדילוג[[#This Row],[LengthofCycle]]=29,0,1),IF(L1111=1,IF(שבוע_בדילוג[[#This Row],[LengthofCycle]]+F1111=29*2,0,2),IF(L1111=2,IF(שבוע_בדילוג[[#This Row],[LengthofCycle]]+F1111+F1110=29*3,0,3),""))))))</f>
        <v/>
      </c>
      <c r="M1112" s="1" t="str">
        <f>IF(שבוע_בדילוג[[#This Row],[וסת השבוע]]=1,IF(שבוע_בדילוג[[#This Row],[וסת השבוע וההפלגה ביחד]]=1,M1111+1,0),IF(AND(שבוע_בדילוג[[#This Row],[CycleNumber]]&gt;B1111,שבוע_בדילוג[[#This Row],[CycleNumber]]&gt;1),IF(שבוע_בדילוג[[#This Row],[וסת השבוע פעיל?]]&lt;&gt;"",M1111+1,""),""))</f>
        <v/>
      </c>
      <c r="N1112" s="1" t="str">
        <f>IF(שבוע_בדילוג[[#This Row],[וסת השבוע פעיל?2]]="","",IF(AND(שבוע_בדילוג[[#This Row],[וסת השבוע פעיל?]]&lt;&gt;"",שבוע_בדילוג[[#This Row],[CycleNumber]]&lt;B1113,B1113&lt;&gt;"",שבוע_בדילוג[[#This Row],[וסת השבוע פעיל?]]&lt;3),IF(L1113=0,IF(AND(שבוע_בדילוג[[#This Row],[וסת השבוע פעיל?]]&gt;0,J1113=1),0,1),0),""))</f>
        <v/>
      </c>
      <c r="O1112" s="1" t="str">
        <f t="shared" si="92"/>
        <v/>
      </c>
      <c r="P1112" s="1" t="str">
        <f>IF(AND(שבוע_בדילוג[[#This Row],[חיזוי - שבוע]]=1,K1113=1),1,"")</f>
        <v/>
      </c>
      <c r="Q1112" s="1" t="str">
        <f>IF(AND(שבוע_בדילוג[[#This Row],[וסת השבוע פעיל?]]&lt;3,OR(שבוע_בדילוג[[#This Row],[CycleNumber]]&gt;B1113,B1113="")),1,"")</f>
        <v/>
      </c>
      <c r="R1112" s="1" t="str">
        <f>IF(AND(שבוע_בדילוג[[#This Row],[חיזוי - שבוע]]&lt;&gt;"",שבוע_בדילוג[[#This Row],[וסת השבוע פעיל?2]]=""),1,"")</f>
        <v/>
      </c>
      <c r="S1112" s="1" t="str">
        <f>IF(שבוע_בדילוג[[#This Row],[האישה קבעה וסת שבוע בדילוג?]]=1,IF(שבוע_בדילוג[[#This Row],[וסת השבוע פעיל?]]&lt;3,1,0),"")</f>
        <v/>
      </c>
      <c r="T11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2" s="1">
        <f t="shared" si="93"/>
        <v>0</v>
      </c>
      <c r="V1112" s="1">
        <f t="shared" si="94"/>
        <v>0</v>
      </c>
      <c r="W1112" s="1">
        <f t="shared" ref="W1112:W1175" si="95">IF(B1112&gt;4,IF(AND(F1112=F1111,F1111=F1110,F1110=F1109,F1109=F1108),1,0),"")</f>
        <v>0</v>
      </c>
      <c r="X1112" s="1">
        <f>IF(שבוע_בדילוג[[#This Row],[3 הפלגות זהות]]="","",IF(שבוע_בדילוג[[#This Row],[3 הפלגות זהות]]=1,שבוע_בדילוג[[#This Row],[LengthofCycle]],X1111))</f>
        <v>30</v>
      </c>
      <c r="Y1112" s="1">
        <f>IF(שבוע_בדילוג[[#This Row],[וסת קבוע אחרון]]="","",IF(OR(שבוע_בדילוג[[#This Row],[LengthofCycle]]=שבוע_בדילוג[[#This Row],[וסת קבוע אחרון]],F1111=שבוע_בדילוג[[#This Row],[וסת קבוע אחרון]],F1110=שבוע_בדילוג[[#This Row],[וסת קבוע אחרון]]),1,0))</f>
        <v>0</v>
      </c>
      <c r="Z1112" s="1" t="str">
        <f>IF(OR(שבוע_בדילוג[[#This Row],[הווסת פעיל?]]=0,שבוע_בדילוג[[#This Row],[הווסת פעיל?]]=""),"",SUM(Z1111,שבוע_בדילוג[[#This Row],[הווסת פעיל?]]))</f>
        <v/>
      </c>
      <c r="AA1112" s="1" t="str">
        <f>IF(AND(שבוע_בדילוג[[#This Row],[כמה מחזורים עד עקירה]]&lt;&gt;"",Z1113=""),שבוע_בדילוג[[#This Row],[כמה מחזורים עד עקירה]],"")</f>
        <v/>
      </c>
      <c r="AB1112" s="1" t="str">
        <f>IF(AND(שבוע_בדילוג[[#This Row],[הווסת פעיל?]]=1,שבוע_בדילוג[[#This Row],[וסת קבוע אחרון]]&lt;&gt;X1111),שבוע_בדילוג[[#This Row],[וסת קבוע אחרון]],"")</f>
        <v/>
      </c>
      <c r="AC1112" s="1" t="str">
        <f>IF(AND(שבוע_בדילוג[[#This Row],[הווסת פעיל?]]=1,Y1111=0,שבוע_בדילוג[[#This Row],[וסת קבוע אחרון]]=X1111),שבוע_בדילוג[[#This Row],[וסת קבוע אחרון]],"")</f>
        <v/>
      </c>
      <c r="AD1112" s="1" t="str">
        <f>IF(AND(שבוע_בדילוג[[#This Row],[הווסת פעיל?]]=1,Y1111=0,שבוע_בדילוג[[#This Row],[וסת קבוע אחרון]]&lt;&gt;X1111),1,"")</f>
        <v/>
      </c>
      <c r="AE1112" s="1" t="str">
        <f>IF(AND(שבוע_בדילוג[[#This Row],[הווסת פעיל?]]&lt;&gt;"",B1113=1),שבוע_בדילוג[[#This Row],[CycleNumber]],"")</f>
        <v/>
      </c>
      <c r="AF1112" s="1" t="str">
        <f>IF(AND(שבוע_בדילוג[[#This Row],[הווסת פעיל?]]&lt;&gt;"",Y1111=""),שבוע_בדילוג[[#This Row],[CycleNumber]],"")</f>
        <v/>
      </c>
      <c r="AG1112" s="1" t="str">
        <f>IF(B1113=1,"",IF(שבוע_בדילוג[[#This Row],[הווסת פעיל?]]=1,IF(שבוע_בדילוג[[#This Row],[וסת קבוע אחרון]]=F1113,1,0),""))</f>
        <v/>
      </c>
      <c r="AH1112" s="1" t="str">
        <f>IF(B1113=1,"",IF(שבוע_בדילוג[[#This Row],[הווסת פעיל?]]=1,IF(OR(שבוע_בדילוג[[#This Row],[וסת קבוע אחרון]]=F1113,F1113=שבוע_בדילוג[[#This Row],[LengthofCycle]]),1,0),""))</f>
        <v/>
      </c>
      <c r="AI1112" s="1" t="str">
        <f>IF(B1113=1,"",IF(שבוע_בדילוג[[#This Row],[הווסת פעיל?]]=1,IF(OR(שבוע_בדילוג[[#This Row],[וסת קבוע אחרון]]=F1113,F1113=שבוע_בדילוג[[#This Row],[LengthofCycle]],AND(שבוע_בדילוג[[#This Row],[LengthofCycle]]&lt;&gt;שבוע_בדילוג[[#This Row],[וסת קבוע אחרון]],OR(F1113=28,F1113=29))),1,0),""))</f>
        <v/>
      </c>
      <c r="AJ1112" s="1" t="str">
        <f>IF(AND(שבוע_בדילוג[[#This Row],[הווסת פעיל?]]=1,B1113=1),1,"")</f>
        <v/>
      </c>
      <c r="AK1112" s="4">
        <f>IF(AND(שבוע_בדילוג[[#This Row],[הווסת פעיל?]]&lt;&gt;1,B1113&lt;&gt;1,B1113&lt;&gt;""),IF(שבוע_בדילוג[[#This Row],[LengthofCycle]]=F1113,1,0),"")</f>
        <v>0</v>
      </c>
      <c r="AL1112" s="4">
        <f>IF(AND(שבוע_בדילוג[[#This Row],[הווסת פעיל?]]&lt;&gt;1,B1113&lt;&gt;1,B1113&lt;&gt;""),IF(OR(שבוע_בדילוג[[#This Row],[LengthofCycle]]=F1113,F1113=29),1,0),"")</f>
        <v>0</v>
      </c>
      <c r="AM1112" s="4">
        <f>IF(AND(שבוע_בדילוג[[#This Row],[הווסת פעיל?]]&lt;&gt;1,B1113&lt;&gt;1,B1113&lt;&gt;""),IF(OR(שבוע_בדילוג[[#This Row],[LengthofCycle]]=F1113,F1113=29,F1113=28),1,0),"")</f>
        <v>0</v>
      </c>
    </row>
    <row r="1113" spans="1:39" x14ac:dyDescent="0.25">
      <c r="A1113" s="1" t="s">
        <v>146</v>
      </c>
      <c r="B1113" s="1">
        <v>21</v>
      </c>
      <c r="C1113" s="1">
        <v>1</v>
      </c>
      <c r="D1113" s="1">
        <v>1</v>
      </c>
      <c r="E1113" s="1">
        <v>0</v>
      </c>
      <c r="F1113" s="1">
        <v>32</v>
      </c>
      <c r="H1113" s="1">
        <f>שבוע_בדילוג[[#This Row],[LengthofCycle]]+1</f>
        <v>33</v>
      </c>
      <c r="I1113" s="1" t="str">
        <f>IF(IFERROR(LOOKUP(שבוע_בדילוג[[#This Row],[ClientID]],קביעויות[השבוע בדילוג]),FALSE)=שבוע_בדילוג[[#This Row],[ClientID]],1,"")</f>
        <v/>
      </c>
      <c r="J1113" s="1" t="str">
        <f>IF(AND(שבוע_בדילוג[[#This Row],[CycleNumber]]&gt;1,OR(B1114="",שבוע_בדילוג[[#This Row],[CycleNumber]]&gt;B1112)),IF(OR(AND(שבוע_בדילוג[[#This Row],[LengthofCycle]]=29,F1112=29),AND(שבוע_בדילוג[[#This Row],[LengthofCycle]]=36,F1112=36)),1,""),"")</f>
        <v/>
      </c>
      <c r="K1113" s="1" t="str">
        <f>IF(AND(שבוע_בדילוג[[#This Row],[וסת השבוע]]=1,J1112=1,שבוע_בדילוג[[#This Row],[CycleNumber]]&gt;B1112),1,"")</f>
        <v/>
      </c>
      <c r="L1113" s="1" t="str">
        <f>IF(שבוע_בדילוג[[#This Row],[CycleNumber]]=1,"",IF(שבוע_בדילוג[[#This Row],[וסת השבוע]]=1,0,IF(L1112="","",IF(L1112=0,IF(שבוע_בדילוג[[#This Row],[LengthofCycle]]=29,0,1),IF(L1112=1,IF(שבוע_בדילוג[[#This Row],[LengthofCycle]]+F1112=29*2,0,2),IF(L1112=2,IF(שבוע_בדילוג[[#This Row],[LengthofCycle]]+F1112+F1111=29*3,0,3),""))))))</f>
        <v/>
      </c>
      <c r="M1113" s="1" t="str">
        <f>IF(שבוע_בדילוג[[#This Row],[וסת השבוע]]=1,IF(שבוע_בדילוג[[#This Row],[וסת השבוע וההפלגה ביחד]]=1,M1112+1,0),IF(AND(שבוע_בדילוג[[#This Row],[CycleNumber]]&gt;B1112,שבוע_בדילוג[[#This Row],[CycleNumber]]&gt;1),IF(שבוע_בדילוג[[#This Row],[וסת השבוע פעיל?]]&lt;&gt;"",M1112+1,""),""))</f>
        <v/>
      </c>
      <c r="N1113" s="1" t="str">
        <f>IF(שבוע_בדילוג[[#This Row],[וסת השבוע פעיל?2]]="","",IF(AND(שבוע_בדילוג[[#This Row],[וסת השבוע פעיל?]]&lt;&gt;"",שבוע_בדילוג[[#This Row],[CycleNumber]]&lt;B1114,B1114&lt;&gt;"",שבוע_בדילוג[[#This Row],[וסת השבוע פעיל?]]&lt;3),IF(L1114=0,IF(AND(שבוע_בדילוג[[#This Row],[וסת השבוע פעיל?]]&gt;0,J1114=1),0,1),0),""))</f>
        <v/>
      </c>
      <c r="O1113" s="1" t="str">
        <f t="shared" si="92"/>
        <v/>
      </c>
      <c r="P1113" s="1" t="str">
        <f>IF(AND(שבוע_בדילוג[[#This Row],[חיזוי - שבוע]]=1,K1114=1),1,"")</f>
        <v/>
      </c>
      <c r="Q1113" s="1" t="str">
        <f>IF(AND(שבוע_בדילוג[[#This Row],[וסת השבוע פעיל?]]&lt;3,OR(שבוע_בדילוג[[#This Row],[CycleNumber]]&gt;B1114,B1114="")),1,"")</f>
        <v/>
      </c>
      <c r="R1113" s="1" t="str">
        <f>IF(AND(שבוע_בדילוג[[#This Row],[חיזוי - שבוע]]&lt;&gt;"",שבוע_בדילוג[[#This Row],[וסת השבוע פעיל?2]]=""),1,"")</f>
        <v/>
      </c>
      <c r="S1113" s="1" t="str">
        <f>IF(שבוע_בדילוג[[#This Row],[האישה קבעה וסת שבוע בדילוג?]]=1,IF(שבוע_בדילוג[[#This Row],[וסת השבוע פעיל?]]&lt;3,1,0),"")</f>
        <v/>
      </c>
      <c r="T11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3" s="1">
        <f t="shared" si="93"/>
        <v>0</v>
      </c>
      <c r="V1113" s="1">
        <f t="shared" si="94"/>
        <v>0</v>
      </c>
      <c r="W1113" s="1">
        <f t="shared" si="95"/>
        <v>0</v>
      </c>
      <c r="X1113" s="1">
        <f>IF(שבוע_בדילוג[[#This Row],[3 הפלגות זהות]]="","",IF(שבוע_בדילוג[[#This Row],[3 הפלגות זהות]]=1,שבוע_בדילוג[[#This Row],[LengthofCycle]],X1112))</f>
        <v>30</v>
      </c>
      <c r="Y1113" s="1">
        <f>IF(שבוע_בדילוג[[#This Row],[וסת קבוע אחרון]]="","",IF(OR(שבוע_בדילוג[[#This Row],[LengthofCycle]]=שבוע_בדילוג[[#This Row],[וסת קבוע אחרון]],F1112=שבוע_בדילוג[[#This Row],[וסת קבוע אחרון]],F1111=שבוע_בדילוג[[#This Row],[וסת קבוע אחרון]]),1,0))</f>
        <v>0</v>
      </c>
      <c r="Z1113" s="1" t="str">
        <f>IF(OR(שבוע_בדילוג[[#This Row],[הווסת פעיל?]]=0,שבוע_בדילוג[[#This Row],[הווסת פעיל?]]=""),"",SUM(Z1112,שבוע_בדילוג[[#This Row],[הווסת פעיל?]]))</f>
        <v/>
      </c>
      <c r="AA1113" s="1" t="str">
        <f>IF(AND(שבוע_בדילוג[[#This Row],[כמה מחזורים עד עקירה]]&lt;&gt;"",Z1114=""),שבוע_בדילוג[[#This Row],[כמה מחזורים עד עקירה]],"")</f>
        <v/>
      </c>
      <c r="AB1113" s="1" t="str">
        <f>IF(AND(שבוע_בדילוג[[#This Row],[הווסת פעיל?]]=1,שבוע_בדילוג[[#This Row],[וסת קבוע אחרון]]&lt;&gt;X1112),שבוע_בדילוג[[#This Row],[וסת קבוע אחרון]],"")</f>
        <v/>
      </c>
      <c r="AC1113" s="1" t="str">
        <f>IF(AND(שבוע_בדילוג[[#This Row],[הווסת פעיל?]]=1,Y1112=0,שבוע_בדילוג[[#This Row],[וסת קבוע אחרון]]=X1112),שבוע_בדילוג[[#This Row],[וסת קבוע אחרון]],"")</f>
        <v/>
      </c>
      <c r="AD1113" s="1" t="str">
        <f>IF(AND(שבוע_בדילוג[[#This Row],[הווסת פעיל?]]=1,Y1112=0,שבוע_בדילוג[[#This Row],[וסת קבוע אחרון]]&lt;&gt;X1112),1,"")</f>
        <v/>
      </c>
      <c r="AE1113" s="1" t="str">
        <f>IF(AND(שבוע_בדילוג[[#This Row],[הווסת פעיל?]]&lt;&gt;"",B1114=1),שבוע_בדילוג[[#This Row],[CycleNumber]],"")</f>
        <v/>
      </c>
      <c r="AF1113" s="1" t="str">
        <f>IF(AND(שבוע_בדילוג[[#This Row],[הווסת פעיל?]]&lt;&gt;"",Y1112=""),שבוע_בדילוג[[#This Row],[CycleNumber]],"")</f>
        <v/>
      </c>
      <c r="AG1113" s="1" t="str">
        <f>IF(B1114=1,"",IF(שבוע_בדילוג[[#This Row],[הווסת פעיל?]]=1,IF(שבוע_בדילוג[[#This Row],[וסת קבוע אחרון]]=F1114,1,0),""))</f>
        <v/>
      </c>
      <c r="AH1113" s="1" t="str">
        <f>IF(B1114=1,"",IF(שבוע_בדילוג[[#This Row],[הווסת פעיל?]]=1,IF(OR(שבוע_בדילוג[[#This Row],[וסת קבוע אחרון]]=F1114,F1114=שבוע_בדילוג[[#This Row],[LengthofCycle]]),1,0),""))</f>
        <v/>
      </c>
      <c r="AI1113" s="1" t="str">
        <f>IF(B1114=1,"",IF(שבוע_בדילוג[[#This Row],[הווסת פעיל?]]=1,IF(OR(שבוע_בדילוג[[#This Row],[וסת קבוע אחרון]]=F1114,F1114=שבוע_בדילוג[[#This Row],[LengthofCycle]],AND(שבוע_בדילוג[[#This Row],[LengthofCycle]]&lt;&gt;שבוע_בדילוג[[#This Row],[וסת קבוע אחרון]],OR(F1114=28,F1114=29))),1,0),""))</f>
        <v/>
      </c>
      <c r="AJ1113" s="1" t="str">
        <f>IF(AND(שבוע_בדילוג[[#This Row],[הווסת פעיל?]]=1,B1114=1),1,"")</f>
        <v/>
      </c>
      <c r="AK1113" s="4">
        <f>IF(AND(שבוע_בדילוג[[#This Row],[הווסת פעיל?]]&lt;&gt;1,B1114&lt;&gt;1,B1114&lt;&gt;""),IF(שבוע_בדילוג[[#This Row],[LengthofCycle]]=F1114,1,0),"")</f>
        <v>0</v>
      </c>
      <c r="AL1113" s="4">
        <f>IF(AND(שבוע_בדילוג[[#This Row],[הווסת פעיל?]]&lt;&gt;1,B1114&lt;&gt;1,B1114&lt;&gt;""),IF(OR(שבוע_בדילוג[[#This Row],[LengthofCycle]]=F1114,F1114=29),1,0),"")</f>
        <v>0</v>
      </c>
      <c r="AM1113" s="4">
        <f>IF(AND(שבוע_בדילוג[[#This Row],[הווסת פעיל?]]&lt;&gt;1,B1114&lt;&gt;1,B1114&lt;&gt;""),IF(OR(שבוע_בדילוג[[#This Row],[LengthofCycle]]=F1114,F1114=29,F1114=28),1,0),"")</f>
        <v>0</v>
      </c>
    </row>
    <row r="1114" spans="1:39" x14ac:dyDescent="0.25">
      <c r="A1114" s="1" t="s">
        <v>146</v>
      </c>
      <c r="B1114" s="1">
        <v>22</v>
      </c>
      <c r="C1114" s="1">
        <v>1</v>
      </c>
      <c r="D1114" s="1">
        <v>1</v>
      </c>
      <c r="E1114" s="1">
        <v>0</v>
      </c>
      <c r="F1114" s="1">
        <v>30</v>
      </c>
      <c r="H1114" s="1">
        <f>שבוע_בדילוג[[#This Row],[LengthofCycle]]+1</f>
        <v>31</v>
      </c>
      <c r="I1114" s="1" t="str">
        <f>IF(IFERROR(LOOKUP(שבוע_בדילוג[[#This Row],[ClientID]],קביעויות[השבוע בדילוג]),FALSE)=שבוע_בדילוג[[#This Row],[ClientID]],1,"")</f>
        <v/>
      </c>
      <c r="J1114" s="1" t="str">
        <f>IF(AND(שבוע_בדילוג[[#This Row],[CycleNumber]]&gt;1,OR(B1115="",שבוע_בדילוג[[#This Row],[CycleNumber]]&gt;B1113)),IF(OR(AND(שבוע_בדילוג[[#This Row],[LengthofCycle]]=29,F1113=29),AND(שבוע_בדילוג[[#This Row],[LengthofCycle]]=36,F1113=36)),1,""),"")</f>
        <v/>
      </c>
      <c r="K1114" s="1" t="str">
        <f>IF(AND(שבוע_בדילוג[[#This Row],[וסת השבוע]]=1,J1113=1,שבוע_בדילוג[[#This Row],[CycleNumber]]&gt;B1113),1,"")</f>
        <v/>
      </c>
      <c r="L1114" s="1" t="str">
        <f>IF(שבוע_בדילוג[[#This Row],[CycleNumber]]=1,"",IF(שבוע_בדילוג[[#This Row],[וסת השבוע]]=1,0,IF(L1113="","",IF(L1113=0,IF(שבוע_בדילוג[[#This Row],[LengthofCycle]]=29,0,1),IF(L1113=1,IF(שבוע_בדילוג[[#This Row],[LengthofCycle]]+F1113=29*2,0,2),IF(L1113=2,IF(שבוע_בדילוג[[#This Row],[LengthofCycle]]+F1113+F1112=29*3,0,3),""))))))</f>
        <v/>
      </c>
      <c r="M1114" s="1" t="str">
        <f>IF(שבוע_בדילוג[[#This Row],[וסת השבוע]]=1,IF(שבוע_בדילוג[[#This Row],[וסת השבוע וההפלגה ביחד]]=1,M1113+1,0),IF(AND(שבוע_בדילוג[[#This Row],[CycleNumber]]&gt;B1113,שבוע_בדילוג[[#This Row],[CycleNumber]]&gt;1),IF(שבוע_בדילוג[[#This Row],[וסת השבוע פעיל?]]&lt;&gt;"",M1113+1,""),""))</f>
        <v/>
      </c>
      <c r="N1114" s="1" t="str">
        <f>IF(שבוע_בדילוג[[#This Row],[וסת השבוע פעיל?2]]="","",IF(AND(שבוע_בדילוג[[#This Row],[וסת השבוע פעיל?]]&lt;&gt;"",שבוע_בדילוג[[#This Row],[CycleNumber]]&lt;B1115,B1115&lt;&gt;"",שבוע_בדילוג[[#This Row],[וסת השבוע פעיל?]]&lt;3),IF(L1115=0,IF(AND(שבוע_בדילוג[[#This Row],[וסת השבוע פעיל?]]&gt;0,J1115=1),0,1),0),""))</f>
        <v/>
      </c>
      <c r="O1114" s="1" t="str">
        <f t="shared" si="92"/>
        <v/>
      </c>
      <c r="P1114" s="1" t="str">
        <f>IF(AND(שבוע_בדילוג[[#This Row],[חיזוי - שבוע]]=1,K1115=1),1,"")</f>
        <v/>
      </c>
      <c r="Q1114" s="1" t="str">
        <f>IF(AND(שבוע_בדילוג[[#This Row],[וסת השבוע פעיל?]]&lt;3,OR(שבוע_בדילוג[[#This Row],[CycleNumber]]&gt;B1115,B1115="")),1,"")</f>
        <v/>
      </c>
      <c r="R1114" s="1" t="str">
        <f>IF(AND(שבוע_בדילוג[[#This Row],[חיזוי - שבוע]]&lt;&gt;"",שבוע_בדילוג[[#This Row],[וסת השבוע פעיל?2]]=""),1,"")</f>
        <v/>
      </c>
      <c r="S1114" s="1" t="str">
        <f>IF(שבוע_בדילוג[[#This Row],[האישה קבעה וסת שבוע בדילוג?]]=1,IF(שבוע_בדילוג[[#This Row],[וסת השבוע פעיל?]]&lt;3,1,0),"")</f>
        <v/>
      </c>
      <c r="T11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4" s="1">
        <f t="shared" si="93"/>
        <v>0</v>
      </c>
      <c r="V1114" s="1">
        <f t="shared" si="94"/>
        <v>0</v>
      </c>
      <c r="W1114" s="1">
        <f t="shared" si="95"/>
        <v>0</v>
      </c>
      <c r="X1114" s="1">
        <f>IF(שבוע_בדילוג[[#This Row],[3 הפלגות זהות]]="","",IF(שבוע_בדילוג[[#This Row],[3 הפלגות זהות]]=1,שבוע_בדילוג[[#This Row],[LengthofCycle]],X1113))</f>
        <v>30</v>
      </c>
      <c r="Y1114" s="1">
        <f>IF(שבוע_בדילוג[[#This Row],[וסת קבוע אחרון]]="","",IF(OR(שבוע_בדילוג[[#This Row],[LengthofCycle]]=שבוע_בדילוג[[#This Row],[וסת קבוע אחרון]],F1113=שבוע_בדילוג[[#This Row],[וסת קבוע אחרון]],F1112=שבוע_בדילוג[[#This Row],[וסת קבוע אחרון]]),1,0))</f>
        <v>1</v>
      </c>
      <c r="Z1114" s="1">
        <f>IF(OR(שבוע_בדילוג[[#This Row],[הווסת פעיל?]]=0,שבוע_בדילוג[[#This Row],[הווסת פעיל?]]=""),"",SUM(Z1113,שבוע_בדילוג[[#This Row],[הווסת פעיל?]]))</f>
        <v>1</v>
      </c>
      <c r="AA1114" s="1">
        <f>IF(AND(שבוע_בדילוג[[#This Row],[כמה מחזורים עד עקירה]]&lt;&gt;"",Z1115=""),שבוע_בדילוג[[#This Row],[כמה מחזורים עד עקירה]],"")</f>
        <v>1</v>
      </c>
      <c r="AB1114" s="1" t="str">
        <f>IF(AND(שבוע_בדילוג[[#This Row],[הווסת פעיל?]]=1,שבוע_בדילוג[[#This Row],[וסת קבוע אחרון]]&lt;&gt;X1113),שבוע_בדילוג[[#This Row],[וסת קבוע אחרון]],"")</f>
        <v/>
      </c>
      <c r="AC1114" s="1">
        <f>IF(AND(שבוע_בדילוג[[#This Row],[הווסת פעיל?]]=1,Y1113=0,שבוע_בדילוג[[#This Row],[וסת קבוע אחרון]]=X1113),שבוע_בדילוג[[#This Row],[וסת קבוע אחרון]],"")</f>
        <v>30</v>
      </c>
      <c r="AD1114" s="1" t="str">
        <f>IF(AND(שבוע_בדילוג[[#This Row],[הווסת פעיל?]]=1,Y1113=0,שבוע_בדילוג[[#This Row],[וסת קבוע אחרון]]&lt;&gt;X1113),1,"")</f>
        <v/>
      </c>
      <c r="AE1114" s="1">
        <f>IF(AND(שבוע_בדילוג[[#This Row],[הווסת פעיל?]]&lt;&gt;"",B1115=1),שבוע_בדילוג[[#This Row],[CycleNumber]],"")</f>
        <v>22</v>
      </c>
      <c r="AF1114" s="1" t="str">
        <f>IF(AND(שבוע_בדילוג[[#This Row],[הווסת פעיל?]]&lt;&gt;"",Y1113=""),שבוע_בדילוג[[#This Row],[CycleNumber]],"")</f>
        <v/>
      </c>
      <c r="AG1114" s="1" t="str">
        <f>IF(B1115=1,"",IF(שבוע_בדילוג[[#This Row],[הווסת פעיל?]]=1,IF(שבוע_בדילוג[[#This Row],[וסת קבוע אחרון]]=F1115,1,0),""))</f>
        <v/>
      </c>
      <c r="AH1114" s="1" t="str">
        <f>IF(B1115=1,"",IF(שבוע_בדילוג[[#This Row],[הווסת פעיל?]]=1,IF(OR(שבוע_בדילוג[[#This Row],[וסת קבוע אחרון]]=F1115,F1115=שבוע_בדילוג[[#This Row],[LengthofCycle]]),1,0),""))</f>
        <v/>
      </c>
      <c r="AI1114" s="1" t="str">
        <f>IF(B1115=1,"",IF(שבוע_בדילוג[[#This Row],[הווסת פעיל?]]=1,IF(OR(שבוע_בדילוג[[#This Row],[וסת קבוע אחרון]]=F1115,F1115=שבוע_בדילוג[[#This Row],[LengthofCycle]],AND(שבוע_בדילוג[[#This Row],[LengthofCycle]]&lt;&gt;שבוע_בדילוג[[#This Row],[וסת קבוע אחרון]],OR(F1115=28,F1115=29))),1,0),""))</f>
        <v/>
      </c>
      <c r="AJ1114" s="1">
        <f>IF(AND(שבוע_בדילוג[[#This Row],[הווסת פעיל?]]=1,B1115=1),1,"")</f>
        <v>1</v>
      </c>
      <c r="AK1114" s="4" t="str">
        <f>IF(AND(שבוע_בדילוג[[#This Row],[הווסת פעיל?]]&lt;&gt;1,B1115&lt;&gt;1,B1115&lt;&gt;""),IF(שבוע_בדילוג[[#This Row],[LengthofCycle]]=F1115,1,0),"")</f>
        <v/>
      </c>
      <c r="AL1114" s="4" t="str">
        <f>IF(AND(שבוע_בדילוג[[#This Row],[הווסת פעיל?]]&lt;&gt;1,B1115&lt;&gt;1,B1115&lt;&gt;""),IF(OR(שבוע_בדילוג[[#This Row],[LengthofCycle]]=F1115,F1115=29),1,0),"")</f>
        <v/>
      </c>
      <c r="AM1114" s="4" t="str">
        <f>IF(AND(שבוע_בדילוג[[#This Row],[הווסת פעיל?]]&lt;&gt;1,B1115&lt;&gt;1,B1115&lt;&gt;""),IF(OR(שבוע_בדילוג[[#This Row],[LengthofCycle]]=F1115,F1115=29,F1115=28),1,0),"")</f>
        <v/>
      </c>
    </row>
    <row r="1115" spans="1:39" x14ac:dyDescent="0.25">
      <c r="A1115" s="1" t="s">
        <v>147</v>
      </c>
      <c r="B1115" s="1">
        <v>1</v>
      </c>
      <c r="C1115" s="1">
        <v>1</v>
      </c>
      <c r="D1115" s="1">
        <v>1</v>
      </c>
      <c r="E1115" s="1">
        <v>0</v>
      </c>
      <c r="F1115" s="1">
        <v>35</v>
      </c>
      <c r="H1115" s="1">
        <f>שבוע_בדילוג[[#This Row],[LengthofCycle]]+1</f>
        <v>36</v>
      </c>
      <c r="I1115" s="1" t="str">
        <f>IF(IFERROR(LOOKUP(שבוע_בדילוג[[#This Row],[ClientID]],קביעויות[השבוע בדילוג]),FALSE)=שבוע_בדילוג[[#This Row],[ClientID]],1,"")</f>
        <v/>
      </c>
      <c r="J1115" s="1" t="str">
        <f>IF(AND(שבוע_בדילוג[[#This Row],[CycleNumber]]&gt;1,OR(B1116="",שבוע_בדילוג[[#This Row],[CycleNumber]]&gt;B1114)),IF(OR(AND(שבוע_בדילוג[[#This Row],[LengthofCycle]]=29,F1114=29),AND(שבוע_בדילוג[[#This Row],[LengthofCycle]]=36,F1114=36)),1,""),"")</f>
        <v/>
      </c>
      <c r="K1115" s="1" t="str">
        <f>IF(AND(שבוע_בדילוג[[#This Row],[וסת השבוע]]=1,J1114=1,שבוע_בדילוג[[#This Row],[CycleNumber]]&gt;B1114),1,"")</f>
        <v/>
      </c>
      <c r="L1115" s="1" t="str">
        <f>IF(שבוע_בדילוג[[#This Row],[CycleNumber]]=1,"",IF(שבוע_בדילוג[[#This Row],[וסת השבוע]]=1,0,IF(L1114="","",IF(L1114=0,IF(שבוע_בדילוג[[#This Row],[LengthofCycle]]=29,0,1),IF(L1114=1,IF(שבוע_בדילוג[[#This Row],[LengthofCycle]]+F1114=29*2,0,2),IF(L1114=2,IF(שבוע_בדילוג[[#This Row],[LengthofCycle]]+F1114+F1113=29*3,0,3),""))))))</f>
        <v/>
      </c>
      <c r="M1115" s="1" t="str">
        <f>IF(שבוע_בדילוג[[#This Row],[וסת השבוע]]=1,IF(שבוע_בדילוג[[#This Row],[וסת השבוע וההפלגה ביחד]]=1,M1114+1,0),IF(AND(שבוע_בדילוג[[#This Row],[CycleNumber]]&gt;B1114,שבוע_בדילוג[[#This Row],[CycleNumber]]&gt;1),IF(שבוע_בדילוג[[#This Row],[וסת השבוע פעיל?]]&lt;&gt;"",M1114+1,""),""))</f>
        <v/>
      </c>
      <c r="N1115" s="1" t="str">
        <f>IF(שבוע_בדילוג[[#This Row],[וסת השבוע פעיל?2]]="","",IF(AND(שבוע_בדילוג[[#This Row],[וסת השבוע פעיל?]]&lt;&gt;"",שבוע_בדילוג[[#This Row],[CycleNumber]]&lt;B1116,B1116&lt;&gt;"",שבוע_בדילוג[[#This Row],[וסת השבוע פעיל?]]&lt;3),IF(L1116=0,IF(AND(שבוע_בדילוג[[#This Row],[וסת השבוע פעיל?]]&gt;0,J1116=1),0,1),0),""))</f>
        <v/>
      </c>
      <c r="O1115" s="1" t="str">
        <f t="shared" si="92"/>
        <v/>
      </c>
      <c r="P1115" s="1" t="str">
        <f>IF(AND(שבוע_בדילוג[[#This Row],[חיזוי - שבוע]]=1,K1116=1),1,"")</f>
        <v/>
      </c>
      <c r="Q1115" s="1" t="str">
        <f>IF(AND(שבוע_בדילוג[[#This Row],[וסת השבוע פעיל?]]&lt;3,OR(שבוע_בדילוג[[#This Row],[CycleNumber]]&gt;B1116,B1116="")),1,"")</f>
        <v/>
      </c>
      <c r="R1115" s="1" t="str">
        <f>IF(AND(שבוע_בדילוג[[#This Row],[חיזוי - שבוע]]&lt;&gt;"",שבוע_בדילוג[[#This Row],[וסת השבוע פעיל?2]]=""),1,"")</f>
        <v/>
      </c>
      <c r="S1115" s="1" t="str">
        <f>IF(שבוע_בדילוג[[#This Row],[האישה קבעה וסת שבוע בדילוג?]]=1,IF(שבוע_בדילוג[[#This Row],[וסת השבוע פעיל?]]&lt;3,1,0),"")</f>
        <v/>
      </c>
      <c r="T11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5" s="1" t="str">
        <f t="shared" si="93"/>
        <v/>
      </c>
      <c r="V1115" s="1" t="str">
        <f t="shared" si="94"/>
        <v/>
      </c>
      <c r="W1115" s="1" t="str">
        <f t="shared" si="95"/>
        <v/>
      </c>
      <c r="X1115" s="1" t="str">
        <f>IF(שבוע_בדילוג[[#This Row],[3 הפלגות זהות]]="","",IF(שבוע_בדילוג[[#This Row],[3 הפלגות זהות]]=1,שבוע_בדילוג[[#This Row],[LengthofCycle]],X1114))</f>
        <v/>
      </c>
      <c r="Z1115" s="1" t="str">
        <f>IF(OR(שבוע_בדילוג[[#This Row],[הווסת פעיל?]]=0,שבוע_בדילוג[[#This Row],[הווסת פעיל?]]=""),"",SUM(Z1114,שבוע_בדילוג[[#This Row],[הווסת פעיל?]]))</f>
        <v/>
      </c>
      <c r="AA1115" s="1" t="str">
        <f>IF(AND(שבוע_בדילוג[[#This Row],[כמה מחזורים עד עקירה]]&lt;&gt;"",Z1116=""),שבוע_בדילוג[[#This Row],[כמה מחזורים עד עקירה]],"")</f>
        <v/>
      </c>
      <c r="AB1115" s="1" t="str">
        <f>IF(AND(שבוע_בדילוג[[#This Row],[הווסת פעיל?]]=1,שבוע_בדילוג[[#This Row],[וסת קבוע אחרון]]&lt;&gt;X1114),שבוע_בדילוג[[#This Row],[וסת קבוע אחרון]],"")</f>
        <v/>
      </c>
      <c r="AC1115" s="1" t="str">
        <f>IF(AND(שבוע_בדילוג[[#This Row],[הווסת פעיל?]]=1,Y1114=0,שבוע_בדילוג[[#This Row],[וסת קבוע אחרון]]=X1114),שבוע_בדילוג[[#This Row],[וסת קבוע אחרון]],"")</f>
        <v/>
      </c>
      <c r="AD1115" s="1" t="str">
        <f>IF(AND(שבוע_בדילוג[[#This Row],[הווסת פעיל?]]=1,Y1114=0,שבוע_בדילוג[[#This Row],[וסת קבוע אחרון]]&lt;&gt;X1114),1,"")</f>
        <v/>
      </c>
      <c r="AE1115" s="1" t="str">
        <f>IF(AND(שבוע_בדילוג[[#This Row],[הווסת פעיל?]]&lt;&gt;"",B1116=1),שבוע_בדילוג[[#This Row],[CycleNumber]],"")</f>
        <v/>
      </c>
      <c r="AF1115" s="1" t="str">
        <f>IF(AND(שבוע_בדילוג[[#This Row],[הווסת פעיל?]]&lt;&gt;"",Y1114=""),שבוע_בדילוג[[#This Row],[CycleNumber]],"")</f>
        <v/>
      </c>
      <c r="AG1115" s="1" t="str">
        <f>IF(B1116=1,"",IF(שבוע_בדילוג[[#This Row],[הווסת פעיל?]]=1,IF(שבוע_בדילוג[[#This Row],[וסת קבוע אחרון]]=F1116,1,0),""))</f>
        <v/>
      </c>
      <c r="AH1115" s="1" t="str">
        <f>IF(B1116=1,"",IF(שבוע_בדילוג[[#This Row],[הווסת פעיל?]]=1,IF(OR(שבוע_בדילוג[[#This Row],[וסת קבוע אחרון]]=F1116,F1116=שבוע_בדילוג[[#This Row],[LengthofCycle]]),1,0),""))</f>
        <v/>
      </c>
      <c r="AI1115" s="1" t="str">
        <f>IF(B1116=1,"",IF(שבוע_בדילוג[[#This Row],[הווסת פעיל?]]=1,IF(OR(שבוע_בדילוג[[#This Row],[וסת קבוע אחרון]]=F1116,F1116=שבוע_בדילוג[[#This Row],[LengthofCycle]],AND(שבוע_בדילוג[[#This Row],[LengthofCycle]]&lt;&gt;שבוע_בדילוג[[#This Row],[וסת קבוע אחרון]],OR(F1116=28,F1116=29))),1,0),""))</f>
        <v/>
      </c>
      <c r="AJ1115" s="1" t="str">
        <f>IF(AND(שבוע_בדילוג[[#This Row],[הווסת פעיל?]]=1,B1116=1),1,"")</f>
        <v/>
      </c>
      <c r="AK1115" s="4">
        <f>IF(AND(שבוע_בדילוג[[#This Row],[הווסת פעיל?]]&lt;&gt;1,B1116&lt;&gt;1,B1116&lt;&gt;""),IF(שבוע_בדילוג[[#This Row],[LengthofCycle]]=F1116,1,0),"")</f>
        <v>0</v>
      </c>
      <c r="AL1115" s="4">
        <f>IF(AND(שבוע_בדילוג[[#This Row],[הווסת פעיל?]]&lt;&gt;1,B1116&lt;&gt;1,B1116&lt;&gt;""),IF(OR(שבוע_בדילוג[[#This Row],[LengthofCycle]]=F1116,F1116=29),1,0),"")</f>
        <v>0</v>
      </c>
      <c r="AM1115" s="4">
        <f>IF(AND(שבוע_בדילוג[[#This Row],[הווסת פעיל?]]&lt;&gt;1,B1116&lt;&gt;1,B1116&lt;&gt;""),IF(OR(שבוע_בדילוג[[#This Row],[LengthofCycle]]=F1116,F1116=29,F1116=28),1,0),"")</f>
        <v>0</v>
      </c>
    </row>
    <row r="1116" spans="1:39" x14ac:dyDescent="0.25">
      <c r="A1116" s="1" t="s">
        <v>147</v>
      </c>
      <c r="B1116" s="1">
        <v>2</v>
      </c>
      <c r="C1116" s="1">
        <v>1</v>
      </c>
      <c r="D1116" s="1">
        <v>1</v>
      </c>
      <c r="E1116" s="1">
        <v>0</v>
      </c>
      <c r="F1116" s="1">
        <v>33</v>
      </c>
      <c r="H1116" s="1">
        <f>שבוע_בדילוג[[#This Row],[LengthofCycle]]+1</f>
        <v>34</v>
      </c>
      <c r="I1116" s="1" t="str">
        <f>IF(IFERROR(LOOKUP(שבוע_בדילוג[[#This Row],[ClientID]],קביעויות[השבוע בדילוג]),FALSE)=שבוע_בדילוג[[#This Row],[ClientID]],1,"")</f>
        <v/>
      </c>
      <c r="J1116" s="1" t="str">
        <f>IF(AND(שבוע_בדילוג[[#This Row],[CycleNumber]]&gt;1,OR(B1117="",שבוע_בדילוג[[#This Row],[CycleNumber]]&gt;B1115)),IF(OR(AND(שבוע_בדילוג[[#This Row],[LengthofCycle]]=29,F1115=29),AND(שבוע_בדילוג[[#This Row],[LengthofCycle]]=36,F1115=36)),1,""),"")</f>
        <v/>
      </c>
      <c r="K1116" s="1" t="str">
        <f>IF(AND(שבוע_בדילוג[[#This Row],[וסת השבוע]]=1,J1115=1,שבוע_בדילוג[[#This Row],[CycleNumber]]&gt;B1115),1,"")</f>
        <v/>
      </c>
      <c r="L1116" s="1" t="str">
        <f>IF(שבוע_בדילוג[[#This Row],[CycleNumber]]=1,"",IF(שבוע_בדילוג[[#This Row],[וסת השבוע]]=1,0,IF(L1115="","",IF(L1115=0,IF(שבוע_בדילוג[[#This Row],[LengthofCycle]]=29,0,1),IF(L1115=1,IF(שבוע_בדילוג[[#This Row],[LengthofCycle]]+F1115=29*2,0,2),IF(L1115=2,IF(שבוע_בדילוג[[#This Row],[LengthofCycle]]+F1115+F1114=29*3,0,3),""))))))</f>
        <v/>
      </c>
      <c r="M1116" s="1" t="str">
        <f>IF(שבוע_בדילוג[[#This Row],[וסת השבוע]]=1,IF(שבוע_בדילוג[[#This Row],[וסת השבוע וההפלגה ביחד]]=1,M1115+1,0),IF(AND(שבוע_בדילוג[[#This Row],[CycleNumber]]&gt;B1115,שבוע_בדילוג[[#This Row],[CycleNumber]]&gt;1),IF(שבוע_בדילוג[[#This Row],[וסת השבוע פעיל?]]&lt;&gt;"",M1115+1,""),""))</f>
        <v/>
      </c>
      <c r="N1116" s="1" t="str">
        <f>IF(שבוע_בדילוג[[#This Row],[וסת השבוע פעיל?2]]="","",IF(AND(שבוע_בדילוג[[#This Row],[וסת השבוע פעיל?]]&lt;&gt;"",שבוע_בדילוג[[#This Row],[CycleNumber]]&lt;B1117,B1117&lt;&gt;"",שבוע_בדילוג[[#This Row],[וסת השבוע פעיל?]]&lt;3),IF(L1117=0,IF(AND(שבוע_בדילוג[[#This Row],[וסת השבוע פעיל?]]&gt;0,J1117=1),0,1),0),""))</f>
        <v/>
      </c>
      <c r="O1116" s="1" t="str">
        <f t="shared" si="92"/>
        <v/>
      </c>
      <c r="P1116" s="1" t="str">
        <f>IF(AND(שבוע_בדילוג[[#This Row],[חיזוי - שבוע]]=1,K1117=1),1,"")</f>
        <v/>
      </c>
      <c r="Q1116" s="1" t="str">
        <f>IF(AND(שבוע_בדילוג[[#This Row],[וסת השבוע פעיל?]]&lt;3,OR(שבוע_בדילוג[[#This Row],[CycleNumber]]&gt;B1117,B1117="")),1,"")</f>
        <v/>
      </c>
      <c r="R1116" s="1" t="str">
        <f>IF(AND(שבוע_בדילוג[[#This Row],[חיזוי - שבוע]]&lt;&gt;"",שבוע_בדילוג[[#This Row],[וסת השבוע פעיל?2]]=""),1,"")</f>
        <v/>
      </c>
      <c r="S1116" s="1" t="str">
        <f>IF(שבוע_בדילוג[[#This Row],[האישה קבעה וסת שבוע בדילוג?]]=1,IF(שבוע_בדילוג[[#This Row],[וסת השבוע פעיל?]]&lt;3,1,0),"")</f>
        <v/>
      </c>
      <c r="T11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6" s="1" t="str">
        <f t="shared" si="93"/>
        <v/>
      </c>
      <c r="V1116" s="1" t="str">
        <f t="shared" si="94"/>
        <v/>
      </c>
      <c r="W1116" s="1" t="str">
        <f t="shared" si="95"/>
        <v/>
      </c>
      <c r="X1116" s="1" t="str">
        <f>IF(שבוע_בדילוג[[#This Row],[3 הפלגות זהות]]="","",IF(שבוע_בדילוג[[#This Row],[3 הפלגות זהות]]=1,שבוע_בדילוג[[#This Row],[LengthofCycle]],X1115))</f>
        <v/>
      </c>
      <c r="Z1116" s="1" t="str">
        <f>IF(OR(שבוע_בדילוג[[#This Row],[הווסת פעיל?]]=0,שבוע_בדילוג[[#This Row],[הווסת פעיל?]]=""),"",SUM(Z1115,שבוע_בדילוג[[#This Row],[הווסת פעיל?]]))</f>
        <v/>
      </c>
      <c r="AA1116" s="1" t="str">
        <f>IF(AND(שבוע_בדילוג[[#This Row],[כמה מחזורים עד עקירה]]&lt;&gt;"",Z1117=""),שבוע_בדילוג[[#This Row],[כמה מחזורים עד עקירה]],"")</f>
        <v/>
      </c>
      <c r="AB1116" s="1" t="str">
        <f>IF(AND(שבוע_בדילוג[[#This Row],[הווסת פעיל?]]=1,שבוע_בדילוג[[#This Row],[וסת קבוע אחרון]]&lt;&gt;X1115),שבוע_בדילוג[[#This Row],[וסת קבוע אחרון]],"")</f>
        <v/>
      </c>
      <c r="AC1116" s="1" t="str">
        <f>IF(AND(שבוע_בדילוג[[#This Row],[הווסת פעיל?]]=1,Y1115=0,שבוע_בדילוג[[#This Row],[וסת קבוע אחרון]]=X1115),שבוע_בדילוג[[#This Row],[וסת קבוע אחרון]],"")</f>
        <v/>
      </c>
      <c r="AD1116" s="1" t="str">
        <f>IF(AND(שבוע_בדילוג[[#This Row],[הווסת פעיל?]]=1,Y1115=0,שבוע_בדילוג[[#This Row],[וסת קבוע אחרון]]&lt;&gt;X1115),1,"")</f>
        <v/>
      </c>
      <c r="AE1116" s="1" t="str">
        <f>IF(AND(שבוע_בדילוג[[#This Row],[הווסת פעיל?]]&lt;&gt;"",B1117=1),שבוע_בדילוג[[#This Row],[CycleNumber]],"")</f>
        <v/>
      </c>
      <c r="AF1116" s="1" t="str">
        <f>IF(AND(שבוע_בדילוג[[#This Row],[הווסת פעיל?]]&lt;&gt;"",Y1115=""),שבוע_בדילוג[[#This Row],[CycleNumber]],"")</f>
        <v/>
      </c>
      <c r="AG1116" s="1" t="str">
        <f>IF(B1117=1,"",IF(שבוע_בדילוג[[#This Row],[הווסת פעיל?]]=1,IF(שבוע_בדילוג[[#This Row],[וסת קבוע אחרון]]=F1117,1,0),""))</f>
        <v/>
      </c>
      <c r="AH1116" s="1" t="str">
        <f>IF(B1117=1,"",IF(שבוע_בדילוג[[#This Row],[הווסת פעיל?]]=1,IF(OR(שבוע_בדילוג[[#This Row],[וסת קבוע אחרון]]=F1117,F1117=שבוע_בדילוג[[#This Row],[LengthofCycle]]),1,0),""))</f>
        <v/>
      </c>
      <c r="AI1116" s="1" t="str">
        <f>IF(B1117=1,"",IF(שבוע_בדילוג[[#This Row],[הווסת פעיל?]]=1,IF(OR(שבוע_בדילוג[[#This Row],[וסת קבוע אחרון]]=F1117,F1117=שבוע_בדילוג[[#This Row],[LengthofCycle]],AND(שבוע_בדילוג[[#This Row],[LengthofCycle]]&lt;&gt;שבוע_בדילוג[[#This Row],[וסת קבוע אחרון]],OR(F1117=28,F1117=29))),1,0),""))</f>
        <v/>
      </c>
      <c r="AJ1116" s="1" t="str">
        <f>IF(AND(שבוע_בדילוג[[#This Row],[הווסת פעיל?]]=1,B1117=1),1,"")</f>
        <v/>
      </c>
      <c r="AK1116" s="4">
        <f>IF(AND(שבוע_בדילוג[[#This Row],[הווסת פעיל?]]&lt;&gt;1,B1117&lt;&gt;1,B1117&lt;&gt;""),IF(שבוע_בדילוג[[#This Row],[LengthofCycle]]=F1117,1,0),"")</f>
        <v>0</v>
      </c>
      <c r="AL1116" s="4">
        <f>IF(AND(שבוע_בדילוג[[#This Row],[הווסת פעיל?]]&lt;&gt;1,B1117&lt;&gt;1,B1117&lt;&gt;""),IF(OR(שבוע_בדילוג[[#This Row],[LengthofCycle]]=F1117,F1117=29),1,0),"")</f>
        <v>0</v>
      </c>
      <c r="AM1116" s="4">
        <f>IF(AND(שבוע_בדילוג[[#This Row],[הווסת פעיל?]]&lt;&gt;1,B1117&lt;&gt;1,B1117&lt;&gt;""),IF(OR(שבוע_בדילוג[[#This Row],[LengthofCycle]]=F1117,F1117=29,F1117=28),1,0),"")</f>
        <v>0</v>
      </c>
    </row>
    <row r="1117" spans="1:39" x14ac:dyDescent="0.25">
      <c r="A1117" s="1" t="s">
        <v>147</v>
      </c>
      <c r="B1117" s="1">
        <v>3</v>
      </c>
      <c r="C1117" s="1">
        <v>1</v>
      </c>
      <c r="D1117" s="1">
        <v>1</v>
      </c>
      <c r="E1117" s="1">
        <v>0</v>
      </c>
      <c r="F1117" s="1">
        <v>32</v>
      </c>
      <c r="H1117" s="1">
        <f>שבוע_בדילוג[[#This Row],[LengthofCycle]]+1</f>
        <v>33</v>
      </c>
      <c r="I1117" s="1" t="str">
        <f>IF(IFERROR(LOOKUP(שבוע_בדילוג[[#This Row],[ClientID]],קביעויות[השבוע בדילוג]),FALSE)=שבוע_בדילוג[[#This Row],[ClientID]],1,"")</f>
        <v/>
      </c>
      <c r="J1117" s="1" t="str">
        <f>IF(AND(שבוע_בדילוג[[#This Row],[CycleNumber]]&gt;1,OR(B1118="",שבוע_בדילוג[[#This Row],[CycleNumber]]&gt;B1116)),IF(OR(AND(שבוע_בדילוג[[#This Row],[LengthofCycle]]=29,F1116=29),AND(שבוע_בדילוג[[#This Row],[LengthofCycle]]=36,F1116=36)),1,""),"")</f>
        <v/>
      </c>
      <c r="K1117" s="1" t="str">
        <f>IF(AND(שבוע_בדילוג[[#This Row],[וסת השבוע]]=1,J1116=1,שבוע_בדילוג[[#This Row],[CycleNumber]]&gt;B1116),1,"")</f>
        <v/>
      </c>
      <c r="L1117" s="1" t="str">
        <f>IF(שבוע_בדילוג[[#This Row],[CycleNumber]]=1,"",IF(שבוע_בדילוג[[#This Row],[וסת השבוע]]=1,0,IF(L1116="","",IF(L1116=0,IF(שבוע_בדילוג[[#This Row],[LengthofCycle]]=29,0,1),IF(L1116=1,IF(שבוע_בדילוג[[#This Row],[LengthofCycle]]+F1116=29*2,0,2),IF(L1116=2,IF(שבוע_בדילוג[[#This Row],[LengthofCycle]]+F1116+F1115=29*3,0,3),""))))))</f>
        <v/>
      </c>
      <c r="M1117" s="1" t="str">
        <f>IF(שבוע_בדילוג[[#This Row],[וסת השבוע]]=1,IF(שבוע_בדילוג[[#This Row],[וסת השבוע וההפלגה ביחד]]=1,M1116+1,0),IF(AND(שבוע_בדילוג[[#This Row],[CycleNumber]]&gt;B1116,שבוע_בדילוג[[#This Row],[CycleNumber]]&gt;1),IF(שבוע_בדילוג[[#This Row],[וסת השבוע פעיל?]]&lt;&gt;"",M1116+1,""),""))</f>
        <v/>
      </c>
      <c r="N1117" s="1" t="str">
        <f>IF(שבוע_בדילוג[[#This Row],[וסת השבוע פעיל?2]]="","",IF(AND(שבוע_בדילוג[[#This Row],[וסת השבוע פעיל?]]&lt;&gt;"",שבוע_בדילוג[[#This Row],[CycleNumber]]&lt;B1118,B1118&lt;&gt;"",שבוע_בדילוג[[#This Row],[וסת השבוע פעיל?]]&lt;3),IF(L1118=0,IF(AND(שבוע_בדילוג[[#This Row],[וסת השבוע פעיל?]]&gt;0,J1118=1),0,1),0),""))</f>
        <v/>
      </c>
      <c r="O1117" s="1" t="str">
        <f t="shared" si="92"/>
        <v/>
      </c>
      <c r="P1117" s="1" t="str">
        <f>IF(AND(שבוע_בדילוג[[#This Row],[חיזוי - שבוע]]=1,K1118=1),1,"")</f>
        <v/>
      </c>
      <c r="Q1117" s="1" t="str">
        <f>IF(AND(שבוע_בדילוג[[#This Row],[וסת השבוע פעיל?]]&lt;3,OR(שבוע_בדילוג[[#This Row],[CycleNumber]]&gt;B1118,B1118="")),1,"")</f>
        <v/>
      </c>
      <c r="R1117" s="1" t="str">
        <f>IF(AND(שבוע_בדילוג[[#This Row],[חיזוי - שבוע]]&lt;&gt;"",שבוע_בדילוג[[#This Row],[וסת השבוע פעיל?2]]=""),1,"")</f>
        <v/>
      </c>
      <c r="S1117" s="1" t="str">
        <f>IF(שבוע_בדילוג[[#This Row],[האישה קבעה וסת שבוע בדילוג?]]=1,IF(שבוע_בדילוג[[#This Row],[וסת השבוע פעיל?]]&lt;3,1,0),"")</f>
        <v/>
      </c>
      <c r="T11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7" s="1">
        <f t="shared" si="93"/>
        <v>0</v>
      </c>
      <c r="V1117" s="1" t="str">
        <f t="shared" si="94"/>
        <v/>
      </c>
      <c r="W1117" s="1" t="str">
        <f t="shared" si="95"/>
        <v/>
      </c>
      <c r="X1117" s="1" t="str">
        <f>IF(שבוע_בדילוג[[#This Row],[3 הפלגות זהות]]="","",IF(שבוע_בדילוג[[#This Row],[3 הפלגות זהות]]=1,שבוע_בדילוג[[#This Row],[LengthofCycle]],X1116))</f>
        <v/>
      </c>
      <c r="Z1117" s="1" t="str">
        <f>IF(OR(שבוע_בדילוג[[#This Row],[הווסת פעיל?]]=0,שבוע_בדילוג[[#This Row],[הווסת פעיל?]]=""),"",SUM(Z1116,שבוע_בדילוג[[#This Row],[הווסת פעיל?]]))</f>
        <v/>
      </c>
      <c r="AA1117" s="1" t="str">
        <f>IF(AND(שבוע_בדילוג[[#This Row],[כמה מחזורים עד עקירה]]&lt;&gt;"",Z1118=""),שבוע_בדילוג[[#This Row],[כמה מחזורים עד עקירה]],"")</f>
        <v/>
      </c>
      <c r="AB1117" s="1" t="str">
        <f>IF(AND(שבוע_בדילוג[[#This Row],[הווסת פעיל?]]=1,שבוע_בדילוג[[#This Row],[וסת קבוע אחרון]]&lt;&gt;X1116),שבוע_בדילוג[[#This Row],[וסת קבוע אחרון]],"")</f>
        <v/>
      </c>
      <c r="AC1117" s="1" t="str">
        <f>IF(AND(שבוע_בדילוג[[#This Row],[הווסת פעיל?]]=1,Y1116=0,שבוע_בדילוג[[#This Row],[וסת קבוע אחרון]]=X1116),שבוע_בדילוג[[#This Row],[וסת קבוע אחרון]],"")</f>
        <v/>
      </c>
      <c r="AD1117" s="1" t="str">
        <f>IF(AND(שבוע_בדילוג[[#This Row],[הווסת פעיל?]]=1,Y1116=0,שבוע_בדילוג[[#This Row],[וסת קבוע אחרון]]&lt;&gt;X1116),1,"")</f>
        <v/>
      </c>
      <c r="AE1117" s="1" t="str">
        <f>IF(AND(שבוע_בדילוג[[#This Row],[הווסת פעיל?]]&lt;&gt;"",B1118=1),שבוע_בדילוג[[#This Row],[CycleNumber]],"")</f>
        <v/>
      </c>
      <c r="AF1117" s="1" t="str">
        <f>IF(AND(שבוע_בדילוג[[#This Row],[הווסת פעיל?]]&lt;&gt;"",Y1116=""),שבוע_בדילוג[[#This Row],[CycleNumber]],"")</f>
        <v/>
      </c>
      <c r="AG1117" s="1" t="str">
        <f>IF(B1118=1,"",IF(שבוע_בדילוג[[#This Row],[הווסת פעיל?]]=1,IF(שבוע_בדילוג[[#This Row],[וסת קבוע אחרון]]=F1118,1,0),""))</f>
        <v/>
      </c>
      <c r="AH1117" s="1" t="str">
        <f>IF(B1118=1,"",IF(שבוע_בדילוג[[#This Row],[הווסת פעיל?]]=1,IF(OR(שבוע_בדילוג[[#This Row],[וסת קבוע אחרון]]=F1118,F1118=שבוע_בדילוג[[#This Row],[LengthofCycle]]),1,0),""))</f>
        <v/>
      </c>
      <c r="AI1117" s="1" t="str">
        <f>IF(B1118=1,"",IF(שבוע_בדילוג[[#This Row],[הווסת פעיל?]]=1,IF(OR(שבוע_בדילוג[[#This Row],[וסת קבוע אחרון]]=F1118,F1118=שבוע_בדילוג[[#This Row],[LengthofCycle]],AND(שבוע_בדילוג[[#This Row],[LengthofCycle]]&lt;&gt;שבוע_בדילוג[[#This Row],[וסת קבוע אחרון]],OR(F1118=28,F1118=29))),1,0),""))</f>
        <v/>
      </c>
      <c r="AJ1117" s="1" t="str">
        <f>IF(AND(שבוע_בדילוג[[#This Row],[הווסת פעיל?]]=1,B1118=1),1,"")</f>
        <v/>
      </c>
      <c r="AK1117" s="4">
        <f>IF(AND(שבוע_בדילוג[[#This Row],[הווסת פעיל?]]&lt;&gt;1,B1118&lt;&gt;1,B1118&lt;&gt;""),IF(שבוע_בדילוג[[#This Row],[LengthofCycle]]=F1118,1,0),"")</f>
        <v>1</v>
      </c>
      <c r="AL1117" s="4">
        <f>IF(AND(שבוע_בדילוג[[#This Row],[הווסת פעיל?]]&lt;&gt;1,B1118&lt;&gt;1,B1118&lt;&gt;""),IF(OR(שבוע_בדילוג[[#This Row],[LengthofCycle]]=F1118,F1118=29),1,0),"")</f>
        <v>1</v>
      </c>
      <c r="AM1117" s="4">
        <f>IF(AND(שבוע_בדילוג[[#This Row],[הווסת פעיל?]]&lt;&gt;1,B1118&lt;&gt;1,B1118&lt;&gt;""),IF(OR(שבוע_בדילוג[[#This Row],[LengthofCycle]]=F1118,F1118=29,F1118=28),1,0),"")</f>
        <v>1</v>
      </c>
    </row>
    <row r="1118" spans="1:39" x14ac:dyDescent="0.25">
      <c r="A1118" s="1" t="s">
        <v>147</v>
      </c>
      <c r="B1118" s="1">
        <v>4</v>
      </c>
      <c r="C1118" s="1">
        <v>1</v>
      </c>
      <c r="D1118" s="1">
        <v>1</v>
      </c>
      <c r="E1118" s="1">
        <v>0</v>
      </c>
      <c r="F1118" s="1">
        <v>32</v>
      </c>
      <c r="H1118" s="1">
        <f>שבוע_בדילוג[[#This Row],[LengthofCycle]]+1</f>
        <v>33</v>
      </c>
      <c r="I1118" s="1" t="str">
        <f>IF(IFERROR(LOOKUP(שבוע_בדילוג[[#This Row],[ClientID]],קביעויות[השבוע בדילוג]),FALSE)=שבוע_בדילוג[[#This Row],[ClientID]],1,"")</f>
        <v/>
      </c>
      <c r="J1118" s="1" t="str">
        <f>IF(AND(שבוע_בדילוג[[#This Row],[CycleNumber]]&gt;1,OR(B1119="",שבוע_בדילוג[[#This Row],[CycleNumber]]&gt;B1117)),IF(OR(AND(שבוע_בדילוג[[#This Row],[LengthofCycle]]=29,F1117=29),AND(שבוע_בדילוג[[#This Row],[LengthofCycle]]=36,F1117=36)),1,""),"")</f>
        <v/>
      </c>
      <c r="K1118" s="1" t="str">
        <f>IF(AND(שבוע_בדילוג[[#This Row],[וסת השבוע]]=1,J1117=1,שבוע_בדילוג[[#This Row],[CycleNumber]]&gt;B1117),1,"")</f>
        <v/>
      </c>
      <c r="L1118" s="1" t="str">
        <f>IF(שבוע_בדילוג[[#This Row],[CycleNumber]]=1,"",IF(שבוע_בדילוג[[#This Row],[וסת השבוע]]=1,0,IF(L1117="","",IF(L1117=0,IF(שבוע_בדילוג[[#This Row],[LengthofCycle]]=29,0,1),IF(L1117=1,IF(שבוע_בדילוג[[#This Row],[LengthofCycle]]+F1117=29*2,0,2),IF(L1117=2,IF(שבוע_בדילוג[[#This Row],[LengthofCycle]]+F1117+F1116=29*3,0,3),""))))))</f>
        <v/>
      </c>
      <c r="M1118" s="1" t="str">
        <f>IF(שבוע_בדילוג[[#This Row],[וסת השבוע]]=1,IF(שבוע_בדילוג[[#This Row],[וסת השבוע וההפלגה ביחד]]=1,M1117+1,0),IF(AND(שבוע_בדילוג[[#This Row],[CycleNumber]]&gt;B1117,שבוע_בדילוג[[#This Row],[CycleNumber]]&gt;1),IF(שבוע_בדילוג[[#This Row],[וסת השבוע פעיל?]]&lt;&gt;"",M1117+1,""),""))</f>
        <v/>
      </c>
      <c r="N1118" s="1" t="str">
        <f>IF(שבוע_בדילוג[[#This Row],[וסת השבוע פעיל?2]]="","",IF(AND(שבוע_בדילוג[[#This Row],[וסת השבוע פעיל?]]&lt;&gt;"",שבוע_בדילוג[[#This Row],[CycleNumber]]&lt;B1119,B1119&lt;&gt;"",שבוע_בדילוג[[#This Row],[וסת השבוע פעיל?]]&lt;3),IF(L1119=0,IF(AND(שבוע_בדילוג[[#This Row],[וסת השבוע פעיל?]]&gt;0,J1119=1),0,1),0),""))</f>
        <v/>
      </c>
      <c r="O1118" s="1" t="str">
        <f t="shared" si="92"/>
        <v/>
      </c>
      <c r="P1118" s="1" t="str">
        <f>IF(AND(שבוע_בדילוג[[#This Row],[חיזוי - שבוע]]=1,K1119=1),1,"")</f>
        <v/>
      </c>
      <c r="Q1118" s="1" t="str">
        <f>IF(AND(שבוע_בדילוג[[#This Row],[וסת השבוע פעיל?]]&lt;3,OR(שבוע_בדילוג[[#This Row],[CycleNumber]]&gt;B1119,B1119="")),1,"")</f>
        <v/>
      </c>
      <c r="R1118" s="1" t="str">
        <f>IF(AND(שבוע_בדילוג[[#This Row],[חיזוי - שבוע]]&lt;&gt;"",שבוע_בדילוג[[#This Row],[וסת השבוע פעיל?2]]=""),1,"")</f>
        <v/>
      </c>
      <c r="S1118" s="1" t="str">
        <f>IF(שבוע_בדילוג[[#This Row],[האישה קבעה וסת שבוע בדילוג?]]=1,IF(שבוע_בדילוג[[#This Row],[וסת השבוע פעיל?]]&lt;3,1,0),"")</f>
        <v/>
      </c>
      <c r="T11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8" s="1">
        <f t="shared" si="93"/>
        <v>0</v>
      </c>
      <c r="V1118" s="1">
        <f t="shared" si="94"/>
        <v>0</v>
      </c>
      <c r="W1118" s="1" t="str">
        <f t="shared" si="95"/>
        <v/>
      </c>
      <c r="X1118" s="1" t="str">
        <f>IF(שבוע_בדילוג[[#This Row],[3 הפלגות זהות]]="","",IF(שבוע_בדילוג[[#This Row],[3 הפלגות זהות]]=1,שבוע_בדילוג[[#This Row],[LengthofCycle]],X1117))</f>
        <v/>
      </c>
      <c r="Z1118" s="1" t="str">
        <f>IF(OR(שבוע_בדילוג[[#This Row],[הווסת פעיל?]]=0,שבוע_בדילוג[[#This Row],[הווסת פעיל?]]=""),"",SUM(Z1117,שבוע_בדילוג[[#This Row],[הווסת פעיל?]]))</f>
        <v/>
      </c>
      <c r="AA1118" s="1" t="str">
        <f>IF(AND(שבוע_בדילוג[[#This Row],[כמה מחזורים עד עקירה]]&lt;&gt;"",Z1119=""),שבוע_בדילוג[[#This Row],[כמה מחזורים עד עקירה]],"")</f>
        <v/>
      </c>
      <c r="AB1118" s="1" t="str">
        <f>IF(AND(שבוע_בדילוג[[#This Row],[הווסת פעיל?]]=1,שבוע_בדילוג[[#This Row],[וסת קבוע אחרון]]&lt;&gt;X1117),שבוע_בדילוג[[#This Row],[וסת קבוע אחרון]],"")</f>
        <v/>
      </c>
      <c r="AC1118" s="1" t="str">
        <f>IF(AND(שבוע_בדילוג[[#This Row],[הווסת פעיל?]]=1,Y1117=0,שבוע_בדילוג[[#This Row],[וסת קבוע אחרון]]=X1117),שבוע_בדילוג[[#This Row],[וסת קבוע אחרון]],"")</f>
        <v/>
      </c>
      <c r="AD1118" s="1" t="str">
        <f>IF(AND(שבוע_בדילוג[[#This Row],[הווסת פעיל?]]=1,Y1117=0,שבוע_בדילוג[[#This Row],[וסת קבוע אחרון]]&lt;&gt;X1117),1,"")</f>
        <v/>
      </c>
      <c r="AE1118" s="1" t="str">
        <f>IF(AND(שבוע_בדילוג[[#This Row],[הווסת פעיל?]]&lt;&gt;"",B1119=1),שבוע_בדילוג[[#This Row],[CycleNumber]],"")</f>
        <v/>
      </c>
      <c r="AF1118" s="1" t="str">
        <f>IF(AND(שבוע_בדילוג[[#This Row],[הווסת פעיל?]]&lt;&gt;"",Y1117=""),שבוע_בדילוג[[#This Row],[CycleNumber]],"")</f>
        <v/>
      </c>
      <c r="AG1118" s="1" t="str">
        <f>IF(B1119=1,"",IF(שבוע_בדילוג[[#This Row],[הווסת פעיל?]]=1,IF(שבוע_בדילוג[[#This Row],[וסת קבוע אחרון]]=F1119,1,0),""))</f>
        <v/>
      </c>
      <c r="AH1118" s="1" t="str">
        <f>IF(B1119=1,"",IF(שבוע_בדילוג[[#This Row],[הווסת פעיל?]]=1,IF(OR(שבוע_בדילוג[[#This Row],[וסת קבוע אחרון]]=F1119,F1119=שבוע_בדילוג[[#This Row],[LengthofCycle]]),1,0),""))</f>
        <v/>
      </c>
      <c r="AI1118" s="1" t="str">
        <f>IF(B1119=1,"",IF(שבוע_בדילוג[[#This Row],[הווסת פעיל?]]=1,IF(OR(שבוע_בדילוג[[#This Row],[וסת קבוע אחרון]]=F1119,F1119=שבוע_בדילוג[[#This Row],[LengthofCycle]],AND(שבוע_בדילוג[[#This Row],[LengthofCycle]]&lt;&gt;שבוע_בדילוג[[#This Row],[וסת קבוע אחרון]],OR(F1119=28,F1119=29))),1,0),""))</f>
        <v/>
      </c>
      <c r="AJ1118" s="1" t="str">
        <f>IF(AND(שבוע_בדילוג[[#This Row],[הווסת פעיל?]]=1,B1119=1),1,"")</f>
        <v/>
      </c>
      <c r="AK1118" s="4">
        <f>IF(AND(שבוע_בדילוג[[#This Row],[הווסת פעיל?]]&lt;&gt;1,B1119&lt;&gt;1,B1119&lt;&gt;""),IF(שבוע_בדילוג[[#This Row],[LengthofCycle]]=F1119,1,0),"")</f>
        <v>0</v>
      </c>
      <c r="AL1118" s="4">
        <f>IF(AND(שבוע_בדילוג[[#This Row],[הווסת פעיל?]]&lt;&gt;1,B1119&lt;&gt;1,B1119&lt;&gt;""),IF(OR(שבוע_בדילוג[[#This Row],[LengthofCycle]]=F1119,F1119=29),1,0),"")</f>
        <v>0</v>
      </c>
      <c r="AM1118" s="4">
        <f>IF(AND(שבוע_בדילוג[[#This Row],[הווסת פעיל?]]&lt;&gt;1,B1119&lt;&gt;1,B1119&lt;&gt;""),IF(OR(שבוע_בדילוג[[#This Row],[LengthofCycle]]=F1119,F1119=29,F1119=28),1,0),"")</f>
        <v>0</v>
      </c>
    </row>
    <row r="1119" spans="1:39" x14ac:dyDescent="0.25">
      <c r="A1119" s="1" t="s">
        <v>147</v>
      </c>
      <c r="B1119" s="1">
        <v>5</v>
      </c>
      <c r="C1119" s="1">
        <v>1</v>
      </c>
      <c r="D1119" s="1">
        <v>1</v>
      </c>
      <c r="E1119" s="1">
        <v>0</v>
      </c>
      <c r="F1119" s="1">
        <v>36</v>
      </c>
      <c r="H1119" s="1">
        <f>שבוע_בדילוג[[#This Row],[LengthofCycle]]+1</f>
        <v>37</v>
      </c>
      <c r="I1119" s="1" t="str">
        <f>IF(IFERROR(LOOKUP(שבוע_בדילוג[[#This Row],[ClientID]],קביעויות[השבוע בדילוג]),FALSE)=שבוע_בדילוג[[#This Row],[ClientID]],1,"")</f>
        <v/>
      </c>
      <c r="J1119" s="1" t="str">
        <f>IF(AND(שבוע_בדילוג[[#This Row],[CycleNumber]]&gt;1,OR(B1120="",שבוע_בדילוג[[#This Row],[CycleNumber]]&gt;B1118)),IF(OR(AND(שבוע_בדילוג[[#This Row],[LengthofCycle]]=29,F1118=29),AND(שבוע_בדילוג[[#This Row],[LengthofCycle]]=36,F1118=36)),1,""),"")</f>
        <v/>
      </c>
      <c r="K1119" s="1" t="str">
        <f>IF(AND(שבוע_בדילוג[[#This Row],[וסת השבוע]]=1,J1118=1,שבוע_בדילוג[[#This Row],[CycleNumber]]&gt;B1118),1,"")</f>
        <v/>
      </c>
      <c r="L1119" s="1" t="str">
        <f>IF(שבוע_בדילוג[[#This Row],[CycleNumber]]=1,"",IF(שבוע_בדילוג[[#This Row],[וסת השבוע]]=1,0,IF(L1118="","",IF(L1118=0,IF(שבוע_בדילוג[[#This Row],[LengthofCycle]]=29,0,1),IF(L1118=1,IF(שבוע_בדילוג[[#This Row],[LengthofCycle]]+F1118=29*2,0,2),IF(L1118=2,IF(שבוע_בדילוג[[#This Row],[LengthofCycle]]+F1118+F1117=29*3,0,3),""))))))</f>
        <v/>
      </c>
      <c r="M1119" s="1" t="str">
        <f>IF(שבוע_בדילוג[[#This Row],[וסת השבוע]]=1,IF(שבוע_בדילוג[[#This Row],[וסת השבוע וההפלגה ביחד]]=1,M1118+1,0),IF(AND(שבוע_בדילוג[[#This Row],[CycleNumber]]&gt;B1118,שבוע_בדילוג[[#This Row],[CycleNumber]]&gt;1),IF(שבוע_בדילוג[[#This Row],[וסת השבוע פעיל?]]&lt;&gt;"",M1118+1,""),""))</f>
        <v/>
      </c>
      <c r="N1119" s="1" t="str">
        <f>IF(שבוע_בדילוג[[#This Row],[וסת השבוע פעיל?2]]="","",IF(AND(שבוע_בדילוג[[#This Row],[וסת השבוע פעיל?]]&lt;&gt;"",שבוע_בדילוג[[#This Row],[CycleNumber]]&lt;B1120,B1120&lt;&gt;"",שבוע_בדילוג[[#This Row],[וסת השבוע פעיל?]]&lt;3),IF(L1120=0,IF(AND(שבוע_בדילוג[[#This Row],[וסת השבוע פעיל?]]&gt;0,J1120=1),0,1),0),""))</f>
        <v/>
      </c>
      <c r="O1119" s="1" t="str">
        <f t="shared" si="92"/>
        <v/>
      </c>
      <c r="P1119" s="1" t="str">
        <f>IF(AND(שבוע_בדילוג[[#This Row],[חיזוי - שבוע]]=1,K1120=1),1,"")</f>
        <v/>
      </c>
      <c r="Q1119" s="1" t="str">
        <f>IF(AND(שבוע_בדילוג[[#This Row],[וסת השבוע פעיל?]]&lt;3,OR(שבוע_בדילוג[[#This Row],[CycleNumber]]&gt;B1120,B1120="")),1,"")</f>
        <v/>
      </c>
      <c r="R1119" s="1" t="str">
        <f>IF(AND(שבוע_בדילוג[[#This Row],[חיזוי - שבוע]]&lt;&gt;"",שבוע_בדילוג[[#This Row],[וסת השבוע פעיל?2]]=""),1,"")</f>
        <v/>
      </c>
      <c r="S1119" s="1" t="str">
        <f>IF(שבוע_בדילוג[[#This Row],[האישה קבעה וסת שבוע בדילוג?]]=1,IF(שבוע_בדילוג[[#This Row],[וסת השבוע פעיל?]]&lt;3,1,0),"")</f>
        <v/>
      </c>
      <c r="T11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19" s="1">
        <f t="shared" si="93"/>
        <v>0</v>
      </c>
      <c r="V1119" s="1">
        <f t="shared" si="94"/>
        <v>0</v>
      </c>
      <c r="W1119" s="1">
        <f t="shared" si="95"/>
        <v>0</v>
      </c>
      <c r="X1119" s="1" t="str">
        <f>IF(שבוע_בדילוג[[#This Row],[3 הפלגות זהות]]="","",IF(שבוע_בדילוג[[#This Row],[3 הפלגות זהות]]=1,שבוע_בדילוג[[#This Row],[LengthofCycle]],X1118))</f>
        <v/>
      </c>
      <c r="Z1119" s="1" t="str">
        <f>IF(OR(שבוע_בדילוג[[#This Row],[הווסת פעיל?]]=0,שבוע_בדילוג[[#This Row],[הווסת פעיל?]]=""),"",SUM(Z1118,שבוע_בדילוג[[#This Row],[הווסת פעיל?]]))</f>
        <v/>
      </c>
      <c r="AA1119" s="1" t="str">
        <f>IF(AND(שבוע_בדילוג[[#This Row],[כמה מחזורים עד עקירה]]&lt;&gt;"",Z1120=""),שבוע_בדילוג[[#This Row],[כמה מחזורים עד עקירה]],"")</f>
        <v/>
      </c>
      <c r="AB1119" s="1" t="str">
        <f>IF(AND(שבוע_בדילוג[[#This Row],[הווסת פעיל?]]=1,שבוע_בדילוג[[#This Row],[וסת קבוע אחרון]]&lt;&gt;X1118),שבוע_בדילוג[[#This Row],[וסת קבוע אחרון]],"")</f>
        <v/>
      </c>
      <c r="AC1119" s="1" t="str">
        <f>IF(AND(שבוע_בדילוג[[#This Row],[הווסת פעיל?]]=1,Y1118=0,שבוע_בדילוג[[#This Row],[וסת קבוע אחרון]]=X1118),שבוע_בדילוג[[#This Row],[וסת קבוע אחרון]],"")</f>
        <v/>
      </c>
      <c r="AD1119" s="1" t="str">
        <f>IF(AND(שבוע_בדילוג[[#This Row],[הווסת פעיל?]]=1,Y1118=0,שבוע_בדילוג[[#This Row],[וסת קבוע אחרון]]&lt;&gt;X1118),1,"")</f>
        <v/>
      </c>
      <c r="AE1119" s="1" t="str">
        <f>IF(AND(שבוע_בדילוג[[#This Row],[הווסת פעיל?]]&lt;&gt;"",B1120=1),שבוע_בדילוג[[#This Row],[CycleNumber]],"")</f>
        <v/>
      </c>
      <c r="AF1119" s="1" t="str">
        <f>IF(AND(שבוע_בדילוג[[#This Row],[הווסת פעיל?]]&lt;&gt;"",Y1118=""),שבוע_בדילוג[[#This Row],[CycleNumber]],"")</f>
        <v/>
      </c>
      <c r="AG1119" s="1" t="str">
        <f>IF(B1120=1,"",IF(שבוע_בדילוג[[#This Row],[הווסת פעיל?]]=1,IF(שבוע_בדילוג[[#This Row],[וסת קבוע אחרון]]=F1120,1,0),""))</f>
        <v/>
      </c>
      <c r="AH1119" s="1" t="str">
        <f>IF(B1120=1,"",IF(שבוע_בדילוג[[#This Row],[הווסת פעיל?]]=1,IF(OR(שבוע_בדילוג[[#This Row],[וסת קבוע אחרון]]=F1120,F1120=שבוע_בדילוג[[#This Row],[LengthofCycle]]),1,0),""))</f>
        <v/>
      </c>
      <c r="AI1119" s="1" t="str">
        <f>IF(B1120=1,"",IF(שבוע_בדילוג[[#This Row],[הווסת פעיל?]]=1,IF(OR(שבוע_בדילוג[[#This Row],[וסת קבוע אחרון]]=F1120,F1120=שבוע_בדילוג[[#This Row],[LengthofCycle]],AND(שבוע_בדילוג[[#This Row],[LengthofCycle]]&lt;&gt;שבוע_בדילוג[[#This Row],[וסת קבוע אחרון]],OR(F1120=28,F1120=29))),1,0),""))</f>
        <v/>
      </c>
      <c r="AJ1119" s="1" t="str">
        <f>IF(AND(שבוע_בדילוג[[#This Row],[הווסת פעיל?]]=1,B1120=1),1,"")</f>
        <v/>
      </c>
      <c r="AK1119" s="4">
        <f>IF(AND(שבוע_בדילוג[[#This Row],[הווסת פעיל?]]&lt;&gt;1,B1120&lt;&gt;1,B1120&lt;&gt;""),IF(שבוע_בדילוג[[#This Row],[LengthofCycle]]=F1120,1,0),"")</f>
        <v>0</v>
      </c>
      <c r="AL1119" s="4">
        <f>IF(AND(שבוע_בדילוג[[#This Row],[הווסת פעיל?]]&lt;&gt;1,B1120&lt;&gt;1,B1120&lt;&gt;""),IF(OR(שבוע_בדילוג[[#This Row],[LengthofCycle]]=F1120,F1120=29),1,0),"")</f>
        <v>0</v>
      </c>
      <c r="AM1119" s="4">
        <f>IF(AND(שבוע_בדילוג[[#This Row],[הווסת פעיל?]]&lt;&gt;1,B1120&lt;&gt;1,B1120&lt;&gt;""),IF(OR(שבוע_בדילוג[[#This Row],[LengthofCycle]]=F1120,F1120=29,F1120=28),1,0),"")</f>
        <v>0</v>
      </c>
    </row>
    <row r="1120" spans="1:39" x14ac:dyDescent="0.25">
      <c r="A1120" s="1" t="s">
        <v>147</v>
      </c>
      <c r="B1120" s="1">
        <v>6</v>
      </c>
      <c r="C1120" s="1">
        <v>1</v>
      </c>
      <c r="D1120" s="1">
        <v>1</v>
      </c>
      <c r="E1120" s="1">
        <v>0</v>
      </c>
      <c r="F1120" s="1">
        <v>31</v>
      </c>
      <c r="H1120" s="1">
        <f>שבוע_בדילוג[[#This Row],[LengthofCycle]]+1</f>
        <v>32</v>
      </c>
      <c r="I1120" s="1" t="str">
        <f>IF(IFERROR(LOOKUP(שבוע_בדילוג[[#This Row],[ClientID]],קביעויות[השבוע בדילוג]),FALSE)=שבוע_בדילוג[[#This Row],[ClientID]],1,"")</f>
        <v/>
      </c>
      <c r="J1120" s="1" t="str">
        <f>IF(AND(שבוע_בדילוג[[#This Row],[CycleNumber]]&gt;1,OR(B1121="",שבוע_בדילוג[[#This Row],[CycleNumber]]&gt;B1119)),IF(OR(AND(שבוע_בדילוג[[#This Row],[LengthofCycle]]=29,F1119=29),AND(שבוע_בדילוג[[#This Row],[LengthofCycle]]=36,F1119=36)),1,""),"")</f>
        <v/>
      </c>
      <c r="K1120" s="1" t="str">
        <f>IF(AND(שבוע_בדילוג[[#This Row],[וסת השבוע]]=1,J1119=1,שבוע_בדילוג[[#This Row],[CycleNumber]]&gt;B1119),1,"")</f>
        <v/>
      </c>
      <c r="L1120" s="1" t="str">
        <f>IF(שבוע_בדילוג[[#This Row],[CycleNumber]]=1,"",IF(שבוע_בדילוג[[#This Row],[וסת השבוע]]=1,0,IF(L1119="","",IF(L1119=0,IF(שבוע_בדילוג[[#This Row],[LengthofCycle]]=29,0,1),IF(L1119=1,IF(שבוע_בדילוג[[#This Row],[LengthofCycle]]+F1119=29*2,0,2),IF(L1119=2,IF(שבוע_בדילוג[[#This Row],[LengthofCycle]]+F1119+F1118=29*3,0,3),""))))))</f>
        <v/>
      </c>
      <c r="M1120" s="1" t="str">
        <f>IF(שבוע_בדילוג[[#This Row],[וסת השבוע]]=1,IF(שבוע_בדילוג[[#This Row],[וסת השבוע וההפלגה ביחד]]=1,M1119+1,0),IF(AND(שבוע_בדילוג[[#This Row],[CycleNumber]]&gt;B1119,שבוע_בדילוג[[#This Row],[CycleNumber]]&gt;1),IF(שבוע_בדילוג[[#This Row],[וסת השבוע פעיל?]]&lt;&gt;"",M1119+1,""),""))</f>
        <v/>
      </c>
      <c r="N1120" s="1" t="str">
        <f>IF(שבוע_בדילוג[[#This Row],[וסת השבוע פעיל?2]]="","",IF(AND(שבוע_בדילוג[[#This Row],[וסת השבוע פעיל?]]&lt;&gt;"",שבוע_בדילוג[[#This Row],[CycleNumber]]&lt;B1121,B1121&lt;&gt;"",שבוע_בדילוג[[#This Row],[וסת השבוע פעיל?]]&lt;3),IF(L1121=0,IF(AND(שבוע_בדילוג[[#This Row],[וסת השבוע פעיל?]]&gt;0,J1121=1),0,1),0),""))</f>
        <v/>
      </c>
      <c r="O1120" s="1" t="str">
        <f t="shared" si="92"/>
        <v/>
      </c>
      <c r="P1120" s="1" t="str">
        <f>IF(AND(שבוע_בדילוג[[#This Row],[חיזוי - שבוע]]=1,K1121=1),1,"")</f>
        <v/>
      </c>
      <c r="Q1120" s="1" t="str">
        <f>IF(AND(שבוע_בדילוג[[#This Row],[וסת השבוע פעיל?]]&lt;3,OR(שבוע_בדילוג[[#This Row],[CycleNumber]]&gt;B1121,B1121="")),1,"")</f>
        <v/>
      </c>
      <c r="R1120" s="1" t="str">
        <f>IF(AND(שבוע_בדילוג[[#This Row],[חיזוי - שבוע]]&lt;&gt;"",שבוע_בדילוג[[#This Row],[וסת השבוע פעיל?2]]=""),1,"")</f>
        <v/>
      </c>
      <c r="S1120" s="1" t="str">
        <f>IF(שבוע_בדילוג[[#This Row],[האישה קבעה וסת שבוע בדילוג?]]=1,IF(שבוע_בדילוג[[#This Row],[וסת השבוע פעיל?]]&lt;3,1,0),"")</f>
        <v/>
      </c>
      <c r="T11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0" s="1">
        <f t="shared" si="93"/>
        <v>0</v>
      </c>
      <c r="V1120" s="1">
        <f t="shared" si="94"/>
        <v>0</v>
      </c>
      <c r="W1120" s="1">
        <f t="shared" si="95"/>
        <v>0</v>
      </c>
      <c r="X1120" s="1" t="str">
        <f>IF(שבוע_בדילוג[[#This Row],[3 הפלגות זהות]]="","",IF(שבוע_בדילוג[[#This Row],[3 הפלגות זהות]]=1,שבוע_בדילוג[[#This Row],[LengthofCycle]],X1119))</f>
        <v/>
      </c>
      <c r="Z1120" s="1" t="str">
        <f>IF(OR(שבוע_בדילוג[[#This Row],[הווסת פעיל?]]=0,שבוע_בדילוג[[#This Row],[הווסת פעיל?]]=""),"",SUM(Z1119,שבוע_בדילוג[[#This Row],[הווסת פעיל?]]))</f>
        <v/>
      </c>
      <c r="AA1120" s="1" t="str">
        <f>IF(AND(שבוע_בדילוג[[#This Row],[כמה מחזורים עד עקירה]]&lt;&gt;"",Z1121=""),שבוע_בדילוג[[#This Row],[כמה מחזורים עד עקירה]],"")</f>
        <v/>
      </c>
      <c r="AB1120" s="1" t="str">
        <f>IF(AND(שבוע_בדילוג[[#This Row],[הווסת פעיל?]]=1,שבוע_בדילוג[[#This Row],[וסת קבוע אחרון]]&lt;&gt;X1119),שבוע_בדילוג[[#This Row],[וסת קבוע אחרון]],"")</f>
        <v/>
      </c>
      <c r="AC1120" s="1" t="str">
        <f>IF(AND(שבוע_בדילוג[[#This Row],[הווסת פעיל?]]=1,Y1119=0,שבוע_בדילוג[[#This Row],[וסת קבוע אחרון]]=X1119),שבוע_בדילוג[[#This Row],[וסת קבוע אחרון]],"")</f>
        <v/>
      </c>
      <c r="AD1120" s="1" t="str">
        <f>IF(AND(שבוע_בדילוג[[#This Row],[הווסת פעיל?]]=1,Y1119=0,שבוע_בדילוג[[#This Row],[וסת קבוע אחרון]]&lt;&gt;X1119),1,"")</f>
        <v/>
      </c>
      <c r="AE1120" s="1" t="str">
        <f>IF(AND(שבוע_בדילוג[[#This Row],[הווסת פעיל?]]&lt;&gt;"",B1121=1),שבוע_בדילוג[[#This Row],[CycleNumber]],"")</f>
        <v/>
      </c>
      <c r="AF1120" s="1" t="str">
        <f>IF(AND(שבוע_בדילוג[[#This Row],[הווסת פעיל?]]&lt;&gt;"",Y1119=""),שבוע_בדילוג[[#This Row],[CycleNumber]],"")</f>
        <v/>
      </c>
      <c r="AG1120" s="1" t="str">
        <f>IF(B1121=1,"",IF(שבוע_בדילוג[[#This Row],[הווסת פעיל?]]=1,IF(שבוע_בדילוג[[#This Row],[וסת קבוע אחרון]]=F1121,1,0),""))</f>
        <v/>
      </c>
      <c r="AH1120" s="1" t="str">
        <f>IF(B1121=1,"",IF(שבוע_בדילוג[[#This Row],[הווסת פעיל?]]=1,IF(OR(שבוע_בדילוג[[#This Row],[וסת קבוע אחרון]]=F1121,F1121=שבוע_בדילוג[[#This Row],[LengthofCycle]]),1,0),""))</f>
        <v/>
      </c>
      <c r="AI1120" s="1" t="str">
        <f>IF(B1121=1,"",IF(שבוע_בדילוג[[#This Row],[הווסת פעיל?]]=1,IF(OR(שבוע_בדילוג[[#This Row],[וסת קבוע אחרון]]=F1121,F1121=שבוע_בדילוג[[#This Row],[LengthofCycle]],AND(שבוע_בדילוג[[#This Row],[LengthofCycle]]&lt;&gt;שבוע_בדילוג[[#This Row],[וסת קבוע אחרון]],OR(F1121=28,F1121=29))),1,0),""))</f>
        <v/>
      </c>
      <c r="AJ1120" s="1" t="str">
        <f>IF(AND(שבוע_בדילוג[[#This Row],[הווסת פעיל?]]=1,B1121=1),1,"")</f>
        <v/>
      </c>
      <c r="AK1120" s="4">
        <f>IF(AND(שבוע_בדילוג[[#This Row],[הווסת פעיל?]]&lt;&gt;1,B1121&lt;&gt;1,B1121&lt;&gt;""),IF(שבוע_בדילוג[[#This Row],[LengthofCycle]]=F1121,1,0),"")</f>
        <v>0</v>
      </c>
      <c r="AL1120" s="4">
        <f>IF(AND(שבוע_בדילוג[[#This Row],[הווסת פעיל?]]&lt;&gt;1,B1121&lt;&gt;1,B1121&lt;&gt;""),IF(OR(שבוע_בדילוג[[#This Row],[LengthofCycle]]=F1121,F1121=29),1,0),"")</f>
        <v>0</v>
      </c>
      <c r="AM1120" s="4">
        <f>IF(AND(שבוע_בדילוג[[#This Row],[הווסת פעיל?]]&lt;&gt;1,B1121&lt;&gt;1,B1121&lt;&gt;""),IF(OR(שבוע_בדילוג[[#This Row],[LengthofCycle]]=F1121,F1121=29,F1121=28),1,0),"")</f>
        <v>0</v>
      </c>
    </row>
    <row r="1121" spans="1:39" x14ac:dyDescent="0.25">
      <c r="A1121" s="1" t="s">
        <v>147</v>
      </c>
      <c r="B1121" s="1">
        <v>7</v>
      </c>
      <c r="C1121" s="1">
        <v>1</v>
      </c>
      <c r="D1121" s="1">
        <v>1</v>
      </c>
      <c r="E1121" s="1">
        <v>0</v>
      </c>
      <c r="F1121" s="1">
        <v>42</v>
      </c>
      <c r="H1121" s="1">
        <f>שבוע_בדילוג[[#This Row],[LengthofCycle]]+1</f>
        <v>43</v>
      </c>
      <c r="I1121" s="1" t="str">
        <f>IF(IFERROR(LOOKUP(שבוע_בדילוג[[#This Row],[ClientID]],קביעויות[השבוע בדילוג]),FALSE)=שבוע_בדילוג[[#This Row],[ClientID]],1,"")</f>
        <v/>
      </c>
      <c r="J1121" s="1" t="str">
        <f>IF(AND(שבוע_בדילוג[[#This Row],[CycleNumber]]&gt;1,OR(B1122="",שבוע_בדילוג[[#This Row],[CycleNumber]]&gt;B1120)),IF(OR(AND(שבוע_בדילוג[[#This Row],[LengthofCycle]]=29,F1120=29),AND(שבוע_בדילוג[[#This Row],[LengthofCycle]]=36,F1120=36)),1,""),"")</f>
        <v/>
      </c>
      <c r="K1121" s="1" t="str">
        <f>IF(AND(שבוע_בדילוג[[#This Row],[וסת השבוע]]=1,J1120=1,שבוע_בדילוג[[#This Row],[CycleNumber]]&gt;B1120),1,"")</f>
        <v/>
      </c>
      <c r="L1121" s="1" t="str">
        <f>IF(שבוע_בדילוג[[#This Row],[CycleNumber]]=1,"",IF(שבוע_בדילוג[[#This Row],[וסת השבוע]]=1,0,IF(L1120="","",IF(L1120=0,IF(שבוע_בדילוג[[#This Row],[LengthofCycle]]=29,0,1),IF(L1120=1,IF(שבוע_בדילוג[[#This Row],[LengthofCycle]]+F1120=29*2,0,2),IF(L1120=2,IF(שבוע_בדילוג[[#This Row],[LengthofCycle]]+F1120+F1119=29*3,0,3),""))))))</f>
        <v/>
      </c>
      <c r="M1121" s="1" t="str">
        <f>IF(שבוע_בדילוג[[#This Row],[וסת השבוע]]=1,IF(שבוע_בדילוג[[#This Row],[וסת השבוע וההפלגה ביחד]]=1,M1120+1,0),IF(AND(שבוע_בדילוג[[#This Row],[CycleNumber]]&gt;B1120,שבוע_בדילוג[[#This Row],[CycleNumber]]&gt;1),IF(שבוע_בדילוג[[#This Row],[וסת השבוע פעיל?]]&lt;&gt;"",M1120+1,""),""))</f>
        <v/>
      </c>
      <c r="N1121" s="1" t="str">
        <f>IF(שבוע_בדילוג[[#This Row],[וסת השבוע פעיל?2]]="","",IF(AND(שבוע_בדילוג[[#This Row],[וסת השבוע פעיל?]]&lt;&gt;"",שבוע_בדילוג[[#This Row],[CycleNumber]]&lt;B1122,B1122&lt;&gt;"",שבוע_בדילוג[[#This Row],[וסת השבוע פעיל?]]&lt;3),IF(L1122=0,IF(AND(שבוע_בדילוג[[#This Row],[וסת השבוע פעיל?]]&gt;0,J1122=1),0,1),0),""))</f>
        <v/>
      </c>
      <c r="O1121" s="1" t="str">
        <f t="shared" si="92"/>
        <v/>
      </c>
      <c r="P1121" s="1" t="str">
        <f>IF(AND(שבוע_בדילוג[[#This Row],[חיזוי - שבוע]]=1,K1122=1),1,"")</f>
        <v/>
      </c>
      <c r="Q1121" s="1" t="str">
        <f>IF(AND(שבוע_בדילוג[[#This Row],[וסת השבוע פעיל?]]&lt;3,OR(שבוע_בדילוג[[#This Row],[CycleNumber]]&gt;B1122,B1122="")),1,"")</f>
        <v/>
      </c>
      <c r="R1121" s="1" t="str">
        <f>IF(AND(שבוע_בדילוג[[#This Row],[חיזוי - שבוע]]&lt;&gt;"",שבוע_בדילוג[[#This Row],[וסת השבוע פעיל?2]]=""),1,"")</f>
        <v/>
      </c>
      <c r="S1121" s="1" t="str">
        <f>IF(שבוע_בדילוג[[#This Row],[האישה קבעה וסת שבוע בדילוג?]]=1,IF(שבוע_בדילוג[[#This Row],[וסת השבוע פעיל?]]&lt;3,1,0),"")</f>
        <v/>
      </c>
      <c r="T11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1" s="1">
        <f t="shared" si="93"/>
        <v>0</v>
      </c>
      <c r="V1121" s="1">
        <f t="shared" si="94"/>
        <v>0</v>
      </c>
      <c r="W1121" s="1">
        <f t="shared" si="95"/>
        <v>0</v>
      </c>
      <c r="X1121" s="1" t="str">
        <f>IF(שבוע_בדילוג[[#This Row],[3 הפלגות זהות]]="","",IF(שבוע_בדילוג[[#This Row],[3 הפלגות זהות]]=1,שבוע_בדילוג[[#This Row],[LengthofCycle]],X1120))</f>
        <v/>
      </c>
      <c r="Z1121" s="1" t="str">
        <f>IF(OR(שבוע_בדילוג[[#This Row],[הווסת פעיל?]]=0,שבוע_בדילוג[[#This Row],[הווסת פעיל?]]=""),"",SUM(Z1120,שבוע_בדילוג[[#This Row],[הווסת פעיל?]]))</f>
        <v/>
      </c>
      <c r="AA1121" s="1" t="str">
        <f>IF(AND(שבוע_בדילוג[[#This Row],[כמה מחזורים עד עקירה]]&lt;&gt;"",Z1122=""),שבוע_בדילוג[[#This Row],[כמה מחזורים עד עקירה]],"")</f>
        <v/>
      </c>
      <c r="AB1121" s="1" t="str">
        <f>IF(AND(שבוע_בדילוג[[#This Row],[הווסת פעיל?]]=1,שבוע_בדילוג[[#This Row],[וסת קבוע אחרון]]&lt;&gt;X1120),שבוע_בדילוג[[#This Row],[וסת קבוע אחרון]],"")</f>
        <v/>
      </c>
      <c r="AC1121" s="1" t="str">
        <f>IF(AND(שבוע_בדילוג[[#This Row],[הווסת פעיל?]]=1,Y1120=0,שבוע_בדילוג[[#This Row],[וסת קבוע אחרון]]=X1120),שבוע_בדילוג[[#This Row],[וסת קבוע אחרון]],"")</f>
        <v/>
      </c>
      <c r="AD1121" s="1" t="str">
        <f>IF(AND(שבוע_בדילוג[[#This Row],[הווסת פעיל?]]=1,Y1120=0,שבוע_בדילוג[[#This Row],[וסת קבוע אחרון]]&lt;&gt;X1120),1,"")</f>
        <v/>
      </c>
      <c r="AE1121" s="1" t="str">
        <f>IF(AND(שבוע_בדילוג[[#This Row],[הווסת פעיל?]]&lt;&gt;"",B1122=1),שבוע_בדילוג[[#This Row],[CycleNumber]],"")</f>
        <v/>
      </c>
      <c r="AF1121" s="1" t="str">
        <f>IF(AND(שבוע_בדילוג[[#This Row],[הווסת פעיל?]]&lt;&gt;"",Y1120=""),שבוע_בדילוג[[#This Row],[CycleNumber]],"")</f>
        <v/>
      </c>
      <c r="AG1121" s="1" t="str">
        <f>IF(B1122=1,"",IF(שבוע_בדילוג[[#This Row],[הווסת פעיל?]]=1,IF(שבוע_בדילוג[[#This Row],[וסת קבוע אחרון]]=F1122,1,0),""))</f>
        <v/>
      </c>
      <c r="AH1121" s="1" t="str">
        <f>IF(B1122=1,"",IF(שבוע_בדילוג[[#This Row],[הווסת פעיל?]]=1,IF(OR(שבוע_בדילוג[[#This Row],[וסת קבוע אחרון]]=F1122,F1122=שבוע_בדילוג[[#This Row],[LengthofCycle]]),1,0),""))</f>
        <v/>
      </c>
      <c r="AI1121" s="1" t="str">
        <f>IF(B1122=1,"",IF(שבוע_בדילוג[[#This Row],[הווסת פעיל?]]=1,IF(OR(שבוע_בדילוג[[#This Row],[וסת קבוע אחרון]]=F1122,F1122=שבוע_בדילוג[[#This Row],[LengthofCycle]],AND(שבוע_בדילוג[[#This Row],[LengthofCycle]]&lt;&gt;שבוע_בדילוג[[#This Row],[וסת קבוע אחרון]],OR(F1122=28,F1122=29))),1,0),""))</f>
        <v/>
      </c>
      <c r="AJ1121" s="1" t="str">
        <f>IF(AND(שבוע_בדילוג[[#This Row],[הווסת פעיל?]]=1,B1122=1),1,"")</f>
        <v/>
      </c>
      <c r="AK1121" s="4">
        <f>IF(AND(שבוע_בדילוג[[#This Row],[הווסת פעיל?]]&lt;&gt;1,B1122&lt;&gt;1,B1122&lt;&gt;""),IF(שבוע_בדילוג[[#This Row],[LengthofCycle]]=F1122,1,0),"")</f>
        <v>0</v>
      </c>
      <c r="AL1121" s="4">
        <f>IF(AND(שבוע_בדילוג[[#This Row],[הווסת פעיל?]]&lt;&gt;1,B1122&lt;&gt;1,B1122&lt;&gt;""),IF(OR(שבוע_בדילוג[[#This Row],[LengthofCycle]]=F1122,F1122=29),1,0),"")</f>
        <v>0</v>
      </c>
      <c r="AM1121" s="4">
        <f>IF(AND(שבוע_בדילוג[[#This Row],[הווסת פעיל?]]&lt;&gt;1,B1122&lt;&gt;1,B1122&lt;&gt;""),IF(OR(שבוע_בדילוג[[#This Row],[LengthofCycle]]=F1122,F1122=29,F1122=28),1,0),"")</f>
        <v>0</v>
      </c>
    </row>
    <row r="1122" spans="1:39" x14ac:dyDescent="0.25">
      <c r="A1122" s="1" t="s">
        <v>147</v>
      </c>
      <c r="B1122" s="1">
        <v>8</v>
      </c>
      <c r="C1122" s="1">
        <v>1</v>
      </c>
      <c r="D1122" s="1">
        <v>1</v>
      </c>
      <c r="E1122" s="1">
        <v>0</v>
      </c>
      <c r="F1122" s="1">
        <v>34</v>
      </c>
      <c r="H1122" s="1">
        <f>שבוע_בדילוג[[#This Row],[LengthofCycle]]+1</f>
        <v>35</v>
      </c>
      <c r="I1122" s="1" t="str">
        <f>IF(IFERROR(LOOKUP(שבוע_בדילוג[[#This Row],[ClientID]],קביעויות[השבוע בדילוג]),FALSE)=שבוע_בדילוג[[#This Row],[ClientID]],1,"")</f>
        <v/>
      </c>
      <c r="J1122" s="1" t="str">
        <f>IF(AND(שבוע_בדילוג[[#This Row],[CycleNumber]]&gt;1,OR(B1123="",שבוע_בדילוג[[#This Row],[CycleNumber]]&gt;B1121)),IF(OR(AND(שבוע_בדילוג[[#This Row],[LengthofCycle]]=29,F1121=29),AND(שבוע_בדילוג[[#This Row],[LengthofCycle]]=36,F1121=36)),1,""),"")</f>
        <v/>
      </c>
      <c r="K1122" s="1" t="str">
        <f>IF(AND(שבוע_בדילוג[[#This Row],[וסת השבוע]]=1,J1121=1,שבוע_בדילוג[[#This Row],[CycleNumber]]&gt;B1121),1,"")</f>
        <v/>
      </c>
      <c r="L1122" s="1" t="str">
        <f>IF(שבוע_בדילוג[[#This Row],[CycleNumber]]=1,"",IF(שבוע_בדילוג[[#This Row],[וסת השבוע]]=1,0,IF(L1121="","",IF(L1121=0,IF(שבוע_בדילוג[[#This Row],[LengthofCycle]]=29,0,1),IF(L1121=1,IF(שבוע_בדילוג[[#This Row],[LengthofCycle]]+F1121=29*2,0,2),IF(L1121=2,IF(שבוע_בדילוג[[#This Row],[LengthofCycle]]+F1121+F1120=29*3,0,3),""))))))</f>
        <v/>
      </c>
      <c r="M1122" s="1" t="str">
        <f>IF(שבוע_בדילוג[[#This Row],[וסת השבוע]]=1,IF(שבוע_בדילוג[[#This Row],[וסת השבוע וההפלגה ביחד]]=1,M1121+1,0),IF(AND(שבוע_בדילוג[[#This Row],[CycleNumber]]&gt;B1121,שבוע_בדילוג[[#This Row],[CycleNumber]]&gt;1),IF(שבוע_בדילוג[[#This Row],[וסת השבוע פעיל?]]&lt;&gt;"",M1121+1,""),""))</f>
        <v/>
      </c>
      <c r="N1122" s="1" t="str">
        <f>IF(שבוע_בדילוג[[#This Row],[וסת השבוע פעיל?2]]="","",IF(AND(שבוע_בדילוג[[#This Row],[וסת השבוע פעיל?]]&lt;&gt;"",שבוע_בדילוג[[#This Row],[CycleNumber]]&lt;B1123,B1123&lt;&gt;"",שבוע_בדילוג[[#This Row],[וסת השבוע פעיל?]]&lt;3),IF(L1123=0,IF(AND(שבוע_בדילוג[[#This Row],[וסת השבוע פעיל?]]&gt;0,J1123=1),0,1),0),""))</f>
        <v/>
      </c>
      <c r="O1122" s="1" t="str">
        <f t="shared" si="92"/>
        <v/>
      </c>
      <c r="P1122" s="1" t="str">
        <f>IF(AND(שבוע_בדילוג[[#This Row],[חיזוי - שבוע]]=1,K1123=1),1,"")</f>
        <v/>
      </c>
      <c r="Q1122" s="1" t="str">
        <f>IF(AND(שבוע_בדילוג[[#This Row],[וסת השבוע פעיל?]]&lt;3,OR(שבוע_בדילוג[[#This Row],[CycleNumber]]&gt;B1123,B1123="")),1,"")</f>
        <v/>
      </c>
      <c r="R1122" s="1" t="str">
        <f>IF(AND(שבוע_בדילוג[[#This Row],[חיזוי - שבוע]]&lt;&gt;"",שבוע_בדילוג[[#This Row],[וסת השבוע פעיל?2]]=""),1,"")</f>
        <v/>
      </c>
      <c r="S1122" s="1" t="str">
        <f>IF(שבוע_בדילוג[[#This Row],[האישה קבעה וסת שבוע בדילוג?]]=1,IF(שבוע_בדילוג[[#This Row],[וסת השבוע פעיל?]]&lt;3,1,0),"")</f>
        <v/>
      </c>
      <c r="T11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2" s="1">
        <f t="shared" si="93"/>
        <v>0</v>
      </c>
      <c r="V1122" s="1">
        <f t="shared" si="94"/>
        <v>0</v>
      </c>
      <c r="W1122" s="1">
        <f t="shared" si="95"/>
        <v>0</v>
      </c>
      <c r="X1122" s="1" t="str">
        <f>IF(שבוע_בדילוג[[#This Row],[3 הפלגות זהות]]="","",IF(שבוע_בדילוג[[#This Row],[3 הפלגות זהות]]=1,שבוע_בדילוג[[#This Row],[LengthofCycle]],X1121))</f>
        <v/>
      </c>
      <c r="Z1122" s="1" t="str">
        <f>IF(OR(שבוע_בדילוג[[#This Row],[הווסת פעיל?]]=0,שבוע_בדילוג[[#This Row],[הווסת פעיל?]]=""),"",SUM(Z1121,שבוע_בדילוג[[#This Row],[הווסת פעיל?]]))</f>
        <v/>
      </c>
      <c r="AA1122" s="1" t="str">
        <f>IF(AND(שבוע_בדילוג[[#This Row],[כמה מחזורים עד עקירה]]&lt;&gt;"",Z1123=""),שבוע_בדילוג[[#This Row],[כמה מחזורים עד עקירה]],"")</f>
        <v/>
      </c>
      <c r="AB1122" s="1" t="str">
        <f>IF(AND(שבוע_בדילוג[[#This Row],[הווסת פעיל?]]=1,שבוע_בדילוג[[#This Row],[וסת קבוע אחרון]]&lt;&gt;X1121),שבוע_בדילוג[[#This Row],[וסת קבוע אחרון]],"")</f>
        <v/>
      </c>
      <c r="AC1122" s="1" t="str">
        <f>IF(AND(שבוע_בדילוג[[#This Row],[הווסת פעיל?]]=1,Y1121=0,שבוע_בדילוג[[#This Row],[וסת קבוע אחרון]]=X1121),שבוע_בדילוג[[#This Row],[וסת קבוע אחרון]],"")</f>
        <v/>
      </c>
      <c r="AD1122" s="1" t="str">
        <f>IF(AND(שבוע_בדילוג[[#This Row],[הווסת פעיל?]]=1,Y1121=0,שבוע_בדילוג[[#This Row],[וסת קבוע אחרון]]&lt;&gt;X1121),1,"")</f>
        <v/>
      </c>
      <c r="AE1122" s="1" t="str">
        <f>IF(AND(שבוע_בדילוג[[#This Row],[הווסת פעיל?]]&lt;&gt;"",B1123=1),שבוע_בדילוג[[#This Row],[CycleNumber]],"")</f>
        <v/>
      </c>
      <c r="AF1122" s="1" t="str">
        <f>IF(AND(שבוע_בדילוג[[#This Row],[הווסת פעיל?]]&lt;&gt;"",Y1121=""),שבוע_בדילוג[[#This Row],[CycleNumber]],"")</f>
        <v/>
      </c>
      <c r="AG1122" s="1" t="str">
        <f>IF(B1123=1,"",IF(שבוע_בדילוג[[#This Row],[הווסת פעיל?]]=1,IF(שבוע_בדילוג[[#This Row],[וסת קבוע אחרון]]=F1123,1,0),""))</f>
        <v/>
      </c>
      <c r="AH1122" s="1" t="str">
        <f>IF(B1123=1,"",IF(שבוע_בדילוג[[#This Row],[הווסת פעיל?]]=1,IF(OR(שבוע_בדילוג[[#This Row],[וסת קבוע אחרון]]=F1123,F1123=שבוע_בדילוג[[#This Row],[LengthofCycle]]),1,0),""))</f>
        <v/>
      </c>
      <c r="AI1122" s="1" t="str">
        <f>IF(B1123=1,"",IF(שבוע_בדילוג[[#This Row],[הווסת פעיל?]]=1,IF(OR(שבוע_בדילוג[[#This Row],[וסת קבוע אחרון]]=F1123,F1123=שבוע_בדילוג[[#This Row],[LengthofCycle]],AND(שבוע_בדילוג[[#This Row],[LengthofCycle]]&lt;&gt;שבוע_בדילוג[[#This Row],[וסת קבוע אחרון]],OR(F1123=28,F1123=29))),1,0),""))</f>
        <v/>
      </c>
      <c r="AJ1122" s="1" t="str">
        <f>IF(AND(שבוע_בדילוג[[#This Row],[הווסת פעיל?]]=1,B1123=1),1,"")</f>
        <v/>
      </c>
      <c r="AK1122" s="4">
        <f>IF(AND(שבוע_בדילוג[[#This Row],[הווסת פעיל?]]&lt;&gt;1,B1123&lt;&gt;1,B1123&lt;&gt;""),IF(שבוע_בדילוג[[#This Row],[LengthofCycle]]=F1123,1,0),"")</f>
        <v>0</v>
      </c>
      <c r="AL1122" s="4">
        <f>IF(AND(שבוע_בדילוג[[#This Row],[הווסת פעיל?]]&lt;&gt;1,B1123&lt;&gt;1,B1123&lt;&gt;""),IF(OR(שבוע_בדילוג[[#This Row],[LengthofCycle]]=F1123,F1123=29),1,0),"")</f>
        <v>0</v>
      </c>
      <c r="AM1122" s="4">
        <f>IF(AND(שבוע_בדילוג[[#This Row],[הווסת פעיל?]]&lt;&gt;1,B1123&lt;&gt;1,B1123&lt;&gt;""),IF(OR(שבוע_בדילוג[[#This Row],[LengthofCycle]]=F1123,F1123=29,F1123=28),1,0),"")</f>
        <v>0</v>
      </c>
    </row>
    <row r="1123" spans="1:39" x14ac:dyDescent="0.25">
      <c r="A1123" s="1" t="s">
        <v>147</v>
      </c>
      <c r="B1123" s="1">
        <v>9</v>
      </c>
      <c r="C1123" s="1">
        <v>1</v>
      </c>
      <c r="D1123" s="1">
        <v>1</v>
      </c>
      <c r="E1123" s="1">
        <v>0</v>
      </c>
      <c r="F1123" s="1">
        <v>35</v>
      </c>
      <c r="H1123" s="1">
        <f>שבוע_בדילוג[[#This Row],[LengthofCycle]]+1</f>
        <v>36</v>
      </c>
      <c r="I1123" s="1" t="str">
        <f>IF(IFERROR(LOOKUP(שבוע_בדילוג[[#This Row],[ClientID]],קביעויות[השבוע בדילוג]),FALSE)=שבוע_בדילוג[[#This Row],[ClientID]],1,"")</f>
        <v/>
      </c>
      <c r="J1123" s="1" t="str">
        <f>IF(AND(שבוע_בדילוג[[#This Row],[CycleNumber]]&gt;1,OR(B1124="",שבוע_בדילוג[[#This Row],[CycleNumber]]&gt;B1122)),IF(OR(AND(שבוע_בדילוג[[#This Row],[LengthofCycle]]=29,F1122=29),AND(שבוע_בדילוג[[#This Row],[LengthofCycle]]=36,F1122=36)),1,""),"")</f>
        <v/>
      </c>
      <c r="K1123" s="1" t="str">
        <f>IF(AND(שבוע_בדילוג[[#This Row],[וסת השבוע]]=1,J1122=1,שבוע_בדילוג[[#This Row],[CycleNumber]]&gt;B1122),1,"")</f>
        <v/>
      </c>
      <c r="L1123" s="1" t="str">
        <f>IF(שבוע_בדילוג[[#This Row],[CycleNumber]]=1,"",IF(שבוע_בדילוג[[#This Row],[וסת השבוע]]=1,0,IF(L1122="","",IF(L1122=0,IF(שבוע_בדילוג[[#This Row],[LengthofCycle]]=29,0,1),IF(L1122=1,IF(שבוע_בדילוג[[#This Row],[LengthofCycle]]+F1122=29*2,0,2),IF(L1122=2,IF(שבוע_בדילוג[[#This Row],[LengthofCycle]]+F1122+F1121=29*3,0,3),""))))))</f>
        <v/>
      </c>
      <c r="M1123" s="1" t="str">
        <f>IF(שבוע_בדילוג[[#This Row],[וסת השבוע]]=1,IF(שבוע_בדילוג[[#This Row],[וסת השבוע וההפלגה ביחד]]=1,M1122+1,0),IF(AND(שבוע_בדילוג[[#This Row],[CycleNumber]]&gt;B1122,שבוע_בדילוג[[#This Row],[CycleNumber]]&gt;1),IF(שבוע_בדילוג[[#This Row],[וסת השבוע פעיל?]]&lt;&gt;"",M1122+1,""),""))</f>
        <v/>
      </c>
      <c r="N1123" s="1" t="str">
        <f>IF(שבוע_בדילוג[[#This Row],[וסת השבוע פעיל?2]]="","",IF(AND(שבוע_בדילוג[[#This Row],[וסת השבוע פעיל?]]&lt;&gt;"",שבוע_בדילוג[[#This Row],[CycleNumber]]&lt;B1124,B1124&lt;&gt;"",שבוע_בדילוג[[#This Row],[וסת השבוע פעיל?]]&lt;3),IF(L1124=0,IF(AND(שבוע_בדילוג[[#This Row],[וסת השבוע פעיל?]]&gt;0,J1124=1),0,1),0),""))</f>
        <v/>
      </c>
      <c r="O1123" s="1" t="str">
        <f t="shared" si="92"/>
        <v/>
      </c>
      <c r="P1123" s="1" t="str">
        <f>IF(AND(שבוע_בדילוג[[#This Row],[חיזוי - שבוע]]=1,K1124=1),1,"")</f>
        <v/>
      </c>
      <c r="Q1123" s="1" t="str">
        <f>IF(AND(שבוע_בדילוג[[#This Row],[וסת השבוע פעיל?]]&lt;3,OR(שבוע_בדילוג[[#This Row],[CycleNumber]]&gt;B1124,B1124="")),1,"")</f>
        <v/>
      </c>
      <c r="R1123" s="1" t="str">
        <f>IF(AND(שבוע_בדילוג[[#This Row],[חיזוי - שבוע]]&lt;&gt;"",שבוע_בדילוג[[#This Row],[וסת השבוע פעיל?2]]=""),1,"")</f>
        <v/>
      </c>
      <c r="S1123" s="1" t="str">
        <f>IF(שבוע_בדילוג[[#This Row],[האישה קבעה וסת שבוע בדילוג?]]=1,IF(שבוע_בדילוג[[#This Row],[וסת השבוע פעיל?]]&lt;3,1,0),"")</f>
        <v/>
      </c>
      <c r="T11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3" s="1">
        <f t="shared" si="93"/>
        <v>0</v>
      </c>
      <c r="V1123" s="1">
        <f t="shared" si="94"/>
        <v>0</v>
      </c>
      <c r="W1123" s="1">
        <f t="shared" si="95"/>
        <v>0</v>
      </c>
      <c r="X1123" s="1" t="str">
        <f>IF(שבוע_בדילוג[[#This Row],[3 הפלגות זהות]]="","",IF(שבוע_בדילוג[[#This Row],[3 הפלגות זהות]]=1,שבוע_בדילוג[[#This Row],[LengthofCycle]],X1122))</f>
        <v/>
      </c>
      <c r="Z1123" s="1" t="str">
        <f>IF(OR(שבוע_בדילוג[[#This Row],[הווסת פעיל?]]=0,שבוע_בדילוג[[#This Row],[הווסת פעיל?]]=""),"",SUM(Z1122,שבוע_בדילוג[[#This Row],[הווסת פעיל?]]))</f>
        <v/>
      </c>
      <c r="AA1123" s="1" t="str">
        <f>IF(AND(שבוע_בדילוג[[#This Row],[כמה מחזורים עד עקירה]]&lt;&gt;"",Z1124=""),שבוע_בדילוג[[#This Row],[כמה מחזורים עד עקירה]],"")</f>
        <v/>
      </c>
      <c r="AB1123" s="1" t="str">
        <f>IF(AND(שבוע_בדילוג[[#This Row],[הווסת פעיל?]]=1,שבוע_בדילוג[[#This Row],[וסת קבוע אחרון]]&lt;&gt;X1122),שבוע_בדילוג[[#This Row],[וסת קבוע אחרון]],"")</f>
        <v/>
      </c>
      <c r="AC1123" s="1" t="str">
        <f>IF(AND(שבוע_בדילוג[[#This Row],[הווסת פעיל?]]=1,Y1122=0,שבוע_בדילוג[[#This Row],[וסת קבוע אחרון]]=X1122),שבוע_בדילוג[[#This Row],[וסת קבוע אחרון]],"")</f>
        <v/>
      </c>
      <c r="AD1123" s="1" t="str">
        <f>IF(AND(שבוע_בדילוג[[#This Row],[הווסת פעיל?]]=1,Y1122=0,שבוע_בדילוג[[#This Row],[וסת קבוע אחרון]]&lt;&gt;X1122),1,"")</f>
        <v/>
      </c>
      <c r="AE1123" s="1" t="str">
        <f>IF(AND(שבוע_בדילוג[[#This Row],[הווסת פעיל?]]&lt;&gt;"",B1124=1),שבוע_בדילוג[[#This Row],[CycleNumber]],"")</f>
        <v/>
      </c>
      <c r="AF1123" s="1" t="str">
        <f>IF(AND(שבוע_בדילוג[[#This Row],[הווסת פעיל?]]&lt;&gt;"",Y1122=""),שבוע_בדילוג[[#This Row],[CycleNumber]],"")</f>
        <v/>
      </c>
      <c r="AG1123" s="1" t="str">
        <f>IF(B1124=1,"",IF(שבוע_בדילוג[[#This Row],[הווסת פעיל?]]=1,IF(שבוע_בדילוג[[#This Row],[וסת קבוע אחרון]]=F1124,1,0),""))</f>
        <v/>
      </c>
      <c r="AH1123" s="1" t="str">
        <f>IF(B1124=1,"",IF(שבוע_בדילוג[[#This Row],[הווסת פעיל?]]=1,IF(OR(שבוע_בדילוג[[#This Row],[וסת קבוע אחרון]]=F1124,F1124=שבוע_בדילוג[[#This Row],[LengthofCycle]]),1,0),""))</f>
        <v/>
      </c>
      <c r="AI1123" s="1" t="str">
        <f>IF(B1124=1,"",IF(שבוע_בדילוג[[#This Row],[הווסת פעיל?]]=1,IF(OR(שבוע_בדילוג[[#This Row],[וסת קבוע אחרון]]=F1124,F1124=שבוע_בדילוג[[#This Row],[LengthofCycle]],AND(שבוע_בדילוג[[#This Row],[LengthofCycle]]&lt;&gt;שבוע_בדילוג[[#This Row],[וסת קבוע אחרון]],OR(F1124=28,F1124=29))),1,0),""))</f>
        <v/>
      </c>
      <c r="AJ1123" s="1" t="str">
        <f>IF(AND(שבוע_בדילוג[[#This Row],[הווסת פעיל?]]=1,B1124=1),1,"")</f>
        <v/>
      </c>
      <c r="AK1123" s="4">
        <f>IF(AND(שבוע_בדילוג[[#This Row],[הווסת פעיל?]]&lt;&gt;1,B1124&lt;&gt;1,B1124&lt;&gt;""),IF(שבוע_בדילוג[[#This Row],[LengthofCycle]]=F1124,1,0),"")</f>
        <v>0</v>
      </c>
      <c r="AL1123" s="4">
        <f>IF(AND(שבוע_בדילוג[[#This Row],[הווסת פעיל?]]&lt;&gt;1,B1124&lt;&gt;1,B1124&lt;&gt;""),IF(OR(שבוע_בדילוג[[#This Row],[LengthofCycle]]=F1124,F1124=29),1,0),"")</f>
        <v>0</v>
      </c>
      <c r="AM1123" s="4">
        <f>IF(AND(שבוע_בדילוג[[#This Row],[הווסת פעיל?]]&lt;&gt;1,B1124&lt;&gt;1,B1124&lt;&gt;""),IF(OR(שבוע_בדילוג[[#This Row],[LengthofCycle]]=F1124,F1124=29,F1124=28),1,0),"")</f>
        <v>0</v>
      </c>
    </row>
    <row r="1124" spans="1:39" x14ac:dyDescent="0.25">
      <c r="A1124" s="1" t="s">
        <v>147</v>
      </c>
      <c r="B1124" s="1">
        <v>10</v>
      </c>
      <c r="C1124" s="1">
        <v>1</v>
      </c>
      <c r="D1124" s="1">
        <v>1</v>
      </c>
      <c r="E1124" s="1">
        <v>0</v>
      </c>
      <c r="F1124" s="1">
        <v>40</v>
      </c>
      <c r="H1124" s="1">
        <f>שבוע_בדילוג[[#This Row],[LengthofCycle]]+1</f>
        <v>41</v>
      </c>
      <c r="I1124" s="1" t="str">
        <f>IF(IFERROR(LOOKUP(שבוע_בדילוג[[#This Row],[ClientID]],קביעויות[השבוע בדילוג]),FALSE)=שבוע_בדילוג[[#This Row],[ClientID]],1,"")</f>
        <v/>
      </c>
      <c r="J1124" s="1" t="str">
        <f>IF(AND(שבוע_בדילוג[[#This Row],[CycleNumber]]&gt;1,OR(B1125="",שבוע_בדילוג[[#This Row],[CycleNumber]]&gt;B1123)),IF(OR(AND(שבוע_בדילוג[[#This Row],[LengthofCycle]]=29,F1123=29),AND(שבוע_בדילוג[[#This Row],[LengthofCycle]]=36,F1123=36)),1,""),"")</f>
        <v/>
      </c>
      <c r="K1124" s="1" t="str">
        <f>IF(AND(שבוע_בדילוג[[#This Row],[וסת השבוע]]=1,J1123=1,שבוע_בדילוג[[#This Row],[CycleNumber]]&gt;B1123),1,"")</f>
        <v/>
      </c>
      <c r="L1124" s="1" t="str">
        <f>IF(שבוע_בדילוג[[#This Row],[CycleNumber]]=1,"",IF(שבוע_בדילוג[[#This Row],[וסת השבוע]]=1,0,IF(L1123="","",IF(L1123=0,IF(שבוע_בדילוג[[#This Row],[LengthofCycle]]=29,0,1),IF(L1123=1,IF(שבוע_בדילוג[[#This Row],[LengthofCycle]]+F1123=29*2,0,2),IF(L1123=2,IF(שבוע_בדילוג[[#This Row],[LengthofCycle]]+F1123+F1122=29*3,0,3),""))))))</f>
        <v/>
      </c>
      <c r="M1124" s="1" t="str">
        <f>IF(שבוע_בדילוג[[#This Row],[וסת השבוע]]=1,IF(שבוע_בדילוג[[#This Row],[וסת השבוע וההפלגה ביחד]]=1,M1123+1,0),IF(AND(שבוע_בדילוג[[#This Row],[CycleNumber]]&gt;B1123,שבוע_בדילוג[[#This Row],[CycleNumber]]&gt;1),IF(שבוע_בדילוג[[#This Row],[וסת השבוע פעיל?]]&lt;&gt;"",M1123+1,""),""))</f>
        <v/>
      </c>
      <c r="N1124" s="1" t="str">
        <f>IF(שבוע_בדילוג[[#This Row],[וסת השבוע פעיל?2]]="","",IF(AND(שבוע_בדילוג[[#This Row],[וסת השבוע פעיל?]]&lt;&gt;"",שבוע_בדילוג[[#This Row],[CycleNumber]]&lt;B1125,B1125&lt;&gt;"",שבוע_בדילוג[[#This Row],[וסת השבוע פעיל?]]&lt;3),IF(L1125=0,IF(AND(שבוע_בדילוג[[#This Row],[וסת השבוע פעיל?]]&gt;0,J1125=1),0,1),0),""))</f>
        <v/>
      </c>
      <c r="O1124" s="1" t="str">
        <f t="shared" si="92"/>
        <v/>
      </c>
      <c r="P1124" s="1" t="str">
        <f>IF(AND(שבוע_בדילוג[[#This Row],[חיזוי - שבוע]]=1,K1125=1),1,"")</f>
        <v/>
      </c>
      <c r="Q1124" s="1" t="str">
        <f>IF(AND(שבוע_בדילוג[[#This Row],[וסת השבוע פעיל?]]&lt;3,OR(שבוע_בדילוג[[#This Row],[CycleNumber]]&gt;B1125,B1125="")),1,"")</f>
        <v/>
      </c>
      <c r="R1124" s="1" t="str">
        <f>IF(AND(שבוע_בדילוג[[#This Row],[חיזוי - שבוע]]&lt;&gt;"",שבוע_בדילוג[[#This Row],[וסת השבוע פעיל?2]]=""),1,"")</f>
        <v/>
      </c>
      <c r="S1124" s="1" t="str">
        <f>IF(שבוע_בדילוג[[#This Row],[האישה קבעה וסת שבוע בדילוג?]]=1,IF(שבוע_בדילוג[[#This Row],[וסת השבוע פעיל?]]&lt;3,1,0),"")</f>
        <v/>
      </c>
      <c r="T11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4" s="1">
        <f t="shared" si="93"/>
        <v>0</v>
      </c>
      <c r="V1124" s="1">
        <f t="shared" si="94"/>
        <v>0</v>
      </c>
      <c r="W1124" s="1">
        <f t="shared" si="95"/>
        <v>0</v>
      </c>
      <c r="X1124" s="1" t="str">
        <f>IF(שבוע_בדילוג[[#This Row],[3 הפלגות זהות]]="","",IF(שבוע_בדילוג[[#This Row],[3 הפלגות זהות]]=1,שבוע_בדילוג[[#This Row],[LengthofCycle]],X1123))</f>
        <v/>
      </c>
      <c r="Z1124" s="1" t="str">
        <f>IF(OR(שבוע_בדילוג[[#This Row],[הווסת פעיל?]]=0,שבוע_בדילוג[[#This Row],[הווסת פעיל?]]=""),"",SUM(Z1123,שבוע_בדילוג[[#This Row],[הווסת פעיל?]]))</f>
        <v/>
      </c>
      <c r="AA1124" s="1" t="str">
        <f>IF(AND(שבוע_בדילוג[[#This Row],[כמה מחזורים עד עקירה]]&lt;&gt;"",Z1125=""),שבוע_בדילוג[[#This Row],[כמה מחזורים עד עקירה]],"")</f>
        <v/>
      </c>
      <c r="AB1124" s="1" t="str">
        <f>IF(AND(שבוע_בדילוג[[#This Row],[הווסת פעיל?]]=1,שבוע_בדילוג[[#This Row],[וסת קבוע אחרון]]&lt;&gt;X1123),שבוע_בדילוג[[#This Row],[וסת קבוע אחרון]],"")</f>
        <v/>
      </c>
      <c r="AC1124" s="1" t="str">
        <f>IF(AND(שבוע_בדילוג[[#This Row],[הווסת פעיל?]]=1,Y1123=0,שבוע_בדילוג[[#This Row],[וסת קבוע אחרון]]=X1123),שבוע_בדילוג[[#This Row],[וסת קבוע אחרון]],"")</f>
        <v/>
      </c>
      <c r="AD1124" s="1" t="str">
        <f>IF(AND(שבוע_בדילוג[[#This Row],[הווסת פעיל?]]=1,Y1123=0,שבוע_בדילוג[[#This Row],[וסת קבוע אחרון]]&lt;&gt;X1123),1,"")</f>
        <v/>
      </c>
      <c r="AE1124" s="1" t="str">
        <f>IF(AND(שבוע_בדילוג[[#This Row],[הווסת פעיל?]]&lt;&gt;"",B1125=1),שבוע_בדילוג[[#This Row],[CycleNumber]],"")</f>
        <v/>
      </c>
      <c r="AF1124" s="1" t="str">
        <f>IF(AND(שבוע_בדילוג[[#This Row],[הווסת פעיל?]]&lt;&gt;"",Y1123=""),שבוע_בדילוג[[#This Row],[CycleNumber]],"")</f>
        <v/>
      </c>
      <c r="AG1124" s="1" t="str">
        <f>IF(B1125=1,"",IF(שבוע_בדילוג[[#This Row],[הווסת פעיל?]]=1,IF(שבוע_בדילוג[[#This Row],[וסת קבוע אחרון]]=F1125,1,0),""))</f>
        <v/>
      </c>
      <c r="AH1124" s="1" t="str">
        <f>IF(B1125=1,"",IF(שבוע_בדילוג[[#This Row],[הווסת פעיל?]]=1,IF(OR(שבוע_בדילוג[[#This Row],[וסת קבוע אחרון]]=F1125,F1125=שבוע_בדילוג[[#This Row],[LengthofCycle]]),1,0),""))</f>
        <v/>
      </c>
      <c r="AI1124" s="1" t="str">
        <f>IF(B1125=1,"",IF(שבוע_בדילוג[[#This Row],[הווסת פעיל?]]=1,IF(OR(שבוע_בדילוג[[#This Row],[וסת קבוע אחרון]]=F1125,F1125=שבוע_בדילוג[[#This Row],[LengthofCycle]],AND(שבוע_בדילוג[[#This Row],[LengthofCycle]]&lt;&gt;שבוע_בדילוג[[#This Row],[וסת קבוע אחרון]],OR(F1125=28,F1125=29))),1,0),""))</f>
        <v/>
      </c>
      <c r="AJ1124" s="1" t="str">
        <f>IF(AND(שבוע_בדילוג[[#This Row],[הווסת פעיל?]]=1,B1125=1),1,"")</f>
        <v/>
      </c>
      <c r="AK1124" s="4">
        <f>IF(AND(שבוע_בדילוג[[#This Row],[הווסת פעיל?]]&lt;&gt;1,B1125&lt;&gt;1,B1125&lt;&gt;""),IF(שבוע_בדילוג[[#This Row],[LengthofCycle]]=F1125,1,0),"")</f>
        <v>0</v>
      </c>
      <c r="AL1124" s="4">
        <f>IF(AND(שבוע_בדילוג[[#This Row],[הווסת פעיל?]]&lt;&gt;1,B1125&lt;&gt;1,B1125&lt;&gt;""),IF(OR(שבוע_בדילוג[[#This Row],[LengthofCycle]]=F1125,F1125=29),1,0),"")</f>
        <v>0</v>
      </c>
      <c r="AM1124" s="4">
        <f>IF(AND(שבוע_בדילוג[[#This Row],[הווסת פעיל?]]&lt;&gt;1,B1125&lt;&gt;1,B1125&lt;&gt;""),IF(OR(שבוע_בדילוג[[#This Row],[LengthofCycle]]=F1125,F1125=29,F1125=28),1,0),"")</f>
        <v>1</v>
      </c>
    </row>
    <row r="1125" spans="1:39" x14ac:dyDescent="0.25">
      <c r="A1125" s="1" t="s">
        <v>147</v>
      </c>
      <c r="B1125" s="1">
        <v>11</v>
      </c>
      <c r="C1125" s="1">
        <v>1</v>
      </c>
      <c r="D1125" s="1">
        <v>1</v>
      </c>
      <c r="E1125" s="1">
        <v>0</v>
      </c>
      <c r="F1125" s="1">
        <v>28</v>
      </c>
      <c r="H1125" s="1">
        <f>שבוע_בדילוג[[#This Row],[LengthofCycle]]+1</f>
        <v>29</v>
      </c>
      <c r="I1125" s="1" t="str">
        <f>IF(IFERROR(LOOKUP(שבוע_בדילוג[[#This Row],[ClientID]],קביעויות[השבוע בדילוג]),FALSE)=שבוע_בדילוג[[#This Row],[ClientID]],1,"")</f>
        <v/>
      </c>
      <c r="J1125" s="1" t="str">
        <f>IF(AND(שבוע_בדילוג[[#This Row],[CycleNumber]]&gt;1,OR(B1126="",שבוע_בדילוג[[#This Row],[CycleNumber]]&gt;B1124)),IF(OR(AND(שבוע_בדילוג[[#This Row],[LengthofCycle]]=29,F1124=29),AND(שבוע_בדילוג[[#This Row],[LengthofCycle]]=36,F1124=36)),1,""),"")</f>
        <v/>
      </c>
      <c r="K1125" s="1" t="str">
        <f>IF(AND(שבוע_בדילוג[[#This Row],[וסת השבוע]]=1,J1124=1,שבוע_בדילוג[[#This Row],[CycleNumber]]&gt;B1124),1,"")</f>
        <v/>
      </c>
      <c r="L1125" s="1" t="str">
        <f>IF(שבוע_בדילוג[[#This Row],[CycleNumber]]=1,"",IF(שבוע_בדילוג[[#This Row],[וסת השבוע]]=1,0,IF(L1124="","",IF(L1124=0,IF(שבוע_בדילוג[[#This Row],[LengthofCycle]]=29,0,1),IF(L1124=1,IF(שבוע_בדילוג[[#This Row],[LengthofCycle]]+F1124=29*2,0,2),IF(L1124=2,IF(שבוע_בדילוג[[#This Row],[LengthofCycle]]+F1124+F1123=29*3,0,3),""))))))</f>
        <v/>
      </c>
      <c r="M1125" s="1" t="str">
        <f>IF(שבוע_בדילוג[[#This Row],[וסת השבוע]]=1,IF(שבוע_בדילוג[[#This Row],[וסת השבוע וההפלגה ביחד]]=1,M1124+1,0),IF(AND(שבוע_בדילוג[[#This Row],[CycleNumber]]&gt;B1124,שבוע_בדילוג[[#This Row],[CycleNumber]]&gt;1),IF(שבוע_בדילוג[[#This Row],[וסת השבוע פעיל?]]&lt;&gt;"",M1124+1,""),""))</f>
        <v/>
      </c>
      <c r="N1125" s="1" t="str">
        <f>IF(שבוע_בדילוג[[#This Row],[וסת השבוע פעיל?2]]="","",IF(AND(שבוע_בדילוג[[#This Row],[וסת השבוע פעיל?]]&lt;&gt;"",שבוע_בדילוג[[#This Row],[CycleNumber]]&lt;B1126,B1126&lt;&gt;"",שבוע_בדילוג[[#This Row],[וסת השבוע פעיל?]]&lt;3),IF(L1126=0,IF(AND(שבוע_בדילוג[[#This Row],[וסת השבוע פעיל?]]&gt;0,J1126=1),0,1),0),""))</f>
        <v/>
      </c>
      <c r="O1125" s="1" t="str">
        <f t="shared" si="92"/>
        <v/>
      </c>
      <c r="P1125" s="1" t="str">
        <f>IF(AND(שבוע_בדילוג[[#This Row],[חיזוי - שבוע]]=1,K1126=1),1,"")</f>
        <v/>
      </c>
      <c r="Q1125" s="1" t="str">
        <f>IF(AND(שבוע_בדילוג[[#This Row],[וסת השבוע פעיל?]]&lt;3,OR(שבוע_בדילוג[[#This Row],[CycleNumber]]&gt;B1126,B1126="")),1,"")</f>
        <v/>
      </c>
      <c r="R1125" s="1" t="str">
        <f>IF(AND(שבוע_בדילוג[[#This Row],[חיזוי - שבוע]]&lt;&gt;"",שבוע_בדילוג[[#This Row],[וסת השבוע פעיל?2]]=""),1,"")</f>
        <v/>
      </c>
      <c r="S1125" s="1" t="str">
        <f>IF(שבוע_בדילוג[[#This Row],[האישה קבעה וסת שבוע בדילוג?]]=1,IF(שבוע_בדילוג[[#This Row],[וסת השבוע פעיל?]]&lt;3,1,0),"")</f>
        <v/>
      </c>
      <c r="T11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5" s="1">
        <f t="shared" si="93"/>
        <v>0</v>
      </c>
      <c r="V1125" s="1">
        <f t="shared" si="94"/>
        <v>0</v>
      </c>
      <c r="W1125" s="1">
        <f t="shared" si="95"/>
        <v>0</v>
      </c>
      <c r="X1125" s="1" t="str">
        <f>IF(שבוע_בדילוג[[#This Row],[3 הפלגות זהות]]="","",IF(שבוע_בדילוג[[#This Row],[3 הפלגות זהות]]=1,שבוע_בדילוג[[#This Row],[LengthofCycle]],X1124))</f>
        <v/>
      </c>
      <c r="Z1125" s="1" t="str">
        <f>IF(OR(שבוע_בדילוג[[#This Row],[הווסת פעיל?]]=0,שבוע_בדילוג[[#This Row],[הווסת פעיל?]]=""),"",SUM(Z1124,שבוע_בדילוג[[#This Row],[הווסת פעיל?]]))</f>
        <v/>
      </c>
      <c r="AA1125" s="1" t="str">
        <f>IF(AND(שבוע_בדילוג[[#This Row],[כמה מחזורים עד עקירה]]&lt;&gt;"",Z1126=""),שבוע_בדילוג[[#This Row],[כמה מחזורים עד עקירה]],"")</f>
        <v/>
      </c>
      <c r="AB1125" s="1" t="str">
        <f>IF(AND(שבוע_בדילוג[[#This Row],[הווסת פעיל?]]=1,שבוע_בדילוג[[#This Row],[וסת קבוע אחרון]]&lt;&gt;X1124),שבוע_בדילוג[[#This Row],[וסת קבוע אחרון]],"")</f>
        <v/>
      </c>
      <c r="AC1125" s="1" t="str">
        <f>IF(AND(שבוע_בדילוג[[#This Row],[הווסת פעיל?]]=1,Y1124=0,שבוע_בדילוג[[#This Row],[וסת קבוע אחרון]]=X1124),שבוע_בדילוג[[#This Row],[וסת קבוע אחרון]],"")</f>
        <v/>
      </c>
      <c r="AD1125" s="1" t="str">
        <f>IF(AND(שבוע_בדילוג[[#This Row],[הווסת פעיל?]]=1,Y1124=0,שבוע_בדילוג[[#This Row],[וסת קבוע אחרון]]&lt;&gt;X1124),1,"")</f>
        <v/>
      </c>
      <c r="AE1125" s="1" t="str">
        <f>IF(AND(שבוע_בדילוג[[#This Row],[הווסת פעיל?]]&lt;&gt;"",B1126=1),שבוע_בדילוג[[#This Row],[CycleNumber]],"")</f>
        <v/>
      </c>
      <c r="AF1125" s="1" t="str">
        <f>IF(AND(שבוע_בדילוג[[#This Row],[הווסת פעיל?]]&lt;&gt;"",Y1124=""),שבוע_בדילוג[[#This Row],[CycleNumber]],"")</f>
        <v/>
      </c>
      <c r="AG1125" s="1" t="str">
        <f>IF(B1126=1,"",IF(שבוע_בדילוג[[#This Row],[הווסת פעיל?]]=1,IF(שבוע_בדילוג[[#This Row],[וסת קבוע אחרון]]=F1126,1,0),""))</f>
        <v/>
      </c>
      <c r="AH1125" s="1" t="str">
        <f>IF(B1126=1,"",IF(שבוע_בדילוג[[#This Row],[הווסת פעיל?]]=1,IF(OR(שבוע_בדילוג[[#This Row],[וסת קבוע אחרון]]=F1126,F1126=שבוע_בדילוג[[#This Row],[LengthofCycle]]),1,0),""))</f>
        <v/>
      </c>
      <c r="AI1125" s="1" t="str">
        <f>IF(B1126=1,"",IF(שבוע_בדילוג[[#This Row],[הווסת פעיל?]]=1,IF(OR(שבוע_בדילוג[[#This Row],[וסת קבוע אחרון]]=F1126,F1126=שבוע_בדילוג[[#This Row],[LengthofCycle]],AND(שבוע_בדילוג[[#This Row],[LengthofCycle]]&lt;&gt;שבוע_בדילוג[[#This Row],[וסת קבוע אחרון]],OR(F1126=28,F1126=29))),1,0),""))</f>
        <v/>
      </c>
      <c r="AJ1125" s="1" t="str">
        <f>IF(AND(שבוע_בדילוג[[#This Row],[הווסת פעיל?]]=1,B1126=1),1,"")</f>
        <v/>
      </c>
      <c r="AK1125" s="4">
        <f>IF(AND(שבוע_בדילוג[[#This Row],[הווסת פעיל?]]&lt;&gt;1,B1126&lt;&gt;1,B1126&lt;&gt;""),IF(שבוע_בדילוג[[#This Row],[LengthofCycle]]=F1126,1,0),"")</f>
        <v>0</v>
      </c>
      <c r="AL1125" s="4">
        <f>IF(AND(שבוע_בדילוג[[#This Row],[הווסת פעיל?]]&lt;&gt;1,B1126&lt;&gt;1,B1126&lt;&gt;""),IF(OR(שבוע_בדילוג[[#This Row],[LengthofCycle]]=F1126,F1126=29),1,0),"")</f>
        <v>0</v>
      </c>
      <c r="AM1125" s="4">
        <f>IF(AND(שבוע_בדילוג[[#This Row],[הווסת פעיל?]]&lt;&gt;1,B1126&lt;&gt;1,B1126&lt;&gt;""),IF(OR(שבוע_בדילוג[[#This Row],[LengthofCycle]]=F1126,F1126=29,F1126=28),1,0),"")</f>
        <v>0</v>
      </c>
    </row>
    <row r="1126" spans="1:39" x14ac:dyDescent="0.25">
      <c r="A1126" s="1" t="s">
        <v>147</v>
      </c>
      <c r="B1126" s="1">
        <v>12</v>
      </c>
      <c r="C1126" s="1">
        <v>1</v>
      </c>
      <c r="D1126" s="1">
        <v>1</v>
      </c>
      <c r="E1126" s="1">
        <v>0</v>
      </c>
      <c r="F1126" s="1">
        <v>35</v>
      </c>
      <c r="H1126" s="1">
        <f>שבוע_בדילוג[[#This Row],[LengthofCycle]]+1</f>
        <v>36</v>
      </c>
      <c r="I1126" s="1" t="str">
        <f>IF(IFERROR(LOOKUP(שבוע_בדילוג[[#This Row],[ClientID]],קביעויות[השבוע בדילוג]),FALSE)=שבוע_בדילוג[[#This Row],[ClientID]],1,"")</f>
        <v/>
      </c>
      <c r="J1126" s="1" t="str">
        <f>IF(AND(שבוע_בדילוג[[#This Row],[CycleNumber]]&gt;1,OR(B1127="",שבוע_בדילוג[[#This Row],[CycleNumber]]&gt;B1125)),IF(OR(AND(שבוע_בדילוג[[#This Row],[LengthofCycle]]=29,F1125=29),AND(שבוע_בדילוג[[#This Row],[LengthofCycle]]=36,F1125=36)),1,""),"")</f>
        <v/>
      </c>
      <c r="K1126" s="1" t="str">
        <f>IF(AND(שבוע_בדילוג[[#This Row],[וסת השבוע]]=1,J1125=1,שבוע_בדילוג[[#This Row],[CycleNumber]]&gt;B1125),1,"")</f>
        <v/>
      </c>
      <c r="L1126" s="1" t="str">
        <f>IF(שבוע_בדילוג[[#This Row],[CycleNumber]]=1,"",IF(שבוע_בדילוג[[#This Row],[וסת השבוע]]=1,0,IF(L1125="","",IF(L1125=0,IF(שבוע_בדילוג[[#This Row],[LengthofCycle]]=29,0,1),IF(L1125=1,IF(שבוע_בדילוג[[#This Row],[LengthofCycle]]+F1125=29*2,0,2),IF(L1125=2,IF(שבוע_בדילוג[[#This Row],[LengthofCycle]]+F1125+F1124=29*3,0,3),""))))))</f>
        <v/>
      </c>
      <c r="M1126" s="1" t="str">
        <f>IF(שבוע_בדילוג[[#This Row],[וסת השבוע]]=1,IF(שבוע_בדילוג[[#This Row],[וסת השבוע וההפלגה ביחד]]=1,M1125+1,0),IF(AND(שבוע_בדילוג[[#This Row],[CycleNumber]]&gt;B1125,שבוע_בדילוג[[#This Row],[CycleNumber]]&gt;1),IF(שבוע_בדילוג[[#This Row],[וסת השבוע פעיל?]]&lt;&gt;"",M1125+1,""),""))</f>
        <v/>
      </c>
      <c r="N1126" s="1" t="str">
        <f>IF(שבוע_בדילוג[[#This Row],[וסת השבוע פעיל?2]]="","",IF(AND(שבוע_בדילוג[[#This Row],[וסת השבוע פעיל?]]&lt;&gt;"",שבוע_בדילוג[[#This Row],[CycleNumber]]&lt;B1127,B1127&lt;&gt;"",שבוע_בדילוג[[#This Row],[וסת השבוע פעיל?]]&lt;3),IF(L1127=0,IF(AND(שבוע_בדילוג[[#This Row],[וסת השבוע פעיל?]]&gt;0,J1127=1),0,1),0),""))</f>
        <v/>
      </c>
      <c r="O1126" s="1" t="str">
        <f t="shared" si="92"/>
        <v/>
      </c>
      <c r="P1126" s="1" t="str">
        <f>IF(AND(שבוע_בדילוג[[#This Row],[חיזוי - שבוע]]=1,K1127=1),1,"")</f>
        <v/>
      </c>
      <c r="Q1126" s="1" t="str">
        <f>IF(AND(שבוע_בדילוג[[#This Row],[וסת השבוע פעיל?]]&lt;3,OR(שבוע_בדילוג[[#This Row],[CycleNumber]]&gt;B1127,B1127="")),1,"")</f>
        <v/>
      </c>
      <c r="R1126" s="1" t="str">
        <f>IF(AND(שבוע_בדילוג[[#This Row],[חיזוי - שבוע]]&lt;&gt;"",שבוע_בדילוג[[#This Row],[וסת השבוע פעיל?2]]=""),1,"")</f>
        <v/>
      </c>
      <c r="S1126" s="1" t="str">
        <f>IF(שבוע_בדילוג[[#This Row],[האישה קבעה וסת שבוע בדילוג?]]=1,IF(שבוע_בדילוג[[#This Row],[וסת השבוע פעיל?]]&lt;3,1,0),"")</f>
        <v/>
      </c>
      <c r="T11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6" s="1">
        <f t="shared" si="93"/>
        <v>0</v>
      </c>
      <c r="V1126" s="1">
        <f t="shared" si="94"/>
        <v>0</v>
      </c>
      <c r="W1126" s="1">
        <f t="shared" si="95"/>
        <v>0</v>
      </c>
      <c r="X1126" s="1" t="str">
        <f>IF(שבוע_בדילוג[[#This Row],[3 הפלגות זהות]]="","",IF(שבוע_בדילוג[[#This Row],[3 הפלגות זהות]]=1,שבוע_בדילוג[[#This Row],[LengthofCycle]],X1125))</f>
        <v/>
      </c>
      <c r="Z1126" s="1" t="str">
        <f>IF(OR(שבוע_בדילוג[[#This Row],[הווסת פעיל?]]=0,שבוע_בדילוג[[#This Row],[הווסת פעיל?]]=""),"",SUM(Z1125,שבוע_בדילוג[[#This Row],[הווסת פעיל?]]))</f>
        <v/>
      </c>
      <c r="AA1126" s="1" t="str">
        <f>IF(AND(שבוע_בדילוג[[#This Row],[כמה מחזורים עד עקירה]]&lt;&gt;"",Z1127=""),שבוע_בדילוג[[#This Row],[כמה מחזורים עד עקירה]],"")</f>
        <v/>
      </c>
      <c r="AB1126" s="1" t="str">
        <f>IF(AND(שבוע_בדילוג[[#This Row],[הווסת פעיל?]]=1,שבוע_בדילוג[[#This Row],[וסת קבוע אחרון]]&lt;&gt;X1125),שבוע_בדילוג[[#This Row],[וסת קבוע אחרון]],"")</f>
        <v/>
      </c>
      <c r="AC1126" s="1" t="str">
        <f>IF(AND(שבוע_בדילוג[[#This Row],[הווסת פעיל?]]=1,Y1125=0,שבוע_בדילוג[[#This Row],[וסת קבוע אחרון]]=X1125),שבוע_בדילוג[[#This Row],[וסת קבוע אחרון]],"")</f>
        <v/>
      </c>
      <c r="AD1126" s="1" t="str">
        <f>IF(AND(שבוע_בדילוג[[#This Row],[הווסת פעיל?]]=1,Y1125=0,שבוע_בדילוג[[#This Row],[וסת קבוע אחרון]]&lt;&gt;X1125),1,"")</f>
        <v/>
      </c>
      <c r="AE1126" s="1" t="str">
        <f>IF(AND(שבוע_בדילוג[[#This Row],[הווסת פעיל?]]&lt;&gt;"",B1127=1),שבוע_בדילוג[[#This Row],[CycleNumber]],"")</f>
        <v/>
      </c>
      <c r="AF1126" s="1" t="str">
        <f>IF(AND(שבוע_בדילוג[[#This Row],[הווסת פעיל?]]&lt;&gt;"",Y1125=""),שבוע_בדילוג[[#This Row],[CycleNumber]],"")</f>
        <v/>
      </c>
      <c r="AG1126" s="1" t="str">
        <f>IF(B1127=1,"",IF(שבוע_בדילוג[[#This Row],[הווסת פעיל?]]=1,IF(שבוע_בדילוג[[#This Row],[וסת קבוע אחרון]]=F1127,1,0),""))</f>
        <v/>
      </c>
      <c r="AH1126" s="1" t="str">
        <f>IF(B1127=1,"",IF(שבוע_בדילוג[[#This Row],[הווסת פעיל?]]=1,IF(OR(שבוע_בדילוג[[#This Row],[וסת קבוע אחרון]]=F1127,F1127=שבוע_בדילוג[[#This Row],[LengthofCycle]]),1,0),""))</f>
        <v/>
      </c>
      <c r="AI1126" s="1" t="str">
        <f>IF(B1127=1,"",IF(שבוע_בדילוג[[#This Row],[הווסת פעיל?]]=1,IF(OR(שבוע_בדילוג[[#This Row],[וסת קבוע אחרון]]=F1127,F1127=שבוע_בדילוג[[#This Row],[LengthofCycle]],AND(שבוע_בדילוג[[#This Row],[LengthofCycle]]&lt;&gt;שבוע_בדילוג[[#This Row],[וסת קבוע אחרון]],OR(F1127=28,F1127=29))),1,0),""))</f>
        <v/>
      </c>
      <c r="AJ1126" s="1" t="str">
        <f>IF(AND(שבוע_בדילוג[[#This Row],[הווסת פעיל?]]=1,B1127=1),1,"")</f>
        <v/>
      </c>
      <c r="AK1126" s="4">
        <f>IF(AND(שבוע_בדילוג[[#This Row],[הווסת פעיל?]]&lt;&gt;1,B1127&lt;&gt;1,B1127&lt;&gt;""),IF(שבוע_בדילוג[[#This Row],[LengthofCycle]]=F1127,1,0),"")</f>
        <v>0</v>
      </c>
      <c r="AL1126" s="4">
        <f>IF(AND(שבוע_בדילוג[[#This Row],[הווסת פעיל?]]&lt;&gt;1,B1127&lt;&gt;1,B1127&lt;&gt;""),IF(OR(שבוע_בדילוג[[#This Row],[LengthofCycle]]=F1127,F1127=29),1,0),"")</f>
        <v>0</v>
      </c>
      <c r="AM1126" s="4">
        <f>IF(AND(שבוע_בדילוג[[#This Row],[הווסת פעיל?]]&lt;&gt;1,B1127&lt;&gt;1,B1127&lt;&gt;""),IF(OR(שבוע_בדילוג[[#This Row],[LengthofCycle]]=F1127,F1127=29,F1127=28),1,0),"")</f>
        <v>0</v>
      </c>
    </row>
    <row r="1127" spans="1:39" x14ac:dyDescent="0.25">
      <c r="A1127" s="1" t="s">
        <v>147</v>
      </c>
      <c r="B1127" s="1">
        <v>13</v>
      </c>
      <c r="C1127" s="1">
        <v>1</v>
      </c>
      <c r="D1127" s="1">
        <v>1</v>
      </c>
      <c r="E1127" s="1">
        <v>0</v>
      </c>
      <c r="F1127" s="1">
        <v>31</v>
      </c>
      <c r="H1127" s="1">
        <f>שבוע_בדילוג[[#This Row],[LengthofCycle]]+1</f>
        <v>32</v>
      </c>
      <c r="I1127" s="1" t="str">
        <f>IF(IFERROR(LOOKUP(שבוע_בדילוג[[#This Row],[ClientID]],קביעויות[השבוע בדילוג]),FALSE)=שבוע_בדילוג[[#This Row],[ClientID]],1,"")</f>
        <v/>
      </c>
      <c r="J1127" s="1" t="str">
        <f>IF(AND(שבוע_בדילוג[[#This Row],[CycleNumber]]&gt;1,OR(B1128="",שבוע_בדילוג[[#This Row],[CycleNumber]]&gt;B1126)),IF(OR(AND(שבוע_בדילוג[[#This Row],[LengthofCycle]]=29,F1126=29),AND(שבוע_בדילוג[[#This Row],[LengthofCycle]]=36,F1126=36)),1,""),"")</f>
        <v/>
      </c>
      <c r="K1127" s="1" t="str">
        <f>IF(AND(שבוע_בדילוג[[#This Row],[וסת השבוע]]=1,J1126=1,שבוע_בדילוג[[#This Row],[CycleNumber]]&gt;B1126),1,"")</f>
        <v/>
      </c>
      <c r="L1127" s="1" t="str">
        <f>IF(שבוע_בדילוג[[#This Row],[CycleNumber]]=1,"",IF(שבוע_בדילוג[[#This Row],[וסת השבוע]]=1,0,IF(L1126="","",IF(L1126=0,IF(שבוע_בדילוג[[#This Row],[LengthofCycle]]=29,0,1),IF(L1126=1,IF(שבוע_בדילוג[[#This Row],[LengthofCycle]]+F1126=29*2,0,2),IF(L1126=2,IF(שבוע_בדילוג[[#This Row],[LengthofCycle]]+F1126+F1125=29*3,0,3),""))))))</f>
        <v/>
      </c>
      <c r="M1127" s="1" t="str">
        <f>IF(שבוע_בדילוג[[#This Row],[וסת השבוע]]=1,IF(שבוע_בדילוג[[#This Row],[וסת השבוע וההפלגה ביחד]]=1,M1126+1,0),IF(AND(שבוע_בדילוג[[#This Row],[CycleNumber]]&gt;B1126,שבוע_בדילוג[[#This Row],[CycleNumber]]&gt;1),IF(שבוע_בדילוג[[#This Row],[וסת השבוע פעיל?]]&lt;&gt;"",M1126+1,""),""))</f>
        <v/>
      </c>
      <c r="N1127" s="1" t="str">
        <f>IF(שבוע_בדילוג[[#This Row],[וסת השבוע פעיל?2]]="","",IF(AND(שבוע_בדילוג[[#This Row],[וסת השבוע פעיל?]]&lt;&gt;"",שבוע_בדילוג[[#This Row],[CycleNumber]]&lt;B1128,B1128&lt;&gt;"",שבוע_בדילוג[[#This Row],[וסת השבוע פעיל?]]&lt;3),IF(L1128=0,IF(AND(שבוע_בדילוג[[#This Row],[וסת השבוע פעיל?]]&gt;0,J1128=1),0,1),0),""))</f>
        <v/>
      </c>
      <c r="O1127" s="1" t="str">
        <f t="shared" si="92"/>
        <v/>
      </c>
      <c r="P1127" s="1" t="str">
        <f>IF(AND(שבוע_בדילוג[[#This Row],[חיזוי - שבוע]]=1,K1128=1),1,"")</f>
        <v/>
      </c>
      <c r="Q1127" s="1" t="str">
        <f>IF(AND(שבוע_בדילוג[[#This Row],[וסת השבוע פעיל?]]&lt;3,OR(שבוע_בדילוג[[#This Row],[CycleNumber]]&gt;B1128,B1128="")),1,"")</f>
        <v/>
      </c>
      <c r="R1127" s="1" t="str">
        <f>IF(AND(שבוע_בדילוג[[#This Row],[חיזוי - שבוע]]&lt;&gt;"",שבוע_בדילוג[[#This Row],[וסת השבוע פעיל?2]]=""),1,"")</f>
        <v/>
      </c>
      <c r="S1127" s="1" t="str">
        <f>IF(שבוע_בדילוג[[#This Row],[האישה קבעה וסת שבוע בדילוג?]]=1,IF(שבוע_בדילוג[[#This Row],[וסת השבוע פעיל?]]&lt;3,1,0),"")</f>
        <v/>
      </c>
      <c r="T11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7" s="1">
        <f t="shared" si="93"/>
        <v>0</v>
      </c>
      <c r="V1127" s="1">
        <f t="shared" si="94"/>
        <v>0</v>
      </c>
      <c r="W1127" s="1">
        <f t="shared" si="95"/>
        <v>0</v>
      </c>
      <c r="X1127" s="1" t="str">
        <f>IF(שבוע_בדילוג[[#This Row],[3 הפלגות זהות]]="","",IF(שבוע_בדילוג[[#This Row],[3 הפלגות זהות]]=1,שבוע_בדילוג[[#This Row],[LengthofCycle]],X1126))</f>
        <v/>
      </c>
      <c r="Z1127" s="1" t="str">
        <f>IF(OR(שבוע_בדילוג[[#This Row],[הווסת פעיל?]]=0,שבוע_בדילוג[[#This Row],[הווסת פעיל?]]=""),"",SUM(Z1126,שבוע_בדילוג[[#This Row],[הווסת פעיל?]]))</f>
        <v/>
      </c>
      <c r="AA1127" s="1" t="str">
        <f>IF(AND(שבוע_בדילוג[[#This Row],[כמה מחזורים עד עקירה]]&lt;&gt;"",Z1128=""),שבוע_בדילוג[[#This Row],[כמה מחזורים עד עקירה]],"")</f>
        <v/>
      </c>
      <c r="AB1127" s="1" t="str">
        <f>IF(AND(שבוע_בדילוג[[#This Row],[הווסת פעיל?]]=1,שבוע_בדילוג[[#This Row],[וסת קבוע אחרון]]&lt;&gt;X1126),שבוע_בדילוג[[#This Row],[וסת קבוע אחרון]],"")</f>
        <v/>
      </c>
      <c r="AC1127" s="1" t="str">
        <f>IF(AND(שבוע_בדילוג[[#This Row],[הווסת פעיל?]]=1,Y1126=0,שבוע_בדילוג[[#This Row],[וסת קבוע אחרון]]=X1126),שבוע_בדילוג[[#This Row],[וסת קבוע אחרון]],"")</f>
        <v/>
      </c>
      <c r="AD1127" s="1" t="str">
        <f>IF(AND(שבוע_בדילוג[[#This Row],[הווסת פעיל?]]=1,Y1126=0,שבוע_בדילוג[[#This Row],[וסת קבוע אחרון]]&lt;&gt;X1126),1,"")</f>
        <v/>
      </c>
      <c r="AE1127" s="1" t="str">
        <f>IF(AND(שבוע_בדילוג[[#This Row],[הווסת פעיל?]]&lt;&gt;"",B1128=1),שבוע_בדילוג[[#This Row],[CycleNumber]],"")</f>
        <v/>
      </c>
      <c r="AF1127" s="1" t="str">
        <f>IF(AND(שבוע_בדילוג[[#This Row],[הווסת פעיל?]]&lt;&gt;"",Y1126=""),שבוע_בדילוג[[#This Row],[CycleNumber]],"")</f>
        <v/>
      </c>
      <c r="AG1127" s="1" t="str">
        <f>IF(B1128=1,"",IF(שבוע_בדילוג[[#This Row],[הווסת פעיל?]]=1,IF(שבוע_בדילוג[[#This Row],[וסת קבוע אחרון]]=F1128,1,0),""))</f>
        <v/>
      </c>
      <c r="AH1127" s="1" t="str">
        <f>IF(B1128=1,"",IF(שבוע_בדילוג[[#This Row],[הווסת פעיל?]]=1,IF(OR(שבוע_בדילוג[[#This Row],[וסת קבוע אחרון]]=F1128,F1128=שבוע_בדילוג[[#This Row],[LengthofCycle]]),1,0),""))</f>
        <v/>
      </c>
      <c r="AI1127" s="1" t="str">
        <f>IF(B1128=1,"",IF(שבוע_בדילוג[[#This Row],[הווסת פעיל?]]=1,IF(OR(שבוע_בדילוג[[#This Row],[וסת קבוע אחרון]]=F1128,F1128=שבוע_בדילוג[[#This Row],[LengthofCycle]],AND(שבוע_בדילוג[[#This Row],[LengthofCycle]]&lt;&gt;שבוע_בדילוג[[#This Row],[וסת קבוע אחרון]],OR(F1128=28,F1128=29))),1,0),""))</f>
        <v/>
      </c>
      <c r="AJ1127" s="1" t="str">
        <f>IF(AND(שבוע_בדילוג[[#This Row],[הווסת פעיל?]]=1,B1128=1),1,"")</f>
        <v/>
      </c>
      <c r="AK1127" s="4">
        <f>IF(AND(שבוע_בדילוג[[#This Row],[הווסת פעיל?]]&lt;&gt;1,B1128&lt;&gt;1,B1128&lt;&gt;""),IF(שבוע_בדילוג[[#This Row],[LengthofCycle]]=F1128,1,0),"")</f>
        <v>0</v>
      </c>
      <c r="AL1127" s="4">
        <f>IF(AND(שבוע_בדילוג[[#This Row],[הווסת פעיל?]]&lt;&gt;1,B1128&lt;&gt;1,B1128&lt;&gt;""),IF(OR(שבוע_בדילוג[[#This Row],[LengthofCycle]]=F1128,F1128=29),1,0),"")</f>
        <v>0</v>
      </c>
      <c r="AM1127" s="4">
        <f>IF(AND(שבוע_בדילוג[[#This Row],[הווסת פעיל?]]&lt;&gt;1,B1128&lt;&gt;1,B1128&lt;&gt;""),IF(OR(שבוע_בדילוג[[#This Row],[LengthofCycle]]=F1128,F1128=29,F1128=28),1,0),"")</f>
        <v>0</v>
      </c>
    </row>
    <row r="1128" spans="1:39" x14ac:dyDescent="0.25">
      <c r="A1128" s="1" t="s">
        <v>147</v>
      </c>
      <c r="B1128" s="1">
        <v>14</v>
      </c>
      <c r="C1128" s="1">
        <v>1</v>
      </c>
      <c r="D1128" s="1">
        <v>1</v>
      </c>
      <c r="E1128" s="1">
        <v>0</v>
      </c>
      <c r="F1128" s="1">
        <v>30</v>
      </c>
      <c r="H1128" s="1">
        <f>שבוע_בדילוג[[#This Row],[LengthofCycle]]+1</f>
        <v>31</v>
      </c>
      <c r="I1128" s="1" t="str">
        <f>IF(IFERROR(LOOKUP(שבוע_בדילוג[[#This Row],[ClientID]],קביעויות[השבוע בדילוג]),FALSE)=שבוע_בדילוג[[#This Row],[ClientID]],1,"")</f>
        <v/>
      </c>
      <c r="J1128" s="1" t="str">
        <f>IF(AND(שבוע_בדילוג[[#This Row],[CycleNumber]]&gt;1,OR(B1129="",שבוע_בדילוג[[#This Row],[CycleNumber]]&gt;B1127)),IF(OR(AND(שבוע_בדילוג[[#This Row],[LengthofCycle]]=29,F1127=29),AND(שבוע_בדילוג[[#This Row],[LengthofCycle]]=36,F1127=36)),1,""),"")</f>
        <v/>
      </c>
      <c r="K1128" s="1" t="str">
        <f>IF(AND(שבוע_בדילוג[[#This Row],[וסת השבוע]]=1,J1127=1,שבוע_בדילוג[[#This Row],[CycleNumber]]&gt;B1127),1,"")</f>
        <v/>
      </c>
      <c r="L1128" s="1" t="str">
        <f>IF(שבוע_בדילוג[[#This Row],[CycleNumber]]=1,"",IF(שבוע_בדילוג[[#This Row],[וסת השבוע]]=1,0,IF(L1127="","",IF(L1127=0,IF(שבוע_בדילוג[[#This Row],[LengthofCycle]]=29,0,1),IF(L1127=1,IF(שבוע_בדילוג[[#This Row],[LengthofCycle]]+F1127=29*2,0,2),IF(L1127=2,IF(שבוע_בדילוג[[#This Row],[LengthofCycle]]+F1127+F1126=29*3,0,3),""))))))</f>
        <v/>
      </c>
      <c r="M1128" s="1" t="str">
        <f>IF(שבוע_בדילוג[[#This Row],[וסת השבוע]]=1,IF(שבוע_בדילוג[[#This Row],[וסת השבוע וההפלגה ביחד]]=1,M1127+1,0),IF(AND(שבוע_בדילוג[[#This Row],[CycleNumber]]&gt;B1127,שבוע_בדילוג[[#This Row],[CycleNumber]]&gt;1),IF(שבוע_בדילוג[[#This Row],[וסת השבוע פעיל?]]&lt;&gt;"",M1127+1,""),""))</f>
        <v/>
      </c>
      <c r="N1128" s="1" t="str">
        <f>IF(שבוע_בדילוג[[#This Row],[וסת השבוע פעיל?2]]="","",IF(AND(שבוע_בדילוג[[#This Row],[וסת השבוע פעיל?]]&lt;&gt;"",שבוע_בדילוג[[#This Row],[CycleNumber]]&lt;B1129,B1129&lt;&gt;"",שבוע_בדילוג[[#This Row],[וסת השבוע פעיל?]]&lt;3),IF(L1129=0,IF(AND(שבוע_בדילוג[[#This Row],[וסת השבוע פעיל?]]&gt;0,J1129=1),0,1),0),""))</f>
        <v/>
      </c>
      <c r="O1128" s="1" t="str">
        <f t="shared" si="92"/>
        <v/>
      </c>
      <c r="P1128" s="1" t="str">
        <f>IF(AND(שבוע_בדילוג[[#This Row],[חיזוי - שבוע]]=1,K1129=1),1,"")</f>
        <v/>
      </c>
      <c r="Q1128" s="1" t="str">
        <f>IF(AND(שבוע_בדילוג[[#This Row],[וסת השבוע פעיל?]]&lt;3,OR(שבוע_בדילוג[[#This Row],[CycleNumber]]&gt;B1129,B1129="")),1,"")</f>
        <v/>
      </c>
      <c r="R1128" s="1" t="str">
        <f>IF(AND(שבוע_בדילוג[[#This Row],[חיזוי - שבוע]]&lt;&gt;"",שבוע_בדילוג[[#This Row],[וסת השבוע פעיל?2]]=""),1,"")</f>
        <v/>
      </c>
      <c r="S1128" s="1" t="str">
        <f>IF(שבוע_בדילוג[[#This Row],[האישה קבעה וסת שבוע בדילוג?]]=1,IF(שבוע_בדילוג[[#This Row],[וסת השבוע פעיל?]]&lt;3,1,0),"")</f>
        <v/>
      </c>
      <c r="T11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8" s="1">
        <f t="shared" si="93"/>
        <v>0</v>
      </c>
      <c r="V1128" s="1">
        <f t="shared" si="94"/>
        <v>0</v>
      </c>
      <c r="W1128" s="1">
        <f t="shared" si="95"/>
        <v>0</v>
      </c>
      <c r="X1128" s="1" t="str">
        <f>IF(שבוע_בדילוג[[#This Row],[3 הפלגות זהות]]="","",IF(שבוע_בדילוג[[#This Row],[3 הפלגות זהות]]=1,שבוע_בדילוג[[#This Row],[LengthofCycle]],X1127))</f>
        <v/>
      </c>
      <c r="Z1128" s="1" t="str">
        <f>IF(OR(שבוע_בדילוג[[#This Row],[הווסת פעיל?]]=0,שבוע_בדילוג[[#This Row],[הווסת פעיל?]]=""),"",SUM(Z1127,שבוע_בדילוג[[#This Row],[הווסת פעיל?]]))</f>
        <v/>
      </c>
      <c r="AA1128" s="1" t="str">
        <f>IF(AND(שבוע_בדילוג[[#This Row],[כמה מחזורים עד עקירה]]&lt;&gt;"",Z1129=""),שבוע_בדילוג[[#This Row],[כמה מחזורים עד עקירה]],"")</f>
        <v/>
      </c>
      <c r="AB1128" s="1" t="str">
        <f>IF(AND(שבוע_בדילוג[[#This Row],[הווסת פעיל?]]=1,שבוע_בדילוג[[#This Row],[וסת קבוע אחרון]]&lt;&gt;X1127),שבוע_בדילוג[[#This Row],[וסת קבוע אחרון]],"")</f>
        <v/>
      </c>
      <c r="AC1128" s="1" t="str">
        <f>IF(AND(שבוע_בדילוג[[#This Row],[הווסת פעיל?]]=1,Y1127=0,שבוע_בדילוג[[#This Row],[וסת קבוע אחרון]]=X1127),שבוע_בדילוג[[#This Row],[וסת קבוע אחרון]],"")</f>
        <v/>
      </c>
      <c r="AD1128" s="1" t="str">
        <f>IF(AND(שבוע_בדילוג[[#This Row],[הווסת פעיל?]]=1,Y1127=0,שבוע_בדילוג[[#This Row],[וסת קבוע אחרון]]&lt;&gt;X1127),1,"")</f>
        <v/>
      </c>
      <c r="AE1128" s="1" t="str">
        <f>IF(AND(שבוע_בדילוג[[#This Row],[הווסת פעיל?]]&lt;&gt;"",B1129=1),שבוע_בדילוג[[#This Row],[CycleNumber]],"")</f>
        <v/>
      </c>
      <c r="AF1128" s="1" t="str">
        <f>IF(AND(שבוע_בדילוג[[#This Row],[הווסת פעיל?]]&lt;&gt;"",Y1127=""),שבוע_בדילוג[[#This Row],[CycleNumber]],"")</f>
        <v/>
      </c>
      <c r="AG1128" s="1" t="str">
        <f>IF(B1129=1,"",IF(שבוע_בדילוג[[#This Row],[הווסת פעיל?]]=1,IF(שבוע_בדילוג[[#This Row],[וסת קבוע אחרון]]=F1129,1,0),""))</f>
        <v/>
      </c>
      <c r="AH1128" s="1" t="str">
        <f>IF(B1129=1,"",IF(שבוע_בדילוג[[#This Row],[הווסת פעיל?]]=1,IF(OR(שבוע_בדילוג[[#This Row],[וסת קבוע אחרון]]=F1129,F1129=שבוע_בדילוג[[#This Row],[LengthofCycle]]),1,0),""))</f>
        <v/>
      </c>
      <c r="AI1128" s="1" t="str">
        <f>IF(B1129=1,"",IF(שבוע_בדילוג[[#This Row],[הווסת פעיל?]]=1,IF(OR(שבוע_בדילוג[[#This Row],[וסת קבוע אחרון]]=F1129,F1129=שבוע_בדילוג[[#This Row],[LengthofCycle]],AND(שבוע_בדילוג[[#This Row],[LengthofCycle]]&lt;&gt;שבוע_בדילוג[[#This Row],[וסת קבוע אחרון]],OR(F1129=28,F1129=29))),1,0),""))</f>
        <v/>
      </c>
      <c r="AJ1128" s="1" t="str">
        <f>IF(AND(שבוע_בדילוג[[#This Row],[הווסת פעיל?]]=1,B1129=1),1,"")</f>
        <v/>
      </c>
      <c r="AK1128" s="4">
        <f>IF(AND(שבוע_בדילוג[[#This Row],[הווסת פעיל?]]&lt;&gt;1,B1129&lt;&gt;1,B1129&lt;&gt;""),IF(שבוע_בדילוג[[#This Row],[LengthofCycle]]=F1129,1,0),"")</f>
        <v>0</v>
      </c>
      <c r="AL1128" s="4">
        <f>IF(AND(שבוע_בדילוג[[#This Row],[הווסת פעיל?]]&lt;&gt;1,B1129&lt;&gt;1,B1129&lt;&gt;""),IF(OR(שבוע_בדילוג[[#This Row],[LengthofCycle]]=F1129,F1129=29),1,0),"")</f>
        <v>0</v>
      </c>
      <c r="AM1128" s="4">
        <f>IF(AND(שבוע_בדילוג[[#This Row],[הווסת פעיל?]]&lt;&gt;1,B1129&lt;&gt;1,B1129&lt;&gt;""),IF(OR(שבוע_בדילוג[[#This Row],[LengthofCycle]]=F1129,F1129=29,F1129=28),1,0),"")</f>
        <v>1</v>
      </c>
    </row>
    <row r="1129" spans="1:39" x14ac:dyDescent="0.25">
      <c r="A1129" s="1" t="s">
        <v>147</v>
      </c>
      <c r="B1129" s="1">
        <v>15</v>
      </c>
      <c r="C1129" s="1">
        <v>1</v>
      </c>
      <c r="D1129" s="1">
        <v>1</v>
      </c>
      <c r="E1129" s="1">
        <v>0</v>
      </c>
      <c r="F1129" s="1">
        <v>28</v>
      </c>
      <c r="H1129" s="1">
        <f>שבוע_בדילוג[[#This Row],[LengthofCycle]]+1</f>
        <v>29</v>
      </c>
      <c r="I1129" s="1" t="str">
        <f>IF(IFERROR(LOOKUP(שבוע_בדילוג[[#This Row],[ClientID]],קביעויות[השבוע בדילוג]),FALSE)=שבוע_בדילוג[[#This Row],[ClientID]],1,"")</f>
        <v/>
      </c>
      <c r="J1129" s="1" t="str">
        <f>IF(AND(שבוע_בדילוג[[#This Row],[CycleNumber]]&gt;1,OR(B1130="",שבוע_בדילוג[[#This Row],[CycleNumber]]&gt;B1128)),IF(OR(AND(שבוע_בדילוג[[#This Row],[LengthofCycle]]=29,F1128=29),AND(שבוע_בדילוג[[#This Row],[LengthofCycle]]=36,F1128=36)),1,""),"")</f>
        <v/>
      </c>
      <c r="K1129" s="1" t="str">
        <f>IF(AND(שבוע_בדילוג[[#This Row],[וסת השבוע]]=1,J1128=1,שבוע_בדילוג[[#This Row],[CycleNumber]]&gt;B1128),1,"")</f>
        <v/>
      </c>
      <c r="L1129" s="1" t="str">
        <f>IF(שבוע_בדילוג[[#This Row],[CycleNumber]]=1,"",IF(שבוע_בדילוג[[#This Row],[וסת השבוע]]=1,0,IF(L1128="","",IF(L1128=0,IF(שבוע_בדילוג[[#This Row],[LengthofCycle]]=29,0,1),IF(L1128=1,IF(שבוע_בדילוג[[#This Row],[LengthofCycle]]+F1128=29*2,0,2),IF(L1128=2,IF(שבוע_בדילוג[[#This Row],[LengthofCycle]]+F1128+F1127=29*3,0,3),""))))))</f>
        <v/>
      </c>
      <c r="M1129" s="1" t="str">
        <f>IF(שבוע_בדילוג[[#This Row],[וסת השבוע]]=1,IF(שבוע_בדילוג[[#This Row],[וסת השבוע וההפלגה ביחד]]=1,M1128+1,0),IF(AND(שבוע_בדילוג[[#This Row],[CycleNumber]]&gt;B1128,שבוע_בדילוג[[#This Row],[CycleNumber]]&gt;1),IF(שבוע_בדילוג[[#This Row],[וסת השבוע פעיל?]]&lt;&gt;"",M1128+1,""),""))</f>
        <v/>
      </c>
      <c r="N1129" s="1" t="str">
        <f>IF(שבוע_בדילוג[[#This Row],[וסת השבוע פעיל?2]]="","",IF(AND(שבוע_בדילוג[[#This Row],[וסת השבוע פעיל?]]&lt;&gt;"",שבוע_בדילוג[[#This Row],[CycleNumber]]&lt;B1130,B1130&lt;&gt;"",שבוע_בדילוג[[#This Row],[וסת השבוע פעיל?]]&lt;3),IF(L1130=0,IF(AND(שבוע_בדילוג[[#This Row],[וסת השבוע פעיל?]]&gt;0,J1130=1),0,1),0),""))</f>
        <v/>
      </c>
      <c r="O1129" s="1" t="str">
        <f t="shared" si="92"/>
        <v/>
      </c>
      <c r="P1129" s="1" t="str">
        <f>IF(AND(שבוע_בדילוג[[#This Row],[חיזוי - שבוע]]=1,K1130=1),1,"")</f>
        <v/>
      </c>
      <c r="Q1129" s="1" t="str">
        <f>IF(AND(שבוע_בדילוג[[#This Row],[וסת השבוע פעיל?]]&lt;3,OR(שבוע_בדילוג[[#This Row],[CycleNumber]]&gt;B1130,B1130="")),1,"")</f>
        <v/>
      </c>
      <c r="R1129" s="1" t="str">
        <f>IF(AND(שבוע_בדילוג[[#This Row],[חיזוי - שבוע]]&lt;&gt;"",שבוע_בדילוג[[#This Row],[וסת השבוע פעיל?2]]=""),1,"")</f>
        <v/>
      </c>
      <c r="S1129" s="1" t="str">
        <f>IF(שבוע_בדילוג[[#This Row],[האישה קבעה וסת שבוע בדילוג?]]=1,IF(שבוע_בדילוג[[#This Row],[וסת השבוע פעיל?]]&lt;3,1,0),"")</f>
        <v/>
      </c>
      <c r="T11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29" s="1">
        <f t="shared" si="93"/>
        <v>0</v>
      </c>
      <c r="V1129" s="1">
        <f t="shared" si="94"/>
        <v>0</v>
      </c>
      <c r="W1129" s="1">
        <f t="shared" si="95"/>
        <v>0</v>
      </c>
      <c r="X1129" s="1" t="str">
        <f>IF(שבוע_בדילוג[[#This Row],[3 הפלגות זהות]]="","",IF(שבוע_בדילוג[[#This Row],[3 הפלגות זהות]]=1,שבוע_בדילוג[[#This Row],[LengthofCycle]],X1128))</f>
        <v/>
      </c>
      <c r="Z1129" s="1" t="str">
        <f>IF(OR(שבוע_בדילוג[[#This Row],[הווסת פעיל?]]=0,שבוע_בדילוג[[#This Row],[הווסת פעיל?]]=""),"",SUM(Z1128,שבוע_בדילוג[[#This Row],[הווסת פעיל?]]))</f>
        <v/>
      </c>
      <c r="AA1129" s="1" t="str">
        <f>IF(AND(שבוע_בדילוג[[#This Row],[כמה מחזורים עד עקירה]]&lt;&gt;"",Z1130=""),שבוע_בדילוג[[#This Row],[כמה מחזורים עד עקירה]],"")</f>
        <v/>
      </c>
      <c r="AB1129" s="1" t="str">
        <f>IF(AND(שבוע_בדילוג[[#This Row],[הווסת פעיל?]]=1,שבוע_בדילוג[[#This Row],[וסת קבוע אחרון]]&lt;&gt;X1128),שבוע_בדילוג[[#This Row],[וסת קבוע אחרון]],"")</f>
        <v/>
      </c>
      <c r="AC1129" s="1" t="str">
        <f>IF(AND(שבוע_בדילוג[[#This Row],[הווסת פעיל?]]=1,Y1128=0,שבוע_בדילוג[[#This Row],[וסת קבוע אחרון]]=X1128),שבוע_בדילוג[[#This Row],[וסת קבוע אחרון]],"")</f>
        <v/>
      </c>
      <c r="AD1129" s="1" t="str">
        <f>IF(AND(שבוע_בדילוג[[#This Row],[הווסת פעיל?]]=1,Y1128=0,שבוע_בדילוג[[#This Row],[וסת קבוע אחרון]]&lt;&gt;X1128),1,"")</f>
        <v/>
      </c>
      <c r="AE1129" s="1" t="str">
        <f>IF(AND(שבוע_בדילוג[[#This Row],[הווסת פעיל?]]&lt;&gt;"",B1130=1),שבוע_בדילוג[[#This Row],[CycleNumber]],"")</f>
        <v/>
      </c>
      <c r="AF1129" s="1" t="str">
        <f>IF(AND(שבוע_בדילוג[[#This Row],[הווסת פעיל?]]&lt;&gt;"",Y1128=""),שבוע_בדילוג[[#This Row],[CycleNumber]],"")</f>
        <v/>
      </c>
      <c r="AG1129" s="1" t="str">
        <f>IF(B1130=1,"",IF(שבוע_בדילוג[[#This Row],[הווסת פעיל?]]=1,IF(שבוע_בדילוג[[#This Row],[וסת קבוע אחרון]]=F1130,1,0),""))</f>
        <v/>
      </c>
      <c r="AH1129" s="1" t="str">
        <f>IF(B1130=1,"",IF(שבוע_בדילוג[[#This Row],[הווסת פעיל?]]=1,IF(OR(שבוע_בדילוג[[#This Row],[וסת קבוע אחרון]]=F1130,F1130=שבוע_בדילוג[[#This Row],[LengthofCycle]]),1,0),""))</f>
        <v/>
      </c>
      <c r="AI1129" s="1" t="str">
        <f>IF(B1130=1,"",IF(שבוע_בדילוג[[#This Row],[הווסת פעיל?]]=1,IF(OR(שבוע_בדילוג[[#This Row],[וסת קבוע אחרון]]=F1130,F1130=שבוע_בדילוג[[#This Row],[LengthofCycle]],AND(שבוע_בדילוג[[#This Row],[LengthofCycle]]&lt;&gt;שבוע_בדילוג[[#This Row],[וסת קבוע אחרון]],OR(F1130=28,F1130=29))),1,0),""))</f>
        <v/>
      </c>
      <c r="AJ1129" s="1" t="str">
        <f>IF(AND(שבוע_בדילוג[[#This Row],[הווסת פעיל?]]=1,B1130=1),1,"")</f>
        <v/>
      </c>
      <c r="AK1129" s="4" t="str">
        <f>IF(AND(שבוע_בדילוג[[#This Row],[הווסת פעיל?]]&lt;&gt;1,B1130&lt;&gt;1,B1130&lt;&gt;""),IF(שבוע_בדילוג[[#This Row],[LengthofCycle]]=F1130,1,0),"")</f>
        <v/>
      </c>
      <c r="AL1129" s="4" t="str">
        <f>IF(AND(שבוע_בדילוג[[#This Row],[הווסת פעיל?]]&lt;&gt;1,B1130&lt;&gt;1,B1130&lt;&gt;""),IF(OR(שבוע_בדילוג[[#This Row],[LengthofCycle]]=F1130,F1130=29),1,0),"")</f>
        <v/>
      </c>
      <c r="AM1129" s="4" t="str">
        <f>IF(AND(שבוע_בדילוג[[#This Row],[הווסת פעיל?]]&lt;&gt;1,B1130&lt;&gt;1,B1130&lt;&gt;""),IF(OR(שבוע_בדילוג[[#This Row],[LengthofCycle]]=F1130,F1130=29,F1130=28),1,0),"")</f>
        <v/>
      </c>
    </row>
    <row r="1130" spans="1:39" x14ac:dyDescent="0.25">
      <c r="A1130" s="1" t="s">
        <v>148</v>
      </c>
      <c r="B1130" s="1">
        <v>1</v>
      </c>
      <c r="C1130" s="1">
        <v>0</v>
      </c>
      <c r="D1130" s="1">
        <v>1</v>
      </c>
      <c r="E1130" s="1">
        <v>0</v>
      </c>
      <c r="F1130" s="1">
        <v>29</v>
      </c>
      <c r="H1130" s="1">
        <f>שבוע_בדילוג[[#This Row],[LengthofCycle]]+1</f>
        <v>30</v>
      </c>
      <c r="I1130" s="1">
        <f>IF(IFERROR(LOOKUP(שבוע_בדילוג[[#This Row],[ClientID]],קביעויות[השבוע בדילוג]),FALSE)=שבוע_בדילוג[[#This Row],[ClientID]],1,"")</f>
        <v>1</v>
      </c>
      <c r="J1130" s="1" t="str">
        <f>IF(AND(שבוע_בדילוג[[#This Row],[CycleNumber]]&gt;1,OR(B1131="",שבוע_בדילוג[[#This Row],[CycleNumber]]&gt;B1129)),IF(OR(AND(שבוע_בדילוג[[#This Row],[LengthofCycle]]=29,F1129=29),AND(שבוע_בדילוג[[#This Row],[LengthofCycle]]=36,F1129=36)),1,""),"")</f>
        <v/>
      </c>
      <c r="K1130" s="1" t="str">
        <f>IF(AND(שבוע_בדילוג[[#This Row],[וסת השבוע]]=1,J1129=1,שבוע_בדילוג[[#This Row],[CycleNumber]]&gt;B1129),1,"")</f>
        <v/>
      </c>
      <c r="L1130" s="1" t="str">
        <f>IF(שבוע_בדילוג[[#This Row],[CycleNumber]]=1,"",IF(שבוע_בדילוג[[#This Row],[וסת השבוע]]=1,0,IF(L1129="","",IF(L1129=0,IF(שבוע_בדילוג[[#This Row],[LengthofCycle]]=29,0,1),IF(L1129=1,IF(שבוע_בדילוג[[#This Row],[LengthofCycle]]+F1129=29*2,0,2),IF(L1129=2,IF(שבוע_בדילוג[[#This Row],[LengthofCycle]]+F1129+F1128=29*3,0,3),""))))))</f>
        <v/>
      </c>
      <c r="M1130" s="1" t="str">
        <f>IF(שבוע_בדילוג[[#This Row],[וסת השבוע]]=1,IF(שבוע_בדילוג[[#This Row],[וסת השבוע וההפלגה ביחד]]=1,M1129+1,0),IF(AND(שבוע_בדילוג[[#This Row],[CycleNumber]]&gt;B1129,שבוע_בדילוג[[#This Row],[CycleNumber]]&gt;1),IF(שבוע_בדילוג[[#This Row],[וסת השבוע פעיל?]]&lt;&gt;"",M1129+1,""),""))</f>
        <v/>
      </c>
      <c r="N1130" s="1" t="str">
        <f>IF(שבוע_בדילוג[[#This Row],[וסת השבוע פעיל?2]]="","",IF(AND(שבוע_בדילוג[[#This Row],[וסת השבוע פעיל?]]&lt;&gt;"",שבוע_בדילוג[[#This Row],[CycleNumber]]&lt;B1131,B1131&lt;&gt;"",שבוע_בדילוג[[#This Row],[וסת השבוע פעיל?]]&lt;3),IF(L1131=0,IF(AND(שבוע_בדילוג[[#This Row],[וסת השבוע פעיל?]]&gt;0,J1131=1),0,1),0),""))</f>
        <v/>
      </c>
      <c r="O1130" s="1" t="str">
        <f t="shared" si="92"/>
        <v/>
      </c>
      <c r="P1130" s="1" t="str">
        <f>IF(AND(שבוע_בדילוג[[#This Row],[חיזוי - שבוע]]=1,K1131=1),1,"")</f>
        <v/>
      </c>
      <c r="Q1130" s="1" t="str">
        <f>IF(AND(שבוע_בדילוג[[#This Row],[וסת השבוע פעיל?]]&lt;3,OR(שבוע_בדילוג[[#This Row],[CycleNumber]]&gt;B1131,B1131="")),1,"")</f>
        <v/>
      </c>
      <c r="R1130" s="1" t="str">
        <f>IF(AND(שבוע_בדילוג[[#This Row],[חיזוי - שבוע]]&lt;&gt;"",שבוע_בדילוג[[#This Row],[וסת השבוע פעיל?2]]=""),1,"")</f>
        <v/>
      </c>
      <c r="S1130" s="1">
        <f>IF(שבוע_בדילוג[[#This Row],[האישה קבעה וסת שבוע בדילוג?]]=1,IF(שבוע_בדילוג[[#This Row],[וסת השבוע פעיל?]]&lt;3,1,0),"")</f>
        <v>0</v>
      </c>
      <c r="T11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0" s="1" t="str">
        <f t="shared" si="93"/>
        <v/>
      </c>
      <c r="V1130" s="1" t="str">
        <f t="shared" si="94"/>
        <v/>
      </c>
      <c r="W1130" s="1" t="str">
        <f t="shared" si="95"/>
        <v/>
      </c>
      <c r="X1130" s="1" t="str">
        <f>IF(שבוע_בדילוג[[#This Row],[3 הפלגות זהות]]="","",IF(שבוע_בדילוג[[#This Row],[3 הפלגות זהות]]=1,שבוע_בדילוג[[#This Row],[LengthofCycle]],X1129))</f>
        <v/>
      </c>
      <c r="Y1130" s="1" t="str">
        <f>IF(שבוע_בדילוג[[#This Row],[וסת קבוע אחרון]]="","",IF(OR(שבוע_בדילוג[[#This Row],[LengthofCycle]]=שבוע_בדילוג[[#This Row],[וסת קבוע אחרון]],F1129=שבוע_בדילוג[[#This Row],[וסת קבוע אחרון]],F1128=שבוע_בדילוג[[#This Row],[וסת קבוע אחרון]]),1,0))</f>
        <v/>
      </c>
      <c r="Z1130" s="1" t="str">
        <f>IF(OR(שבוע_בדילוג[[#This Row],[הווסת פעיל?]]=0,שבוע_בדילוג[[#This Row],[הווסת פעיל?]]=""),"",SUM(Z1129,שבוע_בדילוג[[#This Row],[הווסת פעיל?]]))</f>
        <v/>
      </c>
      <c r="AA1130" s="1" t="str">
        <f>IF(AND(שבוע_בדילוג[[#This Row],[כמה מחזורים עד עקירה]]&lt;&gt;"",Z1131=""),שבוע_בדילוג[[#This Row],[כמה מחזורים עד עקירה]],"")</f>
        <v/>
      </c>
      <c r="AB1130" s="1" t="str">
        <f>IF(AND(שבוע_בדילוג[[#This Row],[הווסת פעיל?]]=1,שבוע_בדילוג[[#This Row],[וסת קבוע אחרון]]&lt;&gt;X1129),שבוע_בדילוג[[#This Row],[וסת קבוע אחרון]],"")</f>
        <v/>
      </c>
      <c r="AC1130" s="1" t="str">
        <f>IF(AND(שבוע_בדילוג[[#This Row],[הווסת פעיל?]]=1,Y1129=0,שבוע_בדילוג[[#This Row],[וסת קבוע אחרון]]=X1129),שבוע_בדילוג[[#This Row],[וסת קבוע אחרון]],"")</f>
        <v/>
      </c>
      <c r="AD1130" s="1" t="str">
        <f>IF(AND(שבוע_בדילוג[[#This Row],[הווסת פעיל?]]=1,Y1129=0,שבוע_בדילוג[[#This Row],[וסת קבוע אחרון]]&lt;&gt;X1129),1,"")</f>
        <v/>
      </c>
      <c r="AE1130" s="1" t="str">
        <f>IF(AND(שבוע_בדילוג[[#This Row],[הווסת פעיל?]]&lt;&gt;"",B1131=1),שבוע_בדילוג[[#This Row],[CycleNumber]],"")</f>
        <v/>
      </c>
      <c r="AF1130" s="1" t="str">
        <f>IF(AND(שבוע_בדילוג[[#This Row],[הווסת פעיל?]]&lt;&gt;"",Y1129=""),שבוע_בדילוג[[#This Row],[CycleNumber]],"")</f>
        <v/>
      </c>
      <c r="AG1130" s="1" t="str">
        <f>IF(B1131=1,"",IF(שבוע_בדילוג[[#This Row],[הווסת פעיל?]]=1,IF(שבוע_בדילוג[[#This Row],[וסת קבוע אחרון]]=F1131,1,0),""))</f>
        <v/>
      </c>
      <c r="AH1130" s="1" t="str">
        <f>IF(B1131=1,"",IF(שבוע_בדילוג[[#This Row],[הווסת פעיל?]]=1,IF(OR(שבוע_בדילוג[[#This Row],[וסת קבוע אחרון]]=F1131,F1131=שבוע_בדילוג[[#This Row],[LengthofCycle]]),1,0),""))</f>
        <v/>
      </c>
      <c r="AI1130" s="1" t="str">
        <f>IF(B1131=1,"",IF(שבוע_בדילוג[[#This Row],[הווסת פעיל?]]=1,IF(OR(שבוע_בדילוג[[#This Row],[וסת קבוע אחרון]]=F1131,F1131=שבוע_בדילוג[[#This Row],[LengthofCycle]],AND(שבוע_בדילוג[[#This Row],[LengthofCycle]]&lt;&gt;שבוע_בדילוג[[#This Row],[וסת קבוע אחרון]],OR(F1131=28,F1131=29))),1,0),""))</f>
        <v/>
      </c>
      <c r="AJ1130" s="1" t="str">
        <f>IF(AND(שבוע_בדילוג[[#This Row],[הווסת פעיל?]]=1,B1131=1),1,"")</f>
        <v/>
      </c>
      <c r="AK1130" s="4">
        <f>IF(AND(שבוע_בדילוג[[#This Row],[הווסת פעיל?]]&lt;&gt;1,B1131&lt;&gt;1,B1131&lt;&gt;""),IF(שבוע_בדילוג[[#This Row],[LengthofCycle]]=F1131,1,0),"")</f>
        <v>1</v>
      </c>
      <c r="AL1130" s="4">
        <f>IF(AND(שבוע_בדילוג[[#This Row],[הווסת פעיל?]]&lt;&gt;1,B1131&lt;&gt;1,B1131&lt;&gt;""),IF(OR(שבוע_בדילוג[[#This Row],[LengthofCycle]]=F1131,F1131=29),1,0),"")</f>
        <v>1</v>
      </c>
      <c r="AM1130" s="4">
        <f>IF(AND(שבוע_בדילוג[[#This Row],[הווסת פעיל?]]&lt;&gt;1,B1131&lt;&gt;1,B1131&lt;&gt;""),IF(OR(שבוע_בדילוג[[#This Row],[LengthofCycle]]=F1131,F1131=29,F1131=28),1,0),"")</f>
        <v>1</v>
      </c>
    </row>
    <row r="1131" spans="1:39" x14ac:dyDescent="0.25">
      <c r="A1131" s="1" t="s">
        <v>148</v>
      </c>
      <c r="B1131" s="1">
        <v>2</v>
      </c>
      <c r="C1131" s="1">
        <v>0</v>
      </c>
      <c r="D1131" s="1">
        <v>1</v>
      </c>
      <c r="E1131" s="1">
        <v>0</v>
      </c>
      <c r="F1131" s="1">
        <v>29</v>
      </c>
      <c r="H1131" s="1">
        <f>שבוע_בדילוג[[#This Row],[LengthofCycle]]+1</f>
        <v>30</v>
      </c>
      <c r="I1131" s="1">
        <f>IF(IFERROR(LOOKUP(שבוע_בדילוג[[#This Row],[ClientID]],קביעויות[השבוע בדילוג]),FALSE)=שבוע_בדילוג[[#This Row],[ClientID]],1,"")</f>
        <v>1</v>
      </c>
      <c r="J1131" s="1">
        <f>IF(AND(שבוע_בדילוג[[#This Row],[CycleNumber]]&gt;1,OR(B1132="",שבוע_בדילוג[[#This Row],[CycleNumber]]&gt;B1130)),IF(OR(AND(שבוע_בדילוג[[#This Row],[LengthofCycle]]=29,F1130=29),AND(שבוע_בדילוג[[#This Row],[LengthofCycle]]=36,F1130=36)),1,""),"")</f>
        <v>1</v>
      </c>
      <c r="K1131" s="1" t="str">
        <f>IF(AND(שבוע_בדילוג[[#This Row],[וסת השבוע]]=1,J1130=1,שבוע_בדילוג[[#This Row],[CycleNumber]]&gt;B1130),1,"")</f>
        <v/>
      </c>
      <c r="L1131" s="1">
        <f>IF(שבוע_בדילוג[[#This Row],[CycleNumber]]=1,"",IF(שבוע_בדילוג[[#This Row],[וסת השבוע]]=1,0,IF(L1130="","",IF(L1130=0,IF(שבוע_בדילוג[[#This Row],[LengthofCycle]]=29,0,1),IF(L1130=1,IF(שבוע_בדילוג[[#This Row],[LengthofCycle]]+F1130=29*2,0,2),IF(L1130=2,IF(שבוע_בדילוג[[#This Row],[LengthofCycle]]+F1130+F1129=29*3,0,3),""))))))</f>
        <v>0</v>
      </c>
      <c r="M1131" s="1">
        <f>IF(שבוע_בדילוג[[#This Row],[וסת השבוע]]=1,IF(שבוע_בדילוג[[#This Row],[וסת השבוע וההפלגה ביחד]]=1,M1130+1,0),IF(AND(שבוע_בדילוג[[#This Row],[CycleNumber]]&gt;B1130,שבוע_בדילוג[[#This Row],[CycleNumber]]&gt;1),IF(שבוע_בדילוג[[#This Row],[וסת השבוע פעיל?]]&lt;&gt;"",M1130+1,""),""))</f>
        <v>0</v>
      </c>
      <c r="N1131" s="1">
        <f>IF(שבוע_בדילוג[[#This Row],[וסת השבוע פעיל?2]]="","",IF(AND(שבוע_בדילוג[[#This Row],[וסת השבוע פעיל?]]&lt;&gt;"",שבוע_בדילוג[[#This Row],[CycleNumber]]&lt;B1132,B1132&lt;&gt;"",שבוע_בדילוג[[#This Row],[וסת השבוע פעיל?]]&lt;3),IF(L1132=0,IF(AND(שבוע_בדילוג[[#This Row],[וסת השבוע פעיל?]]&gt;0,J1132=1),0,1),0),""))</f>
        <v>0</v>
      </c>
      <c r="O1131" s="1" t="str">
        <f t="shared" si="92"/>
        <v/>
      </c>
      <c r="P1131" s="1" t="str">
        <f>IF(AND(שבוע_בדילוג[[#This Row],[חיזוי - שבוע]]=1,K1132=1),1,"")</f>
        <v/>
      </c>
      <c r="Q1131" s="1" t="str">
        <f>IF(AND(שבוע_בדילוג[[#This Row],[וסת השבוע פעיל?]]&lt;3,OR(שבוע_בדילוג[[#This Row],[CycleNumber]]&gt;B1132,B1132="")),1,"")</f>
        <v/>
      </c>
      <c r="R1131" s="1" t="str">
        <f>IF(AND(שבוע_בדילוג[[#This Row],[חיזוי - שבוע]]&lt;&gt;"",שבוע_בדילוג[[#This Row],[וסת השבוע פעיל?2]]=""),1,"")</f>
        <v/>
      </c>
      <c r="S1131" s="1">
        <f>IF(שבוע_בדילוג[[#This Row],[האישה קבעה וסת שבוע בדילוג?]]=1,IF(שבוע_בדילוג[[#This Row],[וסת השבוע פעיל?]]&lt;3,1,0),"")</f>
        <v>1</v>
      </c>
      <c r="T11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1" s="1" t="str">
        <f t="shared" si="93"/>
        <v/>
      </c>
      <c r="V1131" s="1" t="str">
        <f t="shared" si="94"/>
        <v/>
      </c>
      <c r="W1131" s="1" t="str">
        <f t="shared" si="95"/>
        <v/>
      </c>
      <c r="X1131" s="1" t="str">
        <f>IF(שבוע_בדילוג[[#This Row],[3 הפלגות זהות]]="","",IF(שבוע_בדילוג[[#This Row],[3 הפלגות זהות]]=1,שבוע_בדילוג[[#This Row],[LengthofCycle]],X1130))</f>
        <v/>
      </c>
      <c r="Y1131" s="1" t="str">
        <f>IF(שבוע_בדילוג[[#This Row],[וסת קבוע אחרון]]="","",IF(OR(שבוע_בדילוג[[#This Row],[LengthofCycle]]=שבוע_בדילוג[[#This Row],[וסת קבוע אחרון]],F1130=שבוע_בדילוג[[#This Row],[וסת קבוע אחרון]],F1129=שבוע_בדילוג[[#This Row],[וסת קבוע אחרון]]),1,0))</f>
        <v/>
      </c>
      <c r="Z1131" s="1" t="str">
        <f>IF(OR(שבוע_בדילוג[[#This Row],[הווסת פעיל?]]=0,שבוע_בדילוג[[#This Row],[הווסת פעיל?]]=""),"",SUM(Z1130,שבוע_בדילוג[[#This Row],[הווסת פעיל?]]))</f>
        <v/>
      </c>
      <c r="AA1131" s="1" t="str">
        <f>IF(AND(שבוע_בדילוג[[#This Row],[כמה מחזורים עד עקירה]]&lt;&gt;"",Z1132=""),שבוע_בדילוג[[#This Row],[כמה מחזורים עד עקירה]],"")</f>
        <v/>
      </c>
      <c r="AB1131" s="1" t="str">
        <f>IF(AND(שבוע_בדילוג[[#This Row],[הווסת פעיל?]]=1,שבוע_בדילוג[[#This Row],[וסת קבוע אחרון]]&lt;&gt;X1130),שבוע_בדילוג[[#This Row],[וסת קבוע אחרון]],"")</f>
        <v/>
      </c>
      <c r="AC1131" s="1" t="str">
        <f>IF(AND(שבוע_בדילוג[[#This Row],[הווסת פעיל?]]=1,Y1130=0,שבוע_בדילוג[[#This Row],[וסת קבוע אחרון]]=X1130),שבוע_בדילוג[[#This Row],[וסת קבוע אחרון]],"")</f>
        <v/>
      </c>
      <c r="AD1131" s="1" t="str">
        <f>IF(AND(שבוע_בדילוג[[#This Row],[הווסת פעיל?]]=1,Y1130=0,שבוע_בדילוג[[#This Row],[וסת קבוע אחרון]]&lt;&gt;X1130),1,"")</f>
        <v/>
      </c>
      <c r="AE1131" s="1" t="str">
        <f>IF(AND(שבוע_בדילוג[[#This Row],[הווסת פעיל?]]&lt;&gt;"",B1132=1),שבוע_בדילוג[[#This Row],[CycleNumber]],"")</f>
        <v/>
      </c>
      <c r="AF1131" s="1" t="str">
        <f>IF(AND(שבוע_בדילוג[[#This Row],[הווסת פעיל?]]&lt;&gt;"",Y1130=""),שבוע_בדילוג[[#This Row],[CycleNumber]],"")</f>
        <v/>
      </c>
      <c r="AG1131" s="1" t="str">
        <f>IF(B1132=1,"",IF(שבוע_בדילוג[[#This Row],[הווסת פעיל?]]=1,IF(שבוע_בדילוג[[#This Row],[וסת קבוע אחרון]]=F1132,1,0),""))</f>
        <v/>
      </c>
      <c r="AH1131" s="1" t="str">
        <f>IF(B1132=1,"",IF(שבוע_בדילוג[[#This Row],[הווסת פעיל?]]=1,IF(OR(שבוע_בדילוג[[#This Row],[וסת קבוע אחרון]]=F1132,F1132=שבוע_בדילוג[[#This Row],[LengthofCycle]]),1,0),""))</f>
        <v/>
      </c>
      <c r="AI1131" s="1" t="str">
        <f>IF(B1132=1,"",IF(שבוע_בדילוג[[#This Row],[הווסת פעיל?]]=1,IF(OR(שבוע_בדילוג[[#This Row],[וסת קבוע אחרון]]=F1132,F1132=שבוע_בדילוג[[#This Row],[LengthofCycle]],AND(שבוע_בדילוג[[#This Row],[LengthofCycle]]&lt;&gt;שבוע_בדילוג[[#This Row],[וסת קבוע אחרון]],OR(F1132=28,F1132=29))),1,0),""))</f>
        <v/>
      </c>
      <c r="AJ1131" s="1" t="str">
        <f>IF(AND(שבוע_בדילוג[[#This Row],[הווסת פעיל?]]=1,B1132=1),1,"")</f>
        <v/>
      </c>
      <c r="AK1131" s="4">
        <f>IF(AND(שבוע_בדילוג[[#This Row],[הווסת פעיל?]]&lt;&gt;1,B1132&lt;&gt;1,B1132&lt;&gt;""),IF(שבוע_בדילוג[[#This Row],[LengthofCycle]]=F1132,1,0),"")</f>
        <v>0</v>
      </c>
      <c r="AL1131" s="4">
        <f>IF(AND(שבוע_בדילוג[[#This Row],[הווסת פעיל?]]&lt;&gt;1,B1132&lt;&gt;1,B1132&lt;&gt;""),IF(OR(שבוע_בדילוג[[#This Row],[LengthofCycle]]=F1132,F1132=29),1,0),"")</f>
        <v>0</v>
      </c>
      <c r="AM1131" s="4">
        <f>IF(AND(שבוע_בדילוג[[#This Row],[הווסת פעיל?]]&lt;&gt;1,B1132&lt;&gt;1,B1132&lt;&gt;""),IF(OR(שבוע_בדילוג[[#This Row],[LengthofCycle]]=F1132,F1132=29,F1132=28),1,0),"")</f>
        <v>1</v>
      </c>
    </row>
    <row r="1132" spans="1:39" x14ac:dyDescent="0.25">
      <c r="A1132" s="1" t="s">
        <v>148</v>
      </c>
      <c r="B1132" s="1">
        <v>3</v>
      </c>
      <c r="C1132" s="1">
        <v>0</v>
      </c>
      <c r="D1132" s="1">
        <v>1</v>
      </c>
      <c r="E1132" s="1">
        <v>0</v>
      </c>
      <c r="F1132" s="1">
        <v>28</v>
      </c>
      <c r="H1132" s="1">
        <f>שבוע_בדילוג[[#This Row],[LengthofCycle]]+1</f>
        <v>29</v>
      </c>
      <c r="I1132" s="1">
        <f>IF(IFERROR(LOOKUP(שבוע_בדילוג[[#This Row],[ClientID]],קביעויות[השבוע בדילוג]),FALSE)=שבוע_בדילוג[[#This Row],[ClientID]],1,"")</f>
        <v>1</v>
      </c>
      <c r="J1132" s="1" t="str">
        <f>IF(AND(שבוע_בדילוג[[#This Row],[CycleNumber]]&gt;1,OR(B1133="",שבוע_בדילוג[[#This Row],[CycleNumber]]&gt;B1131)),IF(OR(AND(שבוע_בדילוג[[#This Row],[LengthofCycle]]=29,F1131=29),AND(שבוע_בדילוג[[#This Row],[LengthofCycle]]=36,F1131=36)),1,""),"")</f>
        <v/>
      </c>
      <c r="K1132" s="1" t="str">
        <f>IF(AND(שבוע_בדילוג[[#This Row],[וסת השבוע]]=1,J1131=1,שבוע_בדילוג[[#This Row],[CycleNumber]]&gt;B1131),1,"")</f>
        <v/>
      </c>
      <c r="L1132" s="1">
        <f>IF(שבוע_בדילוג[[#This Row],[CycleNumber]]=1,"",IF(שבוע_בדילוג[[#This Row],[וסת השבוע]]=1,0,IF(L1131="","",IF(L1131=0,IF(שבוע_בדילוג[[#This Row],[LengthofCycle]]=29,0,1),IF(L1131=1,IF(שבוע_בדילוג[[#This Row],[LengthofCycle]]+F1131=29*2,0,2),IF(L1131=2,IF(שבוע_בדילוג[[#This Row],[LengthofCycle]]+F1131+F1130=29*3,0,3),""))))))</f>
        <v>1</v>
      </c>
      <c r="M1132" s="1">
        <f>IF(שבוע_בדילוג[[#This Row],[וסת השבוע]]=1,IF(שבוע_בדילוג[[#This Row],[וסת השבוע וההפלגה ביחד]]=1,M1131+1,0),IF(AND(שבוע_בדילוג[[#This Row],[CycleNumber]]&gt;B1131,שבוע_בדילוג[[#This Row],[CycleNumber]]&gt;1),IF(שבוע_בדילוג[[#This Row],[וסת השבוע פעיל?]]&lt;&gt;"",M1131+1,""),""))</f>
        <v>1</v>
      </c>
      <c r="N1132" s="1">
        <f>IF(שבוע_בדילוג[[#This Row],[וסת השבוע פעיל?2]]="","",IF(AND(שבוע_בדילוג[[#This Row],[וסת השבוע פעיל?]]&lt;&gt;"",שבוע_בדילוג[[#This Row],[CycleNumber]]&lt;B1133,B1133&lt;&gt;"",שבוע_בדילוג[[#This Row],[וסת השבוע פעיל?]]&lt;3),IF(L1133=0,IF(AND(שבוע_בדילוג[[#This Row],[וסת השבוע פעיל?]]&gt;0,J1133=1),0,1),0),""))</f>
        <v>0</v>
      </c>
      <c r="O1132" s="1">
        <f t="shared" si="92"/>
        <v>30</v>
      </c>
      <c r="P1132" s="1" t="str">
        <f>IF(AND(שבוע_בדילוג[[#This Row],[חיזוי - שבוע]]=1,K1133=1),1,"")</f>
        <v/>
      </c>
      <c r="Q1132" s="1" t="str">
        <f>IF(AND(שבוע_בדילוג[[#This Row],[וסת השבוע פעיל?]]&lt;3,OR(שבוע_בדילוג[[#This Row],[CycleNumber]]&gt;B1133,B1133="")),1,"")</f>
        <v/>
      </c>
      <c r="R1132" s="1" t="str">
        <f>IF(AND(שבוע_בדילוג[[#This Row],[חיזוי - שבוע]]&lt;&gt;"",שבוע_בדילוג[[#This Row],[וסת השבוע פעיל?2]]=""),1,"")</f>
        <v/>
      </c>
      <c r="S1132" s="1">
        <f>IF(שבוע_בדילוג[[#This Row],[האישה קבעה וסת שבוע בדילוג?]]=1,IF(שבוע_בדילוג[[#This Row],[וסת השבוע פעיל?]]&lt;3,1,0),"")</f>
        <v>1</v>
      </c>
      <c r="T11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2" s="1">
        <f t="shared" si="93"/>
        <v>0</v>
      </c>
      <c r="V1132" s="1" t="str">
        <f t="shared" si="94"/>
        <v/>
      </c>
      <c r="W1132" s="1" t="str">
        <f t="shared" si="95"/>
        <v/>
      </c>
      <c r="X1132" s="1" t="str">
        <f>IF(שבוע_בדילוג[[#This Row],[3 הפלגות זהות]]="","",IF(שבוע_בדילוג[[#This Row],[3 הפלגות זהות]]=1,שבוע_בדילוג[[#This Row],[LengthofCycle]],X1131))</f>
        <v/>
      </c>
      <c r="Y1132" s="1" t="str">
        <f>IF(שבוע_בדילוג[[#This Row],[וסת קבוע אחרון]]="","",IF(OR(שבוע_בדילוג[[#This Row],[LengthofCycle]]=שבוע_בדילוג[[#This Row],[וסת קבוע אחרון]],F1131=שבוע_בדילוג[[#This Row],[וסת קבוע אחרון]],F1130=שבוע_בדילוג[[#This Row],[וסת קבוע אחרון]]),1,0))</f>
        <v/>
      </c>
      <c r="Z1132" s="1" t="str">
        <f>IF(OR(שבוע_בדילוג[[#This Row],[הווסת פעיל?]]=0,שבוע_בדילוג[[#This Row],[הווסת פעיל?]]=""),"",SUM(Z1131,שבוע_בדילוג[[#This Row],[הווסת פעיל?]]))</f>
        <v/>
      </c>
      <c r="AA1132" s="1" t="str">
        <f>IF(AND(שבוע_בדילוג[[#This Row],[כמה מחזורים עד עקירה]]&lt;&gt;"",Z1133=""),שבוע_בדילוג[[#This Row],[כמה מחזורים עד עקירה]],"")</f>
        <v/>
      </c>
      <c r="AB1132" s="1" t="str">
        <f>IF(AND(שבוע_בדילוג[[#This Row],[הווסת פעיל?]]=1,שבוע_בדילוג[[#This Row],[וסת קבוע אחרון]]&lt;&gt;X1131),שבוע_בדילוג[[#This Row],[וסת קבוע אחרון]],"")</f>
        <v/>
      </c>
      <c r="AC1132" s="1" t="str">
        <f>IF(AND(שבוע_בדילוג[[#This Row],[הווסת פעיל?]]=1,Y1131=0,שבוע_בדילוג[[#This Row],[וסת קבוע אחרון]]=X1131),שבוע_בדילוג[[#This Row],[וסת קבוע אחרון]],"")</f>
        <v/>
      </c>
      <c r="AD1132" s="1" t="str">
        <f>IF(AND(שבוע_בדילוג[[#This Row],[הווסת פעיל?]]=1,Y1131=0,שבוע_בדילוג[[#This Row],[וסת קבוע אחרון]]&lt;&gt;X1131),1,"")</f>
        <v/>
      </c>
      <c r="AE1132" s="1" t="str">
        <f>IF(AND(שבוע_בדילוג[[#This Row],[הווסת פעיל?]]&lt;&gt;"",B1133=1),שבוע_בדילוג[[#This Row],[CycleNumber]],"")</f>
        <v/>
      </c>
      <c r="AF1132" s="1" t="str">
        <f>IF(AND(שבוע_בדילוג[[#This Row],[הווסת פעיל?]]&lt;&gt;"",Y1131=""),שבוע_בדילוג[[#This Row],[CycleNumber]],"")</f>
        <v/>
      </c>
      <c r="AG1132" s="1" t="str">
        <f>IF(B1133=1,"",IF(שבוע_בדילוג[[#This Row],[הווסת פעיל?]]=1,IF(שבוע_בדילוג[[#This Row],[וסת קבוע אחרון]]=F1133,1,0),""))</f>
        <v/>
      </c>
      <c r="AH1132" s="1" t="str">
        <f>IF(B1133=1,"",IF(שבוע_בדילוג[[#This Row],[הווסת פעיל?]]=1,IF(OR(שבוע_בדילוג[[#This Row],[וסת קבוע אחרון]]=F1133,F1133=שבוע_בדילוג[[#This Row],[LengthofCycle]]),1,0),""))</f>
        <v/>
      </c>
      <c r="AI1132" s="1" t="str">
        <f>IF(B1133=1,"",IF(שבוע_בדילוג[[#This Row],[הווסת פעיל?]]=1,IF(OR(שבוע_בדילוג[[#This Row],[וסת קבוע אחרון]]=F1133,F1133=שבוע_בדילוג[[#This Row],[LengthofCycle]],AND(שבוע_בדילוג[[#This Row],[LengthofCycle]]&lt;&gt;שבוע_בדילוג[[#This Row],[וסת קבוע אחרון]],OR(F1133=28,F1133=29))),1,0),""))</f>
        <v/>
      </c>
      <c r="AJ1132" s="1" t="str">
        <f>IF(AND(שבוע_בדילוג[[#This Row],[הווסת פעיל?]]=1,B1133=1),1,"")</f>
        <v/>
      </c>
      <c r="AK1132" s="4">
        <f>IF(AND(שבוע_בדילוג[[#This Row],[הווסת פעיל?]]&lt;&gt;1,B1133&lt;&gt;1,B1133&lt;&gt;""),IF(שבוע_בדילוג[[#This Row],[LengthofCycle]]=F1133,1,0),"")</f>
        <v>0</v>
      </c>
      <c r="AL1132" s="4">
        <f>IF(AND(שבוע_בדילוג[[#This Row],[הווסת פעיל?]]&lt;&gt;1,B1133&lt;&gt;1,B1133&lt;&gt;""),IF(OR(שבוע_בדילוג[[#This Row],[LengthofCycle]]=F1133,F1133=29),1,0),"")</f>
        <v>0</v>
      </c>
      <c r="AM1132" s="4">
        <f>IF(AND(שבוע_בדילוג[[#This Row],[הווסת פעיל?]]&lt;&gt;1,B1133&lt;&gt;1,B1133&lt;&gt;""),IF(OR(שבוע_בדילוג[[#This Row],[LengthofCycle]]=F1133,F1133=29,F1133=28),1,0),"")</f>
        <v>0</v>
      </c>
    </row>
    <row r="1133" spans="1:39" x14ac:dyDescent="0.25">
      <c r="A1133" s="1" t="s">
        <v>148</v>
      </c>
      <c r="B1133" s="1">
        <v>4</v>
      </c>
      <c r="C1133" s="1">
        <v>0</v>
      </c>
      <c r="D1133" s="1">
        <v>1</v>
      </c>
      <c r="E1133" s="1">
        <v>0</v>
      </c>
      <c r="F1133" s="1">
        <v>27</v>
      </c>
      <c r="H1133" s="1">
        <f>שבוע_בדילוג[[#This Row],[LengthofCycle]]+1</f>
        <v>28</v>
      </c>
      <c r="I1133" s="1">
        <f>IF(IFERROR(LOOKUP(שבוע_בדילוג[[#This Row],[ClientID]],קביעויות[השבוע בדילוג]),FALSE)=שבוע_בדילוג[[#This Row],[ClientID]],1,"")</f>
        <v>1</v>
      </c>
      <c r="J1133" s="1" t="str">
        <f>IF(AND(שבוע_בדילוג[[#This Row],[CycleNumber]]&gt;1,OR(B1134="",שבוע_בדילוג[[#This Row],[CycleNumber]]&gt;B1132)),IF(OR(AND(שבוע_בדילוג[[#This Row],[LengthofCycle]]=29,F1132=29),AND(שבוע_בדילוג[[#This Row],[LengthofCycle]]=36,F1132=36)),1,""),"")</f>
        <v/>
      </c>
      <c r="K1133" s="1" t="str">
        <f>IF(AND(שבוע_בדילוג[[#This Row],[וסת השבוע]]=1,J1132=1,שבוע_בדילוג[[#This Row],[CycleNumber]]&gt;B1132),1,"")</f>
        <v/>
      </c>
      <c r="L1133" s="1">
        <f>IF(שבוע_בדילוג[[#This Row],[CycleNumber]]=1,"",IF(שבוע_בדילוג[[#This Row],[וסת השבוע]]=1,0,IF(L1132="","",IF(L1132=0,IF(שבוע_בדילוג[[#This Row],[LengthofCycle]]=29,0,1),IF(L1132=1,IF(שבוע_בדילוג[[#This Row],[LengthofCycle]]+F1132=29*2,0,2),IF(L1132=2,IF(שבוע_בדילוג[[#This Row],[LengthofCycle]]+F1132+F1131=29*3,0,3),""))))))</f>
        <v>2</v>
      </c>
      <c r="M1133" s="1">
        <f>IF(שבוע_בדילוג[[#This Row],[וסת השבוע]]=1,IF(שבוע_בדילוג[[#This Row],[וסת השבוע וההפלגה ביחד]]=1,M1132+1,0),IF(AND(שבוע_בדילוג[[#This Row],[CycleNumber]]&gt;B1132,שבוע_בדילוג[[#This Row],[CycleNumber]]&gt;1),IF(שבוע_בדילוג[[#This Row],[וסת השבוע פעיל?]]&lt;&gt;"",M1132+1,""),""))</f>
        <v>2</v>
      </c>
      <c r="N1133" s="1">
        <f>IF(שבוע_בדילוג[[#This Row],[וסת השבוע פעיל?2]]="","",IF(AND(שבוע_בדילוג[[#This Row],[וסת השבוע פעיל?]]&lt;&gt;"",שבוע_בדילוג[[#This Row],[CycleNumber]]&lt;B1134,B1134&lt;&gt;"",שבוע_בדילוג[[#This Row],[וסת השבוע פעיל?]]&lt;3),IF(L1134=0,IF(AND(שבוע_בדילוג[[#This Row],[וסת השבוע פעיל?]]&gt;0,J1134=1),0,1),0),""))</f>
        <v>0</v>
      </c>
      <c r="O1133" s="1">
        <f t="shared" si="92"/>
        <v>31</v>
      </c>
      <c r="P1133" s="1" t="str">
        <f>IF(AND(שבוע_בדילוג[[#This Row],[חיזוי - שבוע]]=1,K1134=1),1,"")</f>
        <v/>
      </c>
      <c r="Q1133" s="1" t="str">
        <f>IF(AND(שבוע_בדילוג[[#This Row],[וסת השבוע פעיל?]]&lt;3,OR(שבוע_בדילוג[[#This Row],[CycleNumber]]&gt;B1134,B1134="")),1,"")</f>
        <v/>
      </c>
      <c r="R1133" s="1" t="str">
        <f>IF(AND(שבוע_בדילוג[[#This Row],[חיזוי - שבוע]]&lt;&gt;"",שבוע_בדילוג[[#This Row],[וסת השבוע פעיל?2]]=""),1,"")</f>
        <v/>
      </c>
      <c r="S1133" s="1">
        <f>IF(שבוע_בדילוג[[#This Row],[האישה קבעה וסת שבוע בדילוג?]]=1,IF(שבוע_בדילוג[[#This Row],[וסת השבוע פעיל?]]&lt;3,1,0),"")</f>
        <v>1</v>
      </c>
      <c r="T11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3" s="1">
        <f t="shared" si="93"/>
        <v>0</v>
      </c>
      <c r="V1133" s="1">
        <f t="shared" si="94"/>
        <v>0</v>
      </c>
      <c r="W1133" s="1" t="str">
        <f t="shared" si="95"/>
        <v/>
      </c>
      <c r="X1133" s="1" t="str">
        <f>IF(שבוע_בדילוג[[#This Row],[3 הפלגות זהות]]="","",IF(שבוע_בדילוג[[#This Row],[3 הפלגות זהות]]=1,שבוע_בדילוג[[#This Row],[LengthofCycle]],X1132))</f>
        <v/>
      </c>
      <c r="Y1133" s="1" t="str">
        <f>IF(שבוע_בדילוג[[#This Row],[וסת קבוע אחרון]]="","",IF(OR(שבוע_בדילוג[[#This Row],[LengthofCycle]]=שבוע_בדילוג[[#This Row],[וסת קבוע אחרון]],F1132=שבוע_בדילוג[[#This Row],[וסת קבוע אחרון]],F1131=שבוע_בדילוג[[#This Row],[וסת קבוע אחרון]]),1,0))</f>
        <v/>
      </c>
      <c r="Z1133" s="1" t="str">
        <f>IF(OR(שבוע_בדילוג[[#This Row],[הווסת פעיל?]]=0,שבוע_בדילוג[[#This Row],[הווסת פעיל?]]=""),"",SUM(Z1132,שבוע_בדילוג[[#This Row],[הווסת פעיל?]]))</f>
        <v/>
      </c>
      <c r="AA1133" s="1" t="str">
        <f>IF(AND(שבוע_בדילוג[[#This Row],[כמה מחזורים עד עקירה]]&lt;&gt;"",Z1134=""),שבוע_בדילוג[[#This Row],[כמה מחזורים עד עקירה]],"")</f>
        <v/>
      </c>
      <c r="AB1133" s="1" t="str">
        <f>IF(AND(שבוע_בדילוג[[#This Row],[הווסת פעיל?]]=1,שבוע_בדילוג[[#This Row],[וסת קבוע אחרון]]&lt;&gt;X1132),שבוע_בדילוג[[#This Row],[וסת קבוע אחרון]],"")</f>
        <v/>
      </c>
      <c r="AC1133" s="1" t="str">
        <f>IF(AND(שבוע_בדילוג[[#This Row],[הווסת פעיל?]]=1,Y1132=0,שבוע_בדילוג[[#This Row],[וסת קבוע אחרון]]=X1132),שבוע_בדילוג[[#This Row],[וסת קבוע אחרון]],"")</f>
        <v/>
      </c>
      <c r="AD1133" s="1" t="str">
        <f>IF(AND(שבוע_בדילוג[[#This Row],[הווסת פעיל?]]=1,Y1132=0,שבוע_בדילוג[[#This Row],[וסת קבוע אחרון]]&lt;&gt;X1132),1,"")</f>
        <v/>
      </c>
      <c r="AE1133" s="1" t="str">
        <f>IF(AND(שבוע_בדילוג[[#This Row],[הווסת פעיל?]]&lt;&gt;"",B1134=1),שבוע_בדילוג[[#This Row],[CycleNumber]],"")</f>
        <v/>
      </c>
      <c r="AF1133" s="1" t="str">
        <f>IF(AND(שבוע_בדילוג[[#This Row],[הווסת פעיל?]]&lt;&gt;"",Y1132=""),שבוע_בדילוג[[#This Row],[CycleNumber]],"")</f>
        <v/>
      </c>
      <c r="AG1133" s="1" t="str">
        <f>IF(B1134=1,"",IF(שבוע_בדילוג[[#This Row],[הווסת פעיל?]]=1,IF(שבוע_בדילוג[[#This Row],[וסת קבוע אחרון]]=F1134,1,0),""))</f>
        <v/>
      </c>
      <c r="AH1133" s="1" t="str">
        <f>IF(B1134=1,"",IF(שבוע_בדילוג[[#This Row],[הווסת פעיל?]]=1,IF(OR(שבוע_בדילוג[[#This Row],[וסת קבוע אחרון]]=F1134,F1134=שבוע_בדילוג[[#This Row],[LengthofCycle]]),1,0),""))</f>
        <v/>
      </c>
      <c r="AI1133" s="1" t="str">
        <f>IF(B1134=1,"",IF(שבוע_בדילוג[[#This Row],[הווסת פעיל?]]=1,IF(OR(שבוע_בדילוג[[#This Row],[וסת קבוע אחרון]]=F1134,F1134=שבוע_בדילוג[[#This Row],[LengthofCycle]],AND(שבוע_בדילוג[[#This Row],[LengthofCycle]]&lt;&gt;שבוע_בדילוג[[#This Row],[וסת קבוע אחרון]],OR(F1134=28,F1134=29))),1,0),""))</f>
        <v/>
      </c>
      <c r="AJ1133" s="1" t="str">
        <f>IF(AND(שבוע_בדילוג[[#This Row],[הווסת פעיל?]]=1,B1134=1),1,"")</f>
        <v/>
      </c>
      <c r="AK1133" s="4">
        <f>IF(AND(שבוע_בדילוג[[#This Row],[הווסת פעיל?]]&lt;&gt;1,B1134&lt;&gt;1,B1134&lt;&gt;""),IF(שבוע_בדילוג[[#This Row],[LengthofCycle]]=F1134,1,0),"")</f>
        <v>0</v>
      </c>
      <c r="AL1133" s="4">
        <f>IF(AND(שבוע_בדילוג[[#This Row],[הווסת פעיל?]]&lt;&gt;1,B1134&lt;&gt;1,B1134&lt;&gt;""),IF(OR(שבוע_בדילוג[[#This Row],[LengthofCycle]]=F1134,F1134=29),1,0),"")</f>
        <v>1</v>
      </c>
      <c r="AM1133" s="4">
        <f>IF(AND(שבוע_בדילוג[[#This Row],[הווסת פעיל?]]&lt;&gt;1,B1134&lt;&gt;1,B1134&lt;&gt;""),IF(OR(שבוע_בדילוג[[#This Row],[LengthofCycle]]=F1134,F1134=29,F1134=28),1,0),"")</f>
        <v>1</v>
      </c>
    </row>
    <row r="1134" spans="1:39" x14ac:dyDescent="0.25">
      <c r="A1134" s="1" t="s">
        <v>148</v>
      </c>
      <c r="B1134" s="1">
        <v>5</v>
      </c>
      <c r="C1134" s="1">
        <v>0</v>
      </c>
      <c r="D1134" s="1">
        <v>1</v>
      </c>
      <c r="E1134" s="1">
        <v>0</v>
      </c>
      <c r="F1134" s="1">
        <v>29</v>
      </c>
      <c r="H1134" s="1">
        <f>שבוע_בדילוג[[#This Row],[LengthofCycle]]+1</f>
        <v>30</v>
      </c>
      <c r="I1134" s="1">
        <f>IF(IFERROR(LOOKUP(שבוע_בדילוג[[#This Row],[ClientID]],קביעויות[השבוע בדילוג]),FALSE)=שבוע_בדילוג[[#This Row],[ClientID]],1,"")</f>
        <v>1</v>
      </c>
      <c r="J1134" s="1" t="str">
        <f>IF(AND(שבוע_בדילוג[[#This Row],[CycleNumber]]&gt;1,OR(B1135="",שבוע_בדילוג[[#This Row],[CycleNumber]]&gt;B1133)),IF(OR(AND(שבוע_בדילוג[[#This Row],[LengthofCycle]]=29,F1133=29),AND(שבוע_בדילוג[[#This Row],[LengthofCycle]]=36,F1133=36)),1,""),"")</f>
        <v/>
      </c>
      <c r="K1134" s="1" t="str">
        <f>IF(AND(שבוע_בדילוג[[#This Row],[וסת השבוע]]=1,J1133=1,שבוע_בדילוג[[#This Row],[CycleNumber]]&gt;B1133),1,"")</f>
        <v/>
      </c>
      <c r="L1134" s="1">
        <f>IF(שבוע_בדילוג[[#This Row],[CycleNumber]]=1,"",IF(שבוע_בדילוג[[#This Row],[וסת השבוע]]=1,0,IF(L1133="","",IF(L1133=0,IF(שבוע_בדילוג[[#This Row],[LengthofCycle]]=29,0,1),IF(L1133=1,IF(שבוע_בדילוג[[#This Row],[LengthofCycle]]+F1133=29*2,0,2),IF(L1133=2,IF(שבוע_בדילוג[[#This Row],[LengthofCycle]]+F1133+F1132=29*3,0,3),""))))))</f>
        <v>3</v>
      </c>
      <c r="M1134" s="1">
        <f>IF(שבוע_בדילוג[[#This Row],[וסת השבוע]]=1,IF(שבוע_בדילוג[[#This Row],[וסת השבוע וההפלגה ביחד]]=1,M1133+1,0),IF(AND(שבוע_בדילוג[[#This Row],[CycleNumber]]&gt;B1133,שבוע_בדילוג[[#This Row],[CycleNumber]]&gt;1),IF(שבוע_בדילוג[[#This Row],[וסת השבוע פעיל?]]&lt;&gt;"",M1133+1,""),""))</f>
        <v>3</v>
      </c>
      <c r="N1134" s="1" t="str">
        <f>IF(שבוע_בדילוג[[#This Row],[וסת השבוע פעיל?2]]="","",IF(AND(שבוע_בדילוג[[#This Row],[וסת השבוע פעיל?]]&lt;&gt;"",שבוע_בדילוג[[#This Row],[CycleNumber]]&lt;B1135,B1135&lt;&gt;"",שבוע_בדילוג[[#This Row],[וסת השבוע פעיל?]]&lt;3),IF(L1135=0,IF(AND(שבוע_בדילוג[[#This Row],[וסת השבוע פעיל?]]&gt;0,J1135=1),0,1),0),""))</f>
        <v/>
      </c>
      <c r="O1134" s="1">
        <f t="shared" si="92"/>
        <v>33</v>
      </c>
      <c r="P1134" s="1" t="str">
        <f>IF(AND(שבוע_בדילוג[[#This Row],[חיזוי - שבוע]]=1,K1135=1),1,"")</f>
        <v/>
      </c>
      <c r="Q1134" s="1" t="str">
        <f>IF(AND(שבוע_בדילוג[[#This Row],[וסת השבוע פעיל?]]&lt;3,OR(שבוע_בדילוג[[#This Row],[CycleNumber]]&gt;B1135,B1135="")),1,"")</f>
        <v/>
      </c>
      <c r="R1134" s="1" t="str">
        <f>IF(AND(שבוע_בדילוג[[#This Row],[חיזוי - שבוע]]&lt;&gt;"",שבוע_בדילוג[[#This Row],[וסת השבוע פעיל?2]]=""),1,"")</f>
        <v/>
      </c>
      <c r="S1134" s="1">
        <f>IF(שבוע_בדילוג[[#This Row],[האישה קבעה וסת שבוע בדילוג?]]=1,IF(שבוע_בדילוג[[#This Row],[וסת השבוע פעיל?]]&lt;3,1,0),"")</f>
        <v>0</v>
      </c>
      <c r="T11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4" s="1">
        <f t="shared" si="93"/>
        <v>0</v>
      </c>
      <c r="V1134" s="1">
        <f t="shared" si="94"/>
        <v>0</v>
      </c>
      <c r="W1134" s="1">
        <f t="shared" si="95"/>
        <v>0</v>
      </c>
      <c r="X1134" s="1" t="str">
        <f>IF(שבוע_בדילוג[[#This Row],[3 הפלגות זהות]]="","",IF(שבוע_בדילוג[[#This Row],[3 הפלגות זהות]]=1,שבוע_בדילוג[[#This Row],[LengthofCycle]],X1133))</f>
        <v/>
      </c>
      <c r="Y1134" s="1" t="str">
        <f>IF(שבוע_בדילוג[[#This Row],[וסת קבוע אחרון]]="","",IF(OR(שבוע_בדילוג[[#This Row],[LengthofCycle]]=שבוע_בדילוג[[#This Row],[וסת קבוע אחרון]],F1133=שבוע_בדילוג[[#This Row],[וסת קבוע אחרון]],F1132=שבוע_בדילוג[[#This Row],[וסת קבוע אחרון]]),1,0))</f>
        <v/>
      </c>
      <c r="Z1134" s="1" t="str">
        <f>IF(OR(שבוע_בדילוג[[#This Row],[הווסת פעיל?]]=0,שבוע_בדילוג[[#This Row],[הווסת פעיל?]]=""),"",SUM(Z1133,שבוע_בדילוג[[#This Row],[הווסת פעיל?]]))</f>
        <v/>
      </c>
      <c r="AA1134" s="1" t="str">
        <f>IF(AND(שבוע_בדילוג[[#This Row],[כמה מחזורים עד עקירה]]&lt;&gt;"",Z1135=""),שבוע_בדילוג[[#This Row],[כמה מחזורים עד עקירה]],"")</f>
        <v/>
      </c>
      <c r="AB1134" s="1" t="str">
        <f>IF(AND(שבוע_בדילוג[[#This Row],[הווסת פעיל?]]=1,שבוע_בדילוג[[#This Row],[וסת קבוע אחרון]]&lt;&gt;X1133),שבוע_בדילוג[[#This Row],[וסת קבוע אחרון]],"")</f>
        <v/>
      </c>
      <c r="AC1134" s="1" t="str">
        <f>IF(AND(שבוע_בדילוג[[#This Row],[הווסת פעיל?]]=1,Y1133=0,שבוע_בדילוג[[#This Row],[וסת קבוע אחרון]]=X1133),שבוע_בדילוג[[#This Row],[וסת קבוע אחרון]],"")</f>
        <v/>
      </c>
      <c r="AD1134" s="1" t="str">
        <f>IF(AND(שבוע_בדילוג[[#This Row],[הווסת פעיל?]]=1,Y1133=0,שבוע_בדילוג[[#This Row],[וסת קבוע אחרון]]&lt;&gt;X1133),1,"")</f>
        <v/>
      </c>
      <c r="AE1134" s="1" t="str">
        <f>IF(AND(שבוע_בדילוג[[#This Row],[הווסת פעיל?]]&lt;&gt;"",B1135=1),שבוע_בדילוג[[#This Row],[CycleNumber]],"")</f>
        <v/>
      </c>
      <c r="AF1134" s="1" t="str">
        <f>IF(AND(שבוע_בדילוג[[#This Row],[הווסת פעיל?]]&lt;&gt;"",Y1133=""),שבוע_בדילוג[[#This Row],[CycleNumber]],"")</f>
        <v/>
      </c>
      <c r="AG1134" s="1" t="str">
        <f>IF(B1135=1,"",IF(שבוע_בדילוג[[#This Row],[הווסת פעיל?]]=1,IF(שבוע_בדילוג[[#This Row],[וסת קבוע אחרון]]=F1135,1,0),""))</f>
        <v/>
      </c>
      <c r="AH1134" s="1" t="str">
        <f>IF(B1135=1,"",IF(שבוע_בדילוג[[#This Row],[הווסת פעיל?]]=1,IF(OR(שבוע_בדילוג[[#This Row],[וסת קבוע אחרון]]=F1135,F1135=שבוע_בדילוג[[#This Row],[LengthofCycle]]),1,0),""))</f>
        <v/>
      </c>
      <c r="AI1134" s="1" t="str">
        <f>IF(B1135=1,"",IF(שבוע_בדילוג[[#This Row],[הווסת פעיל?]]=1,IF(OR(שבוע_בדילוג[[#This Row],[וסת קבוע אחרון]]=F1135,F1135=שבוע_בדילוג[[#This Row],[LengthofCycle]],AND(שבוע_בדילוג[[#This Row],[LengthofCycle]]&lt;&gt;שבוע_בדילוג[[#This Row],[וסת קבוע אחרון]],OR(F1135=28,F1135=29))),1,0),""))</f>
        <v/>
      </c>
      <c r="AJ1134" s="1" t="str">
        <f>IF(AND(שבוע_בדילוג[[#This Row],[הווסת פעיל?]]=1,B1135=1),1,"")</f>
        <v/>
      </c>
      <c r="AK1134" s="4">
        <f>IF(AND(שבוע_בדילוג[[#This Row],[הווסת פעיל?]]&lt;&gt;1,B1135&lt;&gt;1,B1135&lt;&gt;""),IF(שבוע_בדילוג[[#This Row],[LengthofCycle]]=F1135,1,0),"")</f>
        <v>0</v>
      </c>
      <c r="AL1134" s="4">
        <f>IF(AND(שבוע_בדילוג[[#This Row],[הווסת פעיל?]]&lt;&gt;1,B1135&lt;&gt;1,B1135&lt;&gt;""),IF(OR(שבוע_בדילוג[[#This Row],[LengthofCycle]]=F1135,F1135=29),1,0),"")</f>
        <v>0</v>
      </c>
      <c r="AM1134" s="4">
        <f>IF(AND(שבוע_בדילוג[[#This Row],[הווסת פעיל?]]&lt;&gt;1,B1135&lt;&gt;1,B1135&lt;&gt;""),IF(OR(שבוע_בדילוג[[#This Row],[LengthofCycle]]=F1135,F1135=29,F1135=28),1,0),"")</f>
        <v>1</v>
      </c>
    </row>
    <row r="1135" spans="1:39" x14ac:dyDescent="0.25">
      <c r="A1135" s="1" t="s">
        <v>148</v>
      </c>
      <c r="B1135" s="1">
        <v>6</v>
      </c>
      <c r="C1135" s="1">
        <v>0</v>
      </c>
      <c r="D1135" s="1">
        <v>1</v>
      </c>
      <c r="E1135" s="1">
        <v>0</v>
      </c>
      <c r="F1135" s="1">
        <v>28</v>
      </c>
      <c r="H1135" s="1">
        <f>שבוע_בדילוג[[#This Row],[LengthofCycle]]+1</f>
        <v>29</v>
      </c>
      <c r="I1135" s="1">
        <f>IF(IFERROR(LOOKUP(שבוע_בדילוג[[#This Row],[ClientID]],קביעויות[השבוע בדילוג]),FALSE)=שבוע_בדילוג[[#This Row],[ClientID]],1,"")</f>
        <v>1</v>
      </c>
      <c r="J1135" s="1" t="str">
        <f>IF(AND(שבוע_בדילוג[[#This Row],[CycleNumber]]&gt;1,OR(B1136="",שבוע_בדילוג[[#This Row],[CycleNumber]]&gt;B1134)),IF(OR(AND(שבוע_בדילוג[[#This Row],[LengthofCycle]]=29,F1134=29),AND(שבוע_בדילוג[[#This Row],[LengthofCycle]]=36,F1134=36)),1,""),"")</f>
        <v/>
      </c>
      <c r="K1135" s="1" t="str">
        <f>IF(AND(שבוע_בדילוג[[#This Row],[וסת השבוע]]=1,J1134=1,שבוע_בדילוג[[#This Row],[CycleNumber]]&gt;B1134),1,"")</f>
        <v/>
      </c>
      <c r="L1135" s="1" t="str">
        <f>IF(שבוע_בדילוג[[#This Row],[CycleNumber]]=1,"",IF(שבוע_בדילוג[[#This Row],[וסת השבוע]]=1,0,IF(L1134="","",IF(L1134=0,IF(שבוע_בדילוג[[#This Row],[LengthofCycle]]=29,0,1),IF(L1134=1,IF(שבוע_בדילוג[[#This Row],[LengthofCycle]]+F1134=29*2,0,2),IF(L1134=2,IF(שבוע_בדילוג[[#This Row],[LengthofCycle]]+F1134+F1133=29*3,0,3),""))))))</f>
        <v/>
      </c>
      <c r="M1135" s="1" t="str">
        <f>IF(שבוע_בדילוג[[#This Row],[וסת השבוע]]=1,IF(שבוע_בדילוג[[#This Row],[וסת השבוע וההפלגה ביחד]]=1,M1134+1,0),IF(AND(שבוע_בדילוג[[#This Row],[CycleNumber]]&gt;B1134,שבוע_בדילוג[[#This Row],[CycleNumber]]&gt;1),IF(שבוע_בדילוג[[#This Row],[וסת השבוע פעיל?]]&lt;&gt;"",M1134+1,""),""))</f>
        <v/>
      </c>
      <c r="N1135" s="1" t="str">
        <f>IF(שבוע_בדילוג[[#This Row],[וסת השבוע פעיל?2]]="","",IF(AND(שבוע_בדילוג[[#This Row],[וסת השבוע פעיל?]]&lt;&gt;"",שבוע_בדילוג[[#This Row],[CycleNumber]]&lt;B1136,B1136&lt;&gt;"",שבוע_בדילוג[[#This Row],[וסת השבוע פעיל?]]&lt;3),IF(L1136=0,IF(AND(שבוע_בדילוג[[#This Row],[וסת השבוע פעיל?]]&gt;0,J1136=1),0,1),0),""))</f>
        <v/>
      </c>
      <c r="O1135" s="1" t="str">
        <f t="shared" si="92"/>
        <v/>
      </c>
      <c r="P1135" s="1" t="str">
        <f>IF(AND(שבוע_בדילוג[[#This Row],[חיזוי - שבוע]]=1,K1136=1),1,"")</f>
        <v/>
      </c>
      <c r="Q1135" s="1" t="str">
        <f>IF(AND(שבוע_בדילוג[[#This Row],[וסת השבוע פעיל?]]&lt;3,OR(שבוע_בדילוג[[#This Row],[CycleNumber]]&gt;B1136,B1136="")),1,"")</f>
        <v/>
      </c>
      <c r="R1135" s="1" t="str">
        <f>IF(AND(שבוע_בדילוג[[#This Row],[חיזוי - שבוע]]&lt;&gt;"",שבוע_בדילוג[[#This Row],[וסת השבוע פעיל?2]]=""),1,"")</f>
        <v/>
      </c>
      <c r="S1135" s="1">
        <f>IF(שבוע_בדילוג[[#This Row],[האישה קבעה וסת שבוע בדילוג?]]=1,IF(שבוע_בדילוג[[#This Row],[וסת השבוע פעיל?]]&lt;3,1,0),"")</f>
        <v>0</v>
      </c>
      <c r="T11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5" s="1">
        <f t="shared" si="93"/>
        <v>0</v>
      </c>
      <c r="V1135" s="1">
        <f t="shared" si="94"/>
        <v>0</v>
      </c>
      <c r="W1135" s="1">
        <f t="shared" si="95"/>
        <v>0</v>
      </c>
      <c r="X1135" s="1" t="str">
        <f>IF(שבוע_בדילוג[[#This Row],[3 הפלגות זהות]]="","",IF(שבוע_בדילוג[[#This Row],[3 הפלגות זהות]]=1,שבוע_בדילוג[[#This Row],[LengthofCycle]],X1134))</f>
        <v/>
      </c>
      <c r="Y1135" s="1" t="str">
        <f>IF(שבוע_בדילוג[[#This Row],[וסת קבוע אחרון]]="","",IF(OR(שבוע_בדילוג[[#This Row],[LengthofCycle]]=שבוע_בדילוג[[#This Row],[וסת קבוע אחרון]],F1134=שבוע_בדילוג[[#This Row],[וסת קבוע אחרון]],F1133=שבוע_בדילוג[[#This Row],[וסת קבוע אחרון]]),1,0))</f>
        <v/>
      </c>
      <c r="Z1135" s="1" t="str">
        <f>IF(OR(שבוע_בדילוג[[#This Row],[הווסת פעיל?]]=0,שבוע_בדילוג[[#This Row],[הווסת פעיל?]]=""),"",SUM(Z1134,שבוע_בדילוג[[#This Row],[הווסת פעיל?]]))</f>
        <v/>
      </c>
      <c r="AA1135" s="1" t="str">
        <f>IF(AND(שבוע_בדילוג[[#This Row],[כמה מחזורים עד עקירה]]&lt;&gt;"",Z1136=""),שבוע_בדילוג[[#This Row],[כמה מחזורים עד עקירה]],"")</f>
        <v/>
      </c>
      <c r="AB1135" s="1" t="str">
        <f>IF(AND(שבוע_בדילוג[[#This Row],[הווסת פעיל?]]=1,שבוע_בדילוג[[#This Row],[וסת קבוע אחרון]]&lt;&gt;X1134),שבוע_בדילוג[[#This Row],[וסת קבוע אחרון]],"")</f>
        <v/>
      </c>
      <c r="AC1135" s="1" t="str">
        <f>IF(AND(שבוע_בדילוג[[#This Row],[הווסת פעיל?]]=1,Y1134=0,שבוע_בדילוג[[#This Row],[וסת קבוע אחרון]]=X1134),שבוע_בדילוג[[#This Row],[וסת קבוע אחרון]],"")</f>
        <v/>
      </c>
      <c r="AD1135" s="1" t="str">
        <f>IF(AND(שבוע_בדילוג[[#This Row],[הווסת פעיל?]]=1,Y1134=0,שבוע_בדילוג[[#This Row],[וסת קבוע אחרון]]&lt;&gt;X1134),1,"")</f>
        <v/>
      </c>
      <c r="AE1135" s="1" t="str">
        <f>IF(AND(שבוע_בדילוג[[#This Row],[הווסת פעיל?]]&lt;&gt;"",B1136=1),שבוע_בדילוג[[#This Row],[CycleNumber]],"")</f>
        <v/>
      </c>
      <c r="AF1135" s="1" t="str">
        <f>IF(AND(שבוע_בדילוג[[#This Row],[הווסת פעיל?]]&lt;&gt;"",Y1134=""),שבוע_בדילוג[[#This Row],[CycleNumber]],"")</f>
        <v/>
      </c>
      <c r="AG1135" s="1" t="str">
        <f>IF(B1136=1,"",IF(שבוע_בדילוג[[#This Row],[הווסת פעיל?]]=1,IF(שבוע_בדילוג[[#This Row],[וסת קבוע אחרון]]=F1136,1,0),""))</f>
        <v/>
      </c>
      <c r="AH1135" s="1" t="str">
        <f>IF(B1136=1,"",IF(שבוע_בדילוג[[#This Row],[הווסת פעיל?]]=1,IF(OR(שבוע_בדילוג[[#This Row],[וסת קבוע אחרון]]=F1136,F1136=שבוע_בדילוג[[#This Row],[LengthofCycle]]),1,0),""))</f>
        <v/>
      </c>
      <c r="AI1135" s="1" t="str">
        <f>IF(B1136=1,"",IF(שבוע_בדילוג[[#This Row],[הווסת פעיל?]]=1,IF(OR(שבוע_בדילוג[[#This Row],[וסת קבוע אחרון]]=F1136,F1136=שבוע_בדילוג[[#This Row],[LengthofCycle]],AND(שבוע_בדילוג[[#This Row],[LengthofCycle]]&lt;&gt;שבוע_בדילוג[[#This Row],[וסת קבוע אחרון]],OR(F1136=28,F1136=29))),1,0),""))</f>
        <v/>
      </c>
      <c r="AJ1135" s="1" t="str">
        <f>IF(AND(שבוע_בדילוג[[#This Row],[הווסת פעיל?]]=1,B1136=1),1,"")</f>
        <v/>
      </c>
      <c r="AK1135" s="4">
        <f>IF(AND(שבוע_בדילוג[[#This Row],[הווסת פעיל?]]&lt;&gt;1,B1136&lt;&gt;1,B1136&lt;&gt;""),IF(שבוע_בדילוג[[#This Row],[LengthofCycle]]=F1136,1,0),"")</f>
        <v>0</v>
      </c>
      <c r="AL1135" s="4">
        <f>IF(AND(שבוע_בדילוג[[#This Row],[הווסת פעיל?]]&lt;&gt;1,B1136&lt;&gt;1,B1136&lt;&gt;""),IF(OR(שבוע_בדילוג[[#This Row],[LengthofCycle]]=F1136,F1136=29),1,0),"")</f>
        <v>0</v>
      </c>
      <c r="AM1135" s="4">
        <f>IF(AND(שבוע_בדילוג[[#This Row],[הווסת פעיל?]]&lt;&gt;1,B1136&lt;&gt;1,B1136&lt;&gt;""),IF(OR(שבוע_בדילוג[[#This Row],[LengthofCycle]]=F1136,F1136=29,F1136=28),1,0),"")</f>
        <v>0</v>
      </c>
    </row>
    <row r="1136" spans="1:39" x14ac:dyDescent="0.25">
      <c r="A1136" s="1" t="s">
        <v>148</v>
      </c>
      <c r="B1136" s="1">
        <v>7</v>
      </c>
      <c r="C1136" s="1">
        <v>0</v>
      </c>
      <c r="D1136" s="1">
        <v>1</v>
      </c>
      <c r="E1136" s="1">
        <v>0</v>
      </c>
      <c r="F1136" s="1">
        <v>26</v>
      </c>
      <c r="H1136" s="1">
        <f>שבוע_בדילוג[[#This Row],[LengthofCycle]]+1</f>
        <v>27</v>
      </c>
      <c r="I1136" s="1">
        <f>IF(IFERROR(LOOKUP(שבוע_בדילוג[[#This Row],[ClientID]],קביעויות[השבוע בדילוג]),FALSE)=שבוע_בדילוג[[#This Row],[ClientID]],1,"")</f>
        <v>1</v>
      </c>
      <c r="J1136" s="1" t="str">
        <f>IF(AND(שבוע_בדילוג[[#This Row],[CycleNumber]]&gt;1,OR(B1137="",שבוע_בדילוג[[#This Row],[CycleNumber]]&gt;B1135)),IF(OR(AND(שבוע_בדילוג[[#This Row],[LengthofCycle]]=29,F1135=29),AND(שבוע_בדילוג[[#This Row],[LengthofCycle]]=36,F1135=36)),1,""),"")</f>
        <v/>
      </c>
      <c r="K1136" s="1" t="str">
        <f>IF(AND(שבוע_בדילוג[[#This Row],[וסת השבוע]]=1,J1135=1,שבוע_בדילוג[[#This Row],[CycleNumber]]&gt;B1135),1,"")</f>
        <v/>
      </c>
      <c r="L1136" s="1" t="str">
        <f>IF(שבוע_בדילוג[[#This Row],[CycleNumber]]=1,"",IF(שבוע_בדילוג[[#This Row],[וסת השבוע]]=1,0,IF(L1135="","",IF(L1135=0,IF(שבוע_בדילוג[[#This Row],[LengthofCycle]]=29,0,1),IF(L1135=1,IF(שבוע_בדילוג[[#This Row],[LengthofCycle]]+F1135=29*2,0,2),IF(L1135=2,IF(שבוע_בדילוג[[#This Row],[LengthofCycle]]+F1135+F1134=29*3,0,3),""))))))</f>
        <v/>
      </c>
      <c r="M1136" s="1" t="str">
        <f>IF(שבוע_בדילוג[[#This Row],[וסת השבוע]]=1,IF(שבוע_בדילוג[[#This Row],[וסת השבוע וההפלגה ביחד]]=1,M1135+1,0),IF(AND(שבוע_בדילוג[[#This Row],[CycleNumber]]&gt;B1135,שבוע_בדילוג[[#This Row],[CycleNumber]]&gt;1),IF(שבוע_בדילוג[[#This Row],[וסת השבוע פעיל?]]&lt;&gt;"",M1135+1,""),""))</f>
        <v/>
      </c>
      <c r="N1136" s="1" t="str">
        <f>IF(שבוע_בדילוג[[#This Row],[וסת השבוע פעיל?2]]="","",IF(AND(שבוע_בדילוג[[#This Row],[וסת השבוע פעיל?]]&lt;&gt;"",שבוע_בדילוג[[#This Row],[CycleNumber]]&lt;B1137,B1137&lt;&gt;"",שבוע_בדילוג[[#This Row],[וסת השבוע פעיל?]]&lt;3),IF(L1137=0,IF(AND(שבוע_בדילוג[[#This Row],[וסת השבוע פעיל?]]&gt;0,J1137=1),0,1),0),""))</f>
        <v/>
      </c>
      <c r="O1136" s="1" t="str">
        <f t="shared" si="92"/>
        <v/>
      </c>
      <c r="P1136" s="1" t="str">
        <f>IF(AND(שבוע_בדילוג[[#This Row],[חיזוי - שבוע]]=1,K1137=1),1,"")</f>
        <v/>
      </c>
      <c r="Q1136" s="1" t="str">
        <f>IF(AND(שבוע_בדילוג[[#This Row],[וסת השבוע פעיל?]]&lt;3,OR(שבוע_בדילוג[[#This Row],[CycleNumber]]&gt;B1137,B1137="")),1,"")</f>
        <v/>
      </c>
      <c r="R1136" s="1" t="str">
        <f>IF(AND(שבוע_בדילוג[[#This Row],[חיזוי - שבוע]]&lt;&gt;"",שבוע_בדילוג[[#This Row],[וסת השבוע פעיל?2]]=""),1,"")</f>
        <v/>
      </c>
      <c r="S1136" s="1">
        <f>IF(שבוע_בדילוג[[#This Row],[האישה קבעה וסת שבוע בדילוג?]]=1,IF(שבוע_בדילוג[[#This Row],[וסת השבוע פעיל?]]&lt;3,1,0),"")</f>
        <v>0</v>
      </c>
      <c r="T11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6" s="1">
        <f t="shared" si="93"/>
        <v>0</v>
      </c>
      <c r="V1136" s="1">
        <f t="shared" si="94"/>
        <v>0</v>
      </c>
      <c r="W1136" s="1">
        <f t="shared" si="95"/>
        <v>0</v>
      </c>
      <c r="X1136" s="1" t="str">
        <f>IF(שבוע_בדילוג[[#This Row],[3 הפלגות זהות]]="","",IF(שבוע_בדילוג[[#This Row],[3 הפלגות זהות]]=1,שבוע_בדילוג[[#This Row],[LengthofCycle]],X1135))</f>
        <v/>
      </c>
      <c r="Y1136" s="1" t="str">
        <f>IF(שבוע_בדילוג[[#This Row],[וסת קבוע אחרון]]="","",IF(OR(שבוע_בדילוג[[#This Row],[LengthofCycle]]=שבוע_בדילוג[[#This Row],[וסת קבוע אחרון]],F1135=שבוע_בדילוג[[#This Row],[וסת קבוע אחרון]],F1134=שבוע_בדילוג[[#This Row],[וסת קבוע אחרון]]),1,0))</f>
        <v/>
      </c>
      <c r="Z1136" s="1" t="str">
        <f>IF(OR(שבוע_בדילוג[[#This Row],[הווסת פעיל?]]=0,שבוע_בדילוג[[#This Row],[הווסת פעיל?]]=""),"",SUM(Z1135,שבוע_בדילוג[[#This Row],[הווסת פעיל?]]))</f>
        <v/>
      </c>
      <c r="AA1136" s="1" t="str">
        <f>IF(AND(שבוע_בדילוג[[#This Row],[כמה מחזורים עד עקירה]]&lt;&gt;"",Z1137=""),שבוע_בדילוג[[#This Row],[כמה מחזורים עד עקירה]],"")</f>
        <v/>
      </c>
      <c r="AB1136" s="1" t="str">
        <f>IF(AND(שבוע_בדילוג[[#This Row],[הווסת פעיל?]]=1,שבוע_בדילוג[[#This Row],[וסת קבוע אחרון]]&lt;&gt;X1135),שבוע_בדילוג[[#This Row],[וסת קבוע אחרון]],"")</f>
        <v/>
      </c>
      <c r="AC1136" s="1" t="str">
        <f>IF(AND(שבוע_בדילוג[[#This Row],[הווסת פעיל?]]=1,Y1135=0,שבוע_בדילוג[[#This Row],[וסת קבוע אחרון]]=X1135),שבוע_בדילוג[[#This Row],[וסת קבוע אחרון]],"")</f>
        <v/>
      </c>
      <c r="AD1136" s="1" t="str">
        <f>IF(AND(שבוע_בדילוג[[#This Row],[הווסת פעיל?]]=1,Y1135=0,שבוע_בדילוג[[#This Row],[וסת קבוע אחרון]]&lt;&gt;X1135),1,"")</f>
        <v/>
      </c>
      <c r="AE1136" s="1" t="str">
        <f>IF(AND(שבוע_בדילוג[[#This Row],[הווסת פעיל?]]&lt;&gt;"",B1137=1),שבוע_בדילוג[[#This Row],[CycleNumber]],"")</f>
        <v/>
      </c>
      <c r="AF1136" s="1" t="str">
        <f>IF(AND(שבוע_בדילוג[[#This Row],[הווסת פעיל?]]&lt;&gt;"",Y1135=""),שבוע_בדילוג[[#This Row],[CycleNumber]],"")</f>
        <v/>
      </c>
      <c r="AG1136" s="1" t="str">
        <f>IF(B1137=1,"",IF(שבוע_בדילוג[[#This Row],[הווסת פעיל?]]=1,IF(שבוע_בדילוג[[#This Row],[וסת קבוע אחרון]]=F1137,1,0),""))</f>
        <v/>
      </c>
      <c r="AH1136" s="1" t="str">
        <f>IF(B1137=1,"",IF(שבוע_בדילוג[[#This Row],[הווסת פעיל?]]=1,IF(OR(שבוע_בדילוג[[#This Row],[וסת קבוע אחרון]]=F1137,F1137=שבוע_בדילוג[[#This Row],[LengthofCycle]]),1,0),""))</f>
        <v/>
      </c>
      <c r="AI1136" s="1" t="str">
        <f>IF(B1137=1,"",IF(שבוע_בדילוג[[#This Row],[הווסת פעיל?]]=1,IF(OR(שבוע_בדילוג[[#This Row],[וסת קבוע אחרון]]=F1137,F1137=שבוע_בדילוג[[#This Row],[LengthofCycle]],AND(שבוע_בדילוג[[#This Row],[LengthofCycle]]&lt;&gt;שבוע_בדילוג[[#This Row],[וסת קבוע אחרון]],OR(F1137=28,F1137=29))),1,0),""))</f>
        <v/>
      </c>
      <c r="AJ1136" s="1" t="str">
        <f>IF(AND(שבוע_בדילוג[[#This Row],[הווסת פעיל?]]=1,B1137=1),1,"")</f>
        <v/>
      </c>
      <c r="AK1136" s="4">
        <f>IF(AND(שבוע_בדילוג[[#This Row],[הווסת פעיל?]]&lt;&gt;1,B1137&lt;&gt;1,B1137&lt;&gt;""),IF(שבוע_בדילוג[[#This Row],[LengthofCycle]]=F1137,1,0),"")</f>
        <v>0</v>
      </c>
      <c r="AL1136" s="4">
        <f>IF(AND(שבוע_בדילוג[[#This Row],[הווסת פעיל?]]&lt;&gt;1,B1137&lt;&gt;1,B1137&lt;&gt;""),IF(OR(שבוע_בדילוג[[#This Row],[LengthofCycle]]=F1137,F1137=29),1,0),"")</f>
        <v>0</v>
      </c>
      <c r="AM1136" s="4">
        <f>IF(AND(שבוע_בדילוג[[#This Row],[הווסת פעיל?]]&lt;&gt;1,B1137&lt;&gt;1,B1137&lt;&gt;""),IF(OR(שבוע_בדילוג[[#This Row],[LengthofCycle]]=F1137,F1137=29,F1137=28),1,0),"")</f>
        <v>0</v>
      </c>
    </row>
    <row r="1137" spans="1:39" x14ac:dyDescent="0.25">
      <c r="A1137" s="1" t="s">
        <v>148</v>
      </c>
      <c r="B1137" s="1">
        <v>8</v>
      </c>
      <c r="C1137" s="1">
        <v>0</v>
      </c>
      <c r="D1137" s="1">
        <v>1</v>
      </c>
      <c r="E1137" s="1">
        <v>0</v>
      </c>
      <c r="F1137" s="1">
        <v>27</v>
      </c>
      <c r="H1137" s="1">
        <f>שבוע_בדילוג[[#This Row],[LengthofCycle]]+1</f>
        <v>28</v>
      </c>
      <c r="I1137" s="1">
        <f>IF(IFERROR(LOOKUP(שבוע_בדילוג[[#This Row],[ClientID]],קביעויות[השבוע בדילוג]),FALSE)=שבוע_בדילוג[[#This Row],[ClientID]],1,"")</f>
        <v>1</v>
      </c>
      <c r="J1137" s="1" t="str">
        <f>IF(AND(שבוע_בדילוג[[#This Row],[CycleNumber]]&gt;1,OR(B1138="",שבוע_בדילוג[[#This Row],[CycleNumber]]&gt;B1136)),IF(OR(AND(שבוע_בדילוג[[#This Row],[LengthofCycle]]=29,F1136=29),AND(שבוע_בדילוג[[#This Row],[LengthofCycle]]=36,F1136=36)),1,""),"")</f>
        <v/>
      </c>
      <c r="K1137" s="1" t="str">
        <f>IF(AND(שבוע_בדילוג[[#This Row],[וסת השבוע]]=1,J1136=1,שבוע_בדילוג[[#This Row],[CycleNumber]]&gt;B1136),1,"")</f>
        <v/>
      </c>
      <c r="L1137" s="1" t="str">
        <f>IF(שבוע_בדילוג[[#This Row],[CycleNumber]]=1,"",IF(שבוע_בדילוג[[#This Row],[וסת השבוע]]=1,0,IF(L1136="","",IF(L1136=0,IF(שבוע_בדילוג[[#This Row],[LengthofCycle]]=29,0,1),IF(L1136=1,IF(שבוע_בדילוג[[#This Row],[LengthofCycle]]+F1136=29*2,0,2),IF(L1136=2,IF(שבוע_בדילוג[[#This Row],[LengthofCycle]]+F1136+F1135=29*3,0,3),""))))))</f>
        <v/>
      </c>
      <c r="M1137" s="1" t="str">
        <f>IF(שבוע_בדילוג[[#This Row],[וסת השבוע]]=1,IF(שבוע_בדילוג[[#This Row],[וסת השבוע וההפלגה ביחד]]=1,M1136+1,0),IF(AND(שבוע_בדילוג[[#This Row],[CycleNumber]]&gt;B1136,שבוע_בדילוג[[#This Row],[CycleNumber]]&gt;1),IF(שבוע_בדילוג[[#This Row],[וסת השבוע פעיל?]]&lt;&gt;"",M1136+1,""),""))</f>
        <v/>
      </c>
      <c r="N1137" s="1" t="str">
        <f>IF(שבוע_בדילוג[[#This Row],[וסת השבוע פעיל?2]]="","",IF(AND(שבוע_בדילוג[[#This Row],[וסת השבוע פעיל?]]&lt;&gt;"",שבוע_בדילוג[[#This Row],[CycleNumber]]&lt;B1138,B1138&lt;&gt;"",שבוע_בדילוג[[#This Row],[וסת השבוע פעיל?]]&lt;3),IF(L1138=0,IF(AND(שבוע_בדילוג[[#This Row],[וסת השבוע פעיל?]]&gt;0,J1138=1),0,1),0),""))</f>
        <v/>
      </c>
      <c r="O1137" s="1" t="str">
        <f t="shared" si="92"/>
        <v/>
      </c>
      <c r="P1137" s="1" t="str">
        <f>IF(AND(שבוע_בדילוג[[#This Row],[חיזוי - שבוע]]=1,K1138=1),1,"")</f>
        <v/>
      </c>
      <c r="Q1137" s="1" t="str">
        <f>IF(AND(שבוע_בדילוג[[#This Row],[וסת השבוע פעיל?]]&lt;3,OR(שבוע_בדילוג[[#This Row],[CycleNumber]]&gt;B1138,B1138="")),1,"")</f>
        <v/>
      </c>
      <c r="R1137" s="1" t="str">
        <f>IF(AND(שבוע_בדילוג[[#This Row],[חיזוי - שבוע]]&lt;&gt;"",שבוע_בדילוג[[#This Row],[וסת השבוע פעיל?2]]=""),1,"")</f>
        <v/>
      </c>
      <c r="S1137" s="1">
        <f>IF(שבוע_בדילוג[[#This Row],[האישה קבעה וסת שבוע בדילוג?]]=1,IF(שבוע_בדילוג[[#This Row],[וסת השבוע פעיל?]]&lt;3,1,0),"")</f>
        <v>0</v>
      </c>
      <c r="T11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7" s="1">
        <f t="shared" si="93"/>
        <v>0</v>
      </c>
      <c r="V1137" s="1">
        <f t="shared" si="94"/>
        <v>0</v>
      </c>
      <c r="W1137" s="1">
        <f t="shared" si="95"/>
        <v>0</v>
      </c>
      <c r="X1137" s="1" t="str">
        <f>IF(שבוע_בדילוג[[#This Row],[3 הפלגות זהות]]="","",IF(שבוע_בדילוג[[#This Row],[3 הפלגות זהות]]=1,שבוע_בדילוג[[#This Row],[LengthofCycle]],X1136))</f>
        <v/>
      </c>
      <c r="Y1137" s="1" t="str">
        <f>IF(שבוע_בדילוג[[#This Row],[וסת קבוע אחרון]]="","",IF(OR(שבוע_בדילוג[[#This Row],[LengthofCycle]]=שבוע_בדילוג[[#This Row],[וסת קבוע אחרון]],F1136=שבוע_בדילוג[[#This Row],[וסת קבוע אחרון]],F1135=שבוע_בדילוג[[#This Row],[וסת קבוע אחרון]]),1,0))</f>
        <v/>
      </c>
      <c r="Z1137" s="1" t="str">
        <f>IF(OR(שבוע_בדילוג[[#This Row],[הווסת פעיל?]]=0,שבוע_בדילוג[[#This Row],[הווסת פעיל?]]=""),"",SUM(Z1136,שבוע_בדילוג[[#This Row],[הווסת פעיל?]]))</f>
        <v/>
      </c>
      <c r="AA1137" s="1" t="str">
        <f>IF(AND(שבוע_בדילוג[[#This Row],[כמה מחזורים עד עקירה]]&lt;&gt;"",Z1138=""),שבוע_בדילוג[[#This Row],[כמה מחזורים עד עקירה]],"")</f>
        <v/>
      </c>
      <c r="AB1137" s="1" t="str">
        <f>IF(AND(שבוע_בדילוג[[#This Row],[הווסת פעיל?]]=1,שבוע_בדילוג[[#This Row],[וסת קבוע אחרון]]&lt;&gt;X1136),שבוע_בדילוג[[#This Row],[וסת קבוע אחרון]],"")</f>
        <v/>
      </c>
      <c r="AC1137" s="1" t="str">
        <f>IF(AND(שבוע_בדילוג[[#This Row],[הווסת פעיל?]]=1,Y1136=0,שבוע_בדילוג[[#This Row],[וסת קבוע אחרון]]=X1136),שבוע_בדילוג[[#This Row],[וסת קבוע אחרון]],"")</f>
        <v/>
      </c>
      <c r="AD1137" s="1" t="str">
        <f>IF(AND(שבוע_בדילוג[[#This Row],[הווסת פעיל?]]=1,Y1136=0,שבוע_בדילוג[[#This Row],[וסת קבוע אחרון]]&lt;&gt;X1136),1,"")</f>
        <v/>
      </c>
      <c r="AE1137" s="1" t="str">
        <f>IF(AND(שבוע_בדילוג[[#This Row],[הווסת פעיל?]]&lt;&gt;"",B1138=1),שבוע_בדילוג[[#This Row],[CycleNumber]],"")</f>
        <v/>
      </c>
      <c r="AF1137" s="1" t="str">
        <f>IF(AND(שבוע_בדילוג[[#This Row],[הווסת פעיל?]]&lt;&gt;"",Y1136=""),שבוע_בדילוג[[#This Row],[CycleNumber]],"")</f>
        <v/>
      </c>
      <c r="AG1137" s="1" t="str">
        <f>IF(B1138=1,"",IF(שבוע_בדילוג[[#This Row],[הווסת פעיל?]]=1,IF(שבוע_בדילוג[[#This Row],[וסת קבוע אחרון]]=F1138,1,0),""))</f>
        <v/>
      </c>
      <c r="AH1137" s="1" t="str">
        <f>IF(B1138=1,"",IF(שבוע_בדילוג[[#This Row],[הווסת פעיל?]]=1,IF(OR(שבוע_בדילוג[[#This Row],[וסת קבוע אחרון]]=F1138,F1138=שבוע_בדילוג[[#This Row],[LengthofCycle]]),1,0),""))</f>
        <v/>
      </c>
      <c r="AI1137" s="1" t="str">
        <f>IF(B1138=1,"",IF(שבוע_בדילוג[[#This Row],[הווסת פעיל?]]=1,IF(OR(שבוע_בדילוג[[#This Row],[וסת קבוע אחרון]]=F1138,F1138=שבוע_בדילוג[[#This Row],[LengthofCycle]],AND(שבוע_בדילוג[[#This Row],[LengthofCycle]]&lt;&gt;שבוע_בדילוג[[#This Row],[וסת קבוע אחרון]],OR(F1138=28,F1138=29))),1,0),""))</f>
        <v/>
      </c>
      <c r="AJ1137" s="1" t="str">
        <f>IF(AND(שבוע_בדילוג[[#This Row],[הווסת פעיל?]]=1,B1138=1),1,"")</f>
        <v/>
      </c>
      <c r="AK1137" s="4">
        <f>IF(AND(שבוע_בדילוג[[#This Row],[הווסת פעיל?]]&lt;&gt;1,B1138&lt;&gt;1,B1138&lt;&gt;""),IF(שבוע_בדילוג[[#This Row],[LengthofCycle]]=F1138,1,0),"")</f>
        <v>0</v>
      </c>
      <c r="AL1137" s="4">
        <f>IF(AND(שבוע_בדילוג[[#This Row],[הווסת פעיל?]]&lt;&gt;1,B1138&lt;&gt;1,B1138&lt;&gt;""),IF(OR(שבוע_בדילוג[[#This Row],[LengthofCycle]]=F1138,F1138=29),1,0),"")</f>
        <v>0</v>
      </c>
      <c r="AM1137" s="4">
        <f>IF(AND(שבוע_בדילוג[[#This Row],[הווסת פעיל?]]&lt;&gt;1,B1138&lt;&gt;1,B1138&lt;&gt;""),IF(OR(שבוע_בדילוג[[#This Row],[LengthofCycle]]=F1138,F1138=29,F1138=28),1,0),"")</f>
        <v>1</v>
      </c>
    </row>
    <row r="1138" spans="1:39" x14ac:dyDescent="0.25">
      <c r="A1138" s="1" t="s">
        <v>148</v>
      </c>
      <c r="B1138" s="1">
        <v>9</v>
      </c>
      <c r="C1138" s="1">
        <v>0</v>
      </c>
      <c r="D1138" s="1">
        <v>1</v>
      </c>
      <c r="E1138" s="1">
        <v>0</v>
      </c>
      <c r="F1138" s="16">
        <v>28</v>
      </c>
      <c r="H1138" s="1">
        <f>שבוע_בדילוג[[#This Row],[LengthofCycle]]+1</f>
        <v>29</v>
      </c>
      <c r="I1138" s="1">
        <f>IF(IFERROR(LOOKUP(שבוע_בדילוג[[#This Row],[ClientID]],קביעויות[השבוע בדילוג]),FALSE)=שבוע_בדילוג[[#This Row],[ClientID]],1,"")</f>
        <v>1</v>
      </c>
      <c r="J1138" s="1" t="str">
        <f>IF(AND(שבוע_בדילוג[[#This Row],[CycleNumber]]&gt;1,OR(B1139="",שבוע_בדילוג[[#This Row],[CycleNumber]]&gt;B1137)),IF(OR(AND(שבוע_בדילוג[[#This Row],[LengthofCycle]]=29,F1137=29),AND(שבוע_בדילוג[[#This Row],[LengthofCycle]]=36,F1137=36)),1,""),"")</f>
        <v/>
      </c>
      <c r="K1138" s="1" t="str">
        <f>IF(AND(שבוע_בדילוג[[#This Row],[וסת השבוע]]=1,J1137=1,שבוע_בדילוג[[#This Row],[CycleNumber]]&gt;B1137),1,"")</f>
        <v/>
      </c>
      <c r="L1138" s="1" t="str">
        <f>IF(שבוע_בדילוג[[#This Row],[CycleNumber]]=1,"",IF(שבוע_בדילוג[[#This Row],[וסת השבוע]]=1,0,IF(L1137="","",IF(L1137=0,IF(שבוע_בדילוג[[#This Row],[LengthofCycle]]=29,0,1),IF(L1137=1,IF(שבוע_בדילוג[[#This Row],[LengthofCycle]]+F1137=29*2,0,2),IF(L1137=2,IF(שבוע_בדילוג[[#This Row],[LengthofCycle]]+F1137+F1136=29*3,0,3),""))))))</f>
        <v/>
      </c>
      <c r="M1138" s="1" t="str">
        <f>IF(שבוע_בדילוג[[#This Row],[וסת השבוע]]=1,IF(שבוע_בדילוג[[#This Row],[וסת השבוע וההפלגה ביחד]]=1,M1137+1,0),IF(AND(שבוע_בדילוג[[#This Row],[CycleNumber]]&gt;B1137,שבוע_בדילוג[[#This Row],[CycleNumber]]&gt;1),IF(שבוע_בדילוג[[#This Row],[וסת השבוע פעיל?]]&lt;&gt;"",M1137+1,""),""))</f>
        <v/>
      </c>
      <c r="N1138" s="1" t="str">
        <f>IF(שבוע_בדילוג[[#This Row],[וסת השבוע פעיל?2]]="","",IF(AND(שבוע_בדילוג[[#This Row],[וסת השבוע פעיל?]]&lt;&gt;"",שבוע_בדילוג[[#This Row],[CycleNumber]]&lt;B1139,B1139&lt;&gt;"",שבוע_בדילוג[[#This Row],[וסת השבוע פעיל?]]&lt;3),IF(L1139=0,IF(AND(שבוע_בדילוג[[#This Row],[וסת השבוע פעיל?]]&gt;0,J1139=1),0,1),0),""))</f>
        <v/>
      </c>
      <c r="O1138" s="1" t="str">
        <f t="shared" si="92"/>
        <v/>
      </c>
      <c r="P1138" s="1" t="str">
        <f>IF(AND(שבוע_בדילוג[[#This Row],[חיזוי - שבוע]]=1,K1139=1),1,"")</f>
        <v/>
      </c>
      <c r="Q1138" s="1" t="str">
        <f>IF(AND(שבוע_בדילוג[[#This Row],[וסת השבוע פעיל?]]&lt;3,OR(שבוע_בדילוג[[#This Row],[CycleNumber]]&gt;B1139,B1139="")),1,"")</f>
        <v/>
      </c>
      <c r="R1138" s="1" t="str">
        <f>IF(AND(שבוע_בדילוג[[#This Row],[חיזוי - שבוע]]&lt;&gt;"",שבוע_בדילוג[[#This Row],[וסת השבוע פעיל?2]]=""),1,"")</f>
        <v/>
      </c>
      <c r="S1138" s="1">
        <f>IF(שבוע_בדילוג[[#This Row],[האישה קבעה וסת שבוע בדילוג?]]=1,IF(שבוע_בדילוג[[#This Row],[וסת השבוע פעיל?]]&lt;3,1,0),"")</f>
        <v>0</v>
      </c>
      <c r="T11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8" s="1">
        <f t="shared" si="93"/>
        <v>0</v>
      </c>
      <c r="V1138" s="1">
        <f t="shared" si="94"/>
        <v>0</v>
      </c>
      <c r="W1138" s="1">
        <f t="shared" si="95"/>
        <v>0</v>
      </c>
      <c r="X1138" s="1" t="str">
        <f>IF(שבוע_בדילוג[[#This Row],[3 הפלגות זהות]]="","",IF(שבוע_בדילוג[[#This Row],[3 הפלגות זהות]]=1,שבוע_בדילוג[[#This Row],[LengthofCycle]],X1137))</f>
        <v/>
      </c>
      <c r="Y1138" s="1" t="str">
        <f>IF(שבוע_בדילוג[[#This Row],[וסת קבוע אחרון]]="","",IF(OR(שבוע_בדילוג[[#This Row],[LengthofCycle]]=שבוע_בדילוג[[#This Row],[וסת קבוע אחרון]],F1137=שבוע_בדילוג[[#This Row],[וסת קבוע אחרון]],F1136=שבוע_בדילוג[[#This Row],[וסת קבוע אחרון]]),1,0))</f>
        <v/>
      </c>
      <c r="Z1138" s="1" t="str">
        <f>IF(OR(שבוע_בדילוג[[#This Row],[הווסת פעיל?]]=0,שבוע_בדילוג[[#This Row],[הווסת פעיל?]]=""),"",SUM(Z1137,שבוע_בדילוג[[#This Row],[הווסת פעיל?]]))</f>
        <v/>
      </c>
      <c r="AA1138" s="1" t="str">
        <f>IF(AND(שבוע_בדילוג[[#This Row],[כמה מחזורים עד עקירה]]&lt;&gt;"",Z1139=""),שבוע_בדילוג[[#This Row],[כמה מחזורים עד עקירה]],"")</f>
        <v/>
      </c>
      <c r="AB1138" s="1" t="str">
        <f>IF(AND(שבוע_בדילוג[[#This Row],[הווסת פעיל?]]=1,שבוע_בדילוג[[#This Row],[וסת קבוע אחרון]]&lt;&gt;X1137),שבוע_בדילוג[[#This Row],[וסת קבוע אחרון]],"")</f>
        <v/>
      </c>
      <c r="AC1138" s="1" t="str">
        <f>IF(AND(שבוע_בדילוג[[#This Row],[הווסת פעיל?]]=1,Y1137=0,שבוע_בדילוג[[#This Row],[וסת קבוע אחרון]]=X1137),שבוע_בדילוג[[#This Row],[וסת קבוע אחרון]],"")</f>
        <v/>
      </c>
      <c r="AD1138" s="1" t="str">
        <f>IF(AND(שבוע_בדילוג[[#This Row],[הווסת פעיל?]]=1,Y1137=0,שבוע_בדילוג[[#This Row],[וסת קבוע אחרון]]&lt;&gt;X1137),1,"")</f>
        <v/>
      </c>
      <c r="AE1138" s="1" t="str">
        <f>IF(AND(שבוע_בדילוג[[#This Row],[הווסת פעיל?]]&lt;&gt;"",B1139=1),שבוע_בדילוג[[#This Row],[CycleNumber]],"")</f>
        <v/>
      </c>
      <c r="AF1138" s="1" t="str">
        <f>IF(AND(שבוע_בדילוג[[#This Row],[הווסת פעיל?]]&lt;&gt;"",Y1137=""),שבוע_בדילוג[[#This Row],[CycleNumber]],"")</f>
        <v/>
      </c>
      <c r="AG1138" s="1" t="str">
        <f>IF(B1139=1,"",IF(שבוע_בדילוג[[#This Row],[הווסת פעיל?]]=1,IF(שבוע_בדילוג[[#This Row],[וסת קבוע אחרון]]=F1139,1,0),""))</f>
        <v/>
      </c>
      <c r="AH1138" s="1" t="str">
        <f>IF(B1139=1,"",IF(שבוע_בדילוג[[#This Row],[הווסת פעיל?]]=1,IF(OR(שבוע_בדילוג[[#This Row],[וסת קבוע אחרון]]=F1139,F1139=שבוע_בדילוג[[#This Row],[LengthofCycle]]),1,0),""))</f>
        <v/>
      </c>
      <c r="AI1138" s="1" t="str">
        <f>IF(B1139=1,"",IF(שבוע_בדילוג[[#This Row],[הווסת פעיל?]]=1,IF(OR(שבוע_בדילוג[[#This Row],[וסת קבוע אחרון]]=F1139,F1139=שבוע_בדילוג[[#This Row],[LengthofCycle]],AND(שבוע_בדילוג[[#This Row],[LengthofCycle]]&lt;&gt;שבוע_בדילוג[[#This Row],[וסת קבוע אחרון]],OR(F1139=28,F1139=29))),1,0),""))</f>
        <v/>
      </c>
      <c r="AJ1138" s="1" t="str">
        <f>IF(AND(שבוע_בדילוג[[#This Row],[הווסת פעיל?]]=1,B1139=1),1,"")</f>
        <v/>
      </c>
      <c r="AK1138" s="4">
        <f>IF(AND(שבוע_בדילוג[[#This Row],[הווסת פעיל?]]&lt;&gt;1,B1139&lt;&gt;1,B1139&lt;&gt;""),IF(שבוע_בדילוג[[#This Row],[LengthofCycle]]=F1139,1,0),"")</f>
        <v>1</v>
      </c>
      <c r="AL1138" s="4">
        <f>IF(AND(שבוע_בדילוג[[#This Row],[הווסת פעיל?]]&lt;&gt;1,B1139&lt;&gt;1,B1139&lt;&gt;""),IF(OR(שבוע_בדילוג[[#This Row],[LengthofCycle]]=F1139,F1139=29),1,0),"")</f>
        <v>1</v>
      </c>
      <c r="AM1138" s="4">
        <f>IF(AND(שבוע_בדילוג[[#This Row],[הווסת פעיל?]]&lt;&gt;1,B1139&lt;&gt;1,B1139&lt;&gt;""),IF(OR(שבוע_בדילוג[[#This Row],[LengthofCycle]]=F1139,F1139=29,F1139=28),1,0),"")</f>
        <v>1</v>
      </c>
    </row>
    <row r="1139" spans="1:39" x14ac:dyDescent="0.25">
      <c r="A1139" s="1" t="s">
        <v>148</v>
      </c>
      <c r="B1139" s="1">
        <v>10</v>
      </c>
      <c r="C1139" s="1">
        <v>0</v>
      </c>
      <c r="D1139" s="1">
        <v>1</v>
      </c>
      <c r="E1139" s="1">
        <v>0</v>
      </c>
      <c r="F1139" s="16">
        <v>28</v>
      </c>
      <c r="H1139" s="1">
        <f>שבוע_בדילוג[[#This Row],[LengthofCycle]]+1</f>
        <v>29</v>
      </c>
      <c r="I1139" s="1">
        <f>IF(IFERROR(LOOKUP(שבוע_בדילוג[[#This Row],[ClientID]],קביעויות[השבוע בדילוג]),FALSE)=שבוע_בדילוג[[#This Row],[ClientID]],1,"")</f>
        <v>1</v>
      </c>
      <c r="J1139" s="1" t="str">
        <f>IF(AND(שבוע_בדילוג[[#This Row],[CycleNumber]]&gt;1,OR(B1140="",שבוע_בדילוג[[#This Row],[CycleNumber]]&gt;B1138)),IF(OR(AND(שבוע_בדילוג[[#This Row],[LengthofCycle]]=29,F1138=29),AND(שבוע_בדילוג[[#This Row],[LengthofCycle]]=36,F1138=36)),1,""),"")</f>
        <v/>
      </c>
      <c r="K1139" s="1" t="str">
        <f>IF(AND(שבוע_בדילוג[[#This Row],[וסת השבוע]]=1,J1138=1,שבוע_בדילוג[[#This Row],[CycleNumber]]&gt;B1138),1,"")</f>
        <v/>
      </c>
      <c r="L1139" s="1" t="str">
        <f>IF(שבוע_בדילוג[[#This Row],[CycleNumber]]=1,"",IF(שבוע_בדילוג[[#This Row],[וסת השבוע]]=1,0,IF(L1138="","",IF(L1138=0,IF(שבוע_בדילוג[[#This Row],[LengthofCycle]]=29,0,1),IF(L1138=1,IF(שבוע_בדילוג[[#This Row],[LengthofCycle]]+F1138=29*2,0,2),IF(L1138=2,IF(שבוע_בדילוג[[#This Row],[LengthofCycle]]+F1138+F1137=29*3,0,3),""))))))</f>
        <v/>
      </c>
      <c r="M1139" s="1" t="str">
        <f>IF(שבוע_בדילוג[[#This Row],[וסת השבוע]]=1,IF(שבוע_בדילוג[[#This Row],[וסת השבוע וההפלגה ביחד]]=1,M1138+1,0),IF(AND(שבוע_בדילוג[[#This Row],[CycleNumber]]&gt;B1138,שבוע_בדילוג[[#This Row],[CycleNumber]]&gt;1),IF(שבוע_בדילוג[[#This Row],[וסת השבוע פעיל?]]&lt;&gt;"",M1138+1,""),""))</f>
        <v/>
      </c>
      <c r="N1139" s="1" t="str">
        <f>IF(שבוע_בדילוג[[#This Row],[וסת השבוע פעיל?2]]="","",IF(AND(שבוע_בדילוג[[#This Row],[וסת השבוע פעיל?]]&lt;&gt;"",שבוע_בדילוג[[#This Row],[CycleNumber]]&lt;B1140,B1140&lt;&gt;"",שבוע_בדילוג[[#This Row],[וסת השבוע פעיל?]]&lt;3),IF(L1140=0,IF(AND(שבוע_בדילוג[[#This Row],[וסת השבוע פעיל?]]&gt;0,J1140=1),0,1),0),""))</f>
        <v/>
      </c>
      <c r="O1139" s="1" t="str">
        <f t="shared" si="92"/>
        <v/>
      </c>
      <c r="P1139" s="1" t="str">
        <f>IF(AND(שבוע_בדילוג[[#This Row],[חיזוי - שבוע]]=1,K1140=1),1,"")</f>
        <v/>
      </c>
      <c r="Q1139" s="1" t="str">
        <f>IF(AND(שבוע_בדילוג[[#This Row],[וסת השבוע פעיל?]]&lt;3,OR(שבוע_בדילוג[[#This Row],[CycleNumber]]&gt;B1140,B1140="")),1,"")</f>
        <v/>
      </c>
      <c r="R1139" s="1" t="str">
        <f>IF(AND(שבוע_בדילוג[[#This Row],[חיזוי - שבוע]]&lt;&gt;"",שבוע_בדילוג[[#This Row],[וסת השבוע פעיל?2]]=""),1,"")</f>
        <v/>
      </c>
      <c r="S1139" s="1">
        <f>IF(שבוע_בדילוג[[#This Row],[האישה קבעה וסת שבוע בדילוג?]]=1,IF(שבוע_בדילוג[[#This Row],[וסת השבוע פעיל?]]&lt;3,1,0),"")</f>
        <v>0</v>
      </c>
      <c r="T11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39" s="1">
        <f t="shared" si="93"/>
        <v>0</v>
      </c>
      <c r="V1139" s="1">
        <f t="shared" si="94"/>
        <v>0</v>
      </c>
      <c r="W1139" s="1">
        <f t="shared" si="95"/>
        <v>0</v>
      </c>
      <c r="X1139" s="1" t="str">
        <f>IF(שבוע_בדילוג[[#This Row],[3 הפלגות זהות]]="","",IF(שבוע_בדילוג[[#This Row],[3 הפלגות זהות]]=1,שבוע_בדילוג[[#This Row],[LengthofCycle]],X1138))</f>
        <v/>
      </c>
      <c r="Y1139" s="1" t="str">
        <f>IF(שבוע_בדילוג[[#This Row],[וסת קבוע אחרון]]="","",IF(OR(שבוע_בדילוג[[#This Row],[LengthofCycle]]=שבוע_בדילוג[[#This Row],[וסת קבוע אחרון]],F1138=שבוע_בדילוג[[#This Row],[וסת קבוע אחרון]],F1137=שבוע_בדילוג[[#This Row],[וסת קבוע אחרון]]),1,0))</f>
        <v/>
      </c>
      <c r="Z1139" s="1" t="str">
        <f>IF(OR(שבוע_בדילוג[[#This Row],[הווסת פעיל?]]=0,שבוע_בדילוג[[#This Row],[הווסת פעיל?]]=""),"",SUM(Z1138,שבוע_בדילוג[[#This Row],[הווסת פעיל?]]))</f>
        <v/>
      </c>
      <c r="AA1139" s="1" t="str">
        <f>IF(AND(שבוע_בדילוג[[#This Row],[כמה מחזורים עד עקירה]]&lt;&gt;"",Z1140=""),שבוע_בדילוג[[#This Row],[כמה מחזורים עד עקירה]],"")</f>
        <v/>
      </c>
      <c r="AB1139" s="1" t="str">
        <f>IF(AND(שבוע_בדילוג[[#This Row],[הווסת פעיל?]]=1,שבוע_בדילוג[[#This Row],[וסת קבוע אחרון]]&lt;&gt;X1138),שבוע_בדילוג[[#This Row],[וסת קבוע אחרון]],"")</f>
        <v/>
      </c>
      <c r="AC1139" s="1" t="str">
        <f>IF(AND(שבוע_בדילוג[[#This Row],[הווסת פעיל?]]=1,Y1138=0,שבוע_בדילוג[[#This Row],[וסת קבוע אחרון]]=X1138),שבוע_בדילוג[[#This Row],[וסת קבוע אחרון]],"")</f>
        <v/>
      </c>
      <c r="AD1139" s="1" t="str">
        <f>IF(AND(שבוע_בדילוג[[#This Row],[הווסת פעיל?]]=1,Y1138=0,שבוע_בדילוג[[#This Row],[וסת קבוע אחרון]]&lt;&gt;X1138),1,"")</f>
        <v/>
      </c>
      <c r="AE1139" s="1" t="str">
        <f>IF(AND(שבוע_בדילוג[[#This Row],[הווסת פעיל?]]&lt;&gt;"",B1140=1),שבוע_בדילוג[[#This Row],[CycleNumber]],"")</f>
        <v/>
      </c>
      <c r="AF1139" s="1" t="str">
        <f>IF(AND(שבוע_בדילוג[[#This Row],[הווסת פעיל?]]&lt;&gt;"",Y1138=""),שבוע_בדילוג[[#This Row],[CycleNumber]],"")</f>
        <v/>
      </c>
      <c r="AG1139" s="1" t="str">
        <f>IF(B1140=1,"",IF(שבוע_בדילוג[[#This Row],[הווסת פעיל?]]=1,IF(שבוע_בדילוג[[#This Row],[וסת קבוע אחרון]]=F1140,1,0),""))</f>
        <v/>
      </c>
      <c r="AH1139" s="1" t="str">
        <f>IF(B1140=1,"",IF(שבוע_בדילוג[[#This Row],[הווסת פעיל?]]=1,IF(OR(שבוע_בדילוג[[#This Row],[וסת קבוע אחרון]]=F1140,F1140=שבוע_בדילוג[[#This Row],[LengthofCycle]]),1,0),""))</f>
        <v/>
      </c>
      <c r="AI1139" s="1" t="str">
        <f>IF(B1140=1,"",IF(שבוע_בדילוג[[#This Row],[הווסת פעיל?]]=1,IF(OR(שבוע_בדילוג[[#This Row],[וסת קבוע אחרון]]=F1140,F1140=שבוע_בדילוג[[#This Row],[LengthofCycle]],AND(שבוע_בדילוג[[#This Row],[LengthofCycle]]&lt;&gt;שבוע_בדילוג[[#This Row],[וסת קבוע אחרון]],OR(F1140=28,F1140=29))),1,0),""))</f>
        <v/>
      </c>
      <c r="AJ1139" s="1" t="str">
        <f>IF(AND(שבוע_בדילוג[[#This Row],[הווסת פעיל?]]=1,B1140=1),1,"")</f>
        <v/>
      </c>
      <c r="AK1139" s="4">
        <f>IF(AND(שבוע_בדילוג[[#This Row],[הווסת פעיל?]]&lt;&gt;1,B1140&lt;&gt;1,B1140&lt;&gt;""),IF(שבוע_בדילוג[[#This Row],[LengthofCycle]]=F1140,1,0),"")</f>
        <v>1</v>
      </c>
      <c r="AL1139" s="4">
        <f>IF(AND(שבוע_בדילוג[[#This Row],[הווסת פעיל?]]&lt;&gt;1,B1140&lt;&gt;1,B1140&lt;&gt;""),IF(OR(שבוע_בדילוג[[#This Row],[LengthofCycle]]=F1140,F1140=29),1,0),"")</f>
        <v>1</v>
      </c>
      <c r="AM1139" s="4">
        <f>IF(AND(שבוע_בדילוג[[#This Row],[הווסת פעיל?]]&lt;&gt;1,B1140&lt;&gt;1,B1140&lt;&gt;""),IF(OR(שבוע_בדילוג[[#This Row],[LengthofCycle]]=F1140,F1140=29,F1140=28),1,0),"")</f>
        <v>1</v>
      </c>
    </row>
    <row r="1140" spans="1:39" x14ac:dyDescent="0.25">
      <c r="A1140" s="1" t="s">
        <v>148</v>
      </c>
      <c r="B1140" s="1">
        <v>11</v>
      </c>
      <c r="C1140" s="1">
        <v>0</v>
      </c>
      <c r="D1140" s="1">
        <v>1</v>
      </c>
      <c r="E1140" s="1">
        <v>0</v>
      </c>
      <c r="F1140" s="16">
        <v>28</v>
      </c>
      <c r="H1140" s="1">
        <f>שבוע_בדילוג[[#This Row],[LengthofCycle]]+1</f>
        <v>29</v>
      </c>
      <c r="I1140" s="1">
        <f>IF(IFERROR(LOOKUP(שבוע_בדילוג[[#This Row],[ClientID]],קביעויות[השבוע בדילוג]),FALSE)=שבוע_בדילוג[[#This Row],[ClientID]],1,"")</f>
        <v>1</v>
      </c>
      <c r="J1140" s="1" t="str">
        <f>IF(AND(שבוע_בדילוג[[#This Row],[CycleNumber]]&gt;1,OR(B1141="",שבוע_בדילוג[[#This Row],[CycleNumber]]&gt;B1139)),IF(OR(AND(שבוע_בדילוג[[#This Row],[LengthofCycle]]=29,F1139=29),AND(שבוע_בדילוג[[#This Row],[LengthofCycle]]=36,F1139=36)),1,""),"")</f>
        <v/>
      </c>
      <c r="K1140" s="1" t="str">
        <f>IF(AND(שבוע_בדילוג[[#This Row],[וסת השבוע]]=1,J1139=1,שבוע_בדילוג[[#This Row],[CycleNumber]]&gt;B1139),1,"")</f>
        <v/>
      </c>
      <c r="L1140" s="1" t="str">
        <f>IF(שבוע_בדילוג[[#This Row],[CycleNumber]]=1,"",IF(שבוע_בדילוג[[#This Row],[וסת השבוע]]=1,0,IF(L1139="","",IF(L1139=0,IF(שבוע_בדילוג[[#This Row],[LengthofCycle]]=29,0,1),IF(L1139=1,IF(שבוע_בדילוג[[#This Row],[LengthofCycle]]+F1139=29*2,0,2),IF(L1139=2,IF(שבוע_בדילוג[[#This Row],[LengthofCycle]]+F1139+F1138=29*3,0,3),""))))))</f>
        <v/>
      </c>
      <c r="M1140" s="1" t="str">
        <f>IF(שבוע_בדילוג[[#This Row],[וסת השבוע]]=1,IF(שבוע_בדילוג[[#This Row],[וסת השבוע וההפלגה ביחד]]=1,M1139+1,0),IF(AND(שבוע_בדילוג[[#This Row],[CycleNumber]]&gt;B1139,שבוע_בדילוג[[#This Row],[CycleNumber]]&gt;1),IF(שבוע_בדילוג[[#This Row],[וסת השבוע פעיל?]]&lt;&gt;"",M1139+1,""),""))</f>
        <v/>
      </c>
      <c r="N1140" s="1" t="str">
        <f>IF(שבוע_בדילוג[[#This Row],[וסת השבוע פעיל?2]]="","",IF(AND(שבוע_בדילוג[[#This Row],[וסת השבוע פעיל?]]&lt;&gt;"",שבוע_בדילוג[[#This Row],[CycleNumber]]&lt;B1141,B1141&lt;&gt;"",שבוע_בדילוג[[#This Row],[וסת השבוע פעיל?]]&lt;3),IF(L1141=0,IF(AND(שבוע_בדילוג[[#This Row],[וסת השבוע פעיל?]]&gt;0,J1141=1),0,1),0),""))</f>
        <v/>
      </c>
      <c r="O1140" s="1" t="str">
        <f t="shared" si="92"/>
        <v/>
      </c>
      <c r="P1140" s="1" t="str">
        <f>IF(AND(שבוע_בדילוג[[#This Row],[חיזוי - שבוע]]=1,K1141=1),1,"")</f>
        <v/>
      </c>
      <c r="Q1140" s="1" t="str">
        <f>IF(AND(שבוע_בדילוג[[#This Row],[וסת השבוע פעיל?]]&lt;3,OR(שבוע_בדילוג[[#This Row],[CycleNumber]]&gt;B1141,B1141="")),1,"")</f>
        <v/>
      </c>
      <c r="R1140" s="1" t="str">
        <f>IF(AND(שבוע_בדילוג[[#This Row],[חיזוי - שבוע]]&lt;&gt;"",שבוע_בדילוג[[#This Row],[וסת השבוע פעיל?2]]=""),1,"")</f>
        <v/>
      </c>
      <c r="S1140" s="1">
        <f>IF(שבוע_בדילוג[[#This Row],[האישה קבעה וסת שבוע בדילוג?]]=1,IF(שבוע_בדילוג[[#This Row],[וסת השבוע פעיל?]]&lt;3,1,0),"")</f>
        <v>0</v>
      </c>
      <c r="T11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0" s="1">
        <f t="shared" si="93"/>
        <v>1</v>
      </c>
      <c r="V1140" s="1">
        <f t="shared" si="94"/>
        <v>0</v>
      </c>
      <c r="W1140" s="1">
        <f t="shared" si="95"/>
        <v>0</v>
      </c>
      <c r="X1140" s="1">
        <f>IF(שבוע_בדילוג[[#This Row],[3 הפלגות זהות]]="","",IF(שבוע_בדילוג[[#This Row],[3 הפלגות זהות]]=1,שבוע_בדילוג[[#This Row],[LengthofCycle]],X1139))</f>
        <v>28</v>
      </c>
      <c r="Y1140" s="1">
        <f>IF(שבוע_בדילוג[[#This Row],[וסת קבוע אחרון]]="","",IF(OR(שבוע_בדילוג[[#This Row],[LengthofCycle]]=שבוע_בדילוג[[#This Row],[וסת קבוע אחרון]],F1139=שבוע_בדילוג[[#This Row],[וסת קבוע אחרון]],F1138=שבוע_בדילוג[[#This Row],[וסת קבוע אחרון]]),1,0))</f>
        <v>1</v>
      </c>
      <c r="Z1140" s="1">
        <f>IF(OR(שבוע_בדילוג[[#This Row],[הווסת פעיל?]]=0,שבוע_בדילוג[[#This Row],[הווסת פעיל?]]=""),"",SUM(Z1139,שבוע_בדילוג[[#This Row],[הווסת פעיל?]]))</f>
        <v>1</v>
      </c>
      <c r="AA1140" s="1" t="str">
        <f>IF(AND(שבוע_בדילוג[[#This Row],[כמה מחזורים עד עקירה]]&lt;&gt;"",Z1141=""),שבוע_בדילוג[[#This Row],[כמה מחזורים עד עקירה]],"")</f>
        <v/>
      </c>
      <c r="AB1140" s="1">
        <f>IF(AND(שבוע_בדילוג[[#This Row],[הווסת פעיל?]]=1,שבוע_בדילוג[[#This Row],[וסת קבוע אחרון]]&lt;&gt;X1139),שבוע_בדילוג[[#This Row],[וסת קבוע אחרון]],"")</f>
        <v>28</v>
      </c>
      <c r="AC1140" s="1" t="str">
        <f>IF(AND(שבוע_בדילוג[[#This Row],[הווסת פעיל?]]=1,Y1139=0,שבוע_בדילוג[[#This Row],[וסת קבוע אחרון]]=X1139),שבוע_בדילוג[[#This Row],[וסת קבוע אחרון]],"")</f>
        <v/>
      </c>
      <c r="AD1140" s="1" t="str">
        <f>IF(AND(שבוע_בדילוג[[#This Row],[הווסת פעיל?]]=1,Y1139=0,שבוע_בדילוג[[#This Row],[וסת קבוע אחרון]]&lt;&gt;X1139),1,"")</f>
        <v/>
      </c>
      <c r="AE1140" s="1" t="str">
        <f>IF(AND(שבוע_בדילוג[[#This Row],[הווסת פעיל?]]&lt;&gt;"",B1141=1),שבוע_בדילוג[[#This Row],[CycleNumber]],"")</f>
        <v/>
      </c>
      <c r="AF1140" s="1">
        <f>IF(AND(שבוע_בדילוג[[#This Row],[הווסת פעיל?]]&lt;&gt;"",Y1139=""),שבוע_בדילוג[[#This Row],[CycleNumber]],"")</f>
        <v>11</v>
      </c>
      <c r="AG1140" s="1">
        <f>IF(B1141=1,"",IF(שבוע_בדילוג[[#This Row],[הווסת פעיל?]]=1,IF(שבוע_בדילוג[[#This Row],[וסת קבוע אחרון]]=F1141,1,0),""))</f>
        <v>1</v>
      </c>
      <c r="AH1140" s="1">
        <f>IF(B1141=1,"",IF(שבוע_בדילוג[[#This Row],[הווסת פעיל?]]=1,IF(OR(שבוע_בדילוג[[#This Row],[וסת קבוע אחרון]]=F1141,F1141=שבוע_בדילוג[[#This Row],[LengthofCycle]]),1,0),""))</f>
        <v>1</v>
      </c>
      <c r="AI1140" s="1">
        <f>IF(B1141=1,"",IF(שבוע_בדילוג[[#This Row],[הווסת פעיל?]]=1,IF(OR(שבוע_בדילוג[[#This Row],[וסת קבוע אחרון]]=F1141,F1141=שבוע_בדילוג[[#This Row],[LengthofCycle]],AND(שבוע_בדילוג[[#This Row],[LengthofCycle]]&lt;&gt;שבוע_בדילוג[[#This Row],[וסת קבוע אחרון]],OR(F1141=28,F1141=29))),1,0),""))</f>
        <v>1</v>
      </c>
      <c r="AJ1140" s="1" t="str">
        <f>IF(AND(שבוע_בדילוג[[#This Row],[הווסת פעיל?]]=1,B1141=1),1,"")</f>
        <v/>
      </c>
      <c r="AK1140" s="4" t="str">
        <f>IF(AND(שבוע_בדילוג[[#This Row],[הווסת פעיל?]]&lt;&gt;1,B1141&lt;&gt;1,B1141&lt;&gt;""),IF(שבוע_בדילוג[[#This Row],[LengthofCycle]]=F1141,1,0),"")</f>
        <v/>
      </c>
      <c r="AL1140" s="4" t="str">
        <f>IF(AND(שבוע_בדילוג[[#This Row],[הווסת פעיל?]]&lt;&gt;1,B1141&lt;&gt;1,B1141&lt;&gt;""),IF(OR(שבוע_בדילוג[[#This Row],[LengthofCycle]]=F1141,F1141=29),1,0),"")</f>
        <v/>
      </c>
      <c r="AM1140" s="4" t="str">
        <f>IF(AND(שבוע_בדילוג[[#This Row],[הווסת פעיל?]]&lt;&gt;1,B1141&lt;&gt;1,B1141&lt;&gt;""),IF(OR(שבוע_בדילוג[[#This Row],[LengthofCycle]]=F1141,F1141=29,F1141=28),1,0),"")</f>
        <v/>
      </c>
    </row>
    <row r="1141" spans="1:39" x14ac:dyDescent="0.25">
      <c r="A1141" s="1" t="s">
        <v>148</v>
      </c>
      <c r="B1141" s="1">
        <v>12</v>
      </c>
      <c r="C1141" s="1">
        <v>0</v>
      </c>
      <c r="D1141" s="1">
        <v>1</v>
      </c>
      <c r="E1141" s="1">
        <v>0</v>
      </c>
      <c r="F1141" s="16">
        <v>28</v>
      </c>
      <c r="H1141" s="1">
        <f>שבוע_בדילוג[[#This Row],[LengthofCycle]]+1</f>
        <v>29</v>
      </c>
      <c r="I1141" s="1">
        <f>IF(IFERROR(LOOKUP(שבוע_בדילוג[[#This Row],[ClientID]],קביעויות[השבוע בדילוג]),FALSE)=שבוע_בדילוג[[#This Row],[ClientID]],1,"")</f>
        <v>1</v>
      </c>
      <c r="J1141" s="1" t="str">
        <f>IF(AND(שבוע_בדילוג[[#This Row],[CycleNumber]]&gt;1,OR(B1142="",שבוע_בדילוג[[#This Row],[CycleNumber]]&gt;B1140)),IF(OR(AND(שבוע_בדילוג[[#This Row],[LengthofCycle]]=29,F1140=29),AND(שבוע_בדילוג[[#This Row],[LengthofCycle]]=36,F1140=36)),1,""),"")</f>
        <v/>
      </c>
      <c r="K1141" s="1" t="str">
        <f>IF(AND(שבוע_בדילוג[[#This Row],[וסת השבוע]]=1,J1140=1,שבוע_בדילוג[[#This Row],[CycleNumber]]&gt;B1140),1,"")</f>
        <v/>
      </c>
      <c r="L1141" s="1" t="str">
        <f>IF(שבוע_בדילוג[[#This Row],[CycleNumber]]=1,"",IF(שבוע_בדילוג[[#This Row],[וסת השבוע]]=1,0,IF(L1140="","",IF(L1140=0,IF(שבוע_בדילוג[[#This Row],[LengthofCycle]]=29,0,1),IF(L1140=1,IF(שבוע_בדילוג[[#This Row],[LengthofCycle]]+F1140=29*2,0,2),IF(L1140=2,IF(שבוע_בדילוג[[#This Row],[LengthofCycle]]+F1140+F1139=29*3,0,3),""))))))</f>
        <v/>
      </c>
      <c r="M1141" s="1" t="str">
        <f>IF(שבוע_בדילוג[[#This Row],[וסת השבוע]]=1,IF(שבוע_בדילוג[[#This Row],[וסת השבוע וההפלגה ביחד]]=1,M1140+1,0),IF(AND(שבוע_בדילוג[[#This Row],[CycleNumber]]&gt;B1140,שבוע_בדילוג[[#This Row],[CycleNumber]]&gt;1),IF(שבוע_בדילוג[[#This Row],[וסת השבוע פעיל?]]&lt;&gt;"",M1140+1,""),""))</f>
        <v/>
      </c>
      <c r="N1141" s="1" t="str">
        <f>IF(שבוע_בדילוג[[#This Row],[וסת השבוע פעיל?2]]="","",IF(AND(שבוע_בדילוג[[#This Row],[וסת השבוע פעיל?]]&lt;&gt;"",שבוע_בדילוג[[#This Row],[CycleNumber]]&lt;B1142,B1142&lt;&gt;"",שבוע_בדילוג[[#This Row],[וסת השבוע פעיל?]]&lt;3),IF(L1142=0,IF(AND(שבוע_בדילוג[[#This Row],[וסת השבוע פעיל?]]&gt;0,J1142=1),0,1),0),""))</f>
        <v/>
      </c>
      <c r="O1141" s="1" t="str">
        <f t="shared" si="92"/>
        <v/>
      </c>
      <c r="P1141" s="1" t="str">
        <f>IF(AND(שבוע_בדילוג[[#This Row],[חיזוי - שבוע]]=1,K1142=1),1,"")</f>
        <v/>
      </c>
      <c r="Q1141" s="1" t="str">
        <f>IF(AND(שבוע_בדילוג[[#This Row],[וסת השבוע פעיל?]]&lt;3,OR(שבוע_בדילוג[[#This Row],[CycleNumber]]&gt;B1142,B1142="")),1,"")</f>
        <v/>
      </c>
      <c r="R1141" s="1" t="str">
        <f>IF(AND(שבוע_בדילוג[[#This Row],[חיזוי - שבוע]]&lt;&gt;"",שבוע_בדילוג[[#This Row],[וסת השבוע פעיל?2]]=""),1,"")</f>
        <v/>
      </c>
      <c r="S1141" s="1">
        <f>IF(שבוע_בדילוג[[#This Row],[האישה קבעה וסת שבוע בדילוג?]]=1,IF(שבוע_בדילוג[[#This Row],[וסת השבוע פעיל?]]&lt;3,1,0),"")</f>
        <v>0</v>
      </c>
      <c r="T11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1" s="1">
        <f t="shared" si="93"/>
        <v>1</v>
      </c>
      <c r="V1141" s="1">
        <f t="shared" si="94"/>
        <v>1</v>
      </c>
      <c r="W1141" s="1">
        <f t="shared" si="95"/>
        <v>0</v>
      </c>
      <c r="X1141" s="1">
        <f>IF(שבוע_בדילוג[[#This Row],[3 הפלגות זהות]]="","",IF(שבוע_בדילוג[[#This Row],[3 הפלגות זהות]]=1,שבוע_בדילוג[[#This Row],[LengthofCycle]],X1140))</f>
        <v>28</v>
      </c>
      <c r="Y1141" s="1">
        <f>IF(שבוע_בדילוג[[#This Row],[וסת קבוע אחרון]]="","",IF(OR(שבוע_בדילוג[[#This Row],[LengthofCycle]]=שבוע_בדילוג[[#This Row],[וסת קבוע אחרון]],F1140=שבוע_בדילוג[[#This Row],[וסת קבוע אחרון]],F1139=שבוע_בדילוג[[#This Row],[וסת קבוע אחרון]]),1,0))</f>
        <v>1</v>
      </c>
      <c r="Z1141" s="1">
        <f>IF(OR(שבוע_בדילוג[[#This Row],[הווסת פעיל?]]=0,שבוע_בדילוג[[#This Row],[הווסת פעיל?]]=""),"",SUM(Z1140,שבוע_בדילוג[[#This Row],[הווסת פעיל?]]))</f>
        <v>2</v>
      </c>
      <c r="AA1141" s="1" t="str">
        <f>IF(AND(שבוע_בדילוג[[#This Row],[כמה מחזורים עד עקירה]]&lt;&gt;"",Z1142=""),שבוע_בדילוג[[#This Row],[כמה מחזורים עד עקירה]],"")</f>
        <v/>
      </c>
      <c r="AB1141" s="1" t="str">
        <f>IF(AND(שבוע_בדילוג[[#This Row],[הווסת פעיל?]]=1,שבוע_בדילוג[[#This Row],[וסת קבוע אחרון]]&lt;&gt;X1140),שבוע_בדילוג[[#This Row],[וסת קבוע אחרון]],"")</f>
        <v/>
      </c>
      <c r="AC1141" s="1" t="str">
        <f>IF(AND(שבוע_בדילוג[[#This Row],[הווסת פעיל?]]=1,Y1140=0,שבוע_בדילוג[[#This Row],[וסת קבוע אחרון]]=X1140),שבוע_בדילוג[[#This Row],[וסת קבוע אחרון]],"")</f>
        <v/>
      </c>
      <c r="AD1141" s="1" t="str">
        <f>IF(AND(שבוע_בדילוג[[#This Row],[הווסת פעיל?]]=1,Y1140=0,שבוע_בדילוג[[#This Row],[וסת קבוע אחרון]]&lt;&gt;X1140),1,"")</f>
        <v/>
      </c>
      <c r="AE1141" s="1" t="str">
        <f>IF(AND(שבוע_בדילוג[[#This Row],[הווסת פעיל?]]&lt;&gt;"",B1142=1),שבוע_בדילוג[[#This Row],[CycleNumber]],"")</f>
        <v/>
      </c>
      <c r="AF1141" s="1" t="str">
        <f>IF(AND(שבוע_בדילוג[[#This Row],[הווסת פעיל?]]&lt;&gt;"",Y1140=""),שבוע_בדילוג[[#This Row],[CycleNumber]],"")</f>
        <v/>
      </c>
      <c r="AG1141" s="1">
        <f>IF(B1142=1,"",IF(שבוע_בדילוג[[#This Row],[הווסת פעיל?]]=1,IF(שבוע_בדילוג[[#This Row],[וסת קבוע אחרון]]=F1142,1,0),""))</f>
        <v>1</v>
      </c>
      <c r="AH1141" s="1">
        <f>IF(B1142=1,"",IF(שבוע_בדילוג[[#This Row],[הווסת פעיל?]]=1,IF(OR(שבוע_בדילוג[[#This Row],[וסת קבוע אחרון]]=F1142,F1142=שבוע_בדילוג[[#This Row],[LengthofCycle]]),1,0),""))</f>
        <v>1</v>
      </c>
      <c r="AI1141" s="1">
        <f>IF(B1142=1,"",IF(שבוע_בדילוג[[#This Row],[הווסת פעיל?]]=1,IF(OR(שבוע_בדילוג[[#This Row],[וסת קבוע אחרון]]=F1142,F1142=שבוע_בדילוג[[#This Row],[LengthofCycle]],AND(שבוע_בדילוג[[#This Row],[LengthofCycle]]&lt;&gt;שבוע_בדילוג[[#This Row],[וסת קבוע אחרון]],OR(F1142=28,F1142=29))),1,0),""))</f>
        <v>1</v>
      </c>
      <c r="AJ1141" s="1" t="str">
        <f>IF(AND(שבוע_בדילוג[[#This Row],[הווסת פעיל?]]=1,B1142=1),1,"")</f>
        <v/>
      </c>
      <c r="AK1141" s="4" t="str">
        <f>IF(AND(שבוע_בדילוג[[#This Row],[הווסת פעיל?]]&lt;&gt;1,B1142&lt;&gt;1,B1142&lt;&gt;""),IF(שבוע_בדילוג[[#This Row],[LengthofCycle]]=F1142,1,0),"")</f>
        <v/>
      </c>
      <c r="AL1141" s="4" t="str">
        <f>IF(AND(שבוע_בדילוג[[#This Row],[הווסת פעיל?]]&lt;&gt;1,B1142&lt;&gt;1,B1142&lt;&gt;""),IF(OR(שבוע_בדילוג[[#This Row],[LengthofCycle]]=F1142,F1142=29),1,0),"")</f>
        <v/>
      </c>
      <c r="AM1141" s="4" t="str">
        <f>IF(AND(שבוע_בדילוג[[#This Row],[הווסת פעיל?]]&lt;&gt;1,B1142&lt;&gt;1,B1142&lt;&gt;""),IF(OR(שבוע_בדילוג[[#This Row],[LengthofCycle]]=F1142,F1142=29,F1142=28),1,0),"")</f>
        <v/>
      </c>
    </row>
    <row r="1142" spans="1:39" x14ac:dyDescent="0.25">
      <c r="A1142" s="12" t="s">
        <v>148</v>
      </c>
      <c r="B1142" s="12">
        <v>13</v>
      </c>
      <c r="C1142" s="12">
        <v>0</v>
      </c>
      <c r="D1142" s="12">
        <v>1</v>
      </c>
      <c r="E1142" s="12">
        <v>0</v>
      </c>
      <c r="F1142" s="17">
        <v>28</v>
      </c>
      <c r="G1142" s="12"/>
      <c r="H1142" s="12">
        <f>שבוע_בדילוג[[#This Row],[LengthofCycle]]+1</f>
        <v>29</v>
      </c>
      <c r="I1142" s="12">
        <f>IF(IFERROR(LOOKUP(שבוע_בדילוג[[#This Row],[ClientID]],קביעויות[השבוע בדילוג]),FALSE)=שבוע_בדילוג[[#This Row],[ClientID]],1,"")</f>
        <v>1</v>
      </c>
      <c r="J1142" s="1" t="str">
        <f>IF(AND(שבוע_בדילוג[[#This Row],[CycleNumber]]&gt;1,OR(B1143="",שבוע_בדילוג[[#This Row],[CycleNumber]]&gt;B1141)),IF(OR(AND(שבוע_בדילוג[[#This Row],[LengthofCycle]]=29,F1141=29),AND(שבוע_בדילוג[[#This Row],[LengthofCycle]]=36,F1141=36)),1,""),"")</f>
        <v/>
      </c>
      <c r="K1142" s="1" t="str">
        <f>IF(AND(שבוע_בדילוג[[#This Row],[וסת השבוע]]=1,J1141=1,שבוע_בדילוג[[#This Row],[CycleNumber]]&gt;B1141),1,"")</f>
        <v/>
      </c>
      <c r="L1142" s="1" t="str">
        <f>IF(שבוע_בדילוג[[#This Row],[CycleNumber]]=1,"",IF(שבוע_בדילוג[[#This Row],[וסת השבוע]]=1,0,IF(L1141="","",IF(L1141=0,IF(שבוע_בדילוג[[#This Row],[LengthofCycle]]=29,0,1),IF(L1141=1,IF(שבוע_בדילוג[[#This Row],[LengthofCycle]]+F1141=29*2,0,2),IF(L1141=2,IF(שבוע_בדילוג[[#This Row],[LengthofCycle]]+F1141+F1140=29*3,0,3),""))))))</f>
        <v/>
      </c>
      <c r="M1142" s="1" t="str">
        <f>IF(שבוע_בדילוג[[#This Row],[וסת השבוע]]=1,IF(שבוע_בדילוג[[#This Row],[וסת השבוע וההפלגה ביחד]]=1,M1141+1,0),IF(AND(שבוע_בדילוג[[#This Row],[CycleNumber]]&gt;B1141,שבוע_בדילוג[[#This Row],[CycleNumber]]&gt;1),IF(שבוע_בדילוג[[#This Row],[וסת השבוע פעיל?]]&lt;&gt;"",M1141+1,""),""))</f>
        <v/>
      </c>
      <c r="N1142" s="1" t="str">
        <f>IF(שבוע_בדילוג[[#This Row],[וסת השבוע פעיל?2]]="","",IF(AND(שבוע_בדילוג[[#This Row],[וסת השבוע פעיל?]]&lt;&gt;"",שבוע_בדילוג[[#This Row],[CycleNumber]]&lt;B1143,B1143&lt;&gt;"",שבוע_בדילוג[[#This Row],[וסת השבוע פעיל?]]&lt;3),IF(L1143=0,IF(AND(שבוע_בדילוג[[#This Row],[וסת השבוע פעיל?]]&gt;0,J1143=1),0,1),0),""))</f>
        <v/>
      </c>
      <c r="O1142" s="1" t="str">
        <f t="shared" si="92"/>
        <v/>
      </c>
      <c r="P1142" s="1" t="str">
        <f>IF(AND(שבוע_בדילוג[[#This Row],[חיזוי - שבוע]]=1,K1143=1),1,"")</f>
        <v/>
      </c>
      <c r="Q1142" s="1" t="str">
        <f>IF(AND(שבוע_בדילוג[[#This Row],[וסת השבוע פעיל?]]&lt;3,OR(שבוע_בדילוג[[#This Row],[CycleNumber]]&gt;B1143,B1143="")),1,"")</f>
        <v/>
      </c>
      <c r="R1142" s="12" t="str">
        <f>IF(AND(שבוע_בדילוג[[#This Row],[חיזוי - שבוע]]&lt;&gt;"",שבוע_בדילוג[[#This Row],[וסת השבוע פעיל?2]]=""),1,"")</f>
        <v/>
      </c>
      <c r="S1142" s="12">
        <f>IF(שבוע_בדילוג[[#This Row],[האישה קבעה וסת שבוע בדילוג?]]=1,IF(שבוע_בדילוג[[#This Row],[וסת השבוע פעיל?]]&lt;3,1,0),"")</f>
        <v>0</v>
      </c>
      <c r="T1142" s="12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2" s="12">
        <f t="shared" si="93"/>
        <v>1</v>
      </c>
      <c r="V1142" s="12">
        <f t="shared" si="94"/>
        <v>1</v>
      </c>
      <c r="W1142" s="12">
        <f t="shared" si="95"/>
        <v>1</v>
      </c>
      <c r="X1142" s="1">
        <f>IF(שבוע_בדילוג[[#This Row],[3 הפלגות זהות]]="","",IF(שבוע_בדילוג[[#This Row],[3 הפלגות זהות]]=1,שבוע_בדילוג[[#This Row],[LengthofCycle]],X1141))</f>
        <v>28</v>
      </c>
      <c r="Y1142" s="1">
        <f>IF(שבוע_בדילוג[[#This Row],[וסת קבוע אחרון]]="","",IF(OR(שבוע_בדילוג[[#This Row],[LengthofCycle]]=שבוע_בדילוג[[#This Row],[וסת קבוע אחרון]],F1141=שבוע_בדילוג[[#This Row],[וסת קבוע אחרון]],F1140=שבוע_בדילוג[[#This Row],[וסת קבוע אחרון]]),1,0))</f>
        <v>1</v>
      </c>
      <c r="Z1142" s="1">
        <f>IF(OR(שבוע_בדילוג[[#This Row],[הווסת פעיל?]]=0,שבוע_בדילוג[[#This Row],[הווסת פעיל?]]=""),"",SUM(Z1141,שבוע_בדילוג[[#This Row],[הווסת פעיל?]]))</f>
        <v>3</v>
      </c>
      <c r="AA1142" s="1">
        <f>IF(AND(שבוע_בדילוג[[#This Row],[כמה מחזורים עד עקירה]]&lt;&gt;"",Z1143=""),שבוע_בדילוג[[#This Row],[כמה מחזורים עד עקירה]],"")</f>
        <v>3</v>
      </c>
      <c r="AB1142" s="1" t="str">
        <f>IF(AND(שבוע_בדילוג[[#This Row],[הווסת פעיל?]]=1,שבוע_בדילוג[[#This Row],[וסת קבוע אחרון]]&lt;&gt;X1141),שבוע_בדילוג[[#This Row],[וסת קבוע אחרון]],"")</f>
        <v/>
      </c>
      <c r="AC1142" s="1" t="str">
        <f>IF(AND(שבוע_בדילוג[[#This Row],[הווסת פעיל?]]=1,Y1141=0,שבוע_בדילוג[[#This Row],[וסת קבוע אחרון]]=X1141),שבוע_בדילוג[[#This Row],[וסת קבוע אחרון]],"")</f>
        <v/>
      </c>
      <c r="AD1142" s="1" t="str">
        <f>IF(AND(שבוע_בדילוג[[#This Row],[הווסת פעיל?]]=1,Y1141=0,שבוע_בדילוג[[#This Row],[וסת קבוע אחרון]]&lt;&gt;X1141),1,"")</f>
        <v/>
      </c>
      <c r="AE1142" s="1">
        <f>IF(AND(שבוע_בדילוג[[#This Row],[הווסת פעיל?]]&lt;&gt;"",B1143=1),שבוע_בדילוג[[#This Row],[CycleNumber]],"")</f>
        <v>13</v>
      </c>
      <c r="AF1142" s="1" t="str">
        <f>IF(AND(שבוע_בדילוג[[#This Row],[הווסת פעיל?]]&lt;&gt;"",Y1141=""),שבוע_בדילוג[[#This Row],[CycleNumber]],"")</f>
        <v/>
      </c>
      <c r="AG1142" s="1" t="str">
        <f>IF(B1143=1,"",IF(שבוע_בדילוג[[#This Row],[הווסת פעיל?]]=1,IF(שבוע_בדילוג[[#This Row],[וסת קבוע אחרון]]=F1143,1,0),""))</f>
        <v/>
      </c>
      <c r="AH1142" s="1" t="str">
        <f>IF(B1143=1,"",IF(שבוע_בדילוג[[#This Row],[הווסת פעיל?]]=1,IF(OR(שבוע_בדילוג[[#This Row],[וסת קבוע אחרון]]=F1143,F1143=שבוע_בדילוג[[#This Row],[LengthofCycle]]),1,0),""))</f>
        <v/>
      </c>
      <c r="AI1142" s="1" t="str">
        <f>IF(B1143=1,"",IF(שבוע_בדילוג[[#This Row],[הווסת פעיל?]]=1,IF(OR(שבוע_בדילוג[[#This Row],[וסת קבוע אחרון]]=F1143,F1143=שבוע_בדילוג[[#This Row],[LengthofCycle]],AND(שבוע_בדילוג[[#This Row],[LengthofCycle]]&lt;&gt;שבוע_בדילוג[[#This Row],[וסת קבוע אחרון]],OR(F1143=28,F1143=29))),1,0),""))</f>
        <v/>
      </c>
      <c r="AJ1142" s="1">
        <f>IF(AND(שבוע_בדילוג[[#This Row],[הווסת פעיל?]]=1,B1143=1),1,"")</f>
        <v>1</v>
      </c>
      <c r="AK1142" s="4" t="str">
        <f>IF(AND(שבוע_בדילוג[[#This Row],[הווסת פעיל?]]&lt;&gt;1,B1143&lt;&gt;1,B1143&lt;&gt;""),IF(שבוע_בדילוג[[#This Row],[LengthofCycle]]=F1143,1,0),"")</f>
        <v/>
      </c>
      <c r="AL1142" s="4" t="str">
        <f>IF(AND(שבוע_בדילוג[[#This Row],[הווסת פעיל?]]&lt;&gt;1,B1143&lt;&gt;1,B1143&lt;&gt;""),IF(OR(שבוע_בדילוג[[#This Row],[LengthofCycle]]=F1143,F1143=29),1,0),"")</f>
        <v/>
      </c>
      <c r="AM1142" s="4" t="str">
        <f>IF(AND(שבוע_בדילוג[[#This Row],[הווסת פעיל?]]&lt;&gt;1,B1143&lt;&gt;1,B1143&lt;&gt;""),IF(OR(שבוע_בדילוג[[#This Row],[LengthofCycle]]=F1143,F1143=29,F1143=28),1,0),"")</f>
        <v/>
      </c>
    </row>
    <row r="1143" spans="1:39" x14ac:dyDescent="0.25">
      <c r="A1143" s="1" t="s">
        <v>149</v>
      </c>
      <c r="B1143" s="1">
        <v>1</v>
      </c>
      <c r="C1143" s="1">
        <v>1</v>
      </c>
      <c r="D1143" s="1">
        <v>1</v>
      </c>
      <c r="E1143" s="1">
        <v>0</v>
      </c>
      <c r="F1143" s="1">
        <v>31</v>
      </c>
      <c r="H1143" s="1">
        <f>שבוע_בדילוג[[#This Row],[LengthofCycle]]+1</f>
        <v>32</v>
      </c>
      <c r="I1143" s="1" t="str">
        <f>IF(IFERROR(LOOKUP(שבוע_בדילוג[[#This Row],[ClientID]],קביעויות[השבוע בדילוג]),FALSE)=שבוע_בדילוג[[#This Row],[ClientID]],1,"")</f>
        <v/>
      </c>
      <c r="J1143" s="1" t="str">
        <f>IF(AND(שבוע_בדילוג[[#This Row],[CycleNumber]]&gt;1,OR(B1144="",שבוע_בדילוג[[#This Row],[CycleNumber]]&gt;B1142)),IF(OR(AND(שבוע_בדילוג[[#This Row],[LengthofCycle]]=29,F1142=29),AND(שבוע_בדילוג[[#This Row],[LengthofCycle]]=36,F1142=36)),1,""),"")</f>
        <v/>
      </c>
      <c r="K1143" s="1" t="str">
        <f>IF(AND(שבוע_בדילוג[[#This Row],[וסת השבוע]]=1,J1142=1,שבוע_בדילוג[[#This Row],[CycleNumber]]&gt;B1142),1,"")</f>
        <v/>
      </c>
      <c r="L1143" s="1" t="str">
        <f>IF(שבוע_בדילוג[[#This Row],[CycleNumber]]=1,"",IF(שבוע_בדילוג[[#This Row],[וסת השבוע]]=1,0,IF(L1142="","",IF(L1142=0,IF(שבוע_בדילוג[[#This Row],[LengthofCycle]]=29,0,1),IF(L1142=1,IF(שבוע_בדילוג[[#This Row],[LengthofCycle]]+F1142=29*2,0,2),IF(L1142=2,IF(שבוע_בדילוג[[#This Row],[LengthofCycle]]+F1142+F1141=29*3,0,3),""))))))</f>
        <v/>
      </c>
      <c r="M1143" s="1" t="str">
        <f>IF(שבוע_בדילוג[[#This Row],[וסת השבוע]]=1,IF(שבוע_בדילוג[[#This Row],[וסת השבוע וההפלגה ביחד]]=1,M1142+1,0),IF(AND(שבוע_בדילוג[[#This Row],[CycleNumber]]&gt;B1142,שבוע_בדילוג[[#This Row],[CycleNumber]]&gt;1),IF(שבוע_בדילוג[[#This Row],[וסת השבוע פעיל?]]&lt;&gt;"",M1142+1,""),""))</f>
        <v/>
      </c>
      <c r="N1143" s="1" t="str">
        <f>IF(שבוע_בדילוג[[#This Row],[וסת השבוע פעיל?2]]="","",IF(AND(שבוע_בדילוג[[#This Row],[וסת השבוע פעיל?]]&lt;&gt;"",שבוע_בדילוג[[#This Row],[CycleNumber]]&lt;B1144,B1144&lt;&gt;"",שבוע_בדילוג[[#This Row],[וסת השבוע פעיל?]]&lt;3),IF(L1144=0,IF(AND(שבוע_בדילוג[[#This Row],[וסת השבוע פעיל?]]&gt;0,J1144=1),0,1),0),""))</f>
        <v/>
      </c>
      <c r="O1143" s="1" t="str">
        <f t="shared" si="92"/>
        <v/>
      </c>
      <c r="P1143" s="1" t="str">
        <f>IF(AND(שבוע_בדילוג[[#This Row],[חיזוי - שבוע]]=1,K1144=1),1,"")</f>
        <v/>
      </c>
      <c r="Q1143" s="1" t="str">
        <f>IF(AND(שבוע_בדילוג[[#This Row],[וסת השבוע פעיל?]]&lt;3,OR(שבוע_בדילוג[[#This Row],[CycleNumber]]&gt;B1144,B1144="")),1,"")</f>
        <v/>
      </c>
      <c r="R1143" s="1" t="str">
        <f>IF(AND(שבוע_בדילוג[[#This Row],[חיזוי - שבוע]]&lt;&gt;"",שבוע_בדילוג[[#This Row],[וסת השבוע פעיל?2]]=""),1,"")</f>
        <v/>
      </c>
      <c r="S1143" s="1" t="str">
        <f>IF(שבוע_בדילוג[[#This Row],[האישה קבעה וסת שבוע בדילוג?]]=1,IF(שבוע_בדילוג[[#This Row],[וסת השבוע פעיל?]]&lt;3,1,0),"")</f>
        <v/>
      </c>
      <c r="T11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3" s="1" t="str">
        <f t="shared" si="93"/>
        <v/>
      </c>
      <c r="V1143" s="1" t="str">
        <f t="shared" si="94"/>
        <v/>
      </c>
      <c r="W1143" s="1" t="str">
        <f t="shared" si="95"/>
        <v/>
      </c>
      <c r="X1143" s="1" t="str">
        <f>IF(שבוע_בדילוג[[#This Row],[3 הפלגות זהות]]="","",IF(שבוע_בדילוג[[#This Row],[3 הפלגות זהות]]=1,שבוע_בדילוג[[#This Row],[LengthofCycle]],X1142))</f>
        <v/>
      </c>
      <c r="Z1143" s="1" t="str">
        <f>IF(OR(שבוע_בדילוג[[#This Row],[הווסת פעיל?]]=0,שבוע_בדילוג[[#This Row],[הווסת פעיל?]]=""),"",SUM(Z1142,שבוע_בדילוג[[#This Row],[הווסת פעיל?]]))</f>
        <v/>
      </c>
      <c r="AA1143" s="1" t="str">
        <f>IF(AND(שבוע_בדילוג[[#This Row],[כמה מחזורים עד עקירה]]&lt;&gt;"",Z1144=""),שבוע_בדילוג[[#This Row],[כמה מחזורים עד עקירה]],"")</f>
        <v/>
      </c>
      <c r="AB1143" s="1" t="str">
        <f>IF(AND(שבוע_בדילוג[[#This Row],[הווסת פעיל?]]=1,שבוע_בדילוג[[#This Row],[וסת קבוע אחרון]]&lt;&gt;X1142),שבוע_בדילוג[[#This Row],[וסת קבוע אחרון]],"")</f>
        <v/>
      </c>
      <c r="AC1143" s="1" t="str">
        <f>IF(AND(שבוע_בדילוג[[#This Row],[הווסת פעיל?]]=1,Y1142=0,שבוע_בדילוג[[#This Row],[וסת קבוע אחרון]]=X1142),שבוע_בדילוג[[#This Row],[וסת קבוע אחרון]],"")</f>
        <v/>
      </c>
      <c r="AD1143" s="1" t="str">
        <f>IF(AND(שבוע_בדילוג[[#This Row],[הווסת פעיל?]]=1,Y1142=0,שבוע_בדילוג[[#This Row],[וסת קבוע אחרון]]&lt;&gt;X1142),1,"")</f>
        <v/>
      </c>
      <c r="AE1143" s="1" t="str">
        <f>IF(AND(שבוע_בדילוג[[#This Row],[הווסת פעיל?]]&lt;&gt;"",B1144=1),שבוע_בדילוג[[#This Row],[CycleNumber]],"")</f>
        <v/>
      </c>
      <c r="AF1143" s="1" t="str">
        <f>IF(AND(שבוע_בדילוג[[#This Row],[הווסת פעיל?]]&lt;&gt;"",Y1142=""),שבוע_בדילוג[[#This Row],[CycleNumber]],"")</f>
        <v/>
      </c>
      <c r="AG1143" s="1" t="str">
        <f>IF(B1144=1,"",IF(שבוע_בדילוג[[#This Row],[הווסת פעיל?]]=1,IF(שבוע_בדילוג[[#This Row],[וסת קבוע אחרון]]=F1144,1,0),""))</f>
        <v/>
      </c>
      <c r="AH1143" s="1" t="str">
        <f>IF(B1144=1,"",IF(שבוע_בדילוג[[#This Row],[הווסת פעיל?]]=1,IF(OR(שבוע_בדילוג[[#This Row],[וסת קבוע אחרון]]=F1144,F1144=שבוע_בדילוג[[#This Row],[LengthofCycle]]),1,0),""))</f>
        <v/>
      </c>
      <c r="AI1143" s="1" t="str">
        <f>IF(B1144=1,"",IF(שבוע_בדילוג[[#This Row],[הווסת פעיל?]]=1,IF(OR(שבוע_בדילוג[[#This Row],[וסת קבוע אחרון]]=F1144,F1144=שבוע_בדילוג[[#This Row],[LengthofCycle]],AND(שבוע_בדילוג[[#This Row],[LengthofCycle]]&lt;&gt;שבוע_בדילוג[[#This Row],[וסת קבוע אחרון]],OR(F1144=28,F1144=29))),1,0),""))</f>
        <v/>
      </c>
      <c r="AJ1143" s="1" t="str">
        <f>IF(AND(שבוע_בדילוג[[#This Row],[הווסת פעיל?]]=1,B1144=1),1,"")</f>
        <v/>
      </c>
      <c r="AK1143" s="4">
        <f>IF(AND(שבוע_בדילוג[[#This Row],[הווסת פעיל?]]&lt;&gt;1,B1144&lt;&gt;1,B1144&lt;&gt;""),IF(שבוע_בדילוג[[#This Row],[LengthofCycle]]=F1144,1,0),"")</f>
        <v>0</v>
      </c>
      <c r="AL1143" s="4">
        <f>IF(AND(שבוע_בדילוג[[#This Row],[הווסת פעיל?]]&lt;&gt;1,B1144&lt;&gt;1,B1144&lt;&gt;""),IF(OR(שבוע_בדילוג[[#This Row],[LengthofCycle]]=F1144,F1144=29),1,0),"")</f>
        <v>0</v>
      </c>
      <c r="AM1143" s="4">
        <f>IF(AND(שבוע_בדילוג[[#This Row],[הווסת פעיל?]]&lt;&gt;1,B1144&lt;&gt;1,B1144&lt;&gt;""),IF(OR(שבוע_בדילוג[[#This Row],[LengthofCycle]]=F1144,F1144=29,F1144=28),1,0),"")</f>
        <v>1</v>
      </c>
    </row>
    <row r="1144" spans="1:39" x14ac:dyDescent="0.25">
      <c r="A1144" s="1" t="s">
        <v>149</v>
      </c>
      <c r="B1144" s="1">
        <v>2</v>
      </c>
      <c r="C1144" s="1">
        <v>1</v>
      </c>
      <c r="D1144" s="1">
        <v>1</v>
      </c>
      <c r="E1144" s="1">
        <v>0</v>
      </c>
      <c r="F1144" s="1">
        <v>28</v>
      </c>
      <c r="H1144" s="1">
        <f>שבוע_בדילוג[[#This Row],[LengthofCycle]]+1</f>
        <v>29</v>
      </c>
      <c r="I1144" s="1" t="str">
        <f>IF(IFERROR(LOOKUP(שבוע_בדילוג[[#This Row],[ClientID]],קביעויות[השבוע בדילוג]),FALSE)=שבוע_בדילוג[[#This Row],[ClientID]],1,"")</f>
        <v/>
      </c>
      <c r="J1144" s="1" t="str">
        <f>IF(AND(שבוע_בדילוג[[#This Row],[CycleNumber]]&gt;1,OR(B1145="",שבוע_בדילוג[[#This Row],[CycleNumber]]&gt;B1143)),IF(OR(AND(שבוע_בדילוג[[#This Row],[LengthofCycle]]=29,F1143=29),AND(שבוע_בדילוג[[#This Row],[LengthofCycle]]=36,F1143=36)),1,""),"")</f>
        <v/>
      </c>
      <c r="K1144" s="1" t="str">
        <f>IF(AND(שבוע_בדילוג[[#This Row],[וסת השבוע]]=1,J1143=1,שבוע_בדילוג[[#This Row],[CycleNumber]]&gt;B1143),1,"")</f>
        <v/>
      </c>
      <c r="L1144" s="1" t="str">
        <f>IF(שבוע_בדילוג[[#This Row],[CycleNumber]]=1,"",IF(שבוע_בדילוג[[#This Row],[וסת השבוע]]=1,0,IF(L1143="","",IF(L1143=0,IF(שבוע_בדילוג[[#This Row],[LengthofCycle]]=29,0,1),IF(L1143=1,IF(שבוע_בדילוג[[#This Row],[LengthofCycle]]+F1143=29*2,0,2),IF(L1143=2,IF(שבוע_בדילוג[[#This Row],[LengthofCycle]]+F1143+F1142=29*3,0,3),""))))))</f>
        <v/>
      </c>
      <c r="M1144" s="1" t="str">
        <f>IF(שבוע_בדילוג[[#This Row],[וסת השבוע]]=1,IF(שבוע_בדילוג[[#This Row],[וסת השבוע וההפלגה ביחד]]=1,M1143+1,0),IF(AND(שבוע_בדילוג[[#This Row],[CycleNumber]]&gt;B1143,שבוע_בדילוג[[#This Row],[CycleNumber]]&gt;1),IF(שבוע_בדילוג[[#This Row],[וסת השבוע פעיל?]]&lt;&gt;"",M1143+1,""),""))</f>
        <v/>
      </c>
      <c r="N1144" s="1" t="str">
        <f>IF(שבוע_בדילוג[[#This Row],[וסת השבוע פעיל?2]]="","",IF(AND(שבוע_בדילוג[[#This Row],[וסת השבוע פעיל?]]&lt;&gt;"",שבוע_בדילוג[[#This Row],[CycleNumber]]&lt;B1145,B1145&lt;&gt;"",שבוע_בדילוג[[#This Row],[וסת השבוע פעיל?]]&lt;3),IF(L1145=0,IF(AND(שבוע_בדילוג[[#This Row],[וסת השבוע פעיל?]]&gt;0,J1145=1),0,1),0),""))</f>
        <v/>
      </c>
      <c r="O1144" s="1" t="str">
        <f t="shared" si="92"/>
        <v/>
      </c>
      <c r="P1144" s="1" t="str">
        <f>IF(AND(שבוע_בדילוג[[#This Row],[חיזוי - שבוע]]=1,K1145=1),1,"")</f>
        <v/>
      </c>
      <c r="Q1144" s="1" t="str">
        <f>IF(AND(שבוע_בדילוג[[#This Row],[וסת השבוע פעיל?]]&lt;3,OR(שבוע_בדילוג[[#This Row],[CycleNumber]]&gt;B1145,B1145="")),1,"")</f>
        <v/>
      </c>
      <c r="R1144" s="1" t="str">
        <f>IF(AND(שבוע_בדילוג[[#This Row],[חיזוי - שבוע]]&lt;&gt;"",שבוע_בדילוג[[#This Row],[וסת השבוע פעיל?2]]=""),1,"")</f>
        <v/>
      </c>
      <c r="S1144" s="1" t="str">
        <f>IF(שבוע_בדילוג[[#This Row],[האישה קבעה וסת שבוע בדילוג?]]=1,IF(שבוע_בדילוג[[#This Row],[וסת השבוע פעיל?]]&lt;3,1,0),"")</f>
        <v/>
      </c>
      <c r="T11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4" s="1" t="str">
        <f t="shared" si="93"/>
        <v/>
      </c>
      <c r="V1144" s="1" t="str">
        <f t="shared" si="94"/>
        <v/>
      </c>
      <c r="W1144" s="1" t="str">
        <f t="shared" si="95"/>
        <v/>
      </c>
      <c r="X1144" s="1" t="str">
        <f>IF(שבוע_בדילוג[[#This Row],[3 הפלגות זהות]]="","",IF(שבוע_בדילוג[[#This Row],[3 הפלגות זהות]]=1,שבוע_בדילוג[[#This Row],[LengthofCycle]],X1143))</f>
        <v/>
      </c>
      <c r="Z1144" s="1" t="str">
        <f>IF(OR(שבוע_בדילוג[[#This Row],[הווסת פעיל?]]=0,שבוע_בדילוג[[#This Row],[הווסת פעיל?]]=""),"",SUM(Z1143,שבוע_בדילוג[[#This Row],[הווסת פעיל?]]))</f>
        <v/>
      </c>
      <c r="AA1144" s="1" t="str">
        <f>IF(AND(שבוע_בדילוג[[#This Row],[כמה מחזורים עד עקירה]]&lt;&gt;"",Z1145=""),שבוע_בדילוג[[#This Row],[כמה מחזורים עד עקירה]],"")</f>
        <v/>
      </c>
      <c r="AB1144" s="1" t="str">
        <f>IF(AND(שבוע_בדילוג[[#This Row],[הווסת פעיל?]]=1,שבוע_בדילוג[[#This Row],[וסת קבוע אחרון]]&lt;&gt;X1143),שבוע_בדילוג[[#This Row],[וסת קבוע אחרון]],"")</f>
        <v/>
      </c>
      <c r="AC1144" s="1" t="str">
        <f>IF(AND(שבוע_בדילוג[[#This Row],[הווסת פעיל?]]=1,Y1143=0,שבוע_בדילוג[[#This Row],[וסת קבוע אחרון]]=X1143),שבוע_בדילוג[[#This Row],[וסת קבוע אחרון]],"")</f>
        <v/>
      </c>
      <c r="AD1144" s="1" t="str">
        <f>IF(AND(שבוע_בדילוג[[#This Row],[הווסת פעיל?]]=1,Y1143=0,שבוע_בדילוג[[#This Row],[וסת קבוע אחרון]]&lt;&gt;X1143),1,"")</f>
        <v/>
      </c>
      <c r="AE1144" s="1" t="str">
        <f>IF(AND(שבוע_בדילוג[[#This Row],[הווסת פעיל?]]&lt;&gt;"",B1145=1),שבוע_בדילוג[[#This Row],[CycleNumber]],"")</f>
        <v/>
      </c>
      <c r="AF1144" s="1" t="str">
        <f>IF(AND(שבוע_בדילוג[[#This Row],[הווסת פעיל?]]&lt;&gt;"",Y1143=""),שבוע_בדילוג[[#This Row],[CycleNumber]],"")</f>
        <v/>
      </c>
      <c r="AG1144" s="1" t="str">
        <f>IF(B1145=1,"",IF(שבוע_בדילוג[[#This Row],[הווסת פעיל?]]=1,IF(שבוע_בדילוג[[#This Row],[וסת קבוע אחרון]]=F1145,1,0),""))</f>
        <v/>
      </c>
      <c r="AH1144" s="1" t="str">
        <f>IF(B1145=1,"",IF(שבוע_בדילוג[[#This Row],[הווסת פעיל?]]=1,IF(OR(שבוע_בדילוג[[#This Row],[וסת קבוע אחרון]]=F1145,F1145=שבוע_בדילוג[[#This Row],[LengthofCycle]]),1,0),""))</f>
        <v/>
      </c>
      <c r="AI1144" s="1" t="str">
        <f>IF(B1145=1,"",IF(שבוע_בדילוג[[#This Row],[הווסת פעיל?]]=1,IF(OR(שבוע_בדילוג[[#This Row],[וסת קבוע אחרון]]=F1145,F1145=שבוע_בדילוג[[#This Row],[LengthofCycle]],AND(שבוע_בדילוג[[#This Row],[LengthofCycle]]&lt;&gt;שבוע_בדילוג[[#This Row],[וסת קבוע אחרון]],OR(F1145=28,F1145=29))),1,0),""))</f>
        <v/>
      </c>
      <c r="AJ1144" s="1" t="str">
        <f>IF(AND(שבוע_בדילוג[[#This Row],[הווסת פעיל?]]=1,B1145=1),1,"")</f>
        <v/>
      </c>
      <c r="AK1144" s="4">
        <f>IF(AND(שבוע_בדילוג[[#This Row],[הווסת פעיל?]]&lt;&gt;1,B1145&lt;&gt;1,B1145&lt;&gt;""),IF(שבוע_בדילוג[[#This Row],[LengthofCycle]]=F1145,1,0),"")</f>
        <v>0</v>
      </c>
      <c r="AL1144" s="4">
        <f>IF(AND(שבוע_בדילוג[[#This Row],[הווסת פעיל?]]&lt;&gt;1,B1145&lt;&gt;1,B1145&lt;&gt;""),IF(OR(שבוע_בדילוג[[#This Row],[LengthofCycle]]=F1145,F1145=29),1,0),"")</f>
        <v>0</v>
      </c>
      <c r="AM1144" s="4">
        <f>IF(AND(שבוע_בדילוג[[#This Row],[הווסת פעיל?]]&lt;&gt;1,B1145&lt;&gt;1,B1145&lt;&gt;""),IF(OR(שבוע_בדילוג[[#This Row],[LengthofCycle]]=F1145,F1145=29,F1145=28),1,0),"")</f>
        <v>0</v>
      </c>
    </row>
    <row r="1145" spans="1:39" x14ac:dyDescent="0.25">
      <c r="A1145" s="1" t="s">
        <v>149</v>
      </c>
      <c r="B1145" s="1">
        <v>3</v>
      </c>
      <c r="C1145" s="1">
        <v>1</v>
      </c>
      <c r="D1145" s="1">
        <v>1</v>
      </c>
      <c r="E1145" s="1">
        <v>0</v>
      </c>
      <c r="F1145" s="1">
        <v>31</v>
      </c>
      <c r="H1145" s="1">
        <f>שבוע_בדילוג[[#This Row],[LengthofCycle]]+1</f>
        <v>32</v>
      </c>
      <c r="I1145" s="1" t="str">
        <f>IF(IFERROR(LOOKUP(שבוע_בדילוג[[#This Row],[ClientID]],קביעויות[השבוע בדילוג]),FALSE)=שבוע_בדילוג[[#This Row],[ClientID]],1,"")</f>
        <v/>
      </c>
      <c r="J1145" s="1" t="str">
        <f>IF(AND(שבוע_בדילוג[[#This Row],[CycleNumber]]&gt;1,OR(B1146="",שבוע_בדילוג[[#This Row],[CycleNumber]]&gt;B1144)),IF(OR(AND(שבוע_בדילוג[[#This Row],[LengthofCycle]]=29,F1144=29),AND(שבוע_בדילוג[[#This Row],[LengthofCycle]]=36,F1144=36)),1,""),"")</f>
        <v/>
      </c>
      <c r="K1145" s="1" t="str">
        <f>IF(AND(שבוע_בדילוג[[#This Row],[וסת השבוע]]=1,J1144=1,שבוע_בדילוג[[#This Row],[CycleNumber]]&gt;B1144),1,"")</f>
        <v/>
      </c>
      <c r="L1145" s="1" t="str">
        <f>IF(שבוע_בדילוג[[#This Row],[CycleNumber]]=1,"",IF(שבוע_בדילוג[[#This Row],[וסת השבוע]]=1,0,IF(L1144="","",IF(L1144=0,IF(שבוע_בדילוג[[#This Row],[LengthofCycle]]=29,0,1),IF(L1144=1,IF(שבוע_בדילוג[[#This Row],[LengthofCycle]]+F1144=29*2,0,2),IF(L1144=2,IF(שבוע_בדילוג[[#This Row],[LengthofCycle]]+F1144+F1143=29*3,0,3),""))))))</f>
        <v/>
      </c>
      <c r="M1145" s="1" t="str">
        <f>IF(שבוע_בדילוג[[#This Row],[וסת השבוע]]=1,IF(שבוע_בדילוג[[#This Row],[וסת השבוע וההפלגה ביחד]]=1,M1144+1,0),IF(AND(שבוע_בדילוג[[#This Row],[CycleNumber]]&gt;B1144,שבוע_בדילוג[[#This Row],[CycleNumber]]&gt;1),IF(שבוע_בדילוג[[#This Row],[וסת השבוע פעיל?]]&lt;&gt;"",M1144+1,""),""))</f>
        <v/>
      </c>
      <c r="N1145" s="1" t="str">
        <f>IF(שבוע_בדילוג[[#This Row],[וסת השבוע פעיל?2]]="","",IF(AND(שבוע_בדילוג[[#This Row],[וסת השבוע פעיל?]]&lt;&gt;"",שבוע_בדילוג[[#This Row],[CycleNumber]]&lt;B1146,B1146&lt;&gt;"",שבוע_בדילוג[[#This Row],[וסת השבוע פעיל?]]&lt;3),IF(L1146=0,IF(AND(שבוע_בדילוג[[#This Row],[וסת השבוע פעיל?]]&gt;0,J1146=1),0,1),0),""))</f>
        <v/>
      </c>
      <c r="O1145" s="1" t="str">
        <f t="shared" si="92"/>
        <v/>
      </c>
      <c r="P1145" s="1" t="str">
        <f>IF(AND(שבוע_בדילוג[[#This Row],[חיזוי - שבוע]]=1,K1146=1),1,"")</f>
        <v/>
      </c>
      <c r="Q1145" s="1" t="str">
        <f>IF(AND(שבוע_בדילוג[[#This Row],[וסת השבוע פעיל?]]&lt;3,OR(שבוע_בדילוג[[#This Row],[CycleNumber]]&gt;B1146,B1146="")),1,"")</f>
        <v/>
      </c>
      <c r="R1145" s="1" t="str">
        <f>IF(AND(שבוע_בדילוג[[#This Row],[חיזוי - שבוע]]&lt;&gt;"",שבוע_בדילוג[[#This Row],[וסת השבוע פעיל?2]]=""),1,"")</f>
        <v/>
      </c>
      <c r="S1145" s="1" t="str">
        <f>IF(שבוע_בדילוג[[#This Row],[האישה קבעה וסת שבוע בדילוג?]]=1,IF(שבוע_בדילוג[[#This Row],[וסת השבוע פעיל?]]&lt;3,1,0),"")</f>
        <v/>
      </c>
      <c r="T11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5" s="1">
        <f t="shared" si="93"/>
        <v>0</v>
      </c>
      <c r="V1145" s="1" t="str">
        <f t="shared" si="94"/>
        <v/>
      </c>
      <c r="W1145" s="1" t="str">
        <f t="shared" si="95"/>
        <v/>
      </c>
      <c r="X1145" s="1" t="str">
        <f>IF(שבוע_בדילוג[[#This Row],[3 הפלגות זהות]]="","",IF(שבוע_בדילוג[[#This Row],[3 הפלגות זהות]]=1,שבוע_בדילוג[[#This Row],[LengthofCycle]],X1144))</f>
        <v/>
      </c>
      <c r="Z1145" s="1" t="str">
        <f>IF(OR(שבוע_בדילוג[[#This Row],[הווסת פעיל?]]=0,שבוע_בדילוג[[#This Row],[הווסת פעיל?]]=""),"",SUM(Z1144,שבוע_בדילוג[[#This Row],[הווסת פעיל?]]))</f>
        <v/>
      </c>
      <c r="AA1145" s="1" t="str">
        <f>IF(AND(שבוע_בדילוג[[#This Row],[כמה מחזורים עד עקירה]]&lt;&gt;"",Z1146=""),שבוע_בדילוג[[#This Row],[כמה מחזורים עד עקירה]],"")</f>
        <v/>
      </c>
      <c r="AB1145" s="1" t="str">
        <f>IF(AND(שבוע_בדילוג[[#This Row],[הווסת פעיל?]]=1,שבוע_בדילוג[[#This Row],[וסת קבוע אחרון]]&lt;&gt;X1144),שבוע_בדילוג[[#This Row],[וסת קבוע אחרון]],"")</f>
        <v/>
      </c>
      <c r="AC1145" s="1" t="str">
        <f>IF(AND(שבוע_בדילוג[[#This Row],[הווסת פעיל?]]=1,Y1144=0,שבוע_בדילוג[[#This Row],[וסת קבוע אחרון]]=X1144),שבוע_בדילוג[[#This Row],[וסת קבוע אחרון]],"")</f>
        <v/>
      </c>
      <c r="AD1145" s="1" t="str">
        <f>IF(AND(שבוע_בדילוג[[#This Row],[הווסת פעיל?]]=1,Y1144=0,שבוע_בדילוג[[#This Row],[וסת קבוע אחרון]]&lt;&gt;X1144),1,"")</f>
        <v/>
      </c>
      <c r="AE1145" s="1" t="str">
        <f>IF(AND(שבוע_בדילוג[[#This Row],[הווסת פעיל?]]&lt;&gt;"",B1146=1),שבוע_בדילוג[[#This Row],[CycleNumber]],"")</f>
        <v/>
      </c>
      <c r="AF1145" s="1" t="str">
        <f>IF(AND(שבוע_בדילוג[[#This Row],[הווסת פעיל?]]&lt;&gt;"",Y1144=""),שבוע_בדילוג[[#This Row],[CycleNumber]],"")</f>
        <v/>
      </c>
      <c r="AG1145" s="1" t="str">
        <f>IF(B1146=1,"",IF(שבוע_בדילוג[[#This Row],[הווסת פעיל?]]=1,IF(שבוע_בדילוג[[#This Row],[וסת קבוע אחרון]]=F1146,1,0),""))</f>
        <v/>
      </c>
      <c r="AH1145" s="1" t="str">
        <f>IF(B1146=1,"",IF(שבוע_בדילוג[[#This Row],[הווסת פעיל?]]=1,IF(OR(שבוע_בדילוג[[#This Row],[וסת קבוע אחרון]]=F1146,F1146=שבוע_בדילוג[[#This Row],[LengthofCycle]]),1,0),""))</f>
        <v/>
      </c>
      <c r="AI1145" s="1" t="str">
        <f>IF(B1146=1,"",IF(שבוע_בדילוג[[#This Row],[הווסת פעיל?]]=1,IF(OR(שבוע_בדילוג[[#This Row],[וסת קבוע אחרון]]=F1146,F1146=שבוע_בדילוג[[#This Row],[LengthofCycle]],AND(שבוע_בדילוג[[#This Row],[LengthofCycle]]&lt;&gt;שבוע_בדילוג[[#This Row],[וסת קבוע אחרון]],OR(F1146=28,F1146=29))),1,0),""))</f>
        <v/>
      </c>
      <c r="AJ1145" s="1" t="str">
        <f>IF(AND(שבוע_בדילוג[[#This Row],[הווסת פעיל?]]=1,B1146=1),1,"")</f>
        <v/>
      </c>
      <c r="AK1145" s="4">
        <f>IF(AND(שבוע_בדילוג[[#This Row],[הווסת פעיל?]]&lt;&gt;1,B1146&lt;&gt;1,B1146&lt;&gt;""),IF(שבוע_בדילוג[[#This Row],[LengthofCycle]]=F1146,1,0),"")</f>
        <v>0</v>
      </c>
      <c r="AL1145" s="4">
        <f>IF(AND(שבוע_בדילוג[[#This Row],[הווסת פעיל?]]&lt;&gt;1,B1146&lt;&gt;1,B1146&lt;&gt;""),IF(OR(שבוע_בדילוג[[#This Row],[LengthofCycle]]=F1146,F1146=29),1,0),"")</f>
        <v>0</v>
      </c>
      <c r="AM1145" s="4">
        <f>IF(AND(שבוע_בדילוג[[#This Row],[הווסת פעיל?]]&lt;&gt;1,B1146&lt;&gt;1,B1146&lt;&gt;""),IF(OR(שבוע_בדילוג[[#This Row],[LengthofCycle]]=F1146,F1146=29,F1146=28),1,0),"")</f>
        <v>1</v>
      </c>
    </row>
    <row r="1146" spans="1:39" x14ac:dyDescent="0.25">
      <c r="A1146" s="1" t="s">
        <v>149</v>
      </c>
      <c r="B1146" s="1">
        <v>4</v>
      </c>
      <c r="C1146" s="1">
        <v>1</v>
      </c>
      <c r="D1146" s="1">
        <v>1</v>
      </c>
      <c r="E1146" s="1">
        <v>0</v>
      </c>
      <c r="F1146" s="1">
        <v>28</v>
      </c>
      <c r="H1146" s="1">
        <f>שבוע_בדילוג[[#This Row],[LengthofCycle]]+1</f>
        <v>29</v>
      </c>
      <c r="I1146" s="1" t="str">
        <f>IF(IFERROR(LOOKUP(שבוע_בדילוג[[#This Row],[ClientID]],קביעויות[השבוע בדילוג]),FALSE)=שבוע_בדילוג[[#This Row],[ClientID]],1,"")</f>
        <v/>
      </c>
      <c r="J1146" s="1" t="str">
        <f>IF(AND(שבוע_בדילוג[[#This Row],[CycleNumber]]&gt;1,OR(B1147="",שבוע_בדילוג[[#This Row],[CycleNumber]]&gt;B1145)),IF(OR(AND(שבוע_בדילוג[[#This Row],[LengthofCycle]]=29,F1145=29),AND(שבוע_בדילוג[[#This Row],[LengthofCycle]]=36,F1145=36)),1,""),"")</f>
        <v/>
      </c>
      <c r="K1146" s="1" t="str">
        <f>IF(AND(שבוע_בדילוג[[#This Row],[וסת השבוע]]=1,J1145=1,שבוע_בדילוג[[#This Row],[CycleNumber]]&gt;B1145),1,"")</f>
        <v/>
      </c>
      <c r="L1146" s="1" t="str">
        <f>IF(שבוע_בדילוג[[#This Row],[CycleNumber]]=1,"",IF(שבוע_בדילוג[[#This Row],[וסת השבוע]]=1,0,IF(L1145="","",IF(L1145=0,IF(שבוע_בדילוג[[#This Row],[LengthofCycle]]=29,0,1),IF(L1145=1,IF(שבוע_בדילוג[[#This Row],[LengthofCycle]]+F1145=29*2,0,2),IF(L1145=2,IF(שבוע_בדילוג[[#This Row],[LengthofCycle]]+F1145+F1144=29*3,0,3),""))))))</f>
        <v/>
      </c>
      <c r="M1146" s="1" t="str">
        <f>IF(שבוע_בדילוג[[#This Row],[וסת השבוע]]=1,IF(שבוע_בדילוג[[#This Row],[וסת השבוע וההפלגה ביחד]]=1,M1145+1,0),IF(AND(שבוע_בדילוג[[#This Row],[CycleNumber]]&gt;B1145,שבוע_בדילוג[[#This Row],[CycleNumber]]&gt;1),IF(שבוע_בדילוג[[#This Row],[וסת השבוע פעיל?]]&lt;&gt;"",M1145+1,""),""))</f>
        <v/>
      </c>
      <c r="N1146" s="1" t="str">
        <f>IF(שבוע_בדילוג[[#This Row],[וסת השבוע פעיל?2]]="","",IF(AND(שבוע_בדילוג[[#This Row],[וסת השבוע פעיל?]]&lt;&gt;"",שבוע_בדילוג[[#This Row],[CycleNumber]]&lt;B1147,B1147&lt;&gt;"",שבוע_בדילוג[[#This Row],[וסת השבוע פעיל?]]&lt;3),IF(L1147=0,IF(AND(שבוע_בדילוג[[#This Row],[וסת השבוע פעיל?]]&gt;0,J1147=1),0,1),0),""))</f>
        <v/>
      </c>
      <c r="O1146" s="1" t="str">
        <f t="shared" si="92"/>
        <v/>
      </c>
      <c r="P1146" s="1" t="str">
        <f>IF(AND(שבוע_בדילוג[[#This Row],[חיזוי - שבוע]]=1,K1147=1),1,"")</f>
        <v/>
      </c>
      <c r="Q1146" s="1" t="str">
        <f>IF(AND(שבוע_בדילוג[[#This Row],[וסת השבוע פעיל?]]&lt;3,OR(שבוע_בדילוג[[#This Row],[CycleNumber]]&gt;B1147,B1147="")),1,"")</f>
        <v/>
      </c>
      <c r="R1146" s="1" t="str">
        <f>IF(AND(שבוע_בדילוג[[#This Row],[חיזוי - שבוע]]&lt;&gt;"",שבוע_בדילוג[[#This Row],[וסת השבוע פעיל?2]]=""),1,"")</f>
        <v/>
      </c>
      <c r="S1146" s="1" t="str">
        <f>IF(שבוע_בדילוג[[#This Row],[האישה קבעה וסת שבוע בדילוג?]]=1,IF(שבוע_בדילוג[[#This Row],[וסת השבוע פעיל?]]&lt;3,1,0),"")</f>
        <v/>
      </c>
      <c r="T11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6" s="1">
        <f t="shared" si="93"/>
        <v>0</v>
      </c>
      <c r="V1146" s="1">
        <f t="shared" si="94"/>
        <v>0</v>
      </c>
      <c r="W1146" s="1" t="str">
        <f t="shared" si="95"/>
        <v/>
      </c>
      <c r="X1146" s="1" t="str">
        <f>IF(שבוע_בדילוג[[#This Row],[3 הפלגות זהות]]="","",IF(שבוע_בדילוג[[#This Row],[3 הפלגות זהות]]=1,שבוע_בדילוג[[#This Row],[LengthofCycle]],X1145))</f>
        <v/>
      </c>
      <c r="Z1146" s="1" t="str">
        <f>IF(OR(שבוע_בדילוג[[#This Row],[הווסת פעיל?]]=0,שבוע_בדילוג[[#This Row],[הווסת פעיל?]]=""),"",SUM(Z1145,שבוע_בדילוג[[#This Row],[הווסת פעיל?]]))</f>
        <v/>
      </c>
      <c r="AA1146" s="1" t="str">
        <f>IF(AND(שבוע_בדילוג[[#This Row],[כמה מחזורים עד עקירה]]&lt;&gt;"",Z1147=""),שבוע_בדילוג[[#This Row],[כמה מחזורים עד עקירה]],"")</f>
        <v/>
      </c>
      <c r="AB1146" s="1" t="str">
        <f>IF(AND(שבוע_בדילוג[[#This Row],[הווסת פעיל?]]=1,שבוע_בדילוג[[#This Row],[וסת קבוע אחרון]]&lt;&gt;X1145),שבוע_בדילוג[[#This Row],[וסת קבוע אחרון]],"")</f>
        <v/>
      </c>
      <c r="AC1146" s="1" t="str">
        <f>IF(AND(שבוע_בדילוג[[#This Row],[הווסת פעיל?]]=1,Y1145=0,שבוע_בדילוג[[#This Row],[וסת קבוע אחרון]]=X1145),שבוע_בדילוג[[#This Row],[וסת קבוע אחרון]],"")</f>
        <v/>
      </c>
      <c r="AD1146" s="1" t="str">
        <f>IF(AND(שבוע_בדילוג[[#This Row],[הווסת פעיל?]]=1,Y1145=0,שבוע_בדילוג[[#This Row],[וסת קבוע אחרון]]&lt;&gt;X1145),1,"")</f>
        <v/>
      </c>
      <c r="AE1146" s="1" t="str">
        <f>IF(AND(שבוע_בדילוג[[#This Row],[הווסת פעיל?]]&lt;&gt;"",B1147=1),שבוע_בדילוג[[#This Row],[CycleNumber]],"")</f>
        <v/>
      </c>
      <c r="AF1146" s="1" t="str">
        <f>IF(AND(שבוע_בדילוג[[#This Row],[הווסת פעיל?]]&lt;&gt;"",Y1145=""),שבוע_בדילוג[[#This Row],[CycleNumber]],"")</f>
        <v/>
      </c>
      <c r="AG1146" s="1" t="str">
        <f>IF(B1147=1,"",IF(שבוע_בדילוג[[#This Row],[הווסת פעיל?]]=1,IF(שבוע_בדילוג[[#This Row],[וסת קבוע אחרון]]=F1147,1,0),""))</f>
        <v/>
      </c>
      <c r="AH1146" s="1" t="str">
        <f>IF(B1147=1,"",IF(שבוע_בדילוג[[#This Row],[הווסת פעיל?]]=1,IF(OR(שבוע_בדילוג[[#This Row],[וסת קבוע אחרון]]=F1147,F1147=שבוע_בדילוג[[#This Row],[LengthofCycle]]),1,0),""))</f>
        <v/>
      </c>
      <c r="AI1146" s="1" t="str">
        <f>IF(B1147=1,"",IF(שבוע_בדילוג[[#This Row],[הווסת פעיל?]]=1,IF(OR(שבוע_בדילוג[[#This Row],[וסת קבוע אחרון]]=F1147,F1147=שבוע_בדילוג[[#This Row],[LengthofCycle]],AND(שבוע_בדילוג[[#This Row],[LengthofCycle]]&lt;&gt;שבוע_בדילוג[[#This Row],[וסת קבוע אחרון]],OR(F1147=28,F1147=29))),1,0),""))</f>
        <v/>
      </c>
      <c r="AJ1146" s="1" t="str">
        <f>IF(AND(שבוע_בדילוג[[#This Row],[הווסת פעיל?]]=1,B1147=1),1,"")</f>
        <v/>
      </c>
      <c r="AK1146" s="4">
        <f>IF(AND(שבוע_בדילוג[[#This Row],[הווסת פעיל?]]&lt;&gt;1,B1147&lt;&gt;1,B1147&lt;&gt;""),IF(שבוע_בדילוג[[#This Row],[LengthofCycle]]=F1147,1,0),"")</f>
        <v>0</v>
      </c>
      <c r="AL1146" s="4">
        <f>IF(AND(שבוע_בדילוג[[#This Row],[הווסת פעיל?]]&lt;&gt;1,B1147&lt;&gt;1,B1147&lt;&gt;""),IF(OR(שבוע_בדילוג[[#This Row],[LengthofCycle]]=F1147,F1147=29),1,0),"")</f>
        <v>1</v>
      </c>
      <c r="AM1146" s="4">
        <f>IF(AND(שבוע_בדילוג[[#This Row],[הווסת פעיל?]]&lt;&gt;1,B1147&lt;&gt;1,B1147&lt;&gt;""),IF(OR(שבוע_בדילוג[[#This Row],[LengthofCycle]]=F1147,F1147=29,F1147=28),1,0),"")</f>
        <v>1</v>
      </c>
    </row>
    <row r="1147" spans="1:39" x14ac:dyDescent="0.25">
      <c r="A1147" s="1" t="s">
        <v>149</v>
      </c>
      <c r="B1147" s="1">
        <v>5</v>
      </c>
      <c r="C1147" s="1">
        <v>1</v>
      </c>
      <c r="D1147" s="1">
        <v>1</v>
      </c>
      <c r="E1147" s="1">
        <v>0</v>
      </c>
      <c r="F1147" s="1">
        <v>29</v>
      </c>
      <c r="H1147" s="1">
        <f>שבוע_בדילוג[[#This Row],[LengthofCycle]]+1</f>
        <v>30</v>
      </c>
      <c r="I1147" s="1" t="str">
        <f>IF(IFERROR(LOOKUP(שבוע_בדילוג[[#This Row],[ClientID]],קביעויות[השבוע בדילוג]),FALSE)=שבוע_בדילוג[[#This Row],[ClientID]],1,"")</f>
        <v/>
      </c>
      <c r="J1147" s="1" t="str">
        <f>IF(AND(שבוע_בדילוג[[#This Row],[CycleNumber]]&gt;1,OR(B1148="",שבוע_בדילוג[[#This Row],[CycleNumber]]&gt;B1146)),IF(OR(AND(שבוע_בדילוג[[#This Row],[LengthofCycle]]=29,F1146=29),AND(שבוע_בדילוג[[#This Row],[LengthofCycle]]=36,F1146=36)),1,""),"")</f>
        <v/>
      </c>
      <c r="K1147" s="1" t="str">
        <f>IF(AND(שבוע_בדילוג[[#This Row],[וסת השבוע]]=1,J1146=1,שבוע_בדילוג[[#This Row],[CycleNumber]]&gt;B1146),1,"")</f>
        <v/>
      </c>
      <c r="L1147" s="1" t="str">
        <f>IF(שבוע_בדילוג[[#This Row],[CycleNumber]]=1,"",IF(שבוע_בדילוג[[#This Row],[וסת השבוע]]=1,0,IF(L1146="","",IF(L1146=0,IF(שבוע_בדילוג[[#This Row],[LengthofCycle]]=29,0,1),IF(L1146=1,IF(שבוע_בדילוג[[#This Row],[LengthofCycle]]+F1146=29*2,0,2),IF(L1146=2,IF(שבוע_בדילוג[[#This Row],[LengthofCycle]]+F1146+F1145=29*3,0,3),""))))))</f>
        <v/>
      </c>
      <c r="M1147" s="1" t="str">
        <f>IF(שבוע_בדילוג[[#This Row],[וסת השבוע]]=1,IF(שבוע_בדילוג[[#This Row],[וסת השבוע וההפלגה ביחד]]=1,M1146+1,0),IF(AND(שבוע_בדילוג[[#This Row],[CycleNumber]]&gt;B1146,שבוע_בדילוג[[#This Row],[CycleNumber]]&gt;1),IF(שבוע_בדילוג[[#This Row],[וסת השבוע פעיל?]]&lt;&gt;"",M1146+1,""),""))</f>
        <v/>
      </c>
      <c r="N1147" s="1" t="str">
        <f>IF(שבוע_בדילוג[[#This Row],[וסת השבוע פעיל?2]]="","",IF(AND(שבוע_בדילוג[[#This Row],[וסת השבוע פעיל?]]&lt;&gt;"",שבוע_בדילוג[[#This Row],[CycleNumber]]&lt;B1148,B1148&lt;&gt;"",שבוע_בדילוג[[#This Row],[וסת השבוע פעיל?]]&lt;3),IF(L1148=0,IF(AND(שבוע_בדילוג[[#This Row],[וסת השבוע פעיל?]]&gt;0,J1148=1),0,1),0),""))</f>
        <v/>
      </c>
      <c r="O1147" s="1" t="str">
        <f t="shared" si="92"/>
        <v/>
      </c>
      <c r="P1147" s="1" t="str">
        <f>IF(AND(שבוע_בדילוג[[#This Row],[חיזוי - שבוע]]=1,K1148=1),1,"")</f>
        <v/>
      </c>
      <c r="Q1147" s="1" t="str">
        <f>IF(AND(שבוע_בדילוג[[#This Row],[וסת השבוע פעיל?]]&lt;3,OR(שבוע_בדילוג[[#This Row],[CycleNumber]]&gt;B1148,B1148="")),1,"")</f>
        <v/>
      </c>
      <c r="R1147" s="1" t="str">
        <f>IF(AND(שבוע_בדילוג[[#This Row],[חיזוי - שבוע]]&lt;&gt;"",שבוע_בדילוג[[#This Row],[וסת השבוע פעיל?2]]=""),1,"")</f>
        <v/>
      </c>
      <c r="S1147" s="1" t="str">
        <f>IF(שבוע_בדילוג[[#This Row],[האישה קבעה וסת שבוע בדילוג?]]=1,IF(שבוע_בדילוג[[#This Row],[וסת השבוע פעיל?]]&lt;3,1,0),"")</f>
        <v/>
      </c>
      <c r="T11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7" s="1">
        <f t="shared" si="93"/>
        <v>0</v>
      </c>
      <c r="V1147" s="1">
        <f t="shared" si="94"/>
        <v>0</v>
      </c>
      <c r="W1147" s="1">
        <f t="shared" si="95"/>
        <v>0</v>
      </c>
      <c r="X1147" s="1" t="str">
        <f>IF(שבוע_בדילוג[[#This Row],[3 הפלגות זהות]]="","",IF(שבוע_בדילוג[[#This Row],[3 הפלגות זהות]]=1,שבוע_בדילוג[[#This Row],[LengthofCycle]],X1146))</f>
        <v/>
      </c>
      <c r="Z1147" s="1" t="str">
        <f>IF(OR(שבוע_בדילוג[[#This Row],[הווסת פעיל?]]=0,שבוע_בדילוג[[#This Row],[הווסת פעיל?]]=""),"",SUM(Z1146,שבוע_בדילוג[[#This Row],[הווסת פעיל?]]))</f>
        <v/>
      </c>
      <c r="AA1147" s="1" t="str">
        <f>IF(AND(שבוע_בדילוג[[#This Row],[כמה מחזורים עד עקירה]]&lt;&gt;"",Z1148=""),שבוע_בדילוג[[#This Row],[כמה מחזורים עד עקירה]],"")</f>
        <v/>
      </c>
      <c r="AB1147" s="1" t="str">
        <f>IF(AND(שבוע_בדילוג[[#This Row],[הווסת פעיל?]]=1,שבוע_בדילוג[[#This Row],[וסת קבוע אחרון]]&lt;&gt;X1146),שבוע_בדילוג[[#This Row],[וסת קבוע אחרון]],"")</f>
        <v/>
      </c>
      <c r="AC1147" s="1" t="str">
        <f>IF(AND(שבוע_בדילוג[[#This Row],[הווסת פעיל?]]=1,Y1146=0,שבוע_בדילוג[[#This Row],[וסת קבוע אחרון]]=X1146),שבוע_בדילוג[[#This Row],[וסת קבוע אחרון]],"")</f>
        <v/>
      </c>
      <c r="AD1147" s="1" t="str">
        <f>IF(AND(שבוע_בדילוג[[#This Row],[הווסת פעיל?]]=1,Y1146=0,שבוע_בדילוג[[#This Row],[וסת קבוע אחרון]]&lt;&gt;X1146),1,"")</f>
        <v/>
      </c>
      <c r="AE1147" s="1" t="str">
        <f>IF(AND(שבוע_בדילוג[[#This Row],[הווסת פעיל?]]&lt;&gt;"",B1148=1),שבוע_בדילוג[[#This Row],[CycleNumber]],"")</f>
        <v/>
      </c>
      <c r="AF1147" s="1" t="str">
        <f>IF(AND(שבוע_בדילוג[[#This Row],[הווסת פעיל?]]&lt;&gt;"",Y1146=""),שבוע_בדילוג[[#This Row],[CycleNumber]],"")</f>
        <v/>
      </c>
      <c r="AG1147" s="1" t="str">
        <f>IF(B1148=1,"",IF(שבוע_בדילוג[[#This Row],[הווסת פעיל?]]=1,IF(שבוע_בדילוג[[#This Row],[וסת קבוע אחרון]]=F1148,1,0),""))</f>
        <v/>
      </c>
      <c r="AH1147" s="1" t="str">
        <f>IF(B1148=1,"",IF(שבוע_בדילוג[[#This Row],[הווסת פעיל?]]=1,IF(OR(שבוע_בדילוג[[#This Row],[וסת קבוע אחרון]]=F1148,F1148=שבוע_בדילוג[[#This Row],[LengthofCycle]]),1,0),""))</f>
        <v/>
      </c>
      <c r="AI1147" s="1" t="str">
        <f>IF(B1148=1,"",IF(שבוע_בדילוג[[#This Row],[הווסת פעיל?]]=1,IF(OR(שבוע_בדילוג[[#This Row],[וסת קבוע אחרון]]=F1148,F1148=שבוע_בדילוג[[#This Row],[LengthofCycle]],AND(שבוע_בדילוג[[#This Row],[LengthofCycle]]&lt;&gt;שבוע_בדילוג[[#This Row],[וסת קבוע אחרון]],OR(F1148=28,F1148=29))),1,0),""))</f>
        <v/>
      </c>
      <c r="AJ1147" s="1" t="str">
        <f>IF(AND(שבוע_בדילוג[[#This Row],[הווסת פעיל?]]=1,B1148=1),1,"")</f>
        <v/>
      </c>
      <c r="AK1147" s="4">
        <f>IF(AND(שבוע_בדילוג[[#This Row],[הווסת פעיל?]]&lt;&gt;1,B1148&lt;&gt;1,B1148&lt;&gt;""),IF(שבוע_בדילוג[[#This Row],[LengthofCycle]]=F1148,1,0),"")</f>
        <v>0</v>
      </c>
      <c r="AL1147" s="4">
        <f>IF(AND(שבוע_בדילוג[[#This Row],[הווסת פעיל?]]&lt;&gt;1,B1148&lt;&gt;1,B1148&lt;&gt;""),IF(OR(שבוע_בדילוג[[#This Row],[LengthofCycle]]=F1148,F1148=29),1,0),"")</f>
        <v>0</v>
      </c>
      <c r="AM1147" s="4">
        <f>IF(AND(שבוע_בדילוג[[#This Row],[הווסת פעיל?]]&lt;&gt;1,B1148&lt;&gt;1,B1148&lt;&gt;""),IF(OR(שבוע_בדילוג[[#This Row],[LengthofCycle]]=F1148,F1148=29,F1148=28),1,0),"")</f>
        <v>0</v>
      </c>
    </row>
    <row r="1148" spans="1:39" x14ac:dyDescent="0.25">
      <c r="A1148" s="1" t="s">
        <v>149</v>
      </c>
      <c r="B1148" s="1">
        <v>6</v>
      </c>
      <c r="C1148" s="1">
        <v>1</v>
      </c>
      <c r="D1148" s="1">
        <v>1</v>
      </c>
      <c r="E1148" s="1">
        <v>0</v>
      </c>
      <c r="F1148" s="1">
        <v>26</v>
      </c>
      <c r="H1148" s="1">
        <f>שבוע_בדילוג[[#This Row],[LengthofCycle]]+1</f>
        <v>27</v>
      </c>
      <c r="I1148" s="1" t="str">
        <f>IF(IFERROR(LOOKUP(שבוע_בדילוג[[#This Row],[ClientID]],קביעויות[השבוע בדילוג]),FALSE)=שבוע_בדילוג[[#This Row],[ClientID]],1,"")</f>
        <v/>
      </c>
      <c r="J1148" s="1" t="str">
        <f>IF(AND(שבוע_בדילוג[[#This Row],[CycleNumber]]&gt;1,OR(B1149="",שבוע_בדילוג[[#This Row],[CycleNumber]]&gt;B1147)),IF(OR(AND(שבוע_בדילוג[[#This Row],[LengthofCycle]]=29,F1147=29),AND(שבוע_בדילוג[[#This Row],[LengthofCycle]]=36,F1147=36)),1,""),"")</f>
        <v/>
      </c>
      <c r="K1148" s="1" t="str">
        <f>IF(AND(שבוע_בדילוג[[#This Row],[וסת השבוע]]=1,J1147=1,שבוע_בדילוג[[#This Row],[CycleNumber]]&gt;B1147),1,"")</f>
        <v/>
      </c>
      <c r="L1148" s="1" t="str">
        <f>IF(שבוע_בדילוג[[#This Row],[CycleNumber]]=1,"",IF(שבוע_בדילוג[[#This Row],[וסת השבוע]]=1,0,IF(L1147="","",IF(L1147=0,IF(שבוע_בדילוג[[#This Row],[LengthofCycle]]=29,0,1),IF(L1147=1,IF(שבוע_בדילוג[[#This Row],[LengthofCycle]]+F1147=29*2,0,2),IF(L1147=2,IF(שבוע_בדילוג[[#This Row],[LengthofCycle]]+F1147+F1146=29*3,0,3),""))))))</f>
        <v/>
      </c>
      <c r="M1148" s="1" t="str">
        <f>IF(שבוע_בדילוג[[#This Row],[וסת השבוע]]=1,IF(שבוע_בדילוג[[#This Row],[וסת השבוע וההפלגה ביחד]]=1,M1147+1,0),IF(AND(שבוע_בדילוג[[#This Row],[CycleNumber]]&gt;B1147,שבוע_בדילוג[[#This Row],[CycleNumber]]&gt;1),IF(שבוע_בדילוג[[#This Row],[וסת השבוע פעיל?]]&lt;&gt;"",M1147+1,""),""))</f>
        <v/>
      </c>
      <c r="N1148" s="1" t="str">
        <f>IF(שבוע_בדילוג[[#This Row],[וסת השבוע פעיל?2]]="","",IF(AND(שבוע_בדילוג[[#This Row],[וסת השבוע פעיל?]]&lt;&gt;"",שבוע_בדילוג[[#This Row],[CycleNumber]]&lt;B1149,B1149&lt;&gt;"",שבוע_בדילוג[[#This Row],[וסת השבוע פעיל?]]&lt;3),IF(L1149=0,IF(AND(שבוע_בדילוג[[#This Row],[וסת השבוע פעיל?]]&gt;0,J1149=1),0,1),0),""))</f>
        <v/>
      </c>
      <c r="O1148" s="1" t="str">
        <f t="shared" si="92"/>
        <v/>
      </c>
      <c r="P1148" s="1" t="str">
        <f>IF(AND(שבוע_בדילוג[[#This Row],[חיזוי - שבוע]]=1,K1149=1),1,"")</f>
        <v/>
      </c>
      <c r="Q1148" s="1" t="str">
        <f>IF(AND(שבוע_בדילוג[[#This Row],[וסת השבוע פעיל?]]&lt;3,OR(שבוע_בדילוג[[#This Row],[CycleNumber]]&gt;B1149,B1149="")),1,"")</f>
        <v/>
      </c>
      <c r="R1148" s="1" t="str">
        <f>IF(AND(שבוע_בדילוג[[#This Row],[חיזוי - שבוע]]&lt;&gt;"",שבוע_בדילוג[[#This Row],[וסת השבוע פעיל?2]]=""),1,"")</f>
        <v/>
      </c>
      <c r="S1148" s="1" t="str">
        <f>IF(שבוע_בדילוג[[#This Row],[האישה קבעה וסת שבוע בדילוג?]]=1,IF(שבוע_בדילוג[[#This Row],[וסת השבוע פעיל?]]&lt;3,1,0),"")</f>
        <v/>
      </c>
      <c r="T11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8" s="1">
        <f t="shared" si="93"/>
        <v>0</v>
      </c>
      <c r="V1148" s="1">
        <f t="shared" si="94"/>
        <v>0</v>
      </c>
      <c r="W1148" s="1">
        <f t="shared" si="95"/>
        <v>0</v>
      </c>
      <c r="X1148" s="1" t="str">
        <f>IF(שבוע_בדילוג[[#This Row],[3 הפלגות זהות]]="","",IF(שבוע_בדילוג[[#This Row],[3 הפלגות זהות]]=1,שבוע_בדילוג[[#This Row],[LengthofCycle]],X1147))</f>
        <v/>
      </c>
      <c r="Z1148" s="1" t="str">
        <f>IF(OR(שבוע_בדילוג[[#This Row],[הווסת פעיל?]]=0,שבוע_בדילוג[[#This Row],[הווסת פעיל?]]=""),"",SUM(Z1147,שבוע_בדילוג[[#This Row],[הווסת פעיל?]]))</f>
        <v/>
      </c>
      <c r="AA1148" s="1" t="str">
        <f>IF(AND(שבוע_בדילוג[[#This Row],[כמה מחזורים עד עקירה]]&lt;&gt;"",Z1149=""),שבוע_בדילוג[[#This Row],[כמה מחזורים עד עקירה]],"")</f>
        <v/>
      </c>
      <c r="AB1148" s="1" t="str">
        <f>IF(AND(שבוע_בדילוג[[#This Row],[הווסת פעיל?]]=1,שבוע_בדילוג[[#This Row],[וסת קבוע אחרון]]&lt;&gt;X1147),שבוע_בדילוג[[#This Row],[וסת קבוע אחרון]],"")</f>
        <v/>
      </c>
      <c r="AC1148" s="1" t="str">
        <f>IF(AND(שבוע_בדילוג[[#This Row],[הווסת פעיל?]]=1,Y1147=0,שבוע_בדילוג[[#This Row],[וסת קבוע אחרון]]=X1147),שבוע_בדילוג[[#This Row],[וסת קבוע אחרון]],"")</f>
        <v/>
      </c>
      <c r="AD1148" s="1" t="str">
        <f>IF(AND(שבוע_בדילוג[[#This Row],[הווסת פעיל?]]=1,Y1147=0,שבוע_בדילוג[[#This Row],[וסת קבוע אחרון]]&lt;&gt;X1147),1,"")</f>
        <v/>
      </c>
      <c r="AE1148" s="1" t="str">
        <f>IF(AND(שבוע_בדילוג[[#This Row],[הווסת פעיל?]]&lt;&gt;"",B1149=1),שבוע_בדילוג[[#This Row],[CycleNumber]],"")</f>
        <v/>
      </c>
      <c r="AF1148" s="1" t="str">
        <f>IF(AND(שבוע_בדילוג[[#This Row],[הווסת פעיל?]]&lt;&gt;"",Y1147=""),שבוע_בדילוג[[#This Row],[CycleNumber]],"")</f>
        <v/>
      </c>
      <c r="AG1148" s="1" t="str">
        <f>IF(B1149=1,"",IF(שבוע_בדילוג[[#This Row],[הווסת פעיל?]]=1,IF(שבוע_בדילוג[[#This Row],[וסת קבוע אחרון]]=F1149,1,0),""))</f>
        <v/>
      </c>
      <c r="AH1148" s="1" t="str">
        <f>IF(B1149=1,"",IF(שבוע_בדילוג[[#This Row],[הווסת פעיל?]]=1,IF(OR(שבוע_בדילוג[[#This Row],[וסת קבוע אחרון]]=F1149,F1149=שבוע_בדילוג[[#This Row],[LengthofCycle]]),1,0),""))</f>
        <v/>
      </c>
      <c r="AI1148" s="1" t="str">
        <f>IF(B1149=1,"",IF(שבוע_בדילוג[[#This Row],[הווסת פעיל?]]=1,IF(OR(שבוע_בדילוג[[#This Row],[וסת קבוע אחרון]]=F1149,F1149=שבוע_בדילוג[[#This Row],[LengthofCycle]],AND(שבוע_בדילוג[[#This Row],[LengthofCycle]]&lt;&gt;שבוע_בדילוג[[#This Row],[וסת קבוע אחרון]],OR(F1149=28,F1149=29))),1,0),""))</f>
        <v/>
      </c>
      <c r="AJ1148" s="1" t="str">
        <f>IF(AND(שבוע_בדילוג[[#This Row],[הווסת פעיל?]]=1,B1149=1),1,"")</f>
        <v/>
      </c>
      <c r="AK1148" s="4">
        <f>IF(AND(שבוע_בדילוג[[#This Row],[הווסת פעיל?]]&lt;&gt;1,B1149&lt;&gt;1,B1149&lt;&gt;""),IF(שבוע_בדילוג[[#This Row],[LengthofCycle]]=F1149,1,0),"")</f>
        <v>0</v>
      </c>
      <c r="AL1148" s="4">
        <f>IF(AND(שבוע_בדילוג[[#This Row],[הווסת פעיל?]]&lt;&gt;1,B1149&lt;&gt;1,B1149&lt;&gt;""),IF(OR(שבוע_בדילוג[[#This Row],[LengthofCycle]]=F1149,F1149=29),1,0),"")</f>
        <v>0</v>
      </c>
      <c r="AM1148" s="4">
        <f>IF(AND(שבוע_בדילוג[[#This Row],[הווסת פעיל?]]&lt;&gt;1,B1149&lt;&gt;1,B1149&lt;&gt;""),IF(OR(שבוע_בדילוג[[#This Row],[LengthofCycle]]=F1149,F1149=29,F1149=28),1,0),"")</f>
        <v>1</v>
      </c>
    </row>
    <row r="1149" spans="1:39" x14ac:dyDescent="0.25">
      <c r="A1149" s="1" t="s">
        <v>149</v>
      </c>
      <c r="B1149" s="1">
        <v>7</v>
      </c>
      <c r="C1149" s="1">
        <v>1</v>
      </c>
      <c r="D1149" s="1">
        <v>1</v>
      </c>
      <c r="E1149" s="1">
        <v>0</v>
      </c>
      <c r="F1149" s="1">
        <v>28</v>
      </c>
      <c r="H1149" s="1">
        <f>שבוע_בדילוג[[#This Row],[LengthofCycle]]+1</f>
        <v>29</v>
      </c>
      <c r="I1149" s="1" t="str">
        <f>IF(IFERROR(LOOKUP(שבוע_בדילוג[[#This Row],[ClientID]],קביעויות[השבוע בדילוג]),FALSE)=שבוע_בדילוג[[#This Row],[ClientID]],1,"")</f>
        <v/>
      </c>
      <c r="J1149" s="1" t="str">
        <f>IF(AND(שבוע_בדילוג[[#This Row],[CycleNumber]]&gt;1,OR(B1150="",שבוע_בדילוג[[#This Row],[CycleNumber]]&gt;B1148)),IF(OR(AND(שבוע_בדילוג[[#This Row],[LengthofCycle]]=29,F1148=29),AND(שבוע_בדילוג[[#This Row],[LengthofCycle]]=36,F1148=36)),1,""),"")</f>
        <v/>
      </c>
      <c r="K1149" s="1" t="str">
        <f>IF(AND(שבוע_בדילוג[[#This Row],[וסת השבוע]]=1,J1148=1,שבוע_בדילוג[[#This Row],[CycleNumber]]&gt;B1148),1,"")</f>
        <v/>
      </c>
      <c r="L1149" s="1" t="str">
        <f>IF(שבוע_בדילוג[[#This Row],[CycleNumber]]=1,"",IF(שבוע_בדילוג[[#This Row],[וסת השבוע]]=1,0,IF(L1148="","",IF(L1148=0,IF(שבוע_בדילוג[[#This Row],[LengthofCycle]]=29,0,1),IF(L1148=1,IF(שבוע_בדילוג[[#This Row],[LengthofCycle]]+F1148=29*2,0,2),IF(L1148=2,IF(שבוע_בדילוג[[#This Row],[LengthofCycle]]+F1148+F1147=29*3,0,3),""))))))</f>
        <v/>
      </c>
      <c r="M1149" s="1" t="str">
        <f>IF(שבוע_בדילוג[[#This Row],[וסת השבוע]]=1,IF(שבוע_בדילוג[[#This Row],[וסת השבוע וההפלגה ביחד]]=1,M1148+1,0),IF(AND(שבוע_בדילוג[[#This Row],[CycleNumber]]&gt;B1148,שבוע_בדילוג[[#This Row],[CycleNumber]]&gt;1),IF(שבוע_בדילוג[[#This Row],[וסת השבוע פעיל?]]&lt;&gt;"",M1148+1,""),""))</f>
        <v/>
      </c>
      <c r="N1149" s="1" t="str">
        <f>IF(שבוע_בדילוג[[#This Row],[וסת השבוע פעיל?2]]="","",IF(AND(שבוע_בדילוג[[#This Row],[וסת השבוע פעיל?]]&lt;&gt;"",שבוע_בדילוג[[#This Row],[CycleNumber]]&lt;B1150,B1150&lt;&gt;"",שבוע_בדילוג[[#This Row],[וסת השבוע פעיל?]]&lt;3),IF(L1150=0,IF(AND(שבוע_בדילוג[[#This Row],[וסת השבוע פעיל?]]&gt;0,J1150=1),0,1),0),""))</f>
        <v/>
      </c>
      <c r="O1149" s="1" t="str">
        <f t="shared" si="92"/>
        <v/>
      </c>
      <c r="P1149" s="1" t="str">
        <f>IF(AND(שבוע_בדילוג[[#This Row],[חיזוי - שבוע]]=1,K1150=1),1,"")</f>
        <v/>
      </c>
      <c r="Q1149" s="1" t="str">
        <f>IF(AND(שבוע_בדילוג[[#This Row],[וסת השבוע פעיל?]]&lt;3,OR(שבוע_בדילוג[[#This Row],[CycleNumber]]&gt;B1150,B1150="")),1,"")</f>
        <v/>
      </c>
      <c r="R1149" s="1" t="str">
        <f>IF(AND(שבוע_בדילוג[[#This Row],[חיזוי - שבוע]]&lt;&gt;"",שבוע_בדילוג[[#This Row],[וסת השבוע פעיל?2]]=""),1,"")</f>
        <v/>
      </c>
      <c r="S1149" s="1" t="str">
        <f>IF(שבוע_בדילוג[[#This Row],[האישה קבעה וסת שבוע בדילוג?]]=1,IF(שבוע_בדילוג[[#This Row],[וסת השבוע פעיל?]]&lt;3,1,0),"")</f>
        <v/>
      </c>
      <c r="T11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49" s="1">
        <f t="shared" si="93"/>
        <v>0</v>
      </c>
      <c r="V1149" s="1">
        <f t="shared" si="94"/>
        <v>0</v>
      </c>
      <c r="W1149" s="1">
        <f t="shared" si="95"/>
        <v>0</v>
      </c>
      <c r="X1149" s="1" t="str">
        <f>IF(שבוע_בדילוג[[#This Row],[3 הפלגות זהות]]="","",IF(שבוע_בדילוג[[#This Row],[3 הפלגות זהות]]=1,שבוע_בדילוג[[#This Row],[LengthofCycle]],X1148))</f>
        <v/>
      </c>
      <c r="Z1149" s="1" t="str">
        <f>IF(OR(שבוע_בדילוג[[#This Row],[הווסת פעיל?]]=0,שבוע_בדילוג[[#This Row],[הווסת פעיל?]]=""),"",SUM(Z1148,שבוע_בדילוג[[#This Row],[הווסת פעיל?]]))</f>
        <v/>
      </c>
      <c r="AA1149" s="1" t="str">
        <f>IF(AND(שבוע_בדילוג[[#This Row],[כמה מחזורים עד עקירה]]&lt;&gt;"",Z1150=""),שבוע_בדילוג[[#This Row],[כמה מחזורים עד עקירה]],"")</f>
        <v/>
      </c>
      <c r="AB1149" s="1" t="str">
        <f>IF(AND(שבוע_בדילוג[[#This Row],[הווסת פעיל?]]=1,שבוע_בדילוג[[#This Row],[וסת קבוע אחרון]]&lt;&gt;X1148),שבוע_בדילוג[[#This Row],[וסת קבוע אחרון]],"")</f>
        <v/>
      </c>
      <c r="AC1149" s="1" t="str">
        <f>IF(AND(שבוע_בדילוג[[#This Row],[הווסת פעיל?]]=1,Y1148=0,שבוע_בדילוג[[#This Row],[וסת קבוע אחרון]]=X1148),שבוע_בדילוג[[#This Row],[וסת קבוע אחרון]],"")</f>
        <v/>
      </c>
      <c r="AD1149" s="1" t="str">
        <f>IF(AND(שבוע_בדילוג[[#This Row],[הווסת פעיל?]]=1,Y1148=0,שבוע_בדילוג[[#This Row],[וסת קבוע אחרון]]&lt;&gt;X1148),1,"")</f>
        <v/>
      </c>
      <c r="AE1149" s="1" t="str">
        <f>IF(AND(שבוע_בדילוג[[#This Row],[הווסת פעיל?]]&lt;&gt;"",B1150=1),שבוע_בדילוג[[#This Row],[CycleNumber]],"")</f>
        <v/>
      </c>
      <c r="AF1149" s="1" t="str">
        <f>IF(AND(שבוע_בדילוג[[#This Row],[הווסת פעיל?]]&lt;&gt;"",Y1148=""),שבוע_בדילוג[[#This Row],[CycleNumber]],"")</f>
        <v/>
      </c>
      <c r="AG1149" s="1" t="str">
        <f>IF(B1150=1,"",IF(שבוע_בדילוג[[#This Row],[הווסת פעיל?]]=1,IF(שבוע_בדילוג[[#This Row],[וסת קבוע אחרון]]=F1150,1,0),""))</f>
        <v/>
      </c>
      <c r="AH1149" s="1" t="str">
        <f>IF(B1150=1,"",IF(שבוע_בדילוג[[#This Row],[הווסת פעיל?]]=1,IF(OR(שבוע_בדילוג[[#This Row],[וסת קבוע אחרון]]=F1150,F1150=שבוע_בדילוג[[#This Row],[LengthofCycle]]),1,0),""))</f>
        <v/>
      </c>
      <c r="AI1149" s="1" t="str">
        <f>IF(B1150=1,"",IF(שבוע_בדילוג[[#This Row],[הווסת פעיל?]]=1,IF(OR(שבוע_בדילוג[[#This Row],[וסת קבוע אחרון]]=F1150,F1150=שבוע_בדילוג[[#This Row],[LengthofCycle]],AND(שבוע_בדילוג[[#This Row],[LengthofCycle]]&lt;&gt;שבוע_בדילוג[[#This Row],[וסת קבוע אחרון]],OR(F1150=28,F1150=29))),1,0),""))</f>
        <v/>
      </c>
      <c r="AJ1149" s="1" t="str">
        <f>IF(AND(שבוע_בדילוג[[#This Row],[הווסת פעיל?]]=1,B1150=1),1,"")</f>
        <v/>
      </c>
      <c r="AK1149" s="4">
        <f>IF(AND(שבוע_בדילוג[[#This Row],[הווסת פעיל?]]&lt;&gt;1,B1150&lt;&gt;1,B1150&lt;&gt;""),IF(שבוע_בדילוג[[#This Row],[LengthofCycle]]=F1150,1,0),"")</f>
        <v>0</v>
      </c>
      <c r="AL1149" s="4">
        <f>IF(AND(שבוע_בדילוג[[#This Row],[הווסת פעיל?]]&lt;&gt;1,B1150&lt;&gt;1,B1150&lt;&gt;""),IF(OR(שבוע_בדילוג[[#This Row],[LengthofCycle]]=F1150,F1150=29),1,0),"")</f>
        <v>0</v>
      </c>
      <c r="AM1149" s="4">
        <f>IF(AND(שבוע_בדילוג[[#This Row],[הווסת פעיל?]]&lt;&gt;1,B1150&lt;&gt;1,B1150&lt;&gt;""),IF(OR(שבוע_בדילוג[[#This Row],[LengthofCycle]]=F1150,F1150=29,F1150=28),1,0),"")</f>
        <v>0</v>
      </c>
    </row>
    <row r="1150" spans="1:39" x14ac:dyDescent="0.25">
      <c r="A1150" s="1" t="s">
        <v>149</v>
      </c>
      <c r="B1150" s="1">
        <v>8</v>
      </c>
      <c r="C1150" s="1">
        <v>1</v>
      </c>
      <c r="D1150" s="1">
        <v>1</v>
      </c>
      <c r="E1150" s="1">
        <v>0</v>
      </c>
      <c r="F1150" s="1">
        <v>27</v>
      </c>
      <c r="H1150" s="1">
        <f>שבוע_בדילוג[[#This Row],[LengthofCycle]]+1</f>
        <v>28</v>
      </c>
      <c r="I1150" s="1" t="str">
        <f>IF(IFERROR(LOOKUP(שבוע_בדילוג[[#This Row],[ClientID]],קביעויות[השבוע בדילוג]),FALSE)=שבוע_בדילוג[[#This Row],[ClientID]],1,"")</f>
        <v/>
      </c>
      <c r="J1150" s="1" t="str">
        <f>IF(AND(שבוע_בדילוג[[#This Row],[CycleNumber]]&gt;1,OR(B1151="",שבוע_בדילוג[[#This Row],[CycleNumber]]&gt;B1149)),IF(OR(AND(שבוע_בדילוג[[#This Row],[LengthofCycle]]=29,F1149=29),AND(שבוע_בדילוג[[#This Row],[LengthofCycle]]=36,F1149=36)),1,""),"")</f>
        <v/>
      </c>
      <c r="K1150" s="1" t="str">
        <f>IF(AND(שבוע_בדילוג[[#This Row],[וסת השבוע]]=1,J1149=1,שבוע_בדילוג[[#This Row],[CycleNumber]]&gt;B1149),1,"")</f>
        <v/>
      </c>
      <c r="L1150" s="1" t="str">
        <f>IF(שבוע_בדילוג[[#This Row],[CycleNumber]]=1,"",IF(שבוע_בדילוג[[#This Row],[וסת השבוע]]=1,0,IF(L1149="","",IF(L1149=0,IF(שבוע_בדילוג[[#This Row],[LengthofCycle]]=29,0,1),IF(L1149=1,IF(שבוע_בדילוג[[#This Row],[LengthofCycle]]+F1149=29*2,0,2),IF(L1149=2,IF(שבוע_בדילוג[[#This Row],[LengthofCycle]]+F1149+F1148=29*3,0,3),""))))))</f>
        <v/>
      </c>
      <c r="M1150" s="1" t="str">
        <f>IF(שבוע_בדילוג[[#This Row],[וסת השבוע]]=1,IF(שבוע_בדילוג[[#This Row],[וסת השבוע וההפלגה ביחד]]=1,M1149+1,0),IF(AND(שבוע_בדילוג[[#This Row],[CycleNumber]]&gt;B1149,שבוע_בדילוג[[#This Row],[CycleNumber]]&gt;1),IF(שבוע_בדילוג[[#This Row],[וסת השבוע פעיל?]]&lt;&gt;"",M1149+1,""),""))</f>
        <v/>
      </c>
      <c r="N1150" s="1" t="str">
        <f>IF(שבוע_בדילוג[[#This Row],[וסת השבוע פעיל?2]]="","",IF(AND(שבוע_בדילוג[[#This Row],[וסת השבוע פעיל?]]&lt;&gt;"",שבוע_בדילוג[[#This Row],[CycleNumber]]&lt;B1151,B1151&lt;&gt;"",שבוע_בדילוג[[#This Row],[וסת השבוע פעיל?]]&lt;3),IF(L1151=0,IF(AND(שבוע_בדילוג[[#This Row],[וסת השבוע פעיל?]]&gt;0,J1151=1),0,1),0),""))</f>
        <v/>
      </c>
      <c r="O1150" s="1" t="str">
        <f t="shared" si="92"/>
        <v/>
      </c>
      <c r="P1150" s="1" t="str">
        <f>IF(AND(שבוע_בדילוג[[#This Row],[חיזוי - שבוע]]=1,K1151=1),1,"")</f>
        <v/>
      </c>
      <c r="Q1150" s="1" t="str">
        <f>IF(AND(שבוע_בדילוג[[#This Row],[וסת השבוע פעיל?]]&lt;3,OR(שבוע_בדילוג[[#This Row],[CycleNumber]]&gt;B1151,B1151="")),1,"")</f>
        <v/>
      </c>
      <c r="R1150" s="1" t="str">
        <f>IF(AND(שבוע_בדילוג[[#This Row],[חיזוי - שבוע]]&lt;&gt;"",שבוע_בדילוג[[#This Row],[וסת השבוע פעיל?2]]=""),1,"")</f>
        <v/>
      </c>
      <c r="S1150" s="1" t="str">
        <f>IF(שבוע_בדילוג[[#This Row],[האישה קבעה וסת שבוע בדילוג?]]=1,IF(שבוע_בדילוג[[#This Row],[וסת השבוע פעיל?]]&lt;3,1,0),"")</f>
        <v/>
      </c>
      <c r="T11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0" s="1">
        <f t="shared" si="93"/>
        <v>0</v>
      </c>
      <c r="V1150" s="1">
        <f t="shared" si="94"/>
        <v>0</v>
      </c>
      <c r="W1150" s="1">
        <f t="shared" si="95"/>
        <v>0</v>
      </c>
      <c r="X1150" s="1" t="str">
        <f>IF(שבוע_בדילוג[[#This Row],[3 הפלגות זהות]]="","",IF(שבוע_בדילוג[[#This Row],[3 הפלגות זהות]]=1,שבוע_בדילוג[[#This Row],[LengthofCycle]],X1149))</f>
        <v/>
      </c>
      <c r="Z1150" s="1" t="str">
        <f>IF(OR(שבוע_בדילוג[[#This Row],[הווסת פעיל?]]=0,שבוע_בדילוג[[#This Row],[הווסת פעיל?]]=""),"",SUM(Z1149,שבוע_בדילוג[[#This Row],[הווסת פעיל?]]))</f>
        <v/>
      </c>
      <c r="AA1150" s="1" t="str">
        <f>IF(AND(שבוע_בדילוג[[#This Row],[כמה מחזורים עד עקירה]]&lt;&gt;"",Z1151=""),שבוע_בדילוג[[#This Row],[כמה מחזורים עד עקירה]],"")</f>
        <v/>
      </c>
      <c r="AB1150" s="1" t="str">
        <f>IF(AND(שבוע_בדילוג[[#This Row],[הווסת פעיל?]]=1,שבוע_בדילוג[[#This Row],[וסת קבוע אחרון]]&lt;&gt;X1149),שבוע_בדילוג[[#This Row],[וסת קבוע אחרון]],"")</f>
        <v/>
      </c>
      <c r="AC1150" s="1" t="str">
        <f>IF(AND(שבוע_בדילוג[[#This Row],[הווסת פעיל?]]=1,Y1149=0,שבוע_בדילוג[[#This Row],[וסת קבוע אחרון]]=X1149),שבוע_בדילוג[[#This Row],[וסת קבוע אחרון]],"")</f>
        <v/>
      </c>
      <c r="AD1150" s="1" t="str">
        <f>IF(AND(שבוע_בדילוג[[#This Row],[הווסת פעיל?]]=1,Y1149=0,שבוע_בדילוג[[#This Row],[וסת קבוע אחרון]]&lt;&gt;X1149),1,"")</f>
        <v/>
      </c>
      <c r="AE1150" s="1" t="str">
        <f>IF(AND(שבוע_בדילוג[[#This Row],[הווסת פעיל?]]&lt;&gt;"",B1151=1),שבוע_בדילוג[[#This Row],[CycleNumber]],"")</f>
        <v/>
      </c>
      <c r="AF1150" s="1" t="str">
        <f>IF(AND(שבוע_בדילוג[[#This Row],[הווסת פעיל?]]&lt;&gt;"",Y1149=""),שבוע_בדילוג[[#This Row],[CycleNumber]],"")</f>
        <v/>
      </c>
      <c r="AG1150" s="1" t="str">
        <f>IF(B1151=1,"",IF(שבוע_בדילוג[[#This Row],[הווסת פעיל?]]=1,IF(שבוע_בדילוג[[#This Row],[וסת קבוע אחרון]]=F1151,1,0),""))</f>
        <v/>
      </c>
      <c r="AH1150" s="1" t="str">
        <f>IF(B1151=1,"",IF(שבוע_בדילוג[[#This Row],[הווסת פעיל?]]=1,IF(OR(שבוע_בדילוג[[#This Row],[וסת קבוע אחרון]]=F1151,F1151=שבוע_בדילוג[[#This Row],[LengthofCycle]]),1,0),""))</f>
        <v/>
      </c>
      <c r="AI1150" s="1" t="str">
        <f>IF(B1151=1,"",IF(שבוע_בדילוג[[#This Row],[הווסת פעיל?]]=1,IF(OR(שבוע_בדילוג[[#This Row],[וסת קבוע אחרון]]=F1151,F1151=שבוע_בדילוג[[#This Row],[LengthofCycle]],AND(שבוע_בדילוג[[#This Row],[LengthofCycle]]&lt;&gt;שבוע_בדילוג[[#This Row],[וסת קבוע אחרון]],OR(F1151=28,F1151=29))),1,0),""))</f>
        <v/>
      </c>
      <c r="AJ1150" s="1" t="str">
        <f>IF(AND(שבוע_בדילוג[[#This Row],[הווסת פעיל?]]=1,B1151=1),1,"")</f>
        <v/>
      </c>
      <c r="AK1150" s="4">
        <f>IF(AND(שבוע_בדילוג[[#This Row],[הווסת פעיל?]]&lt;&gt;1,B1151&lt;&gt;1,B1151&lt;&gt;""),IF(שבוע_בדילוג[[#This Row],[LengthofCycle]]=F1151,1,0),"")</f>
        <v>0</v>
      </c>
      <c r="AL1150" s="4">
        <f>IF(AND(שבוע_בדילוג[[#This Row],[הווסת פעיל?]]&lt;&gt;1,B1151&lt;&gt;1,B1151&lt;&gt;""),IF(OR(שבוע_בדילוג[[#This Row],[LengthofCycle]]=F1151,F1151=29),1,0),"")</f>
        <v>0</v>
      </c>
      <c r="AM1150" s="4">
        <f>IF(AND(שבוע_בדילוג[[#This Row],[הווסת פעיל?]]&lt;&gt;1,B1151&lt;&gt;1,B1151&lt;&gt;""),IF(OR(שבוע_בדילוג[[#This Row],[LengthofCycle]]=F1151,F1151=29,F1151=28),1,0),"")</f>
        <v>0</v>
      </c>
    </row>
    <row r="1151" spans="1:39" x14ac:dyDescent="0.25">
      <c r="A1151" s="1" t="s">
        <v>149</v>
      </c>
      <c r="B1151" s="1">
        <v>9</v>
      </c>
      <c r="C1151" s="1">
        <v>1</v>
      </c>
      <c r="D1151" s="1">
        <v>1</v>
      </c>
      <c r="E1151" s="1">
        <v>0</v>
      </c>
      <c r="F1151" s="1">
        <v>26</v>
      </c>
      <c r="H1151" s="1">
        <f>שבוע_בדילוג[[#This Row],[LengthofCycle]]+1</f>
        <v>27</v>
      </c>
      <c r="I1151" s="1" t="str">
        <f>IF(IFERROR(LOOKUP(שבוע_בדילוג[[#This Row],[ClientID]],קביעויות[השבוע בדילוג]),FALSE)=שבוע_בדילוג[[#This Row],[ClientID]],1,"")</f>
        <v/>
      </c>
      <c r="J1151" s="1" t="str">
        <f>IF(AND(שבוע_בדילוג[[#This Row],[CycleNumber]]&gt;1,OR(B1152="",שבוע_בדילוג[[#This Row],[CycleNumber]]&gt;B1150)),IF(OR(AND(שבוע_בדילוג[[#This Row],[LengthofCycle]]=29,F1150=29),AND(שבוע_בדילוג[[#This Row],[LengthofCycle]]=36,F1150=36)),1,""),"")</f>
        <v/>
      </c>
      <c r="K1151" s="1" t="str">
        <f>IF(AND(שבוע_בדילוג[[#This Row],[וסת השבוע]]=1,J1150=1,שבוע_בדילוג[[#This Row],[CycleNumber]]&gt;B1150),1,"")</f>
        <v/>
      </c>
      <c r="L1151" s="1" t="str">
        <f>IF(שבוע_בדילוג[[#This Row],[CycleNumber]]=1,"",IF(שבוע_בדילוג[[#This Row],[וסת השבוע]]=1,0,IF(L1150="","",IF(L1150=0,IF(שבוע_בדילוג[[#This Row],[LengthofCycle]]=29,0,1),IF(L1150=1,IF(שבוע_בדילוג[[#This Row],[LengthofCycle]]+F1150=29*2,0,2),IF(L1150=2,IF(שבוע_בדילוג[[#This Row],[LengthofCycle]]+F1150+F1149=29*3,0,3),""))))))</f>
        <v/>
      </c>
      <c r="M1151" s="1" t="str">
        <f>IF(שבוע_בדילוג[[#This Row],[וסת השבוע]]=1,IF(שבוע_בדילוג[[#This Row],[וסת השבוע וההפלגה ביחד]]=1,M1150+1,0),IF(AND(שבוע_בדילוג[[#This Row],[CycleNumber]]&gt;B1150,שבוע_בדילוג[[#This Row],[CycleNumber]]&gt;1),IF(שבוע_בדילוג[[#This Row],[וסת השבוע פעיל?]]&lt;&gt;"",M1150+1,""),""))</f>
        <v/>
      </c>
      <c r="N1151" s="1" t="str">
        <f>IF(שבוע_בדילוג[[#This Row],[וסת השבוע פעיל?2]]="","",IF(AND(שבוע_בדילוג[[#This Row],[וסת השבוע פעיל?]]&lt;&gt;"",שבוע_בדילוג[[#This Row],[CycleNumber]]&lt;B1152,B1152&lt;&gt;"",שבוע_בדילוג[[#This Row],[וסת השבוע פעיל?]]&lt;3),IF(L1152=0,IF(AND(שבוע_בדילוג[[#This Row],[וסת השבוע פעיל?]]&gt;0,J1152=1),0,1),0),""))</f>
        <v/>
      </c>
      <c r="O1151" s="1" t="str">
        <f t="shared" si="92"/>
        <v/>
      </c>
      <c r="P1151" s="1" t="str">
        <f>IF(AND(שבוע_בדילוג[[#This Row],[חיזוי - שבוע]]=1,K1152=1),1,"")</f>
        <v/>
      </c>
      <c r="Q1151" s="1" t="str">
        <f>IF(AND(שבוע_בדילוג[[#This Row],[וסת השבוע פעיל?]]&lt;3,OR(שבוע_בדילוג[[#This Row],[CycleNumber]]&gt;B1152,B1152="")),1,"")</f>
        <v/>
      </c>
      <c r="R1151" s="1" t="str">
        <f>IF(AND(שבוע_בדילוג[[#This Row],[חיזוי - שבוע]]&lt;&gt;"",שבוע_בדילוג[[#This Row],[וסת השבוע פעיל?2]]=""),1,"")</f>
        <v/>
      </c>
      <c r="S1151" s="1" t="str">
        <f>IF(שבוע_בדילוג[[#This Row],[האישה קבעה וסת שבוע בדילוג?]]=1,IF(שבוע_בדילוג[[#This Row],[וסת השבוע פעיל?]]&lt;3,1,0),"")</f>
        <v/>
      </c>
      <c r="T11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1" s="1">
        <f t="shared" si="93"/>
        <v>0</v>
      </c>
      <c r="V1151" s="1">
        <f t="shared" si="94"/>
        <v>0</v>
      </c>
      <c r="W1151" s="1">
        <f t="shared" si="95"/>
        <v>0</v>
      </c>
      <c r="X1151" s="1" t="str">
        <f>IF(שבוע_בדילוג[[#This Row],[3 הפלגות זהות]]="","",IF(שבוע_בדילוג[[#This Row],[3 הפלגות זהות]]=1,שבוע_בדילוג[[#This Row],[LengthofCycle]],X1150))</f>
        <v/>
      </c>
      <c r="Z1151" s="1" t="str">
        <f>IF(OR(שבוע_בדילוג[[#This Row],[הווסת פעיל?]]=0,שבוע_בדילוג[[#This Row],[הווסת פעיל?]]=""),"",SUM(Z1150,שבוע_בדילוג[[#This Row],[הווסת פעיל?]]))</f>
        <v/>
      </c>
      <c r="AA1151" s="1" t="str">
        <f>IF(AND(שבוע_בדילוג[[#This Row],[כמה מחזורים עד עקירה]]&lt;&gt;"",Z1152=""),שבוע_בדילוג[[#This Row],[כמה מחזורים עד עקירה]],"")</f>
        <v/>
      </c>
      <c r="AB1151" s="1" t="str">
        <f>IF(AND(שבוע_בדילוג[[#This Row],[הווסת פעיל?]]=1,שבוע_בדילוג[[#This Row],[וסת קבוע אחרון]]&lt;&gt;X1150),שבוע_בדילוג[[#This Row],[וסת קבוע אחרון]],"")</f>
        <v/>
      </c>
      <c r="AC1151" s="1" t="str">
        <f>IF(AND(שבוע_בדילוג[[#This Row],[הווסת פעיל?]]=1,Y1150=0,שבוע_בדילוג[[#This Row],[וסת קבוע אחרון]]=X1150),שבוע_בדילוג[[#This Row],[וסת קבוע אחרון]],"")</f>
        <v/>
      </c>
      <c r="AD1151" s="1" t="str">
        <f>IF(AND(שבוע_בדילוג[[#This Row],[הווסת פעיל?]]=1,Y1150=0,שבוע_בדילוג[[#This Row],[וסת קבוע אחרון]]&lt;&gt;X1150),1,"")</f>
        <v/>
      </c>
      <c r="AE1151" s="1" t="str">
        <f>IF(AND(שבוע_בדילוג[[#This Row],[הווסת פעיל?]]&lt;&gt;"",B1152=1),שבוע_בדילוג[[#This Row],[CycleNumber]],"")</f>
        <v/>
      </c>
      <c r="AF1151" s="1" t="str">
        <f>IF(AND(שבוע_בדילוג[[#This Row],[הווסת פעיל?]]&lt;&gt;"",Y1150=""),שבוע_בדילוג[[#This Row],[CycleNumber]],"")</f>
        <v/>
      </c>
      <c r="AG1151" s="1" t="str">
        <f>IF(B1152=1,"",IF(שבוע_בדילוג[[#This Row],[הווסת פעיל?]]=1,IF(שבוע_בדילוג[[#This Row],[וסת קבוע אחרון]]=F1152,1,0),""))</f>
        <v/>
      </c>
      <c r="AH1151" s="1" t="str">
        <f>IF(B1152=1,"",IF(שבוע_בדילוג[[#This Row],[הווסת פעיל?]]=1,IF(OR(שבוע_בדילוג[[#This Row],[וסת קבוע אחרון]]=F1152,F1152=שבוע_בדילוג[[#This Row],[LengthofCycle]]),1,0),""))</f>
        <v/>
      </c>
      <c r="AI1151" s="1" t="str">
        <f>IF(B1152=1,"",IF(שבוע_בדילוג[[#This Row],[הווסת פעיל?]]=1,IF(OR(שבוע_בדילוג[[#This Row],[וסת קבוע אחרון]]=F1152,F1152=שבוע_בדילוג[[#This Row],[LengthofCycle]],AND(שבוע_בדילוג[[#This Row],[LengthofCycle]]&lt;&gt;שבוע_בדילוג[[#This Row],[וסת קבוע אחרון]],OR(F1152=28,F1152=29))),1,0),""))</f>
        <v/>
      </c>
      <c r="AJ1151" s="1" t="str">
        <f>IF(AND(שבוע_בדילוג[[#This Row],[הווסת פעיל?]]=1,B1152=1),1,"")</f>
        <v/>
      </c>
      <c r="AK1151" s="4">
        <f>IF(AND(שבוע_בדילוג[[#This Row],[הווסת פעיל?]]&lt;&gt;1,B1152&lt;&gt;1,B1152&lt;&gt;""),IF(שבוע_בדילוג[[#This Row],[LengthofCycle]]=F1152,1,0),"")</f>
        <v>0</v>
      </c>
      <c r="AL1151" s="4">
        <f>IF(AND(שבוע_בדילוג[[#This Row],[הווסת פעיל?]]&lt;&gt;1,B1152&lt;&gt;1,B1152&lt;&gt;""),IF(OR(שבוע_בדילוג[[#This Row],[LengthofCycle]]=F1152,F1152=29),1,0),"")</f>
        <v>0</v>
      </c>
      <c r="AM1151" s="4">
        <f>IF(AND(שבוע_בדילוג[[#This Row],[הווסת פעיל?]]&lt;&gt;1,B1152&lt;&gt;1,B1152&lt;&gt;""),IF(OR(שבוע_בדילוג[[#This Row],[LengthofCycle]]=F1152,F1152=29,F1152=28),1,0),"")</f>
        <v>0</v>
      </c>
    </row>
    <row r="1152" spans="1:39" x14ac:dyDescent="0.25">
      <c r="A1152" s="1" t="s">
        <v>149</v>
      </c>
      <c r="B1152" s="1">
        <v>10</v>
      </c>
      <c r="C1152" s="1">
        <v>1</v>
      </c>
      <c r="D1152" s="1">
        <v>1</v>
      </c>
      <c r="E1152" s="1">
        <v>0</v>
      </c>
      <c r="F1152" s="1">
        <v>25</v>
      </c>
      <c r="H1152" s="1">
        <f>שבוע_בדילוג[[#This Row],[LengthofCycle]]+1</f>
        <v>26</v>
      </c>
      <c r="I1152" s="1" t="str">
        <f>IF(IFERROR(LOOKUP(שבוע_בדילוג[[#This Row],[ClientID]],קביעויות[השבוע בדילוג]),FALSE)=שבוע_בדילוג[[#This Row],[ClientID]],1,"")</f>
        <v/>
      </c>
      <c r="J1152" s="1" t="str">
        <f>IF(AND(שבוע_בדילוג[[#This Row],[CycleNumber]]&gt;1,OR(B1153="",שבוע_בדילוג[[#This Row],[CycleNumber]]&gt;B1151)),IF(OR(AND(שבוע_בדילוג[[#This Row],[LengthofCycle]]=29,F1151=29),AND(שבוע_בדילוג[[#This Row],[LengthofCycle]]=36,F1151=36)),1,""),"")</f>
        <v/>
      </c>
      <c r="K1152" s="1" t="str">
        <f>IF(AND(שבוע_בדילוג[[#This Row],[וסת השבוע]]=1,J1151=1,שבוע_בדילוג[[#This Row],[CycleNumber]]&gt;B1151),1,"")</f>
        <v/>
      </c>
      <c r="L1152" s="1" t="str">
        <f>IF(שבוע_בדילוג[[#This Row],[CycleNumber]]=1,"",IF(שבוע_בדילוג[[#This Row],[וסת השבוע]]=1,0,IF(L1151="","",IF(L1151=0,IF(שבוע_בדילוג[[#This Row],[LengthofCycle]]=29,0,1),IF(L1151=1,IF(שבוע_בדילוג[[#This Row],[LengthofCycle]]+F1151=29*2,0,2),IF(L1151=2,IF(שבוע_בדילוג[[#This Row],[LengthofCycle]]+F1151+F1150=29*3,0,3),""))))))</f>
        <v/>
      </c>
      <c r="M1152" s="1" t="str">
        <f>IF(שבוע_בדילוג[[#This Row],[וסת השבוע]]=1,IF(שבוע_בדילוג[[#This Row],[וסת השבוע וההפלגה ביחד]]=1,M1151+1,0),IF(AND(שבוע_בדילוג[[#This Row],[CycleNumber]]&gt;B1151,שבוע_בדילוג[[#This Row],[CycleNumber]]&gt;1),IF(שבוע_בדילוג[[#This Row],[וסת השבוע פעיל?]]&lt;&gt;"",M1151+1,""),""))</f>
        <v/>
      </c>
      <c r="N1152" s="1" t="str">
        <f>IF(שבוע_בדילוג[[#This Row],[וסת השבוע פעיל?2]]="","",IF(AND(שבוע_בדילוג[[#This Row],[וסת השבוע פעיל?]]&lt;&gt;"",שבוע_בדילוג[[#This Row],[CycleNumber]]&lt;B1153,B1153&lt;&gt;"",שבוע_בדילוג[[#This Row],[וסת השבוע פעיל?]]&lt;3),IF(L1153=0,IF(AND(שבוע_בדילוג[[#This Row],[וסת השבוע פעיל?]]&gt;0,J1153=1),0,1),0),""))</f>
        <v/>
      </c>
      <c r="O1152" s="1" t="str">
        <f t="shared" si="92"/>
        <v/>
      </c>
      <c r="P1152" s="1" t="str">
        <f>IF(AND(שבוע_בדילוג[[#This Row],[חיזוי - שבוע]]=1,K1153=1),1,"")</f>
        <v/>
      </c>
      <c r="Q1152" s="1" t="str">
        <f>IF(AND(שבוע_בדילוג[[#This Row],[וסת השבוע פעיל?]]&lt;3,OR(שבוע_בדילוג[[#This Row],[CycleNumber]]&gt;B1153,B1153="")),1,"")</f>
        <v/>
      </c>
      <c r="R1152" s="1" t="str">
        <f>IF(AND(שבוע_בדילוג[[#This Row],[חיזוי - שבוע]]&lt;&gt;"",שבוע_בדילוג[[#This Row],[וסת השבוע פעיל?2]]=""),1,"")</f>
        <v/>
      </c>
      <c r="S1152" s="1" t="str">
        <f>IF(שבוע_בדילוג[[#This Row],[האישה קבעה וסת שבוע בדילוג?]]=1,IF(שבוע_בדילוג[[#This Row],[וסת השבוע פעיל?]]&lt;3,1,0),"")</f>
        <v/>
      </c>
      <c r="T11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2" s="1">
        <f t="shared" si="93"/>
        <v>0</v>
      </c>
      <c r="V1152" s="1">
        <f t="shared" si="94"/>
        <v>0</v>
      </c>
      <c r="W1152" s="1">
        <f t="shared" si="95"/>
        <v>0</v>
      </c>
      <c r="X1152" s="1" t="str">
        <f>IF(שבוע_בדילוג[[#This Row],[3 הפלגות זהות]]="","",IF(שבוע_בדילוג[[#This Row],[3 הפלגות זהות]]=1,שבוע_בדילוג[[#This Row],[LengthofCycle]],X1151))</f>
        <v/>
      </c>
      <c r="Z1152" s="1" t="str">
        <f>IF(OR(שבוע_בדילוג[[#This Row],[הווסת פעיל?]]=0,שבוע_בדילוג[[#This Row],[הווסת פעיל?]]=""),"",SUM(Z1151,שבוע_בדילוג[[#This Row],[הווסת פעיל?]]))</f>
        <v/>
      </c>
      <c r="AA1152" s="1" t="str">
        <f>IF(AND(שבוע_בדילוג[[#This Row],[כמה מחזורים עד עקירה]]&lt;&gt;"",Z1153=""),שבוע_בדילוג[[#This Row],[כמה מחזורים עד עקירה]],"")</f>
        <v/>
      </c>
      <c r="AB1152" s="1" t="str">
        <f>IF(AND(שבוע_בדילוג[[#This Row],[הווסת פעיל?]]=1,שבוע_בדילוג[[#This Row],[וסת קבוע אחרון]]&lt;&gt;X1151),שבוע_בדילוג[[#This Row],[וסת קבוע אחרון]],"")</f>
        <v/>
      </c>
      <c r="AC1152" s="1" t="str">
        <f>IF(AND(שבוע_בדילוג[[#This Row],[הווסת פעיל?]]=1,Y1151=0,שבוע_בדילוג[[#This Row],[וסת קבוע אחרון]]=X1151),שבוע_בדילוג[[#This Row],[וסת קבוע אחרון]],"")</f>
        <v/>
      </c>
      <c r="AD1152" s="1" t="str">
        <f>IF(AND(שבוע_בדילוג[[#This Row],[הווסת פעיל?]]=1,Y1151=0,שבוע_בדילוג[[#This Row],[וסת קבוע אחרון]]&lt;&gt;X1151),1,"")</f>
        <v/>
      </c>
      <c r="AE1152" s="1" t="str">
        <f>IF(AND(שבוע_בדילוג[[#This Row],[הווסת פעיל?]]&lt;&gt;"",B1153=1),שבוע_בדילוג[[#This Row],[CycleNumber]],"")</f>
        <v/>
      </c>
      <c r="AF1152" s="1" t="str">
        <f>IF(AND(שבוע_בדילוג[[#This Row],[הווסת פעיל?]]&lt;&gt;"",Y1151=""),שבוע_בדילוג[[#This Row],[CycleNumber]],"")</f>
        <v/>
      </c>
      <c r="AG1152" s="1" t="str">
        <f>IF(B1153=1,"",IF(שבוע_בדילוג[[#This Row],[הווסת פעיל?]]=1,IF(שבוע_בדילוג[[#This Row],[וסת קבוע אחרון]]=F1153,1,0),""))</f>
        <v/>
      </c>
      <c r="AH1152" s="1" t="str">
        <f>IF(B1153=1,"",IF(שבוע_בדילוג[[#This Row],[הווסת פעיל?]]=1,IF(OR(שבוע_בדילוג[[#This Row],[וסת קבוע אחרון]]=F1153,F1153=שבוע_בדילוג[[#This Row],[LengthofCycle]]),1,0),""))</f>
        <v/>
      </c>
      <c r="AI1152" s="1" t="str">
        <f>IF(B1153=1,"",IF(שבוע_בדילוג[[#This Row],[הווסת פעיל?]]=1,IF(OR(שבוע_בדילוג[[#This Row],[וסת קבוע אחרון]]=F1153,F1153=שבוע_בדילוג[[#This Row],[LengthofCycle]],AND(שבוע_בדילוג[[#This Row],[LengthofCycle]]&lt;&gt;שבוע_בדילוג[[#This Row],[וסת קבוע אחרון]],OR(F1153=28,F1153=29))),1,0),""))</f>
        <v/>
      </c>
      <c r="AJ1152" s="1" t="str">
        <f>IF(AND(שבוע_בדילוג[[#This Row],[הווסת פעיל?]]=1,B1153=1),1,"")</f>
        <v/>
      </c>
      <c r="AK1152" s="4" t="str">
        <f>IF(AND(שבוע_בדילוג[[#This Row],[הווסת פעיל?]]&lt;&gt;1,B1153&lt;&gt;1,B1153&lt;&gt;""),IF(שבוע_בדילוג[[#This Row],[LengthofCycle]]=F1153,1,0),"")</f>
        <v/>
      </c>
      <c r="AL1152" s="4" t="str">
        <f>IF(AND(שבוע_בדילוג[[#This Row],[הווסת פעיל?]]&lt;&gt;1,B1153&lt;&gt;1,B1153&lt;&gt;""),IF(OR(שבוע_בדילוג[[#This Row],[LengthofCycle]]=F1153,F1153=29),1,0),"")</f>
        <v/>
      </c>
      <c r="AM1152" s="4" t="str">
        <f>IF(AND(שבוע_בדילוג[[#This Row],[הווסת פעיל?]]&lt;&gt;1,B1153&lt;&gt;1,B1153&lt;&gt;""),IF(OR(שבוע_בדילוג[[#This Row],[LengthofCycle]]=F1153,F1153=29,F1153=28),1,0),"")</f>
        <v/>
      </c>
    </row>
    <row r="1153" spans="1:39" x14ac:dyDescent="0.25">
      <c r="A1153" s="1" t="s">
        <v>150</v>
      </c>
      <c r="B1153" s="1">
        <v>1</v>
      </c>
      <c r="C1153" s="1">
        <v>0</v>
      </c>
      <c r="D1153" s="1">
        <v>1</v>
      </c>
      <c r="E1153" s="1">
        <v>0</v>
      </c>
      <c r="F1153" s="1">
        <v>34</v>
      </c>
      <c r="H1153" s="1">
        <f>שבוע_בדילוג[[#This Row],[LengthofCycle]]+1</f>
        <v>35</v>
      </c>
      <c r="I1153" s="1" t="str">
        <f>IF(IFERROR(LOOKUP(שבוע_בדילוג[[#This Row],[ClientID]],קביעויות[השבוע בדילוג]),FALSE)=שבוע_בדילוג[[#This Row],[ClientID]],1,"")</f>
        <v/>
      </c>
      <c r="J1153" s="1" t="str">
        <f>IF(AND(שבוע_בדילוג[[#This Row],[CycleNumber]]&gt;1,OR(B1154="",שבוע_בדילוג[[#This Row],[CycleNumber]]&gt;B1152)),IF(OR(AND(שבוע_בדילוג[[#This Row],[LengthofCycle]]=29,F1152=29),AND(שבוע_בדילוג[[#This Row],[LengthofCycle]]=36,F1152=36)),1,""),"")</f>
        <v/>
      </c>
      <c r="K1153" s="1" t="str">
        <f>IF(AND(שבוע_בדילוג[[#This Row],[וסת השבוע]]=1,J1152=1,שבוע_בדילוג[[#This Row],[CycleNumber]]&gt;B1152),1,"")</f>
        <v/>
      </c>
      <c r="L1153" s="1" t="str">
        <f>IF(שבוע_בדילוג[[#This Row],[CycleNumber]]=1,"",IF(שבוע_בדילוג[[#This Row],[וסת השבוע]]=1,0,IF(L1152="","",IF(L1152=0,IF(שבוע_בדילוג[[#This Row],[LengthofCycle]]=29,0,1),IF(L1152=1,IF(שבוע_בדילוג[[#This Row],[LengthofCycle]]+F1152=29*2,0,2),IF(L1152=2,IF(שבוע_בדילוג[[#This Row],[LengthofCycle]]+F1152+F1151=29*3,0,3),""))))))</f>
        <v/>
      </c>
      <c r="M1153" s="1" t="str">
        <f>IF(שבוע_בדילוג[[#This Row],[וסת השבוע]]=1,IF(שבוע_בדילוג[[#This Row],[וסת השבוע וההפלגה ביחד]]=1,M1152+1,0),IF(AND(שבוע_בדילוג[[#This Row],[CycleNumber]]&gt;B1152,שבוע_בדילוג[[#This Row],[CycleNumber]]&gt;1),IF(שבוע_בדילוג[[#This Row],[וסת השבוע פעיל?]]&lt;&gt;"",M1152+1,""),""))</f>
        <v/>
      </c>
      <c r="N1153" s="1" t="str">
        <f>IF(שבוע_בדילוג[[#This Row],[וסת השבוע פעיל?2]]="","",IF(AND(שבוע_בדילוג[[#This Row],[וסת השבוע פעיל?]]&lt;&gt;"",שבוע_בדילוג[[#This Row],[CycleNumber]]&lt;B1154,B1154&lt;&gt;"",שבוע_בדילוג[[#This Row],[וסת השבוע פעיל?]]&lt;3),IF(L1154=0,IF(AND(שבוע_בדילוג[[#This Row],[וסת השבוע פעיל?]]&gt;0,J1154=1),0,1),0),""))</f>
        <v/>
      </c>
      <c r="O1153" s="1" t="str">
        <f t="shared" si="92"/>
        <v/>
      </c>
      <c r="P1153" s="1" t="str">
        <f>IF(AND(שבוע_בדילוג[[#This Row],[חיזוי - שבוע]]=1,K1154=1),1,"")</f>
        <v/>
      </c>
      <c r="Q1153" s="1" t="str">
        <f>IF(AND(שבוע_בדילוג[[#This Row],[וסת השבוע פעיל?]]&lt;3,OR(שבוע_בדילוג[[#This Row],[CycleNumber]]&gt;B1154,B1154="")),1,"")</f>
        <v/>
      </c>
      <c r="R1153" s="1" t="str">
        <f>IF(AND(שבוע_בדילוג[[#This Row],[חיזוי - שבוע]]&lt;&gt;"",שבוע_בדילוג[[#This Row],[וסת השבוע פעיל?2]]=""),1,"")</f>
        <v/>
      </c>
      <c r="S1153" s="1" t="str">
        <f>IF(שבוע_בדילוג[[#This Row],[האישה קבעה וסת שבוע בדילוג?]]=1,IF(שבוע_בדילוג[[#This Row],[וסת השבוע פעיל?]]&lt;3,1,0),"")</f>
        <v/>
      </c>
      <c r="T11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3" s="1" t="str">
        <f t="shared" si="93"/>
        <v/>
      </c>
      <c r="V1153" s="1" t="str">
        <f t="shared" si="94"/>
        <v/>
      </c>
      <c r="W1153" s="1" t="str">
        <f t="shared" si="95"/>
        <v/>
      </c>
      <c r="X1153" s="1" t="str">
        <f>IF(שבוע_בדילוג[[#This Row],[3 הפלגות זהות]]="","",IF(שבוע_בדילוג[[#This Row],[3 הפלגות זהות]]=1,שבוע_בדילוג[[#This Row],[LengthofCycle]],X1152))</f>
        <v/>
      </c>
      <c r="Z1153" s="1" t="str">
        <f>IF(OR(שבוע_בדילוג[[#This Row],[הווסת פעיל?]]=0,שבוע_בדילוג[[#This Row],[הווסת פעיל?]]=""),"",SUM(Z1152,שבוע_בדילוג[[#This Row],[הווסת פעיל?]]))</f>
        <v/>
      </c>
      <c r="AA1153" s="1" t="str">
        <f>IF(AND(שבוע_בדילוג[[#This Row],[כמה מחזורים עד עקירה]]&lt;&gt;"",Z1154=""),שבוע_בדילוג[[#This Row],[כמה מחזורים עד עקירה]],"")</f>
        <v/>
      </c>
      <c r="AB1153" s="1" t="str">
        <f>IF(AND(שבוע_בדילוג[[#This Row],[הווסת פעיל?]]=1,שבוע_בדילוג[[#This Row],[וסת קבוע אחרון]]&lt;&gt;X1152),שבוע_בדילוג[[#This Row],[וסת קבוע אחרון]],"")</f>
        <v/>
      </c>
      <c r="AC1153" s="1" t="str">
        <f>IF(AND(שבוע_בדילוג[[#This Row],[הווסת פעיל?]]=1,Y1152=0,שבוע_בדילוג[[#This Row],[וסת קבוע אחרון]]=X1152),שבוע_בדילוג[[#This Row],[וסת קבוע אחרון]],"")</f>
        <v/>
      </c>
      <c r="AD1153" s="1" t="str">
        <f>IF(AND(שבוע_בדילוג[[#This Row],[הווסת פעיל?]]=1,Y1152=0,שבוע_בדילוג[[#This Row],[וסת קבוע אחרון]]&lt;&gt;X1152),1,"")</f>
        <v/>
      </c>
      <c r="AE1153" s="1" t="str">
        <f>IF(AND(שבוע_בדילוג[[#This Row],[הווסת פעיל?]]&lt;&gt;"",B1154=1),שבוע_בדילוג[[#This Row],[CycleNumber]],"")</f>
        <v/>
      </c>
      <c r="AF1153" s="1" t="str">
        <f>IF(AND(שבוע_בדילוג[[#This Row],[הווסת פעיל?]]&lt;&gt;"",Y1152=""),שבוע_בדילוג[[#This Row],[CycleNumber]],"")</f>
        <v/>
      </c>
      <c r="AG1153" s="1" t="str">
        <f>IF(B1154=1,"",IF(שבוע_בדילוג[[#This Row],[הווסת פעיל?]]=1,IF(שבוע_בדילוג[[#This Row],[וסת קבוע אחרון]]=F1154,1,0),""))</f>
        <v/>
      </c>
      <c r="AH1153" s="1" t="str">
        <f>IF(B1154=1,"",IF(שבוע_בדילוג[[#This Row],[הווסת פעיל?]]=1,IF(OR(שבוע_בדילוג[[#This Row],[וסת קבוע אחרון]]=F1154,F1154=שבוע_בדילוג[[#This Row],[LengthofCycle]]),1,0),""))</f>
        <v/>
      </c>
      <c r="AI1153" s="1" t="str">
        <f>IF(B1154=1,"",IF(שבוע_בדילוג[[#This Row],[הווסת פעיל?]]=1,IF(OR(שבוע_בדילוג[[#This Row],[וסת קבוע אחרון]]=F1154,F1154=שבוע_בדילוג[[#This Row],[LengthofCycle]],AND(שבוע_בדילוג[[#This Row],[LengthofCycle]]&lt;&gt;שבוע_בדילוג[[#This Row],[וסת קבוע אחרון]],OR(F1154=28,F1154=29))),1,0),""))</f>
        <v/>
      </c>
      <c r="AJ1153" s="1" t="str">
        <f>IF(AND(שבוע_בדילוג[[#This Row],[הווסת פעיל?]]=1,B1154=1),1,"")</f>
        <v/>
      </c>
      <c r="AK1153" s="4">
        <f>IF(AND(שבוע_בדילוג[[#This Row],[הווסת פעיל?]]&lt;&gt;1,B1154&lt;&gt;1,B1154&lt;&gt;""),IF(שבוע_בדילוג[[#This Row],[LengthofCycle]]=F1154,1,0),"")</f>
        <v>0</v>
      </c>
      <c r="AL1153" s="4">
        <f>IF(AND(שבוע_בדילוג[[#This Row],[הווסת פעיל?]]&lt;&gt;1,B1154&lt;&gt;1,B1154&lt;&gt;""),IF(OR(שבוע_בדילוג[[#This Row],[LengthofCycle]]=F1154,F1154=29),1,0),"")</f>
        <v>0</v>
      </c>
      <c r="AM1153" s="4">
        <f>IF(AND(שבוע_בדילוג[[#This Row],[הווסת פעיל?]]&lt;&gt;1,B1154&lt;&gt;1,B1154&lt;&gt;""),IF(OR(שבוע_בדילוג[[#This Row],[LengthofCycle]]=F1154,F1154=29,F1154=28),1,0),"")</f>
        <v>0</v>
      </c>
    </row>
    <row r="1154" spans="1:39" x14ac:dyDescent="0.25">
      <c r="A1154" s="1" t="s">
        <v>150</v>
      </c>
      <c r="B1154" s="1">
        <v>2</v>
      </c>
      <c r="C1154" s="1">
        <v>0</v>
      </c>
      <c r="D1154" s="1">
        <v>1</v>
      </c>
      <c r="E1154" s="1">
        <v>0</v>
      </c>
      <c r="F1154" s="1">
        <v>30</v>
      </c>
      <c r="H1154" s="1">
        <f>שבוע_בדילוג[[#This Row],[LengthofCycle]]+1</f>
        <v>31</v>
      </c>
      <c r="I1154" s="1" t="str">
        <f>IF(IFERROR(LOOKUP(שבוע_בדילוג[[#This Row],[ClientID]],קביעויות[השבוע בדילוג]),FALSE)=שבוע_בדילוג[[#This Row],[ClientID]],1,"")</f>
        <v/>
      </c>
      <c r="J1154" s="1" t="str">
        <f>IF(AND(שבוע_בדילוג[[#This Row],[CycleNumber]]&gt;1,OR(B1155="",שבוע_בדילוג[[#This Row],[CycleNumber]]&gt;B1153)),IF(OR(AND(שבוע_בדילוג[[#This Row],[LengthofCycle]]=29,F1153=29),AND(שבוע_בדילוג[[#This Row],[LengthofCycle]]=36,F1153=36)),1,""),"")</f>
        <v/>
      </c>
      <c r="K1154" s="1" t="str">
        <f>IF(AND(שבוע_בדילוג[[#This Row],[וסת השבוע]]=1,J1153=1,שבוע_בדילוג[[#This Row],[CycleNumber]]&gt;B1153),1,"")</f>
        <v/>
      </c>
      <c r="L1154" s="1" t="str">
        <f>IF(שבוע_בדילוג[[#This Row],[CycleNumber]]=1,"",IF(שבוע_בדילוג[[#This Row],[וסת השבוע]]=1,0,IF(L1153="","",IF(L1153=0,IF(שבוע_בדילוג[[#This Row],[LengthofCycle]]=29,0,1),IF(L1153=1,IF(שבוע_בדילוג[[#This Row],[LengthofCycle]]+F1153=29*2,0,2),IF(L1153=2,IF(שבוע_בדילוג[[#This Row],[LengthofCycle]]+F1153+F1152=29*3,0,3),""))))))</f>
        <v/>
      </c>
      <c r="M1154" s="1" t="str">
        <f>IF(שבוע_בדילוג[[#This Row],[וסת השבוע]]=1,IF(שבוע_בדילוג[[#This Row],[וסת השבוע וההפלגה ביחד]]=1,M1153+1,0),IF(AND(שבוע_בדילוג[[#This Row],[CycleNumber]]&gt;B1153,שבוע_בדילוג[[#This Row],[CycleNumber]]&gt;1),IF(שבוע_בדילוג[[#This Row],[וסת השבוע פעיל?]]&lt;&gt;"",M1153+1,""),""))</f>
        <v/>
      </c>
      <c r="N1154" s="1" t="str">
        <f>IF(שבוע_בדילוג[[#This Row],[וסת השבוע פעיל?2]]="","",IF(AND(שבוע_בדילוג[[#This Row],[וסת השבוע פעיל?]]&lt;&gt;"",שבוע_בדילוג[[#This Row],[CycleNumber]]&lt;B1155,B1155&lt;&gt;"",שבוע_בדילוג[[#This Row],[וסת השבוע פעיל?]]&lt;3),IF(L1155=0,IF(AND(שבוע_בדילוג[[#This Row],[וסת השבוע פעיל?]]&gt;0,J1155=1),0,1),0),""))</f>
        <v/>
      </c>
      <c r="O1154" s="1" t="str">
        <f t="shared" si="92"/>
        <v/>
      </c>
      <c r="P1154" s="1" t="str">
        <f>IF(AND(שבוע_בדילוג[[#This Row],[חיזוי - שבוע]]=1,K1155=1),1,"")</f>
        <v/>
      </c>
      <c r="Q1154" s="1" t="str">
        <f>IF(AND(שבוע_בדילוג[[#This Row],[וסת השבוע פעיל?]]&lt;3,OR(שבוע_בדילוג[[#This Row],[CycleNumber]]&gt;B1155,B1155="")),1,"")</f>
        <v/>
      </c>
      <c r="R1154" s="1" t="str">
        <f>IF(AND(שבוע_בדילוג[[#This Row],[חיזוי - שבוע]]&lt;&gt;"",שבוע_בדילוג[[#This Row],[וסת השבוע פעיל?2]]=""),1,"")</f>
        <v/>
      </c>
      <c r="S1154" s="1" t="str">
        <f>IF(שבוע_בדילוג[[#This Row],[האישה קבעה וסת שבוע בדילוג?]]=1,IF(שבוע_בדילוג[[#This Row],[וסת השבוע פעיל?]]&lt;3,1,0),"")</f>
        <v/>
      </c>
      <c r="T11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4" s="1" t="str">
        <f t="shared" si="93"/>
        <v/>
      </c>
      <c r="V1154" s="1" t="str">
        <f t="shared" si="94"/>
        <v/>
      </c>
      <c r="W1154" s="1" t="str">
        <f t="shared" si="95"/>
        <v/>
      </c>
      <c r="X1154" s="1" t="str">
        <f>IF(שבוע_בדילוג[[#This Row],[3 הפלגות זהות]]="","",IF(שבוע_בדילוג[[#This Row],[3 הפלגות זהות]]=1,שבוע_בדילוג[[#This Row],[LengthofCycle]],X1153))</f>
        <v/>
      </c>
      <c r="Z1154" s="1" t="str">
        <f>IF(OR(שבוע_בדילוג[[#This Row],[הווסת פעיל?]]=0,שבוע_בדילוג[[#This Row],[הווסת פעיל?]]=""),"",SUM(Z1153,שבוע_בדילוג[[#This Row],[הווסת פעיל?]]))</f>
        <v/>
      </c>
      <c r="AA1154" s="1" t="str">
        <f>IF(AND(שבוע_בדילוג[[#This Row],[כמה מחזורים עד עקירה]]&lt;&gt;"",Z1155=""),שבוע_בדילוג[[#This Row],[כמה מחזורים עד עקירה]],"")</f>
        <v/>
      </c>
      <c r="AB1154" s="1" t="str">
        <f>IF(AND(שבוע_בדילוג[[#This Row],[הווסת פעיל?]]=1,שבוע_בדילוג[[#This Row],[וסת קבוע אחרון]]&lt;&gt;X1153),שבוע_בדילוג[[#This Row],[וסת קבוע אחרון]],"")</f>
        <v/>
      </c>
      <c r="AC1154" s="1" t="str">
        <f>IF(AND(שבוע_בדילוג[[#This Row],[הווסת פעיל?]]=1,Y1153=0,שבוע_בדילוג[[#This Row],[וסת קבוע אחרון]]=X1153),שבוע_בדילוג[[#This Row],[וסת קבוע אחרון]],"")</f>
        <v/>
      </c>
      <c r="AD1154" s="1" t="str">
        <f>IF(AND(שבוע_בדילוג[[#This Row],[הווסת פעיל?]]=1,Y1153=0,שבוע_בדילוג[[#This Row],[וסת קבוע אחרון]]&lt;&gt;X1153),1,"")</f>
        <v/>
      </c>
      <c r="AE1154" s="1" t="str">
        <f>IF(AND(שבוע_בדילוג[[#This Row],[הווסת פעיל?]]&lt;&gt;"",B1155=1),שבוע_בדילוג[[#This Row],[CycleNumber]],"")</f>
        <v/>
      </c>
      <c r="AF1154" s="1" t="str">
        <f>IF(AND(שבוע_בדילוג[[#This Row],[הווסת פעיל?]]&lt;&gt;"",Y1153=""),שבוע_בדילוג[[#This Row],[CycleNumber]],"")</f>
        <v/>
      </c>
      <c r="AG1154" s="1" t="str">
        <f>IF(B1155=1,"",IF(שבוע_בדילוג[[#This Row],[הווסת פעיל?]]=1,IF(שבוע_בדילוג[[#This Row],[וסת קבוע אחרון]]=F1155,1,0),""))</f>
        <v/>
      </c>
      <c r="AH1154" s="1" t="str">
        <f>IF(B1155=1,"",IF(שבוע_בדילוג[[#This Row],[הווסת פעיל?]]=1,IF(OR(שבוע_בדילוג[[#This Row],[וסת קבוע אחרון]]=F1155,F1155=שבוע_בדילוג[[#This Row],[LengthofCycle]]),1,0),""))</f>
        <v/>
      </c>
      <c r="AI1154" s="1" t="str">
        <f>IF(B1155=1,"",IF(שבוע_בדילוג[[#This Row],[הווסת פעיל?]]=1,IF(OR(שבוע_בדילוג[[#This Row],[וסת קבוע אחרון]]=F1155,F1155=שבוע_בדילוג[[#This Row],[LengthofCycle]],AND(שבוע_בדילוג[[#This Row],[LengthofCycle]]&lt;&gt;שבוע_בדילוג[[#This Row],[וסת קבוע אחרון]],OR(F1155=28,F1155=29))),1,0),""))</f>
        <v/>
      </c>
      <c r="AJ1154" s="1" t="str">
        <f>IF(AND(שבוע_בדילוג[[#This Row],[הווסת פעיל?]]=1,B1155=1),1,"")</f>
        <v/>
      </c>
      <c r="AK1154" s="4">
        <f>IF(AND(שבוע_בדילוג[[#This Row],[הווסת פעיל?]]&lt;&gt;1,B1155&lt;&gt;1,B1155&lt;&gt;""),IF(שבוע_בדילוג[[#This Row],[LengthofCycle]]=F1155,1,0),"")</f>
        <v>0</v>
      </c>
      <c r="AL1154" s="4">
        <f>IF(AND(שבוע_בדילוג[[#This Row],[הווסת פעיל?]]&lt;&gt;1,B1155&lt;&gt;1,B1155&lt;&gt;""),IF(OR(שבוע_בדילוג[[#This Row],[LengthofCycle]]=F1155,F1155=29),1,0),"")</f>
        <v>0</v>
      </c>
      <c r="AM1154" s="4">
        <f>IF(AND(שבוע_בדילוג[[#This Row],[הווסת פעיל?]]&lt;&gt;1,B1155&lt;&gt;1,B1155&lt;&gt;""),IF(OR(שבוע_בדילוג[[#This Row],[LengthofCycle]]=F1155,F1155=29,F1155=28),1,0),"")</f>
        <v>0</v>
      </c>
    </row>
    <row r="1155" spans="1:39" x14ac:dyDescent="0.25">
      <c r="A1155" s="1" t="s">
        <v>150</v>
      </c>
      <c r="B1155" s="1">
        <v>3</v>
      </c>
      <c r="C1155" s="1">
        <v>0</v>
      </c>
      <c r="D1155" s="1">
        <v>1</v>
      </c>
      <c r="E1155" s="1">
        <v>0</v>
      </c>
      <c r="F1155" s="1">
        <v>35</v>
      </c>
      <c r="H1155" s="1">
        <f>שבוע_בדילוג[[#This Row],[LengthofCycle]]+1</f>
        <v>36</v>
      </c>
      <c r="I1155" s="1" t="str">
        <f>IF(IFERROR(LOOKUP(שבוע_בדילוג[[#This Row],[ClientID]],קביעויות[השבוע בדילוג]),FALSE)=שבוע_בדילוג[[#This Row],[ClientID]],1,"")</f>
        <v/>
      </c>
      <c r="J1155" s="1" t="str">
        <f>IF(AND(שבוע_בדילוג[[#This Row],[CycleNumber]]&gt;1,OR(B1156="",שבוע_בדילוג[[#This Row],[CycleNumber]]&gt;B1154)),IF(OR(AND(שבוע_בדילוג[[#This Row],[LengthofCycle]]=29,F1154=29),AND(שבוע_בדילוג[[#This Row],[LengthofCycle]]=36,F1154=36)),1,""),"")</f>
        <v/>
      </c>
      <c r="K1155" s="1" t="str">
        <f>IF(AND(שבוע_בדילוג[[#This Row],[וסת השבוע]]=1,J1154=1,שבוע_בדילוג[[#This Row],[CycleNumber]]&gt;B1154),1,"")</f>
        <v/>
      </c>
      <c r="L1155" s="1" t="str">
        <f>IF(שבוע_בדילוג[[#This Row],[CycleNumber]]=1,"",IF(שבוע_בדילוג[[#This Row],[וסת השבוע]]=1,0,IF(L1154="","",IF(L1154=0,IF(שבוע_בדילוג[[#This Row],[LengthofCycle]]=29,0,1),IF(L1154=1,IF(שבוע_בדילוג[[#This Row],[LengthofCycle]]+F1154=29*2,0,2),IF(L1154=2,IF(שבוע_בדילוג[[#This Row],[LengthofCycle]]+F1154+F1153=29*3,0,3),""))))))</f>
        <v/>
      </c>
      <c r="M1155" s="1" t="str">
        <f>IF(שבוע_בדילוג[[#This Row],[וסת השבוע]]=1,IF(שבוע_בדילוג[[#This Row],[וסת השבוע וההפלגה ביחד]]=1,M1154+1,0),IF(AND(שבוע_בדילוג[[#This Row],[CycleNumber]]&gt;B1154,שבוע_בדילוג[[#This Row],[CycleNumber]]&gt;1),IF(שבוע_בדילוג[[#This Row],[וסת השבוע פעיל?]]&lt;&gt;"",M1154+1,""),""))</f>
        <v/>
      </c>
      <c r="N1155" s="1" t="str">
        <f>IF(שבוע_בדילוג[[#This Row],[וסת השבוע פעיל?2]]="","",IF(AND(שבוע_בדילוג[[#This Row],[וסת השבוע פעיל?]]&lt;&gt;"",שבוע_בדילוג[[#This Row],[CycleNumber]]&lt;B1156,B1156&lt;&gt;"",שבוע_בדילוג[[#This Row],[וסת השבוע פעיל?]]&lt;3),IF(L1156=0,IF(AND(שבוע_בדילוג[[#This Row],[וסת השבוע פעיל?]]&gt;0,J1156=1),0,1),0),""))</f>
        <v/>
      </c>
      <c r="O1155" s="1" t="str">
        <f t="shared" si="92"/>
        <v/>
      </c>
      <c r="P1155" s="1" t="str">
        <f>IF(AND(שבוע_בדילוג[[#This Row],[חיזוי - שבוע]]=1,K1156=1),1,"")</f>
        <v/>
      </c>
      <c r="Q1155" s="1" t="str">
        <f>IF(AND(שבוע_בדילוג[[#This Row],[וסת השבוע פעיל?]]&lt;3,OR(שבוע_בדילוג[[#This Row],[CycleNumber]]&gt;B1156,B1156="")),1,"")</f>
        <v/>
      </c>
      <c r="R1155" s="1" t="str">
        <f>IF(AND(שבוע_בדילוג[[#This Row],[חיזוי - שבוע]]&lt;&gt;"",שבוע_בדילוג[[#This Row],[וסת השבוע פעיל?2]]=""),1,"")</f>
        <v/>
      </c>
      <c r="S1155" s="1" t="str">
        <f>IF(שבוע_בדילוג[[#This Row],[האישה קבעה וסת שבוע בדילוג?]]=1,IF(שבוע_בדילוג[[#This Row],[וסת השבוע פעיל?]]&lt;3,1,0),"")</f>
        <v/>
      </c>
      <c r="T11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5" s="1">
        <f t="shared" si="93"/>
        <v>0</v>
      </c>
      <c r="V1155" s="1" t="str">
        <f t="shared" si="94"/>
        <v/>
      </c>
      <c r="W1155" s="1" t="str">
        <f t="shared" si="95"/>
        <v/>
      </c>
      <c r="X1155" s="1" t="str">
        <f>IF(שבוע_בדילוג[[#This Row],[3 הפלגות זהות]]="","",IF(שבוע_בדילוג[[#This Row],[3 הפלגות זהות]]=1,שבוע_בדילוג[[#This Row],[LengthofCycle]],X1154))</f>
        <v/>
      </c>
      <c r="Z1155" s="1" t="str">
        <f>IF(OR(שבוע_בדילוג[[#This Row],[הווסת פעיל?]]=0,שבוע_בדילוג[[#This Row],[הווסת פעיל?]]=""),"",SUM(Z1154,שבוע_בדילוג[[#This Row],[הווסת פעיל?]]))</f>
        <v/>
      </c>
      <c r="AA1155" s="1" t="str">
        <f>IF(AND(שבוע_בדילוג[[#This Row],[כמה מחזורים עד עקירה]]&lt;&gt;"",Z1156=""),שבוע_בדילוג[[#This Row],[כמה מחזורים עד עקירה]],"")</f>
        <v/>
      </c>
      <c r="AB1155" s="1" t="str">
        <f>IF(AND(שבוע_בדילוג[[#This Row],[הווסת פעיל?]]=1,שבוע_בדילוג[[#This Row],[וסת קבוע אחרון]]&lt;&gt;X1154),שבוע_בדילוג[[#This Row],[וסת קבוע אחרון]],"")</f>
        <v/>
      </c>
      <c r="AC1155" s="1" t="str">
        <f>IF(AND(שבוע_בדילוג[[#This Row],[הווסת פעיל?]]=1,Y1154=0,שבוע_בדילוג[[#This Row],[וסת קבוע אחרון]]=X1154),שבוע_בדילוג[[#This Row],[וסת קבוע אחרון]],"")</f>
        <v/>
      </c>
      <c r="AD1155" s="1" t="str">
        <f>IF(AND(שבוע_בדילוג[[#This Row],[הווסת פעיל?]]=1,Y1154=0,שבוע_בדילוג[[#This Row],[וסת קבוע אחרון]]&lt;&gt;X1154),1,"")</f>
        <v/>
      </c>
      <c r="AE1155" s="1" t="str">
        <f>IF(AND(שבוע_בדילוג[[#This Row],[הווסת פעיל?]]&lt;&gt;"",B1156=1),שבוע_בדילוג[[#This Row],[CycleNumber]],"")</f>
        <v/>
      </c>
      <c r="AF1155" s="1" t="str">
        <f>IF(AND(שבוע_בדילוג[[#This Row],[הווסת פעיל?]]&lt;&gt;"",Y1154=""),שבוע_בדילוג[[#This Row],[CycleNumber]],"")</f>
        <v/>
      </c>
      <c r="AG1155" s="1" t="str">
        <f>IF(B1156=1,"",IF(שבוע_בדילוג[[#This Row],[הווסת פעיל?]]=1,IF(שבוע_בדילוג[[#This Row],[וסת קבוע אחרון]]=F1156,1,0),""))</f>
        <v/>
      </c>
      <c r="AH1155" s="1" t="str">
        <f>IF(B1156=1,"",IF(שבוע_בדילוג[[#This Row],[הווסת פעיל?]]=1,IF(OR(שבוע_בדילוג[[#This Row],[וסת קבוע אחרון]]=F1156,F1156=שבוע_בדילוג[[#This Row],[LengthofCycle]]),1,0),""))</f>
        <v/>
      </c>
      <c r="AI1155" s="1" t="str">
        <f>IF(B1156=1,"",IF(שבוע_בדילוג[[#This Row],[הווסת פעיל?]]=1,IF(OR(שבוע_בדילוג[[#This Row],[וסת קבוע אחרון]]=F1156,F1156=שבוע_בדילוג[[#This Row],[LengthofCycle]],AND(שבוע_בדילוג[[#This Row],[LengthofCycle]]&lt;&gt;שבוע_בדילוג[[#This Row],[וסת קבוע אחרון]],OR(F1156=28,F1156=29))),1,0),""))</f>
        <v/>
      </c>
      <c r="AJ1155" s="1" t="str">
        <f>IF(AND(שבוע_בדילוג[[#This Row],[הווסת פעיל?]]=1,B1156=1),1,"")</f>
        <v/>
      </c>
      <c r="AK1155" s="4">
        <f>IF(AND(שבוע_בדילוג[[#This Row],[הווסת פעיל?]]&lt;&gt;1,B1156&lt;&gt;1,B1156&lt;&gt;""),IF(שבוע_בדילוג[[#This Row],[LengthofCycle]]=F1156,1,0),"")</f>
        <v>0</v>
      </c>
      <c r="AL1155" s="4">
        <f>IF(AND(שבוע_בדילוג[[#This Row],[הווסת פעיל?]]&lt;&gt;1,B1156&lt;&gt;1,B1156&lt;&gt;""),IF(OR(שבוע_בדילוג[[#This Row],[LengthofCycle]]=F1156,F1156=29),1,0),"")</f>
        <v>0</v>
      </c>
      <c r="AM1155" s="4">
        <f>IF(AND(שבוע_בדילוג[[#This Row],[הווסת פעיל?]]&lt;&gt;1,B1156&lt;&gt;1,B1156&lt;&gt;""),IF(OR(שבוע_בדילוג[[#This Row],[LengthofCycle]]=F1156,F1156=29,F1156=28),1,0),"")</f>
        <v>1</v>
      </c>
    </row>
    <row r="1156" spans="1:39" x14ac:dyDescent="0.25">
      <c r="A1156" s="1" t="s">
        <v>150</v>
      </c>
      <c r="B1156" s="1">
        <v>4</v>
      </c>
      <c r="C1156" s="1">
        <v>0</v>
      </c>
      <c r="D1156" s="1">
        <v>1</v>
      </c>
      <c r="E1156" s="1">
        <v>0</v>
      </c>
      <c r="F1156" s="1">
        <v>28</v>
      </c>
      <c r="H1156" s="1">
        <f>שבוע_בדילוג[[#This Row],[LengthofCycle]]+1</f>
        <v>29</v>
      </c>
      <c r="I1156" s="1" t="str">
        <f>IF(IFERROR(LOOKUP(שבוע_בדילוג[[#This Row],[ClientID]],קביעויות[השבוע בדילוג]),FALSE)=שבוע_בדילוג[[#This Row],[ClientID]],1,"")</f>
        <v/>
      </c>
      <c r="J1156" s="1" t="str">
        <f>IF(AND(שבוע_בדילוג[[#This Row],[CycleNumber]]&gt;1,OR(B1157="",שבוע_בדילוג[[#This Row],[CycleNumber]]&gt;B1155)),IF(OR(AND(שבוע_בדילוג[[#This Row],[LengthofCycle]]=29,F1155=29),AND(שבוע_בדילוג[[#This Row],[LengthofCycle]]=36,F1155=36)),1,""),"")</f>
        <v/>
      </c>
      <c r="K1156" s="1" t="str">
        <f>IF(AND(שבוע_בדילוג[[#This Row],[וסת השבוע]]=1,J1155=1,שבוע_בדילוג[[#This Row],[CycleNumber]]&gt;B1155),1,"")</f>
        <v/>
      </c>
      <c r="L1156" s="1" t="str">
        <f>IF(שבוע_בדילוג[[#This Row],[CycleNumber]]=1,"",IF(שבוע_בדילוג[[#This Row],[וסת השבוע]]=1,0,IF(L1155="","",IF(L1155=0,IF(שבוע_בדילוג[[#This Row],[LengthofCycle]]=29,0,1),IF(L1155=1,IF(שבוע_בדילוג[[#This Row],[LengthofCycle]]+F1155=29*2,0,2),IF(L1155=2,IF(שבוע_בדילוג[[#This Row],[LengthofCycle]]+F1155+F1154=29*3,0,3),""))))))</f>
        <v/>
      </c>
      <c r="M1156" s="1" t="str">
        <f>IF(שבוע_בדילוג[[#This Row],[וסת השבוע]]=1,IF(שבוע_בדילוג[[#This Row],[וסת השבוע וההפלגה ביחד]]=1,M1155+1,0),IF(AND(שבוע_בדילוג[[#This Row],[CycleNumber]]&gt;B1155,שבוע_בדילוג[[#This Row],[CycleNumber]]&gt;1),IF(שבוע_בדילוג[[#This Row],[וסת השבוע פעיל?]]&lt;&gt;"",M1155+1,""),""))</f>
        <v/>
      </c>
      <c r="N1156" s="1" t="str">
        <f>IF(שבוע_בדילוג[[#This Row],[וסת השבוע פעיל?2]]="","",IF(AND(שבוע_בדילוג[[#This Row],[וסת השבוע פעיל?]]&lt;&gt;"",שבוע_בדילוג[[#This Row],[CycleNumber]]&lt;B1157,B1157&lt;&gt;"",שבוע_בדילוג[[#This Row],[וסת השבוע פעיל?]]&lt;3),IF(L1157=0,IF(AND(שבוע_בדילוג[[#This Row],[וסת השבוע פעיל?]]&gt;0,J1157=1),0,1),0),""))</f>
        <v/>
      </c>
      <c r="O1156" s="1" t="str">
        <f t="shared" si="92"/>
        <v/>
      </c>
      <c r="P1156" s="1" t="str">
        <f>IF(AND(שבוע_בדילוג[[#This Row],[חיזוי - שבוע]]=1,K1157=1),1,"")</f>
        <v/>
      </c>
      <c r="Q1156" s="1" t="str">
        <f>IF(AND(שבוע_בדילוג[[#This Row],[וסת השבוע פעיל?]]&lt;3,OR(שבוע_בדילוג[[#This Row],[CycleNumber]]&gt;B1157,B1157="")),1,"")</f>
        <v/>
      </c>
      <c r="R1156" s="1" t="str">
        <f>IF(AND(שבוע_בדילוג[[#This Row],[חיזוי - שבוע]]&lt;&gt;"",שבוע_בדילוג[[#This Row],[וסת השבוע פעיל?2]]=""),1,"")</f>
        <v/>
      </c>
      <c r="S1156" s="1" t="str">
        <f>IF(שבוע_בדילוג[[#This Row],[האישה קבעה וסת שבוע בדילוג?]]=1,IF(שבוע_בדילוג[[#This Row],[וסת השבוע פעיל?]]&lt;3,1,0),"")</f>
        <v/>
      </c>
      <c r="T11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6" s="1">
        <f t="shared" si="93"/>
        <v>0</v>
      </c>
      <c r="V1156" s="1">
        <f t="shared" si="94"/>
        <v>0</v>
      </c>
      <c r="W1156" s="1" t="str">
        <f t="shared" si="95"/>
        <v/>
      </c>
      <c r="X1156" s="1" t="str">
        <f>IF(שבוע_בדילוג[[#This Row],[3 הפלגות זהות]]="","",IF(שבוע_בדילוג[[#This Row],[3 הפלגות זהות]]=1,שבוע_בדילוג[[#This Row],[LengthofCycle]],X1155))</f>
        <v/>
      </c>
      <c r="Z1156" s="1" t="str">
        <f>IF(OR(שבוע_בדילוג[[#This Row],[הווסת פעיל?]]=0,שבוע_בדילוג[[#This Row],[הווסת פעיל?]]=""),"",SUM(Z1155,שבוע_בדילוג[[#This Row],[הווסת פעיל?]]))</f>
        <v/>
      </c>
      <c r="AA1156" s="1" t="str">
        <f>IF(AND(שבוע_בדילוג[[#This Row],[כמה מחזורים עד עקירה]]&lt;&gt;"",Z1157=""),שבוע_בדילוג[[#This Row],[כמה מחזורים עד עקירה]],"")</f>
        <v/>
      </c>
      <c r="AB1156" s="1" t="str">
        <f>IF(AND(שבוע_בדילוג[[#This Row],[הווסת פעיל?]]=1,שבוע_בדילוג[[#This Row],[וסת קבוע אחרון]]&lt;&gt;X1155),שבוע_בדילוג[[#This Row],[וסת קבוע אחרון]],"")</f>
        <v/>
      </c>
      <c r="AC1156" s="1" t="str">
        <f>IF(AND(שבוע_בדילוג[[#This Row],[הווסת פעיל?]]=1,Y1155=0,שבוע_בדילוג[[#This Row],[וסת קבוע אחרון]]=X1155),שבוע_בדילוג[[#This Row],[וסת קבוע אחרון]],"")</f>
        <v/>
      </c>
      <c r="AD1156" s="1" t="str">
        <f>IF(AND(שבוע_בדילוג[[#This Row],[הווסת פעיל?]]=1,Y1155=0,שבוע_בדילוג[[#This Row],[וסת קבוע אחרון]]&lt;&gt;X1155),1,"")</f>
        <v/>
      </c>
      <c r="AE1156" s="1" t="str">
        <f>IF(AND(שבוע_בדילוג[[#This Row],[הווסת פעיל?]]&lt;&gt;"",B1157=1),שבוע_בדילוג[[#This Row],[CycleNumber]],"")</f>
        <v/>
      </c>
      <c r="AF1156" s="1" t="str">
        <f>IF(AND(שבוע_בדילוג[[#This Row],[הווסת פעיל?]]&lt;&gt;"",Y1155=""),שבוע_בדילוג[[#This Row],[CycleNumber]],"")</f>
        <v/>
      </c>
      <c r="AG1156" s="1" t="str">
        <f>IF(B1157=1,"",IF(שבוע_בדילוג[[#This Row],[הווסת פעיל?]]=1,IF(שבוע_בדילוג[[#This Row],[וסת קבוע אחרון]]=F1157,1,0),""))</f>
        <v/>
      </c>
      <c r="AH1156" s="1" t="str">
        <f>IF(B1157=1,"",IF(שבוע_בדילוג[[#This Row],[הווסת פעיל?]]=1,IF(OR(שבוע_בדילוג[[#This Row],[וסת קבוע אחרון]]=F1157,F1157=שבוע_בדילוג[[#This Row],[LengthofCycle]]),1,0),""))</f>
        <v/>
      </c>
      <c r="AI1156" s="1" t="str">
        <f>IF(B1157=1,"",IF(שבוע_בדילוג[[#This Row],[הווסת פעיל?]]=1,IF(OR(שבוע_בדילוג[[#This Row],[וסת קבוע אחרון]]=F1157,F1157=שבוע_בדילוג[[#This Row],[LengthofCycle]],AND(שבוע_בדילוג[[#This Row],[LengthofCycle]]&lt;&gt;שבוע_בדילוג[[#This Row],[וסת קבוע אחרון]],OR(F1157=28,F1157=29))),1,0),""))</f>
        <v/>
      </c>
      <c r="AJ1156" s="1" t="str">
        <f>IF(AND(שבוע_בדילוג[[#This Row],[הווסת פעיל?]]=1,B1157=1),1,"")</f>
        <v/>
      </c>
      <c r="AK1156" s="4">
        <f>IF(AND(שבוע_בדילוג[[#This Row],[הווסת פעיל?]]&lt;&gt;1,B1157&lt;&gt;1,B1157&lt;&gt;""),IF(שבוע_בדילוג[[#This Row],[LengthofCycle]]=F1157,1,0),"")</f>
        <v>0</v>
      </c>
      <c r="AL1156" s="4">
        <f>IF(AND(שבוע_בדילוג[[#This Row],[הווסת פעיל?]]&lt;&gt;1,B1157&lt;&gt;1,B1157&lt;&gt;""),IF(OR(שבוע_בדילוג[[#This Row],[LengthofCycle]]=F1157,F1157=29),1,0),"")</f>
        <v>0</v>
      </c>
      <c r="AM1156" s="4">
        <f>IF(AND(שבוע_בדילוג[[#This Row],[הווסת פעיל?]]&lt;&gt;1,B1157&lt;&gt;1,B1157&lt;&gt;""),IF(OR(שבוע_בדילוג[[#This Row],[LengthofCycle]]=F1157,F1157=29,F1157=28),1,0),"")</f>
        <v>0</v>
      </c>
    </row>
    <row r="1157" spans="1:39" x14ac:dyDescent="0.25">
      <c r="A1157" s="1" t="s">
        <v>150</v>
      </c>
      <c r="B1157" s="1">
        <v>5</v>
      </c>
      <c r="C1157" s="1">
        <v>0</v>
      </c>
      <c r="D1157" s="1">
        <v>0</v>
      </c>
      <c r="E1157" s="1">
        <v>0</v>
      </c>
      <c r="F1157" s="1">
        <v>30</v>
      </c>
      <c r="H1157" s="1">
        <f>שבוע_בדילוג[[#This Row],[LengthofCycle]]+1</f>
        <v>31</v>
      </c>
      <c r="I1157" s="1" t="str">
        <f>IF(IFERROR(LOOKUP(שבוע_בדילוג[[#This Row],[ClientID]],קביעויות[השבוע בדילוג]),FALSE)=שבוע_בדילוג[[#This Row],[ClientID]],1,"")</f>
        <v/>
      </c>
      <c r="J1157" s="1" t="str">
        <f>IF(AND(שבוע_בדילוג[[#This Row],[CycleNumber]]&gt;1,OR(B1158="",שבוע_בדילוג[[#This Row],[CycleNumber]]&gt;B1156)),IF(OR(AND(שבוע_בדילוג[[#This Row],[LengthofCycle]]=29,F1156=29),AND(שבוע_בדילוג[[#This Row],[LengthofCycle]]=36,F1156=36)),1,""),"")</f>
        <v/>
      </c>
      <c r="K1157" s="1" t="str">
        <f>IF(AND(שבוע_בדילוג[[#This Row],[וסת השבוע]]=1,J1156=1,שבוע_בדילוג[[#This Row],[CycleNumber]]&gt;B1156),1,"")</f>
        <v/>
      </c>
      <c r="L1157" s="1" t="str">
        <f>IF(שבוע_בדילוג[[#This Row],[CycleNumber]]=1,"",IF(שבוע_בדילוג[[#This Row],[וסת השבוע]]=1,0,IF(L1156="","",IF(L1156=0,IF(שבוע_בדילוג[[#This Row],[LengthofCycle]]=29,0,1),IF(L1156=1,IF(שבוע_בדילוג[[#This Row],[LengthofCycle]]+F1156=29*2,0,2),IF(L1156=2,IF(שבוע_בדילוג[[#This Row],[LengthofCycle]]+F1156+F1155=29*3,0,3),""))))))</f>
        <v/>
      </c>
      <c r="M1157" s="1" t="str">
        <f>IF(שבוע_בדילוג[[#This Row],[וסת השבוע]]=1,IF(שבוע_בדילוג[[#This Row],[וסת השבוע וההפלגה ביחד]]=1,M1156+1,0),IF(AND(שבוע_בדילוג[[#This Row],[CycleNumber]]&gt;B1156,שבוע_בדילוג[[#This Row],[CycleNumber]]&gt;1),IF(שבוע_בדילוג[[#This Row],[וסת השבוע פעיל?]]&lt;&gt;"",M1156+1,""),""))</f>
        <v/>
      </c>
      <c r="N1157" s="1" t="str">
        <f>IF(שבוע_בדילוג[[#This Row],[וסת השבוע פעיל?2]]="","",IF(AND(שבוע_בדילוג[[#This Row],[וסת השבוע פעיל?]]&lt;&gt;"",שבוע_בדילוג[[#This Row],[CycleNumber]]&lt;B1158,B1158&lt;&gt;"",שבוע_בדילוג[[#This Row],[וסת השבוע פעיל?]]&lt;3),IF(L1158=0,IF(AND(שבוע_בדילוג[[#This Row],[וסת השבוע פעיל?]]&gt;0,J1158=1),0,1),0),""))</f>
        <v/>
      </c>
      <c r="O1157" s="1" t="str">
        <f t="shared" si="92"/>
        <v/>
      </c>
      <c r="P1157" s="1" t="str">
        <f>IF(AND(שבוע_בדילוג[[#This Row],[חיזוי - שבוע]]=1,K1158=1),1,"")</f>
        <v/>
      </c>
      <c r="Q1157" s="1" t="str">
        <f>IF(AND(שבוע_בדילוג[[#This Row],[וסת השבוע פעיל?]]&lt;3,OR(שבוע_בדילוג[[#This Row],[CycleNumber]]&gt;B1158,B1158="")),1,"")</f>
        <v/>
      </c>
      <c r="R1157" s="1" t="str">
        <f>IF(AND(שבוע_בדילוג[[#This Row],[חיזוי - שבוע]]&lt;&gt;"",שבוע_בדילוג[[#This Row],[וסת השבוע פעיל?2]]=""),1,"")</f>
        <v/>
      </c>
      <c r="S1157" s="1" t="str">
        <f>IF(שבוע_בדילוג[[#This Row],[האישה קבעה וסת שבוע בדילוג?]]=1,IF(שבוע_בדילוג[[#This Row],[וסת השבוע פעיל?]]&lt;3,1,0),"")</f>
        <v/>
      </c>
      <c r="T11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7" s="1">
        <f t="shared" si="93"/>
        <v>0</v>
      </c>
      <c r="V1157" s="1">
        <f t="shared" si="94"/>
        <v>0</v>
      </c>
      <c r="W1157" s="1">
        <f t="shared" si="95"/>
        <v>0</v>
      </c>
      <c r="X1157" s="1" t="str">
        <f>IF(שבוע_בדילוג[[#This Row],[3 הפלגות זהות]]="","",IF(שבוע_בדילוג[[#This Row],[3 הפלגות זהות]]=1,שבוע_בדילוג[[#This Row],[LengthofCycle]],X1156))</f>
        <v/>
      </c>
      <c r="Z1157" s="1" t="str">
        <f>IF(OR(שבוע_בדילוג[[#This Row],[הווסת פעיל?]]=0,שבוע_בדילוג[[#This Row],[הווסת פעיל?]]=""),"",SUM(Z1156,שבוע_בדילוג[[#This Row],[הווסת פעיל?]]))</f>
        <v/>
      </c>
      <c r="AA1157" s="1" t="str">
        <f>IF(AND(שבוע_בדילוג[[#This Row],[כמה מחזורים עד עקירה]]&lt;&gt;"",Z1158=""),שבוע_בדילוג[[#This Row],[כמה מחזורים עד עקירה]],"")</f>
        <v/>
      </c>
      <c r="AB1157" s="1" t="str">
        <f>IF(AND(שבוע_בדילוג[[#This Row],[הווסת פעיל?]]=1,שבוע_בדילוג[[#This Row],[וסת קבוע אחרון]]&lt;&gt;X1156),שבוע_בדילוג[[#This Row],[וסת קבוע אחרון]],"")</f>
        <v/>
      </c>
      <c r="AC1157" s="1" t="str">
        <f>IF(AND(שבוע_בדילוג[[#This Row],[הווסת פעיל?]]=1,Y1156=0,שבוע_בדילוג[[#This Row],[וסת קבוע אחרון]]=X1156),שבוע_בדילוג[[#This Row],[וסת קבוע אחרון]],"")</f>
        <v/>
      </c>
      <c r="AD1157" s="1" t="str">
        <f>IF(AND(שבוע_בדילוג[[#This Row],[הווסת פעיל?]]=1,Y1156=0,שבוע_בדילוג[[#This Row],[וסת קבוע אחרון]]&lt;&gt;X1156),1,"")</f>
        <v/>
      </c>
      <c r="AE1157" s="1" t="str">
        <f>IF(AND(שבוע_בדילוג[[#This Row],[הווסת פעיל?]]&lt;&gt;"",B1158=1),שבוע_בדילוג[[#This Row],[CycleNumber]],"")</f>
        <v/>
      </c>
      <c r="AF1157" s="1" t="str">
        <f>IF(AND(שבוע_בדילוג[[#This Row],[הווסת פעיל?]]&lt;&gt;"",Y1156=""),שבוע_בדילוג[[#This Row],[CycleNumber]],"")</f>
        <v/>
      </c>
      <c r="AG1157" s="1" t="str">
        <f>IF(B1158=1,"",IF(שבוע_בדילוג[[#This Row],[הווסת פעיל?]]=1,IF(שבוע_בדילוג[[#This Row],[וסת קבוע אחרון]]=F1158,1,0),""))</f>
        <v/>
      </c>
      <c r="AH1157" s="1" t="str">
        <f>IF(B1158=1,"",IF(שבוע_בדילוג[[#This Row],[הווסת פעיל?]]=1,IF(OR(שבוע_בדילוג[[#This Row],[וסת קבוע אחרון]]=F1158,F1158=שבוע_בדילוג[[#This Row],[LengthofCycle]]),1,0),""))</f>
        <v/>
      </c>
      <c r="AI1157" s="1" t="str">
        <f>IF(B1158=1,"",IF(שבוע_בדילוג[[#This Row],[הווסת פעיל?]]=1,IF(OR(שבוע_בדילוג[[#This Row],[וסת קבוע אחרון]]=F1158,F1158=שבוע_בדילוג[[#This Row],[LengthofCycle]],AND(שבוע_בדילוג[[#This Row],[LengthofCycle]]&lt;&gt;שבוע_בדילוג[[#This Row],[וסת קבוע אחרון]],OR(F1158=28,F1158=29))),1,0),""))</f>
        <v/>
      </c>
      <c r="AJ1157" s="1" t="str">
        <f>IF(AND(שבוע_בדילוג[[#This Row],[הווסת פעיל?]]=1,B1158=1),1,"")</f>
        <v/>
      </c>
      <c r="AK1157" s="4">
        <f>IF(AND(שבוע_בדילוג[[#This Row],[הווסת פעיל?]]&lt;&gt;1,B1158&lt;&gt;1,B1158&lt;&gt;""),IF(שבוע_בדילוג[[#This Row],[LengthofCycle]]=F1158,1,0),"")</f>
        <v>0</v>
      </c>
      <c r="AL1157" s="4">
        <f>IF(AND(שבוע_בדילוג[[#This Row],[הווסת פעיל?]]&lt;&gt;1,B1158&lt;&gt;1,B1158&lt;&gt;""),IF(OR(שבוע_בדילוג[[#This Row],[LengthofCycle]]=F1158,F1158=29),1,0),"")</f>
        <v>0</v>
      </c>
      <c r="AM1157" s="4">
        <f>IF(AND(שבוע_בדילוג[[#This Row],[הווסת פעיל?]]&lt;&gt;1,B1158&lt;&gt;1,B1158&lt;&gt;""),IF(OR(שבוע_בדילוג[[#This Row],[LengthofCycle]]=F1158,F1158=29,F1158=28),1,0),"")</f>
        <v>0</v>
      </c>
    </row>
    <row r="1158" spans="1:39" x14ac:dyDescent="0.25">
      <c r="A1158" s="1" t="s">
        <v>150</v>
      </c>
      <c r="B1158" s="1">
        <v>6</v>
      </c>
      <c r="C1158" s="1">
        <v>0</v>
      </c>
      <c r="D1158" s="1">
        <v>0</v>
      </c>
      <c r="E1158" s="1">
        <v>0</v>
      </c>
      <c r="F1158" s="1">
        <v>33</v>
      </c>
      <c r="H1158" s="1">
        <f>שבוע_בדילוג[[#This Row],[LengthofCycle]]+1</f>
        <v>34</v>
      </c>
      <c r="I1158" s="1" t="str">
        <f>IF(IFERROR(LOOKUP(שבוע_בדילוג[[#This Row],[ClientID]],קביעויות[השבוע בדילוג]),FALSE)=שבוע_בדילוג[[#This Row],[ClientID]],1,"")</f>
        <v/>
      </c>
      <c r="J1158" s="1" t="str">
        <f>IF(AND(שבוע_בדילוג[[#This Row],[CycleNumber]]&gt;1,OR(B1159="",שבוע_בדילוג[[#This Row],[CycleNumber]]&gt;B1157)),IF(OR(AND(שבוע_בדילוג[[#This Row],[LengthofCycle]]=29,F1157=29),AND(שבוע_בדילוג[[#This Row],[LengthofCycle]]=36,F1157=36)),1,""),"")</f>
        <v/>
      </c>
      <c r="K1158" s="1" t="str">
        <f>IF(AND(שבוע_בדילוג[[#This Row],[וסת השבוע]]=1,J1157=1,שבוע_בדילוג[[#This Row],[CycleNumber]]&gt;B1157),1,"")</f>
        <v/>
      </c>
      <c r="L1158" s="1" t="str">
        <f>IF(שבוע_בדילוג[[#This Row],[CycleNumber]]=1,"",IF(שבוע_בדילוג[[#This Row],[וסת השבוע]]=1,0,IF(L1157="","",IF(L1157=0,IF(שבוע_בדילוג[[#This Row],[LengthofCycle]]=29,0,1),IF(L1157=1,IF(שבוע_בדילוג[[#This Row],[LengthofCycle]]+F1157=29*2,0,2),IF(L1157=2,IF(שבוע_בדילוג[[#This Row],[LengthofCycle]]+F1157+F1156=29*3,0,3),""))))))</f>
        <v/>
      </c>
      <c r="M1158" s="1" t="str">
        <f>IF(שבוע_בדילוג[[#This Row],[וסת השבוע]]=1,IF(שבוע_בדילוג[[#This Row],[וסת השבוע וההפלגה ביחד]]=1,M1157+1,0),IF(AND(שבוע_בדילוג[[#This Row],[CycleNumber]]&gt;B1157,שבוע_בדילוג[[#This Row],[CycleNumber]]&gt;1),IF(שבוע_בדילוג[[#This Row],[וסת השבוע פעיל?]]&lt;&gt;"",M1157+1,""),""))</f>
        <v/>
      </c>
      <c r="N1158" s="1" t="str">
        <f>IF(שבוע_בדילוג[[#This Row],[וסת השבוע פעיל?2]]="","",IF(AND(שבוע_בדילוג[[#This Row],[וסת השבוע פעיל?]]&lt;&gt;"",שבוע_בדילוג[[#This Row],[CycleNumber]]&lt;B1159,B1159&lt;&gt;"",שבוע_בדילוג[[#This Row],[וסת השבוע פעיל?]]&lt;3),IF(L1159=0,IF(AND(שבוע_בדילוג[[#This Row],[וסת השבוע פעיל?]]&gt;0,J1159=1),0,1),0),""))</f>
        <v/>
      </c>
      <c r="O1158" s="1" t="str">
        <f t="shared" si="92"/>
        <v/>
      </c>
      <c r="P1158" s="1" t="str">
        <f>IF(AND(שבוע_בדילוג[[#This Row],[חיזוי - שבוע]]=1,K1159=1),1,"")</f>
        <v/>
      </c>
      <c r="Q1158" s="1" t="str">
        <f>IF(AND(שבוע_בדילוג[[#This Row],[וסת השבוע פעיל?]]&lt;3,OR(שבוע_בדילוג[[#This Row],[CycleNumber]]&gt;B1159,B1159="")),1,"")</f>
        <v/>
      </c>
      <c r="R1158" s="1" t="str">
        <f>IF(AND(שבוע_בדילוג[[#This Row],[חיזוי - שבוע]]&lt;&gt;"",שבוע_בדילוג[[#This Row],[וסת השבוע פעיל?2]]=""),1,"")</f>
        <v/>
      </c>
      <c r="S1158" s="1" t="str">
        <f>IF(שבוע_בדילוג[[#This Row],[האישה קבעה וסת שבוע בדילוג?]]=1,IF(שבוע_בדילוג[[#This Row],[וסת השבוע פעיל?]]&lt;3,1,0),"")</f>
        <v/>
      </c>
      <c r="T11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8" s="1">
        <f t="shared" si="93"/>
        <v>0</v>
      </c>
      <c r="V1158" s="1">
        <f t="shared" si="94"/>
        <v>0</v>
      </c>
      <c r="W1158" s="1">
        <f t="shared" si="95"/>
        <v>0</v>
      </c>
      <c r="X1158" s="1" t="str">
        <f>IF(שבוע_בדילוג[[#This Row],[3 הפלגות זהות]]="","",IF(שבוע_בדילוג[[#This Row],[3 הפלגות זהות]]=1,שבוע_בדילוג[[#This Row],[LengthofCycle]],X1157))</f>
        <v/>
      </c>
      <c r="Z1158" s="1" t="str">
        <f>IF(OR(שבוע_בדילוג[[#This Row],[הווסת פעיל?]]=0,שבוע_בדילוג[[#This Row],[הווסת פעיל?]]=""),"",SUM(Z1157,שבוע_בדילוג[[#This Row],[הווסת פעיל?]]))</f>
        <v/>
      </c>
      <c r="AA1158" s="1" t="str">
        <f>IF(AND(שבוע_בדילוג[[#This Row],[כמה מחזורים עד עקירה]]&lt;&gt;"",Z1159=""),שבוע_בדילוג[[#This Row],[כמה מחזורים עד עקירה]],"")</f>
        <v/>
      </c>
      <c r="AB1158" s="1" t="str">
        <f>IF(AND(שבוע_בדילוג[[#This Row],[הווסת פעיל?]]=1,שבוע_בדילוג[[#This Row],[וסת קבוע אחרון]]&lt;&gt;X1157),שבוע_בדילוג[[#This Row],[וסת קבוע אחרון]],"")</f>
        <v/>
      </c>
      <c r="AC1158" s="1" t="str">
        <f>IF(AND(שבוע_בדילוג[[#This Row],[הווסת פעיל?]]=1,Y1157=0,שבוע_בדילוג[[#This Row],[וסת קבוע אחרון]]=X1157),שבוע_בדילוג[[#This Row],[וסת קבוע אחרון]],"")</f>
        <v/>
      </c>
      <c r="AD1158" s="1" t="str">
        <f>IF(AND(שבוע_בדילוג[[#This Row],[הווסת פעיל?]]=1,Y1157=0,שבוע_בדילוג[[#This Row],[וסת קבוע אחרון]]&lt;&gt;X1157),1,"")</f>
        <v/>
      </c>
      <c r="AE1158" s="1" t="str">
        <f>IF(AND(שבוע_בדילוג[[#This Row],[הווסת פעיל?]]&lt;&gt;"",B1159=1),שבוע_בדילוג[[#This Row],[CycleNumber]],"")</f>
        <v/>
      </c>
      <c r="AF1158" s="1" t="str">
        <f>IF(AND(שבוע_בדילוג[[#This Row],[הווסת פעיל?]]&lt;&gt;"",Y1157=""),שבוע_בדילוג[[#This Row],[CycleNumber]],"")</f>
        <v/>
      </c>
      <c r="AG1158" s="1" t="str">
        <f>IF(B1159=1,"",IF(שבוע_בדילוג[[#This Row],[הווסת פעיל?]]=1,IF(שבוע_בדילוג[[#This Row],[וסת קבוע אחרון]]=F1159,1,0),""))</f>
        <v/>
      </c>
      <c r="AH1158" s="1" t="str">
        <f>IF(B1159=1,"",IF(שבוע_בדילוג[[#This Row],[הווסת פעיל?]]=1,IF(OR(שבוע_בדילוג[[#This Row],[וסת קבוע אחרון]]=F1159,F1159=שבוע_בדילוג[[#This Row],[LengthofCycle]]),1,0),""))</f>
        <v/>
      </c>
      <c r="AI1158" s="1" t="str">
        <f>IF(B1159=1,"",IF(שבוע_בדילוג[[#This Row],[הווסת פעיל?]]=1,IF(OR(שבוע_בדילוג[[#This Row],[וסת קבוע אחרון]]=F1159,F1159=שבוע_בדילוג[[#This Row],[LengthofCycle]],AND(שבוע_בדילוג[[#This Row],[LengthofCycle]]&lt;&gt;שבוע_בדילוג[[#This Row],[וסת קבוע אחרון]],OR(F1159=28,F1159=29))),1,0),""))</f>
        <v/>
      </c>
      <c r="AJ1158" s="1" t="str">
        <f>IF(AND(שבוע_בדילוג[[#This Row],[הווסת פעיל?]]=1,B1159=1),1,"")</f>
        <v/>
      </c>
      <c r="AK1158" s="4">
        <f>IF(AND(שבוע_בדילוג[[#This Row],[הווסת פעיל?]]&lt;&gt;1,B1159&lt;&gt;1,B1159&lt;&gt;""),IF(שבוע_בדילוג[[#This Row],[LengthofCycle]]=F1159,1,0),"")</f>
        <v>0</v>
      </c>
      <c r="AL1158" s="4">
        <f>IF(AND(שבוע_בדילוג[[#This Row],[הווסת פעיל?]]&lt;&gt;1,B1159&lt;&gt;1,B1159&lt;&gt;""),IF(OR(שבוע_בדילוג[[#This Row],[LengthofCycle]]=F1159,F1159=29),1,0),"")</f>
        <v>0</v>
      </c>
      <c r="AM1158" s="4">
        <f>IF(AND(שבוע_בדילוג[[#This Row],[הווסת פעיל?]]&lt;&gt;1,B1159&lt;&gt;1,B1159&lt;&gt;""),IF(OR(שבוע_בדילוג[[#This Row],[LengthofCycle]]=F1159,F1159=29,F1159=28),1,0),"")</f>
        <v>0</v>
      </c>
    </row>
    <row r="1159" spans="1:39" x14ac:dyDescent="0.25">
      <c r="A1159" s="1" t="s">
        <v>150</v>
      </c>
      <c r="B1159" s="1">
        <v>7</v>
      </c>
      <c r="C1159" s="1">
        <v>0</v>
      </c>
      <c r="D1159" s="1">
        <v>1</v>
      </c>
      <c r="E1159" s="1">
        <v>0</v>
      </c>
      <c r="F1159" s="1">
        <v>27</v>
      </c>
      <c r="H1159" s="1">
        <f>שבוע_בדילוג[[#This Row],[LengthofCycle]]+1</f>
        <v>28</v>
      </c>
      <c r="I1159" s="1" t="str">
        <f>IF(IFERROR(LOOKUP(שבוע_בדילוג[[#This Row],[ClientID]],קביעויות[השבוע בדילוג]),FALSE)=שבוע_בדילוג[[#This Row],[ClientID]],1,"")</f>
        <v/>
      </c>
      <c r="J1159" s="1" t="str">
        <f>IF(AND(שבוע_בדילוג[[#This Row],[CycleNumber]]&gt;1,OR(B1160="",שבוע_בדילוג[[#This Row],[CycleNumber]]&gt;B1158)),IF(OR(AND(שבוע_בדילוג[[#This Row],[LengthofCycle]]=29,F1158=29),AND(שבוע_בדילוג[[#This Row],[LengthofCycle]]=36,F1158=36)),1,""),"")</f>
        <v/>
      </c>
      <c r="K1159" s="1" t="str">
        <f>IF(AND(שבוע_בדילוג[[#This Row],[וסת השבוע]]=1,J1158=1,שבוע_בדילוג[[#This Row],[CycleNumber]]&gt;B1158),1,"")</f>
        <v/>
      </c>
      <c r="L1159" s="1" t="str">
        <f>IF(שבוע_בדילוג[[#This Row],[CycleNumber]]=1,"",IF(שבוע_בדילוג[[#This Row],[וסת השבוע]]=1,0,IF(L1158="","",IF(L1158=0,IF(שבוע_בדילוג[[#This Row],[LengthofCycle]]=29,0,1),IF(L1158=1,IF(שבוע_בדילוג[[#This Row],[LengthofCycle]]+F1158=29*2,0,2),IF(L1158=2,IF(שבוע_בדילוג[[#This Row],[LengthofCycle]]+F1158+F1157=29*3,0,3),""))))))</f>
        <v/>
      </c>
      <c r="M1159" s="1" t="str">
        <f>IF(שבוע_בדילוג[[#This Row],[וסת השבוע]]=1,IF(שבוע_בדילוג[[#This Row],[וסת השבוע וההפלגה ביחד]]=1,M1158+1,0),IF(AND(שבוע_בדילוג[[#This Row],[CycleNumber]]&gt;B1158,שבוע_בדילוג[[#This Row],[CycleNumber]]&gt;1),IF(שבוע_בדילוג[[#This Row],[וסת השבוע פעיל?]]&lt;&gt;"",M1158+1,""),""))</f>
        <v/>
      </c>
      <c r="N1159" s="1" t="str">
        <f>IF(שבוע_בדילוג[[#This Row],[וסת השבוע פעיל?2]]="","",IF(AND(שבוע_בדילוג[[#This Row],[וסת השבוע פעיל?]]&lt;&gt;"",שבוע_בדילוג[[#This Row],[CycleNumber]]&lt;B1160,B1160&lt;&gt;"",שבוע_בדילוג[[#This Row],[וסת השבוע פעיל?]]&lt;3),IF(L1160=0,IF(AND(שבוע_בדילוג[[#This Row],[וסת השבוע פעיל?]]&gt;0,J1160=1),0,1),0),""))</f>
        <v/>
      </c>
      <c r="O1159" s="1" t="str">
        <f t="shared" si="92"/>
        <v/>
      </c>
      <c r="P1159" s="1" t="str">
        <f>IF(AND(שבוע_בדילוג[[#This Row],[חיזוי - שבוע]]=1,K1160=1),1,"")</f>
        <v/>
      </c>
      <c r="Q1159" s="1" t="str">
        <f>IF(AND(שבוע_בדילוג[[#This Row],[וסת השבוע פעיל?]]&lt;3,OR(שבוע_בדילוג[[#This Row],[CycleNumber]]&gt;B1160,B1160="")),1,"")</f>
        <v/>
      </c>
      <c r="R1159" s="1" t="str">
        <f>IF(AND(שבוע_בדילוג[[#This Row],[חיזוי - שבוע]]&lt;&gt;"",שבוע_בדילוג[[#This Row],[וסת השבוע פעיל?2]]=""),1,"")</f>
        <v/>
      </c>
      <c r="S1159" s="1" t="str">
        <f>IF(שבוע_בדילוג[[#This Row],[האישה קבעה וסת שבוע בדילוג?]]=1,IF(שבוע_בדילוג[[#This Row],[וסת השבוע פעיל?]]&lt;3,1,0),"")</f>
        <v/>
      </c>
      <c r="T11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59" s="1">
        <f t="shared" si="93"/>
        <v>0</v>
      </c>
      <c r="V1159" s="1">
        <f t="shared" si="94"/>
        <v>0</v>
      </c>
      <c r="W1159" s="1">
        <f t="shared" si="95"/>
        <v>0</v>
      </c>
      <c r="X1159" s="1" t="str">
        <f>IF(שבוע_בדילוג[[#This Row],[3 הפלגות זהות]]="","",IF(שבוע_בדילוג[[#This Row],[3 הפלגות זהות]]=1,שבוע_בדילוג[[#This Row],[LengthofCycle]],X1158))</f>
        <v/>
      </c>
      <c r="Z1159" s="1" t="str">
        <f>IF(OR(שבוע_בדילוג[[#This Row],[הווסת פעיל?]]=0,שבוע_בדילוג[[#This Row],[הווסת פעיל?]]=""),"",SUM(Z1158,שבוע_בדילוג[[#This Row],[הווסת פעיל?]]))</f>
        <v/>
      </c>
      <c r="AA1159" s="1" t="str">
        <f>IF(AND(שבוע_בדילוג[[#This Row],[כמה מחזורים עד עקירה]]&lt;&gt;"",Z1160=""),שבוע_בדילוג[[#This Row],[כמה מחזורים עד עקירה]],"")</f>
        <v/>
      </c>
      <c r="AB1159" s="1" t="str">
        <f>IF(AND(שבוע_בדילוג[[#This Row],[הווסת פעיל?]]=1,שבוע_בדילוג[[#This Row],[וסת קבוע אחרון]]&lt;&gt;X1158),שבוע_בדילוג[[#This Row],[וסת קבוע אחרון]],"")</f>
        <v/>
      </c>
      <c r="AC1159" s="1" t="str">
        <f>IF(AND(שבוע_בדילוג[[#This Row],[הווסת פעיל?]]=1,Y1158=0,שבוע_בדילוג[[#This Row],[וסת קבוע אחרון]]=X1158),שבוע_בדילוג[[#This Row],[וסת קבוע אחרון]],"")</f>
        <v/>
      </c>
      <c r="AD1159" s="1" t="str">
        <f>IF(AND(שבוע_בדילוג[[#This Row],[הווסת פעיל?]]=1,Y1158=0,שבוע_בדילוג[[#This Row],[וסת קבוע אחרון]]&lt;&gt;X1158),1,"")</f>
        <v/>
      </c>
      <c r="AE1159" s="1" t="str">
        <f>IF(AND(שבוע_בדילוג[[#This Row],[הווסת פעיל?]]&lt;&gt;"",B1160=1),שבוע_בדילוג[[#This Row],[CycleNumber]],"")</f>
        <v/>
      </c>
      <c r="AF1159" s="1" t="str">
        <f>IF(AND(שבוע_בדילוג[[#This Row],[הווסת פעיל?]]&lt;&gt;"",Y1158=""),שבוע_בדילוג[[#This Row],[CycleNumber]],"")</f>
        <v/>
      </c>
      <c r="AG1159" s="1" t="str">
        <f>IF(B1160=1,"",IF(שבוע_בדילוג[[#This Row],[הווסת פעיל?]]=1,IF(שבוע_בדילוג[[#This Row],[וסת קבוע אחרון]]=F1160,1,0),""))</f>
        <v/>
      </c>
      <c r="AH1159" s="1" t="str">
        <f>IF(B1160=1,"",IF(שבוע_בדילוג[[#This Row],[הווסת פעיל?]]=1,IF(OR(שבוע_בדילוג[[#This Row],[וסת קבוע אחרון]]=F1160,F1160=שבוע_בדילוג[[#This Row],[LengthofCycle]]),1,0),""))</f>
        <v/>
      </c>
      <c r="AI1159" s="1" t="str">
        <f>IF(B1160=1,"",IF(שבוע_בדילוג[[#This Row],[הווסת פעיל?]]=1,IF(OR(שבוע_בדילוג[[#This Row],[וסת קבוע אחרון]]=F1160,F1160=שבוע_בדילוג[[#This Row],[LengthofCycle]],AND(שבוע_בדילוג[[#This Row],[LengthofCycle]]&lt;&gt;שבוע_בדילוג[[#This Row],[וסת קבוע אחרון]],OR(F1160=28,F1160=29))),1,0),""))</f>
        <v/>
      </c>
      <c r="AJ1159" s="1" t="str">
        <f>IF(AND(שבוע_בדילוג[[#This Row],[הווסת פעיל?]]=1,B1160=1),1,"")</f>
        <v/>
      </c>
      <c r="AK1159" s="4">
        <f>IF(AND(שבוע_בדילוג[[#This Row],[הווסת פעיל?]]&lt;&gt;1,B1160&lt;&gt;1,B1160&lt;&gt;""),IF(שבוע_בדילוג[[#This Row],[LengthofCycle]]=F1160,1,0),"")</f>
        <v>0</v>
      </c>
      <c r="AL1159" s="4">
        <f>IF(AND(שבוע_בדילוג[[#This Row],[הווסת פעיל?]]&lt;&gt;1,B1160&lt;&gt;1,B1160&lt;&gt;""),IF(OR(שבוע_בדילוג[[#This Row],[LengthofCycle]]=F1160,F1160=29),1,0),"")</f>
        <v>0</v>
      </c>
      <c r="AM1159" s="4">
        <f>IF(AND(שבוע_בדילוג[[#This Row],[הווסת פעיל?]]&lt;&gt;1,B1160&lt;&gt;1,B1160&lt;&gt;""),IF(OR(שבוע_בדילוג[[#This Row],[LengthofCycle]]=F1160,F1160=29,F1160=28),1,0),"")</f>
        <v>1</v>
      </c>
    </row>
    <row r="1160" spans="1:39" x14ac:dyDescent="0.25">
      <c r="A1160" s="1" t="s">
        <v>150</v>
      </c>
      <c r="B1160" s="1">
        <v>8</v>
      </c>
      <c r="C1160" s="1">
        <v>0</v>
      </c>
      <c r="D1160" s="1">
        <v>1</v>
      </c>
      <c r="E1160" s="1">
        <v>0</v>
      </c>
      <c r="F1160" s="1">
        <v>28</v>
      </c>
      <c r="H1160" s="1">
        <f>שבוע_בדילוג[[#This Row],[LengthofCycle]]+1</f>
        <v>29</v>
      </c>
      <c r="I1160" s="1" t="str">
        <f>IF(IFERROR(LOOKUP(שבוע_בדילוג[[#This Row],[ClientID]],קביעויות[השבוע בדילוג]),FALSE)=שבוע_בדילוג[[#This Row],[ClientID]],1,"")</f>
        <v/>
      </c>
      <c r="J1160" s="1" t="str">
        <f>IF(AND(שבוע_בדילוג[[#This Row],[CycleNumber]]&gt;1,OR(B1161="",שבוע_בדילוג[[#This Row],[CycleNumber]]&gt;B1159)),IF(OR(AND(שבוע_בדילוג[[#This Row],[LengthofCycle]]=29,F1159=29),AND(שבוע_בדילוג[[#This Row],[LengthofCycle]]=36,F1159=36)),1,""),"")</f>
        <v/>
      </c>
      <c r="K1160" s="1" t="str">
        <f>IF(AND(שבוע_בדילוג[[#This Row],[וסת השבוע]]=1,J1159=1,שבוע_בדילוג[[#This Row],[CycleNumber]]&gt;B1159),1,"")</f>
        <v/>
      </c>
      <c r="L1160" s="1" t="str">
        <f>IF(שבוע_בדילוג[[#This Row],[CycleNumber]]=1,"",IF(שבוע_בדילוג[[#This Row],[וסת השבוע]]=1,0,IF(L1159="","",IF(L1159=0,IF(שבוע_בדילוג[[#This Row],[LengthofCycle]]=29,0,1),IF(L1159=1,IF(שבוע_בדילוג[[#This Row],[LengthofCycle]]+F1159=29*2,0,2),IF(L1159=2,IF(שבוע_בדילוג[[#This Row],[LengthofCycle]]+F1159+F1158=29*3,0,3),""))))))</f>
        <v/>
      </c>
      <c r="M1160" s="1" t="str">
        <f>IF(שבוע_בדילוג[[#This Row],[וסת השבוע]]=1,IF(שבוע_בדילוג[[#This Row],[וסת השבוע וההפלגה ביחד]]=1,M1159+1,0),IF(AND(שבוע_בדילוג[[#This Row],[CycleNumber]]&gt;B1159,שבוע_בדילוג[[#This Row],[CycleNumber]]&gt;1),IF(שבוע_בדילוג[[#This Row],[וסת השבוע פעיל?]]&lt;&gt;"",M1159+1,""),""))</f>
        <v/>
      </c>
      <c r="N1160" s="1" t="str">
        <f>IF(שבוע_בדילוג[[#This Row],[וסת השבוע פעיל?2]]="","",IF(AND(שבוע_בדילוג[[#This Row],[וסת השבוע פעיל?]]&lt;&gt;"",שבוע_בדילוג[[#This Row],[CycleNumber]]&lt;B1161,B1161&lt;&gt;"",שבוע_בדילוג[[#This Row],[וסת השבוע פעיל?]]&lt;3),IF(L1161=0,IF(AND(שבוע_בדילוג[[#This Row],[וסת השבוע פעיל?]]&gt;0,J1161=1),0,1),0),""))</f>
        <v/>
      </c>
      <c r="O1160" s="1" t="str">
        <f t="shared" si="92"/>
        <v/>
      </c>
      <c r="P1160" s="1" t="str">
        <f>IF(AND(שבוע_בדילוג[[#This Row],[חיזוי - שבוע]]=1,K1161=1),1,"")</f>
        <v/>
      </c>
      <c r="Q1160" s="1" t="str">
        <f>IF(AND(שבוע_בדילוג[[#This Row],[וסת השבוע פעיל?]]&lt;3,OR(שבוע_בדילוג[[#This Row],[CycleNumber]]&gt;B1161,B1161="")),1,"")</f>
        <v/>
      </c>
      <c r="R1160" s="1" t="str">
        <f>IF(AND(שבוע_בדילוג[[#This Row],[חיזוי - שבוע]]&lt;&gt;"",שבוע_בדילוג[[#This Row],[וסת השבוע פעיל?2]]=""),1,"")</f>
        <v/>
      </c>
      <c r="S1160" s="1" t="str">
        <f>IF(שבוע_בדילוג[[#This Row],[האישה קבעה וסת שבוע בדילוג?]]=1,IF(שבוע_בדילוג[[#This Row],[וסת השבוע פעיל?]]&lt;3,1,0),"")</f>
        <v/>
      </c>
      <c r="T11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0" s="1">
        <f t="shared" si="93"/>
        <v>0</v>
      </c>
      <c r="V1160" s="1">
        <f t="shared" si="94"/>
        <v>0</v>
      </c>
      <c r="W1160" s="1">
        <f t="shared" si="95"/>
        <v>0</v>
      </c>
      <c r="X1160" s="1" t="str">
        <f>IF(שבוע_בדילוג[[#This Row],[3 הפלגות זהות]]="","",IF(שבוע_בדילוג[[#This Row],[3 הפלגות זהות]]=1,שבוע_בדילוג[[#This Row],[LengthofCycle]],X1159))</f>
        <v/>
      </c>
      <c r="Z1160" s="1" t="str">
        <f>IF(OR(שבוע_בדילוג[[#This Row],[הווסת פעיל?]]=0,שבוע_בדילוג[[#This Row],[הווסת פעיל?]]=""),"",SUM(Z1159,שבוע_בדילוג[[#This Row],[הווסת פעיל?]]))</f>
        <v/>
      </c>
      <c r="AA1160" s="1" t="str">
        <f>IF(AND(שבוע_בדילוג[[#This Row],[כמה מחזורים עד עקירה]]&lt;&gt;"",Z1161=""),שבוע_בדילוג[[#This Row],[כמה מחזורים עד עקירה]],"")</f>
        <v/>
      </c>
      <c r="AB1160" s="1" t="str">
        <f>IF(AND(שבוע_בדילוג[[#This Row],[הווסת פעיל?]]=1,שבוע_בדילוג[[#This Row],[וסת קבוע אחרון]]&lt;&gt;X1159),שבוע_בדילוג[[#This Row],[וסת קבוע אחרון]],"")</f>
        <v/>
      </c>
      <c r="AC1160" s="1" t="str">
        <f>IF(AND(שבוע_בדילוג[[#This Row],[הווסת פעיל?]]=1,Y1159=0,שבוע_בדילוג[[#This Row],[וסת קבוע אחרון]]=X1159),שבוע_בדילוג[[#This Row],[וסת קבוע אחרון]],"")</f>
        <v/>
      </c>
      <c r="AD1160" s="1" t="str">
        <f>IF(AND(שבוע_בדילוג[[#This Row],[הווסת פעיל?]]=1,Y1159=0,שבוע_בדילוג[[#This Row],[וסת קבוע אחרון]]&lt;&gt;X1159),1,"")</f>
        <v/>
      </c>
      <c r="AE1160" s="1" t="str">
        <f>IF(AND(שבוע_בדילוג[[#This Row],[הווסת פעיל?]]&lt;&gt;"",B1161=1),שבוע_בדילוג[[#This Row],[CycleNumber]],"")</f>
        <v/>
      </c>
      <c r="AF1160" s="1" t="str">
        <f>IF(AND(שבוע_בדילוג[[#This Row],[הווסת פעיל?]]&lt;&gt;"",Y1159=""),שבוע_בדילוג[[#This Row],[CycleNumber]],"")</f>
        <v/>
      </c>
      <c r="AG1160" s="1" t="str">
        <f>IF(B1161=1,"",IF(שבוע_בדילוג[[#This Row],[הווסת פעיל?]]=1,IF(שבוע_בדילוג[[#This Row],[וסת קבוע אחרון]]=F1161,1,0),""))</f>
        <v/>
      </c>
      <c r="AH1160" s="1" t="str">
        <f>IF(B1161=1,"",IF(שבוע_בדילוג[[#This Row],[הווסת פעיל?]]=1,IF(OR(שבוע_בדילוג[[#This Row],[וסת קבוע אחרון]]=F1161,F1161=שבוע_בדילוג[[#This Row],[LengthofCycle]]),1,0),""))</f>
        <v/>
      </c>
      <c r="AI1160" s="1" t="str">
        <f>IF(B1161=1,"",IF(שבוע_בדילוג[[#This Row],[הווסת פעיל?]]=1,IF(OR(שבוע_בדילוג[[#This Row],[וסת קבוע אחרון]]=F1161,F1161=שבוע_בדילוג[[#This Row],[LengthofCycle]],AND(שבוע_בדילוג[[#This Row],[LengthofCycle]]&lt;&gt;שבוע_בדילוג[[#This Row],[וסת קבוע אחרון]],OR(F1161=28,F1161=29))),1,0),""))</f>
        <v/>
      </c>
      <c r="AJ1160" s="1" t="str">
        <f>IF(AND(שבוע_בדילוג[[#This Row],[הווסת פעיל?]]=1,B1161=1),1,"")</f>
        <v/>
      </c>
      <c r="AK1160" s="4">
        <f>IF(AND(שבוע_בדילוג[[#This Row],[הווסת פעיל?]]&lt;&gt;1,B1161&lt;&gt;1,B1161&lt;&gt;""),IF(שבוע_בדילוג[[#This Row],[LengthofCycle]]=F1161,1,0),"")</f>
        <v>0</v>
      </c>
      <c r="AL1160" s="4">
        <f>IF(AND(שבוע_בדילוג[[#This Row],[הווסת פעיל?]]&lt;&gt;1,B1161&lt;&gt;1,B1161&lt;&gt;""),IF(OR(שבוע_בדילוג[[#This Row],[LengthofCycle]]=F1161,F1161=29),1,0),"")</f>
        <v>0</v>
      </c>
      <c r="AM1160" s="4">
        <f>IF(AND(שבוע_בדילוג[[#This Row],[הווסת פעיל?]]&lt;&gt;1,B1161&lt;&gt;1,B1161&lt;&gt;""),IF(OR(שבוע_בדילוג[[#This Row],[LengthofCycle]]=F1161,F1161=29,F1161=28),1,0),"")</f>
        <v>0</v>
      </c>
    </row>
    <row r="1161" spans="1:39" x14ac:dyDescent="0.25">
      <c r="A1161" s="1" t="s">
        <v>150</v>
      </c>
      <c r="B1161" s="1">
        <v>9</v>
      </c>
      <c r="C1161" s="1">
        <v>0</v>
      </c>
      <c r="D1161" s="1">
        <v>1</v>
      </c>
      <c r="E1161" s="1">
        <v>0</v>
      </c>
      <c r="F1161" s="1">
        <v>30</v>
      </c>
      <c r="H1161" s="1">
        <f>שבוע_בדילוג[[#This Row],[LengthofCycle]]+1</f>
        <v>31</v>
      </c>
      <c r="I1161" s="1" t="str">
        <f>IF(IFERROR(LOOKUP(שבוע_בדילוג[[#This Row],[ClientID]],קביעויות[השבוע בדילוג]),FALSE)=שבוע_בדילוג[[#This Row],[ClientID]],1,"")</f>
        <v/>
      </c>
      <c r="J1161" s="1" t="str">
        <f>IF(AND(שבוע_בדילוג[[#This Row],[CycleNumber]]&gt;1,OR(B1162="",שבוע_בדילוג[[#This Row],[CycleNumber]]&gt;B1160)),IF(OR(AND(שבוע_בדילוג[[#This Row],[LengthofCycle]]=29,F1160=29),AND(שבוע_בדילוג[[#This Row],[LengthofCycle]]=36,F1160=36)),1,""),"")</f>
        <v/>
      </c>
      <c r="K1161" s="1" t="str">
        <f>IF(AND(שבוע_בדילוג[[#This Row],[וסת השבוע]]=1,J1160=1,שבוע_בדילוג[[#This Row],[CycleNumber]]&gt;B1160),1,"")</f>
        <v/>
      </c>
      <c r="L1161" s="1" t="str">
        <f>IF(שבוע_בדילוג[[#This Row],[CycleNumber]]=1,"",IF(שבוע_בדילוג[[#This Row],[וסת השבוע]]=1,0,IF(L1160="","",IF(L1160=0,IF(שבוע_בדילוג[[#This Row],[LengthofCycle]]=29,0,1),IF(L1160=1,IF(שבוע_בדילוג[[#This Row],[LengthofCycle]]+F1160=29*2,0,2),IF(L1160=2,IF(שבוע_בדילוג[[#This Row],[LengthofCycle]]+F1160+F1159=29*3,0,3),""))))))</f>
        <v/>
      </c>
      <c r="M1161" s="1" t="str">
        <f>IF(שבוע_בדילוג[[#This Row],[וסת השבוע]]=1,IF(שבוע_בדילוג[[#This Row],[וסת השבוע וההפלגה ביחד]]=1,M1160+1,0),IF(AND(שבוע_בדילוג[[#This Row],[CycleNumber]]&gt;B1160,שבוע_בדילוג[[#This Row],[CycleNumber]]&gt;1),IF(שבוע_בדילוג[[#This Row],[וסת השבוע פעיל?]]&lt;&gt;"",M1160+1,""),""))</f>
        <v/>
      </c>
      <c r="N1161" s="1" t="str">
        <f>IF(שבוע_בדילוג[[#This Row],[וסת השבוע פעיל?2]]="","",IF(AND(שבוע_בדילוג[[#This Row],[וסת השבוע פעיל?]]&lt;&gt;"",שבוע_בדילוג[[#This Row],[CycleNumber]]&lt;B1162,B1162&lt;&gt;"",שבוע_בדילוג[[#This Row],[וסת השבוע פעיל?]]&lt;3),IF(L1162=0,IF(AND(שבוע_בדילוג[[#This Row],[וסת השבוע פעיל?]]&gt;0,J1162=1),0,1),0),""))</f>
        <v/>
      </c>
      <c r="O1161" s="1" t="str">
        <f t="shared" si="92"/>
        <v/>
      </c>
      <c r="P1161" s="1" t="str">
        <f>IF(AND(שבוע_בדילוג[[#This Row],[חיזוי - שבוע]]=1,K1162=1),1,"")</f>
        <v/>
      </c>
      <c r="Q1161" s="1" t="str">
        <f>IF(AND(שבוע_בדילוג[[#This Row],[וסת השבוע פעיל?]]&lt;3,OR(שבוע_בדילוג[[#This Row],[CycleNumber]]&gt;B1162,B1162="")),1,"")</f>
        <v/>
      </c>
      <c r="R1161" s="1" t="str">
        <f>IF(AND(שבוע_בדילוג[[#This Row],[חיזוי - שבוע]]&lt;&gt;"",שבוע_בדילוג[[#This Row],[וסת השבוע פעיל?2]]=""),1,"")</f>
        <v/>
      </c>
      <c r="S1161" s="1" t="str">
        <f>IF(שבוע_בדילוג[[#This Row],[האישה קבעה וסת שבוע בדילוג?]]=1,IF(שבוע_בדילוג[[#This Row],[וסת השבוע פעיל?]]&lt;3,1,0),"")</f>
        <v/>
      </c>
      <c r="T11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1" s="1">
        <f t="shared" si="93"/>
        <v>0</v>
      </c>
      <c r="V1161" s="1">
        <f t="shared" si="94"/>
        <v>0</v>
      </c>
      <c r="W1161" s="1">
        <f t="shared" si="95"/>
        <v>0</v>
      </c>
      <c r="X1161" s="1" t="str">
        <f>IF(שבוע_בדילוג[[#This Row],[3 הפלגות זהות]]="","",IF(שבוע_בדילוג[[#This Row],[3 הפלגות זהות]]=1,שבוע_בדילוג[[#This Row],[LengthofCycle]],X1160))</f>
        <v/>
      </c>
      <c r="Z1161" s="1" t="str">
        <f>IF(OR(שבוע_בדילוג[[#This Row],[הווסת פעיל?]]=0,שבוע_בדילוג[[#This Row],[הווסת פעיל?]]=""),"",SUM(Z1160,שבוע_בדילוג[[#This Row],[הווסת פעיל?]]))</f>
        <v/>
      </c>
      <c r="AA1161" s="1" t="str">
        <f>IF(AND(שבוע_בדילוג[[#This Row],[כמה מחזורים עד עקירה]]&lt;&gt;"",Z1162=""),שבוע_בדילוג[[#This Row],[כמה מחזורים עד עקירה]],"")</f>
        <v/>
      </c>
      <c r="AB1161" s="1" t="str">
        <f>IF(AND(שבוע_בדילוג[[#This Row],[הווסת פעיל?]]=1,שבוע_בדילוג[[#This Row],[וסת קבוע אחרון]]&lt;&gt;X1160),שבוע_בדילוג[[#This Row],[וסת קבוע אחרון]],"")</f>
        <v/>
      </c>
      <c r="AC1161" s="1" t="str">
        <f>IF(AND(שבוע_בדילוג[[#This Row],[הווסת פעיל?]]=1,Y1160=0,שבוע_בדילוג[[#This Row],[וסת קבוע אחרון]]=X1160),שבוע_בדילוג[[#This Row],[וסת קבוע אחרון]],"")</f>
        <v/>
      </c>
      <c r="AD1161" s="1" t="str">
        <f>IF(AND(שבוע_בדילוג[[#This Row],[הווסת פעיל?]]=1,Y1160=0,שבוע_בדילוג[[#This Row],[וסת קבוע אחרון]]&lt;&gt;X1160),1,"")</f>
        <v/>
      </c>
      <c r="AE1161" s="1" t="str">
        <f>IF(AND(שבוע_בדילוג[[#This Row],[הווסת פעיל?]]&lt;&gt;"",B1162=1),שבוע_בדילוג[[#This Row],[CycleNumber]],"")</f>
        <v/>
      </c>
      <c r="AF1161" s="1" t="str">
        <f>IF(AND(שבוע_בדילוג[[#This Row],[הווסת פעיל?]]&lt;&gt;"",Y1160=""),שבוע_בדילוג[[#This Row],[CycleNumber]],"")</f>
        <v/>
      </c>
      <c r="AG1161" s="1" t="str">
        <f>IF(B1162=1,"",IF(שבוע_בדילוג[[#This Row],[הווסת פעיל?]]=1,IF(שבוע_בדילוג[[#This Row],[וסת קבוע אחרון]]=F1162,1,0),""))</f>
        <v/>
      </c>
      <c r="AH1161" s="1" t="str">
        <f>IF(B1162=1,"",IF(שבוע_בדילוג[[#This Row],[הווסת פעיל?]]=1,IF(OR(שבוע_בדילוג[[#This Row],[וסת קבוע אחרון]]=F1162,F1162=שבוע_בדילוג[[#This Row],[LengthofCycle]]),1,0),""))</f>
        <v/>
      </c>
      <c r="AI1161" s="1" t="str">
        <f>IF(B1162=1,"",IF(שבוע_בדילוג[[#This Row],[הווסת פעיל?]]=1,IF(OR(שבוע_בדילוג[[#This Row],[וסת קבוע אחרון]]=F1162,F1162=שבוע_בדילוג[[#This Row],[LengthofCycle]],AND(שבוע_בדילוג[[#This Row],[LengthofCycle]]&lt;&gt;שבוע_בדילוג[[#This Row],[וסת קבוע אחרון]],OR(F1162=28,F1162=29))),1,0),""))</f>
        <v/>
      </c>
      <c r="AJ1161" s="1" t="str">
        <f>IF(AND(שבוע_בדילוג[[#This Row],[הווסת פעיל?]]=1,B1162=1),1,"")</f>
        <v/>
      </c>
      <c r="AK1161" s="4">
        <f>IF(AND(שבוע_בדילוג[[#This Row],[הווסת פעיל?]]&lt;&gt;1,B1162&lt;&gt;1,B1162&lt;&gt;""),IF(שבוע_בדילוג[[#This Row],[LengthofCycle]]=F1162,1,0),"")</f>
        <v>0</v>
      </c>
      <c r="AL1161" s="4">
        <f>IF(AND(שבוע_בדילוג[[#This Row],[הווסת פעיל?]]&lt;&gt;1,B1162&lt;&gt;1,B1162&lt;&gt;""),IF(OR(שבוע_בדילוג[[#This Row],[LengthofCycle]]=F1162,F1162=29),1,0),"")</f>
        <v>0</v>
      </c>
      <c r="AM1161" s="4">
        <f>IF(AND(שבוע_בדילוג[[#This Row],[הווסת פעיל?]]&lt;&gt;1,B1162&lt;&gt;1,B1162&lt;&gt;""),IF(OR(שבוע_בדילוג[[#This Row],[LengthofCycle]]=F1162,F1162=29,F1162=28),1,0),"")</f>
        <v>0</v>
      </c>
    </row>
    <row r="1162" spans="1:39" x14ac:dyDescent="0.25">
      <c r="A1162" s="1" t="s">
        <v>150</v>
      </c>
      <c r="B1162" s="1">
        <v>10</v>
      </c>
      <c r="C1162" s="1">
        <v>0</v>
      </c>
      <c r="D1162" s="1">
        <v>1</v>
      </c>
      <c r="E1162" s="1">
        <v>0</v>
      </c>
      <c r="F1162" s="1">
        <v>34</v>
      </c>
      <c r="H1162" s="1">
        <f>שבוע_בדילוג[[#This Row],[LengthofCycle]]+1</f>
        <v>35</v>
      </c>
      <c r="I1162" s="1" t="str">
        <f>IF(IFERROR(LOOKUP(שבוע_בדילוג[[#This Row],[ClientID]],קביעויות[השבוע בדילוג]),FALSE)=שבוע_בדילוג[[#This Row],[ClientID]],1,"")</f>
        <v/>
      </c>
      <c r="J1162" s="1" t="str">
        <f>IF(AND(שבוע_בדילוג[[#This Row],[CycleNumber]]&gt;1,OR(B1163="",שבוע_בדילוג[[#This Row],[CycleNumber]]&gt;B1161)),IF(OR(AND(שבוע_בדילוג[[#This Row],[LengthofCycle]]=29,F1161=29),AND(שבוע_בדילוג[[#This Row],[LengthofCycle]]=36,F1161=36)),1,""),"")</f>
        <v/>
      </c>
      <c r="K1162" s="1" t="str">
        <f>IF(AND(שבוע_בדילוג[[#This Row],[וסת השבוע]]=1,J1161=1,שבוע_בדילוג[[#This Row],[CycleNumber]]&gt;B1161),1,"")</f>
        <v/>
      </c>
      <c r="L1162" s="1" t="str">
        <f>IF(שבוע_בדילוג[[#This Row],[CycleNumber]]=1,"",IF(שבוע_בדילוג[[#This Row],[וסת השבוע]]=1,0,IF(L1161="","",IF(L1161=0,IF(שבוע_בדילוג[[#This Row],[LengthofCycle]]=29,0,1),IF(L1161=1,IF(שבוע_בדילוג[[#This Row],[LengthofCycle]]+F1161=29*2,0,2),IF(L1161=2,IF(שבוע_בדילוג[[#This Row],[LengthofCycle]]+F1161+F1160=29*3,0,3),""))))))</f>
        <v/>
      </c>
      <c r="M1162" s="1" t="str">
        <f>IF(שבוע_בדילוג[[#This Row],[וסת השבוע]]=1,IF(שבוע_בדילוג[[#This Row],[וסת השבוע וההפלגה ביחד]]=1,M1161+1,0),IF(AND(שבוע_בדילוג[[#This Row],[CycleNumber]]&gt;B1161,שבוע_בדילוג[[#This Row],[CycleNumber]]&gt;1),IF(שבוע_בדילוג[[#This Row],[וסת השבוע פעיל?]]&lt;&gt;"",M1161+1,""),""))</f>
        <v/>
      </c>
      <c r="N1162" s="1" t="str">
        <f>IF(שבוע_בדילוג[[#This Row],[וסת השבוע פעיל?2]]="","",IF(AND(שבוע_בדילוג[[#This Row],[וסת השבוע פעיל?]]&lt;&gt;"",שבוע_בדילוג[[#This Row],[CycleNumber]]&lt;B1163,B1163&lt;&gt;"",שבוע_בדילוג[[#This Row],[וסת השבוע פעיל?]]&lt;3),IF(L1163=0,IF(AND(שבוע_בדילוג[[#This Row],[וסת השבוע פעיל?]]&gt;0,J1163=1),0,1),0),""))</f>
        <v/>
      </c>
      <c r="O1162" s="1" t="str">
        <f t="shared" si="92"/>
        <v/>
      </c>
      <c r="P1162" s="1" t="str">
        <f>IF(AND(שבוע_בדילוג[[#This Row],[חיזוי - שבוע]]=1,K1163=1),1,"")</f>
        <v/>
      </c>
      <c r="Q1162" s="1" t="str">
        <f>IF(AND(שבוע_בדילוג[[#This Row],[וסת השבוע פעיל?]]&lt;3,OR(שבוע_בדילוג[[#This Row],[CycleNumber]]&gt;B1163,B1163="")),1,"")</f>
        <v/>
      </c>
      <c r="R1162" s="1" t="str">
        <f>IF(AND(שבוע_בדילוג[[#This Row],[חיזוי - שבוע]]&lt;&gt;"",שבוע_בדילוג[[#This Row],[וסת השבוע פעיל?2]]=""),1,"")</f>
        <v/>
      </c>
      <c r="S1162" s="1" t="str">
        <f>IF(שבוע_בדילוג[[#This Row],[האישה קבעה וסת שבוע בדילוג?]]=1,IF(שבוע_בדילוג[[#This Row],[וסת השבוע פעיל?]]&lt;3,1,0),"")</f>
        <v/>
      </c>
      <c r="T11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2" s="1">
        <f t="shared" si="93"/>
        <v>0</v>
      </c>
      <c r="V1162" s="1">
        <f t="shared" si="94"/>
        <v>0</v>
      </c>
      <c r="W1162" s="1">
        <f t="shared" si="95"/>
        <v>0</v>
      </c>
      <c r="X1162" s="1" t="str">
        <f>IF(שבוע_בדילוג[[#This Row],[3 הפלגות זהות]]="","",IF(שבוע_בדילוג[[#This Row],[3 הפלגות זהות]]=1,שבוע_בדילוג[[#This Row],[LengthofCycle]],X1161))</f>
        <v/>
      </c>
      <c r="Z1162" s="1" t="str">
        <f>IF(OR(שבוע_בדילוג[[#This Row],[הווסת פעיל?]]=0,שבוע_בדילוג[[#This Row],[הווסת פעיל?]]=""),"",SUM(Z1161,שבוע_בדילוג[[#This Row],[הווסת פעיל?]]))</f>
        <v/>
      </c>
      <c r="AA1162" s="1" t="str">
        <f>IF(AND(שבוע_בדילוג[[#This Row],[כמה מחזורים עד עקירה]]&lt;&gt;"",Z1163=""),שבוע_בדילוג[[#This Row],[כמה מחזורים עד עקירה]],"")</f>
        <v/>
      </c>
      <c r="AB1162" s="1" t="str">
        <f>IF(AND(שבוע_בדילוג[[#This Row],[הווסת פעיל?]]=1,שבוע_בדילוג[[#This Row],[וסת קבוע אחרון]]&lt;&gt;X1161),שבוע_בדילוג[[#This Row],[וסת קבוע אחרון]],"")</f>
        <v/>
      </c>
      <c r="AC1162" s="1" t="str">
        <f>IF(AND(שבוע_בדילוג[[#This Row],[הווסת פעיל?]]=1,Y1161=0,שבוע_בדילוג[[#This Row],[וסת קבוע אחרון]]=X1161),שבוע_בדילוג[[#This Row],[וסת קבוע אחרון]],"")</f>
        <v/>
      </c>
      <c r="AD1162" s="1" t="str">
        <f>IF(AND(שבוע_בדילוג[[#This Row],[הווסת פעיל?]]=1,Y1161=0,שבוע_בדילוג[[#This Row],[וסת קבוע אחרון]]&lt;&gt;X1161),1,"")</f>
        <v/>
      </c>
      <c r="AE1162" s="1" t="str">
        <f>IF(AND(שבוע_בדילוג[[#This Row],[הווסת פעיל?]]&lt;&gt;"",B1163=1),שבוע_בדילוג[[#This Row],[CycleNumber]],"")</f>
        <v/>
      </c>
      <c r="AF1162" s="1" t="str">
        <f>IF(AND(שבוע_בדילוג[[#This Row],[הווסת פעיל?]]&lt;&gt;"",Y1161=""),שבוע_בדילוג[[#This Row],[CycleNumber]],"")</f>
        <v/>
      </c>
      <c r="AG1162" s="1" t="str">
        <f>IF(B1163=1,"",IF(שבוע_בדילוג[[#This Row],[הווסת פעיל?]]=1,IF(שבוע_בדילוג[[#This Row],[וסת קבוע אחרון]]=F1163,1,0),""))</f>
        <v/>
      </c>
      <c r="AH1162" s="1" t="str">
        <f>IF(B1163=1,"",IF(שבוע_בדילוג[[#This Row],[הווסת פעיל?]]=1,IF(OR(שבוע_בדילוג[[#This Row],[וסת קבוע אחרון]]=F1163,F1163=שבוע_בדילוג[[#This Row],[LengthofCycle]]),1,0),""))</f>
        <v/>
      </c>
      <c r="AI1162" s="1" t="str">
        <f>IF(B1163=1,"",IF(שבוע_בדילוג[[#This Row],[הווסת פעיל?]]=1,IF(OR(שבוע_בדילוג[[#This Row],[וסת קבוע אחרון]]=F1163,F1163=שבוע_בדילוג[[#This Row],[LengthofCycle]],AND(שבוע_בדילוג[[#This Row],[LengthofCycle]]&lt;&gt;שבוע_בדילוג[[#This Row],[וסת קבוע אחרון]],OR(F1163=28,F1163=29))),1,0),""))</f>
        <v/>
      </c>
      <c r="AJ1162" s="1" t="str">
        <f>IF(AND(שבוע_בדילוג[[#This Row],[הווסת פעיל?]]=1,B1163=1),1,"")</f>
        <v/>
      </c>
      <c r="AK1162" s="4">
        <f>IF(AND(שבוע_בדילוג[[#This Row],[הווסת פעיל?]]&lt;&gt;1,B1163&lt;&gt;1,B1163&lt;&gt;""),IF(שבוע_בדילוג[[#This Row],[LengthofCycle]]=F1163,1,0),"")</f>
        <v>0</v>
      </c>
      <c r="AL1162" s="4">
        <f>IF(AND(שבוע_בדילוג[[#This Row],[הווסת פעיל?]]&lt;&gt;1,B1163&lt;&gt;1,B1163&lt;&gt;""),IF(OR(שבוע_בדילוג[[#This Row],[LengthofCycle]]=F1163,F1163=29),1,0),"")</f>
        <v>0</v>
      </c>
      <c r="AM1162" s="4">
        <f>IF(AND(שבוע_בדילוג[[#This Row],[הווסת פעיל?]]&lt;&gt;1,B1163&lt;&gt;1,B1163&lt;&gt;""),IF(OR(שבוע_בדילוג[[#This Row],[LengthofCycle]]=F1163,F1163=29,F1163=28),1,0),"")</f>
        <v>0</v>
      </c>
    </row>
    <row r="1163" spans="1:39" x14ac:dyDescent="0.25">
      <c r="A1163" s="1" t="s">
        <v>150</v>
      </c>
      <c r="B1163" s="1">
        <v>11</v>
      </c>
      <c r="C1163" s="1">
        <v>0</v>
      </c>
      <c r="D1163" s="1">
        <v>1</v>
      </c>
      <c r="E1163" s="1">
        <v>0</v>
      </c>
      <c r="F1163" s="1">
        <v>33</v>
      </c>
      <c r="H1163" s="1">
        <f>שבוע_בדילוג[[#This Row],[LengthofCycle]]+1</f>
        <v>34</v>
      </c>
      <c r="I1163" s="1" t="str">
        <f>IF(IFERROR(LOOKUP(שבוע_בדילוג[[#This Row],[ClientID]],קביעויות[השבוע בדילוג]),FALSE)=שבוע_בדילוג[[#This Row],[ClientID]],1,"")</f>
        <v/>
      </c>
      <c r="J1163" s="1" t="str">
        <f>IF(AND(שבוע_בדילוג[[#This Row],[CycleNumber]]&gt;1,OR(B1164="",שבוע_בדילוג[[#This Row],[CycleNumber]]&gt;B1162)),IF(OR(AND(שבוע_בדילוג[[#This Row],[LengthofCycle]]=29,F1162=29),AND(שבוע_בדילוג[[#This Row],[LengthofCycle]]=36,F1162=36)),1,""),"")</f>
        <v/>
      </c>
      <c r="K1163" s="1" t="str">
        <f>IF(AND(שבוע_בדילוג[[#This Row],[וסת השבוע]]=1,J1162=1,שבוע_בדילוג[[#This Row],[CycleNumber]]&gt;B1162),1,"")</f>
        <v/>
      </c>
      <c r="L1163" s="1" t="str">
        <f>IF(שבוע_בדילוג[[#This Row],[CycleNumber]]=1,"",IF(שבוע_בדילוג[[#This Row],[וסת השבוע]]=1,0,IF(L1162="","",IF(L1162=0,IF(שבוע_בדילוג[[#This Row],[LengthofCycle]]=29,0,1),IF(L1162=1,IF(שבוע_בדילוג[[#This Row],[LengthofCycle]]+F1162=29*2,0,2),IF(L1162=2,IF(שבוע_בדילוג[[#This Row],[LengthofCycle]]+F1162+F1161=29*3,0,3),""))))))</f>
        <v/>
      </c>
      <c r="M1163" s="1" t="str">
        <f>IF(שבוע_בדילוג[[#This Row],[וסת השבוע]]=1,IF(שבוע_בדילוג[[#This Row],[וסת השבוע וההפלגה ביחד]]=1,M1162+1,0),IF(AND(שבוע_בדילוג[[#This Row],[CycleNumber]]&gt;B1162,שבוע_בדילוג[[#This Row],[CycleNumber]]&gt;1),IF(שבוע_בדילוג[[#This Row],[וסת השבוע פעיל?]]&lt;&gt;"",M1162+1,""),""))</f>
        <v/>
      </c>
      <c r="N1163" s="1" t="str">
        <f>IF(שבוע_בדילוג[[#This Row],[וסת השבוע פעיל?2]]="","",IF(AND(שבוע_בדילוג[[#This Row],[וסת השבוע פעיל?]]&lt;&gt;"",שבוע_בדילוג[[#This Row],[CycleNumber]]&lt;B1164,B1164&lt;&gt;"",שבוע_בדילוג[[#This Row],[וסת השבוע פעיל?]]&lt;3),IF(L1164=0,IF(AND(שבוע_בדילוג[[#This Row],[וסת השבוע פעיל?]]&gt;0,J1164=1),0,1),0),""))</f>
        <v/>
      </c>
      <c r="O1163" s="1" t="str">
        <f t="shared" si="92"/>
        <v/>
      </c>
      <c r="P1163" s="1" t="str">
        <f>IF(AND(שבוע_בדילוג[[#This Row],[חיזוי - שבוע]]=1,K1164=1),1,"")</f>
        <v/>
      </c>
      <c r="Q1163" s="1" t="str">
        <f>IF(AND(שבוע_בדילוג[[#This Row],[וסת השבוע פעיל?]]&lt;3,OR(שבוע_בדילוג[[#This Row],[CycleNumber]]&gt;B1164,B1164="")),1,"")</f>
        <v/>
      </c>
      <c r="R1163" s="1" t="str">
        <f>IF(AND(שבוע_בדילוג[[#This Row],[חיזוי - שבוע]]&lt;&gt;"",שבוע_בדילוג[[#This Row],[וסת השבוע פעיל?2]]=""),1,"")</f>
        <v/>
      </c>
      <c r="S1163" s="1" t="str">
        <f>IF(שבוע_בדילוג[[#This Row],[האישה קבעה וסת שבוע בדילוג?]]=1,IF(שבוע_בדילוג[[#This Row],[וסת השבוע פעיל?]]&lt;3,1,0),"")</f>
        <v/>
      </c>
      <c r="T11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3" s="1">
        <f t="shared" si="93"/>
        <v>0</v>
      </c>
      <c r="V1163" s="1">
        <f t="shared" si="94"/>
        <v>0</v>
      </c>
      <c r="W1163" s="1">
        <f t="shared" si="95"/>
        <v>0</v>
      </c>
      <c r="X1163" s="1" t="str">
        <f>IF(שבוע_בדילוג[[#This Row],[3 הפלגות זהות]]="","",IF(שבוע_בדילוג[[#This Row],[3 הפלגות זהות]]=1,שבוע_בדילוג[[#This Row],[LengthofCycle]],X1162))</f>
        <v/>
      </c>
      <c r="Z1163" s="1" t="str">
        <f>IF(OR(שבוע_בדילוג[[#This Row],[הווסת פעיל?]]=0,שבוע_בדילוג[[#This Row],[הווסת פעיל?]]=""),"",SUM(Z1162,שבוע_בדילוג[[#This Row],[הווסת פעיל?]]))</f>
        <v/>
      </c>
      <c r="AA1163" s="1" t="str">
        <f>IF(AND(שבוע_בדילוג[[#This Row],[כמה מחזורים עד עקירה]]&lt;&gt;"",Z1164=""),שבוע_בדילוג[[#This Row],[כמה מחזורים עד עקירה]],"")</f>
        <v/>
      </c>
      <c r="AB1163" s="1" t="str">
        <f>IF(AND(שבוע_בדילוג[[#This Row],[הווסת פעיל?]]=1,שבוע_בדילוג[[#This Row],[וסת קבוע אחרון]]&lt;&gt;X1162),שבוע_בדילוג[[#This Row],[וסת קבוע אחרון]],"")</f>
        <v/>
      </c>
      <c r="AC1163" s="1" t="str">
        <f>IF(AND(שבוע_בדילוג[[#This Row],[הווסת פעיל?]]=1,Y1162=0,שבוע_בדילוג[[#This Row],[וסת קבוע אחרון]]=X1162),שבוע_בדילוג[[#This Row],[וסת קבוע אחרון]],"")</f>
        <v/>
      </c>
      <c r="AD1163" s="1" t="str">
        <f>IF(AND(שבוע_בדילוג[[#This Row],[הווסת פעיל?]]=1,Y1162=0,שבוע_בדילוג[[#This Row],[וסת קבוע אחרון]]&lt;&gt;X1162),1,"")</f>
        <v/>
      </c>
      <c r="AE1163" s="1" t="str">
        <f>IF(AND(שבוע_בדילוג[[#This Row],[הווסת פעיל?]]&lt;&gt;"",B1164=1),שבוע_בדילוג[[#This Row],[CycleNumber]],"")</f>
        <v/>
      </c>
      <c r="AF1163" s="1" t="str">
        <f>IF(AND(שבוע_בדילוג[[#This Row],[הווסת פעיל?]]&lt;&gt;"",Y1162=""),שבוע_בדילוג[[#This Row],[CycleNumber]],"")</f>
        <v/>
      </c>
      <c r="AG1163" s="1" t="str">
        <f>IF(B1164=1,"",IF(שבוע_בדילוג[[#This Row],[הווסת פעיל?]]=1,IF(שבוע_בדילוג[[#This Row],[וסת קבוע אחרון]]=F1164,1,0),""))</f>
        <v/>
      </c>
      <c r="AH1163" s="1" t="str">
        <f>IF(B1164=1,"",IF(שבוע_בדילוג[[#This Row],[הווסת פעיל?]]=1,IF(OR(שבוע_בדילוג[[#This Row],[וסת קבוע אחרון]]=F1164,F1164=שבוע_בדילוג[[#This Row],[LengthofCycle]]),1,0),""))</f>
        <v/>
      </c>
      <c r="AI1163" s="1" t="str">
        <f>IF(B1164=1,"",IF(שבוע_בדילוג[[#This Row],[הווסת פעיל?]]=1,IF(OR(שבוע_בדילוג[[#This Row],[וסת קבוע אחרון]]=F1164,F1164=שבוע_בדילוג[[#This Row],[LengthofCycle]],AND(שבוע_בדילוג[[#This Row],[LengthofCycle]]&lt;&gt;שבוע_בדילוג[[#This Row],[וסת קבוע אחרון]],OR(F1164=28,F1164=29))),1,0),""))</f>
        <v/>
      </c>
      <c r="AJ1163" s="1" t="str">
        <f>IF(AND(שבוע_בדילוג[[#This Row],[הווסת פעיל?]]=1,B1164=1),1,"")</f>
        <v/>
      </c>
      <c r="AK1163" s="4">
        <f>IF(AND(שבוע_בדילוג[[#This Row],[הווסת פעיל?]]&lt;&gt;1,B1164&lt;&gt;1,B1164&lt;&gt;""),IF(שבוע_בדילוג[[#This Row],[LengthofCycle]]=F1164,1,0),"")</f>
        <v>0</v>
      </c>
      <c r="AL1163" s="4">
        <f>IF(AND(שבוע_בדילוג[[#This Row],[הווסת פעיל?]]&lt;&gt;1,B1164&lt;&gt;1,B1164&lt;&gt;""),IF(OR(שבוע_בדילוג[[#This Row],[LengthofCycle]]=F1164,F1164=29),1,0),"")</f>
        <v>0</v>
      </c>
      <c r="AM1163" s="4">
        <f>IF(AND(שבוע_בדילוג[[#This Row],[הווסת פעיל?]]&lt;&gt;1,B1164&lt;&gt;1,B1164&lt;&gt;""),IF(OR(שבוע_בדילוג[[#This Row],[LengthofCycle]]=F1164,F1164=29,F1164=28),1,0),"")</f>
        <v>0</v>
      </c>
    </row>
    <row r="1164" spans="1:39" x14ac:dyDescent="0.25">
      <c r="A1164" s="1" t="s">
        <v>150</v>
      </c>
      <c r="B1164" s="1">
        <v>12</v>
      </c>
      <c r="C1164" s="1">
        <v>0</v>
      </c>
      <c r="D1164" s="1">
        <v>0</v>
      </c>
      <c r="E1164" s="1">
        <v>0</v>
      </c>
      <c r="F1164" s="1">
        <v>32</v>
      </c>
      <c r="H1164" s="1">
        <f>שבוע_בדילוג[[#This Row],[LengthofCycle]]+1</f>
        <v>33</v>
      </c>
      <c r="I1164" s="1" t="str">
        <f>IF(IFERROR(LOOKUP(שבוע_בדילוג[[#This Row],[ClientID]],קביעויות[השבוע בדילוג]),FALSE)=שבוע_בדילוג[[#This Row],[ClientID]],1,"")</f>
        <v/>
      </c>
      <c r="J1164" s="1" t="str">
        <f>IF(AND(שבוע_בדילוג[[#This Row],[CycleNumber]]&gt;1,OR(B1165="",שבוע_בדילוג[[#This Row],[CycleNumber]]&gt;B1163)),IF(OR(AND(שבוע_בדילוג[[#This Row],[LengthofCycle]]=29,F1163=29),AND(שבוע_בדילוג[[#This Row],[LengthofCycle]]=36,F1163=36)),1,""),"")</f>
        <v/>
      </c>
      <c r="K1164" s="1" t="str">
        <f>IF(AND(שבוע_בדילוג[[#This Row],[וסת השבוע]]=1,J1163=1,שבוע_בדילוג[[#This Row],[CycleNumber]]&gt;B1163),1,"")</f>
        <v/>
      </c>
      <c r="L1164" s="1" t="str">
        <f>IF(שבוע_בדילוג[[#This Row],[CycleNumber]]=1,"",IF(שבוע_בדילוג[[#This Row],[וסת השבוע]]=1,0,IF(L1163="","",IF(L1163=0,IF(שבוע_בדילוג[[#This Row],[LengthofCycle]]=29,0,1),IF(L1163=1,IF(שבוע_בדילוג[[#This Row],[LengthofCycle]]+F1163=29*2,0,2),IF(L1163=2,IF(שבוע_בדילוג[[#This Row],[LengthofCycle]]+F1163+F1162=29*3,0,3),""))))))</f>
        <v/>
      </c>
      <c r="M1164" s="1" t="str">
        <f>IF(שבוע_בדילוג[[#This Row],[וסת השבוע]]=1,IF(שבוע_בדילוג[[#This Row],[וסת השבוע וההפלגה ביחד]]=1,M1163+1,0),IF(AND(שבוע_בדילוג[[#This Row],[CycleNumber]]&gt;B1163,שבוע_בדילוג[[#This Row],[CycleNumber]]&gt;1),IF(שבוע_בדילוג[[#This Row],[וסת השבוע פעיל?]]&lt;&gt;"",M1163+1,""),""))</f>
        <v/>
      </c>
      <c r="N1164" s="1" t="str">
        <f>IF(שבוע_בדילוג[[#This Row],[וסת השבוע פעיל?2]]="","",IF(AND(שבוע_בדילוג[[#This Row],[וסת השבוע פעיל?]]&lt;&gt;"",שבוע_בדילוג[[#This Row],[CycleNumber]]&lt;B1165,B1165&lt;&gt;"",שבוע_בדילוג[[#This Row],[וסת השבוע פעיל?]]&lt;3),IF(L1165=0,IF(AND(שבוע_בדילוג[[#This Row],[וסת השבוע פעיל?]]&gt;0,J1165=1),0,1),0),""))</f>
        <v/>
      </c>
      <c r="O1164" s="1" t="str">
        <f t="shared" si="92"/>
        <v/>
      </c>
      <c r="P1164" s="1" t="str">
        <f>IF(AND(שבוע_בדילוג[[#This Row],[חיזוי - שבוע]]=1,K1165=1),1,"")</f>
        <v/>
      </c>
      <c r="Q1164" s="1" t="str">
        <f>IF(AND(שבוע_בדילוג[[#This Row],[וסת השבוע פעיל?]]&lt;3,OR(שבוע_בדילוג[[#This Row],[CycleNumber]]&gt;B1165,B1165="")),1,"")</f>
        <v/>
      </c>
      <c r="R1164" s="1" t="str">
        <f>IF(AND(שבוע_בדילוג[[#This Row],[חיזוי - שבוע]]&lt;&gt;"",שבוע_בדילוג[[#This Row],[וסת השבוע פעיל?2]]=""),1,"")</f>
        <v/>
      </c>
      <c r="S1164" s="1" t="str">
        <f>IF(שבוע_בדילוג[[#This Row],[האישה קבעה וסת שבוע בדילוג?]]=1,IF(שבוע_בדילוג[[#This Row],[וסת השבוע פעיל?]]&lt;3,1,0),"")</f>
        <v/>
      </c>
      <c r="T11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4" s="1">
        <f t="shared" si="93"/>
        <v>0</v>
      </c>
      <c r="V1164" s="1">
        <f t="shared" si="94"/>
        <v>0</v>
      </c>
      <c r="W1164" s="1">
        <f t="shared" si="95"/>
        <v>0</v>
      </c>
      <c r="X1164" s="1" t="str">
        <f>IF(שבוע_בדילוג[[#This Row],[3 הפלגות זהות]]="","",IF(שבוע_בדילוג[[#This Row],[3 הפלגות זהות]]=1,שבוע_בדילוג[[#This Row],[LengthofCycle]],X1163))</f>
        <v/>
      </c>
      <c r="Z1164" s="1" t="str">
        <f>IF(OR(שבוע_בדילוג[[#This Row],[הווסת פעיל?]]=0,שבוע_בדילוג[[#This Row],[הווסת פעיל?]]=""),"",SUM(Z1163,שבוע_בדילוג[[#This Row],[הווסת פעיל?]]))</f>
        <v/>
      </c>
      <c r="AA1164" s="1" t="str">
        <f>IF(AND(שבוע_בדילוג[[#This Row],[כמה מחזורים עד עקירה]]&lt;&gt;"",Z1165=""),שבוע_בדילוג[[#This Row],[כמה מחזורים עד עקירה]],"")</f>
        <v/>
      </c>
      <c r="AB1164" s="1" t="str">
        <f>IF(AND(שבוע_בדילוג[[#This Row],[הווסת פעיל?]]=1,שבוע_בדילוג[[#This Row],[וסת קבוע אחרון]]&lt;&gt;X1163),שבוע_בדילוג[[#This Row],[וסת קבוע אחרון]],"")</f>
        <v/>
      </c>
      <c r="AC1164" s="1" t="str">
        <f>IF(AND(שבוע_בדילוג[[#This Row],[הווסת פעיל?]]=1,Y1163=0,שבוע_בדילוג[[#This Row],[וסת קבוע אחרון]]=X1163),שבוע_בדילוג[[#This Row],[וסת קבוע אחרון]],"")</f>
        <v/>
      </c>
      <c r="AD1164" s="1" t="str">
        <f>IF(AND(שבוע_בדילוג[[#This Row],[הווסת פעיל?]]=1,Y1163=0,שבוע_בדילוג[[#This Row],[וסת קבוע אחרון]]&lt;&gt;X1163),1,"")</f>
        <v/>
      </c>
      <c r="AE1164" s="1" t="str">
        <f>IF(AND(שבוע_בדילוג[[#This Row],[הווסת פעיל?]]&lt;&gt;"",B1165=1),שבוע_בדילוג[[#This Row],[CycleNumber]],"")</f>
        <v/>
      </c>
      <c r="AF1164" s="1" t="str">
        <f>IF(AND(שבוע_בדילוג[[#This Row],[הווסת פעיל?]]&lt;&gt;"",Y1163=""),שבוע_בדילוג[[#This Row],[CycleNumber]],"")</f>
        <v/>
      </c>
      <c r="AG1164" s="1" t="str">
        <f>IF(B1165=1,"",IF(שבוע_בדילוג[[#This Row],[הווסת פעיל?]]=1,IF(שבוע_בדילוג[[#This Row],[וסת קבוע אחרון]]=F1165,1,0),""))</f>
        <v/>
      </c>
      <c r="AH1164" s="1" t="str">
        <f>IF(B1165=1,"",IF(שבוע_בדילוג[[#This Row],[הווסת פעיל?]]=1,IF(OR(שבוע_בדילוג[[#This Row],[וסת קבוע אחרון]]=F1165,F1165=שבוע_בדילוג[[#This Row],[LengthofCycle]]),1,0),""))</f>
        <v/>
      </c>
      <c r="AI1164" s="1" t="str">
        <f>IF(B1165=1,"",IF(שבוע_בדילוג[[#This Row],[הווסת פעיל?]]=1,IF(OR(שבוע_בדילוג[[#This Row],[וסת קבוע אחרון]]=F1165,F1165=שבוע_בדילוג[[#This Row],[LengthofCycle]],AND(שבוע_בדילוג[[#This Row],[LengthofCycle]]&lt;&gt;שבוע_בדילוג[[#This Row],[וסת קבוע אחרון]],OR(F1165=28,F1165=29))),1,0),""))</f>
        <v/>
      </c>
      <c r="AJ1164" s="1" t="str">
        <f>IF(AND(שבוע_בדילוג[[#This Row],[הווסת פעיל?]]=1,B1165=1),1,"")</f>
        <v/>
      </c>
      <c r="AK1164" s="4" t="str">
        <f>IF(AND(שבוע_בדילוג[[#This Row],[הווסת פעיל?]]&lt;&gt;1,B1165&lt;&gt;1,B1165&lt;&gt;""),IF(שבוע_בדילוג[[#This Row],[LengthofCycle]]=F1165,1,0),"")</f>
        <v/>
      </c>
      <c r="AL1164" s="4" t="str">
        <f>IF(AND(שבוע_בדילוג[[#This Row],[הווסת פעיל?]]&lt;&gt;1,B1165&lt;&gt;1,B1165&lt;&gt;""),IF(OR(שבוע_בדילוג[[#This Row],[LengthofCycle]]=F1165,F1165=29),1,0),"")</f>
        <v/>
      </c>
      <c r="AM1164" s="4" t="str">
        <f>IF(AND(שבוע_בדילוג[[#This Row],[הווסת פעיל?]]&lt;&gt;1,B1165&lt;&gt;1,B1165&lt;&gt;""),IF(OR(שבוע_בדילוג[[#This Row],[LengthofCycle]]=F1165,F1165=29,F1165=28),1,0),"")</f>
        <v/>
      </c>
    </row>
    <row r="1165" spans="1:39" x14ac:dyDescent="0.25">
      <c r="A1165" s="1" t="s">
        <v>151</v>
      </c>
      <c r="B1165" s="1">
        <v>1</v>
      </c>
      <c r="C1165" s="1">
        <v>1</v>
      </c>
      <c r="D1165" s="1">
        <v>1</v>
      </c>
      <c r="E1165" s="1">
        <v>0</v>
      </c>
      <c r="F1165" s="1">
        <v>31</v>
      </c>
      <c r="H1165" s="1">
        <f>שבוע_בדילוג[[#This Row],[LengthofCycle]]+1</f>
        <v>32</v>
      </c>
      <c r="I1165" s="1" t="str">
        <f>IF(IFERROR(LOOKUP(שבוע_בדילוג[[#This Row],[ClientID]],קביעויות[השבוע בדילוג]),FALSE)=שבוע_בדילוג[[#This Row],[ClientID]],1,"")</f>
        <v/>
      </c>
      <c r="J1165" s="1" t="str">
        <f>IF(AND(שבוע_בדילוג[[#This Row],[CycleNumber]]&gt;1,OR(B1166="",שבוע_בדילוג[[#This Row],[CycleNumber]]&gt;B1164)),IF(OR(AND(שבוע_בדילוג[[#This Row],[LengthofCycle]]=29,F1164=29),AND(שבוע_בדילוג[[#This Row],[LengthofCycle]]=36,F1164=36)),1,""),"")</f>
        <v/>
      </c>
      <c r="K1165" s="1" t="str">
        <f>IF(AND(שבוע_בדילוג[[#This Row],[וסת השבוע]]=1,J1164=1,שבוע_בדילוג[[#This Row],[CycleNumber]]&gt;B1164),1,"")</f>
        <v/>
      </c>
      <c r="L1165" s="1" t="str">
        <f>IF(שבוע_בדילוג[[#This Row],[CycleNumber]]=1,"",IF(שבוע_בדילוג[[#This Row],[וסת השבוע]]=1,0,IF(L1164="","",IF(L1164=0,IF(שבוע_בדילוג[[#This Row],[LengthofCycle]]=29,0,1),IF(L1164=1,IF(שבוע_בדילוג[[#This Row],[LengthofCycle]]+F1164=29*2,0,2),IF(L1164=2,IF(שבוע_בדילוג[[#This Row],[LengthofCycle]]+F1164+F1163=29*3,0,3),""))))))</f>
        <v/>
      </c>
      <c r="M1165" s="1" t="str">
        <f>IF(שבוע_בדילוג[[#This Row],[וסת השבוע]]=1,IF(שבוע_בדילוג[[#This Row],[וסת השבוע וההפלגה ביחד]]=1,M1164+1,0),IF(AND(שבוע_בדילוג[[#This Row],[CycleNumber]]&gt;B1164,שבוע_בדילוג[[#This Row],[CycleNumber]]&gt;1),IF(שבוע_בדילוג[[#This Row],[וסת השבוע פעיל?]]&lt;&gt;"",M1164+1,""),""))</f>
        <v/>
      </c>
      <c r="N1165" s="1" t="str">
        <f>IF(שבוע_בדילוג[[#This Row],[וסת השבוע פעיל?2]]="","",IF(AND(שבוע_בדילוג[[#This Row],[וסת השבוע פעיל?]]&lt;&gt;"",שבוע_בדילוג[[#This Row],[CycleNumber]]&lt;B1166,B1166&lt;&gt;"",שבוע_בדילוג[[#This Row],[וסת השבוע פעיל?]]&lt;3),IF(L1166=0,IF(AND(שבוע_בדילוג[[#This Row],[וסת השבוע פעיל?]]&gt;0,J1166=1),0,1),0),""))</f>
        <v/>
      </c>
      <c r="O1165" s="1" t="str">
        <f t="shared" si="92"/>
        <v/>
      </c>
      <c r="P1165" s="1" t="str">
        <f>IF(AND(שבוע_בדילוג[[#This Row],[חיזוי - שבוע]]=1,K1166=1),1,"")</f>
        <v/>
      </c>
      <c r="Q1165" s="1" t="str">
        <f>IF(AND(שבוע_בדילוג[[#This Row],[וסת השבוע פעיל?]]&lt;3,OR(שבוע_בדילוג[[#This Row],[CycleNumber]]&gt;B1166,B1166="")),1,"")</f>
        <v/>
      </c>
      <c r="R1165" s="1" t="str">
        <f>IF(AND(שבוע_בדילוג[[#This Row],[חיזוי - שבוע]]&lt;&gt;"",שבוע_בדילוג[[#This Row],[וסת השבוע פעיל?2]]=""),1,"")</f>
        <v/>
      </c>
      <c r="S1165" s="1" t="str">
        <f>IF(שבוע_בדילוג[[#This Row],[האישה קבעה וסת שבוע בדילוג?]]=1,IF(שבוע_בדילוג[[#This Row],[וסת השבוע פעיל?]]&lt;3,1,0),"")</f>
        <v/>
      </c>
      <c r="T11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5" s="1" t="str">
        <f t="shared" si="93"/>
        <v/>
      </c>
      <c r="V1165" s="1" t="str">
        <f t="shared" si="94"/>
        <v/>
      </c>
      <c r="W1165" s="1" t="str">
        <f t="shared" si="95"/>
        <v/>
      </c>
      <c r="X1165" s="1" t="str">
        <f>IF(שבוע_בדילוג[[#This Row],[3 הפלגות זהות]]="","",IF(שבוע_בדילוג[[#This Row],[3 הפלגות זהות]]=1,שבוע_בדילוג[[#This Row],[LengthofCycle]],X1164))</f>
        <v/>
      </c>
      <c r="Z1165" s="1" t="str">
        <f>IF(OR(שבוע_בדילוג[[#This Row],[הווסת פעיל?]]=0,שבוע_בדילוג[[#This Row],[הווסת פעיל?]]=""),"",SUM(Z1164,שבוע_בדילוג[[#This Row],[הווסת פעיל?]]))</f>
        <v/>
      </c>
      <c r="AA1165" s="1" t="str">
        <f>IF(AND(שבוע_בדילוג[[#This Row],[כמה מחזורים עד עקירה]]&lt;&gt;"",Z1166=""),שבוע_בדילוג[[#This Row],[כמה מחזורים עד עקירה]],"")</f>
        <v/>
      </c>
      <c r="AB1165" s="1" t="str">
        <f>IF(AND(שבוע_בדילוג[[#This Row],[הווסת פעיל?]]=1,שבוע_בדילוג[[#This Row],[וסת קבוע אחרון]]&lt;&gt;X1164),שבוע_בדילוג[[#This Row],[וסת קבוע אחרון]],"")</f>
        <v/>
      </c>
      <c r="AC1165" s="1" t="str">
        <f>IF(AND(שבוע_בדילוג[[#This Row],[הווסת פעיל?]]=1,Y1164=0,שבוע_בדילוג[[#This Row],[וסת קבוע אחרון]]=X1164),שבוע_בדילוג[[#This Row],[וסת קבוע אחרון]],"")</f>
        <v/>
      </c>
      <c r="AD1165" s="1" t="str">
        <f>IF(AND(שבוע_בדילוג[[#This Row],[הווסת פעיל?]]=1,Y1164=0,שבוע_בדילוג[[#This Row],[וסת קבוע אחרון]]&lt;&gt;X1164),1,"")</f>
        <v/>
      </c>
      <c r="AE1165" s="1" t="str">
        <f>IF(AND(שבוע_בדילוג[[#This Row],[הווסת פעיל?]]&lt;&gt;"",B1166=1),שבוע_בדילוג[[#This Row],[CycleNumber]],"")</f>
        <v/>
      </c>
      <c r="AF1165" s="1" t="str">
        <f>IF(AND(שבוע_בדילוג[[#This Row],[הווסת פעיל?]]&lt;&gt;"",Y1164=""),שבוע_בדילוג[[#This Row],[CycleNumber]],"")</f>
        <v/>
      </c>
      <c r="AG1165" s="1" t="str">
        <f>IF(B1166=1,"",IF(שבוע_בדילוג[[#This Row],[הווסת פעיל?]]=1,IF(שבוע_בדילוג[[#This Row],[וסת קבוע אחרון]]=F1166,1,0),""))</f>
        <v/>
      </c>
      <c r="AH1165" s="1" t="str">
        <f>IF(B1166=1,"",IF(שבוע_בדילוג[[#This Row],[הווסת פעיל?]]=1,IF(OR(שבוע_בדילוג[[#This Row],[וסת קבוע אחרון]]=F1166,F1166=שבוע_בדילוג[[#This Row],[LengthofCycle]]),1,0),""))</f>
        <v/>
      </c>
      <c r="AI1165" s="1" t="str">
        <f>IF(B1166=1,"",IF(שבוע_בדילוג[[#This Row],[הווסת פעיל?]]=1,IF(OR(שבוע_בדילוג[[#This Row],[וסת קבוע אחרון]]=F1166,F1166=שבוע_בדילוג[[#This Row],[LengthofCycle]],AND(שבוע_בדילוג[[#This Row],[LengthofCycle]]&lt;&gt;שבוע_בדילוג[[#This Row],[וסת קבוע אחרון]],OR(F1166=28,F1166=29))),1,0),""))</f>
        <v/>
      </c>
      <c r="AJ1165" s="1" t="str">
        <f>IF(AND(שבוע_בדילוג[[#This Row],[הווסת פעיל?]]=1,B1166=1),1,"")</f>
        <v/>
      </c>
      <c r="AK1165" s="4">
        <f>IF(AND(שבוע_בדילוג[[#This Row],[הווסת פעיל?]]&lt;&gt;1,B1166&lt;&gt;1,B1166&lt;&gt;""),IF(שבוע_בדילוג[[#This Row],[LengthofCycle]]=F1166,1,0),"")</f>
        <v>0</v>
      </c>
      <c r="AL1165" s="4">
        <f>IF(AND(שבוע_בדילוג[[#This Row],[הווסת פעיל?]]&lt;&gt;1,B1166&lt;&gt;1,B1166&lt;&gt;""),IF(OR(שבוע_בדילוג[[#This Row],[LengthofCycle]]=F1166,F1166=29),1,0),"")</f>
        <v>0</v>
      </c>
      <c r="AM1165" s="4">
        <f>IF(AND(שבוע_בדילוג[[#This Row],[הווסת פעיל?]]&lt;&gt;1,B1166&lt;&gt;1,B1166&lt;&gt;""),IF(OR(שבוע_בדילוג[[#This Row],[LengthofCycle]]=F1166,F1166=29,F1166=28),1,0),"")</f>
        <v>0</v>
      </c>
    </row>
    <row r="1166" spans="1:39" x14ac:dyDescent="0.25">
      <c r="A1166" s="1" t="s">
        <v>151</v>
      </c>
      <c r="B1166" s="1">
        <v>2</v>
      </c>
      <c r="C1166" s="1">
        <v>1</v>
      </c>
      <c r="D1166" s="1">
        <v>1</v>
      </c>
      <c r="E1166" s="1">
        <v>0</v>
      </c>
      <c r="F1166" s="1">
        <v>32</v>
      </c>
      <c r="H1166" s="1">
        <f>שבוע_בדילוג[[#This Row],[LengthofCycle]]+1</f>
        <v>33</v>
      </c>
      <c r="I1166" s="1" t="str">
        <f>IF(IFERROR(LOOKUP(שבוע_בדילוג[[#This Row],[ClientID]],קביעויות[השבוע בדילוג]),FALSE)=שבוע_בדילוג[[#This Row],[ClientID]],1,"")</f>
        <v/>
      </c>
      <c r="J1166" s="1" t="str">
        <f>IF(AND(שבוע_בדילוג[[#This Row],[CycleNumber]]&gt;1,OR(B1167="",שבוע_בדילוג[[#This Row],[CycleNumber]]&gt;B1165)),IF(OR(AND(שבוע_בדילוג[[#This Row],[LengthofCycle]]=29,F1165=29),AND(שבוע_בדילוג[[#This Row],[LengthofCycle]]=36,F1165=36)),1,""),"")</f>
        <v/>
      </c>
      <c r="K1166" s="1" t="str">
        <f>IF(AND(שבוע_בדילוג[[#This Row],[וסת השבוע]]=1,J1165=1,שבוע_בדילוג[[#This Row],[CycleNumber]]&gt;B1165),1,"")</f>
        <v/>
      </c>
      <c r="L1166" s="1" t="str">
        <f>IF(שבוע_בדילוג[[#This Row],[CycleNumber]]=1,"",IF(שבוע_בדילוג[[#This Row],[וסת השבוע]]=1,0,IF(L1165="","",IF(L1165=0,IF(שבוע_בדילוג[[#This Row],[LengthofCycle]]=29,0,1),IF(L1165=1,IF(שבוע_בדילוג[[#This Row],[LengthofCycle]]+F1165=29*2,0,2),IF(L1165=2,IF(שבוע_בדילוג[[#This Row],[LengthofCycle]]+F1165+F1164=29*3,0,3),""))))))</f>
        <v/>
      </c>
      <c r="M1166" s="1" t="str">
        <f>IF(שבוע_בדילוג[[#This Row],[וסת השבוע]]=1,IF(שבוע_בדילוג[[#This Row],[וסת השבוע וההפלגה ביחד]]=1,M1165+1,0),IF(AND(שבוע_בדילוג[[#This Row],[CycleNumber]]&gt;B1165,שבוע_בדילוג[[#This Row],[CycleNumber]]&gt;1),IF(שבוע_בדילוג[[#This Row],[וסת השבוע פעיל?]]&lt;&gt;"",M1165+1,""),""))</f>
        <v/>
      </c>
      <c r="N1166" s="1" t="str">
        <f>IF(שבוע_בדילוג[[#This Row],[וסת השבוע פעיל?2]]="","",IF(AND(שבוע_בדילוג[[#This Row],[וסת השבוע פעיל?]]&lt;&gt;"",שבוע_בדילוג[[#This Row],[CycleNumber]]&lt;B1167,B1167&lt;&gt;"",שבוע_בדילוג[[#This Row],[וסת השבוע פעיל?]]&lt;3),IF(L1167=0,IF(AND(שבוע_בדילוג[[#This Row],[וסת השבוע פעיל?]]&gt;0,J1167=1),0,1),0),""))</f>
        <v/>
      </c>
      <c r="O1166" s="1" t="str">
        <f t="shared" si="92"/>
        <v/>
      </c>
      <c r="P1166" s="1" t="str">
        <f>IF(AND(שבוע_בדילוג[[#This Row],[חיזוי - שבוע]]=1,K1167=1),1,"")</f>
        <v/>
      </c>
      <c r="Q1166" s="1" t="str">
        <f>IF(AND(שבוע_בדילוג[[#This Row],[וסת השבוע פעיל?]]&lt;3,OR(שבוע_בדילוג[[#This Row],[CycleNumber]]&gt;B1167,B1167="")),1,"")</f>
        <v/>
      </c>
      <c r="R1166" s="1" t="str">
        <f>IF(AND(שבוע_בדילוג[[#This Row],[חיזוי - שבוע]]&lt;&gt;"",שבוע_בדילוג[[#This Row],[וסת השבוע פעיל?2]]=""),1,"")</f>
        <v/>
      </c>
      <c r="S1166" s="1" t="str">
        <f>IF(שבוע_בדילוג[[#This Row],[האישה קבעה וסת שבוע בדילוג?]]=1,IF(שבוע_בדילוג[[#This Row],[וסת השבוע פעיל?]]&lt;3,1,0),"")</f>
        <v/>
      </c>
      <c r="T11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6" s="1" t="str">
        <f t="shared" si="93"/>
        <v/>
      </c>
      <c r="V1166" s="1" t="str">
        <f t="shared" si="94"/>
        <v/>
      </c>
      <c r="W1166" s="1" t="str">
        <f t="shared" si="95"/>
        <v/>
      </c>
      <c r="X1166" s="1" t="str">
        <f>IF(שבוע_בדילוג[[#This Row],[3 הפלגות זהות]]="","",IF(שבוע_בדילוג[[#This Row],[3 הפלגות זהות]]=1,שבוע_בדילוג[[#This Row],[LengthofCycle]],X1165))</f>
        <v/>
      </c>
      <c r="Z1166" s="1" t="str">
        <f>IF(OR(שבוע_בדילוג[[#This Row],[הווסת פעיל?]]=0,שבוע_בדילוג[[#This Row],[הווסת פעיל?]]=""),"",SUM(Z1165,שבוע_בדילוג[[#This Row],[הווסת פעיל?]]))</f>
        <v/>
      </c>
      <c r="AA1166" s="1" t="str">
        <f>IF(AND(שבוע_בדילוג[[#This Row],[כמה מחזורים עד עקירה]]&lt;&gt;"",Z1167=""),שבוע_בדילוג[[#This Row],[כמה מחזורים עד עקירה]],"")</f>
        <v/>
      </c>
      <c r="AB1166" s="1" t="str">
        <f>IF(AND(שבוע_בדילוג[[#This Row],[הווסת פעיל?]]=1,שבוע_בדילוג[[#This Row],[וסת קבוע אחרון]]&lt;&gt;X1165),שבוע_בדילוג[[#This Row],[וסת קבוע אחרון]],"")</f>
        <v/>
      </c>
      <c r="AC1166" s="1" t="str">
        <f>IF(AND(שבוע_בדילוג[[#This Row],[הווסת פעיל?]]=1,Y1165=0,שבוע_בדילוג[[#This Row],[וסת קבוע אחרון]]=X1165),שבוע_בדילוג[[#This Row],[וסת קבוע אחרון]],"")</f>
        <v/>
      </c>
      <c r="AD1166" s="1" t="str">
        <f>IF(AND(שבוע_בדילוג[[#This Row],[הווסת פעיל?]]=1,Y1165=0,שבוע_בדילוג[[#This Row],[וסת קבוע אחרון]]&lt;&gt;X1165),1,"")</f>
        <v/>
      </c>
      <c r="AE1166" s="1" t="str">
        <f>IF(AND(שבוע_בדילוג[[#This Row],[הווסת פעיל?]]&lt;&gt;"",B1167=1),שבוע_בדילוג[[#This Row],[CycleNumber]],"")</f>
        <v/>
      </c>
      <c r="AF1166" s="1" t="str">
        <f>IF(AND(שבוע_בדילוג[[#This Row],[הווסת פעיל?]]&lt;&gt;"",Y1165=""),שבוע_בדילוג[[#This Row],[CycleNumber]],"")</f>
        <v/>
      </c>
      <c r="AG1166" s="1" t="str">
        <f>IF(B1167=1,"",IF(שבוע_בדילוג[[#This Row],[הווסת פעיל?]]=1,IF(שבוע_בדילוג[[#This Row],[וסת קבוע אחרון]]=F1167,1,0),""))</f>
        <v/>
      </c>
      <c r="AH1166" s="1" t="str">
        <f>IF(B1167=1,"",IF(שבוע_בדילוג[[#This Row],[הווסת פעיל?]]=1,IF(OR(שבוע_בדילוג[[#This Row],[וסת קבוע אחרון]]=F1167,F1167=שבוע_בדילוג[[#This Row],[LengthofCycle]]),1,0),""))</f>
        <v/>
      </c>
      <c r="AI1166" s="1" t="str">
        <f>IF(B1167=1,"",IF(שבוע_בדילוג[[#This Row],[הווסת פעיל?]]=1,IF(OR(שבוע_בדילוג[[#This Row],[וסת קבוע אחרון]]=F1167,F1167=שבוע_בדילוג[[#This Row],[LengthofCycle]],AND(שבוע_בדילוג[[#This Row],[LengthofCycle]]&lt;&gt;שבוע_בדילוג[[#This Row],[וסת קבוע אחרון]],OR(F1167=28,F1167=29))),1,0),""))</f>
        <v/>
      </c>
      <c r="AJ1166" s="1" t="str">
        <f>IF(AND(שבוע_בדילוג[[#This Row],[הווסת פעיל?]]=1,B1167=1),1,"")</f>
        <v/>
      </c>
      <c r="AK1166" s="4">
        <f>IF(AND(שבוע_בדילוג[[#This Row],[הווסת פעיל?]]&lt;&gt;1,B1167&lt;&gt;1,B1167&lt;&gt;""),IF(שבוע_בדילוג[[#This Row],[LengthofCycle]]=F1167,1,0),"")</f>
        <v>0</v>
      </c>
      <c r="AL1166" s="4">
        <f>IF(AND(שבוע_בדילוג[[#This Row],[הווסת פעיל?]]&lt;&gt;1,B1167&lt;&gt;1,B1167&lt;&gt;""),IF(OR(שבוע_בדילוג[[#This Row],[LengthofCycle]]=F1167,F1167=29),1,0),"")</f>
        <v>0</v>
      </c>
      <c r="AM1166" s="4">
        <f>IF(AND(שבוע_בדילוג[[#This Row],[הווסת פעיל?]]&lt;&gt;1,B1167&lt;&gt;1,B1167&lt;&gt;""),IF(OR(שבוע_בדילוג[[#This Row],[LengthofCycle]]=F1167,F1167=29,F1167=28),1,0),"")</f>
        <v>0</v>
      </c>
    </row>
    <row r="1167" spans="1:39" x14ac:dyDescent="0.25">
      <c r="A1167" s="1" t="s">
        <v>151</v>
      </c>
      <c r="B1167" s="1">
        <v>3</v>
      </c>
      <c r="C1167" s="1">
        <v>1</v>
      </c>
      <c r="D1167" s="1">
        <v>0</v>
      </c>
      <c r="E1167" s="1">
        <v>0</v>
      </c>
      <c r="F1167" s="1">
        <v>31</v>
      </c>
      <c r="H1167" s="1">
        <f>שבוע_בדילוג[[#This Row],[LengthofCycle]]+1</f>
        <v>32</v>
      </c>
      <c r="I1167" s="1" t="str">
        <f>IF(IFERROR(LOOKUP(שבוע_בדילוג[[#This Row],[ClientID]],קביעויות[השבוע בדילוג]),FALSE)=שבוע_בדילוג[[#This Row],[ClientID]],1,"")</f>
        <v/>
      </c>
      <c r="J1167" s="1" t="str">
        <f>IF(AND(שבוע_בדילוג[[#This Row],[CycleNumber]]&gt;1,OR(B1168="",שבוע_בדילוג[[#This Row],[CycleNumber]]&gt;B1166)),IF(OR(AND(שבוע_בדילוג[[#This Row],[LengthofCycle]]=29,F1166=29),AND(שבוע_בדילוג[[#This Row],[LengthofCycle]]=36,F1166=36)),1,""),"")</f>
        <v/>
      </c>
      <c r="K1167" s="1" t="str">
        <f>IF(AND(שבוע_בדילוג[[#This Row],[וסת השבוע]]=1,J1166=1,שבוע_בדילוג[[#This Row],[CycleNumber]]&gt;B1166),1,"")</f>
        <v/>
      </c>
      <c r="L1167" s="1" t="str">
        <f>IF(שבוע_בדילוג[[#This Row],[CycleNumber]]=1,"",IF(שבוע_בדילוג[[#This Row],[וסת השבוע]]=1,0,IF(L1166="","",IF(L1166=0,IF(שבוע_בדילוג[[#This Row],[LengthofCycle]]=29,0,1),IF(L1166=1,IF(שבוע_בדילוג[[#This Row],[LengthofCycle]]+F1166=29*2,0,2),IF(L1166=2,IF(שבוע_בדילוג[[#This Row],[LengthofCycle]]+F1166+F1165=29*3,0,3),""))))))</f>
        <v/>
      </c>
      <c r="M1167" s="1" t="str">
        <f>IF(שבוע_בדילוג[[#This Row],[וסת השבוע]]=1,IF(שבוע_בדילוג[[#This Row],[וסת השבוע וההפלגה ביחד]]=1,M1166+1,0),IF(AND(שבוע_בדילוג[[#This Row],[CycleNumber]]&gt;B1166,שבוע_בדילוג[[#This Row],[CycleNumber]]&gt;1),IF(שבוע_בדילוג[[#This Row],[וסת השבוע פעיל?]]&lt;&gt;"",M1166+1,""),""))</f>
        <v/>
      </c>
      <c r="N1167" s="1" t="str">
        <f>IF(שבוע_בדילוג[[#This Row],[וסת השבוע פעיל?2]]="","",IF(AND(שבוע_בדילוג[[#This Row],[וסת השבוע פעיל?]]&lt;&gt;"",שבוע_בדילוג[[#This Row],[CycleNumber]]&lt;B1168,B1168&lt;&gt;"",שבוע_בדילוג[[#This Row],[וסת השבוע פעיל?]]&lt;3),IF(L1168=0,IF(AND(שבוע_בדילוג[[#This Row],[וסת השבוע פעיל?]]&gt;0,J1168=1),0,1),0),""))</f>
        <v/>
      </c>
      <c r="O1167" s="1" t="str">
        <f t="shared" si="92"/>
        <v/>
      </c>
      <c r="P1167" s="1" t="str">
        <f>IF(AND(שבוע_בדילוג[[#This Row],[חיזוי - שבוע]]=1,K1168=1),1,"")</f>
        <v/>
      </c>
      <c r="Q1167" s="1" t="str">
        <f>IF(AND(שבוע_בדילוג[[#This Row],[וסת השבוע פעיל?]]&lt;3,OR(שבוע_בדילוג[[#This Row],[CycleNumber]]&gt;B1168,B1168="")),1,"")</f>
        <v/>
      </c>
      <c r="R1167" s="1" t="str">
        <f>IF(AND(שבוע_בדילוג[[#This Row],[חיזוי - שבוע]]&lt;&gt;"",שבוע_בדילוג[[#This Row],[וסת השבוע פעיל?2]]=""),1,"")</f>
        <v/>
      </c>
      <c r="S1167" s="1" t="str">
        <f>IF(שבוע_בדילוג[[#This Row],[האישה קבעה וסת שבוע בדילוג?]]=1,IF(שבוע_בדילוג[[#This Row],[וסת השבוע פעיל?]]&lt;3,1,0),"")</f>
        <v/>
      </c>
      <c r="T11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7" s="1">
        <f t="shared" si="93"/>
        <v>0</v>
      </c>
      <c r="V1167" s="1" t="str">
        <f t="shared" si="94"/>
        <v/>
      </c>
      <c r="W1167" s="1" t="str">
        <f t="shared" si="95"/>
        <v/>
      </c>
      <c r="X1167" s="1" t="str">
        <f>IF(שבוע_בדילוג[[#This Row],[3 הפלגות זהות]]="","",IF(שבוע_בדילוג[[#This Row],[3 הפלגות זהות]]=1,שבוע_בדילוג[[#This Row],[LengthofCycle]],X1166))</f>
        <v/>
      </c>
      <c r="Z1167" s="1" t="str">
        <f>IF(OR(שבוע_בדילוג[[#This Row],[הווסת פעיל?]]=0,שבוע_בדילוג[[#This Row],[הווסת פעיל?]]=""),"",SUM(Z1166,שבוע_בדילוג[[#This Row],[הווסת פעיל?]]))</f>
        <v/>
      </c>
      <c r="AA1167" s="1" t="str">
        <f>IF(AND(שבוע_בדילוג[[#This Row],[כמה מחזורים עד עקירה]]&lt;&gt;"",Z1168=""),שבוע_בדילוג[[#This Row],[כמה מחזורים עד עקירה]],"")</f>
        <v/>
      </c>
      <c r="AB1167" s="1" t="str">
        <f>IF(AND(שבוע_בדילוג[[#This Row],[הווסת פעיל?]]=1,שבוע_בדילוג[[#This Row],[וסת קבוע אחרון]]&lt;&gt;X1166),שבוע_בדילוג[[#This Row],[וסת קבוע אחרון]],"")</f>
        <v/>
      </c>
      <c r="AC1167" s="1" t="str">
        <f>IF(AND(שבוע_בדילוג[[#This Row],[הווסת פעיל?]]=1,Y1166=0,שבוע_בדילוג[[#This Row],[וסת קבוע אחרון]]=X1166),שבוע_בדילוג[[#This Row],[וסת קבוע אחרון]],"")</f>
        <v/>
      </c>
      <c r="AD1167" s="1" t="str">
        <f>IF(AND(שבוע_בדילוג[[#This Row],[הווסת פעיל?]]=1,Y1166=0,שבוע_בדילוג[[#This Row],[וסת קבוע אחרון]]&lt;&gt;X1166),1,"")</f>
        <v/>
      </c>
      <c r="AE1167" s="1" t="str">
        <f>IF(AND(שבוע_בדילוג[[#This Row],[הווסת פעיל?]]&lt;&gt;"",B1168=1),שבוע_בדילוג[[#This Row],[CycleNumber]],"")</f>
        <v/>
      </c>
      <c r="AF1167" s="1" t="str">
        <f>IF(AND(שבוע_בדילוג[[#This Row],[הווסת פעיל?]]&lt;&gt;"",Y1166=""),שבוע_בדילוג[[#This Row],[CycleNumber]],"")</f>
        <v/>
      </c>
      <c r="AG1167" s="1" t="str">
        <f>IF(B1168=1,"",IF(שבוע_בדילוג[[#This Row],[הווסת פעיל?]]=1,IF(שבוע_בדילוג[[#This Row],[וסת קבוע אחרון]]=F1168,1,0),""))</f>
        <v/>
      </c>
      <c r="AH1167" s="1" t="str">
        <f>IF(B1168=1,"",IF(שבוע_בדילוג[[#This Row],[הווסת פעיל?]]=1,IF(OR(שבוע_בדילוג[[#This Row],[וסת קבוע אחרון]]=F1168,F1168=שבוע_בדילוג[[#This Row],[LengthofCycle]]),1,0),""))</f>
        <v/>
      </c>
      <c r="AI1167" s="1" t="str">
        <f>IF(B1168=1,"",IF(שבוע_בדילוג[[#This Row],[הווסת פעיל?]]=1,IF(OR(שבוע_בדילוג[[#This Row],[וסת קבוע אחרון]]=F1168,F1168=שבוע_בדילוג[[#This Row],[LengthofCycle]],AND(שבוע_בדילוג[[#This Row],[LengthofCycle]]&lt;&gt;שבוע_בדילוג[[#This Row],[וסת קבוע אחרון]],OR(F1168=28,F1168=29))),1,0),""))</f>
        <v/>
      </c>
      <c r="AJ1167" s="1" t="str">
        <f>IF(AND(שבוע_בדילוג[[#This Row],[הווסת פעיל?]]=1,B1168=1),1,"")</f>
        <v/>
      </c>
      <c r="AK1167" s="4">
        <f>IF(AND(שבוע_בדילוג[[#This Row],[הווסת פעיל?]]&lt;&gt;1,B1168&lt;&gt;1,B1168&lt;&gt;""),IF(שבוע_בדילוג[[#This Row],[LengthofCycle]]=F1168,1,0),"")</f>
        <v>0</v>
      </c>
      <c r="AL1167" s="4">
        <f>IF(AND(שבוע_בדילוג[[#This Row],[הווסת פעיל?]]&lt;&gt;1,B1168&lt;&gt;1,B1168&lt;&gt;""),IF(OR(שבוע_בדילוג[[#This Row],[LengthofCycle]]=F1168,F1168=29),1,0),"")</f>
        <v>0</v>
      </c>
      <c r="AM1167" s="4">
        <f>IF(AND(שבוע_בדילוג[[#This Row],[הווסת פעיל?]]&lt;&gt;1,B1168&lt;&gt;1,B1168&lt;&gt;""),IF(OR(שבוע_בדילוג[[#This Row],[LengthofCycle]]=F1168,F1168=29,F1168=28),1,0),"")</f>
        <v>0</v>
      </c>
    </row>
    <row r="1168" spans="1:39" x14ac:dyDescent="0.25">
      <c r="A1168" s="1" t="s">
        <v>151</v>
      </c>
      <c r="B1168" s="1">
        <v>4</v>
      </c>
      <c r="C1168" s="1">
        <v>1</v>
      </c>
      <c r="D1168" s="1">
        <v>1</v>
      </c>
      <c r="E1168" s="1">
        <v>0</v>
      </c>
      <c r="F1168" s="1">
        <v>32</v>
      </c>
      <c r="H1168" s="1">
        <f>שבוע_בדילוג[[#This Row],[LengthofCycle]]+1</f>
        <v>33</v>
      </c>
      <c r="I1168" s="1" t="str">
        <f>IF(IFERROR(LOOKUP(שבוע_בדילוג[[#This Row],[ClientID]],קביעויות[השבוע בדילוג]),FALSE)=שבוע_בדילוג[[#This Row],[ClientID]],1,"")</f>
        <v/>
      </c>
      <c r="J1168" s="1" t="str">
        <f>IF(AND(שבוע_בדילוג[[#This Row],[CycleNumber]]&gt;1,OR(B1169="",שבוע_בדילוג[[#This Row],[CycleNumber]]&gt;B1167)),IF(OR(AND(שבוע_בדילוג[[#This Row],[LengthofCycle]]=29,F1167=29),AND(שבוע_בדילוג[[#This Row],[LengthofCycle]]=36,F1167=36)),1,""),"")</f>
        <v/>
      </c>
      <c r="K1168" s="1" t="str">
        <f>IF(AND(שבוע_בדילוג[[#This Row],[וסת השבוע]]=1,J1167=1,שבוע_בדילוג[[#This Row],[CycleNumber]]&gt;B1167),1,"")</f>
        <v/>
      </c>
      <c r="L1168" s="1" t="str">
        <f>IF(שבוע_בדילוג[[#This Row],[CycleNumber]]=1,"",IF(שבוע_בדילוג[[#This Row],[וסת השבוע]]=1,0,IF(L1167="","",IF(L1167=0,IF(שבוע_בדילוג[[#This Row],[LengthofCycle]]=29,0,1),IF(L1167=1,IF(שבוע_בדילוג[[#This Row],[LengthofCycle]]+F1167=29*2,0,2),IF(L1167=2,IF(שבוע_בדילוג[[#This Row],[LengthofCycle]]+F1167+F1166=29*3,0,3),""))))))</f>
        <v/>
      </c>
      <c r="M1168" s="1" t="str">
        <f>IF(שבוע_בדילוג[[#This Row],[וסת השבוע]]=1,IF(שבוע_בדילוג[[#This Row],[וסת השבוע וההפלגה ביחד]]=1,M1167+1,0),IF(AND(שבוע_בדילוג[[#This Row],[CycleNumber]]&gt;B1167,שבוע_בדילוג[[#This Row],[CycleNumber]]&gt;1),IF(שבוע_בדילוג[[#This Row],[וסת השבוע פעיל?]]&lt;&gt;"",M1167+1,""),""))</f>
        <v/>
      </c>
      <c r="N1168" s="1" t="str">
        <f>IF(שבוע_בדילוג[[#This Row],[וסת השבוע פעיל?2]]="","",IF(AND(שבוע_בדילוג[[#This Row],[וסת השבוע פעיל?]]&lt;&gt;"",שבוע_בדילוג[[#This Row],[CycleNumber]]&lt;B1169,B1169&lt;&gt;"",שבוע_בדילוג[[#This Row],[וסת השבוע פעיל?]]&lt;3),IF(L1169=0,IF(AND(שבוע_בדילוג[[#This Row],[וסת השבוע פעיל?]]&gt;0,J1169=1),0,1),0),""))</f>
        <v/>
      </c>
      <c r="O1168" s="1" t="str">
        <f t="shared" si="92"/>
        <v/>
      </c>
      <c r="P1168" s="1" t="str">
        <f>IF(AND(שבוע_בדילוג[[#This Row],[חיזוי - שבוע]]=1,K1169=1),1,"")</f>
        <v/>
      </c>
      <c r="Q1168" s="1" t="str">
        <f>IF(AND(שבוע_בדילוג[[#This Row],[וסת השבוע פעיל?]]&lt;3,OR(שבוע_בדילוג[[#This Row],[CycleNumber]]&gt;B1169,B1169="")),1,"")</f>
        <v/>
      </c>
      <c r="R1168" s="1" t="str">
        <f>IF(AND(שבוע_בדילוג[[#This Row],[חיזוי - שבוע]]&lt;&gt;"",שבוע_בדילוג[[#This Row],[וסת השבוע פעיל?2]]=""),1,"")</f>
        <v/>
      </c>
      <c r="S1168" s="1" t="str">
        <f>IF(שבוע_בדילוג[[#This Row],[האישה קבעה וסת שבוע בדילוג?]]=1,IF(שבוע_בדילוג[[#This Row],[וסת השבוע פעיל?]]&lt;3,1,0),"")</f>
        <v/>
      </c>
      <c r="T11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8" s="1">
        <f t="shared" si="93"/>
        <v>0</v>
      </c>
      <c r="V1168" s="1">
        <f t="shared" si="94"/>
        <v>0</v>
      </c>
      <c r="W1168" s="1" t="str">
        <f t="shared" si="95"/>
        <v/>
      </c>
      <c r="X1168" s="1" t="str">
        <f>IF(שבוע_בדילוג[[#This Row],[3 הפלגות זהות]]="","",IF(שבוע_בדילוג[[#This Row],[3 הפלגות זהות]]=1,שבוע_בדילוג[[#This Row],[LengthofCycle]],X1167))</f>
        <v/>
      </c>
      <c r="Z1168" s="1" t="str">
        <f>IF(OR(שבוע_בדילוג[[#This Row],[הווסת פעיל?]]=0,שבוע_בדילוג[[#This Row],[הווסת פעיל?]]=""),"",SUM(Z1167,שבוע_בדילוג[[#This Row],[הווסת פעיל?]]))</f>
        <v/>
      </c>
      <c r="AA1168" s="1" t="str">
        <f>IF(AND(שבוע_בדילוג[[#This Row],[כמה מחזורים עד עקירה]]&lt;&gt;"",Z1169=""),שבוע_בדילוג[[#This Row],[כמה מחזורים עד עקירה]],"")</f>
        <v/>
      </c>
      <c r="AB1168" s="1" t="str">
        <f>IF(AND(שבוע_בדילוג[[#This Row],[הווסת פעיל?]]=1,שבוע_בדילוג[[#This Row],[וסת קבוע אחרון]]&lt;&gt;X1167),שבוע_בדילוג[[#This Row],[וסת קבוע אחרון]],"")</f>
        <v/>
      </c>
      <c r="AC1168" s="1" t="str">
        <f>IF(AND(שבוע_בדילוג[[#This Row],[הווסת פעיל?]]=1,Y1167=0,שבוע_בדילוג[[#This Row],[וסת קבוע אחרון]]=X1167),שבוע_בדילוג[[#This Row],[וסת קבוע אחרון]],"")</f>
        <v/>
      </c>
      <c r="AD1168" s="1" t="str">
        <f>IF(AND(שבוע_בדילוג[[#This Row],[הווסת פעיל?]]=1,Y1167=0,שבוע_בדילוג[[#This Row],[וסת קבוע אחרון]]&lt;&gt;X1167),1,"")</f>
        <v/>
      </c>
      <c r="AE1168" s="1" t="str">
        <f>IF(AND(שבוע_בדילוג[[#This Row],[הווסת פעיל?]]&lt;&gt;"",B1169=1),שבוע_בדילוג[[#This Row],[CycleNumber]],"")</f>
        <v/>
      </c>
      <c r="AF1168" s="1" t="str">
        <f>IF(AND(שבוע_בדילוג[[#This Row],[הווסת פעיל?]]&lt;&gt;"",Y1167=""),שבוע_בדילוג[[#This Row],[CycleNumber]],"")</f>
        <v/>
      </c>
      <c r="AG1168" s="1" t="str">
        <f>IF(B1169=1,"",IF(שבוע_בדילוג[[#This Row],[הווסת פעיל?]]=1,IF(שבוע_בדילוג[[#This Row],[וסת קבוע אחרון]]=F1169,1,0),""))</f>
        <v/>
      </c>
      <c r="AH1168" s="1" t="str">
        <f>IF(B1169=1,"",IF(שבוע_בדילוג[[#This Row],[הווסת פעיל?]]=1,IF(OR(שבוע_בדילוג[[#This Row],[וסת קבוע אחרון]]=F1169,F1169=שבוע_בדילוג[[#This Row],[LengthofCycle]]),1,0),""))</f>
        <v/>
      </c>
      <c r="AI1168" s="1" t="str">
        <f>IF(B1169=1,"",IF(שבוע_בדילוג[[#This Row],[הווסת פעיל?]]=1,IF(OR(שבוע_בדילוג[[#This Row],[וסת קבוע אחרון]]=F1169,F1169=שבוע_בדילוג[[#This Row],[LengthofCycle]],AND(שבוע_בדילוג[[#This Row],[LengthofCycle]]&lt;&gt;שבוע_בדילוג[[#This Row],[וסת קבוע אחרון]],OR(F1169=28,F1169=29))),1,0),""))</f>
        <v/>
      </c>
      <c r="AJ1168" s="1" t="str">
        <f>IF(AND(שבוע_בדילוג[[#This Row],[הווסת פעיל?]]=1,B1169=1),1,"")</f>
        <v/>
      </c>
      <c r="AK1168" s="4">
        <f>IF(AND(שבוע_בדילוג[[#This Row],[הווסת פעיל?]]&lt;&gt;1,B1169&lt;&gt;1,B1169&lt;&gt;""),IF(שבוע_בדילוג[[#This Row],[LengthofCycle]]=F1169,1,0),"")</f>
        <v>1</v>
      </c>
      <c r="AL1168" s="4">
        <f>IF(AND(שבוע_בדילוג[[#This Row],[הווסת פעיל?]]&lt;&gt;1,B1169&lt;&gt;1,B1169&lt;&gt;""),IF(OR(שבוע_בדילוג[[#This Row],[LengthofCycle]]=F1169,F1169=29),1,0),"")</f>
        <v>1</v>
      </c>
      <c r="AM1168" s="4">
        <f>IF(AND(שבוע_בדילוג[[#This Row],[הווסת פעיל?]]&lt;&gt;1,B1169&lt;&gt;1,B1169&lt;&gt;""),IF(OR(שבוע_בדילוג[[#This Row],[LengthofCycle]]=F1169,F1169=29,F1169=28),1,0),"")</f>
        <v>1</v>
      </c>
    </row>
    <row r="1169" spans="1:39" x14ac:dyDescent="0.25">
      <c r="A1169" s="1" t="s">
        <v>151</v>
      </c>
      <c r="B1169" s="1">
        <v>5</v>
      </c>
      <c r="C1169" s="1">
        <v>1</v>
      </c>
      <c r="D1169" s="1">
        <v>1</v>
      </c>
      <c r="E1169" s="1">
        <v>0</v>
      </c>
      <c r="F1169" s="1">
        <v>32</v>
      </c>
      <c r="H1169" s="1">
        <f>שבוע_בדילוג[[#This Row],[LengthofCycle]]+1</f>
        <v>33</v>
      </c>
      <c r="I1169" s="1" t="str">
        <f>IF(IFERROR(LOOKUP(שבוע_בדילוג[[#This Row],[ClientID]],קביעויות[השבוע בדילוג]),FALSE)=שבוע_בדילוג[[#This Row],[ClientID]],1,"")</f>
        <v/>
      </c>
      <c r="J1169" s="1" t="str">
        <f>IF(AND(שבוע_בדילוג[[#This Row],[CycleNumber]]&gt;1,OR(B1170="",שבוע_בדילוג[[#This Row],[CycleNumber]]&gt;B1168)),IF(OR(AND(שבוע_בדילוג[[#This Row],[LengthofCycle]]=29,F1168=29),AND(שבוע_בדילוג[[#This Row],[LengthofCycle]]=36,F1168=36)),1,""),"")</f>
        <v/>
      </c>
      <c r="K1169" s="1" t="str">
        <f>IF(AND(שבוע_בדילוג[[#This Row],[וסת השבוע]]=1,J1168=1,שבוע_בדילוג[[#This Row],[CycleNumber]]&gt;B1168),1,"")</f>
        <v/>
      </c>
      <c r="L1169" s="1" t="str">
        <f>IF(שבוע_בדילוג[[#This Row],[CycleNumber]]=1,"",IF(שבוע_בדילוג[[#This Row],[וסת השבוע]]=1,0,IF(L1168="","",IF(L1168=0,IF(שבוע_בדילוג[[#This Row],[LengthofCycle]]=29,0,1),IF(L1168=1,IF(שבוע_בדילוג[[#This Row],[LengthofCycle]]+F1168=29*2,0,2),IF(L1168=2,IF(שבוע_בדילוג[[#This Row],[LengthofCycle]]+F1168+F1167=29*3,0,3),""))))))</f>
        <v/>
      </c>
      <c r="M1169" s="1" t="str">
        <f>IF(שבוע_בדילוג[[#This Row],[וסת השבוע]]=1,IF(שבוע_בדילוג[[#This Row],[וסת השבוע וההפלגה ביחד]]=1,M1168+1,0),IF(AND(שבוע_בדילוג[[#This Row],[CycleNumber]]&gt;B1168,שבוע_בדילוג[[#This Row],[CycleNumber]]&gt;1),IF(שבוע_בדילוג[[#This Row],[וסת השבוע פעיל?]]&lt;&gt;"",M1168+1,""),""))</f>
        <v/>
      </c>
      <c r="N1169" s="1" t="str">
        <f>IF(שבוע_בדילוג[[#This Row],[וסת השבוע פעיל?2]]="","",IF(AND(שבוע_בדילוג[[#This Row],[וסת השבוע פעיל?]]&lt;&gt;"",שבוע_בדילוג[[#This Row],[CycleNumber]]&lt;B1170,B1170&lt;&gt;"",שבוע_בדילוג[[#This Row],[וסת השבוע פעיל?]]&lt;3),IF(L1170=0,IF(AND(שבוע_בדילוג[[#This Row],[וסת השבוע פעיל?]]&gt;0,J1170=1),0,1),0),""))</f>
        <v/>
      </c>
      <c r="O1169" s="1" t="str">
        <f t="shared" si="92"/>
        <v/>
      </c>
      <c r="P1169" s="1" t="str">
        <f>IF(AND(שבוע_בדילוג[[#This Row],[חיזוי - שבוע]]=1,K1170=1),1,"")</f>
        <v/>
      </c>
      <c r="Q1169" s="1" t="str">
        <f>IF(AND(שבוע_בדילוג[[#This Row],[וסת השבוע פעיל?]]&lt;3,OR(שבוע_בדילוג[[#This Row],[CycleNumber]]&gt;B1170,B1170="")),1,"")</f>
        <v/>
      </c>
      <c r="R1169" s="1" t="str">
        <f>IF(AND(שבוע_בדילוג[[#This Row],[חיזוי - שבוע]]&lt;&gt;"",שבוע_בדילוג[[#This Row],[וסת השבוע פעיל?2]]=""),1,"")</f>
        <v/>
      </c>
      <c r="S1169" s="1" t="str">
        <f>IF(שבוע_בדילוג[[#This Row],[האישה קבעה וסת שבוע בדילוג?]]=1,IF(שבוע_בדילוג[[#This Row],[וסת השבוע פעיל?]]&lt;3,1,0),"")</f>
        <v/>
      </c>
      <c r="T11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69" s="1">
        <f t="shared" si="93"/>
        <v>0</v>
      </c>
      <c r="V1169" s="1">
        <f t="shared" si="94"/>
        <v>0</v>
      </c>
      <c r="W1169" s="1">
        <f t="shared" si="95"/>
        <v>0</v>
      </c>
      <c r="X1169" s="1" t="str">
        <f>IF(שבוע_בדילוג[[#This Row],[3 הפלגות זהות]]="","",IF(שבוע_בדילוג[[#This Row],[3 הפלגות זהות]]=1,שבוע_בדילוג[[#This Row],[LengthofCycle]],X1168))</f>
        <v/>
      </c>
      <c r="Z1169" s="1" t="str">
        <f>IF(OR(שבוע_בדילוג[[#This Row],[הווסת פעיל?]]=0,שבוע_בדילוג[[#This Row],[הווסת פעיל?]]=""),"",SUM(Z1168,שבוע_בדילוג[[#This Row],[הווסת פעיל?]]))</f>
        <v/>
      </c>
      <c r="AA1169" s="1" t="str">
        <f>IF(AND(שבוע_בדילוג[[#This Row],[כמה מחזורים עד עקירה]]&lt;&gt;"",Z1170=""),שבוע_בדילוג[[#This Row],[כמה מחזורים עד עקירה]],"")</f>
        <v/>
      </c>
      <c r="AB1169" s="1" t="str">
        <f>IF(AND(שבוע_בדילוג[[#This Row],[הווסת פעיל?]]=1,שבוע_בדילוג[[#This Row],[וסת קבוע אחרון]]&lt;&gt;X1168),שבוע_בדילוג[[#This Row],[וסת קבוע אחרון]],"")</f>
        <v/>
      </c>
      <c r="AC1169" s="1" t="str">
        <f>IF(AND(שבוע_בדילוג[[#This Row],[הווסת פעיל?]]=1,Y1168=0,שבוע_בדילוג[[#This Row],[וסת קבוע אחרון]]=X1168),שבוע_בדילוג[[#This Row],[וסת קבוע אחרון]],"")</f>
        <v/>
      </c>
      <c r="AD1169" s="1" t="str">
        <f>IF(AND(שבוע_בדילוג[[#This Row],[הווסת פעיל?]]=1,Y1168=0,שבוע_בדילוג[[#This Row],[וסת קבוע אחרון]]&lt;&gt;X1168),1,"")</f>
        <v/>
      </c>
      <c r="AE1169" s="1" t="str">
        <f>IF(AND(שבוע_בדילוג[[#This Row],[הווסת פעיל?]]&lt;&gt;"",B1170=1),שבוע_בדילוג[[#This Row],[CycleNumber]],"")</f>
        <v/>
      </c>
      <c r="AF1169" s="1" t="str">
        <f>IF(AND(שבוע_בדילוג[[#This Row],[הווסת פעיל?]]&lt;&gt;"",Y1168=""),שבוע_בדילוג[[#This Row],[CycleNumber]],"")</f>
        <v/>
      </c>
      <c r="AG1169" s="1" t="str">
        <f>IF(B1170=1,"",IF(שבוע_בדילוג[[#This Row],[הווסת פעיל?]]=1,IF(שבוע_בדילוג[[#This Row],[וסת קבוע אחרון]]=F1170,1,0),""))</f>
        <v/>
      </c>
      <c r="AH1169" s="1" t="str">
        <f>IF(B1170=1,"",IF(שבוע_בדילוג[[#This Row],[הווסת פעיל?]]=1,IF(OR(שבוע_בדילוג[[#This Row],[וסת קבוע אחרון]]=F1170,F1170=שבוע_בדילוג[[#This Row],[LengthofCycle]]),1,0),""))</f>
        <v/>
      </c>
      <c r="AI1169" s="1" t="str">
        <f>IF(B1170=1,"",IF(שבוע_בדילוג[[#This Row],[הווסת פעיל?]]=1,IF(OR(שבוע_בדילוג[[#This Row],[וסת קבוע אחרון]]=F1170,F1170=שבוע_בדילוג[[#This Row],[LengthofCycle]],AND(שבוע_בדילוג[[#This Row],[LengthofCycle]]&lt;&gt;שבוע_בדילוג[[#This Row],[וסת קבוע אחרון]],OR(F1170=28,F1170=29))),1,0),""))</f>
        <v/>
      </c>
      <c r="AJ1169" s="1" t="str">
        <f>IF(AND(שבוע_בדילוג[[#This Row],[הווסת פעיל?]]=1,B1170=1),1,"")</f>
        <v/>
      </c>
      <c r="AK1169" s="4">
        <f>IF(AND(שבוע_בדילוג[[#This Row],[הווסת פעיל?]]&lt;&gt;1,B1170&lt;&gt;1,B1170&lt;&gt;""),IF(שבוע_בדילוג[[#This Row],[LengthofCycle]]=F1170,1,0),"")</f>
        <v>0</v>
      </c>
      <c r="AL1169" s="4">
        <f>IF(AND(שבוע_בדילוג[[#This Row],[הווסת פעיל?]]&lt;&gt;1,B1170&lt;&gt;1,B1170&lt;&gt;""),IF(OR(שבוע_בדילוג[[#This Row],[LengthofCycle]]=F1170,F1170=29),1,0),"")</f>
        <v>0</v>
      </c>
      <c r="AM1169" s="4">
        <f>IF(AND(שבוע_בדילוג[[#This Row],[הווסת פעיל?]]&lt;&gt;1,B1170&lt;&gt;1,B1170&lt;&gt;""),IF(OR(שבוע_בדילוג[[#This Row],[LengthofCycle]]=F1170,F1170=29,F1170=28),1,0),"")</f>
        <v>0</v>
      </c>
    </row>
    <row r="1170" spans="1:39" x14ac:dyDescent="0.25">
      <c r="A1170" s="1" t="s">
        <v>151</v>
      </c>
      <c r="B1170" s="1">
        <v>6</v>
      </c>
      <c r="C1170" s="1">
        <v>1</v>
      </c>
      <c r="D1170" s="1">
        <v>1</v>
      </c>
      <c r="E1170" s="1">
        <v>0</v>
      </c>
      <c r="F1170" s="1">
        <v>30</v>
      </c>
      <c r="H1170" s="1">
        <f>שבוע_בדילוג[[#This Row],[LengthofCycle]]+1</f>
        <v>31</v>
      </c>
      <c r="I1170" s="1" t="str">
        <f>IF(IFERROR(LOOKUP(שבוע_בדילוג[[#This Row],[ClientID]],קביעויות[השבוע בדילוג]),FALSE)=שבוע_בדילוג[[#This Row],[ClientID]],1,"")</f>
        <v/>
      </c>
      <c r="J1170" s="1" t="str">
        <f>IF(AND(שבוע_בדילוג[[#This Row],[CycleNumber]]&gt;1,OR(B1171="",שבוע_בדילוג[[#This Row],[CycleNumber]]&gt;B1169)),IF(OR(AND(שבוע_בדילוג[[#This Row],[LengthofCycle]]=29,F1169=29),AND(שבוע_בדילוג[[#This Row],[LengthofCycle]]=36,F1169=36)),1,""),"")</f>
        <v/>
      </c>
      <c r="K1170" s="1" t="str">
        <f>IF(AND(שבוע_בדילוג[[#This Row],[וסת השבוע]]=1,J1169=1,שבוע_בדילוג[[#This Row],[CycleNumber]]&gt;B1169),1,"")</f>
        <v/>
      </c>
      <c r="L1170" s="1" t="str">
        <f>IF(שבוע_בדילוג[[#This Row],[CycleNumber]]=1,"",IF(שבוע_בדילוג[[#This Row],[וסת השבוע]]=1,0,IF(L1169="","",IF(L1169=0,IF(שבוע_בדילוג[[#This Row],[LengthofCycle]]=29,0,1),IF(L1169=1,IF(שבוע_בדילוג[[#This Row],[LengthofCycle]]+F1169=29*2,0,2),IF(L1169=2,IF(שבוע_בדילוג[[#This Row],[LengthofCycle]]+F1169+F1168=29*3,0,3),""))))))</f>
        <v/>
      </c>
      <c r="M1170" s="1" t="str">
        <f>IF(שבוע_בדילוג[[#This Row],[וסת השבוע]]=1,IF(שבוע_בדילוג[[#This Row],[וסת השבוע וההפלגה ביחד]]=1,M1169+1,0),IF(AND(שבוע_בדילוג[[#This Row],[CycleNumber]]&gt;B1169,שבוע_בדילוג[[#This Row],[CycleNumber]]&gt;1),IF(שבוע_בדילוג[[#This Row],[וסת השבוע פעיל?]]&lt;&gt;"",M1169+1,""),""))</f>
        <v/>
      </c>
      <c r="N1170" s="1" t="str">
        <f>IF(שבוע_בדילוג[[#This Row],[וסת השבוע פעיל?2]]="","",IF(AND(שבוע_בדילוג[[#This Row],[וסת השבוע פעיל?]]&lt;&gt;"",שבוע_בדילוג[[#This Row],[CycleNumber]]&lt;B1171,B1171&lt;&gt;"",שבוע_בדילוג[[#This Row],[וסת השבוע פעיל?]]&lt;3),IF(L1171=0,IF(AND(שבוע_בדילוג[[#This Row],[וסת השבוע פעיל?]]&gt;0,J1171=1),0,1),0),""))</f>
        <v/>
      </c>
      <c r="O1170" s="1" t="str">
        <f t="shared" si="92"/>
        <v/>
      </c>
      <c r="P1170" s="1" t="str">
        <f>IF(AND(שבוע_בדילוג[[#This Row],[חיזוי - שבוע]]=1,K1171=1),1,"")</f>
        <v/>
      </c>
      <c r="Q1170" s="1" t="str">
        <f>IF(AND(שבוע_בדילוג[[#This Row],[וסת השבוע פעיל?]]&lt;3,OR(שבוע_בדילוג[[#This Row],[CycleNumber]]&gt;B1171,B1171="")),1,"")</f>
        <v/>
      </c>
      <c r="R1170" s="1" t="str">
        <f>IF(AND(שבוע_בדילוג[[#This Row],[חיזוי - שבוע]]&lt;&gt;"",שבוע_בדילוג[[#This Row],[וסת השבוע פעיל?2]]=""),1,"")</f>
        <v/>
      </c>
      <c r="S1170" s="1" t="str">
        <f>IF(שבוע_בדילוג[[#This Row],[האישה קבעה וסת שבוע בדילוג?]]=1,IF(שבוע_בדילוג[[#This Row],[וסת השבוע פעיל?]]&lt;3,1,0),"")</f>
        <v/>
      </c>
      <c r="T11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0" s="1">
        <f t="shared" si="93"/>
        <v>0</v>
      </c>
      <c r="V1170" s="1">
        <f t="shared" si="94"/>
        <v>0</v>
      </c>
      <c r="W1170" s="1">
        <f t="shared" si="95"/>
        <v>0</v>
      </c>
      <c r="X1170" s="1" t="str">
        <f>IF(שבוע_בדילוג[[#This Row],[3 הפלגות זהות]]="","",IF(שבוע_בדילוג[[#This Row],[3 הפלגות זהות]]=1,שבוע_בדילוג[[#This Row],[LengthofCycle]],X1169))</f>
        <v/>
      </c>
      <c r="Z1170" s="1" t="str">
        <f>IF(OR(שבוע_בדילוג[[#This Row],[הווסת פעיל?]]=0,שבוע_בדילוג[[#This Row],[הווסת פעיל?]]=""),"",SUM(Z1169,שבוע_בדילוג[[#This Row],[הווסת פעיל?]]))</f>
        <v/>
      </c>
      <c r="AA1170" s="1" t="str">
        <f>IF(AND(שבוע_בדילוג[[#This Row],[כמה מחזורים עד עקירה]]&lt;&gt;"",Z1171=""),שבוע_בדילוג[[#This Row],[כמה מחזורים עד עקירה]],"")</f>
        <v/>
      </c>
      <c r="AB1170" s="1" t="str">
        <f>IF(AND(שבוע_בדילוג[[#This Row],[הווסת פעיל?]]=1,שבוע_בדילוג[[#This Row],[וסת קבוע אחרון]]&lt;&gt;X1169),שבוע_בדילוג[[#This Row],[וסת קבוע אחרון]],"")</f>
        <v/>
      </c>
      <c r="AC1170" s="1" t="str">
        <f>IF(AND(שבוע_בדילוג[[#This Row],[הווסת פעיל?]]=1,Y1169=0,שבוע_בדילוג[[#This Row],[וסת קבוע אחרון]]=X1169),שבוע_בדילוג[[#This Row],[וסת קבוע אחרון]],"")</f>
        <v/>
      </c>
      <c r="AD1170" s="1" t="str">
        <f>IF(AND(שבוע_בדילוג[[#This Row],[הווסת פעיל?]]=1,Y1169=0,שבוע_בדילוג[[#This Row],[וסת קבוע אחרון]]&lt;&gt;X1169),1,"")</f>
        <v/>
      </c>
      <c r="AE1170" s="1" t="str">
        <f>IF(AND(שבוע_בדילוג[[#This Row],[הווסת פעיל?]]&lt;&gt;"",B1171=1),שבוע_בדילוג[[#This Row],[CycleNumber]],"")</f>
        <v/>
      </c>
      <c r="AF1170" s="1" t="str">
        <f>IF(AND(שבוע_בדילוג[[#This Row],[הווסת פעיל?]]&lt;&gt;"",Y1169=""),שבוע_בדילוג[[#This Row],[CycleNumber]],"")</f>
        <v/>
      </c>
      <c r="AG1170" s="1" t="str">
        <f>IF(B1171=1,"",IF(שבוע_בדילוג[[#This Row],[הווסת פעיל?]]=1,IF(שבוע_בדילוג[[#This Row],[וסת קבוע אחרון]]=F1171,1,0),""))</f>
        <v/>
      </c>
      <c r="AH1170" s="1" t="str">
        <f>IF(B1171=1,"",IF(שבוע_בדילוג[[#This Row],[הווסת פעיל?]]=1,IF(OR(שבוע_בדילוג[[#This Row],[וסת קבוע אחרון]]=F1171,F1171=שבוע_בדילוג[[#This Row],[LengthofCycle]]),1,0),""))</f>
        <v/>
      </c>
      <c r="AI1170" s="1" t="str">
        <f>IF(B1171=1,"",IF(שבוע_בדילוג[[#This Row],[הווסת פעיל?]]=1,IF(OR(שבוע_בדילוג[[#This Row],[וסת קבוע אחרון]]=F1171,F1171=שבוע_בדילוג[[#This Row],[LengthofCycle]],AND(שבוע_בדילוג[[#This Row],[LengthofCycle]]&lt;&gt;שבוע_בדילוג[[#This Row],[וסת קבוע אחרון]],OR(F1171=28,F1171=29))),1,0),""))</f>
        <v/>
      </c>
      <c r="AJ1170" s="1" t="str">
        <f>IF(AND(שבוע_בדילוג[[#This Row],[הווסת פעיל?]]=1,B1171=1),1,"")</f>
        <v/>
      </c>
      <c r="AK1170" s="4">
        <f>IF(AND(שבוע_בדילוג[[#This Row],[הווסת פעיל?]]&lt;&gt;1,B1171&lt;&gt;1,B1171&lt;&gt;""),IF(שבוע_בדילוג[[#This Row],[LengthofCycle]]=F1171,1,0),"")</f>
        <v>0</v>
      </c>
      <c r="AL1170" s="4">
        <f>IF(AND(שבוע_בדילוג[[#This Row],[הווסת פעיל?]]&lt;&gt;1,B1171&lt;&gt;1,B1171&lt;&gt;""),IF(OR(שבוע_בדילוג[[#This Row],[LengthofCycle]]=F1171,F1171=29),1,0),"")</f>
        <v>0</v>
      </c>
      <c r="AM1170" s="4">
        <f>IF(AND(שבוע_בדילוג[[#This Row],[הווסת פעיל?]]&lt;&gt;1,B1171&lt;&gt;1,B1171&lt;&gt;""),IF(OR(שבוע_בדילוג[[#This Row],[LengthofCycle]]=F1171,F1171=29,F1171=28),1,0),"")</f>
        <v>1</v>
      </c>
    </row>
    <row r="1171" spans="1:39" x14ac:dyDescent="0.25">
      <c r="A1171" s="1" t="s">
        <v>151</v>
      </c>
      <c r="B1171" s="1">
        <v>7</v>
      </c>
      <c r="C1171" s="1">
        <v>1</v>
      </c>
      <c r="D1171" s="1">
        <v>1</v>
      </c>
      <c r="E1171" s="1">
        <v>0</v>
      </c>
      <c r="F1171" s="1">
        <v>28</v>
      </c>
      <c r="H1171" s="1">
        <f>שבוע_בדילוג[[#This Row],[LengthofCycle]]+1</f>
        <v>29</v>
      </c>
      <c r="I1171" s="1" t="str">
        <f>IF(IFERROR(LOOKUP(שבוע_בדילוג[[#This Row],[ClientID]],קביעויות[השבוע בדילוג]),FALSE)=שבוע_בדילוג[[#This Row],[ClientID]],1,"")</f>
        <v/>
      </c>
      <c r="J1171" s="1" t="str">
        <f>IF(AND(שבוע_בדילוג[[#This Row],[CycleNumber]]&gt;1,OR(B1172="",שבוע_בדילוג[[#This Row],[CycleNumber]]&gt;B1170)),IF(OR(AND(שבוע_בדילוג[[#This Row],[LengthofCycle]]=29,F1170=29),AND(שבוע_בדילוג[[#This Row],[LengthofCycle]]=36,F1170=36)),1,""),"")</f>
        <v/>
      </c>
      <c r="K1171" s="1" t="str">
        <f>IF(AND(שבוע_בדילוג[[#This Row],[וסת השבוע]]=1,J1170=1,שבוע_בדילוג[[#This Row],[CycleNumber]]&gt;B1170),1,"")</f>
        <v/>
      </c>
      <c r="L1171" s="1" t="str">
        <f>IF(שבוע_בדילוג[[#This Row],[CycleNumber]]=1,"",IF(שבוע_בדילוג[[#This Row],[וסת השבוע]]=1,0,IF(L1170="","",IF(L1170=0,IF(שבוע_בדילוג[[#This Row],[LengthofCycle]]=29,0,1),IF(L1170=1,IF(שבוע_בדילוג[[#This Row],[LengthofCycle]]+F1170=29*2,0,2),IF(L1170=2,IF(שבוע_בדילוג[[#This Row],[LengthofCycle]]+F1170+F1169=29*3,0,3),""))))))</f>
        <v/>
      </c>
      <c r="M1171" s="1" t="str">
        <f>IF(שבוע_בדילוג[[#This Row],[וסת השבוע]]=1,IF(שבוע_בדילוג[[#This Row],[וסת השבוע וההפלגה ביחד]]=1,M1170+1,0),IF(AND(שבוע_בדילוג[[#This Row],[CycleNumber]]&gt;B1170,שבוע_בדילוג[[#This Row],[CycleNumber]]&gt;1),IF(שבוע_בדילוג[[#This Row],[וסת השבוע פעיל?]]&lt;&gt;"",M1170+1,""),""))</f>
        <v/>
      </c>
      <c r="N1171" s="1" t="str">
        <f>IF(שבוע_בדילוג[[#This Row],[וסת השבוע פעיל?2]]="","",IF(AND(שבוע_בדילוג[[#This Row],[וסת השבוע פעיל?]]&lt;&gt;"",שבוע_בדילוג[[#This Row],[CycleNumber]]&lt;B1172,B1172&lt;&gt;"",שבוע_בדילוג[[#This Row],[וסת השבוע פעיל?]]&lt;3),IF(L1172=0,IF(AND(שבוע_בדילוג[[#This Row],[וסת השבוע פעיל?]]&gt;0,J1172=1),0,1),0),""))</f>
        <v/>
      </c>
      <c r="O1171" s="1" t="str">
        <f t="shared" si="92"/>
        <v/>
      </c>
      <c r="P1171" s="1" t="str">
        <f>IF(AND(שבוע_בדילוג[[#This Row],[חיזוי - שבוע]]=1,K1172=1),1,"")</f>
        <v/>
      </c>
      <c r="Q1171" s="1" t="str">
        <f>IF(AND(שבוע_בדילוג[[#This Row],[וסת השבוע פעיל?]]&lt;3,OR(שבוע_בדילוג[[#This Row],[CycleNumber]]&gt;B1172,B1172="")),1,"")</f>
        <v/>
      </c>
      <c r="R1171" s="1" t="str">
        <f>IF(AND(שבוע_בדילוג[[#This Row],[חיזוי - שבוע]]&lt;&gt;"",שבוע_בדילוג[[#This Row],[וסת השבוע פעיל?2]]=""),1,"")</f>
        <v/>
      </c>
      <c r="S1171" s="1" t="str">
        <f>IF(שבוע_בדילוג[[#This Row],[האישה קבעה וסת שבוע בדילוג?]]=1,IF(שבוע_בדילוג[[#This Row],[וסת השבוע פעיל?]]&lt;3,1,0),"")</f>
        <v/>
      </c>
      <c r="T11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1" s="1">
        <f t="shared" si="93"/>
        <v>0</v>
      </c>
      <c r="V1171" s="1">
        <f t="shared" si="94"/>
        <v>0</v>
      </c>
      <c r="W1171" s="1">
        <f t="shared" si="95"/>
        <v>0</v>
      </c>
      <c r="X1171" s="1" t="str">
        <f>IF(שבוע_בדילוג[[#This Row],[3 הפלגות זהות]]="","",IF(שבוע_בדילוג[[#This Row],[3 הפלגות זהות]]=1,שבוע_בדילוג[[#This Row],[LengthofCycle]],X1170))</f>
        <v/>
      </c>
      <c r="Z1171" s="1" t="str">
        <f>IF(OR(שבוע_בדילוג[[#This Row],[הווסת פעיל?]]=0,שבוע_בדילוג[[#This Row],[הווסת פעיל?]]=""),"",SUM(Z1170,שבוע_בדילוג[[#This Row],[הווסת פעיל?]]))</f>
        <v/>
      </c>
      <c r="AA1171" s="1" t="str">
        <f>IF(AND(שבוע_בדילוג[[#This Row],[כמה מחזורים עד עקירה]]&lt;&gt;"",Z1172=""),שבוע_בדילוג[[#This Row],[כמה מחזורים עד עקירה]],"")</f>
        <v/>
      </c>
      <c r="AB1171" s="1" t="str">
        <f>IF(AND(שבוע_בדילוג[[#This Row],[הווסת פעיל?]]=1,שבוע_בדילוג[[#This Row],[וסת קבוע אחרון]]&lt;&gt;X1170),שבוע_בדילוג[[#This Row],[וסת קבוע אחרון]],"")</f>
        <v/>
      </c>
      <c r="AC1171" s="1" t="str">
        <f>IF(AND(שבוע_בדילוג[[#This Row],[הווסת פעיל?]]=1,Y1170=0,שבוע_בדילוג[[#This Row],[וסת קבוע אחרון]]=X1170),שבוע_בדילוג[[#This Row],[וסת קבוע אחרון]],"")</f>
        <v/>
      </c>
      <c r="AD1171" s="1" t="str">
        <f>IF(AND(שבוע_בדילוג[[#This Row],[הווסת פעיל?]]=1,Y1170=0,שבוע_בדילוג[[#This Row],[וסת קבוע אחרון]]&lt;&gt;X1170),1,"")</f>
        <v/>
      </c>
      <c r="AE1171" s="1" t="str">
        <f>IF(AND(שבוע_בדילוג[[#This Row],[הווסת פעיל?]]&lt;&gt;"",B1172=1),שבוע_בדילוג[[#This Row],[CycleNumber]],"")</f>
        <v/>
      </c>
      <c r="AF1171" s="1" t="str">
        <f>IF(AND(שבוע_בדילוג[[#This Row],[הווסת פעיל?]]&lt;&gt;"",Y1170=""),שבוע_בדילוג[[#This Row],[CycleNumber]],"")</f>
        <v/>
      </c>
      <c r="AG1171" s="1" t="str">
        <f>IF(B1172=1,"",IF(שבוע_בדילוג[[#This Row],[הווסת פעיל?]]=1,IF(שבוע_בדילוג[[#This Row],[וסת קבוע אחרון]]=F1172,1,0),""))</f>
        <v/>
      </c>
      <c r="AH1171" s="1" t="str">
        <f>IF(B1172=1,"",IF(שבוע_בדילוג[[#This Row],[הווסת פעיל?]]=1,IF(OR(שבוע_בדילוג[[#This Row],[וסת קבוע אחרון]]=F1172,F1172=שבוע_בדילוג[[#This Row],[LengthofCycle]]),1,0),""))</f>
        <v/>
      </c>
      <c r="AI1171" s="1" t="str">
        <f>IF(B1172=1,"",IF(שבוע_בדילוג[[#This Row],[הווסת פעיל?]]=1,IF(OR(שבוע_בדילוג[[#This Row],[וסת קבוע אחרון]]=F1172,F1172=שבוע_בדילוג[[#This Row],[LengthofCycle]],AND(שבוע_בדילוג[[#This Row],[LengthofCycle]]&lt;&gt;שבוע_בדילוג[[#This Row],[וסת קבוע אחרון]],OR(F1172=28,F1172=29))),1,0),""))</f>
        <v/>
      </c>
      <c r="AJ1171" s="1" t="str">
        <f>IF(AND(שבוע_בדילוג[[#This Row],[הווסת פעיל?]]=1,B1172=1),1,"")</f>
        <v/>
      </c>
      <c r="AK1171" s="4">
        <f>IF(AND(שבוע_בדילוג[[#This Row],[הווסת פעיל?]]&lt;&gt;1,B1172&lt;&gt;1,B1172&lt;&gt;""),IF(שבוע_בדילוג[[#This Row],[LengthofCycle]]=F1172,1,0),"")</f>
        <v>0</v>
      </c>
      <c r="AL1171" s="4">
        <f>IF(AND(שבוע_בדילוג[[#This Row],[הווסת פעיל?]]&lt;&gt;1,B1172&lt;&gt;1,B1172&lt;&gt;""),IF(OR(שבוע_בדילוג[[#This Row],[LengthofCycle]]=F1172,F1172=29),1,0),"")</f>
        <v>0</v>
      </c>
      <c r="AM1171" s="4">
        <f>IF(AND(שבוע_בדילוג[[#This Row],[הווסת פעיל?]]&lt;&gt;1,B1172&lt;&gt;1,B1172&lt;&gt;""),IF(OR(שבוע_בדילוג[[#This Row],[LengthofCycle]]=F1172,F1172=29,F1172=28),1,0),"")</f>
        <v>0</v>
      </c>
    </row>
    <row r="1172" spans="1:39" x14ac:dyDescent="0.25">
      <c r="A1172" s="1" t="s">
        <v>151</v>
      </c>
      <c r="B1172" s="1">
        <v>8</v>
      </c>
      <c r="C1172" s="1">
        <v>1</v>
      </c>
      <c r="D1172" s="1">
        <v>1</v>
      </c>
      <c r="E1172" s="1">
        <v>0</v>
      </c>
      <c r="F1172" s="1">
        <v>33</v>
      </c>
      <c r="H1172" s="1">
        <f>שבוע_בדילוג[[#This Row],[LengthofCycle]]+1</f>
        <v>34</v>
      </c>
      <c r="I1172" s="1" t="str">
        <f>IF(IFERROR(LOOKUP(שבוע_בדילוג[[#This Row],[ClientID]],קביעויות[השבוע בדילוג]),FALSE)=שבוע_בדילוג[[#This Row],[ClientID]],1,"")</f>
        <v/>
      </c>
      <c r="J1172" s="1" t="str">
        <f>IF(AND(שבוע_בדילוג[[#This Row],[CycleNumber]]&gt;1,OR(B1173="",שבוע_בדילוג[[#This Row],[CycleNumber]]&gt;B1171)),IF(OR(AND(שבוע_בדילוג[[#This Row],[LengthofCycle]]=29,F1171=29),AND(שבוע_בדילוג[[#This Row],[LengthofCycle]]=36,F1171=36)),1,""),"")</f>
        <v/>
      </c>
      <c r="K1172" s="1" t="str">
        <f>IF(AND(שבוע_בדילוג[[#This Row],[וסת השבוע]]=1,J1171=1,שבוע_בדילוג[[#This Row],[CycleNumber]]&gt;B1171),1,"")</f>
        <v/>
      </c>
      <c r="L1172" s="1" t="str">
        <f>IF(שבוע_בדילוג[[#This Row],[CycleNumber]]=1,"",IF(שבוע_בדילוג[[#This Row],[וסת השבוע]]=1,0,IF(L1171="","",IF(L1171=0,IF(שבוע_בדילוג[[#This Row],[LengthofCycle]]=29,0,1),IF(L1171=1,IF(שבוע_בדילוג[[#This Row],[LengthofCycle]]+F1171=29*2,0,2),IF(L1171=2,IF(שבוע_בדילוג[[#This Row],[LengthofCycle]]+F1171+F1170=29*3,0,3),""))))))</f>
        <v/>
      </c>
      <c r="M1172" s="1" t="str">
        <f>IF(שבוע_בדילוג[[#This Row],[וסת השבוע]]=1,IF(שבוע_בדילוג[[#This Row],[וסת השבוע וההפלגה ביחד]]=1,M1171+1,0),IF(AND(שבוע_בדילוג[[#This Row],[CycleNumber]]&gt;B1171,שבוע_בדילוג[[#This Row],[CycleNumber]]&gt;1),IF(שבוע_בדילוג[[#This Row],[וסת השבוע פעיל?]]&lt;&gt;"",M1171+1,""),""))</f>
        <v/>
      </c>
      <c r="N1172" s="1" t="str">
        <f>IF(שבוע_בדילוג[[#This Row],[וסת השבוע פעיל?2]]="","",IF(AND(שבוע_בדילוג[[#This Row],[וסת השבוע פעיל?]]&lt;&gt;"",שבוע_בדילוג[[#This Row],[CycleNumber]]&lt;B1173,B1173&lt;&gt;"",שבוע_בדילוג[[#This Row],[וסת השבוע פעיל?]]&lt;3),IF(L1173=0,IF(AND(שבוע_בדילוג[[#This Row],[וסת השבוע פעיל?]]&gt;0,J1173=1),0,1),0),""))</f>
        <v/>
      </c>
      <c r="O1172" s="1" t="str">
        <f t="shared" ref="O1172:O1235" si="96">IF(N1171&lt;&gt;"",IF(L1171=0,29+1,IF(L1171=1,2*29-F1171+1,IF(L1171=2,3*29-F1171-F1170+1,""))),"")</f>
        <v/>
      </c>
      <c r="P1172" s="1" t="str">
        <f>IF(AND(שבוע_בדילוג[[#This Row],[חיזוי - שבוע]]=1,K1173=1),1,"")</f>
        <v/>
      </c>
      <c r="Q1172" s="1" t="str">
        <f>IF(AND(שבוע_בדילוג[[#This Row],[וסת השבוע פעיל?]]&lt;3,OR(שבוע_בדילוג[[#This Row],[CycleNumber]]&gt;B1173,B1173="")),1,"")</f>
        <v/>
      </c>
      <c r="R1172" s="1" t="str">
        <f>IF(AND(שבוע_בדילוג[[#This Row],[חיזוי - שבוע]]&lt;&gt;"",שבוע_בדילוג[[#This Row],[וסת השבוע פעיל?2]]=""),1,"")</f>
        <v/>
      </c>
      <c r="S1172" s="1" t="str">
        <f>IF(שבוע_בדילוג[[#This Row],[האישה קבעה וסת שבוע בדילוג?]]=1,IF(שבוע_בדילוג[[#This Row],[וסת השבוע פעיל?]]&lt;3,1,0),"")</f>
        <v/>
      </c>
      <c r="T11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2" s="1">
        <f t="shared" si="93"/>
        <v>0</v>
      </c>
      <c r="V1172" s="1">
        <f t="shared" si="94"/>
        <v>0</v>
      </c>
      <c r="W1172" s="1">
        <f t="shared" si="95"/>
        <v>0</v>
      </c>
      <c r="X1172" s="1" t="str">
        <f>IF(שבוע_בדילוג[[#This Row],[3 הפלגות זהות]]="","",IF(שבוע_בדילוג[[#This Row],[3 הפלגות זהות]]=1,שבוע_בדילוג[[#This Row],[LengthofCycle]],X1171))</f>
        <v/>
      </c>
      <c r="Z1172" s="1" t="str">
        <f>IF(OR(שבוע_בדילוג[[#This Row],[הווסת פעיל?]]=0,שבוע_בדילוג[[#This Row],[הווסת פעיל?]]=""),"",SUM(Z1171,שבוע_בדילוג[[#This Row],[הווסת פעיל?]]))</f>
        <v/>
      </c>
      <c r="AA1172" s="1" t="str">
        <f>IF(AND(שבוע_בדילוג[[#This Row],[כמה מחזורים עד עקירה]]&lt;&gt;"",Z1173=""),שבוע_בדילוג[[#This Row],[כמה מחזורים עד עקירה]],"")</f>
        <v/>
      </c>
      <c r="AB1172" s="1" t="str">
        <f>IF(AND(שבוע_בדילוג[[#This Row],[הווסת פעיל?]]=1,שבוע_בדילוג[[#This Row],[וסת קבוע אחרון]]&lt;&gt;X1171),שבוע_בדילוג[[#This Row],[וסת קבוע אחרון]],"")</f>
        <v/>
      </c>
      <c r="AC1172" s="1" t="str">
        <f>IF(AND(שבוע_בדילוג[[#This Row],[הווסת פעיל?]]=1,Y1171=0,שבוע_בדילוג[[#This Row],[וסת קבוע אחרון]]=X1171),שבוע_בדילוג[[#This Row],[וסת קבוע אחרון]],"")</f>
        <v/>
      </c>
      <c r="AD1172" s="1" t="str">
        <f>IF(AND(שבוע_בדילוג[[#This Row],[הווסת פעיל?]]=1,Y1171=0,שבוע_בדילוג[[#This Row],[וסת קבוע אחרון]]&lt;&gt;X1171),1,"")</f>
        <v/>
      </c>
      <c r="AE1172" s="1" t="str">
        <f>IF(AND(שבוע_בדילוג[[#This Row],[הווסת פעיל?]]&lt;&gt;"",B1173=1),שבוע_בדילוג[[#This Row],[CycleNumber]],"")</f>
        <v/>
      </c>
      <c r="AF1172" s="1" t="str">
        <f>IF(AND(שבוע_בדילוג[[#This Row],[הווסת פעיל?]]&lt;&gt;"",Y1171=""),שבוע_בדילוג[[#This Row],[CycleNumber]],"")</f>
        <v/>
      </c>
      <c r="AG1172" s="1" t="str">
        <f>IF(B1173=1,"",IF(שבוע_בדילוג[[#This Row],[הווסת פעיל?]]=1,IF(שבוע_בדילוג[[#This Row],[וסת קבוע אחרון]]=F1173,1,0),""))</f>
        <v/>
      </c>
      <c r="AH1172" s="1" t="str">
        <f>IF(B1173=1,"",IF(שבוע_בדילוג[[#This Row],[הווסת פעיל?]]=1,IF(OR(שבוע_בדילוג[[#This Row],[וסת קבוע אחרון]]=F1173,F1173=שבוע_בדילוג[[#This Row],[LengthofCycle]]),1,0),""))</f>
        <v/>
      </c>
      <c r="AI1172" s="1" t="str">
        <f>IF(B1173=1,"",IF(שבוע_בדילוג[[#This Row],[הווסת פעיל?]]=1,IF(OR(שבוע_בדילוג[[#This Row],[וסת קבוע אחרון]]=F1173,F1173=שבוע_בדילוג[[#This Row],[LengthofCycle]],AND(שבוע_בדילוג[[#This Row],[LengthofCycle]]&lt;&gt;שבוע_בדילוג[[#This Row],[וסת קבוע אחרון]],OR(F1173=28,F1173=29))),1,0),""))</f>
        <v/>
      </c>
      <c r="AJ1172" s="1" t="str">
        <f>IF(AND(שבוע_בדילוג[[#This Row],[הווסת פעיל?]]=1,B1173=1),1,"")</f>
        <v/>
      </c>
      <c r="AK1172" s="4">
        <f>IF(AND(שבוע_בדילוג[[#This Row],[הווסת פעיל?]]&lt;&gt;1,B1173&lt;&gt;1,B1173&lt;&gt;""),IF(שבוע_בדילוג[[#This Row],[LengthofCycle]]=F1173,1,0),"")</f>
        <v>0</v>
      </c>
      <c r="AL1172" s="4">
        <f>IF(AND(שבוע_בדילוג[[#This Row],[הווסת פעיל?]]&lt;&gt;1,B1173&lt;&gt;1,B1173&lt;&gt;""),IF(OR(שבוע_בדילוג[[#This Row],[LengthofCycle]]=F1173,F1173=29),1,0),"")</f>
        <v>0</v>
      </c>
      <c r="AM1172" s="4">
        <f>IF(AND(שבוע_בדילוג[[#This Row],[הווסת פעיל?]]&lt;&gt;1,B1173&lt;&gt;1,B1173&lt;&gt;""),IF(OR(שבוע_בדילוג[[#This Row],[LengthofCycle]]=F1173,F1173=29,F1173=28),1,0),"")</f>
        <v>0</v>
      </c>
    </row>
    <row r="1173" spans="1:39" x14ac:dyDescent="0.25">
      <c r="A1173" s="1" t="s">
        <v>151</v>
      </c>
      <c r="B1173" s="1">
        <v>9</v>
      </c>
      <c r="C1173" s="1">
        <v>1</v>
      </c>
      <c r="D1173" s="1">
        <v>0</v>
      </c>
      <c r="E1173" s="1">
        <v>0</v>
      </c>
      <c r="F1173" s="1">
        <v>32</v>
      </c>
      <c r="H1173" s="1">
        <f>שבוע_בדילוג[[#This Row],[LengthofCycle]]+1</f>
        <v>33</v>
      </c>
      <c r="I1173" s="1" t="str">
        <f>IF(IFERROR(LOOKUP(שבוע_בדילוג[[#This Row],[ClientID]],קביעויות[השבוע בדילוג]),FALSE)=שבוע_בדילוג[[#This Row],[ClientID]],1,"")</f>
        <v/>
      </c>
      <c r="J1173" s="1" t="str">
        <f>IF(AND(שבוע_בדילוג[[#This Row],[CycleNumber]]&gt;1,OR(B1174="",שבוע_בדילוג[[#This Row],[CycleNumber]]&gt;B1172)),IF(OR(AND(שבוע_בדילוג[[#This Row],[LengthofCycle]]=29,F1172=29),AND(שבוע_בדילוג[[#This Row],[LengthofCycle]]=36,F1172=36)),1,""),"")</f>
        <v/>
      </c>
      <c r="K1173" s="1" t="str">
        <f>IF(AND(שבוע_בדילוג[[#This Row],[וסת השבוע]]=1,J1172=1,שבוע_בדילוג[[#This Row],[CycleNumber]]&gt;B1172),1,"")</f>
        <v/>
      </c>
      <c r="L1173" s="1" t="str">
        <f>IF(שבוע_בדילוג[[#This Row],[CycleNumber]]=1,"",IF(שבוע_בדילוג[[#This Row],[וסת השבוע]]=1,0,IF(L1172="","",IF(L1172=0,IF(שבוע_בדילוג[[#This Row],[LengthofCycle]]=29,0,1),IF(L1172=1,IF(שבוע_בדילוג[[#This Row],[LengthofCycle]]+F1172=29*2,0,2),IF(L1172=2,IF(שבוע_בדילוג[[#This Row],[LengthofCycle]]+F1172+F1171=29*3,0,3),""))))))</f>
        <v/>
      </c>
      <c r="M1173" s="1" t="str">
        <f>IF(שבוע_בדילוג[[#This Row],[וסת השבוע]]=1,IF(שבוע_בדילוג[[#This Row],[וסת השבוע וההפלגה ביחד]]=1,M1172+1,0),IF(AND(שבוע_בדילוג[[#This Row],[CycleNumber]]&gt;B1172,שבוע_בדילוג[[#This Row],[CycleNumber]]&gt;1),IF(שבוע_בדילוג[[#This Row],[וסת השבוע פעיל?]]&lt;&gt;"",M1172+1,""),""))</f>
        <v/>
      </c>
      <c r="N1173" s="1" t="str">
        <f>IF(שבוע_בדילוג[[#This Row],[וסת השבוע פעיל?2]]="","",IF(AND(שבוע_בדילוג[[#This Row],[וסת השבוע פעיל?]]&lt;&gt;"",שבוע_בדילוג[[#This Row],[CycleNumber]]&lt;B1174,B1174&lt;&gt;"",שבוע_בדילוג[[#This Row],[וסת השבוע פעיל?]]&lt;3),IF(L1174=0,IF(AND(שבוע_בדילוג[[#This Row],[וסת השבוע פעיל?]]&gt;0,J1174=1),0,1),0),""))</f>
        <v/>
      </c>
      <c r="O1173" s="1" t="str">
        <f t="shared" si="96"/>
        <v/>
      </c>
      <c r="P1173" s="1" t="str">
        <f>IF(AND(שבוע_בדילוג[[#This Row],[חיזוי - שבוע]]=1,K1174=1),1,"")</f>
        <v/>
      </c>
      <c r="Q1173" s="1" t="str">
        <f>IF(AND(שבוע_בדילוג[[#This Row],[וסת השבוע פעיל?]]&lt;3,OR(שבוע_בדילוג[[#This Row],[CycleNumber]]&gt;B1174,B1174="")),1,"")</f>
        <v/>
      </c>
      <c r="R1173" s="1" t="str">
        <f>IF(AND(שבוע_בדילוג[[#This Row],[חיזוי - שבוע]]&lt;&gt;"",שבוע_בדילוג[[#This Row],[וסת השבוע פעיל?2]]=""),1,"")</f>
        <v/>
      </c>
      <c r="S1173" s="1" t="str">
        <f>IF(שבוע_בדילוג[[#This Row],[האישה קבעה וסת שבוע בדילוג?]]=1,IF(שבוע_בדילוג[[#This Row],[וסת השבוע פעיל?]]&lt;3,1,0),"")</f>
        <v/>
      </c>
      <c r="T11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3" s="1">
        <f t="shared" si="93"/>
        <v>0</v>
      </c>
      <c r="V1173" s="1">
        <f t="shared" si="94"/>
        <v>0</v>
      </c>
      <c r="W1173" s="1">
        <f t="shared" si="95"/>
        <v>0</v>
      </c>
      <c r="X1173" s="1" t="str">
        <f>IF(שבוע_בדילוג[[#This Row],[3 הפלגות זהות]]="","",IF(שבוע_בדילוג[[#This Row],[3 הפלגות זהות]]=1,שבוע_בדילוג[[#This Row],[LengthofCycle]],X1172))</f>
        <v/>
      </c>
      <c r="Z1173" s="1" t="str">
        <f>IF(OR(שבוע_בדילוג[[#This Row],[הווסת פעיל?]]=0,שבוע_בדילוג[[#This Row],[הווסת פעיל?]]=""),"",SUM(Z1172,שבוע_בדילוג[[#This Row],[הווסת פעיל?]]))</f>
        <v/>
      </c>
      <c r="AA1173" s="1" t="str">
        <f>IF(AND(שבוע_בדילוג[[#This Row],[כמה מחזורים עד עקירה]]&lt;&gt;"",Z1174=""),שבוע_בדילוג[[#This Row],[כמה מחזורים עד עקירה]],"")</f>
        <v/>
      </c>
      <c r="AB1173" s="1" t="str">
        <f>IF(AND(שבוע_בדילוג[[#This Row],[הווסת פעיל?]]=1,שבוע_בדילוג[[#This Row],[וסת קבוע אחרון]]&lt;&gt;X1172),שבוע_בדילוג[[#This Row],[וסת קבוע אחרון]],"")</f>
        <v/>
      </c>
      <c r="AC1173" s="1" t="str">
        <f>IF(AND(שבוע_בדילוג[[#This Row],[הווסת פעיל?]]=1,Y1172=0,שבוע_בדילוג[[#This Row],[וסת קבוע אחרון]]=X1172),שבוע_בדילוג[[#This Row],[וסת קבוע אחרון]],"")</f>
        <v/>
      </c>
      <c r="AD1173" s="1" t="str">
        <f>IF(AND(שבוע_בדילוג[[#This Row],[הווסת פעיל?]]=1,Y1172=0,שבוע_בדילוג[[#This Row],[וסת קבוע אחרון]]&lt;&gt;X1172),1,"")</f>
        <v/>
      </c>
      <c r="AE1173" s="1" t="str">
        <f>IF(AND(שבוע_בדילוג[[#This Row],[הווסת פעיל?]]&lt;&gt;"",B1174=1),שבוע_בדילוג[[#This Row],[CycleNumber]],"")</f>
        <v/>
      </c>
      <c r="AF1173" s="1" t="str">
        <f>IF(AND(שבוע_בדילוג[[#This Row],[הווסת פעיל?]]&lt;&gt;"",Y1172=""),שבוע_בדילוג[[#This Row],[CycleNumber]],"")</f>
        <v/>
      </c>
      <c r="AG1173" s="1" t="str">
        <f>IF(B1174=1,"",IF(שבוע_בדילוג[[#This Row],[הווסת פעיל?]]=1,IF(שבוע_בדילוג[[#This Row],[וסת קבוע אחרון]]=F1174,1,0),""))</f>
        <v/>
      </c>
      <c r="AH1173" s="1" t="str">
        <f>IF(B1174=1,"",IF(שבוע_בדילוג[[#This Row],[הווסת פעיל?]]=1,IF(OR(שבוע_בדילוג[[#This Row],[וסת קבוע אחרון]]=F1174,F1174=שבוע_בדילוג[[#This Row],[LengthofCycle]]),1,0),""))</f>
        <v/>
      </c>
      <c r="AI1173" s="1" t="str">
        <f>IF(B1174=1,"",IF(שבוע_בדילוג[[#This Row],[הווסת פעיל?]]=1,IF(OR(שבוע_בדילוג[[#This Row],[וסת קבוע אחרון]]=F1174,F1174=שבוע_בדילוג[[#This Row],[LengthofCycle]],AND(שבוע_בדילוג[[#This Row],[LengthofCycle]]&lt;&gt;שבוע_בדילוג[[#This Row],[וסת קבוע אחרון]],OR(F1174=28,F1174=29))),1,0),""))</f>
        <v/>
      </c>
      <c r="AJ1173" s="1" t="str">
        <f>IF(AND(שבוע_בדילוג[[#This Row],[הווסת פעיל?]]=1,B1174=1),1,"")</f>
        <v/>
      </c>
      <c r="AK1173" s="4">
        <f>IF(AND(שבוע_בדילוג[[#This Row],[הווסת פעיל?]]&lt;&gt;1,B1174&lt;&gt;1,B1174&lt;&gt;""),IF(שבוע_בדילוג[[#This Row],[LengthofCycle]]=F1174,1,0),"")</f>
        <v>0</v>
      </c>
      <c r="AL1173" s="4">
        <f>IF(AND(שבוע_בדילוג[[#This Row],[הווסת פעיל?]]&lt;&gt;1,B1174&lt;&gt;1,B1174&lt;&gt;""),IF(OR(שבוע_בדילוג[[#This Row],[LengthofCycle]]=F1174,F1174=29),1,0),"")</f>
        <v>0</v>
      </c>
      <c r="AM1173" s="4">
        <f>IF(AND(שבוע_בדילוג[[#This Row],[הווסת פעיל?]]&lt;&gt;1,B1174&lt;&gt;1,B1174&lt;&gt;""),IF(OR(שבוע_בדילוג[[#This Row],[LengthofCycle]]=F1174,F1174=29,F1174=28),1,0),"")</f>
        <v>0</v>
      </c>
    </row>
    <row r="1174" spans="1:39" x14ac:dyDescent="0.25">
      <c r="A1174" s="1" t="s">
        <v>151</v>
      </c>
      <c r="B1174" s="1">
        <v>10</v>
      </c>
      <c r="C1174" s="1">
        <v>1</v>
      </c>
      <c r="D1174" s="1">
        <v>0</v>
      </c>
      <c r="E1174" s="1">
        <v>0</v>
      </c>
      <c r="F1174" s="1">
        <v>27</v>
      </c>
      <c r="H1174" s="1">
        <f>שבוע_בדילוג[[#This Row],[LengthofCycle]]+1</f>
        <v>28</v>
      </c>
      <c r="I1174" s="1" t="str">
        <f>IF(IFERROR(LOOKUP(שבוע_בדילוג[[#This Row],[ClientID]],קביעויות[השבוע בדילוג]),FALSE)=שבוע_בדילוג[[#This Row],[ClientID]],1,"")</f>
        <v/>
      </c>
      <c r="J1174" s="1" t="str">
        <f>IF(AND(שבוע_בדילוג[[#This Row],[CycleNumber]]&gt;1,OR(B1175="",שבוע_בדילוג[[#This Row],[CycleNumber]]&gt;B1173)),IF(OR(AND(שבוע_בדילוג[[#This Row],[LengthofCycle]]=29,F1173=29),AND(שבוע_בדילוג[[#This Row],[LengthofCycle]]=36,F1173=36)),1,""),"")</f>
        <v/>
      </c>
      <c r="K1174" s="1" t="str">
        <f>IF(AND(שבוע_בדילוג[[#This Row],[וסת השבוע]]=1,J1173=1,שבוע_בדילוג[[#This Row],[CycleNumber]]&gt;B1173),1,"")</f>
        <v/>
      </c>
      <c r="L1174" s="1" t="str">
        <f>IF(שבוע_בדילוג[[#This Row],[CycleNumber]]=1,"",IF(שבוע_בדילוג[[#This Row],[וסת השבוע]]=1,0,IF(L1173="","",IF(L1173=0,IF(שבוע_בדילוג[[#This Row],[LengthofCycle]]=29,0,1),IF(L1173=1,IF(שבוע_בדילוג[[#This Row],[LengthofCycle]]+F1173=29*2,0,2),IF(L1173=2,IF(שבוע_בדילוג[[#This Row],[LengthofCycle]]+F1173+F1172=29*3,0,3),""))))))</f>
        <v/>
      </c>
      <c r="M1174" s="1" t="str">
        <f>IF(שבוע_בדילוג[[#This Row],[וסת השבוע]]=1,IF(שבוע_בדילוג[[#This Row],[וסת השבוע וההפלגה ביחד]]=1,M1173+1,0),IF(AND(שבוע_בדילוג[[#This Row],[CycleNumber]]&gt;B1173,שבוע_בדילוג[[#This Row],[CycleNumber]]&gt;1),IF(שבוע_בדילוג[[#This Row],[וסת השבוע פעיל?]]&lt;&gt;"",M1173+1,""),""))</f>
        <v/>
      </c>
      <c r="N1174" s="1" t="str">
        <f>IF(שבוע_בדילוג[[#This Row],[וסת השבוע פעיל?2]]="","",IF(AND(שבוע_בדילוג[[#This Row],[וסת השבוע פעיל?]]&lt;&gt;"",שבוע_בדילוג[[#This Row],[CycleNumber]]&lt;B1175,B1175&lt;&gt;"",שבוע_בדילוג[[#This Row],[וסת השבוע פעיל?]]&lt;3),IF(L1175=0,IF(AND(שבוע_בדילוג[[#This Row],[וסת השבוע פעיל?]]&gt;0,J1175=1),0,1),0),""))</f>
        <v/>
      </c>
      <c r="O1174" s="1" t="str">
        <f t="shared" si="96"/>
        <v/>
      </c>
      <c r="P1174" s="1" t="str">
        <f>IF(AND(שבוע_בדילוג[[#This Row],[חיזוי - שבוע]]=1,K1175=1),1,"")</f>
        <v/>
      </c>
      <c r="Q1174" s="1" t="str">
        <f>IF(AND(שבוע_בדילוג[[#This Row],[וסת השבוע פעיל?]]&lt;3,OR(שבוע_בדילוג[[#This Row],[CycleNumber]]&gt;B1175,B1175="")),1,"")</f>
        <v/>
      </c>
      <c r="R1174" s="1" t="str">
        <f>IF(AND(שבוע_בדילוג[[#This Row],[חיזוי - שבוע]]&lt;&gt;"",שבוע_בדילוג[[#This Row],[וסת השבוע פעיל?2]]=""),1,"")</f>
        <v/>
      </c>
      <c r="S1174" s="1" t="str">
        <f>IF(שבוע_בדילוג[[#This Row],[האישה קבעה וסת שבוע בדילוג?]]=1,IF(שבוע_בדילוג[[#This Row],[וסת השבוע פעיל?]]&lt;3,1,0),"")</f>
        <v/>
      </c>
      <c r="T11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4" s="1">
        <f t="shared" ref="U1174:U1237" si="97">IF(B1174&gt;2,IF(AND(F1174=F1173,F1173=F1172),1,0),"")</f>
        <v>0</v>
      </c>
      <c r="V1174" s="1">
        <f t="shared" si="94"/>
        <v>0</v>
      </c>
      <c r="W1174" s="1">
        <f t="shared" si="95"/>
        <v>0</v>
      </c>
      <c r="X1174" s="1" t="str">
        <f>IF(שבוע_בדילוג[[#This Row],[3 הפלגות זהות]]="","",IF(שבוע_בדילוג[[#This Row],[3 הפלגות זהות]]=1,שבוע_בדילוג[[#This Row],[LengthofCycle]],X1173))</f>
        <v/>
      </c>
      <c r="Z1174" s="1" t="str">
        <f>IF(OR(שבוע_בדילוג[[#This Row],[הווסת פעיל?]]=0,שבוע_בדילוג[[#This Row],[הווסת פעיל?]]=""),"",SUM(Z1173,שבוע_בדילוג[[#This Row],[הווסת פעיל?]]))</f>
        <v/>
      </c>
      <c r="AA1174" s="1" t="str">
        <f>IF(AND(שבוע_בדילוג[[#This Row],[כמה מחזורים עד עקירה]]&lt;&gt;"",Z1175=""),שבוע_בדילוג[[#This Row],[כמה מחזורים עד עקירה]],"")</f>
        <v/>
      </c>
      <c r="AB1174" s="1" t="str">
        <f>IF(AND(שבוע_בדילוג[[#This Row],[הווסת פעיל?]]=1,שבוע_בדילוג[[#This Row],[וסת קבוע אחרון]]&lt;&gt;X1173),שבוע_בדילוג[[#This Row],[וסת קבוע אחרון]],"")</f>
        <v/>
      </c>
      <c r="AC1174" s="1" t="str">
        <f>IF(AND(שבוע_בדילוג[[#This Row],[הווסת פעיל?]]=1,Y1173=0,שבוע_בדילוג[[#This Row],[וסת קבוע אחרון]]=X1173),שבוע_בדילוג[[#This Row],[וסת קבוע אחרון]],"")</f>
        <v/>
      </c>
      <c r="AD1174" s="1" t="str">
        <f>IF(AND(שבוע_בדילוג[[#This Row],[הווסת פעיל?]]=1,Y1173=0,שבוע_בדילוג[[#This Row],[וסת קבוע אחרון]]&lt;&gt;X1173),1,"")</f>
        <v/>
      </c>
      <c r="AE1174" s="1" t="str">
        <f>IF(AND(שבוע_בדילוג[[#This Row],[הווסת פעיל?]]&lt;&gt;"",B1175=1),שבוע_בדילוג[[#This Row],[CycleNumber]],"")</f>
        <v/>
      </c>
      <c r="AF1174" s="1" t="str">
        <f>IF(AND(שבוע_בדילוג[[#This Row],[הווסת פעיל?]]&lt;&gt;"",Y1173=""),שבוע_בדילוג[[#This Row],[CycleNumber]],"")</f>
        <v/>
      </c>
      <c r="AG1174" s="1" t="str">
        <f>IF(B1175=1,"",IF(שבוע_בדילוג[[#This Row],[הווסת פעיל?]]=1,IF(שבוע_בדילוג[[#This Row],[וסת קבוע אחרון]]=F1175,1,0),""))</f>
        <v/>
      </c>
      <c r="AH1174" s="1" t="str">
        <f>IF(B1175=1,"",IF(שבוע_בדילוג[[#This Row],[הווסת פעיל?]]=1,IF(OR(שבוע_בדילוג[[#This Row],[וסת קבוע אחרון]]=F1175,F1175=שבוע_בדילוג[[#This Row],[LengthofCycle]]),1,0),""))</f>
        <v/>
      </c>
      <c r="AI1174" s="1" t="str">
        <f>IF(B1175=1,"",IF(שבוע_בדילוג[[#This Row],[הווסת פעיל?]]=1,IF(OR(שבוע_בדילוג[[#This Row],[וסת קבוע אחרון]]=F1175,F1175=שבוע_בדילוג[[#This Row],[LengthofCycle]],AND(שבוע_בדילוג[[#This Row],[LengthofCycle]]&lt;&gt;שבוע_בדילוג[[#This Row],[וסת קבוע אחרון]],OR(F1175=28,F1175=29))),1,0),""))</f>
        <v/>
      </c>
      <c r="AJ1174" s="1" t="str">
        <f>IF(AND(שבוע_בדילוג[[#This Row],[הווסת פעיל?]]=1,B1175=1),1,"")</f>
        <v/>
      </c>
      <c r="AK1174" s="4">
        <f>IF(AND(שבוע_בדילוג[[#This Row],[הווסת פעיל?]]&lt;&gt;1,B1175&lt;&gt;1,B1175&lt;&gt;""),IF(שבוע_בדילוג[[#This Row],[LengthofCycle]]=F1175,1,0),"")</f>
        <v>0</v>
      </c>
      <c r="AL1174" s="4">
        <f>IF(AND(שבוע_בדילוג[[#This Row],[הווסת פעיל?]]&lt;&gt;1,B1175&lt;&gt;1,B1175&lt;&gt;""),IF(OR(שבוע_בדילוג[[#This Row],[LengthofCycle]]=F1175,F1175=29),1,0),"")</f>
        <v>0</v>
      </c>
      <c r="AM1174" s="4">
        <f>IF(AND(שבוע_בדילוג[[#This Row],[הווסת פעיל?]]&lt;&gt;1,B1175&lt;&gt;1,B1175&lt;&gt;""),IF(OR(שבוע_בדילוג[[#This Row],[LengthofCycle]]=F1175,F1175=29,F1175=28),1,0),"")</f>
        <v>0</v>
      </c>
    </row>
    <row r="1175" spans="1:39" x14ac:dyDescent="0.25">
      <c r="A1175" s="1" t="s">
        <v>151</v>
      </c>
      <c r="B1175" s="1">
        <v>11</v>
      </c>
      <c r="C1175" s="1">
        <v>1</v>
      </c>
      <c r="D1175" s="1">
        <v>1</v>
      </c>
      <c r="E1175" s="1">
        <v>0</v>
      </c>
      <c r="F1175" s="1">
        <v>33</v>
      </c>
      <c r="H1175" s="1">
        <f>שבוע_בדילוג[[#This Row],[LengthofCycle]]+1</f>
        <v>34</v>
      </c>
      <c r="I1175" s="1" t="str">
        <f>IF(IFERROR(LOOKUP(שבוע_בדילוג[[#This Row],[ClientID]],קביעויות[השבוע בדילוג]),FALSE)=שבוע_בדילוג[[#This Row],[ClientID]],1,"")</f>
        <v/>
      </c>
      <c r="J1175" s="1" t="str">
        <f>IF(AND(שבוע_בדילוג[[#This Row],[CycleNumber]]&gt;1,OR(B1176="",שבוע_בדילוג[[#This Row],[CycleNumber]]&gt;B1174)),IF(OR(AND(שבוע_בדילוג[[#This Row],[LengthofCycle]]=29,F1174=29),AND(שבוע_בדילוג[[#This Row],[LengthofCycle]]=36,F1174=36)),1,""),"")</f>
        <v/>
      </c>
      <c r="K1175" s="1" t="str">
        <f>IF(AND(שבוע_בדילוג[[#This Row],[וסת השבוע]]=1,J1174=1,שבוע_בדילוג[[#This Row],[CycleNumber]]&gt;B1174),1,"")</f>
        <v/>
      </c>
      <c r="L1175" s="1" t="str">
        <f>IF(שבוע_בדילוג[[#This Row],[CycleNumber]]=1,"",IF(שבוע_בדילוג[[#This Row],[וסת השבוע]]=1,0,IF(L1174="","",IF(L1174=0,IF(שבוע_בדילוג[[#This Row],[LengthofCycle]]=29,0,1),IF(L1174=1,IF(שבוע_בדילוג[[#This Row],[LengthofCycle]]+F1174=29*2,0,2),IF(L1174=2,IF(שבוע_בדילוג[[#This Row],[LengthofCycle]]+F1174+F1173=29*3,0,3),""))))))</f>
        <v/>
      </c>
      <c r="M1175" s="1" t="str">
        <f>IF(שבוע_בדילוג[[#This Row],[וסת השבוע]]=1,IF(שבוע_בדילוג[[#This Row],[וסת השבוע וההפלגה ביחד]]=1,M1174+1,0),IF(AND(שבוע_בדילוג[[#This Row],[CycleNumber]]&gt;B1174,שבוע_בדילוג[[#This Row],[CycleNumber]]&gt;1),IF(שבוע_בדילוג[[#This Row],[וסת השבוע פעיל?]]&lt;&gt;"",M1174+1,""),""))</f>
        <v/>
      </c>
      <c r="N1175" s="1" t="str">
        <f>IF(שבוע_בדילוג[[#This Row],[וסת השבוע פעיל?2]]="","",IF(AND(שבוע_בדילוג[[#This Row],[וסת השבוע פעיל?]]&lt;&gt;"",שבוע_בדילוג[[#This Row],[CycleNumber]]&lt;B1176,B1176&lt;&gt;"",שבוע_בדילוג[[#This Row],[וסת השבוע פעיל?]]&lt;3),IF(L1176=0,IF(AND(שבוע_בדילוג[[#This Row],[וסת השבוע פעיל?]]&gt;0,J1176=1),0,1),0),""))</f>
        <v/>
      </c>
      <c r="O1175" s="1" t="str">
        <f t="shared" si="96"/>
        <v/>
      </c>
      <c r="P1175" s="1" t="str">
        <f>IF(AND(שבוע_בדילוג[[#This Row],[חיזוי - שבוע]]=1,K1176=1),1,"")</f>
        <v/>
      </c>
      <c r="Q1175" s="1" t="str">
        <f>IF(AND(שבוע_בדילוג[[#This Row],[וסת השבוע פעיל?]]&lt;3,OR(שבוע_בדילוג[[#This Row],[CycleNumber]]&gt;B1176,B1176="")),1,"")</f>
        <v/>
      </c>
      <c r="R1175" s="1" t="str">
        <f>IF(AND(שבוע_בדילוג[[#This Row],[חיזוי - שבוע]]&lt;&gt;"",שבוע_בדילוג[[#This Row],[וסת השבוע פעיל?2]]=""),1,"")</f>
        <v/>
      </c>
      <c r="S1175" s="1" t="str">
        <f>IF(שבוע_בדילוג[[#This Row],[האישה קבעה וסת שבוע בדילוג?]]=1,IF(שבוע_בדילוג[[#This Row],[וסת השבוע פעיל?]]&lt;3,1,0),"")</f>
        <v/>
      </c>
      <c r="T11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5" s="1">
        <f t="shared" si="97"/>
        <v>0</v>
      </c>
      <c r="V1175" s="1">
        <f t="shared" ref="V1175:V1238" si="98">IF(B1175&gt;3,IF(AND(F1175=F1174,F1174=F1173,F1173=F1172),1,0),"")</f>
        <v>0</v>
      </c>
      <c r="W1175" s="1">
        <f t="shared" si="95"/>
        <v>0</v>
      </c>
      <c r="X1175" s="1" t="str">
        <f>IF(שבוע_בדילוג[[#This Row],[3 הפלגות זהות]]="","",IF(שבוע_בדילוג[[#This Row],[3 הפלגות זהות]]=1,שבוע_בדילוג[[#This Row],[LengthofCycle]],X1174))</f>
        <v/>
      </c>
      <c r="Z1175" s="1" t="str">
        <f>IF(OR(שבוע_בדילוג[[#This Row],[הווסת פעיל?]]=0,שבוע_בדילוג[[#This Row],[הווסת פעיל?]]=""),"",SUM(Z1174,שבוע_בדילוג[[#This Row],[הווסת פעיל?]]))</f>
        <v/>
      </c>
      <c r="AA1175" s="1" t="str">
        <f>IF(AND(שבוע_בדילוג[[#This Row],[כמה מחזורים עד עקירה]]&lt;&gt;"",Z1176=""),שבוע_בדילוג[[#This Row],[כמה מחזורים עד עקירה]],"")</f>
        <v/>
      </c>
      <c r="AB1175" s="1" t="str">
        <f>IF(AND(שבוע_בדילוג[[#This Row],[הווסת פעיל?]]=1,שבוע_בדילוג[[#This Row],[וסת קבוע אחרון]]&lt;&gt;X1174),שבוע_בדילוג[[#This Row],[וסת קבוע אחרון]],"")</f>
        <v/>
      </c>
      <c r="AC1175" s="1" t="str">
        <f>IF(AND(שבוע_בדילוג[[#This Row],[הווסת פעיל?]]=1,Y1174=0,שבוע_בדילוג[[#This Row],[וסת קבוע אחרון]]=X1174),שבוע_בדילוג[[#This Row],[וסת קבוע אחרון]],"")</f>
        <v/>
      </c>
      <c r="AD1175" s="1" t="str">
        <f>IF(AND(שבוע_בדילוג[[#This Row],[הווסת פעיל?]]=1,Y1174=0,שבוע_בדילוג[[#This Row],[וסת קבוע אחרון]]&lt;&gt;X1174),1,"")</f>
        <v/>
      </c>
      <c r="AE1175" s="1" t="str">
        <f>IF(AND(שבוע_בדילוג[[#This Row],[הווסת פעיל?]]&lt;&gt;"",B1176=1),שבוע_בדילוג[[#This Row],[CycleNumber]],"")</f>
        <v/>
      </c>
      <c r="AF1175" s="1" t="str">
        <f>IF(AND(שבוע_בדילוג[[#This Row],[הווסת פעיל?]]&lt;&gt;"",Y1174=""),שבוע_בדילוג[[#This Row],[CycleNumber]],"")</f>
        <v/>
      </c>
      <c r="AG1175" s="1" t="str">
        <f>IF(B1176=1,"",IF(שבוע_בדילוג[[#This Row],[הווסת פעיל?]]=1,IF(שבוע_בדילוג[[#This Row],[וסת קבוע אחרון]]=F1176,1,0),""))</f>
        <v/>
      </c>
      <c r="AH1175" s="1" t="str">
        <f>IF(B1176=1,"",IF(שבוע_בדילוג[[#This Row],[הווסת פעיל?]]=1,IF(OR(שבוע_בדילוג[[#This Row],[וסת קבוע אחרון]]=F1176,F1176=שבוע_בדילוג[[#This Row],[LengthofCycle]]),1,0),""))</f>
        <v/>
      </c>
      <c r="AI1175" s="1" t="str">
        <f>IF(B1176=1,"",IF(שבוע_בדילוג[[#This Row],[הווסת פעיל?]]=1,IF(OR(שבוע_בדילוג[[#This Row],[וסת קבוע אחרון]]=F1176,F1176=שבוע_בדילוג[[#This Row],[LengthofCycle]],AND(שבוע_בדילוג[[#This Row],[LengthofCycle]]&lt;&gt;שבוע_בדילוג[[#This Row],[וסת קבוע אחרון]],OR(F1176=28,F1176=29))),1,0),""))</f>
        <v/>
      </c>
      <c r="AJ1175" s="1" t="str">
        <f>IF(AND(שבוע_בדילוג[[#This Row],[הווסת פעיל?]]=1,B1176=1),1,"")</f>
        <v/>
      </c>
      <c r="AK1175" s="4">
        <f>IF(AND(שבוע_בדילוג[[#This Row],[הווסת פעיל?]]&lt;&gt;1,B1176&lt;&gt;1,B1176&lt;&gt;""),IF(שבוע_בדילוג[[#This Row],[LengthofCycle]]=F1176,1,0),"")</f>
        <v>0</v>
      </c>
      <c r="AL1175" s="4">
        <f>IF(AND(שבוע_בדילוג[[#This Row],[הווסת פעיל?]]&lt;&gt;1,B1176&lt;&gt;1,B1176&lt;&gt;""),IF(OR(שבוע_בדילוג[[#This Row],[LengthofCycle]]=F1176,F1176=29),1,0),"")</f>
        <v>0</v>
      </c>
      <c r="AM1175" s="4">
        <f>IF(AND(שבוע_בדילוג[[#This Row],[הווסת פעיל?]]&lt;&gt;1,B1176&lt;&gt;1,B1176&lt;&gt;""),IF(OR(שבוע_בדילוג[[#This Row],[LengthofCycle]]=F1176,F1176=29,F1176=28),1,0),"")</f>
        <v>0</v>
      </c>
    </row>
    <row r="1176" spans="1:39" x14ac:dyDescent="0.25">
      <c r="A1176" s="1" t="s">
        <v>151</v>
      </c>
      <c r="B1176" s="1">
        <v>12</v>
      </c>
      <c r="C1176" s="1">
        <v>1</v>
      </c>
      <c r="D1176" s="1">
        <v>0</v>
      </c>
      <c r="E1176" s="1">
        <v>0</v>
      </c>
      <c r="F1176" s="1">
        <v>31</v>
      </c>
      <c r="H1176" s="1">
        <f>שבוע_בדילוג[[#This Row],[LengthofCycle]]+1</f>
        <v>32</v>
      </c>
      <c r="I1176" s="1" t="str">
        <f>IF(IFERROR(LOOKUP(שבוע_בדילוג[[#This Row],[ClientID]],קביעויות[השבוע בדילוג]),FALSE)=שבוע_בדילוג[[#This Row],[ClientID]],1,"")</f>
        <v/>
      </c>
      <c r="J1176" s="1" t="str">
        <f>IF(AND(שבוע_בדילוג[[#This Row],[CycleNumber]]&gt;1,OR(B1177="",שבוע_בדילוג[[#This Row],[CycleNumber]]&gt;B1175)),IF(OR(AND(שבוע_בדילוג[[#This Row],[LengthofCycle]]=29,F1175=29),AND(שבוע_בדילוג[[#This Row],[LengthofCycle]]=36,F1175=36)),1,""),"")</f>
        <v/>
      </c>
      <c r="K1176" s="1" t="str">
        <f>IF(AND(שבוע_בדילוג[[#This Row],[וסת השבוע]]=1,J1175=1,שבוע_בדילוג[[#This Row],[CycleNumber]]&gt;B1175),1,"")</f>
        <v/>
      </c>
      <c r="L1176" s="1" t="str">
        <f>IF(שבוע_בדילוג[[#This Row],[CycleNumber]]=1,"",IF(שבוע_בדילוג[[#This Row],[וסת השבוע]]=1,0,IF(L1175="","",IF(L1175=0,IF(שבוע_בדילוג[[#This Row],[LengthofCycle]]=29,0,1),IF(L1175=1,IF(שבוע_בדילוג[[#This Row],[LengthofCycle]]+F1175=29*2,0,2),IF(L1175=2,IF(שבוע_בדילוג[[#This Row],[LengthofCycle]]+F1175+F1174=29*3,0,3),""))))))</f>
        <v/>
      </c>
      <c r="M1176" s="1" t="str">
        <f>IF(שבוע_בדילוג[[#This Row],[וסת השבוע]]=1,IF(שבוע_בדילוג[[#This Row],[וסת השבוע וההפלגה ביחד]]=1,M1175+1,0),IF(AND(שבוע_בדילוג[[#This Row],[CycleNumber]]&gt;B1175,שבוע_בדילוג[[#This Row],[CycleNumber]]&gt;1),IF(שבוע_בדילוג[[#This Row],[וסת השבוע פעיל?]]&lt;&gt;"",M1175+1,""),""))</f>
        <v/>
      </c>
      <c r="N1176" s="1" t="str">
        <f>IF(שבוע_בדילוג[[#This Row],[וסת השבוע פעיל?2]]="","",IF(AND(שבוע_בדילוג[[#This Row],[וסת השבוע פעיל?]]&lt;&gt;"",שבוע_בדילוג[[#This Row],[CycleNumber]]&lt;B1177,B1177&lt;&gt;"",שבוע_בדילוג[[#This Row],[וסת השבוע פעיל?]]&lt;3),IF(L1177=0,IF(AND(שבוע_בדילוג[[#This Row],[וסת השבוע פעיל?]]&gt;0,J1177=1),0,1),0),""))</f>
        <v/>
      </c>
      <c r="O1176" s="1" t="str">
        <f t="shared" si="96"/>
        <v/>
      </c>
      <c r="P1176" s="1" t="str">
        <f>IF(AND(שבוע_בדילוג[[#This Row],[חיזוי - שבוע]]=1,K1177=1),1,"")</f>
        <v/>
      </c>
      <c r="Q1176" s="1" t="str">
        <f>IF(AND(שבוע_בדילוג[[#This Row],[וסת השבוע פעיל?]]&lt;3,OR(שבוע_בדילוג[[#This Row],[CycleNumber]]&gt;B1177,B1177="")),1,"")</f>
        <v/>
      </c>
      <c r="R1176" s="1" t="str">
        <f>IF(AND(שבוע_בדילוג[[#This Row],[חיזוי - שבוע]]&lt;&gt;"",שבוע_בדילוג[[#This Row],[וסת השבוע פעיל?2]]=""),1,"")</f>
        <v/>
      </c>
      <c r="S1176" s="1" t="str">
        <f>IF(שבוע_בדילוג[[#This Row],[האישה קבעה וסת שבוע בדילוג?]]=1,IF(שבוע_בדילוג[[#This Row],[וסת השבוע פעיל?]]&lt;3,1,0),"")</f>
        <v/>
      </c>
      <c r="T11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6" s="1">
        <f t="shared" si="97"/>
        <v>0</v>
      </c>
      <c r="V1176" s="1">
        <f t="shared" si="98"/>
        <v>0</v>
      </c>
      <c r="W1176" s="1">
        <f t="shared" ref="W1176:W1239" si="99">IF(B1176&gt;4,IF(AND(F1176=F1175,F1175=F1174,F1174=F1173,F1173=F1172),1,0),"")</f>
        <v>0</v>
      </c>
      <c r="X1176" s="1" t="str">
        <f>IF(שבוע_בדילוג[[#This Row],[3 הפלגות זהות]]="","",IF(שבוע_בדילוג[[#This Row],[3 הפלגות זהות]]=1,שבוע_בדילוג[[#This Row],[LengthofCycle]],X1175))</f>
        <v/>
      </c>
      <c r="Z1176" s="1" t="str">
        <f>IF(OR(שבוע_בדילוג[[#This Row],[הווסת פעיל?]]=0,שבוע_בדילוג[[#This Row],[הווסת פעיל?]]=""),"",SUM(Z1175,שבוע_בדילוג[[#This Row],[הווסת פעיל?]]))</f>
        <v/>
      </c>
      <c r="AA1176" s="1" t="str">
        <f>IF(AND(שבוע_בדילוג[[#This Row],[כמה מחזורים עד עקירה]]&lt;&gt;"",Z1177=""),שבוע_בדילוג[[#This Row],[כמה מחזורים עד עקירה]],"")</f>
        <v/>
      </c>
      <c r="AB1176" s="1" t="str">
        <f>IF(AND(שבוע_בדילוג[[#This Row],[הווסת פעיל?]]=1,שבוע_בדילוג[[#This Row],[וסת קבוע אחרון]]&lt;&gt;X1175),שבוע_בדילוג[[#This Row],[וסת קבוע אחרון]],"")</f>
        <v/>
      </c>
      <c r="AC1176" s="1" t="str">
        <f>IF(AND(שבוע_בדילוג[[#This Row],[הווסת פעיל?]]=1,Y1175=0,שבוע_בדילוג[[#This Row],[וסת קבוע אחרון]]=X1175),שבוע_בדילוג[[#This Row],[וסת קבוע אחרון]],"")</f>
        <v/>
      </c>
      <c r="AD1176" s="1" t="str">
        <f>IF(AND(שבוע_בדילוג[[#This Row],[הווסת פעיל?]]=1,Y1175=0,שבוע_בדילוג[[#This Row],[וסת קבוע אחרון]]&lt;&gt;X1175),1,"")</f>
        <v/>
      </c>
      <c r="AE1176" s="1" t="str">
        <f>IF(AND(שבוע_בדילוג[[#This Row],[הווסת פעיל?]]&lt;&gt;"",B1177=1),שבוע_בדילוג[[#This Row],[CycleNumber]],"")</f>
        <v/>
      </c>
      <c r="AF1176" s="1" t="str">
        <f>IF(AND(שבוע_בדילוג[[#This Row],[הווסת פעיל?]]&lt;&gt;"",Y1175=""),שבוע_בדילוג[[#This Row],[CycleNumber]],"")</f>
        <v/>
      </c>
      <c r="AG1176" s="1" t="str">
        <f>IF(B1177=1,"",IF(שבוע_בדילוג[[#This Row],[הווסת פעיל?]]=1,IF(שבוע_בדילוג[[#This Row],[וסת קבוע אחרון]]=F1177,1,0),""))</f>
        <v/>
      </c>
      <c r="AH1176" s="1" t="str">
        <f>IF(B1177=1,"",IF(שבוע_בדילוג[[#This Row],[הווסת פעיל?]]=1,IF(OR(שבוע_בדילוג[[#This Row],[וסת קבוע אחרון]]=F1177,F1177=שבוע_בדילוג[[#This Row],[LengthofCycle]]),1,0),""))</f>
        <v/>
      </c>
      <c r="AI1176" s="1" t="str">
        <f>IF(B1177=1,"",IF(שבוע_בדילוג[[#This Row],[הווסת פעיל?]]=1,IF(OR(שבוע_בדילוג[[#This Row],[וסת קבוע אחרון]]=F1177,F1177=שבוע_בדילוג[[#This Row],[LengthofCycle]],AND(שבוע_בדילוג[[#This Row],[LengthofCycle]]&lt;&gt;שבוע_בדילוג[[#This Row],[וסת קבוע אחרון]],OR(F1177=28,F1177=29))),1,0),""))</f>
        <v/>
      </c>
      <c r="AJ1176" s="1" t="str">
        <f>IF(AND(שבוע_בדילוג[[#This Row],[הווסת פעיל?]]=1,B1177=1),1,"")</f>
        <v/>
      </c>
      <c r="AK1176" s="4" t="str">
        <f>IF(AND(שבוע_בדילוג[[#This Row],[הווסת פעיל?]]&lt;&gt;1,B1177&lt;&gt;1,B1177&lt;&gt;""),IF(שבוע_בדילוג[[#This Row],[LengthofCycle]]=F1177,1,0),"")</f>
        <v/>
      </c>
      <c r="AL1176" s="4" t="str">
        <f>IF(AND(שבוע_בדילוג[[#This Row],[הווסת פעיל?]]&lt;&gt;1,B1177&lt;&gt;1,B1177&lt;&gt;""),IF(OR(שבוע_בדילוג[[#This Row],[LengthofCycle]]=F1177,F1177=29),1,0),"")</f>
        <v/>
      </c>
      <c r="AM1176" s="4" t="str">
        <f>IF(AND(שבוע_בדילוג[[#This Row],[הווסת פעיל?]]&lt;&gt;1,B1177&lt;&gt;1,B1177&lt;&gt;""),IF(OR(שבוע_בדילוג[[#This Row],[LengthofCycle]]=F1177,F1177=29,F1177=28),1,0),"")</f>
        <v/>
      </c>
    </row>
    <row r="1177" spans="1:39" x14ac:dyDescent="0.25">
      <c r="A1177" s="1" t="s">
        <v>152</v>
      </c>
      <c r="B1177" s="1">
        <v>1</v>
      </c>
      <c r="C1177" s="1">
        <v>1</v>
      </c>
      <c r="D1177" s="1">
        <v>1</v>
      </c>
      <c r="E1177" s="1">
        <v>0</v>
      </c>
      <c r="F1177" s="1">
        <v>31</v>
      </c>
      <c r="H1177" s="1">
        <f>שבוע_בדילוג[[#This Row],[LengthofCycle]]+1</f>
        <v>32</v>
      </c>
      <c r="I1177" s="1" t="str">
        <f>IF(IFERROR(LOOKUP(שבוע_בדילוג[[#This Row],[ClientID]],קביעויות[השבוע בדילוג]),FALSE)=שבוע_בדילוג[[#This Row],[ClientID]],1,"")</f>
        <v/>
      </c>
      <c r="J1177" s="1" t="str">
        <f>IF(AND(שבוע_בדילוג[[#This Row],[CycleNumber]]&gt;1,OR(B1178="",שבוע_בדילוג[[#This Row],[CycleNumber]]&gt;B1176)),IF(OR(AND(שבוע_בדילוג[[#This Row],[LengthofCycle]]=29,F1176=29),AND(שבוע_בדילוג[[#This Row],[LengthofCycle]]=36,F1176=36)),1,""),"")</f>
        <v/>
      </c>
      <c r="K1177" s="1" t="str">
        <f>IF(AND(שבוע_בדילוג[[#This Row],[וסת השבוע]]=1,J1176=1,שבוע_בדילוג[[#This Row],[CycleNumber]]&gt;B1176),1,"")</f>
        <v/>
      </c>
      <c r="L1177" s="1" t="str">
        <f>IF(שבוע_בדילוג[[#This Row],[CycleNumber]]=1,"",IF(שבוע_בדילוג[[#This Row],[וסת השבוע]]=1,0,IF(L1176="","",IF(L1176=0,IF(שבוע_בדילוג[[#This Row],[LengthofCycle]]=29,0,1),IF(L1176=1,IF(שבוע_בדילוג[[#This Row],[LengthofCycle]]+F1176=29*2,0,2),IF(L1176=2,IF(שבוע_בדילוג[[#This Row],[LengthofCycle]]+F1176+F1175=29*3,0,3),""))))))</f>
        <v/>
      </c>
      <c r="M1177" s="1" t="str">
        <f>IF(שבוע_בדילוג[[#This Row],[וסת השבוע]]=1,IF(שבוע_בדילוג[[#This Row],[וסת השבוע וההפלגה ביחד]]=1,M1176+1,0),IF(AND(שבוע_בדילוג[[#This Row],[CycleNumber]]&gt;B1176,שבוע_בדילוג[[#This Row],[CycleNumber]]&gt;1),IF(שבוע_בדילוג[[#This Row],[וסת השבוע פעיל?]]&lt;&gt;"",M1176+1,""),""))</f>
        <v/>
      </c>
      <c r="N1177" s="1" t="str">
        <f>IF(שבוע_בדילוג[[#This Row],[וסת השבוע פעיל?2]]="","",IF(AND(שבוע_בדילוג[[#This Row],[וסת השבוע פעיל?]]&lt;&gt;"",שבוע_בדילוג[[#This Row],[CycleNumber]]&lt;B1178,B1178&lt;&gt;"",שבוע_בדילוג[[#This Row],[וסת השבוע פעיל?]]&lt;3),IF(L1178=0,IF(AND(שבוע_בדילוג[[#This Row],[וסת השבוע פעיל?]]&gt;0,J1178=1),0,1),0),""))</f>
        <v/>
      </c>
      <c r="O1177" s="1" t="str">
        <f t="shared" si="96"/>
        <v/>
      </c>
      <c r="P1177" s="1" t="str">
        <f>IF(AND(שבוע_בדילוג[[#This Row],[חיזוי - שבוע]]=1,K1178=1),1,"")</f>
        <v/>
      </c>
      <c r="Q1177" s="1" t="str">
        <f>IF(AND(שבוע_בדילוג[[#This Row],[וסת השבוע פעיל?]]&lt;3,OR(שבוע_בדילוג[[#This Row],[CycleNumber]]&gt;B1178,B1178="")),1,"")</f>
        <v/>
      </c>
      <c r="R1177" s="1" t="str">
        <f>IF(AND(שבוע_בדילוג[[#This Row],[חיזוי - שבוע]]&lt;&gt;"",שבוע_בדילוג[[#This Row],[וסת השבוע פעיל?2]]=""),1,"")</f>
        <v/>
      </c>
      <c r="S1177" s="1" t="str">
        <f>IF(שבוע_בדילוג[[#This Row],[האישה קבעה וסת שבוע בדילוג?]]=1,IF(שבוע_בדילוג[[#This Row],[וסת השבוע פעיל?]]&lt;3,1,0),"")</f>
        <v/>
      </c>
      <c r="T11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7" s="1" t="str">
        <f t="shared" si="97"/>
        <v/>
      </c>
      <c r="V1177" s="1" t="str">
        <f t="shared" si="98"/>
        <v/>
      </c>
      <c r="W1177" s="1" t="str">
        <f t="shared" si="99"/>
        <v/>
      </c>
      <c r="X1177" s="1" t="str">
        <f>IF(שבוע_בדילוג[[#This Row],[3 הפלגות זהות]]="","",IF(שבוע_בדילוג[[#This Row],[3 הפלגות זהות]]=1,שבוע_בדילוג[[#This Row],[LengthofCycle]],X1176))</f>
        <v/>
      </c>
      <c r="Y1177" s="1" t="str">
        <f>IF(שבוע_בדילוג[[#This Row],[וסת קבוע אחרון]]="","",IF(OR(שבוע_בדילוג[[#This Row],[LengthofCycle]]=שבוע_בדילוג[[#This Row],[וסת קבוע אחרון]],F1176=שבוע_בדילוג[[#This Row],[וסת קבוע אחרון]],F1175=שבוע_בדילוג[[#This Row],[וסת קבוע אחרון]]),1,0))</f>
        <v/>
      </c>
      <c r="Z1177" s="1" t="str">
        <f>IF(OR(שבוע_בדילוג[[#This Row],[הווסת פעיל?]]=0,שבוע_בדילוג[[#This Row],[הווסת פעיל?]]=""),"",SUM(Z1176,שבוע_בדילוג[[#This Row],[הווסת פעיל?]]))</f>
        <v/>
      </c>
      <c r="AA1177" s="1" t="str">
        <f>IF(AND(שבוע_בדילוג[[#This Row],[כמה מחזורים עד עקירה]]&lt;&gt;"",Z1178=""),שבוע_בדילוג[[#This Row],[כמה מחזורים עד עקירה]],"")</f>
        <v/>
      </c>
      <c r="AB1177" s="1" t="str">
        <f>IF(AND(שבוע_בדילוג[[#This Row],[הווסת פעיל?]]=1,שבוע_בדילוג[[#This Row],[וסת קבוע אחרון]]&lt;&gt;X1176),שבוע_בדילוג[[#This Row],[וסת קבוע אחרון]],"")</f>
        <v/>
      </c>
      <c r="AC1177" s="1" t="str">
        <f>IF(AND(שבוע_בדילוג[[#This Row],[הווסת פעיל?]]=1,Y1176=0,שבוע_בדילוג[[#This Row],[וסת קבוע אחרון]]=X1176),שבוע_בדילוג[[#This Row],[וסת קבוע אחרון]],"")</f>
        <v/>
      </c>
      <c r="AD1177" s="1" t="str">
        <f>IF(AND(שבוע_בדילוג[[#This Row],[הווסת פעיל?]]=1,Y1176=0,שבוע_בדילוג[[#This Row],[וסת קבוע אחרון]]&lt;&gt;X1176),1,"")</f>
        <v/>
      </c>
      <c r="AE1177" s="1" t="str">
        <f>IF(AND(שבוע_בדילוג[[#This Row],[הווסת פעיל?]]&lt;&gt;"",B1178=1),שבוע_בדילוג[[#This Row],[CycleNumber]],"")</f>
        <v/>
      </c>
      <c r="AF1177" s="1" t="str">
        <f>IF(AND(שבוע_בדילוג[[#This Row],[הווסת פעיל?]]&lt;&gt;"",Y1176=""),שבוע_בדילוג[[#This Row],[CycleNumber]],"")</f>
        <v/>
      </c>
      <c r="AG1177" s="1" t="str">
        <f>IF(B1178=1,"",IF(שבוע_בדילוג[[#This Row],[הווסת פעיל?]]=1,IF(שבוע_בדילוג[[#This Row],[וסת קבוע אחרון]]=F1178,1,0),""))</f>
        <v/>
      </c>
      <c r="AH1177" s="1" t="str">
        <f>IF(B1178=1,"",IF(שבוע_בדילוג[[#This Row],[הווסת פעיל?]]=1,IF(OR(שבוע_בדילוג[[#This Row],[וסת קבוע אחרון]]=F1178,F1178=שבוע_בדילוג[[#This Row],[LengthofCycle]]),1,0),""))</f>
        <v/>
      </c>
      <c r="AI1177" s="1" t="str">
        <f>IF(B1178=1,"",IF(שבוע_בדילוג[[#This Row],[הווסת פעיל?]]=1,IF(OR(שבוע_בדילוג[[#This Row],[וסת קבוע אחרון]]=F1178,F1178=שבוע_בדילוג[[#This Row],[LengthofCycle]],AND(שבוע_בדילוג[[#This Row],[LengthofCycle]]&lt;&gt;שבוע_בדילוג[[#This Row],[וסת קבוע אחרון]],OR(F1178=28,F1178=29))),1,0),""))</f>
        <v/>
      </c>
      <c r="AJ1177" s="1" t="str">
        <f>IF(AND(שבוע_בדילוג[[#This Row],[הווסת פעיל?]]=1,B1178=1),1,"")</f>
        <v/>
      </c>
      <c r="AK1177" s="4">
        <f>IF(AND(שבוע_בדילוג[[#This Row],[הווסת פעיל?]]&lt;&gt;1,B1178&lt;&gt;1,B1178&lt;&gt;""),IF(שבוע_בדילוג[[#This Row],[LengthofCycle]]=F1178,1,0),"")</f>
        <v>1</v>
      </c>
      <c r="AL1177" s="4">
        <f>IF(AND(שבוע_בדילוג[[#This Row],[הווסת פעיל?]]&lt;&gt;1,B1178&lt;&gt;1,B1178&lt;&gt;""),IF(OR(שבוע_בדילוג[[#This Row],[LengthofCycle]]=F1178,F1178=29),1,0),"")</f>
        <v>1</v>
      </c>
      <c r="AM1177" s="4">
        <f>IF(AND(שבוע_בדילוג[[#This Row],[הווסת פעיל?]]&lt;&gt;1,B1178&lt;&gt;1,B1178&lt;&gt;""),IF(OR(שבוע_בדילוג[[#This Row],[LengthofCycle]]=F1178,F1178=29,F1178=28),1,0),"")</f>
        <v>1</v>
      </c>
    </row>
    <row r="1178" spans="1:39" x14ac:dyDescent="0.25">
      <c r="A1178" s="1" t="s">
        <v>152</v>
      </c>
      <c r="B1178" s="1">
        <v>2</v>
      </c>
      <c r="C1178" s="1">
        <v>1</v>
      </c>
      <c r="D1178" s="1">
        <v>1</v>
      </c>
      <c r="E1178" s="1">
        <v>0</v>
      </c>
      <c r="F1178" s="1">
        <v>31</v>
      </c>
      <c r="H1178" s="1">
        <f>שבוע_בדילוג[[#This Row],[LengthofCycle]]+1</f>
        <v>32</v>
      </c>
      <c r="I1178" s="1" t="str">
        <f>IF(IFERROR(LOOKUP(שבוע_בדילוג[[#This Row],[ClientID]],קביעויות[השבוע בדילוג]),FALSE)=שבוע_בדילוג[[#This Row],[ClientID]],1,"")</f>
        <v/>
      </c>
      <c r="J1178" s="1" t="str">
        <f>IF(AND(שבוע_בדילוג[[#This Row],[CycleNumber]]&gt;1,OR(B1179="",שבוע_בדילוג[[#This Row],[CycleNumber]]&gt;B1177)),IF(OR(AND(שבוע_בדילוג[[#This Row],[LengthofCycle]]=29,F1177=29),AND(שבוע_בדילוג[[#This Row],[LengthofCycle]]=36,F1177=36)),1,""),"")</f>
        <v/>
      </c>
      <c r="K1178" s="1" t="str">
        <f>IF(AND(שבוע_בדילוג[[#This Row],[וסת השבוע]]=1,J1177=1,שבוע_בדילוג[[#This Row],[CycleNumber]]&gt;B1177),1,"")</f>
        <v/>
      </c>
      <c r="L1178" s="1" t="str">
        <f>IF(שבוע_בדילוג[[#This Row],[CycleNumber]]=1,"",IF(שבוע_בדילוג[[#This Row],[וסת השבוע]]=1,0,IF(L1177="","",IF(L1177=0,IF(שבוע_בדילוג[[#This Row],[LengthofCycle]]=29,0,1),IF(L1177=1,IF(שבוע_בדילוג[[#This Row],[LengthofCycle]]+F1177=29*2,0,2),IF(L1177=2,IF(שבוע_בדילוג[[#This Row],[LengthofCycle]]+F1177+F1176=29*3,0,3),""))))))</f>
        <v/>
      </c>
      <c r="M1178" s="1" t="str">
        <f>IF(שבוע_בדילוג[[#This Row],[וסת השבוע]]=1,IF(שבוע_בדילוג[[#This Row],[וסת השבוע וההפלגה ביחד]]=1,M1177+1,0),IF(AND(שבוע_בדילוג[[#This Row],[CycleNumber]]&gt;B1177,שבוע_בדילוג[[#This Row],[CycleNumber]]&gt;1),IF(שבוע_בדילוג[[#This Row],[וסת השבוע פעיל?]]&lt;&gt;"",M1177+1,""),""))</f>
        <v/>
      </c>
      <c r="N1178" s="1" t="str">
        <f>IF(שבוע_בדילוג[[#This Row],[וסת השבוע פעיל?2]]="","",IF(AND(שבוע_בדילוג[[#This Row],[וסת השבוע פעיל?]]&lt;&gt;"",שבוע_בדילוג[[#This Row],[CycleNumber]]&lt;B1179,B1179&lt;&gt;"",שבוע_בדילוג[[#This Row],[וסת השבוע פעיל?]]&lt;3),IF(L1179=0,IF(AND(שבוע_בדילוג[[#This Row],[וסת השבוע פעיל?]]&gt;0,J1179=1),0,1),0),""))</f>
        <v/>
      </c>
      <c r="O1178" s="1" t="str">
        <f t="shared" si="96"/>
        <v/>
      </c>
      <c r="P1178" s="1" t="str">
        <f>IF(AND(שבוע_בדילוג[[#This Row],[חיזוי - שבוע]]=1,K1179=1),1,"")</f>
        <v/>
      </c>
      <c r="Q1178" s="1" t="str">
        <f>IF(AND(שבוע_בדילוג[[#This Row],[וסת השבוע פעיל?]]&lt;3,OR(שבוע_בדילוג[[#This Row],[CycleNumber]]&gt;B1179,B1179="")),1,"")</f>
        <v/>
      </c>
      <c r="R1178" s="1" t="str">
        <f>IF(AND(שבוע_בדילוג[[#This Row],[חיזוי - שבוע]]&lt;&gt;"",שבוע_בדילוג[[#This Row],[וסת השבוע פעיל?2]]=""),1,"")</f>
        <v/>
      </c>
      <c r="S1178" s="1" t="str">
        <f>IF(שבוע_בדילוג[[#This Row],[האישה קבעה וסת שבוע בדילוג?]]=1,IF(שבוע_בדילוג[[#This Row],[וסת השבוע פעיל?]]&lt;3,1,0),"")</f>
        <v/>
      </c>
      <c r="T11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8" s="1" t="str">
        <f t="shared" si="97"/>
        <v/>
      </c>
      <c r="V1178" s="1" t="str">
        <f t="shared" si="98"/>
        <v/>
      </c>
      <c r="W1178" s="1" t="str">
        <f t="shared" si="99"/>
        <v/>
      </c>
      <c r="X1178" s="1" t="str">
        <f>IF(שבוע_בדילוג[[#This Row],[3 הפלגות זהות]]="","",IF(שבוע_בדילוג[[#This Row],[3 הפלגות זהות]]=1,שבוע_בדילוג[[#This Row],[LengthofCycle]],X1177))</f>
        <v/>
      </c>
      <c r="Y1178" s="1" t="str">
        <f>IF(שבוע_בדילוג[[#This Row],[וסת קבוע אחרון]]="","",IF(OR(שבוע_בדילוג[[#This Row],[LengthofCycle]]=שבוע_בדילוג[[#This Row],[וסת קבוע אחרון]],F1177=שבוע_בדילוג[[#This Row],[וסת קבוע אחרון]],F1176=שבוע_בדילוג[[#This Row],[וסת קבוע אחרון]]),1,0))</f>
        <v/>
      </c>
      <c r="Z1178" s="1" t="str">
        <f>IF(OR(שבוע_בדילוג[[#This Row],[הווסת פעיל?]]=0,שבוע_בדילוג[[#This Row],[הווסת פעיל?]]=""),"",SUM(Z1177,שבוע_בדילוג[[#This Row],[הווסת פעיל?]]))</f>
        <v/>
      </c>
      <c r="AA1178" s="1" t="str">
        <f>IF(AND(שבוע_בדילוג[[#This Row],[כמה מחזורים עד עקירה]]&lt;&gt;"",Z1179=""),שבוע_בדילוג[[#This Row],[כמה מחזורים עד עקירה]],"")</f>
        <v/>
      </c>
      <c r="AB1178" s="1" t="str">
        <f>IF(AND(שבוע_בדילוג[[#This Row],[הווסת פעיל?]]=1,שבוע_בדילוג[[#This Row],[וסת קבוע אחרון]]&lt;&gt;X1177),שבוע_בדילוג[[#This Row],[וסת קבוע אחרון]],"")</f>
        <v/>
      </c>
      <c r="AC1178" s="1" t="str">
        <f>IF(AND(שבוע_בדילוג[[#This Row],[הווסת פעיל?]]=1,Y1177=0,שבוע_בדילוג[[#This Row],[וסת קבוע אחרון]]=X1177),שבוע_בדילוג[[#This Row],[וסת קבוע אחרון]],"")</f>
        <v/>
      </c>
      <c r="AD1178" s="1" t="str">
        <f>IF(AND(שבוע_בדילוג[[#This Row],[הווסת פעיל?]]=1,Y1177=0,שבוע_בדילוג[[#This Row],[וסת קבוע אחרון]]&lt;&gt;X1177),1,"")</f>
        <v/>
      </c>
      <c r="AE1178" s="1" t="str">
        <f>IF(AND(שבוע_בדילוג[[#This Row],[הווסת פעיל?]]&lt;&gt;"",B1179=1),שבוע_בדילוג[[#This Row],[CycleNumber]],"")</f>
        <v/>
      </c>
      <c r="AF1178" s="1" t="str">
        <f>IF(AND(שבוע_בדילוג[[#This Row],[הווסת פעיל?]]&lt;&gt;"",Y1177=""),שבוע_בדילוג[[#This Row],[CycleNumber]],"")</f>
        <v/>
      </c>
      <c r="AG1178" s="1" t="str">
        <f>IF(B1179=1,"",IF(שבוע_בדילוג[[#This Row],[הווסת פעיל?]]=1,IF(שבוע_בדילוג[[#This Row],[וסת קבוע אחרון]]=F1179,1,0),""))</f>
        <v/>
      </c>
      <c r="AH1178" s="1" t="str">
        <f>IF(B1179=1,"",IF(שבוע_בדילוג[[#This Row],[הווסת פעיל?]]=1,IF(OR(שבוע_בדילוג[[#This Row],[וסת קבוע אחרון]]=F1179,F1179=שבוע_בדילוג[[#This Row],[LengthofCycle]]),1,0),""))</f>
        <v/>
      </c>
      <c r="AI1178" s="1" t="str">
        <f>IF(B1179=1,"",IF(שבוע_בדילוג[[#This Row],[הווסת פעיל?]]=1,IF(OR(שבוע_בדילוג[[#This Row],[וסת קבוע אחרון]]=F1179,F1179=שבוע_בדילוג[[#This Row],[LengthofCycle]],AND(שבוע_בדילוג[[#This Row],[LengthofCycle]]&lt;&gt;שבוע_בדילוג[[#This Row],[וסת קבוע אחרון]],OR(F1179=28,F1179=29))),1,0),""))</f>
        <v/>
      </c>
      <c r="AJ1178" s="1" t="str">
        <f>IF(AND(שבוע_בדילוג[[#This Row],[הווסת פעיל?]]=1,B1179=1),1,"")</f>
        <v/>
      </c>
      <c r="AK1178" s="4">
        <f>IF(AND(שבוע_בדילוג[[#This Row],[הווסת פעיל?]]&lt;&gt;1,B1179&lt;&gt;1,B1179&lt;&gt;""),IF(שבוע_בדילוג[[#This Row],[LengthofCycle]]=F1179,1,0),"")</f>
        <v>1</v>
      </c>
      <c r="AL1178" s="4">
        <f>IF(AND(שבוע_בדילוג[[#This Row],[הווסת פעיל?]]&lt;&gt;1,B1179&lt;&gt;1,B1179&lt;&gt;""),IF(OR(שבוע_בדילוג[[#This Row],[LengthofCycle]]=F1179,F1179=29),1,0),"")</f>
        <v>1</v>
      </c>
      <c r="AM1178" s="4">
        <f>IF(AND(שבוע_בדילוג[[#This Row],[הווסת פעיל?]]&lt;&gt;1,B1179&lt;&gt;1,B1179&lt;&gt;""),IF(OR(שבוע_בדילוג[[#This Row],[LengthofCycle]]=F1179,F1179=29,F1179=28),1,0),"")</f>
        <v>1</v>
      </c>
    </row>
    <row r="1179" spans="1:39" x14ac:dyDescent="0.25">
      <c r="A1179" s="1" t="s">
        <v>152</v>
      </c>
      <c r="B1179" s="1">
        <v>3</v>
      </c>
      <c r="C1179" s="1">
        <v>1</v>
      </c>
      <c r="D1179" s="1">
        <v>1</v>
      </c>
      <c r="E1179" s="1">
        <v>0</v>
      </c>
      <c r="F1179" s="1">
        <v>31</v>
      </c>
      <c r="H1179" s="1">
        <f>שבוע_בדילוג[[#This Row],[LengthofCycle]]+1</f>
        <v>32</v>
      </c>
      <c r="I1179" s="1" t="str">
        <f>IF(IFERROR(LOOKUP(שבוע_בדילוג[[#This Row],[ClientID]],קביעויות[השבוע בדילוג]),FALSE)=שבוע_בדילוג[[#This Row],[ClientID]],1,"")</f>
        <v/>
      </c>
      <c r="J1179" s="1" t="str">
        <f>IF(AND(שבוע_בדילוג[[#This Row],[CycleNumber]]&gt;1,OR(B1180="",שבוע_בדילוג[[#This Row],[CycleNumber]]&gt;B1178)),IF(OR(AND(שבוע_בדילוג[[#This Row],[LengthofCycle]]=29,F1178=29),AND(שבוע_בדילוג[[#This Row],[LengthofCycle]]=36,F1178=36)),1,""),"")</f>
        <v/>
      </c>
      <c r="K1179" s="1" t="str">
        <f>IF(AND(שבוע_בדילוג[[#This Row],[וסת השבוע]]=1,J1178=1,שבוע_בדילוג[[#This Row],[CycleNumber]]&gt;B1178),1,"")</f>
        <v/>
      </c>
      <c r="L1179" s="1" t="str">
        <f>IF(שבוע_בדילוג[[#This Row],[CycleNumber]]=1,"",IF(שבוע_בדילוג[[#This Row],[וסת השבוע]]=1,0,IF(L1178="","",IF(L1178=0,IF(שבוע_בדילוג[[#This Row],[LengthofCycle]]=29,0,1),IF(L1178=1,IF(שבוע_בדילוג[[#This Row],[LengthofCycle]]+F1178=29*2,0,2),IF(L1178=2,IF(שבוע_בדילוג[[#This Row],[LengthofCycle]]+F1178+F1177=29*3,0,3),""))))))</f>
        <v/>
      </c>
      <c r="M1179" s="1" t="str">
        <f>IF(שבוע_בדילוג[[#This Row],[וסת השבוע]]=1,IF(שבוע_בדילוג[[#This Row],[וסת השבוע וההפלגה ביחד]]=1,M1178+1,0),IF(AND(שבוע_בדילוג[[#This Row],[CycleNumber]]&gt;B1178,שבוע_בדילוג[[#This Row],[CycleNumber]]&gt;1),IF(שבוע_בדילוג[[#This Row],[וסת השבוע פעיל?]]&lt;&gt;"",M1178+1,""),""))</f>
        <v/>
      </c>
      <c r="N1179" s="1" t="str">
        <f>IF(שבוע_בדילוג[[#This Row],[וסת השבוע פעיל?2]]="","",IF(AND(שבוע_בדילוג[[#This Row],[וסת השבוע פעיל?]]&lt;&gt;"",שבוע_בדילוג[[#This Row],[CycleNumber]]&lt;B1180,B1180&lt;&gt;"",שבוע_בדילוג[[#This Row],[וסת השבוע פעיל?]]&lt;3),IF(L1180=0,IF(AND(שבוע_בדילוג[[#This Row],[וסת השבוע פעיל?]]&gt;0,J1180=1),0,1),0),""))</f>
        <v/>
      </c>
      <c r="O1179" s="1" t="str">
        <f t="shared" si="96"/>
        <v/>
      </c>
      <c r="P1179" s="1" t="str">
        <f>IF(AND(שבוע_בדילוג[[#This Row],[חיזוי - שבוע]]=1,K1180=1),1,"")</f>
        <v/>
      </c>
      <c r="Q1179" s="1" t="str">
        <f>IF(AND(שבוע_בדילוג[[#This Row],[וסת השבוע פעיל?]]&lt;3,OR(שבוע_בדילוג[[#This Row],[CycleNumber]]&gt;B1180,B1180="")),1,"")</f>
        <v/>
      </c>
      <c r="R1179" s="1" t="str">
        <f>IF(AND(שבוע_בדילוג[[#This Row],[חיזוי - שבוע]]&lt;&gt;"",שבוע_בדילוג[[#This Row],[וסת השבוע פעיל?2]]=""),1,"")</f>
        <v/>
      </c>
      <c r="S1179" s="1" t="str">
        <f>IF(שבוע_בדילוג[[#This Row],[האישה קבעה וסת שבוע בדילוג?]]=1,IF(שבוע_בדילוג[[#This Row],[וסת השבוע פעיל?]]&lt;3,1,0),"")</f>
        <v/>
      </c>
      <c r="T11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79" s="1">
        <f t="shared" si="97"/>
        <v>1</v>
      </c>
      <c r="V1179" s="1" t="str">
        <f t="shared" si="98"/>
        <v/>
      </c>
      <c r="W1179" s="1" t="str">
        <f t="shared" si="99"/>
        <v/>
      </c>
      <c r="X1179" s="1">
        <f>IF(שבוע_בדילוג[[#This Row],[3 הפלגות זהות]]="","",IF(שבוע_בדילוג[[#This Row],[3 הפלגות זהות]]=1,שבוע_בדילוג[[#This Row],[LengthofCycle]],X1178))</f>
        <v>31</v>
      </c>
      <c r="Y1179" s="1">
        <f>IF(שבוע_בדילוג[[#This Row],[וסת קבוע אחרון]]="","",IF(OR(שבוע_בדילוג[[#This Row],[LengthofCycle]]=שבוע_בדילוג[[#This Row],[וסת קבוע אחרון]],F1178=שבוע_בדילוג[[#This Row],[וסת קבוע אחרון]],F1177=שבוע_בדילוג[[#This Row],[וסת קבוע אחרון]]),1,0))</f>
        <v>1</v>
      </c>
      <c r="Z1179" s="1">
        <f>IF(OR(שבוע_בדילוג[[#This Row],[הווסת פעיל?]]=0,שבוע_בדילוג[[#This Row],[הווסת פעיל?]]=""),"",SUM(Z1178,שבוע_בדילוג[[#This Row],[הווסת פעיל?]]))</f>
        <v>1</v>
      </c>
      <c r="AA1179" s="1" t="str">
        <f>IF(AND(שבוע_בדילוג[[#This Row],[כמה מחזורים עד עקירה]]&lt;&gt;"",Z1180=""),שבוע_בדילוג[[#This Row],[כמה מחזורים עד עקירה]],"")</f>
        <v/>
      </c>
      <c r="AB1179" s="1">
        <f>IF(AND(שבוע_בדילוג[[#This Row],[הווסת פעיל?]]=1,שבוע_בדילוג[[#This Row],[וסת קבוע אחרון]]&lt;&gt;X1178),שבוע_בדילוג[[#This Row],[וסת קבוע אחרון]],"")</f>
        <v>31</v>
      </c>
      <c r="AC1179" s="1" t="str">
        <f>IF(AND(שבוע_בדילוג[[#This Row],[הווסת פעיל?]]=1,Y1178=0,שבוע_בדילוג[[#This Row],[וסת קבוע אחרון]]=X1178),שבוע_בדילוג[[#This Row],[וסת קבוע אחרון]],"")</f>
        <v/>
      </c>
      <c r="AD1179" s="1" t="str">
        <f>IF(AND(שבוע_בדילוג[[#This Row],[הווסת פעיל?]]=1,Y1178=0,שבוע_בדילוג[[#This Row],[וסת קבוע אחרון]]&lt;&gt;X1178),1,"")</f>
        <v/>
      </c>
      <c r="AE1179" s="1" t="str">
        <f>IF(AND(שבוע_בדילוג[[#This Row],[הווסת פעיל?]]&lt;&gt;"",B1180=1),שבוע_בדילוג[[#This Row],[CycleNumber]],"")</f>
        <v/>
      </c>
      <c r="AF1179" s="1">
        <f>IF(AND(שבוע_בדילוג[[#This Row],[הווסת פעיל?]]&lt;&gt;"",Y1178=""),שבוע_בדילוג[[#This Row],[CycleNumber]],"")</f>
        <v>3</v>
      </c>
      <c r="AG1179" s="1">
        <f>IF(B1180=1,"",IF(שבוע_בדילוג[[#This Row],[הווסת פעיל?]]=1,IF(שבוע_בדילוג[[#This Row],[וסת קבוע אחרון]]=F1180,1,0),""))</f>
        <v>0</v>
      </c>
      <c r="AH1179" s="1">
        <f>IF(B1180=1,"",IF(שבוע_בדילוג[[#This Row],[הווסת פעיל?]]=1,IF(OR(שבוע_בדילוג[[#This Row],[וסת קבוע אחרון]]=F1180,F1180=שבוע_בדילוג[[#This Row],[LengthofCycle]]),1,0),""))</f>
        <v>0</v>
      </c>
      <c r="AI1179" s="1">
        <f>IF(B1180=1,"",IF(שבוע_בדילוג[[#This Row],[הווסת פעיל?]]=1,IF(OR(שבוע_בדילוג[[#This Row],[וסת קבוע אחרון]]=F1180,F1180=שבוע_בדילוג[[#This Row],[LengthofCycle]],AND(שבוע_בדילוג[[#This Row],[LengthofCycle]]&lt;&gt;שבוע_בדילוג[[#This Row],[וסת קבוע אחרון]],OR(F1180=28,F1180=29))),1,0),""))</f>
        <v>0</v>
      </c>
      <c r="AJ1179" s="1" t="str">
        <f>IF(AND(שבוע_בדילוג[[#This Row],[הווסת פעיל?]]=1,B1180=1),1,"")</f>
        <v/>
      </c>
      <c r="AK1179" s="4" t="str">
        <f>IF(AND(שבוע_בדילוג[[#This Row],[הווסת פעיל?]]&lt;&gt;1,B1180&lt;&gt;1,B1180&lt;&gt;""),IF(שבוע_בדילוג[[#This Row],[LengthofCycle]]=F1180,1,0),"")</f>
        <v/>
      </c>
      <c r="AL1179" s="4" t="str">
        <f>IF(AND(שבוע_בדילוג[[#This Row],[הווסת פעיל?]]&lt;&gt;1,B1180&lt;&gt;1,B1180&lt;&gt;""),IF(OR(שבוע_בדילוג[[#This Row],[LengthofCycle]]=F1180,F1180=29),1,0),"")</f>
        <v/>
      </c>
      <c r="AM1179" s="4" t="str">
        <f>IF(AND(שבוע_בדילוג[[#This Row],[הווסת פעיל?]]&lt;&gt;1,B1180&lt;&gt;1,B1180&lt;&gt;""),IF(OR(שבוע_בדילוג[[#This Row],[LengthofCycle]]=F1180,F1180=29,F1180=28),1,0),"")</f>
        <v/>
      </c>
    </row>
    <row r="1180" spans="1:39" x14ac:dyDescent="0.25">
      <c r="A1180" s="1" t="s">
        <v>152</v>
      </c>
      <c r="B1180" s="1">
        <v>4</v>
      </c>
      <c r="C1180" s="1">
        <v>1</v>
      </c>
      <c r="D1180" s="1">
        <v>1</v>
      </c>
      <c r="E1180" s="1">
        <v>0</v>
      </c>
      <c r="F1180" s="1">
        <v>30</v>
      </c>
      <c r="H1180" s="1">
        <f>שבוע_בדילוג[[#This Row],[LengthofCycle]]+1</f>
        <v>31</v>
      </c>
      <c r="I1180" s="1" t="str">
        <f>IF(IFERROR(LOOKUP(שבוע_בדילוג[[#This Row],[ClientID]],קביעויות[השבוע בדילוג]),FALSE)=שבוע_בדילוג[[#This Row],[ClientID]],1,"")</f>
        <v/>
      </c>
      <c r="J1180" s="1" t="str">
        <f>IF(AND(שבוע_בדילוג[[#This Row],[CycleNumber]]&gt;1,OR(B1181="",שבוע_בדילוג[[#This Row],[CycleNumber]]&gt;B1179)),IF(OR(AND(שבוע_בדילוג[[#This Row],[LengthofCycle]]=29,F1179=29),AND(שבוע_בדילוג[[#This Row],[LengthofCycle]]=36,F1179=36)),1,""),"")</f>
        <v/>
      </c>
      <c r="K1180" s="1" t="str">
        <f>IF(AND(שבוע_בדילוג[[#This Row],[וסת השבוע]]=1,J1179=1,שבוע_בדילוג[[#This Row],[CycleNumber]]&gt;B1179),1,"")</f>
        <v/>
      </c>
      <c r="L1180" s="1" t="str">
        <f>IF(שבוע_בדילוג[[#This Row],[CycleNumber]]=1,"",IF(שבוע_בדילוג[[#This Row],[וסת השבוע]]=1,0,IF(L1179="","",IF(L1179=0,IF(שבוע_בדילוג[[#This Row],[LengthofCycle]]=29,0,1),IF(L1179=1,IF(שבוע_בדילוג[[#This Row],[LengthofCycle]]+F1179=29*2,0,2),IF(L1179=2,IF(שבוע_בדילוג[[#This Row],[LengthofCycle]]+F1179+F1178=29*3,0,3),""))))))</f>
        <v/>
      </c>
      <c r="M1180" s="1" t="str">
        <f>IF(שבוע_בדילוג[[#This Row],[וסת השבוע]]=1,IF(שבוע_בדילוג[[#This Row],[וסת השבוע וההפלגה ביחד]]=1,M1179+1,0),IF(AND(שבוע_בדילוג[[#This Row],[CycleNumber]]&gt;B1179,שבוע_בדילוג[[#This Row],[CycleNumber]]&gt;1),IF(שבוע_בדילוג[[#This Row],[וסת השבוע פעיל?]]&lt;&gt;"",M1179+1,""),""))</f>
        <v/>
      </c>
      <c r="N1180" s="1" t="str">
        <f>IF(שבוע_בדילוג[[#This Row],[וסת השבוע פעיל?2]]="","",IF(AND(שבוע_בדילוג[[#This Row],[וסת השבוע פעיל?]]&lt;&gt;"",שבוע_בדילוג[[#This Row],[CycleNumber]]&lt;B1181,B1181&lt;&gt;"",שבוע_בדילוג[[#This Row],[וסת השבוע פעיל?]]&lt;3),IF(L1181=0,IF(AND(שבוע_בדילוג[[#This Row],[וסת השבוע פעיל?]]&gt;0,J1181=1),0,1),0),""))</f>
        <v/>
      </c>
      <c r="O1180" s="1" t="str">
        <f t="shared" si="96"/>
        <v/>
      </c>
      <c r="P1180" s="1" t="str">
        <f>IF(AND(שבוע_בדילוג[[#This Row],[חיזוי - שבוע]]=1,K1181=1),1,"")</f>
        <v/>
      </c>
      <c r="Q1180" s="1" t="str">
        <f>IF(AND(שבוע_בדילוג[[#This Row],[וסת השבוע פעיל?]]&lt;3,OR(שבוע_בדילוג[[#This Row],[CycleNumber]]&gt;B1181,B1181="")),1,"")</f>
        <v/>
      </c>
      <c r="R1180" s="1" t="str">
        <f>IF(AND(שבוע_בדילוג[[#This Row],[חיזוי - שבוע]]&lt;&gt;"",שבוע_בדילוג[[#This Row],[וסת השבוע פעיל?2]]=""),1,"")</f>
        <v/>
      </c>
      <c r="S1180" s="1" t="str">
        <f>IF(שבוע_בדילוג[[#This Row],[האישה קבעה וסת שבוע בדילוג?]]=1,IF(שבוע_בדילוג[[#This Row],[וסת השבוע פעיל?]]&lt;3,1,0),"")</f>
        <v/>
      </c>
      <c r="T11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0" s="1">
        <f t="shared" si="97"/>
        <v>0</v>
      </c>
      <c r="V1180" s="1">
        <f t="shared" si="98"/>
        <v>0</v>
      </c>
      <c r="W1180" s="1" t="str">
        <f t="shared" si="99"/>
        <v/>
      </c>
      <c r="X1180" s="1">
        <f>IF(שבוע_בדילוג[[#This Row],[3 הפלגות זהות]]="","",IF(שבוע_בדילוג[[#This Row],[3 הפלגות זהות]]=1,שבוע_בדילוג[[#This Row],[LengthofCycle]],X1179))</f>
        <v>31</v>
      </c>
      <c r="Y1180" s="1">
        <f>IF(שבוע_בדילוג[[#This Row],[וסת קבוע אחרון]]="","",IF(OR(שבוע_בדילוג[[#This Row],[LengthofCycle]]=שבוע_בדילוג[[#This Row],[וסת קבוע אחרון]],F1179=שבוע_בדילוג[[#This Row],[וסת קבוע אחרון]],F1178=שבוע_בדילוג[[#This Row],[וסת קבוע אחרון]]),1,0))</f>
        <v>1</v>
      </c>
      <c r="Z1180" s="1">
        <f>IF(OR(שבוע_בדילוג[[#This Row],[הווסת פעיל?]]=0,שבוע_בדילוג[[#This Row],[הווסת פעיל?]]=""),"",SUM(Z1179,שבוע_בדילוג[[#This Row],[הווסת פעיל?]]))</f>
        <v>2</v>
      </c>
      <c r="AA1180" s="1" t="str">
        <f>IF(AND(שבוע_בדילוג[[#This Row],[כמה מחזורים עד עקירה]]&lt;&gt;"",Z1181=""),שבוע_בדילוג[[#This Row],[כמה מחזורים עד עקירה]],"")</f>
        <v/>
      </c>
      <c r="AB1180" s="1" t="str">
        <f>IF(AND(שבוע_בדילוג[[#This Row],[הווסת פעיל?]]=1,שבוע_בדילוג[[#This Row],[וסת קבוע אחרון]]&lt;&gt;X1179),שבוע_בדילוג[[#This Row],[וסת קבוע אחרון]],"")</f>
        <v/>
      </c>
      <c r="AC1180" s="1" t="str">
        <f>IF(AND(שבוע_בדילוג[[#This Row],[הווסת פעיל?]]=1,Y1179=0,שבוע_בדילוג[[#This Row],[וסת קבוע אחרון]]=X1179),שבוע_בדילוג[[#This Row],[וסת קבוע אחרון]],"")</f>
        <v/>
      </c>
      <c r="AD1180" s="1" t="str">
        <f>IF(AND(שבוע_בדילוג[[#This Row],[הווסת פעיל?]]=1,Y1179=0,שבוע_בדילוג[[#This Row],[וסת קבוע אחרון]]&lt;&gt;X1179),1,"")</f>
        <v/>
      </c>
      <c r="AE1180" s="1" t="str">
        <f>IF(AND(שבוע_בדילוג[[#This Row],[הווסת פעיל?]]&lt;&gt;"",B1181=1),שבוע_בדילוג[[#This Row],[CycleNumber]],"")</f>
        <v/>
      </c>
      <c r="AF1180" s="1" t="str">
        <f>IF(AND(שבוע_בדילוג[[#This Row],[הווסת פעיל?]]&lt;&gt;"",Y1179=""),שבוע_בדילוג[[#This Row],[CycleNumber]],"")</f>
        <v/>
      </c>
      <c r="AG1180" s="1">
        <f>IF(B1181=1,"",IF(שבוע_בדילוג[[#This Row],[הווסת פעיל?]]=1,IF(שבוע_בדילוג[[#This Row],[וסת קבוע אחרון]]=F1181,1,0),""))</f>
        <v>0</v>
      </c>
      <c r="AH1180" s="1">
        <f>IF(B1181=1,"",IF(שבוע_בדילוג[[#This Row],[הווסת פעיל?]]=1,IF(OR(שבוע_בדילוג[[#This Row],[וסת קבוע אחרון]]=F1181,F1181=שבוע_בדילוג[[#This Row],[LengthofCycle]]),1,0),""))</f>
        <v>0</v>
      </c>
      <c r="AI1180" s="1">
        <f>IF(B1181=1,"",IF(שבוע_בדילוג[[#This Row],[הווסת פעיל?]]=1,IF(OR(שבוע_בדילוג[[#This Row],[וסת קבוע אחרון]]=F1181,F1181=שבוע_בדילוג[[#This Row],[LengthofCycle]],AND(שבוע_בדילוג[[#This Row],[LengthofCycle]]&lt;&gt;שבוע_בדילוג[[#This Row],[וסת קבוע אחרון]],OR(F1181=28,F1181=29))),1,0),""))</f>
        <v>0</v>
      </c>
      <c r="AJ1180" s="1" t="str">
        <f>IF(AND(שבוע_בדילוג[[#This Row],[הווסת פעיל?]]=1,B1181=1),1,"")</f>
        <v/>
      </c>
      <c r="AK1180" s="4" t="str">
        <f>IF(AND(שבוע_בדילוג[[#This Row],[הווסת פעיל?]]&lt;&gt;1,B1181&lt;&gt;1,B1181&lt;&gt;""),IF(שבוע_בדילוג[[#This Row],[LengthofCycle]]=F1181,1,0),"")</f>
        <v/>
      </c>
      <c r="AL1180" s="4" t="str">
        <f>IF(AND(שבוע_בדילוג[[#This Row],[הווסת פעיל?]]&lt;&gt;1,B1181&lt;&gt;1,B1181&lt;&gt;""),IF(OR(שבוע_בדילוג[[#This Row],[LengthofCycle]]=F1181,F1181=29),1,0),"")</f>
        <v/>
      </c>
      <c r="AM1180" s="4" t="str">
        <f>IF(AND(שבוע_בדילוג[[#This Row],[הווסת פעיל?]]&lt;&gt;1,B1181&lt;&gt;1,B1181&lt;&gt;""),IF(OR(שבוע_בדילוג[[#This Row],[LengthofCycle]]=F1181,F1181=29,F1181=28),1,0),"")</f>
        <v/>
      </c>
    </row>
    <row r="1181" spans="1:39" x14ac:dyDescent="0.25">
      <c r="A1181" s="1" t="s">
        <v>152</v>
      </c>
      <c r="B1181" s="1">
        <v>5</v>
      </c>
      <c r="C1181" s="1">
        <v>1</v>
      </c>
      <c r="D1181" s="1">
        <v>1</v>
      </c>
      <c r="E1181" s="1">
        <v>0</v>
      </c>
      <c r="F1181" s="1">
        <v>32</v>
      </c>
      <c r="H1181" s="1">
        <f>שבוע_בדילוג[[#This Row],[LengthofCycle]]+1</f>
        <v>33</v>
      </c>
      <c r="I1181" s="1" t="str">
        <f>IF(IFERROR(LOOKUP(שבוע_בדילוג[[#This Row],[ClientID]],קביעויות[השבוע בדילוג]),FALSE)=שבוע_בדילוג[[#This Row],[ClientID]],1,"")</f>
        <v/>
      </c>
      <c r="J1181" s="1" t="str">
        <f>IF(AND(שבוע_בדילוג[[#This Row],[CycleNumber]]&gt;1,OR(B1182="",שבוע_בדילוג[[#This Row],[CycleNumber]]&gt;B1180)),IF(OR(AND(שבוע_בדילוג[[#This Row],[LengthofCycle]]=29,F1180=29),AND(שבוע_בדילוג[[#This Row],[LengthofCycle]]=36,F1180=36)),1,""),"")</f>
        <v/>
      </c>
      <c r="K1181" s="1" t="str">
        <f>IF(AND(שבוע_בדילוג[[#This Row],[וסת השבוע]]=1,J1180=1,שבוע_בדילוג[[#This Row],[CycleNumber]]&gt;B1180),1,"")</f>
        <v/>
      </c>
      <c r="L1181" s="1" t="str">
        <f>IF(שבוע_בדילוג[[#This Row],[CycleNumber]]=1,"",IF(שבוע_בדילוג[[#This Row],[וסת השבוע]]=1,0,IF(L1180="","",IF(L1180=0,IF(שבוע_בדילוג[[#This Row],[LengthofCycle]]=29,0,1),IF(L1180=1,IF(שבוע_בדילוג[[#This Row],[LengthofCycle]]+F1180=29*2,0,2),IF(L1180=2,IF(שבוע_בדילוג[[#This Row],[LengthofCycle]]+F1180+F1179=29*3,0,3),""))))))</f>
        <v/>
      </c>
      <c r="M1181" s="1" t="str">
        <f>IF(שבוע_בדילוג[[#This Row],[וסת השבוע]]=1,IF(שבוע_בדילוג[[#This Row],[וסת השבוע וההפלגה ביחד]]=1,M1180+1,0),IF(AND(שבוע_בדילוג[[#This Row],[CycleNumber]]&gt;B1180,שבוע_בדילוג[[#This Row],[CycleNumber]]&gt;1),IF(שבוע_בדילוג[[#This Row],[וסת השבוע פעיל?]]&lt;&gt;"",M1180+1,""),""))</f>
        <v/>
      </c>
      <c r="N1181" s="1" t="str">
        <f>IF(שבוע_בדילוג[[#This Row],[וסת השבוע פעיל?2]]="","",IF(AND(שבוע_בדילוג[[#This Row],[וסת השבוע פעיל?]]&lt;&gt;"",שבוע_בדילוג[[#This Row],[CycleNumber]]&lt;B1182,B1182&lt;&gt;"",שבוע_בדילוג[[#This Row],[וסת השבוע פעיל?]]&lt;3),IF(L1182=0,IF(AND(שבוע_בדילוג[[#This Row],[וסת השבוע פעיל?]]&gt;0,J1182=1),0,1),0),""))</f>
        <v/>
      </c>
      <c r="O1181" s="1" t="str">
        <f t="shared" si="96"/>
        <v/>
      </c>
      <c r="P1181" s="1" t="str">
        <f>IF(AND(שבוע_בדילוג[[#This Row],[חיזוי - שבוע]]=1,K1182=1),1,"")</f>
        <v/>
      </c>
      <c r="Q1181" s="1" t="str">
        <f>IF(AND(שבוע_בדילוג[[#This Row],[וסת השבוע פעיל?]]&lt;3,OR(שבוע_בדילוג[[#This Row],[CycleNumber]]&gt;B1182,B1182="")),1,"")</f>
        <v/>
      </c>
      <c r="R1181" s="1" t="str">
        <f>IF(AND(שבוע_בדילוג[[#This Row],[חיזוי - שבוע]]&lt;&gt;"",שבוע_בדילוג[[#This Row],[וסת השבוע פעיל?2]]=""),1,"")</f>
        <v/>
      </c>
      <c r="S1181" s="1" t="str">
        <f>IF(שבוע_בדילוג[[#This Row],[האישה קבעה וסת שבוע בדילוג?]]=1,IF(שבוע_בדילוג[[#This Row],[וסת השבוע פעיל?]]&lt;3,1,0),"")</f>
        <v/>
      </c>
      <c r="T11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1" s="1">
        <f t="shared" si="97"/>
        <v>0</v>
      </c>
      <c r="V1181" s="1">
        <f t="shared" si="98"/>
        <v>0</v>
      </c>
      <c r="W1181" s="1">
        <f t="shared" si="99"/>
        <v>0</v>
      </c>
      <c r="X1181" s="1">
        <f>IF(שבוע_בדילוג[[#This Row],[3 הפלגות זהות]]="","",IF(שבוע_בדילוג[[#This Row],[3 הפלגות זהות]]=1,שבוע_בדילוג[[#This Row],[LengthofCycle]],X1180))</f>
        <v>31</v>
      </c>
      <c r="Y1181" s="1">
        <f>IF(שבוע_בדילוג[[#This Row],[וסת קבוע אחרון]]="","",IF(OR(שבוע_בדילוג[[#This Row],[LengthofCycle]]=שבוע_בדילוג[[#This Row],[וסת קבוע אחרון]],F1180=שבוע_בדילוג[[#This Row],[וסת קבוע אחרון]],F1179=שבוע_בדילוג[[#This Row],[וסת קבוע אחרון]]),1,0))</f>
        <v>1</v>
      </c>
      <c r="Z1181" s="1">
        <f>IF(OR(שבוע_בדילוג[[#This Row],[הווסת פעיל?]]=0,שבוע_בדילוג[[#This Row],[הווסת פעיל?]]=""),"",SUM(Z1180,שבוע_בדילוג[[#This Row],[הווסת פעיל?]]))</f>
        <v>3</v>
      </c>
      <c r="AA1181" s="1" t="str">
        <f>IF(AND(שבוע_בדילוג[[#This Row],[כמה מחזורים עד עקירה]]&lt;&gt;"",Z1182=""),שבוע_בדילוג[[#This Row],[כמה מחזורים עד עקירה]],"")</f>
        <v/>
      </c>
      <c r="AB1181" s="1" t="str">
        <f>IF(AND(שבוע_בדילוג[[#This Row],[הווסת פעיל?]]=1,שבוע_בדילוג[[#This Row],[וסת קבוע אחרון]]&lt;&gt;X1180),שבוע_בדילוג[[#This Row],[וסת קבוע אחרון]],"")</f>
        <v/>
      </c>
      <c r="AC1181" s="1" t="str">
        <f>IF(AND(שבוע_בדילוג[[#This Row],[הווסת פעיל?]]=1,Y1180=0,שבוע_בדילוג[[#This Row],[וסת קבוע אחרון]]=X1180),שבוע_בדילוג[[#This Row],[וסת קבוע אחרון]],"")</f>
        <v/>
      </c>
      <c r="AD1181" s="1" t="str">
        <f>IF(AND(שבוע_בדילוג[[#This Row],[הווסת פעיל?]]=1,Y1180=0,שבוע_בדילוג[[#This Row],[וסת קבוע אחרון]]&lt;&gt;X1180),1,"")</f>
        <v/>
      </c>
      <c r="AE1181" s="1" t="str">
        <f>IF(AND(שבוע_בדילוג[[#This Row],[הווסת פעיל?]]&lt;&gt;"",B1182=1),שבוע_בדילוג[[#This Row],[CycleNumber]],"")</f>
        <v/>
      </c>
      <c r="AF1181" s="1" t="str">
        <f>IF(AND(שבוע_בדילוג[[#This Row],[הווסת פעיל?]]&lt;&gt;"",Y1180=""),שבוע_בדילוג[[#This Row],[CycleNumber]],"")</f>
        <v/>
      </c>
      <c r="AG1181" s="1">
        <f>IF(B1182=1,"",IF(שבוע_בדילוג[[#This Row],[הווסת פעיל?]]=1,IF(שבוע_בדילוג[[#This Row],[וסת קבוע אחרון]]=F1182,1,0),""))</f>
        <v>1</v>
      </c>
      <c r="AH1181" s="1">
        <f>IF(B1182=1,"",IF(שבוע_בדילוג[[#This Row],[הווסת פעיל?]]=1,IF(OR(שבוע_בדילוג[[#This Row],[וסת קבוע אחרון]]=F1182,F1182=שבוע_בדילוג[[#This Row],[LengthofCycle]]),1,0),""))</f>
        <v>1</v>
      </c>
      <c r="AI1181" s="1">
        <f>IF(B1182=1,"",IF(שבוע_בדילוג[[#This Row],[הווסת פעיל?]]=1,IF(OR(שבוע_בדילוג[[#This Row],[וסת קבוע אחרון]]=F1182,F1182=שבוע_בדילוג[[#This Row],[LengthofCycle]],AND(שבוע_בדילוג[[#This Row],[LengthofCycle]]&lt;&gt;שבוע_בדילוג[[#This Row],[וסת קבוע אחרון]],OR(F1182=28,F1182=29))),1,0),""))</f>
        <v>1</v>
      </c>
      <c r="AJ1181" s="1" t="str">
        <f>IF(AND(שבוע_בדילוג[[#This Row],[הווסת פעיל?]]=1,B1182=1),1,"")</f>
        <v/>
      </c>
      <c r="AK1181" s="4" t="str">
        <f>IF(AND(שבוע_בדילוג[[#This Row],[הווסת פעיל?]]&lt;&gt;1,B1182&lt;&gt;1,B1182&lt;&gt;""),IF(שבוע_בדילוג[[#This Row],[LengthofCycle]]=F1182,1,0),"")</f>
        <v/>
      </c>
      <c r="AL1181" s="4" t="str">
        <f>IF(AND(שבוע_בדילוג[[#This Row],[הווסת פעיל?]]&lt;&gt;1,B1182&lt;&gt;1,B1182&lt;&gt;""),IF(OR(שבוע_בדילוג[[#This Row],[LengthofCycle]]=F1182,F1182=29),1,0),"")</f>
        <v/>
      </c>
      <c r="AM1181" s="4" t="str">
        <f>IF(AND(שבוע_בדילוג[[#This Row],[הווסת פעיל?]]&lt;&gt;1,B1182&lt;&gt;1,B1182&lt;&gt;""),IF(OR(שבוע_בדילוג[[#This Row],[LengthofCycle]]=F1182,F1182=29,F1182=28),1,0),"")</f>
        <v/>
      </c>
    </row>
    <row r="1182" spans="1:39" x14ac:dyDescent="0.25">
      <c r="A1182" s="1" t="s">
        <v>152</v>
      </c>
      <c r="B1182" s="1">
        <v>6</v>
      </c>
      <c r="C1182" s="1">
        <v>1</v>
      </c>
      <c r="D1182" s="1">
        <v>1</v>
      </c>
      <c r="E1182" s="1">
        <v>0</v>
      </c>
      <c r="F1182" s="1">
        <v>31</v>
      </c>
      <c r="H1182" s="1">
        <f>שבוע_בדילוג[[#This Row],[LengthofCycle]]+1</f>
        <v>32</v>
      </c>
      <c r="I1182" s="1" t="str">
        <f>IF(IFERROR(LOOKUP(שבוע_בדילוג[[#This Row],[ClientID]],קביעויות[השבוע בדילוג]),FALSE)=שבוע_בדילוג[[#This Row],[ClientID]],1,"")</f>
        <v/>
      </c>
      <c r="J1182" s="1" t="str">
        <f>IF(AND(שבוע_בדילוג[[#This Row],[CycleNumber]]&gt;1,OR(B1183="",שבוע_בדילוג[[#This Row],[CycleNumber]]&gt;B1181)),IF(OR(AND(שבוע_בדילוג[[#This Row],[LengthofCycle]]=29,F1181=29),AND(שבוע_בדילוג[[#This Row],[LengthofCycle]]=36,F1181=36)),1,""),"")</f>
        <v/>
      </c>
      <c r="K1182" s="1" t="str">
        <f>IF(AND(שבוע_בדילוג[[#This Row],[וסת השבוע]]=1,J1181=1,שבוע_בדילוג[[#This Row],[CycleNumber]]&gt;B1181),1,"")</f>
        <v/>
      </c>
      <c r="L1182" s="1" t="str">
        <f>IF(שבוע_בדילוג[[#This Row],[CycleNumber]]=1,"",IF(שבוע_בדילוג[[#This Row],[וסת השבוע]]=1,0,IF(L1181="","",IF(L1181=0,IF(שבוע_בדילוג[[#This Row],[LengthofCycle]]=29,0,1),IF(L1181=1,IF(שבוע_בדילוג[[#This Row],[LengthofCycle]]+F1181=29*2,0,2),IF(L1181=2,IF(שבוע_בדילוג[[#This Row],[LengthofCycle]]+F1181+F1180=29*3,0,3),""))))))</f>
        <v/>
      </c>
      <c r="M1182" s="1" t="str">
        <f>IF(שבוע_בדילוג[[#This Row],[וסת השבוע]]=1,IF(שבוע_בדילוג[[#This Row],[וסת השבוע וההפלגה ביחד]]=1,M1181+1,0),IF(AND(שבוע_בדילוג[[#This Row],[CycleNumber]]&gt;B1181,שבוע_בדילוג[[#This Row],[CycleNumber]]&gt;1),IF(שבוע_בדילוג[[#This Row],[וסת השבוע פעיל?]]&lt;&gt;"",M1181+1,""),""))</f>
        <v/>
      </c>
      <c r="N1182" s="1" t="str">
        <f>IF(שבוע_בדילוג[[#This Row],[וסת השבוע פעיל?2]]="","",IF(AND(שבוע_בדילוג[[#This Row],[וסת השבוע פעיל?]]&lt;&gt;"",שבוע_בדילוג[[#This Row],[CycleNumber]]&lt;B1183,B1183&lt;&gt;"",שבוע_בדילוג[[#This Row],[וסת השבוע פעיל?]]&lt;3),IF(L1183=0,IF(AND(שבוע_בדילוג[[#This Row],[וסת השבוע פעיל?]]&gt;0,J1183=1),0,1),0),""))</f>
        <v/>
      </c>
      <c r="O1182" s="1" t="str">
        <f t="shared" si="96"/>
        <v/>
      </c>
      <c r="P1182" s="1" t="str">
        <f>IF(AND(שבוע_בדילוג[[#This Row],[חיזוי - שבוע]]=1,K1183=1),1,"")</f>
        <v/>
      </c>
      <c r="Q1182" s="1" t="str">
        <f>IF(AND(שבוע_בדילוג[[#This Row],[וסת השבוע פעיל?]]&lt;3,OR(שבוע_בדילוג[[#This Row],[CycleNumber]]&gt;B1183,B1183="")),1,"")</f>
        <v/>
      </c>
      <c r="R1182" s="1" t="str">
        <f>IF(AND(שבוע_בדילוג[[#This Row],[חיזוי - שבוע]]&lt;&gt;"",שבוע_בדילוג[[#This Row],[וסת השבוע פעיל?2]]=""),1,"")</f>
        <v/>
      </c>
      <c r="S1182" s="1" t="str">
        <f>IF(שבוע_בדילוג[[#This Row],[האישה קבעה וסת שבוע בדילוג?]]=1,IF(שבוע_בדילוג[[#This Row],[וסת השבוע פעיל?]]&lt;3,1,0),"")</f>
        <v/>
      </c>
      <c r="T11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2" s="1">
        <f t="shared" si="97"/>
        <v>0</v>
      </c>
      <c r="V1182" s="1">
        <f t="shared" si="98"/>
        <v>0</v>
      </c>
      <c r="W1182" s="1">
        <f t="shared" si="99"/>
        <v>0</v>
      </c>
      <c r="X1182" s="1">
        <f>IF(שבוע_בדילוג[[#This Row],[3 הפלגות זהות]]="","",IF(שבוע_בדילוג[[#This Row],[3 הפלגות זהות]]=1,שבוע_בדילוג[[#This Row],[LengthofCycle]],X1181))</f>
        <v>31</v>
      </c>
      <c r="Y1182" s="1">
        <f>IF(שבוע_בדילוג[[#This Row],[וסת קבוע אחרון]]="","",IF(OR(שבוע_בדילוג[[#This Row],[LengthofCycle]]=שבוע_בדילוג[[#This Row],[וסת קבוע אחרון]],F1181=שבוע_בדילוג[[#This Row],[וסת קבוע אחרון]],F1180=שבוע_בדילוג[[#This Row],[וסת קבוע אחרון]]),1,0))</f>
        <v>1</v>
      </c>
      <c r="Z1182" s="1">
        <f>IF(OR(שבוע_בדילוג[[#This Row],[הווסת פעיל?]]=0,שבוע_בדילוג[[#This Row],[הווסת פעיל?]]=""),"",SUM(Z1181,שבוע_בדילוג[[#This Row],[הווסת פעיל?]]))</f>
        <v>4</v>
      </c>
      <c r="AA1182" s="1" t="str">
        <f>IF(AND(שבוע_בדילוג[[#This Row],[כמה מחזורים עד עקירה]]&lt;&gt;"",Z1183=""),שבוע_בדילוג[[#This Row],[כמה מחזורים עד עקירה]],"")</f>
        <v/>
      </c>
      <c r="AB1182" s="1" t="str">
        <f>IF(AND(שבוע_בדילוג[[#This Row],[הווסת פעיל?]]=1,שבוע_בדילוג[[#This Row],[וסת קבוע אחרון]]&lt;&gt;X1181),שבוע_בדילוג[[#This Row],[וסת קבוע אחרון]],"")</f>
        <v/>
      </c>
      <c r="AC1182" s="1" t="str">
        <f>IF(AND(שבוע_בדילוג[[#This Row],[הווסת פעיל?]]=1,Y1181=0,שבוע_בדילוג[[#This Row],[וסת קבוע אחרון]]=X1181),שבוע_בדילוג[[#This Row],[וסת קבוע אחרון]],"")</f>
        <v/>
      </c>
      <c r="AD1182" s="1" t="str">
        <f>IF(AND(שבוע_בדילוג[[#This Row],[הווסת פעיל?]]=1,Y1181=0,שבוע_בדילוג[[#This Row],[וסת קבוע אחרון]]&lt;&gt;X1181),1,"")</f>
        <v/>
      </c>
      <c r="AE1182" s="1" t="str">
        <f>IF(AND(שבוע_בדילוג[[#This Row],[הווסת פעיל?]]&lt;&gt;"",B1183=1),שבוע_בדילוג[[#This Row],[CycleNumber]],"")</f>
        <v/>
      </c>
      <c r="AF1182" s="1" t="str">
        <f>IF(AND(שבוע_בדילוג[[#This Row],[הווסת פעיל?]]&lt;&gt;"",Y1181=""),שבוע_בדילוג[[#This Row],[CycleNumber]],"")</f>
        <v/>
      </c>
      <c r="AG1182" s="1">
        <f>IF(B1183=1,"",IF(שבוע_בדילוג[[#This Row],[הווסת פעיל?]]=1,IF(שבוע_בדילוג[[#This Row],[וסת קבוע אחרון]]=F1183,1,0),""))</f>
        <v>1</v>
      </c>
      <c r="AH1182" s="1">
        <f>IF(B1183=1,"",IF(שבוע_בדילוג[[#This Row],[הווסת פעיל?]]=1,IF(OR(שבוע_בדילוג[[#This Row],[וסת קבוע אחרון]]=F1183,F1183=שבוע_בדילוג[[#This Row],[LengthofCycle]]),1,0),""))</f>
        <v>1</v>
      </c>
      <c r="AI1182" s="1">
        <f>IF(B1183=1,"",IF(שבוע_בדילוג[[#This Row],[הווסת פעיל?]]=1,IF(OR(שבוע_בדילוג[[#This Row],[וסת קבוע אחרון]]=F1183,F1183=שבוע_בדילוג[[#This Row],[LengthofCycle]],AND(שבוע_בדילוג[[#This Row],[LengthofCycle]]&lt;&gt;שבוע_בדילוג[[#This Row],[וסת קבוע אחרון]],OR(F1183=28,F1183=29))),1,0),""))</f>
        <v>1</v>
      </c>
      <c r="AJ1182" s="1" t="str">
        <f>IF(AND(שבוע_בדילוג[[#This Row],[הווסת פעיל?]]=1,B1183=1),1,"")</f>
        <v/>
      </c>
      <c r="AK1182" s="4" t="str">
        <f>IF(AND(שבוע_בדילוג[[#This Row],[הווסת פעיל?]]&lt;&gt;1,B1183&lt;&gt;1,B1183&lt;&gt;""),IF(שבוע_בדילוג[[#This Row],[LengthofCycle]]=F1183,1,0),"")</f>
        <v/>
      </c>
      <c r="AL1182" s="4" t="str">
        <f>IF(AND(שבוע_בדילוג[[#This Row],[הווסת פעיל?]]&lt;&gt;1,B1183&lt;&gt;1,B1183&lt;&gt;""),IF(OR(שבוע_בדילוג[[#This Row],[LengthofCycle]]=F1183,F1183=29),1,0),"")</f>
        <v/>
      </c>
      <c r="AM1182" s="4" t="str">
        <f>IF(AND(שבוע_בדילוג[[#This Row],[הווסת פעיל?]]&lt;&gt;1,B1183&lt;&gt;1,B1183&lt;&gt;""),IF(OR(שבוע_בדילוג[[#This Row],[LengthofCycle]]=F1183,F1183=29,F1183=28),1,0),"")</f>
        <v/>
      </c>
    </row>
    <row r="1183" spans="1:39" x14ac:dyDescent="0.25">
      <c r="A1183" s="1" t="s">
        <v>152</v>
      </c>
      <c r="B1183" s="1">
        <v>7</v>
      </c>
      <c r="C1183" s="1">
        <v>1</v>
      </c>
      <c r="D1183" s="1">
        <v>1</v>
      </c>
      <c r="E1183" s="1">
        <v>0</v>
      </c>
      <c r="F1183" s="1">
        <v>31</v>
      </c>
      <c r="H1183" s="1">
        <f>שבוע_בדילוג[[#This Row],[LengthofCycle]]+1</f>
        <v>32</v>
      </c>
      <c r="I1183" s="1" t="str">
        <f>IF(IFERROR(LOOKUP(שבוע_בדילוג[[#This Row],[ClientID]],קביעויות[השבוע בדילוג]),FALSE)=שבוע_בדילוג[[#This Row],[ClientID]],1,"")</f>
        <v/>
      </c>
      <c r="J1183" s="1" t="str">
        <f>IF(AND(שבוע_בדילוג[[#This Row],[CycleNumber]]&gt;1,OR(B1184="",שבוע_בדילוג[[#This Row],[CycleNumber]]&gt;B1182)),IF(OR(AND(שבוע_בדילוג[[#This Row],[LengthofCycle]]=29,F1182=29),AND(שבוע_בדילוג[[#This Row],[LengthofCycle]]=36,F1182=36)),1,""),"")</f>
        <v/>
      </c>
      <c r="K1183" s="1" t="str">
        <f>IF(AND(שבוע_בדילוג[[#This Row],[וסת השבוע]]=1,J1182=1,שבוע_בדילוג[[#This Row],[CycleNumber]]&gt;B1182),1,"")</f>
        <v/>
      </c>
      <c r="L1183" s="1" t="str">
        <f>IF(שבוע_בדילוג[[#This Row],[CycleNumber]]=1,"",IF(שבוע_בדילוג[[#This Row],[וסת השבוע]]=1,0,IF(L1182="","",IF(L1182=0,IF(שבוע_בדילוג[[#This Row],[LengthofCycle]]=29,0,1),IF(L1182=1,IF(שבוע_בדילוג[[#This Row],[LengthofCycle]]+F1182=29*2,0,2),IF(L1182=2,IF(שבוע_בדילוג[[#This Row],[LengthofCycle]]+F1182+F1181=29*3,0,3),""))))))</f>
        <v/>
      </c>
      <c r="M1183" s="1" t="str">
        <f>IF(שבוע_בדילוג[[#This Row],[וסת השבוע]]=1,IF(שבוע_בדילוג[[#This Row],[וסת השבוע וההפלגה ביחד]]=1,M1182+1,0),IF(AND(שבוע_בדילוג[[#This Row],[CycleNumber]]&gt;B1182,שבוע_בדילוג[[#This Row],[CycleNumber]]&gt;1),IF(שבוע_בדילוג[[#This Row],[וסת השבוע פעיל?]]&lt;&gt;"",M1182+1,""),""))</f>
        <v/>
      </c>
      <c r="N1183" s="1" t="str">
        <f>IF(שבוע_בדילוג[[#This Row],[וסת השבוע פעיל?2]]="","",IF(AND(שבוע_בדילוג[[#This Row],[וסת השבוע פעיל?]]&lt;&gt;"",שבוע_בדילוג[[#This Row],[CycleNumber]]&lt;B1184,B1184&lt;&gt;"",שבוע_בדילוג[[#This Row],[וסת השבוע פעיל?]]&lt;3),IF(L1184=0,IF(AND(שבוע_בדילוג[[#This Row],[וסת השבוע פעיל?]]&gt;0,J1184=1),0,1),0),""))</f>
        <v/>
      </c>
      <c r="O1183" s="1" t="str">
        <f t="shared" si="96"/>
        <v/>
      </c>
      <c r="P1183" s="1" t="str">
        <f>IF(AND(שבוע_בדילוג[[#This Row],[חיזוי - שבוע]]=1,K1184=1),1,"")</f>
        <v/>
      </c>
      <c r="Q1183" s="1" t="str">
        <f>IF(AND(שבוע_בדילוג[[#This Row],[וסת השבוע פעיל?]]&lt;3,OR(שבוע_בדילוג[[#This Row],[CycleNumber]]&gt;B1184,B1184="")),1,"")</f>
        <v/>
      </c>
      <c r="R1183" s="1" t="str">
        <f>IF(AND(שבוע_בדילוג[[#This Row],[חיזוי - שבוע]]&lt;&gt;"",שבוע_בדילוג[[#This Row],[וסת השבוע פעיל?2]]=""),1,"")</f>
        <v/>
      </c>
      <c r="S1183" s="1" t="str">
        <f>IF(שבוע_בדילוג[[#This Row],[האישה קבעה וסת שבוע בדילוג?]]=1,IF(שבוע_בדילוג[[#This Row],[וסת השבוע פעיל?]]&lt;3,1,0),"")</f>
        <v/>
      </c>
      <c r="T11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3" s="1">
        <f t="shared" si="97"/>
        <v>0</v>
      </c>
      <c r="V1183" s="1">
        <f t="shared" si="98"/>
        <v>0</v>
      </c>
      <c r="W1183" s="1">
        <f t="shared" si="99"/>
        <v>0</v>
      </c>
      <c r="X1183" s="1">
        <f>IF(שבוע_בדילוג[[#This Row],[3 הפלגות זהות]]="","",IF(שבוע_בדילוג[[#This Row],[3 הפלגות זהות]]=1,שבוע_בדילוג[[#This Row],[LengthofCycle]],X1182))</f>
        <v>31</v>
      </c>
      <c r="Y1183" s="1">
        <f>IF(שבוע_בדילוג[[#This Row],[וסת קבוע אחרון]]="","",IF(OR(שבוע_בדילוג[[#This Row],[LengthofCycle]]=שבוע_בדילוג[[#This Row],[וסת קבוע אחרון]],F1182=שבוע_בדילוג[[#This Row],[וסת קבוע אחרון]],F1181=שבוע_בדילוג[[#This Row],[וסת קבוע אחרון]]),1,0))</f>
        <v>1</v>
      </c>
      <c r="Z1183" s="1">
        <f>IF(OR(שבוע_בדילוג[[#This Row],[הווסת פעיל?]]=0,שבוע_בדילוג[[#This Row],[הווסת פעיל?]]=""),"",SUM(Z1182,שבוע_בדילוג[[#This Row],[הווסת פעיל?]]))</f>
        <v>5</v>
      </c>
      <c r="AA1183" s="1" t="str">
        <f>IF(AND(שבוע_בדילוג[[#This Row],[כמה מחזורים עד עקירה]]&lt;&gt;"",Z1184=""),שבוע_בדילוג[[#This Row],[כמה מחזורים עד עקירה]],"")</f>
        <v/>
      </c>
      <c r="AB1183" s="1" t="str">
        <f>IF(AND(שבוע_בדילוג[[#This Row],[הווסת פעיל?]]=1,שבוע_בדילוג[[#This Row],[וסת קבוע אחרון]]&lt;&gt;X1182),שבוע_בדילוג[[#This Row],[וסת קבוע אחרון]],"")</f>
        <v/>
      </c>
      <c r="AC1183" s="1" t="str">
        <f>IF(AND(שבוע_בדילוג[[#This Row],[הווסת פעיל?]]=1,Y1182=0,שבוע_בדילוג[[#This Row],[וסת קבוע אחרון]]=X1182),שבוע_בדילוג[[#This Row],[וסת קבוע אחרון]],"")</f>
        <v/>
      </c>
      <c r="AD1183" s="1" t="str">
        <f>IF(AND(שבוע_בדילוג[[#This Row],[הווסת פעיל?]]=1,Y1182=0,שבוע_בדילוג[[#This Row],[וסת קבוע אחרון]]&lt;&gt;X1182),1,"")</f>
        <v/>
      </c>
      <c r="AE1183" s="1" t="str">
        <f>IF(AND(שבוע_בדילוג[[#This Row],[הווסת פעיל?]]&lt;&gt;"",B1184=1),שבוע_בדילוג[[#This Row],[CycleNumber]],"")</f>
        <v/>
      </c>
      <c r="AF1183" s="1" t="str">
        <f>IF(AND(שבוע_בדילוג[[#This Row],[הווסת פעיל?]]&lt;&gt;"",Y1182=""),שבוע_בדילוג[[#This Row],[CycleNumber]],"")</f>
        <v/>
      </c>
      <c r="AG1183" s="1">
        <f>IF(B1184=1,"",IF(שבוע_בדילוג[[#This Row],[הווסת פעיל?]]=1,IF(שבוע_בדילוג[[#This Row],[וסת קבוע אחרון]]=F1184,1,0),""))</f>
        <v>0</v>
      </c>
      <c r="AH1183" s="1">
        <f>IF(B1184=1,"",IF(שבוע_בדילוג[[#This Row],[הווסת פעיל?]]=1,IF(OR(שבוע_בדילוג[[#This Row],[וסת קבוע אחרון]]=F1184,F1184=שבוע_בדילוג[[#This Row],[LengthofCycle]]),1,0),""))</f>
        <v>0</v>
      </c>
      <c r="AI1183" s="1">
        <f>IF(B1184=1,"",IF(שבוע_בדילוג[[#This Row],[הווסת פעיל?]]=1,IF(OR(שבוע_בדילוג[[#This Row],[וסת קבוע אחרון]]=F1184,F1184=שבוע_בדילוג[[#This Row],[LengthofCycle]],AND(שבוע_בדילוג[[#This Row],[LengthofCycle]]&lt;&gt;שבוע_בדילוג[[#This Row],[וסת קבוע אחרון]],OR(F1184=28,F1184=29))),1,0),""))</f>
        <v>0</v>
      </c>
      <c r="AJ1183" s="1" t="str">
        <f>IF(AND(שבוע_בדילוג[[#This Row],[הווסת פעיל?]]=1,B1184=1),1,"")</f>
        <v/>
      </c>
      <c r="AK1183" s="4" t="str">
        <f>IF(AND(שבוע_בדילוג[[#This Row],[הווסת פעיל?]]&lt;&gt;1,B1184&lt;&gt;1,B1184&lt;&gt;""),IF(שבוע_בדילוג[[#This Row],[LengthofCycle]]=F1184,1,0),"")</f>
        <v/>
      </c>
      <c r="AL1183" s="4" t="str">
        <f>IF(AND(שבוע_בדילוג[[#This Row],[הווסת פעיל?]]&lt;&gt;1,B1184&lt;&gt;1,B1184&lt;&gt;""),IF(OR(שבוע_בדילוג[[#This Row],[LengthofCycle]]=F1184,F1184=29),1,0),"")</f>
        <v/>
      </c>
      <c r="AM1183" s="4" t="str">
        <f>IF(AND(שבוע_בדילוג[[#This Row],[הווסת פעיל?]]&lt;&gt;1,B1184&lt;&gt;1,B1184&lt;&gt;""),IF(OR(שבוע_בדילוג[[#This Row],[LengthofCycle]]=F1184,F1184=29,F1184=28),1,0),"")</f>
        <v/>
      </c>
    </row>
    <row r="1184" spans="1:39" x14ac:dyDescent="0.25">
      <c r="A1184" s="1" t="s">
        <v>152</v>
      </c>
      <c r="B1184" s="1">
        <v>8</v>
      </c>
      <c r="C1184" s="1">
        <v>1</v>
      </c>
      <c r="D1184" s="1">
        <v>1</v>
      </c>
      <c r="E1184" s="1">
        <v>0</v>
      </c>
      <c r="F1184" s="1">
        <v>32</v>
      </c>
      <c r="H1184" s="1">
        <f>שבוע_בדילוג[[#This Row],[LengthofCycle]]+1</f>
        <v>33</v>
      </c>
      <c r="I1184" s="1" t="str">
        <f>IF(IFERROR(LOOKUP(שבוע_בדילוג[[#This Row],[ClientID]],קביעויות[השבוע בדילוג]),FALSE)=שבוע_בדילוג[[#This Row],[ClientID]],1,"")</f>
        <v/>
      </c>
      <c r="J1184" s="1" t="str">
        <f>IF(AND(שבוע_בדילוג[[#This Row],[CycleNumber]]&gt;1,OR(B1185="",שבוע_בדילוג[[#This Row],[CycleNumber]]&gt;B1183)),IF(OR(AND(שבוע_בדילוג[[#This Row],[LengthofCycle]]=29,F1183=29),AND(שבוע_בדילוג[[#This Row],[LengthofCycle]]=36,F1183=36)),1,""),"")</f>
        <v/>
      </c>
      <c r="K1184" s="1" t="str">
        <f>IF(AND(שבוע_בדילוג[[#This Row],[וסת השבוע]]=1,J1183=1,שבוע_בדילוג[[#This Row],[CycleNumber]]&gt;B1183),1,"")</f>
        <v/>
      </c>
      <c r="L1184" s="1" t="str">
        <f>IF(שבוע_בדילוג[[#This Row],[CycleNumber]]=1,"",IF(שבוע_בדילוג[[#This Row],[וסת השבוע]]=1,0,IF(L1183="","",IF(L1183=0,IF(שבוע_בדילוג[[#This Row],[LengthofCycle]]=29,0,1),IF(L1183=1,IF(שבוע_בדילוג[[#This Row],[LengthofCycle]]+F1183=29*2,0,2),IF(L1183=2,IF(שבוע_בדילוג[[#This Row],[LengthofCycle]]+F1183+F1182=29*3,0,3),""))))))</f>
        <v/>
      </c>
      <c r="M1184" s="1" t="str">
        <f>IF(שבוע_בדילוג[[#This Row],[וסת השבוע]]=1,IF(שבוע_בדילוג[[#This Row],[וסת השבוע וההפלגה ביחד]]=1,M1183+1,0),IF(AND(שבוע_בדילוג[[#This Row],[CycleNumber]]&gt;B1183,שבוע_בדילוג[[#This Row],[CycleNumber]]&gt;1),IF(שבוע_בדילוג[[#This Row],[וסת השבוע פעיל?]]&lt;&gt;"",M1183+1,""),""))</f>
        <v/>
      </c>
      <c r="N1184" s="1" t="str">
        <f>IF(שבוע_בדילוג[[#This Row],[וסת השבוע פעיל?2]]="","",IF(AND(שבוע_בדילוג[[#This Row],[וסת השבוע פעיל?]]&lt;&gt;"",שבוע_בדילוג[[#This Row],[CycleNumber]]&lt;B1185,B1185&lt;&gt;"",שבוע_בדילוג[[#This Row],[וסת השבוע פעיל?]]&lt;3),IF(L1185=0,IF(AND(שבוע_בדילוג[[#This Row],[וסת השבוע פעיל?]]&gt;0,J1185=1),0,1),0),""))</f>
        <v/>
      </c>
      <c r="O1184" s="1" t="str">
        <f t="shared" si="96"/>
        <v/>
      </c>
      <c r="P1184" s="1" t="str">
        <f>IF(AND(שבוע_בדילוג[[#This Row],[חיזוי - שבוע]]=1,K1185=1),1,"")</f>
        <v/>
      </c>
      <c r="Q1184" s="1" t="str">
        <f>IF(AND(שבוע_בדילוג[[#This Row],[וסת השבוע פעיל?]]&lt;3,OR(שבוע_בדילוג[[#This Row],[CycleNumber]]&gt;B1185,B1185="")),1,"")</f>
        <v/>
      </c>
      <c r="R1184" s="1" t="str">
        <f>IF(AND(שבוע_בדילוג[[#This Row],[חיזוי - שבוע]]&lt;&gt;"",שבוע_בדילוג[[#This Row],[וסת השבוע פעיל?2]]=""),1,"")</f>
        <v/>
      </c>
      <c r="S1184" s="1" t="str">
        <f>IF(שבוע_בדילוג[[#This Row],[האישה קבעה וסת שבוע בדילוג?]]=1,IF(שבוע_בדילוג[[#This Row],[וסת השבוע פעיל?]]&lt;3,1,0),"")</f>
        <v/>
      </c>
      <c r="T11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4" s="1">
        <f t="shared" si="97"/>
        <v>0</v>
      </c>
      <c r="V1184" s="1">
        <f t="shared" si="98"/>
        <v>0</v>
      </c>
      <c r="W1184" s="1">
        <f t="shared" si="99"/>
        <v>0</v>
      </c>
      <c r="X1184" s="1">
        <f>IF(שבוע_בדילוג[[#This Row],[3 הפלגות זהות]]="","",IF(שבוע_בדילוג[[#This Row],[3 הפלגות זהות]]=1,שבוע_בדילוג[[#This Row],[LengthofCycle]],X1183))</f>
        <v>31</v>
      </c>
      <c r="Y1184" s="1">
        <f>IF(שבוע_בדילוג[[#This Row],[וסת קבוע אחרון]]="","",IF(OR(שבוע_בדילוג[[#This Row],[LengthofCycle]]=שבוע_בדילוג[[#This Row],[וסת קבוע אחרון]],F1183=שבוע_בדילוג[[#This Row],[וסת קבוע אחרון]],F1182=שבוע_בדילוג[[#This Row],[וסת קבוע אחרון]]),1,0))</f>
        <v>1</v>
      </c>
      <c r="Z1184" s="1">
        <f>IF(OR(שבוע_בדילוג[[#This Row],[הווסת פעיל?]]=0,שבוע_בדילוג[[#This Row],[הווסת פעיל?]]=""),"",SUM(Z1183,שבוע_בדילוג[[#This Row],[הווסת פעיל?]]))</f>
        <v>6</v>
      </c>
      <c r="AA1184" s="1" t="str">
        <f>IF(AND(שבוע_בדילוג[[#This Row],[כמה מחזורים עד עקירה]]&lt;&gt;"",Z1185=""),שבוע_בדילוג[[#This Row],[כמה מחזורים עד עקירה]],"")</f>
        <v/>
      </c>
      <c r="AB1184" s="1" t="str">
        <f>IF(AND(שבוע_בדילוג[[#This Row],[הווסת פעיל?]]=1,שבוע_בדילוג[[#This Row],[וסת קבוע אחרון]]&lt;&gt;X1183),שבוע_בדילוג[[#This Row],[וסת קבוע אחרון]],"")</f>
        <v/>
      </c>
      <c r="AC1184" s="1" t="str">
        <f>IF(AND(שבוע_בדילוג[[#This Row],[הווסת פעיל?]]=1,Y1183=0,שבוע_בדילוג[[#This Row],[וסת קבוע אחרון]]=X1183),שבוע_בדילוג[[#This Row],[וסת קבוע אחרון]],"")</f>
        <v/>
      </c>
      <c r="AD1184" s="1" t="str">
        <f>IF(AND(שבוע_בדילוג[[#This Row],[הווסת פעיל?]]=1,Y1183=0,שבוע_בדילוג[[#This Row],[וסת קבוע אחרון]]&lt;&gt;X1183),1,"")</f>
        <v/>
      </c>
      <c r="AE1184" s="1" t="str">
        <f>IF(AND(שבוע_בדילוג[[#This Row],[הווסת פעיל?]]&lt;&gt;"",B1185=1),שבוע_בדילוג[[#This Row],[CycleNumber]],"")</f>
        <v/>
      </c>
      <c r="AF1184" s="1" t="str">
        <f>IF(AND(שבוע_בדילוג[[#This Row],[הווסת פעיל?]]&lt;&gt;"",Y1183=""),שבוע_בדילוג[[#This Row],[CycleNumber]],"")</f>
        <v/>
      </c>
      <c r="AG1184" s="1">
        <f>IF(B1185=1,"",IF(שבוע_בדילוג[[#This Row],[הווסת פעיל?]]=1,IF(שבוע_בדילוג[[#This Row],[וסת קבוע אחרון]]=F1185,1,0),""))</f>
        <v>0</v>
      </c>
      <c r="AH1184" s="1">
        <f>IF(B1185=1,"",IF(שבוע_בדילוג[[#This Row],[הווסת פעיל?]]=1,IF(OR(שבוע_בדילוג[[#This Row],[וסת קבוע אחרון]]=F1185,F1185=שבוע_בדילוג[[#This Row],[LengthofCycle]]),1,0),""))</f>
        <v>0</v>
      </c>
      <c r="AI1184" s="1">
        <f>IF(B1185=1,"",IF(שבוע_בדילוג[[#This Row],[הווסת פעיל?]]=1,IF(OR(שבוע_בדילוג[[#This Row],[וסת קבוע אחרון]]=F1185,F1185=שבוע_בדילוג[[#This Row],[LengthofCycle]],AND(שבוע_בדילוג[[#This Row],[LengthofCycle]]&lt;&gt;שבוע_בדילוג[[#This Row],[וסת קבוע אחרון]],OR(F1185=28,F1185=29))),1,0),""))</f>
        <v>0</v>
      </c>
      <c r="AJ1184" s="1" t="str">
        <f>IF(AND(שבוע_בדילוג[[#This Row],[הווסת פעיל?]]=1,B1185=1),1,"")</f>
        <v/>
      </c>
      <c r="AK1184" s="4" t="str">
        <f>IF(AND(שבוע_בדילוג[[#This Row],[הווסת פעיל?]]&lt;&gt;1,B1185&lt;&gt;1,B1185&lt;&gt;""),IF(שבוע_בדילוג[[#This Row],[LengthofCycle]]=F1185,1,0),"")</f>
        <v/>
      </c>
      <c r="AL1184" s="4" t="str">
        <f>IF(AND(שבוע_בדילוג[[#This Row],[הווסת פעיל?]]&lt;&gt;1,B1185&lt;&gt;1,B1185&lt;&gt;""),IF(OR(שבוע_בדילוג[[#This Row],[LengthofCycle]]=F1185,F1185=29),1,0),"")</f>
        <v/>
      </c>
      <c r="AM1184" s="4" t="str">
        <f>IF(AND(שבוע_בדילוג[[#This Row],[הווסת פעיל?]]&lt;&gt;1,B1185&lt;&gt;1,B1185&lt;&gt;""),IF(OR(שבוע_בדילוג[[#This Row],[LengthofCycle]]=F1185,F1185=29,F1185=28),1,0),"")</f>
        <v/>
      </c>
    </row>
    <row r="1185" spans="1:39" x14ac:dyDescent="0.25">
      <c r="A1185" s="1" t="s">
        <v>152</v>
      </c>
      <c r="B1185" s="1">
        <v>9</v>
      </c>
      <c r="C1185" s="1">
        <v>1</v>
      </c>
      <c r="D1185" s="1">
        <v>1</v>
      </c>
      <c r="E1185" s="1">
        <v>0</v>
      </c>
      <c r="F1185" s="1">
        <v>30</v>
      </c>
      <c r="H1185" s="1">
        <f>שבוע_בדילוג[[#This Row],[LengthofCycle]]+1</f>
        <v>31</v>
      </c>
      <c r="I1185" s="1" t="str">
        <f>IF(IFERROR(LOOKUP(שבוע_בדילוג[[#This Row],[ClientID]],קביעויות[השבוע בדילוג]),FALSE)=שבוע_בדילוג[[#This Row],[ClientID]],1,"")</f>
        <v/>
      </c>
      <c r="J1185" s="1" t="str">
        <f>IF(AND(שבוע_בדילוג[[#This Row],[CycleNumber]]&gt;1,OR(B1186="",שבוע_בדילוג[[#This Row],[CycleNumber]]&gt;B1184)),IF(OR(AND(שבוע_בדילוג[[#This Row],[LengthofCycle]]=29,F1184=29),AND(שבוע_בדילוג[[#This Row],[LengthofCycle]]=36,F1184=36)),1,""),"")</f>
        <v/>
      </c>
      <c r="K1185" s="1" t="str">
        <f>IF(AND(שבוע_בדילוג[[#This Row],[וסת השבוע]]=1,J1184=1,שבוע_בדילוג[[#This Row],[CycleNumber]]&gt;B1184),1,"")</f>
        <v/>
      </c>
      <c r="L1185" s="1" t="str">
        <f>IF(שבוע_בדילוג[[#This Row],[CycleNumber]]=1,"",IF(שבוע_בדילוג[[#This Row],[וסת השבוע]]=1,0,IF(L1184="","",IF(L1184=0,IF(שבוע_בדילוג[[#This Row],[LengthofCycle]]=29,0,1),IF(L1184=1,IF(שבוע_בדילוג[[#This Row],[LengthofCycle]]+F1184=29*2,0,2),IF(L1184=2,IF(שבוע_בדילוג[[#This Row],[LengthofCycle]]+F1184+F1183=29*3,0,3),""))))))</f>
        <v/>
      </c>
      <c r="M1185" s="1" t="str">
        <f>IF(שבוע_בדילוג[[#This Row],[וסת השבוע]]=1,IF(שבוע_בדילוג[[#This Row],[וסת השבוע וההפלגה ביחד]]=1,M1184+1,0),IF(AND(שבוע_בדילוג[[#This Row],[CycleNumber]]&gt;B1184,שבוע_בדילוג[[#This Row],[CycleNumber]]&gt;1),IF(שבוע_בדילוג[[#This Row],[וסת השבוע פעיל?]]&lt;&gt;"",M1184+1,""),""))</f>
        <v/>
      </c>
      <c r="N1185" s="1" t="str">
        <f>IF(שבוע_בדילוג[[#This Row],[וסת השבוע פעיל?2]]="","",IF(AND(שבוע_בדילוג[[#This Row],[וסת השבוע פעיל?]]&lt;&gt;"",שבוע_בדילוג[[#This Row],[CycleNumber]]&lt;B1186,B1186&lt;&gt;"",שבוע_בדילוג[[#This Row],[וסת השבוע פעיל?]]&lt;3),IF(L1186=0,IF(AND(שבוע_בדילוג[[#This Row],[וסת השבוע פעיל?]]&gt;0,J1186=1),0,1),0),""))</f>
        <v/>
      </c>
      <c r="O1185" s="1" t="str">
        <f t="shared" si="96"/>
        <v/>
      </c>
      <c r="P1185" s="1" t="str">
        <f>IF(AND(שבוע_בדילוג[[#This Row],[חיזוי - שבוע]]=1,K1186=1),1,"")</f>
        <v/>
      </c>
      <c r="Q1185" s="1" t="str">
        <f>IF(AND(שבוע_בדילוג[[#This Row],[וסת השבוע פעיל?]]&lt;3,OR(שבוע_בדילוג[[#This Row],[CycleNumber]]&gt;B1186,B1186="")),1,"")</f>
        <v/>
      </c>
      <c r="R1185" s="1" t="str">
        <f>IF(AND(שבוע_בדילוג[[#This Row],[חיזוי - שבוע]]&lt;&gt;"",שבוע_בדילוג[[#This Row],[וסת השבוע פעיל?2]]=""),1,"")</f>
        <v/>
      </c>
      <c r="S1185" s="1" t="str">
        <f>IF(שבוע_בדילוג[[#This Row],[האישה קבעה וסת שבוע בדילוג?]]=1,IF(שבוע_בדילוג[[#This Row],[וסת השבוע פעיל?]]&lt;3,1,0),"")</f>
        <v/>
      </c>
      <c r="T11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5" s="1">
        <f t="shared" si="97"/>
        <v>0</v>
      </c>
      <c r="V1185" s="1">
        <f t="shared" si="98"/>
        <v>0</v>
      </c>
      <c r="W1185" s="1">
        <f t="shared" si="99"/>
        <v>0</v>
      </c>
      <c r="X1185" s="1">
        <f>IF(שבוע_בדילוג[[#This Row],[3 הפלגות זהות]]="","",IF(שבוע_בדילוג[[#This Row],[3 הפלגות זהות]]=1,שבוע_בדילוג[[#This Row],[LengthofCycle]],X1184))</f>
        <v>31</v>
      </c>
      <c r="Y1185" s="1">
        <f>IF(שבוע_בדילוג[[#This Row],[וסת קבוע אחרון]]="","",IF(OR(שבוע_בדילוג[[#This Row],[LengthofCycle]]=שבוע_בדילוג[[#This Row],[וסת קבוע אחרון]],F1184=שבוע_בדילוג[[#This Row],[וסת קבוע אחרון]],F1183=שבוע_בדילוג[[#This Row],[וסת קבוע אחרון]]),1,0))</f>
        <v>1</v>
      </c>
      <c r="Z1185" s="1">
        <f>IF(OR(שבוע_בדילוג[[#This Row],[הווסת פעיל?]]=0,שבוע_בדילוג[[#This Row],[הווסת פעיל?]]=""),"",SUM(Z1184,שבוע_בדילוג[[#This Row],[הווסת פעיל?]]))</f>
        <v>7</v>
      </c>
      <c r="AA1185" s="1">
        <f>IF(AND(שבוע_בדילוג[[#This Row],[כמה מחזורים עד עקירה]]&lt;&gt;"",Z1186=""),שבוע_בדילוג[[#This Row],[כמה מחזורים עד עקירה]],"")</f>
        <v>7</v>
      </c>
      <c r="AB1185" s="1" t="str">
        <f>IF(AND(שבוע_בדילוג[[#This Row],[הווסת פעיל?]]=1,שבוע_בדילוג[[#This Row],[וסת קבוע אחרון]]&lt;&gt;X1184),שבוע_בדילוג[[#This Row],[וסת קבוע אחרון]],"")</f>
        <v/>
      </c>
      <c r="AC1185" s="1" t="str">
        <f>IF(AND(שבוע_בדילוג[[#This Row],[הווסת פעיל?]]=1,Y1184=0,שבוע_בדילוג[[#This Row],[וסת קבוע אחרון]]=X1184),שבוע_בדילוג[[#This Row],[וסת קבוע אחרון]],"")</f>
        <v/>
      </c>
      <c r="AD1185" s="1" t="str">
        <f>IF(AND(שבוע_בדילוג[[#This Row],[הווסת פעיל?]]=1,Y1184=0,שבוע_בדילוג[[#This Row],[וסת קבוע אחרון]]&lt;&gt;X1184),1,"")</f>
        <v/>
      </c>
      <c r="AE1185" s="1" t="str">
        <f>IF(AND(שבוע_בדילוג[[#This Row],[הווסת פעיל?]]&lt;&gt;"",B1186=1),שבוע_בדילוג[[#This Row],[CycleNumber]],"")</f>
        <v/>
      </c>
      <c r="AF1185" s="1" t="str">
        <f>IF(AND(שבוע_בדילוג[[#This Row],[הווסת פעיל?]]&lt;&gt;"",Y1184=""),שבוע_בדילוג[[#This Row],[CycleNumber]],"")</f>
        <v/>
      </c>
      <c r="AG1185" s="1">
        <f>IF(B1186=1,"",IF(שבוע_בדילוג[[#This Row],[הווסת פעיל?]]=1,IF(שבוע_בדילוג[[#This Row],[וסת קבוע אחרון]]=F1186,1,0),""))</f>
        <v>0</v>
      </c>
      <c r="AH1185" s="1">
        <f>IF(B1186=1,"",IF(שבוע_בדילוג[[#This Row],[הווסת פעיל?]]=1,IF(OR(שבוע_בדילוג[[#This Row],[וסת קבוע אחרון]]=F1186,F1186=שבוע_בדילוג[[#This Row],[LengthofCycle]]),1,0),""))</f>
        <v>1</v>
      </c>
      <c r="AI1185" s="1">
        <f>IF(B1186=1,"",IF(שבוע_בדילוג[[#This Row],[הווסת פעיל?]]=1,IF(OR(שבוע_בדילוג[[#This Row],[וסת קבוע אחרון]]=F1186,F1186=שבוע_בדילוג[[#This Row],[LengthofCycle]],AND(שבוע_בדילוג[[#This Row],[LengthofCycle]]&lt;&gt;שבוע_בדילוג[[#This Row],[וסת קבוע אחרון]],OR(F1186=28,F1186=29))),1,0),""))</f>
        <v>1</v>
      </c>
      <c r="AJ1185" s="1" t="str">
        <f>IF(AND(שבוע_בדילוג[[#This Row],[הווסת פעיל?]]=1,B1186=1),1,"")</f>
        <v/>
      </c>
      <c r="AK1185" s="4" t="str">
        <f>IF(AND(שבוע_בדילוג[[#This Row],[הווסת פעיל?]]&lt;&gt;1,B1186&lt;&gt;1,B1186&lt;&gt;""),IF(שבוע_בדילוג[[#This Row],[LengthofCycle]]=F1186,1,0),"")</f>
        <v/>
      </c>
      <c r="AL1185" s="4" t="str">
        <f>IF(AND(שבוע_בדילוג[[#This Row],[הווסת פעיל?]]&lt;&gt;1,B1186&lt;&gt;1,B1186&lt;&gt;""),IF(OR(שבוע_בדילוג[[#This Row],[LengthofCycle]]=F1186,F1186=29),1,0),"")</f>
        <v/>
      </c>
      <c r="AM1185" s="4" t="str">
        <f>IF(AND(שבוע_בדילוג[[#This Row],[הווסת פעיל?]]&lt;&gt;1,B1186&lt;&gt;1,B1186&lt;&gt;""),IF(OR(שבוע_בדילוג[[#This Row],[LengthofCycle]]=F1186,F1186=29,F1186=28),1,0),"")</f>
        <v/>
      </c>
    </row>
    <row r="1186" spans="1:39" x14ac:dyDescent="0.25">
      <c r="A1186" s="1" t="s">
        <v>152</v>
      </c>
      <c r="B1186" s="1">
        <v>10</v>
      </c>
      <c r="C1186" s="1">
        <v>1</v>
      </c>
      <c r="D1186" s="1">
        <v>1</v>
      </c>
      <c r="E1186" s="1">
        <v>0</v>
      </c>
      <c r="F1186" s="1">
        <v>30</v>
      </c>
      <c r="H1186" s="1">
        <f>שבוע_בדילוג[[#This Row],[LengthofCycle]]+1</f>
        <v>31</v>
      </c>
      <c r="I1186" s="1" t="str">
        <f>IF(IFERROR(LOOKUP(שבוע_בדילוג[[#This Row],[ClientID]],קביעויות[השבוע בדילוג]),FALSE)=שבוע_בדילוג[[#This Row],[ClientID]],1,"")</f>
        <v/>
      </c>
      <c r="J1186" s="1" t="str">
        <f>IF(AND(שבוע_בדילוג[[#This Row],[CycleNumber]]&gt;1,OR(B1187="",שבוע_בדילוג[[#This Row],[CycleNumber]]&gt;B1185)),IF(OR(AND(שבוע_בדילוג[[#This Row],[LengthofCycle]]=29,F1185=29),AND(שבוע_בדילוג[[#This Row],[LengthofCycle]]=36,F1185=36)),1,""),"")</f>
        <v/>
      </c>
      <c r="K1186" s="1" t="str">
        <f>IF(AND(שבוע_בדילוג[[#This Row],[וסת השבוע]]=1,J1185=1,שבוע_בדילוג[[#This Row],[CycleNumber]]&gt;B1185),1,"")</f>
        <v/>
      </c>
      <c r="L1186" s="1" t="str">
        <f>IF(שבוע_בדילוג[[#This Row],[CycleNumber]]=1,"",IF(שבוע_בדילוג[[#This Row],[וסת השבוע]]=1,0,IF(L1185="","",IF(L1185=0,IF(שבוע_בדילוג[[#This Row],[LengthofCycle]]=29,0,1),IF(L1185=1,IF(שבוע_בדילוג[[#This Row],[LengthofCycle]]+F1185=29*2,0,2),IF(L1185=2,IF(שבוע_בדילוג[[#This Row],[LengthofCycle]]+F1185+F1184=29*3,0,3),""))))))</f>
        <v/>
      </c>
      <c r="M1186" s="1" t="str">
        <f>IF(שבוע_בדילוג[[#This Row],[וסת השבוע]]=1,IF(שבוע_בדילוג[[#This Row],[וסת השבוע וההפלגה ביחד]]=1,M1185+1,0),IF(AND(שבוע_בדילוג[[#This Row],[CycleNumber]]&gt;B1185,שבוע_בדילוג[[#This Row],[CycleNumber]]&gt;1),IF(שבוע_בדילוג[[#This Row],[וסת השבוע פעיל?]]&lt;&gt;"",M1185+1,""),""))</f>
        <v/>
      </c>
      <c r="N1186" s="1" t="str">
        <f>IF(שבוע_בדילוג[[#This Row],[וסת השבוע פעיל?2]]="","",IF(AND(שבוע_בדילוג[[#This Row],[וסת השבוע פעיל?]]&lt;&gt;"",שבוע_בדילוג[[#This Row],[CycleNumber]]&lt;B1187,B1187&lt;&gt;"",שבוע_בדילוג[[#This Row],[וסת השבוע פעיל?]]&lt;3),IF(L1187=0,IF(AND(שבוע_בדילוג[[#This Row],[וסת השבוע פעיל?]]&gt;0,J1187=1),0,1),0),""))</f>
        <v/>
      </c>
      <c r="O1186" s="1" t="str">
        <f t="shared" si="96"/>
        <v/>
      </c>
      <c r="P1186" s="1" t="str">
        <f>IF(AND(שבוע_בדילוג[[#This Row],[חיזוי - שבוע]]=1,K1187=1),1,"")</f>
        <v/>
      </c>
      <c r="Q1186" s="1" t="str">
        <f>IF(AND(שבוע_בדילוג[[#This Row],[וסת השבוע פעיל?]]&lt;3,OR(שבוע_בדילוג[[#This Row],[CycleNumber]]&gt;B1187,B1187="")),1,"")</f>
        <v/>
      </c>
      <c r="R1186" s="1" t="str">
        <f>IF(AND(שבוע_בדילוג[[#This Row],[חיזוי - שבוע]]&lt;&gt;"",שבוע_בדילוג[[#This Row],[וסת השבוע פעיל?2]]=""),1,"")</f>
        <v/>
      </c>
      <c r="S1186" s="1" t="str">
        <f>IF(שבוע_בדילוג[[#This Row],[האישה קבעה וסת שבוע בדילוג?]]=1,IF(שבוע_בדילוג[[#This Row],[וסת השבוע פעיל?]]&lt;3,1,0),"")</f>
        <v/>
      </c>
      <c r="T11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6" s="1">
        <f t="shared" si="97"/>
        <v>0</v>
      </c>
      <c r="V1186" s="1">
        <f t="shared" si="98"/>
        <v>0</v>
      </c>
      <c r="W1186" s="1">
        <f t="shared" si="99"/>
        <v>0</v>
      </c>
      <c r="X1186" s="1">
        <f>IF(שבוע_בדילוג[[#This Row],[3 הפלגות זהות]]="","",IF(שבוע_בדילוג[[#This Row],[3 הפלגות זהות]]=1,שבוע_בדילוג[[#This Row],[LengthofCycle]],X1185))</f>
        <v>31</v>
      </c>
      <c r="Y1186" s="1">
        <f>IF(שבוע_בדילוג[[#This Row],[וסת קבוע אחרון]]="","",IF(OR(שבוע_בדילוג[[#This Row],[LengthofCycle]]=שבוע_בדילוג[[#This Row],[וסת קבוע אחרון]],F1185=שבוע_בדילוג[[#This Row],[וסת קבוע אחרון]],F1184=שבוע_בדילוג[[#This Row],[וסת קבוע אחרון]]),1,0))</f>
        <v>0</v>
      </c>
      <c r="Z1186" s="1" t="str">
        <f>IF(OR(שבוע_בדילוג[[#This Row],[הווסת פעיל?]]=0,שבוע_בדילוג[[#This Row],[הווסת פעיל?]]=""),"",SUM(Z1185,שבוע_בדילוג[[#This Row],[הווסת פעיל?]]))</f>
        <v/>
      </c>
      <c r="AA1186" s="1" t="str">
        <f>IF(AND(שבוע_בדילוג[[#This Row],[כמה מחזורים עד עקירה]]&lt;&gt;"",Z1187=""),שבוע_בדילוג[[#This Row],[כמה מחזורים עד עקירה]],"")</f>
        <v/>
      </c>
      <c r="AB1186" s="1" t="str">
        <f>IF(AND(שבוע_בדילוג[[#This Row],[הווסת פעיל?]]=1,שבוע_בדילוג[[#This Row],[וסת קבוע אחרון]]&lt;&gt;X1185),שבוע_בדילוג[[#This Row],[וסת קבוע אחרון]],"")</f>
        <v/>
      </c>
      <c r="AC1186" s="1" t="str">
        <f>IF(AND(שבוע_בדילוג[[#This Row],[הווסת פעיל?]]=1,Y1185=0,שבוע_בדילוג[[#This Row],[וסת קבוע אחרון]]=X1185),שבוע_בדילוג[[#This Row],[וסת קבוע אחרון]],"")</f>
        <v/>
      </c>
      <c r="AD1186" s="1" t="str">
        <f>IF(AND(שבוע_בדילוג[[#This Row],[הווסת פעיל?]]=1,Y1185=0,שבוע_בדילוג[[#This Row],[וסת קבוע אחרון]]&lt;&gt;X1185),1,"")</f>
        <v/>
      </c>
      <c r="AE1186" s="1" t="str">
        <f>IF(AND(שבוע_בדילוג[[#This Row],[הווסת פעיל?]]&lt;&gt;"",B1187=1),שבוע_בדילוג[[#This Row],[CycleNumber]],"")</f>
        <v/>
      </c>
      <c r="AF1186" s="1" t="str">
        <f>IF(AND(שבוע_בדילוג[[#This Row],[הווסת פעיל?]]&lt;&gt;"",Y1185=""),שבוע_בדילוג[[#This Row],[CycleNumber]],"")</f>
        <v/>
      </c>
      <c r="AG1186" s="1" t="str">
        <f>IF(B1187=1,"",IF(שבוע_בדילוג[[#This Row],[הווסת פעיל?]]=1,IF(שבוע_בדילוג[[#This Row],[וסת קבוע אחרון]]=F1187,1,0),""))</f>
        <v/>
      </c>
      <c r="AH1186" s="1" t="str">
        <f>IF(B1187=1,"",IF(שבוע_בדילוג[[#This Row],[הווסת פעיל?]]=1,IF(OR(שבוע_בדילוג[[#This Row],[וסת קבוע אחרון]]=F1187,F1187=שבוע_בדילוג[[#This Row],[LengthofCycle]]),1,0),""))</f>
        <v/>
      </c>
      <c r="AI1186" s="1" t="str">
        <f>IF(B1187=1,"",IF(שבוע_בדילוג[[#This Row],[הווסת פעיל?]]=1,IF(OR(שבוע_בדילוג[[#This Row],[וסת קבוע אחרון]]=F1187,F1187=שבוע_בדילוג[[#This Row],[LengthofCycle]],AND(שבוע_בדילוג[[#This Row],[LengthofCycle]]&lt;&gt;שבוע_בדילוג[[#This Row],[וסת קבוע אחרון]],OR(F1187=28,F1187=29))),1,0),""))</f>
        <v/>
      </c>
      <c r="AJ1186" s="1" t="str">
        <f>IF(AND(שבוע_בדילוג[[#This Row],[הווסת פעיל?]]=1,B1187=1),1,"")</f>
        <v/>
      </c>
      <c r="AK1186" s="4">
        <f>IF(AND(שבוע_בדילוג[[#This Row],[הווסת פעיל?]]&lt;&gt;1,B1187&lt;&gt;1,B1187&lt;&gt;""),IF(שבוע_בדילוג[[#This Row],[LengthofCycle]]=F1187,1,0),"")</f>
        <v>0</v>
      </c>
      <c r="AL1186" s="4">
        <f>IF(AND(שבוע_בדילוג[[#This Row],[הווסת פעיל?]]&lt;&gt;1,B1187&lt;&gt;1,B1187&lt;&gt;""),IF(OR(שבוע_בדילוג[[#This Row],[LengthofCycle]]=F1187,F1187=29),1,0),"")</f>
        <v>0</v>
      </c>
      <c r="AM1186" s="4">
        <f>IF(AND(שבוע_בדילוג[[#This Row],[הווסת פעיל?]]&lt;&gt;1,B1187&lt;&gt;1,B1187&lt;&gt;""),IF(OR(שבוע_בדילוג[[#This Row],[LengthofCycle]]=F1187,F1187=29,F1187=28),1,0),"")</f>
        <v>0</v>
      </c>
    </row>
    <row r="1187" spans="1:39" x14ac:dyDescent="0.25">
      <c r="A1187" s="1" t="s">
        <v>152</v>
      </c>
      <c r="B1187" s="1">
        <v>11</v>
      </c>
      <c r="C1187" s="1">
        <v>1</v>
      </c>
      <c r="D1187" s="1">
        <v>1</v>
      </c>
      <c r="E1187" s="1">
        <v>0</v>
      </c>
      <c r="F1187" s="1">
        <v>27</v>
      </c>
      <c r="H1187" s="1">
        <f>שבוע_בדילוג[[#This Row],[LengthofCycle]]+1</f>
        <v>28</v>
      </c>
      <c r="I1187" s="1" t="str">
        <f>IF(IFERROR(LOOKUP(שבוע_בדילוג[[#This Row],[ClientID]],קביעויות[השבוע בדילוג]),FALSE)=שבוע_בדילוג[[#This Row],[ClientID]],1,"")</f>
        <v/>
      </c>
      <c r="J1187" s="1" t="str">
        <f>IF(AND(שבוע_בדילוג[[#This Row],[CycleNumber]]&gt;1,OR(B1188="",שבוע_בדילוג[[#This Row],[CycleNumber]]&gt;B1186)),IF(OR(AND(שבוע_בדילוג[[#This Row],[LengthofCycle]]=29,F1186=29),AND(שבוע_בדילוג[[#This Row],[LengthofCycle]]=36,F1186=36)),1,""),"")</f>
        <v/>
      </c>
      <c r="K1187" s="1" t="str">
        <f>IF(AND(שבוע_בדילוג[[#This Row],[וסת השבוע]]=1,J1186=1,שבוע_בדילוג[[#This Row],[CycleNumber]]&gt;B1186),1,"")</f>
        <v/>
      </c>
      <c r="L1187" s="1" t="str">
        <f>IF(שבוע_בדילוג[[#This Row],[CycleNumber]]=1,"",IF(שבוע_בדילוג[[#This Row],[וסת השבוע]]=1,0,IF(L1186="","",IF(L1186=0,IF(שבוע_בדילוג[[#This Row],[LengthofCycle]]=29,0,1),IF(L1186=1,IF(שבוע_בדילוג[[#This Row],[LengthofCycle]]+F1186=29*2,0,2),IF(L1186=2,IF(שבוע_בדילוג[[#This Row],[LengthofCycle]]+F1186+F1185=29*3,0,3),""))))))</f>
        <v/>
      </c>
      <c r="M1187" s="1" t="str">
        <f>IF(שבוע_בדילוג[[#This Row],[וסת השבוע]]=1,IF(שבוע_בדילוג[[#This Row],[וסת השבוע וההפלגה ביחד]]=1,M1186+1,0),IF(AND(שבוע_בדילוג[[#This Row],[CycleNumber]]&gt;B1186,שבוע_בדילוג[[#This Row],[CycleNumber]]&gt;1),IF(שבוע_בדילוג[[#This Row],[וסת השבוע פעיל?]]&lt;&gt;"",M1186+1,""),""))</f>
        <v/>
      </c>
      <c r="N1187" s="1" t="str">
        <f>IF(שבוע_בדילוג[[#This Row],[וסת השבוע פעיל?2]]="","",IF(AND(שבוע_בדילוג[[#This Row],[וסת השבוע פעיל?]]&lt;&gt;"",שבוע_בדילוג[[#This Row],[CycleNumber]]&lt;B1188,B1188&lt;&gt;"",שבוע_בדילוג[[#This Row],[וסת השבוע פעיל?]]&lt;3),IF(L1188=0,IF(AND(שבוע_בדילוג[[#This Row],[וסת השבוע פעיל?]]&gt;0,J1188=1),0,1),0),""))</f>
        <v/>
      </c>
      <c r="O1187" s="1" t="str">
        <f t="shared" si="96"/>
        <v/>
      </c>
      <c r="P1187" s="1" t="str">
        <f>IF(AND(שבוע_בדילוג[[#This Row],[חיזוי - שבוע]]=1,K1188=1),1,"")</f>
        <v/>
      </c>
      <c r="Q1187" s="1" t="str">
        <f>IF(AND(שבוע_בדילוג[[#This Row],[וסת השבוע פעיל?]]&lt;3,OR(שבוע_בדילוג[[#This Row],[CycleNumber]]&gt;B1188,B1188="")),1,"")</f>
        <v/>
      </c>
      <c r="R1187" s="1" t="str">
        <f>IF(AND(שבוע_בדילוג[[#This Row],[חיזוי - שבוע]]&lt;&gt;"",שבוע_בדילוג[[#This Row],[וסת השבוע פעיל?2]]=""),1,"")</f>
        <v/>
      </c>
      <c r="S1187" s="1" t="str">
        <f>IF(שבוע_בדילוג[[#This Row],[האישה קבעה וסת שבוע בדילוג?]]=1,IF(שבוע_בדילוג[[#This Row],[וסת השבוע פעיל?]]&lt;3,1,0),"")</f>
        <v/>
      </c>
      <c r="T11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7" s="1">
        <f t="shared" si="97"/>
        <v>0</v>
      </c>
      <c r="V1187" s="1">
        <f t="shared" si="98"/>
        <v>0</v>
      </c>
      <c r="W1187" s="1">
        <f t="shared" si="99"/>
        <v>0</v>
      </c>
      <c r="X1187" s="1">
        <f>IF(שבוע_בדילוג[[#This Row],[3 הפלגות זהות]]="","",IF(שבוע_בדילוג[[#This Row],[3 הפלגות זהות]]=1,שבוע_בדילוג[[#This Row],[LengthofCycle]],X1186))</f>
        <v>31</v>
      </c>
      <c r="Y1187" s="1">
        <f>IF(שבוע_בדילוג[[#This Row],[וסת קבוע אחרון]]="","",IF(OR(שבוע_בדילוג[[#This Row],[LengthofCycle]]=שבוע_בדילוג[[#This Row],[וסת קבוע אחרון]],F1186=שבוע_בדילוג[[#This Row],[וסת קבוע אחרון]],F1185=שבוע_בדילוג[[#This Row],[וסת קבוע אחרון]]),1,0))</f>
        <v>0</v>
      </c>
      <c r="Z1187" s="1" t="str">
        <f>IF(OR(שבוע_בדילוג[[#This Row],[הווסת פעיל?]]=0,שבוע_בדילוג[[#This Row],[הווסת פעיל?]]=""),"",SUM(Z1186,שבוע_בדילוג[[#This Row],[הווסת פעיל?]]))</f>
        <v/>
      </c>
      <c r="AA1187" s="1" t="str">
        <f>IF(AND(שבוע_בדילוג[[#This Row],[כמה מחזורים עד עקירה]]&lt;&gt;"",Z1188=""),שבוע_בדילוג[[#This Row],[כמה מחזורים עד עקירה]],"")</f>
        <v/>
      </c>
      <c r="AB1187" s="1" t="str">
        <f>IF(AND(שבוע_בדילוג[[#This Row],[הווסת פעיל?]]=1,שבוע_בדילוג[[#This Row],[וסת קבוע אחרון]]&lt;&gt;X1186),שבוע_בדילוג[[#This Row],[וסת קבוע אחרון]],"")</f>
        <v/>
      </c>
      <c r="AC1187" s="1" t="str">
        <f>IF(AND(שבוע_בדילוג[[#This Row],[הווסת פעיל?]]=1,Y1186=0,שבוע_בדילוג[[#This Row],[וסת קבוע אחרון]]=X1186),שבוע_בדילוג[[#This Row],[וסת קבוע אחרון]],"")</f>
        <v/>
      </c>
      <c r="AD1187" s="1" t="str">
        <f>IF(AND(שבוע_בדילוג[[#This Row],[הווסת פעיל?]]=1,Y1186=0,שבוע_בדילוג[[#This Row],[וסת קבוע אחרון]]&lt;&gt;X1186),1,"")</f>
        <v/>
      </c>
      <c r="AE1187" s="1" t="str">
        <f>IF(AND(שבוע_בדילוג[[#This Row],[הווסת פעיל?]]&lt;&gt;"",B1188=1),שבוע_בדילוג[[#This Row],[CycleNumber]],"")</f>
        <v/>
      </c>
      <c r="AF1187" s="1" t="str">
        <f>IF(AND(שבוע_בדילוג[[#This Row],[הווסת פעיל?]]&lt;&gt;"",Y1186=""),שבוע_בדילוג[[#This Row],[CycleNumber]],"")</f>
        <v/>
      </c>
      <c r="AG1187" s="1" t="str">
        <f>IF(B1188=1,"",IF(שבוע_בדילוג[[#This Row],[הווסת פעיל?]]=1,IF(שבוע_בדילוג[[#This Row],[וסת קבוע אחרון]]=F1188,1,0),""))</f>
        <v/>
      </c>
      <c r="AH1187" s="1" t="str">
        <f>IF(B1188=1,"",IF(שבוע_בדילוג[[#This Row],[הווסת פעיל?]]=1,IF(OR(שבוע_בדילוג[[#This Row],[וסת קבוע אחרון]]=F1188,F1188=שבוע_בדילוג[[#This Row],[LengthofCycle]]),1,0),""))</f>
        <v/>
      </c>
      <c r="AI1187" s="1" t="str">
        <f>IF(B1188=1,"",IF(שבוע_בדילוג[[#This Row],[הווסת פעיל?]]=1,IF(OR(שבוע_בדילוג[[#This Row],[וסת קבוע אחרון]]=F1188,F1188=שבוע_בדילוג[[#This Row],[LengthofCycle]],AND(שבוע_בדילוג[[#This Row],[LengthofCycle]]&lt;&gt;שבוע_בדילוג[[#This Row],[וסת קבוע אחרון]],OR(F1188=28,F1188=29))),1,0),""))</f>
        <v/>
      </c>
      <c r="AJ1187" s="1" t="str">
        <f>IF(AND(שבוע_בדילוג[[#This Row],[הווסת פעיל?]]=1,B1188=1),1,"")</f>
        <v/>
      </c>
      <c r="AK1187" s="4">
        <f>IF(AND(שבוע_בדילוג[[#This Row],[הווסת פעיל?]]&lt;&gt;1,B1188&lt;&gt;1,B1188&lt;&gt;""),IF(שבוע_בדילוג[[#This Row],[LengthofCycle]]=F1188,1,0),"")</f>
        <v>0</v>
      </c>
      <c r="AL1187" s="4">
        <f>IF(AND(שבוע_בדילוג[[#This Row],[הווסת פעיל?]]&lt;&gt;1,B1188&lt;&gt;1,B1188&lt;&gt;""),IF(OR(שבוע_בדילוג[[#This Row],[LengthofCycle]]=F1188,F1188=29),1,0),"")</f>
        <v>0</v>
      </c>
      <c r="AM1187" s="4">
        <f>IF(AND(שבוע_בדילוג[[#This Row],[הווסת פעיל?]]&lt;&gt;1,B1188&lt;&gt;1,B1188&lt;&gt;""),IF(OR(שבוע_בדילוג[[#This Row],[LengthofCycle]]=F1188,F1188=29,F1188=28),1,0),"")</f>
        <v>0</v>
      </c>
    </row>
    <row r="1188" spans="1:39" x14ac:dyDescent="0.25">
      <c r="A1188" s="1" t="s">
        <v>152</v>
      </c>
      <c r="B1188" s="1">
        <v>12</v>
      </c>
      <c r="C1188" s="1">
        <v>1</v>
      </c>
      <c r="D1188" s="1">
        <v>1</v>
      </c>
      <c r="E1188" s="1">
        <v>0</v>
      </c>
      <c r="F1188" s="1">
        <v>34</v>
      </c>
      <c r="H1188" s="1">
        <f>שבוע_בדילוג[[#This Row],[LengthofCycle]]+1</f>
        <v>35</v>
      </c>
      <c r="I1188" s="1" t="str">
        <f>IF(IFERROR(LOOKUP(שבוע_בדילוג[[#This Row],[ClientID]],קביעויות[השבוע בדילוג]),FALSE)=שבוע_בדילוג[[#This Row],[ClientID]],1,"")</f>
        <v/>
      </c>
      <c r="J1188" s="1" t="str">
        <f>IF(AND(שבוע_בדילוג[[#This Row],[CycleNumber]]&gt;1,OR(B1189="",שבוע_בדילוג[[#This Row],[CycleNumber]]&gt;B1187)),IF(OR(AND(שבוע_בדילוג[[#This Row],[LengthofCycle]]=29,F1187=29),AND(שבוע_בדילוג[[#This Row],[LengthofCycle]]=36,F1187=36)),1,""),"")</f>
        <v/>
      </c>
      <c r="K1188" s="1" t="str">
        <f>IF(AND(שבוע_בדילוג[[#This Row],[וסת השבוע]]=1,J1187=1,שבוע_בדילוג[[#This Row],[CycleNumber]]&gt;B1187),1,"")</f>
        <v/>
      </c>
      <c r="L1188" s="1" t="str">
        <f>IF(שבוע_בדילוג[[#This Row],[CycleNumber]]=1,"",IF(שבוע_בדילוג[[#This Row],[וסת השבוע]]=1,0,IF(L1187="","",IF(L1187=0,IF(שבוע_בדילוג[[#This Row],[LengthofCycle]]=29,0,1),IF(L1187=1,IF(שבוע_בדילוג[[#This Row],[LengthofCycle]]+F1187=29*2,0,2),IF(L1187=2,IF(שבוע_בדילוג[[#This Row],[LengthofCycle]]+F1187+F1186=29*3,0,3),""))))))</f>
        <v/>
      </c>
      <c r="M1188" s="1" t="str">
        <f>IF(שבוע_בדילוג[[#This Row],[וסת השבוע]]=1,IF(שבוע_בדילוג[[#This Row],[וסת השבוע וההפלגה ביחד]]=1,M1187+1,0),IF(AND(שבוע_בדילוג[[#This Row],[CycleNumber]]&gt;B1187,שבוע_בדילוג[[#This Row],[CycleNumber]]&gt;1),IF(שבוע_בדילוג[[#This Row],[וסת השבוע פעיל?]]&lt;&gt;"",M1187+1,""),""))</f>
        <v/>
      </c>
      <c r="N1188" s="1" t="str">
        <f>IF(שבוע_בדילוג[[#This Row],[וסת השבוע פעיל?2]]="","",IF(AND(שבוע_בדילוג[[#This Row],[וסת השבוע פעיל?]]&lt;&gt;"",שבוע_בדילוג[[#This Row],[CycleNumber]]&lt;B1189,B1189&lt;&gt;"",שבוע_בדילוג[[#This Row],[וסת השבוע פעיל?]]&lt;3),IF(L1189=0,IF(AND(שבוע_בדילוג[[#This Row],[וסת השבוע פעיל?]]&gt;0,J1189=1),0,1),0),""))</f>
        <v/>
      </c>
      <c r="O1188" s="1" t="str">
        <f t="shared" si="96"/>
        <v/>
      </c>
      <c r="P1188" s="1" t="str">
        <f>IF(AND(שבוע_בדילוג[[#This Row],[חיזוי - שבוע]]=1,K1189=1),1,"")</f>
        <v/>
      </c>
      <c r="Q1188" s="1" t="str">
        <f>IF(AND(שבוע_בדילוג[[#This Row],[וסת השבוע פעיל?]]&lt;3,OR(שבוע_בדילוג[[#This Row],[CycleNumber]]&gt;B1189,B1189="")),1,"")</f>
        <v/>
      </c>
      <c r="R1188" s="1" t="str">
        <f>IF(AND(שבוע_בדילוג[[#This Row],[חיזוי - שבוע]]&lt;&gt;"",שבוע_בדילוג[[#This Row],[וסת השבוע פעיל?2]]=""),1,"")</f>
        <v/>
      </c>
      <c r="S1188" s="1" t="str">
        <f>IF(שבוע_בדילוג[[#This Row],[האישה קבעה וסת שבוע בדילוג?]]=1,IF(שבוע_בדילוג[[#This Row],[וסת השבוע פעיל?]]&lt;3,1,0),"")</f>
        <v/>
      </c>
      <c r="T11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8" s="1">
        <f t="shared" si="97"/>
        <v>0</v>
      </c>
      <c r="V1188" s="1">
        <f t="shared" si="98"/>
        <v>0</v>
      </c>
      <c r="W1188" s="1">
        <f t="shared" si="99"/>
        <v>0</v>
      </c>
      <c r="X1188" s="1">
        <f>IF(שבוע_בדילוג[[#This Row],[3 הפלגות זהות]]="","",IF(שבוע_בדילוג[[#This Row],[3 הפלגות זהות]]=1,שבוע_בדילוג[[#This Row],[LengthofCycle]],X1187))</f>
        <v>31</v>
      </c>
      <c r="Y1188" s="1">
        <f>IF(שבוע_בדילוג[[#This Row],[וסת קבוע אחרון]]="","",IF(OR(שבוע_בדילוג[[#This Row],[LengthofCycle]]=שבוע_בדילוג[[#This Row],[וסת קבוע אחרון]],F1187=שבוע_בדילוג[[#This Row],[וסת קבוע אחרון]],F1186=שבוע_בדילוג[[#This Row],[וסת קבוע אחרון]]),1,0))</f>
        <v>0</v>
      </c>
      <c r="Z1188" s="1" t="str">
        <f>IF(OR(שבוע_בדילוג[[#This Row],[הווסת פעיל?]]=0,שבוע_בדילוג[[#This Row],[הווסת פעיל?]]=""),"",SUM(Z1187,שבוע_בדילוג[[#This Row],[הווסת פעיל?]]))</f>
        <v/>
      </c>
      <c r="AA1188" s="1" t="str">
        <f>IF(AND(שבוע_בדילוג[[#This Row],[כמה מחזורים עד עקירה]]&lt;&gt;"",Z1189=""),שבוע_בדילוג[[#This Row],[כמה מחזורים עד עקירה]],"")</f>
        <v/>
      </c>
      <c r="AB1188" s="1" t="str">
        <f>IF(AND(שבוע_בדילוג[[#This Row],[הווסת פעיל?]]=1,שבוע_בדילוג[[#This Row],[וסת קבוע אחרון]]&lt;&gt;X1187),שבוע_בדילוג[[#This Row],[וסת קבוע אחרון]],"")</f>
        <v/>
      </c>
      <c r="AC1188" s="1" t="str">
        <f>IF(AND(שבוע_בדילוג[[#This Row],[הווסת פעיל?]]=1,Y1187=0,שבוע_בדילוג[[#This Row],[וסת קבוע אחרון]]=X1187),שבוע_בדילוג[[#This Row],[וסת קבוע אחרון]],"")</f>
        <v/>
      </c>
      <c r="AD1188" s="1" t="str">
        <f>IF(AND(שבוע_בדילוג[[#This Row],[הווסת פעיל?]]=1,Y1187=0,שבוע_בדילוג[[#This Row],[וסת קבוע אחרון]]&lt;&gt;X1187),1,"")</f>
        <v/>
      </c>
      <c r="AE1188" s="1" t="str">
        <f>IF(AND(שבוע_בדילוג[[#This Row],[הווסת פעיל?]]&lt;&gt;"",B1189=1),שבוע_בדילוג[[#This Row],[CycleNumber]],"")</f>
        <v/>
      </c>
      <c r="AF1188" s="1" t="str">
        <f>IF(AND(שבוע_בדילוג[[#This Row],[הווסת פעיל?]]&lt;&gt;"",Y1187=""),שבוע_בדילוג[[#This Row],[CycleNumber]],"")</f>
        <v/>
      </c>
      <c r="AG1188" s="1" t="str">
        <f>IF(B1189=1,"",IF(שבוע_בדילוג[[#This Row],[הווסת פעיל?]]=1,IF(שבוע_בדילוג[[#This Row],[וסת קבוע אחרון]]=F1189,1,0),""))</f>
        <v/>
      </c>
      <c r="AH1188" s="1" t="str">
        <f>IF(B1189=1,"",IF(שבוע_בדילוג[[#This Row],[הווסת פעיל?]]=1,IF(OR(שבוע_בדילוג[[#This Row],[וסת קבוע אחרון]]=F1189,F1189=שבוע_בדילוג[[#This Row],[LengthofCycle]]),1,0),""))</f>
        <v/>
      </c>
      <c r="AI1188" s="1" t="str">
        <f>IF(B1189=1,"",IF(שבוע_בדילוג[[#This Row],[הווסת פעיל?]]=1,IF(OR(שבוע_בדילוג[[#This Row],[וסת קבוע אחרון]]=F1189,F1189=שבוע_בדילוג[[#This Row],[LengthofCycle]],AND(שבוע_בדילוג[[#This Row],[LengthofCycle]]&lt;&gt;שבוע_בדילוג[[#This Row],[וסת קבוע אחרון]],OR(F1189=28,F1189=29))),1,0),""))</f>
        <v/>
      </c>
      <c r="AJ1188" s="1" t="str">
        <f>IF(AND(שבוע_בדילוג[[#This Row],[הווסת פעיל?]]=1,B1189=1),1,"")</f>
        <v/>
      </c>
      <c r="AK1188" s="4">
        <f>IF(AND(שבוע_בדילוג[[#This Row],[הווסת פעיל?]]&lt;&gt;1,B1189&lt;&gt;1,B1189&lt;&gt;""),IF(שבוע_בדילוג[[#This Row],[LengthofCycle]]=F1189,1,0),"")</f>
        <v>0</v>
      </c>
      <c r="AL1188" s="4">
        <f>IF(AND(שבוע_בדילוג[[#This Row],[הווסת פעיל?]]&lt;&gt;1,B1189&lt;&gt;1,B1189&lt;&gt;""),IF(OR(שבוע_בדילוג[[#This Row],[LengthofCycle]]=F1189,F1189=29),1,0),"")</f>
        <v>0</v>
      </c>
      <c r="AM1188" s="4">
        <f>IF(AND(שבוע_בדילוג[[#This Row],[הווסת פעיל?]]&lt;&gt;1,B1189&lt;&gt;1,B1189&lt;&gt;""),IF(OR(שבוע_בדילוג[[#This Row],[LengthofCycle]]=F1189,F1189=29,F1189=28),1,0),"")</f>
        <v>0</v>
      </c>
    </row>
    <row r="1189" spans="1:39" x14ac:dyDescent="0.25">
      <c r="A1189" s="1" t="s">
        <v>152</v>
      </c>
      <c r="B1189" s="1">
        <v>13</v>
      </c>
      <c r="C1189" s="1">
        <v>1</v>
      </c>
      <c r="D1189" s="1">
        <v>1</v>
      </c>
      <c r="E1189" s="1">
        <v>0</v>
      </c>
      <c r="F1189" s="1">
        <v>32</v>
      </c>
      <c r="H1189" s="1">
        <f>שבוע_בדילוג[[#This Row],[LengthofCycle]]+1</f>
        <v>33</v>
      </c>
      <c r="I1189" s="1" t="str">
        <f>IF(IFERROR(LOOKUP(שבוע_בדילוג[[#This Row],[ClientID]],קביעויות[השבוע בדילוג]),FALSE)=שבוע_בדילוג[[#This Row],[ClientID]],1,"")</f>
        <v/>
      </c>
      <c r="J1189" s="1" t="str">
        <f>IF(AND(שבוע_בדילוג[[#This Row],[CycleNumber]]&gt;1,OR(B1190="",שבוע_בדילוג[[#This Row],[CycleNumber]]&gt;B1188)),IF(OR(AND(שבוע_בדילוג[[#This Row],[LengthofCycle]]=29,F1188=29),AND(שבוע_בדילוג[[#This Row],[LengthofCycle]]=36,F1188=36)),1,""),"")</f>
        <v/>
      </c>
      <c r="K1189" s="1" t="str">
        <f>IF(AND(שבוע_בדילוג[[#This Row],[וסת השבוע]]=1,J1188=1,שבוע_בדילוג[[#This Row],[CycleNumber]]&gt;B1188),1,"")</f>
        <v/>
      </c>
      <c r="L1189" s="1" t="str">
        <f>IF(שבוע_בדילוג[[#This Row],[CycleNumber]]=1,"",IF(שבוע_בדילוג[[#This Row],[וסת השבוע]]=1,0,IF(L1188="","",IF(L1188=0,IF(שבוע_בדילוג[[#This Row],[LengthofCycle]]=29,0,1),IF(L1188=1,IF(שבוע_בדילוג[[#This Row],[LengthofCycle]]+F1188=29*2,0,2),IF(L1188=2,IF(שבוע_בדילוג[[#This Row],[LengthofCycle]]+F1188+F1187=29*3,0,3),""))))))</f>
        <v/>
      </c>
      <c r="M1189" s="1" t="str">
        <f>IF(שבוע_בדילוג[[#This Row],[וסת השבוע]]=1,IF(שבוע_בדילוג[[#This Row],[וסת השבוע וההפלגה ביחד]]=1,M1188+1,0),IF(AND(שבוע_בדילוג[[#This Row],[CycleNumber]]&gt;B1188,שבוע_בדילוג[[#This Row],[CycleNumber]]&gt;1),IF(שבוע_בדילוג[[#This Row],[וסת השבוע פעיל?]]&lt;&gt;"",M1188+1,""),""))</f>
        <v/>
      </c>
      <c r="N1189" s="1" t="str">
        <f>IF(שבוע_בדילוג[[#This Row],[וסת השבוע פעיל?2]]="","",IF(AND(שבוע_בדילוג[[#This Row],[וסת השבוע פעיל?]]&lt;&gt;"",שבוע_בדילוג[[#This Row],[CycleNumber]]&lt;B1190,B1190&lt;&gt;"",שבוע_בדילוג[[#This Row],[וסת השבוע פעיל?]]&lt;3),IF(L1190=0,IF(AND(שבוע_בדילוג[[#This Row],[וסת השבוע פעיל?]]&gt;0,J1190=1),0,1),0),""))</f>
        <v/>
      </c>
      <c r="O1189" s="1" t="str">
        <f t="shared" si="96"/>
        <v/>
      </c>
      <c r="P1189" s="1" t="str">
        <f>IF(AND(שבוע_בדילוג[[#This Row],[חיזוי - שבוע]]=1,K1190=1),1,"")</f>
        <v/>
      </c>
      <c r="Q1189" s="1" t="str">
        <f>IF(AND(שבוע_בדילוג[[#This Row],[וסת השבוע פעיל?]]&lt;3,OR(שבוע_בדילוג[[#This Row],[CycleNumber]]&gt;B1190,B1190="")),1,"")</f>
        <v/>
      </c>
      <c r="R1189" s="1" t="str">
        <f>IF(AND(שבוע_בדילוג[[#This Row],[חיזוי - שבוע]]&lt;&gt;"",שבוע_בדילוג[[#This Row],[וסת השבוע פעיל?2]]=""),1,"")</f>
        <v/>
      </c>
      <c r="S1189" s="1" t="str">
        <f>IF(שבוע_בדילוג[[#This Row],[האישה קבעה וסת שבוע בדילוג?]]=1,IF(שבוע_בדילוג[[#This Row],[וסת השבוע פעיל?]]&lt;3,1,0),"")</f>
        <v/>
      </c>
      <c r="T11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89" s="1">
        <f t="shared" si="97"/>
        <v>0</v>
      </c>
      <c r="V1189" s="1">
        <f t="shared" si="98"/>
        <v>0</v>
      </c>
      <c r="W1189" s="1">
        <f t="shared" si="99"/>
        <v>0</v>
      </c>
      <c r="X1189" s="1">
        <f>IF(שבוע_בדילוג[[#This Row],[3 הפלגות זהות]]="","",IF(שבוע_בדילוג[[#This Row],[3 הפלגות זהות]]=1,שבוע_בדילוג[[#This Row],[LengthofCycle]],X1188))</f>
        <v>31</v>
      </c>
      <c r="Y1189" s="1">
        <f>IF(שבוע_בדילוג[[#This Row],[וסת קבוע אחרון]]="","",IF(OR(שבוע_בדילוג[[#This Row],[LengthofCycle]]=שבוע_בדילוג[[#This Row],[וסת קבוע אחרון]],F1188=שבוע_בדילוג[[#This Row],[וסת קבוע אחרון]],F1187=שבוע_בדילוג[[#This Row],[וסת קבוע אחרון]]),1,0))</f>
        <v>0</v>
      </c>
      <c r="Z1189" s="1" t="str">
        <f>IF(OR(שבוע_בדילוג[[#This Row],[הווסת פעיל?]]=0,שבוע_בדילוג[[#This Row],[הווסת פעיל?]]=""),"",SUM(Z1188,שבוע_בדילוג[[#This Row],[הווסת פעיל?]]))</f>
        <v/>
      </c>
      <c r="AA1189" s="1" t="str">
        <f>IF(AND(שבוע_בדילוג[[#This Row],[כמה מחזורים עד עקירה]]&lt;&gt;"",Z1190=""),שבוע_בדילוג[[#This Row],[כמה מחזורים עד עקירה]],"")</f>
        <v/>
      </c>
      <c r="AB1189" s="1" t="str">
        <f>IF(AND(שבוע_בדילוג[[#This Row],[הווסת פעיל?]]=1,שבוע_בדילוג[[#This Row],[וסת קבוע אחרון]]&lt;&gt;X1188),שבוע_בדילוג[[#This Row],[וסת קבוע אחרון]],"")</f>
        <v/>
      </c>
      <c r="AC1189" s="1" t="str">
        <f>IF(AND(שבוע_בדילוג[[#This Row],[הווסת פעיל?]]=1,Y1188=0,שבוע_בדילוג[[#This Row],[וסת קבוע אחרון]]=X1188),שבוע_בדילוג[[#This Row],[וסת קבוע אחרון]],"")</f>
        <v/>
      </c>
      <c r="AD1189" s="1" t="str">
        <f>IF(AND(שבוע_בדילוג[[#This Row],[הווסת פעיל?]]=1,Y1188=0,שבוע_בדילוג[[#This Row],[וסת קבוע אחרון]]&lt;&gt;X1188),1,"")</f>
        <v/>
      </c>
      <c r="AE1189" s="1">
        <f>IF(AND(שבוע_בדילוג[[#This Row],[הווסת פעיל?]]&lt;&gt;"",B1190=1),שבוע_בדילוג[[#This Row],[CycleNumber]],"")</f>
        <v>13</v>
      </c>
      <c r="AF1189" s="1" t="str">
        <f>IF(AND(שבוע_בדילוג[[#This Row],[הווסת פעיל?]]&lt;&gt;"",Y1188=""),שבוע_בדילוג[[#This Row],[CycleNumber]],"")</f>
        <v/>
      </c>
      <c r="AG1189" s="1" t="str">
        <f>IF(B1190=1,"",IF(שבוע_בדילוג[[#This Row],[הווסת פעיל?]]=1,IF(שבוע_בדילוג[[#This Row],[וסת קבוע אחרון]]=F1190,1,0),""))</f>
        <v/>
      </c>
      <c r="AH1189" s="1" t="str">
        <f>IF(B1190=1,"",IF(שבוע_בדילוג[[#This Row],[הווסת פעיל?]]=1,IF(OR(שבוע_בדילוג[[#This Row],[וסת קבוע אחרון]]=F1190,F1190=שבוע_בדילוג[[#This Row],[LengthofCycle]]),1,0),""))</f>
        <v/>
      </c>
      <c r="AI1189" s="1" t="str">
        <f>IF(B1190=1,"",IF(שבוע_בדילוג[[#This Row],[הווסת פעיל?]]=1,IF(OR(שבוע_בדילוג[[#This Row],[וסת קבוע אחרון]]=F1190,F1190=שבוע_בדילוג[[#This Row],[LengthofCycle]],AND(שבוע_בדילוג[[#This Row],[LengthofCycle]]&lt;&gt;שבוע_בדילוג[[#This Row],[וסת קבוע אחרון]],OR(F1190=28,F1190=29))),1,0),""))</f>
        <v/>
      </c>
      <c r="AJ1189" s="1" t="str">
        <f>IF(AND(שבוע_בדילוג[[#This Row],[הווסת פעיל?]]=1,B1190=1),1,"")</f>
        <v/>
      </c>
      <c r="AK1189" s="4" t="str">
        <f>IF(AND(שבוע_בדילוג[[#This Row],[הווסת פעיל?]]&lt;&gt;1,B1190&lt;&gt;1,B1190&lt;&gt;""),IF(שבוע_בדילוג[[#This Row],[LengthofCycle]]=F1190,1,0),"")</f>
        <v/>
      </c>
      <c r="AL1189" s="4" t="str">
        <f>IF(AND(שבוע_בדילוג[[#This Row],[הווסת פעיל?]]&lt;&gt;1,B1190&lt;&gt;1,B1190&lt;&gt;""),IF(OR(שבוע_בדילוג[[#This Row],[LengthofCycle]]=F1190,F1190=29),1,0),"")</f>
        <v/>
      </c>
      <c r="AM1189" s="4" t="str">
        <f>IF(AND(שבוע_בדילוג[[#This Row],[הווסת פעיל?]]&lt;&gt;1,B1190&lt;&gt;1,B1190&lt;&gt;""),IF(OR(שבוע_בדילוג[[#This Row],[LengthofCycle]]=F1190,F1190=29,F1190=28),1,0),"")</f>
        <v/>
      </c>
    </row>
    <row r="1190" spans="1:39" x14ac:dyDescent="0.25">
      <c r="A1190" s="1" t="s">
        <v>153</v>
      </c>
      <c r="B1190" s="1">
        <v>1</v>
      </c>
      <c r="C1190" s="1">
        <v>0</v>
      </c>
      <c r="D1190" s="1">
        <v>1</v>
      </c>
      <c r="E1190" s="1">
        <v>0</v>
      </c>
      <c r="F1190" s="1">
        <v>29</v>
      </c>
      <c r="H1190" s="1">
        <f>שבוע_בדילוג[[#This Row],[LengthofCycle]]+1</f>
        <v>30</v>
      </c>
      <c r="I1190" s="1" t="str">
        <f>IF(IFERROR(LOOKUP(שבוע_בדילוג[[#This Row],[ClientID]],קביעויות[השבוע בדילוג]),FALSE)=שבוע_בדילוג[[#This Row],[ClientID]],1,"")</f>
        <v/>
      </c>
      <c r="J1190" s="1" t="str">
        <f>IF(AND(שבוע_בדילוג[[#This Row],[CycleNumber]]&gt;1,OR(B1191="",שבוע_בדילוג[[#This Row],[CycleNumber]]&gt;B1189)),IF(OR(AND(שבוע_בדילוג[[#This Row],[LengthofCycle]]=29,F1189=29),AND(שבוע_בדילוג[[#This Row],[LengthofCycle]]=36,F1189=36)),1,""),"")</f>
        <v/>
      </c>
      <c r="K1190" s="1" t="str">
        <f>IF(AND(שבוע_בדילוג[[#This Row],[וסת השבוע]]=1,J1189=1,שבוע_בדילוג[[#This Row],[CycleNumber]]&gt;B1189),1,"")</f>
        <v/>
      </c>
      <c r="L1190" s="1" t="str">
        <f>IF(שבוע_בדילוג[[#This Row],[CycleNumber]]=1,"",IF(שבוע_בדילוג[[#This Row],[וסת השבוע]]=1,0,IF(L1189="","",IF(L1189=0,IF(שבוע_בדילוג[[#This Row],[LengthofCycle]]=29,0,1),IF(L1189=1,IF(שבוע_בדילוג[[#This Row],[LengthofCycle]]+F1189=29*2,0,2),IF(L1189=2,IF(שבוע_בדילוג[[#This Row],[LengthofCycle]]+F1189+F1188=29*3,0,3),""))))))</f>
        <v/>
      </c>
      <c r="M1190" s="1" t="str">
        <f>IF(שבוע_בדילוג[[#This Row],[וסת השבוע]]=1,IF(שבוע_בדילוג[[#This Row],[וסת השבוע וההפלגה ביחד]]=1,M1189+1,0),IF(AND(שבוע_בדילוג[[#This Row],[CycleNumber]]&gt;B1189,שבוע_בדילוג[[#This Row],[CycleNumber]]&gt;1),IF(שבוע_בדילוג[[#This Row],[וסת השבוע פעיל?]]&lt;&gt;"",M1189+1,""),""))</f>
        <v/>
      </c>
      <c r="N1190" s="1" t="str">
        <f>IF(שבוע_בדילוג[[#This Row],[וסת השבוע פעיל?2]]="","",IF(AND(שבוע_בדילוג[[#This Row],[וסת השבוע פעיל?]]&lt;&gt;"",שבוע_בדילוג[[#This Row],[CycleNumber]]&lt;B1191,B1191&lt;&gt;"",שבוע_בדילוג[[#This Row],[וסת השבוע פעיל?]]&lt;3),IF(L1191=0,IF(AND(שבוע_בדילוג[[#This Row],[וסת השבוע פעיל?]]&gt;0,J1191=1),0,1),0),""))</f>
        <v/>
      </c>
      <c r="O1190" s="1" t="str">
        <f t="shared" si="96"/>
        <v/>
      </c>
      <c r="P1190" s="1" t="str">
        <f>IF(AND(שבוע_בדילוג[[#This Row],[חיזוי - שבוע]]=1,K1191=1),1,"")</f>
        <v/>
      </c>
      <c r="Q1190" s="1" t="str">
        <f>IF(AND(שבוע_בדילוג[[#This Row],[וסת השבוע פעיל?]]&lt;3,OR(שבוע_בדילוג[[#This Row],[CycleNumber]]&gt;B1191,B1191="")),1,"")</f>
        <v/>
      </c>
      <c r="R1190" s="1" t="str">
        <f>IF(AND(שבוע_בדילוג[[#This Row],[חיזוי - שבוע]]&lt;&gt;"",שבוע_בדילוג[[#This Row],[וסת השבוע פעיל?2]]=""),1,"")</f>
        <v/>
      </c>
      <c r="S1190" s="1" t="str">
        <f>IF(שבוע_בדילוג[[#This Row],[האישה קבעה וסת שבוע בדילוג?]]=1,IF(שבוע_בדילוג[[#This Row],[וסת השבוע פעיל?]]&lt;3,1,0),"")</f>
        <v/>
      </c>
      <c r="T11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0" s="1" t="str">
        <f t="shared" si="97"/>
        <v/>
      </c>
      <c r="V1190" s="1" t="str">
        <f t="shared" si="98"/>
        <v/>
      </c>
      <c r="W1190" s="1" t="str">
        <f t="shared" si="99"/>
        <v/>
      </c>
      <c r="X1190" s="1" t="str">
        <f>IF(שבוע_בדילוג[[#This Row],[3 הפלגות זהות]]="","",IF(שבוע_בדילוג[[#This Row],[3 הפלגות זהות]]=1,שבוע_בדילוג[[#This Row],[LengthofCycle]],X1189))</f>
        <v/>
      </c>
      <c r="Z1190" s="1" t="str">
        <f>IF(OR(שבוע_בדילוג[[#This Row],[הווסת פעיל?]]=0,שבוע_בדילוג[[#This Row],[הווסת פעיל?]]=""),"",SUM(Z1189,שבוע_בדילוג[[#This Row],[הווסת פעיל?]]))</f>
        <v/>
      </c>
      <c r="AA1190" s="1" t="str">
        <f>IF(AND(שבוע_בדילוג[[#This Row],[כמה מחזורים עד עקירה]]&lt;&gt;"",Z1191=""),שבוע_בדילוג[[#This Row],[כמה מחזורים עד עקירה]],"")</f>
        <v/>
      </c>
      <c r="AB1190" s="1" t="str">
        <f>IF(AND(שבוע_בדילוג[[#This Row],[הווסת פעיל?]]=1,שבוע_בדילוג[[#This Row],[וסת קבוע אחרון]]&lt;&gt;X1189),שבוע_בדילוג[[#This Row],[וסת קבוע אחרון]],"")</f>
        <v/>
      </c>
      <c r="AC1190" s="1" t="str">
        <f>IF(AND(שבוע_בדילוג[[#This Row],[הווסת פעיל?]]=1,Y1189=0,שבוע_בדילוג[[#This Row],[וסת קבוע אחרון]]=X1189),שבוע_בדילוג[[#This Row],[וסת קבוע אחרון]],"")</f>
        <v/>
      </c>
      <c r="AD1190" s="1" t="str">
        <f>IF(AND(שבוע_בדילוג[[#This Row],[הווסת פעיל?]]=1,Y1189=0,שבוע_בדילוג[[#This Row],[וסת קבוע אחרון]]&lt;&gt;X1189),1,"")</f>
        <v/>
      </c>
      <c r="AE1190" s="1" t="str">
        <f>IF(AND(שבוע_בדילוג[[#This Row],[הווסת פעיל?]]&lt;&gt;"",B1191=1),שבוע_בדילוג[[#This Row],[CycleNumber]],"")</f>
        <v/>
      </c>
      <c r="AF1190" s="1" t="str">
        <f>IF(AND(שבוע_בדילוג[[#This Row],[הווסת פעיל?]]&lt;&gt;"",Y1189=""),שבוע_בדילוג[[#This Row],[CycleNumber]],"")</f>
        <v/>
      </c>
      <c r="AG1190" s="1" t="str">
        <f>IF(B1191=1,"",IF(שבוע_בדילוג[[#This Row],[הווסת פעיל?]]=1,IF(שבוע_בדילוג[[#This Row],[וסת קבוע אחרון]]=F1191,1,0),""))</f>
        <v/>
      </c>
      <c r="AH1190" s="1" t="str">
        <f>IF(B1191=1,"",IF(שבוע_בדילוג[[#This Row],[הווסת פעיל?]]=1,IF(OR(שבוע_בדילוג[[#This Row],[וסת קבוע אחרון]]=F1191,F1191=שבוע_בדילוג[[#This Row],[LengthofCycle]]),1,0),""))</f>
        <v/>
      </c>
      <c r="AI1190" s="1" t="str">
        <f>IF(B1191=1,"",IF(שבוע_בדילוג[[#This Row],[הווסת פעיל?]]=1,IF(OR(שבוע_בדילוג[[#This Row],[וסת קבוע אחרון]]=F1191,F1191=שבוע_בדילוג[[#This Row],[LengthofCycle]],AND(שבוע_בדילוג[[#This Row],[LengthofCycle]]&lt;&gt;שבוע_בדילוג[[#This Row],[וסת קבוע אחרון]],OR(F1191=28,F1191=29))),1,0),""))</f>
        <v/>
      </c>
      <c r="AJ1190" s="1" t="str">
        <f>IF(AND(שבוע_בדילוג[[#This Row],[הווסת פעיל?]]=1,B1191=1),1,"")</f>
        <v/>
      </c>
      <c r="AK1190" s="4">
        <f>IF(AND(שבוע_בדילוג[[#This Row],[הווסת פעיל?]]&lt;&gt;1,B1191&lt;&gt;1,B1191&lt;&gt;""),IF(שבוע_בדילוג[[#This Row],[LengthofCycle]]=F1191,1,0),"")</f>
        <v>0</v>
      </c>
      <c r="AL1190" s="4">
        <f>IF(AND(שבוע_בדילוג[[#This Row],[הווסת פעיל?]]&lt;&gt;1,B1191&lt;&gt;1,B1191&lt;&gt;""),IF(OR(שבוע_בדילוג[[#This Row],[LengthofCycle]]=F1191,F1191=29),1,0),"")</f>
        <v>0</v>
      </c>
      <c r="AM1190" s="4">
        <f>IF(AND(שבוע_בדילוג[[#This Row],[הווסת פעיל?]]&lt;&gt;1,B1191&lt;&gt;1,B1191&lt;&gt;""),IF(OR(שבוע_בדילוג[[#This Row],[LengthofCycle]]=F1191,F1191=29,F1191=28),1,0),"")</f>
        <v>0</v>
      </c>
    </row>
    <row r="1191" spans="1:39" x14ac:dyDescent="0.25">
      <c r="A1191" s="1" t="s">
        <v>153</v>
      </c>
      <c r="B1191" s="1">
        <v>2</v>
      </c>
      <c r="C1191" s="1">
        <v>0</v>
      </c>
      <c r="D1191" s="1">
        <v>0</v>
      </c>
      <c r="E1191" s="1">
        <v>0</v>
      </c>
      <c r="F1191" s="1">
        <v>33</v>
      </c>
      <c r="H1191" s="1">
        <f>שבוע_בדילוג[[#This Row],[LengthofCycle]]+1</f>
        <v>34</v>
      </c>
      <c r="I1191" s="1" t="str">
        <f>IF(IFERROR(LOOKUP(שבוע_בדילוג[[#This Row],[ClientID]],קביעויות[השבוע בדילוג]),FALSE)=שבוע_בדילוג[[#This Row],[ClientID]],1,"")</f>
        <v/>
      </c>
      <c r="J1191" s="1" t="str">
        <f>IF(AND(שבוע_בדילוג[[#This Row],[CycleNumber]]&gt;1,OR(B1192="",שבוע_בדילוג[[#This Row],[CycleNumber]]&gt;B1190)),IF(OR(AND(שבוע_בדילוג[[#This Row],[LengthofCycle]]=29,F1190=29),AND(שבוע_בדילוג[[#This Row],[LengthofCycle]]=36,F1190=36)),1,""),"")</f>
        <v/>
      </c>
      <c r="K1191" s="1" t="str">
        <f>IF(AND(שבוע_בדילוג[[#This Row],[וסת השבוע]]=1,J1190=1,שבוע_בדילוג[[#This Row],[CycleNumber]]&gt;B1190),1,"")</f>
        <v/>
      </c>
      <c r="L1191" s="1" t="str">
        <f>IF(שבוע_בדילוג[[#This Row],[CycleNumber]]=1,"",IF(שבוע_בדילוג[[#This Row],[וסת השבוע]]=1,0,IF(L1190="","",IF(L1190=0,IF(שבוע_בדילוג[[#This Row],[LengthofCycle]]=29,0,1),IF(L1190=1,IF(שבוע_בדילוג[[#This Row],[LengthofCycle]]+F1190=29*2,0,2),IF(L1190=2,IF(שבוע_בדילוג[[#This Row],[LengthofCycle]]+F1190+F1189=29*3,0,3),""))))))</f>
        <v/>
      </c>
      <c r="M1191" s="1" t="str">
        <f>IF(שבוע_בדילוג[[#This Row],[וסת השבוע]]=1,IF(שבוע_בדילוג[[#This Row],[וסת השבוע וההפלגה ביחד]]=1,M1190+1,0),IF(AND(שבוע_בדילוג[[#This Row],[CycleNumber]]&gt;B1190,שבוע_בדילוג[[#This Row],[CycleNumber]]&gt;1),IF(שבוע_בדילוג[[#This Row],[וסת השבוע פעיל?]]&lt;&gt;"",M1190+1,""),""))</f>
        <v/>
      </c>
      <c r="N1191" s="1" t="str">
        <f>IF(שבוע_בדילוג[[#This Row],[וסת השבוע פעיל?2]]="","",IF(AND(שבוע_בדילוג[[#This Row],[וסת השבוע פעיל?]]&lt;&gt;"",שבוע_בדילוג[[#This Row],[CycleNumber]]&lt;B1192,B1192&lt;&gt;"",שבוע_בדילוג[[#This Row],[וסת השבוע פעיל?]]&lt;3),IF(L1192=0,IF(AND(שבוע_בדילוג[[#This Row],[וסת השבוע פעיל?]]&gt;0,J1192=1),0,1),0),""))</f>
        <v/>
      </c>
      <c r="O1191" s="1" t="str">
        <f t="shared" si="96"/>
        <v/>
      </c>
      <c r="P1191" s="1" t="str">
        <f>IF(AND(שבוע_בדילוג[[#This Row],[חיזוי - שבוע]]=1,K1192=1),1,"")</f>
        <v/>
      </c>
      <c r="Q1191" s="1" t="str">
        <f>IF(AND(שבוע_בדילוג[[#This Row],[וסת השבוע פעיל?]]&lt;3,OR(שבוע_בדילוג[[#This Row],[CycleNumber]]&gt;B1192,B1192="")),1,"")</f>
        <v/>
      </c>
      <c r="R1191" s="1" t="str">
        <f>IF(AND(שבוע_בדילוג[[#This Row],[חיזוי - שבוע]]&lt;&gt;"",שבוע_בדילוג[[#This Row],[וסת השבוע פעיל?2]]=""),1,"")</f>
        <v/>
      </c>
      <c r="S1191" s="1" t="str">
        <f>IF(שבוע_בדילוג[[#This Row],[האישה קבעה וסת שבוע בדילוג?]]=1,IF(שבוע_בדילוג[[#This Row],[וסת השבוע פעיל?]]&lt;3,1,0),"")</f>
        <v/>
      </c>
      <c r="T11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1" s="1" t="str">
        <f t="shared" si="97"/>
        <v/>
      </c>
      <c r="V1191" s="1" t="str">
        <f t="shared" si="98"/>
        <v/>
      </c>
      <c r="W1191" s="1" t="str">
        <f t="shared" si="99"/>
        <v/>
      </c>
      <c r="X1191" s="1" t="str">
        <f>IF(שבוע_בדילוג[[#This Row],[3 הפלגות זהות]]="","",IF(שבוע_בדילוג[[#This Row],[3 הפלגות זהות]]=1,שבוע_בדילוג[[#This Row],[LengthofCycle]],X1190))</f>
        <v/>
      </c>
      <c r="Z1191" s="1" t="str">
        <f>IF(OR(שבוע_בדילוג[[#This Row],[הווסת פעיל?]]=0,שבוע_בדילוג[[#This Row],[הווסת פעיל?]]=""),"",SUM(Z1190,שבוע_בדילוג[[#This Row],[הווסת פעיל?]]))</f>
        <v/>
      </c>
      <c r="AA1191" s="1" t="str">
        <f>IF(AND(שבוע_בדילוג[[#This Row],[כמה מחזורים עד עקירה]]&lt;&gt;"",Z1192=""),שבוע_בדילוג[[#This Row],[כמה מחזורים עד עקירה]],"")</f>
        <v/>
      </c>
      <c r="AB1191" s="1" t="str">
        <f>IF(AND(שבוע_בדילוג[[#This Row],[הווסת פעיל?]]=1,שבוע_בדילוג[[#This Row],[וסת קבוע אחרון]]&lt;&gt;X1190),שבוע_בדילוג[[#This Row],[וסת קבוע אחרון]],"")</f>
        <v/>
      </c>
      <c r="AC1191" s="1" t="str">
        <f>IF(AND(שבוע_בדילוג[[#This Row],[הווסת פעיל?]]=1,Y1190=0,שבוע_בדילוג[[#This Row],[וסת קבוע אחרון]]=X1190),שבוע_בדילוג[[#This Row],[וסת קבוע אחרון]],"")</f>
        <v/>
      </c>
      <c r="AD1191" s="1" t="str">
        <f>IF(AND(שבוע_בדילוג[[#This Row],[הווסת פעיל?]]=1,Y1190=0,שבוע_בדילוג[[#This Row],[וסת קבוע אחרון]]&lt;&gt;X1190),1,"")</f>
        <v/>
      </c>
      <c r="AE1191" s="1" t="str">
        <f>IF(AND(שבוע_בדילוג[[#This Row],[הווסת פעיל?]]&lt;&gt;"",B1192=1),שבוע_בדילוג[[#This Row],[CycleNumber]],"")</f>
        <v/>
      </c>
      <c r="AF1191" s="1" t="str">
        <f>IF(AND(שבוע_בדילוג[[#This Row],[הווסת פעיל?]]&lt;&gt;"",Y1190=""),שבוע_בדילוג[[#This Row],[CycleNumber]],"")</f>
        <v/>
      </c>
      <c r="AG1191" s="1" t="str">
        <f>IF(B1192=1,"",IF(שבוע_בדילוג[[#This Row],[הווסת פעיל?]]=1,IF(שבוע_בדילוג[[#This Row],[וסת קבוע אחרון]]=F1192,1,0),""))</f>
        <v/>
      </c>
      <c r="AH1191" s="1" t="str">
        <f>IF(B1192=1,"",IF(שבוע_בדילוג[[#This Row],[הווסת פעיל?]]=1,IF(OR(שבוע_בדילוג[[#This Row],[וסת קבוע אחרון]]=F1192,F1192=שבוע_בדילוג[[#This Row],[LengthofCycle]]),1,0),""))</f>
        <v/>
      </c>
      <c r="AI1191" s="1" t="str">
        <f>IF(B1192=1,"",IF(שבוע_בדילוג[[#This Row],[הווסת פעיל?]]=1,IF(OR(שבוע_בדילוג[[#This Row],[וסת קבוע אחרון]]=F1192,F1192=שבוע_בדילוג[[#This Row],[LengthofCycle]],AND(שבוע_בדילוג[[#This Row],[LengthofCycle]]&lt;&gt;שבוע_בדילוג[[#This Row],[וסת קבוע אחרון]],OR(F1192=28,F1192=29))),1,0),""))</f>
        <v/>
      </c>
      <c r="AJ1191" s="1" t="str">
        <f>IF(AND(שבוע_בדילוג[[#This Row],[הווסת פעיל?]]=1,B1192=1),1,"")</f>
        <v/>
      </c>
      <c r="AK1191" s="4">
        <f>IF(AND(שבוע_בדילוג[[#This Row],[הווסת פעיל?]]&lt;&gt;1,B1192&lt;&gt;1,B1192&lt;&gt;""),IF(שבוע_בדילוג[[#This Row],[LengthofCycle]]=F1192,1,0),"")</f>
        <v>1</v>
      </c>
      <c r="AL1191" s="4">
        <f>IF(AND(שבוע_בדילוג[[#This Row],[הווסת פעיל?]]&lt;&gt;1,B1192&lt;&gt;1,B1192&lt;&gt;""),IF(OR(שבוע_בדילוג[[#This Row],[LengthofCycle]]=F1192,F1192=29),1,0),"")</f>
        <v>1</v>
      </c>
      <c r="AM1191" s="4">
        <f>IF(AND(שבוע_בדילוג[[#This Row],[הווסת פעיל?]]&lt;&gt;1,B1192&lt;&gt;1,B1192&lt;&gt;""),IF(OR(שבוע_בדילוג[[#This Row],[LengthofCycle]]=F1192,F1192=29,F1192=28),1,0),"")</f>
        <v>1</v>
      </c>
    </row>
    <row r="1192" spans="1:39" x14ac:dyDescent="0.25">
      <c r="A1192" s="1" t="s">
        <v>153</v>
      </c>
      <c r="B1192" s="1">
        <v>3</v>
      </c>
      <c r="C1192" s="1">
        <v>0</v>
      </c>
      <c r="D1192" s="1">
        <v>1</v>
      </c>
      <c r="E1192" s="1">
        <v>0</v>
      </c>
      <c r="F1192" s="1">
        <v>33</v>
      </c>
      <c r="H1192" s="1">
        <f>שבוע_בדילוג[[#This Row],[LengthofCycle]]+1</f>
        <v>34</v>
      </c>
      <c r="I1192" s="1" t="str">
        <f>IF(IFERROR(LOOKUP(שבוע_בדילוג[[#This Row],[ClientID]],קביעויות[השבוע בדילוג]),FALSE)=שבוע_בדילוג[[#This Row],[ClientID]],1,"")</f>
        <v/>
      </c>
      <c r="J1192" s="1" t="str">
        <f>IF(AND(שבוע_בדילוג[[#This Row],[CycleNumber]]&gt;1,OR(B1193="",שבוע_בדילוג[[#This Row],[CycleNumber]]&gt;B1191)),IF(OR(AND(שבוע_בדילוג[[#This Row],[LengthofCycle]]=29,F1191=29),AND(שבוע_בדילוג[[#This Row],[LengthofCycle]]=36,F1191=36)),1,""),"")</f>
        <v/>
      </c>
      <c r="K1192" s="1" t="str">
        <f>IF(AND(שבוע_בדילוג[[#This Row],[וסת השבוע]]=1,J1191=1,שבוע_בדילוג[[#This Row],[CycleNumber]]&gt;B1191),1,"")</f>
        <v/>
      </c>
      <c r="L1192" s="1" t="str">
        <f>IF(שבוע_בדילוג[[#This Row],[CycleNumber]]=1,"",IF(שבוע_בדילוג[[#This Row],[וסת השבוע]]=1,0,IF(L1191="","",IF(L1191=0,IF(שבוע_בדילוג[[#This Row],[LengthofCycle]]=29,0,1),IF(L1191=1,IF(שבוע_בדילוג[[#This Row],[LengthofCycle]]+F1191=29*2,0,2),IF(L1191=2,IF(שבוע_בדילוג[[#This Row],[LengthofCycle]]+F1191+F1190=29*3,0,3),""))))))</f>
        <v/>
      </c>
      <c r="M1192" s="1" t="str">
        <f>IF(שבוע_בדילוג[[#This Row],[וסת השבוע]]=1,IF(שבוע_בדילוג[[#This Row],[וסת השבוע וההפלגה ביחד]]=1,M1191+1,0),IF(AND(שבוע_בדילוג[[#This Row],[CycleNumber]]&gt;B1191,שבוע_בדילוג[[#This Row],[CycleNumber]]&gt;1),IF(שבוע_בדילוג[[#This Row],[וסת השבוע פעיל?]]&lt;&gt;"",M1191+1,""),""))</f>
        <v/>
      </c>
      <c r="N1192" s="1" t="str">
        <f>IF(שבוע_בדילוג[[#This Row],[וסת השבוע פעיל?2]]="","",IF(AND(שבוע_בדילוג[[#This Row],[וסת השבוע פעיל?]]&lt;&gt;"",שבוע_בדילוג[[#This Row],[CycleNumber]]&lt;B1193,B1193&lt;&gt;"",שבוע_בדילוג[[#This Row],[וסת השבוע פעיל?]]&lt;3),IF(L1193=0,IF(AND(שבוע_בדילוג[[#This Row],[וסת השבוע פעיל?]]&gt;0,J1193=1),0,1),0),""))</f>
        <v/>
      </c>
      <c r="O1192" s="1" t="str">
        <f t="shared" si="96"/>
        <v/>
      </c>
      <c r="P1192" s="1" t="str">
        <f>IF(AND(שבוע_בדילוג[[#This Row],[חיזוי - שבוע]]=1,K1193=1),1,"")</f>
        <v/>
      </c>
      <c r="Q1192" s="1" t="str">
        <f>IF(AND(שבוע_בדילוג[[#This Row],[וסת השבוע פעיל?]]&lt;3,OR(שבוע_בדילוג[[#This Row],[CycleNumber]]&gt;B1193,B1193="")),1,"")</f>
        <v/>
      </c>
      <c r="R1192" s="1" t="str">
        <f>IF(AND(שבוע_בדילוג[[#This Row],[חיזוי - שבוע]]&lt;&gt;"",שבוע_בדילוג[[#This Row],[וסת השבוע פעיל?2]]=""),1,"")</f>
        <v/>
      </c>
      <c r="S1192" s="1" t="str">
        <f>IF(שבוע_בדילוג[[#This Row],[האישה קבעה וסת שבוע בדילוג?]]=1,IF(שבוע_בדילוג[[#This Row],[וסת השבוע פעיל?]]&lt;3,1,0),"")</f>
        <v/>
      </c>
      <c r="T11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2" s="1">
        <f t="shared" si="97"/>
        <v>0</v>
      </c>
      <c r="V1192" s="1" t="str">
        <f t="shared" si="98"/>
        <v/>
      </c>
      <c r="W1192" s="1" t="str">
        <f t="shared" si="99"/>
        <v/>
      </c>
      <c r="X1192" s="1" t="str">
        <f>IF(שבוע_בדילוג[[#This Row],[3 הפלגות זהות]]="","",IF(שבוע_בדילוג[[#This Row],[3 הפלגות זהות]]=1,שבוע_בדילוג[[#This Row],[LengthofCycle]],X1191))</f>
        <v/>
      </c>
      <c r="Z1192" s="1" t="str">
        <f>IF(OR(שבוע_בדילוג[[#This Row],[הווסת פעיל?]]=0,שבוע_בדילוג[[#This Row],[הווסת פעיל?]]=""),"",SUM(Z1191,שבוע_בדילוג[[#This Row],[הווסת פעיל?]]))</f>
        <v/>
      </c>
      <c r="AA1192" s="1" t="str">
        <f>IF(AND(שבוע_בדילוג[[#This Row],[כמה מחזורים עד עקירה]]&lt;&gt;"",Z1193=""),שבוע_בדילוג[[#This Row],[כמה מחזורים עד עקירה]],"")</f>
        <v/>
      </c>
      <c r="AB1192" s="1" t="str">
        <f>IF(AND(שבוע_בדילוג[[#This Row],[הווסת פעיל?]]=1,שבוע_בדילוג[[#This Row],[וסת קבוע אחרון]]&lt;&gt;X1191),שבוע_בדילוג[[#This Row],[וסת קבוע אחרון]],"")</f>
        <v/>
      </c>
      <c r="AC1192" s="1" t="str">
        <f>IF(AND(שבוע_בדילוג[[#This Row],[הווסת פעיל?]]=1,Y1191=0,שבוע_בדילוג[[#This Row],[וסת קבוע אחרון]]=X1191),שבוע_בדילוג[[#This Row],[וסת קבוע אחרון]],"")</f>
        <v/>
      </c>
      <c r="AD1192" s="1" t="str">
        <f>IF(AND(שבוע_בדילוג[[#This Row],[הווסת פעיל?]]=1,Y1191=0,שבוע_בדילוג[[#This Row],[וסת קבוע אחרון]]&lt;&gt;X1191),1,"")</f>
        <v/>
      </c>
      <c r="AE1192" s="1" t="str">
        <f>IF(AND(שבוע_בדילוג[[#This Row],[הווסת פעיל?]]&lt;&gt;"",B1193=1),שבוע_בדילוג[[#This Row],[CycleNumber]],"")</f>
        <v/>
      </c>
      <c r="AF1192" s="1" t="str">
        <f>IF(AND(שבוע_בדילוג[[#This Row],[הווסת פעיל?]]&lt;&gt;"",Y1191=""),שבוע_בדילוג[[#This Row],[CycleNumber]],"")</f>
        <v/>
      </c>
      <c r="AG1192" s="1" t="str">
        <f>IF(B1193=1,"",IF(שבוע_בדילוג[[#This Row],[הווסת פעיל?]]=1,IF(שבוע_בדילוג[[#This Row],[וסת קבוע אחרון]]=F1193,1,0),""))</f>
        <v/>
      </c>
      <c r="AH1192" s="1" t="str">
        <f>IF(B1193=1,"",IF(שבוע_בדילוג[[#This Row],[הווסת פעיל?]]=1,IF(OR(שבוע_בדילוג[[#This Row],[וסת קבוע אחרון]]=F1193,F1193=שבוע_בדילוג[[#This Row],[LengthofCycle]]),1,0),""))</f>
        <v/>
      </c>
      <c r="AI1192" s="1" t="str">
        <f>IF(B1193=1,"",IF(שבוע_בדילוג[[#This Row],[הווסת פעיל?]]=1,IF(OR(שבוע_בדילוג[[#This Row],[וסת קבוע אחרון]]=F1193,F1193=שבוע_בדילוג[[#This Row],[LengthofCycle]],AND(שבוע_בדילוג[[#This Row],[LengthofCycle]]&lt;&gt;שבוע_בדילוג[[#This Row],[וסת קבוע אחרון]],OR(F1193=28,F1193=29))),1,0),""))</f>
        <v/>
      </c>
      <c r="AJ1192" s="1" t="str">
        <f>IF(AND(שבוע_בדילוג[[#This Row],[הווסת פעיל?]]=1,B1193=1),1,"")</f>
        <v/>
      </c>
      <c r="AK1192" s="4">
        <f>IF(AND(שבוע_בדילוג[[#This Row],[הווסת פעיל?]]&lt;&gt;1,B1193&lt;&gt;1,B1193&lt;&gt;""),IF(שבוע_בדילוג[[#This Row],[LengthofCycle]]=F1193,1,0),"")</f>
        <v>0</v>
      </c>
      <c r="AL1192" s="4">
        <f>IF(AND(שבוע_בדילוג[[#This Row],[הווסת פעיל?]]&lt;&gt;1,B1193&lt;&gt;1,B1193&lt;&gt;""),IF(OR(שבוע_בדילוג[[#This Row],[LengthofCycle]]=F1193,F1193=29),1,0),"")</f>
        <v>0</v>
      </c>
      <c r="AM1192" s="4">
        <f>IF(AND(שבוע_בדילוג[[#This Row],[הווסת פעיל?]]&lt;&gt;1,B1193&lt;&gt;1,B1193&lt;&gt;""),IF(OR(שבוע_בדילוג[[#This Row],[LengthofCycle]]=F1193,F1193=29,F1193=28),1,0),"")</f>
        <v>0</v>
      </c>
    </row>
    <row r="1193" spans="1:39" x14ac:dyDescent="0.25">
      <c r="A1193" s="1" t="s">
        <v>153</v>
      </c>
      <c r="B1193" s="1">
        <v>4</v>
      </c>
      <c r="C1193" s="1">
        <v>0</v>
      </c>
      <c r="D1193" s="1">
        <v>1</v>
      </c>
      <c r="E1193" s="1">
        <v>0</v>
      </c>
      <c r="F1193" s="1">
        <v>26</v>
      </c>
      <c r="H1193" s="1">
        <f>שבוע_בדילוג[[#This Row],[LengthofCycle]]+1</f>
        <v>27</v>
      </c>
      <c r="I1193" s="1" t="str">
        <f>IF(IFERROR(LOOKUP(שבוע_בדילוג[[#This Row],[ClientID]],קביעויות[השבוע בדילוג]),FALSE)=שבוע_בדילוג[[#This Row],[ClientID]],1,"")</f>
        <v/>
      </c>
      <c r="J1193" s="1" t="str">
        <f>IF(AND(שבוע_בדילוג[[#This Row],[CycleNumber]]&gt;1,OR(B1194="",שבוע_בדילוג[[#This Row],[CycleNumber]]&gt;B1192)),IF(OR(AND(שבוע_בדילוג[[#This Row],[LengthofCycle]]=29,F1192=29),AND(שבוע_בדילוג[[#This Row],[LengthofCycle]]=36,F1192=36)),1,""),"")</f>
        <v/>
      </c>
      <c r="K1193" s="1" t="str">
        <f>IF(AND(שבוע_בדילוג[[#This Row],[וסת השבוע]]=1,J1192=1,שבוע_בדילוג[[#This Row],[CycleNumber]]&gt;B1192),1,"")</f>
        <v/>
      </c>
      <c r="L1193" s="1" t="str">
        <f>IF(שבוע_בדילוג[[#This Row],[CycleNumber]]=1,"",IF(שבוע_בדילוג[[#This Row],[וסת השבוע]]=1,0,IF(L1192="","",IF(L1192=0,IF(שבוע_בדילוג[[#This Row],[LengthofCycle]]=29,0,1),IF(L1192=1,IF(שבוע_בדילוג[[#This Row],[LengthofCycle]]+F1192=29*2,0,2),IF(L1192=2,IF(שבוע_בדילוג[[#This Row],[LengthofCycle]]+F1192+F1191=29*3,0,3),""))))))</f>
        <v/>
      </c>
      <c r="M1193" s="1" t="str">
        <f>IF(שבוע_בדילוג[[#This Row],[וסת השבוע]]=1,IF(שבוע_בדילוג[[#This Row],[וסת השבוע וההפלגה ביחד]]=1,M1192+1,0),IF(AND(שבוע_בדילוג[[#This Row],[CycleNumber]]&gt;B1192,שבוע_בדילוג[[#This Row],[CycleNumber]]&gt;1),IF(שבוע_בדילוג[[#This Row],[וסת השבוע פעיל?]]&lt;&gt;"",M1192+1,""),""))</f>
        <v/>
      </c>
      <c r="N1193" s="1" t="str">
        <f>IF(שבוע_בדילוג[[#This Row],[וסת השבוע פעיל?2]]="","",IF(AND(שבוע_בדילוג[[#This Row],[וסת השבוע פעיל?]]&lt;&gt;"",שבוע_בדילוג[[#This Row],[CycleNumber]]&lt;B1194,B1194&lt;&gt;"",שבוע_בדילוג[[#This Row],[וסת השבוע פעיל?]]&lt;3),IF(L1194=0,IF(AND(שבוע_בדילוג[[#This Row],[וסת השבוע פעיל?]]&gt;0,J1194=1),0,1),0),""))</f>
        <v/>
      </c>
      <c r="O1193" s="1" t="str">
        <f t="shared" si="96"/>
        <v/>
      </c>
      <c r="P1193" s="1" t="str">
        <f>IF(AND(שבוע_בדילוג[[#This Row],[חיזוי - שבוע]]=1,K1194=1),1,"")</f>
        <v/>
      </c>
      <c r="Q1193" s="1" t="str">
        <f>IF(AND(שבוע_בדילוג[[#This Row],[וסת השבוע פעיל?]]&lt;3,OR(שבוע_בדילוג[[#This Row],[CycleNumber]]&gt;B1194,B1194="")),1,"")</f>
        <v/>
      </c>
      <c r="R1193" s="1" t="str">
        <f>IF(AND(שבוע_בדילוג[[#This Row],[חיזוי - שבוע]]&lt;&gt;"",שבוע_בדילוג[[#This Row],[וסת השבוע פעיל?2]]=""),1,"")</f>
        <v/>
      </c>
      <c r="S1193" s="1" t="str">
        <f>IF(שבוע_בדילוג[[#This Row],[האישה קבעה וסת שבוע בדילוג?]]=1,IF(שבוע_בדילוג[[#This Row],[וסת השבוע פעיל?]]&lt;3,1,0),"")</f>
        <v/>
      </c>
      <c r="T11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3" s="1">
        <f t="shared" si="97"/>
        <v>0</v>
      </c>
      <c r="V1193" s="1">
        <f t="shared" si="98"/>
        <v>0</v>
      </c>
      <c r="W1193" s="1" t="str">
        <f t="shared" si="99"/>
        <v/>
      </c>
      <c r="X1193" s="1" t="str">
        <f>IF(שבוע_בדילוג[[#This Row],[3 הפלגות זהות]]="","",IF(שבוע_בדילוג[[#This Row],[3 הפלגות זהות]]=1,שבוע_בדילוג[[#This Row],[LengthofCycle]],X1192))</f>
        <v/>
      </c>
      <c r="Z1193" s="1" t="str">
        <f>IF(OR(שבוע_בדילוג[[#This Row],[הווסת פעיל?]]=0,שבוע_בדילוג[[#This Row],[הווסת פעיל?]]=""),"",SUM(Z1192,שבוע_בדילוג[[#This Row],[הווסת פעיל?]]))</f>
        <v/>
      </c>
      <c r="AA1193" s="1" t="str">
        <f>IF(AND(שבוע_בדילוג[[#This Row],[כמה מחזורים עד עקירה]]&lt;&gt;"",Z1194=""),שבוע_בדילוג[[#This Row],[כמה מחזורים עד עקירה]],"")</f>
        <v/>
      </c>
      <c r="AB1193" s="1" t="str">
        <f>IF(AND(שבוע_בדילוג[[#This Row],[הווסת פעיל?]]=1,שבוע_בדילוג[[#This Row],[וסת קבוע אחרון]]&lt;&gt;X1192),שבוע_בדילוג[[#This Row],[וסת קבוע אחרון]],"")</f>
        <v/>
      </c>
      <c r="AC1193" s="1" t="str">
        <f>IF(AND(שבוע_בדילוג[[#This Row],[הווסת פעיל?]]=1,Y1192=0,שבוע_בדילוג[[#This Row],[וסת קבוע אחרון]]=X1192),שבוע_בדילוג[[#This Row],[וסת קבוע אחרון]],"")</f>
        <v/>
      </c>
      <c r="AD1193" s="1" t="str">
        <f>IF(AND(שבוע_בדילוג[[#This Row],[הווסת פעיל?]]=1,Y1192=0,שבוע_בדילוג[[#This Row],[וסת קבוע אחרון]]&lt;&gt;X1192),1,"")</f>
        <v/>
      </c>
      <c r="AE1193" s="1" t="str">
        <f>IF(AND(שבוע_בדילוג[[#This Row],[הווסת פעיל?]]&lt;&gt;"",B1194=1),שבוע_בדילוג[[#This Row],[CycleNumber]],"")</f>
        <v/>
      </c>
      <c r="AF1193" s="1" t="str">
        <f>IF(AND(שבוע_בדילוג[[#This Row],[הווסת פעיל?]]&lt;&gt;"",Y1192=""),שבוע_בדילוג[[#This Row],[CycleNumber]],"")</f>
        <v/>
      </c>
      <c r="AG1193" s="1" t="str">
        <f>IF(B1194=1,"",IF(שבוע_בדילוג[[#This Row],[הווסת פעיל?]]=1,IF(שבוע_בדילוג[[#This Row],[וסת קבוע אחרון]]=F1194,1,0),""))</f>
        <v/>
      </c>
      <c r="AH1193" s="1" t="str">
        <f>IF(B1194=1,"",IF(שבוע_בדילוג[[#This Row],[הווסת פעיל?]]=1,IF(OR(שבוע_בדילוג[[#This Row],[וסת קבוע אחרון]]=F1194,F1194=שבוע_בדילוג[[#This Row],[LengthofCycle]]),1,0),""))</f>
        <v/>
      </c>
      <c r="AI1193" s="1" t="str">
        <f>IF(B1194=1,"",IF(שבוע_בדילוג[[#This Row],[הווסת פעיל?]]=1,IF(OR(שבוע_בדילוג[[#This Row],[וסת קבוע אחרון]]=F1194,F1194=שבוע_בדילוג[[#This Row],[LengthofCycle]],AND(שבוע_בדילוג[[#This Row],[LengthofCycle]]&lt;&gt;שבוע_בדילוג[[#This Row],[וסת קבוע אחרון]],OR(F1194=28,F1194=29))),1,0),""))</f>
        <v/>
      </c>
      <c r="AJ1193" s="1" t="str">
        <f>IF(AND(שבוע_בדילוג[[#This Row],[הווסת פעיל?]]=1,B1194=1),1,"")</f>
        <v/>
      </c>
      <c r="AK1193" s="4">
        <f>IF(AND(שבוע_בדילוג[[#This Row],[הווסת פעיל?]]&lt;&gt;1,B1194&lt;&gt;1,B1194&lt;&gt;""),IF(שבוע_בדילוג[[#This Row],[LengthofCycle]]=F1194,1,0),"")</f>
        <v>0</v>
      </c>
      <c r="AL1193" s="4">
        <f>IF(AND(שבוע_בדילוג[[#This Row],[הווסת פעיל?]]&lt;&gt;1,B1194&lt;&gt;1,B1194&lt;&gt;""),IF(OR(שבוע_בדילוג[[#This Row],[LengthofCycle]]=F1194,F1194=29),1,0),"")</f>
        <v>0</v>
      </c>
      <c r="AM1193" s="4">
        <f>IF(AND(שבוע_בדילוג[[#This Row],[הווסת פעיל?]]&lt;&gt;1,B1194&lt;&gt;1,B1194&lt;&gt;""),IF(OR(שבוע_בדילוג[[#This Row],[LengthofCycle]]=F1194,F1194=29,F1194=28),1,0),"")</f>
        <v>0</v>
      </c>
    </row>
    <row r="1194" spans="1:39" x14ac:dyDescent="0.25">
      <c r="A1194" s="1" t="s">
        <v>153</v>
      </c>
      <c r="B1194" s="1">
        <v>5</v>
      </c>
      <c r="C1194" s="1">
        <v>0</v>
      </c>
      <c r="D1194" s="1">
        <v>1</v>
      </c>
      <c r="E1194" s="1">
        <v>0</v>
      </c>
      <c r="F1194" s="1">
        <v>31</v>
      </c>
      <c r="H1194" s="1">
        <f>שבוע_בדילוג[[#This Row],[LengthofCycle]]+1</f>
        <v>32</v>
      </c>
      <c r="I1194" s="1" t="str">
        <f>IF(IFERROR(LOOKUP(שבוע_בדילוג[[#This Row],[ClientID]],קביעויות[השבוע בדילוג]),FALSE)=שבוע_בדילוג[[#This Row],[ClientID]],1,"")</f>
        <v/>
      </c>
      <c r="J1194" s="1" t="str">
        <f>IF(AND(שבוע_בדילוג[[#This Row],[CycleNumber]]&gt;1,OR(B1195="",שבוע_בדילוג[[#This Row],[CycleNumber]]&gt;B1193)),IF(OR(AND(שבוע_בדילוג[[#This Row],[LengthofCycle]]=29,F1193=29),AND(שבוע_בדילוג[[#This Row],[LengthofCycle]]=36,F1193=36)),1,""),"")</f>
        <v/>
      </c>
      <c r="K1194" s="1" t="str">
        <f>IF(AND(שבוע_בדילוג[[#This Row],[וסת השבוע]]=1,J1193=1,שבוע_בדילוג[[#This Row],[CycleNumber]]&gt;B1193),1,"")</f>
        <v/>
      </c>
      <c r="L1194" s="1" t="str">
        <f>IF(שבוע_בדילוג[[#This Row],[CycleNumber]]=1,"",IF(שבוע_בדילוג[[#This Row],[וסת השבוע]]=1,0,IF(L1193="","",IF(L1193=0,IF(שבוע_בדילוג[[#This Row],[LengthofCycle]]=29,0,1),IF(L1193=1,IF(שבוע_בדילוג[[#This Row],[LengthofCycle]]+F1193=29*2,0,2),IF(L1193=2,IF(שבוע_בדילוג[[#This Row],[LengthofCycle]]+F1193+F1192=29*3,0,3),""))))))</f>
        <v/>
      </c>
      <c r="M1194" s="1" t="str">
        <f>IF(שבוע_בדילוג[[#This Row],[וסת השבוע]]=1,IF(שבוע_בדילוג[[#This Row],[וסת השבוע וההפלגה ביחד]]=1,M1193+1,0),IF(AND(שבוע_בדילוג[[#This Row],[CycleNumber]]&gt;B1193,שבוע_בדילוג[[#This Row],[CycleNumber]]&gt;1),IF(שבוע_בדילוג[[#This Row],[וסת השבוע פעיל?]]&lt;&gt;"",M1193+1,""),""))</f>
        <v/>
      </c>
      <c r="N1194" s="1" t="str">
        <f>IF(שבוע_בדילוג[[#This Row],[וסת השבוע פעיל?2]]="","",IF(AND(שבוע_בדילוג[[#This Row],[וסת השבוע פעיל?]]&lt;&gt;"",שבוע_בדילוג[[#This Row],[CycleNumber]]&lt;B1195,B1195&lt;&gt;"",שבוע_בדילוג[[#This Row],[וסת השבוע פעיל?]]&lt;3),IF(L1195=0,IF(AND(שבוע_בדילוג[[#This Row],[וסת השבוע פעיל?]]&gt;0,J1195=1),0,1),0),""))</f>
        <v/>
      </c>
      <c r="O1194" s="1" t="str">
        <f t="shared" si="96"/>
        <v/>
      </c>
      <c r="P1194" s="1" t="str">
        <f>IF(AND(שבוע_בדילוג[[#This Row],[חיזוי - שבוע]]=1,K1195=1),1,"")</f>
        <v/>
      </c>
      <c r="Q1194" s="1" t="str">
        <f>IF(AND(שבוע_בדילוג[[#This Row],[וסת השבוע פעיל?]]&lt;3,OR(שבוע_בדילוג[[#This Row],[CycleNumber]]&gt;B1195,B1195="")),1,"")</f>
        <v/>
      </c>
      <c r="R1194" s="1" t="str">
        <f>IF(AND(שבוע_בדילוג[[#This Row],[חיזוי - שבוע]]&lt;&gt;"",שבוע_בדילוג[[#This Row],[וסת השבוע פעיל?2]]=""),1,"")</f>
        <v/>
      </c>
      <c r="S1194" s="1" t="str">
        <f>IF(שבוע_בדילוג[[#This Row],[האישה קבעה וסת שבוע בדילוג?]]=1,IF(שבוע_בדילוג[[#This Row],[וסת השבוע פעיל?]]&lt;3,1,0),"")</f>
        <v/>
      </c>
      <c r="T11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4" s="1">
        <f t="shared" si="97"/>
        <v>0</v>
      </c>
      <c r="V1194" s="1">
        <f t="shared" si="98"/>
        <v>0</v>
      </c>
      <c r="W1194" s="1">
        <f t="shared" si="99"/>
        <v>0</v>
      </c>
      <c r="X1194" s="1" t="str">
        <f>IF(שבוע_בדילוג[[#This Row],[3 הפלגות זהות]]="","",IF(שבוע_בדילוג[[#This Row],[3 הפלגות זהות]]=1,שבוע_בדילוג[[#This Row],[LengthofCycle]],X1193))</f>
        <v/>
      </c>
      <c r="Z1194" s="1" t="str">
        <f>IF(OR(שבוע_בדילוג[[#This Row],[הווסת פעיל?]]=0,שבוע_בדילוג[[#This Row],[הווסת פעיל?]]=""),"",SUM(Z1193,שבוע_בדילוג[[#This Row],[הווסת פעיל?]]))</f>
        <v/>
      </c>
      <c r="AA1194" s="1" t="str">
        <f>IF(AND(שבוע_בדילוג[[#This Row],[כמה מחזורים עד עקירה]]&lt;&gt;"",Z1195=""),שבוע_בדילוג[[#This Row],[כמה מחזורים עד עקירה]],"")</f>
        <v/>
      </c>
      <c r="AB1194" s="1" t="str">
        <f>IF(AND(שבוע_בדילוג[[#This Row],[הווסת פעיל?]]=1,שבוע_בדילוג[[#This Row],[וסת קבוע אחרון]]&lt;&gt;X1193),שבוע_בדילוג[[#This Row],[וסת קבוע אחרון]],"")</f>
        <v/>
      </c>
      <c r="AC1194" s="1" t="str">
        <f>IF(AND(שבוע_בדילוג[[#This Row],[הווסת פעיל?]]=1,Y1193=0,שבוע_בדילוג[[#This Row],[וסת קבוע אחרון]]=X1193),שבוע_בדילוג[[#This Row],[וסת קבוע אחרון]],"")</f>
        <v/>
      </c>
      <c r="AD1194" s="1" t="str">
        <f>IF(AND(שבוע_בדילוג[[#This Row],[הווסת פעיל?]]=1,Y1193=0,שבוע_בדילוג[[#This Row],[וסת קבוע אחרון]]&lt;&gt;X1193),1,"")</f>
        <v/>
      </c>
      <c r="AE1194" s="1" t="str">
        <f>IF(AND(שבוע_בדילוג[[#This Row],[הווסת פעיל?]]&lt;&gt;"",B1195=1),שבוע_בדילוג[[#This Row],[CycleNumber]],"")</f>
        <v/>
      </c>
      <c r="AF1194" s="1" t="str">
        <f>IF(AND(שבוע_בדילוג[[#This Row],[הווסת פעיל?]]&lt;&gt;"",Y1193=""),שבוע_בדילוג[[#This Row],[CycleNumber]],"")</f>
        <v/>
      </c>
      <c r="AG1194" s="1" t="str">
        <f>IF(B1195=1,"",IF(שבוע_בדילוג[[#This Row],[הווסת פעיל?]]=1,IF(שבוע_בדילוג[[#This Row],[וסת קבוע אחרון]]=F1195,1,0),""))</f>
        <v/>
      </c>
      <c r="AH1194" s="1" t="str">
        <f>IF(B1195=1,"",IF(שבוע_בדילוג[[#This Row],[הווסת פעיל?]]=1,IF(OR(שבוע_בדילוג[[#This Row],[וסת קבוע אחרון]]=F1195,F1195=שבוע_בדילוג[[#This Row],[LengthofCycle]]),1,0),""))</f>
        <v/>
      </c>
      <c r="AI1194" s="1" t="str">
        <f>IF(B1195=1,"",IF(שבוע_בדילוג[[#This Row],[הווסת פעיל?]]=1,IF(OR(שבוע_בדילוג[[#This Row],[וסת קבוע אחרון]]=F1195,F1195=שבוע_בדילוג[[#This Row],[LengthofCycle]],AND(שבוע_בדילוג[[#This Row],[LengthofCycle]]&lt;&gt;שבוע_בדילוג[[#This Row],[וסת קבוע אחרון]],OR(F1195=28,F1195=29))),1,0),""))</f>
        <v/>
      </c>
      <c r="AJ1194" s="1" t="str">
        <f>IF(AND(שבוע_בדילוג[[#This Row],[הווסת פעיל?]]=1,B1195=1),1,"")</f>
        <v/>
      </c>
      <c r="AK1194" s="4">
        <f>IF(AND(שבוע_בדילוג[[#This Row],[הווסת פעיל?]]&lt;&gt;1,B1195&lt;&gt;1,B1195&lt;&gt;""),IF(שבוע_בדילוג[[#This Row],[LengthofCycle]]=F1195,1,0),"")</f>
        <v>0</v>
      </c>
      <c r="AL1194" s="4">
        <f>IF(AND(שבוע_בדילוג[[#This Row],[הווסת פעיל?]]&lt;&gt;1,B1195&lt;&gt;1,B1195&lt;&gt;""),IF(OR(שבוע_בדילוג[[#This Row],[LengthofCycle]]=F1195,F1195=29),1,0),"")</f>
        <v>0</v>
      </c>
      <c r="AM1194" s="4">
        <f>IF(AND(שבוע_בדילוג[[#This Row],[הווסת פעיל?]]&lt;&gt;1,B1195&lt;&gt;1,B1195&lt;&gt;""),IF(OR(שבוע_בדילוג[[#This Row],[LengthofCycle]]=F1195,F1195=29,F1195=28),1,0),"")</f>
        <v>0</v>
      </c>
    </row>
    <row r="1195" spans="1:39" x14ac:dyDescent="0.25">
      <c r="A1195" s="1" t="s">
        <v>153</v>
      </c>
      <c r="B1195" s="1">
        <v>6</v>
      </c>
      <c r="C1195" s="1">
        <v>0</v>
      </c>
      <c r="D1195" s="1">
        <v>1</v>
      </c>
      <c r="E1195" s="1">
        <v>0</v>
      </c>
      <c r="F1195" s="1">
        <v>33</v>
      </c>
      <c r="H1195" s="1">
        <f>שבוע_בדילוג[[#This Row],[LengthofCycle]]+1</f>
        <v>34</v>
      </c>
      <c r="I1195" s="1" t="str">
        <f>IF(IFERROR(LOOKUP(שבוע_בדילוג[[#This Row],[ClientID]],קביעויות[השבוע בדילוג]),FALSE)=שבוע_בדילוג[[#This Row],[ClientID]],1,"")</f>
        <v/>
      </c>
      <c r="J1195" s="1" t="str">
        <f>IF(AND(שבוע_בדילוג[[#This Row],[CycleNumber]]&gt;1,OR(B1196="",שבוע_בדילוג[[#This Row],[CycleNumber]]&gt;B1194)),IF(OR(AND(שבוע_בדילוג[[#This Row],[LengthofCycle]]=29,F1194=29),AND(שבוע_בדילוג[[#This Row],[LengthofCycle]]=36,F1194=36)),1,""),"")</f>
        <v/>
      </c>
      <c r="K1195" s="1" t="str">
        <f>IF(AND(שבוע_בדילוג[[#This Row],[וסת השבוע]]=1,J1194=1,שבוע_בדילוג[[#This Row],[CycleNumber]]&gt;B1194),1,"")</f>
        <v/>
      </c>
      <c r="L1195" s="1" t="str">
        <f>IF(שבוע_בדילוג[[#This Row],[CycleNumber]]=1,"",IF(שבוע_בדילוג[[#This Row],[וסת השבוע]]=1,0,IF(L1194="","",IF(L1194=0,IF(שבוע_בדילוג[[#This Row],[LengthofCycle]]=29,0,1),IF(L1194=1,IF(שבוע_בדילוג[[#This Row],[LengthofCycle]]+F1194=29*2,0,2),IF(L1194=2,IF(שבוע_בדילוג[[#This Row],[LengthofCycle]]+F1194+F1193=29*3,0,3),""))))))</f>
        <v/>
      </c>
      <c r="M1195" s="1" t="str">
        <f>IF(שבוע_בדילוג[[#This Row],[וסת השבוע]]=1,IF(שבוע_בדילוג[[#This Row],[וסת השבוע וההפלגה ביחד]]=1,M1194+1,0),IF(AND(שבוע_בדילוג[[#This Row],[CycleNumber]]&gt;B1194,שבוע_בדילוג[[#This Row],[CycleNumber]]&gt;1),IF(שבוע_בדילוג[[#This Row],[וסת השבוע פעיל?]]&lt;&gt;"",M1194+1,""),""))</f>
        <v/>
      </c>
      <c r="N1195" s="1" t="str">
        <f>IF(שבוע_בדילוג[[#This Row],[וסת השבוע פעיל?2]]="","",IF(AND(שבוע_בדילוג[[#This Row],[וסת השבוע פעיל?]]&lt;&gt;"",שבוע_בדילוג[[#This Row],[CycleNumber]]&lt;B1196,B1196&lt;&gt;"",שבוע_בדילוג[[#This Row],[וסת השבוע פעיל?]]&lt;3),IF(L1196=0,IF(AND(שבוע_בדילוג[[#This Row],[וסת השבוע פעיל?]]&gt;0,J1196=1),0,1),0),""))</f>
        <v/>
      </c>
      <c r="O1195" s="1" t="str">
        <f t="shared" si="96"/>
        <v/>
      </c>
      <c r="P1195" s="1" t="str">
        <f>IF(AND(שבוע_בדילוג[[#This Row],[חיזוי - שבוע]]=1,K1196=1),1,"")</f>
        <v/>
      </c>
      <c r="Q1195" s="1" t="str">
        <f>IF(AND(שבוע_בדילוג[[#This Row],[וסת השבוע פעיל?]]&lt;3,OR(שבוע_בדילוג[[#This Row],[CycleNumber]]&gt;B1196,B1196="")),1,"")</f>
        <v/>
      </c>
      <c r="R1195" s="1" t="str">
        <f>IF(AND(שבוע_בדילוג[[#This Row],[חיזוי - שבוע]]&lt;&gt;"",שבוע_בדילוג[[#This Row],[וסת השבוע פעיל?2]]=""),1,"")</f>
        <v/>
      </c>
      <c r="S1195" s="1" t="str">
        <f>IF(שבוע_בדילוג[[#This Row],[האישה קבעה וסת שבוע בדילוג?]]=1,IF(שבוע_בדילוג[[#This Row],[וסת השבוע פעיל?]]&lt;3,1,0),"")</f>
        <v/>
      </c>
      <c r="T11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5" s="1">
        <f t="shared" si="97"/>
        <v>0</v>
      </c>
      <c r="V1195" s="1">
        <f t="shared" si="98"/>
        <v>0</v>
      </c>
      <c r="W1195" s="1">
        <f t="shared" si="99"/>
        <v>0</v>
      </c>
      <c r="X1195" s="1" t="str">
        <f>IF(שבוע_בדילוג[[#This Row],[3 הפלגות זהות]]="","",IF(שבוע_בדילוג[[#This Row],[3 הפלגות זהות]]=1,שבוע_בדילוג[[#This Row],[LengthofCycle]],X1194))</f>
        <v/>
      </c>
      <c r="Z1195" s="1" t="str">
        <f>IF(OR(שבוע_בדילוג[[#This Row],[הווסת פעיל?]]=0,שבוע_בדילוג[[#This Row],[הווסת פעיל?]]=""),"",SUM(Z1194,שבוע_בדילוג[[#This Row],[הווסת פעיל?]]))</f>
        <v/>
      </c>
      <c r="AA1195" s="1" t="str">
        <f>IF(AND(שבוע_בדילוג[[#This Row],[כמה מחזורים עד עקירה]]&lt;&gt;"",Z1196=""),שבוע_בדילוג[[#This Row],[כמה מחזורים עד עקירה]],"")</f>
        <v/>
      </c>
      <c r="AB1195" s="1" t="str">
        <f>IF(AND(שבוע_בדילוג[[#This Row],[הווסת פעיל?]]=1,שבוע_בדילוג[[#This Row],[וסת קבוע אחרון]]&lt;&gt;X1194),שבוע_בדילוג[[#This Row],[וסת קבוע אחרון]],"")</f>
        <v/>
      </c>
      <c r="AC1195" s="1" t="str">
        <f>IF(AND(שבוע_בדילוג[[#This Row],[הווסת פעיל?]]=1,Y1194=0,שבוע_בדילוג[[#This Row],[וסת קבוע אחרון]]=X1194),שבוע_בדילוג[[#This Row],[וסת קבוע אחרון]],"")</f>
        <v/>
      </c>
      <c r="AD1195" s="1" t="str">
        <f>IF(AND(שבוע_בדילוג[[#This Row],[הווסת פעיל?]]=1,Y1194=0,שבוע_בדילוג[[#This Row],[וסת קבוע אחרון]]&lt;&gt;X1194),1,"")</f>
        <v/>
      </c>
      <c r="AE1195" s="1" t="str">
        <f>IF(AND(שבוע_בדילוג[[#This Row],[הווסת פעיל?]]&lt;&gt;"",B1196=1),שבוע_בדילוג[[#This Row],[CycleNumber]],"")</f>
        <v/>
      </c>
      <c r="AF1195" s="1" t="str">
        <f>IF(AND(שבוע_בדילוג[[#This Row],[הווסת פעיל?]]&lt;&gt;"",Y1194=""),שבוע_בדילוג[[#This Row],[CycleNumber]],"")</f>
        <v/>
      </c>
      <c r="AG1195" s="1" t="str">
        <f>IF(B1196=1,"",IF(שבוע_בדילוג[[#This Row],[הווסת פעיל?]]=1,IF(שבוע_בדילוג[[#This Row],[וסת קבוע אחרון]]=F1196,1,0),""))</f>
        <v/>
      </c>
      <c r="AH1195" s="1" t="str">
        <f>IF(B1196=1,"",IF(שבוע_בדילוג[[#This Row],[הווסת פעיל?]]=1,IF(OR(שבוע_בדילוג[[#This Row],[וסת קבוע אחרון]]=F1196,F1196=שבוע_בדילוג[[#This Row],[LengthofCycle]]),1,0),""))</f>
        <v/>
      </c>
      <c r="AI1195" s="1" t="str">
        <f>IF(B1196=1,"",IF(שבוע_בדילוג[[#This Row],[הווסת פעיל?]]=1,IF(OR(שבוע_בדילוג[[#This Row],[וסת קבוע אחרון]]=F1196,F1196=שבוע_בדילוג[[#This Row],[LengthofCycle]],AND(שבוע_בדילוג[[#This Row],[LengthofCycle]]&lt;&gt;שבוע_בדילוג[[#This Row],[וסת קבוע אחרון]],OR(F1196=28,F1196=29))),1,0),""))</f>
        <v/>
      </c>
      <c r="AJ1195" s="1" t="str">
        <f>IF(AND(שבוע_בדילוג[[#This Row],[הווסת פעיל?]]=1,B1196=1),1,"")</f>
        <v/>
      </c>
      <c r="AK1195" s="4" t="str">
        <f>IF(AND(שבוע_בדילוג[[#This Row],[הווסת פעיל?]]&lt;&gt;1,B1196&lt;&gt;1,B1196&lt;&gt;""),IF(שבוע_בדילוג[[#This Row],[LengthofCycle]]=F1196,1,0),"")</f>
        <v/>
      </c>
      <c r="AL1195" s="4" t="str">
        <f>IF(AND(שבוע_בדילוג[[#This Row],[הווסת פעיל?]]&lt;&gt;1,B1196&lt;&gt;1,B1196&lt;&gt;""),IF(OR(שבוע_בדילוג[[#This Row],[LengthofCycle]]=F1196,F1196=29),1,0),"")</f>
        <v/>
      </c>
      <c r="AM1195" s="4" t="str">
        <f>IF(AND(שבוע_בדילוג[[#This Row],[הווסת פעיל?]]&lt;&gt;1,B1196&lt;&gt;1,B1196&lt;&gt;""),IF(OR(שבוע_בדילוג[[#This Row],[LengthofCycle]]=F1196,F1196=29,F1196=28),1,0),"")</f>
        <v/>
      </c>
    </row>
    <row r="1196" spans="1:39" x14ac:dyDescent="0.25">
      <c r="A1196" s="1" t="s">
        <v>154</v>
      </c>
      <c r="B1196" s="1">
        <v>1</v>
      </c>
      <c r="C1196" s="1">
        <v>0</v>
      </c>
      <c r="D1196" s="1">
        <v>0</v>
      </c>
      <c r="E1196" s="1">
        <v>0</v>
      </c>
      <c r="F1196" s="1">
        <v>26</v>
      </c>
      <c r="H1196" s="1">
        <f>שבוע_בדילוג[[#This Row],[LengthofCycle]]+1</f>
        <v>27</v>
      </c>
      <c r="I1196" s="1" t="str">
        <f>IF(IFERROR(LOOKUP(שבוע_בדילוג[[#This Row],[ClientID]],קביעויות[השבוע בדילוג]),FALSE)=שבוע_בדילוג[[#This Row],[ClientID]],1,"")</f>
        <v/>
      </c>
      <c r="J1196" s="1" t="str">
        <f>IF(AND(שבוע_בדילוג[[#This Row],[CycleNumber]]&gt;1,OR(B1197="",שבוע_בדילוג[[#This Row],[CycleNumber]]&gt;B1195)),IF(OR(AND(שבוע_בדילוג[[#This Row],[LengthofCycle]]=29,F1195=29),AND(שבוע_בדילוג[[#This Row],[LengthofCycle]]=36,F1195=36)),1,""),"")</f>
        <v/>
      </c>
      <c r="K1196" s="1" t="str">
        <f>IF(AND(שבוע_בדילוג[[#This Row],[וסת השבוע]]=1,J1195=1,שבוע_בדילוג[[#This Row],[CycleNumber]]&gt;B1195),1,"")</f>
        <v/>
      </c>
      <c r="L1196" s="1" t="str">
        <f>IF(שבוע_בדילוג[[#This Row],[CycleNumber]]=1,"",IF(שבוע_בדילוג[[#This Row],[וסת השבוע]]=1,0,IF(L1195="","",IF(L1195=0,IF(שבוע_בדילוג[[#This Row],[LengthofCycle]]=29,0,1),IF(L1195=1,IF(שבוע_בדילוג[[#This Row],[LengthofCycle]]+F1195=29*2,0,2),IF(L1195=2,IF(שבוע_בדילוג[[#This Row],[LengthofCycle]]+F1195+F1194=29*3,0,3),""))))))</f>
        <v/>
      </c>
      <c r="M1196" s="1" t="str">
        <f>IF(שבוע_בדילוג[[#This Row],[וסת השבוע]]=1,IF(שבוע_בדילוג[[#This Row],[וסת השבוע וההפלגה ביחד]]=1,M1195+1,0),IF(AND(שבוע_בדילוג[[#This Row],[CycleNumber]]&gt;B1195,שבוע_בדילוג[[#This Row],[CycleNumber]]&gt;1),IF(שבוע_בדילוג[[#This Row],[וסת השבוע פעיל?]]&lt;&gt;"",M1195+1,""),""))</f>
        <v/>
      </c>
      <c r="N1196" s="1" t="str">
        <f>IF(שבוע_בדילוג[[#This Row],[וסת השבוע פעיל?2]]="","",IF(AND(שבוע_בדילוג[[#This Row],[וסת השבוע פעיל?]]&lt;&gt;"",שבוע_בדילוג[[#This Row],[CycleNumber]]&lt;B1197,B1197&lt;&gt;"",שבוע_בדילוג[[#This Row],[וסת השבוע פעיל?]]&lt;3),IF(L1197=0,IF(AND(שבוע_בדילוג[[#This Row],[וסת השבוע פעיל?]]&gt;0,J1197=1),0,1),0),""))</f>
        <v/>
      </c>
      <c r="O1196" s="1" t="str">
        <f t="shared" si="96"/>
        <v/>
      </c>
      <c r="P1196" s="1" t="str">
        <f>IF(AND(שבוע_בדילוג[[#This Row],[חיזוי - שבוע]]=1,K1197=1),1,"")</f>
        <v/>
      </c>
      <c r="Q1196" s="1" t="str">
        <f>IF(AND(שבוע_בדילוג[[#This Row],[וסת השבוע פעיל?]]&lt;3,OR(שבוע_בדילוג[[#This Row],[CycleNumber]]&gt;B1197,B1197="")),1,"")</f>
        <v/>
      </c>
      <c r="R1196" s="1" t="str">
        <f>IF(AND(שבוע_בדילוג[[#This Row],[חיזוי - שבוע]]&lt;&gt;"",שבוע_בדילוג[[#This Row],[וסת השבוע פעיל?2]]=""),1,"")</f>
        <v/>
      </c>
      <c r="S1196" s="1" t="str">
        <f>IF(שבוע_בדילוג[[#This Row],[האישה קבעה וסת שבוע בדילוג?]]=1,IF(שבוע_בדילוג[[#This Row],[וסת השבוע פעיל?]]&lt;3,1,0),"")</f>
        <v/>
      </c>
      <c r="T11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6" s="1" t="str">
        <f t="shared" si="97"/>
        <v/>
      </c>
      <c r="V1196" s="1" t="str">
        <f t="shared" si="98"/>
        <v/>
      </c>
      <c r="W1196" s="1" t="str">
        <f t="shared" si="99"/>
        <v/>
      </c>
      <c r="X1196" s="1" t="str">
        <f>IF(שבוע_בדילוג[[#This Row],[3 הפלגות זהות]]="","",IF(שבוע_בדילוג[[#This Row],[3 הפלגות זהות]]=1,שבוע_בדילוג[[#This Row],[LengthofCycle]],X1195))</f>
        <v/>
      </c>
      <c r="Z1196" s="1" t="str">
        <f>IF(OR(שבוע_בדילוג[[#This Row],[הווסת פעיל?]]=0,שבוע_בדילוג[[#This Row],[הווסת פעיל?]]=""),"",SUM(Z1195,שבוע_בדילוג[[#This Row],[הווסת פעיל?]]))</f>
        <v/>
      </c>
      <c r="AA1196" s="1" t="str">
        <f>IF(AND(שבוע_בדילוג[[#This Row],[כמה מחזורים עד עקירה]]&lt;&gt;"",Z1197=""),שבוע_בדילוג[[#This Row],[כמה מחזורים עד עקירה]],"")</f>
        <v/>
      </c>
      <c r="AB1196" s="1" t="str">
        <f>IF(AND(שבוע_בדילוג[[#This Row],[הווסת פעיל?]]=1,שבוע_בדילוג[[#This Row],[וסת קבוע אחרון]]&lt;&gt;X1195),שבוע_בדילוג[[#This Row],[וסת קבוע אחרון]],"")</f>
        <v/>
      </c>
      <c r="AC1196" s="1" t="str">
        <f>IF(AND(שבוע_בדילוג[[#This Row],[הווסת פעיל?]]=1,Y1195=0,שבוע_בדילוג[[#This Row],[וסת קבוע אחרון]]=X1195),שבוע_בדילוג[[#This Row],[וסת קבוע אחרון]],"")</f>
        <v/>
      </c>
      <c r="AD1196" s="1" t="str">
        <f>IF(AND(שבוע_בדילוג[[#This Row],[הווסת פעיל?]]=1,Y1195=0,שבוע_בדילוג[[#This Row],[וסת קבוע אחרון]]&lt;&gt;X1195),1,"")</f>
        <v/>
      </c>
      <c r="AE1196" s="1" t="str">
        <f>IF(AND(שבוע_בדילוג[[#This Row],[הווסת פעיל?]]&lt;&gt;"",B1197=1),שבוע_בדילוג[[#This Row],[CycleNumber]],"")</f>
        <v/>
      </c>
      <c r="AF1196" s="1" t="str">
        <f>IF(AND(שבוע_בדילוג[[#This Row],[הווסת פעיל?]]&lt;&gt;"",Y1195=""),שבוע_בדילוג[[#This Row],[CycleNumber]],"")</f>
        <v/>
      </c>
      <c r="AG1196" s="1" t="str">
        <f>IF(B1197=1,"",IF(שבוע_בדילוג[[#This Row],[הווסת פעיל?]]=1,IF(שבוע_בדילוג[[#This Row],[וסת קבוע אחרון]]=F1197,1,0),""))</f>
        <v/>
      </c>
      <c r="AH1196" s="1" t="str">
        <f>IF(B1197=1,"",IF(שבוע_בדילוג[[#This Row],[הווסת פעיל?]]=1,IF(OR(שבוע_בדילוג[[#This Row],[וסת קבוע אחרון]]=F1197,F1197=שבוע_בדילוג[[#This Row],[LengthofCycle]]),1,0),""))</f>
        <v/>
      </c>
      <c r="AI1196" s="1" t="str">
        <f>IF(B1197=1,"",IF(שבוע_בדילוג[[#This Row],[הווסת פעיל?]]=1,IF(OR(שבוע_בדילוג[[#This Row],[וסת קבוע אחרון]]=F1197,F1197=שבוע_בדילוג[[#This Row],[LengthofCycle]],AND(שבוע_בדילוג[[#This Row],[LengthofCycle]]&lt;&gt;שבוע_בדילוג[[#This Row],[וסת קבוע אחרון]],OR(F1197=28,F1197=29))),1,0),""))</f>
        <v/>
      </c>
      <c r="AJ1196" s="1" t="str">
        <f>IF(AND(שבוע_בדילוג[[#This Row],[הווסת פעיל?]]=1,B1197=1),1,"")</f>
        <v/>
      </c>
      <c r="AK1196" s="4">
        <f>IF(AND(שבוע_בדילוג[[#This Row],[הווסת פעיל?]]&lt;&gt;1,B1197&lt;&gt;1,B1197&lt;&gt;""),IF(שבוע_בדילוג[[#This Row],[LengthofCycle]]=F1197,1,0),"")</f>
        <v>0</v>
      </c>
      <c r="AL1196" s="4">
        <f>IF(AND(שבוע_בדילוג[[#This Row],[הווסת פעיל?]]&lt;&gt;1,B1197&lt;&gt;1,B1197&lt;&gt;""),IF(OR(שבוע_בדילוג[[#This Row],[LengthofCycle]]=F1197,F1197=29),1,0),"")</f>
        <v>0</v>
      </c>
      <c r="AM1196" s="4">
        <f>IF(AND(שבוע_בדילוג[[#This Row],[הווסת פעיל?]]&lt;&gt;1,B1197&lt;&gt;1,B1197&lt;&gt;""),IF(OR(שבוע_בדילוג[[#This Row],[LengthofCycle]]=F1197,F1197=29,F1197=28),1,0),"")</f>
        <v>1</v>
      </c>
    </row>
    <row r="1197" spans="1:39" x14ac:dyDescent="0.25">
      <c r="A1197" s="1" t="s">
        <v>154</v>
      </c>
      <c r="B1197" s="1">
        <v>2</v>
      </c>
      <c r="C1197" s="1">
        <v>0</v>
      </c>
      <c r="D1197" s="1">
        <v>1</v>
      </c>
      <c r="E1197" s="1">
        <v>0</v>
      </c>
      <c r="F1197" s="1">
        <v>28</v>
      </c>
      <c r="H1197" s="1">
        <f>שבוע_בדילוג[[#This Row],[LengthofCycle]]+1</f>
        <v>29</v>
      </c>
      <c r="I1197" s="1" t="str">
        <f>IF(IFERROR(LOOKUP(שבוע_בדילוג[[#This Row],[ClientID]],קביעויות[השבוע בדילוג]),FALSE)=שבוע_בדילוג[[#This Row],[ClientID]],1,"")</f>
        <v/>
      </c>
      <c r="J1197" s="1" t="str">
        <f>IF(AND(שבוע_בדילוג[[#This Row],[CycleNumber]]&gt;1,OR(B1198="",שבוע_בדילוג[[#This Row],[CycleNumber]]&gt;B1196)),IF(OR(AND(שבוע_בדילוג[[#This Row],[LengthofCycle]]=29,F1196=29),AND(שבוע_בדילוג[[#This Row],[LengthofCycle]]=36,F1196=36)),1,""),"")</f>
        <v/>
      </c>
      <c r="K1197" s="1" t="str">
        <f>IF(AND(שבוע_בדילוג[[#This Row],[וסת השבוע]]=1,J1196=1,שבוע_בדילוג[[#This Row],[CycleNumber]]&gt;B1196),1,"")</f>
        <v/>
      </c>
      <c r="L1197" s="1" t="str">
        <f>IF(שבוע_בדילוג[[#This Row],[CycleNumber]]=1,"",IF(שבוע_בדילוג[[#This Row],[וסת השבוע]]=1,0,IF(L1196="","",IF(L1196=0,IF(שבוע_בדילוג[[#This Row],[LengthofCycle]]=29,0,1),IF(L1196=1,IF(שבוע_בדילוג[[#This Row],[LengthofCycle]]+F1196=29*2,0,2),IF(L1196=2,IF(שבוע_בדילוג[[#This Row],[LengthofCycle]]+F1196+F1195=29*3,0,3),""))))))</f>
        <v/>
      </c>
      <c r="M1197" s="1" t="str">
        <f>IF(שבוע_בדילוג[[#This Row],[וסת השבוע]]=1,IF(שבוע_בדילוג[[#This Row],[וסת השבוע וההפלגה ביחד]]=1,M1196+1,0),IF(AND(שבוע_בדילוג[[#This Row],[CycleNumber]]&gt;B1196,שבוע_בדילוג[[#This Row],[CycleNumber]]&gt;1),IF(שבוע_בדילוג[[#This Row],[וסת השבוע פעיל?]]&lt;&gt;"",M1196+1,""),""))</f>
        <v/>
      </c>
      <c r="N1197" s="1" t="str">
        <f>IF(שבוע_בדילוג[[#This Row],[וסת השבוע פעיל?2]]="","",IF(AND(שבוע_בדילוג[[#This Row],[וסת השבוע פעיל?]]&lt;&gt;"",שבוע_בדילוג[[#This Row],[CycleNumber]]&lt;B1198,B1198&lt;&gt;"",שבוע_בדילוג[[#This Row],[וסת השבוע פעיל?]]&lt;3),IF(L1198=0,IF(AND(שבוע_בדילוג[[#This Row],[וסת השבוע פעיל?]]&gt;0,J1198=1),0,1),0),""))</f>
        <v/>
      </c>
      <c r="O1197" s="1" t="str">
        <f t="shared" si="96"/>
        <v/>
      </c>
      <c r="P1197" s="1" t="str">
        <f>IF(AND(שבוע_בדילוג[[#This Row],[חיזוי - שבוע]]=1,K1198=1),1,"")</f>
        <v/>
      </c>
      <c r="Q1197" s="1" t="str">
        <f>IF(AND(שבוע_בדילוג[[#This Row],[וסת השבוע פעיל?]]&lt;3,OR(שבוע_בדילוג[[#This Row],[CycleNumber]]&gt;B1198,B1198="")),1,"")</f>
        <v/>
      </c>
      <c r="R1197" s="1" t="str">
        <f>IF(AND(שבוע_בדילוג[[#This Row],[חיזוי - שבוע]]&lt;&gt;"",שבוע_בדילוג[[#This Row],[וסת השבוע פעיל?2]]=""),1,"")</f>
        <v/>
      </c>
      <c r="S1197" s="1" t="str">
        <f>IF(שבוע_בדילוג[[#This Row],[האישה קבעה וסת שבוע בדילוג?]]=1,IF(שבוע_בדילוג[[#This Row],[וסת השבוע פעיל?]]&lt;3,1,0),"")</f>
        <v/>
      </c>
      <c r="T11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7" s="1" t="str">
        <f t="shared" si="97"/>
        <v/>
      </c>
      <c r="V1197" s="1" t="str">
        <f t="shared" si="98"/>
        <v/>
      </c>
      <c r="W1197" s="1" t="str">
        <f t="shared" si="99"/>
        <v/>
      </c>
      <c r="X1197" s="1" t="str">
        <f>IF(שבוע_בדילוג[[#This Row],[3 הפלגות זהות]]="","",IF(שבוע_בדילוג[[#This Row],[3 הפלגות זהות]]=1,שבוע_בדילוג[[#This Row],[LengthofCycle]],X1196))</f>
        <v/>
      </c>
      <c r="Z1197" s="1" t="str">
        <f>IF(OR(שבוע_בדילוג[[#This Row],[הווסת פעיל?]]=0,שבוע_בדילוג[[#This Row],[הווסת פעיל?]]=""),"",SUM(Z1196,שבוע_בדילוג[[#This Row],[הווסת פעיל?]]))</f>
        <v/>
      </c>
      <c r="AA1197" s="1" t="str">
        <f>IF(AND(שבוע_בדילוג[[#This Row],[כמה מחזורים עד עקירה]]&lt;&gt;"",Z1198=""),שבוע_בדילוג[[#This Row],[כמה מחזורים עד עקירה]],"")</f>
        <v/>
      </c>
      <c r="AB1197" s="1" t="str">
        <f>IF(AND(שבוע_בדילוג[[#This Row],[הווסת פעיל?]]=1,שבוע_בדילוג[[#This Row],[וסת קבוע אחרון]]&lt;&gt;X1196),שבוע_בדילוג[[#This Row],[וסת קבוע אחרון]],"")</f>
        <v/>
      </c>
      <c r="AC1197" s="1" t="str">
        <f>IF(AND(שבוע_בדילוג[[#This Row],[הווסת פעיל?]]=1,Y1196=0,שבוע_בדילוג[[#This Row],[וסת קבוע אחרון]]=X1196),שבוע_בדילוג[[#This Row],[וסת קבוע אחרון]],"")</f>
        <v/>
      </c>
      <c r="AD1197" s="1" t="str">
        <f>IF(AND(שבוע_בדילוג[[#This Row],[הווסת פעיל?]]=1,Y1196=0,שבוע_בדילוג[[#This Row],[וסת קבוע אחרון]]&lt;&gt;X1196),1,"")</f>
        <v/>
      </c>
      <c r="AE1197" s="1" t="str">
        <f>IF(AND(שבוע_בדילוג[[#This Row],[הווסת פעיל?]]&lt;&gt;"",B1198=1),שבוע_בדילוג[[#This Row],[CycleNumber]],"")</f>
        <v/>
      </c>
      <c r="AF1197" s="1" t="str">
        <f>IF(AND(שבוע_בדילוג[[#This Row],[הווסת פעיל?]]&lt;&gt;"",Y1196=""),שבוע_בדילוג[[#This Row],[CycleNumber]],"")</f>
        <v/>
      </c>
      <c r="AG1197" s="1" t="str">
        <f>IF(B1198=1,"",IF(שבוע_בדילוג[[#This Row],[הווסת פעיל?]]=1,IF(שבוע_בדילוג[[#This Row],[וסת קבוע אחרון]]=F1198,1,0),""))</f>
        <v/>
      </c>
      <c r="AH1197" s="1" t="str">
        <f>IF(B1198=1,"",IF(שבוע_בדילוג[[#This Row],[הווסת פעיל?]]=1,IF(OR(שבוע_בדילוג[[#This Row],[וסת קבוע אחרון]]=F1198,F1198=שבוע_בדילוג[[#This Row],[LengthofCycle]]),1,0),""))</f>
        <v/>
      </c>
      <c r="AI1197" s="1" t="str">
        <f>IF(B1198=1,"",IF(שבוע_בדילוג[[#This Row],[הווסת פעיל?]]=1,IF(OR(שבוע_בדילוג[[#This Row],[וסת קבוע אחרון]]=F1198,F1198=שבוע_בדילוג[[#This Row],[LengthofCycle]],AND(שבוע_בדילוג[[#This Row],[LengthofCycle]]&lt;&gt;שבוע_בדילוג[[#This Row],[וסת קבוע אחרון]],OR(F1198=28,F1198=29))),1,0),""))</f>
        <v/>
      </c>
      <c r="AJ1197" s="1" t="str">
        <f>IF(AND(שבוע_בדילוג[[#This Row],[הווסת פעיל?]]=1,B1198=1),1,"")</f>
        <v/>
      </c>
      <c r="AK1197" s="4">
        <f>IF(AND(שבוע_בדילוג[[#This Row],[הווסת פעיל?]]&lt;&gt;1,B1198&lt;&gt;1,B1198&lt;&gt;""),IF(שבוע_בדילוג[[#This Row],[LengthofCycle]]=F1198,1,0),"")</f>
        <v>1</v>
      </c>
      <c r="AL1197" s="4">
        <f>IF(AND(שבוע_בדילוג[[#This Row],[הווסת פעיל?]]&lt;&gt;1,B1198&lt;&gt;1,B1198&lt;&gt;""),IF(OR(שבוע_בדילוג[[#This Row],[LengthofCycle]]=F1198,F1198=29),1,0),"")</f>
        <v>1</v>
      </c>
      <c r="AM1197" s="4">
        <f>IF(AND(שבוע_בדילוג[[#This Row],[הווסת פעיל?]]&lt;&gt;1,B1198&lt;&gt;1,B1198&lt;&gt;""),IF(OR(שבוע_בדילוג[[#This Row],[LengthofCycle]]=F1198,F1198=29,F1198=28),1,0),"")</f>
        <v>1</v>
      </c>
    </row>
    <row r="1198" spans="1:39" x14ac:dyDescent="0.25">
      <c r="A1198" s="1" t="s">
        <v>154</v>
      </c>
      <c r="B1198" s="1">
        <v>3</v>
      </c>
      <c r="C1198" s="1">
        <v>0</v>
      </c>
      <c r="D1198" s="1">
        <v>1</v>
      </c>
      <c r="E1198" s="1">
        <v>0</v>
      </c>
      <c r="F1198" s="1">
        <v>28</v>
      </c>
      <c r="H1198" s="1">
        <f>שבוע_בדילוג[[#This Row],[LengthofCycle]]+1</f>
        <v>29</v>
      </c>
      <c r="I1198" s="1" t="str">
        <f>IF(IFERROR(LOOKUP(שבוע_בדילוג[[#This Row],[ClientID]],קביעויות[השבוע בדילוג]),FALSE)=שבוע_בדילוג[[#This Row],[ClientID]],1,"")</f>
        <v/>
      </c>
      <c r="J1198" s="1" t="str">
        <f>IF(AND(שבוע_בדילוג[[#This Row],[CycleNumber]]&gt;1,OR(B1199="",שבוע_בדילוג[[#This Row],[CycleNumber]]&gt;B1197)),IF(OR(AND(שבוע_בדילוג[[#This Row],[LengthofCycle]]=29,F1197=29),AND(שבוע_בדילוג[[#This Row],[LengthofCycle]]=36,F1197=36)),1,""),"")</f>
        <v/>
      </c>
      <c r="K1198" s="1" t="str">
        <f>IF(AND(שבוע_בדילוג[[#This Row],[וסת השבוע]]=1,J1197=1,שבוע_בדילוג[[#This Row],[CycleNumber]]&gt;B1197),1,"")</f>
        <v/>
      </c>
      <c r="L1198" s="1" t="str">
        <f>IF(שבוע_בדילוג[[#This Row],[CycleNumber]]=1,"",IF(שבוע_בדילוג[[#This Row],[וסת השבוע]]=1,0,IF(L1197="","",IF(L1197=0,IF(שבוע_בדילוג[[#This Row],[LengthofCycle]]=29,0,1),IF(L1197=1,IF(שבוע_בדילוג[[#This Row],[LengthofCycle]]+F1197=29*2,0,2),IF(L1197=2,IF(שבוע_בדילוג[[#This Row],[LengthofCycle]]+F1197+F1196=29*3,0,3),""))))))</f>
        <v/>
      </c>
      <c r="M1198" s="1" t="str">
        <f>IF(שבוע_בדילוג[[#This Row],[וסת השבוע]]=1,IF(שבוע_בדילוג[[#This Row],[וסת השבוע וההפלגה ביחד]]=1,M1197+1,0),IF(AND(שבוע_בדילוג[[#This Row],[CycleNumber]]&gt;B1197,שבוע_בדילוג[[#This Row],[CycleNumber]]&gt;1),IF(שבוע_בדילוג[[#This Row],[וסת השבוע פעיל?]]&lt;&gt;"",M1197+1,""),""))</f>
        <v/>
      </c>
      <c r="N1198" s="1" t="str">
        <f>IF(שבוע_בדילוג[[#This Row],[וסת השבוע פעיל?2]]="","",IF(AND(שבוע_בדילוג[[#This Row],[וסת השבוע פעיל?]]&lt;&gt;"",שבוע_בדילוג[[#This Row],[CycleNumber]]&lt;B1199,B1199&lt;&gt;"",שבוע_בדילוג[[#This Row],[וסת השבוע פעיל?]]&lt;3),IF(L1199=0,IF(AND(שבוע_בדילוג[[#This Row],[וסת השבוע פעיל?]]&gt;0,J1199=1),0,1),0),""))</f>
        <v/>
      </c>
      <c r="O1198" s="1" t="str">
        <f t="shared" si="96"/>
        <v/>
      </c>
      <c r="P1198" s="1" t="str">
        <f>IF(AND(שבוע_בדילוג[[#This Row],[חיזוי - שבוע]]=1,K1199=1),1,"")</f>
        <v/>
      </c>
      <c r="Q1198" s="1" t="str">
        <f>IF(AND(שבוע_בדילוג[[#This Row],[וסת השבוע פעיל?]]&lt;3,OR(שבוע_בדילוג[[#This Row],[CycleNumber]]&gt;B1199,B1199="")),1,"")</f>
        <v/>
      </c>
      <c r="R1198" s="1" t="str">
        <f>IF(AND(שבוע_בדילוג[[#This Row],[חיזוי - שבוע]]&lt;&gt;"",שבוע_בדילוג[[#This Row],[וסת השבוע פעיל?2]]=""),1,"")</f>
        <v/>
      </c>
      <c r="S1198" s="1" t="str">
        <f>IF(שבוע_בדילוג[[#This Row],[האישה קבעה וסת שבוע בדילוג?]]=1,IF(שבוע_בדילוג[[#This Row],[וסת השבוע פעיל?]]&lt;3,1,0),"")</f>
        <v/>
      </c>
      <c r="T11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8" s="1">
        <f t="shared" si="97"/>
        <v>0</v>
      </c>
      <c r="V1198" s="1" t="str">
        <f t="shared" si="98"/>
        <v/>
      </c>
      <c r="W1198" s="1" t="str">
        <f t="shared" si="99"/>
        <v/>
      </c>
      <c r="X1198" s="1" t="str">
        <f>IF(שבוע_בדילוג[[#This Row],[3 הפלגות זהות]]="","",IF(שבוע_בדילוג[[#This Row],[3 הפלגות זהות]]=1,שבוע_בדילוג[[#This Row],[LengthofCycle]],X1197))</f>
        <v/>
      </c>
      <c r="Z1198" s="1" t="str">
        <f>IF(OR(שבוע_בדילוג[[#This Row],[הווסת פעיל?]]=0,שבוע_בדילוג[[#This Row],[הווסת פעיל?]]=""),"",SUM(Z1197,שבוע_בדילוג[[#This Row],[הווסת פעיל?]]))</f>
        <v/>
      </c>
      <c r="AA1198" s="1" t="str">
        <f>IF(AND(שבוע_בדילוג[[#This Row],[כמה מחזורים עד עקירה]]&lt;&gt;"",Z1199=""),שבוע_בדילוג[[#This Row],[כמה מחזורים עד עקירה]],"")</f>
        <v/>
      </c>
      <c r="AB1198" s="1" t="str">
        <f>IF(AND(שבוע_בדילוג[[#This Row],[הווסת פעיל?]]=1,שבוע_בדילוג[[#This Row],[וסת קבוע אחרון]]&lt;&gt;X1197),שבוע_בדילוג[[#This Row],[וסת קבוע אחרון]],"")</f>
        <v/>
      </c>
      <c r="AC1198" s="1" t="str">
        <f>IF(AND(שבוע_בדילוג[[#This Row],[הווסת פעיל?]]=1,Y1197=0,שבוע_בדילוג[[#This Row],[וסת קבוע אחרון]]=X1197),שבוע_בדילוג[[#This Row],[וסת קבוע אחרון]],"")</f>
        <v/>
      </c>
      <c r="AD1198" s="1" t="str">
        <f>IF(AND(שבוע_בדילוג[[#This Row],[הווסת פעיל?]]=1,Y1197=0,שבוע_בדילוג[[#This Row],[וסת קבוע אחרון]]&lt;&gt;X1197),1,"")</f>
        <v/>
      </c>
      <c r="AE1198" s="1" t="str">
        <f>IF(AND(שבוע_בדילוג[[#This Row],[הווסת פעיל?]]&lt;&gt;"",B1199=1),שבוע_בדילוג[[#This Row],[CycleNumber]],"")</f>
        <v/>
      </c>
      <c r="AF1198" s="1" t="str">
        <f>IF(AND(שבוע_בדילוג[[#This Row],[הווסת פעיל?]]&lt;&gt;"",Y1197=""),שבוע_בדילוג[[#This Row],[CycleNumber]],"")</f>
        <v/>
      </c>
      <c r="AG1198" s="1" t="str">
        <f>IF(B1199=1,"",IF(שבוע_בדילוג[[#This Row],[הווסת פעיל?]]=1,IF(שבוע_בדילוג[[#This Row],[וסת קבוע אחרון]]=F1199,1,0),""))</f>
        <v/>
      </c>
      <c r="AH1198" s="1" t="str">
        <f>IF(B1199=1,"",IF(שבוע_בדילוג[[#This Row],[הווסת פעיל?]]=1,IF(OR(שבוע_בדילוג[[#This Row],[וסת קבוע אחרון]]=F1199,F1199=שבוע_בדילוג[[#This Row],[LengthofCycle]]),1,0),""))</f>
        <v/>
      </c>
      <c r="AI1198" s="1" t="str">
        <f>IF(B1199=1,"",IF(שבוע_בדילוג[[#This Row],[הווסת פעיל?]]=1,IF(OR(שבוע_בדילוג[[#This Row],[וסת קבוע אחרון]]=F1199,F1199=שבוע_בדילוג[[#This Row],[LengthofCycle]],AND(שבוע_בדילוג[[#This Row],[LengthofCycle]]&lt;&gt;שבוע_בדילוג[[#This Row],[וסת קבוע אחרון]],OR(F1199=28,F1199=29))),1,0),""))</f>
        <v/>
      </c>
      <c r="AJ1198" s="1" t="str">
        <f>IF(AND(שבוע_בדילוג[[#This Row],[הווסת פעיל?]]=1,B1199=1),1,"")</f>
        <v/>
      </c>
      <c r="AK1198" s="4">
        <f>IF(AND(שבוע_בדילוג[[#This Row],[הווסת פעיל?]]&lt;&gt;1,B1199&lt;&gt;1,B1199&lt;&gt;""),IF(שבוע_בדילוג[[#This Row],[LengthofCycle]]=F1199,1,0),"")</f>
        <v>0</v>
      </c>
      <c r="AL1198" s="4">
        <f>IF(AND(שבוע_בדילוג[[#This Row],[הווסת פעיל?]]&lt;&gt;1,B1199&lt;&gt;1,B1199&lt;&gt;""),IF(OR(שבוע_בדילוג[[#This Row],[LengthofCycle]]=F1199,F1199=29),1,0),"")</f>
        <v>0</v>
      </c>
      <c r="AM1198" s="4">
        <f>IF(AND(שבוע_בדילוג[[#This Row],[הווסת פעיל?]]&lt;&gt;1,B1199&lt;&gt;1,B1199&lt;&gt;""),IF(OR(שבוע_בדילוג[[#This Row],[LengthofCycle]]=F1199,F1199=29,F1199=28),1,0),"")</f>
        <v>0</v>
      </c>
    </row>
    <row r="1199" spans="1:39" x14ac:dyDescent="0.25">
      <c r="A1199" s="1" t="s">
        <v>154</v>
      </c>
      <c r="B1199" s="1">
        <v>4</v>
      </c>
      <c r="C1199" s="1">
        <v>0</v>
      </c>
      <c r="D1199" s="1">
        <v>0</v>
      </c>
      <c r="E1199" s="1">
        <v>0</v>
      </c>
      <c r="F1199" s="1">
        <v>25</v>
      </c>
      <c r="H1199" s="1">
        <f>שבוע_בדילוג[[#This Row],[LengthofCycle]]+1</f>
        <v>26</v>
      </c>
      <c r="I1199" s="1" t="str">
        <f>IF(IFERROR(LOOKUP(שבוע_בדילוג[[#This Row],[ClientID]],קביעויות[השבוע בדילוג]),FALSE)=שבוע_בדילוג[[#This Row],[ClientID]],1,"")</f>
        <v/>
      </c>
      <c r="J1199" s="1" t="str">
        <f>IF(AND(שבוע_בדילוג[[#This Row],[CycleNumber]]&gt;1,OR(B1200="",שבוע_בדילוג[[#This Row],[CycleNumber]]&gt;B1198)),IF(OR(AND(שבוע_בדילוג[[#This Row],[LengthofCycle]]=29,F1198=29),AND(שבוע_בדילוג[[#This Row],[LengthofCycle]]=36,F1198=36)),1,""),"")</f>
        <v/>
      </c>
      <c r="K1199" s="1" t="str">
        <f>IF(AND(שבוע_בדילוג[[#This Row],[וסת השבוע]]=1,J1198=1,שבוע_בדילוג[[#This Row],[CycleNumber]]&gt;B1198),1,"")</f>
        <v/>
      </c>
      <c r="L1199" s="1" t="str">
        <f>IF(שבוע_בדילוג[[#This Row],[CycleNumber]]=1,"",IF(שבוע_בדילוג[[#This Row],[וסת השבוע]]=1,0,IF(L1198="","",IF(L1198=0,IF(שבוע_בדילוג[[#This Row],[LengthofCycle]]=29,0,1),IF(L1198=1,IF(שבוע_בדילוג[[#This Row],[LengthofCycle]]+F1198=29*2,0,2),IF(L1198=2,IF(שבוע_בדילוג[[#This Row],[LengthofCycle]]+F1198+F1197=29*3,0,3),""))))))</f>
        <v/>
      </c>
      <c r="M1199" s="1" t="str">
        <f>IF(שבוע_בדילוג[[#This Row],[וסת השבוע]]=1,IF(שבוע_בדילוג[[#This Row],[וסת השבוע וההפלגה ביחד]]=1,M1198+1,0),IF(AND(שבוע_בדילוג[[#This Row],[CycleNumber]]&gt;B1198,שבוע_בדילוג[[#This Row],[CycleNumber]]&gt;1),IF(שבוע_בדילוג[[#This Row],[וסת השבוע פעיל?]]&lt;&gt;"",M1198+1,""),""))</f>
        <v/>
      </c>
      <c r="N1199" s="1" t="str">
        <f>IF(שבוע_בדילוג[[#This Row],[וסת השבוע פעיל?2]]="","",IF(AND(שבוע_בדילוג[[#This Row],[וסת השבוע פעיל?]]&lt;&gt;"",שבוע_בדילוג[[#This Row],[CycleNumber]]&lt;B1200,B1200&lt;&gt;"",שבוע_בדילוג[[#This Row],[וסת השבוע פעיל?]]&lt;3),IF(L1200=0,IF(AND(שבוע_בדילוג[[#This Row],[וסת השבוע פעיל?]]&gt;0,J1200=1),0,1),0),""))</f>
        <v/>
      </c>
      <c r="O1199" s="1" t="str">
        <f t="shared" si="96"/>
        <v/>
      </c>
      <c r="P1199" s="1" t="str">
        <f>IF(AND(שבוע_בדילוג[[#This Row],[חיזוי - שבוע]]=1,K1200=1),1,"")</f>
        <v/>
      </c>
      <c r="Q1199" s="1" t="str">
        <f>IF(AND(שבוע_בדילוג[[#This Row],[וסת השבוע פעיל?]]&lt;3,OR(שבוע_בדילוג[[#This Row],[CycleNumber]]&gt;B1200,B1200="")),1,"")</f>
        <v/>
      </c>
      <c r="R1199" s="1" t="str">
        <f>IF(AND(שבוע_בדילוג[[#This Row],[חיזוי - שבוע]]&lt;&gt;"",שבוע_בדילוג[[#This Row],[וסת השבוע פעיל?2]]=""),1,"")</f>
        <v/>
      </c>
      <c r="S1199" s="1" t="str">
        <f>IF(שבוע_בדילוג[[#This Row],[האישה קבעה וסת שבוע בדילוג?]]=1,IF(שבוע_בדילוג[[#This Row],[וסת השבוע פעיל?]]&lt;3,1,0),"")</f>
        <v/>
      </c>
      <c r="T11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199" s="1">
        <f t="shared" si="97"/>
        <v>0</v>
      </c>
      <c r="V1199" s="1">
        <f t="shared" si="98"/>
        <v>0</v>
      </c>
      <c r="W1199" s="1" t="str">
        <f t="shared" si="99"/>
        <v/>
      </c>
      <c r="X1199" s="1" t="str">
        <f>IF(שבוע_בדילוג[[#This Row],[3 הפלגות זהות]]="","",IF(שבוע_בדילוג[[#This Row],[3 הפלגות זהות]]=1,שבוע_בדילוג[[#This Row],[LengthofCycle]],X1198))</f>
        <v/>
      </c>
      <c r="Z1199" s="1" t="str">
        <f>IF(OR(שבוע_בדילוג[[#This Row],[הווסת פעיל?]]=0,שבוע_בדילוג[[#This Row],[הווסת פעיל?]]=""),"",SUM(Z1198,שבוע_בדילוג[[#This Row],[הווסת פעיל?]]))</f>
        <v/>
      </c>
      <c r="AA1199" s="1" t="str">
        <f>IF(AND(שבוע_בדילוג[[#This Row],[כמה מחזורים עד עקירה]]&lt;&gt;"",Z1200=""),שבוע_בדילוג[[#This Row],[כמה מחזורים עד עקירה]],"")</f>
        <v/>
      </c>
      <c r="AB1199" s="1" t="str">
        <f>IF(AND(שבוע_בדילוג[[#This Row],[הווסת פעיל?]]=1,שבוע_בדילוג[[#This Row],[וסת קבוע אחרון]]&lt;&gt;X1198),שבוע_בדילוג[[#This Row],[וסת קבוע אחרון]],"")</f>
        <v/>
      </c>
      <c r="AC1199" s="1" t="str">
        <f>IF(AND(שבוע_בדילוג[[#This Row],[הווסת פעיל?]]=1,Y1198=0,שבוע_בדילוג[[#This Row],[וסת קבוע אחרון]]=X1198),שבוע_בדילוג[[#This Row],[וסת קבוע אחרון]],"")</f>
        <v/>
      </c>
      <c r="AD1199" s="1" t="str">
        <f>IF(AND(שבוע_בדילוג[[#This Row],[הווסת פעיל?]]=1,Y1198=0,שבוע_בדילוג[[#This Row],[וסת קבוע אחרון]]&lt;&gt;X1198),1,"")</f>
        <v/>
      </c>
      <c r="AE1199" s="1" t="str">
        <f>IF(AND(שבוע_בדילוג[[#This Row],[הווסת פעיל?]]&lt;&gt;"",B1200=1),שבוע_בדילוג[[#This Row],[CycleNumber]],"")</f>
        <v/>
      </c>
      <c r="AF1199" s="1" t="str">
        <f>IF(AND(שבוע_בדילוג[[#This Row],[הווסת פעיל?]]&lt;&gt;"",Y1198=""),שבוע_בדילוג[[#This Row],[CycleNumber]],"")</f>
        <v/>
      </c>
      <c r="AG1199" s="1" t="str">
        <f>IF(B1200=1,"",IF(שבוע_בדילוג[[#This Row],[הווסת פעיל?]]=1,IF(שבוע_בדילוג[[#This Row],[וסת קבוע אחרון]]=F1200,1,0),""))</f>
        <v/>
      </c>
      <c r="AH1199" s="1" t="str">
        <f>IF(B1200=1,"",IF(שבוע_בדילוג[[#This Row],[הווסת פעיל?]]=1,IF(OR(שבוע_בדילוג[[#This Row],[וסת קבוע אחרון]]=F1200,F1200=שבוע_בדילוג[[#This Row],[LengthofCycle]]),1,0),""))</f>
        <v/>
      </c>
      <c r="AI1199" s="1" t="str">
        <f>IF(B1200=1,"",IF(שבוע_בדילוג[[#This Row],[הווסת פעיל?]]=1,IF(OR(שבוע_בדילוג[[#This Row],[וסת קבוע אחרון]]=F1200,F1200=שבוע_בדילוג[[#This Row],[LengthofCycle]],AND(שבוע_בדילוג[[#This Row],[LengthofCycle]]&lt;&gt;שבוע_בדילוג[[#This Row],[וסת קבוע אחרון]],OR(F1200=28,F1200=29))),1,0),""))</f>
        <v/>
      </c>
      <c r="AJ1199" s="1" t="str">
        <f>IF(AND(שבוע_בדילוג[[#This Row],[הווסת פעיל?]]=1,B1200=1),1,"")</f>
        <v/>
      </c>
      <c r="AK1199" s="4">
        <f>IF(AND(שבוע_בדילוג[[#This Row],[הווסת פעיל?]]&lt;&gt;1,B1200&lt;&gt;1,B1200&lt;&gt;""),IF(שבוע_בדילוג[[#This Row],[LengthofCycle]]=F1200,1,0),"")</f>
        <v>0</v>
      </c>
      <c r="AL1199" s="4">
        <f>IF(AND(שבוע_בדילוג[[#This Row],[הווסת פעיל?]]&lt;&gt;1,B1200&lt;&gt;1,B1200&lt;&gt;""),IF(OR(שבוע_בדילוג[[#This Row],[LengthofCycle]]=F1200,F1200=29),1,0),"")</f>
        <v>0</v>
      </c>
      <c r="AM1199" s="4">
        <f>IF(AND(שבוע_בדילוג[[#This Row],[הווסת פעיל?]]&lt;&gt;1,B1200&lt;&gt;1,B1200&lt;&gt;""),IF(OR(שבוע_בדילוג[[#This Row],[LengthofCycle]]=F1200,F1200=29,F1200=28),1,0),"")</f>
        <v>0</v>
      </c>
    </row>
    <row r="1200" spans="1:39" x14ac:dyDescent="0.25">
      <c r="A1200" s="1" t="s">
        <v>154</v>
      </c>
      <c r="B1200" s="1">
        <v>5</v>
      </c>
      <c r="C1200" s="1">
        <v>0</v>
      </c>
      <c r="D1200" s="1">
        <v>0</v>
      </c>
      <c r="E1200" s="1">
        <v>0</v>
      </c>
      <c r="F1200" s="1">
        <v>27</v>
      </c>
      <c r="H1200" s="1">
        <f>שבוע_בדילוג[[#This Row],[LengthofCycle]]+1</f>
        <v>28</v>
      </c>
      <c r="I1200" s="1" t="str">
        <f>IF(IFERROR(LOOKUP(שבוע_בדילוג[[#This Row],[ClientID]],קביעויות[השבוע בדילוג]),FALSE)=שבוע_בדילוג[[#This Row],[ClientID]],1,"")</f>
        <v/>
      </c>
      <c r="J1200" s="1" t="str">
        <f>IF(AND(שבוע_בדילוג[[#This Row],[CycleNumber]]&gt;1,OR(B1201="",שבוע_בדילוג[[#This Row],[CycleNumber]]&gt;B1199)),IF(OR(AND(שבוע_בדילוג[[#This Row],[LengthofCycle]]=29,F1199=29),AND(שבוע_בדילוג[[#This Row],[LengthofCycle]]=36,F1199=36)),1,""),"")</f>
        <v/>
      </c>
      <c r="K1200" s="1" t="str">
        <f>IF(AND(שבוע_בדילוג[[#This Row],[וסת השבוע]]=1,J1199=1,שבוע_בדילוג[[#This Row],[CycleNumber]]&gt;B1199),1,"")</f>
        <v/>
      </c>
      <c r="L1200" s="1" t="str">
        <f>IF(שבוע_בדילוג[[#This Row],[CycleNumber]]=1,"",IF(שבוע_בדילוג[[#This Row],[וסת השבוע]]=1,0,IF(L1199="","",IF(L1199=0,IF(שבוע_בדילוג[[#This Row],[LengthofCycle]]=29,0,1),IF(L1199=1,IF(שבוע_בדילוג[[#This Row],[LengthofCycle]]+F1199=29*2,0,2),IF(L1199=2,IF(שבוע_בדילוג[[#This Row],[LengthofCycle]]+F1199+F1198=29*3,0,3),""))))))</f>
        <v/>
      </c>
      <c r="M1200" s="1" t="str">
        <f>IF(שבוע_בדילוג[[#This Row],[וסת השבוע]]=1,IF(שבוע_בדילוג[[#This Row],[וסת השבוע וההפלגה ביחד]]=1,M1199+1,0),IF(AND(שבוע_בדילוג[[#This Row],[CycleNumber]]&gt;B1199,שבוע_בדילוג[[#This Row],[CycleNumber]]&gt;1),IF(שבוע_בדילוג[[#This Row],[וסת השבוע פעיל?]]&lt;&gt;"",M1199+1,""),""))</f>
        <v/>
      </c>
      <c r="N1200" s="1" t="str">
        <f>IF(שבוע_בדילוג[[#This Row],[וסת השבוע פעיל?2]]="","",IF(AND(שבוע_בדילוג[[#This Row],[וסת השבוע פעיל?]]&lt;&gt;"",שבוע_בדילוג[[#This Row],[CycleNumber]]&lt;B1201,B1201&lt;&gt;"",שבוע_בדילוג[[#This Row],[וסת השבוע פעיל?]]&lt;3),IF(L1201=0,IF(AND(שבוע_בדילוג[[#This Row],[וסת השבוע פעיל?]]&gt;0,J1201=1),0,1),0),""))</f>
        <v/>
      </c>
      <c r="O1200" s="1" t="str">
        <f t="shared" si="96"/>
        <v/>
      </c>
      <c r="P1200" s="1" t="str">
        <f>IF(AND(שבוע_בדילוג[[#This Row],[חיזוי - שבוע]]=1,K1201=1),1,"")</f>
        <v/>
      </c>
      <c r="Q1200" s="1" t="str">
        <f>IF(AND(שבוע_בדילוג[[#This Row],[וסת השבוע פעיל?]]&lt;3,OR(שבוע_בדילוג[[#This Row],[CycleNumber]]&gt;B1201,B1201="")),1,"")</f>
        <v/>
      </c>
      <c r="R1200" s="1" t="str">
        <f>IF(AND(שבוע_בדילוג[[#This Row],[חיזוי - שבוע]]&lt;&gt;"",שבוע_בדילוג[[#This Row],[וסת השבוע פעיל?2]]=""),1,"")</f>
        <v/>
      </c>
      <c r="S1200" s="1" t="str">
        <f>IF(שבוע_בדילוג[[#This Row],[האישה קבעה וסת שבוע בדילוג?]]=1,IF(שבוע_בדילוג[[#This Row],[וסת השבוע פעיל?]]&lt;3,1,0),"")</f>
        <v/>
      </c>
      <c r="T12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0" s="1">
        <f t="shared" si="97"/>
        <v>0</v>
      </c>
      <c r="V1200" s="1">
        <f t="shared" si="98"/>
        <v>0</v>
      </c>
      <c r="W1200" s="1">
        <f t="shared" si="99"/>
        <v>0</v>
      </c>
      <c r="X1200" s="1" t="str">
        <f>IF(שבוע_בדילוג[[#This Row],[3 הפלגות זהות]]="","",IF(שבוע_בדילוג[[#This Row],[3 הפלגות זהות]]=1,שבוע_בדילוג[[#This Row],[LengthofCycle]],X1199))</f>
        <v/>
      </c>
      <c r="Z1200" s="1" t="str">
        <f>IF(OR(שבוע_בדילוג[[#This Row],[הווסת פעיל?]]=0,שבוע_בדילוג[[#This Row],[הווסת פעיל?]]=""),"",SUM(Z1199,שבוע_בדילוג[[#This Row],[הווסת פעיל?]]))</f>
        <v/>
      </c>
      <c r="AA1200" s="1" t="str">
        <f>IF(AND(שבוע_בדילוג[[#This Row],[כמה מחזורים עד עקירה]]&lt;&gt;"",Z1201=""),שבוע_בדילוג[[#This Row],[כמה מחזורים עד עקירה]],"")</f>
        <v/>
      </c>
      <c r="AB1200" s="1" t="str">
        <f>IF(AND(שבוע_בדילוג[[#This Row],[הווסת פעיל?]]=1,שבוע_בדילוג[[#This Row],[וסת קבוע אחרון]]&lt;&gt;X1199),שבוע_בדילוג[[#This Row],[וסת קבוע אחרון]],"")</f>
        <v/>
      </c>
      <c r="AC1200" s="1" t="str">
        <f>IF(AND(שבוע_בדילוג[[#This Row],[הווסת פעיל?]]=1,Y1199=0,שבוע_בדילוג[[#This Row],[וסת קבוע אחרון]]=X1199),שבוע_בדילוג[[#This Row],[וסת קבוע אחרון]],"")</f>
        <v/>
      </c>
      <c r="AD1200" s="1" t="str">
        <f>IF(AND(שבוע_בדילוג[[#This Row],[הווסת פעיל?]]=1,Y1199=0,שבוע_בדילוג[[#This Row],[וסת קבוע אחרון]]&lt;&gt;X1199),1,"")</f>
        <v/>
      </c>
      <c r="AE1200" s="1" t="str">
        <f>IF(AND(שבוע_בדילוג[[#This Row],[הווסת פעיל?]]&lt;&gt;"",B1201=1),שבוע_בדילוג[[#This Row],[CycleNumber]],"")</f>
        <v/>
      </c>
      <c r="AF1200" s="1" t="str">
        <f>IF(AND(שבוע_בדילוג[[#This Row],[הווסת פעיל?]]&lt;&gt;"",Y1199=""),שבוע_בדילוג[[#This Row],[CycleNumber]],"")</f>
        <v/>
      </c>
      <c r="AG1200" s="1" t="str">
        <f>IF(B1201=1,"",IF(שבוע_בדילוג[[#This Row],[הווסת פעיל?]]=1,IF(שבוע_בדילוג[[#This Row],[וסת קבוע אחרון]]=F1201,1,0),""))</f>
        <v/>
      </c>
      <c r="AH1200" s="1" t="str">
        <f>IF(B1201=1,"",IF(שבוע_בדילוג[[#This Row],[הווסת פעיל?]]=1,IF(OR(שבוע_בדילוג[[#This Row],[וסת קבוע אחרון]]=F1201,F1201=שבוע_בדילוג[[#This Row],[LengthofCycle]]),1,0),""))</f>
        <v/>
      </c>
      <c r="AI1200" s="1" t="str">
        <f>IF(B1201=1,"",IF(שבוע_בדילוג[[#This Row],[הווסת פעיל?]]=1,IF(OR(שבוע_בדילוג[[#This Row],[וסת קבוע אחרון]]=F1201,F1201=שבוע_בדילוג[[#This Row],[LengthofCycle]],AND(שבוע_בדילוג[[#This Row],[LengthofCycle]]&lt;&gt;שבוע_בדילוג[[#This Row],[וסת קבוע אחרון]],OR(F1201=28,F1201=29))),1,0),""))</f>
        <v/>
      </c>
      <c r="AJ1200" s="1" t="str">
        <f>IF(AND(שבוע_בדילוג[[#This Row],[הווסת פעיל?]]=1,B1201=1),1,"")</f>
        <v/>
      </c>
      <c r="AK1200" s="4">
        <f>IF(AND(שבוע_בדילוג[[#This Row],[הווסת פעיל?]]&lt;&gt;1,B1201&lt;&gt;1,B1201&lt;&gt;""),IF(שבוע_בדילוג[[#This Row],[LengthofCycle]]=F1201,1,0),"")</f>
        <v>0</v>
      </c>
      <c r="AL1200" s="4">
        <f>IF(AND(שבוע_בדילוג[[#This Row],[הווסת פעיל?]]&lt;&gt;1,B1201&lt;&gt;1,B1201&lt;&gt;""),IF(OR(שבוע_בדילוג[[#This Row],[LengthofCycle]]=F1201,F1201=29),1,0),"")</f>
        <v>1</v>
      </c>
      <c r="AM1200" s="4">
        <f>IF(AND(שבוע_בדילוג[[#This Row],[הווסת פעיל?]]&lt;&gt;1,B1201&lt;&gt;1,B1201&lt;&gt;""),IF(OR(שבוע_בדילוג[[#This Row],[LengthofCycle]]=F1201,F1201=29,F1201=28),1,0),"")</f>
        <v>1</v>
      </c>
    </row>
    <row r="1201" spans="1:39" x14ac:dyDescent="0.25">
      <c r="A1201" s="1" t="s">
        <v>154</v>
      </c>
      <c r="B1201" s="1">
        <v>6</v>
      </c>
      <c r="C1201" s="1">
        <v>0</v>
      </c>
      <c r="D1201" s="1">
        <v>1</v>
      </c>
      <c r="E1201" s="1">
        <v>0</v>
      </c>
      <c r="F1201" s="1">
        <v>29</v>
      </c>
      <c r="H1201" s="1">
        <f>שבוע_בדילוג[[#This Row],[LengthofCycle]]+1</f>
        <v>30</v>
      </c>
      <c r="I1201" s="1" t="str">
        <f>IF(IFERROR(LOOKUP(שבוע_בדילוג[[#This Row],[ClientID]],קביעויות[השבוע בדילוג]),FALSE)=שבוע_בדילוג[[#This Row],[ClientID]],1,"")</f>
        <v/>
      </c>
      <c r="J1201" s="1" t="str">
        <f>IF(AND(שבוע_בדילוג[[#This Row],[CycleNumber]]&gt;1,OR(B1202="",שבוע_בדילוג[[#This Row],[CycleNumber]]&gt;B1200)),IF(OR(AND(שבוע_בדילוג[[#This Row],[LengthofCycle]]=29,F1200=29),AND(שבוע_בדילוג[[#This Row],[LengthofCycle]]=36,F1200=36)),1,""),"")</f>
        <v/>
      </c>
      <c r="K1201" s="1" t="str">
        <f>IF(AND(שבוע_בדילוג[[#This Row],[וסת השבוע]]=1,J1200=1,שבוע_בדילוג[[#This Row],[CycleNumber]]&gt;B1200),1,"")</f>
        <v/>
      </c>
      <c r="L1201" s="1" t="str">
        <f>IF(שבוע_בדילוג[[#This Row],[CycleNumber]]=1,"",IF(שבוע_בדילוג[[#This Row],[וסת השבוע]]=1,0,IF(L1200="","",IF(L1200=0,IF(שבוע_בדילוג[[#This Row],[LengthofCycle]]=29,0,1),IF(L1200=1,IF(שבוע_בדילוג[[#This Row],[LengthofCycle]]+F1200=29*2,0,2),IF(L1200=2,IF(שבוע_בדילוג[[#This Row],[LengthofCycle]]+F1200+F1199=29*3,0,3),""))))))</f>
        <v/>
      </c>
      <c r="M1201" s="1" t="str">
        <f>IF(שבוע_בדילוג[[#This Row],[וסת השבוע]]=1,IF(שבוע_בדילוג[[#This Row],[וסת השבוע וההפלגה ביחד]]=1,M1200+1,0),IF(AND(שבוע_בדילוג[[#This Row],[CycleNumber]]&gt;B1200,שבוע_בדילוג[[#This Row],[CycleNumber]]&gt;1),IF(שבוע_בדילוג[[#This Row],[וסת השבוע פעיל?]]&lt;&gt;"",M1200+1,""),""))</f>
        <v/>
      </c>
      <c r="N1201" s="1" t="str">
        <f>IF(שבוע_בדילוג[[#This Row],[וסת השבוע פעיל?2]]="","",IF(AND(שבוע_בדילוג[[#This Row],[וסת השבוע פעיל?]]&lt;&gt;"",שבוע_בדילוג[[#This Row],[CycleNumber]]&lt;B1202,B1202&lt;&gt;"",שבוע_בדילוג[[#This Row],[וסת השבוע פעיל?]]&lt;3),IF(L1202=0,IF(AND(שבוע_בדילוג[[#This Row],[וסת השבוע פעיל?]]&gt;0,J1202=1),0,1),0),""))</f>
        <v/>
      </c>
      <c r="O1201" s="1" t="str">
        <f t="shared" si="96"/>
        <v/>
      </c>
      <c r="P1201" s="1" t="str">
        <f>IF(AND(שבוע_בדילוג[[#This Row],[חיזוי - שבוע]]=1,K1202=1),1,"")</f>
        <v/>
      </c>
      <c r="Q1201" s="1" t="str">
        <f>IF(AND(שבוע_בדילוג[[#This Row],[וסת השבוע פעיל?]]&lt;3,OR(שבוע_בדילוג[[#This Row],[CycleNumber]]&gt;B1202,B1202="")),1,"")</f>
        <v/>
      </c>
      <c r="R1201" s="1" t="str">
        <f>IF(AND(שבוע_בדילוג[[#This Row],[חיזוי - שבוע]]&lt;&gt;"",שבוע_בדילוג[[#This Row],[וסת השבוע פעיל?2]]=""),1,"")</f>
        <v/>
      </c>
      <c r="S1201" s="1" t="str">
        <f>IF(שבוע_בדילוג[[#This Row],[האישה קבעה וסת שבוע בדילוג?]]=1,IF(שבוע_בדילוג[[#This Row],[וסת השבוע פעיל?]]&lt;3,1,0),"")</f>
        <v/>
      </c>
      <c r="T12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1" s="1">
        <f t="shared" si="97"/>
        <v>0</v>
      </c>
      <c r="V1201" s="1">
        <f t="shared" si="98"/>
        <v>0</v>
      </c>
      <c r="W1201" s="1">
        <f t="shared" si="99"/>
        <v>0</v>
      </c>
      <c r="X1201" s="1" t="str">
        <f>IF(שבוע_בדילוג[[#This Row],[3 הפלגות זהות]]="","",IF(שבוע_בדילוג[[#This Row],[3 הפלגות זהות]]=1,שבוע_בדילוג[[#This Row],[LengthofCycle]],X1200))</f>
        <v/>
      </c>
      <c r="Z1201" s="1" t="str">
        <f>IF(OR(שבוע_בדילוג[[#This Row],[הווסת פעיל?]]=0,שבוע_בדילוג[[#This Row],[הווסת פעיל?]]=""),"",SUM(Z1200,שבוע_בדילוג[[#This Row],[הווסת פעיל?]]))</f>
        <v/>
      </c>
      <c r="AA1201" s="1" t="str">
        <f>IF(AND(שבוע_בדילוג[[#This Row],[כמה מחזורים עד עקירה]]&lt;&gt;"",Z1202=""),שבוע_בדילוג[[#This Row],[כמה מחזורים עד עקירה]],"")</f>
        <v/>
      </c>
      <c r="AB1201" s="1" t="str">
        <f>IF(AND(שבוע_בדילוג[[#This Row],[הווסת פעיל?]]=1,שבוע_בדילוג[[#This Row],[וסת קבוע אחרון]]&lt;&gt;X1200),שבוע_בדילוג[[#This Row],[וסת קבוע אחרון]],"")</f>
        <v/>
      </c>
      <c r="AC1201" s="1" t="str">
        <f>IF(AND(שבוע_בדילוג[[#This Row],[הווסת פעיל?]]=1,Y1200=0,שבוע_בדילוג[[#This Row],[וסת קבוע אחרון]]=X1200),שבוע_בדילוג[[#This Row],[וסת קבוע אחרון]],"")</f>
        <v/>
      </c>
      <c r="AD1201" s="1" t="str">
        <f>IF(AND(שבוע_בדילוג[[#This Row],[הווסת פעיל?]]=1,Y1200=0,שבוע_בדילוג[[#This Row],[וסת קבוע אחרון]]&lt;&gt;X1200),1,"")</f>
        <v/>
      </c>
      <c r="AE1201" s="1" t="str">
        <f>IF(AND(שבוע_בדילוג[[#This Row],[הווסת פעיל?]]&lt;&gt;"",B1202=1),שבוע_בדילוג[[#This Row],[CycleNumber]],"")</f>
        <v/>
      </c>
      <c r="AF1201" s="1" t="str">
        <f>IF(AND(שבוע_בדילוג[[#This Row],[הווסת פעיל?]]&lt;&gt;"",Y1200=""),שבוע_בדילוג[[#This Row],[CycleNumber]],"")</f>
        <v/>
      </c>
      <c r="AG1201" s="1" t="str">
        <f>IF(B1202=1,"",IF(שבוע_בדילוג[[#This Row],[הווסת פעיל?]]=1,IF(שבוע_בדילוג[[#This Row],[וסת קבוע אחרון]]=F1202,1,0),""))</f>
        <v/>
      </c>
      <c r="AH1201" s="1" t="str">
        <f>IF(B1202=1,"",IF(שבוע_בדילוג[[#This Row],[הווסת פעיל?]]=1,IF(OR(שבוע_בדילוג[[#This Row],[וסת קבוע אחרון]]=F1202,F1202=שבוע_בדילוג[[#This Row],[LengthofCycle]]),1,0),""))</f>
        <v/>
      </c>
      <c r="AI1201" s="1" t="str">
        <f>IF(B1202=1,"",IF(שבוע_בדילוג[[#This Row],[הווסת פעיל?]]=1,IF(OR(שבוע_בדילוג[[#This Row],[וסת קבוע אחרון]]=F1202,F1202=שבוע_בדילוג[[#This Row],[LengthofCycle]],AND(שבוע_בדילוג[[#This Row],[LengthofCycle]]&lt;&gt;שבוע_בדילוג[[#This Row],[וסת קבוע אחרון]],OR(F1202=28,F1202=29))),1,0),""))</f>
        <v/>
      </c>
      <c r="AJ1201" s="1" t="str">
        <f>IF(AND(שבוע_בדילוג[[#This Row],[הווסת פעיל?]]=1,B1202=1),1,"")</f>
        <v/>
      </c>
      <c r="AK1201" s="4">
        <f>IF(AND(שבוע_בדילוג[[#This Row],[הווסת פעיל?]]&lt;&gt;1,B1202&lt;&gt;1,B1202&lt;&gt;""),IF(שבוע_בדילוג[[#This Row],[LengthofCycle]]=F1202,1,0),"")</f>
        <v>0</v>
      </c>
      <c r="AL1201" s="4">
        <f>IF(AND(שבוע_בדילוג[[#This Row],[הווסת פעיל?]]&lt;&gt;1,B1202&lt;&gt;1,B1202&lt;&gt;""),IF(OR(שבוע_בדילוג[[#This Row],[LengthofCycle]]=F1202,F1202=29),1,0),"")</f>
        <v>0</v>
      </c>
      <c r="AM1201" s="4">
        <f>IF(AND(שבוע_בדילוג[[#This Row],[הווסת פעיל?]]&lt;&gt;1,B1202&lt;&gt;1,B1202&lt;&gt;""),IF(OR(שבוע_בדילוג[[#This Row],[LengthofCycle]]=F1202,F1202=29,F1202=28),1,0),"")</f>
        <v>0</v>
      </c>
    </row>
    <row r="1202" spans="1:39" x14ac:dyDescent="0.25">
      <c r="A1202" s="1" t="s">
        <v>154</v>
      </c>
      <c r="B1202" s="1">
        <v>7</v>
      </c>
      <c r="C1202" s="1">
        <v>0</v>
      </c>
      <c r="D1202" s="1">
        <v>1</v>
      </c>
      <c r="E1202" s="1">
        <v>0</v>
      </c>
      <c r="F1202" s="1">
        <v>26</v>
      </c>
      <c r="H1202" s="1">
        <f>שבוע_בדילוג[[#This Row],[LengthofCycle]]+1</f>
        <v>27</v>
      </c>
      <c r="I1202" s="1" t="str">
        <f>IF(IFERROR(LOOKUP(שבוע_בדילוג[[#This Row],[ClientID]],קביעויות[השבוע בדילוג]),FALSE)=שבוע_בדילוג[[#This Row],[ClientID]],1,"")</f>
        <v/>
      </c>
      <c r="J1202" s="1" t="str">
        <f>IF(AND(שבוע_בדילוג[[#This Row],[CycleNumber]]&gt;1,OR(B1203="",שבוע_בדילוג[[#This Row],[CycleNumber]]&gt;B1201)),IF(OR(AND(שבוע_בדילוג[[#This Row],[LengthofCycle]]=29,F1201=29),AND(שבוע_בדילוג[[#This Row],[LengthofCycle]]=36,F1201=36)),1,""),"")</f>
        <v/>
      </c>
      <c r="K1202" s="1" t="str">
        <f>IF(AND(שבוע_בדילוג[[#This Row],[וסת השבוע]]=1,J1201=1,שבוע_בדילוג[[#This Row],[CycleNumber]]&gt;B1201),1,"")</f>
        <v/>
      </c>
      <c r="L1202" s="1" t="str">
        <f>IF(שבוע_בדילוג[[#This Row],[CycleNumber]]=1,"",IF(שבוע_בדילוג[[#This Row],[וסת השבוע]]=1,0,IF(L1201="","",IF(L1201=0,IF(שבוע_בדילוג[[#This Row],[LengthofCycle]]=29,0,1),IF(L1201=1,IF(שבוע_בדילוג[[#This Row],[LengthofCycle]]+F1201=29*2,0,2),IF(L1201=2,IF(שבוע_בדילוג[[#This Row],[LengthofCycle]]+F1201+F1200=29*3,0,3),""))))))</f>
        <v/>
      </c>
      <c r="M1202" s="1" t="str">
        <f>IF(שבוע_בדילוג[[#This Row],[וסת השבוע]]=1,IF(שבוע_בדילוג[[#This Row],[וסת השבוע וההפלגה ביחד]]=1,M1201+1,0),IF(AND(שבוע_בדילוג[[#This Row],[CycleNumber]]&gt;B1201,שבוע_בדילוג[[#This Row],[CycleNumber]]&gt;1),IF(שבוע_בדילוג[[#This Row],[וסת השבוע פעיל?]]&lt;&gt;"",M1201+1,""),""))</f>
        <v/>
      </c>
      <c r="N1202" s="1" t="str">
        <f>IF(שבוע_בדילוג[[#This Row],[וסת השבוע פעיל?2]]="","",IF(AND(שבוע_בדילוג[[#This Row],[וסת השבוע פעיל?]]&lt;&gt;"",שבוע_בדילוג[[#This Row],[CycleNumber]]&lt;B1203,B1203&lt;&gt;"",שבוע_בדילוג[[#This Row],[וסת השבוע פעיל?]]&lt;3),IF(L1203=0,IF(AND(שבוע_בדילוג[[#This Row],[וסת השבוע פעיל?]]&gt;0,J1203=1),0,1),0),""))</f>
        <v/>
      </c>
      <c r="O1202" s="1" t="str">
        <f t="shared" si="96"/>
        <v/>
      </c>
      <c r="P1202" s="1" t="str">
        <f>IF(AND(שבוע_בדילוג[[#This Row],[חיזוי - שבוע]]=1,K1203=1),1,"")</f>
        <v/>
      </c>
      <c r="Q1202" s="1" t="str">
        <f>IF(AND(שבוע_בדילוג[[#This Row],[וסת השבוע פעיל?]]&lt;3,OR(שבוע_בדילוג[[#This Row],[CycleNumber]]&gt;B1203,B1203="")),1,"")</f>
        <v/>
      </c>
      <c r="R1202" s="1" t="str">
        <f>IF(AND(שבוע_בדילוג[[#This Row],[חיזוי - שבוע]]&lt;&gt;"",שבוע_בדילוג[[#This Row],[וסת השבוע פעיל?2]]=""),1,"")</f>
        <v/>
      </c>
      <c r="S1202" s="1" t="str">
        <f>IF(שבוע_בדילוג[[#This Row],[האישה קבעה וסת שבוע בדילוג?]]=1,IF(שבוע_בדילוג[[#This Row],[וסת השבוע פעיל?]]&lt;3,1,0),"")</f>
        <v/>
      </c>
      <c r="T12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2" s="1">
        <f t="shared" si="97"/>
        <v>0</v>
      </c>
      <c r="V1202" s="1">
        <f t="shared" si="98"/>
        <v>0</v>
      </c>
      <c r="W1202" s="1">
        <f t="shared" si="99"/>
        <v>0</v>
      </c>
      <c r="X1202" s="1" t="str">
        <f>IF(שבוע_בדילוג[[#This Row],[3 הפלגות זהות]]="","",IF(שבוע_בדילוג[[#This Row],[3 הפלגות זהות]]=1,שבוע_בדילוג[[#This Row],[LengthofCycle]],X1201))</f>
        <v/>
      </c>
      <c r="Z1202" s="1" t="str">
        <f>IF(OR(שבוע_בדילוג[[#This Row],[הווסת פעיל?]]=0,שבוע_בדילוג[[#This Row],[הווסת פעיל?]]=""),"",SUM(Z1201,שבוע_בדילוג[[#This Row],[הווסת פעיל?]]))</f>
        <v/>
      </c>
      <c r="AA1202" s="1" t="str">
        <f>IF(AND(שבוע_בדילוג[[#This Row],[כמה מחזורים עד עקירה]]&lt;&gt;"",Z1203=""),שבוע_בדילוג[[#This Row],[כמה מחזורים עד עקירה]],"")</f>
        <v/>
      </c>
      <c r="AB1202" s="1" t="str">
        <f>IF(AND(שבוע_בדילוג[[#This Row],[הווסת פעיל?]]=1,שבוע_בדילוג[[#This Row],[וסת קבוע אחרון]]&lt;&gt;X1201),שבוע_בדילוג[[#This Row],[וסת קבוע אחרון]],"")</f>
        <v/>
      </c>
      <c r="AC1202" s="1" t="str">
        <f>IF(AND(שבוע_בדילוג[[#This Row],[הווסת פעיל?]]=1,Y1201=0,שבוע_בדילוג[[#This Row],[וסת קבוע אחרון]]=X1201),שבוע_בדילוג[[#This Row],[וסת קבוע אחרון]],"")</f>
        <v/>
      </c>
      <c r="AD1202" s="1" t="str">
        <f>IF(AND(שבוע_בדילוג[[#This Row],[הווסת פעיל?]]=1,Y1201=0,שבוע_בדילוג[[#This Row],[וסת קבוע אחרון]]&lt;&gt;X1201),1,"")</f>
        <v/>
      </c>
      <c r="AE1202" s="1" t="str">
        <f>IF(AND(שבוע_בדילוג[[#This Row],[הווסת פעיל?]]&lt;&gt;"",B1203=1),שבוע_בדילוג[[#This Row],[CycleNumber]],"")</f>
        <v/>
      </c>
      <c r="AF1202" s="1" t="str">
        <f>IF(AND(שבוע_בדילוג[[#This Row],[הווסת פעיל?]]&lt;&gt;"",Y1201=""),שבוע_בדילוג[[#This Row],[CycleNumber]],"")</f>
        <v/>
      </c>
      <c r="AG1202" s="1" t="str">
        <f>IF(B1203=1,"",IF(שבוע_בדילוג[[#This Row],[הווסת פעיל?]]=1,IF(שבוע_בדילוג[[#This Row],[וסת קבוע אחרון]]=F1203,1,0),""))</f>
        <v/>
      </c>
      <c r="AH1202" s="1" t="str">
        <f>IF(B1203=1,"",IF(שבוע_בדילוג[[#This Row],[הווסת פעיל?]]=1,IF(OR(שבוע_בדילוג[[#This Row],[וסת קבוע אחרון]]=F1203,F1203=שבוע_בדילוג[[#This Row],[LengthofCycle]]),1,0),""))</f>
        <v/>
      </c>
      <c r="AI1202" s="1" t="str">
        <f>IF(B1203=1,"",IF(שבוע_בדילוג[[#This Row],[הווסת פעיל?]]=1,IF(OR(שבוע_בדילוג[[#This Row],[וסת קבוע אחרון]]=F1203,F1203=שבוע_בדילוג[[#This Row],[LengthofCycle]],AND(שבוע_בדילוג[[#This Row],[LengthofCycle]]&lt;&gt;שבוע_בדילוג[[#This Row],[וסת קבוע אחרון]],OR(F1203=28,F1203=29))),1,0),""))</f>
        <v/>
      </c>
      <c r="AJ1202" s="1" t="str">
        <f>IF(AND(שבוע_בדילוג[[#This Row],[הווסת פעיל?]]=1,B1203=1),1,"")</f>
        <v/>
      </c>
      <c r="AK1202" s="4">
        <f>IF(AND(שבוע_בדילוג[[#This Row],[הווסת פעיל?]]&lt;&gt;1,B1203&lt;&gt;1,B1203&lt;&gt;""),IF(שבוע_בדילוג[[#This Row],[LengthofCycle]]=F1203,1,0),"")</f>
        <v>0</v>
      </c>
      <c r="AL1202" s="4">
        <f>IF(AND(שבוע_בדילוג[[#This Row],[הווסת פעיל?]]&lt;&gt;1,B1203&lt;&gt;1,B1203&lt;&gt;""),IF(OR(שבוע_בדילוג[[#This Row],[LengthofCycle]]=F1203,F1203=29),1,0),"")</f>
        <v>0</v>
      </c>
      <c r="AM1202" s="4">
        <f>IF(AND(שבוע_בדילוג[[#This Row],[הווסת פעיל?]]&lt;&gt;1,B1203&lt;&gt;1,B1203&lt;&gt;""),IF(OR(שבוע_בדילוג[[#This Row],[LengthofCycle]]=F1203,F1203=29,F1203=28),1,0),"")</f>
        <v>0</v>
      </c>
    </row>
    <row r="1203" spans="1:39" x14ac:dyDescent="0.25">
      <c r="A1203" s="1" t="s">
        <v>154</v>
      </c>
      <c r="B1203" s="1">
        <v>8</v>
      </c>
      <c r="C1203" s="1">
        <v>0</v>
      </c>
      <c r="D1203" s="1">
        <v>1</v>
      </c>
      <c r="E1203" s="1">
        <v>0</v>
      </c>
      <c r="F1203" s="1">
        <v>27</v>
      </c>
      <c r="H1203" s="1">
        <f>שבוע_בדילוג[[#This Row],[LengthofCycle]]+1</f>
        <v>28</v>
      </c>
      <c r="I1203" s="1" t="str">
        <f>IF(IFERROR(LOOKUP(שבוע_בדילוג[[#This Row],[ClientID]],קביעויות[השבוע בדילוג]),FALSE)=שבוע_בדילוג[[#This Row],[ClientID]],1,"")</f>
        <v/>
      </c>
      <c r="J1203" s="1" t="str">
        <f>IF(AND(שבוע_בדילוג[[#This Row],[CycleNumber]]&gt;1,OR(B1204="",שבוע_בדילוג[[#This Row],[CycleNumber]]&gt;B1202)),IF(OR(AND(שבוע_בדילוג[[#This Row],[LengthofCycle]]=29,F1202=29),AND(שבוע_בדילוג[[#This Row],[LengthofCycle]]=36,F1202=36)),1,""),"")</f>
        <v/>
      </c>
      <c r="K1203" s="1" t="str">
        <f>IF(AND(שבוע_בדילוג[[#This Row],[וסת השבוע]]=1,J1202=1,שבוע_בדילוג[[#This Row],[CycleNumber]]&gt;B1202),1,"")</f>
        <v/>
      </c>
      <c r="L1203" s="1" t="str">
        <f>IF(שבוע_בדילוג[[#This Row],[CycleNumber]]=1,"",IF(שבוע_בדילוג[[#This Row],[וסת השבוע]]=1,0,IF(L1202="","",IF(L1202=0,IF(שבוע_בדילוג[[#This Row],[LengthofCycle]]=29,0,1),IF(L1202=1,IF(שבוע_בדילוג[[#This Row],[LengthofCycle]]+F1202=29*2,0,2),IF(L1202=2,IF(שבוע_בדילוג[[#This Row],[LengthofCycle]]+F1202+F1201=29*3,0,3),""))))))</f>
        <v/>
      </c>
      <c r="M1203" s="1" t="str">
        <f>IF(שבוע_בדילוג[[#This Row],[וסת השבוע]]=1,IF(שבוע_בדילוג[[#This Row],[וסת השבוע וההפלגה ביחד]]=1,M1202+1,0),IF(AND(שבוע_בדילוג[[#This Row],[CycleNumber]]&gt;B1202,שבוע_בדילוג[[#This Row],[CycleNumber]]&gt;1),IF(שבוע_בדילוג[[#This Row],[וסת השבוע פעיל?]]&lt;&gt;"",M1202+1,""),""))</f>
        <v/>
      </c>
      <c r="N1203" s="1" t="str">
        <f>IF(שבוע_בדילוג[[#This Row],[וסת השבוע פעיל?2]]="","",IF(AND(שבוע_בדילוג[[#This Row],[וסת השבוע פעיל?]]&lt;&gt;"",שבוע_בדילוג[[#This Row],[CycleNumber]]&lt;B1204,B1204&lt;&gt;"",שבוע_בדילוג[[#This Row],[וסת השבוע פעיל?]]&lt;3),IF(L1204=0,IF(AND(שבוע_בדילוג[[#This Row],[וסת השבוע פעיל?]]&gt;0,J1204=1),0,1),0),""))</f>
        <v/>
      </c>
      <c r="O1203" s="1" t="str">
        <f t="shared" si="96"/>
        <v/>
      </c>
      <c r="P1203" s="1" t="str">
        <f>IF(AND(שבוע_בדילוג[[#This Row],[חיזוי - שבוע]]=1,K1204=1),1,"")</f>
        <v/>
      </c>
      <c r="Q1203" s="1" t="str">
        <f>IF(AND(שבוע_בדילוג[[#This Row],[וסת השבוע פעיל?]]&lt;3,OR(שבוע_בדילוג[[#This Row],[CycleNumber]]&gt;B1204,B1204="")),1,"")</f>
        <v/>
      </c>
      <c r="R1203" s="1" t="str">
        <f>IF(AND(שבוע_בדילוג[[#This Row],[חיזוי - שבוע]]&lt;&gt;"",שבוע_בדילוג[[#This Row],[וסת השבוע פעיל?2]]=""),1,"")</f>
        <v/>
      </c>
      <c r="S1203" s="1" t="str">
        <f>IF(שבוע_בדילוג[[#This Row],[האישה קבעה וסת שבוע בדילוג?]]=1,IF(שבוע_בדילוג[[#This Row],[וסת השבוע פעיל?]]&lt;3,1,0),"")</f>
        <v/>
      </c>
      <c r="T12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3" s="1">
        <f t="shared" si="97"/>
        <v>0</v>
      </c>
      <c r="V1203" s="1">
        <f t="shared" si="98"/>
        <v>0</v>
      </c>
      <c r="W1203" s="1">
        <f t="shared" si="99"/>
        <v>0</v>
      </c>
      <c r="X1203" s="1" t="str">
        <f>IF(שבוע_בדילוג[[#This Row],[3 הפלגות זהות]]="","",IF(שבוע_בדילוג[[#This Row],[3 הפלגות זהות]]=1,שבוע_בדילוג[[#This Row],[LengthofCycle]],X1202))</f>
        <v/>
      </c>
      <c r="Z1203" s="1" t="str">
        <f>IF(OR(שבוע_בדילוג[[#This Row],[הווסת פעיל?]]=0,שבוע_בדילוג[[#This Row],[הווסת פעיל?]]=""),"",SUM(Z1202,שבוע_בדילוג[[#This Row],[הווסת פעיל?]]))</f>
        <v/>
      </c>
      <c r="AA1203" s="1" t="str">
        <f>IF(AND(שבוע_בדילוג[[#This Row],[כמה מחזורים עד עקירה]]&lt;&gt;"",Z1204=""),שבוע_בדילוג[[#This Row],[כמה מחזורים עד עקירה]],"")</f>
        <v/>
      </c>
      <c r="AB1203" s="1" t="str">
        <f>IF(AND(שבוע_בדילוג[[#This Row],[הווסת פעיל?]]=1,שבוע_בדילוג[[#This Row],[וסת קבוע אחרון]]&lt;&gt;X1202),שבוע_בדילוג[[#This Row],[וסת קבוע אחרון]],"")</f>
        <v/>
      </c>
      <c r="AC1203" s="1" t="str">
        <f>IF(AND(שבוע_בדילוג[[#This Row],[הווסת פעיל?]]=1,Y1202=0,שבוע_בדילוג[[#This Row],[וסת קבוע אחרון]]=X1202),שבוע_בדילוג[[#This Row],[וסת קבוע אחרון]],"")</f>
        <v/>
      </c>
      <c r="AD1203" s="1" t="str">
        <f>IF(AND(שבוע_בדילוג[[#This Row],[הווסת פעיל?]]=1,Y1202=0,שבוע_בדילוג[[#This Row],[וסת קבוע אחרון]]&lt;&gt;X1202),1,"")</f>
        <v/>
      </c>
      <c r="AE1203" s="1" t="str">
        <f>IF(AND(שבוע_בדילוג[[#This Row],[הווסת פעיל?]]&lt;&gt;"",B1204=1),שבוע_בדילוג[[#This Row],[CycleNumber]],"")</f>
        <v/>
      </c>
      <c r="AF1203" s="1" t="str">
        <f>IF(AND(שבוע_בדילוג[[#This Row],[הווסת פעיל?]]&lt;&gt;"",Y1202=""),שבוע_בדילוג[[#This Row],[CycleNumber]],"")</f>
        <v/>
      </c>
      <c r="AG1203" s="1" t="str">
        <f>IF(B1204=1,"",IF(שבוע_בדילוג[[#This Row],[הווסת פעיל?]]=1,IF(שבוע_בדילוג[[#This Row],[וסת קבוע אחרון]]=F1204,1,0),""))</f>
        <v/>
      </c>
      <c r="AH1203" s="1" t="str">
        <f>IF(B1204=1,"",IF(שבוע_בדילוג[[#This Row],[הווסת פעיל?]]=1,IF(OR(שבוע_בדילוג[[#This Row],[וסת קבוע אחרון]]=F1204,F1204=שבוע_בדילוג[[#This Row],[LengthofCycle]]),1,0),""))</f>
        <v/>
      </c>
      <c r="AI1203" s="1" t="str">
        <f>IF(B1204=1,"",IF(שבוע_בדילוג[[#This Row],[הווסת פעיל?]]=1,IF(OR(שבוע_בדילוג[[#This Row],[וסת קבוע אחרון]]=F1204,F1204=שבוע_בדילוג[[#This Row],[LengthofCycle]],AND(שבוע_בדילוג[[#This Row],[LengthofCycle]]&lt;&gt;שבוע_בדילוג[[#This Row],[וסת קבוע אחרון]],OR(F1204=28,F1204=29))),1,0),""))</f>
        <v/>
      </c>
      <c r="AJ1203" s="1" t="str">
        <f>IF(AND(שבוע_בדילוג[[#This Row],[הווסת פעיל?]]=1,B1204=1),1,"")</f>
        <v/>
      </c>
      <c r="AK1203" s="4">
        <f>IF(AND(שבוע_בדילוג[[#This Row],[הווסת פעיל?]]&lt;&gt;1,B1204&lt;&gt;1,B1204&lt;&gt;""),IF(שבוע_בדילוג[[#This Row],[LengthofCycle]]=F1204,1,0),"")</f>
        <v>0</v>
      </c>
      <c r="AL1203" s="4">
        <f>IF(AND(שבוע_בדילוג[[#This Row],[הווסת פעיל?]]&lt;&gt;1,B1204&lt;&gt;1,B1204&lt;&gt;""),IF(OR(שבוע_בדילוג[[#This Row],[LengthofCycle]]=F1204,F1204=29),1,0),"")</f>
        <v>0</v>
      </c>
      <c r="AM1203" s="4">
        <f>IF(AND(שבוע_בדילוג[[#This Row],[הווסת פעיל?]]&lt;&gt;1,B1204&lt;&gt;1,B1204&lt;&gt;""),IF(OR(שבוע_בדילוג[[#This Row],[LengthofCycle]]=F1204,F1204=29,F1204=28),1,0),"")</f>
        <v>0</v>
      </c>
    </row>
    <row r="1204" spans="1:39" x14ac:dyDescent="0.25">
      <c r="A1204" s="1" t="s">
        <v>154</v>
      </c>
      <c r="B1204" s="1">
        <v>9</v>
      </c>
      <c r="C1204" s="1">
        <v>0</v>
      </c>
      <c r="D1204" s="1">
        <v>1</v>
      </c>
      <c r="E1204" s="1">
        <v>0</v>
      </c>
      <c r="F1204" s="1">
        <v>23</v>
      </c>
      <c r="H1204" s="1">
        <f>שבוע_בדילוג[[#This Row],[LengthofCycle]]+1</f>
        <v>24</v>
      </c>
      <c r="I1204" s="1" t="str">
        <f>IF(IFERROR(LOOKUP(שבוע_בדילוג[[#This Row],[ClientID]],קביעויות[השבוע בדילוג]),FALSE)=שבוע_בדילוג[[#This Row],[ClientID]],1,"")</f>
        <v/>
      </c>
      <c r="J1204" s="1" t="str">
        <f>IF(AND(שבוע_בדילוג[[#This Row],[CycleNumber]]&gt;1,OR(B1205="",שבוע_בדילוג[[#This Row],[CycleNumber]]&gt;B1203)),IF(OR(AND(שבוע_בדילוג[[#This Row],[LengthofCycle]]=29,F1203=29),AND(שבוע_בדילוג[[#This Row],[LengthofCycle]]=36,F1203=36)),1,""),"")</f>
        <v/>
      </c>
      <c r="K1204" s="1" t="str">
        <f>IF(AND(שבוע_בדילוג[[#This Row],[וסת השבוע]]=1,J1203=1,שבוע_בדילוג[[#This Row],[CycleNumber]]&gt;B1203),1,"")</f>
        <v/>
      </c>
      <c r="L1204" s="1" t="str">
        <f>IF(שבוע_בדילוג[[#This Row],[CycleNumber]]=1,"",IF(שבוע_בדילוג[[#This Row],[וסת השבוע]]=1,0,IF(L1203="","",IF(L1203=0,IF(שבוע_בדילוג[[#This Row],[LengthofCycle]]=29,0,1),IF(L1203=1,IF(שבוע_בדילוג[[#This Row],[LengthofCycle]]+F1203=29*2,0,2),IF(L1203=2,IF(שבוע_בדילוג[[#This Row],[LengthofCycle]]+F1203+F1202=29*3,0,3),""))))))</f>
        <v/>
      </c>
      <c r="M1204" s="1" t="str">
        <f>IF(שבוע_בדילוג[[#This Row],[וסת השבוע]]=1,IF(שבוע_בדילוג[[#This Row],[וסת השבוע וההפלגה ביחד]]=1,M1203+1,0),IF(AND(שבוע_בדילוג[[#This Row],[CycleNumber]]&gt;B1203,שבוע_בדילוג[[#This Row],[CycleNumber]]&gt;1),IF(שבוע_בדילוג[[#This Row],[וסת השבוע פעיל?]]&lt;&gt;"",M1203+1,""),""))</f>
        <v/>
      </c>
      <c r="N1204" s="1" t="str">
        <f>IF(שבוע_בדילוג[[#This Row],[וסת השבוע פעיל?2]]="","",IF(AND(שבוע_בדילוג[[#This Row],[וסת השבוע פעיל?]]&lt;&gt;"",שבוע_בדילוג[[#This Row],[CycleNumber]]&lt;B1205,B1205&lt;&gt;"",שבוע_בדילוג[[#This Row],[וסת השבוע פעיל?]]&lt;3),IF(L1205=0,IF(AND(שבוע_בדילוג[[#This Row],[וסת השבוע פעיל?]]&gt;0,J1205=1),0,1),0),""))</f>
        <v/>
      </c>
      <c r="O1204" s="1" t="str">
        <f t="shared" si="96"/>
        <v/>
      </c>
      <c r="P1204" s="1" t="str">
        <f>IF(AND(שבוע_בדילוג[[#This Row],[חיזוי - שבוע]]=1,K1205=1),1,"")</f>
        <v/>
      </c>
      <c r="Q1204" s="1" t="str">
        <f>IF(AND(שבוע_בדילוג[[#This Row],[וסת השבוע פעיל?]]&lt;3,OR(שבוע_בדילוג[[#This Row],[CycleNumber]]&gt;B1205,B1205="")),1,"")</f>
        <v/>
      </c>
      <c r="R1204" s="1" t="str">
        <f>IF(AND(שבוע_בדילוג[[#This Row],[חיזוי - שבוע]]&lt;&gt;"",שבוע_בדילוג[[#This Row],[וסת השבוע פעיל?2]]=""),1,"")</f>
        <v/>
      </c>
      <c r="S1204" s="1" t="str">
        <f>IF(שבוע_בדילוג[[#This Row],[האישה קבעה וסת שבוע בדילוג?]]=1,IF(שבוע_בדילוג[[#This Row],[וסת השבוע פעיל?]]&lt;3,1,0),"")</f>
        <v/>
      </c>
      <c r="T12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4" s="1">
        <f t="shared" si="97"/>
        <v>0</v>
      </c>
      <c r="V1204" s="1">
        <f t="shared" si="98"/>
        <v>0</v>
      </c>
      <c r="W1204" s="1">
        <f t="shared" si="99"/>
        <v>0</v>
      </c>
      <c r="X1204" s="1" t="str">
        <f>IF(שבוע_בדילוג[[#This Row],[3 הפלגות זהות]]="","",IF(שבוע_בדילוג[[#This Row],[3 הפלגות זהות]]=1,שבוע_בדילוג[[#This Row],[LengthofCycle]],X1203))</f>
        <v/>
      </c>
      <c r="Z1204" s="1" t="str">
        <f>IF(OR(שבוע_בדילוג[[#This Row],[הווסת פעיל?]]=0,שבוע_בדילוג[[#This Row],[הווסת פעיל?]]=""),"",SUM(Z1203,שבוע_בדילוג[[#This Row],[הווסת פעיל?]]))</f>
        <v/>
      </c>
      <c r="AA1204" s="1" t="str">
        <f>IF(AND(שבוע_בדילוג[[#This Row],[כמה מחזורים עד עקירה]]&lt;&gt;"",Z1205=""),שבוע_בדילוג[[#This Row],[כמה מחזורים עד עקירה]],"")</f>
        <v/>
      </c>
      <c r="AB1204" s="1" t="str">
        <f>IF(AND(שבוע_בדילוג[[#This Row],[הווסת פעיל?]]=1,שבוע_בדילוג[[#This Row],[וסת קבוע אחרון]]&lt;&gt;X1203),שבוע_בדילוג[[#This Row],[וסת קבוע אחרון]],"")</f>
        <v/>
      </c>
      <c r="AC1204" s="1" t="str">
        <f>IF(AND(שבוע_בדילוג[[#This Row],[הווסת פעיל?]]=1,Y1203=0,שבוע_בדילוג[[#This Row],[וסת קבוע אחרון]]=X1203),שבוע_בדילוג[[#This Row],[וסת קבוע אחרון]],"")</f>
        <v/>
      </c>
      <c r="AD1204" s="1" t="str">
        <f>IF(AND(שבוע_בדילוג[[#This Row],[הווסת פעיל?]]=1,Y1203=0,שבוע_בדילוג[[#This Row],[וסת קבוע אחרון]]&lt;&gt;X1203),1,"")</f>
        <v/>
      </c>
      <c r="AE1204" s="1" t="str">
        <f>IF(AND(שבוע_בדילוג[[#This Row],[הווסת פעיל?]]&lt;&gt;"",B1205=1),שבוע_בדילוג[[#This Row],[CycleNumber]],"")</f>
        <v/>
      </c>
      <c r="AF1204" s="1" t="str">
        <f>IF(AND(שבוע_בדילוג[[#This Row],[הווסת פעיל?]]&lt;&gt;"",Y1203=""),שבוע_בדילוג[[#This Row],[CycleNumber]],"")</f>
        <v/>
      </c>
      <c r="AG1204" s="1" t="str">
        <f>IF(B1205=1,"",IF(שבוע_בדילוג[[#This Row],[הווסת פעיל?]]=1,IF(שבוע_בדילוג[[#This Row],[וסת קבוע אחרון]]=F1205,1,0),""))</f>
        <v/>
      </c>
      <c r="AH1204" s="1" t="str">
        <f>IF(B1205=1,"",IF(שבוע_בדילוג[[#This Row],[הווסת פעיל?]]=1,IF(OR(שבוע_בדילוג[[#This Row],[וסת קבוע אחרון]]=F1205,F1205=שבוע_בדילוג[[#This Row],[LengthofCycle]]),1,0),""))</f>
        <v/>
      </c>
      <c r="AI1204" s="1" t="str">
        <f>IF(B1205=1,"",IF(שבוע_בדילוג[[#This Row],[הווסת פעיל?]]=1,IF(OR(שבוע_בדילוג[[#This Row],[וסת קבוע אחרון]]=F1205,F1205=שבוע_בדילוג[[#This Row],[LengthofCycle]],AND(שבוע_בדילוג[[#This Row],[LengthofCycle]]&lt;&gt;שבוע_בדילוג[[#This Row],[וסת קבוע אחרון]],OR(F1205=28,F1205=29))),1,0),""))</f>
        <v/>
      </c>
      <c r="AJ1204" s="1" t="str">
        <f>IF(AND(שבוע_בדילוג[[#This Row],[הווסת פעיל?]]=1,B1205=1),1,"")</f>
        <v/>
      </c>
      <c r="AK1204" s="4">
        <f>IF(AND(שבוע_בדילוג[[#This Row],[הווסת פעיל?]]&lt;&gt;1,B1205&lt;&gt;1,B1205&lt;&gt;""),IF(שבוע_בדילוג[[#This Row],[LengthofCycle]]=F1205,1,0),"")</f>
        <v>0</v>
      </c>
      <c r="AL1204" s="4">
        <f>IF(AND(שבוע_בדילוג[[#This Row],[הווסת פעיל?]]&lt;&gt;1,B1205&lt;&gt;1,B1205&lt;&gt;""),IF(OR(שבוע_בדילוג[[#This Row],[LengthofCycle]]=F1205,F1205=29),1,0),"")</f>
        <v>0</v>
      </c>
      <c r="AM1204" s="4">
        <f>IF(AND(שבוע_בדילוג[[#This Row],[הווסת פעיל?]]&lt;&gt;1,B1205&lt;&gt;1,B1205&lt;&gt;""),IF(OR(שבוע_בדילוג[[#This Row],[LengthofCycle]]=F1205,F1205=29,F1205=28),1,0),"")</f>
        <v>0</v>
      </c>
    </row>
    <row r="1205" spans="1:39" x14ac:dyDescent="0.25">
      <c r="A1205" s="1" t="s">
        <v>154</v>
      </c>
      <c r="B1205" s="1">
        <v>10</v>
      </c>
      <c r="C1205" s="1">
        <v>0</v>
      </c>
      <c r="D1205" s="1">
        <v>1</v>
      </c>
      <c r="E1205" s="1">
        <v>0</v>
      </c>
      <c r="F1205" s="1">
        <v>27</v>
      </c>
      <c r="H1205" s="1">
        <f>שבוע_בדילוג[[#This Row],[LengthofCycle]]+1</f>
        <v>28</v>
      </c>
      <c r="I1205" s="1" t="str">
        <f>IF(IFERROR(LOOKUP(שבוע_בדילוג[[#This Row],[ClientID]],קביעויות[השבוע בדילוג]),FALSE)=שבוע_בדילוג[[#This Row],[ClientID]],1,"")</f>
        <v/>
      </c>
      <c r="J1205" s="1" t="str">
        <f>IF(AND(שבוע_בדילוג[[#This Row],[CycleNumber]]&gt;1,OR(B1206="",שבוע_בדילוג[[#This Row],[CycleNumber]]&gt;B1204)),IF(OR(AND(שבוע_בדילוג[[#This Row],[LengthofCycle]]=29,F1204=29),AND(שבוע_בדילוג[[#This Row],[LengthofCycle]]=36,F1204=36)),1,""),"")</f>
        <v/>
      </c>
      <c r="K1205" s="1" t="str">
        <f>IF(AND(שבוע_בדילוג[[#This Row],[וסת השבוע]]=1,J1204=1,שבוע_בדילוג[[#This Row],[CycleNumber]]&gt;B1204),1,"")</f>
        <v/>
      </c>
      <c r="L1205" s="1" t="str">
        <f>IF(שבוע_בדילוג[[#This Row],[CycleNumber]]=1,"",IF(שבוע_בדילוג[[#This Row],[וסת השבוע]]=1,0,IF(L1204="","",IF(L1204=0,IF(שבוע_בדילוג[[#This Row],[LengthofCycle]]=29,0,1),IF(L1204=1,IF(שבוע_בדילוג[[#This Row],[LengthofCycle]]+F1204=29*2,0,2),IF(L1204=2,IF(שבוע_בדילוג[[#This Row],[LengthofCycle]]+F1204+F1203=29*3,0,3),""))))))</f>
        <v/>
      </c>
      <c r="M1205" s="1" t="str">
        <f>IF(שבוע_בדילוג[[#This Row],[וסת השבוע]]=1,IF(שבוע_בדילוג[[#This Row],[וסת השבוע וההפלגה ביחד]]=1,M1204+1,0),IF(AND(שבוע_בדילוג[[#This Row],[CycleNumber]]&gt;B1204,שבוע_בדילוג[[#This Row],[CycleNumber]]&gt;1),IF(שבוע_בדילוג[[#This Row],[וסת השבוע פעיל?]]&lt;&gt;"",M1204+1,""),""))</f>
        <v/>
      </c>
      <c r="N1205" s="1" t="str">
        <f>IF(שבוע_בדילוג[[#This Row],[וסת השבוע פעיל?2]]="","",IF(AND(שבוע_בדילוג[[#This Row],[וסת השבוע פעיל?]]&lt;&gt;"",שבוע_בדילוג[[#This Row],[CycleNumber]]&lt;B1206,B1206&lt;&gt;"",שבוע_בדילוג[[#This Row],[וסת השבוע פעיל?]]&lt;3),IF(L1206=0,IF(AND(שבוע_בדילוג[[#This Row],[וסת השבוע פעיל?]]&gt;0,J1206=1),0,1),0),""))</f>
        <v/>
      </c>
      <c r="O1205" s="1" t="str">
        <f t="shared" si="96"/>
        <v/>
      </c>
      <c r="P1205" s="1" t="str">
        <f>IF(AND(שבוע_בדילוג[[#This Row],[חיזוי - שבוע]]=1,K1206=1),1,"")</f>
        <v/>
      </c>
      <c r="Q1205" s="1" t="str">
        <f>IF(AND(שבוע_בדילוג[[#This Row],[וסת השבוע פעיל?]]&lt;3,OR(שבוע_בדילוג[[#This Row],[CycleNumber]]&gt;B1206,B1206="")),1,"")</f>
        <v/>
      </c>
      <c r="R1205" s="1" t="str">
        <f>IF(AND(שבוע_בדילוג[[#This Row],[חיזוי - שבוע]]&lt;&gt;"",שבוע_בדילוג[[#This Row],[וסת השבוע פעיל?2]]=""),1,"")</f>
        <v/>
      </c>
      <c r="S1205" s="1" t="str">
        <f>IF(שבוע_בדילוג[[#This Row],[האישה קבעה וסת שבוע בדילוג?]]=1,IF(שבוע_בדילוג[[#This Row],[וסת השבוע פעיל?]]&lt;3,1,0),"")</f>
        <v/>
      </c>
      <c r="T12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5" s="1">
        <f t="shared" si="97"/>
        <v>0</v>
      </c>
      <c r="V1205" s="1">
        <f t="shared" si="98"/>
        <v>0</v>
      </c>
      <c r="W1205" s="1">
        <f t="shared" si="99"/>
        <v>0</v>
      </c>
      <c r="X1205" s="1" t="str">
        <f>IF(שבוע_בדילוג[[#This Row],[3 הפלגות זהות]]="","",IF(שבוע_בדילוג[[#This Row],[3 הפלגות זהות]]=1,שבוע_בדילוג[[#This Row],[LengthofCycle]],X1204))</f>
        <v/>
      </c>
      <c r="Z1205" s="1" t="str">
        <f>IF(OR(שבוע_בדילוג[[#This Row],[הווסת פעיל?]]=0,שבוע_בדילוג[[#This Row],[הווסת פעיל?]]=""),"",SUM(Z1204,שבוע_בדילוג[[#This Row],[הווסת פעיל?]]))</f>
        <v/>
      </c>
      <c r="AA1205" s="1" t="str">
        <f>IF(AND(שבוע_בדילוג[[#This Row],[כמה מחזורים עד עקירה]]&lt;&gt;"",Z1206=""),שבוע_בדילוג[[#This Row],[כמה מחזורים עד עקירה]],"")</f>
        <v/>
      </c>
      <c r="AB1205" s="1" t="str">
        <f>IF(AND(שבוע_בדילוג[[#This Row],[הווסת פעיל?]]=1,שבוע_בדילוג[[#This Row],[וסת קבוע אחרון]]&lt;&gt;X1204),שבוע_בדילוג[[#This Row],[וסת קבוע אחרון]],"")</f>
        <v/>
      </c>
      <c r="AC1205" s="1" t="str">
        <f>IF(AND(שבוע_בדילוג[[#This Row],[הווסת פעיל?]]=1,Y1204=0,שבוע_בדילוג[[#This Row],[וסת קבוע אחרון]]=X1204),שבוע_בדילוג[[#This Row],[וסת קבוע אחרון]],"")</f>
        <v/>
      </c>
      <c r="AD1205" s="1" t="str">
        <f>IF(AND(שבוע_בדילוג[[#This Row],[הווסת פעיל?]]=1,Y1204=0,שבוע_בדילוג[[#This Row],[וסת קבוע אחרון]]&lt;&gt;X1204),1,"")</f>
        <v/>
      </c>
      <c r="AE1205" s="1" t="str">
        <f>IF(AND(שבוע_בדילוג[[#This Row],[הווסת פעיל?]]&lt;&gt;"",B1206=1),שבוע_בדילוג[[#This Row],[CycleNumber]],"")</f>
        <v/>
      </c>
      <c r="AF1205" s="1" t="str">
        <f>IF(AND(שבוע_בדילוג[[#This Row],[הווסת פעיל?]]&lt;&gt;"",Y1204=""),שבוע_בדילוג[[#This Row],[CycleNumber]],"")</f>
        <v/>
      </c>
      <c r="AG1205" s="1" t="str">
        <f>IF(B1206=1,"",IF(שבוע_בדילוג[[#This Row],[הווסת פעיל?]]=1,IF(שבוע_בדילוג[[#This Row],[וסת קבוע אחרון]]=F1206,1,0),""))</f>
        <v/>
      </c>
      <c r="AH1205" s="1" t="str">
        <f>IF(B1206=1,"",IF(שבוע_בדילוג[[#This Row],[הווסת פעיל?]]=1,IF(OR(שבוע_בדילוג[[#This Row],[וסת קבוע אחרון]]=F1206,F1206=שבוע_בדילוג[[#This Row],[LengthofCycle]]),1,0),""))</f>
        <v/>
      </c>
      <c r="AI1205" s="1" t="str">
        <f>IF(B1206=1,"",IF(שבוע_בדילוג[[#This Row],[הווסת פעיל?]]=1,IF(OR(שבוע_בדילוג[[#This Row],[וסת קבוע אחרון]]=F1206,F1206=שבוע_בדילוג[[#This Row],[LengthofCycle]],AND(שבוע_בדילוג[[#This Row],[LengthofCycle]]&lt;&gt;שבוע_בדילוג[[#This Row],[וסת קבוע אחרון]],OR(F1206=28,F1206=29))),1,0),""))</f>
        <v/>
      </c>
      <c r="AJ1205" s="1" t="str">
        <f>IF(AND(שבוע_בדילוג[[#This Row],[הווסת פעיל?]]=1,B1206=1),1,"")</f>
        <v/>
      </c>
      <c r="AK1205" s="4">
        <f>IF(AND(שבוע_בדילוג[[#This Row],[הווסת פעיל?]]&lt;&gt;1,B1206&lt;&gt;1,B1206&lt;&gt;""),IF(שבוע_בדילוג[[#This Row],[LengthofCycle]]=F1206,1,0),"")</f>
        <v>0</v>
      </c>
      <c r="AL1205" s="4">
        <f>IF(AND(שבוע_בדילוג[[#This Row],[הווסת פעיל?]]&lt;&gt;1,B1206&lt;&gt;1,B1206&lt;&gt;""),IF(OR(שבוע_בדילוג[[#This Row],[LengthofCycle]]=F1206,F1206=29),1,0),"")</f>
        <v>0</v>
      </c>
      <c r="AM1205" s="4">
        <f>IF(AND(שבוע_בדילוג[[#This Row],[הווסת פעיל?]]&lt;&gt;1,B1206&lt;&gt;1,B1206&lt;&gt;""),IF(OR(שבוע_בדילוג[[#This Row],[LengthofCycle]]=F1206,F1206=29,F1206=28),1,0),"")</f>
        <v>0</v>
      </c>
    </row>
    <row r="1206" spans="1:39" x14ac:dyDescent="0.25">
      <c r="A1206" s="1" t="s">
        <v>154</v>
      </c>
      <c r="B1206" s="1">
        <v>11</v>
      </c>
      <c r="C1206" s="1">
        <v>0</v>
      </c>
      <c r="D1206" s="1">
        <v>1</v>
      </c>
      <c r="E1206" s="1">
        <v>0</v>
      </c>
      <c r="F1206" s="1">
        <v>26</v>
      </c>
      <c r="H1206" s="1">
        <f>שבוע_בדילוג[[#This Row],[LengthofCycle]]+1</f>
        <v>27</v>
      </c>
      <c r="I1206" s="1" t="str">
        <f>IF(IFERROR(LOOKUP(שבוע_בדילוג[[#This Row],[ClientID]],קביעויות[השבוע בדילוג]),FALSE)=שבוע_בדילוג[[#This Row],[ClientID]],1,"")</f>
        <v/>
      </c>
      <c r="J1206" s="1" t="str">
        <f>IF(AND(שבוע_בדילוג[[#This Row],[CycleNumber]]&gt;1,OR(B1207="",שבוע_בדילוג[[#This Row],[CycleNumber]]&gt;B1205)),IF(OR(AND(שבוע_בדילוג[[#This Row],[LengthofCycle]]=29,F1205=29),AND(שבוע_בדילוג[[#This Row],[LengthofCycle]]=36,F1205=36)),1,""),"")</f>
        <v/>
      </c>
      <c r="K1206" s="1" t="str">
        <f>IF(AND(שבוע_בדילוג[[#This Row],[וסת השבוע]]=1,J1205=1,שבוע_בדילוג[[#This Row],[CycleNumber]]&gt;B1205),1,"")</f>
        <v/>
      </c>
      <c r="L1206" s="1" t="str">
        <f>IF(שבוע_בדילוג[[#This Row],[CycleNumber]]=1,"",IF(שבוע_בדילוג[[#This Row],[וסת השבוע]]=1,0,IF(L1205="","",IF(L1205=0,IF(שבוע_בדילוג[[#This Row],[LengthofCycle]]=29,0,1),IF(L1205=1,IF(שבוע_בדילוג[[#This Row],[LengthofCycle]]+F1205=29*2,0,2),IF(L1205=2,IF(שבוע_בדילוג[[#This Row],[LengthofCycle]]+F1205+F1204=29*3,0,3),""))))))</f>
        <v/>
      </c>
      <c r="M1206" s="1" t="str">
        <f>IF(שבוע_בדילוג[[#This Row],[וסת השבוע]]=1,IF(שבוע_בדילוג[[#This Row],[וסת השבוע וההפלגה ביחד]]=1,M1205+1,0),IF(AND(שבוע_בדילוג[[#This Row],[CycleNumber]]&gt;B1205,שבוע_בדילוג[[#This Row],[CycleNumber]]&gt;1),IF(שבוע_בדילוג[[#This Row],[וסת השבוע פעיל?]]&lt;&gt;"",M1205+1,""),""))</f>
        <v/>
      </c>
      <c r="N1206" s="1" t="str">
        <f>IF(שבוע_בדילוג[[#This Row],[וסת השבוע פעיל?2]]="","",IF(AND(שבוע_בדילוג[[#This Row],[וסת השבוע פעיל?]]&lt;&gt;"",שבוע_בדילוג[[#This Row],[CycleNumber]]&lt;B1207,B1207&lt;&gt;"",שבוע_בדילוג[[#This Row],[וסת השבוע פעיל?]]&lt;3),IF(L1207=0,IF(AND(שבוע_בדילוג[[#This Row],[וסת השבוע פעיל?]]&gt;0,J1207=1),0,1),0),""))</f>
        <v/>
      </c>
      <c r="O1206" s="1" t="str">
        <f t="shared" si="96"/>
        <v/>
      </c>
      <c r="P1206" s="1" t="str">
        <f>IF(AND(שבוע_בדילוג[[#This Row],[חיזוי - שבוע]]=1,K1207=1),1,"")</f>
        <v/>
      </c>
      <c r="Q1206" s="1" t="str">
        <f>IF(AND(שבוע_בדילוג[[#This Row],[וסת השבוע פעיל?]]&lt;3,OR(שבוע_בדילוג[[#This Row],[CycleNumber]]&gt;B1207,B1207="")),1,"")</f>
        <v/>
      </c>
      <c r="R1206" s="1" t="str">
        <f>IF(AND(שבוע_בדילוג[[#This Row],[חיזוי - שבוע]]&lt;&gt;"",שבוע_בדילוג[[#This Row],[וסת השבוע פעיל?2]]=""),1,"")</f>
        <v/>
      </c>
      <c r="S1206" s="1" t="str">
        <f>IF(שבוע_בדילוג[[#This Row],[האישה קבעה וסת שבוע בדילוג?]]=1,IF(שבוע_בדילוג[[#This Row],[וסת השבוע פעיל?]]&lt;3,1,0),"")</f>
        <v/>
      </c>
      <c r="T12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6" s="1">
        <f t="shared" si="97"/>
        <v>0</v>
      </c>
      <c r="V1206" s="1">
        <f t="shared" si="98"/>
        <v>0</v>
      </c>
      <c r="W1206" s="1">
        <f t="shared" si="99"/>
        <v>0</v>
      </c>
      <c r="X1206" s="1" t="str">
        <f>IF(שבוע_בדילוג[[#This Row],[3 הפלגות זהות]]="","",IF(שבוע_בדילוג[[#This Row],[3 הפלגות זהות]]=1,שבוע_בדילוג[[#This Row],[LengthofCycle]],X1205))</f>
        <v/>
      </c>
      <c r="Z1206" s="1" t="str">
        <f>IF(OR(שבוע_בדילוג[[#This Row],[הווסת פעיל?]]=0,שבוע_בדילוג[[#This Row],[הווסת פעיל?]]=""),"",SUM(Z1205,שבוע_בדילוג[[#This Row],[הווסת פעיל?]]))</f>
        <v/>
      </c>
      <c r="AA1206" s="1" t="str">
        <f>IF(AND(שבוע_בדילוג[[#This Row],[כמה מחזורים עד עקירה]]&lt;&gt;"",Z1207=""),שבוע_בדילוג[[#This Row],[כמה מחזורים עד עקירה]],"")</f>
        <v/>
      </c>
      <c r="AB1206" s="1" t="str">
        <f>IF(AND(שבוע_בדילוג[[#This Row],[הווסת פעיל?]]=1,שבוע_בדילוג[[#This Row],[וסת קבוע אחרון]]&lt;&gt;X1205),שבוע_בדילוג[[#This Row],[וסת קבוע אחרון]],"")</f>
        <v/>
      </c>
      <c r="AC1206" s="1" t="str">
        <f>IF(AND(שבוע_בדילוג[[#This Row],[הווסת פעיל?]]=1,Y1205=0,שבוע_בדילוג[[#This Row],[וסת קבוע אחרון]]=X1205),שבוע_בדילוג[[#This Row],[וסת קבוע אחרון]],"")</f>
        <v/>
      </c>
      <c r="AD1206" s="1" t="str">
        <f>IF(AND(שבוע_בדילוג[[#This Row],[הווסת פעיל?]]=1,Y1205=0,שבוע_בדילוג[[#This Row],[וסת קבוע אחרון]]&lt;&gt;X1205),1,"")</f>
        <v/>
      </c>
      <c r="AE1206" s="1" t="str">
        <f>IF(AND(שבוע_בדילוג[[#This Row],[הווסת פעיל?]]&lt;&gt;"",B1207=1),שבוע_בדילוג[[#This Row],[CycleNumber]],"")</f>
        <v/>
      </c>
      <c r="AF1206" s="1" t="str">
        <f>IF(AND(שבוע_בדילוג[[#This Row],[הווסת פעיל?]]&lt;&gt;"",Y1205=""),שבוע_בדילוג[[#This Row],[CycleNumber]],"")</f>
        <v/>
      </c>
      <c r="AG1206" s="1" t="str">
        <f>IF(B1207=1,"",IF(שבוע_בדילוג[[#This Row],[הווסת פעיל?]]=1,IF(שבוע_בדילוג[[#This Row],[וסת קבוע אחרון]]=F1207,1,0),""))</f>
        <v/>
      </c>
      <c r="AH1206" s="1" t="str">
        <f>IF(B1207=1,"",IF(שבוע_בדילוג[[#This Row],[הווסת פעיל?]]=1,IF(OR(שבוע_בדילוג[[#This Row],[וסת קבוע אחרון]]=F1207,F1207=שבוע_בדילוג[[#This Row],[LengthofCycle]]),1,0),""))</f>
        <v/>
      </c>
      <c r="AI1206" s="1" t="str">
        <f>IF(B1207=1,"",IF(שבוע_בדילוג[[#This Row],[הווסת פעיל?]]=1,IF(OR(שבוע_בדילוג[[#This Row],[וסת קבוע אחרון]]=F1207,F1207=שבוע_בדילוג[[#This Row],[LengthofCycle]],AND(שבוע_בדילוג[[#This Row],[LengthofCycle]]&lt;&gt;שבוע_בדילוג[[#This Row],[וסת קבוע אחרון]],OR(F1207=28,F1207=29))),1,0),""))</f>
        <v/>
      </c>
      <c r="AJ1206" s="1" t="str">
        <f>IF(AND(שבוע_בדילוג[[#This Row],[הווסת פעיל?]]=1,B1207=1),1,"")</f>
        <v/>
      </c>
      <c r="AK1206" s="4">
        <f>IF(AND(שבוע_בדילוג[[#This Row],[הווסת פעיל?]]&lt;&gt;1,B1207&lt;&gt;1,B1207&lt;&gt;""),IF(שבוע_בדילוג[[#This Row],[LengthofCycle]]=F1207,1,0),"")</f>
        <v>0</v>
      </c>
      <c r="AL1206" s="4">
        <f>IF(AND(שבוע_בדילוג[[#This Row],[הווסת פעיל?]]&lt;&gt;1,B1207&lt;&gt;1,B1207&lt;&gt;""),IF(OR(שבוע_בדילוג[[#This Row],[LengthofCycle]]=F1207,F1207=29),1,0),"")</f>
        <v>0</v>
      </c>
      <c r="AM1206" s="4">
        <f>IF(AND(שבוע_בדילוג[[#This Row],[הווסת פעיל?]]&lt;&gt;1,B1207&lt;&gt;1,B1207&lt;&gt;""),IF(OR(שבוע_בדילוג[[#This Row],[LengthofCycle]]=F1207,F1207=29,F1207=28),1,0),"")</f>
        <v>0</v>
      </c>
    </row>
    <row r="1207" spans="1:39" x14ac:dyDescent="0.25">
      <c r="A1207" s="1" t="s">
        <v>154</v>
      </c>
      <c r="B1207" s="1">
        <v>12</v>
      </c>
      <c r="C1207" s="1">
        <v>0</v>
      </c>
      <c r="D1207" s="1">
        <v>1</v>
      </c>
      <c r="E1207" s="1">
        <v>0</v>
      </c>
      <c r="F1207" s="1">
        <v>27</v>
      </c>
      <c r="H1207" s="1">
        <f>שבוע_בדילוג[[#This Row],[LengthofCycle]]+1</f>
        <v>28</v>
      </c>
      <c r="I1207" s="1" t="str">
        <f>IF(IFERROR(LOOKUP(שבוע_בדילוג[[#This Row],[ClientID]],קביעויות[השבוע בדילוג]),FALSE)=שבוע_בדילוג[[#This Row],[ClientID]],1,"")</f>
        <v/>
      </c>
      <c r="J1207" s="1" t="str">
        <f>IF(AND(שבוע_בדילוג[[#This Row],[CycleNumber]]&gt;1,OR(B1208="",שבוע_בדילוג[[#This Row],[CycleNumber]]&gt;B1206)),IF(OR(AND(שבוע_בדילוג[[#This Row],[LengthofCycle]]=29,F1206=29),AND(שבוע_בדילוג[[#This Row],[LengthofCycle]]=36,F1206=36)),1,""),"")</f>
        <v/>
      </c>
      <c r="K1207" s="1" t="str">
        <f>IF(AND(שבוע_בדילוג[[#This Row],[וסת השבוע]]=1,J1206=1,שבוע_בדילוג[[#This Row],[CycleNumber]]&gt;B1206),1,"")</f>
        <v/>
      </c>
      <c r="L1207" s="1" t="str">
        <f>IF(שבוע_בדילוג[[#This Row],[CycleNumber]]=1,"",IF(שבוע_בדילוג[[#This Row],[וסת השבוע]]=1,0,IF(L1206="","",IF(L1206=0,IF(שבוע_בדילוג[[#This Row],[LengthofCycle]]=29,0,1),IF(L1206=1,IF(שבוע_בדילוג[[#This Row],[LengthofCycle]]+F1206=29*2,0,2),IF(L1206=2,IF(שבוע_בדילוג[[#This Row],[LengthofCycle]]+F1206+F1205=29*3,0,3),""))))))</f>
        <v/>
      </c>
      <c r="M1207" s="1" t="str">
        <f>IF(שבוע_בדילוג[[#This Row],[וסת השבוע]]=1,IF(שבוע_בדילוג[[#This Row],[וסת השבוע וההפלגה ביחד]]=1,M1206+1,0),IF(AND(שבוע_בדילוג[[#This Row],[CycleNumber]]&gt;B1206,שבוע_בדילוג[[#This Row],[CycleNumber]]&gt;1),IF(שבוע_בדילוג[[#This Row],[וסת השבוע פעיל?]]&lt;&gt;"",M1206+1,""),""))</f>
        <v/>
      </c>
      <c r="N1207" s="1" t="str">
        <f>IF(שבוע_בדילוג[[#This Row],[וסת השבוע פעיל?2]]="","",IF(AND(שבוע_בדילוג[[#This Row],[וסת השבוע פעיל?]]&lt;&gt;"",שבוע_בדילוג[[#This Row],[CycleNumber]]&lt;B1208,B1208&lt;&gt;"",שבוע_בדילוג[[#This Row],[וסת השבוע פעיל?]]&lt;3),IF(L1208=0,IF(AND(שבוע_בדילוג[[#This Row],[וסת השבוע פעיל?]]&gt;0,J1208=1),0,1),0),""))</f>
        <v/>
      </c>
      <c r="O1207" s="1" t="str">
        <f t="shared" si="96"/>
        <v/>
      </c>
      <c r="P1207" s="1" t="str">
        <f>IF(AND(שבוע_בדילוג[[#This Row],[חיזוי - שבוע]]=1,K1208=1),1,"")</f>
        <v/>
      </c>
      <c r="Q1207" s="1" t="str">
        <f>IF(AND(שבוע_בדילוג[[#This Row],[וסת השבוע פעיל?]]&lt;3,OR(שבוע_בדילוג[[#This Row],[CycleNumber]]&gt;B1208,B1208="")),1,"")</f>
        <v/>
      </c>
      <c r="R1207" s="1" t="str">
        <f>IF(AND(שבוע_בדילוג[[#This Row],[חיזוי - שבוע]]&lt;&gt;"",שבוע_בדילוג[[#This Row],[וסת השבוע פעיל?2]]=""),1,"")</f>
        <v/>
      </c>
      <c r="S1207" s="1" t="str">
        <f>IF(שבוע_בדילוג[[#This Row],[האישה קבעה וסת שבוע בדילוג?]]=1,IF(שבוע_בדילוג[[#This Row],[וסת השבוע פעיל?]]&lt;3,1,0),"")</f>
        <v/>
      </c>
      <c r="T12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7" s="1">
        <f t="shared" si="97"/>
        <v>0</v>
      </c>
      <c r="V1207" s="1">
        <f t="shared" si="98"/>
        <v>0</v>
      </c>
      <c r="W1207" s="1">
        <f t="shared" si="99"/>
        <v>0</v>
      </c>
      <c r="X1207" s="1" t="str">
        <f>IF(שבוע_בדילוג[[#This Row],[3 הפלגות זהות]]="","",IF(שבוע_בדילוג[[#This Row],[3 הפלגות זהות]]=1,שבוע_בדילוג[[#This Row],[LengthofCycle]],X1206))</f>
        <v/>
      </c>
      <c r="Z1207" s="1" t="str">
        <f>IF(OR(שבוע_בדילוג[[#This Row],[הווסת פעיל?]]=0,שבוע_בדילוג[[#This Row],[הווסת פעיל?]]=""),"",SUM(Z1206,שבוע_בדילוג[[#This Row],[הווסת פעיל?]]))</f>
        <v/>
      </c>
      <c r="AA1207" s="1" t="str">
        <f>IF(AND(שבוע_בדילוג[[#This Row],[כמה מחזורים עד עקירה]]&lt;&gt;"",Z1208=""),שבוע_בדילוג[[#This Row],[כמה מחזורים עד עקירה]],"")</f>
        <v/>
      </c>
      <c r="AB1207" s="1" t="str">
        <f>IF(AND(שבוע_בדילוג[[#This Row],[הווסת פעיל?]]=1,שבוע_בדילוג[[#This Row],[וסת קבוע אחרון]]&lt;&gt;X1206),שבוע_בדילוג[[#This Row],[וסת קבוע אחרון]],"")</f>
        <v/>
      </c>
      <c r="AC1207" s="1" t="str">
        <f>IF(AND(שבוע_בדילוג[[#This Row],[הווסת פעיל?]]=1,Y1206=0,שבוע_בדילוג[[#This Row],[וסת קבוע אחרון]]=X1206),שבוע_בדילוג[[#This Row],[וסת קבוע אחרון]],"")</f>
        <v/>
      </c>
      <c r="AD1207" s="1" t="str">
        <f>IF(AND(שבוע_בדילוג[[#This Row],[הווסת פעיל?]]=1,Y1206=0,שבוע_בדילוג[[#This Row],[וסת קבוע אחרון]]&lt;&gt;X1206),1,"")</f>
        <v/>
      </c>
      <c r="AE1207" s="1" t="str">
        <f>IF(AND(שבוע_בדילוג[[#This Row],[הווסת פעיל?]]&lt;&gt;"",B1208=1),שבוע_בדילוג[[#This Row],[CycleNumber]],"")</f>
        <v/>
      </c>
      <c r="AF1207" s="1" t="str">
        <f>IF(AND(שבוע_בדילוג[[#This Row],[הווסת פעיל?]]&lt;&gt;"",Y1206=""),שבוע_בדילוג[[#This Row],[CycleNumber]],"")</f>
        <v/>
      </c>
      <c r="AG1207" s="1" t="str">
        <f>IF(B1208=1,"",IF(שבוע_בדילוג[[#This Row],[הווסת פעיל?]]=1,IF(שבוע_בדילוג[[#This Row],[וסת קבוע אחרון]]=F1208,1,0),""))</f>
        <v/>
      </c>
      <c r="AH1207" s="1" t="str">
        <f>IF(B1208=1,"",IF(שבוע_בדילוג[[#This Row],[הווסת פעיל?]]=1,IF(OR(שבוע_בדילוג[[#This Row],[וסת קבוע אחרון]]=F1208,F1208=שבוע_בדילוג[[#This Row],[LengthofCycle]]),1,0),""))</f>
        <v/>
      </c>
      <c r="AI1207" s="1" t="str">
        <f>IF(B1208=1,"",IF(שבוע_בדילוג[[#This Row],[הווסת פעיל?]]=1,IF(OR(שבוע_בדילוג[[#This Row],[וסת קבוע אחרון]]=F1208,F1208=שבוע_בדילוג[[#This Row],[LengthofCycle]],AND(שבוע_בדילוג[[#This Row],[LengthofCycle]]&lt;&gt;שבוע_בדילוג[[#This Row],[וסת קבוע אחרון]],OR(F1208=28,F1208=29))),1,0),""))</f>
        <v/>
      </c>
      <c r="AJ1207" s="1" t="str">
        <f>IF(AND(שבוע_בדילוג[[#This Row],[הווסת פעיל?]]=1,B1208=1),1,"")</f>
        <v/>
      </c>
      <c r="AK1207" s="4" t="str">
        <f>IF(AND(שבוע_בדילוג[[#This Row],[הווסת פעיל?]]&lt;&gt;1,B1208&lt;&gt;1,B1208&lt;&gt;""),IF(שבוע_בדילוג[[#This Row],[LengthofCycle]]=F1208,1,0),"")</f>
        <v/>
      </c>
      <c r="AL1207" s="4" t="str">
        <f>IF(AND(שבוע_בדילוג[[#This Row],[הווסת פעיל?]]&lt;&gt;1,B1208&lt;&gt;1,B1208&lt;&gt;""),IF(OR(שבוע_בדילוג[[#This Row],[LengthofCycle]]=F1208,F1208=29),1,0),"")</f>
        <v/>
      </c>
      <c r="AM1207" s="4" t="str">
        <f>IF(AND(שבוע_בדילוג[[#This Row],[הווסת פעיל?]]&lt;&gt;1,B1208&lt;&gt;1,B1208&lt;&gt;""),IF(OR(שבוע_בדילוג[[#This Row],[LengthofCycle]]=F1208,F1208=29,F1208=28),1,0),"")</f>
        <v/>
      </c>
    </row>
    <row r="1208" spans="1:39" x14ac:dyDescent="0.25">
      <c r="A1208" s="1" t="s">
        <v>155</v>
      </c>
      <c r="B1208" s="1">
        <v>1</v>
      </c>
      <c r="C1208" s="1">
        <v>0</v>
      </c>
      <c r="D1208" s="1">
        <v>1</v>
      </c>
      <c r="E1208" s="1">
        <v>0</v>
      </c>
      <c r="F1208" s="1">
        <v>27</v>
      </c>
      <c r="H1208" s="1">
        <f>שבוע_בדילוג[[#This Row],[LengthofCycle]]+1</f>
        <v>28</v>
      </c>
      <c r="I1208" s="1" t="str">
        <f>IF(IFERROR(LOOKUP(שבוע_בדילוג[[#This Row],[ClientID]],קביעויות[השבוע בדילוג]),FALSE)=שבוע_בדילוג[[#This Row],[ClientID]],1,"")</f>
        <v/>
      </c>
      <c r="J1208" s="1" t="str">
        <f>IF(AND(שבוע_בדילוג[[#This Row],[CycleNumber]]&gt;1,OR(B1209="",שבוע_בדילוג[[#This Row],[CycleNumber]]&gt;B1207)),IF(OR(AND(שבוע_בדילוג[[#This Row],[LengthofCycle]]=29,F1207=29),AND(שבוע_בדילוג[[#This Row],[LengthofCycle]]=36,F1207=36)),1,""),"")</f>
        <v/>
      </c>
      <c r="K1208" s="1" t="str">
        <f>IF(AND(שבוע_בדילוג[[#This Row],[וסת השבוע]]=1,J1207=1,שבוע_בדילוג[[#This Row],[CycleNumber]]&gt;B1207),1,"")</f>
        <v/>
      </c>
      <c r="L1208" s="1" t="str">
        <f>IF(שבוע_בדילוג[[#This Row],[CycleNumber]]=1,"",IF(שבוע_בדילוג[[#This Row],[וסת השבוע]]=1,0,IF(L1207="","",IF(L1207=0,IF(שבוע_בדילוג[[#This Row],[LengthofCycle]]=29,0,1),IF(L1207=1,IF(שבוע_בדילוג[[#This Row],[LengthofCycle]]+F1207=29*2,0,2),IF(L1207=2,IF(שבוע_בדילוג[[#This Row],[LengthofCycle]]+F1207+F1206=29*3,0,3),""))))))</f>
        <v/>
      </c>
      <c r="M1208" s="1" t="str">
        <f>IF(שבוע_בדילוג[[#This Row],[וסת השבוע]]=1,IF(שבוע_בדילוג[[#This Row],[וסת השבוע וההפלגה ביחד]]=1,M1207+1,0),IF(AND(שבוע_בדילוג[[#This Row],[CycleNumber]]&gt;B1207,שבוע_בדילוג[[#This Row],[CycleNumber]]&gt;1),IF(שבוע_בדילוג[[#This Row],[וסת השבוע פעיל?]]&lt;&gt;"",M1207+1,""),""))</f>
        <v/>
      </c>
      <c r="N1208" s="1" t="str">
        <f>IF(שבוע_בדילוג[[#This Row],[וסת השבוע פעיל?2]]="","",IF(AND(שבוע_בדילוג[[#This Row],[וסת השבוע פעיל?]]&lt;&gt;"",שבוע_בדילוג[[#This Row],[CycleNumber]]&lt;B1209,B1209&lt;&gt;"",שבוע_בדילוג[[#This Row],[וסת השבוע פעיל?]]&lt;3),IF(L1209=0,IF(AND(שבוע_בדילוג[[#This Row],[וסת השבוע פעיל?]]&gt;0,J1209=1),0,1),0),""))</f>
        <v/>
      </c>
      <c r="O1208" s="1" t="str">
        <f t="shared" si="96"/>
        <v/>
      </c>
      <c r="P1208" s="1" t="str">
        <f>IF(AND(שבוע_בדילוג[[#This Row],[חיזוי - שבוע]]=1,K1209=1),1,"")</f>
        <v/>
      </c>
      <c r="Q1208" s="1" t="str">
        <f>IF(AND(שבוע_בדילוג[[#This Row],[וסת השבוע פעיל?]]&lt;3,OR(שבוע_בדילוג[[#This Row],[CycleNumber]]&gt;B1209,B1209="")),1,"")</f>
        <v/>
      </c>
      <c r="R1208" s="1" t="str">
        <f>IF(AND(שבוע_בדילוג[[#This Row],[חיזוי - שבוע]]&lt;&gt;"",שבוע_בדילוג[[#This Row],[וסת השבוע פעיל?2]]=""),1,"")</f>
        <v/>
      </c>
      <c r="S1208" s="1" t="str">
        <f>IF(שבוע_בדילוג[[#This Row],[האישה קבעה וסת שבוע בדילוג?]]=1,IF(שבוע_בדילוג[[#This Row],[וסת השבוע פעיל?]]&lt;3,1,0),"")</f>
        <v/>
      </c>
      <c r="T12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8" s="1" t="str">
        <f t="shared" si="97"/>
        <v/>
      </c>
      <c r="V1208" s="1" t="str">
        <f t="shared" si="98"/>
        <v/>
      </c>
      <c r="W1208" s="1" t="str">
        <f t="shared" si="99"/>
        <v/>
      </c>
      <c r="X1208" s="1" t="str">
        <f>IF(שבוע_בדילוג[[#This Row],[3 הפלגות זהות]]="","",IF(שבוע_בדילוג[[#This Row],[3 הפלגות זהות]]=1,שבוע_בדילוג[[#This Row],[LengthofCycle]],X1207))</f>
        <v/>
      </c>
      <c r="Y1208" s="1" t="str">
        <f>IF(שבוע_בדילוג[[#This Row],[וסת קבוע אחרון]]="","",IF(OR(שבוע_בדילוג[[#This Row],[LengthofCycle]]=שבוע_בדילוג[[#This Row],[וסת קבוע אחרון]],F1207=שבוע_בדילוג[[#This Row],[וסת קבוע אחרון]],F1206=שבוע_בדילוג[[#This Row],[וסת קבוע אחרון]]),1,0))</f>
        <v/>
      </c>
      <c r="Z1208" s="1" t="str">
        <f>IF(OR(שבוע_בדילוג[[#This Row],[הווסת פעיל?]]=0,שבוע_בדילוג[[#This Row],[הווסת פעיל?]]=""),"",SUM(Z1207,שבוע_בדילוג[[#This Row],[הווסת פעיל?]]))</f>
        <v/>
      </c>
      <c r="AA1208" s="1" t="str">
        <f>IF(AND(שבוע_בדילוג[[#This Row],[כמה מחזורים עד עקירה]]&lt;&gt;"",Z1209=""),שבוע_בדילוג[[#This Row],[כמה מחזורים עד עקירה]],"")</f>
        <v/>
      </c>
      <c r="AB1208" s="1" t="str">
        <f>IF(AND(שבוע_בדילוג[[#This Row],[הווסת פעיל?]]=1,שבוע_בדילוג[[#This Row],[וסת קבוע אחרון]]&lt;&gt;X1207),שבוע_בדילוג[[#This Row],[וסת קבוע אחרון]],"")</f>
        <v/>
      </c>
      <c r="AC1208" s="1" t="str">
        <f>IF(AND(שבוע_בדילוג[[#This Row],[הווסת פעיל?]]=1,Y1207=0,שבוע_בדילוג[[#This Row],[וסת קבוע אחרון]]=X1207),שבוע_בדילוג[[#This Row],[וסת קבוע אחרון]],"")</f>
        <v/>
      </c>
      <c r="AD1208" s="1" t="str">
        <f>IF(AND(שבוע_בדילוג[[#This Row],[הווסת פעיל?]]=1,Y1207=0,שבוע_בדילוג[[#This Row],[וסת קבוע אחרון]]&lt;&gt;X1207),1,"")</f>
        <v/>
      </c>
      <c r="AE1208" s="1" t="str">
        <f>IF(AND(שבוע_בדילוג[[#This Row],[הווסת פעיל?]]&lt;&gt;"",B1209=1),שבוע_בדילוג[[#This Row],[CycleNumber]],"")</f>
        <v/>
      </c>
      <c r="AF1208" s="1" t="str">
        <f>IF(AND(שבוע_בדילוג[[#This Row],[הווסת פעיל?]]&lt;&gt;"",Y1207=""),שבוע_בדילוג[[#This Row],[CycleNumber]],"")</f>
        <v/>
      </c>
      <c r="AG1208" s="1" t="str">
        <f>IF(B1209=1,"",IF(שבוע_בדילוג[[#This Row],[הווסת פעיל?]]=1,IF(שבוע_בדילוג[[#This Row],[וסת קבוע אחרון]]=F1209,1,0),""))</f>
        <v/>
      </c>
      <c r="AH1208" s="1" t="str">
        <f>IF(B1209=1,"",IF(שבוע_בדילוג[[#This Row],[הווסת פעיל?]]=1,IF(OR(שבוע_בדילוג[[#This Row],[וסת קבוע אחרון]]=F1209,F1209=שבוע_בדילוג[[#This Row],[LengthofCycle]]),1,0),""))</f>
        <v/>
      </c>
      <c r="AI1208" s="1" t="str">
        <f>IF(B1209=1,"",IF(שבוע_בדילוג[[#This Row],[הווסת פעיל?]]=1,IF(OR(שבוע_בדילוג[[#This Row],[וסת קבוע אחרון]]=F1209,F1209=שבוע_בדילוג[[#This Row],[LengthofCycle]],AND(שבוע_בדילוג[[#This Row],[LengthofCycle]]&lt;&gt;שבוע_בדילוג[[#This Row],[וסת קבוע אחרון]],OR(F1209=28,F1209=29))),1,0),""))</f>
        <v/>
      </c>
      <c r="AJ1208" s="1" t="str">
        <f>IF(AND(שבוע_בדילוג[[#This Row],[הווסת פעיל?]]=1,B1209=1),1,"")</f>
        <v/>
      </c>
      <c r="AK1208" s="4">
        <f>IF(AND(שבוע_בדילוג[[#This Row],[הווסת פעיל?]]&lt;&gt;1,B1209&lt;&gt;1,B1209&lt;&gt;""),IF(שבוע_בדילוג[[#This Row],[LengthofCycle]]=F1209,1,0),"")</f>
        <v>1</v>
      </c>
      <c r="AL1208" s="4">
        <f>IF(AND(שבוע_בדילוג[[#This Row],[הווסת פעיל?]]&lt;&gt;1,B1209&lt;&gt;1,B1209&lt;&gt;""),IF(OR(שבוע_בדילוג[[#This Row],[LengthofCycle]]=F1209,F1209=29),1,0),"")</f>
        <v>1</v>
      </c>
      <c r="AM1208" s="4">
        <f>IF(AND(שבוע_בדילוג[[#This Row],[הווסת פעיל?]]&lt;&gt;1,B1209&lt;&gt;1,B1209&lt;&gt;""),IF(OR(שבוע_בדילוג[[#This Row],[LengthofCycle]]=F1209,F1209=29,F1209=28),1,0),"")</f>
        <v>1</v>
      </c>
    </row>
    <row r="1209" spans="1:39" x14ac:dyDescent="0.25">
      <c r="A1209" s="1" t="s">
        <v>155</v>
      </c>
      <c r="B1209" s="1">
        <v>2</v>
      </c>
      <c r="C1209" s="1">
        <v>0</v>
      </c>
      <c r="D1209" s="1">
        <v>1</v>
      </c>
      <c r="E1209" s="1">
        <v>0</v>
      </c>
      <c r="F1209" s="1">
        <v>27</v>
      </c>
      <c r="H1209" s="1">
        <f>שבוע_בדילוג[[#This Row],[LengthofCycle]]+1</f>
        <v>28</v>
      </c>
      <c r="I1209" s="1" t="str">
        <f>IF(IFERROR(LOOKUP(שבוע_בדילוג[[#This Row],[ClientID]],קביעויות[השבוע בדילוג]),FALSE)=שבוע_בדילוג[[#This Row],[ClientID]],1,"")</f>
        <v/>
      </c>
      <c r="J1209" s="1" t="str">
        <f>IF(AND(שבוע_בדילוג[[#This Row],[CycleNumber]]&gt;1,OR(B1210="",שבוע_בדילוג[[#This Row],[CycleNumber]]&gt;B1208)),IF(OR(AND(שבוע_בדילוג[[#This Row],[LengthofCycle]]=29,F1208=29),AND(שבוע_בדילוג[[#This Row],[LengthofCycle]]=36,F1208=36)),1,""),"")</f>
        <v/>
      </c>
      <c r="K1209" s="1" t="str">
        <f>IF(AND(שבוע_בדילוג[[#This Row],[וסת השבוע]]=1,J1208=1,שבוע_בדילוג[[#This Row],[CycleNumber]]&gt;B1208),1,"")</f>
        <v/>
      </c>
      <c r="L1209" s="1" t="str">
        <f>IF(שבוע_בדילוג[[#This Row],[CycleNumber]]=1,"",IF(שבוע_בדילוג[[#This Row],[וסת השבוע]]=1,0,IF(L1208="","",IF(L1208=0,IF(שבוע_בדילוג[[#This Row],[LengthofCycle]]=29,0,1),IF(L1208=1,IF(שבוע_בדילוג[[#This Row],[LengthofCycle]]+F1208=29*2,0,2),IF(L1208=2,IF(שבוע_בדילוג[[#This Row],[LengthofCycle]]+F1208+F1207=29*3,0,3),""))))))</f>
        <v/>
      </c>
      <c r="M1209" s="1" t="str">
        <f>IF(שבוע_בדילוג[[#This Row],[וסת השבוע]]=1,IF(שבוע_בדילוג[[#This Row],[וסת השבוע וההפלגה ביחד]]=1,M1208+1,0),IF(AND(שבוע_בדילוג[[#This Row],[CycleNumber]]&gt;B1208,שבוע_בדילוג[[#This Row],[CycleNumber]]&gt;1),IF(שבוע_בדילוג[[#This Row],[וסת השבוע פעיל?]]&lt;&gt;"",M1208+1,""),""))</f>
        <v/>
      </c>
      <c r="N1209" s="1" t="str">
        <f>IF(שבוע_בדילוג[[#This Row],[וסת השבוע פעיל?2]]="","",IF(AND(שבוע_בדילוג[[#This Row],[וסת השבוע פעיל?]]&lt;&gt;"",שבוע_בדילוג[[#This Row],[CycleNumber]]&lt;B1210,B1210&lt;&gt;"",שבוע_בדילוג[[#This Row],[וסת השבוע פעיל?]]&lt;3),IF(L1210=0,IF(AND(שבוע_בדילוג[[#This Row],[וסת השבוע פעיל?]]&gt;0,J1210=1),0,1),0),""))</f>
        <v/>
      </c>
      <c r="O1209" s="1" t="str">
        <f t="shared" si="96"/>
        <v/>
      </c>
      <c r="P1209" s="1" t="str">
        <f>IF(AND(שבוע_בדילוג[[#This Row],[חיזוי - שבוע]]=1,K1210=1),1,"")</f>
        <v/>
      </c>
      <c r="Q1209" s="1" t="str">
        <f>IF(AND(שבוע_בדילוג[[#This Row],[וסת השבוע פעיל?]]&lt;3,OR(שבוע_בדילוג[[#This Row],[CycleNumber]]&gt;B1210,B1210="")),1,"")</f>
        <v/>
      </c>
      <c r="R1209" s="1" t="str">
        <f>IF(AND(שבוע_בדילוג[[#This Row],[חיזוי - שבוע]]&lt;&gt;"",שבוע_בדילוג[[#This Row],[וסת השבוע פעיל?2]]=""),1,"")</f>
        <v/>
      </c>
      <c r="S1209" s="1" t="str">
        <f>IF(שבוע_בדילוג[[#This Row],[האישה קבעה וסת שבוע בדילוג?]]=1,IF(שבוע_בדילוג[[#This Row],[וסת השבוע פעיל?]]&lt;3,1,0),"")</f>
        <v/>
      </c>
      <c r="T12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09" s="1" t="str">
        <f t="shared" si="97"/>
        <v/>
      </c>
      <c r="V1209" s="1" t="str">
        <f t="shared" si="98"/>
        <v/>
      </c>
      <c r="W1209" s="1" t="str">
        <f t="shared" si="99"/>
        <v/>
      </c>
      <c r="X1209" s="1" t="str">
        <f>IF(שבוע_בדילוג[[#This Row],[3 הפלגות זהות]]="","",IF(שבוע_בדילוג[[#This Row],[3 הפלגות זהות]]=1,שבוע_בדילוג[[#This Row],[LengthofCycle]],X1208))</f>
        <v/>
      </c>
      <c r="Y1209" s="1" t="str">
        <f>IF(שבוע_בדילוג[[#This Row],[וסת קבוע אחרון]]="","",IF(OR(שבוע_בדילוג[[#This Row],[LengthofCycle]]=שבוע_בדילוג[[#This Row],[וסת קבוע אחרון]],F1208=שבוע_בדילוג[[#This Row],[וסת קבוע אחרון]],F1207=שבוע_בדילוג[[#This Row],[וסת קבוע אחרון]]),1,0))</f>
        <v/>
      </c>
      <c r="Z1209" s="1" t="str">
        <f>IF(OR(שבוע_בדילוג[[#This Row],[הווסת פעיל?]]=0,שבוע_בדילוג[[#This Row],[הווסת פעיל?]]=""),"",SUM(Z1208,שבוע_בדילוג[[#This Row],[הווסת פעיל?]]))</f>
        <v/>
      </c>
      <c r="AA1209" s="1" t="str">
        <f>IF(AND(שבוע_בדילוג[[#This Row],[כמה מחזורים עד עקירה]]&lt;&gt;"",Z1210=""),שבוע_בדילוג[[#This Row],[כמה מחזורים עד עקירה]],"")</f>
        <v/>
      </c>
      <c r="AB1209" s="1" t="str">
        <f>IF(AND(שבוע_בדילוג[[#This Row],[הווסת פעיל?]]=1,שבוע_בדילוג[[#This Row],[וסת קבוע אחרון]]&lt;&gt;X1208),שבוע_בדילוג[[#This Row],[וסת קבוע אחרון]],"")</f>
        <v/>
      </c>
      <c r="AC1209" s="1" t="str">
        <f>IF(AND(שבוע_בדילוג[[#This Row],[הווסת פעיל?]]=1,Y1208=0,שבוע_בדילוג[[#This Row],[וסת קבוע אחרון]]=X1208),שבוע_בדילוג[[#This Row],[וסת קבוע אחרון]],"")</f>
        <v/>
      </c>
      <c r="AD1209" s="1" t="str">
        <f>IF(AND(שבוע_בדילוג[[#This Row],[הווסת פעיל?]]=1,Y1208=0,שבוע_בדילוג[[#This Row],[וסת קבוע אחרון]]&lt;&gt;X1208),1,"")</f>
        <v/>
      </c>
      <c r="AE1209" s="1" t="str">
        <f>IF(AND(שבוע_בדילוג[[#This Row],[הווסת פעיל?]]&lt;&gt;"",B1210=1),שבוע_בדילוג[[#This Row],[CycleNumber]],"")</f>
        <v/>
      </c>
      <c r="AF1209" s="1" t="str">
        <f>IF(AND(שבוע_בדילוג[[#This Row],[הווסת פעיל?]]&lt;&gt;"",Y1208=""),שבוע_בדילוג[[#This Row],[CycleNumber]],"")</f>
        <v/>
      </c>
      <c r="AG1209" s="1" t="str">
        <f>IF(B1210=1,"",IF(שבוע_בדילוג[[#This Row],[הווסת פעיל?]]=1,IF(שבוע_בדילוג[[#This Row],[וסת קבוע אחרון]]=F1210,1,0),""))</f>
        <v/>
      </c>
      <c r="AH1209" s="1" t="str">
        <f>IF(B1210=1,"",IF(שבוע_בדילוג[[#This Row],[הווסת פעיל?]]=1,IF(OR(שבוע_בדילוג[[#This Row],[וסת קבוע אחרון]]=F1210,F1210=שבוע_בדילוג[[#This Row],[LengthofCycle]]),1,0),""))</f>
        <v/>
      </c>
      <c r="AI1209" s="1" t="str">
        <f>IF(B1210=1,"",IF(שבוע_בדילוג[[#This Row],[הווסת פעיל?]]=1,IF(OR(שבוע_בדילוג[[#This Row],[וסת קבוע אחרון]]=F1210,F1210=שבוע_בדילוג[[#This Row],[LengthofCycle]],AND(שבוע_בדילוג[[#This Row],[LengthofCycle]]&lt;&gt;שבוע_בדילוג[[#This Row],[וסת קבוע אחרון]],OR(F1210=28,F1210=29))),1,0),""))</f>
        <v/>
      </c>
      <c r="AJ1209" s="1" t="str">
        <f>IF(AND(שבוע_בדילוג[[#This Row],[הווסת פעיל?]]=1,B1210=1),1,"")</f>
        <v/>
      </c>
      <c r="AK1209" s="4">
        <f>IF(AND(שבוע_בדילוג[[#This Row],[הווסת פעיל?]]&lt;&gt;1,B1210&lt;&gt;1,B1210&lt;&gt;""),IF(שבוע_בדילוג[[#This Row],[LengthofCycle]]=F1210,1,0),"")</f>
        <v>0</v>
      </c>
      <c r="AL1209" s="4">
        <f>IF(AND(שבוע_בדילוג[[#This Row],[הווסת פעיל?]]&lt;&gt;1,B1210&lt;&gt;1,B1210&lt;&gt;""),IF(OR(שבוע_בדילוג[[#This Row],[LengthofCycle]]=F1210,F1210=29),1,0),"")</f>
        <v>0</v>
      </c>
      <c r="AM1209" s="4">
        <f>IF(AND(שבוע_בדילוג[[#This Row],[הווסת פעיל?]]&lt;&gt;1,B1210&lt;&gt;1,B1210&lt;&gt;""),IF(OR(שבוע_בדילוג[[#This Row],[LengthofCycle]]=F1210,F1210=29,F1210=28),1,0),"")</f>
        <v>0</v>
      </c>
    </row>
    <row r="1210" spans="1:39" x14ac:dyDescent="0.25">
      <c r="A1210" s="1" t="s">
        <v>155</v>
      </c>
      <c r="B1210" s="1">
        <v>3</v>
      </c>
      <c r="C1210" s="1">
        <v>0</v>
      </c>
      <c r="D1210" s="1">
        <v>1</v>
      </c>
      <c r="E1210" s="1">
        <v>0</v>
      </c>
      <c r="F1210" s="1">
        <v>26</v>
      </c>
      <c r="H1210" s="1">
        <f>שבוע_בדילוג[[#This Row],[LengthofCycle]]+1</f>
        <v>27</v>
      </c>
      <c r="I1210" s="1" t="str">
        <f>IF(IFERROR(LOOKUP(שבוע_בדילוג[[#This Row],[ClientID]],קביעויות[השבוע בדילוג]),FALSE)=שבוע_בדילוג[[#This Row],[ClientID]],1,"")</f>
        <v/>
      </c>
      <c r="J1210" s="1" t="str">
        <f>IF(AND(שבוע_בדילוג[[#This Row],[CycleNumber]]&gt;1,OR(B1211="",שבוע_בדילוג[[#This Row],[CycleNumber]]&gt;B1209)),IF(OR(AND(שבוע_בדילוג[[#This Row],[LengthofCycle]]=29,F1209=29),AND(שבוע_בדילוג[[#This Row],[LengthofCycle]]=36,F1209=36)),1,""),"")</f>
        <v/>
      </c>
      <c r="K1210" s="1" t="str">
        <f>IF(AND(שבוע_בדילוג[[#This Row],[וסת השבוע]]=1,J1209=1,שבוע_בדילוג[[#This Row],[CycleNumber]]&gt;B1209),1,"")</f>
        <v/>
      </c>
      <c r="L1210" s="1" t="str">
        <f>IF(שבוע_בדילוג[[#This Row],[CycleNumber]]=1,"",IF(שבוע_בדילוג[[#This Row],[וסת השבוע]]=1,0,IF(L1209="","",IF(L1209=0,IF(שבוע_בדילוג[[#This Row],[LengthofCycle]]=29,0,1),IF(L1209=1,IF(שבוע_בדילוג[[#This Row],[LengthofCycle]]+F1209=29*2,0,2),IF(L1209=2,IF(שבוע_בדילוג[[#This Row],[LengthofCycle]]+F1209+F1208=29*3,0,3),""))))))</f>
        <v/>
      </c>
      <c r="M1210" s="1" t="str">
        <f>IF(שבוע_בדילוג[[#This Row],[וסת השבוע]]=1,IF(שבוע_בדילוג[[#This Row],[וסת השבוע וההפלגה ביחד]]=1,M1209+1,0),IF(AND(שבוע_בדילוג[[#This Row],[CycleNumber]]&gt;B1209,שבוע_בדילוג[[#This Row],[CycleNumber]]&gt;1),IF(שבוע_בדילוג[[#This Row],[וסת השבוע פעיל?]]&lt;&gt;"",M1209+1,""),""))</f>
        <v/>
      </c>
      <c r="N1210" s="1" t="str">
        <f>IF(שבוע_בדילוג[[#This Row],[וסת השבוע פעיל?2]]="","",IF(AND(שבוע_בדילוג[[#This Row],[וסת השבוע פעיל?]]&lt;&gt;"",שבוע_בדילוג[[#This Row],[CycleNumber]]&lt;B1211,B1211&lt;&gt;"",שבוע_בדילוג[[#This Row],[וסת השבוע פעיל?]]&lt;3),IF(L1211=0,IF(AND(שבוע_בדילוג[[#This Row],[וסת השבוע פעיל?]]&gt;0,J1211=1),0,1),0),""))</f>
        <v/>
      </c>
      <c r="O1210" s="1" t="str">
        <f t="shared" si="96"/>
        <v/>
      </c>
      <c r="P1210" s="1" t="str">
        <f>IF(AND(שבוע_בדילוג[[#This Row],[חיזוי - שבוע]]=1,K1211=1),1,"")</f>
        <v/>
      </c>
      <c r="Q1210" s="1" t="str">
        <f>IF(AND(שבוע_בדילוג[[#This Row],[וסת השבוע פעיל?]]&lt;3,OR(שבוע_בדילוג[[#This Row],[CycleNumber]]&gt;B1211,B1211="")),1,"")</f>
        <v/>
      </c>
      <c r="R1210" s="1" t="str">
        <f>IF(AND(שבוע_בדילוג[[#This Row],[חיזוי - שבוע]]&lt;&gt;"",שבוע_בדילוג[[#This Row],[וסת השבוע פעיל?2]]=""),1,"")</f>
        <v/>
      </c>
      <c r="S1210" s="1" t="str">
        <f>IF(שבוע_בדילוג[[#This Row],[האישה קבעה וסת שבוע בדילוג?]]=1,IF(שבוע_בדילוג[[#This Row],[וסת השבוע פעיל?]]&lt;3,1,0),"")</f>
        <v/>
      </c>
      <c r="T12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0" s="1">
        <f t="shared" si="97"/>
        <v>0</v>
      </c>
      <c r="V1210" s="1" t="str">
        <f t="shared" si="98"/>
        <v/>
      </c>
      <c r="W1210" s="1" t="str">
        <f t="shared" si="99"/>
        <v/>
      </c>
      <c r="X1210" s="1" t="str">
        <f>IF(שבוע_בדילוג[[#This Row],[3 הפלגות זהות]]="","",IF(שבוע_בדילוג[[#This Row],[3 הפלגות זהות]]=1,שבוע_בדילוג[[#This Row],[LengthofCycle]],X1209))</f>
        <v/>
      </c>
      <c r="Y1210" s="1" t="str">
        <f>IF(שבוע_בדילוג[[#This Row],[וסת קבוע אחרון]]="","",IF(OR(שבוע_בדילוג[[#This Row],[LengthofCycle]]=שבוע_בדילוג[[#This Row],[וסת קבוע אחרון]],F1209=שבוע_בדילוג[[#This Row],[וסת קבוע אחרון]],F1208=שבוע_בדילוג[[#This Row],[וסת קבוע אחרון]]),1,0))</f>
        <v/>
      </c>
      <c r="Z1210" s="1" t="str">
        <f>IF(OR(שבוע_בדילוג[[#This Row],[הווסת פעיל?]]=0,שבוע_בדילוג[[#This Row],[הווסת פעיל?]]=""),"",SUM(Z1209,שבוע_בדילוג[[#This Row],[הווסת פעיל?]]))</f>
        <v/>
      </c>
      <c r="AA1210" s="1" t="str">
        <f>IF(AND(שבוע_בדילוג[[#This Row],[כמה מחזורים עד עקירה]]&lt;&gt;"",Z1211=""),שבוע_בדילוג[[#This Row],[כמה מחזורים עד עקירה]],"")</f>
        <v/>
      </c>
      <c r="AB1210" s="1" t="str">
        <f>IF(AND(שבוע_בדילוג[[#This Row],[הווסת פעיל?]]=1,שבוע_בדילוג[[#This Row],[וסת קבוע אחרון]]&lt;&gt;X1209),שבוע_בדילוג[[#This Row],[וסת קבוע אחרון]],"")</f>
        <v/>
      </c>
      <c r="AC1210" s="1" t="str">
        <f>IF(AND(שבוע_בדילוג[[#This Row],[הווסת פעיל?]]=1,Y1209=0,שבוע_בדילוג[[#This Row],[וסת קבוע אחרון]]=X1209),שבוע_בדילוג[[#This Row],[וסת קבוע אחרון]],"")</f>
        <v/>
      </c>
      <c r="AD1210" s="1" t="str">
        <f>IF(AND(שבוע_בדילוג[[#This Row],[הווסת פעיל?]]=1,Y1209=0,שבוע_בדילוג[[#This Row],[וסת קבוע אחרון]]&lt;&gt;X1209),1,"")</f>
        <v/>
      </c>
      <c r="AE1210" s="1" t="str">
        <f>IF(AND(שבוע_בדילוג[[#This Row],[הווסת פעיל?]]&lt;&gt;"",B1211=1),שבוע_בדילוג[[#This Row],[CycleNumber]],"")</f>
        <v/>
      </c>
      <c r="AF1210" s="1" t="str">
        <f>IF(AND(שבוע_בדילוג[[#This Row],[הווסת פעיל?]]&lt;&gt;"",Y1209=""),שבוע_בדילוג[[#This Row],[CycleNumber]],"")</f>
        <v/>
      </c>
      <c r="AG1210" s="1" t="str">
        <f>IF(B1211=1,"",IF(שבוע_בדילוג[[#This Row],[הווסת פעיל?]]=1,IF(שבוע_בדילוג[[#This Row],[וסת קבוע אחרון]]=F1211,1,0),""))</f>
        <v/>
      </c>
      <c r="AH1210" s="1" t="str">
        <f>IF(B1211=1,"",IF(שבוע_בדילוג[[#This Row],[הווסת פעיל?]]=1,IF(OR(שבוע_בדילוג[[#This Row],[וסת קבוע אחרון]]=F1211,F1211=שבוע_בדילוג[[#This Row],[LengthofCycle]]),1,0),""))</f>
        <v/>
      </c>
      <c r="AI1210" s="1" t="str">
        <f>IF(B1211=1,"",IF(שבוע_בדילוג[[#This Row],[הווסת פעיל?]]=1,IF(OR(שבוע_בדילוג[[#This Row],[וסת קבוע אחרון]]=F1211,F1211=שבוע_בדילוג[[#This Row],[LengthofCycle]],AND(שבוע_בדילוג[[#This Row],[LengthofCycle]]&lt;&gt;שבוע_בדילוג[[#This Row],[וסת קבוע אחרון]],OR(F1211=28,F1211=29))),1,0),""))</f>
        <v/>
      </c>
      <c r="AJ1210" s="1" t="str">
        <f>IF(AND(שבוע_בדילוג[[#This Row],[הווסת פעיל?]]=1,B1211=1),1,"")</f>
        <v/>
      </c>
      <c r="AK1210" s="4">
        <f>IF(AND(שבוע_בדילוג[[#This Row],[הווסת פעיל?]]&lt;&gt;1,B1211&lt;&gt;1,B1211&lt;&gt;""),IF(שבוע_בדילוג[[#This Row],[LengthofCycle]]=F1211,1,0),"")</f>
        <v>0</v>
      </c>
      <c r="AL1210" s="4">
        <f>IF(AND(שבוע_בדילוג[[#This Row],[הווסת פעיל?]]&lt;&gt;1,B1211&lt;&gt;1,B1211&lt;&gt;""),IF(OR(שבוע_בדילוג[[#This Row],[LengthofCycle]]=F1211,F1211=29),1,0),"")</f>
        <v>0</v>
      </c>
      <c r="AM1210" s="4">
        <f>IF(AND(שבוע_בדילוג[[#This Row],[הווסת פעיל?]]&lt;&gt;1,B1211&lt;&gt;1,B1211&lt;&gt;""),IF(OR(שבוע_בדילוג[[#This Row],[LengthofCycle]]=F1211,F1211=29,F1211=28),1,0),"")</f>
        <v>0</v>
      </c>
    </row>
    <row r="1211" spans="1:39" x14ac:dyDescent="0.25">
      <c r="A1211" s="1" t="s">
        <v>155</v>
      </c>
      <c r="B1211" s="1">
        <v>4</v>
      </c>
      <c r="C1211" s="1">
        <v>0</v>
      </c>
      <c r="D1211" s="1">
        <v>1</v>
      </c>
      <c r="E1211" s="1">
        <v>0</v>
      </c>
      <c r="F1211" s="1">
        <v>27</v>
      </c>
      <c r="H1211" s="1">
        <f>שבוע_בדילוג[[#This Row],[LengthofCycle]]+1</f>
        <v>28</v>
      </c>
      <c r="I1211" s="1" t="str">
        <f>IF(IFERROR(LOOKUP(שבוע_בדילוג[[#This Row],[ClientID]],קביעויות[השבוע בדילוג]),FALSE)=שבוע_בדילוג[[#This Row],[ClientID]],1,"")</f>
        <v/>
      </c>
      <c r="J1211" s="1" t="str">
        <f>IF(AND(שבוע_בדילוג[[#This Row],[CycleNumber]]&gt;1,OR(B1212="",שבוע_בדילוג[[#This Row],[CycleNumber]]&gt;B1210)),IF(OR(AND(שבוע_בדילוג[[#This Row],[LengthofCycle]]=29,F1210=29),AND(שבוע_בדילוג[[#This Row],[LengthofCycle]]=36,F1210=36)),1,""),"")</f>
        <v/>
      </c>
      <c r="K1211" s="1" t="str">
        <f>IF(AND(שבוע_בדילוג[[#This Row],[וסת השבוע]]=1,J1210=1,שבוע_בדילוג[[#This Row],[CycleNumber]]&gt;B1210),1,"")</f>
        <v/>
      </c>
      <c r="L1211" s="1" t="str">
        <f>IF(שבוע_בדילוג[[#This Row],[CycleNumber]]=1,"",IF(שבוע_בדילוג[[#This Row],[וסת השבוע]]=1,0,IF(L1210="","",IF(L1210=0,IF(שבוע_בדילוג[[#This Row],[LengthofCycle]]=29,0,1),IF(L1210=1,IF(שבוע_בדילוג[[#This Row],[LengthofCycle]]+F1210=29*2,0,2),IF(L1210=2,IF(שבוע_בדילוג[[#This Row],[LengthofCycle]]+F1210+F1209=29*3,0,3),""))))))</f>
        <v/>
      </c>
      <c r="M1211" s="1" t="str">
        <f>IF(שבוע_בדילוג[[#This Row],[וסת השבוע]]=1,IF(שבוע_בדילוג[[#This Row],[וסת השבוע וההפלגה ביחד]]=1,M1210+1,0),IF(AND(שבוע_בדילוג[[#This Row],[CycleNumber]]&gt;B1210,שבוע_בדילוג[[#This Row],[CycleNumber]]&gt;1),IF(שבוע_בדילוג[[#This Row],[וסת השבוע פעיל?]]&lt;&gt;"",M1210+1,""),""))</f>
        <v/>
      </c>
      <c r="N1211" s="1" t="str">
        <f>IF(שבוע_בדילוג[[#This Row],[וסת השבוע פעיל?2]]="","",IF(AND(שבוע_בדילוג[[#This Row],[וסת השבוע פעיל?]]&lt;&gt;"",שבוע_בדילוג[[#This Row],[CycleNumber]]&lt;B1212,B1212&lt;&gt;"",שבוע_בדילוג[[#This Row],[וסת השבוע פעיל?]]&lt;3),IF(L1212=0,IF(AND(שבוע_בדילוג[[#This Row],[וסת השבוע פעיל?]]&gt;0,J1212=1),0,1),0),""))</f>
        <v/>
      </c>
      <c r="O1211" s="1" t="str">
        <f t="shared" si="96"/>
        <v/>
      </c>
      <c r="P1211" s="1" t="str">
        <f>IF(AND(שבוע_בדילוג[[#This Row],[חיזוי - שבוע]]=1,K1212=1),1,"")</f>
        <v/>
      </c>
      <c r="Q1211" s="1" t="str">
        <f>IF(AND(שבוע_בדילוג[[#This Row],[וסת השבוע פעיל?]]&lt;3,OR(שבוע_בדילוג[[#This Row],[CycleNumber]]&gt;B1212,B1212="")),1,"")</f>
        <v/>
      </c>
      <c r="R1211" s="1" t="str">
        <f>IF(AND(שבוע_בדילוג[[#This Row],[חיזוי - שבוע]]&lt;&gt;"",שבוע_בדילוג[[#This Row],[וסת השבוע פעיל?2]]=""),1,"")</f>
        <v/>
      </c>
      <c r="S1211" s="1" t="str">
        <f>IF(שבוע_בדילוג[[#This Row],[האישה קבעה וסת שבוע בדילוג?]]=1,IF(שבוע_בדילוג[[#This Row],[וסת השבוע פעיל?]]&lt;3,1,0),"")</f>
        <v/>
      </c>
      <c r="T12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1" s="1">
        <f t="shared" si="97"/>
        <v>0</v>
      </c>
      <c r="V1211" s="1">
        <f t="shared" si="98"/>
        <v>0</v>
      </c>
      <c r="W1211" s="1" t="str">
        <f t="shared" si="99"/>
        <v/>
      </c>
      <c r="X1211" s="1" t="str">
        <f>IF(שבוע_בדילוג[[#This Row],[3 הפלגות זהות]]="","",IF(שבוע_בדילוג[[#This Row],[3 הפלגות זהות]]=1,שבוע_בדילוג[[#This Row],[LengthofCycle]],X1210))</f>
        <v/>
      </c>
      <c r="Y1211" s="1" t="str">
        <f>IF(שבוע_בדילוג[[#This Row],[וסת קבוע אחרון]]="","",IF(OR(שבוע_בדילוג[[#This Row],[LengthofCycle]]=שבוע_בדילוג[[#This Row],[וסת קבוע אחרון]],F1210=שבוע_בדילוג[[#This Row],[וסת קבוע אחרון]],F1209=שבוע_בדילוג[[#This Row],[וסת קבוע אחרון]]),1,0))</f>
        <v/>
      </c>
      <c r="Z1211" s="1" t="str">
        <f>IF(OR(שבוע_בדילוג[[#This Row],[הווסת פעיל?]]=0,שבוע_בדילוג[[#This Row],[הווסת פעיל?]]=""),"",SUM(Z1210,שבוע_בדילוג[[#This Row],[הווסת פעיל?]]))</f>
        <v/>
      </c>
      <c r="AA1211" s="1" t="str">
        <f>IF(AND(שבוע_בדילוג[[#This Row],[כמה מחזורים עד עקירה]]&lt;&gt;"",Z1212=""),שבוע_בדילוג[[#This Row],[כמה מחזורים עד עקירה]],"")</f>
        <v/>
      </c>
      <c r="AB1211" s="1" t="str">
        <f>IF(AND(שבוע_בדילוג[[#This Row],[הווסת פעיל?]]=1,שבוע_בדילוג[[#This Row],[וסת קבוע אחרון]]&lt;&gt;X1210),שבוע_בדילוג[[#This Row],[וסת קבוע אחרון]],"")</f>
        <v/>
      </c>
      <c r="AC1211" s="1" t="str">
        <f>IF(AND(שבוע_בדילוג[[#This Row],[הווסת פעיל?]]=1,Y1210=0,שבוע_בדילוג[[#This Row],[וסת קבוע אחרון]]=X1210),שבוע_בדילוג[[#This Row],[וסת קבוע אחרון]],"")</f>
        <v/>
      </c>
      <c r="AD1211" s="1" t="str">
        <f>IF(AND(שבוע_בדילוג[[#This Row],[הווסת פעיל?]]=1,Y1210=0,שבוע_בדילוג[[#This Row],[וסת קבוע אחרון]]&lt;&gt;X1210),1,"")</f>
        <v/>
      </c>
      <c r="AE1211" s="1" t="str">
        <f>IF(AND(שבוע_בדילוג[[#This Row],[הווסת פעיל?]]&lt;&gt;"",B1212=1),שבוע_בדילוג[[#This Row],[CycleNumber]],"")</f>
        <v/>
      </c>
      <c r="AF1211" s="1" t="str">
        <f>IF(AND(שבוע_בדילוג[[#This Row],[הווסת פעיל?]]&lt;&gt;"",Y1210=""),שבוע_בדילוג[[#This Row],[CycleNumber]],"")</f>
        <v/>
      </c>
      <c r="AG1211" s="1" t="str">
        <f>IF(B1212=1,"",IF(שבוע_בדילוג[[#This Row],[הווסת פעיל?]]=1,IF(שבוע_בדילוג[[#This Row],[וסת קבוע אחרון]]=F1212,1,0),""))</f>
        <v/>
      </c>
      <c r="AH1211" s="1" t="str">
        <f>IF(B1212=1,"",IF(שבוע_בדילוג[[#This Row],[הווסת פעיל?]]=1,IF(OR(שבוע_בדילוג[[#This Row],[וסת קבוע אחרון]]=F1212,F1212=שבוע_בדילוג[[#This Row],[LengthofCycle]]),1,0),""))</f>
        <v/>
      </c>
      <c r="AI1211" s="1" t="str">
        <f>IF(B1212=1,"",IF(שבוע_בדילוג[[#This Row],[הווסת פעיל?]]=1,IF(OR(שבוע_בדילוג[[#This Row],[וסת קבוע אחרון]]=F1212,F1212=שבוע_בדילוג[[#This Row],[LengthofCycle]],AND(שבוע_בדילוג[[#This Row],[LengthofCycle]]&lt;&gt;שבוע_בדילוג[[#This Row],[וסת קבוע אחרון]],OR(F1212=28,F1212=29))),1,0),""))</f>
        <v/>
      </c>
      <c r="AJ1211" s="1" t="str">
        <f>IF(AND(שבוע_בדילוג[[#This Row],[הווסת פעיל?]]=1,B1212=1),1,"")</f>
        <v/>
      </c>
      <c r="AK1211" s="4">
        <f>IF(AND(שבוע_בדילוג[[#This Row],[הווסת פעיל?]]&lt;&gt;1,B1212&lt;&gt;1,B1212&lt;&gt;""),IF(שבוע_בדילוג[[#This Row],[LengthofCycle]]=F1212,1,0),"")</f>
        <v>0</v>
      </c>
      <c r="AL1211" s="4">
        <f>IF(AND(שבוע_בדילוג[[#This Row],[הווסת פעיל?]]&lt;&gt;1,B1212&lt;&gt;1,B1212&lt;&gt;""),IF(OR(שבוע_בדילוג[[#This Row],[LengthofCycle]]=F1212,F1212=29),1,0),"")</f>
        <v>0</v>
      </c>
      <c r="AM1211" s="4">
        <f>IF(AND(שבוע_בדילוג[[#This Row],[הווסת פעיל?]]&lt;&gt;1,B1212&lt;&gt;1,B1212&lt;&gt;""),IF(OR(שבוע_בדילוג[[#This Row],[LengthofCycle]]=F1212,F1212=29,F1212=28),1,0),"")</f>
        <v>0</v>
      </c>
    </row>
    <row r="1212" spans="1:39" x14ac:dyDescent="0.25">
      <c r="A1212" s="1" t="s">
        <v>155</v>
      </c>
      <c r="B1212" s="1">
        <v>5</v>
      </c>
      <c r="C1212" s="1">
        <v>0</v>
      </c>
      <c r="D1212" s="1">
        <v>0</v>
      </c>
      <c r="E1212" s="1">
        <v>0</v>
      </c>
      <c r="F1212" s="1">
        <v>26</v>
      </c>
      <c r="H1212" s="1">
        <f>שבוע_בדילוג[[#This Row],[LengthofCycle]]+1</f>
        <v>27</v>
      </c>
      <c r="I1212" s="1" t="str">
        <f>IF(IFERROR(LOOKUP(שבוע_בדילוג[[#This Row],[ClientID]],קביעויות[השבוע בדילוג]),FALSE)=שבוע_בדילוג[[#This Row],[ClientID]],1,"")</f>
        <v/>
      </c>
      <c r="J1212" s="1" t="str">
        <f>IF(AND(שבוע_בדילוג[[#This Row],[CycleNumber]]&gt;1,OR(B1213="",שבוע_בדילוג[[#This Row],[CycleNumber]]&gt;B1211)),IF(OR(AND(שבוע_בדילוג[[#This Row],[LengthofCycle]]=29,F1211=29),AND(שבוע_בדילוג[[#This Row],[LengthofCycle]]=36,F1211=36)),1,""),"")</f>
        <v/>
      </c>
      <c r="K1212" s="1" t="str">
        <f>IF(AND(שבוע_בדילוג[[#This Row],[וסת השבוע]]=1,J1211=1,שבוע_בדילוג[[#This Row],[CycleNumber]]&gt;B1211),1,"")</f>
        <v/>
      </c>
      <c r="L1212" s="1" t="str">
        <f>IF(שבוע_בדילוג[[#This Row],[CycleNumber]]=1,"",IF(שבוע_בדילוג[[#This Row],[וסת השבוע]]=1,0,IF(L1211="","",IF(L1211=0,IF(שבוע_בדילוג[[#This Row],[LengthofCycle]]=29,0,1),IF(L1211=1,IF(שבוע_בדילוג[[#This Row],[LengthofCycle]]+F1211=29*2,0,2),IF(L1211=2,IF(שבוע_בדילוג[[#This Row],[LengthofCycle]]+F1211+F1210=29*3,0,3),""))))))</f>
        <v/>
      </c>
      <c r="M1212" s="1" t="str">
        <f>IF(שבוע_בדילוג[[#This Row],[וסת השבוע]]=1,IF(שבוע_בדילוג[[#This Row],[וסת השבוע וההפלגה ביחד]]=1,M1211+1,0),IF(AND(שבוע_בדילוג[[#This Row],[CycleNumber]]&gt;B1211,שבוע_בדילוג[[#This Row],[CycleNumber]]&gt;1),IF(שבוע_בדילוג[[#This Row],[וסת השבוע פעיל?]]&lt;&gt;"",M1211+1,""),""))</f>
        <v/>
      </c>
      <c r="N1212" s="1" t="str">
        <f>IF(שבוע_בדילוג[[#This Row],[וסת השבוע פעיל?2]]="","",IF(AND(שבוע_בדילוג[[#This Row],[וסת השבוע פעיל?]]&lt;&gt;"",שבוע_בדילוג[[#This Row],[CycleNumber]]&lt;B1213,B1213&lt;&gt;"",שבוע_בדילוג[[#This Row],[וסת השבוע פעיל?]]&lt;3),IF(L1213=0,IF(AND(שבוע_בדילוג[[#This Row],[וסת השבוע פעיל?]]&gt;0,J1213=1),0,1),0),""))</f>
        <v/>
      </c>
      <c r="O1212" s="1" t="str">
        <f t="shared" si="96"/>
        <v/>
      </c>
      <c r="P1212" s="1" t="str">
        <f>IF(AND(שבוע_בדילוג[[#This Row],[חיזוי - שבוע]]=1,K1213=1),1,"")</f>
        <v/>
      </c>
      <c r="Q1212" s="1" t="str">
        <f>IF(AND(שבוע_בדילוג[[#This Row],[וסת השבוע פעיל?]]&lt;3,OR(שבוע_בדילוג[[#This Row],[CycleNumber]]&gt;B1213,B1213="")),1,"")</f>
        <v/>
      </c>
      <c r="R1212" s="1" t="str">
        <f>IF(AND(שבוע_בדילוג[[#This Row],[חיזוי - שבוע]]&lt;&gt;"",שבוע_בדילוג[[#This Row],[וסת השבוע פעיל?2]]=""),1,"")</f>
        <v/>
      </c>
      <c r="S1212" s="1" t="str">
        <f>IF(שבוע_בדילוג[[#This Row],[האישה קבעה וסת שבוע בדילוג?]]=1,IF(שבוע_בדילוג[[#This Row],[וסת השבוע פעיל?]]&lt;3,1,0),"")</f>
        <v/>
      </c>
      <c r="T12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2" s="1">
        <f t="shared" si="97"/>
        <v>0</v>
      </c>
      <c r="V1212" s="1">
        <f t="shared" si="98"/>
        <v>0</v>
      </c>
      <c r="W1212" s="1">
        <f t="shared" si="99"/>
        <v>0</v>
      </c>
      <c r="X1212" s="1" t="str">
        <f>IF(שבוע_בדילוג[[#This Row],[3 הפלגות זהות]]="","",IF(שבוע_בדילוג[[#This Row],[3 הפלגות זהות]]=1,שבוע_בדילוג[[#This Row],[LengthofCycle]],X1211))</f>
        <v/>
      </c>
      <c r="Y1212" s="1" t="str">
        <f>IF(שבוע_בדילוג[[#This Row],[וסת קבוע אחרון]]="","",IF(OR(שבוע_בדילוג[[#This Row],[LengthofCycle]]=שבוע_בדילוג[[#This Row],[וסת קבוע אחרון]],F1211=שבוע_בדילוג[[#This Row],[וסת קבוע אחרון]],F1210=שבוע_בדילוג[[#This Row],[וסת קבוע אחרון]]),1,0))</f>
        <v/>
      </c>
      <c r="Z1212" s="1" t="str">
        <f>IF(OR(שבוע_בדילוג[[#This Row],[הווסת פעיל?]]=0,שבוע_בדילוג[[#This Row],[הווסת פעיל?]]=""),"",SUM(Z1211,שבוע_בדילוג[[#This Row],[הווסת פעיל?]]))</f>
        <v/>
      </c>
      <c r="AA1212" s="1" t="str">
        <f>IF(AND(שבוע_בדילוג[[#This Row],[כמה מחזורים עד עקירה]]&lt;&gt;"",Z1213=""),שבוע_בדילוג[[#This Row],[כמה מחזורים עד עקירה]],"")</f>
        <v/>
      </c>
      <c r="AB1212" s="1" t="str">
        <f>IF(AND(שבוע_בדילוג[[#This Row],[הווסת פעיל?]]=1,שבוע_בדילוג[[#This Row],[וסת קבוע אחרון]]&lt;&gt;X1211),שבוע_בדילוג[[#This Row],[וסת קבוע אחרון]],"")</f>
        <v/>
      </c>
      <c r="AC1212" s="1" t="str">
        <f>IF(AND(שבוע_בדילוג[[#This Row],[הווסת פעיל?]]=1,Y1211=0,שבוע_בדילוג[[#This Row],[וסת קבוע אחרון]]=X1211),שבוע_בדילוג[[#This Row],[וסת קבוע אחרון]],"")</f>
        <v/>
      </c>
      <c r="AD1212" s="1" t="str">
        <f>IF(AND(שבוע_בדילוג[[#This Row],[הווסת פעיל?]]=1,Y1211=0,שבוע_בדילוג[[#This Row],[וסת קבוע אחרון]]&lt;&gt;X1211),1,"")</f>
        <v/>
      </c>
      <c r="AE1212" s="1" t="str">
        <f>IF(AND(שבוע_בדילוג[[#This Row],[הווסת פעיל?]]&lt;&gt;"",B1213=1),שבוע_בדילוג[[#This Row],[CycleNumber]],"")</f>
        <v/>
      </c>
      <c r="AF1212" s="1" t="str">
        <f>IF(AND(שבוע_בדילוג[[#This Row],[הווסת פעיל?]]&lt;&gt;"",Y1211=""),שבוע_בדילוג[[#This Row],[CycleNumber]],"")</f>
        <v/>
      </c>
      <c r="AG1212" s="1" t="str">
        <f>IF(B1213=1,"",IF(שבוע_בדילוג[[#This Row],[הווסת פעיל?]]=1,IF(שבוע_בדילוג[[#This Row],[וסת קבוע אחרון]]=F1213,1,0),""))</f>
        <v/>
      </c>
      <c r="AH1212" s="1" t="str">
        <f>IF(B1213=1,"",IF(שבוע_בדילוג[[#This Row],[הווסת פעיל?]]=1,IF(OR(שבוע_בדילוג[[#This Row],[וסת קבוע אחרון]]=F1213,F1213=שבוע_בדילוג[[#This Row],[LengthofCycle]]),1,0),""))</f>
        <v/>
      </c>
      <c r="AI1212" s="1" t="str">
        <f>IF(B1213=1,"",IF(שבוע_בדילוג[[#This Row],[הווסת פעיל?]]=1,IF(OR(שבוע_בדילוג[[#This Row],[וסת קבוע אחרון]]=F1213,F1213=שבוע_בדילוג[[#This Row],[LengthofCycle]],AND(שבוע_בדילוג[[#This Row],[LengthofCycle]]&lt;&gt;שבוע_בדילוג[[#This Row],[וסת קבוע אחרון]],OR(F1213=28,F1213=29))),1,0),""))</f>
        <v/>
      </c>
      <c r="AJ1212" s="1" t="str">
        <f>IF(AND(שבוע_בדילוג[[#This Row],[הווסת פעיל?]]=1,B1213=1),1,"")</f>
        <v/>
      </c>
      <c r="AK1212" s="4">
        <f>IF(AND(שבוע_בדילוג[[#This Row],[הווסת פעיל?]]&lt;&gt;1,B1213&lt;&gt;1,B1213&lt;&gt;""),IF(שבוע_בדילוג[[#This Row],[LengthofCycle]]=F1213,1,0),"")</f>
        <v>1</v>
      </c>
      <c r="AL1212" s="4">
        <f>IF(AND(שבוע_בדילוג[[#This Row],[הווסת פעיל?]]&lt;&gt;1,B1213&lt;&gt;1,B1213&lt;&gt;""),IF(OR(שבוע_בדילוג[[#This Row],[LengthofCycle]]=F1213,F1213=29),1,0),"")</f>
        <v>1</v>
      </c>
      <c r="AM1212" s="4">
        <f>IF(AND(שבוע_בדילוג[[#This Row],[הווסת פעיל?]]&lt;&gt;1,B1213&lt;&gt;1,B1213&lt;&gt;""),IF(OR(שבוע_בדילוג[[#This Row],[LengthofCycle]]=F1213,F1213=29,F1213=28),1,0),"")</f>
        <v>1</v>
      </c>
    </row>
    <row r="1213" spans="1:39" x14ac:dyDescent="0.25">
      <c r="A1213" s="1" t="s">
        <v>155</v>
      </c>
      <c r="B1213" s="1">
        <v>6</v>
      </c>
      <c r="C1213" s="1">
        <v>0</v>
      </c>
      <c r="D1213" s="1">
        <v>1</v>
      </c>
      <c r="E1213" s="1">
        <v>0</v>
      </c>
      <c r="F1213" s="1">
        <v>26</v>
      </c>
      <c r="H1213" s="1">
        <f>שבוע_בדילוג[[#This Row],[LengthofCycle]]+1</f>
        <v>27</v>
      </c>
      <c r="I1213" s="1" t="str">
        <f>IF(IFERROR(LOOKUP(שבוע_בדילוג[[#This Row],[ClientID]],קביעויות[השבוע בדילוג]),FALSE)=שבוע_בדילוג[[#This Row],[ClientID]],1,"")</f>
        <v/>
      </c>
      <c r="J1213" s="1" t="str">
        <f>IF(AND(שבוע_בדילוג[[#This Row],[CycleNumber]]&gt;1,OR(B1214="",שבוע_בדילוג[[#This Row],[CycleNumber]]&gt;B1212)),IF(OR(AND(שבוע_בדילוג[[#This Row],[LengthofCycle]]=29,F1212=29),AND(שבוע_בדילוג[[#This Row],[LengthofCycle]]=36,F1212=36)),1,""),"")</f>
        <v/>
      </c>
      <c r="K1213" s="1" t="str">
        <f>IF(AND(שבוע_בדילוג[[#This Row],[וסת השבוע]]=1,J1212=1,שבוע_בדילוג[[#This Row],[CycleNumber]]&gt;B1212),1,"")</f>
        <v/>
      </c>
      <c r="L1213" s="1" t="str">
        <f>IF(שבוע_בדילוג[[#This Row],[CycleNumber]]=1,"",IF(שבוע_בדילוג[[#This Row],[וסת השבוע]]=1,0,IF(L1212="","",IF(L1212=0,IF(שבוע_בדילוג[[#This Row],[LengthofCycle]]=29,0,1),IF(L1212=1,IF(שבוע_בדילוג[[#This Row],[LengthofCycle]]+F1212=29*2,0,2),IF(L1212=2,IF(שבוע_בדילוג[[#This Row],[LengthofCycle]]+F1212+F1211=29*3,0,3),""))))))</f>
        <v/>
      </c>
      <c r="M1213" s="1" t="str">
        <f>IF(שבוע_בדילוג[[#This Row],[וסת השבוע]]=1,IF(שבוע_בדילוג[[#This Row],[וסת השבוע וההפלגה ביחד]]=1,M1212+1,0),IF(AND(שבוע_בדילוג[[#This Row],[CycleNumber]]&gt;B1212,שבוע_בדילוג[[#This Row],[CycleNumber]]&gt;1),IF(שבוע_בדילוג[[#This Row],[וסת השבוע פעיל?]]&lt;&gt;"",M1212+1,""),""))</f>
        <v/>
      </c>
      <c r="N1213" s="1" t="str">
        <f>IF(שבוע_בדילוג[[#This Row],[וסת השבוע פעיל?2]]="","",IF(AND(שבוע_בדילוג[[#This Row],[וסת השבוע פעיל?]]&lt;&gt;"",שבוע_בדילוג[[#This Row],[CycleNumber]]&lt;B1214,B1214&lt;&gt;"",שבוע_בדילוג[[#This Row],[וסת השבוע פעיל?]]&lt;3),IF(L1214=0,IF(AND(שבוע_בדילוג[[#This Row],[וסת השבוע פעיל?]]&gt;0,J1214=1),0,1),0),""))</f>
        <v/>
      </c>
      <c r="O1213" s="1" t="str">
        <f t="shared" si="96"/>
        <v/>
      </c>
      <c r="P1213" s="1" t="str">
        <f>IF(AND(שבוע_בדילוג[[#This Row],[חיזוי - שבוע]]=1,K1214=1),1,"")</f>
        <v/>
      </c>
      <c r="Q1213" s="1" t="str">
        <f>IF(AND(שבוע_בדילוג[[#This Row],[וסת השבוע פעיל?]]&lt;3,OR(שבוע_בדילוג[[#This Row],[CycleNumber]]&gt;B1214,B1214="")),1,"")</f>
        <v/>
      </c>
      <c r="R1213" s="1" t="str">
        <f>IF(AND(שבוע_בדילוג[[#This Row],[חיזוי - שבוע]]&lt;&gt;"",שבוע_בדילוג[[#This Row],[וסת השבוע פעיל?2]]=""),1,"")</f>
        <v/>
      </c>
      <c r="S1213" s="1" t="str">
        <f>IF(שבוע_בדילוג[[#This Row],[האישה קבעה וסת שבוע בדילוג?]]=1,IF(שבוע_בדילוג[[#This Row],[וסת השבוע פעיל?]]&lt;3,1,0),"")</f>
        <v/>
      </c>
      <c r="T12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3" s="1">
        <f t="shared" si="97"/>
        <v>0</v>
      </c>
      <c r="V1213" s="1">
        <f t="shared" si="98"/>
        <v>0</v>
      </c>
      <c r="W1213" s="1">
        <f t="shared" si="99"/>
        <v>0</v>
      </c>
      <c r="X1213" s="1" t="str">
        <f>IF(שבוע_בדילוג[[#This Row],[3 הפלגות זהות]]="","",IF(שבוע_בדילוג[[#This Row],[3 הפלגות זהות]]=1,שבוע_בדילוג[[#This Row],[LengthofCycle]],X1212))</f>
        <v/>
      </c>
      <c r="Y1213" s="1" t="str">
        <f>IF(שבוע_בדילוג[[#This Row],[וסת קבוע אחרון]]="","",IF(OR(שבוע_בדילוג[[#This Row],[LengthofCycle]]=שבוע_בדילוג[[#This Row],[וסת קבוע אחרון]],F1212=שבוע_בדילוג[[#This Row],[וסת קבוע אחרון]],F1211=שבוע_בדילוג[[#This Row],[וסת קבוע אחרון]]),1,0))</f>
        <v/>
      </c>
      <c r="Z1213" s="1" t="str">
        <f>IF(OR(שבוע_בדילוג[[#This Row],[הווסת פעיל?]]=0,שבוע_בדילוג[[#This Row],[הווסת פעיל?]]=""),"",SUM(Z1212,שבוע_בדילוג[[#This Row],[הווסת פעיל?]]))</f>
        <v/>
      </c>
      <c r="AA1213" s="1" t="str">
        <f>IF(AND(שבוע_בדילוג[[#This Row],[כמה מחזורים עד עקירה]]&lt;&gt;"",Z1214=""),שבוע_בדילוג[[#This Row],[כמה מחזורים עד עקירה]],"")</f>
        <v/>
      </c>
      <c r="AB1213" s="1" t="str">
        <f>IF(AND(שבוע_בדילוג[[#This Row],[הווסת פעיל?]]=1,שבוע_בדילוג[[#This Row],[וסת קבוע אחרון]]&lt;&gt;X1212),שבוע_בדילוג[[#This Row],[וסת קבוע אחרון]],"")</f>
        <v/>
      </c>
      <c r="AC1213" s="1" t="str">
        <f>IF(AND(שבוע_בדילוג[[#This Row],[הווסת פעיל?]]=1,Y1212=0,שבוע_בדילוג[[#This Row],[וסת קבוע אחרון]]=X1212),שבוע_בדילוג[[#This Row],[וסת קבוע אחרון]],"")</f>
        <v/>
      </c>
      <c r="AD1213" s="1" t="str">
        <f>IF(AND(שבוע_בדילוג[[#This Row],[הווסת פעיל?]]=1,Y1212=0,שבוע_בדילוג[[#This Row],[וסת קבוע אחרון]]&lt;&gt;X1212),1,"")</f>
        <v/>
      </c>
      <c r="AE1213" s="1" t="str">
        <f>IF(AND(שבוע_בדילוג[[#This Row],[הווסת פעיל?]]&lt;&gt;"",B1214=1),שבוע_בדילוג[[#This Row],[CycleNumber]],"")</f>
        <v/>
      </c>
      <c r="AF1213" s="1" t="str">
        <f>IF(AND(שבוע_בדילוג[[#This Row],[הווסת פעיל?]]&lt;&gt;"",Y1212=""),שבוע_בדילוג[[#This Row],[CycleNumber]],"")</f>
        <v/>
      </c>
      <c r="AG1213" s="1" t="str">
        <f>IF(B1214=1,"",IF(שבוע_בדילוג[[#This Row],[הווסת פעיל?]]=1,IF(שבוע_בדילוג[[#This Row],[וסת קבוע אחרון]]=F1214,1,0),""))</f>
        <v/>
      </c>
      <c r="AH1213" s="1" t="str">
        <f>IF(B1214=1,"",IF(שבוע_בדילוג[[#This Row],[הווסת פעיל?]]=1,IF(OR(שבוע_בדילוג[[#This Row],[וסת קבוע אחרון]]=F1214,F1214=שבוע_בדילוג[[#This Row],[LengthofCycle]]),1,0),""))</f>
        <v/>
      </c>
      <c r="AI1213" s="1" t="str">
        <f>IF(B1214=1,"",IF(שבוע_בדילוג[[#This Row],[הווסת פעיל?]]=1,IF(OR(שבוע_בדילוג[[#This Row],[וסת קבוע אחרון]]=F1214,F1214=שבוע_בדילוג[[#This Row],[LengthofCycle]],AND(שבוע_בדילוג[[#This Row],[LengthofCycle]]&lt;&gt;שבוע_בדילוג[[#This Row],[וסת קבוע אחרון]],OR(F1214=28,F1214=29))),1,0),""))</f>
        <v/>
      </c>
      <c r="AJ1213" s="1" t="str">
        <f>IF(AND(שבוע_בדילוג[[#This Row],[הווסת פעיל?]]=1,B1214=1),1,"")</f>
        <v/>
      </c>
      <c r="AK1213" s="4">
        <f>IF(AND(שבוע_בדילוג[[#This Row],[הווסת פעיל?]]&lt;&gt;1,B1214&lt;&gt;1,B1214&lt;&gt;""),IF(שבוע_בדילוג[[#This Row],[LengthofCycle]]=F1214,1,0),"")</f>
        <v>0</v>
      </c>
      <c r="AL1213" s="4">
        <f>IF(AND(שבוע_בדילוג[[#This Row],[הווסת פעיל?]]&lt;&gt;1,B1214&lt;&gt;1,B1214&lt;&gt;""),IF(OR(שבוע_בדילוג[[#This Row],[LengthofCycle]]=F1214,F1214=29),1,0),"")</f>
        <v>0</v>
      </c>
      <c r="AM1213" s="4">
        <f>IF(AND(שבוע_בדילוג[[#This Row],[הווסת פעיל?]]&lt;&gt;1,B1214&lt;&gt;1,B1214&lt;&gt;""),IF(OR(שבוע_בדילוג[[#This Row],[LengthofCycle]]=F1214,F1214=29,F1214=28),1,0),"")</f>
        <v>0</v>
      </c>
    </row>
    <row r="1214" spans="1:39" x14ac:dyDescent="0.25">
      <c r="A1214" s="1" t="s">
        <v>155</v>
      </c>
      <c r="B1214" s="1">
        <v>7</v>
      </c>
      <c r="C1214" s="1">
        <v>0</v>
      </c>
      <c r="D1214" s="1">
        <v>1</v>
      </c>
      <c r="E1214" s="1">
        <v>0</v>
      </c>
      <c r="F1214" s="1">
        <v>27</v>
      </c>
      <c r="H1214" s="1">
        <f>שבוע_בדילוג[[#This Row],[LengthofCycle]]+1</f>
        <v>28</v>
      </c>
      <c r="I1214" s="1" t="str">
        <f>IF(IFERROR(LOOKUP(שבוע_בדילוג[[#This Row],[ClientID]],קביעויות[השבוע בדילוג]),FALSE)=שבוע_בדילוג[[#This Row],[ClientID]],1,"")</f>
        <v/>
      </c>
      <c r="J1214" s="1" t="str">
        <f>IF(AND(שבוע_בדילוג[[#This Row],[CycleNumber]]&gt;1,OR(B1215="",שבוע_בדילוג[[#This Row],[CycleNumber]]&gt;B1213)),IF(OR(AND(שבוע_בדילוג[[#This Row],[LengthofCycle]]=29,F1213=29),AND(שבוע_בדילוג[[#This Row],[LengthofCycle]]=36,F1213=36)),1,""),"")</f>
        <v/>
      </c>
      <c r="K1214" s="1" t="str">
        <f>IF(AND(שבוע_בדילוג[[#This Row],[וסת השבוע]]=1,J1213=1,שבוע_בדילוג[[#This Row],[CycleNumber]]&gt;B1213),1,"")</f>
        <v/>
      </c>
      <c r="L1214" s="1" t="str">
        <f>IF(שבוע_בדילוג[[#This Row],[CycleNumber]]=1,"",IF(שבוע_בדילוג[[#This Row],[וסת השבוע]]=1,0,IF(L1213="","",IF(L1213=0,IF(שבוע_בדילוג[[#This Row],[LengthofCycle]]=29,0,1),IF(L1213=1,IF(שבוע_בדילוג[[#This Row],[LengthofCycle]]+F1213=29*2,0,2),IF(L1213=2,IF(שבוע_בדילוג[[#This Row],[LengthofCycle]]+F1213+F1212=29*3,0,3),""))))))</f>
        <v/>
      </c>
      <c r="M1214" s="1" t="str">
        <f>IF(שבוע_בדילוג[[#This Row],[וסת השבוע]]=1,IF(שבוע_בדילוג[[#This Row],[וסת השבוע וההפלגה ביחד]]=1,M1213+1,0),IF(AND(שבוע_בדילוג[[#This Row],[CycleNumber]]&gt;B1213,שבוע_בדילוג[[#This Row],[CycleNumber]]&gt;1),IF(שבוע_בדילוג[[#This Row],[וסת השבוע פעיל?]]&lt;&gt;"",M1213+1,""),""))</f>
        <v/>
      </c>
      <c r="N1214" s="1" t="str">
        <f>IF(שבוע_בדילוג[[#This Row],[וסת השבוע פעיל?2]]="","",IF(AND(שבוע_בדילוג[[#This Row],[וסת השבוע פעיל?]]&lt;&gt;"",שבוע_בדילוג[[#This Row],[CycleNumber]]&lt;B1215,B1215&lt;&gt;"",שבוע_בדילוג[[#This Row],[וסת השבוע פעיל?]]&lt;3),IF(L1215=0,IF(AND(שבוע_בדילוג[[#This Row],[וסת השבוע פעיל?]]&gt;0,J1215=1),0,1),0),""))</f>
        <v/>
      </c>
      <c r="O1214" s="1" t="str">
        <f t="shared" si="96"/>
        <v/>
      </c>
      <c r="P1214" s="1" t="str">
        <f>IF(AND(שבוע_בדילוג[[#This Row],[חיזוי - שבוע]]=1,K1215=1),1,"")</f>
        <v/>
      </c>
      <c r="Q1214" s="1" t="str">
        <f>IF(AND(שבוע_בדילוג[[#This Row],[וסת השבוע פעיל?]]&lt;3,OR(שבוע_בדילוג[[#This Row],[CycleNumber]]&gt;B1215,B1215="")),1,"")</f>
        <v/>
      </c>
      <c r="R1214" s="1" t="str">
        <f>IF(AND(שבוע_בדילוג[[#This Row],[חיזוי - שבוע]]&lt;&gt;"",שבוע_בדילוג[[#This Row],[וסת השבוע פעיל?2]]=""),1,"")</f>
        <v/>
      </c>
      <c r="S1214" s="1" t="str">
        <f>IF(שבוע_בדילוג[[#This Row],[האישה קבעה וסת שבוע בדילוג?]]=1,IF(שבוע_בדילוג[[#This Row],[וסת השבוע פעיל?]]&lt;3,1,0),"")</f>
        <v/>
      </c>
      <c r="T12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4" s="1">
        <f t="shared" si="97"/>
        <v>0</v>
      </c>
      <c r="V1214" s="1">
        <f t="shared" si="98"/>
        <v>0</v>
      </c>
      <c r="W1214" s="1">
        <f t="shared" si="99"/>
        <v>0</v>
      </c>
      <c r="X1214" s="1" t="str">
        <f>IF(שבוע_בדילוג[[#This Row],[3 הפלגות זהות]]="","",IF(שבוע_בדילוג[[#This Row],[3 הפלגות זהות]]=1,שבוע_בדילוג[[#This Row],[LengthofCycle]],X1213))</f>
        <v/>
      </c>
      <c r="Y1214" s="1" t="str">
        <f>IF(שבוע_בדילוג[[#This Row],[וסת קבוע אחרון]]="","",IF(OR(שבוע_בדילוג[[#This Row],[LengthofCycle]]=שבוע_בדילוג[[#This Row],[וסת קבוע אחרון]],F1213=שבוע_בדילוג[[#This Row],[וסת קבוע אחרון]],F1212=שבוע_בדילוג[[#This Row],[וסת קבוע אחרון]]),1,0))</f>
        <v/>
      </c>
      <c r="Z1214" s="1" t="str">
        <f>IF(OR(שבוע_בדילוג[[#This Row],[הווסת פעיל?]]=0,שבוע_בדילוג[[#This Row],[הווסת פעיל?]]=""),"",SUM(Z1213,שבוע_בדילוג[[#This Row],[הווסת פעיל?]]))</f>
        <v/>
      </c>
      <c r="AA1214" s="1" t="str">
        <f>IF(AND(שבוע_בדילוג[[#This Row],[כמה מחזורים עד עקירה]]&lt;&gt;"",Z1215=""),שבוע_בדילוג[[#This Row],[כמה מחזורים עד עקירה]],"")</f>
        <v/>
      </c>
      <c r="AB1214" s="1" t="str">
        <f>IF(AND(שבוע_בדילוג[[#This Row],[הווסת פעיל?]]=1,שבוע_בדילוג[[#This Row],[וסת קבוע אחרון]]&lt;&gt;X1213),שבוע_בדילוג[[#This Row],[וסת קבוע אחרון]],"")</f>
        <v/>
      </c>
      <c r="AC1214" s="1" t="str">
        <f>IF(AND(שבוע_בדילוג[[#This Row],[הווסת פעיל?]]=1,Y1213=0,שבוע_בדילוג[[#This Row],[וסת קבוע אחרון]]=X1213),שבוע_בדילוג[[#This Row],[וסת קבוע אחרון]],"")</f>
        <v/>
      </c>
      <c r="AD1214" s="1" t="str">
        <f>IF(AND(שבוע_בדילוג[[#This Row],[הווסת פעיל?]]=1,Y1213=0,שבוע_בדילוג[[#This Row],[וסת קבוע אחרון]]&lt;&gt;X1213),1,"")</f>
        <v/>
      </c>
      <c r="AE1214" s="1" t="str">
        <f>IF(AND(שבוע_בדילוג[[#This Row],[הווסת פעיל?]]&lt;&gt;"",B1215=1),שבוע_בדילוג[[#This Row],[CycleNumber]],"")</f>
        <v/>
      </c>
      <c r="AF1214" s="1" t="str">
        <f>IF(AND(שבוע_בדילוג[[#This Row],[הווסת פעיל?]]&lt;&gt;"",Y1213=""),שבוע_בדילוג[[#This Row],[CycleNumber]],"")</f>
        <v/>
      </c>
      <c r="AG1214" s="1" t="str">
        <f>IF(B1215=1,"",IF(שבוע_בדילוג[[#This Row],[הווסת פעיל?]]=1,IF(שבוע_בדילוג[[#This Row],[וסת קבוע אחרון]]=F1215,1,0),""))</f>
        <v/>
      </c>
      <c r="AH1214" s="1" t="str">
        <f>IF(B1215=1,"",IF(שבוע_בדילוג[[#This Row],[הווסת פעיל?]]=1,IF(OR(שבוע_בדילוג[[#This Row],[וסת קבוע אחרון]]=F1215,F1215=שבוע_בדילוג[[#This Row],[LengthofCycle]]),1,0),""))</f>
        <v/>
      </c>
      <c r="AI1214" s="1" t="str">
        <f>IF(B1215=1,"",IF(שבוע_בדילוג[[#This Row],[הווסת פעיל?]]=1,IF(OR(שבוע_בדילוג[[#This Row],[וסת קבוע אחרון]]=F1215,F1215=שבוע_בדילוג[[#This Row],[LengthofCycle]],AND(שבוע_בדילוג[[#This Row],[LengthofCycle]]&lt;&gt;שבוע_בדילוג[[#This Row],[וסת קבוע אחרון]],OR(F1215=28,F1215=29))),1,0),""))</f>
        <v/>
      </c>
      <c r="AJ1214" s="1" t="str">
        <f>IF(AND(שבוע_בדילוג[[#This Row],[הווסת פעיל?]]=1,B1215=1),1,"")</f>
        <v/>
      </c>
      <c r="AK1214" s="4">
        <f>IF(AND(שבוע_בדילוג[[#This Row],[הווסת פעיל?]]&lt;&gt;1,B1215&lt;&gt;1,B1215&lt;&gt;""),IF(שבוע_בדילוג[[#This Row],[LengthofCycle]]=F1215,1,0),"")</f>
        <v>0</v>
      </c>
      <c r="AL1214" s="4">
        <f>IF(AND(שבוע_בדילוג[[#This Row],[הווסת פעיל?]]&lt;&gt;1,B1215&lt;&gt;1,B1215&lt;&gt;""),IF(OR(שבוע_בדילוג[[#This Row],[LengthofCycle]]=F1215,F1215=29),1,0),"")</f>
        <v>0</v>
      </c>
      <c r="AM1214" s="4">
        <f>IF(AND(שבוע_בדילוג[[#This Row],[הווסת פעיל?]]&lt;&gt;1,B1215&lt;&gt;1,B1215&lt;&gt;""),IF(OR(שבוע_בדילוג[[#This Row],[LengthofCycle]]=F1215,F1215=29,F1215=28),1,0),"")</f>
        <v>1</v>
      </c>
    </row>
    <row r="1215" spans="1:39" x14ac:dyDescent="0.25">
      <c r="A1215" s="1" t="s">
        <v>155</v>
      </c>
      <c r="B1215" s="1">
        <v>8</v>
      </c>
      <c r="C1215" s="1">
        <v>0</v>
      </c>
      <c r="D1215" s="1">
        <v>0</v>
      </c>
      <c r="E1215" s="1">
        <v>0</v>
      </c>
      <c r="F1215" s="1">
        <v>28</v>
      </c>
      <c r="H1215" s="1">
        <f>שבוע_בדילוג[[#This Row],[LengthofCycle]]+1</f>
        <v>29</v>
      </c>
      <c r="I1215" s="1" t="str">
        <f>IF(IFERROR(LOOKUP(שבוע_בדילוג[[#This Row],[ClientID]],קביעויות[השבוע בדילוג]),FALSE)=שבוע_בדילוג[[#This Row],[ClientID]],1,"")</f>
        <v/>
      </c>
      <c r="J1215" s="1" t="str">
        <f>IF(AND(שבוע_בדילוג[[#This Row],[CycleNumber]]&gt;1,OR(B1216="",שבוע_בדילוג[[#This Row],[CycleNumber]]&gt;B1214)),IF(OR(AND(שבוע_בדילוג[[#This Row],[LengthofCycle]]=29,F1214=29),AND(שבוע_בדילוג[[#This Row],[LengthofCycle]]=36,F1214=36)),1,""),"")</f>
        <v/>
      </c>
      <c r="K1215" s="1" t="str">
        <f>IF(AND(שבוע_בדילוג[[#This Row],[וסת השבוע]]=1,J1214=1,שבוע_בדילוג[[#This Row],[CycleNumber]]&gt;B1214),1,"")</f>
        <v/>
      </c>
      <c r="L1215" s="1" t="str">
        <f>IF(שבוע_בדילוג[[#This Row],[CycleNumber]]=1,"",IF(שבוע_בדילוג[[#This Row],[וסת השבוע]]=1,0,IF(L1214="","",IF(L1214=0,IF(שבוע_בדילוג[[#This Row],[LengthofCycle]]=29,0,1),IF(L1214=1,IF(שבוע_בדילוג[[#This Row],[LengthofCycle]]+F1214=29*2,0,2),IF(L1214=2,IF(שבוע_בדילוג[[#This Row],[LengthofCycle]]+F1214+F1213=29*3,0,3),""))))))</f>
        <v/>
      </c>
      <c r="M1215" s="1" t="str">
        <f>IF(שבוע_בדילוג[[#This Row],[וסת השבוע]]=1,IF(שבוע_בדילוג[[#This Row],[וסת השבוע וההפלגה ביחד]]=1,M1214+1,0),IF(AND(שבוע_בדילוג[[#This Row],[CycleNumber]]&gt;B1214,שבוע_בדילוג[[#This Row],[CycleNumber]]&gt;1),IF(שבוע_בדילוג[[#This Row],[וסת השבוע פעיל?]]&lt;&gt;"",M1214+1,""),""))</f>
        <v/>
      </c>
      <c r="N1215" s="1" t="str">
        <f>IF(שבוע_בדילוג[[#This Row],[וסת השבוע פעיל?2]]="","",IF(AND(שבוע_בדילוג[[#This Row],[וסת השבוע פעיל?]]&lt;&gt;"",שבוע_בדילוג[[#This Row],[CycleNumber]]&lt;B1216,B1216&lt;&gt;"",שבוע_בדילוג[[#This Row],[וסת השבוע פעיל?]]&lt;3),IF(L1216=0,IF(AND(שבוע_בדילוג[[#This Row],[וסת השבוע פעיל?]]&gt;0,J1216=1),0,1),0),""))</f>
        <v/>
      </c>
      <c r="O1215" s="1" t="str">
        <f t="shared" si="96"/>
        <v/>
      </c>
      <c r="P1215" s="1" t="str">
        <f>IF(AND(שבוע_בדילוג[[#This Row],[חיזוי - שבוע]]=1,K1216=1),1,"")</f>
        <v/>
      </c>
      <c r="Q1215" s="1" t="str">
        <f>IF(AND(שבוע_בדילוג[[#This Row],[וסת השבוע פעיל?]]&lt;3,OR(שבוע_בדילוג[[#This Row],[CycleNumber]]&gt;B1216,B1216="")),1,"")</f>
        <v/>
      </c>
      <c r="R1215" s="1" t="str">
        <f>IF(AND(שבוע_בדילוג[[#This Row],[חיזוי - שבוע]]&lt;&gt;"",שבוע_בדילוג[[#This Row],[וסת השבוע פעיל?2]]=""),1,"")</f>
        <v/>
      </c>
      <c r="S1215" s="1" t="str">
        <f>IF(שבוע_בדילוג[[#This Row],[האישה קבעה וסת שבוע בדילוג?]]=1,IF(שבוע_בדילוג[[#This Row],[וסת השבוע פעיל?]]&lt;3,1,0),"")</f>
        <v/>
      </c>
      <c r="T12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5" s="1">
        <f t="shared" si="97"/>
        <v>0</v>
      </c>
      <c r="V1215" s="1">
        <f t="shared" si="98"/>
        <v>0</v>
      </c>
      <c r="W1215" s="1">
        <f t="shared" si="99"/>
        <v>0</v>
      </c>
      <c r="X1215" s="1" t="str">
        <f>IF(שבוע_בדילוג[[#This Row],[3 הפלגות זהות]]="","",IF(שבוע_בדילוג[[#This Row],[3 הפלגות זהות]]=1,שבוע_בדילוג[[#This Row],[LengthofCycle]],X1214))</f>
        <v/>
      </c>
      <c r="Y1215" s="1" t="str">
        <f>IF(שבוע_בדילוג[[#This Row],[וסת קבוע אחרון]]="","",IF(OR(שבוע_בדילוג[[#This Row],[LengthofCycle]]=שבוע_בדילוג[[#This Row],[וסת קבוע אחרון]],F1214=שבוע_בדילוג[[#This Row],[וסת קבוע אחרון]],F1213=שבוע_בדילוג[[#This Row],[וסת קבוע אחרון]]),1,0))</f>
        <v/>
      </c>
      <c r="Z1215" s="1" t="str">
        <f>IF(OR(שבוע_בדילוג[[#This Row],[הווסת פעיל?]]=0,שבוע_בדילוג[[#This Row],[הווסת פעיל?]]=""),"",SUM(Z1214,שבוע_בדילוג[[#This Row],[הווסת פעיל?]]))</f>
        <v/>
      </c>
      <c r="AA1215" s="1" t="str">
        <f>IF(AND(שבוע_בדילוג[[#This Row],[כמה מחזורים עד עקירה]]&lt;&gt;"",Z1216=""),שבוע_בדילוג[[#This Row],[כמה מחזורים עד עקירה]],"")</f>
        <v/>
      </c>
      <c r="AB1215" s="1" t="str">
        <f>IF(AND(שבוע_בדילוג[[#This Row],[הווסת פעיל?]]=1,שבוע_בדילוג[[#This Row],[וסת קבוע אחרון]]&lt;&gt;X1214),שבוע_בדילוג[[#This Row],[וסת קבוע אחרון]],"")</f>
        <v/>
      </c>
      <c r="AC1215" s="1" t="str">
        <f>IF(AND(שבוע_בדילוג[[#This Row],[הווסת פעיל?]]=1,Y1214=0,שבוע_בדילוג[[#This Row],[וסת קבוע אחרון]]=X1214),שבוע_בדילוג[[#This Row],[וסת קבוע אחרון]],"")</f>
        <v/>
      </c>
      <c r="AD1215" s="1" t="str">
        <f>IF(AND(שבוע_בדילוג[[#This Row],[הווסת פעיל?]]=1,Y1214=0,שבוע_בדילוג[[#This Row],[וסת קבוע אחרון]]&lt;&gt;X1214),1,"")</f>
        <v/>
      </c>
      <c r="AE1215" s="1" t="str">
        <f>IF(AND(שבוע_בדילוג[[#This Row],[הווסת פעיל?]]&lt;&gt;"",B1216=1),שבוע_בדילוג[[#This Row],[CycleNumber]],"")</f>
        <v/>
      </c>
      <c r="AF1215" s="1" t="str">
        <f>IF(AND(שבוע_בדילוג[[#This Row],[הווסת פעיל?]]&lt;&gt;"",Y1214=""),שבוע_בדילוג[[#This Row],[CycleNumber]],"")</f>
        <v/>
      </c>
      <c r="AG1215" s="1" t="str">
        <f>IF(B1216=1,"",IF(שבוע_בדילוג[[#This Row],[הווסת פעיל?]]=1,IF(שבוע_בדילוג[[#This Row],[וסת קבוע אחרון]]=F1216,1,0),""))</f>
        <v/>
      </c>
      <c r="AH1215" s="1" t="str">
        <f>IF(B1216=1,"",IF(שבוע_בדילוג[[#This Row],[הווסת פעיל?]]=1,IF(OR(שבוע_בדילוג[[#This Row],[וסת קבוע אחרון]]=F1216,F1216=שבוע_בדילוג[[#This Row],[LengthofCycle]]),1,0),""))</f>
        <v/>
      </c>
      <c r="AI1215" s="1" t="str">
        <f>IF(B1216=1,"",IF(שבוע_בדילוג[[#This Row],[הווסת פעיל?]]=1,IF(OR(שבוע_בדילוג[[#This Row],[וסת קבוע אחרון]]=F1216,F1216=שבוע_בדילוג[[#This Row],[LengthofCycle]],AND(שבוע_בדילוג[[#This Row],[LengthofCycle]]&lt;&gt;שבוע_בדילוג[[#This Row],[וסת קבוע אחרון]],OR(F1216=28,F1216=29))),1,0),""))</f>
        <v/>
      </c>
      <c r="AJ1215" s="1" t="str">
        <f>IF(AND(שבוע_בדילוג[[#This Row],[הווסת פעיל?]]=1,B1216=1),1,"")</f>
        <v/>
      </c>
      <c r="AK1215" s="4">
        <f>IF(AND(שבוע_בדילוג[[#This Row],[הווסת פעיל?]]&lt;&gt;1,B1216&lt;&gt;1,B1216&lt;&gt;""),IF(שבוע_בדילוג[[#This Row],[LengthofCycle]]=F1216,1,0),"")</f>
        <v>0</v>
      </c>
      <c r="AL1215" s="4">
        <f>IF(AND(שבוע_בדילוג[[#This Row],[הווסת פעיל?]]&lt;&gt;1,B1216&lt;&gt;1,B1216&lt;&gt;""),IF(OR(שבוע_בדילוג[[#This Row],[LengthofCycle]]=F1216,F1216=29),1,0),"")</f>
        <v>0</v>
      </c>
      <c r="AM1215" s="4">
        <f>IF(AND(שבוע_בדילוג[[#This Row],[הווסת פעיל?]]&lt;&gt;1,B1216&lt;&gt;1,B1216&lt;&gt;""),IF(OR(שבוע_בדילוג[[#This Row],[LengthofCycle]]=F1216,F1216=29,F1216=28),1,0),"")</f>
        <v>0</v>
      </c>
    </row>
    <row r="1216" spans="1:39" x14ac:dyDescent="0.25">
      <c r="A1216" s="1" t="s">
        <v>155</v>
      </c>
      <c r="B1216" s="1">
        <v>9</v>
      </c>
      <c r="C1216" s="1">
        <v>0</v>
      </c>
      <c r="D1216" s="1">
        <v>1</v>
      </c>
      <c r="E1216" s="1">
        <v>0</v>
      </c>
      <c r="F1216" s="1">
        <v>26</v>
      </c>
      <c r="H1216" s="1">
        <f>שבוע_בדילוג[[#This Row],[LengthofCycle]]+1</f>
        <v>27</v>
      </c>
      <c r="I1216" s="1" t="str">
        <f>IF(IFERROR(LOOKUP(שבוע_בדילוג[[#This Row],[ClientID]],קביעויות[השבוע בדילוג]),FALSE)=שבוע_בדילוג[[#This Row],[ClientID]],1,"")</f>
        <v/>
      </c>
      <c r="J1216" s="1" t="str">
        <f>IF(AND(שבוע_בדילוג[[#This Row],[CycleNumber]]&gt;1,OR(B1217="",שבוע_בדילוג[[#This Row],[CycleNumber]]&gt;B1215)),IF(OR(AND(שבוע_בדילוג[[#This Row],[LengthofCycle]]=29,F1215=29),AND(שבוע_בדילוג[[#This Row],[LengthofCycle]]=36,F1215=36)),1,""),"")</f>
        <v/>
      </c>
      <c r="K1216" s="1" t="str">
        <f>IF(AND(שבוע_בדילוג[[#This Row],[וסת השבוע]]=1,J1215=1,שבוע_בדילוג[[#This Row],[CycleNumber]]&gt;B1215),1,"")</f>
        <v/>
      </c>
      <c r="L1216" s="1" t="str">
        <f>IF(שבוע_בדילוג[[#This Row],[CycleNumber]]=1,"",IF(שבוע_בדילוג[[#This Row],[וסת השבוע]]=1,0,IF(L1215="","",IF(L1215=0,IF(שבוע_בדילוג[[#This Row],[LengthofCycle]]=29,0,1),IF(L1215=1,IF(שבוע_בדילוג[[#This Row],[LengthofCycle]]+F1215=29*2,0,2),IF(L1215=2,IF(שבוע_בדילוג[[#This Row],[LengthofCycle]]+F1215+F1214=29*3,0,3),""))))))</f>
        <v/>
      </c>
      <c r="M1216" s="1" t="str">
        <f>IF(שבוע_בדילוג[[#This Row],[וסת השבוע]]=1,IF(שבוע_בדילוג[[#This Row],[וסת השבוע וההפלגה ביחד]]=1,M1215+1,0),IF(AND(שבוע_בדילוג[[#This Row],[CycleNumber]]&gt;B1215,שבוע_בדילוג[[#This Row],[CycleNumber]]&gt;1),IF(שבוע_בדילוג[[#This Row],[וסת השבוע פעיל?]]&lt;&gt;"",M1215+1,""),""))</f>
        <v/>
      </c>
      <c r="N1216" s="1" t="str">
        <f>IF(שבוע_בדילוג[[#This Row],[וסת השבוע פעיל?2]]="","",IF(AND(שבוע_בדילוג[[#This Row],[וסת השבוע פעיל?]]&lt;&gt;"",שבוע_בדילוג[[#This Row],[CycleNumber]]&lt;B1217,B1217&lt;&gt;"",שבוע_בדילוג[[#This Row],[וסת השבוע פעיל?]]&lt;3),IF(L1217=0,IF(AND(שבוע_בדילוג[[#This Row],[וסת השבוע פעיל?]]&gt;0,J1217=1),0,1),0),""))</f>
        <v/>
      </c>
      <c r="O1216" s="1" t="str">
        <f t="shared" si="96"/>
        <v/>
      </c>
      <c r="P1216" s="1" t="str">
        <f>IF(AND(שבוע_בדילוג[[#This Row],[חיזוי - שבוע]]=1,K1217=1),1,"")</f>
        <v/>
      </c>
      <c r="Q1216" s="1" t="str">
        <f>IF(AND(שבוע_בדילוג[[#This Row],[וסת השבוע פעיל?]]&lt;3,OR(שבוע_בדילוג[[#This Row],[CycleNumber]]&gt;B1217,B1217="")),1,"")</f>
        <v/>
      </c>
      <c r="R1216" s="1" t="str">
        <f>IF(AND(שבוע_בדילוג[[#This Row],[חיזוי - שבוע]]&lt;&gt;"",שבוע_בדילוג[[#This Row],[וסת השבוע פעיל?2]]=""),1,"")</f>
        <v/>
      </c>
      <c r="S1216" s="1" t="str">
        <f>IF(שבוע_בדילוג[[#This Row],[האישה קבעה וסת שבוע בדילוג?]]=1,IF(שבוע_בדילוג[[#This Row],[וסת השבוע פעיל?]]&lt;3,1,0),"")</f>
        <v/>
      </c>
      <c r="T12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6" s="1">
        <f t="shared" si="97"/>
        <v>0</v>
      </c>
      <c r="V1216" s="1">
        <f t="shared" si="98"/>
        <v>0</v>
      </c>
      <c r="W1216" s="1">
        <f t="shared" si="99"/>
        <v>0</v>
      </c>
      <c r="X1216" s="1" t="str">
        <f>IF(שבוע_בדילוג[[#This Row],[3 הפלגות זהות]]="","",IF(שבוע_בדילוג[[#This Row],[3 הפלגות זהות]]=1,שבוע_בדילוג[[#This Row],[LengthofCycle]],X1215))</f>
        <v/>
      </c>
      <c r="Y1216" s="1" t="str">
        <f>IF(שבוע_בדילוג[[#This Row],[וסת קבוע אחרון]]="","",IF(OR(שבוע_בדילוג[[#This Row],[LengthofCycle]]=שבוע_בדילוג[[#This Row],[וסת קבוע אחרון]],F1215=שבוע_בדילוג[[#This Row],[וסת קבוע אחרון]],F1214=שבוע_בדילוג[[#This Row],[וסת קבוע אחרון]]),1,0))</f>
        <v/>
      </c>
      <c r="Z1216" s="1" t="str">
        <f>IF(OR(שבוע_בדילוג[[#This Row],[הווסת פעיל?]]=0,שבוע_בדילוג[[#This Row],[הווסת פעיל?]]=""),"",SUM(Z1215,שבוע_בדילוג[[#This Row],[הווסת פעיל?]]))</f>
        <v/>
      </c>
      <c r="AA1216" s="1" t="str">
        <f>IF(AND(שבוע_בדילוג[[#This Row],[כמה מחזורים עד עקירה]]&lt;&gt;"",Z1217=""),שבוע_בדילוג[[#This Row],[כמה מחזורים עד עקירה]],"")</f>
        <v/>
      </c>
      <c r="AB1216" s="1" t="str">
        <f>IF(AND(שבוע_בדילוג[[#This Row],[הווסת פעיל?]]=1,שבוע_בדילוג[[#This Row],[וסת קבוע אחרון]]&lt;&gt;X1215),שבוע_בדילוג[[#This Row],[וסת קבוע אחרון]],"")</f>
        <v/>
      </c>
      <c r="AC1216" s="1" t="str">
        <f>IF(AND(שבוע_בדילוג[[#This Row],[הווסת פעיל?]]=1,Y1215=0,שבוע_בדילוג[[#This Row],[וסת קבוע אחרון]]=X1215),שבוע_בדילוג[[#This Row],[וסת קבוע אחרון]],"")</f>
        <v/>
      </c>
      <c r="AD1216" s="1" t="str">
        <f>IF(AND(שבוע_בדילוג[[#This Row],[הווסת פעיל?]]=1,Y1215=0,שבוע_בדילוג[[#This Row],[וסת קבוע אחרון]]&lt;&gt;X1215),1,"")</f>
        <v/>
      </c>
      <c r="AE1216" s="1" t="str">
        <f>IF(AND(שבוע_בדילוג[[#This Row],[הווסת פעיל?]]&lt;&gt;"",B1217=1),שבוע_בדילוג[[#This Row],[CycleNumber]],"")</f>
        <v/>
      </c>
      <c r="AF1216" s="1" t="str">
        <f>IF(AND(שבוע_בדילוג[[#This Row],[הווסת פעיל?]]&lt;&gt;"",Y1215=""),שבוע_בדילוג[[#This Row],[CycleNumber]],"")</f>
        <v/>
      </c>
      <c r="AG1216" s="1" t="str">
        <f>IF(B1217=1,"",IF(שבוע_בדילוג[[#This Row],[הווסת פעיל?]]=1,IF(שבוע_בדילוג[[#This Row],[וסת קבוע אחרון]]=F1217,1,0),""))</f>
        <v/>
      </c>
      <c r="AH1216" s="1" t="str">
        <f>IF(B1217=1,"",IF(שבוע_בדילוג[[#This Row],[הווסת פעיל?]]=1,IF(OR(שבוע_בדילוג[[#This Row],[וסת קבוע אחרון]]=F1217,F1217=שבוע_בדילוג[[#This Row],[LengthofCycle]]),1,0),""))</f>
        <v/>
      </c>
      <c r="AI1216" s="1" t="str">
        <f>IF(B1217=1,"",IF(שבוע_בדילוג[[#This Row],[הווסת פעיל?]]=1,IF(OR(שבוע_בדילוג[[#This Row],[וסת קבוע אחרון]]=F1217,F1217=שבוע_בדילוג[[#This Row],[LengthofCycle]],AND(שבוע_בדילוג[[#This Row],[LengthofCycle]]&lt;&gt;שבוע_בדילוג[[#This Row],[וסת קבוע אחרון]],OR(F1217=28,F1217=29))),1,0),""))</f>
        <v/>
      </c>
      <c r="AJ1216" s="1" t="str">
        <f>IF(AND(שבוע_בדילוג[[#This Row],[הווסת פעיל?]]=1,B1217=1),1,"")</f>
        <v/>
      </c>
      <c r="AK1216" s="4">
        <f>IF(AND(שבוע_בדילוג[[#This Row],[הווסת פעיל?]]&lt;&gt;1,B1217&lt;&gt;1,B1217&lt;&gt;""),IF(שבוע_בדילוג[[#This Row],[LengthofCycle]]=F1217,1,0),"")</f>
        <v>0</v>
      </c>
      <c r="AL1216" s="4">
        <f>IF(AND(שבוע_בדילוג[[#This Row],[הווסת פעיל?]]&lt;&gt;1,B1217&lt;&gt;1,B1217&lt;&gt;""),IF(OR(שבוע_בדילוג[[#This Row],[LengthofCycle]]=F1217,F1217=29),1,0),"")</f>
        <v>0</v>
      </c>
      <c r="AM1216" s="4">
        <f>IF(AND(שבוע_בדילוג[[#This Row],[הווסת פעיל?]]&lt;&gt;1,B1217&lt;&gt;1,B1217&lt;&gt;""),IF(OR(שבוע_בדילוג[[#This Row],[LengthofCycle]]=F1217,F1217=29,F1217=28),1,0),"")</f>
        <v>1</v>
      </c>
    </row>
    <row r="1217" spans="1:39" x14ac:dyDescent="0.25">
      <c r="A1217" s="1" t="s">
        <v>155</v>
      </c>
      <c r="B1217" s="1">
        <v>10</v>
      </c>
      <c r="C1217" s="1">
        <v>0</v>
      </c>
      <c r="D1217" s="1">
        <v>1</v>
      </c>
      <c r="E1217" s="1">
        <v>0</v>
      </c>
      <c r="F1217" s="1">
        <v>28</v>
      </c>
      <c r="H1217" s="1">
        <f>שבוע_בדילוג[[#This Row],[LengthofCycle]]+1</f>
        <v>29</v>
      </c>
      <c r="I1217" s="1" t="str">
        <f>IF(IFERROR(LOOKUP(שבוע_בדילוג[[#This Row],[ClientID]],קביעויות[השבוע בדילוג]),FALSE)=שבוע_בדילוג[[#This Row],[ClientID]],1,"")</f>
        <v/>
      </c>
      <c r="J1217" s="1" t="str">
        <f>IF(AND(שבוע_בדילוג[[#This Row],[CycleNumber]]&gt;1,OR(B1218="",שבוע_בדילוג[[#This Row],[CycleNumber]]&gt;B1216)),IF(OR(AND(שבוע_בדילוג[[#This Row],[LengthofCycle]]=29,F1216=29),AND(שבוע_בדילוג[[#This Row],[LengthofCycle]]=36,F1216=36)),1,""),"")</f>
        <v/>
      </c>
      <c r="K1217" s="1" t="str">
        <f>IF(AND(שבוע_בדילוג[[#This Row],[וסת השבוע]]=1,J1216=1,שבוע_בדילוג[[#This Row],[CycleNumber]]&gt;B1216),1,"")</f>
        <v/>
      </c>
      <c r="L1217" s="1" t="str">
        <f>IF(שבוע_בדילוג[[#This Row],[CycleNumber]]=1,"",IF(שבוע_בדילוג[[#This Row],[וסת השבוע]]=1,0,IF(L1216="","",IF(L1216=0,IF(שבוע_בדילוג[[#This Row],[LengthofCycle]]=29,0,1),IF(L1216=1,IF(שבוע_בדילוג[[#This Row],[LengthofCycle]]+F1216=29*2,0,2),IF(L1216=2,IF(שבוע_בדילוג[[#This Row],[LengthofCycle]]+F1216+F1215=29*3,0,3),""))))))</f>
        <v/>
      </c>
      <c r="M1217" s="1" t="str">
        <f>IF(שבוע_בדילוג[[#This Row],[וסת השבוע]]=1,IF(שבוע_בדילוג[[#This Row],[וסת השבוע וההפלגה ביחד]]=1,M1216+1,0),IF(AND(שבוע_בדילוג[[#This Row],[CycleNumber]]&gt;B1216,שבוע_בדילוג[[#This Row],[CycleNumber]]&gt;1),IF(שבוע_בדילוג[[#This Row],[וסת השבוע פעיל?]]&lt;&gt;"",M1216+1,""),""))</f>
        <v/>
      </c>
      <c r="N1217" s="1" t="str">
        <f>IF(שבוע_בדילוג[[#This Row],[וסת השבוע פעיל?2]]="","",IF(AND(שבוע_בדילוג[[#This Row],[וסת השבוע פעיל?]]&lt;&gt;"",שבוע_בדילוג[[#This Row],[CycleNumber]]&lt;B1218,B1218&lt;&gt;"",שבוע_בדילוג[[#This Row],[וסת השבוע פעיל?]]&lt;3),IF(L1218=0,IF(AND(שבוע_בדילוג[[#This Row],[וסת השבוע פעיל?]]&gt;0,J1218=1),0,1),0),""))</f>
        <v/>
      </c>
      <c r="O1217" s="1" t="str">
        <f t="shared" si="96"/>
        <v/>
      </c>
      <c r="P1217" s="1" t="str">
        <f>IF(AND(שבוע_בדילוג[[#This Row],[חיזוי - שבוע]]=1,K1218=1),1,"")</f>
        <v/>
      </c>
      <c r="Q1217" s="1" t="str">
        <f>IF(AND(שבוע_בדילוג[[#This Row],[וסת השבוע פעיל?]]&lt;3,OR(שבוע_בדילוג[[#This Row],[CycleNumber]]&gt;B1218,B1218="")),1,"")</f>
        <v/>
      </c>
      <c r="R1217" s="1" t="str">
        <f>IF(AND(שבוע_בדילוג[[#This Row],[חיזוי - שבוע]]&lt;&gt;"",שבוע_בדילוג[[#This Row],[וסת השבוע פעיל?2]]=""),1,"")</f>
        <v/>
      </c>
      <c r="S1217" s="1" t="str">
        <f>IF(שבוע_בדילוג[[#This Row],[האישה קבעה וסת שבוע בדילוג?]]=1,IF(שבוע_בדילוג[[#This Row],[וסת השבוע פעיל?]]&lt;3,1,0),"")</f>
        <v/>
      </c>
      <c r="T12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7" s="1">
        <f t="shared" si="97"/>
        <v>0</v>
      </c>
      <c r="V1217" s="1">
        <f t="shared" si="98"/>
        <v>0</v>
      </c>
      <c r="W1217" s="1">
        <f t="shared" si="99"/>
        <v>0</v>
      </c>
      <c r="X1217" s="1" t="str">
        <f>IF(שבוע_בדילוג[[#This Row],[3 הפלגות זהות]]="","",IF(שבוע_בדילוג[[#This Row],[3 הפלגות זהות]]=1,שבוע_בדילוג[[#This Row],[LengthofCycle]],X1216))</f>
        <v/>
      </c>
      <c r="Y1217" s="1" t="str">
        <f>IF(שבוע_בדילוג[[#This Row],[וסת קבוע אחרון]]="","",IF(OR(שבוע_בדילוג[[#This Row],[LengthofCycle]]=שבוע_בדילוג[[#This Row],[וסת קבוע אחרון]],F1216=שבוע_בדילוג[[#This Row],[וסת קבוע אחרון]],F1215=שבוע_בדילוג[[#This Row],[וסת קבוע אחרון]]),1,0))</f>
        <v/>
      </c>
      <c r="Z1217" s="1" t="str">
        <f>IF(OR(שבוע_בדילוג[[#This Row],[הווסת פעיל?]]=0,שבוע_בדילוג[[#This Row],[הווסת פעיל?]]=""),"",SUM(Z1216,שבוע_בדילוג[[#This Row],[הווסת פעיל?]]))</f>
        <v/>
      </c>
      <c r="AA1217" s="1" t="str">
        <f>IF(AND(שבוע_בדילוג[[#This Row],[כמה מחזורים עד עקירה]]&lt;&gt;"",Z1218=""),שבוע_בדילוג[[#This Row],[כמה מחזורים עד עקירה]],"")</f>
        <v/>
      </c>
      <c r="AB1217" s="1" t="str">
        <f>IF(AND(שבוע_בדילוג[[#This Row],[הווסת פעיל?]]=1,שבוע_בדילוג[[#This Row],[וסת קבוע אחרון]]&lt;&gt;X1216),שבוע_בדילוג[[#This Row],[וסת קבוע אחרון]],"")</f>
        <v/>
      </c>
      <c r="AC1217" s="1" t="str">
        <f>IF(AND(שבוע_בדילוג[[#This Row],[הווסת פעיל?]]=1,Y1216=0,שבוע_בדילוג[[#This Row],[וסת קבוע אחרון]]=X1216),שבוע_בדילוג[[#This Row],[וסת קבוע אחרון]],"")</f>
        <v/>
      </c>
      <c r="AD1217" s="1" t="str">
        <f>IF(AND(שבוע_בדילוג[[#This Row],[הווסת פעיל?]]=1,Y1216=0,שבוע_בדילוג[[#This Row],[וסת קבוע אחרון]]&lt;&gt;X1216),1,"")</f>
        <v/>
      </c>
      <c r="AE1217" s="1" t="str">
        <f>IF(AND(שבוע_בדילוג[[#This Row],[הווסת פעיל?]]&lt;&gt;"",B1218=1),שבוע_בדילוג[[#This Row],[CycleNumber]],"")</f>
        <v/>
      </c>
      <c r="AF1217" s="1" t="str">
        <f>IF(AND(שבוע_בדילוג[[#This Row],[הווסת פעיל?]]&lt;&gt;"",Y1216=""),שבוע_בדילוג[[#This Row],[CycleNumber]],"")</f>
        <v/>
      </c>
      <c r="AG1217" s="1" t="str">
        <f>IF(B1218=1,"",IF(שבוע_בדילוג[[#This Row],[הווסת פעיל?]]=1,IF(שבוע_בדילוג[[#This Row],[וסת קבוע אחרון]]=F1218,1,0),""))</f>
        <v/>
      </c>
      <c r="AH1217" s="1" t="str">
        <f>IF(B1218=1,"",IF(שבוע_בדילוג[[#This Row],[הווסת פעיל?]]=1,IF(OR(שבוע_בדילוג[[#This Row],[וסת קבוע אחרון]]=F1218,F1218=שבוע_בדילוג[[#This Row],[LengthofCycle]]),1,0),""))</f>
        <v/>
      </c>
      <c r="AI1217" s="1" t="str">
        <f>IF(B1218=1,"",IF(שבוע_בדילוג[[#This Row],[הווסת פעיל?]]=1,IF(OR(שבוע_בדילוג[[#This Row],[וסת קבוע אחרון]]=F1218,F1218=שבוע_בדילוג[[#This Row],[LengthofCycle]],AND(שבוע_בדילוג[[#This Row],[LengthofCycle]]&lt;&gt;שבוע_בדילוג[[#This Row],[וסת קבוע אחרון]],OR(F1218=28,F1218=29))),1,0),""))</f>
        <v/>
      </c>
      <c r="AJ1217" s="1" t="str">
        <f>IF(AND(שבוע_בדילוג[[#This Row],[הווסת פעיל?]]=1,B1218=1),1,"")</f>
        <v/>
      </c>
      <c r="AK1217" s="4">
        <f>IF(AND(שבוע_בדילוג[[#This Row],[הווסת פעיל?]]&lt;&gt;1,B1218&lt;&gt;1,B1218&lt;&gt;""),IF(שבוע_בדילוג[[#This Row],[LengthofCycle]]=F1218,1,0),"")</f>
        <v>1</v>
      </c>
      <c r="AL1217" s="4">
        <f>IF(AND(שבוע_בדילוג[[#This Row],[הווסת פעיל?]]&lt;&gt;1,B1218&lt;&gt;1,B1218&lt;&gt;""),IF(OR(שבוע_בדילוג[[#This Row],[LengthofCycle]]=F1218,F1218=29),1,0),"")</f>
        <v>1</v>
      </c>
      <c r="AM1217" s="4">
        <f>IF(AND(שבוע_בדילוג[[#This Row],[הווסת פעיל?]]&lt;&gt;1,B1218&lt;&gt;1,B1218&lt;&gt;""),IF(OR(שבוע_בדילוג[[#This Row],[LengthofCycle]]=F1218,F1218=29,F1218=28),1,0),"")</f>
        <v>1</v>
      </c>
    </row>
    <row r="1218" spans="1:39" x14ac:dyDescent="0.25">
      <c r="A1218" s="1" t="s">
        <v>155</v>
      </c>
      <c r="B1218" s="1">
        <v>11</v>
      </c>
      <c r="C1218" s="1">
        <v>0</v>
      </c>
      <c r="D1218" s="1">
        <v>1</v>
      </c>
      <c r="E1218" s="1">
        <v>0</v>
      </c>
      <c r="F1218" s="1">
        <v>28</v>
      </c>
      <c r="H1218" s="1">
        <f>שבוע_בדילוג[[#This Row],[LengthofCycle]]+1</f>
        <v>29</v>
      </c>
      <c r="I1218" s="1" t="str">
        <f>IF(IFERROR(LOOKUP(שבוע_בדילוג[[#This Row],[ClientID]],קביעויות[השבוע בדילוג]),FALSE)=שבוע_בדילוג[[#This Row],[ClientID]],1,"")</f>
        <v/>
      </c>
      <c r="J1218" s="1" t="str">
        <f>IF(AND(שבוע_בדילוג[[#This Row],[CycleNumber]]&gt;1,OR(B1219="",שבוע_בדילוג[[#This Row],[CycleNumber]]&gt;B1217)),IF(OR(AND(שבוע_בדילוג[[#This Row],[LengthofCycle]]=29,F1217=29),AND(שבוע_בדילוג[[#This Row],[LengthofCycle]]=36,F1217=36)),1,""),"")</f>
        <v/>
      </c>
      <c r="K1218" s="1" t="str">
        <f>IF(AND(שבוע_בדילוג[[#This Row],[וסת השבוע]]=1,J1217=1,שבוע_בדילוג[[#This Row],[CycleNumber]]&gt;B1217),1,"")</f>
        <v/>
      </c>
      <c r="L1218" s="1" t="str">
        <f>IF(שבוע_בדילוג[[#This Row],[CycleNumber]]=1,"",IF(שבוע_בדילוג[[#This Row],[וסת השבוע]]=1,0,IF(L1217="","",IF(L1217=0,IF(שבוע_בדילוג[[#This Row],[LengthofCycle]]=29,0,1),IF(L1217=1,IF(שבוע_בדילוג[[#This Row],[LengthofCycle]]+F1217=29*2,0,2),IF(L1217=2,IF(שבוע_בדילוג[[#This Row],[LengthofCycle]]+F1217+F1216=29*3,0,3),""))))))</f>
        <v/>
      </c>
      <c r="M1218" s="1" t="str">
        <f>IF(שבוע_בדילוג[[#This Row],[וסת השבוע]]=1,IF(שבוע_בדילוג[[#This Row],[וסת השבוע וההפלגה ביחד]]=1,M1217+1,0),IF(AND(שבוע_בדילוג[[#This Row],[CycleNumber]]&gt;B1217,שבוע_בדילוג[[#This Row],[CycleNumber]]&gt;1),IF(שבוע_בדילוג[[#This Row],[וסת השבוע פעיל?]]&lt;&gt;"",M1217+1,""),""))</f>
        <v/>
      </c>
      <c r="N1218" s="1" t="str">
        <f>IF(שבוע_בדילוג[[#This Row],[וסת השבוע פעיל?2]]="","",IF(AND(שבוע_בדילוג[[#This Row],[וסת השבוע פעיל?]]&lt;&gt;"",שבוע_בדילוג[[#This Row],[CycleNumber]]&lt;B1219,B1219&lt;&gt;"",שבוע_בדילוג[[#This Row],[וסת השבוע פעיל?]]&lt;3),IF(L1219=0,IF(AND(שבוע_בדילוג[[#This Row],[וסת השבוע פעיל?]]&gt;0,J1219=1),0,1),0),""))</f>
        <v/>
      </c>
      <c r="O1218" s="1" t="str">
        <f t="shared" si="96"/>
        <v/>
      </c>
      <c r="P1218" s="1" t="str">
        <f>IF(AND(שבוע_בדילוג[[#This Row],[חיזוי - שבוע]]=1,K1219=1),1,"")</f>
        <v/>
      </c>
      <c r="Q1218" s="1" t="str">
        <f>IF(AND(שבוע_בדילוג[[#This Row],[וסת השבוע פעיל?]]&lt;3,OR(שבוע_בדילוג[[#This Row],[CycleNumber]]&gt;B1219,B1219="")),1,"")</f>
        <v/>
      </c>
      <c r="R1218" s="1" t="str">
        <f>IF(AND(שבוע_בדילוג[[#This Row],[חיזוי - שבוע]]&lt;&gt;"",שבוע_בדילוג[[#This Row],[וסת השבוע פעיל?2]]=""),1,"")</f>
        <v/>
      </c>
      <c r="S1218" s="1" t="str">
        <f>IF(שבוע_בדילוג[[#This Row],[האישה קבעה וסת שבוע בדילוג?]]=1,IF(שבוע_בדילוג[[#This Row],[וסת השבוע פעיל?]]&lt;3,1,0),"")</f>
        <v/>
      </c>
      <c r="T12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8" s="1">
        <f t="shared" si="97"/>
        <v>0</v>
      </c>
      <c r="V1218" s="1">
        <f t="shared" si="98"/>
        <v>0</v>
      </c>
      <c r="W1218" s="1">
        <f t="shared" si="99"/>
        <v>0</v>
      </c>
      <c r="X1218" s="1" t="str">
        <f>IF(שבוע_בדילוג[[#This Row],[3 הפלגות זהות]]="","",IF(שבוע_בדילוג[[#This Row],[3 הפלגות זהות]]=1,שבוע_בדילוג[[#This Row],[LengthofCycle]],X1217))</f>
        <v/>
      </c>
      <c r="Y1218" s="1" t="str">
        <f>IF(שבוע_בדילוג[[#This Row],[וסת קבוע אחרון]]="","",IF(OR(שבוע_בדילוג[[#This Row],[LengthofCycle]]=שבוע_בדילוג[[#This Row],[וסת קבוע אחרון]],F1217=שבוע_בדילוג[[#This Row],[וסת קבוע אחרון]],F1216=שבוע_בדילוג[[#This Row],[וסת קבוע אחרון]]),1,0))</f>
        <v/>
      </c>
      <c r="Z1218" s="1" t="str">
        <f>IF(OR(שבוע_בדילוג[[#This Row],[הווסת פעיל?]]=0,שבוע_בדילוג[[#This Row],[הווסת פעיל?]]=""),"",SUM(Z1217,שבוע_בדילוג[[#This Row],[הווסת פעיל?]]))</f>
        <v/>
      </c>
      <c r="AA1218" s="1" t="str">
        <f>IF(AND(שבוע_בדילוג[[#This Row],[כמה מחזורים עד עקירה]]&lt;&gt;"",Z1219=""),שבוע_בדילוג[[#This Row],[כמה מחזורים עד עקירה]],"")</f>
        <v/>
      </c>
      <c r="AB1218" s="1" t="str">
        <f>IF(AND(שבוע_בדילוג[[#This Row],[הווסת פעיל?]]=1,שבוע_בדילוג[[#This Row],[וסת קבוע אחרון]]&lt;&gt;X1217),שבוע_בדילוג[[#This Row],[וסת קבוע אחרון]],"")</f>
        <v/>
      </c>
      <c r="AC1218" s="1" t="str">
        <f>IF(AND(שבוע_בדילוג[[#This Row],[הווסת פעיל?]]=1,Y1217=0,שבוע_בדילוג[[#This Row],[וסת קבוע אחרון]]=X1217),שבוע_בדילוג[[#This Row],[וסת קבוע אחרון]],"")</f>
        <v/>
      </c>
      <c r="AD1218" s="1" t="str">
        <f>IF(AND(שבוע_בדילוג[[#This Row],[הווסת פעיל?]]=1,Y1217=0,שבוע_בדילוג[[#This Row],[וסת קבוע אחרון]]&lt;&gt;X1217),1,"")</f>
        <v/>
      </c>
      <c r="AE1218" s="1" t="str">
        <f>IF(AND(שבוע_בדילוג[[#This Row],[הווסת פעיל?]]&lt;&gt;"",B1219=1),שבוע_בדילוג[[#This Row],[CycleNumber]],"")</f>
        <v/>
      </c>
      <c r="AF1218" s="1" t="str">
        <f>IF(AND(שבוע_בדילוג[[#This Row],[הווסת פעיל?]]&lt;&gt;"",Y1217=""),שבוע_בדילוג[[#This Row],[CycleNumber]],"")</f>
        <v/>
      </c>
      <c r="AG1218" s="1" t="str">
        <f>IF(B1219=1,"",IF(שבוע_בדילוג[[#This Row],[הווסת פעיל?]]=1,IF(שבוע_בדילוג[[#This Row],[וסת קבוע אחרון]]=F1219,1,0),""))</f>
        <v/>
      </c>
      <c r="AH1218" s="1" t="str">
        <f>IF(B1219=1,"",IF(שבוע_בדילוג[[#This Row],[הווסת פעיל?]]=1,IF(OR(שבוע_בדילוג[[#This Row],[וסת קבוע אחרון]]=F1219,F1219=שבוע_בדילוג[[#This Row],[LengthofCycle]]),1,0),""))</f>
        <v/>
      </c>
      <c r="AI1218" s="1" t="str">
        <f>IF(B1219=1,"",IF(שבוע_בדילוג[[#This Row],[הווסת פעיל?]]=1,IF(OR(שבוע_בדילוג[[#This Row],[וסת קבוע אחרון]]=F1219,F1219=שבוע_בדילוג[[#This Row],[LengthofCycle]],AND(שבוע_בדילוג[[#This Row],[LengthofCycle]]&lt;&gt;שבוע_בדילוג[[#This Row],[וסת קבוע אחרון]],OR(F1219=28,F1219=29))),1,0),""))</f>
        <v/>
      </c>
      <c r="AJ1218" s="1" t="str">
        <f>IF(AND(שבוע_בדילוג[[#This Row],[הווסת פעיל?]]=1,B1219=1),1,"")</f>
        <v/>
      </c>
      <c r="AK1218" s="4">
        <f>IF(AND(שבוע_בדילוג[[#This Row],[הווסת פעיל?]]&lt;&gt;1,B1219&lt;&gt;1,B1219&lt;&gt;""),IF(שבוע_בדילוג[[#This Row],[LengthofCycle]]=F1219,1,0),"")</f>
        <v>1</v>
      </c>
      <c r="AL1218" s="4">
        <f>IF(AND(שבוע_בדילוג[[#This Row],[הווסת פעיל?]]&lt;&gt;1,B1219&lt;&gt;1,B1219&lt;&gt;""),IF(OR(שבוע_בדילוג[[#This Row],[LengthofCycle]]=F1219,F1219=29),1,0),"")</f>
        <v>1</v>
      </c>
      <c r="AM1218" s="4">
        <f>IF(AND(שבוע_בדילוג[[#This Row],[הווסת פעיל?]]&lt;&gt;1,B1219&lt;&gt;1,B1219&lt;&gt;""),IF(OR(שבוע_בדילוג[[#This Row],[LengthofCycle]]=F1219,F1219=29,F1219=28),1,0),"")</f>
        <v>1</v>
      </c>
    </row>
    <row r="1219" spans="1:39" x14ac:dyDescent="0.25">
      <c r="A1219" s="1" t="s">
        <v>155</v>
      </c>
      <c r="B1219" s="1">
        <v>12</v>
      </c>
      <c r="C1219" s="1">
        <v>0</v>
      </c>
      <c r="D1219" s="1">
        <v>1</v>
      </c>
      <c r="E1219" s="1">
        <v>0</v>
      </c>
      <c r="F1219" s="1">
        <v>28</v>
      </c>
      <c r="H1219" s="1">
        <f>שבוע_בדילוג[[#This Row],[LengthofCycle]]+1</f>
        <v>29</v>
      </c>
      <c r="I1219" s="1" t="str">
        <f>IF(IFERROR(LOOKUP(שבוע_בדילוג[[#This Row],[ClientID]],קביעויות[השבוע בדילוג]),FALSE)=שבוע_בדילוג[[#This Row],[ClientID]],1,"")</f>
        <v/>
      </c>
      <c r="J1219" s="1" t="str">
        <f>IF(AND(שבוע_בדילוג[[#This Row],[CycleNumber]]&gt;1,OR(B1220="",שבוע_בדילוג[[#This Row],[CycleNumber]]&gt;B1218)),IF(OR(AND(שבוע_בדילוג[[#This Row],[LengthofCycle]]=29,F1218=29),AND(שבוע_בדילוג[[#This Row],[LengthofCycle]]=36,F1218=36)),1,""),"")</f>
        <v/>
      </c>
      <c r="K1219" s="1" t="str">
        <f>IF(AND(שבוע_בדילוג[[#This Row],[וסת השבוע]]=1,J1218=1,שבוע_בדילוג[[#This Row],[CycleNumber]]&gt;B1218),1,"")</f>
        <v/>
      </c>
      <c r="L1219" s="1" t="str">
        <f>IF(שבוע_בדילוג[[#This Row],[CycleNumber]]=1,"",IF(שבוע_בדילוג[[#This Row],[וסת השבוע]]=1,0,IF(L1218="","",IF(L1218=0,IF(שבוע_בדילוג[[#This Row],[LengthofCycle]]=29,0,1),IF(L1218=1,IF(שבוע_בדילוג[[#This Row],[LengthofCycle]]+F1218=29*2,0,2),IF(L1218=2,IF(שבוע_בדילוג[[#This Row],[LengthofCycle]]+F1218+F1217=29*3,0,3),""))))))</f>
        <v/>
      </c>
      <c r="M1219" s="1" t="str">
        <f>IF(שבוע_בדילוג[[#This Row],[וסת השבוע]]=1,IF(שבוע_בדילוג[[#This Row],[וסת השבוע וההפלגה ביחד]]=1,M1218+1,0),IF(AND(שבוע_בדילוג[[#This Row],[CycleNumber]]&gt;B1218,שבוע_בדילוג[[#This Row],[CycleNumber]]&gt;1),IF(שבוע_בדילוג[[#This Row],[וסת השבוע פעיל?]]&lt;&gt;"",M1218+1,""),""))</f>
        <v/>
      </c>
      <c r="N1219" s="1" t="str">
        <f>IF(שבוע_בדילוג[[#This Row],[וסת השבוע פעיל?2]]="","",IF(AND(שבוע_בדילוג[[#This Row],[וסת השבוע פעיל?]]&lt;&gt;"",שבוע_בדילוג[[#This Row],[CycleNumber]]&lt;B1220,B1220&lt;&gt;"",שבוע_בדילוג[[#This Row],[וסת השבוע פעיל?]]&lt;3),IF(L1220=0,IF(AND(שבוע_בדילוג[[#This Row],[וסת השבוע פעיל?]]&gt;0,J1220=1),0,1),0),""))</f>
        <v/>
      </c>
      <c r="O1219" s="1" t="str">
        <f t="shared" si="96"/>
        <v/>
      </c>
      <c r="P1219" s="1" t="str">
        <f>IF(AND(שבוע_בדילוג[[#This Row],[חיזוי - שבוע]]=1,K1220=1),1,"")</f>
        <v/>
      </c>
      <c r="Q1219" s="1" t="str">
        <f>IF(AND(שבוע_בדילוג[[#This Row],[וסת השבוע פעיל?]]&lt;3,OR(שבוע_בדילוג[[#This Row],[CycleNumber]]&gt;B1220,B1220="")),1,"")</f>
        <v/>
      </c>
      <c r="R1219" s="1" t="str">
        <f>IF(AND(שבוע_בדילוג[[#This Row],[חיזוי - שבוע]]&lt;&gt;"",שבוע_בדילוג[[#This Row],[וסת השבוע פעיל?2]]=""),1,"")</f>
        <v/>
      </c>
      <c r="S1219" s="1" t="str">
        <f>IF(שבוע_בדילוג[[#This Row],[האישה קבעה וסת שבוע בדילוג?]]=1,IF(שבוע_בדילוג[[#This Row],[וסת השבוע פעיל?]]&lt;3,1,0),"")</f>
        <v/>
      </c>
      <c r="T12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19" s="1">
        <f t="shared" si="97"/>
        <v>1</v>
      </c>
      <c r="V1219" s="1">
        <f t="shared" si="98"/>
        <v>0</v>
      </c>
      <c r="W1219" s="1">
        <f t="shared" si="99"/>
        <v>0</v>
      </c>
      <c r="X1219" s="1">
        <f>IF(שבוע_בדילוג[[#This Row],[3 הפלגות זהות]]="","",IF(שבוע_בדילוג[[#This Row],[3 הפלגות זהות]]=1,שבוע_בדילוג[[#This Row],[LengthofCycle]],X1218))</f>
        <v>28</v>
      </c>
      <c r="Y1219" s="1">
        <f>IF(שבוע_בדילוג[[#This Row],[וסת קבוע אחרון]]="","",IF(OR(שבוע_בדילוג[[#This Row],[LengthofCycle]]=שבוע_בדילוג[[#This Row],[וסת קבוע אחרון]],F1218=שבוע_בדילוג[[#This Row],[וסת קבוע אחרון]],F1217=שבוע_בדילוג[[#This Row],[וסת קבוע אחרון]]),1,0))</f>
        <v>1</v>
      </c>
      <c r="Z1219" s="1">
        <f>IF(OR(שבוע_בדילוג[[#This Row],[הווסת פעיל?]]=0,שבוע_בדילוג[[#This Row],[הווסת פעיל?]]=""),"",SUM(Z1218,שבוע_בדילוג[[#This Row],[הווסת פעיל?]]))</f>
        <v>1</v>
      </c>
      <c r="AA1219" s="1">
        <f>IF(AND(שבוע_בדילוג[[#This Row],[כמה מחזורים עד עקירה]]&lt;&gt;"",Z1220=""),שבוע_בדילוג[[#This Row],[כמה מחזורים עד עקירה]],"")</f>
        <v>1</v>
      </c>
      <c r="AB1219" s="1">
        <f>IF(AND(שבוע_בדילוג[[#This Row],[הווסת פעיל?]]=1,שבוע_בדילוג[[#This Row],[וסת קבוע אחרון]]&lt;&gt;X1218),שבוע_בדילוג[[#This Row],[וסת קבוע אחרון]],"")</f>
        <v>28</v>
      </c>
      <c r="AC1219" s="1" t="str">
        <f>IF(AND(שבוע_בדילוג[[#This Row],[הווסת פעיל?]]=1,Y1218=0,שבוע_בדילוג[[#This Row],[וסת קבוע אחרון]]=X1218),שבוע_בדילוג[[#This Row],[וסת קבוע אחרון]],"")</f>
        <v/>
      </c>
      <c r="AD1219" s="1" t="str">
        <f>IF(AND(שבוע_בדילוג[[#This Row],[הווסת פעיל?]]=1,Y1218=0,שבוע_בדילוג[[#This Row],[וסת קבוע אחרון]]&lt;&gt;X1218),1,"")</f>
        <v/>
      </c>
      <c r="AE1219" s="1">
        <f>IF(AND(שבוע_בדילוג[[#This Row],[הווסת פעיל?]]&lt;&gt;"",B1220=1),שבוע_בדילוג[[#This Row],[CycleNumber]],"")</f>
        <v>12</v>
      </c>
      <c r="AF1219" s="1">
        <f>IF(AND(שבוע_בדילוג[[#This Row],[הווסת פעיל?]]&lt;&gt;"",Y1218=""),שבוע_בדילוג[[#This Row],[CycleNumber]],"")</f>
        <v>12</v>
      </c>
      <c r="AG1219" s="1" t="str">
        <f>IF(B1220=1,"",IF(שבוע_בדילוג[[#This Row],[הווסת פעיל?]]=1,IF(שבוע_בדילוג[[#This Row],[וסת קבוע אחרון]]=F1220,1,0),""))</f>
        <v/>
      </c>
      <c r="AH1219" s="1" t="str">
        <f>IF(B1220=1,"",IF(שבוע_בדילוג[[#This Row],[הווסת פעיל?]]=1,IF(OR(שבוע_בדילוג[[#This Row],[וסת קבוע אחרון]]=F1220,F1220=שבוע_בדילוג[[#This Row],[LengthofCycle]]),1,0),""))</f>
        <v/>
      </c>
      <c r="AI1219" s="1" t="str">
        <f>IF(B1220=1,"",IF(שבוע_בדילוג[[#This Row],[הווסת פעיל?]]=1,IF(OR(שבוע_בדילוג[[#This Row],[וסת קבוע אחרון]]=F1220,F1220=שבוע_בדילוג[[#This Row],[LengthofCycle]],AND(שבוע_בדילוג[[#This Row],[LengthofCycle]]&lt;&gt;שבוע_בדילוג[[#This Row],[וסת קבוע אחרון]],OR(F1220=28,F1220=29))),1,0),""))</f>
        <v/>
      </c>
      <c r="AJ1219" s="1">
        <f>IF(AND(שבוע_בדילוג[[#This Row],[הווסת פעיל?]]=1,B1220=1),1,"")</f>
        <v>1</v>
      </c>
      <c r="AK1219" s="4" t="str">
        <f>IF(AND(שבוע_בדילוג[[#This Row],[הווסת פעיל?]]&lt;&gt;1,B1220&lt;&gt;1,B1220&lt;&gt;""),IF(שבוע_בדילוג[[#This Row],[LengthofCycle]]=F1220,1,0),"")</f>
        <v/>
      </c>
      <c r="AL1219" s="4" t="str">
        <f>IF(AND(שבוע_בדילוג[[#This Row],[הווסת פעיל?]]&lt;&gt;1,B1220&lt;&gt;1,B1220&lt;&gt;""),IF(OR(שבוע_בדילוג[[#This Row],[LengthofCycle]]=F1220,F1220=29),1,0),"")</f>
        <v/>
      </c>
      <c r="AM1219" s="4" t="str">
        <f>IF(AND(שבוע_בדילוג[[#This Row],[הווסת פעיל?]]&lt;&gt;1,B1220&lt;&gt;1,B1220&lt;&gt;""),IF(OR(שבוע_בדילוג[[#This Row],[LengthofCycle]]=F1220,F1220=29,F1220=28),1,0),"")</f>
        <v/>
      </c>
    </row>
    <row r="1220" spans="1:39" x14ac:dyDescent="0.25">
      <c r="A1220" s="1" t="s">
        <v>156</v>
      </c>
      <c r="B1220" s="1">
        <v>1</v>
      </c>
      <c r="C1220" s="1">
        <v>1</v>
      </c>
      <c r="D1220" s="1">
        <v>1</v>
      </c>
      <c r="E1220" s="1">
        <v>0</v>
      </c>
      <c r="F1220" s="1">
        <v>28</v>
      </c>
      <c r="H1220" s="1">
        <f>שבוע_בדילוג[[#This Row],[LengthofCycle]]+1</f>
        <v>29</v>
      </c>
      <c r="I1220" s="1" t="str">
        <f>IF(IFERROR(LOOKUP(שבוע_בדילוג[[#This Row],[ClientID]],קביעויות[השבוע בדילוג]),FALSE)=שבוע_בדילוג[[#This Row],[ClientID]],1,"")</f>
        <v/>
      </c>
      <c r="J1220" s="1" t="str">
        <f>IF(AND(שבוע_בדילוג[[#This Row],[CycleNumber]]&gt;1,OR(B1221="",שבוע_בדילוג[[#This Row],[CycleNumber]]&gt;B1219)),IF(OR(AND(שבוע_בדילוג[[#This Row],[LengthofCycle]]=29,F1219=29),AND(שבוע_בדילוג[[#This Row],[LengthofCycle]]=36,F1219=36)),1,""),"")</f>
        <v/>
      </c>
      <c r="K1220" s="1" t="str">
        <f>IF(AND(שבוע_בדילוג[[#This Row],[וסת השבוע]]=1,J1219=1,שבוע_בדילוג[[#This Row],[CycleNumber]]&gt;B1219),1,"")</f>
        <v/>
      </c>
      <c r="L1220" s="1" t="str">
        <f>IF(שבוע_בדילוג[[#This Row],[CycleNumber]]=1,"",IF(שבוע_בדילוג[[#This Row],[וסת השבוע]]=1,0,IF(L1219="","",IF(L1219=0,IF(שבוע_בדילוג[[#This Row],[LengthofCycle]]=29,0,1),IF(L1219=1,IF(שבוע_בדילוג[[#This Row],[LengthofCycle]]+F1219=29*2,0,2),IF(L1219=2,IF(שבוע_בדילוג[[#This Row],[LengthofCycle]]+F1219+F1218=29*3,0,3),""))))))</f>
        <v/>
      </c>
      <c r="M1220" s="1" t="str">
        <f>IF(שבוע_בדילוג[[#This Row],[וסת השבוע]]=1,IF(שבוע_בדילוג[[#This Row],[וסת השבוע וההפלגה ביחד]]=1,M1219+1,0),IF(AND(שבוע_בדילוג[[#This Row],[CycleNumber]]&gt;B1219,שבוע_בדילוג[[#This Row],[CycleNumber]]&gt;1),IF(שבוע_בדילוג[[#This Row],[וסת השבוע פעיל?]]&lt;&gt;"",M1219+1,""),""))</f>
        <v/>
      </c>
      <c r="N1220" s="1" t="str">
        <f>IF(שבוע_בדילוג[[#This Row],[וסת השבוע פעיל?2]]="","",IF(AND(שבוע_בדילוג[[#This Row],[וסת השבוע פעיל?]]&lt;&gt;"",שבוע_בדילוג[[#This Row],[CycleNumber]]&lt;B1221,B1221&lt;&gt;"",שבוע_בדילוג[[#This Row],[וסת השבוע פעיל?]]&lt;3),IF(L1221=0,IF(AND(שבוע_בדילוג[[#This Row],[וסת השבוע פעיל?]]&gt;0,J1221=1),0,1),0),""))</f>
        <v/>
      </c>
      <c r="O1220" s="1" t="str">
        <f t="shared" si="96"/>
        <v/>
      </c>
      <c r="P1220" s="1" t="str">
        <f>IF(AND(שבוע_בדילוג[[#This Row],[חיזוי - שבוע]]=1,K1221=1),1,"")</f>
        <v/>
      </c>
      <c r="Q1220" s="1" t="str">
        <f>IF(AND(שבוע_בדילוג[[#This Row],[וסת השבוע פעיל?]]&lt;3,OR(שבוע_בדילוג[[#This Row],[CycleNumber]]&gt;B1221,B1221="")),1,"")</f>
        <v/>
      </c>
      <c r="R1220" s="1" t="str">
        <f>IF(AND(שבוע_בדילוג[[#This Row],[חיזוי - שבוע]]&lt;&gt;"",שבוע_בדילוג[[#This Row],[וסת השבוע פעיל?2]]=""),1,"")</f>
        <v/>
      </c>
      <c r="S1220" s="1" t="str">
        <f>IF(שבוע_בדילוג[[#This Row],[האישה קבעה וסת שבוע בדילוג?]]=1,IF(שבוע_בדילוג[[#This Row],[וסת השבוע פעיל?]]&lt;3,1,0),"")</f>
        <v/>
      </c>
      <c r="T12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0" s="1" t="str">
        <f t="shared" si="97"/>
        <v/>
      </c>
      <c r="V1220" s="1" t="str">
        <f t="shared" si="98"/>
        <v/>
      </c>
      <c r="W1220" s="1" t="str">
        <f t="shared" si="99"/>
        <v/>
      </c>
      <c r="X1220" s="1" t="str">
        <f>IF(שבוע_בדילוג[[#This Row],[3 הפלגות זהות]]="","",IF(שבוע_בדילוג[[#This Row],[3 הפלגות זהות]]=1,שבוע_בדילוג[[#This Row],[LengthofCycle]],X1219))</f>
        <v/>
      </c>
      <c r="Z1220" s="1" t="str">
        <f>IF(OR(שבוע_בדילוג[[#This Row],[הווסת פעיל?]]=0,שבוע_בדילוג[[#This Row],[הווסת פעיל?]]=""),"",SUM(Z1219,שבוע_בדילוג[[#This Row],[הווסת פעיל?]]))</f>
        <v/>
      </c>
      <c r="AA1220" s="1" t="str">
        <f>IF(AND(שבוע_בדילוג[[#This Row],[כמה מחזורים עד עקירה]]&lt;&gt;"",Z1221=""),שבוע_בדילוג[[#This Row],[כמה מחזורים עד עקירה]],"")</f>
        <v/>
      </c>
      <c r="AB1220" s="1" t="str">
        <f>IF(AND(שבוע_בדילוג[[#This Row],[הווסת פעיל?]]=1,שבוע_בדילוג[[#This Row],[וסת קבוע אחרון]]&lt;&gt;X1219),שבוע_בדילוג[[#This Row],[וסת קבוע אחרון]],"")</f>
        <v/>
      </c>
      <c r="AC1220" s="1" t="str">
        <f>IF(AND(שבוע_בדילוג[[#This Row],[הווסת פעיל?]]=1,Y1219=0,שבוע_בדילוג[[#This Row],[וסת קבוע אחרון]]=X1219),שבוע_בדילוג[[#This Row],[וסת קבוע אחרון]],"")</f>
        <v/>
      </c>
      <c r="AD1220" s="1" t="str">
        <f>IF(AND(שבוע_בדילוג[[#This Row],[הווסת פעיל?]]=1,Y1219=0,שבוע_בדילוג[[#This Row],[וסת קבוע אחרון]]&lt;&gt;X1219),1,"")</f>
        <v/>
      </c>
      <c r="AE1220" s="1" t="str">
        <f>IF(AND(שבוע_בדילוג[[#This Row],[הווסת פעיל?]]&lt;&gt;"",B1221=1),שבוע_בדילוג[[#This Row],[CycleNumber]],"")</f>
        <v/>
      </c>
      <c r="AF1220" s="1" t="str">
        <f>IF(AND(שבוע_בדילוג[[#This Row],[הווסת פעיל?]]&lt;&gt;"",Y1219=""),שבוע_בדילוג[[#This Row],[CycleNumber]],"")</f>
        <v/>
      </c>
      <c r="AG1220" s="1" t="str">
        <f>IF(B1221=1,"",IF(שבוע_בדילוג[[#This Row],[הווסת פעיל?]]=1,IF(שבוע_בדילוג[[#This Row],[וסת קבוע אחרון]]=F1221,1,0),""))</f>
        <v/>
      </c>
      <c r="AH1220" s="1" t="str">
        <f>IF(B1221=1,"",IF(שבוע_בדילוג[[#This Row],[הווסת פעיל?]]=1,IF(OR(שבוע_בדילוג[[#This Row],[וסת קבוע אחרון]]=F1221,F1221=שבוע_בדילוג[[#This Row],[LengthofCycle]]),1,0),""))</f>
        <v/>
      </c>
      <c r="AI1220" s="1" t="str">
        <f>IF(B1221=1,"",IF(שבוע_בדילוג[[#This Row],[הווסת פעיל?]]=1,IF(OR(שבוע_בדילוג[[#This Row],[וסת קבוע אחרון]]=F1221,F1221=שבוע_בדילוג[[#This Row],[LengthofCycle]],AND(שבוע_בדילוג[[#This Row],[LengthofCycle]]&lt;&gt;שבוע_בדילוג[[#This Row],[וסת קבוע אחרון]],OR(F1221=28,F1221=29))),1,0),""))</f>
        <v/>
      </c>
      <c r="AJ1220" s="1" t="str">
        <f>IF(AND(שבוע_בדילוג[[#This Row],[הווסת פעיל?]]=1,B1221=1),1,"")</f>
        <v/>
      </c>
      <c r="AK1220" s="4">
        <f>IF(AND(שבוע_בדילוג[[#This Row],[הווסת פעיל?]]&lt;&gt;1,B1221&lt;&gt;1,B1221&lt;&gt;""),IF(שבוע_בדילוג[[#This Row],[LengthofCycle]]=F1221,1,0),"")</f>
        <v>1</v>
      </c>
      <c r="AL1220" s="4">
        <f>IF(AND(שבוע_בדילוג[[#This Row],[הווסת פעיל?]]&lt;&gt;1,B1221&lt;&gt;1,B1221&lt;&gt;""),IF(OR(שבוע_בדילוג[[#This Row],[LengthofCycle]]=F1221,F1221=29),1,0),"")</f>
        <v>1</v>
      </c>
      <c r="AM1220" s="4">
        <f>IF(AND(שבוע_בדילוג[[#This Row],[הווסת פעיל?]]&lt;&gt;1,B1221&lt;&gt;1,B1221&lt;&gt;""),IF(OR(שבוע_בדילוג[[#This Row],[LengthofCycle]]=F1221,F1221=29,F1221=28),1,0),"")</f>
        <v>1</v>
      </c>
    </row>
    <row r="1221" spans="1:39" x14ac:dyDescent="0.25">
      <c r="A1221" s="1" t="s">
        <v>156</v>
      </c>
      <c r="B1221" s="1">
        <v>2</v>
      </c>
      <c r="C1221" s="1">
        <v>1</v>
      </c>
      <c r="D1221" s="1">
        <v>1</v>
      </c>
      <c r="E1221" s="1">
        <v>0</v>
      </c>
      <c r="F1221" s="1">
        <v>28</v>
      </c>
      <c r="H1221" s="1">
        <f>שבוע_בדילוג[[#This Row],[LengthofCycle]]+1</f>
        <v>29</v>
      </c>
      <c r="I1221" s="1" t="str">
        <f>IF(IFERROR(LOOKUP(שבוע_בדילוג[[#This Row],[ClientID]],קביעויות[השבוע בדילוג]),FALSE)=שבוע_בדילוג[[#This Row],[ClientID]],1,"")</f>
        <v/>
      </c>
      <c r="J1221" s="1" t="str">
        <f>IF(AND(שבוע_בדילוג[[#This Row],[CycleNumber]]&gt;1,OR(B1222="",שבוע_בדילוג[[#This Row],[CycleNumber]]&gt;B1220)),IF(OR(AND(שבוע_בדילוג[[#This Row],[LengthofCycle]]=29,F1220=29),AND(שבוע_בדילוג[[#This Row],[LengthofCycle]]=36,F1220=36)),1,""),"")</f>
        <v/>
      </c>
      <c r="K1221" s="1" t="str">
        <f>IF(AND(שבוע_בדילוג[[#This Row],[וסת השבוע]]=1,J1220=1,שבוע_בדילוג[[#This Row],[CycleNumber]]&gt;B1220),1,"")</f>
        <v/>
      </c>
      <c r="L1221" s="1" t="str">
        <f>IF(שבוע_בדילוג[[#This Row],[CycleNumber]]=1,"",IF(שבוע_בדילוג[[#This Row],[וסת השבוע]]=1,0,IF(L1220="","",IF(L1220=0,IF(שבוע_בדילוג[[#This Row],[LengthofCycle]]=29,0,1),IF(L1220=1,IF(שבוע_בדילוג[[#This Row],[LengthofCycle]]+F1220=29*2,0,2),IF(L1220=2,IF(שבוע_בדילוג[[#This Row],[LengthofCycle]]+F1220+F1219=29*3,0,3),""))))))</f>
        <v/>
      </c>
      <c r="M1221" s="1" t="str">
        <f>IF(שבוע_בדילוג[[#This Row],[וסת השבוע]]=1,IF(שבוע_בדילוג[[#This Row],[וסת השבוע וההפלגה ביחד]]=1,M1220+1,0),IF(AND(שבוע_בדילוג[[#This Row],[CycleNumber]]&gt;B1220,שבוע_בדילוג[[#This Row],[CycleNumber]]&gt;1),IF(שבוע_בדילוג[[#This Row],[וסת השבוע פעיל?]]&lt;&gt;"",M1220+1,""),""))</f>
        <v/>
      </c>
      <c r="N1221" s="1" t="str">
        <f>IF(שבוע_בדילוג[[#This Row],[וסת השבוע פעיל?2]]="","",IF(AND(שבוע_בדילוג[[#This Row],[וסת השבוע פעיל?]]&lt;&gt;"",שבוע_בדילוג[[#This Row],[CycleNumber]]&lt;B1222,B1222&lt;&gt;"",שבוע_בדילוג[[#This Row],[וסת השבוע פעיל?]]&lt;3),IF(L1222=0,IF(AND(שבוע_בדילוג[[#This Row],[וסת השבוע פעיל?]]&gt;0,J1222=1),0,1),0),""))</f>
        <v/>
      </c>
      <c r="O1221" s="1" t="str">
        <f t="shared" si="96"/>
        <v/>
      </c>
      <c r="P1221" s="1" t="str">
        <f>IF(AND(שבוע_בדילוג[[#This Row],[חיזוי - שבוע]]=1,K1222=1),1,"")</f>
        <v/>
      </c>
      <c r="Q1221" s="1" t="str">
        <f>IF(AND(שבוע_בדילוג[[#This Row],[וסת השבוע פעיל?]]&lt;3,OR(שבוע_בדילוג[[#This Row],[CycleNumber]]&gt;B1222,B1222="")),1,"")</f>
        <v/>
      </c>
      <c r="R1221" s="1" t="str">
        <f>IF(AND(שבוע_בדילוג[[#This Row],[חיזוי - שבוע]]&lt;&gt;"",שבוע_בדילוג[[#This Row],[וסת השבוע פעיל?2]]=""),1,"")</f>
        <v/>
      </c>
      <c r="S1221" s="1" t="str">
        <f>IF(שבוע_בדילוג[[#This Row],[האישה קבעה וסת שבוע בדילוג?]]=1,IF(שבוע_בדילוג[[#This Row],[וסת השבוע פעיל?]]&lt;3,1,0),"")</f>
        <v/>
      </c>
      <c r="T12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1" s="1" t="str">
        <f t="shared" si="97"/>
        <v/>
      </c>
      <c r="V1221" s="1" t="str">
        <f t="shared" si="98"/>
        <v/>
      </c>
      <c r="W1221" s="1" t="str">
        <f t="shared" si="99"/>
        <v/>
      </c>
      <c r="X1221" s="1" t="str">
        <f>IF(שבוע_בדילוג[[#This Row],[3 הפלגות זהות]]="","",IF(שבוע_בדילוג[[#This Row],[3 הפלגות זהות]]=1,שבוע_בדילוג[[#This Row],[LengthofCycle]],X1220))</f>
        <v/>
      </c>
      <c r="Z1221" s="1" t="str">
        <f>IF(OR(שבוע_בדילוג[[#This Row],[הווסת פעיל?]]=0,שבוע_בדילוג[[#This Row],[הווסת פעיל?]]=""),"",SUM(Z1220,שבוע_בדילוג[[#This Row],[הווסת פעיל?]]))</f>
        <v/>
      </c>
      <c r="AA1221" s="1" t="str">
        <f>IF(AND(שבוע_בדילוג[[#This Row],[כמה מחזורים עד עקירה]]&lt;&gt;"",Z1222=""),שבוע_בדילוג[[#This Row],[כמה מחזורים עד עקירה]],"")</f>
        <v/>
      </c>
      <c r="AB1221" s="1" t="str">
        <f>IF(AND(שבוע_בדילוג[[#This Row],[הווסת פעיל?]]=1,שבוע_בדילוג[[#This Row],[וסת קבוע אחרון]]&lt;&gt;X1220),שבוע_בדילוג[[#This Row],[וסת קבוע אחרון]],"")</f>
        <v/>
      </c>
      <c r="AC1221" s="1" t="str">
        <f>IF(AND(שבוע_בדילוג[[#This Row],[הווסת פעיל?]]=1,Y1220=0,שבוע_בדילוג[[#This Row],[וסת קבוע אחרון]]=X1220),שבוע_בדילוג[[#This Row],[וסת קבוע אחרון]],"")</f>
        <v/>
      </c>
      <c r="AD1221" s="1" t="str">
        <f>IF(AND(שבוע_בדילוג[[#This Row],[הווסת פעיל?]]=1,Y1220=0,שבוע_בדילוג[[#This Row],[וסת קבוע אחרון]]&lt;&gt;X1220),1,"")</f>
        <v/>
      </c>
      <c r="AE1221" s="1" t="str">
        <f>IF(AND(שבוע_בדילוג[[#This Row],[הווסת פעיל?]]&lt;&gt;"",B1222=1),שבוע_בדילוג[[#This Row],[CycleNumber]],"")</f>
        <v/>
      </c>
      <c r="AF1221" s="1" t="str">
        <f>IF(AND(שבוע_בדילוג[[#This Row],[הווסת פעיל?]]&lt;&gt;"",Y1220=""),שבוע_בדילוג[[#This Row],[CycleNumber]],"")</f>
        <v/>
      </c>
      <c r="AG1221" s="1" t="str">
        <f>IF(B1222=1,"",IF(שבוע_בדילוג[[#This Row],[הווסת פעיל?]]=1,IF(שבוע_בדילוג[[#This Row],[וסת קבוע אחרון]]=F1222,1,0),""))</f>
        <v/>
      </c>
      <c r="AH1221" s="1" t="str">
        <f>IF(B1222=1,"",IF(שבוע_בדילוג[[#This Row],[הווסת פעיל?]]=1,IF(OR(שבוע_בדילוג[[#This Row],[וסת קבוע אחרון]]=F1222,F1222=שבוע_בדילוג[[#This Row],[LengthofCycle]]),1,0),""))</f>
        <v/>
      </c>
      <c r="AI1221" s="1" t="str">
        <f>IF(B1222=1,"",IF(שבוע_בדילוג[[#This Row],[הווסת פעיל?]]=1,IF(OR(שבוע_בדילוג[[#This Row],[וסת קבוע אחרון]]=F1222,F1222=שבוע_בדילוג[[#This Row],[LengthofCycle]],AND(שבוע_בדילוג[[#This Row],[LengthofCycle]]&lt;&gt;שבוע_בדילוג[[#This Row],[וסת קבוע אחרון]],OR(F1222=28,F1222=29))),1,0),""))</f>
        <v/>
      </c>
      <c r="AJ1221" s="1" t="str">
        <f>IF(AND(שבוע_בדילוג[[#This Row],[הווסת פעיל?]]=1,B1222=1),1,"")</f>
        <v/>
      </c>
      <c r="AK1221" s="4">
        <f>IF(AND(שבוע_בדילוג[[#This Row],[הווסת פעיל?]]&lt;&gt;1,B1222&lt;&gt;1,B1222&lt;&gt;""),IF(שבוע_בדילוג[[#This Row],[LengthofCycle]]=F1222,1,0),"")</f>
        <v>0</v>
      </c>
      <c r="AL1221" s="4">
        <f>IF(AND(שבוע_בדילוג[[#This Row],[הווסת פעיל?]]&lt;&gt;1,B1222&lt;&gt;1,B1222&lt;&gt;""),IF(OR(שבוע_בדילוג[[#This Row],[LengthofCycle]]=F1222,F1222=29),1,0),"")</f>
        <v>0</v>
      </c>
      <c r="AM1221" s="4">
        <f>IF(AND(שבוע_בדילוג[[#This Row],[הווסת פעיל?]]&lt;&gt;1,B1222&lt;&gt;1,B1222&lt;&gt;""),IF(OR(שבוע_בדילוג[[#This Row],[LengthofCycle]]=F1222,F1222=29,F1222=28),1,0),"")</f>
        <v>0</v>
      </c>
    </row>
    <row r="1222" spans="1:39" x14ac:dyDescent="0.25">
      <c r="A1222" s="1" t="s">
        <v>156</v>
      </c>
      <c r="B1222" s="1">
        <v>3</v>
      </c>
      <c r="C1222" s="1">
        <v>1</v>
      </c>
      <c r="D1222" s="1">
        <v>1</v>
      </c>
      <c r="E1222" s="1">
        <v>0</v>
      </c>
      <c r="F1222" s="1">
        <v>30</v>
      </c>
      <c r="H1222" s="1">
        <f>שבוע_בדילוג[[#This Row],[LengthofCycle]]+1</f>
        <v>31</v>
      </c>
      <c r="I1222" s="1" t="str">
        <f>IF(IFERROR(LOOKUP(שבוע_בדילוג[[#This Row],[ClientID]],קביעויות[השבוע בדילוג]),FALSE)=שבוע_בדילוג[[#This Row],[ClientID]],1,"")</f>
        <v/>
      </c>
      <c r="J1222" s="1" t="str">
        <f>IF(AND(שבוע_בדילוג[[#This Row],[CycleNumber]]&gt;1,OR(B1223="",שבוע_בדילוג[[#This Row],[CycleNumber]]&gt;B1221)),IF(OR(AND(שבוע_בדילוג[[#This Row],[LengthofCycle]]=29,F1221=29),AND(שבוע_בדילוג[[#This Row],[LengthofCycle]]=36,F1221=36)),1,""),"")</f>
        <v/>
      </c>
      <c r="K1222" s="1" t="str">
        <f>IF(AND(שבוע_בדילוג[[#This Row],[וסת השבוע]]=1,J1221=1,שבוע_בדילוג[[#This Row],[CycleNumber]]&gt;B1221),1,"")</f>
        <v/>
      </c>
      <c r="L1222" s="1" t="str">
        <f>IF(שבוע_בדילוג[[#This Row],[CycleNumber]]=1,"",IF(שבוע_בדילוג[[#This Row],[וסת השבוע]]=1,0,IF(L1221="","",IF(L1221=0,IF(שבוע_בדילוג[[#This Row],[LengthofCycle]]=29,0,1),IF(L1221=1,IF(שבוע_בדילוג[[#This Row],[LengthofCycle]]+F1221=29*2,0,2),IF(L1221=2,IF(שבוע_בדילוג[[#This Row],[LengthofCycle]]+F1221+F1220=29*3,0,3),""))))))</f>
        <v/>
      </c>
      <c r="M1222" s="1" t="str">
        <f>IF(שבוע_בדילוג[[#This Row],[וסת השבוע]]=1,IF(שבוע_בדילוג[[#This Row],[וסת השבוע וההפלגה ביחד]]=1,M1221+1,0),IF(AND(שבוע_בדילוג[[#This Row],[CycleNumber]]&gt;B1221,שבוע_בדילוג[[#This Row],[CycleNumber]]&gt;1),IF(שבוע_בדילוג[[#This Row],[וסת השבוע פעיל?]]&lt;&gt;"",M1221+1,""),""))</f>
        <v/>
      </c>
      <c r="N1222" s="1" t="str">
        <f>IF(שבוע_בדילוג[[#This Row],[וסת השבוע פעיל?2]]="","",IF(AND(שבוע_בדילוג[[#This Row],[וסת השבוע פעיל?]]&lt;&gt;"",שבוע_בדילוג[[#This Row],[CycleNumber]]&lt;B1223,B1223&lt;&gt;"",שבוע_בדילוג[[#This Row],[וסת השבוע פעיל?]]&lt;3),IF(L1223=0,IF(AND(שבוע_בדילוג[[#This Row],[וסת השבוע פעיל?]]&gt;0,J1223=1),0,1),0),""))</f>
        <v/>
      </c>
      <c r="O1222" s="1" t="str">
        <f t="shared" si="96"/>
        <v/>
      </c>
      <c r="P1222" s="1" t="str">
        <f>IF(AND(שבוע_בדילוג[[#This Row],[חיזוי - שבוע]]=1,K1223=1),1,"")</f>
        <v/>
      </c>
      <c r="Q1222" s="1" t="str">
        <f>IF(AND(שבוע_בדילוג[[#This Row],[וסת השבוע פעיל?]]&lt;3,OR(שבוע_בדילוג[[#This Row],[CycleNumber]]&gt;B1223,B1223="")),1,"")</f>
        <v/>
      </c>
      <c r="R1222" s="1" t="str">
        <f>IF(AND(שבוע_בדילוג[[#This Row],[חיזוי - שבוע]]&lt;&gt;"",שבוע_בדילוג[[#This Row],[וסת השבוע פעיל?2]]=""),1,"")</f>
        <v/>
      </c>
      <c r="S1222" s="1" t="str">
        <f>IF(שבוע_בדילוג[[#This Row],[האישה קבעה וסת שבוע בדילוג?]]=1,IF(שבוע_בדילוג[[#This Row],[וסת השבוע פעיל?]]&lt;3,1,0),"")</f>
        <v/>
      </c>
      <c r="T12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2" s="1">
        <f t="shared" si="97"/>
        <v>0</v>
      </c>
      <c r="V1222" s="1" t="str">
        <f t="shared" si="98"/>
        <v/>
      </c>
      <c r="W1222" s="1" t="str">
        <f t="shared" si="99"/>
        <v/>
      </c>
      <c r="X1222" s="1" t="str">
        <f>IF(שבוע_בדילוג[[#This Row],[3 הפלגות זהות]]="","",IF(שבוע_בדילוג[[#This Row],[3 הפלגות זהות]]=1,שבוע_בדילוג[[#This Row],[LengthofCycle]],X1221))</f>
        <v/>
      </c>
      <c r="Z1222" s="1" t="str">
        <f>IF(OR(שבוע_בדילוג[[#This Row],[הווסת פעיל?]]=0,שבוע_בדילוג[[#This Row],[הווסת פעיל?]]=""),"",SUM(Z1221,שבוע_בדילוג[[#This Row],[הווסת פעיל?]]))</f>
        <v/>
      </c>
      <c r="AA1222" s="1" t="str">
        <f>IF(AND(שבוע_בדילוג[[#This Row],[כמה מחזורים עד עקירה]]&lt;&gt;"",Z1223=""),שבוע_בדילוג[[#This Row],[כמה מחזורים עד עקירה]],"")</f>
        <v/>
      </c>
      <c r="AB1222" s="1" t="str">
        <f>IF(AND(שבוע_בדילוג[[#This Row],[הווסת פעיל?]]=1,שבוע_בדילוג[[#This Row],[וסת קבוע אחרון]]&lt;&gt;X1221),שבוע_בדילוג[[#This Row],[וסת קבוע אחרון]],"")</f>
        <v/>
      </c>
      <c r="AC1222" s="1" t="str">
        <f>IF(AND(שבוע_בדילוג[[#This Row],[הווסת פעיל?]]=1,Y1221=0,שבוע_בדילוג[[#This Row],[וסת קבוע אחרון]]=X1221),שבוע_בדילוג[[#This Row],[וסת קבוע אחרון]],"")</f>
        <v/>
      </c>
      <c r="AD1222" s="1" t="str">
        <f>IF(AND(שבוע_בדילוג[[#This Row],[הווסת פעיל?]]=1,Y1221=0,שבוע_בדילוג[[#This Row],[וסת קבוע אחרון]]&lt;&gt;X1221),1,"")</f>
        <v/>
      </c>
      <c r="AE1222" s="1" t="str">
        <f>IF(AND(שבוע_בדילוג[[#This Row],[הווסת פעיל?]]&lt;&gt;"",B1223=1),שבוע_בדילוג[[#This Row],[CycleNumber]],"")</f>
        <v/>
      </c>
      <c r="AF1222" s="1" t="str">
        <f>IF(AND(שבוע_בדילוג[[#This Row],[הווסת פעיל?]]&lt;&gt;"",Y1221=""),שבוע_בדילוג[[#This Row],[CycleNumber]],"")</f>
        <v/>
      </c>
      <c r="AG1222" s="1" t="str">
        <f>IF(B1223=1,"",IF(שבוע_בדילוג[[#This Row],[הווסת פעיל?]]=1,IF(שבוע_בדילוג[[#This Row],[וסת קבוע אחרון]]=F1223,1,0),""))</f>
        <v/>
      </c>
      <c r="AH1222" s="1" t="str">
        <f>IF(B1223=1,"",IF(שבוע_בדילוג[[#This Row],[הווסת פעיל?]]=1,IF(OR(שבוע_בדילוג[[#This Row],[וסת קבוע אחרון]]=F1223,F1223=שבוע_בדילוג[[#This Row],[LengthofCycle]]),1,0),""))</f>
        <v/>
      </c>
      <c r="AI1222" s="1" t="str">
        <f>IF(B1223=1,"",IF(שבוע_בדילוג[[#This Row],[הווסת פעיל?]]=1,IF(OR(שבוע_בדילוג[[#This Row],[וסת קבוע אחרון]]=F1223,F1223=שבוע_בדילוג[[#This Row],[LengthofCycle]],AND(שבוע_בדילוג[[#This Row],[LengthofCycle]]&lt;&gt;שבוע_בדילוג[[#This Row],[וסת קבוע אחרון]],OR(F1223=28,F1223=29))),1,0),""))</f>
        <v/>
      </c>
      <c r="AJ1222" s="1" t="str">
        <f>IF(AND(שבוע_בדילוג[[#This Row],[הווסת פעיל?]]=1,B1223=1),1,"")</f>
        <v/>
      </c>
      <c r="AK1222" s="4">
        <f>IF(AND(שבוע_בדילוג[[#This Row],[הווסת פעיל?]]&lt;&gt;1,B1223&lt;&gt;1,B1223&lt;&gt;""),IF(שבוע_בדילוג[[#This Row],[LengthofCycle]]=F1223,1,0),"")</f>
        <v>0</v>
      </c>
      <c r="AL1222" s="4">
        <f>IF(AND(שבוע_בדילוג[[#This Row],[הווסת פעיל?]]&lt;&gt;1,B1223&lt;&gt;1,B1223&lt;&gt;""),IF(OR(שבוע_בדילוג[[#This Row],[LengthofCycle]]=F1223,F1223=29),1,0),"")</f>
        <v>0</v>
      </c>
      <c r="AM1222" s="4">
        <f>IF(AND(שבוע_בדילוג[[#This Row],[הווסת פעיל?]]&lt;&gt;1,B1223&lt;&gt;1,B1223&lt;&gt;""),IF(OR(שבוע_בדילוג[[#This Row],[LengthofCycle]]=F1223,F1223=29,F1223=28),1,0),"")</f>
        <v>0</v>
      </c>
    </row>
    <row r="1223" spans="1:39" x14ac:dyDescent="0.25">
      <c r="A1223" s="1" t="s">
        <v>156</v>
      </c>
      <c r="B1223" s="1">
        <v>4</v>
      </c>
      <c r="C1223" s="1">
        <v>1</v>
      </c>
      <c r="D1223" s="1">
        <v>1</v>
      </c>
      <c r="E1223" s="1">
        <v>0</v>
      </c>
      <c r="F1223" s="1">
        <v>33</v>
      </c>
      <c r="H1223" s="1">
        <f>שבוע_בדילוג[[#This Row],[LengthofCycle]]+1</f>
        <v>34</v>
      </c>
      <c r="I1223" s="1" t="str">
        <f>IF(IFERROR(LOOKUP(שבוע_בדילוג[[#This Row],[ClientID]],קביעויות[השבוע בדילוג]),FALSE)=שבוע_בדילוג[[#This Row],[ClientID]],1,"")</f>
        <v/>
      </c>
      <c r="J1223" s="1" t="str">
        <f>IF(AND(שבוע_בדילוג[[#This Row],[CycleNumber]]&gt;1,OR(B1224="",שבוע_בדילוג[[#This Row],[CycleNumber]]&gt;B1222)),IF(OR(AND(שבוע_בדילוג[[#This Row],[LengthofCycle]]=29,F1222=29),AND(שבוע_בדילוג[[#This Row],[LengthofCycle]]=36,F1222=36)),1,""),"")</f>
        <v/>
      </c>
      <c r="K1223" s="1" t="str">
        <f>IF(AND(שבוע_בדילוג[[#This Row],[וסת השבוע]]=1,J1222=1,שבוע_בדילוג[[#This Row],[CycleNumber]]&gt;B1222),1,"")</f>
        <v/>
      </c>
      <c r="L1223" s="1" t="str">
        <f>IF(שבוע_בדילוג[[#This Row],[CycleNumber]]=1,"",IF(שבוע_בדילוג[[#This Row],[וסת השבוע]]=1,0,IF(L1222="","",IF(L1222=0,IF(שבוע_בדילוג[[#This Row],[LengthofCycle]]=29,0,1),IF(L1222=1,IF(שבוע_בדילוג[[#This Row],[LengthofCycle]]+F1222=29*2,0,2),IF(L1222=2,IF(שבוע_בדילוג[[#This Row],[LengthofCycle]]+F1222+F1221=29*3,0,3),""))))))</f>
        <v/>
      </c>
      <c r="M1223" s="1" t="str">
        <f>IF(שבוע_בדילוג[[#This Row],[וסת השבוע]]=1,IF(שבוע_בדילוג[[#This Row],[וסת השבוע וההפלגה ביחד]]=1,M1222+1,0),IF(AND(שבוע_בדילוג[[#This Row],[CycleNumber]]&gt;B1222,שבוע_בדילוג[[#This Row],[CycleNumber]]&gt;1),IF(שבוע_בדילוג[[#This Row],[וסת השבוע פעיל?]]&lt;&gt;"",M1222+1,""),""))</f>
        <v/>
      </c>
      <c r="N1223" s="1" t="str">
        <f>IF(שבוע_בדילוג[[#This Row],[וסת השבוע פעיל?2]]="","",IF(AND(שבוע_בדילוג[[#This Row],[וסת השבוע פעיל?]]&lt;&gt;"",שבוע_בדילוג[[#This Row],[CycleNumber]]&lt;B1224,B1224&lt;&gt;"",שבוע_בדילוג[[#This Row],[וסת השבוע פעיל?]]&lt;3),IF(L1224=0,IF(AND(שבוע_בדילוג[[#This Row],[וסת השבוע פעיל?]]&gt;0,J1224=1),0,1),0),""))</f>
        <v/>
      </c>
      <c r="O1223" s="1" t="str">
        <f t="shared" si="96"/>
        <v/>
      </c>
      <c r="P1223" s="1" t="str">
        <f>IF(AND(שבוע_בדילוג[[#This Row],[חיזוי - שבוע]]=1,K1224=1),1,"")</f>
        <v/>
      </c>
      <c r="Q1223" s="1" t="str">
        <f>IF(AND(שבוע_בדילוג[[#This Row],[וסת השבוע פעיל?]]&lt;3,OR(שבוע_בדילוג[[#This Row],[CycleNumber]]&gt;B1224,B1224="")),1,"")</f>
        <v/>
      </c>
      <c r="R1223" s="1" t="str">
        <f>IF(AND(שבוע_בדילוג[[#This Row],[חיזוי - שבוע]]&lt;&gt;"",שבוע_בדילוג[[#This Row],[וסת השבוע פעיל?2]]=""),1,"")</f>
        <v/>
      </c>
      <c r="S1223" s="1" t="str">
        <f>IF(שבוע_בדילוג[[#This Row],[האישה קבעה וסת שבוע בדילוג?]]=1,IF(שבוע_בדילוג[[#This Row],[וסת השבוע פעיל?]]&lt;3,1,0),"")</f>
        <v/>
      </c>
      <c r="T12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3" s="1">
        <f t="shared" si="97"/>
        <v>0</v>
      </c>
      <c r="V1223" s="1">
        <f t="shared" si="98"/>
        <v>0</v>
      </c>
      <c r="W1223" s="1" t="str">
        <f t="shared" si="99"/>
        <v/>
      </c>
      <c r="X1223" s="1" t="str">
        <f>IF(שבוע_בדילוג[[#This Row],[3 הפלגות זהות]]="","",IF(שבוע_בדילוג[[#This Row],[3 הפלגות זהות]]=1,שבוע_בדילוג[[#This Row],[LengthofCycle]],X1222))</f>
        <v/>
      </c>
      <c r="Z1223" s="1" t="str">
        <f>IF(OR(שבוע_בדילוג[[#This Row],[הווסת פעיל?]]=0,שבוע_בדילוג[[#This Row],[הווסת פעיל?]]=""),"",SUM(Z1222,שבוע_בדילוג[[#This Row],[הווסת פעיל?]]))</f>
        <v/>
      </c>
      <c r="AA1223" s="1" t="str">
        <f>IF(AND(שבוע_בדילוג[[#This Row],[כמה מחזורים עד עקירה]]&lt;&gt;"",Z1224=""),שבוע_בדילוג[[#This Row],[כמה מחזורים עד עקירה]],"")</f>
        <v/>
      </c>
      <c r="AB1223" s="1" t="str">
        <f>IF(AND(שבוע_בדילוג[[#This Row],[הווסת פעיל?]]=1,שבוע_בדילוג[[#This Row],[וסת קבוע אחרון]]&lt;&gt;X1222),שבוע_בדילוג[[#This Row],[וסת קבוע אחרון]],"")</f>
        <v/>
      </c>
      <c r="AC1223" s="1" t="str">
        <f>IF(AND(שבוע_בדילוג[[#This Row],[הווסת פעיל?]]=1,Y1222=0,שבוע_בדילוג[[#This Row],[וסת קבוע אחרון]]=X1222),שבוע_בדילוג[[#This Row],[וסת קבוע אחרון]],"")</f>
        <v/>
      </c>
      <c r="AD1223" s="1" t="str">
        <f>IF(AND(שבוע_בדילוג[[#This Row],[הווסת פעיל?]]=1,Y1222=0,שבוע_בדילוג[[#This Row],[וסת קבוע אחרון]]&lt;&gt;X1222),1,"")</f>
        <v/>
      </c>
      <c r="AE1223" s="1" t="str">
        <f>IF(AND(שבוע_בדילוג[[#This Row],[הווסת פעיל?]]&lt;&gt;"",B1224=1),שבוע_בדילוג[[#This Row],[CycleNumber]],"")</f>
        <v/>
      </c>
      <c r="AF1223" s="1" t="str">
        <f>IF(AND(שבוע_בדילוג[[#This Row],[הווסת פעיל?]]&lt;&gt;"",Y1222=""),שבוע_בדילוג[[#This Row],[CycleNumber]],"")</f>
        <v/>
      </c>
      <c r="AG1223" s="1" t="str">
        <f>IF(B1224=1,"",IF(שבוע_בדילוג[[#This Row],[הווסת פעיל?]]=1,IF(שבוע_בדילוג[[#This Row],[וסת קבוע אחרון]]=F1224,1,0),""))</f>
        <v/>
      </c>
      <c r="AH1223" s="1" t="str">
        <f>IF(B1224=1,"",IF(שבוע_בדילוג[[#This Row],[הווסת פעיל?]]=1,IF(OR(שבוע_בדילוג[[#This Row],[וסת קבוע אחרון]]=F1224,F1224=שבוע_בדילוג[[#This Row],[LengthofCycle]]),1,0),""))</f>
        <v/>
      </c>
      <c r="AI1223" s="1" t="str">
        <f>IF(B1224=1,"",IF(שבוע_בדילוג[[#This Row],[הווסת פעיל?]]=1,IF(OR(שבוע_בדילוג[[#This Row],[וסת קבוע אחרון]]=F1224,F1224=שבוע_בדילוג[[#This Row],[LengthofCycle]],AND(שבוע_בדילוג[[#This Row],[LengthofCycle]]&lt;&gt;שבוע_בדילוג[[#This Row],[וסת קבוע אחרון]],OR(F1224=28,F1224=29))),1,0),""))</f>
        <v/>
      </c>
      <c r="AJ1223" s="1" t="str">
        <f>IF(AND(שבוע_בדילוג[[#This Row],[הווסת פעיל?]]=1,B1224=1),1,"")</f>
        <v/>
      </c>
      <c r="AK1223" s="4">
        <f>IF(AND(שבוע_בדילוג[[#This Row],[הווסת פעיל?]]&lt;&gt;1,B1224&lt;&gt;1,B1224&lt;&gt;""),IF(שבוע_בדילוג[[#This Row],[LengthofCycle]]=F1224,1,0),"")</f>
        <v>1</v>
      </c>
      <c r="AL1223" s="4">
        <f>IF(AND(שבוע_בדילוג[[#This Row],[הווסת פעיל?]]&lt;&gt;1,B1224&lt;&gt;1,B1224&lt;&gt;""),IF(OR(שבוע_בדילוג[[#This Row],[LengthofCycle]]=F1224,F1224=29),1,0),"")</f>
        <v>1</v>
      </c>
      <c r="AM1223" s="4">
        <f>IF(AND(שבוע_בדילוג[[#This Row],[הווסת פעיל?]]&lt;&gt;1,B1224&lt;&gt;1,B1224&lt;&gt;""),IF(OR(שבוע_בדילוג[[#This Row],[LengthofCycle]]=F1224,F1224=29,F1224=28),1,0),"")</f>
        <v>1</v>
      </c>
    </row>
    <row r="1224" spans="1:39" x14ac:dyDescent="0.25">
      <c r="A1224" s="1" t="s">
        <v>156</v>
      </c>
      <c r="B1224" s="1">
        <v>5</v>
      </c>
      <c r="C1224" s="1">
        <v>1</v>
      </c>
      <c r="D1224" s="1">
        <v>1</v>
      </c>
      <c r="E1224" s="1">
        <v>0</v>
      </c>
      <c r="F1224" s="1">
        <v>33</v>
      </c>
      <c r="H1224" s="1">
        <f>שבוע_בדילוג[[#This Row],[LengthofCycle]]+1</f>
        <v>34</v>
      </c>
      <c r="I1224" s="1" t="str">
        <f>IF(IFERROR(LOOKUP(שבוע_בדילוג[[#This Row],[ClientID]],קביעויות[השבוע בדילוג]),FALSE)=שבוע_בדילוג[[#This Row],[ClientID]],1,"")</f>
        <v/>
      </c>
      <c r="J1224" s="1" t="str">
        <f>IF(AND(שבוע_בדילוג[[#This Row],[CycleNumber]]&gt;1,OR(B1225="",שבוע_בדילוג[[#This Row],[CycleNumber]]&gt;B1223)),IF(OR(AND(שבוע_בדילוג[[#This Row],[LengthofCycle]]=29,F1223=29),AND(שבוע_בדילוג[[#This Row],[LengthofCycle]]=36,F1223=36)),1,""),"")</f>
        <v/>
      </c>
      <c r="K1224" s="1" t="str">
        <f>IF(AND(שבוע_בדילוג[[#This Row],[וסת השבוע]]=1,J1223=1,שבוע_בדילוג[[#This Row],[CycleNumber]]&gt;B1223),1,"")</f>
        <v/>
      </c>
      <c r="L1224" s="1" t="str">
        <f>IF(שבוע_בדילוג[[#This Row],[CycleNumber]]=1,"",IF(שבוע_בדילוג[[#This Row],[וסת השבוע]]=1,0,IF(L1223="","",IF(L1223=0,IF(שבוע_בדילוג[[#This Row],[LengthofCycle]]=29,0,1),IF(L1223=1,IF(שבוע_בדילוג[[#This Row],[LengthofCycle]]+F1223=29*2,0,2),IF(L1223=2,IF(שבוע_בדילוג[[#This Row],[LengthofCycle]]+F1223+F1222=29*3,0,3),""))))))</f>
        <v/>
      </c>
      <c r="M1224" s="1" t="str">
        <f>IF(שבוע_בדילוג[[#This Row],[וסת השבוע]]=1,IF(שבוע_בדילוג[[#This Row],[וסת השבוע וההפלגה ביחד]]=1,M1223+1,0),IF(AND(שבוע_בדילוג[[#This Row],[CycleNumber]]&gt;B1223,שבוע_בדילוג[[#This Row],[CycleNumber]]&gt;1),IF(שבוע_בדילוג[[#This Row],[וסת השבוע פעיל?]]&lt;&gt;"",M1223+1,""),""))</f>
        <v/>
      </c>
      <c r="N1224" s="1" t="str">
        <f>IF(שבוע_בדילוג[[#This Row],[וסת השבוע פעיל?2]]="","",IF(AND(שבוע_בדילוג[[#This Row],[וסת השבוע פעיל?]]&lt;&gt;"",שבוע_בדילוג[[#This Row],[CycleNumber]]&lt;B1225,B1225&lt;&gt;"",שבוע_בדילוג[[#This Row],[וסת השבוע פעיל?]]&lt;3),IF(L1225=0,IF(AND(שבוע_בדילוג[[#This Row],[וסת השבוע פעיל?]]&gt;0,J1225=1),0,1),0),""))</f>
        <v/>
      </c>
      <c r="O1224" s="1" t="str">
        <f t="shared" si="96"/>
        <v/>
      </c>
      <c r="P1224" s="1" t="str">
        <f>IF(AND(שבוע_בדילוג[[#This Row],[חיזוי - שבוע]]=1,K1225=1),1,"")</f>
        <v/>
      </c>
      <c r="Q1224" s="1" t="str">
        <f>IF(AND(שבוע_בדילוג[[#This Row],[וסת השבוע פעיל?]]&lt;3,OR(שבוע_בדילוג[[#This Row],[CycleNumber]]&gt;B1225,B1225="")),1,"")</f>
        <v/>
      </c>
      <c r="R1224" s="1" t="str">
        <f>IF(AND(שבוע_בדילוג[[#This Row],[חיזוי - שבוע]]&lt;&gt;"",שבוע_בדילוג[[#This Row],[וסת השבוע פעיל?2]]=""),1,"")</f>
        <v/>
      </c>
      <c r="S1224" s="1" t="str">
        <f>IF(שבוע_בדילוג[[#This Row],[האישה קבעה וסת שבוע בדילוג?]]=1,IF(שבוע_בדילוג[[#This Row],[וסת השבוע פעיל?]]&lt;3,1,0),"")</f>
        <v/>
      </c>
      <c r="T12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4" s="1">
        <f t="shared" si="97"/>
        <v>0</v>
      </c>
      <c r="V1224" s="1">
        <f t="shared" si="98"/>
        <v>0</v>
      </c>
      <c r="W1224" s="1">
        <f t="shared" si="99"/>
        <v>0</v>
      </c>
      <c r="X1224" s="1" t="str">
        <f>IF(שבוע_בדילוג[[#This Row],[3 הפלגות זהות]]="","",IF(שבוע_בדילוג[[#This Row],[3 הפלגות זהות]]=1,שבוע_בדילוג[[#This Row],[LengthofCycle]],X1223))</f>
        <v/>
      </c>
      <c r="Z1224" s="1" t="str">
        <f>IF(OR(שבוע_בדילוג[[#This Row],[הווסת פעיל?]]=0,שבוע_בדילוג[[#This Row],[הווסת פעיל?]]=""),"",SUM(Z1223,שבוע_בדילוג[[#This Row],[הווסת פעיל?]]))</f>
        <v/>
      </c>
      <c r="AA1224" s="1" t="str">
        <f>IF(AND(שבוע_בדילוג[[#This Row],[כמה מחזורים עד עקירה]]&lt;&gt;"",Z1225=""),שבוע_בדילוג[[#This Row],[כמה מחזורים עד עקירה]],"")</f>
        <v/>
      </c>
      <c r="AB1224" s="1" t="str">
        <f>IF(AND(שבוע_בדילוג[[#This Row],[הווסת פעיל?]]=1,שבוע_בדילוג[[#This Row],[וסת קבוע אחרון]]&lt;&gt;X1223),שבוע_בדילוג[[#This Row],[וסת קבוע אחרון]],"")</f>
        <v/>
      </c>
      <c r="AC1224" s="1" t="str">
        <f>IF(AND(שבוע_בדילוג[[#This Row],[הווסת פעיל?]]=1,Y1223=0,שבוע_בדילוג[[#This Row],[וסת קבוע אחרון]]=X1223),שבוע_בדילוג[[#This Row],[וסת קבוע אחרון]],"")</f>
        <v/>
      </c>
      <c r="AD1224" s="1" t="str">
        <f>IF(AND(שבוע_בדילוג[[#This Row],[הווסת פעיל?]]=1,Y1223=0,שבוע_בדילוג[[#This Row],[וסת קבוע אחרון]]&lt;&gt;X1223),1,"")</f>
        <v/>
      </c>
      <c r="AE1224" s="1" t="str">
        <f>IF(AND(שבוע_בדילוג[[#This Row],[הווסת פעיל?]]&lt;&gt;"",B1225=1),שבוע_בדילוג[[#This Row],[CycleNumber]],"")</f>
        <v/>
      </c>
      <c r="AF1224" s="1" t="str">
        <f>IF(AND(שבוע_בדילוג[[#This Row],[הווסת פעיל?]]&lt;&gt;"",Y1223=""),שבוע_בדילוג[[#This Row],[CycleNumber]],"")</f>
        <v/>
      </c>
      <c r="AG1224" s="1" t="str">
        <f>IF(B1225=1,"",IF(שבוע_בדילוג[[#This Row],[הווסת פעיל?]]=1,IF(שבוע_בדילוג[[#This Row],[וסת קבוע אחרון]]=F1225,1,0),""))</f>
        <v/>
      </c>
      <c r="AH1224" s="1" t="str">
        <f>IF(B1225=1,"",IF(שבוע_בדילוג[[#This Row],[הווסת פעיל?]]=1,IF(OR(שבוע_בדילוג[[#This Row],[וסת קבוע אחרון]]=F1225,F1225=שבוע_בדילוג[[#This Row],[LengthofCycle]]),1,0),""))</f>
        <v/>
      </c>
      <c r="AI1224" s="1" t="str">
        <f>IF(B1225=1,"",IF(שבוע_בדילוג[[#This Row],[הווסת פעיל?]]=1,IF(OR(שבוע_בדילוג[[#This Row],[וסת קבוע אחרון]]=F1225,F1225=שבוע_בדילוג[[#This Row],[LengthofCycle]],AND(שבוע_בדילוג[[#This Row],[LengthofCycle]]&lt;&gt;שבוע_בדילוג[[#This Row],[וסת קבוע אחרון]],OR(F1225=28,F1225=29))),1,0),""))</f>
        <v/>
      </c>
      <c r="AJ1224" s="1" t="str">
        <f>IF(AND(שבוע_בדילוג[[#This Row],[הווסת פעיל?]]=1,B1225=1),1,"")</f>
        <v/>
      </c>
      <c r="AK1224" s="4">
        <f>IF(AND(שבוע_בדילוג[[#This Row],[הווסת פעיל?]]&lt;&gt;1,B1225&lt;&gt;1,B1225&lt;&gt;""),IF(שבוע_בדילוג[[#This Row],[LengthofCycle]]=F1225,1,0),"")</f>
        <v>0</v>
      </c>
      <c r="AL1224" s="4">
        <f>IF(AND(שבוע_בדילוג[[#This Row],[הווסת פעיל?]]&lt;&gt;1,B1225&lt;&gt;1,B1225&lt;&gt;""),IF(OR(שבוע_בדילוג[[#This Row],[LengthofCycle]]=F1225,F1225=29),1,0),"")</f>
        <v>0</v>
      </c>
      <c r="AM1224" s="4">
        <f>IF(AND(שבוע_בדילוג[[#This Row],[הווסת פעיל?]]&lt;&gt;1,B1225&lt;&gt;1,B1225&lt;&gt;""),IF(OR(שבוע_בדילוג[[#This Row],[LengthofCycle]]=F1225,F1225=29,F1225=28),1,0),"")</f>
        <v>0</v>
      </c>
    </row>
    <row r="1225" spans="1:39" x14ac:dyDescent="0.25">
      <c r="A1225" s="1" t="s">
        <v>156</v>
      </c>
      <c r="B1225" s="1">
        <v>6</v>
      </c>
      <c r="C1225" s="1">
        <v>1</v>
      </c>
      <c r="D1225" s="1">
        <v>1</v>
      </c>
      <c r="E1225" s="1">
        <v>0</v>
      </c>
      <c r="F1225" s="1">
        <v>32</v>
      </c>
      <c r="H1225" s="1">
        <f>שבוע_בדילוג[[#This Row],[LengthofCycle]]+1</f>
        <v>33</v>
      </c>
      <c r="I1225" s="1" t="str">
        <f>IF(IFERROR(LOOKUP(שבוע_בדילוג[[#This Row],[ClientID]],קביעויות[השבוע בדילוג]),FALSE)=שבוע_בדילוג[[#This Row],[ClientID]],1,"")</f>
        <v/>
      </c>
      <c r="J1225" s="1" t="str">
        <f>IF(AND(שבוע_בדילוג[[#This Row],[CycleNumber]]&gt;1,OR(B1226="",שבוע_בדילוג[[#This Row],[CycleNumber]]&gt;B1224)),IF(OR(AND(שבוע_בדילוג[[#This Row],[LengthofCycle]]=29,F1224=29),AND(שבוע_בדילוג[[#This Row],[LengthofCycle]]=36,F1224=36)),1,""),"")</f>
        <v/>
      </c>
      <c r="K1225" s="1" t="str">
        <f>IF(AND(שבוע_בדילוג[[#This Row],[וסת השבוע]]=1,J1224=1,שבוע_בדילוג[[#This Row],[CycleNumber]]&gt;B1224),1,"")</f>
        <v/>
      </c>
      <c r="L1225" s="1" t="str">
        <f>IF(שבוע_בדילוג[[#This Row],[CycleNumber]]=1,"",IF(שבוע_בדילוג[[#This Row],[וסת השבוע]]=1,0,IF(L1224="","",IF(L1224=0,IF(שבוע_בדילוג[[#This Row],[LengthofCycle]]=29,0,1),IF(L1224=1,IF(שבוע_בדילוג[[#This Row],[LengthofCycle]]+F1224=29*2,0,2),IF(L1224=2,IF(שבוע_בדילוג[[#This Row],[LengthofCycle]]+F1224+F1223=29*3,0,3),""))))))</f>
        <v/>
      </c>
      <c r="M1225" s="1" t="str">
        <f>IF(שבוע_בדילוג[[#This Row],[וסת השבוע]]=1,IF(שבוע_בדילוג[[#This Row],[וסת השבוע וההפלגה ביחד]]=1,M1224+1,0),IF(AND(שבוע_בדילוג[[#This Row],[CycleNumber]]&gt;B1224,שבוע_בדילוג[[#This Row],[CycleNumber]]&gt;1),IF(שבוע_בדילוג[[#This Row],[וסת השבוע פעיל?]]&lt;&gt;"",M1224+1,""),""))</f>
        <v/>
      </c>
      <c r="N1225" s="1" t="str">
        <f>IF(שבוע_בדילוג[[#This Row],[וסת השבוע פעיל?2]]="","",IF(AND(שבוע_בדילוג[[#This Row],[וסת השבוע פעיל?]]&lt;&gt;"",שבוע_בדילוג[[#This Row],[CycleNumber]]&lt;B1226,B1226&lt;&gt;"",שבוע_בדילוג[[#This Row],[וסת השבוע פעיל?]]&lt;3),IF(L1226=0,IF(AND(שבוע_בדילוג[[#This Row],[וסת השבוע פעיל?]]&gt;0,J1226=1),0,1),0),""))</f>
        <v/>
      </c>
      <c r="O1225" s="1" t="str">
        <f t="shared" si="96"/>
        <v/>
      </c>
      <c r="P1225" s="1" t="str">
        <f>IF(AND(שבוע_בדילוג[[#This Row],[חיזוי - שבוע]]=1,K1226=1),1,"")</f>
        <v/>
      </c>
      <c r="Q1225" s="1" t="str">
        <f>IF(AND(שבוע_בדילוג[[#This Row],[וסת השבוע פעיל?]]&lt;3,OR(שבוע_בדילוג[[#This Row],[CycleNumber]]&gt;B1226,B1226="")),1,"")</f>
        <v/>
      </c>
      <c r="R1225" s="1" t="str">
        <f>IF(AND(שבוע_בדילוג[[#This Row],[חיזוי - שבוע]]&lt;&gt;"",שבוע_בדילוג[[#This Row],[וסת השבוע פעיל?2]]=""),1,"")</f>
        <v/>
      </c>
      <c r="S1225" s="1" t="str">
        <f>IF(שבוע_בדילוג[[#This Row],[האישה קבעה וסת שבוע בדילוג?]]=1,IF(שבוע_בדילוג[[#This Row],[וסת השבוע פעיל?]]&lt;3,1,0),"")</f>
        <v/>
      </c>
      <c r="T12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5" s="1">
        <f t="shared" si="97"/>
        <v>0</v>
      </c>
      <c r="V1225" s="1">
        <f t="shared" si="98"/>
        <v>0</v>
      </c>
      <c r="W1225" s="1">
        <f t="shared" si="99"/>
        <v>0</v>
      </c>
      <c r="X1225" s="1" t="str">
        <f>IF(שבוע_בדילוג[[#This Row],[3 הפלגות זהות]]="","",IF(שבוע_בדילוג[[#This Row],[3 הפלגות זהות]]=1,שבוע_בדילוג[[#This Row],[LengthofCycle]],X1224))</f>
        <v/>
      </c>
      <c r="Z1225" s="1" t="str">
        <f>IF(OR(שבוע_בדילוג[[#This Row],[הווסת פעיל?]]=0,שבוע_בדילוג[[#This Row],[הווסת פעיל?]]=""),"",SUM(Z1224,שבוע_בדילוג[[#This Row],[הווסת פעיל?]]))</f>
        <v/>
      </c>
      <c r="AA1225" s="1" t="str">
        <f>IF(AND(שבוע_בדילוג[[#This Row],[כמה מחזורים עד עקירה]]&lt;&gt;"",Z1226=""),שבוע_בדילוג[[#This Row],[כמה מחזורים עד עקירה]],"")</f>
        <v/>
      </c>
      <c r="AB1225" s="1" t="str">
        <f>IF(AND(שבוע_בדילוג[[#This Row],[הווסת פעיל?]]=1,שבוע_בדילוג[[#This Row],[וסת קבוע אחרון]]&lt;&gt;X1224),שבוע_בדילוג[[#This Row],[וסת קבוע אחרון]],"")</f>
        <v/>
      </c>
      <c r="AC1225" s="1" t="str">
        <f>IF(AND(שבוע_בדילוג[[#This Row],[הווסת פעיל?]]=1,Y1224=0,שבוע_בדילוג[[#This Row],[וסת קבוע אחרון]]=X1224),שבוע_בדילוג[[#This Row],[וסת קבוע אחרון]],"")</f>
        <v/>
      </c>
      <c r="AD1225" s="1" t="str">
        <f>IF(AND(שבוע_בדילוג[[#This Row],[הווסת פעיל?]]=1,Y1224=0,שבוע_בדילוג[[#This Row],[וסת קבוע אחרון]]&lt;&gt;X1224),1,"")</f>
        <v/>
      </c>
      <c r="AE1225" s="1" t="str">
        <f>IF(AND(שבוע_בדילוג[[#This Row],[הווסת פעיל?]]&lt;&gt;"",B1226=1),שבוע_בדילוג[[#This Row],[CycleNumber]],"")</f>
        <v/>
      </c>
      <c r="AF1225" s="1" t="str">
        <f>IF(AND(שבוע_בדילוג[[#This Row],[הווסת פעיל?]]&lt;&gt;"",Y1224=""),שבוע_בדילוג[[#This Row],[CycleNumber]],"")</f>
        <v/>
      </c>
      <c r="AG1225" s="1" t="str">
        <f>IF(B1226=1,"",IF(שבוע_בדילוג[[#This Row],[הווסת פעיל?]]=1,IF(שבוע_בדילוג[[#This Row],[וסת קבוע אחרון]]=F1226,1,0),""))</f>
        <v/>
      </c>
      <c r="AH1225" s="1" t="str">
        <f>IF(B1226=1,"",IF(שבוע_בדילוג[[#This Row],[הווסת פעיל?]]=1,IF(OR(שבוע_בדילוג[[#This Row],[וסת קבוע אחרון]]=F1226,F1226=שבוע_בדילוג[[#This Row],[LengthofCycle]]),1,0),""))</f>
        <v/>
      </c>
      <c r="AI1225" s="1" t="str">
        <f>IF(B1226=1,"",IF(שבוע_בדילוג[[#This Row],[הווסת פעיל?]]=1,IF(OR(שבוע_בדילוג[[#This Row],[וסת קבוע אחרון]]=F1226,F1226=שבוע_בדילוג[[#This Row],[LengthofCycle]],AND(שבוע_בדילוג[[#This Row],[LengthofCycle]]&lt;&gt;שבוע_בדילוג[[#This Row],[וסת קבוע אחרון]],OR(F1226=28,F1226=29))),1,0),""))</f>
        <v/>
      </c>
      <c r="AJ1225" s="1" t="str">
        <f>IF(AND(שבוע_בדילוג[[#This Row],[הווסת פעיל?]]=1,B1226=1),1,"")</f>
        <v/>
      </c>
      <c r="AK1225" s="4">
        <f>IF(AND(שבוע_בדילוג[[#This Row],[הווסת פעיל?]]&lt;&gt;1,B1226&lt;&gt;1,B1226&lt;&gt;""),IF(שבוע_בדילוג[[#This Row],[LengthofCycle]]=F1226,1,0),"")</f>
        <v>0</v>
      </c>
      <c r="AL1225" s="4">
        <f>IF(AND(שבוע_בדילוג[[#This Row],[הווסת פעיל?]]&lt;&gt;1,B1226&lt;&gt;1,B1226&lt;&gt;""),IF(OR(שבוע_בדילוג[[#This Row],[LengthofCycle]]=F1226,F1226=29),1,0),"")</f>
        <v>0</v>
      </c>
      <c r="AM1225" s="4">
        <f>IF(AND(שבוע_בדילוג[[#This Row],[הווסת פעיל?]]&lt;&gt;1,B1226&lt;&gt;1,B1226&lt;&gt;""),IF(OR(שבוע_בדילוג[[#This Row],[LengthofCycle]]=F1226,F1226=29,F1226=28),1,0),"")</f>
        <v>0</v>
      </c>
    </row>
    <row r="1226" spans="1:39" x14ac:dyDescent="0.25">
      <c r="A1226" s="1" t="s">
        <v>156</v>
      </c>
      <c r="B1226" s="1">
        <v>7</v>
      </c>
      <c r="C1226" s="1">
        <v>1</v>
      </c>
      <c r="D1226" s="1">
        <v>1</v>
      </c>
      <c r="E1226" s="1">
        <v>0</v>
      </c>
      <c r="F1226" s="1">
        <v>30</v>
      </c>
      <c r="H1226" s="1">
        <f>שבוע_בדילוג[[#This Row],[LengthofCycle]]+1</f>
        <v>31</v>
      </c>
      <c r="I1226" s="1" t="str">
        <f>IF(IFERROR(LOOKUP(שבוע_בדילוג[[#This Row],[ClientID]],קביעויות[השבוע בדילוג]),FALSE)=שבוע_בדילוג[[#This Row],[ClientID]],1,"")</f>
        <v/>
      </c>
      <c r="J1226" s="1" t="str">
        <f>IF(AND(שבוע_בדילוג[[#This Row],[CycleNumber]]&gt;1,OR(B1227="",שבוע_בדילוג[[#This Row],[CycleNumber]]&gt;B1225)),IF(OR(AND(שבוע_בדילוג[[#This Row],[LengthofCycle]]=29,F1225=29),AND(שבוע_בדילוג[[#This Row],[LengthofCycle]]=36,F1225=36)),1,""),"")</f>
        <v/>
      </c>
      <c r="K1226" s="1" t="str">
        <f>IF(AND(שבוע_בדילוג[[#This Row],[וסת השבוע]]=1,J1225=1,שבוע_בדילוג[[#This Row],[CycleNumber]]&gt;B1225),1,"")</f>
        <v/>
      </c>
      <c r="L1226" s="1" t="str">
        <f>IF(שבוע_בדילוג[[#This Row],[CycleNumber]]=1,"",IF(שבוע_בדילוג[[#This Row],[וסת השבוע]]=1,0,IF(L1225="","",IF(L1225=0,IF(שבוע_בדילוג[[#This Row],[LengthofCycle]]=29,0,1),IF(L1225=1,IF(שבוע_בדילוג[[#This Row],[LengthofCycle]]+F1225=29*2,0,2),IF(L1225=2,IF(שבוע_בדילוג[[#This Row],[LengthofCycle]]+F1225+F1224=29*3,0,3),""))))))</f>
        <v/>
      </c>
      <c r="M1226" s="1" t="str">
        <f>IF(שבוע_בדילוג[[#This Row],[וסת השבוע]]=1,IF(שבוע_בדילוג[[#This Row],[וסת השבוע וההפלגה ביחד]]=1,M1225+1,0),IF(AND(שבוע_בדילוג[[#This Row],[CycleNumber]]&gt;B1225,שבוע_בדילוג[[#This Row],[CycleNumber]]&gt;1),IF(שבוע_בדילוג[[#This Row],[וסת השבוע פעיל?]]&lt;&gt;"",M1225+1,""),""))</f>
        <v/>
      </c>
      <c r="N1226" s="1" t="str">
        <f>IF(שבוע_בדילוג[[#This Row],[וסת השבוע פעיל?2]]="","",IF(AND(שבוע_בדילוג[[#This Row],[וסת השבוע פעיל?]]&lt;&gt;"",שבוע_בדילוג[[#This Row],[CycleNumber]]&lt;B1227,B1227&lt;&gt;"",שבוע_בדילוג[[#This Row],[וסת השבוע פעיל?]]&lt;3),IF(L1227=0,IF(AND(שבוע_בדילוג[[#This Row],[וסת השבוע פעיל?]]&gt;0,J1227=1),0,1),0),""))</f>
        <v/>
      </c>
      <c r="O1226" s="1" t="str">
        <f t="shared" si="96"/>
        <v/>
      </c>
      <c r="P1226" s="1" t="str">
        <f>IF(AND(שבוע_בדילוג[[#This Row],[חיזוי - שבוע]]=1,K1227=1),1,"")</f>
        <v/>
      </c>
      <c r="Q1226" s="1" t="str">
        <f>IF(AND(שבוע_בדילוג[[#This Row],[וסת השבוע פעיל?]]&lt;3,OR(שבוע_בדילוג[[#This Row],[CycleNumber]]&gt;B1227,B1227="")),1,"")</f>
        <v/>
      </c>
      <c r="R1226" s="1" t="str">
        <f>IF(AND(שבוע_בדילוג[[#This Row],[חיזוי - שבוע]]&lt;&gt;"",שבוע_בדילוג[[#This Row],[וסת השבוע פעיל?2]]=""),1,"")</f>
        <v/>
      </c>
      <c r="S1226" s="1" t="str">
        <f>IF(שבוע_בדילוג[[#This Row],[האישה קבעה וסת שבוע בדילוג?]]=1,IF(שבוע_בדילוג[[#This Row],[וסת השבוע פעיל?]]&lt;3,1,0),"")</f>
        <v/>
      </c>
      <c r="T12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6" s="1">
        <f t="shared" si="97"/>
        <v>0</v>
      </c>
      <c r="V1226" s="1">
        <f t="shared" si="98"/>
        <v>0</v>
      </c>
      <c r="W1226" s="1">
        <f t="shared" si="99"/>
        <v>0</v>
      </c>
      <c r="X1226" s="1" t="str">
        <f>IF(שבוע_בדילוג[[#This Row],[3 הפלגות זהות]]="","",IF(שבוע_בדילוג[[#This Row],[3 הפלגות זהות]]=1,שבוע_בדילוג[[#This Row],[LengthofCycle]],X1225))</f>
        <v/>
      </c>
      <c r="Z1226" s="1" t="str">
        <f>IF(OR(שבוע_בדילוג[[#This Row],[הווסת פעיל?]]=0,שבוע_בדילוג[[#This Row],[הווסת פעיל?]]=""),"",SUM(Z1225,שבוע_בדילוג[[#This Row],[הווסת פעיל?]]))</f>
        <v/>
      </c>
      <c r="AA1226" s="1" t="str">
        <f>IF(AND(שבוע_בדילוג[[#This Row],[כמה מחזורים עד עקירה]]&lt;&gt;"",Z1227=""),שבוע_בדילוג[[#This Row],[כמה מחזורים עד עקירה]],"")</f>
        <v/>
      </c>
      <c r="AB1226" s="1" t="str">
        <f>IF(AND(שבוע_בדילוג[[#This Row],[הווסת פעיל?]]=1,שבוע_בדילוג[[#This Row],[וסת קבוע אחרון]]&lt;&gt;X1225),שבוע_בדילוג[[#This Row],[וסת קבוע אחרון]],"")</f>
        <v/>
      </c>
      <c r="AC1226" s="1" t="str">
        <f>IF(AND(שבוע_בדילוג[[#This Row],[הווסת פעיל?]]=1,Y1225=0,שבוע_בדילוג[[#This Row],[וסת קבוע אחרון]]=X1225),שבוע_בדילוג[[#This Row],[וסת קבוע אחרון]],"")</f>
        <v/>
      </c>
      <c r="AD1226" s="1" t="str">
        <f>IF(AND(שבוע_בדילוג[[#This Row],[הווסת פעיל?]]=1,Y1225=0,שבוע_בדילוג[[#This Row],[וסת קבוע אחרון]]&lt;&gt;X1225),1,"")</f>
        <v/>
      </c>
      <c r="AE1226" s="1" t="str">
        <f>IF(AND(שבוע_בדילוג[[#This Row],[הווסת פעיל?]]&lt;&gt;"",B1227=1),שבוע_בדילוג[[#This Row],[CycleNumber]],"")</f>
        <v/>
      </c>
      <c r="AF1226" s="1" t="str">
        <f>IF(AND(שבוע_בדילוג[[#This Row],[הווסת פעיל?]]&lt;&gt;"",Y1225=""),שבוע_בדילוג[[#This Row],[CycleNumber]],"")</f>
        <v/>
      </c>
      <c r="AG1226" s="1" t="str">
        <f>IF(B1227=1,"",IF(שבוע_בדילוג[[#This Row],[הווסת פעיל?]]=1,IF(שבוע_בדילוג[[#This Row],[וסת קבוע אחרון]]=F1227,1,0),""))</f>
        <v/>
      </c>
      <c r="AH1226" s="1" t="str">
        <f>IF(B1227=1,"",IF(שבוע_בדילוג[[#This Row],[הווסת פעיל?]]=1,IF(OR(שבוע_בדילוג[[#This Row],[וסת קבוע אחרון]]=F1227,F1227=שבוע_בדילוג[[#This Row],[LengthofCycle]]),1,0),""))</f>
        <v/>
      </c>
      <c r="AI1226" s="1" t="str">
        <f>IF(B1227=1,"",IF(שבוע_בדילוג[[#This Row],[הווסת פעיל?]]=1,IF(OR(שבוע_בדילוג[[#This Row],[וסת קבוע אחרון]]=F1227,F1227=שבוע_בדילוג[[#This Row],[LengthofCycle]],AND(שבוע_בדילוג[[#This Row],[LengthofCycle]]&lt;&gt;שבוע_בדילוג[[#This Row],[וסת קבוע אחרון]],OR(F1227=28,F1227=29))),1,0),""))</f>
        <v/>
      </c>
      <c r="AJ1226" s="1" t="str">
        <f>IF(AND(שבוע_בדילוג[[#This Row],[הווסת פעיל?]]=1,B1227=1),1,"")</f>
        <v/>
      </c>
      <c r="AK1226" s="4">
        <f>IF(AND(שבוע_בדילוג[[#This Row],[הווסת פעיל?]]&lt;&gt;1,B1227&lt;&gt;1,B1227&lt;&gt;""),IF(שבוע_בדילוג[[#This Row],[LengthofCycle]]=F1227,1,0),"")</f>
        <v>0</v>
      </c>
      <c r="AL1226" s="4">
        <f>IF(AND(שבוע_בדילוג[[#This Row],[הווסת פעיל?]]&lt;&gt;1,B1227&lt;&gt;1,B1227&lt;&gt;""),IF(OR(שבוע_בדילוג[[#This Row],[LengthofCycle]]=F1227,F1227=29),1,0),"")</f>
        <v>0</v>
      </c>
      <c r="AM1226" s="4">
        <f>IF(AND(שבוע_בדילוג[[#This Row],[הווסת פעיל?]]&lt;&gt;1,B1227&lt;&gt;1,B1227&lt;&gt;""),IF(OR(שבוע_בדילוג[[#This Row],[LengthofCycle]]=F1227,F1227=29,F1227=28),1,0),"")</f>
        <v>0</v>
      </c>
    </row>
    <row r="1227" spans="1:39" x14ac:dyDescent="0.25">
      <c r="A1227" s="1" t="s">
        <v>156</v>
      </c>
      <c r="B1227" s="1">
        <v>8</v>
      </c>
      <c r="C1227" s="1">
        <v>1</v>
      </c>
      <c r="D1227" s="1">
        <v>1</v>
      </c>
      <c r="E1227" s="1">
        <v>0</v>
      </c>
      <c r="F1227" s="1">
        <v>34</v>
      </c>
      <c r="H1227" s="1">
        <f>שבוע_בדילוג[[#This Row],[LengthofCycle]]+1</f>
        <v>35</v>
      </c>
      <c r="I1227" s="1" t="str">
        <f>IF(IFERROR(LOOKUP(שבוע_בדילוג[[#This Row],[ClientID]],קביעויות[השבוע בדילוג]),FALSE)=שבוע_בדילוג[[#This Row],[ClientID]],1,"")</f>
        <v/>
      </c>
      <c r="J1227" s="1" t="str">
        <f>IF(AND(שבוע_בדילוג[[#This Row],[CycleNumber]]&gt;1,OR(B1228="",שבוע_בדילוג[[#This Row],[CycleNumber]]&gt;B1226)),IF(OR(AND(שבוע_בדילוג[[#This Row],[LengthofCycle]]=29,F1226=29),AND(שבוע_בדילוג[[#This Row],[LengthofCycle]]=36,F1226=36)),1,""),"")</f>
        <v/>
      </c>
      <c r="K1227" s="1" t="str">
        <f>IF(AND(שבוע_בדילוג[[#This Row],[וסת השבוע]]=1,J1226=1,שבוע_בדילוג[[#This Row],[CycleNumber]]&gt;B1226),1,"")</f>
        <v/>
      </c>
      <c r="L1227" s="1" t="str">
        <f>IF(שבוע_בדילוג[[#This Row],[CycleNumber]]=1,"",IF(שבוע_בדילוג[[#This Row],[וסת השבוע]]=1,0,IF(L1226="","",IF(L1226=0,IF(שבוע_בדילוג[[#This Row],[LengthofCycle]]=29,0,1),IF(L1226=1,IF(שבוע_בדילוג[[#This Row],[LengthofCycle]]+F1226=29*2,0,2),IF(L1226=2,IF(שבוע_בדילוג[[#This Row],[LengthofCycle]]+F1226+F1225=29*3,0,3),""))))))</f>
        <v/>
      </c>
      <c r="M1227" s="1" t="str">
        <f>IF(שבוע_בדילוג[[#This Row],[וסת השבוע]]=1,IF(שבוע_בדילוג[[#This Row],[וסת השבוע וההפלגה ביחד]]=1,M1226+1,0),IF(AND(שבוע_בדילוג[[#This Row],[CycleNumber]]&gt;B1226,שבוע_בדילוג[[#This Row],[CycleNumber]]&gt;1),IF(שבוע_בדילוג[[#This Row],[וסת השבוע פעיל?]]&lt;&gt;"",M1226+1,""),""))</f>
        <v/>
      </c>
      <c r="N1227" s="1" t="str">
        <f>IF(שבוע_בדילוג[[#This Row],[וסת השבוע פעיל?2]]="","",IF(AND(שבוע_בדילוג[[#This Row],[וסת השבוע פעיל?]]&lt;&gt;"",שבוע_בדילוג[[#This Row],[CycleNumber]]&lt;B1228,B1228&lt;&gt;"",שבוע_בדילוג[[#This Row],[וסת השבוע פעיל?]]&lt;3),IF(L1228=0,IF(AND(שבוע_בדילוג[[#This Row],[וסת השבוע פעיל?]]&gt;0,J1228=1),0,1),0),""))</f>
        <v/>
      </c>
      <c r="O1227" s="1" t="str">
        <f t="shared" si="96"/>
        <v/>
      </c>
      <c r="P1227" s="1" t="str">
        <f>IF(AND(שבוע_בדילוג[[#This Row],[חיזוי - שבוע]]=1,K1228=1),1,"")</f>
        <v/>
      </c>
      <c r="Q1227" s="1" t="str">
        <f>IF(AND(שבוע_בדילוג[[#This Row],[וסת השבוע פעיל?]]&lt;3,OR(שבוע_בדילוג[[#This Row],[CycleNumber]]&gt;B1228,B1228="")),1,"")</f>
        <v/>
      </c>
      <c r="R1227" s="1" t="str">
        <f>IF(AND(שבוע_בדילוג[[#This Row],[חיזוי - שבוע]]&lt;&gt;"",שבוע_בדילוג[[#This Row],[וסת השבוע פעיל?2]]=""),1,"")</f>
        <v/>
      </c>
      <c r="S1227" s="1" t="str">
        <f>IF(שבוע_בדילוג[[#This Row],[האישה קבעה וסת שבוע בדילוג?]]=1,IF(שבוע_בדילוג[[#This Row],[וסת השבוע פעיל?]]&lt;3,1,0),"")</f>
        <v/>
      </c>
      <c r="T12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7" s="1">
        <f t="shared" si="97"/>
        <v>0</v>
      </c>
      <c r="V1227" s="1">
        <f t="shared" si="98"/>
        <v>0</v>
      </c>
      <c r="W1227" s="1">
        <f t="shared" si="99"/>
        <v>0</v>
      </c>
      <c r="X1227" s="1" t="str">
        <f>IF(שבוע_בדילוג[[#This Row],[3 הפלגות זהות]]="","",IF(שבוע_בדילוג[[#This Row],[3 הפלגות זהות]]=1,שבוע_בדילוג[[#This Row],[LengthofCycle]],X1226))</f>
        <v/>
      </c>
      <c r="Z1227" s="1" t="str">
        <f>IF(OR(שבוע_בדילוג[[#This Row],[הווסת פעיל?]]=0,שבוע_בדילוג[[#This Row],[הווסת פעיל?]]=""),"",SUM(Z1226,שבוע_בדילוג[[#This Row],[הווסת פעיל?]]))</f>
        <v/>
      </c>
      <c r="AA1227" s="1" t="str">
        <f>IF(AND(שבוע_בדילוג[[#This Row],[כמה מחזורים עד עקירה]]&lt;&gt;"",Z1228=""),שבוע_בדילוג[[#This Row],[כמה מחזורים עד עקירה]],"")</f>
        <v/>
      </c>
      <c r="AB1227" s="1" t="str">
        <f>IF(AND(שבוע_בדילוג[[#This Row],[הווסת פעיל?]]=1,שבוע_בדילוג[[#This Row],[וסת קבוע אחרון]]&lt;&gt;X1226),שבוע_בדילוג[[#This Row],[וסת קבוע אחרון]],"")</f>
        <v/>
      </c>
      <c r="AC1227" s="1" t="str">
        <f>IF(AND(שבוע_בדילוג[[#This Row],[הווסת פעיל?]]=1,Y1226=0,שבוע_בדילוג[[#This Row],[וסת קבוע אחרון]]=X1226),שבוע_בדילוג[[#This Row],[וסת קבוע אחרון]],"")</f>
        <v/>
      </c>
      <c r="AD1227" s="1" t="str">
        <f>IF(AND(שבוע_בדילוג[[#This Row],[הווסת פעיל?]]=1,Y1226=0,שבוע_בדילוג[[#This Row],[וסת קבוע אחרון]]&lt;&gt;X1226),1,"")</f>
        <v/>
      </c>
      <c r="AE1227" s="1" t="str">
        <f>IF(AND(שבוע_בדילוג[[#This Row],[הווסת פעיל?]]&lt;&gt;"",B1228=1),שבוע_בדילוג[[#This Row],[CycleNumber]],"")</f>
        <v/>
      </c>
      <c r="AF1227" s="1" t="str">
        <f>IF(AND(שבוע_בדילוג[[#This Row],[הווסת פעיל?]]&lt;&gt;"",Y1226=""),שבוע_בדילוג[[#This Row],[CycleNumber]],"")</f>
        <v/>
      </c>
      <c r="AG1227" s="1" t="str">
        <f>IF(B1228=1,"",IF(שבוע_בדילוג[[#This Row],[הווסת פעיל?]]=1,IF(שבוע_בדילוג[[#This Row],[וסת קבוע אחרון]]=F1228,1,0),""))</f>
        <v/>
      </c>
      <c r="AH1227" s="1" t="str">
        <f>IF(B1228=1,"",IF(שבוע_בדילוג[[#This Row],[הווסת פעיל?]]=1,IF(OR(שבוע_בדילוג[[#This Row],[וסת קבוע אחרון]]=F1228,F1228=שבוע_בדילוג[[#This Row],[LengthofCycle]]),1,0),""))</f>
        <v/>
      </c>
      <c r="AI1227" s="1" t="str">
        <f>IF(B1228=1,"",IF(שבוע_בדילוג[[#This Row],[הווסת פעיל?]]=1,IF(OR(שבוע_בדילוג[[#This Row],[וסת קבוע אחרון]]=F1228,F1228=שבוע_בדילוג[[#This Row],[LengthofCycle]],AND(שבוע_בדילוג[[#This Row],[LengthofCycle]]&lt;&gt;שבוע_בדילוג[[#This Row],[וסת קבוע אחרון]],OR(F1228=28,F1228=29))),1,0),""))</f>
        <v/>
      </c>
      <c r="AJ1227" s="1" t="str">
        <f>IF(AND(שבוע_בדילוג[[#This Row],[הווסת פעיל?]]=1,B1228=1),1,"")</f>
        <v/>
      </c>
      <c r="AK1227" s="4">
        <f>IF(AND(שבוע_בדילוג[[#This Row],[הווסת פעיל?]]&lt;&gt;1,B1228&lt;&gt;1,B1228&lt;&gt;""),IF(שבוע_בדילוג[[#This Row],[LengthofCycle]]=F1228,1,0),"")</f>
        <v>0</v>
      </c>
      <c r="AL1227" s="4">
        <f>IF(AND(שבוע_בדילוג[[#This Row],[הווסת פעיל?]]&lt;&gt;1,B1228&lt;&gt;1,B1228&lt;&gt;""),IF(OR(שבוע_בדילוג[[#This Row],[LengthofCycle]]=F1228,F1228=29),1,0),"")</f>
        <v>0</v>
      </c>
      <c r="AM1227" s="4">
        <f>IF(AND(שבוע_בדילוג[[#This Row],[הווסת פעיל?]]&lt;&gt;1,B1228&lt;&gt;1,B1228&lt;&gt;""),IF(OR(שבוע_בדילוג[[#This Row],[LengthofCycle]]=F1228,F1228=29,F1228=28),1,0),"")</f>
        <v>0</v>
      </c>
    </row>
    <row r="1228" spans="1:39" x14ac:dyDescent="0.25">
      <c r="A1228" s="1" t="s">
        <v>156</v>
      </c>
      <c r="B1228" s="1">
        <v>9</v>
      </c>
      <c r="C1228" s="1">
        <v>1</v>
      </c>
      <c r="D1228" s="1">
        <v>1</v>
      </c>
      <c r="E1228" s="1">
        <v>0</v>
      </c>
      <c r="F1228" s="1">
        <v>32</v>
      </c>
      <c r="H1228" s="1">
        <f>שבוע_בדילוג[[#This Row],[LengthofCycle]]+1</f>
        <v>33</v>
      </c>
      <c r="I1228" s="1" t="str">
        <f>IF(IFERROR(LOOKUP(שבוע_בדילוג[[#This Row],[ClientID]],קביעויות[השבוע בדילוג]),FALSE)=שבוע_בדילוג[[#This Row],[ClientID]],1,"")</f>
        <v/>
      </c>
      <c r="J1228" s="1" t="str">
        <f>IF(AND(שבוע_בדילוג[[#This Row],[CycleNumber]]&gt;1,OR(B1229="",שבוע_בדילוג[[#This Row],[CycleNumber]]&gt;B1227)),IF(OR(AND(שבוע_בדילוג[[#This Row],[LengthofCycle]]=29,F1227=29),AND(שבוע_בדילוג[[#This Row],[LengthofCycle]]=36,F1227=36)),1,""),"")</f>
        <v/>
      </c>
      <c r="K1228" s="1" t="str">
        <f>IF(AND(שבוע_בדילוג[[#This Row],[וסת השבוע]]=1,J1227=1,שבוע_בדילוג[[#This Row],[CycleNumber]]&gt;B1227),1,"")</f>
        <v/>
      </c>
      <c r="L1228" s="1" t="str">
        <f>IF(שבוע_בדילוג[[#This Row],[CycleNumber]]=1,"",IF(שבוע_בדילוג[[#This Row],[וסת השבוע]]=1,0,IF(L1227="","",IF(L1227=0,IF(שבוע_בדילוג[[#This Row],[LengthofCycle]]=29,0,1),IF(L1227=1,IF(שבוע_בדילוג[[#This Row],[LengthofCycle]]+F1227=29*2,0,2),IF(L1227=2,IF(שבוע_בדילוג[[#This Row],[LengthofCycle]]+F1227+F1226=29*3,0,3),""))))))</f>
        <v/>
      </c>
      <c r="M1228" s="1" t="str">
        <f>IF(שבוע_בדילוג[[#This Row],[וסת השבוע]]=1,IF(שבוע_בדילוג[[#This Row],[וסת השבוע וההפלגה ביחד]]=1,M1227+1,0),IF(AND(שבוע_בדילוג[[#This Row],[CycleNumber]]&gt;B1227,שבוע_בדילוג[[#This Row],[CycleNumber]]&gt;1),IF(שבוע_בדילוג[[#This Row],[וסת השבוע פעיל?]]&lt;&gt;"",M1227+1,""),""))</f>
        <v/>
      </c>
      <c r="N1228" s="1" t="str">
        <f>IF(שבוע_בדילוג[[#This Row],[וסת השבוע פעיל?2]]="","",IF(AND(שבוע_בדילוג[[#This Row],[וסת השבוע פעיל?]]&lt;&gt;"",שבוע_בדילוג[[#This Row],[CycleNumber]]&lt;B1229,B1229&lt;&gt;"",שבוע_בדילוג[[#This Row],[וסת השבוע פעיל?]]&lt;3),IF(L1229=0,IF(AND(שבוע_בדילוג[[#This Row],[וסת השבוע פעיל?]]&gt;0,J1229=1),0,1),0),""))</f>
        <v/>
      </c>
      <c r="O1228" s="1" t="str">
        <f t="shared" si="96"/>
        <v/>
      </c>
      <c r="P1228" s="1" t="str">
        <f>IF(AND(שבוע_בדילוג[[#This Row],[חיזוי - שבוע]]=1,K1229=1),1,"")</f>
        <v/>
      </c>
      <c r="Q1228" s="1" t="str">
        <f>IF(AND(שבוע_בדילוג[[#This Row],[וסת השבוע פעיל?]]&lt;3,OR(שבוע_בדילוג[[#This Row],[CycleNumber]]&gt;B1229,B1229="")),1,"")</f>
        <v/>
      </c>
      <c r="R1228" s="1" t="str">
        <f>IF(AND(שבוע_בדילוג[[#This Row],[חיזוי - שבוע]]&lt;&gt;"",שבוע_בדילוג[[#This Row],[וסת השבוע פעיל?2]]=""),1,"")</f>
        <v/>
      </c>
      <c r="S1228" s="1" t="str">
        <f>IF(שבוע_בדילוג[[#This Row],[האישה קבעה וסת שבוע בדילוג?]]=1,IF(שבוע_בדילוג[[#This Row],[וסת השבוע פעיל?]]&lt;3,1,0),"")</f>
        <v/>
      </c>
      <c r="T12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8" s="1">
        <f t="shared" si="97"/>
        <v>0</v>
      </c>
      <c r="V1228" s="1">
        <f t="shared" si="98"/>
        <v>0</v>
      </c>
      <c r="W1228" s="1">
        <f t="shared" si="99"/>
        <v>0</v>
      </c>
      <c r="X1228" s="1" t="str">
        <f>IF(שבוע_בדילוג[[#This Row],[3 הפלגות זהות]]="","",IF(שבוע_בדילוג[[#This Row],[3 הפלגות זהות]]=1,שבוע_בדילוג[[#This Row],[LengthofCycle]],X1227))</f>
        <v/>
      </c>
      <c r="Z1228" s="1" t="str">
        <f>IF(OR(שבוע_בדילוג[[#This Row],[הווסת פעיל?]]=0,שבוע_בדילוג[[#This Row],[הווסת פעיל?]]=""),"",SUM(Z1227,שבוע_בדילוג[[#This Row],[הווסת פעיל?]]))</f>
        <v/>
      </c>
      <c r="AA1228" s="1" t="str">
        <f>IF(AND(שבוע_בדילוג[[#This Row],[כמה מחזורים עד עקירה]]&lt;&gt;"",Z1229=""),שבוע_בדילוג[[#This Row],[כמה מחזורים עד עקירה]],"")</f>
        <v/>
      </c>
      <c r="AB1228" s="1" t="str">
        <f>IF(AND(שבוע_בדילוג[[#This Row],[הווסת פעיל?]]=1,שבוע_בדילוג[[#This Row],[וסת קבוע אחרון]]&lt;&gt;X1227),שבוע_בדילוג[[#This Row],[וסת קבוע אחרון]],"")</f>
        <v/>
      </c>
      <c r="AC1228" s="1" t="str">
        <f>IF(AND(שבוע_בדילוג[[#This Row],[הווסת פעיל?]]=1,Y1227=0,שבוע_בדילוג[[#This Row],[וסת קבוע אחרון]]=X1227),שבוע_בדילוג[[#This Row],[וסת קבוע אחרון]],"")</f>
        <v/>
      </c>
      <c r="AD1228" s="1" t="str">
        <f>IF(AND(שבוע_בדילוג[[#This Row],[הווסת פעיל?]]=1,Y1227=0,שבוע_בדילוג[[#This Row],[וסת קבוע אחרון]]&lt;&gt;X1227),1,"")</f>
        <v/>
      </c>
      <c r="AE1228" s="1" t="str">
        <f>IF(AND(שבוע_בדילוג[[#This Row],[הווסת פעיל?]]&lt;&gt;"",B1229=1),שבוע_בדילוג[[#This Row],[CycleNumber]],"")</f>
        <v/>
      </c>
      <c r="AF1228" s="1" t="str">
        <f>IF(AND(שבוע_בדילוג[[#This Row],[הווסת פעיל?]]&lt;&gt;"",Y1227=""),שבוע_בדילוג[[#This Row],[CycleNumber]],"")</f>
        <v/>
      </c>
      <c r="AG1228" s="1" t="str">
        <f>IF(B1229=1,"",IF(שבוע_בדילוג[[#This Row],[הווסת פעיל?]]=1,IF(שבוע_בדילוג[[#This Row],[וסת קבוע אחרון]]=F1229,1,0),""))</f>
        <v/>
      </c>
      <c r="AH1228" s="1" t="str">
        <f>IF(B1229=1,"",IF(שבוע_בדילוג[[#This Row],[הווסת פעיל?]]=1,IF(OR(שבוע_בדילוג[[#This Row],[וסת קבוע אחרון]]=F1229,F1229=שבוע_בדילוג[[#This Row],[LengthofCycle]]),1,0),""))</f>
        <v/>
      </c>
      <c r="AI1228" s="1" t="str">
        <f>IF(B1229=1,"",IF(שבוע_בדילוג[[#This Row],[הווסת פעיל?]]=1,IF(OR(שבוע_בדילוג[[#This Row],[וסת קבוע אחרון]]=F1229,F1229=שבוע_בדילוג[[#This Row],[LengthofCycle]],AND(שבוע_בדילוג[[#This Row],[LengthofCycle]]&lt;&gt;שבוע_בדילוג[[#This Row],[וסת קבוע אחרון]],OR(F1229=28,F1229=29))),1,0),""))</f>
        <v/>
      </c>
      <c r="AJ1228" s="1" t="str">
        <f>IF(AND(שבוע_בדילוג[[#This Row],[הווסת פעיל?]]=1,B1229=1),1,"")</f>
        <v/>
      </c>
      <c r="AK1228" s="4">
        <f>IF(AND(שבוע_בדילוג[[#This Row],[הווסת פעיל?]]&lt;&gt;1,B1229&lt;&gt;1,B1229&lt;&gt;""),IF(שבוע_בדילוג[[#This Row],[LengthofCycle]]=F1229,1,0),"")</f>
        <v>0</v>
      </c>
      <c r="AL1228" s="4">
        <f>IF(AND(שבוע_בדילוג[[#This Row],[הווסת פעיל?]]&lt;&gt;1,B1229&lt;&gt;1,B1229&lt;&gt;""),IF(OR(שבוע_בדילוג[[#This Row],[LengthofCycle]]=F1229,F1229=29),1,0),"")</f>
        <v>1</v>
      </c>
      <c r="AM1228" s="4">
        <f>IF(AND(שבוע_בדילוג[[#This Row],[הווסת פעיל?]]&lt;&gt;1,B1229&lt;&gt;1,B1229&lt;&gt;""),IF(OR(שבוע_בדילוג[[#This Row],[LengthofCycle]]=F1229,F1229=29,F1229=28),1,0),"")</f>
        <v>1</v>
      </c>
    </row>
    <row r="1229" spans="1:39" x14ac:dyDescent="0.25">
      <c r="A1229" s="1" t="s">
        <v>156</v>
      </c>
      <c r="B1229" s="1">
        <v>10</v>
      </c>
      <c r="C1229" s="1">
        <v>1</v>
      </c>
      <c r="D1229" s="1">
        <v>1</v>
      </c>
      <c r="E1229" s="1">
        <v>0</v>
      </c>
      <c r="F1229" s="1">
        <v>29</v>
      </c>
      <c r="H1229" s="1">
        <f>שבוע_בדילוג[[#This Row],[LengthofCycle]]+1</f>
        <v>30</v>
      </c>
      <c r="I1229" s="1" t="str">
        <f>IF(IFERROR(LOOKUP(שבוע_בדילוג[[#This Row],[ClientID]],קביעויות[השבוע בדילוג]),FALSE)=שבוע_בדילוג[[#This Row],[ClientID]],1,"")</f>
        <v/>
      </c>
      <c r="J1229" s="1" t="str">
        <f>IF(AND(שבוע_בדילוג[[#This Row],[CycleNumber]]&gt;1,OR(B1230="",שבוע_בדילוג[[#This Row],[CycleNumber]]&gt;B1228)),IF(OR(AND(שבוע_בדילוג[[#This Row],[LengthofCycle]]=29,F1228=29),AND(שבוע_בדילוג[[#This Row],[LengthofCycle]]=36,F1228=36)),1,""),"")</f>
        <v/>
      </c>
      <c r="K1229" s="1" t="str">
        <f>IF(AND(שבוע_בדילוג[[#This Row],[וסת השבוע]]=1,J1228=1,שבוע_בדילוג[[#This Row],[CycleNumber]]&gt;B1228),1,"")</f>
        <v/>
      </c>
      <c r="L1229" s="1" t="str">
        <f>IF(שבוע_בדילוג[[#This Row],[CycleNumber]]=1,"",IF(שבוע_בדילוג[[#This Row],[וסת השבוע]]=1,0,IF(L1228="","",IF(L1228=0,IF(שבוע_בדילוג[[#This Row],[LengthofCycle]]=29,0,1),IF(L1228=1,IF(שבוע_בדילוג[[#This Row],[LengthofCycle]]+F1228=29*2,0,2),IF(L1228=2,IF(שבוע_בדילוג[[#This Row],[LengthofCycle]]+F1228+F1227=29*3,0,3),""))))))</f>
        <v/>
      </c>
      <c r="M1229" s="1" t="str">
        <f>IF(שבוע_בדילוג[[#This Row],[וסת השבוע]]=1,IF(שבוע_בדילוג[[#This Row],[וסת השבוע וההפלגה ביחד]]=1,M1228+1,0),IF(AND(שבוע_בדילוג[[#This Row],[CycleNumber]]&gt;B1228,שבוע_בדילוג[[#This Row],[CycleNumber]]&gt;1),IF(שבוע_בדילוג[[#This Row],[וסת השבוע פעיל?]]&lt;&gt;"",M1228+1,""),""))</f>
        <v/>
      </c>
      <c r="N1229" s="1" t="str">
        <f>IF(שבוע_בדילוג[[#This Row],[וסת השבוע פעיל?2]]="","",IF(AND(שבוע_בדילוג[[#This Row],[וסת השבוע פעיל?]]&lt;&gt;"",שבוע_בדילוג[[#This Row],[CycleNumber]]&lt;B1230,B1230&lt;&gt;"",שבוע_בדילוג[[#This Row],[וסת השבוע פעיל?]]&lt;3),IF(L1230=0,IF(AND(שבוע_בדילוג[[#This Row],[וסת השבוע פעיל?]]&gt;0,J1230=1),0,1),0),""))</f>
        <v/>
      </c>
      <c r="O1229" s="1" t="str">
        <f t="shared" si="96"/>
        <v/>
      </c>
      <c r="P1229" s="1" t="str">
        <f>IF(AND(שבוע_בדילוג[[#This Row],[חיזוי - שבוע]]=1,K1230=1),1,"")</f>
        <v/>
      </c>
      <c r="Q1229" s="1" t="str">
        <f>IF(AND(שבוע_בדילוג[[#This Row],[וסת השבוע פעיל?]]&lt;3,OR(שבוע_בדילוג[[#This Row],[CycleNumber]]&gt;B1230,B1230="")),1,"")</f>
        <v/>
      </c>
      <c r="R1229" s="1" t="str">
        <f>IF(AND(שבוע_בדילוג[[#This Row],[חיזוי - שבוע]]&lt;&gt;"",שבוע_בדילוג[[#This Row],[וסת השבוע פעיל?2]]=""),1,"")</f>
        <v/>
      </c>
      <c r="S1229" s="1" t="str">
        <f>IF(שבוע_בדילוג[[#This Row],[האישה קבעה וסת שבוע בדילוג?]]=1,IF(שבוע_בדילוג[[#This Row],[וסת השבוע פעיל?]]&lt;3,1,0),"")</f>
        <v/>
      </c>
      <c r="T12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29" s="1">
        <f t="shared" si="97"/>
        <v>0</v>
      </c>
      <c r="V1229" s="1">
        <f t="shared" si="98"/>
        <v>0</v>
      </c>
      <c r="W1229" s="1">
        <f t="shared" si="99"/>
        <v>0</v>
      </c>
      <c r="X1229" s="1" t="str">
        <f>IF(שבוע_בדילוג[[#This Row],[3 הפלגות זהות]]="","",IF(שבוע_בדילוג[[#This Row],[3 הפלגות זהות]]=1,שבוע_בדילוג[[#This Row],[LengthofCycle]],X1228))</f>
        <v/>
      </c>
      <c r="Z1229" s="1" t="str">
        <f>IF(OR(שבוע_בדילוג[[#This Row],[הווסת פעיל?]]=0,שבוע_בדילוג[[#This Row],[הווסת פעיל?]]=""),"",SUM(Z1228,שבוע_בדילוג[[#This Row],[הווסת פעיל?]]))</f>
        <v/>
      </c>
      <c r="AA1229" s="1" t="str">
        <f>IF(AND(שבוע_בדילוג[[#This Row],[כמה מחזורים עד עקירה]]&lt;&gt;"",Z1230=""),שבוע_בדילוג[[#This Row],[כמה מחזורים עד עקירה]],"")</f>
        <v/>
      </c>
      <c r="AB1229" s="1" t="str">
        <f>IF(AND(שבוע_בדילוג[[#This Row],[הווסת פעיל?]]=1,שבוע_בדילוג[[#This Row],[וסת קבוע אחרון]]&lt;&gt;X1228),שבוע_בדילוג[[#This Row],[וסת קבוע אחרון]],"")</f>
        <v/>
      </c>
      <c r="AC1229" s="1" t="str">
        <f>IF(AND(שבוע_בדילוג[[#This Row],[הווסת פעיל?]]=1,Y1228=0,שבוע_בדילוג[[#This Row],[וסת קבוע אחרון]]=X1228),שבוע_בדילוג[[#This Row],[וסת קבוע אחרון]],"")</f>
        <v/>
      </c>
      <c r="AD1229" s="1" t="str">
        <f>IF(AND(שבוע_בדילוג[[#This Row],[הווסת פעיל?]]=1,Y1228=0,שבוע_בדילוג[[#This Row],[וסת קבוע אחרון]]&lt;&gt;X1228),1,"")</f>
        <v/>
      </c>
      <c r="AE1229" s="1" t="str">
        <f>IF(AND(שבוע_בדילוג[[#This Row],[הווסת פעיל?]]&lt;&gt;"",B1230=1),שבוע_בדילוג[[#This Row],[CycleNumber]],"")</f>
        <v/>
      </c>
      <c r="AF1229" s="1" t="str">
        <f>IF(AND(שבוע_בדילוג[[#This Row],[הווסת פעיל?]]&lt;&gt;"",Y1228=""),שבוע_בדילוג[[#This Row],[CycleNumber]],"")</f>
        <v/>
      </c>
      <c r="AG1229" s="1" t="str">
        <f>IF(B1230=1,"",IF(שבוע_בדילוג[[#This Row],[הווסת פעיל?]]=1,IF(שבוע_בדילוג[[#This Row],[וסת קבוע אחרון]]=F1230,1,0),""))</f>
        <v/>
      </c>
      <c r="AH1229" s="1" t="str">
        <f>IF(B1230=1,"",IF(שבוע_בדילוג[[#This Row],[הווסת פעיל?]]=1,IF(OR(שבוע_בדילוג[[#This Row],[וסת קבוע אחרון]]=F1230,F1230=שבוע_בדילוג[[#This Row],[LengthofCycle]]),1,0),""))</f>
        <v/>
      </c>
      <c r="AI1229" s="1" t="str">
        <f>IF(B1230=1,"",IF(שבוע_בדילוג[[#This Row],[הווסת פעיל?]]=1,IF(OR(שבוע_בדילוג[[#This Row],[וסת קבוע אחרון]]=F1230,F1230=שבוע_בדילוג[[#This Row],[LengthofCycle]],AND(שבוע_בדילוג[[#This Row],[LengthofCycle]]&lt;&gt;שבוע_בדילוג[[#This Row],[וסת קבוע אחרון]],OR(F1230=28,F1230=29))),1,0),""))</f>
        <v/>
      </c>
      <c r="AJ1229" s="1" t="str">
        <f>IF(AND(שבוע_בדילוג[[#This Row],[הווסת פעיל?]]=1,B1230=1),1,"")</f>
        <v/>
      </c>
      <c r="AK1229" s="4">
        <f>IF(AND(שבוע_בדילוג[[#This Row],[הווסת פעיל?]]&lt;&gt;1,B1230&lt;&gt;1,B1230&lt;&gt;""),IF(שבוע_בדילוג[[#This Row],[LengthofCycle]]=F1230,1,0),"")</f>
        <v>0</v>
      </c>
      <c r="AL1229" s="4">
        <f>IF(AND(שבוע_בדילוג[[#This Row],[הווסת פעיל?]]&lt;&gt;1,B1230&lt;&gt;1,B1230&lt;&gt;""),IF(OR(שבוע_בדילוג[[#This Row],[LengthofCycle]]=F1230,F1230=29),1,0),"")</f>
        <v>0</v>
      </c>
      <c r="AM1229" s="4">
        <f>IF(AND(שבוע_בדילוג[[#This Row],[הווסת פעיל?]]&lt;&gt;1,B1230&lt;&gt;1,B1230&lt;&gt;""),IF(OR(שבוע_בדילוג[[#This Row],[LengthofCycle]]=F1230,F1230=29,F1230=28),1,0),"")</f>
        <v>0</v>
      </c>
    </row>
    <row r="1230" spans="1:39" x14ac:dyDescent="0.25">
      <c r="A1230" s="1" t="s">
        <v>156</v>
      </c>
      <c r="B1230" s="1">
        <v>11</v>
      </c>
      <c r="C1230" s="1">
        <v>1</v>
      </c>
      <c r="D1230" s="1">
        <v>1</v>
      </c>
      <c r="E1230" s="1">
        <v>0</v>
      </c>
      <c r="F1230" s="1">
        <v>30</v>
      </c>
      <c r="H1230" s="1">
        <f>שבוע_בדילוג[[#This Row],[LengthofCycle]]+1</f>
        <v>31</v>
      </c>
      <c r="I1230" s="1" t="str">
        <f>IF(IFERROR(LOOKUP(שבוע_בדילוג[[#This Row],[ClientID]],קביעויות[השבוע בדילוג]),FALSE)=שבוע_בדילוג[[#This Row],[ClientID]],1,"")</f>
        <v/>
      </c>
      <c r="J1230" s="1" t="str">
        <f>IF(AND(שבוע_בדילוג[[#This Row],[CycleNumber]]&gt;1,OR(B1231="",שבוע_בדילוג[[#This Row],[CycleNumber]]&gt;B1229)),IF(OR(AND(שבוע_בדילוג[[#This Row],[LengthofCycle]]=29,F1229=29),AND(שבוע_בדילוג[[#This Row],[LengthofCycle]]=36,F1229=36)),1,""),"")</f>
        <v/>
      </c>
      <c r="K1230" s="1" t="str">
        <f>IF(AND(שבוע_בדילוג[[#This Row],[וסת השבוע]]=1,J1229=1,שבוע_בדילוג[[#This Row],[CycleNumber]]&gt;B1229),1,"")</f>
        <v/>
      </c>
      <c r="L1230" s="1" t="str">
        <f>IF(שבוע_בדילוג[[#This Row],[CycleNumber]]=1,"",IF(שבוע_בדילוג[[#This Row],[וסת השבוע]]=1,0,IF(L1229="","",IF(L1229=0,IF(שבוע_בדילוג[[#This Row],[LengthofCycle]]=29,0,1),IF(L1229=1,IF(שבוע_בדילוג[[#This Row],[LengthofCycle]]+F1229=29*2,0,2),IF(L1229=2,IF(שבוע_בדילוג[[#This Row],[LengthofCycle]]+F1229+F1228=29*3,0,3),""))))))</f>
        <v/>
      </c>
      <c r="M1230" s="1" t="str">
        <f>IF(שבוע_בדילוג[[#This Row],[וסת השבוע]]=1,IF(שבוע_בדילוג[[#This Row],[וסת השבוע וההפלגה ביחד]]=1,M1229+1,0),IF(AND(שבוע_בדילוג[[#This Row],[CycleNumber]]&gt;B1229,שבוע_בדילוג[[#This Row],[CycleNumber]]&gt;1),IF(שבוע_בדילוג[[#This Row],[וסת השבוע פעיל?]]&lt;&gt;"",M1229+1,""),""))</f>
        <v/>
      </c>
      <c r="N1230" s="1" t="str">
        <f>IF(שבוע_בדילוג[[#This Row],[וסת השבוע פעיל?2]]="","",IF(AND(שבוע_בדילוג[[#This Row],[וסת השבוע פעיל?]]&lt;&gt;"",שבוע_בדילוג[[#This Row],[CycleNumber]]&lt;B1231,B1231&lt;&gt;"",שבוע_בדילוג[[#This Row],[וסת השבוע פעיל?]]&lt;3),IF(L1231=0,IF(AND(שבוע_בדילוג[[#This Row],[וסת השבוע פעיל?]]&gt;0,J1231=1),0,1),0),""))</f>
        <v/>
      </c>
      <c r="O1230" s="1" t="str">
        <f t="shared" si="96"/>
        <v/>
      </c>
      <c r="P1230" s="1" t="str">
        <f>IF(AND(שבוע_בדילוג[[#This Row],[חיזוי - שבוע]]=1,K1231=1),1,"")</f>
        <v/>
      </c>
      <c r="Q1230" s="1" t="str">
        <f>IF(AND(שבוע_בדילוג[[#This Row],[וסת השבוע פעיל?]]&lt;3,OR(שבוע_בדילוג[[#This Row],[CycleNumber]]&gt;B1231,B1231="")),1,"")</f>
        <v/>
      </c>
      <c r="R1230" s="1" t="str">
        <f>IF(AND(שבוע_בדילוג[[#This Row],[חיזוי - שבוע]]&lt;&gt;"",שבוע_בדילוג[[#This Row],[וסת השבוע פעיל?2]]=""),1,"")</f>
        <v/>
      </c>
      <c r="S1230" s="1" t="str">
        <f>IF(שבוע_בדילוג[[#This Row],[האישה קבעה וסת שבוע בדילוג?]]=1,IF(שבוע_בדילוג[[#This Row],[וסת השבוע פעיל?]]&lt;3,1,0),"")</f>
        <v/>
      </c>
      <c r="T12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0" s="1">
        <f t="shared" si="97"/>
        <v>0</v>
      </c>
      <c r="V1230" s="1">
        <f t="shared" si="98"/>
        <v>0</v>
      </c>
      <c r="W1230" s="1">
        <f t="shared" si="99"/>
        <v>0</v>
      </c>
      <c r="X1230" s="1" t="str">
        <f>IF(שבוע_בדילוג[[#This Row],[3 הפלגות זהות]]="","",IF(שבוע_בדילוג[[#This Row],[3 הפלגות זהות]]=1,שבוע_בדילוג[[#This Row],[LengthofCycle]],X1229))</f>
        <v/>
      </c>
      <c r="Z1230" s="1" t="str">
        <f>IF(OR(שבוע_בדילוג[[#This Row],[הווסת פעיל?]]=0,שבוע_בדילוג[[#This Row],[הווסת פעיל?]]=""),"",SUM(Z1229,שבוע_בדילוג[[#This Row],[הווסת פעיל?]]))</f>
        <v/>
      </c>
      <c r="AA1230" s="1" t="str">
        <f>IF(AND(שבוע_בדילוג[[#This Row],[כמה מחזורים עד עקירה]]&lt;&gt;"",Z1231=""),שבוע_בדילוג[[#This Row],[כמה מחזורים עד עקירה]],"")</f>
        <v/>
      </c>
      <c r="AB1230" s="1" t="str">
        <f>IF(AND(שבוע_בדילוג[[#This Row],[הווסת פעיל?]]=1,שבוע_בדילוג[[#This Row],[וסת קבוע אחרון]]&lt;&gt;X1229),שבוע_בדילוג[[#This Row],[וסת קבוע אחרון]],"")</f>
        <v/>
      </c>
      <c r="AC1230" s="1" t="str">
        <f>IF(AND(שבוע_בדילוג[[#This Row],[הווסת פעיל?]]=1,Y1229=0,שבוע_בדילוג[[#This Row],[וסת קבוע אחרון]]=X1229),שבוע_בדילוג[[#This Row],[וסת קבוע אחרון]],"")</f>
        <v/>
      </c>
      <c r="AD1230" s="1" t="str">
        <f>IF(AND(שבוע_בדילוג[[#This Row],[הווסת פעיל?]]=1,Y1229=0,שבוע_בדילוג[[#This Row],[וסת קבוע אחרון]]&lt;&gt;X1229),1,"")</f>
        <v/>
      </c>
      <c r="AE1230" s="1" t="str">
        <f>IF(AND(שבוע_בדילוג[[#This Row],[הווסת פעיל?]]&lt;&gt;"",B1231=1),שבוע_בדילוג[[#This Row],[CycleNumber]],"")</f>
        <v/>
      </c>
      <c r="AF1230" s="1" t="str">
        <f>IF(AND(שבוע_בדילוג[[#This Row],[הווסת פעיל?]]&lt;&gt;"",Y1229=""),שבוע_בדילוג[[#This Row],[CycleNumber]],"")</f>
        <v/>
      </c>
      <c r="AG1230" s="1" t="str">
        <f>IF(B1231=1,"",IF(שבוע_בדילוג[[#This Row],[הווסת פעיל?]]=1,IF(שבוע_בדילוג[[#This Row],[וסת קבוע אחרון]]=F1231,1,0),""))</f>
        <v/>
      </c>
      <c r="AH1230" s="1" t="str">
        <f>IF(B1231=1,"",IF(שבוע_בדילוג[[#This Row],[הווסת פעיל?]]=1,IF(OR(שבוע_בדילוג[[#This Row],[וסת קבוע אחרון]]=F1231,F1231=שבוע_בדילוג[[#This Row],[LengthofCycle]]),1,0),""))</f>
        <v/>
      </c>
      <c r="AI1230" s="1" t="str">
        <f>IF(B1231=1,"",IF(שבוע_בדילוג[[#This Row],[הווסת פעיל?]]=1,IF(OR(שבוע_בדילוג[[#This Row],[וסת קבוע אחרון]]=F1231,F1231=שבוע_בדילוג[[#This Row],[LengthofCycle]],AND(שבוע_בדילוג[[#This Row],[LengthofCycle]]&lt;&gt;שבוע_בדילוג[[#This Row],[וסת קבוע אחרון]],OR(F1231=28,F1231=29))),1,0),""))</f>
        <v/>
      </c>
      <c r="AJ1230" s="1" t="str">
        <f>IF(AND(שבוע_בדילוג[[#This Row],[הווסת פעיל?]]=1,B1231=1),1,"")</f>
        <v/>
      </c>
      <c r="AK1230" s="4">
        <f>IF(AND(שבוע_בדילוג[[#This Row],[הווסת פעיל?]]&lt;&gt;1,B1231&lt;&gt;1,B1231&lt;&gt;""),IF(שבוע_בדילוג[[#This Row],[LengthofCycle]]=F1231,1,0),"")</f>
        <v>0</v>
      </c>
      <c r="AL1230" s="4">
        <f>IF(AND(שבוע_בדילוג[[#This Row],[הווסת פעיל?]]&lt;&gt;1,B1231&lt;&gt;1,B1231&lt;&gt;""),IF(OR(שבוע_בדילוג[[#This Row],[LengthofCycle]]=F1231,F1231=29),1,0),"")</f>
        <v>0</v>
      </c>
      <c r="AM1230" s="4">
        <f>IF(AND(שבוע_בדילוג[[#This Row],[הווסת פעיל?]]&lt;&gt;1,B1231&lt;&gt;1,B1231&lt;&gt;""),IF(OR(שבוע_בדילוג[[#This Row],[LengthofCycle]]=F1231,F1231=29,F1231=28),1,0),"")</f>
        <v>0</v>
      </c>
    </row>
    <row r="1231" spans="1:39" x14ac:dyDescent="0.25">
      <c r="A1231" s="1" t="s">
        <v>156</v>
      </c>
      <c r="B1231" s="1">
        <v>12</v>
      </c>
      <c r="C1231" s="1">
        <v>1</v>
      </c>
      <c r="D1231" s="1">
        <v>1</v>
      </c>
      <c r="E1231" s="1">
        <v>0</v>
      </c>
      <c r="F1231" s="1">
        <v>26</v>
      </c>
      <c r="H1231" s="1">
        <f>שבוע_בדילוג[[#This Row],[LengthofCycle]]+1</f>
        <v>27</v>
      </c>
      <c r="I1231" s="1" t="str">
        <f>IF(IFERROR(LOOKUP(שבוע_בדילוג[[#This Row],[ClientID]],קביעויות[השבוע בדילוג]),FALSE)=שבוע_בדילוג[[#This Row],[ClientID]],1,"")</f>
        <v/>
      </c>
      <c r="J1231" s="1" t="str">
        <f>IF(AND(שבוע_בדילוג[[#This Row],[CycleNumber]]&gt;1,OR(B1232="",שבוע_בדילוג[[#This Row],[CycleNumber]]&gt;B1230)),IF(OR(AND(שבוע_בדילוג[[#This Row],[LengthofCycle]]=29,F1230=29),AND(שבוע_בדילוג[[#This Row],[LengthofCycle]]=36,F1230=36)),1,""),"")</f>
        <v/>
      </c>
      <c r="K1231" s="1" t="str">
        <f>IF(AND(שבוע_בדילוג[[#This Row],[וסת השבוע]]=1,J1230=1,שבוע_בדילוג[[#This Row],[CycleNumber]]&gt;B1230),1,"")</f>
        <v/>
      </c>
      <c r="L1231" s="1" t="str">
        <f>IF(שבוע_בדילוג[[#This Row],[CycleNumber]]=1,"",IF(שבוע_בדילוג[[#This Row],[וסת השבוע]]=1,0,IF(L1230="","",IF(L1230=0,IF(שבוע_בדילוג[[#This Row],[LengthofCycle]]=29,0,1),IF(L1230=1,IF(שבוע_בדילוג[[#This Row],[LengthofCycle]]+F1230=29*2,0,2),IF(L1230=2,IF(שבוע_בדילוג[[#This Row],[LengthofCycle]]+F1230+F1229=29*3,0,3),""))))))</f>
        <v/>
      </c>
      <c r="M1231" s="1" t="str">
        <f>IF(שבוע_בדילוג[[#This Row],[וסת השבוע]]=1,IF(שבוע_בדילוג[[#This Row],[וסת השבוע וההפלגה ביחד]]=1,M1230+1,0),IF(AND(שבוע_בדילוג[[#This Row],[CycleNumber]]&gt;B1230,שבוע_בדילוג[[#This Row],[CycleNumber]]&gt;1),IF(שבוע_בדילוג[[#This Row],[וסת השבוע פעיל?]]&lt;&gt;"",M1230+1,""),""))</f>
        <v/>
      </c>
      <c r="N1231" s="1" t="str">
        <f>IF(שבוע_בדילוג[[#This Row],[וסת השבוע פעיל?2]]="","",IF(AND(שבוע_בדילוג[[#This Row],[וסת השבוע פעיל?]]&lt;&gt;"",שבוע_בדילוג[[#This Row],[CycleNumber]]&lt;B1232,B1232&lt;&gt;"",שבוע_בדילוג[[#This Row],[וסת השבוע פעיל?]]&lt;3),IF(L1232=0,IF(AND(שבוע_בדילוג[[#This Row],[וסת השבוע פעיל?]]&gt;0,J1232=1),0,1),0),""))</f>
        <v/>
      </c>
      <c r="O1231" s="1" t="str">
        <f t="shared" si="96"/>
        <v/>
      </c>
      <c r="P1231" s="1" t="str">
        <f>IF(AND(שבוע_בדילוג[[#This Row],[חיזוי - שבוע]]=1,K1232=1),1,"")</f>
        <v/>
      </c>
      <c r="Q1231" s="1" t="str">
        <f>IF(AND(שבוע_בדילוג[[#This Row],[וסת השבוע פעיל?]]&lt;3,OR(שבוע_בדילוג[[#This Row],[CycleNumber]]&gt;B1232,B1232="")),1,"")</f>
        <v/>
      </c>
      <c r="R1231" s="1" t="str">
        <f>IF(AND(שבוע_בדילוג[[#This Row],[חיזוי - שבוע]]&lt;&gt;"",שבוע_בדילוג[[#This Row],[וסת השבוע פעיל?2]]=""),1,"")</f>
        <v/>
      </c>
      <c r="S1231" s="1" t="str">
        <f>IF(שבוע_בדילוג[[#This Row],[האישה קבעה וסת שבוע בדילוג?]]=1,IF(שבוע_בדילוג[[#This Row],[וסת השבוע פעיל?]]&lt;3,1,0),"")</f>
        <v/>
      </c>
      <c r="T12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1" s="1">
        <f t="shared" si="97"/>
        <v>0</v>
      </c>
      <c r="V1231" s="1">
        <f t="shared" si="98"/>
        <v>0</v>
      </c>
      <c r="W1231" s="1">
        <f t="shared" si="99"/>
        <v>0</v>
      </c>
      <c r="X1231" s="1" t="str">
        <f>IF(שבוע_בדילוג[[#This Row],[3 הפלגות זהות]]="","",IF(שבוע_בדילוג[[#This Row],[3 הפלגות זהות]]=1,שבוע_בדילוג[[#This Row],[LengthofCycle]],X1230))</f>
        <v/>
      </c>
      <c r="Z1231" s="1" t="str">
        <f>IF(OR(שבוע_בדילוג[[#This Row],[הווסת פעיל?]]=0,שבוע_בדילוג[[#This Row],[הווסת פעיל?]]=""),"",SUM(Z1230,שבוע_בדילוג[[#This Row],[הווסת פעיל?]]))</f>
        <v/>
      </c>
      <c r="AA1231" s="1" t="str">
        <f>IF(AND(שבוע_בדילוג[[#This Row],[כמה מחזורים עד עקירה]]&lt;&gt;"",Z1232=""),שבוע_בדילוג[[#This Row],[כמה מחזורים עד עקירה]],"")</f>
        <v/>
      </c>
      <c r="AB1231" s="1" t="str">
        <f>IF(AND(שבוע_בדילוג[[#This Row],[הווסת פעיל?]]=1,שבוע_בדילוג[[#This Row],[וסת קבוע אחרון]]&lt;&gt;X1230),שבוע_בדילוג[[#This Row],[וסת קבוע אחרון]],"")</f>
        <v/>
      </c>
      <c r="AC1231" s="1" t="str">
        <f>IF(AND(שבוע_בדילוג[[#This Row],[הווסת פעיל?]]=1,Y1230=0,שבוע_בדילוג[[#This Row],[וסת קבוע אחרון]]=X1230),שבוע_בדילוג[[#This Row],[וסת קבוע אחרון]],"")</f>
        <v/>
      </c>
      <c r="AD1231" s="1" t="str">
        <f>IF(AND(שבוע_בדילוג[[#This Row],[הווסת פעיל?]]=1,Y1230=0,שבוע_בדילוג[[#This Row],[וסת קבוע אחרון]]&lt;&gt;X1230),1,"")</f>
        <v/>
      </c>
      <c r="AE1231" s="1" t="str">
        <f>IF(AND(שבוע_בדילוג[[#This Row],[הווסת פעיל?]]&lt;&gt;"",B1232=1),שבוע_בדילוג[[#This Row],[CycleNumber]],"")</f>
        <v/>
      </c>
      <c r="AF1231" s="1" t="str">
        <f>IF(AND(שבוע_בדילוג[[#This Row],[הווסת פעיל?]]&lt;&gt;"",Y1230=""),שבוע_בדילוג[[#This Row],[CycleNumber]],"")</f>
        <v/>
      </c>
      <c r="AG1231" s="1" t="str">
        <f>IF(B1232=1,"",IF(שבוע_בדילוג[[#This Row],[הווסת פעיל?]]=1,IF(שבוע_בדילוג[[#This Row],[וסת קבוע אחרון]]=F1232,1,0),""))</f>
        <v/>
      </c>
      <c r="AH1231" s="1" t="str">
        <f>IF(B1232=1,"",IF(שבוע_בדילוג[[#This Row],[הווסת פעיל?]]=1,IF(OR(שבוע_בדילוג[[#This Row],[וסת קבוע אחרון]]=F1232,F1232=שבוע_בדילוג[[#This Row],[LengthofCycle]]),1,0),""))</f>
        <v/>
      </c>
      <c r="AI1231" s="1" t="str">
        <f>IF(B1232=1,"",IF(שבוע_בדילוג[[#This Row],[הווסת פעיל?]]=1,IF(OR(שבוע_בדילוג[[#This Row],[וסת קבוע אחרון]]=F1232,F1232=שבוע_בדילוג[[#This Row],[LengthofCycle]],AND(שבוע_בדילוג[[#This Row],[LengthofCycle]]&lt;&gt;שבוע_בדילוג[[#This Row],[וסת קבוע אחרון]],OR(F1232=28,F1232=29))),1,0),""))</f>
        <v/>
      </c>
      <c r="AJ1231" s="1" t="str">
        <f>IF(AND(שבוע_בדילוג[[#This Row],[הווסת פעיל?]]=1,B1232=1),1,"")</f>
        <v/>
      </c>
      <c r="AK1231" s="4" t="str">
        <f>IF(AND(שבוע_בדילוג[[#This Row],[הווסת פעיל?]]&lt;&gt;1,B1232&lt;&gt;1,B1232&lt;&gt;""),IF(שבוע_בדילוג[[#This Row],[LengthofCycle]]=F1232,1,0),"")</f>
        <v/>
      </c>
      <c r="AL1231" s="4" t="str">
        <f>IF(AND(שבוע_בדילוג[[#This Row],[הווסת פעיל?]]&lt;&gt;1,B1232&lt;&gt;1,B1232&lt;&gt;""),IF(OR(שבוע_בדילוג[[#This Row],[LengthofCycle]]=F1232,F1232=29),1,0),"")</f>
        <v/>
      </c>
      <c r="AM1231" s="4" t="str">
        <f>IF(AND(שבוע_בדילוג[[#This Row],[הווסת פעיל?]]&lt;&gt;1,B1232&lt;&gt;1,B1232&lt;&gt;""),IF(OR(שבוע_בדילוג[[#This Row],[LengthofCycle]]=F1232,F1232=29,F1232=28),1,0),"")</f>
        <v/>
      </c>
    </row>
    <row r="1232" spans="1:39" x14ac:dyDescent="0.25">
      <c r="A1232" s="1" t="s">
        <v>157</v>
      </c>
      <c r="B1232" s="1">
        <v>1</v>
      </c>
      <c r="C1232" s="1">
        <v>0</v>
      </c>
      <c r="D1232" s="1">
        <v>1</v>
      </c>
      <c r="E1232" s="1">
        <v>0</v>
      </c>
      <c r="F1232" s="1">
        <v>36</v>
      </c>
      <c r="H1232" s="1">
        <f>שבוע_בדילוג[[#This Row],[LengthofCycle]]+1</f>
        <v>37</v>
      </c>
      <c r="I1232" s="1" t="str">
        <f>IF(IFERROR(LOOKUP(שבוע_בדילוג[[#This Row],[ClientID]],קביעויות[השבוע בדילוג]),FALSE)=שבוע_בדילוג[[#This Row],[ClientID]],1,"")</f>
        <v/>
      </c>
      <c r="J1232" s="1" t="str">
        <f>IF(AND(שבוע_בדילוג[[#This Row],[CycleNumber]]&gt;1,OR(B1233="",שבוע_בדילוג[[#This Row],[CycleNumber]]&gt;B1231)),IF(OR(AND(שבוע_בדילוג[[#This Row],[LengthofCycle]]=29,F1231=29),AND(שבוע_בדילוג[[#This Row],[LengthofCycle]]=36,F1231=36)),1,""),"")</f>
        <v/>
      </c>
      <c r="K1232" s="1" t="str">
        <f>IF(AND(שבוע_בדילוג[[#This Row],[וסת השבוע]]=1,J1231=1,שבוע_בדילוג[[#This Row],[CycleNumber]]&gt;B1231),1,"")</f>
        <v/>
      </c>
      <c r="L1232" s="1" t="str">
        <f>IF(שבוע_בדילוג[[#This Row],[CycleNumber]]=1,"",IF(שבוע_בדילוג[[#This Row],[וסת השבוע]]=1,0,IF(L1231="","",IF(L1231=0,IF(שבוע_בדילוג[[#This Row],[LengthofCycle]]=29,0,1),IF(L1231=1,IF(שבוע_בדילוג[[#This Row],[LengthofCycle]]+F1231=29*2,0,2),IF(L1231=2,IF(שבוע_בדילוג[[#This Row],[LengthofCycle]]+F1231+F1230=29*3,0,3),""))))))</f>
        <v/>
      </c>
      <c r="M1232" s="1" t="str">
        <f>IF(שבוע_בדילוג[[#This Row],[וסת השבוע]]=1,IF(שבוע_בדילוג[[#This Row],[וסת השבוע וההפלגה ביחד]]=1,M1231+1,0),IF(AND(שבוע_בדילוג[[#This Row],[CycleNumber]]&gt;B1231,שבוע_בדילוג[[#This Row],[CycleNumber]]&gt;1),IF(שבוע_בדילוג[[#This Row],[וסת השבוע פעיל?]]&lt;&gt;"",M1231+1,""),""))</f>
        <v/>
      </c>
      <c r="N1232" s="1" t="str">
        <f>IF(שבוע_בדילוג[[#This Row],[וסת השבוע פעיל?2]]="","",IF(AND(שבוע_בדילוג[[#This Row],[וסת השבוע פעיל?]]&lt;&gt;"",שבוע_בדילוג[[#This Row],[CycleNumber]]&lt;B1233,B1233&lt;&gt;"",שבוע_בדילוג[[#This Row],[וסת השבוע פעיל?]]&lt;3),IF(L1233=0,IF(AND(שבוע_בדילוג[[#This Row],[וסת השבוע פעיל?]]&gt;0,J1233=1),0,1),0),""))</f>
        <v/>
      </c>
      <c r="O1232" s="1" t="str">
        <f t="shared" si="96"/>
        <v/>
      </c>
      <c r="P1232" s="1" t="str">
        <f>IF(AND(שבוע_בדילוג[[#This Row],[חיזוי - שבוע]]=1,K1233=1),1,"")</f>
        <v/>
      </c>
      <c r="Q1232" s="1" t="str">
        <f>IF(AND(שבוע_בדילוג[[#This Row],[וסת השבוע פעיל?]]&lt;3,OR(שבוע_בדילוג[[#This Row],[CycleNumber]]&gt;B1233,B1233="")),1,"")</f>
        <v/>
      </c>
      <c r="R1232" s="1" t="str">
        <f>IF(AND(שבוע_בדילוג[[#This Row],[חיזוי - שבוע]]&lt;&gt;"",שבוע_בדילוג[[#This Row],[וסת השבוע פעיל?2]]=""),1,"")</f>
        <v/>
      </c>
      <c r="S1232" s="1" t="str">
        <f>IF(שבוע_בדילוג[[#This Row],[האישה קבעה וסת שבוע בדילוג?]]=1,IF(שבוע_בדילוג[[#This Row],[וסת השבוע פעיל?]]&lt;3,1,0),"")</f>
        <v/>
      </c>
      <c r="T12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2" s="1" t="str">
        <f t="shared" si="97"/>
        <v/>
      </c>
      <c r="V1232" s="1" t="str">
        <f t="shared" si="98"/>
        <v/>
      </c>
      <c r="W1232" s="1" t="str">
        <f t="shared" si="99"/>
        <v/>
      </c>
      <c r="X1232" s="1" t="str">
        <f>IF(שבוע_בדילוג[[#This Row],[3 הפלגות זהות]]="","",IF(שבוע_בדילוג[[#This Row],[3 הפלגות זהות]]=1,שבוע_בדילוג[[#This Row],[LengthofCycle]],X1231))</f>
        <v/>
      </c>
      <c r="Z1232" s="1" t="str">
        <f>IF(OR(שבוע_בדילוג[[#This Row],[הווסת פעיל?]]=0,שבוע_בדילוג[[#This Row],[הווסת פעיל?]]=""),"",SUM(Z1231,שבוע_בדילוג[[#This Row],[הווסת פעיל?]]))</f>
        <v/>
      </c>
      <c r="AA1232" s="1" t="str">
        <f>IF(AND(שבוע_בדילוג[[#This Row],[כמה מחזורים עד עקירה]]&lt;&gt;"",Z1233=""),שבוע_בדילוג[[#This Row],[כמה מחזורים עד עקירה]],"")</f>
        <v/>
      </c>
      <c r="AB1232" s="1" t="str">
        <f>IF(AND(שבוע_בדילוג[[#This Row],[הווסת פעיל?]]=1,שבוע_בדילוג[[#This Row],[וסת קבוע אחרון]]&lt;&gt;X1231),שבוע_בדילוג[[#This Row],[וסת קבוע אחרון]],"")</f>
        <v/>
      </c>
      <c r="AC1232" s="1" t="str">
        <f>IF(AND(שבוע_בדילוג[[#This Row],[הווסת פעיל?]]=1,Y1231=0,שבוע_בדילוג[[#This Row],[וסת קבוע אחרון]]=X1231),שבוע_בדילוג[[#This Row],[וסת קבוע אחרון]],"")</f>
        <v/>
      </c>
      <c r="AD1232" s="1" t="str">
        <f>IF(AND(שבוע_בדילוג[[#This Row],[הווסת פעיל?]]=1,Y1231=0,שבוע_בדילוג[[#This Row],[וסת קבוע אחרון]]&lt;&gt;X1231),1,"")</f>
        <v/>
      </c>
      <c r="AE1232" s="1" t="str">
        <f>IF(AND(שבוע_בדילוג[[#This Row],[הווסת פעיל?]]&lt;&gt;"",B1233=1),שבוע_בדילוג[[#This Row],[CycleNumber]],"")</f>
        <v/>
      </c>
      <c r="AF1232" s="1" t="str">
        <f>IF(AND(שבוע_בדילוג[[#This Row],[הווסת פעיל?]]&lt;&gt;"",Y1231=""),שבוע_בדילוג[[#This Row],[CycleNumber]],"")</f>
        <v/>
      </c>
      <c r="AG1232" s="1" t="str">
        <f>IF(B1233=1,"",IF(שבוע_בדילוג[[#This Row],[הווסת פעיל?]]=1,IF(שבוע_בדילוג[[#This Row],[וסת קבוע אחרון]]=F1233,1,0),""))</f>
        <v/>
      </c>
      <c r="AH1232" s="1" t="str">
        <f>IF(B1233=1,"",IF(שבוע_בדילוג[[#This Row],[הווסת פעיל?]]=1,IF(OR(שבוע_בדילוג[[#This Row],[וסת קבוע אחרון]]=F1233,F1233=שבוע_בדילוג[[#This Row],[LengthofCycle]]),1,0),""))</f>
        <v/>
      </c>
      <c r="AI1232" s="1" t="str">
        <f>IF(B1233=1,"",IF(שבוע_בדילוג[[#This Row],[הווסת פעיל?]]=1,IF(OR(שבוע_בדילוג[[#This Row],[וסת קבוע אחרון]]=F1233,F1233=שבוע_בדילוג[[#This Row],[LengthofCycle]],AND(שבוע_בדילוג[[#This Row],[LengthofCycle]]&lt;&gt;שבוע_בדילוג[[#This Row],[וסת קבוע אחרון]],OR(F1233=28,F1233=29))),1,0),""))</f>
        <v/>
      </c>
      <c r="AJ1232" s="1" t="str">
        <f>IF(AND(שבוע_בדילוג[[#This Row],[הווסת פעיל?]]=1,B1233=1),1,"")</f>
        <v/>
      </c>
      <c r="AK1232" s="4">
        <f>IF(AND(שבוע_בדילוג[[#This Row],[הווסת פעיל?]]&lt;&gt;1,B1233&lt;&gt;1,B1233&lt;&gt;""),IF(שבוע_בדילוג[[#This Row],[LengthofCycle]]=F1233,1,0),"")</f>
        <v>0</v>
      </c>
      <c r="AL1232" s="4">
        <f>IF(AND(שבוע_בדילוג[[#This Row],[הווסת פעיל?]]&lt;&gt;1,B1233&lt;&gt;1,B1233&lt;&gt;""),IF(OR(שבוע_בדילוג[[#This Row],[LengthofCycle]]=F1233,F1233=29),1,0),"")</f>
        <v>1</v>
      </c>
      <c r="AM1232" s="4">
        <f>IF(AND(שבוע_בדילוג[[#This Row],[הווסת פעיל?]]&lt;&gt;1,B1233&lt;&gt;1,B1233&lt;&gt;""),IF(OR(שבוע_בדילוג[[#This Row],[LengthofCycle]]=F1233,F1233=29,F1233=28),1,0),"")</f>
        <v>1</v>
      </c>
    </row>
    <row r="1233" spans="1:39" x14ac:dyDescent="0.25">
      <c r="A1233" s="1" t="s">
        <v>157</v>
      </c>
      <c r="B1233" s="1">
        <v>2</v>
      </c>
      <c r="C1233" s="1">
        <v>0</v>
      </c>
      <c r="D1233" s="1">
        <v>1</v>
      </c>
      <c r="E1233" s="1">
        <v>0</v>
      </c>
      <c r="F1233" s="1">
        <v>29</v>
      </c>
      <c r="H1233" s="1">
        <f>שבוע_בדילוג[[#This Row],[LengthofCycle]]+1</f>
        <v>30</v>
      </c>
      <c r="I1233" s="1" t="str">
        <f>IF(IFERROR(LOOKUP(שבוע_בדילוג[[#This Row],[ClientID]],קביעויות[השבוע בדילוג]),FALSE)=שבוע_בדילוג[[#This Row],[ClientID]],1,"")</f>
        <v/>
      </c>
      <c r="J1233" s="1" t="str">
        <f>IF(AND(שבוע_בדילוג[[#This Row],[CycleNumber]]&gt;1,OR(B1234="",שבוע_בדילוג[[#This Row],[CycleNumber]]&gt;B1232)),IF(OR(AND(שבוע_בדילוג[[#This Row],[LengthofCycle]]=29,F1232=29),AND(שבוע_בדילוג[[#This Row],[LengthofCycle]]=36,F1232=36)),1,""),"")</f>
        <v/>
      </c>
      <c r="K1233" s="1" t="str">
        <f>IF(AND(שבוע_בדילוג[[#This Row],[וסת השבוע]]=1,J1232=1,שבוע_בדילוג[[#This Row],[CycleNumber]]&gt;B1232),1,"")</f>
        <v/>
      </c>
      <c r="L1233" s="1" t="str">
        <f>IF(שבוע_בדילוג[[#This Row],[CycleNumber]]=1,"",IF(שבוע_בדילוג[[#This Row],[וסת השבוע]]=1,0,IF(L1232="","",IF(L1232=0,IF(שבוע_בדילוג[[#This Row],[LengthofCycle]]=29,0,1),IF(L1232=1,IF(שבוע_בדילוג[[#This Row],[LengthofCycle]]+F1232=29*2,0,2),IF(L1232=2,IF(שבוע_בדילוג[[#This Row],[LengthofCycle]]+F1232+F1231=29*3,0,3),""))))))</f>
        <v/>
      </c>
      <c r="M1233" s="1" t="str">
        <f>IF(שבוע_בדילוג[[#This Row],[וסת השבוע]]=1,IF(שבוע_בדילוג[[#This Row],[וסת השבוע וההפלגה ביחד]]=1,M1232+1,0),IF(AND(שבוע_בדילוג[[#This Row],[CycleNumber]]&gt;B1232,שבוע_בדילוג[[#This Row],[CycleNumber]]&gt;1),IF(שבוע_בדילוג[[#This Row],[וסת השבוע פעיל?]]&lt;&gt;"",M1232+1,""),""))</f>
        <v/>
      </c>
      <c r="N1233" s="1" t="str">
        <f>IF(שבוע_בדילוג[[#This Row],[וסת השבוע פעיל?2]]="","",IF(AND(שבוע_בדילוג[[#This Row],[וסת השבוע פעיל?]]&lt;&gt;"",שבוע_בדילוג[[#This Row],[CycleNumber]]&lt;B1234,B1234&lt;&gt;"",שבוע_בדילוג[[#This Row],[וסת השבוע פעיל?]]&lt;3),IF(L1234=0,IF(AND(שבוע_בדילוג[[#This Row],[וסת השבוע פעיל?]]&gt;0,J1234=1),0,1),0),""))</f>
        <v/>
      </c>
      <c r="O1233" s="1" t="str">
        <f t="shared" si="96"/>
        <v/>
      </c>
      <c r="P1233" s="1" t="str">
        <f>IF(AND(שבוע_בדילוג[[#This Row],[חיזוי - שבוע]]=1,K1234=1),1,"")</f>
        <v/>
      </c>
      <c r="Q1233" s="1" t="str">
        <f>IF(AND(שבוע_בדילוג[[#This Row],[וסת השבוע פעיל?]]&lt;3,OR(שבוע_בדילוג[[#This Row],[CycleNumber]]&gt;B1234,B1234="")),1,"")</f>
        <v/>
      </c>
      <c r="R1233" s="1" t="str">
        <f>IF(AND(שבוע_בדילוג[[#This Row],[חיזוי - שבוע]]&lt;&gt;"",שבוע_בדילוג[[#This Row],[וסת השבוע פעיל?2]]=""),1,"")</f>
        <v/>
      </c>
      <c r="S1233" s="1" t="str">
        <f>IF(שבוע_בדילוג[[#This Row],[האישה קבעה וסת שבוע בדילוג?]]=1,IF(שבוע_בדילוג[[#This Row],[וסת השבוע פעיל?]]&lt;3,1,0),"")</f>
        <v/>
      </c>
      <c r="T12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3" s="1" t="str">
        <f t="shared" si="97"/>
        <v/>
      </c>
      <c r="V1233" s="1" t="str">
        <f t="shared" si="98"/>
        <v/>
      </c>
      <c r="W1233" s="1" t="str">
        <f t="shared" si="99"/>
        <v/>
      </c>
      <c r="X1233" s="1" t="str">
        <f>IF(שבוע_בדילוג[[#This Row],[3 הפלגות זהות]]="","",IF(שבוע_בדילוג[[#This Row],[3 הפלגות זהות]]=1,שבוע_בדילוג[[#This Row],[LengthofCycle]],X1232))</f>
        <v/>
      </c>
      <c r="Z1233" s="1" t="str">
        <f>IF(OR(שבוע_בדילוג[[#This Row],[הווסת פעיל?]]=0,שבוע_בדילוג[[#This Row],[הווסת פעיל?]]=""),"",SUM(Z1232,שבוע_בדילוג[[#This Row],[הווסת פעיל?]]))</f>
        <v/>
      </c>
      <c r="AA1233" s="1" t="str">
        <f>IF(AND(שבוע_בדילוג[[#This Row],[כמה מחזורים עד עקירה]]&lt;&gt;"",Z1234=""),שבוע_בדילוג[[#This Row],[כמה מחזורים עד עקירה]],"")</f>
        <v/>
      </c>
      <c r="AB1233" s="1" t="str">
        <f>IF(AND(שבוע_בדילוג[[#This Row],[הווסת פעיל?]]=1,שבוע_בדילוג[[#This Row],[וסת קבוע אחרון]]&lt;&gt;X1232),שבוע_בדילוג[[#This Row],[וסת קבוע אחרון]],"")</f>
        <v/>
      </c>
      <c r="AC1233" s="1" t="str">
        <f>IF(AND(שבוע_בדילוג[[#This Row],[הווסת פעיל?]]=1,Y1232=0,שבוע_בדילוג[[#This Row],[וסת קבוע אחרון]]=X1232),שבוע_בדילוג[[#This Row],[וסת קבוע אחרון]],"")</f>
        <v/>
      </c>
      <c r="AD1233" s="1" t="str">
        <f>IF(AND(שבוע_בדילוג[[#This Row],[הווסת פעיל?]]=1,Y1232=0,שבוע_בדילוג[[#This Row],[וסת קבוע אחרון]]&lt;&gt;X1232),1,"")</f>
        <v/>
      </c>
      <c r="AE1233" s="1" t="str">
        <f>IF(AND(שבוע_בדילוג[[#This Row],[הווסת פעיל?]]&lt;&gt;"",B1234=1),שבוע_בדילוג[[#This Row],[CycleNumber]],"")</f>
        <v/>
      </c>
      <c r="AF1233" s="1" t="str">
        <f>IF(AND(שבוע_בדילוג[[#This Row],[הווסת פעיל?]]&lt;&gt;"",Y1232=""),שבוע_בדילוג[[#This Row],[CycleNumber]],"")</f>
        <v/>
      </c>
      <c r="AG1233" s="1" t="str">
        <f>IF(B1234=1,"",IF(שבוע_בדילוג[[#This Row],[הווסת פעיל?]]=1,IF(שבוע_בדילוג[[#This Row],[וסת קבוע אחרון]]=F1234,1,0),""))</f>
        <v/>
      </c>
      <c r="AH1233" s="1" t="str">
        <f>IF(B1234=1,"",IF(שבוע_בדילוג[[#This Row],[הווסת פעיל?]]=1,IF(OR(שבוע_בדילוג[[#This Row],[וסת קבוע אחרון]]=F1234,F1234=שבוע_בדילוג[[#This Row],[LengthofCycle]]),1,0),""))</f>
        <v/>
      </c>
      <c r="AI1233" s="1" t="str">
        <f>IF(B1234=1,"",IF(שבוע_בדילוג[[#This Row],[הווסת פעיל?]]=1,IF(OR(שבוע_בדילוג[[#This Row],[וסת קבוע אחרון]]=F1234,F1234=שבוע_בדילוג[[#This Row],[LengthofCycle]],AND(שבוע_בדילוג[[#This Row],[LengthofCycle]]&lt;&gt;שבוע_בדילוג[[#This Row],[וסת קבוע אחרון]],OR(F1234=28,F1234=29))),1,0),""))</f>
        <v/>
      </c>
      <c r="AJ1233" s="1" t="str">
        <f>IF(AND(שבוע_בדילוג[[#This Row],[הווסת פעיל?]]=1,B1234=1),1,"")</f>
        <v/>
      </c>
      <c r="AK1233" s="4">
        <f>IF(AND(שבוע_בדילוג[[#This Row],[הווסת פעיל?]]&lt;&gt;1,B1234&lt;&gt;1,B1234&lt;&gt;""),IF(שבוע_בדילוג[[#This Row],[LengthofCycle]]=F1234,1,0),"")</f>
        <v>0</v>
      </c>
      <c r="AL1233" s="4">
        <f>IF(AND(שבוע_בדילוג[[#This Row],[הווסת פעיל?]]&lt;&gt;1,B1234&lt;&gt;1,B1234&lt;&gt;""),IF(OR(שבוע_בדילוג[[#This Row],[LengthofCycle]]=F1234,F1234=29),1,0),"")</f>
        <v>0</v>
      </c>
      <c r="AM1233" s="4">
        <f>IF(AND(שבוע_בדילוג[[#This Row],[הווסת פעיל?]]&lt;&gt;1,B1234&lt;&gt;1,B1234&lt;&gt;""),IF(OR(שבוע_בדילוג[[#This Row],[LengthofCycle]]=F1234,F1234=29,F1234=28),1,0),"")</f>
        <v>0</v>
      </c>
    </row>
    <row r="1234" spans="1:39" x14ac:dyDescent="0.25">
      <c r="A1234" s="1" t="s">
        <v>157</v>
      </c>
      <c r="B1234" s="1">
        <v>3</v>
      </c>
      <c r="C1234" s="1">
        <v>0</v>
      </c>
      <c r="D1234" s="1">
        <v>0</v>
      </c>
      <c r="E1234" s="1">
        <v>0</v>
      </c>
      <c r="F1234" s="1">
        <v>38</v>
      </c>
      <c r="H1234" s="1">
        <f>שבוע_בדילוג[[#This Row],[LengthofCycle]]+1</f>
        <v>39</v>
      </c>
      <c r="I1234" s="1" t="str">
        <f>IF(IFERROR(LOOKUP(שבוע_בדילוג[[#This Row],[ClientID]],קביעויות[השבוע בדילוג]),FALSE)=שבוע_בדילוג[[#This Row],[ClientID]],1,"")</f>
        <v/>
      </c>
      <c r="J1234" s="1" t="str">
        <f>IF(AND(שבוע_בדילוג[[#This Row],[CycleNumber]]&gt;1,OR(B1235="",שבוע_בדילוג[[#This Row],[CycleNumber]]&gt;B1233)),IF(OR(AND(שבוע_בדילוג[[#This Row],[LengthofCycle]]=29,F1233=29),AND(שבוע_בדילוג[[#This Row],[LengthofCycle]]=36,F1233=36)),1,""),"")</f>
        <v/>
      </c>
      <c r="K1234" s="1" t="str">
        <f>IF(AND(שבוע_בדילוג[[#This Row],[וסת השבוע]]=1,J1233=1,שבוע_בדילוג[[#This Row],[CycleNumber]]&gt;B1233),1,"")</f>
        <v/>
      </c>
      <c r="L1234" s="1" t="str">
        <f>IF(שבוע_בדילוג[[#This Row],[CycleNumber]]=1,"",IF(שבוע_בדילוג[[#This Row],[וסת השבוע]]=1,0,IF(L1233="","",IF(L1233=0,IF(שבוע_בדילוג[[#This Row],[LengthofCycle]]=29,0,1),IF(L1233=1,IF(שבוע_בדילוג[[#This Row],[LengthofCycle]]+F1233=29*2,0,2),IF(L1233=2,IF(שבוע_בדילוג[[#This Row],[LengthofCycle]]+F1233+F1232=29*3,0,3),""))))))</f>
        <v/>
      </c>
      <c r="M1234" s="1" t="str">
        <f>IF(שבוע_בדילוג[[#This Row],[וסת השבוע]]=1,IF(שבוע_בדילוג[[#This Row],[וסת השבוע וההפלגה ביחד]]=1,M1233+1,0),IF(AND(שבוע_בדילוג[[#This Row],[CycleNumber]]&gt;B1233,שבוע_בדילוג[[#This Row],[CycleNumber]]&gt;1),IF(שבוע_בדילוג[[#This Row],[וסת השבוע פעיל?]]&lt;&gt;"",M1233+1,""),""))</f>
        <v/>
      </c>
      <c r="N1234" s="1" t="str">
        <f>IF(שבוע_בדילוג[[#This Row],[וסת השבוע פעיל?2]]="","",IF(AND(שבוע_בדילוג[[#This Row],[וסת השבוע פעיל?]]&lt;&gt;"",שבוע_בדילוג[[#This Row],[CycleNumber]]&lt;B1235,B1235&lt;&gt;"",שבוע_בדילוג[[#This Row],[וסת השבוע פעיל?]]&lt;3),IF(L1235=0,IF(AND(שבוע_בדילוג[[#This Row],[וסת השבוע פעיל?]]&gt;0,J1235=1),0,1),0),""))</f>
        <v/>
      </c>
      <c r="O1234" s="1" t="str">
        <f t="shared" si="96"/>
        <v/>
      </c>
      <c r="P1234" s="1" t="str">
        <f>IF(AND(שבוע_בדילוג[[#This Row],[חיזוי - שבוע]]=1,K1235=1),1,"")</f>
        <v/>
      </c>
      <c r="Q1234" s="1" t="str">
        <f>IF(AND(שבוע_בדילוג[[#This Row],[וסת השבוע פעיל?]]&lt;3,OR(שבוע_בדילוג[[#This Row],[CycleNumber]]&gt;B1235,B1235="")),1,"")</f>
        <v/>
      </c>
      <c r="R1234" s="1" t="str">
        <f>IF(AND(שבוע_בדילוג[[#This Row],[חיזוי - שבוע]]&lt;&gt;"",שבוע_בדילוג[[#This Row],[וסת השבוע פעיל?2]]=""),1,"")</f>
        <v/>
      </c>
      <c r="S1234" s="1" t="str">
        <f>IF(שבוע_בדילוג[[#This Row],[האישה קבעה וסת שבוע בדילוג?]]=1,IF(שבוע_בדילוג[[#This Row],[וסת השבוע פעיל?]]&lt;3,1,0),"")</f>
        <v/>
      </c>
      <c r="T12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4" s="1">
        <f t="shared" si="97"/>
        <v>0</v>
      </c>
      <c r="V1234" s="1" t="str">
        <f t="shared" si="98"/>
        <v/>
      </c>
      <c r="W1234" s="1" t="str">
        <f t="shared" si="99"/>
        <v/>
      </c>
      <c r="X1234" s="1" t="str">
        <f>IF(שבוע_בדילוג[[#This Row],[3 הפלגות זהות]]="","",IF(שבוע_בדילוג[[#This Row],[3 הפלגות זהות]]=1,שבוע_בדילוג[[#This Row],[LengthofCycle]],X1233))</f>
        <v/>
      </c>
      <c r="Z1234" s="1" t="str">
        <f>IF(OR(שבוע_בדילוג[[#This Row],[הווסת פעיל?]]=0,שבוע_בדילוג[[#This Row],[הווסת פעיל?]]=""),"",SUM(Z1233,שבוע_בדילוג[[#This Row],[הווסת פעיל?]]))</f>
        <v/>
      </c>
      <c r="AA1234" s="1" t="str">
        <f>IF(AND(שבוע_בדילוג[[#This Row],[כמה מחזורים עד עקירה]]&lt;&gt;"",Z1235=""),שבוע_בדילוג[[#This Row],[כמה מחזורים עד עקירה]],"")</f>
        <v/>
      </c>
      <c r="AB1234" s="1" t="str">
        <f>IF(AND(שבוע_בדילוג[[#This Row],[הווסת פעיל?]]=1,שבוע_בדילוג[[#This Row],[וסת קבוע אחרון]]&lt;&gt;X1233),שבוע_בדילוג[[#This Row],[וסת קבוע אחרון]],"")</f>
        <v/>
      </c>
      <c r="AC1234" s="1" t="str">
        <f>IF(AND(שבוע_בדילוג[[#This Row],[הווסת פעיל?]]=1,Y1233=0,שבוע_בדילוג[[#This Row],[וסת קבוע אחרון]]=X1233),שבוע_בדילוג[[#This Row],[וסת קבוע אחרון]],"")</f>
        <v/>
      </c>
      <c r="AD1234" s="1" t="str">
        <f>IF(AND(שבוע_בדילוג[[#This Row],[הווסת פעיל?]]=1,Y1233=0,שבוע_בדילוג[[#This Row],[וסת קבוע אחרון]]&lt;&gt;X1233),1,"")</f>
        <v/>
      </c>
      <c r="AE1234" s="1" t="str">
        <f>IF(AND(שבוע_בדילוג[[#This Row],[הווסת פעיל?]]&lt;&gt;"",B1235=1),שבוע_בדילוג[[#This Row],[CycleNumber]],"")</f>
        <v/>
      </c>
      <c r="AF1234" s="1" t="str">
        <f>IF(AND(שבוע_בדילוג[[#This Row],[הווסת פעיל?]]&lt;&gt;"",Y1233=""),שבוע_בדילוג[[#This Row],[CycleNumber]],"")</f>
        <v/>
      </c>
      <c r="AG1234" s="1" t="str">
        <f>IF(B1235=1,"",IF(שבוע_בדילוג[[#This Row],[הווסת פעיל?]]=1,IF(שבוע_בדילוג[[#This Row],[וסת קבוע אחרון]]=F1235,1,0),""))</f>
        <v/>
      </c>
      <c r="AH1234" s="1" t="str">
        <f>IF(B1235=1,"",IF(שבוע_בדילוג[[#This Row],[הווסת פעיל?]]=1,IF(OR(שבוע_בדילוג[[#This Row],[וסת קבוע אחרון]]=F1235,F1235=שבוע_בדילוג[[#This Row],[LengthofCycle]]),1,0),""))</f>
        <v/>
      </c>
      <c r="AI1234" s="1" t="str">
        <f>IF(B1235=1,"",IF(שבוע_בדילוג[[#This Row],[הווסת פעיל?]]=1,IF(OR(שבוע_בדילוג[[#This Row],[וסת קבוע אחרון]]=F1235,F1235=שבוע_בדילוג[[#This Row],[LengthofCycle]],AND(שבוע_בדילוג[[#This Row],[LengthofCycle]]&lt;&gt;שבוע_בדילוג[[#This Row],[וסת קבוע אחרון]],OR(F1235=28,F1235=29))),1,0),""))</f>
        <v/>
      </c>
      <c r="AJ1234" s="1" t="str">
        <f>IF(AND(שבוע_בדילוג[[#This Row],[הווסת פעיל?]]=1,B1235=1),1,"")</f>
        <v/>
      </c>
      <c r="AK1234" s="4">
        <f>IF(AND(שבוע_בדילוג[[#This Row],[הווסת פעיל?]]&lt;&gt;1,B1235&lt;&gt;1,B1235&lt;&gt;""),IF(שבוע_בדילוג[[#This Row],[LengthofCycle]]=F1235,1,0),"")</f>
        <v>0</v>
      </c>
      <c r="AL1234" s="4">
        <f>IF(AND(שבוע_בדילוג[[#This Row],[הווסת פעיל?]]&lt;&gt;1,B1235&lt;&gt;1,B1235&lt;&gt;""),IF(OR(שבוע_בדילוג[[#This Row],[LengthofCycle]]=F1235,F1235=29),1,0),"")</f>
        <v>0</v>
      </c>
      <c r="AM1234" s="4">
        <f>IF(AND(שבוע_בדילוג[[#This Row],[הווסת פעיל?]]&lt;&gt;1,B1235&lt;&gt;1,B1235&lt;&gt;""),IF(OR(שבוע_בדילוג[[#This Row],[LengthofCycle]]=F1235,F1235=29,F1235=28),1,0),"")</f>
        <v>0</v>
      </c>
    </row>
    <row r="1235" spans="1:39" x14ac:dyDescent="0.25">
      <c r="A1235" s="1" t="s">
        <v>157</v>
      </c>
      <c r="B1235" s="1">
        <v>4</v>
      </c>
      <c r="C1235" s="1">
        <v>0</v>
      </c>
      <c r="D1235" s="1">
        <v>1</v>
      </c>
      <c r="E1235" s="1">
        <v>0</v>
      </c>
      <c r="F1235" s="1">
        <v>34</v>
      </c>
      <c r="H1235" s="1">
        <f>שבוע_בדילוג[[#This Row],[LengthofCycle]]+1</f>
        <v>35</v>
      </c>
      <c r="I1235" s="1" t="str">
        <f>IF(IFERROR(LOOKUP(שבוע_בדילוג[[#This Row],[ClientID]],קביעויות[השבוע בדילוג]),FALSE)=שבוע_בדילוג[[#This Row],[ClientID]],1,"")</f>
        <v/>
      </c>
      <c r="J1235" s="1" t="str">
        <f>IF(AND(שבוע_בדילוג[[#This Row],[CycleNumber]]&gt;1,OR(B1236="",שבוע_בדילוג[[#This Row],[CycleNumber]]&gt;B1234)),IF(OR(AND(שבוע_בדילוג[[#This Row],[LengthofCycle]]=29,F1234=29),AND(שבוע_בדילוג[[#This Row],[LengthofCycle]]=36,F1234=36)),1,""),"")</f>
        <v/>
      </c>
      <c r="K1235" s="1" t="str">
        <f>IF(AND(שבוע_בדילוג[[#This Row],[וסת השבוע]]=1,J1234=1,שבוע_בדילוג[[#This Row],[CycleNumber]]&gt;B1234),1,"")</f>
        <v/>
      </c>
      <c r="L1235" s="1" t="str">
        <f>IF(שבוע_בדילוג[[#This Row],[CycleNumber]]=1,"",IF(שבוע_בדילוג[[#This Row],[וסת השבוע]]=1,0,IF(L1234="","",IF(L1234=0,IF(שבוע_בדילוג[[#This Row],[LengthofCycle]]=29,0,1),IF(L1234=1,IF(שבוע_בדילוג[[#This Row],[LengthofCycle]]+F1234=29*2,0,2),IF(L1234=2,IF(שבוע_בדילוג[[#This Row],[LengthofCycle]]+F1234+F1233=29*3,0,3),""))))))</f>
        <v/>
      </c>
      <c r="M1235" s="1" t="str">
        <f>IF(שבוע_בדילוג[[#This Row],[וסת השבוע]]=1,IF(שבוע_בדילוג[[#This Row],[וסת השבוע וההפלגה ביחד]]=1,M1234+1,0),IF(AND(שבוע_בדילוג[[#This Row],[CycleNumber]]&gt;B1234,שבוע_בדילוג[[#This Row],[CycleNumber]]&gt;1),IF(שבוע_בדילוג[[#This Row],[וסת השבוע פעיל?]]&lt;&gt;"",M1234+1,""),""))</f>
        <v/>
      </c>
      <c r="N1235" s="1" t="str">
        <f>IF(שבוע_בדילוג[[#This Row],[וסת השבוע פעיל?2]]="","",IF(AND(שבוע_בדילוג[[#This Row],[וסת השבוע פעיל?]]&lt;&gt;"",שבוע_בדילוג[[#This Row],[CycleNumber]]&lt;B1236,B1236&lt;&gt;"",שבוע_בדילוג[[#This Row],[וסת השבוע פעיל?]]&lt;3),IF(L1236=0,IF(AND(שבוע_בדילוג[[#This Row],[וסת השבוע פעיל?]]&gt;0,J1236=1),0,1),0),""))</f>
        <v/>
      </c>
      <c r="O1235" s="1" t="str">
        <f t="shared" si="96"/>
        <v/>
      </c>
      <c r="P1235" s="1" t="str">
        <f>IF(AND(שבוע_בדילוג[[#This Row],[חיזוי - שבוע]]=1,K1236=1),1,"")</f>
        <v/>
      </c>
      <c r="Q1235" s="1" t="str">
        <f>IF(AND(שבוע_בדילוג[[#This Row],[וסת השבוע פעיל?]]&lt;3,OR(שבוע_בדילוג[[#This Row],[CycleNumber]]&gt;B1236,B1236="")),1,"")</f>
        <v/>
      </c>
      <c r="R1235" s="1" t="str">
        <f>IF(AND(שבוע_בדילוג[[#This Row],[חיזוי - שבוע]]&lt;&gt;"",שבוע_בדילוג[[#This Row],[וסת השבוע פעיל?2]]=""),1,"")</f>
        <v/>
      </c>
      <c r="S1235" s="1" t="str">
        <f>IF(שבוע_בדילוג[[#This Row],[האישה קבעה וסת שבוע בדילוג?]]=1,IF(שבוע_בדילוג[[#This Row],[וסת השבוע פעיל?]]&lt;3,1,0),"")</f>
        <v/>
      </c>
      <c r="T12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5" s="1">
        <f t="shared" si="97"/>
        <v>0</v>
      </c>
      <c r="V1235" s="1">
        <f t="shared" si="98"/>
        <v>0</v>
      </c>
      <c r="W1235" s="1" t="str">
        <f t="shared" si="99"/>
        <v/>
      </c>
      <c r="X1235" s="1" t="str">
        <f>IF(שבוע_בדילוג[[#This Row],[3 הפלגות זהות]]="","",IF(שבוע_בדילוג[[#This Row],[3 הפלגות זהות]]=1,שבוע_בדילוג[[#This Row],[LengthofCycle]],X1234))</f>
        <v/>
      </c>
      <c r="Z1235" s="1" t="str">
        <f>IF(OR(שבוע_בדילוג[[#This Row],[הווסת פעיל?]]=0,שבוע_בדילוג[[#This Row],[הווסת פעיל?]]=""),"",SUM(Z1234,שבוע_בדילוג[[#This Row],[הווסת פעיל?]]))</f>
        <v/>
      </c>
      <c r="AA1235" s="1" t="str">
        <f>IF(AND(שבוע_בדילוג[[#This Row],[כמה מחזורים עד עקירה]]&lt;&gt;"",Z1236=""),שבוע_בדילוג[[#This Row],[כמה מחזורים עד עקירה]],"")</f>
        <v/>
      </c>
      <c r="AB1235" s="1" t="str">
        <f>IF(AND(שבוע_בדילוג[[#This Row],[הווסת פעיל?]]=1,שבוע_בדילוג[[#This Row],[וסת קבוע אחרון]]&lt;&gt;X1234),שבוע_בדילוג[[#This Row],[וסת קבוע אחרון]],"")</f>
        <v/>
      </c>
      <c r="AC1235" s="1" t="str">
        <f>IF(AND(שבוע_בדילוג[[#This Row],[הווסת פעיל?]]=1,Y1234=0,שבוע_בדילוג[[#This Row],[וסת קבוע אחרון]]=X1234),שבוע_בדילוג[[#This Row],[וסת קבוע אחרון]],"")</f>
        <v/>
      </c>
      <c r="AD1235" s="1" t="str">
        <f>IF(AND(שבוע_בדילוג[[#This Row],[הווסת פעיל?]]=1,Y1234=0,שבוע_בדילוג[[#This Row],[וסת קבוע אחרון]]&lt;&gt;X1234),1,"")</f>
        <v/>
      </c>
      <c r="AE1235" s="1" t="str">
        <f>IF(AND(שבוע_בדילוג[[#This Row],[הווסת פעיל?]]&lt;&gt;"",B1236=1),שבוע_בדילוג[[#This Row],[CycleNumber]],"")</f>
        <v/>
      </c>
      <c r="AF1235" s="1" t="str">
        <f>IF(AND(שבוע_בדילוג[[#This Row],[הווסת פעיל?]]&lt;&gt;"",Y1234=""),שבוע_בדילוג[[#This Row],[CycleNumber]],"")</f>
        <v/>
      </c>
      <c r="AG1235" s="1" t="str">
        <f>IF(B1236=1,"",IF(שבוע_בדילוג[[#This Row],[הווסת פעיל?]]=1,IF(שבוע_בדילוג[[#This Row],[וסת קבוע אחרון]]=F1236,1,0),""))</f>
        <v/>
      </c>
      <c r="AH1235" s="1" t="str">
        <f>IF(B1236=1,"",IF(שבוע_בדילוג[[#This Row],[הווסת פעיל?]]=1,IF(OR(שבוע_בדילוג[[#This Row],[וסת קבוע אחרון]]=F1236,F1236=שבוע_בדילוג[[#This Row],[LengthofCycle]]),1,0),""))</f>
        <v/>
      </c>
      <c r="AI1235" s="1" t="str">
        <f>IF(B1236=1,"",IF(שבוע_בדילוג[[#This Row],[הווסת פעיל?]]=1,IF(OR(שבוע_בדילוג[[#This Row],[וסת קבוע אחרון]]=F1236,F1236=שבוע_בדילוג[[#This Row],[LengthofCycle]],AND(שבוע_בדילוג[[#This Row],[LengthofCycle]]&lt;&gt;שבוע_בדילוג[[#This Row],[וסת קבוע אחרון]],OR(F1236=28,F1236=29))),1,0),""))</f>
        <v/>
      </c>
      <c r="AJ1235" s="1" t="str">
        <f>IF(AND(שבוע_בדילוג[[#This Row],[הווסת פעיל?]]=1,B1236=1),1,"")</f>
        <v/>
      </c>
      <c r="AK1235" s="4">
        <f>IF(AND(שבוע_בדילוג[[#This Row],[הווסת פעיל?]]&lt;&gt;1,B1236&lt;&gt;1,B1236&lt;&gt;""),IF(שבוע_בדילוג[[#This Row],[LengthofCycle]]=F1236,1,0),"")</f>
        <v>0</v>
      </c>
      <c r="AL1235" s="4">
        <f>IF(AND(שבוע_בדילוג[[#This Row],[הווסת פעיל?]]&lt;&gt;1,B1236&lt;&gt;1,B1236&lt;&gt;""),IF(OR(שבוע_בדילוג[[#This Row],[LengthofCycle]]=F1236,F1236=29),1,0),"")</f>
        <v>0</v>
      </c>
      <c r="AM1235" s="4">
        <f>IF(AND(שבוע_בדילוג[[#This Row],[הווסת פעיל?]]&lt;&gt;1,B1236&lt;&gt;1,B1236&lt;&gt;""),IF(OR(שבוע_בדילוג[[#This Row],[LengthofCycle]]=F1236,F1236=29,F1236=28),1,0),"")</f>
        <v>0</v>
      </c>
    </row>
    <row r="1236" spans="1:39" x14ac:dyDescent="0.25">
      <c r="A1236" s="1" t="s">
        <v>157</v>
      </c>
      <c r="B1236" s="1">
        <v>5</v>
      </c>
      <c r="C1236" s="1">
        <v>0</v>
      </c>
      <c r="D1236" s="1">
        <v>1</v>
      </c>
      <c r="E1236" s="1">
        <v>0</v>
      </c>
      <c r="F1236" s="1">
        <v>31</v>
      </c>
      <c r="H1236" s="1">
        <f>שבוע_בדילוג[[#This Row],[LengthofCycle]]+1</f>
        <v>32</v>
      </c>
      <c r="I1236" s="1" t="str">
        <f>IF(IFERROR(LOOKUP(שבוע_בדילוג[[#This Row],[ClientID]],קביעויות[השבוע בדילוג]),FALSE)=שבוע_בדילוג[[#This Row],[ClientID]],1,"")</f>
        <v/>
      </c>
      <c r="J1236" s="1" t="str">
        <f>IF(AND(שבוע_בדילוג[[#This Row],[CycleNumber]]&gt;1,OR(B1237="",שבוע_בדילוג[[#This Row],[CycleNumber]]&gt;B1235)),IF(OR(AND(שבוע_בדילוג[[#This Row],[LengthofCycle]]=29,F1235=29),AND(שבוע_בדילוג[[#This Row],[LengthofCycle]]=36,F1235=36)),1,""),"")</f>
        <v/>
      </c>
      <c r="K1236" s="1" t="str">
        <f>IF(AND(שבוע_בדילוג[[#This Row],[וסת השבוע]]=1,J1235=1,שבוע_בדילוג[[#This Row],[CycleNumber]]&gt;B1235),1,"")</f>
        <v/>
      </c>
      <c r="L1236" s="1" t="str">
        <f>IF(שבוע_בדילוג[[#This Row],[CycleNumber]]=1,"",IF(שבוע_בדילוג[[#This Row],[וסת השבוע]]=1,0,IF(L1235="","",IF(L1235=0,IF(שבוע_בדילוג[[#This Row],[LengthofCycle]]=29,0,1),IF(L1235=1,IF(שבוע_בדילוג[[#This Row],[LengthofCycle]]+F1235=29*2,0,2),IF(L1235=2,IF(שבוע_בדילוג[[#This Row],[LengthofCycle]]+F1235+F1234=29*3,0,3),""))))))</f>
        <v/>
      </c>
      <c r="M1236" s="1" t="str">
        <f>IF(שבוע_בדילוג[[#This Row],[וסת השבוע]]=1,IF(שבוע_בדילוג[[#This Row],[וסת השבוע וההפלגה ביחד]]=1,M1235+1,0),IF(AND(שבוע_בדילוג[[#This Row],[CycleNumber]]&gt;B1235,שבוע_בדילוג[[#This Row],[CycleNumber]]&gt;1),IF(שבוע_בדילוג[[#This Row],[וסת השבוע פעיל?]]&lt;&gt;"",M1235+1,""),""))</f>
        <v/>
      </c>
      <c r="N1236" s="1" t="str">
        <f>IF(שבוע_בדילוג[[#This Row],[וסת השבוע פעיל?2]]="","",IF(AND(שבוע_בדילוג[[#This Row],[וסת השבוע פעיל?]]&lt;&gt;"",שבוע_בדילוג[[#This Row],[CycleNumber]]&lt;B1237,B1237&lt;&gt;"",שבוע_בדילוג[[#This Row],[וסת השבוע פעיל?]]&lt;3),IF(L1237=0,IF(AND(שבוע_בדילוג[[#This Row],[וסת השבוע פעיל?]]&gt;0,J1237=1),0,1),0),""))</f>
        <v/>
      </c>
      <c r="O1236" s="1" t="str">
        <f t="shared" ref="O1236:O1299" si="100">IF(N1235&lt;&gt;"",IF(L1235=0,29+1,IF(L1235=1,2*29-F1235+1,IF(L1235=2,3*29-F1235-F1234+1,""))),"")</f>
        <v/>
      </c>
      <c r="P1236" s="1" t="str">
        <f>IF(AND(שבוע_בדילוג[[#This Row],[חיזוי - שבוע]]=1,K1237=1),1,"")</f>
        <v/>
      </c>
      <c r="Q1236" s="1" t="str">
        <f>IF(AND(שבוע_בדילוג[[#This Row],[וסת השבוע פעיל?]]&lt;3,OR(שבוע_בדילוג[[#This Row],[CycleNumber]]&gt;B1237,B1237="")),1,"")</f>
        <v/>
      </c>
      <c r="R1236" s="1" t="str">
        <f>IF(AND(שבוע_בדילוג[[#This Row],[חיזוי - שבוע]]&lt;&gt;"",שבוע_בדילוג[[#This Row],[וסת השבוע פעיל?2]]=""),1,"")</f>
        <v/>
      </c>
      <c r="S1236" s="1" t="str">
        <f>IF(שבוע_בדילוג[[#This Row],[האישה קבעה וסת שבוע בדילוג?]]=1,IF(שבוע_בדילוג[[#This Row],[וסת השבוע פעיל?]]&lt;3,1,0),"")</f>
        <v/>
      </c>
      <c r="T12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6" s="1">
        <f t="shared" si="97"/>
        <v>0</v>
      </c>
      <c r="V1236" s="1">
        <f t="shared" si="98"/>
        <v>0</v>
      </c>
      <c r="W1236" s="1">
        <f t="shared" si="99"/>
        <v>0</v>
      </c>
      <c r="X1236" s="1" t="str">
        <f>IF(שבוע_בדילוג[[#This Row],[3 הפלגות זהות]]="","",IF(שבוע_בדילוג[[#This Row],[3 הפלגות זהות]]=1,שבוע_בדילוג[[#This Row],[LengthofCycle]],X1235))</f>
        <v/>
      </c>
      <c r="Z1236" s="1" t="str">
        <f>IF(OR(שבוע_בדילוג[[#This Row],[הווסת פעיל?]]=0,שבוע_בדילוג[[#This Row],[הווסת פעיל?]]=""),"",SUM(Z1235,שבוע_בדילוג[[#This Row],[הווסת פעיל?]]))</f>
        <v/>
      </c>
      <c r="AA1236" s="1" t="str">
        <f>IF(AND(שבוע_בדילוג[[#This Row],[כמה מחזורים עד עקירה]]&lt;&gt;"",Z1237=""),שבוע_בדילוג[[#This Row],[כמה מחזורים עד עקירה]],"")</f>
        <v/>
      </c>
      <c r="AB1236" s="1" t="str">
        <f>IF(AND(שבוע_בדילוג[[#This Row],[הווסת פעיל?]]=1,שבוע_בדילוג[[#This Row],[וסת קבוע אחרון]]&lt;&gt;X1235),שבוע_בדילוג[[#This Row],[וסת קבוע אחרון]],"")</f>
        <v/>
      </c>
      <c r="AC1236" s="1" t="str">
        <f>IF(AND(שבוע_בדילוג[[#This Row],[הווסת פעיל?]]=1,Y1235=0,שבוע_בדילוג[[#This Row],[וסת קבוע אחרון]]=X1235),שבוע_בדילוג[[#This Row],[וסת קבוע אחרון]],"")</f>
        <v/>
      </c>
      <c r="AD1236" s="1" t="str">
        <f>IF(AND(שבוע_בדילוג[[#This Row],[הווסת פעיל?]]=1,Y1235=0,שבוע_בדילוג[[#This Row],[וסת קבוע אחרון]]&lt;&gt;X1235),1,"")</f>
        <v/>
      </c>
      <c r="AE1236" s="1" t="str">
        <f>IF(AND(שבוע_בדילוג[[#This Row],[הווסת פעיל?]]&lt;&gt;"",B1237=1),שבוע_בדילוג[[#This Row],[CycleNumber]],"")</f>
        <v/>
      </c>
      <c r="AF1236" s="1" t="str">
        <f>IF(AND(שבוע_בדילוג[[#This Row],[הווסת פעיל?]]&lt;&gt;"",Y1235=""),שבוע_בדילוג[[#This Row],[CycleNumber]],"")</f>
        <v/>
      </c>
      <c r="AG1236" s="1" t="str">
        <f>IF(B1237=1,"",IF(שבוע_בדילוג[[#This Row],[הווסת פעיל?]]=1,IF(שבוע_בדילוג[[#This Row],[וסת קבוע אחרון]]=F1237,1,0),""))</f>
        <v/>
      </c>
      <c r="AH1236" s="1" t="str">
        <f>IF(B1237=1,"",IF(שבוע_בדילוג[[#This Row],[הווסת פעיל?]]=1,IF(OR(שבוע_בדילוג[[#This Row],[וסת קבוע אחרון]]=F1237,F1237=שבוע_בדילוג[[#This Row],[LengthofCycle]]),1,0),""))</f>
        <v/>
      </c>
      <c r="AI1236" s="1" t="str">
        <f>IF(B1237=1,"",IF(שבוע_בדילוג[[#This Row],[הווסת פעיל?]]=1,IF(OR(שבוע_בדילוג[[#This Row],[וסת קבוע אחרון]]=F1237,F1237=שבוע_בדילוג[[#This Row],[LengthofCycle]],AND(שבוע_בדילוג[[#This Row],[LengthofCycle]]&lt;&gt;שבוע_בדילוג[[#This Row],[וסת קבוע אחרון]],OR(F1237=28,F1237=29))),1,0),""))</f>
        <v/>
      </c>
      <c r="AJ1236" s="1" t="str">
        <f>IF(AND(שבוע_בדילוג[[#This Row],[הווסת פעיל?]]=1,B1237=1),1,"")</f>
        <v/>
      </c>
      <c r="AK1236" s="4">
        <f>IF(AND(שבוע_בדילוג[[#This Row],[הווסת פעיל?]]&lt;&gt;1,B1237&lt;&gt;1,B1237&lt;&gt;""),IF(שבוע_בדילוג[[#This Row],[LengthofCycle]]=F1237,1,0),"")</f>
        <v>0</v>
      </c>
      <c r="AL1236" s="4">
        <f>IF(AND(שבוע_בדילוג[[#This Row],[הווסת פעיל?]]&lt;&gt;1,B1237&lt;&gt;1,B1237&lt;&gt;""),IF(OR(שבוע_בדילוג[[#This Row],[LengthofCycle]]=F1237,F1237=29),1,0),"")</f>
        <v>0</v>
      </c>
      <c r="AM1236" s="4">
        <f>IF(AND(שבוע_בדילוג[[#This Row],[הווסת פעיל?]]&lt;&gt;1,B1237&lt;&gt;1,B1237&lt;&gt;""),IF(OR(שבוע_בדילוג[[#This Row],[LengthofCycle]]=F1237,F1237=29,F1237=28),1,0),"")</f>
        <v>1</v>
      </c>
    </row>
    <row r="1237" spans="1:39" x14ac:dyDescent="0.25">
      <c r="A1237" s="1" t="s">
        <v>157</v>
      </c>
      <c r="B1237" s="1">
        <v>6</v>
      </c>
      <c r="C1237" s="1">
        <v>0</v>
      </c>
      <c r="D1237" s="1">
        <v>1</v>
      </c>
      <c r="E1237" s="1">
        <v>0</v>
      </c>
      <c r="F1237" s="1">
        <v>28</v>
      </c>
      <c r="H1237" s="1">
        <f>שבוע_בדילוג[[#This Row],[LengthofCycle]]+1</f>
        <v>29</v>
      </c>
      <c r="I1237" s="1" t="str">
        <f>IF(IFERROR(LOOKUP(שבוע_בדילוג[[#This Row],[ClientID]],קביעויות[השבוע בדילוג]),FALSE)=שבוע_בדילוג[[#This Row],[ClientID]],1,"")</f>
        <v/>
      </c>
      <c r="J1237" s="1" t="str">
        <f>IF(AND(שבוע_בדילוג[[#This Row],[CycleNumber]]&gt;1,OR(B1238="",שבוע_בדילוג[[#This Row],[CycleNumber]]&gt;B1236)),IF(OR(AND(שבוע_בדילוג[[#This Row],[LengthofCycle]]=29,F1236=29),AND(שבוע_בדילוג[[#This Row],[LengthofCycle]]=36,F1236=36)),1,""),"")</f>
        <v/>
      </c>
      <c r="K1237" s="1" t="str">
        <f>IF(AND(שבוע_בדילוג[[#This Row],[וסת השבוע]]=1,J1236=1,שבוע_בדילוג[[#This Row],[CycleNumber]]&gt;B1236),1,"")</f>
        <v/>
      </c>
      <c r="L1237" s="1" t="str">
        <f>IF(שבוע_בדילוג[[#This Row],[CycleNumber]]=1,"",IF(שבוע_בדילוג[[#This Row],[וסת השבוע]]=1,0,IF(L1236="","",IF(L1236=0,IF(שבוע_בדילוג[[#This Row],[LengthofCycle]]=29,0,1),IF(L1236=1,IF(שבוע_בדילוג[[#This Row],[LengthofCycle]]+F1236=29*2,0,2),IF(L1236=2,IF(שבוע_בדילוג[[#This Row],[LengthofCycle]]+F1236+F1235=29*3,0,3),""))))))</f>
        <v/>
      </c>
      <c r="M1237" s="1" t="str">
        <f>IF(שבוע_בדילוג[[#This Row],[וסת השבוע]]=1,IF(שבוע_בדילוג[[#This Row],[וסת השבוע וההפלגה ביחד]]=1,M1236+1,0),IF(AND(שבוע_בדילוג[[#This Row],[CycleNumber]]&gt;B1236,שבוע_בדילוג[[#This Row],[CycleNumber]]&gt;1),IF(שבוע_בדילוג[[#This Row],[וסת השבוע פעיל?]]&lt;&gt;"",M1236+1,""),""))</f>
        <v/>
      </c>
      <c r="N1237" s="1" t="str">
        <f>IF(שבוע_בדילוג[[#This Row],[וסת השבוע פעיל?2]]="","",IF(AND(שבוע_בדילוג[[#This Row],[וסת השבוע פעיל?]]&lt;&gt;"",שבוע_בדילוג[[#This Row],[CycleNumber]]&lt;B1238,B1238&lt;&gt;"",שבוע_בדילוג[[#This Row],[וסת השבוע פעיל?]]&lt;3),IF(L1238=0,IF(AND(שבוע_בדילוג[[#This Row],[וסת השבוע פעיל?]]&gt;0,J1238=1),0,1),0),""))</f>
        <v/>
      </c>
      <c r="O1237" s="1" t="str">
        <f t="shared" si="100"/>
        <v/>
      </c>
      <c r="P1237" s="1" t="str">
        <f>IF(AND(שבוע_בדילוג[[#This Row],[חיזוי - שבוע]]=1,K1238=1),1,"")</f>
        <v/>
      </c>
      <c r="Q1237" s="1" t="str">
        <f>IF(AND(שבוע_בדילוג[[#This Row],[וסת השבוע פעיל?]]&lt;3,OR(שבוע_בדילוג[[#This Row],[CycleNumber]]&gt;B1238,B1238="")),1,"")</f>
        <v/>
      </c>
      <c r="R1237" s="1" t="str">
        <f>IF(AND(שבוע_בדילוג[[#This Row],[חיזוי - שבוע]]&lt;&gt;"",שבוע_בדילוג[[#This Row],[וסת השבוע פעיל?2]]=""),1,"")</f>
        <v/>
      </c>
      <c r="S1237" s="1" t="str">
        <f>IF(שבוע_בדילוג[[#This Row],[האישה קבעה וסת שבוע בדילוג?]]=1,IF(שבוע_בדילוג[[#This Row],[וסת השבוע פעיל?]]&lt;3,1,0),"")</f>
        <v/>
      </c>
      <c r="T12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7" s="1">
        <f t="shared" si="97"/>
        <v>0</v>
      </c>
      <c r="V1237" s="1">
        <f t="shared" si="98"/>
        <v>0</v>
      </c>
      <c r="W1237" s="1">
        <f t="shared" si="99"/>
        <v>0</v>
      </c>
      <c r="X1237" s="1" t="str">
        <f>IF(שבוע_בדילוג[[#This Row],[3 הפלגות זהות]]="","",IF(שבוע_בדילוג[[#This Row],[3 הפלגות זהות]]=1,שבוע_בדילוג[[#This Row],[LengthofCycle]],X1236))</f>
        <v/>
      </c>
      <c r="Z1237" s="1" t="str">
        <f>IF(OR(שבוע_בדילוג[[#This Row],[הווסת פעיל?]]=0,שבוע_בדילוג[[#This Row],[הווסת פעיל?]]=""),"",SUM(Z1236,שבוע_בדילוג[[#This Row],[הווסת פעיל?]]))</f>
        <v/>
      </c>
      <c r="AA1237" s="1" t="str">
        <f>IF(AND(שבוע_בדילוג[[#This Row],[כמה מחזורים עד עקירה]]&lt;&gt;"",Z1238=""),שבוע_בדילוג[[#This Row],[כמה מחזורים עד עקירה]],"")</f>
        <v/>
      </c>
      <c r="AB1237" s="1" t="str">
        <f>IF(AND(שבוע_בדילוג[[#This Row],[הווסת פעיל?]]=1,שבוע_בדילוג[[#This Row],[וסת קבוע אחרון]]&lt;&gt;X1236),שבוע_בדילוג[[#This Row],[וסת קבוע אחרון]],"")</f>
        <v/>
      </c>
      <c r="AC1237" s="1" t="str">
        <f>IF(AND(שבוע_בדילוג[[#This Row],[הווסת פעיל?]]=1,Y1236=0,שבוע_בדילוג[[#This Row],[וסת קבוע אחרון]]=X1236),שבוע_בדילוג[[#This Row],[וסת קבוע אחרון]],"")</f>
        <v/>
      </c>
      <c r="AD1237" s="1" t="str">
        <f>IF(AND(שבוע_בדילוג[[#This Row],[הווסת פעיל?]]=1,Y1236=0,שבוע_בדילוג[[#This Row],[וסת קבוע אחרון]]&lt;&gt;X1236),1,"")</f>
        <v/>
      </c>
      <c r="AE1237" s="1" t="str">
        <f>IF(AND(שבוע_בדילוג[[#This Row],[הווסת פעיל?]]&lt;&gt;"",B1238=1),שבוע_בדילוג[[#This Row],[CycleNumber]],"")</f>
        <v/>
      </c>
      <c r="AF1237" s="1" t="str">
        <f>IF(AND(שבוע_בדילוג[[#This Row],[הווסת פעיל?]]&lt;&gt;"",Y1236=""),שבוע_בדילוג[[#This Row],[CycleNumber]],"")</f>
        <v/>
      </c>
      <c r="AG1237" s="1" t="str">
        <f>IF(B1238=1,"",IF(שבוע_בדילוג[[#This Row],[הווסת פעיל?]]=1,IF(שבוע_בדילוג[[#This Row],[וסת קבוע אחרון]]=F1238,1,0),""))</f>
        <v/>
      </c>
      <c r="AH1237" s="1" t="str">
        <f>IF(B1238=1,"",IF(שבוע_בדילוג[[#This Row],[הווסת פעיל?]]=1,IF(OR(שבוע_בדילוג[[#This Row],[וסת קבוע אחרון]]=F1238,F1238=שבוע_בדילוג[[#This Row],[LengthofCycle]]),1,0),""))</f>
        <v/>
      </c>
      <c r="AI1237" s="1" t="str">
        <f>IF(B1238=1,"",IF(שבוע_בדילוג[[#This Row],[הווסת פעיל?]]=1,IF(OR(שבוע_בדילוג[[#This Row],[וסת קבוע אחרון]]=F1238,F1238=שבוע_בדילוג[[#This Row],[LengthofCycle]],AND(שבוע_בדילוג[[#This Row],[LengthofCycle]]&lt;&gt;שבוע_בדילוג[[#This Row],[וסת קבוע אחרון]],OR(F1238=28,F1238=29))),1,0),""))</f>
        <v/>
      </c>
      <c r="AJ1237" s="1" t="str">
        <f>IF(AND(שבוע_בדילוג[[#This Row],[הווסת פעיל?]]=1,B1238=1),1,"")</f>
        <v/>
      </c>
      <c r="AK1237" s="4">
        <f>IF(AND(שבוע_בדילוג[[#This Row],[הווסת פעיל?]]&lt;&gt;1,B1238&lt;&gt;1,B1238&lt;&gt;""),IF(שבוע_בדילוג[[#This Row],[LengthofCycle]]=F1238,1,0),"")</f>
        <v>0</v>
      </c>
      <c r="AL1237" s="4">
        <f>IF(AND(שבוע_בדילוג[[#This Row],[הווסת פעיל?]]&lt;&gt;1,B1238&lt;&gt;1,B1238&lt;&gt;""),IF(OR(שבוע_בדילוג[[#This Row],[LengthofCycle]]=F1238,F1238=29),1,0),"")</f>
        <v>1</v>
      </c>
      <c r="AM1237" s="4">
        <f>IF(AND(שבוע_בדילוג[[#This Row],[הווסת פעיל?]]&lt;&gt;1,B1238&lt;&gt;1,B1238&lt;&gt;""),IF(OR(שבוע_בדילוג[[#This Row],[LengthofCycle]]=F1238,F1238=29,F1238=28),1,0),"")</f>
        <v>1</v>
      </c>
    </row>
    <row r="1238" spans="1:39" x14ac:dyDescent="0.25">
      <c r="A1238" s="1" t="s">
        <v>157</v>
      </c>
      <c r="B1238" s="1">
        <v>7</v>
      </c>
      <c r="C1238" s="1">
        <v>0</v>
      </c>
      <c r="D1238" s="1">
        <v>1</v>
      </c>
      <c r="E1238" s="1">
        <v>0</v>
      </c>
      <c r="F1238" s="1">
        <v>29</v>
      </c>
      <c r="H1238" s="1">
        <f>שבוע_בדילוג[[#This Row],[LengthofCycle]]+1</f>
        <v>30</v>
      </c>
      <c r="I1238" s="1" t="str">
        <f>IF(IFERROR(LOOKUP(שבוע_בדילוג[[#This Row],[ClientID]],קביעויות[השבוע בדילוג]),FALSE)=שבוע_בדילוג[[#This Row],[ClientID]],1,"")</f>
        <v/>
      </c>
      <c r="J1238" s="1" t="str">
        <f>IF(AND(שבוע_בדילוג[[#This Row],[CycleNumber]]&gt;1,OR(B1239="",שבוע_בדילוג[[#This Row],[CycleNumber]]&gt;B1237)),IF(OR(AND(שבוע_בדילוג[[#This Row],[LengthofCycle]]=29,F1237=29),AND(שבוע_בדילוג[[#This Row],[LengthofCycle]]=36,F1237=36)),1,""),"")</f>
        <v/>
      </c>
      <c r="K1238" s="1" t="str">
        <f>IF(AND(שבוע_בדילוג[[#This Row],[וסת השבוע]]=1,J1237=1,שבוע_בדילוג[[#This Row],[CycleNumber]]&gt;B1237),1,"")</f>
        <v/>
      </c>
      <c r="L1238" s="1" t="str">
        <f>IF(שבוע_בדילוג[[#This Row],[CycleNumber]]=1,"",IF(שבוע_בדילוג[[#This Row],[וסת השבוע]]=1,0,IF(L1237="","",IF(L1237=0,IF(שבוע_בדילוג[[#This Row],[LengthofCycle]]=29,0,1),IF(L1237=1,IF(שבוע_בדילוג[[#This Row],[LengthofCycle]]+F1237=29*2,0,2),IF(L1237=2,IF(שבוע_בדילוג[[#This Row],[LengthofCycle]]+F1237+F1236=29*3,0,3),""))))))</f>
        <v/>
      </c>
      <c r="M1238" s="1" t="str">
        <f>IF(שבוע_בדילוג[[#This Row],[וסת השבוע]]=1,IF(שבוע_בדילוג[[#This Row],[וסת השבוע וההפלגה ביחד]]=1,M1237+1,0),IF(AND(שבוע_בדילוג[[#This Row],[CycleNumber]]&gt;B1237,שבוע_בדילוג[[#This Row],[CycleNumber]]&gt;1),IF(שבוע_בדילוג[[#This Row],[וסת השבוע פעיל?]]&lt;&gt;"",M1237+1,""),""))</f>
        <v/>
      </c>
      <c r="N1238" s="1" t="str">
        <f>IF(שבוע_בדילוג[[#This Row],[וסת השבוע פעיל?2]]="","",IF(AND(שבוע_בדילוג[[#This Row],[וסת השבוע פעיל?]]&lt;&gt;"",שבוע_בדילוג[[#This Row],[CycleNumber]]&lt;B1239,B1239&lt;&gt;"",שבוע_בדילוג[[#This Row],[וסת השבוע פעיל?]]&lt;3),IF(L1239=0,IF(AND(שבוע_בדילוג[[#This Row],[וסת השבוע פעיל?]]&gt;0,J1239=1),0,1),0),""))</f>
        <v/>
      </c>
      <c r="O1238" s="1" t="str">
        <f t="shared" si="100"/>
        <v/>
      </c>
      <c r="P1238" s="1" t="str">
        <f>IF(AND(שבוע_בדילוג[[#This Row],[חיזוי - שבוע]]=1,K1239=1),1,"")</f>
        <v/>
      </c>
      <c r="Q1238" s="1" t="str">
        <f>IF(AND(שבוע_בדילוג[[#This Row],[וסת השבוע פעיל?]]&lt;3,OR(שבוע_בדילוג[[#This Row],[CycleNumber]]&gt;B1239,B1239="")),1,"")</f>
        <v/>
      </c>
      <c r="R1238" s="1" t="str">
        <f>IF(AND(שבוע_בדילוג[[#This Row],[חיזוי - שבוע]]&lt;&gt;"",שבוע_בדילוג[[#This Row],[וסת השבוע פעיל?2]]=""),1,"")</f>
        <v/>
      </c>
      <c r="S1238" s="1" t="str">
        <f>IF(שבוע_בדילוג[[#This Row],[האישה קבעה וסת שבוע בדילוג?]]=1,IF(שבוע_בדילוג[[#This Row],[וסת השבוע פעיל?]]&lt;3,1,0),"")</f>
        <v/>
      </c>
      <c r="T12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8" s="1">
        <f t="shared" ref="U1238:U1301" si="101">IF(B1238&gt;2,IF(AND(F1238=F1237,F1237=F1236),1,0),"")</f>
        <v>0</v>
      </c>
      <c r="V1238" s="1">
        <f t="shared" si="98"/>
        <v>0</v>
      </c>
      <c r="W1238" s="1">
        <f t="shared" si="99"/>
        <v>0</v>
      </c>
      <c r="X1238" s="1" t="str">
        <f>IF(שבוע_בדילוג[[#This Row],[3 הפלגות זהות]]="","",IF(שבוע_בדילוג[[#This Row],[3 הפלגות זהות]]=1,שבוע_בדילוג[[#This Row],[LengthofCycle]],X1237))</f>
        <v/>
      </c>
      <c r="Z1238" s="1" t="str">
        <f>IF(OR(שבוע_בדילוג[[#This Row],[הווסת פעיל?]]=0,שבוע_בדילוג[[#This Row],[הווסת פעיל?]]=""),"",SUM(Z1237,שבוע_בדילוג[[#This Row],[הווסת פעיל?]]))</f>
        <v/>
      </c>
      <c r="AA1238" s="1" t="str">
        <f>IF(AND(שבוע_בדילוג[[#This Row],[כמה מחזורים עד עקירה]]&lt;&gt;"",Z1239=""),שבוע_בדילוג[[#This Row],[כמה מחזורים עד עקירה]],"")</f>
        <v/>
      </c>
      <c r="AB1238" s="1" t="str">
        <f>IF(AND(שבוע_בדילוג[[#This Row],[הווסת פעיל?]]=1,שבוע_בדילוג[[#This Row],[וסת קבוע אחרון]]&lt;&gt;X1237),שבוע_בדילוג[[#This Row],[וסת קבוע אחרון]],"")</f>
        <v/>
      </c>
      <c r="AC1238" s="1" t="str">
        <f>IF(AND(שבוע_בדילוג[[#This Row],[הווסת פעיל?]]=1,Y1237=0,שבוע_בדילוג[[#This Row],[וסת קבוע אחרון]]=X1237),שבוע_בדילוג[[#This Row],[וסת קבוע אחרון]],"")</f>
        <v/>
      </c>
      <c r="AD1238" s="1" t="str">
        <f>IF(AND(שבוע_בדילוג[[#This Row],[הווסת פעיל?]]=1,Y1237=0,שבוע_בדילוג[[#This Row],[וסת קבוע אחרון]]&lt;&gt;X1237),1,"")</f>
        <v/>
      </c>
      <c r="AE1238" s="1" t="str">
        <f>IF(AND(שבוע_בדילוג[[#This Row],[הווסת פעיל?]]&lt;&gt;"",B1239=1),שבוע_בדילוג[[#This Row],[CycleNumber]],"")</f>
        <v/>
      </c>
      <c r="AF1238" s="1" t="str">
        <f>IF(AND(שבוע_בדילוג[[#This Row],[הווסת פעיל?]]&lt;&gt;"",Y1237=""),שבוע_בדילוג[[#This Row],[CycleNumber]],"")</f>
        <v/>
      </c>
      <c r="AG1238" s="1" t="str">
        <f>IF(B1239=1,"",IF(שבוע_בדילוג[[#This Row],[הווסת פעיל?]]=1,IF(שבוע_בדילוג[[#This Row],[וסת קבוע אחרון]]=F1239,1,0),""))</f>
        <v/>
      </c>
      <c r="AH1238" s="1" t="str">
        <f>IF(B1239=1,"",IF(שבוע_בדילוג[[#This Row],[הווסת פעיל?]]=1,IF(OR(שבוע_בדילוג[[#This Row],[וסת קבוע אחרון]]=F1239,F1239=שבוע_בדילוג[[#This Row],[LengthofCycle]]),1,0),""))</f>
        <v/>
      </c>
      <c r="AI1238" s="1" t="str">
        <f>IF(B1239=1,"",IF(שבוע_בדילוג[[#This Row],[הווסת פעיל?]]=1,IF(OR(שבוע_בדילוג[[#This Row],[וסת קבוע אחרון]]=F1239,F1239=שבוע_בדילוג[[#This Row],[LengthofCycle]],AND(שבוע_בדילוג[[#This Row],[LengthofCycle]]&lt;&gt;שבוע_בדילוג[[#This Row],[וסת קבוע אחרון]],OR(F1239=28,F1239=29))),1,0),""))</f>
        <v/>
      </c>
      <c r="AJ1238" s="1" t="str">
        <f>IF(AND(שבוע_בדילוג[[#This Row],[הווסת פעיל?]]=1,B1239=1),1,"")</f>
        <v/>
      </c>
      <c r="AK1238" s="4">
        <f>IF(AND(שבוע_בדילוג[[#This Row],[הווסת פעיל?]]&lt;&gt;1,B1239&lt;&gt;1,B1239&lt;&gt;""),IF(שבוע_בדילוג[[#This Row],[LengthofCycle]]=F1239,1,0),"")</f>
        <v>0</v>
      </c>
      <c r="AL1238" s="4">
        <f>IF(AND(שבוע_בדילוג[[#This Row],[הווסת פעיל?]]&lt;&gt;1,B1239&lt;&gt;1,B1239&lt;&gt;""),IF(OR(שבוע_בדילוג[[#This Row],[LengthofCycle]]=F1239,F1239=29),1,0),"")</f>
        <v>0</v>
      </c>
      <c r="AM1238" s="4">
        <f>IF(AND(שבוע_בדילוג[[#This Row],[הווסת פעיל?]]&lt;&gt;1,B1239&lt;&gt;1,B1239&lt;&gt;""),IF(OR(שבוע_בדילוג[[#This Row],[LengthofCycle]]=F1239,F1239=29,F1239=28),1,0),"")</f>
        <v>0</v>
      </c>
    </row>
    <row r="1239" spans="1:39" x14ac:dyDescent="0.25">
      <c r="A1239" s="1" t="s">
        <v>157</v>
      </c>
      <c r="B1239" s="1">
        <v>8</v>
      </c>
      <c r="C1239" s="1">
        <v>0</v>
      </c>
      <c r="D1239" s="1">
        <v>1</v>
      </c>
      <c r="E1239" s="1">
        <v>0</v>
      </c>
      <c r="F1239" s="1">
        <v>32</v>
      </c>
      <c r="H1239" s="1">
        <f>שבוע_בדילוג[[#This Row],[LengthofCycle]]+1</f>
        <v>33</v>
      </c>
      <c r="I1239" s="1" t="str">
        <f>IF(IFERROR(LOOKUP(שבוע_בדילוג[[#This Row],[ClientID]],קביעויות[השבוע בדילוג]),FALSE)=שבוע_בדילוג[[#This Row],[ClientID]],1,"")</f>
        <v/>
      </c>
      <c r="J1239" s="1" t="str">
        <f>IF(AND(שבוע_בדילוג[[#This Row],[CycleNumber]]&gt;1,OR(B1240="",שבוע_בדילוג[[#This Row],[CycleNumber]]&gt;B1238)),IF(OR(AND(שבוע_בדילוג[[#This Row],[LengthofCycle]]=29,F1238=29),AND(שבוע_בדילוג[[#This Row],[LengthofCycle]]=36,F1238=36)),1,""),"")</f>
        <v/>
      </c>
      <c r="K1239" s="1" t="str">
        <f>IF(AND(שבוע_בדילוג[[#This Row],[וסת השבוע]]=1,J1238=1,שבוע_בדילוג[[#This Row],[CycleNumber]]&gt;B1238),1,"")</f>
        <v/>
      </c>
      <c r="L1239" s="1" t="str">
        <f>IF(שבוע_בדילוג[[#This Row],[CycleNumber]]=1,"",IF(שבוע_בדילוג[[#This Row],[וסת השבוע]]=1,0,IF(L1238="","",IF(L1238=0,IF(שבוע_בדילוג[[#This Row],[LengthofCycle]]=29,0,1),IF(L1238=1,IF(שבוע_בדילוג[[#This Row],[LengthofCycle]]+F1238=29*2,0,2),IF(L1238=2,IF(שבוע_בדילוג[[#This Row],[LengthofCycle]]+F1238+F1237=29*3,0,3),""))))))</f>
        <v/>
      </c>
      <c r="M1239" s="1" t="str">
        <f>IF(שבוע_בדילוג[[#This Row],[וסת השבוע]]=1,IF(שבוע_בדילוג[[#This Row],[וסת השבוע וההפלגה ביחד]]=1,M1238+1,0),IF(AND(שבוע_בדילוג[[#This Row],[CycleNumber]]&gt;B1238,שבוע_בדילוג[[#This Row],[CycleNumber]]&gt;1),IF(שבוע_בדילוג[[#This Row],[וסת השבוע פעיל?]]&lt;&gt;"",M1238+1,""),""))</f>
        <v/>
      </c>
      <c r="N1239" s="1" t="str">
        <f>IF(שבוע_בדילוג[[#This Row],[וסת השבוע פעיל?2]]="","",IF(AND(שבוע_בדילוג[[#This Row],[וסת השבוע פעיל?]]&lt;&gt;"",שבוע_בדילוג[[#This Row],[CycleNumber]]&lt;B1240,B1240&lt;&gt;"",שבוע_בדילוג[[#This Row],[וסת השבוע פעיל?]]&lt;3),IF(L1240=0,IF(AND(שבוע_בדילוג[[#This Row],[וסת השבוע פעיל?]]&gt;0,J1240=1),0,1),0),""))</f>
        <v/>
      </c>
      <c r="O1239" s="1" t="str">
        <f t="shared" si="100"/>
        <v/>
      </c>
      <c r="P1239" s="1" t="str">
        <f>IF(AND(שבוע_בדילוג[[#This Row],[חיזוי - שבוע]]=1,K1240=1),1,"")</f>
        <v/>
      </c>
      <c r="Q1239" s="1" t="str">
        <f>IF(AND(שבוע_בדילוג[[#This Row],[וסת השבוע פעיל?]]&lt;3,OR(שבוע_בדילוג[[#This Row],[CycleNumber]]&gt;B1240,B1240="")),1,"")</f>
        <v/>
      </c>
      <c r="R1239" s="1" t="str">
        <f>IF(AND(שבוע_בדילוג[[#This Row],[חיזוי - שבוע]]&lt;&gt;"",שבוע_בדילוג[[#This Row],[וסת השבוע פעיל?2]]=""),1,"")</f>
        <v/>
      </c>
      <c r="S1239" s="1" t="str">
        <f>IF(שבוע_בדילוג[[#This Row],[האישה קבעה וסת שבוע בדילוג?]]=1,IF(שבוע_בדילוג[[#This Row],[וסת השבוע פעיל?]]&lt;3,1,0),"")</f>
        <v/>
      </c>
      <c r="T12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39" s="1">
        <f t="shared" si="101"/>
        <v>0</v>
      </c>
      <c r="V1239" s="1">
        <f t="shared" ref="V1239:V1302" si="102">IF(B1239&gt;3,IF(AND(F1239=F1238,F1238=F1237,F1237=F1236),1,0),"")</f>
        <v>0</v>
      </c>
      <c r="W1239" s="1">
        <f t="shared" si="99"/>
        <v>0</v>
      </c>
      <c r="X1239" s="1" t="str">
        <f>IF(שבוע_בדילוג[[#This Row],[3 הפלגות זהות]]="","",IF(שבוע_בדילוג[[#This Row],[3 הפלגות זהות]]=1,שבוע_בדילוג[[#This Row],[LengthofCycle]],X1238))</f>
        <v/>
      </c>
      <c r="Z1239" s="1" t="str">
        <f>IF(OR(שבוע_בדילוג[[#This Row],[הווסת פעיל?]]=0,שבוע_בדילוג[[#This Row],[הווסת פעיל?]]=""),"",SUM(Z1238,שבוע_בדילוג[[#This Row],[הווסת פעיל?]]))</f>
        <v/>
      </c>
      <c r="AA1239" s="1" t="str">
        <f>IF(AND(שבוע_בדילוג[[#This Row],[כמה מחזורים עד עקירה]]&lt;&gt;"",Z1240=""),שבוע_בדילוג[[#This Row],[כמה מחזורים עד עקירה]],"")</f>
        <v/>
      </c>
      <c r="AB1239" s="1" t="str">
        <f>IF(AND(שבוע_בדילוג[[#This Row],[הווסת פעיל?]]=1,שבוע_בדילוג[[#This Row],[וסת קבוע אחרון]]&lt;&gt;X1238),שבוע_בדילוג[[#This Row],[וסת קבוע אחרון]],"")</f>
        <v/>
      </c>
      <c r="AC1239" s="1" t="str">
        <f>IF(AND(שבוע_בדילוג[[#This Row],[הווסת פעיל?]]=1,Y1238=0,שבוע_בדילוג[[#This Row],[וסת קבוע אחרון]]=X1238),שבוע_בדילוג[[#This Row],[וסת קבוע אחרון]],"")</f>
        <v/>
      </c>
      <c r="AD1239" s="1" t="str">
        <f>IF(AND(שבוע_בדילוג[[#This Row],[הווסת פעיל?]]=1,Y1238=0,שבוע_בדילוג[[#This Row],[וסת קבוע אחרון]]&lt;&gt;X1238),1,"")</f>
        <v/>
      </c>
      <c r="AE1239" s="1" t="str">
        <f>IF(AND(שבוע_בדילוג[[#This Row],[הווסת פעיל?]]&lt;&gt;"",B1240=1),שבוע_בדילוג[[#This Row],[CycleNumber]],"")</f>
        <v/>
      </c>
      <c r="AF1239" s="1" t="str">
        <f>IF(AND(שבוע_בדילוג[[#This Row],[הווסת פעיל?]]&lt;&gt;"",Y1238=""),שבוע_בדילוג[[#This Row],[CycleNumber]],"")</f>
        <v/>
      </c>
      <c r="AG1239" s="1" t="str">
        <f>IF(B1240=1,"",IF(שבוע_בדילוג[[#This Row],[הווסת פעיל?]]=1,IF(שבוע_בדילוג[[#This Row],[וסת קבוע אחרון]]=F1240,1,0),""))</f>
        <v/>
      </c>
      <c r="AH1239" s="1" t="str">
        <f>IF(B1240=1,"",IF(שבוע_בדילוג[[#This Row],[הווסת פעיל?]]=1,IF(OR(שבוע_בדילוג[[#This Row],[וסת קבוע אחרון]]=F1240,F1240=שבוע_בדילוג[[#This Row],[LengthofCycle]]),1,0),""))</f>
        <v/>
      </c>
      <c r="AI1239" s="1" t="str">
        <f>IF(B1240=1,"",IF(שבוע_בדילוג[[#This Row],[הווסת פעיל?]]=1,IF(OR(שבוע_בדילוג[[#This Row],[וסת קבוע אחרון]]=F1240,F1240=שבוע_בדילוג[[#This Row],[LengthofCycle]],AND(שבוע_בדילוג[[#This Row],[LengthofCycle]]&lt;&gt;שבוע_בדילוג[[#This Row],[וסת קבוע אחרון]],OR(F1240=28,F1240=29))),1,0),""))</f>
        <v/>
      </c>
      <c r="AJ1239" s="1" t="str">
        <f>IF(AND(שבוע_בדילוג[[#This Row],[הווסת פעיל?]]=1,B1240=1),1,"")</f>
        <v/>
      </c>
      <c r="AK1239" s="4">
        <f>IF(AND(שבוע_בדילוג[[#This Row],[הווסת פעיל?]]&lt;&gt;1,B1240&lt;&gt;1,B1240&lt;&gt;""),IF(שבוע_בדילוג[[#This Row],[LengthofCycle]]=F1240,1,0),"")</f>
        <v>1</v>
      </c>
      <c r="AL1239" s="4">
        <f>IF(AND(שבוע_בדילוג[[#This Row],[הווסת פעיל?]]&lt;&gt;1,B1240&lt;&gt;1,B1240&lt;&gt;""),IF(OR(שבוע_בדילוג[[#This Row],[LengthofCycle]]=F1240,F1240=29),1,0),"")</f>
        <v>1</v>
      </c>
      <c r="AM1239" s="4">
        <f>IF(AND(שבוע_בדילוג[[#This Row],[הווסת פעיל?]]&lt;&gt;1,B1240&lt;&gt;1,B1240&lt;&gt;""),IF(OR(שבוע_בדילוג[[#This Row],[LengthofCycle]]=F1240,F1240=29,F1240=28),1,0),"")</f>
        <v>1</v>
      </c>
    </row>
    <row r="1240" spans="1:39" x14ac:dyDescent="0.25">
      <c r="A1240" s="1" t="s">
        <v>157</v>
      </c>
      <c r="B1240" s="1">
        <v>9</v>
      </c>
      <c r="C1240" s="1">
        <v>0</v>
      </c>
      <c r="D1240" s="1">
        <v>1</v>
      </c>
      <c r="E1240" s="1">
        <v>0</v>
      </c>
      <c r="F1240" s="1">
        <v>32</v>
      </c>
      <c r="H1240" s="1">
        <f>שבוע_בדילוג[[#This Row],[LengthofCycle]]+1</f>
        <v>33</v>
      </c>
      <c r="I1240" s="1" t="str">
        <f>IF(IFERROR(LOOKUP(שבוע_בדילוג[[#This Row],[ClientID]],קביעויות[השבוע בדילוג]),FALSE)=שבוע_בדילוג[[#This Row],[ClientID]],1,"")</f>
        <v/>
      </c>
      <c r="J1240" s="1" t="str">
        <f>IF(AND(שבוע_בדילוג[[#This Row],[CycleNumber]]&gt;1,OR(B1241="",שבוע_בדילוג[[#This Row],[CycleNumber]]&gt;B1239)),IF(OR(AND(שבוע_בדילוג[[#This Row],[LengthofCycle]]=29,F1239=29),AND(שבוע_בדילוג[[#This Row],[LengthofCycle]]=36,F1239=36)),1,""),"")</f>
        <v/>
      </c>
      <c r="K1240" s="1" t="str">
        <f>IF(AND(שבוע_בדילוג[[#This Row],[וסת השבוע]]=1,J1239=1,שבוע_בדילוג[[#This Row],[CycleNumber]]&gt;B1239),1,"")</f>
        <v/>
      </c>
      <c r="L1240" s="1" t="str">
        <f>IF(שבוע_בדילוג[[#This Row],[CycleNumber]]=1,"",IF(שבוע_בדילוג[[#This Row],[וסת השבוע]]=1,0,IF(L1239="","",IF(L1239=0,IF(שבוע_בדילוג[[#This Row],[LengthofCycle]]=29,0,1),IF(L1239=1,IF(שבוע_בדילוג[[#This Row],[LengthofCycle]]+F1239=29*2,0,2),IF(L1239=2,IF(שבוע_בדילוג[[#This Row],[LengthofCycle]]+F1239+F1238=29*3,0,3),""))))))</f>
        <v/>
      </c>
      <c r="M1240" s="1" t="str">
        <f>IF(שבוע_בדילוג[[#This Row],[וסת השבוע]]=1,IF(שבוע_בדילוג[[#This Row],[וסת השבוע וההפלגה ביחד]]=1,M1239+1,0),IF(AND(שבוע_בדילוג[[#This Row],[CycleNumber]]&gt;B1239,שבוע_בדילוג[[#This Row],[CycleNumber]]&gt;1),IF(שבוע_בדילוג[[#This Row],[וסת השבוע פעיל?]]&lt;&gt;"",M1239+1,""),""))</f>
        <v/>
      </c>
      <c r="N1240" s="1" t="str">
        <f>IF(שבוע_בדילוג[[#This Row],[וסת השבוע פעיל?2]]="","",IF(AND(שבוע_בדילוג[[#This Row],[וסת השבוע פעיל?]]&lt;&gt;"",שבוע_בדילוג[[#This Row],[CycleNumber]]&lt;B1241,B1241&lt;&gt;"",שבוע_בדילוג[[#This Row],[וסת השבוע פעיל?]]&lt;3),IF(L1241=0,IF(AND(שבוע_בדילוג[[#This Row],[וסת השבוע פעיל?]]&gt;0,J1241=1),0,1),0),""))</f>
        <v/>
      </c>
      <c r="O1240" s="1" t="str">
        <f t="shared" si="100"/>
        <v/>
      </c>
      <c r="P1240" s="1" t="str">
        <f>IF(AND(שבוע_בדילוג[[#This Row],[חיזוי - שבוע]]=1,K1241=1),1,"")</f>
        <v/>
      </c>
      <c r="Q1240" s="1" t="str">
        <f>IF(AND(שבוע_בדילוג[[#This Row],[וסת השבוע פעיל?]]&lt;3,OR(שבוע_בדילוג[[#This Row],[CycleNumber]]&gt;B1241,B1241="")),1,"")</f>
        <v/>
      </c>
      <c r="R1240" s="1" t="str">
        <f>IF(AND(שבוע_בדילוג[[#This Row],[חיזוי - שבוע]]&lt;&gt;"",שבוע_בדילוג[[#This Row],[וסת השבוע פעיל?2]]=""),1,"")</f>
        <v/>
      </c>
      <c r="S1240" s="1" t="str">
        <f>IF(שבוע_בדילוג[[#This Row],[האישה קבעה וסת שבוע בדילוג?]]=1,IF(שבוע_בדילוג[[#This Row],[וסת השבוע פעיל?]]&lt;3,1,0),"")</f>
        <v/>
      </c>
      <c r="T12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0" s="1">
        <f t="shared" si="101"/>
        <v>0</v>
      </c>
      <c r="V1240" s="1">
        <f t="shared" si="102"/>
        <v>0</v>
      </c>
      <c r="W1240" s="1">
        <f t="shared" ref="W1240:W1303" si="103">IF(B1240&gt;4,IF(AND(F1240=F1239,F1239=F1238,F1238=F1237,F1237=F1236),1,0),"")</f>
        <v>0</v>
      </c>
      <c r="X1240" s="1" t="str">
        <f>IF(שבוע_בדילוג[[#This Row],[3 הפלגות זהות]]="","",IF(שבוע_בדילוג[[#This Row],[3 הפלגות זהות]]=1,שבוע_בדילוג[[#This Row],[LengthofCycle]],X1239))</f>
        <v/>
      </c>
      <c r="Z1240" s="1" t="str">
        <f>IF(OR(שבוע_בדילוג[[#This Row],[הווסת פעיל?]]=0,שבוע_בדילוג[[#This Row],[הווסת פעיל?]]=""),"",SUM(Z1239,שבוע_בדילוג[[#This Row],[הווסת פעיל?]]))</f>
        <v/>
      </c>
      <c r="AA1240" s="1" t="str">
        <f>IF(AND(שבוע_בדילוג[[#This Row],[כמה מחזורים עד עקירה]]&lt;&gt;"",Z1241=""),שבוע_בדילוג[[#This Row],[כמה מחזורים עד עקירה]],"")</f>
        <v/>
      </c>
      <c r="AB1240" s="1" t="str">
        <f>IF(AND(שבוע_בדילוג[[#This Row],[הווסת פעיל?]]=1,שבוע_בדילוג[[#This Row],[וסת קבוע אחרון]]&lt;&gt;X1239),שבוע_בדילוג[[#This Row],[וסת קבוע אחרון]],"")</f>
        <v/>
      </c>
      <c r="AC1240" s="1" t="str">
        <f>IF(AND(שבוע_בדילוג[[#This Row],[הווסת פעיל?]]=1,Y1239=0,שבוע_בדילוג[[#This Row],[וסת קבוע אחרון]]=X1239),שבוע_בדילוג[[#This Row],[וסת קבוע אחרון]],"")</f>
        <v/>
      </c>
      <c r="AD1240" s="1" t="str">
        <f>IF(AND(שבוע_בדילוג[[#This Row],[הווסת פעיל?]]=1,Y1239=0,שבוע_בדילוג[[#This Row],[וסת קבוע אחרון]]&lt;&gt;X1239),1,"")</f>
        <v/>
      </c>
      <c r="AE1240" s="1" t="str">
        <f>IF(AND(שבוע_בדילוג[[#This Row],[הווסת פעיל?]]&lt;&gt;"",B1241=1),שבוע_בדילוג[[#This Row],[CycleNumber]],"")</f>
        <v/>
      </c>
      <c r="AF1240" s="1" t="str">
        <f>IF(AND(שבוע_בדילוג[[#This Row],[הווסת פעיל?]]&lt;&gt;"",Y1239=""),שבוע_בדילוג[[#This Row],[CycleNumber]],"")</f>
        <v/>
      </c>
      <c r="AG1240" s="1" t="str">
        <f>IF(B1241=1,"",IF(שבוע_בדילוג[[#This Row],[הווסת פעיל?]]=1,IF(שבוע_בדילוג[[#This Row],[וסת קבוע אחרון]]=F1241,1,0),""))</f>
        <v/>
      </c>
      <c r="AH1240" s="1" t="str">
        <f>IF(B1241=1,"",IF(שבוע_בדילוג[[#This Row],[הווסת פעיל?]]=1,IF(OR(שבוע_בדילוג[[#This Row],[וסת קבוע אחרון]]=F1241,F1241=שבוע_בדילוג[[#This Row],[LengthofCycle]]),1,0),""))</f>
        <v/>
      </c>
      <c r="AI1240" s="1" t="str">
        <f>IF(B1241=1,"",IF(שבוע_בדילוג[[#This Row],[הווסת פעיל?]]=1,IF(OR(שבוע_בדילוג[[#This Row],[וסת קבוע אחרון]]=F1241,F1241=שבוע_בדילוג[[#This Row],[LengthofCycle]],AND(שבוע_בדילוג[[#This Row],[LengthofCycle]]&lt;&gt;שבוע_בדילוג[[#This Row],[וסת קבוע אחרון]],OR(F1241=28,F1241=29))),1,0),""))</f>
        <v/>
      </c>
      <c r="AJ1240" s="1" t="str">
        <f>IF(AND(שבוע_בדילוג[[#This Row],[הווסת פעיל?]]=1,B1241=1),1,"")</f>
        <v/>
      </c>
      <c r="AK1240" s="4">
        <f>IF(AND(שבוע_בדילוג[[#This Row],[הווסת פעיל?]]&lt;&gt;1,B1241&lt;&gt;1,B1241&lt;&gt;""),IF(שבוע_בדילוג[[#This Row],[LengthofCycle]]=F1241,1,0),"")</f>
        <v>0</v>
      </c>
      <c r="AL1240" s="4">
        <f>IF(AND(שבוע_בדילוג[[#This Row],[הווסת פעיל?]]&lt;&gt;1,B1241&lt;&gt;1,B1241&lt;&gt;""),IF(OR(שבוע_בדילוג[[#This Row],[LengthofCycle]]=F1241,F1241=29),1,0),"")</f>
        <v>0</v>
      </c>
      <c r="AM1240" s="4">
        <f>IF(AND(שבוע_בדילוג[[#This Row],[הווסת פעיל?]]&lt;&gt;1,B1241&lt;&gt;1,B1241&lt;&gt;""),IF(OR(שבוע_בדילוג[[#This Row],[LengthofCycle]]=F1241,F1241=29,F1241=28),1,0),"")</f>
        <v>0</v>
      </c>
    </row>
    <row r="1241" spans="1:39" x14ac:dyDescent="0.25">
      <c r="A1241" s="1" t="s">
        <v>157</v>
      </c>
      <c r="B1241" s="1">
        <v>10</v>
      </c>
      <c r="C1241" s="1">
        <v>0</v>
      </c>
      <c r="D1241" s="1">
        <v>1</v>
      </c>
      <c r="E1241" s="1">
        <v>0</v>
      </c>
      <c r="F1241" s="1">
        <v>33</v>
      </c>
      <c r="H1241" s="1">
        <f>שבוע_בדילוג[[#This Row],[LengthofCycle]]+1</f>
        <v>34</v>
      </c>
      <c r="I1241" s="1" t="str">
        <f>IF(IFERROR(LOOKUP(שבוע_בדילוג[[#This Row],[ClientID]],קביעויות[השבוע בדילוג]),FALSE)=שבוע_בדילוג[[#This Row],[ClientID]],1,"")</f>
        <v/>
      </c>
      <c r="J1241" s="1" t="str">
        <f>IF(AND(שבוע_בדילוג[[#This Row],[CycleNumber]]&gt;1,OR(B1242="",שבוע_בדילוג[[#This Row],[CycleNumber]]&gt;B1240)),IF(OR(AND(שבוע_בדילוג[[#This Row],[LengthofCycle]]=29,F1240=29),AND(שבוע_בדילוג[[#This Row],[LengthofCycle]]=36,F1240=36)),1,""),"")</f>
        <v/>
      </c>
      <c r="K1241" s="1" t="str">
        <f>IF(AND(שבוע_בדילוג[[#This Row],[וסת השבוע]]=1,J1240=1,שבוע_בדילוג[[#This Row],[CycleNumber]]&gt;B1240),1,"")</f>
        <v/>
      </c>
      <c r="L1241" s="1" t="str">
        <f>IF(שבוע_בדילוג[[#This Row],[CycleNumber]]=1,"",IF(שבוע_בדילוג[[#This Row],[וסת השבוע]]=1,0,IF(L1240="","",IF(L1240=0,IF(שבוע_בדילוג[[#This Row],[LengthofCycle]]=29,0,1),IF(L1240=1,IF(שבוע_בדילוג[[#This Row],[LengthofCycle]]+F1240=29*2,0,2),IF(L1240=2,IF(שבוע_בדילוג[[#This Row],[LengthofCycle]]+F1240+F1239=29*3,0,3),""))))))</f>
        <v/>
      </c>
      <c r="M1241" s="1" t="str">
        <f>IF(שבוע_בדילוג[[#This Row],[וסת השבוע]]=1,IF(שבוע_בדילוג[[#This Row],[וסת השבוע וההפלגה ביחד]]=1,M1240+1,0),IF(AND(שבוע_בדילוג[[#This Row],[CycleNumber]]&gt;B1240,שבוע_בדילוג[[#This Row],[CycleNumber]]&gt;1),IF(שבוע_בדילוג[[#This Row],[וסת השבוע פעיל?]]&lt;&gt;"",M1240+1,""),""))</f>
        <v/>
      </c>
      <c r="N1241" s="1" t="str">
        <f>IF(שבוע_בדילוג[[#This Row],[וסת השבוע פעיל?2]]="","",IF(AND(שבוע_בדילוג[[#This Row],[וסת השבוע פעיל?]]&lt;&gt;"",שבוע_בדילוג[[#This Row],[CycleNumber]]&lt;B1242,B1242&lt;&gt;"",שבוע_בדילוג[[#This Row],[וסת השבוע פעיל?]]&lt;3),IF(L1242=0,IF(AND(שבוע_בדילוג[[#This Row],[וסת השבוע פעיל?]]&gt;0,J1242=1),0,1),0),""))</f>
        <v/>
      </c>
      <c r="O1241" s="1" t="str">
        <f t="shared" si="100"/>
        <v/>
      </c>
      <c r="P1241" s="1" t="str">
        <f>IF(AND(שבוע_בדילוג[[#This Row],[חיזוי - שבוע]]=1,K1242=1),1,"")</f>
        <v/>
      </c>
      <c r="Q1241" s="1" t="str">
        <f>IF(AND(שבוע_בדילוג[[#This Row],[וסת השבוע פעיל?]]&lt;3,OR(שבוע_בדילוג[[#This Row],[CycleNumber]]&gt;B1242,B1242="")),1,"")</f>
        <v/>
      </c>
      <c r="R1241" s="1" t="str">
        <f>IF(AND(שבוע_בדילוג[[#This Row],[חיזוי - שבוע]]&lt;&gt;"",שבוע_בדילוג[[#This Row],[וסת השבוע פעיל?2]]=""),1,"")</f>
        <v/>
      </c>
      <c r="S1241" s="1" t="str">
        <f>IF(שבוע_בדילוג[[#This Row],[האישה קבעה וסת שבוע בדילוג?]]=1,IF(שבוע_בדילוג[[#This Row],[וסת השבוע פעיל?]]&lt;3,1,0),"")</f>
        <v/>
      </c>
      <c r="T12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1" s="1">
        <f t="shared" si="101"/>
        <v>0</v>
      </c>
      <c r="V1241" s="1">
        <f t="shared" si="102"/>
        <v>0</v>
      </c>
      <c r="W1241" s="1">
        <f t="shared" si="103"/>
        <v>0</v>
      </c>
      <c r="X1241" s="1" t="str">
        <f>IF(שבוע_בדילוג[[#This Row],[3 הפלגות זהות]]="","",IF(שבוע_בדילוג[[#This Row],[3 הפלגות זהות]]=1,שבוע_בדילוג[[#This Row],[LengthofCycle]],X1240))</f>
        <v/>
      </c>
      <c r="Z1241" s="1" t="str">
        <f>IF(OR(שבוע_בדילוג[[#This Row],[הווסת פעיל?]]=0,שבוע_בדילוג[[#This Row],[הווסת פעיל?]]=""),"",SUM(Z1240,שבוע_בדילוג[[#This Row],[הווסת פעיל?]]))</f>
        <v/>
      </c>
      <c r="AA1241" s="1" t="str">
        <f>IF(AND(שבוע_בדילוג[[#This Row],[כמה מחזורים עד עקירה]]&lt;&gt;"",Z1242=""),שבוע_בדילוג[[#This Row],[כמה מחזורים עד עקירה]],"")</f>
        <v/>
      </c>
      <c r="AB1241" s="1" t="str">
        <f>IF(AND(שבוע_בדילוג[[#This Row],[הווסת פעיל?]]=1,שבוע_בדילוג[[#This Row],[וסת קבוע אחרון]]&lt;&gt;X1240),שבוע_בדילוג[[#This Row],[וסת קבוע אחרון]],"")</f>
        <v/>
      </c>
      <c r="AC1241" s="1" t="str">
        <f>IF(AND(שבוע_בדילוג[[#This Row],[הווסת פעיל?]]=1,Y1240=0,שבוע_בדילוג[[#This Row],[וסת קבוע אחרון]]=X1240),שבוע_בדילוג[[#This Row],[וסת קבוע אחרון]],"")</f>
        <v/>
      </c>
      <c r="AD1241" s="1" t="str">
        <f>IF(AND(שבוע_בדילוג[[#This Row],[הווסת פעיל?]]=1,Y1240=0,שבוע_בדילוג[[#This Row],[וסת קבוע אחרון]]&lt;&gt;X1240),1,"")</f>
        <v/>
      </c>
      <c r="AE1241" s="1" t="str">
        <f>IF(AND(שבוע_בדילוג[[#This Row],[הווסת פעיל?]]&lt;&gt;"",B1242=1),שבוע_בדילוג[[#This Row],[CycleNumber]],"")</f>
        <v/>
      </c>
      <c r="AF1241" s="1" t="str">
        <f>IF(AND(שבוע_בדילוג[[#This Row],[הווסת פעיל?]]&lt;&gt;"",Y1240=""),שבוע_בדילוג[[#This Row],[CycleNumber]],"")</f>
        <v/>
      </c>
      <c r="AG1241" s="1" t="str">
        <f>IF(B1242=1,"",IF(שבוע_בדילוג[[#This Row],[הווסת פעיל?]]=1,IF(שבוע_בדילוג[[#This Row],[וסת קבוע אחרון]]=F1242,1,0),""))</f>
        <v/>
      </c>
      <c r="AH1241" s="1" t="str">
        <f>IF(B1242=1,"",IF(שבוע_בדילוג[[#This Row],[הווסת פעיל?]]=1,IF(OR(שבוע_בדילוג[[#This Row],[וסת קבוע אחרון]]=F1242,F1242=שבוע_בדילוג[[#This Row],[LengthofCycle]]),1,0),""))</f>
        <v/>
      </c>
      <c r="AI1241" s="1" t="str">
        <f>IF(B1242=1,"",IF(שבוע_בדילוג[[#This Row],[הווסת פעיל?]]=1,IF(OR(שבוע_בדילוג[[#This Row],[וסת קבוע אחרון]]=F1242,F1242=שבוע_בדילוג[[#This Row],[LengthofCycle]],AND(שבוע_בדילוג[[#This Row],[LengthofCycle]]&lt;&gt;שבוע_בדילוג[[#This Row],[וסת קבוע אחרון]],OR(F1242=28,F1242=29))),1,0),""))</f>
        <v/>
      </c>
      <c r="AJ1241" s="1" t="str">
        <f>IF(AND(שבוע_בדילוג[[#This Row],[הווסת פעיל?]]=1,B1242=1),1,"")</f>
        <v/>
      </c>
      <c r="AK1241" s="4">
        <f>IF(AND(שבוע_בדילוג[[#This Row],[הווסת פעיל?]]&lt;&gt;1,B1242&lt;&gt;1,B1242&lt;&gt;""),IF(שבוע_בדילוג[[#This Row],[LengthofCycle]]=F1242,1,0),"")</f>
        <v>0</v>
      </c>
      <c r="AL1241" s="4">
        <f>IF(AND(שבוע_בדילוג[[#This Row],[הווסת פעיל?]]&lt;&gt;1,B1242&lt;&gt;1,B1242&lt;&gt;""),IF(OR(שבוע_בדילוג[[#This Row],[LengthofCycle]]=F1242,F1242=29),1,0),"")</f>
        <v>0</v>
      </c>
      <c r="AM1241" s="4">
        <f>IF(AND(שבוע_בדילוג[[#This Row],[הווסת פעיל?]]&lt;&gt;1,B1242&lt;&gt;1,B1242&lt;&gt;""),IF(OR(שבוע_בדילוג[[#This Row],[LengthofCycle]]=F1242,F1242=29,F1242=28),1,0),"")</f>
        <v>0</v>
      </c>
    </row>
    <row r="1242" spans="1:39" x14ac:dyDescent="0.25">
      <c r="A1242" s="1" t="s">
        <v>157</v>
      </c>
      <c r="B1242" s="1">
        <v>11</v>
      </c>
      <c r="C1242" s="1">
        <v>0</v>
      </c>
      <c r="D1242" s="1">
        <v>1</v>
      </c>
      <c r="E1242" s="1">
        <v>0</v>
      </c>
      <c r="F1242" s="1">
        <v>31</v>
      </c>
      <c r="H1242" s="1">
        <f>שבוע_בדילוג[[#This Row],[LengthofCycle]]+1</f>
        <v>32</v>
      </c>
      <c r="I1242" s="1" t="str">
        <f>IF(IFERROR(LOOKUP(שבוע_בדילוג[[#This Row],[ClientID]],קביעויות[השבוע בדילוג]),FALSE)=שבוע_בדילוג[[#This Row],[ClientID]],1,"")</f>
        <v/>
      </c>
      <c r="J1242" s="1" t="str">
        <f>IF(AND(שבוע_בדילוג[[#This Row],[CycleNumber]]&gt;1,OR(B1243="",שבוע_בדילוג[[#This Row],[CycleNumber]]&gt;B1241)),IF(OR(AND(שבוע_בדילוג[[#This Row],[LengthofCycle]]=29,F1241=29),AND(שבוע_בדילוג[[#This Row],[LengthofCycle]]=36,F1241=36)),1,""),"")</f>
        <v/>
      </c>
      <c r="K1242" s="1" t="str">
        <f>IF(AND(שבוע_בדילוג[[#This Row],[וסת השבוע]]=1,J1241=1,שבוע_בדילוג[[#This Row],[CycleNumber]]&gt;B1241),1,"")</f>
        <v/>
      </c>
      <c r="L1242" s="1" t="str">
        <f>IF(שבוע_בדילוג[[#This Row],[CycleNumber]]=1,"",IF(שבוע_בדילוג[[#This Row],[וסת השבוע]]=1,0,IF(L1241="","",IF(L1241=0,IF(שבוע_בדילוג[[#This Row],[LengthofCycle]]=29,0,1),IF(L1241=1,IF(שבוע_בדילוג[[#This Row],[LengthofCycle]]+F1241=29*2,0,2),IF(L1241=2,IF(שבוע_בדילוג[[#This Row],[LengthofCycle]]+F1241+F1240=29*3,0,3),""))))))</f>
        <v/>
      </c>
      <c r="M1242" s="1" t="str">
        <f>IF(שבוע_בדילוג[[#This Row],[וסת השבוע]]=1,IF(שבוע_בדילוג[[#This Row],[וסת השבוע וההפלגה ביחד]]=1,M1241+1,0),IF(AND(שבוע_בדילוג[[#This Row],[CycleNumber]]&gt;B1241,שבוע_בדילוג[[#This Row],[CycleNumber]]&gt;1),IF(שבוע_בדילוג[[#This Row],[וסת השבוע פעיל?]]&lt;&gt;"",M1241+1,""),""))</f>
        <v/>
      </c>
      <c r="N1242" s="1" t="str">
        <f>IF(שבוע_בדילוג[[#This Row],[וסת השבוע פעיל?2]]="","",IF(AND(שבוע_בדילוג[[#This Row],[וסת השבוע פעיל?]]&lt;&gt;"",שבוע_בדילוג[[#This Row],[CycleNumber]]&lt;B1243,B1243&lt;&gt;"",שבוע_בדילוג[[#This Row],[וסת השבוע פעיל?]]&lt;3),IF(L1243=0,IF(AND(שבוע_בדילוג[[#This Row],[וסת השבוע פעיל?]]&gt;0,J1243=1),0,1),0),""))</f>
        <v/>
      </c>
      <c r="O1242" s="1" t="str">
        <f t="shared" si="100"/>
        <v/>
      </c>
      <c r="P1242" s="1" t="str">
        <f>IF(AND(שבוע_בדילוג[[#This Row],[חיזוי - שבוע]]=1,K1243=1),1,"")</f>
        <v/>
      </c>
      <c r="Q1242" s="1" t="str">
        <f>IF(AND(שבוע_בדילוג[[#This Row],[וסת השבוע פעיל?]]&lt;3,OR(שבוע_בדילוג[[#This Row],[CycleNumber]]&gt;B1243,B1243="")),1,"")</f>
        <v/>
      </c>
      <c r="R1242" s="1" t="str">
        <f>IF(AND(שבוע_בדילוג[[#This Row],[חיזוי - שבוע]]&lt;&gt;"",שבוע_בדילוג[[#This Row],[וסת השבוע פעיל?2]]=""),1,"")</f>
        <v/>
      </c>
      <c r="S1242" s="1" t="str">
        <f>IF(שבוע_בדילוג[[#This Row],[האישה קבעה וסת שבוע בדילוג?]]=1,IF(שבוע_בדילוג[[#This Row],[וסת השבוע פעיל?]]&lt;3,1,0),"")</f>
        <v/>
      </c>
      <c r="T12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2" s="1">
        <f t="shared" si="101"/>
        <v>0</v>
      </c>
      <c r="V1242" s="1">
        <f t="shared" si="102"/>
        <v>0</v>
      </c>
      <c r="W1242" s="1">
        <f t="shared" si="103"/>
        <v>0</v>
      </c>
      <c r="X1242" s="1" t="str">
        <f>IF(שבוע_בדילוג[[#This Row],[3 הפלגות זהות]]="","",IF(שבוע_בדילוג[[#This Row],[3 הפלגות זהות]]=1,שבוע_בדילוג[[#This Row],[LengthofCycle]],X1241))</f>
        <v/>
      </c>
      <c r="Z1242" s="1" t="str">
        <f>IF(OR(שבוע_בדילוג[[#This Row],[הווסת פעיל?]]=0,שבוע_בדילוג[[#This Row],[הווסת פעיל?]]=""),"",SUM(Z1241,שבוע_בדילוג[[#This Row],[הווסת פעיל?]]))</f>
        <v/>
      </c>
      <c r="AA1242" s="1" t="str">
        <f>IF(AND(שבוע_בדילוג[[#This Row],[כמה מחזורים עד עקירה]]&lt;&gt;"",Z1243=""),שבוע_בדילוג[[#This Row],[כמה מחזורים עד עקירה]],"")</f>
        <v/>
      </c>
      <c r="AB1242" s="1" t="str">
        <f>IF(AND(שבוע_בדילוג[[#This Row],[הווסת פעיל?]]=1,שבוע_בדילוג[[#This Row],[וסת קבוע אחרון]]&lt;&gt;X1241),שבוע_בדילוג[[#This Row],[וסת קבוע אחרון]],"")</f>
        <v/>
      </c>
      <c r="AC1242" s="1" t="str">
        <f>IF(AND(שבוע_בדילוג[[#This Row],[הווסת פעיל?]]=1,Y1241=0,שבוע_בדילוג[[#This Row],[וסת קבוע אחרון]]=X1241),שבוע_בדילוג[[#This Row],[וסת קבוע אחרון]],"")</f>
        <v/>
      </c>
      <c r="AD1242" s="1" t="str">
        <f>IF(AND(שבוע_בדילוג[[#This Row],[הווסת פעיל?]]=1,Y1241=0,שבוע_בדילוג[[#This Row],[וסת קבוע אחרון]]&lt;&gt;X1241),1,"")</f>
        <v/>
      </c>
      <c r="AE1242" s="1" t="str">
        <f>IF(AND(שבוע_בדילוג[[#This Row],[הווסת פעיל?]]&lt;&gt;"",B1243=1),שבוע_בדילוג[[#This Row],[CycleNumber]],"")</f>
        <v/>
      </c>
      <c r="AF1242" s="1" t="str">
        <f>IF(AND(שבוע_בדילוג[[#This Row],[הווסת פעיל?]]&lt;&gt;"",Y1241=""),שבוע_בדילוג[[#This Row],[CycleNumber]],"")</f>
        <v/>
      </c>
      <c r="AG1242" s="1" t="str">
        <f>IF(B1243=1,"",IF(שבוע_בדילוג[[#This Row],[הווסת פעיל?]]=1,IF(שבוע_בדילוג[[#This Row],[וסת קבוע אחרון]]=F1243,1,0),""))</f>
        <v/>
      </c>
      <c r="AH1242" s="1" t="str">
        <f>IF(B1243=1,"",IF(שבוע_בדילוג[[#This Row],[הווסת פעיל?]]=1,IF(OR(שבוע_בדילוג[[#This Row],[וסת קבוע אחרון]]=F1243,F1243=שבוע_בדילוג[[#This Row],[LengthofCycle]]),1,0),""))</f>
        <v/>
      </c>
      <c r="AI1242" s="1" t="str">
        <f>IF(B1243=1,"",IF(שבוע_בדילוג[[#This Row],[הווסת פעיל?]]=1,IF(OR(שבוע_בדילוג[[#This Row],[וסת קבוע אחרון]]=F1243,F1243=שבוע_בדילוג[[#This Row],[LengthofCycle]],AND(שבוע_בדילוג[[#This Row],[LengthofCycle]]&lt;&gt;שבוע_בדילוג[[#This Row],[וסת קבוע אחרון]],OR(F1243=28,F1243=29))),1,0),""))</f>
        <v/>
      </c>
      <c r="AJ1242" s="1" t="str">
        <f>IF(AND(שבוע_בדילוג[[#This Row],[הווסת פעיל?]]=1,B1243=1),1,"")</f>
        <v/>
      </c>
      <c r="AK1242" s="4">
        <f>IF(AND(שבוע_בדילוג[[#This Row],[הווסת פעיל?]]&lt;&gt;1,B1243&lt;&gt;1,B1243&lt;&gt;""),IF(שבוע_בדילוג[[#This Row],[LengthofCycle]]=F1243,1,0),"")</f>
        <v>0</v>
      </c>
      <c r="AL1242" s="4">
        <f>IF(AND(שבוע_בדילוג[[#This Row],[הווסת פעיל?]]&lt;&gt;1,B1243&lt;&gt;1,B1243&lt;&gt;""),IF(OR(שבוע_בדילוג[[#This Row],[LengthofCycle]]=F1243,F1243=29),1,0),"")</f>
        <v>0</v>
      </c>
      <c r="AM1242" s="4">
        <f>IF(AND(שבוע_בדילוג[[#This Row],[הווסת פעיל?]]&lt;&gt;1,B1243&lt;&gt;1,B1243&lt;&gt;""),IF(OR(שבוע_בדילוג[[#This Row],[LengthofCycle]]=F1243,F1243=29,F1243=28),1,0),"")</f>
        <v>0</v>
      </c>
    </row>
    <row r="1243" spans="1:39" x14ac:dyDescent="0.25">
      <c r="A1243" s="1" t="s">
        <v>157</v>
      </c>
      <c r="B1243" s="1">
        <v>12</v>
      </c>
      <c r="C1243" s="1">
        <v>0</v>
      </c>
      <c r="D1243" s="1">
        <v>1</v>
      </c>
      <c r="E1243" s="1">
        <v>0</v>
      </c>
      <c r="F1243" s="1">
        <v>32</v>
      </c>
      <c r="H1243" s="1">
        <f>שבוע_בדילוג[[#This Row],[LengthofCycle]]+1</f>
        <v>33</v>
      </c>
      <c r="I1243" s="1" t="str">
        <f>IF(IFERROR(LOOKUP(שבוע_בדילוג[[#This Row],[ClientID]],קביעויות[השבוע בדילוג]),FALSE)=שבוע_בדילוג[[#This Row],[ClientID]],1,"")</f>
        <v/>
      </c>
      <c r="J1243" s="1" t="str">
        <f>IF(AND(שבוע_בדילוג[[#This Row],[CycleNumber]]&gt;1,OR(B1244="",שבוע_בדילוג[[#This Row],[CycleNumber]]&gt;B1242)),IF(OR(AND(שבוע_בדילוג[[#This Row],[LengthofCycle]]=29,F1242=29),AND(שבוע_בדילוג[[#This Row],[LengthofCycle]]=36,F1242=36)),1,""),"")</f>
        <v/>
      </c>
      <c r="K1243" s="1" t="str">
        <f>IF(AND(שבוע_בדילוג[[#This Row],[וסת השבוע]]=1,J1242=1,שבוע_בדילוג[[#This Row],[CycleNumber]]&gt;B1242),1,"")</f>
        <v/>
      </c>
      <c r="L1243" s="1" t="str">
        <f>IF(שבוע_בדילוג[[#This Row],[CycleNumber]]=1,"",IF(שבוע_בדילוג[[#This Row],[וסת השבוע]]=1,0,IF(L1242="","",IF(L1242=0,IF(שבוע_בדילוג[[#This Row],[LengthofCycle]]=29,0,1),IF(L1242=1,IF(שבוע_בדילוג[[#This Row],[LengthofCycle]]+F1242=29*2,0,2),IF(L1242=2,IF(שבוע_בדילוג[[#This Row],[LengthofCycle]]+F1242+F1241=29*3,0,3),""))))))</f>
        <v/>
      </c>
      <c r="M1243" s="1" t="str">
        <f>IF(שבוע_בדילוג[[#This Row],[וסת השבוע]]=1,IF(שבוע_בדילוג[[#This Row],[וסת השבוע וההפלגה ביחד]]=1,M1242+1,0),IF(AND(שבוע_בדילוג[[#This Row],[CycleNumber]]&gt;B1242,שבוע_בדילוג[[#This Row],[CycleNumber]]&gt;1),IF(שבוע_בדילוג[[#This Row],[וסת השבוע פעיל?]]&lt;&gt;"",M1242+1,""),""))</f>
        <v/>
      </c>
      <c r="N1243" s="1" t="str">
        <f>IF(שבוע_בדילוג[[#This Row],[וסת השבוע פעיל?2]]="","",IF(AND(שבוע_בדילוג[[#This Row],[וסת השבוע פעיל?]]&lt;&gt;"",שבוע_בדילוג[[#This Row],[CycleNumber]]&lt;B1244,B1244&lt;&gt;"",שבוע_בדילוג[[#This Row],[וסת השבוע פעיל?]]&lt;3),IF(L1244=0,IF(AND(שבוע_בדילוג[[#This Row],[וסת השבוע פעיל?]]&gt;0,J1244=1),0,1),0),""))</f>
        <v/>
      </c>
      <c r="O1243" s="1" t="str">
        <f t="shared" si="100"/>
        <v/>
      </c>
      <c r="P1243" s="1" t="str">
        <f>IF(AND(שבוע_בדילוג[[#This Row],[חיזוי - שבוע]]=1,K1244=1),1,"")</f>
        <v/>
      </c>
      <c r="Q1243" s="1" t="str">
        <f>IF(AND(שבוע_בדילוג[[#This Row],[וסת השבוע פעיל?]]&lt;3,OR(שבוע_בדילוג[[#This Row],[CycleNumber]]&gt;B1244,B1244="")),1,"")</f>
        <v/>
      </c>
      <c r="R1243" s="1" t="str">
        <f>IF(AND(שבוע_בדילוג[[#This Row],[חיזוי - שבוע]]&lt;&gt;"",שבוע_בדילוג[[#This Row],[וסת השבוע פעיל?2]]=""),1,"")</f>
        <v/>
      </c>
      <c r="S1243" s="1" t="str">
        <f>IF(שבוע_בדילוג[[#This Row],[האישה קבעה וסת שבוע בדילוג?]]=1,IF(שבוע_בדילוג[[#This Row],[וסת השבוע פעיל?]]&lt;3,1,0),"")</f>
        <v/>
      </c>
      <c r="T12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3" s="1">
        <f t="shared" si="101"/>
        <v>0</v>
      </c>
      <c r="V1243" s="1">
        <f t="shared" si="102"/>
        <v>0</v>
      </c>
      <c r="W1243" s="1">
        <f t="shared" si="103"/>
        <v>0</v>
      </c>
      <c r="X1243" s="1" t="str">
        <f>IF(שבוע_בדילוג[[#This Row],[3 הפלגות זהות]]="","",IF(שבוע_בדילוג[[#This Row],[3 הפלגות זהות]]=1,שבוע_בדילוג[[#This Row],[LengthofCycle]],X1242))</f>
        <v/>
      </c>
      <c r="Z1243" s="1" t="str">
        <f>IF(OR(שבוע_בדילוג[[#This Row],[הווסת פעיל?]]=0,שבוע_בדילוג[[#This Row],[הווסת פעיל?]]=""),"",SUM(Z1242,שבוע_בדילוג[[#This Row],[הווסת פעיל?]]))</f>
        <v/>
      </c>
      <c r="AA1243" s="1" t="str">
        <f>IF(AND(שבוע_בדילוג[[#This Row],[כמה מחזורים עד עקירה]]&lt;&gt;"",Z1244=""),שבוע_בדילוג[[#This Row],[כמה מחזורים עד עקירה]],"")</f>
        <v/>
      </c>
      <c r="AB1243" s="1" t="str">
        <f>IF(AND(שבוע_בדילוג[[#This Row],[הווסת פעיל?]]=1,שבוע_בדילוג[[#This Row],[וסת קבוע אחרון]]&lt;&gt;X1242),שבוע_בדילוג[[#This Row],[וסת קבוע אחרון]],"")</f>
        <v/>
      </c>
      <c r="AC1243" s="1" t="str">
        <f>IF(AND(שבוע_בדילוג[[#This Row],[הווסת פעיל?]]=1,Y1242=0,שבוע_בדילוג[[#This Row],[וסת קבוע אחרון]]=X1242),שבוע_בדילוג[[#This Row],[וסת קבוע אחרון]],"")</f>
        <v/>
      </c>
      <c r="AD1243" s="1" t="str">
        <f>IF(AND(שבוע_בדילוג[[#This Row],[הווסת פעיל?]]=1,Y1242=0,שבוע_בדילוג[[#This Row],[וסת קבוע אחרון]]&lt;&gt;X1242),1,"")</f>
        <v/>
      </c>
      <c r="AE1243" s="1" t="str">
        <f>IF(AND(שבוע_בדילוג[[#This Row],[הווסת פעיל?]]&lt;&gt;"",B1244=1),שבוע_בדילוג[[#This Row],[CycleNumber]],"")</f>
        <v/>
      </c>
      <c r="AF1243" s="1" t="str">
        <f>IF(AND(שבוע_בדילוג[[#This Row],[הווסת פעיל?]]&lt;&gt;"",Y1242=""),שבוע_בדילוג[[#This Row],[CycleNumber]],"")</f>
        <v/>
      </c>
      <c r="AG1243" s="1" t="str">
        <f>IF(B1244=1,"",IF(שבוע_בדילוג[[#This Row],[הווסת פעיל?]]=1,IF(שבוע_בדילוג[[#This Row],[וסת קבוע אחרון]]=F1244,1,0),""))</f>
        <v/>
      </c>
      <c r="AH1243" s="1" t="str">
        <f>IF(B1244=1,"",IF(שבוע_בדילוג[[#This Row],[הווסת פעיל?]]=1,IF(OR(שבוע_בדילוג[[#This Row],[וסת קבוע אחרון]]=F1244,F1244=שבוע_בדילוג[[#This Row],[LengthofCycle]]),1,0),""))</f>
        <v/>
      </c>
      <c r="AI1243" s="1" t="str">
        <f>IF(B1244=1,"",IF(שבוע_בדילוג[[#This Row],[הווסת פעיל?]]=1,IF(OR(שבוע_בדילוג[[#This Row],[וסת קבוע אחרון]]=F1244,F1244=שבוע_בדילוג[[#This Row],[LengthofCycle]],AND(שבוע_בדילוג[[#This Row],[LengthofCycle]]&lt;&gt;שבוע_בדילוג[[#This Row],[וסת קבוע אחרון]],OR(F1244=28,F1244=29))),1,0),""))</f>
        <v/>
      </c>
      <c r="AJ1243" s="1" t="str">
        <f>IF(AND(שבוע_בדילוג[[#This Row],[הווסת פעיל?]]=1,B1244=1),1,"")</f>
        <v/>
      </c>
      <c r="AK1243" s="4">
        <f>IF(AND(שבוע_בדילוג[[#This Row],[הווסת פעיל?]]&lt;&gt;1,B1244&lt;&gt;1,B1244&lt;&gt;""),IF(שבוע_בדילוג[[#This Row],[LengthofCycle]]=F1244,1,0),"")</f>
        <v>0</v>
      </c>
      <c r="AL1243" s="4">
        <f>IF(AND(שבוע_בדילוג[[#This Row],[הווסת פעיל?]]&lt;&gt;1,B1244&lt;&gt;1,B1244&lt;&gt;""),IF(OR(שבוע_בדילוג[[#This Row],[LengthofCycle]]=F1244,F1244=29),1,0),"")</f>
        <v>0</v>
      </c>
      <c r="AM1243" s="4">
        <f>IF(AND(שבוע_בדילוג[[#This Row],[הווסת פעיל?]]&lt;&gt;1,B1244&lt;&gt;1,B1244&lt;&gt;""),IF(OR(שבוע_בדילוג[[#This Row],[LengthofCycle]]=F1244,F1244=29,F1244=28),1,0),"")</f>
        <v>0</v>
      </c>
    </row>
    <row r="1244" spans="1:39" x14ac:dyDescent="0.25">
      <c r="A1244" s="1" t="s">
        <v>157</v>
      </c>
      <c r="B1244" s="1">
        <v>13</v>
      </c>
      <c r="C1244" s="1">
        <v>0</v>
      </c>
      <c r="D1244" s="1">
        <v>1</v>
      </c>
      <c r="E1244" s="1">
        <v>0</v>
      </c>
      <c r="F1244" s="1">
        <v>37</v>
      </c>
      <c r="H1244" s="1">
        <f>שבוע_בדילוג[[#This Row],[LengthofCycle]]+1</f>
        <v>38</v>
      </c>
      <c r="I1244" s="1" t="str">
        <f>IF(IFERROR(LOOKUP(שבוע_בדילוג[[#This Row],[ClientID]],קביעויות[השבוע בדילוג]),FALSE)=שבוע_בדילוג[[#This Row],[ClientID]],1,"")</f>
        <v/>
      </c>
      <c r="J1244" s="1" t="str">
        <f>IF(AND(שבוע_בדילוג[[#This Row],[CycleNumber]]&gt;1,OR(B1245="",שבוע_בדילוג[[#This Row],[CycleNumber]]&gt;B1243)),IF(OR(AND(שבוע_בדילוג[[#This Row],[LengthofCycle]]=29,F1243=29),AND(שבוע_בדילוג[[#This Row],[LengthofCycle]]=36,F1243=36)),1,""),"")</f>
        <v/>
      </c>
      <c r="K1244" s="1" t="str">
        <f>IF(AND(שבוע_בדילוג[[#This Row],[וסת השבוע]]=1,J1243=1,שבוע_בדילוג[[#This Row],[CycleNumber]]&gt;B1243),1,"")</f>
        <v/>
      </c>
      <c r="L1244" s="1" t="str">
        <f>IF(שבוע_בדילוג[[#This Row],[CycleNumber]]=1,"",IF(שבוע_בדילוג[[#This Row],[וסת השבוע]]=1,0,IF(L1243="","",IF(L1243=0,IF(שבוע_בדילוג[[#This Row],[LengthofCycle]]=29,0,1),IF(L1243=1,IF(שבוע_בדילוג[[#This Row],[LengthofCycle]]+F1243=29*2,0,2),IF(L1243=2,IF(שבוע_בדילוג[[#This Row],[LengthofCycle]]+F1243+F1242=29*3,0,3),""))))))</f>
        <v/>
      </c>
      <c r="M1244" s="1" t="str">
        <f>IF(שבוע_בדילוג[[#This Row],[וסת השבוע]]=1,IF(שבוע_בדילוג[[#This Row],[וסת השבוע וההפלגה ביחד]]=1,M1243+1,0),IF(AND(שבוע_בדילוג[[#This Row],[CycleNumber]]&gt;B1243,שבוע_בדילוג[[#This Row],[CycleNumber]]&gt;1),IF(שבוע_בדילוג[[#This Row],[וסת השבוע פעיל?]]&lt;&gt;"",M1243+1,""),""))</f>
        <v/>
      </c>
      <c r="N1244" s="1" t="str">
        <f>IF(שבוע_בדילוג[[#This Row],[וסת השבוע פעיל?2]]="","",IF(AND(שבוע_בדילוג[[#This Row],[וסת השבוע פעיל?]]&lt;&gt;"",שבוע_בדילוג[[#This Row],[CycleNumber]]&lt;B1245,B1245&lt;&gt;"",שבוע_בדילוג[[#This Row],[וסת השבוע פעיל?]]&lt;3),IF(L1245=0,IF(AND(שבוע_בדילוג[[#This Row],[וסת השבוע פעיל?]]&gt;0,J1245=1),0,1),0),""))</f>
        <v/>
      </c>
      <c r="O1244" s="1" t="str">
        <f t="shared" si="100"/>
        <v/>
      </c>
      <c r="P1244" s="1" t="str">
        <f>IF(AND(שבוע_בדילוג[[#This Row],[חיזוי - שבוע]]=1,K1245=1),1,"")</f>
        <v/>
      </c>
      <c r="Q1244" s="1" t="str">
        <f>IF(AND(שבוע_בדילוג[[#This Row],[וסת השבוע פעיל?]]&lt;3,OR(שבוע_בדילוג[[#This Row],[CycleNumber]]&gt;B1245,B1245="")),1,"")</f>
        <v/>
      </c>
      <c r="R1244" s="1" t="str">
        <f>IF(AND(שבוע_בדילוג[[#This Row],[חיזוי - שבוע]]&lt;&gt;"",שבוע_בדילוג[[#This Row],[וסת השבוע פעיל?2]]=""),1,"")</f>
        <v/>
      </c>
      <c r="S1244" s="1" t="str">
        <f>IF(שבוע_בדילוג[[#This Row],[האישה קבעה וסת שבוע בדילוג?]]=1,IF(שבוע_בדילוג[[#This Row],[וסת השבוע פעיל?]]&lt;3,1,0),"")</f>
        <v/>
      </c>
      <c r="T12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4" s="1">
        <f t="shared" si="101"/>
        <v>0</v>
      </c>
      <c r="V1244" s="1">
        <f t="shared" si="102"/>
        <v>0</v>
      </c>
      <c r="W1244" s="1">
        <f t="shared" si="103"/>
        <v>0</v>
      </c>
      <c r="X1244" s="1" t="str">
        <f>IF(שבוע_בדילוג[[#This Row],[3 הפלגות זהות]]="","",IF(שבוע_בדילוג[[#This Row],[3 הפלגות זהות]]=1,שבוע_בדילוג[[#This Row],[LengthofCycle]],X1243))</f>
        <v/>
      </c>
      <c r="Z1244" s="1" t="str">
        <f>IF(OR(שבוע_בדילוג[[#This Row],[הווסת פעיל?]]=0,שבוע_בדילוג[[#This Row],[הווסת פעיל?]]=""),"",SUM(Z1243,שבוע_בדילוג[[#This Row],[הווסת פעיל?]]))</f>
        <v/>
      </c>
      <c r="AA1244" s="1" t="str">
        <f>IF(AND(שבוע_בדילוג[[#This Row],[כמה מחזורים עד עקירה]]&lt;&gt;"",Z1245=""),שבוע_בדילוג[[#This Row],[כמה מחזורים עד עקירה]],"")</f>
        <v/>
      </c>
      <c r="AB1244" s="1" t="str">
        <f>IF(AND(שבוע_בדילוג[[#This Row],[הווסת פעיל?]]=1,שבוע_בדילוג[[#This Row],[וסת קבוע אחרון]]&lt;&gt;X1243),שבוע_בדילוג[[#This Row],[וסת קבוע אחרון]],"")</f>
        <v/>
      </c>
      <c r="AC1244" s="1" t="str">
        <f>IF(AND(שבוע_בדילוג[[#This Row],[הווסת פעיל?]]=1,Y1243=0,שבוע_בדילוג[[#This Row],[וסת קבוע אחרון]]=X1243),שבוע_בדילוג[[#This Row],[וסת קבוע אחרון]],"")</f>
        <v/>
      </c>
      <c r="AD1244" s="1" t="str">
        <f>IF(AND(שבוע_בדילוג[[#This Row],[הווסת פעיל?]]=1,Y1243=0,שבוע_בדילוג[[#This Row],[וסת קבוע אחרון]]&lt;&gt;X1243),1,"")</f>
        <v/>
      </c>
      <c r="AE1244" s="1" t="str">
        <f>IF(AND(שבוע_בדילוג[[#This Row],[הווסת פעיל?]]&lt;&gt;"",B1245=1),שבוע_בדילוג[[#This Row],[CycleNumber]],"")</f>
        <v/>
      </c>
      <c r="AF1244" s="1" t="str">
        <f>IF(AND(שבוע_בדילוג[[#This Row],[הווסת פעיל?]]&lt;&gt;"",Y1243=""),שבוע_בדילוג[[#This Row],[CycleNumber]],"")</f>
        <v/>
      </c>
      <c r="AG1244" s="1" t="str">
        <f>IF(B1245=1,"",IF(שבוע_בדילוג[[#This Row],[הווסת פעיל?]]=1,IF(שבוע_בדילוג[[#This Row],[וסת קבוע אחרון]]=F1245,1,0),""))</f>
        <v/>
      </c>
      <c r="AH1244" s="1" t="str">
        <f>IF(B1245=1,"",IF(שבוע_בדילוג[[#This Row],[הווסת פעיל?]]=1,IF(OR(שבוע_בדילוג[[#This Row],[וסת קבוע אחרון]]=F1245,F1245=שבוע_בדילוג[[#This Row],[LengthofCycle]]),1,0),""))</f>
        <v/>
      </c>
      <c r="AI1244" s="1" t="str">
        <f>IF(B1245=1,"",IF(שבוע_בדילוג[[#This Row],[הווסת פעיל?]]=1,IF(OR(שבוע_בדילוג[[#This Row],[וסת קבוע אחרון]]=F1245,F1245=שבוע_בדילוג[[#This Row],[LengthofCycle]],AND(שבוע_בדילוג[[#This Row],[LengthofCycle]]&lt;&gt;שבוע_בדילוג[[#This Row],[וסת קבוע אחרון]],OR(F1245=28,F1245=29))),1,0),""))</f>
        <v/>
      </c>
      <c r="AJ1244" s="1" t="str">
        <f>IF(AND(שבוע_בדילוג[[#This Row],[הווסת פעיל?]]=1,B1245=1),1,"")</f>
        <v/>
      </c>
      <c r="AK1244" s="4">
        <f>IF(AND(שבוע_בדילוג[[#This Row],[הווסת פעיל?]]&lt;&gt;1,B1245&lt;&gt;1,B1245&lt;&gt;""),IF(שבוע_בדילוג[[#This Row],[LengthofCycle]]=F1245,1,0),"")</f>
        <v>0</v>
      </c>
      <c r="AL1244" s="4">
        <f>IF(AND(שבוע_בדילוג[[#This Row],[הווסת פעיל?]]&lt;&gt;1,B1245&lt;&gt;1,B1245&lt;&gt;""),IF(OR(שבוע_בדילוג[[#This Row],[LengthofCycle]]=F1245,F1245=29),1,0),"")</f>
        <v>1</v>
      </c>
      <c r="AM1244" s="4">
        <f>IF(AND(שבוע_בדילוג[[#This Row],[הווסת פעיל?]]&lt;&gt;1,B1245&lt;&gt;1,B1245&lt;&gt;""),IF(OR(שבוע_בדילוג[[#This Row],[LengthofCycle]]=F1245,F1245=29,F1245=28),1,0),"")</f>
        <v>1</v>
      </c>
    </row>
    <row r="1245" spans="1:39" x14ac:dyDescent="0.25">
      <c r="A1245" s="1" t="s">
        <v>157</v>
      </c>
      <c r="B1245" s="1">
        <v>14</v>
      </c>
      <c r="C1245" s="1">
        <v>0</v>
      </c>
      <c r="D1245" s="1">
        <v>0</v>
      </c>
      <c r="E1245" s="1">
        <v>0</v>
      </c>
      <c r="F1245" s="1">
        <v>29</v>
      </c>
      <c r="H1245" s="1">
        <f>שבוע_בדילוג[[#This Row],[LengthofCycle]]+1</f>
        <v>30</v>
      </c>
      <c r="I1245" s="1" t="str">
        <f>IF(IFERROR(LOOKUP(שבוע_בדילוג[[#This Row],[ClientID]],קביעויות[השבוע בדילוג]),FALSE)=שבוע_בדילוג[[#This Row],[ClientID]],1,"")</f>
        <v/>
      </c>
      <c r="J1245" s="1" t="str">
        <f>IF(AND(שבוע_בדילוג[[#This Row],[CycleNumber]]&gt;1,OR(B1246="",שבוע_בדילוג[[#This Row],[CycleNumber]]&gt;B1244)),IF(OR(AND(שבוע_בדילוג[[#This Row],[LengthofCycle]]=29,F1244=29),AND(שבוע_בדילוג[[#This Row],[LengthofCycle]]=36,F1244=36)),1,""),"")</f>
        <v/>
      </c>
      <c r="K1245" s="1" t="str">
        <f>IF(AND(שבוע_בדילוג[[#This Row],[וסת השבוע]]=1,J1244=1,שבוע_בדילוג[[#This Row],[CycleNumber]]&gt;B1244),1,"")</f>
        <v/>
      </c>
      <c r="L1245" s="1" t="str">
        <f>IF(שבוע_בדילוג[[#This Row],[CycleNumber]]=1,"",IF(שבוע_בדילוג[[#This Row],[וסת השבוע]]=1,0,IF(L1244="","",IF(L1244=0,IF(שבוע_בדילוג[[#This Row],[LengthofCycle]]=29,0,1),IF(L1244=1,IF(שבוע_בדילוג[[#This Row],[LengthofCycle]]+F1244=29*2,0,2),IF(L1244=2,IF(שבוע_בדילוג[[#This Row],[LengthofCycle]]+F1244+F1243=29*3,0,3),""))))))</f>
        <v/>
      </c>
      <c r="M1245" s="1" t="str">
        <f>IF(שבוע_בדילוג[[#This Row],[וסת השבוע]]=1,IF(שבוע_בדילוג[[#This Row],[וסת השבוע וההפלגה ביחד]]=1,M1244+1,0),IF(AND(שבוע_בדילוג[[#This Row],[CycleNumber]]&gt;B1244,שבוע_בדילוג[[#This Row],[CycleNumber]]&gt;1),IF(שבוע_בדילוג[[#This Row],[וסת השבוע פעיל?]]&lt;&gt;"",M1244+1,""),""))</f>
        <v/>
      </c>
      <c r="N1245" s="1" t="str">
        <f>IF(שבוע_בדילוג[[#This Row],[וסת השבוע פעיל?2]]="","",IF(AND(שבוע_בדילוג[[#This Row],[וסת השבוע פעיל?]]&lt;&gt;"",שבוע_בדילוג[[#This Row],[CycleNumber]]&lt;B1246,B1246&lt;&gt;"",שבוע_בדילוג[[#This Row],[וסת השבוע פעיל?]]&lt;3),IF(L1246=0,IF(AND(שבוע_בדילוג[[#This Row],[וסת השבוע פעיל?]]&gt;0,J1246=1),0,1),0),""))</f>
        <v/>
      </c>
      <c r="O1245" s="1" t="str">
        <f t="shared" si="100"/>
        <v/>
      </c>
      <c r="P1245" s="1" t="str">
        <f>IF(AND(שבוע_בדילוג[[#This Row],[חיזוי - שבוע]]=1,K1246=1),1,"")</f>
        <v/>
      </c>
      <c r="Q1245" s="1" t="str">
        <f>IF(AND(שבוע_בדילוג[[#This Row],[וסת השבוע פעיל?]]&lt;3,OR(שבוע_בדילוג[[#This Row],[CycleNumber]]&gt;B1246,B1246="")),1,"")</f>
        <v/>
      </c>
      <c r="R1245" s="1" t="str">
        <f>IF(AND(שבוע_בדילוג[[#This Row],[חיזוי - שבוע]]&lt;&gt;"",שבוע_בדילוג[[#This Row],[וסת השבוע פעיל?2]]=""),1,"")</f>
        <v/>
      </c>
      <c r="S1245" s="1" t="str">
        <f>IF(שבוע_בדילוג[[#This Row],[האישה קבעה וסת שבוע בדילוג?]]=1,IF(שבוע_בדילוג[[#This Row],[וסת השבוע פעיל?]]&lt;3,1,0),"")</f>
        <v/>
      </c>
      <c r="T12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5" s="1">
        <f t="shared" si="101"/>
        <v>0</v>
      </c>
      <c r="V1245" s="1">
        <f t="shared" si="102"/>
        <v>0</v>
      </c>
      <c r="W1245" s="1">
        <f t="shared" si="103"/>
        <v>0</v>
      </c>
      <c r="X1245" s="1" t="str">
        <f>IF(שבוע_בדילוג[[#This Row],[3 הפלגות זהות]]="","",IF(שבוע_בדילוג[[#This Row],[3 הפלגות זהות]]=1,שבוע_בדילוג[[#This Row],[LengthofCycle]],X1244))</f>
        <v/>
      </c>
      <c r="Z1245" s="1" t="str">
        <f>IF(OR(שבוע_בדילוג[[#This Row],[הווסת פעיל?]]=0,שבוע_בדילוג[[#This Row],[הווסת פעיל?]]=""),"",SUM(Z1244,שבוע_בדילוג[[#This Row],[הווסת פעיל?]]))</f>
        <v/>
      </c>
      <c r="AA1245" s="1" t="str">
        <f>IF(AND(שבוע_בדילוג[[#This Row],[כמה מחזורים עד עקירה]]&lt;&gt;"",Z1246=""),שבוע_בדילוג[[#This Row],[כמה מחזורים עד עקירה]],"")</f>
        <v/>
      </c>
      <c r="AB1245" s="1" t="str">
        <f>IF(AND(שבוע_בדילוג[[#This Row],[הווסת פעיל?]]=1,שבוע_בדילוג[[#This Row],[וסת קבוע אחרון]]&lt;&gt;X1244),שבוע_בדילוג[[#This Row],[וסת קבוע אחרון]],"")</f>
        <v/>
      </c>
      <c r="AC1245" s="1" t="str">
        <f>IF(AND(שבוע_בדילוג[[#This Row],[הווסת פעיל?]]=1,Y1244=0,שבוע_בדילוג[[#This Row],[וסת קבוע אחרון]]=X1244),שבוע_בדילוג[[#This Row],[וסת קבוע אחרון]],"")</f>
        <v/>
      </c>
      <c r="AD1245" s="1" t="str">
        <f>IF(AND(שבוע_בדילוג[[#This Row],[הווסת פעיל?]]=1,Y1244=0,שבוע_בדילוג[[#This Row],[וסת קבוע אחרון]]&lt;&gt;X1244),1,"")</f>
        <v/>
      </c>
      <c r="AE1245" s="1" t="str">
        <f>IF(AND(שבוע_בדילוג[[#This Row],[הווסת פעיל?]]&lt;&gt;"",B1246=1),שבוע_בדילוג[[#This Row],[CycleNumber]],"")</f>
        <v/>
      </c>
      <c r="AF1245" s="1" t="str">
        <f>IF(AND(שבוע_בדילוג[[#This Row],[הווסת פעיל?]]&lt;&gt;"",Y1244=""),שבוע_בדילוג[[#This Row],[CycleNumber]],"")</f>
        <v/>
      </c>
      <c r="AG1245" s="1" t="str">
        <f>IF(B1246=1,"",IF(שבוע_בדילוג[[#This Row],[הווסת פעיל?]]=1,IF(שבוע_בדילוג[[#This Row],[וסת קבוע אחרון]]=F1246,1,0),""))</f>
        <v/>
      </c>
      <c r="AH1245" s="1" t="str">
        <f>IF(B1246=1,"",IF(שבוע_בדילוג[[#This Row],[הווסת פעיל?]]=1,IF(OR(שבוע_בדילוג[[#This Row],[וסת קבוע אחרון]]=F1246,F1246=שבוע_בדילוג[[#This Row],[LengthofCycle]]),1,0),""))</f>
        <v/>
      </c>
      <c r="AI1245" s="1" t="str">
        <f>IF(B1246=1,"",IF(שבוע_בדילוג[[#This Row],[הווסת פעיל?]]=1,IF(OR(שבוע_בדילוג[[#This Row],[וסת קבוע אחרון]]=F1246,F1246=שבוע_בדילוג[[#This Row],[LengthofCycle]],AND(שבוע_בדילוג[[#This Row],[LengthofCycle]]&lt;&gt;שבוע_בדילוג[[#This Row],[וסת קבוע אחרון]],OR(F1246=28,F1246=29))),1,0),""))</f>
        <v/>
      </c>
      <c r="AJ1245" s="1" t="str">
        <f>IF(AND(שבוע_בדילוג[[#This Row],[הווסת פעיל?]]=1,B1246=1),1,"")</f>
        <v/>
      </c>
      <c r="AK1245" s="4">
        <f>IF(AND(שבוע_בדילוג[[#This Row],[הווסת פעיל?]]&lt;&gt;1,B1246&lt;&gt;1,B1246&lt;&gt;""),IF(שבוע_בדילוג[[#This Row],[LengthofCycle]]=F1246,1,0),"")</f>
        <v>0</v>
      </c>
      <c r="AL1245" s="4">
        <f>IF(AND(שבוע_בדילוג[[#This Row],[הווסת פעיל?]]&lt;&gt;1,B1246&lt;&gt;1,B1246&lt;&gt;""),IF(OR(שבוע_בדילוג[[#This Row],[LengthofCycle]]=F1246,F1246=29),1,0),"")</f>
        <v>0</v>
      </c>
      <c r="AM1245" s="4">
        <f>IF(AND(שבוע_בדילוג[[#This Row],[הווסת פעיל?]]&lt;&gt;1,B1246&lt;&gt;1,B1246&lt;&gt;""),IF(OR(שבוע_בדילוג[[#This Row],[LengthofCycle]]=F1246,F1246=29,F1246=28),1,0),"")</f>
        <v>0</v>
      </c>
    </row>
    <row r="1246" spans="1:39" x14ac:dyDescent="0.25">
      <c r="A1246" s="1" t="s">
        <v>157</v>
      </c>
      <c r="B1246" s="1">
        <v>15</v>
      </c>
      <c r="C1246" s="1">
        <v>0</v>
      </c>
      <c r="D1246" s="1">
        <v>1</v>
      </c>
      <c r="E1246" s="1">
        <v>0</v>
      </c>
      <c r="F1246" s="1">
        <v>30</v>
      </c>
      <c r="H1246" s="1">
        <f>שבוע_בדילוג[[#This Row],[LengthofCycle]]+1</f>
        <v>31</v>
      </c>
      <c r="I1246" s="1" t="str">
        <f>IF(IFERROR(LOOKUP(שבוע_בדילוג[[#This Row],[ClientID]],קביעויות[השבוע בדילוג]),FALSE)=שבוע_בדילוג[[#This Row],[ClientID]],1,"")</f>
        <v/>
      </c>
      <c r="J1246" s="1" t="str">
        <f>IF(AND(שבוע_בדילוג[[#This Row],[CycleNumber]]&gt;1,OR(B1247="",שבוע_בדילוג[[#This Row],[CycleNumber]]&gt;B1245)),IF(OR(AND(שבוע_בדילוג[[#This Row],[LengthofCycle]]=29,F1245=29),AND(שבוע_בדילוג[[#This Row],[LengthofCycle]]=36,F1245=36)),1,""),"")</f>
        <v/>
      </c>
      <c r="K1246" s="1" t="str">
        <f>IF(AND(שבוע_בדילוג[[#This Row],[וסת השבוע]]=1,J1245=1,שבוע_בדילוג[[#This Row],[CycleNumber]]&gt;B1245),1,"")</f>
        <v/>
      </c>
      <c r="L1246" s="1" t="str">
        <f>IF(שבוע_בדילוג[[#This Row],[CycleNumber]]=1,"",IF(שבוע_בדילוג[[#This Row],[וסת השבוע]]=1,0,IF(L1245="","",IF(L1245=0,IF(שבוע_בדילוג[[#This Row],[LengthofCycle]]=29,0,1),IF(L1245=1,IF(שבוע_בדילוג[[#This Row],[LengthofCycle]]+F1245=29*2,0,2),IF(L1245=2,IF(שבוע_בדילוג[[#This Row],[LengthofCycle]]+F1245+F1244=29*3,0,3),""))))))</f>
        <v/>
      </c>
      <c r="M1246" s="1" t="str">
        <f>IF(שבוע_בדילוג[[#This Row],[וסת השבוע]]=1,IF(שבוע_בדילוג[[#This Row],[וסת השבוע וההפלגה ביחד]]=1,M1245+1,0),IF(AND(שבוע_בדילוג[[#This Row],[CycleNumber]]&gt;B1245,שבוע_בדילוג[[#This Row],[CycleNumber]]&gt;1),IF(שבוע_בדילוג[[#This Row],[וסת השבוע פעיל?]]&lt;&gt;"",M1245+1,""),""))</f>
        <v/>
      </c>
      <c r="N1246" s="1" t="str">
        <f>IF(שבוע_בדילוג[[#This Row],[וסת השבוע פעיל?2]]="","",IF(AND(שבוע_בדילוג[[#This Row],[וסת השבוע פעיל?]]&lt;&gt;"",שבוע_בדילוג[[#This Row],[CycleNumber]]&lt;B1247,B1247&lt;&gt;"",שבוע_בדילוג[[#This Row],[וסת השבוע פעיל?]]&lt;3),IF(L1247=0,IF(AND(שבוע_בדילוג[[#This Row],[וסת השבוע פעיל?]]&gt;0,J1247=1),0,1),0),""))</f>
        <v/>
      </c>
      <c r="O1246" s="1" t="str">
        <f t="shared" si="100"/>
        <v/>
      </c>
      <c r="P1246" s="1" t="str">
        <f>IF(AND(שבוע_בדילוג[[#This Row],[חיזוי - שבוע]]=1,K1247=1),1,"")</f>
        <v/>
      </c>
      <c r="Q1246" s="1" t="str">
        <f>IF(AND(שבוע_בדילוג[[#This Row],[וסת השבוע פעיל?]]&lt;3,OR(שבוע_בדילוג[[#This Row],[CycleNumber]]&gt;B1247,B1247="")),1,"")</f>
        <v/>
      </c>
      <c r="R1246" s="1" t="str">
        <f>IF(AND(שבוע_בדילוג[[#This Row],[חיזוי - שבוע]]&lt;&gt;"",שבוע_בדילוג[[#This Row],[וסת השבוע פעיל?2]]=""),1,"")</f>
        <v/>
      </c>
      <c r="S1246" s="1" t="str">
        <f>IF(שבוע_בדילוג[[#This Row],[האישה קבעה וסת שבוע בדילוג?]]=1,IF(שבוע_בדילוג[[#This Row],[וסת השבוע פעיל?]]&lt;3,1,0),"")</f>
        <v/>
      </c>
      <c r="T12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6" s="1">
        <f t="shared" si="101"/>
        <v>0</v>
      </c>
      <c r="V1246" s="1">
        <f t="shared" si="102"/>
        <v>0</v>
      </c>
      <c r="W1246" s="1">
        <f t="shared" si="103"/>
        <v>0</v>
      </c>
      <c r="X1246" s="1" t="str">
        <f>IF(שבוע_בדילוג[[#This Row],[3 הפלגות זהות]]="","",IF(שבוע_בדילוג[[#This Row],[3 הפלגות זהות]]=1,שבוע_בדילוג[[#This Row],[LengthofCycle]],X1245))</f>
        <v/>
      </c>
      <c r="Z1246" s="1" t="str">
        <f>IF(OR(שבוע_בדילוג[[#This Row],[הווסת פעיל?]]=0,שבוע_בדילוג[[#This Row],[הווסת פעיל?]]=""),"",SUM(Z1245,שבוע_בדילוג[[#This Row],[הווסת פעיל?]]))</f>
        <v/>
      </c>
      <c r="AA1246" s="1" t="str">
        <f>IF(AND(שבוע_בדילוג[[#This Row],[כמה מחזורים עד עקירה]]&lt;&gt;"",Z1247=""),שבוע_בדילוג[[#This Row],[כמה מחזורים עד עקירה]],"")</f>
        <v/>
      </c>
      <c r="AB1246" s="1" t="str">
        <f>IF(AND(שבוע_בדילוג[[#This Row],[הווסת פעיל?]]=1,שבוע_בדילוג[[#This Row],[וסת קבוע אחרון]]&lt;&gt;X1245),שבוע_בדילוג[[#This Row],[וסת קבוע אחרון]],"")</f>
        <v/>
      </c>
      <c r="AC1246" s="1" t="str">
        <f>IF(AND(שבוע_בדילוג[[#This Row],[הווסת פעיל?]]=1,Y1245=0,שבוע_בדילוג[[#This Row],[וסת קבוע אחרון]]=X1245),שבוע_בדילוג[[#This Row],[וסת קבוע אחרון]],"")</f>
        <v/>
      </c>
      <c r="AD1246" s="1" t="str">
        <f>IF(AND(שבוע_בדילוג[[#This Row],[הווסת פעיל?]]=1,Y1245=0,שבוע_בדילוג[[#This Row],[וסת קבוע אחרון]]&lt;&gt;X1245),1,"")</f>
        <v/>
      </c>
      <c r="AE1246" s="1" t="str">
        <f>IF(AND(שבוע_בדילוג[[#This Row],[הווסת פעיל?]]&lt;&gt;"",B1247=1),שבוע_בדילוג[[#This Row],[CycleNumber]],"")</f>
        <v/>
      </c>
      <c r="AF1246" s="1" t="str">
        <f>IF(AND(שבוע_בדילוג[[#This Row],[הווסת פעיל?]]&lt;&gt;"",Y1245=""),שבוע_בדילוג[[#This Row],[CycleNumber]],"")</f>
        <v/>
      </c>
      <c r="AG1246" s="1" t="str">
        <f>IF(B1247=1,"",IF(שבוע_בדילוג[[#This Row],[הווסת פעיל?]]=1,IF(שבוע_בדילוג[[#This Row],[וסת קבוע אחרון]]=F1247,1,0),""))</f>
        <v/>
      </c>
      <c r="AH1246" s="1" t="str">
        <f>IF(B1247=1,"",IF(שבוע_בדילוג[[#This Row],[הווסת פעיל?]]=1,IF(OR(שבוע_בדילוג[[#This Row],[וסת קבוע אחרון]]=F1247,F1247=שבוע_בדילוג[[#This Row],[LengthofCycle]]),1,0),""))</f>
        <v/>
      </c>
      <c r="AI1246" s="1" t="str">
        <f>IF(B1247=1,"",IF(שבוע_בדילוג[[#This Row],[הווסת פעיל?]]=1,IF(OR(שבוע_בדילוג[[#This Row],[וסת קבוע אחרון]]=F1247,F1247=שבוע_בדילוג[[#This Row],[LengthofCycle]],AND(שבוע_בדילוג[[#This Row],[LengthofCycle]]&lt;&gt;שבוע_בדילוג[[#This Row],[וסת קבוע אחרון]],OR(F1247=28,F1247=29))),1,0),""))</f>
        <v/>
      </c>
      <c r="AJ1246" s="1" t="str">
        <f>IF(AND(שבוע_בדילוג[[#This Row],[הווסת פעיל?]]=1,B1247=1),1,"")</f>
        <v/>
      </c>
      <c r="AK1246" s="4" t="str">
        <f>IF(AND(שבוע_בדילוג[[#This Row],[הווסת פעיל?]]&lt;&gt;1,B1247&lt;&gt;1,B1247&lt;&gt;""),IF(שבוע_בדילוג[[#This Row],[LengthofCycle]]=F1247,1,0),"")</f>
        <v/>
      </c>
      <c r="AL1246" s="4" t="str">
        <f>IF(AND(שבוע_בדילוג[[#This Row],[הווסת פעיל?]]&lt;&gt;1,B1247&lt;&gt;1,B1247&lt;&gt;""),IF(OR(שבוע_בדילוג[[#This Row],[LengthofCycle]]=F1247,F1247=29),1,0),"")</f>
        <v/>
      </c>
      <c r="AM1246" s="4" t="str">
        <f>IF(AND(שבוע_בדילוג[[#This Row],[הווסת פעיל?]]&lt;&gt;1,B1247&lt;&gt;1,B1247&lt;&gt;""),IF(OR(שבוע_בדילוג[[#This Row],[LengthofCycle]]=F1247,F1247=29,F1247=28),1,0),"")</f>
        <v/>
      </c>
    </row>
    <row r="1247" spans="1:39" x14ac:dyDescent="0.25">
      <c r="A1247" s="1" t="s">
        <v>158</v>
      </c>
      <c r="B1247" s="1">
        <v>1</v>
      </c>
      <c r="C1247" s="1">
        <v>0</v>
      </c>
      <c r="D1247" s="1">
        <v>1</v>
      </c>
      <c r="E1247" s="1">
        <v>0</v>
      </c>
      <c r="F1247" s="1">
        <v>28</v>
      </c>
      <c r="H1247" s="1">
        <f>שבוע_בדילוג[[#This Row],[LengthofCycle]]+1</f>
        <v>29</v>
      </c>
      <c r="I1247" s="1" t="str">
        <f>IF(IFERROR(LOOKUP(שבוע_בדילוג[[#This Row],[ClientID]],קביעויות[השבוע בדילוג]),FALSE)=שבוע_בדילוג[[#This Row],[ClientID]],1,"")</f>
        <v/>
      </c>
      <c r="J1247" s="1" t="str">
        <f>IF(AND(שבוע_בדילוג[[#This Row],[CycleNumber]]&gt;1,OR(B1248="",שבוע_בדילוג[[#This Row],[CycleNumber]]&gt;B1246)),IF(OR(AND(שבוע_בדילוג[[#This Row],[LengthofCycle]]=29,F1246=29),AND(שבוע_בדילוג[[#This Row],[LengthofCycle]]=36,F1246=36)),1,""),"")</f>
        <v/>
      </c>
      <c r="K1247" s="1" t="str">
        <f>IF(AND(שבוע_בדילוג[[#This Row],[וסת השבוע]]=1,J1246=1,שבוע_בדילוג[[#This Row],[CycleNumber]]&gt;B1246),1,"")</f>
        <v/>
      </c>
      <c r="L1247" s="1" t="str">
        <f>IF(שבוע_בדילוג[[#This Row],[CycleNumber]]=1,"",IF(שבוע_בדילוג[[#This Row],[וסת השבוע]]=1,0,IF(L1246="","",IF(L1246=0,IF(שבוע_בדילוג[[#This Row],[LengthofCycle]]=29,0,1),IF(L1246=1,IF(שבוע_בדילוג[[#This Row],[LengthofCycle]]+F1246=29*2,0,2),IF(L1246=2,IF(שבוע_בדילוג[[#This Row],[LengthofCycle]]+F1246+F1245=29*3,0,3),""))))))</f>
        <v/>
      </c>
      <c r="M1247" s="1" t="str">
        <f>IF(שבוע_בדילוג[[#This Row],[וסת השבוע]]=1,IF(שבוע_בדילוג[[#This Row],[וסת השבוע וההפלגה ביחד]]=1,M1246+1,0),IF(AND(שבוע_בדילוג[[#This Row],[CycleNumber]]&gt;B1246,שבוע_בדילוג[[#This Row],[CycleNumber]]&gt;1),IF(שבוע_בדילוג[[#This Row],[וסת השבוע פעיל?]]&lt;&gt;"",M1246+1,""),""))</f>
        <v/>
      </c>
      <c r="N1247" s="1" t="str">
        <f>IF(שבוע_בדילוג[[#This Row],[וסת השבוע פעיל?2]]="","",IF(AND(שבוע_בדילוג[[#This Row],[וסת השבוע פעיל?]]&lt;&gt;"",שבוע_בדילוג[[#This Row],[CycleNumber]]&lt;B1248,B1248&lt;&gt;"",שבוע_בדילוג[[#This Row],[וסת השבוע פעיל?]]&lt;3),IF(L1248=0,IF(AND(שבוע_בדילוג[[#This Row],[וסת השבוע פעיל?]]&gt;0,J1248=1),0,1),0),""))</f>
        <v/>
      </c>
      <c r="O1247" s="1" t="str">
        <f t="shared" si="100"/>
        <v/>
      </c>
      <c r="P1247" s="1" t="str">
        <f>IF(AND(שבוע_בדילוג[[#This Row],[חיזוי - שבוע]]=1,K1248=1),1,"")</f>
        <v/>
      </c>
      <c r="Q1247" s="1" t="str">
        <f>IF(AND(שבוע_בדילוג[[#This Row],[וסת השבוע פעיל?]]&lt;3,OR(שבוע_בדילוג[[#This Row],[CycleNumber]]&gt;B1248,B1248="")),1,"")</f>
        <v/>
      </c>
      <c r="R1247" s="1" t="str">
        <f>IF(AND(שבוע_בדילוג[[#This Row],[חיזוי - שבוע]]&lt;&gt;"",שבוע_בדילוג[[#This Row],[וסת השבוע פעיל?2]]=""),1,"")</f>
        <v/>
      </c>
      <c r="S1247" s="1" t="str">
        <f>IF(שבוע_בדילוג[[#This Row],[האישה קבעה וסת שבוע בדילוג?]]=1,IF(שבוע_בדילוג[[#This Row],[וסת השבוע פעיל?]]&lt;3,1,0),"")</f>
        <v/>
      </c>
      <c r="T12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7" s="1" t="str">
        <f t="shared" si="101"/>
        <v/>
      </c>
      <c r="V1247" s="1" t="str">
        <f t="shared" si="102"/>
        <v/>
      </c>
      <c r="W1247" s="1" t="str">
        <f t="shared" si="103"/>
        <v/>
      </c>
      <c r="X1247" s="1" t="str">
        <f>IF(שבוע_בדילוג[[#This Row],[3 הפלגות זהות]]="","",IF(שבוע_בדילוג[[#This Row],[3 הפלגות זהות]]=1,שבוע_בדילוג[[#This Row],[LengthofCycle]],X1246))</f>
        <v/>
      </c>
      <c r="Y1247" s="1" t="str">
        <f>IF(שבוע_בדילוג[[#This Row],[וסת קבוע אחרון]]="","",IF(OR(שבוע_בדילוג[[#This Row],[LengthofCycle]]=שבוע_בדילוג[[#This Row],[וסת קבוע אחרון]],F1246=שבוע_בדילוג[[#This Row],[וסת קבוע אחרון]],F1245=שבוע_בדילוג[[#This Row],[וסת קבוע אחרון]]),1,0))</f>
        <v/>
      </c>
      <c r="Z1247" s="1" t="str">
        <f>IF(OR(שבוע_בדילוג[[#This Row],[הווסת פעיל?]]=0,שבוע_בדילוג[[#This Row],[הווסת פעיל?]]=""),"",SUM(Z1246,שבוע_בדילוג[[#This Row],[הווסת פעיל?]]))</f>
        <v/>
      </c>
      <c r="AA1247" s="1" t="str">
        <f>IF(AND(שבוע_בדילוג[[#This Row],[כמה מחזורים עד עקירה]]&lt;&gt;"",Z1248=""),שבוע_בדילוג[[#This Row],[כמה מחזורים עד עקירה]],"")</f>
        <v/>
      </c>
      <c r="AB1247" s="1" t="str">
        <f>IF(AND(שבוע_בדילוג[[#This Row],[הווסת פעיל?]]=1,שבוע_בדילוג[[#This Row],[וסת קבוע אחרון]]&lt;&gt;X1246),שבוע_בדילוג[[#This Row],[וסת קבוע אחרון]],"")</f>
        <v/>
      </c>
      <c r="AC1247" s="1" t="str">
        <f>IF(AND(שבוע_בדילוג[[#This Row],[הווסת פעיל?]]=1,Y1246=0,שבוע_בדילוג[[#This Row],[וסת קבוע אחרון]]=X1246),שבוע_בדילוג[[#This Row],[וסת קבוע אחרון]],"")</f>
        <v/>
      </c>
      <c r="AD1247" s="1" t="str">
        <f>IF(AND(שבוע_בדילוג[[#This Row],[הווסת פעיל?]]=1,Y1246=0,שבוע_בדילוג[[#This Row],[וסת קבוע אחרון]]&lt;&gt;X1246),1,"")</f>
        <v/>
      </c>
      <c r="AE1247" s="1" t="str">
        <f>IF(AND(שבוע_בדילוג[[#This Row],[הווסת פעיל?]]&lt;&gt;"",B1248=1),שבוע_בדילוג[[#This Row],[CycleNumber]],"")</f>
        <v/>
      </c>
      <c r="AF1247" s="1" t="str">
        <f>IF(AND(שבוע_בדילוג[[#This Row],[הווסת פעיל?]]&lt;&gt;"",Y1246=""),שבוע_בדילוג[[#This Row],[CycleNumber]],"")</f>
        <v/>
      </c>
      <c r="AG1247" s="1" t="str">
        <f>IF(B1248=1,"",IF(שבוע_בדילוג[[#This Row],[הווסת פעיל?]]=1,IF(שבוע_בדילוג[[#This Row],[וסת קבוע אחרון]]=F1248,1,0),""))</f>
        <v/>
      </c>
      <c r="AH1247" s="1" t="str">
        <f>IF(B1248=1,"",IF(שבוע_בדילוג[[#This Row],[הווסת פעיל?]]=1,IF(OR(שבוע_בדילוג[[#This Row],[וסת קבוע אחרון]]=F1248,F1248=שבוע_בדילוג[[#This Row],[LengthofCycle]]),1,0),""))</f>
        <v/>
      </c>
      <c r="AI1247" s="1" t="str">
        <f>IF(B1248=1,"",IF(שבוע_בדילוג[[#This Row],[הווסת פעיל?]]=1,IF(OR(שבוע_בדילוג[[#This Row],[וסת קבוע אחרון]]=F1248,F1248=שבוע_בדילוג[[#This Row],[LengthofCycle]],AND(שבוע_בדילוג[[#This Row],[LengthofCycle]]&lt;&gt;שבוע_בדילוג[[#This Row],[וסת קבוע אחרון]],OR(F1248=28,F1248=29))),1,0),""))</f>
        <v/>
      </c>
      <c r="AJ1247" s="1" t="str">
        <f>IF(AND(שבוע_בדילוג[[#This Row],[הווסת פעיל?]]=1,B1248=1),1,"")</f>
        <v/>
      </c>
      <c r="AK1247" s="4">
        <f>IF(AND(שבוע_בדילוג[[#This Row],[הווסת פעיל?]]&lt;&gt;1,B1248&lt;&gt;1,B1248&lt;&gt;""),IF(שבוע_בדילוג[[#This Row],[LengthofCycle]]=F1248,1,0),"")</f>
        <v>0</v>
      </c>
      <c r="AL1247" s="4">
        <f>IF(AND(שבוע_בדילוג[[#This Row],[הווסת פעיל?]]&lt;&gt;1,B1248&lt;&gt;1,B1248&lt;&gt;""),IF(OR(שבוע_בדילוג[[#This Row],[LengthofCycle]]=F1248,F1248=29),1,0),"")</f>
        <v>0</v>
      </c>
      <c r="AM1247" s="4">
        <f>IF(AND(שבוע_בדילוג[[#This Row],[הווסת פעיל?]]&lt;&gt;1,B1248&lt;&gt;1,B1248&lt;&gt;""),IF(OR(שבוע_בדילוג[[#This Row],[LengthofCycle]]=F1248,F1248=29,F1248=28),1,0),"")</f>
        <v>0</v>
      </c>
    </row>
    <row r="1248" spans="1:39" x14ac:dyDescent="0.25">
      <c r="A1248" s="1" t="s">
        <v>158</v>
      </c>
      <c r="B1248" s="1">
        <v>2</v>
      </c>
      <c r="C1248" s="1">
        <v>0</v>
      </c>
      <c r="D1248" s="1">
        <v>1</v>
      </c>
      <c r="E1248" s="1">
        <v>0</v>
      </c>
      <c r="F1248" s="1">
        <v>24</v>
      </c>
      <c r="H1248" s="1">
        <f>שבוע_בדילוג[[#This Row],[LengthofCycle]]+1</f>
        <v>25</v>
      </c>
      <c r="I1248" s="1" t="str">
        <f>IF(IFERROR(LOOKUP(שבוע_בדילוג[[#This Row],[ClientID]],קביעויות[השבוע בדילוג]),FALSE)=שבוע_בדילוג[[#This Row],[ClientID]],1,"")</f>
        <v/>
      </c>
      <c r="J1248" s="1" t="str">
        <f>IF(AND(שבוע_בדילוג[[#This Row],[CycleNumber]]&gt;1,OR(B1249="",שבוע_בדילוג[[#This Row],[CycleNumber]]&gt;B1247)),IF(OR(AND(שבוע_בדילוג[[#This Row],[LengthofCycle]]=29,F1247=29),AND(שבוע_בדילוג[[#This Row],[LengthofCycle]]=36,F1247=36)),1,""),"")</f>
        <v/>
      </c>
      <c r="K1248" s="1" t="str">
        <f>IF(AND(שבוע_בדילוג[[#This Row],[וסת השבוע]]=1,J1247=1,שבוע_בדילוג[[#This Row],[CycleNumber]]&gt;B1247),1,"")</f>
        <v/>
      </c>
      <c r="L1248" s="1" t="str">
        <f>IF(שבוע_בדילוג[[#This Row],[CycleNumber]]=1,"",IF(שבוע_בדילוג[[#This Row],[וסת השבוע]]=1,0,IF(L1247="","",IF(L1247=0,IF(שבוע_בדילוג[[#This Row],[LengthofCycle]]=29,0,1),IF(L1247=1,IF(שבוע_בדילוג[[#This Row],[LengthofCycle]]+F1247=29*2,0,2),IF(L1247=2,IF(שבוע_בדילוג[[#This Row],[LengthofCycle]]+F1247+F1246=29*3,0,3),""))))))</f>
        <v/>
      </c>
      <c r="M1248" s="1" t="str">
        <f>IF(שבוע_בדילוג[[#This Row],[וסת השבוע]]=1,IF(שבוע_בדילוג[[#This Row],[וסת השבוע וההפלגה ביחד]]=1,M1247+1,0),IF(AND(שבוע_בדילוג[[#This Row],[CycleNumber]]&gt;B1247,שבוע_בדילוג[[#This Row],[CycleNumber]]&gt;1),IF(שבוע_בדילוג[[#This Row],[וסת השבוע פעיל?]]&lt;&gt;"",M1247+1,""),""))</f>
        <v/>
      </c>
      <c r="N1248" s="1" t="str">
        <f>IF(שבוע_בדילוג[[#This Row],[וסת השבוע פעיל?2]]="","",IF(AND(שבוע_בדילוג[[#This Row],[וסת השבוע פעיל?]]&lt;&gt;"",שבוע_בדילוג[[#This Row],[CycleNumber]]&lt;B1249,B1249&lt;&gt;"",שבוע_בדילוג[[#This Row],[וסת השבוע פעיל?]]&lt;3),IF(L1249=0,IF(AND(שבוע_בדילוג[[#This Row],[וסת השבוע פעיל?]]&gt;0,J1249=1),0,1),0),""))</f>
        <v/>
      </c>
      <c r="O1248" s="1" t="str">
        <f t="shared" si="100"/>
        <v/>
      </c>
      <c r="P1248" s="1" t="str">
        <f>IF(AND(שבוע_בדילוג[[#This Row],[חיזוי - שבוע]]=1,K1249=1),1,"")</f>
        <v/>
      </c>
      <c r="Q1248" s="1" t="str">
        <f>IF(AND(שבוע_בדילוג[[#This Row],[וסת השבוע פעיל?]]&lt;3,OR(שבוע_בדילוג[[#This Row],[CycleNumber]]&gt;B1249,B1249="")),1,"")</f>
        <v/>
      </c>
      <c r="R1248" s="1" t="str">
        <f>IF(AND(שבוע_בדילוג[[#This Row],[חיזוי - שבוע]]&lt;&gt;"",שבוע_בדילוג[[#This Row],[וסת השבוע פעיל?2]]=""),1,"")</f>
        <v/>
      </c>
      <c r="S1248" s="1" t="str">
        <f>IF(שבוע_בדילוג[[#This Row],[האישה קבעה וסת שבוע בדילוג?]]=1,IF(שבוע_בדילוג[[#This Row],[וסת השבוע פעיל?]]&lt;3,1,0),"")</f>
        <v/>
      </c>
      <c r="T12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8" s="1" t="str">
        <f t="shared" si="101"/>
        <v/>
      </c>
      <c r="V1248" s="1" t="str">
        <f t="shared" si="102"/>
        <v/>
      </c>
      <c r="W1248" s="1" t="str">
        <f t="shared" si="103"/>
        <v/>
      </c>
      <c r="X1248" s="1" t="str">
        <f>IF(שבוע_בדילוג[[#This Row],[3 הפלגות זהות]]="","",IF(שבוע_בדילוג[[#This Row],[3 הפלגות זהות]]=1,שבוע_בדילוג[[#This Row],[LengthofCycle]],X1247))</f>
        <v/>
      </c>
      <c r="Y1248" s="1" t="str">
        <f>IF(שבוע_בדילוג[[#This Row],[וסת קבוע אחרון]]="","",IF(OR(שבוע_בדילוג[[#This Row],[LengthofCycle]]=שבוע_בדילוג[[#This Row],[וסת קבוע אחרון]],F1247=שבוע_בדילוג[[#This Row],[וסת קבוע אחרון]],F1246=שבוע_בדילוג[[#This Row],[וסת קבוע אחרון]]),1,0))</f>
        <v/>
      </c>
      <c r="Z1248" s="1" t="str">
        <f>IF(OR(שבוע_בדילוג[[#This Row],[הווסת פעיל?]]=0,שבוע_בדילוג[[#This Row],[הווסת פעיל?]]=""),"",SUM(Z1247,שבוע_בדילוג[[#This Row],[הווסת פעיל?]]))</f>
        <v/>
      </c>
      <c r="AA1248" s="1" t="str">
        <f>IF(AND(שבוע_בדילוג[[#This Row],[כמה מחזורים עד עקירה]]&lt;&gt;"",Z1249=""),שבוע_בדילוג[[#This Row],[כמה מחזורים עד עקירה]],"")</f>
        <v/>
      </c>
      <c r="AB1248" s="1" t="str">
        <f>IF(AND(שבוע_בדילוג[[#This Row],[הווסת פעיל?]]=1,שבוע_בדילוג[[#This Row],[וסת קבוע אחרון]]&lt;&gt;X1247),שבוע_בדילוג[[#This Row],[וסת קבוע אחרון]],"")</f>
        <v/>
      </c>
      <c r="AC1248" s="1" t="str">
        <f>IF(AND(שבוע_בדילוג[[#This Row],[הווסת פעיל?]]=1,Y1247=0,שבוע_בדילוג[[#This Row],[וסת קבוע אחרון]]=X1247),שבוע_בדילוג[[#This Row],[וסת קבוע אחרון]],"")</f>
        <v/>
      </c>
      <c r="AD1248" s="1" t="str">
        <f>IF(AND(שבוע_בדילוג[[#This Row],[הווסת פעיל?]]=1,Y1247=0,שבוע_בדילוג[[#This Row],[וסת קבוע אחרון]]&lt;&gt;X1247),1,"")</f>
        <v/>
      </c>
      <c r="AE1248" s="1" t="str">
        <f>IF(AND(שבוע_בדילוג[[#This Row],[הווסת פעיל?]]&lt;&gt;"",B1249=1),שבוע_בדילוג[[#This Row],[CycleNumber]],"")</f>
        <v/>
      </c>
      <c r="AF1248" s="1" t="str">
        <f>IF(AND(שבוע_בדילוג[[#This Row],[הווסת פעיל?]]&lt;&gt;"",Y1247=""),שבוע_בדילוג[[#This Row],[CycleNumber]],"")</f>
        <v/>
      </c>
      <c r="AG1248" s="1" t="str">
        <f>IF(B1249=1,"",IF(שבוע_בדילוג[[#This Row],[הווסת פעיל?]]=1,IF(שבוע_בדילוג[[#This Row],[וסת קבוע אחרון]]=F1249,1,0),""))</f>
        <v/>
      </c>
      <c r="AH1248" s="1" t="str">
        <f>IF(B1249=1,"",IF(שבוע_בדילוג[[#This Row],[הווסת פעיל?]]=1,IF(OR(שבוע_בדילוג[[#This Row],[וסת קבוע אחרון]]=F1249,F1249=שבוע_בדילוג[[#This Row],[LengthofCycle]]),1,0),""))</f>
        <v/>
      </c>
      <c r="AI1248" s="1" t="str">
        <f>IF(B1249=1,"",IF(שבוע_בדילוג[[#This Row],[הווסת פעיל?]]=1,IF(OR(שבוע_בדילוג[[#This Row],[וסת קבוע אחרון]]=F1249,F1249=שבוע_בדילוג[[#This Row],[LengthofCycle]],AND(שבוע_בדילוג[[#This Row],[LengthofCycle]]&lt;&gt;שבוע_בדילוג[[#This Row],[וסת קבוע אחרון]],OR(F1249=28,F1249=29))),1,0),""))</f>
        <v/>
      </c>
      <c r="AJ1248" s="1" t="str">
        <f>IF(AND(שבוע_בדילוג[[#This Row],[הווסת פעיל?]]=1,B1249=1),1,"")</f>
        <v/>
      </c>
      <c r="AK1248" s="4">
        <f>IF(AND(שבוע_בדילוג[[#This Row],[הווסת פעיל?]]&lt;&gt;1,B1249&lt;&gt;1,B1249&lt;&gt;""),IF(שבוע_בדילוג[[#This Row],[LengthofCycle]]=F1249,1,0),"")</f>
        <v>0</v>
      </c>
      <c r="AL1248" s="4">
        <f>IF(AND(שבוע_בדילוג[[#This Row],[הווסת פעיל?]]&lt;&gt;1,B1249&lt;&gt;1,B1249&lt;&gt;""),IF(OR(שבוע_בדילוג[[#This Row],[LengthofCycle]]=F1249,F1249=29),1,0),"")</f>
        <v>0</v>
      </c>
      <c r="AM1248" s="4">
        <f>IF(AND(שבוע_בדילוג[[#This Row],[הווסת פעיל?]]&lt;&gt;1,B1249&lt;&gt;1,B1249&lt;&gt;""),IF(OR(שבוע_בדילוג[[#This Row],[LengthofCycle]]=F1249,F1249=29,F1249=28),1,0),"")</f>
        <v>1</v>
      </c>
    </row>
    <row r="1249" spans="1:39" x14ac:dyDescent="0.25">
      <c r="A1249" s="1" t="s">
        <v>158</v>
      </c>
      <c r="B1249" s="1">
        <v>3</v>
      </c>
      <c r="C1249" s="1">
        <v>0</v>
      </c>
      <c r="D1249" s="1">
        <v>1</v>
      </c>
      <c r="E1249" s="1">
        <v>0</v>
      </c>
      <c r="F1249" s="1">
        <v>28</v>
      </c>
      <c r="H1249" s="1">
        <f>שבוע_בדילוג[[#This Row],[LengthofCycle]]+1</f>
        <v>29</v>
      </c>
      <c r="I1249" s="1" t="str">
        <f>IF(IFERROR(LOOKUP(שבוע_בדילוג[[#This Row],[ClientID]],קביעויות[השבוע בדילוג]),FALSE)=שבוע_בדילוג[[#This Row],[ClientID]],1,"")</f>
        <v/>
      </c>
      <c r="J1249" s="1" t="str">
        <f>IF(AND(שבוע_בדילוג[[#This Row],[CycleNumber]]&gt;1,OR(B1250="",שבוע_בדילוג[[#This Row],[CycleNumber]]&gt;B1248)),IF(OR(AND(שבוע_בדילוג[[#This Row],[LengthofCycle]]=29,F1248=29),AND(שבוע_בדילוג[[#This Row],[LengthofCycle]]=36,F1248=36)),1,""),"")</f>
        <v/>
      </c>
      <c r="K1249" s="1" t="str">
        <f>IF(AND(שבוע_בדילוג[[#This Row],[וסת השבוע]]=1,J1248=1,שבוע_בדילוג[[#This Row],[CycleNumber]]&gt;B1248),1,"")</f>
        <v/>
      </c>
      <c r="L1249" s="1" t="str">
        <f>IF(שבוע_בדילוג[[#This Row],[CycleNumber]]=1,"",IF(שבוע_בדילוג[[#This Row],[וסת השבוע]]=1,0,IF(L1248="","",IF(L1248=0,IF(שבוע_בדילוג[[#This Row],[LengthofCycle]]=29,0,1),IF(L1248=1,IF(שבוע_בדילוג[[#This Row],[LengthofCycle]]+F1248=29*2,0,2),IF(L1248=2,IF(שבוע_בדילוג[[#This Row],[LengthofCycle]]+F1248+F1247=29*3,0,3),""))))))</f>
        <v/>
      </c>
      <c r="M1249" s="1" t="str">
        <f>IF(שבוע_בדילוג[[#This Row],[וסת השבוע]]=1,IF(שבוע_בדילוג[[#This Row],[וסת השבוע וההפלגה ביחד]]=1,M1248+1,0),IF(AND(שבוע_בדילוג[[#This Row],[CycleNumber]]&gt;B1248,שבוע_בדילוג[[#This Row],[CycleNumber]]&gt;1),IF(שבוע_בדילוג[[#This Row],[וסת השבוע פעיל?]]&lt;&gt;"",M1248+1,""),""))</f>
        <v/>
      </c>
      <c r="N1249" s="1" t="str">
        <f>IF(שבוע_בדילוג[[#This Row],[וסת השבוע פעיל?2]]="","",IF(AND(שבוע_בדילוג[[#This Row],[וסת השבוע פעיל?]]&lt;&gt;"",שבוע_בדילוג[[#This Row],[CycleNumber]]&lt;B1250,B1250&lt;&gt;"",שבוע_בדילוג[[#This Row],[וסת השבוע פעיל?]]&lt;3),IF(L1250=0,IF(AND(שבוע_בדילוג[[#This Row],[וסת השבוע פעיל?]]&gt;0,J1250=1),0,1),0),""))</f>
        <v/>
      </c>
      <c r="O1249" s="1" t="str">
        <f t="shared" si="100"/>
        <v/>
      </c>
      <c r="P1249" s="1" t="str">
        <f>IF(AND(שבוע_בדילוג[[#This Row],[חיזוי - שבוע]]=1,K1250=1),1,"")</f>
        <v/>
      </c>
      <c r="Q1249" s="1" t="str">
        <f>IF(AND(שבוע_בדילוג[[#This Row],[וסת השבוע פעיל?]]&lt;3,OR(שבוע_בדילוג[[#This Row],[CycleNumber]]&gt;B1250,B1250="")),1,"")</f>
        <v/>
      </c>
      <c r="R1249" s="1" t="str">
        <f>IF(AND(שבוע_בדילוג[[#This Row],[חיזוי - שבוע]]&lt;&gt;"",שבוע_בדילוג[[#This Row],[וסת השבוע פעיל?2]]=""),1,"")</f>
        <v/>
      </c>
      <c r="S1249" s="1" t="str">
        <f>IF(שבוע_בדילוג[[#This Row],[האישה קבעה וסת שבוע בדילוג?]]=1,IF(שבוע_בדילוג[[#This Row],[וסת השבוע פעיל?]]&lt;3,1,0),"")</f>
        <v/>
      </c>
      <c r="T12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49" s="1">
        <f t="shared" si="101"/>
        <v>0</v>
      </c>
      <c r="V1249" s="1" t="str">
        <f t="shared" si="102"/>
        <v/>
      </c>
      <c r="W1249" s="1" t="str">
        <f t="shared" si="103"/>
        <v/>
      </c>
      <c r="X1249" s="1" t="str">
        <f>IF(שבוע_בדילוג[[#This Row],[3 הפלגות זהות]]="","",IF(שבוע_בדילוג[[#This Row],[3 הפלגות זהות]]=1,שבוע_בדילוג[[#This Row],[LengthofCycle]],X1248))</f>
        <v/>
      </c>
      <c r="Y1249" s="1" t="str">
        <f>IF(שבוע_בדילוג[[#This Row],[וסת קבוע אחרון]]="","",IF(OR(שבוע_בדילוג[[#This Row],[LengthofCycle]]=שבוע_בדילוג[[#This Row],[וסת קבוע אחרון]],F1248=שבוע_בדילוג[[#This Row],[וסת קבוע אחרון]],F1247=שבוע_בדילוג[[#This Row],[וסת קבוע אחרון]]),1,0))</f>
        <v/>
      </c>
      <c r="Z1249" s="1" t="str">
        <f>IF(OR(שבוע_בדילוג[[#This Row],[הווסת פעיל?]]=0,שבוע_בדילוג[[#This Row],[הווסת פעיל?]]=""),"",SUM(Z1248,שבוע_בדילוג[[#This Row],[הווסת פעיל?]]))</f>
        <v/>
      </c>
      <c r="AA1249" s="1" t="str">
        <f>IF(AND(שבוע_בדילוג[[#This Row],[כמה מחזורים עד עקירה]]&lt;&gt;"",Z1250=""),שבוע_בדילוג[[#This Row],[כמה מחזורים עד עקירה]],"")</f>
        <v/>
      </c>
      <c r="AB1249" s="1" t="str">
        <f>IF(AND(שבוע_בדילוג[[#This Row],[הווסת פעיל?]]=1,שבוע_בדילוג[[#This Row],[וסת קבוע אחרון]]&lt;&gt;X1248),שבוע_בדילוג[[#This Row],[וסת קבוע אחרון]],"")</f>
        <v/>
      </c>
      <c r="AC1249" s="1" t="str">
        <f>IF(AND(שבוע_בדילוג[[#This Row],[הווסת פעיל?]]=1,Y1248=0,שבוע_בדילוג[[#This Row],[וסת קבוע אחרון]]=X1248),שבוע_בדילוג[[#This Row],[וסת קבוע אחרון]],"")</f>
        <v/>
      </c>
      <c r="AD1249" s="1" t="str">
        <f>IF(AND(שבוע_בדילוג[[#This Row],[הווסת פעיל?]]=1,Y1248=0,שבוע_בדילוג[[#This Row],[וסת קבוע אחרון]]&lt;&gt;X1248),1,"")</f>
        <v/>
      </c>
      <c r="AE1249" s="1" t="str">
        <f>IF(AND(שבוע_בדילוג[[#This Row],[הווסת פעיל?]]&lt;&gt;"",B1250=1),שבוע_בדילוג[[#This Row],[CycleNumber]],"")</f>
        <v/>
      </c>
      <c r="AF1249" s="1" t="str">
        <f>IF(AND(שבוע_בדילוג[[#This Row],[הווסת פעיל?]]&lt;&gt;"",Y1248=""),שבוע_בדילוג[[#This Row],[CycleNumber]],"")</f>
        <v/>
      </c>
      <c r="AG1249" s="1" t="str">
        <f>IF(B1250=1,"",IF(שבוע_בדילוג[[#This Row],[הווסת פעיל?]]=1,IF(שבוע_בדילוג[[#This Row],[וסת קבוע אחרון]]=F1250,1,0),""))</f>
        <v/>
      </c>
      <c r="AH1249" s="1" t="str">
        <f>IF(B1250=1,"",IF(שבוע_בדילוג[[#This Row],[הווסת פעיל?]]=1,IF(OR(שבוע_בדילוג[[#This Row],[וסת קבוע אחרון]]=F1250,F1250=שבוע_בדילוג[[#This Row],[LengthofCycle]]),1,0),""))</f>
        <v/>
      </c>
      <c r="AI1249" s="1" t="str">
        <f>IF(B1250=1,"",IF(שבוע_בדילוג[[#This Row],[הווסת פעיל?]]=1,IF(OR(שבוע_בדילוג[[#This Row],[וסת קבוע אחרון]]=F1250,F1250=שבוע_בדילוג[[#This Row],[LengthofCycle]],AND(שבוע_בדילוג[[#This Row],[LengthofCycle]]&lt;&gt;שבוע_בדילוג[[#This Row],[וסת קבוע אחרון]],OR(F1250=28,F1250=29))),1,0),""))</f>
        <v/>
      </c>
      <c r="AJ1249" s="1" t="str">
        <f>IF(AND(שבוע_בדילוג[[#This Row],[הווסת פעיל?]]=1,B1250=1),1,"")</f>
        <v/>
      </c>
      <c r="AK1249" s="4">
        <f>IF(AND(שבוע_בדילוג[[#This Row],[הווסת פעיל?]]&lt;&gt;1,B1250&lt;&gt;1,B1250&lt;&gt;""),IF(שבוע_בדילוג[[#This Row],[LengthofCycle]]=F1250,1,0),"")</f>
        <v>0</v>
      </c>
      <c r="AL1249" s="4">
        <f>IF(AND(שבוע_בדילוג[[#This Row],[הווסת פעיל?]]&lt;&gt;1,B1250&lt;&gt;1,B1250&lt;&gt;""),IF(OR(שבוע_בדילוג[[#This Row],[LengthofCycle]]=F1250,F1250=29),1,0),"")</f>
        <v>0</v>
      </c>
      <c r="AM1249" s="4">
        <f>IF(AND(שבוע_בדילוג[[#This Row],[הווסת פעיל?]]&lt;&gt;1,B1250&lt;&gt;1,B1250&lt;&gt;""),IF(OR(שבוע_בדילוג[[#This Row],[LengthofCycle]]=F1250,F1250=29,F1250=28),1,0),"")</f>
        <v>0</v>
      </c>
    </row>
    <row r="1250" spans="1:39" x14ac:dyDescent="0.25">
      <c r="A1250" s="1" t="s">
        <v>158</v>
      </c>
      <c r="B1250" s="1">
        <v>4</v>
      </c>
      <c r="C1250" s="1">
        <v>0</v>
      </c>
      <c r="D1250" s="1">
        <v>1</v>
      </c>
      <c r="E1250" s="1">
        <v>0</v>
      </c>
      <c r="F1250" s="1">
        <v>25</v>
      </c>
      <c r="H1250" s="1">
        <f>שבוע_בדילוג[[#This Row],[LengthofCycle]]+1</f>
        <v>26</v>
      </c>
      <c r="I1250" s="1" t="str">
        <f>IF(IFERROR(LOOKUP(שבוע_בדילוג[[#This Row],[ClientID]],קביעויות[השבוע בדילוג]),FALSE)=שבוע_בדילוג[[#This Row],[ClientID]],1,"")</f>
        <v/>
      </c>
      <c r="J1250" s="1" t="str">
        <f>IF(AND(שבוע_בדילוג[[#This Row],[CycleNumber]]&gt;1,OR(B1251="",שבוע_בדילוג[[#This Row],[CycleNumber]]&gt;B1249)),IF(OR(AND(שבוע_בדילוג[[#This Row],[LengthofCycle]]=29,F1249=29),AND(שבוע_בדילוג[[#This Row],[LengthofCycle]]=36,F1249=36)),1,""),"")</f>
        <v/>
      </c>
      <c r="K1250" s="1" t="str">
        <f>IF(AND(שבוע_בדילוג[[#This Row],[וסת השבוע]]=1,J1249=1,שבוע_בדילוג[[#This Row],[CycleNumber]]&gt;B1249),1,"")</f>
        <v/>
      </c>
      <c r="L1250" s="1" t="str">
        <f>IF(שבוע_בדילוג[[#This Row],[CycleNumber]]=1,"",IF(שבוע_בדילוג[[#This Row],[וסת השבוע]]=1,0,IF(L1249="","",IF(L1249=0,IF(שבוע_בדילוג[[#This Row],[LengthofCycle]]=29,0,1),IF(L1249=1,IF(שבוע_בדילוג[[#This Row],[LengthofCycle]]+F1249=29*2,0,2),IF(L1249=2,IF(שבוע_בדילוג[[#This Row],[LengthofCycle]]+F1249+F1248=29*3,0,3),""))))))</f>
        <v/>
      </c>
      <c r="M1250" s="1" t="str">
        <f>IF(שבוע_בדילוג[[#This Row],[וסת השבוע]]=1,IF(שבוע_בדילוג[[#This Row],[וסת השבוע וההפלגה ביחד]]=1,M1249+1,0),IF(AND(שבוע_בדילוג[[#This Row],[CycleNumber]]&gt;B1249,שבוע_בדילוג[[#This Row],[CycleNumber]]&gt;1),IF(שבוע_בדילוג[[#This Row],[וסת השבוע פעיל?]]&lt;&gt;"",M1249+1,""),""))</f>
        <v/>
      </c>
      <c r="N1250" s="1" t="str">
        <f>IF(שבוע_בדילוג[[#This Row],[וסת השבוע פעיל?2]]="","",IF(AND(שבוע_בדילוג[[#This Row],[וסת השבוע פעיל?]]&lt;&gt;"",שבוע_בדילוג[[#This Row],[CycleNumber]]&lt;B1251,B1251&lt;&gt;"",שבוע_בדילוג[[#This Row],[וסת השבוע פעיל?]]&lt;3),IF(L1251=0,IF(AND(שבוע_בדילוג[[#This Row],[וסת השבוע פעיל?]]&gt;0,J1251=1),0,1),0),""))</f>
        <v/>
      </c>
      <c r="O1250" s="1" t="str">
        <f t="shared" si="100"/>
        <v/>
      </c>
      <c r="P1250" s="1" t="str">
        <f>IF(AND(שבוע_בדילוג[[#This Row],[חיזוי - שבוע]]=1,K1251=1),1,"")</f>
        <v/>
      </c>
      <c r="Q1250" s="1" t="str">
        <f>IF(AND(שבוע_בדילוג[[#This Row],[וסת השבוע פעיל?]]&lt;3,OR(שבוע_בדילוג[[#This Row],[CycleNumber]]&gt;B1251,B1251="")),1,"")</f>
        <v/>
      </c>
      <c r="R1250" s="1" t="str">
        <f>IF(AND(שבוע_בדילוג[[#This Row],[חיזוי - שבוע]]&lt;&gt;"",שבוע_בדילוג[[#This Row],[וסת השבוע פעיל?2]]=""),1,"")</f>
        <v/>
      </c>
      <c r="S1250" s="1" t="str">
        <f>IF(שבוע_בדילוג[[#This Row],[האישה קבעה וסת שבוע בדילוג?]]=1,IF(שבוע_בדילוג[[#This Row],[וסת השבוע פעיל?]]&lt;3,1,0),"")</f>
        <v/>
      </c>
      <c r="T12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0" s="1">
        <f t="shared" si="101"/>
        <v>0</v>
      </c>
      <c r="V1250" s="1">
        <f t="shared" si="102"/>
        <v>0</v>
      </c>
      <c r="W1250" s="1" t="str">
        <f t="shared" si="103"/>
        <v/>
      </c>
      <c r="X1250" s="1" t="str">
        <f>IF(שבוע_בדילוג[[#This Row],[3 הפלגות זהות]]="","",IF(שבוע_בדילוג[[#This Row],[3 הפלגות זהות]]=1,שבוע_בדילוג[[#This Row],[LengthofCycle]],X1249))</f>
        <v/>
      </c>
      <c r="Y1250" s="1" t="str">
        <f>IF(שבוע_בדילוג[[#This Row],[וסת קבוע אחרון]]="","",IF(OR(שבוע_בדילוג[[#This Row],[LengthofCycle]]=שבוע_בדילוג[[#This Row],[וסת קבוע אחרון]],F1249=שבוע_בדילוג[[#This Row],[וסת קבוע אחרון]],F1248=שבוע_בדילוג[[#This Row],[וסת קבוע אחרון]]),1,0))</f>
        <v/>
      </c>
      <c r="Z1250" s="1" t="str">
        <f>IF(OR(שבוע_בדילוג[[#This Row],[הווסת פעיל?]]=0,שבוע_בדילוג[[#This Row],[הווסת פעיל?]]=""),"",SUM(Z1249,שבוע_בדילוג[[#This Row],[הווסת פעיל?]]))</f>
        <v/>
      </c>
      <c r="AA1250" s="1" t="str">
        <f>IF(AND(שבוע_בדילוג[[#This Row],[כמה מחזורים עד עקירה]]&lt;&gt;"",Z1251=""),שבוע_בדילוג[[#This Row],[כמה מחזורים עד עקירה]],"")</f>
        <v/>
      </c>
      <c r="AB1250" s="1" t="str">
        <f>IF(AND(שבוע_בדילוג[[#This Row],[הווסת פעיל?]]=1,שבוע_בדילוג[[#This Row],[וסת קבוע אחרון]]&lt;&gt;X1249),שבוע_בדילוג[[#This Row],[וסת קבוע אחרון]],"")</f>
        <v/>
      </c>
      <c r="AC1250" s="1" t="str">
        <f>IF(AND(שבוע_בדילוג[[#This Row],[הווסת פעיל?]]=1,Y1249=0,שבוע_בדילוג[[#This Row],[וסת קבוע אחרון]]=X1249),שבוע_בדילוג[[#This Row],[וסת קבוע אחרון]],"")</f>
        <v/>
      </c>
      <c r="AD1250" s="1" t="str">
        <f>IF(AND(שבוע_בדילוג[[#This Row],[הווסת פעיל?]]=1,Y1249=0,שבוע_בדילוג[[#This Row],[וסת קבוע אחרון]]&lt;&gt;X1249),1,"")</f>
        <v/>
      </c>
      <c r="AE1250" s="1" t="str">
        <f>IF(AND(שבוע_בדילוג[[#This Row],[הווסת פעיל?]]&lt;&gt;"",B1251=1),שבוע_בדילוג[[#This Row],[CycleNumber]],"")</f>
        <v/>
      </c>
      <c r="AF1250" s="1" t="str">
        <f>IF(AND(שבוע_בדילוג[[#This Row],[הווסת פעיל?]]&lt;&gt;"",Y1249=""),שבוע_בדילוג[[#This Row],[CycleNumber]],"")</f>
        <v/>
      </c>
      <c r="AG1250" s="1" t="str">
        <f>IF(B1251=1,"",IF(שבוע_בדילוג[[#This Row],[הווסת פעיל?]]=1,IF(שבוע_בדילוג[[#This Row],[וסת קבוע אחרון]]=F1251,1,0),""))</f>
        <v/>
      </c>
      <c r="AH1250" s="1" t="str">
        <f>IF(B1251=1,"",IF(שבוע_בדילוג[[#This Row],[הווסת פעיל?]]=1,IF(OR(שבוע_בדילוג[[#This Row],[וסת קבוע אחרון]]=F1251,F1251=שבוע_בדילוג[[#This Row],[LengthofCycle]]),1,0),""))</f>
        <v/>
      </c>
      <c r="AI1250" s="1" t="str">
        <f>IF(B1251=1,"",IF(שבוע_בדילוג[[#This Row],[הווסת פעיל?]]=1,IF(OR(שבוע_בדילוג[[#This Row],[וסת קבוע אחרון]]=F1251,F1251=שבוע_בדילוג[[#This Row],[LengthofCycle]],AND(שבוע_בדילוג[[#This Row],[LengthofCycle]]&lt;&gt;שבוע_בדילוג[[#This Row],[וסת קבוע אחרון]],OR(F1251=28,F1251=29))),1,0),""))</f>
        <v/>
      </c>
      <c r="AJ1250" s="1" t="str">
        <f>IF(AND(שבוע_בדילוג[[#This Row],[הווסת פעיל?]]=1,B1251=1),1,"")</f>
        <v/>
      </c>
      <c r="AK1250" s="4">
        <f>IF(AND(שבוע_בדילוג[[#This Row],[הווסת פעיל?]]&lt;&gt;1,B1251&lt;&gt;1,B1251&lt;&gt;""),IF(שבוע_בדילוג[[#This Row],[LengthofCycle]]=F1251,1,0),"")</f>
        <v>0</v>
      </c>
      <c r="AL1250" s="4">
        <f>IF(AND(שבוע_בדילוג[[#This Row],[הווסת פעיל?]]&lt;&gt;1,B1251&lt;&gt;1,B1251&lt;&gt;""),IF(OR(שבוע_בדילוג[[#This Row],[LengthofCycle]]=F1251,F1251=29),1,0),"")</f>
        <v>0</v>
      </c>
      <c r="AM1250" s="4">
        <f>IF(AND(שבוע_בדילוג[[#This Row],[הווסת פעיל?]]&lt;&gt;1,B1251&lt;&gt;1,B1251&lt;&gt;""),IF(OR(שבוע_בדילוג[[#This Row],[LengthofCycle]]=F1251,F1251=29,F1251=28),1,0),"")</f>
        <v>0</v>
      </c>
    </row>
    <row r="1251" spans="1:39" x14ac:dyDescent="0.25">
      <c r="A1251" s="1" t="s">
        <v>158</v>
      </c>
      <c r="B1251" s="1">
        <v>5</v>
      </c>
      <c r="C1251" s="1">
        <v>0</v>
      </c>
      <c r="D1251" s="1">
        <v>1</v>
      </c>
      <c r="E1251" s="1">
        <v>0</v>
      </c>
      <c r="F1251" s="1">
        <v>27</v>
      </c>
      <c r="H1251" s="1">
        <f>שבוע_בדילוג[[#This Row],[LengthofCycle]]+1</f>
        <v>28</v>
      </c>
      <c r="I1251" s="1" t="str">
        <f>IF(IFERROR(LOOKUP(שבוע_בדילוג[[#This Row],[ClientID]],קביעויות[השבוע בדילוג]),FALSE)=שבוע_בדילוג[[#This Row],[ClientID]],1,"")</f>
        <v/>
      </c>
      <c r="J1251" s="1" t="str">
        <f>IF(AND(שבוע_בדילוג[[#This Row],[CycleNumber]]&gt;1,OR(B1252="",שבוע_בדילוג[[#This Row],[CycleNumber]]&gt;B1250)),IF(OR(AND(שבוע_בדילוג[[#This Row],[LengthofCycle]]=29,F1250=29),AND(שבוע_בדילוג[[#This Row],[LengthofCycle]]=36,F1250=36)),1,""),"")</f>
        <v/>
      </c>
      <c r="K1251" s="1" t="str">
        <f>IF(AND(שבוע_בדילוג[[#This Row],[וסת השבוע]]=1,J1250=1,שבוע_בדילוג[[#This Row],[CycleNumber]]&gt;B1250),1,"")</f>
        <v/>
      </c>
      <c r="L1251" s="1" t="str">
        <f>IF(שבוע_בדילוג[[#This Row],[CycleNumber]]=1,"",IF(שבוע_בדילוג[[#This Row],[וסת השבוע]]=1,0,IF(L1250="","",IF(L1250=0,IF(שבוע_בדילוג[[#This Row],[LengthofCycle]]=29,0,1),IF(L1250=1,IF(שבוע_בדילוג[[#This Row],[LengthofCycle]]+F1250=29*2,0,2),IF(L1250=2,IF(שבוע_בדילוג[[#This Row],[LengthofCycle]]+F1250+F1249=29*3,0,3),""))))))</f>
        <v/>
      </c>
      <c r="M1251" s="1" t="str">
        <f>IF(שבוע_בדילוג[[#This Row],[וסת השבוע]]=1,IF(שבוע_בדילוג[[#This Row],[וסת השבוע וההפלגה ביחד]]=1,M1250+1,0),IF(AND(שבוע_בדילוג[[#This Row],[CycleNumber]]&gt;B1250,שבוע_בדילוג[[#This Row],[CycleNumber]]&gt;1),IF(שבוע_בדילוג[[#This Row],[וסת השבוע פעיל?]]&lt;&gt;"",M1250+1,""),""))</f>
        <v/>
      </c>
      <c r="N1251" s="1" t="str">
        <f>IF(שבוע_בדילוג[[#This Row],[וסת השבוע פעיל?2]]="","",IF(AND(שבוע_בדילוג[[#This Row],[וסת השבוע פעיל?]]&lt;&gt;"",שבוע_בדילוג[[#This Row],[CycleNumber]]&lt;B1252,B1252&lt;&gt;"",שבוע_בדילוג[[#This Row],[וסת השבוע פעיל?]]&lt;3),IF(L1252=0,IF(AND(שבוע_בדילוג[[#This Row],[וסת השבוע פעיל?]]&gt;0,J1252=1),0,1),0),""))</f>
        <v/>
      </c>
      <c r="O1251" s="1" t="str">
        <f t="shared" si="100"/>
        <v/>
      </c>
      <c r="P1251" s="1" t="str">
        <f>IF(AND(שבוע_בדילוג[[#This Row],[חיזוי - שבוע]]=1,K1252=1),1,"")</f>
        <v/>
      </c>
      <c r="Q1251" s="1" t="str">
        <f>IF(AND(שבוע_בדילוג[[#This Row],[וסת השבוע פעיל?]]&lt;3,OR(שבוע_בדילוג[[#This Row],[CycleNumber]]&gt;B1252,B1252="")),1,"")</f>
        <v/>
      </c>
      <c r="R1251" s="1" t="str">
        <f>IF(AND(שבוע_בדילוג[[#This Row],[חיזוי - שבוע]]&lt;&gt;"",שבוע_בדילוג[[#This Row],[וסת השבוע פעיל?2]]=""),1,"")</f>
        <v/>
      </c>
      <c r="S1251" s="1" t="str">
        <f>IF(שבוע_בדילוג[[#This Row],[האישה קבעה וסת שבוע בדילוג?]]=1,IF(שבוע_בדילוג[[#This Row],[וסת השבוע פעיל?]]&lt;3,1,0),"")</f>
        <v/>
      </c>
      <c r="T12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1" s="1">
        <f t="shared" si="101"/>
        <v>0</v>
      </c>
      <c r="V1251" s="1">
        <f t="shared" si="102"/>
        <v>0</v>
      </c>
      <c r="W1251" s="1">
        <f t="shared" si="103"/>
        <v>0</v>
      </c>
      <c r="X1251" s="1" t="str">
        <f>IF(שבוע_בדילוג[[#This Row],[3 הפלגות זהות]]="","",IF(שבוע_בדילוג[[#This Row],[3 הפלגות זהות]]=1,שבוע_בדילוג[[#This Row],[LengthofCycle]],X1250))</f>
        <v/>
      </c>
      <c r="Y1251" s="1" t="str">
        <f>IF(שבוע_בדילוג[[#This Row],[וסת קבוע אחרון]]="","",IF(OR(שבוע_בדילוג[[#This Row],[LengthofCycle]]=שבוע_בדילוג[[#This Row],[וסת קבוע אחרון]],F1250=שבוע_בדילוג[[#This Row],[וסת קבוע אחרון]],F1249=שבוע_בדילוג[[#This Row],[וסת קבוע אחרון]]),1,0))</f>
        <v/>
      </c>
      <c r="Z1251" s="1" t="str">
        <f>IF(OR(שבוע_בדילוג[[#This Row],[הווסת פעיל?]]=0,שבוע_בדילוג[[#This Row],[הווסת פעיל?]]=""),"",SUM(Z1250,שבוע_בדילוג[[#This Row],[הווסת פעיל?]]))</f>
        <v/>
      </c>
      <c r="AA1251" s="1" t="str">
        <f>IF(AND(שבוע_בדילוג[[#This Row],[כמה מחזורים עד עקירה]]&lt;&gt;"",Z1252=""),שבוע_בדילוג[[#This Row],[כמה מחזורים עד עקירה]],"")</f>
        <v/>
      </c>
      <c r="AB1251" s="1" t="str">
        <f>IF(AND(שבוע_בדילוג[[#This Row],[הווסת פעיל?]]=1,שבוע_בדילוג[[#This Row],[וסת קבוע אחרון]]&lt;&gt;X1250),שבוע_בדילוג[[#This Row],[וסת קבוע אחרון]],"")</f>
        <v/>
      </c>
      <c r="AC1251" s="1" t="str">
        <f>IF(AND(שבוע_בדילוג[[#This Row],[הווסת פעיל?]]=1,Y1250=0,שבוע_בדילוג[[#This Row],[וסת קבוע אחרון]]=X1250),שבוע_בדילוג[[#This Row],[וסת קבוע אחרון]],"")</f>
        <v/>
      </c>
      <c r="AD1251" s="1" t="str">
        <f>IF(AND(שבוע_בדילוג[[#This Row],[הווסת פעיל?]]=1,Y1250=0,שבוע_בדילוג[[#This Row],[וסת קבוע אחרון]]&lt;&gt;X1250),1,"")</f>
        <v/>
      </c>
      <c r="AE1251" s="1" t="str">
        <f>IF(AND(שבוע_בדילוג[[#This Row],[הווסת פעיל?]]&lt;&gt;"",B1252=1),שבוע_בדילוג[[#This Row],[CycleNumber]],"")</f>
        <v/>
      </c>
      <c r="AF1251" s="1" t="str">
        <f>IF(AND(שבוע_בדילוג[[#This Row],[הווסת פעיל?]]&lt;&gt;"",Y1250=""),שבוע_בדילוג[[#This Row],[CycleNumber]],"")</f>
        <v/>
      </c>
      <c r="AG1251" s="1" t="str">
        <f>IF(B1252=1,"",IF(שבוע_בדילוג[[#This Row],[הווסת פעיל?]]=1,IF(שבוע_בדילוג[[#This Row],[וסת קבוע אחרון]]=F1252,1,0),""))</f>
        <v/>
      </c>
      <c r="AH1251" s="1" t="str">
        <f>IF(B1252=1,"",IF(שבוע_בדילוג[[#This Row],[הווסת פעיל?]]=1,IF(OR(שבוע_בדילוג[[#This Row],[וסת קבוע אחרון]]=F1252,F1252=שבוע_בדילוג[[#This Row],[LengthofCycle]]),1,0),""))</f>
        <v/>
      </c>
      <c r="AI1251" s="1" t="str">
        <f>IF(B1252=1,"",IF(שבוע_בדילוג[[#This Row],[הווסת פעיל?]]=1,IF(OR(שבוע_בדילוג[[#This Row],[וסת קבוע אחרון]]=F1252,F1252=שבוע_בדילוג[[#This Row],[LengthofCycle]],AND(שבוע_בדילוג[[#This Row],[LengthofCycle]]&lt;&gt;שבוע_בדילוג[[#This Row],[וסת קבוע אחרון]],OR(F1252=28,F1252=29))),1,0),""))</f>
        <v/>
      </c>
      <c r="AJ1251" s="1" t="str">
        <f>IF(AND(שבוע_בדילוג[[#This Row],[הווסת פעיל?]]=1,B1252=1),1,"")</f>
        <v/>
      </c>
      <c r="AK1251" s="4">
        <f>IF(AND(שבוע_בדילוג[[#This Row],[הווסת פעיל?]]&lt;&gt;1,B1252&lt;&gt;1,B1252&lt;&gt;""),IF(שבוע_בדילוג[[#This Row],[LengthofCycle]]=F1252,1,0),"")</f>
        <v>0</v>
      </c>
      <c r="AL1251" s="4">
        <f>IF(AND(שבוע_בדילוג[[#This Row],[הווסת פעיל?]]&lt;&gt;1,B1252&lt;&gt;1,B1252&lt;&gt;""),IF(OR(שבוע_בדילוג[[#This Row],[LengthofCycle]]=F1252,F1252=29),1,0),"")</f>
        <v>1</v>
      </c>
      <c r="AM1251" s="4">
        <f>IF(AND(שבוע_בדילוג[[#This Row],[הווסת פעיל?]]&lt;&gt;1,B1252&lt;&gt;1,B1252&lt;&gt;""),IF(OR(שבוע_בדילוג[[#This Row],[LengthofCycle]]=F1252,F1252=29,F1252=28),1,0),"")</f>
        <v>1</v>
      </c>
    </row>
    <row r="1252" spans="1:39" x14ac:dyDescent="0.25">
      <c r="A1252" s="1" t="s">
        <v>158</v>
      </c>
      <c r="B1252" s="1">
        <v>6</v>
      </c>
      <c r="C1252" s="1">
        <v>0</v>
      </c>
      <c r="D1252" s="1">
        <v>1</v>
      </c>
      <c r="E1252" s="1">
        <v>0</v>
      </c>
      <c r="F1252" s="1">
        <v>29</v>
      </c>
      <c r="H1252" s="1">
        <f>שבוע_בדילוג[[#This Row],[LengthofCycle]]+1</f>
        <v>30</v>
      </c>
      <c r="I1252" s="1" t="str">
        <f>IF(IFERROR(LOOKUP(שבוע_בדילוג[[#This Row],[ClientID]],קביעויות[השבוע בדילוג]),FALSE)=שבוע_בדילוג[[#This Row],[ClientID]],1,"")</f>
        <v/>
      </c>
      <c r="J1252" s="1" t="str">
        <f>IF(AND(שבוע_בדילוג[[#This Row],[CycleNumber]]&gt;1,OR(B1253="",שבוע_בדילוג[[#This Row],[CycleNumber]]&gt;B1251)),IF(OR(AND(שבוע_בדילוג[[#This Row],[LengthofCycle]]=29,F1251=29),AND(שבוע_בדילוג[[#This Row],[LengthofCycle]]=36,F1251=36)),1,""),"")</f>
        <v/>
      </c>
      <c r="K1252" s="1" t="str">
        <f>IF(AND(שבוע_בדילוג[[#This Row],[וסת השבוע]]=1,J1251=1,שבוע_בדילוג[[#This Row],[CycleNumber]]&gt;B1251),1,"")</f>
        <v/>
      </c>
      <c r="L1252" s="1" t="str">
        <f>IF(שבוע_בדילוג[[#This Row],[CycleNumber]]=1,"",IF(שבוע_בדילוג[[#This Row],[וסת השבוע]]=1,0,IF(L1251="","",IF(L1251=0,IF(שבוע_בדילוג[[#This Row],[LengthofCycle]]=29,0,1),IF(L1251=1,IF(שבוע_בדילוג[[#This Row],[LengthofCycle]]+F1251=29*2,0,2),IF(L1251=2,IF(שבוע_בדילוג[[#This Row],[LengthofCycle]]+F1251+F1250=29*3,0,3),""))))))</f>
        <v/>
      </c>
      <c r="M1252" s="1" t="str">
        <f>IF(שבוע_בדילוג[[#This Row],[וסת השבוע]]=1,IF(שבוע_בדילוג[[#This Row],[וסת השבוע וההפלגה ביחד]]=1,M1251+1,0),IF(AND(שבוע_בדילוג[[#This Row],[CycleNumber]]&gt;B1251,שבוע_בדילוג[[#This Row],[CycleNumber]]&gt;1),IF(שבוע_בדילוג[[#This Row],[וסת השבוע פעיל?]]&lt;&gt;"",M1251+1,""),""))</f>
        <v/>
      </c>
      <c r="N1252" s="1" t="str">
        <f>IF(שבוע_בדילוג[[#This Row],[וסת השבוע פעיל?2]]="","",IF(AND(שבוע_בדילוג[[#This Row],[וסת השבוע פעיל?]]&lt;&gt;"",שבוע_בדילוג[[#This Row],[CycleNumber]]&lt;B1253,B1253&lt;&gt;"",שבוע_בדילוג[[#This Row],[וסת השבוע פעיל?]]&lt;3),IF(L1253=0,IF(AND(שבוע_בדילוג[[#This Row],[וסת השבוע פעיל?]]&gt;0,J1253=1),0,1),0),""))</f>
        <v/>
      </c>
      <c r="O1252" s="1" t="str">
        <f t="shared" si="100"/>
        <v/>
      </c>
      <c r="P1252" s="1" t="str">
        <f>IF(AND(שבוע_בדילוג[[#This Row],[חיזוי - שבוע]]=1,K1253=1),1,"")</f>
        <v/>
      </c>
      <c r="Q1252" s="1" t="str">
        <f>IF(AND(שבוע_בדילוג[[#This Row],[וסת השבוע פעיל?]]&lt;3,OR(שבוע_בדילוג[[#This Row],[CycleNumber]]&gt;B1253,B1253="")),1,"")</f>
        <v/>
      </c>
      <c r="R1252" s="1" t="str">
        <f>IF(AND(שבוע_בדילוג[[#This Row],[חיזוי - שבוע]]&lt;&gt;"",שבוע_בדילוג[[#This Row],[וסת השבוע פעיל?2]]=""),1,"")</f>
        <v/>
      </c>
      <c r="S1252" s="1" t="str">
        <f>IF(שבוע_בדילוג[[#This Row],[האישה קבעה וסת שבוע בדילוג?]]=1,IF(שבוע_בדילוג[[#This Row],[וסת השבוע פעיל?]]&lt;3,1,0),"")</f>
        <v/>
      </c>
      <c r="T12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2" s="1">
        <f t="shared" si="101"/>
        <v>0</v>
      </c>
      <c r="V1252" s="1">
        <f t="shared" si="102"/>
        <v>0</v>
      </c>
      <c r="W1252" s="1">
        <f t="shared" si="103"/>
        <v>0</v>
      </c>
      <c r="X1252" s="1" t="str">
        <f>IF(שבוע_בדילוג[[#This Row],[3 הפלגות זהות]]="","",IF(שבוע_בדילוג[[#This Row],[3 הפלגות זהות]]=1,שבוע_בדילוג[[#This Row],[LengthofCycle]],X1251))</f>
        <v/>
      </c>
      <c r="Y1252" s="1" t="str">
        <f>IF(שבוע_בדילוג[[#This Row],[וסת קבוע אחרון]]="","",IF(OR(שבוע_בדילוג[[#This Row],[LengthofCycle]]=שבוע_בדילוג[[#This Row],[וסת קבוע אחרון]],F1251=שבוע_בדילוג[[#This Row],[וסת קבוע אחרון]],F1250=שבוע_בדילוג[[#This Row],[וסת קבוע אחרון]]),1,0))</f>
        <v/>
      </c>
      <c r="Z1252" s="1" t="str">
        <f>IF(OR(שבוע_בדילוג[[#This Row],[הווסת פעיל?]]=0,שבוע_בדילוג[[#This Row],[הווסת פעיל?]]=""),"",SUM(Z1251,שבוע_בדילוג[[#This Row],[הווסת פעיל?]]))</f>
        <v/>
      </c>
      <c r="AA1252" s="1" t="str">
        <f>IF(AND(שבוע_בדילוג[[#This Row],[כמה מחזורים עד עקירה]]&lt;&gt;"",Z1253=""),שבוע_בדילוג[[#This Row],[כמה מחזורים עד עקירה]],"")</f>
        <v/>
      </c>
      <c r="AB1252" s="1" t="str">
        <f>IF(AND(שבוע_בדילוג[[#This Row],[הווסת פעיל?]]=1,שבוע_בדילוג[[#This Row],[וסת קבוע אחרון]]&lt;&gt;X1251),שבוע_בדילוג[[#This Row],[וסת קבוע אחרון]],"")</f>
        <v/>
      </c>
      <c r="AC1252" s="1" t="str">
        <f>IF(AND(שבוע_בדילוג[[#This Row],[הווסת פעיל?]]=1,Y1251=0,שבוע_בדילוג[[#This Row],[וסת קבוע אחרון]]=X1251),שבוע_בדילוג[[#This Row],[וסת קבוע אחרון]],"")</f>
        <v/>
      </c>
      <c r="AD1252" s="1" t="str">
        <f>IF(AND(שבוע_בדילוג[[#This Row],[הווסת פעיל?]]=1,Y1251=0,שבוע_בדילוג[[#This Row],[וסת קבוע אחרון]]&lt;&gt;X1251),1,"")</f>
        <v/>
      </c>
      <c r="AE1252" s="1" t="str">
        <f>IF(AND(שבוע_בדילוג[[#This Row],[הווסת פעיל?]]&lt;&gt;"",B1253=1),שבוע_בדילוג[[#This Row],[CycleNumber]],"")</f>
        <v/>
      </c>
      <c r="AF1252" s="1" t="str">
        <f>IF(AND(שבוע_בדילוג[[#This Row],[הווסת פעיל?]]&lt;&gt;"",Y1251=""),שבוע_בדילוג[[#This Row],[CycleNumber]],"")</f>
        <v/>
      </c>
      <c r="AG1252" s="1" t="str">
        <f>IF(B1253=1,"",IF(שבוע_בדילוג[[#This Row],[הווסת פעיל?]]=1,IF(שבוע_בדילוג[[#This Row],[וסת קבוע אחרון]]=F1253,1,0),""))</f>
        <v/>
      </c>
      <c r="AH1252" s="1" t="str">
        <f>IF(B1253=1,"",IF(שבוע_בדילוג[[#This Row],[הווסת פעיל?]]=1,IF(OR(שבוע_בדילוג[[#This Row],[וסת קבוע אחרון]]=F1253,F1253=שבוע_בדילוג[[#This Row],[LengthofCycle]]),1,0),""))</f>
        <v/>
      </c>
      <c r="AI1252" s="1" t="str">
        <f>IF(B1253=1,"",IF(שבוע_בדילוג[[#This Row],[הווסת פעיל?]]=1,IF(OR(שבוע_בדילוג[[#This Row],[וסת קבוע אחרון]]=F1253,F1253=שבוע_בדילוג[[#This Row],[LengthofCycle]],AND(שבוע_בדילוג[[#This Row],[LengthofCycle]]&lt;&gt;שבוע_בדילוג[[#This Row],[וסת קבוע אחרון]],OR(F1253=28,F1253=29))),1,0),""))</f>
        <v/>
      </c>
      <c r="AJ1252" s="1" t="str">
        <f>IF(AND(שבוע_בדילוג[[#This Row],[הווסת פעיל?]]=1,B1253=1),1,"")</f>
        <v/>
      </c>
      <c r="AK1252" s="4">
        <f>IF(AND(שבוע_בדילוג[[#This Row],[הווסת פעיל?]]&lt;&gt;1,B1253&lt;&gt;1,B1253&lt;&gt;""),IF(שבוע_בדילוג[[#This Row],[LengthofCycle]]=F1253,1,0),"")</f>
        <v>0</v>
      </c>
      <c r="AL1252" s="4">
        <f>IF(AND(שבוע_בדילוג[[#This Row],[הווסת פעיל?]]&lt;&gt;1,B1253&lt;&gt;1,B1253&lt;&gt;""),IF(OR(שבוע_בדילוג[[#This Row],[LengthofCycle]]=F1253,F1253=29),1,0),"")</f>
        <v>0</v>
      </c>
      <c r="AM1252" s="4">
        <f>IF(AND(שבוע_בדילוג[[#This Row],[הווסת פעיל?]]&lt;&gt;1,B1253&lt;&gt;1,B1253&lt;&gt;""),IF(OR(שבוע_בדילוג[[#This Row],[LengthofCycle]]=F1253,F1253=29,F1253=28),1,0),"")</f>
        <v>1</v>
      </c>
    </row>
    <row r="1253" spans="1:39" x14ac:dyDescent="0.25">
      <c r="A1253" s="1" t="s">
        <v>158</v>
      </c>
      <c r="B1253" s="1">
        <v>7</v>
      </c>
      <c r="C1253" s="1">
        <v>0</v>
      </c>
      <c r="D1253" s="1">
        <v>1</v>
      </c>
      <c r="E1253" s="1">
        <v>0</v>
      </c>
      <c r="F1253" s="1">
        <v>28</v>
      </c>
      <c r="H1253" s="1">
        <f>שבוע_בדילוג[[#This Row],[LengthofCycle]]+1</f>
        <v>29</v>
      </c>
      <c r="I1253" s="1" t="str">
        <f>IF(IFERROR(LOOKUP(שבוע_בדילוג[[#This Row],[ClientID]],קביעויות[השבוע בדילוג]),FALSE)=שבוע_בדילוג[[#This Row],[ClientID]],1,"")</f>
        <v/>
      </c>
      <c r="J1253" s="1" t="str">
        <f>IF(AND(שבוע_בדילוג[[#This Row],[CycleNumber]]&gt;1,OR(B1254="",שבוע_בדילוג[[#This Row],[CycleNumber]]&gt;B1252)),IF(OR(AND(שבוע_בדילוג[[#This Row],[LengthofCycle]]=29,F1252=29),AND(שבוע_בדילוג[[#This Row],[LengthofCycle]]=36,F1252=36)),1,""),"")</f>
        <v/>
      </c>
      <c r="K1253" s="1" t="str">
        <f>IF(AND(שבוע_בדילוג[[#This Row],[וסת השבוע]]=1,J1252=1,שבוע_בדילוג[[#This Row],[CycleNumber]]&gt;B1252),1,"")</f>
        <v/>
      </c>
      <c r="L1253" s="1" t="str">
        <f>IF(שבוע_בדילוג[[#This Row],[CycleNumber]]=1,"",IF(שבוע_בדילוג[[#This Row],[וסת השבוע]]=1,0,IF(L1252="","",IF(L1252=0,IF(שבוע_בדילוג[[#This Row],[LengthofCycle]]=29,0,1),IF(L1252=1,IF(שבוע_בדילוג[[#This Row],[LengthofCycle]]+F1252=29*2,0,2),IF(L1252=2,IF(שבוע_בדילוג[[#This Row],[LengthofCycle]]+F1252+F1251=29*3,0,3),""))))))</f>
        <v/>
      </c>
      <c r="M1253" s="1" t="str">
        <f>IF(שבוע_בדילוג[[#This Row],[וסת השבוע]]=1,IF(שבוע_בדילוג[[#This Row],[וסת השבוע וההפלגה ביחד]]=1,M1252+1,0),IF(AND(שבוע_בדילוג[[#This Row],[CycleNumber]]&gt;B1252,שבוע_בדילוג[[#This Row],[CycleNumber]]&gt;1),IF(שבוע_בדילוג[[#This Row],[וסת השבוע פעיל?]]&lt;&gt;"",M1252+1,""),""))</f>
        <v/>
      </c>
      <c r="N1253" s="1" t="str">
        <f>IF(שבוע_בדילוג[[#This Row],[וסת השבוע פעיל?2]]="","",IF(AND(שבוע_בדילוג[[#This Row],[וסת השבוע פעיל?]]&lt;&gt;"",שבוע_בדילוג[[#This Row],[CycleNumber]]&lt;B1254,B1254&lt;&gt;"",שבוע_בדילוג[[#This Row],[וסת השבוע פעיל?]]&lt;3),IF(L1254=0,IF(AND(שבוע_בדילוג[[#This Row],[וסת השבוע פעיל?]]&gt;0,J1254=1),0,1),0),""))</f>
        <v/>
      </c>
      <c r="O1253" s="1" t="str">
        <f t="shared" si="100"/>
        <v/>
      </c>
      <c r="P1253" s="1" t="str">
        <f>IF(AND(שבוע_בדילוג[[#This Row],[חיזוי - שבוע]]=1,K1254=1),1,"")</f>
        <v/>
      </c>
      <c r="Q1253" s="1" t="str">
        <f>IF(AND(שבוע_בדילוג[[#This Row],[וסת השבוע פעיל?]]&lt;3,OR(שבוע_בדילוג[[#This Row],[CycleNumber]]&gt;B1254,B1254="")),1,"")</f>
        <v/>
      </c>
      <c r="R1253" s="1" t="str">
        <f>IF(AND(שבוע_בדילוג[[#This Row],[חיזוי - שבוע]]&lt;&gt;"",שבוע_בדילוג[[#This Row],[וסת השבוע פעיל?2]]=""),1,"")</f>
        <v/>
      </c>
      <c r="S1253" s="1" t="str">
        <f>IF(שבוע_בדילוג[[#This Row],[האישה קבעה וסת שבוע בדילוג?]]=1,IF(שבוע_בדילוג[[#This Row],[וסת השבוע פעיל?]]&lt;3,1,0),"")</f>
        <v/>
      </c>
      <c r="T12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3" s="1">
        <f t="shared" si="101"/>
        <v>0</v>
      </c>
      <c r="V1253" s="1">
        <f t="shared" si="102"/>
        <v>0</v>
      </c>
      <c r="W1253" s="1">
        <f t="shared" si="103"/>
        <v>0</v>
      </c>
      <c r="X1253" s="1" t="str">
        <f>IF(שבוע_בדילוג[[#This Row],[3 הפלגות זהות]]="","",IF(שבוע_בדילוג[[#This Row],[3 הפלגות זהות]]=1,שבוע_בדילוג[[#This Row],[LengthofCycle]],X1252))</f>
        <v/>
      </c>
      <c r="Y1253" s="1" t="str">
        <f>IF(שבוע_בדילוג[[#This Row],[וסת קבוע אחרון]]="","",IF(OR(שבוע_בדילוג[[#This Row],[LengthofCycle]]=שבוע_בדילוג[[#This Row],[וסת קבוע אחרון]],F1252=שבוע_בדילוג[[#This Row],[וסת קבוע אחרון]],F1251=שבוע_בדילוג[[#This Row],[וסת קבוע אחרון]]),1,0))</f>
        <v/>
      </c>
      <c r="Z1253" s="1" t="str">
        <f>IF(OR(שבוע_בדילוג[[#This Row],[הווסת פעיל?]]=0,שבוע_בדילוג[[#This Row],[הווסת פעיל?]]=""),"",SUM(Z1252,שבוע_בדילוג[[#This Row],[הווסת פעיל?]]))</f>
        <v/>
      </c>
      <c r="AA1253" s="1" t="str">
        <f>IF(AND(שבוע_בדילוג[[#This Row],[כמה מחזורים עד עקירה]]&lt;&gt;"",Z1254=""),שבוע_בדילוג[[#This Row],[כמה מחזורים עד עקירה]],"")</f>
        <v/>
      </c>
      <c r="AB1253" s="1" t="str">
        <f>IF(AND(שבוע_בדילוג[[#This Row],[הווסת פעיל?]]=1,שבוע_בדילוג[[#This Row],[וסת קבוע אחרון]]&lt;&gt;X1252),שבוע_בדילוג[[#This Row],[וסת קבוע אחרון]],"")</f>
        <v/>
      </c>
      <c r="AC1253" s="1" t="str">
        <f>IF(AND(שבוע_בדילוג[[#This Row],[הווסת פעיל?]]=1,Y1252=0,שבוע_בדילוג[[#This Row],[וסת קבוע אחרון]]=X1252),שבוע_בדילוג[[#This Row],[וסת קבוע אחרון]],"")</f>
        <v/>
      </c>
      <c r="AD1253" s="1" t="str">
        <f>IF(AND(שבוע_בדילוג[[#This Row],[הווסת פעיל?]]=1,Y1252=0,שבוע_בדילוג[[#This Row],[וסת קבוע אחרון]]&lt;&gt;X1252),1,"")</f>
        <v/>
      </c>
      <c r="AE1253" s="1" t="str">
        <f>IF(AND(שבוע_בדילוג[[#This Row],[הווסת פעיל?]]&lt;&gt;"",B1254=1),שבוע_בדילוג[[#This Row],[CycleNumber]],"")</f>
        <v/>
      </c>
      <c r="AF1253" s="1" t="str">
        <f>IF(AND(שבוע_בדילוג[[#This Row],[הווסת פעיל?]]&lt;&gt;"",Y1252=""),שבוע_בדילוג[[#This Row],[CycleNumber]],"")</f>
        <v/>
      </c>
      <c r="AG1253" s="1" t="str">
        <f>IF(B1254=1,"",IF(שבוע_בדילוג[[#This Row],[הווסת פעיל?]]=1,IF(שבוע_בדילוג[[#This Row],[וסת קבוע אחרון]]=F1254,1,0),""))</f>
        <v/>
      </c>
      <c r="AH1253" s="1" t="str">
        <f>IF(B1254=1,"",IF(שבוע_בדילוג[[#This Row],[הווסת פעיל?]]=1,IF(OR(שבוע_בדילוג[[#This Row],[וסת קבוע אחרון]]=F1254,F1254=שבוע_בדילוג[[#This Row],[LengthofCycle]]),1,0),""))</f>
        <v/>
      </c>
      <c r="AI1253" s="1" t="str">
        <f>IF(B1254=1,"",IF(שבוע_בדילוג[[#This Row],[הווסת פעיל?]]=1,IF(OR(שבוע_בדילוג[[#This Row],[וסת קבוע אחרון]]=F1254,F1254=שבוע_בדילוג[[#This Row],[LengthofCycle]],AND(שבוע_בדילוג[[#This Row],[LengthofCycle]]&lt;&gt;שבוע_בדילוג[[#This Row],[וסת קבוע אחרון]],OR(F1254=28,F1254=29))),1,0),""))</f>
        <v/>
      </c>
      <c r="AJ1253" s="1" t="str">
        <f>IF(AND(שבוע_בדילוג[[#This Row],[הווסת פעיל?]]=1,B1254=1),1,"")</f>
        <v/>
      </c>
      <c r="AK1253" s="4">
        <f>IF(AND(שבוע_בדילוג[[#This Row],[הווסת פעיל?]]&lt;&gt;1,B1254&lt;&gt;1,B1254&lt;&gt;""),IF(שבוע_בדילוג[[#This Row],[LengthofCycle]]=F1254,1,0),"")</f>
        <v>0</v>
      </c>
      <c r="AL1253" s="4">
        <f>IF(AND(שבוע_בדילוג[[#This Row],[הווסת פעיל?]]&lt;&gt;1,B1254&lt;&gt;1,B1254&lt;&gt;""),IF(OR(שבוע_בדילוג[[#This Row],[LengthofCycle]]=F1254,F1254=29),1,0),"")</f>
        <v>0</v>
      </c>
      <c r="AM1253" s="4">
        <f>IF(AND(שבוע_בדילוג[[#This Row],[הווסת פעיל?]]&lt;&gt;1,B1254&lt;&gt;1,B1254&lt;&gt;""),IF(OR(שבוע_בדילוג[[#This Row],[LengthofCycle]]=F1254,F1254=29,F1254=28),1,0),"")</f>
        <v>0</v>
      </c>
    </row>
    <row r="1254" spans="1:39" x14ac:dyDescent="0.25">
      <c r="A1254" s="1" t="s">
        <v>158</v>
      </c>
      <c r="B1254" s="1">
        <v>8</v>
      </c>
      <c r="C1254" s="1">
        <v>0</v>
      </c>
      <c r="D1254" s="1">
        <v>1</v>
      </c>
      <c r="E1254" s="1">
        <v>0</v>
      </c>
      <c r="F1254" s="1">
        <v>26</v>
      </c>
      <c r="H1254" s="1">
        <f>שבוע_בדילוג[[#This Row],[LengthofCycle]]+1</f>
        <v>27</v>
      </c>
      <c r="I1254" s="1" t="str">
        <f>IF(IFERROR(LOOKUP(שבוע_בדילוג[[#This Row],[ClientID]],קביעויות[השבוע בדילוג]),FALSE)=שבוע_בדילוג[[#This Row],[ClientID]],1,"")</f>
        <v/>
      </c>
      <c r="J1254" s="1" t="str">
        <f>IF(AND(שבוע_בדילוג[[#This Row],[CycleNumber]]&gt;1,OR(B1255="",שבוע_בדילוג[[#This Row],[CycleNumber]]&gt;B1253)),IF(OR(AND(שבוע_בדילוג[[#This Row],[LengthofCycle]]=29,F1253=29),AND(שבוע_בדילוג[[#This Row],[LengthofCycle]]=36,F1253=36)),1,""),"")</f>
        <v/>
      </c>
      <c r="K1254" s="1" t="str">
        <f>IF(AND(שבוע_בדילוג[[#This Row],[וסת השבוע]]=1,J1253=1,שבוע_בדילוג[[#This Row],[CycleNumber]]&gt;B1253),1,"")</f>
        <v/>
      </c>
      <c r="L1254" s="1" t="str">
        <f>IF(שבוע_בדילוג[[#This Row],[CycleNumber]]=1,"",IF(שבוע_בדילוג[[#This Row],[וסת השבוע]]=1,0,IF(L1253="","",IF(L1253=0,IF(שבוע_בדילוג[[#This Row],[LengthofCycle]]=29,0,1),IF(L1253=1,IF(שבוע_בדילוג[[#This Row],[LengthofCycle]]+F1253=29*2,0,2),IF(L1253=2,IF(שבוע_בדילוג[[#This Row],[LengthofCycle]]+F1253+F1252=29*3,0,3),""))))))</f>
        <v/>
      </c>
      <c r="M1254" s="1" t="str">
        <f>IF(שבוע_בדילוג[[#This Row],[וסת השבוע]]=1,IF(שבוע_בדילוג[[#This Row],[וסת השבוע וההפלגה ביחד]]=1,M1253+1,0),IF(AND(שבוע_בדילוג[[#This Row],[CycleNumber]]&gt;B1253,שבוע_בדילוג[[#This Row],[CycleNumber]]&gt;1),IF(שבוע_בדילוג[[#This Row],[וסת השבוע פעיל?]]&lt;&gt;"",M1253+1,""),""))</f>
        <v/>
      </c>
      <c r="N1254" s="1" t="str">
        <f>IF(שבוע_בדילוג[[#This Row],[וסת השבוע פעיל?2]]="","",IF(AND(שבוע_בדילוג[[#This Row],[וסת השבוע פעיל?]]&lt;&gt;"",שבוע_בדילוג[[#This Row],[CycleNumber]]&lt;B1255,B1255&lt;&gt;"",שבוע_בדילוג[[#This Row],[וסת השבוע פעיל?]]&lt;3),IF(L1255=0,IF(AND(שבוע_בדילוג[[#This Row],[וסת השבוע פעיל?]]&gt;0,J1255=1),0,1),0),""))</f>
        <v/>
      </c>
      <c r="O1254" s="1" t="str">
        <f t="shared" si="100"/>
        <v/>
      </c>
      <c r="P1254" s="1" t="str">
        <f>IF(AND(שבוע_בדילוג[[#This Row],[חיזוי - שבוע]]=1,K1255=1),1,"")</f>
        <v/>
      </c>
      <c r="Q1254" s="1" t="str">
        <f>IF(AND(שבוע_בדילוג[[#This Row],[וסת השבוע פעיל?]]&lt;3,OR(שבוע_בדילוג[[#This Row],[CycleNumber]]&gt;B1255,B1255="")),1,"")</f>
        <v/>
      </c>
      <c r="R1254" s="1" t="str">
        <f>IF(AND(שבוע_בדילוג[[#This Row],[חיזוי - שבוע]]&lt;&gt;"",שבוע_בדילוג[[#This Row],[וסת השבוע פעיל?2]]=""),1,"")</f>
        <v/>
      </c>
      <c r="S1254" s="1" t="str">
        <f>IF(שבוע_בדילוג[[#This Row],[האישה קבעה וסת שבוע בדילוג?]]=1,IF(שבוע_בדילוג[[#This Row],[וסת השבוע פעיל?]]&lt;3,1,0),"")</f>
        <v/>
      </c>
      <c r="T12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4" s="1">
        <f t="shared" si="101"/>
        <v>0</v>
      </c>
      <c r="V1254" s="1">
        <f t="shared" si="102"/>
        <v>0</v>
      </c>
      <c r="W1254" s="1">
        <f t="shared" si="103"/>
        <v>0</v>
      </c>
      <c r="X1254" s="1" t="str">
        <f>IF(שבוע_בדילוג[[#This Row],[3 הפלגות זהות]]="","",IF(שבוע_בדילוג[[#This Row],[3 הפלגות זהות]]=1,שבוע_בדילוג[[#This Row],[LengthofCycle]],X1253))</f>
        <v/>
      </c>
      <c r="Y1254" s="1" t="str">
        <f>IF(שבוע_בדילוג[[#This Row],[וסת קבוע אחרון]]="","",IF(OR(שבוע_בדילוג[[#This Row],[LengthofCycle]]=שבוע_בדילוג[[#This Row],[וסת קבוע אחרון]],F1253=שבוע_בדילוג[[#This Row],[וסת קבוע אחרון]],F1252=שבוע_בדילוג[[#This Row],[וסת קבוע אחרון]]),1,0))</f>
        <v/>
      </c>
      <c r="Z1254" s="1" t="str">
        <f>IF(OR(שבוע_בדילוג[[#This Row],[הווסת פעיל?]]=0,שבוע_בדילוג[[#This Row],[הווסת פעיל?]]=""),"",SUM(Z1253,שבוע_בדילוג[[#This Row],[הווסת פעיל?]]))</f>
        <v/>
      </c>
      <c r="AA1254" s="1" t="str">
        <f>IF(AND(שבוע_בדילוג[[#This Row],[כמה מחזורים עד עקירה]]&lt;&gt;"",Z1255=""),שבוע_בדילוג[[#This Row],[כמה מחזורים עד עקירה]],"")</f>
        <v/>
      </c>
      <c r="AB1254" s="1" t="str">
        <f>IF(AND(שבוע_בדילוג[[#This Row],[הווסת פעיל?]]=1,שבוע_בדילוג[[#This Row],[וסת קבוע אחרון]]&lt;&gt;X1253),שבוע_בדילוג[[#This Row],[וסת קבוע אחרון]],"")</f>
        <v/>
      </c>
      <c r="AC1254" s="1" t="str">
        <f>IF(AND(שבוע_בדילוג[[#This Row],[הווסת פעיל?]]=1,Y1253=0,שבוע_בדילוג[[#This Row],[וסת קבוע אחרון]]=X1253),שבוע_בדילוג[[#This Row],[וסת קבוע אחרון]],"")</f>
        <v/>
      </c>
      <c r="AD1254" s="1" t="str">
        <f>IF(AND(שבוע_בדילוג[[#This Row],[הווסת פעיל?]]=1,Y1253=0,שבוע_בדילוג[[#This Row],[וסת קבוע אחרון]]&lt;&gt;X1253),1,"")</f>
        <v/>
      </c>
      <c r="AE1254" s="1" t="str">
        <f>IF(AND(שבוע_בדילוג[[#This Row],[הווסת פעיל?]]&lt;&gt;"",B1255=1),שבוע_בדילוג[[#This Row],[CycleNumber]],"")</f>
        <v/>
      </c>
      <c r="AF1254" s="1" t="str">
        <f>IF(AND(שבוע_בדילוג[[#This Row],[הווסת פעיל?]]&lt;&gt;"",Y1253=""),שבוע_בדילוג[[#This Row],[CycleNumber]],"")</f>
        <v/>
      </c>
      <c r="AG1254" s="1" t="str">
        <f>IF(B1255=1,"",IF(שבוע_בדילוג[[#This Row],[הווסת פעיל?]]=1,IF(שבוע_בדילוג[[#This Row],[וסת קבוע אחרון]]=F1255,1,0),""))</f>
        <v/>
      </c>
      <c r="AH1254" s="1" t="str">
        <f>IF(B1255=1,"",IF(שבוע_בדילוג[[#This Row],[הווסת פעיל?]]=1,IF(OR(שבוע_בדילוג[[#This Row],[וסת קבוע אחרון]]=F1255,F1255=שבוע_בדילוג[[#This Row],[LengthofCycle]]),1,0),""))</f>
        <v/>
      </c>
      <c r="AI1254" s="1" t="str">
        <f>IF(B1255=1,"",IF(שבוע_בדילוג[[#This Row],[הווסת פעיל?]]=1,IF(OR(שבוע_בדילוג[[#This Row],[וסת קבוע אחרון]]=F1255,F1255=שבוע_בדילוג[[#This Row],[LengthofCycle]],AND(שבוע_בדילוג[[#This Row],[LengthofCycle]]&lt;&gt;שבוע_בדילוג[[#This Row],[וסת קבוע אחרון]],OR(F1255=28,F1255=29))),1,0),""))</f>
        <v/>
      </c>
      <c r="AJ1254" s="1" t="str">
        <f>IF(AND(שבוע_בדילוג[[#This Row],[הווסת פעיל?]]=1,B1255=1),1,"")</f>
        <v/>
      </c>
      <c r="AK1254" s="4">
        <f>IF(AND(שבוע_בדילוג[[#This Row],[הווסת פעיל?]]&lt;&gt;1,B1255&lt;&gt;1,B1255&lt;&gt;""),IF(שבוע_בדילוג[[#This Row],[LengthofCycle]]=F1255,1,0),"")</f>
        <v>0</v>
      </c>
      <c r="AL1254" s="4">
        <f>IF(AND(שבוע_בדילוג[[#This Row],[הווסת פעיל?]]&lt;&gt;1,B1255&lt;&gt;1,B1255&lt;&gt;""),IF(OR(שבוע_בדילוג[[#This Row],[LengthofCycle]]=F1255,F1255=29),1,0),"")</f>
        <v>1</v>
      </c>
      <c r="AM1254" s="4">
        <f>IF(AND(שבוע_בדילוג[[#This Row],[הווסת פעיל?]]&lt;&gt;1,B1255&lt;&gt;1,B1255&lt;&gt;""),IF(OR(שבוע_בדילוג[[#This Row],[LengthofCycle]]=F1255,F1255=29,F1255=28),1,0),"")</f>
        <v>1</v>
      </c>
    </row>
    <row r="1255" spans="1:39" x14ac:dyDescent="0.25">
      <c r="A1255" s="1" t="s">
        <v>158</v>
      </c>
      <c r="B1255" s="1">
        <v>9</v>
      </c>
      <c r="C1255" s="1">
        <v>0</v>
      </c>
      <c r="D1255" s="1">
        <v>1</v>
      </c>
      <c r="E1255" s="1">
        <v>0</v>
      </c>
      <c r="F1255" s="1">
        <v>29</v>
      </c>
      <c r="H1255" s="1">
        <f>שבוע_בדילוג[[#This Row],[LengthofCycle]]+1</f>
        <v>30</v>
      </c>
      <c r="I1255" s="1" t="str">
        <f>IF(IFERROR(LOOKUP(שבוע_בדילוג[[#This Row],[ClientID]],קביעויות[השבוע בדילוג]),FALSE)=שבוע_בדילוג[[#This Row],[ClientID]],1,"")</f>
        <v/>
      </c>
      <c r="J1255" s="1" t="str">
        <f>IF(AND(שבוע_בדילוג[[#This Row],[CycleNumber]]&gt;1,OR(B1256="",שבוע_בדילוג[[#This Row],[CycleNumber]]&gt;B1254)),IF(OR(AND(שבוע_בדילוג[[#This Row],[LengthofCycle]]=29,F1254=29),AND(שבוע_בדילוג[[#This Row],[LengthofCycle]]=36,F1254=36)),1,""),"")</f>
        <v/>
      </c>
      <c r="K1255" s="1" t="str">
        <f>IF(AND(שבוע_בדילוג[[#This Row],[וסת השבוע]]=1,J1254=1,שבוע_בדילוג[[#This Row],[CycleNumber]]&gt;B1254),1,"")</f>
        <v/>
      </c>
      <c r="L1255" s="1" t="str">
        <f>IF(שבוע_בדילוג[[#This Row],[CycleNumber]]=1,"",IF(שבוע_בדילוג[[#This Row],[וסת השבוע]]=1,0,IF(L1254="","",IF(L1254=0,IF(שבוע_בדילוג[[#This Row],[LengthofCycle]]=29,0,1),IF(L1254=1,IF(שבוע_בדילוג[[#This Row],[LengthofCycle]]+F1254=29*2,0,2),IF(L1254=2,IF(שבוע_בדילוג[[#This Row],[LengthofCycle]]+F1254+F1253=29*3,0,3),""))))))</f>
        <v/>
      </c>
      <c r="M1255" s="1" t="str">
        <f>IF(שבוע_בדילוג[[#This Row],[וסת השבוע]]=1,IF(שבוע_בדילוג[[#This Row],[וסת השבוע וההפלגה ביחד]]=1,M1254+1,0),IF(AND(שבוע_בדילוג[[#This Row],[CycleNumber]]&gt;B1254,שבוע_בדילוג[[#This Row],[CycleNumber]]&gt;1),IF(שבוע_בדילוג[[#This Row],[וסת השבוע פעיל?]]&lt;&gt;"",M1254+1,""),""))</f>
        <v/>
      </c>
      <c r="N1255" s="1" t="str">
        <f>IF(שבוע_בדילוג[[#This Row],[וסת השבוע פעיל?2]]="","",IF(AND(שבוע_בדילוג[[#This Row],[וסת השבוע פעיל?]]&lt;&gt;"",שבוע_בדילוג[[#This Row],[CycleNumber]]&lt;B1256,B1256&lt;&gt;"",שבוע_בדילוג[[#This Row],[וסת השבוע פעיל?]]&lt;3),IF(L1256=0,IF(AND(שבוע_בדילוג[[#This Row],[וסת השבוע פעיל?]]&gt;0,J1256=1),0,1),0),""))</f>
        <v/>
      </c>
      <c r="O1255" s="1" t="str">
        <f t="shared" si="100"/>
        <v/>
      </c>
      <c r="P1255" s="1" t="str">
        <f>IF(AND(שבוע_בדילוג[[#This Row],[חיזוי - שבוע]]=1,K1256=1),1,"")</f>
        <v/>
      </c>
      <c r="Q1255" s="1" t="str">
        <f>IF(AND(שבוע_בדילוג[[#This Row],[וסת השבוע פעיל?]]&lt;3,OR(שבוע_בדילוג[[#This Row],[CycleNumber]]&gt;B1256,B1256="")),1,"")</f>
        <v/>
      </c>
      <c r="R1255" s="1" t="str">
        <f>IF(AND(שבוע_בדילוג[[#This Row],[חיזוי - שבוע]]&lt;&gt;"",שבוע_בדילוג[[#This Row],[וסת השבוע פעיל?2]]=""),1,"")</f>
        <v/>
      </c>
      <c r="S1255" s="1" t="str">
        <f>IF(שבוע_בדילוג[[#This Row],[האישה קבעה וסת שבוע בדילוג?]]=1,IF(שבוע_בדילוג[[#This Row],[וסת השבוע פעיל?]]&lt;3,1,0),"")</f>
        <v/>
      </c>
      <c r="T12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5" s="1">
        <f t="shared" si="101"/>
        <v>0</v>
      </c>
      <c r="V1255" s="1">
        <f t="shared" si="102"/>
        <v>0</v>
      </c>
      <c r="W1255" s="1">
        <f t="shared" si="103"/>
        <v>0</v>
      </c>
      <c r="X1255" s="1" t="str">
        <f>IF(שבוע_בדילוג[[#This Row],[3 הפלגות זהות]]="","",IF(שבוע_בדילוג[[#This Row],[3 הפלגות זהות]]=1,שבוע_בדילוג[[#This Row],[LengthofCycle]],X1254))</f>
        <v/>
      </c>
      <c r="Y1255" s="1" t="str">
        <f>IF(שבוע_בדילוג[[#This Row],[וסת קבוע אחרון]]="","",IF(OR(שבוע_בדילוג[[#This Row],[LengthofCycle]]=שבוע_בדילוג[[#This Row],[וסת קבוע אחרון]],F1254=שבוע_בדילוג[[#This Row],[וסת קבוע אחרון]],F1253=שבוע_בדילוג[[#This Row],[וסת קבוע אחרון]]),1,0))</f>
        <v/>
      </c>
      <c r="Z1255" s="1" t="str">
        <f>IF(OR(שבוע_בדילוג[[#This Row],[הווסת פעיל?]]=0,שבוע_בדילוג[[#This Row],[הווסת פעיל?]]=""),"",SUM(Z1254,שבוע_בדילוג[[#This Row],[הווסת פעיל?]]))</f>
        <v/>
      </c>
      <c r="AA1255" s="1" t="str">
        <f>IF(AND(שבוע_בדילוג[[#This Row],[כמה מחזורים עד עקירה]]&lt;&gt;"",Z1256=""),שבוע_בדילוג[[#This Row],[כמה מחזורים עד עקירה]],"")</f>
        <v/>
      </c>
      <c r="AB1255" s="1" t="str">
        <f>IF(AND(שבוע_בדילוג[[#This Row],[הווסת פעיל?]]=1,שבוע_בדילוג[[#This Row],[וסת קבוע אחרון]]&lt;&gt;X1254),שבוע_בדילוג[[#This Row],[וסת קבוע אחרון]],"")</f>
        <v/>
      </c>
      <c r="AC1255" s="1" t="str">
        <f>IF(AND(שבוע_בדילוג[[#This Row],[הווסת פעיל?]]=1,Y1254=0,שבוע_בדילוג[[#This Row],[וסת קבוע אחרון]]=X1254),שבוע_בדילוג[[#This Row],[וסת קבוע אחרון]],"")</f>
        <v/>
      </c>
      <c r="AD1255" s="1" t="str">
        <f>IF(AND(שבוע_בדילוג[[#This Row],[הווסת פעיל?]]=1,Y1254=0,שבוע_בדילוג[[#This Row],[וסת קבוע אחרון]]&lt;&gt;X1254),1,"")</f>
        <v/>
      </c>
      <c r="AE1255" s="1" t="str">
        <f>IF(AND(שבוע_בדילוג[[#This Row],[הווסת פעיל?]]&lt;&gt;"",B1256=1),שבוע_בדילוג[[#This Row],[CycleNumber]],"")</f>
        <v/>
      </c>
      <c r="AF1255" s="1" t="str">
        <f>IF(AND(שבוע_בדילוג[[#This Row],[הווסת פעיל?]]&lt;&gt;"",Y1254=""),שבוע_בדילוג[[#This Row],[CycleNumber]],"")</f>
        <v/>
      </c>
      <c r="AG1255" s="1" t="str">
        <f>IF(B1256=1,"",IF(שבוע_בדילוג[[#This Row],[הווסת פעיל?]]=1,IF(שבוע_בדילוג[[#This Row],[וסת קבוע אחרון]]=F1256,1,0),""))</f>
        <v/>
      </c>
      <c r="AH1255" s="1" t="str">
        <f>IF(B1256=1,"",IF(שבוע_בדילוג[[#This Row],[הווסת פעיל?]]=1,IF(OR(שבוע_בדילוג[[#This Row],[וסת קבוע אחרון]]=F1256,F1256=שבוע_בדילוג[[#This Row],[LengthofCycle]]),1,0),""))</f>
        <v/>
      </c>
      <c r="AI1255" s="1" t="str">
        <f>IF(B1256=1,"",IF(שבוע_בדילוג[[#This Row],[הווסת פעיל?]]=1,IF(OR(שבוע_בדילוג[[#This Row],[וסת קבוע אחרון]]=F1256,F1256=שבוע_בדילוג[[#This Row],[LengthofCycle]],AND(שבוע_בדילוג[[#This Row],[LengthofCycle]]&lt;&gt;שבוע_בדילוג[[#This Row],[וסת קבוע אחרון]],OR(F1256=28,F1256=29))),1,0),""))</f>
        <v/>
      </c>
      <c r="AJ1255" s="1" t="str">
        <f>IF(AND(שבוע_בדילוג[[#This Row],[הווסת פעיל?]]=1,B1256=1),1,"")</f>
        <v/>
      </c>
      <c r="AK1255" s="4">
        <f>IF(AND(שבוע_בדילוג[[#This Row],[הווסת פעיל?]]&lt;&gt;1,B1256&lt;&gt;1,B1256&lt;&gt;""),IF(שבוע_בדילוג[[#This Row],[LengthofCycle]]=F1256,1,0),"")</f>
        <v>0</v>
      </c>
      <c r="AL1255" s="4">
        <f>IF(AND(שבוע_בדילוג[[#This Row],[הווסת פעיל?]]&lt;&gt;1,B1256&lt;&gt;1,B1256&lt;&gt;""),IF(OR(שבוע_בדילוג[[#This Row],[LengthofCycle]]=F1256,F1256=29),1,0),"")</f>
        <v>0</v>
      </c>
      <c r="AM1255" s="4">
        <f>IF(AND(שבוע_בדילוג[[#This Row],[הווסת פעיל?]]&lt;&gt;1,B1256&lt;&gt;1,B1256&lt;&gt;""),IF(OR(שבוע_בדילוג[[#This Row],[LengthofCycle]]=F1256,F1256=29,F1256=28),1,0),"")</f>
        <v>1</v>
      </c>
    </row>
    <row r="1256" spans="1:39" x14ac:dyDescent="0.25">
      <c r="A1256" s="1" t="s">
        <v>158</v>
      </c>
      <c r="B1256" s="1">
        <v>10</v>
      </c>
      <c r="C1256" s="1">
        <v>0</v>
      </c>
      <c r="D1256" s="1">
        <v>1</v>
      </c>
      <c r="E1256" s="1">
        <v>0</v>
      </c>
      <c r="F1256" s="1">
        <v>28</v>
      </c>
      <c r="H1256" s="1">
        <f>שבוע_בדילוג[[#This Row],[LengthofCycle]]+1</f>
        <v>29</v>
      </c>
      <c r="I1256" s="1" t="str">
        <f>IF(IFERROR(LOOKUP(שבוע_בדילוג[[#This Row],[ClientID]],קביעויות[השבוע בדילוג]),FALSE)=שבוע_בדילוג[[#This Row],[ClientID]],1,"")</f>
        <v/>
      </c>
      <c r="J1256" s="1" t="str">
        <f>IF(AND(שבוע_בדילוג[[#This Row],[CycleNumber]]&gt;1,OR(B1257="",שבוע_בדילוג[[#This Row],[CycleNumber]]&gt;B1255)),IF(OR(AND(שבוע_בדילוג[[#This Row],[LengthofCycle]]=29,F1255=29),AND(שבוע_בדילוג[[#This Row],[LengthofCycle]]=36,F1255=36)),1,""),"")</f>
        <v/>
      </c>
      <c r="K1256" s="1" t="str">
        <f>IF(AND(שבוע_בדילוג[[#This Row],[וסת השבוע]]=1,J1255=1,שבוע_בדילוג[[#This Row],[CycleNumber]]&gt;B1255),1,"")</f>
        <v/>
      </c>
      <c r="L1256" s="1" t="str">
        <f>IF(שבוע_בדילוג[[#This Row],[CycleNumber]]=1,"",IF(שבוע_בדילוג[[#This Row],[וסת השבוע]]=1,0,IF(L1255="","",IF(L1255=0,IF(שבוע_בדילוג[[#This Row],[LengthofCycle]]=29,0,1),IF(L1255=1,IF(שבוע_בדילוג[[#This Row],[LengthofCycle]]+F1255=29*2,0,2),IF(L1255=2,IF(שבוע_בדילוג[[#This Row],[LengthofCycle]]+F1255+F1254=29*3,0,3),""))))))</f>
        <v/>
      </c>
      <c r="M1256" s="1" t="str">
        <f>IF(שבוע_בדילוג[[#This Row],[וסת השבוע]]=1,IF(שבוע_בדילוג[[#This Row],[וסת השבוע וההפלגה ביחד]]=1,M1255+1,0),IF(AND(שבוע_בדילוג[[#This Row],[CycleNumber]]&gt;B1255,שבוע_בדילוג[[#This Row],[CycleNumber]]&gt;1),IF(שבוע_בדילוג[[#This Row],[וסת השבוע פעיל?]]&lt;&gt;"",M1255+1,""),""))</f>
        <v/>
      </c>
      <c r="N1256" s="1" t="str">
        <f>IF(שבוע_בדילוג[[#This Row],[וסת השבוע פעיל?2]]="","",IF(AND(שבוע_בדילוג[[#This Row],[וסת השבוע פעיל?]]&lt;&gt;"",שבוע_בדילוג[[#This Row],[CycleNumber]]&lt;B1257,B1257&lt;&gt;"",שבוע_בדילוג[[#This Row],[וסת השבוע פעיל?]]&lt;3),IF(L1257=0,IF(AND(שבוע_בדילוג[[#This Row],[וסת השבוע פעיל?]]&gt;0,J1257=1),0,1),0),""))</f>
        <v/>
      </c>
      <c r="O1256" s="1" t="str">
        <f t="shared" si="100"/>
        <v/>
      </c>
      <c r="P1256" s="1" t="str">
        <f>IF(AND(שבוע_בדילוג[[#This Row],[חיזוי - שבוע]]=1,K1257=1),1,"")</f>
        <v/>
      </c>
      <c r="Q1256" s="1" t="str">
        <f>IF(AND(שבוע_בדילוג[[#This Row],[וסת השבוע פעיל?]]&lt;3,OR(שבוע_בדילוג[[#This Row],[CycleNumber]]&gt;B1257,B1257="")),1,"")</f>
        <v/>
      </c>
      <c r="R1256" s="1" t="str">
        <f>IF(AND(שבוע_בדילוג[[#This Row],[חיזוי - שבוע]]&lt;&gt;"",שבוע_בדילוג[[#This Row],[וסת השבוע פעיל?2]]=""),1,"")</f>
        <v/>
      </c>
      <c r="S1256" s="1" t="str">
        <f>IF(שבוע_בדילוג[[#This Row],[האישה קבעה וסת שבוע בדילוג?]]=1,IF(שבוע_בדילוג[[#This Row],[וסת השבוע פעיל?]]&lt;3,1,0),"")</f>
        <v/>
      </c>
      <c r="T12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6" s="1">
        <f t="shared" si="101"/>
        <v>0</v>
      </c>
      <c r="V1256" s="1">
        <f t="shared" si="102"/>
        <v>0</v>
      </c>
      <c r="W1256" s="1">
        <f t="shared" si="103"/>
        <v>0</v>
      </c>
      <c r="X1256" s="1" t="str">
        <f>IF(שבוע_בדילוג[[#This Row],[3 הפלגות זהות]]="","",IF(שבוע_בדילוג[[#This Row],[3 הפלגות זהות]]=1,שבוע_בדילוג[[#This Row],[LengthofCycle]],X1255))</f>
        <v/>
      </c>
      <c r="Y1256" s="1" t="str">
        <f>IF(שבוע_בדילוג[[#This Row],[וסת קבוע אחרון]]="","",IF(OR(שבוע_בדילוג[[#This Row],[LengthofCycle]]=שבוע_בדילוג[[#This Row],[וסת קבוע אחרון]],F1255=שבוע_בדילוג[[#This Row],[וסת קבוע אחרון]],F1254=שבוע_בדילוג[[#This Row],[וסת קבוע אחרון]]),1,0))</f>
        <v/>
      </c>
      <c r="Z1256" s="1" t="str">
        <f>IF(OR(שבוע_בדילוג[[#This Row],[הווסת פעיל?]]=0,שבוע_בדילוג[[#This Row],[הווסת פעיל?]]=""),"",SUM(Z1255,שבוע_בדילוג[[#This Row],[הווסת פעיל?]]))</f>
        <v/>
      </c>
      <c r="AA1256" s="1" t="str">
        <f>IF(AND(שבוע_בדילוג[[#This Row],[כמה מחזורים עד עקירה]]&lt;&gt;"",Z1257=""),שבוע_בדילוג[[#This Row],[כמה מחזורים עד עקירה]],"")</f>
        <v/>
      </c>
      <c r="AB1256" s="1" t="str">
        <f>IF(AND(שבוע_בדילוג[[#This Row],[הווסת פעיל?]]=1,שבוע_בדילוג[[#This Row],[וסת קבוע אחרון]]&lt;&gt;X1255),שבוע_בדילוג[[#This Row],[וסת קבוע אחרון]],"")</f>
        <v/>
      </c>
      <c r="AC1256" s="1" t="str">
        <f>IF(AND(שבוע_בדילוג[[#This Row],[הווסת פעיל?]]=1,Y1255=0,שבוע_בדילוג[[#This Row],[וסת קבוע אחרון]]=X1255),שבוע_בדילוג[[#This Row],[וסת קבוע אחרון]],"")</f>
        <v/>
      </c>
      <c r="AD1256" s="1" t="str">
        <f>IF(AND(שבוע_בדילוג[[#This Row],[הווסת פעיל?]]=1,Y1255=0,שבוע_בדילוג[[#This Row],[וסת קבוע אחרון]]&lt;&gt;X1255),1,"")</f>
        <v/>
      </c>
      <c r="AE1256" s="1" t="str">
        <f>IF(AND(שבוע_בדילוג[[#This Row],[הווסת פעיל?]]&lt;&gt;"",B1257=1),שבוע_בדילוג[[#This Row],[CycleNumber]],"")</f>
        <v/>
      </c>
      <c r="AF1256" s="1" t="str">
        <f>IF(AND(שבוע_בדילוג[[#This Row],[הווסת פעיל?]]&lt;&gt;"",Y1255=""),שבוע_בדילוג[[#This Row],[CycleNumber]],"")</f>
        <v/>
      </c>
      <c r="AG1256" s="1" t="str">
        <f>IF(B1257=1,"",IF(שבוע_בדילוג[[#This Row],[הווסת פעיל?]]=1,IF(שבוע_בדילוג[[#This Row],[וסת קבוע אחרון]]=F1257,1,0),""))</f>
        <v/>
      </c>
      <c r="AH1256" s="1" t="str">
        <f>IF(B1257=1,"",IF(שבוע_בדילוג[[#This Row],[הווסת פעיל?]]=1,IF(OR(שבוע_בדילוג[[#This Row],[וסת קבוע אחרון]]=F1257,F1257=שבוע_בדילוג[[#This Row],[LengthofCycle]]),1,0),""))</f>
        <v/>
      </c>
      <c r="AI1256" s="1" t="str">
        <f>IF(B1257=1,"",IF(שבוע_בדילוג[[#This Row],[הווסת פעיל?]]=1,IF(OR(שבוע_בדילוג[[#This Row],[וסת קבוע אחרון]]=F1257,F1257=שבוע_בדילוג[[#This Row],[LengthofCycle]],AND(שבוע_בדילוג[[#This Row],[LengthofCycle]]&lt;&gt;שבוע_בדילוג[[#This Row],[וסת קבוע אחרון]],OR(F1257=28,F1257=29))),1,0),""))</f>
        <v/>
      </c>
      <c r="AJ1256" s="1" t="str">
        <f>IF(AND(שבוע_בדילוג[[#This Row],[הווסת פעיל?]]=1,B1257=1),1,"")</f>
        <v/>
      </c>
      <c r="AK1256" s="4">
        <f>IF(AND(שבוע_בדילוג[[#This Row],[הווסת פעיל?]]&lt;&gt;1,B1257&lt;&gt;1,B1257&lt;&gt;""),IF(שבוע_בדילוג[[#This Row],[LengthofCycle]]=F1257,1,0),"")</f>
        <v>0</v>
      </c>
      <c r="AL1256" s="4">
        <f>IF(AND(שבוע_בדילוג[[#This Row],[הווסת פעיל?]]&lt;&gt;1,B1257&lt;&gt;1,B1257&lt;&gt;""),IF(OR(שבוע_בדילוג[[#This Row],[LengthofCycle]]=F1257,F1257=29),1,0),"")</f>
        <v>0</v>
      </c>
      <c r="AM1256" s="4">
        <f>IF(AND(שבוע_בדילוג[[#This Row],[הווסת פעיל?]]&lt;&gt;1,B1257&lt;&gt;1,B1257&lt;&gt;""),IF(OR(שבוע_בדילוג[[#This Row],[LengthofCycle]]=F1257,F1257=29,F1257=28),1,0),"")</f>
        <v>0</v>
      </c>
    </row>
    <row r="1257" spans="1:39" x14ac:dyDescent="0.25">
      <c r="A1257" s="1" t="s">
        <v>158</v>
      </c>
      <c r="B1257" s="1">
        <v>11</v>
      </c>
      <c r="C1257" s="1">
        <v>0</v>
      </c>
      <c r="D1257" s="1">
        <v>1</v>
      </c>
      <c r="E1257" s="1">
        <v>0</v>
      </c>
      <c r="F1257" s="1">
        <v>27</v>
      </c>
      <c r="H1257" s="1">
        <f>שבוע_בדילוג[[#This Row],[LengthofCycle]]+1</f>
        <v>28</v>
      </c>
      <c r="I1257" s="1" t="str">
        <f>IF(IFERROR(LOOKUP(שבוע_בדילוג[[#This Row],[ClientID]],קביעויות[השבוע בדילוג]),FALSE)=שבוע_בדילוג[[#This Row],[ClientID]],1,"")</f>
        <v/>
      </c>
      <c r="J1257" s="1" t="str">
        <f>IF(AND(שבוע_בדילוג[[#This Row],[CycleNumber]]&gt;1,OR(B1258="",שבוע_בדילוג[[#This Row],[CycleNumber]]&gt;B1256)),IF(OR(AND(שבוע_בדילוג[[#This Row],[LengthofCycle]]=29,F1256=29),AND(שבוע_בדילוג[[#This Row],[LengthofCycle]]=36,F1256=36)),1,""),"")</f>
        <v/>
      </c>
      <c r="K1257" s="1" t="str">
        <f>IF(AND(שבוע_בדילוג[[#This Row],[וסת השבוע]]=1,J1256=1,שבוע_בדילוג[[#This Row],[CycleNumber]]&gt;B1256),1,"")</f>
        <v/>
      </c>
      <c r="L1257" s="1" t="str">
        <f>IF(שבוע_בדילוג[[#This Row],[CycleNumber]]=1,"",IF(שבוע_בדילוג[[#This Row],[וסת השבוע]]=1,0,IF(L1256="","",IF(L1256=0,IF(שבוע_בדילוג[[#This Row],[LengthofCycle]]=29,0,1),IF(L1256=1,IF(שבוע_בדילוג[[#This Row],[LengthofCycle]]+F1256=29*2,0,2),IF(L1256=2,IF(שבוע_בדילוג[[#This Row],[LengthofCycle]]+F1256+F1255=29*3,0,3),""))))))</f>
        <v/>
      </c>
      <c r="M1257" s="1" t="str">
        <f>IF(שבוע_בדילוג[[#This Row],[וסת השבוע]]=1,IF(שבוע_בדילוג[[#This Row],[וסת השבוע וההפלגה ביחד]]=1,M1256+1,0),IF(AND(שבוע_בדילוג[[#This Row],[CycleNumber]]&gt;B1256,שבוע_בדילוג[[#This Row],[CycleNumber]]&gt;1),IF(שבוע_בדילוג[[#This Row],[וסת השבוע פעיל?]]&lt;&gt;"",M1256+1,""),""))</f>
        <v/>
      </c>
      <c r="N1257" s="1" t="str">
        <f>IF(שבוע_בדילוג[[#This Row],[וסת השבוע פעיל?2]]="","",IF(AND(שבוע_בדילוג[[#This Row],[וסת השבוע פעיל?]]&lt;&gt;"",שבוע_בדילוג[[#This Row],[CycleNumber]]&lt;B1258,B1258&lt;&gt;"",שבוע_בדילוג[[#This Row],[וסת השבוע פעיל?]]&lt;3),IF(L1258=0,IF(AND(שבוע_בדילוג[[#This Row],[וסת השבוע פעיל?]]&gt;0,J1258=1),0,1),0),""))</f>
        <v/>
      </c>
      <c r="O1257" s="1" t="str">
        <f t="shared" si="100"/>
        <v/>
      </c>
      <c r="P1257" s="1" t="str">
        <f>IF(AND(שבוע_בדילוג[[#This Row],[חיזוי - שבוע]]=1,K1258=1),1,"")</f>
        <v/>
      </c>
      <c r="Q1257" s="1" t="str">
        <f>IF(AND(שבוע_בדילוג[[#This Row],[וסת השבוע פעיל?]]&lt;3,OR(שבוע_בדילוג[[#This Row],[CycleNumber]]&gt;B1258,B1258="")),1,"")</f>
        <v/>
      </c>
      <c r="R1257" s="1" t="str">
        <f>IF(AND(שבוע_בדילוג[[#This Row],[חיזוי - שבוע]]&lt;&gt;"",שבוע_בדילוג[[#This Row],[וסת השבוע פעיל?2]]=""),1,"")</f>
        <v/>
      </c>
      <c r="S1257" s="1" t="str">
        <f>IF(שבוע_בדילוג[[#This Row],[האישה קבעה וסת שבוע בדילוג?]]=1,IF(שבוע_בדילוג[[#This Row],[וסת השבוע פעיל?]]&lt;3,1,0),"")</f>
        <v/>
      </c>
      <c r="T12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7" s="1">
        <f t="shared" si="101"/>
        <v>0</v>
      </c>
      <c r="V1257" s="1">
        <f t="shared" si="102"/>
        <v>0</v>
      </c>
      <c r="W1257" s="1">
        <f t="shared" si="103"/>
        <v>0</v>
      </c>
      <c r="X1257" s="1" t="str">
        <f>IF(שבוע_בדילוג[[#This Row],[3 הפלגות זהות]]="","",IF(שבוע_בדילוג[[#This Row],[3 הפלגות זהות]]=1,שבוע_בדילוג[[#This Row],[LengthofCycle]],X1256))</f>
        <v/>
      </c>
      <c r="Y1257" s="1" t="str">
        <f>IF(שבוע_בדילוג[[#This Row],[וסת קבוע אחרון]]="","",IF(OR(שבוע_בדילוג[[#This Row],[LengthofCycle]]=שבוע_בדילוג[[#This Row],[וסת קבוע אחרון]],F1256=שבוע_בדילוג[[#This Row],[וסת קבוע אחרון]],F1255=שבוע_בדילוג[[#This Row],[וסת קבוע אחרון]]),1,0))</f>
        <v/>
      </c>
      <c r="Z1257" s="1" t="str">
        <f>IF(OR(שבוע_בדילוג[[#This Row],[הווסת פעיל?]]=0,שבוע_בדילוג[[#This Row],[הווסת פעיל?]]=""),"",SUM(Z1256,שבוע_בדילוג[[#This Row],[הווסת פעיל?]]))</f>
        <v/>
      </c>
      <c r="AA1257" s="1" t="str">
        <f>IF(AND(שבוע_בדילוג[[#This Row],[כמה מחזורים עד עקירה]]&lt;&gt;"",Z1258=""),שבוע_בדילוג[[#This Row],[כמה מחזורים עד עקירה]],"")</f>
        <v/>
      </c>
      <c r="AB1257" s="1" t="str">
        <f>IF(AND(שבוע_בדילוג[[#This Row],[הווסת פעיל?]]=1,שבוע_בדילוג[[#This Row],[וסת קבוע אחרון]]&lt;&gt;X1256),שבוע_בדילוג[[#This Row],[וסת קבוע אחרון]],"")</f>
        <v/>
      </c>
      <c r="AC1257" s="1" t="str">
        <f>IF(AND(שבוע_בדילוג[[#This Row],[הווסת פעיל?]]=1,Y1256=0,שבוע_בדילוג[[#This Row],[וסת קבוע אחרון]]=X1256),שבוע_בדילוג[[#This Row],[וסת קבוע אחרון]],"")</f>
        <v/>
      </c>
      <c r="AD1257" s="1" t="str">
        <f>IF(AND(שבוע_בדילוג[[#This Row],[הווסת פעיל?]]=1,Y1256=0,שבוע_בדילוג[[#This Row],[וסת קבוע אחרון]]&lt;&gt;X1256),1,"")</f>
        <v/>
      </c>
      <c r="AE1257" s="1" t="str">
        <f>IF(AND(שבוע_בדילוג[[#This Row],[הווסת פעיל?]]&lt;&gt;"",B1258=1),שבוע_בדילוג[[#This Row],[CycleNumber]],"")</f>
        <v/>
      </c>
      <c r="AF1257" s="1" t="str">
        <f>IF(AND(שבוע_בדילוג[[#This Row],[הווסת פעיל?]]&lt;&gt;"",Y1256=""),שבוע_בדילוג[[#This Row],[CycleNumber]],"")</f>
        <v/>
      </c>
      <c r="AG1257" s="1" t="str">
        <f>IF(B1258=1,"",IF(שבוע_בדילוג[[#This Row],[הווסת פעיל?]]=1,IF(שבוע_בדילוג[[#This Row],[וסת קבוע אחרון]]=F1258,1,0),""))</f>
        <v/>
      </c>
      <c r="AH1257" s="1" t="str">
        <f>IF(B1258=1,"",IF(שבוע_בדילוג[[#This Row],[הווסת פעיל?]]=1,IF(OR(שבוע_בדילוג[[#This Row],[וסת קבוע אחרון]]=F1258,F1258=שבוע_בדילוג[[#This Row],[LengthofCycle]]),1,0),""))</f>
        <v/>
      </c>
      <c r="AI1257" s="1" t="str">
        <f>IF(B1258=1,"",IF(שבוע_בדילוג[[#This Row],[הווסת פעיל?]]=1,IF(OR(שבוע_בדילוג[[#This Row],[וסת קבוע אחרון]]=F1258,F1258=שבוע_בדילוג[[#This Row],[LengthofCycle]],AND(שבוע_בדילוג[[#This Row],[LengthofCycle]]&lt;&gt;שבוע_בדילוג[[#This Row],[וסת קבוע אחרון]],OR(F1258=28,F1258=29))),1,0),""))</f>
        <v/>
      </c>
      <c r="AJ1257" s="1" t="str">
        <f>IF(AND(שבוע_בדילוג[[#This Row],[הווסת פעיל?]]=1,B1258=1),1,"")</f>
        <v/>
      </c>
      <c r="AK1257" s="4">
        <f>IF(AND(שבוע_בדילוג[[#This Row],[הווסת פעיל?]]&lt;&gt;1,B1258&lt;&gt;1,B1258&lt;&gt;""),IF(שבוע_בדילוג[[#This Row],[LengthofCycle]]=F1258,1,0),"")</f>
        <v>1</v>
      </c>
      <c r="AL1257" s="4">
        <f>IF(AND(שבוע_בדילוג[[#This Row],[הווסת פעיל?]]&lt;&gt;1,B1258&lt;&gt;1,B1258&lt;&gt;""),IF(OR(שבוע_בדילוג[[#This Row],[LengthofCycle]]=F1258,F1258=29),1,0),"")</f>
        <v>1</v>
      </c>
      <c r="AM1257" s="4">
        <f>IF(AND(שבוע_בדילוג[[#This Row],[הווסת פעיל?]]&lt;&gt;1,B1258&lt;&gt;1,B1258&lt;&gt;""),IF(OR(שבוע_בדילוג[[#This Row],[LengthofCycle]]=F1258,F1258=29,F1258=28),1,0),"")</f>
        <v>1</v>
      </c>
    </row>
    <row r="1258" spans="1:39" x14ac:dyDescent="0.25">
      <c r="A1258" s="1" t="s">
        <v>158</v>
      </c>
      <c r="B1258" s="1">
        <v>12</v>
      </c>
      <c r="C1258" s="1">
        <v>0</v>
      </c>
      <c r="D1258" s="1">
        <v>1</v>
      </c>
      <c r="E1258" s="1">
        <v>0</v>
      </c>
      <c r="F1258" s="1">
        <v>27</v>
      </c>
      <c r="H1258" s="1">
        <f>שבוע_בדילוג[[#This Row],[LengthofCycle]]+1</f>
        <v>28</v>
      </c>
      <c r="I1258" s="1" t="str">
        <f>IF(IFERROR(LOOKUP(שבוע_בדילוג[[#This Row],[ClientID]],קביעויות[השבוע בדילוג]),FALSE)=שבוע_בדילוג[[#This Row],[ClientID]],1,"")</f>
        <v/>
      </c>
      <c r="J1258" s="1" t="str">
        <f>IF(AND(שבוע_בדילוג[[#This Row],[CycleNumber]]&gt;1,OR(B1259="",שבוע_בדילוג[[#This Row],[CycleNumber]]&gt;B1257)),IF(OR(AND(שבוע_בדילוג[[#This Row],[LengthofCycle]]=29,F1257=29),AND(שבוע_בדילוג[[#This Row],[LengthofCycle]]=36,F1257=36)),1,""),"")</f>
        <v/>
      </c>
      <c r="K1258" s="1" t="str">
        <f>IF(AND(שבוע_בדילוג[[#This Row],[וסת השבוע]]=1,J1257=1,שבוע_בדילוג[[#This Row],[CycleNumber]]&gt;B1257),1,"")</f>
        <v/>
      </c>
      <c r="L1258" s="1" t="str">
        <f>IF(שבוע_בדילוג[[#This Row],[CycleNumber]]=1,"",IF(שבוע_בדילוג[[#This Row],[וסת השבוע]]=1,0,IF(L1257="","",IF(L1257=0,IF(שבוע_בדילוג[[#This Row],[LengthofCycle]]=29,0,1),IF(L1257=1,IF(שבוע_בדילוג[[#This Row],[LengthofCycle]]+F1257=29*2,0,2),IF(L1257=2,IF(שבוע_בדילוג[[#This Row],[LengthofCycle]]+F1257+F1256=29*3,0,3),""))))))</f>
        <v/>
      </c>
      <c r="M1258" s="1" t="str">
        <f>IF(שבוע_בדילוג[[#This Row],[וסת השבוע]]=1,IF(שבוע_בדילוג[[#This Row],[וסת השבוע וההפלגה ביחד]]=1,M1257+1,0),IF(AND(שבוע_בדילוג[[#This Row],[CycleNumber]]&gt;B1257,שבוע_בדילוג[[#This Row],[CycleNumber]]&gt;1),IF(שבוע_בדילוג[[#This Row],[וסת השבוע פעיל?]]&lt;&gt;"",M1257+1,""),""))</f>
        <v/>
      </c>
      <c r="N1258" s="1" t="str">
        <f>IF(שבוע_בדילוג[[#This Row],[וסת השבוע פעיל?2]]="","",IF(AND(שבוע_בדילוג[[#This Row],[וסת השבוע פעיל?]]&lt;&gt;"",שבוע_בדילוג[[#This Row],[CycleNumber]]&lt;B1259,B1259&lt;&gt;"",שבוע_בדילוג[[#This Row],[וסת השבוע פעיל?]]&lt;3),IF(L1259=0,IF(AND(שבוע_בדילוג[[#This Row],[וסת השבוע פעיל?]]&gt;0,J1259=1),0,1),0),""))</f>
        <v/>
      </c>
      <c r="O1258" s="1" t="str">
        <f t="shared" si="100"/>
        <v/>
      </c>
      <c r="P1258" s="1" t="str">
        <f>IF(AND(שבוע_בדילוג[[#This Row],[חיזוי - שבוע]]=1,K1259=1),1,"")</f>
        <v/>
      </c>
      <c r="Q1258" s="1" t="str">
        <f>IF(AND(שבוע_בדילוג[[#This Row],[וסת השבוע פעיל?]]&lt;3,OR(שבוע_בדילוג[[#This Row],[CycleNumber]]&gt;B1259,B1259="")),1,"")</f>
        <v/>
      </c>
      <c r="R1258" s="1" t="str">
        <f>IF(AND(שבוע_בדילוג[[#This Row],[חיזוי - שבוע]]&lt;&gt;"",שבוע_בדילוג[[#This Row],[וסת השבוע פעיל?2]]=""),1,"")</f>
        <v/>
      </c>
      <c r="S1258" s="1" t="str">
        <f>IF(שבוע_בדילוג[[#This Row],[האישה קבעה וסת שבוע בדילוג?]]=1,IF(שבוע_בדילוג[[#This Row],[וסת השבוע פעיל?]]&lt;3,1,0),"")</f>
        <v/>
      </c>
      <c r="T12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8" s="1">
        <f t="shared" si="101"/>
        <v>0</v>
      </c>
      <c r="V1258" s="1">
        <f t="shared" si="102"/>
        <v>0</v>
      </c>
      <c r="W1258" s="1">
        <f t="shared" si="103"/>
        <v>0</v>
      </c>
      <c r="X1258" s="1" t="str">
        <f>IF(שבוע_בדילוג[[#This Row],[3 הפלגות זהות]]="","",IF(שבוע_בדילוג[[#This Row],[3 הפלגות זהות]]=1,שבוע_בדילוג[[#This Row],[LengthofCycle]],X1257))</f>
        <v/>
      </c>
      <c r="Y1258" s="1" t="str">
        <f>IF(שבוע_בדילוג[[#This Row],[וסת קבוע אחרון]]="","",IF(OR(שבוע_בדילוג[[#This Row],[LengthofCycle]]=שבוע_בדילוג[[#This Row],[וסת קבוע אחרון]],F1257=שבוע_בדילוג[[#This Row],[וסת קבוע אחרון]],F1256=שבוע_בדילוג[[#This Row],[וסת קבוע אחרון]]),1,0))</f>
        <v/>
      </c>
      <c r="Z1258" s="1" t="str">
        <f>IF(OR(שבוע_בדילוג[[#This Row],[הווסת פעיל?]]=0,שבוע_בדילוג[[#This Row],[הווסת פעיל?]]=""),"",SUM(Z1257,שבוע_בדילוג[[#This Row],[הווסת פעיל?]]))</f>
        <v/>
      </c>
      <c r="AA1258" s="1" t="str">
        <f>IF(AND(שבוע_בדילוג[[#This Row],[כמה מחזורים עד עקירה]]&lt;&gt;"",Z1259=""),שבוע_בדילוג[[#This Row],[כמה מחזורים עד עקירה]],"")</f>
        <v/>
      </c>
      <c r="AB1258" s="1" t="str">
        <f>IF(AND(שבוע_בדילוג[[#This Row],[הווסת פעיל?]]=1,שבוע_בדילוג[[#This Row],[וסת קבוע אחרון]]&lt;&gt;X1257),שבוע_בדילוג[[#This Row],[וסת קבוע אחרון]],"")</f>
        <v/>
      </c>
      <c r="AC1258" s="1" t="str">
        <f>IF(AND(שבוע_בדילוג[[#This Row],[הווסת פעיל?]]=1,Y1257=0,שבוע_בדילוג[[#This Row],[וסת קבוע אחרון]]=X1257),שבוע_בדילוג[[#This Row],[וסת קבוע אחרון]],"")</f>
        <v/>
      </c>
      <c r="AD1258" s="1" t="str">
        <f>IF(AND(שבוע_בדילוג[[#This Row],[הווסת פעיל?]]=1,Y1257=0,שבוע_בדילוג[[#This Row],[וסת קבוע אחרון]]&lt;&gt;X1257),1,"")</f>
        <v/>
      </c>
      <c r="AE1258" s="1" t="str">
        <f>IF(AND(שבוע_בדילוג[[#This Row],[הווסת פעיל?]]&lt;&gt;"",B1259=1),שבוע_בדילוג[[#This Row],[CycleNumber]],"")</f>
        <v/>
      </c>
      <c r="AF1258" s="1" t="str">
        <f>IF(AND(שבוע_בדילוג[[#This Row],[הווסת פעיל?]]&lt;&gt;"",Y1257=""),שבוע_בדילוג[[#This Row],[CycleNumber]],"")</f>
        <v/>
      </c>
      <c r="AG1258" s="1" t="str">
        <f>IF(B1259=1,"",IF(שבוע_בדילוג[[#This Row],[הווסת פעיל?]]=1,IF(שבוע_בדילוג[[#This Row],[וסת קבוע אחרון]]=F1259,1,0),""))</f>
        <v/>
      </c>
      <c r="AH1258" s="1" t="str">
        <f>IF(B1259=1,"",IF(שבוע_בדילוג[[#This Row],[הווסת פעיל?]]=1,IF(OR(שבוע_בדילוג[[#This Row],[וסת קבוע אחרון]]=F1259,F1259=שבוע_בדילוג[[#This Row],[LengthofCycle]]),1,0),""))</f>
        <v/>
      </c>
      <c r="AI1258" s="1" t="str">
        <f>IF(B1259=1,"",IF(שבוע_בדילוג[[#This Row],[הווסת פעיל?]]=1,IF(OR(שבוע_בדילוג[[#This Row],[וסת קבוע אחרון]]=F1259,F1259=שבוע_בדילוג[[#This Row],[LengthofCycle]],AND(שבוע_בדילוג[[#This Row],[LengthofCycle]]&lt;&gt;שבוע_בדילוג[[#This Row],[וסת קבוע אחרון]],OR(F1259=28,F1259=29))),1,0),""))</f>
        <v/>
      </c>
      <c r="AJ1258" s="1" t="str">
        <f>IF(AND(שבוע_בדילוג[[#This Row],[הווסת פעיל?]]=1,B1259=1),1,"")</f>
        <v/>
      </c>
      <c r="AK1258" s="4">
        <f>IF(AND(שבוע_בדילוג[[#This Row],[הווסת פעיל?]]&lt;&gt;1,B1259&lt;&gt;1,B1259&lt;&gt;""),IF(שבוע_בדילוג[[#This Row],[LengthofCycle]]=F1259,1,0),"")</f>
        <v>1</v>
      </c>
      <c r="AL1258" s="4">
        <f>IF(AND(שבוע_בדילוג[[#This Row],[הווסת פעיל?]]&lt;&gt;1,B1259&lt;&gt;1,B1259&lt;&gt;""),IF(OR(שבוע_בדילוג[[#This Row],[LengthofCycle]]=F1259,F1259=29),1,0),"")</f>
        <v>1</v>
      </c>
      <c r="AM1258" s="4">
        <f>IF(AND(שבוע_בדילוג[[#This Row],[הווסת פעיל?]]&lt;&gt;1,B1259&lt;&gt;1,B1259&lt;&gt;""),IF(OR(שבוע_בדילוג[[#This Row],[LengthofCycle]]=F1259,F1259=29,F1259=28),1,0),"")</f>
        <v>1</v>
      </c>
    </row>
    <row r="1259" spans="1:39" x14ac:dyDescent="0.25">
      <c r="A1259" s="1" t="s">
        <v>158</v>
      </c>
      <c r="B1259" s="1">
        <v>13</v>
      </c>
      <c r="C1259" s="1">
        <v>0</v>
      </c>
      <c r="D1259" s="1">
        <v>1</v>
      </c>
      <c r="E1259" s="1">
        <v>0</v>
      </c>
      <c r="F1259" s="1">
        <v>27</v>
      </c>
      <c r="H1259" s="1">
        <f>שבוע_בדילוג[[#This Row],[LengthofCycle]]+1</f>
        <v>28</v>
      </c>
      <c r="I1259" s="1" t="str">
        <f>IF(IFERROR(LOOKUP(שבוע_בדילוג[[#This Row],[ClientID]],קביעויות[השבוע בדילוג]),FALSE)=שבוע_בדילוג[[#This Row],[ClientID]],1,"")</f>
        <v/>
      </c>
      <c r="J1259" s="1" t="str">
        <f>IF(AND(שבוע_בדילוג[[#This Row],[CycleNumber]]&gt;1,OR(B1260="",שבוע_בדילוג[[#This Row],[CycleNumber]]&gt;B1258)),IF(OR(AND(שבוע_בדילוג[[#This Row],[LengthofCycle]]=29,F1258=29),AND(שבוע_בדילוג[[#This Row],[LengthofCycle]]=36,F1258=36)),1,""),"")</f>
        <v/>
      </c>
      <c r="K1259" s="1" t="str">
        <f>IF(AND(שבוע_בדילוג[[#This Row],[וסת השבוע]]=1,J1258=1,שבוע_בדילוג[[#This Row],[CycleNumber]]&gt;B1258),1,"")</f>
        <v/>
      </c>
      <c r="L1259" s="1" t="str">
        <f>IF(שבוע_בדילוג[[#This Row],[CycleNumber]]=1,"",IF(שבוע_בדילוג[[#This Row],[וסת השבוע]]=1,0,IF(L1258="","",IF(L1258=0,IF(שבוע_בדילוג[[#This Row],[LengthofCycle]]=29,0,1),IF(L1258=1,IF(שבוע_בדילוג[[#This Row],[LengthofCycle]]+F1258=29*2,0,2),IF(L1258=2,IF(שבוע_בדילוג[[#This Row],[LengthofCycle]]+F1258+F1257=29*3,0,3),""))))))</f>
        <v/>
      </c>
      <c r="M1259" s="1" t="str">
        <f>IF(שבוע_בדילוג[[#This Row],[וסת השבוע]]=1,IF(שבוע_בדילוג[[#This Row],[וסת השבוע וההפלגה ביחד]]=1,M1258+1,0),IF(AND(שבוע_בדילוג[[#This Row],[CycleNumber]]&gt;B1258,שבוע_בדילוג[[#This Row],[CycleNumber]]&gt;1),IF(שבוע_בדילוג[[#This Row],[וסת השבוע פעיל?]]&lt;&gt;"",M1258+1,""),""))</f>
        <v/>
      </c>
      <c r="N1259" s="1" t="str">
        <f>IF(שבוע_בדילוג[[#This Row],[וסת השבוע פעיל?2]]="","",IF(AND(שבוע_בדילוג[[#This Row],[וסת השבוע פעיל?]]&lt;&gt;"",שבוע_בדילוג[[#This Row],[CycleNumber]]&lt;B1260,B1260&lt;&gt;"",שבוע_בדילוג[[#This Row],[וסת השבוע פעיל?]]&lt;3),IF(L1260=0,IF(AND(שבוע_בדילוג[[#This Row],[וסת השבוע פעיל?]]&gt;0,J1260=1),0,1),0),""))</f>
        <v/>
      </c>
      <c r="O1259" s="1" t="str">
        <f t="shared" si="100"/>
        <v/>
      </c>
      <c r="P1259" s="1" t="str">
        <f>IF(AND(שבוע_בדילוג[[#This Row],[חיזוי - שבוע]]=1,K1260=1),1,"")</f>
        <v/>
      </c>
      <c r="Q1259" s="1" t="str">
        <f>IF(AND(שבוע_בדילוג[[#This Row],[וסת השבוע פעיל?]]&lt;3,OR(שבוע_בדילוג[[#This Row],[CycleNumber]]&gt;B1260,B1260="")),1,"")</f>
        <v/>
      </c>
      <c r="R1259" s="1" t="str">
        <f>IF(AND(שבוע_בדילוג[[#This Row],[חיזוי - שבוע]]&lt;&gt;"",שבוע_בדילוג[[#This Row],[וסת השבוע פעיל?2]]=""),1,"")</f>
        <v/>
      </c>
      <c r="S1259" s="1" t="str">
        <f>IF(שבוע_בדילוג[[#This Row],[האישה קבעה וסת שבוע בדילוג?]]=1,IF(שבוע_בדילוג[[#This Row],[וסת השבוע פעיל?]]&lt;3,1,0),"")</f>
        <v/>
      </c>
      <c r="T12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59" s="1">
        <f t="shared" si="101"/>
        <v>1</v>
      </c>
      <c r="V1259" s="1">
        <f t="shared" si="102"/>
        <v>0</v>
      </c>
      <c r="W1259" s="1">
        <f t="shared" si="103"/>
        <v>0</v>
      </c>
      <c r="X1259" s="1">
        <f>IF(שבוע_בדילוג[[#This Row],[3 הפלגות זהות]]="","",IF(שבוע_בדילוג[[#This Row],[3 הפלגות זהות]]=1,שבוע_בדילוג[[#This Row],[LengthofCycle]],X1258))</f>
        <v>27</v>
      </c>
      <c r="Y1259" s="1">
        <f>IF(שבוע_בדילוג[[#This Row],[וסת קבוע אחרון]]="","",IF(OR(שבוע_בדילוג[[#This Row],[LengthofCycle]]=שבוע_בדילוג[[#This Row],[וסת קבוע אחרון]],F1258=שבוע_בדילוג[[#This Row],[וסת קבוע אחרון]],F1257=שבוע_בדילוג[[#This Row],[וסת קבוע אחרון]]),1,0))</f>
        <v>1</v>
      </c>
      <c r="Z1259" s="1">
        <f>IF(OR(שבוע_בדילוג[[#This Row],[הווסת פעיל?]]=0,שבוע_בדילוג[[#This Row],[הווסת פעיל?]]=""),"",SUM(Z1258,שבוע_בדילוג[[#This Row],[הווסת פעיל?]]))</f>
        <v>1</v>
      </c>
      <c r="AA1259" s="1" t="str">
        <f>IF(AND(שבוע_בדילוג[[#This Row],[כמה מחזורים עד עקירה]]&lt;&gt;"",Z1260=""),שבוע_בדילוג[[#This Row],[כמה מחזורים עד עקירה]],"")</f>
        <v/>
      </c>
      <c r="AB1259" s="1">
        <f>IF(AND(שבוע_בדילוג[[#This Row],[הווסת פעיל?]]=1,שבוע_בדילוג[[#This Row],[וסת קבוע אחרון]]&lt;&gt;X1258),שבוע_בדילוג[[#This Row],[וסת קבוע אחרון]],"")</f>
        <v>27</v>
      </c>
      <c r="AC1259" s="1" t="str">
        <f>IF(AND(שבוע_בדילוג[[#This Row],[הווסת פעיל?]]=1,Y1258=0,שבוע_בדילוג[[#This Row],[וסת קבוע אחרון]]=X1258),שבוע_בדילוג[[#This Row],[וסת קבוע אחרון]],"")</f>
        <v/>
      </c>
      <c r="AD1259" s="1" t="str">
        <f>IF(AND(שבוע_בדילוג[[#This Row],[הווסת פעיל?]]=1,Y1258=0,שבוע_בדילוג[[#This Row],[וסת קבוע אחרון]]&lt;&gt;X1258),1,"")</f>
        <v/>
      </c>
      <c r="AE1259" s="1" t="str">
        <f>IF(AND(שבוע_בדילוג[[#This Row],[הווסת פעיל?]]&lt;&gt;"",B1260=1),שבוע_בדילוג[[#This Row],[CycleNumber]],"")</f>
        <v/>
      </c>
      <c r="AF1259" s="1">
        <f>IF(AND(שבוע_בדילוג[[#This Row],[הווסת פעיל?]]&lt;&gt;"",Y1258=""),שבוע_בדילוג[[#This Row],[CycleNumber]],"")</f>
        <v>13</v>
      </c>
      <c r="AG1259" s="1">
        <f>IF(B1260=1,"",IF(שבוע_בדילוג[[#This Row],[הווסת פעיל?]]=1,IF(שבוע_בדילוג[[#This Row],[וסת קבוע אחרון]]=F1260,1,0),""))</f>
        <v>0</v>
      </c>
      <c r="AH1259" s="1">
        <f>IF(B1260=1,"",IF(שבוע_בדילוג[[#This Row],[הווסת פעיל?]]=1,IF(OR(שבוע_בדילוג[[#This Row],[וסת קבוע אחרון]]=F1260,F1260=שבוע_בדילוג[[#This Row],[LengthofCycle]]),1,0),""))</f>
        <v>0</v>
      </c>
      <c r="AI1259" s="1">
        <f>IF(B1260=1,"",IF(שבוע_בדילוג[[#This Row],[הווסת פעיל?]]=1,IF(OR(שבוע_בדילוג[[#This Row],[וסת קבוע אחרון]]=F1260,F1260=שבוע_בדילוג[[#This Row],[LengthofCycle]],AND(שבוע_בדילוג[[#This Row],[LengthofCycle]]&lt;&gt;שבוע_בדילוג[[#This Row],[וסת קבוע אחרון]],OR(F1260=28,F1260=29))),1,0),""))</f>
        <v>0</v>
      </c>
      <c r="AJ1259" s="1" t="str">
        <f>IF(AND(שבוע_בדילוג[[#This Row],[הווסת פעיל?]]=1,B1260=1),1,"")</f>
        <v/>
      </c>
      <c r="AK1259" s="4" t="str">
        <f>IF(AND(שבוע_בדילוג[[#This Row],[הווסת פעיל?]]&lt;&gt;1,B1260&lt;&gt;1,B1260&lt;&gt;""),IF(שבוע_בדילוג[[#This Row],[LengthofCycle]]=F1260,1,0),"")</f>
        <v/>
      </c>
      <c r="AL1259" s="4" t="str">
        <f>IF(AND(שבוע_בדילוג[[#This Row],[הווסת פעיל?]]&lt;&gt;1,B1260&lt;&gt;1,B1260&lt;&gt;""),IF(OR(שבוע_בדילוג[[#This Row],[LengthofCycle]]=F1260,F1260=29),1,0),"")</f>
        <v/>
      </c>
      <c r="AM1259" s="4" t="str">
        <f>IF(AND(שבוע_בדילוג[[#This Row],[הווסת פעיל?]]&lt;&gt;1,B1260&lt;&gt;1,B1260&lt;&gt;""),IF(OR(שבוע_בדילוג[[#This Row],[LengthofCycle]]=F1260,F1260=29,F1260=28),1,0),"")</f>
        <v/>
      </c>
    </row>
    <row r="1260" spans="1:39" x14ac:dyDescent="0.25">
      <c r="A1260" s="1" t="s">
        <v>158</v>
      </c>
      <c r="B1260" s="1">
        <v>14</v>
      </c>
      <c r="C1260" s="1">
        <v>0</v>
      </c>
      <c r="D1260" s="1">
        <v>1</v>
      </c>
      <c r="E1260" s="1">
        <v>0</v>
      </c>
      <c r="F1260" s="1">
        <v>26</v>
      </c>
      <c r="H1260" s="1">
        <f>שבוע_בדילוג[[#This Row],[LengthofCycle]]+1</f>
        <v>27</v>
      </c>
      <c r="I1260" s="1" t="str">
        <f>IF(IFERROR(LOOKUP(שבוע_בדילוג[[#This Row],[ClientID]],קביעויות[השבוע בדילוג]),FALSE)=שבוע_בדילוג[[#This Row],[ClientID]],1,"")</f>
        <v/>
      </c>
      <c r="J1260" s="1" t="str">
        <f>IF(AND(שבוע_בדילוג[[#This Row],[CycleNumber]]&gt;1,OR(B1261="",שבוע_בדילוג[[#This Row],[CycleNumber]]&gt;B1259)),IF(OR(AND(שבוע_בדילוג[[#This Row],[LengthofCycle]]=29,F1259=29),AND(שבוע_בדילוג[[#This Row],[LengthofCycle]]=36,F1259=36)),1,""),"")</f>
        <v/>
      </c>
      <c r="K1260" s="1" t="str">
        <f>IF(AND(שבוע_בדילוג[[#This Row],[וסת השבוע]]=1,J1259=1,שבוע_בדילוג[[#This Row],[CycleNumber]]&gt;B1259),1,"")</f>
        <v/>
      </c>
      <c r="L1260" s="1" t="str">
        <f>IF(שבוע_בדילוג[[#This Row],[CycleNumber]]=1,"",IF(שבוע_בדילוג[[#This Row],[וסת השבוע]]=1,0,IF(L1259="","",IF(L1259=0,IF(שבוע_בדילוג[[#This Row],[LengthofCycle]]=29,0,1),IF(L1259=1,IF(שבוע_בדילוג[[#This Row],[LengthofCycle]]+F1259=29*2,0,2),IF(L1259=2,IF(שבוע_בדילוג[[#This Row],[LengthofCycle]]+F1259+F1258=29*3,0,3),""))))))</f>
        <v/>
      </c>
      <c r="M1260" s="1" t="str">
        <f>IF(שבוע_בדילוג[[#This Row],[וסת השבוע]]=1,IF(שבוע_בדילוג[[#This Row],[וסת השבוע וההפלגה ביחד]]=1,M1259+1,0),IF(AND(שבוע_בדילוג[[#This Row],[CycleNumber]]&gt;B1259,שבוע_בדילוג[[#This Row],[CycleNumber]]&gt;1),IF(שבוע_בדילוג[[#This Row],[וסת השבוע פעיל?]]&lt;&gt;"",M1259+1,""),""))</f>
        <v/>
      </c>
      <c r="N1260" s="1" t="str">
        <f>IF(שבוע_בדילוג[[#This Row],[וסת השבוע פעיל?2]]="","",IF(AND(שבוע_בדילוג[[#This Row],[וסת השבוע פעיל?]]&lt;&gt;"",שבוע_בדילוג[[#This Row],[CycleNumber]]&lt;B1261,B1261&lt;&gt;"",שבוע_בדילוג[[#This Row],[וסת השבוע פעיל?]]&lt;3),IF(L1261=0,IF(AND(שבוע_בדילוג[[#This Row],[וסת השבוע פעיל?]]&gt;0,J1261=1),0,1),0),""))</f>
        <v/>
      </c>
      <c r="O1260" s="1" t="str">
        <f t="shared" si="100"/>
        <v/>
      </c>
      <c r="P1260" s="1" t="str">
        <f>IF(AND(שבוע_בדילוג[[#This Row],[חיזוי - שבוע]]=1,K1261=1),1,"")</f>
        <v/>
      </c>
      <c r="Q1260" s="1" t="str">
        <f>IF(AND(שבוע_בדילוג[[#This Row],[וסת השבוע פעיל?]]&lt;3,OR(שבוע_בדילוג[[#This Row],[CycleNumber]]&gt;B1261,B1261="")),1,"")</f>
        <v/>
      </c>
      <c r="R1260" s="1" t="str">
        <f>IF(AND(שבוע_בדילוג[[#This Row],[חיזוי - שבוע]]&lt;&gt;"",שבוע_בדילוג[[#This Row],[וסת השבוע פעיל?2]]=""),1,"")</f>
        <v/>
      </c>
      <c r="S1260" s="1" t="str">
        <f>IF(שבוע_בדילוג[[#This Row],[האישה קבעה וסת שבוע בדילוג?]]=1,IF(שבוע_בדילוג[[#This Row],[וסת השבוע פעיל?]]&lt;3,1,0),"")</f>
        <v/>
      </c>
      <c r="T12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0" s="1">
        <f t="shared" si="101"/>
        <v>0</v>
      </c>
      <c r="V1260" s="1">
        <f t="shared" si="102"/>
        <v>0</v>
      </c>
      <c r="W1260" s="1">
        <f t="shared" si="103"/>
        <v>0</v>
      </c>
      <c r="X1260" s="1">
        <f>IF(שבוע_בדילוג[[#This Row],[3 הפלגות זהות]]="","",IF(שבוע_בדילוג[[#This Row],[3 הפלגות זהות]]=1,שבוע_בדילוג[[#This Row],[LengthofCycle]],X1259))</f>
        <v>27</v>
      </c>
      <c r="Y1260" s="1">
        <f>IF(שבוע_בדילוג[[#This Row],[וסת קבוע אחרון]]="","",IF(OR(שבוע_בדילוג[[#This Row],[LengthofCycle]]=שבוע_בדילוג[[#This Row],[וסת קבוע אחרון]],F1259=שבוע_בדילוג[[#This Row],[וסת קבוע אחרון]],F1258=שבוע_בדילוג[[#This Row],[וסת קבוע אחרון]]),1,0))</f>
        <v>1</v>
      </c>
      <c r="Z1260" s="1">
        <f>IF(OR(שבוע_בדילוג[[#This Row],[הווסת פעיל?]]=0,שבוע_בדילוג[[#This Row],[הווסת פעיל?]]=""),"",SUM(Z1259,שבוע_בדילוג[[#This Row],[הווסת פעיל?]]))</f>
        <v>2</v>
      </c>
      <c r="AA1260" s="1" t="str">
        <f>IF(AND(שבוע_בדילוג[[#This Row],[כמה מחזורים עד עקירה]]&lt;&gt;"",Z1261=""),שבוע_בדילוג[[#This Row],[כמה מחזורים עד עקירה]],"")</f>
        <v/>
      </c>
      <c r="AB1260" s="1" t="str">
        <f>IF(AND(שבוע_בדילוג[[#This Row],[הווסת פעיל?]]=1,שבוע_בדילוג[[#This Row],[וסת קבוע אחרון]]&lt;&gt;X1259),שבוע_בדילוג[[#This Row],[וסת קבוע אחרון]],"")</f>
        <v/>
      </c>
      <c r="AC1260" s="1" t="str">
        <f>IF(AND(שבוע_בדילוג[[#This Row],[הווסת פעיל?]]=1,Y1259=0,שבוע_בדילוג[[#This Row],[וסת קבוע אחרון]]=X1259),שבוע_בדילוג[[#This Row],[וסת קבוע אחרון]],"")</f>
        <v/>
      </c>
      <c r="AD1260" s="1" t="str">
        <f>IF(AND(שבוע_בדילוג[[#This Row],[הווסת פעיל?]]=1,Y1259=0,שבוע_בדילוג[[#This Row],[וסת קבוע אחרון]]&lt;&gt;X1259),1,"")</f>
        <v/>
      </c>
      <c r="AE1260" s="1" t="str">
        <f>IF(AND(שבוע_בדילוג[[#This Row],[הווסת פעיל?]]&lt;&gt;"",B1261=1),שבוע_בדילוג[[#This Row],[CycleNumber]],"")</f>
        <v/>
      </c>
      <c r="AF1260" s="1" t="str">
        <f>IF(AND(שבוע_בדילוג[[#This Row],[הווסת פעיל?]]&lt;&gt;"",Y1259=""),שבוע_בדילוג[[#This Row],[CycleNumber]],"")</f>
        <v/>
      </c>
      <c r="AG1260" s="1">
        <f>IF(B1261=1,"",IF(שבוע_בדילוג[[#This Row],[הווסת פעיל?]]=1,IF(שבוע_בדילוג[[#This Row],[וסת קבוע אחרון]]=F1261,1,0),""))</f>
        <v>0</v>
      </c>
      <c r="AH1260" s="1">
        <f>IF(B1261=1,"",IF(שבוע_בדילוג[[#This Row],[הווסת פעיל?]]=1,IF(OR(שבוע_בדילוג[[#This Row],[וסת קבוע אחרון]]=F1261,F1261=שבוע_בדילוג[[#This Row],[LengthofCycle]]),1,0),""))</f>
        <v>1</v>
      </c>
      <c r="AI1260" s="1">
        <f>IF(B1261=1,"",IF(שבוע_בדילוג[[#This Row],[הווסת פעיל?]]=1,IF(OR(שבוע_בדילוג[[#This Row],[וסת קבוע אחרון]]=F1261,F1261=שבוע_בדילוג[[#This Row],[LengthofCycle]],AND(שבוע_בדילוג[[#This Row],[LengthofCycle]]&lt;&gt;שבוע_בדילוג[[#This Row],[וסת קבוע אחרון]],OR(F1261=28,F1261=29))),1,0),""))</f>
        <v>1</v>
      </c>
      <c r="AJ1260" s="1" t="str">
        <f>IF(AND(שבוע_בדילוג[[#This Row],[הווסת פעיל?]]=1,B1261=1),1,"")</f>
        <v/>
      </c>
      <c r="AK1260" s="4" t="str">
        <f>IF(AND(שבוע_בדילוג[[#This Row],[הווסת פעיל?]]&lt;&gt;1,B1261&lt;&gt;1,B1261&lt;&gt;""),IF(שבוע_בדילוג[[#This Row],[LengthofCycle]]=F1261,1,0),"")</f>
        <v/>
      </c>
      <c r="AL1260" s="4" t="str">
        <f>IF(AND(שבוע_בדילוג[[#This Row],[הווסת פעיל?]]&lt;&gt;1,B1261&lt;&gt;1,B1261&lt;&gt;""),IF(OR(שבוע_בדילוג[[#This Row],[LengthofCycle]]=F1261,F1261=29),1,0),"")</f>
        <v/>
      </c>
      <c r="AM1260" s="4" t="str">
        <f>IF(AND(שבוע_בדילוג[[#This Row],[הווסת פעיל?]]&lt;&gt;1,B1261&lt;&gt;1,B1261&lt;&gt;""),IF(OR(שבוע_בדילוג[[#This Row],[LengthofCycle]]=F1261,F1261=29,F1261=28),1,0),"")</f>
        <v/>
      </c>
    </row>
    <row r="1261" spans="1:39" x14ac:dyDescent="0.25">
      <c r="A1261" s="1" t="s">
        <v>158</v>
      </c>
      <c r="B1261" s="1">
        <v>15</v>
      </c>
      <c r="C1261" s="1">
        <v>0</v>
      </c>
      <c r="D1261" s="1">
        <v>1</v>
      </c>
      <c r="E1261" s="1">
        <v>0</v>
      </c>
      <c r="F1261" s="1">
        <v>26</v>
      </c>
      <c r="H1261" s="1">
        <f>שבוע_בדילוג[[#This Row],[LengthofCycle]]+1</f>
        <v>27</v>
      </c>
      <c r="I1261" s="1" t="str">
        <f>IF(IFERROR(LOOKUP(שבוע_בדילוג[[#This Row],[ClientID]],קביעויות[השבוע בדילוג]),FALSE)=שבוע_בדילוג[[#This Row],[ClientID]],1,"")</f>
        <v/>
      </c>
      <c r="J1261" s="1" t="str">
        <f>IF(AND(שבוע_בדילוג[[#This Row],[CycleNumber]]&gt;1,OR(B1262="",שבוע_בדילוג[[#This Row],[CycleNumber]]&gt;B1260)),IF(OR(AND(שבוע_בדילוג[[#This Row],[LengthofCycle]]=29,F1260=29),AND(שבוע_בדילוג[[#This Row],[LengthofCycle]]=36,F1260=36)),1,""),"")</f>
        <v/>
      </c>
      <c r="K1261" s="1" t="str">
        <f>IF(AND(שבוע_בדילוג[[#This Row],[וסת השבוע]]=1,J1260=1,שבוע_בדילוג[[#This Row],[CycleNumber]]&gt;B1260),1,"")</f>
        <v/>
      </c>
      <c r="L1261" s="1" t="str">
        <f>IF(שבוע_בדילוג[[#This Row],[CycleNumber]]=1,"",IF(שבוע_בדילוג[[#This Row],[וסת השבוע]]=1,0,IF(L1260="","",IF(L1260=0,IF(שבוע_בדילוג[[#This Row],[LengthofCycle]]=29,0,1),IF(L1260=1,IF(שבוע_בדילוג[[#This Row],[LengthofCycle]]+F1260=29*2,0,2),IF(L1260=2,IF(שבוע_בדילוג[[#This Row],[LengthofCycle]]+F1260+F1259=29*3,0,3),""))))))</f>
        <v/>
      </c>
      <c r="M1261" s="1" t="str">
        <f>IF(שבוע_בדילוג[[#This Row],[וסת השבוע]]=1,IF(שבוע_בדילוג[[#This Row],[וסת השבוע וההפלגה ביחד]]=1,M1260+1,0),IF(AND(שבוע_בדילוג[[#This Row],[CycleNumber]]&gt;B1260,שבוע_בדילוג[[#This Row],[CycleNumber]]&gt;1),IF(שבוע_בדילוג[[#This Row],[וסת השבוע פעיל?]]&lt;&gt;"",M1260+1,""),""))</f>
        <v/>
      </c>
      <c r="N1261" s="1" t="str">
        <f>IF(שבוע_בדילוג[[#This Row],[וסת השבוע פעיל?2]]="","",IF(AND(שבוע_בדילוג[[#This Row],[וסת השבוע פעיל?]]&lt;&gt;"",שבוע_בדילוג[[#This Row],[CycleNumber]]&lt;B1262,B1262&lt;&gt;"",שבוע_בדילוג[[#This Row],[וסת השבוע פעיל?]]&lt;3),IF(L1262=0,IF(AND(שבוע_בדילוג[[#This Row],[וסת השבוע פעיל?]]&gt;0,J1262=1),0,1),0),""))</f>
        <v/>
      </c>
      <c r="O1261" s="1" t="str">
        <f t="shared" si="100"/>
        <v/>
      </c>
      <c r="P1261" s="1" t="str">
        <f>IF(AND(שבוע_בדילוג[[#This Row],[חיזוי - שבוע]]=1,K1262=1),1,"")</f>
        <v/>
      </c>
      <c r="Q1261" s="1" t="str">
        <f>IF(AND(שבוע_בדילוג[[#This Row],[וסת השבוע פעיל?]]&lt;3,OR(שבוע_בדילוג[[#This Row],[CycleNumber]]&gt;B1262,B1262="")),1,"")</f>
        <v/>
      </c>
      <c r="R1261" s="1" t="str">
        <f>IF(AND(שבוע_בדילוג[[#This Row],[חיזוי - שבוע]]&lt;&gt;"",שבוע_בדילוג[[#This Row],[וסת השבוע פעיל?2]]=""),1,"")</f>
        <v/>
      </c>
      <c r="S1261" s="1" t="str">
        <f>IF(שבוע_בדילוג[[#This Row],[האישה קבעה וסת שבוע בדילוג?]]=1,IF(שבוע_בדילוג[[#This Row],[וסת השבוע פעיל?]]&lt;3,1,0),"")</f>
        <v/>
      </c>
      <c r="T12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1" s="1">
        <f t="shared" si="101"/>
        <v>0</v>
      </c>
      <c r="V1261" s="1">
        <f t="shared" si="102"/>
        <v>0</v>
      </c>
      <c r="W1261" s="1">
        <f t="shared" si="103"/>
        <v>0</v>
      </c>
      <c r="X1261" s="1">
        <f>IF(שבוע_בדילוג[[#This Row],[3 הפלגות זהות]]="","",IF(שבוע_בדילוג[[#This Row],[3 הפלגות זהות]]=1,שבוע_בדילוג[[#This Row],[LengthofCycle]],X1260))</f>
        <v>27</v>
      </c>
      <c r="Y1261" s="1">
        <f>IF(שבוע_בדילוג[[#This Row],[וסת קבוע אחרון]]="","",IF(OR(שבוע_בדילוג[[#This Row],[LengthofCycle]]=שבוע_בדילוג[[#This Row],[וסת קבוע אחרון]],F1260=שבוע_בדילוג[[#This Row],[וסת קבוע אחרון]],F1259=שבוע_בדילוג[[#This Row],[וסת קבוע אחרון]]),1,0))</f>
        <v>1</v>
      </c>
      <c r="Z1261" s="1">
        <f>IF(OR(שבוע_בדילוג[[#This Row],[הווסת פעיל?]]=0,שבוע_בדילוג[[#This Row],[הווסת פעיל?]]=""),"",SUM(Z1260,שבוע_בדילוג[[#This Row],[הווסת פעיל?]]))</f>
        <v>3</v>
      </c>
      <c r="AA1261" s="1" t="str">
        <f>IF(AND(שבוע_בדילוג[[#This Row],[כמה מחזורים עד עקירה]]&lt;&gt;"",Z1262=""),שבוע_בדילוג[[#This Row],[כמה מחזורים עד עקירה]],"")</f>
        <v/>
      </c>
      <c r="AB1261" s="1" t="str">
        <f>IF(AND(שבוע_בדילוג[[#This Row],[הווסת פעיל?]]=1,שבוע_בדילוג[[#This Row],[וסת קבוע אחרון]]&lt;&gt;X1260),שבוע_בדילוג[[#This Row],[וסת קבוע אחרון]],"")</f>
        <v/>
      </c>
      <c r="AC1261" s="1" t="str">
        <f>IF(AND(שבוע_בדילוג[[#This Row],[הווסת פעיל?]]=1,Y1260=0,שבוע_בדילוג[[#This Row],[וסת קבוע אחרון]]=X1260),שבוע_בדילוג[[#This Row],[וסת קבוע אחרון]],"")</f>
        <v/>
      </c>
      <c r="AD1261" s="1" t="str">
        <f>IF(AND(שבוע_בדילוג[[#This Row],[הווסת פעיל?]]=1,Y1260=0,שבוע_בדילוג[[#This Row],[וסת קבוע אחרון]]&lt;&gt;X1260),1,"")</f>
        <v/>
      </c>
      <c r="AE1261" s="1" t="str">
        <f>IF(AND(שבוע_בדילוג[[#This Row],[הווסת פעיל?]]&lt;&gt;"",B1262=1),שבוע_בדילוג[[#This Row],[CycleNumber]],"")</f>
        <v/>
      </c>
      <c r="AF1261" s="1" t="str">
        <f>IF(AND(שבוע_בדילוג[[#This Row],[הווסת פעיל?]]&lt;&gt;"",Y1260=""),שבוע_בדילוג[[#This Row],[CycleNumber]],"")</f>
        <v/>
      </c>
      <c r="AG1261" s="1">
        <f>IF(B1262=1,"",IF(שבוע_בדילוג[[#This Row],[הווסת פעיל?]]=1,IF(שבוע_בדילוג[[#This Row],[וסת קבוע אחרון]]=F1262,1,0),""))</f>
        <v>1</v>
      </c>
      <c r="AH1261" s="1">
        <f>IF(B1262=1,"",IF(שבוע_בדילוג[[#This Row],[הווסת פעיל?]]=1,IF(OR(שבוע_בדילוג[[#This Row],[וסת קבוע אחרון]]=F1262,F1262=שבוע_בדילוג[[#This Row],[LengthofCycle]]),1,0),""))</f>
        <v>1</v>
      </c>
      <c r="AI1261" s="1">
        <f>IF(B1262=1,"",IF(שבוע_בדילוג[[#This Row],[הווסת פעיל?]]=1,IF(OR(שבוע_בדילוג[[#This Row],[וסת קבוע אחרון]]=F1262,F1262=שבוע_בדילוג[[#This Row],[LengthofCycle]],AND(שבוע_בדילוג[[#This Row],[LengthofCycle]]&lt;&gt;שבוע_בדילוג[[#This Row],[וסת קבוע אחרון]],OR(F1262=28,F1262=29))),1,0),""))</f>
        <v>1</v>
      </c>
      <c r="AJ1261" s="1" t="str">
        <f>IF(AND(שבוע_בדילוג[[#This Row],[הווסת פעיל?]]=1,B1262=1),1,"")</f>
        <v/>
      </c>
      <c r="AK1261" s="4" t="str">
        <f>IF(AND(שבוע_בדילוג[[#This Row],[הווסת פעיל?]]&lt;&gt;1,B1262&lt;&gt;1,B1262&lt;&gt;""),IF(שבוע_בדילוג[[#This Row],[LengthofCycle]]=F1262,1,0),"")</f>
        <v/>
      </c>
      <c r="AL1261" s="4" t="str">
        <f>IF(AND(שבוע_בדילוג[[#This Row],[הווסת פעיל?]]&lt;&gt;1,B1262&lt;&gt;1,B1262&lt;&gt;""),IF(OR(שבוע_בדילוג[[#This Row],[LengthofCycle]]=F1262,F1262=29),1,0),"")</f>
        <v/>
      </c>
      <c r="AM1261" s="4" t="str">
        <f>IF(AND(שבוע_בדילוג[[#This Row],[הווסת פעיל?]]&lt;&gt;1,B1262&lt;&gt;1,B1262&lt;&gt;""),IF(OR(שבוע_בדילוג[[#This Row],[LengthofCycle]]=F1262,F1262=29,F1262=28),1,0),"")</f>
        <v/>
      </c>
    </row>
    <row r="1262" spans="1:39" x14ac:dyDescent="0.25">
      <c r="A1262" s="1" t="s">
        <v>158</v>
      </c>
      <c r="B1262" s="1">
        <v>16</v>
      </c>
      <c r="C1262" s="1">
        <v>0</v>
      </c>
      <c r="D1262" s="1">
        <v>1</v>
      </c>
      <c r="E1262" s="1">
        <v>0</v>
      </c>
      <c r="F1262" s="1">
        <v>27</v>
      </c>
      <c r="H1262" s="1">
        <f>שבוע_בדילוג[[#This Row],[LengthofCycle]]+1</f>
        <v>28</v>
      </c>
      <c r="I1262" s="1" t="str">
        <f>IF(IFERROR(LOOKUP(שבוע_בדילוג[[#This Row],[ClientID]],קביעויות[השבוע בדילוג]),FALSE)=שבוע_בדילוג[[#This Row],[ClientID]],1,"")</f>
        <v/>
      </c>
      <c r="J1262" s="1" t="str">
        <f>IF(AND(שבוע_בדילוג[[#This Row],[CycleNumber]]&gt;1,OR(B1263="",שבוע_בדילוג[[#This Row],[CycleNumber]]&gt;B1261)),IF(OR(AND(שבוע_בדילוג[[#This Row],[LengthofCycle]]=29,F1261=29),AND(שבוע_בדילוג[[#This Row],[LengthofCycle]]=36,F1261=36)),1,""),"")</f>
        <v/>
      </c>
      <c r="K1262" s="1" t="str">
        <f>IF(AND(שבוע_בדילוג[[#This Row],[וסת השבוע]]=1,J1261=1,שבוע_בדילוג[[#This Row],[CycleNumber]]&gt;B1261),1,"")</f>
        <v/>
      </c>
      <c r="L1262" s="1" t="str">
        <f>IF(שבוע_בדילוג[[#This Row],[CycleNumber]]=1,"",IF(שבוע_בדילוג[[#This Row],[וסת השבוע]]=1,0,IF(L1261="","",IF(L1261=0,IF(שבוע_בדילוג[[#This Row],[LengthofCycle]]=29,0,1),IF(L1261=1,IF(שבוע_בדילוג[[#This Row],[LengthofCycle]]+F1261=29*2,0,2),IF(L1261=2,IF(שבוע_בדילוג[[#This Row],[LengthofCycle]]+F1261+F1260=29*3,0,3),""))))))</f>
        <v/>
      </c>
      <c r="M1262" s="1" t="str">
        <f>IF(שבוע_בדילוג[[#This Row],[וסת השבוע]]=1,IF(שבוע_בדילוג[[#This Row],[וסת השבוע וההפלגה ביחד]]=1,M1261+1,0),IF(AND(שבוע_בדילוג[[#This Row],[CycleNumber]]&gt;B1261,שבוע_בדילוג[[#This Row],[CycleNumber]]&gt;1),IF(שבוע_בדילוג[[#This Row],[וסת השבוע פעיל?]]&lt;&gt;"",M1261+1,""),""))</f>
        <v/>
      </c>
      <c r="N1262" s="1" t="str">
        <f>IF(שבוע_בדילוג[[#This Row],[וסת השבוע פעיל?2]]="","",IF(AND(שבוע_בדילוג[[#This Row],[וסת השבוע פעיל?]]&lt;&gt;"",שבוע_בדילוג[[#This Row],[CycleNumber]]&lt;B1263,B1263&lt;&gt;"",שבוע_בדילוג[[#This Row],[וסת השבוע פעיל?]]&lt;3),IF(L1263=0,IF(AND(שבוע_בדילוג[[#This Row],[וסת השבוע פעיל?]]&gt;0,J1263=1),0,1),0),""))</f>
        <v/>
      </c>
      <c r="O1262" s="1" t="str">
        <f t="shared" si="100"/>
        <v/>
      </c>
      <c r="P1262" s="1" t="str">
        <f>IF(AND(שבוע_בדילוג[[#This Row],[חיזוי - שבוע]]=1,K1263=1),1,"")</f>
        <v/>
      </c>
      <c r="Q1262" s="1" t="str">
        <f>IF(AND(שבוע_בדילוג[[#This Row],[וסת השבוע פעיל?]]&lt;3,OR(שבוע_בדילוג[[#This Row],[CycleNumber]]&gt;B1263,B1263="")),1,"")</f>
        <v/>
      </c>
      <c r="R1262" s="1" t="str">
        <f>IF(AND(שבוע_בדילוג[[#This Row],[חיזוי - שבוע]]&lt;&gt;"",שבוע_בדילוג[[#This Row],[וסת השבוע פעיל?2]]=""),1,"")</f>
        <v/>
      </c>
      <c r="S1262" s="1" t="str">
        <f>IF(שבוע_בדילוג[[#This Row],[האישה קבעה וסת שבוע בדילוג?]]=1,IF(שבוע_בדילוג[[#This Row],[וסת השבוע פעיל?]]&lt;3,1,0),"")</f>
        <v/>
      </c>
      <c r="T12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2" s="1">
        <f t="shared" si="101"/>
        <v>0</v>
      </c>
      <c r="V1262" s="1">
        <f t="shared" si="102"/>
        <v>0</v>
      </c>
      <c r="W1262" s="1">
        <f t="shared" si="103"/>
        <v>0</v>
      </c>
      <c r="X1262" s="1">
        <f>IF(שבוע_בדילוג[[#This Row],[3 הפלגות זהות]]="","",IF(שבוע_בדילוג[[#This Row],[3 הפלגות זהות]]=1,שבוע_בדילוג[[#This Row],[LengthofCycle]],X1261))</f>
        <v>27</v>
      </c>
      <c r="Y1262" s="1">
        <f>IF(שבוע_בדילוג[[#This Row],[וסת קבוע אחרון]]="","",IF(OR(שבוע_בדילוג[[#This Row],[LengthofCycle]]=שבוע_בדילוג[[#This Row],[וסת קבוע אחרון]],F1261=שבוע_בדילוג[[#This Row],[וסת קבוע אחרון]],F1260=שבוע_בדילוג[[#This Row],[וסת קבוע אחרון]]),1,0))</f>
        <v>1</v>
      </c>
      <c r="Z1262" s="1">
        <f>IF(OR(שבוע_בדילוג[[#This Row],[הווסת פעיל?]]=0,שבוע_בדילוג[[#This Row],[הווסת פעיל?]]=""),"",SUM(Z1261,שבוע_בדילוג[[#This Row],[הווסת פעיל?]]))</f>
        <v>4</v>
      </c>
      <c r="AA1262" s="1" t="str">
        <f>IF(AND(שבוע_בדילוג[[#This Row],[כמה מחזורים עד עקירה]]&lt;&gt;"",Z1263=""),שבוע_בדילוג[[#This Row],[כמה מחזורים עד עקירה]],"")</f>
        <v/>
      </c>
      <c r="AB1262" s="1" t="str">
        <f>IF(AND(שבוע_בדילוג[[#This Row],[הווסת פעיל?]]=1,שבוע_בדילוג[[#This Row],[וסת קבוע אחרון]]&lt;&gt;X1261),שבוע_בדילוג[[#This Row],[וסת קבוע אחרון]],"")</f>
        <v/>
      </c>
      <c r="AC1262" s="1" t="str">
        <f>IF(AND(שבוע_בדילוג[[#This Row],[הווסת פעיל?]]=1,Y1261=0,שבוע_בדילוג[[#This Row],[וסת קבוע אחרון]]=X1261),שבוע_בדילוג[[#This Row],[וסת קבוע אחרון]],"")</f>
        <v/>
      </c>
      <c r="AD1262" s="1" t="str">
        <f>IF(AND(שבוע_בדילוג[[#This Row],[הווסת פעיל?]]=1,Y1261=0,שבוע_בדילוג[[#This Row],[וסת קבוע אחרון]]&lt;&gt;X1261),1,"")</f>
        <v/>
      </c>
      <c r="AE1262" s="1" t="str">
        <f>IF(AND(שבוע_בדילוג[[#This Row],[הווסת פעיל?]]&lt;&gt;"",B1263=1),שבוע_בדילוג[[#This Row],[CycleNumber]],"")</f>
        <v/>
      </c>
      <c r="AF1262" s="1" t="str">
        <f>IF(AND(שבוע_בדילוג[[#This Row],[הווסת פעיל?]]&lt;&gt;"",Y1261=""),שבוע_בדילוג[[#This Row],[CycleNumber]],"")</f>
        <v/>
      </c>
      <c r="AG1262" s="1">
        <f>IF(B1263=1,"",IF(שבוע_בדילוג[[#This Row],[הווסת פעיל?]]=1,IF(שבוע_בדילוג[[#This Row],[וסת קבוע אחרון]]=F1263,1,0),""))</f>
        <v>1</v>
      </c>
      <c r="AH1262" s="1">
        <f>IF(B1263=1,"",IF(שבוע_בדילוג[[#This Row],[הווסת פעיל?]]=1,IF(OR(שבוע_בדילוג[[#This Row],[וסת קבוע אחרון]]=F1263,F1263=שבוע_בדילוג[[#This Row],[LengthofCycle]]),1,0),""))</f>
        <v>1</v>
      </c>
      <c r="AI1262" s="1">
        <f>IF(B1263=1,"",IF(שבוע_בדילוג[[#This Row],[הווסת פעיל?]]=1,IF(OR(שבוע_בדילוג[[#This Row],[וסת קבוע אחרון]]=F1263,F1263=שבוע_בדילוג[[#This Row],[LengthofCycle]],AND(שבוע_בדילוג[[#This Row],[LengthofCycle]]&lt;&gt;שבוע_בדילוג[[#This Row],[וסת קבוע אחרון]],OR(F1263=28,F1263=29))),1,0),""))</f>
        <v>1</v>
      </c>
      <c r="AJ1262" s="1" t="str">
        <f>IF(AND(שבוע_בדילוג[[#This Row],[הווסת פעיל?]]=1,B1263=1),1,"")</f>
        <v/>
      </c>
      <c r="AK1262" s="4" t="str">
        <f>IF(AND(שבוע_בדילוג[[#This Row],[הווסת פעיל?]]&lt;&gt;1,B1263&lt;&gt;1,B1263&lt;&gt;""),IF(שבוע_בדילוג[[#This Row],[LengthofCycle]]=F1263,1,0),"")</f>
        <v/>
      </c>
      <c r="AL1262" s="4" t="str">
        <f>IF(AND(שבוע_בדילוג[[#This Row],[הווסת פעיל?]]&lt;&gt;1,B1263&lt;&gt;1,B1263&lt;&gt;""),IF(OR(שבוע_בדילוג[[#This Row],[LengthofCycle]]=F1263,F1263=29),1,0),"")</f>
        <v/>
      </c>
      <c r="AM1262" s="4" t="str">
        <f>IF(AND(שבוע_בדילוג[[#This Row],[הווסת פעיל?]]&lt;&gt;1,B1263&lt;&gt;1,B1263&lt;&gt;""),IF(OR(שבוע_בדילוג[[#This Row],[LengthofCycle]]=F1263,F1263=29,F1263=28),1,0),"")</f>
        <v/>
      </c>
    </row>
    <row r="1263" spans="1:39" x14ac:dyDescent="0.25">
      <c r="A1263" s="1" t="s">
        <v>158</v>
      </c>
      <c r="B1263" s="1">
        <v>17</v>
      </c>
      <c r="C1263" s="1">
        <v>0</v>
      </c>
      <c r="D1263" s="1">
        <v>1</v>
      </c>
      <c r="E1263" s="1">
        <v>0</v>
      </c>
      <c r="F1263" s="1">
        <v>27</v>
      </c>
      <c r="H1263" s="1">
        <f>שבוע_בדילוג[[#This Row],[LengthofCycle]]+1</f>
        <v>28</v>
      </c>
      <c r="I1263" s="1" t="str">
        <f>IF(IFERROR(LOOKUP(שבוע_בדילוג[[#This Row],[ClientID]],קביעויות[השבוע בדילוג]),FALSE)=שבוע_בדילוג[[#This Row],[ClientID]],1,"")</f>
        <v/>
      </c>
      <c r="J1263" s="1" t="str">
        <f>IF(AND(שבוע_בדילוג[[#This Row],[CycleNumber]]&gt;1,OR(B1264="",שבוע_בדילוג[[#This Row],[CycleNumber]]&gt;B1262)),IF(OR(AND(שבוע_בדילוג[[#This Row],[LengthofCycle]]=29,F1262=29),AND(שבוע_בדילוג[[#This Row],[LengthofCycle]]=36,F1262=36)),1,""),"")</f>
        <v/>
      </c>
      <c r="K1263" s="1" t="str">
        <f>IF(AND(שבוע_בדילוג[[#This Row],[וסת השבוע]]=1,J1262=1,שבוע_בדילוג[[#This Row],[CycleNumber]]&gt;B1262),1,"")</f>
        <v/>
      </c>
      <c r="L1263" s="1" t="str">
        <f>IF(שבוע_בדילוג[[#This Row],[CycleNumber]]=1,"",IF(שבוע_בדילוג[[#This Row],[וסת השבוע]]=1,0,IF(L1262="","",IF(L1262=0,IF(שבוע_בדילוג[[#This Row],[LengthofCycle]]=29,0,1),IF(L1262=1,IF(שבוע_בדילוג[[#This Row],[LengthofCycle]]+F1262=29*2,0,2),IF(L1262=2,IF(שבוע_בדילוג[[#This Row],[LengthofCycle]]+F1262+F1261=29*3,0,3),""))))))</f>
        <v/>
      </c>
      <c r="M1263" s="1" t="str">
        <f>IF(שבוע_בדילוג[[#This Row],[וסת השבוע]]=1,IF(שבוע_בדילוג[[#This Row],[וסת השבוע וההפלגה ביחד]]=1,M1262+1,0),IF(AND(שבוע_בדילוג[[#This Row],[CycleNumber]]&gt;B1262,שבוע_בדילוג[[#This Row],[CycleNumber]]&gt;1),IF(שבוע_בדילוג[[#This Row],[וסת השבוע פעיל?]]&lt;&gt;"",M1262+1,""),""))</f>
        <v/>
      </c>
      <c r="N1263" s="1" t="str">
        <f>IF(שבוע_בדילוג[[#This Row],[וסת השבוע פעיל?2]]="","",IF(AND(שבוע_בדילוג[[#This Row],[וסת השבוע פעיל?]]&lt;&gt;"",שבוע_בדילוג[[#This Row],[CycleNumber]]&lt;B1264,B1264&lt;&gt;"",שבוע_בדילוג[[#This Row],[וסת השבוע פעיל?]]&lt;3),IF(L1264=0,IF(AND(שבוע_בדילוג[[#This Row],[וסת השבוע פעיל?]]&gt;0,J1264=1),0,1),0),""))</f>
        <v/>
      </c>
      <c r="O1263" s="1" t="str">
        <f t="shared" si="100"/>
        <v/>
      </c>
      <c r="P1263" s="1" t="str">
        <f>IF(AND(שבוע_בדילוג[[#This Row],[חיזוי - שבוע]]=1,K1264=1),1,"")</f>
        <v/>
      </c>
      <c r="Q1263" s="1" t="str">
        <f>IF(AND(שבוע_בדילוג[[#This Row],[וסת השבוע פעיל?]]&lt;3,OR(שבוע_בדילוג[[#This Row],[CycleNumber]]&gt;B1264,B1264="")),1,"")</f>
        <v/>
      </c>
      <c r="R1263" s="1" t="str">
        <f>IF(AND(שבוע_בדילוג[[#This Row],[חיזוי - שבוע]]&lt;&gt;"",שבוע_בדילוג[[#This Row],[וסת השבוע פעיל?2]]=""),1,"")</f>
        <v/>
      </c>
      <c r="S1263" s="1" t="str">
        <f>IF(שבוע_בדילוג[[#This Row],[האישה קבעה וסת שבוע בדילוג?]]=1,IF(שבוע_בדילוג[[#This Row],[וסת השבוע פעיל?]]&lt;3,1,0),"")</f>
        <v/>
      </c>
      <c r="T12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3" s="1">
        <f t="shared" si="101"/>
        <v>0</v>
      </c>
      <c r="V1263" s="1">
        <f t="shared" si="102"/>
        <v>0</v>
      </c>
      <c r="W1263" s="1">
        <f t="shared" si="103"/>
        <v>0</v>
      </c>
      <c r="X1263" s="1">
        <f>IF(שבוע_בדילוג[[#This Row],[3 הפלגות זהות]]="","",IF(שבוע_בדילוג[[#This Row],[3 הפלגות זהות]]=1,שבוע_בדילוג[[#This Row],[LengthofCycle]],X1262))</f>
        <v>27</v>
      </c>
      <c r="Y1263" s="1">
        <f>IF(שבוע_בדילוג[[#This Row],[וסת קבוע אחרון]]="","",IF(OR(שבוע_בדילוג[[#This Row],[LengthofCycle]]=שבוע_בדילוג[[#This Row],[וסת קבוע אחרון]],F1262=שבוע_בדילוג[[#This Row],[וסת קבוע אחרון]],F1261=שבוע_בדילוג[[#This Row],[וסת קבוע אחרון]]),1,0))</f>
        <v>1</v>
      </c>
      <c r="Z1263" s="1">
        <f>IF(OR(שבוע_בדילוג[[#This Row],[הווסת פעיל?]]=0,שבוע_בדילוג[[#This Row],[הווסת פעיל?]]=""),"",SUM(Z1262,שבוע_בדילוג[[#This Row],[הווסת פעיל?]]))</f>
        <v>5</v>
      </c>
      <c r="AA1263" s="1" t="str">
        <f>IF(AND(שבוע_בדילוג[[#This Row],[כמה מחזורים עד עקירה]]&lt;&gt;"",Z1264=""),שבוע_בדילוג[[#This Row],[כמה מחזורים עד עקירה]],"")</f>
        <v/>
      </c>
      <c r="AB1263" s="1" t="str">
        <f>IF(AND(שבוע_בדילוג[[#This Row],[הווסת פעיל?]]=1,שבוע_בדילוג[[#This Row],[וסת קבוע אחרון]]&lt;&gt;X1262),שבוע_בדילוג[[#This Row],[וסת קבוע אחרון]],"")</f>
        <v/>
      </c>
      <c r="AC1263" s="1" t="str">
        <f>IF(AND(שבוע_בדילוג[[#This Row],[הווסת פעיל?]]=1,Y1262=0,שבוע_בדילוג[[#This Row],[וסת קבוע אחרון]]=X1262),שבוע_בדילוג[[#This Row],[וסת קבוע אחרון]],"")</f>
        <v/>
      </c>
      <c r="AD1263" s="1" t="str">
        <f>IF(AND(שבוע_בדילוג[[#This Row],[הווסת פעיל?]]=1,Y1262=0,שבוע_בדילוג[[#This Row],[וסת קבוע אחרון]]&lt;&gt;X1262),1,"")</f>
        <v/>
      </c>
      <c r="AE1263" s="1" t="str">
        <f>IF(AND(שבוע_בדילוג[[#This Row],[הווסת פעיל?]]&lt;&gt;"",B1264=1),שבוע_בדילוג[[#This Row],[CycleNumber]],"")</f>
        <v/>
      </c>
      <c r="AF1263" s="1" t="str">
        <f>IF(AND(שבוע_בדילוג[[#This Row],[הווסת פעיל?]]&lt;&gt;"",Y1262=""),שבוע_בדילוג[[#This Row],[CycleNumber]],"")</f>
        <v/>
      </c>
      <c r="AG1263" s="1">
        <f>IF(B1264=1,"",IF(שבוע_בדילוג[[#This Row],[הווסת פעיל?]]=1,IF(שבוע_בדילוג[[#This Row],[וסת קבוע אחרון]]=F1264,1,0),""))</f>
        <v>0</v>
      </c>
      <c r="AH1263" s="1">
        <f>IF(B1264=1,"",IF(שבוע_בדילוג[[#This Row],[הווסת פעיל?]]=1,IF(OR(שבוע_בדילוג[[#This Row],[וסת קבוע אחרון]]=F1264,F1264=שבוע_בדילוג[[#This Row],[LengthofCycle]]),1,0),""))</f>
        <v>0</v>
      </c>
      <c r="AI1263" s="1">
        <f>IF(B1264=1,"",IF(שבוע_בדילוג[[#This Row],[הווסת פעיל?]]=1,IF(OR(שבוע_בדילוג[[#This Row],[וסת קבוע אחרון]]=F1264,F1264=שבוע_בדילוג[[#This Row],[LengthofCycle]],AND(שבוע_בדילוג[[#This Row],[LengthofCycle]]&lt;&gt;שבוע_בדילוג[[#This Row],[וסת קבוע אחרון]],OR(F1264=28,F1264=29))),1,0),""))</f>
        <v>0</v>
      </c>
      <c r="AJ1263" s="1" t="str">
        <f>IF(AND(שבוע_בדילוג[[#This Row],[הווסת פעיל?]]=1,B1264=1),1,"")</f>
        <v/>
      </c>
      <c r="AK1263" s="4" t="str">
        <f>IF(AND(שבוע_בדילוג[[#This Row],[הווסת פעיל?]]&lt;&gt;1,B1264&lt;&gt;1,B1264&lt;&gt;""),IF(שבוע_בדילוג[[#This Row],[LengthofCycle]]=F1264,1,0),"")</f>
        <v/>
      </c>
      <c r="AL1263" s="4" t="str">
        <f>IF(AND(שבוע_בדילוג[[#This Row],[הווסת פעיל?]]&lt;&gt;1,B1264&lt;&gt;1,B1264&lt;&gt;""),IF(OR(שבוע_בדילוג[[#This Row],[LengthofCycle]]=F1264,F1264=29),1,0),"")</f>
        <v/>
      </c>
      <c r="AM1263" s="4" t="str">
        <f>IF(AND(שבוע_בדילוג[[#This Row],[הווסת פעיל?]]&lt;&gt;1,B1264&lt;&gt;1,B1264&lt;&gt;""),IF(OR(שבוע_בדילוג[[#This Row],[LengthofCycle]]=F1264,F1264=29,F1264=28),1,0),"")</f>
        <v/>
      </c>
    </row>
    <row r="1264" spans="1:39" x14ac:dyDescent="0.25">
      <c r="A1264" s="1" t="s">
        <v>158</v>
      </c>
      <c r="B1264" s="1">
        <v>18</v>
      </c>
      <c r="C1264" s="1">
        <v>0</v>
      </c>
      <c r="D1264" s="1">
        <v>1</v>
      </c>
      <c r="E1264" s="1">
        <v>0</v>
      </c>
      <c r="F1264" s="1">
        <v>29</v>
      </c>
      <c r="H1264" s="1">
        <f>שבוע_בדילוג[[#This Row],[LengthofCycle]]+1</f>
        <v>30</v>
      </c>
      <c r="I1264" s="1" t="str">
        <f>IF(IFERROR(LOOKUP(שבוע_בדילוג[[#This Row],[ClientID]],קביעויות[השבוע בדילוג]),FALSE)=שבוע_בדילוג[[#This Row],[ClientID]],1,"")</f>
        <v/>
      </c>
      <c r="J1264" s="1" t="str">
        <f>IF(AND(שבוע_בדילוג[[#This Row],[CycleNumber]]&gt;1,OR(B1265="",שבוע_בדילוג[[#This Row],[CycleNumber]]&gt;B1263)),IF(OR(AND(שבוע_בדילוג[[#This Row],[LengthofCycle]]=29,F1263=29),AND(שבוע_בדילוג[[#This Row],[LengthofCycle]]=36,F1263=36)),1,""),"")</f>
        <v/>
      </c>
      <c r="K1264" s="1" t="str">
        <f>IF(AND(שבוע_בדילוג[[#This Row],[וסת השבוע]]=1,J1263=1,שבוע_בדילוג[[#This Row],[CycleNumber]]&gt;B1263),1,"")</f>
        <v/>
      </c>
      <c r="L1264" s="1" t="str">
        <f>IF(שבוע_בדילוג[[#This Row],[CycleNumber]]=1,"",IF(שבוע_בדילוג[[#This Row],[וסת השבוע]]=1,0,IF(L1263="","",IF(L1263=0,IF(שבוע_בדילוג[[#This Row],[LengthofCycle]]=29,0,1),IF(L1263=1,IF(שבוע_בדילוג[[#This Row],[LengthofCycle]]+F1263=29*2,0,2),IF(L1263=2,IF(שבוע_בדילוג[[#This Row],[LengthofCycle]]+F1263+F1262=29*3,0,3),""))))))</f>
        <v/>
      </c>
      <c r="M1264" s="1" t="str">
        <f>IF(שבוע_בדילוג[[#This Row],[וסת השבוע]]=1,IF(שבוע_בדילוג[[#This Row],[וסת השבוע וההפלגה ביחד]]=1,M1263+1,0),IF(AND(שבוע_בדילוג[[#This Row],[CycleNumber]]&gt;B1263,שבוע_בדילוג[[#This Row],[CycleNumber]]&gt;1),IF(שבוע_בדילוג[[#This Row],[וסת השבוע פעיל?]]&lt;&gt;"",M1263+1,""),""))</f>
        <v/>
      </c>
      <c r="N1264" s="1" t="str">
        <f>IF(שבוע_בדילוג[[#This Row],[וסת השבוע פעיל?2]]="","",IF(AND(שבוע_בדילוג[[#This Row],[וסת השבוע פעיל?]]&lt;&gt;"",שבוע_בדילוג[[#This Row],[CycleNumber]]&lt;B1265,B1265&lt;&gt;"",שבוע_בדילוג[[#This Row],[וסת השבוע פעיל?]]&lt;3),IF(L1265=0,IF(AND(שבוע_בדילוג[[#This Row],[וסת השבוע פעיל?]]&gt;0,J1265=1),0,1),0),""))</f>
        <v/>
      </c>
      <c r="O1264" s="1" t="str">
        <f t="shared" si="100"/>
        <v/>
      </c>
      <c r="P1264" s="1" t="str">
        <f>IF(AND(שבוע_בדילוג[[#This Row],[חיזוי - שבוע]]=1,K1265=1),1,"")</f>
        <v/>
      </c>
      <c r="Q1264" s="1" t="str">
        <f>IF(AND(שבוע_בדילוג[[#This Row],[וסת השבוע פעיל?]]&lt;3,OR(שבוע_בדילוג[[#This Row],[CycleNumber]]&gt;B1265,B1265="")),1,"")</f>
        <v/>
      </c>
      <c r="R1264" s="1" t="str">
        <f>IF(AND(שבוע_בדילוג[[#This Row],[חיזוי - שבוע]]&lt;&gt;"",שבוע_בדילוג[[#This Row],[וסת השבוע פעיל?2]]=""),1,"")</f>
        <v/>
      </c>
      <c r="S1264" s="1" t="str">
        <f>IF(שבוע_בדילוג[[#This Row],[האישה קבעה וסת שבוע בדילוג?]]=1,IF(שבוע_בדילוג[[#This Row],[וסת השבוע פעיל?]]&lt;3,1,0),"")</f>
        <v/>
      </c>
      <c r="T12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4" s="1">
        <f t="shared" si="101"/>
        <v>0</v>
      </c>
      <c r="V1264" s="1">
        <f t="shared" si="102"/>
        <v>0</v>
      </c>
      <c r="W1264" s="1">
        <f t="shared" si="103"/>
        <v>0</v>
      </c>
      <c r="X1264" s="1">
        <f>IF(שבוע_בדילוג[[#This Row],[3 הפלגות זהות]]="","",IF(שבוע_בדילוג[[#This Row],[3 הפלגות זהות]]=1,שבוע_בדילוג[[#This Row],[LengthofCycle]],X1263))</f>
        <v>27</v>
      </c>
      <c r="Y1264" s="1">
        <f>IF(שבוע_בדילוג[[#This Row],[וסת קבוע אחרון]]="","",IF(OR(שבוע_בדילוג[[#This Row],[LengthofCycle]]=שבוע_בדילוג[[#This Row],[וסת קבוע אחרון]],F1263=שבוע_בדילוג[[#This Row],[וסת קבוע אחרון]],F1262=שבוע_בדילוג[[#This Row],[וסת קבוע אחרון]]),1,0))</f>
        <v>1</v>
      </c>
      <c r="Z1264" s="1">
        <f>IF(OR(שבוע_בדילוג[[#This Row],[הווסת פעיל?]]=0,שבוע_בדילוג[[#This Row],[הווסת פעיל?]]=""),"",SUM(Z1263,שבוע_בדילוג[[#This Row],[הווסת פעיל?]]))</f>
        <v>6</v>
      </c>
      <c r="AA1264" s="1" t="str">
        <f>IF(AND(שבוע_בדילוג[[#This Row],[כמה מחזורים עד עקירה]]&lt;&gt;"",Z1265=""),שבוע_בדילוג[[#This Row],[כמה מחזורים עד עקירה]],"")</f>
        <v/>
      </c>
      <c r="AB1264" s="1" t="str">
        <f>IF(AND(שבוע_בדילוג[[#This Row],[הווסת פעיל?]]=1,שבוע_בדילוג[[#This Row],[וסת קבוע אחרון]]&lt;&gt;X1263),שבוע_בדילוג[[#This Row],[וסת קבוע אחרון]],"")</f>
        <v/>
      </c>
      <c r="AC1264" s="1" t="str">
        <f>IF(AND(שבוע_בדילוג[[#This Row],[הווסת פעיל?]]=1,Y1263=0,שבוע_בדילוג[[#This Row],[וסת קבוע אחרון]]=X1263),שבוע_בדילוג[[#This Row],[וסת קבוע אחרון]],"")</f>
        <v/>
      </c>
      <c r="AD1264" s="1" t="str">
        <f>IF(AND(שבוע_בדילוג[[#This Row],[הווסת פעיל?]]=1,Y1263=0,שבוע_בדילוג[[#This Row],[וסת קבוע אחרון]]&lt;&gt;X1263),1,"")</f>
        <v/>
      </c>
      <c r="AE1264" s="1" t="str">
        <f>IF(AND(שבוע_בדילוג[[#This Row],[הווסת פעיל?]]&lt;&gt;"",B1265=1),שבוע_בדילוג[[#This Row],[CycleNumber]],"")</f>
        <v/>
      </c>
      <c r="AF1264" s="1" t="str">
        <f>IF(AND(שבוע_בדילוג[[#This Row],[הווסת פעיל?]]&lt;&gt;"",Y1263=""),שבוע_בדילוג[[#This Row],[CycleNumber]],"")</f>
        <v/>
      </c>
      <c r="AG1264" s="1">
        <f>IF(B1265=1,"",IF(שבוע_בדילוג[[#This Row],[הווסת פעיל?]]=1,IF(שבוע_בדילוג[[#This Row],[וסת קבוע אחרון]]=F1265,1,0),""))</f>
        <v>1</v>
      </c>
      <c r="AH1264" s="1">
        <f>IF(B1265=1,"",IF(שבוע_בדילוג[[#This Row],[הווסת פעיל?]]=1,IF(OR(שבוע_בדילוג[[#This Row],[וסת קבוע אחרון]]=F1265,F1265=שבוע_בדילוג[[#This Row],[LengthofCycle]]),1,0),""))</f>
        <v>1</v>
      </c>
      <c r="AI1264" s="1">
        <f>IF(B1265=1,"",IF(שבוע_בדילוג[[#This Row],[הווסת פעיל?]]=1,IF(OR(שבוע_בדילוג[[#This Row],[וסת קבוע אחרון]]=F1265,F1265=שבוע_בדילוג[[#This Row],[LengthofCycle]],AND(שבוע_בדילוג[[#This Row],[LengthofCycle]]&lt;&gt;שבוע_בדילוג[[#This Row],[וסת קבוע אחרון]],OR(F1265=28,F1265=29))),1,0),""))</f>
        <v>1</v>
      </c>
      <c r="AJ1264" s="1" t="str">
        <f>IF(AND(שבוע_בדילוג[[#This Row],[הווסת פעיל?]]=1,B1265=1),1,"")</f>
        <v/>
      </c>
      <c r="AK1264" s="4" t="str">
        <f>IF(AND(שבוע_בדילוג[[#This Row],[הווסת פעיל?]]&lt;&gt;1,B1265&lt;&gt;1,B1265&lt;&gt;""),IF(שבוע_בדילוג[[#This Row],[LengthofCycle]]=F1265,1,0),"")</f>
        <v/>
      </c>
      <c r="AL1264" s="4" t="str">
        <f>IF(AND(שבוע_בדילוג[[#This Row],[הווסת פעיל?]]&lt;&gt;1,B1265&lt;&gt;1,B1265&lt;&gt;""),IF(OR(שבוע_בדילוג[[#This Row],[LengthofCycle]]=F1265,F1265=29),1,0),"")</f>
        <v/>
      </c>
      <c r="AM1264" s="4" t="str">
        <f>IF(AND(שבוע_בדילוג[[#This Row],[הווסת פעיל?]]&lt;&gt;1,B1265&lt;&gt;1,B1265&lt;&gt;""),IF(OR(שבוע_בדילוג[[#This Row],[LengthofCycle]]=F1265,F1265=29,F1265=28),1,0),"")</f>
        <v/>
      </c>
    </row>
    <row r="1265" spans="1:39" x14ac:dyDescent="0.25">
      <c r="A1265" s="1" t="s">
        <v>158</v>
      </c>
      <c r="B1265" s="1">
        <v>19</v>
      </c>
      <c r="C1265" s="1">
        <v>0</v>
      </c>
      <c r="D1265" s="1">
        <v>1</v>
      </c>
      <c r="E1265" s="1">
        <v>0</v>
      </c>
      <c r="F1265" s="1">
        <v>27</v>
      </c>
      <c r="H1265" s="1">
        <f>שבוע_בדילוג[[#This Row],[LengthofCycle]]+1</f>
        <v>28</v>
      </c>
      <c r="I1265" s="1" t="str">
        <f>IF(IFERROR(LOOKUP(שבוע_בדילוג[[#This Row],[ClientID]],קביעויות[השבוע בדילוג]),FALSE)=שבוע_בדילוג[[#This Row],[ClientID]],1,"")</f>
        <v/>
      </c>
      <c r="J1265" s="1" t="str">
        <f>IF(AND(שבוע_בדילוג[[#This Row],[CycleNumber]]&gt;1,OR(B1266="",שבוע_בדילוג[[#This Row],[CycleNumber]]&gt;B1264)),IF(OR(AND(שבוע_בדילוג[[#This Row],[LengthofCycle]]=29,F1264=29),AND(שבוע_בדילוג[[#This Row],[LengthofCycle]]=36,F1264=36)),1,""),"")</f>
        <v/>
      </c>
      <c r="K1265" s="1" t="str">
        <f>IF(AND(שבוע_בדילוג[[#This Row],[וסת השבוע]]=1,J1264=1,שבוע_בדילוג[[#This Row],[CycleNumber]]&gt;B1264),1,"")</f>
        <v/>
      </c>
      <c r="L1265" s="1" t="str">
        <f>IF(שבוע_בדילוג[[#This Row],[CycleNumber]]=1,"",IF(שבוע_בדילוג[[#This Row],[וסת השבוע]]=1,0,IF(L1264="","",IF(L1264=0,IF(שבוע_בדילוג[[#This Row],[LengthofCycle]]=29,0,1),IF(L1264=1,IF(שבוע_בדילוג[[#This Row],[LengthofCycle]]+F1264=29*2,0,2),IF(L1264=2,IF(שבוע_בדילוג[[#This Row],[LengthofCycle]]+F1264+F1263=29*3,0,3),""))))))</f>
        <v/>
      </c>
      <c r="M1265" s="1" t="str">
        <f>IF(שבוע_בדילוג[[#This Row],[וסת השבוע]]=1,IF(שבוע_בדילוג[[#This Row],[וסת השבוע וההפלגה ביחד]]=1,M1264+1,0),IF(AND(שבוע_בדילוג[[#This Row],[CycleNumber]]&gt;B1264,שבוע_בדילוג[[#This Row],[CycleNumber]]&gt;1),IF(שבוע_בדילוג[[#This Row],[וסת השבוע פעיל?]]&lt;&gt;"",M1264+1,""),""))</f>
        <v/>
      </c>
      <c r="N1265" s="1" t="str">
        <f>IF(שבוע_בדילוג[[#This Row],[וסת השבוע פעיל?2]]="","",IF(AND(שבוע_בדילוג[[#This Row],[וסת השבוע פעיל?]]&lt;&gt;"",שבוע_בדילוג[[#This Row],[CycleNumber]]&lt;B1266,B1266&lt;&gt;"",שבוע_בדילוג[[#This Row],[וסת השבוע פעיל?]]&lt;3),IF(L1266=0,IF(AND(שבוע_בדילוג[[#This Row],[וסת השבוע פעיל?]]&gt;0,J1266=1),0,1),0),""))</f>
        <v/>
      </c>
      <c r="O1265" s="1" t="str">
        <f t="shared" si="100"/>
        <v/>
      </c>
      <c r="P1265" s="1" t="str">
        <f>IF(AND(שבוע_בדילוג[[#This Row],[חיזוי - שבוע]]=1,K1266=1),1,"")</f>
        <v/>
      </c>
      <c r="Q1265" s="1" t="str">
        <f>IF(AND(שבוע_בדילוג[[#This Row],[וסת השבוע פעיל?]]&lt;3,OR(שבוע_בדילוג[[#This Row],[CycleNumber]]&gt;B1266,B1266="")),1,"")</f>
        <v/>
      </c>
      <c r="R1265" s="1" t="str">
        <f>IF(AND(שבוע_בדילוג[[#This Row],[חיזוי - שבוע]]&lt;&gt;"",שבוע_בדילוג[[#This Row],[וסת השבוע פעיל?2]]=""),1,"")</f>
        <v/>
      </c>
      <c r="S1265" s="1" t="str">
        <f>IF(שבוע_בדילוג[[#This Row],[האישה קבעה וסת שבוע בדילוג?]]=1,IF(שבוע_בדילוג[[#This Row],[וסת השבוע פעיל?]]&lt;3,1,0),"")</f>
        <v/>
      </c>
      <c r="T12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5" s="1">
        <f t="shared" si="101"/>
        <v>0</v>
      </c>
      <c r="V1265" s="1">
        <f t="shared" si="102"/>
        <v>0</v>
      </c>
      <c r="W1265" s="1">
        <f t="shared" si="103"/>
        <v>0</v>
      </c>
      <c r="X1265" s="1">
        <f>IF(שבוע_בדילוג[[#This Row],[3 הפלגות זהות]]="","",IF(שבוע_בדילוג[[#This Row],[3 הפלגות זהות]]=1,שבוע_בדילוג[[#This Row],[LengthofCycle]],X1264))</f>
        <v>27</v>
      </c>
      <c r="Y1265" s="1">
        <f>IF(שבוע_בדילוג[[#This Row],[וסת קבוע אחרון]]="","",IF(OR(שבוע_בדילוג[[#This Row],[LengthofCycle]]=שבוע_בדילוג[[#This Row],[וסת קבוע אחרון]],F1264=שבוע_בדילוג[[#This Row],[וסת קבוע אחרון]],F1263=שבוע_בדילוג[[#This Row],[וסת קבוע אחרון]]),1,0))</f>
        <v>1</v>
      </c>
      <c r="Z1265" s="1">
        <f>IF(OR(שבוע_בדילוג[[#This Row],[הווסת פעיל?]]=0,שבוע_בדילוג[[#This Row],[הווסת פעיל?]]=""),"",SUM(Z1264,שבוע_בדילוג[[#This Row],[הווסת פעיל?]]))</f>
        <v>7</v>
      </c>
      <c r="AA1265" s="1" t="str">
        <f>IF(AND(שבוע_בדילוג[[#This Row],[כמה מחזורים עד עקירה]]&lt;&gt;"",Z1266=""),שבוע_בדילוג[[#This Row],[כמה מחזורים עד עקירה]],"")</f>
        <v/>
      </c>
      <c r="AB1265" s="1" t="str">
        <f>IF(AND(שבוע_בדילוג[[#This Row],[הווסת פעיל?]]=1,שבוע_בדילוג[[#This Row],[וסת קבוע אחרון]]&lt;&gt;X1264),שבוע_בדילוג[[#This Row],[וסת קבוע אחרון]],"")</f>
        <v/>
      </c>
      <c r="AC1265" s="1" t="str">
        <f>IF(AND(שבוע_בדילוג[[#This Row],[הווסת פעיל?]]=1,Y1264=0,שבוע_בדילוג[[#This Row],[וסת קבוע אחרון]]=X1264),שבוע_בדילוג[[#This Row],[וסת קבוע אחרון]],"")</f>
        <v/>
      </c>
      <c r="AD1265" s="1" t="str">
        <f>IF(AND(שבוע_בדילוג[[#This Row],[הווסת פעיל?]]=1,Y1264=0,שבוע_בדילוג[[#This Row],[וסת קבוע אחרון]]&lt;&gt;X1264),1,"")</f>
        <v/>
      </c>
      <c r="AE1265" s="1" t="str">
        <f>IF(AND(שבוע_בדילוג[[#This Row],[הווסת פעיל?]]&lt;&gt;"",B1266=1),שבוע_בדילוג[[#This Row],[CycleNumber]],"")</f>
        <v/>
      </c>
      <c r="AF1265" s="1" t="str">
        <f>IF(AND(שבוע_בדילוג[[#This Row],[הווסת פעיל?]]&lt;&gt;"",Y1264=""),שבוע_בדילוג[[#This Row],[CycleNumber]],"")</f>
        <v/>
      </c>
      <c r="AG1265" s="1">
        <f>IF(B1266=1,"",IF(שבוע_בדילוג[[#This Row],[הווסת פעיל?]]=1,IF(שבוע_בדילוג[[#This Row],[וסת קבוע אחרון]]=F1266,1,0),""))</f>
        <v>1</v>
      </c>
      <c r="AH1265" s="1">
        <f>IF(B1266=1,"",IF(שבוע_בדילוג[[#This Row],[הווסת פעיל?]]=1,IF(OR(שבוע_בדילוג[[#This Row],[וסת קבוע אחרון]]=F1266,F1266=שבוע_בדילוג[[#This Row],[LengthofCycle]]),1,0),""))</f>
        <v>1</v>
      </c>
      <c r="AI1265" s="1">
        <f>IF(B1266=1,"",IF(שבוע_בדילוג[[#This Row],[הווסת פעיל?]]=1,IF(OR(שבוע_בדילוג[[#This Row],[וסת קבוע אחרון]]=F1266,F1266=שבוע_בדילוג[[#This Row],[LengthofCycle]],AND(שבוע_בדילוג[[#This Row],[LengthofCycle]]&lt;&gt;שבוע_בדילוג[[#This Row],[וסת קבוע אחרון]],OR(F1266=28,F1266=29))),1,0),""))</f>
        <v>1</v>
      </c>
      <c r="AJ1265" s="1" t="str">
        <f>IF(AND(שבוע_בדילוג[[#This Row],[הווסת פעיל?]]=1,B1266=1),1,"")</f>
        <v/>
      </c>
      <c r="AK1265" s="4" t="str">
        <f>IF(AND(שבוע_בדילוג[[#This Row],[הווסת פעיל?]]&lt;&gt;1,B1266&lt;&gt;1,B1266&lt;&gt;""),IF(שבוע_בדילוג[[#This Row],[LengthofCycle]]=F1266,1,0),"")</f>
        <v/>
      </c>
      <c r="AL1265" s="4" t="str">
        <f>IF(AND(שבוע_בדילוג[[#This Row],[הווסת פעיל?]]&lt;&gt;1,B1266&lt;&gt;1,B1266&lt;&gt;""),IF(OR(שבוע_בדילוג[[#This Row],[LengthofCycle]]=F1266,F1266=29),1,0),"")</f>
        <v/>
      </c>
      <c r="AM1265" s="4" t="str">
        <f>IF(AND(שבוע_בדילוג[[#This Row],[הווסת פעיל?]]&lt;&gt;1,B1266&lt;&gt;1,B1266&lt;&gt;""),IF(OR(שבוע_בדילוג[[#This Row],[LengthofCycle]]=F1266,F1266=29,F1266=28),1,0),"")</f>
        <v/>
      </c>
    </row>
    <row r="1266" spans="1:39" x14ac:dyDescent="0.25">
      <c r="A1266" s="1" t="s">
        <v>158</v>
      </c>
      <c r="B1266" s="1">
        <v>20</v>
      </c>
      <c r="C1266" s="1">
        <v>0</v>
      </c>
      <c r="D1266" s="1">
        <v>1</v>
      </c>
      <c r="E1266" s="1">
        <v>0</v>
      </c>
      <c r="F1266" s="1">
        <v>27</v>
      </c>
      <c r="H1266" s="1">
        <f>שבוע_בדילוג[[#This Row],[LengthofCycle]]+1</f>
        <v>28</v>
      </c>
      <c r="I1266" s="1" t="str">
        <f>IF(IFERROR(LOOKUP(שבוע_בדילוג[[#This Row],[ClientID]],קביעויות[השבוע בדילוג]),FALSE)=שבוע_בדילוג[[#This Row],[ClientID]],1,"")</f>
        <v/>
      </c>
      <c r="J1266" s="1" t="str">
        <f>IF(AND(שבוע_בדילוג[[#This Row],[CycleNumber]]&gt;1,OR(B1267="",שבוע_בדילוג[[#This Row],[CycleNumber]]&gt;B1265)),IF(OR(AND(שבוע_בדילוג[[#This Row],[LengthofCycle]]=29,F1265=29),AND(שבוע_בדילוג[[#This Row],[LengthofCycle]]=36,F1265=36)),1,""),"")</f>
        <v/>
      </c>
      <c r="K1266" s="1" t="str">
        <f>IF(AND(שבוע_בדילוג[[#This Row],[וסת השבוע]]=1,J1265=1,שבוע_בדילוג[[#This Row],[CycleNumber]]&gt;B1265),1,"")</f>
        <v/>
      </c>
      <c r="L1266" s="1" t="str">
        <f>IF(שבוע_בדילוג[[#This Row],[CycleNumber]]=1,"",IF(שבוע_בדילוג[[#This Row],[וסת השבוע]]=1,0,IF(L1265="","",IF(L1265=0,IF(שבוע_בדילוג[[#This Row],[LengthofCycle]]=29,0,1),IF(L1265=1,IF(שבוע_בדילוג[[#This Row],[LengthofCycle]]+F1265=29*2,0,2),IF(L1265=2,IF(שבוע_בדילוג[[#This Row],[LengthofCycle]]+F1265+F1264=29*3,0,3),""))))))</f>
        <v/>
      </c>
      <c r="M1266" s="1" t="str">
        <f>IF(שבוע_בדילוג[[#This Row],[וסת השבוע]]=1,IF(שבוע_בדילוג[[#This Row],[וסת השבוע וההפלגה ביחד]]=1,M1265+1,0),IF(AND(שבוע_בדילוג[[#This Row],[CycleNumber]]&gt;B1265,שבוע_בדילוג[[#This Row],[CycleNumber]]&gt;1),IF(שבוע_בדילוג[[#This Row],[וסת השבוע פעיל?]]&lt;&gt;"",M1265+1,""),""))</f>
        <v/>
      </c>
      <c r="N1266" s="1" t="str">
        <f>IF(שבוע_בדילוג[[#This Row],[וסת השבוע פעיל?2]]="","",IF(AND(שבוע_בדילוג[[#This Row],[וסת השבוע פעיל?]]&lt;&gt;"",שבוע_בדילוג[[#This Row],[CycleNumber]]&lt;B1267,B1267&lt;&gt;"",שבוע_בדילוג[[#This Row],[וסת השבוע פעיל?]]&lt;3),IF(L1267=0,IF(AND(שבוע_בדילוג[[#This Row],[וסת השבוע פעיל?]]&gt;0,J1267=1),0,1),0),""))</f>
        <v/>
      </c>
      <c r="O1266" s="1" t="str">
        <f t="shared" si="100"/>
        <v/>
      </c>
      <c r="P1266" s="1" t="str">
        <f>IF(AND(שבוע_בדילוג[[#This Row],[חיזוי - שבוע]]=1,K1267=1),1,"")</f>
        <v/>
      </c>
      <c r="Q1266" s="1" t="str">
        <f>IF(AND(שבוע_בדילוג[[#This Row],[וסת השבוע פעיל?]]&lt;3,OR(שבוע_בדילוג[[#This Row],[CycleNumber]]&gt;B1267,B1267="")),1,"")</f>
        <v/>
      </c>
      <c r="R1266" s="1" t="str">
        <f>IF(AND(שבוע_בדילוג[[#This Row],[חיזוי - שבוע]]&lt;&gt;"",שבוע_בדילוג[[#This Row],[וסת השבוע פעיל?2]]=""),1,"")</f>
        <v/>
      </c>
      <c r="S1266" s="1" t="str">
        <f>IF(שבוע_בדילוג[[#This Row],[האישה קבעה וסת שבוע בדילוג?]]=1,IF(שבוע_בדילוג[[#This Row],[וסת השבוע פעיל?]]&lt;3,1,0),"")</f>
        <v/>
      </c>
      <c r="T12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6" s="1">
        <f t="shared" si="101"/>
        <v>0</v>
      </c>
      <c r="V1266" s="1">
        <f t="shared" si="102"/>
        <v>0</v>
      </c>
      <c r="W1266" s="1">
        <f t="shared" si="103"/>
        <v>0</v>
      </c>
      <c r="X1266" s="1">
        <f>IF(שבוע_בדילוג[[#This Row],[3 הפלגות זהות]]="","",IF(שבוע_בדילוג[[#This Row],[3 הפלגות זהות]]=1,שבוע_בדילוג[[#This Row],[LengthofCycle]],X1265))</f>
        <v>27</v>
      </c>
      <c r="Y1266" s="1">
        <f>IF(שבוע_בדילוג[[#This Row],[וסת קבוע אחרון]]="","",IF(OR(שבוע_בדילוג[[#This Row],[LengthofCycle]]=שבוע_בדילוג[[#This Row],[וסת קבוע אחרון]],F1265=שבוע_בדילוג[[#This Row],[וסת קבוע אחרון]],F1264=שבוע_בדילוג[[#This Row],[וסת קבוע אחרון]]),1,0))</f>
        <v>1</v>
      </c>
      <c r="Z1266" s="1">
        <f>IF(OR(שבוע_בדילוג[[#This Row],[הווסת פעיל?]]=0,שבוע_בדילוג[[#This Row],[הווסת פעיל?]]=""),"",SUM(Z1265,שבוע_בדילוג[[#This Row],[הווסת פעיל?]]))</f>
        <v>8</v>
      </c>
      <c r="AA1266" s="1" t="str">
        <f>IF(AND(שבוע_בדילוג[[#This Row],[כמה מחזורים עד עקירה]]&lt;&gt;"",Z1267=""),שבוע_בדילוג[[#This Row],[כמה מחזורים עד עקירה]],"")</f>
        <v/>
      </c>
      <c r="AB1266" s="1" t="str">
        <f>IF(AND(שבוע_בדילוג[[#This Row],[הווסת פעיל?]]=1,שבוע_בדילוג[[#This Row],[וסת קבוע אחרון]]&lt;&gt;X1265),שבוע_בדילוג[[#This Row],[וסת קבוע אחרון]],"")</f>
        <v/>
      </c>
      <c r="AC1266" s="1" t="str">
        <f>IF(AND(שבוע_בדילוג[[#This Row],[הווסת פעיל?]]=1,Y1265=0,שבוע_בדילוג[[#This Row],[וסת קבוע אחרון]]=X1265),שבוע_בדילוג[[#This Row],[וסת קבוע אחרון]],"")</f>
        <v/>
      </c>
      <c r="AD1266" s="1" t="str">
        <f>IF(AND(שבוע_בדילוג[[#This Row],[הווסת פעיל?]]=1,Y1265=0,שבוע_בדילוג[[#This Row],[וסת קבוע אחרון]]&lt;&gt;X1265),1,"")</f>
        <v/>
      </c>
      <c r="AE1266" s="1" t="str">
        <f>IF(AND(שבוע_בדילוג[[#This Row],[הווסת פעיל?]]&lt;&gt;"",B1267=1),שבוע_בדילוג[[#This Row],[CycleNumber]],"")</f>
        <v/>
      </c>
      <c r="AF1266" s="1" t="str">
        <f>IF(AND(שבוע_בדילוג[[#This Row],[הווסת פעיל?]]&lt;&gt;"",Y1265=""),שבוע_בדילוג[[#This Row],[CycleNumber]],"")</f>
        <v/>
      </c>
      <c r="AG1266" s="1">
        <f>IF(B1267=1,"",IF(שבוע_בדילוג[[#This Row],[הווסת פעיל?]]=1,IF(שבוע_בדילוג[[#This Row],[וסת קבוע אחרון]]=F1267,1,0),""))</f>
        <v>0</v>
      </c>
      <c r="AH1266" s="1">
        <f>IF(B1267=1,"",IF(שבוע_בדילוג[[#This Row],[הווסת פעיל?]]=1,IF(OR(שבוע_בדילוג[[#This Row],[וסת קבוע אחרון]]=F1267,F1267=שבוע_בדילוג[[#This Row],[LengthofCycle]]),1,0),""))</f>
        <v>0</v>
      </c>
      <c r="AI1266" s="1">
        <f>IF(B1267=1,"",IF(שבוע_בדילוג[[#This Row],[הווסת פעיל?]]=1,IF(OR(שבוע_בדילוג[[#This Row],[וסת קבוע אחרון]]=F1267,F1267=שבוע_בדילוג[[#This Row],[LengthofCycle]],AND(שבוע_בדילוג[[#This Row],[LengthofCycle]]&lt;&gt;שבוע_בדילוג[[#This Row],[וסת קבוע אחרון]],OR(F1267=28,F1267=29))),1,0),""))</f>
        <v>0</v>
      </c>
      <c r="AJ1266" s="1" t="str">
        <f>IF(AND(שבוע_בדילוג[[#This Row],[הווסת פעיל?]]=1,B1267=1),1,"")</f>
        <v/>
      </c>
      <c r="AK1266" s="4" t="str">
        <f>IF(AND(שבוע_בדילוג[[#This Row],[הווסת פעיל?]]&lt;&gt;1,B1267&lt;&gt;1,B1267&lt;&gt;""),IF(שבוע_בדילוג[[#This Row],[LengthofCycle]]=F1267,1,0),"")</f>
        <v/>
      </c>
      <c r="AL1266" s="4" t="str">
        <f>IF(AND(שבוע_בדילוג[[#This Row],[הווסת פעיל?]]&lt;&gt;1,B1267&lt;&gt;1,B1267&lt;&gt;""),IF(OR(שבוע_בדילוג[[#This Row],[LengthofCycle]]=F1267,F1267=29),1,0),"")</f>
        <v/>
      </c>
      <c r="AM1266" s="4" t="str">
        <f>IF(AND(שבוע_בדילוג[[#This Row],[הווסת פעיל?]]&lt;&gt;1,B1267&lt;&gt;1,B1267&lt;&gt;""),IF(OR(שבוע_בדילוג[[#This Row],[LengthofCycle]]=F1267,F1267=29,F1267=28),1,0),"")</f>
        <v/>
      </c>
    </row>
    <row r="1267" spans="1:39" x14ac:dyDescent="0.25">
      <c r="A1267" s="1" t="s">
        <v>158</v>
      </c>
      <c r="B1267" s="1">
        <v>21</v>
      </c>
      <c r="C1267" s="1">
        <v>0</v>
      </c>
      <c r="D1267" s="1">
        <v>1</v>
      </c>
      <c r="E1267" s="1">
        <v>0</v>
      </c>
      <c r="F1267" s="1">
        <v>26</v>
      </c>
      <c r="H1267" s="1">
        <f>שבוע_בדילוג[[#This Row],[LengthofCycle]]+1</f>
        <v>27</v>
      </c>
      <c r="I1267" s="1" t="str">
        <f>IF(IFERROR(LOOKUP(שבוע_בדילוג[[#This Row],[ClientID]],קביעויות[השבוע בדילוג]),FALSE)=שבוע_בדילוג[[#This Row],[ClientID]],1,"")</f>
        <v/>
      </c>
      <c r="J1267" s="1" t="str">
        <f>IF(AND(שבוע_בדילוג[[#This Row],[CycleNumber]]&gt;1,OR(B1268="",שבוע_בדילוג[[#This Row],[CycleNumber]]&gt;B1266)),IF(OR(AND(שבוע_בדילוג[[#This Row],[LengthofCycle]]=29,F1266=29),AND(שבוע_בדילוג[[#This Row],[LengthofCycle]]=36,F1266=36)),1,""),"")</f>
        <v/>
      </c>
      <c r="K1267" s="1" t="str">
        <f>IF(AND(שבוע_בדילוג[[#This Row],[וסת השבוע]]=1,J1266=1,שבוע_בדילוג[[#This Row],[CycleNumber]]&gt;B1266),1,"")</f>
        <v/>
      </c>
      <c r="L1267" s="1" t="str">
        <f>IF(שבוע_בדילוג[[#This Row],[CycleNumber]]=1,"",IF(שבוע_בדילוג[[#This Row],[וסת השבוע]]=1,0,IF(L1266="","",IF(L1266=0,IF(שבוע_בדילוג[[#This Row],[LengthofCycle]]=29,0,1),IF(L1266=1,IF(שבוע_בדילוג[[#This Row],[LengthofCycle]]+F1266=29*2,0,2),IF(L1266=2,IF(שבוע_בדילוג[[#This Row],[LengthofCycle]]+F1266+F1265=29*3,0,3),""))))))</f>
        <v/>
      </c>
      <c r="M1267" s="1" t="str">
        <f>IF(שבוע_בדילוג[[#This Row],[וסת השבוע]]=1,IF(שבוע_בדילוג[[#This Row],[וסת השבוע וההפלגה ביחד]]=1,M1266+1,0),IF(AND(שבוע_בדילוג[[#This Row],[CycleNumber]]&gt;B1266,שבוע_בדילוג[[#This Row],[CycleNumber]]&gt;1),IF(שבוע_בדילוג[[#This Row],[וסת השבוע פעיל?]]&lt;&gt;"",M1266+1,""),""))</f>
        <v/>
      </c>
      <c r="N1267" s="1" t="str">
        <f>IF(שבוע_בדילוג[[#This Row],[וסת השבוע פעיל?2]]="","",IF(AND(שבוע_בדילוג[[#This Row],[וסת השבוע פעיל?]]&lt;&gt;"",שבוע_בדילוג[[#This Row],[CycleNumber]]&lt;B1268,B1268&lt;&gt;"",שבוע_בדילוג[[#This Row],[וסת השבוע פעיל?]]&lt;3),IF(L1268=0,IF(AND(שבוע_בדילוג[[#This Row],[וסת השבוע פעיל?]]&gt;0,J1268=1),0,1),0),""))</f>
        <v/>
      </c>
      <c r="O1267" s="1" t="str">
        <f t="shared" si="100"/>
        <v/>
      </c>
      <c r="P1267" s="1" t="str">
        <f>IF(AND(שבוע_בדילוג[[#This Row],[חיזוי - שבוע]]=1,K1268=1),1,"")</f>
        <v/>
      </c>
      <c r="Q1267" s="1" t="str">
        <f>IF(AND(שבוע_בדילוג[[#This Row],[וסת השבוע פעיל?]]&lt;3,OR(שבוע_בדילוג[[#This Row],[CycleNumber]]&gt;B1268,B1268="")),1,"")</f>
        <v/>
      </c>
      <c r="R1267" s="1" t="str">
        <f>IF(AND(שבוע_בדילוג[[#This Row],[חיזוי - שבוע]]&lt;&gt;"",שבוע_בדילוג[[#This Row],[וסת השבוע פעיל?2]]=""),1,"")</f>
        <v/>
      </c>
      <c r="S1267" s="1" t="str">
        <f>IF(שבוע_בדילוג[[#This Row],[האישה קבעה וסת שבוע בדילוג?]]=1,IF(שבוע_בדילוג[[#This Row],[וסת השבוע פעיל?]]&lt;3,1,0),"")</f>
        <v/>
      </c>
      <c r="T12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7" s="1">
        <f t="shared" si="101"/>
        <v>0</v>
      </c>
      <c r="V1267" s="1">
        <f t="shared" si="102"/>
        <v>0</v>
      </c>
      <c r="W1267" s="1">
        <f t="shared" si="103"/>
        <v>0</v>
      </c>
      <c r="X1267" s="1">
        <f>IF(שבוע_בדילוג[[#This Row],[3 הפלגות זהות]]="","",IF(שבוע_בדילוג[[#This Row],[3 הפלגות זהות]]=1,שבוע_בדילוג[[#This Row],[LengthofCycle]],X1266))</f>
        <v>27</v>
      </c>
      <c r="Y1267" s="1">
        <f>IF(שבוע_בדילוג[[#This Row],[וסת קבוע אחרון]]="","",IF(OR(שבוע_בדילוג[[#This Row],[LengthofCycle]]=שבוע_בדילוג[[#This Row],[וסת קבוע אחרון]],F1266=שבוע_בדילוג[[#This Row],[וסת קבוע אחרון]],F1265=שבוע_בדילוג[[#This Row],[וסת קבוע אחרון]]),1,0))</f>
        <v>1</v>
      </c>
      <c r="Z1267" s="1">
        <f>IF(OR(שבוע_בדילוג[[#This Row],[הווסת פעיל?]]=0,שבוע_בדילוג[[#This Row],[הווסת פעיל?]]=""),"",SUM(Z1266,שבוע_בדילוג[[#This Row],[הווסת פעיל?]]))</f>
        <v>9</v>
      </c>
      <c r="AA1267" s="1" t="str">
        <f>IF(AND(שבוע_בדילוג[[#This Row],[כמה מחזורים עד עקירה]]&lt;&gt;"",Z1268=""),שבוע_בדילוג[[#This Row],[כמה מחזורים עד עקירה]],"")</f>
        <v/>
      </c>
      <c r="AB1267" s="1" t="str">
        <f>IF(AND(שבוע_בדילוג[[#This Row],[הווסת פעיל?]]=1,שבוע_בדילוג[[#This Row],[וסת קבוע אחרון]]&lt;&gt;X1266),שבוע_בדילוג[[#This Row],[וסת קבוע אחרון]],"")</f>
        <v/>
      </c>
      <c r="AC1267" s="1" t="str">
        <f>IF(AND(שבוע_בדילוג[[#This Row],[הווסת פעיל?]]=1,Y1266=0,שבוע_בדילוג[[#This Row],[וסת קבוע אחרון]]=X1266),שבוע_בדילוג[[#This Row],[וסת קבוע אחרון]],"")</f>
        <v/>
      </c>
      <c r="AD1267" s="1" t="str">
        <f>IF(AND(שבוע_בדילוג[[#This Row],[הווסת פעיל?]]=1,Y1266=0,שבוע_בדילוג[[#This Row],[וסת קבוע אחרון]]&lt;&gt;X1266),1,"")</f>
        <v/>
      </c>
      <c r="AE1267" s="1" t="str">
        <f>IF(AND(שבוע_בדילוג[[#This Row],[הווסת פעיל?]]&lt;&gt;"",B1268=1),שבוע_בדילוג[[#This Row],[CycleNumber]],"")</f>
        <v/>
      </c>
      <c r="AF1267" s="1" t="str">
        <f>IF(AND(שבוע_בדילוג[[#This Row],[הווסת פעיל?]]&lt;&gt;"",Y1266=""),שבוע_בדילוג[[#This Row],[CycleNumber]],"")</f>
        <v/>
      </c>
      <c r="AG1267" s="1">
        <f>IF(B1268=1,"",IF(שבוע_בדילוג[[#This Row],[הווסת פעיל?]]=1,IF(שבוע_בדילוג[[#This Row],[וסת קבוע אחרון]]=F1268,1,0),""))</f>
        <v>0</v>
      </c>
      <c r="AH1267" s="1">
        <f>IF(B1268=1,"",IF(שבוע_בדילוג[[#This Row],[הווסת פעיל?]]=1,IF(OR(שבוע_בדילוג[[#This Row],[וסת קבוע אחרון]]=F1268,F1268=שבוע_בדילוג[[#This Row],[LengthofCycle]]),1,0),""))</f>
        <v>1</v>
      </c>
      <c r="AI1267" s="1">
        <f>IF(B1268=1,"",IF(שבוע_בדילוג[[#This Row],[הווסת פעיל?]]=1,IF(OR(שבוע_בדילוג[[#This Row],[וסת קבוע אחרון]]=F1268,F1268=שבוע_בדילוג[[#This Row],[LengthofCycle]],AND(שבוע_בדילוג[[#This Row],[LengthofCycle]]&lt;&gt;שבוע_בדילוג[[#This Row],[וסת קבוע אחרון]],OR(F1268=28,F1268=29))),1,0),""))</f>
        <v>1</v>
      </c>
      <c r="AJ1267" s="1" t="str">
        <f>IF(AND(שבוע_בדילוג[[#This Row],[הווסת פעיל?]]=1,B1268=1),1,"")</f>
        <v/>
      </c>
      <c r="AK1267" s="4" t="str">
        <f>IF(AND(שבוע_בדילוג[[#This Row],[הווסת פעיל?]]&lt;&gt;1,B1268&lt;&gt;1,B1268&lt;&gt;""),IF(שבוע_בדילוג[[#This Row],[LengthofCycle]]=F1268,1,0),"")</f>
        <v/>
      </c>
      <c r="AL1267" s="4" t="str">
        <f>IF(AND(שבוע_בדילוג[[#This Row],[הווסת פעיל?]]&lt;&gt;1,B1268&lt;&gt;1,B1268&lt;&gt;""),IF(OR(שבוע_בדילוג[[#This Row],[LengthofCycle]]=F1268,F1268=29),1,0),"")</f>
        <v/>
      </c>
      <c r="AM1267" s="4" t="str">
        <f>IF(AND(שבוע_בדילוג[[#This Row],[הווסת פעיל?]]&lt;&gt;1,B1268&lt;&gt;1,B1268&lt;&gt;""),IF(OR(שבוע_בדילוג[[#This Row],[LengthofCycle]]=F1268,F1268=29,F1268=28),1,0),"")</f>
        <v/>
      </c>
    </row>
    <row r="1268" spans="1:39" x14ac:dyDescent="0.25">
      <c r="A1268" s="1" t="s">
        <v>158</v>
      </c>
      <c r="B1268" s="1">
        <v>22</v>
      </c>
      <c r="C1268" s="1">
        <v>0</v>
      </c>
      <c r="D1268" s="1">
        <v>1</v>
      </c>
      <c r="E1268" s="1">
        <v>0</v>
      </c>
      <c r="F1268" s="1">
        <v>26</v>
      </c>
      <c r="H1268" s="1">
        <f>שבוע_בדילוג[[#This Row],[LengthofCycle]]+1</f>
        <v>27</v>
      </c>
      <c r="I1268" s="1" t="str">
        <f>IF(IFERROR(LOOKUP(שבוע_בדילוג[[#This Row],[ClientID]],קביעויות[השבוע בדילוג]),FALSE)=שבוע_בדילוג[[#This Row],[ClientID]],1,"")</f>
        <v/>
      </c>
      <c r="J1268" s="1" t="str">
        <f>IF(AND(שבוע_בדילוג[[#This Row],[CycleNumber]]&gt;1,OR(B1269="",שבוע_בדילוג[[#This Row],[CycleNumber]]&gt;B1267)),IF(OR(AND(שבוע_בדילוג[[#This Row],[LengthofCycle]]=29,F1267=29),AND(שבוע_בדילוג[[#This Row],[LengthofCycle]]=36,F1267=36)),1,""),"")</f>
        <v/>
      </c>
      <c r="K1268" s="1" t="str">
        <f>IF(AND(שבוע_בדילוג[[#This Row],[וסת השבוע]]=1,J1267=1,שבוע_בדילוג[[#This Row],[CycleNumber]]&gt;B1267),1,"")</f>
        <v/>
      </c>
      <c r="L1268" s="1" t="str">
        <f>IF(שבוע_בדילוג[[#This Row],[CycleNumber]]=1,"",IF(שבוע_בדילוג[[#This Row],[וסת השבוע]]=1,0,IF(L1267="","",IF(L1267=0,IF(שבוע_בדילוג[[#This Row],[LengthofCycle]]=29,0,1),IF(L1267=1,IF(שבוע_בדילוג[[#This Row],[LengthofCycle]]+F1267=29*2,0,2),IF(L1267=2,IF(שבוע_בדילוג[[#This Row],[LengthofCycle]]+F1267+F1266=29*3,0,3),""))))))</f>
        <v/>
      </c>
      <c r="M1268" s="1" t="str">
        <f>IF(שבוע_בדילוג[[#This Row],[וסת השבוע]]=1,IF(שבוע_בדילוג[[#This Row],[וסת השבוע וההפלגה ביחד]]=1,M1267+1,0),IF(AND(שבוע_בדילוג[[#This Row],[CycleNumber]]&gt;B1267,שבוע_בדילוג[[#This Row],[CycleNumber]]&gt;1),IF(שבוע_בדילוג[[#This Row],[וסת השבוע פעיל?]]&lt;&gt;"",M1267+1,""),""))</f>
        <v/>
      </c>
      <c r="N1268" s="1" t="str">
        <f>IF(שבוע_בדילוג[[#This Row],[וסת השבוע פעיל?2]]="","",IF(AND(שבוע_בדילוג[[#This Row],[וסת השבוע פעיל?]]&lt;&gt;"",שבוע_בדילוג[[#This Row],[CycleNumber]]&lt;B1269,B1269&lt;&gt;"",שבוע_בדילוג[[#This Row],[וסת השבוע פעיל?]]&lt;3),IF(L1269=0,IF(AND(שבוע_בדילוג[[#This Row],[וסת השבוע פעיל?]]&gt;0,J1269=1),0,1),0),""))</f>
        <v/>
      </c>
      <c r="O1268" s="1" t="str">
        <f t="shared" si="100"/>
        <v/>
      </c>
      <c r="P1268" s="1" t="str">
        <f>IF(AND(שבוע_בדילוג[[#This Row],[חיזוי - שבוע]]=1,K1269=1),1,"")</f>
        <v/>
      </c>
      <c r="Q1268" s="1" t="str">
        <f>IF(AND(שבוע_בדילוג[[#This Row],[וסת השבוע פעיל?]]&lt;3,OR(שבוע_בדילוג[[#This Row],[CycleNumber]]&gt;B1269,B1269="")),1,"")</f>
        <v/>
      </c>
      <c r="R1268" s="1" t="str">
        <f>IF(AND(שבוע_בדילוג[[#This Row],[חיזוי - שבוע]]&lt;&gt;"",שבוע_בדילוג[[#This Row],[וסת השבוע פעיל?2]]=""),1,"")</f>
        <v/>
      </c>
      <c r="S1268" s="1" t="str">
        <f>IF(שבוע_בדילוג[[#This Row],[האישה קבעה וסת שבוע בדילוג?]]=1,IF(שבוע_בדילוג[[#This Row],[וסת השבוע פעיל?]]&lt;3,1,0),"")</f>
        <v/>
      </c>
      <c r="T12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8" s="1">
        <f t="shared" si="101"/>
        <v>0</v>
      </c>
      <c r="V1268" s="1">
        <f t="shared" si="102"/>
        <v>0</v>
      </c>
      <c r="W1268" s="1">
        <f t="shared" si="103"/>
        <v>0</v>
      </c>
      <c r="X1268" s="1">
        <f>IF(שבוע_בדילוג[[#This Row],[3 הפלגות זהות]]="","",IF(שבוע_בדילוג[[#This Row],[3 הפלגות זהות]]=1,שבוע_בדילוג[[#This Row],[LengthofCycle]],X1267))</f>
        <v>27</v>
      </c>
      <c r="Y1268" s="1">
        <f>IF(שבוע_בדילוג[[#This Row],[וסת קבוע אחרון]]="","",IF(OR(שבוע_בדילוג[[#This Row],[LengthofCycle]]=שבוע_בדילוג[[#This Row],[וסת קבוע אחרון]],F1267=שבוע_בדילוג[[#This Row],[וסת קבוע אחרון]],F1266=שבוע_בדילוג[[#This Row],[וסת קבוע אחרון]]),1,0))</f>
        <v>1</v>
      </c>
      <c r="Z1268" s="1">
        <f>IF(OR(שבוע_בדילוג[[#This Row],[הווסת פעיל?]]=0,שבוע_בדילוג[[#This Row],[הווסת פעיל?]]=""),"",SUM(Z1267,שבוע_בדילוג[[#This Row],[הווסת פעיל?]]))</f>
        <v>10</v>
      </c>
      <c r="AA1268" s="1" t="str">
        <f>IF(AND(שבוע_בדילוג[[#This Row],[כמה מחזורים עד עקירה]]&lt;&gt;"",Z1269=""),שבוע_בדילוג[[#This Row],[כמה מחזורים עד עקירה]],"")</f>
        <v/>
      </c>
      <c r="AB1268" s="1" t="str">
        <f>IF(AND(שבוע_בדילוג[[#This Row],[הווסת פעיל?]]=1,שבוע_בדילוג[[#This Row],[וסת קבוע אחרון]]&lt;&gt;X1267),שבוע_בדילוג[[#This Row],[וסת קבוע אחרון]],"")</f>
        <v/>
      </c>
      <c r="AC1268" s="1" t="str">
        <f>IF(AND(שבוע_בדילוג[[#This Row],[הווסת פעיל?]]=1,Y1267=0,שבוע_בדילוג[[#This Row],[וסת קבוע אחרון]]=X1267),שבוע_בדילוג[[#This Row],[וסת קבוע אחרון]],"")</f>
        <v/>
      </c>
      <c r="AD1268" s="1" t="str">
        <f>IF(AND(שבוע_בדילוג[[#This Row],[הווסת פעיל?]]=1,Y1267=0,שבוע_בדילוג[[#This Row],[וסת קבוע אחרון]]&lt;&gt;X1267),1,"")</f>
        <v/>
      </c>
      <c r="AE1268" s="1" t="str">
        <f>IF(AND(שבוע_בדילוג[[#This Row],[הווסת פעיל?]]&lt;&gt;"",B1269=1),שבוע_בדילוג[[#This Row],[CycleNumber]],"")</f>
        <v/>
      </c>
      <c r="AF1268" s="1" t="str">
        <f>IF(AND(שבוע_בדילוג[[#This Row],[הווסת פעיל?]]&lt;&gt;"",Y1267=""),שבוע_בדילוג[[#This Row],[CycleNumber]],"")</f>
        <v/>
      </c>
      <c r="AG1268" s="1">
        <f>IF(B1269=1,"",IF(שבוע_בדילוג[[#This Row],[הווסת פעיל?]]=1,IF(שבוע_בדילוג[[#This Row],[וסת קבוע אחרון]]=F1269,1,0),""))</f>
        <v>1</v>
      </c>
      <c r="AH1268" s="1">
        <f>IF(B1269=1,"",IF(שבוע_בדילוג[[#This Row],[הווסת פעיל?]]=1,IF(OR(שבוע_בדילוג[[#This Row],[וסת קבוע אחרון]]=F1269,F1269=שבוע_בדילוג[[#This Row],[LengthofCycle]]),1,0),""))</f>
        <v>1</v>
      </c>
      <c r="AI1268" s="1">
        <f>IF(B1269=1,"",IF(שבוע_בדילוג[[#This Row],[הווסת פעיל?]]=1,IF(OR(שבוע_בדילוג[[#This Row],[וסת קבוע אחרון]]=F1269,F1269=שבוע_בדילוג[[#This Row],[LengthofCycle]],AND(שבוע_בדילוג[[#This Row],[LengthofCycle]]&lt;&gt;שבוע_בדילוג[[#This Row],[וסת קבוע אחרון]],OR(F1269=28,F1269=29))),1,0),""))</f>
        <v>1</v>
      </c>
      <c r="AJ1268" s="1" t="str">
        <f>IF(AND(שבוע_בדילוג[[#This Row],[הווסת פעיל?]]=1,B1269=1),1,"")</f>
        <v/>
      </c>
      <c r="AK1268" s="4" t="str">
        <f>IF(AND(שבוע_בדילוג[[#This Row],[הווסת פעיל?]]&lt;&gt;1,B1269&lt;&gt;1,B1269&lt;&gt;""),IF(שבוע_בדילוג[[#This Row],[LengthofCycle]]=F1269,1,0),"")</f>
        <v/>
      </c>
      <c r="AL1268" s="4" t="str">
        <f>IF(AND(שבוע_בדילוג[[#This Row],[הווסת פעיל?]]&lt;&gt;1,B1269&lt;&gt;1,B1269&lt;&gt;""),IF(OR(שבוע_בדילוג[[#This Row],[LengthofCycle]]=F1269,F1269=29),1,0),"")</f>
        <v/>
      </c>
      <c r="AM1268" s="4" t="str">
        <f>IF(AND(שבוע_בדילוג[[#This Row],[הווסת פעיל?]]&lt;&gt;1,B1269&lt;&gt;1,B1269&lt;&gt;""),IF(OR(שבוע_בדילוג[[#This Row],[LengthofCycle]]=F1269,F1269=29,F1269=28),1,0),"")</f>
        <v/>
      </c>
    </row>
    <row r="1269" spans="1:39" x14ac:dyDescent="0.25">
      <c r="A1269" s="1" t="s">
        <v>158</v>
      </c>
      <c r="B1269" s="1">
        <v>23</v>
      </c>
      <c r="C1269" s="1">
        <v>0</v>
      </c>
      <c r="D1269" s="1">
        <v>1</v>
      </c>
      <c r="E1269" s="1">
        <v>0</v>
      </c>
      <c r="F1269" s="1">
        <v>27</v>
      </c>
      <c r="H1269" s="1">
        <f>שבוע_בדילוג[[#This Row],[LengthofCycle]]+1</f>
        <v>28</v>
      </c>
      <c r="I1269" s="1" t="str">
        <f>IF(IFERROR(LOOKUP(שבוע_בדילוג[[#This Row],[ClientID]],קביעויות[השבוע בדילוג]),FALSE)=שבוע_בדילוג[[#This Row],[ClientID]],1,"")</f>
        <v/>
      </c>
      <c r="J1269" s="1" t="str">
        <f>IF(AND(שבוע_בדילוג[[#This Row],[CycleNumber]]&gt;1,OR(B1270="",שבוע_בדילוג[[#This Row],[CycleNumber]]&gt;B1268)),IF(OR(AND(שבוע_בדילוג[[#This Row],[LengthofCycle]]=29,F1268=29),AND(שבוע_בדילוג[[#This Row],[LengthofCycle]]=36,F1268=36)),1,""),"")</f>
        <v/>
      </c>
      <c r="K1269" s="1" t="str">
        <f>IF(AND(שבוע_בדילוג[[#This Row],[וסת השבוע]]=1,J1268=1,שבוע_בדילוג[[#This Row],[CycleNumber]]&gt;B1268),1,"")</f>
        <v/>
      </c>
      <c r="L1269" s="1" t="str">
        <f>IF(שבוע_בדילוג[[#This Row],[CycleNumber]]=1,"",IF(שבוע_בדילוג[[#This Row],[וסת השבוע]]=1,0,IF(L1268="","",IF(L1268=0,IF(שבוע_בדילוג[[#This Row],[LengthofCycle]]=29,0,1),IF(L1268=1,IF(שבוע_בדילוג[[#This Row],[LengthofCycle]]+F1268=29*2,0,2),IF(L1268=2,IF(שבוע_בדילוג[[#This Row],[LengthofCycle]]+F1268+F1267=29*3,0,3),""))))))</f>
        <v/>
      </c>
      <c r="M1269" s="1" t="str">
        <f>IF(שבוע_בדילוג[[#This Row],[וסת השבוע]]=1,IF(שבוע_בדילוג[[#This Row],[וסת השבוע וההפלגה ביחד]]=1,M1268+1,0),IF(AND(שבוע_בדילוג[[#This Row],[CycleNumber]]&gt;B1268,שבוע_בדילוג[[#This Row],[CycleNumber]]&gt;1),IF(שבוע_בדילוג[[#This Row],[וסת השבוע פעיל?]]&lt;&gt;"",M1268+1,""),""))</f>
        <v/>
      </c>
      <c r="N1269" s="1" t="str">
        <f>IF(שבוע_בדילוג[[#This Row],[וסת השבוע פעיל?2]]="","",IF(AND(שבוע_בדילוג[[#This Row],[וסת השבוע פעיל?]]&lt;&gt;"",שבוע_בדילוג[[#This Row],[CycleNumber]]&lt;B1270,B1270&lt;&gt;"",שבוע_בדילוג[[#This Row],[וסת השבוע פעיל?]]&lt;3),IF(L1270=0,IF(AND(שבוע_בדילוג[[#This Row],[וסת השבוע פעיל?]]&gt;0,J1270=1),0,1),0),""))</f>
        <v/>
      </c>
      <c r="O1269" s="1" t="str">
        <f t="shared" si="100"/>
        <v/>
      </c>
      <c r="P1269" s="1" t="str">
        <f>IF(AND(שבוע_בדילוג[[#This Row],[חיזוי - שבוע]]=1,K1270=1),1,"")</f>
        <v/>
      </c>
      <c r="Q1269" s="1" t="str">
        <f>IF(AND(שבוע_בדילוג[[#This Row],[וסת השבוע פעיל?]]&lt;3,OR(שבוע_בדילוג[[#This Row],[CycleNumber]]&gt;B1270,B1270="")),1,"")</f>
        <v/>
      </c>
      <c r="R1269" s="1" t="str">
        <f>IF(AND(שבוע_בדילוג[[#This Row],[חיזוי - שבוע]]&lt;&gt;"",שבוע_בדילוג[[#This Row],[וסת השבוע פעיל?2]]=""),1,"")</f>
        <v/>
      </c>
      <c r="S1269" s="1" t="str">
        <f>IF(שבוע_בדילוג[[#This Row],[האישה קבעה וסת שבוע בדילוג?]]=1,IF(שבוע_בדילוג[[#This Row],[וסת השבוע פעיל?]]&lt;3,1,0),"")</f>
        <v/>
      </c>
      <c r="T12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69" s="1">
        <f t="shared" si="101"/>
        <v>0</v>
      </c>
      <c r="V1269" s="1">
        <f t="shared" si="102"/>
        <v>0</v>
      </c>
      <c r="W1269" s="1">
        <f t="shared" si="103"/>
        <v>0</v>
      </c>
      <c r="X1269" s="1">
        <f>IF(שבוע_בדילוג[[#This Row],[3 הפלגות זהות]]="","",IF(שבוע_בדילוג[[#This Row],[3 הפלגות זהות]]=1,שבוע_בדילוג[[#This Row],[LengthofCycle]],X1268))</f>
        <v>27</v>
      </c>
      <c r="Y1269" s="1">
        <f>IF(שבוע_בדילוג[[#This Row],[וסת קבוע אחרון]]="","",IF(OR(שבוע_בדילוג[[#This Row],[LengthofCycle]]=שבוע_בדילוג[[#This Row],[וסת קבוע אחרון]],F1268=שבוע_בדילוג[[#This Row],[וסת קבוע אחרון]],F1267=שבוע_בדילוג[[#This Row],[וסת קבוע אחרון]]),1,0))</f>
        <v>1</v>
      </c>
      <c r="Z1269" s="1">
        <f>IF(OR(שבוע_בדילוג[[#This Row],[הווסת פעיל?]]=0,שבוע_בדילוג[[#This Row],[הווסת פעיל?]]=""),"",SUM(Z1268,שבוע_בדילוג[[#This Row],[הווסת פעיל?]]))</f>
        <v>11</v>
      </c>
      <c r="AA1269" s="1" t="str">
        <f>IF(AND(שבוע_בדילוג[[#This Row],[כמה מחזורים עד עקירה]]&lt;&gt;"",Z1270=""),שבוע_בדילוג[[#This Row],[כמה מחזורים עד עקירה]],"")</f>
        <v/>
      </c>
      <c r="AB1269" s="1" t="str">
        <f>IF(AND(שבוע_בדילוג[[#This Row],[הווסת פעיל?]]=1,שבוע_בדילוג[[#This Row],[וסת קבוע אחרון]]&lt;&gt;X1268),שבוע_בדילוג[[#This Row],[וסת קבוע אחרון]],"")</f>
        <v/>
      </c>
      <c r="AC1269" s="1" t="str">
        <f>IF(AND(שבוע_בדילוג[[#This Row],[הווסת פעיל?]]=1,Y1268=0,שבוע_בדילוג[[#This Row],[וסת קבוע אחרון]]=X1268),שבוע_בדילוג[[#This Row],[וסת קבוע אחרון]],"")</f>
        <v/>
      </c>
      <c r="AD1269" s="1" t="str">
        <f>IF(AND(שבוע_בדילוג[[#This Row],[הווסת פעיל?]]=1,Y1268=0,שבוע_בדילוג[[#This Row],[וסת קבוע אחרון]]&lt;&gt;X1268),1,"")</f>
        <v/>
      </c>
      <c r="AE1269" s="1" t="str">
        <f>IF(AND(שבוע_בדילוג[[#This Row],[הווסת פעיל?]]&lt;&gt;"",B1270=1),שבוע_בדילוג[[#This Row],[CycleNumber]],"")</f>
        <v/>
      </c>
      <c r="AF1269" s="1" t="str">
        <f>IF(AND(שבוע_בדילוג[[#This Row],[הווסת פעיל?]]&lt;&gt;"",Y1268=""),שבוע_בדילוג[[#This Row],[CycleNumber]],"")</f>
        <v/>
      </c>
      <c r="AG1269" s="1">
        <f>IF(B1270=1,"",IF(שבוע_בדילוג[[#This Row],[הווסת פעיל?]]=1,IF(שבוע_בדילוג[[#This Row],[וסת קבוע אחרון]]=F1270,1,0),""))</f>
        <v>1</v>
      </c>
      <c r="AH1269" s="1">
        <f>IF(B1270=1,"",IF(שבוע_בדילוג[[#This Row],[הווסת פעיל?]]=1,IF(OR(שבוע_בדילוג[[#This Row],[וסת קבוע אחרון]]=F1270,F1270=שבוע_בדילוג[[#This Row],[LengthofCycle]]),1,0),""))</f>
        <v>1</v>
      </c>
      <c r="AI1269" s="1">
        <f>IF(B1270=1,"",IF(שבוע_בדילוג[[#This Row],[הווסת פעיל?]]=1,IF(OR(שבוע_בדילוג[[#This Row],[וסת קבוע אחרון]]=F1270,F1270=שבוע_בדילוג[[#This Row],[LengthofCycle]],AND(שבוע_בדילוג[[#This Row],[LengthofCycle]]&lt;&gt;שבוע_בדילוג[[#This Row],[וסת קבוע אחרון]],OR(F1270=28,F1270=29))),1,0),""))</f>
        <v>1</v>
      </c>
      <c r="AJ1269" s="1" t="str">
        <f>IF(AND(שבוע_בדילוג[[#This Row],[הווסת פעיל?]]=1,B1270=1),1,"")</f>
        <v/>
      </c>
      <c r="AK1269" s="4" t="str">
        <f>IF(AND(שבוע_בדילוג[[#This Row],[הווסת פעיל?]]&lt;&gt;1,B1270&lt;&gt;1,B1270&lt;&gt;""),IF(שבוע_בדילוג[[#This Row],[LengthofCycle]]=F1270,1,0),"")</f>
        <v/>
      </c>
      <c r="AL1269" s="4" t="str">
        <f>IF(AND(שבוע_בדילוג[[#This Row],[הווסת פעיל?]]&lt;&gt;1,B1270&lt;&gt;1,B1270&lt;&gt;""),IF(OR(שבוע_בדילוג[[#This Row],[LengthofCycle]]=F1270,F1270=29),1,0),"")</f>
        <v/>
      </c>
      <c r="AM1269" s="4" t="str">
        <f>IF(AND(שבוע_בדילוג[[#This Row],[הווסת פעיל?]]&lt;&gt;1,B1270&lt;&gt;1,B1270&lt;&gt;""),IF(OR(שבוע_בדילוג[[#This Row],[LengthofCycle]]=F1270,F1270=29,F1270=28),1,0),"")</f>
        <v/>
      </c>
    </row>
    <row r="1270" spans="1:39" x14ac:dyDescent="0.25">
      <c r="A1270" s="1" t="s">
        <v>158</v>
      </c>
      <c r="B1270" s="1">
        <v>24</v>
      </c>
      <c r="C1270" s="1">
        <v>0</v>
      </c>
      <c r="D1270" s="1">
        <v>1</v>
      </c>
      <c r="E1270" s="1">
        <v>0</v>
      </c>
      <c r="F1270" s="1">
        <v>27</v>
      </c>
      <c r="H1270" s="1">
        <f>שבוע_בדילוג[[#This Row],[LengthofCycle]]+1</f>
        <v>28</v>
      </c>
      <c r="I1270" s="1" t="str">
        <f>IF(IFERROR(LOOKUP(שבוע_בדילוג[[#This Row],[ClientID]],קביעויות[השבוע בדילוג]),FALSE)=שבוע_בדילוג[[#This Row],[ClientID]],1,"")</f>
        <v/>
      </c>
      <c r="J1270" s="1" t="str">
        <f>IF(AND(שבוע_בדילוג[[#This Row],[CycleNumber]]&gt;1,OR(B1271="",שבוע_בדילוג[[#This Row],[CycleNumber]]&gt;B1269)),IF(OR(AND(שבוע_בדילוג[[#This Row],[LengthofCycle]]=29,F1269=29),AND(שבוע_בדילוג[[#This Row],[LengthofCycle]]=36,F1269=36)),1,""),"")</f>
        <v/>
      </c>
      <c r="K1270" s="1" t="str">
        <f>IF(AND(שבוע_בדילוג[[#This Row],[וסת השבוע]]=1,J1269=1,שבוע_בדילוג[[#This Row],[CycleNumber]]&gt;B1269),1,"")</f>
        <v/>
      </c>
      <c r="L1270" s="1" t="str">
        <f>IF(שבוע_בדילוג[[#This Row],[CycleNumber]]=1,"",IF(שבוע_בדילוג[[#This Row],[וסת השבוע]]=1,0,IF(L1269="","",IF(L1269=0,IF(שבוע_בדילוג[[#This Row],[LengthofCycle]]=29,0,1),IF(L1269=1,IF(שבוע_בדילוג[[#This Row],[LengthofCycle]]+F1269=29*2,0,2),IF(L1269=2,IF(שבוע_בדילוג[[#This Row],[LengthofCycle]]+F1269+F1268=29*3,0,3),""))))))</f>
        <v/>
      </c>
      <c r="M1270" s="1" t="str">
        <f>IF(שבוע_בדילוג[[#This Row],[וסת השבוע]]=1,IF(שבוע_בדילוג[[#This Row],[וסת השבוע וההפלגה ביחד]]=1,M1269+1,0),IF(AND(שבוע_בדילוג[[#This Row],[CycleNumber]]&gt;B1269,שבוע_בדילוג[[#This Row],[CycleNumber]]&gt;1),IF(שבוע_בדילוג[[#This Row],[וסת השבוע פעיל?]]&lt;&gt;"",M1269+1,""),""))</f>
        <v/>
      </c>
      <c r="N1270" s="1" t="str">
        <f>IF(שבוע_בדילוג[[#This Row],[וסת השבוע פעיל?2]]="","",IF(AND(שבוע_בדילוג[[#This Row],[וסת השבוע פעיל?]]&lt;&gt;"",שבוע_בדילוג[[#This Row],[CycleNumber]]&lt;B1271,B1271&lt;&gt;"",שבוע_בדילוג[[#This Row],[וסת השבוע פעיל?]]&lt;3),IF(L1271=0,IF(AND(שבוע_בדילוג[[#This Row],[וסת השבוע פעיל?]]&gt;0,J1271=1),0,1),0),""))</f>
        <v/>
      </c>
      <c r="O1270" s="1" t="str">
        <f t="shared" si="100"/>
        <v/>
      </c>
      <c r="P1270" s="1" t="str">
        <f>IF(AND(שבוע_בדילוג[[#This Row],[חיזוי - שבוע]]=1,K1271=1),1,"")</f>
        <v/>
      </c>
      <c r="Q1270" s="1" t="str">
        <f>IF(AND(שבוע_בדילוג[[#This Row],[וסת השבוע פעיל?]]&lt;3,OR(שבוע_בדילוג[[#This Row],[CycleNumber]]&gt;B1271,B1271="")),1,"")</f>
        <v/>
      </c>
      <c r="R1270" s="1" t="str">
        <f>IF(AND(שבוע_בדילוג[[#This Row],[חיזוי - שבוע]]&lt;&gt;"",שבוע_בדילוג[[#This Row],[וסת השבוע פעיל?2]]=""),1,"")</f>
        <v/>
      </c>
      <c r="S1270" s="1" t="str">
        <f>IF(שבוע_בדילוג[[#This Row],[האישה קבעה וסת שבוע בדילוג?]]=1,IF(שבוע_בדילוג[[#This Row],[וסת השבוע פעיל?]]&lt;3,1,0),"")</f>
        <v/>
      </c>
      <c r="T12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0" s="1">
        <f t="shared" si="101"/>
        <v>0</v>
      </c>
      <c r="V1270" s="1">
        <f t="shared" si="102"/>
        <v>0</v>
      </c>
      <c r="W1270" s="1">
        <f t="shared" si="103"/>
        <v>0</v>
      </c>
      <c r="X1270" s="1">
        <f>IF(שבוע_בדילוג[[#This Row],[3 הפלגות זהות]]="","",IF(שבוע_בדילוג[[#This Row],[3 הפלגות זהות]]=1,שבוע_בדילוג[[#This Row],[LengthofCycle]],X1269))</f>
        <v>27</v>
      </c>
      <c r="Y1270" s="1">
        <f>IF(שבוע_בדילוג[[#This Row],[וסת קבוע אחרון]]="","",IF(OR(שבוע_בדילוג[[#This Row],[LengthofCycle]]=שבוע_בדילוג[[#This Row],[וסת קבוע אחרון]],F1269=שבוע_בדילוג[[#This Row],[וסת קבוע אחרון]],F1268=שבוע_בדילוג[[#This Row],[וסת קבוע אחרון]]),1,0))</f>
        <v>1</v>
      </c>
      <c r="Z1270" s="1">
        <f>IF(OR(שבוע_בדילוג[[#This Row],[הווסת פעיל?]]=0,שבוע_בדילוג[[#This Row],[הווסת פעיל?]]=""),"",SUM(Z1269,שבוע_בדילוג[[#This Row],[הווסת פעיל?]]))</f>
        <v>12</v>
      </c>
      <c r="AA1270" s="1" t="str">
        <f>IF(AND(שבוע_בדילוג[[#This Row],[כמה מחזורים עד עקירה]]&lt;&gt;"",Z1271=""),שבוע_בדילוג[[#This Row],[כמה מחזורים עד עקירה]],"")</f>
        <v/>
      </c>
      <c r="AB1270" s="1" t="str">
        <f>IF(AND(שבוע_בדילוג[[#This Row],[הווסת פעיל?]]=1,שבוע_בדילוג[[#This Row],[וסת קבוע אחרון]]&lt;&gt;X1269),שבוע_בדילוג[[#This Row],[וסת קבוע אחרון]],"")</f>
        <v/>
      </c>
      <c r="AC1270" s="1" t="str">
        <f>IF(AND(שבוע_בדילוג[[#This Row],[הווסת פעיל?]]=1,Y1269=0,שבוע_בדילוג[[#This Row],[וסת קבוע אחרון]]=X1269),שבוע_בדילוג[[#This Row],[וסת קבוע אחרון]],"")</f>
        <v/>
      </c>
      <c r="AD1270" s="1" t="str">
        <f>IF(AND(שבוע_בדילוג[[#This Row],[הווסת פעיל?]]=1,Y1269=0,שבוע_בדילוג[[#This Row],[וסת קבוע אחרון]]&lt;&gt;X1269),1,"")</f>
        <v/>
      </c>
      <c r="AE1270" s="1" t="str">
        <f>IF(AND(שבוע_בדילוג[[#This Row],[הווסת פעיל?]]&lt;&gt;"",B1271=1),שבוע_בדילוג[[#This Row],[CycleNumber]],"")</f>
        <v/>
      </c>
      <c r="AF1270" s="1" t="str">
        <f>IF(AND(שבוע_בדילוג[[#This Row],[הווסת פעיל?]]&lt;&gt;"",Y1269=""),שבוע_בדילוג[[#This Row],[CycleNumber]],"")</f>
        <v/>
      </c>
      <c r="AG1270" s="1">
        <f>IF(B1271=1,"",IF(שבוע_בדילוג[[#This Row],[הווסת פעיל?]]=1,IF(שבוע_בדילוג[[#This Row],[וסת קבוע אחרון]]=F1271,1,0),""))</f>
        <v>1</v>
      </c>
      <c r="AH1270" s="1">
        <f>IF(B1271=1,"",IF(שבוע_בדילוג[[#This Row],[הווסת פעיל?]]=1,IF(OR(שבוע_בדילוג[[#This Row],[וסת קבוע אחרון]]=F1271,F1271=שבוע_בדילוג[[#This Row],[LengthofCycle]]),1,0),""))</f>
        <v>1</v>
      </c>
      <c r="AI1270" s="1">
        <f>IF(B1271=1,"",IF(שבוע_בדילוג[[#This Row],[הווסת פעיל?]]=1,IF(OR(שבוע_בדילוג[[#This Row],[וסת קבוע אחרון]]=F1271,F1271=שבוע_בדילוג[[#This Row],[LengthofCycle]],AND(שבוע_בדילוג[[#This Row],[LengthofCycle]]&lt;&gt;שבוע_בדילוג[[#This Row],[וסת קבוע אחרון]],OR(F1271=28,F1271=29))),1,0),""))</f>
        <v>1</v>
      </c>
      <c r="AJ1270" s="1" t="str">
        <f>IF(AND(שבוע_בדילוג[[#This Row],[הווסת פעיל?]]=1,B1271=1),1,"")</f>
        <v/>
      </c>
      <c r="AK1270" s="4" t="str">
        <f>IF(AND(שבוע_בדילוג[[#This Row],[הווסת פעיל?]]&lt;&gt;1,B1271&lt;&gt;1,B1271&lt;&gt;""),IF(שבוע_בדילוג[[#This Row],[LengthofCycle]]=F1271,1,0),"")</f>
        <v/>
      </c>
      <c r="AL1270" s="4" t="str">
        <f>IF(AND(שבוע_בדילוג[[#This Row],[הווסת פעיל?]]&lt;&gt;1,B1271&lt;&gt;1,B1271&lt;&gt;""),IF(OR(שבוע_בדילוג[[#This Row],[LengthofCycle]]=F1271,F1271=29),1,0),"")</f>
        <v/>
      </c>
      <c r="AM1270" s="4" t="str">
        <f>IF(AND(שבוע_בדילוג[[#This Row],[הווסת פעיל?]]&lt;&gt;1,B1271&lt;&gt;1,B1271&lt;&gt;""),IF(OR(שבוע_בדילוג[[#This Row],[LengthofCycle]]=F1271,F1271=29,F1271=28),1,0),"")</f>
        <v/>
      </c>
    </row>
    <row r="1271" spans="1:39" x14ac:dyDescent="0.25">
      <c r="A1271" s="1" t="s">
        <v>158</v>
      </c>
      <c r="B1271" s="1">
        <v>25</v>
      </c>
      <c r="C1271" s="1">
        <v>0</v>
      </c>
      <c r="D1271" s="1">
        <v>1</v>
      </c>
      <c r="E1271" s="1">
        <v>0</v>
      </c>
      <c r="F1271" s="1">
        <v>27</v>
      </c>
      <c r="H1271" s="1">
        <f>שבוע_בדילוג[[#This Row],[LengthofCycle]]+1</f>
        <v>28</v>
      </c>
      <c r="I1271" s="1" t="str">
        <f>IF(IFERROR(LOOKUP(שבוע_בדילוג[[#This Row],[ClientID]],קביעויות[השבוע בדילוג]),FALSE)=שבוע_בדילוג[[#This Row],[ClientID]],1,"")</f>
        <v/>
      </c>
      <c r="J1271" s="1" t="str">
        <f>IF(AND(שבוע_בדילוג[[#This Row],[CycleNumber]]&gt;1,OR(B1272="",שבוע_בדילוג[[#This Row],[CycleNumber]]&gt;B1270)),IF(OR(AND(שבוע_בדילוג[[#This Row],[LengthofCycle]]=29,F1270=29),AND(שבוע_בדילוג[[#This Row],[LengthofCycle]]=36,F1270=36)),1,""),"")</f>
        <v/>
      </c>
      <c r="K1271" s="1" t="str">
        <f>IF(AND(שבוע_בדילוג[[#This Row],[וסת השבוע]]=1,J1270=1,שבוע_בדילוג[[#This Row],[CycleNumber]]&gt;B1270),1,"")</f>
        <v/>
      </c>
      <c r="L1271" s="1" t="str">
        <f>IF(שבוע_בדילוג[[#This Row],[CycleNumber]]=1,"",IF(שבוע_בדילוג[[#This Row],[וסת השבוע]]=1,0,IF(L1270="","",IF(L1270=0,IF(שבוע_בדילוג[[#This Row],[LengthofCycle]]=29,0,1),IF(L1270=1,IF(שבוע_בדילוג[[#This Row],[LengthofCycle]]+F1270=29*2,0,2),IF(L1270=2,IF(שבוע_בדילוג[[#This Row],[LengthofCycle]]+F1270+F1269=29*3,0,3),""))))))</f>
        <v/>
      </c>
      <c r="M1271" s="1" t="str">
        <f>IF(שבוע_בדילוג[[#This Row],[וסת השבוע]]=1,IF(שבוע_בדילוג[[#This Row],[וסת השבוע וההפלגה ביחד]]=1,M1270+1,0),IF(AND(שבוע_בדילוג[[#This Row],[CycleNumber]]&gt;B1270,שבוע_בדילוג[[#This Row],[CycleNumber]]&gt;1),IF(שבוע_בדילוג[[#This Row],[וסת השבוע פעיל?]]&lt;&gt;"",M1270+1,""),""))</f>
        <v/>
      </c>
      <c r="N1271" s="1" t="str">
        <f>IF(שבוע_בדילוג[[#This Row],[וסת השבוע פעיל?2]]="","",IF(AND(שבוע_בדילוג[[#This Row],[וסת השבוע פעיל?]]&lt;&gt;"",שבוע_בדילוג[[#This Row],[CycleNumber]]&lt;B1272,B1272&lt;&gt;"",שבוע_בדילוג[[#This Row],[וסת השבוע פעיל?]]&lt;3),IF(L1272=0,IF(AND(שבוע_בדילוג[[#This Row],[וסת השבוע פעיל?]]&gt;0,J1272=1),0,1),0),""))</f>
        <v/>
      </c>
      <c r="O1271" s="1" t="str">
        <f t="shared" si="100"/>
        <v/>
      </c>
      <c r="P1271" s="1" t="str">
        <f>IF(AND(שבוע_בדילוג[[#This Row],[חיזוי - שבוע]]=1,K1272=1),1,"")</f>
        <v/>
      </c>
      <c r="Q1271" s="1" t="str">
        <f>IF(AND(שבוע_בדילוג[[#This Row],[וסת השבוע פעיל?]]&lt;3,OR(שבוע_בדילוג[[#This Row],[CycleNumber]]&gt;B1272,B1272="")),1,"")</f>
        <v/>
      </c>
      <c r="R1271" s="1" t="str">
        <f>IF(AND(שבוע_בדילוג[[#This Row],[חיזוי - שבוע]]&lt;&gt;"",שבוע_בדילוג[[#This Row],[וסת השבוע פעיל?2]]=""),1,"")</f>
        <v/>
      </c>
      <c r="S1271" s="1" t="str">
        <f>IF(שבוע_בדילוג[[#This Row],[האישה קבעה וסת שבוע בדילוג?]]=1,IF(שבוע_בדילוג[[#This Row],[וסת השבוע פעיל?]]&lt;3,1,0),"")</f>
        <v/>
      </c>
      <c r="T12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1" s="1">
        <f t="shared" si="101"/>
        <v>1</v>
      </c>
      <c r="V1271" s="1">
        <f t="shared" si="102"/>
        <v>0</v>
      </c>
      <c r="W1271" s="1">
        <f t="shared" si="103"/>
        <v>0</v>
      </c>
      <c r="X1271" s="1">
        <f>IF(שבוע_בדילוג[[#This Row],[3 הפלגות זהות]]="","",IF(שבוע_בדילוג[[#This Row],[3 הפלגות זהות]]=1,שבוע_בדילוג[[#This Row],[LengthofCycle]],X1270))</f>
        <v>27</v>
      </c>
      <c r="Y1271" s="1">
        <f>IF(שבוע_בדילוג[[#This Row],[וסת קבוע אחרון]]="","",IF(OR(שבוע_בדילוג[[#This Row],[LengthofCycle]]=שבוע_בדילוג[[#This Row],[וסת קבוע אחרון]],F1270=שבוע_בדילוג[[#This Row],[וסת קבוע אחרון]],F1269=שבוע_בדילוג[[#This Row],[וסת קבוע אחרון]]),1,0))</f>
        <v>1</v>
      </c>
      <c r="Z1271" s="1">
        <f>IF(OR(שבוע_בדילוג[[#This Row],[הווסת פעיל?]]=0,שבוע_בדילוג[[#This Row],[הווסת פעיל?]]=""),"",SUM(Z1270,שבוע_בדילוג[[#This Row],[הווסת פעיל?]]))</f>
        <v>13</v>
      </c>
      <c r="AA1271" s="1" t="str">
        <f>IF(AND(שבוע_בדילוג[[#This Row],[כמה מחזורים עד עקירה]]&lt;&gt;"",Z1272=""),שבוע_בדילוג[[#This Row],[כמה מחזורים עד עקירה]],"")</f>
        <v/>
      </c>
      <c r="AB1271" s="1" t="str">
        <f>IF(AND(שבוע_בדילוג[[#This Row],[הווסת פעיל?]]=1,שבוע_בדילוג[[#This Row],[וסת קבוע אחרון]]&lt;&gt;X1270),שבוע_בדילוג[[#This Row],[וסת קבוע אחרון]],"")</f>
        <v/>
      </c>
      <c r="AC1271" s="1" t="str">
        <f>IF(AND(שבוע_בדילוג[[#This Row],[הווסת פעיל?]]=1,Y1270=0,שבוע_בדילוג[[#This Row],[וסת קבוע אחרון]]=X1270),שבוע_בדילוג[[#This Row],[וסת קבוע אחרון]],"")</f>
        <v/>
      </c>
      <c r="AD1271" s="1" t="str">
        <f>IF(AND(שבוע_בדילוג[[#This Row],[הווסת פעיל?]]=1,Y1270=0,שבוע_בדילוג[[#This Row],[וסת קבוע אחרון]]&lt;&gt;X1270),1,"")</f>
        <v/>
      </c>
      <c r="AE1271" s="1" t="str">
        <f>IF(AND(שבוע_בדילוג[[#This Row],[הווסת פעיל?]]&lt;&gt;"",B1272=1),שבוע_בדילוג[[#This Row],[CycleNumber]],"")</f>
        <v/>
      </c>
      <c r="AF1271" s="1" t="str">
        <f>IF(AND(שבוע_בדילוג[[#This Row],[הווסת פעיל?]]&lt;&gt;"",Y1270=""),שבוע_בדילוג[[#This Row],[CycleNumber]],"")</f>
        <v/>
      </c>
      <c r="AG1271" s="1">
        <f>IF(B1272=1,"",IF(שבוע_בדילוג[[#This Row],[הווסת פעיל?]]=1,IF(שבוע_בדילוג[[#This Row],[וסת קבוע אחרון]]=F1272,1,0),""))</f>
        <v>0</v>
      </c>
      <c r="AH1271" s="1">
        <f>IF(B1272=1,"",IF(שבוע_בדילוג[[#This Row],[הווסת פעיל?]]=1,IF(OR(שבוע_בדילוג[[#This Row],[וסת קבוע אחרון]]=F1272,F1272=שבוע_בדילוג[[#This Row],[LengthofCycle]]),1,0),""))</f>
        <v>0</v>
      </c>
      <c r="AI1271" s="1">
        <f>IF(B1272=1,"",IF(שבוע_בדילוג[[#This Row],[הווסת פעיל?]]=1,IF(OR(שבוע_בדילוג[[#This Row],[וסת קבוע אחרון]]=F1272,F1272=שבוע_בדילוג[[#This Row],[LengthofCycle]],AND(שבוע_בדילוג[[#This Row],[LengthofCycle]]&lt;&gt;שבוע_בדילוג[[#This Row],[וסת קבוע אחרון]],OR(F1272=28,F1272=29))),1,0),""))</f>
        <v>0</v>
      </c>
      <c r="AJ1271" s="1" t="str">
        <f>IF(AND(שבוע_בדילוג[[#This Row],[הווסת פעיל?]]=1,B1272=1),1,"")</f>
        <v/>
      </c>
      <c r="AK1271" s="4" t="str">
        <f>IF(AND(שבוע_בדילוג[[#This Row],[הווסת פעיל?]]&lt;&gt;1,B1272&lt;&gt;1,B1272&lt;&gt;""),IF(שבוע_בדילוג[[#This Row],[LengthofCycle]]=F1272,1,0),"")</f>
        <v/>
      </c>
      <c r="AL1271" s="4" t="str">
        <f>IF(AND(שבוע_בדילוג[[#This Row],[הווסת פעיל?]]&lt;&gt;1,B1272&lt;&gt;1,B1272&lt;&gt;""),IF(OR(שבוע_בדילוג[[#This Row],[LengthofCycle]]=F1272,F1272=29),1,0),"")</f>
        <v/>
      </c>
      <c r="AM1271" s="4" t="str">
        <f>IF(AND(שבוע_בדילוג[[#This Row],[הווסת פעיל?]]&lt;&gt;1,B1272&lt;&gt;1,B1272&lt;&gt;""),IF(OR(שבוע_בדילוג[[#This Row],[LengthofCycle]]=F1272,F1272=29,F1272=28),1,0),"")</f>
        <v/>
      </c>
    </row>
    <row r="1272" spans="1:39" x14ac:dyDescent="0.25">
      <c r="A1272" s="1" t="s">
        <v>158</v>
      </c>
      <c r="B1272" s="1">
        <v>26</v>
      </c>
      <c r="C1272" s="1">
        <v>0</v>
      </c>
      <c r="D1272" s="1">
        <v>1</v>
      </c>
      <c r="E1272" s="1">
        <v>0</v>
      </c>
      <c r="F1272" s="1">
        <v>28</v>
      </c>
      <c r="H1272" s="1">
        <f>שבוע_בדילוג[[#This Row],[LengthofCycle]]+1</f>
        <v>29</v>
      </c>
      <c r="I1272" s="1" t="str">
        <f>IF(IFERROR(LOOKUP(שבוע_בדילוג[[#This Row],[ClientID]],קביעויות[השבוע בדילוג]),FALSE)=שבוע_בדילוג[[#This Row],[ClientID]],1,"")</f>
        <v/>
      </c>
      <c r="J1272" s="1" t="str">
        <f>IF(AND(שבוע_בדילוג[[#This Row],[CycleNumber]]&gt;1,OR(B1273="",שבוע_בדילוג[[#This Row],[CycleNumber]]&gt;B1271)),IF(OR(AND(שבוע_בדילוג[[#This Row],[LengthofCycle]]=29,F1271=29),AND(שבוע_בדילוג[[#This Row],[LengthofCycle]]=36,F1271=36)),1,""),"")</f>
        <v/>
      </c>
      <c r="K1272" s="1" t="str">
        <f>IF(AND(שבוע_בדילוג[[#This Row],[וסת השבוע]]=1,J1271=1,שבוע_בדילוג[[#This Row],[CycleNumber]]&gt;B1271),1,"")</f>
        <v/>
      </c>
      <c r="L1272" s="1" t="str">
        <f>IF(שבוע_בדילוג[[#This Row],[CycleNumber]]=1,"",IF(שבוע_בדילוג[[#This Row],[וסת השבוע]]=1,0,IF(L1271="","",IF(L1271=0,IF(שבוע_בדילוג[[#This Row],[LengthofCycle]]=29,0,1),IF(L1271=1,IF(שבוע_בדילוג[[#This Row],[LengthofCycle]]+F1271=29*2,0,2),IF(L1271=2,IF(שבוע_בדילוג[[#This Row],[LengthofCycle]]+F1271+F1270=29*3,0,3),""))))))</f>
        <v/>
      </c>
      <c r="M1272" s="1" t="str">
        <f>IF(שבוע_בדילוג[[#This Row],[וסת השבוע]]=1,IF(שבוע_בדילוג[[#This Row],[וסת השבוע וההפלגה ביחד]]=1,M1271+1,0),IF(AND(שבוע_בדילוג[[#This Row],[CycleNumber]]&gt;B1271,שבוע_בדילוג[[#This Row],[CycleNumber]]&gt;1),IF(שבוע_בדילוג[[#This Row],[וסת השבוע פעיל?]]&lt;&gt;"",M1271+1,""),""))</f>
        <v/>
      </c>
      <c r="N1272" s="1" t="str">
        <f>IF(שבוע_בדילוג[[#This Row],[וסת השבוע פעיל?2]]="","",IF(AND(שבוע_בדילוג[[#This Row],[וסת השבוע פעיל?]]&lt;&gt;"",שבוע_בדילוג[[#This Row],[CycleNumber]]&lt;B1273,B1273&lt;&gt;"",שבוע_בדילוג[[#This Row],[וסת השבוע פעיל?]]&lt;3),IF(L1273=0,IF(AND(שבוע_בדילוג[[#This Row],[וסת השבוע פעיל?]]&gt;0,J1273=1),0,1),0),""))</f>
        <v/>
      </c>
      <c r="O1272" s="1" t="str">
        <f t="shared" si="100"/>
        <v/>
      </c>
      <c r="P1272" s="1" t="str">
        <f>IF(AND(שבוע_בדילוג[[#This Row],[חיזוי - שבוע]]=1,K1273=1),1,"")</f>
        <v/>
      </c>
      <c r="Q1272" s="1" t="str">
        <f>IF(AND(שבוע_בדילוג[[#This Row],[וסת השבוע פעיל?]]&lt;3,OR(שבוע_בדילוג[[#This Row],[CycleNumber]]&gt;B1273,B1273="")),1,"")</f>
        <v/>
      </c>
      <c r="R1272" s="1" t="str">
        <f>IF(AND(שבוע_בדילוג[[#This Row],[חיזוי - שבוע]]&lt;&gt;"",שבוע_בדילוג[[#This Row],[וסת השבוע פעיל?2]]=""),1,"")</f>
        <v/>
      </c>
      <c r="S1272" s="1" t="str">
        <f>IF(שבוע_בדילוג[[#This Row],[האישה קבעה וסת שבוע בדילוג?]]=1,IF(שבוע_בדילוג[[#This Row],[וסת השבוע פעיל?]]&lt;3,1,0),"")</f>
        <v/>
      </c>
      <c r="T12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2" s="1">
        <f t="shared" si="101"/>
        <v>0</v>
      </c>
      <c r="V1272" s="1">
        <f t="shared" si="102"/>
        <v>0</v>
      </c>
      <c r="W1272" s="1">
        <f t="shared" si="103"/>
        <v>0</v>
      </c>
      <c r="X1272" s="1">
        <f>IF(שבוע_בדילוג[[#This Row],[3 הפלגות זהות]]="","",IF(שבוע_בדילוג[[#This Row],[3 הפלגות זהות]]=1,שבוע_בדילוג[[#This Row],[LengthofCycle]],X1271))</f>
        <v>27</v>
      </c>
      <c r="Y1272" s="1">
        <f>IF(שבוע_בדילוג[[#This Row],[וסת קבוע אחרון]]="","",IF(OR(שבוע_בדילוג[[#This Row],[LengthofCycle]]=שבוע_בדילוג[[#This Row],[וסת קבוע אחרון]],F1271=שבוע_בדילוג[[#This Row],[וסת קבוע אחרון]],F1270=שבוע_בדילוג[[#This Row],[וסת קבוע אחרון]]),1,0))</f>
        <v>1</v>
      </c>
      <c r="Z1272" s="1">
        <f>IF(OR(שבוע_בדילוג[[#This Row],[הווסת פעיל?]]=0,שבוע_בדילוג[[#This Row],[הווסת פעיל?]]=""),"",SUM(Z1271,שבוע_בדילוג[[#This Row],[הווסת פעיל?]]))</f>
        <v>14</v>
      </c>
      <c r="AA1272" s="1" t="str">
        <f>IF(AND(שבוע_בדילוג[[#This Row],[כמה מחזורים עד עקירה]]&lt;&gt;"",Z1273=""),שבוע_בדילוג[[#This Row],[כמה מחזורים עד עקירה]],"")</f>
        <v/>
      </c>
      <c r="AB1272" s="1" t="str">
        <f>IF(AND(שבוע_בדילוג[[#This Row],[הווסת פעיל?]]=1,שבוע_בדילוג[[#This Row],[וסת קבוע אחרון]]&lt;&gt;X1271),שבוע_בדילוג[[#This Row],[וסת קבוע אחרון]],"")</f>
        <v/>
      </c>
      <c r="AC1272" s="1" t="str">
        <f>IF(AND(שבוע_בדילוג[[#This Row],[הווסת פעיל?]]=1,Y1271=0,שבוע_בדילוג[[#This Row],[וסת קבוע אחרון]]=X1271),שבוע_בדילוג[[#This Row],[וסת קבוע אחרון]],"")</f>
        <v/>
      </c>
      <c r="AD1272" s="1" t="str">
        <f>IF(AND(שבוע_בדילוג[[#This Row],[הווסת פעיל?]]=1,Y1271=0,שבוע_בדילוג[[#This Row],[וסת קבוע אחרון]]&lt;&gt;X1271),1,"")</f>
        <v/>
      </c>
      <c r="AE1272" s="1" t="str">
        <f>IF(AND(שבוע_בדילוג[[#This Row],[הווסת פעיל?]]&lt;&gt;"",B1273=1),שבוע_בדילוג[[#This Row],[CycleNumber]],"")</f>
        <v/>
      </c>
      <c r="AF1272" s="1" t="str">
        <f>IF(AND(שבוע_בדילוג[[#This Row],[הווסת פעיל?]]&lt;&gt;"",Y1271=""),שבוע_בדילוג[[#This Row],[CycleNumber]],"")</f>
        <v/>
      </c>
      <c r="AG1272" s="1">
        <f>IF(B1273=1,"",IF(שבוע_בדילוג[[#This Row],[הווסת פעיל?]]=1,IF(שבוע_בדילוג[[#This Row],[וסת קבוע אחרון]]=F1273,1,0),""))</f>
        <v>0</v>
      </c>
      <c r="AH1272" s="1">
        <f>IF(B1273=1,"",IF(שבוע_בדילוג[[#This Row],[הווסת פעיל?]]=1,IF(OR(שבוע_בדילוג[[#This Row],[וסת קבוע אחרון]]=F1273,F1273=שבוע_בדילוג[[#This Row],[LengthofCycle]]),1,0),""))</f>
        <v>1</v>
      </c>
      <c r="AI1272" s="1">
        <f>IF(B1273=1,"",IF(שבוע_בדילוג[[#This Row],[הווסת פעיל?]]=1,IF(OR(שבוע_בדילוג[[#This Row],[וסת קבוע אחרון]]=F1273,F1273=שבוע_בדילוג[[#This Row],[LengthofCycle]],AND(שבוע_בדילוג[[#This Row],[LengthofCycle]]&lt;&gt;שבוע_בדילוג[[#This Row],[וסת קבוע אחרון]],OR(F1273=28,F1273=29))),1,0),""))</f>
        <v>1</v>
      </c>
      <c r="AJ1272" s="1" t="str">
        <f>IF(AND(שבוע_בדילוג[[#This Row],[הווסת פעיל?]]=1,B1273=1),1,"")</f>
        <v/>
      </c>
      <c r="AK1272" s="4" t="str">
        <f>IF(AND(שבוע_בדילוג[[#This Row],[הווסת פעיל?]]&lt;&gt;1,B1273&lt;&gt;1,B1273&lt;&gt;""),IF(שבוע_בדילוג[[#This Row],[LengthofCycle]]=F1273,1,0),"")</f>
        <v/>
      </c>
      <c r="AL1272" s="4" t="str">
        <f>IF(AND(שבוע_בדילוג[[#This Row],[הווסת פעיל?]]&lt;&gt;1,B1273&lt;&gt;1,B1273&lt;&gt;""),IF(OR(שבוע_בדילוג[[#This Row],[LengthofCycle]]=F1273,F1273=29),1,0),"")</f>
        <v/>
      </c>
      <c r="AM1272" s="4" t="str">
        <f>IF(AND(שבוע_בדילוג[[#This Row],[הווסת פעיל?]]&lt;&gt;1,B1273&lt;&gt;1,B1273&lt;&gt;""),IF(OR(שבוע_בדילוג[[#This Row],[LengthofCycle]]=F1273,F1273=29,F1273=28),1,0),"")</f>
        <v/>
      </c>
    </row>
    <row r="1273" spans="1:39" x14ac:dyDescent="0.25">
      <c r="A1273" s="1" t="s">
        <v>158</v>
      </c>
      <c r="B1273" s="1">
        <v>27</v>
      </c>
      <c r="C1273" s="1">
        <v>0</v>
      </c>
      <c r="D1273" s="1">
        <v>1</v>
      </c>
      <c r="E1273" s="1">
        <v>0</v>
      </c>
      <c r="F1273" s="1">
        <v>28</v>
      </c>
      <c r="H1273" s="1">
        <f>שבוע_בדילוג[[#This Row],[LengthofCycle]]+1</f>
        <v>29</v>
      </c>
      <c r="I1273" s="1" t="str">
        <f>IF(IFERROR(LOOKUP(שבוע_בדילוג[[#This Row],[ClientID]],קביעויות[השבוע בדילוג]),FALSE)=שבוע_בדילוג[[#This Row],[ClientID]],1,"")</f>
        <v/>
      </c>
      <c r="J1273" s="1" t="str">
        <f>IF(AND(שבוע_בדילוג[[#This Row],[CycleNumber]]&gt;1,OR(B1274="",שבוע_בדילוג[[#This Row],[CycleNumber]]&gt;B1272)),IF(OR(AND(שבוע_בדילוג[[#This Row],[LengthofCycle]]=29,F1272=29),AND(שבוע_בדילוג[[#This Row],[LengthofCycle]]=36,F1272=36)),1,""),"")</f>
        <v/>
      </c>
      <c r="K1273" s="1" t="str">
        <f>IF(AND(שבוע_בדילוג[[#This Row],[וסת השבוע]]=1,J1272=1,שבוע_בדילוג[[#This Row],[CycleNumber]]&gt;B1272),1,"")</f>
        <v/>
      </c>
      <c r="L1273" s="1" t="str">
        <f>IF(שבוע_בדילוג[[#This Row],[CycleNumber]]=1,"",IF(שבוע_בדילוג[[#This Row],[וסת השבוע]]=1,0,IF(L1272="","",IF(L1272=0,IF(שבוע_בדילוג[[#This Row],[LengthofCycle]]=29,0,1),IF(L1272=1,IF(שבוע_בדילוג[[#This Row],[LengthofCycle]]+F1272=29*2,0,2),IF(L1272=2,IF(שבוע_בדילוג[[#This Row],[LengthofCycle]]+F1272+F1271=29*3,0,3),""))))))</f>
        <v/>
      </c>
      <c r="M1273" s="1" t="str">
        <f>IF(שבוע_בדילוג[[#This Row],[וסת השבוע]]=1,IF(שבוע_בדילוג[[#This Row],[וסת השבוע וההפלגה ביחד]]=1,M1272+1,0),IF(AND(שבוע_בדילוג[[#This Row],[CycleNumber]]&gt;B1272,שבוע_בדילוג[[#This Row],[CycleNumber]]&gt;1),IF(שבוע_בדילוג[[#This Row],[וסת השבוע פעיל?]]&lt;&gt;"",M1272+1,""),""))</f>
        <v/>
      </c>
      <c r="N1273" s="1" t="str">
        <f>IF(שבוע_בדילוג[[#This Row],[וסת השבוע פעיל?2]]="","",IF(AND(שבוע_בדילוג[[#This Row],[וסת השבוע פעיל?]]&lt;&gt;"",שבוע_בדילוג[[#This Row],[CycleNumber]]&lt;B1274,B1274&lt;&gt;"",שבוע_בדילוג[[#This Row],[וסת השבוע פעיל?]]&lt;3),IF(L1274=0,IF(AND(שבוע_בדילוג[[#This Row],[וסת השבוע פעיל?]]&gt;0,J1274=1),0,1),0),""))</f>
        <v/>
      </c>
      <c r="O1273" s="1" t="str">
        <f t="shared" si="100"/>
        <v/>
      </c>
      <c r="P1273" s="1" t="str">
        <f>IF(AND(שבוע_בדילוג[[#This Row],[חיזוי - שבוע]]=1,K1274=1),1,"")</f>
        <v/>
      </c>
      <c r="Q1273" s="1" t="str">
        <f>IF(AND(שבוע_בדילוג[[#This Row],[וסת השבוע פעיל?]]&lt;3,OR(שבוע_בדילוג[[#This Row],[CycleNumber]]&gt;B1274,B1274="")),1,"")</f>
        <v/>
      </c>
      <c r="R1273" s="1" t="str">
        <f>IF(AND(שבוע_בדילוג[[#This Row],[חיזוי - שבוע]]&lt;&gt;"",שבוע_בדילוג[[#This Row],[וסת השבוע פעיל?2]]=""),1,"")</f>
        <v/>
      </c>
      <c r="S1273" s="1" t="str">
        <f>IF(שבוע_בדילוג[[#This Row],[האישה קבעה וסת שבוע בדילוג?]]=1,IF(שבוע_בדילוג[[#This Row],[וסת השבוע פעיל?]]&lt;3,1,0),"")</f>
        <v/>
      </c>
      <c r="T12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3" s="1">
        <f t="shared" si="101"/>
        <v>0</v>
      </c>
      <c r="V1273" s="1">
        <f t="shared" si="102"/>
        <v>0</v>
      </c>
      <c r="W1273" s="1">
        <f t="shared" si="103"/>
        <v>0</v>
      </c>
      <c r="X1273" s="1">
        <f>IF(שבוע_בדילוג[[#This Row],[3 הפלגות זהות]]="","",IF(שבוע_בדילוג[[#This Row],[3 הפלגות זהות]]=1,שבוע_בדילוג[[#This Row],[LengthofCycle]],X1272))</f>
        <v>27</v>
      </c>
      <c r="Y1273" s="1">
        <f>IF(שבוע_בדילוג[[#This Row],[וסת קבוע אחרון]]="","",IF(OR(שבוע_בדילוג[[#This Row],[LengthofCycle]]=שבוע_בדילוג[[#This Row],[וסת קבוע אחרון]],F1272=שבוע_בדילוג[[#This Row],[וסת קבוע אחרון]],F1271=שבוע_בדילוג[[#This Row],[וסת קבוע אחרון]]),1,0))</f>
        <v>1</v>
      </c>
      <c r="Z1273" s="1">
        <f>IF(OR(שבוע_בדילוג[[#This Row],[הווסת פעיל?]]=0,שבוע_בדילוג[[#This Row],[הווסת פעיל?]]=""),"",SUM(Z1272,שבוע_בדילוג[[#This Row],[הווסת פעיל?]]))</f>
        <v>15</v>
      </c>
      <c r="AA1273" s="1" t="str">
        <f>IF(AND(שבוע_בדילוג[[#This Row],[כמה מחזורים עד עקירה]]&lt;&gt;"",Z1274=""),שבוע_בדילוג[[#This Row],[כמה מחזורים עד עקירה]],"")</f>
        <v/>
      </c>
      <c r="AB1273" s="1" t="str">
        <f>IF(AND(שבוע_בדילוג[[#This Row],[הווסת פעיל?]]=1,שבוע_בדילוג[[#This Row],[וסת קבוע אחרון]]&lt;&gt;X1272),שבוע_בדילוג[[#This Row],[וסת קבוע אחרון]],"")</f>
        <v/>
      </c>
      <c r="AC1273" s="1" t="str">
        <f>IF(AND(שבוע_בדילוג[[#This Row],[הווסת פעיל?]]=1,Y1272=0,שבוע_בדילוג[[#This Row],[וסת קבוע אחרון]]=X1272),שבוע_בדילוג[[#This Row],[וסת קבוע אחרון]],"")</f>
        <v/>
      </c>
      <c r="AD1273" s="1" t="str">
        <f>IF(AND(שבוע_בדילוג[[#This Row],[הווסת פעיל?]]=1,Y1272=0,שבוע_בדילוג[[#This Row],[וסת קבוע אחרון]]&lt;&gt;X1272),1,"")</f>
        <v/>
      </c>
      <c r="AE1273" s="1" t="str">
        <f>IF(AND(שבוע_בדילוג[[#This Row],[הווסת פעיל?]]&lt;&gt;"",B1274=1),שבוע_בדילוג[[#This Row],[CycleNumber]],"")</f>
        <v/>
      </c>
      <c r="AF1273" s="1" t="str">
        <f>IF(AND(שבוע_בדילוג[[#This Row],[הווסת פעיל?]]&lt;&gt;"",Y1272=""),שבוע_בדילוג[[#This Row],[CycleNumber]],"")</f>
        <v/>
      </c>
      <c r="AG1273" s="1">
        <f>IF(B1274=1,"",IF(שבוע_בדילוג[[#This Row],[הווסת פעיל?]]=1,IF(שבוע_בדילוג[[#This Row],[וסת קבוע אחרון]]=F1274,1,0),""))</f>
        <v>1</v>
      </c>
      <c r="AH1273" s="1">
        <f>IF(B1274=1,"",IF(שבוע_בדילוג[[#This Row],[הווסת פעיל?]]=1,IF(OR(שבוע_בדילוג[[#This Row],[וסת קבוע אחרון]]=F1274,F1274=שבוע_בדילוג[[#This Row],[LengthofCycle]]),1,0),""))</f>
        <v>1</v>
      </c>
      <c r="AI1273" s="1">
        <f>IF(B1274=1,"",IF(שבוע_בדילוג[[#This Row],[הווסת פעיל?]]=1,IF(OR(שבוע_בדילוג[[#This Row],[וסת קבוע אחרון]]=F1274,F1274=שבוע_בדילוג[[#This Row],[LengthofCycle]],AND(שבוע_בדילוג[[#This Row],[LengthofCycle]]&lt;&gt;שבוע_בדילוג[[#This Row],[וסת קבוע אחרון]],OR(F1274=28,F1274=29))),1,0),""))</f>
        <v>1</v>
      </c>
      <c r="AJ1273" s="1" t="str">
        <f>IF(AND(שבוע_בדילוג[[#This Row],[הווסת פעיל?]]=1,B1274=1),1,"")</f>
        <v/>
      </c>
      <c r="AK1273" s="4" t="str">
        <f>IF(AND(שבוע_בדילוג[[#This Row],[הווסת פעיל?]]&lt;&gt;1,B1274&lt;&gt;1,B1274&lt;&gt;""),IF(שבוע_בדילוג[[#This Row],[LengthofCycle]]=F1274,1,0),"")</f>
        <v/>
      </c>
      <c r="AL1273" s="4" t="str">
        <f>IF(AND(שבוע_בדילוג[[#This Row],[הווסת פעיל?]]&lt;&gt;1,B1274&lt;&gt;1,B1274&lt;&gt;""),IF(OR(שבוע_בדילוג[[#This Row],[LengthofCycle]]=F1274,F1274=29),1,0),"")</f>
        <v/>
      </c>
      <c r="AM1273" s="4" t="str">
        <f>IF(AND(שבוע_בדילוג[[#This Row],[הווסת פעיל?]]&lt;&gt;1,B1274&lt;&gt;1,B1274&lt;&gt;""),IF(OR(שבוע_בדילוג[[#This Row],[LengthofCycle]]=F1274,F1274=29,F1274=28),1,0),"")</f>
        <v/>
      </c>
    </row>
    <row r="1274" spans="1:39" x14ac:dyDescent="0.25">
      <c r="A1274" s="1" t="s">
        <v>158</v>
      </c>
      <c r="B1274" s="1">
        <v>28</v>
      </c>
      <c r="C1274" s="1">
        <v>0</v>
      </c>
      <c r="D1274" s="1">
        <v>1</v>
      </c>
      <c r="E1274" s="1">
        <v>0</v>
      </c>
      <c r="F1274" s="1">
        <v>27</v>
      </c>
      <c r="H1274" s="1">
        <f>שבוע_בדילוג[[#This Row],[LengthofCycle]]+1</f>
        <v>28</v>
      </c>
      <c r="I1274" s="1" t="str">
        <f>IF(IFERROR(LOOKUP(שבוע_בדילוג[[#This Row],[ClientID]],קביעויות[השבוע בדילוג]),FALSE)=שבוע_בדילוג[[#This Row],[ClientID]],1,"")</f>
        <v/>
      </c>
      <c r="J1274" s="1" t="str">
        <f>IF(AND(שבוע_בדילוג[[#This Row],[CycleNumber]]&gt;1,OR(B1275="",שבוע_בדילוג[[#This Row],[CycleNumber]]&gt;B1273)),IF(OR(AND(שבוע_בדילוג[[#This Row],[LengthofCycle]]=29,F1273=29),AND(שבוע_בדילוג[[#This Row],[LengthofCycle]]=36,F1273=36)),1,""),"")</f>
        <v/>
      </c>
      <c r="K1274" s="1" t="str">
        <f>IF(AND(שבוע_בדילוג[[#This Row],[וסת השבוע]]=1,J1273=1,שבוע_בדילוג[[#This Row],[CycleNumber]]&gt;B1273),1,"")</f>
        <v/>
      </c>
      <c r="L1274" s="1" t="str">
        <f>IF(שבוע_בדילוג[[#This Row],[CycleNumber]]=1,"",IF(שבוע_בדילוג[[#This Row],[וסת השבוע]]=1,0,IF(L1273="","",IF(L1273=0,IF(שבוע_בדילוג[[#This Row],[LengthofCycle]]=29,0,1),IF(L1273=1,IF(שבוע_בדילוג[[#This Row],[LengthofCycle]]+F1273=29*2,0,2),IF(L1273=2,IF(שבוע_בדילוג[[#This Row],[LengthofCycle]]+F1273+F1272=29*3,0,3),""))))))</f>
        <v/>
      </c>
      <c r="M1274" s="1" t="str">
        <f>IF(שבוע_בדילוג[[#This Row],[וסת השבוע]]=1,IF(שבוע_בדילוג[[#This Row],[וסת השבוע וההפלגה ביחד]]=1,M1273+1,0),IF(AND(שבוע_בדילוג[[#This Row],[CycleNumber]]&gt;B1273,שבוע_בדילוג[[#This Row],[CycleNumber]]&gt;1),IF(שבוע_בדילוג[[#This Row],[וסת השבוע פעיל?]]&lt;&gt;"",M1273+1,""),""))</f>
        <v/>
      </c>
      <c r="N1274" s="1" t="str">
        <f>IF(שבוע_בדילוג[[#This Row],[וסת השבוע פעיל?2]]="","",IF(AND(שבוע_בדילוג[[#This Row],[וסת השבוע פעיל?]]&lt;&gt;"",שבוע_בדילוג[[#This Row],[CycleNumber]]&lt;B1275,B1275&lt;&gt;"",שבוע_בדילוג[[#This Row],[וסת השבוע פעיל?]]&lt;3),IF(L1275=0,IF(AND(שבוע_בדילוג[[#This Row],[וסת השבוע פעיל?]]&gt;0,J1275=1),0,1),0),""))</f>
        <v/>
      </c>
      <c r="O1274" s="1" t="str">
        <f t="shared" si="100"/>
        <v/>
      </c>
      <c r="P1274" s="1" t="str">
        <f>IF(AND(שבוע_בדילוג[[#This Row],[חיזוי - שבוע]]=1,K1275=1),1,"")</f>
        <v/>
      </c>
      <c r="Q1274" s="1" t="str">
        <f>IF(AND(שבוע_בדילוג[[#This Row],[וסת השבוע פעיל?]]&lt;3,OR(שבוע_בדילוג[[#This Row],[CycleNumber]]&gt;B1275,B1275="")),1,"")</f>
        <v/>
      </c>
      <c r="R1274" s="1" t="str">
        <f>IF(AND(שבוע_בדילוג[[#This Row],[חיזוי - שבוע]]&lt;&gt;"",שבוע_בדילוג[[#This Row],[וסת השבוע פעיל?2]]=""),1,"")</f>
        <v/>
      </c>
      <c r="S1274" s="1" t="str">
        <f>IF(שבוע_בדילוג[[#This Row],[האישה קבעה וסת שבוע בדילוג?]]=1,IF(שבוע_בדילוג[[#This Row],[וסת השבוע פעיל?]]&lt;3,1,0),"")</f>
        <v/>
      </c>
      <c r="T12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4" s="1">
        <f t="shared" si="101"/>
        <v>0</v>
      </c>
      <c r="V1274" s="1">
        <f t="shared" si="102"/>
        <v>0</v>
      </c>
      <c r="W1274" s="1">
        <f t="shared" si="103"/>
        <v>0</v>
      </c>
      <c r="X1274" s="1">
        <f>IF(שבוע_בדילוג[[#This Row],[3 הפלגות זהות]]="","",IF(שבוע_בדילוג[[#This Row],[3 הפלגות זהות]]=1,שבוע_בדילוג[[#This Row],[LengthofCycle]],X1273))</f>
        <v>27</v>
      </c>
      <c r="Y1274" s="1">
        <f>IF(שבוע_בדילוג[[#This Row],[וסת קבוע אחרון]]="","",IF(OR(שבוע_בדילוג[[#This Row],[LengthofCycle]]=שבוע_בדילוג[[#This Row],[וסת קבוע אחרון]],F1273=שבוע_בדילוג[[#This Row],[וסת קבוע אחרון]],F1272=שבוע_בדילוג[[#This Row],[וסת קבוע אחרון]]),1,0))</f>
        <v>1</v>
      </c>
      <c r="Z1274" s="1">
        <f>IF(OR(שבוע_בדילוג[[#This Row],[הווסת פעיל?]]=0,שבוע_בדילוג[[#This Row],[הווסת פעיל?]]=""),"",SUM(Z1273,שבוע_בדילוג[[#This Row],[הווסת פעיל?]]))</f>
        <v>16</v>
      </c>
      <c r="AA1274" s="1" t="str">
        <f>IF(AND(שבוע_בדילוג[[#This Row],[כמה מחזורים עד עקירה]]&lt;&gt;"",Z1275=""),שבוע_בדילוג[[#This Row],[כמה מחזורים עד עקירה]],"")</f>
        <v/>
      </c>
      <c r="AB1274" s="1" t="str">
        <f>IF(AND(שבוע_בדילוג[[#This Row],[הווסת פעיל?]]=1,שבוע_בדילוג[[#This Row],[וסת קבוע אחרון]]&lt;&gt;X1273),שבוע_בדילוג[[#This Row],[וסת קבוע אחרון]],"")</f>
        <v/>
      </c>
      <c r="AC1274" s="1" t="str">
        <f>IF(AND(שבוע_בדילוג[[#This Row],[הווסת פעיל?]]=1,Y1273=0,שבוע_בדילוג[[#This Row],[וסת קבוע אחרון]]=X1273),שבוע_בדילוג[[#This Row],[וסת קבוע אחרון]],"")</f>
        <v/>
      </c>
      <c r="AD1274" s="1" t="str">
        <f>IF(AND(שבוע_בדילוג[[#This Row],[הווסת פעיל?]]=1,Y1273=0,שבוע_בדילוג[[#This Row],[וסת קבוע אחרון]]&lt;&gt;X1273),1,"")</f>
        <v/>
      </c>
      <c r="AE1274" s="1" t="str">
        <f>IF(AND(שבוע_בדילוג[[#This Row],[הווסת פעיל?]]&lt;&gt;"",B1275=1),שבוע_בדילוג[[#This Row],[CycleNumber]],"")</f>
        <v/>
      </c>
      <c r="AF1274" s="1" t="str">
        <f>IF(AND(שבוע_בדילוג[[#This Row],[הווסת פעיל?]]&lt;&gt;"",Y1273=""),שבוע_בדילוג[[#This Row],[CycleNumber]],"")</f>
        <v/>
      </c>
      <c r="AG1274" s="1">
        <f>IF(B1275=1,"",IF(שבוע_בדילוג[[#This Row],[הווסת פעיל?]]=1,IF(שבוע_בדילוג[[#This Row],[וסת קבוע אחרון]]=F1275,1,0),""))</f>
        <v>0</v>
      </c>
      <c r="AH1274" s="1">
        <f>IF(B1275=1,"",IF(שבוע_בדילוג[[#This Row],[הווסת פעיל?]]=1,IF(OR(שבוע_בדילוג[[#This Row],[וסת קבוע אחרון]]=F1275,F1275=שבוע_בדילוג[[#This Row],[LengthofCycle]]),1,0),""))</f>
        <v>0</v>
      </c>
      <c r="AI1274" s="1">
        <f>IF(B1275=1,"",IF(שבוע_בדילוג[[#This Row],[הווסת פעיל?]]=1,IF(OR(שבוע_בדילוג[[#This Row],[וסת קבוע אחרון]]=F1275,F1275=שבוע_בדילוג[[#This Row],[LengthofCycle]],AND(שבוע_בדילוג[[#This Row],[LengthofCycle]]&lt;&gt;שבוע_בדילוג[[#This Row],[וסת קבוע אחרון]],OR(F1275=28,F1275=29))),1,0),""))</f>
        <v>0</v>
      </c>
      <c r="AJ1274" s="1" t="str">
        <f>IF(AND(שבוע_בדילוג[[#This Row],[הווסת פעיל?]]=1,B1275=1),1,"")</f>
        <v/>
      </c>
      <c r="AK1274" s="4" t="str">
        <f>IF(AND(שבוע_בדילוג[[#This Row],[הווסת פעיל?]]&lt;&gt;1,B1275&lt;&gt;1,B1275&lt;&gt;""),IF(שבוע_בדילוג[[#This Row],[LengthofCycle]]=F1275,1,0),"")</f>
        <v/>
      </c>
      <c r="AL1274" s="4" t="str">
        <f>IF(AND(שבוע_בדילוג[[#This Row],[הווסת פעיל?]]&lt;&gt;1,B1275&lt;&gt;1,B1275&lt;&gt;""),IF(OR(שבוע_בדילוג[[#This Row],[LengthofCycle]]=F1275,F1275=29),1,0),"")</f>
        <v/>
      </c>
      <c r="AM1274" s="4" t="str">
        <f>IF(AND(שבוע_בדילוג[[#This Row],[הווסת פעיל?]]&lt;&gt;1,B1275&lt;&gt;1,B1275&lt;&gt;""),IF(OR(שבוע_בדילוג[[#This Row],[LengthofCycle]]=F1275,F1275=29,F1275=28),1,0),"")</f>
        <v/>
      </c>
    </row>
    <row r="1275" spans="1:39" x14ac:dyDescent="0.25">
      <c r="A1275" s="1" t="s">
        <v>158</v>
      </c>
      <c r="B1275" s="1">
        <v>29</v>
      </c>
      <c r="C1275" s="1">
        <v>0</v>
      </c>
      <c r="D1275" s="1">
        <v>1</v>
      </c>
      <c r="E1275" s="1">
        <v>0</v>
      </c>
      <c r="F1275" s="1">
        <v>24</v>
      </c>
      <c r="H1275" s="1">
        <f>שבוע_בדילוג[[#This Row],[LengthofCycle]]+1</f>
        <v>25</v>
      </c>
      <c r="I1275" s="1" t="str">
        <f>IF(IFERROR(LOOKUP(שבוע_בדילוג[[#This Row],[ClientID]],קביעויות[השבוע בדילוג]),FALSE)=שבוע_בדילוג[[#This Row],[ClientID]],1,"")</f>
        <v/>
      </c>
      <c r="J1275" s="1" t="str">
        <f>IF(AND(שבוע_בדילוג[[#This Row],[CycleNumber]]&gt;1,OR(B1276="",שבוע_בדילוג[[#This Row],[CycleNumber]]&gt;B1274)),IF(OR(AND(שבוע_בדילוג[[#This Row],[LengthofCycle]]=29,F1274=29),AND(שבוע_בדילוג[[#This Row],[LengthofCycle]]=36,F1274=36)),1,""),"")</f>
        <v/>
      </c>
      <c r="K1275" s="1" t="str">
        <f>IF(AND(שבוע_בדילוג[[#This Row],[וסת השבוע]]=1,J1274=1,שבוע_בדילוג[[#This Row],[CycleNumber]]&gt;B1274),1,"")</f>
        <v/>
      </c>
      <c r="L1275" s="1" t="str">
        <f>IF(שבוע_בדילוג[[#This Row],[CycleNumber]]=1,"",IF(שבוע_בדילוג[[#This Row],[וסת השבוע]]=1,0,IF(L1274="","",IF(L1274=0,IF(שבוע_בדילוג[[#This Row],[LengthofCycle]]=29,0,1),IF(L1274=1,IF(שבוע_בדילוג[[#This Row],[LengthofCycle]]+F1274=29*2,0,2),IF(L1274=2,IF(שבוע_בדילוג[[#This Row],[LengthofCycle]]+F1274+F1273=29*3,0,3),""))))))</f>
        <v/>
      </c>
      <c r="M1275" s="1" t="str">
        <f>IF(שבוע_בדילוג[[#This Row],[וסת השבוע]]=1,IF(שבוע_בדילוג[[#This Row],[וסת השבוע וההפלגה ביחד]]=1,M1274+1,0),IF(AND(שבוע_בדילוג[[#This Row],[CycleNumber]]&gt;B1274,שבוע_בדילוג[[#This Row],[CycleNumber]]&gt;1),IF(שבוע_בדילוג[[#This Row],[וסת השבוע פעיל?]]&lt;&gt;"",M1274+1,""),""))</f>
        <v/>
      </c>
      <c r="N1275" s="1" t="str">
        <f>IF(שבוע_בדילוג[[#This Row],[וסת השבוע פעיל?2]]="","",IF(AND(שבוע_בדילוג[[#This Row],[וסת השבוע פעיל?]]&lt;&gt;"",שבוע_בדילוג[[#This Row],[CycleNumber]]&lt;B1276,B1276&lt;&gt;"",שבוע_בדילוג[[#This Row],[וסת השבוע פעיל?]]&lt;3),IF(L1276=0,IF(AND(שבוע_בדילוג[[#This Row],[וסת השבוע פעיל?]]&gt;0,J1276=1),0,1),0),""))</f>
        <v/>
      </c>
      <c r="O1275" s="1" t="str">
        <f t="shared" si="100"/>
        <v/>
      </c>
      <c r="P1275" s="1" t="str">
        <f>IF(AND(שבוע_בדילוג[[#This Row],[חיזוי - שבוע]]=1,K1276=1),1,"")</f>
        <v/>
      </c>
      <c r="Q1275" s="1" t="str">
        <f>IF(AND(שבוע_בדילוג[[#This Row],[וסת השבוע פעיל?]]&lt;3,OR(שבוע_בדילוג[[#This Row],[CycleNumber]]&gt;B1276,B1276="")),1,"")</f>
        <v/>
      </c>
      <c r="R1275" s="1" t="str">
        <f>IF(AND(שבוע_בדילוג[[#This Row],[חיזוי - שבוע]]&lt;&gt;"",שבוע_בדילוג[[#This Row],[וסת השבוע פעיל?2]]=""),1,"")</f>
        <v/>
      </c>
      <c r="S1275" s="1" t="str">
        <f>IF(שבוע_בדילוג[[#This Row],[האישה קבעה וסת שבוע בדילוג?]]=1,IF(שבוע_בדילוג[[#This Row],[וסת השבוע פעיל?]]&lt;3,1,0),"")</f>
        <v/>
      </c>
      <c r="T12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5" s="1">
        <f t="shared" si="101"/>
        <v>0</v>
      </c>
      <c r="V1275" s="1">
        <f t="shared" si="102"/>
        <v>0</v>
      </c>
      <c r="W1275" s="1">
        <f t="shared" si="103"/>
        <v>0</v>
      </c>
      <c r="X1275" s="1">
        <f>IF(שבוע_בדילוג[[#This Row],[3 הפלגות זהות]]="","",IF(שבוע_בדילוג[[#This Row],[3 הפלגות זהות]]=1,שבוע_בדילוג[[#This Row],[LengthofCycle]],X1274))</f>
        <v>27</v>
      </c>
      <c r="Y1275" s="1">
        <f>IF(שבוע_בדילוג[[#This Row],[וסת קבוע אחרון]]="","",IF(OR(שבוע_בדילוג[[#This Row],[LengthofCycle]]=שבוע_בדילוג[[#This Row],[וסת קבוע אחרון]],F1274=שבוע_בדילוג[[#This Row],[וסת קבוע אחרון]],F1273=שבוע_בדילוג[[#This Row],[וסת קבוע אחרון]]),1,0))</f>
        <v>1</v>
      </c>
      <c r="Z1275" s="1">
        <f>IF(OR(שבוע_בדילוג[[#This Row],[הווסת פעיל?]]=0,שבוע_בדילוג[[#This Row],[הווסת פעיל?]]=""),"",SUM(Z1274,שבוע_בדילוג[[#This Row],[הווסת פעיל?]]))</f>
        <v>17</v>
      </c>
      <c r="AA1275" s="1" t="str">
        <f>IF(AND(שבוע_בדילוג[[#This Row],[כמה מחזורים עד עקירה]]&lt;&gt;"",Z1276=""),שבוע_בדילוג[[#This Row],[כמה מחזורים עד עקירה]],"")</f>
        <v/>
      </c>
      <c r="AB1275" s="1" t="str">
        <f>IF(AND(שבוע_בדילוג[[#This Row],[הווסת פעיל?]]=1,שבוע_בדילוג[[#This Row],[וסת קבוע אחרון]]&lt;&gt;X1274),שבוע_בדילוג[[#This Row],[וסת קבוע אחרון]],"")</f>
        <v/>
      </c>
      <c r="AC1275" s="1" t="str">
        <f>IF(AND(שבוע_בדילוג[[#This Row],[הווסת פעיל?]]=1,Y1274=0,שבוע_בדילוג[[#This Row],[וסת קבוע אחרון]]=X1274),שבוע_בדילוג[[#This Row],[וסת קבוע אחרון]],"")</f>
        <v/>
      </c>
      <c r="AD1275" s="1" t="str">
        <f>IF(AND(שבוע_בדילוג[[#This Row],[הווסת פעיל?]]=1,Y1274=0,שבוע_בדילוג[[#This Row],[וסת קבוע אחרון]]&lt;&gt;X1274),1,"")</f>
        <v/>
      </c>
      <c r="AE1275" s="1" t="str">
        <f>IF(AND(שבוע_בדילוג[[#This Row],[הווסת פעיל?]]&lt;&gt;"",B1276=1),שבוע_בדילוג[[#This Row],[CycleNumber]],"")</f>
        <v/>
      </c>
      <c r="AF1275" s="1" t="str">
        <f>IF(AND(שבוע_בדילוג[[#This Row],[הווסת פעיל?]]&lt;&gt;"",Y1274=""),שבוע_בדילוג[[#This Row],[CycleNumber]],"")</f>
        <v/>
      </c>
      <c r="AG1275" s="1">
        <f>IF(B1276=1,"",IF(שבוע_בדילוג[[#This Row],[הווסת פעיל?]]=1,IF(שבוע_בדילוג[[#This Row],[וסת קבוע אחרון]]=F1276,1,0),""))</f>
        <v>0</v>
      </c>
      <c r="AH1275" s="1">
        <f>IF(B1276=1,"",IF(שבוע_בדילוג[[#This Row],[הווסת פעיל?]]=1,IF(OR(שבוע_בדילוג[[#This Row],[וסת קבוע אחרון]]=F1276,F1276=שבוע_בדילוג[[#This Row],[LengthofCycle]]),1,0),""))</f>
        <v>0</v>
      </c>
      <c r="AI1275" s="1">
        <f>IF(B1276=1,"",IF(שבוע_בדילוג[[#This Row],[הווסת פעיל?]]=1,IF(OR(שבוע_בדילוג[[#This Row],[וסת קבוע אחרון]]=F1276,F1276=שבוע_בדילוג[[#This Row],[LengthofCycle]],AND(שבוע_בדילוג[[#This Row],[LengthofCycle]]&lt;&gt;שבוע_בדילוג[[#This Row],[וסת קבוע אחרון]],OR(F1276=28,F1276=29))),1,0),""))</f>
        <v>1</v>
      </c>
      <c r="AJ1275" s="1" t="str">
        <f>IF(AND(שבוע_בדילוג[[#This Row],[הווסת פעיל?]]=1,B1276=1),1,"")</f>
        <v/>
      </c>
      <c r="AK1275" s="4" t="str">
        <f>IF(AND(שבוע_בדילוג[[#This Row],[הווסת פעיל?]]&lt;&gt;1,B1276&lt;&gt;1,B1276&lt;&gt;""),IF(שבוע_בדילוג[[#This Row],[LengthofCycle]]=F1276,1,0),"")</f>
        <v/>
      </c>
      <c r="AL1275" s="4" t="str">
        <f>IF(AND(שבוע_בדילוג[[#This Row],[הווסת פעיל?]]&lt;&gt;1,B1276&lt;&gt;1,B1276&lt;&gt;""),IF(OR(שבוע_בדילוג[[#This Row],[LengthofCycle]]=F1276,F1276=29),1,0),"")</f>
        <v/>
      </c>
      <c r="AM1275" s="4" t="str">
        <f>IF(AND(שבוע_בדילוג[[#This Row],[הווסת פעיל?]]&lt;&gt;1,B1276&lt;&gt;1,B1276&lt;&gt;""),IF(OR(שבוע_בדילוג[[#This Row],[LengthofCycle]]=F1276,F1276=29,F1276=28),1,0),"")</f>
        <v/>
      </c>
    </row>
    <row r="1276" spans="1:39" x14ac:dyDescent="0.25">
      <c r="A1276" s="1" t="s">
        <v>158</v>
      </c>
      <c r="B1276" s="1">
        <v>30</v>
      </c>
      <c r="C1276" s="1">
        <v>0</v>
      </c>
      <c r="D1276" s="1">
        <v>1</v>
      </c>
      <c r="E1276" s="1">
        <v>0</v>
      </c>
      <c r="F1276" s="1">
        <v>29</v>
      </c>
      <c r="H1276" s="1">
        <f>שבוע_בדילוג[[#This Row],[LengthofCycle]]+1</f>
        <v>30</v>
      </c>
      <c r="I1276" s="1" t="str">
        <f>IF(IFERROR(LOOKUP(שבוע_בדילוג[[#This Row],[ClientID]],קביעויות[השבוע בדילוג]),FALSE)=שבוע_בדילוג[[#This Row],[ClientID]],1,"")</f>
        <v/>
      </c>
      <c r="J1276" s="1" t="str">
        <f>IF(AND(שבוע_בדילוג[[#This Row],[CycleNumber]]&gt;1,OR(B1277="",שבוע_בדילוג[[#This Row],[CycleNumber]]&gt;B1275)),IF(OR(AND(שבוע_בדילוג[[#This Row],[LengthofCycle]]=29,F1275=29),AND(שבוע_בדילוג[[#This Row],[LengthofCycle]]=36,F1275=36)),1,""),"")</f>
        <v/>
      </c>
      <c r="K1276" s="1" t="str">
        <f>IF(AND(שבוע_בדילוג[[#This Row],[וסת השבוע]]=1,J1275=1,שבוע_בדילוג[[#This Row],[CycleNumber]]&gt;B1275),1,"")</f>
        <v/>
      </c>
      <c r="L1276" s="1" t="str">
        <f>IF(שבוע_בדילוג[[#This Row],[CycleNumber]]=1,"",IF(שבוע_בדילוג[[#This Row],[וסת השבוע]]=1,0,IF(L1275="","",IF(L1275=0,IF(שבוע_בדילוג[[#This Row],[LengthofCycle]]=29,0,1),IF(L1275=1,IF(שבוע_בדילוג[[#This Row],[LengthofCycle]]+F1275=29*2,0,2),IF(L1275=2,IF(שבוע_בדילוג[[#This Row],[LengthofCycle]]+F1275+F1274=29*3,0,3),""))))))</f>
        <v/>
      </c>
      <c r="M1276" s="1" t="str">
        <f>IF(שבוע_בדילוג[[#This Row],[וסת השבוע]]=1,IF(שבוע_בדילוג[[#This Row],[וסת השבוע וההפלגה ביחד]]=1,M1275+1,0),IF(AND(שבוע_בדילוג[[#This Row],[CycleNumber]]&gt;B1275,שבוע_בדילוג[[#This Row],[CycleNumber]]&gt;1),IF(שבוע_בדילוג[[#This Row],[וסת השבוע פעיל?]]&lt;&gt;"",M1275+1,""),""))</f>
        <v/>
      </c>
      <c r="N1276" s="1" t="str">
        <f>IF(שבוע_בדילוג[[#This Row],[וסת השבוע פעיל?2]]="","",IF(AND(שבוע_בדילוג[[#This Row],[וסת השבוע פעיל?]]&lt;&gt;"",שבוע_בדילוג[[#This Row],[CycleNumber]]&lt;B1277,B1277&lt;&gt;"",שבוע_בדילוג[[#This Row],[וסת השבוע פעיל?]]&lt;3),IF(L1277=0,IF(AND(שבוע_בדילוג[[#This Row],[וסת השבוע פעיל?]]&gt;0,J1277=1),0,1),0),""))</f>
        <v/>
      </c>
      <c r="O1276" s="1" t="str">
        <f t="shared" si="100"/>
        <v/>
      </c>
      <c r="P1276" s="1" t="str">
        <f>IF(AND(שבוע_בדילוג[[#This Row],[חיזוי - שבוע]]=1,K1277=1),1,"")</f>
        <v/>
      </c>
      <c r="Q1276" s="1" t="str">
        <f>IF(AND(שבוע_בדילוג[[#This Row],[וסת השבוע פעיל?]]&lt;3,OR(שבוע_בדילוג[[#This Row],[CycleNumber]]&gt;B1277,B1277="")),1,"")</f>
        <v/>
      </c>
      <c r="R1276" s="1" t="str">
        <f>IF(AND(שבוע_בדילוג[[#This Row],[חיזוי - שבוע]]&lt;&gt;"",שבוע_בדילוג[[#This Row],[וסת השבוע פעיל?2]]=""),1,"")</f>
        <v/>
      </c>
      <c r="S1276" s="1" t="str">
        <f>IF(שבוע_בדילוג[[#This Row],[האישה קבעה וסת שבוע בדילוג?]]=1,IF(שבוע_בדילוג[[#This Row],[וסת השבוע פעיל?]]&lt;3,1,0),"")</f>
        <v/>
      </c>
      <c r="T12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6" s="1">
        <f t="shared" si="101"/>
        <v>0</v>
      </c>
      <c r="V1276" s="1">
        <f t="shared" si="102"/>
        <v>0</v>
      </c>
      <c r="W1276" s="1">
        <f t="shared" si="103"/>
        <v>0</v>
      </c>
      <c r="X1276" s="1">
        <f>IF(שבוע_בדילוג[[#This Row],[3 הפלגות זהות]]="","",IF(שבוע_בדילוג[[#This Row],[3 הפלגות זהות]]=1,שבוע_בדילוג[[#This Row],[LengthofCycle]],X1275))</f>
        <v>27</v>
      </c>
      <c r="Y1276" s="1">
        <f>IF(שבוע_בדילוג[[#This Row],[וסת קבוע אחרון]]="","",IF(OR(שבוע_בדילוג[[#This Row],[LengthofCycle]]=שבוע_בדילוג[[#This Row],[וסת קבוע אחרון]],F1275=שבוע_בדילוג[[#This Row],[וסת קבוע אחרון]],F1274=שבוע_בדילוג[[#This Row],[וסת קבוע אחרון]]),1,0))</f>
        <v>1</v>
      </c>
      <c r="Z1276" s="1">
        <f>IF(OR(שבוע_בדילוג[[#This Row],[הווסת פעיל?]]=0,שבוע_בדילוג[[#This Row],[הווסת פעיל?]]=""),"",SUM(Z1275,שבוע_בדילוג[[#This Row],[הווסת פעיל?]]))</f>
        <v>18</v>
      </c>
      <c r="AA1276" s="1">
        <f>IF(AND(שבוע_בדילוג[[#This Row],[כמה מחזורים עד עקירה]]&lt;&gt;"",Z1277=""),שבוע_בדילוג[[#This Row],[כמה מחזורים עד עקירה]],"")</f>
        <v>18</v>
      </c>
      <c r="AB1276" s="1" t="str">
        <f>IF(AND(שבוע_בדילוג[[#This Row],[הווסת פעיל?]]=1,שבוע_בדילוג[[#This Row],[וסת קבוע אחרון]]&lt;&gt;X1275),שבוע_בדילוג[[#This Row],[וסת קבוע אחרון]],"")</f>
        <v/>
      </c>
      <c r="AC1276" s="1" t="str">
        <f>IF(AND(שבוע_בדילוג[[#This Row],[הווסת פעיל?]]=1,Y1275=0,שבוע_בדילוג[[#This Row],[וסת קבוע אחרון]]=X1275),שבוע_בדילוג[[#This Row],[וסת קבוע אחרון]],"")</f>
        <v/>
      </c>
      <c r="AD1276" s="1" t="str">
        <f>IF(AND(שבוע_בדילוג[[#This Row],[הווסת פעיל?]]=1,Y1275=0,שבוע_בדילוג[[#This Row],[וסת קבוע אחרון]]&lt;&gt;X1275),1,"")</f>
        <v/>
      </c>
      <c r="AE1276" s="1" t="str">
        <f>IF(AND(שבוע_בדילוג[[#This Row],[הווסת פעיל?]]&lt;&gt;"",B1277=1),שבוע_בדילוג[[#This Row],[CycleNumber]],"")</f>
        <v/>
      </c>
      <c r="AF1276" s="1" t="str">
        <f>IF(AND(שבוע_בדילוג[[#This Row],[הווסת פעיל?]]&lt;&gt;"",Y1275=""),שבוע_בדילוג[[#This Row],[CycleNumber]],"")</f>
        <v/>
      </c>
      <c r="AG1276" s="1">
        <f>IF(B1277=1,"",IF(שבוע_בדילוג[[#This Row],[הווסת פעיל?]]=1,IF(שבוע_בדילוג[[#This Row],[וסת קבוע אחרון]]=F1277,1,0),""))</f>
        <v>0</v>
      </c>
      <c r="AH1276" s="1">
        <f>IF(B1277=1,"",IF(שבוע_בדילוג[[#This Row],[הווסת פעיל?]]=1,IF(OR(שבוע_בדילוג[[#This Row],[וסת קבוע אחרון]]=F1277,F1277=שבוע_בדילוג[[#This Row],[LengthofCycle]]),1,0),""))</f>
        <v>0</v>
      </c>
      <c r="AI1276" s="1">
        <f>IF(B1277=1,"",IF(שבוע_בדילוג[[#This Row],[הווסת פעיל?]]=1,IF(OR(שבוע_בדילוג[[#This Row],[וסת קבוע אחרון]]=F1277,F1277=שבוע_בדילוג[[#This Row],[LengthofCycle]],AND(שבוע_בדילוג[[#This Row],[LengthofCycle]]&lt;&gt;שבוע_בדילוג[[#This Row],[וסת קבוע אחרון]],OR(F1277=28,F1277=29))),1,0),""))</f>
        <v>0</v>
      </c>
      <c r="AJ1276" s="1" t="str">
        <f>IF(AND(שבוע_בדילוג[[#This Row],[הווסת פעיל?]]=1,B1277=1),1,"")</f>
        <v/>
      </c>
      <c r="AK1276" s="4" t="str">
        <f>IF(AND(שבוע_בדילוג[[#This Row],[הווסת פעיל?]]&lt;&gt;1,B1277&lt;&gt;1,B1277&lt;&gt;""),IF(שבוע_בדילוג[[#This Row],[LengthofCycle]]=F1277,1,0),"")</f>
        <v/>
      </c>
      <c r="AL1276" s="4" t="str">
        <f>IF(AND(שבוע_בדילוג[[#This Row],[הווסת פעיל?]]&lt;&gt;1,B1277&lt;&gt;1,B1277&lt;&gt;""),IF(OR(שבוע_בדילוג[[#This Row],[LengthofCycle]]=F1277,F1277=29),1,0),"")</f>
        <v/>
      </c>
      <c r="AM1276" s="4" t="str">
        <f>IF(AND(שבוע_בדילוג[[#This Row],[הווסת פעיל?]]&lt;&gt;1,B1277&lt;&gt;1,B1277&lt;&gt;""),IF(OR(שבוע_בדילוג[[#This Row],[LengthofCycle]]=F1277,F1277=29,F1277=28),1,0),"")</f>
        <v/>
      </c>
    </row>
    <row r="1277" spans="1:39" x14ac:dyDescent="0.25">
      <c r="A1277" s="1" t="s">
        <v>158</v>
      </c>
      <c r="B1277" s="1">
        <v>31</v>
      </c>
      <c r="C1277" s="1">
        <v>0</v>
      </c>
      <c r="D1277" s="1">
        <v>1</v>
      </c>
      <c r="E1277" s="1">
        <v>0</v>
      </c>
      <c r="F1277" s="1">
        <v>24</v>
      </c>
      <c r="H1277" s="1">
        <f>שבוע_בדילוג[[#This Row],[LengthofCycle]]+1</f>
        <v>25</v>
      </c>
      <c r="I1277" s="1" t="str">
        <f>IF(IFERROR(LOOKUP(שבוע_בדילוג[[#This Row],[ClientID]],קביעויות[השבוע בדילוג]),FALSE)=שבוע_בדילוג[[#This Row],[ClientID]],1,"")</f>
        <v/>
      </c>
      <c r="J1277" s="1" t="str">
        <f>IF(AND(שבוע_בדילוג[[#This Row],[CycleNumber]]&gt;1,OR(B1278="",שבוע_בדילוג[[#This Row],[CycleNumber]]&gt;B1276)),IF(OR(AND(שבוע_בדילוג[[#This Row],[LengthofCycle]]=29,F1276=29),AND(שבוע_בדילוג[[#This Row],[LengthofCycle]]=36,F1276=36)),1,""),"")</f>
        <v/>
      </c>
      <c r="K1277" s="1" t="str">
        <f>IF(AND(שבוע_בדילוג[[#This Row],[וסת השבוע]]=1,J1276=1,שבוע_בדילוג[[#This Row],[CycleNumber]]&gt;B1276),1,"")</f>
        <v/>
      </c>
      <c r="L1277" s="1" t="str">
        <f>IF(שבוע_בדילוג[[#This Row],[CycleNumber]]=1,"",IF(שבוע_בדילוג[[#This Row],[וסת השבוע]]=1,0,IF(L1276="","",IF(L1276=0,IF(שבוע_בדילוג[[#This Row],[LengthofCycle]]=29,0,1),IF(L1276=1,IF(שבוע_בדילוג[[#This Row],[LengthofCycle]]+F1276=29*2,0,2),IF(L1276=2,IF(שבוע_בדילוג[[#This Row],[LengthofCycle]]+F1276+F1275=29*3,0,3),""))))))</f>
        <v/>
      </c>
      <c r="M1277" s="1" t="str">
        <f>IF(שבוע_בדילוג[[#This Row],[וסת השבוע]]=1,IF(שבוע_בדילוג[[#This Row],[וסת השבוע וההפלגה ביחד]]=1,M1276+1,0),IF(AND(שבוע_בדילוג[[#This Row],[CycleNumber]]&gt;B1276,שבוע_בדילוג[[#This Row],[CycleNumber]]&gt;1),IF(שבוע_בדילוג[[#This Row],[וסת השבוע פעיל?]]&lt;&gt;"",M1276+1,""),""))</f>
        <v/>
      </c>
      <c r="N1277" s="1" t="str">
        <f>IF(שבוע_בדילוג[[#This Row],[וסת השבוע פעיל?2]]="","",IF(AND(שבוע_בדילוג[[#This Row],[וסת השבוע פעיל?]]&lt;&gt;"",שבוע_בדילוג[[#This Row],[CycleNumber]]&lt;B1278,B1278&lt;&gt;"",שבוע_בדילוג[[#This Row],[וסת השבוע פעיל?]]&lt;3),IF(L1278=0,IF(AND(שבוע_בדילוג[[#This Row],[וסת השבוע פעיל?]]&gt;0,J1278=1),0,1),0),""))</f>
        <v/>
      </c>
      <c r="O1277" s="1" t="str">
        <f t="shared" si="100"/>
        <v/>
      </c>
      <c r="P1277" s="1" t="str">
        <f>IF(AND(שבוע_בדילוג[[#This Row],[חיזוי - שבוע]]=1,K1278=1),1,"")</f>
        <v/>
      </c>
      <c r="Q1277" s="1" t="str">
        <f>IF(AND(שבוע_בדילוג[[#This Row],[וסת השבוע פעיל?]]&lt;3,OR(שבוע_בדילוג[[#This Row],[CycleNumber]]&gt;B1278,B1278="")),1,"")</f>
        <v/>
      </c>
      <c r="R1277" s="1" t="str">
        <f>IF(AND(שבוע_בדילוג[[#This Row],[חיזוי - שבוע]]&lt;&gt;"",שבוע_בדילוג[[#This Row],[וסת השבוע פעיל?2]]=""),1,"")</f>
        <v/>
      </c>
      <c r="S1277" s="1" t="str">
        <f>IF(שבוע_בדילוג[[#This Row],[האישה קבעה וסת שבוע בדילוג?]]=1,IF(שבוע_בדילוג[[#This Row],[וסת השבוע פעיל?]]&lt;3,1,0),"")</f>
        <v/>
      </c>
      <c r="T12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7" s="1">
        <f t="shared" si="101"/>
        <v>0</v>
      </c>
      <c r="V1277" s="1">
        <f t="shared" si="102"/>
        <v>0</v>
      </c>
      <c r="W1277" s="1">
        <f t="shared" si="103"/>
        <v>0</v>
      </c>
      <c r="X1277" s="1">
        <f>IF(שבוע_בדילוג[[#This Row],[3 הפלגות זהות]]="","",IF(שבוע_בדילוג[[#This Row],[3 הפלגות זהות]]=1,שבוע_בדילוג[[#This Row],[LengthofCycle]],X1276))</f>
        <v>27</v>
      </c>
      <c r="Y1277" s="1">
        <f>IF(שבוע_בדילוג[[#This Row],[וסת קבוע אחרון]]="","",IF(OR(שבוע_בדילוג[[#This Row],[LengthofCycle]]=שבוע_בדילוג[[#This Row],[וסת קבוע אחרון]],F1276=שבוע_בדילוג[[#This Row],[וסת קבוע אחרון]],F1275=שבוע_בדילוג[[#This Row],[וסת קבוע אחרון]]),1,0))</f>
        <v>0</v>
      </c>
      <c r="Z1277" s="1" t="str">
        <f>IF(OR(שבוע_בדילוג[[#This Row],[הווסת פעיל?]]=0,שבוע_בדילוג[[#This Row],[הווסת פעיל?]]=""),"",SUM(Z1276,שבוע_בדילוג[[#This Row],[הווסת פעיל?]]))</f>
        <v/>
      </c>
      <c r="AA1277" s="1" t="str">
        <f>IF(AND(שבוע_בדילוג[[#This Row],[כמה מחזורים עד עקירה]]&lt;&gt;"",Z1278=""),שבוע_בדילוג[[#This Row],[כמה מחזורים עד עקירה]],"")</f>
        <v/>
      </c>
      <c r="AB1277" s="1" t="str">
        <f>IF(AND(שבוע_בדילוג[[#This Row],[הווסת פעיל?]]=1,שבוע_בדילוג[[#This Row],[וסת קבוע אחרון]]&lt;&gt;X1276),שבוע_בדילוג[[#This Row],[וסת קבוע אחרון]],"")</f>
        <v/>
      </c>
      <c r="AC1277" s="1" t="str">
        <f>IF(AND(שבוע_בדילוג[[#This Row],[הווסת פעיל?]]=1,Y1276=0,שבוע_בדילוג[[#This Row],[וסת קבוע אחרון]]=X1276),שבוע_בדילוג[[#This Row],[וסת קבוע אחרון]],"")</f>
        <v/>
      </c>
      <c r="AD1277" s="1" t="str">
        <f>IF(AND(שבוע_בדילוג[[#This Row],[הווסת פעיל?]]=1,Y1276=0,שבוע_בדילוג[[#This Row],[וסת קבוע אחרון]]&lt;&gt;X1276),1,"")</f>
        <v/>
      </c>
      <c r="AE1277" s="1" t="str">
        <f>IF(AND(שבוע_בדילוג[[#This Row],[הווסת פעיל?]]&lt;&gt;"",B1278=1),שבוע_בדילוג[[#This Row],[CycleNumber]],"")</f>
        <v/>
      </c>
      <c r="AF1277" s="1" t="str">
        <f>IF(AND(שבוע_בדילוג[[#This Row],[הווסת פעיל?]]&lt;&gt;"",Y1276=""),שבוע_בדילוג[[#This Row],[CycleNumber]],"")</f>
        <v/>
      </c>
      <c r="AG1277" s="1" t="str">
        <f>IF(B1278=1,"",IF(שבוע_בדילוג[[#This Row],[הווסת פעיל?]]=1,IF(שבוע_בדילוג[[#This Row],[וסת קבוע אחרון]]=F1278,1,0),""))</f>
        <v/>
      </c>
      <c r="AH1277" s="1" t="str">
        <f>IF(B1278=1,"",IF(שבוע_בדילוג[[#This Row],[הווסת פעיל?]]=1,IF(OR(שבוע_בדילוג[[#This Row],[וסת קבוע אחרון]]=F1278,F1278=שבוע_בדילוג[[#This Row],[LengthofCycle]]),1,0),""))</f>
        <v/>
      </c>
      <c r="AI1277" s="1" t="str">
        <f>IF(B1278=1,"",IF(שבוע_בדילוג[[#This Row],[הווסת פעיל?]]=1,IF(OR(שבוע_בדילוג[[#This Row],[וסת קבוע אחרון]]=F1278,F1278=שבוע_בדילוג[[#This Row],[LengthofCycle]],AND(שבוע_בדילוג[[#This Row],[LengthofCycle]]&lt;&gt;שבוע_בדילוג[[#This Row],[וסת קבוע אחרון]],OR(F1278=28,F1278=29))),1,0),""))</f>
        <v/>
      </c>
      <c r="AJ1277" s="1" t="str">
        <f>IF(AND(שבוע_בדילוג[[#This Row],[הווסת פעיל?]]=1,B1278=1),1,"")</f>
        <v/>
      </c>
      <c r="AK1277" s="4">
        <f>IF(AND(שבוע_בדילוג[[#This Row],[הווסת פעיל?]]&lt;&gt;1,B1278&lt;&gt;1,B1278&lt;&gt;""),IF(שבוע_בדילוג[[#This Row],[LengthofCycle]]=F1278,1,0),"")</f>
        <v>0</v>
      </c>
      <c r="AL1277" s="4">
        <f>IF(AND(שבוע_בדילוג[[#This Row],[הווסת פעיל?]]&lt;&gt;1,B1278&lt;&gt;1,B1278&lt;&gt;""),IF(OR(שבוע_בדילוג[[#This Row],[LengthofCycle]]=F1278,F1278=29),1,0),"")</f>
        <v>0</v>
      </c>
      <c r="AM1277" s="4">
        <f>IF(AND(שבוע_בדילוג[[#This Row],[הווסת פעיל?]]&lt;&gt;1,B1278&lt;&gt;1,B1278&lt;&gt;""),IF(OR(שבוע_בדילוג[[#This Row],[LengthofCycle]]=F1278,F1278=29,F1278=28),1,0),"")</f>
        <v>0</v>
      </c>
    </row>
    <row r="1278" spans="1:39" x14ac:dyDescent="0.25">
      <c r="A1278" s="1" t="s">
        <v>158</v>
      </c>
      <c r="B1278" s="1">
        <v>32</v>
      </c>
      <c r="C1278" s="1">
        <v>0</v>
      </c>
      <c r="D1278" s="1">
        <v>1</v>
      </c>
      <c r="E1278" s="1">
        <v>0</v>
      </c>
      <c r="F1278" s="1">
        <v>27</v>
      </c>
      <c r="H1278" s="1">
        <f>שבוע_בדילוג[[#This Row],[LengthofCycle]]+1</f>
        <v>28</v>
      </c>
      <c r="I1278" s="1" t="str">
        <f>IF(IFERROR(LOOKUP(שבוע_בדילוג[[#This Row],[ClientID]],קביעויות[השבוע בדילוג]),FALSE)=שבוע_בדילוג[[#This Row],[ClientID]],1,"")</f>
        <v/>
      </c>
      <c r="J1278" s="1" t="str">
        <f>IF(AND(שבוע_בדילוג[[#This Row],[CycleNumber]]&gt;1,OR(B1279="",שבוע_בדילוג[[#This Row],[CycleNumber]]&gt;B1277)),IF(OR(AND(שבוע_בדילוג[[#This Row],[LengthofCycle]]=29,F1277=29),AND(שבוע_בדילוג[[#This Row],[LengthofCycle]]=36,F1277=36)),1,""),"")</f>
        <v/>
      </c>
      <c r="K1278" s="1" t="str">
        <f>IF(AND(שבוע_בדילוג[[#This Row],[וסת השבוע]]=1,J1277=1,שבוע_בדילוג[[#This Row],[CycleNumber]]&gt;B1277),1,"")</f>
        <v/>
      </c>
      <c r="L1278" s="1" t="str">
        <f>IF(שבוע_בדילוג[[#This Row],[CycleNumber]]=1,"",IF(שבוע_בדילוג[[#This Row],[וסת השבוע]]=1,0,IF(L1277="","",IF(L1277=0,IF(שבוע_בדילוג[[#This Row],[LengthofCycle]]=29,0,1),IF(L1277=1,IF(שבוע_בדילוג[[#This Row],[LengthofCycle]]+F1277=29*2,0,2),IF(L1277=2,IF(שבוע_בדילוג[[#This Row],[LengthofCycle]]+F1277+F1276=29*3,0,3),""))))))</f>
        <v/>
      </c>
      <c r="M1278" s="1" t="str">
        <f>IF(שבוע_בדילוג[[#This Row],[וסת השבוע]]=1,IF(שבוע_בדילוג[[#This Row],[וסת השבוע וההפלגה ביחד]]=1,M1277+1,0),IF(AND(שבוע_בדילוג[[#This Row],[CycleNumber]]&gt;B1277,שבוע_בדילוג[[#This Row],[CycleNumber]]&gt;1),IF(שבוע_בדילוג[[#This Row],[וסת השבוע פעיל?]]&lt;&gt;"",M1277+1,""),""))</f>
        <v/>
      </c>
      <c r="N1278" s="1" t="str">
        <f>IF(שבוע_בדילוג[[#This Row],[וסת השבוע פעיל?2]]="","",IF(AND(שבוע_בדילוג[[#This Row],[וסת השבוע פעיל?]]&lt;&gt;"",שבוע_בדילוג[[#This Row],[CycleNumber]]&lt;B1279,B1279&lt;&gt;"",שבוע_בדילוג[[#This Row],[וסת השבוע פעיל?]]&lt;3),IF(L1279=0,IF(AND(שבוע_בדילוג[[#This Row],[וסת השבוע פעיל?]]&gt;0,J1279=1),0,1),0),""))</f>
        <v/>
      </c>
      <c r="O1278" s="1" t="str">
        <f t="shared" si="100"/>
        <v/>
      </c>
      <c r="P1278" s="1" t="str">
        <f>IF(AND(שבוע_בדילוג[[#This Row],[חיזוי - שבוע]]=1,K1279=1),1,"")</f>
        <v/>
      </c>
      <c r="Q1278" s="1" t="str">
        <f>IF(AND(שבוע_בדילוג[[#This Row],[וסת השבוע פעיל?]]&lt;3,OR(שבוע_בדילוג[[#This Row],[CycleNumber]]&gt;B1279,B1279="")),1,"")</f>
        <v/>
      </c>
      <c r="R1278" s="1" t="str">
        <f>IF(AND(שבוע_בדילוג[[#This Row],[חיזוי - שבוע]]&lt;&gt;"",שבוע_בדילוג[[#This Row],[וסת השבוע פעיל?2]]=""),1,"")</f>
        <v/>
      </c>
      <c r="S1278" s="1" t="str">
        <f>IF(שבוע_בדילוג[[#This Row],[האישה קבעה וסת שבוע בדילוג?]]=1,IF(שבוע_בדילוג[[#This Row],[וסת השבוע פעיל?]]&lt;3,1,0),"")</f>
        <v/>
      </c>
      <c r="T12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8" s="1">
        <f t="shared" si="101"/>
        <v>0</v>
      </c>
      <c r="V1278" s="1">
        <f t="shared" si="102"/>
        <v>0</v>
      </c>
      <c r="W1278" s="1">
        <f t="shared" si="103"/>
        <v>0</v>
      </c>
      <c r="X1278" s="1">
        <f>IF(שבוע_בדילוג[[#This Row],[3 הפלגות זהות]]="","",IF(שבוע_בדילוג[[#This Row],[3 הפלגות זהות]]=1,שבוע_בדילוג[[#This Row],[LengthofCycle]],X1277))</f>
        <v>27</v>
      </c>
      <c r="Y1278" s="1">
        <f>IF(שבוע_בדילוג[[#This Row],[וסת קבוע אחרון]]="","",IF(OR(שבוע_בדילוג[[#This Row],[LengthofCycle]]=שבוע_בדילוג[[#This Row],[וסת קבוע אחרון]],F1277=שבוע_בדילוג[[#This Row],[וסת קבוע אחרון]],F1276=שבוע_בדילוג[[#This Row],[וסת קבוע אחרון]]),1,0))</f>
        <v>1</v>
      </c>
      <c r="Z1278" s="1">
        <f>IF(OR(שבוע_בדילוג[[#This Row],[הווסת פעיל?]]=0,שבוע_בדילוג[[#This Row],[הווסת פעיל?]]=""),"",SUM(Z1277,שבוע_בדילוג[[#This Row],[הווסת פעיל?]]))</f>
        <v>1</v>
      </c>
      <c r="AA1278" s="1">
        <f>IF(AND(שבוע_בדילוג[[#This Row],[כמה מחזורים עד עקירה]]&lt;&gt;"",Z1279=""),שבוע_בדילוג[[#This Row],[כמה מחזורים עד עקירה]],"")</f>
        <v>1</v>
      </c>
      <c r="AB1278" s="1" t="str">
        <f>IF(AND(שבוע_בדילוג[[#This Row],[הווסת פעיל?]]=1,שבוע_בדילוג[[#This Row],[וסת קבוע אחרון]]&lt;&gt;X1277),שבוע_בדילוג[[#This Row],[וסת קבוע אחרון]],"")</f>
        <v/>
      </c>
      <c r="AC1278" s="1">
        <f>IF(AND(שבוע_בדילוג[[#This Row],[הווסת פעיל?]]=1,Y1277=0,שבוע_בדילוג[[#This Row],[וסת קבוע אחרון]]=X1277),שבוע_בדילוג[[#This Row],[וסת קבוע אחרון]],"")</f>
        <v>27</v>
      </c>
      <c r="AD1278" s="1" t="str">
        <f>IF(AND(שבוע_בדילוג[[#This Row],[הווסת פעיל?]]=1,Y1277=0,שבוע_בדילוג[[#This Row],[וסת קבוע אחרון]]&lt;&gt;X1277),1,"")</f>
        <v/>
      </c>
      <c r="AE1278" s="1">
        <f>IF(AND(שבוע_בדילוג[[#This Row],[הווסת פעיל?]]&lt;&gt;"",B1279=1),שבוע_בדילוג[[#This Row],[CycleNumber]],"")</f>
        <v>32</v>
      </c>
      <c r="AF1278" s="1" t="str">
        <f>IF(AND(שבוע_בדילוג[[#This Row],[הווסת פעיל?]]&lt;&gt;"",Y1277=""),שבוע_בדילוג[[#This Row],[CycleNumber]],"")</f>
        <v/>
      </c>
      <c r="AG1278" s="1" t="str">
        <f>IF(B1279=1,"",IF(שבוע_בדילוג[[#This Row],[הווסת פעיל?]]=1,IF(שבוע_בדילוג[[#This Row],[וסת קבוע אחרון]]=F1279,1,0),""))</f>
        <v/>
      </c>
      <c r="AH1278" s="1" t="str">
        <f>IF(B1279=1,"",IF(שבוע_בדילוג[[#This Row],[הווסת פעיל?]]=1,IF(OR(שבוע_בדילוג[[#This Row],[וסת קבוע אחרון]]=F1279,F1279=שבוע_בדילוג[[#This Row],[LengthofCycle]]),1,0),""))</f>
        <v/>
      </c>
      <c r="AI1278" s="1" t="str">
        <f>IF(B1279=1,"",IF(שבוע_בדילוג[[#This Row],[הווסת פעיל?]]=1,IF(OR(שבוע_בדילוג[[#This Row],[וסת קבוע אחרון]]=F1279,F1279=שבוע_בדילוג[[#This Row],[LengthofCycle]],AND(שבוע_בדילוג[[#This Row],[LengthofCycle]]&lt;&gt;שבוע_בדילוג[[#This Row],[וסת קבוע אחרון]],OR(F1279=28,F1279=29))),1,0),""))</f>
        <v/>
      </c>
      <c r="AJ1278" s="1">
        <f>IF(AND(שבוע_בדילוג[[#This Row],[הווסת פעיל?]]=1,B1279=1),1,"")</f>
        <v>1</v>
      </c>
      <c r="AK1278" s="4" t="str">
        <f>IF(AND(שבוע_בדילוג[[#This Row],[הווסת פעיל?]]&lt;&gt;1,B1279&lt;&gt;1,B1279&lt;&gt;""),IF(שבוע_בדילוג[[#This Row],[LengthofCycle]]=F1279,1,0),"")</f>
        <v/>
      </c>
      <c r="AL1278" s="4" t="str">
        <f>IF(AND(שבוע_בדילוג[[#This Row],[הווסת פעיל?]]&lt;&gt;1,B1279&lt;&gt;1,B1279&lt;&gt;""),IF(OR(שבוע_בדילוג[[#This Row],[LengthofCycle]]=F1279,F1279=29),1,0),"")</f>
        <v/>
      </c>
      <c r="AM1278" s="4" t="str">
        <f>IF(AND(שבוע_בדילוג[[#This Row],[הווסת פעיל?]]&lt;&gt;1,B1279&lt;&gt;1,B1279&lt;&gt;""),IF(OR(שבוע_בדילוג[[#This Row],[LengthofCycle]]=F1279,F1279=29,F1279=28),1,0),"")</f>
        <v/>
      </c>
    </row>
    <row r="1279" spans="1:39" x14ac:dyDescent="0.25">
      <c r="A1279" s="1" t="s">
        <v>159</v>
      </c>
      <c r="B1279" s="1">
        <v>1</v>
      </c>
      <c r="C1279" s="1">
        <v>1</v>
      </c>
      <c r="D1279" s="1">
        <v>1</v>
      </c>
      <c r="E1279" s="1">
        <v>0</v>
      </c>
      <c r="F1279" s="1">
        <v>26</v>
      </c>
      <c r="H1279" s="1">
        <f>שבוע_בדילוג[[#This Row],[LengthofCycle]]+1</f>
        <v>27</v>
      </c>
      <c r="I1279" s="1" t="str">
        <f>IF(IFERROR(LOOKUP(שבוע_בדילוג[[#This Row],[ClientID]],קביעויות[השבוע בדילוג]),FALSE)=שבוע_בדילוג[[#This Row],[ClientID]],1,"")</f>
        <v/>
      </c>
      <c r="J1279" s="1" t="str">
        <f>IF(AND(שבוע_בדילוג[[#This Row],[CycleNumber]]&gt;1,OR(B1280="",שבוע_בדילוג[[#This Row],[CycleNumber]]&gt;B1278)),IF(OR(AND(שבוע_בדילוג[[#This Row],[LengthofCycle]]=29,F1278=29),AND(שבוע_בדילוג[[#This Row],[LengthofCycle]]=36,F1278=36)),1,""),"")</f>
        <v/>
      </c>
      <c r="K1279" s="1" t="str">
        <f>IF(AND(שבוע_בדילוג[[#This Row],[וסת השבוע]]=1,J1278=1,שבוע_בדילוג[[#This Row],[CycleNumber]]&gt;B1278),1,"")</f>
        <v/>
      </c>
      <c r="L1279" s="1" t="str">
        <f>IF(שבוע_בדילוג[[#This Row],[CycleNumber]]=1,"",IF(שבוע_בדילוג[[#This Row],[וסת השבוע]]=1,0,IF(L1278="","",IF(L1278=0,IF(שבוע_בדילוג[[#This Row],[LengthofCycle]]=29,0,1),IF(L1278=1,IF(שבוע_בדילוג[[#This Row],[LengthofCycle]]+F1278=29*2,0,2),IF(L1278=2,IF(שבוע_בדילוג[[#This Row],[LengthofCycle]]+F1278+F1277=29*3,0,3),""))))))</f>
        <v/>
      </c>
      <c r="M1279" s="1" t="str">
        <f>IF(שבוע_בדילוג[[#This Row],[וסת השבוע]]=1,IF(שבוע_בדילוג[[#This Row],[וסת השבוע וההפלגה ביחד]]=1,M1278+1,0),IF(AND(שבוע_בדילוג[[#This Row],[CycleNumber]]&gt;B1278,שבוע_בדילוג[[#This Row],[CycleNumber]]&gt;1),IF(שבוע_בדילוג[[#This Row],[וסת השבוע פעיל?]]&lt;&gt;"",M1278+1,""),""))</f>
        <v/>
      </c>
      <c r="N1279" s="1" t="str">
        <f>IF(שבוע_בדילוג[[#This Row],[וסת השבוע פעיל?2]]="","",IF(AND(שבוע_בדילוג[[#This Row],[וסת השבוע פעיל?]]&lt;&gt;"",שבוע_בדילוג[[#This Row],[CycleNumber]]&lt;B1280,B1280&lt;&gt;"",שבוע_בדילוג[[#This Row],[וסת השבוע פעיל?]]&lt;3),IF(L1280=0,IF(AND(שבוע_בדילוג[[#This Row],[וסת השבוע פעיל?]]&gt;0,J1280=1),0,1),0),""))</f>
        <v/>
      </c>
      <c r="O1279" s="1" t="str">
        <f t="shared" si="100"/>
        <v/>
      </c>
      <c r="P1279" s="1" t="str">
        <f>IF(AND(שבוע_בדילוג[[#This Row],[חיזוי - שבוע]]=1,K1280=1),1,"")</f>
        <v/>
      </c>
      <c r="Q1279" s="1" t="str">
        <f>IF(AND(שבוע_בדילוג[[#This Row],[וסת השבוע פעיל?]]&lt;3,OR(שבוע_בדילוג[[#This Row],[CycleNumber]]&gt;B1280,B1280="")),1,"")</f>
        <v/>
      </c>
      <c r="R1279" s="1" t="str">
        <f>IF(AND(שבוע_בדילוג[[#This Row],[חיזוי - שבוע]]&lt;&gt;"",שבוע_בדילוג[[#This Row],[וסת השבוע פעיל?2]]=""),1,"")</f>
        <v/>
      </c>
      <c r="S1279" s="1" t="str">
        <f>IF(שבוע_בדילוג[[#This Row],[האישה קבעה וסת שבוע בדילוג?]]=1,IF(שבוע_בדילוג[[#This Row],[וסת השבוע פעיל?]]&lt;3,1,0),"")</f>
        <v/>
      </c>
      <c r="T12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79" s="1" t="str">
        <f t="shared" si="101"/>
        <v/>
      </c>
      <c r="V1279" s="1" t="str">
        <f t="shared" si="102"/>
        <v/>
      </c>
      <c r="W1279" s="1" t="str">
        <f t="shared" si="103"/>
        <v/>
      </c>
      <c r="X1279" s="1" t="str">
        <f>IF(שבוע_בדילוג[[#This Row],[3 הפלגות זהות]]="","",IF(שבוע_בדילוג[[#This Row],[3 הפלגות זהות]]=1,שבוע_בדילוג[[#This Row],[LengthofCycle]],X1278))</f>
        <v/>
      </c>
      <c r="Z1279" s="1" t="str">
        <f>IF(OR(שבוע_בדילוג[[#This Row],[הווסת פעיל?]]=0,שבוע_בדילוג[[#This Row],[הווסת פעיל?]]=""),"",SUM(Z1278,שבוע_בדילוג[[#This Row],[הווסת פעיל?]]))</f>
        <v/>
      </c>
      <c r="AA1279" s="1" t="str">
        <f>IF(AND(שבוע_בדילוג[[#This Row],[כמה מחזורים עד עקירה]]&lt;&gt;"",Z1280=""),שבוע_בדילוג[[#This Row],[כמה מחזורים עד עקירה]],"")</f>
        <v/>
      </c>
      <c r="AB1279" s="1" t="str">
        <f>IF(AND(שבוע_בדילוג[[#This Row],[הווסת פעיל?]]=1,שבוע_בדילוג[[#This Row],[וסת קבוע אחרון]]&lt;&gt;X1278),שבוע_בדילוג[[#This Row],[וסת קבוע אחרון]],"")</f>
        <v/>
      </c>
      <c r="AC1279" s="1" t="str">
        <f>IF(AND(שבוע_בדילוג[[#This Row],[הווסת פעיל?]]=1,Y1278=0,שבוע_בדילוג[[#This Row],[וסת קבוע אחרון]]=X1278),שבוע_בדילוג[[#This Row],[וסת קבוע אחרון]],"")</f>
        <v/>
      </c>
      <c r="AD1279" s="1" t="str">
        <f>IF(AND(שבוע_בדילוג[[#This Row],[הווסת פעיל?]]=1,Y1278=0,שבוע_בדילוג[[#This Row],[וסת קבוע אחרון]]&lt;&gt;X1278),1,"")</f>
        <v/>
      </c>
      <c r="AE1279" s="1" t="str">
        <f>IF(AND(שבוע_בדילוג[[#This Row],[הווסת פעיל?]]&lt;&gt;"",B1280=1),שבוע_בדילוג[[#This Row],[CycleNumber]],"")</f>
        <v/>
      </c>
      <c r="AF1279" s="1" t="str">
        <f>IF(AND(שבוע_בדילוג[[#This Row],[הווסת פעיל?]]&lt;&gt;"",Y1278=""),שבוע_בדילוג[[#This Row],[CycleNumber]],"")</f>
        <v/>
      </c>
      <c r="AG1279" s="1" t="str">
        <f>IF(B1280=1,"",IF(שבוע_בדילוג[[#This Row],[הווסת פעיל?]]=1,IF(שבוע_בדילוג[[#This Row],[וסת קבוע אחרון]]=F1280,1,0),""))</f>
        <v/>
      </c>
      <c r="AH1279" s="1" t="str">
        <f>IF(B1280=1,"",IF(שבוע_בדילוג[[#This Row],[הווסת פעיל?]]=1,IF(OR(שבוע_בדילוג[[#This Row],[וסת קבוע אחרון]]=F1280,F1280=שבוע_בדילוג[[#This Row],[LengthofCycle]]),1,0),""))</f>
        <v/>
      </c>
      <c r="AI1279" s="1" t="str">
        <f>IF(B1280=1,"",IF(שבוע_בדילוג[[#This Row],[הווסת פעיל?]]=1,IF(OR(שבוע_בדילוג[[#This Row],[וסת קבוע אחרון]]=F1280,F1280=שבוע_בדילוג[[#This Row],[LengthofCycle]],AND(שבוע_בדילוג[[#This Row],[LengthofCycle]]&lt;&gt;שבוע_בדילוג[[#This Row],[וסת קבוע אחרון]],OR(F1280=28,F1280=29))),1,0),""))</f>
        <v/>
      </c>
      <c r="AJ1279" s="1" t="str">
        <f>IF(AND(שבוע_בדילוג[[#This Row],[הווסת פעיל?]]=1,B1280=1),1,"")</f>
        <v/>
      </c>
      <c r="AK1279" s="4">
        <f>IF(AND(שבוע_בדילוג[[#This Row],[הווסת פעיל?]]&lt;&gt;1,B1280&lt;&gt;1,B1280&lt;&gt;""),IF(שבוע_בדילוג[[#This Row],[LengthofCycle]]=F1280,1,0),"")</f>
        <v>0</v>
      </c>
      <c r="AL1279" s="4">
        <f>IF(AND(שבוע_בדילוג[[#This Row],[הווסת פעיל?]]&lt;&gt;1,B1280&lt;&gt;1,B1280&lt;&gt;""),IF(OR(שבוע_בדילוג[[#This Row],[LengthofCycle]]=F1280,F1280=29),1,0),"")</f>
        <v>0</v>
      </c>
      <c r="AM1279" s="4">
        <f>IF(AND(שבוע_בדילוג[[#This Row],[הווסת פעיל?]]&lt;&gt;1,B1280&lt;&gt;1,B1280&lt;&gt;""),IF(OR(שבוע_בדילוג[[#This Row],[LengthofCycle]]=F1280,F1280=29,F1280=28),1,0),"")</f>
        <v>0</v>
      </c>
    </row>
    <row r="1280" spans="1:39" x14ac:dyDescent="0.25">
      <c r="A1280" s="1" t="s">
        <v>159</v>
      </c>
      <c r="B1280" s="1">
        <v>2</v>
      </c>
      <c r="C1280" s="1">
        <v>1</v>
      </c>
      <c r="D1280" s="1">
        <v>1</v>
      </c>
      <c r="E1280" s="1">
        <v>0</v>
      </c>
      <c r="F1280" s="1">
        <v>27</v>
      </c>
      <c r="H1280" s="1">
        <f>שבוע_בדילוג[[#This Row],[LengthofCycle]]+1</f>
        <v>28</v>
      </c>
      <c r="I1280" s="1" t="str">
        <f>IF(IFERROR(LOOKUP(שבוע_בדילוג[[#This Row],[ClientID]],קביעויות[השבוע בדילוג]),FALSE)=שבוע_בדילוג[[#This Row],[ClientID]],1,"")</f>
        <v/>
      </c>
      <c r="J1280" s="1" t="str">
        <f>IF(AND(שבוע_בדילוג[[#This Row],[CycleNumber]]&gt;1,OR(B1281="",שבוע_בדילוג[[#This Row],[CycleNumber]]&gt;B1279)),IF(OR(AND(שבוע_בדילוג[[#This Row],[LengthofCycle]]=29,F1279=29),AND(שבוע_בדילוג[[#This Row],[LengthofCycle]]=36,F1279=36)),1,""),"")</f>
        <v/>
      </c>
      <c r="K1280" s="1" t="str">
        <f>IF(AND(שבוע_בדילוג[[#This Row],[וסת השבוע]]=1,J1279=1,שבוע_בדילוג[[#This Row],[CycleNumber]]&gt;B1279),1,"")</f>
        <v/>
      </c>
      <c r="L1280" s="1" t="str">
        <f>IF(שבוע_בדילוג[[#This Row],[CycleNumber]]=1,"",IF(שבוע_בדילוג[[#This Row],[וסת השבוע]]=1,0,IF(L1279="","",IF(L1279=0,IF(שבוע_בדילוג[[#This Row],[LengthofCycle]]=29,0,1),IF(L1279=1,IF(שבוע_בדילוג[[#This Row],[LengthofCycle]]+F1279=29*2,0,2),IF(L1279=2,IF(שבוע_בדילוג[[#This Row],[LengthofCycle]]+F1279+F1278=29*3,0,3),""))))))</f>
        <v/>
      </c>
      <c r="M1280" s="1" t="str">
        <f>IF(שבוע_בדילוג[[#This Row],[וסת השבוע]]=1,IF(שבוע_בדילוג[[#This Row],[וסת השבוע וההפלגה ביחד]]=1,M1279+1,0),IF(AND(שבוע_בדילוג[[#This Row],[CycleNumber]]&gt;B1279,שבוע_בדילוג[[#This Row],[CycleNumber]]&gt;1),IF(שבוע_בדילוג[[#This Row],[וסת השבוע פעיל?]]&lt;&gt;"",M1279+1,""),""))</f>
        <v/>
      </c>
      <c r="N1280" s="1" t="str">
        <f>IF(שבוע_בדילוג[[#This Row],[וסת השבוע פעיל?2]]="","",IF(AND(שבוע_בדילוג[[#This Row],[וסת השבוע פעיל?]]&lt;&gt;"",שבוע_בדילוג[[#This Row],[CycleNumber]]&lt;B1281,B1281&lt;&gt;"",שבוע_בדילוג[[#This Row],[וסת השבוע פעיל?]]&lt;3),IF(L1281=0,IF(AND(שבוע_בדילוג[[#This Row],[וסת השבוע פעיל?]]&gt;0,J1281=1),0,1),0),""))</f>
        <v/>
      </c>
      <c r="O1280" s="1" t="str">
        <f t="shared" si="100"/>
        <v/>
      </c>
      <c r="P1280" s="1" t="str">
        <f>IF(AND(שבוע_בדילוג[[#This Row],[חיזוי - שבוע]]=1,K1281=1),1,"")</f>
        <v/>
      </c>
      <c r="Q1280" s="1" t="str">
        <f>IF(AND(שבוע_בדילוג[[#This Row],[וסת השבוע פעיל?]]&lt;3,OR(שבוע_בדילוג[[#This Row],[CycleNumber]]&gt;B1281,B1281="")),1,"")</f>
        <v/>
      </c>
      <c r="R1280" s="1" t="str">
        <f>IF(AND(שבוע_בדילוג[[#This Row],[חיזוי - שבוע]]&lt;&gt;"",שבוע_בדילוג[[#This Row],[וסת השבוע פעיל?2]]=""),1,"")</f>
        <v/>
      </c>
      <c r="S1280" s="1" t="str">
        <f>IF(שבוע_בדילוג[[#This Row],[האישה קבעה וסת שבוע בדילוג?]]=1,IF(שבוע_בדילוג[[#This Row],[וסת השבוע פעיל?]]&lt;3,1,0),"")</f>
        <v/>
      </c>
      <c r="T12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0" s="1" t="str">
        <f t="shared" si="101"/>
        <v/>
      </c>
      <c r="V1280" s="1" t="str">
        <f t="shared" si="102"/>
        <v/>
      </c>
      <c r="W1280" s="1" t="str">
        <f t="shared" si="103"/>
        <v/>
      </c>
      <c r="X1280" s="1" t="str">
        <f>IF(שבוע_בדילוג[[#This Row],[3 הפלגות זהות]]="","",IF(שבוע_בדילוג[[#This Row],[3 הפלגות זהות]]=1,שבוע_בדילוג[[#This Row],[LengthofCycle]],X1279))</f>
        <v/>
      </c>
      <c r="Z1280" s="1" t="str">
        <f>IF(OR(שבוע_בדילוג[[#This Row],[הווסת פעיל?]]=0,שבוע_בדילוג[[#This Row],[הווסת פעיל?]]=""),"",SUM(Z1279,שבוע_בדילוג[[#This Row],[הווסת פעיל?]]))</f>
        <v/>
      </c>
      <c r="AA1280" s="1" t="str">
        <f>IF(AND(שבוע_בדילוג[[#This Row],[כמה מחזורים עד עקירה]]&lt;&gt;"",Z1281=""),שבוע_בדילוג[[#This Row],[כמה מחזורים עד עקירה]],"")</f>
        <v/>
      </c>
      <c r="AB1280" s="1" t="str">
        <f>IF(AND(שבוע_בדילוג[[#This Row],[הווסת פעיל?]]=1,שבוע_בדילוג[[#This Row],[וסת קבוע אחרון]]&lt;&gt;X1279),שבוע_בדילוג[[#This Row],[וסת קבוע אחרון]],"")</f>
        <v/>
      </c>
      <c r="AC1280" s="1" t="str">
        <f>IF(AND(שבוע_בדילוג[[#This Row],[הווסת פעיל?]]=1,Y1279=0,שבוע_בדילוג[[#This Row],[וסת קבוע אחרון]]=X1279),שבוע_בדילוג[[#This Row],[וסת קבוע אחרון]],"")</f>
        <v/>
      </c>
      <c r="AD1280" s="1" t="str">
        <f>IF(AND(שבוע_בדילוג[[#This Row],[הווסת פעיל?]]=1,Y1279=0,שבוע_בדילוג[[#This Row],[וסת קבוע אחרון]]&lt;&gt;X1279),1,"")</f>
        <v/>
      </c>
      <c r="AE1280" s="1" t="str">
        <f>IF(AND(שבוע_בדילוג[[#This Row],[הווסת פעיל?]]&lt;&gt;"",B1281=1),שבוע_בדילוג[[#This Row],[CycleNumber]],"")</f>
        <v/>
      </c>
      <c r="AF1280" s="1" t="str">
        <f>IF(AND(שבוע_בדילוג[[#This Row],[הווסת פעיל?]]&lt;&gt;"",Y1279=""),שבוע_בדילוג[[#This Row],[CycleNumber]],"")</f>
        <v/>
      </c>
      <c r="AG1280" s="1" t="str">
        <f>IF(B1281=1,"",IF(שבוע_בדילוג[[#This Row],[הווסת פעיל?]]=1,IF(שבוע_בדילוג[[#This Row],[וסת קבוע אחרון]]=F1281,1,0),""))</f>
        <v/>
      </c>
      <c r="AH1280" s="1" t="str">
        <f>IF(B1281=1,"",IF(שבוע_בדילוג[[#This Row],[הווסת פעיל?]]=1,IF(OR(שבוע_בדילוג[[#This Row],[וסת קבוע אחרון]]=F1281,F1281=שבוע_בדילוג[[#This Row],[LengthofCycle]]),1,0),""))</f>
        <v/>
      </c>
      <c r="AI1280" s="1" t="str">
        <f>IF(B1281=1,"",IF(שבוע_בדילוג[[#This Row],[הווסת פעיל?]]=1,IF(OR(שבוע_בדילוג[[#This Row],[וסת קבוע אחרון]]=F1281,F1281=שבוע_בדילוג[[#This Row],[LengthofCycle]],AND(שבוע_בדילוג[[#This Row],[LengthofCycle]]&lt;&gt;שבוע_בדילוג[[#This Row],[וסת קבוע אחרון]],OR(F1281=28,F1281=29))),1,0),""))</f>
        <v/>
      </c>
      <c r="AJ1280" s="1" t="str">
        <f>IF(AND(שבוע_בדילוג[[#This Row],[הווסת פעיל?]]=1,B1281=1),1,"")</f>
        <v/>
      </c>
      <c r="AK1280" s="4">
        <f>IF(AND(שבוע_בדילוג[[#This Row],[הווסת פעיל?]]&lt;&gt;1,B1281&lt;&gt;1,B1281&lt;&gt;""),IF(שבוע_בדילוג[[#This Row],[LengthofCycle]]=F1281,1,0),"")</f>
        <v>0</v>
      </c>
      <c r="AL1280" s="4">
        <f>IF(AND(שבוע_בדילוג[[#This Row],[הווסת פעיל?]]&lt;&gt;1,B1281&lt;&gt;1,B1281&lt;&gt;""),IF(OR(שבוע_בדילוג[[#This Row],[LengthofCycle]]=F1281,F1281=29),1,0),"")</f>
        <v>0</v>
      </c>
      <c r="AM1280" s="4">
        <f>IF(AND(שבוע_בדילוג[[#This Row],[הווסת פעיל?]]&lt;&gt;1,B1281&lt;&gt;1,B1281&lt;&gt;""),IF(OR(שבוע_בדילוג[[#This Row],[LengthofCycle]]=F1281,F1281=29,F1281=28),1,0),"")</f>
        <v>0</v>
      </c>
    </row>
    <row r="1281" spans="1:39" x14ac:dyDescent="0.25">
      <c r="A1281" s="1" t="s">
        <v>159</v>
      </c>
      <c r="B1281" s="1">
        <v>3</v>
      </c>
      <c r="C1281" s="1">
        <v>1</v>
      </c>
      <c r="D1281" s="1">
        <v>1</v>
      </c>
      <c r="E1281" s="1">
        <v>0</v>
      </c>
      <c r="F1281" s="1">
        <v>31</v>
      </c>
      <c r="H1281" s="1">
        <f>שבוע_בדילוג[[#This Row],[LengthofCycle]]+1</f>
        <v>32</v>
      </c>
      <c r="I1281" s="1" t="str">
        <f>IF(IFERROR(LOOKUP(שבוע_בדילוג[[#This Row],[ClientID]],קביעויות[השבוע בדילוג]),FALSE)=שבוע_בדילוג[[#This Row],[ClientID]],1,"")</f>
        <v/>
      </c>
      <c r="J1281" s="1" t="str">
        <f>IF(AND(שבוע_בדילוג[[#This Row],[CycleNumber]]&gt;1,OR(B1282="",שבוע_בדילוג[[#This Row],[CycleNumber]]&gt;B1280)),IF(OR(AND(שבוע_בדילוג[[#This Row],[LengthofCycle]]=29,F1280=29),AND(שבוע_בדילוג[[#This Row],[LengthofCycle]]=36,F1280=36)),1,""),"")</f>
        <v/>
      </c>
      <c r="K1281" s="1" t="str">
        <f>IF(AND(שבוע_בדילוג[[#This Row],[וסת השבוע]]=1,J1280=1,שבוע_בדילוג[[#This Row],[CycleNumber]]&gt;B1280),1,"")</f>
        <v/>
      </c>
      <c r="L1281" s="1" t="str">
        <f>IF(שבוע_בדילוג[[#This Row],[CycleNumber]]=1,"",IF(שבוע_בדילוג[[#This Row],[וסת השבוע]]=1,0,IF(L1280="","",IF(L1280=0,IF(שבוע_בדילוג[[#This Row],[LengthofCycle]]=29,0,1),IF(L1280=1,IF(שבוע_בדילוג[[#This Row],[LengthofCycle]]+F1280=29*2,0,2),IF(L1280=2,IF(שבוע_בדילוג[[#This Row],[LengthofCycle]]+F1280+F1279=29*3,0,3),""))))))</f>
        <v/>
      </c>
      <c r="M1281" s="1" t="str">
        <f>IF(שבוע_בדילוג[[#This Row],[וסת השבוע]]=1,IF(שבוע_בדילוג[[#This Row],[וסת השבוע וההפלגה ביחד]]=1,M1280+1,0),IF(AND(שבוע_בדילוג[[#This Row],[CycleNumber]]&gt;B1280,שבוע_בדילוג[[#This Row],[CycleNumber]]&gt;1),IF(שבוע_בדילוג[[#This Row],[וסת השבוע פעיל?]]&lt;&gt;"",M1280+1,""),""))</f>
        <v/>
      </c>
      <c r="N1281" s="1" t="str">
        <f>IF(שבוע_בדילוג[[#This Row],[וסת השבוע פעיל?2]]="","",IF(AND(שבוע_בדילוג[[#This Row],[וסת השבוע פעיל?]]&lt;&gt;"",שבוע_בדילוג[[#This Row],[CycleNumber]]&lt;B1282,B1282&lt;&gt;"",שבוע_בדילוג[[#This Row],[וסת השבוע פעיל?]]&lt;3),IF(L1282=0,IF(AND(שבוע_בדילוג[[#This Row],[וסת השבוע פעיל?]]&gt;0,J1282=1),0,1),0),""))</f>
        <v/>
      </c>
      <c r="O1281" s="1" t="str">
        <f t="shared" si="100"/>
        <v/>
      </c>
      <c r="P1281" s="1" t="str">
        <f>IF(AND(שבוע_בדילוג[[#This Row],[חיזוי - שבוע]]=1,K1282=1),1,"")</f>
        <v/>
      </c>
      <c r="Q1281" s="1" t="str">
        <f>IF(AND(שבוע_בדילוג[[#This Row],[וסת השבוע פעיל?]]&lt;3,OR(שבוע_בדילוג[[#This Row],[CycleNumber]]&gt;B1282,B1282="")),1,"")</f>
        <v/>
      </c>
      <c r="R1281" s="1" t="str">
        <f>IF(AND(שבוע_בדילוג[[#This Row],[חיזוי - שבוע]]&lt;&gt;"",שבוע_בדילוג[[#This Row],[וסת השבוע פעיל?2]]=""),1,"")</f>
        <v/>
      </c>
      <c r="S1281" s="1" t="str">
        <f>IF(שבוע_בדילוג[[#This Row],[האישה קבעה וסת שבוע בדילוג?]]=1,IF(שבוע_בדילוג[[#This Row],[וסת השבוע פעיל?]]&lt;3,1,0),"")</f>
        <v/>
      </c>
      <c r="T12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1" s="1">
        <f t="shared" si="101"/>
        <v>0</v>
      </c>
      <c r="V1281" s="1" t="str">
        <f t="shared" si="102"/>
        <v/>
      </c>
      <c r="W1281" s="1" t="str">
        <f t="shared" si="103"/>
        <v/>
      </c>
      <c r="X1281" s="1" t="str">
        <f>IF(שבוע_בדילוג[[#This Row],[3 הפלגות זהות]]="","",IF(שבוע_בדילוג[[#This Row],[3 הפלגות זהות]]=1,שבוע_בדילוג[[#This Row],[LengthofCycle]],X1280))</f>
        <v/>
      </c>
      <c r="Z1281" s="1" t="str">
        <f>IF(OR(שבוע_בדילוג[[#This Row],[הווסת פעיל?]]=0,שבוע_בדילוג[[#This Row],[הווסת פעיל?]]=""),"",SUM(Z1280,שבוע_בדילוג[[#This Row],[הווסת פעיל?]]))</f>
        <v/>
      </c>
      <c r="AA1281" s="1" t="str">
        <f>IF(AND(שבוע_בדילוג[[#This Row],[כמה מחזורים עד עקירה]]&lt;&gt;"",Z1282=""),שבוע_בדילוג[[#This Row],[כמה מחזורים עד עקירה]],"")</f>
        <v/>
      </c>
      <c r="AB1281" s="1" t="str">
        <f>IF(AND(שבוע_בדילוג[[#This Row],[הווסת פעיל?]]=1,שבוע_בדילוג[[#This Row],[וסת קבוע אחרון]]&lt;&gt;X1280),שבוע_בדילוג[[#This Row],[וסת קבוע אחרון]],"")</f>
        <v/>
      </c>
      <c r="AC1281" s="1" t="str">
        <f>IF(AND(שבוע_בדילוג[[#This Row],[הווסת פעיל?]]=1,Y1280=0,שבוע_בדילוג[[#This Row],[וסת קבוע אחרון]]=X1280),שבוע_בדילוג[[#This Row],[וסת קבוע אחרון]],"")</f>
        <v/>
      </c>
      <c r="AD1281" s="1" t="str">
        <f>IF(AND(שבוע_בדילוג[[#This Row],[הווסת פעיל?]]=1,Y1280=0,שבוע_בדילוג[[#This Row],[וסת קבוע אחרון]]&lt;&gt;X1280),1,"")</f>
        <v/>
      </c>
      <c r="AE1281" s="1" t="str">
        <f>IF(AND(שבוע_בדילוג[[#This Row],[הווסת פעיל?]]&lt;&gt;"",B1282=1),שבוע_בדילוג[[#This Row],[CycleNumber]],"")</f>
        <v/>
      </c>
      <c r="AF1281" s="1" t="str">
        <f>IF(AND(שבוע_בדילוג[[#This Row],[הווסת פעיל?]]&lt;&gt;"",Y1280=""),שבוע_בדילוג[[#This Row],[CycleNumber]],"")</f>
        <v/>
      </c>
      <c r="AG1281" s="1" t="str">
        <f>IF(B1282=1,"",IF(שבוע_בדילוג[[#This Row],[הווסת פעיל?]]=1,IF(שבוע_בדילוג[[#This Row],[וסת קבוע אחרון]]=F1282,1,0),""))</f>
        <v/>
      </c>
      <c r="AH1281" s="1" t="str">
        <f>IF(B1282=1,"",IF(שבוע_בדילוג[[#This Row],[הווסת פעיל?]]=1,IF(OR(שבוע_בדילוג[[#This Row],[וסת קבוע אחרון]]=F1282,F1282=שבוע_בדילוג[[#This Row],[LengthofCycle]]),1,0),""))</f>
        <v/>
      </c>
      <c r="AI1281" s="1" t="str">
        <f>IF(B1282=1,"",IF(שבוע_בדילוג[[#This Row],[הווסת פעיל?]]=1,IF(OR(שבוע_בדילוג[[#This Row],[וסת קבוע אחרון]]=F1282,F1282=שבוע_בדילוג[[#This Row],[LengthofCycle]],AND(שבוע_בדילוג[[#This Row],[LengthofCycle]]&lt;&gt;שבוע_בדילוג[[#This Row],[וסת קבוע אחרון]],OR(F1282=28,F1282=29))),1,0),""))</f>
        <v/>
      </c>
      <c r="AJ1281" s="1" t="str">
        <f>IF(AND(שבוע_בדילוג[[#This Row],[הווסת פעיל?]]=1,B1282=1),1,"")</f>
        <v/>
      </c>
      <c r="AK1281" s="4">
        <f>IF(AND(שבוע_בדילוג[[#This Row],[הווסת פעיל?]]&lt;&gt;1,B1282&lt;&gt;1,B1282&lt;&gt;""),IF(שבוע_בדילוג[[#This Row],[LengthofCycle]]=F1282,1,0),"")</f>
        <v>0</v>
      </c>
      <c r="AL1281" s="4">
        <f>IF(AND(שבוע_בדילוג[[#This Row],[הווסת פעיל?]]&lt;&gt;1,B1282&lt;&gt;1,B1282&lt;&gt;""),IF(OR(שבוע_בדילוג[[#This Row],[LengthofCycle]]=F1282,F1282=29),1,0),"")</f>
        <v>0</v>
      </c>
      <c r="AM1281" s="4">
        <f>IF(AND(שבוע_בדילוג[[#This Row],[הווסת פעיל?]]&lt;&gt;1,B1282&lt;&gt;1,B1282&lt;&gt;""),IF(OR(שבוע_בדילוג[[#This Row],[LengthofCycle]]=F1282,F1282=29,F1282=28),1,0),"")</f>
        <v>1</v>
      </c>
    </row>
    <row r="1282" spans="1:39" x14ac:dyDescent="0.25">
      <c r="A1282" s="1" t="s">
        <v>159</v>
      </c>
      <c r="B1282" s="1">
        <v>4</v>
      </c>
      <c r="C1282" s="1">
        <v>1</v>
      </c>
      <c r="D1282" s="1">
        <v>1</v>
      </c>
      <c r="E1282" s="1">
        <v>0</v>
      </c>
      <c r="F1282" s="1">
        <v>28</v>
      </c>
      <c r="H1282" s="1">
        <f>שבוע_בדילוג[[#This Row],[LengthofCycle]]+1</f>
        <v>29</v>
      </c>
      <c r="I1282" s="1" t="str">
        <f>IF(IFERROR(LOOKUP(שבוע_בדילוג[[#This Row],[ClientID]],קביעויות[השבוע בדילוג]),FALSE)=שבוע_בדילוג[[#This Row],[ClientID]],1,"")</f>
        <v/>
      </c>
      <c r="J1282" s="1" t="str">
        <f>IF(AND(שבוע_בדילוג[[#This Row],[CycleNumber]]&gt;1,OR(B1283="",שבוע_בדילוג[[#This Row],[CycleNumber]]&gt;B1281)),IF(OR(AND(שבוע_בדילוג[[#This Row],[LengthofCycle]]=29,F1281=29),AND(שבוע_בדילוג[[#This Row],[LengthofCycle]]=36,F1281=36)),1,""),"")</f>
        <v/>
      </c>
      <c r="K1282" s="1" t="str">
        <f>IF(AND(שבוע_בדילוג[[#This Row],[וסת השבוע]]=1,J1281=1,שבוע_בדילוג[[#This Row],[CycleNumber]]&gt;B1281),1,"")</f>
        <v/>
      </c>
      <c r="L1282" s="1" t="str">
        <f>IF(שבוע_בדילוג[[#This Row],[CycleNumber]]=1,"",IF(שבוע_בדילוג[[#This Row],[וסת השבוע]]=1,0,IF(L1281="","",IF(L1281=0,IF(שבוע_בדילוג[[#This Row],[LengthofCycle]]=29,0,1),IF(L1281=1,IF(שבוע_בדילוג[[#This Row],[LengthofCycle]]+F1281=29*2,0,2),IF(L1281=2,IF(שבוע_בדילוג[[#This Row],[LengthofCycle]]+F1281+F1280=29*3,0,3),""))))))</f>
        <v/>
      </c>
      <c r="M1282" s="1" t="str">
        <f>IF(שבוע_בדילוג[[#This Row],[וסת השבוע]]=1,IF(שבוע_בדילוג[[#This Row],[וסת השבוע וההפלגה ביחד]]=1,M1281+1,0),IF(AND(שבוע_בדילוג[[#This Row],[CycleNumber]]&gt;B1281,שבוע_בדילוג[[#This Row],[CycleNumber]]&gt;1),IF(שבוע_בדילוג[[#This Row],[וסת השבוע פעיל?]]&lt;&gt;"",M1281+1,""),""))</f>
        <v/>
      </c>
      <c r="N1282" s="1" t="str">
        <f>IF(שבוע_בדילוג[[#This Row],[וסת השבוע פעיל?2]]="","",IF(AND(שבוע_בדילוג[[#This Row],[וסת השבוע פעיל?]]&lt;&gt;"",שבוע_בדילוג[[#This Row],[CycleNumber]]&lt;B1283,B1283&lt;&gt;"",שבוע_בדילוג[[#This Row],[וסת השבוע פעיל?]]&lt;3),IF(L1283=0,IF(AND(שבוע_בדילוג[[#This Row],[וסת השבוע פעיל?]]&gt;0,J1283=1),0,1),0),""))</f>
        <v/>
      </c>
      <c r="O1282" s="1" t="str">
        <f t="shared" si="100"/>
        <v/>
      </c>
      <c r="P1282" s="1" t="str">
        <f>IF(AND(שבוע_בדילוג[[#This Row],[חיזוי - שבוע]]=1,K1283=1),1,"")</f>
        <v/>
      </c>
      <c r="Q1282" s="1" t="str">
        <f>IF(AND(שבוע_בדילוג[[#This Row],[וסת השבוע פעיל?]]&lt;3,OR(שבוע_בדילוג[[#This Row],[CycleNumber]]&gt;B1283,B1283="")),1,"")</f>
        <v/>
      </c>
      <c r="R1282" s="1" t="str">
        <f>IF(AND(שבוע_בדילוג[[#This Row],[חיזוי - שבוע]]&lt;&gt;"",שבוע_בדילוג[[#This Row],[וסת השבוע פעיל?2]]=""),1,"")</f>
        <v/>
      </c>
      <c r="S1282" s="1" t="str">
        <f>IF(שבוע_בדילוג[[#This Row],[האישה קבעה וסת שבוע בדילוג?]]=1,IF(שבוע_בדילוג[[#This Row],[וסת השבוע פעיל?]]&lt;3,1,0),"")</f>
        <v/>
      </c>
      <c r="T12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2" s="1">
        <f t="shared" si="101"/>
        <v>0</v>
      </c>
      <c r="V1282" s="1">
        <f t="shared" si="102"/>
        <v>0</v>
      </c>
      <c r="W1282" s="1" t="str">
        <f t="shared" si="103"/>
        <v/>
      </c>
      <c r="X1282" s="1" t="str">
        <f>IF(שבוע_בדילוג[[#This Row],[3 הפלגות זהות]]="","",IF(שבוע_בדילוג[[#This Row],[3 הפלגות זהות]]=1,שבוע_בדילוג[[#This Row],[LengthofCycle]],X1281))</f>
        <v/>
      </c>
      <c r="Z1282" s="1" t="str">
        <f>IF(OR(שבוע_בדילוג[[#This Row],[הווסת פעיל?]]=0,שבוע_בדילוג[[#This Row],[הווסת פעיל?]]=""),"",SUM(Z1281,שבוע_בדילוג[[#This Row],[הווסת פעיל?]]))</f>
        <v/>
      </c>
      <c r="AA1282" s="1" t="str">
        <f>IF(AND(שבוע_בדילוג[[#This Row],[כמה מחזורים עד עקירה]]&lt;&gt;"",Z1283=""),שבוע_בדילוג[[#This Row],[כמה מחזורים עד עקירה]],"")</f>
        <v/>
      </c>
      <c r="AB1282" s="1" t="str">
        <f>IF(AND(שבוע_בדילוג[[#This Row],[הווסת פעיל?]]=1,שבוע_בדילוג[[#This Row],[וסת קבוע אחרון]]&lt;&gt;X1281),שבוע_בדילוג[[#This Row],[וסת קבוע אחרון]],"")</f>
        <v/>
      </c>
      <c r="AC1282" s="1" t="str">
        <f>IF(AND(שבוע_בדילוג[[#This Row],[הווסת פעיל?]]=1,Y1281=0,שבוע_בדילוג[[#This Row],[וסת קבוע אחרון]]=X1281),שבוע_בדילוג[[#This Row],[וסת קבוע אחרון]],"")</f>
        <v/>
      </c>
      <c r="AD1282" s="1" t="str">
        <f>IF(AND(שבוע_בדילוג[[#This Row],[הווסת פעיל?]]=1,Y1281=0,שבוע_בדילוג[[#This Row],[וסת קבוע אחרון]]&lt;&gt;X1281),1,"")</f>
        <v/>
      </c>
      <c r="AE1282" s="1" t="str">
        <f>IF(AND(שבוע_בדילוג[[#This Row],[הווסת פעיל?]]&lt;&gt;"",B1283=1),שבוע_בדילוג[[#This Row],[CycleNumber]],"")</f>
        <v/>
      </c>
      <c r="AF1282" s="1" t="str">
        <f>IF(AND(שבוע_בדילוג[[#This Row],[הווסת פעיל?]]&lt;&gt;"",Y1281=""),שבוע_בדילוג[[#This Row],[CycleNumber]],"")</f>
        <v/>
      </c>
      <c r="AG1282" s="1" t="str">
        <f>IF(B1283=1,"",IF(שבוע_בדילוג[[#This Row],[הווסת פעיל?]]=1,IF(שבוע_בדילוג[[#This Row],[וסת קבוע אחרון]]=F1283,1,0),""))</f>
        <v/>
      </c>
      <c r="AH1282" s="1" t="str">
        <f>IF(B1283=1,"",IF(שבוע_בדילוג[[#This Row],[הווסת פעיל?]]=1,IF(OR(שבוע_בדילוג[[#This Row],[וסת קבוע אחרון]]=F1283,F1283=שבוע_בדילוג[[#This Row],[LengthofCycle]]),1,0),""))</f>
        <v/>
      </c>
      <c r="AI1282" s="1" t="str">
        <f>IF(B1283=1,"",IF(שבוע_בדילוג[[#This Row],[הווסת פעיל?]]=1,IF(OR(שבוע_בדילוג[[#This Row],[וסת קבוע אחרון]]=F1283,F1283=שבוע_בדילוג[[#This Row],[LengthofCycle]],AND(שבוע_בדילוג[[#This Row],[LengthofCycle]]&lt;&gt;שבוע_בדילוג[[#This Row],[וסת קבוע אחרון]],OR(F1283=28,F1283=29))),1,0),""))</f>
        <v/>
      </c>
      <c r="AJ1282" s="1" t="str">
        <f>IF(AND(שבוע_בדילוג[[#This Row],[הווסת פעיל?]]=1,B1283=1),1,"")</f>
        <v/>
      </c>
      <c r="AK1282" s="4">
        <f>IF(AND(שבוע_בדילוג[[#This Row],[הווסת פעיל?]]&lt;&gt;1,B1283&lt;&gt;1,B1283&lt;&gt;""),IF(שבוע_בדילוג[[#This Row],[LengthofCycle]]=F1283,1,0),"")</f>
        <v>0</v>
      </c>
      <c r="AL1282" s="4">
        <f>IF(AND(שבוע_בדילוג[[#This Row],[הווסת פעיל?]]&lt;&gt;1,B1283&lt;&gt;1,B1283&lt;&gt;""),IF(OR(שבוע_בדילוג[[#This Row],[LengthofCycle]]=F1283,F1283=29),1,0),"")</f>
        <v>0</v>
      </c>
      <c r="AM1282" s="4">
        <f>IF(AND(שבוע_בדילוג[[#This Row],[הווסת פעיל?]]&lt;&gt;1,B1283&lt;&gt;1,B1283&lt;&gt;""),IF(OR(שבוע_בדילוג[[#This Row],[LengthofCycle]]=F1283,F1283=29,F1283=28),1,0),"")</f>
        <v>0</v>
      </c>
    </row>
    <row r="1283" spans="1:39" x14ac:dyDescent="0.25">
      <c r="A1283" s="1" t="s">
        <v>159</v>
      </c>
      <c r="B1283" s="1">
        <v>5</v>
      </c>
      <c r="C1283" s="1">
        <v>1</v>
      </c>
      <c r="D1283" s="1">
        <v>1</v>
      </c>
      <c r="E1283" s="1">
        <v>0</v>
      </c>
      <c r="F1283" s="1">
        <v>27</v>
      </c>
      <c r="H1283" s="1">
        <f>שבוע_בדילוג[[#This Row],[LengthofCycle]]+1</f>
        <v>28</v>
      </c>
      <c r="I1283" s="1" t="str">
        <f>IF(IFERROR(LOOKUP(שבוע_בדילוג[[#This Row],[ClientID]],קביעויות[השבוע בדילוג]),FALSE)=שבוע_בדילוג[[#This Row],[ClientID]],1,"")</f>
        <v/>
      </c>
      <c r="J1283" s="1" t="str">
        <f>IF(AND(שבוע_בדילוג[[#This Row],[CycleNumber]]&gt;1,OR(B1284="",שבוע_בדילוג[[#This Row],[CycleNumber]]&gt;B1282)),IF(OR(AND(שבוע_בדילוג[[#This Row],[LengthofCycle]]=29,F1282=29),AND(שבוע_בדילוג[[#This Row],[LengthofCycle]]=36,F1282=36)),1,""),"")</f>
        <v/>
      </c>
      <c r="K1283" s="1" t="str">
        <f>IF(AND(שבוע_בדילוג[[#This Row],[וסת השבוע]]=1,J1282=1,שבוע_בדילוג[[#This Row],[CycleNumber]]&gt;B1282),1,"")</f>
        <v/>
      </c>
      <c r="L1283" s="1" t="str">
        <f>IF(שבוע_בדילוג[[#This Row],[CycleNumber]]=1,"",IF(שבוע_בדילוג[[#This Row],[וסת השבוע]]=1,0,IF(L1282="","",IF(L1282=0,IF(שבוע_בדילוג[[#This Row],[LengthofCycle]]=29,0,1),IF(L1282=1,IF(שבוע_בדילוג[[#This Row],[LengthofCycle]]+F1282=29*2,0,2),IF(L1282=2,IF(שבוע_בדילוג[[#This Row],[LengthofCycle]]+F1282+F1281=29*3,0,3),""))))))</f>
        <v/>
      </c>
      <c r="M1283" s="1" t="str">
        <f>IF(שבוע_בדילוג[[#This Row],[וסת השבוע]]=1,IF(שבוע_בדילוג[[#This Row],[וסת השבוע וההפלגה ביחד]]=1,M1282+1,0),IF(AND(שבוע_בדילוג[[#This Row],[CycleNumber]]&gt;B1282,שבוע_בדילוג[[#This Row],[CycleNumber]]&gt;1),IF(שבוע_בדילוג[[#This Row],[וסת השבוע פעיל?]]&lt;&gt;"",M1282+1,""),""))</f>
        <v/>
      </c>
      <c r="N1283" s="1" t="str">
        <f>IF(שבוע_בדילוג[[#This Row],[וסת השבוע פעיל?2]]="","",IF(AND(שבוע_בדילוג[[#This Row],[וסת השבוע פעיל?]]&lt;&gt;"",שבוע_בדילוג[[#This Row],[CycleNumber]]&lt;B1284,B1284&lt;&gt;"",שבוע_בדילוג[[#This Row],[וסת השבוע פעיל?]]&lt;3),IF(L1284=0,IF(AND(שבוע_בדילוג[[#This Row],[וסת השבוע פעיל?]]&gt;0,J1284=1),0,1),0),""))</f>
        <v/>
      </c>
      <c r="O1283" s="1" t="str">
        <f t="shared" si="100"/>
        <v/>
      </c>
      <c r="P1283" s="1" t="str">
        <f>IF(AND(שבוע_בדילוג[[#This Row],[חיזוי - שבוע]]=1,K1284=1),1,"")</f>
        <v/>
      </c>
      <c r="Q1283" s="1" t="str">
        <f>IF(AND(שבוע_בדילוג[[#This Row],[וסת השבוע פעיל?]]&lt;3,OR(שבוע_בדילוג[[#This Row],[CycleNumber]]&gt;B1284,B1284="")),1,"")</f>
        <v/>
      </c>
      <c r="R1283" s="1" t="str">
        <f>IF(AND(שבוע_בדילוג[[#This Row],[חיזוי - שבוע]]&lt;&gt;"",שבוע_בדילוג[[#This Row],[וסת השבוע פעיל?2]]=""),1,"")</f>
        <v/>
      </c>
      <c r="S1283" s="1" t="str">
        <f>IF(שבוע_בדילוג[[#This Row],[האישה קבעה וסת שבוע בדילוג?]]=1,IF(שבוע_בדילוג[[#This Row],[וסת השבוע פעיל?]]&lt;3,1,0),"")</f>
        <v/>
      </c>
      <c r="T12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3" s="1">
        <f t="shared" si="101"/>
        <v>0</v>
      </c>
      <c r="V1283" s="1">
        <f t="shared" si="102"/>
        <v>0</v>
      </c>
      <c r="W1283" s="1">
        <f t="shared" si="103"/>
        <v>0</v>
      </c>
      <c r="X1283" s="1" t="str">
        <f>IF(שבוע_בדילוג[[#This Row],[3 הפלגות זהות]]="","",IF(שבוע_בדילוג[[#This Row],[3 הפלגות זהות]]=1,שבוע_בדילוג[[#This Row],[LengthofCycle]],X1282))</f>
        <v/>
      </c>
      <c r="Z1283" s="1" t="str">
        <f>IF(OR(שבוע_בדילוג[[#This Row],[הווסת פעיל?]]=0,שבוע_בדילוג[[#This Row],[הווסת פעיל?]]=""),"",SUM(Z1282,שבוע_בדילוג[[#This Row],[הווסת פעיל?]]))</f>
        <v/>
      </c>
      <c r="AA1283" s="1" t="str">
        <f>IF(AND(שבוע_בדילוג[[#This Row],[כמה מחזורים עד עקירה]]&lt;&gt;"",Z1284=""),שבוע_בדילוג[[#This Row],[כמה מחזורים עד עקירה]],"")</f>
        <v/>
      </c>
      <c r="AB1283" s="1" t="str">
        <f>IF(AND(שבוע_בדילוג[[#This Row],[הווסת פעיל?]]=1,שבוע_בדילוג[[#This Row],[וסת קבוע אחרון]]&lt;&gt;X1282),שבוע_בדילוג[[#This Row],[וסת קבוע אחרון]],"")</f>
        <v/>
      </c>
      <c r="AC1283" s="1" t="str">
        <f>IF(AND(שבוע_בדילוג[[#This Row],[הווסת פעיל?]]=1,Y1282=0,שבוע_בדילוג[[#This Row],[וסת קבוע אחרון]]=X1282),שבוע_בדילוג[[#This Row],[וסת קבוע אחרון]],"")</f>
        <v/>
      </c>
      <c r="AD1283" s="1" t="str">
        <f>IF(AND(שבוע_בדילוג[[#This Row],[הווסת פעיל?]]=1,Y1282=0,שבוע_בדילוג[[#This Row],[וסת קבוע אחרון]]&lt;&gt;X1282),1,"")</f>
        <v/>
      </c>
      <c r="AE1283" s="1" t="str">
        <f>IF(AND(שבוע_בדילוג[[#This Row],[הווסת פעיל?]]&lt;&gt;"",B1284=1),שבוע_בדילוג[[#This Row],[CycleNumber]],"")</f>
        <v/>
      </c>
      <c r="AF1283" s="1" t="str">
        <f>IF(AND(שבוע_בדילוג[[#This Row],[הווסת פעיל?]]&lt;&gt;"",Y1282=""),שבוע_בדילוג[[#This Row],[CycleNumber]],"")</f>
        <v/>
      </c>
      <c r="AG1283" s="1" t="str">
        <f>IF(B1284=1,"",IF(שבוע_בדילוג[[#This Row],[הווסת פעיל?]]=1,IF(שבוע_בדילוג[[#This Row],[וסת קבוע אחרון]]=F1284,1,0),""))</f>
        <v/>
      </c>
      <c r="AH1283" s="1" t="str">
        <f>IF(B1284=1,"",IF(שבוע_בדילוג[[#This Row],[הווסת פעיל?]]=1,IF(OR(שבוע_בדילוג[[#This Row],[וסת קבוע אחרון]]=F1284,F1284=שבוע_בדילוג[[#This Row],[LengthofCycle]]),1,0),""))</f>
        <v/>
      </c>
      <c r="AI1283" s="1" t="str">
        <f>IF(B1284=1,"",IF(שבוע_בדילוג[[#This Row],[הווסת פעיל?]]=1,IF(OR(שבוע_בדילוג[[#This Row],[וסת קבוע אחרון]]=F1284,F1284=שבוע_בדילוג[[#This Row],[LengthofCycle]],AND(שבוע_בדילוג[[#This Row],[LengthofCycle]]&lt;&gt;שבוע_בדילוג[[#This Row],[וסת קבוע אחרון]],OR(F1284=28,F1284=29))),1,0),""))</f>
        <v/>
      </c>
      <c r="AJ1283" s="1" t="str">
        <f>IF(AND(שבוע_בדילוג[[#This Row],[הווסת פעיל?]]=1,B1284=1),1,"")</f>
        <v/>
      </c>
      <c r="AK1283" s="4">
        <f>IF(AND(שבוע_בדילוג[[#This Row],[הווסת פעיל?]]&lt;&gt;1,B1284&lt;&gt;1,B1284&lt;&gt;""),IF(שבוע_בדילוג[[#This Row],[LengthofCycle]]=F1284,1,0),"")</f>
        <v>0</v>
      </c>
      <c r="AL1283" s="4">
        <f>IF(AND(שבוע_בדילוג[[#This Row],[הווסת פעיל?]]&lt;&gt;1,B1284&lt;&gt;1,B1284&lt;&gt;""),IF(OR(שבוע_בדילוג[[#This Row],[LengthofCycle]]=F1284,F1284=29),1,0),"")</f>
        <v>0</v>
      </c>
      <c r="AM1283" s="4">
        <f>IF(AND(שבוע_בדילוג[[#This Row],[הווסת פעיל?]]&lt;&gt;1,B1284&lt;&gt;1,B1284&lt;&gt;""),IF(OR(שבוע_בדילוג[[#This Row],[LengthofCycle]]=F1284,F1284=29,F1284=28),1,0),"")</f>
        <v>0</v>
      </c>
    </row>
    <row r="1284" spans="1:39" x14ac:dyDescent="0.25">
      <c r="A1284" s="1" t="s">
        <v>159</v>
      </c>
      <c r="B1284" s="1">
        <v>6</v>
      </c>
      <c r="C1284" s="1">
        <v>1</v>
      </c>
      <c r="D1284" s="1">
        <v>1</v>
      </c>
      <c r="E1284" s="1">
        <v>0</v>
      </c>
      <c r="F1284" s="1">
        <v>26</v>
      </c>
      <c r="H1284" s="1">
        <f>שבוע_בדילוג[[#This Row],[LengthofCycle]]+1</f>
        <v>27</v>
      </c>
      <c r="I1284" s="1" t="str">
        <f>IF(IFERROR(LOOKUP(שבוע_בדילוג[[#This Row],[ClientID]],קביעויות[השבוע בדילוג]),FALSE)=שבוע_בדילוג[[#This Row],[ClientID]],1,"")</f>
        <v/>
      </c>
      <c r="J1284" s="1" t="str">
        <f>IF(AND(שבוע_בדילוג[[#This Row],[CycleNumber]]&gt;1,OR(B1285="",שבוע_בדילוג[[#This Row],[CycleNumber]]&gt;B1283)),IF(OR(AND(שבוע_בדילוג[[#This Row],[LengthofCycle]]=29,F1283=29),AND(שבוע_בדילוג[[#This Row],[LengthofCycle]]=36,F1283=36)),1,""),"")</f>
        <v/>
      </c>
      <c r="K1284" s="1" t="str">
        <f>IF(AND(שבוע_בדילוג[[#This Row],[וסת השבוע]]=1,J1283=1,שבוע_בדילוג[[#This Row],[CycleNumber]]&gt;B1283),1,"")</f>
        <v/>
      </c>
      <c r="L1284" s="1" t="str">
        <f>IF(שבוע_בדילוג[[#This Row],[CycleNumber]]=1,"",IF(שבוע_בדילוג[[#This Row],[וסת השבוע]]=1,0,IF(L1283="","",IF(L1283=0,IF(שבוע_בדילוג[[#This Row],[LengthofCycle]]=29,0,1),IF(L1283=1,IF(שבוע_בדילוג[[#This Row],[LengthofCycle]]+F1283=29*2,0,2),IF(L1283=2,IF(שבוע_בדילוג[[#This Row],[LengthofCycle]]+F1283+F1282=29*3,0,3),""))))))</f>
        <v/>
      </c>
      <c r="M1284" s="1" t="str">
        <f>IF(שבוע_בדילוג[[#This Row],[וסת השבוע]]=1,IF(שבוע_בדילוג[[#This Row],[וסת השבוע וההפלגה ביחד]]=1,M1283+1,0),IF(AND(שבוע_בדילוג[[#This Row],[CycleNumber]]&gt;B1283,שבוע_בדילוג[[#This Row],[CycleNumber]]&gt;1),IF(שבוע_בדילוג[[#This Row],[וסת השבוע פעיל?]]&lt;&gt;"",M1283+1,""),""))</f>
        <v/>
      </c>
      <c r="N1284" s="1" t="str">
        <f>IF(שבוע_בדילוג[[#This Row],[וסת השבוע פעיל?2]]="","",IF(AND(שבוע_בדילוג[[#This Row],[וסת השבוע פעיל?]]&lt;&gt;"",שבוע_בדילוג[[#This Row],[CycleNumber]]&lt;B1285,B1285&lt;&gt;"",שבוע_בדילוג[[#This Row],[וסת השבוע פעיל?]]&lt;3),IF(L1285=0,IF(AND(שבוע_בדילוג[[#This Row],[וסת השבוע פעיל?]]&gt;0,J1285=1),0,1),0),""))</f>
        <v/>
      </c>
      <c r="O1284" s="1" t="str">
        <f t="shared" si="100"/>
        <v/>
      </c>
      <c r="P1284" s="1" t="str">
        <f>IF(AND(שבוע_בדילוג[[#This Row],[חיזוי - שבוע]]=1,K1285=1),1,"")</f>
        <v/>
      </c>
      <c r="Q1284" s="1" t="str">
        <f>IF(AND(שבוע_בדילוג[[#This Row],[וסת השבוע פעיל?]]&lt;3,OR(שבוע_בדילוג[[#This Row],[CycleNumber]]&gt;B1285,B1285="")),1,"")</f>
        <v/>
      </c>
      <c r="R1284" s="1" t="str">
        <f>IF(AND(שבוע_בדילוג[[#This Row],[חיזוי - שבוע]]&lt;&gt;"",שבוע_בדילוג[[#This Row],[וסת השבוע פעיל?2]]=""),1,"")</f>
        <v/>
      </c>
      <c r="S1284" s="1" t="str">
        <f>IF(שבוע_בדילוג[[#This Row],[האישה קבעה וסת שבוע בדילוג?]]=1,IF(שבוע_בדילוג[[#This Row],[וסת השבוע פעיל?]]&lt;3,1,0),"")</f>
        <v/>
      </c>
      <c r="T12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4" s="1">
        <f t="shared" si="101"/>
        <v>0</v>
      </c>
      <c r="V1284" s="1">
        <f t="shared" si="102"/>
        <v>0</v>
      </c>
      <c r="W1284" s="1">
        <f t="shared" si="103"/>
        <v>0</v>
      </c>
      <c r="X1284" s="1" t="str">
        <f>IF(שבוע_בדילוג[[#This Row],[3 הפלגות זהות]]="","",IF(שבוע_בדילוג[[#This Row],[3 הפלגות זהות]]=1,שבוע_בדילוג[[#This Row],[LengthofCycle]],X1283))</f>
        <v/>
      </c>
      <c r="Z1284" s="1" t="str">
        <f>IF(OR(שבוע_בדילוג[[#This Row],[הווסת פעיל?]]=0,שבוע_בדילוג[[#This Row],[הווסת פעיל?]]=""),"",SUM(Z1283,שבוע_בדילוג[[#This Row],[הווסת פעיל?]]))</f>
        <v/>
      </c>
      <c r="AA1284" s="1" t="str">
        <f>IF(AND(שבוע_בדילוג[[#This Row],[כמה מחזורים עד עקירה]]&lt;&gt;"",Z1285=""),שבוע_בדילוג[[#This Row],[כמה מחזורים עד עקירה]],"")</f>
        <v/>
      </c>
      <c r="AB1284" s="1" t="str">
        <f>IF(AND(שבוע_בדילוג[[#This Row],[הווסת פעיל?]]=1,שבוע_בדילוג[[#This Row],[וסת קבוע אחרון]]&lt;&gt;X1283),שבוע_בדילוג[[#This Row],[וסת קבוע אחרון]],"")</f>
        <v/>
      </c>
      <c r="AC1284" s="1" t="str">
        <f>IF(AND(שבוע_בדילוג[[#This Row],[הווסת פעיל?]]=1,Y1283=0,שבוע_בדילוג[[#This Row],[וסת קבוע אחרון]]=X1283),שבוע_בדילוג[[#This Row],[וסת קבוע אחרון]],"")</f>
        <v/>
      </c>
      <c r="AD1284" s="1" t="str">
        <f>IF(AND(שבוע_בדילוג[[#This Row],[הווסת פעיל?]]=1,Y1283=0,שבוע_בדילוג[[#This Row],[וסת קבוע אחרון]]&lt;&gt;X1283),1,"")</f>
        <v/>
      </c>
      <c r="AE1284" s="1" t="str">
        <f>IF(AND(שבוע_בדילוג[[#This Row],[הווסת פעיל?]]&lt;&gt;"",B1285=1),שבוע_בדילוג[[#This Row],[CycleNumber]],"")</f>
        <v/>
      </c>
      <c r="AF1284" s="1" t="str">
        <f>IF(AND(שבוע_בדילוג[[#This Row],[הווסת פעיל?]]&lt;&gt;"",Y1283=""),שבוע_בדילוג[[#This Row],[CycleNumber]],"")</f>
        <v/>
      </c>
      <c r="AG1284" s="1" t="str">
        <f>IF(B1285=1,"",IF(שבוע_בדילוג[[#This Row],[הווסת פעיל?]]=1,IF(שבוע_בדילוג[[#This Row],[וסת קבוע אחרון]]=F1285,1,0),""))</f>
        <v/>
      </c>
      <c r="AH1284" s="1" t="str">
        <f>IF(B1285=1,"",IF(שבוע_בדילוג[[#This Row],[הווסת פעיל?]]=1,IF(OR(שבוע_בדילוג[[#This Row],[וסת קבוע אחרון]]=F1285,F1285=שבוע_בדילוג[[#This Row],[LengthofCycle]]),1,0),""))</f>
        <v/>
      </c>
      <c r="AI1284" s="1" t="str">
        <f>IF(B1285=1,"",IF(שבוע_בדילוג[[#This Row],[הווסת פעיל?]]=1,IF(OR(שבוע_בדילוג[[#This Row],[וסת קבוע אחרון]]=F1285,F1285=שבוע_בדילוג[[#This Row],[LengthofCycle]],AND(שבוע_בדילוג[[#This Row],[LengthofCycle]]&lt;&gt;שבוע_בדילוג[[#This Row],[וסת קבוע אחרון]],OR(F1285=28,F1285=29))),1,0),""))</f>
        <v/>
      </c>
      <c r="AJ1284" s="1" t="str">
        <f>IF(AND(שבוע_בדילוג[[#This Row],[הווסת פעיל?]]=1,B1285=1),1,"")</f>
        <v/>
      </c>
      <c r="AK1284" s="4">
        <f>IF(AND(שבוע_בדילוג[[#This Row],[הווסת פעיל?]]&lt;&gt;1,B1285&lt;&gt;1,B1285&lt;&gt;""),IF(שבוע_בדילוג[[#This Row],[LengthofCycle]]=F1285,1,0),"")</f>
        <v>0</v>
      </c>
      <c r="AL1284" s="4">
        <f>IF(AND(שבוע_בדילוג[[#This Row],[הווסת פעיל?]]&lt;&gt;1,B1285&lt;&gt;1,B1285&lt;&gt;""),IF(OR(שבוע_בדילוג[[#This Row],[LengthofCycle]]=F1285,F1285=29),1,0),"")</f>
        <v>0</v>
      </c>
      <c r="AM1284" s="4">
        <f>IF(AND(שבוע_בדילוג[[#This Row],[הווסת פעיל?]]&lt;&gt;1,B1285&lt;&gt;1,B1285&lt;&gt;""),IF(OR(שבוע_בדילוג[[#This Row],[LengthofCycle]]=F1285,F1285=29,F1285=28),1,0),"")</f>
        <v>0</v>
      </c>
    </row>
    <row r="1285" spans="1:39" x14ac:dyDescent="0.25">
      <c r="A1285" s="1" t="s">
        <v>159</v>
      </c>
      <c r="B1285" s="1">
        <v>7</v>
      </c>
      <c r="C1285" s="1">
        <v>1</v>
      </c>
      <c r="D1285" s="1">
        <v>1</v>
      </c>
      <c r="E1285" s="1">
        <v>0</v>
      </c>
      <c r="F1285" s="1">
        <v>27</v>
      </c>
      <c r="H1285" s="1">
        <f>שבוע_בדילוג[[#This Row],[LengthofCycle]]+1</f>
        <v>28</v>
      </c>
      <c r="I1285" s="1" t="str">
        <f>IF(IFERROR(LOOKUP(שבוע_בדילוג[[#This Row],[ClientID]],קביעויות[השבוע בדילוג]),FALSE)=שבוע_בדילוג[[#This Row],[ClientID]],1,"")</f>
        <v/>
      </c>
      <c r="J1285" s="1" t="str">
        <f>IF(AND(שבוע_בדילוג[[#This Row],[CycleNumber]]&gt;1,OR(B1286="",שבוע_בדילוג[[#This Row],[CycleNumber]]&gt;B1284)),IF(OR(AND(שבוע_בדילוג[[#This Row],[LengthofCycle]]=29,F1284=29),AND(שבוע_בדילוג[[#This Row],[LengthofCycle]]=36,F1284=36)),1,""),"")</f>
        <v/>
      </c>
      <c r="K1285" s="1" t="str">
        <f>IF(AND(שבוע_בדילוג[[#This Row],[וסת השבוע]]=1,J1284=1,שבוע_בדילוג[[#This Row],[CycleNumber]]&gt;B1284),1,"")</f>
        <v/>
      </c>
      <c r="L1285" s="1" t="str">
        <f>IF(שבוע_בדילוג[[#This Row],[CycleNumber]]=1,"",IF(שבוע_בדילוג[[#This Row],[וסת השבוע]]=1,0,IF(L1284="","",IF(L1284=0,IF(שבוע_בדילוג[[#This Row],[LengthofCycle]]=29,0,1),IF(L1284=1,IF(שבוע_בדילוג[[#This Row],[LengthofCycle]]+F1284=29*2,0,2),IF(L1284=2,IF(שבוע_בדילוג[[#This Row],[LengthofCycle]]+F1284+F1283=29*3,0,3),""))))))</f>
        <v/>
      </c>
      <c r="M1285" s="1" t="str">
        <f>IF(שבוע_בדילוג[[#This Row],[וסת השבוע]]=1,IF(שבוע_בדילוג[[#This Row],[וסת השבוע וההפלגה ביחד]]=1,M1284+1,0),IF(AND(שבוע_בדילוג[[#This Row],[CycleNumber]]&gt;B1284,שבוע_בדילוג[[#This Row],[CycleNumber]]&gt;1),IF(שבוע_בדילוג[[#This Row],[וסת השבוע פעיל?]]&lt;&gt;"",M1284+1,""),""))</f>
        <v/>
      </c>
      <c r="N1285" s="1" t="str">
        <f>IF(שבוע_בדילוג[[#This Row],[וסת השבוע פעיל?2]]="","",IF(AND(שבוע_בדילוג[[#This Row],[וסת השבוע פעיל?]]&lt;&gt;"",שבוע_בדילוג[[#This Row],[CycleNumber]]&lt;B1286,B1286&lt;&gt;"",שבוע_בדילוג[[#This Row],[וסת השבוע פעיל?]]&lt;3),IF(L1286=0,IF(AND(שבוע_בדילוג[[#This Row],[וסת השבוע פעיל?]]&gt;0,J1286=1),0,1),0),""))</f>
        <v/>
      </c>
      <c r="O1285" s="1" t="str">
        <f t="shared" si="100"/>
        <v/>
      </c>
      <c r="P1285" s="1" t="str">
        <f>IF(AND(שבוע_בדילוג[[#This Row],[חיזוי - שבוע]]=1,K1286=1),1,"")</f>
        <v/>
      </c>
      <c r="Q1285" s="1" t="str">
        <f>IF(AND(שבוע_בדילוג[[#This Row],[וסת השבוע פעיל?]]&lt;3,OR(שבוע_בדילוג[[#This Row],[CycleNumber]]&gt;B1286,B1286="")),1,"")</f>
        <v/>
      </c>
      <c r="R1285" s="1" t="str">
        <f>IF(AND(שבוע_בדילוג[[#This Row],[חיזוי - שבוע]]&lt;&gt;"",שבוע_בדילוג[[#This Row],[וסת השבוע פעיל?2]]=""),1,"")</f>
        <v/>
      </c>
      <c r="S1285" s="1" t="str">
        <f>IF(שבוע_בדילוג[[#This Row],[האישה קבעה וסת שבוע בדילוג?]]=1,IF(שבוע_בדילוג[[#This Row],[וסת השבוע פעיל?]]&lt;3,1,0),"")</f>
        <v/>
      </c>
      <c r="T12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5" s="1">
        <f t="shared" si="101"/>
        <v>0</v>
      </c>
      <c r="V1285" s="1">
        <f t="shared" si="102"/>
        <v>0</v>
      </c>
      <c r="W1285" s="1">
        <f t="shared" si="103"/>
        <v>0</v>
      </c>
      <c r="X1285" s="1" t="str">
        <f>IF(שבוע_בדילוג[[#This Row],[3 הפלגות זהות]]="","",IF(שבוע_בדילוג[[#This Row],[3 הפלגות זהות]]=1,שבוע_בדילוג[[#This Row],[LengthofCycle]],X1284))</f>
        <v/>
      </c>
      <c r="Z1285" s="1" t="str">
        <f>IF(OR(שבוע_בדילוג[[#This Row],[הווסת פעיל?]]=0,שבוע_בדילוג[[#This Row],[הווסת פעיל?]]=""),"",SUM(Z1284,שבוע_בדילוג[[#This Row],[הווסת פעיל?]]))</f>
        <v/>
      </c>
      <c r="AA1285" s="1" t="str">
        <f>IF(AND(שבוע_בדילוג[[#This Row],[כמה מחזורים עד עקירה]]&lt;&gt;"",Z1286=""),שבוע_בדילוג[[#This Row],[כמה מחזורים עד עקירה]],"")</f>
        <v/>
      </c>
      <c r="AB1285" s="1" t="str">
        <f>IF(AND(שבוע_בדילוג[[#This Row],[הווסת פעיל?]]=1,שבוע_בדילוג[[#This Row],[וסת קבוע אחרון]]&lt;&gt;X1284),שבוע_בדילוג[[#This Row],[וסת קבוע אחרון]],"")</f>
        <v/>
      </c>
      <c r="AC1285" s="1" t="str">
        <f>IF(AND(שבוע_בדילוג[[#This Row],[הווסת פעיל?]]=1,Y1284=0,שבוע_בדילוג[[#This Row],[וסת קבוע אחרון]]=X1284),שבוע_בדילוג[[#This Row],[וסת קבוע אחרון]],"")</f>
        <v/>
      </c>
      <c r="AD1285" s="1" t="str">
        <f>IF(AND(שבוע_בדילוג[[#This Row],[הווסת פעיל?]]=1,Y1284=0,שבוע_בדילוג[[#This Row],[וסת קבוע אחרון]]&lt;&gt;X1284),1,"")</f>
        <v/>
      </c>
      <c r="AE1285" s="1" t="str">
        <f>IF(AND(שבוע_בדילוג[[#This Row],[הווסת פעיל?]]&lt;&gt;"",B1286=1),שבוע_בדילוג[[#This Row],[CycleNumber]],"")</f>
        <v/>
      </c>
      <c r="AF1285" s="1" t="str">
        <f>IF(AND(שבוע_בדילוג[[#This Row],[הווסת פעיל?]]&lt;&gt;"",Y1284=""),שבוע_בדילוג[[#This Row],[CycleNumber]],"")</f>
        <v/>
      </c>
      <c r="AG1285" s="1" t="str">
        <f>IF(B1286=1,"",IF(שבוע_בדילוג[[#This Row],[הווסת פעיל?]]=1,IF(שבוע_בדילוג[[#This Row],[וסת קבוע אחרון]]=F1286,1,0),""))</f>
        <v/>
      </c>
      <c r="AH1285" s="1" t="str">
        <f>IF(B1286=1,"",IF(שבוע_בדילוג[[#This Row],[הווסת פעיל?]]=1,IF(OR(שבוע_בדילוג[[#This Row],[וסת קבוע אחרון]]=F1286,F1286=שבוע_בדילוג[[#This Row],[LengthofCycle]]),1,0),""))</f>
        <v/>
      </c>
      <c r="AI1285" s="1" t="str">
        <f>IF(B1286=1,"",IF(שבוע_בדילוג[[#This Row],[הווסת פעיל?]]=1,IF(OR(שבוע_בדילוג[[#This Row],[וסת קבוע אחרון]]=F1286,F1286=שבוע_בדילוג[[#This Row],[LengthofCycle]],AND(שבוע_בדילוג[[#This Row],[LengthofCycle]]&lt;&gt;שבוע_בדילוג[[#This Row],[וסת קבוע אחרון]],OR(F1286=28,F1286=29))),1,0),""))</f>
        <v/>
      </c>
      <c r="AJ1285" s="1" t="str">
        <f>IF(AND(שבוע_בדילוג[[#This Row],[הווסת פעיל?]]=1,B1286=1),1,"")</f>
        <v/>
      </c>
      <c r="AK1285" s="4">
        <f>IF(AND(שבוע_בדילוג[[#This Row],[הווסת פעיל?]]&lt;&gt;1,B1286&lt;&gt;1,B1286&lt;&gt;""),IF(שבוע_בדילוג[[#This Row],[LengthofCycle]]=F1286,1,0),"")</f>
        <v>0</v>
      </c>
      <c r="AL1285" s="4">
        <f>IF(AND(שבוע_בדילוג[[#This Row],[הווסת פעיל?]]&lt;&gt;1,B1286&lt;&gt;1,B1286&lt;&gt;""),IF(OR(שבוע_בדילוג[[#This Row],[LengthofCycle]]=F1286,F1286=29),1,0),"")</f>
        <v>0</v>
      </c>
      <c r="AM1285" s="4">
        <f>IF(AND(שבוע_בדילוג[[#This Row],[הווסת פעיל?]]&lt;&gt;1,B1286&lt;&gt;1,B1286&lt;&gt;""),IF(OR(שבוע_בדילוג[[#This Row],[LengthofCycle]]=F1286,F1286=29,F1286=28),1,0),"")</f>
        <v>0</v>
      </c>
    </row>
    <row r="1286" spans="1:39" x14ac:dyDescent="0.25">
      <c r="A1286" s="1" t="s">
        <v>159</v>
      </c>
      <c r="B1286" s="1">
        <v>8</v>
      </c>
      <c r="C1286" s="1">
        <v>1</v>
      </c>
      <c r="D1286" s="1">
        <v>1</v>
      </c>
      <c r="E1286" s="1">
        <v>0</v>
      </c>
      <c r="F1286" s="1">
        <v>31</v>
      </c>
      <c r="H1286" s="1">
        <f>שבוע_בדילוג[[#This Row],[LengthofCycle]]+1</f>
        <v>32</v>
      </c>
      <c r="I1286" s="1" t="str">
        <f>IF(IFERROR(LOOKUP(שבוע_בדילוג[[#This Row],[ClientID]],קביעויות[השבוע בדילוג]),FALSE)=שבוע_בדילוג[[#This Row],[ClientID]],1,"")</f>
        <v/>
      </c>
      <c r="J1286" s="1" t="str">
        <f>IF(AND(שבוע_בדילוג[[#This Row],[CycleNumber]]&gt;1,OR(B1287="",שבוע_בדילוג[[#This Row],[CycleNumber]]&gt;B1285)),IF(OR(AND(שבוע_בדילוג[[#This Row],[LengthofCycle]]=29,F1285=29),AND(שבוע_בדילוג[[#This Row],[LengthofCycle]]=36,F1285=36)),1,""),"")</f>
        <v/>
      </c>
      <c r="K1286" s="1" t="str">
        <f>IF(AND(שבוע_בדילוג[[#This Row],[וסת השבוע]]=1,J1285=1,שבוע_בדילוג[[#This Row],[CycleNumber]]&gt;B1285),1,"")</f>
        <v/>
      </c>
      <c r="L1286" s="1" t="str">
        <f>IF(שבוע_בדילוג[[#This Row],[CycleNumber]]=1,"",IF(שבוע_בדילוג[[#This Row],[וסת השבוע]]=1,0,IF(L1285="","",IF(L1285=0,IF(שבוע_בדילוג[[#This Row],[LengthofCycle]]=29,0,1),IF(L1285=1,IF(שבוע_בדילוג[[#This Row],[LengthofCycle]]+F1285=29*2,0,2),IF(L1285=2,IF(שבוע_בדילוג[[#This Row],[LengthofCycle]]+F1285+F1284=29*3,0,3),""))))))</f>
        <v/>
      </c>
      <c r="M1286" s="1" t="str">
        <f>IF(שבוע_בדילוג[[#This Row],[וסת השבוע]]=1,IF(שבוע_בדילוג[[#This Row],[וסת השבוע וההפלגה ביחד]]=1,M1285+1,0),IF(AND(שבוע_בדילוג[[#This Row],[CycleNumber]]&gt;B1285,שבוע_בדילוג[[#This Row],[CycleNumber]]&gt;1),IF(שבוע_בדילוג[[#This Row],[וסת השבוע פעיל?]]&lt;&gt;"",M1285+1,""),""))</f>
        <v/>
      </c>
      <c r="N1286" s="1" t="str">
        <f>IF(שבוע_בדילוג[[#This Row],[וסת השבוע פעיל?2]]="","",IF(AND(שבוע_בדילוג[[#This Row],[וסת השבוע פעיל?]]&lt;&gt;"",שבוע_בדילוג[[#This Row],[CycleNumber]]&lt;B1287,B1287&lt;&gt;"",שבוע_בדילוג[[#This Row],[וסת השבוע פעיל?]]&lt;3),IF(L1287=0,IF(AND(שבוע_בדילוג[[#This Row],[וסת השבוע פעיל?]]&gt;0,J1287=1),0,1),0),""))</f>
        <v/>
      </c>
      <c r="O1286" s="1" t="str">
        <f t="shared" si="100"/>
        <v/>
      </c>
      <c r="P1286" s="1" t="str">
        <f>IF(AND(שבוע_בדילוג[[#This Row],[חיזוי - שבוע]]=1,K1287=1),1,"")</f>
        <v/>
      </c>
      <c r="Q1286" s="1" t="str">
        <f>IF(AND(שבוע_בדילוג[[#This Row],[וסת השבוע פעיל?]]&lt;3,OR(שבוע_בדילוג[[#This Row],[CycleNumber]]&gt;B1287,B1287="")),1,"")</f>
        <v/>
      </c>
      <c r="R1286" s="1" t="str">
        <f>IF(AND(שבוע_בדילוג[[#This Row],[חיזוי - שבוע]]&lt;&gt;"",שבוע_בדילוג[[#This Row],[וסת השבוע פעיל?2]]=""),1,"")</f>
        <v/>
      </c>
      <c r="S1286" s="1" t="str">
        <f>IF(שבוע_בדילוג[[#This Row],[האישה קבעה וסת שבוע בדילוג?]]=1,IF(שבוע_בדילוג[[#This Row],[וסת השבוע פעיל?]]&lt;3,1,0),"")</f>
        <v/>
      </c>
      <c r="T12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6" s="1">
        <f t="shared" si="101"/>
        <v>0</v>
      </c>
      <c r="V1286" s="1">
        <f t="shared" si="102"/>
        <v>0</v>
      </c>
      <c r="W1286" s="1">
        <f t="shared" si="103"/>
        <v>0</v>
      </c>
      <c r="X1286" s="1" t="str">
        <f>IF(שבוע_בדילוג[[#This Row],[3 הפלגות זהות]]="","",IF(שבוע_בדילוג[[#This Row],[3 הפלגות זהות]]=1,שבוע_בדילוג[[#This Row],[LengthofCycle]],X1285))</f>
        <v/>
      </c>
      <c r="Z1286" s="1" t="str">
        <f>IF(OR(שבוע_בדילוג[[#This Row],[הווסת פעיל?]]=0,שבוע_בדילוג[[#This Row],[הווסת פעיל?]]=""),"",SUM(Z1285,שבוע_בדילוג[[#This Row],[הווסת פעיל?]]))</f>
        <v/>
      </c>
      <c r="AA1286" s="1" t="str">
        <f>IF(AND(שבוע_בדילוג[[#This Row],[כמה מחזורים עד עקירה]]&lt;&gt;"",Z1287=""),שבוע_בדילוג[[#This Row],[כמה מחזורים עד עקירה]],"")</f>
        <v/>
      </c>
      <c r="AB1286" s="1" t="str">
        <f>IF(AND(שבוע_בדילוג[[#This Row],[הווסת פעיל?]]=1,שבוע_בדילוג[[#This Row],[וסת קבוע אחרון]]&lt;&gt;X1285),שבוע_בדילוג[[#This Row],[וסת קבוע אחרון]],"")</f>
        <v/>
      </c>
      <c r="AC1286" s="1" t="str">
        <f>IF(AND(שבוע_בדילוג[[#This Row],[הווסת פעיל?]]=1,Y1285=0,שבוע_בדילוג[[#This Row],[וסת קבוע אחרון]]=X1285),שבוע_בדילוג[[#This Row],[וסת קבוע אחרון]],"")</f>
        <v/>
      </c>
      <c r="AD1286" s="1" t="str">
        <f>IF(AND(שבוע_בדילוג[[#This Row],[הווסת פעיל?]]=1,Y1285=0,שבוע_בדילוג[[#This Row],[וסת קבוע אחרון]]&lt;&gt;X1285),1,"")</f>
        <v/>
      </c>
      <c r="AE1286" s="1" t="str">
        <f>IF(AND(שבוע_בדילוג[[#This Row],[הווסת פעיל?]]&lt;&gt;"",B1287=1),שבוע_בדילוג[[#This Row],[CycleNumber]],"")</f>
        <v/>
      </c>
      <c r="AF1286" s="1" t="str">
        <f>IF(AND(שבוע_בדילוג[[#This Row],[הווסת פעיל?]]&lt;&gt;"",Y1285=""),שבוע_בדילוג[[#This Row],[CycleNumber]],"")</f>
        <v/>
      </c>
      <c r="AG1286" s="1" t="str">
        <f>IF(B1287=1,"",IF(שבוע_בדילוג[[#This Row],[הווסת פעיל?]]=1,IF(שבוע_בדילוג[[#This Row],[וסת קבוע אחרון]]=F1287,1,0),""))</f>
        <v/>
      </c>
      <c r="AH1286" s="1" t="str">
        <f>IF(B1287=1,"",IF(שבוע_בדילוג[[#This Row],[הווסת פעיל?]]=1,IF(OR(שבוע_בדילוג[[#This Row],[וסת קבוע אחרון]]=F1287,F1287=שבוע_בדילוג[[#This Row],[LengthofCycle]]),1,0),""))</f>
        <v/>
      </c>
      <c r="AI1286" s="1" t="str">
        <f>IF(B1287=1,"",IF(שבוע_בדילוג[[#This Row],[הווסת פעיל?]]=1,IF(OR(שבוע_בדילוג[[#This Row],[וסת קבוע אחרון]]=F1287,F1287=שבוע_בדילוג[[#This Row],[LengthofCycle]],AND(שבוע_בדילוג[[#This Row],[LengthofCycle]]&lt;&gt;שבוע_בדילוג[[#This Row],[וסת קבוע אחרון]],OR(F1287=28,F1287=29))),1,0),""))</f>
        <v/>
      </c>
      <c r="AJ1286" s="1" t="str">
        <f>IF(AND(שבוע_בדילוג[[#This Row],[הווסת פעיל?]]=1,B1287=1),1,"")</f>
        <v/>
      </c>
      <c r="AK1286" s="4">
        <f>IF(AND(שבוע_בדילוג[[#This Row],[הווסת פעיל?]]&lt;&gt;1,B1287&lt;&gt;1,B1287&lt;&gt;""),IF(שבוע_בדילוג[[#This Row],[LengthofCycle]]=F1287,1,0),"")</f>
        <v>0</v>
      </c>
      <c r="AL1286" s="4">
        <f>IF(AND(שבוע_בדילוג[[#This Row],[הווסת פעיל?]]&lt;&gt;1,B1287&lt;&gt;1,B1287&lt;&gt;""),IF(OR(שבוע_בדילוג[[#This Row],[LengthofCycle]]=F1287,F1287=29),1,0),"")</f>
        <v>0</v>
      </c>
      <c r="AM1286" s="4">
        <f>IF(AND(שבוע_בדילוג[[#This Row],[הווסת פעיל?]]&lt;&gt;1,B1287&lt;&gt;1,B1287&lt;&gt;""),IF(OR(שבוע_בדילוג[[#This Row],[LengthofCycle]]=F1287,F1287=29,F1287=28),1,0),"")</f>
        <v>0</v>
      </c>
    </row>
    <row r="1287" spans="1:39" x14ac:dyDescent="0.25">
      <c r="A1287" s="1" t="s">
        <v>159</v>
      </c>
      <c r="B1287" s="1">
        <v>9</v>
      </c>
      <c r="C1287" s="1">
        <v>1</v>
      </c>
      <c r="D1287" s="1">
        <v>1</v>
      </c>
      <c r="E1287" s="1">
        <v>0</v>
      </c>
      <c r="F1287" s="1">
        <v>27</v>
      </c>
      <c r="H1287" s="1">
        <f>שבוע_בדילוג[[#This Row],[LengthofCycle]]+1</f>
        <v>28</v>
      </c>
      <c r="I1287" s="1" t="str">
        <f>IF(IFERROR(LOOKUP(שבוע_בדילוג[[#This Row],[ClientID]],קביעויות[השבוע בדילוג]),FALSE)=שבוע_בדילוג[[#This Row],[ClientID]],1,"")</f>
        <v/>
      </c>
      <c r="J1287" s="1" t="str">
        <f>IF(AND(שבוע_בדילוג[[#This Row],[CycleNumber]]&gt;1,OR(B1288="",שבוע_בדילוג[[#This Row],[CycleNumber]]&gt;B1286)),IF(OR(AND(שבוע_בדילוג[[#This Row],[LengthofCycle]]=29,F1286=29),AND(שבוע_בדילוג[[#This Row],[LengthofCycle]]=36,F1286=36)),1,""),"")</f>
        <v/>
      </c>
      <c r="K1287" s="1" t="str">
        <f>IF(AND(שבוע_בדילוג[[#This Row],[וסת השבוע]]=1,J1286=1,שבוע_בדילוג[[#This Row],[CycleNumber]]&gt;B1286),1,"")</f>
        <v/>
      </c>
      <c r="L1287" s="1" t="str">
        <f>IF(שבוע_בדילוג[[#This Row],[CycleNumber]]=1,"",IF(שבוע_בדילוג[[#This Row],[וסת השבוע]]=1,0,IF(L1286="","",IF(L1286=0,IF(שבוע_בדילוג[[#This Row],[LengthofCycle]]=29,0,1),IF(L1286=1,IF(שבוע_בדילוג[[#This Row],[LengthofCycle]]+F1286=29*2,0,2),IF(L1286=2,IF(שבוע_בדילוג[[#This Row],[LengthofCycle]]+F1286+F1285=29*3,0,3),""))))))</f>
        <v/>
      </c>
      <c r="M1287" s="1" t="str">
        <f>IF(שבוע_בדילוג[[#This Row],[וסת השבוע]]=1,IF(שבוע_בדילוג[[#This Row],[וסת השבוע וההפלגה ביחד]]=1,M1286+1,0),IF(AND(שבוע_בדילוג[[#This Row],[CycleNumber]]&gt;B1286,שבוע_בדילוג[[#This Row],[CycleNumber]]&gt;1),IF(שבוע_בדילוג[[#This Row],[וסת השבוע פעיל?]]&lt;&gt;"",M1286+1,""),""))</f>
        <v/>
      </c>
      <c r="N1287" s="1" t="str">
        <f>IF(שבוע_בדילוג[[#This Row],[וסת השבוע פעיל?2]]="","",IF(AND(שבוע_בדילוג[[#This Row],[וסת השבוע פעיל?]]&lt;&gt;"",שבוע_בדילוג[[#This Row],[CycleNumber]]&lt;B1288,B1288&lt;&gt;"",שבוע_בדילוג[[#This Row],[וסת השבוע פעיל?]]&lt;3),IF(L1288=0,IF(AND(שבוע_בדילוג[[#This Row],[וסת השבוע פעיל?]]&gt;0,J1288=1),0,1),0),""))</f>
        <v/>
      </c>
      <c r="O1287" s="1" t="str">
        <f t="shared" si="100"/>
        <v/>
      </c>
      <c r="P1287" s="1" t="str">
        <f>IF(AND(שבוע_בדילוג[[#This Row],[חיזוי - שבוע]]=1,K1288=1),1,"")</f>
        <v/>
      </c>
      <c r="Q1287" s="1" t="str">
        <f>IF(AND(שבוע_בדילוג[[#This Row],[וסת השבוע פעיל?]]&lt;3,OR(שבוע_בדילוג[[#This Row],[CycleNumber]]&gt;B1288,B1288="")),1,"")</f>
        <v/>
      </c>
      <c r="R1287" s="1" t="str">
        <f>IF(AND(שבוע_בדילוג[[#This Row],[חיזוי - שבוע]]&lt;&gt;"",שבוע_בדילוג[[#This Row],[וסת השבוע פעיל?2]]=""),1,"")</f>
        <v/>
      </c>
      <c r="S1287" s="1" t="str">
        <f>IF(שבוע_בדילוג[[#This Row],[האישה קבעה וסת שבוע בדילוג?]]=1,IF(שבוע_בדילוג[[#This Row],[וסת השבוע פעיל?]]&lt;3,1,0),"")</f>
        <v/>
      </c>
      <c r="T12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7" s="1">
        <f t="shared" si="101"/>
        <v>0</v>
      </c>
      <c r="V1287" s="1">
        <f t="shared" si="102"/>
        <v>0</v>
      </c>
      <c r="W1287" s="1">
        <f t="shared" si="103"/>
        <v>0</v>
      </c>
      <c r="X1287" s="1" t="str">
        <f>IF(שבוע_בדילוג[[#This Row],[3 הפלגות זהות]]="","",IF(שבוע_בדילוג[[#This Row],[3 הפלגות זהות]]=1,שבוע_בדילוג[[#This Row],[LengthofCycle]],X1286))</f>
        <v/>
      </c>
      <c r="Z1287" s="1" t="str">
        <f>IF(OR(שבוע_בדילוג[[#This Row],[הווסת פעיל?]]=0,שבוע_בדילוג[[#This Row],[הווסת פעיל?]]=""),"",SUM(Z1286,שבוע_בדילוג[[#This Row],[הווסת פעיל?]]))</f>
        <v/>
      </c>
      <c r="AA1287" s="1" t="str">
        <f>IF(AND(שבוע_בדילוג[[#This Row],[כמה מחזורים עד עקירה]]&lt;&gt;"",Z1288=""),שבוע_בדילוג[[#This Row],[כמה מחזורים עד עקירה]],"")</f>
        <v/>
      </c>
      <c r="AB1287" s="1" t="str">
        <f>IF(AND(שבוע_בדילוג[[#This Row],[הווסת פעיל?]]=1,שבוע_בדילוג[[#This Row],[וסת קבוע אחרון]]&lt;&gt;X1286),שבוע_בדילוג[[#This Row],[וסת קבוע אחרון]],"")</f>
        <v/>
      </c>
      <c r="AC1287" s="1" t="str">
        <f>IF(AND(שבוע_בדילוג[[#This Row],[הווסת פעיל?]]=1,Y1286=0,שבוע_בדילוג[[#This Row],[וסת קבוע אחרון]]=X1286),שבוע_בדילוג[[#This Row],[וסת קבוע אחרון]],"")</f>
        <v/>
      </c>
      <c r="AD1287" s="1" t="str">
        <f>IF(AND(שבוע_בדילוג[[#This Row],[הווסת פעיל?]]=1,Y1286=0,שבוע_בדילוג[[#This Row],[וסת קבוע אחרון]]&lt;&gt;X1286),1,"")</f>
        <v/>
      </c>
      <c r="AE1287" s="1" t="str">
        <f>IF(AND(שבוע_בדילוג[[#This Row],[הווסת פעיל?]]&lt;&gt;"",B1288=1),שבוע_בדילוג[[#This Row],[CycleNumber]],"")</f>
        <v/>
      </c>
      <c r="AF1287" s="1" t="str">
        <f>IF(AND(שבוע_בדילוג[[#This Row],[הווסת פעיל?]]&lt;&gt;"",Y1286=""),שבוע_בדילוג[[#This Row],[CycleNumber]],"")</f>
        <v/>
      </c>
      <c r="AG1287" s="1" t="str">
        <f>IF(B1288=1,"",IF(שבוע_בדילוג[[#This Row],[הווסת פעיל?]]=1,IF(שבוע_בדילוג[[#This Row],[וסת קבוע אחרון]]=F1288,1,0),""))</f>
        <v/>
      </c>
      <c r="AH1287" s="1" t="str">
        <f>IF(B1288=1,"",IF(שבוע_בדילוג[[#This Row],[הווסת פעיל?]]=1,IF(OR(שבוע_בדילוג[[#This Row],[וסת קבוע אחרון]]=F1288,F1288=שבוע_בדילוג[[#This Row],[LengthofCycle]]),1,0),""))</f>
        <v/>
      </c>
      <c r="AI1287" s="1" t="str">
        <f>IF(B1288=1,"",IF(שבוע_בדילוג[[#This Row],[הווסת פעיל?]]=1,IF(OR(שבוע_בדילוג[[#This Row],[וסת קבוע אחרון]]=F1288,F1288=שבוע_בדילוג[[#This Row],[LengthofCycle]],AND(שבוע_בדילוג[[#This Row],[LengthofCycle]]&lt;&gt;שבוע_בדילוג[[#This Row],[וסת קבוע אחרון]],OR(F1288=28,F1288=29))),1,0),""))</f>
        <v/>
      </c>
      <c r="AJ1287" s="1" t="str">
        <f>IF(AND(שבוע_בדילוג[[#This Row],[הווסת פעיל?]]=1,B1288=1),1,"")</f>
        <v/>
      </c>
      <c r="AK1287" s="4">
        <f>IF(AND(שבוע_בדילוג[[#This Row],[הווסת פעיל?]]&lt;&gt;1,B1288&lt;&gt;1,B1288&lt;&gt;""),IF(שבוע_בדילוג[[#This Row],[LengthofCycle]]=F1288,1,0),"")</f>
        <v>0</v>
      </c>
      <c r="AL1287" s="4">
        <f>IF(AND(שבוע_בדילוג[[#This Row],[הווסת פעיל?]]&lt;&gt;1,B1288&lt;&gt;1,B1288&lt;&gt;""),IF(OR(שבוע_בדילוג[[#This Row],[LengthofCycle]]=F1288,F1288=29),1,0),"")</f>
        <v>0</v>
      </c>
      <c r="AM1287" s="4">
        <f>IF(AND(שבוע_בדילוג[[#This Row],[הווסת פעיל?]]&lt;&gt;1,B1288&lt;&gt;1,B1288&lt;&gt;""),IF(OR(שבוע_בדילוג[[#This Row],[LengthofCycle]]=F1288,F1288=29,F1288=28),1,0),"")</f>
        <v>0</v>
      </c>
    </row>
    <row r="1288" spans="1:39" x14ac:dyDescent="0.25">
      <c r="A1288" s="1" t="s">
        <v>159</v>
      </c>
      <c r="B1288" s="1">
        <v>10</v>
      </c>
      <c r="C1288" s="1">
        <v>1</v>
      </c>
      <c r="D1288" s="1">
        <v>1</v>
      </c>
      <c r="E1288" s="1">
        <v>0</v>
      </c>
      <c r="F1288" s="1">
        <v>26</v>
      </c>
      <c r="H1288" s="1">
        <f>שבוע_בדילוג[[#This Row],[LengthofCycle]]+1</f>
        <v>27</v>
      </c>
      <c r="I1288" s="1" t="str">
        <f>IF(IFERROR(LOOKUP(שבוע_בדילוג[[#This Row],[ClientID]],קביעויות[השבוע בדילוג]),FALSE)=שבוע_בדילוג[[#This Row],[ClientID]],1,"")</f>
        <v/>
      </c>
      <c r="J1288" s="1" t="str">
        <f>IF(AND(שבוע_בדילוג[[#This Row],[CycleNumber]]&gt;1,OR(B1289="",שבוע_בדילוג[[#This Row],[CycleNumber]]&gt;B1287)),IF(OR(AND(שבוע_בדילוג[[#This Row],[LengthofCycle]]=29,F1287=29),AND(שבוע_בדילוג[[#This Row],[LengthofCycle]]=36,F1287=36)),1,""),"")</f>
        <v/>
      </c>
      <c r="K1288" s="1" t="str">
        <f>IF(AND(שבוע_בדילוג[[#This Row],[וסת השבוע]]=1,J1287=1,שבוע_בדילוג[[#This Row],[CycleNumber]]&gt;B1287),1,"")</f>
        <v/>
      </c>
      <c r="L1288" s="1" t="str">
        <f>IF(שבוע_בדילוג[[#This Row],[CycleNumber]]=1,"",IF(שבוע_בדילוג[[#This Row],[וסת השבוע]]=1,0,IF(L1287="","",IF(L1287=0,IF(שבוע_בדילוג[[#This Row],[LengthofCycle]]=29,0,1),IF(L1287=1,IF(שבוע_בדילוג[[#This Row],[LengthofCycle]]+F1287=29*2,0,2),IF(L1287=2,IF(שבוע_בדילוג[[#This Row],[LengthofCycle]]+F1287+F1286=29*3,0,3),""))))))</f>
        <v/>
      </c>
      <c r="M1288" s="1" t="str">
        <f>IF(שבוע_בדילוג[[#This Row],[וסת השבוע]]=1,IF(שבוע_בדילוג[[#This Row],[וסת השבוע וההפלגה ביחד]]=1,M1287+1,0),IF(AND(שבוע_בדילוג[[#This Row],[CycleNumber]]&gt;B1287,שבוע_בדילוג[[#This Row],[CycleNumber]]&gt;1),IF(שבוע_בדילוג[[#This Row],[וסת השבוע פעיל?]]&lt;&gt;"",M1287+1,""),""))</f>
        <v/>
      </c>
      <c r="N1288" s="1" t="str">
        <f>IF(שבוע_בדילוג[[#This Row],[וסת השבוע פעיל?2]]="","",IF(AND(שבוע_בדילוג[[#This Row],[וסת השבוע פעיל?]]&lt;&gt;"",שבוע_בדילוג[[#This Row],[CycleNumber]]&lt;B1289,B1289&lt;&gt;"",שבוע_בדילוג[[#This Row],[וסת השבוע פעיל?]]&lt;3),IF(L1289=0,IF(AND(שבוע_בדילוג[[#This Row],[וסת השבוע פעיל?]]&gt;0,J1289=1),0,1),0),""))</f>
        <v/>
      </c>
      <c r="O1288" s="1" t="str">
        <f t="shared" si="100"/>
        <v/>
      </c>
      <c r="P1288" s="1" t="str">
        <f>IF(AND(שבוע_בדילוג[[#This Row],[חיזוי - שבוע]]=1,K1289=1),1,"")</f>
        <v/>
      </c>
      <c r="Q1288" s="1" t="str">
        <f>IF(AND(שבוע_בדילוג[[#This Row],[וסת השבוע פעיל?]]&lt;3,OR(שבוע_בדילוג[[#This Row],[CycleNumber]]&gt;B1289,B1289="")),1,"")</f>
        <v/>
      </c>
      <c r="R1288" s="1" t="str">
        <f>IF(AND(שבוע_בדילוג[[#This Row],[חיזוי - שבוע]]&lt;&gt;"",שבוע_בדילוג[[#This Row],[וסת השבוע פעיל?2]]=""),1,"")</f>
        <v/>
      </c>
      <c r="S1288" s="1" t="str">
        <f>IF(שבוע_בדילוג[[#This Row],[האישה קבעה וסת שבוע בדילוג?]]=1,IF(שבוע_בדילוג[[#This Row],[וסת השבוע פעיל?]]&lt;3,1,0),"")</f>
        <v/>
      </c>
      <c r="T12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8" s="1">
        <f t="shared" si="101"/>
        <v>0</v>
      </c>
      <c r="V1288" s="1">
        <f t="shared" si="102"/>
        <v>0</v>
      </c>
      <c r="W1288" s="1">
        <f t="shared" si="103"/>
        <v>0</v>
      </c>
      <c r="X1288" s="1" t="str">
        <f>IF(שבוע_בדילוג[[#This Row],[3 הפלגות זהות]]="","",IF(שבוע_בדילוג[[#This Row],[3 הפלגות זהות]]=1,שבוע_בדילוג[[#This Row],[LengthofCycle]],X1287))</f>
        <v/>
      </c>
      <c r="Z1288" s="1" t="str">
        <f>IF(OR(שבוע_בדילוג[[#This Row],[הווסת פעיל?]]=0,שבוע_בדילוג[[#This Row],[הווסת פעיל?]]=""),"",SUM(Z1287,שבוע_בדילוג[[#This Row],[הווסת פעיל?]]))</f>
        <v/>
      </c>
      <c r="AA1288" s="1" t="str">
        <f>IF(AND(שבוע_בדילוג[[#This Row],[כמה מחזורים עד עקירה]]&lt;&gt;"",Z1289=""),שבוע_בדילוג[[#This Row],[כמה מחזורים עד עקירה]],"")</f>
        <v/>
      </c>
      <c r="AB1288" s="1" t="str">
        <f>IF(AND(שבוע_בדילוג[[#This Row],[הווסת פעיל?]]=1,שבוע_בדילוג[[#This Row],[וסת קבוע אחרון]]&lt;&gt;X1287),שבוע_בדילוג[[#This Row],[וסת קבוע אחרון]],"")</f>
        <v/>
      </c>
      <c r="AC1288" s="1" t="str">
        <f>IF(AND(שבוע_בדילוג[[#This Row],[הווסת פעיל?]]=1,Y1287=0,שבוע_בדילוג[[#This Row],[וסת קבוע אחרון]]=X1287),שבוע_בדילוג[[#This Row],[וסת קבוע אחרון]],"")</f>
        <v/>
      </c>
      <c r="AD1288" s="1" t="str">
        <f>IF(AND(שבוע_בדילוג[[#This Row],[הווסת פעיל?]]=1,Y1287=0,שבוע_בדילוג[[#This Row],[וסת קבוע אחרון]]&lt;&gt;X1287),1,"")</f>
        <v/>
      </c>
      <c r="AE1288" s="1" t="str">
        <f>IF(AND(שבוע_בדילוג[[#This Row],[הווסת פעיל?]]&lt;&gt;"",B1289=1),שבוע_בדילוג[[#This Row],[CycleNumber]],"")</f>
        <v/>
      </c>
      <c r="AF1288" s="1" t="str">
        <f>IF(AND(שבוע_בדילוג[[#This Row],[הווסת פעיל?]]&lt;&gt;"",Y1287=""),שבוע_בדילוג[[#This Row],[CycleNumber]],"")</f>
        <v/>
      </c>
      <c r="AG1288" s="1" t="str">
        <f>IF(B1289=1,"",IF(שבוע_בדילוג[[#This Row],[הווסת פעיל?]]=1,IF(שבוע_בדילוג[[#This Row],[וסת קבוע אחרון]]=F1289,1,0),""))</f>
        <v/>
      </c>
      <c r="AH1288" s="1" t="str">
        <f>IF(B1289=1,"",IF(שבוע_בדילוג[[#This Row],[הווסת פעיל?]]=1,IF(OR(שבוע_בדילוג[[#This Row],[וסת קבוע אחרון]]=F1289,F1289=שבוע_בדילוג[[#This Row],[LengthofCycle]]),1,0),""))</f>
        <v/>
      </c>
      <c r="AI1288" s="1" t="str">
        <f>IF(B1289=1,"",IF(שבוע_בדילוג[[#This Row],[הווסת פעיל?]]=1,IF(OR(שבוע_בדילוג[[#This Row],[וסת קבוע אחרון]]=F1289,F1289=שבוע_בדילוג[[#This Row],[LengthofCycle]],AND(שבוע_בדילוג[[#This Row],[LengthofCycle]]&lt;&gt;שבוע_בדילוג[[#This Row],[וסת קבוע אחרון]],OR(F1289=28,F1289=29))),1,0),""))</f>
        <v/>
      </c>
      <c r="AJ1288" s="1" t="str">
        <f>IF(AND(שבוע_בדילוג[[#This Row],[הווסת פעיל?]]=1,B1289=1),1,"")</f>
        <v/>
      </c>
      <c r="AK1288" s="4">
        <f>IF(AND(שבוע_בדילוג[[#This Row],[הווסת פעיל?]]&lt;&gt;1,B1289&lt;&gt;1,B1289&lt;&gt;""),IF(שבוע_בדילוג[[#This Row],[LengthofCycle]]=F1289,1,0),"")</f>
        <v>0</v>
      </c>
      <c r="AL1288" s="4">
        <f>IF(AND(שבוע_בדילוג[[#This Row],[הווסת פעיל?]]&lt;&gt;1,B1289&lt;&gt;1,B1289&lt;&gt;""),IF(OR(שבוע_בדילוג[[#This Row],[LengthofCycle]]=F1289,F1289=29),1,0),"")</f>
        <v>0</v>
      </c>
      <c r="AM1288" s="4">
        <f>IF(AND(שבוע_בדילוג[[#This Row],[הווסת פעיל?]]&lt;&gt;1,B1289&lt;&gt;1,B1289&lt;&gt;""),IF(OR(שבוע_בדילוג[[#This Row],[LengthofCycle]]=F1289,F1289=29,F1289=28),1,0),"")</f>
        <v>0</v>
      </c>
    </row>
    <row r="1289" spans="1:39" x14ac:dyDescent="0.25">
      <c r="A1289" s="1" t="s">
        <v>159</v>
      </c>
      <c r="B1289" s="1">
        <v>11</v>
      </c>
      <c r="C1289" s="1">
        <v>1</v>
      </c>
      <c r="D1289" s="1">
        <v>1</v>
      </c>
      <c r="E1289" s="1">
        <v>0</v>
      </c>
      <c r="F1289" s="1">
        <v>27</v>
      </c>
      <c r="H1289" s="1">
        <f>שבוע_בדילוג[[#This Row],[LengthofCycle]]+1</f>
        <v>28</v>
      </c>
      <c r="I1289" s="1" t="str">
        <f>IF(IFERROR(LOOKUP(שבוע_בדילוג[[#This Row],[ClientID]],קביעויות[השבוע בדילוג]),FALSE)=שבוע_בדילוג[[#This Row],[ClientID]],1,"")</f>
        <v/>
      </c>
      <c r="J1289" s="1" t="str">
        <f>IF(AND(שבוע_בדילוג[[#This Row],[CycleNumber]]&gt;1,OR(B1290="",שבוע_בדילוג[[#This Row],[CycleNumber]]&gt;B1288)),IF(OR(AND(שבוע_בדילוג[[#This Row],[LengthofCycle]]=29,F1288=29),AND(שבוע_בדילוג[[#This Row],[LengthofCycle]]=36,F1288=36)),1,""),"")</f>
        <v/>
      </c>
      <c r="K1289" s="1" t="str">
        <f>IF(AND(שבוע_בדילוג[[#This Row],[וסת השבוע]]=1,J1288=1,שבוע_בדילוג[[#This Row],[CycleNumber]]&gt;B1288),1,"")</f>
        <v/>
      </c>
      <c r="L1289" s="1" t="str">
        <f>IF(שבוע_בדילוג[[#This Row],[CycleNumber]]=1,"",IF(שבוע_בדילוג[[#This Row],[וסת השבוע]]=1,0,IF(L1288="","",IF(L1288=0,IF(שבוע_בדילוג[[#This Row],[LengthofCycle]]=29,0,1),IF(L1288=1,IF(שבוע_בדילוג[[#This Row],[LengthofCycle]]+F1288=29*2,0,2),IF(L1288=2,IF(שבוע_בדילוג[[#This Row],[LengthofCycle]]+F1288+F1287=29*3,0,3),""))))))</f>
        <v/>
      </c>
      <c r="M1289" s="1" t="str">
        <f>IF(שבוע_בדילוג[[#This Row],[וסת השבוע]]=1,IF(שבוע_בדילוג[[#This Row],[וסת השבוע וההפלגה ביחד]]=1,M1288+1,0),IF(AND(שבוע_בדילוג[[#This Row],[CycleNumber]]&gt;B1288,שבוע_בדילוג[[#This Row],[CycleNumber]]&gt;1),IF(שבוע_בדילוג[[#This Row],[וסת השבוע פעיל?]]&lt;&gt;"",M1288+1,""),""))</f>
        <v/>
      </c>
      <c r="N1289" s="1" t="str">
        <f>IF(שבוע_בדילוג[[#This Row],[וסת השבוע פעיל?2]]="","",IF(AND(שבוע_בדילוג[[#This Row],[וסת השבוע פעיל?]]&lt;&gt;"",שבוע_בדילוג[[#This Row],[CycleNumber]]&lt;B1290,B1290&lt;&gt;"",שבוע_בדילוג[[#This Row],[וסת השבוע פעיל?]]&lt;3),IF(L1290=0,IF(AND(שבוע_בדילוג[[#This Row],[וסת השבוע פעיל?]]&gt;0,J1290=1),0,1),0),""))</f>
        <v/>
      </c>
      <c r="O1289" s="1" t="str">
        <f t="shared" si="100"/>
        <v/>
      </c>
      <c r="P1289" s="1" t="str">
        <f>IF(AND(שבוע_בדילוג[[#This Row],[חיזוי - שבוע]]=1,K1290=1),1,"")</f>
        <v/>
      </c>
      <c r="Q1289" s="1" t="str">
        <f>IF(AND(שבוע_בדילוג[[#This Row],[וסת השבוע פעיל?]]&lt;3,OR(שבוע_בדילוג[[#This Row],[CycleNumber]]&gt;B1290,B1290="")),1,"")</f>
        <v/>
      </c>
      <c r="R1289" s="1" t="str">
        <f>IF(AND(שבוע_בדילוג[[#This Row],[חיזוי - שבוע]]&lt;&gt;"",שבוע_בדילוג[[#This Row],[וסת השבוע פעיל?2]]=""),1,"")</f>
        <v/>
      </c>
      <c r="S1289" s="1" t="str">
        <f>IF(שבוע_בדילוג[[#This Row],[האישה קבעה וסת שבוע בדילוג?]]=1,IF(שבוע_בדילוג[[#This Row],[וסת השבוע פעיל?]]&lt;3,1,0),"")</f>
        <v/>
      </c>
      <c r="T12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89" s="1">
        <f t="shared" si="101"/>
        <v>0</v>
      </c>
      <c r="V1289" s="1">
        <f t="shared" si="102"/>
        <v>0</v>
      </c>
      <c r="W1289" s="1">
        <f t="shared" si="103"/>
        <v>0</v>
      </c>
      <c r="X1289" s="1" t="str">
        <f>IF(שבוע_בדילוג[[#This Row],[3 הפלגות זהות]]="","",IF(שבוע_בדילוג[[#This Row],[3 הפלגות זהות]]=1,שבוע_בדילוג[[#This Row],[LengthofCycle]],X1288))</f>
        <v/>
      </c>
      <c r="Z1289" s="1" t="str">
        <f>IF(OR(שבוע_בדילוג[[#This Row],[הווסת פעיל?]]=0,שבוע_בדילוג[[#This Row],[הווסת פעיל?]]=""),"",SUM(Z1288,שבוע_בדילוג[[#This Row],[הווסת פעיל?]]))</f>
        <v/>
      </c>
      <c r="AA1289" s="1" t="str">
        <f>IF(AND(שבוע_בדילוג[[#This Row],[כמה מחזורים עד עקירה]]&lt;&gt;"",Z1290=""),שבוע_בדילוג[[#This Row],[כמה מחזורים עד עקירה]],"")</f>
        <v/>
      </c>
      <c r="AB1289" s="1" t="str">
        <f>IF(AND(שבוע_בדילוג[[#This Row],[הווסת פעיל?]]=1,שבוע_בדילוג[[#This Row],[וסת קבוע אחרון]]&lt;&gt;X1288),שבוע_בדילוג[[#This Row],[וסת קבוע אחרון]],"")</f>
        <v/>
      </c>
      <c r="AC1289" s="1" t="str">
        <f>IF(AND(שבוע_בדילוג[[#This Row],[הווסת פעיל?]]=1,Y1288=0,שבוע_בדילוג[[#This Row],[וסת קבוע אחרון]]=X1288),שבוע_בדילוג[[#This Row],[וסת קבוע אחרון]],"")</f>
        <v/>
      </c>
      <c r="AD1289" s="1" t="str">
        <f>IF(AND(שבוע_בדילוג[[#This Row],[הווסת פעיל?]]=1,Y1288=0,שבוע_בדילוג[[#This Row],[וסת קבוע אחרון]]&lt;&gt;X1288),1,"")</f>
        <v/>
      </c>
      <c r="AE1289" s="1" t="str">
        <f>IF(AND(שבוע_בדילוג[[#This Row],[הווסת פעיל?]]&lt;&gt;"",B1290=1),שבוע_בדילוג[[#This Row],[CycleNumber]],"")</f>
        <v/>
      </c>
      <c r="AF1289" s="1" t="str">
        <f>IF(AND(שבוע_בדילוג[[#This Row],[הווסת פעיל?]]&lt;&gt;"",Y1288=""),שבוע_בדילוג[[#This Row],[CycleNumber]],"")</f>
        <v/>
      </c>
      <c r="AG1289" s="1" t="str">
        <f>IF(B1290=1,"",IF(שבוע_בדילוג[[#This Row],[הווסת פעיל?]]=1,IF(שבוע_בדילוג[[#This Row],[וסת קבוע אחרון]]=F1290,1,0),""))</f>
        <v/>
      </c>
      <c r="AH1289" s="1" t="str">
        <f>IF(B1290=1,"",IF(שבוע_בדילוג[[#This Row],[הווסת פעיל?]]=1,IF(OR(שבוע_בדילוג[[#This Row],[וסת קבוע אחרון]]=F1290,F1290=שבוע_בדילוג[[#This Row],[LengthofCycle]]),1,0),""))</f>
        <v/>
      </c>
      <c r="AI1289" s="1" t="str">
        <f>IF(B1290=1,"",IF(שבוע_בדילוג[[#This Row],[הווסת פעיל?]]=1,IF(OR(שבוע_בדילוג[[#This Row],[וסת קבוע אחרון]]=F1290,F1290=שבוע_בדילוג[[#This Row],[LengthofCycle]],AND(שבוע_בדילוג[[#This Row],[LengthofCycle]]&lt;&gt;שבוע_בדילוג[[#This Row],[וסת קבוע אחרון]],OR(F1290=28,F1290=29))),1,0),""))</f>
        <v/>
      </c>
      <c r="AJ1289" s="1" t="str">
        <f>IF(AND(שבוע_בדילוג[[#This Row],[הווסת פעיל?]]=1,B1290=1),1,"")</f>
        <v/>
      </c>
      <c r="AK1289" s="4">
        <f>IF(AND(שבוע_בדילוג[[#This Row],[הווסת פעיל?]]&lt;&gt;1,B1290&lt;&gt;1,B1290&lt;&gt;""),IF(שבוע_בדילוג[[#This Row],[LengthofCycle]]=F1290,1,0),"")</f>
        <v>0</v>
      </c>
      <c r="AL1289" s="4">
        <f>IF(AND(שבוע_בדילוג[[#This Row],[הווסת פעיל?]]&lt;&gt;1,B1290&lt;&gt;1,B1290&lt;&gt;""),IF(OR(שבוע_בדילוג[[#This Row],[LengthofCycle]]=F1290,F1290=29),1,0),"")</f>
        <v>0</v>
      </c>
      <c r="AM1289" s="4">
        <f>IF(AND(שבוע_בדילוג[[#This Row],[הווסת פעיל?]]&lt;&gt;1,B1290&lt;&gt;1,B1290&lt;&gt;""),IF(OR(שבוע_בדילוג[[#This Row],[LengthofCycle]]=F1290,F1290=29,F1290=28),1,0),"")</f>
        <v>0</v>
      </c>
    </row>
    <row r="1290" spans="1:39" x14ac:dyDescent="0.25">
      <c r="A1290" s="1" t="s">
        <v>159</v>
      </c>
      <c r="B1290" s="1">
        <v>12</v>
      </c>
      <c r="C1290" s="1">
        <v>1</v>
      </c>
      <c r="D1290" s="1">
        <v>0</v>
      </c>
      <c r="E1290" s="1">
        <v>0</v>
      </c>
      <c r="F1290" s="1">
        <v>40</v>
      </c>
      <c r="H1290" s="1">
        <f>שבוע_בדילוג[[#This Row],[LengthofCycle]]+1</f>
        <v>41</v>
      </c>
      <c r="I1290" s="1" t="str">
        <f>IF(IFERROR(LOOKUP(שבוע_בדילוג[[#This Row],[ClientID]],קביעויות[השבוע בדילוג]),FALSE)=שבוע_בדילוג[[#This Row],[ClientID]],1,"")</f>
        <v/>
      </c>
      <c r="J1290" s="1" t="str">
        <f>IF(AND(שבוע_בדילוג[[#This Row],[CycleNumber]]&gt;1,OR(B1291="",שבוע_בדילוג[[#This Row],[CycleNumber]]&gt;B1289)),IF(OR(AND(שבוע_בדילוג[[#This Row],[LengthofCycle]]=29,F1289=29),AND(שבוע_בדילוג[[#This Row],[LengthofCycle]]=36,F1289=36)),1,""),"")</f>
        <v/>
      </c>
      <c r="K1290" s="1" t="str">
        <f>IF(AND(שבוע_בדילוג[[#This Row],[וסת השבוע]]=1,J1289=1,שבוע_בדילוג[[#This Row],[CycleNumber]]&gt;B1289),1,"")</f>
        <v/>
      </c>
      <c r="L1290" s="1" t="str">
        <f>IF(שבוע_בדילוג[[#This Row],[CycleNumber]]=1,"",IF(שבוע_בדילוג[[#This Row],[וסת השבוע]]=1,0,IF(L1289="","",IF(L1289=0,IF(שבוע_בדילוג[[#This Row],[LengthofCycle]]=29,0,1),IF(L1289=1,IF(שבוע_בדילוג[[#This Row],[LengthofCycle]]+F1289=29*2,0,2),IF(L1289=2,IF(שבוע_בדילוג[[#This Row],[LengthofCycle]]+F1289+F1288=29*3,0,3),""))))))</f>
        <v/>
      </c>
      <c r="M1290" s="1" t="str">
        <f>IF(שבוע_בדילוג[[#This Row],[וסת השבוע]]=1,IF(שבוע_בדילוג[[#This Row],[וסת השבוע וההפלגה ביחד]]=1,M1289+1,0),IF(AND(שבוע_בדילוג[[#This Row],[CycleNumber]]&gt;B1289,שבוע_בדילוג[[#This Row],[CycleNumber]]&gt;1),IF(שבוע_בדילוג[[#This Row],[וסת השבוע פעיל?]]&lt;&gt;"",M1289+1,""),""))</f>
        <v/>
      </c>
      <c r="N1290" s="1" t="str">
        <f>IF(שבוע_בדילוג[[#This Row],[וסת השבוע פעיל?2]]="","",IF(AND(שבוע_בדילוג[[#This Row],[וסת השבוע פעיל?]]&lt;&gt;"",שבוע_בדילוג[[#This Row],[CycleNumber]]&lt;B1291,B1291&lt;&gt;"",שבוע_בדילוג[[#This Row],[וסת השבוע פעיל?]]&lt;3),IF(L1291=0,IF(AND(שבוע_בדילוג[[#This Row],[וסת השבוע פעיל?]]&gt;0,J1291=1),0,1),0),""))</f>
        <v/>
      </c>
      <c r="O1290" s="1" t="str">
        <f t="shared" si="100"/>
        <v/>
      </c>
      <c r="P1290" s="1" t="str">
        <f>IF(AND(שבוע_בדילוג[[#This Row],[חיזוי - שבוע]]=1,K1291=1),1,"")</f>
        <v/>
      </c>
      <c r="Q1290" s="1" t="str">
        <f>IF(AND(שבוע_בדילוג[[#This Row],[וסת השבוע פעיל?]]&lt;3,OR(שבוע_בדילוג[[#This Row],[CycleNumber]]&gt;B1291,B1291="")),1,"")</f>
        <v/>
      </c>
      <c r="R1290" s="1" t="str">
        <f>IF(AND(שבוע_בדילוג[[#This Row],[חיזוי - שבוע]]&lt;&gt;"",שבוע_בדילוג[[#This Row],[וסת השבוע פעיל?2]]=""),1,"")</f>
        <v/>
      </c>
      <c r="S1290" s="1" t="str">
        <f>IF(שבוע_בדילוג[[#This Row],[האישה קבעה וסת שבוע בדילוג?]]=1,IF(שבוע_בדילוג[[#This Row],[וסת השבוע פעיל?]]&lt;3,1,0),"")</f>
        <v/>
      </c>
      <c r="T12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0" s="1">
        <f t="shared" si="101"/>
        <v>0</v>
      </c>
      <c r="V1290" s="1">
        <f t="shared" si="102"/>
        <v>0</v>
      </c>
      <c r="W1290" s="1">
        <f t="shared" si="103"/>
        <v>0</v>
      </c>
      <c r="X1290" s="1" t="str">
        <f>IF(שבוע_בדילוג[[#This Row],[3 הפלגות זהות]]="","",IF(שבוע_בדילוג[[#This Row],[3 הפלגות זהות]]=1,שבוע_בדילוג[[#This Row],[LengthofCycle]],X1289))</f>
        <v/>
      </c>
      <c r="Z1290" s="1" t="str">
        <f>IF(OR(שבוע_בדילוג[[#This Row],[הווסת פעיל?]]=0,שבוע_בדילוג[[#This Row],[הווסת פעיל?]]=""),"",SUM(Z1289,שבוע_בדילוג[[#This Row],[הווסת פעיל?]]))</f>
        <v/>
      </c>
      <c r="AA1290" s="1" t="str">
        <f>IF(AND(שבוע_בדילוג[[#This Row],[כמה מחזורים עד עקירה]]&lt;&gt;"",Z1291=""),שבוע_בדילוג[[#This Row],[כמה מחזורים עד עקירה]],"")</f>
        <v/>
      </c>
      <c r="AB1290" s="1" t="str">
        <f>IF(AND(שבוע_בדילוג[[#This Row],[הווסת פעיל?]]=1,שבוע_בדילוג[[#This Row],[וסת קבוע אחרון]]&lt;&gt;X1289),שבוע_בדילוג[[#This Row],[וסת קבוע אחרון]],"")</f>
        <v/>
      </c>
      <c r="AC1290" s="1" t="str">
        <f>IF(AND(שבוע_בדילוג[[#This Row],[הווסת פעיל?]]=1,Y1289=0,שבוע_בדילוג[[#This Row],[וסת קבוע אחרון]]=X1289),שבוע_בדילוג[[#This Row],[וסת קבוע אחרון]],"")</f>
        <v/>
      </c>
      <c r="AD1290" s="1" t="str">
        <f>IF(AND(שבוע_בדילוג[[#This Row],[הווסת פעיל?]]=1,Y1289=0,שבוע_בדילוג[[#This Row],[וסת קבוע אחרון]]&lt;&gt;X1289),1,"")</f>
        <v/>
      </c>
      <c r="AE1290" s="1" t="str">
        <f>IF(AND(שבוע_בדילוג[[#This Row],[הווסת פעיל?]]&lt;&gt;"",B1291=1),שבוע_בדילוג[[#This Row],[CycleNumber]],"")</f>
        <v/>
      </c>
      <c r="AF1290" s="1" t="str">
        <f>IF(AND(שבוע_בדילוג[[#This Row],[הווסת פעיל?]]&lt;&gt;"",Y1289=""),שבוע_בדילוג[[#This Row],[CycleNumber]],"")</f>
        <v/>
      </c>
      <c r="AG1290" s="1" t="str">
        <f>IF(B1291=1,"",IF(שבוע_בדילוג[[#This Row],[הווסת פעיל?]]=1,IF(שבוע_בדילוג[[#This Row],[וסת קבוע אחרון]]=F1291,1,0),""))</f>
        <v/>
      </c>
      <c r="AH1290" s="1" t="str">
        <f>IF(B1291=1,"",IF(שבוע_בדילוג[[#This Row],[הווסת פעיל?]]=1,IF(OR(שבוע_בדילוג[[#This Row],[וסת קבוע אחרון]]=F1291,F1291=שבוע_בדילוג[[#This Row],[LengthofCycle]]),1,0),""))</f>
        <v/>
      </c>
      <c r="AI1290" s="1" t="str">
        <f>IF(B1291=1,"",IF(שבוע_בדילוג[[#This Row],[הווסת פעיל?]]=1,IF(OR(שבוע_בדילוג[[#This Row],[וסת קבוע אחרון]]=F1291,F1291=שבוע_בדילוג[[#This Row],[LengthofCycle]],AND(שבוע_בדילוג[[#This Row],[LengthofCycle]]&lt;&gt;שבוע_בדילוג[[#This Row],[וסת קבוע אחרון]],OR(F1291=28,F1291=29))),1,0),""))</f>
        <v/>
      </c>
      <c r="AJ1290" s="1" t="str">
        <f>IF(AND(שבוע_בדילוג[[#This Row],[הווסת פעיל?]]=1,B1291=1),1,"")</f>
        <v/>
      </c>
      <c r="AK1290" s="4">
        <f>IF(AND(שבוע_בדילוג[[#This Row],[הווסת פעיל?]]&lt;&gt;1,B1291&lt;&gt;1,B1291&lt;&gt;""),IF(שבוע_בדילוג[[#This Row],[LengthofCycle]]=F1291,1,0),"")</f>
        <v>0</v>
      </c>
      <c r="AL1290" s="4">
        <f>IF(AND(שבוע_בדילוג[[#This Row],[הווסת פעיל?]]&lt;&gt;1,B1291&lt;&gt;1,B1291&lt;&gt;""),IF(OR(שבוע_בדילוג[[#This Row],[LengthofCycle]]=F1291,F1291=29),1,0),"")</f>
        <v>0</v>
      </c>
      <c r="AM1290" s="4">
        <f>IF(AND(שבוע_בדילוג[[#This Row],[הווסת פעיל?]]&lt;&gt;1,B1291&lt;&gt;1,B1291&lt;&gt;""),IF(OR(שבוע_בדילוג[[#This Row],[LengthofCycle]]=F1291,F1291=29,F1291=28),1,0),"")</f>
        <v>1</v>
      </c>
    </row>
    <row r="1291" spans="1:39" x14ac:dyDescent="0.25">
      <c r="A1291" s="1" t="s">
        <v>159</v>
      </c>
      <c r="B1291" s="1">
        <v>13</v>
      </c>
      <c r="C1291" s="1">
        <v>1</v>
      </c>
      <c r="D1291" s="1">
        <v>1</v>
      </c>
      <c r="E1291" s="1">
        <v>0</v>
      </c>
      <c r="F1291" s="1">
        <v>28</v>
      </c>
      <c r="H1291" s="1">
        <f>שבוע_בדילוג[[#This Row],[LengthofCycle]]+1</f>
        <v>29</v>
      </c>
      <c r="I1291" s="1" t="str">
        <f>IF(IFERROR(LOOKUP(שבוע_בדילוג[[#This Row],[ClientID]],קביעויות[השבוע בדילוג]),FALSE)=שבוע_בדילוג[[#This Row],[ClientID]],1,"")</f>
        <v/>
      </c>
      <c r="J1291" s="1" t="str">
        <f>IF(AND(שבוע_בדילוג[[#This Row],[CycleNumber]]&gt;1,OR(B1292="",שבוע_בדילוג[[#This Row],[CycleNumber]]&gt;B1290)),IF(OR(AND(שבוע_בדילוג[[#This Row],[LengthofCycle]]=29,F1290=29),AND(שבוע_בדילוג[[#This Row],[LengthofCycle]]=36,F1290=36)),1,""),"")</f>
        <v/>
      </c>
      <c r="K1291" s="1" t="str">
        <f>IF(AND(שבוע_בדילוג[[#This Row],[וסת השבוע]]=1,J1290=1,שבוע_בדילוג[[#This Row],[CycleNumber]]&gt;B1290),1,"")</f>
        <v/>
      </c>
      <c r="L1291" s="1" t="str">
        <f>IF(שבוע_בדילוג[[#This Row],[CycleNumber]]=1,"",IF(שבוע_בדילוג[[#This Row],[וסת השבוע]]=1,0,IF(L1290="","",IF(L1290=0,IF(שבוע_בדילוג[[#This Row],[LengthofCycle]]=29,0,1),IF(L1290=1,IF(שבוע_בדילוג[[#This Row],[LengthofCycle]]+F1290=29*2,0,2),IF(L1290=2,IF(שבוע_בדילוג[[#This Row],[LengthofCycle]]+F1290+F1289=29*3,0,3),""))))))</f>
        <v/>
      </c>
      <c r="M1291" s="1" t="str">
        <f>IF(שבוע_בדילוג[[#This Row],[וסת השבוע]]=1,IF(שבוע_בדילוג[[#This Row],[וסת השבוע וההפלגה ביחד]]=1,M1290+1,0),IF(AND(שבוע_בדילוג[[#This Row],[CycleNumber]]&gt;B1290,שבוע_בדילוג[[#This Row],[CycleNumber]]&gt;1),IF(שבוע_בדילוג[[#This Row],[וסת השבוע פעיל?]]&lt;&gt;"",M1290+1,""),""))</f>
        <v/>
      </c>
      <c r="N1291" s="1" t="str">
        <f>IF(שבוע_בדילוג[[#This Row],[וסת השבוע פעיל?2]]="","",IF(AND(שבוע_בדילוג[[#This Row],[וסת השבוע פעיל?]]&lt;&gt;"",שבוע_בדילוג[[#This Row],[CycleNumber]]&lt;B1292,B1292&lt;&gt;"",שבוע_בדילוג[[#This Row],[וסת השבוע פעיל?]]&lt;3),IF(L1292=0,IF(AND(שבוע_בדילוג[[#This Row],[וסת השבוע פעיל?]]&gt;0,J1292=1),0,1),0),""))</f>
        <v/>
      </c>
      <c r="O1291" s="1" t="str">
        <f t="shared" si="100"/>
        <v/>
      </c>
      <c r="P1291" s="1" t="str">
        <f>IF(AND(שבוע_בדילוג[[#This Row],[חיזוי - שבוע]]=1,K1292=1),1,"")</f>
        <v/>
      </c>
      <c r="Q1291" s="1" t="str">
        <f>IF(AND(שבוע_בדילוג[[#This Row],[וסת השבוע פעיל?]]&lt;3,OR(שבוע_בדילוג[[#This Row],[CycleNumber]]&gt;B1292,B1292="")),1,"")</f>
        <v/>
      </c>
      <c r="R1291" s="1" t="str">
        <f>IF(AND(שבוע_בדילוג[[#This Row],[חיזוי - שבוע]]&lt;&gt;"",שבוע_בדילוג[[#This Row],[וסת השבוע פעיל?2]]=""),1,"")</f>
        <v/>
      </c>
      <c r="S1291" s="1" t="str">
        <f>IF(שבוע_בדילוג[[#This Row],[האישה קבעה וסת שבוע בדילוג?]]=1,IF(שבוע_בדילוג[[#This Row],[וסת השבוע פעיל?]]&lt;3,1,0),"")</f>
        <v/>
      </c>
      <c r="T12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1" s="1">
        <f t="shared" si="101"/>
        <v>0</v>
      </c>
      <c r="V1291" s="1">
        <f t="shared" si="102"/>
        <v>0</v>
      </c>
      <c r="W1291" s="1">
        <f t="shared" si="103"/>
        <v>0</v>
      </c>
      <c r="X1291" s="1" t="str">
        <f>IF(שבוע_בדילוג[[#This Row],[3 הפלגות זהות]]="","",IF(שבוע_בדילוג[[#This Row],[3 הפלגות זהות]]=1,שבוע_בדילוג[[#This Row],[LengthofCycle]],X1290))</f>
        <v/>
      </c>
      <c r="Z1291" s="1" t="str">
        <f>IF(OR(שבוע_בדילוג[[#This Row],[הווסת פעיל?]]=0,שבוע_בדילוג[[#This Row],[הווסת פעיל?]]=""),"",SUM(Z1290,שבוע_בדילוג[[#This Row],[הווסת פעיל?]]))</f>
        <v/>
      </c>
      <c r="AA1291" s="1" t="str">
        <f>IF(AND(שבוע_בדילוג[[#This Row],[כמה מחזורים עד עקירה]]&lt;&gt;"",Z1292=""),שבוע_בדילוג[[#This Row],[כמה מחזורים עד עקירה]],"")</f>
        <v/>
      </c>
      <c r="AB1291" s="1" t="str">
        <f>IF(AND(שבוע_בדילוג[[#This Row],[הווסת פעיל?]]=1,שבוע_בדילוג[[#This Row],[וסת קבוע אחרון]]&lt;&gt;X1290),שבוע_בדילוג[[#This Row],[וסת קבוע אחרון]],"")</f>
        <v/>
      </c>
      <c r="AC1291" s="1" t="str">
        <f>IF(AND(שבוע_בדילוג[[#This Row],[הווסת פעיל?]]=1,Y1290=0,שבוע_בדילוג[[#This Row],[וסת קבוע אחרון]]=X1290),שבוע_בדילוג[[#This Row],[וסת קבוע אחרון]],"")</f>
        <v/>
      </c>
      <c r="AD1291" s="1" t="str">
        <f>IF(AND(שבוע_בדילוג[[#This Row],[הווסת פעיל?]]=1,Y1290=0,שבוע_בדילוג[[#This Row],[וסת קבוע אחרון]]&lt;&gt;X1290),1,"")</f>
        <v/>
      </c>
      <c r="AE1291" s="1" t="str">
        <f>IF(AND(שבוע_בדילוג[[#This Row],[הווסת פעיל?]]&lt;&gt;"",B1292=1),שבוע_בדילוג[[#This Row],[CycleNumber]],"")</f>
        <v/>
      </c>
      <c r="AF1291" s="1" t="str">
        <f>IF(AND(שבוע_בדילוג[[#This Row],[הווסת פעיל?]]&lt;&gt;"",Y1290=""),שבוע_בדילוג[[#This Row],[CycleNumber]],"")</f>
        <v/>
      </c>
      <c r="AG1291" s="1" t="str">
        <f>IF(B1292=1,"",IF(שבוע_בדילוג[[#This Row],[הווסת פעיל?]]=1,IF(שבוע_בדילוג[[#This Row],[וסת קבוע אחרון]]=F1292,1,0),""))</f>
        <v/>
      </c>
      <c r="AH1291" s="1" t="str">
        <f>IF(B1292=1,"",IF(שבוע_בדילוג[[#This Row],[הווסת פעיל?]]=1,IF(OR(שבוע_בדילוג[[#This Row],[וסת קבוע אחרון]]=F1292,F1292=שבוע_בדילוג[[#This Row],[LengthofCycle]]),1,0),""))</f>
        <v/>
      </c>
      <c r="AI1291" s="1" t="str">
        <f>IF(B1292=1,"",IF(שבוע_בדילוג[[#This Row],[הווסת פעיל?]]=1,IF(OR(שבוע_בדילוג[[#This Row],[וסת קבוע אחרון]]=F1292,F1292=שבוע_בדילוג[[#This Row],[LengthofCycle]],AND(שבוע_בדילוג[[#This Row],[LengthofCycle]]&lt;&gt;שבוע_בדילוג[[#This Row],[וסת קבוע אחרון]],OR(F1292=28,F1292=29))),1,0),""))</f>
        <v/>
      </c>
      <c r="AJ1291" s="1" t="str">
        <f>IF(AND(שבוע_בדילוג[[#This Row],[הווסת פעיל?]]=1,B1292=1),1,"")</f>
        <v/>
      </c>
      <c r="AK1291" s="4" t="str">
        <f>IF(AND(שבוע_בדילוג[[#This Row],[הווסת פעיל?]]&lt;&gt;1,B1292&lt;&gt;1,B1292&lt;&gt;""),IF(שבוע_בדילוג[[#This Row],[LengthofCycle]]=F1292,1,0),"")</f>
        <v/>
      </c>
      <c r="AL1291" s="4" t="str">
        <f>IF(AND(שבוע_בדילוג[[#This Row],[הווסת פעיל?]]&lt;&gt;1,B1292&lt;&gt;1,B1292&lt;&gt;""),IF(OR(שבוע_בדילוג[[#This Row],[LengthofCycle]]=F1292,F1292=29),1,0),"")</f>
        <v/>
      </c>
      <c r="AM1291" s="4" t="str">
        <f>IF(AND(שבוע_בדילוג[[#This Row],[הווסת פעיל?]]&lt;&gt;1,B1292&lt;&gt;1,B1292&lt;&gt;""),IF(OR(שבוע_בדילוג[[#This Row],[LengthofCycle]]=F1292,F1292=29,F1292=28),1,0),"")</f>
        <v/>
      </c>
    </row>
    <row r="1292" spans="1:39" x14ac:dyDescent="0.25">
      <c r="A1292" s="1" t="s">
        <v>160</v>
      </c>
      <c r="B1292" s="1">
        <v>1</v>
      </c>
      <c r="C1292" s="1">
        <v>1</v>
      </c>
      <c r="D1292" s="1">
        <v>1</v>
      </c>
      <c r="E1292" s="1">
        <v>0</v>
      </c>
      <c r="F1292" s="1">
        <v>30</v>
      </c>
      <c r="H1292" s="1">
        <f>שבוע_בדילוג[[#This Row],[LengthofCycle]]+1</f>
        <v>31</v>
      </c>
      <c r="I1292" s="1" t="str">
        <f>IF(IFERROR(LOOKUP(שבוע_בדילוג[[#This Row],[ClientID]],קביעויות[השבוע בדילוג]),FALSE)=שבוע_בדילוג[[#This Row],[ClientID]],1,"")</f>
        <v/>
      </c>
      <c r="J1292" s="1" t="str">
        <f>IF(AND(שבוע_בדילוג[[#This Row],[CycleNumber]]&gt;1,OR(B1293="",שבוע_בדילוג[[#This Row],[CycleNumber]]&gt;B1291)),IF(OR(AND(שבוע_בדילוג[[#This Row],[LengthofCycle]]=29,F1291=29),AND(שבוע_בדילוג[[#This Row],[LengthofCycle]]=36,F1291=36)),1,""),"")</f>
        <v/>
      </c>
      <c r="K1292" s="1" t="str">
        <f>IF(AND(שבוע_בדילוג[[#This Row],[וסת השבוע]]=1,J1291=1,שבוע_בדילוג[[#This Row],[CycleNumber]]&gt;B1291),1,"")</f>
        <v/>
      </c>
      <c r="L1292" s="1" t="str">
        <f>IF(שבוע_בדילוג[[#This Row],[CycleNumber]]=1,"",IF(שבוע_בדילוג[[#This Row],[וסת השבוע]]=1,0,IF(L1291="","",IF(L1291=0,IF(שבוע_בדילוג[[#This Row],[LengthofCycle]]=29,0,1),IF(L1291=1,IF(שבוע_בדילוג[[#This Row],[LengthofCycle]]+F1291=29*2,0,2),IF(L1291=2,IF(שבוע_בדילוג[[#This Row],[LengthofCycle]]+F1291+F1290=29*3,0,3),""))))))</f>
        <v/>
      </c>
      <c r="M1292" s="1" t="str">
        <f>IF(שבוע_בדילוג[[#This Row],[וסת השבוע]]=1,IF(שבוע_בדילוג[[#This Row],[וסת השבוע וההפלגה ביחד]]=1,M1291+1,0),IF(AND(שבוע_בדילוג[[#This Row],[CycleNumber]]&gt;B1291,שבוע_בדילוג[[#This Row],[CycleNumber]]&gt;1),IF(שבוע_בדילוג[[#This Row],[וסת השבוע פעיל?]]&lt;&gt;"",M1291+1,""),""))</f>
        <v/>
      </c>
      <c r="N1292" s="1" t="str">
        <f>IF(שבוע_בדילוג[[#This Row],[וסת השבוע פעיל?2]]="","",IF(AND(שבוע_בדילוג[[#This Row],[וסת השבוע פעיל?]]&lt;&gt;"",שבוע_בדילוג[[#This Row],[CycleNumber]]&lt;B1293,B1293&lt;&gt;"",שבוע_בדילוג[[#This Row],[וסת השבוע פעיל?]]&lt;3),IF(L1293=0,IF(AND(שבוע_בדילוג[[#This Row],[וסת השבוע פעיל?]]&gt;0,J1293=1),0,1),0),""))</f>
        <v/>
      </c>
      <c r="O1292" s="1" t="str">
        <f t="shared" si="100"/>
        <v/>
      </c>
      <c r="P1292" s="1" t="str">
        <f>IF(AND(שבוע_בדילוג[[#This Row],[חיזוי - שבוע]]=1,K1293=1),1,"")</f>
        <v/>
      </c>
      <c r="Q1292" s="1" t="str">
        <f>IF(AND(שבוע_בדילוג[[#This Row],[וסת השבוע פעיל?]]&lt;3,OR(שבוע_בדילוג[[#This Row],[CycleNumber]]&gt;B1293,B1293="")),1,"")</f>
        <v/>
      </c>
      <c r="R1292" s="1" t="str">
        <f>IF(AND(שבוע_בדילוג[[#This Row],[חיזוי - שבוע]]&lt;&gt;"",שבוע_בדילוג[[#This Row],[וסת השבוע פעיל?2]]=""),1,"")</f>
        <v/>
      </c>
      <c r="S1292" s="1" t="str">
        <f>IF(שבוע_בדילוג[[#This Row],[האישה קבעה וסת שבוע בדילוג?]]=1,IF(שבוע_בדילוג[[#This Row],[וסת השבוע פעיל?]]&lt;3,1,0),"")</f>
        <v/>
      </c>
      <c r="T12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2" s="1" t="str">
        <f t="shared" si="101"/>
        <v/>
      </c>
      <c r="V1292" s="1" t="str">
        <f t="shared" si="102"/>
        <v/>
      </c>
      <c r="W1292" s="1" t="str">
        <f t="shared" si="103"/>
        <v/>
      </c>
      <c r="X1292" s="1" t="str">
        <f>IF(שבוע_בדילוג[[#This Row],[3 הפלגות זהות]]="","",IF(שבוע_בדילוג[[#This Row],[3 הפלגות זהות]]=1,שבוע_בדילוג[[#This Row],[LengthofCycle]],X1291))</f>
        <v/>
      </c>
      <c r="Z1292" s="1" t="str">
        <f>IF(OR(שבוע_בדילוג[[#This Row],[הווסת פעיל?]]=0,שבוע_בדילוג[[#This Row],[הווסת פעיל?]]=""),"",SUM(Z1291,שבוע_בדילוג[[#This Row],[הווסת פעיל?]]))</f>
        <v/>
      </c>
      <c r="AA1292" s="1" t="str">
        <f>IF(AND(שבוע_בדילוג[[#This Row],[כמה מחזורים עד עקירה]]&lt;&gt;"",Z1293=""),שבוע_בדילוג[[#This Row],[כמה מחזורים עד עקירה]],"")</f>
        <v/>
      </c>
      <c r="AB1292" s="1" t="str">
        <f>IF(AND(שבוע_בדילוג[[#This Row],[הווסת פעיל?]]=1,שבוע_בדילוג[[#This Row],[וסת קבוע אחרון]]&lt;&gt;X1291),שבוע_בדילוג[[#This Row],[וסת קבוע אחרון]],"")</f>
        <v/>
      </c>
      <c r="AC1292" s="1" t="str">
        <f>IF(AND(שבוע_בדילוג[[#This Row],[הווסת פעיל?]]=1,Y1291=0,שבוע_בדילוג[[#This Row],[וסת קבוע אחרון]]=X1291),שבוע_בדילוג[[#This Row],[וסת קבוע אחרון]],"")</f>
        <v/>
      </c>
      <c r="AD1292" s="1" t="str">
        <f>IF(AND(שבוע_בדילוג[[#This Row],[הווסת פעיל?]]=1,Y1291=0,שבוע_בדילוג[[#This Row],[וסת קבוע אחרון]]&lt;&gt;X1291),1,"")</f>
        <v/>
      </c>
      <c r="AE1292" s="1" t="str">
        <f>IF(AND(שבוע_בדילוג[[#This Row],[הווסת פעיל?]]&lt;&gt;"",B1293=1),שבוע_בדילוג[[#This Row],[CycleNumber]],"")</f>
        <v/>
      </c>
      <c r="AF1292" s="1" t="str">
        <f>IF(AND(שבוע_בדילוג[[#This Row],[הווסת פעיל?]]&lt;&gt;"",Y1291=""),שבוע_בדילוג[[#This Row],[CycleNumber]],"")</f>
        <v/>
      </c>
      <c r="AG1292" s="1" t="str">
        <f>IF(B1293=1,"",IF(שבוע_בדילוג[[#This Row],[הווסת פעיל?]]=1,IF(שבוע_בדילוג[[#This Row],[וסת קבוע אחרון]]=F1293,1,0),""))</f>
        <v/>
      </c>
      <c r="AH1292" s="1" t="str">
        <f>IF(B1293=1,"",IF(שבוע_בדילוג[[#This Row],[הווסת פעיל?]]=1,IF(OR(שבוע_בדילוג[[#This Row],[וסת קבוע אחרון]]=F1293,F1293=שבוע_בדילוג[[#This Row],[LengthofCycle]]),1,0),""))</f>
        <v/>
      </c>
      <c r="AI1292" s="1" t="str">
        <f>IF(B1293=1,"",IF(שבוע_בדילוג[[#This Row],[הווסת פעיל?]]=1,IF(OR(שבוע_בדילוג[[#This Row],[וסת קבוע אחרון]]=F1293,F1293=שבוע_בדילוג[[#This Row],[LengthofCycle]],AND(שבוע_בדילוג[[#This Row],[LengthofCycle]]&lt;&gt;שבוע_בדילוג[[#This Row],[וסת קבוע אחרון]],OR(F1293=28,F1293=29))),1,0),""))</f>
        <v/>
      </c>
      <c r="AJ1292" s="1" t="str">
        <f>IF(AND(שבוע_בדילוג[[#This Row],[הווסת פעיל?]]=1,B1293=1),1,"")</f>
        <v/>
      </c>
      <c r="AK1292" s="4">
        <f>IF(AND(שבוע_בדילוג[[#This Row],[הווסת פעיל?]]&lt;&gt;1,B1293&lt;&gt;1,B1293&lt;&gt;""),IF(שבוע_בדילוג[[#This Row],[LengthofCycle]]=F1293,1,0),"")</f>
        <v>0</v>
      </c>
      <c r="AL1292" s="4">
        <f>IF(AND(שבוע_בדילוג[[#This Row],[הווסת פעיל?]]&lt;&gt;1,B1293&lt;&gt;1,B1293&lt;&gt;""),IF(OR(שבוע_בדילוג[[#This Row],[LengthofCycle]]=F1293,F1293=29),1,0),"")</f>
        <v>0</v>
      </c>
      <c r="AM1292" s="4">
        <f>IF(AND(שבוע_בדילוג[[#This Row],[הווסת פעיל?]]&lt;&gt;1,B1293&lt;&gt;1,B1293&lt;&gt;""),IF(OR(שבוע_בדילוג[[#This Row],[LengthofCycle]]=F1293,F1293=29,F1293=28),1,0),"")</f>
        <v>0</v>
      </c>
    </row>
    <row r="1293" spans="1:39" x14ac:dyDescent="0.25">
      <c r="A1293" s="1" t="s">
        <v>160</v>
      </c>
      <c r="B1293" s="1">
        <v>2</v>
      </c>
      <c r="C1293" s="1">
        <v>1</v>
      </c>
      <c r="D1293" s="1">
        <v>1</v>
      </c>
      <c r="E1293" s="1">
        <v>0</v>
      </c>
      <c r="F1293" s="1">
        <v>27</v>
      </c>
      <c r="H1293" s="1">
        <f>שבוע_בדילוג[[#This Row],[LengthofCycle]]+1</f>
        <v>28</v>
      </c>
      <c r="I1293" s="1" t="str">
        <f>IF(IFERROR(LOOKUP(שבוע_בדילוג[[#This Row],[ClientID]],קביעויות[השבוע בדילוג]),FALSE)=שבוע_בדילוג[[#This Row],[ClientID]],1,"")</f>
        <v/>
      </c>
      <c r="J1293" s="1" t="str">
        <f>IF(AND(שבוע_בדילוג[[#This Row],[CycleNumber]]&gt;1,OR(B1294="",שבוע_בדילוג[[#This Row],[CycleNumber]]&gt;B1292)),IF(OR(AND(שבוע_בדילוג[[#This Row],[LengthofCycle]]=29,F1292=29),AND(שבוע_בדילוג[[#This Row],[LengthofCycle]]=36,F1292=36)),1,""),"")</f>
        <v/>
      </c>
      <c r="K1293" s="1" t="str">
        <f>IF(AND(שבוע_בדילוג[[#This Row],[וסת השבוע]]=1,J1292=1,שבוע_בדילוג[[#This Row],[CycleNumber]]&gt;B1292),1,"")</f>
        <v/>
      </c>
      <c r="L1293" s="1" t="str">
        <f>IF(שבוע_בדילוג[[#This Row],[CycleNumber]]=1,"",IF(שבוע_בדילוג[[#This Row],[וסת השבוע]]=1,0,IF(L1292="","",IF(L1292=0,IF(שבוע_בדילוג[[#This Row],[LengthofCycle]]=29,0,1),IF(L1292=1,IF(שבוע_בדילוג[[#This Row],[LengthofCycle]]+F1292=29*2,0,2),IF(L1292=2,IF(שבוע_בדילוג[[#This Row],[LengthofCycle]]+F1292+F1291=29*3,0,3),""))))))</f>
        <v/>
      </c>
      <c r="M1293" s="1" t="str">
        <f>IF(שבוע_בדילוג[[#This Row],[וסת השבוע]]=1,IF(שבוע_בדילוג[[#This Row],[וסת השבוע וההפלגה ביחד]]=1,M1292+1,0),IF(AND(שבוע_בדילוג[[#This Row],[CycleNumber]]&gt;B1292,שבוע_בדילוג[[#This Row],[CycleNumber]]&gt;1),IF(שבוע_בדילוג[[#This Row],[וסת השבוע פעיל?]]&lt;&gt;"",M1292+1,""),""))</f>
        <v/>
      </c>
      <c r="N1293" s="1" t="str">
        <f>IF(שבוע_בדילוג[[#This Row],[וסת השבוע פעיל?2]]="","",IF(AND(שבוע_בדילוג[[#This Row],[וסת השבוע פעיל?]]&lt;&gt;"",שבוע_בדילוג[[#This Row],[CycleNumber]]&lt;B1294,B1294&lt;&gt;"",שבוע_בדילוג[[#This Row],[וסת השבוע פעיל?]]&lt;3),IF(L1294=0,IF(AND(שבוע_בדילוג[[#This Row],[וסת השבוע פעיל?]]&gt;0,J1294=1),0,1),0),""))</f>
        <v/>
      </c>
      <c r="O1293" s="1" t="str">
        <f t="shared" si="100"/>
        <v/>
      </c>
      <c r="P1293" s="1" t="str">
        <f>IF(AND(שבוע_בדילוג[[#This Row],[חיזוי - שבוע]]=1,K1294=1),1,"")</f>
        <v/>
      </c>
      <c r="Q1293" s="1" t="str">
        <f>IF(AND(שבוע_בדילוג[[#This Row],[וסת השבוע פעיל?]]&lt;3,OR(שבוע_בדילוג[[#This Row],[CycleNumber]]&gt;B1294,B1294="")),1,"")</f>
        <v/>
      </c>
      <c r="R1293" s="1" t="str">
        <f>IF(AND(שבוע_בדילוג[[#This Row],[חיזוי - שבוע]]&lt;&gt;"",שבוע_בדילוג[[#This Row],[וסת השבוע פעיל?2]]=""),1,"")</f>
        <v/>
      </c>
      <c r="S1293" s="1" t="str">
        <f>IF(שבוע_בדילוג[[#This Row],[האישה קבעה וסת שבוע בדילוג?]]=1,IF(שבוע_בדילוג[[#This Row],[וסת השבוע פעיל?]]&lt;3,1,0),"")</f>
        <v/>
      </c>
      <c r="T12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3" s="1" t="str">
        <f t="shared" si="101"/>
        <v/>
      </c>
      <c r="V1293" s="1" t="str">
        <f t="shared" si="102"/>
        <v/>
      </c>
      <c r="W1293" s="1" t="str">
        <f t="shared" si="103"/>
        <v/>
      </c>
      <c r="X1293" s="1" t="str">
        <f>IF(שבוע_בדילוג[[#This Row],[3 הפלגות זהות]]="","",IF(שבוע_בדילוג[[#This Row],[3 הפלגות זהות]]=1,שבוע_בדילוג[[#This Row],[LengthofCycle]],X1292))</f>
        <v/>
      </c>
      <c r="Z1293" s="1" t="str">
        <f>IF(OR(שבוע_בדילוג[[#This Row],[הווסת פעיל?]]=0,שבוע_בדילוג[[#This Row],[הווסת פעיל?]]=""),"",SUM(Z1292,שבוע_בדילוג[[#This Row],[הווסת פעיל?]]))</f>
        <v/>
      </c>
      <c r="AA1293" s="1" t="str">
        <f>IF(AND(שבוע_בדילוג[[#This Row],[כמה מחזורים עד עקירה]]&lt;&gt;"",Z1294=""),שבוע_בדילוג[[#This Row],[כמה מחזורים עד עקירה]],"")</f>
        <v/>
      </c>
      <c r="AB1293" s="1" t="str">
        <f>IF(AND(שבוע_בדילוג[[#This Row],[הווסת פעיל?]]=1,שבוע_בדילוג[[#This Row],[וסת קבוע אחרון]]&lt;&gt;X1292),שבוע_בדילוג[[#This Row],[וסת קבוע אחרון]],"")</f>
        <v/>
      </c>
      <c r="AC1293" s="1" t="str">
        <f>IF(AND(שבוע_בדילוג[[#This Row],[הווסת פעיל?]]=1,Y1292=0,שבוע_בדילוג[[#This Row],[וסת קבוע אחרון]]=X1292),שבוע_בדילוג[[#This Row],[וסת קבוע אחרון]],"")</f>
        <v/>
      </c>
      <c r="AD1293" s="1" t="str">
        <f>IF(AND(שבוע_בדילוג[[#This Row],[הווסת פעיל?]]=1,Y1292=0,שבוע_בדילוג[[#This Row],[וסת קבוע אחרון]]&lt;&gt;X1292),1,"")</f>
        <v/>
      </c>
      <c r="AE1293" s="1" t="str">
        <f>IF(AND(שבוע_בדילוג[[#This Row],[הווסת פעיל?]]&lt;&gt;"",B1294=1),שבוע_בדילוג[[#This Row],[CycleNumber]],"")</f>
        <v/>
      </c>
      <c r="AF1293" s="1" t="str">
        <f>IF(AND(שבוע_בדילוג[[#This Row],[הווסת פעיל?]]&lt;&gt;"",Y1292=""),שבוע_בדילוג[[#This Row],[CycleNumber]],"")</f>
        <v/>
      </c>
      <c r="AG1293" s="1" t="str">
        <f>IF(B1294=1,"",IF(שבוע_בדילוג[[#This Row],[הווסת פעיל?]]=1,IF(שבוע_בדילוג[[#This Row],[וסת קבוע אחרון]]=F1294,1,0),""))</f>
        <v/>
      </c>
      <c r="AH1293" s="1" t="str">
        <f>IF(B1294=1,"",IF(שבוע_בדילוג[[#This Row],[הווסת פעיל?]]=1,IF(OR(שבוע_בדילוג[[#This Row],[וסת קבוע אחרון]]=F1294,F1294=שבוע_בדילוג[[#This Row],[LengthofCycle]]),1,0),""))</f>
        <v/>
      </c>
      <c r="AI1293" s="1" t="str">
        <f>IF(B1294=1,"",IF(שבוע_בדילוג[[#This Row],[הווסת פעיל?]]=1,IF(OR(שבוע_בדילוג[[#This Row],[וסת קבוע אחרון]]=F1294,F1294=שבוע_בדילוג[[#This Row],[LengthofCycle]],AND(שבוע_בדילוג[[#This Row],[LengthofCycle]]&lt;&gt;שבוע_בדילוג[[#This Row],[וסת קבוע אחרון]],OR(F1294=28,F1294=29))),1,0),""))</f>
        <v/>
      </c>
      <c r="AJ1293" s="1" t="str">
        <f>IF(AND(שבוע_בדילוג[[#This Row],[הווסת פעיל?]]=1,B1294=1),1,"")</f>
        <v/>
      </c>
      <c r="AK1293" s="4">
        <f>IF(AND(שבוע_בדילוג[[#This Row],[הווסת פעיל?]]&lt;&gt;1,B1294&lt;&gt;1,B1294&lt;&gt;""),IF(שבוע_בדילוג[[#This Row],[LengthofCycle]]=F1294,1,0),"")</f>
        <v>0</v>
      </c>
      <c r="AL1293" s="4">
        <f>IF(AND(שבוע_בדילוג[[#This Row],[הווסת פעיל?]]&lt;&gt;1,B1294&lt;&gt;1,B1294&lt;&gt;""),IF(OR(שבוע_בדילוג[[#This Row],[LengthofCycle]]=F1294,F1294=29),1,0),"")</f>
        <v>1</v>
      </c>
      <c r="AM1293" s="4">
        <f>IF(AND(שבוע_בדילוג[[#This Row],[הווסת פעיל?]]&lt;&gt;1,B1294&lt;&gt;1,B1294&lt;&gt;""),IF(OR(שבוע_בדילוג[[#This Row],[LengthofCycle]]=F1294,F1294=29,F1294=28),1,0),"")</f>
        <v>1</v>
      </c>
    </row>
    <row r="1294" spans="1:39" x14ac:dyDescent="0.25">
      <c r="A1294" s="1" t="s">
        <v>160</v>
      </c>
      <c r="B1294" s="1">
        <v>3</v>
      </c>
      <c r="C1294" s="1">
        <v>1</v>
      </c>
      <c r="D1294" s="1">
        <v>1</v>
      </c>
      <c r="E1294" s="1">
        <v>0</v>
      </c>
      <c r="F1294" s="1">
        <v>29</v>
      </c>
      <c r="H1294" s="1">
        <f>שבוע_בדילוג[[#This Row],[LengthofCycle]]+1</f>
        <v>30</v>
      </c>
      <c r="I1294" s="1" t="str">
        <f>IF(IFERROR(LOOKUP(שבוע_בדילוג[[#This Row],[ClientID]],קביעויות[השבוע בדילוג]),FALSE)=שבוע_בדילוג[[#This Row],[ClientID]],1,"")</f>
        <v/>
      </c>
      <c r="J1294" s="1" t="str">
        <f>IF(AND(שבוע_בדילוג[[#This Row],[CycleNumber]]&gt;1,OR(B1295="",שבוע_בדילוג[[#This Row],[CycleNumber]]&gt;B1293)),IF(OR(AND(שבוע_בדילוג[[#This Row],[LengthofCycle]]=29,F1293=29),AND(שבוע_בדילוג[[#This Row],[LengthofCycle]]=36,F1293=36)),1,""),"")</f>
        <v/>
      </c>
      <c r="K1294" s="1" t="str">
        <f>IF(AND(שבוע_בדילוג[[#This Row],[וסת השבוע]]=1,J1293=1,שבוע_בדילוג[[#This Row],[CycleNumber]]&gt;B1293),1,"")</f>
        <v/>
      </c>
      <c r="L1294" s="1" t="str">
        <f>IF(שבוע_בדילוג[[#This Row],[CycleNumber]]=1,"",IF(שבוע_בדילוג[[#This Row],[וסת השבוע]]=1,0,IF(L1293="","",IF(L1293=0,IF(שבוע_בדילוג[[#This Row],[LengthofCycle]]=29,0,1),IF(L1293=1,IF(שבוע_בדילוג[[#This Row],[LengthofCycle]]+F1293=29*2,0,2),IF(L1293=2,IF(שבוע_בדילוג[[#This Row],[LengthofCycle]]+F1293+F1292=29*3,0,3),""))))))</f>
        <v/>
      </c>
      <c r="M1294" s="1" t="str">
        <f>IF(שבוע_בדילוג[[#This Row],[וסת השבוע]]=1,IF(שבוע_בדילוג[[#This Row],[וסת השבוע וההפלגה ביחד]]=1,M1293+1,0),IF(AND(שבוע_בדילוג[[#This Row],[CycleNumber]]&gt;B1293,שבוע_בדילוג[[#This Row],[CycleNumber]]&gt;1),IF(שבוע_בדילוג[[#This Row],[וסת השבוע פעיל?]]&lt;&gt;"",M1293+1,""),""))</f>
        <v/>
      </c>
      <c r="N1294" s="1" t="str">
        <f>IF(שבוע_בדילוג[[#This Row],[וסת השבוע פעיל?2]]="","",IF(AND(שבוע_בדילוג[[#This Row],[וסת השבוע פעיל?]]&lt;&gt;"",שבוע_בדילוג[[#This Row],[CycleNumber]]&lt;B1295,B1295&lt;&gt;"",שבוע_בדילוג[[#This Row],[וסת השבוע פעיל?]]&lt;3),IF(L1295=0,IF(AND(שבוע_בדילוג[[#This Row],[וסת השבוע פעיל?]]&gt;0,J1295=1),0,1),0),""))</f>
        <v/>
      </c>
      <c r="O1294" s="1" t="str">
        <f t="shared" si="100"/>
        <v/>
      </c>
      <c r="P1294" s="1" t="str">
        <f>IF(AND(שבוע_בדילוג[[#This Row],[חיזוי - שבוע]]=1,K1295=1),1,"")</f>
        <v/>
      </c>
      <c r="Q1294" s="1" t="str">
        <f>IF(AND(שבוע_בדילוג[[#This Row],[וסת השבוע פעיל?]]&lt;3,OR(שבוע_בדילוג[[#This Row],[CycleNumber]]&gt;B1295,B1295="")),1,"")</f>
        <v/>
      </c>
      <c r="R1294" s="1" t="str">
        <f>IF(AND(שבוע_בדילוג[[#This Row],[חיזוי - שבוע]]&lt;&gt;"",שבוע_בדילוג[[#This Row],[וסת השבוע פעיל?2]]=""),1,"")</f>
        <v/>
      </c>
      <c r="S1294" s="1" t="str">
        <f>IF(שבוע_בדילוג[[#This Row],[האישה קבעה וסת שבוע בדילוג?]]=1,IF(שבוע_בדילוג[[#This Row],[וסת השבוע פעיל?]]&lt;3,1,0),"")</f>
        <v/>
      </c>
      <c r="T12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4" s="1">
        <f t="shared" si="101"/>
        <v>0</v>
      </c>
      <c r="V1294" s="1" t="str">
        <f t="shared" si="102"/>
        <v/>
      </c>
      <c r="W1294" s="1" t="str">
        <f t="shared" si="103"/>
        <v/>
      </c>
      <c r="X1294" s="1" t="str">
        <f>IF(שבוע_בדילוג[[#This Row],[3 הפלגות זהות]]="","",IF(שבוע_בדילוג[[#This Row],[3 הפלגות זהות]]=1,שבוע_בדילוג[[#This Row],[LengthofCycle]],X1293))</f>
        <v/>
      </c>
      <c r="Z1294" s="1" t="str">
        <f>IF(OR(שבוע_בדילוג[[#This Row],[הווסת פעיל?]]=0,שבוע_בדילוג[[#This Row],[הווסת פעיל?]]=""),"",SUM(Z1293,שבוע_בדילוג[[#This Row],[הווסת פעיל?]]))</f>
        <v/>
      </c>
      <c r="AA1294" s="1" t="str">
        <f>IF(AND(שבוע_בדילוג[[#This Row],[כמה מחזורים עד עקירה]]&lt;&gt;"",Z1295=""),שבוע_בדילוג[[#This Row],[כמה מחזורים עד עקירה]],"")</f>
        <v/>
      </c>
      <c r="AB1294" s="1" t="str">
        <f>IF(AND(שבוע_בדילוג[[#This Row],[הווסת פעיל?]]=1,שבוע_בדילוג[[#This Row],[וסת קבוע אחרון]]&lt;&gt;X1293),שבוע_בדילוג[[#This Row],[וסת קבוע אחרון]],"")</f>
        <v/>
      </c>
      <c r="AC1294" s="1" t="str">
        <f>IF(AND(שבוע_בדילוג[[#This Row],[הווסת פעיל?]]=1,Y1293=0,שבוע_בדילוג[[#This Row],[וסת קבוע אחרון]]=X1293),שבוע_בדילוג[[#This Row],[וסת קבוע אחרון]],"")</f>
        <v/>
      </c>
      <c r="AD1294" s="1" t="str">
        <f>IF(AND(שבוע_בדילוג[[#This Row],[הווסת פעיל?]]=1,Y1293=0,שבוע_בדילוג[[#This Row],[וסת קבוע אחרון]]&lt;&gt;X1293),1,"")</f>
        <v/>
      </c>
      <c r="AE1294" s="1" t="str">
        <f>IF(AND(שבוע_בדילוג[[#This Row],[הווסת פעיל?]]&lt;&gt;"",B1295=1),שבוע_בדילוג[[#This Row],[CycleNumber]],"")</f>
        <v/>
      </c>
      <c r="AF1294" s="1" t="str">
        <f>IF(AND(שבוע_בדילוג[[#This Row],[הווסת פעיל?]]&lt;&gt;"",Y1293=""),שבוע_בדילוג[[#This Row],[CycleNumber]],"")</f>
        <v/>
      </c>
      <c r="AG1294" s="1" t="str">
        <f>IF(B1295=1,"",IF(שבוע_בדילוג[[#This Row],[הווסת פעיל?]]=1,IF(שבוע_בדילוג[[#This Row],[וסת קבוע אחרון]]=F1295,1,0),""))</f>
        <v/>
      </c>
      <c r="AH1294" s="1" t="str">
        <f>IF(B1295=1,"",IF(שבוע_בדילוג[[#This Row],[הווסת פעיל?]]=1,IF(OR(שבוע_בדילוג[[#This Row],[וסת קבוע אחרון]]=F1295,F1295=שבוע_בדילוג[[#This Row],[LengthofCycle]]),1,0),""))</f>
        <v/>
      </c>
      <c r="AI1294" s="1" t="str">
        <f>IF(B1295=1,"",IF(שבוע_בדילוג[[#This Row],[הווסת פעיל?]]=1,IF(OR(שבוע_בדילוג[[#This Row],[וסת קבוע אחרון]]=F1295,F1295=שבוע_בדילוג[[#This Row],[LengthofCycle]],AND(שבוע_בדילוג[[#This Row],[LengthofCycle]]&lt;&gt;שבוע_בדילוג[[#This Row],[וסת קבוע אחרון]],OR(F1295=28,F1295=29))),1,0),""))</f>
        <v/>
      </c>
      <c r="AJ1294" s="1" t="str">
        <f>IF(AND(שבוע_בדילוג[[#This Row],[הווסת פעיל?]]=1,B1295=1),1,"")</f>
        <v/>
      </c>
      <c r="AK1294" s="4">
        <f>IF(AND(שבוע_בדילוג[[#This Row],[הווסת פעיל?]]&lt;&gt;1,B1295&lt;&gt;1,B1295&lt;&gt;""),IF(שבוע_בדילוג[[#This Row],[LengthofCycle]]=F1295,1,0),"")</f>
        <v>0</v>
      </c>
      <c r="AL1294" s="4">
        <f>IF(AND(שבוע_בדילוג[[#This Row],[הווסת פעיל?]]&lt;&gt;1,B1295&lt;&gt;1,B1295&lt;&gt;""),IF(OR(שבוע_בדילוג[[#This Row],[LengthofCycle]]=F1295,F1295=29),1,0),"")</f>
        <v>0</v>
      </c>
      <c r="AM1294" s="4">
        <f>IF(AND(שבוע_בדילוג[[#This Row],[הווסת פעיל?]]&lt;&gt;1,B1295&lt;&gt;1,B1295&lt;&gt;""),IF(OR(שבוע_בדילוג[[#This Row],[LengthofCycle]]=F1295,F1295=29,F1295=28),1,0),"")</f>
        <v>0</v>
      </c>
    </row>
    <row r="1295" spans="1:39" x14ac:dyDescent="0.25">
      <c r="A1295" s="1" t="s">
        <v>160</v>
      </c>
      <c r="B1295" s="1">
        <v>4</v>
      </c>
      <c r="C1295" s="1">
        <v>1</v>
      </c>
      <c r="D1295" s="1">
        <v>1</v>
      </c>
      <c r="E1295" s="1">
        <v>0</v>
      </c>
      <c r="F1295" s="1">
        <v>32</v>
      </c>
      <c r="H1295" s="1">
        <f>שבוע_בדילוג[[#This Row],[LengthofCycle]]+1</f>
        <v>33</v>
      </c>
      <c r="I1295" s="1" t="str">
        <f>IF(IFERROR(LOOKUP(שבוע_בדילוג[[#This Row],[ClientID]],קביעויות[השבוע בדילוג]),FALSE)=שבוע_בדילוג[[#This Row],[ClientID]],1,"")</f>
        <v/>
      </c>
      <c r="J1295" s="1" t="str">
        <f>IF(AND(שבוע_בדילוג[[#This Row],[CycleNumber]]&gt;1,OR(B1296="",שבוע_בדילוג[[#This Row],[CycleNumber]]&gt;B1294)),IF(OR(AND(שבוע_בדילוג[[#This Row],[LengthofCycle]]=29,F1294=29),AND(שבוע_בדילוג[[#This Row],[LengthofCycle]]=36,F1294=36)),1,""),"")</f>
        <v/>
      </c>
      <c r="K1295" s="1" t="str">
        <f>IF(AND(שבוע_בדילוג[[#This Row],[וסת השבוע]]=1,J1294=1,שבוע_בדילוג[[#This Row],[CycleNumber]]&gt;B1294),1,"")</f>
        <v/>
      </c>
      <c r="L1295" s="1" t="str">
        <f>IF(שבוע_בדילוג[[#This Row],[CycleNumber]]=1,"",IF(שבוע_בדילוג[[#This Row],[וסת השבוע]]=1,0,IF(L1294="","",IF(L1294=0,IF(שבוע_בדילוג[[#This Row],[LengthofCycle]]=29,0,1),IF(L1294=1,IF(שבוע_בדילוג[[#This Row],[LengthofCycle]]+F1294=29*2,0,2),IF(L1294=2,IF(שבוע_בדילוג[[#This Row],[LengthofCycle]]+F1294+F1293=29*3,0,3),""))))))</f>
        <v/>
      </c>
      <c r="M1295" s="1" t="str">
        <f>IF(שבוע_בדילוג[[#This Row],[וסת השבוע]]=1,IF(שבוע_בדילוג[[#This Row],[וסת השבוע וההפלגה ביחד]]=1,M1294+1,0),IF(AND(שבוע_בדילוג[[#This Row],[CycleNumber]]&gt;B1294,שבוע_בדילוג[[#This Row],[CycleNumber]]&gt;1),IF(שבוע_בדילוג[[#This Row],[וסת השבוע פעיל?]]&lt;&gt;"",M1294+1,""),""))</f>
        <v/>
      </c>
      <c r="N1295" s="1" t="str">
        <f>IF(שבוע_בדילוג[[#This Row],[וסת השבוע פעיל?2]]="","",IF(AND(שבוע_בדילוג[[#This Row],[וסת השבוע פעיל?]]&lt;&gt;"",שבוע_בדילוג[[#This Row],[CycleNumber]]&lt;B1296,B1296&lt;&gt;"",שבוע_בדילוג[[#This Row],[וסת השבוע פעיל?]]&lt;3),IF(L1296=0,IF(AND(שבוע_בדילוג[[#This Row],[וסת השבוע פעיל?]]&gt;0,J1296=1),0,1),0),""))</f>
        <v/>
      </c>
      <c r="O1295" s="1" t="str">
        <f t="shared" si="100"/>
        <v/>
      </c>
      <c r="P1295" s="1" t="str">
        <f>IF(AND(שבוע_בדילוג[[#This Row],[חיזוי - שבוע]]=1,K1296=1),1,"")</f>
        <v/>
      </c>
      <c r="Q1295" s="1" t="str">
        <f>IF(AND(שבוע_בדילוג[[#This Row],[וסת השבוע פעיל?]]&lt;3,OR(שבוע_בדילוג[[#This Row],[CycleNumber]]&gt;B1296,B1296="")),1,"")</f>
        <v/>
      </c>
      <c r="R1295" s="1" t="str">
        <f>IF(AND(שבוע_בדילוג[[#This Row],[חיזוי - שבוע]]&lt;&gt;"",שבוע_בדילוג[[#This Row],[וסת השבוע פעיל?2]]=""),1,"")</f>
        <v/>
      </c>
      <c r="S1295" s="1" t="str">
        <f>IF(שבוע_בדילוג[[#This Row],[האישה קבעה וסת שבוע בדילוג?]]=1,IF(שבוע_בדילוג[[#This Row],[וסת השבוע פעיל?]]&lt;3,1,0),"")</f>
        <v/>
      </c>
      <c r="T12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5" s="1">
        <f t="shared" si="101"/>
        <v>0</v>
      </c>
      <c r="V1295" s="1">
        <f t="shared" si="102"/>
        <v>0</v>
      </c>
      <c r="W1295" s="1" t="str">
        <f t="shared" si="103"/>
        <v/>
      </c>
      <c r="X1295" s="1" t="str">
        <f>IF(שבוע_בדילוג[[#This Row],[3 הפלגות זהות]]="","",IF(שבוע_בדילוג[[#This Row],[3 הפלגות זהות]]=1,שבוע_בדילוג[[#This Row],[LengthofCycle]],X1294))</f>
        <v/>
      </c>
      <c r="Z1295" s="1" t="str">
        <f>IF(OR(שבוע_בדילוג[[#This Row],[הווסת פעיל?]]=0,שבוע_בדילוג[[#This Row],[הווסת פעיל?]]=""),"",SUM(Z1294,שבוע_בדילוג[[#This Row],[הווסת פעיל?]]))</f>
        <v/>
      </c>
      <c r="AA1295" s="1" t="str">
        <f>IF(AND(שבוע_בדילוג[[#This Row],[כמה מחזורים עד עקירה]]&lt;&gt;"",Z1296=""),שבוע_בדילוג[[#This Row],[כמה מחזורים עד עקירה]],"")</f>
        <v/>
      </c>
      <c r="AB1295" s="1" t="str">
        <f>IF(AND(שבוע_בדילוג[[#This Row],[הווסת פעיל?]]=1,שבוע_בדילוג[[#This Row],[וסת קבוע אחרון]]&lt;&gt;X1294),שבוע_בדילוג[[#This Row],[וסת קבוע אחרון]],"")</f>
        <v/>
      </c>
      <c r="AC1295" s="1" t="str">
        <f>IF(AND(שבוע_בדילוג[[#This Row],[הווסת פעיל?]]=1,Y1294=0,שבוע_בדילוג[[#This Row],[וסת קבוע אחרון]]=X1294),שבוע_בדילוג[[#This Row],[וסת קבוע אחרון]],"")</f>
        <v/>
      </c>
      <c r="AD1295" s="1" t="str">
        <f>IF(AND(שבוע_בדילוג[[#This Row],[הווסת פעיל?]]=1,Y1294=0,שבוע_בדילוג[[#This Row],[וסת קבוע אחרון]]&lt;&gt;X1294),1,"")</f>
        <v/>
      </c>
      <c r="AE1295" s="1" t="str">
        <f>IF(AND(שבוע_בדילוג[[#This Row],[הווסת פעיל?]]&lt;&gt;"",B1296=1),שבוע_בדילוג[[#This Row],[CycleNumber]],"")</f>
        <v/>
      </c>
      <c r="AF1295" s="1" t="str">
        <f>IF(AND(שבוע_בדילוג[[#This Row],[הווסת פעיל?]]&lt;&gt;"",Y1294=""),שבוע_בדילוג[[#This Row],[CycleNumber]],"")</f>
        <v/>
      </c>
      <c r="AG1295" s="1" t="str">
        <f>IF(B1296=1,"",IF(שבוע_בדילוג[[#This Row],[הווסת פעיל?]]=1,IF(שבוע_בדילוג[[#This Row],[וסת קבוע אחרון]]=F1296,1,0),""))</f>
        <v/>
      </c>
      <c r="AH1295" s="1" t="str">
        <f>IF(B1296=1,"",IF(שבוע_בדילוג[[#This Row],[הווסת פעיל?]]=1,IF(OR(שבוע_בדילוג[[#This Row],[וסת קבוע אחרון]]=F1296,F1296=שבוע_בדילוג[[#This Row],[LengthofCycle]]),1,0),""))</f>
        <v/>
      </c>
      <c r="AI1295" s="1" t="str">
        <f>IF(B1296=1,"",IF(שבוע_בדילוג[[#This Row],[הווסת פעיל?]]=1,IF(OR(שבוע_בדילוג[[#This Row],[וסת קבוע אחרון]]=F1296,F1296=שבוע_בדילוג[[#This Row],[LengthofCycle]],AND(שבוע_בדילוג[[#This Row],[LengthofCycle]]&lt;&gt;שבוע_בדילוג[[#This Row],[וסת קבוע אחרון]],OR(F1296=28,F1296=29))),1,0),""))</f>
        <v/>
      </c>
      <c r="AJ1295" s="1" t="str">
        <f>IF(AND(שבוע_בדילוג[[#This Row],[הווסת פעיל?]]=1,B1296=1),1,"")</f>
        <v/>
      </c>
      <c r="AK1295" s="4">
        <f>IF(AND(שבוע_בדילוג[[#This Row],[הווסת פעיל?]]&lt;&gt;1,B1296&lt;&gt;1,B1296&lt;&gt;""),IF(שבוע_בדילוג[[#This Row],[LengthofCycle]]=F1296,1,0),"")</f>
        <v>0</v>
      </c>
      <c r="AL1295" s="4">
        <f>IF(AND(שבוע_בדילוג[[#This Row],[הווסת פעיל?]]&lt;&gt;1,B1296&lt;&gt;1,B1296&lt;&gt;""),IF(OR(שבוע_בדילוג[[#This Row],[LengthofCycle]]=F1296,F1296=29),1,0),"")</f>
        <v>0</v>
      </c>
      <c r="AM1295" s="4">
        <f>IF(AND(שבוע_בדילוג[[#This Row],[הווסת פעיל?]]&lt;&gt;1,B1296&lt;&gt;1,B1296&lt;&gt;""),IF(OR(שבוע_בדילוג[[#This Row],[LengthofCycle]]=F1296,F1296=29,F1296=28),1,0),"")</f>
        <v>1</v>
      </c>
    </row>
    <row r="1296" spans="1:39" x14ac:dyDescent="0.25">
      <c r="A1296" s="1" t="s">
        <v>160</v>
      </c>
      <c r="B1296" s="1">
        <v>5</v>
      </c>
      <c r="C1296" s="1">
        <v>1</v>
      </c>
      <c r="D1296" s="1">
        <v>1</v>
      </c>
      <c r="E1296" s="1">
        <v>0</v>
      </c>
      <c r="F1296" s="1">
        <v>28</v>
      </c>
      <c r="H1296" s="1">
        <f>שבוע_בדילוג[[#This Row],[LengthofCycle]]+1</f>
        <v>29</v>
      </c>
      <c r="I1296" s="1" t="str">
        <f>IF(IFERROR(LOOKUP(שבוע_בדילוג[[#This Row],[ClientID]],קביעויות[השבוע בדילוג]),FALSE)=שבוע_בדילוג[[#This Row],[ClientID]],1,"")</f>
        <v/>
      </c>
      <c r="J1296" s="1" t="str">
        <f>IF(AND(שבוע_בדילוג[[#This Row],[CycleNumber]]&gt;1,OR(B1297="",שבוע_בדילוג[[#This Row],[CycleNumber]]&gt;B1295)),IF(OR(AND(שבוע_בדילוג[[#This Row],[LengthofCycle]]=29,F1295=29),AND(שבוע_בדילוג[[#This Row],[LengthofCycle]]=36,F1295=36)),1,""),"")</f>
        <v/>
      </c>
      <c r="K1296" s="1" t="str">
        <f>IF(AND(שבוע_בדילוג[[#This Row],[וסת השבוע]]=1,J1295=1,שבוע_בדילוג[[#This Row],[CycleNumber]]&gt;B1295),1,"")</f>
        <v/>
      </c>
      <c r="L1296" s="1" t="str">
        <f>IF(שבוע_בדילוג[[#This Row],[CycleNumber]]=1,"",IF(שבוע_בדילוג[[#This Row],[וסת השבוע]]=1,0,IF(L1295="","",IF(L1295=0,IF(שבוע_בדילוג[[#This Row],[LengthofCycle]]=29,0,1),IF(L1295=1,IF(שבוע_בדילוג[[#This Row],[LengthofCycle]]+F1295=29*2,0,2),IF(L1295=2,IF(שבוע_בדילוג[[#This Row],[LengthofCycle]]+F1295+F1294=29*3,0,3),""))))))</f>
        <v/>
      </c>
      <c r="M1296" s="1" t="str">
        <f>IF(שבוע_בדילוג[[#This Row],[וסת השבוע]]=1,IF(שבוע_בדילוג[[#This Row],[וסת השבוע וההפלגה ביחד]]=1,M1295+1,0),IF(AND(שבוע_בדילוג[[#This Row],[CycleNumber]]&gt;B1295,שבוע_בדילוג[[#This Row],[CycleNumber]]&gt;1),IF(שבוע_בדילוג[[#This Row],[וסת השבוע פעיל?]]&lt;&gt;"",M1295+1,""),""))</f>
        <v/>
      </c>
      <c r="N1296" s="1" t="str">
        <f>IF(שבוע_בדילוג[[#This Row],[וסת השבוע פעיל?2]]="","",IF(AND(שבוע_בדילוג[[#This Row],[וסת השבוע פעיל?]]&lt;&gt;"",שבוע_בדילוג[[#This Row],[CycleNumber]]&lt;B1297,B1297&lt;&gt;"",שבוע_בדילוג[[#This Row],[וסת השבוע פעיל?]]&lt;3),IF(L1297=0,IF(AND(שבוע_בדילוג[[#This Row],[וסת השבוע פעיל?]]&gt;0,J1297=1),0,1),0),""))</f>
        <v/>
      </c>
      <c r="O1296" s="1" t="str">
        <f t="shared" si="100"/>
        <v/>
      </c>
      <c r="P1296" s="1" t="str">
        <f>IF(AND(שבוע_בדילוג[[#This Row],[חיזוי - שבוע]]=1,K1297=1),1,"")</f>
        <v/>
      </c>
      <c r="Q1296" s="1" t="str">
        <f>IF(AND(שבוע_בדילוג[[#This Row],[וסת השבוע פעיל?]]&lt;3,OR(שבוע_בדילוג[[#This Row],[CycleNumber]]&gt;B1297,B1297="")),1,"")</f>
        <v/>
      </c>
      <c r="R1296" s="1" t="str">
        <f>IF(AND(שבוע_בדילוג[[#This Row],[חיזוי - שבוע]]&lt;&gt;"",שבוע_בדילוג[[#This Row],[וסת השבוע פעיל?2]]=""),1,"")</f>
        <v/>
      </c>
      <c r="S1296" s="1" t="str">
        <f>IF(שבוע_בדילוג[[#This Row],[האישה קבעה וסת שבוע בדילוג?]]=1,IF(שבוע_בדילוג[[#This Row],[וסת השבוע פעיל?]]&lt;3,1,0),"")</f>
        <v/>
      </c>
      <c r="T12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6" s="1">
        <f t="shared" si="101"/>
        <v>0</v>
      </c>
      <c r="V1296" s="1">
        <f t="shared" si="102"/>
        <v>0</v>
      </c>
      <c r="W1296" s="1">
        <f t="shared" si="103"/>
        <v>0</v>
      </c>
      <c r="X1296" s="1" t="str">
        <f>IF(שבוע_בדילוג[[#This Row],[3 הפלגות זהות]]="","",IF(שבוע_בדילוג[[#This Row],[3 הפלגות זהות]]=1,שבוע_בדילוג[[#This Row],[LengthofCycle]],X1295))</f>
        <v/>
      </c>
      <c r="Z1296" s="1" t="str">
        <f>IF(OR(שבוע_בדילוג[[#This Row],[הווסת פעיל?]]=0,שבוע_בדילוג[[#This Row],[הווסת פעיל?]]=""),"",SUM(Z1295,שבוע_בדילוג[[#This Row],[הווסת פעיל?]]))</f>
        <v/>
      </c>
      <c r="AA1296" s="1" t="str">
        <f>IF(AND(שבוע_בדילוג[[#This Row],[כמה מחזורים עד עקירה]]&lt;&gt;"",Z1297=""),שבוע_בדילוג[[#This Row],[כמה מחזורים עד עקירה]],"")</f>
        <v/>
      </c>
      <c r="AB1296" s="1" t="str">
        <f>IF(AND(שבוע_בדילוג[[#This Row],[הווסת פעיל?]]=1,שבוע_בדילוג[[#This Row],[וסת קבוע אחרון]]&lt;&gt;X1295),שבוע_בדילוג[[#This Row],[וסת קבוע אחרון]],"")</f>
        <v/>
      </c>
      <c r="AC1296" s="1" t="str">
        <f>IF(AND(שבוע_בדילוג[[#This Row],[הווסת פעיל?]]=1,Y1295=0,שבוע_בדילוג[[#This Row],[וסת קבוע אחרון]]=X1295),שבוע_בדילוג[[#This Row],[וסת קבוע אחרון]],"")</f>
        <v/>
      </c>
      <c r="AD1296" s="1" t="str">
        <f>IF(AND(שבוע_בדילוג[[#This Row],[הווסת פעיל?]]=1,Y1295=0,שבוע_בדילוג[[#This Row],[וסת קבוע אחרון]]&lt;&gt;X1295),1,"")</f>
        <v/>
      </c>
      <c r="AE1296" s="1" t="str">
        <f>IF(AND(שבוע_בדילוג[[#This Row],[הווסת פעיל?]]&lt;&gt;"",B1297=1),שבוע_בדילוג[[#This Row],[CycleNumber]],"")</f>
        <v/>
      </c>
      <c r="AF1296" s="1" t="str">
        <f>IF(AND(שבוע_בדילוג[[#This Row],[הווסת פעיל?]]&lt;&gt;"",Y1295=""),שבוע_בדילוג[[#This Row],[CycleNumber]],"")</f>
        <v/>
      </c>
      <c r="AG1296" s="1" t="str">
        <f>IF(B1297=1,"",IF(שבוע_בדילוג[[#This Row],[הווסת פעיל?]]=1,IF(שבוע_בדילוג[[#This Row],[וסת קבוע אחרון]]=F1297,1,0),""))</f>
        <v/>
      </c>
      <c r="AH1296" s="1" t="str">
        <f>IF(B1297=1,"",IF(שבוע_בדילוג[[#This Row],[הווסת פעיל?]]=1,IF(OR(שבוע_בדילוג[[#This Row],[וסת קבוע אחרון]]=F1297,F1297=שבוע_בדילוג[[#This Row],[LengthofCycle]]),1,0),""))</f>
        <v/>
      </c>
      <c r="AI1296" s="1" t="str">
        <f>IF(B1297=1,"",IF(שבוע_בדילוג[[#This Row],[הווסת פעיל?]]=1,IF(OR(שבוע_בדילוג[[#This Row],[וסת קבוע אחרון]]=F1297,F1297=שבוע_בדילוג[[#This Row],[LengthofCycle]],AND(שבוע_בדילוג[[#This Row],[LengthofCycle]]&lt;&gt;שבוע_בדילוג[[#This Row],[וסת קבוע אחרון]],OR(F1297=28,F1297=29))),1,0),""))</f>
        <v/>
      </c>
      <c r="AJ1296" s="1" t="str">
        <f>IF(AND(שבוע_בדילוג[[#This Row],[הווסת פעיל?]]=1,B1297=1),1,"")</f>
        <v/>
      </c>
      <c r="AK1296" s="4">
        <f>IF(AND(שבוע_בדילוג[[#This Row],[הווסת פעיל?]]&lt;&gt;1,B1297&lt;&gt;1,B1297&lt;&gt;""),IF(שבוע_בדילוג[[#This Row],[LengthofCycle]]=F1297,1,0),"")</f>
        <v>0</v>
      </c>
      <c r="AL1296" s="4">
        <f>IF(AND(שבוע_בדילוג[[#This Row],[הווסת פעיל?]]&lt;&gt;1,B1297&lt;&gt;1,B1297&lt;&gt;""),IF(OR(שבוע_בדילוג[[#This Row],[LengthofCycle]]=F1297,F1297=29),1,0),"")</f>
        <v>0</v>
      </c>
      <c r="AM1296" s="4">
        <f>IF(AND(שבוע_בדילוג[[#This Row],[הווסת פעיל?]]&lt;&gt;1,B1297&lt;&gt;1,B1297&lt;&gt;""),IF(OR(שבוע_בדילוג[[#This Row],[LengthofCycle]]=F1297,F1297=29,F1297=28),1,0),"")</f>
        <v>0</v>
      </c>
    </row>
    <row r="1297" spans="1:39" x14ac:dyDescent="0.25">
      <c r="A1297" s="1" t="s">
        <v>160</v>
      </c>
      <c r="B1297" s="1">
        <v>6</v>
      </c>
      <c r="C1297" s="1">
        <v>1</v>
      </c>
      <c r="D1297" s="1">
        <v>1</v>
      </c>
      <c r="E1297" s="1">
        <v>0</v>
      </c>
      <c r="F1297" s="1">
        <v>26</v>
      </c>
      <c r="H1297" s="1">
        <f>שבוע_בדילוג[[#This Row],[LengthofCycle]]+1</f>
        <v>27</v>
      </c>
      <c r="I1297" s="1" t="str">
        <f>IF(IFERROR(LOOKUP(שבוע_בדילוג[[#This Row],[ClientID]],קביעויות[השבוע בדילוג]),FALSE)=שבוע_בדילוג[[#This Row],[ClientID]],1,"")</f>
        <v/>
      </c>
      <c r="J1297" s="1" t="str">
        <f>IF(AND(שבוע_בדילוג[[#This Row],[CycleNumber]]&gt;1,OR(B1298="",שבוע_בדילוג[[#This Row],[CycleNumber]]&gt;B1296)),IF(OR(AND(שבוע_בדילוג[[#This Row],[LengthofCycle]]=29,F1296=29),AND(שבוע_בדילוג[[#This Row],[LengthofCycle]]=36,F1296=36)),1,""),"")</f>
        <v/>
      </c>
      <c r="K1297" s="1" t="str">
        <f>IF(AND(שבוע_בדילוג[[#This Row],[וסת השבוע]]=1,J1296=1,שבוע_בדילוג[[#This Row],[CycleNumber]]&gt;B1296),1,"")</f>
        <v/>
      </c>
      <c r="L1297" s="1" t="str">
        <f>IF(שבוע_בדילוג[[#This Row],[CycleNumber]]=1,"",IF(שבוע_בדילוג[[#This Row],[וסת השבוע]]=1,0,IF(L1296="","",IF(L1296=0,IF(שבוע_בדילוג[[#This Row],[LengthofCycle]]=29,0,1),IF(L1296=1,IF(שבוע_בדילוג[[#This Row],[LengthofCycle]]+F1296=29*2,0,2),IF(L1296=2,IF(שבוע_בדילוג[[#This Row],[LengthofCycle]]+F1296+F1295=29*3,0,3),""))))))</f>
        <v/>
      </c>
      <c r="M1297" s="1" t="str">
        <f>IF(שבוע_בדילוג[[#This Row],[וסת השבוע]]=1,IF(שבוע_בדילוג[[#This Row],[וסת השבוע וההפלגה ביחד]]=1,M1296+1,0),IF(AND(שבוע_בדילוג[[#This Row],[CycleNumber]]&gt;B1296,שבוע_בדילוג[[#This Row],[CycleNumber]]&gt;1),IF(שבוע_בדילוג[[#This Row],[וסת השבוע פעיל?]]&lt;&gt;"",M1296+1,""),""))</f>
        <v/>
      </c>
      <c r="N1297" s="1" t="str">
        <f>IF(שבוע_בדילוג[[#This Row],[וסת השבוע פעיל?2]]="","",IF(AND(שבוע_בדילוג[[#This Row],[וסת השבוע פעיל?]]&lt;&gt;"",שבוע_בדילוג[[#This Row],[CycleNumber]]&lt;B1298,B1298&lt;&gt;"",שבוע_בדילוג[[#This Row],[וסת השבוע פעיל?]]&lt;3),IF(L1298=0,IF(AND(שבוע_בדילוג[[#This Row],[וסת השבוע פעיל?]]&gt;0,J1298=1),0,1),0),""))</f>
        <v/>
      </c>
      <c r="O1297" s="1" t="str">
        <f t="shared" si="100"/>
        <v/>
      </c>
      <c r="P1297" s="1" t="str">
        <f>IF(AND(שבוע_בדילוג[[#This Row],[חיזוי - שבוע]]=1,K1298=1),1,"")</f>
        <v/>
      </c>
      <c r="Q1297" s="1" t="str">
        <f>IF(AND(שבוע_בדילוג[[#This Row],[וסת השבוע פעיל?]]&lt;3,OR(שבוע_בדילוג[[#This Row],[CycleNumber]]&gt;B1298,B1298="")),1,"")</f>
        <v/>
      </c>
      <c r="R1297" s="1" t="str">
        <f>IF(AND(שבוע_בדילוג[[#This Row],[חיזוי - שבוע]]&lt;&gt;"",שבוע_בדילוג[[#This Row],[וסת השבוע פעיל?2]]=""),1,"")</f>
        <v/>
      </c>
      <c r="S1297" s="1" t="str">
        <f>IF(שבוע_בדילוג[[#This Row],[האישה קבעה וסת שבוע בדילוג?]]=1,IF(שבוע_בדילוג[[#This Row],[וסת השבוע פעיל?]]&lt;3,1,0),"")</f>
        <v/>
      </c>
      <c r="T12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7" s="1">
        <f t="shared" si="101"/>
        <v>0</v>
      </c>
      <c r="V1297" s="1">
        <f t="shared" si="102"/>
        <v>0</v>
      </c>
      <c r="W1297" s="1">
        <f t="shared" si="103"/>
        <v>0</v>
      </c>
      <c r="X1297" s="1" t="str">
        <f>IF(שבוע_בדילוג[[#This Row],[3 הפלגות זהות]]="","",IF(שבוע_בדילוג[[#This Row],[3 הפלגות זהות]]=1,שבוע_בדילוג[[#This Row],[LengthofCycle]],X1296))</f>
        <v/>
      </c>
      <c r="Z1297" s="1" t="str">
        <f>IF(OR(שבוע_בדילוג[[#This Row],[הווסת פעיל?]]=0,שבוע_בדילוג[[#This Row],[הווסת פעיל?]]=""),"",SUM(Z1296,שבוע_בדילוג[[#This Row],[הווסת פעיל?]]))</f>
        <v/>
      </c>
      <c r="AA1297" s="1" t="str">
        <f>IF(AND(שבוע_בדילוג[[#This Row],[כמה מחזורים עד עקירה]]&lt;&gt;"",Z1298=""),שבוע_בדילוג[[#This Row],[כמה מחזורים עד עקירה]],"")</f>
        <v/>
      </c>
      <c r="AB1297" s="1" t="str">
        <f>IF(AND(שבוע_בדילוג[[#This Row],[הווסת פעיל?]]=1,שבוע_בדילוג[[#This Row],[וסת קבוע אחרון]]&lt;&gt;X1296),שבוע_בדילוג[[#This Row],[וסת קבוע אחרון]],"")</f>
        <v/>
      </c>
      <c r="AC1297" s="1" t="str">
        <f>IF(AND(שבוע_בדילוג[[#This Row],[הווסת פעיל?]]=1,Y1296=0,שבוע_בדילוג[[#This Row],[וסת קבוע אחרון]]=X1296),שבוע_בדילוג[[#This Row],[וסת קבוע אחרון]],"")</f>
        <v/>
      </c>
      <c r="AD1297" s="1" t="str">
        <f>IF(AND(שבוע_בדילוג[[#This Row],[הווסת פעיל?]]=1,Y1296=0,שבוע_בדילוג[[#This Row],[וסת קבוע אחרון]]&lt;&gt;X1296),1,"")</f>
        <v/>
      </c>
      <c r="AE1297" s="1" t="str">
        <f>IF(AND(שבוע_בדילוג[[#This Row],[הווסת פעיל?]]&lt;&gt;"",B1298=1),שבוע_בדילוג[[#This Row],[CycleNumber]],"")</f>
        <v/>
      </c>
      <c r="AF1297" s="1" t="str">
        <f>IF(AND(שבוע_בדילוג[[#This Row],[הווסת פעיל?]]&lt;&gt;"",Y1296=""),שבוע_בדילוג[[#This Row],[CycleNumber]],"")</f>
        <v/>
      </c>
      <c r="AG1297" s="1" t="str">
        <f>IF(B1298=1,"",IF(שבוע_בדילוג[[#This Row],[הווסת פעיל?]]=1,IF(שבוע_בדילוג[[#This Row],[וסת קבוע אחרון]]=F1298,1,0),""))</f>
        <v/>
      </c>
      <c r="AH1297" s="1" t="str">
        <f>IF(B1298=1,"",IF(שבוע_בדילוג[[#This Row],[הווסת פעיל?]]=1,IF(OR(שבוע_בדילוג[[#This Row],[וסת קבוע אחרון]]=F1298,F1298=שבוע_בדילוג[[#This Row],[LengthofCycle]]),1,0),""))</f>
        <v/>
      </c>
      <c r="AI1297" s="1" t="str">
        <f>IF(B1298=1,"",IF(שבוע_בדילוג[[#This Row],[הווסת פעיל?]]=1,IF(OR(שבוע_בדילוג[[#This Row],[וסת קבוע אחרון]]=F1298,F1298=שבוע_בדילוג[[#This Row],[LengthofCycle]],AND(שבוע_בדילוג[[#This Row],[LengthofCycle]]&lt;&gt;שבוע_בדילוג[[#This Row],[וסת קבוע אחרון]],OR(F1298=28,F1298=29))),1,0),""))</f>
        <v/>
      </c>
      <c r="AJ1297" s="1" t="str">
        <f>IF(AND(שבוע_בדילוג[[#This Row],[הווסת פעיל?]]=1,B1298=1),1,"")</f>
        <v/>
      </c>
      <c r="AK1297" s="4">
        <f>IF(AND(שבוע_בדילוג[[#This Row],[הווסת פעיל?]]&lt;&gt;1,B1298&lt;&gt;1,B1298&lt;&gt;""),IF(שבוע_בדילוג[[#This Row],[LengthofCycle]]=F1298,1,0),"")</f>
        <v>0</v>
      </c>
      <c r="AL1297" s="4">
        <f>IF(AND(שבוע_בדילוג[[#This Row],[הווסת פעיל?]]&lt;&gt;1,B1298&lt;&gt;1,B1298&lt;&gt;""),IF(OR(שבוע_בדילוג[[#This Row],[LengthofCycle]]=F1298,F1298=29),1,0),"")</f>
        <v>0</v>
      </c>
      <c r="AM1297" s="4">
        <f>IF(AND(שבוע_בדילוג[[#This Row],[הווסת פעיל?]]&lt;&gt;1,B1298&lt;&gt;1,B1298&lt;&gt;""),IF(OR(שבוע_בדילוג[[#This Row],[LengthofCycle]]=F1298,F1298=29,F1298=28),1,0),"")</f>
        <v>0</v>
      </c>
    </row>
    <row r="1298" spans="1:39" x14ac:dyDescent="0.25">
      <c r="A1298" s="1" t="s">
        <v>160</v>
      </c>
      <c r="B1298" s="1">
        <v>7</v>
      </c>
      <c r="C1298" s="1">
        <v>1</v>
      </c>
      <c r="D1298" s="1">
        <v>1</v>
      </c>
      <c r="E1298" s="1">
        <v>0</v>
      </c>
      <c r="F1298" s="1">
        <v>31</v>
      </c>
      <c r="H1298" s="1">
        <f>שבוע_בדילוג[[#This Row],[LengthofCycle]]+1</f>
        <v>32</v>
      </c>
      <c r="I1298" s="1" t="str">
        <f>IF(IFERROR(LOOKUP(שבוע_בדילוג[[#This Row],[ClientID]],קביעויות[השבוע בדילוג]),FALSE)=שבוע_בדילוג[[#This Row],[ClientID]],1,"")</f>
        <v/>
      </c>
      <c r="J1298" s="1" t="str">
        <f>IF(AND(שבוע_בדילוג[[#This Row],[CycleNumber]]&gt;1,OR(B1299="",שבוע_בדילוג[[#This Row],[CycleNumber]]&gt;B1297)),IF(OR(AND(שבוע_בדילוג[[#This Row],[LengthofCycle]]=29,F1297=29),AND(שבוע_בדילוג[[#This Row],[LengthofCycle]]=36,F1297=36)),1,""),"")</f>
        <v/>
      </c>
      <c r="K1298" s="1" t="str">
        <f>IF(AND(שבוע_בדילוג[[#This Row],[וסת השבוע]]=1,J1297=1,שבוע_בדילוג[[#This Row],[CycleNumber]]&gt;B1297),1,"")</f>
        <v/>
      </c>
      <c r="L1298" s="1" t="str">
        <f>IF(שבוע_בדילוג[[#This Row],[CycleNumber]]=1,"",IF(שבוע_בדילוג[[#This Row],[וסת השבוע]]=1,0,IF(L1297="","",IF(L1297=0,IF(שבוע_בדילוג[[#This Row],[LengthofCycle]]=29,0,1),IF(L1297=1,IF(שבוע_בדילוג[[#This Row],[LengthofCycle]]+F1297=29*2,0,2),IF(L1297=2,IF(שבוע_בדילוג[[#This Row],[LengthofCycle]]+F1297+F1296=29*3,0,3),""))))))</f>
        <v/>
      </c>
      <c r="M1298" s="1" t="str">
        <f>IF(שבוע_בדילוג[[#This Row],[וסת השבוע]]=1,IF(שבוע_בדילוג[[#This Row],[וסת השבוע וההפלגה ביחד]]=1,M1297+1,0),IF(AND(שבוע_בדילוג[[#This Row],[CycleNumber]]&gt;B1297,שבוע_בדילוג[[#This Row],[CycleNumber]]&gt;1),IF(שבוע_בדילוג[[#This Row],[וסת השבוע פעיל?]]&lt;&gt;"",M1297+1,""),""))</f>
        <v/>
      </c>
      <c r="N1298" s="1" t="str">
        <f>IF(שבוע_בדילוג[[#This Row],[וסת השבוע פעיל?2]]="","",IF(AND(שבוע_בדילוג[[#This Row],[וסת השבוע פעיל?]]&lt;&gt;"",שבוע_בדילוג[[#This Row],[CycleNumber]]&lt;B1299,B1299&lt;&gt;"",שבוע_בדילוג[[#This Row],[וסת השבוע פעיל?]]&lt;3),IF(L1299=0,IF(AND(שבוע_בדילוג[[#This Row],[וסת השבוע פעיל?]]&gt;0,J1299=1),0,1),0),""))</f>
        <v/>
      </c>
      <c r="O1298" s="1" t="str">
        <f t="shared" si="100"/>
        <v/>
      </c>
      <c r="P1298" s="1" t="str">
        <f>IF(AND(שבוע_בדילוג[[#This Row],[חיזוי - שבוע]]=1,K1299=1),1,"")</f>
        <v/>
      </c>
      <c r="Q1298" s="1" t="str">
        <f>IF(AND(שבוע_בדילוג[[#This Row],[וסת השבוע פעיל?]]&lt;3,OR(שבוע_בדילוג[[#This Row],[CycleNumber]]&gt;B1299,B1299="")),1,"")</f>
        <v/>
      </c>
      <c r="R1298" s="1" t="str">
        <f>IF(AND(שבוע_בדילוג[[#This Row],[חיזוי - שבוע]]&lt;&gt;"",שבוע_בדילוג[[#This Row],[וסת השבוע פעיל?2]]=""),1,"")</f>
        <v/>
      </c>
      <c r="S1298" s="1" t="str">
        <f>IF(שבוע_בדילוג[[#This Row],[האישה קבעה וסת שבוע בדילוג?]]=1,IF(שבוע_בדילוג[[#This Row],[וסת השבוע פעיל?]]&lt;3,1,0),"")</f>
        <v/>
      </c>
      <c r="T12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8" s="1">
        <f t="shared" si="101"/>
        <v>0</v>
      </c>
      <c r="V1298" s="1">
        <f t="shared" si="102"/>
        <v>0</v>
      </c>
      <c r="W1298" s="1">
        <f t="shared" si="103"/>
        <v>0</v>
      </c>
      <c r="X1298" s="1" t="str">
        <f>IF(שבוע_בדילוג[[#This Row],[3 הפלגות זהות]]="","",IF(שבוע_בדילוג[[#This Row],[3 הפלגות זהות]]=1,שבוע_בדילוג[[#This Row],[LengthofCycle]],X1297))</f>
        <v/>
      </c>
      <c r="Z1298" s="1" t="str">
        <f>IF(OR(שבוע_בדילוג[[#This Row],[הווסת פעיל?]]=0,שבוע_בדילוג[[#This Row],[הווסת פעיל?]]=""),"",SUM(Z1297,שבוע_בדילוג[[#This Row],[הווסת פעיל?]]))</f>
        <v/>
      </c>
      <c r="AA1298" s="1" t="str">
        <f>IF(AND(שבוע_בדילוג[[#This Row],[כמה מחזורים עד עקירה]]&lt;&gt;"",Z1299=""),שבוע_בדילוג[[#This Row],[כמה מחזורים עד עקירה]],"")</f>
        <v/>
      </c>
      <c r="AB1298" s="1" t="str">
        <f>IF(AND(שבוע_בדילוג[[#This Row],[הווסת פעיל?]]=1,שבוע_בדילוג[[#This Row],[וסת קבוע אחרון]]&lt;&gt;X1297),שבוע_בדילוג[[#This Row],[וסת קבוע אחרון]],"")</f>
        <v/>
      </c>
      <c r="AC1298" s="1" t="str">
        <f>IF(AND(שבוע_בדילוג[[#This Row],[הווסת פעיל?]]=1,Y1297=0,שבוע_בדילוג[[#This Row],[וסת קבוע אחרון]]=X1297),שבוע_בדילוג[[#This Row],[וסת קבוע אחרון]],"")</f>
        <v/>
      </c>
      <c r="AD1298" s="1" t="str">
        <f>IF(AND(שבוע_בדילוג[[#This Row],[הווסת פעיל?]]=1,Y1297=0,שבוע_בדילוג[[#This Row],[וסת קבוע אחרון]]&lt;&gt;X1297),1,"")</f>
        <v/>
      </c>
      <c r="AE1298" s="1" t="str">
        <f>IF(AND(שבוע_בדילוג[[#This Row],[הווסת פעיל?]]&lt;&gt;"",B1299=1),שבוע_בדילוג[[#This Row],[CycleNumber]],"")</f>
        <v/>
      </c>
      <c r="AF1298" s="1" t="str">
        <f>IF(AND(שבוע_בדילוג[[#This Row],[הווסת פעיל?]]&lt;&gt;"",Y1297=""),שבוע_בדילוג[[#This Row],[CycleNumber]],"")</f>
        <v/>
      </c>
      <c r="AG1298" s="1" t="str">
        <f>IF(B1299=1,"",IF(שבוע_בדילוג[[#This Row],[הווסת פעיל?]]=1,IF(שבוע_בדילוג[[#This Row],[וסת קבוע אחרון]]=F1299,1,0),""))</f>
        <v/>
      </c>
      <c r="AH1298" s="1" t="str">
        <f>IF(B1299=1,"",IF(שבוע_בדילוג[[#This Row],[הווסת פעיל?]]=1,IF(OR(שבוע_בדילוג[[#This Row],[וסת קבוע אחרון]]=F1299,F1299=שבוע_בדילוג[[#This Row],[LengthofCycle]]),1,0),""))</f>
        <v/>
      </c>
      <c r="AI1298" s="1" t="str">
        <f>IF(B1299=1,"",IF(שבוע_בדילוג[[#This Row],[הווסת פעיל?]]=1,IF(OR(שבוע_בדילוג[[#This Row],[וסת קבוע אחרון]]=F1299,F1299=שבוע_בדילוג[[#This Row],[LengthofCycle]],AND(שבוע_בדילוג[[#This Row],[LengthofCycle]]&lt;&gt;שבוע_בדילוג[[#This Row],[וסת קבוע אחרון]],OR(F1299=28,F1299=29))),1,0),""))</f>
        <v/>
      </c>
      <c r="AJ1298" s="1" t="str">
        <f>IF(AND(שבוע_בדילוג[[#This Row],[הווסת פעיל?]]=1,B1299=1),1,"")</f>
        <v/>
      </c>
      <c r="AK1298" s="4">
        <f>IF(AND(שבוע_בדילוג[[#This Row],[הווסת פעיל?]]&lt;&gt;1,B1299&lt;&gt;1,B1299&lt;&gt;""),IF(שבוע_בדילוג[[#This Row],[LengthofCycle]]=F1299,1,0),"")</f>
        <v>0</v>
      </c>
      <c r="AL1298" s="4">
        <f>IF(AND(שבוע_בדילוג[[#This Row],[הווסת פעיל?]]&lt;&gt;1,B1299&lt;&gt;1,B1299&lt;&gt;""),IF(OR(שבוע_בדילוג[[#This Row],[LengthofCycle]]=F1299,F1299=29),1,0),"")</f>
        <v>1</v>
      </c>
      <c r="AM1298" s="4">
        <f>IF(AND(שבוע_בדילוג[[#This Row],[הווסת פעיל?]]&lt;&gt;1,B1299&lt;&gt;1,B1299&lt;&gt;""),IF(OR(שבוע_בדילוג[[#This Row],[LengthofCycle]]=F1299,F1299=29,F1299=28),1,0),"")</f>
        <v>1</v>
      </c>
    </row>
    <row r="1299" spans="1:39" x14ac:dyDescent="0.25">
      <c r="A1299" s="1" t="s">
        <v>160</v>
      </c>
      <c r="B1299" s="1">
        <v>8</v>
      </c>
      <c r="C1299" s="1">
        <v>1</v>
      </c>
      <c r="D1299" s="1">
        <v>0</v>
      </c>
      <c r="E1299" s="1">
        <v>0</v>
      </c>
      <c r="F1299" s="1">
        <v>29</v>
      </c>
      <c r="H1299" s="1">
        <f>שבוע_בדילוג[[#This Row],[LengthofCycle]]+1</f>
        <v>30</v>
      </c>
      <c r="I1299" s="1" t="str">
        <f>IF(IFERROR(LOOKUP(שבוע_בדילוג[[#This Row],[ClientID]],קביעויות[השבוע בדילוג]),FALSE)=שבוע_בדילוג[[#This Row],[ClientID]],1,"")</f>
        <v/>
      </c>
      <c r="J1299" s="1" t="str">
        <f>IF(AND(שבוע_בדילוג[[#This Row],[CycleNumber]]&gt;1,OR(B1300="",שבוע_בדילוג[[#This Row],[CycleNumber]]&gt;B1298)),IF(OR(AND(שבוע_בדילוג[[#This Row],[LengthofCycle]]=29,F1298=29),AND(שבוע_בדילוג[[#This Row],[LengthofCycle]]=36,F1298=36)),1,""),"")</f>
        <v/>
      </c>
      <c r="K1299" s="1" t="str">
        <f>IF(AND(שבוע_בדילוג[[#This Row],[וסת השבוע]]=1,J1298=1,שבוע_בדילוג[[#This Row],[CycleNumber]]&gt;B1298),1,"")</f>
        <v/>
      </c>
      <c r="L1299" s="1" t="str">
        <f>IF(שבוע_בדילוג[[#This Row],[CycleNumber]]=1,"",IF(שבוע_בדילוג[[#This Row],[וסת השבוע]]=1,0,IF(L1298="","",IF(L1298=0,IF(שבוע_בדילוג[[#This Row],[LengthofCycle]]=29,0,1),IF(L1298=1,IF(שבוע_בדילוג[[#This Row],[LengthofCycle]]+F1298=29*2,0,2),IF(L1298=2,IF(שבוע_בדילוג[[#This Row],[LengthofCycle]]+F1298+F1297=29*3,0,3),""))))))</f>
        <v/>
      </c>
      <c r="M1299" s="1" t="str">
        <f>IF(שבוע_בדילוג[[#This Row],[וסת השבוע]]=1,IF(שבוע_בדילוג[[#This Row],[וסת השבוע וההפלגה ביחד]]=1,M1298+1,0),IF(AND(שבוע_בדילוג[[#This Row],[CycleNumber]]&gt;B1298,שבוע_בדילוג[[#This Row],[CycleNumber]]&gt;1),IF(שבוע_בדילוג[[#This Row],[וסת השבוע פעיל?]]&lt;&gt;"",M1298+1,""),""))</f>
        <v/>
      </c>
      <c r="N1299" s="1" t="str">
        <f>IF(שבוע_בדילוג[[#This Row],[וסת השבוע פעיל?2]]="","",IF(AND(שבוע_בדילוג[[#This Row],[וסת השבוע פעיל?]]&lt;&gt;"",שבוע_בדילוג[[#This Row],[CycleNumber]]&lt;B1300,B1300&lt;&gt;"",שבוע_בדילוג[[#This Row],[וסת השבוע פעיל?]]&lt;3),IF(L1300=0,IF(AND(שבוע_בדילוג[[#This Row],[וסת השבוע פעיל?]]&gt;0,J1300=1),0,1),0),""))</f>
        <v/>
      </c>
      <c r="O1299" s="1" t="str">
        <f t="shared" si="100"/>
        <v/>
      </c>
      <c r="P1299" s="1" t="str">
        <f>IF(AND(שבוע_בדילוג[[#This Row],[חיזוי - שבוע]]=1,K1300=1),1,"")</f>
        <v/>
      </c>
      <c r="Q1299" s="1" t="str">
        <f>IF(AND(שבוע_בדילוג[[#This Row],[וסת השבוע פעיל?]]&lt;3,OR(שבוע_בדילוג[[#This Row],[CycleNumber]]&gt;B1300,B1300="")),1,"")</f>
        <v/>
      </c>
      <c r="R1299" s="1" t="str">
        <f>IF(AND(שבוע_בדילוג[[#This Row],[חיזוי - שבוע]]&lt;&gt;"",שבוע_בדילוג[[#This Row],[וסת השבוע פעיל?2]]=""),1,"")</f>
        <v/>
      </c>
      <c r="S1299" s="1" t="str">
        <f>IF(שבוע_בדילוג[[#This Row],[האישה קבעה וסת שבוע בדילוג?]]=1,IF(שבוע_בדילוג[[#This Row],[וסת השבוע פעיל?]]&lt;3,1,0),"")</f>
        <v/>
      </c>
      <c r="T12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299" s="1">
        <f t="shared" si="101"/>
        <v>0</v>
      </c>
      <c r="V1299" s="1">
        <f t="shared" si="102"/>
        <v>0</v>
      </c>
      <c r="W1299" s="1">
        <f t="shared" si="103"/>
        <v>0</v>
      </c>
      <c r="X1299" s="1" t="str">
        <f>IF(שבוע_בדילוג[[#This Row],[3 הפלגות זהות]]="","",IF(שבוע_בדילוג[[#This Row],[3 הפלגות זהות]]=1,שבוע_בדילוג[[#This Row],[LengthofCycle]],X1298))</f>
        <v/>
      </c>
      <c r="Z1299" s="1" t="str">
        <f>IF(OR(שבוע_בדילוג[[#This Row],[הווסת פעיל?]]=0,שבוע_בדילוג[[#This Row],[הווסת פעיל?]]=""),"",SUM(Z1298,שבוע_בדילוג[[#This Row],[הווסת פעיל?]]))</f>
        <v/>
      </c>
      <c r="AA1299" s="1" t="str">
        <f>IF(AND(שבוע_בדילוג[[#This Row],[כמה מחזורים עד עקירה]]&lt;&gt;"",Z1300=""),שבוע_בדילוג[[#This Row],[כמה מחזורים עד עקירה]],"")</f>
        <v/>
      </c>
      <c r="AB1299" s="1" t="str">
        <f>IF(AND(שבוע_בדילוג[[#This Row],[הווסת פעיל?]]=1,שבוע_בדילוג[[#This Row],[וסת קבוע אחרון]]&lt;&gt;X1298),שבוע_בדילוג[[#This Row],[וסת קבוע אחרון]],"")</f>
        <v/>
      </c>
      <c r="AC1299" s="1" t="str">
        <f>IF(AND(שבוע_בדילוג[[#This Row],[הווסת פעיל?]]=1,Y1298=0,שבוע_בדילוג[[#This Row],[וסת קבוע אחרון]]=X1298),שבוע_בדילוג[[#This Row],[וסת קבוע אחרון]],"")</f>
        <v/>
      </c>
      <c r="AD1299" s="1" t="str">
        <f>IF(AND(שבוע_בדילוג[[#This Row],[הווסת פעיל?]]=1,Y1298=0,שבוע_בדילוג[[#This Row],[וסת קבוע אחרון]]&lt;&gt;X1298),1,"")</f>
        <v/>
      </c>
      <c r="AE1299" s="1" t="str">
        <f>IF(AND(שבוע_בדילוג[[#This Row],[הווסת פעיל?]]&lt;&gt;"",B1300=1),שבוע_בדילוג[[#This Row],[CycleNumber]],"")</f>
        <v/>
      </c>
      <c r="AF1299" s="1" t="str">
        <f>IF(AND(שבוע_בדילוג[[#This Row],[הווסת פעיל?]]&lt;&gt;"",Y1298=""),שבוע_בדילוג[[#This Row],[CycleNumber]],"")</f>
        <v/>
      </c>
      <c r="AG1299" s="1" t="str">
        <f>IF(B1300=1,"",IF(שבוע_בדילוג[[#This Row],[הווסת פעיל?]]=1,IF(שבוע_בדילוג[[#This Row],[וסת קבוע אחרון]]=F1300,1,0),""))</f>
        <v/>
      </c>
      <c r="AH1299" s="1" t="str">
        <f>IF(B1300=1,"",IF(שבוע_בדילוג[[#This Row],[הווסת פעיל?]]=1,IF(OR(שבוע_בדילוג[[#This Row],[וסת קבוע אחרון]]=F1300,F1300=שבוע_בדילוג[[#This Row],[LengthofCycle]]),1,0),""))</f>
        <v/>
      </c>
      <c r="AI1299" s="1" t="str">
        <f>IF(B1300=1,"",IF(שבוע_בדילוג[[#This Row],[הווסת פעיל?]]=1,IF(OR(שבוע_בדילוג[[#This Row],[וסת קבוע אחרון]]=F1300,F1300=שבוע_בדילוג[[#This Row],[LengthofCycle]],AND(שבוע_בדילוג[[#This Row],[LengthofCycle]]&lt;&gt;שבוע_בדילוג[[#This Row],[וסת קבוע אחרון]],OR(F1300=28,F1300=29))),1,0),""))</f>
        <v/>
      </c>
      <c r="AJ1299" s="1" t="str">
        <f>IF(AND(שבוע_בדילוג[[#This Row],[הווסת פעיל?]]=1,B1300=1),1,"")</f>
        <v/>
      </c>
      <c r="AK1299" s="4">
        <f>IF(AND(שבוע_בדילוג[[#This Row],[הווסת פעיל?]]&lt;&gt;1,B1300&lt;&gt;1,B1300&lt;&gt;""),IF(שבוע_בדילוג[[#This Row],[LengthofCycle]]=F1300,1,0),"")</f>
        <v>0</v>
      </c>
      <c r="AL1299" s="4">
        <f>IF(AND(שבוע_בדילוג[[#This Row],[הווסת פעיל?]]&lt;&gt;1,B1300&lt;&gt;1,B1300&lt;&gt;""),IF(OR(שבוע_בדילוג[[#This Row],[LengthofCycle]]=F1300,F1300=29),1,0),"")</f>
        <v>0</v>
      </c>
      <c r="AM1299" s="4">
        <f>IF(AND(שבוע_בדילוג[[#This Row],[הווסת פעיל?]]&lt;&gt;1,B1300&lt;&gt;1,B1300&lt;&gt;""),IF(OR(שבוע_בדילוג[[#This Row],[LengthofCycle]]=F1300,F1300=29,F1300=28),1,0),"")</f>
        <v>0</v>
      </c>
    </row>
    <row r="1300" spans="1:39" x14ac:dyDescent="0.25">
      <c r="A1300" s="1" t="s">
        <v>160</v>
      </c>
      <c r="B1300" s="1">
        <v>9</v>
      </c>
      <c r="C1300" s="1">
        <v>1</v>
      </c>
      <c r="D1300" s="1">
        <v>1</v>
      </c>
      <c r="E1300" s="1">
        <v>0</v>
      </c>
      <c r="F1300" s="1">
        <v>25</v>
      </c>
      <c r="H1300" s="1">
        <f>שבוע_בדילוג[[#This Row],[LengthofCycle]]+1</f>
        <v>26</v>
      </c>
      <c r="I1300" s="1" t="str">
        <f>IF(IFERROR(LOOKUP(שבוע_בדילוג[[#This Row],[ClientID]],קביעויות[השבוע בדילוג]),FALSE)=שבוע_בדילוג[[#This Row],[ClientID]],1,"")</f>
        <v/>
      </c>
      <c r="J1300" s="1" t="str">
        <f>IF(AND(שבוע_בדילוג[[#This Row],[CycleNumber]]&gt;1,OR(B1301="",שבוע_בדילוג[[#This Row],[CycleNumber]]&gt;B1299)),IF(OR(AND(שבוע_בדילוג[[#This Row],[LengthofCycle]]=29,F1299=29),AND(שבוע_בדילוג[[#This Row],[LengthofCycle]]=36,F1299=36)),1,""),"")</f>
        <v/>
      </c>
      <c r="K1300" s="1" t="str">
        <f>IF(AND(שבוע_בדילוג[[#This Row],[וסת השבוע]]=1,J1299=1,שבוע_בדילוג[[#This Row],[CycleNumber]]&gt;B1299),1,"")</f>
        <v/>
      </c>
      <c r="L1300" s="1" t="str">
        <f>IF(שבוע_בדילוג[[#This Row],[CycleNumber]]=1,"",IF(שבוע_בדילוג[[#This Row],[וסת השבוע]]=1,0,IF(L1299="","",IF(L1299=0,IF(שבוע_בדילוג[[#This Row],[LengthofCycle]]=29,0,1),IF(L1299=1,IF(שבוע_בדילוג[[#This Row],[LengthofCycle]]+F1299=29*2,0,2),IF(L1299=2,IF(שבוע_בדילוג[[#This Row],[LengthofCycle]]+F1299+F1298=29*3,0,3),""))))))</f>
        <v/>
      </c>
      <c r="M1300" s="1" t="str">
        <f>IF(שבוע_בדילוג[[#This Row],[וסת השבוע]]=1,IF(שבוע_בדילוג[[#This Row],[וסת השבוע וההפלגה ביחד]]=1,M1299+1,0),IF(AND(שבוע_בדילוג[[#This Row],[CycleNumber]]&gt;B1299,שבוע_בדילוג[[#This Row],[CycleNumber]]&gt;1),IF(שבוע_בדילוג[[#This Row],[וסת השבוע פעיל?]]&lt;&gt;"",M1299+1,""),""))</f>
        <v/>
      </c>
      <c r="N1300" s="1" t="str">
        <f>IF(שבוע_בדילוג[[#This Row],[וסת השבוע פעיל?2]]="","",IF(AND(שבוע_בדילוג[[#This Row],[וסת השבוע פעיל?]]&lt;&gt;"",שבוע_בדילוג[[#This Row],[CycleNumber]]&lt;B1301,B1301&lt;&gt;"",שבוע_בדילוג[[#This Row],[וסת השבוע פעיל?]]&lt;3),IF(L1301=0,IF(AND(שבוע_בדילוג[[#This Row],[וסת השבוע פעיל?]]&gt;0,J1301=1),0,1),0),""))</f>
        <v/>
      </c>
      <c r="O1300" s="1" t="str">
        <f t="shared" ref="O1300:O1363" si="104">IF(N1299&lt;&gt;"",IF(L1299=0,29+1,IF(L1299=1,2*29-F1299+1,IF(L1299=2,3*29-F1299-F1298+1,""))),"")</f>
        <v/>
      </c>
      <c r="P1300" s="1" t="str">
        <f>IF(AND(שבוע_בדילוג[[#This Row],[חיזוי - שבוע]]=1,K1301=1),1,"")</f>
        <v/>
      </c>
      <c r="Q1300" s="1" t="str">
        <f>IF(AND(שבוע_בדילוג[[#This Row],[וסת השבוע פעיל?]]&lt;3,OR(שבוע_בדילוג[[#This Row],[CycleNumber]]&gt;B1301,B1301="")),1,"")</f>
        <v/>
      </c>
      <c r="R1300" s="1" t="str">
        <f>IF(AND(שבוע_בדילוג[[#This Row],[חיזוי - שבוע]]&lt;&gt;"",שבוע_בדילוג[[#This Row],[וסת השבוע פעיל?2]]=""),1,"")</f>
        <v/>
      </c>
      <c r="S1300" s="1" t="str">
        <f>IF(שבוע_בדילוג[[#This Row],[האישה קבעה וסת שבוע בדילוג?]]=1,IF(שבוע_בדילוג[[#This Row],[וסת השבוע פעיל?]]&lt;3,1,0),"")</f>
        <v/>
      </c>
      <c r="T13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0" s="1">
        <f t="shared" si="101"/>
        <v>0</v>
      </c>
      <c r="V1300" s="1">
        <f t="shared" si="102"/>
        <v>0</v>
      </c>
      <c r="W1300" s="1">
        <f t="shared" si="103"/>
        <v>0</v>
      </c>
      <c r="X1300" s="1" t="str">
        <f>IF(שבוע_בדילוג[[#This Row],[3 הפלגות זהות]]="","",IF(שבוע_בדילוג[[#This Row],[3 הפלגות זהות]]=1,שבוע_בדילוג[[#This Row],[LengthofCycle]],X1299))</f>
        <v/>
      </c>
      <c r="Z1300" s="1" t="str">
        <f>IF(OR(שבוע_בדילוג[[#This Row],[הווסת פעיל?]]=0,שבוע_בדילוג[[#This Row],[הווסת פעיל?]]=""),"",SUM(Z1299,שבוע_בדילוג[[#This Row],[הווסת פעיל?]]))</f>
        <v/>
      </c>
      <c r="AA1300" s="1" t="str">
        <f>IF(AND(שבוע_בדילוג[[#This Row],[כמה מחזורים עד עקירה]]&lt;&gt;"",Z1301=""),שבוע_בדילוג[[#This Row],[כמה מחזורים עד עקירה]],"")</f>
        <v/>
      </c>
      <c r="AB1300" s="1" t="str">
        <f>IF(AND(שבוע_בדילוג[[#This Row],[הווסת פעיל?]]=1,שבוע_בדילוג[[#This Row],[וסת קבוע אחרון]]&lt;&gt;X1299),שבוע_בדילוג[[#This Row],[וסת קבוע אחרון]],"")</f>
        <v/>
      </c>
      <c r="AC1300" s="1" t="str">
        <f>IF(AND(שבוע_בדילוג[[#This Row],[הווסת פעיל?]]=1,Y1299=0,שבוע_בדילוג[[#This Row],[וסת קבוע אחרון]]=X1299),שבוע_בדילוג[[#This Row],[וסת קבוע אחרון]],"")</f>
        <v/>
      </c>
      <c r="AD1300" s="1" t="str">
        <f>IF(AND(שבוע_בדילוג[[#This Row],[הווסת פעיל?]]=1,Y1299=0,שבוע_בדילוג[[#This Row],[וסת קבוע אחרון]]&lt;&gt;X1299),1,"")</f>
        <v/>
      </c>
      <c r="AE1300" s="1" t="str">
        <f>IF(AND(שבוע_בדילוג[[#This Row],[הווסת פעיל?]]&lt;&gt;"",B1301=1),שבוע_בדילוג[[#This Row],[CycleNumber]],"")</f>
        <v/>
      </c>
      <c r="AF1300" s="1" t="str">
        <f>IF(AND(שבוע_בדילוג[[#This Row],[הווסת פעיל?]]&lt;&gt;"",Y1299=""),שבוע_בדילוג[[#This Row],[CycleNumber]],"")</f>
        <v/>
      </c>
      <c r="AG1300" s="1" t="str">
        <f>IF(B1301=1,"",IF(שבוע_בדילוג[[#This Row],[הווסת פעיל?]]=1,IF(שבוע_בדילוג[[#This Row],[וסת קבוע אחרון]]=F1301,1,0),""))</f>
        <v/>
      </c>
      <c r="AH1300" s="1" t="str">
        <f>IF(B1301=1,"",IF(שבוע_בדילוג[[#This Row],[הווסת פעיל?]]=1,IF(OR(שבוע_בדילוג[[#This Row],[וסת קבוע אחרון]]=F1301,F1301=שבוע_בדילוג[[#This Row],[LengthofCycle]]),1,0),""))</f>
        <v/>
      </c>
      <c r="AI1300" s="1" t="str">
        <f>IF(B1301=1,"",IF(שבוע_בדילוג[[#This Row],[הווסת פעיל?]]=1,IF(OR(שבוע_בדילוג[[#This Row],[וסת קבוע אחרון]]=F1301,F1301=שבוע_בדילוג[[#This Row],[LengthofCycle]],AND(שבוע_בדילוג[[#This Row],[LengthofCycle]]&lt;&gt;שבוע_בדילוג[[#This Row],[וסת קבוע אחרון]],OR(F1301=28,F1301=29))),1,0),""))</f>
        <v/>
      </c>
      <c r="AJ1300" s="1" t="str">
        <f>IF(AND(שבוע_בדילוג[[#This Row],[הווסת פעיל?]]=1,B1301=1),1,"")</f>
        <v/>
      </c>
      <c r="AK1300" s="4">
        <f>IF(AND(שבוע_בדילוג[[#This Row],[הווסת פעיל?]]&lt;&gt;1,B1301&lt;&gt;1,B1301&lt;&gt;""),IF(שבוע_בדילוג[[#This Row],[LengthofCycle]]=F1301,1,0),"")</f>
        <v>0</v>
      </c>
      <c r="AL1300" s="4">
        <f>IF(AND(שבוע_בדילוג[[#This Row],[הווסת פעיל?]]&lt;&gt;1,B1301&lt;&gt;1,B1301&lt;&gt;""),IF(OR(שבוע_בדילוג[[#This Row],[LengthofCycle]]=F1301,F1301=29),1,0),"")</f>
        <v>0</v>
      </c>
      <c r="AM1300" s="4">
        <f>IF(AND(שבוע_בדילוג[[#This Row],[הווסת פעיל?]]&lt;&gt;1,B1301&lt;&gt;1,B1301&lt;&gt;""),IF(OR(שבוע_בדילוג[[#This Row],[LengthofCycle]]=F1301,F1301=29,F1301=28),1,0),"")</f>
        <v>1</v>
      </c>
    </row>
    <row r="1301" spans="1:39" x14ac:dyDescent="0.25">
      <c r="A1301" s="1" t="s">
        <v>160</v>
      </c>
      <c r="B1301" s="1">
        <v>10</v>
      </c>
      <c r="C1301" s="1">
        <v>1</v>
      </c>
      <c r="D1301" s="1">
        <v>1</v>
      </c>
      <c r="E1301" s="1">
        <v>0</v>
      </c>
      <c r="F1301" s="1">
        <v>28</v>
      </c>
      <c r="H1301" s="1">
        <f>שבוע_בדילוג[[#This Row],[LengthofCycle]]+1</f>
        <v>29</v>
      </c>
      <c r="I1301" s="1" t="str">
        <f>IF(IFERROR(LOOKUP(שבוע_בדילוג[[#This Row],[ClientID]],קביעויות[השבוע בדילוג]),FALSE)=שבוע_בדילוג[[#This Row],[ClientID]],1,"")</f>
        <v/>
      </c>
      <c r="J1301" s="1" t="str">
        <f>IF(AND(שבוע_בדילוג[[#This Row],[CycleNumber]]&gt;1,OR(B1302="",שבוע_בדילוג[[#This Row],[CycleNumber]]&gt;B1300)),IF(OR(AND(שבוע_בדילוג[[#This Row],[LengthofCycle]]=29,F1300=29),AND(שבוע_בדילוג[[#This Row],[LengthofCycle]]=36,F1300=36)),1,""),"")</f>
        <v/>
      </c>
      <c r="K1301" s="1" t="str">
        <f>IF(AND(שבוע_בדילוג[[#This Row],[וסת השבוע]]=1,J1300=1,שבוע_בדילוג[[#This Row],[CycleNumber]]&gt;B1300),1,"")</f>
        <v/>
      </c>
      <c r="L1301" s="1" t="str">
        <f>IF(שבוע_בדילוג[[#This Row],[CycleNumber]]=1,"",IF(שבוע_בדילוג[[#This Row],[וסת השבוע]]=1,0,IF(L1300="","",IF(L1300=0,IF(שבוע_בדילוג[[#This Row],[LengthofCycle]]=29,0,1),IF(L1300=1,IF(שבוע_בדילוג[[#This Row],[LengthofCycle]]+F1300=29*2,0,2),IF(L1300=2,IF(שבוע_בדילוג[[#This Row],[LengthofCycle]]+F1300+F1299=29*3,0,3),""))))))</f>
        <v/>
      </c>
      <c r="M1301" s="1" t="str">
        <f>IF(שבוע_בדילוג[[#This Row],[וסת השבוע]]=1,IF(שבוע_בדילוג[[#This Row],[וסת השבוע וההפלגה ביחד]]=1,M1300+1,0),IF(AND(שבוע_בדילוג[[#This Row],[CycleNumber]]&gt;B1300,שבוע_בדילוג[[#This Row],[CycleNumber]]&gt;1),IF(שבוע_בדילוג[[#This Row],[וסת השבוע פעיל?]]&lt;&gt;"",M1300+1,""),""))</f>
        <v/>
      </c>
      <c r="N1301" s="1" t="str">
        <f>IF(שבוע_בדילוג[[#This Row],[וסת השבוע פעיל?2]]="","",IF(AND(שבוע_בדילוג[[#This Row],[וסת השבוע פעיל?]]&lt;&gt;"",שבוע_בדילוג[[#This Row],[CycleNumber]]&lt;B1302,B1302&lt;&gt;"",שבוע_בדילוג[[#This Row],[וסת השבוע פעיל?]]&lt;3),IF(L1302=0,IF(AND(שבוע_בדילוג[[#This Row],[וסת השבוע פעיל?]]&gt;0,J1302=1),0,1),0),""))</f>
        <v/>
      </c>
      <c r="O1301" s="1" t="str">
        <f t="shared" si="104"/>
        <v/>
      </c>
      <c r="P1301" s="1" t="str">
        <f>IF(AND(שבוע_בדילוג[[#This Row],[חיזוי - שבוע]]=1,K1302=1),1,"")</f>
        <v/>
      </c>
      <c r="Q1301" s="1" t="str">
        <f>IF(AND(שבוע_בדילוג[[#This Row],[וסת השבוע פעיל?]]&lt;3,OR(שבוע_בדילוג[[#This Row],[CycleNumber]]&gt;B1302,B1302="")),1,"")</f>
        <v/>
      </c>
      <c r="R1301" s="1" t="str">
        <f>IF(AND(שבוע_בדילוג[[#This Row],[חיזוי - שבוע]]&lt;&gt;"",שבוע_בדילוג[[#This Row],[וסת השבוע פעיל?2]]=""),1,"")</f>
        <v/>
      </c>
      <c r="S1301" s="1" t="str">
        <f>IF(שבוע_בדילוג[[#This Row],[האישה קבעה וסת שבוע בדילוג?]]=1,IF(שבוע_בדילוג[[#This Row],[וסת השבוע פעיל?]]&lt;3,1,0),"")</f>
        <v/>
      </c>
      <c r="T13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1" s="1">
        <f t="shared" si="101"/>
        <v>0</v>
      </c>
      <c r="V1301" s="1">
        <f t="shared" si="102"/>
        <v>0</v>
      </c>
      <c r="W1301" s="1">
        <f t="shared" si="103"/>
        <v>0</v>
      </c>
      <c r="X1301" s="1" t="str">
        <f>IF(שבוע_בדילוג[[#This Row],[3 הפלגות זהות]]="","",IF(שבוע_בדילוג[[#This Row],[3 הפלגות זהות]]=1,שבוע_בדילוג[[#This Row],[LengthofCycle]],X1300))</f>
        <v/>
      </c>
      <c r="Z1301" s="1" t="str">
        <f>IF(OR(שבוע_בדילוג[[#This Row],[הווסת פעיל?]]=0,שבוע_בדילוג[[#This Row],[הווסת פעיל?]]=""),"",SUM(Z1300,שבוע_בדילוג[[#This Row],[הווסת פעיל?]]))</f>
        <v/>
      </c>
      <c r="AA1301" s="1" t="str">
        <f>IF(AND(שבוע_בדילוג[[#This Row],[כמה מחזורים עד עקירה]]&lt;&gt;"",Z1302=""),שבוע_בדילוג[[#This Row],[כמה מחזורים עד עקירה]],"")</f>
        <v/>
      </c>
      <c r="AB1301" s="1" t="str">
        <f>IF(AND(שבוע_בדילוג[[#This Row],[הווסת פעיל?]]=1,שבוע_בדילוג[[#This Row],[וסת קבוע אחרון]]&lt;&gt;X1300),שבוע_בדילוג[[#This Row],[וסת קבוע אחרון]],"")</f>
        <v/>
      </c>
      <c r="AC1301" s="1" t="str">
        <f>IF(AND(שבוע_בדילוג[[#This Row],[הווסת פעיל?]]=1,Y1300=0,שבוע_בדילוג[[#This Row],[וסת קבוע אחרון]]=X1300),שבוע_בדילוג[[#This Row],[וסת קבוע אחרון]],"")</f>
        <v/>
      </c>
      <c r="AD1301" s="1" t="str">
        <f>IF(AND(שבוע_בדילוג[[#This Row],[הווסת פעיל?]]=1,Y1300=0,שבוע_בדילוג[[#This Row],[וסת קבוע אחרון]]&lt;&gt;X1300),1,"")</f>
        <v/>
      </c>
      <c r="AE1301" s="1" t="str">
        <f>IF(AND(שבוע_בדילוג[[#This Row],[הווסת פעיל?]]&lt;&gt;"",B1302=1),שבוע_בדילוג[[#This Row],[CycleNumber]],"")</f>
        <v/>
      </c>
      <c r="AF1301" s="1" t="str">
        <f>IF(AND(שבוע_בדילוג[[#This Row],[הווסת פעיל?]]&lt;&gt;"",Y1300=""),שבוע_בדילוג[[#This Row],[CycleNumber]],"")</f>
        <v/>
      </c>
      <c r="AG1301" s="1" t="str">
        <f>IF(B1302=1,"",IF(שבוע_בדילוג[[#This Row],[הווסת פעיל?]]=1,IF(שבוע_בדילוג[[#This Row],[וסת קבוע אחרון]]=F1302,1,0),""))</f>
        <v/>
      </c>
      <c r="AH1301" s="1" t="str">
        <f>IF(B1302=1,"",IF(שבוע_בדילוג[[#This Row],[הווסת פעיל?]]=1,IF(OR(שבוע_בדילוג[[#This Row],[וסת קבוע אחרון]]=F1302,F1302=שבוע_בדילוג[[#This Row],[LengthofCycle]]),1,0),""))</f>
        <v/>
      </c>
      <c r="AI1301" s="1" t="str">
        <f>IF(B1302=1,"",IF(שבוע_בדילוג[[#This Row],[הווסת פעיל?]]=1,IF(OR(שבוע_בדילוג[[#This Row],[וסת קבוע אחרון]]=F1302,F1302=שבוע_בדילוג[[#This Row],[LengthofCycle]],AND(שבוע_בדילוג[[#This Row],[LengthofCycle]]&lt;&gt;שבוע_בדילוג[[#This Row],[וסת קבוע אחרון]],OR(F1302=28,F1302=29))),1,0),""))</f>
        <v/>
      </c>
      <c r="AJ1301" s="1" t="str">
        <f>IF(AND(שבוע_בדילוג[[#This Row],[הווסת פעיל?]]=1,B1302=1),1,"")</f>
        <v/>
      </c>
      <c r="AK1301" s="4">
        <f>IF(AND(שבוע_בדילוג[[#This Row],[הווסת פעיל?]]&lt;&gt;1,B1302&lt;&gt;1,B1302&lt;&gt;""),IF(שבוע_בדילוג[[#This Row],[LengthofCycle]]=F1302,1,0),"")</f>
        <v>0</v>
      </c>
      <c r="AL1301" s="4">
        <f>IF(AND(שבוע_בדילוג[[#This Row],[הווסת פעיל?]]&lt;&gt;1,B1302&lt;&gt;1,B1302&lt;&gt;""),IF(OR(שבוע_בדילוג[[#This Row],[LengthofCycle]]=F1302,F1302=29),1,0),"")</f>
        <v>0</v>
      </c>
      <c r="AM1301" s="4">
        <f>IF(AND(שבוע_בדילוג[[#This Row],[הווסת פעיל?]]&lt;&gt;1,B1302&lt;&gt;1,B1302&lt;&gt;""),IF(OR(שבוע_בדילוג[[#This Row],[LengthofCycle]]=F1302,F1302=29,F1302=28),1,0),"")</f>
        <v>0</v>
      </c>
    </row>
    <row r="1302" spans="1:39" x14ac:dyDescent="0.25">
      <c r="A1302" s="1" t="s">
        <v>160</v>
      </c>
      <c r="B1302" s="1">
        <v>11</v>
      </c>
      <c r="C1302" s="1">
        <v>1</v>
      </c>
      <c r="D1302" s="1">
        <v>0</v>
      </c>
      <c r="E1302" s="1">
        <v>0</v>
      </c>
      <c r="F1302" s="1">
        <v>26</v>
      </c>
      <c r="H1302" s="1">
        <f>שבוע_בדילוג[[#This Row],[LengthofCycle]]+1</f>
        <v>27</v>
      </c>
      <c r="I1302" s="1" t="str">
        <f>IF(IFERROR(LOOKUP(שבוע_בדילוג[[#This Row],[ClientID]],קביעויות[השבוע בדילוג]),FALSE)=שבוע_בדילוג[[#This Row],[ClientID]],1,"")</f>
        <v/>
      </c>
      <c r="J1302" s="1" t="str">
        <f>IF(AND(שבוע_בדילוג[[#This Row],[CycleNumber]]&gt;1,OR(B1303="",שבוע_בדילוג[[#This Row],[CycleNumber]]&gt;B1301)),IF(OR(AND(שבוע_בדילוג[[#This Row],[LengthofCycle]]=29,F1301=29),AND(שבוע_בדילוג[[#This Row],[LengthofCycle]]=36,F1301=36)),1,""),"")</f>
        <v/>
      </c>
      <c r="K1302" s="1" t="str">
        <f>IF(AND(שבוע_בדילוג[[#This Row],[וסת השבוע]]=1,J1301=1,שבוע_בדילוג[[#This Row],[CycleNumber]]&gt;B1301),1,"")</f>
        <v/>
      </c>
      <c r="L1302" s="1" t="str">
        <f>IF(שבוע_בדילוג[[#This Row],[CycleNumber]]=1,"",IF(שבוע_בדילוג[[#This Row],[וסת השבוע]]=1,0,IF(L1301="","",IF(L1301=0,IF(שבוע_בדילוג[[#This Row],[LengthofCycle]]=29,0,1),IF(L1301=1,IF(שבוע_בדילוג[[#This Row],[LengthofCycle]]+F1301=29*2,0,2),IF(L1301=2,IF(שבוע_בדילוג[[#This Row],[LengthofCycle]]+F1301+F1300=29*3,0,3),""))))))</f>
        <v/>
      </c>
      <c r="M1302" s="1" t="str">
        <f>IF(שבוע_בדילוג[[#This Row],[וסת השבוע]]=1,IF(שבוע_בדילוג[[#This Row],[וסת השבוע וההפלגה ביחד]]=1,M1301+1,0),IF(AND(שבוע_בדילוג[[#This Row],[CycleNumber]]&gt;B1301,שבוע_בדילוג[[#This Row],[CycleNumber]]&gt;1),IF(שבוע_בדילוג[[#This Row],[וסת השבוע פעיל?]]&lt;&gt;"",M1301+1,""),""))</f>
        <v/>
      </c>
      <c r="N1302" s="1" t="str">
        <f>IF(שבוע_בדילוג[[#This Row],[וסת השבוע פעיל?2]]="","",IF(AND(שבוע_בדילוג[[#This Row],[וסת השבוע פעיל?]]&lt;&gt;"",שבוע_בדילוג[[#This Row],[CycleNumber]]&lt;B1303,B1303&lt;&gt;"",שבוע_בדילוג[[#This Row],[וסת השבוע פעיל?]]&lt;3),IF(L1303=0,IF(AND(שבוע_בדילוג[[#This Row],[וסת השבוע פעיל?]]&gt;0,J1303=1),0,1),0),""))</f>
        <v/>
      </c>
      <c r="O1302" s="1" t="str">
        <f t="shared" si="104"/>
        <v/>
      </c>
      <c r="P1302" s="1" t="str">
        <f>IF(AND(שבוע_בדילוג[[#This Row],[חיזוי - שבוע]]=1,K1303=1),1,"")</f>
        <v/>
      </c>
      <c r="Q1302" s="1" t="str">
        <f>IF(AND(שבוע_בדילוג[[#This Row],[וסת השבוע פעיל?]]&lt;3,OR(שבוע_בדילוג[[#This Row],[CycleNumber]]&gt;B1303,B1303="")),1,"")</f>
        <v/>
      </c>
      <c r="R1302" s="1" t="str">
        <f>IF(AND(שבוע_בדילוג[[#This Row],[חיזוי - שבוע]]&lt;&gt;"",שבוע_בדילוג[[#This Row],[וסת השבוע פעיל?2]]=""),1,"")</f>
        <v/>
      </c>
      <c r="S1302" s="1" t="str">
        <f>IF(שבוע_בדילוג[[#This Row],[האישה קבעה וסת שבוע בדילוג?]]=1,IF(שבוע_בדילוג[[#This Row],[וסת השבוע פעיל?]]&lt;3,1,0),"")</f>
        <v/>
      </c>
      <c r="T13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2" s="1">
        <f>IF(B1302&gt;2,IF(AND(F1302=F1301,F1301=F1300),1,0),"")</f>
        <v>0</v>
      </c>
      <c r="V1302" s="1">
        <f t="shared" si="102"/>
        <v>0</v>
      </c>
      <c r="W1302" s="1">
        <f t="shared" si="103"/>
        <v>0</v>
      </c>
      <c r="X1302" s="1" t="str">
        <f>IF(שבוע_בדילוג[[#This Row],[3 הפלגות זהות]]="","",IF(שבוע_בדילוג[[#This Row],[3 הפלגות זהות]]=1,שבוע_בדילוג[[#This Row],[LengthofCycle]],X1301))</f>
        <v/>
      </c>
      <c r="Z1302" s="1" t="str">
        <f>IF(OR(שבוע_בדילוג[[#This Row],[הווסת פעיל?]]=0,שבוע_בדילוג[[#This Row],[הווסת פעיל?]]=""),"",SUM(Z1301,שבוע_בדילוג[[#This Row],[הווסת פעיל?]]))</f>
        <v/>
      </c>
      <c r="AA1302" s="1" t="str">
        <f>IF(AND(שבוע_בדילוג[[#This Row],[כמה מחזורים עד עקירה]]&lt;&gt;"",Z1303=""),שבוע_בדילוג[[#This Row],[כמה מחזורים עד עקירה]],"")</f>
        <v/>
      </c>
      <c r="AB1302" s="1" t="str">
        <f>IF(AND(שבוע_בדילוג[[#This Row],[הווסת פעיל?]]=1,שבוע_בדילוג[[#This Row],[וסת קבוע אחרון]]&lt;&gt;X1301),שבוע_בדילוג[[#This Row],[וסת קבוע אחרון]],"")</f>
        <v/>
      </c>
      <c r="AC1302" s="1" t="str">
        <f>IF(AND(שבוע_בדילוג[[#This Row],[הווסת פעיל?]]=1,Y1301=0,שבוע_בדילוג[[#This Row],[וסת קבוע אחרון]]=X1301),שבוע_בדילוג[[#This Row],[וסת קבוע אחרון]],"")</f>
        <v/>
      </c>
      <c r="AD1302" s="1" t="str">
        <f>IF(AND(שבוע_בדילוג[[#This Row],[הווסת פעיל?]]=1,Y1301=0,שבוע_בדילוג[[#This Row],[וסת קבוע אחרון]]&lt;&gt;X1301),1,"")</f>
        <v/>
      </c>
      <c r="AE1302" s="1" t="str">
        <f>IF(AND(שבוע_בדילוג[[#This Row],[הווסת פעיל?]]&lt;&gt;"",B1303=1),שבוע_בדילוג[[#This Row],[CycleNumber]],"")</f>
        <v/>
      </c>
      <c r="AF1302" s="1" t="str">
        <f>IF(AND(שבוע_בדילוג[[#This Row],[הווסת פעיל?]]&lt;&gt;"",Y1301=""),שבוע_בדילוג[[#This Row],[CycleNumber]],"")</f>
        <v/>
      </c>
      <c r="AG1302" s="1" t="str">
        <f>IF(B1303=1,"",IF(שבוע_בדילוג[[#This Row],[הווסת פעיל?]]=1,IF(שבוע_בדילוג[[#This Row],[וסת קבוע אחרון]]=F1303,1,0),""))</f>
        <v/>
      </c>
      <c r="AH1302" s="1" t="str">
        <f>IF(B1303=1,"",IF(שבוע_בדילוג[[#This Row],[הווסת פעיל?]]=1,IF(OR(שבוע_בדילוג[[#This Row],[וסת קבוע אחרון]]=F1303,F1303=שבוע_בדילוג[[#This Row],[LengthofCycle]]),1,0),""))</f>
        <v/>
      </c>
      <c r="AI1302" s="1" t="str">
        <f>IF(B1303=1,"",IF(שבוע_בדילוג[[#This Row],[הווסת פעיל?]]=1,IF(OR(שבוע_בדילוג[[#This Row],[וסת קבוע אחרון]]=F1303,F1303=שבוע_בדילוג[[#This Row],[LengthofCycle]],AND(שבוע_בדילוג[[#This Row],[LengthofCycle]]&lt;&gt;שבוע_בדילוג[[#This Row],[וסת קבוע אחרון]],OR(F1303=28,F1303=29))),1,0),""))</f>
        <v/>
      </c>
      <c r="AJ1302" s="1" t="str">
        <f>IF(AND(שבוע_בדילוג[[#This Row],[הווסת פעיל?]]=1,B1303=1),1,"")</f>
        <v/>
      </c>
      <c r="AK1302" s="4">
        <f>IF(AND(שבוע_בדילוג[[#This Row],[הווסת פעיל?]]&lt;&gt;1,B1303&lt;&gt;1,B1303&lt;&gt;""),IF(שבוע_בדילוג[[#This Row],[LengthofCycle]]=F1303,1,0),"")</f>
        <v>0</v>
      </c>
      <c r="AL1302" s="4">
        <f>IF(AND(שבוע_בדילוג[[#This Row],[הווסת פעיל?]]&lt;&gt;1,B1303&lt;&gt;1,B1303&lt;&gt;""),IF(OR(שבוע_בדילוג[[#This Row],[LengthofCycle]]=F1303,F1303=29),1,0),"")</f>
        <v>0</v>
      </c>
      <c r="AM1302" s="4">
        <f>IF(AND(שבוע_בדילוג[[#This Row],[הווסת פעיל?]]&lt;&gt;1,B1303&lt;&gt;1,B1303&lt;&gt;""),IF(OR(שבוע_בדילוג[[#This Row],[LengthofCycle]]=F1303,F1303=29,F1303=28),1,0),"")</f>
        <v>0</v>
      </c>
    </row>
    <row r="1303" spans="1:39" x14ac:dyDescent="0.25">
      <c r="A1303" s="1" t="s">
        <v>160</v>
      </c>
      <c r="B1303" s="1">
        <v>12</v>
      </c>
      <c r="C1303" s="1">
        <v>1</v>
      </c>
      <c r="D1303" s="1">
        <v>1</v>
      </c>
      <c r="E1303" s="1">
        <v>0</v>
      </c>
      <c r="F1303" s="1">
        <v>31</v>
      </c>
      <c r="H1303" s="1">
        <f>שבוע_בדילוג[[#This Row],[LengthofCycle]]+1</f>
        <v>32</v>
      </c>
      <c r="I1303" s="1" t="str">
        <f>IF(IFERROR(LOOKUP(שבוע_בדילוג[[#This Row],[ClientID]],קביעויות[השבוע בדילוג]),FALSE)=שבוע_בדילוג[[#This Row],[ClientID]],1,"")</f>
        <v/>
      </c>
      <c r="J1303" s="1" t="str">
        <f>IF(AND(שבוע_בדילוג[[#This Row],[CycleNumber]]&gt;1,OR(B1304="",שבוע_בדילוג[[#This Row],[CycleNumber]]&gt;B1302)),IF(OR(AND(שבוע_בדילוג[[#This Row],[LengthofCycle]]=29,F1302=29),AND(שבוע_בדילוג[[#This Row],[LengthofCycle]]=36,F1302=36)),1,""),"")</f>
        <v/>
      </c>
      <c r="K1303" s="1" t="str">
        <f>IF(AND(שבוע_בדילוג[[#This Row],[וסת השבוע]]=1,J1302=1,שבוע_בדילוג[[#This Row],[CycleNumber]]&gt;B1302),1,"")</f>
        <v/>
      </c>
      <c r="L1303" s="1" t="str">
        <f>IF(שבוע_בדילוג[[#This Row],[CycleNumber]]=1,"",IF(שבוע_בדילוג[[#This Row],[וסת השבוע]]=1,0,IF(L1302="","",IF(L1302=0,IF(שבוע_בדילוג[[#This Row],[LengthofCycle]]=29,0,1),IF(L1302=1,IF(שבוע_בדילוג[[#This Row],[LengthofCycle]]+F1302=29*2,0,2),IF(L1302=2,IF(שבוע_בדילוג[[#This Row],[LengthofCycle]]+F1302+F1301=29*3,0,3),""))))))</f>
        <v/>
      </c>
      <c r="M1303" s="1" t="str">
        <f>IF(שבוע_בדילוג[[#This Row],[וסת השבוע]]=1,IF(שבוע_בדילוג[[#This Row],[וסת השבוע וההפלגה ביחד]]=1,M1302+1,0),IF(AND(שבוע_בדילוג[[#This Row],[CycleNumber]]&gt;B1302,שבוע_בדילוג[[#This Row],[CycleNumber]]&gt;1),IF(שבוע_בדילוג[[#This Row],[וסת השבוע פעיל?]]&lt;&gt;"",M1302+1,""),""))</f>
        <v/>
      </c>
      <c r="N1303" s="1" t="str">
        <f>IF(שבוע_בדילוג[[#This Row],[וסת השבוע פעיל?2]]="","",IF(AND(שבוע_בדילוג[[#This Row],[וסת השבוע פעיל?]]&lt;&gt;"",שבוע_בדילוג[[#This Row],[CycleNumber]]&lt;B1304,B1304&lt;&gt;"",שבוע_בדילוג[[#This Row],[וסת השבוע פעיל?]]&lt;3),IF(L1304=0,IF(AND(שבוע_בדילוג[[#This Row],[וסת השבוע פעיל?]]&gt;0,J1304=1),0,1),0),""))</f>
        <v/>
      </c>
      <c r="O1303" s="1" t="str">
        <f t="shared" si="104"/>
        <v/>
      </c>
      <c r="P1303" s="1" t="str">
        <f>IF(AND(שבוע_בדילוג[[#This Row],[חיזוי - שבוע]]=1,K1304=1),1,"")</f>
        <v/>
      </c>
      <c r="Q1303" s="1" t="str">
        <f>IF(AND(שבוע_בדילוג[[#This Row],[וסת השבוע פעיל?]]&lt;3,OR(שבוע_בדילוג[[#This Row],[CycleNumber]]&gt;B1304,B1304="")),1,"")</f>
        <v/>
      </c>
      <c r="R1303" s="1" t="str">
        <f>IF(AND(שבוע_בדילוג[[#This Row],[חיזוי - שבוע]]&lt;&gt;"",שבוע_בדילוג[[#This Row],[וסת השבוע פעיל?2]]=""),1,"")</f>
        <v/>
      </c>
      <c r="S1303" s="1" t="str">
        <f>IF(שבוע_בדילוג[[#This Row],[האישה קבעה וסת שבוע בדילוג?]]=1,IF(שבוע_בדילוג[[#This Row],[וסת השבוע פעיל?]]&lt;3,1,0),"")</f>
        <v/>
      </c>
      <c r="T13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3" s="1">
        <f>IF(B1303&gt;2,IF(AND(F1303=F1302,F1302=F1301),1,0),"")</f>
        <v>0</v>
      </c>
      <c r="V1303" s="1">
        <f>IF(B1303&gt;3,IF(AND(F1303=F1302,F1302=F1301,F1301=F1300),1,0),"")</f>
        <v>0</v>
      </c>
      <c r="W1303" s="1">
        <f t="shared" si="103"/>
        <v>0</v>
      </c>
      <c r="X1303" s="1" t="str">
        <f>IF(שבוע_בדילוג[[#This Row],[3 הפלגות זהות]]="","",IF(שבוע_בדילוג[[#This Row],[3 הפלגות זהות]]=1,שבוע_בדילוג[[#This Row],[LengthofCycle]],X1302))</f>
        <v/>
      </c>
      <c r="Z1303" s="1" t="str">
        <f>IF(OR(שבוע_בדילוג[[#This Row],[הווסת פעיל?]]=0,שבוע_בדילוג[[#This Row],[הווסת פעיל?]]=""),"",SUM(Z1302,שבוע_בדילוג[[#This Row],[הווסת פעיל?]]))</f>
        <v/>
      </c>
      <c r="AA1303" s="1" t="str">
        <f>IF(AND(שבוע_בדילוג[[#This Row],[כמה מחזורים עד עקירה]]&lt;&gt;"",Z1304=""),שבוע_בדילוג[[#This Row],[כמה מחזורים עד עקירה]],"")</f>
        <v/>
      </c>
      <c r="AB1303" s="1" t="str">
        <f>IF(AND(שבוע_בדילוג[[#This Row],[הווסת פעיל?]]=1,שבוע_בדילוג[[#This Row],[וסת קבוע אחרון]]&lt;&gt;X1302),שבוע_בדילוג[[#This Row],[וסת קבוע אחרון]],"")</f>
        <v/>
      </c>
      <c r="AC1303" s="1" t="str">
        <f>IF(AND(שבוע_בדילוג[[#This Row],[הווסת פעיל?]]=1,Y1302=0,שבוע_בדילוג[[#This Row],[וסת קבוע אחרון]]=X1302),שבוע_בדילוג[[#This Row],[וסת קבוע אחרון]],"")</f>
        <v/>
      </c>
      <c r="AD1303" s="1" t="str">
        <f>IF(AND(שבוע_בדילוג[[#This Row],[הווסת פעיל?]]=1,Y1302=0,שבוע_בדילוג[[#This Row],[וסת קבוע אחרון]]&lt;&gt;X1302),1,"")</f>
        <v/>
      </c>
      <c r="AE1303" s="1" t="str">
        <f>IF(AND(שבוע_בדילוג[[#This Row],[הווסת פעיל?]]&lt;&gt;"",B1304=1),שבוע_בדילוג[[#This Row],[CycleNumber]],"")</f>
        <v/>
      </c>
      <c r="AF1303" s="1" t="str">
        <f>IF(AND(שבוע_בדילוג[[#This Row],[הווסת פעיל?]]&lt;&gt;"",Y1302=""),שבוע_בדילוג[[#This Row],[CycleNumber]],"")</f>
        <v/>
      </c>
      <c r="AG1303" s="1" t="str">
        <f>IF(B1304=1,"",IF(שבוע_בדילוג[[#This Row],[הווסת פעיל?]]=1,IF(שבוע_בדילוג[[#This Row],[וסת קבוע אחרון]]=F1304,1,0),""))</f>
        <v/>
      </c>
      <c r="AH1303" s="1" t="str">
        <f>IF(B1304=1,"",IF(שבוע_בדילוג[[#This Row],[הווסת פעיל?]]=1,IF(OR(שבוע_בדילוג[[#This Row],[וסת קבוע אחרון]]=F1304,F1304=שבוע_בדילוג[[#This Row],[LengthofCycle]]),1,0),""))</f>
        <v/>
      </c>
      <c r="AI1303" s="1" t="str">
        <f>IF(B1304=1,"",IF(שבוע_בדילוג[[#This Row],[הווסת פעיל?]]=1,IF(OR(שבוע_בדילוג[[#This Row],[וסת קבוע אחרון]]=F1304,F1304=שבוע_בדילוג[[#This Row],[LengthofCycle]],AND(שבוע_בדילוג[[#This Row],[LengthofCycle]]&lt;&gt;שבוע_בדילוג[[#This Row],[וסת קבוע אחרון]],OR(F1304=28,F1304=29))),1,0),""))</f>
        <v/>
      </c>
      <c r="AJ1303" s="1" t="str">
        <f>IF(AND(שבוע_בדילוג[[#This Row],[הווסת פעיל?]]=1,B1304=1),1,"")</f>
        <v/>
      </c>
      <c r="AK1303" s="4">
        <f>IF(AND(שבוע_בדילוג[[#This Row],[הווסת פעיל?]]&lt;&gt;1,B1304&lt;&gt;1,B1304&lt;&gt;""),IF(שבוע_בדילוג[[#This Row],[LengthofCycle]]=F1304,1,0),"")</f>
        <v>0</v>
      </c>
      <c r="AL1303" s="4">
        <f>IF(AND(שבוע_בדילוג[[#This Row],[הווסת פעיל?]]&lt;&gt;1,B1304&lt;&gt;1,B1304&lt;&gt;""),IF(OR(שבוע_בדילוג[[#This Row],[LengthofCycle]]=F1304,F1304=29),1,0),"")</f>
        <v>1</v>
      </c>
      <c r="AM1303" s="4">
        <f>IF(AND(שבוע_בדילוג[[#This Row],[הווסת פעיל?]]&lt;&gt;1,B1304&lt;&gt;1,B1304&lt;&gt;""),IF(OR(שבוע_בדילוג[[#This Row],[LengthofCycle]]=F1304,F1304=29,F1304=28),1,0),"")</f>
        <v>1</v>
      </c>
    </row>
    <row r="1304" spans="1:39" x14ac:dyDescent="0.25">
      <c r="A1304" s="1" t="s">
        <v>160</v>
      </c>
      <c r="B1304" s="1">
        <v>13</v>
      </c>
      <c r="C1304" s="1">
        <v>1</v>
      </c>
      <c r="D1304" s="1">
        <v>0</v>
      </c>
      <c r="E1304" s="1">
        <v>0</v>
      </c>
      <c r="F1304" s="1">
        <v>29</v>
      </c>
      <c r="H1304" s="1">
        <f>שבוע_בדילוג[[#This Row],[LengthofCycle]]+1</f>
        <v>30</v>
      </c>
      <c r="I1304" s="1" t="str">
        <f>IF(IFERROR(LOOKUP(שבוע_בדילוג[[#This Row],[ClientID]],קביעויות[השבוע בדילוג]),FALSE)=שבוע_בדילוג[[#This Row],[ClientID]],1,"")</f>
        <v/>
      </c>
      <c r="J1304" s="1" t="str">
        <f>IF(AND(שבוע_בדילוג[[#This Row],[CycleNumber]]&gt;1,OR(B1305="",שבוע_בדילוג[[#This Row],[CycleNumber]]&gt;B1303)),IF(OR(AND(שבוע_בדילוג[[#This Row],[LengthofCycle]]=29,F1303=29),AND(שבוע_בדילוג[[#This Row],[LengthofCycle]]=36,F1303=36)),1,""),"")</f>
        <v/>
      </c>
      <c r="K1304" s="1" t="str">
        <f>IF(AND(שבוע_בדילוג[[#This Row],[וסת השבוע]]=1,J1303=1,שבוע_בדילוג[[#This Row],[CycleNumber]]&gt;B1303),1,"")</f>
        <v/>
      </c>
      <c r="L1304" s="1" t="str">
        <f>IF(שבוע_בדילוג[[#This Row],[CycleNumber]]=1,"",IF(שבוע_בדילוג[[#This Row],[וסת השבוע]]=1,0,IF(L1303="","",IF(L1303=0,IF(שבוע_בדילוג[[#This Row],[LengthofCycle]]=29,0,1),IF(L1303=1,IF(שבוע_בדילוג[[#This Row],[LengthofCycle]]+F1303=29*2,0,2),IF(L1303=2,IF(שבוע_בדילוג[[#This Row],[LengthofCycle]]+F1303+F1302=29*3,0,3),""))))))</f>
        <v/>
      </c>
      <c r="M1304" s="1" t="str">
        <f>IF(שבוע_בדילוג[[#This Row],[וסת השבוע]]=1,IF(שבוע_בדילוג[[#This Row],[וסת השבוע וההפלגה ביחד]]=1,M1303+1,0),IF(AND(שבוע_בדילוג[[#This Row],[CycleNumber]]&gt;B1303,שבוע_בדילוג[[#This Row],[CycleNumber]]&gt;1),IF(שבוע_בדילוג[[#This Row],[וסת השבוע פעיל?]]&lt;&gt;"",M1303+1,""),""))</f>
        <v/>
      </c>
      <c r="N1304" s="1" t="str">
        <f>IF(שבוע_בדילוג[[#This Row],[וסת השבוע פעיל?2]]="","",IF(AND(שבוע_בדילוג[[#This Row],[וסת השבוע פעיל?]]&lt;&gt;"",שבוע_בדילוג[[#This Row],[CycleNumber]]&lt;B1305,B1305&lt;&gt;"",שבוע_בדילוג[[#This Row],[וסת השבוע פעיל?]]&lt;3),IF(L1305=0,IF(AND(שבוע_בדילוג[[#This Row],[וסת השבוע פעיל?]]&gt;0,J1305=1),0,1),0),""))</f>
        <v/>
      </c>
      <c r="O1304" s="1" t="str">
        <f t="shared" si="104"/>
        <v/>
      </c>
      <c r="P1304" s="1" t="str">
        <f>IF(AND(שבוע_בדילוג[[#This Row],[חיזוי - שבוע]]=1,K1305=1),1,"")</f>
        <v/>
      </c>
      <c r="Q1304" s="1" t="str">
        <f>IF(AND(שבוע_בדילוג[[#This Row],[וסת השבוע פעיל?]]&lt;3,OR(שבוע_בדילוג[[#This Row],[CycleNumber]]&gt;B1305,B1305="")),1,"")</f>
        <v/>
      </c>
      <c r="R1304" s="1" t="str">
        <f>IF(AND(שבוע_בדילוג[[#This Row],[חיזוי - שבוע]]&lt;&gt;"",שבוע_בדילוג[[#This Row],[וסת השבוע פעיל?2]]=""),1,"")</f>
        <v/>
      </c>
      <c r="S1304" s="1" t="str">
        <f>IF(שבוע_בדילוג[[#This Row],[האישה קבעה וסת שבוע בדילוג?]]=1,IF(שבוע_בדילוג[[#This Row],[וסת השבוע פעיל?]]&lt;3,1,0),"")</f>
        <v/>
      </c>
      <c r="T13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4" s="1">
        <f>IF(B1304&gt;2,IF(AND(F1304=F1303,F1303=F1302),1,0),"")</f>
        <v>0</v>
      </c>
      <c r="V1304" s="1">
        <f>IF(B1304&gt;3,IF(AND(F1304=F1303,F1303=F1302,F1302=F1301),1,0),"")</f>
        <v>0</v>
      </c>
      <c r="W1304" s="1">
        <f>IF(B1304&gt;4,IF(AND(F1304=F1303,F1303=F1302,F1302=F1301,F1301=F1300),1,0),"")</f>
        <v>0</v>
      </c>
      <c r="X1304" s="1" t="str">
        <f>IF(שבוע_בדילוג[[#This Row],[3 הפלגות זהות]]="","",IF(שבוע_בדילוג[[#This Row],[3 הפלגות זהות]]=1,שבוע_בדילוג[[#This Row],[LengthofCycle]],X1303))</f>
        <v/>
      </c>
      <c r="Z1304" s="1" t="str">
        <f>IF(OR(שבוע_בדילוג[[#This Row],[הווסת פעיל?]]=0,שבוע_בדילוג[[#This Row],[הווסת פעיל?]]=""),"",SUM(Z1303,שבוע_בדילוג[[#This Row],[הווסת פעיל?]]))</f>
        <v/>
      </c>
      <c r="AA1304" s="1" t="str">
        <f>IF(AND(שבוע_בדילוג[[#This Row],[כמה מחזורים עד עקירה]]&lt;&gt;"",Z1305=""),שבוע_בדילוג[[#This Row],[כמה מחזורים עד עקירה]],"")</f>
        <v/>
      </c>
      <c r="AB1304" s="1" t="str">
        <f>IF(AND(שבוע_בדילוג[[#This Row],[הווסת פעיל?]]=1,שבוע_בדילוג[[#This Row],[וסת קבוע אחרון]]&lt;&gt;X1303),שבוע_בדילוג[[#This Row],[וסת קבוע אחרון]],"")</f>
        <v/>
      </c>
      <c r="AC1304" s="1" t="str">
        <f>IF(AND(שבוע_בדילוג[[#This Row],[הווסת פעיל?]]=1,Y1303=0,שבוע_בדילוג[[#This Row],[וסת קבוע אחרון]]=X1303),שבוע_בדילוג[[#This Row],[וסת קבוע אחרון]],"")</f>
        <v/>
      </c>
      <c r="AD1304" s="1" t="str">
        <f>IF(AND(שבוע_בדילוג[[#This Row],[הווסת פעיל?]]=1,Y1303=0,שבוע_בדילוג[[#This Row],[וסת קבוע אחרון]]&lt;&gt;X1303),1,"")</f>
        <v/>
      </c>
      <c r="AE1304" s="1" t="str">
        <f>IF(AND(שבוע_בדילוג[[#This Row],[הווסת פעיל?]]&lt;&gt;"",B1305=1),שבוע_בדילוג[[#This Row],[CycleNumber]],"")</f>
        <v/>
      </c>
      <c r="AF1304" s="1" t="str">
        <f>IF(AND(שבוע_בדילוג[[#This Row],[הווסת פעיל?]]&lt;&gt;"",Y1303=""),שבוע_בדילוג[[#This Row],[CycleNumber]],"")</f>
        <v/>
      </c>
      <c r="AG1304" s="1" t="str">
        <f>IF(B1305=1,"",IF(שבוע_בדילוג[[#This Row],[הווסת פעיל?]]=1,IF(שבוע_בדילוג[[#This Row],[וסת קבוע אחרון]]=F1305,1,0),""))</f>
        <v/>
      </c>
      <c r="AH1304" s="1" t="str">
        <f>IF(B1305=1,"",IF(שבוע_בדילוג[[#This Row],[הווסת פעיל?]]=1,IF(OR(שבוע_בדילוג[[#This Row],[וסת קבוע אחרון]]=F1305,F1305=שבוע_בדילוג[[#This Row],[LengthofCycle]]),1,0),""))</f>
        <v/>
      </c>
      <c r="AI1304" s="1" t="str">
        <f>IF(B1305=1,"",IF(שבוע_בדילוג[[#This Row],[הווסת פעיל?]]=1,IF(OR(שבוע_בדילוג[[#This Row],[וסת קבוע אחרון]]=F1305,F1305=שבוע_בדילוג[[#This Row],[LengthofCycle]],AND(שבוע_בדילוג[[#This Row],[LengthofCycle]]&lt;&gt;שבוע_בדילוג[[#This Row],[וסת קבוע אחרון]],OR(F1305=28,F1305=29))),1,0),""))</f>
        <v/>
      </c>
      <c r="AJ1304" s="1" t="str">
        <f>IF(AND(שבוע_בדילוג[[#This Row],[הווסת פעיל?]]=1,B1305=1),1,"")</f>
        <v/>
      </c>
      <c r="AK1304" s="4" t="str">
        <f>IF(AND(שבוע_בדילוג[[#This Row],[הווסת פעיל?]]&lt;&gt;1,B1305&lt;&gt;1,B1305&lt;&gt;""),IF(שבוע_בדילוג[[#This Row],[LengthofCycle]]=F1305,1,0),"")</f>
        <v/>
      </c>
      <c r="AL1304" s="4" t="str">
        <f>IF(AND(שבוע_בדילוג[[#This Row],[הווסת פעיל?]]&lt;&gt;1,B1305&lt;&gt;1,B1305&lt;&gt;""),IF(OR(שבוע_בדילוג[[#This Row],[LengthofCycle]]=F1305,F1305=29),1,0),"")</f>
        <v/>
      </c>
      <c r="AM1304" s="4" t="str">
        <f>IF(AND(שבוע_בדילוג[[#This Row],[הווסת פעיל?]]&lt;&gt;1,B1305&lt;&gt;1,B1305&lt;&gt;""),IF(OR(שבוע_בדילוג[[#This Row],[LengthofCycle]]=F1305,F1305=29,F1305=28),1,0),"")</f>
        <v/>
      </c>
    </row>
    <row r="1305" spans="1:39" x14ac:dyDescent="0.25">
      <c r="A1305" s="1" t="s">
        <v>161</v>
      </c>
      <c r="B1305" s="1">
        <v>1</v>
      </c>
      <c r="C1305" s="1">
        <v>0</v>
      </c>
      <c r="D1305" s="1">
        <v>0</v>
      </c>
      <c r="E1305" s="1">
        <v>0</v>
      </c>
      <c r="F1305" s="1">
        <v>37</v>
      </c>
      <c r="H1305" s="1">
        <f>שבוע_בדילוג[[#This Row],[LengthofCycle]]+1</f>
        <v>38</v>
      </c>
      <c r="I1305" s="1" t="str">
        <f>IF(IFERROR(LOOKUP(שבוע_בדילוג[[#This Row],[ClientID]],קביעויות[השבוע בדילוג]),FALSE)=שבוע_בדילוג[[#This Row],[ClientID]],1,"")</f>
        <v/>
      </c>
      <c r="J1305" s="1" t="str">
        <f>IF(AND(שבוע_בדילוג[[#This Row],[CycleNumber]]&gt;1,OR(B1306="",שבוע_בדילוג[[#This Row],[CycleNumber]]&gt;B1304)),IF(OR(AND(שבוע_בדילוג[[#This Row],[LengthofCycle]]=29,F1304=29),AND(שבוע_בדילוג[[#This Row],[LengthofCycle]]=36,F1304=36)),1,""),"")</f>
        <v/>
      </c>
      <c r="K1305" s="1" t="str">
        <f>IF(AND(שבוע_בדילוג[[#This Row],[וסת השבוע]]=1,J1304=1,שבוע_בדילוג[[#This Row],[CycleNumber]]&gt;B1304),1,"")</f>
        <v/>
      </c>
      <c r="L1305" s="1" t="str">
        <f>IF(שבוע_בדילוג[[#This Row],[CycleNumber]]=1,"",IF(שבוע_בדילוג[[#This Row],[וסת השבוע]]=1,0,IF(L1304="","",IF(L1304=0,IF(שבוע_בדילוג[[#This Row],[LengthofCycle]]=29,0,1),IF(L1304=1,IF(שבוע_בדילוג[[#This Row],[LengthofCycle]]+F1304=29*2,0,2),IF(L1304=2,IF(שבוע_בדילוג[[#This Row],[LengthofCycle]]+F1304+F1303=29*3,0,3),""))))))</f>
        <v/>
      </c>
      <c r="M1305" s="1" t="str">
        <f>IF(שבוע_בדילוג[[#This Row],[וסת השבוע]]=1,IF(שבוע_בדילוג[[#This Row],[וסת השבוע וההפלגה ביחד]]=1,M1304+1,0),IF(AND(שבוע_בדילוג[[#This Row],[CycleNumber]]&gt;B1304,שבוע_בדילוג[[#This Row],[CycleNumber]]&gt;1),IF(שבוע_בדילוג[[#This Row],[וסת השבוע פעיל?]]&lt;&gt;"",M1304+1,""),""))</f>
        <v/>
      </c>
      <c r="N1305" s="1" t="str">
        <f>IF(שבוע_בדילוג[[#This Row],[וסת השבוע פעיל?2]]="","",IF(AND(שבוע_בדילוג[[#This Row],[וסת השבוע פעיל?]]&lt;&gt;"",שבוע_בדילוג[[#This Row],[CycleNumber]]&lt;B1306,B1306&lt;&gt;"",שבוע_בדילוג[[#This Row],[וסת השבוע פעיל?]]&lt;3),IF(L1306=0,IF(AND(שבוע_בדילוג[[#This Row],[וסת השבוע פעיל?]]&gt;0,J1306=1),0,1),0),""))</f>
        <v/>
      </c>
      <c r="O1305" s="1" t="str">
        <f t="shared" si="104"/>
        <v/>
      </c>
      <c r="P1305" s="1" t="str">
        <f>IF(AND(שבוע_בדילוג[[#This Row],[חיזוי - שבוע]]=1,K1306=1),1,"")</f>
        <v/>
      </c>
      <c r="Q1305" s="1" t="str">
        <f>IF(AND(שבוע_בדילוג[[#This Row],[וסת השבוע פעיל?]]&lt;3,OR(שבוע_בדילוג[[#This Row],[CycleNumber]]&gt;B1306,B1306="")),1,"")</f>
        <v/>
      </c>
      <c r="R1305" s="1" t="str">
        <f>IF(AND(שבוע_בדילוג[[#This Row],[חיזוי - שבוע]]&lt;&gt;"",שבוע_בדילוג[[#This Row],[וסת השבוע פעיל?2]]=""),1,"")</f>
        <v/>
      </c>
      <c r="S1305" s="1" t="str">
        <f>IF(שבוע_בדילוג[[#This Row],[האישה קבעה וסת שבוע בדילוג?]]=1,IF(שבוע_בדילוג[[#This Row],[וסת השבוע פעיל?]]&lt;3,1,0),"")</f>
        <v/>
      </c>
      <c r="T13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5" s="1" t="str">
        <f>IF(B1305&gt;2,IF(AND(F1305=#REF!,#REF!=#REF!),1,0),"")</f>
        <v/>
      </c>
      <c r="V1305" s="1" t="str">
        <f>IF(B1305&gt;3,IF(AND(F1305=#REF!,#REF!=#REF!,#REF!=#REF!),1,0),"")</f>
        <v/>
      </c>
      <c r="W1305" s="1" t="str">
        <f>IF(B1305&gt;4,IF(AND(F1305=#REF!,#REF!=#REF!,#REF!=#REF!,#REF!=F1304),1,0),"")</f>
        <v/>
      </c>
      <c r="X1305" s="1" t="str">
        <f>IF(שבוע_בדילוג[[#This Row],[3 הפלגות זהות]]="","",IF(שבוע_בדילוג[[#This Row],[3 הפלגות זהות]]=1,שבוע_בדילוג[[#This Row],[LengthofCycle]],X1304))</f>
        <v/>
      </c>
      <c r="Z1305" s="1" t="str">
        <f>IF(OR(שבוע_בדילוג[[#This Row],[הווסת פעיל?]]=0,שבוע_בדילוג[[#This Row],[הווסת פעיל?]]=""),"",SUM(Z1304,שבוע_בדילוג[[#This Row],[הווסת פעיל?]]))</f>
        <v/>
      </c>
      <c r="AA1305" s="1" t="str">
        <f>IF(AND(שבוע_בדילוג[[#This Row],[כמה מחזורים עד עקירה]]&lt;&gt;"",Z1306=""),שבוע_בדילוג[[#This Row],[כמה מחזורים עד עקירה]],"")</f>
        <v/>
      </c>
      <c r="AB1305" s="1" t="str">
        <f>IF(AND(שבוע_בדילוג[[#This Row],[הווסת פעיל?]]=1,שבוע_בדילוג[[#This Row],[וסת קבוע אחרון]]&lt;&gt;X1304),שבוע_בדילוג[[#This Row],[וסת קבוע אחרון]],"")</f>
        <v/>
      </c>
      <c r="AC1305" s="1" t="str">
        <f>IF(AND(שבוע_בדילוג[[#This Row],[הווסת פעיל?]]=1,Y1304=0,שבוע_בדילוג[[#This Row],[וסת קבוע אחרון]]=X1304),שבוע_בדילוג[[#This Row],[וסת קבוע אחרון]],"")</f>
        <v/>
      </c>
      <c r="AD1305" s="1" t="str">
        <f>IF(AND(שבוע_בדילוג[[#This Row],[הווסת פעיל?]]=1,Y1304=0,שבוע_בדילוג[[#This Row],[וסת קבוע אחרון]]&lt;&gt;X1304),1,"")</f>
        <v/>
      </c>
      <c r="AE1305" s="1" t="str">
        <f>IF(AND(שבוע_בדילוג[[#This Row],[הווסת פעיל?]]&lt;&gt;"",B1306=1),שבוע_בדילוג[[#This Row],[CycleNumber]],"")</f>
        <v/>
      </c>
      <c r="AF1305" s="1" t="str">
        <f>IF(AND(שבוע_בדילוג[[#This Row],[הווסת פעיל?]]&lt;&gt;"",Y1304=""),שבוע_בדילוג[[#This Row],[CycleNumber]],"")</f>
        <v/>
      </c>
      <c r="AG1305" s="1" t="str">
        <f>IF(B1306=1,"",IF(שבוע_בדילוג[[#This Row],[הווסת פעיל?]]=1,IF(שבוע_בדילוג[[#This Row],[וסת קבוע אחרון]]=F1306,1,0),""))</f>
        <v/>
      </c>
      <c r="AH1305" s="1" t="str">
        <f>IF(B1306=1,"",IF(שבוע_בדילוג[[#This Row],[הווסת פעיל?]]=1,IF(OR(שבוע_בדילוג[[#This Row],[וסת קבוע אחרון]]=F1306,F1306=שבוע_בדילוג[[#This Row],[LengthofCycle]]),1,0),""))</f>
        <v/>
      </c>
      <c r="AI1305" s="1" t="str">
        <f>IF(B1306=1,"",IF(שבוע_בדילוג[[#This Row],[הווסת פעיל?]]=1,IF(OR(שבוע_בדילוג[[#This Row],[וסת קבוע אחרון]]=F1306,F1306=שבוע_בדילוג[[#This Row],[LengthofCycle]],AND(שבוע_בדילוג[[#This Row],[LengthofCycle]]&lt;&gt;שבוע_בדילוג[[#This Row],[וסת קבוע אחרון]],OR(F1306=28,F1306=29))),1,0),""))</f>
        <v/>
      </c>
      <c r="AJ1305" s="1" t="str">
        <f>IF(AND(שבוע_בדילוג[[#This Row],[הווסת פעיל?]]=1,B1306=1),1,"")</f>
        <v/>
      </c>
      <c r="AK1305" s="4">
        <f>IF(AND(שבוע_בדילוג[[#This Row],[הווסת פעיל?]]&lt;&gt;1,B1306&lt;&gt;1,B1306&lt;&gt;""),IF(שבוע_בדילוג[[#This Row],[LengthofCycle]]=F1306,1,0),"")</f>
        <v>0</v>
      </c>
      <c r="AL1305" s="4">
        <f>IF(AND(שבוע_בדילוג[[#This Row],[הווסת פעיל?]]&lt;&gt;1,B1306&lt;&gt;1,B1306&lt;&gt;""),IF(OR(שבוע_בדילוג[[#This Row],[LengthofCycle]]=F1306,F1306=29),1,0),"")</f>
        <v>0</v>
      </c>
      <c r="AM1305" s="4">
        <f>IF(AND(שבוע_בדילוג[[#This Row],[הווסת פעיל?]]&lt;&gt;1,B1306&lt;&gt;1,B1306&lt;&gt;""),IF(OR(שבוע_בדילוג[[#This Row],[LengthofCycle]]=F1306,F1306=29,F1306=28),1,0),"")</f>
        <v>0</v>
      </c>
    </row>
    <row r="1306" spans="1:39" x14ac:dyDescent="0.25">
      <c r="A1306" s="1" t="s">
        <v>161</v>
      </c>
      <c r="B1306" s="1">
        <v>2</v>
      </c>
      <c r="C1306" s="1">
        <v>0</v>
      </c>
      <c r="D1306" s="1">
        <v>1</v>
      </c>
      <c r="E1306" s="1">
        <v>0</v>
      </c>
      <c r="F1306" s="1">
        <v>40</v>
      </c>
      <c r="H1306" s="1">
        <f>שבוע_בדילוג[[#This Row],[LengthofCycle]]+1</f>
        <v>41</v>
      </c>
      <c r="I1306" s="1" t="str">
        <f>IF(IFERROR(LOOKUP(שבוע_בדילוג[[#This Row],[ClientID]],קביעויות[השבוע בדילוג]),FALSE)=שבוע_בדילוג[[#This Row],[ClientID]],1,"")</f>
        <v/>
      </c>
      <c r="J1306" s="1" t="str">
        <f>IF(AND(שבוע_בדילוג[[#This Row],[CycleNumber]]&gt;1,OR(B1307="",שבוע_בדילוג[[#This Row],[CycleNumber]]&gt;B1305)),IF(OR(AND(שבוע_בדילוג[[#This Row],[LengthofCycle]]=29,F1305=29),AND(שבוע_בדילוג[[#This Row],[LengthofCycle]]=36,F1305=36)),1,""),"")</f>
        <v/>
      </c>
      <c r="K1306" s="1" t="str">
        <f>IF(AND(שבוע_בדילוג[[#This Row],[וסת השבוע]]=1,J1305=1,שבוע_בדילוג[[#This Row],[CycleNumber]]&gt;B1305),1,"")</f>
        <v/>
      </c>
      <c r="L1306" s="1" t="str">
        <f>IF(שבוע_בדילוג[[#This Row],[CycleNumber]]=1,"",IF(שבוע_בדילוג[[#This Row],[וסת השבוע]]=1,0,IF(L1305="","",IF(L1305=0,IF(שבוע_בדילוג[[#This Row],[LengthofCycle]]=29,0,1),IF(L1305=1,IF(שבוע_בדילוג[[#This Row],[LengthofCycle]]+F1305=29*2,0,2),IF(L1305=2,IF(שבוע_בדילוג[[#This Row],[LengthofCycle]]+F1305+F1304=29*3,0,3),""))))))</f>
        <v/>
      </c>
      <c r="M1306" s="1" t="str">
        <f>IF(שבוע_בדילוג[[#This Row],[וסת השבוע]]=1,IF(שבוע_בדילוג[[#This Row],[וסת השבוע וההפלגה ביחד]]=1,M1305+1,0),IF(AND(שבוע_בדילוג[[#This Row],[CycleNumber]]&gt;B1305,שבוע_בדילוג[[#This Row],[CycleNumber]]&gt;1),IF(שבוע_בדילוג[[#This Row],[וסת השבוע פעיל?]]&lt;&gt;"",M1305+1,""),""))</f>
        <v/>
      </c>
      <c r="N1306" s="1" t="str">
        <f>IF(שבוע_בדילוג[[#This Row],[וסת השבוע פעיל?2]]="","",IF(AND(שבוע_בדילוג[[#This Row],[וסת השבוע פעיל?]]&lt;&gt;"",שבוע_בדילוג[[#This Row],[CycleNumber]]&lt;B1307,B1307&lt;&gt;"",שבוע_בדילוג[[#This Row],[וסת השבוע פעיל?]]&lt;3),IF(L1307=0,IF(AND(שבוע_בדילוג[[#This Row],[וסת השבוע פעיל?]]&gt;0,J1307=1),0,1),0),""))</f>
        <v/>
      </c>
      <c r="O1306" s="1" t="str">
        <f t="shared" si="104"/>
        <v/>
      </c>
      <c r="P1306" s="1" t="str">
        <f>IF(AND(שבוע_בדילוג[[#This Row],[חיזוי - שבוע]]=1,K1307=1),1,"")</f>
        <v/>
      </c>
      <c r="Q1306" s="1" t="str">
        <f>IF(AND(שבוע_בדילוג[[#This Row],[וסת השבוע פעיל?]]&lt;3,OR(שבוע_בדילוג[[#This Row],[CycleNumber]]&gt;B1307,B1307="")),1,"")</f>
        <v/>
      </c>
      <c r="R1306" s="1" t="str">
        <f>IF(AND(שבוע_בדילוג[[#This Row],[חיזוי - שבוע]]&lt;&gt;"",שבוע_בדילוג[[#This Row],[וסת השבוע פעיל?2]]=""),1,"")</f>
        <v/>
      </c>
      <c r="S1306" s="1" t="str">
        <f>IF(שבוע_בדילוג[[#This Row],[האישה קבעה וסת שבוע בדילוג?]]=1,IF(שבוע_בדילוג[[#This Row],[וסת השבוע פעיל?]]&lt;3,1,0),"")</f>
        <v/>
      </c>
      <c r="T13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6" s="1" t="str">
        <f>IF(B1306&gt;2,IF(AND(F1306=F1305,F1305=#REF!),1,0),"")</f>
        <v/>
      </c>
      <c r="V1306" s="1" t="str">
        <f>IF(B1306&gt;3,IF(AND(F1306=F1305,F1305=#REF!,#REF!=#REF!),1,0),"")</f>
        <v/>
      </c>
      <c r="W1306" s="1" t="str">
        <f>IF(B1306&gt;4,IF(AND(F1306=F1305,F1305=#REF!,#REF!=#REF!,#REF!=#REF!),1,0),"")</f>
        <v/>
      </c>
      <c r="X1306" s="1" t="str">
        <f>IF(שבוע_בדילוג[[#This Row],[3 הפלגות זהות]]="","",IF(שבוע_בדילוג[[#This Row],[3 הפלגות זהות]]=1,שבוע_בדילוג[[#This Row],[LengthofCycle]],X1305))</f>
        <v/>
      </c>
      <c r="Z1306" s="1" t="str">
        <f>IF(OR(שבוע_בדילוג[[#This Row],[הווסת פעיל?]]=0,שבוע_בדילוג[[#This Row],[הווסת פעיל?]]=""),"",SUM(Z1305,שבוע_בדילוג[[#This Row],[הווסת פעיל?]]))</f>
        <v/>
      </c>
      <c r="AA1306" s="1" t="str">
        <f>IF(AND(שבוע_בדילוג[[#This Row],[כמה מחזורים עד עקירה]]&lt;&gt;"",Z1307=""),שבוע_בדילוג[[#This Row],[כמה מחזורים עד עקירה]],"")</f>
        <v/>
      </c>
      <c r="AB1306" s="1" t="str">
        <f>IF(AND(שבוע_בדילוג[[#This Row],[הווסת פעיל?]]=1,שבוע_בדילוג[[#This Row],[וסת קבוע אחרון]]&lt;&gt;X1305),שבוע_בדילוג[[#This Row],[וסת קבוע אחרון]],"")</f>
        <v/>
      </c>
      <c r="AC1306" s="1" t="str">
        <f>IF(AND(שבוע_בדילוג[[#This Row],[הווסת פעיל?]]=1,Y1305=0,שבוע_בדילוג[[#This Row],[וסת קבוע אחרון]]=X1305),שבוע_בדילוג[[#This Row],[וסת קבוע אחרון]],"")</f>
        <v/>
      </c>
      <c r="AD1306" s="1" t="str">
        <f>IF(AND(שבוע_בדילוג[[#This Row],[הווסת פעיל?]]=1,Y1305=0,שבוע_בדילוג[[#This Row],[וסת קבוע אחרון]]&lt;&gt;X1305),1,"")</f>
        <v/>
      </c>
      <c r="AE1306" s="1" t="str">
        <f>IF(AND(שבוע_בדילוג[[#This Row],[הווסת פעיל?]]&lt;&gt;"",B1307=1),שבוע_בדילוג[[#This Row],[CycleNumber]],"")</f>
        <v/>
      </c>
      <c r="AF1306" s="1" t="str">
        <f>IF(AND(שבוע_בדילוג[[#This Row],[הווסת פעיל?]]&lt;&gt;"",Y1305=""),שבוע_בדילוג[[#This Row],[CycleNumber]],"")</f>
        <v/>
      </c>
      <c r="AG1306" s="1" t="str">
        <f>IF(B1307=1,"",IF(שבוע_בדילוג[[#This Row],[הווסת פעיל?]]=1,IF(שבוע_בדילוג[[#This Row],[וסת קבוע אחרון]]=F1307,1,0),""))</f>
        <v/>
      </c>
      <c r="AH1306" s="1" t="str">
        <f>IF(B1307=1,"",IF(שבוע_בדילוג[[#This Row],[הווסת פעיל?]]=1,IF(OR(שבוע_בדילוג[[#This Row],[וסת קבוע אחרון]]=F1307,F1307=שבוע_בדילוג[[#This Row],[LengthofCycle]]),1,0),""))</f>
        <v/>
      </c>
      <c r="AI1306" s="1" t="str">
        <f>IF(B1307=1,"",IF(שבוע_בדילוג[[#This Row],[הווסת פעיל?]]=1,IF(OR(שבוע_בדילוג[[#This Row],[וסת קבוע אחרון]]=F1307,F1307=שבוע_בדילוג[[#This Row],[LengthofCycle]],AND(שבוע_בדילוג[[#This Row],[LengthofCycle]]&lt;&gt;שבוע_בדילוג[[#This Row],[וסת קבוע אחרון]],OR(F1307=28,F1307=29))),1,0),""))</f>
        <v/>
      </c>
      <c r="AJ1306" s="1" t="str">
        <f>IF(AND(שבוע_בדילוג[[#This Row],[הווסת פעיל?]]=1,B1307=1),1,"")</f>
        <v/>
      </c>
      <c r="AK1306" s="4">
        <f>IF(AND(שבוע_בדילוג[[#This Row],[הווסת פעיל?]]&lt;&gt;1,B1307&lt;&gt;1,B1307&lt;&gt;""),IF(שבוע_בדילוג[[#This Row],[LengthofCycle]]=F1307,1,0),"")</f>
        <v>0</v>
      </c>
      <c r="AL1306" s="4">
        <f>IF(AND(שבוע_בדילוג[[#This Row],[הווסת פעיל?]]&lt;&gt;1,B1307&lt;&gt;1,B1307&lt;&gt;""),IF(OR(שבוע_בדילוג[[#This Row],[LengthofCycle]]=F1307,F1307=29),1,0),"")</f>
        <v>0</v>
      </c>
      <c r="AM1306" s="4">
        <f>IF(AND(שבוע_בדילוג[[#This Row],[הווסת פעיל?]]&lt;&gt;1,B1307&lt;&gt;1,B1307&lt;&gt;""),IF(OR(שבוע_בדילוג[[#This Row],[LengthofCycle]]=F1307,F1307=29,F1307=28),1,0),"")</f>
        <v>0</v>
      </c>
    </row>
    <row r="1307" spans="1:39" x14ac:dyDescent="0.25">
      <c r="A1307" s="1" t="s">
        <v>161</v>
      </c>
      <c r="B1307" s="1">
        <v>3</v>
      </c>
      <c r="C1307" s="1">
        <v>0</v>
      </c>
      <c r="D1307" s="1">
        <v>1</v>
      </c>
      <c r="E1307" s="1">
        <v>0</v>
      </c>
      <c r="F1307" s="1">
        <v>39</v>
      </c>
      <c r="H1307" s="1">
        <f>שבוע_בדילוג[[#This Row],[LengthofCycle]]+1</f>
        <v>40</v>
      </c>
      <c r="I1307" s="1" t="str">
        <f>IF(IFERROR(LOOKUP(שבוע_בדילוג[[#This Row],[ClientID]],קביעויות[השבוע בדילוג]),FALSE)=שבוע_בדילוג[[#This Row],[ClientID]],1,"")</f>
        <v/>
      </c>
      <c r="J1307" s="1" t="str">
        <f>IF(AND(שבוע_בדילוג[[#This Row],[CycleNumber]]&gt;1,OR(B1308="",שבוע_בדילוג[[#This Row],[CycleNumber]]&gt;B1306)),IF(OR(AND(שבוע_בדילוג[[#This Row],[LengthofCycle]]=29,F1306=29),AND(שבוע_בדילוג[[#This Row],[LengthofCycle]]=36,F1306=36)),1,""),"")</f>
        <v/>
      </c>
      <c r="K1307" s="1" t="str">
        <f>IF(AND(שבוע_בדילוג[[#This Row],[וסת השבוע]]=1,J1306=1,שבוע_בדילוג[[#This Row],[CycleNumber]]&gt;B1306),1,"")</f>
        <v/>
      </c>
      <c r="L1307" s="1" t="str">
        <f>IF(שבוע_בדילוג[[#This Row],[CycleNumber]]=1,"",IF(שבוע_בדילוג[[#This Row],[וסת השבוע]]=1,0,IF(L1306="","",IF(L1306=0,IF(שבוע_בדילוג[[#This Row],[LengthofCycle]]=29,0,1),IF(L1306=1,IF(שבוע_בדילוג[[#This Row],[LengthofCycle]]+F1306=29*2,0,2),IF(L1306=2,IF(שבוע_בדילוג[[#This Row],[LengthofCycle]]+F1306+F1305=29*3,0,3),""))))))</f>
        <v/>
      </c>
      <c r="M1307" s="1" t="str">
        <f>IF(שבוע_בדילוג[[#This Row],[וסת השבוע]]=1,IF(שבוע_בדילוג[[#This Row],[וסת השבוע וההפלגה ביחד]]=1,M1306+1,0),IF(AND(שבוע_בדילוג[[#This Row],[CycleNumber]]&gt;B1306,שבוע_בדילוג[[#This Row],[CycleNumber]]&gt;1),IF(שבוע_בדילוג[[#This Row],[וסת השבוע פעיל?]]&lt;&gt;"",M1306+1,""),""))</f>
        <v/>
      </c>
      <c r="N1307" s="1" t="str">
        <f>IF(שבוע_בדילוג[[#This Row],[וסת השבוע פעיל?2]]="","",IF(AND(שבוע_בדילוג[[#This Row],[וסת השבוע פעיל?]]&lt;&gt;"",שבוע_בדילוג[[#This Row],[CycleNumber]]&lt;B1308,B1308&lt;&gt;"",שבוע_בדילוג[[#This Row],[וסת השבוע פעיל?]]&lt;3),IF(L1308=0,IF(AND(שבוע_בדילוג[[#This Row],[וסת השבוע פעיל?]]&gt;0,J1308=1),0,1),0),""))</f>
        <v/>
      </c>
      <c r="O1307" s="1" t="str">
        <f t="shared" si="104"/>
        <v/>
      </c>
      <c r="P1307" s="1" t="str">
        <f>IF(AND(שבוע_בדילוג[[#This Row],[חיזוי - שבוע]]=1,K1308=1),1,"")</f>
        <v/>
      </c>
      <c r="Q1307" s="1" t="str">
        <f>IF(AND(שבוע_בדילוג[[#This Row],[וסת השבוע פעיל?]]&lt;3,OR(שבוע_בדילוג[[#This Row],[CycleNumber]]&gt;B1308,B1308="")),1,"")</f>
        <v/>
      </c>
      <c r="R1307" s="1" t="str">
        <f>IF(AND(שבוע_בדילוג[[#This Row],[חיזוי - שבוע]]&lt;&gt;"",שבוע_בדילוג[[#This Row],[וסת השבוע פעיל?2]]=""),1,"")</f>
        <v/>
      </c>
      <c r="S1307" s="1" t="str">
        <f>IF(שבוע_בדילוג[[#This Row],[האישה קבעה וסת שבוע בדילוג?]]=1,IF(שבוע_בדילוג[[#This Row],[וסת השבוע פעיל?]]&lt;3,1,0),"")</f>
        <v/>
      </c>
      <c r="T13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7" s="1">
        <f t="shared" ref="U1307:U1370" si="105">IF(B1307&gt;2,IF(AND(F1307=F1306,F1306=F1305),1,0),"")</f>
        <v>0</v>
      </c>
      <c r="V1307" s="1" t="str">
        <f>IF(B1307&gt;3,IF(AND(F1307=F1306,F1306=F1305,F1305=#REF!),1,0),"")</f>
        <v/>
      </c>
      <c r="W1307" s="1" t="str">
        <f>IF(B1307&gt;4,IF(AND(F1307=F1306,F1306=F1305,F1305=#REF!,#REF!=#REF!),1,0),"")</f>
        <v/>
      </c>
      <c r="X1307" s="1" t="str">
        <f>IF(שבוע_בדילוג[[#This Row],[3 הפלגות זהות]]="","",IF(שבוע_בדילוג[[#This Row],[3 הפלגות זהות]]=1,שבוע_בדילוג[[#This Row],[LengthofCycle]],X1306))</f>
        <v/>
      </c>
      <c r="Z1307" s="1" t="str">
        <f>IF(OR(שבוע_בדילוג[[#This Row],[הווסת פעיל?]]=0,שבוע_בדילוג[[#This Row],[הווסת פעיל?]]=""),"",SUM(Z1306,שבוע_בדילוג[[#This Row],[הווסת פעיל?]]))</f>
        <v/>
      </c>
      <c r="AA1307" s="1" t="str">
        <f>IF(AND(שבוע_בדילוג[[#This Row],[כמה מחזורים עד עקירה]]&lt;&gt;"",Z1308=""),שבוע_בדילוג[[#This Row],[כמה מחזורים עד עקירה]],"")</f>
        <v/>
      </c>
      <c r="AB1307" s="1" t="str">
        <f>IF(AND(שבוע_בדילוג[[#This Row],[הווסת פעיל?]]=1,שבוע_בדילוג[[#This Row],[וסת קבוע אחרון]]&lt;&gt;X1306),שבוע_בדילוג[[#This Row],[וסת קבוע אחרון]],"")</f>
        <v/>
      </c>
      <c r="AC1307" s="1" t="str">
        <f>IF(AND(שבוע_בדילוג[[#This Row],[הווסת פעיל?]]=1,Y1306=0,שבוע_בדילוג[[#This Row],[וסת קבוע אחרון]]=X1306),שבוע_בדילוג[[#This Row],[וסת קבוע אחרון]],"")</f>
        <v/>
      </c>
      <c r="AD1307" s="1" t="str">
        <f>IF(AND(שבוע_בדילוג[[#This Row],[הווסת פעיל?]]=1,Y1306=0,שבוע_בדילוג[[#This Row],[וסת קבוע אחרון]]&lt;&gt;X1306),1,"")</f>
        <v/>
      </c>
      <c r="AE1307" s="1" t="str">
        <f>IF(AND(שבוע_בדילוג[[#This Row],[הווסת פעיל?]]&lt;&gt;"",B1308=1),שבוע_בדילוג[[#This Row],[CycleNumber]],"")</f>
        <v/>
      </c>
      <c r="AF1307" s="1" t="str">
        <f>IF(AND(שבוע_בדילוג[[#This Row],[הווסת פעיל?]]&lt;&gt;"",Y1306=""),שבוע_בדילוג[[#This Row],[CycleNumber]],"")</f>
        <v/>
      </c>
      <c r="AG1307" s="1" t="str">
        <f>IF(B1308=1,"",IF(שבוע_בדילוג[[#This Row],[הווסת פעיל?]]=1,IF(שבוע_בדילוג[[#This Row],[וסת קבוע אחרון]]=F1308,1,0),""))</f>
        <v/>
      </c>
      <c r="AH1307" s="1" t="str">
        <f>IF(B1308=1,"",IF(שבוע_בדילוג[[#This Row],[הווסת פעיל?]]=1,IF(OR(שבוע_בדילוג[[#This Row],[וסת קבוע אחרון]]=F1308,F1308=שבוע_בדילוג[[#This Row],[LengthofCycle]]),1,0),""))</f>
        <v/>
      </c>
      <c r="AI1307" s="1" t="str">
        <f>IF(B1308=1,"",IF(שבוע_בדילוג[[#This Row],[הווסת פעיל?]]=1,IF(OR(שבוע_בדילוג[[#This Row],[וסת קבוע אחרון]]=F1308,F1308=שבוע_בדילוג[[#This Row],[LengthofCycle]],AND(שבוע_בדילוג[[#This Row],[LengthofCycle]]&lt;&gt;שבוע_בדילוג[[#This Row],[וסת קבוע אחרון]],OR(F1308=28,F1308=29))),1,0),""))</f>
        <v/>
      </c>
      <c r="AJ1307" s="1" t="str">
        <f>IF(AND(שבוע_בדילוג[[#This Row],[הווסת פעיל?]]=1,B1308=1),1,"")</f>
        <v/>
      </c>
      <c r="AK1307" s="4">
        <f>IF(AND(שבוע_בדילוג[[#This Row],[הווסת פעיל?]]&lt;&gt;1,B1308&lt;&gt;1,B1308&lt;&gt;""),IF(שבוע_בדילוג[[#This Row],[LengthofCycle]]=F1308,1,0),"")</f>
        <v>0</v>
      </c>
      <c r="AL1307" s="4">
        <f>IF(AND(שבוע_בדילוג[[#This Row],[הווסת פעיל?]]&lt;&gt;1,B1308&lt;&gt;1,B1308&lt;&gt;""),IF(OR(שבוע_בדילוג[[#This Row],[LengthofCycle]]=F1308,F1308=29),1,0),"")</f>
        <v>0</v>
      </c>
      <c r="AM1307" s="4">
        <f>IF(AND(שבוע_בדילוג[[#This Row],[הווסת פעיל?]]&lt;&gt;1,B1308&lt;&gt;1,B1308&lt;&gt;""),IF(OR(שבוע_בדילוג[[#This Row],[LengthofCycle]]=F1308,F1308=29,F1308=28),1,0),"")</f>
        <v>0</v>
      </c>
    </row>
    <row r="1308" spans="1:39" x14ac:dyDescent="0.25">
      <c r="A1308" s="1" t="s">
        <v>161</v>
      </c>
      <c r="B1308" s="1">
        <v>4</v>
      </c>
      <c r="C1308" s="1">
        <v>0</v>
      </c>
      <c r="D1308" s="1">
        <v>1</v>
      </c>
      <c r="E1308" s="1">
        <v>0</v>
      </c>
      <c r="F1308" s="1">
        <v>30</v>
      </c>
      <c r="H1308" s="1">
        <f>שבוע_בדילוג[[#This Row],[LengthofCycle]]+1</f>
        <v>31</v>
      </c>
      <c r="I1308" s="1" t="str">
        <f>IF(IFERROR(LOOKUP(שבוע_בדילוג[[#This Row],[ClientID]],קביעויות[השבוע בדילוג]),FALSE)=שבוע_בדילוג[[#This Row],[ClientID]],1,"")</f>
        <v/>
      </c>
      <c r="J1308" s="1" t="str">
        <f>IF(AND(שבוע_בדילוג[[#This Row],[CycleNumber]]&gt;1,OR(B1309="",שבוע_בדילוג[[#This Row],[CycleNumber]]&gt;B1307)),IF(OR(AND(שבוע_בדילוג[[#This Row],[LengthofCycle]]=29,F1307=29),AND(שבוע_בדילוג[[#This Row],[LengthofCycle]]=36,F1307=36)),1,""),"")</f>
        <v/>
      </c>
      <c r="K1308" s="1" t="str">
        <f>IF(AND(שבוע_בדילוג[[#This Row],[וסת השבוע]]=1,J1307=1,שבוע_בדילוג[[#This Row],[CycleNumber]]&gt;B1307),1,"")</f>
        <v/>
      </c>
      <c r="L1308" s="1" t="str">
        <f>IF(שבוע_בדילוג[[#This Row],[CycleNumber]]=1,"",IF(שבוע_בדילוג[[#This Row],[וסת השבוע]]=1,0,IF(L1307="","",IF(L1307=0,IF(שבוע_בדילוג[[#This Row],[LengthofCycle]]=29,0,1),IF(L1307=1,IF(שבוע_בדילוג[[#This Row],[LengthofCycle]]+F1307=29*2,0,2),IF(L1307=2,IF(שבוע_בדילוג[[#This Row],[LengthofCycle]]+F1307+F1306=29*3,0,3),""))))))</f>
        <v/>
      </c>
      <c r="M1308" s="1" t="str">
        <f>IF(שבוע_בדילוג[[#This Row],[וסת השבוע]]=1,IF(שבוע_בדילוג[[#This Row],[וסת השבוע וההפלגה ביחד]]=1,M1307+1,0),IF(AND(שבוע_בדילוג[[#This Row],[CycleNumber]]&gt;B1307,שבוע_בדילוג[[#This Row],[CycleNumber]]&gt;1),IF(שבוע_בדילוג[[#This Row],[וסת השבוע פעיל?]]&lt;&gt;"",M1307+1,""),""))</f>
        <v/>
      </c>
      <c r="N1308" s="1" t="str">
        <f>IF(שבוע_בדילוג[[#This Row],[וסת השבוע פעיל?2]]="","",IF(AND(שבוע_בדילוג[[#This Row],[וסת השבוע פעיל?]]&lt;&gt;"",שבוע_בדילוג[[#This Row],[CycleNumber]]&lt;B1309,B1309&lt;&gt;"",שבוע_בדילוג[[#This Row],[וסת השבוע פעיל?]]&lt;3),IF(L1309=0,IF(AND(שבוע_בדילוג[[#This Row],[וסת השבוע פעיל?]]&gt;0,J1309=1),0,1),0),""))</f>
        <v/>
      </c>
      <c r="O1308" s="1" t="str">
        <f t="shared" si="104"/>
        <v/>
      </c>
      <c r="P1308" s="1" t="str">
        <f>IF(AND(שבוע_בדילוג[[#This Row],[חיזוי - שבוע]]=1,K1309=1),1,"")</f>
        <v/>
      </c>
      <c r="Q1308" s="1" t="str">
        <f>IF(AND(שבוע_בדילוג[[#This Row],[וסת השבוע פעיל?]]&lt;3,OR(שבוע_בדילוג[[#This Row],[CycleNumber]]&gt;B1309,B1309="")),1,"")</f>
        <v/>
      </c>
      <c r="R1308" s="1" t="str">
        <f>IF(AND(שבוע_בדילוג[[#This Row],[חיזוי - שבוע]]&lt;&gt;"",שבוע_בדילוג[[#This Row],[וסת השבוע פעיל?2]]=""),1,"")</f>
        <v/>
      </c>
      <c r="S1308" s="1" t="str">
        <f>IF(שבוע_בדילוג[[#This Row],[האישה קבעה וסת שבוע בדילוג?]]=1,IF(שבוע_בדילוג[[#This Row],[וסת השבוע פעיל?]]&lt;3,1,0),"")</f>
        <v/>
      </c>
      <c r="T13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8" s="1">
        <f t="shared" si="105"/>
        <v>0</v>
      </c>
      <c r="V1308" s="1">
        <f t="shared" ref="V1308:V1371" si="106">IF(B1308&gt;3,IF(AND(F1308=F1307,F1307=F1306,F1306=F1305),1,0),"")</f>
        <v>0</v>
      </c>
      <c r="W1308" s="1" t="str">
        <f>IF(B1308&gt;4,IF(AND(F1308=F1307,F1307=F1306,F1306=F1305,F1305=#REF!),1,0),"")</f>
        <v/>
      </c>
      <c r="X1308" s="1" t="str">
        <f>IF(שבוע_בדילוג[[#This Row],[3 הפלגות זהות]]="","",IF(שבוע_בדילוג[[#This Row],[3 הפלגות זהות]]=1,שבוע_בדילוג[[#This Row],[LengthofCycle]],X1307))</f>
        <v/>
      </c>
      <c r="Z1308" s="1" t="str">
        <f>IF(OR(שבוע_בדילוג[[#This Row],[הווסת פעיל?]]=0,שבוע_בדילוג[[#This Row],[הווסת פעיל?]]=""),"",SUM(Z1307,שבוע_בדילוג[[#This Row],[הווסת פעיל?]]))</f>
        <v/>
      </c>
      <c r="AA1308" s="1" t="str">
        <f>IF(AND(שבוע_בדילוג[[#This Row],[כמה מחזורים עד עקירה]]&lt;&gt;"",Z1309=""),שבוע_בדילוג[[#This Row],[כמה מחזורים עד עקירה]],"")</f>
        <v/>
      </c>
      <c r="AB1308" s="1" t="str">
        <f>IF(AND(שבוע_בדילוג[[#This Row],[הווסת פעיל?]]=1,שבוע_בדילוג[[#This Row],[וסת קבוע אחרון]]&lt;&gt;X1307),שבוע_בדילוג[[#This Row],[וסת קבוע אחרון]],"")</f>
        <v/>
      </c>
      <c r="AC1308" s="1" t="str">
        <f>IF(AND(שבוע_בדילוג[[#This Row],[הווסת פעיל?]]=1,Y1307=0,שבוע_בדילוג[[#This Row],[וסת קבוע אחרון]]=X1307),שבוע_בדילוג[[#This Row],[וסת קבוע אחרון]],"")</f>
        <v/>
      </c>
      <c r="AD1308" s="1" t="str">
        <f>IF(AND(שבוע_בדילוג[[#This Row],[הווסת פעיל?]]=1,Y1307=0,שבוע_בדילוג[[#This Row],[וסת קבוע אחרון]]&lt;&gt;X1307),1,"")</f>
        <v/>
      </c>
      <c r="AE1308" s="1" t="str">
        <f>IF(AND(שבוע_בדילוג[[#This Row],[הווסת פעיל?]]&lt;&gt;"",B1309=1),שבוע_בדילוג[[#This Row],[CycleNumber]],"")</f>
        <v/>
      </c>
      <c r="AF1308" s="1" t="str">
        <f>IF(AND(שבוע_בדילוג[[#This Row],[הווסת פעיל?]]&lt;&gt;"",Y1307=""),שבוע_בדילוג[[#This Row],[CycleNumber]],"")</f>
        <v/>
      </c>
      <c r="AG1308" s="1" t="str">
        <f>IF(B1309=1,"",IF(שבוע_בדילוג[[#This Row],[הווסת פעיל?]]=1,IF(שבוע_בדילוג[[#This Row],[וסת קבוע אחרון]]=F1309,1,0),""))</f>
        <v/>
      </c>
      <c r="AH1308" s="1" t="str">
        <f>IF(B1309=1,"",IF(שבוע_בדילוג[[#This Row],[הווסת פעיל?]]=1,IF(OR(שבוע_בדילוג[[#This Row],[וסת קבוע אחרון]]=F1309,F1309=שבוע_בדילוג[[#This Row],[LengthofCycle]]),1,0),""))</f>
        <v/>
      </c>
      <c r="AI1308" s="1" t="str">
        <f>IF(B1309=1,"",IF(שבוע_בדילוג[[#This Row],[הווסת פעיל?]]=1,IF(OR(שבוע_בדילוג[[#This Row],[וסת קבוע אחרון]]=F1309,F1309=שבוע_בדילוג[[#This Row],[LengthofCycle]],AND(שבוע_בדילוג[[#This Row],[LengthofCycle]]&lt;&gt;שבוע_בדילוג[[#This Row],[וסת קבוע אחרון]],OR(F1309=28,F1309=29))),1,0),""))</f>
        <v/>
      </c>
      <c r="AJ1308" s="1" t="str">
        <f>IF(AND(שבוע_בדילוג[[#This Row],[הווסת פעיל?]]=1,B1309=1),1,"")</f>
        <v/>
      </c>
      <c r="AK1308" s="4">
        <f>IF(AND(שבוע_בדילוג[[#This Row],[הווסת פעיל?]]&lt;&gt;1,B1309&lt;&gt;1,B1309&lt;&gt;""),IF(שבוע_בדילוג[[#This Row],[LengthofCycle]]=F1309,1,0),"")</f>
        <v>0</v>
      </c>
      <c r="AL1308" s="4">
        <f>IF(AND(שבוע_בדילוג[[#This Row],[הווסת פעיל?]]&lt;&gt;1,B1309&lt;&gt;1,B1309&lt;&gt;""),IF(OR(שבוע_בדילוג[[#This Row],[LengthofCycle]]=F1309,F1309=29),1,0),"")</f>
        <v>1</v>
      </c>
      <c r="AM1308" s="4">
        <f>IF(AND(שבוע_בדילוג[[#This Row],[הווסת פעיל?]]&lt;&gt;1,B1309&lt;&gt;1,B1309&lt;&gt;""),IF(OR(שבוע_בדילוג[[#This Row],[LengthofCycle]]=F1309,F1309=29,F1309=28),1,0),"")</f>
        <v>1</v>
      </c>
    </row>
    <row r="1309" spans="1:39" x14ac:dyDescent="0.25">
      <c r="A1309" s="1" t="s">
        <v>161</v>
      </c>
      <c r="B1309" s="1">
        <v>5</v>
      </c>
      <c r="C1309" s="1">
        <v>0</v>
      </c>
      <c r="D1309" s="1">
        <v>1</v>
      </c>
      <c r="E1309" s="1">
        <v>0</v>
      </c>
      <c r="F1309" s="1">
        <v>29</v>
      </c>
      <c r="H1309" s="1">
        <f>שבוע_בדילוג[[#This Row],[LengthofCycle]]+1</f>
        <v>30</v>
      </c>
      <c r="I1309" s="1" t="str">
        <f>IF(IFERROR(LOOKUP(שבוע_בדילוג[[#This Row],[ClientID]],קביעויות[השבוע בדילוג]),FALSE)=שבוע_בדילוג[[#This Row],[ClientID]],1,"")</f>
        <v/>
      </c>
      <c r="J1309" s="1" t="str">
        <f>IF(AND(שבוע_בדילוג[[#This Row],[CycleNumber]]&gt;1,OR(B1310="",שבוע_בדילוג[[#This Row],[CycleNumber]]&gt;B1308)),IF(OR(AND(שבוע_בדילוג[[#This Row],[LengthofCycle]]=29,F1308=29),AND(שבוע_בדילוג[[#This Row],[LengthofCycle]]=36,F1308=36)),1,""),"")</f>
        <v/>
      </c>
      <c r="K1309" s="1" t="str">
        <f>IF(AND(שבוע_בדילוג[[#This Row],[וסת השבוע]]=1,J1308=1,שבוע_בדילוג[[#This Row],[CycleNumber]]&gt;B1308),1,"")</f>
        <v/>
      </c>
      <c r="L1309" s="1" t="str">
        <f>IF(שבוע_בדילוג[[#This Row],[CycleNumber]]=1,"",IF(שבוע_בדילוג[[#This Row],[וסת השבוע]]=1,0,IF(L1308="","",IF(L1308=0,IF(שבוע_בדילוג[[#This Row],[LengthofCycle]]=29,0,1),IF(L1308=1,IF(שבוע_בדילוג[[#This Row],[LengthofCycle]]+F1308=29*2,0,2),IF(L1308=2,IF(שבוע_בדילוג[[#This Row],[LengthofCycle]]+F1308+F1307=29*3,0,3),""))))))</f>
        <v/>
      </c>
      <c r="M1309" s="1" t="str">
        <f>IF(שבוע_בדילוג[[#This Row],[וסת השבוע]]=1,IF(שבוע_בדילוג[[#This Row],[וסת השבוע וההפלגה ביחד]]=1,M1308+1,0),IF(AND(שבוע_בדילוג[[#This Row],[CycleNumber]]&gt;B1308,שבוע_בדילוג[[#This Row],[CycleNumber]]&gt;1),IF(שבוע_בדילוג[[#This Row],[וסת השבוע פעיל?]]&lt;&gt;"",M1308+1,""),""))</f>
        <v/>
      </c>
      <c r="N1309" s="1" t="str">
        <f>IF(שבוע_בדילוג[[#This Row],[וסת השבוע פעיל?2]]="","",IF(AND(שבוע_בדילוג[[#This Row],[וסת השבוע פעיל?]]&lt;&gt;"",שבוע_בדילוג[[#This Row],[CycleNumber]]&lt;B1310,B1310&lt;&gt;"",שבוע_בדילוג[[#This Row],[וסת השבוע פעיל?]]&lt;3),IF(L1310=0,IF(AND(שבוע_בדילוג[[#This Row],[וסת השבוע פעיל?]]&gt;0,J1310=1),0,1),0),""))</f>
        <v/>
      </c>
      <c r="O1309" s="1" t="str">
        <f t="shared" si="104"/>
        <v/>
      </c>
      <c r="P1309" s="1" t="str">
        <f>IF(AND(שבוע_בדילוג[[#This Row],[חיזוי - שבוע]]=1,K1310=1),1,"")</f>
        <v/>
      </c>
      <c r="Q1309" s="1" t="str">
        <f>IF(AND(שבוע_בדילוג[[#This Row],[וסת השבוע פעיל?]]&lt;3,OR(שבוע_בדילוג[[#This Row],[CycleNumber]]&gt;B1310,B1310="")),1,"")</f>
        <v/>
      </c>
      <c r="R1309" s="1" t="str">
        <f>IF(AND(שבוע_בדילוג[[#This Row],[חיזוי - שבוע]]&lt;&gt;"",שבוע_בדילוג[[#This Row],[וסת השבוע פעיל?2]]=""),1,"")</f>
        <v/>
      </c>
      <c r="S1309" s="1" t="str">
        <f>IF(שבוע_בדילוג[[#This Row],[האישה קבעה וסת שבוע בדילוג?]]=1,IF(שבוע_בדילוג[[#This Row],[וסת השבוע פעיל?]]&lt;3,1,0),"")</f>
        <v/>
      </c>
      <c r="T13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09" s="1">
        <f t="shared" si="105"/>
        <v>0</v>
      </c>
      <c r="V1309" s="1">
        <f t="shared" si="106"/>
        <v>0</v>
      </c>
      <c r="W1309" s="1">
        <f t="shared" ref="W1309:W1372" si="107">IF(B1309&gt;4,IF(AND(F1309=F1308,F1308=F1307,F1307=F1306,F1306=F1305),1,0),"")</f>
        <v>0</v>
      </c>
      <c r="X1309" s="1" t="str">
        <f>IF(שבוע_בדילוג[[#This Row],[3 הפלגות זהות]]="","",IF(שבוע_בדילוג[[#This Row],[3 הפלגות זהות]]=1,שבוע_בדילוג[[#This Row],[LengthofCycle]],X1308))</f>
        <v/>
      </c>
      <c r="Z1309" s="1" t="str">
        <f>IF(OR(שבוע_בדילוג[[#This Row],[הווסת פעיל?]]=0,שבוע_בדילוג[[#This Row],[הווסת פעיל?]]=""),"",SUM(Z1308,שבוע_בדילוג[[#This Row],[הווסת פעיל?]]))</f>
        <v/>
      </c>
      <c r="AA1309" s="1" t="str">
        <f>IF(AND(שבוע_בדילוג[[#This Row],[כמה מחזורים עד עקירה]]&lt;&gt;"",Z1310=""),שבוע_בדילוג[[#This Row],[כמה מחזורים עד עקירה]],"")</f>
        <v/>
      </c>
      <c r="AB1309" s="1" t="str">
        <f>IF(AND(שבוע_בדילוג[[#This Row],[הווסת פעיל?]]=1,שבוע_בדילוג[[#This Row],[וסת קבוע אחרון]]&lt;&gt;X1308),שבוע_בדילוג[[#This Row],[וסת קבוע אחרון]],"")</f>
        <v/>
      </c>
      <c r="AC1309" s="1" t="str">
        <f>IF(AND(שבוע_בדילוג[[#This Row],[הווסת פעיל?]]=1,Y1308=0,שבוע_בדילוג[[#This Row],[וסת קבוע אחרון]]=X1308),שבוע_בדילוג[[#This Row],[וסת קבוע אחרון]],"")</f>
        <v/>
      </c>
      <c r="AD1309" s="1" t="str">
        <f>IF(AND(שבוע_בדילוג[[#This Row],[הווסת פעיל?]]=1,Y1308=0,שבוע_בדילוג[[#This Row],[וסת קבוע אחרון]]&lt;&gt;X1308),1,"")</f>
        <v/>
      </c>
      <c r="AE1309" s="1" t="str">
        <f>IF(AND(שבוע_בדילוג[[#This Row],[הווסת פעיל?]]&lt;&gt;"",B1310=1),שבוע_בדילוג[[#This Row],[CycleNumber]],"")</f>
        <v/>
      </c>
      <c r="AF1309" s="1" t="str">
        <f>IF(AND(שבוע_בדילוג[[#This Row],[הווסת פעיל?]]&lt;&gt;"",Y1308=""),שבוע_בדילוג[[#This Row],[CycleNumber]],"")</f>
        <v/>
      </c>
      <c r="AG1309" s="1" t="str">
        <f>IF(B1310=1,"",IF(שבוע_בדילוג[[#This Row],[הווסת פעיל?]]=1,IF(שבוע_בדילוג[[#This Row],[וסת קבוע אחרון]]=F1310,1,0),""))</f>
        <v/>
      </c>
      <c r="AH1309" s="1" t="str">
        <f>IF(B1310=1,"",IF(שבוע_בדילוג[[#This Row],[הווסת פעיל?]]=1,IF(OR(שבוע_בדילוג[[#This Row],[וסת קבוע אחרון]]=F1310,F1310=שבוע_בדילוג[[#This Row],[LengthofCycle]]),1,0),""))</f>
        <v/>
      </c>
      <c r="AI1309" s="1" t="str">
        <f>IF(B1310=1,"",IF(שבוע_בדילוג[[#This Row],[הווסת פעיל?]]=1,IF(OR(שבוע_בדילוג[[#This Row],[וסת קבוע אחרון]]=F1310,F1310=שבוע_בדילוג[[#This Row],[LengthofCycle]],AND(שבוע_בדילוג[[#This Row],[LengthofCycle]]&lt;&gt;שבוע_בדילוג[[#This Row],[וסת קבוע אחרון]],OR(F1310=28,F1310=29))),1,0),""))</f>
        <v/>
      </c>
      <c r="AJ1309" s="1" t="str">
        <f>IF(AND(שבוע_בדילוג[[#This Row],[הווסת פעיל?]]=1,B1310=1),1,"")</f>
        <v/>
      </c>
      <c r="AK1309" s="4">
        <f>IF(AND(שבוע_בדילוג[[#This Row],[הווסת פעיל?]]&lt;&gt;1,B1310&lt;&gt;1,B1310&lt;&gt;""),IF(שבוע_בדילוג[[#This Row],[LengthofCycle]]=F1310,1,0),"")</f>
        <v>0</v>
      </c>
      <c r="AL1309" s="4">
        <f>IF(AND(שבוע_בדילוג[[#This Row],[הווסת פעיל?]]&lt;&gt;1,B1310&lt;&gt;1,B1310&lt;&gt;""),IF(OR(שבוע_בדילוג[[#This Row],[LengthofCycle]]=F1310,F1310=29),1,0),"")</f>
        <v>0</v>
      </c>
      <c r="AM1309" s="4">
        <f>IF(AND(שבוע_בדילוג[[#This Row],[הווסת פעיל?]]&lt;&gt;1,B1310&lt;&gt;1,B1310&lt;&gt;""),IF(OR(שבוע_בדילוג[[#This Row],[LengthofCycle]]=F1310,F1310=29,F1310=28),1,0),"")</f>
        <v>0</v>
      </c>
    </row>
    <row r="1310" spans="1:39" x14ac:dyDescent="0.25">
      <c r="A1310" s="1" t="s">
        <v>161</v>
      </c>
      <c r="B1310" s="1">
        <v>6</v>
      </c>
      <c r="C1310" s="1">
        <v>0</v>
      </c>
      <c r="D1310" s="1">
        <v>1</v>
      </c>
      <c r="E1310" s="1">
        <v>0</v>
      </c>
      <c r="F1310" s="1">
        <v>35</v>
      </c>
      <c r="H1310" s="1">
        <f>שבוע_בדילוג[[#This Row],[LengthofCycle]]+1</f>
        <v>36</v>
      </c>
      <c r="I1310" s="1" t="str">
        <f>IF(IFERROR(LOOKUP(שבוע_בדילוג[[#This Row],[ClientID]],קביעויות[השבוע בדילוג]),FALSE)=שבוע_בדילוג[[#This Row],[ClientID]],1,"")</f>
        <v/>
      </c>
      <c r="J1310" s="1" t="str">
        <f>IF(AND(שבוע_בדילוג[[#This Row],[CycleNumber]]&gt;1,OR(B1311="",שבוע_בדילוג[[#This Row],[CycleNumber]]&gt;B1309)),IF(OR(AND(שבוע_בדילוג[[#This Row],[LengthofCycle]]=29,F1309=29),AND(שבוע_בדילוג[[#This Row],[LengthofCycle]]=36,F1309=36)),1,""),"")</f>
        <v/>
      </c>
      <c r="K1310" s="1" t="str">
        <f>IF(AND(שבוע_בדילוג[[#This Row],[וסת השבוע]]=1,J1309=1,שבוע_בדילוג[[#This Row],[CycleNumber]]&gt;B1309),1,"")</f>
        <v/>
      </c>
      <c r="L1310" s="1" t="str">
        <f>IF(שבוע_בדילוג[[#This Row],[CycleNumber]]=1,"",IF(שבוע_בדילוג[[#This Row],[וסת השבוע]]=1,0,IF(L1309="","",IF(L1309=0,IF(שבוע_בדילוג[[#This Row],[LengthofCycle]]=29,0,1),IF(L1309=1,IF(שבוע_בדילוג[[#This Row],[LengthofCycle]]+F1309=29*2,0,2),IF(L1309=2,IF(שבוע_בדילוג[[#This Row],[LengthofCycle]]+F1309+F1308=29*3,0,3),""))))))</f>
        <v/>
      </c>
      <c r="M1310" s="1" t="str">
        <f>IF(שבוע_בדילוג[[#This Row],[וסת השבוע]]=1,IF(שבוע_בדילוג[[#This Row],[וסת השבוע וההפלגה ביחד]]=1,M1309+1,0),IF(AND(שבוע_בדילוג[[#This Row],[CycleNumber]]&gt;B1309,שבוע_בדילוג[[#This Row],[CycleNumber]]&gt;1),IF(שבוע_בדילוג[[#This Row],[וסת השבוע פעיל?]]&lt;&gt;"",M1309+1,""),""))</f>
        <v/>
      </c>
      <c r="N1310" s="1" t="str">
        <f>IF(שבוע_בדילוג[[#This Row],[וסת השבוע פעיל?2]]="","",IF(AND(שבוע_בדילוג[[#This Row],[וסת השבוע פעיל?]]&lt;&gt;"",שבוע_בדילוג[[#This Row],[CycleNumber]]&lt;B1311,B1311&lt;&gt;"",שבוע_בדילוג[[#This Row],[וסת השבוע פעיל?]]&lt;3),IF(L1311=0,IF(AND(שבוע_בדילוג[[#This Row],[וסת השבוע פעיל?]]&gt;0,J1311=1),0,1),0),""))</f>
        <v/>
      </c>
      <c r="O1310" s="1" t="str">
        <f t="shared" si="104"/>
        <v/>
      </c>
      <c r="P1310" s="1" t="str">
        <f>IF(AND(שבוע_בדילוג[[#This Row],[חיזוי - שבוע]]=1,K1311=1),1,"")</f>
        <v/>
      </c>
      <c r="Q1310" s="1" t="str">
        <f>IF(AND(שבוע_בדילוג[[#This Row],[וסת השבוע פעיל?]]&lt;3,OR(שבוע_בדילוג[[#This Row],[CycleNumber]]&gt;B1311,B1311="")),1,"")</f>
        <v/>
      </c>
      <c r="R1310" s="1" t="str">
        <f>IF(AND(שבוע_בדילוג[[#This Row],[חיזוי - שבוע]]&lt;&gt;"",שבוע_בדילוג[[#This Row],[וסת השבוע פעיל?2]]=""),1,"")</f>
        <v/>
      </c>
      <c r="S1310" s="1" t="str">
        <f>IF(שבוע_בדילוג[[#This Row],[האישה קבעה וסת שבוע בדילוג?]]=1,IF(שבוע_בדילוג[[#This Row],[וסת השבוע פעיל?]]&lt;3,1,0),"")</f>
        <v/>
      </c>
      <c r="T13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0" s="1">
        <f t="shared" si="105"/>
        <v>0</v>
      </c>
      <c r="V1310" s="1">
        <f t="shared" si="106"/>
        <v>0</v>
      </c>
      <c r="W1310" s="1">
        <f t="shared" si="107"/>
        <v>0</v>
      </c>
      <c r="X1310" s="1" t="str">
        <f>IF(שבוע_בדילוג[[#This Row],[3 הפלגות זהות]]="","",IF(שבוע_בדילוג[[#This Row],[3 הפלגות זהות]]=1,שבוע_בדילוג[[#This Row],[LengthofCycle]],X1309))</f>
        <v/>
      </c>
      <c r="Z1310" s="1" t="str">
        <f>IF(OR(שבוע_בדילוג[[#This Row],[הווסת פעיל?]]=0,שבוע_בדילוג[[#This Row],[הווסת פעיל?]]=""),"",SUM(Z1309,שבוע_בדילוג[[#This Row],[הווסת פעיל?]]))</f>
        <v/>
      </c>
      <c r="AA1310" s="1" t="str">
        <f>IF(AND(שבוע_בדילוג[[#This Row],[כמה מחזורים עד עקירה]]&lt;&gt;"",Z1311=""),שבוע_בדילוג[[#This Row],[כמה מחזורים עד עקירה]],"")</f>
        <v/>
      </c>
      <c r="AB1310" s="1" t="str">
        <f>IF(AND(שבוע_בדילוג[[#This Row],[הווסת פעיל?]]=1,שבוע_בדילוג[[#This Row],[וסת קבוע אחרון]]&lt;&gt;X1309),שבוע_בדילוג[[#This Row],[וסת קבוע אחרון]],"")</f>
        <v/>
      </c>
      <c r="AC1310" s="1" t="str">
        <f>IF(AND(שבוע_בדילוג[[#This Row],[הווסת פעיל?]]=1,Y1309=0,שבוע_בדילוג[[#This Row],[וסת קבוע אחרון]]=X1309),שבוע_בדילוג[[#This Row],[וסת קבוע אחרון]],"")</f>
        <v/>
      </c>
      <c r="AD1310" s="1" t="str">
        <f>IF(AND(שבוע_בדילוג[[#This Row],[הווסת פעיל?]]=1,Y1309=0,שבוע_בדילוג[[#This Row],[וסת קבוע אחרון]]&lt;&gt;X1309),1,"")</f>
        <v/>
      </c>
      <c r="AE1310" s="1" t="str">
        <f>IF(AND(שבוע_בדילוג[[#This Row],[הווסת פעיל?]]&lt;&gt;"",B1311=1),שבוע_בדילוג[[#This Row],[CycleNumber]],"")</f>
        <v/>
      </c>
      <c r="AF1310" s="1" t="str">
        <f>IF(AND(שבוע_בדילוג[[#This Row],[הווסת פעיל?]]&lt;&gt;"",Y1309=""),שבוע_בדילוג[[#This Row],[CycleNumber]],"")</f>
        <v/>
      </c>
      <c r="AG1310" s="1" t="str">
        <f>IF(B1311=1,"",IF(שבוע_בדילוג[[#This Row],[הווסת פעיל?]]=1,IF(שבוע_בדילוג[[#This Row],[וסת קבוע אחרון]]=F1311,1,0),""))</f>
        <v/>
      </c>
      <c r="AH1310" s="1" t="str">
        <f>IF(B1311=1,"",IF(שבוע_בדילוג[[#This Row],[הווסת פעיל?]]=1,IF(OR(שבוע_בדילוג[[#This Row],[וסת קבוע אחרון]]=F1311,F1311=שבוע_בדילוג[[#This Row],[LengthofCycle]]),1,0),""))</f>
        <v/>
      </c>
      <c r="AI1310" s="1" t="str">
        <f>IF(B1311=1,"",IF(שבוע_בדילוג[[#This Row],[הווסת פעיל?]]=1,IF(OR(שבוע_בדילוג[[#This Row],[וסת קבוע אחרון]]=F1311,F1311=שבוע_בדילוג[[#This Row],[LengthofCycle]],AND(שבוע_בדילוג[[#This Row],[LengthofCycle]]&lt;&gt;שבוע_בדילוג[[#This Row],[וסת קבוע אחרון]],OR(F1311=28,F1311=29))),1,0),""))</f>
        <v/>
      </c>
      <c r="AJ1310" s="1" t="str">
        <f>IF(AND(שבוע_בדילוג[[#This Row],[הווסת פעיל?]]=1,B1311=1),1,"")</f>
        <v/>
      </c>
      <c r="AK1310" s="4">
        <f>IF(AND(שבוע_בדילוג[[#This Row],[הווסת פעיל?]]&lt;&gt;1,B1311&lt;&gt;1,B1311&lt;&gt;""),IF(שבוע_בדילוג[[#This Row],[LengthofCycle]]=F1311,1,0),"")</f>
        <v>0</v>
      </c>
      <c r="AL1310" s="4">
        <f>IF(AND(שבוע_בדילוג[[#This Row],[הווסת פעיל?]]&lt;&gt;1,B1311&lt;&gt;1,B1311&lt;&gt;""),IF(OR(שבוע_בדילוג[[#This Row],[LengthofCycle]]=F1311,F1311=29),1,0),"")</f>
        <v>1</v>
      </c>
      <c r="AM1310" s="4">
        <f>IF(AND(שבוע_בדילוג[[#This Row],[הווסת פעיל?]]&lt;&gt;1,B1311&lt;&gt;1,B1311&lt;&gt;""),IF(OR(שבוע_בדילוג[[#This Row],[LengthofCycle]]=F1311,F1311=29,F1311=28),1,0),"")</f>
        <v>1</v>
      </c>
    </row>
    <row r="1311" spans="1:39" x14ac:dyDescent="0.25">
      <c r="A1311" s="1" t="s">
        <v>161</v>
      </c>
      <c r="B1311" s="1">
        <v>7</v>
      </c>
      <c r="C1311" s="1">
        <v>0</v>
      </c>
      <c r="D1311" s="1">
        <v>1</v>
      </c>
      <c r="E1311" s="1">
        <v>0</v>
      </c>
      <c r="F1311" s="1">
        <v>29</v>
      </c>
      <c r="H1311" s="1">
        <f>שבוע_בדילוג[[#This Row],[LengthofCycle]]+1</f>
        <v>30</v>
      </c>
      <c r="I1311" s="1" t="str">
        <f>IF(IFERROR(LOOKUP(שבוע_בדילוג[[#This Row],[ClientID]],קביעויות[השבוע בדילוג]),FALSE)=שבוע_בדילוג[[#This Row],[ClientID]],1,"")</f>
        <v/>
      </c>
      <c r="J1311" s="1" t="str">
        <f>IF(AND(שבוע_בדילוג[[#This Row],[CycleNumber]]&gt;1,OR(B1312="",שבוע_בדילוג[[#This Row],[CycleNumber]]&gt;B1310)),IF(OR(AND(שבוע_בדילוג[[#This Row],[LengthofCycle]]=29,F1310=29),AND(שבוע_בדילוג[[#This Row],[LengthofCycle]]=36,F1310=36)),1,""),"")</f>
        <v/>
      </c>
      <c r="K1311" s="1" t="str">
        <f>IF(AND(שבוע_בדילוג[[#This Row],[וסת השבוע]]=1,J1310=1,שבוע_בדילוג[[#This Row],[CycleNumber]]&gt;B1310),1,"")</f>
        <v/>
      </c>
      <c r="L1311" s="1" t="str">
        <f>IF(שבוע_בדילוג[[#This Row],[CycleNumber]]=1,"",IF(שבוע_בדילוג[[#This Row],[וסת השבוע]]=1,0,IF(L1310="","",IF(L1310=0,IF(שבוע_בדילוג[[#This Row],[LengthofCycle]]=29,0,1),IF(L1310=1,IF(שבוע_בדילוג[[#This Row],[LengthofCycle]]+F1310=29*2,0,2),IF(L1310=2,IF(שבוע_בדילוג[[#This Row],[LengthofCycle]]+F1310+F1309=29*3,0,3),""))))))</f>
        <v/>
      </c>
      <c r="M1311" s="1" t="str">
        <f>IF(שבוע_בדילוג[[#This Row],[וסת השבוע]]=1,IF(שבוע_בדילוג[[#This Row],[וסת השבוע וההפלגה ביחד]]=1,M1310+1,0),IF(AND(שבוע_בדילוג[[#This Row],[CycleNumber]]&gt;B1310,שבוע_בדילוג[[#This Row],[CycleNumber]]&gt;1),IF(שבוע_בדילוג[[#This Row],[וסת השבוע פעיל?]]&lt;&gt;"",M1310+1,""),""))</f>
        <v/>
      </c>
      <c r="N1311" s="1" t="str">
        <f>IF(שבוע_בדילוג[[#This Row],[וסת השבוע פעיל?2]]="","",IF(AND(שבוע_בדילוג[[#This Row],[וסת השבוע פעיל?]]&lt;&gt;"",שבוע_בדילוג[[#This Row],[CycleNumber]]&lt;B1312,B1312&lt;&gt;"",שבוע_בדילוג[[#This Row],[וסת השבוע פעיל?]]&lt;3),IF(L1312=0,IF(AND(שבוע_בדילוג[[#This Row],[וסת השבוע פעיל?]]&gt;0,J1312=1),0,1),0),""))</f>
        <v/>
      </c>
      <c r="O1311" s="1" t="str">
        <f t="shared" si="104"/>
        <v/>
      </c>
      <c r="P1311" s="1" t="str">
        <f>IF(AND(שבוע_בדילוג[[#This Row],[חיזוי - שבוע]]=1,K1312=1),1,"")</f>
        <v/>
      </c>
      <c r="Q1311" s="1" t="str">
        <f>IF(AND(שבוע_בדילוג[[#This Row],[וסת השבוע פעיל?]]&lt;3,OR(שבוע_בדילוג[[#This Row],[CycleNumber]]&gt;B1312,B1312="")),1,"")</f>
        <v/>
      </c>
      <c r="R1311" s="1" t="str">
        <f>IF(AND(שבוע_בדילוג[[#This Row],[חיזוי - שבוע]]&lt;&gt;"",שבוע_בדילוג[[#This Row],[וסת השבוע פעיל?2]]=""),1,"")</f>
        <v/>
      </c>
      <c r="S1311" s="1" t="str">
        <f>IF(שבוע_בדילוג[[#This Row],[האישה קבעה וסת שבוע בדילוג?]]=1,IF(שבוע_בדילוג[[#This Row],[וסת השבוע פעיל?]]&lt;3,1,0),"")</f>
        <v/>
      </c>
      <c r="T13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1" s="1">
        <f t="shared" si="105"/>
        <v>0</v>
      </c>
      <c r="V1311" s="1">
        <f t="shared" si="106"/>
        <v>0</v>
      </c>
      <c r="W1311" s="1">
        <f t="shared" si="107"/>
        <v>0</v>
      </c>
      <c r="X1311" s="1" t="str">
        <f>IF(שבוע_בדילוג[[#This Row],[3 הפלגות זהות]]="","",IF(שבוע_בדילוג[[#This Row],[3 הפלגות זהות]]=1,שבוע_בדילוג[[#This Row],[LengthofCycle]],X1310))</f>
        <v/>
      </c>
      <c r="Z1311" s="1" t="str">
        <f>IF(OR(שבוע_בדילוג[[#This Row],[הווסת פעיל?]]=0,שבוע_בדילוג[[#This Row],[הווסת פעיל?]]=""),"",SUM(Z1310,שבוע_בדילוג[[#This Row],[הווסת פעיל?]]))</f>
        <v/>
      </c>
      <c r="AA1311" s="1" t="str">
        <f>IF(AND(שבוע_בדילוג[[#This Row],[כמה מחזורים עד עקירה]]&lt;&gt;"",Z1312=""),שבוע_בדילוג[[#This Row],[כמה מחזורים עד עקירה]],"")</f>
        <v/>
      </c>
      <c r="AB1311" s="1" t="str">
        <f>IF(AND(שבוע_בדילוג[[#This Row],[הווסת פעיל?]]=1,שבוע_בדילוג[[#This Row],[וסת קבוע אחרון]]&lt;&gt;X1310),שבוע_בדילוג[[#This Row],[וסת קבוע אחרון]],"")</f>
        <v/>
      </c>
      <c r="AC1311" s="1" t="str">
        <f>IF(AND(שבוע_בדילוג[[#This Row],[הווסת פעיל?]]=1,Y1310=0,שבוע_בדילוג[[#This Row],[וסת קבוע אחרון]]=X1310),שבוע_בדילוג[[#This Row],[וסת קבוע אחרון]],"")</f>
        <v/>
      </c>
      <c r="AD1311" s="1" t="str">
        <f>IF(AND(שבוע_בדילוג[[#This Row],[הווסת פעיל?]]=1,Y1310=0,שבוע_בדילוג[[#This Row],[וסת קבוע אחרון]]&lt;&gt;X1310),1,"")</f>
        <v/>
      </c>
      <c r="AE1311" s="1" t="str">
        <f>IF(AND(שבוע_בדילוג[[#This Row],[הווסת פעיל?]]&lt;&gt;"",B1312=1),שבוע_בדילוג[[#This Row],[CycleNumber]],"")</f>
        <v/>
      </c>
      <c r="AF1311" s="1" t="str">
        <f>IF(AND(שבוע_בדילוג[[#This Row],[הווסת פעיל?]]&lt;&gt;"",Y1310=""),שבוע_בדילוג[[#This Row],[CycleNumber]],"")</f>
        <v/>
      </c>
      <c r="AG1311" s="1" t="str">
        <f>IF(B1312=1,"",IF(שבוע_בדילוג[[#This Row],[הווסת פעיל?]]=1,IF(שבוע_בדילוג[[#This Row],[וסת קבוע אחרון]]=F1312,1,0),""))</f>
        <v/>
      </c>
      <c r="AH1311" s="1" t="str">
        <f>IF(B1312=1,"",IF(שבוע_בדילוג[[#This Row],[הווסת פעיל?]]=1,IF(OR(שבוע_בדילוג[[#This Row],[וסת קבוע אחרון]]=F1312,F1312=שבוע_בדילוג[[#This Row],[LengthofCycle]]),1,0),""))</f>
        <v/>
      </c>
      <c r="AI1311" s="1" t="str">
        <f>IF(B1312=1,"",IF(שבוע_בדילוג[[#This Row],[הווסת פעיל?]]=1,IF(OR(שבוע_בדילוג[[#This Row],[וסת קבוע אחרון]]=F1312,F1312=שבוע_בדילוג[[#This Row],[LengthofCycle]],AND(שבוע_בדילוג[[#This Row],[LengthofCycle]]&lt;&gt;שבוע_בדילוג[[#This Row],[וסת קבוע אחרון]],OR(F1312=28,F1312=29))),1,0),""))</f>
        <v/>
      </c>
      <c r="AJ1311" s="1" t="str">
        <f>IF(AND(שבוע_בדילוג[[#This Row],[הווסת פעיל?]]=1,B1312=1),1,"")</f>
        <v/>
      </c>
      <c r="AK1311" s="4">
        <f>IF(AND(שבוע_בדילוג[[#This Row],[הווסת פעיל?]]&lt;&gt;1,B1312&lt;&gt;1,B1312&lt;&gt;""),IF(שבוע_בדילוג[[#This Row],[LengthofCycle]]=F1312,1,0),"")</f>
        <v>0</v>
      </c>
      <c r="AL1311" s="4">
        <f>IF(AND(שבוע_בדילוג[[#This Row],[הווסת פעיל?]]&lt;&gt;1,B1312&lt;&gt;1,B1312&lt;&gt;""),IF(OR(שבוע_בדילוג[[#This Row],[LengthofCycle]]=F1312,F1312=29),1,0),"")</f>
        <v>0</v>
      </c>
      <c r="AM1311" s="4">
        <f>IF(AND(שבוע_בדילוג[[#This Row],[הווסת פעיל?]]&lt;&gt;1,B1312&lt;&gt;1,B1312&lt;&gt;""),IF(OR(שבוע_בדילוג[[#This Row],[LengthofCycle]]=F1312,F1312=29,F1312=28),1,0),"")</f>
        <v>0</v>
      </c>
    </row>
    <row r="1312" spans="1:39" x14ac:dyDescent="0.25">
      <c r="A1312" s="1" t="s">
        <v>161</v>
      </c>
      <c r="B1312" s="1">
        <v>8</v>
      </c>
      <c r="C1312" s="1">
        <v>0</v>
      </c>
      <c r="D1312" s="1">
        <v>1</v>
      </c>
      <c r="E1312" s="1">
        <v>0</v>
      </c>
      <c r="F1312" s="1">
        <v>33</v>
      </c>
      <c r="H1312" s="1">
        <f>שבוע_בדילוג[[#This Row],[LengthofCycle]]+1</f>
        <v>34</v>
      </c>
      <c r="I1312" s="1" t="str">
        <f>IF(IFERROR(LOOKUP(שבוע_בדילוג[[#This Row],[ClientID]],קביעויות[השבוע בדילוג]),FALSE)=שבוע_בדילוג[[#This Row],[ClientID]],1,"")</f>
        <v/>
      </c>
      <c r="J1312" s="1" t="str">
        <f>IF(AND(שבוע_בדילוג[[#This Row],[CycleNumber]]&gt;1,OR(B1313="",שבוע_בדילוג[[#This Row],[CycleNumber]]&gt;B1311)),IF(OR(AND(שבוע_בדילוג[[#This Row],[LengthofCycle]]=29,F1311=29),AND(שבוע_בדילוג[[#This Row],[LengthofCycle]]=36,F1311=36)),1,""),"")</f>
        <v/>
      </c>
      <c r="K1312" s="1" t="str">
        <f>IF(AND(שבוע_בדילוג[[#This Row],[וסת השבוע]]=1,J1311=1,שבוע_בדילוג[[#This Row],[CycleNumber]]&gt;B1311),1,"")</f>
        <v/>
      </c>
      <c r="L1312" s="1" t="str">
        <f>IF(שבוע_בדילוג[[#This Row],[CycleNumber]]=1,"",IF(שבוע_בדילוג[[#This Row],[וסת השבוע]]=1,0,IF(L1311="","",IF(L1311=0,IF(שבוע_בדילוג[[#This Row],[LengthofCycle]]=29,0,1),IF(L1311=1,IF(שבוע_בדילוג[[#This Row],[LengthofCycle]]+F1311=29*2,0,2),IF(L1311=2,IF(שבוע_בדילוג[[#This Row],[LengthofCycle]]+F1311+F1310=29*3,0,3),""))))))</f>
        <v/>
      </c>
      <c r="M1312" s="1" t="str">
        <f>IF(שבוע_בדילוג[[#This Row],[וסת השבוע]]=1,IF(שבוע_בדילוג[[#This Row],[וסת השבוע וההפלגה ביחד]]=1,M1311+1,0),IF(AND(שבוע_בדילוג[[#This Row],[CycleNumber]]&gt;B1311,שבוע_בדילוג[[#This Row],[CycleNumber]]&gt;1),IF(שבוע_בדילוג[[#This Row],[וסת השבוע פעיל?]]&lt;&gt;"",M1311+1,""),""))</f>
        <v/>
      </c>
      <c r="N1312" s="1" t="str">
        <f>IF(שבוע_בדילוג[[#This Row],[וסת השבוע פעיל?2]]="","",IF(AND(שבוע_בדילוג[[#This Row],[וסת השבוע פעיל?]]&lt;&gt;"",שבוע_בדילוג[[#This Row],[CycleNumber]]&lt;B1313,B1313&lt;&gt;"",שבוע_בדילוג[[#This Row],[וסת השבוע פעיל?]]&lt;3),IF(L1313=0,IF(AND(שבוע_בדילוג[[#This Row],[וסת השבוע פעיל?]]&gt;0,J1313=1),0,1),0),""))</f>
        <v/>
      </c>
      <c r="O1312" s="1" t="str">
        <f t="shared" si="104"/>
        <v/>
      </c>
      <c r="P1312" s="1" t="str">
        <f>IF(AND(שבוע_בדילוג[[#This Row],[חיזוי - שבוע]]=1,K1313=1),1,"")</f>
        <v/>
      </c>
      <c r="Q1312" s="1" t="str">
        <f>IF(AND(שבוע_בדילוג[[#This Row],[וסת השבוע פעיל?]]&lt;3,OR(שבוע_בדילוג[[#This Row],[CycleNumber]]&gt;B1313,B1313="")),1,"")</f>
        <v/>
      </c>
      <c r="R1312" s="1" t="str">
        <f>IF(AND(שבוע_בדילוג[[#This Row],[חיזוי - שבוע]]&lt;&gt;"",שבוע_בדילוג[[#This Row],[וסת השבוע פעיל?2]]=""),1,"")</f>
        <v/>
      </c>
      <c r="S1312" s="1" t="str">
        <f>IF(שבוע_בדילוג[[#This Row],[האישה קבעה וסת שבוע בדילוג?]]=1,IF(שבוע_בדילוג[[#This Row],[וסת השבוע פעיל?]]&lt;3,1,0),"")</f>
        <v/>
      </c>
      <c r="T13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2" s="1">
        <f t="shared" si="105"/>
        <v>0</v>
      </c>
      <c r="V1312" s="1">
        <f t="shared" si="106"/>
        <v>0</v>
      </c>
      <c r="W1312" s="1">
        <f t="shared" si="107"/>
        <v>0</v>
      </c>
      <c r="X1312" s="1" t="str">
        <f>IF(שבוע_בדילוג[[#This Row],[3 הפלגות זהות]]="","",IF(שבוע_בדילוג[[#This Row],[3 הפלגות זהות]]=1,שבוע_בדילוג[[#This Row],[LengthofCycle]],X1311))</f>
        <v/>
      </c>
      <c r="Z1312" s="1" t="str">
        <f>IF(OR(שבוע_בדילוג[[#This Row],[הווסת פעיל?]]=0,שבוע_בדילוג[[#This Row],[הווסת פעיל?]]=""),"",SUM(Z1311,שבוע_בדילוג[[#This Row],[הווסת פעיל?]]))</f>
        <v/>
      </c>
      <c r="AA1312" s="1" t="str">
        <f>IF(AND(שבוע_בדילוג[[#This Row],[כמה מחזורים עד עקירה]]&lt;&gt;"",Z1313=""),שבוע_בדילוג[[#This Row],[כמה מחזורים עד עקירה]],"")</f>
        <v/>
      </c>
      <c r="AB1312" s="1" t="str">
        <f>IF(AND(שבוע_בדילוג[[#This Row],[הווסת פעיל?]]=1,שבוע_בדילוג[[#This Row],[וסת קבוע אחרון]]&lt;&gt;X1311),שבוע_בדילוג[[#This Row],[וסת קבוע אחרון]],"")</f>
        <v/>
      </c>
      <c r="AC1312" s="1" t="str">
        <f>IF(AND(שבוע_בדילוג[[#This Row],[הווסת פעיל?]]=1,Y1311=0,שבוע_בדילוג[[#This Row],[וסת קבוע אחרון]]=X1311),שבוע_בדילוג[[#This Row],[וסת קבוע אחרון]],"")</f>
        <v/>
      </c>
      <c r="AD1312" s="1" t="str">
        <f>IF(AND(שבוע_בדילוג[[#This Row],[הווסת פעיל?]]=1,Y1311=0,שבוע_בדילוג[[#This Row],[וסת קבוע אחרון]]&lt;&gt;X1311),1,"")</f>
        <v/>
      </c>
      <c r="AE1312" s="1" t="str">
        <f>IF(AND(שבוע_בדילוג[[#This Row],[הווסת פעיל?]]&lt;&gt;"",B1313=1),שבוע_בדילוג[[#This Row],[CycleNumber]],"")</f>
        <v/>
      </c>
      <c r="AF1312" s="1" t="str">
        <f>IF(AND(שבוע_בדילוג[[#This Row],[הווסת פעיל?]]&lt;&gt;"",Y1311=""),שבוע_בדילוג[[#This Row],[CycleNumber]],"")</f>
        <v/>
      </c>
      <c r="AG1312" s="1" t="str">
        <f>IF(B1313=1,"",IF(שבוע_בדילוג[[#This Row],[הווסת פעיל?]]=1,IF(שבוע_בדילוג[[#This Row],[וסת קבוע אחרון]]=F1313,1,0),""))</f>
        <v/>
      </c>
      <c r="AH1312" s="1" t="str">
        <f>IF(B1313=1,"",IF(שבוע_בדילוג[[#This Row],[הווסת פעיל?]]=1,IF(OR(שבוע_בדילוג[[#This Row],[וסת קבוע אחרון]]=F1313,F1313=שבוע_בדילוג[[#This Row],[LengthofCycle]]),1,0),""))</f>
        <v/>
      </c>
      <c r="AI1312" s="1" t="str">
        <f>IF(B1313=1,"",IF(שבוע_בדילוג[[#This Row],[הווסת פעיל?]]=1,IF(OR(שבוע_בדילוג[[#This Row],[וסת קבוע אחרון]]=F1313,F1313=שבוע_בדילוג[[#This Row],[LengthofCycle]],AND(שבוע_בדילוג[[#This Row],[LengthofCycle]]&lt;&gt;שבוע_בדילוג[[#This Row],[וסת קבוע אחרון]],OR(F1313=28,F1313=29))),1,0),""))</f>
        <v/>
      </c>
      <c r="AJ1312" s="1" t="str">
        <f>IF(AND(שבוע_בדילוג[[#This Row],[הווסת פעיל?]]=1,B1313=1),1,"")</f>
        <v/>
      </c>
      <c r="AK1312" s="4">
        <f>IF(AND(שבוע_בדילוג[[#This Row],[הווסת פעיל?]]&lt;&gt;1,B1313&lt;&gt;1,B1313&lt;&gt;""),IF(שבוע_בדילוג[[#This Row],[LengthofCycle]]=F1313,1,0),"")</f>
        <v>0</v>
      </c>
      <c r="AL1312" s="4">
        <f>IF(AND(שבוע_בדילוג[[#This Row],[הווסת פעיל?]]&lt;&gt;1,B1313&lt;&gt;1,B1313&lt;&gt;""),IF(OR(שבוע_בדילוג[[#This Row],[LengthofCycle]]=F1313,F1313=29),1,0),"")</f>
        <v>0</v>
      </c>
      <c r="AM1312" s="4">
        <f>IF(AND(שבוע_בדילוג[[#This Row],[הווסת פעיל?]]&lt;&gt;1,B1313&lt;&gt;1,B1313&lt;&gt;""),IF(OR(שבוע_בדילוג[[#This Row],[LengthofCycle]]=F1313,F1313=29,F1313=28),1,0),"")</f>
        <v>0</v>
      </c>
    </row>
    <row r="1313" spans="1:39" x14ac:dyDescent="0.25">
      <c r="A1313" s="1" t="s">
        <v>161</v>
      </c>
      <c r="B1313" s="1">
        <v>9</v>
      </c>
      <c r="C1313" s="1">
        <v>0</v>
      </c>
      <c r="D1313" s="1">
        <v>1</v>
      </c>
      <c r="E1313" s="1">
        <v>0</v>
      </c>
      <c r="F1313" s="1">
        <v>32</v>
      </c>
      <c r="H1313" s="1">
        <f>שבוע_בדילוג[[#This Row],[LengthofCycle]]+1</f>
        <v>33</v>
      </c>
      <c r="I1313" s="1" t="str">
        <f>IF(IFERROR(LOOKUP(שבוע_בדילוג[[#This Row],[ClientID]],קביעויות[השבוע בדילוג]),FALSE)=שבוע_בדילוג[[#This Row],[ClientID]],1,"")</f>
        <v/>
      </c>
      <c r="J1313" s="1" t="str">
        <f>IF(AND(שבוע_בדילוג[[#This Row],[CycleNumber]]&gt;1,OR(B1314="",שבוע_בדילוג[[#This Row],[CycleNumber]]&gt;B1312)),IF(OR(AND(שבוע_בדילוג[[#This Row],[LengthofCycle]]=29,F1312=29),AND(שבוע_בדילוג[[#This Row],[LengthofCycle]]=36,F1312=36)),1,""),"")</f>
        <v/>
      </c>
      <c r="K1313" s="1" t="str">
        <f>IF(AND(שבוע_בדילוג[[#This Row],[וסת השבוע]]=1,J1312=1,שבוע_בדילוג[[#This Row],[CycleNumber]]&gt;B1312),1,"")</f>
        <v/>
      </c>
      <c r="L1313" s="1" t="str">
        <f>IF(שבוע_בדילוג[[#This Row],[CycleNumber]]=1,"",IF(שבוע_בדילוג[[#This Row],[וסת השבוע]]=1,0,IF(L1312="","",IF(L1312=0,IF(שבוע_בדילוג[[#This Row],[LengthofCycle]]=29,0,1),IF(L1312=1,IF(שבוע_בדילוג[[#This Row],[LengthofCycle]]+F1312=29*2,0,2),IF(L1312=2,IF(שבוע_בדילוג[[#This Row],[LengthofCycle]]+F1312+F1311=29*3,0,3),""))))))</f>
        <v/>
      </c>
      <c r="M1313" s="1" t="str">
        <f>IF(שבוע_בדילוג[[#This Row],[וסת השבוע]]=1,IF(שבוע_בדילוג[[#This Row],[וסת השבוע וההפלגה ביחד]]=1,M1312+1,0),IF(AND(שבוע_בדילוג[[#This Row],[CycleNumber]]&gt;B1312,שבוע_בדילוג[[#This Row],[CycleNumber]]&gt;1),IF(שבוע_בדילוג[[#This Row],[וסת השבוע פעיל?]]&lt;&gt;"",M1312+1,""),""))</f>
        <v/>
      </c>
      <c r="N1313" s="1" t="str">
        <f>IF(שבוע_בדילוג[[#This Row],[וסת השבוע פעיל?2]]="","",IF(AND(שבוע_בדילוג[[#This Row],[וסת השבוע פעיל?]]&lt;&gt;"",שבוע_בדילוג[[#This Row],[CycleNumber]]&lt;B1314,B1314&lt;&gt;"",שבוע_בדילוג[[#This Row],[וסת השבוע פעיל?]]&lt;3),IF(L1314=0,IF(AND(שבוע_בדילוג[[#This Row],[וסת השבוע פעיל?]]&gt;0,J1314=1),0,1),0),""))</f>
        <v/>
      </c>
      <c r="O1313" s="1" t="str">
        <f t="shared" si="104"/>
        <v/>
      </c>
      <c r="P1313" s="1" t="str">
        <f>IF(AND(שבוע_בדילוג[[#This Row],[חיזוי - שבוע]]=1,K1314=1),1,"")</f>
        <v/>
      </c>
      <c r="Q1313" s="1" t="str">
        <f>IF(AND(שבוע_בדילוג[[#This Row],[וסת השבוע פעיל?]]&lt;3,OR(שבוע_בדילוג[[#This Row],[CycleNumber]]&gt;B1314,B1314="")),1,"")</f>
        <v/>
      </c>
      <c r="R1313" s="1" t="str">
        <f>IF(AND(שבוע_בדילוג[[#This Row],[חיזוי - שבוע]]&lt;&gt;"",שבוע_בדילוג[[#This Row],[וסת השבוע פעיל?2]]=""),1,"")</f>
        <v/>
      </c>
      <c r="S1313" s="1" t="str">
        <f>IF(שבוע_בדילוג[[#This Row],[האישה קבעה וסת שבוע בדילוג?]]=1,IF(שבוע_בדילוג[[#This Row],[וסת השבוע פעיל?]]&lt;3,1,0),"")</f>
        <v/>
      </c>
      <c r="T13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3" s="1">
        <f t="shared" si="105"/>
        <v>0</v>
      </c>
      <c r="V1313" s="1">
        <f t="shared" si="106"/>
        <v>0</v>
      </c>
      <c r="W1313" s="1">
        <f t="shared" si="107"/>
        <v>0</v>
      </c>
      <c r="X1313" s="1" t="str">
        <f>IF(שבוע_בדילוג[[#This Row],[3 הפלגות זהות]]="","",IF(שבוע_בדילוג[[#This Row],[3 הפלגות זהות]]=1,שבוע_בדילוג[[#This Row],[LengthofCycle]],X1312))</f>
        <v/>
      </c>
      <c r="Z1313" s="1" t="str">
        <f>IF(OR(שבוע_בדילוג[[#This Row],[הווסת פעיל?]]=0,שבוע_בדילוג[[#This Row],[הווסת פעיל?]]=""),"",SUM(Z1312,שבוע_בדילוג[[#This Row],[הווסת פעיל?]]))</f>
        <v/>
      </c>
      <c r="AA1313" s="1" t="str">
        <f>IF(AND(שבוע_בדילוג[[#This Row],[כמה מחזורים עד עקירה]]&lt;&gt;"",Z1314=""),שבוע_בדילוג[[#This Row],[כמה מחזורים עד עקירה]],"")</f>
        <v/>
      </c>
      <c r="AB1313" s="1" t="str">
        <f>IF(AND(שבוע_בדילוג[[#This Row],[הווסת פעיל?]]=1,שבוע_בדילוג[[#This Row],[וסת קבוע אחרון]]&lt;&gt;X1312),שבוע_בדילוג[[#This Row],[וסת קבוע אחרון]],"")</f>
        <v/>
      </c>
      <c r="AC1313" s="1" t="str">
        <f>IF(AND(שבוע_בדילוג[[#This Row],[הווסת פעיל?]]=1,Y1312=0,שבוע_בדילוג[[#This Row],[וסת קבוע אחרון]]=X1312),שבוע_בדילוג[[#This Row],[וסת קבוע אחרון]],"")</f>
        <v/>
      </c>
      <c r="AD1313" s="1" t="str">
        <f>IF(AND(שבוע_בדילוג[[#This Row],[הווסת פעיל?]]=1,Y1312=0,שבוע_בדילוג[[#This Row],[וסת קבוע אחרון]]&lt;&gt;X1312),1,"")</f>
        <v/>
      </c>
      <c r="AE1313" s="1" t="str">
        <f>IF(AND(שבוע_בדילוג[[#This Row],[הווסת פעיל?]]&lt;&gt;"",B1314=1),שבוע_בדילוג[[#This Row],[CycleNumber]],"")</f>
        <v/>
      </c>
      <c r="AF1313" s="1" t="str">
        <f>IF(AND(שבוע_בדילוג[[#This Row],[הווסת פעיל?]]&lt;&gt;"",Y1312=""),שבוע_בדילוג[[#This Row],[CycleNumber]],"")</f>
        <v/>
      </c>
      <c r="AG1313" s="1" t="str">
        <f>IF(B1314=1,"",IF(שבוע_בדילוג[[#This Row],[הווסת פעיל?]]=1,IF(שבוע_בדילוג[[#This Row],[וסת קבוע אחרון]]=F1314,1,0),""))</f>
        <v/>
      </c>
      <c r="AH1313" s="1" t="str">
        <f>IF(B1314=1,"",IF(שבוע_בדילוג[[#This Row],[הווסת פעיל?]]=1,IF(OR(שבוע_בדילוג[[#This Row],[וסת קבוע אחרון]]=F1314,F1314=שבוע_בדילוג[[#This Row],[LengthofCycle]]),1,0),""))</f>
        <v/>
      </c>
      <c r="AI1313" s="1" t="str">
        <f>IF(B1314=1,"",IF(שבוע_בדילוג[[#This Row],[הווסת פעיל?]]=1,IF(OR(שבוע_בדילוג[[#This Row],[וסת קבוע אחרון]]=F1314,F1314=שבוע_בדילוג[[#This Row],[LengthofCycle]],AND(שבוע_בדילוג[[#This Row],[LengthofCycle]]&lt;&gt;שבוע_בדילוג[[#This Row],[וסת קבוע אחרון]],OR(F1314=28,F1314=29))),1,0),""))</f>
        <v/>
      </c>
      <c r="AJ1313" s="1" t="str">
        <f>IF(AND(שבוע_בדילוג[[#This Row],[הווסת פעיל?]]=1,B1314=1),1,"")</f>
        <v/>
      </c>
      <c r="AK1313" s="4">
        <f>IF(AND(שבוע_בדילוג[[#This Row],[הווסת פעיל?]]&lt;&gt;1,B1314&lt;&gt;1,B1314&lt;&gt;""),IF(שבוע_בדילוג[[#This Row],[LengthofCycle]]=F1314,1,0),"")</f>
        <v>0</v>
      </c>
      <c r="AL1313" s="4">
        <f>IF(AND(שבוע_בדילוג[[#This Row],[הווסת פעיל?]]&lt;&gt;1,B1314&lt;&gt;1,B1314&lt;&gt;""),IF(OR(שבוע_בדילוג[[#This Row],[LengthofCycle]]=F1314,F1314=29),1,0),"")</f>
        <v>1</v>
      </c>
      <c r="AM1313" s="4">
        <f>IF(AND(שבוע_בדילוג[[#This Row],[הווסת פעיל?]]&lt;&gt;1,B1314&lt;&gt;1,B1314&lt;&gt;""),IF(OR(שבוע_בדילוג[[#This Row],[LengthofCycle]]=F1314,F1314=29,F1314=28),1,0),"")</f>
        <v>1</v>
      </c>
    </row>
    <row r="1314" spans="1:39" x14ac:dyDescent="0.25">
      <c r="A1314" s="1" t="s">
        <v>161</v>
      </c>
      <c r="B1314" s="1">
        <v>10</v>
      </c>
      <c r="C1314" s="1">
        <v>0</v>
      </c>
      <c r="D1314" s="1">
        <v>1</v>
      </c>
      <c r="E1314" s="1">
        <v>0</v>
      </c>
      <c r="F1314" s="1">
        <v>29</v>
      </c>
      <c r="H1314" s="1">
        <f>שבוע_בדילוג[[#This Row],[LengthofCycle]]+1</f>
        <v>30</v>
      </c>
      <c r="I1314" s="1" t="str">
        <f>IF(IFERROR(LOOKUP(שבוע_בדילוג[[#This Row],[ClientID]],קביעויות[השבוע בדילוג]),FALSE)=שבוע_בדילוג[[#This Row],[ClientID]],1,"")</f>
        <v/>
      </c>
      <c r="J1314" s="1" t="str">
        <f>IF(AND(שבוע_בדילוג[[#This Row],[CycleNumber]]&gt;1,OR(B1315="",שבוע_בדילוג[[#This Row],[CycleNumber]]&gt;B1313)),IF(OR(AND(שבוע_בדילוג[[#This Row],[LengthofCycle]]=29,F1313=29),AND(שבוע_בדילוג[[#This Row],[LengthofCycle]]=36,F1313=36)),1,""),"")</f>
        <v/>
      </c>
      <c r="K1314" s="1" t="str">
        <f>IF(AND(שבוע_בדילוג[[#This Row],[וסת השבוע]]=1,J1313=1,שבוע_בדילוג[[#This Row],[CycleNumber]]&gt;B1313),1,"")</f>
        <v/>
      </c>
      <c r="L1314" s="1" t="str">
        <f>IF(שבוע_בדילוג[[#This Row],[CycleNumber]]=1,"",IF(שבוע_בדילוג[[#This Row],[וסת השבוע]]=1,0,IF(L1313="","",IF(L1313=0,IF(שבוע_בדילוג[[#This Row],[LengthofCycle]]=29,0,1),IF(L1313=1,IF(שבוע_בדילוג[[#This Row],[LengthofCycle]]+F1313=29*2,0,2),IF(L1313=2,IF(שבוע_בדילוג[[#This Row],[LengthofCycle]]+F1313+F1312=29*3,0,3),""))))))</f>
        <v/>
      </c>
      <c r="M1314" s="1" t="str">
        <f>IF(שבוע_בדילוג[[#This Row],[וסת השבוע]]=1,IF(שבוע_בדילוג[[#This Row],[וסת השבוע וההפלגה ביחד]]=1,M1313+1,0),IF(AND(שבוע_בדילוג[[#This Row],[CycleNumber]]&gt;B1313,שבוע_בדילוג[[#This Row],[CycleNumber]]&gt;1),IF(שבוע_בדילוג[[#This Row],[וסת השבוע פעיל?]]&lt;&gt;"",M1313+1,""),""))</f>
        <v/>
      </c>
      <c r="N1314" s="1" t="str">
        <f>IF(שבוע_בדילוג[[#This Row],[וסת השבוע פעיל?2]]="","",IF(AND(שבוע_בדילוג[[#This Row],[וסת השבוע פעיל?]]&lt;&gt;"",שבוע_בדילוג[[#This Row],[CycleNumber]]&lt;B1315,B1315&lt;&gt;"",שבוע_בדילוג[[#This Row],[וסת השבוע פעיל?]]&lt;3),IF(L1315=0,IF(AND(שבוע_בדילוג[[#This Row],[וסת השבוע פעיל?]]&gt;0,J1315=1),0,1),0),""))</f>
        <v/>
      </c>
      <c r="O1314" s="1" t="str">
        <f t="shared" si="104"/>
        <v/>
      </c>
      <c r="P1314" s="1" t="str">
        <f>IF(AND(שבוע_בדילוג[[#This Row],[חיזוי - שבוע]]=1,K1315=1),1,"")</f>
        <v/>
      </c>
      <c r="Q1314" s="1" t="str">
        <f>IF(AND(שבוע_בדילוג[[#This Row],[וסת השבוע פעיל?]]&lt;3,OR(שבוע_בדילוג[[#This Row],[CycleNumber]]&gt;B1315,B1315="")),1,"")</f>
        <v/>
      </c>
      <c r="R1314" s="1" t="str">
        <f>IF(AND(שבוע_בדילוג[[#This Row],[חיזוי - שבוע]]&lt;&gt;"",שבוע_בדילוג[[#This Row],[וסת השבוע פעיל?2]]=""),1,"")</f>
        <v/>
      </c>
      <c r="S1314" s="1" t="str">
        <f>IF(שבוע_בדילוג[[#This Row],[האישה קבעה וסת שבוע בדילוג?]]=1,IF(שבוע_בדילוג[[#This Row],[וסת השבוע פעיל?]]&lt;3,1,0),"")</f>
        <v/>
      </c>
      <c r="T13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4" s="1">
        <f t="shared" si="105"/>
        <v>0</v>
      </c>
      <c r="V1314" s="1">
        <f t="shared" si="106"/>
        <v>0</v>
      </c>
      <c r="W1314" s="1">
        <f t="shared" si="107"/>
        <v>0</v>
      </c>
      <c r="X1314" s="1" t="str">
        <f>IF(שבוע_בדילוג[[#This Row],[3 הפלגות זהות]]="","",IF(שבוע_בדילוג[[#This Row],[3 הפלגות זהות]]=1,שבוע_בדילוג[[#This Row],[LengthofCycle]],X1313))</f>
        <v/>
      </c>
      <c r="Z1314" s="1" t="str">
        <f>IF(OR(שבוע_בדילוג[[#This Row],[הווסת פעיל?]]=0,שבוע_בדילוג[[#This Row],[הווסת פעיל?]]=""),"",SUM(Z1313,שבוע_בדילוג[[#This Row],[הווסת פעיל?]]))</f>
        <v/>
      </c>
      <c r="AA1314" s="1" t="str">
        <f>IF(AND(שבוע_בדילוג[[#This Row],[כמה מחזורים עד עקירה]]&lt;&gt;"",Z1315=""),שבוע_בדילוג[[#This Row],[כמה מחזורים עד עקירה]],"")</f>
        <v/>
      </c>
      <c r="AB1314" s="1" t="str">
        <f>IF(AND(שבוע_בדילוג[[#This Row],[הווסת פעיל?]]=1,שבוע_בדילוג[[#This Row],[וסת קבוע אחרון]]&lt;&gt;X1313),שבוע_בדילוג[[#This Row],[וסת קבוע אחרון]],"")</f>
        <v/>
      </c>
      <c r="AC1314" s="1" t="str">
        <f>IF(AND(שבוע_בדילוג[[#This Row],[הווסת פעיל?]]=1,Y1313=0,שבוע_בדילוג[[#This Row],[וסת קבוע אחרון]]=X1313),שבוע_בדילוג[[#This Row],[וסת קבוע אחרון]],"")</f>
        <v/>
      </c>
      <c r="AD1314" s="1" t="str">
        <f>IF(AND(שבוע_בדילוג[[#This Row],[הווסת פעיל?]]=1,Y1313=0,שבוע_בדילוג[[#This Row],[וסת קבוע אחרון]]&lt;&gt;X1313),1,"")</f>
        <v/>
      </c>
      <c r="AE1314" s="1" t="str">
        <f>IF(AND(שבוע_בדילוג[[#This Row],[הווסת פעיל?]]&lt;&gt;"",B1315=1),שבוע_בדילוג[[#This Row],[CycleNumber]],"")</f>
        <v/>
      </c>
      <c r="AF1314" s="1" t="str">
        <f>IF(AND(שבוע_בדילוג[[#This Row],[הווסת פעיל?]]&lt;&gt;"",Y1313=""),שבוע_בדילוג[[#This Row],[CycleNumber]],"")</f>
        <v/>
      </c>
      <c r="AG1314" s="1" t="str">
        <f>IF(B1315=1,"",IF(שבוע_בדילוג[[#This Row],[הווסת פעיל?]]=1,IF(שבוע_בדילוג[[#This Row],[וסת קבוע אחרון]]=F1315,1,0),""))</f>
        <v/>
      </c>
      <c r="AH1314" s="1" t="str">
        <f>IF(B1315=1,"",IF(שבוע_בדילוג[[#This Row],[הווסת פעיל?]]=1,IF(OR(שבוע_בדילוג[[#This Row],[וסת קבוע אחרון]]=F1315,F1315=שבוע_בדילוג[[#This Row],[LengthofCycle]]),1,0),""))</f>
        <v/>
      </c>
      <c r="AI1314" s="1" t="str">
        <f>IF(B1315=1,"",IF(שבוע_בדילוג[[#This Row],[הווסת פעיל?]]=1,IF(OR(שבוע_בדילוג[[#This Row],[וסת קבוע אחרון]]=F1315,F1315=שבוע_בדילוג[[#This Row],[LengthofCycle]],AND(שבוע_בדילוג[[#This Row],[LengthofCycle]]&lt;&gt;שבוע_בדילוג[[#This Row],[וסת קבוע אחרון]],OR(F1315=28,F1315=29))),1,0),""))</f>
        <v/>
      </c>
      <c r="AJ1314" s="1" t="str">
        <f>IF(AND(שבוע_בדילוג[[#This Row],[הווסת פעיל?]]=1,B1315=1),1,"")</f>
        <v/>
      </c>
      <c r="AK1314" s="4">
        <f>IF(AND(שבוע_בדילוג[[#This Row],[הווסת פעיל?]]&lt;&gt;1,B1315&lt;&gt;1,B1315&lt;&gt;""),IF(שבוע_בדילוג[[#This Row],[LengthofCycle]]=F1315,1,0),"")</f>
        <v>0</v>
      </c>
      <c r="AL1314" s="4">
        <f>IF(AND(שבוע_בדילוג[[#This Row],[הווסת פעיל?]]&lt;&gt;1,B1315&lt;&gt;1,B1315&lt;&gt;""),IF(OR(שבוע_בדילוג[[#This Row],[LengthofCycle]]=F1315,F1315=29),1,0),"")</f>
        <v>0</v>
      </c>
      <c r="AM1314" s="4">
        <f>IF(AND(שבוע_בדילוג[[#This Row],[הווסת פעיל?]]&lt;&gt;1,B1315&lt;&gt;1,B1315&lt;&gt;""),IF(OR(שבוע_בדילוג[[#This Row],[LengthofCycle]]=F1315,F1315=29,F1315=28),1,0),"")</f>
        <v>0</v>
      </c>
    </row>
    <row r="1315" spans="1:39" x14ac:dyDescent="0.25">
      <c r="A1315" s="1" t="s">
        <v>161</v>
      </c>
      <c r="B1315" s="1">
        <v>11</v>
      </c>
      <c r="C1315" s="1">
        <v>0</v>
      </c>
      <c r="D1315" s="1">
        <v>1</v>
      </c>
      <c r="E1315" s="1">
        <v>0</v>
      </c>
      <c r="F1315" s="1">
        <v>31</v>
      </c>
      <c r="H1315" s="1">
        <f>שבוע_בדילוג[[#This Row],[LengthofCycle]]+1</f>
        <v>32</v>
      </c>
      <c r="I1315" s="1" t="str">
        <f>IF(IFERROR(LOOKUP(שבוע_בדילוג[[#This Row],[ClientID]],קביעויות[השבוע בדילוג]),FALSE)=שבוע_בדילוג[[#This Row],[ClientID]],1,"")</f>
        <v/>
      </c>
      <c r="J1315" s="1" t="str">
        <f>IF(AND(שבוע_בדילוג[[#This Row],[CycleNumber]]&gt;1,OR(B1316="",שבוע_בדילוג[[#This Row],[CycleNumber]]&gt;B1314)),IF(OR(AND(שבוע_בדילוג[[#This Row],[LengthofCycle]]=29,F1314=29),AND(שבוע_בדילוג[[#This Row],[LengthofCycle]]=36,F1314=36)),1,""),"")</f>
        <v/>
      </c>
      <c r="K1315" s="1" t="str">
        <f>IF(AND(שבוע_בדילוג[[#This Row],[וסת השבוע]]=1,J1314=1,שבוע_בדילוג[[#This Row],[CycleNumber]]&gt;B1314),1,"")</f>
        <v/>
      </c>
      <c r="L1315" s="1" t="str">
        <f>IF(שבוע_בדילוג[[#This Row],[CycleNumber]]=1,"",IF(שבוע_בדילוג[[#This Row],[וסת השבוע]]=1,0,IF(L1314="","",IF(L1314=0,IF(שבוע_בדילוג[[#This Row],[LengthofCycle]]=29,0,1),IF(L1314=1,IF(שבוע_בדילוג[[#This Row],[LengthofCycle]]+F1314=29*2,0,2),IF(L1314=2,IF(שבוע_בדילוג[[#This Row],[LengthofCycle]]+F1314+F1313=29*3,0,3),""))))))</f>
        <v/>
      </c>
      <c r="M1315" s="1" t="str">
        <f>IF(שבוע_בדילוג[[#This Row],[וסת השבוע]]=1,IF(שבוע_בדילוג[[#This Row],[וסת השבוע וההפלגה ביחד]]=1,M1314+1,0),IF(AND(שבוע_בדילוג[[#This Row],[CycleNumber]]&gt;B1314,שבוע_בדילוג[[#This Row],[CycleNumber]]&gt;1),IF(שבוע_בדילוג[[#This Row],[וסת השבוע פעיל?]]&lt;&gt;"",M1314+1,""),""))</f>
        <v/>
      </c>
      <c r="N1315" s="1" t="str">
        <f>IF(שבוע_בדילוג[[#This Row],[וסת השבוע פעיל?2]]="","",IF(AND(שבוע_בדילוג[[#This Row],[וסת השבוע פעיל?]]&lt;&gt;"",שבוע_בדילוג[[#This Row],[CycleNumber]]&lt;B1316,B1316&lt;&gt;"",שבוע_בדילוג[[#This Row],[וסת השבוע פעיל?]]&lt;3),IF(L1316=0,IF(AND(שבוע_בדילוג[[#This Row],[וסת השבוע פעיל?]]&gt;0,J1316=1),0,1),0),""))</f>
        <v/>
      </c>
      <c r="O1315" s="1" t="str">
        <f t="shared" si="104"/>
        <v/>
      </c>
      <c r="P1315" s="1" t="str">
        <f>IF(AND(שבוע_בדילוג[[#This Row],[חיזוי - שבוע]]=1,K1316=1),1,"")</f>
        <v/>
      </c>
      <c r="Q1315" s="1" t="str">
        <f>IF(AND(שבוע_בדילוג[[#This Row],[וסת השבוע פעיל?]]&lt;3,OR(שבוע_בדילוג[[#This Row],[CycleNumber]]&gt;B1316,B1316="")),1,"")</f>
        <v/>
      </c>
      <c r="R1315" s="1" t="str">
        <f>IF(AND(שבוע_בדילוג[[#This Row],[חיזוי - שבוע]]&lt;&gt;"",שבוע_בדילוג[[#This Row],[וסת השבוע פעיל?2]]=""),1,"")</f>
        <v/>
      </c>
      <c r="S1315" s="1" t="str">
        <f>IF(שבוע_בדילוג[[#This Row],[האישה קבעה וסת שבוע בדילוג?]]=1,IF(שבוע_בדילוג[[#This Row],[וסת השבוע פעיל?]]&lt;3,1,0),"")</f>
        <v/>
      </c>
      <c r="T13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5" s="1">
        <f t="shared" si="105"/>
        <v>0</v>
      </c>
      <c r="V1315" s="1">
        <f t="shared" si="106"/>
        <v>0</v>
      </c>
      <c r="W1315" s="1">
        <f t="shared" si="107"/>
        <v>0</v>
      </c>
      <c r="X1315" s="1" t="str">
        <f>IF(שבוע_בדילוג[[#This Row],[3 הפלגות זהות]]="","",IF(שבוע_בדילוג[[#This Row],[3 הפלגות זהות]]=1,שבוע_בדילוג[[#This Row],[LengthofCycle]],X1314))</f>
        <v/>
      </c>
      <c r="Z1315" s="1" t="str">
        <f>IF(OR(שבוע_בדילוג[[#This Row],[הווסת פעיל?]]=0,שבוע_בדילוג[[#This Row],[הווסת פעיל?]]=""),"",SUM(Z1314,שבוע_בדילוג[[#This Row],[הווסת פעיל?]]))</f>
        <v/>
      </c>
      <c r="AA1315" s="1" t="str">
        <f>IF(AND(שבוע_בדילוג[[#This Row],[כמה מחזורים עד עקירה]]&lt;&gt;"",Z1316=""),שבוע_בדילוג[[#This Row],[כמה מחזורים עד עקירה]],"")</f>
        <v/>
      </c>
      <c r="AB1315" s="1" t="str">
        <f>IF(AND(שבוע_בדילוג[[#This Row],[הווסת פעיל?]]=1,שבוע_בדילוג[[#This Row],[וסת קבוע אחרון]]&lt;&gt;X1314),שבוע_בדילוג[[#This Row],[וסת קבוע אחרון]],"")</f>
        <v/>
      </c>
      <c r="AC1315" s="1" t="str">
        <f>IF(AND(שבוע_בדילוג[[#This Row],[הווסת פעיל?]]=1,Y1314=0,שבוע_בדילוג[[#This Row],[וסת קבוע אחרון]]=X1314),שבוע_בדילוג[[#This Row],[וסת קבוע אחרון]],"")</f>
        <v/>
      </c>
      <c r="AD1315" s="1" t="str">
        <f>IF(AND(שבוע_בדילוג[[#This Row],[הווסת פעיל?]]=1,Y1314=0,שבוע_בדילוג[[#This Row],[וסת קבוע אחרון]]&lt;&gt;X1314),1,"")</f>
        <v/>
      </c>
      <c r="AE1315" s="1" t="str">
        <f>IF(AND(שבוע_בדילוג[[#This Row],[הווסת פעיל?]]&lt;&gt;"",B1316=1),שבוע_בדילוג[[#This Row],[CycleNumber]],"")</f>
        <v/>
      </c>
      <c r="AF1315" s="1" t="str">
        <f>IF(AND(שבוע_בדילוג[[#This Row],[הווסת פעיל?]]&lt;&gt;"",Y1314=""),שבוע_בדילוג[[#This Row],[CycleNumber]],"")</f>
        <v/>
      </c>
      <c r="AG1315" s="1" t="str">
        <f>IF(B1316=1,"",IF(שבוע_בדילוג[[#This Row],[הווסת פעיל?]]=1,IF(שבוע_בדילוג[[#This Row],[וסת קבוע אחרון]]=F1316,1,0),""))</f>
        <v/>
      </c>
      <c r="AH1315" s="1" t="str">
        <f>IF(B1316=1,"",IF(שבוע_בדילוג[[#This Row],[הווסת פעיל?]]=1,IF(OR(שבוע_בדילוג[[#This Row],[וסת קבוע אחרון]]=F1316,F1316=שבוע_בדילוג[[#This Row],[LengthofCycle]]),1,0),""))</f>
        <v/>
      </c>
      <c r="AI1315" s="1" t="str">
        <f>IF(B1316=1,"",IF(שבוע_בדילוג[[#This Row],[הווסת פעיל?]]=1,IF(OR(שבוע_בדילוג[[#This Row],[וסת קבוע אחרון]]=F1316,F1316=שבוע_בדילוג[[#This Row],[LengthofCycle]],AND(שבוע_בדילוג[[#This Row],[LengthofCycle]]&lt;&gt;שבוע_בדילוג[[#This Row],[וסת קבוע אחרון]],OR(F1316=28,F1316=29))),1,0),""))</f>
        <v/>
      </c>
      <c r="AJ1315" s="1" t="str">
        <f>IF(AND(שבוע_בדילוג[[#This Row],[הווסת פעיל?]]=1,B1316=1),1,"")</f>
        <v/>
      </c>
      <c r="AK1315" s="4">
        <f>IF(AND(שבוע_בדילוג[[#This Row],[הווסת פעיל?]]&lt;&gt;1,B1316&lt;&gt;1,B1316&lt;&gt;""),IF(שבוע_בדילוג[[#This Row],[LengthofCycle]]=F1316,1,0),"")</f>
        <v>0</v>
      </c>
      <c r="AL1315" s="4">
        <f>IF(AND(שבוע_בדילוג[[#This Row],[הווסת פעיל?]]&lt;&gt;1,B1316&lt;&gt;1,B1316&lt;&gt;""),IF(OR(שבוע_בדילוג[[#This Row],[LengthofCycle]]=F1316,F1316=29),1,0),"")</f>
        <v>0</v>
      </c>
      <c r="AM1315" s="4">
        <f>IF(AND(שבוע_בדילוג[[#This Row],[הווסת פעיל?]]&lt;&gt;1,B1316&lt;&gt;1,B1316&lt;&gt;""),IF(OR(שבוע_בדילוג[[#This Row],[LengthofCycle]]=F1316,F1316=29,F1316=28),1,0),"")</f>
        <v>0</v>
      </c>
    </row>
    <row r="1316" spans="1:39" x14ac:dyDescent="0.25">
      <c r="A1316" s="1" t="s">
        <v>161</v>
      </c>
      <c r="B1316" s="1">
        <v>12</v>
      </c>
      <c r="C1316" s="1">
        <v>0</v>
      </c>
      <c r="D1316" s="1">
        <v>1</v>
      </c>
      <c r="E1316" s="1">
        <v>0</v>
      </c>
      <c r="F1316" s="1">
        <v>32</v>
      </c>
      <c r="H1316" s="1">
        <f>שבוע_בדילוג[[#This Row],[LengthofCycle]]+1</f>
        <v>33</v>
      </c>
      <c r="I1316" s="1" t="str">
        <f>IF(IFERROR(LOOKUP(שבוע_בדילוג[[#This Row],[ClientID]],קביעויות[השבוע בדילוג]),FALSE)=שבוע_בדילוג[[#This Row],[ClientID]],1,"")</f>
        <v/>
      </c>
      <c r="J1316" s="1" t="str">
        <f>IF(AND(שבוע_בדילוג[[#This Row],[CycleNumber]]&gt;1,OR(B1317="",שבוע_בדילוג[[#This Row],[CycleNumber]]&gt;B1315)),IF(OR(AND(שבוע_בדילוג[[#This Row],[LengthofCycle]]=29,F1315=29),AND(שבוע_בדילוג[[#This Row],[LengthofCycle]]=36,F1315=36)),1,""),"")</f>
        <v/>
      </c>
      <c r="K1316" s="1" t="str">
        <f>IF(AND(שבוע_בדילוג[[#This Row],[וסת השבוע]]=1,J1315=1,שבוע_בדילוג[[#This Row],[CycleNumber]]&gt;B1315),1,"")</f>
        <v/>
      </c>
      <c r="L1316" s="1" t="str">
        <f>IF(שבוע_בדילוג[[#This Row],[CycleNumber]]=1,"",IF(שבוע_בדילוג[[#This Row],[וסת השבוע]]=1,0,IF(L1315="","",IF(L1315=0,IF(שבוע_בדילוג[[#This Row],[LengthofCycle]]=29,0,1),IF(L1315=1,IF(שבוע_בדילוג[[#This Row],[LengthofCycle]]+F1315=29*2,0,2),IF(L1315=2,IF(שבוע_בדילוג[[#This Row],[LengthofCycle]]+F1315+F1314=29*3,0,3),""))))))</f>
        <v/>
      </c>
      <c r="M1316" s="1" t="str">
        <f>IF(שבוע_בדילוג[[#This Row],[וסת השבוע]]=1,IF(שבוע_בדילוג[[#This Row],[וסת השבוע וההפלגה ביחד]]=1,M1315+1,0),IF(AND(שבוע_בדילוג[[#This Row],[CycleNumber]]&gt;B1315,שבוע_בדילוג[[#This Row],[CycleNumber]]&gt;1),IF(שבוע_בדילוג[[#This Row],[וסת השבוע פעיל?]]&lt;&gt;"",M1315+1,""),""))</f>
        <v/>
      </c>
      <c r="N1316" s="1" t="str">
        <f>IF(שבוע_בדילוג[[#This Row],[וסת השבוע פעיל?2]]="","",IF(AND(שבוע_בדילוג[[#This Row],[וסת השבוע פעיל?]]&lt;&gt;"",שבוע_בדילוג[[#This Row],[CycleNumber]]&lt;B1317,B1317&lt;&gt;"",שבוע_בדילוג[[#This Row],[וסת השבוע פעיל?]]&lt;3),IF(L1317=0,IF(AND(שבוע_בדילוג[[#This Row],[וסת השבוע פעיל?]]&gt;0,J1317=1),0,1),0),""))</f>
        <v/>
      </c>
      <c r="O1316" s="1" t="str">
        <f t="shared" si="104"/>
        <v/>
      </c>
      <c r="P1316" s="1" t="str">
        <f>IF(AND(שבוע_בדילוג[[#This Row],[חיזוי - שבוע]]=1,K1317=1),1,"")</f>
        <v/>
      </c>
      <c r="Q1316" s="1" t="str">
        <f>IF(AND(שבוע_בדילוג[[#This Row],[וסת השבוע פעיל?]]&lt;3,OR(שבוע_בדילוג[[#This Row],[CycleNumber]]&gt;B1317,B1317="")),1,"")</f>
        <v/>
      </c>
      <c r="R1316" s="1" t="str">
        <f>IF(AND(שבוע_בדילוג[[#This Row],[חיזוי - שבוע]]&lt;&gt;"",שבוע_בדילוג[[#This Row],[וסת השבוע פעיל?2]]=""),1,"")</f>
        <v/>
      </c>
      <c r="S1316" s="1" t="str">
        <f>IF(שבוע_בדילוג[[#This Row],[האישה קבעה וסת שבוע בדילוג?]]=1,IF(שבוע_בדילוג[[#This Row],[וסת השבוע פעיל?]]&lt;3,1,0),"")</f>
        <v/>
      </c>
      <c r="T13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6" s="1">
        <f t="shared" si="105"/>
        <v>0</v>
      </c>
      <c r="V1316" s="1">
        <f t="shared" si="106"/>
        <v>0</v>
      </c>
      <c r="W1316" s="1">
        <f t="shared" si="107"/>
        <v>0</v>
      </c>
      <c r="X1316" s="1" t="str">
        <f>IF(שבוע_בדילוג[[#This Row],[3 הפלגות זהות]]="","",IF(שבוע_בדילוג[[#This Row],[3 הפלגות זהות]]=1,שבוע_בדילוג[[#This Row],[LengthofCycle]],X1315))</f>
        <v/>
      </c>
      <c r="Z1316" s="1" t="str">
        <f>IF(OR(שבוע_בדילוג[[#This Row],[הווסת פעיל?]]=0,שבוע_בדילוג[[#This Row],[הווסת פעיל?]]=""),"",SUM(Z1315,שבוע_בדילוג[[#This Row],[הווסת פעיל?]]))</f>
        <v/>
      </c>
      <c r="AA1316" s="1" t="str">
        <f>IF(AND(שבוע_בדילוג[[#This Row],[כמה מחזורים עד עקירה]]&lt;&gt;"",Z1317=""),שבוע_בדילוג[[#This Row],[כמה מחזורים עד עקירה]],"")</f>
        <v/>
      </c>
      <c r="AB1316" s="1" t="str">
        <f>IF(AND(שבוע_בדילוג[[#This Row],[הווסת פעיל?]]=1,שבוע_בדילוג[[#This Row],[וסת קבוע אחרון]]&lt;&gt;X1315),שבוע_בדילוג[[#This Row],[וסת קבוע אחרון]],"")</f>
        <v/>
      </c>
      <c r="AC1316" s="1" t="str">
        <f>IF(AND(שבוע_בדילוג[[#This Row],[הווסת פעיל?]]=1,Y1315=0,שבוע_בדילוג[[#This Row],[וסת קבוע אחרון]]=X1315),שבוע_בדילוג[[#This Row],[וסת קבוע אחרון]],"")</f>
        <v/>
      </c>
      <c r="AD1316" s="1" t="str">
        <f>IF(AND(שבוע_בדילוג[[#This Row],[הווסת פעיל?]]=1,Y1315=0,שבוע_בדילוג[[#This Row],[וסת קבוע אחרון]]&lt;&gt;X1315),1,"")</f>
        <v/>
      </c>
      <c r="AE1316" s="1" t="str">
        <f>IF(AND(שבוע_בדילוג[[#This Row],[הווסת פעיל?]]&lt;&gt;"",B1317=1),שבוע_בדילוג[[#This Row],[CycleNumber]],"")</f>
        <v/>
      </c>
      <c r="AF1316" s="1" t="str">
        <f>IF(AND(שבוע_בדילוג[[#This Row],[הווסת פעיל?]]&lt;&gt;"",Y1315=""),שבוע_בדילוג[[#This Row],[CycleNumber]],"")</f>
        <v/>
      </c>
      <c r="AG1316" s="1" t="str">
        <f>IF(B1317=1,"",IF(שבוע_בדילוג[[#This Row],[הווסת פעיל?]]=1,IF(שבוע_בדילוג[[#This Row],[וסת קבוע אחרון]]=F1317,1,0),""))</f>
        <v/>
      </c>
      <c r="AH1316" s="1" t="str">
        <f>IF(B1317=1,"",IF(שבוע_בדילוג[[#This Row],[הווסת פעיל?]]=1,IF(OR(שבוע_בדילוג[[#This Row],[וסת קבוע אחרון]]=F1317,F1317=שבוע_בדילוג[[#This Row],[LengthofCycle]]),1,0),""))</f>
        <v/>
      </c>
      <c r="AI1316" s="1" t="str">
        <f>IF(B1317=1,"",IF(שבוע_בדילוג[[#This Row],[הווסת פעיל?]]=1,IF(OR(שבוע_בדילוג[[#This Row],[וסת קבוע אחרון]]=F1317,F1317=שבוע_בדילוג[[#This Row],[LengthofCycle]],AND(שבוע_בדילוג[[#This Row],[LengthofCycle]]&lt;&gt;שבוע_בדילוג[[#This Row],[וסת קבוע אחרון]],OR(F1317=28,F1317=29))),1,0),""))</f>
        <v/>
      </c>
      <c r="AJ1316" s="1" t="str">
        <f>IF(AND(שבוע_בדילוג[[#This Row],[הווסת פעיל?]]=1,B1317=1),1,"")</f>
        <v/>
      </c>
      <c r="AK1316" s="4" t="str">
        <f>IF(AND(שבוע_בדילוג[[#This Row],[הווסת פעיל?]]&lt;&gt;1,B1317&lt;&gt;1,B1317&lt;&gt;""),IF(שבוע_בדילוג[[#This Row],[LengthofCycle]]=F1317,1,0),"")</f>
        <v/>
      </c>
      <c r="AL1316" s="4" t="str">
        <f>IF(AND(שבוע_בדילוג[[#This Row],[הווסת פעיל?]]&lt;&gt;1,B1317&lt;&gt;1,B1317&lt;&gt;""),IF(OR(שבוע_בדילוג[[#This Row],[LengthofCycle]]=F1317,F1317=29),1,0),"")</f>
        <v/>
      </c>
      <c r="AM1316" s="4" t="str">
        <f>IF(AND(שבוע_בדילוג[[#This Row],[הווסת פעיל?]]&lt;&gt;1,B1317&lt;&gt;1,B1317&lt;&gt;""),IF(OR(שבוע_בדילוג[[#This Row],[LengthofCycle]]=F1317,F1317=29,F1317=28),1,0),"")</f>
        <v/>
      </c>
    </row>
    <row r="1317" spans="1:39" x14ac:dyDescent="0.25">
      <c r="A1317" s="1" t="s">
        <v>162</v>
      </c>
      <c r="B1317" s="1">
        <v>1</v>
      </c>
      <c r="C1317" s="1">
        <v>1</v>
      </c>
      <c r="D1317" s="1">
        <v>1</v>
      </c>
      <c r="E1317" s="1">
        <v>0</v>
      </c>
      <c r="F1317" s="1">
        <v>33</v>
      </c>
      <c r="H1317" s="1">
        <f>שבוע_בדילוג[[#This Row],[LengthofCycle]]+1</f>
        <v>34</v>
      </c>
      <c r="I1317" s="1" t="str">
        <f>IF(IFERROR(LOOKUP(שבוע_בדילוג[[#This Row],[ClientID]],קביעויות[השבוע בדילוג]),FALSE)=שבוע_בדילוג[[#This Row],[ClientID]],1,"")</f>
        <v/>
      </c>
      <c r="J1317" s="1" t="str">
        <f>IF(AND(שבוע_בדילוג[[#This Row],[CycleNumber]]&gt;1,OR(B1318="",שבוע_בדילוג[[#This Row],[CycleNumber]]&gt;B1316)),IF(OR(AND(שבוע_בדילוג[[#This Row],[LengthofCycle]]=29,F1316=29),AND(שבוע_בדילוג[[#This Row],[LengthofCycle]]=36,F1316=36)),1,""),"")</f>
        <v/>
      </c>
      <c r="K1317" s="1" t="str">
        <f>IF(AND(שבוע_בדילוג[[#This Row],[וסת השבוע]]=1,J1316=1,שבוע_בדילוג[[#This Row],[CycleNumber]]&gt;B1316),1,"")</f>
        <v/>
      </c>
      <c r="L1317" s="1" t="str">
        <f>IF(שבוע_בדילוג[[#This Row],[CycleNumber]]=1,"",IF(שבוע_בדילוג[[#This Row],[וסת השבוע]]=1,0,IF(L1316="","",IF(L1316=0,IF(שבוע_בדילוג[[#This Row],[LengthofCycle]]=29,0,1),IF(L1316=1,IF(שבוע_בדילוג[[#This Row],[LengthofCycle]]+F1316=29*2,0,2),IF(L1316=2,IF(שבוע_בדילוג[[#This Row],[LengthofCycle]]+F1316+F1315=29*3,0,3),""))))))</f>
        <v/>
      </c>
      <c r="M1317" s="1" t="str">
        <f>IF(שבוע_בדילוג[[#This Row],[וסת השבוע]]=1,IF(שבוע_בדילוג[[#This Row],[וסת השבוע וההפלגה ביחד]]=1,M1316+1,0),IF(AND(שבוע_בדילוג[[#This Row],[CycleNumber]]&gt;B1316,שבוע_בדילוג[[#This Row],[CycleNumber]]&gt;1),IF(שבוע_בדילוג[[#This Row],[וסת השבוע פעיל?]]&lt;&gt;"",M1316+1,""),""))</f>
        <v/>
      </c>
      <c r="N1317" s="1" t="str">
        <f>IF(שבוע_בדילוג[[#This Row],[וסת השבוע פעיל?2]]="","",IF(AND(שבוע_בדילוג[[#This Row],[וסת השבוע פעיל?]]&lt;&gt;"",שבוע_בדילוג[[#This Row],[CycleNumber]]&lt;B1318,B1318&lt;&gt;"",שבוע_בדילוג[[#This Row],[וסת השבוע פעיל?]]&lt;3),IF(L1318=0,IF(AND(שבוע_בדילוג[[#This Row],[וסת השבוע פעיל?]]&gt;0,J1318=1),0,1),0),""))</f>
        <v/>
      </c>
      <c r="O1317" s="1" t="str">
        <f t="shared" si="104"/>
        <v/>
      </c>
      <c r="P1317" s="1" t="str">
        <f>IF(AND(שבוע_בדילוג[[#This Row],[חיזוי - שבוע]]=1,K1318=1),1,"")</f>
        <v/>
      </c>
      <c r="Q1317" s="1" t="str">
        <f>IF(AND(שבוע_בדילוג[[#This Row],[וסת השבוע פעיל?]]&lt;3,OR(שבוע_בדילוג[[#This Row],[CycleNumber]]&gt;B1318,B1318="")),1,"")</f>
        <v/>
      </c>
      <c r="R1317" s="1" t="str">
        <f>IF(AND(שבוע_בדילוג[[#This Row],[חיזוי - שבוע]]&lt;&gt;"",שבוע_בדילוג[[#This Row],[וסת השבוע פעיל?2]]=""),1,"")</f>
        <v/>
      </c>
      <c r="S1317" s="1" t="str">
        <f>IF(שבוע_בדילוג[[#This Row],[האישה קבעה וסת שבוע בדילוג?]]=1,IF(שבוע_בדילוג[[#This Row],[וסת השבוע פעיל?]]&lt;3,1,0),"")</f>
        <v/>
      </c>
      <c r="T13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7" s="1" t="str">
        <f t="shared" si="105"/>
        <v/>
      </c>
      <c r="V1317" s="1" t="str">
        <f t="shared" si="106"/>
        <v/>
      </c>
      <c r="W1317" s="1" t="str">
        <f t="shared" si="107"/>
        <v/>
      </c>
      <c r="X1317" s="1" t="str">
        <f>IF(שבוע_בדילוג[[#This Row],[3 הפלגות זהות]]="","",IF(שבוע_בדילוג[[#This Row],[3 הפלגות זהות]]=1,שבוע_בדילוג[[#This Row],[LengthofCycle]],X1316))</f>
        <v/>
      </c>
      <c r="Z1317" s="1" t="str">
        <f>IF(OR(שבוע_בדילוג[[#This Row],[הווסת פעיל?]]=0,שבוע_בדילוג[[#This Row],[הווסת פעיל?]]=""),"",SUM(Z1316,שבוע_בדילוג[[#This Row],[הווסת פעיל?]]))</f>
        <v/>
      </c>
      <c r="AA1317" s="1" t="str">
        <f>IF(AND(שבוע_בדילוג[[#This Row],[כמה מחזורים עד עקירה]]&lt;&gt;"",Z1318=""),שבוע_בדילוג[[#This Row],[כמה מחזורים עד עקירה]],"")</f>
        <v/>
      </c>
      <c r="AB1317" s="1" t="str">
        <f>IF(AND(שבוע_בדילוג[[#This Row],[הווסת פעיל?]]=1,שבוע_בדילוג[[#This Row],[וסת קבוע אחרון]]&lt;&gt;X1316),שבוע_בדילוג[[#This Row],[וסת קבוע אחרון]],"")</f>
        <v/>
      </c>
      <c r="AC1317" s="1" t="str">
        <f>IF(AND(שבוע_בדילוג[[#This Row],[הווסת פעיל?]]=1,Y1316=0,שבוע_בדילוג[[#This Row],[וסת קבוע אחרון]]=X1316),שבוע_בדילוג[[#This Row],[וסת קבוע אחרון]],"")</f>
        <v/>
      </c>
      <c r="AD1317" s="1" t="str">
        <f>IF(AND(שבוע_בדילוג[[#This Row],[הווסת פעיל?]]=1,Y1316=0,שבוע_בדילוג[[#This Row],[וסת קבוע אחרון]]&lt;&gt;X1316),1,"")</f>
        <v/>
      </c>
      <c r="AE1317" s="1" t="str">
        <f>IF(AND(שבוע_בדילוג[[#This Row],[הווסת פעיל?]]&lt;&gt;"",B1318=1),שבוע_בדילוג[[#This Row],[CycleNumber]],"")</f>
        <v/>
      </c>
      <c r="AF1317" s="1" t="str">
        <f>IF(AND(שבוע_בדילוג[[#This Row],[הווסת פעיל?]]&lt;&gt;"",Y1316=""),שבוע_בדילוג[[#This Row],[CycleNumber]],"")</f>
        <v/>
      </c>
      <c r="AG1317" s="1" t="str">
        <f>IF(B1318=1,"",IF(שבוע_בדילוג[[#This Row],[הווסת פעיל?]]=1,IF(שבוע_בדילוג[[#This Row],[וסת קבוע אחרון]]=F1318,1,0),""))</f>
        <v/>
      </c>
      <c r="AH1317" s="1" t="str">
        <f>IF(B1318=1,"",IF(שבוע_בדילוג[[#This Row],[הווסת פעיל?]]=1,IF(OR(שבוע_בדילוג[[#This Row],[וסת קבוע אחרון]]=F1318,F1318=שבוע_בדילוג[[#This Row],[LengthofCycle]]),1,0),""))</f>
        <v/>
      </c>
      <c r="AI1317" s="1" t="str">
        <f>IF(B1318=1,"",IF(שבוע_בדילוג[[#This Row],[הווסת פעיל?]]=1,IF(OR(שבוע_בדילוג[[#This Row],[וסת קבוע אחרון]]=F1318,F1318=שבוע_בדילוג[[#This Row],[LengthofCycle]],AND(שבוע_בדילוג[[#This Row],[LengthofCycle]]&lt;&gt;שבוע_בדילוג[[#This Row],[וסת קבוע אחרון]],OR(F1318=28,F1318=29))),1,0),""))</f>
        <v/>
      </c>
      <c r="AJ1317" s="1" t="str">
        <f>IF(AND(שבוע_בדילוג[[#This Row],[הווסת פעיל?]]=1,B1318=1),1,"")</f>
        <v/>
      </c>
      <c r="AK1317" s="4">
        <f>IF(AND(שבוע_בדילוג[[#This Row],[הווסת פעיל?]]&lt;&gt;1,B1318&lt;&gt;1,B1318&lt;&gt;""),IF(שבוע_בדילוג[[#This Row],[LengthofCycle]]=F1318,1,0),"")</f>
        <v>0</v>
      </c>
      <c r="AL1317" s="4">
        <f>IF(AND(שבוע_בדילוג[[#This Row],[הווסת פעיל?]]&lt;&gt;1,B1318&lt;&gt;1,B1318&lt;&gt;""),IF(OR(שבוע_בדילוג[[#This Row],[LengthofCycle]]=F1318,F1318=29),1,0),"")</f>
        <v>0</v>
      </c>
      <c r="AM1317" s="4">
        <f>IF(AND(שבוע_בדילוג[[#This Row],[הווסת פעיל?]]&lt;&gt;1,B1318&lt;&gt;1,B1318&lt;&gt;""),IF(OR(שבוע_בדילוג[[#This Row],[LengthofCycle]]=F1318,F1318=29,F1318=28),1,0),"")</f>
        <v>0</v>
      </c>
    </row>
    <row r="1318" spans="1:39" x14ac:dyDescent="0.25">
      <c r="A1318" s="1" t="s">
        <v>162</v>
      </c>
      <c r="B1318" s="1">
        <v>2</v>
      </c>
      <c r="C1318" s="1">
        <v>1</v>
      </c>
      <c r="D1318" s="1">
        <v>1</v>
      </c>
      <c r="E1318" s="1">
        <v>0</v>
      </c>
      <c r="F1318" s="1">
        <v>32</v>
      </c>
      <c r="H1318" s="1">
        <f>שבוע_בדילוג[[#This Row],[LengthofCycle]]+1</f>
        <v>33</v>
      </c>
      <c r="I1318" s="1" t="str">
        <f>IF(IFERROR(LOOKUP(שבוע_בדילוג[[#This Row],[ClientID]],קביעויות[השבוע בדילוג]),FALSE)=שבוע_בדילוג[[#This Row],[ClientID]],1,"")</f>
        <v/>
      </c>
      <c r="J1318" s="1" t="str">
        <f>IF(AND(שבוע_בדילוג[[#This Row],[CycleNumber]]&gt;1,OR(B1319="",שבוע_בדילוג[[#This Row],[CycleNumber]]&gt;B1317)),IF(OR(AND(שבוע_בדילוג[[#This Row],[LengthofCycle]]=29,F1317=29),AND(שבוע_בדילוג[[#This Row],[LengthofCycle]]=36,F1317=36)),1,""),"")</f>
        <v/>
      </c>
      <c r="K1318" s="1" t="str">
        <f>IF(AND(שבוע_בדילוג[[#This Row],[וסת השבוע]]=1,J1317=1,שבוע_בדילוג[[#This Row],[CycleNumber]]&gt;B1317),1,"")</f>
        <v/>
      </c>
      <c r="L1318" s="1" t="str">
        <f>IF(שבוע_בדילוג[[#This Row],[CycleNumber]]=1,"",IF(שבוע_בדילוג[[#This Row],[וסת השבוע]]=1,0,IF(L1317="","",IF(L1317=0,IF(שבוע_בדילוג[[#This Row],[LengthofCycle]]=29,0,1),IF(L1317=1,IF(שבוע_בדילוג[[#This Row],[LengthofCycle]]+F1317=29*2,0,2),IF(L1317=2,IF(שבוע_בדילוג[[#This Row],[LengthofCycle]]+F1317+F1316=29*3,0,3),""))))))</f>
        <v/>
      </c>
      <c r="M1318" s="1" t="str">
        <f>IF(שבוע_בדילוג[[#This Row],[וסת השבוע]]=1,IF(שבוע_בדילוג[[#This Row],[וסת השבוע וההפלגה ביחד]]=1,M1317+1,0),IF(AND(שבוע_בדילוג[[#This Row],[CycleNumber]]&gt;B1317,שבוע_בדילוג[[#This Row],[CycleNumber]]&gt;1),IF(שבוע_בדילוג[[#This Row],[וסת השבוע פעיל?]]&lt;&gt;"",M1317+1,""),""))</f>
        <v/>
      </c>
      <c r="N1318" s="1" t="str">
        <f>IF(שבוע_בדילוג[[#This Row],[וסת השבוע פעיל?2]]="","",IF(AND(שבוע_בדילוג[[#This Row],[וסת השבוע פעיל?]]&lt;&gt;"",שבוע_בדילוג[[#This Row],[CycleNumber]]&lt;B1319,B1319&lt;&gt;"",שבוע_בדילוג[[#This Row],[וסת השבוע פעיל?]]&lt;3),IF(L1319=0,IF(AND(שבוע_בדילוג[[#This Row],[וסת השבוע פעיל?]]&gt;0,J1319=1),0,1),0),""))</f>
        <v/>
      </c>
      <c r="O1318" s="1" t="str">
        <f t="shared" si="104"/>
        <v/>
      </c>
      <c r="P1318" s="1" t="str">
        <f>IF(AND(שבוע_בדילוג[[#This Row],[חיזוי - שבוע]]=1,K1319=1),1,"")</f>
        <v/>
      </c>
      <c r="Q1318" s="1" t="str">
        <f>IF(AND(שבוע_בדילוג[[#This Row],[וסת השבוע פעיל?]]&lt;3,OR(שבוע_בדילוג[[#This Row],[CycleNumber]]&gt;B1319,B1319="")),1,"")</f>
        <v/>
      </c>
      <c r="R1318" s="1" t="str">
        <f>IF(AND(שבוע_בדילוג[[#This Row],[חיזוי - שבוע]]&lt;&gt;"",שבוע_בדילוג[[#This Row],[וסת השבוע פעיל?2]]=""),1,"")</f>
        <v/>
      </c>
      <c r="S1318" s="1" t="str">
        <f>IF(שבוע_בדילוג[[#This Row],[האישה קבעה וסת שבוע בדילוג?]]=1,IF(שבוע_בדילוג[[#This Row],[וסת השבוע פעיל?]]&lt;3,1,0),"")</f>
        <v/>
      </c>
      <c r="T13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8" s="1" t="str">
        <f t="shared" si="105"/>
        <v/>
      </c>
      <c r="V1318" s="1" t="str">
        <f t="shared" si="106"/>
        <v/>
      </c>
      <c r="W1318" s="1" t="str">
        <f t="shared" si="107"/>
        <v/>
      </c>
      <c r="X1318" s="1" t="str">
        <f>IF(שבוע_בדילוג[[#This Row],[3 הפלגות זהות]]="","",IF(שבוע_בדילוג[[#This Row],[3 הפלגות זהות]]=1,שבוע_בדילוג[[#This Row],[LengthofCycle]],X1317))</f>
        <v/>
      </c>
      <c r="Z1318" s="1" t="str">
        <f>IF(OR(שבוע_בדילוג[[#This Row],[הווסת פעיל?]]=0,שבוע_בדילוג[[#This Row],[הווסת פעיל?]]=""),"",SUM(Z1317,שבוע_בדילוג[[#This Row],[הווסת פעיל?]]))</f>
        <v/>
      </c>
      <c r="AA1318" s="1" t="str">
        <f>IF(AND(שבוע_בדילוג[[#This Row],[כמה מחזורים עד עקירה]]&lt;&gt;"",Z1319=""),שבוע_בדילוג[[#This Row],[כמה מחזורים עד עקירה]],"")</f>
        <v/>
      </c>
      <c r="AB1318" s="1" t="str">
        <f>IF(AND(שבוע_בדילוג[[#This Row],[הווסת פעיל?]]=1,שבוע_בדילוג[[#This Row],[וסת קבוע אחרון]]&lt;&gt;X1317),שבוע_בדילוג[[#This Row],[וסת קבוע אחרון]],"")</f>
        <v/>
      </c>
      <c r="AC1318" s="1" t="str">
        <f>IF(AND(שבוע_בדילוג[[#This Row],[הווסת פעיל?]]=1,Y1317=0,שבוע_בדילוג[[#This Row],[וסת קבוע אחרון]]=X1317),שבוע_בדילוג[[#This Row],[וסת קבוע אחרון]],"")</f>
        <v/>
      </c>
      <c r="AD1318" s="1" t="str">
        <f>IF(AND(שבוע_בדילוג[[#This Row],[הווסת פעיל?]]=1,Y1317=0,שבוע_בדילוג[[#This Row],[וסת קבוע אחרון]]&lt;&gt;X1317),1,"")</f>
        <v/>
      </c>
      <c r="AE1318" s="1" t="str">
        <f>IF(AND(שבוע_בדילוג[[#This Row],[הווסת פעיל?]]&lt;&gt;"",B1319=1),שבוע_בדילוג[[#This Row],[CycleNumber]],"")</f>
        <v/>
      </c>
      <c r="AF1318" s="1" t="str">
        <f>IF(AND(שבוע_בדילוג[[#This Row],[הווסת פעיל?]]&lt;&gt;"",Y1317=""),שבוע_בדילוג[[#This Row],[CycleNumber]],"")</f>
        <v/>
      </c>
      <c r="AG1318" s="1" t="str">
        <f>IF(B1319=1,"",IF(שבוע_בדילוג[[#This Row],[הווסת פעיל?]]=1,IF(שבוע_בדילוג[[#This Row],[וסת קבוע אחרון]]=F1319,1,0),""))</f>
        <v/>
      </c>
      <c r="AH1318" s="1" t="str">
        <f>IF(B1319=1,"",IF(שבוע_בדילוג[[#This Row],[הווסת פעיל?]]=1,IF(OR(שבוע_בדילוג[[#This Row],[וסת קבוע אחרון]]=F1319,F1319=שבוע_בדילוג[[#This Row],[LengthofCycle]]),1,0),""))</f>
        <v/>
      </c>
      <c r="AI1318" s="1" t="str">
        <f>IF(B1319=1,"",IF(שבוע_בדילוג[[#This Row],[הווסת פעיל?]]=1,IF(OR(שבוע_בדילוג[[#This Row],[וסת קבוע אחרון]]=F1319,F1319=שבוע_בדילוג[[#This Row],[LengthofCycle]],AND(שבוע_בדילוג[[#This Row],[LengthofCycle]]&lt;&gt;שבוע_בדילוג[[#This Row],[וסת קבוע אחרון]],OR(F1319=28,F1319=29))),1,0),""))</f>
        <v/>
      </c>
      <c r="AJ1318" s="1" t="str">
        <f>IF(AND(שבוע_בדילוג[[#This Row],[הווסת פעיל?]]=1,B1319=1),1,"")</f>
        <v/>
      </c>
      <c r="AK1318" s="4">
        <f>IF(AND(שבוע_בדילוג[[#This Row],[הווסת פעיל?]]&lt;&gt;1,B1319&lt;&gt;1,B1319&lt;&gt;""),IF(שבוע_בדילוג[[#This Row],[LengthofCycle]]=F1319,1,0),"")</f>
        <v>1</v>
      </c>
      <c r="AL1318" s="4">
        <f>IF(AND(שבוע_בדילוג[[#This Row],[הווסת פעיל?]]&lt;&gt;1,B1319&lt;&gt;1,B1319&lt;&gt;""),IF(OR(שבוע_בדילוג[[#This Row],[LengthofCycle]]=F1319,F1319=29),1,0),"")</f>
        <v>1</v>
      </c>
      <c r="AM1318" s="4">
        <f>IF(AND(שבוע_בדילוג[[#This Row],[הווסת פעיל?]]&lt;&gt;1,B1319&lt;&gt;1,B1319&lt;&gt;""),IF(OR(שבוע_בדילוג[[#This Row],[LengthofCycle]]=F1319,F1319=29,F1319=28),1,0),"")</f>
        <v>1</v>
      </c>
    </row>
    <row r="1319" spans="1:39" x14ac:dyDescent="0.25">
      <c r="A1319" s="1" t="s">
        <v>162</v>
      </c>
      <c r="B1319" s="1">
        <v>3</v>
      </c>
      <c r="C1319" s="1">
        <v>1</v>
      </c>
      <c r="D1319" s="1">
        <v>1</v>
      </c>
      <c r="E1319" s="1">
        <v>0</v>
      </c>
      <c r="F1319" s="1">
        <v>32</v>
      </c>
      <c r="H1319" s="1">
        <f>שבוע_בדילוג[[#This Row],[LengthofCycle]]+1</f>
        <v>33</v>
      </c>
      <c r="I1319" s="1" t="str">
        <f>IF(IFERROR(LOOKUP(שבוע_בדילוג[[#This Row],[ClientID]],קביעויות[השבוע בדילוג]),FALSE)=שבוע_בדילוג[[#This Row],[ClientID]],1,"")</f>
        <v/>
      </c>
      <c r="J1319" s="1" t="str">
        <f>IF(AND(שבוע_בדילוג[[#This Row],[CycleNumber]]&gt;1,OR(B1320="",שבוע_בדילוג[[#This Row],[CycleNumber]]&gt;B1318)),IF(OR(AND(שבוע_בדילוג[[#This Row],[LengthofCycle]]=29,F1318=29),AND(שבוע_בדילוג[[#This Row],[LengthofCycle]]=36,F1318=36)),1,""),"")</f>
        <v/>
      </c>
      <c r="K1319" s="1" t="str">
        <f>IF(AND(שבוע_בדילוג[[#This Row],[וסת השבוע]]=1,J1318=1,שבוע_בדילוג[[#This Row],[CycleNumber]]&gt;B1318),1,"")</f>
        <v/>
      </c>
      <c r="L1319" s="1" t="str">
        <f>IF(שבוע_בדילוג[[#This Row],[CycleNumber]]=1,"",IF(שבוע_בדילוג[[#This Row],[וסת השבוע]]=1,0,IF(L1318="","",IF(L1318=0,IF(שבוע_בדילוג[[#This Row],[LengthofCycle]]=29,0,1),IF(L1318=1,IF(שבוע_בדילוג[[#This Row],[LengthofCycle]]+F1318=29*2,0,2),IF(L1318=2,IF(שבוע_בדילוג[[#This Row],[LengthofCycle]]+F1318+F1317=29*3,0,3),""))))))</f>
        <v/>
      </c>
      <c r="M1319" s="1" t="str">
        <f>IF(שבוע_בדילוג[[#This Row],[וסת השבוע]]=1,IF(שבוע_בדילוג[[#This Row],[וסת השבוע וההפלגה ביחד]]=1,M1318+1,0),IF(AND(שבוע_בדילוג[[#This Row],[CycleNumber]]&gt;B1318,שבוע_בדילוג[[#This Row],[CycleNumber]]&gt;1),IF(שבוע_בדילוג[[#This Row],[וסת השבוע פעיל?]]&lt;&gt;"",M1318+1,""),""))</f>
        <v/>
      </c>
      <c r="N1319" s="1" t="str">
        <f>IF(שבוע_בדילוג[[#This Row],[וסת השבוע פעיל?2]]="","",IF(AND(שבוע_בדילוג[[#This Row],[וסת השבוע פעיל?]]&lt;&gt;"",שבוע_בדילוג[[#This Row],[CycleNumber]]&lt;B1320,B1320&lt;&gt;"",שבוע_בדילוג[[#This Row],[וסת השבוע פעיל?]]&lt;3),IF(L1320=0,IF(AND(שבוע_בדילוג[[#This Row],[וסת השבוע פעיל?]]&gt;0,J1320=1),0,1),0),""))</f>
        <v/>
      </c>
      <c r="O1319" s="1" t="str">
        <f t="shared" si="104"/>
        <v/>
      </c>
      <c r="P1319" s="1" t="str">
        <f>IF(AND(שבוע_בדילוג[[#This Row],[חיזוי - שבוע]]=1,K1320=1),1,"")</f>
        <v/>
      </c>
      <c r="Q1319" s="1" t="str">
        <f>IF(AND(שבוע_בדילוג[[#This Row],[וסת השבוע פעיל?]]&lt;3,OR(שבוע_בדילוג[[#This Row],[CycleNumber]]&gt;B1320,B1320="")),1,"")</f>
        <v/>
      </c>
      <c r="R1319" s="1" t="str">
        <f>IF(AND(שבוע_בדילוג[[#This Row],[חיזוי - שבוע]]&lt;&gt;"",שבוע_בדילוג[[#This Row],[וסת השבוע פעיל?2]]=""),1,"")</f>
        <v/>
      </c>
      <c r="S1319" s="1" t="str">
        <f>IF(שבוע_בדילוג[[#This Row],[האישה קבעה וסת שבוע בדילוג?]]=1,IF(שבוע_בדילוג[[#This Row],[וסת השבוע פעיל?]]&lt;3,1,0),"")</f>
        <v/>
      </c>
      <c r="T13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19" s="1">
        <f t="shared" si="105"/>
        <v>0</v>
      </c>
      <c r="V1319" s="1" t="str">
        <f t="shared" si="106"/>
        <v/>
      </c>
      <c r="W1319" s="1" t="str">
        <f t="shared" si="107"/>
        <v/>
      </c>
      <c r="X1319" s="1" t="str">
        <f>IF(שבוע_בדילוג[[#This Row],[3 הפלגות זהות]]="","",IF(שבוע_בדילוג[[#This Row],[3 הפלגות זהות]]=1,שבוע_בדילוג[[#This Row],[LengthofCycle]],X1318))</f>
        <v/>
      </c>
      <c r="Z1319" s="1" t="str">
        <f>IF(OR(שבוע_בדילוג[[#This Row],[הווסת פעיל?]]=0,שבוע_בדילוג[[#This Row],[הווסת פעיל?]]=""),"",SUM(Z1318,שבוע_בדילוג[[#This Row],[הווסת פעיל?]]))</f>
        <v/>
      </c>
      <c r="AA1319" s="1" t="str">
        <f>IF(AND(שבוע_בדילוג[[#This Row],[כמה מחזורים עד עקירה]]&lt;&gt;"",Z1320=""),שבוע_בדילוג[[#This Row],[כמה מחזורים עד עקירה]],"")</f>
        <v/>
      </c>
      <c r="AB1319" s="1" t="str">
        <f>IF(AND(שבוע_בדילוג[[#This Row],[הווסת פעיל?]]=1,שבוע_בדילוג[[#This Row],[וסת קבוע אחרון]]&lt;&gt;X1318),שבוע_בדילוג[[#This Row],[וסת קבוע אחרון]],"")</f>
        <v/>
      </c>
      <c r="AC1319" s="1" t="str">
        <f>IF(AND(שבוע_בדילוג[[#This Row],[הווסת פעיל?]]=1,Y1318=0,שבוע_בדילוג[[#This Row],[וסת קבוע אחרון]]=X1318),שבוע_בדילוג[[#This Row],[וסת קבוע אחרון]],"")</f>
        <v/>
      </c>
      <c r="AD1319" s="1" t="str">
        <f>IF(AND(שבוע_בדילוג[[#This Row],[הווסת פעיל?]]=1,Y1318=0,שבוע_בדילוג[[#This Row],[וסת קבוע אחרון]]&lt;&gt;X1318),1,"")</f>
        <v/>
      </c>
      <c r="AE1319" s="1" t="str">
        <f>IF(AND(שבוע_בדילוג[[#This Row],[הווסת פעיל?]]&lt;&gt;"",B1320=1),שבוע_בדילוג[[#This Row],[CycleNumber]],"")</f>
        <v/>
      </c>
      <c r="AF1319" s="1" t="str">
        <f>IF(AND(שבוע_בדילוג[[#This Row],[הווסת פעיל?]]&lt;&gt;"",Y1318=""),שבוע_בדילוג[[#This Row],[CycleNumber]],"")</f>
        <v/>
      </c>
      <c r="AG1319" s="1" t="str">
        <f>IF(B1320=1,"",IF(שבוע_בדילוג[[#This Row],[הווסת פעיל?]]=1,IF(שבוע_בדילוג[[#This Row],[וסת קבוע אחרון]]=F1320,1,0),""))</f>
        <v/>
      </c>
      <c r="AH1319" s="1" t="str">
        <f>IF(B1320=1,"",IF(שבוע_בדילוג[[#This Row],[הווסת פעיל?]]=1,IF(OR(שבוע_בדילוג[[#This Row],[וסת קבוע אחרון]]=F1320,F1320=שבוע_בדילוג[[#This Row],[LengthofCycle]]),1,0),""))</f>
        <v/>
      </c>
      <c r="AI1319" s="1" t="str">
        <f>IF(B1320=1,"",IF(שבוע_בדילוג[[#This Row],[הווסת פעיל?]]=1,IF(OR(שבוע_בדילוג[[#This Row],[וסת קבוע אחרון]]=F1320,F1320=שבוע_בדילוג[[#This Row],[LengthofCycle]],AND(שבוע_בדילוג[[#This Row],[LengthofCycle]]&lt;&gt;שבוע_בדילוג[[#This Row],[וסת קבוע אחרון]],OR(F1320=28,F1320=29))),1,0),""))</f>
        <v/>
      </c>
      <c r="AJ1319" s="1" t="str">
        <f>IF(AND(שבוע_בדילוג[[#This Row],[הווסת פעיל?]]=1,B1320=1),1,"")</f>
        <v/>
      </c>
      <c r="AK1319" s="4">
        <f>IF(AND(שבוע_בדילוג[[#This Row],[הווסת פעיל?]]&lt;&gt;1,B1320&lt;&gt;1,B1320&lt;&gt;""),IF(שבוע_בדילוג[[#This Row],[LengthofCycle]]=F1320,1,0),"")</f>
        <v>0</v>
      </c>
      <c r="AL1319" s="4">
        <f>IF(AND(שבוע_בדילוג[[#This Row],[הווסת פעיל?]]&lt;&gt;1,B1320&lt;&gt;1,B1320&lt;&gt;""),IF(OR(שבוע_בדילוג[[#This Row],[LengthofCycle]]=F1320,F1320=29),1,0),"")</f>
        <v>0</v>
      </c>
      <c r="AM1319" s="4">
        <f>IF(AND(שבוע_בדילוג[[#This Row],[הווסת פעיל?]]&lt;&gt;1,B1320&lt;&gt;1,B1320&lt;&gt;""),IF(OR(שבוע_בדילוג[[#This Row],[LengthofCycle]]=F1320,F1320=29,F1320=28),1,0),"")</f>
        <v>1</v>
      </c>
    </row>
    <row r="1320" spans="1:39" x14ac:dyDescent="0.25">
      <c r="A1320" s="1" t="s">
        <v>162</v>
      </c>
      <c r="B1320" s="1">
        <v>4</v>
      </c>
      <c r="C1320" s="1">
        <v>1</v>
      </c>
      <c r="D1320" s="1">
        <v>1</v>
      </c>
      <c r="E1320" s="1">
        <v>0</v>
      </c>
      <c r="F1320" s="1">
        <v>28</v>
      </c>
      <c r="H1320" s="1">
        <f>שבוע_בדילוג[[#This Row],[LengthofCycle]]+1</f>
        <v>29</v>
      </c>
      <c r="I1320" s="1" t="str">
        <f>IF(IFERROR(LOOKUP(שבוע_בדילוג[[#This Row],[ClientID]],קביעויות[השבוע בדילוג]),FALSE)=שבוע_בדילוג[[#This Row],[ClientID]],1,"")</f>
        <v/>
      </c>
      <c r="J1320" s="1" t="str">
        <f>IF(AND(שבוע_בדילוג[[#This Row],[CycleNumber]]&gt;1,OR(B1321="",שבוע_בדילוג[[#This Row],[CycleNumber]]&gt;B1319)),IF(OR(AND(שבוע_בדילוג[[#This Row],[LengthofCycle]]=29,F1319=29),AND(שבוע_בדילוג[[#This Row],[LengthofCycle]]=36,F1319=36)),1,""),"")</f>
        <v/>
      </c>
      <c r="K1320" s="1" t="str">
        <f>IF(AND(שבוע_בדילוג[[#This Row],[וסת השבוע]]=1,J1319=1,שבוע_בדילוג[[#This Row],[CycleNumber]]&gt;B1319),1,"")</f>
        <v/>
      </c>
      <c r="L1320" s="1" t="str">
        <f>IF(שבוע_בדילוג[[#This Row],[CycleNumber]]=1,"",IF(שבוע_בדילוג[[#This Row],[וסת השבוע]]=1,0,IF(L1319="","",IF(L1319=0,IF(שבוע_בדילוג[[#This Row],[LengthofCycle]]=29,0,1),IF(L1319=1,IF(שבוע_בדילוג[[#This Row],[LengthofCycle]]+F1319=29*2,0,2),IF(L1319=2,IF(שבוע_בדילוג[[#This Row],[LengthofCycle]]+F1319+F1318=29*3,0,3),""))))))</f>
        <v/>
      </c>
      <c r="M1320" s="1" t="str">
        <f>IF(שבוע_בדילוג[[#This Row],[וסת השבוע]]=1,IF(שבוע_בדילוג[[#This Row],[וסת השבוע וההפלגה ביחד]]=1,M1319+1,0),IF(AND(שבוע_בדילוג[[#This Row],[CycleNumber]]&gt;B1319,שבוע_בדילוג[[#This Row],[CycleNumber]]&gt;1),IF(שבוע_בדילוג[[#This Row],[וסת השבוע פעיל?]]&lt;&gt;"",M1319+1,""),""))</f>
        <v/>
      </c>
      <c r="N1320" s="1" t="str">
        <f>IF(שבוע_בדילוג[[#This Row],[וסת השבוע פעיל?2]]="","",IF(AND(שבוע_בדילוג[[#This Row],[וסת השבוע פעיל?]]&lt;&gt;"",שבוע_בדילוג[[#This Row],[CycleNumber]]&lt;B1321,B1321&lt;&gt;"",שבוע_בדילוג[[#This Row],[וסת השבוע פעיל?]]&lt;3),IF(L1321=0,IF(AND(שבוע_בדילוג[[#This Row],[וסת השבוע פעיל?]]&gt;0,J1321=1),0,1),0),""))</f>
        <v/>
      </c>
      <c r="O1320" s="1" t="str">
        <f t="shared" si="104"/>
        <v/>
      </c>
      <c r="P1320" s="1" t="str">
        <f>IF(AND(שבוע_בדילוג[[#This Row],[חיזוי - שבוע]]=1,K1321=1),1,"")</f>
        <v/>
      </c>
      <c r="Q1320" s="1" t="str">
        <f>IF(AND(שבוע_בדילוג[[#This Row],[וסת השבוע פעיל?]]&lt;3,OR(שבוע_בדילוג[[#This Row],[CycleNumber]]&gt;B1321,B1321="")),1,"")</f>
        <v/>
      </c>
      <c r="R1320" s="1" t="str">
        <f>IF(AND(שבוע_בדילוג[[#This Row],[חיזוי - שבוע]]&lt;&gt;"",שבוע_בדילוג[[#This Row],[וסת השבוע פעיל?2]]=""),1,"")</f>
        <v/>
      </c>
      <c r="S1320" s="1" t="str">
        <f>IF(שבוע_בדילוג[[#This Row],[האישה קבעה וסת שבוע בדילוג?]]=1,IF(שבוע_בדילוג[[#This Row],[וסת השבוע פעיל?]]&lt;3,1,0),"")</f>
        <v/>
      </c>
      <c r="T13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0" s="1">
        <f t="shared" si="105"/>
        <v>0</v>
      </c>
      <c r="V1320" s="1">
        <f t="shared" si="106"/>
        <v>0</v>
      </c>
      <c r="W1320" s="1" t="str">
        <f t="shared" si="107"/>
        <v/>
      </c>
      <c r="X1320" s="1" t="str">
        <f>IF(שבוע_בדילוג[[#This Row],[3 הפלגות זהות]]="","",IF(שבוע_בדילוג[[#This Row],[3 הפלגות זהות]]=1,שבוע_בדילוג[[#This Row],[LengthofCycle]],X1319))</f>
        <v/>
      </c>
      <c r="Z1320" s="1" t="str">
        <f>IF(OR(שבוע_בדילוג[[#This Row],[הווסת פעיל?]]=0,שבוע_בדילוג[[#This Row],[הווסת פעיל?]]=""),"",SUM(Z1319,שבוע_בדילוג[[#This Row],[הווסת פעיל?]]))</f>
        <v/>
      </c>
      <c r="AA1320" s="1" t="str">
        <f>IF(AND(שבוע_בדילוג[[#This Row],[כמה מחזורים עד עקירה]]&lt;&gt;"",Z1321=""),שבוע_בדילוג[[#This Row],[כמה מחזורים עד עקירה]],"")</f>
        <v/>
      </c>
      <c r="AB1320" s="1" t="str">
        <f>IF(AND(שבוע_בדילוג[[#This Row],[הווסת פעיל?]]=1,שבוע_בדילוג[[#This Row],[וסת קבוע אחרון]]&lt;&gt;X1319),שבוע_בדילוג[[#This Row],[וסת קבוע אחרון]],"")</f>
        <v/>
      </c>
      <c r="AC1320" s="1" t="str">
        <f>IF(AND(שבוע_בדילוג[[#This Row],[הווסת פעיל?]]=1,Y1319=0,שבוע_בדילוג[[#This Row],[וסת קבוע אחרון]]=X1319),שבוע_בדילוג[[#This Row],[וסת קבוע אחרון]],"")</f>
        <v/>
      </c>
      <c r="AD1320" s="1" t="str">
        <f>IF(AND(שבוע_בדילוג[[#This Row],[הווסת פעיל?]]=1,Y1319=0,שבוע_בדילוג[[#This Row],[וסת קבוע אחרון]]&lt;&gt;X1319),1,"")</f>
        <v/>
      </c>
      <c r="AE1320" s="1" t="str">
        <f>IF(AND(שבוע_בדילוג[[#This Row],[הווסת פעיל?]]&lt;&gt;"",B1321=1),שבוע_בדילוג[[#This Row],[CycleNumber]],"")</f>
        <v/>
      </c>
      <c r="AF1320" s="1" t="str">
        <f>IF(AND(שבוע_בדילוג[[#This Row],[הווסת פעיל?]]&lt;&gt;"",Y1319=""),שבוע_בדילוג[[#This Row],[CycleNumber]],"")</f>
        <v/>
      </c>
      <c r="AG1320" s="1" t="str">
        <f>IF(B1321=1,"",IF(שבוע_בדילוג[[#This Row],[הווסת פעיל?]]=1,IF(שבוע_בדילוג[[#This Row],[וסת קבוע אחרון]]=F1321,1,0),""))</f>
        <v/>
      </c>
      <c r="AH1320" s="1" t="str">
        <f>IF(B1321=1,"",IF(שבוע_בדילוג[[#This Row],[הווסת פעיל?]]=1,IF(OR(שבוע_בדילוג[[#This Row],[וסת קבוע אחרון]]=F1321,F1321=שבוע_בדילוג[[#This Row],[LengthofCycle]]),1,0),""))</f>
        <v/>
      </c>
      <c r="AI1320" s="1" t="str">
        <f>IF(B1321=1,"",IF(שבוע_בדילוג[[#This Row],[הווסת פעיל?]]=1,IF(OR(שבוע_בדילוג[[#This Row],[וסת קבוע אחרון]]=F1321,F1321=שבוע_בדילוג[[#This Row],[LengthofCycle]],AND(שבוע_בדילוג[[#This Row],[LengthofCycle]]&lt;&gt;שבוע_בדילוג[[#This Row],[וסת קבוע אחרון]],OR(F1321=28,F1321=29))),1,0),""))</f>
        <v/>
      </c>
      <c r="AJ1320" s="1" t="str">
        <f>IF(AND(שבוע_בדילוג[[#This Row],[הווסת פעיל?]]=1,B1321=1),1,"")</f>
        <v/>
      </c>
      <c r="AK1320" s="4">
        <f>IF(AND(שבוע_בדילוג[[#This Row],[הווסת פעיל?]]&lt;&gt;1,B1321&lt;&gt;1,B1321&lt;&gt;""),IF(שבוע_בדילוג[[#This Row],[LengthofCycle]]=F1321,1,0),"")</f>
        <v>0</v>
      </c>
      <c r="AL1320" s="4">
        <f>IF(AND(שבוע_בדילוג[[#This Row],[הווסת פעיל?]]&lt;&gt;1,B1321&lt;&gt;1,B1321&lt;&gt;""),IF(OR(שבוע_בדילוג[[#This Row],[LengthofCycle]]=F1321,F1321=29),1,0),"")</f>
        <v>0</v>
      </c>
      <c r="AM1320" s="4">
        <f>IF(AND(שבוע_בדילוג[[#This Row],[הווסת פעיל?]]&lt;&gt;1,B1321&lt;&gt;1,B1321&lt;&gt;""),IF(OR(שבוע_בדילוג[[#This Row],[LengthofCycle]]=F1321,F1321=29,F1321=28),1,0),"")</f>
        <v>0</v>
      </c>
    </row>
    <row r="1321" spans="1:39" x14ac:dyDescent="0.25">
      <c r="A1321" s="1" t="s">
        <v>162</v>
      </c>
      <c r="B1321" s="1">
        <v>5</v>
      </c>
      <c r="C1321" s="1">
        <v>1</v>
      </c>
      <c r="D1321" s="1">
        <v>1</v>
      </c>
      <c r="E1321" s="1">
        <v>0</v>
      </c>
      <c r="F1321" s="1">
        <v>32</v>
      </c>
      <c r="H1321" s="1">
        <f>שבוע_בדילוג[[#This Row],[LengthofCycle]]+1</f>
        <v>33</v>
      </c>
      <c r="I1321" s="1" t="str">
        <f>IF(IFERROR(LOOKUP(שבוע_בדילוג[[#This Row],[ClientID]],קביעויות[השבוע בדילוג]),FALSE)=שבוע_בדילוג[[#This Row],[ClientID]],1,"")</f>
        <v/>
      </c>
      <c r="J1321" s="1" t="str">
        <f>IF(AND(שבוע_בדילוג[[#This Row],[CycleNumber]]&gt;1,OR(B1322="",שבוע_בדילוג[[#This Row],[CycleNumber]]&gt;B1320)),IF(OR(AND(שבוע_בדילוג[[#This Row],[LengthofCycle]]=29,F1320=29),AND(שבוע_בדילוג[[#This Row],[LengthofCycle]]=36,F1320=36)),1,""),"")</f>
        <v/>
      </c>
      <c r="K1321" s="1" t="str">
        <f>IF(AND(שבוע_בדילוג[[#This Row],[וסת השבוע]]=1,J1320=1,שבוע_בדילוג[[#This Row],[CycleNumber]]&gt;B1320),1,"")</f>
        <v/>
      </c>
      <c r="L1321" s="1" t="str">
        <f>IF(שבוע_בדילוג[[#This Row],[CycleNumber]]=1,"",IF(שבוע_בדילוג[[#This Row],[וסת השבוע]]=1,0,IF(L1320="","",IF(L1320=0,IF(שבוע_בדילוג[[#This Row],[LengthofCycle]]=29,0,1),IF(L1320=1,IF(שבוע_בדילוג[[#This Row],[LengthofCycle]]+F1320=29*2,0,2),IF(L1320=2,IF(שבוע_בדילוג[[#This Row],[LengthofCycle]]+F1320+F1319=29*3,0,3),""))))))</f>
        <v/>
      </c>
      <c r="M1321" s="1" t="str">
        <f>IF(שבוע_בדילוג[[#This Row],[וסת השבוע]]=1,IF(שבוע_בדילוג[[#This Row],[וסת השבוע וההפלגה ביחד]]=1,M1320+1,0),IF(AND(שבוע_בדילוג[[#This Row],[CycleNumber]]&gt;B1320,שבוע_בדילוג[[#This Row],[CycleNumber]]&gt;1),IF(שבוע_בדילוג[[#This Row],[וסת השבוע פעיל?]]&lt;&gt;"",M1320+1,""),""))</f>
        <v/>
      </c>
      <c r="N1321" s="1" t="str">
        <f>IF(שבוע_בדילוג[[#This Row],[וסת השבוע פעיל?2]]="","",IF(AND(שבוע_בדילוג[[#This Row],[וסת השבוע פעיל?]]&lt;&gt;"",שבוע_בדילוג[[#This Row],[CycleNumber]]&lt;B1322,B1322&lt;&gt;"",שבוע_בדילוג[[#This Row],[וסת השבוע פעיל?]]&lt;3),IF(L1322=0,IF(AND(שבוע_בדילוג[[#This Row],[וסת השבוע פעיל?]]&gt;0,J1322=1),0,1),0),""))</f>
        <v/>
      </c>
      <c r="O1321" s="1" t="str">
        <f t="shared" si="104"/>
        <v/>
      </c>
      <c r="P1321" s="1" t="str">
        <f>IF(AND(שבוע_בדילוג[[#This Row],[חיזוי - שבוע]]=1,K1322=1),1,"")</f>
        <v/>
      </c>
      <c r="Q1321" s="1" t="str">
        <f>IF(AND(שבוע_בדילוג[[#This Row],[וסת השבוע פעיל?]]&lt;3,OR(שבוע_בדילוג[[#This Row],[CycleNumber]]&gt;B1322,B1322="")),1,"")</f>
        <v/>
      </c>
      <c r="R1321" s="1" t="str">
        <f>IF(AND(שבוע_בדילוג[[#This Row],[חיזוי - שבוע]]&lt;&gt;"",שבוע_בדילוג[[#This Row],[וסת השבוע פעיל?2]]=""),1,"")</f>
        <v/>
      </c>
      <c r="S1321" s="1" t="str">
        <f>IF(שבוע_בדילוג[[#This Row],[האישה קבעה וסת שבוע בדילוג?]]=1,IF(שבוע_בדילוג[[#This Row],[וסת השבוע פעיל?]]&lt;3,1,0),"")</f>
        <v/>
      </c>
      <c r="T13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1" s="1">
        <f t="shared" si="105"/>
        <v>0</v>
      </c>
      <c r="V1321" s="1">
        <f t="shared" si="106"/>
        <v>0</v>
      </c>
      <c r="W1321" s="1">
        <f t="shared" si="107"/>
        <v>0</v>
      </c>
      <c r="X1321" s="1" t="str">
        <f>IF(שבוע_בדילוג[[#This Row],[3 הפלגות זהות]]="","",IF(שבוע_בדילוג[[#This Row],[3 הפלגות זהות]]=1,שבוע_בדילוג[[#This Row],[LengthofCycle]],X1320))</f>
        <v/>
      </c>
      <c r="Z1321" s="1" t="str">
        <f>IF(OR(שבוע_בדילוג[[#This Row],[הווסת פעיל?]]=0,שבוע_בדילוג[[#This Row],[הווסת פעיל?]]=""),"",SUM(Z1320,שבוע_בדילוג[[#This Row],[הווסת פעיל?]]))</f>
        <v/>
      </c>
      <c r="AA1321" s="1" t="str">
        <f>IF(AND(שבוע_בדילוג[[#This Row],[כמה מחזורים עד עקירה]]&lt;&gt;"",Z1322=""),שבוע_בדילוג[[#This Row],[כמה מחזורים עד עקירה]],"")</f>
        <v/>
      </c>
      <c r="AB1321" s="1" t="str">
        <f>IF(AND(שבוע_בדילוג[[#This Row],[הווסת פעיל?]]=1,שבוע_בדילוג[[#This Row],[וסת קבוע אחרון]]&lt;&gt;X1320),שבוע_בדילוג[[#This Row],[וסת קבוע אחרון]],"")</f>
        <v/>
      </c>
      <c r="AC1321" s="1" t="str">
        <f>IF(AND(שבוע_בדילוג[[#This Row],[הווסת פעיל?]]=1,Y1320=0,שבוע_בדילוג[[#This Row],[וסת קבוע אחרון]]=X1320),שבוע_בדילוג[[#This Row],[וסת קבוע אחרון]],"")</f>
        <v/>
      </c>
      <c r="AD1321" s="1" t="str">
        <f>IF(AND(שבוע_בדילוג[[#This Row],[הווסת פעיל?]]=1,Y1320=0,שבוע_בדילוג[[#This Row],[וסת קבוע אחרון]]&lt;&gt;X1320),1,"")</f>
        <v/>
      </c>
      <c r="AE1321" s="1" t="str">
        <f>IF(AND(שבוע_בדילוג[[#This Row],[הווסת פעיל?]]&lt;&gt;"",B1322=1),שבוע_בדילוג[[#This Row],[CycleNumber]],"")</f>
        <v/>
      </c>
      <c r="AF1321" s="1" t="str">
        <f>IF(AND(שבוע_בדילוג[[#This Row],[הווסת פעיל?]]&lt;&gt;"",Y1320=""),שבוע_בדילוג[[#This Row],[CycleNumber]],"")</f>
        <v/>
      </c>
      <c r="AG1321" s="1" t="str">
        <f>IF(B1322=1,"",IF(שבוע_בדילוג[[#This Row],[הווסת פעיל?]]=1,IF(שבוע_בדילוג[[#This Row],[וסת קבוע אחרון]]=F1322,1,0),""))</f>
        <v/>
      </c>
      <c r="AH1321" s="1" t="str">
        <f>IF(B1322=1,"",IF(שבוע_בדילוג[[#This Row],[הווסת פעיל?]]=1,IF(OR(שבוע_בדילוג[[#This Row],[וסת קבוע אחרון]]=F1322,F1322=שבוע_בדילוג[[#This Row],[LengthofCycle]]),1,0),""))</f>
        <v/>
      </c>
      <c r="AI1321" s="1" t="str">
        <f>IF(B1322=1,"",IF(שבוע_בדילוג[[#This Row],[הווסת פעיל?]]=1,IF(OR(שבוע_בדילוג[[#This Row],[וסת קבוע אחרון]]=F1322,F1322=שבוע_בדילוג[[#This Row],[LengthofCycle]],AND(שבוע_בדילוג[[#This Row],[LengthofCycle]]&lt;&gt;שבוע_בדילוג[[#This Row],[וסת קבוע אחרון]],OR(F1322=28,F1322=29))),1,0),""))</f>
        <v/>
      </c>
      <c r="AJ1321" s="1" t="str">
        <f>IF(AND(שבוע_בדילוג[[#This Row],[הווסת פעיל?]]=1,B1322=1),1,"")</f>
        <v/>
      </c>
      <c r="AK1321" s="4">
        <f>IF(AND(שבוע_בדילוג[[#This Row],[הווסת פעיל?]]&lt;&gt;1,B1322&lt;&gt;1,B1322&lt;&gt;""),IF(שבוע_בדילוג[[#This Row],[LengthofCycle]]=F1322,1,0),"")</f>
        <v>0</v>
      </c>
      <c r="AL1321" s="4">
        <f>IF(AND(שבוע_בדילוג[[#This Row],[הווסת פעיל?]]&lt;&gt;1,B1322&lt;&gt;1,B1322&lt;&gt;""),IF(OR(שבוע_בדילוג[[#This Row],[LengthofCycle]]=F1322,F1322=29),1,0),"")</f>
        <v>0</v>
      </c>
      <c r="AM1321" s="4">
        <f>IF(AND(שבוע_בדילוג[[#This Row],[הווסת פעיל?]]&lt;&gt;1,B1322&lt;&gt;1,B1322&lt;&gt;""),IF(OR(שבוע_בדילוג[[#This Row],[LengthofCycle]]=F1322,F1322=29,F1322=28),1,0),"")</f>
        <v>0</v>
      </c>
    </row>
    <row r="1322" spans="1:39" x14ac:dyDescent="0.25">
      <c r="A1322" s="1" t="s">
        <v>162</v>
      </c>
      <c r="B1322" s="1">
        <v>6</v>
      </c>
      <c r="C1322" s="1">
        <v>1</v>
      </c>
      <c r="D1322" s="1">
        <v>1</v>
      </c>
      <c r="E1322" s="1">
        <v>0</v>
      </c>
      <c r="F1322" s="1">
        <v>35</v>
      </c>
      <c r="H1322" s="1">
        <f>שבוע_בדילוג[[#This Row],[LengthofCycle]]+1</f>
        <v>36</v>
      </c>
      <c r="I1322" s="1" t="str">
        <f>IF(IFERROR(LOOKUP(שבוע_בדילוג[[#This Row],[ClientID]],קביעויות[השבוע בדילוג]),FALSE)=שבוע_בדילוג[[#This Row],[ClientID]],1,"")</f>
        <v/>
      </c>
      <c r="J1322" s="1" t="str">
        <f>IF(AND(שבוע_בדילוג[[#This Row],[CycleNumber]]&gt;1,OR(B1323="",שבוע_בדילוג[[#This Row],[CycleNumber]]&gt;B1321)),IF(OR(AND(שבוע_בדילוג[[#This Row],[LengthofCycle]]=29,F1321=29),AND(שבוע_בדילוג[[#This Row],[LengthofCycle]]=36,F1321=36)),1,""),"")</f>
        <v/>
      </c>
      <c r="K1322" s="1" t="str">
        <f>IF(AND(שבוע_בדילוג[[#This Row],[וסת השבוע]]=1,J1321=1,שבוע_בדילוג[[#This Row],[CycleNumber]]&gt;B1321),1,"")</f>
        <v/>
      </c>
      <c r="L1322" s="1" t="str">
        <f>IF(שבוע_בדילוג[[#This Row],[CycleNumber]]=1,"",IF(שבוע_בדילוג[[#This Row],[וסת השבוע]]=1,0,IF(L1321="","",IF(L1321=0,IF(שבוע_בדילוג[[#This Row],[LengthofCycle]]=29,0,1),IF(L1321=1,IF(שבוע_בדילוג[[#This Row],[LengthofCycle]]+F1321=29*2,0,2),IF(L1321=2,IF(שבוע_בדילוג[[#This Row],[LengthofCycle]]+F1321+F1320=29*3,0,3),""))))))</f>
        <v/>
      </c>
      <c r="M1322" s="1" t="str">
        <f>IF(שבוע_בדילוג[[#This Row],[וסת השבוע]]=1,IF(שבוע_בדילוג[[#This Row],[וסת השבוע וההפלגה ביחד]]=1,M1321+1,0),IF(AND(שבוע_בדילוג[[#This Row],[CycleNumber]]&gt;B1321,שבוע_בדילוג[[#This Row],[CycleNumber]]&gt;1),IF(שבוע_בדילוג[[#This Row],[וסת השבוע פעיל?]]&lt;&gt;"",M1321+1,""),""))</f>
        <v/>
      </c>
      <c r="N1322" s="1" t="str">
        <f>IF(שבוע_בדילוג[[#This Row],[וסת השבוע פעיל?2]]="","",IF(AND(שבוע_בדילוג[[#This Row],[וסת השבוע פעיל?]]&lt;&gt;"",שבוע_בדילוג[[#This Row],[CycleNumber]]&lt;B1323,B1323&lt;&gt;"",שבוע_בדילוג[[#This Row],[וסת השבוע פעיל?]]&lt;3),IF(L1323=0,IF(AND(שבוע_בדילוג[[#This Row],[וסת השבוע פעיל?]]&gt;0,J1323=1),0,1),0),""))</f>
        <v/>
      </c>
      <c r="O1322" s="1" t="str">
        <f t="shared" si="104"/>
        <v/>
      </c>
      <c r="P1322" s="1" t="str">
        <f>IF(AND(שבוע_בדילוג[[#This Row],[חיזוי - שבוע]]=1,K1323=1),1,"")</f>
        <v/>
      </c>
      <c r="Q1322" s="1" t="str">
        <f>IF(AND(שבוע_בדילוג[[#This Row],[וסת השבוע פעיל?]]&lt;3,OR(שבוע_בדילוג[[#This Row],[CycleNumber]]&gt;B1323,B1323="")),1,"")</f>
        <v/>
      </c>
      <c r="R1322" s="1" t="str">
        <f>IF(AND(שבוע_בדילוג[[#This Row],[חיזוי - שבוע]]&lt;&gt;"",שבוע_בדילוג[[#This Row],[וסת השבוע פעיל?2]]=""),1,"")</f>
        <v/>
      </c>
      <c r="S1322" s="1" t="str">
        <f>IF(שבוע_בדילוג[[#This Row],[האישה קבעה וסת שבוע בדילוג?]]=1,IF(שבוע_בדילוג[[#This Row],[וסת השבוע פעיל?]]&lt;3,1,0),"")</f>
        <v/>
      </c>
      <c r="T13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2" s="1">
        <f t="shared" si="105"/>
        <v>0</v>
      </c>
      <c r="V1322" s="1">
        <f t="shared" si="106"/>
        <v>0</v>
      </c>
      <c r="W1322" s="1">
        <f t="shared" si="107"/>
        <v>0</v>
      </c>
      <c r="X1322" s="1" t="str">
        <f>IF(שבוע_בדילוג[[#This Row],[3 הפלגות זהות]]="","",IF(שבוע_בדילוג[[#This Row],[3 הפלגות זהות]]=1,שבוע_בדילוג[[#This Row],[LengthofCycle]],X1321))</f>
        <v/>
      </c>
      <c r="Z1322" s="1" t="str">
        <f>IF(OR(שבוע_בדילוג[[#This Row],[הווסת פעיל?]]=0,שבוע_בדילוג[[#This Row],[הווסת פעיל?]]=""),"",SUM(Z1321,שבוע_בדילוג[[#This Row],[הווסת פעיל?]]))</f>
        <v/>
      </c>
      <c r="AA1322" s="1" t="str">
        <f>IF(AND(שבוע_בדילוג[[#This Row],[כמה מחזורים עד עקירה]]&lt;&gt;"",Z1323=""),שבוע_בדילוג[[#This Row],[כמה מחזורים עד עקירה]],"")</f>
        <v/>
      </c>
      <c r="AB1322" s="1" t="str">
        <f>IF(AND(שבוע_בדילוג[[#This Row],[הווסת פעיל?]]=1,שבוע_בדילוג[[#This Row],[וסת קבוע אחרון]]&lt;&gt;X1321),שבוע_בדילוג[[#This Row],[וסת קבוע אחרון]],"")</f>
        <v/>
      </c>
      <c r="AC1322" s="1" t="str">
        <f>IF(AND(שבוע_בדילוג[[#This Row],[הווסת פעיל?]]=1,Y1321=0,שבוע_בדילוג[[#This Row],[וסת קבוע אחרון]]=X1321),שבוע_בדילוג[[#This Row],[וסת קבוע אחרון]],"")</f>
        <v/>
      </c>
      <c r="AD1322" s="1" t="str">
        <f>IF(AND(שבוע_בדילוג[[#This Row],[הווסת פעיל?]]=1,Y1321=0,שבוע_בדילוג[[#This Row],[וסת קבוע אחרון]]&lt;&gt;X1321),1,"")</f>
        <v/>
      </c>
      <c r="AE1322" s="1" t="str">
        <f>IF(AND(שבוע_בדילוג[[#This Row],[הווסת פעיל?]]&lt;&gt;"",B1323=1),שבוע_בדילוג[[#This Row],[CycleNumber]],"")</f>
        <v/>
      </c>
      <c r="AF1322" s="1" t="str">
        <f>IF(AND(שבוע_בדילוג[[#This Row],[הווסת פעיל?]]&lt;&gt;"",Y1321=""),שבוע_בדילוג[[#This Row],[CycleNumber]],"")</f>
        <v/>
      </c>
      <c r="AG1322" s="1" t="str">
        <f>IF(B1323=1,"",IF(שבוע_בדילוג[[#This Row],[הווסת פעיל?]]=1,IF(שבוע_בדילוג[[#This Row],[וסת קבוע אחרון]]=F1323,1,0),""))</f>
        <v/>
      </c>
      <c r="AH1322" s="1" t="str">
        <f>IF(B1323=1,"",IF(שבוע_בדילוג[[#This Row],[הווסת פעיל?]]=1,IF(OR(שבוע_בדילוג[[#This Row],[וסת קבוע אחרון]]=F1323,F1323=שבוע_בדילוג[[#This Row],[LengthofCycle]]),1,0),""))</f>
        <v/>
      </c>
      <c r="AI1322" s="1" t="str">
        <f>IF(B1323=1,"",IF(שבוע_בדילוג[[#This Row],[הווסת פעיל?]]=1,IF(OR(שבוע_בדילוג[[#This Row],[וסת קבוע אחרון]]=F1323,F1323=שבוע_בדילוג[[#This Row],[LengthofCycle]],AND(שבוע_בדילוג[[#This Row],[LengthofCycle]]&lt;&gt;שבוע_בדילוג[[#This Row],[וסת קבוע אחרון]],OR(F1323=28,F1323=29))),1,0),""))</f>
        <v/>
      </c>
      <c r="AJ1322" s="1" t="str">
        <f>IF(AND(שבוע_בדילוג[[#This Row],[הווסת פעיל?]]=1,B1323=1),1,"")</f>
        <v/>
      </c>
      <c r="AK1322" s="4">
        <f>IF(AND(שבוע_בדילוג[[#This Row],[הווסת פעיל?]]&lt;&gt;1,B1323&lt;&gt;1,B1323&lt;&gt;""),IF(שבוע_בדילוג[[#This Row],[LengthofCycle]]=F1323,1,0),"")</f>
        <v>0</v>
      </c>
      <c r="AL1322" s="4">
        <f>IF(AND(שבוע_בדילוג[[#This Row],[הווסת פעיל?]]&lt;&gt;1,B1323&lt;&gt;1,B1323&lt;&gt;""),IF(OR(שבוע_בדילוג[[#This Row],[LengthofCycle]]=F1323,F1323=29),1,0),"")</f>
        <v>0</v>
      </c>
      <c r="AM1322" s="4">
        <f>IF(AND(שבוע_בדילוג[[#This Row],[הווסת פעיל?]]&lt;&gt;1,B1323&lt;&gt;1,B1323&lt;&gt;""),IF(OR(שבוע_בדילוג[[#This Row],[LengthofCycle]]=F1323,F1323=29,F1323=28),1,0),"")</f>
        <v>0</v>
      </c>
    </row>
    <row r="1323" spans="1:39" x14ac:dyDescent="0.25">
      <c r="A1323" s="1" t="s">
        <v>162</v>
      </c>
      <c r="B1323" s="1">
        <v>7</v>
      </c>
      <c r="C1323" s="1">
        <v>1</v>
      </c>
      <c r="D1323" s="1">
        <v>1</v>
      </c>
      <c r="E1323" s="1">
        <v>0</v>
      </c>
      <c r="F1323" s="1">
        <v>30</v>
      </c>
      <c r="H1323" s="1">
        <f>שבוע_בדילוג[[#This Row],[LengthofCycle]]+1</f>
        <v>31</v>
      </c>
      <c r="I1323" s="1" t="str">
        <f>IF(IFERROR(LOOKUP(שבוע_בדילוג[[#This Row],[ClientID]],קביעויות[השבוע בדילוג]),FALSE)=שבוע_בדילוג[[#This Row],[ClientID]],1,"")</f>
        <v/>
      </c>
      <c r="J1323" s="1" t="str">
        <f>IF(AND(שבוע_בדילוג[[#This Row],[CycleNumber]]&gt;1,OR(B1324="",שבוע_בדילוג[[#This Row],[CycleNumber]]&gt;B1322)),IF(OR(AND(שבוע_בדילוג[[#This Row],[LengthofCycle]]=29,F1322=29),AND(שבוע_בדילוג[[#This Row],[LengthofCycle]]=36,F1322=36)),1,""),"")</f>
        <v/>
      </c>
      <c r="K1323" s="1" t="str">
        <f>IF(AND(שבוע_בדילוג[[#This Row],[וסת השבוע]]=1,J1322=1,שבוע_בדילוג[[#This Row],[CycleNumber]]&gt;B1322),1,"")</f>
        <v/>
      </c>
      <c r="L1323" s="1" t="str">
        <f>IF(שבוע_בדילוג[[#This Row],[CycleNumber]]=1,"",IF(שבוע_בדילוג[[#This Row],[וסת השבוע]]=1,0,IF(L1322="","",IF(L1322=0,IF(שבוע_בדילוג[[#This Row],[LengthofCycle]]=29,0,1),IF(L1322=1,IF(שבוע_בדילוג[[#This Row],[LengthofCycle]]+F1322=29*2,0,2),IF(L1322=2,IF(שבוע_בדילוג[[#This Row],[LengthofCycle]]+F1322+F1321=29*3,0,3),""))))))</f>
        <v/>
      </c>
      <c r="M1323" s="1" t="str">
        <f>IF(שבוע_בדילוג[[#This Row],[וסת השבוע]]=1,IF(שבוע_בדילוג[[#This Row],[וסת השבוע וההפלגה ביחד]]=1,M1322+1,0),IF(AND(שבוע_בדילוג[[#This Row],[CycleNumber]]&gt;B1322,שבוע_בדילוג[[#This Row],[CycleNumber]]&gt;1),IF(שבוע_בדילוג[[#This Row],[וסת השבוע פעיל?]]&lt;&gt;"",M1322+1,""),""))</f>
        <v/>
      </c>
      <c r="N1323" s="1" t="str">
        <f>IF(שבוע_בדילוג[[#This Row],[וסת השבוע פעיל?2]]="","",IF(AND(שבוע_בדילוג[[#This Row],[וסת השבוע פעיל?]]&lt;&gt;"",שבוע_בדילוג[[#This Row],[CycleNumber]]&lt;B1324,B1324&lt;&gt;"",שבוע_בדילוג[[#This Row],[וסת השבוע פעיל?]]&lt;3),IF(L1324=0,IF(AND(שבוע_בדילוג[[#This Row],[וסת השבוע פעיל?]]&gt;0,J1324=1),0,1),0),""))</f>
        <v/>
      </c>
      <c r="O1323" s="1" t="str">
        <f t="shared" si="104"/>
        <v/>
      </c>
      <c r="P1323" s="1" t="str">
        <f>IF(AND(שבוע_בדילוג[[#This Row],[חיזוי - שבוע]]=1,K1324=1),1,"")</f>
        <v/>
      </c>
      <c r="Q1323" s="1" t="str">
        <f>IF(AND(שבוע_בדילוג[[#This Row],[וסת השבוע פעיל?]]&lt;3,OR(שבוע_בדילוג[[#This Row],[CycleNumber]]&gt;B1324,B1324="")),1,"")</f>
        <v/>
      </c>
      <c r="R1323" s="1" t="str">
        <f>IF(AND(שבוע_בדילוג[[#This Row],[חיזוי - שבוע]]&lt;&gt;"",שבוע_בדילוג[[#This Row],[וסת השבוע פעיל?2]]=""),1,"")</f>
        <v/>
      </c>
      <c r="S1323" s="1" t="str">
        <f>IF(שבוע_בדילוג[[#This Row],[האישה קבעה וסת שבוע בדילוג?]]=1,IF(שבוע_בדילוג[[#This Row],[וסת השבוע פעיל?]]&lt;3,1,0),"")</f>
        <v/>
      </c>
      <c r="T13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3" s="1">
        <f t="shared" si="105"/>
        <v>0</v>
      </c>
      <c r="V1323" s="1">
        <f t="shared" si="106"/>
        <v>0</v>
      </c>
      <c r="W1323" s="1">
        <f t="shared" si="107"/>
        <v>0</v>
      </c>
      <c r="X1323" s="1" t="str">
        <f>IF(שבוע_בדילוג[[#This Row],[3 הפלגות זהות]]="","",IF(שבוע_בדילוג[[#This Row],[3 הפלגות זהות]]=1,שבוע_בדילוג[[#This Row],[LengthofCycle]],X1322))</f>
        <v/>
      </c>
      <c r="Z1323" s="1" t="str">
        <f>IF(OR(שבוע_בדילוג[[#This Row],[הווסת פעיל?]]=0,שבוע_בדילוג[[#This Row],[הווסת פעיל?]]=""),"",SUM(Z1322,שבוע_בדילוג[[#This Row],[הווסת פעיל?]]))</f>
        <v/>
      </c>
      <c r="AA1323" s="1" t="str">
        <f>IF(AND(שבוע_בדילוג[[#This Row],[כמה מחזורים עד עקירה]]&lt;&gt;"",Z1324=""),שבוע_בדילוג[[#This Row],[כמה מחזורים עד עקירה]],"")</f>
        <v/>
      </c>
      <c r="AB1323" s="1" t="str">
        <f>IF(AND(שבוע_בדילוג[[#This Row],[הווסת פעיל?]]=1,שבוע_בדילוג[[#This Row],[וסת קבוע אחרון]]&lt;&gt;X1322),שבוע_בדילוג[[#This Row],[וסת קבוע אחרון]],"")</f>
        <v/>
      </c>
      <c r="AC1323" s="1" t="str">
        <f>IF(AND(שבוע_בדילוג[[#This Row],[הווסת פעיל?]]=1,Y1322=0,שבוע_בדילוג[[#This Row],[וסת קבוע אחרון]]=X1322),שבוע_בדילוג[[#This Row],[וסת קבוע אחרון]],"")</f>
        <v/>
      </c>
      <c r="AD1323" s="1" t="str">
        <f>IF(AND(שבוע_בדילוג[[#This Row],[הווסת פעיל?]]=1,Y1322=0,שבוע_בדילוג[[#This Row],[וסת קבוע אחרון]]&lt;&gt;X1322),1,"")</f>
        <v/>
      </c>
      <c r="AE1323" s="1" t="str">
        <f>IF(AND(שבוע_בדילוג[[#This Row],[הווסת פעיל?]]&lt;&gt;"",B1324=1),שבוע_בדילוג[[#This Row],[CycleNumber]],"")</f>
        <v/>
      </c>
      <c r="AF1323" s="1" t="str">
        <f>IF(AND(שבוע_בדילוג[[#This Row],[הווסת פעיל?]]&lt;&gt;"",Y1322=""),שבוע_בדילוג[[#This Row],[CycleNumber]],"")</f>
        <v/>
      </c>
      <c r="AG1323" s="1" t="str">
        <f>IF(B1324=1,"",IF(שבוע_בדילוג[[#This Row],[הווסת פעיל?]]=1,IF(שבוע_בדילוג[[#This Row],[וסת קבוע אחרון]]=F1324,1,0),""))</f>
        <v/>
      </c>
      <c r="AH1323" s="1" t="str">
        <f>IF(B1324=1,"",IF(שבוע_בדילוג[[#This Row],[הווסת פעיל?]]=1,IF(OR(שבוע_בדילוג[[#This Row],[וסת קבוע אחרון]]=F1324,F1324=שבוע_בדילוג[[#This Row],[LengthofCycle]]),1,0),""))</f>
        <v/>
      </c>
      <c r="AI1323" s="1" t="str">
        <f>IF(B1324=1,"",IF(שבוע_בדילוג[[#This Row],[הווסת פעיל?]]=1,IF(OR(שבוע_בדילוג[[#This Row],[וסת קבוע אחרון]]=F1324,F1324=שבוע_בדילוג[[#This Row],[LengthofCycle]],AND(שבוע_בדילוג[[#This Row],[LengthofCycle]]&lt;&gt;שבוע_בדילוג[[#This Row],[וסת קבוע אחרון]],OR(F1324=28,F1324=29))),1,0),""))</f>
        <v/>
      </c>
      <c r="AJ1323" s="1" t="str">
        <f>IF(AND(שבוע_בדילוג[[#This Row],[הווסת פעיל?]]=1,B1324=1),1,"")</f>
        <v/>
      </c>
      <c r="AK1323" s="4">
        <f>IF(AND(שבוע_בדילוג[[#This Row],[הווסת פעיל?]]&lt;&gt;1,B1324&lt;&gt;1,B1324&lt;&gt;""),IF(שבוע_בדילוג[[#This Row],[LengthofCycle]]=F1324,1,0),"")</f>
        <v>1</v>
      </c>
      <c r="AL1323" s="4">
        <f>IF(AND(שבוע_בדילוג[[#This Row],[הווסת פעיל?]]&lt;&gt;1,B1324&lt;&gt;1,B1324&lt;&gt;""),IF(OR(שבוע_בדילוג[[#This Row],[LengthofCycle]]=F1324,F1324=29),1,0),"")</f>
        <v>1</v>
      </c>
      <c r="AM1323" s="4">
        <f>IF(AND(שבוע_בדילוג[[#This Row],[הווסת פעיל?]]&lt;&gt;1,B1324&lt;&gt;1,B1324&lt;&gt;""),IF(OR(שבוע_בדילוג[[#This Row],[LengthofCycle]]=F1324,F1324=29,F1324=28),1,0),"")</f>
        <v>1</v>
      </c>
    </row>
    <row r="1324" spans="1:39" x14ac:dyDescent="0.25">
      <c r="A1324" s="1" t="s">
        <v>162</v>
      </c>
      <c r="B1324" s="1">
        <v>8</v>
      </c>
      <c r="C1324" s="1">
        <v>1</v>
      </c>
      <c r="D1324" s="1">
        <v>1</v>
      </c>
      <c r="E1324" s="1">
        <v>0</v>
      </c>
      <c r="F1324" s="1">
        <v>30</v>
      </c>
      <c r="H1324" s="1">
        <f>שבוע_בדילוג[[#This Row],[LengthofCycle]]+1</f>
        <v>31</v>
      </c>
      <c r="I1324" s="1" t="str">
        <f>IF(IFERROR(LOOKUP(שבוע_בדילוג[[#This Row],[ClientID]],קביעויות[השבוע בדילוג]),FALSE)=שבוע_בדילוג[[#This Row],[ClientID]],1,"")</f>
        <v/>
      </c>
      <c r="J1324" s="1" t="str">
        <f>IF(AND(שבוע_בדילוג[[#This Row],[CycleNumber]]&gt;1,OR(B1325="",שבוע_בדילוג[[#This Row],[CycleNumber]]&gt;B1323)),IF(OR(AND(שבוע_בדילוג[[#This Row],[LengthofCycle]]=29,F1323=29),AND(שבוע_בדילוג[[#This Row],[LengthofCycle]]=36,F1323=36)),1,""),"")</f>
        <v/>
      </c>
      <c r="K1324" s="1" t="str">
        <f>IF(AND(שבוע_בדילוג[[#This Row],[וסת השבוע]]=1,J1323=1,שבוע_בדילוג[[#This Row],[CycleNumber]]&gt;B1323),1,"")</f>
        <v/>
      </c>
      <c r="L1324" s="1" t="str">
        <f>IF(שבוע_בדילוג[[#This Row],[CycleNumber]]=1,"",IF(שבוע_בדילוג[[#This Row],[וסת השבוע]]=1,0,IF(L1323="","",IF(L1323=0,IF(שבוע_בדילוג[[#This Row],[LengthofCycle]]=29,0,1),IF(L1323=1,IF(שבוע_בדילוג[[#This Row],[LengthofCycle]]+F1323=29*2,0,2),IF(L1323=2,IF(שבוע_בדילוג[[#This Row],[LengthofCycle]]+F1323+F1322=29*3,0,3),""))))))</f>
        <v/>
      </c>
      <c r="M1324" s="1" t="str">
        <f>IF(שבוע_בדילוג[[#This Row],[וסת השבוע]]=1,IF(שבוע_בדילוג[[#This Row],[וסת השבוע וההפלגה ביחד]]=1,M1323+1,0),IF(AND(שבוע_בדילוג[[#This Row],[CycleNumber]]&gt;B1323,שבוע_בדילוג[[#This Row],[CycleNumber]]&gt;1),IF(שבוע_בדילוג[[#This Row],[וסת השבוע פעיל?]]&lt;&gt;"",M1323+1,""),""))</f>
        <v/>
      </c>
      <c r="N1324" s="1" t="str">
        <f>IF(שבוע_בדילוג[[#This Row],[וסת השבוע פעיל?2]]="","",IF(AND(שבוע_בדילוג[[#This Row],[וסת השבוע פעיל?]]&lt;&gt;"",שבוע_בדילוג[[#This Row],[CycleNumber]]&lt;B1325,B1325&lt;&gt;"",שבוע_בדילוג[[#This Row],[וסת השבוע פעיל?]]&lt;3),IF(L1325=0,IF(AND(שבוע_בדילוג[[#This Row],[וסת השבוע פעיל?]]&gt;0,J1325=1),0,1),0),""))</f>
        <v/>
      </c>
      <c r="O1324" s="1" t="str">
        <f t="shared" si="104"/>
        <v/>
      </c>
      <c r="P1324" s="1" t="str">
        <f>IF(AND(שבוע_בדילוג[[#This Row],[חיזוי - שבוע]]=1,K1325=1),1,"")</f>
        <v/>
      </c>
      <c r="Q1324" s="1" t="str">
        <f>IF(AND(שבוע_בדילוג[[#This Row],[וסת השבוע פעיל?]]&lt;3,OR(שבוע_בדילוג[[#This Row],[CycleNumber]]&gt;B1325,B1325="")),1,"")</f>
        <v/>
      </c>
      <c r="R1324" s="1" t="str">
        <f>IF(AND(שבוע_בדילוג[[#This Row],[חיזוי - שבוע]]&lt;&gt;"",שבוע_בדילוג[[#This Row],[וסת השבוע פעיל?2]]=""),1,"")</f>
        <v/>
      </c>
      <c r="S1324" s="1" t="str">
        <f>IF(שבוע_בדילוג[[#This Row],[האישה קבעה וסת שבוע בדילוג?]]=1,IF(שבוע_בדילוג[[#This Row],[וסת השבוע פעיל?]]&lt;3,1,0),"")</f>
        <v/>
      </c>
      <c r="T13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4" s="1">
        <f t="shared" si="105"/>
        <v>0</v>
      </c>
      <c r="V1324" s="1">
        <f t="shared" si="106"/>
        <v>0</v>
      </c>
      <c r="W1324" s="1">
        <f t="shared" si="107"/>
        <v>0</v>
      </c>
      <c r="X1324" s="1" t="str">
        <f>IF(שבוע_בדילוג[[#This Row],[3 הפלגות זהות]]="","",IF(שבוע_בדילוג[[#This Row],[3 הפלגות זהות]]=1,שבוע_בדילוג[[#This Row],[LengthofCycle]],X1323))</f>
        <v/>
      </c>
      <c r="Z1324" s="1" t="str">
        <f>IF(OR(שבוע_בדילוג[[#This Row],[הווסת פעיל?]]=0,שבוע_בדילוג[[#This Row],[הווסת פעיל?]]=""),"",SUM(Z1323,שבוע_בדילוג[[#This Row],[הווסת פעיל?]]))</f>
        <v/>
      </c>
      <c r="AA1324" s="1" t="str">
        <f>IF(AND(שבוע_בדילוג[[#This Row],[כמה מחזורים עד עקירה]]&lt;&gt;"",Z1325=""),שבוע_בדילוג[[#This Row],[כמה מחזורים עד עקירה]],"")</f>
        <v/>
      </c>
      <c r="AB1324" s="1" t="str">
        <f>IF(AND(שבוע_בדילוג[[#This Row],[הווסת פעיל?]]=1,שבוע_בדילוג[[#This Row],[וסת קבוע אחרון]]&lt;&gt;X1323),שבוע_בדילוג[[#This Row],[וסת קבוע אחרון]],"")</f>
        <v/>
      </c>
      <c r="AC1324" s="1" t="str">
        <f>IF(AND(שבוע_בדילוג[[#This Row],[הווסת פעיל?]]=1,Y1323=0,שבוע_בדילוג[[#This Row],[וסת קבוע אחרון]]=X1323),שבוע_בדילוג[[#This Row],[וסת קבוע אחרון]],"")</f>
        <v/>
      </c>
      <c r="AD1324" s="1" t="str">
        <f>IF(AND(שבוע_בדילוג[[#This Row],[הווסת פעיל?]]=1,Y1323=0,שבוע_בדילוג[[#This Row],[וסת קבוע אחרון]]&lt;&gt;X1323),1,"")</f>
        <v/>
      </c>
      <c r="AE1324" s="1" t="str">
        <f>IF(AND(שבוע_בדילוג[[#This Row],[הווסת פעיל?]]&lt;&gt;"",B1325=1),שבוע_בדילוג[[#This Row],[CycleNumber]],"")</f>
        <v/>
      </c>
      <c r="AF1324" s="1" t="str">
        <f>IF(AND(שבוע_בדילוג[[#This Row],[הווסת פעיל?]]&lt;&gt;"",Y1323=""),שבוע_בדילוג[[#This Row],[CycleNumber]],"")</f>
        <v/>
      </c>
      <c r="AG1324" s="1" t="str">
        <f>IF(B1325=1,"",IF(שבוע_בדילוג[[#This Row],[הווסת פעיל?]]=1,IF(שבוע_בדילוג[[#This Row],[וסת קבוע אחרון]]=F1325,1,0),""))</f>
        <v/>
      </c>
      <c r="AH1324" s="1" t="str">
        <f>IF(B1325=1,"",IF(שבוע_בדילוג[[#This Row],[הווסת פעיל?]]=1,IF(OR(שבוע_בדילוג[[#This Row],[וסת קבוע אחרון]]=F1325,F1325=שבוע_בדילוג[[#This Row],[LengthofCycle]]),1,0),""))</f>
        <v/>
      </c>
      <c r="AI1324" s="1" t="str">
        <f>IF(B1325=1,"",IF(שבוע_בדילוג[[#This Row],[הווסת פעיל?]]=1,IF(OR(שבוע_בדילוג[[#This Row],[וסת קבוע אחרון]]=F1325,F1325=שבוע_בדילוג[[#This Row],[LengthofCycle]],AND(שבוע_בדילוג[[#This Row],[LengthofCycle]]&lt;&gt;שבוע_בדילוג[[#This Row],[וסת קבוע אחרון]],OR(F1325=28,F1325=29))),1,0),""))</f>
        <v/>
      </c>
      <c r="AJ1324" s="1" t="str">
        <f>IF(AND(שבוע_בדילוג[[#This Row],[הווסת פעיל?]]=1,B1325=1),1,"")</f>
        <v/>
      </c>
      <c r="AK1324" s="4">
        <f>IF(AND(שבוע_בדילוג[[#This Row],[הווסת פעיל?]]&lt;&gt;1,B1325&lt;&gt;1,B1325&lt;&gt;""),IF(שבוע_בדילוג[[#This Row],[LengthofCycle]]=F1325,1,0),"")</f>
        <v>0</v>
      </c>
      <c r="AL1324" s="4">
        <f>IF(AND(שבוע_בדילוג[[#This Row],[הווסת פעיל?]]&lt;&gt;1,B1325&lt;&gt;1,B1325&lt;&gt;""),IF(OR(שבוע_בדילוג[[#This Row],[LengthofCycle]]=F1325,F1325=29),1,0),"")</f>
        <v>0</v>
      </c>
      <c r="AM1324" s="4">
        <f>IF(AND(שבוע_בדילוג[[#This Row],[הווסת פעיל?]]&lt;&gt;1,B1325&lt;&gt;1,B1325&lt;&gt;""),IF(OR(שבוע_בדילוג[[#This Row],[LengthofCycle]]=F1325,F1325=29,F1325=28),1,0),"")</f>
        <v>0</v>
      </c>
    </row>
    <row r="1325" spans="1:39" x14ac:dyDescent="0.25">
      <c r="A1325" s="1" t="s">
        <v>162</v>
      </c>
      <c r="B1325" s="1">
        <v>9</v>
      </c>
      <c r="C1325" s="1">
        <v>1</v>
      </c>
      <c r="D1325" s="1">
        <v>1</v>
      </c>
      <c r="E1325" s="1">
        <v>0</v>
      </c>
      <c r="F1325" s="1">
        <v>31</v>
      </c>
      <c r="H1325" s="1">
        <f>שבוע_בדילוג[[#This Row],[LengthofCycle]]+1</f>
        <v>32</v>
      </c>
      <c r="I1325" s="1" t="str">
        <f>IF(IFERROR(LOOKUP(שבוע_בדילוג[[#This Row],[ClientID]],קביעויות[השבוע בדילוג]),FALSE)=שבוע_בדילוג[[#This Row],[ClientID]],1,"")</f>
        <v/>
      </c>
      <c r="J1325" s="1" t="str">
        <f>IF(AND(שבוע_בדילוג[[#This Row],[CycleNumber]]&gt;1,OR(B1326="",שבוע_בדילוג[[#This Row],[CycleNumber]]&gt;B1324)),IF(OR(AND(שבוע_בדילוג[[#This Row],[LengthofCycle]]=29,F1324=29),AND(שבוע_בדילוג[[#This Row],[LengthofCycle]]=36,F1324=36)),1,""),"")</f>
        <v/>
      </c>
      <c r="K1325" s="1" t="str">
        <f>IF(AND(שבוע_בדילוג[[#This Row],[וסת השבוע]]=1,J1324=1,שבוע_בדילוג[[#This Row],[CycleNumber]]&gt;B1324),1,"")</f>
        <v/>
      </c>
      <c r="L1325" s="1" t="str">
        <f>IF(שבוע_בדילוג[[#This Row],[CycleNumber]]=1,"",IF(שבוע_בדילוג[[#This Row],[וסת השבוע]]=1,0,IF(L1324="","",IF(L1324=0,IF(שבוע_בדילוג[[#This Row],[LengthofCycle]]=29,0,1),IF(L1324=1,IF(שבוע_בדילוג[[#This Row],[LengthofCycle]]+F1324=29*2,0,2),IF(L1324=2,IF(שבוע_בדילוג[[#This Row],[LengthofCycle]]+F1324+F1323=29*3,0,3),""))))))</f>
        <v/>
      </c>
      <c r="M1325" s="1" t="str">
        <f>IF(שבוע_בדילוג[[#This Row],[וסת השבוע]]=1,IF(שבוע_בדילוג[[#This Row],[וסת השבוע וההפלגה ביחד]]=1,M1324+1,0),IF(AND(שבוע_בדילוג[[#This Row],[CycleNumber]]&gt;B1324,שבוע_בדילוג[[#This Row],[CycleNumber]]&gt;1),IF(שבוע_בדילוג[[#This Row],[וסת השבוע פעיל?]]&lt;&gt;"",M1324+1,""),""))</f>
        <v/>
      </c>
      <c r="N1325" s="1" t="str">
        <f>IF(שבוע_בדילוג[[#This Row],[וסת השבוע פעיל?2]]="","",IF(AND(שבוע_בדילוג[[#This Row],[וסת השבוע פעיל?]]&lt;&gt;"",שבוע_בדילוג[[#This Row],[CycleNumber]]&lt;B1326,B1326&lt;&gt;"",שבוע_בדילוג[[#This Row],[וסת השבוע פעיל?]]&lt;3),IF(L1326=0,IF(AND(שבוע_בדילוג[[#This Row],[וסת השבוע פעיל?]]&gt;0,J1326=1),0,1),0),""))</f>
        <v/>
      </c>
      <c r="O1325" s="1" t="str">
        <f t="shared" si="104"/>
        <v/>
      </c>
      <c r="P1325" s="1" t="str">
        <f>IF(AND(שבוע_בדילוג[[#This Row],[חיזוי - שבוע]]=1,K1326=1),1,"")</f>
        <v/>
      </c>
      <c r="Q1325" s="1" t="str">
        <f>IF(AND(שבוע_בדילוג[[#This Row],[וסת השבוע פעיל?]]&lt;3,OR(שבוע_בדילוג[[#This Row],[CycleNumber]]&gt;B1326,B1326="")),1,"")</f>
        <v/>
      </c>
      <c r="R1325" s="1" t="str">
        <f>IF(AND(שבוע_בדילוג[[#This Row],[חיזוי - שבוע]]&lt;&gt;"",שבוע_בדילוג[[#This Row],[וסת השבוע פעיל?2]]=""),1,"")</f>
        <v/>
      </c>
      <c r="S1325" s="1" t="str">
        <f>IF(שבוע_בדילוג[[#This Row],[האישה קבעה וסת שבוע בדילוג?]]=1,IF(שבוע_בדילוג[[#This Row],[וסת השבוע פעיל?]]&lt;3,1,0),"")</f>
        <v/>
      </c>
      <c r="T13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5" s="1">
        <f t="shared" si="105"/>
        <v>0</v>
      </c>
      <c r="V1325" s="1">
        <f t="shared" si="106"/>
        <v>0</v>
      </c>
      <c r="W1325" s="1">
        <f t="shared" si="107"/>
        <v>0</v>
      </c>
      <c r="X1325" s="1" t="str">
        <f>IF(שבוע_בדילוג[[#This Row],[3 הפלגות זהות]]="","",IF(שבוע_בדילוג[[#This Row],[3 הפלגות זהות]]=1,שבוע_בדילוג[[#This Row],[LengthofCycle]],X1324))</f>
        <v/>
      </c>
      <c r="Z1325" s="1" t="str">
        <f>IF(OR(שבוע_בדילוג[[#This Row],[הווסת פעיל?]]=0,שבוע_בדילוג[[#This Row],[הווסת פעיל?]]=""),"",SUM(Z1324,שבוע_בדילוג[[#This Row],[הווסת פעיל?]]))</f>
        <v/>
      </c>
      <c r="AA1325" s="1" t="str">
        <f>IF(AND(שבוע_בדילוג[[#This Row],[כמה מחזורים עד עקירה]]&lt;&gt;"",Z1326=""),שבוע_בדילוג[[#This Row],[כמה מחזורים עד עקירה]],"")</f>
        <v/>
      </c>
      <c r="AB1325" s="1" t="str">
        <f>IF(AND(שבוע_בדילוג[[#This Row],[הווסת פעיל?]]=1,שבוע_בדילוג[[#This Row],[וסת קבוע אחרון]]&lt;&gt;X1324),שבוע_בדילוג[[#This Row],[וסת קבוע אחרון]],"")</f>
        <v/>
      </c>
      <c r="AC1325" s="1" t="str">
        <f>IF(AND(שבוע_בדילוג[[#This Row],[הווסת פעיל?]]=1,Y1324=0,שבוע_בדילוג[[#This Row],[וסת קבוע אחרון]]=X1324),שבוע_בדילוג[[#This Row],[וסת קבוע אחרון]],"")</f>
        <v/>
      </c>
      <c r="AD1325" s="1" t="str">
        <f>IF(AND(שבוע_בדילוג[[#This Row],[הווסת פעיל?]]=1,Y1324=0,שבוע_בדילוג[[#This Row],[וסת קבוע אחרון]]&lt;&gt;X1324),1,"")</f>
        <v/>
      </c>
      <c r="AE1325" s="1" t="str">
        <f>IF(AND(שבוע_בדילוג[[#This Row],[הווסת פעיל?]]&lt;&gt;"",B1326=1),שבוע_בדילוג[[#This Row],[CycleNumber]],"")</f>
        <v/>
      </c>
      <c r="AF1325" s="1" t="str">
        <f>IF(AND(שבוע_בדילוג[[#This Row],[הווסת פעיל?]]&lt;&gt;"",Y1324=""),שבוע_בדילוג[[#This Row],[CycleNumber]],"")</f>
        <v/>
      </c>
      <c r="AG1325" s="1" t="str">
        <f>IF(B1326=1,"",IF(שבוע_בדילוג[[#This Row],[הווסת פעיל?]]=1,IF(שבוע_בדילוג[[#This Row],[וסת קבוע אחרון]]=F1326,1,0),""))</f>
        <v/>
      </c>
      <c r="AH1325" s="1" t="str">
        <f>IF(B1326=1,"",IF(שבוע_בדילוג[[#This Row],[הווסת פעיל?]]=1,IF(OR(שבוע_בדילוג[[#This Row],[וסת קבוע אחרון]]=F1326,F1326=שבוע_בדילוג[[#This Row],[LengthofCycle]]),1,0),""))</f>
        <v/>
      </c>
      <c r="AI1325" s="1" t="str">
        <f>IF(B1326=1,"",IF(שבוע_בדילוג[[#This Row],[הווסת פעיל?]]=1,IF(OR(שבוע_בדילוג[[#This Row],[וסת קבוע אחרון]]=F1326,F1326=שבוע_בדילוג[[#This Row],[LengthofCycle]],AND(שבוע_בדילוג[[#This Row],[LengthofCycle]]&lt;&gt;שבוע_בדילוג[[#This Row],[וסת קבוע אחרון]],OR(F1326=28,F1326=29))),1,0),""))</f>
        <v/>
      </c>
      <c r="AJ1325" s="1" t="str">
        <f>IF(AND(שבוע_בדילוג[[#This Row],[הווסת פעיל?]]=1,B1326=1),1,"")</f>
        <v/>
      </c>
      <c r="AK1325" s="4">
        <f>IF(AND(שבוע_בדילוג[[#This Row],[הווסת פעיל?]]&lt;&gt;1,B1326&lt;&gt;1,B1326&lt;&gt;""),IF(שבוע_בדילוג[[#This Row],[LengthofCycle]]=F1326,1,0),"")</f>
        <v>0</v>
      </c>
      <c r="AL1325" s="4">
        <f>IF(AND(שבוע_בדילוג[[#This Row],[הווסת פעיל?]]&lt;&gt;1,B1326&lt;&gt;1,B1326&lt;&gt;""),IF(OR(שבוע_בדילוג[[#This Row],[LengthofCycle]]=F1326,F1326=29),1,0),"")</f>
        <v>1</v>
      </c>
      <c r="AM1325" s="4">
        <f>IF(AND(שבוע_בדילוג[[#This Row],[הווסת פעיל?]]&lt;&gt;1,B1326&lt;&gt;1,B1326&lt;&gt;""),IF(OR(שבוע_בדילוג[[#This Row],[LengthofCycle]]=F1326,F1326=29,F1326=28),1,0),"")</f>
        <v>1</v>
      </c>
    </row>
    <row r="1326" spans="1:39" x14ac:dyDescent="0.25">
      <c r="A1326" s="1" t="s">
        <v>162</v>
      </c>
      <c r="B1326" s="1">
        <v>10</v>
      </c>
      <c r="C1326" s="1">
        <v>1</v>
      </c>
      <c r="D1326" s="1">
        <v>1</v>
      </c>
      <c r="E1326" s="1">
        <v>0</v>
      </c>
      <c r="F1326" s="1">
        <v>29</v>
      </c>
      <c r="H1326" s="1">
        <f>שבוע_בדילוג[[#This Row],[LengthofCycle]]+1</f>
        <v>30</v>
      </c>
      <c r="I1326" s="1" t="str">
        <f>IF(IFERROR(LOOKUP(שבוע_בדילוג[[#This Row],[ClientID]],קביעויות[השבוע בדילוג]),FALSE)=שבוע_בדילוג[[#This Row],[ClientID]],1,"")</f>
        <v/>
      </c>
      <c r="J1326" s="1" t="str">
        <f>IF(AND(שבוע_בדילוג[[#This Row],[CycleNumber]]&gt;1,OR(B1327="",שבוע_בדילוג[[#This Row],[CycleNumber]]&gt;B1325)),IF(OR(AND(שבוע_בדילוג[[#This Row],[LengthofCycle]]=29,F1325=29),AND(שבוע_בדילוג[[#This Row],[LengthofCycle]]=36,F1325=36)),1,""),"")</f>
        <v/>
      </c>
      <c r="K1326" s="1" t="str">
        <f>IF(AND(שבוע_בדילוג[[#This Row],[וסת השבוע]]=1,J1325=1,שבוע_בדילוג[[#This Row],[CycleNumber]]&gt;B1325),1,"")</f>
        <v/>
      </c>
      <c r="L1326" s="1" t="str">
        <f>IF(שבוע_בדילוג[[#This Row],[CycleNumber]]=1,"",IF(שבוע_בדילוג[[#This Row],[וסת השבוע]]=1,0,IF(L1325="","",IF(L1325=0,IF(שבוע_בדילוג[[#This Row],[LengthofCycle]]=29,0,1),IF(L1325=1,IF(שבוע_בדילוג[[#This Row],[LengthofCycle]]+F1325=29*2,0,2),IF(L1325=2,IF(שבוע_בדילוג[[#This Row],[LengthofCycle]]+F1325+F1324=29*3,0,3),""))))))</f>
        <v/>
      </c>
      <c r="M1326" s="1" t="str">
        <f>IF(שבוע_בדילוג[[#This Row],[וסת השבוע]]=1,IF(שבוע_בדילוג[[#This Row],[וסת השבוע וההפלגה ביחד]]=1,M1325+1,0),IF(AND(שבוע_בדילוג[[#This Row],[CycleNumber]]&gt;B1325,שבוע_בדילוג[[#This Row],[CycleNumber]]&gt;1),IF(שבוע_בדילוג[[#This Row],[וסת השבוע פעיל?]]&lt;&gt;"",M1325+1,""),""))</f>
        <v/>
      </c>
      <c r="N1326" s="1" t="str">
        <f>IF(שבוע_בדילוג[[#This Row],[וסת השבוע פעיל?2]]="","",IF(AND(שבוע_בדילוג[[#This Row],[וסת השבוע פעיל?]]&lt;&gt;"",שבוע_בדילוג[[#This Row],[CycleNumber]]&lt;B1327,B1327&lt;&gt;"",שבוע_בדילוג[[#This Row],[וסת השבוע פעיל?]]&lt;3),IF(L1327=0,IF(AND(שבוע_בדילוג[[#This Row],[וסת השבוע פעיל?]]&gt;0,J1327=1),0,1),0),""))</f>
        <v/>
      </c>
      <c r="O1326" s="1" t="str">
        <f t="shared" si="104"/>
        <v/>
      </c>
      <c r="P1326" s="1" t="str">
        <f>IF(AND(שבוע_בדילוג[[#This Row],[חיזוי - שבוע]]=1,K1327=1),1,"")</f>
        <v/>
      </c>
      <c r="Q1326" s="1" t="str">
        <f>IF(AND(שבוע_בדילוג[[#This Row],[וסת השבוע פעיל?]]&lt;3,OR(שבוע_בדילוג[[#This Row],[CycleNumber]]&gt;B1327,B1327="")),1,"")</f>
        <v/>
      </c>
      <c r="R1326" s="1" t="str">
        <f>IF(AND(שבוע_בדילוג[[#This Row],[חיזוי - שבוע]]&lt;&gt;"",שבוע_בדילוג[[#This Row],[וסת השבוע פעיל?2]]=""),1,"")</f>
        <v/>
      </c>
      <c r="S1326" s="1" t="str">
        <f>IF(שבוע_בדילוג[[#This Row],[האישה קבעה וסת שבוע בדילוג?]]=1,IF(שבוע_בדילוג[[#This Row],[וסת השבוע פעיל?]]&lt;3,1,0),"")</f>
        <v/>
      </c>
      <c r="T13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6" s="1">
        <f t="shared" si="105"/>
        <v>0</v>
      </c>
      <c r="V1326" s="1">
        <f t="shared" si="106"/>
        <v>0</v>
      </c>
      <c r="W1326" s="1">
        <f t="shared" si="107"/>
        <v>0</v>
      </c>
      <c r="X1326" s="1" t="str">
        <f>IF(שבוע_בדילוג[[#This Row],[3 הפלגות זהות]]="","",IF(שבוע_בדילוג[[#This Row],[3 הפלגות זהות]]=1,שבוע_בדילוג[[#This Row],[LengthofCycle]],X1325))</f>
        <v/>
      </c>
      <c r="Z1326" s="1" t="str">
        <f>IF(OR(שבוע_בדילוג[[#This Row],[הווסת פעיל?]]=0,שבוע_בדילוג[[#This Row],[הווסת פעיל?]]=""),"",SUM(Z1325,שבוע_בדילוג[[#This Row],[הווסת פעיל?]]))</f>
        <v/>
      </c>
      <c r="AA1326" s="1" t="str">
        <f>IF(AND(שבוע_בדילוג[[#This Row],[כמה מחזורים עד עקירה]]&lt;&gt;"",Z1327=""),שבוע_בדילוג[[#This Row],[כמה מחזורים עד עקירה]],"")</f>
        <v/>
      </c>
      <c r="AB1326" s="1" t="str">
        <f>IF(AND(שבוע_בדילוג[[#This Row],[הווסת פעיל?]]=1,שבוע_בדילוג[[#This Row],[וסת קבוע אחרון]]&lt;&gt;X1325),שבוע_בדילוג[[#This Row],[וסת קבוע אחרון]],"")</f>
        <v/>
      </c>
      <c r="AC1326" s="1" t="str">
        <f>IF(AND(שבוע_בדילוג[[#This Row],[הווסת פעיל?]]=1,Y1325=0,שבוע_בדילוג[[#This Row],[וסת קבוע אחרון]]=X1325),שבוע_בדילוג[[#This Row],[וסת קבוע אחרון]],"")</f>
        <v/>
      </c>
      <c r="AD1326" s="1" t="str">
        <f>IF(AND(שבוע_בדילוג[[#This Row],[הווסת פעיל?]]=1,Y1325=0,שבוע_בדילוג[[#This Row],[וסת קבוע אחרון]]&lt;&gt;X1325),1,"")</f>
        <v/>
      </c>
      <c r="AE1326" s="1" t="str">
        <f>IF(AND(שבוע_בדילוג[[#This Row],[הווסת פעיל?]]&lt;&gt;"",B1327=1),שבוע_בדילוג[[#This Row],[CycleNumber]],"")</f>
        <v/>
      </c>
      <c r="AF1326" s="1" t="str">
        <f>IF(AND(שבוע_בדילוג[[#This Row],[הווסת פעיל?]]&lt;&gt;"",Y1325=""),שבוע_בדילוג[[#This Row],[CycleNumber]],"")</f>
        <v/>
      </c>
      <c r="AG1326" s="1" t="str">
        <f>IF(B1327=1,"",IF(שבוע_בדילוג[[#This Row],[הווסת פעיל?]]=1,IF(שבוע_בדילוג[[#This Row],[וסת קבוע אחרון]]=F1327,1,0),""))</f>
        <v/>
      </c>
      <c r="AH1326" s="1" t="str">
        <f>IF(B1327=1,"",IF(שבוע_בדילוג[[#This Row],[הווסת פעיל?]]=1,IF(OR(שבוע_בדילוג[[#This Row],[וסת קבוע אחרון]]=F1327,F1327=שבוע_בדילוג[[#This Row],[LengthofCycle]]),1,0),""))</f>
        <v/>
      </c>
      <c r="AI1326" s="1" t="str">
        <f>IF(B1327=1,"",IF(שבוע_בדילוג[[#This Row],[הווסת פעיל?]]=1,IF(OR(שבוע_בדילוג[[#This Row],[וסת קבוע אחרון]]=F1327,F1327=שבוע_בדילוג[[#This Row],[LengthofCycle]],AND(שבוע_בדילוג[[#This Row],[LengthofCycle]]&lt;&gt;שבוע_בדילוג[[#This Row],[וסת קבוע אחרון]],OR(F1327=28,F1327=29))),1,0),""))</f>
        <v/>
      </c>
      <c r="AJ1326" s="1" t="str">
        <f>IF(AND(שבוע_בדילוג[[#This Row],[הווסת פעיל?]]=1,B1327=1),1,"")</f>
        <v/>
      </c>
      <c r="AK1326" s="4">
        <f>IF(AND(שבוע_בדילוג[[#This Row],[הווסת פעיל?]]&lt;&gt;1,B1327&lt;&gt;1,B1327&lt;&gt;""),IF(שבוע_בדילוג[[#This Row],[LengthofCycle]]=F1327,1,0),"")</f>
        <v>0</v>
      </c>
      <c r="AL1326" s="4">
        <f>IF(AND(שבוע_בדילוג[[#This Row],[הווסת פעיל?]]&lt;&gt;1,B1327&lt;&gt;1,B1327&lt;&gt;""),IF(OR(שבוע_בדילוג[[#This Row],[LengthofCycle]]=F1327,F1327=29),1,0),"")</f>
        <v>0</v>
      </c>
      <c r="AM1326" s="4">
        <f>IF(AND(שבוע_בדילוג[[#This Row],[הווסת פעיל?]]&lt;&gt;1,B1327&lt;&gt;1,B1327&lt;&gt;""),IF(OR(שבוע_בדילוג[[#This Row],[LengthofCycle]]=F1327,F1327=29,F1327=28),1,0),"")</f>
        <v>0</v>
      </c>
    </row>
    <row r="1327" spans="1:39" x14ac:dyDescent="0.25">
      <c r="A1327" s="1" t="s">
        <v>162</v>
      </c>
      <c r="B1327" s="1">
        <v>11</v>
      </c>
      <c r="C1327" s="1">
        <v>1</v>
      </c>
      <c r="D1327" s="1">
        <v>1</v>
      </c>
      <c r="E1327" s="1">
        <v>0</v>
      </c>
      <c r="F1327" s="1">
        <v>27</v>
      </c>
      <c r="H1327" s="1">
        <f>שבוע_בדילוג[[#This Row],[LengthofCycle]]+1</f>
        <v>28</v>
      </c>
      <c r="I1327" s="1" t="str">
        <f>IF(IFERROR(LOOKUP(שבוע_בדילוג[[#This Row],[ClientID]],קביעויות[השבוע בדילוג]),FALSE)=שבוע_בדילוג[[#This Row],[ClientID]],1,"")</f>
        <v/>
      </c>
      <c r="J1327" s="1" t="str">
        <f>IF(AND(שבוע_בדילוג[[#This Row],[CycleNumber]]&gt;1,OR(B1328="",שבוע_בדילוג[[#This Row],[CycleNumber]]&gt;B1326)),IF(OR(AND(שבוע_בדילוג[[#This Row],[LengthofCycle]]=29,F1326=29),AND(שבוע_בדילוג[[#This Row],[LengthofCycle]]=36,F1326=36)),1,""),"")</f>
        <v/>
      </c>
      <c r="K1327" s="1" t="str">
        <f>IF(AND(שבוע_בדילוג[[#This Row],[וסת השבוע]]=1,J1326=1,שבוע_בדילוג[[#This Row],[CycleNumber]]&gt;B1326),1,"")</f>
        <v/>
      </c>
      <c r="L1327" s="1" t="str">
        <f>IF(שבוע_בדילוג[[#This Row],[CycleNumber]]=1,"",IF(שבוע_בדילוג[[#This Row],[וסת השבוע]]=1,0,IF(L1326="","",IF(L1326=0,IF(שבוע_בדילוג[[#This Row],[LengthofCycle]]=29,0,1),IF(L1326=1,IF(שבוע_בדילוג[[#This Row],[LengthofCycle]]+F1326=29*2,0,2),IF(L1326=2,IF(שבוע_בדילוג[[#This Row],[LengthofCycle]]+F1326+F1325=29*3,0,3),""))))))</f>
        <v/>
      </c>
      <c r="M1327" s="1" t="str">
        <f>IF(שבוע_בדילוג[[#This Row],[וסת השבוע]]=1,IF(שבוע_בדילוג[[#This Row],[וסת השבוע וההפלגה ביחד]]=1,M1326+1,0),IF(AND(שבוע_בדילוג[[#This Row],[CycleNumber]]&gt;B1326,שבוע_בדילוג[[#This Row],[CycleNumber]]&gt;1),IF(שבוע_בדילוג[[#This Row],[וסת השבוע פעיל?]]&lt;&gt;"",M1326+1,""),""))</f>
        <v/>
      </c>
      <c r="N1327" s="1" t="str">
        <f>IF(שבוע_בדילוג[[#This Row],[וסת השבוע פעיל?2]]="","",IF(AND(שבוע_בדילוג[[#This Row],[וסת השבוע פעיל?]]&lt;&gt;"",שבוע_בדילוג[[#This Row],[CycleNumber]]&lt;B1328,B1328&lt;&gt;"",שבוע_בדילוג[[#This Row],[וסת השבוע פעיל?]]&lt;3),IF(L1328=0,IF(AND(שבוע_בדילוג[[#This Row],[וסת השבוע פעיל?]]&gt;0,J1328=1),0,1),0),""))</f>
        <v/>
      </c>
      <c r="O1327" s="1" t="str">
        <f t="shared" si="104"/>
        <v/>
      </c>
      <c r="P1327" s="1" t="str">
        <f>IF(AND(שבוע_בדילוג[[#This Row],[חיזוי - שבוע]]=1,K1328=1),1,"")</f>
        <v/>
      </c>
      <c r="Q1327" s="1" t="str">
        <f>IF(AND(שבוע_בדילוג[[#This Row],[וסת השבוע פעיל?]]&lt;3,OR(שבוע_בדילוג[[#This Row],[CycleNumber]]&gt;B1328,B1328="")),1,"")</f>
        <v/>
      </c>
      <c r="R1327" s="1" t="str">
        <f>IF(AND(שבוע_בדילוג[[#This Row],[חיזוי - שבוע]]&lt;&gt;"",שבוע_בדילוג[[#This Row],[וסת השבוע פעיל?2]]=""),1,"")</f>
        <v/>
      </c>
      <c r="S1327" s="1" t="str">
        <f>IF(שבוע_בדילוג[[#This Row],[האישה קבעה וסת שבוע בדילוג?]]=1,IF(שבוע_בדילוג[[#This Row],[וסת השבוע פעיל?]]&lt;3,1,0),"")</f>
        <v/>
      </c>
      <c r="T13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7" s="1">
        <f t="shared" si="105"/>
        <v>0</v>
      </c>
      <c r="V1327" s="1">
        <f t="shared" si="106"/>
        <v>0</v>
      </c>
      <c r="W1327" s="1">
        <f t="shared" si="107"/>
        <v>0</v>
      </c>
      <c r="X1327" s="1" t="str">
        <f>IF(שבוע_בדילוג[[#This Row],[3 הפלגות זהות]]="","",IF(שבוע_בדילוג[[#This Row],[3 הפלגות זהות]]=1,שבוע_בדילוג[[#This Row],[LengthofCycle]],X1326))</f>
        <v/>
      </c>
      <c r="Z1327" s="1" t="str">
        <f>IF(OR(שבוע_בדילוג[[#This Row],[הווסת פעיל?]]=0,שבוע_בדילוג[[#This Row],[הווסת פעיל?]]=""),"",SUM(Z1326,שבוע_בדילוג[[#This Row],[הווסת פעיל?]]))</f>
        <v/>
      </c>
      <c r="AA1327" s="1" t="str">
        <f>IF(AND(שבוע_בדילוג[[#This Row],[כמה מחזורים עד עקירה]]&lt;&gt;"",Z1328=""),שבוע_בדילוג[[#This Row],[כמה מחזורים עד עקירה]],"")</f>
        <v/>
      </c>
      <c r="AB1327" s="1" t="str">
        <f>IF(AND(שבוע_בדילוג[[#This Row],[הווסת פעיל?]]=1,שבוע_בדילוג[[#This Row],[וסת קבוע אחרון]]&lt;&gt;X1326),שבוע_בדילוג[[#This Row],[וסת קבוע אחרון]],"")</f>
        <v/>
      </c>
      <c r="AC1327" s="1" t="str">
        <f>IF(AND(שבוע_בדילוג[[#This Row],[הווסת פעיל?]]=1,Y1326=0,שבוע_בדילוג[[#This Row],[וסת קבוע אחרון]]=X1326),שבוע_בדילוג[[#This Row],[וסת קבוע אחרון]],"")</f>
        <v/>
      </c>
      <c r="AD1327" s="1" t="str">
        <f>IF(AND(שבוע_בדילוג[[#This Row],[הווסת פעיל?]]=1,Y1326=0,שבוע_בדילוג[[#This Row],[וסת קבוע אחרון]]&lt;&gt;X1326),1,"")</f>
        <v/>
      </c>
      <c r="AE1327" s="1" t="str">
        <f>IF(AND(שבוע_בדילוג[[#This Row],[הווסת פעיל?]]&lt;&gt;"",B1328=1),שבוע_בדילוג[[#This Row],[CycleNumber]],"")</f>
        <v/>
      </c>
      <c r="AF1327" s="1" t="str">
        <f>IF(AND(שבוע_בדילוג[[#This Row],[הווסת פעיל?]]&lt;&gt;"",Y1326=""),שבוע_בדילוג[[#This Row],[CycleNumber]],"")</f>
        <v/>
      </c>
      <c r="AG1327" s="1" t="str">
        <f>IF(B1328=1,"",IF(שבוע_בדילוג[[#This Row],[הווסת פעיל?]]=1,IF(שבוע_בדילוג[[#This Row],[וסת קבוע אחרון]]=F1328,1,0),""))</f>
        <v/>
      </c>
      <c r="AH1327" s="1" t="str">
        <f>IF(B1328=1,"",IF(שבוע_בדילוג[[#This Row],[הווסת פעיל?]]=1,IF(OR(שבוע_בדילוג[[#This Row],[וסת קבוע אחרון]]=F1328,F1328=שבוע_בדילוג[[#This Row],[LengthofCycle]]),1,0),""))</f>
        <v/>
      </c>
      <c r="AI1327" s="1" t="str">
        <f>IF(B1328=1,"",IF(שבוע_בדילוג[[#This Row],[הווסת פעיל?]]=1,IF(OR(שבוע_בדילוג[[#This Row],[וסת קבוע אחרון]]=F1328,F1328=שבוע_בדילוג[[#This Row],[LengthofCycle]],AND(שבוע_בדילוג[[#This Row],[LengthofCycle]]&lt;&gt;שבוע_בדילוג[[#This Row],[וסת קבוע אחרון]],OR(F1328=28,F1328=29))),1,0),""))</f>
        <v/>
      </c>
      <c r="AJ1327" s="1" t="str">
        <f>IF(AND(שבוע_בדילוג[[#This Row],[הווסת פעיל?]]=1,B1328=1),1,"")</f>
        <v/>
      </c>
      <c r="AK1327" s="4" t="str">
        <f>IF(AND(שבוע_בדילוג[[#This Row],[הווסת פעיל?]]&lt;&gt;1,B1328&lt;&gt;1,B1328&lt;&gt;""),IF(שבוע_בדילוג[[#This Row],[LengthofCycle]]=F1328,1,0),"")</f>
        <v/>
      </c>
      <c r="AL1327" s="4" t="str">
        <f>IF(AND(שבוע_בדילוג[[#This Row],[הווסת פעיל?]]&lt;&gt;1,B1328&lt;&gt;1,B1328&lt;&gt;""),IF(OR(שבוע_בדילוג[[#This Row],[LengthofCycle]]=F1328,F1328=29),1,0),"")</f>
        <v/>
      </c>
      <c r="AM1327" s="4" t="str">
        <f>IF(AND(שבוע_בדילוג[[#This Row],[הווסת פעיל?]]&lt;&gt;1,B1328&lt;&gt;1,B1328&lt;&gt;""),IF(OR(שבוע_בדילוג[[#This Row],[LengthofCycle]]=F1328,F1328=29,F1328=28),1,0),"")</f>
        <v/>
      </c>
    </row>
    <row r="1328" spans="1:39" x14ac:dyDescent="0.25">
      <c r="A1328" s="1" t="s">
        <v>163</v>
      </c>
      <c r="B1328" s="1">
        <v>1</v>
      </c>
      <c r="C1328" s="1">
        <v>1</v>
      </c>
      <c r="D1328" s="1">
        <v>1</v>
      </c>
      <c r="E1328" s="1">
        <v>0</v>
      </c>
      <c r="F1328" s="1">
        <v>27</v>
      </c>
      <c r="H1328" s="1">
        <f>שבוע_בדילוג[[#This Row],[LengthofCycle]]+1</f>
        <v>28</v>
      </c>
      <c r="I1328" s="1">
        <f>IF(IFERROR(LOOKUP(שבוע_בדילוג[[#This Row],[ClientID]],קביעויות[השבוע בדילוג]),FALSE)=שבוע_בדילוג[[#This Row],[ClientID]],1,"")</f>
        <v>1</v>
      </c>
      <c r="J1328" s="1" t="str">
        <f>IF(AND(שבוע_בדילוג[[#This Row],[CycleNumber]]&gt;1,OR(B1329="",שבוע_בדילוג[[#This Row],[CycleNumber]]&gt;B1327)),IF(OR(AND(שבוע_בדילוג[[#This Row],[LengthofCycle]]=29,F1327=29),AND(שבוע_בדילוג[[#This Row],[LengthofCycle]]=36,F1327=36)),1,""),"")</f>
        <v/>
      </c>
      <c r="K1328" s="1" t="str">
        <f>IF(AND(שבוע_בדילוג[[#This Row],[וסת השבוע]]=1,J1327=1,שבוע_בדילוג[[#This Row],[CycleNumber]]&gt;B1327),1,"")</f>
        <v/>
      </c>
      <c r="L1328" s="1" t="str">
        <f>IF(שבוע_בדילוג[[#This Row],[CycleNumber]]=1,"",IF(שבוע_בדילוג[[#This Row],[וסת השבוע]]=1,0,IF(L1327="","",IF(L1327=0,IF(שבוע_בדילוג[[#This Row],[LengthofCycle]]=29,0,1),IF(L1327=1,IF(שבוע_בדילוג[[#This Row],[LengthofCycle]]+F1327=29*2,0,2),IF(L1327=2,IF(שבוע_בדילוג[[#This Row],[LengthofCycle]]+F1327+F1326=29*3,0,3),""))))))</f>
        <v/>
      </c>
      <c r="M1328" s="1" t="str">
        <f>IF(שבוע_בדילוג[[#This Row],[וסת השבוע]]=1,IF(שבוע_בדילוג[[#This Row],[וסת השבוע וההפלגה ביחד]]=1,M1327+1,0),IF(AND(שבוע_בדילוג[[#This Row],[CycleNumber]]&gt;B1327,שבוע_בדילוג[[#This Row],[CycleNumber]]&gt;1),IF(שבוע_בדילוג[[#This Row],[וסת השבוע פעיל?]]&lt;&gt;"",M1327+1,""),""))</f>
        <v/>
      </c>
      <c r="N1328" s="1" t="str">
        <f>IF(שבוע_בדילוג[[#This Row],[וסת השבוע פעיל?2]]="","",IF(AND(שבוע_בדילוג[[#This Row],[וסת השבוע פעיל?]]&lt;&gt;"",שבוע_בדילוג[[#This Row],[CycleNumber]]&lt;B1329,B1329&lt;&gt;"",שבוע_בדילוג[[#This Row],[וסת השבוע פעיל?]]&lt;3),IF(L1329=0,IF(AND(שבוע_בדילוג[[#This Row],[וסת השבוע פעיל?]]&gt;0,J1329=1),0,1),0),""))</f>
        <v/>
      </c>
      <c r="O1328" s="1" t="str">
        <f t="shared" si="104"/>
        <v/>
      </c>
      <c r="P1328" s="1" t="str">
        <f>IF(AND(שבוע_בדילוג[[#This Row],[חיזוי - שבוע]]=1,K1329=1),1,"")</f>
        <v/>
      </c>
      <c r="Q1328" s="1" t="str">
        <f>IF(AND(שבוע_בדילוג[[#This Row],[וסת השבוע פעיל?]]&lt;3,OR(שבוע_בדילוג[[#This Row],[CycleNumber]]&gt;B1329,B1329="")),1,"")</f>
        <v/>
      </c>
      <c r="R1328" s="1" t="str">
        <f>IF(AND(שבוע_בדילוג[[#This Row],[חיזוי - שבוע]]&lt;&gt;"",שבוע_בדילוג[[#This Row],[וסת השבוע פעיל?2]]=""),1,"")</f>
        <v/>
      </c>
      <c r="S1328" s="1">
        <f>IF(שבוע_בדילוג[[#This Row],[האישה קבעה וסת שבוע בדילוג?]]=1,IF(שבוע_בדילוג[[#This Row],[וסת השבוע פעיל?]]&lt;3,1,0),"")</f>
        <v>0</v>
      </c>
      <c r="T13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8" s="1" t="str">
        <f t="shared" si="105"/>
        <v/>
      </c>
      <c r="V1328" s="1" t="str">
        <f t="shared" si="106"/>
        <v/>
      </c>
      <c r="W1328" s="1" t="str">
        <f t="shared" si="107"/>
        <v/>
      </c>
      <c r="X1328" s="1" t="str">
        <f>IF(שבוע_בדילוג[[#This Row],[3 הפלגות זהות]]="","",IF(שבוע_בדילוג[[#This Row],[3 הפלגות זהות]]=1,שבוע_בדילוג[[#This Row],[LengthofCycle]],X1327))</f>
        <v/>
      </c>
      <c r="Z1328" s="1" t="str">
        <f>IF(OR(שבוע_בדילוג[[#This Row],[הווסת פעיל?]]=0,שבוע_בדילוג[[#This Row],[הווסת פעיל?]]=""),"",SUM(Z1327,שבוע_בדילוג[[#This Row],[הווסת פעיל?]]))</f>
        <v/>
      </c>
      <c r="AA1328" s="1" t="str">
        <f>IF(AND(שבוע_בדילוג[[#This Row],[כמה מחזורים עד עקירה]]&lt;&gt;"",Z1329=""),שבוע_בדילוג[[#This Row],[כמה מחזורים עד עקירה]],"")</f>
        <v/>
      </c>
      <c r="AB1328" s="1" t="str">
        <f>IF(AND(שבוע_בדילוג[[#This Row],[הווסת פעיל?]]=1,שבוע_בדילוג[[#This Row],[וסת קבוע אחרון]]&lt;&gt;X1327),שבוע_בדילוג[[#This Row],[וסת קבוע אחרון]],"")</f>
        <v/>
      </c>
      <c r="AC1328" s="1" t="str">
        <f>IF(AND(שבוע_בדילוג[[#This Row],[הווסת פעיל?]]=1,Y1327=0,שבוע_בדילוג[[#This Row],[וסת קבוע אחרון]]=X1327),שבוע_בדילוג[[#This Row],[וסת קבוע אחרון]],"")</f>
        <v/>
      </c>
      <c r="AD1328" s="1" t="str">
        <f>IF(AND(שבוע_בדילוג[[#This Row],[הווסת פעיל?]]=1,Y1327=0,שבוע_בדילוג[[#This Row],[וסת קבוע אחרון]]&lt;&gt;X1327),1,"")</f>
        <v/>
      </c>
      <c r="AE1328" s="1" t="str">
        <f>IF(AND(שבוע_בדילוג[[#This Row],[הווסת פעיל?]]&lt;&gt;"",B1329=1),שבוע_בדילוג[[#This Row],[CycleNumber]],"")</f>
        <v/>
      </c>
      <c r="AF1328" s="1" t="str">
        <f>IF(AND(שבוע_בדילוג[[#This Row],[הווסת פעיל?]]&lt;&gt;"",Y1327=""),שבוע_בדילוג[[#This Row],[CycleNumber]],"")</f>
        <v/>
      </c>
      <c r="AG1328" s="1" t="str">
        <f>IF(B1329=1,"",IF(שבוע_בדילוג[[#This Row],[הווסת פעיל?]]=1,IF(שבוע_בדילוג[[#This Row],[וסת קבוע אחרון]]=F1329,1,0),""))</f>
        <v/>
      </c>
      <c r="AH1328" s="1" t="str">
        <f>IF(B1329=1,"",IF(שבוע_בדילוג[[#This Row],[הווסת פעיל?]]=1,IF(OR(שבוע_בדילוג[[#This Row],[וסת קבוע אחרון]]=F1329,F1329=שבוע_בדילוג[[#This Row],[LengthofCycle]]),1,0),""))</f>
        <v/>
      </c>
      <c r="AI1328" s="1" t="str">
        <f>IF(B1329=1,"",IF(שבוע_בדילוג[[#This Row],[הווסת פעיל?]]=1,IF(OR(שבוע_בדילוג[[#This Row],[וסת קבוע אחרון]]=F1329,F1329=שבוע_בדילוג[[#This Row],[LengthofCycle]],AND(שבוע_בדילוג[[#This Row],[LengthofCycle]]&lt;&gt;שבוע_בדילוג[[#This Row],[וסת קבוע אחרון]],OR(F1329=28,F1329=29))),1,0),""))</f>
        <v/>
      </c>
      <c r="AJ1328" s="1" t="str">
        <f>IF(AND(שבוע_בדילוג[[#This Row],[הווסת פעיל?]]=1,B1329=1),1,"")</f>
        <v/>
      </c>
      <c r="AK1328" s="4">
        <f>IF(AND(שבוע_בדילוג[[#This Row],[הווסת פעיל?]]&lt;&gt;1,B1329&lt;&gt;1,B1329&lt;&gt;""),IF(שבוע_בדילוג[[#This Row],[LengthofCycle]]=F1329,1,0),"")</f>
        <v>0</v>
      </c>
      <c r="AL1328" s="4">
        <f>IF(AND(שבוע_בדילוג[[#This Row],[הווסת פעיל?]]&lt;&gt;1,B1329&lt;&gt;1,B1329&lt;&gt;""),IF(OR(שבוע_בדילוג[[#This Row],[LengthofCycle]]=F1329,F1329=29),1,0),"")</f>
        <v>0</v>
      </c>
      <c r="AM1328" s="4">
        <f>IF(AND(שבוע_בדילוג[[#This Row],[הווסת פעיל?]]&lt;&gt;1,B1329&lt;&gt;1,B1329&lt;&gt;""),IF(OR(שבוע_בדילוג[[#This Row],[LengthofCycle]]=F1329,F1329=29,F1329=28),1,0),"")</f>
        <v>0</v>
      </c>
    </row>
    <row r="1329" spans="1:39" x14ac:dyDescent="0.25">
      <c r="A1329" s="1" t="s">
        <v>163</v>
      </c>
      <c r="B1329" s="1">
        <v>2</v>
      </c>
      <c r="C1329" s="1">
        <v>1</v>
      </c>
      <c r="D1329" s="1">
        <v>1</v>
      </c>
      <c r="E1329" s="1">
        <v>0</v>
      </c>
      <c r="F1329" s="1">
        <v>34</v>
      </c>
      <c r="H1329" s="1">
        <f>שבוע_בדילוג[[#This Row],[LengthofCycle]]+1</f>
        <v>35</v>
      </c>
      <c r="I1329" s="1">
        <f>IF(IFERROR(LOOKUP(שבוע_בדילוג[[#This Row],[ClientID]],קביעויות[השבוע בדילוג]),FALSE)=שבוע_בדילוג[[#This Row],[ClientID]],1,"")</f>
        <v>1</v>
      </c>
      <c r="J1329" s="1" t="str">
        <f>IF(AND(שבוע_בדילוג[[#This Row],[CycleNumber]]&gt;1,OR(B1330="",שבוע_בדילוג[[#This Row],[CycleNumber]]&gt;B1328)),IF(OR(AND(שבוע_בדילוג[[#This Row],[LengthofCycle]]=29,F1328=29),AND(שבוע_בדילוג[[#This Row],[LengthofCycle]]=36,F1328=36)),1,""),"")</f>
        <v/>
      </c>
      <c r="K1329" s="1" t="str">
        <f>IF(AND(שבוע_בדילוג[[#This Row],[וסת השבוע]]=1,J1328=1,שבוע_בדילוג[[#This Row],[CycleNumber]]&gt;B1328),1,"")</f>
        <v/>
      </c>
      <c r="L1329" s="1" t="str">
        <f>IF(שבוע_בדילוג[[#This Row],[CycleNumber]]=1,"",IF(שבוע_בדילוג[[#This Row],[וסת השבוע]]=1,0,IF(L1328="","",IF(L1328=0,IF(שבוע_בדילוג[[#This Row],[LengthofCycle]]=29,0,1),IF(L1328=1,IF(שבוע_בדילוג[[#This Row],[LengthofCycle]]+F1328=29*2,0,2),IF(L1328=2,IF(שבוע_בדילוג[[#This Row],[LengthofCycle]]+F1328+F1327=29*3,0,3),""))))))</f>
        <v/>
      </c>
      <c r="M1329" s="1" t="str">
        <f>IF(שבוע_בדילוג[[#This Row],[וסת השבוע]]=1,IF(שבוע_בדילוג[[#This Row],[וסת השבוע וההפלגה ביחד]]=1,M1328+1,0),IF(AND(שבוע_בדילוג[[#This Row],[CycleNumber]]&gt;B1328,שבוע_בדילוג[[#This Row],[CycleNumber]]&gt;1),IF(שבוע_בדילוג[[#This Row],[וסת השבוע פעיל?]]&lt;&gt;"",M1328+1,""),""))</f>
        <v/>
      </c>
      <c r="N1329" s="1" t="str">
        <f>IF(שבוע_בדילוג[[#This Row],[וסת השבוע פעיל?2]]="","",IF(AND(שבוע_בדילוג[[#This Row],[וסת השבוע פעיל?]]&lt;&gt;"",שבוע_בדילוג[[#This Row],[CycleNumber]]&lt;B1330,B1330&lt;&gt;"",שבוע_בדילוג[[#This Row],[וסת השבוע פעיל?]]&lt;3),IF(L1330=0,IF(AND(שבוע_בדילוג[[#This Row],[וסת השבוע פעיל?]]&gt;0,J1330=1),0,1),0),""))</f>
        <v/>
      </c>
      <c r="O1329" s="1" t="str">
        <f t="shared" si="104"/>
        <v/>
      </c>
      <c r="P1329" s="1" t="str">
        <f>IF(AND(שבוע_בדילוג[[#This Row],[חיזוי - שבוע]]=1,K1330=1),1,"")</f>
        <v/>
      </c>
      <c r="Q1329" s="1" t="str">
        <f>IF(AND(שבוע_בדילוג[[#This Row],[וסת השבוע פעיל?]]&lt;3,OR(שבוע_בדילוג[[#This Row],[CycleNumber]]&gt;B1330,B1330="")),1,"")</f>
        <v/>
      </c>
      <c r="R1329" s="1" t="str">
        <f>IF(AND(שבוע_בדילוג[[#This Row],[חיזוי - שבוע]]&lt;&gt;"",שבוע_בדילוג[[#This Row],[וסת השבוע פעיל?2]]=""),1,"")</f>
        <v/>
      </c>
      <c r="S1329" s="1">
        <f>IF(שבוע_בדילוג[[#This Row],[האישה קבעה וסת שבוע בדילוג?]]=1,IF(שבוע_בדילוג[[#This Row],[וסת השבוע פעיל?]]&lt;3,1,0),"")</f>
        <v>0</v>
      </c>
      <c r="T13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29" s="1" t="str">
        <f t="shared" si="105"/>
        <v/>
      </c>
      <c r="V1329" s="1" t="str">
        <f t="shared" si="106"/>
        <v/>
      </c>
      <c r="W1329" s="1" t="str">
        <f t="shared" si="107"/>
        <v/>
      </c>
      <c r="X1329" s="1" t="str">
        <f>IF(שבוע_בדילוג[[#This Row],[3 הפלגות זהות]]="","",IF(שבוע_בדילוג[[#This Row],[3 הפלגות זהות]]=1,שבוע_בדילוג[[#This Row],[LengthofCycle]],X1328))</f>
        <v/>
      </c>
      <c r="Z1329" s="1" t="str">
        <f>IF(OR(שבוע_בדילוג[[#This Row],[הווסת פעיל?]]=0,שבוע_בדילוג[[#This Row],[הווסת פעיל?]]=""),"",SUM(Z1328,שבוע_בדילוג[[#This Row],[הווסת פעיל?]]))</f>
        <v/>
      </c>
      <c r="AA1329" s="1" t="str">
        <f>IF(AND(שבוע_בדילוג[[#This Row],[כמה מחזורים עד עקירה]]&lt;&gt;"",Z1330=""),שבוע_בדילוג[[#This Row],[כמה מחזורים עד עקירה]],"")</f>
        <v/>
      </c>
      <c r="AB1329" s="1" t="str">
        <f>IF(AND(שבוע_בדילוג[[#This Row],[הווסת פעיל?]]=1,שבוע_בדילוג[[#This Row],[וסת קבוע אחרון]]&lt;&gt;X1328),שבוע_בדילוג[[#This Row],[וסת קבוע אחרון]],"")</f>
        <v/>
      </c>
      <c r="AC1329" s="1" t="str">
        <f>IF(AND(שבוע_בדילוג[[#This Row],[הווסת פעיל?]]=1,Y1328=0,שבוע_בדילוג[[#This Row],[וסת קבוע אחרון]]=X1328),שבוע_בדילוג[[#This Row],[וסת קבוע אחרון]],"")</f>
        <v/>
      </c>
      <c r="AD1329" s="1" t="str">
        <f>IF(AND(שבוע_בדילוג[[#This Row],[הווסת פעיל?]]=1,Y1328=0,שבוע_בדילוג[[#This Row],[וסת קבוע אחרון]]&lt;&gt;X1328),1,"")</f>
        <v/>
      </c>
      <c r="AE1329" s="1" t="str">
        <f>IF(AND(שבוע_בדילוג[[#This Row],[הווסת פעיל?]]&lt;&gt;"",B1330=1),שבוע_בדילוג[[#This Row],[CycleNumber]],"")</f>
        <v/>
      </c>
      <c r="AF1329" s="1" t="str">
        <f>IF(AND(שבוע_בדילוג[[#This Row],[הווסת פעיל?]]&lt;&gt;"",Y1328=""),שבוע_בדילוג[[#This Row],[CycleNumber]],"")</f>
        <v/>
      </c>
      <c r="AG1329" s="1" t="str">
        <f>IF(B1330=1,"",IF(שבוע_בדילוג[[#This Row],[הווסת פעיל?]]=1,IF(שבוע_בדילוג[[#This Row],[וסת קבוע אחרון]]=F1330,1,0),""))</f>
        <v/>
      </c>
      <c r="AH1329" s="1" t="str">
        <f>IF(B1330=1,"",IF(שבוע_בדילוג[[#This Row],[הווסת פעיל?]]=1,IF(OR(שבוע_בדילוג[[#This Row],[וסת קבוע אחרון]]=F1330,F1330=שבוע_בדילוג[[#This Row],[LengthofCycle]]),1,0),""))</f>
        <v/>
      </c>
      <c r="AI1329" s="1" t="str">
        <f>IF(B1330=1,"",IF(שבוע_בדילוג[[#This Row],[הווסת פעיל?]]=1,IF(OR(שבוע_בדילוג[[#This Row],[וסת קבוע אחרון]]=F1330,F1330=שבוע_בדילוג[[#This Row],[LengthofCycle]],AND(שבוע_בדילוג[[#This Row],[LengthofCycle]]&lt;&gt;שבוע_בדילוג[[#This Row],[וסת קבוע אחרון]],OR(F1330=28,F1330=29))),1,0),""))</f>
        <v/>
      </c>
      <c r="AJ1329" s="1" t="str">
        <f>IF(AND(שבוע_בדילוג[[#This Row],[הווסת פעיל?]]=1,B1330=1),1,"")</f>
        <v/>
      </c>
      <c r="AK1329" s="4">
        <f>IF(AND(שבוע_בדילוג[[#This Row],[הווסת פעיל?]]&lt;&gt;1,B1330&lt;&gt;1,B1330&lt;&gt;""),IF(שבוע_בדילוג[[#This Row],[LengthofCycle]]=F1330,1,0),"")</f>
        <v>0</v>
      </c>
      <c r="AL1329" s="4">
        <f>IF(AND(שבוע_בדילוג[[#This Row],[הווסת פעיל?]]&lt;&gt;1,B1330&lt;&gt;1,B1330&lt;&gt;""),IF(OR(שבוע_בדילוג[[#This Row],[LengthofCycle]]=F1330,F1330=29),1,0),"")</f>
        <v>1</v>
      </c>
      <c r="AM1329" s="4">
        <f>IF(AND(שבוע_בדילוג[[#This Row],[הווסת פעיל?]]&lt;&gt;1,B1330&lt;&gt;1,B1330&lt;&gt;""),IF(OR(שבוע_בדילוג[[#This Row],[LengthofCycle]]=F1330,F1330=29,F1330=28),1,0),"")</f>
        <v>1</v>
      </c>
    </row>
    <row r="1330" spans="1:39" x14ac:dyDescent="0.25">
      <c r="A1330" s="1" t="s">
        <v>163</v>
      </c>
      <c r="B1330" s="1">
        <v>3</v>
      </c>
      <c r="C1330" s="1">
        <v>1</v>
      </c>
      <c r="D1330" s="1">
        <v>1</v>
      </c>
      <c r="E1330" s="1">
        <v>0</v>
      </c>
      <c r="F1330" s="1">
        <v>29</v>
      </c>
      <c r="H1330" s="1">
        <f>שבוע_בדילוג[[#This Row],[LengthofCycle]]+1</f>
        <v>30</v>
      </c>
      <c r="I1330" s="1">
        <f>IF(IFERROR(LOOKUP(שבוע_בדילוג[[#This Row],[ClientID]],קביעויות[השבוע בדילוג]),FALSE)=שבוע_בדילוג[[#This Row],[ClientID]],1,"")</f>
        <v>1</v>
      </c>
      <c r="J1330" s="1" t="str">
        <f>IF(AND(שבוע_בדילוג[[#This Row],[CycleNumber]]&gt;1,OR(B1331="",שבוע_בדילוג[[#This Row],[CycleNumber]]&gt;B1329)),IF(OR(AND(שבוע_בדילוג[[#This Row],[LengthofCycle]]=29,F1329=29),AND(שבוע_בדילוג[[#This Row],[LengthofCycle]]=36,F1329=36)),1,""),"")</f>
        <v/>
      </c>
      <c r="K1330" s="1" t="str">
        <f>IF(AND(שבוע_בדילוג[[#This Row],[וסת השבוע]]=1,J1329=1,שבוע_בדילוג[[#This Row],[CycleNumber]]&gt;B1329),1,"")</f>
        <v/>
      </c>
      <c r="L1330" s="1" t="str">
        <f>IF(שבוע_בדילוג[[#This Row],[CycleNumber]]=1,"",IF(שבוע_בדילוג[[#This Row],[וסת השבוע]]=1,0,IF(L1329="","",IF(L1329=0,IF(שבוע_בדילוג[[#This Row],[LengthofCycle]]=29,0,1),IF(L1329=1,IF(שבוע_בדילוג[[#This Row],[LengthofCycle]]+F1329=29*2,0,2),IF(L1329=2,IF(שבוע_בדילוג[[#This Row],[LengthofCycle]]+F1329+F1328=29*3,0,3),""))))))</f>
        <v/>
      </c>
      <c r="M1330" s="1" t="str">
        <f>IF(שבוע_בדילוג[[#This Row],[וסת השבוע]]=1,IF(שבוע_בדילוג[[#This Row],[וסת השבוע וההפלגה ביחד]]=1,M1329+1,0),IF(AND(שבוע_בדילוג[[#This Row],[CycleNumber]]&gt;B1329,שבוע_בדילוג[[#This Row],[CycleNumber]]&gt;1),IF(שבוע_בדילוג[[#This Row],[וסת השבוע פעיל?]]&lt;&gt;"",M1329+1,""),""))</f>
        <v/>
      </c>
      <c r="N1330" s="1" t="str">
        <f>IF(שבוע_בדילוג[[#This Row],[וסת השבוע פעיל?2]]="","",IF(AND(שבוע_בדילוג[[#This Row],[וסת השבוע פעיל?]]&lt;&gt;"",שבוע_בדילוג[[#This Row],[CycleNumber]]&lt;B1331,B1331&lt;&gt;"",שבוע_בדילוג[[#This Row],[וסת השבוע פעיל?]]&lt;3),IF(L1331=0,IF(AND(שבוע_בדילוג[[#This Row],[וסת השבוע פעיל?]]&gt;0,J1331=1),0,1),0),""))</f>
        <v/>
      </c>
      <c r="O1330" s="1" t="str">
        <f t="shared" si="104"/>
        <v/>
      </c>
      <c r="P1330" s="1" t="str">
        <f>IF(AND(שבוע_בדילוג[[#This Row],[חיזוי - שבוע]]=1,K1331=1),1,"")</f>
        <v/>
      </c>
      <c r="Q1330" s="1" t="str">
        <f>IF(AND(שבוע_בדילוג[[#This Row],[וסת השבוע פעיל?]]&lt;3,OR(שבוע_בדילוג[[#This Row],[CycleNumber]]&gt;B1331,B1331="")),1,"")</f>
        <v/>
      </c>
      <c r="R1330" s="1" t="str">
        <f>IF(AND(שבוע_בדילוג[[#This Row],[חיזוי - שבוע]]&lt;&gt;"",שבוע_בדילוג[[#This Row],[וסת השבוע פעיל?2]]=""),1,"")</f>
        <v/>
      </c>
      <c r="S1330" s="1">
        <f>IF(שבוע_בדילוג[[#This Row],[האישה קבעה וסת שבוע בדילוג?]]=1,IF(שבוע_בדילוג[[#This Row],[וסת השבוע פעיל?]]&lt;3,1,0),"")</f>
        <v>0</v>
      </c>
      <c r="T13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0" s="1">
        <f t="shared" si="105"/>
        <v>0</v>
      </c>
      <c r="V1330" s="1" t="str">
        <f t="shared" si="106"/>
        <v/>
      </c>
      <c r="W1330" s="1" t="str">
        <f t="shared" si="107"/>
        <v/>
      </c>
      <c r="X1330" s="1" t="str">
        <f>IF(שבוע_בדילוג[[#This Row],[3 הפלגות זהות]]="","",IF(שבוע_בדילוג[[#This Row],[3 הפלגות זהות]]=1,שבוע_בדילוג[[#This Row],[LengthofCycle]],X1329))</f>
        <v/>
      </c>
      <c r="Z1330" s="1" t="str">
        <f>IF(OR(שבוע_בדילוג[[#This Row],[הווסת פעיל?]]=0,שבוע_בדילוג[[#This Row],[הווסת פעיל?]]=""),"",SUM(Z1329,שבוע_בדילוג[[#This Row],[הווסת פעיל?]]))</f>
        <v/>
      </c>
      <c r="AA1330" s="1" t="str">
        <f>IF(AND(שבוע_בדילוג[[#This Row],[כמה מחזורים עד עקירה]]&lt;&gt;"",Z1331=""),שבוע_בדילוג[[#This Row],[כמה מחזורים עד עקירה]],"")</f>
        <v/>
      </c>
      <c r="AB1330" s="1" t="str">
        <f>IF(AND(שבוע_בדילוג[[#This Row],[הווסת פעיל?]]=1,שבוע_בדילוג[[#This Row],[וסת קבוע אחרון]]&lt;&gt;X1329),שבוע_בדילוג[[#This Row],[וסת קבוע אחרון]],"")</f>
        <v/>
      </c>
      <c r="AC1330" s="1" t="str">
        <f>IF(AND(שבוע_בדילוג[[#This Row],[הווסת פעיל?]]=1,Y1329=0,שבוע_בדילוג[[#This Row],[וסת קבוע אחרון]]=X1329),שבוע_בדילוג[[#This Row],[וסת קבוע אחרון]],"")</f>
        <v/>
      </c>
      <c r="AD1330" s="1" t="str">
        <f>IF(AND(שבוע_בדילוג[[#This Row],[הווסת פעיל?]]=1,Y1329=0,שבוע_בדילוג[[#This Row],[וסת קבוע אחרון]]&lt;&gt;X1329),1,"")</f>
        <v/>
      </c>
      <c r="AE1330" s="1" t="str">
        <f>IF(AND(שבוע_בדילוג[[#This Row],[הווסת פעיל?]]&lt;&gt;"",B1331=1),שבוע_בדילוג[[#This Row],[CycleNumber]],"")</f>
        <v/>
      </c>
      <c r="AF1330" s="1" t="str">
        <f>IF(AND(שבוע_בדילוג[[#This Row],[הווסת פעיל?]]&lt;&gt;"",Y1329=""),שבוע_בדילוג[[#This Row],[CycleNumber]],"")</f>
        <v/>
      </c>
      <c r="AG1330" s="1" t="str">
        <f>IF(B1331=1,"",IF(שבוע_בדילוג[[#This Row],[הווסת פעיל?]]=1,IF(שבוע_בדילוג[[#This Row],[וסת קבוע אחרון]]=F1331,1,0),""))</f>
        <v/>
      </c>
      <c r="AH1330" s="1" t="str">
        <f>IF(B1331=1,"",IF(שבוע_בדילוג[[#This Row],[הווסת פעיל?]]=1,IF(OR(שבוע_בדילוג[[#This Row],[וסת קבוע אחרון]]=F1331,F1331=שבוע_בדילוג[[#This Row],[LengthofCycle]]),1,0),""))</f>
        <v/>
      </c>
      <c r="AI1330" s="1" t="str">
        <f>IF(B1331=1,"",IF(שבוע_בדילוג[[#This Row],[הווסת פעיל?]]=1,IF(OR(שבוע_בדילוג[[#This Row],[וסת קבוע אחרון]]=F1331,F1331=שבוע_בדילוג[[#This Row],[LengthofCycle]],AND(שבוע_בדילוג[[#This Row],[LengthofCycle]]&lt;&gt;שבוע_בדילוג[[#This Row],[וסת קבוע אחרון]],OR(F1331=28,F1331=29))),1,0),""))</f>
        <v/>
      </c>
      <c r="AJ1330" s="1" t="str">
        <f>IF(AND(שבוע_בדילוג[[#This Row],[הווסת פעיל?]]=1,B1331=1),1,"")</f>
        <v/>
      </c>
      <c r="AK1330" s="4">
        <f>IF(AND(שבוע_בדילוג[[#This Row],[הווסת פעיל?]]&lt;&gt;1,B1331&lt;&gt;1,B1331&lt;&gt;""),IF(שבוע_בדילוג[[#This Row],[LengthofCycle]]=F1331,1,0),"")</f>
        <v>0</v>
      </c>
      <c r="AL1330" s="4">
        <f>IF(AND(שבוע_בדילוג[[#This Row],[הווסת פעיל?]]&lt;&gt;1,B1331&lt;&gt;1,B1331&lt;&gt;""),IF(OR(שבוע_בדילוג[[#This Row],[LengthofCycle]]=F1331,F1331=29),1,0),"")</f>
        <v>0</v>
      </c>
      <c r="AM1330" s="4">
        <f>IF(AND(שבוע_בדילוג[[#This Row],[הווסת פעיל?]]&lt;&gt;1,B1331&lt;&gt;1,B1331&lt;&gt;""),IF(OR(שבוע_בדילוג[[#This Row],[LengthofCycle]]=F1331,F1331=29,F1331=28),1,0),"")</f>
        <v>0</v>
      </c>
    </row>
    <row r="1331" spans="1:39" x14ac:dyDescent="0.25">
      <c r="A1331" s="1" t="s">
        <v>163</v>
      </c>
      <c r="B1331" s="1">
        <v>4</v>
      </c>
      <c r="C1331" s="1">
        <v>1</v>
      </c>
      <c r="D1331" s="1">
        <v>1</v>
      </c>
      <c r="E1331" s="1">
        <v>0</v>
      </c>
      <c r="F1331" s="1">
        <v>35</v>
      </c>
      <c r="H1331" s="1">
        <f>שבוע_בדילוג[[#This Row],[LengthofCycle]]+1</f>
        <v>36</v>
      </c>
      <c r="I1331" s="1">
        <f>IF(IFERROR(LOOKUP(שבוע_בדילוג[[#This Row],[ClientID]],קביעויות[השבוע בדילוג]),FALSE)=שבוע_בדילוג[[#This Row],[ClientID]],1,"")</f>
        <v>1</v>
      </c>
      <c r="J1331" s="1" t="str">
        <f>IF(AND(שבוע_בדילוג[[#This Row],[CycleNumber]]&gt;1,OR(B1332="",שבוע_בדילוג[[#This Row],[CycleNumber]]&gt;B1330)),IF(OR(AND(שבוע_בדילוג[[#This Row],[LengthofCycle]]=29,F1330=29),AND(שבוע_בדילוג[[#This Row],[LengthofCycle]]=36,F1330=36)),1,""),"")</f>
        <v/>
      </c>
      <c r="K1331" s="1" t="str">
        <f>IF(AND(שבוע_בדילוג[[#This Row],[וסת השבוע]]=1,J1330=1,שבוע_בדילוג[[#This Row],[CycleNumber]]&gt;B1330),1,"")</f>
        <v/>
      </c>
      <c r="L1331" s="1" t="str">
        <f>IF(שבוע_בדילוג[[#This Row],[CycleNumber]]=1,"",IF(שבוע_בדילוג[[#This Row],[וסת השבוע]]=1,0,IF(L1330="","",IF(L1330=0,IF(שבוע_בדילוג[[#This Row],[LengthofCycle]]=29,0,1),IF(L1330=1,IF(שבוע_בדילוג[[#This Row],[LengthofCycle]]+F1330=29*2,0,2),IF(L1330=2,IF(שבוע_בדילוג[[#This Row],[LengthofCycle]]+F1330+F1329=29*3,0,3),""))))))</f>
        <v/>
      </c>
      <c r="M1331" s="1" t="str">
        <f>IF(שבוע_בדילוג[[#This Row],[וסת השבוע]]=1,IF(שבוע_בדילוג[[#This Row],[וסת השבוע וההפלגה ביחד]]=1,M1330+1,0),IF(AND(שבוע_בדילוג[[#This Row],[CycleNumber]]&gt;B1330,שבוע_בדילוג[[#This Row],[CycleNumber]]&gt;1),IF(שבוע_בדילוג[[#This Row],[וסת השבוע פעיל?]]&lt;&gt;"",M1330+1,""),""))</f>
        <v/>
      </c>
      <c r="N1331" s="1" t="str">
        <f>IF(שבוע_בדילוג[[#This Row],[וסת השבוע פעיל?2]]="","",IF(AND(שבוע_בדילוג[[#This Row],[וסת השבוע פעיל?]]&lt;&gt;"",שבוע_בדילוג[[#This Row],[CycleNumber]]&lt;B1332,B1332&lt;&gt;"",שבוע_בדילוג[[#This Row],[וסת השבוע פעיל?]]&lt;3),IF(L1332=0,IF(AND(שבוע_בדילוג[[#This Row],[וסת השבוע פעיל?]]&gt;0,J1332=1),0,1),0),""))</f>
        <v/>
      </c>
      <c r="O1331" s="1" t="str">
        <f t="shared" si="104"/>
        <v/>
      </c>
      <c r="P1331" s="1" t="str">
        <f>IF(AND(שבוע_בדילוג[[#This Row],[חיזוי - שבוע]]=1,K1332=1),1,"")</f>
        <v/>
      </c>
      <c r="Q1331" s="1" t="str">
        <f>IF(AND(שבוע_בדילוג[[#This Row],[וסת השבוע פעיל?]]&lt;3,OR(שבוע_בדילוג[[#This Row],[CycleNumber]]&gt;B1332,B1332="")),1,"")</f>
        <v/>
      </c>
      <c r="R1331" s="1" t="str">
        <f>IF(AND(שבוע_בדילוג[[#This Row],[חיזוי - שבוע]]&lt;&gt;"",שבוע_בדילוג[[#This Row],[וסת השבוע פעיל?2]]=""),1,"")</f>
        <v/>
      </c>
      <c r="S1331" s="1">
        <f>IF(שבוע_בדילוג[[#This Row],[האישה קבעה וסת שבוע בדילוג?]]=1,IF(שבוע_בדילוג[[#This Row],[וסת השבוע פעיל?]]&lt;3,1,0),"")</f>
        <v>0</v>
      </c>
      <c r="T13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1" s="1">
        <f t="shared" si="105"/>
        <v>0</v>
      </c>
      <c r="V1331" s="1">
        <f t="shared" si="106"/>
        <v>0</v>
      </c>
      <c r="W1331" s="1" t="str">
        <f t="shared" si="107"/>
        <v/>
      </c>
      <c r="X1331" s="1" t="str">
        <f>IF(שבוע_בדילוג[[#This Row],[3 הפלגות זהות]]="","",IF(שבוע_בדילוג[[#This Row],[3 הפלגות זהות]]=1,שבוע_בדילוג[[#This Row],[LengthofCycle]],X1330))</f>
        <v/>
      </c>
      <c r="Z1331" s="1" t="str">
        <f>IF(OR(שבוע_בדילוג[[#This Row],[הווסת פעיל?]]=0,שבוע_בדילוג[[#This Row],[הווסת פעיל?]]=""),"",SUM(Z1330,שבוע_בדילוג[[#This Row],[הווסת פעיל?]]))</f>
        <v/>
      </c>
      <c r="AA1331" s="1" t="str">
        <f>IF(AND(שבוע_בדילוג[[#This Row],[כמה מחזורים עד עקירה]]&lt;&gt;"",Z1332=""),שבוע_בדילוג[[#This Row],[כמה מחזורים עד עקירה]],"")</f>
        <v/>
      </c>
      <c r="AB1331" s="1" t="str">
        <f>IF(AND(שבוע_בדילוג[[#This Row],[הווסת פעיל?]]=1,שבוע_בדילוג[[#This Row],[וסת קבוע אחרון]]&lt;&gt;X1330),שבוע_בדילוג[[#This Row],[וסת קבוע אחרון]],"")</f>
        <v/>
      </c>
      <c r="AC1331" s="1" t="str">
        <f>IF(AND(שבוע_בדילוג[[#This Row],[הווסת פעיל?]]=1,Y1330=0,שבוע_בדילוג[[#This Row],[וסת קבוע אחרון]]=X1330),שבוע_בדילוג[[#This Row],[וסת קבוע אחרון]],"")</f>
        <v/>
      </c>
      <c r="AD1331" s="1" t="str">
        <f>IF(AND(שבוע_בדילוג[[#This Row],[הווסת פעיל?]]=1,Y1330=0,שבוע_בדילוג[[#This Row],[וסת קבוע אחרון]]&lt;&gt;X1330),1,"")</f>
        <v/>
      </c>
      <c r="AE1331" s="1" t="str">
        <f>IF(AND(שבוע_בדילוג[[#This Row],[הווסת פעיל?]]&lt;&gt;"",B1332=1),שבוע_בדילוג[[#This Row],[CycleNumber]],"")</f>
        <v/>
      </c>
      <c r="AF1331" s="1" t="str">
        <f>IF(AND(שבוע_בדילוג[[#This Row],[הווסת פעיל?]]&lt;&gt;"",Y1330=""),שבוע_בדילוג[[#This Row],[CycleNumber]],"")</f>
        <v/>
      </c>
      <c r="AG1331" s="1" t="str">
        <f>IF(B1332=1,"",IF(שבוע_בדילוג[[#This Row],[הווסת פעיל?]]=1,IF(שבוע_בדילוג[[#This Row],[וסת קבוע אחרון]]=F1332,1,0),""))</f>
        <v/>
      </c>
      <c r="AH1331" s="1" t="str">
        <f>IF(B1332=1,"",IF(שבוע_בדילוג[[#This Row],[הווסת פעיל?]]=1,IF(OR(שבוע_בדילוג[[#This Row],[וסת קבוע אחרון]]=F1332,F1332=שבוע_בדילוג[[#This Row],[LengthofCycle]]),1,0),""))</f>
        <v/>
      </c>
      <c r="AI1331" s="1" t="str">
        <f>IF(B1332=1,"",IF(שבוע_בדילוג[[#This Row],[הווסת פעיל?]]=1,IF(OR(שבוע_בדילוג[[#This Row],[וסת קבוע אחרון]]=F1332,F1332=שבוע_בדילוג[[#This Row],[LengthofCycle]],AND(שבוע_בדילוג[[#This Row],[LengthofCycle]]&lt;&gt;שבוע_בדילוג[[#This Row],[וסת קבוע אחרון]],OR(F1332=28,F1332=29))),1,0),""))</f>
        <v/>
      </c>
      <c r="AJ1331" s="1" t="str">
        <f>IF(AND(שבוע_בדילוג[[#This Row],[הווסת פעיל?]]=1,B1332=1),1,"")</f>
        <v/>
      </c>
      <c r="AK1331" s="4">
        <f>IF(AND(שבוע_בדילוג[[#This Row],[הווסת פעיל?]]&lt;&gt;1,B1332&lt;&gt;1,B1332&lt;&gt;""),IF(שבוע_בדילוג[[#This Row],[LengthofCycle]]=F1332,1,0),"")</f>
        <v>0</v>
      </c>
      <c r="AL1331" s="4">
        <f>IF(AND(שבוע_בדילוג[[#This Row],[הווסת פעיל?]]&lt;&gt;1,B1332&lt;&gt;1,B1332&lt;&gt;""),IF(OR(שבוע_בדילוג[[#This Row],[LengthofCycle]]=F1332,F1332=29),1,0),"")</f>
        <v>0</v>
      </c>
      <c r="AM1331" s="4">
        <f>IF(AND(שבוע_בדילוג[[#This Row],[הווסת פעיל?]]&lt;&gt;1,B1332&lt;&gt;1,B1332&lt;&gt;""),IF(OR(שבוע_בדילוג[[#This Row],[LengthofCycle]]=F1332,F1332=29,F1332=28),1,0),"")</f>
        <v>1</v>
      </c>
    </row>
    <row r="1332" spans="1:39" x14ac:dyDescent="0.25">
      <c r="A1332" s="1" t="s">
        <v>163</v>
      </c>
      <c r="B1332" s="1">
        <v>5</v>
      </c>
      <c r="C1332" s="1">
        <v>1</v>
      </c>
      <c r="D1332" s="1">
        <v>1</v>
      </c>
      <c r="E1332" s="1">
        <v>0</v>
      </c>
      <c r="F1332" s="1">
        <v>28</v>
      </c>
      <c r="H1332" s="1">
        <f>שבוע_בדילוג[[#This Row],[LengthofCycle]]+1</f>
        <v>29</v>
      </c>
      <c r="I1332" s="1">
        <f>IF(IFERROR(LOOKUP(שבוע_בדילוג[[#This Row],[ClientID]],קביעויות[השבוע בדילוג]),FALSE)=שבוע_בדילוג[[#This Row],[ClientID]],1,"")</f>
        <v>1</v>
      </c>
      <c r="J1332" s="1" t="str">
        <f>IF(AND(שבוע_בדילוג[[#This Row],[CycleNumber]]&gt;1,OR(B1333="",שבוע_בדילוג[[#This Row],[CycleNumber]]&gt;B1331)),IF(OR(AND(שבוע_בדילוג[[#This Row],[LengthofCycle]]=29,F1331=29),AND(שבוע_בדילוג[[#This Row],[LengthofCycle]]=36,F1331=36)),1,""),"")</f>
        <v/>
      </c>
      <c r="K1332" s="1" t="str">
        <f>IF(AND(שבוע_בדילוג[[#This Row],[וסת השבוע]]=1,J1331=1,שבוע_בדילוג[[#This Row],[CycleNumber]]&gt;B1331),1,"")</f>
        <v/>
      </c>
      <c r="L1332" s="1" t="str">
        <f>IF(שבוע_בדילוג[[#This Row],[CycleNumber]]=1,"",IF(שבוע_בדילוג[[#This Row],[וסת השבוע]]=1,0,IF(L1331="","",IF(L1331=0,IF(שבוע_בדילוג[[#This Row],[LengthofCycle]]=29,0,1),IF(L1331=1,IF(שבוע_בדילוג[[#This Row],[LengthofCycle]]+F1331=29*2,0,2),IF(L1331=2,IF(שבוע_בדילוג[[#This Row],[LengthofCycle]]+F1331+F1330=29*3,0,3),""))))))</f>
        <v/>
      </c>
      <c r="M1332" s="1" t="str">
        <f>IF(שבוע_בדילוג[[#This Row],[וסת השבוע]]=1,IF(שבוע_בדילוג[[#This Row],[וסת השבוע וההפלגה ביחד]]=1,M1331+1,0),IF(AND(שבוע_בדילוג[[#This Row],[CycleNumber]]&gt;B1331,שבוע_בדילוג[[#This Row],[CycleNumber]]&gt;1),IF(שבוע_בדילוג[[#This Row],[וסת השבוע פעיל?]]&lt;&gt;"",M1331+1,""),""))</f>
        <v/>
      </c>
      <c r="N1332" s="1" t="str">
        <f>IF(שבוע_בדילוג[[#This Row],[וסת השבוע פעיל?2]]="","",IF(AND(שבוע_בדילוג[[#This Row],[וסת השבוע פעיל?]]&lt;&gt;"",שבוע_בדילוג[[#This Row],[CycleNumber]]&lt;B1333,B1333&lt;&gt;"",שבוע_בדילוג[[#This Row],[וסת השבוע פעיל?]]&lt;3),IF(L1333=0,IF(AND(שבוע_בדילוג[[#This Row],[וסת השבוע פעיל?]]&gt;0,J1333=1),0,1),0),""))</f>
        <v/>
      </c>
      <c r="O1332" s="1" t="str">
        <f t="shared" si="104"/>
        <v/>
      </c>
      <c r="P1332" s="1" t="str">
        <f>IF(AND(שבוע_בדילוג[[#This Row],[חיזוי - שבוע]]=1,K1333=1),1,"")</f>
        <v/>
      </c>
      <c r="Q1332" s="1" t="str">
        <f>IF(AND(שבוע_בדילוג[[#This Row],[וסת השבוע פעיל?]]&lt;3,OR(שבוע_בדילוג[[#This Row],[CycleNumber]]&gt;B1333,B1333="")),1,"")</f>
        <v/>
      </c>
      <c r="R1332" s="1" t="str">
        <f>IF(AND(שבוע_בדילוג[[#This Row],[חיזוי - שבוע]]&lt;&gt;"",שבוע_בדילוג[[#This Row],[וסת השבוע פעיל?2]]=""),1,"")</f>
        <v/>
      </c>
      <c r="S1332" s="1">
        <f>IF(שבוע_בדילוג[[#This Row],[האישה קבעה וסת שבוע בדילוג?]]=1,IF(שבוע_בדילוג[[#This Row],[וסת השבוע פעיל?]]&lt;3,1,0),"")</f>
        <v>0</v>
      </c>
      <c r="T13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2" s="1">
        <f t="shared" si="105"/>
        <v>0</v>
      </c>
      <c r="V1332" s="1">
        <f t="shared" si="106"/>
        <v>0</v>
      </c>
      <c r="W1332" s="1">
        <f t="shared" si="107"/>
        <v>0</v>
      </c>
      <c r="X1332" s="1" t="str">
        <f>IF(שבוע_בדילוג[[#This Row],[3 הפלגות זהות]]="","",IF(שבוע_בדילוג[[#This Row],[3 הפלגות זהות]]=1,שבוע_בדילוג[[#This Row],[LengthofCycle]],X1331))</f>
        <v/>
      </c>
      <c r="Z1332" s="1" t="str">
        <f>IF(OR(שבוע_בדילוג[[#This Row],[הווסת פעיל?]]=0,שבוע_בדילוג[[#This Row],[הווסת פעיל?]]=""),"",SUM(Z1331,שבוע_בדילוג[[#This Row],[הווסת פעיל?]]))</f>
        <v/>
      </c>
      <c r="AA1332" s="1" t="str">
        <f>IF(AND(שבוע_בדילוג[[#This Row],[כמה מחזורים עד עקירה]]&lt;&gt;"",Z1333=""),שבוע_בדילוג[[#This Row],[כמה מחזורים עד עקירה]],"")</f>
        <v/>
      </c>
      <c r="AB1332" s="1" t="str">
        <f>IF(AND(שבוע_בדילוג[[#This Row],[הווסת פעיל?]]=1,שבוע_בדילוג[[#This Row],[וסת קבוע אחרון]]&lt;&gt;X1331),שבוע_בדילוג[[#This Row],[וסת קבוע אחרון]],"")</f>
        <v/>
      </c>
      <c r="AC1332" s="1" t="str">
        <f>IF(AND(שבוע_בדילוג[[#This Row],[הווסת פעיל?]]=1,Y1331=0,שבוע_בדילוג[[#This Row],[וסת קבוע אחרון]]=X1331),שבוע_בדילוג[[#This Row],[וסת קבוע אחרון]],"")</f>
        <v/>
      </c>
      <c r="AD1332" s="1" t="str">
        <f>IF(AND(שבוע_בדילוג[[#This Row],[הווסת פעיל?]]=1,Y1331=0,שבוע_בדילוג[[#This Row],[וסת קבוע אחרון]]&lt;&gt;X1331),1,"")</f>
        <v/>
      </c>
      <c r="AE1332" s="1" t="str">
        <f>IF(AND(שבוע_בדילוג[[#This Row],[הווסת פעיל?]]&lt;&gt;"",B1333=1),שבוע_בדילוג[[#This Row],[CycleNumber]],"")</f>
        <v/>
      </c>
      <c r="AF1332" s="1" t="str">
        <f>IF(AND(שבוע_בדילוג[[#This Row],[הווסת פעיל?]]&lt;&gt;"",Y1331=""),שבוע_בדילוג[[#This Row],[CycleNumber]],"")</f>
        <v/>
      </c>
      <c r="AG1332" s="1" t="str">
        <f>IF(B1333=1,"",IF(שבוע_בדילוג[[#This Row],[הווסת פעיל?]]=1,IF(שבוע_בדילוג[[#This Row],[וסת קבוע אחרון]]=F1333,1,0),""))</f>
        <v/>
      </c>
      <c r="AH1332" s="1" t="str">
        <f>IF(B1333=1,"",IF(שבוע_בדילוג[[#This Row],[הווסת פעיל?]]=1,IF(OR(שבוע_בדילוג[[#This Row],[וסת קבוע אחרון]]=F1333,F1333=שבוע_בדילוג[[#This Row],[LengthofCycle]]),1,0),""))</f>
        <v/>
      </c>
      <c r="AI1332" s="1" t="str">
        <f>IF(B1333=1,"",IF(שבוע_בדילוג[[#This Row],[הווסת פעיל?]]=1,IF(OR(שבוע_בדילוג[[#This Row],[וסת קבוע אחרון]]=F1333,F1333=שבוע_בדילוג[[#This Row],[LengthofCycle]],AND(שבוע_בדילוג[[#This Row],[LengthofCycle]]&lt;&gt;שבוע_בדילוג[[#This Row],[וסת קבוע אחרון]],OR(F1333=28,F1333=29))),1,0),""))</f>
        <v/>
      </c>
      <c r="AJ1332" s="1" t="str">
        <f>IF(AND(שבוע_בדילוג[[#This Row],[הווסת פעיל?]]=1,B1333=1),1,"")</f>
        <v/>
      </c>
      <c r="AK1332" s="4">
        <f>IF(AND(שבוע_בדילוג[[#This Row],[הווסת פעיל?]]&lt;&gt;1,B1333&lt;&gt;1,B1333&lt;&gt;""),IF(שבוע_בדילוג[[#This Row],[LengthofCycle]]=F1333,1,0),"")</f>
        <v>0</v>
      </c>
      <c r="AL1332" s="4">
        <f>IF(AND(שבוע_בדילוג[[#This Row],[הווסת פעיל?]]&lt;&gt;1,B1333&lt;&gt;1,B1333&lt;&gt;""),IF(OR(שבוע_בדילוג[[#This Row],[LengthofCycle]]=F1333,F1333=29),1,0),"")</f>
        <v>0</v>
      </c>
      <c r="AM1332" s="4">
        <f>IF(AND(שבוע_בדילוג[[#This Row],[הווסת פעיל?]]&lt;&gt;1,B1333&lt;&gt;1,B1333&lt;&gt;""),IF(OR(שבוע_בדילוג[[#This Row],[LengthofCycle]]=F1333,F1333=29,F1333=28),1,0),"")</f>
        <v>0</v>
      </c>
    </row>
    <row r="1333" spans="1:39" x14ac:dyDescent="0.25">
      <c r="A1333" s="1" t="s">
        <v>163</v>
      </c>
      <c r="B1333" s="1">
        <v>6</v>
      </c>
      <c r="C1333" s="1">
        <v>1</v>
      </c>
      <c r="D1333" s="1">
        <v>1</v>
      </c>
      <c r="E1333" s="1">
        <v>0</v>
      </c>
      <c r="F1333" s="1">
        <v>44</v>
      </c>
      <c r="H1333" s="1">
        <f>שבוע_בדילוג[[#This Row],[LengthofCycle]]+1</f>
        <v>45</v>
      </c>
      <c r="I1333" s="1">
        <f>IF(IFERROR(LOOKUP(שבוע_בדילוג[[#This Row],[ClientID]],קביעויות[השבוע בדילוג]),FALSE)=שבוע_בדילוג[[#This Row],[ClientID]],1,"")</f>
        <v>1</v>
      </c>
      <c r="J1333" s="1" t="str">
        <f>IF(AND(שבוע_בדילוג[[#This Row],[CycleNumber]]&gt;1,OR(B1334="",שבוע_בדילוג[[#This Row],[CycleNumber]]&gt;B1332)),IF(OR(AND(שבוע_בדילוג[[#This Row],[LengthofCycle]]=29,F1332=29),AND(שבוע_בדילוג[[#This Row],[LengthofCycle]]=36,F1332=36)),1,""),"")</f>
        <v/>
      </c>
      <c r="K1333" s="1" t="str">
        <f>IF(AND(שבוע_בדילוג[[#This Row],[וסת השבוע]]=1,J1332=1,שבוע_בדילוג[[#This Row],[CycleNumber]]&gt;B1332),1,"")</f>
        <v/>
      </c>
      <c r="L1333" s="1" t="str">
        <f>IF(שבוע_בדילוג[[#This Row],[CycleNumber]]=1,"",IF(שבוע_בדילוג[[#This Row],[וסת השבוע]]=1,0,IF(L1332="","",IF(L1332=0,IF(שבוע_בדילוג[[#This Row],[LengthofCycle]]=29,0,1),IF(L1332=1,IF(שבוע_בדילוג[[#This Row],[LengthofCycle]]+F1332=29*2,0,2),IF(L1332=2,IF(שבוע_בדילוג[[#This Row],[LengthofCycle]]+F1332+F1331=29*3,0,3),""))))))</f>
        <v/>
      </c>
      <c r="M1333" s="1" t="str">
        <f>IF(שבוע_בדילוג[[#This Row],[וסת השבוע]]=1,IF(שבוע_בדילוג[[#This Row],[וסת השבוע וההפלגה ביחד]]=1,M1332+1,0),IF(AND(שבוע_בדילוג[[#This Row],[CycleNumber]]&gt;B1332,שבוע_בדילוג[[#This Row],[CycleNumber]]&gt;1),IF(שבוע_בדילוג[[#This Row],[וסת השבוע פעיל?]]&lt;&gt;"",M1332+1,""),""))</f>
        <v/>
      </c>
      <c r="N1333" s="1" t="str">
        <f>IF(שבוע_בדילוג[[#This Row],[וסת השבוע פעיל?2]]="","",IF(AND(שבוע_בדילוג[[#This Row],[וסת השבוע פעיל?]]&lt;&gt;"",שבוע_בדילוג[[#This Row],[CycleNumber]]&lt;B1334,B1334&lt;&gt;"",שבוע_בדילוג[[#This Row],[וסת השבוע פעיל?]]&lt;3),IF(L1334=0,IF(AND(שבוע_בדילוג[[#This Row],[וסת השבוע פעיל?]]&gt;0,J1334=1),0,1),0),""))</f>
        <v/>
      </c>
      <c r="O1333" s="1" t="str">
        <f t="shared" si="104"/>
        <v/>
      </c>
      <c r="P1333" s="1" t="str">
        <f>IF(AND(שבוע_בדילוג[[#This Row],[חיזוי - שבוע]]=1,K1334=1),1,"")</f>
        <v/>
      </c>
      <c r="Q1333" s="1" t="str">
        <f>IF(AND(שבוע_בדילוג[[#This Row],[וסת השבוע פעיל?]]&lt;3,OR(שבוע_בדילוג[[#This Row],[CycleNumber]]&gt;B1334,B1334="")),1,"")</f>
        <v/>
      </c>
      <c r="R1333" s="1" t="str">
        <f>IF(AND(שבוע_בדילוג[[#This Row],[חיזוי - שבוע]]&lt;&gt;"",שבוע_בדילוג[[#This Row],[וסת השבוע פעיל?2]]=""),1,"")</f>
        <v/>
      </c>
      <c r="S1333" s="1">
        <f>IF(שבוע_בדילוג[[#This Row],[האישה קבעה וסת שבוע בדילוג?]]=1,IF(שבוע_בדילוג[[#This Row],[וסת השבוע פעיל?]]&lt;3,1,0),"")</f>
        <v>0</v>
      </c>
      <c r="T13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3" s="1">
        <f t="shared" si="105"/>
        <v>0</v>
      </c>
      <c r="V1333" s="1">
        <f t="shared" si="106"/>
        <v>0</v>
      </c>
      <c r="W1333" s="1">
        <f t="shared" si="107"/>
        <v>0</v>
      </c>
      <c r="X1333" s="1" t="str">
        <f>IF(שבוע_בדילוג[[#This Row],[3 הפלגות זהות]]="","",IF(שבוע_בדילוג[[#This Row],[3 הפלגות זהות]]=1,שבוע_בדילוג[[#This Row],[LengthofCycle]],X1332))</f>
        <v/>
      </c>
      <c r="Z1333" s="1" t="str">
        <f>IF(OR(שבוע_בדילוג[[#This Row],[הווסת פעיל?]]=0,שבוע_בדילוג[[#This Row],[הווסת פעיל?]]=""),"",SUM(Z1332,שבוע_בדילוג[[#This Row],[הווסת פעיל?]]))</f>
        <v/>
      </c>
      <c r="AA1333" s="1" t="str">
        <f>IF(AND(שבוע_בדילוג[[#This Row],[כמה מחזורים עד עקירה]]&lt;&gt;"",Z1334=""),שבוע_בדילוג[[#This Row],[כמה מחזורים עד עקירה]],"")</f>
        <v/>
      </c>
      <c r="AB1333" s="1" t="str">
        <f>IF(AND(שבוע_בדילוג[[#This Row],[הווסת פעיל?]]=1,שבוע_בדילוג[[#This Row],[וסת קבוע אחרון]]&lt;&gt;X1332),שבוע_בדילוג[[#This Row],[וסת קבוע אחרון]],"")</f>
        <v/>
      </c>
      <c r="AC1333" s="1" t="str">
        <f>IF(AND(שבוע_בדילוג[[#This Row],[הווסת פעיל?]]=1,Y1332=0,שבוע_בדילוג[[#This Row],[וסת קבוע אחרון]]=X1332),שבוע_בדילוג[[#This Row],[וסת קבוע אחרון]],"")</f>
        <v/>
      </c>
      <c r="AD1333" s="1" t="str">
        <f>IF(AND(שבוע_בדילוג[[#This Row],[הווסת פעיל?]]=1,Y1332=0,שבוע_בדילוג[[#This Row],[וסת קבוע אחרון]]&lt;&gt;X1332),1,"")</f>
        <v/>
      </c>
      <c r="AE1333" s="1" t="str">
        <f>IF(AND(שבוע_בדילוג[[#This Row],[הווסת פעיל?]]&lt;&gt;"",B1334=1),שבוע_בדילוג[[#This Row],[CycleNumber]],"")</f>
        <v/>
      </c>
      <c r="AF1333" s="1" t="str">
        <f>IF(AND(שבוע_בדילוג[[#This Row],[הווסת פעיל?]]&lt;&gt;"",Y1332=""),שבוע_בדילוג[[#This Row],[CycleNumber]],"")</f>
        <v/>
      </c>
      <c r="AG1333" s="1" t="str">
        <f>IF(B1334=1,"",IF(שבוע_בדילוג[[#This Row],[הווסת פעיל?]]=1,IF(שבוע_בדילוג[[#This Row],[וסת קבוע אחרון]]=F1334,1,0),""))</f>
        <v/>
      </c>
      <c r="AH1333" s="1" t="str">
        <f>IF(B1334=1,"",IF(שבוע_בדילוג[[#This Row],[הווסת פעיל?]]=1,IF(OR(שבוע_בדילוג[[#This Row],[וסת קבוע אחרון]]=F1334,F1334=שבוע_בדילוג[[#This Row],[LengthofCycle]]),1,0),""))</f>
        <v/>
      </c>
      <c r="AI1333" s="1" t="str">
        <f>IF(B1334=1,"",IF(שבוע_בדילוג[[#This Row],[הווסת פעיל?]]=1,IF(OR(שבוע_בדילוג[[#This Row],[וסת קבוע אחרון]]=F1334,F1334=שבוע_בדילוג[[#This Row],[LengthofCycle]],AND(שבוע_בדילוג[[#This Row],[LengthofCycle]]&lt;&gt;שבוע_בדילוג[[#This Row],[וסת קבוע אחרון]],OR(F1334=28,F1334=29))),1,0),""))</f>
        <v/>
      </c>
      <c r="AJ1333" s="1" t="str">
        <f>IF(AND(שבוע_בדילוג[[#This Row],[הווסת פעיל?]]=1,B1334=1),1,"")</f>
        <v/>
      </c>
      <c r="AK1333" s="4">
        <f>IF(AND(שבוע_בדילוג[[#This Row],[הווסת פעיל?]]&lt;&gt;1,B1334&lt;&gt;1,B1334&lt;&gt;""),IF(שבוע_בדילוג[[#This Row],[LengthofCycle]]=F1334,1,0),"")</f>
        <v>0</v>
      </c>
      <c r="AL1333" s="4">
        <f>IF(AND(שבוע_בדילוג[[#This Row],[הווסת פעיל?]]&lt;&gt;1,B1334&lt;&gt;1,B1334&lt;&gt;""),IF(OR(שבוע_בדילוג[[#This Row],[LengthofCycle]]=F1334,F1334=29),1,0),"")</f>
        <v>1</v>
      </c>
      <c r="AM1333" s="4">
        <f>IF(AND(שבוע_בדילוג[[#This Row],[הווסת פעיל?]]&lt;&gt;1,B1334&lt;&gt;1,B1334&lt;&gt;""),IF(OR(שבוע_בדילוג[[#This Row],[LengthofCycle]]=F1334,F1334=29,F1334=28),1,0),"")</f>
        <v>1</v>
      </c>
    </row>
    <row r="1334" spans="1:39" x14ac:dyDescent="0.25">
      <c r="A1334" s="1" t="s">
        <v>163</v>
      </c>
      <c r="B1334" s="1">
        <v>7</v>
      </c>
      <c r="C1334" s="1">
        <v>1</v>
      </c>
      <c r="D1334" s="1">
        <v>1</v>
      </c>
      <c r="E1334" s="1">
        <v>0</v>
      </c>
      <c r="F1334" s="1">
        <v>29</v>
      </c>
      <c r="H1334" s="1">
        <f>שבוע_בדילוג[[#This Row],[LengthofCycle]]+1</f>
        <v>30</v>
      </c>
      <c r="I1334" s="1">
        <f>IF(IFERROR(LOOKUP(שבוע_בדילוג[[#This Row],[ClientID]],קביעויות[השבוע בדילוג]),FALSE)=שבוע_בדילוג[[#This Row],[ClientID]],1,"")</f>
        <v>1</v>
      </c>
      <c r="J1334" s="1" t="str">
        <f>IF(AND(שבוע_בדילוג[[#This Row],[CycleNumber]]&gt;1,OR(B1335="",שבוע_בדילוג[[#This Row],[CycleNumber]]&gt;B1333)),IF(OR(AND(שבוע_בדילוג[[#This Row],[LengthofCycle]]=29,F1333=29),AND(שבוע_בדילוג[[#This Row],[LengthofCycle]]=36,F1333=36)),1,""),"")</f>
        <v/>
      </c>
      <c r="K1334" s="1" t="str">
        <f>IF(AND(שבוע_בדילוג[[#This Row],[וסת השבוע]]=1,J1333=1,שבוע_בדילוג[[#This Row],[CycleNumber]]&gt;B1333),1,"")</f>
        <v/>
      </c>
      <c r="L1334" s="1" t="str">
        <f>IF(שבוע_בדילוג[[#This Row],[CycleNumber]]=1,"",IF(שבוע_בדילוג[[#This Row],[וסת השבוע]]=1,0,IF(L1333="","",IF(L1333=0,IF(שבוע_בדילוג[[#This Row],[LengthofCycle]]=29,0,1),IF(L1333=1,IF(שבוע_בדילוג[[#This Row],[LengthofCycle]]+F1333=29*2,0,2),IF(L1333=2,IF(שבוע_בדילוג[[#This Row],[LengthofCycle]]+F1333+F1332=29*3,0,3),""))))))</f>
        <v/>
      </c>
      <c r="M1334" s="1" t="str">
        <f>IF(שבוע_בדילוג[[#This Row],[וסת השבוע]]=1,IF(שבוע_בדילוג[[#This Row],[וסת השבוע וההפלגה ביחד]]=1,M1333+1,0),IF(AND(שבוע_בדילוג[[#This Row],[CycleNumber]]&gt;B1333,שבוע_בדילוג[[#This Row],[CycleNumber]]&gt;1),IF(שבוע_בדילוג[[#This Row],[וסת השבוע פעיל?]]&lt;&gt;"",M1333+1,""),""))</f>
        <v/>
      </c>
      <c r="N1334" s="1" t="str">
        <f>IF(שבוע_בדילוג[[#This Row],[וסת השבוע פעיל?2]]="","",IF(AND(שבוע_בדילוג[[#This Row],[וסת השבוע פעיל?]]&lt;&gt;"",שבוע_בדילוג[[#This Row],[CycleNumber]]&lt;B1335,B1335&lt;&gt;"",שבוע_בדילוג[[#This Row],[וסת השבוע פעיל?]]&lt;3),IF(L1335=0,IF(AND(שבוע_בדילוג[[#This Row],[וסת השבוע פעיל?]]&gt;0,J1335=1),0,1),0),""))</f>
        <v/>
      </c>
      <c r="O1334" s="1" t="str">
        <f t="shared" si="104"/>
        <v/>
      </c>
      <c r="P1334" s="1" t="str">
        <f>IF(AND(שבוע_בדילוג[[#This Row],[חיזוי - שבוע]]=1,K1335=1),1,"")</f>
        <v/>
      </c>
      <c r="Q1334" s="1" t="str">
        <f>IF(AND(שבוע_בדילוג[[#This Row],[וסת השבוע פעיל?]]&lt;3,OR(שבוע_בדילוג[[#This Row],[CycleNumber]]&gt;B1335,B1335="")),1,"")</f>
        <v/>
      </c>
      <c r="R1334" s="1" t="str">
        <f>IF(AND(שבוע_בדילוג[[#This Row],[חיזוי - שבוע]]&lt;&gt;"",שבוע_בדילוג[[#This Row],[וסת השבוע פעיל?2]]=""),1,"")</f>
        <v/>
      </c>
      <c r="S1334" s="1">
        <f>IF(שבוע_בדילוג[[#This Row],[האישה קבעה וסת שבוע בדילוג?]]=1,IF(שבוע_בדילוג[[#This Row],[וסת השבוע פעיל?]]&lt;3,1,0),"")</f>
        <v>0</v>
      </c>
      <c r="T13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4" s="1">
        <f t="shared" si="105"/>
        <v>0</v>
      </c>
      <c r="V1334" s="1">
        <f t="shared" si="106"/>
        <v>0</v>
      </c>
      <c r="W1334" s="1">
        <f t="shared" si="107"/>
        <v>0</v>
      </c>
      <c r="X1334" s="1" t="str">
        <f>IF(שבוע_בדילוג[[#This Row],[3 הפלגות זהות]]="","",IF(שבוע_בדילוג[[#This Row],[3 הפלגות זהות]]=1,שבוע_בדילוג[[#This Row],[LengthofCycle]],X1333))</f>
        <v/>
      </c>
      <c r="Z1334" s="1" t="str">
        <f>IF(OR(שבוע_בדילוג[[#This Row],[הווסת פעיל?]]=0,שבוע_בדילוג[[#This Row],[הווסת פעיל?]]=""),"",SUM(Z1333,שבוע_בדילוג[[#This Row],[הווסת פעיל?]]))</f>
        <v/>
      </c>
      <c r="AA1334" s="1" t="str">
        <f>IF(AND(שבוע_בדילוג[[#This Row],[כמה מחזורים עד עקירה]]&lt;&gt;"",Z1335=""),שבוע_בדילוג[[#This Row],[כמה מחזורים עד עקירה]],"")</f>
        <v/>
      </c>
      <c r="AB1334" s="1" t="str">
        <f>IF(AND(שבוע_בדילוג[[#This Row],[הווסת פעיל?]]=1,שבוע_בדילוג[[#This Row],[וסת קבוע אחרון]]&lt;&gt;X1333),שבוע_בדילוג[[#This Row],[וסת קבוע אחרון]],"")</f>
        <v/>
      </c>
      <c r="AC1334" s="1" t="str">
        <f>IF(AND(שבוע_בדילוג[[#This Row],[הווסת פעיל?]]=1,Y1333=0,שבוע_בדילוג[[#This Row],[וסת קבוע אחרון]]=X1333),שבוע_בדילוג[[#This Row],[וסת קבוע אחרון]],"")</f>
        <v/>
      </c>
      <c r="AD1334" s="1" t="str">
        <f>IF(AND(שבוע_בדילוג[[#This Row],[הווסת פעיל?]]=1,Y1333=0,שבוע_בדילוג[[#This Row],[וסת קבוע אחרון]]&lt;&gt;X1333),1,"")</f>
        <v/>
      </c>
      <c r="AE1334" s="1" t="str">
        <f>IF(AND(שבוע_בדילוג[[#This Row],[הווסת פעיל?]]&lt;&gt;"",B1335=1),שבוע_בדילוג[[#This Row],[CycleNumber]],"")</f>
        <v/>
      </c>
      <c r="AF1334" s="1" t="str">
        <f>IF(AND(שבוע_בדילוג[[#This Row],[הווסת פעיל?]]&lt;&gt;"",Y1333=""),שבוע_בדילוג[[#This Row],[CycleNumber]],"")</f>
        <v/>
      </c>
      <c r="AG1334" s="1" t="str">
        <f>IF(B1335=1,"",IF(שבוע_בדילוג[[#This Row],[הווסת פעיל?]]=1,IF(שבוע_בדילוג[[#This Row],[וסת קבוע אחרון]]=F1335,1,0),""))</f>
        <v/>
      </c>
      <c r="AH1334" s="1" t="str">
        <f>IF(B1335=1,"",IF(שבוע_בדילוג[[#This Row],[הווסת פעיל?]]=1,IF(OR(שבוע_בדילוג[[#This Row],[וסת קבוע אחרון]]=F1335,F1335=שבוע_בדילוג[[#This Row],[LengthofCycle]]),1,0),""))</f>
        <v/>
      </c>
      <c r="AI1334" s="1" t="str">
        <f>IF(B1335=1,"",IF(שבוע_בדילוג[[#This Row],[הווסת פעיל?]]=1,IF(OR(שבוע_בדילוג[[#This Row],[וסת קבוע אחרון]]=F1335,F1335=שבוע_בדילוג[[#This Row],[LengthofCycle]],AND(שבוע_בדילוג[[#This Row],[LengthofCycle]]&lt;&gt;שבוע_בדילוג[[#This Row],[וסת קבוע אחרון]],OR(F1335=28,F1335=29))),1,0),""))</f>
        <v/>
      </c>
      <c r="AJ1334" s="1" t="str">
        <f>IF(AND(שבוע_בדילוג[[#This Row],[הווסת פעיל?]]=1,B1335=1),1,"")</f>
        <v/>
      </c>
      <c r="AK1334" s="4">
        <f>IF(AND(שבוע_בדילוג[[#This Row],[הווסת פעיל?]]&lt;&gt;1,B1335&lt;&gt;1,B1335&lt;&gt;""),IF(שבוע_בדילוג[[#This Row],[LengthofCycle]]=F1335,1,0),"")</f>
        <v>1</v>
      </c>
      <c r="AL1334" s="4">
        <f>IF(AND(שבוע_בדילוג[[#This Row],[הווסת פעיל?]]&lt;&gt;1,B1335&lt;&gt;1,B1335&lt;&gt;""),IF(OR(שבוע_בדילוג[[#This Row],[LengthofCycle]]=F1335,F1335=29),1,0),"")</f>
        <v>1</v>
      </c>
      <c r="AM1334" s="4">
        <f>IF(AND(שבוע_בדילוג[[#This Row],[הווסת פעיל?]]&lt;&gt;1,B1335&lt;&gt;1,B1335&lt;&gt;""),IF(OR(שבוע_בדילוג[[#This Row],[LengthofCycle]]=F1335,F1335=29,F1335=28),1,0),"")</f>
        <v>1</v>
      </c>
    </row>
    <row r="1335" spans="1:39" x14ac:dyDescent="0.25">
      <c r="A1335" s="1" t="s">
        <v>163</v>
      </c>
      <c r="B1335" s="1">
        <v>8</v>
      </c>
      <c r="C1335" s="1">
        <v>1</v>
      </c>
      <c r="D1335" s="1">
        <v>1</v>
      </c>
      <c r="E1335" s="1">
        <v>0</v>
      </c>
      <c r="F1335" s="1">
        <v>29</v>
      </c>
      <c r="H1335" s="1">
        <f>שבוע_בדילוג[[#This Row],[LengthofCycle]]+1</f>
        <v>30</v>
      </c>
      <c r="I1335" s="1">
        <f>IF(IFERROR(LOOKUP(שבוע_בדילוג[[#This Row],[ClientID]],קביעויות[השבוע בדילוג]),FALSE)=שבוע_בדילוג[[#This Row],[ClientID]],1,"")</f>
        <v>1</v>
      </c>
      <c r="J1335" s="1">
        <f>IF(AND(שבוע_בדילוג[[#This Row],[CycleNumber]]&gt;1,OR(B1336="",שבוע_בדילוג[[#This Row],[CycleNumber]]&gt;B1334)),IF(OR(AND(שבוע_בדילוג[[#This Row],[LengthofCycle]]=29,F1334=29),AND(שבוע_בדילוג[[#This Row],[LengthofCycle]]=36,F1334=36)),1,""),"")</f>
        <v>1</v>
      </c>
      <c r="K1335" s="1" t="str">
        <f>IF(AND(שבוע_בדילוג[[#This Row],[וסת השבוע]]=1,J1334=1,שבוע_בדילוג[[#This Row],[CycleNumber]]&gt;B1334),1,"")</f>
        <v/>
      </c>
      <c r="L1335" s="1">
        <f>IF(שבוע_בדילוג[[#This Row],[CycleNumber]]=1,"",IF(שבוע_בדילוג[[#This Row],[וסת השבוע]]=1,0,IF(L1334="","",IF(L1334=0,IF(שבוע_בדילוג[[#This Row],[LengthofCycle]]=29,0,1),IF(L1334=1,IF(שבוע_בדילוג[[#This Row],[LengthofCycle]]+F1334=29*2,0,2),IF(L1334=2,IF(שבוע_בדילוג[[#This Row],[LengthofCycle]]+F1334+F1333=29*3,0,3),""))))))</f>
        <v>0</v>
      </c>
      <c r="M1335" s="1">
        <f>IF(שבוע_בדילוג[[#This Row],[וסת השבוע]]=1,IF(שבוע_בדילוג[[#This Row],[וסת השבוע וההפלגה ביחד]]=1,M1334+1,0),IF(AND(שבוע_בדילוג[[#This Row],[CycleNumber]]&gt;B1334,שבוע_בדילוג[[#This Row],[CycleNumber]]&gt;1),IF(שבוע_בדילוג[[#This Row],[וסת השבוע פעיל?]]&lt;&gt;"",M1334+1,""),""))</f>
        <v>0</v>
      </c>
      <c r="N1335" s="1">
        <f>IF(שבוע_בדילוג[[#This Row],[וסת השבוע פעיל?2]]="","",IF(AND(שבוע_בדילוג[[#This Row],[וסת השבוע פעיל?]]&lt;&gt;"",שבוע_בדילוג[[#This Row],[CycleNumber]]&lt;B1336,B1336&lt;&gt;"",שבוע_בדילוג[[#This Row],[וסת השבוע פעיל?]]&lt;3),IF(L1336=0,IF(AND(שבוע_בדילוג[[#This Row],[וסת השבוע פעיל?]]&gt;0,J1336=1),0,1),0),""))</f>
        <v>0</v>
      </c>
      <c r="O1335" s="1" t="str">
        <f t="shared" si="104"/>
        <v/>
      </c>
      <c r="P1335" s="1" t="str">
        <f>IF(AND(שבוע_בדילוג[[#This Row],[חיזוי - שבוע]]=1,K1336=1),1,"")</f>
        <v/>
      </c>
      <c r="Q1335" s="1" t="str">
        <f>IF(AND(שבוע_בדילוג[[#This Row],[וסת השבוע פעיל?]]&lt;3,OR(שבוע_בדילוג[[#This Row],[CycleNumber]]&gt;B1336,B1336="")),1,"")</f>
        <v/>
      </c>
      <c r="R1335" s="1" t="str">
        <f>IF(AND(שבוע_בדילוג[[#This Row],[חיזוי - שבוע]]&lt;&gt;"",שבוע_בדילוג[[#This Row],[וסת השבוע פעיל?2]]=""),1,"")</f>
        <v/>
      </c>
      <c r="S1335" s="1">
        <f>IF(שבוע_בדילוג[[#This Row],[האישה קבעה וסת שבוע בדילוג?]]=1,IF(שבוע_בדילוג[[#This Row],[וסת השבוע פעיל?]]&lt;3,1,0),"")</f>
        <v>1</v>
      </c>
      <c r="T13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5" s="1">
        <f t="shared" si="105"/>
        <v>0</v>
      </c>
      <c r="V1335" s="1">
        <f t="shared" si="106"/>
        <v>0</v>
      </c>
      <c r="W1335" s="1">
        <f t="shared" si="107"/>
        <v>0</v>
      </c>
      <c r="X1335" s="1" t="str">
        <f>IF(שבוע_בדילוג[[#This Row],[3 הפלגות זהות]]="","",IF(שבוע_בדילוג[[#This Row],[3 הפלגות זהות]]=1,שבוע_בדילוג[[#This Row],[LengthofCycle]],X1334))</f>
        <v/>
      </c>
      <c r="Z1335" s="1" t="str">
        <f>IF(OR(שבוע_בדילוג[[#This Row],[הווסת פעיל?]]=0,שבוע_בדילוג[[#This Row],[הווסת פעיל?]]=""),"",SUM(Z1334,שבוע_בדילוג[[#This Row],[הווסת פעיל?]]))</f>
        <v/>
      </c>
      <c r="AA1335" s="1" t="str">
        <f>IF(AND(שבוע_בדילוג[[#This Row],[כמה מחזורים עד עקירה]]&lt;&gt;"",Z1336=""),שבוע_בדילוג[[#This Row],[כמה מחזורים עד עקירה]],"")</f>
        <v/>
      </c>
      <c r="AB1335" s="1" t="str">
        <f>IF(AND(שבוע_בדילוג[[#This Row],[הווסת פעיל?]]=1,שבוע_בדילוג[[#This Row],[וסת קבוע אחרון]]&lt;&gt;X1334),שבוע_בדילוג[[#This Row],[וסת קבוע אחרון]],"")</f>
        <v/>
      </c>
      <c r="AC1335" s="1" t="str">
        <f>IF(AND(שבוע_בדילוג[[#This Row],[הווסת פעיל?]]=1,Y1334=0,שבוע_בדילוג[[#This Row],[וסת קבוע אחרון]]=X1334),שבוע_בדילוג[[#This Row],[וסת קבוע אחרון]],"")</f>
        <v/>
      </c>
      <c r="AD1335" s="1" t="str">
        <f>IF(AND(שבוע_בדילוג[[#This Row],[הווסת פעיל?]]=1,Y1334=0,שבוע_בדילוג[[#This Row],[וסת קבוע אחרון]]&lt;&gt;X1334),1,"")</f>
        <v/>
      </c>
      <c r="AE1335" s="1" t="str">
        <f>IF(AND(שבוע_בדילוג[[#This Row],[הווסת פעיל?]]&lt;&gt;"",B1336=1),שבוע_בדילוג[[#This Row],[CycleNumber]],"")</f>
        <v/>
      </c>
      <c r="AF1335" s="1" t="str">
        <f>IF(AND(שבוע_בדילוג[[#This Row],[הווסת פעיל?]]&lt;&gt;"",Y1334=""),שבוע_בדילוג[[#This Row],[CycleNumber]],"")</f>
        <v/>
      </c>
      <c r="AG1335" s="1" t="str">
        <f>IF(B1336=1,"",IF(שבוע_בדילוג[[#This Row],[הווסת פעיל?]]=1,IF(שבוע_בדילוג[[#This Row],[וסת קבוע אחרון]]=F1336,1,0),""))</f>
        <v/>
      </c>
      <c r="AH1335" s="1" t="str">
        <f>IF(B1336=1,"",IF(שבוע_בדילוג[[#This Row],[הווסת פעיל?]]=1,IF(OR(שבוע_בדילוג[[#This Row],[וסת קבוע אחרון]]=F1336,F1336=שבוע_בדילוג[[#This Row],[LengthofCycle]]),1,0),""))</f>
        <v/>
      </c>
      <c r="AI1335" s="1" t="str">
        <f>IF(B1336=1,"",IF(שבוע_בדילוג[[#This Row],[הווסת פעיל?]]=1,IF(OR(שבוע_בדילוג[[#This Row],[וסת קבוע אחרון]]=F1336,F1336=שבוע_בדילוג[[#This Row],[LengthofCycle]],AND(שבוע_בדילוג[[#This Row],[LengthofCycle]]&lt;&gt;שבוע_בדילוג[[#This Row],[וסת קבוע אחרון]],OR(F1336=28,F1336=29))),1,0),""))</f>
        <v/>
      </c>
      <c r="AJ1335" s="1" t="str">
        <f>IF(AND(שבוע_בדילוג[[#This Row],[הווסת פעיל?]]=1,B1336=1),1,"")</f>
        <v/>
      </c>
      <c r="AK1335" s="4">
        <f>IF(AND(שבוע_בדילוג[[#This Row],[הווסת פעיל?]]&lt;&gt;1,B1336&lt;&gt;1,B1336&lt;&gt;""),IF(שבוע_בדילוג[[#This Row],[LengthofCycle]]=F1336,1,0),"")</f>
        <v>0</v>
      </c>
      <c r="AL1335" s="4">
        <f>IF(AND(שבוע_בדילוג[[#This Row],[הווסת פעיל?]]&lt;&gt;1,B1336&lt;&gt;1,B1336&lt;&gt;""),IF(OR(שבוע_בדילוג[[#This Row],[LengthofCycle]]=F1336,F1336=29),1,0),"")</f>
        <v>0</v>
      </c>
      <c r="AM1335" s="4">
        <f>IF(AND(שבוע_בדילוג[[#This Row],[הווסת פעיל?]]&lt;&gt;1,B1336&lt;&gt;1,B1336&lt;&gt;""),IF(OR(שבוע_בדילוג[[#This Row],[LengthofCycle]]=F1336,F1336=29,F1336=28),1,0),"")</f>
        <v>0</v>
      </c>
    </row>
    <row r="1336" spans="1:39" x14ac:dyDescent="0.25">
      <c r="A1336" s="1" t="s">
        <v>163</v>
      </c>
      <c r="B1336" s="1">
        <v>9</v>
      </c>
      <c r="C1336" s="1">
        <v>1</v>
      </c>
      <c r="D1336" s="1">
        <v>1</v>
      </c>
      <c r="E1336" s="1">
        <v>0</v>
      </c>
      <c r="F1336" s="1">
        <v>48</v>
      </c>
      <c r="H1336" s="1">
        <f>שבוע_בדילוג[[#This Row],[LengthofCycle]]+1</f>
        <v>49</v>
      </c>
      <c r="I1336" s="1">
        <f>IF(IFERROR(LOOKUP(שבוע_בדילוג[[#This Row],[ClientID]],קביעויות[השבוע בדילוג]),FALSE)=שבוע_בדילוג[[#This Row],[ClientID]],1,"")</f>
        <v>1</v>
      </c>
      <c r="J1336" s="1" t="str">
        <f>IF(AND(שבוע_בדילוג[[#This Row],[CycleNumber]]&gt;1,OR(B1337="",שבוע_בדילוג[[#This Row],[CycleNumber]]&gt;B1335)),IF(OR(AND(שבוע_בדילוג[[#This Row],[LengthofCycle]]=29,F1335=29),AND(שבוע_בדילוג[[#This Row],[LengthofCycle]]=36,F1335=36)),1,""),"")</f>
        <v/>
      </c>
      <c r="K1336" s="1" t="str">
        <f>IF(AND(שבוע_בדילוג[[#This Row],[וסת השבוע]]=1,J1335=1,שבוע_בדילוג[[#This Row],[CycleNumber]]&gt;B1335),1,"")</f>
        <v/>
      </c>
      <c r="L1336" s="1">
        <f>IF(שבוע_בדילוג[[#This Row],[CycleNumber]]=1,"",IF(שבוע_בדילוג[[#This Row],[וסת השבוע]]=1,0,IF(L1335="","",IF(L1335=0,IF(שבוע_בדילוג[[#This Row],[LengthofCycle]]=29,0,1),IF(L1335=1,IF(שבוע_בדילוג[[#This Row],[LengthofCycle]]+F1335=29*2,0,2),IF(L1335=2,IF(שבוע_בדילוג[[#This Row],[LengthofCycle]]+F1335+F1334=29*3,0,3),""))))))</f>
        <v>1</v>
      </c>
      <c r="M1336" s="1">
        <f>IF(שבוע_בדילוג[[#This Row],[וסת השבוע]]=1,IF(שבוע_בדילוג[[#This Row],[וסת השבוע וההפלגה ביחד]]=1,M1335+1,0),IF(AND(שבוע_בדילוג[[#This Row],[CycleNumber]]&gt;B1335,שבוע_בדילוג[[#This Row],[CycleNumber]]&gt;1),IF(שבוע_בדילוג[[#This Row],[וסת השבוע פעיל?]]&lt;&gt;"",M1335+1,""),""))</f>
        <v>1</v>
      </c>
      <c r="N1336" s="1">
        <f>IF(שבוע_בדילוג[[#This Row],[וסת השבוע פעיל?2]]="","",IF(AND(שבוע_בדילוג[[#This Row],[וסת השבוע פעיל?]]&lt;&gt;"",שבוע_בדילוג[[#This Row],[CycleNumber]]&lt;B1337,B1337&lt;&gt;"",שבוע_בדילוג[[#This Row],[וסת השבוע פעיל?]]&lt;3),IF(L1337=0,IF(AND(שבוע_בדילוג[[#This Row],[וסת השבוע פעיל?]]&gt;0,J1337=1),0,1),0),""))</f>
        <v>0</v>
      </c>
      <c r="O1336" s="1">
        <f t="shared" si="104"/>
        <v>30</v>
      </c>
      <c r="P1336" s="1" t="str">
        <f>IF(AND(שבוע_בדילוג[[#This Row],[חיזוי - שבוע]]=1,K1337=1),1,"")</f>
        <v/>
      </c>
      <c r="Q1336" s="1" t="str">
        <f>IF(AND(שבוע_בדילוג[[#This Row],[וסת השבוע פעיל?]]&lt;3,OR(שבוע_בדילוג[[#This Row],[CycleNumber]]&gt;B1337,B1337="")),1,"")</f>
        <v/>
      </c>
      <c r="R1336" s="1" t="str">
        <f>IF(AND(שבוע_בדילוג[[#This Row],[חיזוי - שבוע]]&lt;&gt;"",שבוע_בדילוג[[#This Row],[וסת השבוע פעיל?2]]=""),1,"")</f>
        <v/>
      </c>
      <c r="S1336" s="1">
        <f>IF(שבוע_בדילוג[[#This Row],[האישה קבעה וסת שבוע בדילוג?]]=1,IF(שבוע_בדילוג[[#This Row],[וסת השבוע פעיל?]]&lt;3,1,0),"")</f>
        <v>1</v>
      </c>
      <c r="T13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6" s="1">
        <f t="shared" si="105"/>
        <v>0</v>
      </c>
      <c r="V1336" s="1">
        <f t="shared" si="106"/>
        <v>0</v>
      </c>
      <c r="W1336" s="1">
        <f t="shared" si="107"/>
        <v>0</v>
      </c>
      <c r="X1336" s="1" t="str">
        <f>IF(שבוע_בדילוג[[#This Row],[3 הפלגות זהות]]="","",IF(שבוע_בדילוג[[#This Row],[3 הפלגות זהות]]=1,שבוע_בדילוג[[#This Row],[LengthofCycle]],X1335))</f>
        <v/>
      </c>
      <c r="Z1336" s="1" t="str">
        <f>IF(OR(שבוע_בדילוג[[#This Row],[הווסת פעיל?]]=0,שבוע_בדילוג[[#This Row],[הווסת פעיל?]]=""),"",SUM(Z1335,שבוע_בדילוג[[#This Row],[הווסת פעיל?]]))</f>
        <v/>
      </c>
      <c r="AA1336" s="1" t="str">
        <f>IF(AND(שבוע_בדילוג[[#This Row],[כמה מחזורים עד עקירה]]&lt;&gt;"",Z1337=""),שבוע_בדילוג[[#This Row],[כמה מחזורים עד עקירה]],"")</f>
        <v/>
      </c>
      <c r="AB1336" s="1" t="str">
        <f>IF(AND(שבוע_בדילוג[[#This Row],[הווסת פעיל?]]=1,שבוע_בדילוג[[#This Row],[וסת קבוע אחרון]]&lt;&gt;X1335),שבוע_בדילוג[[#This Row],[וסת קבוע אחרון]],"")</f>
        <v/>
      </c>
      <c r="AC1336" s="1" t="str">
        <f>IF(AND(שבוע_בדילוג[[#This Row],[הווסת פעיל?]]=1,Y1335=0,שבוע_בדילוג[[#This Row],[וסת קבוע אחרון]]=X1335),שבוע_בדילוג[[#This Row],[וסת קבוע אחרון]],"")</f>
        <v/>
      </c>
      <c r="AD1336" s="1" t="str">
        <f>IF(AND(שבוע_בדילוג[[#This Row],[הווסת פעיל?]]=1,Y1335=0,שבוע_בדילוג[[#This Row],[וסת קבוע אחרון]]&lt;&gt;X1335),1,"")</f>
        <v/>
      </c>
      <c r="AE1336" s="1" t="str">
        <f>IF(AND(שבוע_בדילוג[[#This Row],[הווסת פעיל?]]&lt;&gt;"",B1337=1),שבוע_בדילוג[[#This Row],[CycleNumber]],"")</f>
        <v/>
      </c>
      <c r="AF1336" s="1" t="str">
        <f>IF(AND(שבוע_בדילוג[[#This Row],[הווסת פעיל?]]&lt;&gt;"",Y1335=""),שבוע_בדילוג[[#This Row],[CycleNumber]],"")</f>
        <v/>
      </c>
      <c r="AG1336" s="1" t="str">
        <f>IF(B1337=1,"",IF(שבוע_בדילוג[[#This Row],[הווסת פעיל?]]=1,IF(שבוע_בדילוג[[#This Row],[וסת קבוע אחרון]]=F1337,1,0),""))</f>
        <v/>
      </c>
      <c r="AH1336" s="1" t="str">
        <f>IF(B1337=1,"",IF(שבוע_בדילוג[[#This Row],[הווסת פעיל?]]=1,IF(OR(שבוע_בדילוג[[#This Row],[וסת קבוע אחרון]]=F1337,F1337=שבוע_בדילוג[[#This Row],[LengthofCycle]]),1,0),""))</f>
        <v/>
      </c>
      <c r="AI1336" s="1" t="str">
        <f>IF(B1337=1,"",IF(שבוע_בדילוג[[#This Row],[הווסת פעיל?]]=1,IF(OR(שבוע_בדילוג[[#This Row],[וסת קבוע אחרון]]=F1337,F1337=שבוע_בדילוג[[#This Row],[LengthofCycle]],AND(שבוע_בדילוג[[#This Row],[LengthofCycle]]&lt;&gt;שבוע_בדילוג[[#This Row],[וסת קבוע אחרון]],OR(F1337=28,F1337=29))),1,0),""))</f>
        <v/>
      </c>
      <c r="AJ1336" s="1" t="str">
        <f>IF(AND(שבוע_בדילוג[[#This Row],[הווסת פעיל?]]=1,B1337=1),1,"")</f>
        <v/>
      </c>
      <c r="AK1336" s="4">
        <f>IF(AND(שבוע_בדילוג[[#This Row],[הווסת פעיל?]]&lt;&gt;1,B1337&lt;&gt;1,B1337&lt;&gt;""),IF(שבוע_בדילוג[[#This Row],[LengthofCycle]]=F1337,1,0),"")</f>
        <v>0</v>
      </c>
      <c r="AL1336" s="4">
        <f>IF(AND(שבוע_בדילוג[[#This Row],[הווסת פעיל?]]&lt;&gt;1,B1337&lt;&gt;1,B1337&lt;&gt;""),IF(OR(שבוע_בדילוג[[#This Row],[LengthofCycle]]=F1337,F1337=29),1,0),"")</f>
        <v>0</v>
      </c>
      <c r="AM1336" s="4">
        <f>IF(AND(שבוע_בדילוג[[#This Row],[הווסת פעיל?]]&lt;&gt;1,B1337&lt;&gt;1,B1337&lt;&gt;""),IF(OR(שבוע_בדילוג[[#This Row],[LengthofCycle]]=F1337,F1337=29,F1337=28),1,0),"")</f>
        <v>0</v>
      </c>
    </row>
    <row r="1337" spans="1:39" x14ac:dyDescent="0.25">
      <c r="A1337" s="1" t="s">
        <v>163</v>
      </c>
      <c r="B1337" s="1">
        <v>10</v>
      </c>
      <c r="C1337" s="1">
        <v>1</v>
      </c>
      <c r="D1337" s="1">
        <v>1</v>
      </c>
      <c r="E1337" s="1">
        <v>0</v>
      </c>
      <c r="F1337" s="1">
        <v>34</v>
      </c>
      <c r="H1337" s="1">
        <f>שבוע_בדילוג[[#This Row],[LengthofCycle]]+1</f>
        <v>35</v>
      </c>
      <c r="I1337" s="1">
        <f>IF(IFERROR(LOOKUP(שבוע_בדילוג[[#This Row],[ClientID]],קביעויות[השבוע בדילוג]),FALSE)=שבוע_בדילוג[[#This Row],[ClientID]],1,"")</f>
        <v>1</v>
      </c>
      <c r="J1337" s="1" t="str">
        <f>IF(AND(שבוע_בדילוג[[#This Row],[CycleNumber]]&gt;1,OR(B1338="",שבוע_בדילוג[[#This Row],[CycleNumber]]&gt;B1336)),IF(OR(AND(שבוע_בדילוג[[#This Row],[LengthofCycle]]=29,F1336=29),AND(שבוע_בדילוג[[#This Row],[LengthofCycle]]=36,F1336=36)),1,""),"")</f>
        <v/>
      </c>
      <c r="K1337" s="1" t="str">
        <f>IF(AND(שבוע_בדילוג[[#This Row],[וסת השבוע]]=1,J1336=1,שבוע_בדילוג[[#This Row],[CycleNumber]]&gt;B1336),1,"")</f>
        <v/>
      </c>
      <c r="L1337" s="1">
        <f>IF(שבוע_בדילוג[[#This Row],[CycleNumber]]=1,"",IF(שבוע_בדילוג[[#This Row],[וסת השבוע]]=1,0,IF(L1336="","",IF(L1336=0,IF(שבוע_בדילוג[[#This Row],[LengthofCycle]]=29,0,1),IF(L1336=1,IF(שבוע_בדילוג[[#This Row],[LengthofCycle]]+F1336=29*2,0,2),IF(L1336=2,IF(שבוע_בדילוג[[#This Row],[LengthofCycle]]+F1336+F1335=29*3,0,3),""))))))</f>
        <v>2</v>
      </c>
      <c r="M1337" s="1">
        <f>IF(שבוע_בדילוג[[#This Row],[וסת השבוע]]=1,IF(שבוע_בדילוג[[#This Row],[וסת השבוע וההפלגה ביחד]]=1,M1336+1,0),IF(AND(שבוע_בדילוג[[#This Row],[CycleNumber]]&gt;B1336,שבוע_בדילוג[[#This Row],[CycleNumber]]&gt;1),IF(שבוע_בדילוג[[#This Row],[וסת השבוע פעיל?]]&lt;&gt;"",M1336+1,""),""))</f>
        <v>2</v>
      </c>
      <c r="N1337" s="1">
        <f>IF(שבוע_בדילוג[[#This Row],[וסת השבוע פעיל?2]]="","",IF(AND(שבוע_בדילוג[[#This Row],[וסת השבוע פעיל?]]&lt;&gt;"",שבוע_בדילוג[[#This Row],[CycleNumber]]&lt;B1338,B1338&lt;&gt;"",שבוע_בדילוג[[#This Row],[וסת השבוע פעיל?]]&lt;3),IF(L1338=0,IF(AND(שבוע_בדילוג[[#This Row],[וסת השבוע פעיל?]]&gt;0,J1338=1),0,1),0),""))</f>
        <v>0</v>
      </c>
      <c r="O1337" s="1">
        <f t="shared" si="104"/>
        <v>11</v>
      </c>
      <c r="P1337" s="1" t="str">
        <f>IF(AND(שבוע_בדילוג[[#This Row],[חיזוי - שבוע]]=1,K1338=1),1,"")</f>
        <v/>
      </c>
      <c r="Q1337" s="1" t="str">
        <f>IF(AND(שבוע_בדילוג[[#This Row],[וסת השבוע פעיל?]]&lt;3,OR(שבוע_בדילוג[[#This Row],[CycleNumber]]&gt;B1338,B1338="")),1,"")</f>
        <v/>
      </c>
      <c r="R1337" s="1" t="str">
        <f>IF(AND(שבוע_בדילוג[[#This Row],[חיזוי - שבוע]]&lt;&gt;"",שבוע_בדילוג[[#This Row],[וסת השבוע פעיל?2]]=""),1,"")</f>
        <v/>
      </c>
      <c r="S1337" s="1">
        <f>IF(שבוע_בדילוג[[#This Row],[האישה קבעה וסת שבוע בדילוג?]]=1,IF(שבוע_בדילוג[[#This Row],[וסת השבוע פעיל?]]&lt;3,1,0),"")</f>
        <v>1</v>
      </c>
      <c r="T13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7" s="1">
        <f t="shared" si="105"/>
        <v>0</v>
      </c>
      <c r="V1337" s="1">
        <f t="shared" si="106"/>
        <v>0</v>
      </c>
      <c r="W1337" s="1">
        <f t="shared" si="107"/>
        <v>0</v>
      </c>
      <c r="X1337" s="1" t="str">
        <f>IF(שבוע_בדילוג[[#This Row],[3 הפלגות זהות]]="","",IF(שבוע_בדילוג[[#This Row],[3 הפלגות זהות]]=1,שבוע_בדילוג[[#This Row],[LengthofCycle]],X1336))</f>
        <v/>
      </c>
      <c r="Z1337" s="1" t="str">
        <f>IF(OR(שבוע_בדילוג[[#This Row],[הווסת פעיל?]]=0,שבוע_בדילוג[[#This Row],[הווסת פעיל?]]=""),"",SUM(Z1336,שבוע_בדילוג[[#This Row],[הווסת פעיל?]]))</f>
        <v/>
      </c>
      <c r="AA1337" s="1" t="str">
        <f>IF(AND(שבוע_בדילוג[[#This Row],[כמה מחזורים עד עקירה]]&lt;&gt;"",Z1338=""),שבוע_בדילוג[[#This Row],[כמה מחזורים עד עקירה]],"")</f>
        <v/>
      </c>
      <c r="AB1337" s="1" t="str">
        <f>IF(AND(שבוע_בדילוג[[#This Row],[הווסת פעיל?]]=1,שבוע_בדילוג[[#This Row],[וסת קבוע אחרון]]&lt;&gt;X1336),שבוע_בדילוג[[#This Row],[וסת קבוע אחרון]],"")</f>
        <v/>
      </c>
      <c r="AC1337" s="1" t="str">
        <f>IF(AND(שבוע_בדילוג[[#This Row],[הווסת פעיל?]]=1,Y1336=0,שבוע_בדילוג[[#This Row],[וסת קבוע אחרון]]=X1336),שבוע_בדילוג[[#This Row],[וסת קבוע אחרון]],"")</f>
        <v/>
      </c>
      <c r="AD1337" s="1" t="str">
        <f>IF(AND(שבוע_בדילוג[[#This Row],[הווסת פעיל?]]=1,Y1336=0,שבוע_בדילוג[[#This Row],[וסת קבוע אחרון]]&lt;&gt;X1336),1,"")</f>
        <v/>
      </c>
      <c r="AE1337" s="1" t="str">
        <f>IF(AND(שבוע_בדילוג[[#This Row],[הווסת פעיל?]]&lt;&gt;"",B1338=1),שבוע_בדילוג[[#This Row],[CycleNumber]],"")</f>
        <v/>
      </c>
      <c r="AF1337" s="1" t="str">
        <f>IF(AND(שבוע_בדילוג[[#This Row],[הווסת פעיל?]]&lt;&gt;"",Y1336=""),שבוע_בדילוג[[#This Row],[CycleNumber]],"")</f>
        <v/>
      </c>
      <c r="AG1337" s="1" t="str">
        <f>IF(B1338=1,"",IF(שבוע_בדילוג[[#This Row],[הווסת פעיל?]]=1,IF(שבוע_בדילוג[[#This Row],[וסת קבוע אחרון]]=F1338,1,0),""))</f>
        <v/>
      </c>
      <c r="AH1337" s="1" t="str">
        <f>IF(B1338=1,"",IF(שבוע_בדילוג[[#This Row],[הווסת פעיל?]]=1,IF(OR(שבוע_בדילוג[[#This Row],[וסת קבוע אחרון]]=F1338,F1338=שבוע_בדילוג[[#This Row],[LengthofCycle]]),1,0),""))</f>
        <v/>
      </c>
      <c r="AI1337" s="1" t="str">
        <f>IF(B1338=1,"",IF(שבוע_בדילוג[[#This Row],[הווסת פעיל?]]=1,IF(OR(שבוע_בדילוג[[#This Row],[וסת קבוע אחרון]]=F1338,F1338=שבוע_בדילוג[[#This Row],[LengthofCycle]],AND(שבוע_בדילוג[[#This Row],[LengthofCycle]]&lt;&gt;שבוע_בדילוג[[#This Row],[וסת קבוע אחרון]],OR(F1338=28,F1338=29))),1,0),""))</f>
        <v/>
      </c>
      <c r="AJ1337" s="1" t="str">
        <f>IF(AND(שבוע_בדילוג[[#This Row],[הווסת פעיל?]]=1,B1338=1),1,"")</f>
        <v/>
      </c>
      <c r="AK1337" s="4">
        <f>IF(AND(שבוע_בדילוג[[#This Row],[הווסת פעיל?]]&lt;&gt;1,B1338&lt;&gt;1,B1338&lt;&gt;""),IF(שבוע_בדילוג[[#This Row],[LengthofCycle]]=F1338,1,0),"")</f>
        <v>0</v>
      </c>
      <c r="AL1337" s="4">
        <f>IF(AND(שבוע_בדילוג[[#This Row],[הווסת פעיל?]]&lt;&gt;1,B1338&lt;&gt;1,B1338&lt;&gt;""),IF(OR(שבוע_בדילוג[[#This Row],[LengthofCycle]]=F1338,F1338=29),1,0),"")</f>
        <v>0</v>
      </c>
      <c r="AM1337" s="4">
        <f>IF(AND(שבוע_בדילוג[[#This Row],[הווסת פעיל?]]&lt;&gt;1,B1338&lt;&gt;1,B1338&lt;&gt;""),IF(OR(שבוע_בדילוג[[#This Row],[LengthofCycle]]=F1338,F1338=29,F1338=28),1,0),"")</f>
        <v>0</v>
      </c>
    </row>
    <row r="1338" spans="1:39" x14ac:dyDescent="0.25">
      <c r="A1338" s="1" t="s">
        <v>163</v>
      </c>
      <c r="B1338" s="1">
        <v>11</v>
      </c>
      <c r="C1338" s="1">
        <v>1</v>
      </c>
      <c r="D1338" s="1">
        <v>1</v>
      </c>
      <c r="E1338" s="1">
        <v>0</v>
      </c>
      <c r="F1338" s="1">
        <v>26</v>
      </c>
      <c r="H1338" s="1">
        <f>שבוע_בדילוג[[#This Row],[LengthofCycle]]+1</f>
        <v>27</v>
      </c>
      <c r="I1338" s="1">
        <f>IF(IFERROR(LOOKUP(שבוע_בדילוג[[#This Row],[ClientID]],קביעויות[השבוע בדילוג]),FALSE)=שבוע_בדילוג[[#This Row],[ClientID]],1,"")</f>
        <v>1</v>
      </c>
      <c r="J1338" s="1" t="str">
        <f>IF(AND(שבוע_בדילוג[[#This Row],[CycleNumber]]&gt;1,OR(B1339="",שבוע_בדילוג[[#This Row],[CycleNumber]]&gt;B1337)),IF(OR(AND(שבוע_בדילוג[[#This Row],[LengthofCycle]]=29,F1337=29),AND(שבוע_בדילוג[[#This Row],[LengthofCycle]]=36,F1337=36)),1,""),"")</f>
        <v/>
      </c>
      <c r="K1338" s="1" t="str">
        <f>IF(AND(שבוע_בדילוג[[#This Row],[וסת השבוע]]=1,J1337=1,שבוע_בדילוג[[#This Row],[CycleNumber]]&gt;B1337),1,"")</f>
        <v/>
      </c>
      <c r="L1338" s="1">
        <f>IF(שבוע_בדילוג[[#This Row],[CycleNumber]]=1,"",IF(שבוע_בדילוג[[#This Row],[וסת השבוע]]=1,0,IF(L1337="","",IF(L1337=0,IF(שבוע_בדילוג[[#This Row],[LengthofCycle]]=29,0,1),IF(L1337=1,IF(שבוע_בדילוג[[#This Row],[LengthofCycle]]+F1337=29*2,0,2),IF(L1337=2,IF(שבוע_בדילוג[[#This Row],[LengthofCycle]]+F1337+F1336=29*3,0,3),""))))))</f>
        <v>3</v>
      </c>
      <c r="M1338" s="1">
        <f>IF(שבוע_בדילוג[[#This Row],[וסת השבוע]]=1,IF(שבוע_בדילוג[[#This Row],[וסת השבוע וההפלגה ביחד]]=1,M1337+1,0),IF(AND(שבוע_בדילוג[[#This Row],[CycleNumber]]&gt;B1337,שבוע_בדילוג[[#This Row],[CycleNumber]]&gt;1),IF(שבוע_בדילוג[[#This Row],[וסת השבוע פעיל?]]&lt;&gt;"",M1337+1,""),""))</f>
        <v>3</v>
      </c>
      <c r="N1338" s="1" t="str">
        <f>IF(שבוע_בדילוג[[#This Row],[וסת השבוע פעיל?2]]="","",IF(AND(שבוע_בדילוג[[#This Row],[וסת השבוע פעיל?]]&lt;&gt;"",שבוע_בדילוג[[#This Row],[CycleNumber]]&lt;B1339,B1339&lt;&gt;"",שבוע_בדילוג[[#This Row],[וסת השבוע פעיל?]]&lt;3),IF(L1339=0,IF(AND(שבוע_בדילוג[[#This Row],[וסת השבוע פעיל?]]&gt;0,J1339=1),0,1),0),""))</f>
        <v/>
      </c>
      <c r="O1338" s="1">
        <f t="shared" si="104"/>
        <v>6</v>
      </c>
      <c r="P1338" s="1" t="str">
        <f>IF(AND(שבוע_בדילוג[[#This Row],[חיזוי - שבוע]]=1,K1339=1),1,"")</f>
        <v/>
      </c>
      <c r="Q1338" s="1" t="str">
        <f>IF(AND(שבוע_בדילוג[[#This Row],[וסת השבוע פעיל?]]&lt;3,OR(שבוע_בדילוג[[#This Row],[CycleNumber]]&gt;B1339,B1339="")),1,"")</f>
        <v/>
      </c>
      <c r="R1338" s="1" t="str">
        <f>IF(AND(שבוע_בדילוג[[#This Row],[חיזוי - שבוע]]&lt;&gt;"",שבוע_בדילוג[[#This Row],[וסת השבוע פעיל?2]]=""),1,"")</f>
        <v/>
      </c>
      <c r="S1338" s="1">
        <f>IF(שבוע_בדילוג[[#This Row],[האישה קבעה וסת שבוע בדילוג?]]=1,IF(שבוע_בדילוג[[#This Row],[וסת השבוע פעיל?]]&lt;3,1,0),"")</f>
        <v>0</v>
      </c>
      <c r="T13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8" s="1">
        <f t="shared" si="105"/>
        <v>0</v>
      </c>
      <c r="V1338" s="1">
        <f t="shared" si="106"/>
        <v>0</v>
      </c>
      <c r="W1338" s="1">
        <f t="shared" si="107"/>
        <v>0</v>
      </c>
      <c r="X1338" s="1" t="str">
        <f>IF(שבוע_בדילוג[[#This Row],[3 הפלגות זהות]]="","",IF(שבוע_בדילוג[[#This Row],[3 הפלגות זהות]]=1,שבוע_בדילוג[[#This Row],[LengthofCycle]],X1337))</f>
        <v/>
      </c>
      <c r="Z1338" s="1" t="str">
        <f>IF(OR(שבוע_בדילוג[[#This Row],[הווסת פעיל?]]=0,שבוע_בדילוג[[#This Row],[הווסת פעיל?]]=""),"",SUM(Z1337,שבוע_בדילוג[[#This Row],[הווסת פעיל?]]))</f>
        <v/>
      </c>
      <c r="AA1338" s="1" t="str">
        <f>IF(AND(שבוע_בדילוג[[#This Row],[כמה מחזורים עד עקירה]]&lt;&gt;"",Z1339=""),שבוע_בדילוג[[#This Row],[כמה מחזורים עד עקירה]],"")</f>
        <v/>
      </c>
      <c r="AB1338" s="1" t="str">
        <f>IF(AND(שבוע_בדילוג[[#This Row],[הווסת פעיל?]]=1,שבוע_בדילוג[[#This Row],[וסת קבוע אחרון]]&lt;&gt;X1337),שבוע_בדילוג[[#This Row],[וסת קבוע אחרון]],"")</f>
        <v/>
      </c>
      <c r="AC1338" s="1" t="str">
        <f>IF(AND(שבוע_בדילוג[[#This Row],[הווסת פעיל?]]=1,Y1337=0,שבוע_בדילוג[[#This Row],[וסת קבוע אחרון]]=X1337),שבוע_בדילוג[[#This Row],[וסת קבוע אחרון]],"")</f>
        <v/>
      </c>
      <c r="AD1338" s="1" t="str">
        <f>IF(AND(שבוע_בדילוג[[#This Row],[הווסת פעיל?]]=1,Y1337=0,שבוע_בדילוג[[#This Row],[וסת קבוע אחרון]]&lt;&gt;X1337),1,"")</f>
        <v/>
      </c>
      <c r="AE1338" s="1" t="str">
        <f>IF(AND(שבוע_בדילוג[[#This Row],[הווסת פעיל?]]&lt;&gt;"",B1339=1),שבוע_בדילוג[[#This Row],[CycleNumber]],"")</f>
        <v/>
      </c>
      <c r="AF1338" s="1" t="str">
        <f>IF(AND(שבוע_בדילוג[[#This Row],[הווסת פעיל?]]&lt;&gt;"",Y1337=""),שבוע_בדילוג[[#This Row],[CycleNumber]],"")</f>
        <v/>
      </c>
      <c r="AG1338" s="1" t="str">
        <f>IF(B1339=1,"",IF(שבוע_בדילוג[[#This Row],[הווסת פעיל?]]=1,IF(שבוע_בדילוג[[#This Row],[וסת קבוע אחרון]]=F1339,1,0),""))</f>
        <v/>
      </c>
      <c r="AH1338" s="1" t="str">
        <f>IF(B1339=1,"",IF(שבוע_בדילוג[[#This Row],[הווסת פעיל?]]=1,IF(OR(שבוע_בדילוג[[#This Row],[וסת קבוע אחרון]]=F1339,F1339=שבוע_בדילוג[[#This Row],[LengthofCycle]]),1,0),""))</f>
        <v/>
      </c>
      <c r="AI1338" s="1" t="str">
        <f>IF(B1339=1,"",IF(שבוע_בדילוג[[#This Row],[הווסת פעיל?]]=1,IF(OR(שבוע_בדילוג[[#This Row],[וסת קבוע אחרון]]=F1339,F1339=שבוע_בדילוג[[#This Row],[LengthofCycle]],AND(שבוע_בדילוג[[#This Row],[LengthofCycle]]&lt;&gt;שבוע_בדילוג[[#This Row],[וסת קבוע אחרון]],OR(F1339=28,F1339=29))),1,0),""))</f>
        <v/>
      </c>
      <c r="AJ1338" s="1" t="str">
        <f>IF(AND(שבוע_בדילוג[[#This Row],[הווסת פעיל?]]=1,B1339=1),1,"")</f>
        <v/>
      </c>
      <c r="AK1338" s="4" t="str">
        <f>IF(AND(שבוע_בדילוג[[#This Row],[הווסת פעיל?]]&lt;&gt;1,B1339&lt;&gt;1,B1339&lt;&gt;""),IF(שבוע_בדילוג[[#This Row],[LengthofCycle]]=F1339,1,0),"")</f>
        <v/>
      </c>
      <c r="AL1338" s="4" t="str">
        <f>IF(AND(שבוע_בדילוג[[#This Row],[הווסת פעיל?]]&lt;&gt;1,B1339&lt;&gt;1,B1339&lt;&gt;""),IF(OR(שבוע_בדילוג[[#This Row],[LengthofCycle]]=F1339,F1339=29),1,0),"")</f>
        <v/>
      </c>
      <c r="AM1338" s="4" t="str">
        <f>IF(AND(שבוע_בדילוג[[#This Row],[הווסת פעיל?]]&lt;&gt;1,B1339&lt;&gt;1,B1339&lt;&gt;""),IF(OR(שבוע_בדילוג[[#This Row],[LengthofCycle]]=F1339,F1339=29,F1339=28),1,0),"")</f>
        <v/>
      </c>
    </row>
    <row r="1339" spans="1:39" x14ac:dyDescent="0.25">
      <c r="A1339" s="1" t="s">
        <v>164</v>
      </c>
      <c r="B1339" s="1">
        <v>1</v>
      </c>
      <c r="C1339" s="1">
        <v>0</v>
      </c>
      <c r="D1339" s="1">
        <v>1</v>
      </c>
      <c r="E1339" s="1">
        <v>0</v>
      </c>
      <c r="F1339" s="1">
        <v>28</v>
      </c>
      <c r="H1339" s="1">
        <f>שבוע_בדילוג[[#This Row],[LengthofCycle]]+1</f>
        <v>29</v>
      </c>
      <c r="I1339" s="1" t="str">
        <f>IF(IFERROR(LOOKUP(שבוע_בדילוג[[#This Row],[ClientID]],קביעויות[השבוע בדילוג]),FALSE)=שבוע_בדילוג[[#This Row],[ClientID]],1,"")</f>
        <v/>
      </c>
      <c r="J1339" s="1" t="str">
        <f>IF(AND(שבוע_בדילוג[[#This Row],[CycleNumber]]&gt;1,OR(B1340="",שבוע_בדילוג[[#This Row],[CycleNumber]]&gt;B1338)),IF(OR(AND(שבוע_בדילוג[[#This Row],[LengthofCycle]]=29,F1338=29),AND(שבוע_בדילוג[[#This Row],[LengthofCycle]]=36,F1338=36)),1,""),"")</f>
        <v/>
      </c>
      <c r="K1339" s="1" t="str">
        <f>IF(AND(שבוע_בדילוג[[#This Row],[וסת השבוע]]=1,J1338=1,שבוע_בדילוג[[#This Row],[CycleNumber]]&gt;B1338),1,"")</f>
        <v/>
      </c>
      <c r="L1339" s="1" t="str">
        <f>IF(שבוע_בדילוג[[#This Row],[CycleNumber]]=1,"",IF(שבוע_בדילוג[[#This Row],[וסת השבוע]]=1,0,IF(L1338="","",IF(L1338=0,IF(שבוע_בדילוג[[#This Row],[LengthofCycle]]=29,0,1),IF(L1338=1,IF(שבוע_בדילוג[[#This Row],[LengthofCycle]]+F1338=29*2,0,2),IF(L1338=2,IF(שבוע_בדילוג[[#This Row],[LengthofCycle]]+F1338+F1337=29*3,0,3),""))))))</f>
        <v/>
      </c>
      <c r="M1339" s="1" t="str">
        <f>IF(שבוע_בדילוג[[#This Row],[וסת השבוע]]=1,IF(שבוע_בדילוג[[#This Row],[וסת השבוע וההפלגה ביחד]]=1,M1338+1,0),IF(AND(שבוע_בדילוג[[#This Row],[CycleNumber]]&gt;B1338,שבוע_בדילוג[[#This Row],[CycleNumber]]&gt;1),IF(שבוע_בדילוג[[#This Row],[וסת השבוע פעיל?]]&lt;&gt;"",M1338+1,""),""))</f>
        <v/>
      </c>
      <c r="N1339" s="1" t="str">
        <f>IF(שבוע_בדילוג[[#This Row],[וסת השבוע פעיל?2]]="","",IF(AND(שבוע_בדילוג[[#This Row],[וסת השבוע פעיל?]]&lt;&gt;"",שבוע_בדילוג[[#This Row],[CycleNumber]]&lt;B1340,B1340&lt;&gt;"",שבוע_בדילוג[[#This Row],[וסת השבוע פעיל?]]&lt;3),IF(L1340=0,IF(AND(שבוע_בדילוג[[#This Row],[וסת השבוע פעיל?]]&gt;0,J1340=1),0,1),0),""))</f>
        <v/>
      </c>
      <c r="O1339" s="1" t="str">
        <f t="shared" si="104"/>
        <v/>
      </c>
      <c r="P1339" s="1" t="str">
        <f>IF(AND(שבוע_בדילוג[[#This Row],[חיזוי - שבוע]]=1,K1340=1),1,"")</f>
        <v/>
      </c>
      <c r="Q1339" s="1" t="str">
        <f>IF(AND(שבוע_בדילוג[[#This Row],[וסת השבוע פעיל?]]&lt;3,OR(שבוע_בדילוג[[#This Row],[CycleNumber]]&gt;B1340,B1340="")),1,"")</f>
        <v/>
      </c>
      <c r="R1339" s="1" t="str">
        <f>IF(AND(שבוע_בדילוג[[#This Row],[חיזוי - שבוע]]&lt;&gt;"",שבוע_בדילוג[[#This Row],[וסת השבוע פעיל?2]]=""),1,"")</f>
        <v/>
      </c>
      <c r="S1339" s="1" t="str">
        <f>IF(שבוע_בדילוג[[#This Row],[האישה קבעה וסת שבוע בדילוג?]]=1,IF(שבוע_בדילוג[[#This Row],[וסת השבוע פעיל?]]&lt;3,1,0),"")</f>
        <v/>
      </c>
      <c r="T13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39" s="1" t="str">
        <f t="shared" si="105"/>
        <v/>
      </c>
      <c r="V1339" s="1" t="str">
        <f t="shared" si="106"/>
        <v/>
      </c>
      <c r="W1339" s="1" t="str">
        <f t="shared" si="107"/>
        <v/>
      </c>
      <c r="X1339" s="1" t="str">
        <f>IF(שבוע_בדילוג[[#This Row],[3 הפלגות זהות]]="","",IF(שבוע_בדילוג[[#This Row],[3 הפלגות זהות]]=1,שבוע_בדילוג[[#This Row],[LengthofCycle]],X1338))</f>
        <v/>
      </c>
      <c r="Z1339" s="1" t="str">
        <f>IF(OR(שבוע_בדילוג[[#This Row],[הווסת פעיל?]]=0,שבוע_בדילוג[[#This Row],[הווסת פעיל?]]=""),"",SUM(Z1338,שבוע_בדילוג[[#This Row],[הווסת פעיל?]]))</f>
        <v/>
      </c>
      <c r="AA1339" s="1" t="str">
        <f>IF(AND(שבוע_בדילוג[[#This Row],[כמה מחזורים עד עקירה]]&lt;&gt;"",Z1340=""),שבוע_בדילוג[[#This Row],[כמה מחזורים עד עקירה]],"")</f>
        <v/>
      </c>
      <c r="AB1339" s="1" t="str">
        <f>IF(AND(שבוע_בדילוג[[#This Row],[הווסת פעיל?]]=1,שבוע_בדילוג[[#This Row],[וסת קבוע אחרון]]&lt;&gt;X1338),שבוע_בדילוג[[#This Row],[וסת קבוע אחרון]],"")</f>
        <v/>
      </c>
      <c r="AC1339" s="1" t="str">
        <f>IF(AND(שבוע_בדילוג[[#This Row],[הווסת פעיל?]]=1,Y1338=0,שבוע_בדילוג[[#This Row],[וסת קבוע אחרון]]=X1338),שבוע_בדילוג[[#This Row],[וסת קבוע אחרון]],"")</f>
        <v/>
      </c>
      <c r="AD1339" s="1" t="str">
        <f>IF(AND(שבוע_בדילוג[[#This Row],[הווסת פעיל?]]=1,Y1338=0,שבוע_בדילוג[[#This Row],[וסת קבוע אחרון]]&lt;&gt;X1338),1,"")</f>
        <v/>
      </c>
      <c r="AE1339" s="1" t="str">
        <f>IF(AND(שבוע_בדילוג[[#This Row],[הווסת פעיל?]]&lt;&gt;"",B1340=1),שבוע_בדילוג[[#This Row],[CycleNumber]],"")</f>
        <v/>
      </c>
      <c r="AF1339" s="1" t="str">
        <f>IF(AND(שבוע_בדילוג[[#This Row],[הווסת פעיל?]]&lt;&gt;"",Y1338=""),שבוע_בדילוג[[#This Row],[CycleNumber]],"")</f>
        <v/>
      </c>
      <c r="AG1339" s="1" t="str">
        <f>IF(B1340=1,"",IF(שבוע_בדילוג[[#This Row],[הווסת פעיל?]]=1,IF(שבוע_בדילוג[[#This Row],[וסת קבוע אחרון]]=F1340,1,0),""))</f>
        <v/>
      </c>
      <c r="AH1339" s="1" t="str">
        <f>IF(B1340=1,"",IF(שבוע_בדילוג[[#This Row],[הווסת פעיל?]]=1,IF(OR(שבוע_בדילוג[[#This Row],[וסת קבוע אחרון]]=F1340,F1340=שבוע_בדילוג[[#This Row],[LengthofCycle]]),1,0),""))</f>
        <v/>
      </c>
      <c r="AI1339" s="1" t="str">
        <f>IF(B1340=1,"",IF(שבוע_בדילוג[[#This Row],[הווסת פעיל?]]=1,IF(OR(שבוע_בדילוג[[#This Row],[וסת קבוע אחרון]]=F1340,F1340=שבוע_בדילוג[[#This Row],[LengthofCycle]],AND(שבוע_בדילוג[[#This Row],[LengthofCycle]]&lt;&gt;שבוע_בדילוג[[#This Row],[וסת קבוע אחרון]],OR(F1340=28,F1340=29))),1,0),""))</f>
        <v/>
      </c>
      <c r="AJ1339" s="1" t="str">
        <f>IF(AND(שבוע_בדילוג[[#This Row],[הווסת פעיל?]]=1,B1340=1),1,"")</f>
        <v/>
      </c>
      <c r="AK1339" s="4">
        <f>IF(AND(שבוע_בדילוג[[#This Row],[הווסת פעיל?]]&lt;&gt;1,B1340&lt;&gt;1,B1340&lt;&gt;""),IF(שבוע_בדילוג[[#This Row],[LengthofCycle]]=F1340,1,0),"")</f>
        <v>0</v>
      </c>
      <c r="AL1339" s="4">
        <f>IF(AND(שבוע_בדילוג[[#This Row],[הווסת פעיל?]]&lt;&gt;1,B1340&lt;&gt;1,B1340&lt;&gt;""),IF(OR(שבוע_בדילוג[[#This Row],[LengthofCycle]]=F1340,F1340=29),1,0),"")</f>
        <v>0</v>
      </c>
      <c r="AM1339" s="4">
        <f>IF(AND(שבוע_בדילוג[[#This Row],[הווסת פעיל?]]&lt;&gt;1,B1340&lt;&gt;1,B1340&lt;&gt;""),IF(OR(שבוע_בדילוג[[#This Row],[LengthofCycle]]=F1340,F1340=29,F1340=28),1,0),"")</f>
        <v>0</v>
      </c>
    </row>
    <row r="1340" spans="1:39" x14ac:dyDescent="0.25">
      <c r="A1340" s="1" t="s">
        <v>164</v>
      </c>
      <c r="B1340" s="1">
        <v>2</v>
      </c>
      <c r="C1340" s="1">
        <v>0</v>
      </c>
      <c r="D1340" s="1">
        <v>1</v>
      </c>
      <c r="E1340" s="1">
        <v>0</v>
      </c>
      <c r="F1340" s="1">
        <v>26</v>
      </c>
      <c r="H1340" s="1">
        <f>שבוע_בדילוג[[#This Row],[LengthofCycle]]+1</f>
        <v>27</v>
      </c>
      <c r="I1340" s="1" t="str">
        <f>IF(IFERROR(LOOKUP(שבוע_בדילוג[[#This Row],[ClientID]],קביעויות[השבוע בדילוג]),FALSE)=שבוע_בדילוג[[#This Row],[ClientID]],1,"")</f>
        <v/>
      </c>
      <c r="J1340" s="1" t="str">
        <f>IF(AND(שבוע_בדילוג[[#This Row],[CycleNumber]]&gt;1,OR(B1341="",שבוע_בדילוג[[#This Row],[CycleNumber]]&gt;B1339)),IF(OR(AND(שבוע_בדילוג[[#This Row],[LengthofCycle]]=29,F1339=29),AND(שבוע_בדילוג[[#This Row],[LengthofCycle]]=36,F1339=36)),1,""),"")</f>
        <v/>
      </c>
      <c r="K1340" s="1" t="str">
        <f>IF(AND(שבוע_בדילוג[[#This Row],[וסת השבוע]]=1,J1339=1,שבוע_בדילוג[[#This Row],[CycleNumber]]&gt;B1339),1,"")</f>
        <v/>
      </c>
      <c r="L1340" s="1" t="str">
        <f>IF(שבוע_בדילוג[[#This Row],[CycleNumber]]=1,"",IF(שבוע_בדילוג[[#This Row],[וסת השבוע]]=1,0,IF(L1339="","",IF(L1339=0,IF(שבוע_בדילוג[[#This Row],[LengthofCycle]]=29,0,1),IF(L1339=1,IF(שבוע_בדילוג[[#This Row],[LengthofCycle]]+F1339=29*2,0,2),IF(L1339=2,IF(שבוע_בדילוג[[#This Row],[LengthofCycle]]+F1339+F1338=29*3,0,3),""))))))</f>
        <v/>
      </c>
      <c r="M1340" s="1" t="str">
        <f>IF(שבוע_בדילוג[[#This Row],[וסת השבוע]]=1,IF(שבוע_בדילוג[[#This Row],[וסת השבוע וההפלגה ביחד]]=1,M1339+1,0),IF(AND(שבוע_בדילוג[[#This Row],[CycleNumber]]&gt;B1339,שבוע_בדילוג[[#This Row],[CycleNumber]]&gt;1),IF(שבוע_בדילוג[[#This Row],[וסת השבוע פעיל?]]&lt;&gt;"",M1339+1,""),""))</f>
        <v/>
      </c>
      <c r="N1340" s="1" t="str">
        <f>IF(שבוע_בדילוג[[#This Row],[וסת השבוע פעיל?2]]="","",IF(AND(שבוע_בדילוג[[#This Row],[וסת השבוע פעיל?]]&lt;&gt;"",שבוע_בדילוג[[#This Row],[CycleNumber]]&lt;B1341,B1341&lt;&gt;"",שבוע_בדילוג[[#This Row],[וסת השבוע פעיל?]]&lt;3),IF(L1341=0,IF(AND(שבוע_בדילוג[[#This Row],[וסת השבוע פעיל?]]&gt;0,J1341=1),0,1),0),""))</f>
        <v/>
      </c>
      <c r="O1340" s="1" t="str">
        <f t="shared" si="104"/>
        <v/>
      </c>
      <c r="P1340" s="1" t="str">
        <f>IF(AND(שבוע_בדילוג[[#This Row],[חיזוי - שבוע]]=1,K1341=1),1,"")</f>
        <v/>
      </c>
      <c r="Q1340" s="1" t="str">
        <f>IF(AND(שבוע_בדילוג[[#This Row],[וסת השבוע פעיל?]]&lt;3,OR(שבוע_בדילוג[[#This Row],[CycleNumber]]&gt;B1341,B1341="")),1,"")</f>
        <v/>
      </c>
      <c r="R1340" s="1" t="str">
        <f>IF(AND(שבוע_בדילוג[[#This Row],[חיזוי - שבוע]]&lt;&gt;"",שבוע_בדילוג[[#This Row],[וסת השבוע פעיל?2]]=""),1,"")</f>
        <v/>
      </c>
      <c r="S1340" s="1" t="str">
        <f>IF(שבוע_בדילוג[[#This Row],[האישה קבעה וסת שבוע בדילוג?]]=1,IF(שבוע_בדילוג[[#This Row],[וסת השבוע פעיל?]]&lt;3,1,0),"")</f>
        <v/>
      </c>
      <c r="T13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0" s="1" t="str">
        <f t="shared" si="105"/>
        <v/>
      </c>
      <c r="V1340" s="1" t="str">
        <f t="shared" si="106"/>
        <v/>
      </c>
      <c r="W1340" s="1" t="str">
        <f t="shared" si="107"/>
        <v/>
      </c>
      <c r="X1340" s="1" t="str">
        <f>IF(שבוע_בדילוג[[#This Row],[3 הפלגות זהות]]="","",IF(שבוע_בדילוג[[#This Row],[3 הפלגות זהות]]=1,שבוע_בדילוג[[#This Row],[LengthofCycle]],X1339))</f>
        <v/>
      </c>
      <c r="Z1340" s="1" t="str">
        <f>IF(OR(שבוע_בדילוג[[#This Row],[הווסת פעיל?]]=0,שבוע_בדילוג[[#This Row],[הווסת פעיל?]]=""),"",SUM(Z1339,שבוע_בדילוג[[#This Row],[הווסת פעיל?]]))</f>
        <v/>
      </c>
      <c r="AA1340" s="1" t="str">
        <f>IF(AND(שבוע_בדילוג[[#This Row],[כמה מחזורים עד עקירה]]&lt;&gt;"",Z1341=""),שבוע_בדילוג[[#This Row],[כמה מחזורים עד עקירה]],"")</f>
        <v/>
      </c>
      <c r="AB1340" s="1" t="str">
        <f>IF(AND(שבוע_בדילוג[[#This Row],[הווסת פעיל?]]=1,שבוע_בדילוג[[#This Row],[וסת קבוע אחרון]]&lt;&gt;X1339),שבוע_בדילוג[[#This Row],[וסת קבוע אחרון]],"")</f>
        <v/>
      </c>
      <c r="AC1340" s="1" t="str">
        <f>IF(AND(שבוע_בדילוג[[#This Row],[הווסת פעיל?]]=1,Y1339=0,שבוע_בדילוג[[#This Row],[וסת קבוע אחרון]]=X1339),שבוע_בדילוג[[#This Row],[וסת קבוע אחרון]],"")</f>
        <v/>
      </c>
      <c r="AD1340" s="1" t="str">
        <f>IF(AND(שבוע_בדילוג[[#This Row],[הווסת פעיל?]]=1,Y1339=0,שבוע_בדילוג[[#This Row],[וסת קבוע אחרון]]&lt;&gt;X1339),1,"")</f>
        <v/>
      </c>
      <c r="AE1340" s="1" t="str">
        <f>IF(AND(שבוע_בדילוג[[#This Row],[הווסת פעיל?]]&lt;&gt;"",B1341=1),שבוע_בדילוג[[#This Row],[CycleNumber]],"")</f>
        <v/>
      </c>
      <c r="AF1340" s="1" t="str">
        <f>IF(AND(שבוע_בדילוג[[#This Row],[הווסת פעיל?]]&lt;&gt;"",Y1339=""),שבוע_בדילוג[[#This Row],[CycleNumber]],"")</f>
        <v/>
      </c>
      <c r="AG1340" s="1" t="str">
        <f>IF(B1341=1,"",IF(שבוע_בדילוג[[#This Row],[הווסת פעיל?]]=1,IF(שבוע_בדילוג[[#This Row],[וסת קבוע אחרון]]=F1341,1,0),""))</f>
        <v/>
      </c>
      <c r="AH1340" s="1" t="str">
        <f>IF(B1341=1,"",IF(שבוע_בדילוג[[#This Row],[הווסת פעיל?]]=1,IF(OR(שבוע_בדילוג[[#This Row],[וסת קבוע אחרון]]=F1341,F1341=שבוע_בדילוג[[#This Row],[LengthofCycle]]),1,0),""))</f>
        <v/>
      </c>
      <c r="AI1340" s="1" t="str">
        <f>IF(B1341=1,"",IF(שבוע_בדילוג[[#This Row],[הווסת פעיל?]]=1,IF(OR(שבוע_בדילוג[[#This Row],[וסת קבוע אחרון]]=F1341,F1341=שבוע_בדילוג[[#This Row],[LengthofCycle]],AND(שבוע_בדילוג[[#This Row],[LengthofCycle]]&lt;&gt;שבוע_בדילוג[[#This Row],[וסת קבוע אחרון]],OR(F1341=28,F1341=29))),1,0),""))</f>
        <v/>
      </c>
      <c r="AJ1340" s="1" t="str">
        <f>IF(AND(שבוע_בדילוג[[#This Row],[הווסת פעיל?]]=1,B1341=1),1,"")</f>
        <v/>
      </c>
      <c r="AK1340" s="4">
        <f>IF(AND(שבוע_בדילוג[[#This Row],[הווסת פעיל?]]&lt;&gt;1,B1341&lt;&gt;1,B1341&lt;&gt;""),IF(שבוע_בדילוג[[#This Row],[LengthofCycle]]=F1341,1,0),"")</f>
        <v>0</v>
      </c>
      <c r="AL1340" s="4">
        <f>IF(AND(שבוע_בדילוג[[#This Row],[הווסת פעיל?]]&lt;&gt;1,B1341&lt;&gt;1,B1341&lt;&gt;""),IF(OR(שבוע_בדילוג[[#This Row],[LengthofCycle]]=F1341,F1341=29),1,0),"")</f>
        <v>0</v>
      </c>
      <c r="AM1340" s="4">
        <f>IF(AND(שבוע_בדילוג[[#This Row],[הווסת פעיל?]]&lt;&gt;1,B1341&lt;&gt;1,B1341&lt;&gt;""),IF(OR(שבוע_בדילוג[[#This Row],[LengthofCycle]]=F1341,F1341=29,F1341=28),1,0),"")</f>
        <v>0</v>
      </c>
    </row>
    <row r="1341" spans="1:39" x14ac:dyDescent="0.25">
      <c r="A1341" s="1" t="s">
        <v>164</v>
      </c>
      <c r="B1341" s="1">
        <v>3</v>
      </c>
      <c r="C1341" s="1">
        <v>0</v>
      </c>
      <c r="D1341" s="1">
        <v>1</v>
      </c>
      <c r="E1341" s="1">
        <v>0</v>
      </c>
      <c r="F1341" s="1">
        <v>25</v>
      </c>
      <c r="H1341" s="1">
        <f>שבוע_בדילוג[[#This Row],[LengthofCycle]]+1</f>
        <v>26</v>
      </c>
      <c r="I1341" s="1" t="str">
        <f>IF(IFERROR(LOOKUP(שבוע_בדילוג[[#This Row],[ClientID]],קביעויות[השבוע בדילוג]),FALSE)=שבוע_בדילוג[[#This Row],[ClientID]],1,"")</f>
        <v/>
      </c>
      <c r="J1341" s="1" t="str">
        <f>IF(AND(שבוע_בדילוג[[#This Row],[CycleNumber]]&gt;1,OR(B1342="",שבוע_בדילוג[[#This Row],[CycleNumber]]&gt;B1340)),IF(OR(AND(שבוע_בדילוג[[#This Row],[LengthofCycle]]=29,F1340=29),AND(שבוע_בדילוג[[#This Row],[LengthofCycle]]=36,F1340=36)),1,""),"")</f>
        <v/>
      </c>
      <c r="K1341" s="1" t="str">
        <f>IF(AND(שבוע_בדילוג[[#This Row],[וסת השבוע]]=1,J1340=1,שבוע_בדילוג[[#This Row],[CycleNumber]]&gt;B1340),1,"")</f>
        <v/>
      </c>
      <c r="L1341" s="1" t="str">
        <f>IF(שבוע_בדילוג[[#This Row],[CycleNumber]]=1,"",IF(שבוע_בדילוג[[#This Row],[וסת השבוע]]=1,0,IF(L1340="","",IF(L1340=0,IF(שבוע_בדילוג[[#This Row],[LengthofCycle]]=29,0,1),IF(L1340=1,IF(שבוע_בדילוג[[#This Row],[LengthofCycle]]+F1340=29*2,0,2),IF(L1340=2,IF(שבוע_בדילוג[[#This Row],[LengthofCycle]]+F1340+F1339=29*3,0,3),""))))))</f>
        <v/>
      </c>
      <c r="M1341" s="1" t="str">
        <f>IF(שבוע_בדילוג[[#This Row],[וסת השבוע]]=1,IF(שבוע_בדילוג[[#This Row],[וסת השבוע וההפלגה ביחד]]=1,M1340+1,0),IF(AND(שבוע_בדילוג[[#This Row],[CycleNumber]]&gt;B1340,שבוע_בדילוג[[#This Row],[CycleNumber]]&gt;1),IF(שבוע_בדילוג[[#This Row],[וסת השבוע פעיל?]]&lt;&gt;"",M1340+1,""),""))</f>
        <v/>
      </c>
      <c r="N1341" s="1" t="str">
        <f>IF(שבוע_בדילוג[[#This Row],[וסת השבוע פעיל?2]]="","",IF(AND(שבוע_בדילוג[[#This Row],[וסת השבוע פעיל?]]&lt;&gt;"",שבוע_בדילוג[[#This Row],[CycleNumber]]&lt;B1342,B1342&lt;&gt;"",שבוע_בדילוג[[#This Row],[וסת השבוע פעיל?]]&lt;3),IF(L1342=0,IF(AND(שבוע_בדילוג[[#This Row],[וסת השבוע פעיל?]]&gt;0,J1342=1),0,1),0),""))</f>
        <v/>
      </c>
      <c r="O1341" s="1" t="str">
        <f t="shared" si="104"/>
        <v/>
      </c>
      <c r="P1341" s="1" t="str">
        <f>IF(AND(שבוע_בדילוג[[#This Row],[חיזוי - שבוע]]=1,K1342=1),1,"")</f>
        <v/>
      </c>
      <c r="Q1341" s="1" t="str">
        <f>IF(AND(שבוע_בדילוג[[#This Row],[וסת השבוע פעיל?]]&lt;3,OR(שבוע_בדילוג[[#This Row],[CycleNumber]]&gt;B1342,B1342="")),1,"")</f>
        <v/>
      </c>
      <c r="R1341" s="1" t="str">
        <f>IF(AND(שבוע_בדילוג[[#This Row],[חיזוי - שבוע]]&lt;&gt;"",שבוע_בדילוג[[#This Row],[וסת השבוע פעיל?2]]=""),1,"")</f>
        <v/>
      </c>
      <c r="S1341" s="1" t="str">
        <f>IF(שבוע_בדילוג[[#This Row],[האישה קבעה וסת שבוע בדילוג?]]=1,IF(שבוע_בדילוג[[#This Row],[וסת השבוע פעיל?]]&lt;3,1,0),"")</f>
        <v/>
      </c>
      <c r="T13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1" s="1">
        <f t="shared" si="105"/>
        <v>0</v>
      </c>
      <c r="V1341" s="1" t="str">
        <f t="shared" si="106"/>
        <v/>
      </c>
      <c r="W1341" s="1" t="str">
        <f t="shared" si="107"/>
        <v/>
      </c>
      <c r="X1341" s="1" t="str">
        <f>IF(שבוע_בדילוג[[#This Row],[3 הפלגות זהות]]="","",IF(שבוע_בדילוג[[#This Row],[3 הפלגות זהות]]=1,שבוע_בדילוג[[#This Row],[LengthofCycle]],X1340))</f>
        <v/>
      </c>
      <c r="Z1341" s="1" t="str">
        <f>IF(OR(שבוע_בדילוג[[#This Row],[הווסת פעיל?]]=0,שבוע_בדילוג[[#This Row],[הווסת פעיל?]]=""),"",SUM(Z1340,שבוע_בדילוג[[#This Row],[הווסת פעיל?]]))</f>
        <v/>
      </c>
      <c r="AA1341" s="1" t="str">
        <f>IF(AND(שבוע_בדילוג[[#This Row],[כמה מחזורים עד עקירה]]&lt;&gt;"",Z1342=""),שבוע_בדילוג[[#This Row],[כמה מחזורים עד עקירה]],"")</f>
        <v/>
      </c>
      <c r="AB1341" s="1" t="str">
        <f>IF(AND(שבוע_בדילוג[[#This Row],[הווסת פעיל?]]=1,שבוע_בדילוג[[#This Row],[וסת קבוע אחרון]]&lt;&gt;X1340),שבוע_בדילוג[[#This Row],[וסת קבוע אחרון]],"")</f>
        <v/>
      </c>
      <c r="AC1341" s="1" t="str">
        <f>IF(AND(שבוע_בדילוג[[#This Row],[הווסת פעיל?]]=1,Y1340=0,שבוע_בדילוג[[#This Row],[וסת קבוע אחרון]]=X1340),שבוע_בדילוג[[#This Row],[וסת קבוע אחרון]],"")</f>
        <v/>
      </c>
      <c r="AD1341" s="1" t="str">
        <f>IF(AND(שבוע_בדילוג[[#This Row],[הווסת פעיל?]]=1,Y1340=0,שבוע_בדילוג[[#This Row],[וסת קבוע אחרון]]&lt;&gt;X1340),1,"")</f>
        <v/>
      </c>
      <c r="AE1341" s="1" t="str">
        <f>IF(AND(שבוע_בדילוג[[#This Row],[הווסת פעיל?]]&lt;&gt;"",B1342=1),שבוע_בדילוג[[#This Row],[CycleNumber]],"")</f>
        <v/>
      </c>
      <c r="AF1341" s="1" t="str">
        <f>IF(AND(שבוע_בדילוג[[#This Row],[הווסת פעיל?]]&lt;&gt;"",Y1340=""),שבוע_בדילוג[[#This Row],[CycleNumber]],"")</f>
        <v/>
      </c>
      <c r="AG1341" s="1" t="str">
        <f>IF(B1342=1,"",IF(שבוע_בדילוג[[#This Row],[הווסת פעיל?]]=1,IF(שבוע_בדילוג[[#This Row],[וסת קבוע אחרון]]=F1342,1,0),""))</f>
        <v/>
      </c>
      <c r="AH1341" s="1" t="str">
        <f>IF(B1342=1,"",IF(שבוע_בדילוג[[#This Row],[הווסת פעיל?]]=1,IF(OR(שבוע_בדילוג[[#This Row],[וסת קבוע אחרון]]=F1342,F1342=שבוע_בדילוג[[#This Row],[LengthofCycle]]),1,0),""))</f>
        <v/>
      </c>
      <c r="AI1341" s="1" t="str">
        <f>IF(B1342=1,"",IF(שבוע_בדילוג[[#This Row],[הווסת פעיל?]]=1,IF(OR(שבוע_בדילוג[[#This Row],[וסת קבוע אחרון]]=F1342,F1342=שבוע_בדילוג[[#This Row],[LengthofCycle]],AND(שבוע_בדילוג[[#This Row],[LengthofCycle]]&lt;&gt;שבוע_בדילוג[[#This Row],[וסת קבוע אחרון]],OR(F1342=28,F1342=29))),1,0),""))</f>
        <v/>
      </c>
      <c r="AJ1341" s="1" t="str">
        <f>IF(AND(שבוע_בדילוג[[#This Row],[הווסת פעיל?]]=1,B1342=1),1,"")</f>
        <v/>
      </c>
      <c r="AK1341" s="4">
        <f>IF(AND(שבוע_בדילוג[[#This Row],[הווסת פעיל?]]&lt;&gt;1,B1342&lt;&gt;1,B1342&lt;&gt;""),IF(שבוע_בדילוג[[#This Row],[LengthofCycle]]=F1342,1,0),"")</f>
        <v>1</v>
      </c>
      <c r="AL1341" s="4">
        <f>IF(AND(שבוע_בדילוג[[#This Row],[הווסת פעיל?]]&lt;&gt;1,B1342&lt;&gt;1,B1342&lt;&gt;""),IF(OR(שבוע_בדילוג[[#This Row],[LengthofCycle]]=F1342,F1342=29),1,0),"")</f>
        <v>1</v>
      </c>
      <c r="AM1341" s="4">
        <f>IF(AND(שבוע_בדילוג[[#This Row],[הווסת פעיל?]]&lt;&gt;1,B1342&lt;&gt;1,B1342&lt;&gt;""),IF(OR(שבוע_בדילוג[[#This Row],[LengthofCycle]]=F1342,F1342=29,F1342=28),1,0),"")</f>
        <v>1</v>
      </c>
    </row>
    <row r="1342" spans="1:39" x14ac:dyDescent="0.25">
      <c r="A1342" s="1" t="s">
        <v>164</v>
      </c>
      <c r="B1342" s="1">
        <v>4</v>
      </c>
      <c r="C1342" s="1">
        <v>0</v>
      </c>
      <c r="D1342" s="1">
        <v>0</v>
      </c>
      <c r="E1342" s="1">
        <v>0</v>
      </c>
      <c r="F1342" s="1">
        <v>25</v>
      </c>
      <c r="H1342" s="1">
        <f>שבוע_בדילוג[[#This Row],[LengthofCycle]]+1</f>
        <v>26</v>
      </c>
      <c r="I1342" s="1" t="str">
        <f>IF(IFERROR(LOOKUP(שבוע_בדילוג[[#This Row],[ClientID]],קביעויות[השבוע בדילוג]),FALSE)=שבוע_בדילוג[[#This Row],[ClientID]],1,"")</f>
        <v/>
      </c>
      <c r="J1342" s="1" t="str">
        <f>IF(AND(שבוע_בדילוג[[#This Row],[CycleNumber]]&gt;1,OR(B1343="",שבוע_בדילוג[[#This Row],[CycleNumber]]&gt;B1341)),IF(OR(AND(שבוע_בדילוג[[#This Row],[LengthofCycle]]=29,F1341=29),AND(שבוע_בדילוג[[#This Row],[LengthofCycle]]=36,F1341=36)),1,""),"")</f>
        <v/>
      </c>
      <c r="K1342" s="1" t="str">
        <f>IF(AND(שבוע_בדילוג[[#This Row],[וסת השבוע]]=1,J1341=1,שבוע_בדילוג[[#This Row],[CycleNumber]]&gt;B1341),1,"")</f>
        <v/>
      </c>
      <c r="L1342" s="1" t="str">
        <f>IF(שבוע_בדילוג[[#This Row],[CycleNumber]]=1,"",IF(שבוע_בדילוג[[#This Row],[וסת השבוע]]=1,0,IF(L1341="","",IF(L1341=0,IF(שבוע_בדילוג[[#This Row],[LengthofCycle]]=29,0,1),IF(L1341=1,IF(שבוע_בדילוג[[#This Row],[LengthofCycle]]+F1341=29*2,0,2),IF(L1341=2,IF(שבוע_בדילוג[[#This Row],[LengthofCycle]]+F1341+F1340=29*3,0,3),""))))))</f>
        <v/>
      </c>
      <c r="M1342" s="1" t="str">
        <f>IF(שבוע_בדילוג[[#This Row],[וסת השבוע]]=1,IF(שבוע_בדילוג[[#This Row],[וסת השבוע וההפלגה ביחד]]=1,M1341+1,0),IF(AND(שבוע_בדילוג[[#This Row],[CycleNumber]]&gt;B1341,שבוע_בדילוג[[#This Row],[CycleNumber]]&gt;1),IF(שבוע_בדילוג[[#This Row],[וסת השבוע פעיל?]]&lt;&gt;"",M1341+1,""),""))</f>
        <v/>
      </c>
      <c r="N1342" s="1" t="str">
        <f>IF(שבוע_בדילוג[[#This Row],[וסת השבוע פעיל?2]]="","",IF(AND(שבוע_בדילוג[[#This Row],[וסת השבוע פעיל?]]&lt;&gt;"",שבוע_בדילוג[[#This Row],[CycleNumber]]&lt;B1343,B1343&lt;&gt;"",שבוע_בדילוג[[#This Row],[וסת השבוע פעיל?]]&lt;3),IF(L1343=0,IF(AND(שבוע_בדילוג[[#This Row],[וסת השבוע פעיל?]]&gt;0,J1343=1),0,1),0),""))</f>
        <v/>
      </c>
      <c r="O1342" s="1" t="str">
        <f t="shared" si="104"/>
        <v/>
      </c>
      <c r="P1342" s="1" t="str">
        <f>IF(AND(שבוע_בדילוג[[#This Row],[חיזוי - שבוע]]=1,K1343=1),1,"")</f>
        <v/>
      </c>
      <c r="Q1342" s="1" t="str">
        <f>IF(AND(שבוע_בדילוג[[#This Row],[וסת השבוע פעיל?]]&lt;3,OR(שבוע_בדילוג[[#This Row],[CycleNumber]]&gt;B1343,B1343="")),1,"")</f>
        <v/>
      </c>
      <c r="R1342" s="1" t="str">
        <f>IF(AND(שבוע_בדילוג[[#This Row],[חיזוי - שבוע]]&lt;&gt;"",שבוע_בדילוג[[#This Row],[וסת השבוע פעיל?2]]=""),1,"")</f>
        <v/>
      </c>
      <c r="S1342" s="1" t="str">
        <f>IF(שבוע_בדילוג[[#This Row],[האישה קבעה וסת שבוע בדילוג?]]=1,IF(שבוע_בדילוג[[#This Row],[וסת השבוע פעיל?]]&lt;3,1,0),"")</f>
        <v/>
      </c>
      <c r="T13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2" s="1">
        <f t="shared" si="105"/>
        <v>0</v>
      </c>
      <c r="V1342" s="1">
        <f t="shared" si="106"/>
        <v>0</v>
      </c>
      <c r="W1342" s="1" t="str">
        <f t="shared" si="107"/>
        <v/>
      </c>
      <c r="X1342" s="1" t="str">
        <f>IF(שבוע_בדילוג[[#This Row],[3 הפלגות זהות]]="","",IF(שבוע_בדילוג[[#This Row],[3 הפלגות זהות]]=1,שבוע_בדילוג[[#This Row],[LengthofCycle]],X1341))</f>
        <v/>
      </c>
      <c r="Z1342" s="1" t="str">
        <f>IF(OR(שבוע_בדילוג[[#This Row],[הווסת פעיל?]]=0,שבוע_בדילוג[[#This Row],[הווסת פעיל?]]=""),"",SUM(Z1341,שבוע_בדילוג[[#This Row],[הווסת פעיל?]]))</f>
        <v/>
      </c>
      <c r="AA1342" s="1" t="str">
        <f>IF(AND(שבוע_בדילוג[[#This Row],[כמה מחזורים עד עקירה]]&lt;&gt;"",Z1343=""),שבוע_בדילוג[[#This Row],[כמה מחזורים עד עקירה]],"")</f>
        <v/>
      </c>
      <c r="AB1342" s="1" t="str">
        <f>IF(AND(שבוע_בדילוג[[#This Row],[הווסת פעיל?]]=1,שבוע_בדילוג[[#This Row],[וסת קבוע אחרון]]&lt;&gt;X1341),שבוע_בדילוג[[#This Row],[וסת קבוע אחרון]],"")</f>
        <v/>
      </c>
      <c r="AC1342" s="1" t="str">
        <f>IF(AND(שבוע_בדילוג[[#This Row],[הווסת פעיל?]]=1,Y1341=0,שבוע_בדילוג[[#This Row],[וסת קבוע אחרון]]=X1341),שבוע_בדילוג[[#This Row],[וסת קבוע אחרון]],"")</f>
        <v/>
      </c>
      <c r="AD1342" s="1" t="str">
        <f>IF(AND(שבוע_בדילוג[[#This Row],[הווסת פעיל?]]=1,Y1341=0,שבוע_בדילוג[[#This Row],[וסת קבוע אחרון]]&lt;&gt;X1341),1,"")</f>
        <v/>
      </c>
      <c r="AE1342" s="1" t="str">
        <f>IF(AND(שבוע_בדילוג[[#This Row],[הווסת פעיל?]]&lt;&gt;"",B1343=1),שבוע_בדילוג[[#This Row],[CycleNumber]],"")</f>
        <v/>
      </c>
      <c r="AF1342" s="1" t="str">
        <f>IF(AND(שבוע_בדילוג[[#This Row],[הווסת פעיל?]]&lt;&gt;"",Y1341=""),שבוע_בדילוג[[#This Row],[CycleNumber]],"")</f>
        <v/>
      </c>
      <c r="AG1342" s="1" t="str">
        <f>IF(B1343=1,"",IF(שבוע_בדילוג[[#This Row],[הווסת פעיל?]]=1,IF(שבוע_בדילוג[[#This Row],[וסת קבוע אחרון]]=F1343,1,0),""))</f>
        <v/>
      </c>
      <c r="AH1342" s="1" t="str">
        <f>IF(B1343=1,"",IF(שבוע_בדילוג[[#This Row],[הווסת פעיל?]]=1,IF(OR(שבוע_בדילוג[[#This Row],[וסת קבוע אחרון]]=F1343,F1343=שבוע_בדילוג[[#This Row],[LengthofCycle]]),1,0),""))</f>
        <v/>
      </c>
      <c r="AI1342" s="1" t="str">
        <f>IF(B1343=1,"",IF(שבוע_בדילוג[[#This Row],[הווסת פעיל?]]=1,IF(OR(שבוע_בדילוג[[#This Row],[וסת קבוע אחרון]]=F1343,F1343=שבוע_בדילוג[[#This Row],[LengthofCycle]],AND(שבוע_בדילוג[[#This Row],[LengthofCycle]]&lt;&gt;שבוע_בדילוג[[#This Row],[וסת קבוע אחרון]],OR(F1343=28,F1343=29))),1,0),""))</f>
        <v/>
      </c>
      <c r="AJ1342" s="1" t="str">
        <f>IF(AND(שבוע_בדילוג[[#This Row],[הווסת פעיל?]]=1,B1343=1),1,"")</f>
        <v/>
      </c>
      <c r="AK1342" s="4">
        <f>IF(AND(שבוע_בדילוג[[#This Row],[הווסת פעיל?]]&lt;&gt;1,B1343&lt;&gt;1,B1343&lt;&gt;""),IF(שבוע_בדילוג[[#This Row],[LengthofCycle]]=F1343,1,0),"")</f>
        <v>0</v>
      </c>
      <c r="AL1342" s="4">
        <f>IF(AND(שבוע_בדילוג[[#This Row],[הווסת פעיל?]]&lt;&gt;1,B1343&lt;&gt;1,B1343&lt;&gt;""),IF(OR(שבוע_בדילוג[[#This Row],[LengthofCycle]]=F1343,F1343=29),1,0),"")</f>
        <v>0</v>
      </c>
      <c r="AM1342" s="4">
        <f>IF(AND(שבוע_בדילוג[[#This Row],[הווסת פעיל?]]&lt;&gt;1,B1343&lt;&gt;1,B1343&lt;&gt;""),IF(OR(שבוע_בדילוג[[#This Row],[LengthofCycle]]=F1343,F1343=29,F1343=28),1,0),"")</f>
        <v>0</v>
      </c>
    </row>
    <row r="1343" spans="1:39" x14ac:dyDescent="0.25">
      <c r="A1343" s="1" t="s">
        <v>164</v>
      </c>
      <c r="B1343" s="1">
        <v>5</v>
      </c>
      <c r="C1343" s="1">
        <v>0</v>
      </c>
      <c r="D1343" s="1">
        <v>0</v>
      </c>
      <c r="E1343" s="1">
        <v>0</v>
      </c>
      <c r="F1343" s="1">
        <v>27</v>
      </c>
      <c r="H1343" s="1">
        <f>שבוע_בדילוג[[#This Row],[LengthofCycle]]+1</f>
        <v>28</v>
      </c>
      <c r="I1343" s="1" t="str">
        <f>IF(IFERROR(LOOKUP(שבוע_בדילוג[[#This Row],[ClientID]],קביעויות[השבוע בדילוג]),FALSE)=שבוע_בדילוג[[#This Row],[ClientID]],1,"")</f>
        <v/>
      </c>
      <c r="J1343" s="1" t="str">
        <f>IF(AND(שבוע_בדילוג[[#This Row],[CycleNumber]]&gt;1,OR(B1344="",שבוע_בדילוג[[#This Row],[CycleNumber]]&gt;B1342)),IF(OR(AND(שבוע_בדילוג[[#This Row],[LengthofCycle]]=29,F1342=29),AND(שבוע_בדילוג[[#This Row],[LengthofCycle]]=36,F1342=36)),1,""),"")</f>
        <v/>
      </c>
      <c r="K1343" s="1" t="str">
        <f>IF(AND(שבוע_בדילוג[[#This Row],[וסת השבוע]]=1,J1342=1,שבוע_בדילוג[[#This Row],[CycleNumber]]&gt;B1342),1,"")</f>
        <v/>
      </c>
      <c r="L1343" s="1" t="str">
        <f>IF(שבוע_בדילוג[[#This Row],[CycleNumber]]=1,"",IF(שבוע_בדילוג[[#This Row],[וסת השבוע]]=1,0,IF(L1342="","",IF(L1342=0,IF(שבוע_בדילוג[[#This Row],[LengthofCycle]]=29,0,1),IF(L1342=1,IF(שבוע_בדילוג[[#This Row],[LengthofCycle]]+F1342=29*2,0,2),IF(L1342=2,IF(שבוע_בדילוג[[#This Row],[LengthofCycle]]+F1342+F1341=29*3,0,3),""))))))</f>
        <v/>
      </c>
      <c r="M1343" s="1" t="str">
        <f>IF(שבוע_בדילוג[[#This Row],[וסת השבוע]]=1,IF(שבוע_בדילוג[[#This Row],[וסת השבוע וההפלגה ביחד]]=1,M1342+1,0),IF(AND(שבוע_בדילוג[[#This Row],[CycleNumber]]&gt;B1342,שבוע_בדילוג[[#This Row],[CycleNumber]]&gt;1),IF(שבוע_בדילוג[[#This Row],[וסת השבוע פעיל?]]&lt;&gt;"",M1342+1,""),""))</f>
        <v/>
      </c>
      <c r="N1343" s="1" t="str">
        <f>IF(שבוע_בדילוג[[#This Row],[וסת השבוע פעיל?2]]="","",IF(AND(שבוע_בדילוג[[#This Row],[וסת השבוע פעיל?]]&lt;&gt;"",שבוע_בדילוג[[#This Row],[CycleNumber]]&lt;B1344,B1344&lt;&gt;"",שבוע_בדילוג[[#This Row],[וסת השבוע פעיל?]]&lt;3),IF(L1344=0,IF(AND(שבוע_בדילוג[[#This Row],[וסת השבוע פעיל?]]&gt;0,J1344=1),0,1),0),""))</f>
        <v/>
      </c>
      <c r="O1343" s="1" t="str">
        <f t="shared" si="104"/>
        <v/>
      </c>
      <c r="P1343" s="1" t="str">
        <f>IF(AND(שבוע_בדילוג[[#This Row],[חיזוי - שבוע]]=1,K1344=1),1,"")</f>
        <v/>
      </c>
      <c r="Q1343" s="1" t="str">
        <f>IF(AND(שבוע_בדילוג[[#This Row],[וסת השבוע פעיל?]]&lt;3,OR(שבוע_בדילוג[[#This Row],[CycleNumber]]&gt;B1344,B1344="")),1,"")</f>
        <v/>
      </c>
      <c r="R1343" s="1" t="str">
        <f>IF(AND(שבוע_בדילוג[[#This Row],[חיזוי - שבוע]]&lt;&gt;"",שבוע_בדילוג[[#This Row],[וסת השבוע פעיל?2]]=""),1,"")</f>
        <v/>
      </c>
      <c r="S1343" s="1" t="str">
        <f>IF(שבוע_בדילוג[[#This Row],[האישה קבעה וסת שבוע בדילוג?]]=1,IF(שבוע_בדילוג[[#This Row],[וסת השבוע פעיל?]]&lt;3,1,0),"")</f>
        <v/>
      </c>
      <c r="T13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3" s="1">
        <f t="shared" si="105"/>
        <v>0</v>
      </c>
      <c r="V1343" s="1">
        <f t="shared" si="106"/>
        <v>0</v>
      </c>
      <c r="W1343" s="1">
        <f t="shared" si="107"/>
        <v>0</v>
      </c>
      <c r="X1343" s="1" t="str">
        <f>IF(שבוע_בדילוג[[#This Row],[3 הפלגות זהות]]="","",IF(שבוע_בדילוג[[#This Row],[3 הפלגות זהות]]=1,שבוע_בדילוג[[#This Row],[LengthofCycle]],X1342))</f>
        <v/>
      </c>
      <c r="Z1343" s="1" t="str">
        <f>IF(OR(שבוע_בדילוג[[#This Row],[הווסת פעיל?]]=0,שבוע_בדילוג[[#This Row],[הווסת פעיל?]]=""),"",SUM(Z1342,שבוע_בדילוג[[#This Row],[הווסת פעיל?]]))</f>
        <v/>
      </c>
      <c r="AA1343" s="1" t="str">
        <f>IF(AND(שבוע_בדילוג[[#This Row],[כמה מחזורים עד עקירה]]&lt;&gt;"",Z1344=""),שבוע_בדילוג[[#This Row],[כמה מחזורים עד עקירה]],"")</f>
        <v/>
      </c>
      <c r="AB1343" s="1" t="str">
        <f>IF(AND(שבוע_בדילוג[[#This Row],[הווסת פעיל?]]=1,שבוע_בדילוג[[#This Row],[וסת קבוע אחרון]]&lt;&gt;X1342),שבוע_בדילוג[[#This Row],[וסת קבוע אחרון]],"")</f>
        <v/>
      </c>
      <c r="AC1343" s="1" t="str">
        <f>IF(AND(שבוע_בדילוג[[#This Row],[הווסת פעיל?]]=1,Y1342=0,שבוע_בדילוג[[#This Row],[וסת קבוע אחרון]]=X1342),שבוע_בדילוג[[#This Row],[וסת קבוע אחרון]],"")</f>
        <v/>
      </c>
      <c r="AD1343" s="1" t="str">
        <f>IF(AND(שבוע_בדילוג[[#This Row],[הווסת פעיל?]]=1,Y1342=0,שבוע_בדילוג[[#This Row],[וסת קבוע אחרון]]&lt;&gt;X1342),1,"")</f>
        <v/>
      </c>
      <c r="AE1343" s="1" t="str">
        <f>IF(AND(שבוע_בדילוג[[#This Row],[הווסת פעיל?]]&lt;&gt;"",B1344=1),שבוע_בדילוג[[#This Row],[CycleNumber]],"")</f>
        <v/>
      </c>
      <c r="AF1343" s="1" t="str">
        <f>IF(AND(שבוע_בדילוג[[#This Row],[הווסת פעיל?]]&lt;&gt;"",Y1342=""),שבוע_בדילוג[[#This Row],[CycleNumber]],"")</f>
        <v/>
      </c>
      <c r="AG1343" s="1" t="str">
        <f>IF(B1344=1,"",IF(שבוע_בדילוג[[#This Row],[הווסת פעיל?]]=1,IF(שבוע_בדילוג[[#This Row],[וסת קבוע אחרון]]=F1344,1,0),""))</f>
        <v/>
      </c>
      <c r="AH1343" s="1" t="str">
        <f>IF(B1344=1,"",IF(שבוע_בדילוג[[#This Row],[הווסת פעיל?]]=1,IF(OR(שבוע_בדילוג[[#This Row],[וסת קבוע אחרון]]=F1344,F1344=שבוע_בדילוג[[#This Row],[LengthofCycle]]),1,0),""))</f>
        <v/>
      </c>
      <c r="AI1343" s="1" t="str">
        <f>IF(B1344=1,"",IF(שבוע_בדילוג[[#This Row],[הווסת פעיל?]]=1,IF(OR(שבוע_בדילוג[[#This Row],[וסת קבוע אחרון]]=F1344,F1344=שבוע_בדילוג[[#This Row],[LengthofCycle]],AND(שבוע_בדילוג[[#This Row],[LengthofCycle]]&lt;&gt;שבוע_בדילוג[[#This Row],[וסת קבוע אחרון]],OR(F1344=28,F1344=29))),1,0),""))</f>
        <v/>
      </c>
      <c r="AJ1343" s="1" t="str">
        <f>IF(AND(שבוע_בדילוג[[#This Row],[הווסת פעיל?]]=1,B1344=1),1,"")</f>
        <v/>
      </c>
      <c r="AK1343" s="4">
        <f>IF(AND(שבוע_בדילוג[[#This Row],[הווסת פעיל?]]&lt;&gt;1,B1344&lt;&gt;1,B1344&lt;&gt;""),IF(שבוע_בדילוג[[#This Row],[LengthofCycle]]=F1344,1,0),"")</f>
        <v>0</v>
      </c>
      <c r="AL1343" s="4">
        <f>IF(AND(שבוע_בדילוג[[#This Row],[הווסת פעיל?]]&lt;&gt;1,B1344&lt;&gt;1,B1344&lt;&gt;""),IF(OR(שבוע_בדילוג[[#This Row],[LengthofCycle]]=F1344,F1344=29),1,0),"")</f>
        <v>0</v>
      </c>
      <c r="AM1343" s="4">
        <f>IF(AND(שבוע_בדילוג[[#This Row],[הווסת פעיל?]]&lt;&gt;1,B1344&lt;&gt;1,B1344&lt;&gt;""),IF(OR(שבוע_בדילוג[[#This Row],[LengthofCycle]]=F1344,F1344=29,F1344=28),1,0),"")</f>
        <v>0</v>
      </c>
    </row>
    <row r="1344" spans="1:39" x14ac:dyDescent="0.25">
      <c r="A1344" s="1" t="s">
        <v>164</v>
      </c>
      <c r="B1344" s="1">
        <v>6</v>
      </c>
      <c r="C1344" s="1">
        <v>0</v>
      </c>
      <c r="D1344" s="1">
        <v>0</v>
      </c>
      <c r="E1344" s="1">
        <v>0</v>
      </c>
      <c r="F1344" s="1">
        <v>21</v>
      </c>
      <c r="H1344" s="1">
        <f>שבוע_בדילוג[[#This Row],[LengthofCycle]]+1</f>
        <v>22</v>
      </c>
      <c r="I1344" s="1" t="str">
        <f>IF(IFERROR(LOOKUP(שבוע_בדילוג[[#This Row],[ClientID]],קביעויות[השבוע בדילוג]),FALSE)=שבוע_בדילוג[[#This Row],[ClientID]],1,"")</f>
        <v/>
      </c>
      <c r="J1344" s="1" t="str">
        <f>IF(AND(שבוע_בדילוג[[#This Row],[CycleNumber]]&gt;1,OR(B1345="",שבוע_בדילוג[[#This Row],[CycleNumber]]&gt;B1343)),IF(OR(AND(שבוע_בדילוג[[#This Row],[LengthofCycle]]=29,F1343=29),AND(שבוע_בדילוג[[#This Row],[LengthofCycle]]=36,F1343=36)),1,""),"")</f>
        <v/>
      </c>
      <c r="K1344" s="1" t="str">
        <f>IF(AND(שבוע_בדילוג[[#This Row],[וסת השבוע]]=1,J1343=1,שבוע_בדילוג[[#This Row],[CycleNumber]]&gt;B1343),1,"")</f>
        <v/>
      </c>
      <c r="L1344" s="1" t="str">
        <f>IF(שבוע_בדילוג[[#This Row],[CycleNumber]]=1,"",IF(שבוע_בדילוג[[#This Row],[וסת השבוע]]=1,0,IF(L1343="","",IF(L1343=0,IF(שבוע_בדילוג[[#This Row],[LengthofCycle]]=29,0,1),IF(L1343=1,IF(שבוע_בדילוג[[#This Row],[LengthofCycle]]+F1343=29*2,0,2),IF(L1343=2,IF(שבוע_בדילוג[[#This Row],[LengthofCycle]]+F1343+F1342=29*3,0,3),""))))))</f>
        <v/>
      </c>
      <c r="M1344" s="1" t="str">
        <f>IF(שבוע_בדילוג[[#This Row],[וסת השבוע]]=1,IF(שבוע_בדילוג[[#This Row],[וסת השבוע וההפלגה ביחד]]=1,M1343+1,0),IF(AND(שבוע_בדילוג[[#This Row],[CycleNumber]]&gt;B1343,שבוע_בדילוג[[#This Row],[CycleNumber]]&gt;1),IF(שבוע_בדילוג[[#This Row],[וסת השבוע פעיל?]]&lt;&gt;"",M1343+1,""),""))</f>
        <v/>
      </c>
      <c r="N1344" s="1" t="str">
        <f>IF(שבוע_בדילוג[[#This Row],[וסת השבוע פעיל?2]]="","",IF(AND(שבוע_בדילוג[[#This Row],[וסת השבוע פעיל?]]&lt;&gt;"",שבוע_בדילוג[[#This Row],[CycleNumber]]&lt;B1345,B1345&lt;&gt;"",שבוע_בדילוג[[#This Row],[וסת השבוע פעיל?]]&lt;3),IF(L1345=0,IF(AND(שבוע_בדילוג[[#This Row],[וסת השבוע פעיל?]]&gt;0,J1345=1),0,1),0),""))</f>
        <v/>
      </c>
      <c r="O1344" s="1" t="str">
        <f t="shared" si="104"/>
        <v/>
      </c>
      <c r="P1344" s="1" t="str">
        <f>IF(AND(שבוע_בדילוג[[#This Row],[חיזוי - שבוע]]=1,K1345=1),1,"")</f>
        <v/>
      </c>
      <c r="Q1344" s="1" t="str">
        <f>IF(AND(שבוע_בדילוג[[#This Row],[וסת השבוע פעיל?]]&lt;3,OR(שבוע_בדילוג[[#This Row],[CycleNumber]]&gt;B1345,B1345="")),1,"")</f>
        <v/>
      </c>
      <c r="R1344" s="1" t="str">
        <f>IF(AND(שבוע_בדילוג[[#This Row],[חיזוי - שבוע]]&lt;&gt;"",שבוע_בדילוג[[#This Row],[וסת השבוע פעיל?2]]=""),1,"")</f>
        <v/>
      </c>
      <c r="S1344" s="1" t="str">
        <f>IF(שבוע_בדילוג[[#This Row],[האישה קבעה וסת שבוע בדילוג?]]=1,IF(שבוע_בדילוג[[#This Row],[וסת השבוע פעיל?]]&lt;3,1,0),"")</f>
        <v/>
      </c>
      <c r="T13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4" s="1">
        <f t="shared" si="105"/>
        <v>0</v>
      </c>
      <c r="V1344" s="1">
        <f t="shared" si="106"/>
        <v>0</v>
      </c>
      <c r="W1344" s="1">
        <f t="shared" si="107"/>
        <v>0</v>
      </c>
      <c r="X1344" s="1" t="str">
        <f>IF(שבוע_בדילוג[[#This Row],[3 הפלגות זהות]]="","",IF(שבוע_בדילוג[[#This Row],[3 הפלגות זהות]]=1,שבוע_בדילוג[[#This Row],[LengthofCycle]],X1343))</f>
        <v/>
      </c>
      <c r="Z1344" s="1" t="str">
        <f>IF(OR(שבוע_בדילוג[[#This Row],[הווסת פעיל?]]=0,שבוע_בדילוג[[#This Row],[הווסת פעיל?]]=""),"",SUM(Z1343,שבוע_בדילוג[[#This Row],[הווסת פעיל?]]))</f>
        <v/>
      </c>
      <c r="AA1344" s="1" t="str">
        <f>IF(AND(שבוע_בדילוג[[#This Row],[כמה מחזורים עד עקירה]]&lt;&gt;"",Z1345=""),שבוע_בדילוג[[#This Row],[כמה מחזורים עד עקירה]],"")</f>
        <v/>
      </c>
      <c r="AB1344" s="1" t="str">
        <f>IF(AND(שבוע_בדילוג[[#This Row],[הווסת פעיל?]]=1,שבוע_בדילוג[[#This Row],[וסת קבוע אחרון]]&lt;&gt;X1343),שבוע_בדילוג[[#This Row],[וסת קבוע אחרון]],"")</f>
        <v/>
      </c>
      <c r="AC1344" s="1" t="str">
        <f>IF(AND(שבוע_בדילוג[[#This Row],[הווסת פעיל?]]=1,Y1343=0,שבוע_בדילוג[[#This Row],[וסת קבוע אחרון]]=X1343),שבוע_בדילוג[[#This Row],[וסת קבוע אחרון]],"")</f>
        <v/>
      </c>
      <c r="AD1344" s="1" t="str">
        <f>IF(AND(שבוע_בדילוג[[#This Row],[הווסת פעיל?]]=1,Y1343=0,שבוע_בדילוג[[#This Row],[וסת קבוע אחרון]]&lt;&gt;X1343),1,"")</f>
        <v/>
      </c>
      <c r="AE1344" s="1" t="str">
        <f>IF(AND(שבוע_בדילוג[[#This Row],[הווסת פעיל?]]&lt;&gt;"",B1345=1),שבוע_בדילוג[[#This Row],[CycleNumber]],"")</f>
        <v/>
      </c>
      <c r="AF1344" s="1" t="str">
        <f>IF(AND(שבוע_בדילוג[[#This Row],[הווסת פעיל?]]&lt;&gt;"",Y1343=""),שבוע_בדילוג[[#This Row],[CycleNumber]],"")</f>
        <v/>
      </c>
      <c r="AG1344" s="1" t="str">
        <f>IF(B1345=1,"",IF(שבוע_בדילוג[[#This Row],[הווסת פעיל?]]=1,IF(שבוע_בדילוג[[#This Row],[וסת קבוע אחרון]]=F1345,1,0),""))</f>
        <v/>
      </c>
      <c r="AH1344" s="1" t="str">
        <f>IF(B1345=1,"",IF(שבוע_בדילוג[[#This Row],[הווסת פעיל?]]=1,IF(OR(שבוע_בדילוג[[#This Row],[וסת קבוע אחרון]]=F1345,F1345=שבוע_בדילוג[[#This Row],[LengthofCycle]]),1,0),""))</f>
        <v/>
      </c>
      <c r="AI1344" s="1" t="str">
        <f>IF(B1345=1,"",IF(שבוע_בדילוג[[#This Row],[הווסת פעיל?]]=1,IF(OR(שבוע_בדילוג[[#This Row],[וסת קבוע אחרון]]=F1345,F1345=שבוע_בדילוג[[#This Row],[LengthofCycle]],AND(שבוע_בדילוג[[#This Row],[LengthofCycle]]&lt;&gt;שבוע_בדילוג[[#This Row],[וסת קבוע אחרון]],OR(F1345=28,F1345=29))),1,0),""))</f>
        <v/>
      </c>
      <c r="AJ1344" s="1" t="str">
        <f>IF(AND(שבוע_בדילוג[[#This Row],[הווסת פעיל?]]=1,B1345=1),1,"")</f>
        <v/>
      </c>
      <c r="AK1344" s="4">
        <f>IF(AND(שבוע_בדילוג[[#This Row],[הווסת פעיל?]]&lt;&gt;1,B1345&lt;&gt;1,B1345&lt;&gt;""),IF(שבוע_בדילוג[[#This Row],[LengthofCycle]]=F1345,1,0),"")</f>
        <v>0</v>
      </c>
      <c r="AL1344" s="4">
        <f>IF(AND(שבוע_בדילוג[[#This Row],[הווסת פעיל?]]&lt;&gt;1,B1345&lt;&gt;1,B1345&lt;&gt;""),IF(OR(שבוע_בדילוג[[#This Row],[LengthofCycle]]=F1345,F1345=29),1,0),"")</f>
        <v>0</v>
      </c>
      <c r="AM1344" s="4">
        <f>IF(AND(שבוע_בדילוג[[#This Row],[הווסת פעיל?]]&lt;&gt;1,B1345&lt;&gt;1,B1345&lt;&gt;""),IF(OR(שבוע_בדילוג[[#This Row],[LengthofCycle]]=F1345,F1345=29,F1345=28),1,0),"")</f>
        <v>0</v>
      </c>
    </row>
    <row r="1345" spans="1:39" x14ac:dyDescent="0.25">
      <c r="A1345" s="1" t="s">
        <v>164</v>
      </c>
      <c r="B1345" s="1">
        <v>7</v>
      </c>
      <c r="C1345" s="1">
        <v>0</v>
      </c>
      <c r="D1345" s="1">
        <v>1</v>
      </c>
      <c r="E1345" s="1">
        <v>0</v>
      </c>
      <c r="F1345" s="1">
        <v>24</v>
      </c>
      <c r="H1345" s="1">
        <f>שבוע_בדילוג[[#This Row],[LengthofCycle]]+1</f>
        <v>25</v>
      </c>
      <c r="I1345" s="1" t="str">
        <f>IF(IFERROR(LOOKUP(שבוע_בדילוג[[#This Row],[ClientID]],קביעויות[השבוע בדילוג]),FALSE)=שבוע_בדילוג[[#This Row],[ClientID]],1,"")</f>
        <v/>
      </c>
      <c r="J1345" s="1" t="str">
        <f>IF(AND(שבוע_בדילוג[[#This Row],[CycleNumber]]&gt;1,OR(B1346="",שבוע_בדילוג[[#This Row],[CycleNumber]]&gt;B1344)),IF(OR(AND(שבוע_בדילוג[[#This Row],[LengthofCycle]]=29,F1344=29),AND(שבוע_בדילוג[[#This Row],[LengthofCycle]]=36,F1344=36)),1,""),"")</f>
        <v/>
      </c>
      <c r="K1345" s="1" t="str">
        <f>IF(AND(שבוע_בדילוג[[#This Row],[וסת השבוע]]=1,J1344=1,שבוע_בדילוג[[#This Row],[CycleNumber]]&gt;B1344),1,"")</f>
        <v/>
      </c>
      <c r="L1345" s="1" t="str">
        <f>IF(שבוע_בדילוג[[#This Row],[CycleNumber]]=1,"",IF(שבוע_בדילוג[[#This Row],[וסת השבוע]]=1,0,IF(L1344="","",IF(L1344=0,IF(שבוע_בדילוג[[#This Row],[LengthofCycle]]=29,0,1),IF(L1344=1,IF(שבוע_בדילוג[[#This Row],[LengthofCycle]]+F1344=29*2,0,2),IF(L1344=2,IF(שבוע_בדילוג[[#This Row],[LengthofCycle]]+F1344+F1343=29*3,0,3),""))))))</f>
        <v/>
      </c>
      <c r="M1345" s="1" t="str">
        <f>IF(שבוע_בדילוג[[#This Row],[וסת השבוע]]=1,IF(שבוע_בדילוג[[#This Row],[וסת השבוע וההפלגה ביחד]]=1,M1344+1,0),IF(AND(שבוע_בדילוג[[#This Row],[CycleNumber]]&gt;B1344,שבוע_בדילוג[[#This Row],[CycleNumber]]&gt;1),IF(שבוע_בדילוג[[#This Row],[וסת השבוע פעיל?]]&lt;&gt;"",M1344+1,""),""))</f>
        <v/>
      </c>
      <c r="N1345" s="1" t="str">
        <f>IF(שבוע_בדילוג[[#This Row],[וסת השבוע פעיל?2]]="","",IF(AND(שבוע_בדילוג[[#This Row],[וסת השבוע פעיל?]]&lt;&gt;"",שבוע_בדילוג[[#This Row],[CycleNumber]]&lt;B1346,B1346&lt;&gt;"",שבוע_בדילוג[[#This Row],[וסת השבוע פעיל?]]&lt;3),IF(L1346=0,IF(AND(שבוע_בדילוג[[#This Row],[וסת השבוע פעיל?]]&gt;0,J1346=1),0,1),0),""))</f>
        <v/>
      </c>
      <c r="O1345" s="1" t="str">
        <f t="shared" si="104"/>
        <v/>
      </c>
      <c r="P1345" s="1" t="str">
        <f>IF(AND(שבוע_בדילוג[[#This Row],[חיזוי - שבוע]]=1,K1346=1),1,"")</f>
        <v/>
      </c>
      <c r="Q1345" s="1" t="str">
        <f>IF(AND(שבוע_בדילוג[[#This Row],[וסת השבוע פעיל?]]&lt;3,OR(שבוע_בדילוג[[#This Row],[CycleNumber]]&gt;B1346,B1346="")),1,"")</f>
        <v/>
      </c>
      <c r="R1345" s="1" t="str">
        <f>IF(AND(שבוע_בדילוג[[#This Row],[חיזוי - שבוע]]&lt;&gt;"",שבוע_בדילוג[[#This Row],[וסת השבוע פעיל?2]]=""),1,"")</f>
        <v/>
      </c>
      <c r="S1345" s="1" t="str">
        <f>IF(שבוע_בדילוג[[#This Row],[האישה קבעה וסת שבוע בדילוג?]]=1,IF(שבוע_בדילוג[[#This Row],[וסת השבוע פעיל?]]&lt;3,1,0),"")</f>
        <v/>
      </c>
      <c r="T13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5" s="1">
        <f t="shared" si="105"/>
        <v>0</v>
      </c>
      <c r="V1345" s="1">
        <f t="shared" si="106"/>
        <v>0</v>
      </c>
      <c r="W1345" s="1">
        <f t="shared" si="107"/>
        <v>0</v>
      </c>
      <c r="X1345" s="1" t="str">
        <f>IF(שבוע_בדילוג[[#This Row],[3 הפלגות זהות]]="","",IF(שבוע_בדילוג[[#This Row],[3 הפלגות זהות]]=1,שבוע_בדילוג[[#This Row],[LengthofCycle]],X1344))</f>
        <v/>
      </c>
      <c r="Z1345" s="1" t="str">
        <f>IF(OR(שבוע_בדילוג[[#This Row],[הווסת פעיל?]]=0,שבוע_בדילוג[[#This Row],[הווסת פעיל?]]=""),"",SUM(Z1344,שבוע_בדילוג[[#This Row],[הווסת פעיל?]]))</f>
        <v/>
      </c>
      <c r="AA1345" s="1" t="str">
        <f>IF(AND(שבוע_בדילוג[[#This Row],[כמה מחזורים עד עקירה]]&lt;&gt;"",Z1346=""),שבוע_בדילוג[[#This Row],[כמה מחזורים עד עקירה]],"")</f>
        <v/>
      </c>
      <c r="AB1345" s="1" t="str">
        <f>IF(AND(שבוע_בדילוג[[#This Row],[הווסת פעיל?]]=1,שבוע_בדילוג[[#This Row],[וסת קבוע אחרון]]&lt;&gt;X1344),שבוע_בדילוג[[#This Row],[וסת קבוע אחרון]],"")</f>
        <v/>
      </c>
      <c r="AC1345" s="1" t="str">
        <f>IF(AND(שבוע_בדילוג[[#This Row],[הווסת פעיל?]]=1,Y1344=0,שבוע_בדילוג[[#This Row],[וסת קבוע אחרון]]=X1344),שבוע_בדילוג[[#This Row],[וסת קבוע אחרון]],"")</f>
        <v/>
      </c>
      <c r="AD1345" s="1" t="str">
        <f>IF(AND(שבוע_בדילוג[[#This Row],[הווסת פעיל?]]=1,Y1344=0,שבוע_בדילוג[[#This Row],[וסת קבוע אחרון]]&lt;&gt;X1344),1,"")</f>
        <v/>
      </c>
      <c r="AE1345" s="1" t="str">
        <f>IF(AND(שבוע_בדילוג[[#This Row],[הווסת פעיל?]]&lt;&gt;"",B1346=1),שבוע_בדילוג[[#This Row],[CycleNumber]],"")</f>
        <v/>
      </c>
      <c r="AF1345" s="1" t="str">
        <f>IF(AND(שבוע_בדילוג[[#This Row],[הווסת פעיל?]]&lt;&gt;"",Y1344=""),שבוע_בדילוג[[#This Row],[CycleNumber]],"")</f>
        <v/>
      </c>
      <c r="AG1345" s="1" t="str">
        <f>IF(B1346=1,"",IF(שבוע_בדילוג[[#This Row],[הווסת פעיל?]]=1,IF(שבוע_בדילוג[[#This Row],[וסת קבוע אחרון]]=F1346,1,0),""))</f>
        <v/>
      </c>
      <c r="AH1345" s="1" t="str">
        <f>IF(B1346=1,"",IF(שבוע_בדילוג[[#This Row],[הווסת פעיל?]]=1,IF(OR(שבוע_בדילוג[[#This Row],[וסת קבוע אחרון]]=F1346,F1346=שבוע_בדילוג[[#This Row],[LengthofCycle]]),1,0),""))</f>
        <v/>
      </c>
      <c r="AI1345" s="1" t="str">
        <f>IF(B1346=1,"",IF(שבוע_בדילוג[[#This Row],[הווסת פעיל?]]=1,IF(OR(שבוע_בדילוג[[#This Row],[וסת קבוע אחרון]]=F1346,F1346=שבוע_בדילוג[[#This Row],[LengthofCycle]],AND(שבוע_בדילוג[[#This Row],[LengthofCycle]]&lt;&gt;שבוע_בדילוג[[#This Row],[וסת קבוע אחרון]],OR(F1346=28,F1346=29))),1,0),""))</f>
        <v/>
      </c>
      <c r="AJ1345" s="1" t="str">
        <f>IF(AND(שבוע_בדילוג[[#This Row],[הווסת פעיל?]]=1,B1346=1),1,"")</f>
        <v/>
      </c>
      <c r="AK1345" s="4">
        <f>IF(AND(שבוע_בדילוג[[#This Row],[הווסת פעיל?]]&lt;&gt;1,B1346&lt;&gt;1,B1346&lt;&gt;""),IF(שבוע_בדילוג[[#This Row],[LengthofCycle]]=F1346,1,0),"")</f>
        <v>0</v>
      </c>
      <c r="AL1345" s="4">
        <f>IF(AND(שבוע_בדילוג[[#This Row],[הווסת פעיל?]]&lt;&gt;1,B1346&lt;&gt;1,B1346&lt;&gt;""),IF(OR(שבוע_בדילוג[[#This Row],[LengthofCycle]]=F1346,F1346=29),1,0),"")</f>
        <v>1</v>
      </c>
      <c r="AM1345" s="4">
        <f>IF(AND(שבוע_בדילוג[[#This Row],[הווסת פעיל?]]&lt;&gt;1,B1346&lt;&gt;1,B1346&lt;&gt;""),IF(OR(שבוע_בדילוג[[#This Row],[LengthofCycle]]=F1346,F1346=29,F1346=28),1,0),"")</f>
        <v>1</v>
      </c>
    </row>
    <row r="1346" spans="1:39" x14ac:dyDescent="0.25">
      <c r="A1346" s="1" t="s">
        <v>164</v>
      </c>
      <c r="B1346" s="1">
        <v>8</v>
      </c>
      <c r="C1346" s="1">
        <v>0</v>
      </c>
      <c r="D1346" s="1">
        <v>0</v>
      </c>
      <c r="E1346" s="1">
        <v>0</v>
      </c>
      <c r="F1346" s="1">
        <v>29</v>
      </c>
      <c r="H1346" s="1">
        <f>שבוע_בדילוג[[#This Row],[LengthofCycle]]+1</f>
        <v>30</v>
      </c>
      <c r="I1346" s="1" t="str">
        <f>IF(IFERROR(LOOKUP(שבוע_בדילוג[[#This Row],[ClientID]],קביעויות[השבוע בדילוג]),FALSE)=שבוע_בדילוג[[#This Row],[ClientID]],1,"")</f>
        <v/>
      </c>
      <c r="J1346" s="1" t="str">
        <f>IF(AND(שבוע_בדילוג[[#This Row],[CycleNumber]]&gt;1,OR(B1347="",שבוע_בדילוג[[#This Row],[CycleNumber]]&gt;B1345)),IF(OR(AND(שבוע_בדילוג[[#This Row],[LengthofCycle]]=29,F1345=29),AND(שבוע_בדילוג[[#This Row],[LengthofCycle]]=36,F1345=36)),1,""),"")</f>
        <v/>
      </c>
      <c r="K1346" s="1" t="str">
        <f>IF(AND(שבוע_בדילוג[[#This Row],[וסת השבוע]]=1,J1345=1,שבוע_בדילוג[[#This Row],[CycleNumber]]&gt;B1345),1,"")</f>
        <v/>
      </c>
      <c r="L1346" s="1" t="str">
        <f>IF(שבוע_בדילוג[[#This Row],[CycleNumber]]=1,"",IF(שבוע_בדילוג[[#This Row],[וסת השבוע]]=1,0,IF(L1345="","",IF(L1345=0,IF(שבוע_בדילוג[[#This Row],[LengthofCycle]]=29,0,1),IF(L1345=1,IF(שבוע_בדילוג[[#This Row],[LengthofCycle]]+F1345=29*2,0,2),IF(L1345=2,IF(שבוע_בדילוג[[#This Row],[LengthofCycle]]+F1345+F1344=29*3,0,3),""))))))</f>
        <v/>
      </c>
      <c r="M1346" s="1" t="str">
        <f>IF(שבוע_בדילוג[[#This Row],[וסת השבוע]]=1,IF(שבוע_בדילוג[[#This Row],[וסת השבוע וההפלגה ביחד]]=1,M1345+1,0),IF(AND(שבוע_בדילוג[[#This Row],[CycleNumber]]&gt;B1345,שבוע_בדילוג[[#This Row],[CycleNumber]]&gt;1),IF(שבוע_בדילוג[[#This Row],[וסת השבוע פעיל?]]&lt;&gt;"",M1345+1,""),""))</f>
        <v/>
      </c>
      <c r="N1346" s="1" t="str">
        <f>IF(שבוע_בדילוג[[#This Row],[וסת השבוע פעיל?2]]="","",IF(AND(שבוע_בדילוג[[#This Row],[וסת השבוע פעיל?]]&lt;&gt;"",שבוע_בדילוג[[#This Row],[CycleNumber]]&lt;B1347,B1347&lt;&gt;"",שבוע_בדילוג[[#This Row],[וסת השבוע פעיל?]]&lt;3),IF(L1347=0,IF(AND(שבוע_בדילוג[[#This Row],[וסת השבוע פעיל?]]&gt;0,J1347=1),0,1),0),""))</f>
        <v/>
      </c>
      <c r="O1346" s="1" t="str">
        <f t="shared" si="104"/>
        <v/>
      </c>
      <c r="P1346" s="1" t="str">
        <f>IF(AND(שבוע_בדילוג[[#This Row],[חיזוי - שבוע]]=1,K1347=1),1,"")</f>
        <v/>
      </c>
      <c r="Q1346" s="1" t="str">
        <f>IF(AND(שבוע_בדילוג[[#This Row],[וסת השבוע פעיל?]]&lt;3,OR(שבוע_בדילוג[[#This Row],[CycleNumber]]&gt;B1347,B1347="")),1,"")</f>
        <v/>
      </c>
      <c r="R1346" s="1" t="str">
        <f>IF(AND(שבוע_בדילוג[[#This Row],[חיזוי - שבוע]]&lt;&gt;"",שבוע_בדילוג[[#This Row],[וסת השבוע פעיל?2]]=""),1,"")</f>
        <v/>
      </c>
      <c r="S1346" s="1" t="str">
        <f>IF(שבוע_בדילוג[[#This Row],[האישה קבעה וסת שבוע בדילוג?]]=1,IF(שבוע_בדילוג[[#This Row],[וסת השבוע פעיל?]]&lt;3,1,0),"")</f>
        <v/>
      </c>
      <c r="T13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6" s="1">
        <f t="shared" si="105"/>
        <v>0</v>
      </c>
      <c r="V1346" s="1">
        <f t="shared" si="106"/>
        <v>0</v>
      </c>
      <c r="W1346" s="1">
        <f t="shared" si="107"/>
        <v>0</v>
      </c>
      <c r="X1346" s="1" t="str">
        <f>IF(שבוע_בדילוג[[#This Row],[3 הפלגות זהות]]="","",IF(שבוע_בדילוג[[#This Row],[3 הפלגות זהות]]=1,שבוע_בדילוג[[#This Row],[LengthofCycle]],X1345))</f>
        <v/>
      </c>
      <c r="Z1346" s="1" t="str">
        <f>IF(OR(שבוע_בדילוג[[#This Row],[הווסת פעיל?]]=0,שבוע_בדילוג[[#This Row],[הווסת פעיל?]]=""),"",SUM(Z1345,שבוע_בדילוג[[#This Row],[הווסת פעיל?]]))</f>
        <v/>
      </c>
      <c r="AA1346" s="1" t="str">
        <f>IF(AND(שבוע_בדילוג[[#This Row],[כמה מחזורים עד עקירה]]&lt;&gt;"",Z1347=""),שבוע_בדילוג[[#This Row],[כמה מחזורים עד עקירה]],"")</f>
        <v/>
      </c>
      <c r="AB1346" s="1" t="str">
        <f>IF(AND(שבוע_בדילוג[[#This Row],[הווסת פעיל?]]=1,שבוע_בדילוג[[#This Row],[וסת קבוע אחרון]]&lt;&gt;X1345),שבוע_בדילוג[[#This Row],[וסת קבוע אחרון]],"")</f>
        <v/>
      </c>
      <c r="AC1346" s="1" t="str">
        <f>IF(AND(שבוע_בדילוג[[#This Row],[הווסת פעיל?]]=1,Y1345=0,שבוע_בדילוג[[#This Row],[וסת קבוע אחרון]]=X1345),שבוע_בדילוג[[#This Row],[וסת קבוע אחרון]],"")</f>
        <v/>
      </c>
      <c r="AD1346" s="1" t="str">
        <f>IF(AND(שבוע_בדילוג[[#This Row],[הווסת פעיל?]]=1,Y1345=0,שבוע_בדילוג[[#This Row],[וסת קבוע אחרון]]&lt;&gt;X1345),1,"")</f>
        <v/>
      </c>
      <c r="AE1346" s="1" t="str">
        <f>IF(AND(שבוע_בדילוג[[#This Row],[הווסת פעיל?]]&lt;&gt;"",B1347=1),שבוע_בדילוג[[#This Row],[CycleNumber]],"")</f>
        <v/>
      </c>
      <c r="AF1346" s="1" t="str">
        <f>IF(AND(שבוע_בדילוג[[#This Row],[הווסת פעיל?]]&lt;&gt;"",Y1345=""),שבוע_בדילוג[[#This Row],[CycleNumber]],"")</f>
        <v/>
      </c>
      <c r="AG1346" s="1" t="str">
        <f>IF(B1347=1,"",IF(שבוע_בדילוג[[#This Row],[הווסת פעיל?]]=1,IF(שבוע_בדילוג[[#This Row],[וסת קבוע אחרון]]=F1347,1,0),""))</f>
        <v/>
      </c>
      <c r="AH1346" s="1" t="str">
        <f>IF(B1347=1,"",IF(שבוע_בדילוג[[#This Row],[הווסת פעיל?]]=1,IF(OR(שבוע_בדילוג[[#This Row],[וסת קבוע אחרון]]=F1347,F1347=שבוע_בדילוג[[#This Row],[LengthofCycle]]),1,0),""))</f>
        <v/>
      </c>
      <c r="AI1346" s="1" t="str">
        <f>IF(B1347=1,"",IF(שבוע_בדילוג[[#This Row],[הווסת פעיל?]]=1,IF(OR(שבוע_בדילוג[[#This Row],[וסת קבוע אחרון]]=F1347,F1347=שבוע_בדילוג[[#This Row],[LengthofCycle]],AND(שבוע_בדילוג[[#This Row],[LengthofCycle]]&lt;&gt;שבוע_בדילוג[[#This Row],[וסת קבוע אחרון]],OR(F1347=28,F1347=29))),1,0),""))</f>
        <v/>
      </c>
      <c r="AJ1346" s="1" t="str">
        <f>IF(AND(שבוע_בדילוג[[#This Row],[הווסת פעיל?]]=1,B1347=1),1,"")</f>
        <v/>
      </c>
      <c r="AK1346" s="4">
        <f>IF(AND(שבוע_בדילוג[[#This Row],[הווסת פעיל?]]&lt;&gt;1,B1347&lt;&gt;1,B1347&lt;&gt;""),IF(שבוע_בדילוג[[#This Row],[LengthofCycle]]=F1347,1,0),"")</f>
        <v>0</v>
      </c>
      <c r="AL1346" s="4">
        <f>IF(AND(שבוע_בדילוג[[#This Row],[הווסת פעיל?]]&lt;&gt;1,B1347&lt;&gt;1,B1347&lt;&gt;""),IF(OR(שבוע_בדילוג[[#This Row],[LengthofCycle]]=F1347,F1347=29),1,0),"")</f>
        <v>0</v>
      </c>
      <c r="AM1346" s="4">
        <f>IF(AND(שבוע_בדילוג[[#This Row],[הווסת פעיל?]]&lt;&gt;1,B1347&lt;&gt;1,B1347&lt;&gt;""),IF(OR(שבוע_בדילוג[[#This Row],[LengthofCycle]]=F1347,F1347=29,F1347=28),1,0),"")</f>
        <v>0</v>
      </c>
    </row>
    <row r="1347" spans="1:39" x14ac:dyDescent="0.25">
      <c r="A1347" s="1" t="s">
        <v>164</v>
      </c>
      <c r="B1347" s="1">
        <v>9</v>
      </c>
      <c r="C1347" s="1">
        <v>0</v>
      </c>
      <c r="D1347" s="1">
        <v>0</v>
      </c>
      <c r="E1347" s="1">
        <v>0</v>
      </c>
      <c r="F1347" s="1">
        <v>25</v>
      </c>
      <c r="H1347" s="1">
        <f>שבוע_בדילוג[[#This Row],[LengthofCycle]]+1</f>
        <v>26</v>
      </c>
      <c r="I1347" s="1" t="str">
        <f>IF(IFERROR(LOOKUP(שבוע_בדילוג[[#This Row],[ClientID]],קביעויות[השבוע בדילוג]),FALSE)=שבוע_בדילוג[[#This Row],[ClientID]],1,"")</f>
        <v/>
      </c>
      <c r="J1347" s="1" t="str">
        <f>IF(AND(שבוע_בדילוג[[#This Row],[CycleNumber]]&gt;1,OR(B1348="",שבוע_בדילוג[[#This Row],[CycleNumber]]&gt;B1346)),IF(OR(AND(שבוע_בדילוג[[#This Row],[LengthofCycle]]=29,F1346=29),AND(שבוע_בדילוג[[#This Row],[LengthofCycle]]=36,F1346=36)),1,""),"")</f>
        <v/>
      </c>
      <c r="K1347" s="1" t="str">
        <f>IF(AND(שבוע_בדילוג[[#This Row],[וסת השבוע]]=1,J1346=1,שבוע_בדילוג[[#This Row],[CycleNumber]]&gt;B1346),1,"")</f>
        <v/>
      </c>
      <c r="L1347" s="1" t="str">
        <f>IF(שבוע_בדילוג[[#This Row],[CycleNumber]]=1,"",IF(שבוע_בדילוג[[#This Row],[וסת השבוע]]=1,0,IF(L1346="","",IF(L1346=0,IF(שבוע_בדילוג[[#This Row],[LengthofCycle]]=29,0,1),IF(L1346=1,IF(שבוע_בדילוג[[#This Row],[LengthofCycle]]+F1346=29*2,0,2),IF(L1346=2,IF(שבוע_בדילוג[[#This Row],[LengthofCycle]]+F1346+F1345=29*3,0,3),""))))))</f>
        <v/>
      </c>
      <c r="M1347" s="1" t="str">
        <f>IF(שבוע_בדילוג[[#This Row],[וסת השבוע]]=1,IF(שבוע_בדילוג[[#This Row],[וסת השבוע וההפלגה ביחד]]=1,M1346+1,0),IF(AND(שבוע_בדילוג[[#This Row],[CycleNumber]]&gt;B1346,שבוע_בדילוג[[#This Row],[CycleNumber]]&gt;1),IF(שבוע_בדילוג[[#This Row],[וסת השבוע פעיל?]]&lt;&gt;"",M1346+1,""),""))</f>
        <v/>
      </c>
      <c r="N1347" s="1" t="str">
        <f>IF(שבוע_בדילוג[[#This Row],[וסת השבוע פעיל?2]]="","",IF(AND(שבוע_בדילוג[[#This Row],[וסת השבוע פעיל?]]&lt;&gt;"",שבוע_בדילוג[[#This Row],[CycleNumber]]&lt;B1348,B1348&lt;&gt;"",שבוע_בדילוג[[#This Row],[וסת השבוע פעיל?]]&lt;3),IF(L1348=0,IF(AND(שבוע_בדילוג[[#This Row],[וסת השבוע פעיל?]]&gt;0,J1348=1),0,1),0),""))</f>
        <v/>
      </c>
      <c r="O1347" s="1" t="str">
        <f t="shared" si="104"/>
        <v/>
      </c>
      <c r="P1347" s="1" t="str">
        <f>IF(AND(שבוע_בדילוג[[#This Row],[חיזוי - שבוע]]=1,K1348=1),1,"")</f>
        <v/>
      </c>
      <c r="Q1347" s="1" t="str">
        <f>IF(AND(שבוע_בדילוג[[#This Row],[וסת השבוע פעיל?]]&lt;3,OR(שבוע_בדילוג[[#This Row],[CycleNumber]]&gt;B1348,B1348="")),1,"")</f>
        <v/>
      </c>
      <c r="R1347" s="1" t="str">
        <f>IF(AND(שבוע_בדילוג[[#This Row],[חיזוי - שבוע]]&lt;&gt;"",שבוע_בדילוג[[#This Row],[וסת השבוע פעיל?2]]=""),1,"")</f>
        <v/>
      </c>
      <c r="S1347" s="1" t="str">
        <f>IF(שבוע_בדילוג[[#This Row],[האישה קבעה וסת שבוע בדילוג?]]=1,IF(שבוע_בדילוג[[#This Row],[וסת השבוע פעיל?]]&lt;3,1,0),"")</f>
        <v/>
      </c>
      <c r="T13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7" s="1">
        <f t="shared" si="105"/>
        <v>0</v>
      </c>
      <c r="V1347" s="1">
        <f t="shared" si="106"/>
        <v>0</v>
      </c>
      <c r="W1347" s="1">
        <f t="shared" si="107"/>
        <v>0</v>
      </c>
      <c r="X1347" s="1" t="str">
        <f>IF(שבוע_בדילוג[[#This Row],[3 הפלגות זהות]]="","",IF(שבוע_בדילוג[[#This Row],[3 הפלגות זהות]]=1,שבוע_בדילוג[[#This Row],[LengthofCycle]],X1346))</f>
        <v/>
      </c>
      <c r="Z1347" s="1" t="str">
        <f>IF(OR(שבוע_בדילוג[[#This Row],[הווסת פעיל?]]=0,שבוע_בדילוג[[#This Row],[הווסת פעיל?]]=""),"",SUM(Z1346,שבוע_בדילוג[[#This Row],[הווסת פעיל?]]))</f>
        <v/>
      </c>
      <c r="AA1347" s="1" t="str">
        <f>IF(AND(שבוע_בדילוג[[#This Row],[כמה מחזורים עד עקירה]]&lt;&gt;"",Z1348=""),שבוע_בדילוג[[#This Row],[כמה מחזורים עד עקירה]],"")</f>
        <v/>
      </c>
      <c r="AB1347" s="1" t="str">
        <f>IF(AND(שבוע_בדילוג[[#This Row],[הווסת פעיל?]]=1,שבוע_בדילוג[[#This Row],[וסת קבוע אחרון]]&lt;&gt;X1346),שבוע_בדילוג[[#This Row],[וסת קבוע אחרון]],"")</f>
        <v/>
      </c>
      <c r="AC1347" s="1" t="str">
        <f>IF(AND(שבוע_בדילוג[[#This Row],[הווסת פעיל?]]=1,Y1346=0,שבוע_בדילוג[[#This Row],[וסת קבוע אחרון]]=X1346),שבוע_בדילוג[[#This Row],[וסת קבוע אחרון]],"")</f>
        <v/>
      </c>
      <c r="AD1347" s="1" t="str">
        <f>IF(AND(שבוע_בדילוג[[#This Row],[הווסת פעיל?]]=1,Y1346=0,שבוע_בדילוג[[#This Row],[וסת קבוע אחרון]]&lt;&gt;X1346),1,"")</f>
        <v/>
      </c>
      <c r="AE1347" s="1" t="str">
        <f>IF(AND(שבוע_בדילוג[[#This Row],[הווסת פעיל?]]&lt;&gt;"",B1348=1),שבוע_בדילוג[[#This Row],[CycleNumber]],"")</f>
        <v/>
      </c>
      <c r="AF1347" s="1" t="str">
        <f>IF(AND(שבוע_בדילוג[[#This Row],[הווסת פעיל?]]&lt;&gt;"",Y1346=""),שבוע_בדילוג[[#This Row],[CycleNumber]],"")</f>
        <v/>
      </c>
      <c r="AG1347" s="1" t="str">
        <f>IF(B1348=1,"",IF(שבוע_בדילוג[[#This Row],[הווסת פעיל?]]=1,IF(שבוע_בדילוג[[#This Row],[וסת קבוע אחרון]]=F1348,1,0),""))</f>
        <v/>
      </c>
      <c r="AH1347" s="1" t="str">
        <f>IF(B1348=1,"",IF(שבוע_בדילוג[[#This Row],[הווסת פעיל?]]=1,IF(OR(שבוע_בדילוג[[#This Row],[וסת קבוע אחרון]]=F1348,F1348=שבוע_בדילוג[[#This Row],[LengthofCycle]]),1,0),""))</f>
        <v/>
      </c>
      <c r="AI1347" s="1" t="str">
        <f>IF(B1348=1,"",IF(שבוע_בדילוג[[#This Row],[הווסת פעיל?]]=1,IF(OR(שבוע_בדילוג[[#This Row],[וסת קבוע אחרון]]=F1348,F1348=שבוע_בדילוג[[#This Row],[LengthofCycle]],AND(שבוע_בדילוג[[#This Row],[LengthofCycle]]&lt;&gt;שבוע_בדילוג[[#This Row],[וסת קבוע אחרון]],OR(F1348=28,F1348=29))),1,0),""))</f>
        <v/>
      </c>
      <c r="AJ1347" s="1" t="str">
        <f>IF(AND(שבוע_בדילוג[[#This Row],[הווסת פעיל?]]=1,B1348=1),1,"")</f>
        <v/>
      </c>
      <c r="AK1347" s="4">
        <f>IF(AND(שבוע_בדילוג[[#This Row],[הווסת פעיל?]]&lt;&gt;1,B1348&lt;&gt;1,B1348&lt;&gt;""),IF(שבוע_בדילוג[[#This Row],[LengthofCycle]]=F1348,1,0),"")</f>
        <v>0</v>
      </c>
      <c r="AL1347" s="4">
        <f>IF(AND(שבוע_בדילוג[[#This Row],[הווסת פעיל?]]&lt;&gt;1,B1348&lt;&gt;1,B1348&lt;&gt;""),IF(OR(שבוע_בדילוג[[#This Row],[LengthofCycle]]=F1348,F1348=29),1,0),"")</f>
        <v>0</v>
      </c>
      <c r="AM1347" s="4">
        <f>IF(AND(שבוע_בדילוג[[#This Row],[הווסת פעיל?]]&lt;&gt;1,B1348&lt;&gt;1,B1348&lt;&gt;""),IF(OR(שבוע_בדילוג[[#This Row],[LengthofCycle]]=F1348,F1348=29,F1348=28),1,0),"")</f>
        <v>0</v>
      </c>
    </row>
    <row r="1348" spans="1:39" x14ac:dyDescent="0.25">
      <c r="A1348" s="1" t="s">
        <v>164</v>
      </c>
      <c r="B1348" s="1">
        <v>10</v>
      </c>
      <c r="C1348" s="1">
        <v>0</v>
      </c>
      <c r="D1348" s="1">
        <v>0</v>
      </c>
      <c r="E1348" s="1">
        <v>0</v>
      </c>
      <c r="F1348" s="1">
        <v>24</v>
      </c>
      <c r="H1348" s="1">
        <f>שבוע_בדילוג[[#This Row],[LengthofCycle]]+1</f>
        <v>25</v>
      </c>
      <c r="I1348" s="1" t="str">
        <f>IF(IFERROR(LOOKUP(שבוע_בדילוג[[#This Row],[ClientID]],קביעויות[השבוע בדילוג]),FALSE)=שבוע_בדילוג[[#This Row],[ClientID]],1,"")</f>
        <v/>
      </c>
      <c r="J1348" s="1" t="str">
        <f>IF(AND(שבוע_בדילוג[[#This Row],[CycleNumber]]&gt;1,OR(B1349="",שבוע_בדילוג[[#This Row],[CycleNumber]]&gt;B1347)),IF(OR(AND(שבוע_בדילוג[[#This Row],[LengthofCycle]]=29,F1347=29),AND(שבוע_בדילוג[[#This Row],[LengthofCycle]]=36,F1347=36)),1,""),"")</f>
        <v/>
      </c>
      <c r="K1348" s="1" t="str">
        <f>IF(AND(שבוע_בדילוג[[#This Row],[וסת השבוע]]=1,J1347=1,שבוע_בדילוג[[#This Row],[CycleNumber]]&gt;B1347),1,"")</f>
        <v/>
      </c>
      <c r="L1348" s="1" t="str">
        <f>IF(שבוע_בדילוג[[#This Row],[CycleNumber]]=1,"",IF(שבוע_בדילוג[[#This Row],[וסת השבוע]]=1,0,IF(L1347="","",IF(L1347=0,IF(שבוע_בדילוג[[#This Row],[LengthofCycle]]=29,0,1),IF(L1347=1,IF(שבוע_בדילוג[[#This Row],[LengthofCycle]]+F1347=29*2,0,2),IF(L1347=2,IF(שבוע_בדילוג[[#This Row],[LengthofCycle]]+F1347+F1346=29*3,0,3),""))))))</f>
        <v/>
      </c>
      <c r="M1348" s="1" t="str">
        <f>IF(שבוע_בדילוג[[#This Row],[וסת השבוע]]=1,IF(שבוע_בדילוג[[#This Row],[וסת השבוע וההפלגה ביחד]]=1,M1347+1,0),IF(AND(שבוע_בדילוג[[#This Row],[CycleNumber]]&gt;B1347,שבוע_בדילוג[[#This Row],[CycleNumber]]&gt;1),IF(שבוע_בדילוג[[#This Row],[וסת השבוע פעיל?]]&lt;&gt;"",M1347+1,""),""))</f>
        <v/>
      </c>
      <c r="N1348" s="1" t="str">
        <f>IF(שבוע_בדילוג[[#This Row],[וסת השבוע פעיל?2]]="","",IF(AND(שבוע_בדילוג[[#This Row],[וסת השבוע פעיל?]]&lt;&gt;"",שבוע_בדילוג[[#This Row],[CycleNumber]]&lt;B1349,B1349&lt;&gt;"",שבוע_בדילוג[[#This Row],[וסת השבוע פעיל?]]&lt;3),IF(L1349=0,IF(AND(שבוע_בדילוג[[#This Row],[וסת השבוע פעיל?]]&gt;0,J1349=1),0,1),0),""))</f>
        <v/>
      </c>
      <c r="O1348" s="1" t="str">
        <f t="shared" si="104"/>
        <v/>
      </c>
      <c r="P1348" s="1" t="str">
        <f>IF(AND(שבוע_בדילוג[[#This Row],[חיזוי - שבוע]]=1,K1349=1),1,"")</f>
        <v/>
      </c>
      <c r="Q1348" s="1" t="str">
        <f>IF(AND(שבוע_בדילוג[[#This Row],[וסת השבוע פעיל?]]&lt;3,OR(שבוע_בדילוג[[#This Row],[CycleNumber]]&gt;B1349,B1349="")),1,"")</f>
        <v/>
      </c>
      <c r="R1348" s="1" t="str">
        <f>IF(AND(שבוע_בדילוג[[#This Row],[חיזוי - שבוע]]&lt;&gt;"",שבוע_בדילוג[[#This Row],[וסת השבוע פעיל?2]]=""),1,"")</f>
        <v/>
      </c>
      <c r="S1348" s="1" t="str">
        <f>IF(שבוע_בדילוג[[#This Row],[האישה קבעה וסת שבוע בדילוג?]]=1,IF(שבוע_בדילוג[[#This Row],[וסת השבוע פעיל?]]&lt;3,1,0),"")</f>
        <v/>
      </c>
      <c r="T13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8" s="1">
        <f t="shared" si="105"/>
        <v>0</v>
      </c>
      <c r="V1348" s="1">
        <f t="shared" si="106"/>
        <v>0</v>
      </c>
      <c r="W1348" s="1">
        <f t="shared" si="107"/>
        <v>0</v>
      </c>
      <c r="X1348" s="1" t="str">
        <f>IF(שבוע_בדילוג[[#This Row],[3 הפלגות זהות]]="","",IF(שבוע_בדילוג[[#This Row],[3 הפלגות זהות]]=1,שבוע_בדילוג[[#This Row],[LengthofCycle]],X1347))</f>
        <v/>
      </c>
      <c r="Z1348" s="1" t="str">
        <f>IF(OR(שבוע_בדילוג[[#This Row],[הווסת פעיל?]]=0,שבוע_בדילוג[[#This Row],[הווסת פעיל?]]=""),"",SUM(Z1347,שבוע_בדילוג[[#This Row],[הווסת פעיל?]]))</f>
        <v/>
      </c>
      <c r="AA1348" s="1" t="str">
        <f>IF(AND(שבוע_בדילוג[[#This Row],[כמה מחזורים עד עקירה]]&lt;&gt;"",Z1349=""),שבוע_בדילוג[[#This Row],[כמה מחזורים עד עקירה]],"")</f>
        <v/>
      </c>
      <c r="AB1348" s="1" t="str">
        <f>IF(AND(שבוע_בדילוג[[#This Row],[הווסת פעיל?]]=1,שבוע_בדילוג[[#This Row],[וסת קבוע אחרון]]&lt;&gt;X1347),שבוע_בדילוג[[#This Row],[וסת קבוע אחרון]],"")</f>
        <v/>
      </c>
      <c r="AC1348" s="1" t="str">
        <f>IF(AND(שבוע_בדילוג[[#This Row],[הווסת פעיל?]]=1,Y1347=0,שבוע_בדילוג[[#This Row],[וסת קבוע אחרון]]=X1347),שבוע_בדילוג[[#This Row],[וסת קבוע אחרון]],"")</f>
        <v/>
      </c>
      <c r="AD1348" s="1" t="str">
        <f>IF(AND(שבוע_בדילוג[[#This Row],[הווסת פעיל?]]=1,Y1347=0,שבוע_בדילוג[[#This Row],[וסת קבוע אחרון]]&lt;&gt;X1347),1,"")</f>
        <v/>
      </c>
      <c r="AE1348" s="1" t="str">
        <f>IF(AND(שבוע_בדילוג[[#This Row],[הווסת פעיל?]]&lt;&gt;"",B1349=1),שבוע_בדילוג[[#This Row],[CycleNumber]],"")</f>
        <v/>
      </c>
      <c r="AF1348" s="1" t="str">
        <f>IF(AND(שבוע_בדילוג[[#This Row],[הווסת פעיל?]]&lt;&gt;"",Y1347=""),שבוע_בדילוג[[#This Row],[CycleNumber]],"")</f>
        <v/>
      </c>
      <c r="AG1348" s="1" t="str">
        <f>IF(B1349=1,"",IF(שבוע_בדילוג[[#This Row],[הווסת פעיל?]]=1,IF(שבוע_בדילוג[[#This Row],[וסת קבוע אחרון]]=F1349,1,0),""))</f>
        <v/>
      </c>
      <c r="AH1348" s="1" t="str">
        <f>IF(B1349=1,"",IF(שבוע_בדילוג[[#This Row],[הווסת פעיל?]]=1,IF(OR(שבוע_בדילוג[[#This Row],[וסת קבוע אחרון]]=F1349,F1349=שבוע_בדילוג[[#This Row],[LengthofCycle]]),1,0),""))</f>
        <v/>
      </c>
      <c r="AI1348" s="1" t="str">
        <f>IF(B1349=1,"",IF(שבוע_בדילוג[[#This Row],[הווסת פעיל?]]=1,IF(OR(שבוע_בדילוג[[#This Row],[וסת קבוע אחרון]]=F1349,F1349=שבוע_בדילוג[[#This Row],[LengthofCycle]],AND(שבוע_בדילוג[[#This Row],[LengthofCycle]]&lt;&gt;שבוע_בדילוג[[#This Row],[וסת קבוע אחרון]],OR(F1349=28,F1349=29))),1,0),""))</f>
        <v/>
      </c>
      <c r="AJ1348" s="1" t="str">
        <f>IF(AND(שבוע_בדילוג[[#This Row],[הווסת פעיל?]]=1,B1349=1),1,"")</f>
        <v/>
      </c>
      <c r="AK1348" s="4">
        <f>IF(AND(שבוע_בדילוג[[#This Row],[הווסת פעיל?]]&lt;&gt;1,B1349&lt;&gt;1,B1349&lt;&gt;""),IF(שבוע_בדילוג[[#This Row],[LengthofCycle]]=F1349,1,0),"")</f>
        <v>0</v>
      </c>
      <c r="AL1348" s="4">
        <f>IF(AND(שבוע_בדילוג[[#This Row],[הווסת פעיל?]]&lt;&gt;1,B1349&lt;&gt;1,B1349&lt;&gt;""),IF(OR(שבוע_בדילוג[[#This Row],[LengthofCycle]]=F1349,F1349=29),1,0),"")</f>
        <v>0</v>
      </c>
      <c r="AM1348" s="4">
        <f>IF(AND(שבוע_בדילוג[[#This Row],[הווסת פעיל?]]&lt;&gt;1,B1349&lt;&gt;1,B1349&lt;&gt;""),IF(OR(שבוע_בדילוג[[#This Row],[LengthofCycle]]=F1349,F1349=29,F1349=28),1,0),"")</f>
        <v>0</v>
      </c>
    </row>
    <row r="1349" spans="1:39" x14ac:dyDescent="0.25">
      <c r="A1349" s="1" t="s">
        <v>164</v>
      </c>
      <c r="B1349" s="1">
        <v>11</v>
      </c>
      <c r="C1349" s="1">
        <v>0</v>
      </c>
      <c r="D1349" s="1">
        <v>1</v>
      </c>
      <c r="E1349" s="1">
        <v>0</v>
      </c>
      <c r="F1349" s="1">
        <v>26</v>
      </c>
      <c r="H1349" s="1">
        <f>שבוע_בדילוג[[#This Row],[LengthofCycle]]+1</f>
        <v>27</v>
      </c>
      <c r="I1349" s="1" t="str">
        <f>IF(IFERROR(LOOKUP(שבוע_בדילוג[[#This Row],[ClientID]],קביעויות[השבוע בדילוג]),FALSE)=שבוע_בדילוג[[#This Row],[ClientID]],1,"")</f>
        <v/>
      </c>
      <c r="J1349" s="1" t="str">
        <f>IF(AND(שבוע_בדילוג[[#This Row],[CycleNumber]]&gt;1,OR(B1350="",שבוע_בדילוג[[#This Row],[CycleNumber]]&gt;B1348)),IF(OR(AND(שבוע_בדילוג[[#This Row],[LengthofCycle]]=29,F1348=29),AND(שבוע_בדילוג[[#This Row],[LengthofCycle]]=36,F1348=36)),1,""),"")</f>
        <v/>
      </c>
      <c r="K1349" s="1" t="str">
        <f>IF(AND(שבוע_בדילוג[[#This Row],[וסת השבוע]]=1,J1348=1,שבוע_בדילוג[[#This Row],[CycleNumber]]&gt;B1348),1,"")</f>
        <v/>
      </c>
      <c r="L1349" s="1" t="str">
        <f>IF(שבוע_בדילוג[[#This Row],[CycleNumber]]=1,"",IF(שבוע_בדילוג[[#This Row],[וסת השבוע]]=1,0,IF(L1348="","",IF(L1348=0,IF(שבוע_בדילוג[[#This Row],[LengthofCycle]]=29,0,1),IF(L1348=1,IF(שבוע_בדילוג[[#This Row],[LengthofCycle]]+F1348=29*2,0,2),IF(L1348=2,IF(שבוע_בדילוג[[#This Row],[LengthofCycle]]+F1348+F1347=29*3,0,3),""))))))</f>
        <v/>
      </c>
      <c r="M1349" s="1" t="str">
        <f>IF(שבוע_בדילוג[[#This Row],[וסת השבוע]]=1,IF(שבוע_בדילוג[[#This Row],[וסת השבוע וההפלגה ביחד]]=1,M1348+1,0),IF(AND(שבוע_בדילוג[[#This Row],[CycleNumber]]&gt;B1348,שבוע_בדילוג[[#This Row],[CycleNumber]]&gt;1),IF(שבוע_בדילוג[[#This Row],[וסת השבוע פעיל?]]&lt;&gt;"",M1348+1,""),""))</f>
        <v/>
      </c>
      <c r="N1349" s="1" t="str">
        <f>IF(שבוע_בדילוג[[#This Row],[וסת השבוע פעיל?2]]="","",IF(AND(שבוע_בדילוג[[#This Row],[וסת השבוע פעיל?]]&lt;&gt;"",שבוע_בדילוג[[#This Row],[CycleNumber]]&lt;B1350,B1350&lt;&gt;"",שבוע_בדילוג[[#This Row],[וסת השבוע פעיל?]]&lt;3),IF(L1350=0,IF(AND(שבוע_בדילוג[[#This Row],[וסת השבוע פעיל?]]&gt;0,J1350=1),0,1),0),""))</f>
        <v/>
      </c>
      <c r="O1349" s="1" t="str">
        <f t="shared" si="104"/>
        <v/>
      </c>
      <c r="P1349" s="1" t="str">
        <f>IF(AND(שבוע_בדילוג[[#This Row],[חיזוי - שבוע]]=1,K1350=1),1,"")</f>
        <v/>
      </c>
      <c r="Q1349" s="1" t="str">
        <f>IF(AND(שבוע_בדילוג[[#This Row],[וסת השבוע פעיל?]]&lt;3,OR(שבוע_בדילוג[[#This Row],[CycleNumber]]&gt;B1350,B1350="")),1,"")</f>
        <v/>
      </c>
      <c r="R1349" s="1" t="str">
        <f>IF(AND(שבוע_בדילוג[[#This Row],[חיזוי - שבוע]]&lt;&gt;"",שבוע_בדילוג[[#This Row],[וסת השבוע פעיל?2]]=""),1,"")</f>
        <v/>
      </c>
      <c r="S1349" s="1" t="str">
        <f>IF(שבוע_בדילוג[[#This Row],[האישה קבעה וסת שבוע בדילוג?]]=1,IF(שבוע_בדילוג[[#This Row],[וסת השבוע פעיל?]]&lt;3,1,0),"")</f>
        <v/>
      </c>
      <c r="T13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49" s="1">
        <f t="shared" si="105"/>
        <v>0</v>
      </c>
      <c r="V1349" s="1">
        <f t="shared" si="106"/>
        <v>0</v>
      </c>
      <c r="W1349" s="1">
        <f t="shared" si="107"/>
        <v>0</v>
      </c>
      <c r="X1349" s="1" t="str">
        <f>IF(שבוע_בדילוג[[#This Row],[3 הפלגות זהות]]="","",IF(שבוע_בדילוג[[#This Row],[3 הפלגות זהות]]=1,שבוע_בדילוג[[#This Row],[LengthofCycle]],X1348))</f>
        <v/>
      </c>
      <c r="Z1349" s="1" t="str">
        <f>IF(OR(שבוע_בדילוג[[#This Row],[הווסת פעיל?]]=0,שבוע_בדילוג[[#This Row],[הווסת פעיל?]]=""),"",SUM(Z1348,שבוע_בדילוג[[#This Row],[הווסת פעיל?]]))</f>
        <v/>
      </c>
      <c r="AA1349" s="1" t="str">
        <f>IF(AND(שבוע_בדילוג[[#This Row],[כמה מחזורים עד עקירה]]&lt;&gt;"",Z1350=""),שבוע_בדילוג[[#This Row],[כמה מחזורים עד עקירה]],"")</f>
        <v/>
      </c>
      <c r="AB1349" s="1" t="str">
        <f>IF(AND(שבוע_בדילוג[[#This Row],[הווסת פעיל?]]=1,שבוע_בדילוג[[#This Row],[וסת קבוע אחרון]]&lt;&gt;X1348),שבוע_בדילוג[[#This Row],[וסת קבוע אחרון]],"")</f>
        <v/>
      </c>
      <c r="AC1349" s="1" t="str">
        <f>IF(AND(שבוע_בדילוג[[#This Row],[הווסת פעיל?]]=1,Y1348=0,שבוע_בדילוג[[#This Row],[וסת קבוע אחרון]]=X1348),שבוע_בדילוג[[#This Row],[וסת קבוע אחרון]],"")</f>
        <v/>
      </c>
      <c r="AD1349" s="1" t="str">
        <f>IF(AND(שבוע_בדילוג[[#This Row],[הווסת פעיל?]]=1,Y1348=0,שבוע_בדילוג[[#This Row],[וסת קבוע אחרון]]&lt;&gt;X1348),1,"")</f>
        <v/>
      </c>
      <c r="AE1349" s="1" t="str">
        <f>IF(AND(שבוע_בדילוג[[#This Row],[הווסת פעיל?]]&lt;&gt;"",B1350=1),שבוע_בדילוג[[#This Row],[CycleNumber]],"")</f>
        <v/>
      </c>
      <c r="AF1349" s="1" t="str">
        <f>IF(AND(שבוע_בדילוג[[#This Row],[הווסת פעיל?]]&lt;&gt;"",Y1348=""),שבוע_בדילוג[[#This Row],[CycleNumber]],"")</f>
        <v/>
      </c>
      <c r="AG1349" s="1" t="str">
        <f>IF(B1350=1,"",IF(שבוע_בדילוג[[#This Row],[הווסת פעיל?]]=1,IF(שבוע_בדילוג[[#This Row],[וסת קבוע אחרון]]=F1350,1,0),""))</f>
        <v/>
      </c>
      <c r="AH1349" s="1" t="str">
        <f>IF(B1350=1,"",IF(שבוע_בדילוג[[#This Row],[הווסת פעיל?]]=1,IF(OR(שבוע_בדילוג[[#This Row],[וסת קבוע אחרון]]=F1350,F1350=שבוע_בדילוג[[#This Row],[LengthofCycle]]),1,0),""))</f>
        <v/>
      </c>
      <c r="AI1349" s="1" t="str">
        <f>IF(B1350=1,"",IF(שבוע_בדילוג[[#This Row],[הווסת פעיל?]]=1,IF(OR(שבוע_בדילוג[[#This Row],[וסת קבוע אחרון]]=F1350,F1350=שבוע_בדילוג[[#This Row],[LengthofCycle]],AND(שבוע_בדילוג[[#This Row],[LengthofCycle]]&lt;&gt;שבוע_בדילוג[[#This Row],[וסת קבוע אחרון]],OR(F1350=28,F1350=29))),1,0),""))</f>
        <v/>
      </c>
      <c r="AJ1349" s="1" t="str">
        <f>IF(AND(שבוע_בדילוג[[#This Row],[הווסת פעיל?]]=1,B1350=1),1,"")</f>
        <v/>
      </c>
      <c r="AK1349" s="4">
        <f>IF(AND(שבוע_בדילוג[[#This Row],[הווסת פעיל?]]&lt;&gt;1,B1350&lt;&gt;1,B1350&lt;&gt;""),IF(שבוע_בדילוג[[#This Row],[LengthofCycle]]=F1350,1,0),"")</f>
        <v>0</v>
      </c>
      <c r="AL1349" s="4">
        <f>IF(AND(שבוע_בדילוג[[#This Row],[הווסת פעיל?]]&lt;&gt;1,B1350&lt;&gt;1,B1350&lt;&gt;""),IF(OR(שבוע_בדילוג[[#This Row],[LengthofCycle]]=F1350,F1350=29),1,0),"")</f>
        <v>0</v>
      </c>
      <c r="AM1349" s="4">
        <f>IF(AND(שבוע_בדילוג[[#This Row],[הווסת פעיל?]]&lt;&gt;1,B1350&lt;&gt;1,B1350&lt;&gt;""),IF(OR(שבוע_בדילוג[[#This Row],[LengthofCycle]]=F1350,F1350=29,F1350=28),1,0),"")</f>
        <v>0</v>
      </c>
    </row>
    <row r="1350" spans="1:39" x14ac:dyDescent="0.25">
      <c r="A1350" s="1" t="s">
        <v>164</v>
      </c>
      <c r="B1350" s="1">
        <v>12</v>
      </c>
      <c r="C1350" s="1">
        <v>0</v>
      </c>
      <c r="D1350" s="1">
        <v>0</v>
      </c>
      <c r="E1350" s="1">
        <v>0</v>
      </c>
      <c r="F1350" s="1">
        <v>33</v>
      </c>
      <c r="H1350" s="1">
        <f>שבוע_בדילוג[[#This Row],[LengthofCycle]]+1</f>
        <v>34</v>
      </c>
      <c r="I1350" s="1" t="str">
        <f>IF(IFERROR(LOOKUP(שבוע_בדילוג[[#This Row],[ClientID]],קביעויות[השבוע בדילוג]),FALSE)=שבוע_בדילוג[[#This Row],[ClientID]],1,"")</f>
        <v/>
      </c>
      <c r="J1350" s="1" t="str">
        <f>IF(AND(שבוע_בדילוג[[#This Row],[CycleNumber]]&gt;1,OR(B1351="",שבוע_בדילוג[[#This Row],[CycleNumber]]&gt;B1349)),IF(OR(AND(שבוע_בדילוג[[#This Row],[LengthofCycle]]=29,F1349=29),AND(שבוע_בדילוג[[#This Row],[LengthofCycle]]=36,F1349=36)),1,""),"")</f>
        <v/>
      </c>
      <c r="K1350" s="1" t="str">
        <f>IF(AND(שבוע_בדילוג[[#This Row],[וסת השבוע]]=1,J1349=1,שבוע_בדילוג[[#This Row],[CycleNumber]]&gt;B1349),1,"")</f>
        <v/>
      </c>
      <c r="L1350" s="1" t="str">
        <f>IF(שבוע_בדילוג[[#This Row],[CycleNumber]]=1,"",IF(שבוע_בדילוג[[#This Row],[וסת השבוע]]=1,0,IF(L1349="","",IF(L1349=0,IF(שבוע_בדילוג[[#This Row],[LengthofCycle]]=29,0,1),IF(L1349=1,IF(שבוע_בדילוג[[#This Row],[LengthofCycle]]+F1349=29*2,0,2),IF(L1349=2,IF(שבוע_בדילוג[[#This Row],[LengthofCycle]]+F1349+F1348=29*3,0,3),""))))))</f>
        <v/>
      </c>
      <c r="M1350" s="1" t="str">
        <f>IF(שבוע_בדילוג[[#This Row],[וסת השבוע]]=1,IF(שבוע_בדילוג[[#This Row],[וסת השבוע וההפלגה ביחד]]=1,M1349+1,0),IF(AND(שבוע_בדילוג[[#This Row],[CycleNumber]]&gt;B1349,שבוע_בדילוג[[#This Row],[CycleNumber]]&gt;1),IF(שבוע_בדילוג[[#This Row],[וסת השבוע פעיל?]]&lt;&gt;"",M1349+1,""),""))</f>
        <v/>
      </c>
      <c r="N1350" s="1" t="str">
        <f>IF(שבוע_בדילוג[[#This Row],[וסת השבוע פעיל?2]]="","",IF(AND(שבוע_בדילוג[[#This Row],[וסת השבוע פעיל?]]&lt;&gt;"",שבוע_בדילוג[[#This Row],[CycleNumber]]&lt;B1351,B1351&lt;&gt;"",שבוע_בדילוג[[#This Row],[וסת השבוע פעיל?]]&lt;3),IF(L1351=0,IF(AND(שבוע_בדילוג[[#This Row],[וסת השבוע פעיל?]]&gt;0,J1351=1),0,1),0),""))</f>
        <v/>
      </c>
      <c r="O1350" s="1" t="str">
        <f t="shared" si="104"/>
        <v/>
      </c>
      <c r="P1350" s="1" t="str">
        <f>IF(AND(שבוע_בדילוג[[#This Row],[חיזוי - שבוע]]=1,K1351=1),1,"")</f>
        <v/>
      </c>
      <c r="Q1350" s="1" t="str">
        <f>IF(AND(שבוע_בדילוג[[#This Row],[וסת השבוע פעיל?]]&lt;3,OR(שבוע_בדילוג[[#This Row],[CycleNumber]]&gt;B1351,B1351="")),1,"")</f>
        <v/>
      </c>
      <c r="R1350" s="1" t="str">
        <f>IF(AND(שבוע_בדילוג[[#This Row],[חיזוי - שבוע]]&lt;&gt;"",שבוע_בדילוג[[#This Row],[וסת השבוע פעיל?2]]=""),1,"")</f>
        <v/>
      </c>
      <c r="S1350" s="1" t="str">
        <f>IF(שבוע_בדילוג[[#This Row],[האישה קבעה וסת שבוע בדילוג?]]=1,IF(שבוע_בדילוג[[#This Row],[וסת השבוע פעיל?]]&lt;3,1,0),"")</f>
        <v/>
      </c>
      <c r="T13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0" s="1">
        <f t="shared" si="105"/>
        <v>0</v>
      </c>
      <c r="V1350" s="1">
        <f t="shared" si="106"/>
        <v>0</v>
      </c>
      <c r="W1350" s="1">
        <f t="shared" si="107"/>
        <v>0</v>
      </c>
      <c r="X1350" s="1" t="str">
        <f>IF(שבוע_בדילוג[[#This Row],[3 הפלגות זהות]]="","",IF(שבוע_בדילוג[[#This Row],[3 הפלגות זהות]]=1,שבוע_בדילוג[[#This Row],[LengthofCycle]],X1349))</f>
        <v/>
      </c>
      <c r="Z1350" s="1" t="str">
        <f>IF(OR(שבוע_בדילוג[[#This Row],[הווסת פעיל?]]=0,שבוע_בדילוג[[#This Row],[הווסת פעיל?]]=""),"",SUM(Z1349,שבוע_בדילוג[[#This Row],[הווסת פעיל?]]))</f>
        <v/>
      </c>
      <c r="AA1350" s="1" t="str">
        <f>IF(AND(שבוע_בדילוג[[#This Row],[כמה מחזורים עד עקירה]]&lt;&gt;"",Z1351=""),שבוע_בדילוג[[#This Row],[כמה מחזורים עד עקירה]],"")</f>
        <v/>
      </c>
      <c r="AB1350" s="1" t="str">
        <f>IF(AND(שבוע_בדילוג[[#This Row],[הווסת פעיל?]]=1,שבוע_בדילוג[[#This Row],[וסת קבוע אחרון]]&lt;&gt;X1349),שבוע_בדילוג[[#This Row],[וסת קבוע אחרון]],"")</f>
        <v/>
      </c>
      <c r="AC1350" s="1" t="str">
        <f>IF(AND(שבוע_בדילוג[[#This Row],[הווסת פעיל?]]=1,Y1349=0,שבוע_בדילוג[[#This Row],[וסת קבוע אחרון]]=X1349),שבוע_בדילוג[[#This Row],[וסת קבוע אחרון]],"")</f>
        <v/>
      </c>
      <c r="AD1350" s="1" t="str">
        <f>IF(AND(שבוע_בדילוג[[#This Row],[הווסת פעיל?]]=1,Y1349=0,שבוע_בדילוג[[#This Row],[וסת קבוע אחרון]]&lt;&gt;X1349),1,"")</f>
        <v/>
      </c>
      <c r="AE1350" s="1" t="str">
        <f>IF(AND(שבוע_בדילוג[[#This Row],[הווסת פעיל?]]&lt;&gt;"",B1351=1),שבוע_בדילוג[[#This Row],[CycleNumber]],"")</f>
        <v/>
      </c>
      <c r="AF1350" s="1" t="str">
        <f>IF(AND(שבוע_בדילוג[[#This Row],[הווסת פעיל?]]&lt;&gt;"",Y1349=""),שבוע_בדילוג[[#This Row],[CycleNumber]],"")</f>
        <v/>
      </c>
      <c r="AG1350" s="1" t="str">
        <f>IF(B1351=1,"",IF(שבוע_בדילוג[[#This Row],[הווסת פעיל?]]=1,IF(שבוע_בדילוג[[#This Row],[וסת קבוע אחרון]]=F1351,1,0),""))</f>
        <v/>
      </c>
      <c r="AH1350" s="1" t="str">
        <f>IF(B1351=1,"",IF(שבוע_בדילוג[[#This Row],[הווסת פעיל?]]=1,IF(OR(שבוע_בדילוג[[#This Row],[וסת קבוע אחרון]]=F1351,F1351=שבוע_בדילוג[[#This Row],[LengthofCycle]]),1,0),""))</f>
        <v/>
      </c>
      <c r="AI1350" s="1" t="str">
        <f>IF(B1351=1,"",IF(שבוע_בדילוג[[#This Row],[הווסת פעיל?]]=1,IF(OR(שבוע_בדילוג[[#This Row],[וסת קבוע אחרון]]=F1351,F1351=שבוע_בדילוג[[#This Row],[LengthofCycle]],AND(שבוע_בדילוג[[#This Row],[LengthofCycle]]&lt;&gt;שבוע_בדילוג[[#This Row],[וסת קבוע אחרון]],OR(F1351=28,F1351=29))),1,0),""))</f>
        <v/>
      </c>
      <c r="AJ1350" s="1" t="str">
        <f>IF(AND(שבוע_בדילוג[[#This Row],[הווסת פעיל?]]=1,B1351=1),1,"")</f>
        <v/>
      </c>
      <c r="AK1350" s="4">
        <f>IF(AND(שבוע_בדילוג[[#This Row],[הווסת פעיל?]]&lt;&gt;1,B1351&lt;&gt;1,B1351&lt;&gt;""),IF(שבוע_בדילוג[[#This Row],[LengthofCycle]]=F1351,1,0),"")</f>
        <v>0</v>
      </c>
      <c r="AL1350" s="4">
        <f>IF(AND(שבוע_בדילוג[[#This Row],[הווסת פעיל?]]&lt;&gt;1,B1351&lt;&gt;1,B1351&lt;&gt;""),IF(OR(שבוע_בדילוג[[#This Row],[LengthofCycle]]=F1351,F1351=29),1,0),"")</f>
        <v>0</v>
      </c>
      <c r="AM1350" s="4">
        <f>IF(AND(שבוע_בדילוג[[#This Row],[הווסת פעיל?]]&lt;&gt;1,B1351&lt;&gt;1,B1351&lt;&gt;""),IF(OR(שבוע_בדילוג[[#This Row],[LengthofCycle]]=F1351,F1351=29,F1351=28),1,0),"")</f>
        <v>0</v>
      </c>
    </row>
    <row r="1351" spans="1:39" x14ac:dyDescent="0.25">
      <c r="A1351" s="1" t="s">
        <v>164</v>
      </c>
      <c r="B1351" s="1">
        <v>13</v>
      </c>
      <c r="C1351" s="1">
        <v>0</v>
      </c>
      <c r="D1351" s="1">
        <v>0</v>
      </c>
      <c r="E1351" s="1">
        <v>0</v>
      </c>
      <c r="F1351" s="1">
        <v>18</v>
      </c>
      <c r="H1351" s="1">
        <f>שבוע_בדילוג[[#This Row],[LengthofCycle]]+1</f>
        <v>19</v>
      </c>
      <c r="I1351" s="1" t="str">
        <f>IF(IFERROR(LOOKUP(שבוע_בדילוג[[#This Row],[ClientID]],קביעויות[השבוע בדילוג]),FALSE)=שבוע_בדילוג[[#This Row],[ClientID]],1,"")</f>
        <v/>
      </c>
      <c r="J1351" s="1" t="str">
        <f>IF(AND(שבוע_בדילוג[[#This Row],[CycleNumber]]&gt;1,OR(B1352="",שבוע_בדילוג[[#This Row],[CycleNumber]]&gt;B1350)),IF(OR(AND(שבוע_בדילוג[[#This Row],[LengthofCycle]]=29,F1350=29),AND(שבוע_בדילוג[[#This Row],[LengthofCycle]]=36,F1350=36)),1,""),"")</f>
        <v/>
      </c>
      <c r="K1351" s="1" t="str">
        <f>IF(AND(שבוע_בדילוג[[#This Row],[וסת השבוע]]=1,J1350=1,שבוע_בדילוג[[#This Row],[CycleNumber]]&gt;B1350),1,"")</f>
        <v/>
      </c>
      <c r="L1351" s="1" t="str">
        <f>IF(שבוע_בדילוג[[#This Row],[CycleNumber]]=1,"",IF(שבוע_בדילוג[[#This Row],[וסת השבוע]]=1,0,IF(L1350="","",IF(L1350=0,IF(שבוע_בדילוג[[#This Row],[LengthofCycle]]=29,0,1),IF(L1350=1,IF(שבוע_בדילוג[[#This Row],[LengthofCycle]]+F1350=29*2,0,2),IF(L1350=2,IF(שבוע_בדילוג[[#This Row],[LengthofCycle]]+F1350+F1349=29*3,0,3),""))))))</f>
        <v/>
      </c>
      <c r="M1351" s="1" t="str">
        <f>IF(שבוע_בדילוג[[#This Row],[וסת השבוע]]=1,IF(שבוע_בדילוג[[#This Row],[וסת השבוע וההפלגה ביחד]]=1,M1350+1,0),IF(AND(שבוע_בדילוג[[#This Row],[CycleNumber]]&gt;B1350,שבוע_בדילוג[[#This Row],[CycleNumber]]&gt;1),IF(שבוע_בדילוג[[#This Row],[וסת השבוע פעיל?]]&lt;&gt;"",M1350+1,""),""))</f>
        <v/>
      </c>
      <c r="N1351" s="1" t="str">
        <f>IF(שבוע_בדילוג[[#This Row],[וסת השבוע פעיל?2]]="","",IF(AND(שבוע_בדילוג[[#This Row],[וסת השבוע פעיל?]]&lt;&gt;"",שבוע_בדילוג[[#This Row],[CycleNumber]]&lt;B1352,B1352&lt;&gt;"",שבוע_בדילוג[[#This Row],[וסת השבוע פעיל?]]&lt;3),IF(L1352=0,IF(AND(שבוע_בדילוג[[#This Row],[וסת השבוע פעיל?]]&gt;0,J1352=1),0,1),0),""))</f>
        <v/>
      </c>
      <c r="O1351" s="1" t="str">
        <f t="shared" si="104"/>
        <v/>
      </c>
      <c r="P1351" s="1" t="str">
        <f>IF(AND(שבוע_בדילוג[[#This Row],[חיזוי - שבוע]]=1,K1352=1),1,"")</f>
        <v/>
      </c>
      <c r="Q1351" s="1" t="str">
        <f>IF(AND(שבוע_בדילוג[[#This Row],[וסת השבוע פעיל?]]&lt;3,OR(שבוע_בדילוג[[#This Row],[CycleNumber]]&gt;B1352,B1352="")),1,"")</f>
        <v/>
      </c>
      <c r="R1351" s="1" t="str">
        <f>IF(AND(שבוע_בדילוג[[#This Row],[חיזוי - שבוע]]&lt;&gt;"",שבוע_בדילוג[[#This Row],[וסת השבוע פעיל?2]]=""),1,"")</f>
        <v/>
      </c>
      <c r="S1351" s="1" t="str">
        <f>IF(שבוע_בדילוג[[#This Row],[האישה קבעה וסת שבוע בדילוג?]]=1,IF(שבוע_בדילוג[[#This Row],[וסת השבוע פעיל?]]&lt;3,1,0),"")</f>
        <v/>
      </c>
      <c r="T13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1" s="1">
        <f t="shared" si="105"/>
        <v>0</v>
      </c>
      <c r="V1351" s="1">
        <f t="shared" si="106"/>
        <v>0</v>
      </c>
      <c r="W1351" s="1">
        <f t="shared" si="107"/>
        <v>0</v>
      </c>
      <c r="X1351" s="1" t="str">
        <f>IF(שבוע_בדילוג[[#This Row],[3 הפלגות זהות]]="","",IF(שבוע_בדילוג[[#This Row],[3 הפלגות זהות]]=1,שבוע_בדילוג[[#This Row],[LengthofCycle]],X1350))</f>
        <v/>
      </c>
      <c r="Z1351" s="1" t="str">
        <f>IF(OR(שבוע_בדילוג[[#This Row],[הווסת פעיל?]]=0,שבוע_בדילוג[[#This Row],[הווסת פעיל?]]=""),"",SUM(Z1350,שבוע_בדילוג[[#This Row],[הווסת פעיל?]]))</f>
        <v/>
      </c>
      <c r="AA1351" s="1" t="str">
        <f>IF(AND(שבוע_בדילוג[[#This Row],[כמה מחזורים עד עקירה]]&lt;&gt;"",Z1352=""),שבוע_בדילוג[[#This Row],[כמה מחזורים עד עקירה]],"")</f>
        <v/>
      </c>
      <c r="AB1351" s="1" t="str">
        <f>IF(AND(שבוע_בדילוג[[#This Row],[הווסת פעיל?]]=1,שבוע_בדילוג[[#This Row],[וסת קבוע אחרון]]&lt;&gt;X1350),שבוע_בדילוג[[#This Row],[וסת קבוע אחרון]],"")</f>
        <v/>
      </c>
      <c r="AC1351" s="1" t="str">
        <f>IF(AND(שבוע_בדילוג[[#This Row],[הווסת פעיל?]]=1,Y1350=0,שבוע_בדילוג[[#This Row],[וסת קבוע אחרון]]=X1350),שבוע_בדילוג[[#This Row],[וסת קבוע אחרון]],"")</f>
        <v/>
      </c>
      <c r="AD1351" s="1" t="str">
        <f>IF(AND(שבוע_בדילוג[[#This Row],[הווסת פעיל?]]=1,Y1350=0,שבוע_בדילוג[[#This Row],[וסת קבוע אחרון]]&lt;&gt;X1350),1,"")</f>
        <v/>
      </c>
      <c r="AE1351" s="1" t="str">
        <f>IF(AND(שבוע_בדילוג[[#This Row],[הווסת פעיל?]]&lt;&gt;"",B1352=1),שבוע_בדילוג[[#This Row],[CycleNumber]],"")</f>
        <v/>
      </c>
      <c r="AF1351" s="1" t="str">
        <f>IF(AND(שבוע_בדילוג[[#This Row],[הווסת פעיל?]]&lt;&gt;"",Y1350=""),שבוע_בדילוג[[#This Row],[CycleNumber]],"")</f>
        <v/>
      </c>
      <c r="AG1351" s="1" t="str">
        <f>IF(B1352=1,"",IF(שבוע_בדילוג[[#This Row],[הווסת פעיל?]]=1,IF(שבוע_בדילוג[[#This Row],[וסת קבוע אחרון]]=F1352,1,0),""))</f>
        <v/>
      </c>
      <c r="AH1351" s="1" t="str">
        <f>IF(B1352=1,"",IF(שבוע_בדילוג[[#This Row],[הווסת פעיל?]]=1,IF(OR(שבוע_בדילוג[[#This Row],[וסת קבוע אחרון]]=F1352,F1352=שבוע_בדילוג[[#This Row],[LengthofCycle]]),1,0),""))</f>
        <v/>
      </c>
      <c r="AI1351" s="1" t="str">
        <f>IF(B1352=1,"",IF(שבוע_בדילוג[[#This Row],[הווסת פעיל?]]=1,IF(OR(שבוע_בדילוג[[#This Row],[וסת קבוע אחרון]]=F1352,F1352=שבוע_בדילוג[[#This Row],[LengthofCycle]],AND(שבוע_בדילוג[[#This Row],[LengthofCycle]]&lt;&gt;שבוע_בדילוג[[#This Row],[וסת קבוע אחרון]],OR(F1352=28,F1352=29))),1,0),""))</f>
        <v/>
      </c>
      <c r="AJ1351" s="1" t="str">
        <f>IF(AND(שבוע_בדילוג[[#This Row],[הווסת פעיל?]]=1,B1352=1),1,"")</f>
        <v/>
      </c>
      <c r="AK1351" s="4">
        <f>IF(AND(שבוע_בדילוג[[#This Row],[הווסת פעיל?]]&lt;&gt;1,B1352&lt;&gt;1,B1352&lt;&gt;""),IF(שבוע_בדילוג[[#This Row],[LengthofCycle]]=F1352,1,0),"")</f>
        <v>0</v>
      </c>
      <c r="AL1351" s="4">
        <f>IF(AND(שבוע_בדילוג[[#This Row],[הווסת פעיל?]]&lt;&gt;1,B1352&lt;&gt;1,B1352&lt;&gt;""),IF(OR(שבוע_בדילוג[[#This Row],[LengthofCycle]]=F1352,F1352=29),1,0),"")</f>
        <v>0</v>
      </c>
      <c r="AM1351" s="4">
        <f>IF(AND(שבוע_בדילוג[[#This Row],[הווסת פעיל?]]&lt;&gt;1,B1352&lt;&gt;1,B1352&lt;&gt;""),IF(OR(שבוע_בדילוג[[#This Row],[LengthofCycle]]=F1352,F1352=29,F1352=28),1,0),"")</f>
        <v>0</v>
      </c>
    </row>
    <row r="1352" spans="1:39" x14ac:dyDescent="0.25">
      <c r="A1352" s="1" t="s">
        <v>164</v>
      </c>
      <c r="B1352" s="1">
        <v>14</v>
      </c>
      <c r="C1352" s="1">
        <v>0</v>
      </c>
      <c r="D1352" s="1">
        <v>0</v>
      </c>
      <c r="E1352" s="1">
        <v>0</v>
      </c>
      <c r="F1352" s="1">
        <v>27</v>
      </c>
      <c r="H1352" s="1">
        <f>שבוע_בדילוג[[#This Row],[LengthofCycle]]+1</f>
        <v>28</v>
      </c>
      <c r="I1352" s="1" t="str">
        <f>IF(IFERROR(LOOKUP(שבוע_בדילוג[[#This Row],[ClientID]],קביעויות[השבוע בדילוג]),FALSE)=שבוע_בדילוג[[#This Row],[ClientID]],1,"")</f>
        <v/>
      </c>
      <c r="J1352" s="1" t="str">
        <f>IF(AND(שבוע_בדילוג[[#This Row],[CycleNumber]]&gt;1,OR(B1353="",שבוע_בדילוג[[#This Row],[CycleNumber]]&gt;B1351)),IF(OR(AND(שבוע_בדילוג[[#This Row],[LengthofCycle]]=29,F1351=29),AND(שבוע_בדילוג[[#This Row],[LengthofCycle]]=36,F1351=36)),1,""),"")</f>
        <v/>
      </c>
      <c r="K1352" s="1" t="str">
        <f>IF(AND(שבוע_בדילוג[[#This Row],[וסת השבוע]]=1,J1351=1,שבוע_בדילוג[[#This Row],[CycleNumber]]&gt;B1351),1,"")</f>
        <v/>
      </c>
      <c r="L1352" s="1" t="str">
        <f>IF(שבוע_בדילוג[[#This Row],[CycleNumber]]=1,"",IF(שבוע_בדילוג[[#This Row],[וסת השבוע]]=1,0,IF(L1351="","",IF(L1351=0,IF(שבוע_בדילוג[[#This Row],[LengthofCycle]]=29,0,1),IF(L1351=1,IF(שבוע_בדילוג[[#This Row],[LengthofCycle]]+F1351=29*2,0,2),IF(L1351=2,IF(שבוע_בדילוג[[#This Row],[LengthofCycle]]+F1351+F1350=29*3,0,3),""))))))</f>
        <v/>
      </c>
      <c r="M1352" s="1" t="str">
        <f>IF(שבוע_בדילוג[[#This Row],[וסת השבוע]]=1,IF(שבוע_בדילוג[[#This Row],[וסת השבוע וההפלגה ביחד]]=1,M1351+1,0),IF(AND(שבוע_בדילוג[[#This Row],[CycleNumber]]&gt;B1351,שבוע_בדילוג[[#This Row],[CycleNumber]]&gt;1),IF(שבוע_בדילוג[[#This Row],[וסת השבוע פעיל?]]&lt;&gt;"",M1351+1,""),""))</f>
        <v/>
      </c>
      <c r="N1352" s="1" t="str">
        <f>IF(שבוע_בדילוג[[#This Row],[וסת השבוע פעיל?2]]="","",IF(AND(שבוע_בדילוג[[#This Row],[וסת השבוע פעיל?]]&lt;&gt;"",שבוע_בדילוג[[#This Row],[CycleNumber]]&lt;B1353,B1353&lt;&gt;"",שבוע_בדילוג[[#This Row],[וסת השבוע פעיל?]]&lt;3),IF(L1353=0,IF(AND(שבוע_בדילוג[[#This Row],[וסת השבוע פעיל?]]&gt;0,J1353=1),0,1),0),""))</f>
        <v/>
      </c>
      <c r="O1352" s="1" t="str">
        <f t="shared" si="104"/>
        <v/>
      </c>
      <c r="P1352" s="1" t="str">
        <f>IF(AND(שבוע_בדילוג[[#This Row],[חיזוי - שבוע]]=1,K1353=1),1,"")</f>
        <v/>
      </c>
      <c r="Q1352" s="1" t="str">
        <f>IF(AND(שבוע_בדילוג[[#This Row],[וסת השבוע פעיל?]]&lt;3,OR(שבוע_בדילוג[[#This Row],[CycleNumber]]&gt;B1353,B1353="")),1,"")</f>
        <v/>
      </c>
      <c r="R1352" s="1" t="str">
        <f>IF(AND(שבוע_בדילוג[[#This Row],[חיזוי - שבוע]]&lt;&gt;"",שבוע_בדילוג[[#This Row],[וסת השבוע פעיל?2]]=""),1,"")</f>
        <v/>
      </c>
      <c r="S1352" s="1" t="str">
        <f>IF(שבוע_בדילוג[[#This Row],[האישה קבעה וסת שבוע בדילוג?]]=1,IF(שבוע_בדילוג[[#This Row],[וסת השבוע פעיל?]]&lt;3,1,0),"")</f>
        <v/>
      </c>
      <c r="T13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2" s="1">
        <f t="shared" si="105"/>
        <v>0</v>
      </c>
      <c r="V1352" s="1">
        <f t="shared" si="106"/>
        <v>0</v>
      </c>
      <c r="W1352" s="1">
        <f t="shared" si="107"/>
        <v>0</v>
      </c>
      <c r="X1352" s="1" t="str">
        <f>IF(שבוע_בדילוג[[#This Row],[3 הפלגות זהות]]="","",IF(שבוע_בדילוג[[#This Row],[3 הפלגות זהות]]=1,שבוע_בדילוג[[#This Row],[LengthofCycle]],X1351))</f>
        <v/>
      </c>
      <c r="Z1352" s="1" t="str">
        <f>IF(OR(שבוע_בדילוג[[#This Row],[הווסת פעיל?]]=0,שבוע_בדילוג[[#This Row],[הווסת פעיל?]]=""),"",SUM(Z1351,שבוע_בדילוג[[#This Row],[הווסת פעיל?]]))</f>
        <v/>
      </c>
      <c r="AA1352" s="1" t="str">
        <f>IF(AND(שבוע_בדילוג[[#This Row],[כמה מחזורים עד עקירה]]&lt;&gt;"",Z1353=""),שבוע_בדילוג[[#This Row],[כמה מחזורים עד עקירה]],"")</f>
        <v/>
      </c>
      <c r="AB1352" s="1" t="str">
        <f>IF(AND(שבוע_בדילוג[[#This Row],[הווסת פעיל?]]=1,שבוע_בדילוג[[#This Row],[וסת קבוע אחרון]]&lt;&gt;X1351),שבוע_בדילוג[[#This Row],[וסת קבוע אחרון]],"")</f>
        <v/>
      </c>
      <c r="AC1352" s="1" t="str">
        <f>IF(AND(שבוע_בדילוג[[#This Row],[הווסת פעיל?]]=1,Y1351=0,שבוע_בדילוג[[#This Row],[וסת קבוע אחרון]]=X1351),שבוע_בדילוג[[#This Row],[וסת קבוע אחרון]],"")</f>
        <v/>
      </c>
      <c r="AD1352" s="1" t="str">
        <f>IF(AND(שבוע_בדילוג[[#This Row],[הווסת פעיל?]]=1,Y1351=0,שבוע_בדילוג[[#This Row],[וסת קבוע אחרון]]&lt;&gt;X1351),1,"")</f>
        <v/>
      </c>
      <c r="AE1352" s="1" t="str">
        <f>IF(AND(שבוע_בדילוג[[#This Row],[הווסת פעיל?]]&lt;&gt;"",B1353=1),שבוע_בדילוג[[#This Row],[CycleNumber]],"")</f>
        <v/>
      </c>
      <c r="AF1352" s="1" t="str">
        <f>IF(AND(שבוע_בדילוג[[#This Row],[הווסת פעיל?]]&lt;&gt;"",Y1351=""),שבוע_בדילוג[[#This Row],[CycleNumber]],"")</f>
        <v/>
      </c>
      <c r="AG1352" s="1" t="str">
        <f>IF(B1353=1,"",IF(שבוע_בדילוג[[#This Row],[הווסת פעיל?]]=1,IF(שבוע_בדילוג[[#This Row],[וסת קבוע אחרון]]=F1353,1,0),""))</f>
        <v/>
      </c>
      <c r="AH1352" s="1" t="str">
        <f>IF(B1353=1,"",IF(שבוע_בדילוג[[#This Row],[הווסת פעיל?]]=1,IF(OR(שבוע_בדילוג[[#This Row],[וסת קבוע אחרון]]=F1353,F1353=שבוע_בדילוג[[#This Row],[LengthofCycle]]),1,0),""))</f>
        <v/>
      </c>
      <c r="AI1352" s="1" t="str">
        <f>IF(B1353=1,"",IF(שבוע_בדילוג[[#This Row],[הווסת פעיל?]]=1,IF(OR(שבוע_בדילוג[[#This Row],[וסת קבוע אחרון]]=F1353,F1353=שבוע_בדילוג[[#This Row],[LengthofCycle]],AND(שבוע_בדילוג[[#This Row],[LengthofCycle]]&lt;&gt;שבוע_בדילוג[[#This Row],[וסת קבוע אחרון]],OR(F1353=28,F1353=29))),1,0),""))</f>
        <v/>
      </c>
      <c r="AJ1352" s="1" t="str">
        <f>IF(AND(שבוע_בדילוג[[#This Row],[הווסת פעיל?]]=1,B1353=1),1,"")</f>
        <v/>
      </c>
      <c r="AK1352" s="4">
        <f>IF(AND(שבוע_בדילוג[[#This Row],[הווסת פעיל?]]&lt;&gt;1,B1353&lt;&gt;1,B1353&lt;&gt;""),IF(שבוע_בדילוג[[#This Row],[LengthofCycle]]=F1353,1,0),"")</f>
        <v>0</v>
      </c>
      <c r="AL1352" s="4">
        <f>IF(AND(שבוע_בדילוג[[#This Row],[הווסת פעיל?]]&lt;&gt;1,B1353&lt;&gt;1,B1353&lt;&gt;""),IF(OR(שבוע_בדילוג[[#This Row],[LengthofCycle]]=F1353,F1353=29),1,0),"")</f>
        <v>0</v>
      </c>
      <c r="AM1352" s="4">
        <f>IF(AND(שבוע_בדילוג[[#This Row],[הווסת פעיל?]]&lt;&gt;1,B1353&lt;&gt;1,B1353&lt;&gt;""),IF(OR(שבוע_בדילוג[[#This Row],[LengthofCycle]]=F1353,F1353=29,F1353=28),1,0),"")</f>
        <v>0</v>
      </c>
    </row>
    <row r="1353" spans="1:39" x14ac:dyDescent="0.25">
      <c r="A1353" s="1" t="s">
        <v>164</v>
      </c>
      <c r="B1353" s="1">
        <v>15</v>
      </c>
      <c r="C1353" s="1">
        <v>0</v>
      </c>
      <c r="D1353" s="1">
        <v>0</v>
      </c>
      <c r="E1353" s="1">
        <v>0</v>
      </c>
      <c r="F1353" s="1">
        <v>26</v>
      </c>
      <c r="H1353" s="1">
        <f>שבוע_בדילוג[[#This Row],[LengthofCycle]]+1</f>
        <v>27</v>
      </c>
      <c r="I1353" s="1" t="str">
        <f>IF(IFERROR(LOOKUP(שבוע_בדילוג[[#This Row],[ClientID]],קביעויות[השבוע בדילוג]),FALSE)=שבוע_בדילוג[[#This Row],[ClientID]],1,"")</f>
        <v/>
      </c>
      <c r="J1353" s="1" t="str">
        <f>IF(AND(שבוע_בדילוג[[#This Row],[CycleNumber]]&gt;1,OR(B1354="",שבוע_בדילוג[[#This Row],[CycleNumber]]&gt;B1352)),IF(OR(AND(שבוע_בדילוג[[#This Row],[LengthofCycle]]=29,F1352=29),AND(שבוע_בדילוג[[#This Row],[LengthofCycle]]=36,F1352=36)),1,""),"")</f>
        <v/>
      </c>
      <c r="K1353" s="1" t="str">
        <f>IF(AND(שבוע_בדילוג[[#This Row],[וסת השבוע]]=1,J1352=1,שבוע_בדילוג[[#This Row],[CycleNumber]]&gt;B1352),1,"")</f>
        <v/>
      </c>
      <c r="L1353" s="1" t="str">
        <f>IF(שבוע_בדילוג[[#This Row],[CycleNumber]]=1,"",IF(שבוע_בדילוג[[#This Row],[וסת השבוע]]=1,0,IF(L1352="","",IF(L1352=0,IF(שבוע_בדילוג[[#This Row],[LengthofCycle]]=29,0,1),IF(L1352=1,IF(שבוע_בדילוג[[#This Row],[LengthofCycle]]+F1352=29*2,0,2),IF(L1352=2,IF(שבוע_בדילוג[[#This Row],[LengthofCycle]]+F1352+F1351=29*3,0,3),""))))))</f>
        <v/>
      </c>
      <c r="M1353" s="1" t="str">
        <f>IF(שבוע_בדילוג[[#This Row],[וסת השבוע]]=1,IF(שבוע_בדילוג[[#This Row],[וסת השבוע וההפלגה ביחד]]=1,M1352+1,0),IF(AND(שבוע_בדילוג[[#This Row],[CycleNumber]]&gt;B1352,שבוע_בדילוג[[#This Row],[CycleNumber]]&gt;1),IF(שבוע_בדילוג[[#This Row],[וסת השבוע פעיל?]]&lt;&gt;"",M1352+1,""),""))</f>
        <v/>
      </c>
      <c r="N1353" s="1" t="str">
        <f>IF(שבוע_בדילוג[[#This Row],[וסת השבוע פעיל?2]]="","",IF(AND(שבוע_בדילוג[[#This Row],[וסת השבוע פעיל?]]&lt;&gt;"",שבוע_בדילוג[[#This Row],[CycleNumber]]&lt;B1354,B1354&lt;&gt;"",שבוע_בדילוג[[#This Row],[וסת השבוע פעיל?]]&lt;3),IF(L1354=0,IF(AND(שבוע_בדילוג[[#This Row],[וסת השבוע פעיל?]]&gt;0,J1354=1),0,1),0),""))</f>
        <v/>
      </c>
      <c r="O1353" s="1" t="str">
        <f t="shared" si="104"/>
        <v/>
      </c>
      <c r="P1353" s="1" t="str">
        <f>IF(AND(שבוע_בדילוג[[#This Row],[חיזוי - שבוע]]=1,K1354=1),1,"")</f>
        <v/>
      </c>
      <c r="Q1353" s="1" t="str">
        <f>IF(AND(שבוע_בדילוג[[#This Row],[וסת השבוע פעיל?]]&lt;3,OR(שבוע_בדילוג[[#This Row],[CycleNumber]]&gt;B1354,B1354="")),1,"")</f>
        <v/>
      </c>
      <c r="R1353" s="1" t="str">
        <f>IF(AND(שבוע_בדילוג[[#This Row],[חיזוי - שבוע]]&lt;&gt;"",שבוע_בדילוג[[#This Row],[וסת השבוע פעיל?2]]=""),1,"")</f>
        <v/>
      </c>
      <c r="S1353" s="1" t="str">
        <f>IF(שבוע_בדילוג[[#This Row],[האישה קבעה וסת שבוע בדילוג?]]=1,IF(שבוע_בדילוג[[#This Row],[וסת השבוע פעיל?]]&lt;3,1,0),"")</f>
        <v/>
      </c>
      <c r="T13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3" s="1">
        <f t="shared" si="105"/>
        <v>0</v>
      </c>
      <c r="V1353" s="1">
        <f t="shared" si="106"/>
        <v>0</v>
      </c>
      <c r="W1353" s="1">
        <f t="shared" si="107"/>
        <v>0</v>
      </c>
      <c r="X1353" s="1" t="str">
        <f>IF(שבוע_בדילוג[[#This Row],[3 הפלגות זהות]]="","",IF(שבוע_בדילוג[[#This Row],[3 הפלגות זהות]]=1,שבוע_בדילוג[[#This Row],[LengthofCycle]],X1352))</f>
        <v/>
      </c>
      <c r="Z1353" s="1" t="str">
        <f>IF(OR(שבוע_בדילוג[[#This Row],[הווסת פעיל?]]=0,שבוע_בדילוג[[#This Row],[הווסת פעיל?]]=""),"",SUM(Z1352,שבוע_בדילוג[[#This Row],[הווסת פעיל?]]))</f>
        <v/>
      </c>
      <c r="AA1353" s="1" t="str">
        <f>IF(AND(שבוע_בדילוג[[#This Row],[כמה מחזורים עד עקירה]]&lt;&gt;"",Z1354=""),שבוע_בדילוג[[#This Row],[כמה מחזורים עד עקירה]],"")</f>
        <v/>
      </c>
      <c r="AB1353" s="1" t="str">
        <f>IF(AND(שבוע_בדילוג[[#This Row],[הווסת פעיל?]]=1,שבוע_בדילוג[[#This Row],[וסת קבוע אחרון]]&lt;&gt;X1352),שבוע_בדילוג[[#This Row],[וסת קבוע אחרון]],"")</f>
        <v/>
      </c>
      <c r="AC1353" s="1" t="str">
        <f>IF(AND(שבוע_בדילוג[[#This Row],[הווסת פעיל?]]=1,Y1352=0,שבוע_בדילוג[[#This Row],[וסת קבוע אחרון]]=X1352),שבוע_בדילוג[[#This Row],[וסת קבוע אחרון]],"")</f>
        <v/>
      </c>
      <c r="AD1353" s="1" t="str">
        <f>IF(AND(שבוע_בדילוג[[#This Row],[הווסת פעיל?]]=1,Y1352=0,שבוע_בדילוג[[#This Row],[וסת קבוע אחרון]]&lt;&gt;X1352),1,"")</f>
        <v/>
      </c>
      <c r="AE1353" s="1" t="str">
        <f>IF(AND(שבוע_בדילוג[[#This Row],[הווסת פעיל?]]&lt;&gt;"",B1354=1),שבוע_בדילוג[[#This Row],[CycleNumber]],"")</f>
        <v/>
      </c>
      <c r="AF1353" s="1" t="str">
        <f>IF(AND(שבוע_בדילוג[[#This Row],[הווסת פעיל?]]&lt;&gt;"",Y1352=""),שבוע_בדילוג[[#This Row],[CycleNumber]],"")</f>
        <v/>
      </c>
      <c r="AG1353" s="1" t="str">
        <f>IF(B1354=1,"",IF(שבוע_בדילוג[[#This Row],[הווסת פעיל?]]=1,IF(שבוע_בדילוג[[#This Row],[וסת קבוע אחרון]]=F1354,1,0),""))</f>
        <v/>
      </c>
      <c r="AH1353" s="1" t="str">
        <f>IF(B1354=1,"",IF(שבוע_בדילוג[[#This Row],[הווסת פעיל?]]=1,IF(OR(שבוע_בדילוג[[#This Row],[וסת קבוע אחרון]]=F1354,F1354=שבוע_בדילוג[[#This Row],[LengthofCycle]]),1,0),""))</f>
        <v/>
      </c>
      <c r="AI1353" s="1" t="str">
        <f>IF(B1354=1,"",IF(שבוע_בדילוג[[#This Row],[הווסת פעיל?]]=1,IF(OR(שבוע_בדילוג[[#This Row],[וסת קבוע אחרון]]=F1354,F1354=שבוע_בדילוג[[#This Row],[LengthofCycle]],AND(שבוע_בדילוג[[#This Row],[LengthofCycle]]&lt;&gt;שבוע_בדילוג[[#This Row],[וסת קבוע אחרון]],OR(F1354=28,F1354=29))),1,0),""))</f>
        <v/>
      </c>
      <c r="AJ1353" s="1" t="str">
        <f>IF(AND(שבוע_בדילוג[[#This Row],[הווסת פעיל?]]=1,B1354=1),1,"")</f>
        <v/>
      </c>
      <c r="AK1353" s="4">
        <f>IF(AND(שבוע_בדילוג[[#This Row],[הווסת פעיל?]]&lt;&gt;1,B1354&lt;&gt;1,B1354&lt;&gt;""),IF(שבוע_בדילוג[[#This Row],[LengthofCycle]]=F1354,1,0),"")</f>
        <v>0</v>
      </c>
      <c r="AL1353" s="4">
        <f>IF(AND(שבוע_בדילוג[[#This Row],[הווסת פעיל?]]&lt;&gt;1,B1354&lt;&gt;1,B1354&lt;&gt;""),IF(OR(שבוע_בדילוג[[#This Row],[LengthofCycle]]=F1354,F1354=29),1,0),"")</f>
        <v>0</v>
      </c>
      <c r="AM1353" s="4">
        <f>IF(AND(שבוע_בדילוג[[#This Row],[הווסת פעיל?]]&lt;&gt;1,B1354&lt;&gt;1,B1354&lt;&gt;""),IF(OR(שבוע_בדילוג[[#This Row],[LengthofCycle]]=F1354,F1354=29,F1354=28),1,0),"")</f>
        <v>0</v>
      </c>
    </row>
    <row r="1354" spans="1:39" x14ac:dyDescent="0.25">
      <c r="A1354" s="1" t="s">
        <v>164</v>
      </c>
      <c r="B1354" s="1">
        <v>16</v>
      </c>
      <c r="C1354" s="1">
        <v>0</v>
      </c>
      <c r="D1354" s="1">
        <v>1</v>
      </c>
      <c r="E1354" s="1">
        <v>0</v>
      </c>
      <c r="F1354" s="1">
        <v>25</v>
      </c>
      <c r="H1354" s="1">
        <f>שבוע_בדילוג[[#This Row],[LengthofCycle]]+1</f>
        <v>26</v>
      </c>
      <c r="I1354" s="1" t="str">
        <f>IF(IFERROR(LOOKUP(שבוע_בדילוג[[#This Row],[ClientID]],קביעויות[השבוע בדילוג]),FALSE)=שבוע_בדילוג[[#This Row],[ClientID]],1,"")</f>
        <v/>
      </c>
      <c r="J1354" s="1" t="str">
        <f>IF(AND(שבוע_בדילוג[[#This Row],[CycleNumber]]&gt;1,OR(B1355="",שבוע_בדילוג[[#This Row],[CycleNumber]]&gt;B1353)),IF(OR(AND(שבוע_בדילוג[[#This Row],[LengthofCycle]]=29,F1353=29),AND(שבוע_בדילוג[[#This Row],[LengthofCycle]]=36,F1353=36)),1,""),"")</f>
        <v/>
      </c>
      <c r="K1354" s="1" t="str">
        <f>IF(AND(שבוע_בדילוג[[#This Row],[וסת השבוע]]=1,J1353=1,שבוע_בדילוג[[#This Row],[CycleNumber]]&gt;B1353),1,"")</f>
        <v/>
      </c>
      <c r="L1354" s="1" t="str">
        <f>IF(שבוע_בדילוג[[#This Row],[CycleNumber]]=1,"",IF(שבוע_בדילוג[[#This Row],[וסת השבוע]]=1,0,IF(L1353="","",IF(L1353=0,IF(שבוע_בדילוג[[#This Row],[LengthofCycle]]=29,0,1),IF(L1353=1,IF(שבוע_בדילוג[[#This Row],[LengthofCycle]]+F1353=29*2,0,2),IF(L1353=2,IF(שבוע_בדילוג[[#This Row],[LengthofCycle]]+F1353+F1352=29*3,0,3),""))))))</f>
        <v/>
      </c>
      <c r="M1354" s="1" t="str">
        <f>IF(שבוע_בדילוג[[#This Row],[וסת השבוע]]=1,IF(שבוע_בדילוג[[#This Row],[וסת השבוע וההפלגה ביחד]]=1,M1353+1,0),IF(AND(שבוע_בדילוג[[#This Row],[CycleNumber]]&gt;B1353,שבוע_בדילוג[[#This Row],[CycleNumber]]&gt;1),IF(שבוע_בדילוג[[#This Row],[וסת השבוע פעיל?]]&lt;&gt;"",M1353+1,""),""))</f>
        <v/>
      </c>
      <c r="N1354" s="1" t="str">
        <f>IF(שבוע_בדילוג[[#This Row],[וסת השבוע פעיל?2]]="","",IF(AND(שבוע_בדילוג[[#This Row],[וסת השבוע פעיל?]]&lt;&gt;"",שבוע_בדילוג[[#This Row],[CycleNumber]]&lt;B1355,B1355&lt;&gt;"",שבוע_בדילוג[[#This Row],[וסת השבוע פעיל?]]&lt;3),IF(L1355=0,IF(AND(שבוע_בדילוג[[#This Row],[וסת השבוע פעיל?]]&gt;0,J1355=1),0,1),0),""))</f>
        <v/>
      </c>
      <c r="O1354" s="1" t="str">
        <f t="shared" si="104"/>
        <v/>
      </c>
      <c r="P1354" s="1" t="str">
        <f>IF(AND(שבוע_בדילוג[[#This Row],[חיזוי - שבוע]]=1,K1355=1),1,"")</f>
        <v/>
      </c>
      <c r="Q1354" s="1" t="str">
        <f>IF(AND(שבוע_בדילוג[[#This Row],[וסת השבוע פעיל?]]&lt;3,OR(שבוע_בדילוג[[#This Row],[CycleNumber]]&gt;B1355,B1355="")),1,"")</f>
        <v/>
      </c>
      <c r="R1354" s="1" t="str">
        <f>IF(AND(שבוע_בדילוג[[#This Row],[חיזוי - שבוע]]&lt;&gt;"",שבוע_בדילוג[[#This Row],[וסת השבוע פעיל?2]]=""),1,"")</f>
        <v/>
      </c>
      <c r="S1354" s="1" t="str">
        <f>IF(שבוע_בדילוג[[#This Row],[האישה קבעה וסת שבוע בדילוג?]]=1,IF(שבוע_בדילוג[[#This Row],[וסת השבוע פעיל?]]&lt;3,1,0),"")</f>
        <v/>
      </c>
      <c r="T13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4" s="1">
        <f t="shared" si="105"/>
        <v>0</v>
      </c>
      <c r="V1354" s="1">
        <f t="shared" si="106"/>
        <v>0</v>
      </c>
      <c r="W1354" s="1">
        <f t="shared" si="107"/>
        <v>0</v>
      </c>
      <c r="X1354" s="1" t="str">
        <f>IF(שבוע_בדילוג[[#This Row],[3 הפלגות זהות]]="","",IF(שבוע_בדילוג[[#This Row],[3 הפלגות זהות]]=1,שבוע_בדילוג[[#This Row],[LengthofCycle]],X1353))</f>
        <v/>
      </c>
      <c r="Z1354" s="1" t="str">
        <f>IF(OR(שבוע_בדילוג[[#This Row],[הווסת פעיל?]]=0,שבוע_בדילוג[[#This Row],[הווסת פעיל?]]=""),"",SUM(Z1353,שבוע_בדילוג[[#This Row],[הווסת פעיל?]]))</f>
        <v/>
      </c>
      <c r="AA1354" s="1" t="str">
        <f>IF(AND(שבוע_בדילוג[[#This Row],[כמה מחזורים עד עקירה]]&lt;&gt;"",Z1355=""),שבוע_בדילוג[[#This Row],[כמה מחזורים עד עקירה]],"")</f>
        <v/>
      </c>
      <c r="AB1354" s="1" t="str">
        <f>IF(AND(שבוע_בדילוג[[#This Row],[הווסת פעיל?]]=1,שבוע_בדילוג[[#This Row],[וסת קבוע אחרון]]&lt;&gt;X1353),שבוע_בדילוג[[#This Row],[וסת קבוע אחרון]],"")</f>
        <v/>
      </c>
      <c r="AC1354" s="1" t="str">
        <f>IF(AND(שבוע_בדילוג[[#This Row],[הווסת פעיל?]]=1,Y1353=0,שבוע_בדילוג[[#This Row],[וסת קבוע אחרון]]=X1353),שבוע_בדילוג[[#This Row],[וסת קבוע אחרון]],"")</f>
        <v/>
      </c>
      <c r="AD1354" s="1" t="str">
        <f>IF(AND(שבוע_בדילוג[[#This Row],[הווסת פעיל?]]=1,Y1353=0,שבוע_בדילוג[[#This Row],[וסת קבוע אחרון]]&lt;&gt;X1353),1,"")</f>
        <v/>
      </c>
      <c r="AE1354" s="1" t="str">
        <f>IF(AND(שבוע_בדילוג[[#This Row],[הווסת פעיל?]]&lt;&gt;"",B1355=1),שבוע_בדילוג[[#This Row],[CycleNumber]],"")</f>
        <v/>
      </c>
      <c r="AF1354" s="1" t="str">
        <f>IF(AND(שבוע_בדילוג[[#This Row],[הווסת פעיל?]]&lt;&gt;"",Y1353=""),שבוע_בדילוג[[#This Row],[CycleNumber]],"")</f>
        <v/>
      </c>
      <c r="AG1354" s="1" t="str">
        <f>IF(B1355=1,"",IF(שבוע_בדילוג[[#This Row],[הווסת פעיל?]]=1,IF(שבוע_בדילוג[[#This Row],[וסת קבוע אחרון]]=F1355,1,0),""))</f>
        <v/>
      </c>
      <c r="AH1354" s="1" t="str">
        <f>IF(B1355=1,"",IF(שבוע_בדילוג[[#This Row],[הווסת פעיל?]]=1,IF(OR(שבוע_בדילוג[[#This Row],[וסת קבוע אחרון]]=F1355,F1355=שבוע_בדילוג[[#This Row],[LengthofCycle]]),1,0),""))</f>
        <v/>
      </c>
      <c r="AI1354" s="1" t="str">
        <f>IF(B1355=1,"",IF(שבוע_בדילוג[[#This Row],[הווסת פעיל?]]=1,IF(OR(שבוע_בדילוג[[#This Row],[וסת קבוע אחרון]]=F1355,F1355=שבוע_בדילוג[[#This Row],[LengthofCycle]],AND(שבוע_בדילוג[[#This Row],[LengthofCycle]]&lt;&gt;שבוע_בדילוג[[#This Row],[וסת קבוע אחרון]],OR(F1355=28,F1355=29))),1,0),""))</f>
        <v/>
      </c>
      <c r="AJ1354" s="1" t="str">
        <f>IF(AND(שבוע_בדילוג[[#This Row],[הווסת פעיל?]]=1,B1355=1),1,"")</f>
        <v/>
      </c>
      <c r="AK1354" s="4" t="str">
        <f>IF(AND(שבוע_בדילוג[[#This Row],[הווסת פעיל?]]&lt;&gt;1,B1355&lt;&gt;1,B1355&lt;&gt;""),IF(שבוע_בדילוג[[#This Row],[LengthofCycle]]=F1355,1,0),"")</f>
        <v/>
      </c>
      <c r="AL1354" s="4" t="str">
        <f>IF(AND(שבוע_בדילוג[[#This Row],[הווסת פעיל?]]&lt;&gt;1,B1355&lt;&gt;1,B1355&lt;&gt;""),IF(OR(שבוע_בדילוג[[#This Row],[LengthofCycle]]=F1355,F1355=29),1,0),"")</f>
        <v/>
      </c>
      <c r="AM1354" s="4" t="str">
        <f>IF(AND(שבוע_בדילוג[[#This Row],[הווסת פעיל?]]&lt;&gt;1,B1355&lt;&gt;1,B1355&lt;&gt;""),IF(OR(שבוע_בדילוג[[#This Row],[LengthofCycle]]=F1355,F1355=29,F1355=28),1,0),"")</f>
        <v/>
      </c>
    </row>
    <row r="1355" spans="1:39" x14ac:dyDescent="0.25">
      <c r="A1355" s="1" t="s">
        <v>165</v>
      </c>
      <c r="B1355" s="1">
        <v>1</v>
      </c>
      <c r="C1355" s="1">
        <v>0</v>
      </c>
      <c r="D1355" s="1">
        <v>1</v>
      </c>
      <c r="E1355" s="1">
        <v>0</v>
      </c>
      <c r="F1355" s="1">
        <v>28</v>
      </c>
      <c r="H1355" s="1">
        <f>שבוע_בדילוג[[#This Row],[LengthofCycle]]+1</f>
        <v>29</v>
      </c>
      <c r="I1355" s="1" t="str">
        <f>IF(IFERROR(LOOKUP(שבוע_בדילוג[[#This Row],[ClientID]],קביעויות[השבוע בדילוג]),FALSE)=שבוע_בדילוג[[#This Row],[ClientID]],1,"")</f>
        <v/>
      </c>
      <c r="J1355" s="1" t="str">
        <f>IF(AND(שבוע_בדילוג[[#This Row],[CycleNumber]]&gt;1,OR(B1356="",שבוע_בדילוג[[#This Row],[CycleNumber]]&gt;B1354)),IF(OR(AND(שבוע_בדילוג[[#This Row],[LengthofCycle]]=29,F1354=29),AND(שבוע_בדילוג[[#This Row],[LengthofCycle]]=36,F1354=36)),1,""),"")</f>
        <v/>
      </c>
      <c r="K1355" s="1" t="str">
        <f>IF(AND(שבוע_בדילוג[[#This Row],[וסת השבוע]]=1,J1354=1,שבוע_בדילוג[[#This Row],[CycleNumber]]&gt;B1354),1,"")</f>
        <v/>
      </c>
      <c r="L1355" s="1" t="str">
        <f>IF(שבוע_בדילוג[[#This Row],[CycleNumber]]=1,"",IF(שבוע_בדילוג[[#This Row],[וסת השבוע]]=1,0,IF(L1354="","",IF(L1354=0,IF(שבוע_בדילוג[[#This Row],[LengthofCycle]]=29,0,1),IF(L1354=1,IF(שבוע_בדילוג[[#This Row],[LengthofCycle]]+F1354=29*2,0,2),IF(L1354=2,IF(שבוע_בדילוג[[#This Row],[LengthofCycle]]+F1354+F1353=29*3,0,3),""))))))</f>
        <v/>
      </c>
      <c r="M1355" s="1" t="str">
        <f>IF(שבוע_בדילוג[[#This Row],[וסת השבוע]]=1,IF(שבוע_בדילוג[[#This Row],[וסת השבוע וההפלגה ביחד]]=1,M1354+1,0),IF(AND(שבוע_בדילוג[[#This Row],[CycleNumber]]&gt;B1354,שבוע_בדילוג[[#This Row],[CycleNumber]]&gt;1),IF(שבוע_בדילוג[[#This Row],[וסת השבוע פעיל?]]&lt;&gt;"",M1354+1,""),""))</f>
        <v/>
      </c>
      <c r="N1355" s="1" t="str">
        <f>IF(שבוע_בדילוג[[#This Row],[וסת השבוע פעיל?2]]="","",IF(AND(שבוע_בדילוג[[#This Row],[וסת השבוע פעיל?]]&lt;&gt;"",שבוע_בדילוג[[#This Row],[CycleNumber]]&lt;B1356,B1356&lt;&gt;"",שבוע_בדילוג[[#This Row],[וסת השבוע פעיל?]]&lt;3),IF(L1356=0,IF(AND(שבוע_בדילוג[[#This Row],[וסת השבוע פעיל?]]&gt;0,J1356=1),0,1),0),""))</f>
        <v/>
      </c>
      <c r="O1355" s="1" t="str">
        <f t="shared" si="104"/>
        <v/>
      </c>
      <c r="P1355" s="1" t="str">
        <f>IF(AND(שבוע_בדילוג[[#This Row],[חיזוי - שבוע]]=1,K1356=1),1,"")</f>
        <v/>
      </c>
      <c r="Q1355" s="1" t="str">
        <f>IF(AND(שבוע_בדילוג[[#This Row],[וסת השבוע פעיל?]]&lt;3,OR(שבוע_בדילוג[[#This Row],[CycleNumber]]&gt;B1356,B1356="")),1,"")</f>
        <v/>
      </c>
      <c r="R1355" s="1" t="str">
        <f>IF(AND(שבוע_בדילוג[[#This Row],[חיזוי - שבוע]]&lt;&gt;"",שבוע_בדילוג[[#This Row],[וסת השבוע פעיל?2]]=""),1,"")</f>
        <v/>
      </c>
      <c r="S1355" s="1" t="str">
        <f>IF(שבוע_בדילוג[[#This Row],[האישה קבעה וסת שבוע בדילוג?]]=1,IF(שבוע_בדילוג[[#This Row],[וסת השבוע פעיל?]]&lt;3,1,0),"")</f>
        <v/>
      </c>
      <c r="T13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5" s="1" t="str">
        <f t="shared" si="105"/>
        <v/>
      </c>
      <c r="V1355" s="1" t="str">
        <f t="shared" si="106"/>
        <v/>
      </c>
      <c r="W1355" s="1" t="str">
        <f t="shared" si="107"/>
        <v/>
      </c>
      <c r="X1355" s="1" t="str">
        <f>IF(שבוע_בדילוג[[#This Row],[3 הפלגות זהות]]="","",IF(שבוע_בדילוג[[#This Row],[3 הפלגות זהות]]=1,שבוע_בדילוג[[#This Row],[LengthofCycle]],X1354))</f>
        <v/>
      </c>
      <c r="Z1355" s="1" t="str">
        <f>IF(OR(שבוע_בדילוג[[#This Row],[הווסת פעיל?]]=0,שבוע_בדילוג[[#This Row],[הווסת פעיל?]]=""),"",SUM(Z1354,שבוע_בדילוג[[#This Row],[הווסת פעיל?]]))</f>
        <v/>
      </c>
      <c r="AA1355" s="1" t="str">
        <f>IF(AND(שבוע_בדילוג[[#This Row],[כמה מחזורים עד עקירה]]&lt;&gt;"",Z1356=""),שבוע_בדילוג[[#This Row],[כמה מחזורים עד עקירה]],"")</f>
        <v/>
      </c>
      <c r="AB1355" s="1" t="str">
        <f>IF(AND(שבוע_בדילוג[[#This Row],[הווסת פעיל?]]=1,שבוע_בדילוג[[#This Row],[וסת קבוע אחרון]]&lt;&gt;X1354),שבוע_בדילוג[[#This Row],[וסת קבוע אחרון]],"")</f>
        <v/>
      </c>
      <c r="AC1355" s="1" t="str">
        <f>IF(AND(שבוע_בדילוג[[#This Row],[הווסת פעיל?]]=1,Y1354=0,שבוע_בדילוג[[#This Row],[וסת קבוע אחרון]]=X1354),שבוע_בדילוג[[#This Row],[וסת קבוע אחרון]],"")</f>
        <v/>
      </c>
      <c r="AD1355" s="1" t="str">
        <f>IF(AND(שבוע_בדילוג[[#This Row],[הווסת פעיל?]]=1,Y1354=0,שבוע_בדילוג[[#This Row],[וסת קבוע אחרון]]&lt;&gt;X1354),1,"")</f>
        <v/>
      </c>
      <c r="AE1355" s="1" t="str">
        <f>IF(AND(שבוע_בדילוג[[#This Row],[הווסת פעיל?]]&lt;&gt;"",B1356=1),שבוע_בדילוג[[#This Row],[CycleNumber]],"")</f>
        <v/>
      </c>
      <c r="AF1355" s="1" t="str">
        <f>IF(AND(שבוע_בדילוג[[#This Row],[הווסת פעיל?]]&lt;&gt;"",Y1354=""),שבוע_בדילוג[[#This Row],[CycleNumber]],"")</f>
        <v/>
      </c>
      <c r="AG1355" s="1" t="str">
        <f>IF(B1356=1,"",IF(שבוע_בדילוג[[#This Row],[הווסת פעיל?]]=1,IF(שבוע_בדילוג[[#This Row],[וסת קבוע אחרון]]=F1356,1,0),""))</f>
        <v/>
      </c>
      <c r="AH1355" s="1" t="str">
        <f>IF(B1356=1,"",IF(שבוע_בדילוג[[#This Row],[הווסת פעיל?]]=1,IF(OR(שבוע_בדילוג[[#This Row],[וסת קבוע אחרון]]=F1356,F1356=שבוע_בדילוג[[#This Row],[LengthofCycle]]),1,0),""))</f>
        <v/>
      </c>
      <c r="AI1355" s="1" t="str">
        <f>IF(B1356=1,"",IF(שבוע_בדילוג[[#This Row],[הווסת פעיל?]]=1,IF(OR(שבוע_בדילוג[[#This Row],[וסת קבוע אחרון]]=F1356,F1356=שבוע_בדילוג[[#This Row],[LengthofCycle]],AND(שבוע_בדילוג[[#This Row],[LengthofCycle]]&lt;&gt;שבוע_בדילוג[[#This Row],[וסת קבוע אחרון]],OR(F1356=28,F1356=29))),1,0),""))</f>
        <v/>
      </c>
      <c r="AJ1355" s="1" t="str">
        <f>IF(AND(שבוע_בדילוג[[#This Row],[הווסת פעיל?]]=1,B1356=1),1,"")</f>
        <v/>
      </c>
      <c r="AK1355" s="4">
        <f>IF(AND(שבוע_בדילוג[[#This Row],[הווסת פעיל?]]&lt;&gt;1,B1356&lt;&gt;1,B1356&lt;&gt;""),IF(שבוע_בדילוג[[#This Row],[LengthofCycle]]=F1356,1,0),"")</f>
        <v>1</v>
      </c>
      <c r="AL1355" s="4">
        <f>IF(AND(שבוע_בדילוג[[#This Row],[הווסת פעיל?]]&lt;&gt;1,B1356&lt;&gt;1,B1356&lt;&gt;""),IF(OR(שבוע_בדילוג[[#This Row],[LengthofCycle]]=F1356,F1356=29),1,0),"")</f>
        <v>1</v>
      </c>
      <c r="AM1355" s="4">
        <f>IF(AND(שבוע_בדילוג[[#This Row],[הווסת פעיל?]]&lt;&gt;1,B1356&lt;&gt;1,B1356&lt;&gt;""),IF(OR(שבוע_בדילוג[[#This Row],[LengthofCycle]]=F1356,F1356=29,F1356=28),1,0),"")</f>
        <v>1</v>
      </c>
    </row>
    <row r="1356" spans="1:39" x14ac:dyDescent="0.25">
      <c r="A1356" s="1" t="s">
        <v>165</v>
      </c>
      <c r="B1356" s="1">
        <v>2</v>
      </c>
      <c r="C1356" s="1">
        <v>0</v>
      </c>
      <c r="D1356" s="1">
        <v>1</v>
      </c>
      <c r="E1356" s="1">
        <v>0</v>
      </c>
      <c r="F1356" s="1">
        <v>28</v>
      </c>
      <c r="H1356" s="1">
        <f>שבוע_בדילוג[[#This Row],[LengthofCycle]]+1</f>
        <v>29</v>
      </c>
      <c r="I1356" s="1" t="str">
        <f>IF(IFERROR(LOOKUP(שבוע_בדילוג[[#This Row],[ClientID]],קביעויות[השבוע בדילוג]),FALSE)=שבוע_בדילוג[[#This Row],[ClientID]],1,"")</f>
        <v/>
      </c>
      <c r="J1356" s="1" t="str">
        <f>IF(AND(שבוע_בדילוג[[#This Row],[CycleNumber]]&gt;1,OR(B1357="",שבוע_בדילוג[[#This Row],[CycleNumber]]&gt;B1355)),IF(OR(AND(שבוע_בדילוג[[#This Row],[LengthofCycle]]=29,F1355=29),AND(שבוע_בדילוג[[#This Row],[LengthofCycle]]=36,F1355=36)),1,""),"")</f>
        <v/>
      </c>
      <c r="K1356" s="1" t="str">
        <f>IF(AND(שבוע_בדילוג[[#This Row],[וסת השבוע]]=1,J1355=1,שבוע_בדילוג[[#This Row],[CycleNumber]]&gt;B1355),1,"")</f>
        <v/>
      </c>
      <c r="L1356" s="1" t="str">
        <f>IF(שבוע_בדילוג[[#This Row],[CycleNumber]]=1,"",IF(שבוע_בדילוג[[#This Row],[וסת השבוע]]=1,0,IF(L1355="","",IF(L1355=0,IF(שבוע_בדילוג[[#This Row],[LengthofCycle]]=29,0,1),IF(L1355=1,IF(שבוע_בדילוג[[#This Row],[LengthofCycle]]+F1355=29*2,0,2),IF(L1355=2,IF(שבוע_בדילוג[[#This Row],[LengthofCycle]]+F1355+F1354=29*3,0,3),""))))))</f>
        <v/>
      </c>
      <c r="M1356" s="1" t="str">
        <f>IF(שבוע_בדילוג[[#This Row],[וסת השבוע]]=1,IF(שבוע_בדילוג[[#This Row],[וסת השבוע וההפלגה ביחד]]=1,M1355+1,0),IF(AND(שבוע_בדילוג[[#This Row],[CycleNumber]]&gt;B1355,שבוע_בדילוג[[#This Row],[CycleNumber]]&gt;1),IF(שבוע_בדילוג[[#This Row],[וסת השבוע פעיל?]]&lt;&gt;"",M1355+1,""),""))</f>
        <v/>
      </c>
      <c r="N1356" s="1" t="str">
        <f>IF(שבוע_בדילוג[[#This Row],[וסת השבוע פעיל?2]]="","",IF(AND(שבוע_בדילוג[[#This Row],[וסת השבוע פעיל?]]&lt;&gt;"",שבוע_בדילוג[[#This Row],[CycleNumber]]&lt;B1357,B1357&lt;&gt;"",שבוע_בדילוג[[#This Row],[וסת השבוע פעיל?]]&lt;3),IF(L1357=0,IF(AND(שבוע_בדילוג[[#This Row],[וסת השבוע פעיל?]]&gt;0,J1357=1),0,1),0),""))</f>
        <v/>
      </c>
      <c r="O1356" s="1" t="str">
        <f t="shared" si="104"/>
        <v/>
      </c>
      <c r="P1356" s="1" t="str">
        <f>IF(AND(שבוע_בדילוג[[#This Row],[חיזוי - שבוע]]=1,K1357=1),1,"")</f>
        <v/>
      </c>
      <c r="Q1356" s="1" t="str">
        <f>IF(AND(שבוע_בדילוג[[#This Row],[וסת השבוע פעיל?]]&lt;3,OR(שבוע_בדילוג[[#This Row],[CycleNumber]]&gt;B1357,B1357="")),1,"")</f>
        <v/>
      </c>
      <c r="R1356" s="1" t="str">
        <f>IF(AND(שבוע_בדילוג[[#This Row],[חיזוי - שבוע]]&lt;&gt;"",שבוע_בדילוג[[#This Row],[וסת השבוע פעיל?2]]=""),1,"")</f>
        <v/>
      </c>
      <c r="S1356" s="1" t="str">
        <f>IF(שבוע_בדילוג[[#This Row],[האישה קבעה וסת שבוע בדילוג?]]=1,IF(שבוע_בדילוג[[#This Row],[וסת השבוע פעיל?]]&lt;3,1,0),"")</f>
        <v/>
      </c>
      <c r="T13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6" s="1" t="str">
        <f t="shared" si="105"/>
        <v/>
      </c>
      <c r="V1356" s="1" t="str">
        <f t="shared" si="106"/>
        <v/>
      </c>
      <c r="W1356" s="1" t="str">
        <f t="shared" si="107"/>
        <v/>
      </c>
      <c r="X1356" s="1" t="str">
        <f>IF(שבוע_בדילוג[[#This Row],[3 הפלגות זהות]]="","",IF(שבוע_בדילוג[[#This Row],[3 הפלגות זהות]]=1,שבוע_בדילוג[[#This Row],[LengthofCycle]],X1355))</f>
        <v/>
      </c>
      <c r="Z1356" s="1" t="str">
        <f>IF(OR(שבוע_בדילוג[[#This Row],[הווסת פעיל?]]=0,שבוע_בדילוג[[#This Row],[הווסת פעיל?]]=""),"",SUM(Z1355,שבוע_בדילוג[[#This Row],[הווסת פעיל?]]))</f>
        <v/>
      </c>
      <c r="AA1356" s="1" t="str">
        <f>IF(AND(שבוע_בדילוג[[#This Row],[כמה מחזורים עד עקירה]]&lt;&gt;"",Z1357=""),שבוע_בדילוג[[#This Row],[כמה מחזורים עד עקירה]],"")</f>
        <v/>
      </c>
      <c r="AB1356" s="1" t="str">
        <f>IF(AND(שבוע_בדילוג[[#This Row],[הווסת פעיל?]]=1,שבוע_בדילוג[[#This Row],[וסת קבוע אחרון]]&lt;&gt;X1355),שבוע_בדילוג[[#This Row],[וסת קבוע אחרון]],"")</f>
        <v/>
      </c>
      <c r="AC1356" s="1" t="str">
        <f>IF(AND(שבוע_בדילוג[[#This Row],[הווסת פעיל?]]=1,Y1355=0,שבוע_בדילוג[[#This Row],[וסת קבוע אחרון]]=X1355),שבוע_בדילוג[[#This Row],[וסת קבוע אחרון]],"")</f>
        <v/>
      </c>
      <c r="AD1356" s="1" t="str">
        <f>IF(AND(שבוע_בדילוג[[#This Row],[הווסת פעיל?]]=1,Y1355=0,שבוע_בדילוג[[#This Row],[וסת קבוע אחרון]]&lt;&gt;X1355),1,"")</f>
        <v/>
      </c>
      <c r="AE1356" s="1" t="str">
        <f>IF(AND(שבוע_בדילוג[[#This Row],[הווסת פעיל?]]&lt;&gt;"",B1357=1),שבוע_בדילוג[[#This Row],[CycleNumber]],"")</f>
        <v/>
      </c>
      <c r="AF1356" s="1" t="str">
        <f>IF(AND(שבוע_בדילוג[[#This Row],[הווסת פעיל?]]&lt;&gt;"",Y1355=""),שבוע_בדילוג[[#This Row],[CycleNumber]],"")</f>
        <v/>
      </c>
      <c r="AG1356" s="1" t="str">
        <f>IF(B1357=1,"",IF(שבוע_בדילוג[[#This Row],[הווסת פעיל?]]=1,IF(שבוע_בדילוג[[#This Row],[וסת קבוע אחרון]]=F1357,1,0),""))</f>
        <v/>
      </c>
      <c r="AH1356" s="1" t="str">
        <f>IF(B1357=1,"",IF(שבוע_בדילוג[[#This Row],[הווסת פעיל?]]=1,IF(OR(שבוע_בדילוג[[#This Row],[וסת קבוע אחרון]]=F1357,F1357=שבוע_בדילוג[[#This Row],[LengthofCycle]]),1,0),""))</f>
        <v/>
      </c>
      <c r="AI1356" s="1" t="str">
        <f>IF(B1357=1,"",IF(שבוע_בדילוג[[#This Row],[הווסת פעיל?]]=1,IF(OR(שבוע_בדילוג[[#This Row],[וסת קבוע אחרון]]=F1357,F1357=שבוע_בדילוג[[#This Row],[LengthofCycle]],AND(שבוע_בדילוג[[#This Row],[LengthofCycle]]&lt;&gt;שבוע_בדילוג[[#This Row],[וסת קבוע אחרון]],OR(F1357=28,F1357=29))),1,0),""))</f>
        <v/>
      </c>
      <c r="AJ1356" s="1" t="str">
        <f>IF(AND(שבוע_בדילוג[[#This Row],[הווסת פעיל?]]=1,B1357=1),1,"")</f>
        <v/>
      </c>
      <c r="AK1356" s="4">
        <f>IF(AND(שבוע_בדילוג[[#This Row],[הווסת פעיל?]]&lt;&gt;1,B1357&lt;&gt;1,B1357&lt;&gt;""),IF(שבוע_בדילוג[[#This Row],[LengthofCycle]]=F1357,1,0),"")</f>
        <v>0</v>
      </c>
      <c r="AL1356" s="4">
        <f>IF(AND(שבוע_בדילוג[[#This Row],[הווסת פעיל?]]&lt;&gt;1,B1357&lt;&gt;1,B1357&lt;&gt;""),IF(OR(שבוע_בדילוג[[#This Row],[LengthofCycle]]=F1357,F1357=29),1,0),"")</f>
        <v>0</v>
      </c>
      <c r="AM1356" s="4">
        <f>IF(AND(שבוע_בדילוג[[#This Row],[הווסת פעיל?]]&lt;&gt;1,B1357&lt;&gt;1,B1357&lt;&gt;""),IF(OR(שבוע_בדילוג[[#This Row],[LengthofCycle]]=F1357,F1357=29,F1357=28),1,0),"")</f>
        <v>0</v>
      </c>
    </row>
    <row r="1357" spans="1:39" x14ac:dyDescent="0.25">
      <c r="A1357" s="1" t="s">
        <v>165</v>
      </c>
      <c r="B1357" s="1">
        <v>3</v>
      </c>
      <c r="C1357" s="1">
        <v>0</v>
      </c>
      <c r="D1357" s="1">
        <v>1</v>
      </c>
      <c r="E1357" s="1">
        <v>0</v>
      </c>
      <c r="F1357" s="1">
        <v>30</v>
      </c>
      <c r="H1357" s="1">
        <f>שבוע_בדילוג[[#This Row],[LengthofCycle]]+1</f>
        <v>31</v>
      </c>
      <c r="I1357" s="1" t="str">
        <f>IF(IFERROR(LOOKUP(שבוע_בדילוג[[#This Row],[ClientID]],קביעויות[השבוע בדילוג]),FALSE)=שבוע_בדילוג[[#This Row],[ClientID]],1,"")</f>
        <v/>
      </c>
      <c r="J1357" s="1" t="str">
        <f>IF(AND(שבוע_בדילוג[[#This Row],[CycleNumber]]&gt;1,OR(B1358="",שבוע_בדילוג[[#This Row],[CycleNumber]]&gt;B1356)),IF(OR(AND(שבוע_בדילוג[[#This Row],[LengthofCycle]]=29,F1356=29),AND(שבוע_בדילוג[[#This Row],[LengthofCycle]]=36,F1356=36)),1,""),"")</f>
        <v/>
      </c>
      <c r="K1357" s="1" t="str">
        <f>IF(AND(שבוע_בדילוג[[#This Row],[וסת השבוע]]=1,J1356=1,שבוע_בדילוג[[#This Row],[CycleNumber]]&gt;B1356),1,"")</f>
        <v/>
      </c>
      <c r="L1357" s="1" t="str">
        <f>IF(שבוע_בדילוג[[#This Row],[CycleNumber]]=1,"",IF(שבוע_בדילוג[[#This Row],[וסת השבוע]]=1,0,IF(L1356="","",IF(L1356=0,IF(שבוע_בדילוג[[#This Row],[LengthofCycle]]=29,0,1),IF(L1356=1,IF(שבוע_בדילוג[[#This Row],[LengthofCycle]]+F1356=29*2,0,2),IF(L1356=2,IF(שבוע_בדילוג[[#This Row],[LengthofCycle]]+F1356+F1355=29*3,0,3),""))))))</f>
        <v/>
      </c>
      <c r="M1357" s="1" t="str">
        <f>IF(שבוע_בדילוג[[#This Row],[וסת השבוע]]=1,IF(שבוע_בדילוג[[#This Row],[וסת השבוע וההפלגה ביחד]]=1,M1356+1,0),IF(AND(שבוע_בדילוג[[#This Row],[CycleNumber]]&gt;B1356,שבוע_בדילוג[[#This Row],[CycleNumber]]&gt;1),IF(שבוע_בדילוג[[#This Row],[וסת השבוע פעיל?]]&lt;&gt;"",M1356+1,""),""))</f>
        <v/>
      </c>
      <c r="N1357" s="1" t="str">
        <f>IF(שבוע_בדילוג[[#This Row],[וסת השבוע פעיל?2]]="","",IF(AND(שבוע_בדילוג[[#This Row],[וסת השבוע פעיל?]]&lt;&gt;"",שבוע_בדילוג[[#This Row],[CycleNumber]]&lt;B1358,B1358&lt;&gt;"",שבוע_בדילוג[[#This Row],[וסת השבוע פעיל?]]&lt;3),IF(L1358=0,IF(AND(שבוע_בדילוג[[#This Row],[וסת השבוע פעיל?]]&gt;0,J1358=1),0,1),0),""))</f>
        <v/>
      </c>
      <c r="O1357" s="1" t="str">
        <f t="shared" si="104"/>
        <v/>
      </c>
      <c r="P1357" s="1" t="str">
        <f>IF(AND(שבוע_בדילוג[[#This Row],[חיזוי - שבוע]]=1,K1358=1),1,"")</f>
        <v/>
      </c>
      <c r="Q1357" s="1" t="str">
        <f>IF(AND(שבוע_בדילוג[[#This Row],[וסת השבוע פעיל?]]&lt;3,OR(שבוע_בדילוג[[#This Row],[CycleNumber]]&gt;B1358,B1358="")),1,"")</f>
        <v/>
      </c>
      <c r="R1357" s="1" t="str">
        <f>IF(AND(שבוע_בדילוג[[#This Row],[חיזוי - שבוע]]&lt;&gt;"",שבוע_בדילוג[[#This Row],[וסת השבוע פעיל?2]]=""),1,"")</f>
        <v/>
      </c>
      <c r="S1357" s="1" t="str">
        <f>IF(שבוע_בדילוג[[#This Row],[האישה קבעה וסת שבוע בדילוג?]]=1,IF(שבוע_בדילוג[[#This Row],[וסת השבוע פעיל?]]&lt;3,1,0),"")</f>
        <v/>
      </c>
      <c r="T13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7" s="1">
        <f t="shared" si="105"/>
        <v>0</v>
      </c>
      <c r="V1357" s="1" t="str">
        <f t="shared" si="106"/>
        <v/>
      </c>
      <c r="W1357" s="1" t="str">
        <f t="shared" si="107"/>
        <v/>
      </c>
      <c r="X1357" s="1" t="str">
        <f>IF(שבוע_בדילוג[[#This Row],[3 הפלגות זהות]]="","",IF(שבוע_בדילוג[[#This Row],[3 הפלגות זהות]]=1,שבוע_בדילוג[[#This Row],[LengthofCycle]],X1356))</f>
        <v/>
      </c>
      <c r="Z1357" s="1" t="str">
        <f>IF(OR(שבוע_בדילוג[[#This Row],[הווסת פעיל?]]=0,שבוע_בדילוג[[#This Row],[הווסת פעיל?]]=""),"",SUM(Z1356,שבוע_בדילוג[[#This Row],[הווסת פעיל?]]))</f>
        <v/>
      </c>
      <c r="AA1357" s="1" t="str">
        <f>IF(AND(שבוע_בדילוג[[#This Row],[כמה מחזורים עד עקירה]]&lt;&gt;"",Z1358=""),שבוע_בדילוג[[#This Row],[כמה מחזורים עד עקירה]],"")</f>
        <v/>
      </c>
      <c r="AB1357" s="1" t="str">
        <f>IF(AND(שבוע_בדילוג[[#This Row],[הווסת פעיל?]]=1,שבוע_בדילוג[[#This Row],[וסת קבוע אחרון]]&lt;&gt;X1356),שבוע_בדילוג[[#This Row],[וסת קבוע אחרון]],"")</f>
        <v/>
      </c>
      <c r="AC1357" s="1" t="str">
        <f>IF(AND(שבוע_בדילוג[[#This Row],[הווסת פעיל?]]=1,Y1356=0,שבוע_בדילוג[[#This Row],[וסת קבוע אחרון]]=X1356),שבוע_בדילוג[[#This Row],[וסת קבוע אחרון]],"")</f>
        <v/>
      </c>
      <c r="AD1357" s="1" t="str">
        <f>IF(AND(שבוע_בדילוג[[#This Row],[הווסת פעיל?]]=1,Y1356=0,שבוע_בדילוג[[#This Row],[וסת קבוע אחרון]]&lt;&gt;X1356),1,"")</f>
        <v/>
      </c>
      <c r="AE1357" s="1" t="str">
        <f>IF(AND(שבוע_בדילוג[[#This Row],[הווסת פעיל?]]&lt;&gt;"",B1358=1),שבוע_בדילוג[[#This Row],[CycleNumber]],"")</f>
        <v/>
      </c>
      <c r="AF1357" s="1" t="str">
        <f>IF(AND(שבוע_בדילוג[[#This Row],[הווסת פעיל?]]&lt;&gt;"",Y1356=""),שבוע_בדילוג[[#This Row],[CycleNumber]],"")</f>
        <v/>
      </c>
      <c r="AG1357" s="1" t="str">
        <f>IF(B1358=1,"",IF(שבוע_בדילוג[[#This Row],[הווסת פעיל?]]=1,IF(שבוע_בדילוג[[#This Row],[וסת קבוע אחרון]]=F1358,1,0),""))</f>
        <v/>
      </c>
      <c r="AH1357" s="1" t="str">
        <f>IF(B1358=1,"",IF(שבוע_בדילוג[[#This Row],[הווסת פעיל?]]=1,IF(OR(שבוע_בדילוג[[#This Row],[וסת קבוע אחרון]]=F1358,F1358=שבוע_בדילוג[[#This Row],[LengthofCycle]]),1,0),""))</f>
        <v/>
      </c>
      <c r="AI1357" s="1" t="str">
        <f>IF(B1358=1,"",IF(שבוע_בדילוג[[#This Row],[הווסת פעיל?]]=1,IF(OR(שבוע_בדילוג[[#This Row],[וסת קבוע אחרון]]=F1358,F1358=שבוע_בדילוג[[#This Row],[LengthofCycle]],AND(שבוע_בדילוג[[#This Row],[LengthofCycle]]&lt;&gt;שבוע_בדילוג[[#This Row],[וסת קבוע אחרון]],OR(F1358=28,F1358=29))),1,0),""))</f>
        <v/>
      </c>
      <c r="AJ1357" s="1" t="str">
        <f>IF(AND(שבוע_בדילוג[[#This Row],[הווסת פעיל?]]=1,B1358=1),1,"")</f>
        <v/>
      </c>
      <c r="AK1357" s="4">
        <f>IF(AND(שבוע_בדילוג[[#This Row],[הווסת פעיל?]]&lt;&gt;1,B1358&lt;&gt;1,B1358&lt;&gt;""),IF(שבוע_בדילוג[[#This Row],[LengthofCycle]]=F1358,1,0),"")</f>
        <v>0</v>
      </c>
      <c r="AL1357" s="4">
        <f>IF(AND(שבוע_בדילוג[[#This Row],[הווסת פעיל?]]&lt;&gt;1,B1358&lt;&gt;1,B1358&lt;&gt;""),IF(OR(שבוע_בדילוג[[#This Row],[LengthofCycle]]=F1358,F1358=29),1,0),"")</f>
        <v>0</v>
      </c>
      <c r="AM1357" s="4">
        <f>IF(AND(שבוע_בדילוג[[#This Row],[הווסת פעיל?]]&lt;&gt;1,B1358&lt;&gt;1,B1358&lt;&gt;""),IF(OR(שבוע_בדילוג[[#This Row],[LengthofCycle]]=F1358,F1358=29,F1358=28),1,0),"")</f>
        <v>0</v>
      </c>
    </row>
    <row r="1358" spans="1:39" x14ac:dyDescent="0.25">
      <c r="A1358" s="1" t="s">
        <v>165</v>
      </c>
      <c r="B1358" s="1">
        <v>4</v>
      </c>
      <c r="C1358" s="1">
        <v>0</v>
      </c>
      <c r="D1358" s="1">
        <v>1</v>
      </c>
      <c r="E1358" s="1">
        <v>0</v>
      </c>
      <c r="F1358" s="1">
        <v>26</v>
      </c>
      <c r="H1358" s="1">
        <f>שבוע_בדילוג[[#This Row],[LengthofCycle]]+1</f>
        <v>27</v>
      </c>
      <c r="I1358" s="1" t="str">
        <f>IF(IFERROR(LOOKUP(שבוע_בדילוג[[#This Row],[ClientID]],קביעויות[השבוע בדילוג]),FALSE)=שבוע_בדילוג[[#This Row],[ClientID]],1,"")</f>
        <v/>
      </c>
      <c r="J1358" s="1" t="str">
        <f>IF(AND(שבוע_בדילוג[[#This Row],[CycleNumber]]&gt;1,OR(B1359="",שבוע_בדילוג[[#This Row],[CycleNumber]]&gt;B1357)),IF(OR(AND(שבוע_בדילוג[[#This Row],[LengthofCycle]]=29,F1357=29),AND(שבוע_בדילוג[[#This Row],[LengthofCycle]]=36,F1357=36)),1,""),"")</f>
        <v/>
      </c>
      <c r="K1358" s="1" t="str">
        <f>IF(AND(שבוע_בדילוג[[#This Row],[וסת השבוע]]=1,J1357=1,שבוע_בדילוג[[#This Row],[CycleNumber]]&gt;B1357),1,"")</f>
        <v/>
      </c>
      <c r="L1358" s="1" t="str">
        <f>IF(שבוע_בדילוג[[#This Row],[CycleNumber]]=1,"",IF(שבוע_בדילוג[[#This Row],[וסת השבוע]]=1,0,IF(L1357="","",IF(L1357=0,IF(שבוע_בדילוג[[#This Row],[LengthofCycle]]=29,0,1),IF(L1357=1,IF(שבוע_בדילוג[[#This Row],[LengthofCycle]]+F1357=29*2,0,2),IF(L1357=2,IF(שבוע_בדילוג[[#This Row],[LengthofCycle]]+F1357+F1356=29*3,0,3),""))))))</f>
        <v/>
      </c>
      <c r="M1358" s="1" t="str">
        <f>IF(שבוע_בדילוג[[#This Row],[וסת השבוע]]=1,IF(שבוע_בדילוג[[#This Row],[וסת השבוע וההפלגה ביחד]]=1,M1357+1,0),IF(AND(שבוע_בדילוג[[#This Row],[CycleNumber]]&gt;B1357,שבוע_בדילוג[[#This Row],[CycleNumber]]&gt;1),IF(שבוע_בדילוג[[#This Row],[וסת השבוע פעיל?]]&lt;&gt;"",M1357+1,""),""))</f>
        <v/>
      </c>
      <c r="N1358" s="1" t="str">
        <f>IF(שבוע_בדילוג[[#This Row],[וסת השבוע פעיל?2]]="","",IF(AND(שבוע_בדילוג[[#This Row],[וסת השבוע פעיל?]]&lt;&gt;"",שבוע_בדילוג[[#This Row],[CycleNumber]]&lt;B1359,B1359&lt;&gt;"",שבוע_בדילוג[[#This Row],[וסת השבוע פעיל?]]&lt;3),IF(L1359=0,IF(AND(שבוע_בדילוג[[#This Row],[וסת השבוע פעיל?]]&gt;0,J1359=1),0,1),0),""))</f>
        <v/>
      </c>
      <c r="O1358" s="1" t="str">
        <f t="shared" si="104"/>
        <v/>
      </c>
      <c r="P1358" s="1" t="str">
        <f>IF(AND(שבוע_בדילוג[[#This Row],[חיזוי - שבוע]]=1,K1359=1),1,"")</f>
        <v/>
      </c>
      <c r="Q1358" s="1" t="str">
        <f>IF(AND(שבוע_בדילוג[[#This Row],[וסת השבוע פעיל?]]&lt;3,OR(שבוע_בדילוג[[#This Row],[CycleNumber]]&gt;B1359,B1359="")),1,"")</f>
        <v/>
      </c>
      <c r="R1358" s="1" t="str">
        <f>IF(AND(שבוע_בדילוג[[#This Row],[חיזוי - שבוע]]&lt;&gt;"",שבוע_בדילוג[[#This Row],[וסת השבוע פעיל?2]]=""),1,"")</f>
        <v/>
      </c>
      <c r="S1358" s="1" t="str">
        <f>IF(שבוע_בדילוג[[#This Row],[האישה קבעה וסת שבוע בדילוג?]]=1,IF(שבוע_בדילוג[[#This Row],[וסת השבוע פעיל?]]&lt;3,1,0),"")</f>
        <v/>
      </c>
      <c r="T13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8" s="1">
        <f t="shared" si="105"/>
        <v>0</v>
      </c>
      <c r="V1358" s="1">
        <f t="shared" si="106"/>
        <v>0</v>
      </c>
      <c r="W1358" s="1" t="str">
        <f t="shared" si="107"/>
        <v/>
      </c>
      <c r="X1358" s="1" t="str">
        <f>IF(שבוע_בדילוג[[#This Row],[3 הפלגות זהות]]="","",IF(שבוע_בדילוג[[#This Row],[3 הפלגות זהות]]=1,שבוע_בדילוג[[#This Row],[LengthofCycle]],X1357))</f>
        <v/>
      </c>
      <c r="Z1358" s="1" t="str">
        <f>IF(OR(שבוע_בדילוג[[#This Row],[הווסת פעיל?]]=0,שבוע_בדילוג[[#This Row],[הווסת פעיל?]]=""),"",SUM(Z1357,שבוע_בדילוג[[#This Row],[הווסת פעיל?]]))</f>
        <v/>
      </c>
      <c r="AA1358" s="1" t="str">
        <f>IF(AND(שבוע_בדילוג[[#This Row],[כמה מחזורים עד עקירה]]&lt;&gt;"",Z1359=""),שבוע_בדילוג[[#This Row],[כמה מחזורים עד עקירה]],"")</f>
        <v/>
      </c>
      <c r="AB1358" s="1" t="str">
        <f>IF(AND(שבוע_בדילוג[[#This Row],[הווסת פעיל?]]=1,שבוע_בדילוג[[#This Row],[וסת קבוע אחרון]]&lt;&gt;X1357),שבוע_בדילוג[[#This Row],[וסת קבוע אחרון]],"")</f>
        <v/>
      </c>
      <c r="AC1358" s="1" t="str">
        <f>IF(AND(שבוע_בדילוג[[#This Row],[הווסת פעיל?]]=1,Y1357=0,שבוע_בדילוג[[#This Row],[וסת קבוע אחרון]]=X1357),שבוע_בדילוג[[#This Row],[וסת קבוע אחרון]],"")</f>
        <v/>
      </c>
      <c r="AD1358" s="1" t="str">
        <f>IF(AND(שבוע_בדילוג[[#This Row],[הווסת פעיל?]]=1,Y1357=0,שבוע_בדילוג[[#This Row],[וסת קבוע אחרון]]&lt;&gt;X1357),1,"")</f>
        <v/>
      </c>
      <c r="AE1358" s="1" t="str">
        <f>IF(AND(שבוע_בדילוג[[#This Row],[הווסת פעיל?]]&lt;&gt;"",B1359=1),שבוע_בדילוג[[#This Row],[CycleNumber]],"")</f>
        <v/>
      </c>
      <c r="AF1358" s="1" t="str">
        <f>IF(AND(שבוע_בדילוג[[#This Row],[הווסת פעיל?]]&lt;&gt;"",Y1357=""),שבוע_בדילוג[[#This Row],[CycleNumber]],"")</f>
        <v/>
      </c>
      <c r="AG1358" s="1" t="str">
        <f>IF(B1359=1,"",IF(שבוע_בדילוג[[#This Row],[הווסת פעיל?]]=1,IF(שבוע_בדילוג[[#This Row],[וסת קבוע אחרון]]=F1359,1,0),""))</f>
        <v/>
      </c>
      <c r="AH1358" s="1" t="str">
        <f>IF(B1359=1,"",IF(שבוע_בדילוג[[#This Row],[הווסת פעיל?]]=1,IF(OR(שבוע_בדילוג[[#This Row],[וסת קבוע אחרון]]=F1359,F1359=שבוע_בדילוג[[#This Row],[LengthofCycle]]),1,0),""))</f>
        <v/>
      </c>
      <c r="AI1358" s="1" t="str">
        <f>IF(B1359=1,"",IF(שבוע_בדילוג[[#This Row],[הווסת פעיל?]]=1,IF(OR(שבוע_בדילוג[[#This Row],[וסת קבוע אחרון]]=F1359,F1359=שבוע_בדילוג[[#This Row],[LengthofCycle]],AND(שבוע_בדילוג[[#This Row],[LengthofCycle]]&lt;&gt;שבוע_בדילוג[[#This Row],[וסת קבוע אחרון]],OR(F1359=28,F1359=29))),1,0),""))</f>
        <v/>
      </c>
      <c r="AJ1358" s="1" t="str">
        <f>IF(AND(שבוע_בדילוג[[#This Row],[הווסת פעיל?]]=1,B1359=1),1,"")</f>
        <v/>
      </c>
      <c r="AK1358" s="4">
        <f>IF(AND(שבוע_בדילוג[[#This Row],[הווסת פעיל?]]&lt;&gt;1,B1359&lt;&gt;1,B1359&lt;&gt;""),IF(שבוע_בדילוג[[#This Row],[LengthofCycle]]=F1359,1,0),"")</f>
        <v>0</v>
      </c>
      <c r="AL1358" s="4">
        <f>IF(AND(שבוע_בדילוג[[#This Row],[הווסת פעיל?]]&lt;&gt;1,B1359&lt;&gt;1,B1359&lt;&gt;""),IF(OR(שבוע_בדילוג[[#This Row],[LengthofCycle]]=F1359,F1359=29),1,0),"")</f>
        <v>0</v>
      </c>
      <c r="AM1358" s="4">
        <f>IF(AND(שבוע_בדילוג[[#This Row],[הווסת פעיל?]]&lt;&gt;1,B1359&lt;&gt;1,B1359&lt;&gt;""),IF(OR(שבוע_בדילוג[[#This Row],[LengthofCycle]]=F1359,F1359=29,F1359=28),1,0),"")</f>
        <v>0</v>
      </c>
    </row>
    <row r="1359" spans="1:39" x14ac:dyDescent="0.25">
      <c r="A1359" s="1" t="s">
        <v>165</v>
      </c>
      <c r="B1359" s="1">
        <v>5</v>
      </c>
      <c r="C1359" s="1">
        <v>0</v>
      </c>
      <c r="D1359" s="1">
        <v>1</v>
      </c>
      <c r="E1359" s="1">
        <v>0</v>
      </c>
      <c r="F1359" s="1">
        <v>32</v>
      </c>
      <c r="H1359" s="1">
        <f>שבוע_בדילוג[[#This Row],[LengthofCycle]]+1</f>
        <v>33</v>
      </c>
      <c r="I1359" s="1" t="str">
        <f>IF(IFERROR(LOOKUP(שבוע_בדילוג[[#This Row],[ClientID]],קביעויות[השבוע בדילוג]),FALSE)=שבוע_בדילוג[[#This Row],[ClientID]],1,"")</f>
        <v/>
      </c>
      <c r="J1359" s="1" t="str">
        <f>IF(AND(שבוע_בדילוג[[#This Row],[CycleNumber]]&gt;1,OR(B1360="",שבוע_בדילוג[[#This Row],[CycleNumber]]&gt;B1358)),IF(OR(AND(שבוע_בדילוג[[#This Row],[LengthofCycle]]=29,F1358=29),AND(שבוע_בדילוג[[#This Row],[LengthofCycle]]=36,F1358=36)),1,""),"")</f>
        <v/>
      </c>
      <c r="K1359" s="1" t="str">
        <f>IF(AND(שבוע_בדילוג[[#This Row],[וסת השבוע]]=1,J1358=1,שבוע_בדילוג[[#This Row],[CycleNumber]]&gt;B1358),1,"")</f>
        <v/>
      </c>
      <c r="L1359" s="1" t="str">
        <f>IF(שבוע_בדילוג[[#This Row],[CycleNumber]]=1,"",IF(שבוע_בדילוג[[#This Row],[וסת השבוע]]=1,0,IF(L1358="","",IF(L1358=0,IF(שבוע_בדילוג[[#This Row],[LengthofCycle]]=29,0,1),IF(L1358=1,IF(שבוע_בדילוג[[#This Row],[LengthofCycle]]+F1358=29*2,0,2),IF(L1358=2,IF(שבוע_בדילוג[[#This Row],[LengthofCycle]]+F1358+F1357=29*3,0,3),""))))))</f>
        <v/>
      </c>
      <c r="M1359" s="1" t="str">
        <f>IF(שבוע_בדילוג[[#This Row],[וסת השבוע]]=1,IF(שבוע_בדילוג[[#This Row],[וסת השבוע וההפלגה ביחד]]=1,M1358+1,0),IF(AND(שבוע_בדילוג[[#This Row],[CycleNumber]]&gt;B1358,שבוע_בדילוג[[#This Row],[CycleNumber]]&gt;1),IF(שבוע_בדילוג[[#This Row],[וסת השבוע פעיל?]]&lt;&gt;"",M1358+1,""),""))</f>
        <v/>
      </c>
      <c r="N1359" s="1" t="str">
        <f>IF(שבוע_בדילוג[[#This Row],[וסת השבוע פעיל?2]]="","",IF(AND(שבוע_בדילוג[[#This Row],[וסת השבוע פעיל?]]&lt;&gt;"",שבוע_בדילוג[[#This Row],[CycleNumber]]&lt;B1360,B1360&lt;&gt;"",שבוע_בדילוג[[#This Row],[וסת השבוע פעיל?]]&lt;3),IF(L1360=0,IF(AND(שבוע_בדילוג[[#This Row],[וסת השבוע פעיל?]]&gt;0,J1360=1),0,1),0),""))</f>
        <v/>
      </c>
      <c r="O1359" s="1" t="str">
        <f t="shared" si="104"/>
        <v/>
      </c>
      <c r="P1359" s="1" t="str">
        <f>IF(AND(שבוע_בדילוג[[#This Row],[חיזוי - שבוע]]=1,K1360=1),1,"")</f>
        <v/>
      </c>
      <c r="Q1359" s="1" t="str">
        <f>IF(AND(שבוע_בדילוג[[#This Row],[וסת השבוע פעיל?]]&lt;3,OR(שבוע_בדילוג[[#This Row],[CycleNumber]]&gt;B1360,B1360="")),1,"")</f>
        <v/>
      </c>
      <c r="R1359" s="1" t="str">
        <f>IF(AND(שבוע_בדילוג[[#This Row],[חיזוי - שבוע]]&lt;&gt;"",שבוע_בדילוג[[#This Row],[וסת השבוע פעיל?2]]=""),1,"")</f>
        <v/>
      </c>
      <c r="S1359" s="1" t="str">
        <f>IF(שבוע_בדילוג[[#This Row],[האישה קבעה וסת שבוע בדילוג?]]=1,IF(שבוע_בדילוג[[#This Row],[וסת השבוע פעיל?]]&lt;3,1,0),"")</f>
        <v/>
      </c>
      <c r="T13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59" s="1">
        <f t="shared" si="105"/>
        <v>0</v>
      </c>
      <c r="V1359" s="1">
        <f t="shared" si="106"/>
        <v>0</v>
      </c>
      <c r="W1359" s="1">
        <f t="shared" si="107"/>
        <v>0</v>
      </c>
      <c r="X1359" s="1" t="str">
        <f>IF(שבוע_בדילוג[[#This Row],[3 הפלגות זהות]]="","",IF(שבוע_בדילוג[[#This Row],[3 הפלגות זהות]]=1,שבוע_בדילוג[[#This Row],[LengthofCycle]],X1358))</f>
        <v/>
      </c>
      <c r="Z1359" s="1" t="str">
        <f>IF(OR(שבוע_בדילוג[[#This Row],[הווסת פעיל?]]=0,שבוע_בדילוג[[#This Row],[הווסת פעיל?]]=""),"",SUM(Z1358,שבוע_בדילוג[[#This Row],[הווסת פעיל?]]))</f>
        <v/>
      </c>
      <c r="AA1359" s="1" t="str">
        <f>IF(AND(שבוע_בדילוג[[#This Row],[כמה מחזורים עד עקירה]]&lt;&gt;"",Z1360=""),שבוע_בדילוג[[#This Row],[כמה מחזורים עד עקירה]],"")</f>
        <v/>
      </c>
      <c r="AB1359" s="1" t="str">
        <f>IF(AND(שבוע_בדילוג[[#This Row],[הווסת פעיל?]]=1,שבוע_בדילוג[[#This Row],[וסת קבוע אחרון]]&lt;&gt;X1358),שבוע_בדילוג[[#This Row],[וסת קבוע אחרון]],"")</f>
        <v/>
      </c>
      <c r="AC1359" s="1" t="str">
        <f>IF(AND(שבוע_בדילוג[[#This Row],[הווסת פעיל?]]=1,Y1358=0,שבוע_בדילוג[[#This Row],[וסת קבוע אחרון]]=X1358),שבוע_בדילוג[[#This Row],[וסת קבוע אחרון]],"")</f>
        <v/>
      </c>
      <c r="AD1359" s="1" t="str">
        <f>IF(AND(שבוע_בדילוג[[#This Row],[הווסת פעיל?]]=1,Y1358=0,שבוע_בדילוג[[#This Row],[וסת קבוע אחרון]]&lt;&gt;X1358),1,"")</f>
        <v/>
      </c>
      <c r="AE1359" s="1" t="str">
        <f>IF(AND(שבוע_בדילוג[[#This Row],[הווסת פעיל?]]&lt;&gt;"",B1360=1),שבוע_בדילוג[[#This Row],[CycleNumber]],"")</f>
        <v/>
      </c>
      <c r="AF1359" s="1" t="str">
        <f>IF(AND(שבוע_בדילוג[[#This Row],[הווסת פעיל?]]&lt;&gt;"",Y1358=""),שבוע_בדילוג[[#This Row],[CycleNumber]],"")</f>
        <v/>
      </c>
      <c r="AG1359" s="1" t="str">
        <f>IF(B1360=1,"",IF(שבוע_בדילוג[[#This Row],[הווסת פעיל?]]=1,IF(שבוע_בדילוג[[#This Row],[וסת קבוע אחרון]]=F1360,1,0),""))</f>
        <v/>
      </c>
      <c r="AH1359" s="1" t="str">
        <f>IF(B1360=1,"",IF(שבוע_בדילוג[[#This Row],[הווסת פעיל?]]=1,IF(OR(שבוע_בדילוג[[#This Row],[וסת קבוע אחרון]]=F1360,F1360=שבוע_בדילוג[[#This Row],[LengthofCycle]]),1,0),""))</f>
        <v/>
      </c>
      <c r="AI1359" s="1" t="str">
        <f>IF(B1360=1,"",IF(שבוע_בדילוג[[#This Row],[הווסת פעיל?]]=1,IF(OR(שבוע_בדילוג[[#This Row],[וסת קבוע אחרון]]=F1360,F1360=שבוע_בדילוג[[#This Row],[LengthofCycle]],AND(שבוע_בדילוג[[#This Row],[LengthofCycle]]&lt;&gt;שבוע_בדילוג[[#This Row],[וסת קבוע אחרון]],OR(F1360=28,F1360=29))),1,0),""))</f>
        <v/>
      </c>
      <c r="AJ1359" s="1" t="str">
        <f>IF(AND(שבוע_בדילוג[[#This Row],[הווסת פעיל?]]=1,B1360=1),1,"")</f>
        <v/>
      </c>
      <c r="AK1359" s="4" t="str">
        <f>IF(AND(שבוע_בדילוג[[#This Row],[הווסת פעיל?]]&lt;&gt;1,B1360&lt;&gt;1,B1360&lt;&gt;""),IF(שבוע_בדילוג[[#This Row],[LengthofCycle]]=F1360,1,0),"")</f>
        <v/>
      </c>
      <c r="AL1359" s="4" t="str">
        <f>IF(AND(שבוע_בדילוג[[#This Row],[הווסת פעיל?]]&lt;&gt;1,B1360&lt;&gt;1,B1360&lt;&gt;""),IF(OR(שבוע_בדילוג[[#This Row],[LengthofCycle]]=F1360,F1360=29),1,0),"")</f>
        <v/>
      </c>
      <c r="AM1359" s="4" t="str">
        <f>IF(AND(שבוע_בדילוג[[#This Row],[הווסת פעיל?]]&lt;&gt;1,B1360&lt;&gt;1,B1360&lt;&gt;""),IF(OR(שבוע_בדילוג[[#This Row],[LengthofCycle]]=F1360,F1360=29,F1360=28),1,0),"")</f>
        <v/>
      </c>
    </row>
    <row r="1360" spans="1:39" x14ac:dyDescent="0.25">
      <c r="A1360" s="1" t="s">
        <v>166</v>
      </c>
      <c r="B1360" s="1">
        <v>1</v>
      </c>
      <c r="C1360" s="1">
        <v>1</v>
      </c>
      <c r="D1360" s="1">
        <v>1</v>
      </c>
      <c r="E1360" s="1">
        <v>0</v>
      </c>
      <c r="F1360" s="1">
        <v>31</v>
      </c>
      <c r="H1360" s="1">
        <f>שבוע_בדילוג[[#This Row],[LengthofCycle]]+1</f>
        <v>32</v>
      </c>
      <c r="I1360" s="1" t="str">
        <f>IF(IFERROR(LOOKUP(שבוע_בדילוג[[#This Row],[ClientID]],קביעויות[השבוע בדילוג]),FALSE)=שבוע_בדילוג[[#This Row],[ClientID]],1,"")</f>
        <v/>
      </c>
      <c r="J1360" s="1" t="str">
        <f>IF(AND(שבוע_בדילוג[[#This Row],[CycleNumber]]&gt;1,OR(B1361="",שבוע_בדילוג[[#This Row],[CycleNumber]]&gt;B1359)),IF(OR(AND(שבוע_בדילוג[[#This Row],[LengthofCycle]]=29,F1359=29),AND(שבוע_בדילוג[[#This Row],[LengthofCycle]]=36,F1359=36)),1,""),"")</f>
        <v/>
      </c>
      <c r="K1360" s="1" t="str">
        <f>IF(AND(שבוע_בדילוג[[#This Row],[וסת השבוע]]=1,J1359=1,שבוע_בדילוג[[#This Row],[CycleNumber]]&gt;B1359),1,"")</f>
        <v/>
      </c>
      <c r="L1360" s="1" t="str">
        <f>IF(שבוע_בדילוג[[#This Row],[CycleNumber]]=1,"",IF(שבוע_בדילוג[[#This Row],[וסת השבוע]]=1,0,IF(L1359="","",IF(L1359=0,IF(שבוע_בדילוג[[#This Row],[LengthofCycle]]=29,0,1),IF(L1359=1,IF(שבוע_בדילוג[[#This Row],[LengthofCycle]]+F1359=29*2,0,2),IF(L1359=2,IF(שבוע_בדילוג[[#This Row],[LengthofCycle]]+F1359+F1358=29*3,0,3),""))))))</f>
        <v/>
      </c>
      <c r="M1360" s="1" t="str">
        <f>IF(שבוע_בדילוג[[#This Row],[וסת השבוע]]=1,IF(שבוע_בדילוג[[#This Row],[וסת השבוע וההפלגה ביחד]]=1,M1359+1,0),IF(AND(שבוע_בדילוג[[#This Row],[CycleNumber]]&gt;B1359,שבוע_בדילוג[[#This Row],[CycleNumber]]&gt;1),IF(שבוע_בדילוג[[#This Row],[וסת השבוע פעיל?]]&lt;&gt;"",M1359+1,""),""))</f>
        <v/>
      </c>
      <c r="N1360" s="1" t="str">
        <f>IF(שבוע_בדילוג[[#This Row],[וסת השבוע פעיל?2]]="","",IF(AND(שבוע_בדילוג[[#This Row],[וסת השבוע פעיל?]]&lt;&gt;"",שבוע_בדילוג[[#This Row],[CycleNumber]]&lt;B1361,B1361&lt;&gt;"",שבוע_בדילוג[[#This Row],[וסת השבוע פעיל?]]&lt;3),IF(L1361=0,IF(AND(שבוע_בדילוג[[#This Row],[וסת השבוע פעיל?]]&gt;0,J1361=1),0,1),0),""))</f>
        <v/>
      </c>
      <c r="O1360" s="1" t="str">
        <f t="shared" si="104"/>
        <v/>
      </c>
      <c r="P1360" s="1" t="str">
        <f>IF(AND(שבוע_בדילוג[[#This Row],[חיזוי - שבוע]]=1,K1361=1),1,"")</f>
        <v/>
      </c>
      <c r="Q1360" s="1" t="str">
        <f>IF(AND(שבוע_בדילוג[[#This Row],[וסת השבוע פעיל?]]&lt;3,OR(שבוע_בדילוג[[#This Row],[CycleNumber]]&gt;B1361,B1361="")),1,"")</f>
        <v/>
      </c>
      <c r="R1360" s="1" t="str">
        <f>IF(AND(שבוע_בדילוג[[#This Row],[חיזוי - שבוע]]&lt;&gt;"",שבוע_בדילוג[[#This Row],[וסת השבוע פעיל?2]]=""),1,"")</f>
        <v/>
      </c>
      <c r="S1360" s="1" t="str">
        <f>IF(שבוע_בדילוג[[#This Row],[האישה קבעה וסת שבוע בדילוג?]]=1,IF(שבוע_בדילוג[[#This Row],[וסת השבוע פעיל?]]&lt;3,1,0),"")</f>
        <v/>
      </c>
      <c r="T13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0" s="1" t="str">
        <f t="shared" si="105"/>
        <v/>
      </c>
      <c r="V1360" s="1" t="str">
        <f t="shared" si="106"/>
        <v/>
      </c>
      <c r="W1360" s="1" t="str">
        <f t="shared" si="107"/>
        <v/>
      </c>
      <c r="X1360" s="1" t="str">
        <f>IF(שבוע_בדילוג[[#This Row],[3 הפלגות זהות]]="","",IF(שבוע_בדילוג[[#This Row],[3 הפלגות זהות]]=1,שבוע_בדילוג[[#This Row],[LengthofCycle]],X1359))</f>
        <v/>
      </c>
      <c r="Z1360" s="1" t="str">
        <f>IF(OR(שבוע_בדילוג[[#This Row],[הווסת פעיל?]]=0,שבוע_בדילוג[[#This Row],[הווסת פעיל?]]=""),"",SUM(Z1359,שבוע_בדילוג[[#This Row],[הווסת פעיל?]]))</f>
        <v/>
      </c>
      <c r="AA1360" s="1" t="str">
        <f>IF(AND(שבוע_בדילוג[[#This Row],[כמה מחזורים עד עקירה]]&lt;&gt;"",Z1361=""),שבוע_בדילוג[[#This Row],[כמה מחזורים עד עקירה]],"")</f>
        <v/>
      </c>
      <c r="AB1360" s="1" t="str">
        <f>IF(AND(שבוע_בדילוג[[#This Row],[הווסת פעיל?]]=1,שבוע_בדילוג[[#This Row],[וסת קבוע אחרון]]&lt;&gt;X1359),שבוע_בדילוג[[#This Row],[וסת קבוע אחרון]],"")</f>
        <v/>
      </c>
      <c r="AC1360" s="1" t="str">
        <f>IF(AND(שבוע_בדילוג[[#This Row],[הווסת פעיל?]]=1,Y1359=0,שבוע_בדילוג[[#This Row],[וסת קבוע אחרון]]=X1359),שבוע_בדילוג[[#This Row],[וסת קבוע אחרון]],"")</f>
        <v/>
      </c>
      <c r="AD1360" s="1" t="str">
        <f>IF(AND(שבוע_בדילוג[[#This Row],[הווסת פעיל?]]=1,Y1359=0,שבוע_בדילוג[[#This Row],[וסת קבוע אחרון]]&lt;&gt;X1359),1,"")</f>
        <v/>
      </c>
      <c r="AE1360" s="1" t="str">
        <f>IF(AND(שבוע_בדילוג[[#This Row],[הווסת פעיל?]]&lt;&gt;"",B1361=1),שבוע_בדילוג[[#This Row],[CycleNumber]],"")</f>
        <v/>
      </c>
      <c r="AF1360" s="1" t="str">
        <f>IF(AND(שבוע_בדילוג[[#This Row],[הווסת פעיל?]]&lt;&gt;"",Y1359=""),שבוע_בדילוג[[#This Row],[CycleNumber]],"")</f>
        <v/>
      </c>
      <c r="AG1360" s="1" t="str">
        <f>IF(B1361=1,"",IF(שבוע_בדילוג[[#This Row],[הווסת פעיל?]]=1,IF(שבוע_בדילוג[[#This Row],[וסת קבוע אחרון]]=F1361,1,0),""))</f>
        <v/>
      </c>
      <c r="AH1360" s="1" t="str">
        <f>IF(B1361=1,"",IF(שבוע_בדילוג[[#This Row],[הווסת פעיל?]]=1,IF(OR(שבוע_בדילוג[[#This Row],[וסת קבוע אחרון]]=F1361,F1361=שבוע_בדילוג[[#This Row],[LengthofCycle]]),1,0),""))</f>
        <v/>
      </c>
      <c r="AI1360" s="1" t="str">
        <f>IF(B1361=1,"",IF(שבוע_בדילוג[[#This Row],[הווסת פעיל?]]=1,IF(OR(שבוע_בדילוג[[#This Row],[וסת קבוע אחרון]]=F1361,F1361=שבוע_בדילוג[[#This Row],[LengthofCycle]],AND(שבוע_בדילוג[[#This Row],[LengthofCycle]]&lt;&gt;שבוע_בדילוג[[#This Row],[וסת קבוע אחרון]],OR(F1361=28,F1361=29))),1,0),""))</f>
        <v/>
      </c>
      <c r="AJ1360" s="1" t="str">
        <f>IF(AND(שבוע_בדילוג[[#This Row],[הווסת פעיל?]]=1,B1361=1),1,"")</f>
        <v/>
      </c>
      <c r="AK1360" s="4">
        <f>IF(AND(שבוע_בדילוג[[#This Row],[הווסת פעיל?]]&lt;&gt;1,B1361&lt;&gt;1,B1361&lt;&gt;""),IF(שבוע_בדילוג[[#This Row],[LengthofCycle]]=F1361,1,0),"")</f>
        <v>0</v>
      </c>
      <c r="AL1360" s="4">
        <f>IF(AND(שבוע_בדילוג[[#This Row],[הווסת פעיל?]]&lt;&gt;1,B1361&lt;&gt;1,B1361&lt;&gt;""),IF(OR(שבוע_בדילוג[[#This Row],[LengthofCycle]]=F1361,F1361=29),1,0),"")</f>
        <v>1</v>
      </c>
      <c r="AM1360" s="4">
        <f>IF(AND(שבוע_בדילוג[[#This Row],[הווסת פעיל?]]&lt;&gt;1,B1361&lt;&gt;1,B1361&lt;&gt;""),IF(OR(שבוע_בדילוג[[#This Row],[LengthofCycle]]=F1361,F1361=29,F1361=28),1,0),"")</f>
        <v>1</v>
      </c>
    </row>
    <row r="1361" spans="1:39" x14ac:dyDescent="0.25">
      <c r="A1361" s="1" t="s">
        <v>166</v>
      </c>
      <c r="B1361" s="1">
        <v>2</v>
      </c>
      <c r="C1361" s="1">
        <v>1</v>
      </c>
      <c r="D1361" s="1">
        <v>0</v>
      </c>
      <c r="E1361" s="1">
        <v>0</v>
      </c>
      <c r="F1361" s="1">
        <v>29</v>
      </c>
      <c r="H1361" s="1">
        <f>שבוע_בדילוג[[#This Row],[LengthofCycle]]+1</f>
        <v>30</v>
      </c>
      <c r="I1361" s="1" t="str">
        <f>IF(IFERROR(LOOKUP(שבוע_בדילוג[[#This Row],[ClientID]],קביעויות[השבוע בדילוג]),FALSE)=שבוע_בדילוג[[#This Row],[ClientID]],1,"")</f>
        <v/>
      </c>
      <c r="J1361" s="1" t="str">
        <f>IF(AND(שבוע_בדילוג[[#This Row],[CycleNumber]]&gt;1,OR(B1362="",שבוע_בדילוג[[#This Row],[CycleNumber]]&gt;B1360)),IF(OR(AND(שבוע_בדילוג[[#This Row],[LengthofCycle]]=29,F1360=29),AND(שבוע_בדילוג[[#This Row],[LengthofCycle]]=36,F1360=36)),1,""),"")</f>
        <v/>
      </c>
      <c r="K1361" s="1" t="str">
        <f>IF(AND(שבוע_בדילוג[[#This Row],[וסת השבוע]]=1,J1360=1,שבוע_בדילוג[[#This Row],[CycleNumber]]&gt;B1360),1,"")</f>
        <v/>
      </c>
      <c r="L1361" s="1" t="str">
        <f>IF(שבוע_בדילוג[[#This Row],[CycleNumber]]=1,"",IF(שבוע_בדילוג[[#This Row],[וסת השבוע]]=1,0,IF(L1360="","",IF(L1360=0,IF(שבוע_בדילוג[[#This Row],[LengthofCycle]]=29,0,1),IF(L1360=1,IF(שבוע_בדילוג[[#This Row],[LengthofCycle]]+F1360=29*2,0,2),IF(L1360=2,IF(שבוע_בדילוג[[#This Row],[LengthofCycle]]+F1360+F1359=29*3,0,3),""))))))</f>
        <v/>
      </c>
      <c r="M1361" s="1" t="str">
        <f>IF(שבוע_בדילוג[[#This Row],[וסת השבוע]]=1,IF(שבוע_בדילוג[[#This Row],[וסת השבוע וההפלגה ביחד]]=1,M1360+1,0),IF(AND(שבוע_בדילוג[[#This Row],[CycleNumber]]&gt;B1360,שבוע_בדילוג[[#This Row],[CycleNumber]]&gt;1),IF(שבוע_בדילוג[[#This Row],[וסת השבוע פעיל?]]&lt;&gt;"",M1360+1,""),""))</f>
        <v/>
      </c>
      <c r="N1361" s="1" t="str">
        <f>IF(שבוע_בדילוג[[#This Row],[וסת השבוע פעיל?2]]="","",IF(AND(שבוע_בדילוג[[#This Row],[וסת השבוע פעיל?]]&lt;&gt;"",שבוע_בדילוג[[#This Row],[CycleNumber]]&lt;B1362,B1362&lt;&gt;"",שבוע_בדילוג[[#This Row],[וסת השבוע פעיל?]]&lt;3),IF(L1362=0,IF(AND(שבוע_בדילוג[[#This Row],[וסת השבוע פעיל?]]&gt;0,J1362=1),0,1),0),""))</f>
        <v/>
      </c>
      <c r="O1361" s="1" t="str">
        <f t="shared" si="104"/>
        <v/>
      </c>
      <c r="P1361" s="1" t="str">
        <f>IF(AND(שבוע_בדילוג[[#This Row],[חיזוי - שבוע]]=1,K1362=1),1,"")</f>
        <v/>
      </c>
      <c r="Q1361" s="1" t="str">
        <f>IF(AND(שבוע_בדילוג[[#This Row],[וסת השבוע פעיל?]]&lt;3,OR(שבוע_בדילוג[[#This Row],[CycleNumber]]&gt;B1362,B1362="")),1,"")</f>
        <v/>
      </c>
      <c r="R1361" s="1" t="str">
        <f>IF(AND(שבוע_בדילוג[[#This Row],[חיזוי - שבוע]]&lt;&gt;"",שבוע_בדילוג[[#This Row],[וסת השבוע פעיל?2]]=""),1,"")</f>
        <v/>
      </c>
      <c r="S1361" s="1" t="str">
        <f>IF(שבוע_בדילוג[[#This Row],[האישה קבעה וסת שבוע בדילוג?]]=1,IF(שבוע_בדילוג[[#This Row],[וסת השבוע פעיל?]]&lt;3,1,0),"")</f>
        <v/>
      </c>
      <c r="T13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1" s="1" t="str">
        <f t="shared" si="105"/>
        <v/>
      </c>
      <c r="V1361" s="1" t="str">
        <f t="shared" si="106"/>
        <v/>
      </c>
      <c r="W1361" s="1" t="str">
        <f t="shared" si="107"/>
        <v/>
      </c>
      <c r="X1361" s="1" t="str">
        <f>IF(שבוע_בדילוג[[#This Row],[3 הפלגות זהות]]="","",IF(שבוע_בדילוג[[#This Row],[3 הפלגות זהות]]=1,שבוע_בדילוג[[#This Row],[LengthofCycle]],X1360))</f>
        <v/>
      </c>
      <c r="Z1361" s="1" t="str">
        <f>IF(OR(שבוע_בדילוג[[#This Row],[הווסת פעיל?]]=0,שבוע_בדילוג[[#This Row],[הווסת פעיל?]]=""),"",SUM(Z1360,שבוע_בדילוג[[#This Row],[הווסת פעיל?]]))</f>
        <v/>
      </c>
      <c r="AA1361" s="1" t="str">
        <f>IF(AND(שבוע_בדילוג[[#This Row],[כמה מחזורים עד עקירה]]&lt;&gt;"",Z1362=""),שבוע_בדילוג[[#This Row],[כמה מחזורים עד עקירה]],"")</f>
        <v/>
      </c>
      <c r="AB1361" s="1" t="str">
        <f>IF(AND(שבוע_בדילוג[[#This Row],[הווסת פעיל?]]=1,שבוע_בדילוג[[#This Row],[וסת קבוע אחרון]]&lt;&gt;X1360),שבוע_בדילוג[[#This Row],[וסת קבוע אחרון]],"")</f>
        <v/>
      </c>
      <c r="AC1361" s="1" t="str">
        <f>IF(AND(שבוע_בדילוג[[#This Row],[הווסת פעיל?]]=1,Y1360=0,שבוע_בדילוג[[#This Row],[וסת קבוע אחרון]]=X1360),שבוע_בדילוג[[#This Row],[וסת קבוע אחרון]],"")</f>
        <v/>
      </c>
      <c r="AD1361" s="1" t="str">
        <f>IF(AND(שבוע_בדילוג[[#This Row],[הווסת פעיל?]]=1,Y1360=0,שבוע_בדילוג[[#This Row],[וסת קבוע אחרון]]&lt;&gt;X1360),1,"")</f>
        <v/>
      </c>
      <c r="AE1361" s="1" t="str">
        <f>IF(AND(שבוע_בדילוג[[#This Row],[הווסת פעיל?]]&lt;&gt;"",B1362=1),שבוע_בדילוג[[#This Row],[CycleNumber]],"")</f>
        <v/>
      </c>
      <c r="AF1361" s="1" t="str">
        <f>IF(AND(שבוע_בדילוג[[#This Row],[הווסת פעיל?]]&lt;&gt;"",Y1360=""),שבוע_בדילוג[[#This Row],[CycleNumber]],"")</f>
        <v/>
      </c>
      <c r="AG1361" s="1" t="str">
        <f>IF(B1362=1,"",IF(שבוע_בדילוג[[#This Row],[הווסת פעיל?]]=1,IF(שבוע_בדילוג[[#This Row],[וסת קבוע אחרון]]=F1362,1,0),""))</f>
        <v/>
      </c>
      <c r="AH1361" s="1" t="str">
        <f>IF(B1362=1,"",IF(שבוע_בדילוג[[#This Row],[הווסת פעיל?]]=1,IF(OR(שבוע_בדילוג[[#This Row],[וסת קבוע אחרון]]=F1362,F1362=שבוע_בדילוג[[#This Row],[LengthofCycle]]),1,0),""))</f>
        <v/>
      </c>
      <c r="AI1361" s="1" t="str">
        <f>IF(B1362=1,"",IF(שבוע_בדילוג[[#This Row],[הווסת פעיל?]]=1,IF(OR(שבוע_בדילוג[[#This Row],[וסת קבוע אחרון]]=F1362,F1362=שבוע_בדילוג[[#This Row],[LengthofCycle]],AND(שבוע_בדילוג[[#This Row],[LengthofCycle]]&lt;&gt;שבוע_בדילוג[[#This Row],[וסת קבוע אחרון]],OR(F1362=28,F1362=29))),1,0),""))</f>
        <v/>
      </c>
      <c r="AJ1361" s="1" t="str">
        <f>IF(AND(שבוע_בדילוג[[#This Row],[הווסת פעיל?]]=1,B1362=1),1,"")</f>
        <v/>
      </c>
      <c r="AK1361" s="4">
        <f>IF(AND(שבוע_בדילוג[[#This Row],[הווסת פעיל?]]&lt;&gt;1,B1362&lt;&gt;1,B1362&lt;&gt;""),IF(שבוע_בדילוג[[#This Row],[LengthofCycle]]=F1362,1,0),"")</f>
        <v>0</v>
      </c>
      <c r="AL1361" s="4">
        <f>IF(AND(שבוע_בדילוג[[#This Row],[הווסת פעיל?]]&lt;&gt;1,B1362&lt;&gt;1,B1362&lt;&gt;""),IF(OR(שבוע_בדילוג[[#This Row],[LengthofCycle]]=F1362,F1362=29),1,0),"")</f>
        <v>0</v>
      </c>
      <c r="AM1361" s="4">
        <f>IF(AND(שבוע_בדילוג[[#This Row],[הווסת פעיל?]]&lt;&gt;1,B1362&lt;&gt;1,B1362&lt;&gt;""),IF(OR(שבוע_בדילוג[[#This Row],[LengthofCycle]]=F1362,F1362=29,F1362=28),1,0),"")</f>
        <v>0</v>
      </c>
    </row>
    <row r="1362" spans="1:39" x14ac:dyDescent="0.25">
      <c r="A1362" s="1" t="s">
        <v>166</v>
      </c>
      <c r="B1362" s="1">
        <v>3</v>
      </c>
      <c r="C1362" s="1">
        <v>1</v>
      </c>
      <c r="D1362" s="1">
        <v>1</v>
      </c>
      <c r="E1362" s="1">
        <v>0</v>
      </c>
      <c r="F1362" s="1">
        <v>37</v>
      </c>
      <c r="H1362" s="1">
        <f>שבוע_בדילוג[[#This Row],[LengthofCycle]]+1</f>
        <v>38</v>
      </c>
      <c r="I1362" s="1" t="str">
        <f>IF(IFERROR(LOOKUP(שבוע_בדילוג[[#This Row],[ClientID]],קביעויות[השבוע בדילוג]),FALSE)=שבוע_בדילוג[[#This Row],[ClientID]],1,"")</f>
        <v/>
      </c>
      <c r="J1362" s="1" t="str">
        <f>IF(AND(שבוע_בדילוג[[#This Row],[CycleNumber]]&gt;1,OR(B1363="",שבוע_בדילוג[[#This Row],[CycleNumber]]&gt;B1361)),IF(OR(AND(שבוע_בדילוג[[#This Row],[LengthofCycle]]=29,F1361=29),AND(שבוע_בדילוג[[#This Row],[LengthofCycle]]=36,F1361=36)),1,""),"")</f>
        <v/>
      </c>
      <c r="K1362" s="1" t="str">
        <f>IF(AND(שבוע_בדילוג[[#This Row],[וסת השבוע]]=1,J1361=1,שבוע_בדילוג[[#This Row],[CycleNumber]]&gt;B1361),1,"")</f>
        <v/>
      </c>
      <c r="L1362" s="1" t="str">
        <f>IF(שבוע_בדילוג[[#This Row],[CycleNumber]]=1,"",IF(שבוע_בדילוג[[#This Row],[וסת השבוע]]=1,0,IF(L1361="","",IF(L1361=0,IF(שבוע_בדילוג[[#This Row],[LengthofCycle]]=29,0,1),IF(L1361=1,IF(שבוע_בדילוג[[#This Row],[LengthofCycle]]+F1361=29*2,0,2),IF(L1361=2,IF(שבוע_בדילוג[[#This Row],[LengthofCycle]]+F1361+F1360=29*3,0,3),""))))))</f>
        <v/>
      </c>
      <c r="M1362" s="1" t="str">
        <f>IF(שבוע_בדילוג[[#This Row],[וסת השבוע]]=1,IF(שבוע_בדילוג[[#This Row],[וסת השבוע וההפלגה ביחד]]=1,M1361+1,0),IF(AND(שבוע_בדילוג[[#This Row],[CycleNumber]]&gt;B1361,שבוע_בדילוג[[#This Row],[CycleNumber]]&gt;1),IF(שבוע_בדילוג[[#This Row],[וסת השבוע פעיל?]]&lt;&gt;"",M1361+1,""),""))</f>
        <v/>
      </c>
      <c r="N1362" s="1" t="str">
        <f>IF(שבוע_בדילוג[[#This Row],[וסת השבוע פעיל?2]]="","",IF(AND(שבוע_בדילוג[[#This Row],[וסת השבוע פעיל?]]&lt;&gt;"",שבוע_בדילוג[[#This Row],[CycleNumber]]&lt;B1363,B1363&lt;&gt;"",שבוע_בדילוג[[#This Row],[וסת השבוע פעיל?]]&lt;3),IF(L1363=0,IF(AND(שבוע_בדילוג[[#This Row],[וסת השבוע פעיל?]]&gt;0,J1363=1),0,1),0),""))</f>
        <v/>
      </c>
      <c r="O1362" s="1" t="str">
        <f t="shared" si="104"/>
        <v/>
      </c>
      <c r="P1362" s="1" t="str">
        <f>IF(AND(שבוע_בדילוג[[#This Row],[חיזוי - שבוע]]=1,K1363=1),1,"")</f>
        <v/>
      </c>
      <c r="Q1362" s="1" t="str">
        <f>IF(AND(שבוע_בדילוג[[#This Row],[וסת השבוע פעיל?]]&lt;3,OR(שבוע_בדילוג[[#This Row],[CycleNumber]]&gt;B1363,B1363="")),1,"")</f>
        <v/>
      </c>
      <c r="R1362" s="1" t="str">
        <f>IF(AND(שבוע_בדילוג[[#This Row],[חיזוי - שבוע]]&lt;&gt;"",שבוע_בדילוג[[#This Row],[וסת השבוע פעיל?2]]=""),1,"")</f>
        <v/>
      </c>
      <c r="S1362" s="1" t="str">
        <f>IF(שבוע_בדילוג[[#This Row],[האישה קבעה וסת שבוע בדילוג?]]=1,IF(שבוע_בדילוג[[#This Row],[וסת השבוע פעיל?]]&lt;3,1,0),"")</f>
        <v/>
      </c>
      <c r="T13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2" s="1">
        <f t="shared" si="105"/>
        <v>0</v>
      </c>
      <c r="V1362" s="1" t="str">
        <f t="shared" si="106"/>
        <v/>
      </c>
      <c r="W1362" s="1" t="str">
        <f t="shared" si="107"/>
        <v/>
      </c>
      <c r="X1362" s="1" t="str">
        <f>IF(שבוע_בדילוג[[#This Row],[3 הפלגות זהות]]="","",IF(שבוע_בדילוג[[#This Row],[3 הפלגות זהות]]=1,שבוע_בדילוג[[#This Row],[LengthofCycle]],X1361))</f>
        <v/>
      </c>
      <c r="Z1362" s="1" t="str">
        <f>IF(OR(שבוע_בדילוג[[#This Row],[הווסת פעיל?]]=0,שבוע_בדילוג[[#This Row],[הווסת פעיל?]]=""),"",SUM(Z1361,שבוע_בדילוג[[#This Row],[הווסת פעיל?]]))</f>
        <v/>
      </c>
      <c r="AA1362" s="1" t="str">
        <f>IF(AND(שבוע_בדילוג[[#This Row],[כמה מחזורים עד עקירה]]&lt;&gt;"",Z1363=""),שבוע_בדילוג[[#This Row],[כמה מחזורים עד עקירה]],"")</f>
        <v/>
      </c>
      <c r="AB1362" s="1" t="str">
        <f>IF(AND(שבוע_בדילוג[[#This Row],[הווסת פעיל?]]=1,שבוע_בדילוג[[#This Row],[וסת קבוע אחרון]]&lt;&gt;X1361),שבוע_בדילוג[[#This Row],[וסת קבוע אחרון]],"")</f>
        <v/>
      </c>
      <c r="AC1362" s="1" t="str">
        <f>IF(AND(שבוע_בדילוג[[#This Row],[הווסת פעיל?]]=1,Y1361=0,שבוע_בדילוג[[#This Row],[וסת קבוע אחרון]]=X1361),שבוע_בדילוג[[#This Row],[וסת קבוע אחרון]],"")</f>
        <v/>
      </c>
      <c r="AD1362" s="1" t="str">
        <f>IF(AND(שבוע_בדילוג[[#This Row],[הווסת פעיל?]]=1,Y1361=0,שבוע_בדילוג[[#This Row],[וסת קבוע אחרון]]&lt;&gt;X1361),1,"")</f>
        <v/>
      </c>
      <c r="AE1362" s="1" t="str">
        <f>IF(AND(שבוע_בדילוג[[#This Row],[הווסת פעיל?]]&lt;&gt;"",B1363=1),שבוע_בדילוג[[#This Row],[CycleNumber]],"")</f>
        <v/>
      </c>
      <c r="AF1362" s="1" t="str">
        <f>IF(AND(שבוע_בדילוג[[#This Row],[הווסת פעיל?]]&lt;&gt;"",Y1361=""),שבוע_בדילוג[[#This Row],[CycleNumber]],"")</f>
        <v/>
      </c>
      <c r="AG1362" s="1" t="str">
        <f>IF(B1363=1,"",IF(שבוע_בדילוג[[#This Row],[הווסת פעיל?]]=1,IF(שבוע_בדילוג[[#This Row],[וסת קבוע אחרון]]=F1363,1,0),""))</f>
        <v/>
      </c>
      <c r="AH1362" s="1" t="str">
        <f>IF(B1363=1,"",IF(שבוע_בדילוג[[#This Row],[הווסת פעיל?]]=1,IF(OR(שבוע_בדילוג[[#This Row],[וסת קבוע אחרון]]=F1363,F1363=שבוע_בדילוג[[#This Row],[LengthofCycle]]),1,0),""))</f>
        <v/>
      </c>
      <c r="AI1362" s="1" t="str">
        <f>IF(B1363=1,"",IF(שבוע_בדילוג[[#This Row],[הווסת פעיל?]]=1,IF(OR(שבוע_בדילוג[[#This Row],[וסת קבוע אחרון]]=F1363,F1363=שבוע_בדילוג[[#This Row],[LengthofCycle]],AND(שבוע_בדילוג[[#This Row],[LengthofCycle]]&lt;&gt;שבוע_בדילוג[[#This Row],[וסת קבוע אחרון]],OR(F1363=28,F1363=29))),1,0),""))</f>
        <v/>
      </c>
      <c r="AJ1362" s="1" t="str">
        <f>IF(AND(שבוע_בדילוג[[#This Row],[הווסת פעיל?]]=1,B1363=1),1,"")</f>
        <v/>
      </c>
      <c r="AK1362" s="4">
        <f>IF(AND(שבוע_בדילוג[[#This Row],[הווסת פעיל?]]&lt;&gt;1,B1363&lt;&gt;1,B1363&lt;&gt;""),IF(שבוע_בדילוג[[#This Row],[LengthofCycle]]=F1363,1,0),"")</f>
        <v>0</v>
      </c>
      <c r="AL1362" s="4">
        <f>IF(AND(שבוע_בדילוג[[#This Row],[הווסת פעיל?]]&lt;&gt;1,B1363&lt;&gt;1,B1363&lt;&gt;""),IF(OR(שבוע_בדילוג[[#This Row],[LengthofCycle]]=F1363,F1363=29),1,0),"")</f>
        <v>0</v>
      </c>
      <c r="AM1362" s="4">
        <f>IF(AND(שבוע_בדילוג[[#This Row],[הווסת פעיל?]]&lt;&gt;1,B1363&lt;&gt;1,B1363&lt;&gt;""),IF(OR(שבוע_בדילוג[[#This Row],[LengthofCycle]]=F1363,F1363=29,F1363=28),1,0),"")</f>
        <v>0</v>
      </c>
    </row>
    <row r="1363" spans="1:39" x14ac:dyDescent="0.25">
      <c r="A1363" s="1" t="s">
        <v>166</v>
      </c>
      <c r="B1363" s="1">
        <v>4</v>
      </c>
      <c r="C1363" s="1">
        <v>1</v>
      </c>
      <c r="D1363" s="1">
        <v>1</v>
      </c>
      <c r="E1363" s="1">
        <v>0</v>
      </c>
      <c r="F1363" s="1">
        <v>30</v>
      </c>
      <c r="H1363" s="1">
        <f>שבוע_בדילוג[[#This Row],[LengthofCycle]]+1</f>
        <v>31</v>
      </c>
      <c r="I1363" s="1" t="str">
        <f>IF(IFERROR(LOOKUP(שבוע_בדילוג[[#This Row],[ClientID]],קביעויות[השבוע בדילוג]),FALSE)=שבוע_בדילוג[[#This Row],[ClientID]],1,"")</f>
        <v/>
      </c>
      <c r="J1363" s="1" t="str">
        <f>IF(AND(שבוע_בדילוג[[#This Row],[CycleNumber]]&gt;1,OR(B1364="",שבוע_בדילוג[[#This Row],[CycleNumber]]&gt;B1362)),IF(OR(AND(שבוע_בדילוג[[#This Row],[LengthofCycle]]=29,F1362=29),AND(שבוע_בדילוג[[#This Row],[LengthofCycle]]=36,F1362=36)),1,""),"")</f>
        <v/>
      </c>
      <c r="K1363" s="1" t="str">
        <f>IF(AND(שבוע_בדילוג[[#This Row],[וסת השבוע]]=1,J1362=1,שבוע_בדילוג[[#This Row],[CycleNumber]]&gt;B1362),1,"")</f>
        <v/>
      </c>
      <c r="L1363" s="1" t="str">
        <f>IF(שבוע_בדילוג[[#This Row],[CycleNumber]]=1,"",IF(שבוע_בדילוג[[#This Row],[וסת השבוע]]=1,0,IF(L1362="","",IF(L1362=0,IF(שבוע_בדילוג[[#This Row],[LengthofCycle]]=29,0,1),IF(L1362=1,IF(שבוע_בדילוג[[#This Row],[LengthofCycle]]+F1362=29*2,0,2),IF(L1362=2,IF(שבוע_בדילוג[[#This Row],[LengthofCycle]]+F1362+F1361=29*3,0,3),""))))))</f>
        <v/>
      </c>
      <c r="M1363" s="1" t="str">
        <f>IF(שבוע_בדילוג[[#This Row],[וסת השבוע]]=1,IF(שבוע_בדילוג[[#This Row],[וסת השבוע וההפלגה ביחד]]=1,M1362+1,0),IF(AND(שבוע_בדילוג[[#This Row],[CycleNumber]]&gt;B1362,שבוע_בדילוג[[#This Row],[CycleNumber]]&gt;1),IF(שבוע_בדילוג[[#This Row],[וסת השבוע פעיל?]]&lt;&gt;"",M1362+1,""),""))</f>
        <v/>
      </c>
      <c r="N1363" s="1" t="str">
        <f>IF(שבוע_בדילוג[[#This Row],[וסת השבוע פעיל?2]]="","",IF(AND(שבוע_בדילוג[[#This Row],[וסת השבוע פעיל?]]&lt;&gt;"",שבוע_בדילוג[[#This Row],[CycleNumber]]&lt;B1364,B1364&lt;&gt;"",שבוע_בדילוג[[#This Row],[וסת השבוע פעיל?]]&lt;3),IF(L1364=0,IF(AND(שבוע_בדילוג[[#This Row],[וסת השבוע פעיל?]]&gt;0,J1364=1),0,1),0),""))</f>
        <v/>
      </c>
      <c r="O1363" s="1" t="str">
        <f t="shared" si="104"/>
        <v/>
      </c>
      <c r="P1363" s="1" t="str">
        <f>IF(AND(שבוע_בדילוג[[#This Row],[חיזוי - שבוע]]=1,K1364=1),1,"")</f>
        <v/>
      </c>
      <c r="Q1363" s="1" t="str">
        <f>IF(AND(שבוע_בדילוג[[#This Row],[וסת השבוע פעיל?]]&lt;3,OR(שבוע_בדילוג[[#This Row],[CycleNumber]]&gt;B1364,B1364="")),1,"")</f>
        <v/>
      </c>
      <c r="R1363" s="1" t="str">
        <f>IF(AND(שבוע_בדילוג[[#This Row],[חיזוי - שבוע]]&lt;&gt;"",שבוע_בדילוג[[#This Row],[וסת השבוע פעיל?2]]=""),1,"")</f>
        <v/>
      </c>
      <c r="S1363" s="1" t="str">
        <f>IF(שבוע_בדילוג[[#This Row],[האישה קבעה וסת שבוע בדילוג?]]=1,IF(שבוע_בדילוג[[#This Row],[וסת השבוע פעיל?]]&lt;3,1,0),"")</f>
        <v/>
      </c>
      <c r="T13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3" s="1">
        <f t="shared" si="105"/>
        <v>0</v>
      </c>
      <c r="V1363" s="1">
        <f t="shared" si="106"/>
        <v>0</v>
      </c>
      <c r="W1363" s="1" t="str">
        <f t="shared" si="107"/>
        <v/>
      </c>
      <c r="X1363" s="1" t="str">
        <f>IF(שבוע_בדילוג[[#This Row],[3 הפלגות זהות]]="","",IF(שבוע_בדילוג[[#This Row],[3 הפלגות זהות]]=1,שבוע_בדילוג[[#This Row],[LengthofCycle]],X1362))</f>
        <v/>
      </c>
      <c r="Z1363" s="1" t="str">
        <f>IF(OR(שבוע_בדילוג[[#This Row],[הווסת פעיל?]]=0,שבוע_בדילוג[[#This Row],[הווסת פעיל?]]=""),"",SUM(Z1362,שבוע_בדילוג[[#This Row],[הווסת פעיל?]]))</f>
        <v/>
      </c>
      <c r="AA1363" s="1" t="str">
        <f>IF(AND(שבוע_בדילוג[[#This Row],[כמה מחזורים עד עקירה]]&lt;&gt;"",Z1364=""),שבוע_בדילוג[[#This Row],[כמה מחזורים עד עקירה]],"")</f>
        <v/>
      </c>
      <c r="AB1363" s="1" t="str">
        <f>IF(AND(שבוע_בדילוג[[#This Row],[הווסת פעיל?]]=1,שבוע_בדילוג[[#This Row],[וסת קבוע אחרון]]&lt;&gt;X1362),שבוע_בדילוג[[#This Row],[וסת קבוע אחרון]],"")</f>
        <v/>
      </c>
      <c r="AC1363" s="1" t="str">
        <f>IF(AND(שבוע_בדילוג[[#This Row],[הווסת פעיל?]]=1,Y1362=0,שבוע_בדילוג[[#This Row],[וסת קבוע אחרון]]=X1362),שבוע_בדילוג[[#This Row],[וסת קבוע אחרון]],"")</f>
        <v/>
      </c>
      <c r="AD1363" s="1" t="str">
        <f>IF(AND(שבוע_בדילוג[[#This Row],[הווסת פעיל?]]=1,Y1362=0,שבוע_בדילוג[[#This Row],[וסת קבוע אחרון]]&lt;&gt;X1362),1,"")</f>
        <v/>
      </c>
      <c r="AE1363" s="1" t="str">
        <f>IF(AND(שבוע_בדילוג[[#This Row],[הווסת פעיל?]]&lt;&gt;"",B1364=1),שבוע_בדילוג[[#This Row],[CycleNumber]],"")</f>
        <v/>
      </c>
      <c r="AF1363" s="1" t="str">
        <f>IF(AND(שבוע_בדילוג[[#This Row],[הווסת פעיל?]]&lt;&gt;"",Y1362=""),שבוע_בדילוג[[#This Row],[CycleNumber]],"")</f>
        <v/>
      </c>
      <c r="AG1363" s="1" t="str">
        <f>IF(B1364=1,"",IF(שבוע_בדילוג[[#This Row],[הווסת פעיל?]]=1,IF(שבוע_בדילוג[[#This Row],[וסת קבוע אחרון]]=F1364,1,0),""))</f>
        <v/>
      </c>
      <c r="AH1363" s="1" t="str">
        <f>IF(B1364=1,"",IF(שבוע_בדילוג[[#This Row],[הווסת פעיל?]]=1,IF(OR(שבוע_בדילוג[[#This Row],[וסת קבוע אחרון]]=F1364,F1364=שבוע_בדילוג[[#This Row],[LengthofCycle]]),1,0),""))</f>
        <v/>
      </c>
      <c r="AI1363" s="1" t="str">
        <f>IF(B1364=1,"",IF(שבוע_בדילוג[[#This Row],[הווסת פעיל?]]=1,IF(OR(שבוע_בדילוג[[#This Row],[וסת קבוע אחרון]]=F1364,F1364=שבוע_בדילוג[[#This Row],[LengthofCycle]],AND(שבוע_בדילוג[[#This Row],[LengthofCycle]]&lt;&gt;שבוע_בדילוג[[#This Row],[וסת קבוע אחרון]],OR(F1364=28,F1364=29))),1,0),""))</f>
        <v/>
      </c>
      <c r="AJ1363" s="1" t="str">
        <f>IF(AND(שבוע_בדילוג[[#This Row],[הווסת פעיל?]]=1,B1364=1),1,"")</f>
        <v/>
      </c>
      <c r="AK1363" s="4">
        <f>IF(AND(שבוע_בדילוג[[#This Row],[הווסת פעיל?]]&lt;&gt;1,B1364&lt;&gt;1,B1364&lt;&gt;""),IF(שבוע_בדילוג[[#This Row],[LengthofCycle]]=F1364,1,0),"")</f>
        <v>0</v>
      </c>
      <c r="AL1363" s="4">
        <f>IF(AND(שבוע_בדילוג[[#This Row],[הווסת פעיל?]]&lt;&gt;1,B1364&lt;&gt;1,B1364&lt;&gt;""),IF(OR(שבוע_בדילוג[[#This Row],[LengthofCycle]]=F1364,F1364=29),1,0),"")</f>
        <v>0</v>
      </c>
      <c r="AM1363" s="4">
        <f>IF(AND(שבוע_בדילוג[[#This Row],[הווסת פעיל?]]&lt;&gt;1,B1364&lt;&gt;1,B1364&lt;&gt;""),IF(OR(שבוע_בדילוג[[#This Row],[LengthofCycle]]=F1364,F1364=29,F1364=28),1,0),"")</f>
        <v>0</v>
      </c>
    </row>
    <row r="1364" spans="1:39" x14ac:dyDescent="0.25">
      <c r="A1364" s="1" t="s">
        <v>166</v>
      </c>
      <c r="B1364" s="1">
        <v>5</v>
      </c>
      <c r="C1364" s="1">
        <v>1</v>
      </c>
      <c r="D1364" s="1">
        <v>1</v>
      </c>
      <c r="E1364" s="1">
        <v>0</v>
      </c>
      <c r="F1364" s="1">
        <v>33</v>
      </c>
      <c r="H1364" s="1">
        <f>שבוע_בדילוג[[#This Row],[LengthofCycle]]+1</f>
        <v>34</v>
      </c>
      <c r="I1364" s="1" t="str">
        <f>IF(IFERROR(LOOKUP(שבוע_בדילוג[[#This Row],[ClientID]],קביעויות[השבוע בדילוג]),FALSE)=שבוע_בדילוג[[#This Row],[ClientID]],1,"")</f>
        <v/>
      </c>
      <c r="J1364" s="1" t="str">
        <f>IF(AND(שבוע_בדילוג[[#This Row],[CycleNumber]]&gt;1,OR(B1365="",שבוע_בדילוג[[#This Row],[CycleNumber]]&gt;B1363)),IF(OR(AND(שבוע_בדילוג[[#This Row],[LengthofCycle]]=29,F1363=29),AND(שבוע_בדילוג[[#This Row],[LengthofCycle]]=36,F1363=36)),1,""),"")</f>
        <v/>
      </c>
      <c r="K1364" s="1" t="str">
        <f>IF(AND(שבוע_בדילוג[[#This Row],[וסת השבוע]]=1,J1363=1,שבוע_בדילוג[[#This Row],[CycleNumber]]&gt;B1363),1,"")</f>
        <v/>
      </c>
      <c r="L1364" s="1" t="str">
        <f>IF(שבוע_בדילוג[[#This Row],[CycleNumber]]=1,"",IF(שבוע_בדילוג[[#This Row],[וסת השבוע]]=1,0,IF(L1363="","",IF(L1363=0,IF(שבוע_בדילוג[[#This Row],[LengthofCycle]]=29,0,1),IF(L1363=1,IF(שבוע_בדילוג[[#This Row],[LengthofCycle]]+F1363=29*2,0,2),IF(L1363=2,IF(שבוע_בדילוג[[#This Row],[LengthofCycle]]+F1363+F1362=29*3,0,3),""))))))</f>
        <v/>
      </c>
      <c r="M1364" s="1" t="str">
        <f>IF(שבוע_בדילוג[[#This Row],[וסת השבוע]]=1,IF(שבוע_בדילוג[[#This Row],[וסת השבוע וההפלגה ביחד]]=1,M1363+1,0),IF(AND(שבוע_בדילוג[[#This Row],[CycleNumber]]&gt;B1363,שבוע_בדילוג[[#This Row],[CycleNumber]]&gt;1),IF(שבוע_בדילוג[[#This Row],[וסת השבוע פעיל?]]&lt;&gt;"",M1363+1,""),""))</f>
        <v/>
      </c>
      <c r="N1364" s="1" t="str">
        <f>IF(שבוע_בדילוג[[#This Row],[וסת השבוע פעיל?2]]="","",IF(AND(שבוע_בדילוג[[#This Row],[וסת השבוע פעיל?]]&lt;&gt;"",שבוע_בדילוג[[#This Row],[CycleNumber]]&lt;B1365,B1365&lt;&gt;"",שבוע_בדילוג[[#This Row],[וסת השבוע פעיל?]]&lt;3),IF(L1365=0,IF(AND(שבוע_בדילוג[[#This Row],[וסת השבוע פעיל?]]&gt;0,J1365=1),0,1),0),""))</f>
        <v/>
      </c>
      <c r="O1364" s="1" t="str">
        <f t="shared" ref="O1364:O1427" si="108">IF(N1363&lt;&gt;"",IF(L1363=0,29+1,IF(L1363=1,2*29-F1363+1,IF(L1363=2,3*29-F1363-F1362+1,""))),"")</f>
        <v/>
      </c>
      <c r="P1364" s="1" t="str">
        <f>IF(AND(שבוע_בדילוג[[#This Row],[חיזוי - שבוע]]=1,K1365=1),1,"")</f>
        <v/>
      </c>
      <c r="Q1364" s="1" t="str">
        <f>IF(AND(שבוע_בדילוג[[#This Row],[וסת השבוע פעיל?]]&lt;3,OR(שבוע_בדילוג[[#This Row],[CycleNumber]]&gt;B1365,B1365="")),1,"")</f>
        <v/>
      </c>
      <c r="R1364" s="1" t="str">
        <f>IF(AND(שבוע_בדילוג[[#This Row],[חיזוי - שבוע]]&lt;&gt;"",שבוע_בדילוג[[#This Row],[וסת השבוע פעיל?2]]=""),1,"")</f>
        <v/>
      </c>
      <c r="S1364" s="1" t="str">
        <f>IF(שבוע_בדילוג[[#This Row],[האישה קבעה וסת שבוע בדילוג?]]=1,IF(שבוע_בדילוג[[#This Row],[וסת השבוע פעיל?]]&lt;3,1,0),"")</f>
        <v/>
      </c>
      <c r="T13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4" s="1">
        <f t="shared" si="105"/>
        <v>0</v>
      </c>
      <c r="V1364" s="1">
        <f t="shared" si="106"/>
        <v>0</v>
      </c>
      <c r="W1364" s="1">
        <f t="shared" si="107"/>
        <v>0</v>
      </c>
      <c r="X1364" s="1" t="str">
        <f>IF(שבוע_בדילוג[[#This Row],[3 הפלגות זהות]]="","",IF(שבוע_בדילוג[[#This Row],[3 הפלגות זהות]]=1,שבוע_בדילוג[[#This Row],[LengthofCycle]],X1363))</f>
        <v/>
      </c>
      <c r="Z1364" s="1" t="str">
        <f>IF(OR(שבוע_בדילוג[[#This Row],[הווסת פעיל?]]=0,שבוע_בדילוג[[#This Row],[הווסת פעיל?]]=""),"",SUM(Z1363,שבוע_בדילוג[[#This Row],[הווסת פעיל?]]))</f>
        <v/>
      </c>
      <c r="AA1364" s="1" t="str">
        <f>IF(AND(שבוע_בדילוג[[#This Row],[כמה מחזורים עד עקירה]]&lt;&gt;"",Z1365=""),שבוע_בדילוג[[#This Row],[כמה מחזורים עד עקירה]],"")</f>
        <v/>
      </c>
      <c r="AB1364" s="1" t="str">
        <f>IF(AND(שבוע_בדילוג[[#This Row],[הווסת פעיל?]]=1,שבוע_בדילוג[[#This Row],[וסת קבוע אחרון]]&lt;&gt;X1363),שבוע_בדילוג[[#This Row],[וסת קבוע אחרון]],"")</f>
        <v/>
      </c>
      <c r="AC1364" s="1" t="str">
        <f>IF(AND(שבוע_בדילוג[[#This Row],[הווסת פעיל?]]=1,Y1363=0,שבוע_בדילוג[[#This Row],[וסת קבוע אחרון]]=X1363),שבוע_בדילוג[[#This Row],[וסת קבוע אחרון]],"")</f>
        <v/>
      </c>
      <c r="AD1364" s="1" t="str">
        <f>IF(AND(שבוע_בדילוג[[#This Row],[הווסת פעיל?]]=1,Y1363=0,שבוע_בדילוג[[#This Row],[וסת קבוע אחרון]]&lt;&gt;X1363),1,"")</f>
        <v/>
      </c>
      <c r="AE1364" s="1" t="str">
        <f>IF(AND(שבוע_בדילוג[[#This Row],[הווסת פעיל?]]&lt;&gt;"",B1365=1),שבוע_בדילוג[[#This Row],[CycleNumber]],"")</f>
        <v/>
      </c>
      <c r="AF1364" s="1" t="str">
        <f>IF(AND(שבוע_בדילוג[[#This Row],[הווסת פעיל?]]&lt;&gt;"",Y1363=""),שבוע_בדילוג[[#This Row],[CycleNumber]],"")</f>
        <v/>
      </c>
      <c r="AG1364" s="1" t="str">
        <f>IF(B1365=1,"",IF(שבוע_בדילוג[[#This Row],[הווסת פעיל?]]=1,IF(שבוע_בדילוג[[#This Row],[וסת קבוע אחרון]]=F1365,1,0),""))</f>
        <v/>
      </c>
      <c r="AH1364" s="1" t="str">
        <f>IF(B1365=1,"",IF(שבוע_בדילוג[[#This Row],[הווסת פעיל?]]=1,IF(OR(שבוע_בדילוג[[#This Row],[וסת קבוע אחרון]]=F1365,F1365=שבוע_בדילוג[[#This Row],[LengthofCycle]]),1,0),""))</f>
        <v/>
      </c>
      <c r="AI1364" s="1" t="str">
        <f>IF(B1365=1,"",IF(שבוע_בדילוג[[#This Row],[הווסת פעיל?]]=1,IF(OR(שבוע_בדילוג[[#This Row],[וסת קבוע אחרון]]=F1365,F1365=שבוע_בדילוג[[#This Row],[LengthofCycle]],AND(שבוע_בדילוג[[#This Row],[LengthofCycle]]&lt;&gt;שבוע_בדילוג[[#This Row],[וסת קבוע אחרון]],OR(F1365=28,F1365=29))),1,0),""))</f>
        <v/>
      </c>
      <c r="AJ1364" s="1" t="str">
        <f>IF(AND(שבוע_בדילוג[[#This Row],[הווסת פעיל?]]=1,B1365=1),1,"")</f>
        <v/>
      </c>
      <c r="AK1364" s="4">
        <f>IF(AND(שבוע_בדילוג[[#This Row],[הווסת פעיל?]]&lt;&gt;1,B1365&lt;&gt;1,B1365&lt;&gt;""),IF(שבוע_בדילוג[[#This Row],[LengthofCycle]]=F1365,1,0),"")</f>
        <v>0</v>
      </c>
      <c r="AL1364" s="4">
        <f>IF(AND(שבוע_בדילוג[[#This Row],[הווסת פעיל?]]&lt;&gt;1,B1365&lt;&gt;1,B1365&lt;&gt;""),IF(OR(שבוע_בדילוג[[#This Row],[LengthofCycle]]=F1365,F1365=29),1,0),"")</f>
        <v>0</v>
      </c>
      <c r="AM1364" s="4">
        <f>IF(AND(שבוע_בדילוג[[#This Row],[הווסת פעיל?]]&lt;&gt;1,B1365&lt;&gt;1,B1365&lt;&gt;""),IF(OR(שבוע_בדילוג[[#This Row],[LengthofCycle]]=F1365,F1365=29,F1365=28),1,0),"")</f>
        <v>1</v>
      </c>
    </row>
    <row r="1365" spans="1:39" x14ac:dyDescent="0.25">
      <c r="A1365" s="1" t="s">
        <v>166</v>
      </c>
      <c r="B1365" s="1">
        <v>6</v>
      </c>
      <c r="C1365" s="1">
        <v>1</v>
      </c>
      <c r="D1365" s="1">
        <v>1</v>
      </c>
      <c r="E1365" s="1">
        <v>0</v>
      </c>
      <c r="F1365" s="1">
        <v>28</v>
      </c>
      <c r="H1365" s="1">
        <f>שבוע_בדילוג[[#This Row],[LengthofCycle]]+1</f>
        <v>29</v>
      </c>
      <c r="I1365" s="1" t="str">
        <f>IF(IFERROR(LOOKUP(שבוע_בדילוג[[#This Row],[ClientID]],קביעויות[השבוע בדילוג]),FALSE)=שבוע_בדילוג[[#This Row],[ClientID]],1,"")</f>
        <v/>
      </c>
      <c r="J1365" s="1" t="str">
        <f>IF(AND(שבוע_בדילוג[[#This Row],[CycleNumber]]&gt;1,OR(B1366="",שבוע_בדילוג[[#This Row],[CycleNumber]]&gt;B1364)),IF(OR(AND(שבוע_בדילוג[[#This Row],[LengthofCycle]]=29,F1364=29),AND(שבוע_בדילוג[[#This Row],[LengthofCycle]]=36,F1364=36)),1,""),"")</f>
        <v/>
      </c>
      <c r="K1365" s="1" t="str">
        <f>IF(AND(שבוע_בדילוג[[#This Row],[וסת השבוע]]=1,J1364=1,שבוע_בדילוג[[#This Row],[CycleNumber]]&gt;B1364),1,"")</f>
        <v/>
      </c>
      <c r="L1365" s="1" t="str">
        <f>IF(שבוע_בדילוג[[#This Row],[CycleNumber]]=1,"",IF(שבוע_בדילוג[[#This Row],[וסת השבוע]]=1,0,IF(L1364="","",IF(L1364=0,IF(שבוע_בדילוג[[#This Row],[LengthofCycle]]=29,0,1),IF(L1364=1,IF(שבוע_בדילוג[[#This Row],[LengthofCycle]]+F1364=29*2,0,2),IF(L1364=2,IF(שבוע_בדילוג[[#This Row],[LengthofCycle]]+F1364+F1363=29*3,0,3),""))))))</f>
        <v/>
      </c>
      <c r="M1365" s="1" t="str">
        <f>IF(שבוע_בדילוג[[#This Row],[וסת השבוע]]=1,IF(שבוע_בדילוג[[#This Row],[וסת השבוע וההפלגה ביחד]]=1,M1364+1,0),IF(AND(שבוע_בדילוג[[#This Row],[CycleNumber]]&gt;B1364,שבוע_בדילוג[[#This Row],[CycleNumber]]&gt;1),IF(שבוע_בדילוג[[#This Row],[וסת השבוע פעיל?]]&lt;&gt;"",M1364+1,""),""))</f>
        <v/>
      </c>
      <c r="N1365" s="1" t="str">
        <f>IF(שבוע_בדילוג[[#This Row],[וסת השבוע פעיל?2]]="","",IF(AND(שבוע_בדילוג[[#This Row],[וסת השבוע פעיל?]]&lt;&gt;"",שבוע_בדילוג[[#This Row],[CycleNumber]]&lt;B1366,B1366&lt;&gt;"",שבוע_בדילוג[[#This Row],[וסת השבוע פעיל?]]&lt;3),IF(L1366=0,IF(AND(שבוע_בדילוג[[#This Row],[וסת השבוע פעיל?]]&gt;0,J1366=1),0,1),0),""))</f>
        <v/>
      </c>
      <c r="O1365" s="1" t="str">
        <f t="shared" si="108"/>
        <v/>
      </c>
      <c r="P1365" s="1" t="str">
        <f>IF(AND(שבוע_בדילוג[[#This Row],[חיזוי - שבוע]]=1,K1366=1),1,"")</f>
        <v/>
      </c>
      <c r="Q1365" s="1" t="str">
        <f>IF(AND(שבוע_בדילוג[[#This Row],[וסת השבוע פעיל?]]&lt;3,OR(שבוע_בדילוג[[#This Row],[CycleNumber]]&gt;B1366,B1366="")),1,"")</f>
        <v/>
      </c>
      <c r="R1365" s="1" t="str">
        <f>IF(AND(שבוע_בדילוג[[#This Row],[חיזוי - שבוע]]&lt;&gt;"",שבוע_בדילוג[[#This Row],[וסת השבוע פעיל?2]]=""),1,"")</f>
        <v/>
      </c>
      <c r="S1365" s="1" t="str">
        <f>IF(שבוע_בדילוג[[#This Row],[האישה קבעה וסת שבוע בדילוג?]]=1,IF(שבוע_בדילוג[[#This Row],[וסת השבוע פעיל?]]&lt;3,1,0),"")</f>
        <v/>
      </c>
      <c r="T13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5" s="1">
        <f t="shared" si="105"/>
        <v>0</v>
      </c>
      <c r="V1365" s="1">
        <f t="shared" si="106"/>
        <v>0</v>
      </c>
      <c r="W1365" s="1">
        <f t="shared" si="107"/>
        <v>0</v>
      </c>
      <c r="X1365" s="1" t="str">
        <f>IF(שבוע_בדילוג[[#This Row],[3 הפלגות זהות]]="","",IF(שבוע_בדילוג[[#This Row],[3 הפלגות זהות]]=1,שבוע_בדילוג[[#This Row],[LengthofCycle]],X1364))</f>
        <v/>
      </c>
      <c r="Z1365" s="1" t="str">
        <f>IF(OR(שבוע_בדילוג[[#This Row],[הווסת פעיל?]]=0,שבוע_בדילוג[[#This Row],[הווסת פעיל?]]=""),"",SUM(Z1364,שבוע_בדילוג[[#This Row],[הווסת פעיל?]]))</f>
        <v/>
      </c>
      <c r="AA1365" s="1" t="str">
        <f>IF(AND(שבוע_בדילוג[[#This Row],[כמה מחזורים עד עקירה]]&lt;&gt;"",Z1366=""),שבוע_בדילוג[[#This Row],[כמה מחזורים עד עקירה]],"")</f>
        <v/>
      </c>
      <c r="AB1365" s="1" t="str">
        <f>IF(AND(שבוע_בדילוג[[#This Row],[הווסת פעיל?]]=1,שבוע_בדילוג[[#This Row],[וסת קבוע אחרון]]&lt;&gt;X1364),שבוע_בדילוג[[#This Row],[וסת קבוע אחרון]],"")</f>
        <v/>
      </c>
      <c r="AC1365" s="1" t="str">
        <f>IF(AND(שבוע_בדילוג[[#This Row],[הווסת פעיל?]]=1,Y1364=0,שבוע_בדילוג[[#This Row],[וסת קבוע אחרון]]=X1364),שבוע_בדילוג[[#This Row],[וסת קבוע אחרון]],"")</f>
        <v/>
      </c>
      <c r="AD1365" s="1" t="str">
        <f>IF(AND(שבוע_בדילוג[[#This Row],[הווסת פעיל?]]=1,Y1364=0,שבוע_בדילוג[[#This Row],[וסת קבוע אחרון]]&lt;&gt;X1364),1,"")</f>
        <v/>
      </c>
      <c r="AE1365" s="1" t="str">
        <f>IF(AND(שבוע_בדילוג[[#This Row],[הווסת פעיל?]]&lt;&gt;"",B1366=1),שבוע_בדילוג[[#This Row],[CycleNumber]],"")</f>
        <v/>
      </c>
      <c r="AF1365" s="1" t="str">
        <f>IF(AND(שבוע_בדילוג[[#This Row],[הווסת פעיל?]]&lt;&gt;"",Y1364=""),שבוע_בדילוג[[#This Row],[CycleNumber]],"")</f>
        <v/>
      </c>
      <c r="AG1365" s="1" t="str">
        <f>IF(B1366=1,"",IF(שבוע_בדילוג[[#This Row],[הווסת פעיל?]]=1,IF(שבוע_בדילוג[[#This Row],[וסת קבוע אחרון]]=F1366,1,0),""))</f>
        <v/>
      </c>
      <c r="AH1365" s="1" t="str">
        <f>IF(B1366=1,"",IF(שבוע_בדילוג[[#This Row],[הווסת פעיל?]]=1,IF(OR(שבוע_בדילוג[[#This Row],[וסת קבוע אחרון]]=F1366,F1366=שבוע_בדילוג[[#This Row],[LengthofCycle]]),1,0),""))</f>
        <v/>
      </c>
      <c r="AI1365" s="1" t="str">
        <f>IF(B1366=1,"",IF(שבוע_בדילוג[[#This Row],[הווסת פעיל?]]=1,IF(OR(שבוע_בדילוג[[#This Row],[וסת קבוע אחרון]]=F1366,F1366=שבוע_בדילוג[[#This Row],[LengthofCycle]],AND(שבוע_בדילוג[[#This Row],[LengthofCycle]]&lt;&gt;שבוע_בדילוג[[#This Row],[וסת קבוע אחרון]],OR(F1366=28,F1366=29))),1,0),""))</f>
        <v/>
      </c>
      <c r="AJ1365" s="1" t="str">
        <f>IF(AND(שבוע_בדילוג[[#This Row],[הווסת פעיל?]]=1,B1366=1),1,"")</f>
        <v/>
      </c>
      <c r="AK1365" s="4">
        <f>IF(AND(שבוע_בדילוג[[#This Row],[הווסת פעיל?]]&lt;&gt;1,B1366&lt;&gt;1,B1366&lt;&gt;""),IF(שבוע_בדילוג[[#This Row],[LengthofCycle]]=F1366,1,0),"")</f>
        <v>0</v>
      </c>
      <c r="AL1365" s="4">
        <f>IF(AND(שבוע_בדילוג[[#This Row],[הווסת פעיל?]]&lt;&gt;1,B1366&lt;&gt;1,B1366&lt;&gt;""),IF(OR(שבוע_בדילוג[[#This Row],[LengthofCycle]]=F1366,F1366=29),1,0),"")</f>
        <v>0</v>
      </c>
      <c r="AM1365" s="4">
        <f>IF(AND(שבוע_בדילוג[[#This Row],[הווסת פעיל?]]&lt;&gt;1,B1366&lt;&gt;1,B1366&lt;&gt;""),IF(OR(שבוע_בדילוג[[#This Row],[LengthofCycle]]=F1366,F1366=29,F1366=28),1,0),"")</f>
        <v>0</v>
      </c>
    </row>
    <row r="1366" spans="1:39" x14ac:dyDescent="0.25">
      <c r="A1366" s="1" t="s">
        <v>166</v>
      </c>
      <c r="B1366" s="1">
        <v>7</v>
      </c>
      <c r="C1366" s="1">
        <v>1</v>
      </c>
      <c r="D1366" s="1">
        <v>1</v>
      </c>
      <c r="E1366" s="1">
        <v>0</v>
      </c>
      <c r="F1366" s="1">
        <v>34</v>
      </c>
      <c r="H1366" s="1">
        <f>שבוע_בדילוג[[#This Row],[LengthofCycle]]+1</f>
        <v>35</v>
      </c>
      <c r="I1366" s="1" t="str">
        <f>IF(IFERROR(LOOKUP(שבוע_בדילוג[[#This Row],[ClientID]],קביעויות[השבוע בדילוג]),FALSE)=שבוע_בדילוג[[#This Row],[ClientID]],1,"")</f>
        <v/>
      </c>
      <c r="J1366" s="1" t="str">
        <f>IF(AND(שבוע_בדילוג[[#This Row],[CycleNumber]]&gt;1,OR(B1367="",שבוע_בדילוג[[#This Row],[CycleNumber]]&gt;B1365)),IF(OR(AND(שבוע_בדילוג[[#This Row],[LengthofCycle]]=29,F1365=29),AND(שבוע_בדילוג[[#This Row],[LengthofCycle]]=36,F1365=36)),1,""),"")</f>
        <v/>
      </c>
      <c r="K1366" s="1" t="str">
        <f>IF(AND(שבוע_בדילוג[[#This Row],[וסת השבוע]]=1,J1365=1,שבוע_בדילוג[[#This Row],[CycleNumber]]&gt;B1365),1,"")</f>
        <v/>
      </c>
      <c r="L1366" s="1" t="str">
        <f>IF(שבוע_בדילוג[[#This Row],[CycleNumber]]=1,"",IF(שבוע_בדילוג[[#This Row],[וסת השבוע]]=1,0,IF(L1365="","",IF(L1365=0,IF(שבוע_בדילוג[[#This Row],[LengthofCycle]]=29,0,1),IF(L1365=1,IF(שבוע_בדילוג[[#This Row],[LengthofCycle]]+F1365=29*2,0,2),IF(L1365=2,IF(שבוע_בדילוג[[#This Row],[LengthofCycle]]+F1365+F1364=29*3,0,3),""))))))</f>
        <v/>
      </c>
      <c r="M1366" s="1" t="str">
        <f>IF(שבוע_בדילוג[[#This Row],[וסת השבוע]]=1,IF(שבוע_בדילוג[[#This Row],[וסת השבוע וההפלגה ביחד]]=1,M1365+1,0),IF(AND(שבוע_בדילוג[[#This Row],[CycleNumber]]&gt;B1365,שבוע_בדילוג[[#This Row],[CycleNumber]]&gt;1),IF(שבוע_בדילוג[[#This Row],[וסת השבוע פעיל?]]&lt;&gt;"",M1365+1,""),""))</f>
        <v/>
      </c>
      <c r="N1366" s="1" t="str">
        <f>IF(שבוע_בדילוג[[#This Row],[וסת השבוע פעיל?2]]="","",IF(AND(שבוע_בדילוג[[#This Row],[וסת השבוע פעיל?]]&lt;&gt;"",שבוע_בדילוג[[#This Row],[CycleNumber]]&lt;B1367,B1367&lt;&gt;"",שבוע_בדילוג[[#This Row],[וסת השבוע פעיל?]]&lt;3),IF(L1367=0,IF(AND(שבוע_בדילוג[[#This Row],[וסת השבוע פעיל?]]&gt;0,J1367=1),0,1),0),""))</f>
        <v/>
      </c>
      <c r="O1366" s="1" t="str">
        <f t="shared" si="108"/>
        <v/>
      </c>
      <c r="P1366" s="1" t="str">
        <f>IF(AND(שבוע_בדילוג[[#This Row],[חיזוי - שבוע]]=1,K1367=1),1,"")</f>
        <v/>
      </c>
      <c r="Q1366" s="1" t="str">
        <f>IF(AND(שבוע_בדילוג[[#This Row],[וסת השבוע פעיל?]]&lt;3,OR(שבוע_בדילוג[[#This Row],[CycleNumber]]&gt;B1367,B1367="")),1,"")</f>
        <v/>
      </c>
      <c r="R1366" s="1" t="str">
        <f>IF(AND(שבוע_בדילוג[[#This Row],[חיזוי - שבוע]]&lt;&gt;"",שבוע_בדילוג[[#This Row],[וסת השבוע פעיל?2]]=""),1,"")</f>
        <v/>
      </c>
      <c r="S1366" s="1" t="str">
        <f>IF(שבוע_בדילוג[[#This Row],[האישה קבעה וסת שבוע בדילוג?]]=1,IF(שבוע_בדילוג[[#This Row],[וסת השבוע פעיל?]]&lt;3,1,0),"")</f>
        <v/>
      </c>
      <c r="T13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6" s="1">
        <f t="shared" si="105"/>
        <v>0</v>
      </c>
      <c r="V1366" s="1">
        <f t="shared" si="106"/>
        <v>0</v>
      </c>
      <c r="W1366" s="1">
        <f t="shared" si="107"/>
        <v>0</v>
      </c>
      <c r="X1366" s="1" t="str">
        <f>IF(שבוע_בדילוג[[#This Row],[3 הפלגות זהות]]="","",IF(שבוע_בדילוג[[#This Row],[3 הפלגות זהות]]=1,שבוע_בדילוג[[#This Row],[LengthofCycle]],X1365))</f>
        <v/>
      </c>
      <c r="Z1366" s="1" t="str">
        <f>IF(OR(שבוע_בדילוג[[#This Row],[הווסת פעיל?]]=0,שבוע_בדילוג[[#This Row],[הווסת פעיל?]]=""),"",SUM(Z1365,שבוע_בדילוג[[#This Row],[הווסת פעיל?]]))</f>
        <v/>
      </c>
      <c r="AA1366" s="1" t="str">
        <f>IF(AND(שבוע_בדילוג[[#This Row],[כמה מחזורים עד עקירה]]&lt;&gt;"",Z1367=""),שבוע_בדילוג[[#This Row],[כמה מחזורים עד עקירה]],"")</f>
        <v/>
      </c>
      <c r="AB1366" s="1" t="str">
        <f>IF(AND(שבוע_בדילוג[[#This Row],[הווסת פעיל?]]=1,שבוע_בדילוג[[#This Row],[וסת קבוע אחרון]]&lt;&gt;X1365),שבוע_בדילוג[[#This Row],[וסת קבוע אחרון]],"")</f>
        <v/>
      </c>
      <c r="AC1366" s="1" t="str">
        <f>IF(AND(שבוע_בדילוג[[#This Row],[הווסת פעיל?]]=1,Y1365=0,שבוע_בדילוג[[#This Row],[וסת קבוע אחרון]]=X1365),שבוע_בדילוג[[#This Row],[וסת קבוע אחרון]],"")</f>
        <v/>
      </c>
      <c r="AD1366" s="1" t="str">
        <f>IF(AND(שבוע_בדילוג[[#This Row],[הווסת פעיל?]]=1,Y1365=0,שבוע_בדילוג[[#This Row],[וסת קבוע אחרון]]&lt;&gt;X1365),1,"")</f>
        <v/>
      </c>
      <c r="AE1366" s="1" t="str">
        <f>IF(AND(שבוע_בדילוג[[#This Row],[הווסת פעיל?]]&lt;&gt;"",B1367=1),שבוע_בדילוג[[#This Row],[CycleNumber]],"")</f>
        <v/>
      </c>
      <c r="AF1366" s="1" t="str">
        <f>IF(AND(שבוע_בדילוג[[#This Row],[הווסת פעיל?]]&lt;&gt;"",Y1365=""),שבוע_בדילוג[[#This Row],[CycleNumber]],"")</f>
        <v/>
      </c>
      <c r="AG1366" s="1" t="str">
        <f>IF(B1367=1,"",IF(שבוע_בדילוג[[#This Row],[הווסת פעיל?]]=1,IF(שבוע_בדילוג[[#This Row],[וסת קבוע אחרון]]=F1367,1,0),""))</f>
        <v/>
      </c>
      <c r="AH1366" s="1" t="str">
        <f>IF(B1367=1,"",IF(שבוע_בדילוג[[#This Row],[הווסת פעיל?]]=1,IF(OR(שבוע_בדילוג[[#This Row],[וסת קבוע אחרון]]=F1367,F1367=שבוע_בדילוג[[#This Row],[LengthofCycle]]),1,0),""))</f>
        <v/>
      </c>
      <c r="AI1366" s="1" t="str">
        <f>IF(B1367=1,"",IF(שבוע_בדילוג[[#This Row],[הווסת פעיל?]]=1,IF(OR(שבוע_בדילוג[[#This Row],[וסת קבוע אחרון]]=F1367,F1367=שבוע_בדילוג[[#This Row],[LengthofCycle]],AND(שבוע_בדילוג[[#This Row],[LengthofCycle]]&lt;&gt;שבוע_בדילוג[[#This Row],[וסת קבוע אחרון]],OR(F1367=28,F1367=29))),1,0),""))</f>
        <v/>
      </c>
      <c r="AJ1366" s="1" t="str">
        <f>IF(AND(שבוע_בדילוג[[#This Row],[הווסת פעיל?]]=1,B1367=1),1,"")</f>
        <v/>
      </c>
      <c r="AK1366" s="4">
        <f>IF(AND(שבוע_בדילוג[[#This Row],[הווסת פעיל?]]&lt;&gt;1,B1367&lt;&gt;1,B1367&lt;&gt;""),IF(שבוע_בדילוג[[#This Row],[LengthofCycle]]=F1367,1,0),"")</f>
        <v>0</v>
      </c>
      <c r="AL1366" s="4">
        <f>IF(AND(שבוע_בדילוג[[#This Row],[הווסת פעיל?]]&lt;&gt;1,B1367&lt;&gt;1,B1367&lt;&gt;""),IF(OR(שבוע_בדילוג[[#This Row],[LengthofCycle]]=F1367,F1367=29),1,0),"")</f>
        <v>1</v>
      </c>
      <c r="AM1366" s="4">
        <f>IF(AND(שבוע_בדילוג[[#This Row],[הווסת פעיל?]]&lt;&gt;1,B1367&lt;&gt;1,B1367&lt;&gt;""),IF(OR(שבוע_בדילוג[[#This Row],[LengthofCycle]]=F1367,F1367=29,F1367=28),1,0),"")</f>
        <v>1</v>
      </c>
    </row>
    <row r="1367" spans="1:39" x14ac:dyDescent="0.25">
      <c r="A1367" s="1" t="s">
        <v>166</v>
      </c>
      <c r="B1367" s="1">
        <v>8</v>
      </c>
      <c r="C1367" s="1">
        <v>1</v>
      </c>
      <c r="D1367" s="1">
        <v>1</v>
      </c>
      <c r="E1367" s="1">
        <v>0</v>
      </c>
      <c r="F1367" s="1">
        <v>29</v>
      </c>
      <c r="H1367" s="1">
        <f>שבוע_בדילוג[[#This Row],[LengthofCycle]]+1</f>
        <v>30</v>
      </c>
      <c r="I1367" s="1" t="str">
        <f>IF(IFERROR(LOOKUP(שבוע_בדילוג[[#This Row],[ClientID]],קביעויות[השבוע בדילוג]),FALSE)=שבוע_בדילוג[[#This Row],[ClientID]],1,"")</f>
        <v/>
      </c>
      <c r="J1367" s="1" t="str">
        <f>IF(AND(שבוע_בדילוג[[#This Row],[CycleNumber]]&gt;1,OR(B1368="",שבוע_בדילוג[[#This Row],[CycleNumber]]&gt;B1366)),IF(OR(AND(שבוע_בדילוג[[#This Row],[LengthofCycle]]=29,F1366=29),AND(שבוע_בדילוג[[#This Row],[LengthofCycle]]=36,F1366=36)),1,""),"")</f>
        <v/>
      </c>
      <c r="K1367" s="1" t="str">
        <f>IF(AND(שבוע_בדילוג[[#This Row],[וסת השבוע]]=1,J1366=1,שבוע_בדילוג[[#This Row],[CycleNumber]]&gt;B1366),1,"")</f>
        <v/>
      </c>
      <c r="L1367" s="1" t="str">
        <f>IF(שבוע_בדילוג[[#This Row],[CycleNumber]]=1,"",IF(שבוע_בדילוג[[#This Row],[וסת השבוע]]=1,0,IF(L1366="","",IF(L1366=0,IF(שבוע_בדילוג[[#This Row],[LengthofCycle]]=29,0,1),IF(L1366=1,IF(שבוע_בדילוג[[#This Row],[LengthofCycle]]+F1366=29*2,0,2),IF(L1366=2,IF(שבוע_בדילוג[[#This Row],[LengthofCycle]]+F1366+F1365=29*3,0,3),""))))))</f>
        <v/>
      </c>
      <c r="M1367" s="1" t="str">
        <f>IF(שבוע_בדילוג[[#This Row],[וסת השבוע]]=1,IF(שבוע_בדילוג[[#This Row],[וסת השבוע וההפלגה ביחד]]=1,M1366+1,0),IF(AND(שבוע_בדילוג[[#This Row],[CycleNumber]]&gt;B1366,שבוע_בדילוג[[#This Row],[CycleNumber]]&gt;1),IF(שבוע_בדילוג[[#This Row],[וסת השבוע פעיל?]]&lt;&gt;"",M1366+1,""),""))</f>
        <v/>
      </c>
      <c r="N1367" s="1" t="str">
        <f>IF(שבוע_בדילוג[[#This Row],[וסת השבוע פעיל?2]]="","",IF(AND(שבוע_בדילוג[[#This Row],[וסת השבוע פעיל?]]&lt;&gt;"",שבוע_בדילוג[[#This Row],[CycleNumber]]&lt;B1368,B1368&lt;&gt;"",שבוע_בדילוג[[#This Row],[וסת השבוע פעיל?]]&lt;3),IF(L1368=0,IF(AND(שבוע_בדילוג[[#This Row],[וסת השבוע פעיל?]]&gt;0,J1368=1),0,1),0),""))</f>
        <v/>
      </c>
      <c r="O1367" s="1" t="str">
        <f t="shared" si="108"/>
        <v/>
      </c>
      <c r="P1367" s="1" t="str">
        <f>IF(AND(שבוע_בדילוג[[#This Row],[חיזוי - שבוע]]=1,K1368=1),1,"")</f>
        <v/>
      </c>
      <c r="Q1367" s="1" t="str">
        <f>IF(AND(שבוע_בדילוג[[#This Row],[וסת השבוע פעיל?]]&lt;3,OR(שבוע_בדילוג[[#This Row],[CycleNumber]]&gt;B1368,B1368="")),1,"")</f>
        <v/>
      </c>
      <c r="R1367" s="1" t="str">
        <f>IF(AND(שבוע_בדילוג[[#This Row],[חיזוי - שבוע]]&lt;&gt;"",שבוע_בדילוג[[#This Row],[וסת השבוע פעיל?2]]=""),1,"")</f>
        <v/>
      </c>
      <c r="S1367" s="1" t="str">
        <f>IF(שבוע_בדילוג[[#This Row],[האישה קבעה וסת שבוע בדילוג?]]=1,IF(שבוע_בדילוג[[#This Row],[וסת השבוע פעיל?]]&lt;3,1,0),"")</f>
        <v/>
      </c>
      <c r="T13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7" s="1">
        <f t="shared" si="105"/>
        <v>0</v>
      </c>
      <c r="V1367" s="1">
        <f t="shared" si="106"/>
        <v>0</v>
      </c>
      <c r="W1367" s="1">
        <f t="shared" si="107"/>
        <v>0</v>
      </c>
      <c r="X1367" s="1" t="str">
        <f>IF(שבוע_בדילוג[[#This Row],[3 הפלגות זהות]]="","",IF(שבוע_בדילוג[[#This Row],[3 הפלגות זהות]]=1,שבוע_בדילוג[[#This Row],[LengthofCycle]],X1366))</f>
        <v/>
      </c>
      <c r="Z1367" s="1" t="str">
        <f>IF(OR(שבוע_בדילוג[[#This Row],[הווסת פעיל?]]=0,שבוע_בדילוג[[#This Row],[הווסת פעיל?]]=""),"",SUM(Z1366,שבוע_בדילוג[[#This Row],[הווסת פעיל?]]))</f>
        <v/>
      </c>
      <c r="AA1367" s="1" t="str">
        <f>IF(AND(שבוע_בדילוג[[#This Row],[כמה מחזורים עד עקירה]]&lt;&gt;"",Z1368=""),שבוע_בדילוג[[#This Row],[כמה מחזורים עד עקירה]],"")</f>
        <v/>
      </c>
      <c r="AB1367" s="1" t="str">
        <f>IF(AND(שבוע_בדילוג[[#This Row],[הווסת פעיל?]]=1,שבוע_בדילוג[[#This Row],[וסת קבוע אחרון]]&lt;&gt;X1366),שבוע_בדילוג[[#This Row],[וסת קבוע אחרון]],"")</f>
        <v/>
      </c>
      <c r="AC1367" s="1" t="str">
        <f>IF(AND(שבוע_בדילוג[[#This Row],[הווסת פעיל?]]=1,Y1366=0,שבוע_בדילוג[[#This Row],[וסת קבוע אחרון]]=X1366),שבוע_בדילוג[[#This Row],[וסת קבוע אחרון]],"")</f>
        <v/>
      </c>
      <c r="AD1367" s="1" t="str">
        <f>IF(AND(שבוע_בדילוג[[#This Row],[הווסת פעיל?]]=1,Y1366=0,שבוע_בדילוג[[#This Row],[וסת קבוע אחרון]]&lt;&gt;X1366),1,"")</f>
        <v/>
      </c>
      <c r="AE1367" s="1" t="str">
        <f>IF(AND(שבוע_בדילוג[[#This Row],[הווסת פעיל?]]&lt;&gt;"",B1368=1),שבוע_בדילוג[[#This Row],[CycleNumber]],"")</f>
        <v/>
      </c>
      <c r="AF1367" s="1" t="str">
        <f>IF(AND(שבוע_בדילוג[[#This Row],[הווסת פעיל?]]&lt;&gt;"",Y1366=""),שבוע_בדילוג[[#This Row],[CycleNumber]],"")</f>
        <v/>
      </c>
      <c r="AG1367" s="1" t="str">
        <f>IF(B1368=1,"",IF(שבוע_בדילוג[[#This Row],[הווסת פעיל?]]=1,IF(שבוע_בדילוג[[#This Row],[וסת קבוע אחרון]]=F1368,1,0),""))</f>
        <v/>
      </c>
      <c r="AH1367" s="1" t="str">
        <f>IF(B1368=1,"",IF(שבוע_בדילוג[[#This Row],[הווסת פעיל?]]=1,IF(OR(שבוע_בדילוג[[#This Row],[וסת קבוע אחרון]]=F1368,F1368=שבוע_בדילוג[[#This Row],[LengthofCycle]]),1,0),""))</f>
        <v/>
      </c>
      <c r="AI1367" s="1" t="str">
        <f>IF(B1368=1,"",IF(שבוע_בדילוג[[#This Row],[הווסת פעיל?]]=1,IF(OR(שבוע_בדילוג[[#This Row],[וסת קבוע אחרון]]=F1368,F1368=שבוע_בדילוג[[#This Row],[LengthofCycle]],AND(שבוע_בדילוג[[#This Row],[LengthofCycle]]&lt;&gt;שבוע_בדילוג[[#This Row],[וסת קבוע אחרון]],OR(F1368=28,F1368=29))),1,0),""))</f>
        <v/>
      </c>
      <c r="AJ1367" s="1" t="str">
        <f>IF(AND(שבוע_בדילוג[[#This Row],[הווסת פעיל?]]=1,B1368=1),1,"")</f>
        <v/>
      </c>
      <c r="AK1367" s="4">
        <f>IF(AND(שבוע_בדילוג[[#This Row],[הווסת פעיל?]]&lt;&gt;1,B1368&lt;&gt;1,B1368&lt;&gt;""),IF(שבוע_בדילוג[[#This Row],[LengthofCycle]]=F1368,1,0),"")</f>
        <v>0</v>
      </c>
      <c r="AL1367" s="4">
        <f>IF(AND(שבוע_בדילוג[[#This Row],[הווסת פעיל?]]&lt;&gt;1,B1368&lt;&gt;1,B1368&lt;&gt;""),IF(OR(שבוע_בדילוג[[#This Row],[LengthofCycle]]=F1368,F1368=29),1,0),"")</f>
        <v>0</v>
      </c>
      <c r="AM1367" s="4">
        <f>IF(AND(שבוע_בדילוג[[#This Row],[הווסת פעיל?]]&lt;&gt;1,B1368&lt;&gt;1,B1368&lt;&gt;""),IF(OR(שבוע_בדילוג[[#This Row],[LengthofCycle]]=F1368,F1368=29,F1368=28),1,0),"")</f>
        <v>0</v>
      </c>
    </row>
    <row r="1368" spans="1:39" x14ac:dyDescent="0.25">
      <c r="A1368" s="1" t="s">
        <v>166</v>
      </c>
      <c r="B1368" s="1">
        <v>9</v>
      </c>
      <c r="C1368" s="1">
        <v>1</v>
      </c>
      <c r="D1368" s="1">
        <v>1</v>
      </c>
      <c r="E1368" s="1">
        <v>0</v>
      </c>
      <c r="F1368" s="1">
        <v>33</v>
      </c>
      <c r="H1368" s="1">
        <f>שבוע_בדילוג[[#This Row],[LengthofCycle]]+1</f>
        <v>34</v>
      </c>
      <c r="I1368" s="1" t="str">
        <f>IF(IFERROR(LOOKUP(שבוע_בדילוג[[#This Row],[ClientID]],קביעויות[השבוע בדילוג]),FALSE)=שבוע_בדילוג[[#This Row],[ClientID]],1,"")</f>
        <v/>
      </c>
      <c r="J1368" s="1" t="str">
        <f>IF(AND(שבוע_בדילוג[[#This Row],[CycleNumber]]&gt;1,OR(B1369="",שבוע_בדילוג[[#This Row],[CycleNumber]]&gt;B1367)),IF(OR(AND(שבוע_בדילוג[[#This Row],[LengthofCycle]]=29,F1367=29),AND(שבוע_בדילוג[[#This Row],[LengthofCycle]]=36,F1367=36)),1,""),"")</f>
        <v/>
      </c>
      <c r="K1368" s="1" t="str">
        <f>IF(AND(שבוע_בדילוג[[#This Row],[וסת השבוע]]=1,J1367=1,שבוע_בדילוג[[#This Row],[CycleNumber]]&gt;B1367),1,"")</f>
        <v/>
      </c>
      <c r="L1368" s="1" t="str">
        <f>IF(שבוע_בדילוג[[#This Row],[CycleNumber]]=1,"",IF(שבוע_בדילוג[[#This Row],[וסת השבוע]]=1,0,IF(L1367="","",IF(L1367=0,IF(שבוע_בדילוג[[#This Row],[LengthofCycle]]=29,0,1),IF(L1367=1,IF(שבוע_בדילוג[[#This Row],[LengthofCycle]]+F1367=29*2,0,2),IF(L1367=2,IF(שבוע_בדילוג[[#This Row],[LengthofCycle]]+F1367+F1366=29*3,0,3),""))))))</f>
        <v/>
      </c>
      <c r="M1368" s="1" t="str">
        <f>IF(שבוע_בדילוג[[#This Row],[וסת השבוע]]=1,IF(שבוע_בדילוג[[#This Row],[וסת השבוע וההפלגה ביחד]]=1,M1367+1,0),IF(AND(שבוע_בדילוג[[#This Row],[CycleNumber]]&gt;B1367,שבוע_בדילוג[[#This Row],[CycleNumber]]&gt;1),IF(שבוע_בדילוג[[#This Row],[וסת השבוע פעיל?]]&lt;&gt;"",M1367+1,""),""))</f>
        <v/>
      </c>
      <c r="N1368" s="1" t="str">
        <f>IF(שבוע_בדילוג[[#This Row],[וסת השבוע פעיל?2]]="","",IF(AND(שבוע_בדילוג[[#This Row],[וסת השבוע פעיל?]]&lt;&gt;"",שבוע_בדילוג[[#This Row],[CycleNumber]]&lt;B1369,B1369&lt;&gt;"",שבוע_בדילוג[[#This Row],[וסת השבוע פעיל?]]&lt;3),IF(L1369=0,IF(AND(שבוע_בדילוג[[#This Row],[וסת השבוע פעיל?]]&gt;0,J1369=1),0,1),0),""))</f>
        <v/>
      </c>
      <c r="O1368" s="1" t="str">
        <f t="shared" si="108"/>
        <v/>
      </c>
      <c r="P1368" s="1" t="str">
        <f>IF(AND(שבוע_בדילוג[[#This Row],[חיזוי - שבוע]]=1,K1369=1),1,"")</f>
        <v/>
      </c>
      <c r="Q1368" s="1" t="str">
        <f>IF(AND(שבוע_בדילוג[[#This Row],[וסת השבוע פעיל?]]&lt;3,OR(שבוע_בדילוג[[#This Row],[CycleNumber]]&gt;B1369,B1369="")),1,"")</f>
        <v/>
      </c>
      <c r="R1368" s="1" t="str">
        <f>IF(AND(שבוע_בדילוג[[#This Row],[חיזוי - שבוע]]&lt;&gt;"",שבוע_בדילוג[[#This Row],[וסת השבוע פעיל?2]]=""),1,"")</f>
        <v/>
      </c>
      <c r="S1368" s="1" t="str">
        <f>IF(שבוע_בדילוג[[#This Row],[האישה קבעה וסת שבוע בדילוג?]]=1,IF(שבוע_בדילוג[[#This Row],[וסת השבוע פעיל?]]&lt;3,1,0),"")</f>
        <v/>
      </c>
      <c r="T13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8" s="1">
        <f t="shared" si="105"/>
        <v>0</v>
      </c>
      <c r="V1368" s="1">
        <f t="shared" si="106"/>
        <v>0</v>
      </c>
      <c r="W1368" s="1">
        <f t="shared" si="107"/>
        <v>0</v>
      </c>
      <c r="X1368" s="1" t="str">
        <f>IF(שבוע_בדילוג[[#This Row],[3 הפלגות זהות]]="","",IF(שבוע_בדילוג[[#This Row],[3 הפלגות זהות]]=1,שבוע_בדילוג[[#This Row],[LengthofCycle]],X1367))</f>
        <v/>
      </c>
      <c r="Z1368" s="1" t="str">
        <f>IF(OR(שבוע_בדילוג[[#This Row],[הווסת פעיל?]]=0,שבוע_בדילוג[[#This Row],[הווסת פעיל?]]=""),"",SUM(Z1367,שבוע_בדילוג[[#This Row],[הווסת פעיל?]]))</f>
        <v/>
      </c>
      <c r="AA1368" s="1" t="str">
        <f>IF(AND(שבוע_בדילוג[[#This Row],[כמה מחזורים עד עקירה]]&lt;&gt;"",Z1369=""),שבוע_בדילוג[[#This Row],[כמה מחזורים עד עקירה]],"")</f>
        <v/>
      </c>
      <c r="AB1368" s="1" t="str">
        <f>IF(AND(שבוע_בדילוג[[#This Row],[הווסת פעיל?]]=1,שבוע_בדילוג[[#This Row],[וסת קבוע אחרון]]&lt;&gt;X1367),שבוע_בדילוג[[#This Row],[וסת קבוע אחרון]],"")</f>
        <v/>
      </c>
      <c r="AC1368" s="1" t="str">
        <f>IF(AND(שבוע_בדילוג[[#This Row],[הווסת פעיל?]]=1,Y1367=0,שבוע_בדילוג[[#This Row],[וסת קבוע אחרון]]=X1367),שבוע_בדילוג[[#This Row],[וסת קבוע אחרון]],"")</f>
        <v/>
      </c>
      <c r="AD1368" s="1" t="str">
        <f>IF(AND(שבוע_בדילוג[[#This Row],[הווסת פעיל?]]=1,Y1367=0,שבוע_בדילוג[[#This Row],[וסת קבוע אחרון]]&lt;&gt;X1367),1,"")</f>
        <v/>
      </c>
      <c r="AE1368" s="1" t="str">
        <f>IF(AND(שבוע_בדילוג[[#This Row],[הווסת פעיל?]]&lt;&gt;"",B1369=1),שבוע_בדילוג[[#This Row],[CycleNumber]],"")</f>
        <v/>
      </c>
      <c r="AF1368" s="1" t="str">
        <f>IF(AND(שבוע_בדילוג[[#This Row],[הווסת פעיל?]]&lt;&gt;"",Y1367=""),שבוע_בדילוג[[#This Row],[CycleNumber]],"")</f>
        <v/>
      </c>
      <c r="AG1368" s="1" t="str">
        <f>IF(B1369=1,"",IF(שבוע_בדילוג[[#This Row],[הווסת פעיל?]]=1,IF(שבוע_בדילוג[[#This Row],[וסת קבוע אחרון]]=F1369,1,0),""))</f>
        <v/>
      </c>
      <c r="AH1368" s="1" t="str">
        <f>IF(B1369=1,"",IF(שבוע_בדילוג[[#This Row],[הווסת פעיל?]]=1,IF(OR(שבוע_בדילוג[[#This Row],[וסת קבוע אחרון]]=F1369,F1369=שבוע_בדילוג[[#This Row],[LengthofCycle]]),1,0),""))</f>
        <v/>
      </c>
      <c r="AI1368" s="1" t="str">
        <f>IF(B1369=1,"",IF(שבוע_בדילוג[[#This Row],[הווסת פעיל?]]=1,IF(OR(שבוע_בדילוג[[#This Row],[וסת קבוע אחרון]]=F1369,F1369=שבוע_בדילוג[[#This Row],[LengthofCycle]],AND(שבוע_בדילוג[[#This Row],[LengthofCycle]]&lt;&gt;שבוע_בדילוג[[#This Row],[וסת קבוע אחרון]],OR(F1369=28,F1369=29))),1,0),""))</f>
        <v/>
      </c>
      <c r="AJ1368" s="1" t="str">
        <f>IF(AND(שבוע_בדילוג[[#This Row],[הווסת פעיל?]]=1,B1369=1),1,"")</f>
        <v/>
      </c>
      <c r="AK1368" s="4">
        <f>IF(AND(שבוע_בדילוג[[#This Row],[הווסת פעיל?]]&lt;&gt;1,B1369&lt;&gt;1,B1369&lt;&gt;""),IF(שבוע_בדילוג[[#This Row],[LengthofCycle]]=F1369,1,0),"")</f>
        <v>0</v>
      </c>
      <c r="AL1368" s="4">
        <f>IF(AND(שבוע_בדילוג[[#This Row],[הווסת פעיל?]]&lt;&gt;1,B1369&lt;&gt;1,B1369&lt;&gt;""),IF(OR(שבוע_בדילוג[[#This Row],[LengthofCycle]]=F1369,F1369=29),1,0),"")</f>
        <v>0</v>
      </c>
      <c r="AM1368" s="4">
        <f>IF(AND(שבוע_בדילוג[[#This Row],[הווסת פעיל?]]&lt;&gt;1,B1369&lt;&gt;1,B1369&lt;&gt;""),IF(OR(שבוע_בדילוג[[#This Row],[LengthofCycle]]=F1369,F1369=29,F1369=28),1,0),"")</f>
        <v>0</v>
      </c>
    </row>
    <row r="1369" spans="1:39" x14ac:dyDescent="0.25">
      <c r="A1369" s="1" t="s">
        <v>166</v>
      </c>
      <c r="B1369" s="1">
        <v>10</v>
      </c>
      <c r="C1369" s="1">
        <v>1</v>
      </c>
      <c r="D1369" s="1">
        <v>0</v>
      </c>
      <c r="E1369" s="1">
        <v>0</v>
      </c>
      <c r="F1369" s="1">
        <v>32</v>
      </c>
      <c r="H1369" s="1">
        <f>שבוע_בדילוג[[#This Row],[LengthofCycle]]+1</f>
        <v>33</v>
      </c>
      <c r="I1369" s="1" t="str">
        <f>IF(IFERROR(LOOKUP(שבוע_בדילוג[[#This Row],[ClientID]],קביעויות[השבוע בדילוג]),FALSE)=שבוע_בדילוג[[#This Row],[ClientID]],1,"")</f>
        <v/>
      </c>
      <c r="J1369" s="1" t="str">
        <f>IF(AND(שבוע_בדילוג[[#This Row],[CycleNumber]]&gt;1,OR(B1370="",שבוע_בדילוג[[#This Row],[CycleNumber]]&gt;B1368)),IF(OR(AND(שבוע_בדילוג[[#This Row],[LengthofCycle]]=29,F1368=29),AND(שבוע_בדילוג[[#This Row],[LengthofCycle]]=36,F1368=36)),1,""),"")</f>
        <v/>
      </c>
      <c r="K1369" s="1" t="str">
        <f>IF(AND(שבוע_בדילוג[[#This Row],[וסת השבוע]]=1,J1368=1,שבוע_בדילוג[[#This Row],[CycleNumber]]&gt;B1368),1,"")</f>
        <v/>
      </c>
      <c r="L1369" s="1" t="str">
        <f>IF(שבוע_בדילוג[[#This Row],[CycleNumber]]=1,"",IF(שבוע_בדילוג[[#This Row],[וסת השבוע]]=1,0,IF(L1368="","",IF(L1368=0,IF(שבוע_בדילוג[[#This Row],[LengthofCycle]]=29,0,1),IF(L1368=1,IF(שבוע_בדילוג[[#This Row],[LengthofCycle]]+F1368=29*2,0,2),IF(L1368=2,IF(שבוע_בדילוג[[#This Row],[LengthofCycle]]+F1368+F1367=29*3,0,3),""))))))</f>
        <v/>
      </c>
      <c r="M1369" s="1" t="str">
        <f>IF(שבוע_בדילוג[[#This Row],[וסת השבוע]]=1,IF(שבוע_בדילוג[[#This Row],[וסת השבוע וההפלגה ביחד]]=1,M1368+1,0),IF(AND(שבוע_בדילוג[[#This Row],[CycleNumber]]&gt;B1368,שבוע_בדילוג[[#This Row],[CycleNumber]]&gt;1),IF(שבוע_בדילוג[[#This Row],[וסת השבוע פעיל?]]&lt;&gt;"",M1368+1,""),""))</f>
        <v/>
      </c>
      <c r="N1369" s="1" t="str">
        <f>IF(שבוע_בדילוג[[#This Row],[וסת השבוע פעיל?2]]="","",IF(AND(שבוע_בדילוג[[#This Row],[וסת השבוע פעיל?]]&lt;&gt;"",שבוע_בדילוג[[#This Row],[CycleNumber]]&lt;B1370,B1370&lt;&gt;"",שבוע_בדילוג[[#This Row],[וסת השבוע פעיל?]]&lt;3),IF(L1370=0,IF(AND(שבוע_בדילוג[[#This Row],[וסת השבוע פעיל?]]&gt;0,J1370=1),0,1),0),""))</f>
        <v/>
      </c>
      <c r="O1369" s="1" t="str">
        <f t="shared" si="108"/>
        <v/>
      </c>
      <c r="P1369" s="1" t="str">
        <f>IF(AND(שבוע_בדילוג[[#This Row],[חיזוי - שבוע]]=1,K1370=1),1,"")</f>
        <v/>
      </c>
      <c r="Q1369" s="1" t="str">
        <f>IF(AND(שבוע_בדילוג[[#This Row],[וסת השבוע פעיל?]]&lt;3,OR(שבוע_בדילוג[[#This Row],[CycleNumber]]&gt;B1370,B1370="")),1,"")</f>
        <v/>
      </c>
      <c r="R1369" s="1" t="str">
        <f>IF(AND(שבוע_בדילוג[[#This Row],[חיזוי - שבוע]]&lt;&gt;"",שבוע_בדילוג[[#This Row],[וסת השבוע פעיל?2]]=""),1,"")</f>
        <v/>
      </c>
      <c r="S1369" s="1" t="str">
        <f>IF(שבוע_בדילוג[[#This Row],[האישה קבעה וסת שבוע בדילוג?]]=1,IF(שבוע_בדילוג[[#This Row],[וסת השבוע פעיל?]]&lt;3,1,0),"")</f>
        <v/>
      </c>
      <c r="T13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69" s="1">
        <f t="shared" si="105"/>
        <v>0</v>
      </c>
      <c r="V1369" s="1">
        <f t="shared" si="106"/>
        <v>0</v>
      </c>
      <c r="W1369" s="1">
        <f t="shared" si="107"/>
        <v>0</v>
      </c>
      <c r="X1369" s="1" t="str">
        <f>IF(שבוע_בדילוג[[#This Row],[3 הפלגות זהות]]="","",IF(שבוע_בדילוג[[#This Row],[3 הפלגות זהות]]=1,שבוע_בדילוג[[#This Row],[LengthofCycle]],X1368))</f>
        <v/>
      </c>
      <c r="Z1369" s="1" t="str">
        <f>IF(OR(שבוע_בדילוג[[#This Row],[הווסת פעיל?]]=0,שבוע_בדילוג[[#This Row],[הווסת פעיל?]]=""),"",SUM(Z1368,שבוע_בדילוג[[#This Row],[הווסת פעיל?]]))</f>
        <v/>
      </c>
      <c r="AA1369" s="1" t="str">
        <f>IF(AND(שבוע_בדילוג[[#This Row],[כמה מחזורים עד עקירה]]&lt;&gt;"",Z1370=""),שבוע_בדילוג[[#This Row],[כמה מחזורים עד עקירה]],"")</f>
        <v/>
      </c>
      <c r="AB1369" s="1" t="str">
        <f>IF(AND(שבוע_בדילוג[[#This Row],[הווסת פעיל?]]=1,שבוע_בדילוג[[#This Row],[וסת קבוע אחרון]]&lt;&gt;X1368),שבוע_בדילוג[[#This Row],[וסת קבוע אחרון]],"")</f>
        <v/>
      </c>
      <c r="AC1369" s="1" t="str">
        <f>IF(AND(שבוע_בדילוג[[#This Row],[הווסת פעיל?]]=1,Y1368=0,שבוע_בדילוג[[#This Row],[וסת קבוע אחרון]]=X1368),שבוע_בדילוג[[#This Row],[וסת קבוע אחרון]],"")</f>
        <v/>
      </c>
      <c r="AD1369" s="1" t="str">
        <f>IF(AND(שבוע_בדילוג[[#This Row],[הווסת פעיל?]]=1,Y1368=0,שבוע_בדילוג[[#This Row],[וסת קבוע אחרון]]&lt;&gt;X1368),1,"")</f>
        <v/>
      </c>
      <c r="AE1369" s="1" t="str">
        <f>IF(AND(שבוע_בדילוג[[#This Row],[הווסת פעיל?]]&lt;&gt;"",B1370=1),שבוע_בדילוג[[#This Row],[CycleNumber]],"")</f>
        <v/>
      </c>
      <c r="AF1369" s="1" t="str">
        <f>IF(AND(שבוע_בדילוג[[#This Row],[הווסת פעיל?]]&lt;&gt;"",Y1368=""),שבוע_בדילוג[[#This Row],[CycleNumber]],"")</f>
        <v/>
      </c>
      <c r="AG1369" s="1" t="str">
        <f>IF(B1370=1,"",IF(שבוע_בדילוג[[#This Row],[הווסת פעיל?]]=1,IF(שבוע_בדילוג[[#This Row],[וסת קבוע אחרון]]=F1370,1,0),""))</f>
        <v/>
      </c>
      <c r="AH1369" s="1" t="str">
        <f>IF(B1370=1,"",IF(שבוע_בדילוג[[#This Row],[הווסת פעיל?]]=1,IF(OR(שבוע_בדילוג[[#This Row],[וסת קבוע אחרון]]=F1370,F1370=שבוע_בדילוג[[#This Row],[LengthofCycle]]),1,0),""))</f>
        <v/>
      </c>
      <c r="AI1369" s="1" t="str">
        <f>IF(B1370=1,"",IF(שבוע_בדילוג[[#This Row],[הווסת פעיל?]]=1,IF(OR(שבוע_בדילוג[[#This Row],[וסת קבוע אחרון]]=F1370,F1370=שבוע_בדילוג[[#This Row],[LengthofCycle]],AND(שבוע_בדילוג[[#This Row],[LengthofCycle]]&lt;&gt;שבוע_בדילוג[[#This Row],[וסת קבוע אחרון]],OR(F1370=28,F1370=29))),1,0),""))</f>
        <v/>
      </c>
      <c r="AJ1369" s="1" t="str">
        <f>IF(AND(שבוע_בדילוג[[#This Row],[הווסת פעיל?]]=1,B1370=1),1,"")</f>
        <v/>
      </c>
      <c r="AK1369" s="4">
        <f>IF(AND(שבוע_בדילוג[[#This Row],[הווסת פעיל?]]&lt;&gt;1,B1370&lt;&gt;1,B1370&lt;&gt;""),IF(שבוע_בדילוג[[#This Row],[LengthofCycle]]=F1370,1,0),"")</f>
        <v>0</v>
      </c>
      <c r="AL1369" s="4">
        <f>IF(AND(שבוע_בדילוג[[#This Row],[הווסת פעיל?]]&lt;&gt;1,B1370&lt;&gt;1,B1370&lt;&gt;""),IF(OR(שבוע_בדילוג[[#This Row],[LengthofCycle]]=F1370,F1370=29),1,0),"")</f>
        <v>0</v>
      </c>
      <c r="AM1369" s="4">
        <f>IF(AND(שבוע_בדילוג[[#This Row],[הווסת פעיל?]]&lt;&gt;1,B1370&lt;&gt;1,B1370&lt;&gt;""),IF(OR(שבוע_בדילוג[[#This Row],[LengthofCycle]]=F1370,F1370=29,F1370=28),1,0),"")</f>
        <v>0</v>
      </c>
    </row>
    <row r="1370" spans="1:39" x14ac:dyDescent="0.25">
      <c r="A1370" s="1" t="s">
        <v>166</v>
      </c>
      <c r="B1370" s="1">
        <v>11</v>
      </c>
      <c r="C1370" s="1">
        <v>1</v>
      </c>
      <c r="D1370" s="1">
        <v>1</v>
      </c>
      <c r="E1370" s="1">
        <v>0</v>
      </c>
      <c r="F1370" s="1">
        <v>33</v>
      </c>
      <c r="H1370" s="1">
        <f>שבוע_בדילוג[[#This Row],[LengthofCycle]]+1</f>
        <v>34</v>
      </c>
      <c r="I1370" s="1" t="str">
        <f>IF(IFERROR(LOOKUP(שבוע_בדילוג[[#This Row],[ClientID]],קביעויות[השבוע בדילוג]),FALSE)=שבוע_בדילוג[[#This Row],[ClientID]],1,"")</f>
        <v/>
      </c>
      <c r="J1370" s="1" t="str">
        <f>IF(AND(שבוע_בדילוג[[#This Row],[CycleNumber]]&gt;1,OR(B1371="",שבוע_בדילוג[[#This Row],[CycleNumber]]&gt;B1369)),IF(OR(AND(שבוע_בדילוג[[#This Row],[LengthofCycle]]=29,F1369=29),AND(שבוע_בדילוג[[#This Row],[LengthofCycle]]=36,F1369=36)),1,""),"")</f>
        <v/>
      </c>
      <c r="K1370" s="1" t="str">
        <f>IF(AND(שבוע_בדילוג[[#This Row],[וסת השבוע]]=1,J1369=1,שבוע_בדילוג[[#This Row],[CycleNumber]]&gt;B1369),1,"")</f>
        <v/>
      </c>
      <c r="L1370" s="1" t="str">
        <f>IF(שבוע_בדילוג[[#This Row],[CycleNumber]]=1,"",IF(שבוע_בדילוג[[#This Row],[וסת השבוע]]=1,0,IF(L1369="","",IF(L1369=0,IF(שבוע_בדילוג[[#This Row],[LengthofCycle]]=29,0,1),IF(L1369=1,IF(שבוע_בדילוג[[#This Row],[LengthofCycle]]+F1369=29*2,0,2),IF(L1369=2,IF(שבוע_בדילוג[[#This Row],[LengthofCycle]]+F1369+F1368=29*3,0,3),""))))))</f>
        <v/>
      </c>
      <c r="M1370" s="1" t="str">
        <f>IF(שבוע_בדילוג[[#This Row],[וסת השבוע]]=1,IF(שבוע_בדילוג[[#This Row],[וסת השבוע וההפלגה ביחד]]=1,M1369+1,0),IF(AND(שבוע_בדילוג[[#This Row],[CycleNumber]]&gt;B1369,שבוע_בדילוג[[#This Row],[CycleNumber]]&gt;1),IF(שבוע_בדילוג[[#This Row],[וסת השבוע פעיל?]]&lt;&gt;"",M1369+1,""),""))</f>
        <v/>
      </c>
      <c r="N1370" s="1" t="str">
        <f>IF(שבוע_בדילוג[[#This Row],[וסת השבוע פעיל?2]]="","",IF(AND(שבוע_בדילוג[[#This Row],[וסת השבוע פעיל?]]&lt;&gt;"",שבוע_בדילוג[[#This Row],[CycleNumber]]&lt;B1371,B1371&lt;&gt;"",שבוע_בדילוג[[#This Row],[וסת השבוע פעיל?]]&lt;3),IF(L1371=0,IF(AND(שבוע_בדילוג[[#This Row],[וסת השבוע פעיל?]]&gt;0,J1371=1),0,1),0),""))</f>
        <v/>
      </c>
      <c r="O1370" s="1" t="str">
        <f t="shared" si="108"/>
        <v/>
      </c>
      <c r="P1370" s="1" t="str">
        <f>IF(AND(שבוע_בדילוג[[#This Row],[חיזוי - שבוע]]=1,K1371=1),1,"")</f>
        <v/>
      </c>
      <c r="Q1370" s="1" t="str">
        <f>IF(AND(שבוע_בדילוג[[#This Row],[וסת השבוע פעיל?]]&lt;3,OR(שבוע_בדילוג[[#This Row],[CycleNumber]]&gt;B1371,B1371="")),1,"")</f>
        <v/>
      </c>
      <c r="R1370" s="1" t="str">
        <f>IF(AND(שבוע_בדילוג[[#This Row],[חיזוי - שבוע]]&lt;&gt;"",שבוע_בדילוג[[#This Row],[וסת השבוע פעיל?2]]=""),1,"")</f>
        <v/>
      </c>
      <c r="S1370" s="1" t="str">
        <f>IF(שבוע_בדילוג[[#This Row],[האישה קבעה וסת שבוע בדילוג?]]=1,IF(שבוע_בדילוג[[#This Row],[וסת השבוע פעיל?]]&lt;3,1,0),"")</f>
        <v/>
      </c>
      <c r="T13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0" s="1">
        <f t="shared" si="105"/>
        <v>0</v>
      </c>
      <c r="V1370" s="1">
        <f t="shared" si="106"/>
        <v>0</v>
      </c>
      <c r="W1370" s="1">
        <f t="shared" si="107"/>
        <v>0</v>
      </c>
      <c r="X1370" s="1" t="str">
        <f>IF(שבוע_בדילוג[[#This Row],[3 הפלגות זהות]]="","",IF(שבוע_בדילוג[[#This Row],[3 הפלגות זהות]]=1,שבוע_בדילוג[[#This Row],[LengthofCycle]],X1369))</f>
        <v/>
      </c>
      <c r="Z1370" s="1" t="str">
        <f>IF(OR(שבוע_בדילוג[[#This Row],[הווסת פעיל?]]=0,שבוע_בדילוג[[#This Row],[הווסת פעיל?]]=""),"",SUM(Z1369,שבוע_בדילוג[[#This Row],[הווסת פעיל?]]))</f>
        <v/>
      </c>
      <c r="AA1370" s="1" t="str">
        <f>IF(AND(שבוע_בדילוג[[#This Row],[כמה מחזורים עד עקירה]]&lt;&gt;"",Z1371=""),שבוע_בדילוג[[#This Row],[כמה מחזורים עד עקירה]],"")</f>
        <v/>
      </c>
      <c r="AB1370" s="1" t="str">
        <f>IF(AND(שבוע_בדילוג[[#This Row],[הווסת פעיל?]]=1,שבוע_בדילוג[[#This Row],[וסת קבוע אחרון]]&lt;&gt;X1369),שבוע_בדילוג[[#This Row],[וסת קבוע אחרון]],"")</f>
        <v/>
      </c>
      <c r="AC1370" s="1" t="str">
        <f>IF(AND(שבוע_בדילוג[[#This Row],[הווסת פעיל?]]=1,Y1369=0,שבוע_בדילוג[[#This Row],[וסת קבוע אחרון]]=X1369),שבוע_בדילוג[[#This Row],[וסת קבוע אחרון]],"")</f>
        <v/>
      </c>
      <c r="AD1370" s="1" t="str">
        <f>IF(AND(שבוע_בדילוג[[#This Row],[הווסת פעיל?]]=1,Y1369=0,שבוע_בדילוג[[#This Row],[וסת קבוע אחרון]]&lt;&gt;X1369),1,"")</f>
        <v/>
      </c>
      <c r="AE1370" s="1" t="str">
        <f>IF(AND(שבוע_בדילוג[[#This Row],[הווסת פעיל?]]&lt;&gt;"",B1371=1),שבוע_בדילוג[[#This Row],[CycleNumber]],"")</f>
        <v/>
      </c>
      <c r="AF1370" s="1" t="str">
        <f>IF(AND(שבוע_בדילוג[[#This Row],[הווסת פעיל?]]&lt;&gt;"",Y1369=""),שבוע_בדילוג[[#This Row],[CycleNumber]],"")</f>
        <v/>
      </c>
      <c r="AG1370" s="1" t="str">
        <f>IF(B1371=1,"",IF(שבוע_בדילוג[[#This Row],[הווסת פעיל?]]=1,IF(שבוע_בדילוג[[#This Row],[וסת קבוע אחרון]]=F1371,1,0),""))</f>
        <v/>
      </c>
      <c r="AH1370" s="1" t="str">
        <f>IF(B1371=1,"",IF(שבוע_בדילוג[[#This Row],[הווסת פעיל?]]=1,IF(OR(שבוע_בדילוג[[#This Row],[וסת קבוע אחרון]]=F1371,F1371=שבוע_בדילוג[[#This Row],[LengthofCycle]]),1,0),""))</f>
        <v/>
      </c>
      <c r="AI1370" s="1" t="str">
        <f>IF(B1371=1,"",IF(שבוע_בדילוג[[#This Row],[הווסת פעיל?]]=1,IF(OR(שבוע_בדילוג[[#This Row],[וסת קבוע אחרון]]=F1371,F1371=שבוע_בדילוג[[#This Row],[LengthofCycle]],AND(שבוע_בדילוג[[#This Row],[LengthofCycle]]&lt;&gt;שבוע_בדילוג[[#This Row],[וסת קבוע אחרון]],OR(F1371=28,F1371=29))),1,0),""))</f>
        <v/>
      </c>
      <c r="AJ1370" s="1" t="str">
        <f>IF(AND(שבוע_בדילוג[[#This Row],[הווסת פעיל?]]=1,B1371=1),1,"")</f>
        <v/>
      </c>
      <c r="AK1370" s="4">
        <f>IF(AND(שבוע_בדילוג[[#This Row],[הווסת פעיל?]]&lt;&gt;1,B1371&lt;&gt;1,B1371&lt;&gt;""),IF(שבוע_בדילוג[[#This Row],[LengthofCycle]]=F1371,1,0),"")</f>
        <v>0</v>
      </c>
      <c r="AL1370" s="4">
        <f>IF(AND(שבוע_בדילוג[[#This Row],[הווסת פעיל?]]&lt;&gt;1,B1371&lt;&gt;1,B1371&lt;&gt;""),IF(OR(שבוע_בדילוג[[#This Row],[LengthofCycle]]=F1371,F1371=29),1,0),"")</f>
        <v>0</v>
      </c>
      <c r="AM1370" s="4">
        <f>IF(AND(שבוע_בדילוג[[#This Row],[הווסת פעיל?]]&lt;&gt;1,B1371&lt;&gt;1,B1371&lt;&gt;""),IF(OR(שבוע_בדילוג[[#This Row],[LengthofCycle]]=F1371,F1371=29,F1371=28),1,0),"")</f>
        <v>1</v>
      </c>
    </row>
    <row r="1371" spans="1:39" x14ac:dyDescent="0.25">
      <c r="A1371" s="1" t="s">
        <v>166</v>
      </c>
      <c r="B1371" s="1">
        <v>12</v>
      </c>
      <c r="C1371" s="1">
        <v>1</v>
      </c>
      <c r="D1371" s="1">
        <v>1</v>
      </c>
      <c r="E1371" s="1">
        <v>0</v>
      </c>
      <c r="F1371" s="1">
        <v>28</v>
      </c>
      <c r="H1371" s="1">
        <f>שבוע_בדילוג[[#This Row],[LengthofCycle]]+1</f>
        <v>29</v>
      </c>
      <c r="I1371" s="1" t="str">
        <f>IF(IFERROR(LOOKUP(שבוע_בדילוג[[#This Row],[ClientID]],קביעויות[השבוע בדילוג]),FALSE)=שבוע_בדילוג[[#This Row],[ClientID]],1,"")</f>
        <v/>
      </c>
      <c r="J1371" s="1" t="str">
        <f>IF(AND(שבוע_בדילוג[[#This Row],[CycleNumber]]&gt;1,OR(B1372="",שבוע_בדילוג[[#This Row],[CycleNumber]]&gt;B1370)),IF(OR(AND(שבוע_בדילוג[[#This Row],[LengthofCycle]]=29,F1370=29),AND(שבוע_בדילוג[[#This Row],[LengthofCycle]]=36,F1370=36)),1,""),"")</f>
        <v/>
      </c>
      <c r="K1371" s="1" t="str">
        <f>IF(AND(שבוע_בדילוג[[#This Row],[וסת השבוע]]=1,J1370=1,שבוע_בדילוג[[#This Row],[CycleNumber]]&gt;B1370),1,"")</f>
        <v/>
      </c>
      <c r="L1371" s="1" t="str">
        <f>IF(שבוע_בדילוג[[#This Row],[CycleNumber]]=1,"",IF(שבוע_בדילוג[[#This Row],[וסת השבוע]]=1,0,IF(L1370="","",IF(L1370=0,IF(שבוע_בדילוג[[#This Row],[LengthofCycle]]=29,0,1),IF(L1370=1,IF(שבוע_בדילוג[[#This Row],[LengthofCycle]]+F1370=29*2,0,2),IF(L1370=2,IF(שבוע_בדילוג[[#This Row],[LengthofCycle]]+F1370+F1369=29*3,0,3),""))))))</f>
        <v/>
      </c>
      <c r="M1371" s="1" t="str">
        <f>IF(שבוע_בדילוג[[#This Row],[וסת השבוע]]=1,IF(שבוע_בדילוג[[#This Row],[וסת השבוע וההפלגה ביחד]]=1,M1370+1,0),IF(AND(שבוע_בדילוג[[#This Row],[CycleNumber]]&gt;B1370,שבוע_בדילוג[[#This Row],[CycleNumber]]&gt;1),IF(שבוע_בדילוג[[#This Row],[וסת השבוע פעיל?]]&lt;&gt;"",M1370+1,""),""))</f>
        <v/>
      </c>
      <c r="N1371" s="1" t="str">
        <f>IF(שבוע_בדילוג[[#This Row],[וסת השבוע פעיל?2]]="","",IF(AND(שבוע_בדילוג[[#This Row],[וסת השבוע פעיל?]]&lt;&gt;"",שבוע_בדילוג[[#This Row],[CycleNumber]]&lt;B1372,B1372&lt;&gt;"",שבוע_בדילוג[[#This Row],[וסת השבוע פעיל?]]&lt;3),IF(L1372=0,IF(AND(שבוע_בדילוג[[#This Row],[וסת השבוע פעיל?]]&gt;0,J1372=1),0,1),0),""))</f>
        <v/>
      </c>
      <c r="O1371" s="1" t="str">
        <f t="shared" si="108"/>
        <v/>
      </c>
      <c r="P1371" s="1" t="str">
        <f>IF(AND(שבוע_בדילוג[[#This Row],[חיזוי - שבוע]]=1,K1372=1),1,"")</f>
        <v/>
      </c>
      <c r="Q1371" s="1" t="str">
        <f>IF(AND(שבוע_בדילוג[[#This Row],[וסת השבוע פעיל?]]&lt;3,OR(שבוע_בדילוג[[#This Row],[CycleNumber]]&gt;B1372,B1372="")),1,"")</f>
        <v/>
      </c>
      <c r="R1371" s="1" t="str">
        <f>IF(AND(שבוע_בדילוג[[#This Row],[חיזוי - שבוע]]&lt;&gt;"",שבוע_בדילוג[[#This Row],[וסת השבוע פעיל?2]]=""),1,"")</f>
        <v/>
      </c>
      <c r="S1371" s="1" t="str">
        <f>IF(שבוע_בדילוג[[#This Row],[האישה קבעה וסת שבוע בדילוג?]]=1,IF(שבוע_בדילוג[[#This Row],[וסת השבוע פעיל?]]&lt;3,1,0),"")</f>
        <v/>
      </c>
      <c r="T13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1" s="1">
        <f t="shared" ref="U1371:U1434" si="109">IF(B1371&gt;2,IF(AND(F1371=F1370,F1370=F1369),1,0),"")</f>
        <v>0</v>
      </c>
      <c r="V1371" s="1">
        <f t="shared" si="106"/>
        <v>0</v>
      </c>
      <c r="W1371" s="1">
        <f t="shared" si="107"/>
        <v>0</v>
      </c>
      <c r="X1371" s="1" t="str">
        <f>IF(שבוע_בדילוג[[#This Row],[3 הפלגות זהות]]="","",IF(שבוע_בדילוג[[#This Row],[3 הפלגות זהות]]=1,שבוע_בדילוג[[#This Row],[LengthofCycle]],X1370))</f>
        <v/>
      </c>
      <c r="Z1371" s="1" t="str">
        <f>IF(OR(שבוע_בדילוג[[#This Row],[הווסת פעיל?]]=0,שבוע_בדילוג[[#This Row],[הווסת פעיל?]]=""),"",SUM(Z1370,שבוע_בדילוג[[#This Row],[הווסת פעיל?]]))</f>
        <v/>
      </c>
      <c r="AA1371" s="1" t="str">
        <f>IF(AND(שבוע_בדילוג[[#This Row],[כמה מחזורים עד עקירה]]&lt;&gt;"",Z1372=""),שבוע_בדילוג[[#This Row],[כמה מחזורים עד עקירה]],"")</f>
        <v/>
      </c>
      <c r="AB1371" s="1" t="str">
        <f>IF(AND(שבוע_בדילוג[[#This Row],[הווסת פעיל?]]=1,שבוע_בדילוג[[#This Row],[וסת קבוע אחרון]]&lt;&gt;X1370),שבוע_בדילוג[[#This Row],[וסת קבוע אחרון]],"")</f>
        <v/>
      </c>
      <c r="AC1371" s="1" t="str">
        <f>IF(AND(שבוע_בדילוג[[#This Row],[הווסת פעיל?]]=1,Y1370=0,שבוע_בדילוג[[#This Row],[וסת קבוע אחרון]]=X1370),שבוע_בדילוג[[#This Row],[וסת קבוע אחרון]],"")</f>
        <v/>
      </c>
      <c r="AD1371" s="1" t="str">
        <f>IF(AND(שבוע_בדילוג[[#This Row],[הווסת פעיל?]]=1,Y1370=0,שבוע_בדילוג[[#This Row],[וסת קבוע אחרון]]&lt;&gt;X1370),1,"")</f>
        <v/>
      </c>
      <c r="AE1371" s="1" t="str">
        <f>IF(AND(שבוע_בדילוג[[#This Row],[הווסת פעיל?]]&lt;&gt;"",B1372=1),שבוע_בדילוג[[#This Row],[CycleNumber]],"")</f>
        <v/>
      </c>
      <c r="AF1371" s="1" t="str">
        <f>IF(AND(שבוע_בדילוג[[#This Row],[הווסת פעיל?]]&lt;&gt;"",Y1370=""),שבוע_בדילוג[[#This Row],[CycleNumber]],"")</f>
        <v/>
      </c>
      <c r="AG1371" s="1" t="str">
        <f>IF(B1372=1,"",IF(שבוע_בדילוג[[#This Row],[הווסת פעיל?]]=1,IF(שבוע_בדילוג[[#This Row],[וסת קבוע אחרון]]=F1372,1,0),""))</f>
        <v/>
      </c>
      <c r="AH1371" s="1" t="str">
        <f>IF(B1372=1,"",IF(שבוע_בדילוג[[#This Row],[הווסת פעיל?]]=1,IF(OR(שבוע_בדילוג[[#This Row],[וסת קבוע אחרון]]=F1372,F1372=שבוע_בדילוג[[#This Row],[LengthofCycle]]),1,0),""))</f>
        <v/>
      </c>
      <c r="AI1371" s="1" t="str">
        <f>IF(B1372=1,"",IF(שבוע_בדילוג[[#This Row],[הווסת פעיל?]]=1,IF(OR(שבוע_בדילוג[[#This Row],[וסת קבוע אחרון]]=F1372,F1372=שבוע_בדילוג[[#This Row],[LengthofCycle]],AND(שבוע_בדילוג[[#This Row],[LengthofCycle]]&lt;&gt;שבוע_בדילוג[[#This Row],[וסת קבוע אחרון]],OR(F1372=28,F1372=29))),1,0),""))</f>
        <v/>
      </c>
      <c r="AJ1371" s="1" t="str">
        <f>IF(AND(שבוע_בדילוג[[#This Row],[הווסת פעיל?]]=1,B1372=1),1,"")</f>
        <v/>
      </c>
      <c r="AK1371" s="4" t="str">
        <f>IF(AND(שבוע_בדילוג[[#This Row],[הווסת פעיל?]]&lt;&gt;1,B1372&lt;&gt;1,B1372&lt;&gt;""),IF(שבוע_בדילוג[[#This Row],[LengthofCycle]]=F1372,1,0),"")</f>
        <v/>
      </c>
      <c r="AL1371" s="4" t="str">
        <f>IF(AND(שבוע_בדילוג[[#This Row],[הווסת פעיל?]]&lt;&gt;1,B1372&lt;&gt;1,B1372&lt;&gt;""),IF(OR(שבוע_בדילוג[[#This Row],[LengthofCycle]]=F1372,F1372=29),1,0),"")</f>
        <v/>
      </c>
      <c r="AM1371" s="4" t="str">
        <f>IF(AND(שבוע_בדילוג[[#This Row],[הווסת פעיל?]]&lt;&gt;1,B1372&lt;&gt;1,B1372&lt;&gt;""),IF(OR(שבוע_בדילוג[[#This Row],[LengthofCycle]]=F1372,F1372=29,F1372=28),1,0),"")</f>
        <v/>
      </c>
    </row>
    <row r="1372" spans="1:39" x14ac:dyDescent="0.25">
      <c r="A1372" s="1" t="s">
        <v>167</v>
      </c>
      <c r="B1372" s="1">
        <v>1</v>
      </c>
      <c r="C1372" s="1">
        <v>0</v>
      </c>
      <c r="D1372" s="1">
        <v>1</v>
      </c>
      <c r="E1372" s="1">
        <v>0</v>
      </c>
      <c r="F1372" s="1">
        <v>30</v>
      </c>
      <c r="H1372" s="1">
        <f>שבוע_בדילוג[[#This Row],[LengthofCycle]]+1</f>
        <v>31</v>
      </c>
      <c r="I1372" s="1" t="str">
        <f>IF(IFERROR(LOOKUP(שבוע_בדילוג[[#This Row],[ClientID]],קביעויות[השבוע בדילוג]),FALSE)=שבוע_בדילוג[[#This Row],[ClientID]],1,"")</f>
        <v/>
      </c>
      <c r="J1372" s="1" t="str">
        <f>IF(AND(שבוע_בדילוג[[#This Row],[CycleNumber]]&gt;1,OR(B1373="",שבוע_בדילוג[[#This Row],[CycleNumber]]&gt;B1371)),IF(OR(AND(שבוע_בדילוג[[#This Row],[LengthofCycle]]=29,F1371=29),AND(שבוע_בדילוג[[#This Row],[LengthofCycle]]=36,F1371=36)),1,""),"")</f>
        <v/>
      </c>
      <c r="K1372" s="1" t="str">
        <f>IF(AND(שבוע_בדילוג[[#This Row],[וסת השבוע]]=1,J1371=1,שבוע_בדילוג[[#This Row],[CycleNumber]]&gt;B1371),1,"")</f>
        <v/>
      </c>
      <c r="L1372" s="1" t="str">
        <f>IF(שבוע_בדילוג[[#This Row],[CycleNumber]]=1,"",IF(שבוע_בדילוג[[#This Row],[וסת השבוע]]=1,0,IF(L1371="","",IF(L1371=0,IF(שבוע_בדילוג[[#This Row],[LengthofCycle]]=29,0,1),IF(L1371=1,IF(שבוע_בדילוג[[#This Row],[LengthofCycle]]+F1371=29*2,0,2),IF(L1371=2,IF(שבוע_בדילוג[[#This Row],[LengthofCycle]]+F1371+F1370=29*3,0,3),""))))))</f>
        <v/>
      </c>
      <c r="M1372" s="1" t="str">
        <f>IF(שבוע_בדילוג[[#This Row],[וסת השבוע]]=1,IF(שבוע_בדילוג[[#This Row],[וסת השבוע וההפלגה ביחד]]=1,M1371+1,0),IF(AND(שבוע_בדילוג[[#This Row],[CycleNumber]]&gt;B1371,שבוע_בדילוג[[#This Row],[CycleNumber]]&gt;1),IF(שבוע_בדילוג[[#This Row],[וסת השבוע פעיל?]]&lt;&gt;"",M1371+1,""),""))</f>
        <v/>
      </c>
      <c r="N1372" s="1" t="str">
        <f>IF(שבוע_בדילוג[[#This Row],[וסת השבוע פעיל?2]]="","",IF(AND(שבוע_בדילוג[[#This Row],[וסת השבוע פעיל?]]&lt;&gt;"",שבוע_בדילוג[[#This Row],[CycleNumber]]&lt;B1373,B1373&lt;&gt;"",שבוע_בדילוג[[#This Row],[וסת השבוע פעיל?]]&lt;3),IF(L1373=0,IF(AND(שבוע_בדילוג[[#This Row],[וסת השבוע פעיל?]]&gt;0,J1373=1),0,1),0),""))</f>
        <v/>
      </c>
      <c r="O1372" s="1" t="str">
        <f t="shared" si="108"/>
        <v/>
      </c>
      <c r="P1372" s="1" t="str">
        <f>IF(AND(שבוע_בדילוג[[#This Row],[חיזוי - שבוע]]=1,K1373=1),1,"")</f>
        <v/>
      </c>
      <c r="Q1372" s="1" t="str">
        <f>IF(AND(שבוע_בדילוג[[#This Row],[וסת השבוע פעיל?]]&lt;3,OR(שבוע_בדילוג[[#This Row],[CycleNumber]]&gt;B1373,B1373="")),1,"")</f>
        <v/>
      </c>
      <c r="R1372" s="1" t="str">
        <f>IF(AND(שבוע_בדילוג[[#This Row],[חיזוי - שבוע]]&lt;&gt;"",שבוע_בדילוג[[#This Row],[וסת השבוע פעיל?2]]=""),1,"")</f>
        <v/>
      </c>
      <c r="S1372" s="1" t="str">
        <f>IF(שבוע_בדילוג[[#This Row],[האישה קבעה וסת שבוע בדילוג?]]=1,IF(שבוע_בדילוג[[#This Row],[וסת השבוע פעיל?]]&lt;3,1,0),"")</f>
        <v/>
      </c>
      <c r="T13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2" s="1" t="str">
        <f t="shared" si="109"/>
        <v/>
      </c>
      <c r="V1372" s="1" t="str">
        <f t="shared" ref="V1372:V1435" si="110">IF(B1372&gt;3,IF(AND(F1372=F1371,F1371=F1370,F1370=F1369),1,0),"")</f>
        <v/>
      </c>
      <c r="W1372" s="1" t="str">
        <f t="shared" si="107"/>
        <v/>
      </c>
      <c r="X1372" s="1" t="str">
        <f>IF(שבוע_בדילוג[[#This Row],[3 הפלגות זהות]]="","",IF(שבוע_בדילוג[[#This Row],[3 הפלגות זהות]]=1,שבוע_בדילוג[[#This Row],[LengthofCycle]],X1371))</f>
        <v/>
      </c>
      <c r="Z1372" s="1" t="str">
        <f>IF(OR(שבוע_בדילוג[[#This Row],[הווסת פעיל?]]=0,שבוע_בדילוג[[#This Row],[הווסת פעיל?]]=""),"",SUM(Z1371,שבוע_בדילוג[[#This Row],[הווסת פעיל?]]))</f>
        <v/>
      </c>
      <c r="AA1372" s="1" t="str">
        <f>IF(AND(שבוע_בדילוג[[#This Row],[כמה מחזורים עד עקירה]]&lt;&gt;"",Z1373=""),שבוע_בדילוג[[#This Row],[כמה מחזורים עד עקירה]],"")</f>
        <v/>
      </c>
      <c r="AB1372" s="1" t="str">
        <f>IF(AND(שבוע_בדילוג[[#This Row],[הווסת פעיל?]]=1,שבוע_בדילוג[[#This Row],[וסת קבוע אחרון]]&lt;&gt;X1371),שבוע_בדילוג[[#This Row],[וסת קבוע אחרון]],"")</f>
        <v/>
      </c>
      <c r="AC1372" s="1" t="str">
        <f>IF(AND(שבוע_בדילוג[[#This Row],[הווסת פעיל?]]=1,Y1371=0,שבוע_בדילוג[[#This Row],[וסת קבוע אחרון]]=X1371),שבוע_בדילוג[[#This Row],[וסת קבוע אחרון]],"")</f>
        <v/>
      </c>
      <c r="AD1372" s="1" t="str">
        <f>IF(AND(שבוע_בדילוג[[#This Row],[הווסת פעיל?]]=1,Y1371=0,שבוע_בדילוג[[#This Row],[וסת קבוע אחרון]]&lt;&gt;X1371),1,"")</f>
        <v/>
      </c>
      <c r="AE1372" s="1" t="str">
        <f>IF(AND(שבוע_בדילוג[[#This Row],[הווסת פעיל?]]&lt;&gt;"",B1373=1),שבוע_בדילוג[[#This Row],[CycleNumber]],"")</f>
        <v/>
      </c>
      <c r="AF1372" s="1" t="str">
        <f>IF(AND(שבוע_בדילוג[[#This Row],[הווסת פעיל?]]&lt;&gt;"",Y1371=""),שבוע_בדילוג[[#This Row],[CycleNumber]],"")</f>
        <v/>
      </c>
      <c r="AG1372" s="1" t="str">
        <f>IF(B1373=1,"",IF(שבוע_בדילוג[[#This Row],[הווסת פעיל?]]=1,IF(שבוע_בדילוג[[#This Row],[וסת קבוע אחרון]]=F1373,1,0),""))</f>
        <v/>
      </c>
      <c r="AH1372" s="1" t="str">
        <f>IF(B1373=1,"",IF(שבוע_בדילוג[[#This Row],[הווסת פעיל?]]=1,IF(OR(שבוע_בדילוג[[#This Row],[וסת קבוע אחרון]]=F1373,F1373=שבוע_בדילוג[[#This Row],[LengthofCycle]]),1,0),""))</f>
        <v/>
      </c>
      <c r="AI1372" s="1" t="str">
        <f>IF(B1373=1,"",IF(שבוע_בדילוג[[#This Row],[הווסת פעיל?]]=1,IF(OR(שבוע_בדילוג[[#This Row],[וסת קבוע אחרון]]=F1373,F1373=שבוע_בדילוג[[#This Row],[LengthofCycle]],AND(שבוע_בדילוג[[#This Row],[LengthofCycle]]&lt;&gt;שבוע_בדילוג[[#This Row],[וסת קבוע אחרון]],OR(F1373=28,F1373=29))),1,0),""))</f>
        <v/>
      </c>
      <c r="AJ1372" s="1" t="str">
        <f>IF(AND(שבוע_בדילוג[[#This Row],[הווסת פעיל?]]=1,B1373=1),1,"")</f>
        <v/>
      </c>
      <c r="AK1372" s="4">
        <f>IF(AND(שבוע_בדילוג[[#This Row],[הווסת פעיל?]]&lt;&gt;1,B1373&lt;&gt;1,B1373&lt;&gt;""),IF(שבוע_בדילוג[[#This Row],[LengthofCycle]]=F1373,1,0),"")</f>
        <v>0</v>
      </c>
      <c r="AL1372" s="4">
        <f>IF(AND(שבוע_בדילוג[[#This Row],[הווסת פעיל?]]&lt;&gt;1,B1373&lt;&gt;1,B1373&lt;&gt;""),IF(OR(שבוע_בדילוג[[#This Row],[LengthofCycle]]=F1373,F1373=29),1,0),"")</f>
        <v>0</v>
      </c>
      <c r="AM1372" s="4">
        <f>IF(AND(שבוע_בדילוג[[#This Row],[הווסת פעיל?]]&lt;&gt;1,B1373&lt;&gt;1,B1373&lt;&gt;""),IF(OR(שבוע_בדילוג[[#This Row],[LengthofCycle]]=F1373,F1373=29,F1373=28),1,0),"")</f>
        <v>1</v>
      </c>
    </row>
    <row r="1373" spans="1:39" x14ac:dyDescent="0.25">
      <c r="A1373" s="1" t="s">
        <v>167</v>
      </c>
      <c r="B1373" s="1">
        <v>2</v>
      </c>
      <c r="C1373" s="1">
        <v>0</v>
      </c>
      <c r="D1373" s="1">
        <v>1</v>
      </c>
      <c r="E1373" s="1">
        <v>0</v>
      </c>
      <c r="F1373" s="1">
        <v>28</v>
      </c>
      <c r="H1373" s="1">
        <f>שבוע_בדילוג[[#This Row],[LengthofCycle]]+1</f>
        <v>29</v>
      </c>
      <c r="I1373" s="1" t="str">
        <f>IF(IFERROR(LOOKUP(שבוע_בדילוג[[#This Row],[ClientID]],קביעויות[השבוע בדילוג]),FALSE)=שבוע_בדילוג[[#This Row],[ClientID]],1,"")</f>
        <v/>
      </c>
      <c r="J1373" s="1" t="str">
        <f>IF(AND(שבוע_בדילוג[[#This Row],[CycleNumber]]&gt;1,OR(B1374="",שבוע_בדילוג[[#This Row],[CycleNumber]]&gt;B1372)),IF(OR(AND(שבוע_בדילוג[[#This Row],[LengthofCycle]]=29,F1372=29),AND(שבוע_בדילוג[[#This Row],[LengthofCycle]]=36,F1372=36)),1,""),"")</f>
        <v/>
      </c>
      <c r="K1373" s="1" t="str">
        <f>IF(AND(שבוע_בדילוג[[#This Row],[וסת השבוע]]=1,J1372=1,שבוע_בדילוג[[#This Row],[CycleNumber]]&gt;B1372),1,"")</f>
        <v/>
      </c>
      <c r="L1373" s="1" t="str">
        <f>IF(שבוע_בדילוג[[#This Row],[CycleNumber]]=1,"",IF(שבוע_בדילוג[[#This Row],[וסת השבוע]]=1,0,IF(L1372="","",IF(L1372=0,IF(שבוע_בדילוג[[#This Row],[LengthofCycle]]=29,0,1),IF(L1372=1,IF(שבוע_בדילוג[[#This Row],[LengthofCycle]]+F1372=29*2,0,2),IF(L1372=2,IF(שבוע_בדילוג[[#This Row],[LengthofCycle]]+F1372+F1371=29*3,0,3),""))))))</f>
        <v/>
      </c>
      <c r="M1373" s="1" t="str">
        <f>IF(שבוע_בדילוג[[#This Row],[וסת השבוע]]=1,IF(שבוע_בדילוג[[#This Row],[וסת השבוע וההפלגה ביחד]]=1,M1372+1,0),IF(AND(שבוע_בדילוג[[#This Row],[CycleNumber]]&gt;B1372,שבוע_בדילוג[[#This Row],[CycleNumber]]&gt;1),IF(שבוע_בדילוג[[#This Row],[וסת השבוע פעיל?]]&lt;&gt;"",M1372+1,""),""))</f>
        <v/>
      </c>
      <c r="N1373" s="1" t="str">
        <f>IF(שבוע_בדילוג[[#This Row],[וסת השבוע פעיל?2]]="","",IF(AND(שבוע_בדילוג[[#This Row],[וסת השבוע פעיל?]]&lt;&gt;"",שבוע_בדילוג[[#This Row],[CycleNumber]]&lt;B1374,B1374&lt;&gt;"",שבוע_בדילוג[[#This Row],[וסת השבוע פעיל?]]&lt;3),IF(L1374=0,IF(AND(שבוע_בדילוג[[#This Row],[וסת השבוע פעיל?]]&gt;0,J1374=1),0,1),0),""))</f>
        <v/>
      </c>
      <c r="O1373" s="1" t="str">
        <f t="shared" si="108"/>
        <v/>
      </c>
      <c r="P1373" s="1" t="str">
        <f>IF(AND(שבוע_בדילוג[[#This Row],[חיזוי - שבוע]]=1,K1374=1),1,"")</f>
        <v/>
      </c>
      <c r="Q1373" s="1" t="str">
        <f>IF(AND(שבוע_בדילוג[[#This Row],[וסת השבוע פעיל?]]&lt;3,OR(שבוע_בדילוג[[#This Row],[CycleNumber]]&gt;B1374,B1374="")),1,"")</f>
        <v/>
      </c>
      <c r="R1373" s="1" t="str">
        <f>IF(AND(שבוע_בדילוג[[#This Row],[חיזוי - שבוע]]&lt;&gt;"",שבוע_בדילוג[[#This Row],[וסת השבוע פעיל?2]]=""),1,"")</f>
        <v/>
      </c>
      <c r="S1373" s="1" t="str">
        <f>IF(שבוע_בדילוג[[#This Row],[האישה קבעה וסת שבוע בדילוג?]]=1,IF(שבוע_בדילוג[[#This Row],[וסת השבוע פעיל?]]&lt;3,1,0),"")</f>
        <v/>
      </c>
      <c r="T13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3" s="1" t="str">
        <f t="shared" si="109"/>
        <v/>
      </c>
      <c r="V1373" s="1" t="str">
        <f t="shared" si="110"/>
        <v/>
      </c>
      <c r="W1373" s="1" t="str">
        <f t="shared" ref="W1373:W1436" si="111">IF(B1373&gt;4,IF(AND(F1373=F1372,F1372=F1371,F1371=F1370,F1370=F1369),1,0),"")</f>
        <v/>
      </c>
      <c r="X1373" s="1" t="str">
        <f>IF(שבוע_בדילוג[[#This Row],[3 הפלגות זהות]]="","",IF(שבוע_בדילוג[[#This Row],[3 הפלגות זהות]]=1,שבוע_בדילוג[[#This Row],[LengthofCycle]],X1372))</f>
        <v/>
      </c>
      <c r="Z1373" s="1" t="str">
        <f>IF(OR(שבוע_בדילוג[[#This Row],[הווסת פעיל?]]=0,שבוע_בדילוג[[#This Row],[הווסת פעיל?]]=""),"",SUM(Z1372,שבוע_בדילוג[[#This Row],[הווסת פעיל?]]))</f>
        <v/>
      </c>
      <c r="AA1373" s="1" t="str">
        <f>IF(AND(שבוע_בדילוג[[#This Row],[כמה מחזורים עד עקירה]]&lt;&gt;"",Z1374=""),שבוע_בדילוג[[#This Row],[כמה מחזורים עד עקירה]],"")</f>
        <v/>
      </c>
      <c r="AB1373" s="1" t="str">
        <f>IF(AND(שבוע_בדילוג[[#This Row],[הווסת פעיל?]]=1,שבוע_בדילוג[[#This Row],[וסת קבוע אחרון]]&lt;&gt;X1372),שבוע_בדילוג[[#This Row],[וסת קבוע אחרון]],"")</f>
        <v/>
      </c>
      <c r="AC1373" s="1" t="str">
        <f>IF(AND(שבוע_בדילוג[[#This Row],[הווסת פעיל?]]=1,Y1372=0,שבוע_בדילוג[[#This Row],[וסת קבוע אחרון]]=X1372),שבוע_בדילוג[[#This Row],[וסת קבוע אחרון]],"")</f>
        <v/>
      </c>
      <c r="AD1373" s="1" t="str">
        <f>IF(AND(שבוע_בדילוג[[#This Row],[הווסת פעיל?]]=1,Y1372=0,שבוע_בדילוג[[#This Row],[וסת קבוע אחרון]]&lt;&gt;X1372),1,"")</f>
        <v/>
      </c>
      <c r="AE1373" s="1" t="str">
        <f>IF(AND(שבוע_בדילוג[[#This Row],[הווסת פעיל?]]&lt;&gt;"",B1374=1),שבוע_בדילוג[[#This Row],[CycleNumber]],"")</f>
        <v/>
      </c>
      <c r="AF1373" s="1" t="str">
        <f>IF(AND(שבוע_בדילוג[[#This Row],[הווסת פעיל?]]&lt;&gt;"",Y1372=""),שבוע_בדילוג[[#This Row],[CycleNumber]],"")</f>
        <v/>
      </c>
      <c r="AG1373" s="1" t="str">
        <f>IF(B1374=1,"",IF(שבוע_בדילוג[[#This Row],[הווסת פעיל?]]=1,IF(שבוע_בדילוג[[#This Row],[וסת קבוע אחרון]]=F1374,1,0),""))</f>
        <v/>
      </c>
      <c r="AH1373" s="1" t="str">
        <f>IF(B1374=1,"",IF(שבוע_בדילוג[[#This Row],[הווסת פעיל?]]=1,IF(OR(שבוע_בדילוג[[#This Row],[וסת קבוע אחרון]]=F1374,F1374=שבוע_בדילוג[[#This Row],[LengthofCycle]]),1,0),""))</f>
        <v/>
      </c>
      <c r="AI1373" s="1" t="str">
        <f>IF(B1374=1,"",IF(שבוע_בדילוג[[#This Row],[הווסת פעיל?]]=1,IF(OR(שבוע_בדילוג[[#This Row],[וסת קבוע אחרון]]=F1374,F1374=שבוע_בדילוג[[#This Row],[LengthofCycle]],AND(שבוע_בדילוג[[#This Row],[LengthofCycle]]&lt;&gt;שבוע_בדילוג[[#This Row],[וסת קבוע אחרון]],OR(F1374=28,F1374=29))),1,0),""))</f>
        <v/>
      </c>
      <c r="AJ1373" s="1" t="str">
        <f>IF(AND(שבוע_בדילוג[[#This Row],[הווסת פעיל?]]=1,B1374=1),1,"")</f>
        <v/>
      </c>
      <c r="AK1373" s="4">
        <f>IF(AND(שבוע_בדילוג[[#This Row],[הווסת פעיל?]]&lt;&gt;1,B1374&lt;&gt;1,B1374&lt;&gt;""),IF(שבוע_בדילוג[[#This Row],[LengthofCycle]]=F1374,1,0),"")</f>
        <v>1</v>
      </c>
      <c r="AL1373" s="4">
        <f>IF(AND(שבוע_בדילוג[[#This Row],[הווסת פעיל?]]&lt;&gt;1,B1374&lt;&gt;1,B1374&lt;&gt;""),IF(OR(שבוע_בדילוג[[#This Row],[LengthofCycle]]=F1374,F1374=29),1,0),"")</f>
        <v>1</v>
      </c>
      <c r="AM1373" s="4">
        <f>IF(AND(שבוע_בדילוג[[#This Row],[הווסת פעיל?]]&lt;&gt;1,B1374&lt;&gt;1,B1374&lt;&gt;""),IF(OR(שבוע_בדילוג[[#This Row],[LengthofCycle]]=F1374,F1374=29,F1374=28),1,0),"")</f>
        <v>1</v>
      </c>
    </row>
    <row r="1374" spans="1:39" x14ac:dyDescent="0.25">
      <c r="A1374" s="1" t="s">
        <v>167</v>
      </c>
      <c r="B1374" s="1">
        <v>3</v>
      </c>
      <c r="C1374" s="1">
        <v>0</v>
      </c>
      <c r="D1374" s="1">
        <v>1</v>
      </c>
      <c r="E1374" s="1">
        <v>0</v>
      </c>
      <c r="F1374" s="1">
        <v>28</v>
      </c>
      <c r="H1374" s="1">
        <f>שבוע_בדילוג[[#This Row],[LengthofCycle]]+1</f>
        <v>29</v>
      </c>
      <c r="I1374" s="1" t="str">
        <f>IF(IFERROR(LOOKUP(שבוע_בדילוג[[#This Row],[ClientID]],קביעויות[השבוע בדילוג]),FALSE)=שבוע_בדילוג[[#This Row],[ClientID]],1,"")</f>
        <v/>
      </c>
      <c r="J1374" s="1" t="str">
        <f>IF(AND(שבוע_בדילוג[[#This Row],[CycleNumber]]&gt;1,OR(B1375="",שבוע_בדילוג[[#This Row],[CycleNumber]]&gt;B1373)),IF(OR(AND(שבוע_בדילוג[[#This Row],[LengthofCycle]]=29,F1373=29),AND(שבוע_בדילוג[[#This Row],[LengthofCycle]]=36,F1373=36)),1,""),"")</f>
        <v/>
      </c>
      <c r="K1374" s="1" t="str">
        <f>IF(AND(שבוע_בדילוג[[#This Row],[וסת השבוע]]=1,J1373=1,שבוע_בדילוג[[#This Row],[CycleNumber]]&gt;B1373),1,"")</f>
        <v/>
      </c>
      <c r="L1374" s="1" t="str">
        <f>IF(שבוע_בדילוג[[#This Row],[CycleNumber]]=1,"",IF(שבוע_בדילוג[[#This Row],[וסת השבוע]]=1,0,IF(L1373="","",IF(L1373=0,IF(שבוע_בדילוג[[#This Row],[LengthofCycle]]=29,0,1),IF(L1373=1,IF(שבוע_בדילוג[[#This Row],[LengthofCycle]]+F1373=29*2,0,2),IF(L1373=2,IF(שבוע_בדילוג[[#This Row],[LengthofCycle]]+F1373+F1372=29*3,0,3),""))))))</f>
        <v/>
      </c>
      <c r="M1374" s="1" t="str">
        <f>IF(שבוע_בדילוג[[#This Row],[וסת השבוע]]=1,IF(שבוע_בדילוג[[#This Row],[וסת השבוע וההפלגה ביחד]]=1,M1373+1,0),IF(AND(שבוע_בדילוג[[#This Row],[CycleNumber]]&gt;B1373,שבוע_בדילוג[[#This Row],[CycleNumber]]&gt;1),IF(שבוע_בדילוג[[#This Row],[וסת השבוע פעיל?]]&lt;&gt;"",M1373+1,""),""))</f>
        <v/>
      </c>
      <c r="N1374" s="1" t="str">
        <f>IF(שבוע_בדילוג[[#This Row],[וסת השבוע פעיל?2]]="","",IF(AND(שבוע_בדילוג[[#This Row],[וסת השבוע פעיל?]]&lt;&gt;"",שבוע_בדילוג[[#This Row],[CycleNumber]]&lt;B1375,B1375&lt;&gt;"",שבוע_בדילוג[[#This Row],[וסת השבוע פעיל?]]&lt;3),IF(L1375=0,IF(AND(שבוע_בדילוג[[#This Row],[וסת השבוע פעיל?]]&gt;0,J1375=1),0,1),0),""))</f>
        <v/>
      </c>
      <c r="O1374" s="1" t="str">
        <f t="shared" si="108"/>
        <v/>
      </c>
      <c r="P1374" s="1" t="str">
        <f>IF(AND(שבוע_בדילוג[[#This Row],[חיזוי - שבוע]]=1,K1375=1),1,"")</f>
        <v/>
      </c>
      <c r="Q1374" s="1" t="str">
        <f>IF(AND(שבוע_בדילוג[[#This Row],[וסת השבוע פעיל?]]&lt;3,OR(שבוע_בדילוג[[#This Row],[CycleNumber]]&gt;B1375,B1375="")),1,"")</f>
        <v/>
      </c>
      <c r="R1374" s="1" t="str">
        <f>IF(AND(שבוע_בדילוג[[#This Row],[חיזוי - שבוע]]&lt;&gt;"",שבוע_בדילוג[[#This Row],[וסת השבוע פעיל?2]]=""),1,"")</f>
        <v/>
      </c>
      <c r="S1374" s="1" t="str">
        <f>IF(שבוע_בדילוג[[#This Row],[האישה קבעה וסת שבוע בדילוג?]]=1,IF(שבוע_בדילוג[[#This Row],[וסת השבוע פעיל?]]&lt;3,1,0),"")</f>
        <v/>
      </c>
      <c r="T13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4" s="1">
        <f t="shared" si="109"/>
        <v>0</v>
      </c>
      <c r="V1374" s="1" t="str">
        <f t="shared" si="110"/>
        <v/>
      </c>
      <c r="W1374" s="1" t="str">
        <f t="shared" si="111"/>
        <v/>
      </c>
      <c r="X1374" s="1" t="str">
        <f>IF(שבוע_בדילוג[[#This Row],[3 הפלגות זהות]]="","",IF(שבוע_בדילוג[[#This Row],[3 הפלגות זהות]]=1,שבוע_בדילוג[[#This Row],[LengthofCycle]],X1373))</f>
        <v/>
      </c>
      <c r="Z1374" s="1" t="str">
        <f>IF(OR(שבוע_בדילוג[[#This Row],[הווסת פעיל?]]=0,שבוע_בדילוג[[#This Row],[הווסת פעיל?]]=""),"",SUM(Z1373,שבוע_בדילוג[[#This Row],[הווסת פעיל?]]))</f>
        <v/>
      </c>
      <c r="AA1374" s="1" t="str">
        <f>IF(AND(שבוע_בדילוג[[#This Row],[כמה מחזורים עד עקירה]]&lt;&gt;"",Z1375=""),שבוע_בדילוג[[#This Row],[כמה מחזורים עד עקירה]],"")</f>
        <v/>
      </c>
      <c r="AB1374" s="1" t="str">
        <f>IF(AND(שבוע_בדילוג[[#This Row],[הווסת פעיל?]]=1,שבוע_בדילוג[[#This Row],[וסת קבוע אחרון]]&lt;&gt;X1373),שבוע_בדילוג[[#This Row],[וסת קבוע אחרון]],"")</f>
        <v/>
      </c>
      <c r="AC1374" s="1" t="str">
        <f>IF(AND(שבוע_בדילוג[[#This Row],[הווסת פעיל?]]=1,Y1373=0,שבוע_בדילוג[[#This Row],[וסת קבוע אחרון]]=X1373),שבוע_בדילוג[[#This Row],[וסת קבוע אחרון]],"")</f>
        <v/>
      </c>
      <c r="AD1374" s="1" t="str">
        <f>IF(AND(שבוע_בדילוג[[#This Row],[הווסת פעיל?]]=1,Y1373=0,שבוע_בדילוג[[#This Row],[וסת קבוע אחרון]]&lt;&gt;X1373),1,"")</f>
        <v/>
      </c>
      <c r="AE1374" s="1" t="str">
        <f>IF(AND(שבוע_בדילוג[[#This Row],[הווסת פעיל?]]&lt;&gt;"",B1375=1),שבוע_בדילוג[[#This Row],[CycleNumber]],"")</f>
        <v/>
      </c>
      <c r="AF1374" s="1" t="str">
        <f>IF(AND(שבוע_בדילוג[[#This Row],[הווסת פעיל?]]&lt;&gt;"",Y1373=""),שבוע_בדילוג[[#This Row],[CycleNumber]],"")</f>
        <v/>
      </c>
      <c r="AG1374" s="1" t="str">
        <f>IF(B1375=1,"",IF(שבוע_בדילוג[[#This Row],[הווסת פעיל?]]=1,IF(שבוע_בדילוג[[#This Row],[וסת קבוע אחרון]]=F1375,1,0),""))</f>
        <v/>
      </c>
      <c r="AH1374" s="1" t="str">
        <f>IF(B1375=1,"",IF(שבוע_בדילוג[[#This Row],[הווסת פעיל?]]=1,IF(OR(שבוע_בדילוג[[#This Row],[וסת קבוע אחרון]]=F1375,F1375=שבוע_בדילוג[[#This Row],[LengthofCycle]]),1,0),""))</f>
        <v/>
      </c>
      <c r="AI1374" s="1" t="str">
        <f>IF(B1375=1,"",IF(שבוע_בדילוג[[#This Row],[הווסת פעיל?]]=1,IF(OR(שבוע_בדילוג[[#This Row],[וסת קבוע אחרון]]=F1375,F1375=שבוע_בדילוג[[#This Row],[LengthofCycle]],AND(שבוע_בדילוג[[#This Row],[LengthofCycle]]&lt;&gt;שבוע_בדילוג[[#This Row],[וסת קבוע אחרון]],OR(F1375=28,F1375=29))),1,0),""))</f>
        <v/>
      </c>
      <c r="AJ1374" s="1" t="str">
        <f>IF(AND(שבוע_בדילוג[[#This Row],[הווסת פעיל?]]=1,B1375=1),1,"")</f>
        <v/>
      </c>
      <c r="AK1374" s="4">
        <f>IF(AND(שבוע_בדילוג[[#This Row],[הווסת פעיל?]]&lt;&gt;1,B1375&lt;&gt;1,B1375&lt;&gt;""),IF(שבוע_בדילוג[[#This Row],[LengthofCycle]]=F1375,1,0),"")</f>
        <v>0</v>
      </c>
      <c r="AL1374" s="4">
        <f>IF(AND(שבוע_בדילוג[[#This Row],[הווסת פעיל?]]&lt;&gt;1,B1375&lt;&gt;1,B1375&lt;&gt;""),IF(OR(שבוע_בדילוג[[#This Row],[LengthofCycle]]=F1375,F1375=29),1,0),"")</f>
        <v>0</v>
      </c>
      <c r="AM1374" s="4">
        <f>IF(AND(שבוע_בדילוג[[#This Row],[הווסת פעיל?]]&lt;&gt;1,B1375&lt;&gt;1,B1375&lt;&gt;""),IF(OR(שבוע_בדילוג[[#This Row],[LengthofCycle]]=F1375,F1375=29,F1375=28),1,0),"")</f>
        <v>0</v>
      </c>
    </row>
    <row r="1375" spans="1:39" x14ac:dyDescent="0.25">
      <c r="A1375" s="1" t="s">
        <v>167</v>
      </c>
      <c r="B1375" s="1">
        <v>4</v>
      </c>
      <c r="C1375" s="1">
        <v>0</v>
      </c>
      <c r="D1375" s="1">
        <v>1</v>
      </c>
      <c r="E1375" s="1">
        <v>0</v>
      </c>
      <c r="F1375" s="1">
        <v>32</v>
      </c>
      <c r="H1375" s="1">
        <f>שבוע_בדילוג[[#This Row],[LengthofCycle]]+1</f>
        <v>33</v>
      </c>
      <c r="I1375" s="1" t="str">
        <f>IF(IFERROR(LOOKUP(שבוע_בדילוג[[#This Row],[ClientID]],קביעויות[השבוע בדילוג]),FALSE)=שבוע_בדילוג[[#This Row],[ClientID]],1,"")</f>
        <v/>
      </c>
      <c r="J1375" s="1" t="str">
        <f>IF(AND(שבוע_בדילוג[[#This Row],[CycleNumber]]&gt;1,OR(B1376="",שבוע_בדילוג[[#This Row],[CycleNumber]]&gt;B1374)),IF(OR(AND(שבוע_בדילוג[[#This Row],[LengthofCycle]]=29,F1374=29),AND(שבוע_בדילוג[[#This Row],[LengthofCycle]]=36,F1374=36)),1,""),"")</f>
        <v/>
      </c>
      <c r="K1375" s="1" t="str">
        <f>IF(AND(שבוע_בדילוג[[#This Row],[וסת השבוע]]=1,J1374=1,שבוע_בדילוג[[#This Row],[CycleNumber]]&gt;B1374),1,"")</f>
        <v/>
      </c>
      <c r="L1375" s="1" t="str">
        <f>IF(שבוע_בדילוג[[#This Row],[CycleNumber]]=1,"",IF(שבוע_בדילוג[[#This Row],[וסת השבוע]]=1,0,IF(L1374="","",IF(L1374=0,IF(שבוע_בדילוג[[#This Row],[LengthofCycle]]=29,0,1),IF(L1374=1,IF(שבוע_בדילוג[[#This Row],[LengthofCycle]]+F1374=29*2,0,2),IF(L1374=2,IF(שבוע_בדילוג[[#This Row],[LengthofCycle]]+F1374+F1373=29*3,0,3),""))))))</f>
        <v/>
      </c>
      <c r="M1375" s="1" t="str">
        <f>IF(שבוע_בדילוג[[#This Row],[וסת השבוע]]=1,IF(שבוע_בדילוג[[#This Row],[וסת השבוע וההפלגה ביחד]]=1,M1374+1,0),IF(AND(שבוע_בדילוג[[#This Row],[CycleNumber]]&gt;B1374,שבוע_בדילוג[[#This Row],[CycleNumber]]&gt;1),IF(שבוע_בדילוג[[#This Row],[וסת השבוע פעיל?]]&lt;&gt;"",M1374+1,""),""))</f>
        <v/>
      </c>
      <c r="N1375" s="1" t="str">
        <f>IF(שבוע_בדילוג[[#This Row],[וסת השבוע פעיל?2]]="","",IF(AND(שבוע_בדילוג[[#This Row],[וסת השבוע פעיל?]]&lt;&gt;"",שבוע_בדילוג[[#This Row],[CycleNumber]]&lt;B1376,B1376&lt;&gt;"",שבוע_בדילוג[[#This Row],[וסת השבוע פעיל?]]&lt;3),IF(L1376=0,IF(AND(שבוע_בדילוג[[#This Row],[וסת השבוע פעיל?]]&gt;0,J1376=1),0,1),0),""))</f>
        <v/>
      </c>
      <c r="O1375" s="1" t="str">
        <f t="shared" si="108"/>
        <v/>
      </c>
      <c r="P1375" s="1" t="str">
        <f>IF(AND(שבוע_בדילוג[[#This Row],[חיזוי - שבוע]]=1,K1376=1),1,"")</f>
        <v/>
      </c>
      <c r="Q1375" s="1" t="str">
        <f>IF(AND(שבוע_בדילוג[[#This Row],[וסת השבוע פעיל?]]&lt;3,OR(שבוע_בדילוג[[#This Row],[CycleNumber]]&gt;B1376,B1376="")),1,"")</f>
        <v/>
      </c>
      <c r="R1375" s="1" t="str">
        <f>IF(AND(שבוע_בדילוג[[#This Row],[חיזוי - שבוע]]&lt;&gt;"",שבוע_בדילוג[[#This Row],[וסת השבוע פעיל?2]]=""),1,"")</f>
        <v/>
      </c>
      <c r="S1375" s="1" t="str">
        <f>IF(שבוע_בדילוג[[#This Row],[האישה קבעה וסת שבוע בדילוג?]]=1,IF(שבוע_בדילוג[[#This Row],[וסת השבוע פעיל?]]&lt;3,1,0),"")</f>
        <v/>
      </c>
      <c r="T13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5" s="1">
        <f t="shared" si="109"/>
        <v>0</v>
      </c>
      <c r="V1375" s="1">
        <f t="shared" si="110"/>
        <v>0</v>
      </c>
      <c r="W1375" s="1" t="str">
        <f t="shared" si="111"/>
        <v/>
      </c>
      <c r="X1375" s="1" t="str">
        <f>IF(שבוע_בדילוג[[#This Row],[3 הפלגות זהות]]="","",IF(שבוע_בדילוג[[#This Row],[3 הפלגות זהות]]=1,שבוע_בדילוג[[#This Row],[LengthofCycle]],X1374))</f>
        <v/>
      </c>
      <c r="Z1375" s="1" t="str">
        <f>IF(OR(שבוע_בדילוג[[#This Row],[הווסת פעיל?]]=0,שבוע_בדילוג[[#This Row],[הווסת פעיל?]]=""),"",SUM(Z1374,שבוע_בדילוג[[#This Row],[הווסת פעיל?]]))</f>
        <v/>
      </c>
      <c r="AA1375" s="1" t="str">
        <f>IF(AND(שבוע_בדילוג[[#This Row],[כמה מחזורים עד עקירה]]&lt;&gt;"",Z1376=""),שבוע_בדילוג[[#This Row],[כמה מחזורים עד עקירה]],"")</f>
        <v/>
      </c>
      <c r="AB1375" s="1" t="str">
        <f>IF(AND(שבוע_בדילוג[[#This Row],[הווסת פעיל?]]=1,שבוע_בדילוג[[#This Row],[וסת קבוע אחרון]]&lt;&gt;X1374),שבוע_בדילוג[[#This Row],[וסת קבוע אחרון]],"")</f>
        <v/>
      </c>
      <c r="AC1375" s="1" t="str">
        <f>IF(AND(שבוע_בדילוג[[#This Row],[הווסת פעיל?]]=1,Y1374=0,שבוע_בדילוג[[#This Row],[וסת קבוע אחרון]]=X1374),שבוע_בדילוג[[#This Row],[וסת קבוע אחרון]],"")</f>
        <v/>
      </c>
      <c r="AD1375" s="1" t="str">
        <f>IF(AND(שבוע_בדילוג[[#This Row],[הווסת פעיל?]]=1,Y1374=0,שבוע_בדילוג[[#This Row],[וסת קבוע אחרון]]&lt;&gt;X1374),1,"")</f>
        <v/>
      </c>
      <c r="AE1375" s="1" t="str">
        <f>IF(AND(שבוע_בדילוג[[#This Row],[הווסת פעיל?]]&lt;&gt;"",B1376=1),שבוע_בדילוג[[#This Row],[CycleNumber]],"")</f>
        <v/>
      </c>
      <c r="AF1375" s="1" t="str">
        <f>IF(AND(שבוע_בדילוג[[#This Row],[הווסת פעיל?]]&lt;&gt;"",Y1374=""),שבוע_בדילוג[[#This Row],[CycleNumber]],"")</f>
        <v/>
      </c>
      <c r="AG1375" s="1" t="str">
        <f>IF(B1376=1,"",IF(שבוע_בדילוג[[#This Row],[הווסת פעיל?]]=1,IF(שבוע_בדילוג[[#This Row],[וסת קבוע אחרון]]=F1376,1,0),""))</f>
        <v/>
      </c>
      <c r="AH1375" s="1" t="str">
        <f>IF(B1376=1,"",IF(שבוע_בדילוג[[#This Row],[הווסת פעיל?]]=1,IF(OR(שבוע_בדילוג[[#This Row],[וסת קבוע אחרון]]=F1376,F1376=שבוע_בדילוג[[#This Row],[LengthofCycle]]),1,0),""))</f>
        <v/>
      </c>
      <c r="AI1375" s="1" t="str">
        <f>IF(B1376=1,"",IF(שבוע_בדילוג[[#This Row],[הווסת פעיל?]]=1,IF(OR(שבוע_בדילוג[[#This Row],[וסת קבוע אחרון]]=F1376,F1376=שבוע_בדילוג[[#This Row],[LengthofCycle]],AND(שבוע_בדילוג[[#This Row],[LengthofCycle]]&lt;&gt;שבוע_בדילוג[[#This Row],[וסת קבוע אחרון]],OR(F1376=28,F1376=29))),1,0),""))</f>
        <v/>
      </c>
      <c r="AJ1375" s="1" t="str">
        <f>IF(AND(שבוע_בדילוג[[#This Row],[הווסת פעיל?]]=1,B1376=1),1,"")</f>
        <v/>
      </c>
      <c r="AK1375" s="4">
        <f>IF(AND(שבוע_בדילוג[[#This Row],[הווסת פעיל?]]&lt;&gt;1,B1376&lt;&gt;1,B1376&lt;&gt;""),IF(שבוע_בדילוג[[#This Row],[LengthofCycle]]=F1376,1,0),"")</f>
        <v>0</v>
      </c>
      <c r="AL1375" s="4">
        <f>IF(AND(שבוע_בדילוג[[#This Row],[הווסת פעיל?]]&lt;&gt;1,B1376&lt;&gt;1,B1376&lt;&gt;""),IF(OR(שבוע_בדילוג[[#This Row],[LengthofCycle]]=F1376,F1376=29),1,0),"")</f>
        <v>0</v>
      </c>
      <c r="AM1375" s="4">
        <f>IF(AND(שבוע_בדילוג[[#This Row],[הווסת פעיל?]]&lt;&gt;1,B1376&lt;&gt;1,B1376&lt;&gt;""),IF(OR(שבוע_בדילוג[[#This Row],[LengthofCycle]]=F1376,F1376=29,F1376=28),1,0),"")</f>
        <v>0</v>
      </c>
    </row>
    <row r="1376" spans="1:39" x14ac:dyDescent="0.25">
      <c r="A1376" s="1" t="s">
        <v>167</v>
      </c>
      <c r="B1376" s="1">
        <v>5</v>
      </c>
      <c r="C1376" s="1">
        <v>0</v>
      </c>
      <c r="D1376" s="1">
        <v>1</v>
      </c>
      <c r="E1376" s="1">
        <v>0</v>
      </c>
      <c r="F1376" s="1">
        <v>30</v>
      </c>
      <c r="H1376" s="1">
        <f>שבוע_בדילוג[[#This Row],[LengthofCycle]]+1</f>
        <v>31</v>
      </c>
      <c r="I1376" s="1" t="str">
        <f>IF(IFERROR(LOOKUP(שבוע_בדילוג[[#This Row],[ClientID]],קביעויות[השבוע בדילוג]),FALSE)=שבוע_בדילוג[[#This Row],[ClientID]],1,"")</f>
        <v/>
      </c>
      <c r="J1376" s="1" t="str">
        <f>IF(AND(שבוע_בדילוג[[#This Row],[CycleNumber]]&gt;1,OR(B1377="",שבוע_בדילוג[[#This Row],[CycleNumber]]&gt;B1375)),IF(OR(AND(שבוע_בדילוג[[#This Row],[LengthofCycle]]=29,F1375=29),AND(שבוע_בדילוג[[#This Row],[LengthofCycle]]=36,F1375=36)),1,""),"")</f>
        <v/>
      </c>
      <c r="K1376" s="1" t="str">
        <f>IF(AND(שבוע_בדילוג[[#This Row],[וסת השבוע]]=1,J1375=1,שבוע_בדילוג[[#This Row],[CycleNumber]]&gt;B1375),1,"")</f>
        <v/>
      </c>
      <c r="L1376" s="1" t="str">
        <f>IF(שבוע_בדילוג[[#This Row],[CycleNumber]]=1,"",IF(שבוע_בדילוג[[#This Row],[וסת השבוע]]=1,0,IF(L1375="","",IF(L1375=0,IF(שבוע_בדילוג[[#This Row],[LengthofCycle]]=29,0,1),IF(L1375=1,IF(שבוע_בדילוג[[#This Row],[LengthofCycle]]+F1375=29*2,0,2),IF(L1375=2,IF(שבוע_בדילוג[[#This Row],[LengthofCycle]]+F1375+F1374=29*3,0,3),""))))))</f>
        <v/>
      </c>
      <c r="M1376" s="1" t="str">
        <f>IF(שבוע_בדילוג[[#This Row],[וסת השבוע]]=1,IF(שבוע_בדילוג[[#This Row],[וסת השבוע וההפלגה ביחד]]=1,M1375+1,0),IF(AND(שבוע_בדילוג[[#This Row],[CycleNumber]]&gt;B1375,שבוע_בדילוג[[#This Row],[CycleNumber]]&gt;1),IF(שבוע_בדילוג[[#This Row],[וסת השבוע פעיל?]]&lt;&gt;"",M1375+1,""),""))</f>
        <v/>
      </c>
      <c r="N1376" s="1" t="str">
        <f>IF(שבוע_בדילוג[[#This Row],[וסת השבוע פעיל?2]]="","",IF(AND(שבוע_בדילוג[[#This Row],[וסת השבוע פעיל?]]&lt;&gt;"",שבוע_בדילוג[[#This Row],[CycleNumber]]&lt;B1377,B1377&lt;&gt;"",שבוע_בדילוג[[#This Row],[וסת השבוע פעיל?]]&lt;3),IF(L1377=0,IF(AND(שבוע_בדילוג[[#This Row],[וסת השבוע פעיל?]]&gt;0,J1377=1),0,1),0),""))</f>
        <v/>
      </c>
      <c r="O1376" s="1" t="str">
        <f t="shared" si="108"/>
        <v/>
      </c>
      <c r="P1376" s="1" t="str">
        <f>IF(AND(שבוע_בדילוג[[#This Row],[חיזוי - שבוע]]=1,K1377=1),1,"")</f>
        <v/>
      </c>
      <c r="Q1376" s="1" t="str">
        <f>IF(AND(שבוע_בדילוג[[#This Row],[וסת השבוע פעיל?]]&lt;3,OR(שבוע_בדילוג[[#This Row],[CycleNumber]]&gt;B1377,B1377="")),1,"")</f>
        <v/>
      </c>
      <c r="R1376" s="1" t="str">
        <f>IF(AND(שבוע_בדילוג[[#This Row],[חיזוי - שבוע]]&lt;&gt;"",שבוע_בדילוג[[#This Row],[וסת השבוע פעיל?2]]=""),1,"")</f>
        <v/>
      </c>
      <c r="S1376" s="1" t="str">
        <f>IF(שבוע_בדילוג[[#This Row],[האישה קבעה וסת שבוע בדילוג?]]=1,IF(שבוע_בדילוג[[#This Row],[וסת השבוע פעיל?]]&lt;3,1,0),"")</f>
        <v/>
      </c>
      <c r="T13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6" s="1">
        <f t="shared" si="109"/>
        <v>0</v>
      </c>
      <c r="V1376" s="1">
        <f t="shared" si="110"/>
        <v>0</v>
      </c>
      <c r="W1376" s="1">
        <f t="shared" si="111"/>
        <v>0</v>
      </c>
      <c r="X1376" s="1" t="str">
        <f>IF(שבוע_בדילוג[[#This Row],[3 הפלגות זהות]]="","",IF(שבוע_בדילוג[[#This Row],[3 הפלגות זהות]]=1,שבוע_בדילוג[[#This Row],[LengthofCycle]],X1375))</f>
        <v/>
      </c>
      <c r="Z1376" s="1" t="str">
        <f>IF(OR(שבוע_בדילוג[[#This Row],[הווסת פעיל?]]=0,שבוע_בדילוג[[#This Row],[הווסת פעיל?]]=""),"",SUM(Z1375,שבוע_בדילוג[[#This Row],[הווסת פעיל?]]))</f>
        <v/>
      </c>
      <c r="AA1376" s="1" t="str">
        <f>IF(AND(שבוע_בדילוג[[#This Row],[כמה מחזורים עד עקירה]]&lt;&gt;"",Z1377=""),שבוע_בדילוג[[#This Row],[כמה מחזורים עד עקירה]],"")</f>
        <v/>
      </c>
      <c r="AB1376" s="1" t="str">
        <f>IF(AND(שבוע_בדילוג[[#This Row],[הווסת פעיל?]]=1,שבוע_בדילוג[[#This Row],[וסת קבוע אחרון]]&lt;&gt;X1375),שבוע_בדילוג[[#This Row],[וסת קבוע אחרון]],"")</f>
        <v/>
      </c>
      <c r="AC1376" s="1" t="str">
        <f>IF(AND(שבוע_בדילוג[[#This Row],[הווסת פעיל?]]=1,Y1375=0,שבוע_בדילוג[[#This Row],[וסת קבוע אחרון]]=X1375),שבוע_בדילוג[[#This Row],[וסת קבוע אחרון]],"")</f>
        <v/>
      </c>
      <c r="AD1376" s="1" t="str">
        <f>IF(AND(שבוע_בדילוג[[#This Row],[הווסת פעיל?]]=1,Y1375=0,שבוע_בדילוג[[#This Row],[וסת קבוע אחרון]]&lt;&gt;X1375),1,"")</f>
        <v/>
      </c>
      <c r="AE1376" s="1" t="str">
        <f>IF(AND(שבוע_בדילוג[[#This Row],[הווסת פעיל?]]&lt;&gt;"",B1377=1),שבוע_בדילוג[[#This Row],[CycleNumber]],"")</f>
        <v/>
      </c>
      <c r="AF1376" s="1" t="str">
        <f>IF(AND(שבוע_בדילוג[[#This Row],[הווסת פעיל?]]&lt;&gt;"",Y1375=""),שבוע_בדילוג[[#This Row],[CycleNumber]],"")</f>
        <v/>
      </c>
      <c r="AG1376" s="1" t="str">
        <f>IF(B1377=1,"",IF(שבוע_בדילוג[[#This Row],[הווסת פעיל?]]=1,IF(שבוע_בדילוג[[#This Row],[וסת קבוע אחרון]]=F1377,1,0),""))</f>
        <v/>
      </c>
      <c r="AH1376" s="1" t="str">
        <f>IF(B1377=1,"",IF(שבוע_בדילוג[[#This Row],[הווסת פעיל?]]=1,IF(OR(שבוע_בדילוג[[#This Row],[וסת קבוע אחרון]]=F1377,F1377=שבוע_בדילוג[[#This Row],[LengthofCycle]]),1,0),""))</f>
        <v/>
      </c>
      <c r="AI1376" s="1" t="str">
        <f>IF(B1377=1,"",IF(שבוע_בדילוג[[#This Row],[הווסת פעיל?]]=1,IF(OR(שבוע_בדילוג[[#This Row],[וסת קבוע אחרון]]=F1377,F1377=שבוע_בדילוג[[#This Row],[LengthofCycle]],AND(שבוע_בדילוג[[#This Row],[LengthofCycle]]&lt;&gt;שבוע_בדילוג[[#This Row],[וסת קבוע אחרון]],OR(F1377=28,F1377=29))),1,0),""))</f>
        <v/>
      </c>
      <c r="AJ1376" s="1" t="str">
        <f>IF(AND(שבוע_בדילוג[[#This Row],[הווסת פעיל?]]=1,B1377=1),1,"")</f>
        <v/>
      </c>
      <c r="AK1376" s="4">
        <f>IF(AND(שבוע_בדילוג[[#This Row],[הווסת פעיל?]]&lt;&gt;1,B1377&lt;&gt;1,B1377&lt;&gt;""),IF(שבוע_בדילוג[[#This Row],[LengthofCycle]]=F1377,1,0),"")</f>
        <v>0</v>
      </c>
      <c r="AL1376" s="4">
        <f>IF(AND(שבוע_בדילוג[[#This Row],[הווסת פעיל?]]&lt;&gt;1,B1377&lt;&gt;1,B1377&lt;&gt;""),IF(OR(שבוע_בדילוג[[#This Row],[LengthofCycle]]=F1377,F1377=29),1,0),"")</f>
        <v>0</v>
      </c>
      <c r="AM1376" s="4">
        <f>IF(AND(שבוע_בדילוג[[#This Row],[הווסת פעיל?]]&lt;&gt;1,B1377&lt;&gt;1,B1377&lt;&gt;""),IF(OR(שבוע_בדילוג[[#This Row],[LengthofCycle]]=F1377,F1377=29,F1377=28),1,0),"")</f>
        <v>1</v>
      </c>
    </row>
    <row r="1377" spans="1:39" x14ac:dyDescent="0.25">
      <c r="A1377" s="1" t="s">
        <v>167</v>
      </c>
      <c r="B1377" s="1">
        <v>6</v>
      </c>
      <c r="C1377" s="1">
        <v>0</v>
      </c>
      <c r="D1377" s="1">
        <v>1</v>
      </c>
      <c r="E1377" s="1">
        <v>0</v>
      </c>
      <c r="F1377" s="1">
        <v>28</v>
      </c>
      <c r="H1377" s="1">
        <f>שבוע_בדילוג[[#This Row],[LengthofCycle]]+1</f>
        <v>29</v>
      </c>
      <c r="I1377" s="1" t="str">
        <f>IF(IFERROR(LOOKUP(שבוע_בדילוג[[#This Row],[ClientID]],קביעויות[השבוע בדילוג]),FALSE)=שבוע_בדילוג[[#This Row],[ClientID]],1,"")</f>
        <v/>
      </c>
      <c r="J1377" s="1" t="str">
        <f>IF(AND(שבוע_בדילוג[[#This Row],[CycleNumber]]&gt;1,OR(B1378="",שבוע_בדילוג[[#This Row],[CycleNumber]]&gt;B1376)),IF(OR(AND(שבוע_בדילוג[[#This Row],[LengthofCycle]]=29,F1376=29),AND(שבוע_בדילוג[[#This Row],[LengthofCycle]]=36,F1376=36)),1,""),"")</f>
        <v/>
      </c>
      <c r="K1377" s="1" t="str">
        <f>IF(AND(שבוע_בדילוג[[#This Row],[וסת השבוע]]=1,J1376=1,שבוע_בדילוג[[#This Row],[CycleNumber]]&gt;B1376),1,"")</f>
        <v/>
      </c>
      <c r="L1377" s="1" t="str">
        <f>IF(שבוע_בדילוג[[#This Row],[CycleNumber]]=1,"",IF(שבוע_בדילוג[[#This Row],[וסת השבוע]]=1,0,IF(L1376="","",IF(L1376=0,IF(שבוע_בדילוג[[#This Row],[LengthofCycle]]=29,0,1),IF(L1376=1,IF(שבוע_בדילוג[[#This Row],[LengthofCycle]]+F1376=29*2,0,2),IF(L1376=2,IF(שבוע_בדילוג[[#This Row],[LengthofCycle]]+F1376+F1375=29*3,0,3),""))))))</f>
        <v/>
      </c>
      <c r="M1377" s="1" t="str">
        <f>IF(שבוע_בדילוג[[#This Row],[וסת השבוע]]=1,IF(שבוע_בדילוג[[#This Row],[וסת השבוע וההפלגה ביחד]]=1,M1376+1,0),IF(AND(שבוע_בדילוג[[#This Row],[CycleNumber]]&gt;B1376,שבוע_בדילוג[[#This Row],[CycleNumber]]&gt;1),IF(שבוע_בדילוג[[#This Row],[וסת השבוע פעיל?]]&lt;&gt;"",M1376+1,""),""))</f>
        <v/>
      </c>
      <c r="N1377" s="1" t="str">
        <f>IF(שבוע_בדילוג[[#This Row],[וסת השבוע פעיל?2]]="","",IF(AND(שבוע_בדילוג[[#This Row],[וסת השבוע פעיל?]]&lt;&gt;"",שבוע_בדילוג[[#This Row],[CycleNumber]]&lt;B1378,B1378&lt;&gt;"",שבוע_בדילוג[[#This Row],[וסת השבוע פעיל?]]&lt;3),IF(L1378=0,IF(AND(שבוע_בדילוג[[#This Row],[וסת השבוע פעיל?]]&gt;0,J1378=1),0,1),0),""))</f>
        <v/>
      </c>
      <c r="O1377" s="1" t="str">
        <f t="shared" si="108"/>
        <v/>
      </c>
      <c r="P1377" s="1" t="str">
        <f>IF(AND(שבוע_בדילוג[[#This Row],[חיזוי - שבוע]]=1,K1378=1),1,"")</f>
        <v/>
      </c>
      <c r="Q1377" s="1" t="str">
        <f>IF(AND(שבוע_בדילוג[[#This Row],[וסת השבוע פעיל?]]&lt;3,OR(שבוע_בדילוג[[#This Row],[CycleNumber]]&gt;B1378,B1378="")),1,"")</f>
        <v/>
      </c>
      <c r="R1377" s="1" t="str">
        <f>IF(AND(שבוע_בדילוג[[#This Row],[חיזוי - שבוע]]&lt;&gt;"",שבוע_בדילוג[[#This Row],[וסת השבוע פעיל?2]]=""),1,"")</f>
        <v/>
      </c>
      <c r="S1377" s="1" t="str">
        <f>IF(שבוע_בדילוג[[#This Row],[האישה קבעה וסת שבוע בדילוג?]]=1,IF(שבוע_בדילוג[[#This Row],[וסת השבוע פעיל?]]&lt;3,1,0),"")</f>
        <v/>
      </c>
      <c r="T13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7" s="1">
        <f t="shared" si="109"/>
        <v>0</v>
      </c>
      <c r="V1377" s="1">
        <f t="shared" si="110"/>
        <v>0</v>
      </c>
      <c r="W1377" s="1">
        <f t="shared" si="111"/>
        <v>0</v>
      </c>
      <c r="X1377" s="1" t="str">
        <f>IF(שבוע_בדילוג[[#This Row],[3 הפלגות זהות]]="","",IF(שבוע_בדילוג[[#This Row],[3 הפלגות זהות]]=1,שבוע_בדילוג[[#This Row],[LengthofCycle]],X1376))</f>
        <v/>
      </c>
      <c r="Z1377" s="1" t="str">
        <f>IF(OR(שבוע_בדילוג[[#This Row],[הווסת פעיל?]]=0,שבוע_בדילוג[[#This Row],[הווסת פעיל?]]=""),"",SUM(Z1376,שבוע_בדילוג[[#This Row],[הווסת פעיל?]]))</f>
        <v/>
      </c>
      <c r="AA1377" s="1" t="str">
        <f>IF(AND(שבוע_בדילוג[[#This Row],[כמה מחזורים עד עקירה]]&lt;&gt;"",Z1378=""),שבוע_בדילוג[[#This Row],[כמה מחזורים עד עקירה]],"")</f>
        <v/>
      </c>
      <c r="AB1377" s="1" t="str">
        <f>IF(AND(שבוע_בדילוג[[#This Row],[הווסת פעיל?]]=1,שבוע_בדילוג[[#This Row],[וסת קבוע אחרון]]&lt;&gt;X1376),שבוע_בדילוג[[#This Row],[וסת קבוע אחרון]],"")</f>
        <v/>
      </c>
      <c r="AC1377" s="1" t="str">
        <f>IF(AND(שבוע_בדילוג[[#This Row],[הווסת פעיל?]]=1,Y1376=0,שבוע_בדילוג[[#This Row],[וסת קבוע אחרון]]=X1376),שבוע_בדילוג[[#This Row],[וסת קבוע אחרון]],"")</f>
        <v/>
      </c>
      <c r="AD1377" s="1" t="str">
        <f>IF(AND(שבוע_בדילוג[[#This Row],[הווסת פעיל?]]=1,Y1376=0,שבוע_בדילוג[[#This Row],[וסת קבוע אחרון]]&lt;&gt;X1376),1,"")</f>
        <v/>
      </c>
      <c r="AE1377" s="1" t="str">
        <f>IF(AND(שבוע_בדילוג[[#This Row],[הווסת פעיל?]]&lt;&gt;"",B1378=1),שבוע_בדילוג[[#This Row],[CycleNumber]],"")</f>
        <v/>
      </c>
      <c r="AF1377" s="1" t="str">
        <f>IF(AND(שבוע_בדילוג[[#This Row],[הווסת פעיל?]]&lt;&gt;"",Y1376=""),שבוע_בדילוג[[#This Row],[CycleNumber]],"")</f>
        <v/>
      </c>
      <c r="AG1377" s="1" t="str">
        <f>IF(B1378=1,"",IF(שבוע_בדילוג[[#This Row],[הווסת פעיל?]]=1,IF(שבוע_בדילוג[[#This Row],[וסת קבוע אחרון]]=F1378,1,0),""))</f>
        <v/>
      </c>
      <c r="AH1377" s="1" t="str">
        <f>IF(B1378=1,"",IF(שבוע_בדילוג[[#This Row],[הווסת פעיל?]]=1,IF(OR(שבוע_בדילוג[[#This Row],[וסת קבוע אחרון]]=F1378,F1378=שבוע_בדילוג[[#This Row],[LengthofCycle]]),1,0),""))</f>
        <v/>
      </c>
      <c r="AI1377" s="1" t="str">
        <f>IF(B1378=1,"",IF(שבוע_בדילוג[[#This Row],[הווסת פעיל?]]=1,IF(OR(שבוע_בדילוג[[#This Row],[וסת קבוע אחרון]]=F1378,F1378=שבוע_בדילוג[[#This Row],[LengthofCycle]],AND(שבוע_בדילוג[[#This Row],[LengthofCycle]]&lt;&gt;שבוע_בדילוג[[#This Row],[וסת קבוע אחרון]],OR(F1378=28,F1378=29))),1,0),""))</f>
        <v/>
      </c>
      <c r="AJ1377" s="1" t="str">
        <f>IF(AND(שבוע_בדילוג[[#This Row],[הווסת פעיל?]]=1,B1378=1),1,"")</f>
        <v/>
      </c>
      <c r="AK1377" s="4">
        <f>IF(AND(שבוע_בדילוג[[#This Row],[הווסת פעיל?]]&lt;&gt;1,B1378&lt;&gt;1,B1378&lt;&gt;""),IF(שבוע_בדילוג[[#This Row],[LengthofCycle]]=F1378,1,0),"")</f>
        <v>0</v>
      </c>
      <c r="AL1377" s="4">
        <f>IF(AND(שבוע_בדילוג[[#This Row],[הווסת פעיל?]]&lt;&gt;1,B1378&lt;&gt;1,B1378&lt;&gt;""),IF(OR(שבוע_בדילוג[[#This Row],[LengthofCycle]]=F1378,F1378=29),1,0),"")</f>
        <v>0</v>
      </c>
      <c r="AM1377" s="4">
        <f>IF(AND(שבוע_בדילוג[[#This Row],[הווסת פעיל?]]&lt;&gt;1,B1378&lt;&gt;1,B1378&lt;&gt;""),IF(OR(שבוע_בדילוג[[#This Row],[LengthofCycle]]=F1378,F1378=29,F1378=28),1,0),"")</f>
        <v>0</v>
      </c>
    </row>
    <row r="1378" spans="1:39" x14ac:dyDescent="0.25">
      <c r="A1378" s="1" t="s">
        <v>167</v>
      </c>
      <c r="B1378" s="1">
        <v>7</v>
      </c>
      <c r="C1378" s="1">
        <v>0</v>
      </c>
      <c r="D1378" s="1">
        <v>1</v>
      </c>
      <c r="E1378" s="1">
        <v>0</v>
      </c>
      <c r="F1378" s="1">
        <v>26</v>
      </c>
      <c r="H1378" s="1">
        <f>שבוע_בדילוג[[#This Row],[LengthofCycle]]+1</f>
        <v>27</v>
      </c>
      <c r="I1378" s="1" t="str">
        <f>IF(IFERROR(LOOKUP(שבוע_בדילוג[[#This Row],[ClientID]],קביעויות[השבוע בדילוג]),FALSE)=שבוע_בדילוג[[#This Row],[ClientID]],1,"")</f>
        <v/>
      </c>
      <c r="J1378" s="1" t="str">
        <f>IF(AND(שבוע_בדילוג[[#This Row],[CycleNumber]]&gt;1,OR(B1379="",שבוע_בדילוג[[#This Row],[CycleNumber]]&gt;B1377)),IF(OR(AND(שבוע_בדילוג[[#This Row],[LengthofCycle]]=29,F1377=29),AND(שבוע_בדילוג[[#This Row],[LengthofCycle]]=36,F1377=36)),1,""),"")</f>
        <v/>
      </c>
      <c r="K1378" s="1" t="str">
        <f>IF(AND(שבוע_בדילוג[[#This Row],[וסת השבוע]]=1,J1377=1,שבוע_בדילוג[[#This Row],[CycleNumber]]&gt;B1377),1,"")</f>
        <v/>
      </c>
      <c r="L1378" s="1" t="str">
        <f>IF(שבוע_בדילוג[[#This Row],[CycleNumber]]=1,"",IF(שבוע_בדילוג[[#This Row],[וסת השבוע]]=1,0,IF(L1377="","",IF(L1377=0,IF(שבוע_בדילוג[[#This Row],[LengthofCycle]]=29,0,1),IF(L1377=1,IF(שבוע_בדילוג[[#This Row],[LengthofCycle]]+F1377=29*2,0,2),IF(L1377=2,IF(שבוע_בדילוג[[#This Row],[LengthofCycle]]+F1377+F1376=29*3,0,3),""))))))</f>
        <v/>
      </c>
      <c r="M1378" s="1" t="str">
        <f>IF(שבוע_בדילוג[[#This Row],[וסת השבוע]]=1,IF(שבוע_בדילוג[[#This Row],[וסת השבוע וההפלגה ביחד]]=1,M1377+1,0),IF(AND(שבוע_בדילוג[[#This Row],[CycleNumber]]&gt;B1377,שבוע_בדילוג[[#This Row],[CycleNumber]]&gt;1),IF(שבוע_בדילוג[[#This Row],[וסת השבוע פעיל?]]&lt;&gt;"",M1377+1,""),""))</f>
        <v/>
      </c>
      <c r="N1378" s="1" t="str">
        <f>IF(שבוע_בדילוג[[#This Row],[וסת השבוע פעיל?2]]="","",IF(AND(שבוע_בדילוג[[#This Row],[וסת השבוע פעיל?]]&lt;&gt;"",שבוע_בדילוג[[#This Row],[CycleNumber]]&lt;B1379,B1379&lt;&gt;"",שבוע_בדילוג[[#This Row],[וסת השבוע פעיל?]]&lt;3),IF(L1379=0,IF(AND(שבוע_בדילוג[[#This Row],[וסת השבוע פעיל?]]&gt;0,J1379=1),0,1),0),""))</f>
        <v/>
      </c>
      <c r="O1378" s="1" t="str">
        <f t="shared" si="108"/>
        <v/>
      </c>
      <c r="P1378" s="1" t="str">
        <f>IF(AND(שבוע_בדילוג[[#This Row],[חיזוי - שבוע]]=1,K1379=1),1,"")</f>
        <v/>
      </c>
      <c r="Q1378" s="1" t="str">
        <f>IF(AND(שבוע_בדילוג[[#This Row],[וסת השבוע פעיל?]]&lt;3,OR(שבוע_בדילוג[[#This Row],[CycleNumber]]&gt;B1379,B1379="")),1,"")</f>
        <v/>
      </c>
      <c r="R1378" s="1" t="str">
        <f>IF(AND(שבוע_בדילוג[[#This Row],[חיזוי - שבוע]]&lt;&gt;"",שבוע_בדילוג[[#This Row],[וסת השבוע פעיל?2]]=""),1,"")</f>
        <v/>
      </c>
      <c r="S1378" s="1" t="str">
        <f>IF(שבוע_בדילוג[[#This Row],[האישה קבעה וסת שבוע בדילוג?]]=1,IF(שבוע_בדילוג[[#This Row],[וסת השבוע פעיל?]]&lt;3,1,0),"")</f>
        <v/>
      </c>
      <c r="T13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8" s="1">
        <f t="shared" si="109"/>
        <v>0</v>
      </c>
      <c r="V1378" s="1">
        <f t="shared" si="110"/>
        <v>0</v>
      </c>
      <c r="W1378" s="1">
        <f t="shared" si="111"/>
        <v>0</v>
      </c>
      <c r="X1378" s="1" t="str">
        <f>IF(שבוע_בדילוג[[#This Row],[3 הפלגות זהות]]="","",IF(שבוע_בדילוג[[#This Row],[3 הפלגות זהות]]=1,שבוע_בדילוג[[#This Row],[LengthofCycle]],X1377))</f>
        <v/>
      </c>
      <c r="Z1378" s="1" t="str">
        <f>IF(OR(שבוע_בדילוג[[#This Row],[הווסת פעיל?]]=0,שבוע_בדילוג[[#This Row],[הווסת פעיל?]]=""),"",SUM(Z1377,שבוע_בדילוג[[#This Row],[הווסת פעיל?]]))</f>
        <v/>
      </c>
      <c r="AA1378" s="1" t="str">
        <f>IF(AND(שבוע_בדילוג[[#This Row],[כמה מחזורים עד עקירה]]&lt;&gt;"",Z1379=""),שבוע_בדילוג[[#This Row],[כמה מחזורים עד עקירה]],"")</f>
        <v/>
      </c>
      <c r="AB1378" s="1" t="str">
        <f>IF(AND(שבוע_בדילוג[[#This Row],[הווסת פעיל?]]=1,שבוע_בדילוג[[#This Row],[וסת קבוע אחרון]]&lt;&gt;X1377),שבוע_בדילוג[[#This Row],[וסת קבוע אחרון]],"")</f>
        <v/>
      </c>
      <c r="AC1378" s="1" t="str">
        <f>IF(AND(שבוע_בדילוג[[#This Row],[הווסת פעיל?]]=1,Y1377=0,שבוע_בדילוג[[#This Row],[וסת קבוע אחרון]]=X1377),שבוע_בדילוג[[#This Row],[וסת קבוע אחרון]],"")</f>
        <v/>
      </c>
      <c r="AD1378" s="1" t="str">
        <f>IF(AND(שבוע_בדילוג[[#This Row],[הווסת פעיל?]]=1,Y1377=0,שבוע_בדילוג[[#This Row],[וסת קבוע אחרון]]&lt;&gt;X1377),1,"")</f>
        <v/>
      </c>
      <c r="AE1378" s="1" t="str">
        <f>IF(AND(שבוע_בדילוג[[#This Row],[הווסת פעיל?]]&lt;&gt;"",B1379=1),שבוע_בדילוג[[#This Row],[CycleNumber]],"")</f>
        <v/>
      </c>
      <c r="AF1378" s="1" t="str">
        <f>IF(AND(שבוע_בדילוג[[#This Row],[הווסת פעיל?]]&lt;&gt;"",Y1377=""),שבוע_בדילוג[[#This Row],[CycleNumber]],"")</f>
        <v/>
      </c>
      <c r="AG1378" s="1" t="str">
        <f>IF(B1379=1,"",IF(שבוע_בדילוג[[#This Row],[הווסת פעיל?]]=1,IF(שבוע_בדילוג[[#This Row],[וסת קבוע אחרון]]=F1379,1,0),""))</f>
        <v/>
      </c>
      <c r="AH1378" s="1" t="str">
        <f>IF(B1379=1,"",IF(שבוע_בדילוג[[#This Row],[הווסת פעיל?]]=1,IF(OR(שבוע_בדילוג[[#This Row],[וסת קבוע אחרון]]=F1379,F1379=שבוע_בדילוג[[#This Row],[LengthofCycle]]),1,0),""))</f>
        <v/>
      </c>
      <c r="AI1378" s="1" t="str">
        <f>IF(B1379=1,"",IF(שבוע_בדילוג[[#This Row],[הווסת פעיל?]]=1,IF(OR(שבוע_בדילוג[[#This Row],[וסת קבוע אחרון]]=F1379,F1379=שבוע_בדילוג[[#This Row],[LengthofCycle]],AND(שבוע_בדילוג[[#This Row],[LengthofCycle]]&lt;&gt;שבוע_בדילוג[[#This Row],[וסת קבוע אחרון]],OR(F1379=28,F1379=29))),1,0),""))</f>
        <v/>
      </c>
      <c r="AJ1378" s="1" t="str">
        <f>IF(AND(שבוע_בדילוג[[#This Row],[הווסת פעיל?]]=1,B1379=1),1,"")</f>
        <v/>
      </c>
      <c r="AK1378" s="4">
        <f>IF(AND(שבוע_בדילוג[[#This Row],[הווסת פעיל?]]&lt;&gt;1,B1379&lt;&gt;1,B1379&lt;&gt;""),IF(שבוע_בדילוג[[#This Row],[LengthofCycle]]=F1379,1,0),"")</f>
        <v>0</v>
      </c>
      <c r="AL1378" s="4">
        <f>IF(AND(שבוע_בדילוג[[#This Row],[הווסת פעיל?]]&lt;&gt;1,B1379&lt;&gt;1,B1379&lt;&gt;""),IF(OR(שבוע_בדילוג[[#This Row],[LengthofCycle]]=F1379,F1379=29),1,0),"")</f>
        <v>0</v>
      </c>
      <c r="AM1378" s="4">
        <f>IF(AND(שבוע_בדילוג[[#This Row],[הווסת פעיל?]]&lt;&gt;1,B1379&lt;&gt;1,B1379&lt;&gt;""),IF(OR(שבוע_בדילוג[[#This Row],[LengthofCycle]]=F1379,F1379=29,F1379=28),1,0),"")</f>
        <v>0</v>
      </c>
    </row>
    <row r="1379" spans="1:39" x14ac:dyDescent="0.25">
      <c r="A1379" s="1" t="s">
        <v>167</v>
      </c>
      <c r="B1379" s="1">
        <v>8</v>
      </c>
      <c r="C1379" s="1">
        <v>0</v>
      </c>
      <c r="D1379" s="1">
        <v>1</v>
      </c>
      <c r="E1379" s="1">
        <v>0</v>
      </c>
      <c r="F1379" s="1">
        <v>32</v>
      </c>
      <c r="H1379" s="1">
        <f>שבוע_בדילוג[[#This Row],[LengthofCycle]]+1</f>
        <v>33</v>
      </c>
      <c r="I1379" s="1" t="str">
        <f>IF(IFERROR(LOOKUP(שבוע_בדילוג[[#This Row],[ClientID]],קביעויות[השבוע בדילוג]),FALSE)=שבוע_בדילוג[[#This Row],[ClientID]],1,"")</f>
        <v/>
      </c>
      <c r="J1379" s="1" t="str">
        <f>IF(AND(שבוע_בדילוג[[#This Row],[CycleNumber]]&gt;1,OR(B1380="",שבוע_בדילוג[[#This Row],[CycleNumber]]&gt;B1378)),IF(OR(AND(שבוע_בדילוג[[#This Row],[LengthofCycle]]=29,F1378=29),AND(שבוע_בדילוג[[#This Row],[LengthofCycle]]=36,F1378=36)),1,""),"")</f>
        <v/>
      </c>
      <c r="K1379" s="1" t="str">
        <f>IF(AND(שבוע_בדילוג[[#This Row],[וסת השבוע]]=1,J1378=1,שבוע_בדילוג[[#This Row],[CycleNumber]]&gt;B1378),1,"")</f>
        <v/>
      </c>
      <c r="L1379" s="1" t="str">
        <f>IF(שבוע_בדילוג[[#This Row],[CycleNumber]]=1,"",IF(שבוע_בדילוג[[#This Row],[וסת השבוע]]=1,0,IF(L1378="","",IF(L1378=0,IF(שבוע_בדילוג[[#This Row],[LengthofCycle]]=29,0,1),IF(L1378=1,IF(שבוע_בדילוג[[#This Row],[LengthofCycle]]+F1378=29*2,0,2),IF(L1378=2,IF(שבוע_בדילוג[[#This Row],[LengthofCycle]]+F1378+F1377=29*3,0,3),""))))))</f>
        <v/>
      </c>
      <c r="M1379" s="1" t="str">
        <f>IF(שבוע_בדילוג[[#This Row],[וסת השבוע]]=1,IF(שבוע_בדילוג[[#This Row],[וסת השבוע וההפלגה ביחד]]=1,M1378+1,0),IF(AND(שבוע_בדילוג[[#This Row],[CycleNumber]]&gt;B1378,שבוע_בדילוג[[#This Row],[CycleNumber]]&gt;1),IF(שבוע_בדילוג[[#This Row],[וסת השבוע פעיל?]]&lt;&gt;"",M1378+1,""),""))</f>
        <v/>
      </c>
      <c r="N1379" s="1" t="str">
        <f>IF(שבוע_בדילוג[[#This Row],[וסת השבוע פעיל?2]]="","",IF(AND(שבוע_בדילוג[[#This Row],[וסת השבוע פעיל?]]&lt;&gt;"",שבוע_בדילוג[[#This Row],[CycleNumber]]&lt;B1380,B1380&lt;&gt;"",שבוע_בדילוג[[#This Row],[וסת השבוע פעיל?]]&lt;3),IF(L1380=0,IF(AND(שבוע_בדילוג[[#This Row],[וסת השבוע פעיל?]]&gt;0,J1380=1),0,1),0),""))</f>
        <v/>
      </c>
      <c r="O1379" s="1" t="str">
        <f t="shared" si="108"/>
        <v/>
      </c>
      <c r="P1379" s="1" t="str">
        <f>IF(AND(שבוע_בדילוג[[#This Row],[חיזוי - שבוע]]=1,K1380=1),1,"")</f>
        <v/>
      </c>
      <c r="Q1379" s="1" t="str">
        <f>IF(AND(שבוע_בדילוג[[#This Row],[וסת השבוע פעיל?]]&lt;3,OR(שבוע_בדילוג[[#This Row],[CycleNumber]]&gt;B1380,B1380="")),1,"")</f>
        <v/>
      </c>
      <c r="R1379" s="1" t="str">
        <f>IF(AND(שבוע_בדילוג[[#This Row],[חיזוי - שבוע]]&lt;&gt;"",שבוע_בדילוג[[#This Row],[וסת השבוע פעיל?2]]=""),1,"")</f>
        <v/>
      </c>
      <c r="S1379" s="1" t="str">
        <f>IF(שבוע_בדילוג[[#This Row],[האישה קבעה וסת שבוע בדילוג?]]=1,IF(שבוע_בדילוג[[#This Row],[וסת השבוע פעיל?]]&lt;3,1,0),"")</f>
        <v/>
      </c>
      <c r="T13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79" s="1">
        <f t="shared" si="109"/>
        <v>0</v>
      </c>
      <c r="V1379" s="1">
        <f t="shared" si="110"/>
        <v>0</v>
      </c>
      <c r="W1379" s="1">
        <f t="shared" si="111"/>
        <v>0</v>
      </c>
      <c r="X1379" s="1" t="str">
        <f>IF(שבוע_בדילוג[[#This Row],[3 הפלגות זהות]]="","",IF(שבוע_בדילוג[[#This Row],[3 הפלגות זהות]]=1,שבוע_בדילוג[[#This Row],[LengthofCycle]],X1378))</f>
        <v/>
      </c>
      <c r="Z1379" s="1" t="str">
        <f>IF(OR(שבוע_בדילוג[[#This Row],[הווסת פעיל?]]=0,שבוע_בדילוג[[#This Row],[הווסת פעיל?]]=""),"",SUM(Z1378,שבוע_בדילוג[[#This Row],[הווסת פעיל?]]))</f>
        <v/>
      </c>
      <c r="AA1379" s="1" t="str">
        <f>IF(AND(שבוע_בדילוג[[#This Row],[כמה מחזורים עד עקירה]]&lt;&gt;"",Z1380=""),שבוע_בדילוג[[#This Row],[כמה מחזורים עד עקירה]],"")</f>
        <v/>
      </c>
      <c r="AB1379" s="1" t="str">
        <f>IF(AND(שבוע_בדילוג[[#This Row],[הווסת פעיל?]]=1,שבוע_בדילוג[[#This Row],[וסת קבוע אחרון]]&lt;&gt;X1378),שבוע_בדילוג[[#This Row],[וסת קבוע אחרון]],"")</f>
        <v/>
      </c>
      <c r="AC1379" s="1" t="str">
        <f>IF(AND(שבוע_בדילוג[[#This Row],[הווסת פעיל?]]=1,Y1378=0,שבוע_בדילוג[[#This Row],[וסת קבוע אחרון]]=X1378),שבוע_בדילוג[[#This Row],[וסת קבוע אחרון]],"")</f>
        <v/>
      </c>
      <c r="AD1379" s="1" t="str">
        <f>IF(AND(שבוע_בדילוג[[#This Row],[הווסת פעיל?]]=1,Y1378=0,שבוע_בדילוג[[#This Row],[וסת קבוע אחרון]]&lt;&gt;X1378),1,"")</f>
        <v/>
      </c>
      <c r="AE1379" s="1" t="str">
        <f>IF(AND(שבוע_בדילוג[[#This Row],[הווסת פעיל?]]&lt;&gt;"",B1380=1),שבוע_בדילוג[[#This Row],[CycleNumber]],"")</f>
        <v/>
      </c>
      <c r="AF1379" s="1" t="str">
        <f>IF(AND(שבוע_בדילוג[[#This Row],[הווסת פעיל?]]&lt;&gt;"",Y1378=""),שבוע_בדילוג[[#This Row],[CycleNumber]],"")</f>
        <v/>
      </c>
      <c r="AG1379" s="1" t="str">
        <f>IF(B1380=1,"",IF(שבוע_בדילוג[[#This Row],[הווסת פעיל?]]=1,IF(שבוע_בדילוג[[#This Row],[וסת קבוע אחרון]]=F1380,1,0),""))</f>
        <v/>
      </c>
      <c r="AH1379" s="1" t="str">
        <f>IF(B1380=1,"",IF(שבוע_בדילוג[[#This Row],[הווסת פעיל?]]=1,IF(OR(שבוע_בדילוג[[#This Row],[וסת קבוע אחרון]]=F1380,F1380=שבוע_בדילוג[[#This Row],[LengthofCycle]]),1,0),""))</f>
        <v/>
      </c>
      <c r="AI1379" s="1" t="str">
        <f>IF(B1380=1,"",IF(שבוע_בדילוג[[#This Row],[הווסת פעיל?]]=1,IF(OR(שבוע_בדילוג[[#This Row],[וסת קבוע אחרון]]=F1380,F1380=שבוע_בדילוג[[#This Row],[LengthofCycle]],AND(שבוע_בדילוג[[#This Row],[LengthofCycle]]&lt;&gt;שבוע_בדילוג[[#This Row],[וסת קבוע אחרון]],OR(F1380=28,F1380=29))),1,0),""))</f>
        <v/>
      </c>
      <c r="AJ1379" s="1" t="str">
        <f>IF(AND(שבוע_בדילוג[[#This Row],[הווסת פעיל?]]=1,B1380=1),1,"")</f>
        <v/>
      </c>
      <c r="AK1379" s="4">
        <f>IF(AND(שבוע_בדילוג[[#This Row],[הווסת פעיל?]]&lt;&gt;1,B1380&lt;&gt;1,B1380&lt;&gt;""),IF(שבוע_בדילוג[[#This Row],[LengthofCycle]]=F1380,1,0),"")</f>
        <v>0</v>
      </c>
      <c r="AL1379" s="4">
        <f>IF(AND(שבוע_בדילוג[[#This Row],[הווסת פעיל?]]&lt;&gt;1,B1380&lt;&gt;1,B1380&lt;&gt;""),IF(OR(שבוע_בדילוג[[#This Row],[LengthofCycle]]=F1380,F1380=29),1,0),"")</f>
        <v>0</v>
      </c>
      <c r="AM1379" s="4">
        <f>IF(AND(שבוע_בדילוג[[#This Row],[הווסת פעיל?]]&lt;&gt;1,B1380&lt;&gt;1,B1380&lt;&gt;""),IF(OR(שבוע_בדילוג[[#This Row],[LengthofCycle]]=F1380,F1380=29,F1380=28),1,0),"")</f>
        <v>0</v>
      </c>
    </row>
    <row r="1380" spans="1:39" x14ac:dyDescent="0.25">
      <c r="A1380" s="1" t="s">
        <v>167</v>
      </c>
      <c r="B1380" s="1">
        <v>9</v>
      </c>
      <c r="C1380" s="1">
        <v>0</v>
      </c>
      <c r="D1380" s="1">
        <v>1</v>
      </c>
      <c r="E1380" s="1">
        <v>0</v>
      </c>
      <c r="F1380" s="1">
        <v>30</v>
      </c>
      <c r="H1380" s="1">
        <f>שבוע_בדילוג[[#This Row],[LengthofCycle]]+1</f>
        <v>31</v>
      </c>
      <c r="I1380" s="1" t="str">
        <f>IF(IFERROR(LOOKUP(שבוע_בדילוג[[#This Row],[ClientID]],קביעויות[השבוע בדילוג]),FALSE)=שבוע_בדילוג[[#This Row],[ClientID]],1,"")</f>
        <v/>
      </c>
      <c r="J1380" s="1" t="str">
        <f>IF(AND(שבוע_בדילוג[[#This Row],[CycleNumber]]&gt;1,OR(B1381="",שבוע_בדילוג[[#This Row],[CycleNumber]]&gt;B1379)),IF(OR(AND(שבוע_בדילוג[[#This Row],[LengthofCycle]]=29,F1379=29),AND(שבוע_בדילוג[[#This Row],[LengthofCycle]]=36,F1379=36)),1,""),"")</f>
        <v/>
      </c>
      <c r="K1380" s="1" t="str">
        <f>IF(AND(שבוע_בדילוג[[#This Row],[וסת השבוע]]=1,J1379=1,שבוע_בדילוג[[#This Row],[CycleNumber]]&gt;B1379),1,"")</f>
        <v/>
      </c>
      <c r="L1380" s="1" t="str">
        <f>IF(שבוע_בדילוג[[#This Row],[CycleNumber]]=1,"",IF(שבוע_בדילוג[[#This Row],[וסת השבוע]]=1,0,IF(L1379="","",IF(L1379=0,IF(שבוע_בדילוג[[#This Row],[LengthofCycle]]=29,0,1),IF(L1379=1,IF(שבוע_בדילוג[[#This Row],[LengthofCycle]]+F1379=29*2,0,2),IF(L1379=2,IF(שבוע_בדילוג[[#This Row],[LengthofCycle]]+F1379+F1378=29*3,0,3),""))))))</f>
        <v/>
      </c>
      <c r="M1380" s="1" t="str">
        <f>IF(שבוע_בדילוג[[#This Row],[וסת השבוע]]=1,IF(שבוע_בדילוג[[#This Row],[וסת השבוע וההפלגה ביחד]]=1,M1379+1,0),IF(AND(שבוע_בדילוג[[#This Row],[CycleNumber]]&gt;B1379,שבוע_בדילוג[[#This Row],[CycleNumber]]&gt;1),IF(שבוע_בדילוג[[#This Row],[וסת השבוע פעיל?]]&lt;&gt;"",M1379+1,""),""))</f>
        <v/>
      </c>
      <c r="N1380" s="1" t="str">
        <f>IF(שבוע_בדילוג[[#This Row],[וסת השבוע פעיל?2]]="","",IF(AND(שבוע_בדילוג[[#This Row],[וסת השבוע פעיל?]]&lt;&gt;"",שבוע_בדילוג[[#This Row],[CycleNumber]]&lt;B1381,B1381&lt;&gt;"",שבוע_בדילוג[[#This Row],[וסת השבוע פעיל?]]&lt;3),IF(L1381=0,IF(AND(שבוע_בדילוג[[#This Row],[וסת השבוע פעיל?]]&gt;0,J1381=1),0,1),0),""))</f>
        <v/>
      </c>
      <c r="O1380" s="1" t="str">
        <f t="shared" si="108"/>
        <v/>
      </c>
      <c r="P1380" s="1" t="str">
        <f>IF(AND(שבוע_בדילוג[[#This Row],[חיזוי - שבוע]]=1,K1381=1),1,"")</f>
        <v/>
      </c>
      <c r="Q1380" s="1" t="str">
        <f>IF(AND(שבוע_בדילוג[[#This Row],[וסת השבוע פעיל?]]&lt;3,OR(שבוע_בדילוג[[#This Row],[CycleNumber]]&gt;B1381,B1381="")),1,"")</f>
        <v/>
      </c>
      <c r="R1380" s="1" t="str">
        <f>IF(AND(שבוע_בדילוג[[#This Row],[חיזוי - שבוע]]&lt;&gt;"",שבוע_בדילוג[[#This Row],[וסת השבוע פעיל?2]]=""),1,"")</f>
        <v/>
      </c>
      <c r="S1380" s="1" t="str">
        <f>IF(שבוע_בדילוג[[#This Row],[האישה קבעה וסת שבוע בדילוג?]]=1,IF(שבוע_בדילוג[[#This Row],[וסת השבוע פעיל?]]&lt;3,1,0),"")</f>
        <v/>
      </c>
      <c r="T13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0" s="1">
        <f t="shared" si="109"/>
        <v>0</v>
      </c>
      <c r="V1380" s="1">
        <f t="shared" si="110"/>
        <v>0</v>
      </c>
      <c r="W1380" s="1">
        <f t="shared" si="111"/>
        <v>0</v>
      </c>
      <c r="X1380" s="1" t="str">
        <f>IF(שבוע_בדילוג[[#This Row],[3 הפלגות זהות]]="","",IF(שבוע_בדילוג[[#This Row],[3 הפלגות זהות]]=1,שבוע_בדילוג[[#This Row],[LengthofCycle]],X1379))</f>
        <v/>
      </c>
      <c r="Z1380" s="1" t="str">
        <f>IF(OR(שבוע_בדילוג[[#This Row],[הווסת פעיל?]]=0,שבוע_בדילוג[[#This Row],[הווסת פעיל?]]=""),"",SUM(Z1379,שבוע_בדילוג[[#This Row],[הווסת פעיל?]]))</f>
        <v/>
      </c>
      <c r="AA1380" s="1" t="str">
        <f>IF(AND(שבוע_בדילוג[[#This Row],[כמה מחזורים עד עקירה]]&lt;&gt;"",Z1381=""),שבוע_בדילוג[[#This Row],[כמה מחזורים עד עקירה]],"")</f>
        <v/>
      </c>
      <c r="AB1380" s="1" t="str">
        <f>IF(AND(שבוע_בדילוג[[#This Row],[הווסת פעיל?]]=1,שבוע_בדילוג[[#This Row],[וסת קבוע אחרון]]&lt;&gt;X1379),שבוע_בדילוג[[#This Row],[וסת קבוע אחרון]],"")</f>
        <v/>
      </c>
      <c r="AC1380" s="1" t="str">
        <f>IF(AND(שבוע_בדילוג[[#This Row],[הווסת פעיל?]]=1,Y1379=0,שבוע_בדילוג[[#This Row],[וסת קבוע אחרון]]=X1379),שבוע_בדילוג[[#This Row],[וסת קבוע אחרון]],"")</f>
        <v/>
      </c>
      <c r="AD1380" s="1" t="str">
        <f>IF(AND(שבוע_בדילוג[[#This Row],[הווסת פעיל?]]=1,Y1379=0,שבוע_בדילוג[[#This Row],[וסת קבוע אחרון]]&lt;&gt;X1379),1,"")</f>
        <v/>
      </c>
      <c r="AE1380" s="1" t="str">
        <f>IF(AND(שבוע_בדילוג[[#This Row],[הווסת פעיל?]]&lt;&gt;"",B1381=1),שבוע_בדילוג[[#This Row],[CycleNumber]],"")</f>
        <v/>
      </c>
      <c r="AF1380" s="1" t="str">
        <f>IF(AND(שבוע_בדילוג[[#This Row],[הווסת פעיל?]]&lt;&gt;"",Y1379=""),שבוע_בדילוג[[#This Row],[CycleNumber]],"")</f>
        <v/>
      </c>
      <c r="AG1380" s="1" t="str">
        <f>IF(B1381=1,"",IF(שבוע_בדילוג[[#This Row],[הווסת פעיל?]]=1,IF(שבוע_בדילוג[[#This Row],[וסת קבוע אחרון]]=F1381,1,0),""))</f>
        <v/>
      </c>
      <c r="AH1380" s="1" t="str">
        <f>IF(B1381=1,"",IF(שבוע_בדילוג[[#This Row],[הווסת פעיל?]]=1,IF(OR(שבוע_בדילוג[[#This Row],[וסת קבוע אחרון]]=F1381,F1381=שבוע_בדילוג[[#This Row],[LengthofCycle]]),1,0),""))</f>
        <v/>
      </c>
      <c r="AI1380" s="1" t="str">
        <f>IF(B1381=1,"",IF(שבוע_בדילוג[[#This Row],[הווסת פעיל?]]=1,IF(OR(שבוע_בדילוג[[#This Row],[וסת קבוע אחרון]]=F1381,F1381=שבוע_בדילוג[[#This Row],[LengthofCycle]],AND(שבוע_בדילוג[[#This Row],[LengthofCycle]]&lt;&gt;שבוע_בדילוג[[#This Row],[וסת קבוע אחרון]],OR(F1381=28,F1381=29))),1,0),""))</f>
        <v/>
      </c>
      <c r="AJ1380" s="1" t="str">
        <f>IF(AND(שבוע_בדילוג[[#This Row],[הווסת פעיל?]]=1,B1381=1),1,"")</f>
        <v/>
      </c>
      <c r="AK1380" s="4">
        <f>IF(AND(שבוע_בדילוג[[#This Row],[הווסת פעיל?]]&lt;&gt;1,B1381&lt;&gt;1,B1381&lt;&gt;""),IF(שבוע_בדילוג[[#This Row],[LengthofCycle]]=F1381,1,0),"")</f>
        <v>0</v>
      </c>
      <c r="AL1380" s="4">
        <f>IF(AND(שבוע_בדילוג[[#This Row],[הווסת פעיל?]]&lt;&gt;1,B1381&lt;&gt;1,B1381&lt;&gt;""),IF(OR(שבוע_בדילוג[[#This Row],[LengthofCycle]]=F1381,F1381=29),1,0),"")</f>
        <v>0</v>
      </c>
      <c r="AM1380" s="4">
        <f>IF(AND(שבוע_בדילוג[[#This Row],[הווסת פעיל?]]&lt;&gt;1,B1381&lt;&gt;1,B1381&lt;&gt;""),IF(OR(שבוע_בדילוג[[#This Row],[LengthofCycle]]=F1381,F1381=29,F1381=28),1,0),"")</f>
        <v>0</v>
      </c>
    </row>
    <row r="1381" spans="1:39" x14ac:dyDescent="0.25">
      <c r="A1381" s="1" t="s">
        <v>167</v>
      </c>
      <c r="B1381" s="1">
        <v>10</v>
      </c>
      <c r="C1381" s="1">
        <v>0</v>
      </c>
      <c r="D1381" s="1">
        <v>1</v>
      </c>
      <c r="E1381" s="1">
        <v>0</v>
      </c>
      <c r="F1381" s="1">
        <v>31</v>
      </c>
      <c r="H1381" s="1">
        <f>שבוע_בדילוג[[#This Row],[LengthofCycle]]+1</f>
        <v>32</v>
      </c>
      <c r="I1381" s="1" t="str">
        <f>IF(IFERROR(LOOKUP(שבוע_בדילוג[[#This Row],[ClientID]],קביעויות[השבוע בדילוג]),FALSE)=שבוע_בדילוג[[#This Row],[ClientID]],1,"")</f>
        <v/>
      </c>
      <c r="J1381" s="1" t="str">
        <f>IF(AND(שבוע_בדילוג[[#This Row],[CycleNumber]]&gt;1,OR(B1382="",שבוע_בדילוג[[#This Row],[CycleNumber]]&gt;B1380)),IF(OR(AND(שבוע_בדילוג[[#This Row],[LengthofCycle]]=29,F1380=29),AND(שבוע_בדילוג[[#This Row],[LengthofCycle]]=36,F1380=36)),1,""),"")</f>
        <v/>
      </c>
      <c r="K1381" s="1" t="str">
        <f>IF(AND(שבוע_בדילוג[[#This Row],[וסת השבוע]]=1,J1380=1,שבוע_בדילוג[[#This Row],[CycleNumber]]&gt;B1380),1,"")</f>
        <v/>
      </c>
      <c r="L1381" s="1" t="str">
        <f>IF(שבוע_בדילוג[[#This Row],[CycleNumber]]=1,"",IF(שבוע_בדילוג[[#This Row],[וסת השבוע]]=1,0,IF(L1380="","",IF(L1380=0,IF(שבוע_בדילוג[[#This Row],[LengthofCycle]]=29,0,1),IF(L1380=1,IF(שבוע_בדילוג[[#This Row],[LengthofCycle]]+F1380=29*2,0,2),IF(L1380=2,IF(שבוע_בדילוג[[#This Row],[LengthofCycle]]+F1380+F1379=29*3,0,3),""))))))</f>
        <v/>
      </c>
      <c r="M1381" s="1" t="str">
        <f>IF(שבוע_בדילוג[[#This Row],[וסת השבוע]]=1,IF(שבוע_בדילוג[[#This Row],[וסת השבוע וההפלגה ביחד]]=1,M1380+1,0),IF(AND(שבוע_בדילוג[[#This Row],[CycleNumber]]&gt;B1380,שבוע_בדילוג[[#This Row],[CycleNumber]]&gt;1),IF(שבוע_בדילוג[[#This Row],[וסת השבוע פעיל?]]&lt;&gt;"",M1380+1,""),""))</f>
        <v/>
      </c>
      <c r="N1381" s="1" t="str">
        <f>IF(שבוע_בדילוג[[#This Row],[וסת השבוע פעיל?2]]="","",IF(AND(שבוע_בדילוג[[#This Row],[וסת השבוע פעיל?]]&lt;&gt;"",שבוע_בדילוג[[#This Row],[CycleNumber]]&lt;B1382,B1382&lt;&gt;"",שבוע_בדילוג[[#This Row],[וסת השבוע פעיל?]]&lt;3),IF(L1382=0,IF(AND(שבוע_בדילוג[[#This Row],[וסת השבוע פעיל?]]&gt;0,J1382=1),0,1),0),""))</f>
        <v/>
      </c>
      <c r="O1381" s="1" t="str">
        <f t="shared" si="108"/>
        <v/>
      </c>
      <c r="P1381" s="1" t="str">
        <f>IF(AND(שבוע_בדילוג[[#This Row],[חיזוי - שבוע]]=1,K1382=1),1,"")</f>
        <v/>
      </c>
      <c r="Q1381" s="1" t="str">
        <f>IF(AND(שבוע_בדילוג[[#This Row],[וסת השבוע פעיל?]]&lt;3,OR(שבוע_בדילוג[[#This Row],[CycleNumber]]&gt;B1382,B1382="")),1,"")</f>
        <v/>
      </c>
      <c r="R1381" s="1" t="str">
        <f>IF(AND(שבוע_בדילוג[[#This Row],[חיזוי - שבוע]]&lt;&gt;"",שבוע_בדילוג[[#This Row],[וסת השבוע פעיל?2]]=""),1,"")</f>
        <v/>
      </c>
      <c r="S1381" s="1" t="str">
        <f>IF(שבוע_בדילוג[[#This Row],[האישה קבעה וסת שבוע בדילוג?]]=1,IF(שבוע_בדילוג[[#This Row],[וסת השבוע פעיל?]]&lt;3,1,0),"")</f>
        <v/>
      </c>
      <c r="T13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1" s="1">
        <f t="shared" si="109"/>
        <v>0</v>
      </c>
      <c r="V1381" s="1">
        <f t="shared" si="110"/>
        <v>0</v>
      </c>
      <c r="W1381" s="1">
        <f t="shared" si="111"/>
        <v>0</v>
      </c>
      <c r="X1381" s="1" t="str">
        <f>IF(שבוע_בדילוג[[#This Row],[3 הפלגות זהות]]="","",IF(שבוע_בדילוג[[#This Row],[3 הפלגות זהות]]=1,שבוע_בדילוג[[#This Row],[LengthofCycle]],X1380))</f>
        <v/>
      </c>
      <c r="Z1381" s="1" t="str">
        <f>IF(OR(שבוע_בדילוג[[#This Row],[הווסת פעיל?]]=0,שבוע_בדילוג[[#This Row],[הווסת פעיל?]]=""),"",SUM(Z1380,שבוע_בדילוג[[#This Row],[הווסת פעיל?]]))</f>
        <v/>
      </c>
      <c r="AA1381" s="1" t="str">
        <f>IF(AND(שבוע_בדילוג[[#This Row],[כמה מחזורים עד עקירה]]&lt;&gt;"",Z1382=""),שבוע_בדילוג[[#This Row],[כמה מחזורים עד עקירה]],"")</f>
        <v/>
      </c>
      <c r="AB1381" s="1" t="str">
        <f>IF(AND(שבוע_בדילוג[[#This Row],[הווסת פעיל?]]=1,שבוע_בדילוג[[#This Row],[וסת קבוע אחרון]]&lt;&gt;X1380),שבוע_בדילוג[[#This Row],[וסת קבוע אחרון]],"")</f>
        <v/>
      </c>
      <c r="AC1381" s="1" t="str">
        <f>IF(AND(שבוע_בדילוג[[#This Row],[הווסת פעיל?]]=1,Y1380=0,שבוע_בדילוג[[#This Row],[וסת קבוע אחרון]]=X1380),שבוע_בדילוג[[#This Row],[וסת קבוע אחרון]],"")</f>
        <v/>
      </c>
      <c r="AD1381" s="1" t="str">
        <f>IF(AND(שבוע_בדילוג[[#This Row],[הווסת פעיל?]]=1,Y1380=0,שבוע_בדילוג[[#This Row],[וסת קבוע אחרון]]&lt;&gt;X1380),1,"")</f>
        <v/>
      </c>
      <c r="AE1381" s="1" t="str">
        <f>IF(AND(שבוע_בדילוג[[#This Row],[הווסת פעיל?]]&lt;&gt;"",B1382=1),שבוע_בדילוג[[#This Row],[CycleNumber]],"")</f>
        <v/>
      </c>
      <c r="AF1381" s="1" t="str">
        <f>IF(AND(שבוע_בדילוג[[#This Row],[הווסת פעיל?]]&lt;&gt;"",Y1380=""),שבוע_בדילוג[[#This Row],[CycleNumber]],"")</f>
        <v/>
      </c>
      <c r="AG1381" s="1" t="str">
        <f>IF(B1382=1,"",IF(שבוע_בדילוג[[#This Row],[הווסת פעיל?]]=1,IF(שבוע_בדילוג[[#This Row],[וסת קבוע אחרון]]=F1382,1,0),""))</f>
        <v/>
      </c>
      <c r="AH1381" s="1" t="str">
        <f>IF(B1382=1,"",IF(שבוע_בדילוג[[#This Row],[הווסת פעיל?]]=1,IF(OR(שבוע_בדילוג[[#This Row],[וסת קבוע אחרון]]=F1382,F1382=שבוע_בדילוג[[#This Row],[LengthofCycle]]),1,0),""))</f>
        <v/>
      </c>
      <c r="AI1381" s="1" t="str">
        <f>IF(B1382=1,"",IF(שבוע_בדילוג[[#This Row],[הווסת פעיל?]]=1,IF(OR(שבוע_בדילוג[[#This Row],[וסת קבוע אחרון]]=F1382,F1382=שבוע_בדילוג[[#This Row],[LengthofCycle]],AND(שבוע_בדילוג[[#This Row],[LengthofCycle]]&lt;&gt;שבוע_בדילוג[[#This Row],[וסת קבוע אחרון]],OR(F1382=28,F1382=29))),1,0),""))</f>
        <v/>
      </c>
      <c r="AJ1381" s="1" t="str">
        <f>IF(AND(שבוע_בדילוג[[#This Row],[הווסת פעיל?]]=1,B1382=1),1,"")</f>
        <v/>
      </c>
      <c r="AK1381" s="4">
        <f>IF(AND(שבוע_בדילוג[[#This Row],[הווסת פעיל?]]&lt;&gt;1,B1382&lt;&gt;1,B1382&lt;&gt;""),IF(שבוע_בדילוג[[#This Row],[LengthofCycle]]=F1382,1,0),"")</f>
        <v>1</v>
      </c>
      <c r="AL1381" s="4">
        <f>IF(AND(שבוע_בדילוג[[#This Row],[הווסת פעיל?]]&lt;&gt;1,B1382&lt;&gt;1,B1382&lt;&gt;""),IF(OR(שבוע_בדילוג[[#This Row],[LengthofCycle]]=F1382,F1382=29),1,0),"")</f>
        <v>1</v>
      </c>
      <c r="AM1381" s="4">
        <f>IF(AND(שבוע_בדילוג[[#This Row],[הווסת פעיל?]]&lt;&gt;1,B1382&lt;&gt;1,B1382&lt;&gt;""),IF(OR(שבוע_בדילוג[[#This Row],[LengthofCycle]]=F1382,F1382=29,F1382=28),1,0),"")</f>
        <v>1</v>
      </c>
    </row>
    <row r="1382" spans="1:39" x14ac:dyDescent="0.25">
      <c r="A1382" s="1" t="s">
        <v>167</v>
      </c>
      <c r="B1382" s="1">
        <v>11</v>
      </c>
      <c r="C1382" s="1">
        <v>0</v>
      </c>
      <c r="D1382" s="1">
        <v>1</v>
      </c>
      <c r="E1382" s="1">
        <v>0</v>
      </c>
      <c r="F1382" s="1">
        <v>31</v>
      </c>
      <c r="H1382" s="1">
        <f>שבוע_בדילוג[[#This Row],[LengthofCycle]]+1</f>
        <v>32</v>
      </c>
      <c r="I1382" s="1" t="str">
        <f>IF(IFERROR(LOOKUP(שבוע_בדילוג[[#This Row],[ClientID]],קביעויות[השבוע בדילוג]),FALSE)=שבוע_בדילוג[[#This Row],[ClientID]],1,"")</f>
        <v/>
      </c>
      <c r="J1382" s="1" t="str">
        <f>IF(AND(שבוע_בדילוג[[#This Row],[CycleNumber]]&gt;1,OR(B1383="",שבוע_בדילוג[[#This Row],[CycleNumber]]&gt;B1381)),IF(OR(AND(שבוע_בדילוג[[#This Row],[LengthofCycle]]=29,F1381=29),AND(שבוע_בדילוג[[#This Row],[LengthofCycle]]=36,F1381=36)),1,""),"")</f>
        <v/>
      </c>
      <c r="K1382" s="1" t="str">
        <f>IF(AND(שבוע_בדילוג[[#This Row],[וסת השבוע]]=1,J1381=1,שבוע_בדילוג[[#This Row],[CycleNumber]]&gt;B1381),1,"")</f>
        <v/>
      </c>
      <c r="L1382" s="1" t="str">
        <f>IF(שבוע_בדילוג[[#This Row],[CycleNumber]]=1,"",IF(שבוע_בדילוג[[#This Row],[וסת השבוע]]=1,0,IF(L1381="","",IF(L1381=0,IF(שבוע_בדילוג[[#This Row],[LengthofCycle]]=29,0,1),IF(L1381=1,IF(שבוע_בדילוג[[#This Row],[LengthofCycle]]+F1381=29*2,0,2),IF(L1381=2,IF(שבוע_בדילוג[[#This Row],[LengthofCycle]]+F1381+F1380=29*3,0,3),""))))))</f>
        <v/>
      </c>
      <c r="M1382" s="1" t="str">
        <f>IF(שבוע_בדילוג[[#This Row],[וסת השבוע]]=1,IF(שבוע_בדילוג[[#This Row],[וסת השבוע וההפלגה ביחד]]=1,M1381+1,0),IF(AND(שבוע_בדילוג[[#This Row],[CycleNumber]]&gt;B1381,שבוע_בדילוג[[#This Row],[CycleNumber]]&gt;1),IF(שבוע_בדילוג[[#This Row],[וסת השבוע פעיל?]]&lt;&gt;"",M1381+1,""),""))</f>
        <v/>
      </c>
      <c r="N1382" s="1" t="str">
        <f>IF(שבוע_בדילוג[[#This Row],[וסת השבוע פעיל?2]]="","",IF(AND(שבוע_בדילוג[[#This Row],[וסת השבוע פעיל?]]&lt;&gt;"",שבוע_בדילוג[[#This Row],[CycleNumber]]&lt;B1383,B1383&lt;&gt;"",שבוע_בדילוג[[#This Row],[וסת השבוע פעיל?]]&lt;3),IF(L1383=0,IF(AND(שבוע_בדילוג[[#This Row],[וסת השבוע פעיל?]]&gt;0,J1383=1),0,1),0),""))</f>
        <v/>
      </c>
      <c r="O1382" s="1" t="str">
        <f t="shared" si="108"/>
        <v/>
      </c>
      <c r="P1382" s="1" t="str">
        <f>IF(AND(שבוע_בדילוג[[#This Row],[חיזוי - שבוע]]=1,K1383=1),1,"")</f>
        <v/>
      </c>
      <c r="Q1382" s="1" t="str">
        <f>IF(AND(שבוע_בדילוג[[#This Row],[וסת השבוע פעיל?]]&lt;3,OR(שבוע_בדילוג[[#This Row],[CycleNumber]]&gt;B1383,B1383="")),1,"")</f>
        <v/>
      </c>
      <c r="R1382" s="1" t="str">
        <f>IF(AND(שבוע_בדילוג[[#This Row],[חיזוי - שבוע]]&lt;&gt;"",שבוע_בדילוג[[#This Row],[וסת השבוע פעיל?2]]=""),1,"")</f>
        <v/>
      </c>
      <c r="S1382" s="1" t="str">
        <f>IF(שבוע_בדילוג[[#This Row],[האישה קבעה וסת שבוע בדילוג?]]=1,IF(שבוע_בדילוג[[#This Row],[וסת השבוע פעיל?]]&lt;3,1,0),"")</f>
        <v/>
      </c>
      <c r="T13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2" s="1">
        <f t="shared" si="109"/>
        <v>0</v>
      </c>
      <c r="V1382" s="1">
        <f t="shared" si="110"/>
        <v>0</v>
      </c>
      <c r="W1382" s="1">
        <f t="shared" si="111"/>
        <v>0</v>
      </c>
      <c r="X1382" s="1" t="str">
        <f>IF(שבוע_בדילוג[[#This Row],[3 הפלגות זהות]]="","",IF(שבוע_בדילוג[[#This Row],[3 הפלגות זהות]]=1,שבוע_בדילוג[[#This Row],[LengthofCycle]],X1381))</f>
        <v/>
      </c>
      <c r="Z1382" s="1" t="str">
        <f>IF(OR(שבוע_בדילוג[[#This Row],[הווסת פעיל?]]=0,שבוע_בדילוג[[#This Row],[הווסת פעיל?]]=""),"",SUM(Z1381,שבוע_בדילוג[[#This Row],[הווסת פעיל?]]))</f>
        <v/>
      </c>
      <c r="AA1382" s="1" t="str">
        <f>IF(AND(שבוע_בדילוג[[#This Row],[כמה מחזורים עד עקירה]]&lt;&gt;"",Z1383=""),שבוע_בדילוג[[#This Row],[כמה מחזורים עד עקירה]],"")</f>
        <v/>
      </c>
      <c r="AB1382" s="1" t="str">
        <f>IF(AND(שבוע_בדילוג[[#This Row],[הווסת פעיל?]]=1,שבוע_בדילוג[[#This Row],[וסת קבוע אחרון]]&lt;&gt;X1381),שבוע_בדילוג[[#This Row],[וסת קבוע אחרון]],"")</f>
        <v/>
      </c>
      <c r="AC1382" s="1" t="str">
        <f>IF(AND(שבוע_בדילוג[[#This Row],[הווסת פעיל?]]=1,Y1381=0,שבוע_בדילוג[[#This Row],[וסת קבוע אחרון]]=X1381),שבוע_בדילוג[[#This Row],[וסת קבוע אחרון]],"")</f>
        <v/>
      </c>
      <c r="AD1382" s="1" t="str">
        <f>IF(AND(שבוע_בדילוג[[#This Row],[הווסת פעיל?]]=1,Y1381=0,שבוע_בדילוג[[#This Row],[וסת קבוע אחרון]]&lt;&gt;X1381),1,"")</f>
        <v/>
      </c>
      <c r="AE1382" s="1" t="str">
        <f>IF(AND(שבוע_בדילוג[[#This Row],[הווסת פעיל?]]&lt;&gt;"",B1383=1),שבוע_בדילוג[[#This Row],[CycleNumber]],"")</f>
        <v/>
      </c>
      <c r="AF1382" s="1" t="str">
        <f>IF(AND(שבוע_בדילוג[[#This Row],[הווסת פעיל?]]&lt;&gt;"",Y1381=""),שבוע_בדילוג[[#This Row],[CycleNumber]],"")</f>
        <v/>
      </c>
      <c r="AG1382" s="1" t="str">
        <f>IF(B1383=1,"",IF(שבוע_בדילוג[[#This Row],[הווסת פעיל?]]=1,IF(שבוע_בדילוג[[#This Row],[וסת קבוע אחרון]]=F1383,1,0),""))</f>
        <v/>
      </c>
      <c r="AH1382" s="1" t="str">
        <f>IF(B1383=1,"",IF(שבוע_בדילוג[[#This Row],[הווסת פעיל?]]=1,IF(OR(שבוע_בדילוג[[#This Row],[וסת קבוע אחרון]]=F1383,F1383=שבוע_בדילוג[[#This Row],[LengthofCycle]]),1,0),""))</f>
        <v/>
      </c>
      <c r="AI1382" s="1" t="str">
        <f>IF(B1383=1,"",IF(שבוע_בדילוג[[#This Row],[הווסת פעיל?]]=1,IF(OR(שבוע_בדילוג[[#This Row],[וסת קבוע אחרון]]=F1383,F1383=שבוע_בדילוג[[#This Row],[LengthofCycle]],AND(שבוע_בדילוג[[#This Row],[LengthofCycle]]&lt;&gt;שבוע_בדילוג[[#This Row],[וסת קבוע אחרון]],OR(F1383=28,F1383=29))),1,0),""))</f>
        <v/>
      </c>
      <c r="AJ1382" s="1" t="str">
        <f>IF(AND(שבוע_בדילוג[[#This Row],[הווסת פעיל?]]=1,B1383=1),1,"")</f>
        <v/>
      </c>
      <c r="AK1382" s="4">
        <f>IF(AND(שבוע_בדילוג[[#This Row],[הווסת פעיל?]]&lt;&gt;1,B1383&lt;&gt;1,B1383&lt;&gt;""),IF(שבוע_בדילוג[[#This Row],[LengthofCycle]]=F1383,1,0),"")</f>
        <v>0</v>
      </c>
      <c r="AL1382" s="4">
        <f>IF(AND(שבוע_בדילוג[[#This Row],[הווסת פעיל?]]&lt;&gt;1,B1383&lt;&gt;1,B1383&lt;&gt;""),IF(OR(שבוע_בדילוג[[#This Row],[LengthofCycle]]=F1383,F1383=29),1,0),"")</f>
        <v>0</v>
      </c>
      <c r="AM1382" s="4">
        <f>IF(AND(שבוע_בדילוג[[#This Row],[הווסת פעיל?]]&lt;&gt;1,B1383&lt;&gt;1,B1383&lt;&gt;""),IF(OR(שבוע_בדילוג[[#This Row],[LengthofCycle]]=F1383,F1383=29,F1383=28),1,0),"")</f>
        <v>0</v>
      </c>
    </row>
    <row r="1383" spans="1:39" x14ac:dyDescent="0.25">
      <c r="A1383" s="1" t="s">
        <v>167</v>
      </c>
      <c r="B1383" s="1">
        <v>12</v>
      </c>
      <c r="C1383" s="1">
        <v>0</v>
      </c>
      <c r="D1383" s="1">
        <v>1</v>
      </c>
      <c r="E1383" s="1">
        <v>0</v>
      </c>
      <c r="F1383" s="1">
        <v>27</v>
      </c>
      <c r="H1383" s="1">
        <f>שבוע_בדילוג[[#This Row],[LengthofCycle]]+1</f>
        <v>28</v>
      </c>
      <c r="I1383" s="1" t="str">
        <f>IF(IFERROR(LOOKUP(שבוע_בדילוג[[#This Row],[ClientID]],קביעויות[השבוע בדילוג]),FALSE)=שבוע_בדילוג[[#This Row],[ClientID]],1,"")</f>
        <v/>
      </c>
      <c r="J1383" s="1" t="str">
        <f>IF(AND(שבוע_בדילוג[[#This Row],[CycleNumber]]&gt;1,OR(B1384="",שבוע_בדילוג[[#This Row],[CycleNumber]]&gt;B1382)),IF(OR(AND(שבוע_בדילוג[[#This Row],[LengthofCycle]]=29,F1382=29),AND(שבוע_בדילוג[[#This Row],[LengthofCycle]]=36,F1382=36)),1,""),"")</f>
        <v/>
      </c>
      <c r="K1383" s="1" t="str">
        <f>IF(AND(שבוע_בדילוג[[#This Row],[וסת השבוע]]=1,J1382=1,שבוע_בדילוג[[#This Row],[CycleNumber]]&gt;B1382),1,"")</f>
        <v/>
      </c>
      <c r="L1383" s="1" t="str">
        <f>IF(שבוע_בדילוג[[#This Row],[CycleNumber]]=1,"",IF(שבוע_בדילוג[[#This Row],[וסת השבוע]]=1,0,IF(L1382="","",IF(L1382=0,IF(שבוע_בדילוג[[#This Row],[LengthofCycle]]=29,0,1),IF(L1382=1,IF(שבוע_בדילוג[[#This Row],[LengthofCycle]]+F1382=29*2,0,2),IF(L1382=2,IF(שבוע_בדילוג[[#This Row],[LengthofCycle]]+F1382+F1381=29*3,0,3),""))))))</f>
        <v/>
      </c>
      <c r="M1383" s="1" t="str">
        <f>IF(שבוע_בדילוג[[#This Row],[וסת השבוע]]=1,IF(שבוע_בדילוג[[#This Row],[וסת השבוע וההפלגה ביחד]]=1,M1382+1,0),IF(AND(שבוע_בדילוג[[#This Row],[CycleNumber]]&gt;B1382,שבוע_בדילוג[[#This Row],[CycleNumber]]&gt;1),IF(שבוע_בדילוג[[#This Row],[וסת השבוע פעיל?]]&lt;&gt;"",M1382+1,""),""))</f>
        <v/>
      </c>
      <c r="N1383" s="1" t="str">
        <f>IF(שבוע_בדילוג[[#This Row],[וסת השבוע פעיל?2]]="","",IF(AND(שבוע_בדילוג[[#This Row],[וסת השבוע פעיל?]]&lt;&gt;"",שבוע_בדילוג[[#This Row],[CycleNumber]]&lt;B1384,B1384&lt;&gt;"",שבוע_בדילוג[[#This Row],[וסת השבוע פעיל?]]&lt;3),IF(L1384=0,IF(AND(שבוע_בדילוג[[#This Row],[וסת השבוע פעיל?]]&gt;0,J1384=1),0,1),0),""))</f>
        <v/>
      </c>
      <c r="O1383" s="1" t="str">
        <f t="shared" si="108"/>
        <v/>
      </c>
      <c r="P1383" s="1" t="str">
        <f>IF(AND(שבוע_בדילוג[[#This Row],[חיזוי - שבוע]]=1,K1384=1),1,"")</f>
        <v/>
      </c>
      <c r="Q1383" s="1" t="str">
        <f>IF(AND(שבוע_בדילוג[[#This Row],[וסת השבוע פעיל?]]&lt;3,OR(שבוע_בדילוג[[#This Row],[CycleNumber]]&gt;B1384,B1384="")),1,"")</f>
        <v/>
      </c>
      <c r="R1383" s="1" t="str">
        <f>IF(AND(שבוע_בדילוג[[#This Row],[חיזוי - שבוע]]&lt;&gt;"",שבוע_בדילוג[[#This Row],[וסת השבוע פעיל?2]]=""),1,"")</f>
        <v/>
      </c>
      <c r="S1383" s="1" t="str">
        <f>IF(שבוע_בדילוג[[#This Row],[האישה קבעה וסת שבוע בדילוג?]]=1,IF(שבוע_בדילוג[[#This Row],[וסת השבוע פעיל?]]&lt;3,1,0),"")</f>
        <v/>
      </c>
      <c r="T13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3" s="1">
        <f t="shared" si="109"/>
        <v>0</v>
      </c>
      <c r="V1383" s="1">
        <f t="shared" si="110"/>
        <v>0</v>
      </c>
      <c r="W1383" s="1">
        <f t="shared" si="111"/>
        <v>0</v>
      </c>
      <c r="X1383" s="1" t="str">
        <f>IF(שבוע_בדילוג[[#This Row],[3 הפלגות זהות]]="","",IF(שבוע_בדילוג[[#This Row],[3 הפלגות זהות]]=1,שבוע_בדילוג[[#This Row],[LengthofCycle]],X1382))</f>
        <v/>
      </c>
      <c r="Z1383" s="1" t="str">
        <f>IF(OR(שבוע_בדילוג[[#This Row],[הווסת פעיל?]]=0,שבוע_בדילוג[[#This Row],[הווסת פעיל?]]=""),"",SUM(Z1382,שבוע_בדילוג[[#This Row],[הווסת פעיל?]]))</f>
        <v/>
      </c>
      <c r="AA1383" s="1" t="str">
        <f>IF(AND(שבוע_בדילוג[[#This Row],[כמה מחזורים עד עקירה]]&lt;&gt;"",Z1384=""),שבוע_בדילוג[[#This Row],[כמה מחזורים עד עקירה]],"")</f>
        <v/>
      </c>
      <c r="AB1383" s="1" t="str">
        <f>IF(AND(שבוע_בדילוג[[#This Row],[הווסת פעיל?]]=1,שבוע_בדילוג[[#This Row],[וסת קבוע אחרון]]&lt;&gt;X1382),שבוע_בדילוג[[#This Row],[וסת קבוע אחרון]],"")</f>
        <v/>
      </c>
      <c r="AC1383" s="1" t="str">
        <f>IF(AND(שבוע_בדילוג[[#This Row],[הווסת פעיל?]]=1,Y1382=0,שבוע_בדילוג[[#This Row],[וסת קבוע אחרון]]=X1382),שבוע_בדילוג[[#This Row],[וסת קבוע אחרון]],"")</f>
        <v/>
      </c>
      <c r="AD1383" s="1" t="str">
        <f>IF(AND(שבוע_בדילוג[[#This Row],[הווסת פעיל?]]=1,Y1382=0,שבוע_בדילוג[[#This Row],[וסת קבוע אחרון]]&lt;&gt;X1382),1,"")</f>
        <v/>
      </c>
      <c r="AE1383" s="1" t="str">
        <f>IF(AND(שבוע_בדילוג[[#This Row],[הווסת פעיל?]]&lt;&gt;"",B1384=1),שבוע_בדילוג[[#This Row],[CycleNumber]],"")</f>
        <v/>
      </c>
      <c r="AF1383" s="1" t="str">
        <f>IF(AND(שבוע_בדילוג[[#This Row],[הווסת פעיל?]]&lt;&gt;"",Y1382=""),שבוע_בדילוג[[#This Row],[CycleNumber]],"")</f>
        <v/>
      </c>
      <c r="AG1383" s="1" t="str">
        <f>IF(B1384=1,"",IF(שבוע_בדילוג[[#This Row],[הווסת פעיל?]]=1,IF(שבוע_בדילוג[[#This Row],[וסת קבוע אחרון]]=F1384,1,0),""))</f>
        <v/>
      </c>
      <c r="AH1383" s="1" t="str">
        <f>IF(B1384=1,"",IF(שבוע_בדילוג[[#This Row],[הווסת פעיל?]]=1,IF(OR(שבוע_בדילוג[[#This Row],[וסת קבוע אחרון]]=F1384,F1384=שבוע_בדילוג[[#This Row],[LengthofCycle]]),1,0),""))</f>
        <v/>
      </c>
      <c r="AI1383" s="1" t="str">
        <f>IF(B1384=1,"",IF(שבוע_בדילוג[[#This Row],[הווסת פעיל?]]=1,IF(OR(שבוע_בדילוג[[#This Row],[וסת קבוע אחרון]]=F1384,F1384=שבוע_בדילוג[[#This Row],[LengthofCycle]],AND(שבוע_בדילוג[[#This Row],[LengthofCycle]]&lt;&gt;שבוע_בדילוג[[#This Row],[וסת קבוע אחרון]],OR(F1384=28,F1384=29))),1,0),""))</f>
        <v/>
      </c>
      <c r="AJ1383" s="1" t="str">
        <f>IF(AND(שבוע_בדילוג[[#This Row],[הווסת פעיל?]]=1,B1384=1),1,"")</f>
        <v/>
      </c>
      <c r="AK1383" s="4" t="str">
        <f>IF(AND(שבוע_בדילוג[[#This Row],[הווסת פעיל?]]&lt;&gt;1,B1384&lt;&gt;1,B1384&lt;&gt;""),IF(שבוע_בדילוג[[#This Row],[LengthofCycle]]=F1384,1,0),"")</f>
        <v/>
      </c>
      <c r="AL1383" s="4" t="str">
        <f>IF(AND(שבוע_בדילוג[[#This Row],[הווסת פעיל?]]&lt;&gt;1,B1384&lt;&gt;1,B1384&lt;&gt;""),IF(OR(שבוע_בדילוג[[#This Row],[LengthofCycle]]=F1384,F1384=29),1,0),"")</f>
        <v/>
      </c>
      <c r="AM1383" s="4" t="str">
        <f>IF(AND(שבוע_בדילוג[[#This Row],[הווסת פעיל?]]&lt;&gt;1,B1384&lt;&gt;1,B1384&lt;&gt;""),IF(OR(שבוע_בדילוג[[#This Row],[LengthofCycle]]=F1384,F1384=29,F1384=28),1,0),"")</f>
        <v/>
      </c>
    </row>
    <row r="1384" spans="1:39" x14ac:dyDescent="0.25">
      <c r="A1384" s="1" t="s">
        <v>168</v>
      </c>
      <c r="B1384" s="1">
        <v>1</v>
      </c>
      <c r="C1384" s="1">
        <v>0</v>
      </c>
      <c r="D1384" s="1">
        <v>1</v>
      </c>
      <c r="E1384" s="1">
        <v>0</v>
      </c>
      <c r="F1384" s="1">
        <v>29</v>
      </c>
      <c r="H1384" s="1">
        <f>שבוע_בדילוג[[#This Row],[LengthofCycle]]+1</f>
        <v>30</v>
      </c>
      <c r="I1384" s="1">
        <f>IF(IFERROR(LOOKUP(שבוע_בדילוג[[#This Row],[ClientID]],קביעויות[השבוע בדילוג]),FALSE)=שבוע_בדילוג[[#This Row],[ClientID]],1,"")</f>
        <v>1</v>
      </c>
      <c r="J1384" s="1" t="str">
        <f>IF(AND(שבוע_בדילוג[[#This Row],[CycleNumber]]&gt;1,OR(B1385="",שבוע_בדילוג[[#This Row],[CycleNumber]]&gt;B1383)),IF(OR(AND(שבוע_בדילוג[[#This Row],[LengthofCycle]]=29,F1383=29),AND(שבוע_בדילוג[[#This Row],[LengthofCycle]]=36,F1383=36)),1,""),"")</f>
        <v/>
      </c>
      <c r="K1384" s="1" t="str">
        <f>IF(AND(שבוע_בדילוג[[#This Row],[וסת השבוע]]=1,J1383=1,שבוע_בדילוג[[#This Row],[CycleNumber]]&gt;B1383),1,"")</f>
        <v/>
      </c>
      <c r="L1384" s="1" t="str">
        <f>IF(שבוע_בדילוג[[#This Row],[CycleNumber]]=1,"",IF(שבוע_בדילוג[[#This Row],[וסת השבוע]]=1,0,IF(L1383="","",IF(L1383=0,IF(שבוע_בדילוג[[#This Row],[LengthofCycle]]=29,0,1),IF(L1383=1,IF(שבוע_בדילוג[[#This Row],[LengthofCycle]]+F1383=29*2,0,2),IF(L1383=2,IF(שבוע_בדילוג[[#This Row],[LengthofCycle]]+F1383+F1382=29*3,0,3),""))))))</f>
        <v/>
      </c>
      <c r="M1384" s="1" t="str">
        <f>IF(שבוע_בדילוג[[#This Row],[וסת השבוע]]=1,IF(שבוע_בדילוג[[#This Row],[וסת השבוע וההפלגה ביחד]]=1,M1383+1,0),IF(AND(שבוע_בדילוג[[#This Row],[CycleNumber]]&gt;B1383,שבוע_בדילוג[[#This Row],[CycleNumber]]&gt;1),IF(שבוע_בדילוג[[#This Row],[וסת השבוע פעיל?]]&lt;&gt;"",M1383+1,""),""))</f>
        <v/>
      </c>
      <c r="N1384" s="1" t="str">
        <f>IF(שבוע_בדילוג[[#This Row],[וסת השבוע פעיל?2]]="","",IF(AND(שבוע_בדילוג[[#This Row],[וסת השבוע פעיל?]]&lt;&gt;"",שבוע_בדילוג[[#This Row],[CycleNumber]]&lt;B1385,B1385&lt;&gt;"",שבוע_בדילוג[[#This Row],[וסת השבוע פעיל?]]&lt;3),IF(L1385=0,IF(AND(שבוע_בדילוג[[#This Row],[וסת השבוע פעיל?]]&gt;0,J1385=1),0,1),0),""))</f>
        <v/>
      </c>
      <c r="O1384" s="1" t="str">
        <f t="shared" si="108"/>
        <v/>
      </c>
      <c r="P1384" s="1" t="str">
        <f>IF(AND(שבוע_בדילוג[[#This Row],[חיזוי - שבוע]]=1,K1385=1),1,"")</f>
        <v/>
      </c>
      <c r="Q1384" s="1" t="str">
        <f>IF(AND(שבוע_בדילוג[[#This Row],[וסת השבוע פעיל?]]&lt;3,OR(שבוע_בדילוג[[#This Row],[CycleNumber]]&gt;B1385,B1385="")),1,"")</f>
        <v/>
      </c>
      <c r="R1384" s="1" t="str">
        <f>IF(AND(שבוע_בדילוג[[#This Row],[חיזוי - שבוע]]&lt;&gt;"",שבוע_בדילוג[[#This Row],[וסת השבוע פעיל?2]]=""),1,"")</f>
        <v/>
      </c>
      <c r="S1384" s="1">
        <f>IF(שבוע_בדילוג[[#This Row],[האישה קבעה וסת שבוע בדילוג?]]=1,IF(שבוע_בדילוג[[#This Row],[וסת השבוע פעיל?]]&lt;3,1,0),"")</f>
        <v>0</v>
      </c>
      <c r="T13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4" s="1" t="str">
        <f t="shared" si="109"/>
        <v/>
      </c>
      <c r="V1384" s="1" t="str">
        <f t="shared" si="110"/>
        <v/>
      </c>
      <c r="W1384" s="1" t="str">
        <f t="shared" si="111"/>
        <v/>
      </c>
      <c r="X1384" s="1" t="str">
        <f>IF(שבוע_בדילוג[[#This Row],[3 הפלגות זהות]]="","",IF(שבוע_בדילוג[[#This Row],[3 הפלגות זהות]]=1,שבוע_בדילוג[[#This Row],[LengthofCycle]],X1383))</f>
        <v/>
      </c>
      <c r="Y1384" s="1" t="str">
        <f>IF(שבוע_בדילוג[[#This Row],[וסת קבוע אחרון]]="","",IF(OR(שבוע_בדילוג[[#This Row],[LengthofCycle]]=שבוע_בדילוג[[#This Row],[וסת קבוע אחרון]],F1383=שבוע_בדילוג[[#This Row],[וסת קבוע אחרון]],F1382=שבוע_בדילוג[[#This Row],[וסת קבוע אחרון]]),1,0))</f>
        <v/>
      </c>
      <c r="Z1384" s="1" t="str">
        <f>IF(OR(שבוע_בדילוג[[#This Row],[הווסת פעיל?]]=0,שבוע_בדילוג[[#This Row],[הווסת פעיל?]]=""),"",SUM(Z1383,שבוע_בדילוג[[#This Row],[הווסת פעיל?]]))</f>
        <v/>
      </c>
      <c r="AA1384" s="1" t="str">
        <f>IF(AND(שבוע_בדילוג[[#This Row],[כמה מחזורים עד עקירה]]&lt;&gt;"",Z1385=""),שבוע_בדילוג[[#This Row],[כמה מחזורים עד עקירה]],"")</f>
        <v/>
      </c>
      <c r="AB1384" s="1" t="str">
        <f>IF(AND(שבוע_בדילוג[[#This Row],[הווסת פעיל?]]=1,שבוע_בדילוג[[#This Row],[וסת קבוע אחרון]]&lt;&gt;X1383),שבוע_בדילוג[[#This Row],[וסת קבוע אחרון]],"")</f>
        <v/>
      </c>
      <c r="AC1384" s="1" t="str">
        <f>IF(AND(שבוע_בדילוג[[#This Row],[הווסת פעיל?]]=1,Y1383=0,שבוע_בדילוג[[#This Row],[וסת קבוע אחרון]]=X1383),שבוע_בדילוג[[#This Row],[וסת קבוע אחרון]],"")</f>
        <v/>
      </c>
      <c r="AD1384" s="1" t="str">
        <f>IF(AND(שבוע_בדילוג[[#This Row],[הווסת פעיל?]]=1,Y1383=0,שבוע_בדילוג[[#This Row],[וסת קבוע אחרון]]&lt;&gt;X1383),1,"")</f>
        <v/>
      </c>
      <c r="AE1384" s="1" t="str">
        <f>IF(AND(שבוע_בדילוג[[#This Row],[הווסת פעיל?]]&lt;&gt;"",B1385=1),שבוע_בדילוג[[#This Row],[CycleNumber]],"")</f>
        <v/>
      </c>
      <c r="AF1384" s="1" t="str">
        <f>IF(AND(שבוע_בדילוג[[#This Row],[הווסת פעיל?]]&lt;&gt;"",Y1383=""),שבוע_בדילוג[[#This Row],[CycleNumber]],"")</f>
        <v/>
      </c>
      <c r="AG1384" s="1" t="str">
        <f>IF(B1385=1,"",IF(שבוע_בדילוג[[#This Row],[הווסת פעיל?]]=1,IF(שבוע_בדילוג[[#This Row],[וסת קבוע אחרון]]=F1385,1,0),""))</f>
        <v/>
      </c>
      <c r="AH1384" s="1" t="str">
        <f>IF(B1385=1,"",IF(שבוע_בדילוג[[#This Row],[הווסת פעיל?]]=1,IF(OR(שבוע_בדילוג[[#This Row],[וסת קבוע אחרון]]=F1385,F1385=שבוע_בדילוג[[#This Row],[LengthofCycle]]),1,0),""))</f>
        <v/>
      </c>
      <c r="AI1384" s="1" t="str">
        <f>IF(B1385=1,"",IF(שבוע_בדילוג[[#This Row],[הווסת פעיל?]]=1,IF(OR(שבוע_בדילוג[[#This Row],[וסת קבוע אחרון]]=F1385,F1385=שבוע_בדילוג[[#This Row],[LengthofCycle]],AND(שבוע_בדילוג[[#This Row],[LengthofCycle]]&lt;&gt;שבוע_בדילוג[[#This Row],[וסת קבוע אחרון]],OR(F1385=28,F1385=29))),1,0),""))</f>
        <v/>
      </c>
      <c r="AJ1384" s="1" t="str">
        <f>IF(AND(שבוע_בדילוג[[#This Row],[הווסת פעיל?]]=1,B1385=1),1,"")</f>
        <v/>
      </c>
      <c r="AK1384" s="4">
        <f>IF(AND(שבוע_בדילוג[[#This Row],[הווסת פעיל?]]&lt;&gt;1,B1385&lt;&gt;1,B1385&lt;&gt;""),IF(שבוע_בדילוג[[#This Row],[LengthofCycle]]=F1385,1,0),"")</f>
        <v>0</v>
      </c>
      <c r="AL1384" s="4">
        <f>IF(AND(שבוע_בדילוג[[#This Row],[הווסת פעיל?]]&lt;&gt;1,B1385&lt;&gt;1,B1385&lt;&gt;""),IF(OR(שבוע_בדילוג[[#This Row],[LengthofCycle]]=F1385,F1385=29),1,0),"")</f>
        <v>0</v>
      </c>
      <c r="AM1384" s="4">
        <f>IF(AND(שבוע_בדילוג[[#This Row],[הווסת פעיל?]]&lt;&gt;1,B1385&lt;&gt;1,B1385&lt;&gt;""),IF(OR(שבוע_בדילוג[[#This Row],[LengthofCycle]]=F1385,F1385=29,F1385=28),1,0),"")</f>
        <v>0</v>
      </c>
    </row>
    <row r="1385" spans="1:39" x14ac:dyDescent="0.25">
      <c r="A1385" s="1" t="s">
        <v>168</v>
      </c>
      <c r="B1385" s="1">
        <v>2</v>
      </c>
      <c r="C1385" s="1">
        <v>0</v>
      </c>
      <c r="D1385" s="1">
        <v>1</v>
      </c>
      <c r="E1385" s="1">
        <v>0</v>
      </c>
      <c r="F1385" s="1">
        <v>26</v>
      </c>
      <c r="H1385" s="1">
        <f>שבוע_בדילוג[[#This Row],[LengthofCycle]]+1</f>
        <v>27</v>
      </c>
      <c r="I1385" s="1">
        <f>IF(IFERROR(LOOKUP(שבוע_בדילוג[[#This Row],[ClientID]],קביעויות[השבוע בדילוג]),FALSE)=שבוע_בדילוג[[#This Row],[ClientID]],1,"")</f>
        <v>1</v>
      </c>
      <c r="J1385" s="1" t="str">
        <f>IF(AND(שבוע_בדילוג[[#This Row],[CycleNumber]]&gt;1,OR(B1386="",שבוע_בדילוג[[#This Row],[CycleNumber]]&gt;B1384)),IF(OR(AND(שבוע_בדילוג[[#This Row],[LengthofCycle]]=29,F1384=29),AND(שבוע_בדילוג[[#This Row],[LengthofCycle]]=36,F1384=36)),1,""),"")</f>
        <v/>
      </c>
      <c r="K1385" s="1" t="str">
        <f>IF(AND(שבוע_בדילוג[[#This Row],[וסת השבוע]]=1,J1384=1,שבוע_בדילוג[[#This Row],[CycleNumber]]&gt;B1384),1,"")</f>
        <v/>
      </c>
      <c r="L1385" s="1" t="str">
        <f>IF(שבוע_בדילוג[[#This Row],[CycleNumber]]=1,"",IF(שבוע_בדילוג[[#This Row],[וסת השבוע]]=1,0,IF(L1384="","",IF(L1384=0,IF(שבוע_בדילוג[[#This Row],[LengthofCycle]]=29,0,1),IF(L1384=1,IF(שבוע_בדילוג[[#This Row],[LengthofCycle]]+F1384=29*2,0,2),IF(L1384=2,IF(שבוע_בדילוג[[#This Row],[LengthofCycle]]+F1384+F1383=29*3,0,3),""))))))</f>
        <v/>
      </c>
      <c r="M1385" s="1" t="str">
        <f>IF(שבוע_בדילוג[[#This Row],[וסת השבוע]]=1,IF(שבוע_בדילוג[[#This Row],[וסת השבוע וההפלגה ביחד]]=1,M1384+1,0),IF(AND(שבוע_בדילוג[[#This Row],[CycleNumber]]&gt;B1384,שבוע_בדילוג[[#This Row],[CycleNumber]]&gt;1),IF(שבוע_בדילוג[[#This Row],[וסת השבוע פעיל?]]&lt;&gt;"",M1384+1,""),""))</f>
        <v/>
      </c>
      <c r="N1385" s="1" t="str">
        <f>IF(שבוע_בדילוג[[#This Row],[וסת השבוע פעיל?2]]="","",IF(AND(שבוע_בדילוג[[#This Row],[וסת השבוע פעיל?]]&lt;&gt;"",שבוע_בדילוג[[#This Row],[CycleNumber]]&lt;B1386,B1386&lt;&gt;"",שבוע_בדילוג[[#This Row],[וסת השבוע פעיל?]]&lt;3),IF(L1386=0,IF(AND(שבוע_בדילוג[[#This Row],[וסת השבוע פעיל?]]&gt;0,J1386=1),0,1),0),""))</f>
        <v/>
      </c>
      <c r="O1385" s="1" t="str">
        <f t="shared" si="108"/>
        <v/>
      </c>
      <c r="P1385" s="1" t="str">
        <f>IF(AND(שבוע_בדילוג[[#This Row],[חיזוי - שבוע]]=1,K1386=1),1,"")</f>
        <v/>
      </c>
      <c r="Q1385" s="1" t="str">
        <f>IF(AND(שבוע_בדילוג[[#This Row],[וסת השבוע פעיל?]]&lt;3,OR(שבוע_בדילוג[[#This Row],[CycleNumber]]&gt;B1386,B1386="")),1,"")</f>
        <v/>
      </c>
      <c r="R1385" s="1" t="str">
        <f>IF(AND(שבוע_בדילוג[[#This Row],[חיזוי - שבוע]]&lt;&gt;"",שבוע_בדילוג[[#This Row],[וסת השבוע פעיל?2]]=""),1,"")</f>
        <v/>
      </c>
      <c r="S1385" s="1">
        <f>IF(שבוע_בדילוג[[#This Row],[האישה קבעה וסת שבוע בדילוג?]]=1,IF(שבוע_בדילוג[[#This Row],[וסת השבוע פעיל?]]&lt;3,1,0),"")</f>
        <v>0</v>
      </c>
      <c r="T13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5" s="1" t="str">
        <f t="shared" si="109"/>
        <v/>
      </c>
      <c r="V1385" s="1" t="str">
        <f t="shared" si="110"/>
        <v/>
      </c>
      <c r="W1385" s="1" t="str">
        <f t="shared" si="111"/>
        <v/>
      </c>
      <c r="X1385" s="1" t="str">
        <f>IF(שבוע_בדילוג[[#This Row],[3 הפלגות זהות]]="","",IF(שבוע_בדילוג[[#This Row],[3 הפלגות זהות]]=1,שבוע_בדילוג[[#This Row],[LengthofCycle]],X1384))</f>
        <v/>
      </c>
      <c r="Y1385" s="1" t="str">
        <f>IF(שבוע_בדילוג[[#This Row],[וסת קבוע אחרון]]="","",IF(OR(שבוע_בדילוג[[#This Row],[LengthofCycle]]=שבוע_בדילוג[[#This Row],[וסת קבוע אחרון]],F1384=שבוע_בדילוג[[#This Row],[וסת קבוע אחרון]],F1383=שבוע_בדילוג[[#This Row],[וסת קבוע אחרון]]),1,0))</f>
        <v/>
      </c>
      <c r="Z1385" s="1" t="str">
        <f>IF(OR(שבוע_בדילוג[[#This Row],[הווסת פעיל?]]=0,שבוע_בדילוג[[#This Row],[הווסת פעיל?]]=""),"",SUM(Z1384,שבוע_בדילוג[[#This Row],[הווסת פעיל?]]))</f>
        <v/>
      </c>
      <c r="AA1385" s="1" t="str">
        <f>IF(AND(שבוע_בדילוג[[#This Row],[כמה מחזורים עד עקירה]]&lt;&gt;"",Z1386=""),שבוע_בדילוג[[#This Row],[כמה מחזורים עד עקירה]],"")</f>
        <v/>
      </c>
      <c r="AB1385" s="1" t="str">
        <f>IF(AND(שבוע_בדילוג[[#This Row],[הווסת פעיל?]]=1,שבוע_בדילוג[[#This Row],[וסת קבוע אחרון]]&lt;&gt;X1384),שבוע_בדילוג[[#This Row],[וסת קבוע אחרון]],"")</f>
        <v/>
      </c>
      <c r="AC1385" s="1" t="str">
        <f>IF(AND(שבוע_בדילוג[[#This Row],[הווסת פעיל?]]=1,Y1384=0,שבוע_בדילוג[[#This Row],[וסת קבוע אחרון]]=X1384),שבוע_בדילוג[[#This Row],[וסת קבוע אחרון]],"")</f>
        <v/>
      </c>
      <c r="AD1385" s="1" t="str">
        <f>IF(AND(שבוע_בדילוג[[#This Row],[הווסת פעיל?]]=1,Y1384=0,שבוע_בדילוג[[#This Row],[וסת קבוע אחרון]]&lt;&gt;X1384),1,"")</f>
        <v/>
      </c>
      <c r="AE1385" s="1" t="str">
        <f>IF(AND(שבוע_בדילוג[[#This Row],[הווסת פעיל?]]&lt;&gt;"",B1386=1),שבוע_בדילוג[[#This Row],[CycleNumber]],"")</f>
        <v/>
      </c>
      <c r="AF1385" s="1" t="str">
        <f>IF(AND(שבוע_בדילוג[[#This Row],[הווסת פעיל?]]&lt;&gt;"",Y1384=""),שבוע_בדילוג[[#This Row],[CycleNumber]],"")</f>
        <v/>
      </c>
      <c r="AG1385" s="1" t="str">
        <f>IF(B1386=1,"",IF(שבוע_בדילוג[[#This Row],[הווסת פעיל?]]=1,IF(שבוע_בדילוג[[#This Row],[וסת קבוע אחרון]]=F1386,1,0),""))</f>
        <v/>
      </c>
      <c r="AH1385" s="1" t="str">
        <f>IF(B1386=1,"",IF(שבוע_בדילוג[[#This Row],[הווסת פעיל?]]=1,IF(OR(שבוע_בדילוג[[#This Row],[וסת קבוע אחרון]]=F1386,F1386=שבוע_בדילוג[[#This Row],[LengthofCycle]]),1,0),""))</f>
        <v/>
      </c>
      <c r="AI1385" s="1" t="str">
        <f>IF(B1386=1,"",IF(שבוע_בדילוג[[#This Row],[הווסת פעיל?]]=1,IF(OR(שבוע_בדילוג[[#This Row],[וסת קבוע אחרון]]=F1386,F1386=שבוע_בדילוג[[#This Row],[LengthofCycle]],AND(שבוע_בדילוג[[#This Row],[LengthofCycle]]&lt;&gt;שבוע_בדילוג[[#This Row],[וסת קבוע אחרון]],OR(F1386=28,F1386=29))),1,0),""))</f>
        <v/>
      </c>
      <c r="AJ1385" s="1" t="str">
        <f>IF(AND(שבוע_בדילוג[[#This Row],[הווסת פעיל?]]=1,B1386=1),1,"")</f>
        <v/>
      </c>
      <c r="AK1385" s="4">
        <f>IF(AND(שבוע_בדילוג[[#This Row],[הווסת פעיל?]]&lt;&gt;1,B1386&lt;&gt;1,B1386&lt;&gt;""),IF(שבוע_בדילוג[[#This Row],[LengthofCycle]]=F1386,1,0),"")</f>
        <v>0</v>
      </c>
      <c r="AL1385" s="4">
        <f>IF(AND(שבוע_בדילוג[[#This Row],[הווסת פעיל?]]&lt;&gt;1,B1386&lt;&gt;1,B1386&lt;&gt;""),IF(OR(שבוע_בדילוג[[#This Row],[LengthofCycle]]=F1386,F1386=29),1,0),"")</f>
        <v>0</v>
      </c>
      <c r="AM1385" s="4">
        <f>IF(AND(שבוע_בדילוג[[#This Row],[הווסת פעיל?]]&lt;&gt;1,B1386&lt;&gt;1,B1386&lt;&gt;""),IF(OR(שבוע_בדילוג[[#This Row],[LengthofCycle]]=F1386,F1386=29,F1386=28),1,0),"")</f>
        <v>1</v>
      </c>
    </row>
    <row r="1386" spans="1:39" x14ac:dyDescent="0.25">
      <c r="A1386" s="1" t="s">
        <v>168</v>
      </c>
      <c r="B1386" s="1">
        <v>3</v>
      </c>
      <c r="C1386" s="1">
        <v>0</v>
      </c>
      <c r="D1386" s="1">
        <v>1</v>
      </c>
      <c r="E1386" s="1">
        <v>0</v>
      </c>
      <c r="F1386" s="1">
        <v>28</v>
      </c>
      <c r="H1386" s="1">
        <f>שבוע_בדילוג[[#This Row],[LengthofCycle]]+1</f>
        <v>29</v>
      </c>
      <c r="I1386" s="1">
        <f>IF(IFERROR(LOOKUP(שבוע_בדילוג[[#This Row],[ClientID]],קביעויות[השבוע בדילוג]),FALSE)=שבוע_בדילוג[[#This Row],[ClientID]],1,"")</f>
        <v>1</v>
      </c>
      <c r="J1386" s="1" t="str">
        <f>IF(AND(שבוע_בדילוג[[#This Row],[CycleNumber]]&gt;1,OR(B1387="",שבוע_בדילוג[[#This Row],[CycleNumber]]&gt;B1385)),IF(OR(AND(שבוע_בדילוג[[#This Row],[LengthofCycle]]=29,F1385=29),AND(שבוע_בדילוג[[#This Row],[LengthofCycle]]=36,F1385=36)),1,""),"")</f>
        <v/>
      </c>
      <c r="K1386" s="1" t="str">
        <f>IF(AND(שבוע_בדילוג[[#This Row],[וסת השבוע]]=1,J1385=1,שבוע_בדילוג[[#This Row],[CycleNumber]]&gt;B1385),1,"")</f>
        <v/>
      </c>
      <c r="L1386" s="1" t="str">
        <f>IF(שבוע_בדילוג[[#This Row],[CycleNumber]]=1,"",IF(שבוע_בדילוג[[#This Row],[וסת השבוע]]=1,0,IF(L1385="","",IF(L1385=0,IF(שבוע_בדילוג[[#This Row],[LengthofCycle]]=29,0,1),IF(L1385=1,IF(שבוע_בדילוג[[#This Row],[LengthofCycle]]+F1385=29*2,0,2),IF(L1385=2,IF(שבוע_בדילוג[[#This Row],[LengthofCycle]]+F1385+F1384=29*3,0,3),""))))))</f>
        <v/>
      </c>
      <c r="M1386" s="1" t="str">
        <f>IF(שבוע_בדילוג[[#This Row],[וסת השבוע]]=1,IF(שבוע_בדילוג[[#This Row],[וסת השבוע וההפלגה ביחד]]=1,M1385+1,0),IF(AND(שבוע_בדילוג[[#This Row],[CycleNumber]]&gt;B1385,שבוע_בדילוג[[#This Row],[CycleNumber]]&gt;1),IF(שבוע_בדילוג[[#This Row],[וסת השבוע פעיל?]]&lt;&gt;"",M1385+1,""),""))</f>
        <v/>
      </c>
      <c r="N1386" s="1" t="str">
        <f>IF(שבוע_בדילוג[[#This Row],[וסת השבוע פעיל?2]]="","",IF(AND(שבוע_בדילוג[[#This Row],[וסת השבוע פעיל?]]&lt;&gt;"",שבוע_בדילוג[[#This Row],[CycleNumber]]&lt;B1387,B1387&lt;&gt;"",שבוע_בדילוג[[#This Row],[וסת השבוע פעיל?]]&lt;3),IF(L1387=0,IF(AND(שבוע_בדילוג[[#This Row],[וסת השבוע פעיל?]]&gt;0,J1387=1),0,1),0),""))</f>
        <v/>
      </c>
      <c r="O1386" s="1" t="str">
        <f t="shared" si="108"/>
        <v/>
      </c>
      <c r="P1386" s="1" t="str">
        <f>IF(AND(שבוע_בדילוג[[#This Row],[חיזוי - שבוע]]=1,K1387=1),1,"")</f>
        <v/>
      </c>
      <c r="Q1386" s="1" t="str">
        <f>IF(AND(שבוע_בדילוג[[#This Row],[וסת השבוע פעיל?]]&lt;3,OR(שבוע_בדילוג[[#This Row],[CycleNumber]]&gt;B1387,B1387="")),1,"")</f>
        <v/>
      </c>
      <c r="R1386" s="1" t="str">
        <f>IF(AND(שבוע_בדילוג[[#This Row],[חיזוי - שבוע]]&lt;&gt;"",שבוע_בדילוג[[#This Row],[וסת השבוע פעיל?2]]=""),1,"")</f>
        <v/>
      </c>
      <c r="S1386" s="1">
        <f>IF(שבוע_בדילוג[[#This Row],[האישה קבעה וסת שבוע בדילוג?]]=1,IF(שבוע_בדילוג[[#This Row],[וסת השבוע פעיל?]]&lt;3,1,0),"")</f>
        <v>0</v>
      </c>
      <c r="T13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6" s="1">
        <f t="shared" si="109"/>
        <v>0</v>
      </c>
      <c r="V1386" s="1" t="str">
        <f t="shared" si="110"/>
        <v/>
      </c>
      <c r="W1386" s="1" t="str">
        <f t="shared" si="111"/>
        <v/>
      </c>
      <c r="X1386" s="1" t="str">
        <f>IF(שבוע_בדילוג[[#This Row],[3 הפלגות זהות]]="","",IF(שבוע_בדילוג[[#This Row],[3 הפלגות זהות]]=1,שבוע_בדילוג[[#This Row],[LengthofCycle]],X1385))</f>
        <v/>
      </c>
      <c r="Y1386" s="1" t="str">
        <f>IF(שבוע_בדילוג[[#This Row],[וסת קבוע אחרון]]="","",IF(OR(שבוע_בדילוג[[#This Row],[LengthofCycle]]=שבוע_בדילוג[[#This Row],[וסת קבוע אחרון]],F1385=שבוע_בדילוג[[#This Row],[וסת קבוע אחרון]],F1384=שבוע_בדילוג[[#This Row],[וסת קבוע אחרון]]),1,0))</f>
        <v/>
      </c>
      <c r="Z1386" s="1" t="str">
        <f>IF(OR(שבוע_בדילוג[[#This Row],[הווסת פעיל?]]=0,שבוע_בדילוג[[#This Row],[הווסת פעיל?]]=""),"",SUM(Z1385,שבוע_בדילוג[[#This Row],[הווסת פעיל?]]))</f>
        <v/>
      </c>
      <c r="AA1386" s="1" t="str">
        <f>IF(AND(שבוע_בדילוג[[#This Row],[כמה מחזורים עד עקירה]]&lt;&gt;"",Z1387=""),שבוע_בדילוג[[#This Row],[כמה מחזורים עד עקירה]],"")</f>
        <v/>
      </c>
      <c r="AB1386" s="1" t="str">
        <f>IF(AND(שבוע_בדילוג[[#This Row],[הווסת פעיל?]]=1,שבוע_בדילוג[[#This Row],[וסת קבוע אחרון]]&lt;&gt;X1385),שבוע_בדילוג[[#This Row],[וסת קבוע אחרון]],"")</f>
        <v/>
      </c>
      <c r="AC1386" s="1" t="str">
        <f>IF(AND(שבוע_בדילוג[[#This Row],[הווסת פעיל?]]=1,Y1385=0,שבוע_בדילוג[[#This Row],[וסת קבוע אחרון]]=X1385),שבוע_בדילוג[[#This Row],[וסת קבוע אחרון]],"")</f>
        <v/>
      </c>
      <c r="AD1386" s="1" t="str">
        <f>IF(AND(שבוע_בדילוג[[#This Row],[הווסת פעיל?]]=1,Y1385=0,שבוע_בדילוג[[#This Row],[וסת קבוע אחרון]]&lt;&gt;X1385),1,"")</f>
        <v/>
      </c>
      <c r="AE1386" s="1" t="str">
        <f>IF(AND(שבוע_בדילוג[[#This Row],[הווסת פעיל?]]&lt;&gt;"",B1387=1),שבוע_בדילוג[[#This Row],[CycleNumber]],"")</f>
        <v/>
      </c>
      <c r="AF1386" s="1" t="str">
        <f>IF(AND(שבוע_בדילוג[[#This Row],[הווסת פעיל?]]&lt;&gt;"",Y1385=""),שבוע_בדילוג[[#This Row],[CycleNumber]],"")</f>
        <v/>
      </c>
      <c r="AG1386" s="1" t="str">
        <f>IF(B1387=1,"",IF(שבוע_בדילוג[[#This Row],[הווסת פעיל?]]=1,IF(שבוע_בדילוג[[#This Row],[וסת קבוע אחרון]]=F1387,1,0),""))</f>
        <v/>
      </c>
      <c r="AH1386" s="1" t="str">
        <f>IF(B1387=1,"",IF(שבוע_בדילוג[[#This Row],[הווסת פעיל?]]=1,IF(OR(שבוע_בדילוג[[#This Row],[וסת קבוע אחרון]]=F1387,F1387=שבוע_בדילוג[[#This Row],[LengthofCycle]]),1,0),""))</f>
        <v/>
      </c>
      <c r="AI1386" s="1" t="str">
        <f>IF(B1387=1,"",IF(שבוע_בדילוג[[#This Row],[הווסת פעיל?]]=1,IF(OR(שבוע_בדילוג[[#This Row],[וסת קבוע אחרון]]=F1387,F1387=שבוע_בדילוג[[#This Row],[LengthofCycle]],AND(שבוע_בדילוג[[#This Row],[LengthofCycle]]&lt;&gt;שבוע_בדילוג[[#This Row],[וסת קבוע אחרון]],OR(F1387=28,F1387=29))),1,0),""))</f>
        <v/>
      </c>
      <c r="AJ1386" s="1" t="str">
        <f>IF(AND(שבוע_בדילוג[[#This Row],[הווסת פעיל?]]=1,B1387=1),1,"")</f>
        <v/>
      </c>
      <c r="AK1386" s="4">
        <f>IF(AND(שבוע_בדילוג[[#This Row],[הווסת פעיל?]]&lt;&gt;1,B1387&lt;&gt;1,B1387&lt;&gt;""),IF(שבוע_בדילוג[[#This Row],[LengthofCycle]]=F1387,1,0),"")</f>
        <v>0</v>
      </c>
      <c r="AL1386" s="4">
        <f>IF(AND(שבוע_בדילוג[[#This Row],[הווסת פעיל?]]&lt;&gt;1,B1387&lt;&gt;1,B1387&lt;&gt;""),IF(OR(שבוע_בדילוג[[#This Row],[LengthofCycle]]=F1387,F1387=29),1,0),"")</f>
        <v>1</v>
      </c>
      <c r="AM1386" s="4">
        <f>IF(AND(שבוע_בדילוג[[#This Row],[הווסת פעיל?]]&lt;&gt;1,B1387&lt;&gt;1,B1387&lt;&gt;""),IF(OR(שבוע_בדילוג[[#This Row],[LengthofCycle]]=F1387,F1387=29,F1387=28),1,0),"")</f>
        <v>1</v>
      </c>
    </row>
    <row r="1387" spans="1:39" x14ac:dyDescent="0.25">
      <c r="A1387" s="1" t="s">
        <v>168</v>
      </c>
      <c r="B1387" s="1">
        <v>4</v>
      </c>
      <c r="C1387" s="1">
        <v>0</v>
      </c>
      <c r="D1387" s="1">
        <v>1</v>
      </c>
      <c r="E1387" s="1">
        <v>0</v>
      </c>
      <c r="F1387" s="1">
        <v>29</v>
      </c>
      <c r="H1387" s="1">
        <f>שבוע_בדילוג[[#This Row],[LengthofCycle]]+1</f>
        <v>30</v>
      </c>
      <c r="I1387" s="1">
        <f>IF(IFERROR(LOOKUP(שבוע_בדילוג[[#This Row],[ClientID]],קביעויות[השבוע בדילוג]),FALSE)=שבוע_בדילוג[[#This Row],[ClientID]],1,"")</f>
        <v>1</v>
      </c>
      <c r="J1387" s="1" t="str">
        <f>IF(AND(שבוע_בדילוג[[#This Row],[CycleNumber]]&gt;1,OR(B1388="",שבוע_בדילוג[[#This Row],[CycleNumber]]&gt;B1386)),IF(OR(AND(שבוע_בדילוג[[#This Row],[LengthofCycle]]=29,F1386=29),AND(שבוע_בדילוג[[#This Row],[LengthofCycle]]=36,F1386=36)),1,""),"")</f>
        <v/>
      </c>
      <c r="K1387" s="1" t="str">
        <f>IF(AND(שבוע_בדילוג[[#This Row],[וסת השבוע]]=1,J1386=1,שבוע_בדילוג[[#This Row],[CycleNumber]]&gt;B1386),1,"")</f>
        <v/>
      </c>
      <c r="L1387" s="1" t="str">
        <f>IF(שבוע_בדילוג[[#This Row],[CycleNumber]]=1,"",IF(שבוע_בדילוג[[#This Row],[וסת השבוע]]=1,0,IF(L1386="","",IF(L1386=0,IF(שבוע_בדילוג[[#This Row],[LengthofCycle]]=29,0,1),IF(L1386=1,IF(שבוע_בדילוג[[#This Row],[LengthofCycle]]+F1386=29*2,0,2),IF(L1386=2,IF(שבוע_בדילוג[[#This Row],[LengthofCycle]]+F1386+F1385=29*3,0,3),""))))))</f>
        <v/>
      </c>
      <c r="M1387" s="1" t="str">
        <f>IF(שבוע_בדילוג[[#This Row],[וסת השבוע]]=1,IF(שבוע_בדילוג[[#This Row],[וסת השבוע וההפלגה ביחד]]=1,M1386+1,0),IF(AND(שבוע_בדילוג[[#This Row],[CycleNumber]]&gt;B1386,שבוע_בדילוג[[#This Row],[CycleNumber]]&gt;1),IF(שבוע_בדילוג[[#This Row],[וסת השבוע פעיל?]]&lt;&gt;"",M1386+1,""),""))</f>
        <v/>
      </c>
      <c r="N1387" s="1" t="str">
        <f>IF(שבוע_בדילוג[[#This Row],[וסת השבוע פעיל?2]]="","",IF(AND(שבוע_בדילוג[[#This Row],[וסת השבוע פעיל?]]&lt;&gt;"",שבוע_בדילוג[[#This Row],[CycleNumber]]&lt;B1388,B1388&lt;&gt;"",שבוע_בדילוג[[#This Row],[וסת השבוע פעיל?]]&lt;3),IF(L1388=0,IF(AND(שבוע_בדילוג[[#This Row],[וסת השבוע פעיל?]]&gt;0,J1388=1),0,1),0),""))</f>
        <v/>
      </c>
      <c r="O1387" s="1" t="str">
        <f t="shared" si="108"/>
        <v/>
      </c>
      <c r="P1387" s="1" t="str">
        <f>IF(AND(שבוע_בדילוג[[#This Row],[חיזוי - שבוע]]=1,K1388=1),1,"")</f>
        <v/>
      </c>
      <c r="Q1387" s="1" t="str">
        <f>IF(AND(שבוע_בדילוג[[#This Row],[וסת השבוע פעיל?]]&lt;3,OR(שבוע_בדילוג[[#This Row],[CycleNumber]]&gt;B1388,B1388="")),1,"")</f>
        <v/>
      </c>
      <c r="R1387" s="1" t="str">
        <f>IF(AND(שבוע_בדילוג[[#This Row],[חיזוי - שבוע]]&lt;&gt;"",שבוע_בדילוג[[#This Row],[וסת השבוע פעיל?2]]=""),1,"")</f>
        <v/>
      </c>
      <c r="S1387" s="1">
        <f>IF(שבוע_בדילוג[[#This Row],[האישה קבעה וסת שבוע בדילוג?]]=1,IF(שבוע_בדילוג[[#This Row],[וסת השבוע פעיל?]]&lt;3,1,0),"")</f>
        <v>0</v>
      </c>
      <c r="T13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7" s="1">
        <f t="shared" si="109"/>
        <v>0</v>
      </c>
      <c r="V1387" s="1">
        <f t="shared" si="110"/>
        <v>0</v>
      </c>
      <c r="W1387" s="1" t="str">
        <f t="shared" si="111"/>
        <v/>
      </c>
      <c r="X1387" s="1" t="str">
        <f>IF(שבוע_בדילוג[[#This Row],[3 הפלגות זהות]]="","",IF(שבוע_בדילוג[[#This Row],[3 הפלגות זהות]]=1,שבוע_בדילוג[[#This Row],[LengthofCycle]],X1386))</f>
        <v/>
      </c>
      <c r="Y1387" s="1" t="str">
        <f>IF(שבוע_בדילוג[[#This Row],[וסת קבוע אחרון]]="","",IF(OR(שבוע_בדילוג[[#This Row],[LengthofCycle]]=שבוע_בדילוג[[#This Row],[וסת קבוע אחרון]],F1386=שבוע_בדילוג[[#This Row],[וסת קבוע אחרון]],F1385=שבוע_בדילוג[[#This Row],[וסת קבוע אחרון]]),1,0))</f>
        <v/>
      </c>
      <c r="Z1387" s="1" t="str">
        <f>IF(OR(שבוע_בדילוג[[#This Row],[הווסת פעיל?]]=0,שבוע_בדילוג[[#This Row],[הווסת פעיל?]]=""),"",SUM(Z1386,שבוע_בדילוג[[#This Row],[הווסת פעיל?]]))</f>
        <v/>
      </c>
      <c r="AA1387" s="1" t="str">
        <f>IF(AND(שבוע_בדילוג[[#This Row],[כמה מחזורים עד עקירה]]&lt;&gt;"",Z1388=""),שבוע_בדילוג[[#This Row],[כמה מחזורים עד עקירה]],"")</f>
        <v/>
      </c>
      <c r="AB1387" s="1" t="str">
        <f>IF(AND(שבוע_בדילוג[[#This Row],[הווסת פעיל?]]=1,שבוע_בדילוג[[#This Row],[וסת קבוע אחרון]]&lt;&gt;X1386),שבוע_בדילוג[[#This Row],[וסת קבוע אחרון]],"")</f>
        <v/>
      </c>
      <c r="AC1387" s="1" t="str">
        <f>IF(AND(שבוע_בדילוג[[#This Row],[הווסת פעיל?]]=1,Y1386=0,שבוע_בדילוג[[#This Row],[וסת קבוע אחרון]]=X1386),שבוע_בדילוג[[#This Row],[וסת קבוע אחרון]],"")</f>
        <v/>
      </c>
      <c r="AD1387" s="1" t="str">
        <f>IF(AND(שבוע_בדילוג[[#This Row],[הווסת פעיל?]]=1,Y1386=0,שבוע_בדילוג[[#This Row],[וסת קבוע אחרון]]&lt;&gt;X1386),1,"")</f>
        <v/>
      </c>
      <c r="AE1387" s="1" t="str">
        <f>IF(AND(שבוע_בדילוג[[#This Row],[הווסת פעיל?]]&lt;&gt;"",B1388=1),שבוע_בדילוג[[#This Row],[CycleNumber]],"")</f>
        <v/>
      </c>
      <c r="AF1387" s="1" t="str">
        <f>IF(AND(שבוע_בדילוג[[#This Row],[הווסת פעיל?]]&lt;&gt;"",Y1386=""),שבוע_בדילוג[[#This Row],[CycleNumber]],"")</f>
        <v/>
      </c>
      <c r="AG1387" s="1" t="str">
        <f>IF(B1388=1,"",IF(שבוע_בדילוג[[#This Row],[הווסת פעיל?]]=1,IF(שבוע_בדילוג[[#This Row],[וסת קבוע אחרון]]=F1388,1,0),""))</f>
        <v/>
      </c>
      <c r="AH1387" s="1" t="str">
        <f>IF(B1388=1,"",IF(שבוע_בדילוג[[#This Row],[הווסת פעיל?]]=1,IF(OR(שבוע_בדילוג[[#This Row],[וסת קבוע אחרון]]=F1388,F1388=שבוע_בדילוג[[#This Row],[LengthofCycle]]),1,0),""))</f>
        <v/>
      </c>
      <c r="AI1387" s="1" t="str">
        <f>IF(B1388=1,"",IF(שבוע_בדילוג[[#This Row],[הווסת פעיל?]]=1,IF(OR(שבוע_בדילוג[[#This Row],[וסת קבוע אחרון]]=F1388,F1388=שבוע_בדילוג[[#This Row],[LengthofCycle]],AND(שבוע_בדילוג[[#This Row],[LengthofCycle]]&lt;&gt;שבוע_בדילוג[[#This Row],[וסת קבוע אחרון]],OR(F1388=28,F1388=29))),1,0),""))</f>
        <v/>
      </c>
      <c r="AJ1387" s="1" t="str">
        <f>IF(AND(שבוע_בדילוג[[#This Row],[הווסת פעיל?]]=1,B1388=1),1,"")</f>
        <v/>
      </c>
      <c r="AK1387" s="4">
        <f>IF(AND(שבוע_בדילוג[[#This Row],[הווסת פעיל?]]&lt;&gt;1,B1388&lt;&gt;1,B1388&lt;&gt;""),IF(שבוע_בדילוג[[#This Row],[LengthofCycle]]=F1388,1,0),"")</f>
        <v>1</v>
      </c>
      <c r="AL1387" s="4">
        <f>IF(AND(שבוע_בדילוג[[#This Row],[הווסת פעיל?]]&lt;&gt;1,B1388&lt;&gt;1,B1388&lt;&gt;""),IF(OR(שבוע_בדילוג[[#This Row],[LengthofCycle]]=F1388,F1388=29),1,0),"")</f>
        <v>1</v>
      </c>
      <c r="AM1387" s="4">
        <f>IF(AND(שבוע_בדילוג[[#This Row],[הווסת פעיל?]]&lt;&gt;1,B1388&lt;&gt;1,B1388&lt;&gt;""),IF(OR(שבוע_בדילוג[[#This Row],[LengthofCycle]]=F1388,F1388=29,F1388=28),1,0),"")</f>
        <v>1</v>
      </c>
    </row>
    <row r="1388" spans="1:39" x14ac:dyDescent="0.25">
      <c r="A1388" s="1" t="s">
        <v>168</v>
      </c>
      <c r="B1388" s="1">
        <v>5</v>
      </c>
      <c r="C1388" s="1">
        <v>0</v>
      </c>
      <c r="D1388" s="1">
        <v>1</v>
      </c>
      <c r="E1388" s="1">
        <v>0</v>
      </c>
      <c r="F1388" s="1">
        <v>29</v>
      </c>
      <c r="H1388" s="1">
        <f>שבוע_בדילוג[[#This Row],[LengthofCycle]]+1</f>
        <v>30</v>
      </c>
      <c r="I1388" s="1">
        <f>IF(IFERROR(LOOKUP(שבוע_בדילוג[[#This Row],[ClientID]],קביעויות[השבוע בדילוג]),FALSE)=שבוע_בדילוג[[#This Row],[ClientID]],1,"")</f>
        <v>1</v>
      </c>
      <c r="J1388" s="1">
        <f>IF(AND(שבוע_בדילוג[[#This Row],[CycleNumber]]&gt;1,OR(B1389="",שבוע_בדילוג[[#This Row],[CycleNumber]]&gt;B1387)),IF(OR(AND(שבוע_בדילוג[[#This Row],[LengthofCycle]]=29,F1387=29),AND(שבוע_בדילוג[[#This Row],[LengthofCycle]]=36,F1387=36)),1,""),"")</f>
        <v>1</v>
      </c>
      <c r="K1388" s="1" t="str">
        <f>IF(AND(שבוע_בדילוג[[#This Row],[וסת השבוע]]=1,J1387=1,שבוע_בדילוג[[#This Row],[CycleNumber]]&gt;B1387),1,"")</f>
        <v/>
      </c>
      <c r="L1388" s="1">
        <f>IF(שבוע_בדילוג[[#This Row],[CycleNumber]]=1,"",IF(שבוע_בדילוג[[#This Row],[וסת השבוע]]=1,0,IF(L1387="","",IF(L1387=0,IF(שבוע_בדילוג[[#This Row],[LengthofCycle]]=29,0,1),IF(L1387=1,IF(שבוע_בדילוג[[#This Row],[LengthofCycle]]+F1387=29*2,0,2),IF(L1387=2,IF(שבוע_בדילוג[[#This Row],[LengthofCycle]]+F1387+F1386=29*3,0,3),""))))))</f>
        <v>0</v>
      </c>
      <c r="M1388" s="1">
        <f>IF(שבוע_בדילוג[[#This Row],[וסת השבוע]]=1,IF(שבוע_בדילוג[[#This Row],[וסת השבוע וההפלגה ביחד]]=1,M1387+1,0),IF(AND(שבוע_בדילוג[[#This Row],[CycleNumber]]&gt;B1387,שבוע_בדילוג[[#This Row],[CycleNumber]]&gt;1),IF(שבוע_בדילוג[[#This Row],[וסת השבוע פעיל?]]&lt;&gt;"",M1387+1,""),""))</f>
        <v>0</v>
      </c>
      <c r="N1388" s="1">
        <f>IF(שבוע_בדילוג[[#This Row],[וסת השבוע פעיל?2]]="","",IF(AND(שבוע_בדילוג[[#This Row],[וסת השבוע פעיל?]]&lt;&gt;"",שבוע_בדילוג[[#This Row],[CycleNumber]]&lt;B1389,B1389&lt;&gt;"",שבוע_בדילוג[[#This Row],[וסת השבוע פעיל?]]&lt;3),IF(L1389=0,IF(AND(שבוע_בדילוג[[#This Row],[וסת השבוע פעיל?]]&gt;0,J1389=1),0,1),0),""))</f>
        <v>1</v>
      </c>
      <c r="O1388" s="1" t="str">
        <f t="shared" si="108"/>
        <v/>
      </c>
      <c r="P1388" s="1">
        <f>IF(AND(שבוע_בדילוג[[#This Row],[חיזוי - שבוע]]=1,K1389=1),1,"")</f>
        <v>1</v>
      </c>
      <c r="Q1388" s="1" t="str">
        <f>IF(AND(שבוע_בדילוג[[#This Row],[וסת השבוע פעיל?]]&lt;3,OR(שבוע_בדילוג[[#This Row],[CycleNumber]]&gt;B1389,B1389="")),1,"")</f>
        <v/>
      </c>
      <c r="R1388" s="1" t="str">
        <f>IF(AND(שבוע_בדילוג[[#This Row],[חיזוי - שבוע]]&lt;&gt;"",שבוע_בדילוג[[#This Row],[וסת השבוע פעיל?2]]=""),1,"")</f>
        <v/>
      </c>
      <c r="S1388" s="1">
        <f>IF(שבוע_בדילוג[[#This Row],[האישה קבעה וסת שבוע בדילוג?]]=1,IF(שבוע_בדילוג[[#This Row],[וסת השבוע פעיל?]]&lt;3,1,0),"")</f>
        <v>1</v>
      </c>
      <c r="T13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8" s="1">
        <f t="shared" si="109"/>
        <v>0</v>
      </c>
      <c r="V1388" s="1">
        <f t="shared" si="110"/>
        <v>0</v>
      </c>
      <c r="W1388" s="1">
        <f t="shared" si="111"/>
        <v>0</v>
      </c>
      <c r="X1388" s="1" t="str">
        <f>IF(שבוע_בדילוג[[#This Row],[3 הפלגות זהות]]="","",IF(שבוע_בדילוג[[#This Row],[3 הפלגות זהות]]=1,שבוע_בדילוג[[#This Row],[LengthofCycle]],X1387))</f>
        <v/>
      </c>
      <c r="Y1388" s="1" t="str">
        <f>IF(שבוע_בדילוג[[#This Row],[וסת קבוע אחרון]]="","",IF(OR(שבוע_בדילוג[[#This Row],[LengthofCycle]]=שבוע_בדילוג[[#This Row],[וסת קבוע אחרון]],F1387=שבוע_בדילוג[[#This Row],[וסת קבוע אחרון]],F1386=שבוע_בדילוג[[#This Row],[וסת קבוע אחרון]]),1,0))</f>
        <v/>
      </c>
      <c r="Z1388" s="1" t="str">
        <f>IF(OR(שבוע_בדילוג[[#This Row],[הווסת פעיל?]]=0,שבוע_בדילוג[[#This Row],[הווסת פעיל?]]=""),"",SUM(Z1387,שבוע_בדילוג[[#This Row],[הווסת פעיל?]]))</f>
        <v/>
      </c>
      <c r="AA1388" s="1" t="str">
        <f>IF(AND(שבוע_בדילוג[[#This Row],[כמה מחזורים עד עקירה]]&lt;&gt;"",Z1389=""),שבוע_בדילוג[[#This Row],[כמה מחזורים עד עקירה]],"")</f>
        <v/>
      </c>
      <c r="AB1388" s="1" t="str">
        <f>IF(AND(שבוע_בדילוג[[#This Row],[הווסת פעיל?]]=1,שבוע_בדילוג[[#This Row],[וסת קבוע אחרון]]&lt;&gt;X1387),שבוע_בדילוג[[#This Row],[וסת קבוע אחרון]],"")</f>
        <v/>
      </c>
      <c r="AC1388" s="1" t="str">
        <f>IF(AND(שבוע_בדילוג[[#This Row],[הווסת פעיל?]]=1,Y1387=0,שבוע_בדילוג[[#This Row],[וסת קבוע אחרון]]=X1387),שבוע_בדילוג[[#This Row],[וסת קבוע אחרון]],"")</f>
        <v/>
      </c>
      <c r="AD1388" s="1" t="str">
        <f>IF(AND(שבוע_בדילוג[[#This Row],[הווסת פעיל?]]=1,Y1387=0,שבוע_בדילוג[[#This Row],[וסת קבוע אחרון]]&lt;&gt;X1387),1,"")</f>
        <v/>
      </c>
      <c r="AE1388" s="1" t="str">
        <f>IF(AND(שבוע_בדילוג[[#This Row],[הווסת פעיל?]]&lt;&gt;"",B1389=1),שבוע_בדילוג[[#This Row],[CycleNumber]],"")</f>
        <v/>
      </c>
      <c r="AF1388" s="1" t="str">
        <f>IF(AND(שבוע_בדילוג[[#This Row],[הווסת פעיל?]]&lt;&gt;"",Y1387=""),שבוע_בדילוג[[#This Row],[CycleNumber]],"")</f>
        <v/>
      </c>
      <c r="AG1388" s="1" t="str">
        <f>IF(B1389=1,"",IF(שבוע_בדילוג[[#This Row],[הווסת פעיל?]]=1,IF(שבוע_בדילוג[[#This Row],[וסת קבוע אחרון]]=F1389,1,0),""))</f>
        <v/>
      </c>
      <c r="AH1388" s="1" t="str">
        <f>IF(B1389=1,"",IF(שבוע_בדילוג[[#This Row],[הווסת פעיל?]]=1,IF(OR(שבוע_בדילוג[[#This Row],[וסת קבוע אחרון]]=F1389,F1389=שבוע_בדילוג[[#This Row],[LengthofCycle]]),1,0),""))</f>
        <v/>
      </c>
      <c r="AI1388" s="1" t="str">
        <f>IF(B1389=1,"",IF(שבוע_בדילוג[[#This Row],[הווסת פעיל?]]=1,IF(OR(שבוע_בדילוג[[#This Row],[וסת קבוע אחרון]]=F1389,F1389=שבוע_בדילוג[[#This Row],[LengthofCycle]],AND(שבוע_בדילוג[[#This Row],[LengthofCycle]]&lt;&gt;שבוע_בדילוג[[#This Row],[וסת קבוע אחרון]],OR(F1389=28,F1389=29))),1,0),""))</f>
        <v/>
      </c>
      <c r="AJ1388" s="1" t="str">
        <f>IF(AND(שבוע_בדילוג[[#This Row],[הווסת פעיל?]]=1,B1389=1),1,"")</f>
        <v/>
      </c>
      <c r="AK1388" s="4">
        <f>IF(AND(שבוע_בדילוג[[#This Row],[הווסת פעיל?]]&lt;&gt;1,B1389&lt;&gt;1,B1389&lt;&gt;""),IF(שבוע_בדילוג[[#This Row],[LengthofCycle]]=F1389,1,0),"")</f>
        <v>1</v>
      </c>
      <c r="AL1388" s="4">
        <f>IF(AND(שבוע_בדילוג[[#This Row],[הווסת פעיל?]]&lt;&gt;1,B1389&lt;&gt;1,B1389&lt;&gt;""),IF(OR(שבוע_בדילוג[[#This Row],[LengthofCycle]]=F1389,F1389=29),1,0),"")</f>
        <v>1</v>
      </c>
      <c r="AM1388" s="4">
        <f>IF(AND(שבוע_בדילוג[[#This Row],[הווסת פעיל?]]&lt;&gt;1,B1389&lt;&gt;1,B1389&lt;&gt;""),IF(OR(שבוע_בדילוג[[#This Row],[LengthofCycle]]=F1389,F1389=29,F1389=28),1,0),"")</f>
        <v>1</v>
      </c>
    </row>
    <row r="1389" spans="1:39" x14ac:dyDescent="0.25">
      <c r="A1389" s="1" t="s">
        <v>168</v>
      </c>
      <c r="B1389" s="1">
        <v>6</v>
      </c>
      <c r="C1389" s="1">
        <v>0</v>
      </c>
      <c r="D1389" s="1">
        <v>1</v>
      </c>
      <c r="E1389" s="1">
        <v>0</v>
      </c>
      <c r="F1389" s="1">
        <v>29</v>
      </c>
      <c r="H1389" s="1">
        <f>שבוע_בדילוג[[#This Row],[LengthofCycle]]+1</f>
        <v>30</v>
      </c>
      <c r="I1389" s="1">
        <f>IF(IFERROR(LOOKUP(שבוע_בדילוג[[#This Row],[ClientID]],קביעויות[השבוע בדילוג]),FALSE)=שבוע_בדילוג[[#This Row],[ClientID]],1,"")</f>
        <v>1</v>
      </c>
      <c r="J1389" s="1">
        <f>IF(AND(שבוע_בדילוג[[#This Row],[CycleNumber]]&gt;1,OR(B1390="",שבוע_בדילוג[[#This Row],[CycleNumber]]&gt;B1388)),IF(OR(AND(שבוע_בדילוג[[#This Row],[LengthofCycle]]=29,F1388=29),AND(שבוע_בדילוג[[#This Row],[LengthofCycle]]=36,F1388=36)),1,""),"")</f>
        <v>1</v>
      </c>
      <c r="K1389" s="1">
        <f>IF(AND(שבוע_בדילוג[[#This Row],[וסת השבוע]]=1,J1388=1,שבוע_בדילוג[[#This Row],[CycleNumber]]&gt;B1388),1,"")</f>
        <v>1</v>
      </c>
      <c r="L1389" s="1">
        <f>IF(שבוע_בדילוג[[#This Row],[CycleNumber]]=1,"",IF(שבוע_בדילוג[[#This Row],[וסת השבוע]]=1,0,IF(L1388="","",IF(L1388=0,IF(שבוע_בדילוג[[#This Row],[LengthofCycle]]=29,0,1),IF(L1388=1,IF(שבוע_בדילוג[[#This Row],[LengthofCycle]]+F1388=29*2,0,2),IF(L1388=2,IF(שבוע_בדילוג[[#This Row],[LengthofCycle]]+F1388+F1387=29*3,0,3),""))))))</f>
        <v>0</v>
      </c>
      <c r="M1389" s="1">
        <f>IF(שבוע_בדילוג[[#This Row],[וסת השבוע]]=1,IF(שבוע_בדילוג[[#This Row],[וסת השבוע וההפלגה ביחד]]=1,M1388+1,0),IF(AND(שבוע_בדילוג[[#This Row],[CycleNumber]]&gt;B1388,שבוע_בדילוג[[#This Row],[CycleNumber]]&gt;1),IF(שבוע_בדילוג[[#This Row],[וסת השבוע פעיל?]]&lt;&gt;"",M1388+1,""),""))</f>
        <v>1</v>
      </c>
      <c r="N1389" s="1">
        <f>IF(שבוע_בדילוג[[#This Row],[וסת השבוע פעיל?2]]="","",IF(AND(שבוע_בדילוג[[#This Row],[וסת השבוע פעיל?]]&lt;&gt;"",שבוע_בדילוג[[#This Row],[CycleNumber]]&lt;B1390,B1390&lt;&gt;"",שבוע_בדילוג[[#This Row],[וסת השבוע פעיל?]]&lt;3),IF(L1390=0,IF(AND(שבוע_בדילוג[[#This Row],[וסת השבוע פעיל?]]&gt;0,J1390=1),0,1),0),""))</f>
        <v>1</v>
      </c>
      <c r="O1389" s="1">
        <f t="shared" si="108"/>
        <v>30</v>
      </c>
      <c r="P1389" s="1">
        <f>IF(AND(שבוע_בדילוג[[#This Row],[חיזוי - שבוע]]=1,K1390=1),1,"")</f>
        <v>1</v>
      </c>
      <c r="Q1389" s="1" t="str">
        <f>IF(AND(שבוע_בדילוג[[#This Row],[וסת השבוע פעיל?]]&lt;3,OR(שבוע_בדילוג[[#This Row],[CycleNumber]]&gt;B1390,B1390="")),1,"")</f>
        <v/>
      </c>
      <c r="R1389" s="1" t="str">
        <f>IF(AND(שבוע_בדילוג[[#This Row],[חיזוי - שבוע]]&lt;&gt;"",שבוע_בדילוג[[#This Row],[וסת השבוע פעיל?2]]=""),1,"")</f>
        <v/>
      </c>
      <c r="S1389" s="1">
        <f>IF(שבוע_בדילוג[[#This Row],[האישה קבעה וסת שבוע בדילוג?]]=1,IF(שבוע_בדילוג[[#This Row],[וסת השבוע פעיל?]]&lt;3,1,0),"")</f>
        <v>1</v>
      </c>
      <c r="T13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89" s="1">
        <f t="shared" si="109"/>
        <v>1</v>
      </c>
      <c r="V1389" s="1">
        <f t="shared" si="110"/>
        <v>0</v>
      </c>
      <c r="W1389" s="1">
        <f t="shared" si="111"/>
        <v>0</v>
      </c>
      <c r="X1389" s="1">
        <f>IF(שבוע_בדילוג[[#This Row],[3 הפלגות זהות]]="","",IF(שבוע_בדילוג[[#This Row],[3 הפלגות זהות]]=1,שבוע_בדילוג[[#This Row],[LengthofCycle]],X1388))</f>
        <v>29</v>
      </c>
      <c r="Y1389" s="1">
        <f>IF(שבוע_בדילוג[[#This Row],[וסת קבוע אחרון]]="","",IF(OR(שבוע_בדילוג[[#This Row],[LengthofCycle]]=שבוע_בדילוג[[#This Row],[וסת קבוע אחרון]],F1388=שבוע_בדילוג[[#This Row],[וסת קבוע אחרון]],F1387=שבוע_בדילוג[[#This Row],[וסת קבוע אחרון]]),1,0))</f>
        <v>1</v>
      </c>
      <c r="Z1389" s="1">
        <f>IF(OR(שבוע_בדילוג[[#This Row],[הווסת פעיל?]]=0,שבוע_בדילוג[[#This Row],[הווסת פעיל?]]=""),"",SUM(Z1388,שבוע_בדילוג[[#This Row],[הווסת פעיל?]]))</f>
        <v>1</v>
      </c>
      <c r="AA1389" s="1" t="str">
        <f>IF(AND(שבוע_בדילוג[[#This Row],[כמה מחזורים עד עקירה]]&lt;&gt;"",Z1390=""),שבוע_בדילוג[[#This Row],[כמה מחזורים עד עקירה]],"")</f>
        <v/>
      </c>
      <c r="AB1389" s="1">
        <f>IF(AND(שבוע_בדילוג[[#This Row],[הווסת פעיל?]]=1,שבוע_בדילוג[[#This Row],[וסת קבוע אחרון]]&lt;&gt;X1388),שבוע_בדילוג[[#This Row],[וסת קבוע אחרון]],"")</f>
        <v>29</v>
      </c>
      <c r="AC1389" s="1" t="str">
        <f>IF(AND(שבוע_בדילוג[[#This Row],[הווסת פעיל?]]=1,Y1388=0,שבוע_בדילוג[[#This Row],[וסת קבוע אחרון]]=X1388),שבוע_בדילוג[[#This Row],[וסת קבוע אחרון]],"")</f>
        <v/>
      </c>
      <c r="AD1389" s="1" t="str">
        <f>IF(AND(שבוע_בדילוג[[#This Row],[הווסת פעיל?]]=1,Y1388=0,שבוע_בדילוג[[#This Row],[וסת קבוע אחרון]]&lt;&gt;X1388),1,"")</f>
        <v/>
      </c>
      <c r="AE1389" s="1" t="str">
        <f>IF(AND(שבוע_בדילוג[[#This Row],[הווסת פעיל?]]&lt;&gt;"",B1390=1),שבוע_בדילוג[[#This Row],[CycleNumber]],"")</f>
        <v/>
      </c>
      <c r="AF1389" s="1">
        <f>IF(AND(שבוע_בדילוג[[#This Row],[הווסת פעיל?]]&lt;&gt;"",Y1388=""),שבוע_בדילוג[[#This Row],[CycleNumber]],"")</f>
        <v>6</v>
      </c>
      <c r="AG1389" s="1">
        <f>IF(B1390=1,"",IF(שבוע_בדילוג[[#This Row],[הווסת פעיל?]]=1,IF(שבוע_בדילוג[[#This Row],[וסת קבוע אחרון]]=F1390,1,0),""))</f>
        <v>1</v>
      </c>
      <c r="AH1389" s="1">
        <f>IF(B1390=1,"",IF(שבוע_בדילוג[[#This Row],[הווסת פעיל?]]=1,IF(OR(שבוע_בדילוג[[#This Row],[וסת קבוע אחרון]]=F1390,F1390=שבוע_בדילוג[[#This Row],[LengthofCycle]]),1,0),""))</f>
        <v>1</v>
      </c>
      <c r="AI1389" s="1">
        <f>IF(B1390=1,"",IF(שבוע_בדילוג[[#This Row],[הווסת פעיל?]]=1,IF(OR(שבוע_בדילוג[[#This Row],[וסת קבוע אחרון]]=F1390,F1390=שבוע_בדילוג[[#This Row],[LengthofCycle]],AND(שבוע_בדילוג[[#This Row],[LengthofCycle]]&lt;&gt;שבוע_בדילוג[[#This Row],[וסת קבוע אחרון]],OR(F1390=28,F1390=29))),1,0),""))</f>
        <v>1</v>
      </c>
      <c r="AJ1389" s="1" t="str">
        <f>IF(AND(שבוע_בדילוג[[#This Row],[הווסת פעיל?]]=1,B1390=1),1,"")</f>
        <v/>
      </c>
      <c r="AK1389" s="4" t="str">
        <f>IF(AND(שבוע_בדילוג[[#This Row],[הווסת פעיל?]]&lt;&gt;1,B1390&lt;&gt;1,B1390&lt;&gt;""),IF(שבוע_בדילוג[[#This Row],[LengthofCycle]]=F1390,1,0),"")</f>
        <v/>
      </c>
      <c r="AL1389" s="4" t="str">
        <f>IF(AND(שבוע_בדילוג[[#This Row],[הווסת פעיל?]]&lt;&gt;1,B1390&lt;&gt;1,B1390&lt;&gt;""),IF(OR(שבוע_בדילוג[[#This Row],[LengthofCycle]]=F1390,F1390=29),1,0),"")</f>
        <v/>
      </c>
      <c r="AM1389" s="4" t="str">
        <f>IF(AND(שבוע_בדילוג[[#This Row],[הווסת פעיל?]]&lt;&gt;1,B1390&lt;&gt;1,B1390&lt;&gt;""),IF(OR(שבוע_בדילוג[[#This Row],[LengthofCycle]]=F1390,F1390=29,F1390=28),1,0),"")</f>
        <v/>
      </c>
    </row>
    <row r="1390" spans="1:39" x14ac:dyDescent="0.25">
      <c r="A1390" s="1" t="s">
        <v>168</v>
      </c>
      <c r="B1390" s="1">
        <v>7</v>
      </c>
      <c r="C1390" s="1">
        <v>0</v>
      </c>
      <c r="D1390" s="1">
        <v>1</v>
      </c>
      <c r="E1390" s="1">
        <v>0</v>
      </c>
      <c r="F1390" s="1">
        <v>29</v>
      </c>
      <c r="H1390" s="1">
        <f>שבוע_בדילוג[[#This Row],[LengthofCycle]]+1</f>
        <v>30</v>
      </c>
      <c r="I1390" s="1">
        <f>IF(IFERROR(LOOKUP(שבוע_בדילוג[[#This Row],[ClientID]],קביעויות[השבוע בדילוג]),FALSE)=שבוע_בדילוג[[#This Row],[ClientID]],1,"")</f>
        <v>1</v>
      </c>
      <c r="J1390" s="1">
        <f>IF(AND(שבוע_בדילוג[[#This Row],[CycleNumber]]&gt;1,OR(B1391="",שבוע_בדילוג[[#This Row],[CycleNumber]]&gt;B1389)),IF(OR(AND(שבוע_בדילוג[[#This Row],[LengthofCycle]]=29,F1389=29),AND(שבוע_בדילוג[[#This Row],[LengthofCycle]]=36,F1389=36)),1,""),"")</f>
        <v>1</v>
      </c>
      <c r="K1390" s="1">
        <f>IF(AND(שבוע_בדילוג[[#This Row],[וסת השבוע]]=1,J1389=1,שבוע_בדילוג[[#This Row],[CycleNumber]]&gt;B1389),1,"")</f>
        <v>1</v>
      </c>
      <c r="L1390" s="1">
        <f>IF(שבוע_בדילוג[[#This Row],[CycleNumber]]=1,"",IF(שבוע_בדילוג[[#This Row],[וסת השבוע]]=1,0,IF(L1389="","",IF(L1389=0,IF(שבוע_בדילוג[[#This Row],[LengthofCycle]]=29,0,1),IF(L1389=1,IF(שבוע_בדילוג[[#This Row],[LengthofCycle]]+F1389=29*2,0,2),IF(L1389=2,IF(שבוע_בדילוג[[#This Row],[LengthofCycle]]+F1389+F1388=29*3,0,3),""))))))</f>
        <v>0</v>
      </c>
      <c r="M1390" s="1">
        <f>IF(שבוע_בדילוג[[#This Row],[וסת השבוע]]=1,IF(שבוע_בדילוג[[#This Row],[וסת השבוע וההפלגה ביחד]]=1,M1389+1,0),IF(AND(שבוע_בדילוג[[#This Row],[CycleNumber]]&gt;B1389,שבוע_בדילוג[[#This Row],[CycleNumber]]&gt;1),IF(שבוע_בדילוג[[#This Row],[וסת השבוע פעיל?]]&lt;&gt;"",M1389+1,""),""))</f>
        <v>2</v>
      </c>
      <c r="N1390" s="1">
        <f>IF(שבוע_בדילוג[[#This Row],[וסת השבוע פעיל?2]]="","",IF(AND(שבוע_בדילוג[[#This Row],[וסת השבוע פעיל?]]&lt;&gt;"",שבוע_בדילוג[[#This Row],[CycleNumber]]&lt;B1391,B1391&lt;&gt;"",שבוע_בדילוג[[#This Row],[וסת השבוע פעיל?]]&lt;3),IF(L1391=0,IF(AND(שבוע_בדילוג[[#This Row],[וסת השבוע פעיל?]]&gt;0,J1391=1),0,1),0),""))</f>
        <v>0</v>
      </c>
      <c r="O1390" s="1">
        <f t="shared" si="108"/>
        <v>30</v>
      </c>
      <c r="P1390" s="1" t="str">
        <f>IF(AND(שבוע_בדילוג[[#This Row],[חיזוי - שבוע]]=1,K1391=1),1,"")</f>
        <v/>
      </c>
      <c r="Q1390" s="1" t="str">
        <f>IF(AND(שבוע_בדילוג[[#This Row],[וסת השבוע פעיל?]]&lt;3,OR(שבוע_בדילוג[[#This Row],[CycleNumber]]&gt;B1391,B1391="")),1,"")</f>
        <v/>
      </c>
      <c r="R1390" s="1" t="str">
        <f>IF(AND(שבוע_בדילוג[[#This Row],[חיזוי - שבוע]]&lt;&gt;"",שבוע_בדילוג[[#This Row],[וסת השבוע פעיל?2]]=""),1,"")</f>
        <v/>
      </c>
      <c r="S1390" s="1">
        <f>IF(שבוע_בדילוג[[#This Row],[האישה קבעה וסת שבוע בדילוג?]]=1,IF(שבוע_בדילוג[[#This Row],[וסת השבוע פעיל?]]&lt;3,1,0),"")</f>
        <v>1</v>
      </c>
      <c r="T13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0" s="1">
        <f t="shared" si="109"/>
        <v>1</v>
      </c>
      <c r="V1390" s="1">
        <f t="shared" si="110"/>
        <v>1</v>
      </c>
      <c r="W1390" s="1">
        <f t="shared" si="111"/>
        <v>0</v>
      </c>
      <c r="X1390" s="1">
        <f>IF(שבוע_בדילוג[[#This Row],[3 הפלגות זהות]]="","",IF(שבוע_בדילוג[[#This Row],[3 הפלגות זהות]]=1,שבוע_בדילוג[[#This Row],[LengthofCycle]],X1389))</f>
        <v>29</v>
      </c>
      <c r="Y1390" s="1">
        <f>IF(שבוע_בדילוג[[#This Row],[וסת קבוע אחרון]]="","",IF(OR(שבוע_בדילוג[[#This Row],[LengthofCycle]]=שבוע_בדילוג[[#This Row],[וסת קבוע אחרון]],F1389=שבוע_בדילוג[[#This Row],[וסת קבוע אחרון]],F1388=שבוע_בדילוג[[#This Row],[וסת קבוע אחרון]]),1,0))</f>
        <v>1</v>
      </c>
      <c r="Z1390" s="1">
        <f>IF(OR(שבוע_בדילוג[[#This Row],[הווסת פעיל?]]=0,שבוע_בדילוג[[#This Row],[הווסת פעיל?]]=""),"",SUM(Z1389,שבוע_בדילוג[[#This Row],[הווסת פעיל?]]))</f>
        <v>2</v>
      </c>
      <c r="AA1390" s="1" t="str">
        <f>IF(AND(שבוע_בדילוג[[#This Row],[כמה מחזורים עד עקירה]]&lt;&gt;"",Z1391=""),שבוע_בדילוג[[#This Row],[כמה מחזורים עד עקירה]],"")</f>
        <v/>
      </c>
      <c r="AB1390" s="1" t="str">
        <f>IF(AND(שבוע_בדילוג[[#This Row],[הווסת פעיל?]]=1,שבוע_בדילוג[[#This Row],[וסת קבוע אחרון]]&lt;&gt;X1389),שבוע_בדילוג[[#This Row],[וסת קבוע אחרון]],"")</f>
        <v/>
      </c>
      <c r="AC1390" s="1" t="str">
        <f>IF(AND(שבוע_בדילוג[[#This Row],[הווסת פעיל?]]=1,Y1389=0,שבוע_בדילוג[[#This Row],[וסת קבוע אחרון]]=X1389),שבוע_בדילוג[[#This Row],[וסת קבוע אחרון]],"")</f>
        <v/>
      </c>
      <c r="AD1390" s="1" t="str">
        <f>IF(AND(שבוע_בדילוג[[#This Row],[הווסת פעיל?]]=1,Y1389=0,שבוע_בדילוג[[#This Row],[וסת קבוע אחרון]]&lt;&gt;X1389),1,"")</f>
        <v/>
      </c>
      <c r="AE1390" s="1" t="str">
        <f>IF(AND(שבוע_בדילוג[[#This Row],[הווסת פעיל?]]&lt;&gt;"",B1391=1),שבוע_בדילוג[[#This Row],[CycleNumber]],"")</f>
        <v/>
      </c>
      <c r="AF1390" s="1" t="str">
        <f>IF(AND(שבוע_בדילוג[[#This Row],[הווסת פעיל?]]&lt;&gt;"",Y1389=""),שבוע_בדילוג[[#This Row],[CycleNumber]],"")</f>
        <v/>
      </c>
      <c r="AG1390" s="1">
        <f>IF(B1391=1,"",IF(שבוע_בדילוג[[#This Row],[הווסת פעיל?]]=1,IF(שבוע_בדילוג[[#This Row],[וסת קבוע אחרון]]=F1391,1,0),""))</f>
        <v>0</v>
      </c>
      <c r="AH1390" s="1">
        <f>IF(B1391=1,"",IF(שבוע_בדילוג[[#This Row],[הווסת פעיל?]]=1,IF(OR(שבוע_בדילוג[[#This Row],[וסת קבוע אחרון]]=F1391,F1391=שבוע_בדילוג[[#This Row],[LengthofCycle]]),1,0),""))</f>
        <v>0</v>
      </c>
      <c r="AI1390" s="1">
        <f>IF(B1391=1,"",IF(שבוע_בדילוג[[#This Row],[הווסת פעיל?]]=1,IF(OR(שבוע_בדילוג[[#This Row],[וסת קבוע אחרון]]=F1391,F1391=שבוע_בדילוג[[#This Row],[LengthofCycle]],AND(שבוע_בדילוג[[#This Row],[LengthofCycle]]&lt;&gt;שבוע_בדילוג[[#This Row],[וסת קבוע אחרון]],OR(F1391=28,F1391=29))),1,0),""))</f>
        <v>0</v>
      </c>
      <c r="AJ1390" s="1" t="str">
        <f>IF(AND(שבוע_בדילוג[[#This Row],[הווסת פעיל?]]=1,B1391=1),1,"")</f>
        <v/>
      </c>
      <c r="AK1390" s="4" t="str">
        <f>IF(AND(שבוע_בדילוג[[#This Row],[הווסת פעיל?]]&lt;&gt;1,B1391&lt;&gt;1,B1391&lt;&gt;""),IF(שבוע_בדילוג[[#This Row],[LengthofCycle]]=F1391,1,0),"")</f>
        <v/>
      </c>
      <c r="AL1390" s="4" t="str">
        <f>IF(AND(שבוע_בדילוג[[#This Row],[הווסת פעיל?]]&lt;&gt;1,B1391&lt;&gt;1,B1391&lt;&gt;""),IF(OR(שבוע_בדילוג[[#This Row],[LengthofCycle]]=F1391,F1391=29),1,0),"")</f>
        <v/>
      </c>
      <c r="AM1390" s="4" t="str">
        <f>IF(AND(שבוע_בדילוג[[#This Row],[הווסת פעיל?]]&lt;&gt;1,B1391&lt;&gt;1,B1391&lt;&gt;""),IF(OR(שבוע_בדילוג[[#This Row],[LengthofCycle]]=F1391,F1391=29,F1391=28),1,0),"")</f>
        <v/>
      </c>
    </row>
    <row r="1391" spans="1:39" x14ac:dyDescent="0.25">
      <c r="A1391" s="1" t="s">
        <v>168</v>
      </c>
      <c r="B1391" s="1">
        <v>8</v>
      </c>
      <c r="C1391" s="1">
        <v>0</v>
      </c>
      <c r="D1391" s="1">
        <v>1</v>
      </c>
      <c r="E1391" s="1">
        <v>0</v>
      </c>
      <c r="F1391" s="1">
        <v>28</v>
      </c>
      <c r="H1391" s="1">
        <f>שבוע_בדילוג[[#This Row],[LengthofCycle]]+1</f>
        <v>29</v>
      </c>
      <c r="I1391" s="1">
        <f>IF(IFERROR(LOOKUP(שבוע_בדילוג[[#This Row],[ClientID]],קביעויות[השבוע בדילוג]),FALSE)=שבוע_בדילוג[[#This Row],[ClientID]],1,"")</f>
        <v>1</v>
      </c>
      <c r="J1391" s="1" t="str">
        <f>IF(AND(שבוע_בדילוג[[#This Row],[CycleNumber]]&gt;1,OR(B1392="",שבוע_בדילוג[[#This Row],[CycleNumber]]&gt;B1390)),IF(OR(AND(שבוע_בדילוג[[#This Row],[LengthofCycle]]=29,F1390=29),AND(שבוע_בדילוג[[#This Row],[LengthofCycle]]=36,F1390=36)),1,""),"")</f>
        <v/>
      </c>
      <c r="K1391" s="1" t="str">
        <f>IF(AND(שבוע_בדילוג[[#This Row],[וסת השבוע]]=1,J1390=1,שבוע_בדילוג[[#This Row],[CycleNumber]]&gt;B1390),1,"")</f>
        <v/>
      </c>
      <c r="L1391" s="1">
        <f>IF(שבוע_בדילוג[[#This Row],[CycleNumber]]=1,"",IF(שבוע_בדילוג[[#This Row],[וסת השבוע]]=1,0,IF(L1390="","",IF(L1390=0,IF(שבוע_בדילוג[[#This Row],[LengthofCycle]]=29,0,1),IF(L1390=1,IF(שבוע_בדילוג[[#This Row],[LengthofCycle]]+F1390=29*2,0,2),IF(L1390=2,IF(שבוע_בדילוג[[#This Row],[LengthofCycle]]+F1390+F1389=29*3,0,3),""))))))</f>
        <v>1</v>
      </c>
      <c r="M1391" s="1">
        <f>IF(שבוע_בדילוג[[#This Row],[וסת השבוע]]=1,IF(שבוע_בדילוג[[#This Row],[וסת השבוע וההפלגה ביחד]]=1,M1390+1,0),IF(AND(שבוע_בדילוג[[#This Row],[CycleNumber]]&gt;B1390,שבוע_בדילוג[[#This Row],[CycleNumber]]&gt;1),IF(שבוע_בדילוג[[#This Row],[וסת השבוע פעיל?]]&lt;&gt;"",M1390+1,""),""))</f>
        <v>3</v>
      </c>
      <c r="N1391" s="1">
        <f>IF(שבוע_בדילוג[[#This Row],[וסת השבוע פעיל?2]]="","",IF(AND(שבוע_בדילוג[[#This Row],[וסת השבוע פעיל?]]&lt;&gt;"",שבוע_בדילוג[[#This Row],[CycleNumber]]&lt;B1392,B1392&lt;&gt;"",שבוע_בדילוג[[#This Row],[וסת השבוע פעיל?]]&lt;3),IF(L1392=0,IF(AND(שבוע_בדילוג[[#This Row],[וסת השבוע פעיל?]]&gt;0,J1392=1),0,1),0),""))</f>
        <v>0</v>
      </c>
      <c r="O1391" s="1">
        <f t="shared" si="108"/>
        <v>30</v>
      </c>
      <c r="P1391" s="1" t="str">
        <f>IF(AND(שבוע_בדילוג[[#This Row],[חיזוי - שבוע]]=1,K1392=1),1,"")</f>
        <v/>
      </c>
      <c r="Q1391" s="1" t="str">
        <f>IF(AND(שבוע_בדילוג[[#This Row],[וסת השבוע פעיל?]]&lt;3,OR(שבוע_בדילוג[[#This Row],[CycleNumber]]&gt;B1392,B1392="")),1,"")</f>
        <v/>
      </c>
      <c r="R1391" s="1" t="str">
        <f>IF(AND(שבוע_בדילוג[[#This Row],[חיזוי - שבוע]]&lt;&gt;"",שבוע_בדילוג[[#This Row],[וסת השבוע פעיל?2]]=""),1,"")</f>
        <v/>
      </c>
      <c r="S1391" s="1">
        <f>IF(שבוע_בדילוג[[#This Row],[האישה קבעה וסת שבוע בדילוג?]]=1,IF(שבוע_בדילוג[[#This Row],[וסת השבוע פעיל?]]&lt;3,1,0),"")</f>
        <v>1</v>
      </c>
      <c r="T13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1" s="1">
        <f t="shared" si="109"/>
        <v>0</v>
      </c>
      <c r="V1391" s="1">
        <f t="shared" si="110"/>
        <v>0</v>
      </c>
      <c r="W1391" s="1">
        <f t="shared" si="111"/>
        <v>0</v>
      </c>
      <c r="X1391" s="1">
        <f>IF(שבוע_בדילוג[[#This Row],[3 הפלגות זהות]]="","",IF(שבוע_בדילוג[[#This Row],[3 הפלגות זהות]]=1,שבוע_בדילוג[[#This Row],[LengthofCycle]],X1390))</f>
        <v>29</v>
      </c>
      <c r="Y1391" s="1">
        <f>IF(שבוע_בדילוג[[#This Row],[וסת קבוע אחרון]]="","",IF(OR(שבוע_בדילוג[[#This Row],[LengthofCycle]]=שבוע_בדילוג[[#This Row],[וסת קבוע אחרון]],F1390=שבוע_בדילוג[[#This Row],[וסת קבוע אחרון]],F1389=שבוע_בדילוג[[#This Row],[וסת קבוע אחרון]]),1,0))</f>
        <v>1</v>
      </c>
      <c r="Z1391" s="1">
        <f>IF(OR(שבוע_בדילוג[[#This Row],[הווסת פעיל?]]=0,שבוע_בדילוג[[#This Row],[הווסת פעיל?]]=""),"",SUM(Z1390,שבוע_בדילוג[[#This Row],[הווסת פעיל?]]))</f>
        <v>3</v>
      </c>
      <c r="AA1391" s="1" t="str">
        <f>IF(AND(שבוע_בדילוג[[#This Row],[כמה מחזורים עד עקירה]]&lt;&gt;"",Z1392=""),שבוע_בדילוג[[#This Row],[כמה מחזורים עד עקירה]],"")</f>
        <v/>
      </c>
      <c r="AB1391" s="1" t="str">
        <f>IF(AND(שבוע_בדילוג[[#This Row],[הווסת פעיל?]]=1,שבוע_בדילוג[[#This Row],[וסת קבוע אחרון]]&lt;&gt;X1390),שבוע_בדילוג[[#This Row],[וסת קבוע אחרון]],"")</f>
        <v/>
      </c>
      <c r="AC1391" s="1" t="str">
        <f>IF(AND(שבוע_בדילוג[[#This Row],[הווסת פעיל?]]=1,Y1390=0,שבוע_בדילוג[[#This Row],[וסת קבוע אחרון]]=X1390),שבוע_בדילוג[[#This Row],[וסת קבוע אחרון]],"")</f>
        <v/>
      </c>
      <c r="AD1391" s="1" t="str">
        <f>IF(AND(שבוע_בדילוג[[#This Row],[הווסת פעיל?]]=1,Y1390=0,שבוע_בדילוג[[#This Row],[וסת קבוע אחרון]]&lt;&gt;X1390),1,"")</f>
        <v/>
      </c>
      <c r="AE1391" s="1" t="str">
        <f>IF(AND(שבוע_בדילוג[[#This Row],[הווסת פעיל?]]&lt;&gt;"",B1392=1),שבוע_בדילוג[[#This Row],[CycleNumber]],"")</f>
        <v/>
      </c>
      <c r="AF1391" s="1" t="str">
        <f>IF(AND(שבוע_בדילוג[[#This Row],[הווסת פעיל?]]&lt;&gt;"",Y1390=""),שבוע_בדילוג[[#This Row],[CycleNumber]],"")</f>
        <v/>
      </c>
      <c r="AG1391" s="1">
        <f>IF(B1392=1,"",IF(שבוע_בדילוג[[#This Row],[הווסת פעיל?]]=1,IF(שבוע_בדילוג[[#This Row],[וסת קבוע אחרון]]=F1392,1,0),""))</f>
        <v>1</v>
      </c>
      <c r="AH1391" s="1">
        <f>IF(B1392=1,"",IF(שבוע_בדילוג[[#This Row],[הווסת פעיל?]]=1,IF(OR(שבוע_בדילוג[[#This Row],[וסת קבוע אחרון]]=F1392,F1392=שבוע_בדילוג[[#This Row],[LengthofCycle]]),1,0),""))</f>
        <v>1</v>
      </c>
      <c r="AI1391" s="1">
        <f>IF(B1392=1,"",IF(שבוע_בדילוג[[#This Row],[הווסת פעיל?]]=1,IF(OR(שבוע_בדילוג[[#This Row],[וסת קבוע אחרון]]=F1392,F1392=שבוע_בדילוג[[#This Row],[LengthofCycle]],AND(שבוע_בדילוג[[#This Row],[LengthofCycle]]&lt;&gt;שבוע_בדילוג[[#This Row],[וסת קבוע אחרון]],OR(F1392=28,F1392=29))),1,0),""))</f>
        <v>1</v>
      </c>
      <c r="AJ1391" s="1" t="str">
        <f>IF(AND(שבוע_בדילוג[[#This Row],[הווסת פעיל?]]=1,B1392=1),1,"")</f>
        <v/>
      </c>
      <c r="AK1391" s="4" t="str">
        <f>IF(AND(שבוע_בדילוג[[#This Row],[הווסת פעיל?]]&lt;&gt;1,B1392&lt;&gt;1,B1392&lt;&gt;""),IF(שבוע_בדילוג[[#This Row],[LengthofCycle]]=F1392,1,0),"")</f>
        <v/>
      </c>
      <c r="AL1391" s="4" t="str">
        <f>IF(AND(שבוע_בדילוג[[#This Row],[הווסת פעיל?]]&lt;&gt;1,B1392&lt;&gt;1,B1392&lt;&gt;""),IF(OR(שבוע_בדילוג[[#This Row],[LengthofCycle]]=F1392,F1392=29),1,0),"")</f>
        <v/>
      </c>
      <c r="AM1391" s="4" t="str">
        <f>IF(AND(שבוע_בדילוג[[#This Row],[הווסת פעיל?]]&lt;&gt;1,B1392&lt;&gt;1,B1392&lt;&gt;""),IF(OR(שבוע_בדילוג[[#This Row],[LengthofCycle]]=F1392,F1392=29,F1392=28),1,0),"")</f>
        <v/>
      </c>
    </row>
    <row r="1392" spans="1:39" x14ac:dyDescent="0.25">
      <c r="A1392" s="1" t="s">
        <v>168</v>
      </c>
      <c r="B1392" s="1">
        <v>9</v>
      </c>
      <c r="C1392" s="1">
        <v>0</v>
      </c>
      <c r="D1392" s="1">
        <v>1</v>
      </c>
      <c r="E1392" s="1">
        <v>0</v>
      </c>
      <c r="F1392" s="1">
        <v>29</v>
      </c>
      <c r="H1392" s="1">
        <f>שבוע_בדילוג[[#This Row],[LengthofCycle]]+1</f>
        <v>30</v>
      </c>
      <c r="I1392" s="1">
        <f>IF(IFERROR(LOOKUP(שבוע_בדילוג[[#This Row],[ClientID]],קביעויות[השבוע בדילוג]),FALSE)=שבוע_בדילוג[[#This Row],[ClientID]],1,"")</f>
        <v>1</v>
      </c>
      <c r="J1392" s="1" t="str">
        <f>IF(AND(שבוע_בדילוג[[#This Row],[CycleNumber]]&gt;1,OR(B1393="",שבוע_בדילוג[[#This Row],[CycleNumber]]&gt;B1391)),IF(OR(AND(שבוע_בדילוג[[#This Row],[LengthofCycle]]=29,F1391=29),AND(שבוע_בדילוג[[#This Row],[LengthofCycle]]=36,F1391=36)),1,""),"")</f>
        <v/>
      </c>
      <c r="K1392" s="1" t="str">
        <f>IF(AND(שבוע_בדילוג[[#This Row],[וסת השבוע]]=1,J1391=1,שבוע_בדילוג[[#This Row],[CycleNumber]]&gt;B1391),1,"")</f>
        <v/>
      </c>
      <c r="L1392" s="1">
        <f>IF(שבוע_בדילוג[[#This Row],[CycleNumber]]=1,"",IF(שבוע_בדילוג[[#This Row],[וסת השבוע]]=1,0,IF(L1391="","",IF(L1391=0,IF(שבוע_בדילוג[[#This Row],[LengthofCycle]]=29,0,1),IF(L1391=1,IF(שבוע_בדילוג[[#This Row],[LengthofCycle]]+F1391=29*2,0,2),IF(L1391=2,IF(שבוע_בדילוג[[#This Row],[LengthofCycle]]+F1391+F1390=29*3,0,3),""))))))</f>
        <v>2</v>
      </c>
      <c r="M1392" s="1">
        <f>IF(שבוע_בדילוג[[#This Row],[וסת השבוע]]=1,IF(שבוע_בדילוג[[#This Row],[וסת השבוע וההפלגה ביחד]]=1,M1391+1,0),IF(AND(שבוע_בדילוג[[#This Row],[CycleNumber]]&gt;B1391,שבוע_בדילוג[[#This Row],[CycleNumber]]&gt;1),IF(שבוע_בדילוג[[#This Row],[וסת השבוע פעיל?]]&lt;&gt;"",M1391+1,""),""))</f>
        <v>4</v>
      </c>
      <c r="N1392" s="1">
        <f>IF(שבוע_בדילוג[[#This Row],[וסת השבוע פעיל?2]]="","",IF(AND(שבוע_בדילוג[[#This Row],[וסת השבוע פעיל?]]&lt;&gt;"",שבוע_בדילוג[[#This Row],[CycleNumber]]&lt;B1393,B1393&lt;&gt;"",שבוע_בדילוג[[#This Row],[וסת השבוע פעיל?]]&lt;3),IF(L1393=0,IF(AND(שבוע_בדילוג[[#This Row],[וסת השבוע פעיל?]]&gt;0,J1393=1),0,1),0),""))</f>
        <v>0</v>
      </c>
      <c r="O1392" s="1">
        <f t="shared" si="108"/>
        <v>31</v>
      </c>
      <c r="P1392" s="1" t="str">
        <f>IF(AND(שבוע_בדילוג[[#This Row],[חיזוי - שבוע]]=1,K1393=1),1,"")</f>
        <v/>
      </c>
      <c r="Q1392" s="1" t="str">
        <f>IF(AND(שבוע_בדילוג[[#This Row],[וסת השבוע פעיל?]]&lt;3,OR(שבוע_בדילוג[[#This Row],[CycleNumber]]&gt;B1393,B1393="")),1,"")</f>
        <v/>
      </c>
      <c r="R1392" s="1" t="str">
        <f>IF(AND(שבוע_בדילוג[[#This Row],[חיזוי - שבוע]]&lt;&gt;"",שבוע_בדילוג[[#This Row],[וסת השבוע פעיל?2]]=""),1,"")</f>
        <v/>
      </c>
      <c r="S1392" s="1">
        <f>IF(שבוע_בדילוג[[#This Row],[האישה קבעה וסת שבוע בדילוג?]]=1,IF(שבוע_בדילוג[[#This Row],[וסת השבוע פעיל?]]&lt;3,1,0),"")</f>
        <v>1</v>
      </c>
      <c r="T13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2" s="1">
        <f t="shared" si="109"/>
        <v>0</v>
      </c>
      <c r="V1392" s="1">
        <f t="shared" si="110"/>
        <v>0</v>
      </c>
      <c r="W1392" s="1">
        <f t="shared" si="111"/>
        <v>0</v>
      </c>
      <c r="X1392" s="1">
        <f>IF(שבוע_בדילוג[[#This Row],[3 הפלגות זהות]]="","",IF(שבוע_בדילוג[[#This Row],[3 הפלגות זהות]]=1,שבוע_בדילוג[[#This Row],[LengthofCycle]],X1391))</f>
        <v>29</v>
      </c>
      <c r="Y1392" s="1">
        <f>IF(שבוע_בדילוג[[#This Row],[וסת קבוע אחרון]]="","",IF(OR(שבוע_בדילוג[[#This Row],[LengthofCycle]]=שבוע_בדילוג[[#This Row],[וסת קבוע אחרון]],F1391=שבוע_בדילוג[[#This Row],[וסת קבוע אחרון]],F1390=שבוע_בדילוג[[#This Row],[וסת קבוע אחרון]]),1,0))</f>
        <v>1</v>
      </c>
      <c r="Z1392" s="1">
        <f>IF(OR(שבוע_בדילוג[[#This Row],[הווסת פעיל?]]=0,שבוע_בדילוג[[#This Row],[הווסת פעיל?]]=""),"",SUM(Z1391,שבוע_בדילוג[[#This Row],[הווסת פעיל?]]))</f>
        <v>4</v>
      </c>
      <c r="AA1392" s="1" t="str">
        <f>IF(AND(שבוע_בדילוג[[#This Row],[כמה מחזורים עד עקירה]]&lt;&gt;"",Z1393=""),שבוע_בדילוג[[#This Row],[כמה מחזורים עד עקירה]],"")</f>
        <v/>
      </c>
      <c r="AB1392" s="1" t="str">
        <f>IF(AND(שבוע_בדילוג[[#This Row],[הווסת פעיל?]]=1,שבוע_בדילוג[[#This Row],[וסת קבוע אחרון]]&lt;&gt;X1391),שבוע_בדילוג[[#This Row],[וסת קבוע אחרון]],"")</f>
        <v/>
      </c>
      <c r="AC1392" s="1" t="str">
        <f>IF(AND(שבוע_בדילוג[[#This Row],[הווסת פעיל?]]=1,Y1391=0,שבוע_בדילוג[[#This Row],[וסת קבוע אחרון]]=X1391),שבוע_בדילוג[[#This Row],[וסת קבוע אחרון]],"")</f>
        <v/>
      </c>
      <c r="AD1392" s="1" t="str">
        <f>IF(AND(שבוע_בדילוג[[#This Row],[הווסת פעיל?]]=1,Y1391=0,שבוע_בדילוג[[#This Row],[וסת קבוע אחרון]]&lt;&gt;X1391),1,"")</f>
        <v/>
      </c>
      <c r="AE1392" s="1" t="str">
        <f>IF(AND(שבוע_בדילוג[[#This Row],[הווסת פעיל?]]&lt;&gt;"",B1393=1),שבוע_בדילוג[[#This Row],[CycleNumber]],"")</f>
        <v/>
      </c>
      <c r="AF1392" s="1" t="str">
        <f>IF(AND(שבוע_בדילוג[[#This Row],[הווסת פעיל?]]&lt;&gt;"",Y1391=""),שבוע_בדילוג[[#This Row],[CycleNumber]],"")</f>
        <v/>
      </c>
      <c r="AG1392" s="1">
        <f>IF(B1393=1,"",IF(שבוע_בדילוג[[#This Row],[הווסת פעיל?]]=1,IF(שבוע_בדילוג[[#This Row],[וסת קבוע אחרון]]=F1393,1,0),""))</f>
        <v>0</v>
      </c>
      <c r="AH1392" s="1">
        <f>IF(B1393=1,"",IF(שבוע_בדילוג[[#This Row],[הווסת פעיל?]]=1,IF(OR(שבוע_בדילוג[[#This Row],[וסת קבוע אחרון]]=F1393,F1393=שבוע_בדילוג[[#This Row],[LengthofCycle]]),1,0),""))</f>
        <v>0</v>
      </c>
      <c r="AI1392" s="1">
        <f>IF(B1393=1,"",IF(שבוע_בדילוג[[#This Row],[הווסת פעיל?]]=1,IF(OR(שבוע_בדילוג[[#This Row],[וסת קבוע אחרון]]=F1393,F1393=שבוע_בדילוג[[#This Row],[LengthofCycle]],AND(שבוע_בדילוג[[#This Row],[LengthofCycle]]&lt;&gt;שבוע_בדילוג[[#This Row],[וסת קבוע אחרון]],OR(F1393=28,F1393=29))),1,0),""))</f>
        <v>0</v>
      </c>
      <c r="AJ1392" s="1" t="str">
        <f>IF(AND(שבוע_בדילוג[[#This Row],[הווסת פעיל?]]=1,B1393=1),1,"")</f>
        <v/>
      </c>
      <c r="AK1392" s="4" t="str">
        <f>IF(AND(שבוע_בדילוג[[#This Row],[הווסת פעיל?]]&lt;&gt;1,B1393&lt;&gt;1,B1393&lt;&gt;""),IF(שבוע_בדילוג[[#This Row],[LengthofCycle]]=F1393,1,0),"")</f>
        <v/>
      </c>
      <c r="AL1392" s="4" t="str">
        <f>IF(AND(שבוע_בדילוג[[#This Row],[הווסת פעיל?]]&lt;&gt;1,B1393&lt;&gt;1,B1393&lt;&gt;""),IF(OR(שבוע_בדילוג[[#This Row],[LengthofCycle]]=F1393,F1393=29),1,0),"")</f>
        <v/>
      </c>
      <c r="AM1392" s="4" t="str">
        <f>IF(AND(שבוע_בדילוג[[#This Row],[הווסת פעיל?]]&lt;&gt;1,B1393&lt;&gt;1,B1393&lt;&gt;""),IF(OR(שבוע_בדילוג[[#This Row],[LengthofCycle]]=F1393,F1393=29,F1393=28),1,0),"")</f>
        <v/>
      </c>
    </row>
    <row r="1393" spans="1:39" x14ac:dyDescent="0.25">
      <c r="A1393" s="1" t="s">
        <v>168</v>
      </c>
      <c r="B1393" s="1">
        <v>10</v>
      </c>
      <c r="C1393" s="1">
        <v>0</v>
      </c>
      <c r="D1393" s="1">
        <v>1</v>
      </c>
      <c r="E1393" s="1">
        <v>0</v>
      </c>
      <c r="F1393" s="1">
        <v>28</v>
      </c>
      <c r="H1393" s="1">
        <f>שבוע_בדילוג[[#This Row],[LengthofCycle]]+1</f>
        <v>29</v>
      </c>
      <c r="I1393" s="1">
        <f>IF(IFERROR(LOOKUP(שבוע_בדילוג[[#This Row],[ClientID]],קביעויות[השבוע בדילוג]),FALSE)=שבוע_בדילוג[[#This Row],[ClientID]],1,"")</f>
        <v>1</v>
      </c>
      <c r="J1393" s="1" t="str">
        <f>IF(AND(שבוע_בדילוג[[#This Row],[CycleNumber]]&gt;1,OR(B1394="",שבוע_בדילוג[[#This Row],[CycleNumber]]&gt;B1392)),IF(OR(AND(שבוע_בדילוג[[#This Row],[LengthofCycle]]=29,F1392=29),AND(שבוע_בדילוג[[#This Row],[LengthofCycle]]=36,F1392=36)),1,""),"")</f>
        <v/>
      </c>
      <c r="K1393" s="1" t="str">
        <f>IF(AND(שבוע_בדילוג[[#This Row],[וסת השבוע]]=1,J1392=1,שבוע_בדילוג[[#This Row],[CycleNumber]]&gt;B1392),1,"")</f>
        <v/>
      </c>
      <c r="L1393" s="1">
        <f>IF(שבוע_בדילוג[[#This Row],[CycleNumber]]=1,"",IF(שבוע_בדילוג[[#This Row],[וסת השבוע]]=1,0,IF(L1392="","",IF(L1392=0,IF(שבוע_בדילוג[[#This Row],[LengthofCycle]]=29,0,1),IF(L1392=1,IF(שבוע_בדילוג[[#This Row],[LengthofCycle]]+F1392=29*2,0,2),IF(L1392=2,IF(שבוע_בדילוג[[#This Row],[LengthofCycle]]+F1392+F1391=29*3,0,3),""))))))</f>
        <v>3</v>
      </c>
      <c r="M1393" s="1">
        <f>IF(שבוע_בדילוג[[#This Row],[וסת השבוע]]=1,IF(שבוע_בדילוג[[#This Row],[וסת השבוע וההפלגה ביחד]]=1,M1392+1,0),IF(AND(שבוע_בדילוג[[#This Row],[CycleNumber]]&gt;B1392,שבוע_בדילוג[[#This Row],[CycleNumber]]&gt;1),IF(שבוע_בדילוג[[#This Row],[וסת השבוע פעיל?]]&lt;&gt;"",M1392+1,""),""))</f>
        <v>5</v>
      </c>
      <c r="N1393" s="1" t="str">
        <f>IF(שבוע_בדילוג[[#This Row],[וסת השבוע פעיל?2]]="","",IF(AND(שבוע_בדילוג[[#This Row],[וסת השבוע פעיל?]]&lt;&gt;"",שבוע_בדילוג[[#This Row],[CycleNumber]]&lt;B1394,B1394&lt;&gt;"",שבוע_בדילוג[[#This Row],[וסת השבוע פעיל?]]&lt;3),IF(L1394=0,IF(AND(שבוע_בדילוג[[#This Row],[וסת השבוע פעיל?]]&gt;0,J1394=1),0,1),0),""))</f>
        <v/>
      </c>
      <c r="O1393" s="1">
        <f t="shared" si="108"/>
        <v>31</v>
      </c>
      <c r="P1393" s="1" t="str">
        <f>IF(AND(שבוע_בדילוג[[#This Row],[חיזוי - שבוע]]=1,K1394=1),1,"")</f>
        <v/>
      </c>
      <c r="Q1393" s="1" t="str">
        <f>IF(AND(שבוע_בדילוג[[#This Row],[וסת השבוע פעיל?]]&lt;3,OR(שבוע_בדילוג[[#This Row],[CycleNumber]]&gt;B1394,B1394="")),1,"")</f>
        <v/>
      </c>
      <c r="R1393" s="1" t="str">
        <f>IF(AND(שבוע_בדילוג[[#This Row],[חיזוי - שבוע]]&lt;&gt;"",שבוע_בדילוג[[#This Row],[וסת השבוע פעיל?2]]=""),1,"")</f>
        <v/>
      </c>
      <c r="S1393" s="1">
        <f>IF(שבוע_בדילוג[[#This Row],[האישה קבעה וסת שבוע בדילוג?]]=1,IF(שבוע_בדילוג[[#This Row],[וסת השבוע פעיל?]]&lt;3,1,0),"")</f>
        <v>0</v>
      </c>
      <c r="T13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3" s="1">
        <f t="shared" si="109"/>
        <v>0</v>
      </c>
      <c r="V1393" s="1">
        <f t="shared" si="110"/>
        <v>0</v>
      </c>
      <c r="W1393" s="1">
        <f t="shared" si="111"/>
        <v>0</v>
      </c>
      <c r="X1393" s="1">
        <f>IF(שבוע_בדילוג[[#This Row],[3 הפלגות זהות]]="","",IF(שבוע_בדילוג[[#This Row],[3 הפלגות זהות]]=1,שבוע_בדילוג[[#This Row],[LengthofCycle]],X1392))</f>
        <v>29</v>
      </c>
      <c r="Y1393" s="1">
        <f>IF(שבוע_בדילוג[[#This Row],[וסת קבוע אחרון]]="","",IF(OR(שבוע_בדילוג[[#This Row],[LengthofCycle]]=שבוע_בדילוג[[#This Row],[וסת קבוע אחרון]],F1392=שבוע_בדילוג[[#This Row],[וסת קבוע אחרון]],F1391=שבוע_בדילוג[[#This Row],[וסת קבוע אחרון]]),1,0))</f>
        <v>1</v>
      </c>
      <c r="Z1393" s="1">
        <f>IF(OR(שבוע_בדילוג[[#This Row],[הווסת פעיל?]]=0,שבוע_בדילוג[[#This Row],[הווסת פעיל?]]=""),"",SUM(Z1392,שבוע_בדילוג[[#This Row],[הווסת פעיל?]]))</f>
        <v>5</v>
      </c>
      <c r="AA1393" s="1" t="str">
        <f>IF(AND(שבוע_בדילוג[[#This Row],[כמה מחזורים עד עקירה]]&lt;&gt;"",Z1394=""),שבוע_בדילוג[[#This Row],[כמה מחזורים עד עקירה]],"")</f>
        <v/>
      </c>
      <c r="AB1393" s="1" t="str">
        <f>IF(AND(שבוע_בדילוג[[#This Row],[הווסת פעיל?]]=1,שבוע_בדילוג[[#This Row],[וסת קבוע אחרון]]&lt;&gt;X1392),שבוע_בדילוג[[#This Row],[וסת קבוע אחרון]],"")</f>
        <v/>
      </c>
      <c r="AC1393" s="1" t="str">
        <f>IF(AND(שבוע_בדילוג[[#This Row],[הווסת פעיל?]]=1,Y1392=0,שבוע_בדילוג[[#This Row],[וסת קבוע אחרון]]=X1392),שבוע_בדילוג[[#This Row],[וסת קבוע אחרון]],"")</f>
        <v/>
      </c>
      <c r="AD1393" s="1" t="str">
        <f>IF(AND(שבוע_בדילוג[[#This Row],[הווסת פעיל?]]=1,Y1392=0,שבוע_בדילוג[[#This Row],[וסת קבוע אחרון]]&lt;&gt;X1392),1,"")</f>
        <v/>
      </c>
      <c r="AE1393" s="1" t="str">
        <f>IF(AND(שבוע_בדילוג[[#This Row],[הווסת פעיל?]]&lt;&gt;"",B1394=1),שבוע_בדילוג[[#This Row],[CycleNumber]],"")</f>
        <v/>
      </c>
      <c r="AF1393" s="1" t="str">
        <f>IF(AND(שבוע_בדילוג[[#This Row],[הווסת פעיל?]]&lt;&gt;"",Y1392=""),שבוע_בדילוג[[#This Row],[CycleNumber]],"")</f>
        <v/>
      </c>
      <c r="AG1393" s="1">
        <f>IF(B1394=1,"",IF(שבוע_בדילוג[[#This Row],[הווסת פעיל?]]=1,IF(שבוע_בדילוג[[#This Row],[וסת קבוע אחרון]]=F1394,1,0),""))</f>
        <v>1</v>
      </c>
      <c r="AH1393" s="1">
        <f>IF(B1394=1,"",IF(שבוע_בדילוג[[#This Row],[הווסת פעיל?]]=1,IF(OR(שבוע_בדילוג[[#This Row],[וסת קבוע אחרון]]=F1394,F1394=שבוע_בדילוג[[#This Row],[LengthofCycle]]),1,0),""))</f>
        <v>1</v>
      </c>
      <c r="AI1393" s="1">
        <f>IF(B1394=1,"",IF(שבוע_בדילוג[[#This Row],[הווסת פעיל?]]=1,IF(OR(שבוע_בדילוג[[#This Row],[וסת קבוע אחרון]]=F1394,F1394=שבוע_בדילוג[[#This Row],[LengthofCycle]],AND(שבוע_בדילוג[[#This Row],[LengthofCycle]]&lt;&gt;שבוע_בדילוג[[#This Row],[וסת קבוע אחרון]],OR(F1394=28,F1394=29))),1,0),""))</f>
        <v>1</v>
      </c>
      <c r="AJ1393" s="1" t="str">
        <f>IF(AND(שבוע_בדילוג[[#This Row],[הווסת פעיל?]]=1,B1394=1),1,"")</f>
        <v/>
      </c>
      <c r="AK1393" s="4" t="str">
        <f>IF(AND(שבוע_בדילוג[[#This Row],[הווסת פעיל?]]&lt;&gt;1,B1394&lt;&gt;1,B1394&lt;&gt;""),IF(שבוע_בדילוג[[#This Row],[LengthofCycle]]=F1394,1,0),"")</f>
        <v/>
      </c>
      <c r="AL1393" s="4" t="str">
        <f>IF(AND(שבוע_בדילוג[[#This Row],[הווסת פעיל?]]&lt;&gt;1,B1394&lt;&gt;1,B1394&lt;&gt;""),IF(OR(שבוע_בדילוג[[#This Row],[LengthofCycle]]=F1394,F1394=29),1,0),"")</f>
        <v/>
      </c>
      <c r="AM1393" s="4" t="str">
        <f>IF(AND(שבוע_בדילוג[[#This Row],[הווסת פעיל?]]&lt;&gt;1,B1394&lt;&gt;1,B1394&lt;&gt;""),IF(OR(שבוע_בדילוג[[#This Row],[LengthofCycle]]=F1394,F1394=29,F1394=28),1,0),"")</f>
        <v/>
      </c>
    </row>
    <row r="1394" spans="1:39" x14ac:dyDescent="0.25">
      <c r="A1394" s="1" t="s">
        <v>168</v>
      </c>
      <c r="B1394" s="1">
        <v>11</v>
      </c>
      <c r="C1394" s="1">
        <v>0</v>
      </c>
      <c r="D1394" s="1">
        <v>1</v>
      </c>
      <c r="E1394" s="1">
        <v>0</v>
      </c>
      <c r="F1394" s="1">
        <v>29</v>
      </c>
      <c r="H1394" s="1">
        <f>שבוע_בדילוג[[#This Row],[LengthofCycle]]+1</f>
        <v>30</v>
      </c>
      <c r="I1394" s="1">
        <f>IF(IFERROR(LOOKUP(שבוע_בדילוג[[#This Row],[ClientID]],קביעויות[השבוע בדילוג]),FALSE)=שבוע_בדילוג[[#This Row],[ClientID]],1,"")</f>
        <v>1</v>
      </c>
      <c r="J1394" s="1" t="str">
        <f>IF(AND(שבוע_בדילוג[[#This Row],[CycleNumber]]&gt;1,OR(B1395="",שבוע_בדילוג[[#This Row],[CycleNumber]]&gt;B1393)),IF(OR(AND(שבוע_בדילוג[[#This Row],[LengthofCycle]]=29,F1393=29),AND(שבוע_בדילוג[[#This Row],[LengthofCycle]]=36,F1393=36)),1,""),"")</f>
        <v/>
      </c>
      <c r="K1394" s="1" t="str">
        <f>IF(AND(שבוע_בדילוג[[#This Row],[וסת השבוע]]=1,J1393=1,שבוע_בדילוג[[#This Row],[CycleNumber]]&gt;B1393),1,"")</f>
        <v/>
      </c>
      <c r="L1394" s="1" t="str">
        <f>IF(שבוע_בדילוג[[#This Row],[CycleNumber]]=1,"",IF(שבוע_בדילוג[[#This Row],[וסת השבוע]]=1,0,IF(L1393="","",IF(L1393=0,IF(שבוע_בדילוג[[#This Row],[LengthofCycle]]=29,0,1),IF(L1393=1,IF(שבוע_בדילוג[[#This Row],[LengthofCycle]]+F1393=29*2,0,2),IF(L1393=2,IF(שבוע_בדילוג[[#This Row],[LengthofCycle]]+F1393+F1392=29*3,0,3),""))))))</f>
        <v/>
      </c>
      <c r="M1394" s="1" t="str">
        <f>IF(שבוע_בדילוג[[#This Row],[וסת השבוע]]=1,IF(שבוע_בדילוג[[#This Row],[וסת השבוע וההפלגה ביחד]]=1,M1393+1,0),IF(AND(שבוע_בדילוג[[#This Row],[CycleNumber]]&gt;B1393,שבוע_בדילוג[[#This Row],[CycleNumber]]&gt;1),IF(שבוע_בדילוג[[#This Row],[וסת השבוע פעיל?]]&lt;&gt;"",M1393+1,""),""))</f>
        <v/>
      </c>
      <c r="N1394" s="1" t="str">
        <f>IF(שבוע_בדילוג[[#This Row],[וסת השבוע פעיל?2]]="","",IF(AND(שבוע_בדילוג[[#This Row],[וסת השבוע פעיל?]]&lt;&gt;"",שבוע_בדילוג[[#This Row],[CycleNumber]]&lt;B1395,B1395&lt;&gt;"",שבוע_בדילוג[[#This Row],[וסת השבוע פעיל?]]&lt;3),IF(L1395=0,IF(AND(שבוע_בדילוג[[#This Row],[וסת השבוע פעיל?]]&gt;0,J1395=1),0,1),0),""))</f>
        <v/>
      </c>
      <c r="O1394" s="1" t="str">
        <f t="shared" si="108"/>
        <v/>
      </c>
      <c r="P1394" s="1" t="str">
        <f>IF(AND(שבוע_בדילוג[[#This Row],[חיזוי - שבוע]]=1,K1395=1),1,"")</f>
        <v/>
      </c>
      <c r="Q1394" s="1" t="str">
        <f>IF(AND(שבוע_בדילוג[[#This Row],[וסת השבוע פעיל?]]&lt;3,OR(שבוע_בדילוג[[#This Row],[CycleNumber]]&gt;B1395,B1395="")),1,"")</f>
        <v/>
      </c>
      <c r="R1394" s="1" t="str">
        <f>IF(AND(שבוע_בדילוג[[#This Row],[חיזוי - שבוע]]&lt;&gt;"",שבוע_בדילוג[[#This Row],[וסת השבוע פעיל?2]]=""),1,"")</f>
        <v/>
      </c>
      <c r="S1394" s="1">
        <f>IF(שבוע_בדילוג[[#This Row],[האישה קבעה וסת שבוע בדילוג?]]=1,IF(שבוע_בדילוג[[#This Row],[וסת השבוע פעיל?]]&lt;3,1,0),"")</f>
        <v>0</v>
      </c>
      <c r="T13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4" s="1">
        <f t="shared" si="109"/>
        <v>0</v>
      </c>
      <c r="V1394" s="1">
        <f t="shared" si="110"/>
        <v>0</v>
      </c>
      <c r="W1394" s="1">
        <f t="shared" si="111"/>
        <v>0</v>
      </c>
      <c r="X1394" s="1">
        <f>IF(שבוע_בדילוג[[#This Row],[3 הפלגות זהות]]="","",IF(שבוע_בדילוג[[#This Row],[3 הפלגות זהות]]=1,שבוע_בדילוג[[#This Row],[LengthofCycle]],X1393))</f>
        <v>29</v>
      </c>
      <c r="Y1394" s="1">
        <f>IF(שבוע_בדילוג[[#This Row],[וסת קבוע אחרון]]="","",IF(OR(שבוע_בדילוג[[#This Row],[LengthofCycle]]=שבוע_בדילוג[[#This Row],[וסת קבוע אחרון]],F1393=שבוע_בדילוג[[#This Row],[וסת קבוע אחרון]],F1392=שבוע_בדילוג[[#This Row],[וסת קבוע אחרון]]),1,0))</f>
        <v>1</v>
      </c>
      <c r="Z1394" s="1">
        <f>IF(OR(שבוע_בדילוג[[#This Row],[הווסת פעיל?]]=0,שבוע_בדילוג[[#This Row],[הווסת פעיל?]]=""),"",SUM(Z1393,שבוע_בדילוג[[#This Row],[הווסת פעיל?]]))</f>
        <v>6</v>
      </c>
      <c r="AA1394" s="1" t="str">
        <f>IF(AND(שבוע_בדילוג[[#This Row],[כמה מחזורים עד עקירה]]&lt;&gt;"",Z1395=""),שבוע_בדילוג[[#This Row],[כמה מחזורים עד עקירה]],"")</f>
        <v/>
      </c>
      <c r="AB1394" s="1" t="str">
        <f>IF(AND(שבוע_בדילוג[[#This Row],[הווסת פעיל?]]=1,שבוע_בדילוג[[#This Row],[וסת קבוע אחרון]]&lt;&gt;X1393),שבוע_בדילוג[[#This Row],[וסת קבוע אחרון]],"")</f>
        <v/>
      </c>
      <c r="AC1394" s="1" t="str">
        <f>IF(AND(שבוע_בדילוג[[#This Row],[הווסת פעיל?]]=1,Y1393=0,שבוע_בדילוג[[#This Row],[וסת קבוע אחרון]]=X1393),שבוע_בדילוג[[#This Row],[וסת קבוע אחרון]],"")</f>
        <v/>
      </c>
      <c r="AD1394" s="1" t="str">
        <f>IF(AND(שבוע_בדילוג[[#This Row],[הווסת פעיל?]]=1,Y1393=0,שבוע_בדילוג[[#This Row],[וסת קבוע אחרון]]&lt;&gt;X1393),1,"")</f>
        <v/>
      </c>
      <c r="AE1394" s="1" t="str">
        <f>IF(AND(שבוע_בדילוג[[#This Row],[הווסת פעיל?]]&lt;&gt;"",B1395=1),שבוע_בדילוג[[#This Row],[CycleNumber]],"")</f>
        <v/>
      </c>
      <c r="AF1394" s="1" t="str">
        <f>IF(AND(שבוע_בדילוג[[#This Row],[הווסת פעיל?]]&lt;&gt;"",Y1393=""),שבוע_בדילוג[[#This Row],[CycleNumber]],"")</f>
        <v/>
      </c>
      <c r="AG1394" s="1">
        <f>IF(B1395=1,"",IF(שבוע_בדילוג[[#This Row],[הווסת פעיל?]]=1,IF(שבוע_בדילוג[[#This Row],[וסת קבוע אחרון]]=F1395,1,0),""))</f>
        <v>0</v>
      </c>
      <c r="AH1394" s="1">
        <f>IF(B1395=1,"",IF(שבוע_בדילוג[[#This Row],[הווסת פעיל?]]=1,IF(OR(שבוע_בדילוג[[#This Row],[וסת קבוע אחרון]]=F1395,F1395=שבוע_בדילוג[[#This Row],[LengthofCycle]]),1,0),""))</f>
        <v>0</v>
      </c>
      <c r="AI1394" s="1">
        <f>IF(B1395=1,"",IF(שבוע_בדילוג[[#This Row],[הווסת פעיל?]]=1,IF(OR(שבוע_בדילוג[[#This Row],[וסת קבוע אחרון]]=F1395,F1395=שבוע_בדילוג[[#This Row],[LengthofCycle]],AND(שבוע_בדילוג[[#This Row],[LengthofCycle]]&lt;&gt;שבוע_בדילוג[[#This Row],[וסת קבוע אחרון]],OR(F1395=28,F1395=29))),1,0),""))</f>
        <v>0</v>
      </c>
      <c r="AJ1394" s="1" t="str">
        <f>IF(AND(שבוע_בדילוג[[#This Row],[הווסת פעיל?]]=1,B1395=1),1,"")</f>
        <v/>
      </c>
      <c r="AK1394" s="4" t="str">
        <f>IF(AND(שבוע_בדילוג[[#This Row],[הווסת פעיל?]]&lt;&gt;1,B1395&lt;&gt;1,B1395&lt;&gt;""),IF(שבוע_בדילוג[[#This Row],[LengthofCycle]]=F1395,1,0),"")</f>
        <v/>
      </c>
      <c r="AL1394" s="4" t="str">
        <f>IF(AND(שבוע_בדילוג[[#This Row],[הווסת פעיל?]]&lt;&gt;1,B1395&lt;&gt;1,B1395&lt;&gt;""),IF(OR(שבוע_בדילוג[[#This Row],[LengthofCycle]]=F1395,F1395=29),1,0),"")</f>
        <v/>
      </c>
      <c r="AM1394" s="4" t="str">
        <f>IF(AND(שבוע_בדילוג[[#This Row],[הווסת פעיל?]]&lt;&gt;1,B1395&lt;&gt;1,B1395&lt;&gt;""),IF(OR(שבוע_בדילוג[[#This Row],[LengthofCycle]]=F1395,F1395=29,F1395=28),1,0),"")</f>
        <v/>
      </c>
    </row>
    <row r="1395" spans="1:39" x14ac:dyDescent="0.25">
      <c r="A1395" s="1" t="s">
        <v>168</v>
      </c>
      <c r="B1395" s="1">
        <v>12</v>
      </c>
      <c r="C1395" s="1">
        <v>0</v>
      </c>
      <c r="D1395" s="1">
        <v>1</v>
      </c>
      <c r="E1395" s="1">
        <v>0</v>
      </c>
      <c r="F1395" s="1">
        <v>28</v>
      </c>
      <c r="H1395" s="1">
        <f>שבוע_בדילוג[[#This Row],[LengthofCycle]]+1</f>
        <v>29</v>
      </c>
      <c r="I1395" s="1">
        <f>IF(IFERROR(LOOKUP(שבוע_בדילוג[[#This Row],[ClientID]],קביעויות[השבוע בדילוג]),FALSE)=שבוע_בדילוג[[#This Row],[ClientID]],1,"")</f>
        <v>1</v>
      </c>
      <c r="J1395" s="1" t="str">
        <f>IF(AND(שבוע_בדילוג[[#This Row],[CycleNumber]]&gt;1,OR(B1396="",שבוע_בדילוג[[#This Row],[CycleNumber]]&gt;B1394)),IF(OR(AND(שבוע_בדילוג[[#This Row],[LengthofCycle]]=29,F1394=29),AND(שבוע_בדילוג[[#This Row],[LengthofCycle]]=36,F1394=36)),1,""),"")</f>
        <v/>
      </c>
      <c r="K1395" s="1" t="str">
        <f>IF(AND(שבוע_בדילוג[[#This Row],[וסת השבוע]]=1,J1394=1,שבוע_בדילוג[[#This Row],[CycleNumber]]&gt;B1394),1,"")</f>
        <v/>
      </c>
      <c r="L1395" s="1" t="str">
        <f>IF(שבוע_בדילוג[[#This Row],[CycleNumber]]=1,"",IF(שבוע_בדילוג[[#This Row],[וסת השבוע]]=1,0,IF(L1394="","",IF(L1394=0,IF(שבוע_בדילוג[[#This Row],[LengthofCycle]]=29,0,1),IF(L1394=1,IF(שבוע_בדילוג[[#This Row],[LengthofCycle]]+F1394=29*2,0,2),IF(L1394=2,IF(שבוע_בדילוג[[#This Row],[LengthofCycle]]+F1394+F1393=29*3,0,3),""))))))</f>
        <v/>
      </c>
      <c r="M1395" s="1" t="str">
        <f>IF(שבוע_בדילוג[[#This Row],[וסת השבוע]]=1,IF(שבוע_בדילוג[[#This Row],[וסת השבוע וההפלגה ביחד]]=1,M1394+1,0),IF(AND(שבוע_בדילוג[[#This Row],[CycleNumber]]&gt;B1394,שבוע_בדילוג[[#This Row],[CycleNumber]]&gt;1),IF(שבוע_בדילוג[[#This Row],[וסת השבוע פעיל?]]&lt;&gt;"",M1394+1,""),""))</f>
        <v/>
      </c>
      <c r="N1395" s="1" t="str">
        <f>IF(שבוע_בדילוג[[#This Row],[וסת השבוע פעיל?2]]="","",IF(AND(שבוע_בדילוג[[#This Row],[וסת השבוע פעיל?]]&lt;&gt;"",שבוע_בדילוג[[#This Row],[CycleNumber]]&lt;B1396,B1396&lt;&gt;"",שבוע_בדילוג[[#This Row],[וסת השבוע פעיל?]]&lt;3),IF(L1396=0,IF(AND(שבוע_בדילוג[[#This Row],[וסת השבוע פעיל?]]&gt;0,J1396=1),0,1),0),""))</f>
        <v/>
      </c>
      <c r="O1395" s="1" t="str">
        <f t="shared" si="108"/>
        <v/>
      </c>
      <c r="P1395" s="1" t="str">
        <f>IF(AND(שבוע_בדילוג[[#This Row],[חיזוי - שבוע]]=1,K1396=1),1,"")</f>
        <v/>
      </c>
      <c r="Q1395" s="1" t="str">
        <f>IF(AND(שבוע_בדילוג[[#This Row],[וסת השבוע פעיל?]]&lt;3,OR(שבוע_בדילוג[[#This Row],[CycleNumber]]&gt;B1396,B1396="")),1,"")</f>
        <v/>
      </c>
      <c r="R1395" s="1" t="str">
        <f>IF(AND(שבוע_בדילוג[[#This Row],[חיזוי - שבוע]]&lt;&gt;"",שבוע_בדילוג[[#This Row],[וסת השבוע פעיל?2]]=""),1,"")</f>
        <v/>
      </c>
      <c r="S1395" s="1">
        <f>IF(שבוע_בדילוג[[#This Row],[האישה קבעה וסת שבוע בדילוג?]]=1,IF(שבוע_בדילוג[[#This Row],[וסת השבוע פעיל?]]&lt;3,1,0),"")</f>
        <v>0</v>
      </c>
      <c r="T13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5" s="1">
        <f t="shared" si="109"/>
        <v>0</v>
      </c>
      <c r="V1395" s="1">
        <f t="shared" si="110"/>
        <v>0</v>
      </c>
      <c r="W1395" s="1">
        <f t="shared" si="111"/>
        <v>0</v>
      </c>
      <c r="X1395" s="1">
        <f>IF(שבוע_בדילוג[[#This Row],[3 הפלגות זהות]]="","",IF(שבוע_בדילוג[[#This Row],[3 הפלגות זהות]]=1,שבוע_בדילוג[[#This Row],[LengthofCycle]],X1394))</f>
        <v>29</v>
      </c>
      <c r="Y1395" s="1">
        <f>IF(שבוע_בדילוג[[#This Row],[וסת קבוע אחרון]]="","",IF(OR(שבוע_בדילוג[[#This Row],[LengthofCycle]]=שבוע_בדילוג[[#This Row],[וסת קבוע אחרון]],F1394=שבוע_בדילוג[[#This Row],[וסת קבוע אחרון]],F1393=שבוע_בדילוג[[#This Row],[וסת קבוע אחרון]]),1,0))</f>
        <v>1</v>
      </c>
      <c r="Z1395" s="1">
        <f>IF(OR(שבוע_בדילוג[[#This Row],[הווסת פעיל?]]=0,שבוע_בדילוג[[#This Row],[הווסת פעיל?]]=""),"",SUM(Z1394,שבוע_בדילוג[[#This Row],[הווסת פעיל?]]))</f>
        <v>7</v>
      </c>
      <c r="AA1395" s="1" t="str">
        <f>IF(AND(שבוע_בדילוג[[#This Row],[כמה מחזורים עד עקירה]]&lt;&gt;"",Z1396=""),שבוע_בדילוג[[#This Row],[כמה מחזורים עד עקירה]],"")</f>
        <v/>
      </c>
      <c r="AB1395" s="1" t="str">
        <f>IF(AND(שבוע_בדילוג[[#This Row],[הווסת פעיל?]]=1,שבוע_בדילוג[[#This Row],[וסת קבוע אחרון]]&lt;&gt;X1394),שבוע_בדילוג[[#This Row],[וסת קבוע אחרון]],"")</f>
        <v/>
      </c>
      <c r="AC1395" s="1" t="str">
        <f>IF(AND(שבוע_בדילוג[[#This Row],[הווסת פעיל?]]=1,Y1394=0,שבוע_בדילוג[[#This Row],[וסת קבוע אחרון]]=X1394),שבוע_בדילוג[[#This Row],[וסת קבוע אחרון]],"")</f>
        <v/>
      </c>
      <c r="AD1395" s="1" t="str">
        <f>IF(AND(שבוע_בדילוג[[#This Row],[הווסת פעיל?]]=1,Y1394=0,שבוע_בדילוג[[#This Row],[וסת קבוע אחרון]]&lt;&gt;X1394),1,"")</f>
        <v/>
      </c>
      <c r="AE1395" s="1" t="str">
        <f>IF(AND(שבוע_בדילוג[[#This Row],[הווסת פעיל?]]&lt;&gt;"",B1396=1),שבוע_בדילוג[[#This Row],[CycleNumber]],"")</f>
        <v/>
      </c>
      <c r="AF1395" s="1" t="str">
        <f>IF(AND(שבוע_בדילוג[[#This Row],[הווסת פעיל?]]&lt;&gt;"",Y1394=""),שבוע_בדילוג[[#This Row],[CycleNumber]],"")</f>
        <v/>
      </c>
      <c r="AG1395" s="1">
        <f>IF(B1396=1,"",IF(שבוע_בדילוג[[#This Row],[הווסת פעיל?]]=1,IF(שבוע_בדילוג[[#This Row],[וסת קבוע אחרון]]=F1396,1,0),""))</f>
        <v>0</v>
      </c>
      <c r="AH1395" s="1">
        <f>IF(B1396=1,"",IF(שבוע_בדילוג[[#This Row],[הווסת פעיל?]]=1,IF(OR(שבוע_בדילוג[[#This Row],[וסת קבוע אחרון]]=F1396,F1396=שבוע_בדילוג[[#This Row],[LengthofCycle]]),1,0),""))</f>
        <v>0</v>
      </c>
      <c r="AI1395" s="1">
        <f>IF(B1396=1,"",IF(שבוע_בדילוג[[#This Row],[הווסת פעיל?]]=1,IF(OR(שבוע_בדילוג[[#This Row],[וסת קבוע אחרון]]=F1396,F1396=שבוע_בדילוג[[#This Row],[LengthofCycle]],AND(שבוע_בדילוג[[#This Row],[LengthofCycle]]&lt;&gt;שבוע_בדילוג[[#This Row],[וסת קבוע אחרון]],OR(F1396=28,F1396=29))),1,0),""))</f>
        <v>0</v>
      </c>
      <c r="AJ1395" s="1" t="str">
        <f>IF(AND(שבוע_בדילוג[[#This Row],[הווסת פעיל?]]=1,B1396=1),1,"")</f>
        <v/>
      </c>
      <c r="AK1395" s="4" t="str">
        <f>IF(AND(שבוע_בדילוג[[#This Row],[הווסת פעיל?]]&lt;&gt;1,B1396&lt;&gt;1,B1396&lt;&gt;""),IF(שבוע_בדילוג[[#This Row],[LengthofCycle]]=F1396,1,0),"")</f>
        <v/>
      </c>
      <c r="AL1395" s="4" t="str">
        <f>IF(AND(שבוע_בדילוג[[#This Row],[הווסת פעיל?]]&lt;&gt;1,B1396&lt;&gt;1,B1396&lt;&gt;""),IF(OR(שבוע_בדילוג[[#This Row],[LengthofCycle]]=F1396,F1396=29),1,0),"")</f>
        <v/>
      </c>
      <c r="AM1395" s="4" t="str">
        <f>IF(AND(שבוע_בדילוג[[#This Row],[הווסת פעיל?]]&lt;&gt;1,B1396&lt;&gt;1,B1396&lt;&gt;""),IF(OR(שבוע_בדילוג[[#This Row],[LengthofCycle]]=F1396,F1396=29,F1396=28),1,0),"")</f>
        <v/>
      </c>
    </row>
    <row r="1396" spans="1:39" x14ac:dyDescent="0.25">
      <c r="A1396" s="1" t="s">
        <v>168</v>
      </c>
      <c r="B1396" s="1">
        <v>13</v>
      </c>
      <c r="C1396" s="1">
        <v>0</v>
      </c>
      <c r="D1396" s="1">
        <v>1</v>
      </c>
      <c r="E1396" s="1">
        <v>0</v>
      </c>
      <c r="F1396" s="1">
        <v>27</v>
      </c>
      <c r="H1396" s="1">
        <f>שבוע_בדילוג[[#This Row],[LengthofCycle]]+1</f>
        <v>28</v>
      </c>
      <c r="I1396" s="1">
        <f>IF(IFERROR(LOOKUP(שבוע_בדילוג[[#This Row],[ClientID]],קביעויות[השבוע בדילוג]),FALSE)=שבוע_בדילוג[[#This Row],[ClientID]],1,"")</f>
        <v>1</v>
      </c>
      <c r="J1396" s="1" t="str">
        <f>IF(AND(שבוע_בדילוג[[#This Row],[CycleNumber]]&gt;1,OR(B1397="",שבוע_בדילוג[[#This Row],[CycleNumber]]&gt;B1395)),IF(OR(AND(שבוע_בדילוג[[#This Row],[LengthofCycle]]=29,F1395=29),AND(שבוע_בדילוג[[#This Row],[LengthofCycle]]=36,F1395=36)),1,""),"")</f>
        <v/>
      </c>
      <c r="K1396" s="1" t="str">
        <f>IF(AND(שבוע_בדילוג[[#This Row],[וסת השבוע]]=1,J1395=1,שבוע_בדילוג[[#This Row],[CycleNumber]]&gt;B1395),1,"")</f>
        <v/>
      </c>
      <c r="L1396" s="1" t="str">
        <f>IF(שבוע_בדילוג[[#This Row],[CycleNumber]]=1,"",IF(שבוע_בדילוג[[#This Row],[וסת השבוע]]=1,0,IF(L1395="","",IF(L1395=0,IF(שבוע_בדילוג[[#This Row],[LengthofCycle]]=29,0,1),IF(L1395=1,IF(שבוע_בדילוג[[#This Row],[LengthofCycle]]+F1395=29*2,0,2),IF(L1395=2,IF(שבוע_בדילוג[[#This Row],[LengthofCycle]]+F1395+F1394=29*3,0,3),""))))))</f>
        <v/>
      </c>
      <c r="M1396" s="1" t="str">
        <f>IF(שבוע_בדילוג[[#This Row],[וסת השבוע]]=1,IF(שבוע_בדילוג[[#This Row],[וסת השבוע וההפלגה ביחד]]=1,M1395+1,0),IF(AND(שבוע_בדילוג[[#This Row],[CycleNumber]]&gt;B1395,שבוע_בדילוג[[#This Row],[CycleNumber]]&gt;1),IF(שבוע_בדילוג[[#This Row],[וסת השבוע פעיל?]]&lt;&gt;"",M1395+1,""),""))</f>
        <v/>
      </c>
      <c r="N1396" s="1" t="str">
        <f>IF(שבוע_בדילוג[[#This Row],[וסת השבוע פעיל?2]]="","",IF(AND(שבוע_בדילוג[[#This Row],[וסת השבוע פעיל?]]&lt;&gt;"",שבוע_בדילוג[[#This Row],[CycleNumber]]&lt;B1397,B1397&lt;&gt;"",שבוע_בדילוג[[#This Row],[וסת השבוע פעיל?]]&lt;3),IF(L1397=0,IF(AND(שבוע_בדילוג[[#This Row],[וסת השבוע פעיל?]]&gt;0,J1397=1),0,1),0),""))</f>
        <v/>
      </c>
      <c r="O1396" s="1" t="str">
        <f t="shared" si="108"/>
        <v/>
      </c>
      <c r="P1396" s="1" t="str">
        <f>IF(AND(שבוע_בדילוג[[#This Row],[חיזוי - שבוע]]=1,K1397=1),1,"")</f>
        <v/>
      </c>
      <c r="Q1396" s="1" t="str">
        <f>IF(AND(שבוע_בדילוג[[#This Row],[וסת השבוע פעיל?]]&lt;3,OR(שבוע_בדילוג[[#This Row],[CycleNumber]]&gt;B1397,B1397="")),1,"")</f>
        <v/>
      </c>
      <c r="R1396" s="1" t="str">
        <f>IF(AND(שבוע_בדילוג[[#This Row],[חיזוי - שבוע]]&lt;&gt;"",שבוע_בדילוג[[#This Row],[וסת השבוע פעיל?2]]=""),1,"")</f>
        <v/>
      </c>
      <c r="S1396" s="1">
        <f>IF(שבוע_בדילוג[[#This Row],[האישה קבעה וסת שבוע בדילוג?]]=1,IF(שבוע_בדילוג[[#This Row],[וסת השבוע פעיל?]]&lt;3,1,0),"")</f>
        <v>0</v>
      </c>
      <c r="T13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6" s="1">
        <f t="shared" si="109"/>
        <v>0</v>
      </c>
      <c r="V1396" s="1">
        <f t="shared" si="110"/>
        <v>0</v>
      </c>
      <c r="W1396" s="1">
        <f t="shared" si="111"/>
        <v>0</v>
      </c>
      <c r="X1396" s="1">
        <f>IF(שבוע_בדילוג[[#This Row],[3 הפלגות זהות]]="","",IF(שבוע_בדילוג[[#This Row],[3 הפלגות זהות]]=1,שבוע_בדילוג[[#This Row],[LengthofCycle]],X1395))</f>
        <v>29</v>
      </c>
      <c r="Y1396" s="1">
        <f>IF(שבוע_בדילוג[[#This Row],[וסת קבוע אחרון]]="","",IF(OR(שבוע_בדילוג[[#This Row],[LengthofCycle]]=שבוע_בדילוג[[#This Row],[וסת קבוע אחרון]],F1395=שבוע_בדילוג[[#This Row],[וסת קבוע אחרון]],F1394=שבוע_בדילוג[[#This Row],[וסת קבוע אחרון]]),1,0))</f>
        <v>1</v>
      </c>
      <c r="Z1396" s="1">
        <f>IF(OR(שבוע_בדילוג[[#This Row],[הווסת פעיל?]]=0,שבוע_בדילוג[[#This Row],[הווסת פעיל?]]=""),"",SUM(Z1395,שבוע_בדילוג[[#This Row],[הווסת פעיל?]]))</f>
        <v>8</v>
      </c>
      <c r="AA1396" s="1">
        <f>IF(AND(שבוע_בדילוג[[#This Row],[כמה מחזורים עד עקירה]]&lt;&gt;"",Z1397=""),שבוע_בדילוג[[#This Row],[כמה מחזורים עד עקירה]],"")</f>
        <v>8</v>
      </c>
      <c r="AB1396" s="1" t="str">
        <f>IF(AND(שבוע_בדילוג[[#This Row],[הווסת פעיל?]]=1,שבוע_בדילוג[[#This Row],[וסת קבוע אחרון]]&lt;&gt;X1395),שבוע_בדילוג[[#This Row],[וסת קבוע אחרון]],"")</f>
        <v/>
      </c>
      <c r="AC1396" s="1" t="str">
        <f>IF(AND(שבוע_בדילוג[[#This Row],[הווסת פעיל?]]=1,Y1395=0,שבוע_בדילוג[[#This Row],[וסת קבוע אחרון]]=X1395),שבוע_בדילוג[[#This Row],[וסת קבוע אחרון]],"")</f>
        <v/>
      </c>
      <c r="AD1396" s="1" t="str">
        <f>IF(AND(שבוע_בדילוג[[#This Row],[הווסת פעיל?]]=1,Y1395=0,שבוע_בדילוג[[#This Row],[וסת קבוע אחרון]]&lt;&gt;X1395),1,"")</f>
        <v/>
      </c>
      <c r="AE1396" s="1">
        <f>IF(AND(שבוע_בדילוג[[#This Row],[הווסת פעיל?]]&lt;&gt;"",B1397=1),שבוע_בדילוג[[#This Row],[CycleNumber]],"")</f>
        <v>13</v>
      </c>
      <c r="AF1396" s="1" t="str">
        <f>IF(AND(שבוע_בדילוג[[#This Row],[הווסת פעיל?]]&lt;&gt;"",Y1395=""),שבוע_בדילוג[[#This Row],[CycleNumber]],"")</f>
        <v/>
      </c>
      <c r="AG1396" s="1" t="str">
        <f>IF(B1397=1,"",IF(שבוע_בדילוג[[#This Row],[הווסת פעיל?]]=1,IF(שבוע_בדילוג[[#This Row],[וסת קבוע אחרון]]=F1397,1,0),""))</f>
        <v/>
      </c>
      <c r="AH1396" s="1" t="str">
        <f>IF(B1397=1,"",IF(שבוע_בדילוג[[#This Row],[הווסת פעיל?]]=1,IF(OR(שבוע_בדילוג[[#This Row],[וסת קבוע אחרון]]=F1397,F1397=שבוע_בדילוג[[#This Row],[LengthofCycle]]),1,0),""))</f>
        <v/>
      </c>
      <c r="AI1396" s="1" t="str">
        <f>IF(B1397=1,"",IF(שבוע_בדילוג[[#This Row],[הווסת פעיל?]]=1,IF(OR(שבוע_בדילוג[[#This Row],[וסת קבוע אחרון]]=F1397,F1397=שבוע_בדילוג[[#This Row],[LengthofCycle]],AND(שבוע_בדילוג[[#This Row],[LengthofCycle]]&lt;&gt;שבוע_בדילוג[[#This Row],[וסת קבוע אחרון]],OR(F1397=28,F1397=29))),1,0),""))</f>
        <v/>
      </c>
      <c r="AJ1396" s="1">
        <f>IF(AND(שבוע_בדילוג[[#This Row],[הווסת פעיל?]]=1,B1397=1),1,"")</f>
        <v>1</v>
      </c>
      <c r="AK1396" s="4" t="str">
        <f>IF(AND(שבוע_בדילוג[[#This Row],[הווסת פעיל?]]&lt;&gt;1,B1397&lt;&gt;1,B1397&lt;&gt;""),IF(שבוע_בדילוג[[#This Row],[LengthofCycle]]=F1397,1,0),"")</f>
        <v/>
      </c>
      <c r="AL1396" s="4" t="str">
        <f>IF(AND(שבוע_בדילוג[[#This Row],[הווסת פעיל?]]&lt;&gt;1,B1397&lt;&gt;1,B1397&lt;&gt;""),IF(OR(שבוע_בדילוג[[#This Row],[LengthofCycle]]=F1397,F1397=29),1,0),"")</f>
        <v/>
      </c>
      <c r="AM1396" s="4" t="str">
        <f>IF(AND(שבוע_בדילוג[[#This Row],[הווסת פעיל?]]&lt;&gt;1,B1397&lt;&gt;1,B1397&lt;&gt;""),IF(OR(שבוע_בדילוג[[#This Row],[LengthofCycle]]=F1397,F1397=29,F1397=28),1,0),"")</f>
        <v/>
      </c>
    </row>
    <row r="1397" spans="1:39" x14ac:dyDescent="0.25">
      <c r="A1397" s="1" t="s">
        <v>169</v>
      </c>
      <c r="B1397" s="1">
        <v>1</v>
      </c>
      <c r="C1397" s="1">
        <v>0</v>
      </c>
      <c r="D1397" s="1">
        <v>1</v>
      </c>
      <c r="E1397" s="1">
        <v>0</v>
      </c>
      <c r="F1397" s="1">
        <v>24</v>
      </c>
      <c r="H1397" s="1">
        <f>שבוע_בדילוג[[#This Row],[LengthofCycle]]+1</f>
        <v>25</v>
      </c>
      <c r="I1397" s="1" t="str">
        <f>IF(IFERROR(LOOKUP(שבוע_בדילוג[[#This Row],[ClientID]],קביעויות[השבוע בדילוג]),FALSE)=שבוע_בדילוג[[#This Row],[ClientID]],1,"")</f>
        <v/>
      </c>
      <c r="J1397" s="1" t="str">
        <f>IF(AND(שבוע_בדילוג[[#This Row],[CycleNumber]]&gt;1,OR(B1398="",שבוע_בדילוג[[#This Row],[CycleNumber]]&gt;B1396)),IF(OR(AND(שבוע_בדילוג[[#This Row],[LengthofCycle]]=29,F1396=29),AND(שבוע_בדילוג[[#This Row],[LengthofCycle]]=36,F1396=36)),1,""),"")</f>
        <v/>
      </c>
      <c r="K1397" s="1" t="str">
        <f>IF(AND(שבוע_בדילוג[[#This Row],[וסת השבוע]]=1,J1396=1,שבוע_בדילוג[[#This Row],[CycleNumber]]&gt;B1396),1,"")</f>
        <v/>
      </c>
      <c r="L1397" s="1" t="str">
        <f>IF(שבוע_בדילוג[[#This Row],[CycleNumber]]=1,"",IF(שבוע_בדילוג[[#This Row],[וסת השבוע]]=1,0,IF(L1396="","",IF(L1396=0,IF(שבוע_בדילוג[[#This Row],[LengthofCycle]]=29,0,1),IF(L1396=1,IF(שבוע_בדילוג[[#This Row],[LengthofCycle]]+F1396=29*2,0,2),IF(L1396=2,IF(שבוע_בדילוג[[#This Row],[LengthofCycle]]+F1396+F1395=29*3,0,3),""))))))</f>
        <v/>
      </c>
      <c r="M1397" s="1" t="str">
        <f>IF(שבוע_בדילוג[[#This Row],[וסת השבוע]]=1,IF(שבוע_בדילוג[[#This Row],[וסת השבוע וההפלגה ביחד]]=1,M1396+1,0),IF(AND(שבוע_בדילוג[[#This Row],[CycleNumber]]&gt;B1396,שבוע_בדילוג[[#This Row],[CycleNumber]]&gt;1),IF(שבוע_בדילוג[[#This Row],[וסת השבוע פעיל?]]&lt;&gt;"",M1396+1,""),""))</f>
        <v/>
      </c>
      <c r="N1397" s="1" t="str">
        <f>IF(שבוע_בדילוג[[#This Row],[וסת השבוע פעיל?2]]="","",IF(AND(שבוע_בדילוג[[#This Row],[וסת השבוע פעיל?]]&lt;&gt;"",שבוע_בדילוג[[#This Row],[CycleNumber]]&lt;B1398,B1398&lt;&gt;"",שבוע_בדילוג[[#This Row],[וסת השבוע פעיל?]]&lt;3),IF(L1398=0,IF(AND(שבוע_בדילוג[[#This Row],[וסת השבוע פעיל?]]&gt;0,J1398=1),0,1),0),""))</f>
        <v/>
      </c>
      <c r="O1397" s="1" t="str">
        <f t="shared" si="108"/>
        <v/>
      </c>
      <c r="P1397" s="1" t="str">
        <f>IF(AND(שבוע_בדילוג[[#This Row],[חיזוי - שבוע]]=1,K1398=1),1,"")</f>
        <v/>
      </c>
      <c r="Q1397" s="1" t="str">
        <f>IF(AND(שבוע_בדילוג[[#This Row],[וסת השבוע פעיל?]]&lt;3,OR(שבוע_בדילוג[[#This Row],[CycleNumber]]&gt;B1398,B1398="")),1,"")</f>
        <v/>
      </c>
      <c r="R1397" s="1" t="str">
        <f>IF(AND(שבוע_בדילוג[[#This Row],[חיזוי - שבוע]]&lt;&gt;"",שבוע_בדילוג[[#This Row],[וסת השבוע פעיל?2]]=""),1,"")</f>
        <v/>
      </c>
      <c r="S1397" s="1" t="str">
        <f>IF(שבוע_בדילוג[[#This Row],[האישה קבעה וסת שבוע בדילוג?]]=1,IF(שבוע_בדילוג[[#This Row],[וסת השבוע פעיל?]]&lt;3,1,0),"")</f>
        <v/>
      </c>
      <c r="T13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7" s="1" t="str">
        <f t="shared" si="109"/>
        <v/>
      </c>
      <c r="V1397" s="1" t="str">
        <f t="shared" si="110"/>
        <v/>
      </c>
      <c r="W1397" s="1" t="str">
        <f t="shared" si="111"/>
        <v/>
      </c>
      <c r="X1397" s="1" t="str">
        <f>IF(שבוע_בדילוג[[#This Row],[3 הפלגות זהות]]="","",IF(שבוע_בדילוג[[#This Row],[3 הפלגות זהות]]=1,שבוע_בדילוג[[#This Row],[LengthofCycle]],X1396))</f>
        <v/>
      </c>
      <c r="Z1397" s="1" t="str">
        <f>IF(OR(שבוע_בדילוג[[#This Row],[הווסת פעיל?]]=0,שבוע_בדילוג[[#This Row],[הווסת פעיל?]]=""),"",SUM(Z1396,שבוע_בדילוג[[#This Row],[הווסת פעיל?]]))</f>
        <v/>
      </c>
      <c r="AA1397" s="1" t="str">
        <f>IF(AND(שבוע_בדילוג[[#This Row],[כמה מחזורים עד עקירה]]&lt;&gt;"",Z1398=""),שבוע_בדילוג[[#This Row],[כמה מחזורים עד עקירה]],"")</f>
        <v/>
      </c>
      <c r="AB1397" s="1" t="str">
        <f>IF(AND(שבוע_בדילוג[[#This Row],[הווסת פעיל?]]=1,שבוע_בדילוג[[#This Row],[וסת קבוע אחרון]]&lt;&gt;X1396),שבוע_בדילוג[[#This Row],[וסת קבוע אחרון]],"")</f>
        <v/>
      </c>
      <c r="AC1397" s="1" t="str">
        <f>IF(AND(שבוע_בדילוג[[#This Row],[הווסת פעיל?]]=1,Y1396=0,שבוע_בדילוג[[#This Row],[וסת קבוע אחרון]]=X1396),שבוע_בדילוג[[#This Row],[וסת קבוע אחרון]],"")</f>
        <v/>
      </c>
      <c r="AD1397" s="1" t="str">
        <f>IF(AND(שבוע_בדילוג[[#This Row],[הווסת פעיל?]]=1,Y1396=0,שבוע_בדילוג[[#This Row],[וסת קבוע אחרון]]&lt;&gt;X1396),1,"")</f>
        <v/>
      </c>
      <c r="AE1397" s="1" t="str">
        <f>IF(AND(שבוע_בדילוג[[#This Row],[הווסת פעיל?]]&lt;&gt;"",B1398=1),שבוע_בדילוג[[#This Row],[CycleNumber]],"")</f>
        <v/>
      </c>
      <c r="AF1397" s="1" t="str">
        <f>IF(AND(שבוע_בדילוג[[#This Row],[הווסת פעיל?]]&lt;&gt;"",Y1396=""),שבוע_בדילוג[[#This Row],[CycleNumber]],"")</f>
        <v/>
      </c>
      <c r="AG1397" s="1" t="str">
        <f>IF(B1398=1,"",IF(שבוע_בדילוג[[#This Row],[הווסת פעיל?]]=1,IF(שבוע_בדילוג[[#This Row],[וסת קבוע אחרון]]=F1398,1,0),""))</f>
        <v/>
      </c>
      <c r="AH1397" s="1" t="str">
        <f>IF(B1398=1,"",IF(שבוע_בדילוג[[#This Row],[הווסת פעיל?]]=1,IF(OR(שבוע_בדילוג[[#This Row],[וסת קבוע אחרון]]=F1398,F1398=שבוע_בדילוג[[#This Row],[LengthofCycle]]),1,0),""))</f>
        <v/>
      </c>
      <c r="AI1397" s="1" t="str">
        <f>IF(B1398=1,"",IF(שבוע_בדילוג[[#This Row],[הווסת פעיל?]]=1,IF(OR(שבוע_בדילוג[[#This Row],[וסת קבוע אחרון]]=F1398,F1398=שבוע_בדילוג[[#This Row],[LengthofCycle]],AND(שבוע_בדילוג[[#This Row],[LengthofCycle]]&lt;&gt;שבוע_בדילוג[[#This Row],[וסת קבוע אחרון]],OR(F1398=28,F1398=29))),1,0),""))</f>
        <v/>
      </c>
      <c r="AJ1397" s="1" t="str">
        <f>IF(AND(שבוע_בדילוג[[#This Row],[הווסת פעיל?]]=1,B1398=1),1,"")</f>
        <v/>
      </c>
      <c r="AK1397" s="4">
        <f>IF(AND(שבוע_בדילוג[[#This Row],[הווסת פעיל?]]&lt;&gt;1,B1398&lt;&gt;1,B1398&lt;&gt;""),IF(שבוע_בדילוג[[#This Row],[LengthofCycle]]=F1398,1,0),"")</f>
        <v>0</v>
      </c>
      <c r="AL1397" s="4">
        <f>IF(AND(שבוע_בדילוג[[#This Row],[הווסת פעיל?]]&lt;&gt;1,B1398&lt;&gt;1,B1398&lt;&gt;""),IF(OR(שבוע_בדילוג[[#This Row],[LengthofCycle]]=F1398,F1398=29),1,0),"")</f>
        <v>1</v>
      </c>
      <c r="AM1397" s="4">
        <f>IF(AND(שבוע_בדילוג[[#This Row],[הווסת פעיל?]]&lt;&gt;1,B1398&lt;&gt;1,B1398&lt;&gt;""),IF(OR(שבוע_בדילוג[[#This Row],[LengthofCycle]]=F1398,F1398=29,F1398=28),1,0),"")</f>
        <v>1</v>
      </c>
    </row>
    <row r="1398" spans="1:39" x14ac:dyDescent="0.25">
      <c r="A1398" s="1" t="s">
        <v>169</v>
      </c>
      <c r="B1398" s="1">
        <v>2</v>
      </c>
      <c r="C1398" s="1">
        <v>0</v>
      </c>
      <c r="D1398" s="1">
        <v>1</v>
      </c>
      <c r="E1398" s="1">
        <v>0</v>
      </c>
      <c r="F1398" s="1">
        <v>29</v>
      </c>
      <c r="H1398" s="1">
        <f>שבוע_בדילוג[[#This Row],[LengthofCycle]]+1</f>
        <v>30</v>
      </c>
      <c r="I1398" s="1" t="str">
        <f>IF(IFERROR(LOOKUP(שבוע_בדילוג[[#This Row],[ClientID]],קביעויות[השבוע בדילוג]),FALSE)=שבוע_בדילוג[[#This Row],[ClientID]],1,"")</f>
        <v/>
      </c>
      <c r="J1398" s="1" t="str">
        <f>IF(AND(שבוע_בדילוג[[#This Row],[CycleNumber]]&gt;1,OR(B1399="",שבוע_בדילוג[[#This Row],[CycleNumber]]&gt;B1397)),IF(OR(AND(שבוע_בדילוג[[#This Row],[LengthofCycle]]=29,F1397=29),AND(שבוע_בדילוג[[#This Row],[LengthofCycle]]=36,F1397=36)),1,""),"")</f>
        <v/>
      </c>
      <c r="K1398" s="1" t="str">
        <f>IF(AND(שבוע_בדילוג[[#This Row],[וסת השבוע]]=1,J1397=1,שבוע_בדילוג[[#This Row],[CycleNumber]]&gt;B1397),1,"")</f>
        <v/>
      </c>
      <c r="L1398" s="1" t="str">
        <f>IF(שבוע_בדילוג[[#This Row],[CycleNumber]]=1,"",IF(שבוע_בדילוג[[#This Row],[וסת השבוע]]=1,0,IF(L1397="","",IF(L1397=0,IF(שבוע_בדילוג[[#This Row],[LengthofCycle]]=29,0,1),IF(L1397=1,IF(שבוע_בדילוג[[#This Row],[LengthofCycle]]+F1397=29*2,0,2),IF(L1397=2,IF(שבוע_בדילוג[[#This Row],[LengthofCycle]]+F1397+F1396=29*3,0,3),""))))))</f>
        <v/>
      </c>
      <c r="M1398" s="1" t="str">
        <f>IF(שבוע_בדילוג[[#This Row],[וסת השבוע]]=1,IF(שבוע_בדילוג[[#This Row],[וסת השבוע וההפלגה ביחד]]=1,M1397+1,0),IF(AND(שבוע_בדילוג[[#This Row],[CycleNumber]]&gt;B1397,שבוע_בדילוג[[#This Row],[CycleNumber]]&gt;1),IF(שבוע_בדילוג[[#This Row],[וסת השבוע פעיל?]]&lt;&gt;"",M1397+1,""),""))</f>
        <v/>
      </c>
      <c r="N1398" s="1" t="str">
        <f>IF(שבוע_בדילוג[[#This Row],[וסת השבוע פעיל?2]]="","",IF(AND(שבוע_בדילוג[[#This Row],[וסת השבוע פעיל?]]&lt;&gt;"",שבוע_בדילוג[[#This Row],[CycleNumber]]&lt;B1399,B1399&lt;&gt;"",שבוע_בדילוג[[#This Row],[וסת השבוע פעיל?]]&lt;3),IF(L1399=0,IF(AND(שבוע_בדילוג[[#This Row],[וסת השבוע פעיל?]]&gt;0,J1399=1),0,1),0),""))</f>
        <v/>
      </c>
      <c r="O1398" s="1" t="str">
        <f t="shared" si="108"/>
        <v/>
      </c>
      <c r="P1398" s="1" t="str">
        <f>IF(AND(שבוע_בדילוג[[#This Row],[חיזוי - שבוע]]=1,K1399=1),1,"")</f>
        <v/>
      </c>
      <c r="Q1398" s="1" t="str">
        <f>IF(AND(שבוע_בדילוג[[#This Row],[וסת השבוע פעיל?]]&lt;3,OR(שבוע_בדילוג[[#This Row],[CycleNumber]]&gt;B1399,B1399="")),1,"")</f>
        <v/>
      </c>
      <c r="R1398" s="1" t="str">
        <f>IF(AND(שבוע_בדילוג[[#This Row],[חיזוי - שבוע]]&lt;&gt;"",שבוע_בדילוג[[#This Row],[וסת השבוע פעיל?2]]=""),1,"")</f>
        <v/>
      </c>
      <c r="S1398" s="1" t="str">
        <f>IF(שבוע_בדילוג[[#This Row],[האישה קבעה וסת שבוע בדילוג?]]=1,IF(שבוע_בדילוג[[#This Row],[וסת השבוע פעיל?]]&lt;3,1,0),"")</f>
        <v/>
      </c>
      <c r="T13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8" s="1" t="str">
        <f t="shared" si="109"/>
        <v/>
      </c>
      <c r="V1398" s="1" t="str">
        <f t="shared" si="110"/>
        <v/>
      </c>
      <c r="W1398" s="1" t="str">
        <f t="shared" si="111"/>
        <v/>
      </c>
      <c r="X1398" s="1" t="str">
        <f>IF(שבוע_בדילוג[[#This Row],[3 הפלגות זהות]]="","",IF(שבוע_בדילוג[[#This Row],[3 הפלגות זהות]]=1,שבוע_בדילוג[[#This Row],[LengthofCycle]],X1397))</f>
        <v/>
      </c>
      <c r="Z1398" s="1" t="str">
        <f>IF(OR(שבוע_בדילוג[[#This Row],[הווסת פעיל?]]=0,שבוע_בדילוג[[#This Row],[הווסת פעיל?]]=""),"",SUM(Z1397,שבוע_בדילוג[[#This Row],[הווסת פעיל?]]))</f>
        <v/>
      </c>
      <c r="AA1398" s="1" t="str">
        <f>IF(AND(שבוע_בדילוג[[#This Row],[כמה מחזורים עד עקירה]]&lt;&gt;"",Z1399=""),שבוע_בדילוג[[#This Row],[כמה מחזורים עד עקירה]],"")</f>
        <v/>
      </c>
      <c r="AB1398" s="1" t="str">
        <f>IF(AND(שבוע_בדילוג[[#This Row],[הווסת פעיל?]]=1,שבוע_בדילוג[[#This Row],[וסת קבוע אחרון]]&lt;&gt;X1397),שבוע_בדילוג[[#This Row],[וסת קבוע אחרון]],"")</f>
        <v/>
      </c>
      <c r="AC1398" s="1" t="str">
        <f>IF(AND(שבוע_בדילוג[[#This Row],[הווסת פעיל?]]=1,Y1397=0,שבוע_בדילוג[[#This Row],[וסת קבוע אחרון]]=X1397),שבוע_בדילוג[[#This Row],[וסת קבוע אחרון]],"")</f>
        <v/>
      </c>
      <c r="AD1398" s="1" t="str">
        <f>IF(AND(שבוע_בדילוג[[#This Row],[הווסת פעיל?]]=1,Y1397=0,שבוע_בדילוג[[#This Row],[וסת קבוע אחרון]]&lt;&gt;X1397),1,"")</f>
        <v/>
      </c>
      <c r="AE1398" s="1" t="str">
        <f>IF(AND(שבוע_בדילוג[[#This Row],[הווסת פעיל?]]&lt;&gt;"",B1399=1),שבוע_בדילוג[[#This Row],[CycleNumber]],"")</f>
        <v/>
      </c>
      <c r="AF1398" s="1" t="str">
        <f>IF(AND(שבוע_בדילוג[[#This Row],[הווסת פעיל?]]&lt;&gt;"",Y1397=""),שבוע_בדילוג[[#This Row],[CycleNumber]],"")</f>
        <v/>
      </c>
      <c r="AG1398" s="1" t="str">
        <f>IF(B1399=1,"",IF(שבוע_בדילוג[[#This Row],[הווסת פעיל?]]=1,IF(שבוע_בדילוג[[#This Row],[וסת קבוע אחרון]]=F1399,1,0),""))</f>
        <v/>
      </c>
      <c r="AH1398" s="1" t="str">
        <f>IF(B1399=1,"",IF(שבוע_בדילוג[[#This Row],[הווסת פעיל?]]=1,IF(OR(שבוע_בדילוג[[#This Row],[וסת קבוע אחרון]]=F1399,F1399=שבוע_בדילוג[[#This Row],[LengthofCycle]]),1,0),""))</f>
        <v/>
      </c>
      <c r="AI1398" s="1" t="str">
        <f>IF(B1399=1,"",IF(שבוע_בדילוג[[#This Row],[הווסת פעיל?]]=1,IF(OR(שבוע_בדילוג[[#This Row],[וסת קבוע אחרון]]=F1399,F1399=שבוע_בדילוג[[#This Row],[LengthofCycle]],AND(שבוע_בדילוג[[#This Row],[LengthofCycle]]&lt;&gt;שבוע_בדילוג[[#This Row],[וסת קבוע אחרון]],OR(F1399=28,F1399=29))),1,0),""))</f>
        <v/>
      </c>
      <c r="AJ1398" s="1" t="str">
        <f>IF(AND(שבוע_בדילוג[[#This Row],[הווסת פעיל?]]=1,B1399=1),1,"")</f>
        <v/>
      </c>
      <c r="AK1398" s="4">
        <f>IF(AND(שבוע_בדילוג[[#This Row],[הווסת פעיל?]]&lt;&gt;1,B1399&lt;&gt;1,B1399&lt;&gt;""),IF(שבוע_בדילוג[[#This Row],[LengthofCycle]]=F1399,1,0),"")</f>
        <v>0</v>
      </c>
      <c r="AL1398" s="4">
        <f>IF(AND(שבוע_בדילוג[[#This Row],[הווסת פעיל?]]&lt;&gt;1,B1399&lt;&gt;1,B1399&lt;&gt;""),IF(OR(שבוע_בדילוג[[#This Row],[LengthofCycle]]=F1399,F1399=29),1,0),"")</f>
        <v>0</v>
      </c>
      <c r="AM1398" s="4">
        <f>IF(AND(שבוע_בדילוג[[#This Row],[הווסת פעיל?]]&lt;&gt;1,B1399&lt;&gt;1,B1399&lt;&gt;""),IF(OR(שבוע_בדילוג[[#This Row],[LengthofCycle]]=F1399,F1399=29,F1399=28),1,0),"")</f>
        <v>0</v>
      </c>
    </row>
    <row r="1399" spans="1:39" x14ac:dyDescent="0.25">
      <c r="A1399" s="1" t="s">
        <v>169</v>
      </c>
      <c r="B1399" s="1">
        <v>3</v>
      </c>
      <c r="C1399" s="1">
        <v>0</v>
      </c>
      <c r="D1399" s="1">
        <v>1</v>
      </c>
      <c r="E1399" s="1">
        <v>0</v>
      </c>
      <c r="F1399" s="1">
        <v>26</v>
      </c>
      <c r="H1399" s="1">
        <f>שבוע_בדילוג[[#This Row],[LengthofCycle]]+1</f>
        <v>27</v>
      </c>
      <c r="I1399" s="1" t="str">
        <f>IF(IFERROR(LOOKUP(שבוע_בדילוג[[#This Row],[ClientID]],קביעויות[השבוע בדילוג]),FALSE)=שבוע_בדילוג[[#This Row],[ClientID]],1,"")</f>
        <v/>
      </c>
      <c r="J1399" s="1" t="str">
        <f>IF(AND(שבוע_בדילוג[[#This Row],[CycleNumber]]&gt;1,OR(B1400="",שבוע_בדילוג[[#This Row],[CycleNumber]]&gt;B1398)),IF(OR(AND(שבוע_בדילוג[[#This Row],[LengthofCycle]]=29,F1398=29),AND(שבוע_בדילוג[[#This Row],[LengthofCycle]]=36,F1398=36)),1,""),"")</f>
        <v/>
      </c>
      <c r="K1399" s="1" t="str">
        <f>IF(AND(שבוע_בדילוג[[#This Row],[וסת השבוע]]=1,J1398=1,שבוע_בדילוג[[#This Row],[CycleNumber]]&gt;B1398),1,"")</f>
        <v/>
      </c>
      <c r="L1399" s="1" t="str">
        <f>IF(שבוע_בדילוג[[#This Row],[CycleNumber]]=1,"",IF(שבוע_בדילוג[[#This Row],[וסת השבוע]]=1,0,IF(L1398="","",IF(L1398=0,IF(שבוע_בדילוג[[#This Row],[LengthofCycle]]=29,0,1),IF(L1398=1,IF(שבוע_בדילוג[[#This Row],[LengthofCycle]]+F1398=29*2,0,2),IF(L1398=2,IF(שבוע_בדילוג[[#This Row],[LengthofCycle]]+F1398+F1397=29*3,0,3),""))))))</f>
        <v/>
      </c>
      <c r="M1399" s="1" t="str">
        <f>IF(שבוע_בדילוג[[#This Row],[וסת השבוע]]=1,IF(שבוע_בדילוג[[#This Row],[וסת השבוע וההפלגה ביחד]]=1,M1398+1,0),IF(AND(שבוע_בדילוג[[#This Row],[CycleNumber]]&gt;B1398,שבוע_בדילוג[[#This Row],[CycleNumber]]&gt;1),IF(שבוע_בדילוג[[#This Row],[וסת השבוע פעיל?]]&lt;&gt;"",M1398+1,""),""))</f>
        <v/>
      </c>
      <c r="N1399" s="1" t="str">
        <f>IF(שבוע_בדילוג[[#This Row],[וסת השבוע פעיל?2]]="","",IF(AND(שבוע_בדילוג[[#This Row],[וסת השבוע פעיל?]]&lt;&gt;"",שבוע_בדילוג[[#This Row],[CycleNumber]]&lt;B1400,B1400&lt;&gt;"",שבוע_בדילוג[[#This Row],[וסת השבוע פעיל?]]&lt;3),IF(L1400=0,IF(AND(שבוע_בדילוג[[#This Row],[וסת השבוע פעיל?]]&gt;0,J1400=1),0,1),0),""))</f>
        <v/>
      </c>
      <c r="O1399" s="1" t="str">
        <f t="shared" si="108"/>
        <v/>
      </c>
      <c r="P1399" s="1" t="str">
        <f>IF(AND(שבוע_בדילוג[[#This Row],[חיזוי - שבוע]]=1,K1400=1),1,"")</f>
        <v/>
      </c>
      <c r="Q1399" s="1" t="str">
        <f>IF(AND(שבוע_בדילוג[[#This Row],[וסת השבוע פעיל?]]&lt;3,OR(שבוע_בדילוג[[#This Row],[CycleNumber]]&gt;B1400,B1400="")),1,"")</f>
        <v/>
      </c>
      <c r="R1399" s="1" t="str">
        <f>IF(AND(שבוע_בדילוג[[#This Row],[חיזוי - שבוע]]&lt;&gt;"",שבוע_בדילוג[[#This Row],[וסת השבוע פעיל?2]]=""),1,"")</f>
        <v/>
      </c>
      <c r="S1399" s="1" t="str">
        <f>IF(שבוע_בדילוג[[#This Row],[האישה קבעה וסת שבוע בדילוג?]]=1,IF(שבוע_בדילוג[[#This Row],[וסת השבוע פעיל?]]&lt;3,1,0),"")</f>
        <v/>
      </c>
      <c r="T13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399" s="1">
        <f t="shared" si="109"/>
        <v>0</v>
      </c>
      <c r="V1399" s="1" t="str">
        <f t="shared" si="110"/>
        <v/>
      </c>
      <c r="W1399" s="1" t="str">
        <f t="shared" si="111"/>
        <v/>
      </c>
      <c r="X1399" s="1" t="str">
        <f>IF(שבוע_בדילוג[[#This Row],[3 הפלגות זהות]]="","",IF(שבוע_בדילוג[[#This Row],[3 הפלגות זהות]]=1,שבוע_בדילוג[[#This Row],[LengthofCycle]],X1398))</f>
        <v/>
      </c>
      <c r="Z1399" s="1" t="str">
        <f>IF(OR(שבוע_בדילוג[[#This Row],[הווסת פעיל?]]=0,שבוע_בדילוג[[#This Row],[הווסת פעיל?]]=""),"",SUM(Z1398,שבוע_בדילוג[[#This Row],[הווסת פעיל?]]))</f>
        <v/>
      </c>
      <c r="AA1399" s="1" t="str">
        <f>IF(AND(שבוע_בדילוג[[#This Row],[כמה מחזורים עד עקירה]]&lt;&gt;"",Z1400=""),שבוע_בדילוג[[#This Row],[כמה מחזורים עד עקירה]],"")</f>
        <v/>
      </c>
      <c r="AB1399" s="1" t="str">
        <f>IF(AND(שבוע_בדילוג[[#This Row],[הווסת פעיל?]]=1,שבוע_בדילוג[[#This Row],[וסת קבוע אחרון]]&lt;&gt;X1398),שבוע_בדילוג[[#This Row],[וסת קבוע אחרון]],"")</f>
        <v/>
      </c>
      <c r="AC1399" s="1" t="str">
        <f>IF(AND(שבוע_בדילוג[[#This Row],[הווסת פעיל?]]=1,Y1398=0,שבוע_בדילוג[[#This Row],[וסת קבוע אחרון]]=X1398),שבוע_בדילוג[[#This Row],[וסת קבוע אחרון]],"")</f>
        <v/>
      </c>
      <c r="AD1399" s="1" t="str">
        <f>IF(AND(שבוע_בדילוג[[#This Row],[הווסת פעיל?]]=1,Y1398=0,שבוע_בדילוג[[#This Row],[וסת קבוע אחרון]]&lt;&gt;X1398),1,"")</f>
        <v/>
      </c>
      <c r="AE1399" s="1" t="str">
        <f>IF(AND(שבוע_בדילוג[[#This Row],[הווסת פעיל?]]&lt;&gt;"",B1400=1),שבוע_בדילוג[[#This Row],[CycleNumber]],"")</f>
        <v/>
      </c>
      <c r="AF1399" s="1" t="str">
        <f>IF(AND(שבוע_בדילוג[[#This Row],[הווסת פעיל?]]&lt;&gt;"",Y1398=""),שבוע_בדילוג[[#This Row],[CycleNumber]],"")</f>
        <v/>
      </c>
      <c r="AG1399" s="1" t="str">
        <f>IF(B1400=1,"",IF(שבוע_בדילוג[[#This Row],[הווסת פעיל?]]=1,IF(שבוע_בדילוג[[#This Row],[וסת קבוע אחרון]]=F1400,1,0),""))</f>
        <v/>
      </c>
      <c r="AH1399" s="1" t="str">
        <f>IF(B1400=1,"",IF(שבוע_בדילוג[[#This Row],[הווסת פעיל?]]=1,IF(OR(שבוע_בדילוג[[#This Row],[וסת קבוע אחרון]]=F1400,F1400=שבוע_בדילוג[[#This Row],[LengthofCycle]]),1,0),""))</f>
        <v/>
      </c>
      <c r="AI1399" s="1" t="str">
        <f>IF(B1400=1,"",IF(שבוע_בדילוג[[#This Row],[הווסת פעיל?]]=1,IF(OR(שבוע_בדילוג[[#This Row],[וסת קבוע אחרון]]=F1400,F1400=שבוע_בדילוג[[#This Row],[LengthofCycle]],AND(שבוע_בדילוג[[#This Row],[LengthofCycle]]&lt;&gt;שבוע_בדילוג[[#This Row],[וסת קבוע אחרון]],OR(F1400=28,F1400=29))),1,0),""))</f>
        <v/>
      </c>
      <c r="AJ1399" s="1" t="str">
        <f>IF(AND(שבוע_בדילוג[[#This Row],[הווסת פעיל?]]=1,B1400=1),1,"")</f>
        <v/>
      </c>
      <c r="AK1399" s="4">
        <f>IF(AND(שבוע_בדילוג[[#This Row],[הווסת פעיל?]]&lt;&gt;1,B1400&lt;&gt;1,B1400&lt;&gt;""),IF(שבוע_בדילוג[[#This Row],[LengthofCycle]]=F1400,1,0),"")</f>
        <v>0</v>
      </c>
      <c r="AL1399" s="4">
        <f>IF(AND(שבוע_בדילוג[[#This Row],[הווסת פעיל?]]&lt;&gt;1,B1400&lt;&gt;1,B1400&lt;&gt;""),IF(OR(שבוע_בדילוג[[#This Row],[LengthofCycle]]=F1400,F1400=29),1,0),"")</f>
        <v>0</v>
      </c>
      <c r="AM1399" s="4">
        <f>IF(AND(שבוע_בדילוג[[#This Row],[הווסת פעיל?]]&lt;&gt;1,B1400&lt;&gt;1,B1400&lt;&gt;""),IF(OR(שבוע_בדילוג[[#This Row],[LengthofCycle]]=F1400,F1400=29,F1400=28),1,0),"")</f>
        <v>0</v>
      </c>
    </row>
    <row r="1400" spans="1:39" x14ac:dyDescent="0.25">
      <c r="A1400" s="1" t="s">
        <v>169</v>
      </c>
      <c r="B1400" s="1">
        <v>4</v>
      </c>
      <c r="C1400" s="1">
        <v>0</v>
      </c>
      <c r="D1400" s="1">
        <v>1</v>
      </c>
      <c r="E1400" s="1">
        <v>0</v>
      </c>
      <c r="F1400" s="1">
        <v>25</v>
      </c>
      <c r="H1400" s="1">
        <f>שבוע_בדילוג[[#This Row],[LengthofCycle]]+1</f>
        <v>26</v>
      </c>
      <c r="I1400" s="1" t="str">
        <f>IF(IFERROR(LOOKUP(שבוע_בדילוג[[#This Row],[ClientID]],קביעויות[השבוע בדילוג]),FALSE)=שבוע_בדילוג[[#This Row],[ClientID]],1,"")</f>
        <v/>
      </c>
      <c r="J1400" s="1" t="str">
        <f>IF(AND(שבוע_בדילוג[[#This Row],[CycleNumber]]&gt;1,OR(B1401="",שבוע_בדילוג[[#This Row],[CycleNumber]]&gt;B1399)),IF(OR(AND(שבוע_בדילוג[[#This Row],[LengthofCycle]]=29,F1399=29),AND(שבוע_בדילוג[[#This Row],[LengthofCycle]]=36,F1399=36)),1,""),"")</f>
        <v/>
      </c>
      <c r="K1400" s="1" t="str">
        <f>IF(AND(שבוע_בדילוג[[#This Row],[וסת השבוע]]=1,J1399=1,שבוע_בדילוג[[#This Row],[CycleNumber]]&gt;B1399),1,"")</f>
        <v/>
      </c>
      <c r="L1400" s="1" t="str">
        <f>IF(שבוע_בדילוג[[#This Row],[CycleNumber]]=1,"",IF(שבוע_בדילוג[[#This Row],[וסת השבוע]]=1,0,IF(L1399="","",IF(L1399=0,IF(שבוע_בדילוג[[#This Row],[LengthofCycle]]=29,0,1),IF(L1399=1,IF(שבוע_בדילוג[[#This Row],[LengthofCycle]]+F1399=29*2,0,2),IF(L1399=2,IF(שבוע_בדילוג[[#This Row],[LengthofCycle]]+F1399+F1398=29*3,0,3),""))))))</f>
        <v/>
      </c>
      <c r="M1400" s="1" t="str">
        <f>IF(שבוע_בדילוג[[#This Row],[וסת השבוע]]=1,IF(שבוע_בדילוג[[#This Row],[וסת השבוע וההפלגה ביחד]]=1,M1399+1,0),IF(AND(שבוע_בדילוג[[#This Row],[CycleNumber]]&gt;B1399,שבוע_בדילוג[[#This Row],[CycleNumber]]&gt;1),IF(שבוע_בדילוג[[#This Row],[וסת השבוע פעיל?]]&lt;&gt;"",M1399+1,""),""))</f>
        <v/>
      </c>
      <c r="N1400" s="1" t="str">
        <f>IF(שבוע_בדילוג[[#This Row],[וסת השבוע פעיל?2]]="","",IF(AND(שבוע_בדילוג[[#This Row],[וסת השבוע פעיל?]]&lt;&gt;"",שבוע_בדילוג[[#This Row],[CycleNumber]]&lt;B1401,B1401&lt;&gt;"",שבוע_בדילוג[[#This Row],[וסת השבוע פעיל?]]&lt;3),IF(L1401=0,IF(AND(שבוע_בדילוג[[#This Row],[וסת השבוע פעיל?]]&gt;0,J1401=1),0,1),0),""))</f>
        <v/>
      </c>
      <c r="O1400" s="1" t="str">
        <f t="shared" si="108"/>
        <v/>
      </c>
      <c r="P1400" s="1" t="str">
        <f>IF(AND(שבוע_בדילוג[[#This Row],[חיזוי - שבוע]]=1,K1401=1),1,"")</f>
        <v/>
      </c>
      <c r="Q1400" s="1" t="str">
        <f>IF(AND(שבוע_בדילוג[[#This Row],[וסת השבוע פעיל?]]&lt;3,OR(שבוע_בדילוג[[#This Row],[CycleNumber]]&gt;B1401,B1401="")),1,"")</f>
        <v/>
      </c>
      <c r="R1400" s="1" t="str">
        <f>IF(AND(שבוע_בדילוג[[#This Row],[חיזוי - שבוע]]&lt;&gt;"",שבוע_בדילוג[[#This Row],[וסת השבוע פעיל?2]]=""),1,"")</f>
        <v/>
      </c>
      <c r="S1400" s="1" t="str">
        <f>IF(שבוע_בדילוג[[#This Row],[האישה קבעה וסת שבוע בדילוג?]]=1,IF(שבוע_בדילוג[[#This Row],[וסת השבוע פעיל?]]&lt;3,1,0),"")</f>
        <v/>
      </c>
      <c r="T14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0" s="1">
        <f t="shared" si="109"/>
        <v>0</v>
      </c>
      <c r="V1400" s="1">
        <f t="shared" si="110"/>
        <v>0</v>
      </c>
      <c r="W1400" s="1" t="str">
        <f t="shared" si="111"/>
        <v/>
      </c>
      <c r="X1400" s="1" t="str">
        <f>IF(שבוע_בדילוג[[#This Row],[3 הפלגות זהות]]="","",IF(שבוע_בדילוג[[#This Row],[3 הפלגות זהות]]=1,שבוע_בדילוג[[#This Row],[LengthofCycle]],X1399))</f>
        <v/>
      </c>
      <c r="Z1400" s="1" t="str">
        <f>IF(OR(שבוע_בדילוג[[#This Row],[הווסת פעיל?]]=0,שבוע_בדילוג[[#This Row],[הווסת פעיל?]]=""),"",SUM(Z1399,שבוע_בדילוג[[#This Row],[הווסת פעיל?]]))</f>
        <v/>
      </c>
      <c r="AA1400" s="1" t="str">
        <f>IF(AND(שבוע_בדילוג[[#This Row],[כמה מחזורים עד עקירה]]&lt;&gt;"",Z1401=""),שבוע_בדילוג[[#This Row],[כמה מחזורים עד עקירה]],"")</f>
        <v/>
      </c>
      <c r="AB1400" s="1" t="str">
        <f>IF(AND(שבוע_בדילוג[[#This Row],[הווסת פעיל?]]=1,שבוע_בדילוג[[#This Row],[וסת קבוע אחרון]]&lt;&gt;X1399),שבוע_בדילוג[[#This Row],[וסת קבוע אחרון]],"")</f>
        <v/>
      </c>
      <c r="AC1400" s="1" t="str">
        <f>IF(AND(שבוע_בדילוג[[#This Row],[הווסת פעיל?]]=1,Y1399=0,שבוע_בדילוג[[#This Row],[וסת קבוע אחרון]]=X1399),שבוע_בדילוג[[#This Row],[וסת קבוע אחרון]],"")</f>
        <v/>
      </c>
      <c r="AD1400" s="1" t="str">
        <f>IF(AND(שבוע_בדילוג[[#This Row],[הווסת פעיל?]]=1,Y1399=0,שבוע_בדילוג[[#This Row],[וסת קבוע אחרון]]&lt;&gt;X1399),1,"")</f>
        <v/>
      </c>
      <c r="AE1400" s="1" t="str">
        <f>IF(AND(שבוע_בדילוג[[#This Row],[הווסת פעיל?]]&lt;&gt;"",B1401=1),שבוע_בדילוג[[#This Row],[CycleNumber]],"")</f>
        <v/>
      </c>
      <c r="AF1400" s="1" t="str">
        <f>IF(AND(שבוע_בדילוג[[#This Row],[הווסת פעיל?]]&lt;&gt;"",Y1399=""),שבוע_בדילוג[[#This Row],[CycleNumber]],"")</f>
        <v/>
      </c>
      <c r="AG1400" s="1" t="str">
        <f>IF(B1401=1,"",IF(שבוע_בדילוג[[#This Row],[הווסת פעיל?]]=1,IF(שבוע_בדילוג[[#This Row],[וסת קבוע אחרון]]=F1401,1,0),""))</f>
        <v/>
      </c>
      <c r="AH1400" s="1" t="str">
        <f>IF(B1401=1,"",IF(שבוע_בדילוג[[#This Row],[הווסת פעיל?]]=1,IF(OR(שבוע_בדילוג[[#This Row],[וסת קבוע אחרון]]=F1401,F1401=שבוע_בדילוג[[#This Row],[LengthofCycle]]),1,0),""))</f>
        <v/>
      </c>
      <c r="AI1400" s="1" t="str">
        <f>IF(B1401=1,"",IF(שבוע_בדילוג[[#This Row],[הווסת פעיל?]]=1,IF(OR(שבוע_בדילוג[[#This Row],[וסת קבוע אחרון]]=F1401,F1401=שבוע_בדילוג[[#This Row],[LengthofCycle]],AND(שבוע_בדילוג[[#This Row],[LengthofCycle]]&lt;&gt;שבוע_בדילוג[[#This Row],[וסת קבוע אחרון]],OR(F1401=28,F1401=29))),1,0),""))</f>
        <v/>
      </c>
      <c r="AJ1400" s="1" t="str">
        <f>IF(AND(שבוע_בדילוג[[#This Row],[הווסת פעיל?]]=1,B1401=1),1,"")</f>
        <v/>
      </c>
      <c r="AK1400" s="4">
        <f>IF(AND(שבוע_בדילוג[[#This Row],[הווסת פעיל?]]&lt;&gt;1,B1401&lt;&gt;1,B1401&lt;&gt;""),IF(שבוע_בדילוג[[#This Row],[LengthofCycle]]=F1401,1,0),"")</f>
        <v>0</v>
      </c>
      <c r="AL1400" s="4">
        <f>IF(AND(שבוע_בדילוג[[#This Row],[הווסת פעיל?]]&lt;&gt;1,B1401&lt;&gt;1,B1401&lt;&gt;""),IF(OR(שבוע_בדילוג[[#This Row],[LengthofCycle]]=F1401,F1401=29),1,0),"")</f>
        <v>0</v>
      </c>
      <c r="AM1400" s="4">
        <f>IF(AND(שבוע_בדילוג[[#This Row],[הווסת פעיל?]]&lt;&gt;1,B1401&lt;&gt;1,B1401&lt;&gt;""),IF(OR(שבוע_בדילוג[[#This Row],[LengthofCycle]]=F1401,F1401=29,F1401=28),1,0),"")</f>
        <v>0</v>
      </c>
    </row>
    <row r="1401" spans="1:39" x14ac:dyDescent="0.25">
      <c r="A1401" s="1" t="s">
        <v>169</v>
      </c>
      <c r="B1401" s="1">
        <v>5</v>
      </c>
      <c r="C1401" s="1">
        <v>0</v>
      </c>
      <c r="D1401" s="1">
        <v>1</v>
      </c>
      <c r="E1401" s="1">
        <v>0</v>
      </c>
      <c r="F1401" s="1">
        <v>31</v>
      </c>
      <c r="H1401" s="1">
        <f>שבוע_בדילוג[[#This Row],[LengthofCycle]]+1</f>
        <v>32</v>
      </c>
      <c r="I1401" s="1" t="str">
        <f>IF(IFERROR(LOOKUP(שבוע_בדילוג[[#This Row],[ClientID]],קביעויות[השבוע בדילוג]),FALSE)=שבוע_בדילוג[[#This Row],[ClientID]],1,"")</f>
        <v/>
      </c>
      <c r="J1401" s="1" t="str">
        <f>IF(AND(שבוע_בדילוג[[#This Row],[CycleNumber]]&gt;1,OR(B1402="",שבוע_בדילוג[[#This Row],[CycleNumber]]&gt;B1400)),IF(OR(AND(שבוע_בדילוג[[#This Row],[LengthofCycle]]=29,F1400=29),AND(שבוע_בדילוג[[#This Row],[LengthofCycle]]=36,F1400=36)),1,""),"")</f>
        <v/>
      </c>
      <c r="K1401" s="1" t="str">
        <f>IF(AND(שבוע_בדילוג[[#This Row],[וסת השבוע]]=1,J1400=1,שבוע_בדילוג[[#This Row],[CycleNumber]]&gt;B1400),1,"")</f>
        <v/>
      </c>
      <c r="L1401" s="1" t="str">
        <f>IF(שבוע_בדילוג[[#This Row],[CycleNumber]]=1,"",IF(שבוע_בדילוג[[#This Row],[וסת השבוע]]=1,0,IF(L1400="","",IF(L1400=0,IF(שבוע_בדילוג[[#This Row],[LengthofCycle]]=29,0,1),IF(L1400=1,IF(שבוע_בדילוג[[#This Row],[LengthofCycle]]+F1400=29*2,0,2),IF(L1400=2,IF(שבוע_בדילוג[[#This Row],[LengthofCycle]]+F1400+F1399=29*3,0,3),""))))))</f>
        <v/>
      </c>
      <c r="M1401" s="1" t="str">
        <f>IF(שבוע_בדילוג[[#This Row],[וסת השבוע]]=1,IF(שבוע_בדילוג[[#This Row],[וסת השבוע וההפלגה ביחד]]=1,M1400+1,0),IF(AND(שבוע_בדילוג[[#This Row],[CycleNumber]]&gt;B1400,שבוע_בדילוג[[#This Row],[CycleNumber]]&gt;1),IF(שבוע_בדילוג[[#This Row],[וסת השבוע פעיל?]]&lt;&gt;"",M1400+1,""),""))</f>
        <v/>
      </c>
      <c r="N1401" s="1" t="str">
        <f>IF(שבוע_בדילוג[[#This Row],[וסת השבוע פעיל?2]]="","",IF(AND(שבוע_בדילוג[[#This Row],[וסת השבוע פעיל?]]&lt;&gt;"",שבוע_בדילוג[[#This Row],[CycleNumber]]&lt;B1402,B1402&lt;&gt;"",שבוע_בדילוג[[#This Row],[וסת השבוע פעיל?]]&lt;3),IF(L1402=0,IF(AND(שבוע_בדילוג[[#This Row],[וסת השבוע פעיל?]]&gt;0,J1402=1),0,1),0),""))</f>
        <v/>
      </c>
      <c r="O1401" s="1" t="str">
        <f t="shared" si="108"/>
        <v/>
      </c>
      <c r="P1401" s="1" t="str">
        <f>IF(AND(שבוע_בדילוג[[#This Row],[חיזוי - שבוע]]=1,K1402=1),1,"")</f>
        <v/>
      </c>
      <c r="Q1401" s="1" t="str">
        <f>IF(AND(שבוע_בדילוג[[#This Row],[וסת השבוע פעיל?]]&lt;3,OR(שבוע_בדילוג[[#This Row],[CycleNumber]]&gt;B1402,B1402="")),1,"")</f>
        <v/>
      </c>
      <c r="R1401" s="1" t="str">
        <f>IF(AND(שבוע_בדילוג[[#This Row],[חיזוי - שבוע]]&lt;&gt;"",שבוע_בדילוג[[#This Row],[וסת השבוע פעיל?2]]=""),1,"")</f>
        <v/>
      </c>
      <c r="S1401" s="1" t="str">
        <f>IF(שבוע_בדילוג[[#This Row],[האישה קבעה וסת שבוע בדילוג?]]=1,IF(שבוע_בדילוג[[#This Row],[וסת השבוע פעיל?]]&lt;3,1,0),"")</f>
        <v/>
      </c>
      <c r="T14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1" s="1">
        <f t="shared" si="109"/>
        <v>0</v>
      </c>
      <c r="V1401" s="1">
        <f t="shared" si="110"/>
        <v>0</v>
      </c>
      <c r="W1401" s="1">
        <f t="shared" si="111"/>
        <v>0</v>
      </c>
      <c r="X1401" s="1" t="str">
        <f>IF(שבוע_בדילוג[[#This Row],[3 הפלגות זהות]]="","",IF(שבוע_בדילוג[[#This Row],[3 הפלגות זהות]]=1,שבוע_בדילוג[[#This Row],[LengthofCycle]],X1400))</f>
        <v/>
      </c>
      <c r="Z1401" s="1" t="str">
        <f>IF(OR(שבוע_בדילוג[[#This Row],[הווסת פעיל?]]=0,שבוע_בדילוג[[#This Row],[הווסת פעיל?]]=""),"",SUM(Z1400,שבוע_בדילוג[[#This Row],[הווסת פעיל?]]))</f>
        <v/>
      </c>
      <c r="AA1401" s="1" t="str">
        <f>IF(AND(שבוע_בדילוג[[#This Row],[כמה מחזורים עד עקירה]]&lt;&gt;"",Z1402=""),שבוע_בדילוג[[#This Row],[כמה מחזורים עד עקירה]],"")</f>
        <v/>
      </c>
      <c r="AB1401" s="1" t="str">
        <f>IF(AND(שבוע_בדילוג[[#This Row],[הווסת פעיל?]]=1,שבוע_בדילוג[[#This Row],[וסת קבוע אחרון]]&lt;&gt;X1400),שבוע_בדילוג[[#This Row],[וסת קבוע אחרון]],"")</f>
        <v/>
      </c>
      <c r="AC1401" s="1" t="str">
        <f>IF(AND(שבוע_בדילוג[[#This Row],[הווסת פעיל?]]=1,Y1400=0,שבוע_בדילוג[[#This Row],[וסת קבוע אחרון]]=X1400),שבוע_בדילוג[[#This Row],[וסת קבוע אחרון]],"")</f>
        <v/>
      </c>
      <c r="AD1401" s="1" t="str">
        <f>IF(AND(שבוע_בדילוג[[#This Row],[הווסת פעיל?]]=1,Y1400=0,שבוע_בדילוג[[#This Row],[וסת קבוע אחרון]]&lt;&gt;X1400),1,"")</f>
        <v/>
      </c>
      <c r="AE1401" s="1" t="str">
        <f>IF(AND(שבוע_בדילוג[[#This Row],[הווסת פעיל?]]&lt;&gt;"",B1402=1),שבוע_בדילוג[[#This Row],[CycleNumber]],"")</f>
        <v/>
      </c>
      <c r="AF1401" s="1" t="str">
        <f>IF(AND(שבוע_בדילוג[[#This Row],[הווסת פעיל?]]&lt;&gt;"",Y1400=""),שבוע_בדילוג[[#This Row],[CycleNumber]],"")</f>
        <v/>
      </c>
      <c r="AG1401" s="1" t="str">
        <f>IF(B1402=1,"",IF(שבוע_בדילוג[[#This Row],[הווסת פעיל?]]=1,IF(שבוע_בדילוג[[#This Row],[וסת קבוע אחרון]]=F1402,1,0),""))</f>
        <v/>
      </c>
      <c r="AH1401" s="1" t="str">
        <f>IF(B1402=1,"",IF(שבוע_בדילוג[[#This Row],[הווסת פעיל?]]=1,IF(OR(שבוע_בדילוג[[#This Row],[וסת קבוע אחרון]]=F1402,F1402=שבוע_בדילוג[[#This Row],[LengthofCycle]]),1,0),""))</f>
        <v/>
      </c>
      <c r="AI1401" s="1" t="str">
        <f>IF(B1402=1,"",IF(שבוע_בדילוג[[#This Row],[הווסת פעיל?]]=1,IF(OR(שבוע_בדילוג[[#This Row],[וסת קבוע אחרון]]=F1402,F1402=שבוע_בדילוג[[#This Row],[LengthofCycle]],AND(שבוע_בדילוג[[#This Row],[LengthofCycle]]&lt;&gt;שבוע_בדילוג[[#This Row],[וסת קבוע אחרון]],OR(F1402=28,F1402=29))),1,0),""))</f>
        <v/>
      </c>
      <c r="AJ1401" s="1" t="str">
        <f>IF(AND(שבוע_בדילוג[[#This Row],[הווסת פעיל?]]=1,B1402=1),1,"")</f>
        <v/>
      </c>
      <c r="AK1401" s="4">
        <f>IF(AND(שבוע_בדילוג[[#This Row],[הווסת פעיל?]]&lt;&gt;1,B1402&lt;&gt;1,B1402&lt;&gt;""),IF(שבוע_בדילוג[[#This Row],[LengthofCycle]]=F1402,1,0),"")</f>
        <v>0</v>
      </c>
      <c r="AL1401" s="4">
        <f>IF(AND(שבוע_בדילוג[[#This Row],[הווסת פעיל?]]&lt;&gt;1,B1402&lt;&gt;1,B1402&lt;&gt;""),IF(OR(שבוע_בדילוג[[#This Row],[LengthofCycle]]=F1402,F1402=29),1,0),"")</f>
        <v>0</v>
      </c>
      <c r="AM1401" s="4">
        <f>IF(AND(שבוע_בדילוג[[#This Row],[הווסת פעיל?]]&lt;&gt;1,B1402&lt;&gt;1,B1402&lt;&gt;""),IF(OR(שבוע_בדילוג[[#This Row],[LengthofCycle]]=F1402,F1402=29,F1402=28),1,0),"")</f>
        <v>0</v>
      </c>
    </row>
    <row r="1402" spans="1:39" x14ac:dyDescent="0.25">
      <c r="A1402" s="1" t="s">
        <v>169</v>
      </c>
      <c r="B1402" s="1">
        <v>6</v>
      </c>
      <c r="C1402" s="1">
        <v>0</v>
      </c>
      <c r="D1402" s="1">
        <v>1</v>
      </c>
      <c r="E1402" s="1">
        <v>0</v>
      </c>
      <c r="F1402" s="1">
        <v>25</v>
      </c>
      <c r="H1402" s="1">
        <f>שבוע_בדילוג[[#This Row],[LengthofCycle]]+1</f>
        <v>26</v>
      </c>
      <c r="I1402" s="1" t="str">
        <f>IF(IFERROR(LOOKUP(שבוע_בדילוג[[#This Row],[ClientID]],קביעויות[השבוע בדילוג]),FALSE)=שבוע_בדילוג[[#This Row],[ClientID]],1,"")</f>
        <v/>
      </c>
      <c r="J1402" s="1" t="str">
        <f>IF(AND(שבוע_בדילוג[[#This Row],[CycleNumber]]&gt;1,OR(B1403="",שבוע_בדילוג[[#This Row],[CycleNumber]]&gt;B1401)),IF(OR(AND(שבוע_בדילוג[[#This Row],[LengthofCycle]]=29,F1401=29),AND(שבוע_בדילוג[[#This Row],[LengthofCycle]]=36,F1401=36)),1,""),"")</f>
        <v/>
      </c>
      <c r="K1402" s="1" t="str">
        <f>IF(AND(שבוע_בדילוג[[#This Row],[וסת השבוע]]=1,J1401=1,שבוע_בדילוג[[#This Row],[CycleNumber]]&gt;B1401),1,"")</f>
        <v/>
      </c>
      <c r="L1402" s="1" t="str">
        <f>IF(שבוע_בדילוג[[#This Row],[CycleNumber]]=1,"",IF(שבוע_בדילוג[[#This Row],[וסת השבוע]]=1,0,IF(L1401="","",IF(L1401=0,IF(שבוע_בדילוג[[#This Row],[LengthofCycle]]=29,0,1),IF(L1401=1,IF(שבוע_בדילוג[[#This Row],[LengthofCycle]]+F1401=29*2,0,2),IF(L1401=2,IF(שבוע_בדילוג[[#This Row],[LengthofCycle]]+F1401+F1400=29*3,0,3),""))))))</f>
        <v/>
      </c>
      <c r="M1402" s="1" t="str">
        <f>IF(שבוע_בדילוג[[#This Row],[וסת השבוע]]=1,IF(שבוע_בדילוג[[#This Row],[וסת השבוע וההפלגה ביחד]]=1,M1401+1,0),IF(AND(שבוע_בדילוג[[#This Row],[CycleNumber]]&gt;B1401,שבוע_בדילוג[[#This Row],[CycleNumber]]&gt;1),IF(שבוע_בדילוג[[#This Row],[וסת השבוע פעיל?]]&lt;&gt;"",M1401+1,""),""))</f>
        <v/>
      </c>
      <c r="N1402" s="1" t="str">
        <f>IF(שבוע_בדילוג[[#This Row],[וסת השבוע פעיל?2]]="","",IF(AND(שבוע_בדילוג[[#This Row],[וסת השבוע פעיל?]]&lt;&gt;"",שבוע_בדילוג[[#This Row],[CycleNumber]]&lt;B1403,B1403&lt;&gt;"",שבוע_בדילוג[[#This Row],[וסת השבוע פעיל?]]&lt;3),IF(L1403=0,IF(AND(שבוע_בדילוג[[#This Row],[וסת השבוע פעיל?]]&gt;0,J1403=1),0,1),0),""))</f>
        <v/>
      </c>
      <c r="O1402" s="1" t="str">
        <f t="shared" si="108"/>
        <v/>
      </c>
      <c r="P1402" s="1" t="str">
        <f>IF(AND(שבוע_בדילוג[[#This Row],[חיזוי - שבוע]]=1,K1403=1),1,"")</f>
        <v/>
      </c>
      <c r="Q1402" s="1" t="str">
        <f>IF(AND(שבוע_בדילוג[[#This Row],[וסת השבוע פעיל?]]&lt;3,OR(שבוע_בדילוג[[#This Row],[CycleNumber]]&gt;B1403,B1403="")),1,"")</f>
        <v/>
      </c>
      <c r="R1402" s="1" t="str">
        <f>IF(AND(שבוע_בדילוג[[#This Row],[חיזוי - שבוע]]&lt;&gt;"",שבוע_בדילוג[[#This Row],[וסת השבוע פעיל?2]]=""),1,"")</f>
        <v/>
      </c>
      <c r="S1402" s="1" t="str">
        <f>IF(שבוע_בדילוג[[#This Row],[האישה קבעה וסת שבוע בדילוג?]]=1,IF(שבוע_בדילוג[[#This Row],[וסת השבוע פעיל?]]&lt;3,1,0),"")</f>
        <v/>
      </c>
      <c r="T14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2" s="1">
        <f t="shared" si="109"/>
        <v>0</v>
      </c>
      <c r="V1402" s="1">
        <f t="shared" si="110"/>
        <v>0</v>
      </c>
      <c r="W1402" s="1">
        <f t="shared" si="111"/>
        <v>0</v>
      </c>
      <c r="X1402" s="1" t="str">
        <f>IF(שבוע_בדילוג[[#This Row],[3 הפלגות זהות]]="","",IF(שבוע_בדילוג[[#This Row],[3 הפלגות זהות]]=1,שבוע_בדילוג[[#This Row],[LengthofCycle]],X1401))</f>
        <v/>
      </c>
      <c r="Z1402" s="1" t="str">
        <f>IF(OR(שבוע_בדילוג[[#This Row],[הווסת פעיל?]]=0,שבוע_בדילוג[[#This Row],[הווסת פעיל?]]=""),"",SUM(Z1401,שבוע_בדילוג[[#This Row],[הווסת פעיל?]]))</f>
        <v/>
      </c>
      <c r="AA1402" s="1" t="str">
        <f>IF(AND(שבוע_בדילוג[[#This Row],[כמה מחזורים עד עקירה]]&lt;&gt;"",Z1403=""),שבוע_בדילוג[[#This Row],[כמה מחזורים עד עקירה]],"")</f>
        <v/>
      </c>
      <c r="AB1402" s="1" t="str">
        <f>IF(AND(שבוע_בדילוג[[#This Row],[הווסת פעיל?]]=1,שבוע_בדילוג[[#This Row],[וסת קבוע אחרון]]&lt;&gt;X1401),שבוע_בדילוג[[#This Row],[וסת קבוע אחרון]],"")</f>
        <v/>
      </c>
      <c r="AC1402" s="1" t="str">
        <f>IF(AND(שבוע_בדילוג[[#This Row],[הווסת פעיל?]]=1,Y1401=0,שבוע_בדילוג[[#This Row],[וסת קבוע אחרון]]=X1401),שבוע_בדילוג[[#This Row],[וסת קבוע אחרון]],"")</f>
        <v/>
      </c>
      <c r="AD1402" s="1" t="str">
        <f>IF(AND(שבוע_בדילוג[[#This Row],[הווסת פעיל?]]=1,Y1401=0,שבוע_בדילוג[[#This Row],[וסת קבוע אחרון]]&lt;&gt;X1401),1,"")</f>
        <v/>
      </c>
      <c r="AE1402" s="1" t="str">
        <f>IF(AND(שבוע_בדילוג[[#This Row],[הווסת פעיל?]]&lt;&gt;"",B1403=1),שבוע_בדילוג[[#This Row],[CycleNumber]],"")</f>
        <v/>
      </c>
      <c r="AF1402" s="1" t="str">
        <f>IF(AND(שבוע_בדילוג[[#This Row],[הווסת פעיל?]]&lt;&gt;"",Y1401=""),שבוע_בדילוג[[#This Row],[CycleNumber]],"")</f>
        <v/>
      </c>
      <c r="AG1402" s="1" t="str">
        <f>IF(B1403=1,"",IF(שבוע_בדילוג[[#This Row],[הווסת פעיל?]]=1,IF(שבוע_בדילוג[[#This Row],[וסת קבוע אחרון]]=F1403,1,0),""))</f>
        <v/>
      </c>
      <c r="AH1402" s="1" t="str">
        <f>IF(B1403=1,"",IF(שבוע_בדילוג[[#This Row],[הווסת פעיל?]]=1,IF(OR(שבוע_בדילוג[[#This Row],[וסת קבוע אחרון]]=F1403,F1403=שבוע_בדילוג[[#This Row],[LengthofCycle]]),1,0),""))</f>
        <v/>
      </c>
      <c r="AI1402" s="1" t="str">
        <f>IF(B1403=1,"",IF(שבוע_בדילוג[[#This Row],[הווסת פעיל?]]=1,IF(OR(שבוע_בדילוג[[#This Row],[וסת קבוע אחרון]]=F1403,F1403=שבוע_בדילוג[[#This Row],[LengthofCycle]],AND(שבוע_בדילוג[[#This Row],[LengthofCycle]]&lt;&gt;שבוע_בדילוג[[#This Row],[וסת קבוע אחרון]],OR(F1403=28,F1403=29))),1,0),""))</f>
        <v/>
      </c>
      <c r="AJ1402" s="1" t="str">
        <f>IF(AND(שבוע_בדילוג[[#This Row],[הווסת פעיל?]]=1,B1403=1),1,"")</f>
        <v/>
      </c>
      <c r="AK1402" s="4">
        <f>IF(AND(שבוע_בדילוג[[#This Row],[הווסת פעיל?]]&lt;&gt;1,B1403&lt;&gt;1,B1403&lt;&gt;""),IF(שבוע_בדילוג[[#This Row],[LengthofCycle]]=F1403,1,0),"")</f>
        <v>0</v>
      </c>
      <c r="AL1402" s="4">
        <f>IF(AND(שבוע_בדילוג[[#This Row],[הווסת פעיל?]]&lt;&gt;1,B1403&lt;&gt;1,B1403&lt;&gt;""),IF(OR(שבוע_בדילוג[[#This Row],[LengthofCycle]]=F1403,F1403=29),1,0),"")</f>
        <v>0</v>
      </c>
      <c r="AM1402" s="4">
        <f>IF(AND(שבוע_בדילוג[[#This Row],[הווסת פעיל?]]&lt;&gt;1,B1403&lt;&gt;1,B1403&lt;&gt;""),IF(OR(שבוע_בדילוג[[#This Row],[LengthofCycle]]=F1403,F1403=29,F1403=28),1,0),"")</f>
        <v>0</v>
      </c>
    </row>
    <row r="1403" spans="1:39" x14ac:dyDescent="0.25">
      <c r="A1403" s="1" t="s">
        <v>169</v>
      </c>
      <c r="B1403" s="1">
        <v>7</v>
      </c>
      <c r="C1403" s="1">
        <v>0</v>
      </c>
      <c r="D1403" s="1">
        <v>1</v>
      </c>
      <c r="E1403" s="1">
        <v>0</v>
      </c>
      <c r="F1403" s="1">
        <v>26</v>
      </c>
      <c r="H1403" s="1">
        <f>שבוע_בדילוג[[#This Row],[LengthofCycle]]+1</f>
        <v>27</v>
      </c>
      <c r="I1403" s="1" t="str">
        <f>IF(IFERROR(LOOKUP(שבוע_בדילוג[[#This Row],[ClientID]],קביעויות[השבוע בדילוג]),FALSE)=שבוע_בדילוג[[#This Row],[ClientID]],1,"")</f>
        <v/>
      </c>
      <c r="J1403" s="1" t="str">
        <f>IF(AND(שבוע_בדילוג[[#This Row],[CycleNumber]]&gt;1,OR(B1404="",שבוע_בדילוג[[#This Row],[CycleNumber]]&gt;B1402)),IF(OR(AND(שבוע_בדילוג[[#This Row],[LengthofCycle]]=29,F1402=29),AND(שבוע_בדילוג[[#This Row],[LengthofCycle]]=36,F1402=36)),1,""),"")</f>
        <v/>
      </c>
      <c r="K1403" s="1" t="str">
        <f>IF(AND(שבוע_בדילוג[[#This Row],[וסת השבוע]]=1,J1402=1,שבוע_בדילוג[[#This Row],[CycleNumber]]&gt;B1402),1,"")</f>
        <v/>
      </c>
      <c r="L1403" s="1" t="str">
        <f>IF(שבוע_בדילוג[[#This Row],[CycleNumber]]=1,"",IF(שבוע_בדילוג[[#This Row],[וסת השבוע]]=1,0,IF(L1402="","",IF(L1402=0,IF(שבוע_בדילוג[[#This Row],[LengthofCycle]]=29,0,1),IF(L1402=1,IF(שבוע_בדילוג[[#This Row],[LengthofCycle]]+F1402=29*2,0,2),IF(L1402=2,IF(שבוע_בדילוג[[#This Row],[LengthofCycle]]+F1402+F1401=29*3,0,3),""))))))</f>
        <v/>
      </c>
      <c r="M1403" s="1" t="str">
        <f>IF(שבוע_בדילוג[[#This Row],[וסת השבוע]]=1,IF(שבוע_בדילוג[[#This Row],[וסת השבוע וההפלגה ביחד]]=1,M1402+1,0),IF(AND(שבוע_בדילוג[[#This Row],[CycleNumber]]&gt;B1402,שבוע_בדילוג[[#This Row],[CycleNumber]]&gt;1),IF(שבוע_בדילוג[[#This Row],[וסת השבוע פעיל?]]&lt;&gt;"",M1402+1,""),""))</f>
        <v/>
      </c>
      <c r="N1403" s="1" t="str">
        <f>IF(שבוע_בדילוג[[#This Row],[וסת השבוע פעיל?2]]="","",IF(AND(שבוע_בדילוג[[#This Row],[וסת השבוע פעיל?]]&lt;&gt;"",שבוע_בדילוג[[#This Row],[CycleNumber]]&lt;B1404,B1404&lt;&gt;"",שבוע_בדילוג[[#This Row],[וסת השבוע פעיל?]]&lt;3),IF(L1404=0,IF(AND(שבוע_בדילוג[[#This Row],[וסת השבוע פעיל?]]&gt;0,J1404=1),0,1),0),""))</f>
        <v/>
      </c>
      <c r="O1403" s="1" t="str">
        <f t="shared" si="108"/>
        <v/>
      </c>
      <c r="P1403" s="1" t="str">
        <f>IF(AND(שבוע_בדילוג[[#This Row],[חיזוי - שבוע]]=1,K1404=1),1,"")</f>
        <v/>
      </c>
      <c r="Q1403" s="1" t="str">
        <f>IF(AND(שבוע_בדילוג[[#This Row],[וסת השבוע פעיל?]]&lt;3,OR(שבוע_בדילוג[[#This Row],[CycleNumber]]&gt;B1404,B1404="")),1,"")</f>
        <v/>
      </c>
      <c r="R1403" s="1" t="str">
        <f>IF(AND(שבוע_בדילוג[[#This Row],[חיזוי - שבוע]]&lt;&gt;"",שבוע_בדילוג[[#This Row],[וסת השבוע פעיל?2]]=""),1,"")</f>
        <v/>
      </c>
      <c r="S1403" s="1" t="str">
        <f>IF(שבוע_בדילוג[[#This Row],[האישה קבעה וסת שבוע בדילוג?]]=1,IF(שבוע_בדילוג[[#This Row],[וסת השבוע פעיל?]]&lt;3,1,0),"")</f>
        <v/>
      </c>
      <c r="T14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3" s="1">
        <f t="shared" si="109"/>
        <v>0</v>
      </c>
      <c r="V1403" s="1">
        <f t="shared" si="110"/>
        <v>0</v>
      </c>
      <c r="W1403" s="1">
        <f t="shared" si="111"/>
        <v>0</v>
      </c>
      <c r="X1403" s="1" t="str">
        <f>IF(שבוע_בדילוג[[#This Row],[3 הפלגות זהות]]="","",IF(שבוע_בדילוג[[#This Row],[3 הפלגות זהות]]=1,שבוע_בדילוג[[#This Row],[LengthofCycle]],X1402))</f>
        <v/>
      </c>
      <c r="Z1403" s="1" t="str">
        <f>IF(OR(שבוע_בדילוג[[#This Row],[הווסת פעיל?]]=0,שבוע_בדילוג[[#This Row],[הווסת פעיל?]]=""),"",SUM(Z1402,שבוע_בדילוג[[#This Row],[הווסת פעיל?]]))</f>
        <v/>
      </c>
      <c r="AA1403" s="1" t="str">
        <f>IF(AND(שבוע_בדילוג[[#This Row],[כמה מחזורים עד עקירה]]&lt;&gt;"",Z1404=""),שבוע_בדילוג[[#This Row],[כמה מחזורים עד עקירה]],"")</f>
        <v/>
      </c>
      <c r="AB1403" s="1" t="str">
        <f>IF(AND(שבוע_בדילוג[[#This Row],[הווסת פעיל?]]=1,שבוע_בדילוג[[#This Row],[וסת קבוע אחרון]]&lt;&gt;X1402),שבוע_בדילוג[[#This Row],[וסת קבוע אחרון]],"")</f>
        <v/>
      </c>
      <c r="AC1403" s="1" t="str">
        <f>IF(AND(שבוע_בדילוג[[#This Row],[הווסת פעיל?]]=1,Y1402=0,שבוע_בדילוג[[#This Row],[וסת קבוע אחרון]]=X1402),שבוע_בדילוג[[#This Row],[וסת קבוע אחרון]],"")</f>
        <v/>
      </c>
      <c r="AD1403" s="1" t="str">
        <f>IF(AND(שבוע_בדילוג[[#This Row],[הווסת פעיל?]]=1,Y1402=0,שבוע_בדילוג[[#This Row],[וסת קבוע אחרון]]&lt;&gt;X1402),1,"")</f>
        <v/>
      </c>
      <c r="AE1403" s="1" t="str">
        <f>IF(AND(שבוע_בדילוג[[#This Row],[הווסת פעיל?]]&lt;&gt;"",B1404=1),שבוע_בדילוג[[#This Row],[CycleNumber]],"")</f>
        <v/>
      </c>
      <c r="AF1403" s="1" t="str">
        <f>IF(AND(שבוע_בדילוג[[#This Row],[הווסת פעיל?]]&lt;&gt;"",Y1402=""),שבוע_בדילוג[[#This Row],[CycleNumber]],"")</f>
        <v/>
      </c>
      <c r="AG1403" s="1" t="str">
        <f>IF(B1404=1,"",IF(שבוע_בדילוג[[#This Row],[הווסת פעיל?]]=1,IF(שבוע_בדילוג[[#This Row],[וסת קבוע אחרון]]=F1404,1,0),""))</f>
        <v/>
      </c>
      <c r="AH1403" s="1" t="str">
        <f>IF(B1404=1,"",IF(שבוע_בדילוג[[#This Row],[הווסת פעיל?]]=1,IF(OR(שבוע_בדילוג[[#This Row],[וסת קבוע אחרון]]=F1404,F1404=שבוע_בדילוג[[#This Row],[LengthofCycle]]),1,0),""))</f>
        <v/>
      </c>
      <c r="AI1403" s="1" t="str">
        <f>IF(B1404=1,"",IF(שבוע_בדילוג[[#This Row],[הווסת פעיל?]]=1,IF(OR(שבוע_בדילוג[[#This Row],[וסת קבוע אחרון]]=F1404,F1404=שבוע_בדילוג[[#This Row],[LengthofCycle]],AND(שבוע_בדילוג[[#This Row],[LengthofCycle]]&lt;&gt;שבוע_בדילוג[[#This Row],[וסת קבוע אחרון]],OR(F1404=28,F1404=29))),1,0),""))</f>
        <v/>
      </c>
      <c r="AJ1403" s="1" t="str">
        <f>IF(AND(שבוע_בדילוג[[#This Row],[הווסת פעיל?]]=1,B1404=1),1,"")</f>
        <v/>
      </c>
      <c r="AK1403" s="4">
        <f>IF(AND(שבוע_בדילוג[[#This Row],[הווסת פעיל?]]&lt;&gt;1,B1404&lt;&gt;1,B1404&lt;&gt;""),IF(שבוע_בדילוג[[#This Row],[LengthofCycle]]=F1404,1,0),"")</f>
        <v>0</v>
      </c>
      <c r="AL1403" s="4">
        <f>IF(AND(שבוע_בדילוג[[#This Row],[הווסת פעיל?]]&lt;&gt;1,B1404&lt;&gt;1,B1404&lt;&gt;""),IF(OR(שבוע_בדילוג[[#This Row],[LengthofCycle]]=F1404,F1404=29),1,0),"")</f>
        <v>0</v>
      </c>
      <c r="AM1403" s="4">
        <f>IF(AND(שבוע_בדילוג[[#This Row],[הווסת פעיל?]]&lt;&gt;1,B1404&lt;&gt;1,B1404&lt;&gt;""),IF(OR(שבוע_בדילוג[[#This Row],[LengthofCycle]]=F1404,F1404=29,F1404=28),1,0),"")</f>
        <v>0</v>
      </c>
    </row>
    <row r="1404" spans="1:39" x14ac:dyDescent="0.25">
      <c r="A1404" s="1" t="s">
        <v>169</v>
      </c>
      <c r="B1404" s="1">
        <v>8</v>
      </c>
      <c r="C1404" s="1">
        <v>0</v>
      </c>
      <c r="D1404" s="1">
        <v>1</v>
      </c>
      <c r="E1404" s="1">
        <v>0</v>
      </c>
      <c r="F1404" s="1">
        <v>27</v>
      </c>
      <c r="H1404" s="1">
        <f>שבוע_בדילוג[[#This Row],[LengthofCycle]]+1</f>
        <v>28</v>
      </c>
      <c r="I1404" s="1" t="str">
        <f>IF(IFERROR(LOOKUP(שבוע_בדילוג[[#This Row],[ClientID]],קביעויות[השבוע בדילוג]),FALSE)=שבוע_בדילוג[[#This Row],[ClientID]],1,"")</f>
        <v/>
      </c>
      <c r="J1404" s="1" t="str">
        <f>IF(AND(שבוע_בדילוג[[#This Row],[CycleNumber]]&gt;1,OR(B1405="",שבוע_בדילוג[[#This Row],[CycleNumber]]&gt;B1403)),IF(OR(AND(שבוע_בדילוג[[#This Row],[LengthofCycle]]=29,F1403=29),AND(שבוע_בדילוג[[#This Row],[LengthofCycle]]=36,F1403=36)),1,""),"")</f>
        <v/>
      </c>
      <c r="K1404" s="1" t="str">
        <f>IF(AND(שבוע_בדילוג[[#This Row],[וסת השבוע]]=1,J1403=1,שבוע_בדילוג[[#This Row],[CycleNumber]]&gt;B1403),1,"")</f>
        <v/>
      </c>
      <c r="L1404" s="1" t="str">
        <f>IF(שבוע_בדילוג[[#This Row],[CycleNumber]]=1,"",IF(שבוע_בדילוג[[#This Row],[וסת השבוע]]=1,0,IF(L1403="","",IF(L1403=0,IF(שבוע_בדילוג[[#This Row],[LengthofCycle]]=29,0,1),IF(L1403=1,IF(שבוע_בדילוג[[#This Row],[LengthofCycle]]+F1403=29*2,0,2),IF(L1403=2,IF(שבוע_בדילוג[[#This Row],[LengthofCycle]]+F1403+F1402=29*3,0,3),""))))))</f>
        <v/>
      </c>
      <c r="M1404" s="1" t="str">
        <f>IF(שבוע_בדילוג[[#This Row],[וסת השבוע]]=1,IF(שבוע_בדילוג[[#This Row],[וסת השבוע וההפלגה ביחד]]=1,M1403+1,0),IF(AND(שבוע_בדילוג[[#This Row],[CycleNumber]]&gt;B1403,שבוע_בדילוג[[#This Row],[CycleNumber]]&gt;1),IF(שבוע_בדילוג[[#This Row],[וסת השבוע פעיל?]]&lt;&gt;"",M1403+1,""),""))</f>
        <v/>
      </c>
      <c r="N1404" s="1" t="str">
        <f>IF(שבוע_בדילוג[[#This Row],[וסת השבוע פעיל?2]]="","",IF(AND(שבוע_בדילוג[[#This Row],[וסת השבוע פעיל?]]&lt;&gt;"",שבוע_בדילוג[[#This Row],[CycleNumber]]&lt;B1405,B1405&lt;&gt;"",שבוע_בדילוג[[#This Row],[וסת השבוע פעיל?]]&lt;3),IF(L1405=0,IF(AND(שבוע_בדילוג[[#This Row],[וסת השבוע פעיל?]]&gt;0,J1405=1),0,1),0),""))</f>
        <v/>
      </c>
      <c r="O1404" s="1" t="str">
        <f t="shared" si="108"/>
        <v/>
      </c>
      <c r="P1404" s="1" t="str">
        <f>IF(AND(שבוע_בדילוג[[#This Row],[חיזוי - שבוע]]=1,K1405=1),1,"")</f>
        <v/>
      </c>
      <c r="Q1404" s="1" t="str">
        <f>IF(AND(שבוע_בדילוג[[#This Row],[וסת השבוע פעיל?]]&lt;3,OR(שבוע_בדילוג[[#This Row],[CycleNumber]]&gt;B1405,B1405="")),1,"")</f>
        <v/>
      </c>
      <c r="R1404" s="1" t="str">
        <f>IF(AND(שבוע_בדילוג[[#This Row],[חיזוי - שבוע]]&lt;&gt;"",שבוע_בדילוג[[#This Row],[וסת השבוע פעיל?2]]=""),1,"")</f>
        <v/>
      </c>
      <c r="S1404" s="1" t="str">
        <f>IF(שבוע_בדילוג[[#This Row],[האישה קבעה וסת שבוע בדילוג?]]=1,IF(שבוע_בדילוג[[#This Row],[וסת השבוע פעיל?]]&lt;3,1,0),"")</f>
        <v/>
      </c>
      <c r="T14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4" s="1">
        <f t="shared" si="109"/>
        <v>0</v>
      </c>
      <c r="V1404" s="1">
        <f t="shared" si="110"/>
        <v>0</v>
      </c>
      <c r="W1404" s="1">
        <f t="shared" si="111"/>
        <v>0</v>
      </c>
      <c r="X1404" s="1" t="str">
        <f>IF(שבוע_בדילוג[[#This Row],[3 הפלגות זהות]]="","",IF(שבוע_בדילוג[[#This Row],[3 הפלגות זהות]]=1,שבוע_בדילוג[[#This Row],[LengthofCycle]],X1403))</f>
        <v/>
      </c>
      <c r="Z1404" s="1" t="str">
        <f>IF(OR(שבוע_בדילוג[[#This Row],[הווסת פעיל?]]=0,שבוע_בדילוג[[#This Row],[הווסת פעיל?]]=""),"",SUM(Z1403,שבוע_בדילוג[[#This Row],[הווסת פעיל?]]))</f>
        <v/>
      </c>
      <c r="AA1404" s="1" t="str">
        <f>IF(AND(שבוע_בדילוג[[#This Row],[כמה מחזורים עד עקירה]]&lt;&gt;"",Z1405=""),שבוע_בדילוג[[#This Row],[כמה מחזורים עד עקירה]],"")</f>
        <v/>
      </c>
      <c r="AB1404" s="1" t="str">
        <f>IF(AND(שבוע_בדילוג[[#This Row],[הווסת פעיל?]]=1,שבוע_בדילוג[[#This Row],[וסת קבוע אחרון]]&lt;&gt;X1403),שבוע_בדילוג[[#This Row],[וסת קבוע אחרון]],"")</f>
        <v/>
      </c>
      <c r="AC1404" s="1" t="str">
        <f>IF(AND(שבוע_בדילוג[[#This Row],[הווסת פעיל?]]=1,Y1403=0,שבוע_בדילוג[[#This Row],[וסת קבוע אחרון]]=X1403),שבוע_בדילוג[[#This Row],[וסת קבוע אחרון]],"")</f>
        <v/>
      </c>
      <c r="AD1404" s="1" t="str">
        <f>IF(AND(שבוע_בדילוג[[#This Row],[הווסת פעיל?]]=1,Y1403=0,שבוע_בדילוג[[#This Row],[וסת קבוע אחרון]]&lt;&gt;X1403),1,"")</f>
        <v/>
      </c>
      <c r="AE1404" s="1" t="str">
        <f>IF(AND(שבוע_בדילוג[[#This Row],[הווסת פעיל?]]&lt;&gt;"",B1405=1),שבוע_בדילוג[[#This Row],[CycleNumber]],"")</f>
        <v/>
      </c>
      <c r="AF1404" s="1" t="str">
        <f>IF(AND(שבוע_בדילוג[[#This Row],[הווסת פעיל?]]&lt;&gt;"",Y1403=""),שבוע_בדילוג[[#This Row],[CycleNumber]],"")</f>
        <v/>
      </c>
      <c r="AG1404" s="1" t="str">
        <f>IF(B1405=1,"",IF(שבוע_בדילוג[[#This Row],[הווסת פעיל?]]=1,IF(שבוע_בדילוג[[#This Row],[וסת קבוע אחרון]]=F1405,1,0),""))</f>
        <v/>
      </c>
      <c r="AH1404" s="1" t="str">
        <f>IF(B1405=1,"",IF(שבוע_בדילוג[[#This Row],[הווסת פעיל?]]=1,IF(OR(שבוע_בדילוג[[#This Row],[וסת קבוע אחרון]]=F1405,F1405=שבוע_בדילוג[[#This Row],[LengthofCycle]]),1,0),""))</f>
        <v/>
      </c>
      <c r="AI1404" s="1" t="str">
        <f>IF(B1405=1,"",IF(שבוע_בדילוג[[#This Row],[הווסת פעיל?]]=1,IF(OR(שבוע_בדילוג[[#This Row],[וסת קבוע אחרון]]=F1405,F1405=שבוע_בדילוג[[#This Row],[LengthofCycle]],AND(שבוע_בדילוג[[#This Row],[LengthofCycle]]&lt;&gt;שבוע_בדילוג[[#This Row],[וסת קבוע אחרון]],OR(F1405=28,F1405=29))),1,0),""))</f>
        <v/>
      </c>
      <c r="AJ1404" s="1" t="str">
        <f>IF(AND(שבוע_בדילוג[[#This Row],[הווסת פעיל?]]=1,B1405=1),1,"")</f>
        <v/>
      </c>
      <c r="AK1404" s="4">
        <f>IF(AND(שבוע_בדילוג[[#This Row],[הווסת פעיל?]]&lt;&gt;1,B1405&lt;&gt;1,B1405&lt;&gt;""),IF(שבוע_בדילוג[[#This Row],[LengthofCycle]]=F1405,1,0),"")</f>
        <v>0</v>
      </c>
      <c r="AL1404" s="4">
        <f>IF(AND(שבוע_בדילוג[[#This Row],[הווסת פעיל?]]&lt;&gt;1,B1405&lt;&gt;1,B1405&lt;&gt;""),IF(OR(שבוע_בדילוג[[#This Row],[LengthofCycle]]=F1405,F1405=29),1,0),"")</f>
        <v>0</v>
      </c>
      <c r="AM1404" s="4">
        <f>IF(AND(שבוע_בדילוג[[#This Row],[הווסת פעיל?]]&lt;&gt;1,B1405&lt;&gt;1,B1405&lt;&gt;""),IF(OR(שבוע_בדילוג[[#This Row],[LengthofCycle]]=F1405,F1405=29,F1405=28),1,0),"")</f>
        <v>0</v>
      </c>
    </row>
    <row r="1405" spans="1:39" x14ac:dyDescent="0.25">
      <c r="A1405" s="1" t="s">
        <v>169</v>
      </c>
      <c r="B1405" s="1">
        <v>9</v>
      </c>
      <c r="C1405" s="1">
        <v>0</v>
      </c>
      <c r="D1405" s="1">
        <v>1</v>
      </c>
      <c r="E1405" s="1">
        <v>0</v>
      </c>
      <c r="F1405" s="1">
        <v>26</v>
      </c>
      <c r="H1405" s="1">
        <f>שבוע_בדילוג[[#This Row],[LengthofCycle]]+1</f>
        <v>27</v>
      </c>
      <c r="I1405" s="1" t="str">
        <f>IF(IFERROR(LOOKUP(שבוע_בדילוג[[#This Row],[ClientID]],קביעויות[השבוע בדילוג]),FALSE)=שבוע_בדילוג[[#This Row],[ClientID]],1,"")</f>
        <v/>
      </c>
      <c r="J1405" s="1" t="str">
        <f>IF(AND(שבוע_בדילוג[[#This Row],[CycleNumber]]&gt;1,OR(B1406="",שבוע_בדילוג[[#This Row],[CycleNumber]]&gt;B1404)),IF(OR(AND(שבוע_בדילוג[[#This Row],[LengthofCycle]]=29,F1404=29),AND(שבוע_בדילוג[[#This Row],[LengthofCycle]]=36,F1404=36)),1,""),"")</f>
        <v/>
      </c>
      <c r="K1405" s="1" t="str">
        <f>IF(AND(שבוע_בדילוג[[#This Row],[וסת השבוע]]=1,J1404=1,שבוע_בדילוג[[#This Row],[CycleNumber]]&gt;B1404),1,"")</f>
        <v/>
      </c>
      <c r="L1405" s="1" t="str">
        <f>IF(שבוע_בדילוג[[#This Row],[CycleNumber]]=1,"",IF(שבוע_בדילוג[[#This Row],[וסת השבוע]]=1,0,IF(L1404="","",IF(L1404=0,IF(שבוע_בדילוג[[#This Row],[LengthofCycle]]=29,0,1),IF(L1404=1,IF(שבוע_בדילוג[[#This Row],[LengthofCycle]]+F1404=29*2,0,2),IF(L1404=2,IF(שבוע_בדילוג[[#This Row],[LengthofCycle]]+F1404+F1403=29*3,0,3),""))))))</f>
        <v/>
      </c>
      <c r="M1405" s="1" t="str">
        <f>IF(שבוע_בדילוג[[#This Row],[וסת השבוע]]=1,IF(שבוע_בדילוג[[#This Row],[וסת השבוע וההפלגה ביחד]]=1,M1404+1,0),IF(AND(שבוע_בדילוג[[#This Row],[CycleNumber]]&gt;B1404,שבוע_בדילוג[[#This Row],[CycleNumber]]&gt;1),IF(שבוע_בדילוג[[#This Row],[וסת השבוע פעיל?]]&lt;&gt;"",M1404+1,""),""))</f>
        <v/>
      </c>
      <c r="N1405" s="1" t="str">
        <f>IF(שבוע_בדילוג[[#This Row],[וסת השבוע פעיל?2]]="","",IF(AND(שבוע_בדילוג[[#This Row],[וסת השבוע פעיל?]]&lt;&gt;"",שבוע_בדילוג[[#This Row],[CycleNumber]]&lt;B1406,B1406&lt;&gt;"",שבוע_בדילוג[[#This Row],[וסת השבוע פעיל?]]&lt;3),IF(L1406=0,IF(AND(שבוע_בדילוג[[#This Row],[וסת השבוע פעיל?]]&gt;0,J1406=1),0,1),0),""))</f>
        <v/>
      </c>
      <c r="O1405" s="1" t="str">
        <f t="shared" si="108"/>
        <v/>
      </c>
      <c r="P1405" s="1" t="str">
        <f>IF(AND(שבוע_בדילוג[[#This Row],[חיזוי - שבוע]]=1,K1406=1),1,"")</f>
        <v/>
      </c>
      <c r="Q1405" s="1" t="str">
        <f>IF(AND(שבוע_בדילוג[[#This Row],[וסת השבוע פעיל?]]&lt;3,OR(שבוע_בדילוג[[#This Row],[CycleNumber]]&gt;B1406,B1406="")),1,"")</f>
        <v/>
      </c>
      <c r="R1405" s="1" t="str">
        <f>IF(AND(שבוע_בדילוג[[#This Row],[חיזוי - שבוע]]&lt;&gt;"",שבוע_בדילוג[[#This Row],[וסת השבוע פעיל?2]]=""),1,"")</f>
        <v/>
      </c>
      <c r="S1405" s="1" t="str">
        <f>IF(שבוע_בדילוג[[#This Row],[האישה קבעה וסת שבוע בדילוג?]]=1,IF(שבוע_בדילוג[[#This Row],[וסת השבוע פעיל?]]&lt;3,1,0),"")</f>
        <v/>
      </c>
      <c r="T14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5" s="1">
        <f t="shared" si="109"/>
        <v>0</v>
      </c>
      <c r="V1405" s="1">
        <f t="shared" si="110"/>
        <v>0</v>
      </c>
      <c r="W1405" s="1">
        <f t="shared" si="111"/>
        <v>0</v>
      </c>
      <c r="X1405" s="1" t="str">
        <f>IF(שבוע_בדילוג[[#This Row],[3 הפלגות זהות]]="","",IF(שבוע_בדילוג[[#This Row],[3 הפלגות זהות]]=1,שבוע_בדילוג[[#This Row],[LengthofCycle]],X1404))</f>
        <v/>
      </c>
      <c r="Z1405" s="1" t="str">
        <f>IF(OR(שבוע_בדילוג[[#This Row],[הווסת פעיל?]]=0,שבוע_בדילוג[[#This Row],[הווסת פעיל?]]=""),"",SUM(Z1404,שבוע_בדילוג[[#This Row],[הווסת פעיל?]]))</f>
        <v/>
      </c>
      <c r="AA1405" s="1" t="str">
        <f>IF(AND(שבוע_בדילוג[[#This Row],[כמה מחזורים עד עקירה]]&lt;&gt;"",Z1406=""),שבוע_בדילוג[[#This Row],[כמה מחזורים עד עקירה]],"")</f>
        <v/>
      </c>
      <c r="AB1405" s="1" t="str">
        <f>IF(AND(שבוע_בדילוג[[#This Row],[הווסת פעיל?]]=1,שבוע_בדילוג[[#This Row],[וסת קבוע אחרון]]&lt;&gt;X1404),שבוע_בדילוג[[#This Row],[וסת קבוע אחרון]],"")</f>
        <v/>
      </c>
      <c r="AC1405" s="1" t="str">
        <f>IF(AND(שבוע_בדילוג[[#This Row],[הווסת פעיל?]]=1,Y1404=0,שבוע_בדילוג[[#This Row],[וסת קבוע אחרון]]=X1404),שבוע_בדילוג[[#This Row],[וסת קבוע אחרון]],"")</f>
        <v/>
      </c>
      <c r="AD1405" s="1" t="str">
        <f>IF(AND(שבוע_בדילוג[[#This Row],[הווסת פעיל?]]=1,Y1404=0,שבוע_בדילוג[[#This Row],[וסת קבוע אחרון]]&lt;&gt;X1404),1,"")</f>
        <v/>
      </c>
      <c r="AE1405" s="1" t="str">
        <f>IF(AND(שבוע_בדילוג[[#This Row],[הווסת פעיל?]]&lt;&gt;"",B1406=1),שבוע_בדילוג[[#This Row],[CycleNumber]],"")</f>
        <v/>
      </c>
      <c r="AF1405" s="1" t="str">
        <f>IF(AND(שבוע_בדילוג[[#This Row],[הווסת פעיל?]]&lt;&gt;"",Y1404=""),שבוע_בדילוג[[#This Row],[CycleNumber]],"")</f>
        <v/>
      </c>
      <c r="AG1405" s="1" t="str">
        <f>IF(B1406=1,"",IF(שבוע_בדילוג[[#This Row],[הווסת פעיל?]]=1,IF(שבוע_בדילוג[[#This Row],[וסת קבוע אחרון]]=F1406,1,0),""))</f>
        <v/>
      </c>
      <c r="AH1405" s="1" t="str">
        <f>IF(B1406=1,"",IF(שבוע_בדילוג[[#This Row],[הווסת פעיל?]]=1,IF(OR(שבוע_בדילוג[[#This Row],[וסת קבוע אחרון]]=F1406,F1406=שבוע_בדילוג[[#This Row],[LengthofCycle]]),1,0),""))</f>
        <v/>
      </c>
      <c r="AI1405" s="1" t="str">
        <f>IF(B1406=1,"",IF(שבוע_בדילוג[[#This Row],[הווסת פעיל?]]=1,IF(OR(שבוע_בדילוג[[#This Row],[וסת קבוע אחרון]]=F1406,F1406=שבוע_בדילוג[[#This Row],[LengthofCycle]],AND(שבוע_בדילוג[[#This Row],[LengthofCycle]]&lt;&gt;שבוע_בדילוג[[#This Row],[וסת קבוע אחרון]],OR(F1406=28,F1406=29))),1,0),""))</f>
        <v/>
      </c>
      <c r="AJ1405" s="1" t="str">
        <f>IF(AND(שבוע_בדילוג[[#This Row],[הווסת פעיל?]]=1,B1406=1),1,"")</f>
        <v/>
      </c>
      <c r="AK1405" s="4">
        <f>IF(AND(שבוע_בדילוג[[#This Row],[הווסת פעיל?]]&lt;&gt;1,B1406&lt;&gt;1,B1406&lt;&gt;""),IF(שבוע_בדילוג[[#This Row],[LengthofCycle]]=F1406,1,0),"")</f>
        <v>1</v>
      </c>
      <c r="AL1405" s="4">
        <f>IF(AND(שבוע_בדילוג[[#This Row],[הווסת פעיל?]]&lt;&gt;1,B1406&lt;&gt;1,B1406&lt;&gt;""),IF(OR(שבוע_בדילוג[[#This Row],[LengthofCycle]]=F1406,F1406=29),1,0),"")</f>
        <v>1</v>
      </c>
      <c r="AM1405" s="4">
        <f>IF(AND(שבוע_בדילוג[[#This Row],[הווסת פעיל?]]&lt;&gt;1,B1406&lt;&gt;1,B1406&lt;&gt;""),IF(OR(שבוע_בדילוג[[#This Row],[LengthofCycle]]=F1406,F1406=29,F1406=28),1,0),"")</f>
        <v>1</v>
      </c>
    </row>
    <row r="1406" spans="1:39" x14ac:dyDescent="0.25">
      <c r="A1406" s="1" t="s">
        <v>169</v>
      </c>
      <c r="B1406" s="1">
        <v>10</v>
      </c>
      <c r="C1406" s="1">
        <v>0</v>
      </c>
      <c r="D1406" s="1">
        <v>1</v>
      </c>
      <c r="E1406" s="1">
        <v>0</v>
      </c>
      <c r="F1406" s="1">
        <v>26</v>
      </c>
      <c r="H1406" s="1">
        <f>שבוע_בדילוג[[#This Row],[LengthofCycle]]+1</f>
        <v>27</v>
      </c>
      <c r="I1406" s="1" t="str">
        <f>IF(IFERROR(LOOKUP(שבוע_בדילוג[[#This Row],[ClientID]],קביעויות[השבוע בדילוג]),FALSE)=שבוע_בדילוג[[#This Row],[ClientID]],1,"")</f>
        <v/>
      </c>
      <c r="J1406" s="1" t="str">
        <f>IF(AND(שבוע_בדילוג[[#This Row],[CycleNumber]]&gt;1,OR(B1407="",שבוע_בדילוג[[#This Row],[CycleNumber]]&gt;B1405)),IF(OR(AND(שבוע_בדילוג[[#This Row],[LengthofCycle]]=29,F1405=29),AND(שבוע_בדילוג[[#This Row],[LengthofCycle]]=36,F1405=36)),1,""),"")</f>
        <v/>
      </c>
      <c r="K1406" s="1" t="str">
        <f>IF(AND(שבוע_בדילוג[[#This Row],[וסת השבוע]]=1,J1405=1,שבוע_בדילוג[[#This Row],[CycleNumber]]&gt;B1405),1,"")</f>
        <v/>
      </c>
      <c r="L1406" s="1" t="str">
        <f>IF(שבוע_בדילוג[[#This Row],[CycleNumber]]=1,"",IF(שבוע_בדילוג[[#This Row],[וסת השבוע]]=1,0,IF(L1405="","",IF(L1405=0,IF(שבוע_בדילוג[[#This Row],[LengthofCycle]]=29,0,1),IF(L1405=1,IF(שבוע_בדילוג[[#This Row],[LengthofCycle]]+F1405=29*2,0,2),IF(L1405=2,IF(שבוע_בדילוג[[#This Row],[LengthofCycle]]+F1405+F1404=29*3,0,3),""))))))</f>
        <v/>
      </c>
      <c r="M1406" s="1" t="str">
        <f>IF(שבוע_בדילוג[[#This Row],[וסת השבוע]]=1,IF(שבוע_בדילוג[[#This Row],[וסת השבוע וההפלגה ביחד]]=1,M1405+1,0),IF(AND(שבוע_בדילוג[[#This Row],[CycleNumber]]&gt;B1405,שבוע_בדילוג[[#This Row],[CycleNumber]]&gt;1),IF(שבוע_בדילוג[[#This Row],[וסת השבוע פעיל?]]&lt;&gt;"",M1405+1,""),""))</f>
        <v/>
      </c>
      <c r="N1406" s="1" t="str">
        <f>IF(שבוע_בדילוג[[#This Row],[וסת השבוע פעיל?2]]="","",IF(AND(שבוע_בדילוג[[#This Row],[וסת השבוע פעיל?]]&lt;&gt;"",שבוע_בדילוג[[#This Row],[CycleNumber]]&lt;B1407,B1407&lt;&gt;"",שבוע_בדילוג[[#This Row],[וסת השבוע פעיל?]]&lt;3),IF(L1407=0,IF(AND(שבוע_בדילוג[[#This Row],[וסת השבוע פעיל?]]&gt;0,J1407=1),0,1),0),""))</f>
        <v/>
      </c>
      <c r="O1406" s="1" t="str">
        <f t="shared" si="108"/>
        <v/>
      </c>
      <c r="P1406" s="1" t="str">
        <f>IF(AND(שבוע_בדילוג[[#This Row],[חיזוי - שבוע]]=1,K1407=1),1,"")</f>
        <v/>
      </c>
      <c r="Q1406" s="1" t="str">
        <f>IF(AND(שבוע_בדילוג[[#This Row],[וסת השבוע פעיל?]]&lt;3,OR(שבוע_בדילוג[[#This Row],[CycleNumber]]&gt;B1407,B1407="")),1,"")</f>
        <v/>
      </c>
      <c r="R1406" s="1" t="str">
        <f>IF(AND(שבוע_בדילוג[[#This Row],[חיזוי - שבוע]]&lt;&gt;"",שבוע_בדילוג[[#This Row],[וסת השבוע פעיל?2]]=""),1,"")</f>
        <v/>
      </c>
      <c r="S1406" s="1" t="str">
        <f>IF(שבוע_בדילוג[[#This Row],[האישה קבעה וסת שבוע בדילוג?]]=1,IF(שבוע_בדילוג[[#This Row],[וסת השבוע פעיל?]]&lt;3,1,0),"")</f>
        <v/>
      </c>
      <c r="T14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6" s="1">
        <f t="shared" si="109"/>
        <v>0</v>
      </c>
      <c r="V1406" s="1">
        <f t="shared" si="110"/>
        <v>0</v>
      </c>
      <c r="W1406" s="1">
        <f t="shared" si="111"/>
        <v>0</v>
      </c>
      <c r="X1406" s="1" t="str">
        <f>IF(שבוע_בדילוג[[#This Row],[3 הפלגות זהות]]="","",IF(שבוע_בדילוג[[#This Row],[3 הפלגות זהות]]=1,שבוע_בדילוג[[#This Row],[LengthofCycle]],X1405))</f>
        <v/>
      </c>
      <c r="Z1406" s="1" t="str">
        <f>IF(OR(שבוע_בדילוג[[#This Row],[הווסת פעיל?]]=0,שבוע_בדילוג[[#This Row],[הווסת פעיל?]]=""),"",SUM(Z1405,שבוע_בדילוג[[#This Row],[הווסת פעיל?]]))</f>
        <v/>
      </c>
      <c r="AA1406" s="1" t="str">
        <f>IF(AND(שבוע_בדילוג[[#This Row],[כמה מחזורים עד עקירה]]&lt;&gt;"",Z1407=""),שבוע_בדילוג[[#This Row],[כמה מחזורים עד עקירה]],"")</f>
        <v/>
      </c>
      <c r="AB1406" s="1" t="str">
        <f>IF(AND(שבוע_בדילוג[[#This Row],[הווסת פעיל?]]=1,שבוע_בדילוג[[#This Row],[וסת קבוע אחרון]]&lt;&gt;X1405),שבוע_בדילוג[[#This Row],[וסת קבוע אחרון]],"")</f>
        <v/>
      </c>
      <c r="AC1406" s="1" t="str">
        <f>IF(AND(שבוע_בדילוג[[#This Row],[הווסת פעיל?]]=1,Y1405=0,שבוע_בדילוג[[#This Row],[וסת קבוע אחרון]]=X1405),שבוע_בדילוג[[#This Row],[וסת קבוע אחרון]],"")</f>
        <v/>
      </c>
      <c r="AD1406" s="1" t="str">
        <f>IF(AND(שבוע_בדילוג[[#This Row],[הווסת פעיל?]]=1,Y1405=0,שבוע_בדילוג[[#This Row],[וסת קבוע אחרון]]&lt;&gt;X1405),1,"")</f>
        <v/>
      </c>
      <c r="AE1406" s="1" t="str">
        <f>IF(AND(שבוע_בדילוג[[#This Row],[הווסת פעיל?]]&lt;&gt;"",B1407=1),שבוע_בדילוג[[#This Row],[CycleNumber]],"")</f>
        <v/>
      </c>
      <c r="AF1406" s="1" t="str">
        <f>IF(AND(שבוע_בדילוג[[#This Row],[הווסת פעיל?]]&lt;&gt;"",Y1405=""),שבוע_בדילוג[[#This Row],[CycleNumber]],"")</f>
        <v/>
      </c>
      <c r="AG1406" s="1" t="str">
        <f>IF(B1407=1,"",IF(שבוע_בדילוג[[#This Row],[הווסת פעיל?]]=1,IF(שבוע_בדילוג[[#This Row],[וסת קבוע אחרון]]=F1407,1,0),""))</f>
        <v/>
      </c>
      <c r="AH1406" s="1" t="str">
        <f>IF(B1407=1,"",IF(שבוע_בדילוג[[#This Row],[הווסת פעיל?]]=1,IF(OR(שבוע_בדילוג[[#This Row],[וסת קבוע אחרון]]=F1407,F1407=שבוע_בדילוג[[#This Row],[LengthofCycle]]),1,0),""))</f>
        <v/>
      </c>
      <c r="AI1406" s="1" t="str">
        <f>IF(B1407=1,"",IF(שבוע_בדילוג[[#This Row],[הווסת פעיל?]]=1,IF(OR(שבוע_בדילוג[[#This Row],[וסת קבוע אחרון]]=F1407,F1407=שבוע_בדילוג[[#This Row],[LengthofCycle]],AND(שבוע_בדילוג[[#This Row],[LengthofCycle]]&lt;&gt;שבוע_בדילוג[[#This Row],[וסת קבוע אחרון]],OR(F1407=28,F1407=29))),1,0),""))</f>
        <v/>
      </c>
      <c r="AJ1406" s="1" t="str">
        <f>IF(AND(שבוע_בדילוג[[#This Row],[הווסת פעיל?]]=1,B1407=1),1,"")</f>
        <v/>
      </c>
      <c r="AK1406" s="4">
        <f>IF(AND(שבוע_בדילוג[[#This Row],[הווסת פעיל?]]&lt;&gt;1,B1407&lt;&gt;1,B1407&lt;&gt;""),IF(שבוע_בדילוג[[#This Row],[LengthofCycle]]=F1407,1,0),"")</f>
        <v>0</v>
      </c>
      <c r="AL1406" s="4">
        <f>IF(AND(שבוע_בדילוג[[#This Row],[הווסת פעיל?]]&lt;&gt;1,B1407&lt;&gt;1,B1407&lt;&gt;""),IF(OR(שבוע_בדילוג[[#This Row],[LengthofCycle]]=F1407,F1407=29),1,0),"")</f>
        <v>0</v>
      </c>
      <c r="AM1406" s="4">
        <f>IF(AND(שבוע_בדילוג[[#This Row],[הווסת פעיל?]]&lt;&gt;1,B1407&lt;&gt;1,B1407&lt;&gt;""),IF(OR(שבוע_בדילוג[[#This Row],[LengthofCycle]]=F1407,F1407=29,F1407=28),1,0),"")</f>
        <v>0</v>
      </c>
    </row>
    <row r="1407" spans="1:39" x14ac:dyDescent="0.25">
      <c r="A1407" s="1" t="s">
        <v>169</v>
      </c>
      <c r="B1407" s="1">
        <v>11</v>
      </c>
      <c r="C1407" s="1">
        <v>0</v>
      </c>
      <c r="D1407" s="1">
        <v>1</v>
      </c>
      <c r="E1407" s="1">
        <v>0</v>
      </c>
      <c r="F1407" s="1">
        <v>24</v>
      </c>
      <c r="H1407" s="1">
        <f>שבוע_בדילוג[[#This Row],[LengthofCycle]]+1</f>
        <v>25</v>
      </c>
      <c r="I1407" s="1" t="str">
        <f>IF(IFERROR(LOOKUP(שבוע_בדילוג[[#This Row],[ClientID]],קביעויות[השבוע בדילוג]),FALSE)=שבוע_בדילוג[[#This Row],[ClientID]],1,"")</f>
        <v/>
      </c>
      <c r="J1407" s="1" t="str">
        <f>IF(AND(שבוע_בדילוג[[#This Row],[CycleNumber]]&gt;1,OR(B1408="",שבוע_בדילוג[[#This Row],[CycleNumber]]&gt;B1406)),IF(OR(AND(שבוע_בדילוג[[#This Row],[LengthofCycle]]=29,F1406=29),AND(שבוע_בדילוג[[#This Row],[LengthofCycle]]=36,F1406=36)),1,""),"")</f>
        <v/>
      </c>
      <c r="K1407" s="1" t="str">
        <f>IF(AND(שבוע_בדילוג[[#This Row],[וסת השבוע]]=1,J1406=1,שבוע_בדילוג[[#This Row],[CycleNumber]]&gt;B1406),1,"")</f>
        <v/>
      </c>
      <c r="L1407" s="1" t="str">
        <f>IF(שבוע_בדילוג[[#This Row],[CycleNumber]]=1,"",IF(שבוע_בדילוג[[#This Row],[וסת השבוע]]=1,0,IF(L1406="","",IF(L1406=0,IF(שבוע_בדילוג[[#This Row],[LengthofCycle]]=29,0,1),IF(L1406=1,IF(שבוע_בדילוג[[#This Row],[LengthofCycle]]+F1406=29*2,0,2),IF(L1406=2,IF(שבוע_בדילוג[[#This Row],[LengthofCycle]]+F1406+F1405=29*3,0,3),""))))))</f>
        <v/>
      </c>
      <c r="M1407" s="1" t="str">
        <f>IF(שבוע_בדילוג[[#This Row],[וסת השבוע]]=1,IF(שבוע_בדילוג[[#This Row],[וסת השבוע וההפלגה ביחד]]=1,M1406+1,0),IF(AND(שבוע_בדילוג[[#This Row],[CycleNumber]]&gt;B1406,שבוע_בדילוג[[#This Row],[CycleNumber]]&gt;1),IF(שבוע_בדילוג[[#This Row],[וסת השבוע פעיל?]]&lt;&gt;"",M1406+1,""),""))</f>
        <v/>
      </c>
      <c r="N1407" s="1" t="str">
        <f>IF(שבוע_בדילוג[[#This Row],[וסת השבוע פעיל?2]]="","",IF(AND(שבוע_בדילוג[[#This Row],[וסת השבוע פעיל?]]&lt;&gt;"",שבוע_בדילוג[[#This Row],[CycleNumber]]&lt;B1408,B1408&lt;&gt;"",שבוע_בדילוג[[#This Row],[וסת השבוע פעיל?]]&lt;3),IF(L1408=0,IF(AND(שבוע_בדילוג[[#This Row],[וסת השבוע פעיל?]]&gt;0,J1408=1),0,1),0),""))</f>
        <v/>
      </c>
      <c r="O1407" s="1" t="str">
        <f t="shared" si="108"/>
        <v/>
      </c>
      <c r="P1407" s="1" t="str">
        <f>IF(AND(שבוע_בדילוג[[#This Row],[חיזוי - שבוע]]=1,K1408=1),1,"")</f>
        <v/>
      </c>
      <c r="Q1407" s="1" t="str">
        <f>IF(AND(שבוע_בדילוג[[#This Row],[וסת השבוע פעיל?]]&lt;3,OR(שבוע_בדילוג[[#This Row],[CycleNumber]]&gt;B1408,B1408="")),1,"")</f>
        <v/>
      </c>
      <c r="R1407" s="1" t="str">
        <f>IF(AND(שבוע_בדילוג[[#This Row],[חיזוי - שבוע]]&lt;&gt;"",שבוע_בדילוג[[#This Row],[וסת השבוע פעיל?2]]=""),1,"")</f>
        <v/>
      </c>
      <c r="S1407" s="1" t="str">
        <f>IF(שבוע_בדילוג[[#This Row],[האישה קבעה וסת שבוע בדילוג?]]=1,IF(שבוע_בדילוג[[#This Row],[וסת השבוע פעיל?]]&lt;3,1,0),"")</f>
        <v/>
      </c>
      <c r="T14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7" s="1">
        <f t="shared" si="109"/>
        <v>0</v>
      </c>
      <c r="V1407" s="1">
        <f t="shared" si="110"/>
        <v>0</v>
      </c>
      <c r="W1407" s="1">
        <f t="shared" si="111"/>
        <v>0</v>
      </c>
      <c r="X1407" s="1" t="str">
        <f>IF(שבוע_בדילוג[[#This Row],[3 הפלגות זהות]]="","",IF(שבוע_בדילוג[[#This Row],[3 הפלגות זהות]]=1,שבוע_בדילוג[[#This Row],[LengthofCycle]],X1406))</f>
        <v/>
      </c>
      <c r="Z1407" s="1" t="str">
        <f>IF(OR(שבוע_בדילוג[[#This Row],[הווסת פעיל?]]=0,שבוע_בדילוג[[#This Row],[הווסת פעיל?]]=""),"",SUM(Z1406,שבוע_בדילוג[[#This Row],[הווסת פעיל?]]))</f>
        <v/>
      </c>
      <c r="AA1407" s="1" t="str">
        <f>IF(AND(שבוע_בדילוג[[#This Row],[כמה מחזורים עד עקירה]]&lt;&gt;"",Z1408=""),שבוע_בדילוג[[#This Row],[כמה מחזורים עד עקירה]],"")</f>
        <v/>
      </c>
      <c r="AB1407" s="1" t="str">
        <f>IF(AND(שבוע_בדילוג[[#This Row],[הווסת פעיל?]]=1,שבוע_בדילוג[[#This Row],[וסת קבוע אחרון]]&lt;&gt;X1406),שבוע_בדילוג[[#This Row],[וסת קבוע אחרון]],"")</f>
        <v/>
      </c>
      <c r="AC1407" s="1" t="str">
        <f>IF(AND(שבוע_בדילוג[[#This Row],[הווסת פעיל?]]=1,Y1406=0,שבוע_בדילוג[[#This Row],[וסת קבוע אחרון]]=X1406),שבוע_בדילוג[[#This Row],[וסת קבוע אחרון]],"")</f>
        <v/>
      </c>
      <c r="AD1407" s="1" t="str">
        <f>IF(AND(שבוע_בדילוג[[#This Row],[הווסת פעיל?]]=1,Y1406=0,שבוע_בדילוג[[#This Row],[וסת קבוע אחרון]]&lt;&gt;X1406),1,"")</f>
        <v/>
      </c>
      <c r="AE1407" s="1" t="str">
        <f>IF(AND(שבוע_בדילוג[[#This Row],[הווסת פעיל?]]&lt;&gt;"",B1408=1),שבוע_בדילוג[[#This Row],[CycleNumber]],"")</f>
        <v/>
      </c>
      <c r="AF1407" s="1" t="str">
        <f>IF(AND(שבוע_בדילוג[[#This Row],[הווסת פעיל?]]&lt;&gt;"",Y1406=""),שבוע_בדילוג[[#This Row],[CycleNumber]],"")</f>
        <v/>
      </c>
      <c r="AG1407" s="1" t="str">
        <f>IF(B1408=1,"",IF(שבוע_בדילוג[[#This Row],[הווסת פעיל?]]=1,IF(שבוע_בדילוג[[#This Row],[וסת קבוע אחרון]]=F1408,1,0),""))</f>
        <v/>
      </c>
      <c r="AH1407" s="1" t="str">
        <f>IF(B1408=1,"",IF(שבוע_בדילוג[[#This Row],[הווסת פעיל?]]=1,IF(OR(שבוע_בדילוג[[#This Row],[וסת קבוע אחרון]]=F1408,F1408=שבוע_בדילוג[[#This Row],[LengthofCycle]]),1,0),""))</f>
        <v/>
      </c>
      <c r="AI1407" s="1" t="str">
        <f>IF(B1408=1,"",IF(שבוע_בדילוג[[#This Row],[הווסת פעיל?]]=1,IF(OR(שבוע_בדילוג[[#This Row],[וסת קבוע אחרון]]=F1408,F1408=שבוע_בדילוג[[#This Row],[LengthofCycle]],AND(שבוע_בדילוג[[#This Row],[LengthofCycle]]&lt;&gt;שבוע_בדילוג[[#This Row],[וסת קבוע אחרון]],OR(F1408=28,F1408=29))),1,0),""))</f>
        <v/>
      </c>
      <c r="AJ1407" s="1" t="str">
        <f>IF(AND(שבוע_בדילוג[[#This Row],[הווסת פעיל?]]=1,B1408=1),1,"")</f>
        <v/>
      </c>
      <c r="AK1407" s="4">
        <f>IF(AND(שבוע_בדילוג[[#This Row],[הווסת פעיל?]]&lt;&gt;1,B1408&lt;&gt;1,B1408&lt;&gt;""),IF(שבוע_בדילוג[[#This Row],[LengthofCycle]]=F1408,1,0),"")</f>
        <v>0</v>
      </c>
      <c r="AL1407" s="4">
        <f>IF(AND(שבוע_בדילוג[[#This Row],[הווסת פעיל?]]&lt;&gt;1,B1408&lt;&gt;1,B1408&lt;&gt;""),IF(OR(שבוע_בדילוג[[#This Row],[LengthofCycle]]=F1408,F1408=29),1,0),"")</f>
        <v>0</v>
      </c>
      <c r="AM1407" s="4">
        <f>IF(AND(שבוע_בדילוג[[#This Row],[הווסת פעיל?]]&lt;&gt;1,B1408&lt;&gt;1,B1408&lt;&gt;""),IF(OR(שבוע_בדילוג[[#This Row],[LengthofCycle]]=F1408,F1408=29,F1408=28),1,0),"")</f>
        <v>0</v>
      </c>
    </row>
    <row r="1408" spans="1:39" x14ac:dyDescent="0.25">
      <c r="A1408" s="1" t="s">
        <v>169</v>
      </c>
      <c r="B1408" s="1">
        <v>12</v>
      </c>
      <c r="C1408" s="1">
        <v>0</v>
      </c>
      <c r="D1408" s="1">
        <v>1</v>
      </c>
      <c r="E1408" s="1">
        <v>0</v>
      </c>
      <c r="F1408" s="1">
        <v>26</v>
      </c>
      <c r="H1408" s="1">
        <f>שבוע_בדילוג[[#This Row],[LengthofCycle]]+1</f>
        <v>27</v>
      </c>
      <c r="I1408" s="1" t="str">
        <f>IF(IFERROR(LOOKUP(שבוע_בדילוג[[#This Row],[ClientID]],קביעויות[השבוע בדילוג]),FALSE)=שבוע_בדילוג[[#This Row],[ClientID]],1,"")</f>
        <v/>
      </c>
      <c r="J1408" s="1" t="str">
        <f>IF(AND(שבוע_בדילוג[[#This Row],[CycleNumber]]&gt;1,OR(B1409="",שבוע_בדילוג[[#This Row],[CycleNumber]]&gt;B1407)),IF(OR(AND(שבוע_בדילוג[[#This Row],[LengthofCycle]]=29,F1407=29),AND(שבוע_בדילוג[[#This Row],[LengthofCycle]]=36,F1407=36)),1,""),"")</f>
        <v/>
      </c>
      <c r="K1408" s="1" t="str">
        <f>IF(AND(שבוע_בדילוג[[#This Row],[וסת השבוע]]=1,J1407=1,שבוע_בדילוג[[#This Row],[CycleNumber]]&gt;B1407),1,"")</f>
        <v/>
      </c>
      <c r="L1408" s="1" t="str">
        <f>IF(שבוע_בדילוג[[#This Row],[CycleNumber]]=1,"",IF(שבוע_בדילוג[[#This Row],[וסת השבוע]]=1,0,IF(L1407="","",IF(L1407=0,IF(שבוע_בדילוג[[#This Row],[LengthofCycle]]=29,0,1),IF(L1407=1,IF(שבוע_בדילוג[[#This Row],[LengthofCycle]]+F1407=29*2,0,2),IF(L1407=2,IF(שבוע_בדילוג[[#This Row],[LengthofCycle]]+F1407+F1406=29*3,0,3),""))))))</f>
        <v/>
      </c>
      <c r="M1408" s="1" t="str">
        <f>IF(שבוע_בדילוג[[#This Row],[וסת השבוע]]=1,IF(שבוע_בדילוג[[#This Row],[וסת השבוע וההפלגה ביחד]]=1,M1407+1,0),IF(AND(שבוע_בדילוג[[#This Row],[CycleNumber]]&gt;B1407,שבוע_בדילוג[[#This Row],[CycleNumber]]&gt;1),IF(שבוע_בדילוג[[#This Row],[וסת השבוע פעיל?]]&lt;&gt;"",M1407+1,""),""))</f>
        <v/>
      </c>
      <c r="N1408" s="1" t="str">
        <f>IF(שבוע_בדילוג[[#This Row],[וסת השבוע פעיל?2]]="","",IF(AND(שבוע_בדילוג[[#This Row],[וסת השבוע פעיל?]]&lt;&gt;"",שבוע_בדילוג[[#This Row],[CycleNumber]]&lt;B1409,B1409&lt;&gt;"",שבוע_בדילוג[[#This Row],[וסת השבוע פעיל?]]&lt;3),IF(L1409=0,IF(AND(שבוע_בדילוג[[#This Row],[וסת השבוע פעיל?]]&gt;0,J1409=1),0,1),0),""))</f>
        <v/>
      </c>
      <c r="O1408" s="1" t="str">
        <f t="shared" si="108"/>
        <v/>
      </c>
      <c r="P1408" s="1" t="str">
        <f>IF(AND(שבוע_בדילוג[[#This Row],[חיזוי - שבוע]]=1,K1409=1),1,"")</f>
        <v/>
      </c>
      <c r="Q1408" s="1" t="str">
        <f>IF(AND(שבוע_בדילוג[[#This Row],[וסת השבוע פעיל?]]&lt;3,OR(שבוע_בדילוג[[#This Row],[CycleNumber]]&gt;B1409,B1409="")),1,"")</f>
        <v/>
      </c>
      <c r="R1408" s="1" t="str">
        <f>IF(AND(שבוע_בדילוג[[#This Row],[חיזוי - שבוע]]&lt;&gt;"",שבוע_בדילוג[[#This Row],[וסת השבוע פעיל?2]]=""),1,"")</f>
        <v/>
      </c>
      <c r="S1408" s="1" t="str">
        <f>IF(שבוע_בדילוג[[#This Row],[האישה קבעה וסת שבוע בדילוג?]]=1,IF(שבוע_בדילוג[[#This Row],[וסת השבוע פעיל?]]&lt;3,1,0),"")</f>
        <v/>
      </c>
      <c r="T14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8" s="1">
        <f t="shared" si="109"/>
        <v>0</v>
      </c>
      <c r="V1408" s="1">
        <f t="shared" si="110"/>
        <v>0</v>
      </c>
      <c r="W1408" s="1">
        <f t="shared" si="111"/>
        <v>0</v>
      </c>
      <c r="X1408" s="1" t="str">
        <f>IF(שבוע_בדילוג[[#This Row],[3 הפלגות זהות]]="","",IF(שבוע_בדילוג[[#This Row],[3 הפלגות זהות]]=1,שבוע_בדילוג[[#This Row],[LengthofCycle]],X1407))</f>
        <v/>
      </c>
      <c r="Z1408" s="1" t="str">
        <f>IF(OR(שבוע_בדילוג[[#This Row],[הווסת פעיל?]]=0,שבוע_בדילוג[[#This Row],[הווסת פעיל?]]=""),"",SUM(Z1407,שבוע_בדילוג[[#This Row],[הווסת פעיל?]]))</f>
        <v/>
      </c>
      <c r="AA1408" s="1" t="str">
        <f>IF(AND(שבוע_בדילוג[[#This Row],[כמה מחזורים עד עקירה]]&lt;&gt;"",Z1409=""),שבוע_בדילוג[[#This Row],[כמה מחזורים עד עקירה]],"")</f>
        <v/>
      </c>
      <c r="AB1408" s="1" t="str">
        <f>IF(AND(שבוע_בדילוג[[#This Row],[הווסת פעיל?]]=1,שבוע_בדילוג[[#This Row],[וסת קבוע אחרון]]&lt;&gt;X1407),שבוע_בדילוג[[#This Row],[וסת קבוע אחרון]],"")</f>
        <v/>
      </c>
      <c r="AC1408" s="1" t="str">
        <f>IF(AND(שבוע_בדילוג[[#This Row],[הווסת פעיל?]]=1,Y1407=0,שבוע_בדילוג[[#This Row],[וסת קבוע אחרון]]=X1407),שבוע_בדילוג[[#This Row],[וסת קבוע אחרון]],"")</f>
        <v/>
      </c>
      <c r="AD1408" s="1" t="str">
        <f>IF(AND(שבוע_בדילוג[[#This Row],[הווסת פעיל?]]=1,Y1407=0,שבוע_בדילוג[[#This Row],[וסת קבוע אחרון]]&lt;&gt;X1407),1,"")</f>
        <v/>
      </c>
      <c r="AE1408" s="1" t="str">
        <f>IF(AND(שבוע_בדילוג[[#This Row],[הווסת פעיל?]]&lt;&gt;"",B1409=1),שבוע_בדילוג[[#This Row],[CycleNumber]],"")</f>
        <v/>
      </c>
      <c r="AF1408" s="1" t="str">
        <f>IF(AND(שבוע_בדילוג[[#This Row],[הווסת פעיל?]]&lt;&gt;"",Y1407=""),שבוע_בדילוג[[#This Row],[CycleNumber]],"")</f>
        <v/>
      </c>
      <c r="AG1408" s="1" t="str">
        <f>IF(B1409=1,"",IF(שבוע_בדילוג[[#This Row],[הווסת פעיל?]]=1,IF(שבוע_בדילוג[[#This Row],[וסת קבוע אחרון]]=F1409,1,0),""))</f>
        <v/>
      </c>
      <c r="AH1408" s="1" t="str">
        <f>IF(B1409=1,"",IF(שבוע_בדילוג[[#This Row],[הווסת פעיל?]]=1,IF(OR(שבוע_בדילוג[[#This Row],[וסת קבוע אחרון]]=F1409,F1409=שבוע_בדילוג[[#This Row],[LengthofCycle]]),1,0),""))</f>
        <v/>
      </c>
      <c r="AI1408" s="1" t="str">
        <f>IF(B1409=1,"",IF(שבוע_בדילוג[[#This Row],[הווסת פעיל?]]=1,IF(OR(שבוע_בדילוג[[#This Row],[וסת קבוע אחרון]]=F1409,F1409=שבוע_בדילוג[[#This Row],[LengthofCycle]],AND(שבוע_בדילוג[[#This Row],[LengthofCycle]]&lt;&gt;שבוע_בדילוג[[#This Row],[וסת קבוע אחרון]],OR(F1409=28,F1409=29))),1,0),""))</f>
        <v/>
      </c>
      <c r="AJ1408" s="1" t="str">
        <f>IF(AND(שבוע_בדילוג[[#This Row],[הווסת פעיל?]]=1,B1409=1),1,"")</f>
        <v/>
      </c>
      <c r="AK1408" s="4">
        <f>IF(AND(שבוע_בדילוג[[#This Row],[הווסת פעיל?]]&lt;&gt;1,B1409&lt;&gt;1,B1409&lt;&gt;""),IF(שבוע_בדילוג[[#This Row],[LengthofCycle]]=F1409,1,0),"")</f>
        <v>0</v>
      </c>
      <c r="AL1408" s="4">
        <f>IF(AND(שבוע_בדילוג[[#This Row],[הווסת פעיל?]]&lt;&gt;1,B1409&lt;&gt;1,B1409&lt;&gt;""),IF(OR(שבוע_בדילוג[[#This Row],[LengthofCycle]]=F1409,F1409=29),1,0),"")</f>
        <v>1</v>
      </c>
      <c r="AM1408" s="4">
        <f>IF(AND(שבוע_בדילוג[[#This Row],[הווסת פעיל?]]&lt;&gt;1,B1409&lt;&gt;1,B1409&lt;&gt;""),IF(OR(שבוע_בדילוג[[#This Row],[LengthofCycle]]=F1409,F1409=29,F1409=28),1,0),"")</f>
        <v>1</v>
      </c>
    </row>
    <row r="1409" spans="1:39" x14ac:dyDescent="0.25">
      <c r="A1409" s="1" t="s">
        <v>169</v>
      </c>
      <c r="B1409" s="1">
        <v>13</v>
      </c>
      <c r="C1409" s="1">
        <v>0</v>
      </c>
      <c r="D1409" s="1">
        <v>1</v>
      </c>
      <c r="E1409" s="1">
        <v>0</v>
      </c>
      <c r="F1409" s="1">
        <v>29</v>
      </c>
      <c r="H1409" s="1">
        <f>שבוע_בדילוג[[#This Row],[LengthofCycle]]+1</f>
        <v>30</v>
      </c>
      <c r="I1409" s="1" t="str">
        <f>IF(IFERROR(LOOKUP(שבוע_בדילוג[[#This Row],[ClientID]],קביעויות[השבוע בדילוג]),FALSE)=שבוע_בדילוג[[#This Row],[ClientID]],1,"")</f>
        <v/>
      </c>
      <c r="J1409" s="1" t="str">
        <f>IF(AND(שבוע_בדילוג[[#This Row],[CycleNumber]]&gt;1,OR(B1410="",שבוע_בדילוג[[#This Row],[CycleNumber]]&gt;B1408)),IF(OR(AND(שבוע_בדילוג[[#This Row],[LengthofCycle]]=29,F1408=29),AND(שבוע_בדילוג[[#This Row],[LengthofCycle]]=36,F1408=36)),1,""),"")</f>
        <v/>
      </c>
      <c r="K1409" s="1" t="str">
        <f>IF(AND(שבוע_בדילוג[[#This Row],[וסת השבוע]]=1,J1408=1,שבוע_בדילוג[[#This Row],[CycleNumber]]&gt;B1408),1,"")</f>
        <v/>
      </c>
      <c r="L1409" s="1" t="str">
        <f>IF(שבוע_בדילוג[[#This Row],[CycleNumber]]=1,"",IF(שבוע_בדילוג[[#This Row],[וסת השבוע]]=1,0,IF(L1408="","",IF(L1408=0,IF(שבוע_בדילוג[[#This Row],[LengthofCycle]]=29,0,1),IF(L1408=1,IF(שבוע_בדילוג[[#This Row],[LengthofCycle]]+F1408=29*2,0,2),IF(L1408=2,IF(שבוע_בדילוג[[#This Row],[LengthofCycle]]+F1408+F1407=29*3,0,3),""))))))</f>
        <v/>
      </c>
      <c r="M1409" s="1" t="str">
        <f>IF(שבוע_בדילוג[[#This Row],[וסת השבוע]]=1,IF(שבוע_בדילוג[[#This Row],[וסת השבוע וההפלגה ביחד]]=1,M1408+1,0),IF(AND(שבוע_בדילוג[[#This Row],[CycleNumber]]&gt;B1408,שבוע_בדילוג[[#This Row],[CycleNumber]]&gt;1),IF(שבוע_בדילוג[[#This Row],[וסת השבוע פעיל?]]&lt;&gt;"",M1408+1,""),""))</f>
        <v/>
      </c>
      <c r="N1409" s="1" t="str">
        <f>IF(שבוע_בדילוג[[#This Row],[וסת השבוע פעיל?2]]="","",IF(AND(שבוע_בדילוג[[#This Row],[וסת השבוע פעיל?]]&lt;&gt;"",שבוע_בדילוג[[#This Row],[CycleNumber]]&lt;B1410,B1410&lt;&gt;"",שבוע_בדילוג[[#This Row],[וסת השבוע פעיל?]]&lt;3),IF(L1410=0,IF(AND(שבוע_בדילוג[[#This Row],[וסת השבוע פעיל?]]&gt;0,J1410=1),0,1),0),""))</f>
        <v/>
      </c>
      <c r="O1409" s="1" t="str">
        <f t="shared" si="108"/>
        <v/>
      </c>
      <c r="P1409" s="1" t="str">
        <f>IF(AND(שבוע_בדילוג[[#This Row],[חיזוי - שבוע]]=1,K1410=1),1,"")</f>
        <v/>
      </c>
      <c r="Q1409" s="1" t="str">
        <f>IF(AND(שבוע_בדילוג[[#This Row],[וסת השבוע פעיל?]]&lt;3,OR(שבוע_בדילוג[[#This Row],[CycleNumber]]&gt;B1410,B1410="")),1,"")</f>
        <v/>
      </c>
      <c r="R1409" s="1" t="str">
        <f>IF(AND(שבוע_בדילוג[[#This Row],[חיזוי - שבוע]]&lt;&gt;"",שבוע_בדילוג[[#This Row],[וסת השבוע פעיל?2]]=""),1,"")</f>
        <v/>
      </c>
      <c r="S1409" s="1" t="str">
        <f>IF(שבוע_בדילוג[[#This Row],[האישה קבעה וסת שבוע בדילוג?]]=1,IF(שבוע_בדילוג[[#This Row],[וסת השבוע פעיל?]]&lt;3,1,0),"")</f>
        <v/>
      </c>
      <c r="T14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09" s="1">
        <f t="shared" si="109"/>
        <v>0</v>
      </c>
      <c r="V1409" s="1">
        <f t="shared" si="110"/>
        <v>0</v>
      </c>
      <c r="W1409" s="1">
        <f t="shared" si="111"/>
        <v>0</v>
      </c>
      <c r="X1409" s="1" t="str">
        <f>IF(שבוע_בדילוג[[#This Row],[3 הפלגות זהות]]="","",IF(שבוע_בדילוג[[#This Row],[3 הפלגות זהות]]=1,שבוע_בדילוג[[#This Row],[LengthofCycle]],X1408))</f>
        <v/>
      </c>
      <c r="Z1409" s="1" t="str">
        <f>IF(OR(שבוע_בדילוג[[#This Row],[הווסת פעיל?]]=0,שבוע_בדילוג[[#This Row],[הווסת פעיל?]]=""),"",SUM(Z1408,שבוע_בדילוג[[#This Row],[הווסת פעיל?]]))</f>
        <v/>
      </c>
      <c r="AA1409" s="1" t="str">
        <f>IF(AND(שבוע_בדילוג[[#This Row],[כמה מחזורים עד עקירה]]&lt;&gt;"",Z1410=""),שבוע_בדילוג[[#This Row],[כמה מחזורים עד עקירה]],"")</f>
        <v/>
      </c>
      <c r="AB1409" s="1" t="str">
        <f>IF(AND(שבוע_בדילוג[[#This Row],[הווסת פעיל?]]=1,שבוע_בדילוג[[#This Row],[וסת קבוע אחרון]]&lt;&gt;X1408),שבוע_בדילוג[[#This Row],[וסת קבוע אחרון]],"")</f>
        <v/>
      </c>
      <c r="AC1409" s="1" t="str">
        <f>IF(AND(שבוע_בדילוג[[#This Row],[הווסת פעיל?]]=1,Y1408=0,שבוע_בדילוג[[#This Row],[וסת קבוע אחרון]]=X1408),שבוע_בדילוג[[#This Row],[וסת קבוע אחרון]],"")</f>
        <v/>
      </c>
      <c r="AD1409" s="1" t="str">
        <f>IF(AND(שבוע_בדילוג[[#This Row],[הווסת פעיל?]]=1,Y1408=0,שבוע_בדילוג[[#This Row],[וסת קבוע אחרון]]&lt;&gt;X1408),1,"")</f>
        <v/>
      </c>
      <c r="AE1409" s="1" t="str">
        <f>IF(AND(שבוע_בדילוג[[#This Row],[הווסת פעיל?]]&lt;&gt;"",B1410=1),שבוע_בדילוג[[#This Row],[CycleNumber]],"")</f>
        <v/>
      </c>
      <c r="AF1409" s="1" t="str">
        <f>IF(AND(שבוע_בדילוג[[#This Row],[הווסת פעיל?]]&lt;&gt;"",Y1408=""),שבוע_בדילוג[[#This Row],[CycleNumber]],"")</f>
        <v/>
      </c>
      <c r="AG1409" s="1" t="str">
        <f>IF(B1410=1,"",IF(שבוע_בדילוג[[#This Row],[הווסת פעיל?]]=1,IF(שבוע_בדילוג[[#This Row],[וסת קבוע אחרון]]=F1410,1,0),""))</f>
        <v/>
      </c>
      <c r="AH1409" s="1" t="str">
        <f>IF(B1410=1,"",IF(שבוע_בדילוג[[#This Row],[הווסת פעיל?]]=1,IF(OR(שבוע_בדילוג[[#This Row],[וסת קבוע אחרון]]=F1410,F1410=שבוע_בדילוג[[#This Row],[LengthofCycle]]),1,0),""))</f>
        <v/>
      </c>
      <c r="AI1409" s="1" t="str">
        <f>IF(B1410=1,"",IF(שבוע_בדילוג[[#This Row],[הווסת פעיל?]]=1,IF(OR(שבוע_בדילוג[[#This Row],[וסת קבוע אחרון]]=F1410,F1410=שבוע_בדילוג[[#This Row],[LengthofCycle]],AND(שבוע_בדילוג[[#This Row],[LengthofCycle]]&lt;&gt;שבוע_בדילוג[[#This Row],[וסת קבוע אחרון]],OR(F1410=28,F1410=29))),1,0),""))</f>
        <v/>
      </c>
      <c r="AJ1409" s="1" t="str">
        <f>IF(AND(שבוע_בדילוג[[#This Row],[הווסת פעיל?]]=1,B1410=1),1,"")</f>
        <v/>
      </c>
      <c r="AK1409" s="4">
        <f>IF(AND(שבוע_בדילוג[[#This Row],[הווסת פעיל?]]&lt;&gt;1,B1410&lt;&gt;1,B1410&lt;&gt;""),IF(שבוע_בדילוג[[#This Row],[LengthofCycle]]=F1410,1,0),"")</f>
        <v>0</v>
      </c>
      <c r="AL1409" s="4">
        <f>IF(AND(שבוע_בדילוג[[#This Row],[הווסת פעיל?]]&lt;&gt;1,B1410&lt;&gt;1,B1410&lt;&gt;""),IF(OR(שבוע_בדילוג[[#This Row],[LengthofCycle]]=F1410,F1410=29),1,0),"")</f>
        <v>0</v>
      </c>
      <c r="AM1409" s="4">
        <f>IF(AND(שבוע_בדילוג[[#This Row],[הווסת פעיל?]]&lt;&gt;1,B1410&lt;&gt;1,B1410&lt;&gt;""),IF(OR(שבוע_בדילוג[[#This Row],[LengthofCycle]]=F1410,F1410=29,F1410=28),1,0),"")</f>
        <v>0</v>
      </c>
    </row>
    <row r="1410" spans="1:39" x14ac:dyDescent="0.25">
      <c r="A1410" s="1" t="s">
        <v>169</v>
      </c>
      <c r="B1410" s="1">
        <v>14</v>
      </c>
      <c r="C1410" s="1">
        <v>0</v>
      </c>
      <c r="D1410" s="1">
        <v>1</v>
      </c>
      <c r="E1410" s="1">
        <v>0</v>
      </c>
      <c r="F1410" s="1">
        <v>25</v>
      </c>
      <c r="H1410" s="1">
        <f>שבוע_בדילוג[[#This Row],[LengthofCycle]]+1</f>
        <v>26</v>
      </c>
      <c r="I1410" s="1" t="str">
        <f>IF(IFERROR(LOOKUP(שבוע_בדילוג[[#This Row],[ClientID]],קביעויות[השבוע בדילוג]),FALSE)=שבוע_בדילוג[[#This Row],[ClientID]],1,"")</f>
        <v/>
      </c>
      <c r="J1410" s="1" t="str">
        <f>IF(AND(שבוע_בדילוג[[#This Row],[CycleNumber]]&gt;1,OR(B1411="",שבוע_בדילוג[[#This Row],[CycleNumber]]&gt;B1409)),IF(OR(AND(שבוע_בדילוג[[#This Row],[LengthofCycle]]=29,F1409=29),AND(שבוע_בדילוג[[#This Row],[LengthofCycle]]=36,F1409=36)),1,""),"")</f>
        <v/>
      </c>
      <c r="K1410" s="1" t="str">
        <f>IF(AND(שבוע_בדילוג[[#This Row],[וסת השבוע]]=1,J1409=1,שבוע_בדילוג[[#This Row],[CycleNumber]]&gt;B1409),1,"")</f>
        <v/>
      </c>
      <c r="L1410" s="1" t="str">
        <f>IF(שבוע_בדילוג[[#This Row],[CycleNumber]]=1,"",IF(שבוע_בדילוג[[#This Row],[וסת השבוע]]=1,0,IF(L1409="","",IF(L1409=0,IF(שבוע_בדילוג[[#This Row],[LengthofCycle]]=29,0,1),IF(L1409=1,IF(שבוע_בדילוג[[#This Row],[LengthofCycle]]+F1409=29*2,0,2),IF(L1409=2,IF(שבוע_בדילוג[[#This Row],[LengthofCycle]]+F1409+F1408=29*3,0,3),""))))))</f>
        <v/>
      </c>
      <c r="M1410" s="1" t="str">
        <f>IF(שבוע_בדילוג[[#This Row],[וסת השבוע]]=1,IF(שבוע_בדילוג[[#This Row],[וסת השבוע וההפלגה ביחד]]=1,M1409+1,0),IF(AND(שבוע_בדילוג[[#This Row],[CycleNumber]]&gt;B1409,שבוע_בדילוג[[#This Row],[CycleNumber]]&gt;1),IF(שבוע_בדילוג[[#This Row],[וסת השבוע פעיל?]]&lt;&gt;"",M1409+1,""),""))</f>
        <v/>
      </c>
      <c r="N1410" s="1" t="str">
        <f>IF(שבוע_בדילוג[[#This Row],[וסת השבוע פעיל?2]]="","",IF(AND(שבוע_בדילוג[[#This Row],[וסת השבוע פעיל?]]&lt;&gt;"",שבוע_בדילוג[[#This Row],[CycleNumber]]&lt;B1411,B1411&lt;&gt;"",שבוע_בדילוג[[#This Row],[וסת השבוע פעיל?]]&lt;3),IF(L1411=0,IF(AND(שבוע_בדילוג[[#This Row],[וסת השבוע פעיל?]]&gt;0,J1411=1),0,1),0),""))</f>
        <v/>
      </c>
      <c r="O1410" s="1" t="str">
        <f t="shared" si="108"/>
        <v/>
      </c>
      <c r="P1410" s="1" t="str">
        <f>IF(AND(שבוע_בדילוג[[#This Row],[חיזוי - שבוע]]=1,K1411=1),1,"")</f>
        <v/>
      </c>
      <c r="Q1410" s="1" t="str">
        <f>IF(AND(שבוע_בדילוג[[#This Row],[וסת השבוע פעיל?]]&lt;3,OR(שבוע_בדילוג[[#This Row],[CycleNumber]]&gt;B1411,B1411="")),1,"")</f>
        <v/>
      </c>
      <c r="R1410" s="1" t="str">
        <f>IF(AND(שבוע_בדילוג[[#This Row],[חיזוי - שבוע]]&lt;&gt;"",שבוע_בדילוג[[#This Row],[וסת השבוע פעיל?2]]=""),1,"")</f>
        <v/>
      </c>
      <c r="S1410" s="1" t="str">
        <f>IF(שבוע_בדילוג[[#This Row],[האישה קבעה וסת שבוע בדילוג?]]=1,IF(שבוע_בדילוג[[#This Row],[וסת השבוע פעיל?]]&lt;3,1,0),"")</f>
        <v/>
      </c>
      <c r="T14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0" s="1">
        <f t="shared" si="109"/>
        <v>0</v>
      </c>
      <c r="V1410" s="1">
        <f t="shared" si="110"/>
        <v>0</v>
      </c>
      <c r="W1410" s="1">
        <f t="shared" si="111"/>
        <v>0</v>
      </c>
      <c r="X1410" s="1" t="str">
        <f>IF(שבוע_בדילוג[[#This Row],[3 הפלגות זהות]]="","",IF(שבוע_בדילוג[[#This Row],[3 הפלגות זהות]]=1,שבוע_בדילוג[[#This Row],[LengthofCycle]],X1409))</f>
        <v/>
      </c>
      <c r="Z1410" s="1" t="str">
        <f>IF(OR(שבוע_בדילוג[[#This Row],[הווסת פעיל?]]=0,שבוע_בדילוג[[#This Row],[הווסת פעיל?]]=""),"",SUM(Z1409,שבוע_בדילוג[[#This Row],[הווסת פעיל?]]))</f>
        <v/>
      </c>
      <c r="AA1410" s="1" t="str">
        <f>IF(AND(שבוע_בדילוג[[#This Row],[כמה מחזורים עד עקירה]]&lt;&gt;"",Z1411=""),שבוע_בדילוג[[#This Row],[כמה מחזורים עד עקירה]],"")</f>
        <v/>
      </c>
      <c r="AB1410" s="1" t="str">
        <f>IF(AND(שבוע_בדילוג[[#This Row],[הווסת פעיל?]]=1,שבוע_בדילוג[[#This Row],[וסת קבוע אחרון]]&lt;&gt;X1409),שבוע_בדילוג[[#This Row],[וסת קבוע אחרון]],"")</f>
        <v/>
      </c>
      <c r="AC1410" s="1" t="str">
        <f>IF(AND(שבוע_בדילוג[[#This Row],[הווסת פעיל?]]=1,Y1409=0,שבוע_בדילוג[[#This Row],[וסת קבוע אחרון]]=X1409),שבוע_בדילוג[[#This Row],[וסת קבוע אחרון]],"")</f>
        <v/>
      </c>
      <c r="AD1410" s="1" t="str">
        <f>IF(AND(שבוע_בדילוג[[#This Row],[הווסת פעיל?]]=1,Y1409=0,שבוע_בדילוג[[#This Row],[וסת קבוע אחרון]]&lt;&gt;X1409),1,"")</f>
        <v/>
      </c>
      <c r="AE1410" s="1" t="str">
        <f>IF(AND(שבוע_בדילוג[[#This Row],[הווסת פעיל?]]&lt;&gt;"",B1411=1),שבוע_בדילוג[[#This Row],[CycleNumber]],"")</f>
        <v/>
      </c>
      <c r="AF1410" s="1" t="str">
        <f>IF(AND(שבוע_בדילוג[[#This Row],[הווסת פעיל?]]&lt;&gt;"",Y1409=""),שבוע_בדילוג[[#This Row],[CycleNumber]],"")</f>
        <v/>
      </c>
      <c r="AG1410" s="1" t="str">
        <f>IF(B1411=1,"",IF(שבוע_בדילוג[[#This Row],[הווסת פעיל?]]=1,IF(שבוע_בדילוג[[#This Row],[וסת קבוע אחרון]]=F1411,1,0),""))</f>
        <v/>
      </c>
      <c r="AH1410" s="1" t="str">
        <f>IF(B1411=1,"",IF(שבוע_בדילוג[[#This Row],[הווסת פעיל?]]=1,IF(OR(שבוע_בדילוג[[#This Row],[וסת קבוע אחרון]]=F1411,F1411=שבוע_בדילוג[[#This Row],[LengthofCycle]]),1,0),""))</f>
        <v/>
      </c>
      <c r="AI1410" s="1" t="str">
        <f>IF(B1411=1,"",IF(שבוע_בדילוג[[#This Row],[הווסת פעיל?]]=1,IF(OR(שבוע_בדילוג[[#This Row],[וסת קבוע אחרון]]=F1411,F1411=שבוע_בדילוג[[#This Row],[LengthofCycle]],AND(שבוע_בדילוג[[#This Row],[LengthofCycle]]&lt;&gt;שבוע_בדילוג[[#This Row],[וסת קבוע אחרון]],OR(F1411=28,F1411=29))),1,0),""))</f>
        <v/>
      </c>
      <c r="AJ1410" s="1" t="str">
        <f>IF(AND(שבוע_בדילוג[[#This Row],[הווסת פעיל?]]=1,B1411=1),1,"")</f>
        <v/>
      </c>
      <c r="AK1410" s="4">
        <f>IF(AND(שבוע_בדילוג[[#This Row],[הווסת פעיל?]]&lt;&gt;1,B1411&lt;&gt;1,B1411&lt;&gt;""),IF(שבוע_בדילוג[[#This Row],[LengthofCycle]]=F1411,1,0),"")</f>
        <v>0</v>
      </c>
      <c r="AL1410" s="4">
        <f>IF(AND(שבוע_בדילוג[[#This Row],[הווסת פעיל?]]&lt;&gt;1,B1411&lt;&gt;1,B1411&lt;&gt;""),IF(OR(שבוע_בדילוג[[#This Row],[LengthofCycle]]=F1411,F1411=29),1,0),"")</f>
        <v>0</v>
      </c>
      <c r="AM1410" s="4">
        <f>IF(AND(שבוע_בדילוג[[#This Row],[הווסת פעיל?]]&lt;&gt;1,B1411&lt;&gt;1,B1411&lt;&gt;""),IF(OR(שבוע_בדילוג[[#This Row],[LengthofCycle]]=F1411,F1411=29,F1411=28),1,0),"")</f>
        <v>0</v>
      </c>
    </row>
    <row r="1411" spans="1:39" x14ac:dyDescent="0.25">
      <c r="A1411" s="1" t="s">
        <v>169</v>
      </c>
      <c r="B1411" s="1">
        <v>15</v>
      </c>
      <c r="C1411" s="1">
        <v>0</v>
      </c>
      <c r="D1411" s="1">
        <v>1</v>
      </c>
      <c r="E1411" s="1">
        <v>0</v>
      </c>
      <c r="F1411" s="1">
        <v>26</v>
      </c>
      <c r="H1411" s="1">
        <f>שבוע_בדילוג[[#This Row],[LengthofCycle]]+1</f>
        <v>27</v>
      </c>
      <c r="I1411" s="1" t="str">
        <f>IF(IFERROR(LOOKUP(שבוע_בדילוג[[#This Row],[ClientID]],קביעויות[השבוע בדילוג]),FALSE)=שבוע_בדילוג[[#This Row],[ClientID]],1,"")</f>
        <v/>
      </c>
      <c r="J1411" s="1" t="str">
        <f>IF(AND(שבוע_בדילוג[[#This Row],[CycleNumber]]&gt;1,OR(B1412="",שבוע_בדילוג[[#This Row],[CycleNumber]]&gt;B1410)),IF(OR(AND(שבוע_בדילוג[[#This Row],[LengthofCycle]]=29,F1410=29),AND(שבוע_בדילוג[[#This Row],[LengthofCycle]]=36,F1410=36)),1,""),"")</f>
        <v/>
      </c>
      <c r="K1411" s="1" t="str">
        <f>IF(AND(שבוע_בדילוג[[#This Row],[וסת השבוע]]=1,J1410=1,שבוע_בדילוג[[#This Row],[CycleNumber]]&gt;B1410),1,"")</f>
        <v/>
      </c>
      <c r="L1411" s="1" t="str">
        <f>IF(שבוע_בדילוג[[#This Row],[CycleNumber]]=1,"",IF(שבוע_בדילוג[[#This Row],[וסת השבוע]]=1,0,IF(L1410="","",IF(L1410=0,IF(שבוע_בדילוג[[#This Row],[LengthofCycle]]=29,0,1),IF(L1410=1,IF(שבוע_בדילוג[[#This Row],[LengthofCycle]]+F1410=29*2,0,2),IF(L1410=2,IF(שבוע_בדילוג[[#This Row],[LengthofCycle]]+F1410+F1409=29*3,0,3),""))))))</f>
        <v/>
      </c>
      <c r="M1411" s="1" t="str">
        <f>IF(שבוע_בדילוג[[#This Row],[וסת השבוע]]=1,IF(שבוע_בדילוג[[#This Row],[וסת השבוע וההפלגה ביחד]]=1,M1410+1,0),IF(AND(שבוע_בדילוג[[#This Row],[CycleNumber]]&gt;B1410,שבוע_בדילוג[[#This Row],[CycleNumber]]&gt;1),IF(שבוע_בדילוג[[#This Row],[וסת השבוע פעיל?]]&lt;&gt;"",M1410+1,""),""))</f>
        <v/>
      </c>
      <c r="N1411" s="1" t="str">
        <f>IF(שבוע_בדילוג[[#This Row],[וסת השבוע פעיל?2]]="","",IF(AND(שבוע_בדילוג[[#This Row],[וסת השבוע פעיל?]]&lt;&gt;"",שבוע_בדילוג[[#This Row],[CycleNumber]]&lt;B1412,B1412&lt;&gt;"",שבוע_בדילוג[[#This Row],[וסת השבוע פעיל?]]&lt;3),IF(L1412=0,IF(AND(שבוע_בדילוג[[#This Row],[וסת השבוע פעיל?]]&gt;0,J1412=1),0,1),0),""))</f>
        <v/>
      </c>
      <c r="O1411" s="1" t="str">
        <f t="shared" si="108"/>
        <v/>
      </c>
      <c r="P1411" s="1" t="str">
        <f>IF(AND(שבוע_בדילוג[[#This Row],[חיזוי - שבוע]]=1,K1412=1),1,"")</f>
        <v/>
      </c>
      <c r="Q1411" s="1" t="str">
        <f>IF(AND(שבוע_בדילוג[[#This Row],[וסת השבוע פעיל?]]&lt;3,OR(שבוע_בדילוג[[#This Row],[CycleNumber]]&gt;B1412,B1412="")),1,"")</f>
        <v/>
      </c>
      <c r="R1411" s="1" t="str">
        <f>IF(AND(שבוע_בדילוג[[#This Row],[חיזוי - שבוע]]&lt;&gt;"",שבוע_בדילוג[[#This Row],[וסת השבוע פעיל?2]]=""),1,"")</f>
        <v/>
      </c>
      <c r="S1411" s="1" t="str">
        <f>IF(שבוע_בדילוג[[#This Row],[האישה קבעה וסת שבוע בדילוג?]]=1,IF(שבוע_בדילוג[[#This Row],[וסת השבוע פעיל?]]&lt;3,1,0),"")</f>
        <v/>
      </c>
      <c r="T14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1" s="1">
        <f t="shared" si="109"/>
        <v>0</v>
      </c>
      <c r="V1411" s="1">
        <f t="shared" si="110"/>
        <v>0</v>
      </c>
      <c r="W1411" s="1">
        <f t="shared" si="111"/>
        <v>0</v>
      </c>
      <c r="X1411" s="1" t="str">
        <f>IF(שבוע_בדילוג[[#This Row],[3 הפלגות זהות]]="","",IF(שבוע_בדילוג[[#This Row],[3 הפלגות זהות]]=1,שבוע_בדילוג[[#This Row],[LengthofCycle]],X1410))</f>
        <v/>
      </c>
      <c r="Z1411" s="1" t="str">
        <f>IF(OR(שבוע_בדילוג[[#This Row],[הווסת פעיל?]]=0,שבוע_בדילוג[[#This Row],[הווסת פעיל?]]=""),"",SUM(Z1410,שבוע_בדילוג[[#This Row],[הווסת פעיל?]]))</f>
        <v/>
      </c>
      <c r="AA1411" s="1" t="str">
        <f>IF(AND(שבוע_בדילוג[[#This Row],[כמה מחזורים עד עקירה]]&lt;&gt;"",Z1412=""),שבוע_בדילוג[[#This Row],[כמה מחזורים עד עקירה]],"")</f>
        <v/>
      </c>
      <c r="AB1411" s="1" t="str">
        <f>IF(AND(שבוע_בדילוג[[#This Row],[הווסת פעיל?]]=1,שבוע_בדילוג[[#This Row],[וסת קבוע אחרון]]&lt;&gt;X1410),שבוע_בדילוג[[#This Row],[וסת קבוע אחרון]],"")</f>
        <v/>
      </c>
      <c r="AC1411" s="1" t="str">
        <f>IF(AND(שבוע_בדילוג[[#This Row],[הווסת פעיל?]]=1,Y1410=0,שבוע_בדילוג[[#This Row],[וסת קבוע אחרון]]=X1410),שבוע_בדילוג[[#This Row],[וסת קבוע אחרון]],"")</f>
        <v/>
      </c>
      <c r="AD1411" s="1" t="str">
        <f>IF(AND(שבוע_בדילוג[[#This Row],[הווסת פעיל?]]=1,Y1410=0,שבוע_בדילוג[[#This Row],[וסת קבוע אחרון]]&lt;&gt;X1410),1,"")</f>
        <v/>
      </c>
      <c r="AE1411" s="1" t="str">
        <f>IF(AND(שבוע_בדילוג[[#This Row],[הווסת פעיל?]]&lt;&gt;"",B1412=1),שבוע_בדילוג[[#This Row],[CycleNumber]],"")</f>
        <v/>
      </c>
      <c r="AF1411" s="1" t="str">
        <f>IF(AND(שבוע_בדילוג[[#This Row],[הווסת פעיל?]]&lt;&gt;"",Y1410=""),שבוע_בדילוג[[#This Row],[CycleNumber]],"")</f>
        <v/>
      </c>
      <c r="AG1411" s="1" t="str">
        <f>IF(B1412=1,"",IF(שבוע_בדילוג[[#This Row],[הווסת פעיל?]]=1,IF(שבוע_בדילוג[[#This Row],[וסת קבוע אחרון]]=F1412,1,0),""))</f>
        <v/>
      </c>
      <c r="AH1411" s="1" t="str">
        <f>IF(B1412=1,"",IF(שבוע_בדילוג[[#This Row],[הווסת פעיל?]]=1,IF(OR(שבוע_בדילוג[[#This Row],[וסת קבוע אחרון]]=F1412,F1412=שבוע_בדילוג[[#This Row],[LengthofCycle]]),1,0),""))</f>
        <v/>
      </c>
      <c r="AI1411" s="1" t="str">
        <f>IF(B1412=1,"",IF(שבוע_בדילוג[[#This Row],[הווסת פעיל?]]=1,IF(OR(שבוע_בדילוג[[#This Row],[וסת קבוע אחרון]]=F1412,F1412=שבוע_בדילוג[[#This Row],[LengthofCycle]],AND(שבוע_בדילוג[[#This Row],[LengthofCycle]]&lt;&gt;שבוע_בדילוג[[#This Row],[וסת קבוע אחרון]],OR(F1412=28,F1412=29))),1,0),""))</f>
        <v/>
      </c>
      <c r="AJ1411" s="1" t="str">
        <f>IF(AND(שבוע_בדילוג[[#This Row],[הווסת פעיל?]]=1,B1412=1),1,"")</f>
        <v/>
      </c>
      <c r="AK1411" s="4">
        <f>IF(AND(שבוע_בדילוג[[#This Row],[הווסת פעיל?]]&lt;&gt;1,B1412&lt;&gt;1,B1412&lt;&gt;""),IF(שבוע_בדילוג[[#This Row],[LengthofCycle]]=F1412,1,0),"")</f>
        <v>0</v>
      </c>
      <c r="AL1411" s="4">
        <f>IF(AND(שבוע_בדילוג[[#This Row],[הווסת פעיל?]]&lt;&gt;1,B1412&lt;&gt;1,B1412&lt;&gt;""),IF(OR(שבוע_בדילוג[[#This Row],[LengthofCycle]]=F1412,F1412=29),1,0),"")</f>
        <v>0</v>
      </c>
      <c r="AM1411" s="4">
        <f>IF(AND(שבוע_בדילוג[[#This Row],[הווסת פעיל?]]&lt;&gt;1,B1412&lt;&gt;1,B1412&lt;&gt;""),IF(OR(שבוע_בדילוג[[#This Row],[LengthofCycle]]=F1412,F1412=29,F1412=28),1,0),"")</f>
        <v>0</v>
      </c>
    </row>
    <row r="1412" spans="1:39" x14ac:dyDescent="0.25">
      <c r="A1412" s="1" t="s">
        <v>169</v>
      </c>
      <c r="B1412" s="1">
        <v>16</v>
      </c>
      <c r="C1412" s="1">
        <v>0</v>
      </c>
      <c r="D1412" s="1">
        <v>1</v>
      </c>
      <c r="E1412" s="1">
        <v>0</v>
      </c>
      <c r="F1412" s="1">
        <v>27</v>
      </c>
      <c r="H1412" s="1">
        <f>שבוע_בדילוג[[#This Row],[LengthofCycle]]+1</f>
        <v>28</v>
      </c>
      <c r="I1412" s="1" t="str">
        <f>IF(IFERROR(LOOKUP(שבוע_בדילוג[[#This Row],[ClientID]],קביעויות[השבוע בדילוג]),FALSE)=שבוע_בדילוג[[#This Row],[ClientID]],1,"")</f>
        <v/>
      </c>
      <c r="J1412" s="1" t="str">
        <f>IF(AND(שבוע_בדילוג[[#This Row],[CycleNumber]]&gt;1,OR(B1413="",שבוע_בדילוג[[#This Row],[CycleNumber]]&gt;B1411)),IF(OR(AND(שבוע_בדילוג[[#This Row],[LengthofCycle]]=29,F1411=29),AND(שבוע_בדילוג[[#This Row],[LengthofCycle]]=36,F1411=36)),1,""),"")</f>
        <v/>
      </c>
      <c r="K1412" s="1" t="str">
        <f>IF(AND(שבוע_בדילוג[[#This Row],[וסת השבוע]]=1,J1411=1,שבוע_בדילוג[[#This Row],[CycleNumber]]&gt;B1411),1,"")</f>
        <v/>
      </c>
      <c r="L1412" s="1" t="str">
        <f>IF(שבוע_בדילוג[[#This Row],[CycleNumber]]=1,"",IF(שבוע_בדילוג[[#This Row],[וסת השבוע]]=1,0,IF(L1411="","",IF(L1411=0,IF(שבוע_בדילוג[[#This Row],[LengthofCycle]]=29,0,1),IF(L1411=1,IF(שבוע_בדילוג[[#This Row],[LengthofCycle]]+F1411=29*2,0,2),IF(L1411=2,IF(שבוע_בדילוג[[#This Row],[LengthofCycle]]+F1411+F1410=29*3,0,3),""))))))</f>
        <v/>
      </c>
      <c r="M1412" s="1" t="str">
        <f>IF(שבוע_בדילוג[[#This Row],[וסת השבוע]]=1,IF(שבוע_בדילוג[[#This Row],[וסת השבוע וההפלגה ביחד]]=1,M1411+1,0),IF(AND(שבוע_בדילוג[[#This Row],[CycleNumber]]&gt;B1411,שבוע_בדילוג[[#This Row],[CycleNumber]]&gt;1),IF(שבוע_בדילוג[[#This Row],[וסת השבוע פעיל?]]&lt;&gt;"",M1411+1,""),""))</f>
        <v/>
      </c>
      <c r="N1412" s="1" t="str">
        <f>IF(שבוע_בדילוג[[#This Row],[וסת השבוע פעיל?2]]="","",IF(AND(שבוע_בדילוג[[#This Row],[וסת השבוע פעיל?]]&lt;&gt;"",שבוע_בדילוג[[#This Row],[CycleNumber]]&lt;B1413,B1413&lt;&gt;"",שבוע_בדילוג[[#This Row],[וסת השבוע פעיל?]]&lt;3),IF(L1413=0,IF(AND(שבוע_בדילוג[[#This Row],[וסת השבוע פעיל?]]&gt;0,J1413=1),0,1),0),""))</f>
        <v/>
      </c>
      <c r="O1412" s="1" t="str">
        <f t="shared" si="108"/>
        <v/>
      </c>
      <c r="P1412" s="1" t="str">
        <f>IF(AND(שבוע_בדילוג[[#This Row],[חיזוי - שבוע]]=1,K1413=1),1,"")</f>
        <v/>
      </c>
      <c r="Q1412" s="1" t="str">
        <f>IF(AND(שבוע_בדילוג[[#This Row],[וסת השבוע פעיל?]]&lt;3,OR(שבוע_בדילוג[[#This Row],[CycleNumber]]&gt;B1413,B1413="")),1,"")</f>
        <v/>
      </c>
      <c r="R1412" s="1" t="str">
        <f>IF(AND(שבוע_בדילוג[[#This Row],[חיזוי - שבוע]]&lt;&gt;"",שבוע_בדילוג[[#This Row],[וסת השבוע פעיל?2]]=""),1,"")</f>
        <v/>
      </c>
      <c r="S1412" s="1" t="str">
        <f>IF(שבוע_בדילוג[[#This Row],[האישה קבעה וסת שבוע בדילוג?]]=1,IF(שבוע_בדילוג[[#This Row],[וסת השבוע פעיל?]]&lt;3,1,0),"")</f>
        <v/>
      </c>
      <c r="T14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2" s="1">
        <f t="shared" si="109"/>
        <v>0</v>
      </c>
      <c r="V1412" s="1">
        <f t="shared" si="110"/>
        <v>0</v>
      </c>
      <c r="W1412" s="1">
        <f t="shared" si="111"/>
        <v>0</v>
      </c>
      <c r="X1412" s="1" t="str">
        <f>IF(שבוע_בדילוג[[#This Row],[3 הפלגות זהות]]="","",IF(שבוע_בדילוג[[#This Row],[3 הפלגות זהות]]=1,שבוע_בדילוג[[#This Row],[LengthofCycle]],X1411))</f>
        <v/>
      </c>
      <c r="Z1412" s="1" t="str">
        <f>IF(OR(שבוע_בדילוג[[#This Row],[הווסת פעיל?]]=0,שבוע_בדילוג[[#This Row],[הווסת פעיל?]]=""),"",SUM(Z1411,שבוע_בדילוג[[#This Row],[הווסת פעיל?]]))</f>
        <v/>
      </c>
      <c r="AA1412" s="1" t="str">
        <f>IF(AND(שבוע_בדילוג[[#This Row],[כמה מחזורים עד עקירה]]&lt;&gt;"",Z1413=""),שבוע_בדילוג[[#This Row],[כמה מחזורים עד עקירה]],"")</f>
        <v/>
      </c>
      <c r="AB1412" s="1" t="str">
        <f>IF(AND(שבוע_בדילוג[[#This Row],[הווסת פעיל?]]=1,שבוע_בדילוג[[#This Row],[וסת קבוע אחרון]]&lt;&gt;X1411),שבוע_בדילוג[[#This Row],[וסת קבוע אחרון]],"")</f>
        <v/>
      </c>
      <c r="AC1412" s="1" t="str">
        <f>IF(AND(שבוע_בדילוג[[#This Row],[הווסת פעיל?]]=1,Y1411=0,שבוע_בדילוג[[#This Row],[וסת קבוע אחרון]]=X1411),שבוע_בדילוג[[#This Row],[וסת קבוע אחרון]],"")</f>
        <v/>
      </c>
      <c r="AD1412" s="1" t="str">
        <f>IF(AND(שבוע_בדילוג[[#This Row],[הווסת פעיל?]]=1,Y1411=0,שבוע_בדילוג[[#This Row],[וסת קבוע אחרון]]&lt;&gt;X1411),1,"")</f>
        <v/>
      </c>
      <c r="AE1412" s="1" t="str">
        <f>IF(AND(שבוע_בדילוג[[#This Row],[הווסת פעיל?]]&lt;&gt;"",B1413=1),שבוע_בדילוג[[#This Row],[CycleNumber]],"")</f>
        <v/>
      </c>
      <c r="AF1412" s="1" t="str">
        <f>IF(AND(שבוע_בדילוג[[#This Row],[הווסת פעיל?]]&lt;&gt;"",Y1411=""),שבוע_בדילוג[[#This Row],[CycleNumber]],"")</f>
        <v/>
      </c>
      <c r="AG1412" s="1" t="str">
        <f>IF(B1413=1,"",IF(שבוע_בדילוג[[#This Row],[הווסת פעיל?]]=1,IF(שבוע_בדילוג[[#This Row],[וסת קבוע אחרון]]=F1413,1,0),""))</f>
        <v/>
      </c>
      <c r="AH1412" s="1" t="str">
        <f>IF(B1413=1,"",IF(שבוע_בדילוג[[#This Row],[הווסת פעיל?]]=1,IF(OR(שבוע_בדילוג[[#This Row],[וסת קבוע אחרון]]=F1413,F1413=שבוע_בדילוג[[#This Row],[LengthofCycle]]),1,0),""))</f>
        <v/>
      </c>
      <c r="AI1412" s="1" t="str">
        <f>IF(B1413=1,"",IF(שבוע_בדילוג[[#This Row],[הווסת פעיל?]]=1,IF(OR(שבוע_בדילוג[[#This Row],[וסת קבוע אחרון]]=F1413,F1413=שבוע_בדילוג[[#This Row],[LengthofCycle]],AND(שבוע_בדילוג[[#This Row],[LengthofCycle]]&lt;&gt;שבוע_בדילוג[[#This Row],[וסת קבוע אחרון]],OR(F1413=28,F1413=29))),1,0),""))</f>
        <v/>
      </c>
      <c r="AJ1412" s="1" t="str">
        <f>IF(AND(שבוע_בדילוג[[#This Row],[הווסת פעיל?]]=1,B1413=1),1,"")</f>
        <v/>
      </c>
      <c r="AK1412" s="4" t="str">
        <f>IF(AND(שבוע_בדילוג[[#This Row],[הווסת פעיל?]]&lt;&gt;1,B1413&lt;&gt;1,B1413&lt;&gt;""),IF(שבוע_בדילוג[[#This Row],[LengthofCycle]]=F1413,1,0),"")</f>
        <v/>
      </c>
      <c r="AL1412" s="4" t="str">
        <f>IF(AND(שבוע_בדילוג[[#This Row],[הווסת פעיל?]]&lt;&gt;1,B1413&lt;&gt;1,B1413&lt;&gt;""),IF(OR(שבוע_בדילוג[[#This Row],[LengthofCycle]]=F1413,F1413=29),1,0),"")</f>
        <v/>
      </c>
      <c r="AM1412" s="4" t="str">
        <f>IF(AND(שבוע_בדילוג[[#This Row],[הווסת פעיל?]]&lt;&gt;1,B1413&lt;&gt;1,B1413&lt;&gt;""),IF(OR(שבוע_בדילוג[[#This Row],[LengthofCycle]]=F1413,F1413=29,F1413=28),1,0),"")</f>
        <v/>
      </c>
    </row>
    <row r="1413" spans="1:39" x14ac:dyDescent="0.25">
      <c r="A1413" s="1" t="s">
        <v>170</v>
      </c>
      <c r="B1413" s="1">
        <v>1</v>
      </c>
      <c r="C1413" s="1">
        <v>0</v>
      </c>
      <c r="D1413" s="1">
        <v>1</v>
      </c>
      <c r="E1413" s="1">
        <v>0</v>
      </c>
      <c r="F1413" s="1">
        <v>26</v>
      </c>
      <c r="H1413" s="1">
        <f>שבוע_בדילוג[[#This Row],[LengthofCycle]]+1</f>
        <v>27</v>
      </c>
      <c r="I1413" s="1" t="str">
        <f>IF(IFERROR(LOOKUP(שבוע_בדילוג[[#This Row],[ClientID]],קביעויות[השבוע בדילוג]),FALSE)=שבוע_בדילוג[[#This Row],[ClientID]],1,"")</f>
        <v/>
      </c>
      <c r="J1413" s="1" t="str">
        <f>IF(AND(שבוע_בדילוג[[#This Row],[CycleNumber]]&gt;1,OR(B1414="",שבוע_בדילוג[[#This Row],[CycleNumber]]&gt;B1412)),IF(OR(AND(שבוע_בדילוג[[#This Row],[LengthofCycle]]=29,F1412=29),AND(שבוע_בדילוג[[#This Row],[LengthofCycle]]=36,F1412=36)),1,""),"")</f>
        <v/>
      </c>
      <c r="K1413" s="1" t="str">
        <f>IF(AND(שבוע_בדילוג[[#This Row],[וסת השבוע]]=1,J1412=1,שבוע_בדילוג[[#This Row],[CycleNumber]]&gt;B1412),1,"")</f>
        <v/>
      </c>
      <c r="L1413" s="1" t="str">
        <f>IF(שבוע_בדילוג[[#This Row],[CycleNumber]]=1,"",IF(שבוע_בדילוג[[#This Row],[וסת השבוע]]=1,0,IF(L1412="","",IF(L1412=0,IF(שבוע_בדילוג[[#This Row],[LengthofCycle]]=29,0,1),IF(L1412=1,IF(שבוע_בדילוג[[#This Row],[LengthofCycle]]+F1412=29*2,0,2),IF(L1412=2,IF(שבוע_בדילוג[[#This Row],[LengthofCycle]]+F1412+F1411=29*3,0,3),""))))))</f>
        <v/>
      </c>
      <c r="M1413" s="1" t="str">
        <f>IF(שבוע_בדילוג[[#This Row],[וסת השבוע]]=1,IF(שבוע_בדילוג[[#This Row],[וסת השבוע וההפלגה ביחד]]=1,M1412+1,0),IF(AND(שבוע_בדילוג[[#This Row],[CycleNumber]]&gt;B1412,שבוע_בדילוג[[#This Row],[CycleNumber]]&gt;1),IF(שבוע_בדילוג[[#This Row],[וסת השבוע פעיל?]]&lt;&gt;"",M1412+1,""),""))</f>
        <v/>
      </c>
      <c r="N1413" s="1" t="str">
        <f>IF(שבוע_בדילוג[[#This Row],[וסת השבוע פעיל?2]]="","",IF(AND(שבוע_בדילוג[[#This Row],[וסת השבוע פעיל?]]&lt;&gt;"",שבוע_בדילוג[[#This Row],[CycleNumber]]&lt;B1414,B1414&lt;&gt;"",שבוע_בדילוג[[#This Row],[וסת השבוע פעיל?]]&lt;3),IF(L1414=0,IF(AND(שבוע_בדילוג[[#This Row],[וסת השבוע פעיל?]]&gt;0,J1414=1),0,1),0),""))</f>
        <v/>
      </c>
      <c r="O1413" s="1" t="str">
        <f t="shared" si="108"/>
        <v/>
      </c>
      <c r="P1413" s="1" t="str">
        <f>IF(AND(שבוע_בדילוג[[#This Row],[חיזוי - שבוע]]=1,K1414=1),1,"")</f>
        <v/>
      </c>
      <c r="Q1413" s="1" t="str">
        <f>IF(AND(שבוע_בדילוג[[#This Row],[וסת השבוע פעיל?]]&lt;3,OR(שבוע_בדילוג[[#This Row],[CycleNumber]]&gt;B1414,B1414="")),1,"")</f>
        <v/>
      </c>
      <c r="R1413" s="1" t="str">
        <f>IF(AND(שבוע_בדילוג[[#This Row],[חיזוי - שבוע]]&lt;&gt;"",שבוע_בדילוג[[#This Row],[וסת השבוע פעיל?2]]=""),1,"")</f>
        <v/>
      </c>
      <c r="S1413" s="1" t="str">
        <f>IF(שבוע_בדילוג[[#This Row],[האישה קבעה וסת שבוע בדילוג?]]=1,IF(שבוע_בדילוג[[#This Row],[וסת השבוע פעיל?]]&lt;3,1,0),"")</f>
        <v/>
      </c>
      <c r="T14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3" s="1" t="str">
        <f t="shared" si="109"/>
        <v/>
      </c>
      <c r="V1413" s="1" t="str">
        <f t="shared" si="110"/>
        <v/>
      </c>
      <c r="W1413" s="1" t="str">
        <f t="shared" si="111"/>
        <v/>
      </c>
      <c r="X1413" s="1" t="str">
        <f>IF(שבוע_בדילוג[[#This Row],[3 הפלגות זהות]]="","",IF(שבוע_בדילוג[[#This Row],[3 הפלגות זהות]]=1,שבוע_בדילוג[[#This Row],[LengthofCycle]],X1412))</f>
        <v/>
      </c>
      <c r="Y1413" s="1" t="str">
        <f>IF(שבוע_בדילוג[[#This Row],[וסת קבוע אחרון]]="","",IF(OR(שבוע_בדילוג[[#This Row],[LengthofCycle]]=שבוע_בדילוג[[#This Row],[וסת קבוע אחרון]],F1412=שבוע_בדילוג[[#This Row],[וסת קבוע אחרון]],F1411=שבוע_בדילוג[[#This Row],[וסת קבוע אחרון]]),1,0))</f>
        <v/>
      </c>
      <c r="Z1413" s="1" t="str">
        <f>IF(OR(שבוע_בדילוג[[#This Row],[הווסת פעיל?]]=0,שבוע_בדילוג[[#This Row],[הווסת פעיל?]]=""),"",SUM(Z1412,שבוע_בדילוג[[#This Row],[הווסת פעיל?]]))</f>
        <v/>
      </c>
      <c r="AA1413" s="1" t="str">
        <f>IF(AND(שבוע_בדילוג[[#This Row],[כמה מחזורים עד עקירה]]&lt;&gt;"",Z1414=""),שבוע_בדילוג[[#This Row],[כמה מחזורים עד עקירה]],"")</f>
        <v/>
      </c>
      <c r="AB1413" s="1" t="str">
        <f>IF(AND(שבוע_בדילוג[[#This Row],[הווסת פעיל?]]=1,שבוע_בדילוג[[#This Row],[וסת קבוע אחרון]]&lt;&gt;X1412),שבוע_בדילוג[[#This Row],[וסת קבוע אחרון]],"")</f>
        <v/>
      </c>
      <c r="AC1413" s="1" t="str">
        <f>IF(AND(שבוע_בדילוג[[#This Row],[הווסת פעיל?]]=1,Y1412=0,שבוע_בדילוג[[#This Row],[וסת קבוע אחרון]]=X1412),שבוע_בדילוג[[#This Row],[וסת קבוע אחרון]],"")</f>
        <v/>
      </c>
      <c r="AD1413" s="1" t="str">
        <f>IF(AND(שבוע_בדילוג[[#This Row],[הווסת פעיל?]]=1,Y1412=0,שבוע_בדילוג[[#This Row],[וסת קבוע אחרון]]&lt;&gt;X1412),1,"")</f>
        <v/>
      </c>
      <c r="AE1413" s="1" t="str">
        <f>IF(AND(שבוע_בדילוג[[#This Row],[הווסת פעיל?]]&lt;&gt;"",B1414=1),שבוע_בדילוג[[#This Row],[CycleNumber]],"")</f>
        <v/>
      </c>
      <c r="AF1413" s="1" t="str">
        <f>IF(AND(שבוע_בדילוג[[#This Row],[הווסת פעיל?]]&lt;&gt;"",Y1412=""),שבוע_בדילוג[[#This Row],[CycleNumber]],"")</f>
        <v/>
      </c>
      <c r="AG1413" s="1" t="str">
        <f>IF(B1414=1,"",IF(שבוע_בדילוג[[#This Row],[הווסת פעיל?]]=1,IF(שבוע_בדילוג[[#This Row],[וסת קבוע אחרון]]=F1414,1,0),""))</f>
        <v/>
      </c>
      <c r="AH1413" s="1" t="str">
        <f>IF(B1414=1,"",IF(שבוע_בדילוג[[#This Row],[הווסת פעיל?]]=1,IF(OR(שבוע_בדילוג[[#This Row],[וסת קבוע אחרון]]=F1414,F1414=שבוע_בדילוג[[#This Row],[LengthofCycle]]),1,0),""))</f>
        <v/>
      </c>
      <c r="AI1413" s="1" t="str">
        <f>IF(B1414=1,"",IF(שבוע_בדילוג[[#This Row],[הווסת פעיל?]]=1,IF(OR(שבוע_בדילוג[[#This Row],[וסת קבוע אחרון]]=F1414,F1414=שבוע_בדילוג[[#This Row],[LengthofCycle]],AND(שבוע_בדילוג[[#This Row],[LengthofCycle]]&lt;&gt;שבוע_בדילוג[[#This Row],[וסת קבוע אחרון]],OR(F1414=28,F1414=29))),1,0),""))</f>
        <v/>
      </c>
      <c r="AJ1413" s="1" t="str">
        <f>IF(AND(שבוע_בדילוג[[#This Row],[הווסת פעיל?]]=1,B1414=1),1,"")</f>
        <v/>
      </c>
      <c r="AK1413" s="4">
        <f>IF(AND(שבוע_בדילוג[[#This Row],[הווסת פעיל?]]&lt;&gt;1,B1414&lt;&gt;1,B1414&lt;&gt;""),IF(שבוע_בדילוג[[#This Row],[LengthofCycle]]=F1414,1,0),"")</f>
        <v>0</v>
      </c>
      <c r="AL1413" s="4">
        <f>IF(AND(שבוע_בדילוג[[#This Row],[הווסת פעיל?]]&lt;&gt;1,B1414&lt;&gt;1,B1414&lt;&gt;""),IF(OR(שבוע_בדילוג[[#This Row],[LengthofCycle]]=F1414,F1414=29),1,0),"")</f>
        <v>0</v>
      </c>
      <c r="AM1413" s="4">
        <f>IF(AND(שבוע_בדילוג[[#This Row],[הווסת פעיל?]]&lt;&gt;1,B1414&lt;&gt;1,B1414&lt;&gt;""),IF(OR(שבוע_בדילוג[[#This Row],[LengthofCycle]]=F1414,F1414=29,F1414=28),1,0),"")</f>
        <v>0</v>
      </c>
    </row>
    <row r="1414" spans="1:39" x14ac:dyDescent="0.25">
      <c r="A1414" s="1" t="s">
        <v>170</v>
      </c>
      <c r="B1414" s="1">
        <v>2</v>
      </c>
      <c r="C1414" s="1">
        <v>0</v>
      </c>
      <c r="D1414" s="1">
        <v>0</v>
      </c>
      <c r="E1414" s="1">
        <v>0</v>
      </c>
      <c r="F1414" s="1">
        <v>25</v>
      </c>
      <c r="H1414" s="1">
        <f>שבוע_בדילוג[[#This Row],[LengthofCycle]]+1</f>
        <v>26</v>
      </c>
      <c r="I1414" s="1" t="str">
        <f>IF(IFERROR(LOOKUP(שבוע_בדילוג[[#This Row],[ClientID]],קביעויות[השבוע בדילוג]),FALSE)=שבוע_בדילוג[[#This Row],[ClientID]],1,"")</f>
        <v/>
      </c>
      <c r="J1414" s="1" t="str">
        <f>IF(AND(שבוע_בדילוג[[#This Row],[CycleNumber]]&gt;1,OR(B1415="",שבוע_בדילוג[[#This Row],[CycleNumber]]&gt;B1413)),IF(OR(AND(שבוע_בדילוג[[#This Row],[LengthofCycle]]=29,F1413=29),AND(שבוע_בדילוג[[#This Row],[LengthofCycle]]=36,F1413=36)),1,""),"")</f>
        <v/>
      </c>
      <c r="K1414" s="1" t="str">
        <f>IF(AND(שבוע_בדילוג[[#This Row],[וסת השבוע]]=1,J1413=1,שבוע_בדילוג[[#This Row],[CycleNumber]]&gt;B1413),1,"")</f>
        <v/>
      </c>
      <c r="L1414" s="1" t="str">
        <f>IF(שבוע_בדילוג[[#This Row],[CycleNumber]]=1,"",IF(שבוע_בדילוג[[#This Row],[וסת השבוע]]=1,0,IF(L1413="","",IF(L1413=0,IF(שבוע_בדילוג[[#This Row],[LengthofCycle]]=29,0,1),IF(L1413=1,IF(שבוע_בדילוג[[#This Row],[LengthofCycle]]+F1413=29*2,0,2),IF(L1413=2,IF(שבוע_בדילוג[[#This Row],[LengthofCycle]]+F1413+F1412=29*3,0,3),""))))))</f>
        <v/>
      </c>
      <c r="M1414" s="1" t="str">
        <f>IF(שבוע_בדילוג[[#This Row],[וסת השבוע]]=1,IF(שבוע_בדילוג[[#This Row],[וסת השבוע וההפלגה ביחד]]=1,M1413+1,0),IF(AND(שבוע_בדילוג[[#This Row],[CycleNumber]]&gt;B1413,שבוע_בדילוג[[#This Row],[CycleNumber]]&gt;1),IF(שבוע_בדילוג[[#This Row],[וסת השבוע פעיל?]]&lt;&gt;"",M1413+1,""),""))</f>
        <v/>
      </c>
      <c r="N1414" s="1" t="str">
        <f>IF(שבוע_בדילוג[[#This Row],[וסת השבוע פעיל?2]]="","",IF(AND(שבוע_בדילוג[[#This Row],[וסת השבוע פעיל?]]&lt;&gt;"",שבוע_בדילוג[[#This Row],[CycleNumber]]&lt;B1415,B1415&lt;&gt;"",שבוע_בדילוג[[#This Row],[וסת השבוע פעיל?]]&lt;3),IF(L1415=0,IF(AND(שבוע_בדילוג[[#This Row],[וסת השבוע פעיל?]]&gt;0,J1415=1),0,1),0),""))</f>
        <v/>
      </c>
      <c r="O1414" s="1" t="str">
        <f t="shared" si="108"/>
        <v/>
      </c>
      <c r="P1414" s="1" t="str">
        <f>IF(AND(שבוע_בדילוג[[#This Row],[חיזוי - שבוע]]=1,K1415=1),1,"")</f>
        <v/>
      </c>
      <c r="Q1414" s="1" t="str">
        <f>IF(AND(שבוע_בדילוג[[#This Row],[וסת השבוע פעיל?]]&lt;3,OR(שבוע_בדילוג[[#This Row],[CycleNumber]]&gt;B1415,B1415="")),1,"")</f>
        <v/>
      </c>
      <c r="R1414" s="1" t="str">
        <f>IF(AND(שבוע_בדילוג[[#This Row],[חיזוי - שבוע]]&lt;&gt;"",שבוע_בדילוג[[#This Row],[וסת השבוע פעיל?2]]=""),1,"")</f>
        <v/>
      </c>
      <c r="S1414" s="1" t="str">
        <f>IF(שבוע_בדילוג[[#This Row],[האישה קבעה וסת שבוע בדילוג?]]=1,IF(שבוע_בדילוג[[#This Row],[וסת השבוע פעיל?]]&lt;3,1,0),"")</f>
        <v/>
      </c>
      <c r="T14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4" s="1" t="str">
        <f t="shared" si="109"/>
        <v/>
      </c>
      <c r="V1414" s="1" t="str">
        <f t="shared" si="110"/>
        <v/>
      </c>
      <c r="W1414" s="1" t="str">
        <f t="shared" si="111"/>
        <v/>
      </c>
      <c r="X1414" s="1" t="str">
        <f>IF(שבוע_בדילוג[[#This Row],[3 הפלגות זהות]]="","",IF(שבוע_בדילוג[[#This Row],[3 הפלגות זהות]]=1,שבוע_בדילוג[[#This Row],[LengthofCycle]],X1413))</f>
        <v/>
      </c>
      <c r="Y1414" s="1" t="str">
        <f>IF(שבוע_בדילוג[[#This Row],[וסת קבוע אחרון]]="","",IF(OR(שבוע_בדילוג[[#This Row],[LengthofCycle]]=שבוע_בדילוג[[#This Row],[וסת קבוע אחרון]],F1413=שבוע_בדילוג[[#This Row],[וסת קבוע אחרון]],F1412=שבוע_בדילוג[[#This Row],[וסת קבוע אחרון]]),1,0))</f>
        <v/>
      </c>
      <c r="Z1414" s="1" t="str">
        <f>IF(OR(שבוע_בדילוג[[#This Row],[הווסת פעיל?]]=0,שבוע_בדילוג[[#This Row],[הווסת פעיל?]]=""),"",SUM(Z1413,שבוע_בדילוג[[#This Row],[הווסת פעיל?]]))</f>
        <v/>
      </c>
      <c r="AA1414" s="1" t="str">
        <f>IF(AND(שבוע_בדילוג[[#This Row],[כמה מחזורים עד עקירה]]&lt;&gt;"",Z1415=""),שבוע_בדילוג[[#This Row],[כמה מחזורים עד עקירה]],"")</f>
        <v/>
      </c>
      <c r="AB1414" s="1" t="str">
        <f>IF(AND(שבוע_בדילוג[[#This Row],[הווסת פעיל?]]=1,שבוע_בדילוג[[#This Row],[וסת קבוע אחרון]]&lt;&gt;X1413),שבוע_בדילוג[[#This Row],[וסת קבוע אחרון]],"")</f>
        <v/>
      </c>
      <c r="AC1414" s="1" t="str">
        <f>IF(AND(שבוע_בדילוג[[#This Row],[הווסת פעיל?]]=1,Y1413=0,שבוע_בדילוג[[#This Row],[וסת קבוע אחרון]]=X1413),שבוע_בדילוג[[#This Row],[וסת קבוע אחרון]],"")</f>
        <v/>
      </c>
      <c r="AD1414" s="1" t="str">
        <f>IF(AND(שבוע_בדילוג[[#This Row],[הווסת פעיל?]]=1,Y1413=0,שבוע_בדילוג[[#This Row],[וסת קבוע אחרון]]&lt;&gt;X1413),1,"")</f>
        <v/>
      </c>
      <c r="AE1414" s="1" t="str">
        <f>IF(AND(שבוע_בדילוג[[#This Row],[הווסת פעיל?]]&lt;&gt;"",B1415=1),שבוע_בדילוג[[#This Row],[CycleNumber]],"")</f>
        <v/>
      </c>
      <c r="AF1414" s="1" t="str">
        <f>IF(AND(שבוע_בדילוג[[#This Row],[הווסת פעיל?]]&lt;&gt;"",Y1413=""),שבוע_בדילוג[[#This Row],[CycleNumber]],"")</f>
        <v/>
      </c>
      <c r="AG1414" s="1" t="str">
        <f>IF(B1415=1,"",IF(שבוע_בדילוג[[#This Row],[הווסת פעיל?]]=1,IF(שבוע_בדילוג[[#This Row],[וסת קבוע אחרון]]=F1415,1,0),""))</f>
        <v/>
      </c>
      <c r="AH1414" s="1" t="str">
        <f>IF(B1415=1,"",IF(שבוע_בדילוג[[#This Row],[הווסת פעיל?]]=1,IF(OR(שבוע_בדילוג[[#This Row],[וסת קבוע אחרון]]=F1415,F1415=שבוע_בדילוג[[#This Row],[LengthofCycle]]),1,0),""))</f>
        <v/>
      </c>
      <c r="AI1414" s="1" t="str">
        <f>IF(B1415=1,"",IF(שבוע_בדילוג[[#This Row],[הווסת פעיל?]]=1,IF(OR(שבוע_בדילוג[[#This Row],[וסת קבוע אחרון]]=F1415,F1415=שבוע_בדילוג[[#This Row],[LengthofCycle]],AND(שבוע_בדילוג[[#This Row],[LengthofCycle]]&lt;&gt;שבוע_בדילוג[[#This Row],[וסת קבוע אחרון]],OR(F1415=28,F1415=29))),1,0),""))</f>
        <v/>
      </c>
      <c r="AJ1414" s="1" t="str">
        <f>IF(AND(שבוע_בדילוג[[#This Row],[הווסת פעיל?]]=1,B1415=1),1,"")</f>
        <v/>
      </c>
      <c r="AK1414" s="4">
        <f>IF(AND(שבוע_בדילוג[[#This Row],[הווסת פעיל?]]&lt;&gt;1,B1415&lt;&gt;1,B1415&lt;&gt;""),IF(שבוע_בדילוג[[#This Row],[LengthofCycle]]=F1415,1,0),"")</f>
        <v>0</v>
      </c>
      <c r="AL1414" s="4">
        <f>IF(AND(שבוע_בדילוג[[#This Row],[הווסת פעיל?]]&lt;&gt;1,B1415&lt;&gt;1,B1415&lt;&gt;""),IF(OR(שבוע_בדילוג[[#This Row],[LengthofCycle]]=F1415,F1415=29),1,0),"")</f>
        <v>0</v>
      </c>
      <c r="AM1414" s="4">
        <f>IF(AND(שבוע_בדילוג[[#This Row],[הווסת פעיל?]]&lt;&gt;1,B1415&lt;&gt;1,B1415&lt;&gt;""),IF(OR(שבוע_בדילוג[[#This Row],[LengthofCycle]]=F1415,F1415=29,F1415=28),1,0),"")</f>
        <v>0</v>
      </c>
    </row>
    <row r="1415" spans="1:39" x14ac:dyDescent="0.25">
      <c r="A1415" s="1" t="s">
        <v>170</v>
      </c>
      <c r="B1415" s="1">
        <v>3</v>
      </c>
      <c r="C1415" s="1">
        <v>0</v>
      </c>
      <c r="D1415" s="1">
        <v>1</v>
      </c>
      <c r="E1415" s="1">
        <v>0</v>
      </c>
      <c r="F1415" s="1">
        <v>27</v>
      </c>
      <c r="H1415" s="1">
        <f>שבוע_בדילוג[[#This Row],[LengthofCycle]]+1</f>
        <v>28</v>
      </c>
      <c r="I1415" s="1" t="str">
        <f>IF(IFERROR(LOOKUP(שבוע_בדילוג[[#This Row],[ClientID]],קביעויות[השבוע בדילוג]),FALSE)=שבוע_בדילוג[[#This Row],[ClientID]],1,"")</f>
        <v/>
      </c>
      <c r="J1415" s="1" t="str">
        <f>IF(AND(שבוע_בדילוג[[#This Row],[CycleNumber]]&gt;1,OR(B1416="",שבוע_בדילוג[[#This Row],[CycleNumber]]&gt;B1414)),IF(OR(AND(שבוע_בדילוג[[#This Row],[LengthofCycle]]=29,F1414=29),AND(שבוע_בדילוג[[#This Row],[LengthofCycle]]=36,F1414=36)),1,""),"")</f>
        <v/>
      </c>
      <c r="K1415" s="1" t="str">
        <f>IF(AND(שבוע_בדילוג[[#This Row],[וסת השבוע]]=1,J1414=1,שבוע_בדילוג[[#This Row],[CycleNumber]]&gt;B1414),1,"")</f>
        <v/>
      </c>
      <c r="L1415" s="1" t="str">
        <f>IF(שבוע_בדילוג[[#This Row],[CycleNumber]]=1,"",IF(שבוע_בדילוג[[#This Row],[וסת השבוע]]=1,0,IF(L1414="","",IF(L1414=0,IF(שבוע_בדילוג[[#This Row],[LengthofCycle]]=29,0,1),IF(L1414=1,IF(שבוע_בדילוג[[#This Row],[LengthofCycle]]+F1414=29*2,0,2),IF(L1414=2,IF(שבוע_בדילוג[[#This Row],[LengthofCycle]]+F1414+F1413=29*3,0,3),""))))))</f>
        <v/>
      </c>
      <c r="M1415" s="1" t="str">
        <f>IF(שבוע_בדילוג[[#This Row],[וסת השבוע]]=1,IF(שבוע_בדילוג[[#This Row],[וסת השבוע וההפלגה ביחד]]=1,M1414+1,0),IF(AND(שבוע_בדילוג[[#This Row],[CycleNumber]]&gt;B1414,שבוע_בדילוג[[#This Row],[CycleNumber]]&gt;1),IF(שבוע_בדילוג[[#This Row],[וסת השבוע פעיל?]]&lt;&gt;"",M1414+1,""),""))</f>
        <v/>
      </c>
      <c r="N1415" s="1" t="str">
        <f>IF(שבוע_בדילוג[[#This Row],[וסת השבוע פעיל?2]]="","",IF(AND(שבוע_בדילוג[[#This Row],[וסת השבוע פעיל?]]&lt;&gt;"",שבוע_בדילוג[[#This Row],[CycleNumber]]&lt;B1416,B1416&lt;&gt;"",שבוע_בדילוג[[#This Row],[וסת השבוע פעיל?]]&lt;3),IF(L1416=0,IF(AND(שבוע_בדילוג[[#This Row],[וסת השבוע פעיל?]]&gt;0,J1416=1),0,1),0),""))</f>
        <v/>
      </c>
      <c r="O1415" s="1" t="str">
        <f t="shared" si="108"/>
        <v/>
      </c>
      <c r="P1415" s="1" t="str">
        <f>IF(AND(שבוע_בדילוג[[#This Row],[חיזוי - שבוע]]=1,K1416=1),1,"")</f>
        <v/>
      </c>
      <c r="Q1415" s="1" t="str">
        <f>IF(AND(שבוע_בדילוג[[#This Row],[וסת השבוע פעיל?]]&lt;3,OR(שבוע_בדילוג[[#This Row],[CycleNumber]]&gt;B1416,B1416="")),1,"")</f>
        <v/>
      </c>
      <c r="R1415" s="1" t="str">
        <f>IF(AND(שבוע_בדילוג[[#This Row],[חיזוי - שבוע]]&lt;&gt;"",שבוע_בדילוג[[#This Row],[וסת השבוע פעיל?2]]=""),1,"")</f>
        <v/>
      </c>
      <c r="S1415" s="1" t="str">
        <f>IF(שבוע_בדילוג[[#This Row],[האישה קבעה וסת שבוע בדילוג?]]=1,IF(שבוע_בדילוג[[#This Row],[וסת השבוע פעיל?]]&lt;3,1,0),"")</f>
        <v/>
      </c>
      <c r="T14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5" s="1">
        <f t="shared" si="109"/>
        <v>0</v>
      </c>
      <c r="V1415" s="1" t="str">
        <f t="shared" si="110"/>
        <v/>
      </c>
      <c r="W1415" s="1" t="str">
        <f t="shared" si="111"/>
        <v/>
      </c>
      <c r="X1415" s="1" t="str">
        <f>IF(שבוע_בדילוג[[#This Row],[3 הפלגות זהות]]="","",IF(שבוע_בדילוג[[#This Row],[3 הפלגות זהות]]=1,שבוע_בדילוג[[#This Row],[LengthofCycle]],X1414))</f>
        <v/>
      </c>
      <c r="Y1415" s="1" t="str">
        <f>IF(שבוע_בדילוג[[#This Row],[וסת קבוע אחרון]]="","",IF(OR(שבוע_בדילוג[[#This Row],[LengthofCycle]]=שבוע_בדילוג[[#This Row],[וסת קבוע אחרון]],F1414=שבוע_בדילוג[[#This Row],[וסת קבוע אחרון]],F1413=שבוע_בדילוג[[#This Row],[וסת קבוע אחרון]]),1,0))</f>
        <v/>
      </c>
      <c r="Z1415" s="1" t="str">
        <f>IF(OR(שבוע_בדילוג[[#This Row],[הווסת פעיל?]]=0,שבוע_בדילוג[[#This Row],[הווסת פעיל?]]=""),"",SUM(Z1414,שבוע_בדילוג[[#This Row],[הווסת פעיל?]]))</f>
        <v/>
      </c>
      <c r="AA1415" s="1" t="str">
        <f>IF(AND(שבוע_בדילוג[[#This Row],[כמה מחזורים עד עקירה]]&lt;&gt;"",Z1416=""),שבוע_בדילוג[[#This Row],[כמה מחזורים עד עקירה]],"")</f>
        <v/>
      </c>
      <c r="AB1415" s="1" t="str">
        <f>IF(AND(שבוע_בדילוג[[#This Row],[הווסת פעיל?]]=1,שבוע_בדילוג[[#This Row],[וסת קבוע אחרון]]&lt;&gt;X1414),שבוע_בדילוג[[#This Row],[וסת קבוע אחרון]],"")</f>
        <v/>
      </c>
      <c r="AC1415" s="1" t="str">
        <f>IF(AND(שבוע_בדילוג[[#This Row],[הווסת פעיל?]]=1,Y1414=0,שבוע_בדילוג[[#This Row],[וסת קבוע אחרון]]=X1414),שבוע_בדילוג[[#This Row],[וסת קבוע אחרון]],"")</f>
        <v/>
      </c>
      <c r="AD1415" s="1" t="str">
        <f>IF(AND(שבוע_בדילוג[[#This Row],[הווסת פעיל?]]=1,Y1414=0,שבוע_בדילוג[[#This Row],[וסת קבוע אחרון]]&lt;&gt;X1414),1,"")</f>
        <v/>
      </c>
      <c r="AE1415" s="1" t="str">
        <f>IF(AND(שבוע_בדילוג[[#This Row],[הווסת פעיל?]]&lt;&gt;"",B1416=1),שבוע_בדילוג[[#This Row],[CycleNumber]],"")</f>
        <v/>
      </c>
      <c r="AF1415" s="1" t="str">
        <f>IF(AND(שבוע_בדילוג[[#This Row],[הווסת פעיל?]]&lt;&gt;"",Y1414=""),שבוע_בדילוג[[#This Row],[CycleNumber]],"")</f>
        <v/>
      </c>
      <c r="AG1415" s="1" t="str">
        <f>IF(B1416=1,"",IF(שבוע_בדילוג[[#This Row],[הווסת פעיל?]]=1,IF(שבוע_בדילוג[[#This Row],[וסת קבוע אחרון]]=F1416,1,0),""))</f>
        <v/>
      </c>
      <c r="AH1415" s="1" t="str">
        <f>IF(B1416=1,"",IF(שבוע_בדילוג[[#This Row],[הווסת פעיל?]]=1,IF(OR(שבוע_בדילוג[[#This Row],[וסת קבוע אחרון]]=F1416,F1416=שבוע_בדילוג[[#This Row],[LengthofCycle]]),1,0),""))</f>
        <v/>
      </c>
      <c r="AI1415" s="1" t="str">
        <f>IF(B1416=1,"",IF(שבוע_בדילוג[[#This Row],[הווסת פעיל?]]=1,IF(OR(שבוע_בדילוג[[#This Row],[וסת קבוע אחרון]]=F1416,F1416=שבוע_בדילוג[[#This Row],[LengthofCycle]],AND(שבוע_בדילוג[[#This Row],[LengthofCycle]]&lt;&gt;שבוע_בדילוג[[#This Row],[וסת קבוע אחרון]],OR(F1416=28,F1416=29))),1,0),""))</f>
        <v/>
      </c>
      <c r="AJ1415" s="1" t="str">
        <f>IF(AND(שבוע_בדילוג[[#This Row],[הווסת פעיל?]]=1,B1416=1),1,"")</f>
        <v/>
      </c>
      <c r="AK1415" s="4">
        <f>IF(AND(שבוע_בדילוג[[#This Row],[הווסת פעיל?]]&lt;&gt;1,B1416&lt;&gt;1,B1416&lt;&gt;""),IF(שבוע_בדילוג[[#This Row],[LengthofCycle]]=F1416,1,0),"")</f>
        <v>0</v>
      </c>
      <c r="AL1415" s="4">
        <f>IF(AND(שבוע_בדילוג[[#This Row],[הווסת פעיל?]]&lt;&gt;1,B1416&lt;&gt;1,B1416&lt;&gt;""),IF(OR(שבוע_בדילוג[[#This Row],[LengthofCycle]]=F1416,F1416=29),1,0),"")</f>
        <v>0</v>
      </c>
      <c r="AM1415" s="4">
        <f>IF(AND(שבוע_בדילוג[[#This Row],[הווסת פעיל?]]&lt;&gt;1,B1416&lt;&gt;1,B1416&lt;&gt;""),IF(OR(שבוע_בדילוג[[#This Row],[LengthofCycle]]=F1416,F1416=29,F1416=28),1,0),"")</f>
        <v>0</v>
      </c>
    </row>
    <row r="1416" spans="1:39" x14ac:dyDescent="0.25">
      <c r="A1416" s="1" t="s">
        <v>170</v>
      </c>
      <c r="B1416" s="1">
        <v>4</v>
      </c>
      <c r="C1416" s="1">
        <v>0</v>
      </c>
      <c r="D1416" s="1">
        <v>1</v>
      </c>
      <c r="E1416" s="1">
        <v>0</v>
      </c>
      <c r="F1416" s="1">
        <v>25</v>
      </c>
      <c r="H1416" s="1">
        <f>שבוע_בדילוג[[#This Row],[LengthofCycle]]+1</f>
        <v>26</v>
      </c>
      <c r="I1416" s="1" t="str">
        <f>IF(IFERROR(LOOKUP(שבוע_בדילוג[[#This Row],[ClientID]],קביעויות[השבוע בדילוג]),FALSE)=שבוע_בדילוג[[#This Row],[ClientID]],1,"")</f>
        <v/>
      </c>
      <c r="J1416" s="1" t="str">
        <f>IF(AND(שבוע_בדילוג[[#This Row],[CycleNumber]]&gt;1,OR(B1417="",שבוע_בדילוג[[#This Row],[CycleNumber]]&gt;B1415)),IF(OR(AND(שבוע_בדילוג[[#This Row],[LengthofCycle]]=29,F1415=29),AND(שבוע_בדילוג[[#This Row],[LengthofCycle]]=36,F1415=36)),1,""),"")</f>
        <v/>
      </c>
      <c r="K1416" s="1" t="str">
        <f>IF(AND(שבוע_בדילוג[[#This Row],[וסת השבוע]]=1,J1415=1,שבוע_בדילוג[[#This Row],[CycleNumber]]&gt;B1415),1,"")</f>
        <v/>
      </c>
      <c r="L1416" s="1" t="str">
        <f>IF(שבוע_בדילוג[[#This Row],[CycleNumber]]=1,"",IF(שבוע_בדילוג[[#This Row],[וסת השבוע]]=1,0,IF(L1415="","",IF(L1415=0,IF(שבוע_בדילוג[[#This Row],[LengthofCycle]]=29,0,1),IF(L1415=1,IF(שבוע_בדילוג[[#This Row],[LengthofCycle]]+F1415=29*2,0,2),IF(L1415=2,IF(שבוע_בדילוג[[#This Row],[LengthofCycle]]+F1415+F1414=29*3,0,3),""))))))</f>
        <v/>
      </c>
      <c r="M1416" s="1" t="str">
        <f>IF(שבוע_בדילוג[[#This Row],[וסת השבוע]]=1,IF(שבוע_בדילוג[[#This Row],[וסת השבוע וההפלגה ביחד]]=1,M1415+1,0),IF(AND(שבוע_בדילוג[[#This Row],[CycleNumber]]&gt;B1415,שבוע_בדילוג[[#This Row],[CycleNumber]]&gt;1),IF(שבוע_בדילוג[[#This Row],[וסת השבוע פעיל?]]&lt;&gt;"",M1415+1,""),""))</f>
        <v/>
      </c>
      <c r="N1416" s="1" t="str">
        <f>IF(שבוע_בדילוג[[#This Row],[וסת השבוע פעיל?2]]="","",IF(AND(שבוע_בדילוג[[#This Row],[וסת השבוע פעיל?]]&lt;&gt;"",שבוע_בדילוג[[#This Row],[CycleNumber]]&lt;B1417,B1417&lt;&gt;"",שבוע_בדילוג[[#This Row],[וסת השבוע פעיל?]]&lt;3),IF(L1417=0,IF(AND(שבוע_בדילוג[[#This Row],[וסת השבוע פעיל?]]&gt;0,J1417=1),0,1),0),""))</f>
        <v/>
      </c>
      <c r="O1416" s="1" t="str">
        <f t="shared" si="108"/>
        <v/>
      </c>
      <c r="P1416" s="1" t="str">
        <f>IF(AND(שבוע_בדילוג[[#This Row],[חיזוי - שבוע]]=1,K1417=1),1,"")</f>
        <v/>
      </c>
      <c r="Q1416" s="1" t="str">
        <f>IF(AND(שבוע_בדילוג[[#This Row],[וסת השבוע פעיל?]]&lt;3,OR(שבוע_בדילוג[[#This Row],[CycleNumber]]&gt;B1417,B1417="")),1,"")</f>
        <v/>
      </c>
      <c r="R1416" s="1" t="str">
        <f>IF(AND(שבוע_בדילוג[[#This Row],[חיזוי - שבוע]]&lt;&gt;"",שבוע_בדילוג[[#This Row],[וסת השבוע פעיל?2]]=""),1,"")</f>
        <v/>
      </c>
      <c r="S1416" s="1" t="str">
        <f>IF(שבוע_בדילוג[[#This Row],[האישה קבעה וסת שבוע בדילוג?]]=1,IF(שבוע_בדילוג[[#This Row],[וסת השבוע פעיל?]]&lt;3,1,0),"")</f>
        <v/>
      </c>
      <c r="T14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6" s="1">
        <f t="shared" si="109"/>
        <v>0</v>
      </c>
      <c r="V1416" s="1">
        <f t="shared" si="110"/>
        <v>0</v>
      </c>
      <c r="W1416" s="1" t="str">
        <f t="shared" si="111"/>
        <v/>
      </c>
      <c r="X1416" s="1" t="str">
        <f>IF(שבוע_בדילוג[[#This Row],[3 הפלגות זהות]]="","",IF(שבוע_בדילוג[[#This Row],[3 הפלגות זהות]]=1,שבוע_בדילוג[[#This Row],[LengthofCycle]],X1415))</f>
        <v/>
      </c>
      <c r="Y1416" s="1" t="str">
        <f>IF(שבוע_בדילוג[[#This Row],[וסת קבוע אחרון]]="","",IF(OR(שבוע_בדילוג[[#This Row],[LengthofCycle]]=שבוע_בדילוג[[#This Row],[וסת קבוע אחרון]],F1415=שבוע_בדילוג[[#This Row],[וסת קבוע אחרון]],F1414=שבוע_בדילוג[[#This Row],[וסת קבוע אחרון]]),1,0))</f>
        <v/>
      </c>
      <c r="Z1416" s="1" t="str">
        <f>IF(OR(שבוע_בדילוג[[#This Row],[הווסת פעיל?]]=0,שבוע_בדילוג[[#This Row],[הווסת פעיל?]]=""),"",SUM(Z1415,שבוע_בדילוג[[#This Row],[הווסת פעיל?]]))</f>
        <v/>
      </c>
      <c r="AA1416" s="1" t="str">
        <f>IF(AND(שבוע_בדילוג[[#This Row],[כמה מחזורים עד עקירה]]&lt;&gt;"",Z1417=""),שבוע_בדילוג[[#This Row],[כמה מחזורים עד עקירה]],"")</f>
        <v/>
      </c>
      <c r="AB1416" s="1" t="str">
        <f>IF(AND(שבוע_בדילוג[[#This Row],[הווסת פעיל?]]=1,שבוע_בדילוג[[#This Row],[וסת קבוע אחרון]]&lt;&gt;X1415),שבוע_בדילוג[[#This Row],[וסת קבוע אחרון]],"")</f>
        <v/>
      </c>
      <c r="AC1416" s="1" t="str">
        <f>IF(AND(שבוע_בדילוג[[#This Row],[הווסת פעיל?]]=1,Y1415=0,שבוע_בדילוג[[#This Row],[וסת קבוע אחרון]]=X1415),שבוע_בדילוג[[#This Row],[וסת קבוע אחרון]],"")</f>
        <v/>
      </c>
      <c r="AD1416" s="1" t="str">
        <f>IF(AND(שבוע_בדילוג[[#This Row],[הווסת פעיל?]]=1,Y1415=0,שבוע_בדילוג[[#This Row],[וסת קבוע אחרון]]&lt;&gt;X1415),1,"")</f>
        <v/>
      </c>
      <c r="AE1416" s="1" t="str">
        <f>IF(AND(שבוע_בדילוג[[#This Row],[הווסת פעיל?]]&lt;&gt;"",B1417=1),שבוע_בדילוג[[#This Row],[CycleNumber]],"")</f>
        <v/>
      </c>
      <c r="AF1416" s="1" t="str">
        <f>IF(AND(שבוע_בדילוג[[#This Row],[הווסת פעיל?]]&lt;&gt;"",Y1415=""),שבוע_בדילוג[[#This Row],[CycleNumber]],"")</f>
        <v/>
      </c>
      <c r="AG1416" s="1" t="str">
        <f>IF(B1417=1,"",IF(שבוע_בדילוג[[#This Row],[הווסת פעיל?]]=1,IF(שבוע_בדילוג[[#This Row],[וסת קבוע אחרון]]=F1417,1,0),""))</f>
        <v/>
      </c>
      <c r="AH1416" s="1" t="str">
        <f>IF(B1417=1,"",IF(שבוע_בדילוג[[#This Row],[הווסת פעיל?]]=1,IF(OR(שבוע_בדילוג[[#This Row],[וסת קבוע אחרון]]=F1417,F1417=שבוע_בדילוג[[#This Row],[LengthofCycle]]),1,0),""))</f>
        <v/>
      </c>
      <c r="AI1416" s="1" t="str">
        <f>IF(B1417=1,"",IF(שבוע_בדילוג[[#This Row],[הווסת פעיל?]]=1,IF(OR(שבוע_בדילוג[[#This Row],[וסת קבוע אחרון]]=F1417,F1417=שבוע_בדילוג[[#This Row],[LengthofCycle]],AND(שבוע_בדילוג[[#This Row],[LengthofCycle]]&lt;&gt;שבוע_בדילוג[[#This Row],[וסת קבוע אחרון]],OR(F1417=28,F1417=29))),1,0),""))</f>
        <v/>
      </c>
      <c r="AJ1416" s="1" t="str">
        <f>IF(AND(שבוע_בדילוג[[#This Row],[הווסת פעיל?]]=1,B1417=1),1,"")</f>
        <v/>
      </c>
      <c r="AK1416" s="4">
        <f>IF(AND(שבוע_בדילוג[[#This Row],[הווסת פעיל?]]&lt;&gt;1,B1417&lt;&gt;1,B1417&lt;&gt;""),IF(שבוע_בדילוג[[#This Row],[LengthofCycle]]=F1417,1,0),"")</f>
        <v>0</v>
      </c>
      <c r="AL1416" s="4">
        <f>IF(AND(שבוע_בדילוג[[#This Row],[הווסת פעיל?]]&lt;&gt;1,B1417&lt;&gt;1,B1417&lt;&gt;""),IF(OR(שבוע_בדילוג[[#This Row],[LengthofCycle]]=F1417,F1417=29),1,0),"")</f>
        <v>0</v>
      </c>
      <c r="AM1416" s="4">
        <f>IF(AND(שבוע_בדילוג[[#This Row],[הווסת פעיל?]]&lt;&gt;1,B1417&lt;&gt;1,B1417&lt;&gt;""),IF(OR(שבוע_בדילוג[[#This Row],[LengthofCycle]]=F1417,F1417=29,F1417=28),1,0),"")</f>
        <v>0</v>
      </c>
    </row>
    <row r="1417" spans="1:39" x14ac:dyDescent="0.25">
      <c r="A1417" s="1" t="s">
        <v>170</v>
      </c>
      <c r="B1417" s="1">
        <v>5</v>
      </c>
      <c r="C1417" s="1">
        <v>0</v>
      </c>
      <c r="D1417" s="1">
        <v>1</v>
      </c>
      <c r="E1417" s="1">
        <v>0</v>
      </c>
      <c r="F1417" s="1">
        <v>26</v>
      </c>
      <c r="H1417" s="1">
        <f>שבוע_בדילוג[[#This Row],[LengthofCycle]]+1</f>
        <v>27</v>
      </c>
      <c r="I1417" s="1" t="str">
        <f>IF(IFERROR(LOOKUP(שבוע_בדילוג[[#This Row],[ClientID]],קביעויות[השבוע בדילוג]),FALSE)=שבוע_בדילוג[[#This Row],[ClientID]],1,"")</f>
        <v/>
      </c>
      <c r="J1417" s="1" t="str">
        <f>IF(AND(שבוע_בדילוג[[#This Row],[CycleNumber]]&gt;1,OR(B1418="",שבוע_בדילוג[[#This Row],[CycleNumber]]&gt;B1416)),IF(OR(AND(שבוע_בדילוג[[#This Row],[LengthofCycle]]=29,F1416=29),AND(שבוע_בדילוג[[#This Row],[LengthofCycle]]=36,F1416=36)),1,""),"")</f>
        <v/>
      </c>
      <c r="K1417" s="1" t="str">
        <f>IF(AND(שבוע_בדילוג[[#This Row],[וסת השבוע]]=1,J1416=1,שבוע_בדילוג[[#This Row],[CycleNumber]]&gt;B1416),1,"")</f>
        <v/>
      </c>
      <c r="L1417" s="1" t="str">
        <f>IF(שבוע_בדילוג[[#This Row],[CycleNumber]]=1,"",IF(שבוע_בדילוג[[#This Row],[וסת השבוע]]=1,0,IF(L1416="","",IF(L1416=0,IF(שבוע_בדילוג[[#This Row],[LengthofCycle]]=29,0,1),IF(L1416=1,IF(שבוע_בדילוג[[#This Row],[LengthofCycle]]+F1416=29*2,0,2),IF(L1416=2,IF(שבוע_בדילוג[[#This Row],[LengthofCycle]]+F1416+F1415=29*3,0,3),""))))))</f>
        <v/>
      </c>
      <c r="M1417" s="1" t="str">
        <f>IF(שבוע_בדילוג[[#This Row],[וסת השבוע]]=1,IF(שבוע_בדילוג[[#This Row],[וסת השבוע וההפלגה ביחד]]=1,M1416+1,0),IF(AND(שבוע_בדילוג[[#This Row],[CycleNumber]]&gt;B1416,שבוע_בדילוג[[#This Row],[CycleNumber]]&gt;1),IF(שבוע_בדילוג[[#This Row],[וסת השבוע פעיל?]]&lt;&gt;"",M1416+1,""),""))</f>
        <v/>
      </c>
      <c r="N1417" s="1" t="str">
        <f>IF(שבוע_בדילוג[[#This Row],[וסת השבוע פעיל?2]]="","",IF(AND(שבוע_בדילוג[[#This Row],[וסת השבוע פעיל?]]&lt;&gt;"",שבוע_בדילוג[[#This Row],[CycleNumber]]&lt;B1418,B1418&lt;&gt;"",שבוע_בדילוג[[#This Row],[וסת השבוע פעיל?]]&lt;3),IF(L1418=0,IF(AND(שבוע_בדילוג[[#This Row],[וסת השבוע פעיל?]]&gt;0,J1418=1),0,1),0),""))</f>
        <v/>
      </c>
      <c r="O1417" s="1" t="str">
        <f t="shared" si="108"/>
        <v/>
      </c>
      <c r="P1417" s="1" t="str">
        <f>IF(AND(שבוע_בדילוג[[#This Row],[חיזוי - שבוע]]=1,K1418=1),1,"")</f>
        <v/>
      </c>
      <c r="Q1417" s="1" t="str">
        <f>IF(AND(שבוע_בדילוג[[#This Row],[וסת השבוע פעיל?]]&lt;3,OR(שבוע_בדילוג[[#This Row],[CycleNumber]]&gt;B1418,B1418="")),1,"")</f>
        <v/>
      </c>
      <c r="R1417" s="1" t="str">
        <f>IF(AND(שבוע_בדילוג[[#This Row],[חיזוי - שבוע]]&lt;&gt;"",שבוע_בדילוג[[#This Row],[וסת השבוע פעיל?2]]=""),1,"")</f>
        <v/>
      </c>
      <c r="S1417" s="1" t="str">
        <f>IF(שבוע_בדילוג[[#This Row],[האישה קבעה וסת שבוע בדילוג?]]=1,IF(שבוע_בדילוג[[#This Row],[וסת השבוע פעיל?]]&lt;3,1,0),"")</f>
        <v/>
      </c>
      <c r="T14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7" s="1">
        <f t="shared" si="109"/>
        <v>0</v>
      </c>
      <c r="V1417" s="1">
        <f t="shared" si="110"/>
        <v>0</v>
      </c>
      <c r="W1417" s="1">
        <f t="shared" si="111"/>
        <v>0</v>
      </c>
      <c r="X1417" s="1" t="str">
        <f>IF(שבוע_בדילוג[[#This Row],[3 הפלגות זהות]]="","",IF(שבוע_בדילוג[[#This Row],[3 הפלגות זהות]]=1,שבוע_בדילוג[[#This Row],[LengthofCycle]],X1416))</f>
        <v/>
      </c>
      <c r="Y1417" s="1" t="str">
        <f>IF(שבוע_בדילוג[[#This Row],[וסת קבוע אחרון]]="","",IF(OR(שבוע_בדילוג[[#This Row],[LengthofCycle]]=שבוע_בדילוג[[#This Row],[וסת קבוע אחרון]],F1416=שבוע_בדילוג[[#This Row],[וסת קבוע אחרון]],F1415=שבוע_בדילוג[[#This Row],[וסת קבוע אחרון]]),1,0))</f>
        <v/>
      </c>
      <c r="Z1417" s="1" t="str">
        <f>IF(OR(שבוע_בדילוג[[#This Row],[הווסת פעיל?]]=0,שבוע_בדילוג[[#This Row],[הווסת פעיל?]]=""),"",SUM(Z1416,שבוע_בדילוג[[#This Row],[הווסת פעיל?]]))</f>
        <v/>
      </c>
      <c r="AA1417" s="1" t="str">
        <f>IF(AND(שבוע_בדילוג[[#This Row],[כמה מחזורים עד עקירה]]&lt;&gt;"",Z1418=""),שבוע_בדילוג[[#This Row],[כמה מחזורים עד עקירה]],"")</f>
        <v/>
      </c>
      <c r="AB1417" s="1" t="str">
        <f>IF(AND(שבוע_בדילוג[[#This Row],[הווסת פעיל?]]=1,שבוע_בדילוג[[#This Row],[וסת קבוע אחרון]]&lt;&gt;X1416),שבוע_בדילוג[[#This Row],[וסת קבוע אחרון]],"")</f>
        <v/>
      </c>
      <c r="AC1417" s="1" t="str">
        <f>IF(AND(שבוע_בדילוג[[#This Row],[הווסת פעיל?]]=1,Y1416=0,שבוע_בדילוג[[#This Row],[וסת קבוע אחרון]]=X1416),שבוע_בדילוג[[#This Row],[וסת קבוע אחרון]],"")</f>
        <v/>
      </c>
      <c r="AD1417" s="1" t="str">
        <f>IF(AND(שבוע_בדילוג[[#This Row],[הווסת פעיל?]]=1,Y1416=0,שבוע_בדילוג[[#This Row],[וסת קבוע אחרון]]&lt;&gt;X1416),1,"")</f>
        <v/>
      </c>
      <c r="AE1417" s="1" t="str">
        <f>IF(AND(שבוע_בדילוג[[#This Row],[הווסת פעיל?]]&lt;&gt;"",B1418=1),שבוע_בדילוג[[#This Row],[CycleNumber]],"")</f>
        <v/>
      </c>
      <c r="AF1417" s="1" t="str">
        <f>IF(AND(שבוע_בדילוג[[#This Row],[הווסת פעיל?]]&lt;&gt;"",Y1416=""),שבוע_בדילוג[[#This Row],[CycleNumber]],"")</f>
        <v/>
      </c>
      <c r="AG1417" s="1" t="str">
        <f>IF(B1418=1,"",IF(שבוע_בדילוג[[#This Row],[הווסת פעיל?]]=1,IF(שבוע_בדילוג[[#This Row],[וסת קבוע אחרון]]=F1418,1,0),""))</f>
        <v/>
      </c>
      <c r="AH1417" s="1" t="str">
        <f>IF(B1418=1,"",IF(שבוע_בדילוג[[#This Row],[הווסת פעיל?]]=1,IF(OR(שבוע_בדילוג[[#This Row],[וסת קבוע אחרון]]=F1418,F1418=שבוע_בדילוג[[#This Row],[LengthofCycle]]),1,0),""))</f>
        <v/>
      </c>
      <c r="AI1417" s="1" t="str">
        <f>IF(B1418=1,"",IF(שבוע_בדילוג[[#This Row],[הווסת פעיל?]]=1,IF(OR(שבוע_בדילוג[[#This Row],[וסת קבוע אחרון]]=F1418,F1418=שבוע_בדילוג[[#This Row],[LengthofCycle]],AND(שבוע_בדילוג[[#This Row],[LengthofCycle]]&lt;&gt;שבוע_בדילוג[[#This Row],[וסת קבוע אחרון]],OR(F1418=28,F1418=29))),1,0),""))</f>
        <v/>
      </c>
      <c r="AJ1417" s="1" t="str">
        <f>IF(AND(שבוע_בדילוג[[#This Row],[הווסת פעיל?]]=1,B1418=1),1,"")</f>
        <v/>
      </c>
      <c r="AK1417" s="4">
        <f>IF(AND(שבוע_בדילוג[[#This Row],[הווסת פעיל?]]&lt;&gt;1,B1418&lt;&gt;1,B1418&lt;&gt;""),IF(שבוע_בדילוג[[#This Row],[LengthofCycle]]=F1418,1,0),"")</f>
        <v>0</v>
      </c>
      <c r="AL1417" s="4">
        <f>IF(AND(שבוע_בדילוג[[#This Row],[הווסת פעיל?]]&lt;&gt;1,B1418&lt;&gt;1,B1418&lt;&gt;""),IF(OR(שבוע_בדילוג[[#This Row],[LengthofCycle]]=F1418,F1418=29),1,0),"")</f>
        <v>0</v>
      </c>
      <c r="AM1417" s="4">
        <f>IF(AND(שבוע_בדילוג[[#This Row],[הווסת פעיל?]]&lt;&gt;1,B1418&lt;&gt;1,B1418&lt;&gt;""),IF(OR(שבוע_בדילוג[[#This Row],[LengthofCycle]]=F1418,F1418=29,F1418=28),1,0),"")</f>
        <v>0</v>
      </c>
    </row>
    <row r="1418" spans="1:39" x14ac:dyDescent="0.25">
      <c r="A1418" s="1" t="s">
        <v>170</v>
      </c>
      <c r="B1418" s="1">
        <v>6</v>
      </c>
      <c r="C1418" s="1">
        <v>0</v>
      </c>
      <c r="D1418" s="1">
        <v>1</v>
      </c>
      <c r="E1418" s="1">
        <v>0</v>
      </c>
      <c r="F1418" s="1">
        <v>27</v>
      </c>
      <c r="H1418" s="1">
        <f>שבוע_בדילוג[[#This Row],[LengthofCycle]]+1</f>
        <v>28</v>
      </c>
      <c r="I1418" s="1" t="str">
        <f>IF(IFERROR(LOOKUP(שבוע_בדילוג[[#This Row],[ClientID]],קביעויות[השבוע בדילוג]),FALSE)=שבוע_בדילוג[[#This Row],[ClientID]],1,"")</f>
        <v/>
      </c>
      <c r="J1418" s="1" t="str">
        <f>IF(AND(שבוע_בדילוג[[#This Row],[CycleNumber]]&gt;1,OR(B1419="",שבוע_בדילוג[[#This Row],[CycleNumber]]&gt;B1417)),IF(OR(AND(שבוע_בדילוג[[#This Row],[LengthofCycle]]=29,F1417=29),AND(שבוע_בדילוג[[#This Row],[LengthofCycle]]=36,F1417=36)),1,""),"")</f>
        <v/>
      </c>
      <c r="K1418" s="1" t="str">
        <f>IF(AND(שבוע_בדילוג[[#This Row],[וסת השבוע]]=1,J1417=1,שבוע_בדילוג[[#This Row],[CycleNumber]]&gt;B1417),1,"")</f>
        <v/>
      </c>
      <c r="L1418" s="1" t="str">
        <f>IF(שבוע_בדילוג[[#This Row],[CycleNumber]]=1,"",IF(שבוע_בדילוג[[#This Row],[וסת השבוע]]=1,0,IF(L1417="","",IF(L1417=0,IF(שבוע_בדילוג[[#This Row],[LengthofCycle]]=29,0,1),IF(L1417=1,IF(שבוע_בדילוג[[#This Row],[LengthofCycle]]+F1417=29*2,0,2),IF(L1417=2,IF(שבוע_בדילוג[[#This Row],[LengthofCycle]]+F1417+F1416=29*3,0,3),""))))))</f>
        <v/>
      </c>
      <c r="M1418" s="1" t="str">
        <f>IF(שבוע_בדילוג[[#This Row],[וסת השבוע]]=1,IF(שבוע_בדילוג[[#This Row],[וסת השבוע וההפלגה ביחד]]=1,M1417+1,0),IF(AND(שבוע_בדילוג[[#This Row],[CycleNumber]]&gt;B1417,שבוע_בדילוג[[#This Row],[CycleNumber]]&gt;1),IF(שבוע_בדילוג[[#This Row],[וסת השבוע פעיל?]]&lt;&gt;"",M1417+1,""),""))</f>
        <v/>
      </c>
      <c r="N1418" s="1" t="str">
        <f>IF(שבוע_בדילוג[[#This Row],[וסת השבוע פעיל?2]]="","",IF(AND(שבוע_בדילוג[[#This Row],[וסת השבוע פעיל?]]&lt;&gt;"",שבוע_בדילוג[[#This Row],[CycleNumber]]&lt;B1419,B1419&lt;&gt;"",שבוע_בדילוג[[#This Row],[וסת השבוע פעיל?]]&lt;3),IF(L1419=0,IF(AND(שבוע_בדילוג[[#This Row],[וסת השבוע פעיל?]]&gt;0,J1419=1),0,1),0),""))</f>
        <v/>
      </c>
      <c r="O1418" s="1" t="str">
        <f t="shared" si="108"/>
        <v/>
      </c>
      <c r="P1418" s="1" t="str">
        <f>IF(AND(שבוע_בדילוג[[#This Row],[חיזוי - שבוע]]=1,K1419=1),1,"")</f>
        <v/>
      </c>
      <c r="Q1418" s="1" t="str">
        <f>IF(AND(שבוע_בדילוג[[#This Row],[וסת השבוע פעיל?]]&lt;3,OR(שבוע_בדילוג[[#This Row],[CycleNumber]]&gt;B1419,B1419="")),1,"")</f>
        <v/>
      </c>
      <c r="R1418" s="1" t="str">
        <f>IF(AND(שבוע_בדילוג[[#This Row],[חיזוי - שבוע]]&lt;&gt;"",שבוע_בדילוג[[#This Row],[וסת השבוע פעיל?2]]=""),1,"")</f>
        <v/>
      </c>
      <c r="S1418" s="1" t="str">
        <f>IF(שבוע_בדילוג[[#This Row],[האישה קבעה וסת שבוע בדילוג?]]=1,IF(שבוע_בדילוג[[#This Row],[וסת השבוע פעיל?]]&lt;3,1,0),"")</f>
        <v/>
      </c>
      <c r="T14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8" s="1">
        <f t="shared" si="109"/>
        <v>0</v>
      </c>
      <c r="V1418" s="1">
        <f t="shared" si="110"/>
        <v>0</v>
      </c>
      <c r="W1418" s="1">
        <f t="shared" si="111"/>
        <v>0</v>
      </c>
      <c r="X1418" s="1" t="str">
        <f>IF(שבוע_בדילוג[[#This Row],[3 הפלגות זהות]]="","",IF(שבוע_בדילוג[[#This Row],[3 הפלגות זהות]]=1,שבוע_בדילוג[[#This Row],[LengthofCycle]],X1417))</f>
        <v/>
      </c>
      <c r="Y1418" s="1" t="str">
        <f>IF(שבוע_בדילוג[[#This Row],[וסת קבוע אחרון]]="","",IF(OR(שבוע_בדילוג[[#This Row],[LengthofCycle]]=שבוע_בדילוג[[#This Row],[וסת קבוע אחרון]],F1417=שבוע_בדילוג[[#This Row],[וסת קבוע אחרון]],F1416=שבוע_בדילוג[[#This Row],[וסת קבוע אחרון]]),1,0))</f>
        <v/>
      </c>
      <c r="Z1418" s="1" t="str">
        <f>IF(OR(שבוע_בדילוג[[#This Row],[הווסת פעיל?]]=0,שבוע_בדילוג[[#This Row],[הווסת פעיל?]]=""),"",SUM(Z1417,שבוע_בדילוג[[#This Row],[הווסת פעיל?]]))</f>
        <v/>
      </c>
      <c r="AA1418" s="1" t="str">
        <f>IF(AND(שבוע_בדילוג[[#This Row],[כמה מחזורים עד עקירה]]&lt;&gt;"",Z1419=""),שבוע_בדילוג[[#This Row],[כמה מחזורים עד עקירה]],"")</f>
        <v/>
      </c>
      <c r="AB1418" s="1" t="str">
        <f>IF(AND(שבוע_בדילוג[[#This Row],[הווסת פעיל?]]=1,שבוע_בדילוג[[#This Row],[וסת קבוע אחרון]]&lt;&gt;X1417),שבוע_בדילוג[[#This Row],[וסת קבוע אחרון]],"")</f>
        <v/>
      </c>
      <c r="AC1418" s="1" t="str">
        <f>IF(AND(שבוע_בדילוג[[#This Row],[הווסת פעיל?]]=1,Y1417=0,שבוע_בדילוג[[#This Row],[וסת קבוע אחרון]]=X1417),שבוע_בדילוג[[#This Row],[וסת קבוע אחרון]],"")</f>
        <v/>
      </c>
      <c r="AD1418" s="1" t="str">
        <f>IF(AND(שבוע_בדילוג[[#This Row],[הווסת פעיל?]]=1,Y1417=0,שבוע_בדילוג[[#This Row],[וסת קבוע אחרון]]&lt;&gt;X1417),1,"")</f>
        <v/>
      </c>
      <c r="AE1418" s="1" t="str">
        <f>IF(AND(שבוע_בדילוג[[#This Row],[הווסת פעיל?]]&lt;&gt;"",B1419=1),שבוע_בדילוג[[#This Row],[CycleNumber]],"")</f>
        <v/>
      </c>
      <c r="AF1418" s="1" t="str">
        <f>IF(AND(שבוע_בדילוג[[#This Row],[הווסת פעיל?]]&lt;&gt;"",Y1417=""),שבוע_בדילוג[[#This Row],[CycleNumber]],"")</f>
        <v/>
      </c>
      <c r="AG1418" s="1" t="str">
        <f>IF(B1419=1,"",IF(שבוע_בדילוג[[#This Row],[הווסת פעיל?]]=1,IF(שבוע_בדילוג[[#This Row],[וסת קבוע אחרון]]=F1419,1,0),""))</f>
        <v/>
      </c>
      <c r="AH1418" s="1" t="str">
        <f>IF(B1419=1,"",IF(שבוע_בדילוג[[#This Row],[הווסת פעיל?]]=1,IF(OR(שבוע_בדילוג[[#This Row],[וסת קבוע אחרון]]=F1419,F1419=שבוע_בדילוג[[#This Row],[LengthofCycle]]),1,0),""))</f>
        <v/>
      </c>
      <c r="AI1418" s="1" t="str">
        <f>IF(B1419=1,"",IF(שבוע_בדילוג[[#This Row],[הווסת פעיל?]]=1,IF(OR(שבוע_בדילוג[[#This Row],[וסת קבוע אחרון]]=F1419,F1419=שבוע_בדילוג[[#This Row],[LengthofCycle]],AND(שבוע_בדילוג[[#This Row],[LengthofCycle]]&lt;&gt;שבוע_בדילוג[[#This Row],[וסת קבוע אחרון]],OR(F1419=28,F1419=29))),1,0),""))</f>
        <v/>
      </c>
      <c r="AJ1418" s="1" t="str">
        <f>IF(AND(שבוע_בדילוג[[#This Row],[הווסת פעיל?]]=1,B1419=1),1,"")</f>
        <v/>
      </c>
      <c r="AK1418" s="4">
        <f>IF(AND(שבוע_בדילוג[[#This Row],[הווסת פעיל?]]&lt;&gt;1,B1419&lt;&gt;1,B1419&lt;&gt;""),IF(שבוע_בדילוג[[#This Row],[LengthofCycle]]=F1419,1,0),"")</f>
        <v>0</v>
      </c>
      <c r="AL1418" s="4">
        <f>IF(AND(שבוע_בדילוג[[#This Row],[הווסת פעיל?]]&lt;&gt;1,B1419&lt;&gt;1,B1419&lt;&gt;""),IF(OR(שבוע_בדילוג[[#This Row],[LengthofCycle]]=F1419,F1419=29),1,0),"")</f>
        <v>0</v>
      </c>
      <c r="AM1418" s="4">
        <f>IF(AND(שבוע_בדילוג[[#This Row],[הווסת פעיל?]]&lt;&gt;1,B1419&lt;&gt;1,B1419&lt;&gt;""),IF(OR(שבוע_בדילוג[[#This Row],[LengthofCycle]]=F1419,F1419=29,F1419=28),1,0),"")</f>
        <v>0</v>
      </c>
    </row>
    <row r="1419" spans="1:39" x14ac:dyDescent="0.25">
      <c r="A1419" s="1" t="s">
        <v>170</v>
      </c>
      <c r="B1419" s="1">
        <v>7</v>
      </c>
      <c r="C1419" s="1">
        <v>0</v>
      </c>
      <c r="D1419" s="1">
        <v>1</v>
      </c>
      <c r="E1419" s="1">
        <v>0</v>
      </c>
      <c r="F1419" s="1">
        <v>25</v>
      </c>
      <c r="H1419" s="1">
        <f>שבוע_בדילוג[[#This Row],[LengthofCycle]]+1</f>
        <v>26</v>
      </c>
      <c r="I1419" s="1" t="str">
        <f>IF(IFERROR(LOOKUP(שבוע_בדילוג[[#This Row],[ClientID]],קביעויות[השבוע בדילוג]),FALSE)=שבוע_בדילוג[[#This Row],[ClientID]],1,"")</f>
        <v/>
      </c>
      <c r="J1419" s="1" t="str">
        <f>IF(AND(שבוע_בדילוג[[#This Row],[CycleNumber]]&gt;1,OR(B1420="",שבוע_בדילוג[[#This Row],[CycleNumber]]&gt;B1418)),IF(OR(AND(שבוע_בדילוג[[#This Row],[LengthofCycle]]=29,F1418=29),AND(שבוע_בדילוג[[#This Row],[LengthofCycle]]=36,F1418=36)),1,""),"")</f>
        <v/>
      </c>
      <c r="K1419" s="1" t="str">
        <f>IF(AND(שבוע_בדילוג[[#This Row],[וסת השבוע]]=1,J1418=1,שבוע_בדילוג[[#This Row],[CycleNumber]]&gt;B1418),1,"")</f>
        <v/>
      </c>
      <c r="L1419" s="1" t="str">
        <f>IF(שבוע_בדילוג[[#This Row],[CycleNumber]]=1,"",IF(שבוע_בדילוג[[#This Row],[וסת השבוע]]=1,0,IF(L1418="","",IF(L1418=0,IF(שבוע_בדילוג[[#This Row],[LengthofCycle]]=29,0,1),IF(L1418=1,IF(שבוע_בדילוג[[#This Row],[LengthofCycle]]+F1418=29*2,0,2),IF(L1418=2,IF(שבוע_בדילוג[[#This Row],[LengthofCycle]]+F1418+F1417=29*3,0,3),""))))))</f>
        <v/>
      </c>
      <c r="M1419" s="1" t="str">
        <f>IF(שבוע_בדילוג[[#This Row],[וסת השבוע]]=1,IF(שבוע_בדילוג[[#This Row],[וסת השבוע וההפלגה ביחד]]=1,M1418+1,0),IF(AND(שבוע_בדילוג[[#This Row],[CycleNumber]]&gt;B1418,שבוע_בדילוג[[#This Row],[CycleNumber]]&gt;1),IF(שבוע_בדילוג[[#This Row],[וסת השבוע פעיל?]]&lt;&gt;"",M1418+1,""),""))</f>
        <v/>
      </c>
      <c r="N1419" s="1" t="str">
        <f>IF(שבוע_בדילוג[[#This Row],[וסת השבוע פעיל?2]]="","",IF(AND(שבוע_בדילוג[[#This Row],[וסת השבוע פעיל?]]&lt;&gt;"",שבוע_בדילוג[[#This Row],[CycleNumber]]&lt;B1420,B1420&lt;&gt;"",שבוע_בדילוג[[#This Row],[וסת השבוע פעיל?]]&lt;3),IF(L1420=0,IF(AND(שבוע_בדילוג[[#This Row],[וסת השבוע פעיל?]]&gt;0,J1420=1),0,1),0),""))</f>
        <v/>
      </c>
      <c r="O1419" s="1" t="str">
        <f t="shared" si="108"/>
        <v/>
      </c>
      <c r="P1419" s="1" t="str">
        <f>IF(AND(שבוע_בדילוג[[#This Row],[חיזוי - שבוע]]=1,K1420=1),1,"")</f>
        <v/>
      </c>
      <c r="Q1419" s="1" t="str">
        <f>IF(AND(שבוע_בדילוג[[#This Row],[וסת השבוע פעיל?]]&lt;3,OR(שבוע_בדילוג[[#This Row],[CycleNumber]]&gt;B1420,B1420="")),1,"")</f>
        <v/>
      </c>
      <c r="R1419" s="1" t="str">
        <f>IF(AND(שבוע_בדילוג[[#This Row],[חיזוי - שבוע]]&lt;&gt;"",שבוע_בדילוג[[#This Row],[וסת השבוע פעיל?2]]=""),1,"")</f>
        <v/>
      </c>
      <c r="S1419" s="1" t="str">
        <f>IF(שבוע_בדילוג[[#This Row],[האישה קבעה וסת שבוע בדילוג?]]=1,IF(שבוע_בדילוג[[#This Row],[וסת השבוע פעיל?]]&lt;3,1,0),"")</f>
        <v/>
      </c>
      <c r="T14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19" s="1">
        <f t="shared" si="109"/>
        <v>0</v>
      </c>
      <c r="V1419" s="1">
        <f t="shared" si="110"/>
        <v>0</v>
      </c>
      <c r="W1419" s="1">
        <f t="shared" si="111"/>
        <v>0</v>
      </c>
      <c r="X1419" s="1" t="str">
        <f>IF(שבוע_בדילוג[[#This Row],[3 הפלגות זהות]]="","",IF(שבוע_בדילוג[[#This Row],[3 הפלגות זהות]]=1,שבוע_בדילוג[[#This Row],[LengthofCycle]],X1418))</f>
        <v/>
      </c>
      <c r="Y1419" s="1" t="str">
        <f>IF(שבוע_בדילוג[[#This Row],[וסת קבוע אחרון]]="","",IF(OR(שבוע_בדילוג[[#This Row],[LengthofCycle]]=שבוע_בדילוג[[#This Row],[וסת קבוע אחרון]],F1418=שבוע_בדילוג[[#This Row],[וסת קבוע אחרון]],F1417=שבוע_בדילוג[[#This Row],[וסת קבוע אחרון]]),1,0))</f>
        <v/>
      </c>
      <c r="Z1419" s="1" t="str">
        <f>IF(OR(שבוע_בדילוג[[#This Row],[הווסת פעיל?]]=0,שבוע_בדילוג[[#This Row],[הווסת פעיל?]]=""),"",SUM(Z1418,שבוע_בדילוג[[#This Row],[הווסת פעיל?]]))</f>
        <v/>
      </c>
      <c r="AA1419" s="1" t="str">
        <f>IF(AND(שבוע_בדילוג[[#This Row],[כמה מחזורים עד עקירה]]&lt;&gt;"",Z1420=""),שבוע_בדילוג[[#This Row],[כמה מחזורים עד עקירה]],"")</f>
        <v/>
      </c>
      <c r="AB1419" s="1" t="str">
        <f>IF(AND(שבוע_בדילוג[[#This Row],[הווסת פעיל?]]=1,שבוע_בדילוג[[#This Row],[וסת קבוע אחרון]]&lt;&gt;X1418),שבוע_בדילוג[[#This Row],[וסת קבוע אחרון]],"")</f>
        <v/>
      </c>
      <c r="AC1419" s="1" t="str">
        <f>IF(AND(שבוע_בדילוג[[#This Row],[הווסת פעיל?]]=1,Y1418=0,שבוע_בדילוג[[#This Row],[וסת קבוע אחרון]]=X1418),שבוע_בדילוג[[#This Row],[וסת קבוע אחרון]],"")</f>
        <v/>
      </c>
      <c r="AD1419" s="1" t="str">
        <f>IF(AND(שבוע_בדילוג[[#This Row],[הווסת פעיל?]]=1,Y1418=0,שבוע_בדילוג[[#This Row],[וסת קבוע אחרון]]&lt;&gt;X1418),1,"")</f>
        <v/>
      </c>
      <c r="AE1419" s="1" t="str">
        <f>IF(AND(שבוע_בדילוג[[#This Row],[הווסת פעיל?]]&lt;&gt;"",B1420=1),שבוע_בדילוג[[#This Row],[CycleNumber]],"")</f>
        <v/>
      </c>
      <c r="AF1419" s="1" t="str">
        <f>IF(AND(שבוע_בדילוג[[#This Row],[הווסת פעיל?]]&lt;&gt;"",Y1418=""),שבוע_בדילוג[[#This Row],[CycleNumber]],"")</f>
        <v/>
      </c>
      <c r="AG1419" s="1" t="str">
        <f>IF(B1420=1,"",IF(שבוע_בדילוג[[#This Row],[הווסת פעיל?]]=1,IF(שבוע_בדילוג[[#This Row],[וסת קבוע אחרון]]=F1420,1,0),""))</f>
        <v/>
      </c>
      <c r="AH1419" s="1" t="str">
        <f>IF(B1420=1,"",IF(שבוע_בדילוג[[#This Row],[הווסת פעיל?]]=1,IF(OR(שבוע_בדילוג[[#This Row],[וסת קבוע אחרון]]=F1420,F1420=שבוע_בדילוג[[#This Row],[LengthofCycle]]),1,0),""))</f>
        <v/>
      </c>
      <c r="AI1419" s="1" t="str">
        <f>IF(B1420=1,"",IF(שבוע_בדילוג[[#This Row],[הווסת פעיל?]]=1,IF(OR(שבוע_בדילוג[[#This Row],[וסת קבוע אחרון]]=F1420,F1420=שבוע_בדילוג[[#This Row],[LengthofCycle]],AND(שבוע_בדילוג[[#This Row],[LengthofCycle]]&lt;&gt;שבוע_בדילוג[[#This Row],[וסת קבוע אחרון]],OR(F1420=28,F1420=29))),1,0),""))</f>
        <v/>
      </c>
      <c r="AJ1419" s="1" t="str">
        <f>IF(AND(שבוע_בדילוג[[#This Row],[הווסת פעיל?]]=1,B1420=1),1,"")</f>
        <v/>
      </c>
      <c r="AK1419" s="4">
        <f>IF(AND(שבוע_בדילוג[[#This Row],[הווסת פעיל?]]&lt;&gt;1,B1420&lt;&gt;1,B1420&lt;&gt;""),IF(שבוע_בדילוג[[#This Row],[LengthofCycle]]=F1420,1,0),"")</f>
        <v>0</v>
      </c>
      <c r="AL1419" s="4">
        <f>IF(AND(שבוע_בדילוג[[#This Row],[הווסת פעיל?]]&lt;&gt;1,B1420&lt;&gt;1,B1420&lt;&gt;""),IF(OR(שבוע_בדילוג[[#This Row],[LengthofCycle]]=F1420,F1420=29),1,0),"")</f>
        <v>0</v>
      </c>
      <c r="AM1419" s="4">
        <f>IF(AND(שבוע_בדילוג[[#This Row],[הווסת פעיל?]]&lt;&gt;1,B1420&lt;&gt;1,B1420&lt;&gt;""),IF(OR(שבוע_בדילוג[[#This Row],[LengthofCycle]]=F1420,F1420=29,F1420=28),1,0),"")</f>
        <v>0</v>
      </c>
    </row>
    <row r="1420" spans="1:39" x14ac:dyDescent="0.25">
      <c r="A1420" s="1" t="s">
        <v>170</v>
      </c>
      <c r="B1420" s="1">
        <v>8</v>
      </c>
      <c r="C1420" s="1">
        <v>0</v>
      </c>
      <c r="D1420" s="1">
        <v>1</v>
      </c>
      <c r="E1420" s="1">
        <v>0</v>
      </c>
      <c r="F1420" s="1">
        <v>26</v>
      </c>
      <c r="H1420" s="1">
        <f>שבוע_בדילוג[[#This Row],[LengthofCycle]]+1</f>
        <v>27</v>
      </c>
      <c r="I1420" s="1" t="str">
        <f>IF(IFERROR(LOOKUP(שבוע_בדילוג[[#This Row],[ClientID]],קביעויות[השבוע בדילוג]),FALSE)=שבוע_בדילוג[[#This Row],[ClientID]],1,"")</f>
        <v/>
      </c>
      <c r="J1420" s="1" t="str">
        <f>IF(AND(שבוע_בדילוג[[#This Row],[CycleNumber]]&gt;1,OR(B1421="",שבוע_בדילוג[[#This Row],[CycleNumber]]&gt;B1419)),IF(OR(AND(שבוע_בדילוג[[#This Row],[LengthofCycle]]=29,F1419=29),AND(שבוע_בדילוג[[#This Row],[LengthofCycle]]=36,F1419=36)),1,""),"")</f>
        <v/>
      </c>
      <c r="K1420" s="1" t="str">
        <f>IF(AND(שבוע_בדילוג[[#This Row],[וסת השבוע]]=1,J1419=1,שבוע_בדילוג[[#This Row],[CycleNumber]]&gt;B1419),1,"")</f>
        <v/>
      </c>
      <c r="L1420" s="1" t="str">
        <f>IF(שבוע_בדילוג[[#This Row],[CycleNumber]]=1,"",IF(שבוע_בדילוג[[#This Row],[וסת השבוע]]=1,0,IF(L1419="","",IF(L1419=0,IF(שבוע_בדילוג[[#This Row],[LengthofCycle]]=29,0,1),IF(L1419=1,IF(שבוע_בדילוג[[#This Row],[LengthofCycle]]+F1419=29*2,0,2),IF(L1419=2,IF(שבוע_בדילוג[[#This Row],[LengthofCycle]]+F1419+F1418=29*3,0,3),""))))))</f>
        <v/>
      </c>
      <c r="M1420" s="1" t="str">
        <f>IF(שבוע_בדילוג[[#This Row],[וסת השבוע]]=1,IF(שבוע_בדילוג[[#This Row],[וסת השבוע וההפלגה ביחד]]=1,M1419+1,0),IF(AND(שבוע_בדילוג[[#This Row],[CycleNumber]]&gt;B1419,שבוע_בדילוג[[#This Row],[CycleNumber]]&gt;1),IF(שבוע_בדילוג[[#This Row],[וסת השבוע פעיל?]]&lt;&gt;"",M1419+1,""),""))</f>
        <v/>
      </c>
      <c r="N1420" s="1" t="str">
        <f>IF(שבוע_בדילוג[[#This Row],[וסת השבוע פעיל?2]]="","",IF(AND(שבוע_בדילוג[[#This Row],[וסת השבוע פעיל?]]&lt;&gt;"",שבוע_בדילוג[[#This Row],[CycleNumber]]&lt;B1421,B1421&lt;&gt;"",שבוע_בדילוג[[#This Row],[וסת השבוע פעיל?]]&lt;3),IF(L1421=0,IF(AND(שבוע_בדילוג[[#This Row],[וסת השבוע פעיל?]]&gt;0,J1421=1),0,1),0),""))</f>
        <v/>
      </c>
      <c r="O1420" s="1" t="str">
        <f t="shared" si="108"/>
        <v/>
      </c>
      <c r="P1420" s="1" t="str">
        <f>IF(AND(שבוע_בדילוג[[#This Row],[חיזוי - שבוע]]=1,K1421=1),1,"")</f>
        <v/>
      </c>
      <c r="Q1420" s="1" t="str">
        <f>IF(AND(שבוע_בדילוג[[#This Row],[וסת השבוע פעיל?]]&lt;3,OR(שבוע_בדילוג[[#This Row],[CycleNumber]]&gt;B1421,B1421="")),1,"")</f>
        <v/>
      </c>
      <c r="R1420" s="1" t="str">
        <f>IF(AND(שבוע_בדילוג[[#This Row],[חיזוי - שבוע]]&lt;&gt;"",שבוע_בדילוג[[#This Row],[וסת השבוע פעיל?2]]=""),1,"")</f>
        <v/>
      </c>
      <c r="S1420" s="1" t="str">
        <f>IF(שבוע_בדילוג[[#This Row],[האישה קבעה וסת שבוע בדילוג?]]=1,IF(שבוע_בדילוג[[#This Row],[וסת השבוע פעיל?]]&lt;3,1,0),"")</f>
        <v/>
      </c>
      <c r="T14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0" s="1">
        <f t="shared" si="109"/>
        <v>0</v>
      </c>
      <c r="V1420" s="1">
        <f t="shared" si="110"/>
        <v>0</v>
      </c>
      <c r="W1420" s="1">
        <f t="shared" si="111"/>
        <v>0</v>
      </c>
      <c r="X1420" s="1" t="str">
        <f>IF(שבוע_בדילוג[[#This Row],[3 הפלגות זהות]]="","",IF(שבוע_בדילוג[[#This Row],[3 הפלגות זהות]]=1,שבוע_בדילוג[[#This Row],[LengthofCycle]],X1419))</f>
        <v/>
      </c>
      <c r="Y1420" s="1" t="str">
        <f>IF(שבוע_בדילוג[[#This Row],[וסת קבוע אחרון]]="","",IF(OR(שבוע_בדילוג[[#This Row],[LengthofCycle]]=שבוע_בדילוג[[#This Row],[וסת קבוע אחרון]],F1419=שבוע_בדילוג[[#This Row],[וסת קבוע אחרון]],F1418=שבוע_בדילוג[[#This Row],[וסת קבוע אחרון]]),1,0))</f>
        <v/>
      </c>
      <c r="Z1420" s="1" t="str">
        <f>IF(OR(שבוע_בדילוג[[#This Row],[הווסת פעיל?]]=0,שבוע_בדילוג[[#This Row],[הווסת פעיל?]]=""),"",SUM(Z1419,שבוע_בדילוג[[#This Row],[הווסת פעיל?]]))</f>
        <v/>
      </c>
      <c r="AA1420" s="1" t="str">
        <f>IF(AND(שבוע_בדילוג[[#This Row],[כמה מחזורים עד עקירה]]&lt;&gt;"",Z1421=""),שבוע_בדילוג[[#This Row],[כמה מחזורים עד עקירה]],"")</f>
        <v/>
      </c>
      <c r="AB1420" s="1" t="str">
        <f>IF(AND(שבוע_בדילוג[[#This Row],[הווסת פעיל?]]=1,שבוע_בדילוג[[#This Row],[וסת קבוע אחרון]]&lt;&gt;X1419),שבוע_בדילוג[[#This Row],[וסת קבוע אחרון]],"")</f>
        <v/>
      </c>
      <c r="AC1420" s="1" t="str">
        <f>IF(AND(שבוע_בדילוג[[#This Row],[הווסת פעיל?]]=1,Y1419=0,שבוע_בדילוג[[#This Row],[וסת קבוע אחרון]]=X1419),שבוע_בדילוג[[#This Row],[וסת קבוע אחרון]],"")</f>
        <v/>
      </c>
      <c r="AD1420" s="1" t="str">
        <f>IF(AND(שבוע_בדילוג[[#This Row],[הווסת פעיל?]]=1,Y1419=0,שבוע_בדילוג[[#This Row],[וסת קבוע אחרון]]&lt;&gt;X1419),1,"")</f>
        <v/>
      </c>
      <c r="AE1420" s="1" t="str">
        <f>IF(AND(שבוע_בדילוג[[#This Row],[הווסת פעיל?]]&lt;&gt;"",B1421=1),שבוע_בדילוג[[#This Row],[CycleNumber]],"")</f>
        <v/>
      </c>
      <c r="AF1420" s="1" t="str">
        <f>IF(AND(שבוע_בדילוג[[#This Row],[הווסת פעיל?]]&lt;&gt;"",Y1419=""),שבוע_בדילוג[[#This Row],[CycleNumber]],"")</f>
        <v/>
      </c>
      <c r="AG1420" s="1" t="str">
        <f>IF(B1421=1,"",IF(שבוע_בדילוג[[#This Row],[הווסת פעיל?]]=1,IF(שבוע_בדילוג[[#This Row],[וסת קבוע אחרון]]=F1421,1,0),""))</f>
        <v/>
      </c>
      <c r="AH1420" s="1" t="str">
        <f>IF(B1421=1,"",IF(שבוע_בדילוג[[#This Row],[הווסת פעיל?]]=1,IF(OR(שבוע_בדילוג[[#This Row],[וסת קבוע אחרון]]=F1421,F1421=שבוע_בדילוג[[#This Row],[LengthofCycle]]),1,0),""))</f>
        <v/>
      </c>
      <c r="AI1420" s="1" t="str">
        <f>IF(B1421=1,"",IF(שבוע_בדילוג[[#This Row],[הווסת פעיל?]]=1,IF(OR(שבוע_בדילוג[[#This Row],[וסת קבוע אחרון]]=F1421,F1421=שבוע_בדילוג[[#This Row],[LengthofCycle]],AND(שבוע_בדילוג[[#This Row],[LengthofCycle]]&lt;&gt;שבוע_בדילוג[[#This Row],[וסת קבוע אחרון]],OR(F1421=28,F1421=29))),1,0),""))</f>
        <v/>
      </c>
      <c r="AJ1420" s="1" t="str">
        <f>IF(AND(שבוע_בדילוג[[#This Row],[הווסת פעיל?]]=1,B1421=1),1,"")</f>
        <v/>
      </c>
      <c r="AK1420" s="4">
        <f>IF(AND(שבוע_בדילוג[[#This Row],[הווסת פעיל?]]&lt;&gt;1,B1421&lt;&gt;1,B1421&lt;&gt;""),IF(שבוע_בדילוג[[#This Row],[LengthofCycle]]=F1421,1,0),"")</f>
        <v>0</v>
      </c>
      <c r="AL1420" s="4">
        <f>IF(AND(שבוע_בדילוג[[#This Row],[הווסת פעיל?]]&lt;&gt;1,B1421&lt;&gt;1,B1421&lt;&gt;""),IF(OR(שבוע_בדילוג[[#This Row],[LengthofCycle]]=F1421,F1421=29),1,0),"")</f>
        <v>0</v>
      </c>
      <c r="AM1420" s="4">
        <f>IF(AND(שבוע_בדילוג[[#This Row],[הווסת פעיל?]]&lt;&gt;1,B1421&lt;&gt;1,B1421&lt;&gt;""),IF(OR(שבוע_בדילוג[[#This Row],[LengthofCycle]]=F1421,F1421=29,F1421=28),1,0),"")</f>
        <v>0</v>
      </c>
    </row>
    <row r="1421" spans="1:39" x14ac:dyDescent="0.25">
      <c r="A1421" s="1" t="s">
        <v>170</v>
      </c>
      <c r="B1421" s="1">
        <v>9</v>
      </c>
      <c r="C1421" s="1">
        <v>0</v>
      </c>
      <c r="D1421" s="1">
        <v>1</v>
      </c>
      <c r="E1421" s="1">
        <v>0</v>
      </c>
      <c r="F1421" s="1">
        <v>23</v>
      </c>
      <c r="H1421" s="1">
        <f>שבוע_בדילוג[[#This Row],[LengthofCycle]]+1</f>
        <v>24</v>
      </c>
      <c r="I1421" s="1" t="str">
        <f>IF(IFERROR(LOOKUP(שבוע_בדילוג[[#This Row],[ClientID]],קביעויות[השבוע בדילוג]),FALSE)=שבוע_בדילוג[[#This Row],[ClientID]],1,"")</f>
        <v/>
      </c>
      <c r="J1421" s="1" t="str">
        <f>IF(AND(שבוע_בדילוג[[#This Row],[CycleNumber]]&gt;1,OR(B1422="",שבוע_בדילוג[[#This Row],[CycleNumber]]&gt;B1420)),IF(OR(AND(שבוע_בדילוג[[#This Row],[LengthofCycle]]=29,F1420=29),AND(שבוע_בדילוג[[#This Row],[LengthofCycle]]=36,F1420=36)),1,""),"")</f>
        <v/>
      </c>
      <c r="K1421" s="1" t="str">
        <f>IF(AND(שבוע_בדילוג[[#This Row],[וסת השבוע]]=1,J1420=1,שבוע_בדילוג[[#This Row],[CycleNumber]]&gt;B1420),1,"")</f>
        <v/>
      </c>
      <c r="L1421" s="1" t="str">
        <f>IF(שבוע_בדילוג[[#This Row],[CycleNumber]]=1,"",IF(שבוע_בדילוג[[#This Row],[וסת השבוע]]=1,0,IF(L1420="","",IF(L1420=0,IF(שבוע_בדילוג[[#This Row],[LengthofCycle]]=29,0,1),IF(L1420=1,IF(שבוע_בדילוג[[#This Row],[LengthofCycle]]+F1420=29*2,0,2),IF(L1420=2,IF(שבוע_בדילוג[[#This Row],[LengthofCycle]]+F1420+F1419=29*3,0,3),""))))))</f>
        <v/>
      </c>
      <c r="M1421" s="1" t="str">
        <f>IF(שבוע_בדילוג[[#This Row],[וסת השבוע]]=1,IF(שבוע_בדילוג[[#This Row],[וסת השבוע וההפלגה ביחד]]=1,M1420+1,0),IF(AND(שבוע_בדילוג[[#This Row],[CycleNumber]]&gt;B1420,שבוע_בדילוג[[#This Row],[CycleNumber]]&gt;1),IF(שבוע_בדילוג[[#This Row],[וסת השבוע פעיל?]]&lt;&gt;"",M1420+1,""),""))</f>
        <v/>
      </c>
      <c r="N1421" s="1" t="str">
        <f>IF(שבוע_בדילוג[[#This Row],[וסת השבוע פעיל?2]]="","",IF(AND(שבוע_בדילוג[[#This Row],[וסת השבוע פעיל?]]&lt;&gt;"",שבוע_בדילוג[[#This Row],[CycleNumber]]&lt;B1422,B1422&lt;&gt;"",שבוע_בדילוג[[#This Row],[וסת השבוע פעיל?]]&lt;3),IF(L1422=0,IF(AND(שבוע_בדילוג[[#This Row],[וסת השבוע פעיל?]]&gt;0,J1422=1),0,1),0),""))</f>
        <v/>
      </c>
      <c r="O1421" s="1" t="str">
        <f t="shared" si="108"/>
        <v/>
      </c>
      <c r="P1421" s="1" t="str">
        <f>IF(AND(שבוע_בדילוג[[#This Row],[חיזוי - שבוע]]=1,K1422=1),1,"")</f>
        <v/>
      </c>
      <c r="Q1421" s="1" t="str">
        <f>IF(AND(שבוע_בדילוג[[#This Row],[וסת השבוע פעיל?]]&lt;3,OR(שבוע_בדילוג[[#This Row],[CycleNumber]]&gt;B1422,B1422="")),1,"")</f>
        <v/>
      </c>
      <c r="R1421" s="1" t="str">
        <f>IF(AND(שבוע_בדילוג[[#This Row],[חיזוי - שבוע]]&lt;&gt;"",שבוע_בדילוג[[#This Row],[וסת השבוע פעיל?2]]=""),1,"")</f>
        <v/>
      </c>
      <c r="S1421" s="1" t="str">
        <f>IF(שבוע_בדילוג[[#This Row],[האישה קבעה וסת שבוע בדילוג?]]=1,IF(שבוע_בדילוג[[#This Row],[וסת השבוע פעיל?]]&lt;3,1,0),"")</f>
        <v/>
      </c>
      <c r="T14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1" s="1">
        <f t="shared" si="109"/>
        <v>0</v>
      </c>
      <c r="V1421" s="1">
        <f t="shared" si="110"/>
        <v>0</v>
      </c>
      <c r="W1421" s="1">
        <f t="shared" si="111"/>
        <v>0</v>
      </c>
      <c r="X1421" s="1" t="str">
        <f>IF(שבוע_בדילוג[[#This Row],[3 הפלגות זהות]]="","",IF(שבוע_בדילוג[[#This Row],[3 הפלגות זהות]]=1,שבוע_בדילוג[[#This Row],[LengthofCycle]],X1420))</f>
        <v/>
      </c>
      <c r="Y1421" s="1" t="str">
        <f>IF(שבוע_בדילוג[[#This Row],[וסת קבוע אחרון]]="","",IF(OR(שבוע_בדילוג[[#This Row],[LengthofCycle]]=שבוע_בדילוג[[#This Row],[וסת קבוע אחרון]],F1420=שבוע_בדילוג[[#This Row],[וסת קבוע אחרון]],F1419=שבוע_בדילוג[[#This Row],[וסת קבוע אחרון]]),1,0))</f>
        <v/>
      </c>
      <c r="Z1421" s="1" t="str">
        <f>IF(OR(שבוע_בדילוג[[#This Row],[הווסת פעיל?]]=0,שבוע_בדילוג[[#This Row],[הווסת פעיל?]]=""),"",SUM(Z1420,שבוע_בדילוג[[#This Row],[הווסת פעיל?]]))</f>
        <v/>
      </c>
      <c r="AA1421" s="1" t="str">
        <f>IF(AND(שבוע_בדילוג[[#This Row],[כמה מחזורים עד עקירה]]&lt;&gt;"",Z1422=""),שבוע_בדילוג[[#This Row],[כמה מחזורים עד עקירה]],"")</f>
        <v/>
      </c>
      <c r="AB1421" s="1" t="str">
        <f>IF(AND(שבוע_בדילוג[[#This Row],[הווסת פעיל?]]=1,שבוע_בדילוג[[#This Row],[וסת קבוע אחרון]]&lt;&gt;X1420),שבוע_בדילוג[[#This Row],[וסת קבוע אחרון]],"")</f>
        <v/>
      </c>
      <c r="AC1421" s="1" t="str">
        <f>IF(AND(שבוע_בדילוג[[#This Row],[הווסת פעיל?]]=1,Y1420=0,שבוע_בדילוג[[#This Row],[וסת קבוע אחרון]]=X1420),שבוע_בדילוג[[#This Row],[וסת קבוע אחרון]],"")</f>
        <v/>
      </c>
      <c r="AD1421" s="1" t="str">
        <f>IF(AND(שבוע_בדילוג[[#This Row],[הווסת פעיל?]]=1,Y1420=0,שבוע_בדילוג[[#This Row],[וסת קבוע אחרון]]&lt;&gt;X1420),1,"")</f>
        <v/>
      </c>
      <c r="AE1421" s="1" t="str">
        <f>IF(AND(שבוע_בדילוג[[#This Row],[הווסת פעיל?]]&lt;&gt;"",B1422=1),שבוע_בדילוג[[#This Row],[CycleNumber]],"")</f>
        <v/>
      </c>
      <c r="AF1421" s="1" t="str">
        <f>IF(AND(שבוע_בדילוג[[#This Row],[הווסת פעיל?]]&lt;&gt;"",Y1420=""),שבוע_בדילוג[[#This Row],[CycleNumber]],"")</f>
        <v/>
      </c>
      <c r="AG1421" s="1" t="str">
        <f>IF(B1422=1,"",IF(שבוע_בדילוג[[#This Row],[הווסת פעיל?]]=1,IF(שבוע_בדילוג[[#This Row],[וסת קבוע אחרון]]=F1422,1,0),""))</f>
        <v/>
      </c>
      <c r="AH1421" s="1" t="str">
        <f>IF(B1422=1,"",IF(שבוע_בדילוג[[#This Row],[הווסת פעיל?]]=1,IF(OR(שבוע_בדילוג[[#This Row],[וסת קבוע אחרון]]=F1422,F1422=שבוע_בדילוג[[#This Row],[LengthofCycle]]),1,0),""))</f>
        <v/>
      </c>
      <c r="AI1421" s="1" t="str">
        <f>IF(B1422=1,"",IF(שבוע_בדילוג[[#This Row],[הווסת פעיל?]]=1,IF(OR(שבוע_בדילוג[[#This Row],[וסת קבוע אחרון]]=F1422,F1422=שבוע_בדילוג[[#This Row],[LengthofCycle]],AND(שבוע_בדילוג[[#This Row],[LengthofCycle]]&lt;&gt;שבוע_בדילוג[[#This Row],[וסת קבוע אחרון]],OR(F1422=28,F1422=29))),1,0),""))</f>
        <v/>
      </c>
      <c r="AJ1421" s="1" t="str">
        <f>IF(AND(שבוע_בדילוג[[#This Row],[הווסת פעיל?]]=1,B1422=1),1,"")</f>
        <v/>
      </c>
      <c r="AK1421" s="4">
        <f>IF(AND(שבוע_בדילוג[[#This Row],[הווסת פעיל?]]&lt;&gt;1,B1422&lt;&gt;1,B1422&lt;&gt;""),IF(שבוע_בדילוג[[#This Row],[LengthofCycle]]=F1422,1,0),"")</f>
        <v>0</v>
      </c>
      <c r="AL1421" s="4">
        <f>IF(AND(שבוע_בדילוג[[#This Row],[הווסת פעיל?]]&lt;&gt;1,B1422&lt;&gt;1,B1422&lt;&gt;""),IF(OR(שבוע_בדילוג[[#This Row],[LengthofCycle]]=F1422,F1422=29),1,0),"")</f>
        <v>0</v>
      </c>
      <c r="AM1421" s="4">
        <f>IF(AND(שבוע_בדילוג[[#This Row],[הווסת פעיל?]]&lt;&gt;1,B1422&lt;&gt;1,B1422&lt;&gt;""),IF(OR(שבוע_בדילוג[[#This Row],[LengthofCycle]]=F1422,F1422=29,F1422=28),1,0),"")</f>
        <v>0</v>
      </c>
    </row>
    <row r="1422" spans="1:39" x14ac:dyDescent="0.25">
      <c r="A1422" s="1" t="s">
        <v>170</v>
      </c>
      <c r="B1422" s="1">
        <v>10</v>
      </c>
      <c r="C1422" s="1">
        <v>0</v>
      </c>
      <c r="D1422" s="1">
        <v>1</v>
      </c>
      <c r="E1422" s="1">
        <v>0</v>
      </c>
      <c r="F1422" s="1">
        <v>25</v>
      </c>
      <c r="H1422" s="1">
        <f>שבוע_בדילוג[[#This Row],[LengthofCycle]]+1</f>
        <v>26</v>
      </c>
      <c r="I1422" s="1" t="str">
        <f>IF(IFERROR(LOOKUP(שבוע_בדילוג[[#This Row],[ClientID]],קביעויות[השבוע בדילוג]),FALSE)=שבוע_בדילוג[[#This Row],[ClientID]],1,"")</f>
        <v/>
      </c>
      <c r="J1422" s="1" t="str">
        <f>IF(AND(שבוע_בדילוג[[#This Row],[CycleNumber]]&gt;1,OR(B1423="",שבוע_בדילוג[[#This Row],[CycleNumber]]&gt;B1421)),IF(OR(AND(שבוע_בדילוג[[#This Row],[LengthofCycle]]=29,F1421=29),AND(שבוע_בדילוג[[#This Row],[LengthofCycle]]=36,F1421=36)),1,""),"")</f>
        <v/>
      </c>
      <c r="K1422" s="1" t="str">
        <f>IF(AND(שבוע_בדילוג[[#This Row],[וסת השבוע]]=1,J1421=1,שבוע_בדילוג[[#This Row],[CycleNumber]]&gt;B1421),1,"")</f>
        <v/>
      </c>
      <c r="L1422" s="1" t="str">
        <f>IF(שבוע_בדילוג[[#This Row],[CycleNumber]]=1,"",IF(שבוע_בדילוג[[#This Row],[וסת השבוע]]=1,0,IF(L1421="","",IF(L1421=0,IF(שבוע_בדילוג[[#This Row],[LengthofCycle]]=29,0,1),IF(L1421=1,IF(שבוע_בדילוג[[#This Row],[LengthofCycle]]+F1421=29*2,0,2),IF(L1421=2,IF(שבוע_בדילוג[[#This Row],[LengthofCycle]]+F1421+F1420=29*3,0,3),""))))))</f>
        <v/>
      </c>
      <c r="M1422" s="1" t="str">
        <f>IF(שבוע_בדילוג[[#This Row],[וסת השבוע]]=1,IF(שבוע_בדילוג[[#This Row],[וסת השבוע וההפלגה ביחד]]=1,M1421+1,0),IF(AND(שבוע_בדילוג[[#This Row],[CycleNumber]]&gt;B1421,שבוע_בדילוג[[#This Row],[CycleNumber]]&gt;1),IF(שבוע_בדילוג[[#This Row],[וסת השבוע פעיל?]]&lt;&gt;"",M1421+1,""),""))</f>
        <v/>
      </c>
      <c r="N1422" s="1" t="str">
        <f>IF(שבוע_בדילוג[[#This Row],[וסת השבוע פעיל?2]]="","",IF(AND(שבוע_בדילוג[[#This Row],[וסת השבוע פעיל?]]&lt;&gt;"",שבוע_בדילוג[[#This Row],[CycleNumber]]&lt;B1423,B1423&lt;&gt;"",שבוע_בדילוג[[#This Row],[וסת השבוע פעיל?]]&lt;3),IF(L1423=0,IF(AND(שבוע_בדילוג[[#This Row],[וסת השבוע פעיל?]]&gt;0,J1423=1),0,1),0),""))</f>
        <v/>
      </c>
      <c r="O1422" s="1" t="str">
        <f t="shared" si="108"/>
        <v/>
      </c>
      <c r="P1422" s="1" t="str">
        <f>IF(AND(שבוע_בדילוג[[#This Row],[חיזוי - שבוע]]=1,K1423=1),1,"")</f>
        <v/>
      </c>
      <c r="Q1422" s="1" t="str">
        <f>IF(AND(שבוע_בדילוג[[#This Row],[וסת השבוע פעיל?]]&lt;3,OR(שבוע_בדילוג[[#This Row],[CycleNumber]]&gt;B1423,B1423="")),1,"")</f>
        <v/>
      </c>
      <c r="R1422" s="1" t="str">
        <f>IF(AND(שבוע_בדילוג[[#This Row],[חיזוי - שבוע]]&lt;&gt;"",שבוע_בדילוג[[#This Row],[וסת השבוע פעיל?2]]=""),1,"")</f>
        <v/>
      </c>
      <c r="S1422" s="1" t="str">
        <f>IF(שבוע_בדילוג[[#This Row],[האישה קבעה וסת שבוע בדילוג?]]=1,IF(שבוע_בדילוג[[#This Row],[וסת השבוע פעיל?]]&lt;3,1,0),"")</f>
        <v/>
      </c>
      <c r="T14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2" s="1">
        <f t="shared" si="109"/>
        <v>0</v>
      </c>
      <c r="V1422" s="1">
        <f t="shared" si="110"/>
        <v>0</v>
      </c>
      <c r="W1422" s="1">
        <f t="shared" si="111"/>
        <v>0</v>
      </c>
      <c r="X1422" s="1" t="str">
        <f>IF(שבוע_בדילוג[[#This Row],[3 הפלגות זהות]]="","",IF(שבוע_בדילוג[[#This Row],[3 הפלגות זהות]]=1,שבוע_בדילוג[[#This Row],[LengthofCycle]],X1421))</f>
        <v/>
      </c>
      <c r="Y1422" s="1" t="str">
        <f>IF(שבוע_בדילוג[[#This Row],[וסת קבוע אחרון]]="","",IF(OR(שבוע_בדילוג[[#This Row],[LengthofCycle]]=שבוע_בדילוג[[#This Row],[וסת קבוע אחרון]],F1421=שבוע_בדילוג[[#This Row],[וסת קבוע אחרון]],F1420=שבוע_בדילוג[[#This Row],[וסת קבוע אחרון]]),1,0))</f>
        <v/>
      </c>
      <c r="Z1422" s="1" t="str">
        <f>IF(OR(שבוע_בדילוג[[#This Row],[הווסת פעיל?]]=0,שבוע_בדילוג[[#This Row],[הווסת פעיל?]]=""),"",SUM(Z1421,שבוע_בדילוג[[#This Row],[הווסת פעיל?]]))</f>
        <v/>
      </c>
      <c r="AA1422" s="1" t="str">
        <f>IF(AND(שבוע_בדילוג[[#This Row],[כמה מחזורים עד עקירה]]&lt;&gt;"",Z1423=""),שבוע_בדילוג[[#This Row],[כמה מחזורים עד עקירה]],"")</f>
        <v/>
      </c>
      <c r="AB1422" s="1" t="str">
        <f>IF(AND(שבוע_בדילוג[[#This Row],[הווסת פעיל?]]=1,שבוע_בדילוג[[#This Row],[וסת קבוע אחרון]]&lt;&gt;X1421),שבוע_בדילוג[[#This Row],[וסת קבוע אחרון]],"")</f>
        <v/>
      </c>
      <c r="AC1422" s="1" t="str">
        <f>IF(AND(שבוע_בדילוג[[#This Row],[הווסת פעיל?]]=1,Y1421=0,שבוע_בדילוג[[#This Row],[וסת קבוע אחרון]]=X1421),שבוע_בדילוג[[#This Row],[וסת קבוע אחרון]],"")</f>
        <v/>
      </c>
      <c r="AD1422" s="1" t="str">
        <f>IF(AND(שבוע_בדילוג[[#This Row],[הווסת פעיל?]]=1,Y1421=0,שבוע_בדילוג[[#This Row],[וסת קבוע אחרון]]&lt;&gt;X1421),1,"")</f>
        <v/>
      </c>
      <c r="AE1422" s="1" t="str">
        <f>IF(AND(שבוע_בדילוג[[#This Row],[הווסת פעיל?]]&lt;&gt;"",B1423=1),שבוע_בדילוג[[#This Row],[CycleNumber]],"")</f>
        <v/>
      </c>
      <c r="AF1422" s="1" t="str">
        <f>IF(AND(שבוע_בדילוג[[#This Row],[הווסת פעיל?]]&lt;&gt;"",Y1421=""),שבוע_בדילוג[[#This Row],[CycleNumber]],"")</f>
        <v/>
      </c>
      <c r="AG1422" s="1" t="str">
        <f>IF(B1423=1,"",IF(שבוע_בדילוג[[#This Row],[הווסת פעיל?]]=1,IF(שבוע_בדילוג[[#This Row],[וסת קבוע אחרון]]=F1423,1,0),""))</f>
        <v/>
      </c>
      <c r="AH1422" s="1" t="str">
        <f>IF(B1423=1,"",IF(שבוע_בדילוג[[#This Row],[הווסת פעיל?]]=1,IF(OR(שבוע_בדילוג[[#This Row],[וסת קבוע אחרון]]=F1423,F1423=שבוע_בדילוג[[#This Row],[LengthofCycle]]),1,0),""))</f>
        <v/>
      </c>
      <c r="AI1422" s="1" t="str">
        <f>IF(B1423=1,"",IF(שבוע_בדילוג[[#This Row],[הווסת פעיל?]]=1,IF(OR(שבוע_בדילוג[[#This Row],[וסת קבוע אחרון]]=F1423,F1423=שבוע_בדילוג[[#This Row],[LengthofCycle]],AND(שבוע_בדילוג[[#This Row],[LengthofCycle]]&lt;&gt;שבוע_בדילוג[[#This Row],[וסת קבוע אחרון]],OR(F1423=28,F1423=29))),1,0),""))</f>
        <v/>
      </c>
      <c r="AJ1422" s="1" t="str">
        <f>IF(AND(שבוע_בדילוג[[#This Row],[הווסת פעיל?]]=1,B1423=1),1,"")</f>
        <v/>
      </c>
      <c r="AK1422" s="4">
        <f>IF(AND(שבוע_בדילוג[[#This Row],[הווסת פעיל?]]&lt;&gt;1,B1423&lt;&gt;1,B1423&lt;&gt;""),IF(שבוע_בדילוג[[#This Row],[LengthofCycle]]=F1423,1,0),"")</f>
        <v>0</v>
      </c>
      <c r="AL1422" s="4">
        <f>IF(AND(שבוע_בדילוג[[#This Row],[הווסת פעיל?]]&lt;&gt;1,B1423&lt;&gt;1,B1423&lt;&gt;""),IF(OR(שבוע_בדילוג[[#This Row],[LengthofCycle]]=F1423,F1423=29),1,0),"")</f>
        <v>0</v>
      </c>
      <c r="AM1422" s="4">
        <f>IF(AND(שבוע_בדילוג[[#This Row],[הווסת פעיל?]]&lt;&gt;1,B1423&lt;&gt;1,B1423&lt;&gt;""),IF(OR(שבוע_בדילוג[[#This Row],[LengthofCycle]]=F1423,F1423=29,F1423=28),1,0),"")</f>
        <v>0</v>
      </c>
    </row>
    <row r="1423" spans="1:39" x14ac:dyDescent="0.25">
      <c r="A1423" s="1" t="s">
        <v>170</v>
      </c>
      <c r="B1423" s="1">
        <v>11</v>
      </c>
      <c r="C1423" s="1">
        <v>0</v>
      </c>
      <c r="D1423" s="1">
        <v>1</v>
      </c>
      <c r="E1423" s="1">
        <v>0</v>
      </c>
      <c r="F1423" s="1">
        <v>26</v>
      </c>
      <c r="H1423" s="1">
        <f>שבוע_בדילוג[[#This Row],[LengthofCycle]]+1</f>
        <v>27</v>
      </c>
      <c r="I1423" s="1" t="str">
        <f>IF(IFERROR(LOOKUP(שבוע_בדילוג[[#This Row],[ClientID]],קביעויות[השבוע בדילוג]),FALSE)=שבוע_בדילוג[[#This Row],[ClientID]],1,"")</f>
        <v/>
      </c>
      <c r="J1423" s="1" t="str">
        <f>IF(AND(שבוע_בדילוג[[#This Row],[CycleNumber]]&gt;1,OR(B1424="",שבוע_בדילוג[[#This Row],[CycleNumber]]&gt;B1422)),IF(OR(AND(שבוע_בדילוג[[#This Row],[LengthofCycle]]=29,F1422=29),AND(שבוע_בדילוג[[#This Row],[LengthofCycle]]=36,F1422=36)),1,""),"")</f>
        <v/>
      </c>
      <c r="K1423" s="1" t="str">
        <f>IF(AND(שבוע_בדילוג[[#This Row],[וסת השבוע]]=1,J1422=1,שבוע_בדילוג[[#This Row],[CycleNumber]]&gt;B1422),1,"")</f>
        <v/>
      </c>
      <c r="L1423" s="1" t="str">
        <f>IF(שבוע_בדילוג[[#This Row],[CycleNumber]]=1,"",IF(שבוע_בדילוג[[#This Row],[וסת השבוע]]=1,0,IF(L1422="","",IF(L1422=0,IF(שבוע_בדילוג[[#This Row],[LengthofCycle]]=29,0,1),IF(L1422=1,IF(שבוע_בדילוג[[#This Row],[LengthofCycle]]+F1422=29*2,0,2),IF(L1422=2,IF(שבוע_בדילוג[[#This Row],[LengthofCycle]]+F1422+F1421=29*3,0,3),""))))))</f>
        <v/>
      </c>
      <c r="M1423" s="1" t="str">
        <f>IF(שבוע_בדילוג[[#This Row],[וסת השבוע]]=1,IF(שבוע_בדילוג[[#This Row],[וסת השבוע וההפלגה ביחד]]=1,M1422+1,0),IF(AND(שבוע_בדילוג[[#This Row],[CycleNumber]]&gt;B1422,שבוע_בדילוג[[#This Row],[CycleNumber]]&gt;1),IF(שבוע_בדילוג[[#This Row],[וסת השבוע פעיל?]]&lt;&gt;"",M1422+1,""),""))</f>
        <v/>
      </c>
      <c r="N1423" s="1" t="str">
        <f>IF(שבוע_בדילוג[[#This Row],[וסת השבוע פעיל?2]]="","",IF(AND(שבוע_בדילוג[[#This Row],[וסת השבוע פעיל?]]&lt;&gt;"",שבוע_בדילוג[[#This Row],[CycleNumber]]&lt;B1424,B1424&lt;&gt;"",שבוע_בדילוג[[#This Row],[וסת השבוע פעיל?]]&lt;3),IF(L1424=0,IF(AND(שבוע_בדילוג[[#This Row],[וסת השבוע פעיל?]]&gt;0,J1424=1),0,1),0),""))</f>
        <v/>
      </c>
      <c r="O1423" s="1" t="str">
        <f t="shared" si="108"/>
        <v/>
      </c>
      <c r="P1423" s="1" t="str">
        <f>IF(AND(שבוע_בדילוג[[#This Row],[חיזוי - שבוע]]=1,K1424=1),1,"")</f>
        <v/>
      </c>
      <c r="Q1423" s="1" t="str">
        <f>IF(AND(שבוע_בדילוג[[#This Row],[וסת השבוע פעיל?]]&lt;3,OR(שבוע_בדילוג[[#This Row],[CycleNumber]]&gt;B1424,B1424="")),1,"")</f>
        <v/>
      </c>
      <c r="R1423" s="1" t="str">
        <f>IF(AND(שבוע_בדילוג[[#This Row],[חיזוי - שבוע]]&lt;&gt;"",שבוע_בדילוג[[#This Row],[וסת השבוע פעיל?2]]=""),1,"")</f>
        <v/>
      </c>
      <c r="S1423" s="1" t="str">
        <f>IF(שבוע_בדילוג[[#This Row],[האישה קבעה וסת שבוע בדילוג?]]=1,IF(שבוע_בדילוג[[#This Row],[וסת השבוע פעיל?]]&lt;3,1,0),"")</f>
        <v/>
      </c>
      <c r="T14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3" s="1">
        <f t="shared" si="109"/>
        <v>0</v>
      </c>
      <c r="V1423" s="1">
        <f t="shared" si="110"/>
        <v>0</v>
      </c>
      <c r="W1423" s="1">
        <f t="shared" si="111"/>
        <v>0</v>
      </c>
      <c r="X1423" s="1" t="str">
        <f>IF(שבוע_בדילוג[[#This Row],[3 הפלגות זהות]]="","",IF(שבוע_בדילוג[[#This Row],[3 הפלגות זהות]]=1,שבוע_בדילוג[[#This Row],[LengthofCycle]],X1422))</f>
        <v/>
      </c>
      <c r="Y1423" s="1" t="str">
        <f>IF(שבוע_בדילוג[[#This Row],[וסת קבוע אחרון]]="","",IF(OR(שבוע_בדילוג[[#This Row],[LengthofCycle]]=שבוע_בדילוג[[#This Row],[וסת קבוע אחרון]],F1422=שבוע_בדילוג[[#This Row],[וסת קבוע אחרון]],F1421=שבוע_בדילוג[[#This Row],[וסת קבוע אחרון]]),1,0))</f>
        <v/>
      </c>
      <c r="Z1423" s="1" t="str">
        <f>IF(OR(שבוע_בדילוג[[#This Row],[הווסת פעיל?]]=0,שבוע_בדילוג[[#This Row],[הווסת פעיל?]]=""),"",SUM(Z1422,שבוע_בדילוג[[#This Row],[הווסת פעיל?]]))</f>
        <v/>
      </c>
      <c r="AA1423" s="1" t="str">
        <f>IF(AND(שבוע_בדילוג[[#This Row],[כמה מחזורים עד עקירה]]&lt;&gt;"",Z1424=""),שבוע_בדילוג[[#This Row],[כמה מחזורים עד עקירה]],"")</f>
        <v/>
      </c>
      <c r="AB1423" s="1" t="str">
        <f>IF(AND(שבוע_בדילוג[[#This Row],[הווסת פעיל?]]=1,שבוע_בדילוג[[#This Row],[וסת קבוע אחרון]]&lt;&gt;X1422),שבוע_בדילוג[[#This Row],[וסת קבוע אחרון]],"")</f>
        <v/>
      </c>
      <c r="AC1423" s="1" t="str">
        <f>IF(AND(שבוע_בדילוג[[#This Row],[הווסת פעיל?]]=1,Y1422=0,שבוע_בדילוג[[#This Row],[וסת קבוע אחרון]]=X1422),שבוע_בדילוג[[#This Row],[וסת קבוע אחרון]],"")</f>
        <v/>
      </c>
      <c r="AD1423" s="1" t="str">
        <f>IF(AND(שבוע_בדילוג[[#This Row],[הווסת פעיל?]]=1,Y1422=0,שבוע_בדילוג[[#This Row],[וסת קבוע אחרון]]&lt;&gt;X1422),1,"")</f>
        <v/>
      </c>
      <c r="AE1423" s="1" t="str">
        <f>IF(AND(שבוע_בדילוג[[#This Row],[הווסת פעיל?]]&lt;&gt;"",B1424=1),שבוע_בדילוג[[#This Row],[CycleNumber]],"")</f>
        <v/>
      </c>
      <c r="AF1423" s="1" t="str">
        <f>IF(AND(שבוע_בדילוג[[#This Row],[הווסת פעיל?]]&lt;&gt;"",Y1422=""),שבוע_בדילוג[[#This Row],[CycleNumber]],"")</f>
        <v/>
      </c>
      <c r="AG1423" s="1" t="str">
        <f>IF(B1424=1,"",IF(שבוע_בדילוג[[#This Row],[הווסת פעיל?]]=1,IF(שבוע_בדילוג[[#This Row],[וסת קבוע אחרון]]=F1424,1,0),""))</f>
        <v/>
      </c>
      <c r="AH1423" s="1" t="str">
        <f>IF(B1424=1,"",IF(שבוע_בדילוג[[#This Row],[הווסת פעיל?]]=1,IF(OR(שבוע_בדילוג[[#This Row],[וסת קבוע אחרון]]=F1424,F1424=שבוע_בדילוג[[#This Row],[LengthofCycle]]),1,0),""))</f>
        <v/>
      </c>
      <c r="AI1423" s="1" t="str">
        <f>IF(B1424=1,"",IF(שבוע_בדילוג[[#This Row],[הווסת פעיל?]]=1,IF(OR(שבוע_בדילוג[[#This Row],[וסת קבוע אחרון]]=F1424,F1424=שבוע_בדילוג[[#This Row],[LengthofCycle]],AND(שבוע_בדילוג[[#This Row],[LengthofCycle]]&lt;&gt;שבוע_בדילוג[[#This Row],[וסת קבוע אחרון]],OR(F1424=28,F1424=29))),1,0),""))</f>
        <v/>
      </c>
      <c r="AJ1423" s="1" t="str">
        <f>IF(AND(שבוע_בדילוג[[#This Row],[הווסת פעיל?]]=1,B1424=1),1,"")</f>
        <v/>
      </c>
      <c r="AK1423" s="4">
        <f>IF(AND(שבוע_בדילוג[[#This Row],[הווסת פעיל?]]&lt;&gt;1,B1424&lt;&gt;1,B1424&lt;&gt;""),IF(שבוע_בדילוג[[#This Row],[LengthofCycle]]=F1424,1,0),"")</f>
        <v>0</v>
      </c>
      <c r="AL1423" s="4">
        <f>IF(AND(שבוע_בדילוג[[#This Row],[הווסת פעיל?]]&lt;&gt;1,B1424&lt;&gt;1,B1424&lt;&gt;""),IF(OR(שבוע_בדילוג[[#This Row],[LengthofCycle]]=F1424,F1424=29),1,0),"")</f>
        <v>0</v>
      </c>
      <c r="AM1423" s="4">
        <f>IF(AND(שבוע_בדילוג[[#This Row],[הווסת פעיל?]]&lt;&gt;1,B1424&lt;&gt;1,B1424&lt;&gt;""),IF(OR(שבוע_בדילוג[[#This Row],[LengthofCycle]]=F1424,F1424=29,F1424=28),1,0),"")</f>
        <v>0</v>
      </c>
    </row>
    <row r="1424" spans="1:39" x14ac:dyDescent="0.25">
      <c r="A1424" s="1" t="s">
        <v>170</v>
      </c>
      <c r="B1424" s="1">
        <v>12</v>
      </c>
      <c r="C1424" s="1">
        <v>0</v>
      </c>
      <c r="D1424" s="1">
        <v>0</v>
      </c>
      <c r="E1424" s="1">
        <v>0</v>
      </c>
      <c r="F1424" s="1">
        <v>25</v>
      </c>
      <c r="H1424" s="1">
        <f>שבוע_בדילוג[[#This Row],[LengthofCycle]]+1</f>
        <v>26</v>
      </c>
      <c r="I1424" s="1" t="str">
        <f>IF(IFERROR(LOOKUP(שבוע_בדילוג[[#This Row],[ClientID]],קביעויות[השבוע בדילוג]),FALSE)=שבוע_בדילוג[[#This Row],[ClientID]],1,"")</f>
        <v/>
      </c>
      <c r="J1424" s="1" t="str">
        <f>IF(AND(שבוע_בדילוג[[#This Row],[CycleNumber]]&gt;1,OR(B1425="",שבוע_בדילוג[[#This Row],[CycleNumber]]&gt;B1423)),IF(OR(AND(שבוע_בדילוג[[#This Row],[LengthofCycle]]=29,F1423=29),AND(שבוע_בדילוג[[#This Row],[LengthofCycle]]=36,F1423=36)),1,""),"")</f>
        <v/>
      </c>
      <c r="K1424" s="1" t="str">
        <f>IF(AND(שבוע_בדילוג[[#This Row],[וסת השבוע]]=1,J1423=1,שבוע_בדילוג[[#This Row],[CycleNumber]]&gt;B1423),1,"")</f>
        <v/>
      </c>
      <c r="L1424" s="1" t="str">
        <f>IF(שבוע_בדילוג[[#This Row],[CycleNumber]]=1,"",IF(שבוע_בדילוג[[#This Row],[וסת השבוע]]=1,0,IF(L1423="","",IF(L1423=0,IF(שבוע_בדילוג[[#This Row],[LengthofCycle]]=29,0,1),IF(L1423=1,IF(שבוע_בדילוג[[#This Row],[LengthofCycle]]+F1423=29*2,0,2),IF(L1423=2,IF(שבוע_בדילוג[[#This Row],[LengthofCycle]]+F1423+F1422=29*3,0,3),""))))))</f>
        <v/>
      </c>
      <c r="M1424" s="1" t="str">
        <f>IF(שבוע_בדילוג[[#This Row],[וסת השבוע]]=1,IF(שבוע_בדילוג[[#This Row],[וסת השבוע וההפלגה ביחד]]=1,M1423+1,0),IF(AND(שבוע_בדילוג[[#This Row],[CycleNumber]]&gt;B1423,שבוע_בדילוג[[#This Row],[CycleNumber]]&gt;1),IF(שבוע_בדילוג[[#This Row],[וסת השבוע פעיל?]]&lt;&gt;"",M1423+1,""),""))</f>
        <v/>
      </c>
      <c r="N1424" s="1" t="str">
        <f>IF(שבוע_בדילוג[[#This Row],[וסת השבוע פעיל?2]]="","",IF(AND(שבוע_בדילוג[[#This Row],[וסת השבוע פעיל?]]&lt;&gt;"",שבוע_בדילוג[[#This Row],[CycleNumber]]&lt;B1425,B1425&lt;&gt;"",שבוע_בדילוג[[#This Row],[וסת השבוע פעיל?]]&lt;3),IF(L1425=0,IF(AND(שבוע_בדילוג[[#This Row],[וסת השבוע פעיל?]]&gt;0,J1425=1),0,1),0),""))</f>
        <v/>
      </c>
      <c r="O1424" s="1" t="str">
        <f t="shared" si="108"/>
        <v/>
      </c>
      <c r="P1424" s="1" t="str">
        <f>IF(AND(שבוע_בדילוג[[#This Row],[חיזוי - שבוע]]=1,K1425=1),1,"")</f>
        <v/>
      </c>
      <c r="Q1424" s="1" t="str">
        <f>IF(AND(שבוע_בדילוג[[#This Row],[וסת השבוע פעיל?]]&lt;3,OR(שבוע_בדילוג[[#This Row],[CycleNumber]]&gt;B1425,B1425="")),1,"")</f>
        <v/>
      </c>
      <c r="R1424" s="1" t="str">
        <f>IF(AND(שבוע_בדילוג[[#This Row],[חיזוי - שבוע]]&lt;&gt;"",שבוע_בדילוג[[#This Row],[וסת השבוע פעיל?2]]=""),1,"")</f>
        <v/>
      </c>
      <c r="S1424" s="1" t="str">
        <f>IF(שבוע_בדילוג[[#This Row],[האישה קבעה וסת שבוע בדילוג?]]=1,IF(שבוע_בדילוג[[#This Row],[וסת השבוע פעיל?]]&lt;3,1,0),"")</f>
        <v/>
      </c>
      <c r="T14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4" s="1">
        <f t="shared" si="109"/>
        <v>0</v>
      </c>
      <c r="V1424" s="1">
        <f t="shared" si="110"/>
        <v>0</v>
      </c>
      <c r="W1424" s="1">
        <f t="shared" si="111"/>
        <v>0</v>
      </c>
      <c r="X1424" s="1" t="str">
        <f>IF(שבוע_בדילוג[[#This Row],[3 הפלגות זהות]]="","",IF(שבוע_בדילוג[[#This Row],[3 הפלגות זהות]]=1,שבוע_בדילוג[[#This Row],[LengthofCycle]],X1423))</f>
        <v/>
      </c>
      <c r="Y1424" s="1" t="str">
        <f>IF(שבוע_בדילוג[[#This Row],[וסת קבוע אחרון]]="","",IF(OR(שבוע_בדילוג[[#This Row],[LengthofCycle]]=שבוע_בדילוג[[#This Row],[וסת קבוע אחרון]],F1423=שבוע_בדילוג[[#This Row],[וסת קבוע אחרון]],F1422=שבוע_בדילוג[[#This Row],[וסת קבוע אחרון]]),1,0))</f>
        <v/>
      </c>
      <c r="Z1424" s="1" t="str">
        <f>IF(OR(שבוע_בדילוג[[#This Row],[הווסת פעיל?]]=0,שבוע_בדילוג[[#This Row],[הווסת פעיל?]]=""),"",SUM(Z1423,שבוע_בדילוג[[#This Row],[הווסת פעיל?]]))</f>
        <v/>
      </c>
      <c r="AA1424" s="1" t="str">
        <f>IF(AND(שבוע_בדילוג[[#This Row],[כמה מחזורים עד עקירה]]&lt;&gt;"",Z1425=""),שבוע_בדילוג[[#This Row],[כמה מחזורים עד עקירה]],"")</f>
        <v/>
      </c>
      <c r="AB1424" s="1" t="str">
        <f>IF(AND(שבוע_בדילוג[[#This Row],[הווסת פעיל?]]=1,שבוע_בדילוג[[#This Row],[וסת קבוע אחרון]]&lt;&gt;X1423),שבוע_בדילוג[[#This Row],[וסת קבוע אחרון]],"")</f>
        <v/>
      </c>
      <c r="AC1424" s="1" t="str">
        <f>IF(AND(שבוע_בדילוג[[#This Row],[הווסת פעיל?]]=1,Y1423=0,שבוע_בדילוג[[#This Row],[וסת קבוע אחרון]]=X1423),שבוע_בדילוג[[#This Row],[וסת קבוע אחרון]],"")</f>
        <v/>
      </c>
      <c r="AD1424" s="1" t="str">
        <f>IF(AND(שבוע_בדילוג[[#This Row],[הווסת פעיל?]]=1,Y1423=0,שבוע_בדילוג[[#This Row],[וסת קבוע אחרון]]&lt;&gt;X1423),1,"")</f>
        <v/>
      </c>
      <c r="AE1424" s="1" t="str">
        <f>IF(AND(שבוע_בדילוג[[#This Row],[הווסת פעיל?]]&lt;&gt;"",B1425=1),שבוע_בדילוג[[#This Row],[CycleNumber]],"")</f>
        <v/>
      </c>
      <c r="AF1424" s="1" t="str">
        <f>IF(AND(שבוע_בדילוג[[#This Row],[הווסת פעיל?]]&lt;&gt;"",Y1423=""),שבוע_בדילוג[[#This Row],[CycleNumber]],"")</f>
        <v/>
      </c>
      <c r="AG1424" s="1" t="str">
        <f>IF(B1425=1,"",IF(שבוע_בדילוג[[#This Row],[הווסת פעיל?]]=1,IF(שבוע_בדילוג[[#This Row],[וסת קבוע אחרון]]=F1425,1,0),""))</f>
        <v/>
      </c>
      <c r="AH1424" s="1" t="str">
        <f>IF(B1425=1,"",IF(שבוע_בדילוג[[#This Row],[הווסת פעיל?]]=1,IF(OR(שבוע_בדילוג[[#This Row],[וסת קבוע אחרון]]=F1425,F1425=שבוע_בדילוג[[#This Row],[LengthofCycle]]),1,0),""))</f>
        <v/>
      </c>
      <c r="AI1424" s="1" t="str">
        <f>IF(B1425=1,"",IF(שבוע_בדילוג[[#This Row],[הווסת פעיל?]]=1,IF(OR(שבוע_בדילוג[[#This Row],[וסת קבוע אחרון]]=F1425,F1425=שבוע_בדילוג[[#This Row],[LengthofCycle]],AND(שבוע_בדילוג[[#This Row],[LengthofCycle]]&lt;&gt;שבוע_בדילוג[[#This Row],[וסת קבוע אחרון]],OR(F1425=28,F1425=29))),1,0),""))</f>
        <v/>
      </c>
      <c r="AJ1424" s="1" t="str">
        <f>IF(AND(שבוע_בדילוג[[#This Row],[הווסת פעיל?]]=1,B1425=1),1,"")</f>
        <v/>
      </c>
      <c r="AK1424" s="4">
        <f>IF(AND(שבוע_בדילוג[[#This Row],[הווסת פעיל?]]&lt;&gt;1,B1425&lt;&gt;1,B1425&lt;&gt;""),IF(שבוע_בדילוג[[#This Row],[LengthofCycle]]=F1425,1,0),"")</f>
        <v>1</v>
      </c>
      <c r="AL1424" s="4">
        <f>IF(AND(שבוע_בדילוג[[#This Row],[הווסת פעיל?]]&lt;&gt;1,B1425&lt;&gt;1,B1425&lt;&gt;""),IF(OR(שבוע_בדילוג[[#This Row],[LengthofCycle]]=F1425,F1425=29),1,0),"")</f>
        <v>1</v>
      </c>
      <c r="AM1424" s="4">
        <f>IF(AND(שבוע_בדילוג[[#This Row],[הווסת פעיל?]]&lt;&gt;1,B1425&lt;&gt;1,B1425&lt;&gt;""),IF(OR(שבוע_בדילוג[[#This Row],[LengthofCycle]]=F1425,F1425=29,F1425=28),1,0),"")</f>
        <v>1</v>
      </c>
    </row>
    <row r="1425" spans="1:39" x14ac:dyDescent="0.25">
      <c r="A1425" s="1" t="s">
        <v>170</v>
      </c>
      <c r="B1425" s="1">
        <v>13</v>
      </c>
      <c r="C1425" s="1">
        <v>0</v>
      </c>
      <c r="D1425" s="1">
        <v>1</v>
      </c>
      <c r="E1425" s="1">
        <v>0</v>
      </c>
      <c r="F1425" s="1">
        <v>25</v>
      </c>
      <c r="H1425" s="1">
        <f>שבוע_בדילוג[[#This Row],[LengthofCycle]]+1</f>
        <v>26</v>
      </c>
      <c r="I1425" s="1" t="str">
        <f>IF(IFERROR(LOOKUP(שבוע_בדילוג[[#This Row],[ClientID]],קביעויות[השבוע בדילוג]),FALSE)=שבוע_בדילוג[[#This Row],[ClientID]],1,"")</f>
        <v/>
      </c>
      <c r="J1425" s="1" t="str">
        <f>IF(AND(שבוע_בדילוג[[#This Row],[CycleNumber]]&gt;1,OR(B1426="",שבוע_בדילוג[[#This Row],[CycleNumber]]&gt;B1424)),IF(OR(AND(שבוע_בדילוג[[#This Row],[LengthofCycle]]=29,F1424=29),AND(שבוע_בדילוג[[#This Row],[LengthofCycle]]=36,F1424=36)),1,""),"")</f>
        <v/>
      </c>
      <c r="K1425" s="1" t="str">
        <f>IF(AND(שבוע_בדילוג[[#This Row],[וסת השבוע]]=1,J1424=1,שבוע_בדילוג[[#This Row],[CycleNumber]]&gt;B1424),1,"")</f>
        <v/>
      </c>
      <c r="L1425" s="1" t="str">
        <f>IF(שבוע_בדילוג[[#This Row],[CycleNumber]]=1,"",IF(שבוע_בדילוג[[#This Row],[וסת השבוע]]=1,0,IF(L1424="","",IF(L1424=0,IF(שבוע_בדילוג[[#This Row],[LengthofCycle]]=29,0,1),IF(L1424=1,IF(שבוע_בדילוג[[#This Row],[LengthofCycle]]+F1424=29*2,0,2),IF(L1424=2,IF(שבוע_בדילוג[[#This Row],[LengthofCycle]]+F1424+F1423=29*3,0,3),""))))))</f>
        <v/>
      </c>
      <c r="M1425" s="1" t="str">
        <f>IF(שבוע_בדילוג[[#This Row],[וסת השבוע]]=1,IF(שבוע_בדילוג[[#This Row],[וסת השבוע וההפלגה ביחד]]=1,M1424+1,0),IF(AND(שבוע_בדילוג[[#This Row],[CycleNumber]]&gt;B1424,שבוע_בדילוג[[#This Row],[CycleNumber]]&gt;1),IF(שבוע_בדילוג[[#This Row],[וסת השבוע פעיל?]]&lt;&gt;"",M1424+1,""),""))</f>
        <v/>
      </c>
      <c r="N1425" s="1" t="str">
        <f>IF(שבוע_בדילוג[[#This Row],[וסת השבוע פעיל?2]]="","",IF(AND(שבוע_בדילוג[[#This Row],[וסת השבוע פעיל?]]&lt;&gt;"",שבוע_בדילוג[[#This Row],[CycleNumber]]&lt;B1426,B1426&lt;&gt;"",שבוע_בדילוג[[#This Row],[וסת השבוע פעיל?]]&lt;3),IF(L1426=0,IF(AND(שבוע_בדילוג[[#This Row],[וסת השבוע פעיל?]]&gt;0,J1426=1),0,1),0),""))</f>
        <v/>
      </c>
      <c r="O1425" s="1" t="str">
        <f t="shared" si="108"/>
        <v/>
      </c>
      <c r="P1425" s="1" t="str">
        <f>IF(AND(שבוע_בדילוג[[#This Row],[חיזוי - שבוע]]=1,K1426=1),1,"")</f>
        <v/>
      </c>
      <c r="Q1425" s="1" t="str">
        <f>IF(AND(שבוע_בדילוג[[#This Row],[וסת השבוע פעיל?]]&lt;3,OR(שבוע_בדילוג[[#This Row],[CycleNumber]]&gt;B1426,B1426="")),1,"")</f>
        <v/>
      </c>
      <c r="R1425" s="1" t="str">
        <f>IF(AND(שבוע_בדילוג[[#This Row],[חיזוי - שבוע]]&lt;&gt;"",שבוע_בדילוג[[#This Row],[וסת השבוע פעיל?2]]=""),1,"")</f>
        <v/>
      </c>
      <c r="S1425" s="1" t="str">
        <f>IF(שבוע_בדילוג[[#This Row],[האישה קבעה וסת שבוע בדילוג?]]=1,IF(שבוע_בדילוג[[#This Row],[וסת השבוע פעיל?]]&lt;3,1,0),"")</f>
        <v/>
      </c>
      <c r="T14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5" s="1">
        <f t="shared" si="109"/>
        <v>0</v>
      </c>
      <c r="V1425" s="1">
        <f t="shared" si="110"/>
        <v>0</v>
      </c>
      <c r="W1425" s="1">
        <f t="shared" si="111"/>
        <v>0</v>
      </c>
      <c r="X1425" s="1" t="str">
        <f>IF(שבוע_בדילוג[[#This Row],[3 הפלגות זהות]]="","",IF(שבוע_בדילוג[[#This Row],[3 הפלגות זהות]]=1,שבוע_בדילוג[[#This Row],[LengthofCycle]],X1424))</f>
        <v/>
      </c>
      <c r="Y1425" s="1" t="str">
        <f>IF(שבוע_בדילוג[[#This Row],[וסת קבוע אחרון]]="","",IF(OR(שבוע_בדילוג[[#This Row],[LengthofCycle]]=שבוע_בדילוג[[#This Row],[וסת קבוע אחרון]],F1424=שבוע_בדילוג[[#This Row],[וסת קבוע אחרון]],F1423=שבוע_בדילוג[[#This Row],[וסת קבוע אחרון]]),1,0))</f>
        <v/>
      </c>
      <c r="Z1425" s="1" t="str">
        <f>IF(OR(שבוע_בדילוג[[#This Row],[הווסת פעיל?]]=0,שבוע_בדילוג[[#This Row],[הווסת פעיל?]]=""),"",SUM(Z1424,שבוע_בדילוג[[#This Row],[הווסת פעיל?]]))</f>
        <v/>
      </c>
      <c r="AA1425" s="1" t="str">
        <f>IF(AND(שבוע_בדילוג[[#This Row],[כמה מחזורים עד עקירה]]&lt;&gt;"",Z1426=""),שבוע_בדילוג[[#This Row],[כמה מחזורים עד עקירה]],"")</f>
        <v/>
      </c>
      <c r="AB1425" s="1" t="str">
        <f>IF(AND(שבוע_בדילוג[[#This Row],[הווסת פעיל?]]=1,שבוע_בדילוג[[#This Row],[וסת קבוע אחרון]]&lt;&gt;X1424),שבוע_בדילוג[[#This Row],[וסת קבוע אחרון]],"")</f>
        <v/>
      </c>
      <c r="AC1425" s="1" t="str">
        <f>IF(AND(שבוע_בדילוג[[#This Row],[הווסת פעיל?]]=1,Y1424=0,שבוע_בדילוג[[#This Row],[וסת קבוע אחרון]]=X1424),שבוע_בדילוג[[#This Row],[וסת קבוע אחרון]],"")</f>
        <v/>
      </c>
      <c r="AD1425" s="1" t="str">
        <f>IF(AND(שבוע_בדילוג[[#This Row],[הווסת פעיל?]]=1,Y1424=0,שבוע_בדילוג[[#This Row],[וסת קבוע אחרון]]&lt;&gt;X1424),1,"")</f>
        <v/>
      </c>
      <c r="AE1425" s="1" t="str">
        <f>IF(AND(שבוע_בדילוג[[#This Row],[הווסת פעיל?]]&lt;&gt;"",B1426=1),שבוע_בדילוג[[#This Row],[CycleNumber]],"")</f>
        <v/>
      </c>
      <c r="AF1425" s="1" t="str">
        <f>IF(AND(שבוע_בדילוג[[#This Row],[הווסת פעיל?]]&lt;&gt;"",Y1424=""),שבוע_בדילוג[[#This Row],[CycleNumber]],"")</f>
        <v/>
      </c>
      <c r="AG1425" s="1" t="str">
        <f>IF(B1426=1,"",IF(שבוע_בדילוג[[#This Row],[הווסת פעיל?]]=1,IF(שבוע_בדילוג[[#This Row],[וסת קבוע אחרון]]=F1426,1,0),""))</f>
        <v/>
      </c>
      <c r="AH1425" s="1" t="str">
        <f>IF(B1426=1,"",IF(שבוע_בדילוג[[#This Row],[הווסת פעיל?]]=1,IF(OR(שבוע_בדילוג[[#This Row],[וסת קבוע אחרון]]=F1426,F1426=שבוע_בדילוג[[#This Row],[LengthofCycle]]),1,0),""))</f>
        <v/>
      </c>
      <c r="AI1425" s="1" t="str">
        <f>IF(B1426=1,"",IF(שבוע_בדילוג[[#This Row],[הווסת פעיל?]]=1,IF(OR(שבוע_בדילוג[[#This Row],[וסת קבוע אחרון]]=F1426,F1426=שבוע_בדילוג[[#This Row],[LengthofCycle]],AND(שבוע_בדילוג[[#This Row],[LengthofCycle]]&lt;&gt;שבוע_בדילוג[[#This Row],[וסת קבוע אחרון]],OR(F1426=28,F1426=29))),1,0),""))</f>
        <v/>
      </c>
      <c r="AJ1425" s="1" t="str">
        <f>IF(AND(שבוע_בדילוג[[#This Row],[הווסת פעיל?]]=1,B1426=1),1,"")</f>
        <v/>
      </c>
      <c r="AK1425" s="4">
        <f>IF(AND(שבוע_בדילוג[[#This Row],[הווסת פעיל?]]&lt;&gt;1,B1426&lt;&gt;1,B1426&lt;&gt;""),IF(שבוע_בדילוג[[#This Row],[LengthofCycle]]=F1426,1,0),"")</f>
        <v>1</v>
      </c>
      <c r="AL1425" s="4">
        <f>IF(AND(שבוע_בדילוג[[#This Row],[הווסת פעיל?]]&lt;&gt;1,B1426&lt;&gt;1,B1426&lt;&gt;""),IF(OR(שבוע_בדילוג[[#This Row],[LengthofCycle]]=F1426,F1426=29),1,0),"")</f>
        <v>1</v>
      </c>
      <c r="AM1425" s="4">
        <f>IF(AND(שבוע_בדילוג[[#This Row],[הווסת פעיל?]]&lt;&gt;1,B1426&lt;&gt;1,B1426&lt;&gt;""),IF(OR(שבוע_בדילוג[[#This Row],[LengthofCycle]]=F1426,F1426=29,F1426=28),1,0),"")</f>
        <v>1</v>
      </c>
    </row>
    <row r="1426" spans="1:39" x14ac:dyDescent="0.25">
      <c r="A1426" s="1" t="s">
        <v>170</v>
      </c>
      <c r="B1426" s="1">
        <v>14</v>
      </c>
      <c r="C1426" s="1">
        <v>0</v>
      </c>
      <c r="D1426" s="1">
        <v>1</v>
      </c>
      <c r="E1426" s="1">
        <v>0</v>
      </c>
      <c r="F1426" s="1">
        <v>25</v>
      </c>
      <c r="H1426" s="1">
        <f>שבוע_בדילוג[[#This Row],[LengthofCycle]]+1</f>
        <v>26</v>
      </c>
      <c r="I1426" s="1" t="str">
        <f>IF(IFERROR(LOOKUP(שבוע_בדילוג[[#This Row],[ClientID]],קביעויות[השבוע בדילוג]),FALSE)=שבוע_בדילוג[[#This Row],[ClientID]],1,"")</f>
        <v/>
      </c>
      <c r="J1426" s="1" t="str">
        <f>IF(AND(שבוע_בדילוג[[#This Row],[CycleNumber]]&gt;1,OR(B1427="",שבוע_בדילוג[[#This Row],[CycleNumber]]&gt;B1425)),IF(OR(AND(שבוע_בדילוג[[#This Row],[LengthofCycle]]=29,F1425=29),AND(שבוע_בדילוג[[#This Row],[LengthofCycle]]=36,F1425=36)),1,""),"")</f>
        <v/>
      </c>
      <c r="K1426" s="1" t="str">
        <f>IF(AND(שבוע_בדילוג[[#This Row],[וסת השבוע]]=1,J1425=1,שבוע_בדילוג[[#This Row],[CycleNumber]]&gt;B1425),1,"")</f>
        <v/>
      </c>
      <c r="L1426" s="1" t="str">
        <f>IF(שבוע_בדילוג[[#This Row],[CycleNumber]]=1,"",IF(שבוע_בדילוג[[#This Row],[וסת השבוע]]=1,0,IF(L1425="","",IF(L1425=0,IF(שבוע_בדילוג[[#This Row],[LengthofCycle]]=29,0,1),IF(L1425=1,IF(שבוע_בדילוג[[#This Row],[LengthofCycle]]+F1425=29*2,0,2),IF(L1425=2,IF(שבוע_בדילוג[[#This Row],[LengthofCycle]]+F1425+F1424=29*3,0,3),""))))))</f>
        <v/>
      </c>
      <c r="M1426" s="1" t="str">
        <f>IF(שבוע_בדילוג[[#This Row],[וסת השבוע]]=1,IF(שבוע_בדילוג[[#This Row],[וסת השבוע וההפלגה ביחד]]=1,M1425+1,0),IF(AND(שבוע_בדילוג[[#This Row],[CycleNumber]]&gt;B1425,שבוע_בדילוג[[#This Row],[CycleNumber]]&gt;1),IF(שבוע_בדילוג[[#This Row],[וסת השבוע פעיל?]]&lt;&gt;"",M1425+1,""),""))</f>
        <v/>
      </c>
      <c r="N1426" s="1" t="str">
        <f>IF(שבוע_בדילוג[[#This Row],[וסת השבוע פעיל?2]]="","",IF(AND(שבוע_בדילוג[[#This Row],[וסת השבוע פעיל?]]&lt;&gt;"",שבוע_בדילוג[[#This Row],[CycleNumber]]&lt;B1427,B1427&lt;&gt;"",שבוע_בדילוג[[#This Row],[וסת השבוע פעיל?]]&lt;3),IF(L1427=0,IF(AND(שבוע_בדילוג[[#This Row],[וסת השבוע פעיל?]]&gt;0,J1427=1),0,1),0),""))</f>
        <v/>
      </c>
      <c r="O1426" s="1" t="str">
        <f t="shared" si="108"/>
        <v/>
      </c>
      <c r="P1426" s="1" t="str">
        <f>IF(AND(שבוע_בדילוג[[#This Row],[חיזוי - שבוע]]=1,K1427=1),1,"")</f>
        <v/>
      </c>
      <c r="Q1426" s="1" t="str">
        <f>IF(AND(שבוע_בדילוג[[#This Row],[וסת השבוע פעיל?]]&lt;3,OR(שבוע_בדילוג[[#This Row],[CycleNumber]]&gt;B1427,B1427="")),1,"")</f>
        <v/>
      </c>
      <c r="R1426" s="1" t="str">
        <f>IF(AND(שבוע_בדילוג[[#This Row],[חיזוי - שבוע]]&lt;&gt;"",שבוע_בדילוג[[#This Row],[וסת השבוע פעיל?2]]=""),1,"")</f>
        <v/>
      </c>
      <c r="S1426" s="1" t="str">
        <f>IF(שבוע_בדילוג[[#This Row],[האישה קבעה וסת שבוע בדילוג?]]=1,IF(שבוע_בדילוג[[#This Row],[וסת השבוע פעיל?]]&lt;3,1,0),"")</f>
        <v/>
      </c>
      <c r="T14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6" s="1">
        <f t="shared" si="109"/>
        <v>1</v>
      </c>
      <c r="V1426" s="1">
        <f t="shared" si="110"/>
        <v>0</v>
      </c>
      <c r="W1426" s="1">
        <f t="shared" si="111"/>
        <v>0</v>
      </c>
      <c r="X1426" s="1">
        <f>IF(שבוע_בדילוג[[#This Row],[3 הפלגות זהות]]="","",IF(שבוע_בדילוג[[#This Row],[3 הפלגות זהות]]=1,שבוע_בדילוג[[#This Row],[LengthofCycle]],X1425))</f>
        <v>25</v>
      </c>
      <c r="Y1426" s="1">
        <f>IF(שבוע_בדילוג[[#This Row],[וסת קבוע אחרון]]="","",IF(OR(שבוע_בדילוג[[#This Row],[LengthofCycle]]=שבוע_בדילוג[[#This Row],[וסת קבוע אחרון]],F1425=שבוע_בדילוג[[#This Row],[וסת קבוע אחרון]],F1424=שבוע_בדילוג[[#This Row],[וסת קבוע אחרון]]),1,0))</f>
        <v>1</v>
      </c>
      <c r="Z1426" s="1">
        <f>IF(OR(שבוע_בדילוג[[#This Row],[הווסת פעיל?]]=0,שבוע_בדילוג[[#This Row],[הווסת פעיל?]]=""),"",SUM(Z1425,שבוע_בדילוג[[#This Row],[הווסת פעיל?]]))</f>
        <v>1</v>
      </c>
      <c r="AA1426" s="1">
        <f>IF(AND(שבוע_בדילוג[[#This Row],[כמה מחזורים עד עקירה]]&lt;&gt;"",Z1427=""),שבוע_בדילוג[[#This Row],[כמה מחזורים עד עקירה]],"")</f>
        <v>1</v>
      </c>
      <c r="AB1426" s="1">
        <f>IF(AND(שבוע_בדילוג[[#This Row],[הווסת פעיל?]]=1,שבוע_בדילוג[[#This Row],[וסת קבוע אחרון]]&lt;&gt;X1425),שבוע_בדילוג[[#This Row],[וסת קבוע אחרון]],"")</f>
        <v>25</v>
      </c>
      <c r="AC1426" s="1" t="str">
        <f>IF(AND(שבוע_בדילוג[[#This Row],[הווסת פעיל?]]=1,Y1425=0,שבוע_בדילוג[[#This Row],[וסת קבוע אחרון]]=X1425),שבוע_בדילוג[[#This Row],[וסת קבוע אחרון]],"")</f>
        <v/>
      </c>
      <c r="AD1426" s="1" t="str">
        <f>IF(AND(שבוע_בדילוג[[#This Row],[הווסת פעיל?]]=1,Y1425=0,שבוע_בדילוג[[#This Row],[וסת קבוע אחרון]]&lt;&gt;X1425),1,"")</f>
        <v/>
      </c>
      <c r="AE1426" s="1">
        <f>IF(AND(שבוע_בדילוג[[#This Row],[הווסת פעיל?]]&lt;&gt;"",B1427=1),שבוע_בדילוג[[#This Row],[CycleNumber]],"")</f>
        <v>14</v>
      </c>
      <c r="AF1426" s="1">
        <f>IF(AND(שבוע_בדילוג[[#This Row],[הווסת פעיל?]]&lt;&gt;"",Y1425=""),שבוע_בדילוג[[#This Row],[CycleNumber]],"")</f>
        <v>14</v>
      </c>
      <c r="AG1426" s="1" t="str">
        <f>IF(B1427=1,"",IF(שבוע_בדילוג[[#This Row],[הווסת פעיל?]]=1,IF(שבוע_בדילוג[[#This Row],[וסת קבוע אחרון]]=F1427,1,0),""))</f>
        <v/>
      </c>
      <c r="AH1426" s="1" t="str">
        <f>IF(B1427=1,"",IF(שבוע_בדילוג[[#This Row],[הווסת פעיל?]]=1,IF(OR(שבוע_בדילוג[[#This Row],[וסת קבוע אחרון]]=F1427,F1427=שבוע_בדילוג[[#This Row],[LengthofCycle]]),1,0),""))</f>
        <v/>
      </c>
      <c r="AI1426" s="1" t="str">
        <f>IF(B1427=1,"",IF(שבוע_בדילוג[[#This Row],[הווסת פעיל?]]=1,IF(OR(שבוע_בדילוג[[#This Row],[וסת קבוע אחרון]]=F1427,F1427=שבוע_בדילוג[[#This Row],[LengthofCycle]],AND(שבוע_בדילוג[[#This Row],[LengthofCycle]]&lt;&gt;שבוע_בדילוג[[#This Row],[וסת קבוע אחרון]],OR(F1427=28,F1427=29))),1,0),""))</f>
        <v/>
      </c>
      <c r="AJ1426" s="1">
        <f>IF(AND(שבוע_בדילוג[[#This Row],[הווסת פעיל?]]=1,B1427=1),1,"")</f>
        <v>1</v>
      </c>
      <c r="AK1426" s="4" t="str">
        <f>IF(AND(שבוע_בדילוג[[#This Row],[הווסת פעיל?]]&lt;&gt;1,B1427&lt;&gt;1,B1427&lt;&gt;""),IF(שבוע_בדילוג[[#This Row],[LengthofCycle]]=F1427,1,0),"")</f>
        <v/>
      </c>
      <c r="AL1426" s="4" t="str">
        <f>IF(AND(שבוע_בדילוג[[#This Row],[הווסת פעיל?]]&lt;&gt;1,B1427&lt;&gt;1,B1427&lt;&gt;""),IF(OR(שבוע_בדילוג[[#This Row],[LengthofCycle]]=F1427,F1427=29),1,0),"")</f>
        <v/>
      </c>
      <c r="AM1426" s="4" t="str">
        <f>IF(AND(שבוע_בדילוג[[#This Row],[הווסת פעיל?]]&lt;&gt;1,B1427&lt;&gt;1,B1427&lt;&gt;""),IF(OR(שבוע_בדילוג[[#This Row],[LengthofCycle]]=F1427,F1427=29,F1427=28),1,0),"")</f>
        <v/>
      </c>
    </row>
    <row r="1427" spans="1:39" x14ac:dyDescent="0.25">
      <c r="A1427" s="1" t="s">
        <v>171</v>
      </c>
      <c r="B1427" s="1">
        <v>1</v>
      </c>
      <c r="C1427" s="1">
        <v>1</v>
      </c>
      <c r="D1427" s="1">
        <v>1</v>
      </c>
      <c r="E1427" s="1">
        <v>0</v>
      </c>
      <c r="F1427" s="1">
        <v>32</v>
      </c>
      <c r="H1427" s="1">
        <f>שבוע_בדילוג[[#This Row],[LengthofCycle]]+1</f>
        <v>33</v>
      </c>
      <c r="I1427" s="1" t="str">
        <f>IF(IFERROR(LOOKUP(שבוע_בדילוג[[#This Row],[ClientID]],קביעויות[השבוע בדילוג]),FALSE)=שבוע_בדילוג[[#This Row],[ClientID]],1,"")</f>
        <v/>
      </c>
      <c r="J1427" s="1" t="str">
        <f>IF(AND(שבוע_בדילוג[[#This Row],[CycleNumber]]&gt;1,OR(B1428="",שבוע_בדילוג[[#This Row],[CycleNumber]]&gt;B1426)),IF(OR(AND(שבוע_בדילוג[[#This Row],[LengthofCycle]]=29,F1426=29),AND(שבוע_בדילוג[[#This Row],[LengthofCycle]]=36,F1426=36)),1,""),"")</f>
        <v/>
      </c>
      <c r="K1427" s="1" t="str">
        <f>IF(AND(שבוע_בדילוג[[#This Row],[וסת השבוע]]=1,J1426=1,שבוע_בדילוג[[#This Row],[CycleNumber]]&gt;B1426),1,"")</f>
        <v/>
      </c>
      <c r="L1427" s="1" t="str">
        <f>IF(שבוע_בדילוג[[#This Row],[CycleNumber]]=1,"",IF(שבוע_בדילוג[[#This Row],[וסת השבוע]]=1,0,IF(L1426="","",IF(L1426=0,IF(שבוע_בדילוג[[#This Row],[LengthofCycle]]=29,0,1),IF(L1426=1,IF(שבוע_בדילוג[[#This Row],[LengthofCycle]]+F1426=29*2,0,2),IF(L1426=2,IF(שבוע_בדילוג[[#This Row],[LengthofCycle]]+F1426+F1425=29*3,0,3),""))))))</f>
        <v/>
      </c>
      <c r="M1427" s="1" t="str">
        <f>IF(שבוע_בדילוג[[#This Row],[וסת השבוע]]=1,IF(שבוע_בדילוג[[#This Row],[וסת השבוע וההפלגה ביחד]]=1,M1426+1,0),IF(AND(שבוע_בדילוג[[#This Row],[CycleNumber]]&gt;B1426,שבוע_בדילוג[[#This Row],[CycleNumber]]&gt;1),IF(שבוע_בדילוג[[#This Row],[וסת השבוע פעיל?]]&lt;&gt;"",M1426+1,""),""))</f>
        <v/>
      </c>
      <c r="N1427" s="1" t="str">
        <f>IF(שבוע_בדילוג[[#This Row],[וסת השבוע פעיל?2]]="","",IF(AND(שבוע_בדילוג[[#This Row],[וסת השבוע פעיל?]]&lt;&gt;"",שבוע_בדילוג[[#This Row],[CycleNumber]]&lt;B1428,B1428&lt;&gt;"",שבוע_בדילוג[[#This Row],[וסת השבוע פעיל?]]&lt;3),IF(L1428=0,IF(AND(שבוע_בדילוג[[#This Row],[וסת השבוע פעיל?]]&gt;0,J1428=1),0,1),0),""))</f>
        <v/>
      </c>
      <c r="O1427" s="1" t="str">
        <f t="shared" si="108"/>
        <v/>
      </c>
      <c r="P1427" s="1" t="str">
        <f>IF(AND(שבוע_בדילוג[[#This Row],[חיזוי - שבוע]]=1,K1428=1),1,"")</f>
        <v/>
      </c>
      <c r="Q1427" s="1" t="str">
        <f>IF(AND(שבוע_בדילוג[[#This Row],[וסת השבוע פעיל?]]&lt;3,OR(שבוע_בדילוג[[#This Row],[CycleNumber]]&gt;B1428,B1428="")),1,"")</f>
        <v/>
      </c>
      <c r="R1427" s="1" t="str">
        <f>IF(AND(שבוע_בדילוג[[#This Row],[חיזוי - שבוע]]&lt;&gt;"",שבוע_בדילוג[[#This Row],[וסת השבוע פעיל?2]]=""),1,"")</f>
        <v/>
      </c>
      <c r="S1427" s="1" t="str">
        <f>IF(שבוע_בדילוג[[#This Row],[האישה קבעה וסת שבוע בדילוג?]]=1,IF(שבוע_בדילוג[[#This Row],[וסת השבוע פעיל?]]&lt;3,1,0),"")</f>
        <v/>
      </c>
      <c r="T14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7" s="1" t="str">
        <f t="shared" si="109"/>
        <v/>
      </c>
      <c r="V1427" s="1" t="str">
        <f t="shared" si="110"/>
        <v/>
      </c>
      <c r="W1427" s="1" t="str">
        <f t="shared" si="111"/>
        <v/>
      </c>
      <c r="X1427" s="1" t="str">
        <f>IF(שבוע_בדילוג[[#This Row],[3 הפלגות זהות]]="","",IF(שבוע_בדילוג[[#This Row],[3 הפלגות זהות]]=1,שבוע_בדילוג[[#This Row],[LengthofCycle]],X1426))</f>
        <v/>
      </c>
      <c r="Z1427" s="1" t="str">
        <f>IF(OR(שבוע_בדילוג[[#This Row],[הווסת פעיל?]]=0,שבוע_בדילוג[[#This Row],[הווסת פעיל?]]=""),"",SUM(Z1426,שבוע_בדילוג[[#This Row],[הווסת פעיל?]]))</f>
        <v/>
      </c>
      <c r="AA1427" s="1" t="str">
        <f>IF(AND(שבוע_בדילוג[[#This Row],[כמה מחזורים עד עקירה]]&lt;&gt;"",Z1428=""),שבוע_בדילוג[[#This Row],[כמה מחזורים עד עקירה]],"")</f>
        <v/>
      </c>
      <c r="AB1427" s="1" t="str">
        <f>IF(AND(שבוע_בדילוג[[#This Row],[הווסת פעיל?]]=1,שבוע_בדילוג[[#This Row],[וסת קבוע אחרון]]&lt;&gt;X1426),שבוע_בדילוג[[#This Row],[וסת קבוע אחרון]],"")</f>
        <v/>
      </c>
      <c r="AC1427" s="1" t="str">
        <f>IF(AND(שבוע_בדילוג[[#This Row],[הווסת פעיל?]]=1,Y1426=0,שבוע_בדילוג[[#This Row],[וסת קבוע אחרון]]=X1426),שבוע_בדילוג[[#This Row],[וסת קבוע אחרון]],"")</f>
        <v/>
      </c>
      <c r="AD1427" s="1" t="str">
        <f>IF(AND(שבוע_בדילוג[[#This Row],[הווסת פעיל?]]=1,Y1426=0,שבוע_בדילוג[[#This Row],[וסת קבוע אחרון]]&lt;&gt;X1426),1,"")</f>
        <v/>
      </c>
      <c r="AE1427" s="1" t="str">
        <f>IF(AND(שבוע_בדילוג[[#This Row],[הווסת פעיל?]]&lt;&gt;"",B1428=1),שבוע_בדילוג[[#This Row],[CycleNumber]],"")</f>
        <v/>
      </c>
      <c r="AF1427" s="1" t="str">
        <f>IF(AND(שבוע_בדילוג[[#This Row],[הווסת פעיל?]]&lt;&gt;"",Y1426=""),שבוע_בדילוג[[#This Row],[CycleNumber]],"")</f>
        <v/>
      </c>
      <c r="AG1427" s="1" t="str">
        <f>IF(B1428=1,"",IF(שבוע_בדילוג[[#This Row],[הווסת פעיל?]]=1,IF(שבוע_בדילוג[[#This Row],[וסת קבוע אחרון]]=F1428,1,0),""))</f>
        <v/>
      </c>
      <c r="AH1427" s="1" t="str">
        <f>IF(B1428=1,"",IF(שבוע_בדילוג[[#This Row],[הווסת פעיל?]]=1,IF(OR(שבוע_בדילוג[[#This Row],[וסת קבוע אחרון]]=F1428,F1428=שבוע_בדילוג[[#This Row],[LengthofCycle]]),1,0),""))</f>
        <v/>
      </c>
      <c r="AI1427" s="1" t="str">
        <f>IF(B1428=1,"",IF(שבוע_בדילוג[[#This Row],[הווסת פעיל?]]=1,IF(OR(שבוע_בדילוג[[#This Row],[וסת קבוע אחרון]]=F1428,F1428=שבוע_בדילוג[[#This Row],[LengthofCycle]],AND(שבוע_בדילוג[[#This Row],[LengthofCycle]]&lt;&gt;שבוע_בדילוג[[#This Row],[וסת קבוע אחרון]],OR(F1428=28,F1428=29))),1,0),""))</f>
        <v/>
      </c>
      <c r="AJ1427" s="1" t="str">
        <f>IF(AND(שבוע_בדילוג[[#This Row],[הווסת פעיל?]]=1,B1428=1),1,"")</f>
        <v/>
      </c>
      <c r="AK1427" s="4">
        <f>IF(AND(שבוע_בדילוג[[#This Row],[הווסת פעיל?]]&lt;&gt;1,B1428&lt;&gt;1,B1428&lt;&gt;""),IF(שבוע_בדילוג[[#This Row],[LengthofCycle]]=F1428,1,0),"")</f>
        <v>0</v>
      </c>
      <c r="AL1427" s="4">
        <f>IF(AND(שבוע_בדילוג[[#This Row],[הווסת פעיל?]]&lt;&gt;1,B1428&lt;&gt;1,B1428&lt;&gt;""),IF(OR(שבוע_בדילוג[[#This Row],[LengthofCycle]]=F1428,F1428=29),1,0),"")</f>
        <v>0</v>
      </c>
      <c r="AM1427" s="4">
        <f>IF(AND(שבוע_בדילוג[[#This Row],[הווסת פעיל?]]&lt;&gt;1,B1428&lt;&gt;1,B1428&lt;&gt;""),IF(OR(שבוע_בדילוג[[#This Row],[LengthofCycle]]=F1428,F1428=29,F1428=28),1,0),"")</f>
        <v>0</v>
      </c>
    </row>
    <row r="1428" spans="1:39" x14ac:dyDescent="0.25">
      <c r="A1428" s="1" t="s">
        <v>171</v>
      </c>
      <c r="B1428" s="1">
        <v>2</v>
      </c>
      <c r="C1428" s="1">
        <v>1</v>
      </c>
      <c r="D1428" s="1">
        <v>1</v>
      </c>
      <c r="E1428" s="1">
        <v>0</v>
      </c>
      <c r="F1428" s="1">
        <v>37</v>
      </c>
      <c r="H1428" s="1">
        <f>שבוע_בדילוג[[#This Row],[LengthofCycle]]+1</f>
        <v>38</v>
      </c>
      <c r="I1428" s="1" t="str">
        <f>IF(IFERROR(LOOKUP(שבוע_בדילוג[[#This Row],[ClientID]],קביעויות[השבוע בדילוג]),FALSE)=שבוע_בדילוג[[#This Row],[ClientID]],1,"")</f>
        <v/>
      </c>
      <c r="J1428" s="1" t="str">
        <f>IF(AND(שבוע_בדילוג[[#This Row],[CycleNumber]]&gt;1,OR(B1429="",שבוע_בדילוג[[#This Row],[CycleNumber]]&gt;B1427)),IF(OR(AND(שבוע_בדילוג[[#This Row],[LengthofCycle]]=29,F1427=29),AND(שבוע_בדילוג[[#This Row],[LengthofCycle]]=36,F1427=36)),1,""),"")</f>
        <v/>
      </c>
      <c r="K1428" s="1" t="str">
        <f>IF(AND(שבוע_בדילוג[[#This Row],[וסת השבוע]]=1,J1427=1,שבוע_בדילוג[[#This Row],[CycleNumber]]&gt;B1427),1,"")</f>
        <v/>
      </c>
      <c r="L1428" s="1" t="str">
        <f>IF(שבוע_בדילוג[[#This Row],[CycleNumber]]=1,"",IF(שבוע_בדילוג[[#This Row],[וסת השבוע]]=1,0,IF(L1427="","",IF(L1427=0,IF(שבוע_בדילוג[[#This Row],[LengthofCycle]]=29,0,1),IF(L1427=1,IF(שבוע_בדילוג[[#This Row],[LengthofCycle]]+F1427=29*2,0,2),IF(L1427=2,IF(שבוע_בדילוג[[#This Row],[LengthofCycle]]+F1427+F1426=29*3,0,3),""))))))</f>
        <v/>
      </c>
      <c r="M1428" s="1" t="str">
        <f>IF(שבוע_בדילוג[[#This Row],[וסת השבוע]]=1,IF(שבוע_בדילוג[[#This Row],[וסת השבוע וההפלגה ביחד]]=1,M1427+1,0),IF(AND(שבוע_בדילוג[[#This Row],[CycleNumber]]&gt;B1427,שבוע_בדילוג[[#This Row],[CycleNumber]]&gt;1),IF(שבוע_בדילוג[[#This Row],[וסת השבוע פעיל?]]&lt;&gt;"",M1427+1,""),""))</f>
        <v/>
      </c>
      <c r="N1428" s="1" t="str">
        <f>IF(שבוע_בדילוג[[#This Row],[וסת השבוע פעיל?2]]="","",IF(AND(שבוע_בדילוג[[#This Row],[וסת השבוע פעיל?]]&lt;&gt;"",שבוע_בדילוג[[#This Row],[CycleNumber]]&lt;B1429,B1429&lt;&gt;"",שבוע_בדילוג[[#This Row],[וסת השבוע פעיל?]]&lt;3),IF(L1429=0,IF(AND(שבוע_בדילוג[[#This Row],[וסת השבוע פעיל?]]&gt;0,J1429=1),0,1),0),""))</f>
        <v/>
      </c>
      <c r="O1428" s="1" t="str">
        <f t="shared" ref="O1428:O1491" si="112">IF(N1427&lt;&gt;"",IF(L1427=0,29+1,IF(L1427=1,2*29-F1427+1,IF(L1427=2,3*29-F1427-F1426+1,""))),"")</f>
        <v/>
      </c>
      <c r="P1428" s="1" t="str">
        <f>IF(AND(שבוע_בדילוג[[#This Row],[חיזוי - שבוע]]=1,K1429=1),1,"")</f>
        <v/>
      </c>
      <c r="Q1428" s="1" t="str">
        <f>IF(AND(שבוע_בדילוג[[#This Row],[וסת השבוע פעיל?]]&lt;3,OR(שבוע_בדילוג[[#This Row],[CycleNumber]]&gt;B1429,B1429="")),1,"")</f>
        <v/>
      </c>
      <c r="R1428" s="1" t="str">
        <f>IF(AND(שבוע_בדילוג[[#This Row],[חיזוי - שבוע]]&lt;&gt;"",שבוע_בדילוג[[#This Row],[וסת השבוע פעיל?2]]=""),1,"")</f>
        <v/>
      </c>
      <c r="S1428" s="1" t="str">
        <f>IF(שבוע_בדילוג[[#This Row],[האישה קבעה וסת שבוע בדילוג?]]=1,IF(שבוע_בדילוג[[#This Row],[וסת השבוע פעיל?]]&lt;3,1,0),"")</f>
        <v/>
      </c>
      <c r="T14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8" s="1" t="str">
        <f t="shared" si="109"/>
        <v/>
      </c>
      <c r="V1428" s="1" t="str">
        <f t="shared" si="110"/>
        <v/>
      </c>
      <c r="W1428" s="1" t="str">
        <f t="shared" si="111"/>
        <v/>
      </c>
      <c r="X1428" s="1" t="str">
        <f>IF(שבוע_בדילוג[[#This Row],[3 הפלגות זהות]]="","",IF(שבוע_בדילוג[[#This Row],[3 הפלגות זהות]]=1,שבוע_בדילוג[[#This Row],[LengthofCycle]],X1427))</f>
        <v/>
      </c>
      <c r="Z1428" s="1" t="str">
        <f>IF(OR(שבוע_בדילוג[[#This Row],[הווסת פעיל?]]=0,שבוע_בדילוג[[#This Row],[הווסת פעיל?]]=""),"",SUM(Z1427,שבוע_בדילוג[[#This Row],[הווסת פעיל?]]))</f>
        <v/>
      </c>
      <c r="AA1428" s="1" t="str">
        <f>IF(AND(שבוע_בדילוג[[#This Row],[כמה מחזורים עד עקירה]]&lt;&gt;"",Z1429=""),שבוע_בדילוג[[#This Row],[כמה מחזורים עד עקירה]],"")</f>
        <v/>
      </c>
      <c r="AB1428" s="1" t="str">
        <f>IF(AND(שבוע_בדילוג[[#This Row],[הווסת פעיל?]]=1,שבוע_בדילוג[[#This Row],[וסת קבוע אחרון]]&lt;&gt;X1427),שבוע_בדילוג[[#This Row],[וסת קבוע אחרון]],"")</f>
        <v/>
      </c>
      <c r="AC1428" s="1" t="str">
        <f>IF(AND(שבוע_בדילוג[[#This Row],[הווסת פעיל?]]=1,Y1427=0,שבוע_בדילוג[[#This Row],[וסת קבוע אחרון]]=X1427),שבוע_בדילוג[[#This Row],[וסת קבוע אחרון]],"")</f>
        <v/>
      </c>
      <c r="AD1428" s="1" t="str">
        <f>IF(AND(שבוע_בדילוג[[#This Row],[הווסת פעיל?]]=1,Y1427=0,שבוע_בדילוג[[#This Row],[וסת קבוע אחרון]]&lt;&gt;X1427),1,"")</f>
        <v/>
      </c>
      <c r="AE1428" s="1" t="str">
        <f>IF(AND(שבוע_בדילוג[[#This Row],[הווסת פעיל?]]&lt;&gt;"",B1429=1),שבוע_בדילוג[[#This Row],[CycleNumber]],"")</f>
        <v/>
      </c>
      <c r="AF1428" s="1" t="str">
        <f>IF(AND(שבוע_בדילוג[[#This Row],[הווסת פעיל?]]&lt;&gt;"",Y1427=""),שבוע_בדילוג[[#This Row],[CycleNumber]],"")</f>
        <v/>
      </c>
      <c r="AG1428" s="1" t="str">
        <f>IF(B1429=1,"",IF(שבוע_בדילוג[[#This Row],[הווסת פעיל?]]=1,IF(שבוע_בדילוג[[#This Row],[וסת קבוע אחרון]]=F1429,1,0),""))</f>
        <v/>
      </c>
      <c r="AH1428" s="1" t="str">
        <f>IF(B1429=1,"",IF(שבוע_בדילוג[[#This Row],[הווסת פעיל?]]=1,IF(OR(שבוע_בדילוג[[#This Row],[וסת קבוע אחרון]]=F1429,F1429=שבוע_בדילוג[[#This Row],[LengthofCycle]]),1,0),""))</f>
        <v/>
      </c>
      <c r="AI1428" s="1" t="str">
        <f>IF(B1429=1,"",IF(שבוע_בדילוג[[#This Row],[הווסת פעיל?]]=1,IF(OR(שבוע_בדילוג[[#This Row],[וסת קבוע אחרון]]=F1429,F1429=שבוע_בדילוג[[#This Row],[LengthofCycle]],AND(שבוע_בדילוג[[#This Row],[LengthofCycle]]&lt;&gt;שבוע_בדילוג[[#This Row],[וסת קבוע אחרון]],OR(F1429=28,F1429=29))),1,0),""))</f>
        <v/>
      </c>
      <c r="AJ1428" s="1" t="str">
        <f>IF(AND(שבוע_בדילוג[[#This Row],[הווסת פעיל?]]=1,B1429=1),1,"")</f>
        <v/>
      </c>
      <c r="AK1428" s="4">
        <f>IF(AND(שבוע_בדילוג[[#This Row],[הווסת פעיל?]]&lt;&gt;1,B1429&lt;&gt;1,B1429&lt;&gt;""),IF(שבוע_בדילוג[[#This Row],[LengthofCycle]]=F1429,1,0),"")</f>
        <v>0</v>
      </c>
      <c r="AL1428" s="4">
        <f>IF(AND(שבוע_בדילוג[[#This Row],[הווסת פעיל?]]&lt;&gt;1,B1429&lt;&gt;1,B1429&lt;&gt;""),IF(OR(שבוע_בדילוג[[#This Row],[LengthofCycle]]=F1429,F1429=29),1,0),"")</f>
        <v>0</v>
      </c>
      <c r="AM1428" s="4">
        <f>IF(AND(שבוע_בדילוג[[#This Row],[הווסת פעיל?]]&lt;&gt;1,B1429&lt;&gt;1,B1429&lt;&gt;""),IF(OR(שבוע_בדילוג[[#This Row],[LengthofCycle]]=F1429,F1429=29,F1429=28),1,0),"")</f>
        <v>0</v>
      </c>
    </row>
    <row r="1429" spans="1:39" x14ac:dyDescent="0.25">
      <c r="A1429" s="1" t="s">
        <v>171</v>
      </c>
      <c r="B1429" s="1">
        <v>3</v>
      </c>
      <c r="C1429" s="1">
        <v>1</v>
      </c>
      <c r="D1429" s="1">
        <v>0</v>
      </c>
      <c r="E1429" s="1">
        <v>0</v>
      </c>
      <c r="F1429" s="1">
        <v>30</v>
      </c>
      <c r="H1429" s="1">
        <f>שבוע_בדילוג[[#This Row],[LengthofCycle]]+1</f>
        <v>31</v>
      </c>
      <c r="I1429" s="1" t="str">
        <f>IF(IFERROR(LOOKUP(שבוע_בדילוג[[#This Row],[ClientID]],קביעויות[השבוע בדילוג]),FALSE)=שבוע_בדילוג[[#This Row],[ClientID]],1,"")</f>
        <v/>
      </c>
      <c r="J1429" s="1" t="str">
        <f>IF(AND(שבוע_בדילוג[[#This Row],[CycleNumber]]&gt;1,OR(B1430="",שבוע_בדילוג[[#This Row],[CycleNumber]]&gt;B1428)),IF(OR(AND(שבוע_בדילוג[[#This Row],[LengthofCycle]]=29,F1428=29),AND(שבוע_בדילוג[[#This Row],[LengthofCycle]]=36,F1428=36)),1,""),"")</f>
        <v/>
      </c>
      <c r="K1429" s="1" t="str">
        <f>IF(AND(שבוע_בדילוג[[#This Row],[וסת השבוע]]=1,J1428=1,שבוע_בדילוג[[#This Row],[CycleNumber]]&gt;B1428),1,"")</f>
        <v/>
      </c>
      <c r="L1429" s="1" t="str">
        <f>IF(שבוע_בדילוג[[#This Row],[CycleNumber]]=1,"",IF(שבוע_בדילוג[[#This Row],[וסת השבוע]]=1,0,IF(L1428="","",IF(L1428=0,IF(שבוע_בדילוג[[#This Row],[LengthofCycle]]=29,0,1),IF(L1428=1,IF(שבוע_בדילוג[[#This Row],[LengthofCycle]]+F1428=29*2,0,2),IF(L1428=2,IF(שבוע_בדילוג[[#This Row],[LengthofCycle]]+F1428+F1427=29*3,0,3),""))))))</f>
        <v/>
      </c>
      <c r="M1429" s="1" t="str">
        <f>IF(שבוע_בדילוג[[#This Row],[וסת השבוע]]=1,IF(שבוע_בדילוג[[#This Row],[וסת השבוע וההפלגה ביחד]]=1,M1428+1,0),IF(AND(שבוע_בדילוג[[#This Row],[CycleNumber]]&gt;B1428,שבוע_בדילוג[[#This Row],[CycleNumber]]&gt;1),IF(שבוע_בדילוג[[#This Row],[וסת השבוע פעיל?]]&lt;&gt;"",M1428+1,""),""))</f>
        <v/>
      </c>
      <c r="N1429" s="1" t="str">
        <f>IF(שבוע_בדילוג[[#This Row],[וסת השבוע פעיל?2]]="","",IF(AND(שבוע_בדילוג[[#This Row],[וסת השבוע פעיל?]]&lt;&gt;"",שבוע_בדילוג[[#This Row],[CycleNumber]]&lt;B1430,B1430&lt;&gt;"",שבוע_בדילוג[[#This Row],[וסת השבוע פעיל?]]&lt;3),IF(L1430=0,IF(AND(שבוע_בדילוג[[#This Row],[וסת השבוע פעיל?]]&gt;0,J1430=1),0,1),0),""))</f>
        <v/>
      </c>
      <c r="O1429" s="1" t="str">
        <f t="shared" si="112"/>
        <v/>
      </c>
      <c r="P1429" s="1" t="str">
        <f>IF(AND(שבוע_בדילוג[[#This Row],[חיזוי - שבוע]]=1,K1430=1),1,"")</f>
        <v/>
      </c>
      <c r="Q1429" s="1" t="str">
        <f>IF(AND(שבוע_בדילוג[[#This Row],[וסת השבוע פעיל?]]&lt;3,OR(שבוע_בדילוג[[#This Row],[CycleNumber]]&gt;B1430,B1430="")),1,"")</f>
        <v/>
      </c>
      <c r="R1429" s="1" t="str">
        <f>IF(AND(שבוע_בדילוג[[#This Row],[חיזוי - שבוע]]&lt;&gt;"",שבוע_בדילוג[[#This Row],[וסת השבוע פעיל?2]]=""),1,"")</f>
        <v/>
      </c>
      <c r="S1429" s="1" t="str">
        <f>IF(שבוע_בדילוג[[#This Row],[האישה קבעה וסת שבוע בדילוג?]]=1,IF(שבוע_בדילוג[[#This Row],[וסת השבוע פעיל?]]&lt;3,1,0),"")</f>
        <v/>
      </c>
      <c r="T14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29" s="1">
        <f t="shared" si="109"/>
        <v>0</v>
      </c>
      <c r="V1429" s="1" t="str">
        <f t="shared" si="110"/>
        <v/>
      </c>
      <c r="W1429" s="1" t="str">
        <f t="shared" si="111"/>
        <v/>
      </c>
      <c r="X1429" s="1" t="str">
        <f>IF(שבוע_בדילוג[[#This Row],[3 הפלגות זהות]]="","",IF(שבוע_בדילוג[[#This Row],[3 הפלגות זהות]]=1,שבוע_בדילוג[[#This Row],[LengthofCycle]],X1428))</f>
        <v/>
      </c>
      <c r="Z1429" s="1" t="str">
        <f>IF(OR(שבוע_בדילוג[[#This Row],[הווסת פעיל?]]=0,שבוע_בדילוג[[#This Row],[הווסת פעיל?]]=""),"",SUM(Z1428,שבוע_בדילוג[[#This Row],[הווסת פעיל?]]))</f>
        <v/>
      </c>
      <c r="AA1429" s="1" t="str">
        <f>IF(AND(שבוע_בדילוג[[#This Row],[כמה מחזורים עד עקירה]]&lt;&gt;"",Z1430=""),שבוע_בדילוג[[#This Row],[כמה מחזורים עד עקירה]],"")</f>
        <v/>
      </c>
      <c r="AB1429" s="1" t="str">
        <f>IF(AND(שבוע_בדילוג[[#This Row],[הווסת פעיל?]]=1,שבוע_בדילוג[[#This Row],[וסת קבוע אחרון]]&lt;&gt;X1428),שבוע_בדילוג[[#This Row],[וסת קבוע אחרון]],"")</f>
        <v/>
      </c>
      <c r="AC1429" s="1" t="str">
        <f>IF(AND(שבוע_בדילוג[[#This Row],[הווסת פעיל?]]=1,Y1428=0,שבוע_בדילוג[[#This Row],[וסת קבוע אחרון]]=X1428),שבוע_בדילוג[[#This Row],[וסת קבוע אחרון]],"")</f>
        <v/>
      </c>
      <c r="AD1429" s="1" t="str">
        <f>IF(AND(שבוע_בדילוג[[#This Row],[הווסת פעיל?]]=1,Y1428=0,שבוע_בדילוג[[#This Row],[וסת קבוע אחרון]]&lt;&gt;X1428),1,"")</f>
        <v/>
      </c>
      <c r="AE1429" s="1" t="str">
        <f>IF(AND(שבוע_בדילוג[[#This Row],[הווסת פעיל?]]&lt;&gt;"",B1430=1),שבוע_בדילוג[[#This Row],[CycleNumber]],"")</f>
        <v/>
      </c>
      <c r="AF1429" s="1" t="str">
        <f>IF(AND(שבוע_בדילוג[[#This Row],[הווסת פעיל?]]&lt;&gt;"",Y1428=""),שבוע_בדילוג[[#This Row],[CycleNumber]],"")</f>
        <v/>
      </c>
      <c r="AG1429" s="1" t="str">
        <f>IF(B1430=1,"",IF(שבוע_בדילוג[[#This Row],[הווסת פעיל?]]=1,IF(שבוע_בדילוג[[#This Row],[וסת קבוע אחרון]]=F1430,1,0),""))</f>
        <v/>
      </c>
      <c r="AH1429" s="1" t="str">
        <f>IF(B1430=1,"",IF(שבוע_בדילוג[[#This Row],[הווסת פעיל?]]=1,IF(OR(שבוע_בדילוג[[#This Row],[וסת קבוע אחרון]]=F1430,F1430=שבוע_בדילוג[[#This Row],[LengthofCycle]]),1,0),""))</f>
        <v/>
      </c>
      <c r="AI1429" s="1" t="str">
        <f>IF(B1430=1,"",IF(שבוע_בדילוג[[#This Row],[הווסת פעיל?]]=1,IF(OR(שבוע_בדילוג[[#This Row],[וסת קבוע אחרון]]=F1430,F1430=שבוע_בדילוג[[#This Row],[LengthofCycle]],AND(שבוע_בדילוג[[#This Row],[LengthofCycle]]&lt;&gt;שבוע_בדילוג[[#This Row],[וסת קבוע אחרון]],OR(F1430=28,F1430=29))),1,0),""))</f>
        <v/>
      </c>
      <c r="AJ1429" s="1" t="str">
        <f>IF(AND(שבוע_בדילוג[[#This Row],[הווסת פעיל?]]=1,B1430=1),1,"")</f>
        <v/>
      </c>
      <c r="AK1429" s="4">
        <f>IF(AND(שבוע_בדילוג[[#This Row],[הווסת פעיל?]]&lt;&gt;1,B1430&lt;&gt;1,B1430&lt;&gt;""),IF(שבוע_בדילוג[[#This Row],[LengthofCycle]]=F1430,1,0),"")</f>
        <v>0</v>
      </c>
      <c r="AL1429" s="4">
        <f>IF(AND(שבוע_בדילוג[[#This Row],[הווסת פעיל?]]&lt;&gt;1,B1430&lt;&gt;1,B1430&lt;&gt;""),IF(OR(שבוע_בדילוג[[#This Row],[LengthofCycle]]=F1430,F1430=29),1,0),"")</f>
        <v>0</v>
      </c>
      <c r="AM1429" s="4">
        <f>IF(AND(שבוע_בדילוג[[#This Row],[הווסת פעיל?]]&lt;&gt;1,B1430&lt;&gt;1,B1430&lt;&gt;""),IF(OR(שבוע_בדילוג[[#This Row],[LengthofCycle]]=F1430,F1430=29,F1430=28),1,0),"")</f>
        <v>0</v>
      </c>
    </row>
    <row r="1430" spans="1:39" x14ac:dyDescent="0.25">
      <c r="A1430" s="1" t="s">
        <v>171</v>
      </c>
      <c r="B1430" s="1">
        <v>4</v>
      </c>
      <c r="C1430" s="1">
        <v>1</v>
      </c>
      <c r="D1430" s="1">
        <v>1</v>
      </c>
      <c r="E1430" s="1">
        <v>0</v>
      </c>
      <c r="F1430" s="1">
        <v>35</v>
      </c>
      <c r="H1430" s="1">
        <f>שבוע_בדילוג[[#This Row],[LengthofCycle]]+1</f>
        <v>36</v>
      </c>
      <c r="I1430" s="1" t="str">
        <f>IF(IFERROR(LOOKUP(שבוע_בדילוג[[#This Row],[ClientID]],קביעויות[השבוע בדילוג]),FALSE)=שבוע_בדילוג[[#This Row],[ClientID]],1,"")</f>
        <v/>
      </c>
      <c r="J1430" s="1" t="str">
        <f>IF(AND(שבוע_בדילוג[[#This Row],[CycleNumber]]&gt;1,OR(B1431="",שבוע_בדילוג[[#This Row],[CycleNumber]]&gt;B1429)),IF(OR(AND(שבוע_בדילוג[[#This Row],[LengthofCycle]]=29,F1429=29),AND(שבוע_בדילוג[[#This Row],[LengthofCycle]]=36,F1429=36)),1,""),"")</f>
        <v/>
      </c>
      <c r="K1430" s="1" t="str">
        <f>IF(AND(שבוע_בדילוג[[#This Row],[וסת השבוע]]=1,J1429=1,שבוע_בדילוג[[#This Row],[CycleNumber]]&gt;B1429),1,"")</f>
        <v/>
      </c>
      <c r="L1430" s="1" t="str">
        <f>IF(שבוע_בדילוג[[#This Row],[CycleNumber]]=1,"",IF(שבוע_בדילוג[[#This Row],[וסת השבוע]]=1,0,IF(L1429="","",IF(L1429=0,IF(שבוע_בדילוג[[#This Row],[LengthofCycle]]=29,0,1),IF(L1429=1,IF(שבוע_בדילוג[[#This Row],[LengthofCycle]]+F1429=29*2,0,2),IF(L1429=2,IF(שבוע_בדילוג[[#This Row],[LengthofCycle]]+F1429+F1428=29*3,0,3),""))))))</f>
        <v/>
      </c>
      <c r="M1430" s="1" t="str">
        <f>IF(שבוע_בדילוג[[#This Row],[וסת השבוע]]=1,IF(שבוע_בדילוג[[#This Row],[וסת השבוע וההפלגה ביחד]]=1,M1429+1,0),IF(AND(שבוע_בדילוג[[#This Row],[CycleNumber]]&gt;B1429,שבוע_בדילוג[[#This Row],[CycleNumber]]&gt;1),IF(שבוע_בדילוג[[#This Row],[וסת השבוע פעיל?]]&lt;&gt;"",M1429+1,""),""))</f>
        <v/>
      </c>
      <c r="N1430" s="1" t="str">
        <f>IF(שבוע_בדילוג[[#This Row],[וסת השבוע פעיל?2]]="","",IF(AND(שבוע_בדילוג[[#This Row],[וסת השבוע פעיל?]]&lt;&gt;"",שבוע_בדילוג[[#This Row],[CycleNumber]]&lt;B1431,B1431&lt;&gt;"",שבוע_בדילוג[[#This Row],[וסת השבוע פעיל?]]&lt;3),IF(L1431=0,IF(AND(שבוע_בדילוג[[#This Row],[וסת השבוע פעיל?]]&gt;0,J1431=1),0,1),0),""))</f>
        <v/>
      </c>
      <c r="O1430" s="1" t="str">
        <f t="shared" si="112"/>
        <v/>
      </c>
      <c r="P1430" s="1" t="str">
        <f>IF(AND(שבוע_בדילוג[[#This Row],[חיזוי - שבוע]]=1,K1431=1),1,"")</f>
        <v/>
      </c>
      <c r="Q1430" s="1" t="str">
        <f>IF(AND(שבוע_בדילוג[[#This Row],[וסת השבוע פעיל?]]&lt;3,OR(שבוע_בדילוג[[#This Row],[CycleNumber]]&gt;B1431,B1431="")),1,"")</f>
        <v/>
      </c>
      <c r="R1430" s="1" t="str">
        <f>IF(AND(שבוע_בדילוג[[#This Row],[חיזוי - שבוע]]&lt;&gt;"",שבוע_בדילוג[[#This Row],[וסת השבוע פעיל?2]]=""),1,"")</f>
        <v/>
      </c>
      <c r="S1430" s="1" t="str">
        <f>IF(שבוע_בדילוג[[#This Row],[האישה קבעה וסת שבוע בדילוג?]]=1,IF(שבוע_בדילוג[[#This Row],[וסת השבוע פעיל?]]&lt;3,1,0),"")</f>
        <v/>
      </c>
      <c r="T14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0" s="1">
        <f t="shared" si="109"/>
        <v>0</v>
      </c>
      <c r="V1430" s="1">
        <f t="shared" si="110"/>
        <v>0</v>
      </c>
      <c r="W1430" s="1" t="str">
        <f t="shared" si="111"/>
        <v/>
      </c>
      <c r="X1430" s="1" t="str">
        <f>IF(שבוע_בדילוג[[#This Row],[3 הפלגות זהות]]="","",IF(שבוע_בדילוג[[#This Row],[3 הפלגות זהות]]=1,שבוע_בדילוג[[#This Row],[LengthofCycle]],X1429))</f>
        <v/>
      </c>
      <c r="Z1430" s="1" t="str">
        <f>IF(OR(שבוע_בדילוג[[#This Row],[הווסת פעיל?]]=0,שבוע_בדילוג[[#This Row],[הווסת פעיל?]]=""),"",SUM(Z1429,שבוע_בדילוג[[#This Row],[הווסת פעיל?]]))</f>
        <v/>
      </c>
      <c r="AA1430" s="1" t="str">
        <f>IF(AND(שבוע_בדילוג[[#This Row],[כמה מחזורים עד עקירה]]&lt;&gt;"",Z1431=""),שבוע_בדילוג[[#This Row],[כמה מחזורים עד עקירה]],"")</f>
        <v/>
      </c>
      <c r="AB1430" s="1" t="str">
        <f>IF(AND(שבוע_בדילוג[[#This Row],[הווסת פעיל?]]=1,שבוע_בדילוג[[#This Row],[וסת קבוע אחרון]]&lt;&gt;X1429),שבוע_בדילוג[[#This Row],[וסת קבוע אחרון]],"")</f>
        <v/>
      </c>
      <c r="AC1430" s="1" t="str">
        <f>IF(AND(שבוע_בדילוג[[#This Row],[הווסת פעיל?]]=1,Y1429=0,שבוע_בדילוג[[#This Row],[וסת קבוע אחרון]]=X1429),שבוע_בדילוג[[#This Row],[וסת קבוע אחרון]],"")</f>
        <v/>
      </c>
      <c r="AD1430" s="1" t="str">
        <f>IF(AND(שבוע_בדילוג[[#This Row],[הווסת פעיל?]]=1,Y1429=0,שבוע_בדילוג[[#This Row],[וסת קבוע אחרון]]&lt;&gt;X1429),1,"")</f>
        <v/>
      </c>
      <c r="AE1430" s="1" t="str">
        <f>IF(AND(שבוע_בדילוג[[#This Row],[הווסת פעיל?]]&lt;&gt;"",B1431=1),שבוע_בדילוג[[#This Row],[CycleNumber]],"")</f>
        <v/>
      </c>
      <c r="AF1430" s="1" t="str">
        <f>IF(AND(שבוע_בדילוג[[#This Row],[הווסת פעיל?]]&lt;&gt;"",Y1429=""),שבוע_בדילוג[[#This Row],[CycleNumber]],"")</f>
        <v/>
      </c>
      <c r="AG1430" s="1" t="str">
        <f>IF(B1431=1,"",IF(שבוע_בדילוג[[#This Row],[הווסת פעיל?]]=1,IF(שבוע_בדילוג[[#This Row],[וסת קבוע אחרון]]=F1431,1,0),""))</f>
        <v/>
      </c>
      <c r="AH1430" s="1" t="str">
        <f>IF(B1431=1,"",IF(שבוע_בדילוג[[#This Row],[הווסת פעיל?]]=1,IF(OR(שבוע_בדילוג[[#This Row],[וסת קבוע אחרון]]=F1431,F1431=שבוע_בדילוג[[#This Row],[LengthofCycle]]),1,0),""))</f>
        <v/>
      </c>
      <c r="AI1430" s="1" t="str">
        <f>IF(B1431=1,"",IF(שבוע_בדילוג[[#This Row],[הווסת פעיל?]]=1,IF(OR(שבוע_בדילוג[[#This Row],[וסת קבוע אחרון]]=F1431,F1431=שבוע_בדילוג[[#This Row],[LengthofCycle]],AND(שבוע_בדילוג[[#This Row],[LengthofCycle]]&lt;&gt;שבוע_בדילוג[[#This Row],[וסת קבוע אחרון]],OR(F1431=28,F1431=29))),1,0),""))</f>
        <v/>
      </c>
      <c r="AJ1430" s="1" t="str">
        <f>IF(AND(שבוע_בדילוג[[#This Row],[הווסת פעיל?]]=1,B1431=1),1,"")</f>
        <v/>
      </c>
      <c r="AK1430" s="4">
        <f>IF(AND(שבוע_בדילוג[[#This Row],[הווסת פעיל?]]&lt;&gt;1,B1431&lt;&gt;1,B1431&lt;&gt;""),IF(שבוע_בדילוג[[#This Row],[LengthofCycle]]=F1431,1,0),"")</f>
        <v>0</v>
      </c>
      <c r="AL1430" s="4">
        <f>IF(AND(שבוע_בדילוג[[#This Row],[הווסת פעיל?]]&lt;&gt;1,B1431&lt;&gt;1,B1431&lt;&gt;""),IF(OR(שבוע_בדילוג[[#This Row],[LengthofCycle]]=F1431,F1431=29),1,0),"")</f>
        <v>1</v>
      </c>
      <c r="AM1430" s="4">
        <f>IF(AND(שבוע_בדילוג[[#This Row],[הווסת פעיל?]]&lt;&gt;1,B1431&lt;&gt;1,B1431&lt;&gt;""),IF(OR(שבוע_בדילוג[[#This Row],[LengthofCycle]]=F1431,F1431=29,F1431=28),1,0),"")</f>
        <v>1</v>
      </c>
    </row>
    <row r="1431" spans="1:39" x14ac:dyDescent="0.25">
      <c r="A1431" s="1" t="s">
        <v>171</v>
      </c>
      <c r="B1431" s="1">
        <v>5</v>
      </c>
      <c r="C1431" s="1">
        <v>1</v>
      </c>
      <c r="D1431" s="1">
        <v>1</v>
      </c>
      <c r="E1431" s="1">
        <v>0</v>
      </c>
      <c r="F1431" s="1">
        <v>29</v>
      </c>
      <c r="H1431" s="1">
        <f>שבוע_בדילוג[[#This Row],[LengthofCycle]]+1</f>
        <v>30</v>
      </c>
      <c r="I1431" s="1" t="str">
        <f>IF(IFERROR(LOOKUP(שבוע_בדילוג[[#This Row],[ClientID]],קביעויות[השבוע בדילוג]),FALSE)=שבוע_בדילוג[[#This Row],[ClientID]],1,"")</f>
        <v/>
      </c>
      <c r="J1431" s="1" t="str">
        <f>IF(AND(שבוע_בדילוג[[#This Row],[CycleNumber]]&gt;1,OR(B1432="",שבוע_בדילוג[[#This Row],[CycleNumber]]&gt;B1430)),IF(OR(AND(שבוע_בדילוג[[#This Row],[LengthofCycle]]=29,F1430=29),AND(שבוע_בדילוג[[#This Row],[LengthofCycle]]=36,F1430=36)),1,""),"")</f>
        <v/>
      </c>
      <c r="K1431" s="1" t="str">
        <f>IF(AND(שבוע_בדילוג[[#This Row],[וסת השבוע]]=1,J1430=1,שבוע_בדילוג[[#This Row],[CycleNumber]]&gt;B1430),1,"")</f>
        <v/>
      </c>
      <c r="L1431" s="1" t="str">
        <f>IF(שבוע_בדילוג[[#This Row],[CycleNumber]]=1,"",IF(שבוע_בדילוג[[#This Row],[וסת השבוע]]=1,0,IF(L1430="","",IF(L1430=0,IF(שבוע_בדילוג[[#This Row],[LengthofCycle]]=29,0,1),IF(L1430=1,IF(שבוע_בדילוג[[#This Row],[LengthofCycle]]+F1430=29*2,0,2),IF(L1430=2,IF(שבוע_בדילוג[[#This Row],[LengthofCycle]]+F1430+F1429=29*3,0,3),""))))))</f>
        <v/>
      </c>
      <c r="M1431" s="1" t="str">
        <f>IF(שבוע_בדילוג[[#This Row],[וסת השבוע]]=1,IF(שבוע_בדילוג[[#This Row],[וסת השבוע וההפלגה ביחד]]=1,M1430+1,0),IF(AND(שבוע_בדילוג[[#This Row],[CycleNumber]]&gt;B1430,שבוע_בדילוג[[#This Row],[CycleNumber]]&gt;1),IF(שבוע_בדילוג[[#This Row],[וסת השבוע פעיל?]]&lt;&gt;"",M1430+1,""),""))</f>
        <v/>
      </c>
      <c r="N1431" s="1" t="str">
        <f>IF(שבוע_בדילוג[[#This Row],[וסת השבוע פעיל?2]]="","",IF(AND(שבוע_בדילוג[[#This Row],[וסת השבוע פעיל?]]&lt;&gt;"",שבוע_בדילוג[[#This Row],[CycleNumber]]&lt;B1432,B1432&lt;&gt;"",שבוע_בדילוג[[#This Row],[וסת השבוע פעיל?]]&lt;3),IF(L1432=0,IF(AND(שבוע_בדילוג[[#This Row],[וסת השבוע פעיל?]]&gt;0,J1432=1),0,1),0),""))</f>
        <v/>
      </c>
      <c r="O1431" s="1" t="str">
        <f t="shared" si="112"/>
        <v/>
      </c>
      <c r="P1431" s="1" t="str">
        <f>IF(AND(שבוע_בדילוג[[#This Row],[חיזוי - שבוע]]=1,K1432=1),1,"")</f>
        <v/>
      </c>
      <c r="Q1431" s="1" t="str">
        <f>IF(AND(שבוע_בדילוג[[#This Row],[וסת השבוע פעיל?]]&lt;3,OR(שבוע_בדילוג[[#This Row],[CycleNumber]]&gt;B1432,B1432="")),1,"")</f>
        <v/>
      </c>
      <c r="R1431" s="1" t="str">
        <f>IF(AND(שבוע_בדילוג[[#This Row],[חיזוי - שבוע]]&lt;&gt;"",שבוע_בדילוג[[#This Row],[וסת השבוע פעיל?2]]=""),1,"")</f>
        <v/>
      </c>
      <c r="S1431" s="1" t="str">
        <f>IF(שבוע_בדילוג[[#This Row],[האישה קבעה וסת שבוע בדילוג?]]=1,IF(שבוע_בדילוג[[#This Row],[וסת השבוע פעיל?]]&lt;3,1,0),"")</f>
        <v/>
      </c>
      <c r="T14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1" s="1">
        <f t="shared" si="109"/>
        <v>0</v>
      </c>
      <c r="V1431" s="1">
        <f t="shared" si="110"/>
        <v>0</v>
      </c>
      <c r="W1431" s="1">
        <f t="shared" si="111"/>
        <v>0</v>
      </c>
      <c r="X1431" s="1" t="str">
        <f>IF(שבוע_בדילוג[[#This Row],[3 הפלגות זהות]]="","",IF(שבוע_בדילוג[[#This Row],[3 הפלגות זהות]]=1,שבוע_בדילוג[[#This Row],[LengthofCycle]],X1430))</f>
        <v/>
      </c>
      <c r="Z1431" s="1" t="str">
        <f>IF(OR(שבוע_בדילוג[[#This Row],[הווסת פעיל?]]=0,שבוע_בדילוג[[#This Row],[הווסת פעיל?]]=""),"",SUM(Z1430,שבוע_בדילוג[[#This Row],[הווסת פעיל?]]))</f>
        <v/>
      </c>
      <c r="AA1431" s="1" t="str">
        <f>IF(AND(שבוע_בדילוג[[#This Row],[כמה מחזורים עד עקירה]]&lt;&gt;"",Z1432=""),שבוע_בדילוג[[#This Row],[כמה מחזורים עד עקירה]],"")</f>
        <v/>
      </c>
      <c r="AB1431" s="1" t="str">
        <f>IF(AND(שבוע_בדילוג[[#This Row],[הווסת פעיל?]]=1,שבוע_בדילוג[[#This Row],[וסת קבוע אחרון]]&lt;&gt;X1430),שבוע_בדילוג[[#This Row],[וסת קבוע אחרון]],"")</f>
        <v/>
      </c>
      <c r="AC1431" s="1" t="str">
        <f>IF(AND(שבוע_בדילוג[[#This Row],[הווסת פעיל?]]=1,Y1430=0,שבוע_בדילוג[[#This Row],[וסת קבוע אחרון]]=X1430),שבוע_בדילוג[[#This Row],[וסת קבוע אחרון]],"")</f>
        <v/>
      </c>
      <c r="AD1431" s="1" t="str">
        <f>IF(AND(שבוע_בדילוג[[#This Row],[הווסת פעיל?]]=1,Y1430=0,שבוע_בדילוג[[#This Row],[וסת קבוע אחרון]]&lt;&gt;X1430),1,"")</f>
        <v/>
      </c>
      <c r="AE1431" s="1" t="str">
        <f>IF(AND(שבוע_בדילוג[[#This Row],[הווסת פעיל?]]&lt;&gt;"",B1432=1),שבוע_בדילוג[[#This Row],[CycleNumber]],"")</f>
        <v/>
      </c>
      <c r="AF1431" s="1" t="str">
        <f>IF(AND(שבוע_בדילוג[[#This Row],[הווסת פעיל?]]&lt;&gt;"",Y1430=""),שבוע_בדילוג[[#This Row],[CycleNumber]],"")</f>
        <v/>
      </c>
      <c r="AG1431" s="1" t="str">
        <f>IF(B1432=1,"",IF(שבוע_בדילוג[[#This Row],[הווסת פעיל?]]=1,IF(שבוע_בדילוג[[#This Row],[וסת קבוע אחרון]]=F1432,1,0),""))</f>
        <v/>
      </c>
      <c r="AH1431" s="1" t="str">
        <f>IF(B1432=1,"",IF(שבוע_בדילוג[[#This Row],[הווסת פעיל?]]=1,IF(OR(שבוע_בדילוג[[#This Row],[וסת קבוע אחרון]]=F1432,F1432=שבוע_בדילוג[[#This Row],[LengthofCycle]]),1,0),""))</f>
        <v/>
      </c>
      <c r="AI1431" s="1" t="str">
        <f>IF(B1432=1,"",IF(שבוע_בדילוג[[#This Row],[הווסת פעיל?]]=1,IF(OR(שבוע_בדילוג[[#This Row],[וסת קבוע אחרון]]=F1432,F1432=שבוע_בדילוג[[#This Row],[LengthofCycle]],AND(שבוע_בדילוג[[#This Row],[LengthofCycle]]&lt;&gt;שבוע_בדילוג[[#This Row],[וסת קבוע אחרון]],OR(F1432=28,F1432=29))),1,0),""))</f>
        <v/>
      </c>
      <c r="AJ1431" s="1" t="str">
        <f>IF(AND(שבוע_בדילוג[[#This Row],[הווסת פעיל?]]=1,B1432=1),1,"")</f>
        <v/>
      </c>
      <c r="AK1431" s="4" t="str">
        <f>IF(AND(שבוע_בדילוג[[#This Row],[הווסת פעיל?]]&lt;&gt;1,B1432&lt;&gt;1,B1432&lt;&gt;""),IF(שבוע_בדילוג[[#This Row],[LengthofCycle]]=F1432,1,0),"")</f>
        <v/>
      </c>
      <c r="AL1431" s="4" t="str">
        <f>IF(AND(שבוע_בדילוג[[#This Row],[הווסת פעיל?]]&lt;&gt;1,B1432&lt;&gt;1,B1432&lt;&gt;""),IF(OR(שבוע_בדילוג[[#This Row],[LengthofCycle]]=F1432,F1432=29),1,0),"")</f>
        <v/>
      </c>
      <c r="AM1431" s="4" t="str">
        <f>IF(AND(שבוע_בדילוג[[#This Row],[הווסת פעיל?]]&lt;&gt;1,B1432&lt;&gt;1,B1432&lt;&gt;""),IF(OR(שבוע_בדילוג[[#This Row],[LengthofCycle]]=F1432,F1432=29,F1432=28),1,0),"")</f>
        <v/>
      </c>
    </row>
    <row r="1432" spans="1:39" x14ac:dyDescent="0.25">
      <c r="A1432" s="1" t="s">
        <v>172</v>
      </c>
      <c r="B1432" s="1">
        <v>1</v>
      </c>
      <c r="C1432" s="1">
        <v>1</v>
      </c>
      <c r="D1432" s="1">
        <v>1</v>
      </c>
      <c r="E1432" s="1">
        <v>0</v>
      </c>
      <c r="F1432" s="1">
        <v>25</v>
      </c>
      <c r="H1432" s="1">
        <f>שבוע_בדילוג[[#This Row],[LengthofCycle]]+1</f>
        <v>26</v>
      </c>
      <c r="I1432" s="1" t="str">
        <f>IF(IFERROR(LOOKUP(שבוע_בדילוג[[#This Row],[ClientID]],קביעויות[השבוע בדילוג]),FALSE)=שבוע_בדילוג[[#This Row],[ClientID]],1,"")</f>
        <v/>
      </c>
      <c r="J1432" s="1" t="str">
        <f>IF(AND(שבוע_בדילוג[[#This Row],[CycleNumber]]&gt;1,OR(B1433="",שבוע_בדילוג[[#This Row],[CycleNumber]]&gt;B1431)),IF(OR(AND(שבוע_בדילוג[[#This Row],[LengthofCycle]]=29,F1431=29),AND(שבוע_בדילוג[[#This Row],[LengthofCycle]]=36,F1431=36)),1,""),"")</f>
        <v/>
      </c>
      <c r="K1432" s="1" t="str">
        <f>IF(AND(שבוע_בדילוג[[#This Row],[וסת השבוע]]=1,J1431=1,שבוע_בדילוג[[#This Row],[CycleNumber]]&gt;B1431),1,"")</f>
        <v/>
      </c>
      <c r="L1432" s="1" t="str">
        <f>IF(שבוע_בדילוג[[#This Row],[CycleNumber]]=1,"",IF(שבוע_בדילוג[[#This Row],[וסת השבוע]]=1,0,IF(L1431="","",IF(L1431=0,IF(שבוע_בדילוג[[#This Row],[LengthofCycle]]=29,0,1),IF(L1431=1,IF(שבוע_בדילוג[[#This Row],[LengthofCycle]]+F1431=29*2,0,2),IF(L1431=2,IF(שבוע_בדילוג[[#This Row],[LengthofCycle]]+F1431+F1430=29*3,0,3),""))))))</f>
        <v/>
      </c>
      <c r="M1432" s="1" t="str">
        <f>IF(שבוע_בדילוג[[#This Row],[וסת השבוע]]=1,IF(שבוע_בדילוג[[#This Row],[וסת השבוע וההפלגה ביחד]]=1,M1431+1,0),IF(AND(שבוע_בדילוג[[#This Row],[CycleNumber]]&gt;B1431,שבוע_בדילוג[[#This Row],[CycleNumber]]&gt;1),IF(שבוע_בדילוג[[#This Row],[וסת השבוע פעיל?]]&lt;&gt;"",M1431+1,""),""))</f>
        <v/>
      </c>
      <c r="N1432" s="1" t="str">
        <f>IF(שבוע_בדילוג[[#This Row],[וסת השבוע פעיל?2]]="","",IF(AND(שבוע_בדילוג[[#This Row],[וסת השבוע פעיל?]]&lt;&gt;"",שבוע_בדילוג[[#This Row],[CycleNumber]]&lt;B1433,B1433&lt;&gt;"",שבוע_בדילוג[[#This Row],[וסת השבוע פעיל?]]&lt;3),IF(L1433=0,IF(AND(שבוע_בדילוג[[#This Row],[וסת השבוע פעיל?]]&gt;0,J1433=1),0,1),0),""))</f>
        <v/>
      </c>
      <c r="O1432" s="1" t="str">
        <f t="shared" si="112"/>
        <v/>
      </c>
      <c r="P1432" s="1" t="str">
        <f>IF(AND(שבוע_בדילוג[[#This Row],[חיזוי - שבוע]]=1,K1433=1),1,"")</f>
        <v/>
      </c>
      <c r="Q1432" s="1" t="str">
        <f>IF(AND(שבוע_בדילוג[[#This Row],[וסת השבוע פעיל?]]&lt;3,OR(שבוע_בדילוג[[#This Row],[CycleNumber]]&gt;B1433,B1433="")),1,"")</f>
        <v/>
      </c>
      <c r="R1432" s="1" t="str">
        <f>IF(AND(שבוע_בדילוג[[#This Row],[חיזוי - שבוע]]&lt;&gt;"",שבוע_בדילוג[[#This Row],[וסת השבוע פעיל?2]]=""),1,"")</f>
        <v/>
      </c>
      <c r="S1432" s="1" t="str">
        <f>IF(שבוע_בדילוג[[#This Row],[האישה קבעה וסת שבוע בדילוג?]]=1,IF(שבוע_בדילוג[[#This Row],[וסת השבוע פעיל?]]&lt;3,1,0),"")</f>
        <v/>
      </c>
      <c r="T14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2" s="1" t="str">
        <f t="shared" si="109"/>
        <v/>
      </c>
      <c r="V1432" s="1" t="str">
        <f t="shared" si="110"/>
        <v/>
      </c>
      <c r="W1432" s="1" t="str">
        <f t="shared" si="111"/>
        <v/>
      </c>
      <c r="X1432" s="1" t="str">
        <f>IF(שבוע_בדילוג[[#This Row],[3 הפלגות זהות]]="","",IF(שבוע_בדילוג[[#This Row],[3 הפלגות זהות]]=1,שבוע_בדילוג[[#This Row],[LengthofCycle]],X1431))</f>
        <v/>
      </c>
      <c r="Z1432" s="1" t="str">
        <f>IF(OR(שבוע_בדילוג[[#This Row],[הווסת פעיל?]]=0,שבוע_בדילוג[[#This Row],[הווסת פעיל?]]=""),"",SUM(Z1431,שבוע_בדילוג[[#This Row],[הווסת פעיל?]]))</f>
        <v/>
      </c>
      <c r="AA1432" s="1" t="str">
        <f>IF(AND(שבוע_בדילוג[[#This Row],[כמה מחזורים עד עקירה]]&lt;&gt;"",Z1433=""),שבוע_בדילוג[[#This Row],[כמה מחזורים עד עקירה]],"")</f>
        <v/>
      </c>
      <c r="AB1432" s="1" t="str">
        <f>IF(AND(שבוע_בדילוג[[#This Row],[הווסת פעיל?]]=1,שבוע_בדילוג[[#This Row],[וסת קבוע אחרון]]&lt;&gt;X1431),שבוע_בדילוג[[#This Row],[וסת קבוע אחרון]],"")</f>
        <v/>
      </c>
      <c r="AC1432" s="1" t="str">
        <f>IF(AND(שבוע_בדילוג[[#This Row],[הווסת פעיל?]]=1,Y1431=0,שבוע_בדילוג[[#This Row],[וסת קבוע אחרון]]=X1431),שבוע_בדילוג[[#This Row],[וסת קבוע אחרון]],"")</f>
        <v/>
      </c>
      <c r="AD1432" s="1" t="str">
        <f>IF(AND(שבוע_בדילוג[[#This Row],[הווסת פעיל?]]=1,Y1431=0,שבוע_בדילוג[[#This Row],[וסת קבוע אחרון]]&lt;&gt;X1431),1,"")</f>
        <v/>
      </c>
      <c r="AE1432" s="1" t="str">
        <f>IF(AND(שבוע_בדילוג[[#This Row],[הווסת פעיל?]]&lt;&gt;"",B1433=1),שבוע_בדילוג[[#This Row],[CycleNumber]],"")</f>
        <v/>
      </c>
      <c r="AF1432" s="1" t="str">
        <f>IF(AND(שבוע_בדילוג[[#This Row],[הווסת פעיל?]]&lt;&gt;"",Y1431=""),שבוע_בדילוג[[#This Row],[CycleNumber]],"")</f>
        <v/>
      </c>
      <c r="AG1432" s="1" t="str">
        <f>IF(B1433=1,"",IF(שבוע_בדילוג[[#This Row],[הווסת פעיל?]]=1,IF(שבוע_בדילוג[[#This Row],[וסת קבוע אחרון]]=F1433,1,0),""))</f>
        <v/>
      </c>
      <c r="AH1432" s="1" t="str">
        <f>IF(B1433=1,"",IF(שבוע_בדילוג[[#This Row],[הווסת פעיל?]]=1,IF(OR(שבוע_בדילוג[[#This Row],[וסת קבוע אחרון]]=F1433,F1433=שבוע_בדילוג[[#This Row],[LengthofCycle]]),1,0),""))</f>
        <v/>
      </c>
      <c r="AI1432" s="1" t="str">
        <f>IF(B1433=1,"",IF(שבוע_בדילוג[[#This Row],[הווסת פעיל?]]=1,IF(OR(שבוע_בדילוג[[#This Row],[וסת קבוע אחרון]]=F1433,F1433=שבוע_בדילוג[[#This Row],[LengthofCycle]],AND(שבוע_בדילוג[[#This Row],[LengthofCycle]]&lt;&gt;שבוע_בדילוג[[#This Row],[וסת קבוע אחרון]],OR(F1433=28,F1433=29))),1,0),""))</f>
        <v/>
      </c>
      <c r="AJ1432" s="1" t="str">
        <f>IF(AND(שבוע_בדילוג[[#This Row],[הווסת פעיל?]]=1,B1433=1),1,"")</f>
        <v/>
      </c>
      <c r="AK1432" s="4">
        <f>IF(AND(שבוע_בדילוג[[#This Row],[הווסת פעיל?]]&lt;&gt;1,B1433&lt;&gt;1,B1433&lt;&gt;""),IF(שבוע_בדילוג[[#This Row],[LengthofCycle]]=F1433,1,0),"")</f>
        <v>0</v>
      </c>
      <c r="AL1432" s="4">
        <f>IF(AND(שבוע_בדילוג[[#This Row],[הווסת פעיל?]]&lt;&gt;1,B1433&lt;&gt;1,B1433&lt;&gt;""),IF(OR(שבוע_בדילוג[[#This Row],[LengthofCycle]]=F1433,F1433=29),1,0),"")</f>
        <v>0</v>
      </c>
      <c r="AM1432" s="4">
        <f>IF(AND(שבוע_בדילוג[[#This Row],[הווסת פעיל?]]&lt;&gt;1,B1433&lt;&gt;1,B1433&lt;&gt;""),IF(OR(שבוע_בדילוג[[#This Row],[LengthofCycle]]=F1433,F1433=29,F1433=28),1,0),"")</f>
        <v>0</v>
      </c>
    </row>
    <row r="1433" spans="1:39" x14ac:dyDescent="0.25">
      <c r="A1433" s="1" t="s">
        <v>172</v>
      </c>
      <c r="B1433" s="1">
        <v>2</v>
      </c>
      <c r="C1433" s="1">
        <v>1</v>
      </c>
      <c r="D1433" s="1">
        <v>1</v>
      </c>
      <c r="E1433" s="1">
        <v>0</v>
      </c>
      <c r="F1433" s="1">
        <v>26</v>
      </c>
      <c r="H1433" s="1">
        <f>שבוע_בדילוג[[#This Row],[LengthofCycle]]+1</f>
        <v>27</v>
      </c>
      <c r="I1433" s="1" t="str">
        <f>IF(IFERROR(LOOKUP(שבוע_בדילוג[[#This Row],[ClientID]],קביעויות[השבוע בדילוג]),FALSE)=שבוע_בדילוג[[#This Row],[ClientID]],1,"")</f>
        <v/>
      </c>
      <c r="J1433" s="1" t="str">
        <f>IF(AND(שבוע_בדילוג[[#This Row],[CycleNumber]]&gt;1,OR(B1434="",שבוע_בדילוג[[#This Row],[CycleNumber]]&gt;B1432)),IF(OR(AND(שבוע_בדילוג[[#This Row],[LengthofCycle]]=29,F1432=29),AND(שבוע_בדילוג[[#This Row],[LengthofCycle]]=36,F1432=36)),1,""),"")</f>
        <v/>
      </c>
      <c r="K1433" s="1" t="str">
        <f>IF(AND(שבוע_בדילוג[[#This Row],[וסת השבוע]]=1,J1432=1,שבוע_בדילוג[[#This Row],[CycleNumber]]&gt;B1432),1,"")</f>
        <v/>
      </c>
      <c r="L1433" s="1" t="str">
        <f>IF(שבוע_בדילוג[[#This Row],[CycleNumber]]=1,"",IF(שבוע_בדילוג[[#This Row],[וסת השבוע]]=1,0,IF(L1432="","",IF(L1432=0,IF(שבוע_בדילוג[[#This Row],[LengthofCycle]]=29,0,1),IF(L1432=1,IF(שבוע_בדילוג[[#This Row],[LengthofCycle]]+F1432=29*2,0,2),IF(L1432=2,IF(שבוע_בדילוג[[#This Row],[LengthofCycle]]+F1432+F1431=29*3,0,3),""))))))</f>
        <v/>
      </c>
      <c r="M1433" s="1" t="str">
        <f>IF(שבוע_בדילוג[[#This Row],[וסת השבוע]]=1,IF(שבוע_בדילוג[[#This Row],[וסת השבוע וההפלגה ביחד]]=1,M1432+1,0),IF(AND(שבוע_בדילוג[[#This Row],[CycleNumber]]&gt;B1432,שבוע_בדילוג[[#This Row],[CycleNumber]]&gt;1),IF(שבוע_בדילוג[[#This Row],[וסת השבוע פעיל?]]&lt;&gt;"",M1432+1,""),""))</f>
        <v/>
      </c>
      <c r="N1433" s="1" t="str">
        <f>IF(שבוע_בדילוג[[#This Row],[וסת השבוע פעיל?2]]="","",IF(AND(שבוע_בדילוג[[#This Row],[וסת השבוע פעיל?]]&lt;&gt;"",שבוע_בדילוג[[#This Row],[CycleNumber]]&lt;B1434,B1434&lt;&gt;"",שבוע_בדילוג[[#This Row],[וסת השבוע פעיל?]]&lt;3),IF(L1434=0,IF(AND(שבוע_בדילוג[[#This Row],[וסת השבוע פעיל?]]&gt;0,J1434=1),0,1),0),""))</f>
        <v/>
      </c>
      <c r="O1433" s="1" t="str">
        <f t="shared" si="112"/>
        <v/>
      </c>
      <c r="P1433" s="1" t="str">
        <f>IF(AND(שבוע_בדילוג[[#This Row],[חיזוי - שבוע]]=1,K1434=1),1,"")</f>
        <v/>
      </c>
      <c r="Q1433" s="1" t="str">
        <f>IF(AND(שבוע_בדילוג[[#This Row],[וסת השבוע פעיל?]]&lt;3,OR(שבוע_בדילוג[[#This Row],[CycleNumber]]&gt;B1434,B1434="")),1,"")</f>
        <v/>
      </c>
      <c r="R1433" s="1" t="str">
        <f>IF(AND(שבוע_בדילוג[[#This Row],[חיזוי - שבוע]]&lt;&gt;"",שבוע_בדילוג[[#This Row],[וסת השבוע פעיל?2]]=""),1,"")</f>
        <v/>
      </c>
      <c r="S1433" s="1" t="str">
        <f>IF(שבוע_בדילוג[[#This Row],[האישה קבעה וסת שבוע בדילוג?]]=1,IF(שבוע_בדילוג[[#This Row],[וסת השבוע פעיל?]]&lt;3,1,0),"")</f>
        <v/>
      </c>
      <c r="T14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3" s="1" t="str">
        <f t="shared" si="109"/>
        <v/>
      </c>
      <c r="V1433" s="1" t="str">
        <f t="shared" si="110"/>
        <v/>
      </c>
      <c r="W1433" s="1" t="str">
        <f t="shared" si="111"/>
        <v/>
      </c>
      <c r="X1433" s="1" t="str">
        <f>IF(שבוע_בדילוג[[#This Row],[3 הפלגות זהות]]="","",IF(שבוע_בדילוג[[#This Row],[3 הפלגות זהות]]=1,שבוע_בדילוג[[#This Row],[LengthofCycle]],X1432))</f>
        <v/>
      </c>
      <c r="Z1433" s="1" t="str">
        <f>IF(OR(שבוע_בדילוג[[#This Row],[הווסת פעיל?]]=0,שבוע_בדילוג[[#This Row],[הווסת פעיל?]]=""),"",SUM(Z1432,שבוע_בדילוג[[#This Row],[הווסת פעיל?]]))</f>
        <v/>
      </c>
      <c r="AA1433" s="1" t="str">
        <f>IF(AND(שבוע_בדילוג[[#This Row],[כמה מחזורים עד עקירה]]&lt;&gt;"",Z1434=""),שבוע_בדילוג[[#This Row],[כמה מחזורים עד עקירה]],"")</f>
        <v/>
      </c>
      <c r="AB1433" s="1" t="str">
        <f>IF(AND(שבוע_בדילוג[[#This Row],[הווסת פעיל?]]=1,שבוע_בדילוג[[#This Row],[וסת קבוע אחרון]]&lt;&gt;X1432),שבוע_בדילוג[[#This Row],[וסת קבוע אחרון]],"")</f>
        <v/>
      </c>
      <c r="AC1433" s="1" t="str">
        <f>IF(AND(שבוע_בדילוג[[#This Row],[הווסת פעיל?]]=1,Y1432=0,שבוע_בדילוג[[#This Row],[וסת קבוע אחרון]]=X1432),שבוע_בדילוג[[#This Row],[וסת קבוע אחרון]],"")</f>
        <v/>
      </c>
      <c r="AD1433" s="1" t="str">
        <f>IF(AND(שבוע_בדילוג[[#This Row],[הווסת פעיל?]]=1,Y1432=0,שבוע_בדילוג[[#This Row],[וסת קבוע אחרון]]&lt;&gt;X1432),1,"")</f>
        <v/>
      </c>
      <c r="AE1433" s="1" t="str">
        <f>IF(AND(שבוע_בדילוג[[#This Row],[הווסת פעיל?]]&lt;&gt;"",B1434=1),שבוע_בדילוג[[#This Row],[CycleNumber]],"")</f>
        <v/>
      </c>
      <c r="AF1433" s="1" t="str">
        <f>IF(AND(שבוע_בדילוג[[#This Row],[הווסת פעיל?]]&lt;&gt;"",Y1432=""),שבוע_בדילוג[[#This Row],[CycleNumber]],"")</f>
        <v/>
      </c>
      <c r="AG1433" s="1" t="str">
        <f>IF(B1434=1,"",IF(שבוע_בדילוג[[#This Row],[הווסת פעיל?]]=1,IF(שבוע_בדילוג[[#This Row],[וסת קבוע אחרון]]=F1434,1,0),""))</f>
        <v/>
      </c>
      <c r="AH1433" s="1" t="str">
        <f>IF(B1434=1,"",IF(שבוע_בדילוג[[#This Row],[הווסת פעיל?]]=1,IF(OR(שבוע_בדילוג[[#This Row],[וסת קבוע אחרון]]=F1434,F1434=שבוע_בדילוג[[#This Row],[LengthofCycle]]),1,0),""))</f>
        <v/>
      </c>
      <c r="AI1433" s="1" t="str">
        <f>IF(B1434=1,"",IF(שבוע_בדילוג[[#This Row],[הווסת פעיל?]]=1,IF(OR(שבוע_בדילוג[[#This Row],[וסת קבוע אחרון]]=F1434,F1434=שבוע_בדילוג[[#This Row],[LengthofCycle]],AND(שבוע_בדילוג[[#This Row],[LengthofCycle]]&lt;&gt;שבוע_בדילוג[[#This Row],[וסת קבוע אחרון]],OR(F1434=28,F1434=29))),1,0),""))</f>
        <v/>
      </c>
      <c r="AJ1433" s="1" t="str">
        <f>IF(AND(שבוע_בדילוג[[#This Row],[הווסת פעיל?]]=1,B1434=1),1,"")</f>
        <v/>
      </c>
      <c r="AK1433" s="4">
        <f>IF(AND(שבוע_בדילוג[[#This Row],[הווסת פעיל?]]&lt;&gt;1,B1434&lt;&gt;1,B1434&lt;&gt;""),IF(שבוע_בדילוג[[#This Row],[LengthofCycle]]=F1434,1,0),"")</f>
        <v>1</v>
      </c>
      <c r="AL1433" s="4">
        <f>IF(AND(שבוע_בדילוג[[#This Row],[הווסת פעיל?]]&lt;&gt;1,B1434&lt;&gt;1,B1434&lt;&gt;""),IF(OR(שבוע_בדילוג[[#This Row],[LengthofCycle]]=F1434,F1434=29),1,0),"")</f>
        <v>1</v>
      </c>
      <c r="AM1433" s="4">
        <f>IF(AND(שבוע_בדילוג[[#This Row],[הווסת פעיל?]]&lt;&gt;1,B1434&lt;&gt;1,B1434&lt;&gt;""),IF(OR(שבוע_בדילוג[[#This Row],[LengthofCycle]]=F1434,F1434=29,F1434=28),1,0),"")</f>
        <v>1</v>
      </c>
    </row>
    <row r="1434" spans="1:39" x14ac:dyDescent="0.25">
      <c r="A1434" s="1" t="s">
        <v>172</v>
      </c>
      <c r="B1434" s="1">
        <v>3</v>
      </c>
      <c r="C1434" s="1">
        <v>1</v>
      </c>
      <c r="D1434" s="1">
        <v>1</v>
      </c>
      <c r="E1434" s="1">
        <v>0</v>
      </c>
      <c r="F1434" s="1">
        <v>26</v>
      </c>
      <c r="H1434" s="1">
        <f>שבוע_בדילוג[[#This Row],[LengthofCycle]]+1</f>
        <v>27</v>
      </c>
      <c r="I1434" s="1" t="str">
        <f>IF(IFERROR(LOOKUP(שבוע_בדילוג[[#This Row],[ClientID]],קביעויות[השבוע בדילוג]),FALSE)=שבוע_בדילוג[[#This Row],[ClientID]],1,"")</f>
        <v/>
      </c>
      <c r="J1434" s="1" t="str">
        <f>IF(AND(שבוע_בדילוג[[#This Row],[CycleNumber]]&gt;1,OR(B1435="",שבוע_בדילוג[[#This Row],[CycleNumber]]&gt;B1433)),IF(OR(AND(שבוע_בדילוג[[#This Row],[LengthofCycle]]=29,F1433=29),AND(שבוע_בדילוג[[#This Row],[LengthofCycle]]=36,F1433=36)),1,""),"")</f>
        <v/>
      </c>
      <c r="K1434" s="1" t="str">
        <f>IF(AND(שבוע_בדילוג[[#This Row],[וסת השבוע]]=1,J1433=1,שבוע_בדילוג[[#This Row],[CycleNumber]]&gt;B1433),1,"")</f>
        <v/>
      </c>
      <c r="L1434" s="1" t="str">
        <f>IF(שבוע_בדילוג[[#This Row],[CycleNumber]]=1,"",IF(שבוע_בדילוג[[#This Row],[וסת השבוע]]=1,0,IF(L1433="","",IF(L1433=0,IF(שבוע_בדילוג[[#This Row],[LengthofCycle]]=29,0,1),IF(L1433=1,IF(שבוע_בדילוג[[#This Row],[LengthofCycle]]+F1433=29*2,0,2),IF(L1433=2,IF(שבוע_בדילוג[[#This Row],[LengthofCycle]]+F1433+F1432=29*3,0,3),""))))))</f>
        <v/>
      </c>
      <c r="M1434" s="1" t="str">
        <f>IF(שבוע_בדילוג[[#This Row],[וסת השבוע]]=1,IF(שבוע_בדילוג[[#This Row],[וסת השבוע וההפלגה ביחד]]=1,M1433+1,0),IF(AND(שבוע_בדילוג[[#This Row],[CycleNumber]]&gt;B1433,שבוע_בדילוג[[#This Row],[CycleNumber]]&gt;1),IF(שבוע_בדילוג[[#This Row],[וסת השבוע פעיל?]]&lt;&gt;"",M1433+1,""),""))</f>
        <v/>
      </c>
      <c r="N1434" s="1" t="str">
        <f>IF(שבוע_בדילוג[[#This Row],[וסת השבוע פעיל?2]]="","",IF(AND(שבוע_בדילוג[[#This Row],[וסת השבוע פעיל?]]&lt;&gt;"",שבוע_בדילוג[[#This Row],[CycleNumber]]&lt;B1435,B1435&lt;&gt;"",שבוע_בדילוג[[#This Row],[וסת השבוע פעיל?]]&lt;3),IF(L1435=0,IF(AND(שבוע_בדילוג[[#This Row],[וסת השבוע פעיל?]]&gt;0,J1435=1),0,1),0),""))</f>
        <v/>
      </c>
      <c r="O1434" s="1" t="str">
        <f t="shared" si="112"/>
        <v/>
      </c>
      <c r="P1434" s="1" t="str">
        <f>IF(AND(שבוע_בדילוג[[#This Row],[חיזוי - שבוע]]=1,K1435=1),1,"")</f>
        <v/>
      </c>
      <c r="Q1434" s="1" t="str">
        <f>IF(AND(שבוע_בדילוג[[#This Row],[וסת השבוע פעיל?]]&lt;3,OR(שבוע_בדילוג[[#This Row],[CycleNumber]]&gt;B1435,B1435="")),1,"")</f>
        <v/>
      </c>
      <c r="R1434" s="1" t="str">
        <f>IF(AND(שבוע_בדילוג[[#This Row],[חיזוי - שבוע]]&lt;&gt;"",שבוע_בדילוג[[#This Row],[וסת השבוע פעיל?2]]=""),1,"")</f>
        <v/>
      </c>
      <c r="S1434" s="1" t="str">
        <f>IF(שבוע_בדילוג[[#This Row],[האישה קבעה וסת שבוע בדילוג?]]=1,IF(שבוע_בדילוג[[#This Row],[וסת השבוע פעיל?]]&lt;3,1,0),"")</f>
        <v/>
      </c>
      <c r="T14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4" s="1">
        <f t="shared" si="109"/>
        <v>0</v>
      </c>
      <c r="V1434" s="1" t="str">
        <f t="shared" si="110"/>
        <v/>
      </c>
      <c r="W1434" s="1" t="str">
        <f t="shared" si="111"/>
        <v/>
      </c>
      <c r="X1434" s="1" t="str">
        <f>IF(שבוע_בדילוג[[#This Row],[3 הפלגות זהות]]="","",IF(שבוע_בדילוג[[#This Row],[3 הפלגות זהות]]=1,שבוע_בדילוג[[#This Row],[LengthofCycle]],X1433))</f>
        <v/>
      </c>
      <c r="Z1434" s="1" t="str">
        <f>IF(OR(שבוע_בדילוג[[#This Row],[הווסת פעיל?]]=0,שבוע_בדילוג[[#This Row],[הווסת פעיל?]]=""),"",SUM(Z1433,שבוע_בדילוג[[#This Row],[הווסת פעיל?]]))</f>
        <v/>
      </c>
      <c r="AA1434" s="1" t="str">
        <f>IF(AND(שבוע_בדילוג[[#This Row],[כמה מחזורים עד עקירה]]&lt;&gt;"",Z1435=""),שבוע_בדילוג[[#This Row],[כמה מחזורים עד עקירה]],"")</f>
        <v/>
      </c>
      <c r="AB1434" s="1" t="str">
        <f>IF(AND(שבוע_בדילוג[[#This Row],[הווסת פעיל?]]=1,שבוע_בדילוג[[#This Row],[וסת קבוע אחרון]]&lt;&gt;X1433),שבוע_בדילוג[[#This Row],[וסת קבוע אחרון]],"")</f>
        <v/>
      </c>
      <c r="AC1434" s="1" t="str">
        <f>IF(AND(שבוע_בדילוג[[#This Row],[הווסת פעיל?]]=1,Y1433=0,שבוע_בדילוג[[#This Row],[וסת קבוע אחרון]]=X1433),שבוע_בדילוג[[#This Row],[וסת קבוע אחרון]],"")</f>
        <v/>
      </c>
      <c r="AD1434" s="1" t="str">
        <f>IF(AND(שבוע_בדילוג[[#This Row],[הווסת פעיל?]]=1,Y1433=0,שבוע_בדילוג[[#This Row],[וסת קבוע אחרון]]&lt;&gt;X1433),1,"")</f>
        <v/>
      </c>
      <c r="AE1434" s="1" t="str">
        <f>IF(AND(שבוע_בדילוג[[#This Row],[הווסת פעיל?]]&lt;&gt;"",B1435=1),שבוע_בדילוג[[#This Row],[CycleNumber]],"")</f>
        <v/>
      </c>
      <c r="AF1434" s="1" t="str">
        <f>IF(AND(שבוע_בדילוג[[#This Row],[הווסת פעיל?]]&lt;&gt;"",Y1433=""),שבוע_בדילוג[[#This Row],[CycleNumber]],"")</f>
        <v/>
      </c>
      <c r="AG1434" s="1" t="str">
        <f>IF(B1435=1,"",IF(שבוע_בדילוג[[#This Row],[הווסת פעיל?]]=1,IF(שבוע_בדילוג[[#This Row],[וסת קבוע אחרון]]=F1435,1,0),""))</f>
        <v/>
      </c>
      <c r="AH1434" s="1" t="str">
        <f>IF(B1435=1,"",IF(שבוע_בדילוג[[#This Row],[הווסת פעיל?]]=1,IF(OR(שבוע_בדילוג[[#This Row],[וסת קבוע אחרון]]=F1435,F1435=שבוע_בדילוג[[#This Row],[LengthofCycle]]),1,0),""))</f>
        <v/>
      </c>
      <c r="AI1434" s="1" t="str">
        <f>IF(B1435=1,"",IF(שבוע_בדילוג[[#This Row],[הווסת פעיל?]]=1,IF(OR(שבוע_בדילוג[[#This Row],[וסת קבוע אחרון]]=F1435,F1435=שבוע_בדילוג[[#This Row],[LengthofCycle]],AND(שבוע_בדילוג[[#This Row],[LengthofCycle]]&lt;&gt;שבוע_בדילוג[[#This Row],[וסת קבוע אחרון]],OR(F1435=28,F1435=29))),1,0),""))</f>
        <v/>
      </c>
      <c r="AJ1434" s="1" t="str">
        <f>IF(AND(שבוע_בדילוג[[#This Row],[הווסת פעיל?]]=1,B1435=1),1,"")</f>
        <v/>
      </c>
      <c r="AK1434" s="4">
        <f>IF(AND(שבוע_בדילוג[[#This Row],[הווסת פעיל?]]&lt;&gt;1,B1435&lt;&gt;1,B1435&lt;&gt;""),IF(שבוע_בדילוג[[#This Row],[LengthofCycle]]=F1435,1,0),"")</f>
        <v>0</v>
      </c>
      <c r="AL1434" s="4">
        <f>IF(AND(שבוע_בדילוג[[#This Row],[הווסת פעיל?]]&lt;&gt;1,B1435&lt;&gt;1,B1435&lt;&gt;""),IF(OR(שבוע_בדילוג[[#This Row],[LengthofCycle]]=F1435,F1435=29),1,0),"")</f>
        <v>0</v>
      </c>
      <c r="AM1434" s="4">
        <f>IF(AND(שבוע_בדילוג[[#This Row],[הווסת פעיל?]]&lt;&gt;1,B1435&lt;&gt;1,B1435&lt;&gt;""),IF(OR(שבוע_בדילוג[[#This Row],[LengthofCycle]]=F1435,F1435=29,F1435=28),1,0),"")</f>
        <v>1</v>
      </c>
    </row>
    <row r="1435" spans="1:39" x14ac:dyDescent="0.25">
      <c r="A1435" s="1" t="s">
        <v>172</v>
      </c>
      <c r="B1435" s="1">
        <v>4</v>
      </c>
      <c r="C1435" s="1">
        <v>1</v>
      </c>
      <c r="D1435" s="1">
        <v>1</v>
      </c>
      <c r="E1435" s="1">
        <v>0</v>
      </c>
      <c r="F1435" s="1">
        <v>28</v>
      </c>
      <c r="H1435" s="1">
        <f>שבוע_בדילוג[[#This Row],[LengthofCycle]]+1</f>
        <v>29</v>
      </c>
      <c r="I1435" s="1" t="str">
        <f>IF(IFERROR(LOOKUP(שבוע_בדילוג[[#This Row],[ClientID]],קביעויות[השבוע בדילוג]),FALSE)=שבוע_בדילוג[[#This Row],[ClientID]],1,"")</f>
        <v/>
      </c>
      <c r="J1435" s="1" t="str">
        <f>IF(AND(שבוע_בדילוג[[#This Row],[CycleNumber]]&gt;1,OR(B1436="",שבוע_בדילוג[[#This Row],[CycleNumber]]&gt;B1434)),IF(OR(AND(שבוע_בדילוג[[#This Row],[LengthofCycle]]=29,F1434=29),AND(שבוע_בדילוג[[#This Row],[LengthofCycle]]=36,F1434=36)),1,""),"")</f>
        <v/>
      </c>
      <c r="K1435" s="1" t="str">
        <f>IF(AND(שבוע_בדילוג[[#This Row],[וסת השבוע]]=1,J1434=1,שבוע_בדילוג[[#This Row],[CycleNumber]]&gt;B1434),1,"")</f>
        <v/>
      </c>
      <c r="L1435" s="1" t="str">
        <f>IF(שבוע_בדילוג[[#This Row],[CycleNumber]]=1,"",IF(שבוע_בדילוג[[#This Row],[וסת השבוע]]=1,0,IF(L1434="","",IF(L1434=0,IF(שבוע_בדילוג[[#This Row],[LengthofCycle]]=29,0,1),IF(L1434=1,IF(שבוע_בדילוג[[#This Row],[LengthofCycle]]+F1434=29*2,0,2),IF(L1434=2,IF(שבוע_בדילוג[[#This Row],[LengthofCycle]]+F1434+F1433=29*3,0,3),""))))))</f>
        <v/>
      </c>
      <c r="M1435" s="1" t="str">
        <f>IF(שבוע_בדילוג[[#This Row],[וסת השבוע]]=1,IF(שבוע_בדילוג[[#This Row],[וסת השבוע וההפלגה ביחד]]=1,M1434+1,0),IF(AND(שבוע_בדילוג[[#This Row],[CycleNumber]]&gt;B1434,שבוע_בדילוג[[#This Row],[CycleNumber]]&gt;1),IF(שבוע_בדילוג[[#This Row],[וסת השבוע פעיל?]]&lt;&gt;"",M1434+1,""),""))</f>
        <v/>
      </c>
      <c r="N1435" s="1" t="str">
        <f>IF(שבוע_בדילוג[[#This Row],[וסת השבוע פעיל?2]]="","",IF(AND(שבוע_בדילוג[[#This Row],[וסת השבוע פעיל?]]&lt;&gt;"",שבוע_בדילוג[[#This Row],[CycleNumber]]&lt;B1436,B1436&lt;&gt;"",שבוע_בדילוג[[#This Row],[וסת השבוע פעיל?]]&lt;3),IF(L1436=0,IF(AND(שבוע_בדילוג[[#This Row],[וסת השבוע פעיל?]]&gt;0,J1436=1),0,1),0),""))</f>
        <v/>
      </c>
      <c r="O1435" s="1" t="str">
        <f t="shared" si="112"/>
        <v/>
      </c>
      <c r="P1435" s="1" t="str">
        <f>IF(AND(שבוע_בדילוג[[#This Row],[חיזוי - שבוע]]=1,K1436=1),1,"")</f>
        <v/>
      </c>
      <c r="Q1435" s="1" t="str">
        <f>IF(AND(שבוע_בדילוג[[#This Row],[וסת השבוע פעיל?]]&lt;3,OR(שבוע_בדילוג[[#This Row],[CycleNumber]]&gt;B1436,B1436="")),1,"")</f>
        <v/>
      </c>
      <c r="R1435" s="1" t="str">
        <f>IF(AND(שבוע_בדילוג[[#This Row],[חיזוי - שבוע]]&lt;&gt;"",שבוע_בדילוג[[#This Row],[וסת השבוע פעיל?2]]=""),1,"")</f>
        <v/>
      </c>
      <c r="S1435" s="1" t="str">
        <f>IF(שבוע_בדילוג[[#This Row],[האישה קבעה וסת שבוע בדילוג?]]=1,IF(שבוע_בדילוג[[#This Row],[וסת השבוע פעיל?]]&lt;3,1,0),"")</f>
        <v/>
      </c>
      <c r="T14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5" s="1">
        <f t="shared" ref="U1435:U1498" si="113">IF(B1435&gt;2,IF(AND(F1435=F1434,F1434=F1433),1,0),"")</f>
        <v>0</v>
      </c>
      <c r="V1435" s="1">
        <f t="shared" si="110"/>
        <v>0</v>
      </c>
      <c r="W1435" s="1" t="str">
        <f t="shared" si="111"/>
        <v/>
      </c>
      <c r="X1435" s="1" t="str">
        <f>IF(שבוע_בדילוג[[#This Row],[3 הפלגות זהות]]="","",IF(שבוע_בדילוג[[#This Row],[3 הפלגות זהות]]=1,שבוע_בדילוג[[#This Row],[LengthofCycle]],X1434))</f>
        <v/>
      </c>
      <c r="Z1435" s="1" t="str">
        <f>IF(OR(שבוע_בדילוג[[#This Row],[הווסת פעיל?]]=0,שבוע_בדילוג[[#This Row],[הווסת פעיל?]]=""),"",SUM(Z1434,שבוע_בדילוג[[#This Row],[הווסת פעיל?]]))</f>
        <v/>
      </c>
      <c r="AA1435" s="1" t="str">
        <f>IF(AND(שבוע_בדילוג[[#This Row],[כמה מחזורים עד עקירה]]&lt;&gt;"",Z1436=""),שבוע_בדילוג[[#This Row],[כמה מחזורים עד עקירה]],"")</f>
        <v/>
      </c>
      <c r="AB1435" s="1" t="str">
        <f>IF(AND(שבוע_בדילוג[[#This Row],[הווסת פעיל?]]=1,שבוע_בדילוג[[#This Row],[וסת קבוע אחרון]]&lt;&gt;X1434),שבוע_בדילוג[[#This Row],[וסת קבוע אחרון]],"")</f>
        <v/>
      </c>
      <c r="AC1435" s="1" t="str">
        <f>IF(AND(שבוע_בדילוג[[#This Row],[הווסת פעיל?]]=1,Y1434=0,שבוע_בדילוג[[#This Row],[וסת קבוע אחרון]]=X1434),שבוע_בדילוג[[#This Row],[וסת קבוע אחרון]],"")</f>
        <v/>
      </c>
      <c r="AD1435" s="1" t="str">
        <f>IF(AND(שבוע_בדילוג[[#This Row],[הווסת פעיל?]]=1,Y1434=0,שבוע_בדילוג[[#This Row],[וסת קבוע אחרון]]&lt;&gt;X1434),1,"")</f>
        <v/>
      </c>
      <c r="AE1435" s="1" t="str">
        <f>IF(AND(שבוע_בדילוג[[#This Row],[הווסת פעיל?]]&lt;&gt;"",B1436=1),שבוע_בדילוג[[#This Row],[CycleNumber]],"")</f>
        <v/>
      </c>
      <c r="AF1435" s="1" t="str">
        <f>IF(AND(שבוע_בדילוג[[#This Row],[הווסת פעיל?]]&lt;&gt;"",Y1434=""),שבוע_בדילוג[[#This Row],[CycleNumber]],"")</f>
        <v/>
      </c>
      <c r="AG1435" s="1" t="str">
        <f>IF(B1436=1,"",IF(שבוע_בדילוג[[#This Row],[הווסת פעיל?]]=1,IF(שבוע_בדילוג[[#This Row],[וסת קבוע אחרון]]=F1436,1,0),""))</f>
        <v/>
      </c>
      <c r="AH1435" s="1" t="str">
        <f>IF(B1436=1,"",IF(שבוע_בדילוג[[#This Row],[הווסת פעיל?]]=1,IF(OR(שבוע_בדילוג[[#This Row],[וסת קבוע אחרון]]=F1436,F1436=שבוע_בדילוג[[#This Row],[LengthofCycle]]),1,0),""))</f>
        <v/>
      </c>
      <c r="AI1435" s="1" t="str">
        <f>IF(B1436=1,"",IF(שבוע_בדילוג[[#This Row],[הווסת פעיל?]]=1,IF(OR(שבוע_בדילוג[[#This Row],[וסת קבוע אחרון]]=F1436,F1436=שבוע_בדילוג[[#This Row],[LengthofCycle]],AND(שבוע_בדילוג[[#This Row],[LengthofCycle]]&lt;&gt;שבוע_בדילוג[[#This Row],[וסת קבוע אחרון]],OR(F1436=28,F1436=29))),1,0),""))</f>
        <v/>
      </c>
      <c r="AJ1435" s="1" t="str">
        <f>IF(AND(שבוע_בדילוג[[#This Row],[הווסת פעיל?]]=1,B1436=1),1,"")</f>
        <v/>
      </c>
      <c r="AK1435" s="4">
        <f>IF(AND(שבוע_בדילוג[[#This Row],[הווסת פעיל?]]&lt;&gt;1,B1436&lt;&gt;1,B1436&lt;&gt;""),IF(שבוע_בדילוג[[#This Row],[LengthofCycle]]=F1436,1,0),"")</f>
        <v>0</v>
      </c>
      <c r="AL1435" s="4">
        <f>IF(AND(שבוע_בדילוג[[#This Row],[הווסת פעיל?]]&lt;&gt;1,B1436&lt;&gt;1,B1436&lt;&gt;""),IF(OR(שבוע_בדילוג[[#This Row],[LengthofCycle]]=F1436,F1436=29),1,0),"")</f>
        <v>1</v>
      </c>
      <c r="AM1435" s="4">
        <f>IF(AND(שבוע_בדילוג[[#This Row],[הווסת פעיל?]]&lt;&gt;1,B1436&lt;&gt;1,B1436&lt;&gt;""),IF(OR(שבוע_בדילוג[[#This Row],[LengthofCycle]]=F1436,F1436=29,F1436=28),1,0),"")</f>
        <v>1</v>
      </c>
    </row>
    <row r="1436" spans="1:39" x14ac:dyDescent="0.25">
      <c r="A1436" s="1" t="s">
        <v>172</v>
      </c>
      <c r="B1436" s="1">
        <v>5</v>
      </c>
      <c r="C1436" s="1">
        <v>1</v>
      </c>
      <c r="D1436" s="1">
        <v>1</v>
      </c>
      <c r="E1436" s="1">
        <v>0</v>
      </c>
      <c r="F1436" s="1">
        <v>29</v>
      </c>
      <c r="H1436" s="1">
        <f>שבוע_בדילוג[[#This Row],[LengthofCycle]]+1</f>
        <v>30</v>
      </c>
      <c r="I1436" s="1" t="str">
        <f>IF(IFERROR(LOOKUP(שבוע_בדילוג[[#This Row],[ClientID]],קביעויות[השבוע בדילוג]),FALSE)=שבוע_בדילוג[[#This Row],[ClientID]],1,"")</f>
        <v/>
      </c>
      <c r="J1436" s="1" t="str">
        <f>IF(AND(שבוע_בדילוג[[#This Row],[CycleNumber]]&gt;1,OR(B1437="",שבוע_בדילוג[[#This Row],[CycleNumber]]&gt;B1435)),IF(OR(AND(שבוע_בדילוג[[#This Row],[LengthofCycle]]=29,F1435=29),AND(שבוע_בדילוג[[#This Row],[LengthofCycle]]=36,F1435=36)),1,""),"")</f>
        <v/>
      </c>
      <c r="K1436" s="1" t="str">
        <f>IF(AND(שבוע_בדילוג[[#This Row],[וסת השבוע]]=1,J1435=1,שבוע_בדילוג[[#This Row],[CycleNumber]]&gt;B1435),1,"")</f>
        <v/>
      </c>
      <c r="L1436" s="1" t="str">
        <f>IF(שבוע_בדילוג[[#This Row],[CycleNumber]]=1,"",IF(שבוע_בדילוג[[#This Row],[וסת השבוע]]=1,0,IF(L1435="","",IF(L1435=0,IF(שבוע_בדילוג[[#This Row],[LengthofCycle]]=29,0,1),IF(L1435=1,IF(שבוע_בדילוג[[#This Row],[LengthofCycle]]+F1435=29*2,0,2),IF(L1435=2,IF(שבוע_בדילוג[[#This Row],[LengthofCycle]]+F1435+F1434=29*3,0,3),""))))))</f>
        <v/>
      </c>
      <c r="M1436" s="1" t="str">
        <f>IF(שבוע_בדילוג[[#This Row],[וסת השבוע]]=1,IF(שבוע_בדילוג[[#This Row],[וסת השבוע וההפלגה ביחד]]=1,M1435+1,0),IF(AND(שבוע_בדילוג[[#This Row],[CycleNumber]]&gt;B1435,שבוע_בדילוג[[#This Row],[CycleNumber]]&gt;1),IF(שבוע_בדילוג[[#This Row],[וסת השבוע פעיל?]]&lt;&gt;"",M1435+1,""),""))</f>
        <v/>
      </c>
      <c r="N1436" s="1" t="str">
        <f>IF(שבוע_בדילוג[[#This Row],[וסת השבוע פעיל?2]]="","",IF(AND(שבוע_בדילוג[[#This Row],[וסת השבוע פעיל?]]&lt;&gt;"",שבוע_בדילוג[[#This Row],[CycleNumber]]&lt;B1437,B1437&lt;&gt;"",שבוע_בדילוג[[#This Row],[וסת השבוע פעיל?]]&lt;3),IF(L1437=0,IF(AND(שבוע_בדילוג[[#This Row],[וסת השבוע פעיל?]]&gt;0,J1437=1),0,1),0),""))</f>
        <v/>
      </c>
      <c r="O1436" s="1" t="str">
        <f t="shared" si="112"/>
        <v/>
      </c>
      <c r="P1436" s="1" t="str">
        <f>IF(AND(שבוע_בדילוג[[#This Row],[חיזוי - שבוע]]=1,K1437=1),1,"")</f>
        <v/>
      </c>
      <c r="Q1436" s="1" t="str">
        <f>IF(AND(שבוע_בדילוג[[#This Row],[וסת השבוע פעיל?]]&lt;3,OR(שבוע_בדילוג[[#This Row],[CycleNumber]]&gt;B1437,B1437="")),1,"")</f>
        <v/>
      </c>
      <c r="R1436" s="1" t="str">
        <f>IF(AND(שבוע_בדילוג[[#This Row],[חיזוי - שבוע]]&lt;&gt;"",שבוע_בדילוג[[#This Row],[וסת השבוע פעיל?2]]=""),1,"")</f>
        <v/>
      </c>
      <c r="S1436" s="1" t="str">
        <f>IF(שבוע_בדילוג[[#This Row],[האישה קבעה וסת שבוע בדילוג?]]=1,IF(שבוע_בדילוג[[#This Row],[וסת השבוע פעיל?]]&lt;3,1,0),"")</f>
        <v/>
      </c>
      <c r="T14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6" s="1">
        <f t="shared" si="113"/>
        <v>0</v>
      </c>
      <c r="V1436" s="1">
        <f t="shared" ref="V1436:V1499" si="114">IF(B1436&gt;3,IF(AND(F1436=F1435,F1435=F1434,F1434=F1433),1,0),"")</f>
        <v>0</v>
      </c>
      <c r="W1436" s="1">
        <f t="shared" si="111"/>
        <v>0</v>
      </c>
      <c r="X1436" s="1" t="str">
        <f>IF(שבוע_בדילוג[[#This Row],[3 הפלגות זהות]]="","",IF(שבוע_בדילוג[[#This Row],[3 הפלגות זהות]]=1,שבוע_בדילוג[[#This Row],[LengthofCycle]],X1435))</f>
        <v/>
      </c>
      <c r="Z1436" s="1" t="str">
        <f>IF(OR(שבוע_בדילוג[[#This Row],[הווסת פעיל?]]=0,שבוע_בדילוג[[#This Row],[הווסת פעיל?]]=""),"",SUM(Z1435,שבוע_בדילוג[[#This Row],[הווסת פעיל?]]))</f>
        <v/>
      </c>
      <c r="AA1436" s="1" t="str">
        <f>IF(AND(שבוע_בדילוג[[#This Row],[כמה מחזורים עד עקירה]]&lt;&gt;"",Z1437=""),שבוע_בדילוג[[#This Row],[כמה מחזורים עד עקירה]],"")</f>
        <v/>
      </c>
      <c r="AB1436" s="1" t="str">
        <f>IF(AND(שבוע_בדילוג[[#This Row],[הווסת פעיל?]]=1,שבוע_בדילוג[[#This Row],[וסת קבוע אחרון]]&lt;&gt;X1435),שבוע_בדילוג[[#This Row],[וסת קבוע אחרון]],"")</f>
        <v/>
      </c>
      <c r="AC1436" s="1" t="str">
        <f>IF(AND(שבוע_בדילוג[[#This Row],[הווסת פעיל?]]=1,Y1435=0,שבוע_בדילוג[[#This Row],[וסת קבוע אחרון]]=X1435),שבוע_בדילוג[[#This Row],[וסת קבוע אחרון]],"")</f>
        <v/>
      </c>
      <c r="AD1436" s="1" t="str">
        <f>IF(AND(שבוע_בדילוג[[#This Row],[הווסת פעיל?]]=1,Y1435=0,שבוע_בדילוג[[#This Row],[וסת קבוע אחרון]]&lt;&gt;X1435),1,"")</f>
        <v/>
      </c>
      <c r="AE1436" s="1" t="str">
        <f>IF(AND(שבוע_בדילוג[[#This Row],[הווסת פעיל?]]&lt;&gt;"",B1437=1),שבוע_בדילוג[[#This Row],[CycleNumber]],"")</f>
        <v/>
      </c>
      <c r="AF1436" s="1" t="str">
        <f>IF(AND(שבוע_בדילוג[[#This Row],[הווסת פעיל?]]&lt;&gt;"",Y1435=""),שבוע_בדילוג[[#This Row],[CycleNumber]],"")</f>
        <v/>
      </c>
      <c r="AG1436" s="1" t="str">
        <f>IF(B1437=1,"",IF(שבוע_בדילוג[[#This Row],[הווסת פעיל?]]=1,IF(שבוע_בדילוג[[#This Row],[וסת קבוע אחרון]]=F1437,1,0),""))</f>
        <v/>
      </c>
      <c r="AH1436" s="1" t="str">
        <f>IF(B1437=1,"",IF(שבוע_בדילוג[[#This Row],[הווסת פעיל?]]=1,IF(OR(שבוע_בדילוג[[#This Row],[וסת קבוע אחרון]]=F1437,F1437=שבוע_בדילוג[[#This Row],[LengthofCycle]]),1,0),""))</f>
        <v/>
      </c>
      <c r="AI1436" s="1" t="str">
        <f>IF(B1437=1,"",IF(שבוע_בדילוג[[#This Row],[הווסת פעיל?]]=1,IF(OR(שבוע_בדילוג[[#This Row],[וסת קבוע אחרון]]=F1437,F1437=שבוע_בדילוג[[#This Row],[LengthofCycle]],AND(שבוע_בדילוג[[#This Row],[LengthofCycle]]&lt;&gt;שבוע_בדילוג[[#This Row],[וסת קבוע אחרון]],OR(F1437=28,F1437=29))),1,0),""))</f>
        <v/>
      </c>
      <c r="AJ1436" s="1" t="str">
        <f>IF(AND(שבוע_בדילוג[[#This Row],[הווסת פעיל?]]=1,B1437=1),1,"")</f>
        <v/>
      </c>
      <c r="AK1436" s="4">
        <f>IF(AND(שבוע_בדילוג[[#This Row],[הווסת פעיל?]]&lt;&gt;1,B1437&lt;&gt;1,B1437&lt;&gt;""),IF(שבוע_בדילוג[[#This Row],[LengthofCycle]]=F1437,1,0),"")</f>
        <v>0</v>
      </c>
      <c r="AL1436" s="4">
        <f>IF(AND(שבוע_בדילוג[[#This Row],[הווסת פעיל?]]&lt;&gt;1,B1437&lt;&gt;1,B1437&lt;&gt;""),IF(OR(שבוע_בדילוג[[#This Row],[LengthofCycle]]=F1437,F1437=29),1,0),"")</f>
        <v>0</v>
      </c>
      <c r="AM1436" s="4">
        <f>IF(AND(שבוע_בדילוג[[#This Row],[הווסת פעיל?]]&lt;&gt;1,B1437&lt;&gt;1,B1437&lt;&gt;""),IF(OR(שבוע_בדילוג[[#This Row],[LengthofCycle]]=F1437,F1437=29,F1437=28),1,0),"")</f>
        <v>1</v>
      </c>
    </row>
    <row r="1437" spans="1:39" x14ac:dyDescent="0.25">
      <c r="A1437" s="1" t="s">
        <v>172</v>
      </c>
      <c r="B1437" s="1">
        <v>6</v>
      </c>
      <c r="C1437" s="1">
        <v>1</v>
      </c>
      <c r="D1437" s="1">
        <v>1</v>
      </c>
      <c r="E1437" s="1">
        <v>0</v>
      </c>
      <c r="F1437" s="1">
        <v>28</v>
      </c>
      <c r="H1437" s="1">
        <f>שבוע_בדילוג[[#This Row],[LengthofCycle]]+1</f>
        <v>29</v>
      </c>
      <c r="I1437" s="1" t="str">
        <f>IF(IFERROR(LOOKUP(שבוע_בדילוג[[#This Row],[ClientID]],קביעויות[השבוע בדילוג]),FALSE)=שבוע_בדילוג[[#This Row],[ClientID]],1,"")</f>
        <v/>
      </c>
      <c r="J1437" s="1" t="str">
        <f>IF(AND(שבוע_בדילוג[[#This Row],[CycleNumber]]&gt;1,OR(B1438="",שבוע_בדילוג[[#This Row],[CycleNumber]]&gt;B1436)),IF(OR(AND(שבוע_בדילוג[[#This Row],[LengthofCycle]]=29,F1436=29),AND(שבוע_בדילוג[[#This Row],[LengthofCycle]]=36,F1436=36)),1,""),"")</f>
        <v/>
      </c>
      <c r="K1437" s="1" t="str">
        <f>IF(AND(שבוע_בדילוג[[#This Row],[וסת השבוע]]=1,J1436=1,שבוע_בדילוג[[#This Row],[CycleNumber]]&gt;B1436),1,"")</f>
        <v/>
      </c>
      <c r="L1437" s="1" t="str">
        <f>IF(שבוע_בדילוג[[#This Row],[CycleNumber]]=1,"",IF(שבוע_בדילוג[[#This Row],[וסת השבוע]]=1,0,IF(L1436="","",IF(L1436=0,IF(שבוע_בדילוג[[#This Row],[LengthofCycle]]=29,0,1),IF(L1436=1,IF(שבוע_בדילוג[[#This Row],[LengthofCycle]]+F1436=29*2,0,2),IF(L1436=2,IF(שבוע_בדילוג[[#This Row],[LengthofCycle]]+F1436+F1435=29*3,0,3),""))))))</f>
        <v/>
      </c>
      <c r="M1437" s="1" t="str">
        <f>IF(שבוע_בדילוג[[#This Row],[וסת השבוע]]=1,IF(שבוע_בדילוג[[#This Row],[וסת השבוע וההפלגה ביחד]]=1,M1436+1,0),IF(AND(שבוע_בדילוג[[#This Row],[CycleNumber]]&gt;B1436,שבוע_בדילוג[[#This Row],[CycleNumber]]&gt;1),IF(שבוע_בדילוג[[#This Row],[וסת השבוע פעיל?]]&lt;&gt;"",M1436+1,""),""))</f>
        <v/>
      </c>
      <c r="N1437" s="1" t="str">
        <f>IF(שבוע_בדילוג[[#This Row],[וסת השבוע פעיל?2]]="","",IF(AND(שבוע_בדילוג[[#This Row],[וסת השבוע פעיל?]]&lt;&gt;"",שבוע_בדילוג[[#This Row],[CycleNumber]]&lt;B1438,B1438&lt;&gt;"",שבוע_בדילוג[[#This Row],[וסת השבוע פעיל?]]&lt;3),IF(L1438=0,IF(AND(שבוע_בדילוג[[#This Row],[וסת השבוע פעיל?]]&gt;0,J1438=1),0,1),0),""))</f>
        <v/>
      </c>
      <c r="O1437" s="1" t="str">
        <f t="shared" si="112"/>
        <v/>
      </c>
      <c r="P1437" s="1" t="str">
        <f>IF(AND(שבוע_בדילוג[[#This Row],[חיזוי - שבוע]]=1,K1438=1),1,"")</f>
        <v/>
      </c>
      <c r="Q1437" s="1" t="str">
        <f>IF(AND(שבוע_בדילוג[[#This Row],[וסת השבוע פעיל?]]&lt;3,OR(שבוע_בדילוג[[#This Row],[CycleNumber]]&gt;B1438,B1438="")),1,"")</f>
        <v/>
      </c>
      <c r="R1437" s="1" t="str">
        <f>IF(AND(שבוע_בדילוג[[#This Row],[חיזוי - שבוע]]&lt;&gt;"",שבוע_בדילוג[[#This Row],[וסת השבוע פעיל?2]]=""),1,"")</f>
        <v/>
      </c>
      <c r="S1437" s="1" t="str">
        <f>IF(שבוע_בדילוג[[#This Row],[האישה קבעה וסת שבוע בדילוג?]]=1,IF(שבוע_בדילוג[[#This Row],[וסת השבוע פעיל?]]&lt;3,1,0),"")</f>
        <v/>
      </c>
      <c r="T14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7" s="1">
        <f t="shared" si="113"/>
        <v>0</v>
      </c>
      <c r="V1437" s="1">
        <f t="shared" si="114"/>
        <v>0</v>
      </c>
      <c r="W1437" s="1">
        <f t="shared" ref="W1437:W1500" si="115">IF(B1437&gt;4,IF(AND(F1437=F1436,F1436=F1435,F1435=F1434,F1434=F1433),1,0),"")</f>
        <v>0</v>
      </c>
      <c r="X1437" s="1" t="str">
        <f>IF(שבוע_בדילוג[[#This Row],[3 הפלגות זהות]]="","",IF(שבוע_בדילוג[[#This Row],[3 הפלגות זהות]]=1,שבוע_בדילוג[[#This Row],[LengthofCycle]],X1436))</f>
        <v/>
      </c>
      <c r="Z1437" s="1" t="str">
        <f>IF(OR(שבוע_בדילוג[[#This Row],[הווסת פעיל?]]=0,שבוע_בדילוג[[#This Row],[הווסת פעיל?]]=""),"",SUM(Z1436,שבוע_בדילוג[[#This Row],[הווסת פעיל?]]))</f>
        <v/>
      </c>
      <c r="AA1437" s="1" t="str">
        <f>IF(AND(שבוע_בדילוג[[#This Row],[כמה מחזורים עד עקירה]]&lt;&gt;"",Z1438=""),שבוע_בדילוג[[#This Row],[כמה מחזורים עד עקירה]],"")</f>
        <v/>
      </c>
      <c r="AB1437" s="1" t="str">
        <f>IF(AND(שבוע_בדילוג[[#This Row],[הווסת פעיל?]]=1,שבוע_בדילוג[[#This Row],[וסת קבוע אחרון]]&lt;&gt;X1436),שבוע_בדילוג[[#This Row],[וסת קבוע אחרון]],"")</f>
        <v/>
      </c>
      <c r="AC1437" s="1" t="str">
        <f>IF(AND(שבוע_בדילוג[[#This Row],[הווסת פעיל?]]=1,Y1436=0,שבוע_בדילוג[[#This Row],[וסת קבוע אחרון]]=X1436),שבוע_בדילוג[[#This Row],[וסת קבוע אחרון]],"")</f>
        <v/>
      </c>
      <c r="AD1437" s="1" t="str">
        <f>IF(AND(שבוע_בדילוג[[#This Row],[הווסת פעיל?]]=1,Y1436=0,שבוע_בדילוג[[#This Row],[וסת קבוע אחרון]]&lt;&gt;X1436),1,"")</f>
        <v/>
      </c>
      <c r="AE1437" s="1" t="str">
        <f>IF(AND(שבוע_בדילוג[[#This Row],[הווסת פעיל?]]&lt;&gt;"",B1438=1),שבוע_בדילוג[[#This Row],[CycleNumber]],"")</f>
        <v/>
      </c>
      <c r="AF1437" s="1" t="str">
        <f>IF(AND(שבוע_בדילוג[[#This Row],[הווסת פעיל?]]&lt;&gt;"",Y1436=""),שבוע_בדילוג[[#This Row],[CycleNumber]],"")</f>
        <v/>
      </c>
      <c r="AG1437" s="1" t="str">
        <f>IF(B1438=1,"",IF(שבוע_בדילוג[[#This Row],[הווסת פעיל?]]=1,IF(שבוע_בדילוג[[#This Row],[וסת קבוע אחרון]]=F1438,1,0),""))</f>
        <v/>
      </c>
      <c r="AH1437" s="1" t="str">
        <f>IF(B1438=1,"",IF(שבוע_בדילוג[[#This Row],[הווסת פעיל?]]=1,IF(OR(שבוע_בדילוג[[#This Row],[וסת קבוע אחרון]]=F1438,F1438=שבוע_בדילוג[[#This Row],[LengthofCycle]]),1,0),""))</f>
        <v/>
      </c>
      <c r="AI1437" s="1" t="str">
        <f>IF(B1438=1,"",IF(שבוע_בדילוג[[#This Row],[הווסת פעיל?]]=1,IF(OR(שבוע_בדילוג[[#This Row],[וסת קבוע אחרון]]=F1438,F1438=שבוע_בדילוג[[#This Row],[LengthofCycle]],AND(שבוע_בדילוג[[#This Row],[LengthofCycle]]&lt;&gt;שבוע_בדילוג[[#This Row],[וסת קבוע אחרון]],OR(F1438=28,F1438=29))),1,0),""))</f>
        <v/>
      </c>
      <c r="AJ1437" s="1" t="str">
        <f>IF(AND(שבוע_בדילוג[[#This Row],[הווסת פעיל?]]=1,B1438=1),1,"")</f>
        <v/>
      </c>
      <c r="AK1437" s="4">
        <f>IF(AND(שבוע_בדילוג[[#This Row],[הווסת פעיל?]]&lt;&gt;1,B1438&lt;&gt;1,B1438&lt;&gt;""),IF(שבוע_בדילוג[[#This Row],[LengthofCycle]]=F1438,1,0),"")</f>
        <v>0</v>
      </c>
      <c r="AL1437" s="4">
        <f>IF(AND(שבוע_בדילוג[[#This Row],[הווסת פעיל?]]&lt;&gt;1,B1438&lt;&gt;1,B1438&lt;&gt;""),IF(OR(שבוע_בדילוג[[#This Row],[LengthofCycle]]=F1438,F1438=29),1,0),"")</f>
        <v>0</v>
      </c>
      <c r="AM1437" s="4">
        <f>IF(AND(שבוע_בדילוג[[#This Row],[הווסת פעיל?]]&lt;&gt;1,B1438&lt;&gt;1,B1438&lt;&gt;""),IF(OR(שבוע_בדילוג[[#This Row],[LengthofCycle]]=F1438,F1438=29,F1438=28),1,0),"")</f>
        <v>0</v>
      </c>
    </row>
    <row r="1438" spans="1:39" x14ac:dyDescent="0.25">
      <c r="A1438" s="1" t="s">
        <v>172</v>
      </c>
      <c r="B1438" s="1">
        <v>7</v>
      </c>
      <c r="C1438" s="1">
        <v>1</v>
      </c>
      <c r="D1438" s="1">
        <v>1</v>
      </c>
      <c r="E1438" s="1">
        <v>0</v>
      </c>
      <c r="F1438" s="1">
        <v>27</v>
      </c>
      <c r="H1438" s="1">
        <f>שבוע_בדילוג[[#This Row],[LengthofCycle]]+1</f>
        <v>28</v>
      </c>
      <c r="I1438" s="1" t="str">
        <f>IF(IFERROR(LOOKUP(שבוע_בדילוג[[#This Row],[ClientID]],קביעויות[השבוע בדילוג]),FALSE)=שבוע_בדילוג[[#This Row],[ClientID]],1,"")</f>
        <v/>
      </c>
      <c r="J1438" s="1" t="str">
        <f>IF(AND(שבוע_בדילוג[[#This Row],[CycleNumber]]&gt;1,OR(B1439="",שבוע_בדילוג[[#This Row],[CycleNumber]]&gt;B1437)),IF(OR(AND(שבוע_בדילוג[[#This Row],[LengthofCycle]]=29,F1437=29),AND(שבוע_בדילוג[[#This Row],[LengthofCycle]]=36,F1437=36)),1,""),"")</f>
        <v/>
      </c>
      <c r="K1438" s="1" t="str">
        <f>IF(AND(שבוע_בדילוג[[#This Row],[וסת השבוע]]=1,J1437=1,שבוע_בדילוג[[#This Row],[CycleNumber]]&gt;B1437),1,"")</f>
        <v/>
      </c>
      <c r="L1438" s="1" t="str">
        <f>IF(שבוע_בדילוג[[#This Row],[CycleNumber]]=1,"",IF(שבוע_בדילוג[[#This Row],[וסת השבוע]]=1,0,IF(L1437="","",IF(L1437=0,IF(שבוע_בדילוג[[#This Row],[LengthofCycle]]=29,0,1),IF(L1437=1,IF(שבוע_בדילוג[[#This Row],[LengthofCycle]]+F1437=29*2,0,2),IF(L1437=2,IF(שבוע_בדילוג[[#This Row],[LengthofCycle]]+F1437+F1436=29*3,0,3),""))))))</f>
        <v/>
      </c>
      <c r="M1438" s="1" t="str">
        <f>IF(שבוע_בדילוג[[#This Row],[וסת השבוע]]=1,IF(שבוע_בדילוג[[#This Row],[וסת השבוע וההפלגה ביחד]]=1,M1437+1,0),IF(AND(שבוע_בדילוג[[#This Row],[CycleNumber]]&gt;B1437,שבוע_בדילוג[[#This Row],[CycleNumber]]&gt;1),IF(שבוע_בדילוג[[#This Row],[וסת השבוע פעיל?]]&lt;&gt;"",M1437+1,""),""))</f>
        <v/>
      </c>
      <c r="N1438" s="1" t="str">
        <f>IF(שבוע_בדילוג[[#This Row],[וסת השבוע פעיל?2]]="","",IF(AND(שבוע_בדילוג[[#This Row],[וסת השבוע פעיל?]]&lt;&gt;"",שבוע_בדילוג[[#This Row],[CycleNumber]]&lt;B1439,B1439&lt;&gt;"",שבוע_בדילוג[[#This Row],[וסת השבוע פעיל?]]&lt;3),IF(L1439=0,IF(AND(שבוע_בדילוג[[#This Row],[וסת השבוע פעיל?]]&gt;0,J1439=1),0,1),0),""))</f>
        <v/>
      </c>
      <c r="O1438" s="1" t="str">
        <f t="shared" si="112"/>
        <v/>
      </c>
      <c r="P1438" s="1" t="str">
        <f>IF(AND(שבוע_בדילוג[[#This Row],[חיזוי - שבוע]]=1,K1439=1),1,"")</f>
        <v/>
      </c>
      <c r="Q1438" s="1" t="str">
        <f>IF(AND(שבוע_בדילוג[[#This Row],[וסת השבוע פעיל?]]&lt;3,OR(שבוע_בדילוג[[#This Row],[CycleNumber]]&gt;B1439,B1439="")),1,"")</f>
        <v/>
      </c>
      <c r="R1438" s="1" t="str">
        <f>IF(AND(שבוע_בדילוג[[#This Row],[חיזוי - שבוע]]&lt;&gt;"",שבוע_בדילוג[[#This Row],[וסת השבוע פעיל?2]]=""),1,"")</f>
        <v/>
      </c>
      <c r="S1438" s="1" t="str">
        <f>IF(שבוע_בדילוג[[#This Row],[האישה קבעה וסת שבוע בדילוג?]]=1,IF(שבוע_בדילוג[[#This Row],[וסת השבוע פעיל?]]&lt;3,1,0),"")</f>
        <v/>
      </c>
      <c r="T14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8" s="1">
        <f t="shared" si="113"/>
        <v>0</v>
      </c>
      <c r="V1438" s="1">
        <f t="shared" si="114"/>
        <v>0</v>
      </c>
      <c r="W1438" s="1">
        <f t="shared" si="115"/>
        <v>0</v>
      </c>
      <c r="X1438" s="1" t="str">
        <f>IF(שבוע_בדילוג[[#This Row],[3 הפלגות זהות]]="","",IF(שבוע_בדילוג[[#This Row],[3 הפלגות זהות]]=1,שבוע_בדילוג[[#This Row],[LengthofCycle]],X1437))</f>
        <v/>
      </c>
      <c r="Z1438" s="1" t="str">
        <f>IF(OR(שבוע_בדילוג[[#This Row],[הווסת פעיל?]]=0,שבוע_בדילוג[[#This Row],[הווסת פעיל?]]=""),"",SUM(Z1437,שבוע_בדילוג[[#This Row],[הווסת פעיל?]]))</f>
        <v/>
      </c>
      <c r="AA1438" s="1" t="str">
        <f>IF(AND(שבוע_בדילוג[[#This Row],[כמה מחזורים עד עקירה]]&lt;&gt;"",Z1439=""),שבוע_בדילוג[[#This Row],[כמה מחזורים עד עקירה]],"")</f>
        <v/>
      </c>
      <c r="AB1438" s="1" t="str">
        <f>IF(AND(שבוע_בדילוג[[#This Row],[הווסת פעיל?]]=1,שבוע_בדילוג[[#This Row],[וסת קבוע אחרון]]&lt;&gt;X1437),שבוע_בדילוג[[#This Row],[וסת קבוע אחרון]],"")</f>
        <v/>
      </c>
      <c r="AC1438" s="1" t="str">
        <f>IF(AND(שבוע_בדילוג[[#This Row],[הווסת פעיל?]]=1,Y1437=0,שבוע_בדילוג[[#This Row],[וסת קבוע אחרון]]=X1437),שבוע_בדילוג[[#This Row],[וסת קבוע אחרון]],"")</f>
        <v/>
      </c>
      <c r="AD1438" s="1" t="str">
        <f>IF(AND(שבוע_בדילוג[[#This Row],[הווסת פעיל?]]=1,Y1437=0,שבוע_בדילוג[[#This Row],[וסת קבוע אחרון]]&lt;&gt;X1437),1,"")</f>
        <v/>
      </c>
      <c r="AE1438" s="1" t="str">
        <f>IF(AND(שבוע_בדילוג[[#This Row],[הווסת פעיל?]]&lt;&gt;"",B1439=1),שבוע_בדילוג[[#This Row],[CycleNumber]],"")</f>
        <v/>
      </c>
      <c r="AF1438" s="1" t="str">
        <f>IF(AND(שבוע_בדילוג[[#This Row],[הווסת פעיל?]]&lt;&gt;"",Y1437=""),שבוע_בדילוג[[#This Row],[CycleNumber]],"")</f>
        <v/>
      </c>
      <c r="AG1438" s="1" t="str">
        <f>IF(B1439=1,"",IF(שבוע_בדילוג[[#This Row],[הווסת פעיל?]]=1,IF(שבוע_בדילוג[[#This Row],[וסת קבוע אחרון]]=F1439,1,0),""))</f>
        <v/>
      </c>
      <c r="AH1438" s="1" t="str">
        <f>IF(B1439=1,"",IF(שבוע_בדילוג[[#This Row],[הווסת פעיל?]]=1,IF(OR(שבוע_בדילוג[[#This Row],[וסת קבוע אחרון]]=F1439,F1439=שבוע_בדילוג[[#This Row],[LengthofCycle]]),1,0),""))</f>
        <v/>
      </c>
      <c r="AI1438" s="1" t="str">
        <f>IF(B1439=1,"",IF(שבוע_בדילוג[[#This Row],[הווסת פעיל?]]=1,IF(OR(שבוע_בדילוג[[#This Row],[וסת קבוע אחרון]]=F1439,F1439=שבוע_בדילוג[[#This Row],[LengthofCycle]],AND(שבוע_בדילוג[[#This Row],[LengthofCycle]]&lt;&gt;שבוע_בדילוג[[#This Row],[וסת קבוע אחרון]],OR(F1439=28,F1439=29))),1,0),""))</f>
        <v/>
      </c>
      <c r="AJ1438" s="1" t="str">
        <f>IF(AND(שבוע_בדילוג[[#This Row],[הווסת פעיל?]]=1,B1439=1),1,"")</f>
        <v/>
      </c>
      <c r="AK1438" s="4">
        <f>IF(AND(שבוע_בדילוג[[#This Row],[הווסת פעיל?]]&lt;&gt;1,B1439&lt;&gt;1,B1439&lt;&gt;""),IF(שבוע_בדילוג[[#This Row],[LengthofCycle]]=F1439,1,0),"")</f>
        <v>0</v>
      </c>
      <c r="AL1438" s="4">
        <f>IF(AND(שבוע_בדילוג[[#This Row],[הווסת פעיל?]]&lt;&gt;1,B1439&lt;&gt;1,B1439&lt;&gt;""),IF(OR(שבוע_בדילוג[[#This Row],[LengthofCycle]]=F1439,F1439=29),1,0),"")</f>
        <v>0</v>
      </c>
      <c r="AM1438" s="4">
        <f>IF(AND(שבוע_בדילוג[[#This Row],[הווסת פעיל?]]&lt;&gt;1,B1439&lt;&gt;1,B1439&lt;&gt;""),IF(OR(שבוע_בדילוג[[#This Row],[LengthofCycle]]=F1439,F1439=29,F1439=28),1,0),"")</f>
        <v>1</v>
      </c>
    </row>
    <row r="1439" spans="1:39" x14ac:dyDescent="0.25">
      <c r="A1439" s="1" t="s">
        <v>172</v>
      </c>
      <c r="B1439" s="1">
        <v>8</v>
      </c>
      <c r="C1439" s="1">
        <v>1</v>
      </c>
      <c r="D1439" s="1">
        <v>1</v>
      </c>
      <c r="E1439" s="1">
        <v>0</v>
      </c>
      <c r="F1439" s="1">
        <v>28</v>
      </c>
      <c r="H1439" s="1">
        <f>שבוע_בדילוג[[#This Row],[LengthofCycle]]+1</f>
        <v>29</v>
      </c>
      <c r="I1439" s="1" t="str">
        <f>IF(IFERROR(LOOKUP(שבוע_בדילוג[[#This Row],[ClientID]],קביעויות[השבוע בדילוג]),FALSE)=שבוע_בדילוג[[#This Row],[ClientID]],1,"")</f>
        <v/>
      </c>
      <c r="J1439" s="1" t="str">
        <f>IF(AND(שבוע_בדילוג[[#This Row],[CycleNumber]]&gt;1,OR(B1440="",שבוע_בדילוג[[#This Row],[CycleNumber]]&gt;B1438)),IF(OR(AND(שבוע_בדילוג[[#This Row],[LengthofCycle]]=29,F1438=29),AND(שבוע_בדילוג[[#This Row],[LengthofCycle]]=36,F1438=36)),1,""),"")</f>
        <v/>
      </c>
      <c r="K1439" s="1" t="str">
        <f>IF(AND(שבוע_בדילוג[[#This Row],[וסת השבוע]]=1,J1438=1,שבוע_בדילוג[[#This Row],[CycleNumber]]&gt;B1438),1,"")</f>
        <v/>
      </c>
      <c r="L1439" s="1" t="str">
        <f>IF(שבוע_בדילוג[[#This Row],[CycleNumber]]=1,"",IF(שבוע_בדילוג[[#This Row],[וסת השבוע]]=1,0,IF(L1438="","",IF(L1438=0,IF(שבוע_בדילוג[[#This Row],[LengthofCycle]]=29,0,1),IF(L1438=1,IF(שבוע_בדילוג[[#This Row],[LengthofCycle]]+F1438=29*2,0,2),IF(L1438=2,IF(שבוע_בדילוג[[#This Row],[LengthofCycle]]+F1438+F1437=29*3,0,3),""))))))</f>
        <v/>
      </c>
      <c r="M1439" s="1" t="str">
        <f>IF(שבוע_בדילוג[[#This Row],[וסת השבוע]]=1,IF(שבוע_בדילוג[[#This Row],[וסת השבוע וההפלגה ביחד]]=1,M1438+1,0),IF(AND(שבוע_בדילוג[[#This Row],[CycleNumber]]&gt;B1438,שבוע_בדילוג[[#This Row],[CycleNumber]]&gt;1),IF(שבוע_בדילוג[[#This Row],[וסת השבוע פעיל?]]&lt;&gt;"",M1438+1,""),""))</f>
        <v/>
      </c>
      <c r="N1439" s="1" t="str">
        <f>IF(שבוע_בדילוג[[#This Row],[וסת השבוע פעיל?2]]="","",IF(AND(שבוע_בדילוג[[#This Row],[וסת השבוע פעיל?]]&lt;&gt;"",שבוע_בדילוג[[#This Row],[CycleNumber]]&lt;B1440,B1440&lt;&gt;"",שבוע_בדילוג[[#This Row],[וסת השבוע פעיל?]]&lt;3),IF(L1440=0,IF(AND(שבוע_בדילוג[[#This Row],[וסת השבוע פעיל?]]&gt;0,J1440=1),0,1),0),""))</f>
        <v/>
      </c>
      <c r="O1439" s="1" t="str">
        <f t="shared" si="112"/>
        <v/>
      </c>
      <c r="P1439" s="1" t="str">
        <f>IF(AND(שבוע_בדילוג[[#This Row],[חיזוי - שבוע]]=1,K1440=1),1,"")</f>
        <v/>
      </c>
      <c r="Q1439" s="1" t="str">
        <f>IF(AND(שבוע_בדילוג[[#This Row],[וסת השבוע פעיל?]]&lt;3,OR(שבוע_בדילוג[[#This Row],[CycleNumber]]&gt;B1440,B1440="")),1,"")</f>
        <v/>
      </c>
      <c r="R1439" s="1" t="str">
        <f>IF(AND(שבוע_בדילוג[[#This Row],[חיזוי - שבוע]]&lt;&gt;"",שבוע_בדילוג[[#This Row],[וסת השבוע פעיל?2]]=""),1,"")</f>
        <v/>
      </c>
      <c r="S1439" s="1" t="str">
        <f>IF(שבוע_בדילוג[[#This Row],[האישה קבעה וסת שבוע בדילוג?]]=1,IF(שבוע_בדילוג[[#This Row],[וסת השבוע פעיל?]]&lt;3,1,0),"")</f>
        <v/>
      </c>
      <c r="T14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39" s="1">
        <f t="shared" si="113"/>
        <v>0</v>
      </c>
      <c r="V1439" s="1">
        <f t="shared" si="114"/>
        <v>0</v>
      </c>
      <c r="W1439" s="1">
        <f t="shared" si="115"/>
        <v>0</v>
      </c>
      <c r="X1439" s="1" t="str">
        <f>IF(שבוע_בדילוג[[#This Row],[3 הפלגות זהות]]="","",IF(שבוע_בדילוג[[#This Row],[3 הפלגות זהות]]=1,שבוע_בדילוג[[#This Row],[LengthofCycle]],X1438))</f>
        <v/>
      </c>
      <c r="Z1439" s="1" t="str">
        <f>IF(OR(שבוע_בדילוג[[#This Row],[הווסת פעיל?]]=0,שבוע_בדילוג[[#This Row],[הווסת פעיל?]]=""),"",SUM(Z1438,שבוע_בדילוג[[#This Row],[הווסת פעיל?]]))</f>
        <v/>
      </c>
      <c r="AA1439" s="1" t="str">
        <f>IF(AND(שבוע_בדילוג[[#This Row],[כמה מחזורים עד עקירה]]&lt;&gt;"",Z1440=""),שבוע_בדילוג[[#This Row],[כמה מחזורים עד עקירה]],"")</f>
        <v/>
      </c>
      <c r="AB1439" s="1" t="str">
        <f>IF(AND(שבוע_בדילוג[[#This Row],[הווסת פעיל?]]=1,שבוע_בדילוג[[#This Row],[וסת קבוע אחרון]]&lt;&gt;X1438),שבוע_בדילוג[[#This Row],[וסת קבוע אחרון]],"")</f>
        <v/>
      </c>
      <c r="AC1439" s="1" t="str">
        <f>IF(AND(שבוע_בדילוג[[#This Row],[הווסת פעיל?]]=1,Y1438=0,שבוע_בדילוג[[#This Row],[וסת קבוע אחרון]]=X1438),שבוע_בדילוג[[#This Row],[וסת קבוע אחרון]],"")</f>
        <v/>
      </c>
      <c r="AD1439" s="1" t="str">
        <f>IF(AND(שבוע_בדילוג[[#This Row],[הווסת פעיל?]]=1,Y1438=0,שבוע_בדילוג[[#This Row],[וסת קבוע אחרון]]&lt;&gt;X1438),1,"")</f>
        <v/>
      </c>
      <c r="AE1439" s="1" t="str">
        <f>IF(AND(שבוע_בדילוג[[#This Row],[הווסת פעיל?]]&lt;&gt;"",B1440=1),שבוע_בדילוג[[#This Row],[CycleNumber]],"")</f>
        <v/>
      </c>
      <c r="AF1439" s="1" t="str">
        <f>IF(AND(שבוע_בדילוג[[#This Row],[הווסת פעיל?]]&lt;&gt;"",Y1438=""),שבוע_בדילוג[[#This Row],[CycleNumber]],"")</f>
        <v/>
      </c>
      <c r="AG1439" s="1" t="str">
        <f>IF(B1440=1,"",IF(שבוע_בדילוג[[#This Row],[הווסת פעיל?]]=1,IF(שבוע_בדילוג[[#This Row],[וסת קבוע אחרון]]=F1440,1,0),""))</f>
        <v/>
      </c>
      <c r="AH1439" s="1" t="str">
        <f>IF(B1440=1,"",IF(שבוע_בדילוג[[#This Row],[הווסת פעיל?]]=1,IF(OR(שבוע_בדילוג[[#This Row],[וסת קבוע אחרון]]=F1440,F1440=שבוע_בדילוג[[#This Row],[LengthofCycle]]),1,0),""))</f>
        <v/>
      </c>
      <c r="AI1439" s="1" t="str">
        <f>IF(B1440=1,"",IF(שבוע_בדילוג[[#This Row],[הווסת פעיל?]]=1,IF(OR(שבוע_בדילוג[[#This Row],[וסת קבוע אחרון]]=F1440,F1440=שבוע_בדילוג[[#This Row],[LengthofCycle]],AND(שבוע_בדילוג[[#This Row],[LengthofCycle]]&lt;&gt;שבוע_בדילוג[[#This Row],[וסת קבוע אחרון]],OR(F1440=28,F1440=29))),1,0),""))</f>
        <v/>
      </c>
      <c r="AJ1439" s="1" t="str">
        <f>IF(AND(שבוע_בדילוג[[#This Row],[הווסת פעיל?]]=1,B1440=1),1,"")</f>
        <v/>
      </c>
      <c r="AK1439" s="4">
        <f>IF(AND(שבוע_בדילוג[[#This Row],[הווסת פעיל?]]&lt;&gt;1,B1440&lt;&gt;1,B1440&lt;&gt;""),IF(שבוע_בדילוג[[#This Row],[LengthofCycle]]=F1440,1,0),"")</f>
        <v>0</v>
      </c>
      <c r="AL1439" s="4">
        <f>IF(AND(שבוע_בדילוג[[#This Row],[הווסת פעיל?]]&lt;&gt;1,B1440&lt;&gt;1,B1440&lt;&gt;""),IF(OR(שבוע_בדילוג[[#This Row],[LengthofCycle]]=F1440,F1440=29),1,0),"")</f>
        <v>0</v>
      </c>
      <c r="AM1439" s="4">
        <f>IF(AND(שבוע_בדילוג[[#This Row],[הווסת פעיל?]]&lt;&gt;1,B1440&lt;&gt;1,B1440&lt;&gt;""),IF(OR(שבוע_בדילוג[[#This Row],[LengthofCycle]]=F1440,F1440=29,F1440=28),1,0),"")</f>
        <v>0</v>
      </c>
    </row>
    <row r="1440" spans="1:39" x14ac:dyDescent="0.25">
      <c r="A1440" s="1" t="s">
        <v>172</v>
      </c>
      <c r="B1440" s="1">
        <v>9</v>
      </c>
      <c r="C1440" s="1">
        <v>1</v>
      </c>
      <c r="D1440" s="1">
        <v>1</v>
      </c>
      <c r="E1440" s="1">
        <v>0</v>
      </c>
      <c r="F1440" s="1">
        <v>27</v>
      </c>
      <c r="H1440" s="1">
        <f>שבוע_בדילוג[[#This Row],[LengthofCycle]]+1</f>
        <v>28</v>
      </c>
      <c r="I1440" s="1" t="str">
        <f>IF(IFERROR(LOOKUP(שבוע_בדילוג[[#This Row],[ClientID]],קביעויות[השבוע בדילוג]),FALSE)=שבוע_בדילוג[[#This Row],[ClientID]],1,"")</f>
        <v/>
      </c>
      <c r="J1440" s="1" t="str">
        <f>IF(AND(שבוע_בדילוג[[#This Row],[CycleNumber]]&gt;1,OR(B1441="",שבוע_בדילוג[[#This Row],[CycleNumber]]&gt;B1439)),IF(OR(AND(שבוע_בדילוג[[#This Row],[LengthofCycle]]=29,F1439=29),AND(שבוע_בדילוג[[#This Row],[LengthofCycle]]=36,F1439=36)),1,""),"")</f>
        <v/>
      </c>
      <c r="K1440" s="1" t="str">
        <f>IF(AND(שבוע_בדילוג[[#This Row],[וסת השבוע]]=1,J1439=1,שבוע_בדילוג[[#This Row],[CycleNumber]]&gt;B1439),1,"")</f>
        <v/>
      </c>
      <c r="L1440" s="1" t="str">
        <f>IF(שבוע_בדילוג[[#This Row],[CycleNumber]]=1,"",IF(שבוע_בדילוג[[#This Row],[וסת השבוע]]=1,0,IF(L1439="","",IF(L1439=0,IF(שבוע_בדילוג[[#This Row],[LengthofCycle]]=29,0,1),IF(L1439=1,IF(שבוע_בדילוג[[#This Row],[LengthofCycle]]+F1439=29*2,0,2),IF(L1439=2,IF(שבוע_בדילוג[[#This Row],[LengthofCycle]]+F1439+F1438=29*3,0,3),""))))))</f>
        <v/>
      </c>
      <c r="M1440" s="1" t="str">
        <f>IF(שבוע_בדילוג[[#This Row],[וסת השבוע]]=1,IF(שבוע_בדילוג[[#This Row],[וסת השבוע וההפלגה ביחד]]=1,M1439+1,0),IF(AND(שבוע_בדילוג[[#This Row],[CycleNumber]]&gt;B1439,שבוע_בדילוג[[#This Row],[CycleNumber]]&gt;1),IF(שבוע_בדילוג[[#This Row],[וסת השבוע פעיל?]]&lt;&gt;"",M1439+1,""),""))</f>
        <v/>
      </c>
      <c r="N1440" s="1" t="str">
        <f>IF(שבוע_בדילוג[[#This Row],[וסת השבוע פעיל?2]]="","",IF(AND(שבוע_בדילוג[[#This Row],[וסת השבוע פעיל?]]&lt;&gt;"",שבוע_בדילוג[[#This Row],[CycleNumber]]&lt;B1441,B1441&lt;&gt;"",שבוע_בדילוג[[#This Row],[וסת השבוע פעיל?]]&lt;3),IF(L1441=0,IF(AND(שבוע_בדילוג[[#This Row],[וסת השבוע פעיל?]]&gt;0,J1441=1),0,1),0),""))</f>
        <v/>
      </c>
      <c r="O1440" s="1" t="str">
        <f t="shared" si="112"/>
        <v/>
      </c>
      <c r="P1440" s="1" t="str">
        <f>IF(AND(שבוע_בדילוג[[#This Row],[חיזוי - שבוע]]=1,K1441=1),1,"")</f>
        <v/>
      </c>
      <c r="Q1440" s="1" t="str">
        <f>IF(AND(שבוע_בדילוג[[#This Row],[וסת השבוע פעיל?]]&lt;3,OR(שבוע_בדילוג[[#This Row],[CycleNumber]]&gt;B1441,B1441="")),1,"")</f>
        <v/>
      </c>
      <c r="R1440" s="1" t="str">
        <f>IF(AND(שבוע_בדילוג[[#This Row],[חיזוי - שבוע]]&lt;&gt;"",שבוע_בדילוג[[#This Row],[וסת השבוע פעיל?2]]=""),1,"")</f>
        <v/>
      </c>
      <c r="S1440" s="1" t="str">
        <f>IF(שבוע_בדילוג[[#This Row],[האישה קבעה וסת שבוע בדילוג?]]=1,IF(שבוע_בדילוג[[#This Row],[וסת השבוע פעיל?]]&lt;3,1,0),"")</f>
        <v/>
      </c>
      <c r="T14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0" s="1">
        <f t="shared" si="113"/>
        <v>0</v>
      </c>
      <c r="V1440" s="1">
        <f t="shared" si="114"/>
        <v>0</v>
      </c>
      <c r="W1440" s="1">
        <f t="shared" si="115"/>
        <v>0</v>
      </c>
      <c r="X1440" s="1" t="str">
        <f>IF(שבוע_בדילוג[[#This Row],[3 הפלגות זהות]]="","",IF(שבוע_בדילוג[[#This Row],[3 הפלגות זהות]]=1,שבוע_בדילוג[[#This Row],[LengthofCycle]],X1439))</f>
        <v/>
      </c>
      <c r="Z1440" s="1" t="str">
        <f>IF(OR(שבוע_בדילוג[[#This Row],[הווסת פעיל?]]=0,שבוע_בדילוג[[#This Row],[הווסת פעיל?]]=""),"",SUM(Z1439,שבוע_בדילוג[[#This Row],[הווסת פעיל?]]))</f>
        <v/>
      </c>
      <c r="AA1440" s="1" t="str">
        <f>IF(AND(שבוע_בדילוג[[#This Row],[כמה מחזורים עד עקירה]]&lt;&gt;"",Z1441=""),שבוע_בדילוג[[#This Row],[כמה מחזורים עד עקירה]],"")</f>
        <v/>
      </c>
      <c r="AB1440" s="1" t="str">
        <f>IF(AND(שבוע_בדילוג[[#This Row],[הווסת פעיל?]]=1,שבוע_בדילוג[[#This Row],[וסת קבוע אחרון]]&lt;&gt;X1439),שבוע_בדילוג[[#This Row],[וסת קבוע אחרון]],"")</f>
        <v/>
      </c>
      <c r="AC1440" s="1" t="str">
        <f>IF(AND(שבוע_בדילוג[[#This Row],[הווסת פעיל?]]=1,Y1439=0,שבוע_בדילוג[[#This Row],[וסת קבוע אחרון]]=X1439),שבוע_בדילוג[[#This Row],[וסת קבוע אחרון]],"")</f>
        <v/>
      </c>
      <c r="AD1440" s="1" t="str">
        <f>IF(AND(שבוע_בדילוג[[#This Row],[הווסת פעיל?]]=1,Y1439=0,שבוע_בדילוג[[#This Row],[וסת קבוע אחרון]]&lt;&gt;X1439),1,"")</f>
        <v/>
      </c>
      <c r="AE1440" s="1" t="str">
        <f>IF(AND(שבוע_בדילוג[[#This Row],[הווסת פעיל?]]&lt;&gt;"",B1441=1),שבוע_בדילוג[[#This Row],[CycleNumber]],"")</f>
        <v/>
      </c>
      <c r="AF1440" s="1" t="str">
        <f>IF(AND(שבוע_בדילוג[[#This Row],[הווסת פעיל?]]&lt;&gt;"",Y1439=""),שבוע_בדילוג[[#This Row],[CycleNumber]],"")</f>
        <v/>
      </c>
      <c r="AG1440" s="1" t="str">
        <f>IF(B1441=1,"",IF(שבוע_בדילוג[[#This Row],[הווסת פעיל?]]=1,IF(שבוע_בדילוג[[#This Row],[וסת קבוע אחרון]]=F1441,1,0),""))</f>
        <v/>
      </c>
      <c r="AH1440" s="1" t="str">
        <f>IF(B1441=1,"",IF(שבוע_בדילוג[[#This Row],[הווסת פעיל?]]=1,IF(OR(שבוע_בדילוג[[#This Row],[וסת קבוע אחרון]]=F1441,F1441=שבוע_בדילוג[[#This Row],[LengthofCycle]]),1,0),""))</f>
        <v/>
      </c>
      <c r="AI1440" s="1" t="str">
        <f>IF(B1441=1,"",IF(שבוע_בדילוג[[#This Row],[הווסת פעיל?]]=1,IF(OR(שבוע_בדילוג[[#This Row],[וסת קבוע אחרון]]=F1441,F1441=שבוע_בדילוג[[#This Row],[LengthofCycle]],AND(שבוע_בדילוג[[#This Row],[LengthofCycle]]&lt;&gt;שבוע_בדילוג[[#This Row],[וסת קבוע אחרון]],OR(F1441=28,F1441=29))),1,0),""))</f>
        <v/>
      </c>
      <c r="AJ1440" s="1" t="str">
        <f>IF(AND(שבוע_בדילוג[[#This Row],[הווסת פעיל?]]=1,B1441=1),1,"")</f>
        <v/>
      </c>
      <c r="AK1440" s="4">
        <f>IF(AND(שבוע_בדילוג[[#This Row],[הווסת פעיל?]]&lt;&gt;1,B1441&lt;&gt;1,B1441&lt;&gt;""),IF(שבוע_בדילוג[[#This Row],[LengthofCycle]]=F1441,1,0),"")</f>
        <v>0</v>
      </c>
      <c r="AL1440" s="4">
        <f>IF(AND(שבוע_בדילוג[[#This Row],[הווסת פעיל?]]&lt;&gt;1,B1441&lt;&gt;1,B1441&lt;&gt;""),IF(OR(שבוע_בדילוג[[#This Row],[LengthofCycle]]=F1441,F1441=29),1,0),"")</f>
        <v>0</v>
      </c>
      <c r="AM1440" s="4">
        <f>IF(AND(שבוע_בדילוג[[#This Row],[הווסת פעיל?]]&lt;&gt;1,B1441&lt;&gt;1,B1441&lt;&gt;""),IF(OR(שבוע_בדילוג[[#This Row],[LengthofCycle]]=F1441,F1441=29,F1441=28),1,0),"")</f>
        <v>0</v>
      </c>
    </row>
    <row r="1441" spans="1:39" x14ac:dyDescent="0.25">
      <c r="A1441" s="1" t="s">
        <v>172</v>
      </c>
      <c r="B1441" s="1">
        <v>10</v>
      </c>
      <c r="C1441" s="1">
        <v>1</v>
      </c>
      <c r="D1441" s="1">
        <v>1</v>
      </c>
      <c r="E1441" s="1">
        <v>0</v>
      </c>
      <c r="F1441" s="1">
        <v>30</v>
      </c>
      <c r="H1441" s="1">
        <f>שבוע_בדילוג[[#This Row],[LengthofCycle]]+1</f>
        <v>31</v>
      </c>
      <c r="I1441" s="1" t="str">
        <f>IF(IFERROR(LOOKUP(שבוע_בדילוג[[#This Row],[ClientID]],קביעויות[השבוע בדילוג]),FALSE)=שבוע_בדילוג[[#This Row],[ClientID]],1,"")</f>
        <v/>
      </c>
      <c r="J1441" s="1" t="str">
        <f>IF(AND(שבוע_בדילוג[[#This Row],[CycleNumber]]&gt;1,OR(B1442="",שבוע_בדילוג[[#This Row],[CycleNumber]]&gt;B1440)),IF(OR(AND(שבוע_בדילוג[[#This Row],[LengthofCycle]]=29,F1440=29),AND(שבוע_בדילוג[[#This Row],[LengthofCycle]]=36,F1440=36)),1,""),"")</f>
        <v/>
      </c>
      <c r="K1441" s="1" t="str">
        <f>IF(AND(שבוע_בדילוג[[#This Row],[וסת השבוע]]=1,J1440=1,שבוע_בדילוג[[#This Row],[CycleNumber]]&gt;B1440),1,"")</f>
        <v/>
      </c>
      <c r="L1441" s="1" t="str">
        <f>IF(שבוע_בדילוג[[#This Row],[CycleNumber]]=1,"",IF(שבוע_בדילוג[[#This Row],[וסת השבוע]]=1,0,IF(L1440="","",IF(L1440=0,IF(שבוע_בדילוג[[#This Row],[LengthofCycle]]=29,0,1),IF(L1440=1,IF(שבוע_בדילוג[[#This Row],[LengthofCycle]]+F1440=29*2,0,2),IF(L1440=2,IF(שבוע_בדילוג[[#This Row],[LengthofCycle]]+F1440+F1439=29*3,0,3),""))))))</f>
        <v/>
      </c>
      <c r="M1441" s="1" t="str">
        <f>IF(שבוע_בדילוג[[#This Row],[וסת השבוע]]=1,IF(שבוע_בדילוג[[#This Row],[וסת השבוע וההפלגה ביחד]]=1,M1440+1,0),IF(AND(שבוע_בדילוג[[#This Row],[CycleNumber]]&gt;B1440,שבוע_בדילוג[[#This Row],[CycleNumber]]&gt;1),IF(שבוע_בדילוג[[#This Row],[וסת השבוע פעיל?]]&lt;&gt;"",M1440+1,""),""))</f>
        <v/>
      </c>
      <c r="N1441" s="1" t="str">
        <f>IF(שבוע_בדילוג[[#This Row],[וסת השבוע פעיל?2]]="","",IF(AND(שבוע_בדילוג[[#This Row],[וסת השבוע פעיל?]]&lt;&gt;"",שבוע_בדילוג[[#This Row],[CycleNumber]]&lt;B1442,B1442&lt;&gt;"",שבוע_בדילוג[[#This Row],[וסת השבוע פעיל?]]&lt;3),IF(L1442=0,IF(AND(שבוע_בדילוג[[#This Row],[וסת השבוע פעיל?]]&gt;0,J1442=1),0,1),0),""))</f>
        <v/>
      </c>
      <c r="O1441" s="1" t="str">
        <f t="shared" si="112"/>
        <v/>
      </c>
      <c r="P1441" s="1" t="str">
        <f>IF(AND(שבוע_בדילוג[[#This Row],[חיזוי - שבוע]]=1,K1442=1),1,"")</f>
        <v/>
      </c>
      <c r="Q1441" s="1" t="str">
        <f>IF(AND(שבוע_בדילוג[[#This Row],[וסת השבוע פעיל?]]&lt;3,OR(שבוע_בדילוג[[#This Row],[CycleNumber]]&gt;B1442,B1442="")),1,"")</f>
        <v/>
      </c>
      <c r="R1441" s="1" t="str">
        <f>IF(AND(שבוע_בדילוג[[#This Row],[חיזוי - שבוע]]&lt;&gt;"",שבוע_בדילוג[[#This Row],[וסת השבוע פעיל?2]]=""),1,"")</f>
        <v/>
      </c>
      <c r="S1441" s="1" t="str">
        <f>IF(שבוע_בדילוג[[#This Row],[האישה קבעה וסת שבוע בדילוג?]]=1,IF(שבוע_בדילוג[[#This Row],[וסת השבוע פעיל?]]&lt;3,1,0),"")</f>
        <v/>
      </c>
      <c r="T14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1" s="1">
        <f t="shared" si="113"/>
        <v>0</v>
      </c>
      <c r="V1441" s="1">
        <f t="shared" si="114"/>
        <v>0</v>
      </c>
      <c r="W1441" s="1">
        <f t="shared" si="115"/>
        <v>0</v>
      </c>
      <c r="X1441" s="1" t="str">
        <f>IF(שבוע_בדילוג[[#This Row],[3 הפלגות זהות]]="","",IF(שבוע_בדילוג[[#This Row],[3 הפלגות זהות]]=1,שבוע_בדילוג[[#This Row],[LengthofCycle]],X1440))</f>
        <v/>
      </c>
      <c r="Z1441" s="1" t="str">
        <f>IF(OR(שבוע_בדילוג[[#This Row],[הווסת פעיל?]]=0,שבוע_בדילוג[[#This Row],[הווסת פעיל?]]=""),"",SUM(Z1440,שבוע_בדילוג[[#This Row],[הווסת פעיל?]]))</f>
        <v/>
      </c>
      <c r="AA1441" s="1" t="str">
        <f>IF(AND(שבוע_בדילוג[[#This Row],[כמה מחזורים עד עקירה]]&lt;&gt;"",Z1442=""),שבוע_בדילוג[[#This Row],[כמה מחזורים עד עקירה]],"")</f>
        <v/>
      </c>
      <c r="AB1441" s="1" t="str">
        <f>IF(AND(שבוע_בדילוג[[#This Row],[הווסת פעיל?]]=1,שבוע_בדילוג[[#This Row],[וסת קבוע אחרון]]&lt;&gt;X1440),שבוע_בדילוג[[#This Row],[וסת קבוע אחרון]],"")</f>
        <v/>
      </c>
      <c r="AC1441" s="1" t="str">
        <f>IF(AND(שבוע_בדילוג[[#This Row],[הווסת פעיל?]]=1,Y1440=0,שבוע_בדילוג[[#This Row],[וסת קבוע אחרון]]=X1440),שבוע_בדילוג[[#This Row],[וסת קבוע אחרון]],"")</f>
        <v/>
      </c>
      <c r="AD1441" s="1" t="str">
        <f>IF(AND(שבוע_בדילוג[[#This Row],[הווסת פעיל?]]=1,Y1440=0,שבוע_בדילוג[[#This Row],[וסת קבוע אחרון]]&lt;&gt;X1440),1,"")</f>
        <v/>
      </c>
      <c r="AE1441" s="1" t="str">
        <f>IF(AND(שבוע_בדילוג[[#This Row],[הווסת פעיל?]]&lt;&gt;"",B1442=1),שבוע_בדילוג[[#This Row],[CycleNumber]],"")</f>
        <v/>
      </c>
      <c r="AF1441" s="1" t="str">
        <f>IF(AND(שבוע_בדילוג[[#This Row],[הווסת פעיל?]]&lt;&gt;"",Y1440=""),שבוע_בדילוג[[#This Row],[CycleNumber]],"")</f>
        <v/>
      </c>
      <c r="AG1441" s="1" t="str">
        <f>IF(B1442=1,"",IF(שבוע_בדילוג[[#This Row],[הווסת פעיל?]]=1,IF(שבוע_בדילוג[[#This Row],[וסת קבוע אחרון]]=F1442,1,0),""))</f>
        <v/>
      </c>
      <c r="AH1441" s="1" t="str">
        <f>IF(B1442=1,"",IF(שבוע_בדילוג[[#This Row],[הווסת פעיל?]]=1,IF(OR(שבוע_בדילוג[[#This Row],[וסת קבוע אחרון]]=F1442,F1442=שבוע_בדילוג[[#This Row],[LengthofCycle]]),1,0),""))</f>
        <v/>
      </c>
      <c r="AI1441" s="1" t="str">
        <f>IF(B1442=1,"",IF(שבוע_בדילוג[[#This Row],[הווסת פעיל?]]=1,IF(OR(שבוע_בדילוג[[#This Row],[וסת קבוע אחרון]]=F1442,F1442=שבוע_בדילוג[[#This Row],[LengthofCycle]],AND(שבוע_בדילוג[[#This Row],[LengthofCycle]]&lt;&gt;שבוע_בדילוג[[#This Row],[וסת קבוע אחרון]],OR(F1442=28,F1442=29))),1,0),""))</f>
        <v/>
      </c>
      <c r="AJ1441" s="1" t="str">
        <f>IF(AND(שבוע_בדילוג[[#This Row],[הווסת פעיל?]]=1,B1442=1),1,"")</f>
        <v/>
      </c>
      <c r="AK1441" s="4">
        <f>IF(AND(שבוע_בדילוג[[#This Row],[הווסת פעיל?]]&lt;&gt;1,B1442&lt;&gt;1,B1442&lt;&gt;""),IF(שבוע_בדילוג[[#This Row],[LengthofCycle]]=F1442,1,0),"")</f>
        <v>0</v>
      </c>
      <c r="AL1441" s="4">
        <f>IF(AND(שבוע_בדילוג[[#This Row],[הווסת פעיל?]]&lt;&gt;1,B1442&lt;&gt;1,B1442&lt;&gt;""),IF(OR(שבוע_בדילוג[[#This Row],[LengthofCycle]]=F1442,F1442=29),1,0),"")</f>
        <v>0</v>
      </c>
      <c r="AM1441" s="4">
        <f>IF(AND(שבוע_בדילוג[[#This Row],[הווסת פעיל?]]&lt;&gt;1,B1442&lt;&gt;1,B1442&lt;&gt;""),IF(OR(שבוע_בדילוג[[#This Row],[LengthofCycle]]=F1442,F1442=29,F1442=28),1,0),"")</f>
        <v>0</v>
      </c>
    </row>
    <row r="1442" spans="1:39" x14ac:dyDescent="0.25">
      <c r="A1442" s="1" t="s">
        <v>172</v>
      </c>
      <c r="B1442" s="1">
        <v>11</v>
      </c>
      <c r="C1442" s="1">
        <v>1</v>
      </c>
      <c r="D1442" s="1">
        <v>1</v>
      </c>
      <c r="E1442" s="1">
        <v>0</v>
      </c>
      <c r="F1442" s="1">
        <v>27</v>
      </c>
      <c r="H1442" s="1">
        <f>שבוע_בדילוג[[#This Row],[LengthofCycle]]+1</f>
        <v>28</v>
      </c>
      <c r="I1442" s="1" t="str">
        <f>IF(IFERROR(LOOKUP(שבוע_בדילוג[[#This Row],[ClientID]],קביעויות[השבוע בדילוג]),FALSE)=שבוע_בדילוג[[#This Row],[ClientID]],1,"")</f>
        <v/>
      </c>
      <c r="J1442" s="1" t="str">
        <f>IF(AND(שבוע_בדילוג[[#This Row],[CycleNumber]]&gt;1,OR(B1443="",שבוע_בדילוג[[#This Row],[CycleNumber]]&gt;B1441)),IF(OR(AND(שבוע_בדילוג[[#This Row],[LengthofCycle]]=29,F1441=29),AND(שבוע_בדילוג[[#This Row],[LengthofCycle]]=36,F1441=36)),1,""),"")</f>
        <v/>
      </c>
      <c r="K1442" s="1" t="str">
        <f>IF(AND(שבוע_בדילוג[[#This Row],[וסת השבוע]]=1,J1441=1,שבוע_בדילוג[[#This Row],[CycleNumber]]&gt;B1441),1,"")</f>
        <v/>
      </c>
      <c r="L1442" s="1" t="str">
        <f>IF(שבוע_בדילוג[[#This Row],[CycleNumber]]=1,"",IF(שבוע_בדילוג[[#This Row],[וסת השבוע]]=1,0,IF(L1441="","",IF(L1441=0,IF(שבוע_בדילוג[[#This Row],[LengthofCycle]]=29,0,1),IF(L1441=1,IF(שבוע_בדילוג[[#This Row],[LengthofCycle]]+F1441=29*2,0,2),IF(L1441=2,IF(שבוע_בדילוג[[#This Row],[LengthofCycle]]+F1441+F1440=29*3,0,3),""))))))</f>
        <v/>
      </c>
      <c r="M1442" s="1" t="str">
        <f>IF(שבוע_בדילוג[[#This Row],[וסת השבוע]]=1,IF(שבוע_בדילוג[[#This Row],[וסת השבוע וההפלגה ביחד]]=1,M1441+1,0),IF(AND(שבוע_בדילוג[[#This Row],[CycleNumber]]&gt;B1441,שבוע_בדילוג[[#This Row],[CycleNumber]]&gt;1),IF(שבוע_בדילוג[[#This Row],[וסת השבוע פעיל?]]&lt;&gt;"",M1441+1,""),""))</f>
        <v/>
      </c>
      <c r="N1442" s="1" t="str">
        <f>IF(שבוע_בדילוג[[#This Row],[וסת השבוע פעיל?2]]="","",IF(AND(שבוע_בדילוג[[#This Row],[וסת השבוע פעיל?]]&lt;&gt;"",שבוע_בדילוג[[#This Row],[CycleNumber]]&lt;B1443,B1443&lt;&gt;"",שבוע_בדילוג[[#This Row],[וסת השבוע פעיל?]]&lt;3),IF(L1443=0,IF(AND(שבוע_בדילוג[[#This Row],[וסת השבוע פעיל?]]&gt;0,J1443=1),0,1),0),""))</f>
        <v/>
      </c>
      <c r="O1442" s="1" t="str">
        <f t="shared" si="112"/>
        <v/>
      </c>
      <c r="P1442" s="1" t="str">
        <f>IF(AND(שבוע_בדילוג[[#This Row],[חיזוי - שבוע]]=1,K1443=1),1,"")</f>
        <v/>
      </c>
      <c r="Q1442" s="1" t="str">
        <f>IF(AND(שבוע_בדילוג[[#This Row],[וסת השבוע פעיל?]]&lt;3,OR(שבוע_בדילוג[[#This Row],[CycleNumber]]&gt;B1443,B1443="")),1,"")</f>
        <v/>
      </c>
      <c r="R1442" s="1" t="str">
        <f>IF(AND(שבוע_בדילוג[[#This Row],[חיזוי - שבוע]]&lt;&gt;"",שבוע_בדילוג[[#This Row],[וסת השבוע פעיל?2]]=""),1,"")</f>
        <v/>
      </c>
      <c r="S1442" s="1" t="str">
        <f>IF(שבוע_בדילוג[[#This Row],[האישה קבעה וסת שבוע בדילוג?]]=1,IF(שבוע_בדילוג[[#This Row],[וסת השבוע פעיל?]]&lt;3,1,0),"")</f>
        <v/>
      </c>
      <c r="T14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2" s="1">
        <f t="shared" si="113"/>
        <v>0</v>
      </c>
      <c r="V1442" s="1">
        <f t="shared" si="114"/>
        <v>0</v>
      </c>
      <c r="W1442" s="1">
        <f t="shared" si="115"/>
        <v>0</v>
      </c>
      <c r="X1442" s="1" t="str">
        <f>IF(שבוע_בדילוג[[#This Row],[3 הפלגות זהות]]="","",IF(שבוע_בדילוג[[#This Row],[3 הפלגות זהות]]=1,שבוע_בדילוג[[#This Row],[LengthofCycle]],X1441))</f>
        <v/>
      </c>
      <c r="Z1442" s="1" t="str">
        <f>IF(OR(שבוע_בדילוג[[#This Row],[הווסת פעיל?]]=0,שבוע_בדילוג[[#This Row],[הווסת פעיל?]]=""),"",SUM(Z1441,שבוע_בדילוג[[#This Row],[הווסת פעיל?]]))</f>
        <v/>
      </c>
      <c r="AA1442" s="1" t="str">
        <f>IF(AND(שבוע_בדילוג[[#This Row],[כמה מחזורים עד עקירה]]&lt;&gt;"",Z1443=""),שבוע_בדילוג[[#This Row],[כמה מחזורים עד עקירה]],"")</f>
        <v/>
      </c>
      <c r="AB1442" s="1" t="str">
        <f>IF(AND(שבוע_בדילוג[[#This Row],[הווסת פעיל?]]=1,שבוע_בדילוג[[#This Row],[וסת קבוע אחרון]]&lt;&gt;X1441),שבוע_בדילוג[[#This Row],[וסת קבוע אחרון]],"")</f>
        <v/>
      </c>
      <c r="AC1442" s="1" t="str">
        <f>IF(AND(שבוע_בדילוג[[#This Row],[הווסת פעיל?]]=1,Y1441=0,שבוע_בדילוג[[#This Row],[וסת קבוע אחרון]]=X1441),שבוע_בדילוג[[#This Row],[וסת קבוע אחרון]],"")</f>
        <v/>
      </c>
      <c r="AD1442" s="1" t="str">
        <f>IF(AND(שבוע_בדילוג[[#This Row],[הווסת פעיל?]]=1,Y1441=0,שבוע_בדילוג[[#This Row],[וסת קבוע אחרון]]&lt;&gt;X1441),1,"")</f>
        <v/>
      </c>
      <c r="AE1442" s="1" t="str">
        <f>IF(AND(שבוע_בדילוג[[#This Row],[הווסת פעיל?]]&lt;&gt;"",B1443=1),שבוע_בדילוג[[#This Row],[CycleNumber]],"")</f>
        <v/>
      </c>
      <c r="AF1442" s="1" t="str">
        <f>IF(AND(שבוע_בדילוג[[#This Row],[הווסת פעיל?]]&lt;&gt;"",Y1441=""),שבוע_בדילוג[[#This Row],[CycleNumber]],"")</f>
        <v/>
      </c>
      <c r="AG1442" s="1" t="str">
        <f>IF(B1443=1,"",IF(שבוע_בדילוג[[#This Row],[הווסת פעיל?]]=1,IF(שבוע_בדילוג[[#This Row],[וסת קבוע אחרון]]=F1443,1,0),""))</f>
        <v/>
      </c>
      <c r="AH1442" s="1" t="str">
        <f>IF(B1443=1,"",IF(שבוע_בדילוג[[#This Row],[הווסת פעיל?]]=1,IF(OR(שבוע_בדילוג[[#This Row],[וסת קבוע אחרון]]=F1443,F1443=שבוע_בדילוג[[#This Row],[LengthofCycle]]),1,0),""))</f>
        <v/>
      </c>
      <c r="AI1442" s="1" t="str">
        <f>IF(B1443=1,"",IF(שבוע_בדילוג[[#This Row],[הווסת פעיל?]]=1,IF(OR(שבוע_בדילוג[[#This Row],[וסת קבוע אחרון]]=F1443,F1443=שבוע_בדילוג[[#This Row],[LengthofCycle]],AND(שבוע_בדילוג[[#This Row],[LengthofCycle]]&lt;&gt;שבוע_בדילוג[[#This Row],[וסת קבוע אחרון]],OR(F1443=28,F1443=29))),1,0),""))</f>
        <v/>
      </c>
      <c r="AJ1442" s="1" t="str">
        <f>IF(AND(שבוע_בדילוג[[#This Row],[הווסת פעיל?]]=1,B1443=1),1,"")</f>
        <v/>
      </c>
      <c r="AK1442" s="4">
        <f>IF(AND(שבוע_בדילוג[[#This Row],[הווסת פעיל?]]&lt;&gt;1,B1443&lt;&gt;1,B1443&lt;&gt;""),IF(שבוע_בדילוג[[#This Row],[LengthofCycle]]=F1443,1,0),"")</f>
        <v>0</v>
      </c>
      <c r="AL1442" s="4">
        <f>IF(AND(שבוע_בדילוג[[#This Row],[הווסת פעיל?]]&lt;&gt;1,B1443&lt;&gt;1,B1443&lt;&gt;""),IF(OR(שבוע_בדילוג[[#This Row],[LengthofCycle]]=F1443,F1443=29),1,0),"")</f>
        <v>0</v>
      </c>
      <c r="AM1442" s="4">
        <f>IF(AND(שבוע_בדילוג[[#This Row],[הווסת פעיל?]]&lt;&gt;1,B1443&lt;&gt;1,B1443&lt;&gt;""),IF(OR(שבוע_בדילוג[[#This Row],[LengthofCycle]]=F1443,F1443=29,F1443=28),1,0),"")</f>
        <v>1</v>
      </c>
    </row>
    <row r="1443" spans="1:39" x14ac:dyDescent="0.25">
      <c r="A1443" s="1" t="s">
        <v>172</v>
      </c>
      <c r="B1443" s="1">
        <v>12</v>
      </c>
      <c r="C1443" s="1">
        <v>1</v>
      </c>
      <c r="D1443" s="1">
        <v>1</v>
      </c>
      <c r="E1443" s="1">
        <v>0</v>
      </c>
      <c r="F1443" s="1">
        <v>28</v>
      </c>
      <c r="H1443" s="1">
        <f>שבוע_בדילוג[[#This Row],[LengthofCycle]]+1</f>
        <v>29</v>
      </c>
      <c r="I1443" s="1" t="str">
        <f>IF(IFERROR(LOOKUP(שבוע_בדילוג[[#This Row],[ClientID]],קביעויות[השבוע בדילוג]),FALSE)=שבוע_בדילוג[[#This Row],[ClientID]],1,"")</f>
        <v/>
      </c>
      <c r="J1443" s="1" t="str">
        <f>IF(AND(שבוע_בדילוג[[#This Row],[CycleNumber]]&gt;1,OR(B1444="",שבוע_בדילוג[[#This Row],[CycleNumber]]&gt;B1442)),IF(OR(AND(שבוע_בדילוג[[#This Row],[LengthofCycle]]=29,F1442=29),AND(שבוע_בדילוג[[#This Row],[LengthofCycle]]=36,F1442=36)),1,""),"")</f>
        <v/>
      </c>
      <c r="K1443" s="1" t="str">
        <f>IF(AND(שבוע_בדילוג[[#This Row],[וסת השבוע]]=1,J1442=1,שבוע_בדילוג[[#This Row],[CycleNumber]]&gt;B1442),1,"")</f>
        <v/>
      </c>
      <c r="L1443" s="1" t="str">
        <f>IF(שבוע_בדילוג[[#This Row],[CycleNumber]]=1,"",IF(שבוע_בדילוג[[#This Row],[וסת השבוע]]=1,0,IF(L1442="","",IF(L1442=0,IF(שבוע_בדילוג[[#This Row],[LengthofCycle]]=29,0,1),IF(L1442=1,IF(שבוע_בדילוג[[#This Row],[LengthofCycle]]+F1442=29*2,0,2),IF(L1442=2,IF(שבוע_בדילוג[[#This Row],[LengthofCycle]]+F1442+F1441=29*3,0,3),""))))))</f>
        <v/>
      </c>
      <c r="M1443" s="1" t="str">
        <f>IF(שבוע_בדילוג[[#This Row],[וסת השבוע]]=1,IF(שבוע_בדילוג[[#This Row],[וסת השבוע וההפלגה ביחד]]=1,M1442+1,0),IF(AND(שבוע_בדילוג[[#This Row],[CycleNumber]]&gt;B1442,שבוע_בדילוג[[#This Row],[CycleNumber]]&gt;1),IF(שבוע_בדילוג[[#This Row],[וסת השבוע פעיל?]]&lt;&gt;"",M1442+1,""),""))</f>
        <v/>
      </c>
      <c r="N1443" s="1" t="str">
        <f>IF(שבוע_בדילוג[[#This Row],[וסת השבוע פעיל?2]]="","",IF(AND(שבוע_בדילוג[[#This Row],[וסת השבוע פעיל?]]&lt;&gt;"",שבוע_בדילוג[[#This Row],[CycleNumber]]&lt;B1444,B1444&lt;&gt;"",שבוע_בדילוג[[#This Row],[וסת השבוע פעיל?]]&lt;3),IF(L1444=0,IF(AND(שבוע_בדילוג[[#This Row],[וסת השבוע פעיל?]]&gt;0,J1444=1),0,1),0),""))</f>
        <v/>
      </c>
      <c r="O1443" s="1" t="str">
        <f t="shared" si="112"/>
        <v/>
      </c>
      <c r="P1443" s="1" t="str">
        <f>IF(AND(שבוע_בדילוג[[#This Row],[חיזוי - שבוע]]=1,K1444=1),1,"")</f>
        <v/>
      </c>
      <c r="Q1443" s="1" t="str">
        <f>IF(AND(שבוע_בדילוג[[#This Row],[וסת השבוע פעיל?]]&lt;3,OR(שבוע_בדילוג[[#This Row],[CycleNumber]]&gt;B1444,B1444="")),1,"")</f>
        <v/>
      </c>
      <c r="R1443" s="1" t="str">
        <f>IF(AND(שבוע_בדילוג[[#This Row],[חיזוי - שבוע]]&lt;&gt;"",שבוע_בדילוג[[#This Row],[וסת השבוע פעיל?2]]=""),1,"")</f>
        <v/>
      </c>
      <c r="S1443" s="1" t="str">
        <f>IF(שבוע_בדילוג[[#This Row],[האישה קבעה וסת שבוע בדילוג?]]=1,IF(שבוע_בדילוג[[#This Row],[וסת השבוע פעיל?]]&lt;3,1,0),"")</f>
        <v/>
      </c>
      <c r="T14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3" s="1">
        <f t="shared" si="113"/>
        <v>0</v>
      </c>
      <c r="V1443" s="1">
        <f t="shared" si="114"/>
        <v>0</v>
      </c>
      <c r="W1443" s="1">
        <f t="shared" si="115"/>
        <v>0</v>
      </c>
      <c r="X1443" s="1" t="str">
        <f>IF(שבוע_בדילוג[[#This Row],[3 הפלגות זהות]]="","",IF(שבוע_בדילוג[[#This Row],[3 הפלגות זהות]]=1,שבוע_בדילוג[[#This Row],[LengthofCycle]],X1442))</f>
        <v/>
      </c>
      <c r="Z1443" s="1" t="str">
        <f>IF(OR(שבוע_בדילוג[[#This Row],[הווסת פעיל?]]=0,שבוע_בדילוג[[#This Row],[הווסת פעיל?]]=""),"",SUM(Z1442,שבוע_בדילוג[[#This Row],[הווסת פעיל?]]))</f>
        <v/>
      </c>
      <c r="AA1443" s="1" t="str">
        <f>IF(AND(שבוע_בדילוג[[#This Row],[כמה מחזורים עד עקירה]]&lt;&gt;"",Z1444=""),שבוע_בדילוג[[#This Row],[כמה מחזורים עד עקירה]],"")</f>
        <v/>
      </c>
      <c r="AB1443" s="1" t="str">
        <f>IF(AND(שבוע_בדילוג[[#This Row],[הווסת פעיל?]]=1,שבוע_בדילוג[[#This Row],[וסת קבוע אחרון]]&lt;&gt;X1442),שבוע_בדילוג[[#This Row],[וסת קבוע אחרון]],"")</f>
        <v/>
      </c>
      <c r="AC1443" s="1" t="str">
        <f>IF(AND(שבוע_בדילוג[[#This Row],[הווסת פעיל?]]=1,Y1442=0,שבוע_בדילוג[[#This Row],[וסת קבוע אחרון]]=X1442),שבוע_בדילוג[[#This Row],[וסת קבוע אחרון]],"")</f>
        <v/>
      </c>
      <c r="AD1443" s="1" t="str">
        <f>IF(AND(שבוע_בדילוג[[#This Row],[הווסת פעיל?]]=1,Y1442=0,שבוע_בדילוג[[#This Row],[וסת קבוע אחרון]]&lt;&gt;X1442),1,"")</f>
        <v/>
      </c>
      <c r="AE1443" s="1" t="str">
        <f>IF(AND(שבוע_בדילוג[[#This Row],[הווסת פעיל?]]&lt;&gt;"",B1444=1),שבוע_בדילוג[[#This Row],[CycleNumber]],"")</f>
        <v/>
      </c>
      <c r="AF1443" s="1" t="str">
        <f>IF(AND(שבוע_בדילוג[[#This Row],[הווסת פעיל?]]&lt;&gt;"",Y1442=""),שבוע_בדילוג[[#This Row],[CycleNumber]],"")</f>
        <v/>
      </c>
      <c r="AG1443" s="1" t="str">
        <f>IF(B1444=1,"",IF(שבוע_בדילוג[[#This Row],[הווסת פעיל?]]=1,IF(שבוע_בדילוג[[#This Row],[וסת קבוע אחרון]]=F1444,1,0),""))</f>
        <v/>
      </c>
      <c r="AH1443" s="1" t="str">
        <f>IF(B1444=1,"",IF(שבוע_בדילוג[[#This Row],[הווסת פעיל?]]=1,IF(OR(שבוע_בדילוג[[#This Row],[וסת קבוע אחרון]]=F1444,F1444=שבוע_בדילוג[[#This Row],[LengthofCycle]]),1,0),""))</f>
        <v/>
      </c>
      <c r="AI1443" s="1" t="str">
        <f>IF(B1444=1,"",IF(שבוע_בדילוג[[#This Row],[הווסת פעיל?]]=1,IF(OR(שבוע_בדילוג[[#This Row],[וסת קבוע אחרון]]=F1444,F1444=שבוע_בדילוג[[#This Row],[LengthofCycle]],AND(שבוע_בדילוג[[#This Row],[LengthofCycle]]&lt;&gt;שבוע_בדילוג[[#This Row],[וסת קבוע אחרון]],OR(F1444=28,F1444=29))),1,0),""))</f>
        <v/>
      </c>
      <c r="AJ1443" s="1" t="str">
        <f>IF(AND(שבוע_בדילוג[[#This Row],[הווסת פעיל?]]=1,B1444=1),1,"")</f>
        <v/>
      </c>
      <c r="AK1443" s="4">
        <f>IF(AND(שבוע_בדילוג[[#This Row],[הווסת פעיל?]]&lt;&gt;1,B1444&lt;&gt;1,B1444&lt;&gt;""),IF(שבוע_בדילוג[[#This Row],[LengthofCycle]]=F1444,1,0),"")</f>
        <v>0</v>
      </c>
      <c r="AL1443" s="4">
        <f>IF(AND(שבוע_בדילוג[[#This Row],[הווסת פעיל?]]&lt;&gt;1,B1444&lt;&gt;1,B1444&lt;&gt;""),IF(OR(שבוע_בדילוג[[#This Row],[LengthofCycle]]=F1444,F1444=29),1,0),"")</f>
        <v>0</v>
      </c>
      <c r="AM1443" s="4">
        <f>IF(AND(שבוע_בדילוג[[#This Row],[הווסת פעיל?]]&lt;&gt;1,B1444&lt;&gt;1,B1444&lt;&gt;""),IF(OR(שבוע_בדילוג[[#This Row],[LengthofCycle]]=F1444,F1444=29,F1444=28),1,0),"")</f>
        <v>0</v>
      </c>
    </row>
    <row r="1444" spans="1:39" x14ac:dyDescent="0.25">
      <c r="A1444" s="1" t="s">
        <v>172</v>
      </c>
      <c r="B1444" s="1">
        <v>13</v>
      </c>
      <c r="C1444" s="1">
        <v>1</v>
      </c>
      <c r="D1444" s="1">
        <v>1</v>
      </c>
      <c r="E1444" s="1">
        <v>0</v>
      </c>
      <c r="F1444" s="1">
        <v>26</v>
      </c>
      <c r="H1444" s="1">
        <f>שבוע_בדילוג[[#This Row],[LengthofCycle]]+1</f>
        <v>27</v>
      </c>
      <c r="I1444" s="1" t="str">
        <f>IF(IFERROR(LOOKUP(שבוע_בדילוג[[#This Row],[ClientID]],קביעויות[השבוע בדילוג]),FALSE)=שבוע_בדילוג[[#This Row],[ClientID]],1,"")</f>
        <v/>
      </c>
      <c r="J1444" s="1" t="str">
        <f>IF(AND(שבוע_בדילוג[[#This Row],[CycleNumber]]&gt;1,OR(B1445="",שבוע_בדילוג[[#This Row],[CycleNumber]]&gt;B1443)),IF(OR(AND(שבוע_בדילוג[[#This Row],[LengthofCycle]]=29,F1443=29),AND(שבוע_בדילוג[[#This Row],[LengthofCycle]]=36,F1443=36)),1,""),"")</f>
        <v/>
      </c>
      <c r="K1444" s="1" t="str">
        <f>IF(AND(שבוע_בדילוג[[#This Row],[וסת השבוע]]=1,J1443=1,שבוע_בדילוג[[#This Row],[CycleNumber]]&gt;B1443),1,"")</f>
        <v/>
      </c>
      <c r="L1444" s="1" t="str">
        <f>IF(שבוע_בדילוג[[#This Row],[CycleNumber]]=1,"",IF(שבוע_בדילוג[[#This Row],[וסת השבוע]]=1,0,IF(L1443="","",IF(L1443=0,IF(שבוע_בדילוג[[#This Row],[LengthofCycle]]=29,0,1),IF(L1443=1,IF(שבוע_בדילוג[[#This Row],[LengthofCycle]]+F1443=29*2,0,2),IF(L1443=2,IF(שבוע_בדילוג[[#This Row],[LengthofCycle]]+F1443+F1442=29*3,0,3),""))))))</f>
        <v/>
      </c>
      <c r="M1444" s="1" t="str">
        <f>IF(שבוע_בדילוג[[#This Row],[וסת השבוע]]=1,IF(שבוע_בדילוג[[#This Row],[וסת השבוע וההפלגה ביחד]]=1,M1443+1,0),IF(AND(שבוע_בדילוג[[#This Row],[CycleNumber]]&gt;B1443,שבוע_בדילוג[[#This Row],[CycleNumber]]&gt;1),IF(שבוע_בדילוג[[#This Row],[וסת השבוע פעיל?]]&lt;&gt;"",M1443+1,""),""))</f>
        <v/>
      </c>
      <c r="N1444" s="1" t="str">
        <f>IF(שבוע_בדילוג[[#This Row],[וסת השבוע פעיל?2]]="","",IF(AND(שבוע_בדילוג[[#This Row],[וסת השבוע פעיל?]]&lt;&gt;"",שבוע_בדילוג[[#This Row],[CycleNumber]]&lt;B1445,B1445&lt;&gt;"",שבוע_בדילוג[[#This Row],[וסת השבוע פעיל?]]&lt;3),IF(L1445=0,IF(AND(שבוע_בדילוג[[#This Row],[וסת השבוע פעיל?]]&gt;0,J1445=1),0,1),0),""))</f>
        <v/>
      </c>
      <c r="O1444" s="1" t="str">
        <f t="shared" si="112"/>
        <v/>
      </c>
      <c r="P1444" s="1" t="str">
        <f>IF(AND(שבוע_בדילוג[[#This Row],[חיזוי - שבוע]]=1,K1445=1),1,"")</f>
        <v/>
      </c>
      <c r="Q1444" s="1" t="str">
        <f>IF(AND(שבוע_בדילוג[[#This Row],[וסת השבוע פעיל?]]&lt;3,OR(שבוע_בדילוג[[#This Row],[CycleNumber]]&gt;B1445,B1445="")),1,"")</f>
        <v/>
      </c>
      <c r="R1444" s="1" t="str">
        <f>IF(AND(שבוע_בדילוג[[#This Row],[חיזוי - שבוע]]&lt;&gt;"",שבוע_בדילוג[[#This Row],[וסת השבוע פעיל?2]]=""),1,"")</f>
        <v/>
      </c>
      <c r="S1444" s="1" t="str">
        <f>IF(שבוע_בדילוג[[#This Row],[האישה קבעה וסת שבוע בדילוג?]]=1,IF(שבוע_בדילוג[[#This Row],[וסת השבוע פעיל?]]&lt;3,1,0),"")</f>
        <v/>
      </c>
      <c r="T14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4" s="1">
        <f t="shared" si="113"/>
        <v>0</v>
      </c>
      <c r="V1444" s="1">
        <f t="shared" si="114"/>
        <v>0</v>
      </c>
      <c r="W1444" s="1">
        <f t="shared" si="115"/>
        <v>0</v>
      </c>
      <c r="X1444" s="1" t="str">
        <f>IF(שבוע_בדילוג[[#This Row],[3 הפלגות זהות]]="","",IF(שבוע_בדילוג[[#This Row],[3 הפלגות זהות]]=1,שבוע_בדילוג[[#This Row],[LengthofCycle]],X1443))</f>
        <v/>
      </c>
      <c r="Z1444" s="1" t="str">
        <f>IF(OR(שבוע_בדילוג[[#This Row],[הווסת פעיל?]]=0,שבוע_בדילוג[[#This Row],[הווסת פעיל?]]=""),"",SUM(Z1443,שבוע_בדילוג[[#This Row],[הווסת פעיל?]]))</f>
        <v/>
      </c>
      <c r="AA1444" s="1" t="str">
        <f>IF(AND(שבוע_בדילוג[[#This Row],[כמה מחזורים עד עקירה]]&lt;&gt;"",Z1445=""),שבוע_בדילוג[[#This Row],[כמה מחזורים עד עקירה]],"")</f>
        <v/>
      </c>
      <c r="AB1444" s="1" t="str">
        <f>IF(AND(שבוע_בדילוג[[#This Row],[הווסת פעיל?]]=1,שבוע_בדילוג[[#This Row],[וסת קבוע אחרון]]&lt;&gt;X1443),שבוע_בדילוג[[#This Row],[וסת קבוע אחרון]],"")</f>
        <v/>
      </c>
      <c r="AC1444" s="1" t="str">
        <f>IF(AND(שבוע_בדילוג[[#This Row],[הווסת פעיל?]]=1,Y1443=0,שבוע_בדילוג[[#This Row],[וסת קבוע אחרון]]=X1443),שבוע_בדילוג[[#This Row],[וסת קבוע אחרון]],"")</f>
        <v/>
      </c>
      <c r="AD1444" s="1" t="str">
        <f>IF(AND(שבוע_בדילוג[[#This Row],[הווסת פעיל?]]=1,Y1443=0,שבוע_בדילוג[[#This Row],[וסת קבוע אחרון]]&lt;&gt;X1443),1,"")</f>
        <v/>
      </c>
      <c r="AE1444" s="1" t="str">
        <f>IF(AND(שבוע_בדילוג[[#This Row],[הווסת פעיל?]]&lt;&gt;"",B1445=1),שבוע_בדילוג[[#This Row],[CycleNumber]],"")</f>
        <v/>
      </c>
      <c r="AF1444" s="1" t="str">
        <f>IF(AND(שבוע_בדילוג[[#This Row],[הווסת פעיל?]]&lt;&gt;"",Y1443=""),שבוע_בדילוג[[#This Row],[CycleNumber]],"")</f>
        <v/>
      </c>
      <c r="AG1444" s="1" t="str">
        <f>IF(B1445=1,"",IF(שבוע_בדילוג[[#This Row],[הווסת פעיל?]]=1,IF(שבוע_בדילוג[[#This Row],[וסת קבוע אחרון]]=F1445,1,0),""))</f>
        <v/>
      </c>
      <c r="AH1444" s="1" t="str">
        <f>IF(B1445=1,"",IF(שבוע_בדילוג[[#This Row],[הווסת פעיל?]]=1,IF(OR(שבוע_בדילוג[[#This Row],[וסת קבוע אחרון]]=F1445,F1445=שבוע_בדילוג[[#This Row],[LengthofCycle]]),1,0),""))</f>
        <v/>
      </c>
      <c r="AI1444" s="1" t="str">
        <f>IF(B1445=1,"",IF(שבוע_בדילוג[[#This Row],[הווסת פעיל?]]=1,IF(OR(שבוע_בדילוג[[#This Row],[וסת קבוע אחרון]]=F1445,F1445=שבוע_בדילוג[[#This Row],[LengthofCycle]],AND(שבוע_בדילוג[[#This Row],[LengthofCycle]]&lt;&gt;שבוע_בדילוג[[#This Row],[וסת קבוע אחרון]],OR(F1445=28,F1445=29))),1,0),""))</f>
        <v/>
      </c>
      <c r="AJ1444" s="1" t="str">
        <f>IF(AND(שבוע_בדילוג[[#This Row],[הווסת פעיל?]]=1,B1445=1),1,"")</f>
        <v/>
      </c>
      <c r="AK1444" s="4">
        <f>IF(AND(שבוע_בדילוג[[#This Row],[הווסת פעיל?]]&lt;&gt;1,B1445&lt;&gt;1,B1445&lt;&gt;""),IF(שבוע_בדילוג[[#This Row],[LengthofCycle]]=F1445,1,0),"")</f>
        <v>0</v>
      </c>
      <c r="AL1444" s="4">
        <f>IF(AND(שבוע_בדילוג[[#This Row],[הווסת פעיל?]]&lt;&gt;1,B1445&lt;&gt;1,B1445&lt;&gt;""),IF(OR(שבוע_בדילוג[[#This Row],[LengthofCycle]]=F1445,F1445=29),1,0),"")</f>
        <v>0</v>
      </c>
      <c r="AM1444" s="4">
        <f>IF(AND(שבוע_בדילוג[[#This Row],[הווסת פעיל?]]&lt;&gt;1,B1445&lt;&gt;1,B1445&lt;&gt;""),IF(OR(שבוע_בדילוג[[#This Row],[LengthofCycle]]=F1445,F1445=29,F1445=28),1,0),"")</f>
        <v>1</v>
      </c>
    </row>
    <row r="1445" spans="1:39" x14ac:dyDescent="0.25">
      <c r="A1445" s="1" t="s">
        <v>172</v>
      </c>
      <c r="B1445" s="1">
        <v>14</v>
      </c>
      <c r="C1445" s="1">
        <v>1</v>
      </c>
      <c r="D1445" s="1">
        <v>1</v>
      </c>
      <c r="E1445" s="1">
        <v>0</v>
      </c>
      <c r="F1445" s="1">
        <v>28</v>
      </c>
      <c r="H1445" s="1">
        <f>שבוע_בדילוג[[#This Row],[LengthofCycle]]+1</f>
        <v>29</v>
      </c>
      <c r="I1445" s="1" t="str">
        <f>IF(IFERROR(LOOKUP(שבוע_בדילוג[[#This Row],[ClientID]],קביעויות[השבוע בדילוג]),FALSE)=שבוע_בדילוג[[#This Row],[ClientID]],1,"")</f>
        <v/>
      </c>
      <c r="J1445" s="1" t="str">
        <f>IF(AND(שבוע_בדילוג[[#This Row],[CycleNumber]]&gt;1,OR(B1446="",שבוע_בדילוג[[#This Row],[CycleNumber]]&gt;B1444)),IF(OR(AND(שבוע_בדילוג[[#This Row],[LengthofCycle]]=29,F1444=29),AND(שבוע_בדילוג[[#This Row],[LengthofCycle]]=36,F1444=36)),1,""),"")</f>
        <v/>
      </c>
      <c r="K1445" s="1" t="str">
        <f>IF(AND(שבוע_בדילוג[[#This Row],[וסת השבוע]]=1,J1444=1,שבוע_בדילוג[[#This Row],[CycleNumber]]&gt;B1444),1,"")</f>
        <v/>
      </c>
      <c r="L1445" s="1" t="str">
        <f>IF(שבוע_בדילוג[[#This Row],[CycleNumber]]=1,"",IF(שבוע_בדילוג[[#This Row],[וסת השבוע]]=1,0,IF(L1444="","",IF(L1444=0,IF(שבוע_בדילוג[[#This Row],[LengthofCycle]]=29,0,1),IF(L1444=1,IF(שבוע_בדילוג[[#This Row],[LengthofCycle]]+F1444=29*2,0,2),IF(L1444=2,IF(שבוע_בדילוג[[#This Row],[LengthofCycle]]+F1444+F1443=29*3,0,3),""))))))</f>
        <v/>
      </c>
      <c r="M1445" s="1" t="str">
        <f>IF(שבוע_בדילוג[[#This Row],[וסת השבוע]]=1,IF(שבוע_בדילוג[[#This Row],[וסת השבוע וההפלגה ביחד]]=1,M1444+1,0),IF(AND(שבוע_בדילוג[[#This Row],[CycleNumber]]&gt;B1444,שבוע_בדילוג[[#This Row],[CycleNumber]]&gt;1),IF(שבוע_בדילוג[[#This Row],[וסת השבוע פעיל?]]&lt;&gt;"",M1444+1,""),""))</f>
        <v/>
      </c>
      <c r="N1445" s="1" t="str">
        <f>IF(שבוע_בדילוג[[#This Row],[וסת השבוע פעיל?2]]="","",IF(AND(שבוע_בדילוג[[#This Row],[וסת השבוע פעיל?]]&lt;&gt;"",שבוע_בדילוג[[#This Row],[CycleNumber]]&lt;B1446,B1446&lt;&gt;"",שבוע_בדילוג[[#This Row],[וסת השבוע פעיל?]]&lt;3),IF(L1446=0,IF(AND(שבוע_בדילוג[[#This Row],[וסת השבוע פעיל?]]&gt;0,J1446=1),0,1),0),""))</f>
        <v/>
      </c>
      <c r="O1445" s="1" t="str">
        <f t="shared" si="112"/>
        <v/>
      </c>
      <c r="P1445" s="1" t="str">
        <f>IF(AND(שבוע_בדילוג[[#This Row],[חיזוי - שבוע]]=1,K1446=1),1,"")</f>
        <v/>
      </c>
      <c r="Q1445" s="1" t="str">
        <f>IF(AND(שבוע_בדילוג[[#This Row],[וסת השבוע פעיל?]]&lt;3,OR(שבוע_בדילוג[[#This Row],[CycleNumber]]&gt;B1446,B1446="")),1,"")</f>
        <v/>
      </c>
      <c r="R1445" s="1" t="str">
        <f>IF(AND(שבוע_בדילוג[[#This Row],[חיזוי - שבוע]]&lt;&gt;"",שבוע_בדילוג[[#This Row],[וסת השבוע פעיל?2]]=""),1,"")</f>
        <v/>
      </c>
      <c r="S1445" s="1" t="str">
        <f>IF(שבוע_בדילוג[[#This Row],[האישה קבעה וסת שבוע בדילוג?]]=1,IF(שבוע_בדילוג[[#This Row],[וסת השבוע פעיל?]]&lt;3,1,0),"")</f>
        <v/>
      </c>
      <c r="T14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5" s="1">
        <f t="shared" si="113"/>
        <v>0</v>
      </c>
      <c r="V1445" s="1">
        <f t="shared" si="114"/>
        <v>0</v>
      </c>
      <c r="W1445" s="1">
        <f t="shared" si="115"/>
        <v>0</v>
      </c>
      <c r="X1445" s="1" t="str">
        <f>IF(שבוע_בדילוג[[#This Row],[3 הפלגות זהות]]="","",IF(שבוע_בדילוג[[#This Row],[3 הפלגות זהות]]=1,שבוע_בדילוג[[#This Row],[LengthofCycle]],X1444))</f>
        <v/>
      </c>
      <c r="Z1445" s="1" t="str">
        <f>IF(OR(שבוע_בדילוג[[#This Row],[הווסת פעיל?]]=0,שבוע_בדילוג[[#This Row],[הווסת פעיל?]]=""),"",SUM(Z1444,שבוע_בדילוג[[#This Row],[הווסת פעיל?]]))</f>
        <v/>
      </c>
      <c r="AA1445" s="1" t="str">
        <f>IF(AND(שבוע_בדילוג[[#This Row],[כמה מחזורים עד עקירה]]&lt;&gt;"",Z1446=""),שבוע_בדילוג[[#This Row],[כמה מחזורים עד עקירה]],"")</f>
        <v/>
      </c>
      <c r="AB1445" s="1" t="str">
        <f>IF(AND(שבוע_בדילוג[[#This Row],[הווסת פעיל?]]=1,שבוע_בדילוג[[#This Row],[וסת קבוע אחרון]]&lt;&gt;X1444),שבוע_בדילוג[[#This Row],[וסת קבוע אחרון]],"")</f>
        <v/>
      </c>
      <c r="AC1445" s="1" t="str">
        <f>IF(AND(שבוע_בדילוג[[#This Row],[הווסת פעיל?]]=1,Y1444=0,שבוע_בדילוג[[#This Row],[וסת קבוע אחרון]]=X1444),שבוע_בדילוג[[#This Row],[וסת קבוע אחרון]],"")</f>
        <v/>
      </c>
      <c r="AD1445" s="1" t="str">
        <f>IF(AND(שבוע_בדילוג[[#This Row],[הווסת פעיל?]]=1,Y1444=0,שבוע_בדילוג[[#This Row],[וסת קבוע אחרון]]&lt;&gt;X1444),1,"")</f>
        <v/>
      </c>
      <c r="AE1445" s="1" t="str">
        <f>IF(AND(שבוע_בדילוג[[#This Row],[הווסת פעיל?]]&lt;&gt;"",B1446=1),שבוע_בדילוג[[#This Row],[CycleNumber]],"")</f>
        <v/>
      </c>
      <c r="AF1445" s="1" t="str">
        <f>IF(AND(שבוע_בדילוג[[#This Row],[הווסת פעיל?]]&lt;&gt;"",Y1444=""),שבוע_בדילוג[[#This Row],[CycleNumber]],"")</f>
        <v/>
      </c>
      <c r="AG1445" s="1" t="str">
        <f>IF(B1446=1,"",IF(שבוע_בדילוג[[#This Row],[הווסת פעיל?]]=1,IF(שבוע_בדילוג[[#This Row],[וסת קבוע אחרון]]=F1446,1,0),""))</f>
        <v/>
      </c>
      <c r="AH1445" s="1" t="str">
        <f>IF(B1446=1,"",IF(שבוע_בדילוג[[#This Row],[הווסת פעיל?]]=1,IF(OR(שבוע_בדילוג[[#This Row],[וסת קבוע אחרון]]=F1446,F1446=שבוע_בדילוג[[#This Row],[LengthofCycle]]),1,0),""))</f>
        <v/>
      </c>
      <c r="AI1445" s="1" t="str">
        <f>IF(B1446=1,"",IF(שבוע_בדילוג[[#This Row],[הווסת פעיל?]]=1,IF(OR(שבוע_בדילוג[[#This Row],[וסת קבוע אחרון]]=F1446,F1446=שבוע_בדילוג[[#This Row],[LengthofCycle]],AND(שבוע_בדילוג[[#This Row],[LengthofCycle]]&lt;&gt;שבוע_בדילוג[[#This Row],[וסת קבוע אחרון]],OR(F1446=28,F1446=29))),1,0),""))</f>
        <v/>
      </c>
      <c r="AJ1445" s="1" t="str">
        <f>IF(AND(שבוע_בדילוג[[#This Row],[הווסת פעיל?]]=1,B1446=1),1,"")</f>
        <v/>
      </c>
      <c r="AK1445" s="4">
        <f>IF(AND(שבוע_בדילוג[[#This Row],[הווסת פעיל?]]&lt;&gt;1,B1446&lt;&gt;1,B1446&lt;&gt;""),IF(שבוע_בדילוג[[#This Row],[LengthofCycle]]=F1446,1,0),"")</f>
        <v>0</v>
      </c>
      <c r="AL1445" s="4">
        <f>IF(AND(שבוע_בדילוג[[#This Row],[הווסת פעיל?]]&lt;&gt;1,B1446&lt;&gt;1,B1446&lt;&gt;""),IF(OR(שבוע_בדילוג[[#This Row],[LengthofCycle]]=F1446,F1446=29),1,0),"")</f>
        <v>0</v>
      </c>
      <c r="AM1445" s="4">
        <f>IF(AND(שבוע_בדילוג[[#This Row],[הווסת פעיל?]]&lt;&gt;1,B1446&lt;&gt;1,B1446&lt;&gt;""),IF(OR(שבוע_בדילוג[[#This Row],[LengthofCycle]]=F1446,F1446=29,F1446=28),1,0),"")</f>
        <v>0</v>
      </c>
    </row>
    <row r="1446" spans="1:39" x14ac:dyDescent="0.25">
      <c r="A1446" s="1" t="s">
        <v>172</v>
      </c>
      <c r="B1446" s="1">
        <v>15</v>
      </c>
      <c r="C1446" s="1">
        <v>1</v>
      </c>
      <c r="D1446" s="1">
        <v>0</v>
      </c>
      <c r="E1446" s="1">
        <v>0</v>
      </c>
      <c r="F1446" s="1">
        <v>35</v>
      </c>
      <c r="H1446" s="1">
        <f>שבוע_בדילוג[[#This Row],[LengthofCycle]]+1</f>
        <v>36</v>
      </c>
      <c r="I1446" s="1" t="str">
        <f>IF(IFERROR(LOOKUP(שבוע_בדילוג[[#This Row],[ClientID]],קביעויות[השבוע בדילוג]),FALSE)=שבוע_בדילוג[[#This Row],[ClientID]],1,"")</f>
        <v/>
      </c>
      <c r="J1446" s="1" t="str">
        <f>IF(AND(שבוע_בדילוג[[#This Row],[CycleNumber]]&gt;1,OR(B1447="",שבוע_בדילוג[[#This Row],[CycleNumber]]&gt;B1445)),IF(OR(AND(שבוע_בדילוג[[#This Row],[LengthofCycle]]=29,F1445=29),AND(שבוע_בדילוג[[#This Row],[LengthofCycle]]=36,F1445=36)),1,""),"")</f>
        <v/>
      </c>
      <c r="K1446" s="1" t="str">
        <f>IF(AND(שבוע_בדילוג[[#This Row],[וסת השבוע]]=1,J1445=1,שבוע_בדילוג[[#This Row],[CycleNumber]]&gt;B1445),1,"")</f>
        <v/>
      </c>
      <c r="L1446" s="1" t="str">
        <f>IF(שבוע_בדילוג[[#This Row],[CycleNumber]]=1,"",IF(שבוע_בדילוג[[#This Row],[וסת השבוע]]=1,0,IF(L1445="","",IF(L1445=0,IF(שבוע_בדילוג[[#This Row],[LengthofCycle]]=29,0,1),IF(L1445=1,IF(שבוע_בדילוג[[#This Row],[LengthofCycle]]+F1445=29*2,0,2),IF(L1445=2,IF(שבוע_בדילוג[[#This Row],[LengthofCycle]]+F1445+F1444=29*3,0,3),""))))))</f>
        <v/>
      </c>
      <c r="M1446" s="1" t="str">
        <f>IF(שבוע_בדילוג[[#This Row],[וסת השבוע]]=1,IF(שבוע_בדילוג[[#This Row],[וסת השבוע וההפלגה ביחד]]=1,M1445+1,0),IF(AND(שבוע_בדילוג[[#This Row],[CycleNumber]]&gt;B1445,שבוע_בדילוג[[#This Row],[CycleNumber]]&gt;1),IF(שבוע_בדילוג[[#This Row],[וסת השבוע פעיל?]]&lt;&gt;"",M1445+1,""),""))</f>
        <v/>
      </c>
      <c r="N1446" s="1" t="str">
        <f>IF(שבוע_בדילוג[[#This Row],[וסת השבוע פעיל?2]]="","",IF(AND(שבוע_בדילוג[[#This Row],[וסת השבוע פעיל?]]&lt;&gt;"",שבוע_בדילוג[[#This Row],[CycleNumber]]&lt;B1447,B1447&lt;&gt;"",שבוע_בדילוג[[#This Row],[וסת השבוע פעיל?]]&lt;3),IF(L1447=0,IF(AND(שבוע_בדילוג[[#This Row],[וסת השבוע פעיל?]]&gt;0,J1447=1),0,1),0),""))</f>
        <v/>
      </c>
      <c r="O1446" s="1" t="str">
        <f t="shared" si="112"/>
        <v/>
      </c>
      <c r="P1446" s="1" t="str">
        <f>IF(AND(שבוע_בדילוג[[#This Row],[חיזוי - שבוע]]=1,K1447=1),1,"")</f>
        <v/>
      </c>
      <c r="Q1446" s="1" t="str">
        <f>IF(AND(שבוע_בדילוג[[#This Row],[וסת השבוע פעיל?]]&lt;3,OR(שבוע_בדילוג[[#This Row],[CycleNumber]]&gt;B1447,B1447="")),1,"")</f>
        <v/>
      </c>
      <c r="R1446" s="1" t="str">
        <f>IF(AND(שבוע_בדילוג[[#This Row],[חיזוי - שבוע]]&lt;&gt;"",שבוע_בדילוג[[#This Row],[וסת השבוע פעיל?2]]=""),1,"")</f>
        <v/>
      </c>
      <c r="S1446" s="1" t="str">
        <f>IF(שבוע_בדילוג[[#This Row],[האישה קבעה וסת שבוע בדילוג?]]=1,IF(שבוע_בדילוג[[#This Row],[וסת השבוע פעיל?]]&lt;3,1,0),"")</f>
        <v/>
      </c>
      <c r="T14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6" s="1">
        <f t="shared" si="113"/>
        <v>0</v>
      </c>
      <c r="V1446" s="1">
        <f t="shared" si="114"/>
        <v>0</v>
      </c>
      <c r="W1446" s="1">
        <f t="shared" si="115"/>
        <v>0</v>
      </c>
      <c r="X1446" s="1" t="str">
        <f>IF(שבוע_בדילוג[[#This Row],[3 הפלגות זהות]]="","",IF(שבוע_בדילוג[[#This Row],[3 הפלגות זהות]]=1,שבוע_בדילוג[[#This Row],[LengthofCycle]],X1445))</f>
        <v/>
      </c>
      <c r="Z1446" s="1" t="str">
        <f>IF(OR(שבוע_בדילוג[[#This Row],[הווסת פעיל?]]=0,שבוע_בדילוג[[#This Row],[הווסת פעיל?]]=""),"",SUM(Z1445,שבוע_בדילוג[[#This Row],[הווסת פעיל?]]))</f>
        <v/>
      </c>
      <c r="AA1446" s="1" t="str">
        <f>IF(AND(שבוע_בדילוג[[#This Row],[כמה מחזורים עד עקירה]]&lt;&gt;"",Z1447=""),שבוע_בדילוג[[#This Row],[כמה מחזורים עד עקירה]],"")</f>
        <v/>
      </c>
      <c r="AB1446" s="1" t="str">
        <f>IF(AND(שבוע_בדילוג[[#This Row],[הווסת פעיל?]]=1,שבוע_בדילוג[[#This Row],[וסת קבוע אחרון]]&lt;&gt;X1445),שבוע_בדילוג[[#This Row],[וסת קבוע אחרון]],"")</f>
        <v/>
      </c>
      <c r="AC1446" s="1" t="str">
        <f>IF(AND(שבוע_בדילוג[[#This Row],[הווסת פעיל?]]=1,Y1445=0,שבוע_בדילוג[[#This Row],[וסת קבוע אחרון]]=X1445),שבוע_בדילוג[[#This Row],[וסת קבוע אחרון]],"")</f>
        <v/>
      </c>
      <c r="AD1446" s="1" t="str">
        <f>IF(AND(שבוע_בדילוג[[#This Row],[הווסת פעיל?]]=1,Y1445=0,שבוע_בדילוג[[#This Row],[וסת קבוע אחרון]]&lt;&gt;X1445),1,"")</f>
        <v/>
      </c>
      <c r="AE1446" s="1" t="str">
        <f>IF(AND(שבוע_בדילוג[[#This Row],[הווסת פעיל?]]&lt;&gt;"",B1447=1),שבוע_בדילוג[[#This Row],[CycleNumber]],"")</f>
        <v/>
      </c>
      <c r="AF1446" s="1" t="str">
        <f>IF(AND(שבוע_בדילוג[[#This Row],[הווסת פעיל?]]&lt;&gt;"",Y1445=""),שבוע_בדילוג[[#This Row],[CycleNumber]],"")</f>
        <v/>
      </c>
      <c r="AG1446" s="1" t="str">
        <f>IF(B1447=1,"",IF(שבוע_בדילוג[[#This Row],[הווסת פעיל?]]=1,IF(שבוע_בדילוג[[#This Row],[וסת קבוע אחרון]]=F1447,1,0),""))</f>
        <v/>
      </c>
      <c r="AH1446" s="1" t="str">
        <f>IF(B1447=1,"",IF(שבוע_בדילוג[[#This Row],[הווסת פעיל?]]=1,IF(OR(שבוע_בדילוג[[#This Row],[וסת קבוע אחרון]]=F1447,F1447=שבוע_בדילוג[[#This Row],[LengthofCycle]]),1,0),""))</f>
        <v/>
      </c>
      <c r="AI1446" s="1" t="str">
        <f>IF(B1447=1,"",IF(שבוע_בדילוג[[#This Row],[הווסת פעיל?]]=1,IF(OR(שבוע_בדילוג[[#This Row],[וסת קבוע אחרון]]=F1447,F1447=שבוע_בדילוג[[#This Row],[LengthofCycle]],AND(שבוע_בדילוג[[#This Row],[LengthofCycle]]&lt;&gt;שבוע_בדילוג[[#This Row],[וסת קבוע אחרון]],OR(F1447=28,F1447=29))),1,0),""))</f>
        <v/>
      </c>
      <c r="AJ1446" s="1" t="str">
        <f>IF(AND(שבוע_בדילוג[[#This Row],[הווסת פעיל?]]=1,B1447=1),1,"")</f>
        <v/>
      </c>
      <c r="AK1446" s="4">
        <f>IF(AND(שבוע_בדילוג[[#This Row],[הווסת פעיל?]]&lt;&gt;1,B1447&lt;&gt;1,B1447&lt;&gt;""),IF(שבוע_בדילוג[[#This Row],[LengthofCycle]]=F1447,1,0),"")</f>
        <v>0</v>
      </c>
      <c r="AL1446" s="4">
        <f>IF(AND(שבוע_בדילוג[[#This Row],[הווסת פעיל?]]&lt;&gt;1,B1447&lt;&gt;1,B1447&lt;&gt;""),IF(OR(שבוע_בדילוג[[#This Row],[LengthofCycle]]=F1447,F1447=29),1,0),"")</f>
        <v>1</v>
      </c>
      <c r="AM1446" s="4">
        <f>IF(AND(שבוע_בדילוג[[#This Row],[הווסת פעיל?]]&lt;&gt;1,B1447&lt;&gt;1,B1447&lt;&gt;""),IF(OR(שבוע_בדילוג[[#This Row],[LengthofCycle]]=F1447,F1447=29,F1447=28),1,0),"")</f>
        <v>1</v>
      </c>
    </row>
    <row r="1447" spans="1:39" x14ac:dyDescent="0.25">
      <c r="A1447" s="1" t="s">
        <v>172</v>
      </c>
      <c r="B1447" s="1">
        <v>16</v>
      </c>
      <c r="C1447" s="1">
        <v>1</v>
      </c>
      <c r="D1447" s="1">
        <v>1</v>
      </c>
      <c r="E1447" s="1">
        <v>0</v>
      </c>
      <c r="F1447" s="1">
        <v>29</v>
      </c>
      <c r="H1447" s="1">
        <f>שבוע_בדילוג[[#This Row],[LengthofCycle]]+1</f>
        <v>30</v>
      </c>
      <c r="I1447" s="1" t="str">
        <f>IF(IFERROR(LOOKUP(שבוע_בדילוג[[#This Row],[ClientID]],קביעויות[השבוע בדילוג]),FALSE)=שבוע_בדילוג[[#This Row],[ClientID]],1,"")</f>
        <v/>
      </c>
      <c r="J1447" s="1" t="str">
        <f>IF(AND(שבוע_בדילוג[[#This Row],[CycleNumber]]&gt;1,OR(B1448="",שבוע_בדילוג[[#This Row],[CycleNumber]]&gt;B1446)),IF(OR(AND(שבוע_בדילוג[[#This Row],[LengthofCycle]]=29,F1446=29),AND(שבוע_בדילוג[[#This Row],[LengthofCycle]]=36,F1446=36)),1,""),"")</f>
        <v/>
      </c>
      <c r="K1447" s="1" t="str">
        <f>IF(AND(שבוע_בדילוג[[#This Row],[וסת השבוע]]=1,J1446=1,שבוע_בדילוג[[#This Row],[CycleNumber]]&gt;B1446),1,"")</f>
        <v/>
      </c>
      <c r="L1447" s="1" t="str">
        <f>IF(שבוע_בדילוג[[#This Row],[CycleNumber]]=1,"",IF(שבוע_בדילוג[[#This Row],[וסת השבוע]]=1,0,IF(L1446="","",IF(L1446=0,IF(שבוע_בדילוג[[#This Row],[LengthofCycle]]=29,0,1),IF(L1446=1,IF(שבוע_בדילוג[[#This Row],[LengthofCycle]]+F1446=29*2,0,2),IF(L1446=2,IF(שבוע_בדילוג[[#This Row],[LengthofCycle]]+F1446+F1445=29*3,0,3),""))))))</f>
        <v/>
      </c>
      <c r="M1447" s="1" t="str">
        <f>IF(שבוע_בדילוג[[#This Row],[וסת השבוע]]=1,IF(שבוע_בדילוג[[#This Row],[וסת השבוע וההפלגה ביחד]]=1,M1446+1,0),IF(AND(שבוע_בדילוג[[#This Row],[CycleNumber]]&gt;B1446,שבוע_בדילוג[[#This Row],[CycleNumber]]&gt;1),IF(שבוע_בדילוג[[#This Row],[וסת השבוע פעיל?]]&lt;&gt;"",M1446+1,""),""))</f>
        <v/>
      </c>
      <c r="N1447" s="1" t="str">
        <f>IF(שבוע_בדילוג[[#This Row],[וסת השבוע פעיל?2]]="","",IF(AND(שבוע_בדילוג[[#This Row],[וסת השבוע פעיל?]]&lt;&gt;"",שבוע_בדילוג[[#This Row],[CycleNumber]]&lt;B1448,B1448&lt;&gt;"",שבוע_בדילוג[[#This Row],[וסת השבוע פעיל?]]&lt;3),IF(L1448=0,IF(AND(שבוע_בדילוג[[#This Row],[וסת השבוע פעיל?]]&gt;0,J1448=1),0,1),0),""))</f>
        <v/>
      </c>
      <c r="O1447" s="1" t="str">
        <f t="shared" si="112"/>
        <v/>
      </c>
      <c r="P1447" s="1" t="str">
        <f>IF(AND(שבוע_בדילוג[[#This Row],[חיזוי - שבוע]]=1,K1448=1),1,"")</f>
        <v/>
      </c>
      <c r="Q1447" s="1" t="str">
        <f>IF(AND(שבוע_בדילוג[[#This Row],[וסת השבוע פעיל?]]&lt;3,OR(שבוע_בדילוג[[#This Row],[CycleNumber]]&gt;B1448,B1448="")),1,"")</f>
        <v/>
      </c>
      <c r="R1447" s="1" t="str">
        <f>IF(AND(שבוע_בדילוג[[#This Row],[חיזוי - שבוע]]&lt;&gt;"",שבוע_בדילוג[[#This Row],[וסת השבוע פעיל?2]]=""),1,"")</f>
        <v/>
      </c>
      <c r="S1447" s="1" t="str">
        <f>IF(שבוע_בדילוג[[#This Row],[האישה קבעה וסת שבוע בדילוג?]]=1,IF(שבוע_בדילוג[[#This Row],[וסת השבוע פעיל?]]&lt;3,1,0),"")</f>
        <v/>
      </c>
      <c r="T14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7" s="1">
        <f t="shared" si="113"/>
        <v>0</v>
      </c>
      <c r="V1447" s="1">
        <f t="shared" si="114"/>
        <v>0</v>
      </c>
      <c r="W1447" s="1">
        <f t="shared" si="115"/>
        <v>0</v>
      </c>
      <c r="X1447" s="1" t="str">
        <f>IF(שבוע_בדילוג[[#This Row],[3 הפלגות זהות]]="","",IF(שבוע_בדילוג[[#This Row],[3 הפלגות זהות]]=1,שבוע_בדילוג[[#This Row],[LengthofCycle]],X1446))</f>
        <v/>
      </c>
      <c r="Z1447" s="1" t="str">
        <f>IF(OR(שבוע_בדילוג[[#This Row],[הווסת פעיל?]]=0,שבוע_בדילוג[[#This Row],[הווסת פעיל?]]=""),"",SUM(Z1446,שבוע_בדילוג[[#This Row],[הווסת פעיל?]]))</f>
        <v/>
      </c>
      <c r="AA1447" s="1" t="str">
        <f>IF(AND(שבוע_בדילוג[[#This Row],[כמה מחזורים עד עקירה]]&lt;&gt;"",Z1448=""),שבוע_בדילוג[[#This Row],[כמה מחזורים עד עקירה]],"")</f>
        <v/>
      </c>
      <c r="AB1447" s="1" t="str">
        <f>IF(AND(שבוע_בדילוג[[#This Row],[הווסת פעיל?]]=1,שבוע_בדילוג[[#This Row],[וסת קבוע אחרון]]&lt;&gt;X1446),שבוע_בדילוג[[#This Row],[וסת קבוע אחרון]],"")</f>
        <v/>
      </c>
      <c r="AC1447" s="1" t="str">
        <f>IF(AND(שבוע_בדילוג[[#This Row],[הווסת פעיל?]]=1,Y1446=0,שבוע_בדילוג[[#This Row],[וסת קבוע אחרון]]=X1446),שבוע_בדילוג[[#This Row],[וסת קבוע אחרון]],"")</f>
        <v/>
      </c>
      <c r="AD1447" s="1" t="str">
        <f>IF(AND(שבוע_בדילוג[[#This Row],[הווסת פעיל?]]=1,Y1446=0,שבוע_בדילוג[[#This Row],[וסת קבוע אחרון]]&lt;&gt;X1446),1,"")</f>
        <v/>
      </c>
      <c r="AE1447" s="1" t="str">
        <f>IF(AND(שבוע_בדילוג[[#This Row],[הווסת פעיל?]]&lt;&gt;"",B1448=1),שבוע_בדילוג[[#This Row],[CycleNumber]],"")</f>
        <v/>
      </c>
      <c r="AF1447" s="1" t="str">
        <f>IF(AND(שבוע_בדילוג[[#This Row],[הווסת פעיל?]]&lt;&gt;"",Y1446=""),שבוע_בדילוג[[#This Row],[CycleNumber]],"")</f>
        <v/>
      </c>
      <c r="AG1447" s="1" t="str">
        <f>IF(B1448=1,"",IF(שבוע_בדילוג[[#This Row],[הווסת פעיל?]]=1,IF(שבוע_בדילוג[[#This Row],[וסת קבוע אחרון]]=F1448,1,0),""))</f>
        <v/>
      </c>
      <c r="AH1447" s="1" t="str">
        <f>IF(B1448=1,"",IF(שבוע_בדילוג[[#This Row],[הווסת פעיל?]]=1,IF(OR(שבוע_בדילוג[[#This Row],[וסת קבוע אחרון]]=F1448,F1448=שבוע_בדילוג[[#This Row],[LengthofCycle]]),1,0),""))</f>
        <v/>
      </c>
      <c r="AI1447" s="1" t="str">
        <f>IF(B1448=1,"",IF(שבוע_בדילוג[[#This Row],[הווסת פעיל?]]=1,IF(OR(שבוע_בדילוג[[#This Row],[וסת קבוע אחרון]]=F1448,F1448=שבוע_בדילוג[[#This Row],[LengthofCycle]],AND(שבוע_בדילוג[[#This Row],[LengthofCycle]]&lt;&gt;שבוע_בדילוג[[#This Row],[וסת קבוע אחרון]],OR(F1448=28,F1448=29))),1,0),""))</f>
        <v/>
      </c>
      <c r="AJ1447" s="1" t="str">
        <f>IF(AND(שבוע_בדילוג[[#This Row],[הווסת פעיל?]]=1,B1448=1),1,"")</f>
        <v/>
      </c>
      <c r="AK1447" s="4">
        <f>IF(AND(שבוע_בדילוג[[#This Row],[הווסת פעיל?]]&lt;&gt;1,B1448&lt;&gt;1,B1448&lt;&gt;""),IF(שבוע_בדילוג[[#This Row],[LengthofCycle]]=F1448,1,0),"")</f>
        <v>0</v>
      </c>
      <c r="AL1447" s="4">
        <f>IF(AND(שבוע_בדילוג[[#This Row],[הווסת פעיל?]]&lt;&gt;1,B1448&lt;&gt;1,B1448&lt;&gt;""),IF(OR(שבוע_בדילוג[[#This Row],[LengthofCycle]]=F1448,F1448=29),1,0),"")</f>
        <v>0</v>
      </c>
      <c r="AM1447" s="4">
        <f>IF(AND(שבוע_בדילוג[[#This Row],[הווסת פעיל?]]&lt;&gt;1,B1448&lt;&gt;1,B1448&lt;&gt;""),IF(OR(שבוע_בדילוג[[#This Row],[LengthofCycle]]=F1448,F1448=29,F1448=28),1,0),"")</f>
        <v>0</v>
      </c>
    </row>
    <row r="1448" spans="1:39" x14ac:dyDescent="0.25">
      <c r="A1448" s="1" t="s">
        <v>172</v>
      </c>
      <c r="B1448" s="1">
        <v>17</v>
      </c>
      <c r="C1448" s="1">
        <v>1</v>
      </c>
      <c r="D1448" s="1">
        <v>1</v>
      </c>
      <c r="E1448" s="1">
        <v>0</v>
      </c>
      <c r="F1448" s="1">
        <v>31</v>
      </c>
      <c r="H1448" s="1">
        <f>שבוע_בדילוג[[#This Row],[LengthofCycle]]+1</f>
        <v>32</v>
      </c>
      <c r="I1448" s="1" t="str">
        <f>IF(IFERROR(LOOKUP(שבוע_בדילוג[[#This Row],[ClientID]],קביעויות[השבוע בדילוג]),FALSE)=שבוע_בדילוג[[#This Row],[ClientID]],1,"")</f>
        <v/>
      </c>
      <c r="J1448" s="1" t="str">
        <f>IF(AND(שבוע_בדילוג[[#This Row],[CycleNumber]]&gt;1,OR(B1449="",שבוע_בדילוג[[#This Row],[CycleNumber]]&gt;B1447)),IF(OR(AND(שבוע_בדילוג[[#This Row],[LengthofCycle]]=29,F1447=29),AND(שבוע_בדילוג[[#This Row],[LengthofCycle]]=36,F1447=36)),1,""),"")</f>
        <v/>
      </c>
      <c r="K1448" s="1" t="str">
        <f>IF(AND(שבוע_בדילוג[[#This Row],[וסת השבוע]]=1,J1447=1,שבוע_בדילוג[[#This Row],[CycleNumber]]&gt;B1447),1,"")</f>
        <v/>
      </c>
      <c r="L1448" s="1" t="str">
        <f>IF(שבוע_בדילוג[[#This Row],[CycleNumber]]=1,"",IF(שבוע_בדילוג[[#This Row],[וסת השבוע]]=1,0,IF(L1447="","",IF(L1447=0,IF(שבוע_בדילוג[[#This Row],[LengthofCycle]]=29,0,1),IF(L1447=1,IF(שבוע_בדילוג[[#This Row],[LengthofCycle]]+F1447=29*2,0,2),IF(L1447=2,IF(שבוע_בדילוג[[#This Row],[LengthofCycle]]+F1447+F1446=29*3,0,3),""))))))</f>
        <v/>
      </c>
      <c r="M1448" s="1" t="str">
        <f>IF(שבוע_בדילוג[[#This Row],[וסת השבוע]]=1,IF(שבוע_בדילוג[[#This Row],[וסת השבוע וההפלגה ביחד]]=1,M1447+1,0),IF(AND(שבוע_בדילוג[[#This Row],[CycleNumber]]&gt;B1447,שבוע_בדילוג[[#This Row],[CycleNumber]]&gt;1),IF(שבוע_בדילוג[[#This Row],[וסת השבוע פעיל?]]&lt;&gt;"",M1447+1,""),""))</f>
        <v/>
      </c>
      <c r="N1448" s="1" t="str">
        <f>IF(שבוע_בדילוג[[#This Row],[וסת השבוע פעיל?2]]="","",IF(AND(שבוע_בדילוג[[#This Row],[וסת השבוע פעיל?]]&lt;&gt;"",שבוע_בדילוג[[#This Row],[CycleNumber]]&lt;B1449,B1449&lt;&gt;"",שבוע_בדילוג[[#This Row],[וסת השבוע פעיל?]]&lt;3),IF(L1449=0,IF(AND(שבוע_בדילוג[[#This Row],[וסת השבוע פעיל?]]&gt;0,J1449=1),0,1),0),""))</f>
        <v/>
      </c>
      <c r="O1448" s="1" t="str">
        <f t="shared" si="112"/>
        <v/>
      </c>
      <c r="P1448" s="1" t="str">
        <f>IF(AND(שבוע_בדילוג[[#This Row],[חיזוי - שבוע]]=1,K1449=1),1,"")</f>
        <v/>
      </c>
      <c r="Q1448" s="1" t="str">
        <f>IF(AND(שבוע_בדילוג[[#This Row],[וסת השבוע פעיל?]]&lt;3,OR(שבוע_בדילוג[[#This Row],[CycleNumber]]&gt;B1449,B1449="")),1,"")</f>
        <v/>
      </c>
      <c r="R1448" s="1" t="str">
        <f>IF(AND(שבוע_בדילוג[[#This Row],[חיזוי - שבוע]]&lt;&gt;"",שבוע_בדילוג[[#This Row],[וסת השבוע פעיל?2]]=""),1,"")</f>
        <v/>
      </c>
      <c r="S1448" s="1" t="str">
        <f>IF(שבוע_בדילוג[[#This Row],[האישה קבעה וסת שבוע בדילוג?]]=1,IF(שבוע_בדילוג[[#This Row],[וסת השבוע פעיל?]]&lt;3,1,0),"")</f>
        <v/>
      </c>
      <c r="T14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8" s="1">
        <f t="shared" si="113"/>
        <v>0</v>
      </c>
      <c r="V1448" s="1">
        <f t="shared" si="114"/>
        <v>0</v>
      </c>
      <c r="W1448" s="1">
        <f t="shared" si="115"/>
        <v>0</v>
      </c>
      <c r="X1448" s="1" t="str">
        <f>IF(שבוע_בדילוג[[#This Row],[3 הפלגות זהות]]="","",IF(שבוע_בדילוג[[#This Row],[3 הפלגות זהות]]=1,שבוע_בדילוג[[#This Row],[LengthofCycle]],X1447))</f>
        <v/>
      </c>
      <c r="Z1448" s="1" t="str">
        <f>IF(OR(שבוע_בדילוג[[#This Row],[הווסת פעיל?]]=0,שבוע_בדילוג[[#This Row],[הווסת פעיל?]]=""),"",SUM(Z1447,שבוע_בדילוג[[#This Row],[הווסת פעיל?]]))</f>
        <v/>
      </c>
      <c r="AA1448" s="1" t="str">
        <f>IF(AND(שבוע_בדילוג[[#This Row],[כמה מחזורים עד עקירה]]&lt;&gt;"",Z1449=""),שבוע_בדילוג[[#This Row],[כמה מחזורים עד עקירה]],"")</f>
        <v/>
      </c>
      <c r="AB1448" s="1" t="str">
        <f>IF(AND(שבוע_בדילוג[[#This Row],[הווסת פעיל?]]=1,שבוע_בדילוג[[#This Row],[וסת קבוע אחרון]]&lt;&gt;X1447),שבוע_בדילוג[[#This Row],[וסת קבוע אחרון]],"")</f>
        <v/>
      </c>
      <c r="AC1448" s="1" t="str">
        <f>IF(AND(שבוע_בדילוג[[#This Row],[הווסת פעיל?]]=1,Y1447=0,שבוע_בדילוג[[#This Row],[וסת קבוע אחרון]]=X1447),שבוע_בדילוג[[#This Row],[וסת קבוע אחרון]],"")</f>
        <v/>
      </c>
      <c r="AD1448" s="1" t="str">
        <f>IF(AND(שבוע_בדילוג[[#This Row],[הווסת פעיל?]]=1,Y1447=0,שבוע_בדילוג[[#This Row],[וסת קבוע אחרון]]&lt;&gt;X1447),1,"")</f>
        <v/>
      </c>
      <c r="AE1448" s="1" t="str">
        <f>IF(AND(שבוע_בדילוג[[#This Row],[הווסת פעיל?]]&lt;&gt;"",B1449=1),שבוע_בדילוג[[#This Row],[CycleNumber]],"")</f>
        <v/>
      </c>
      <c r="AF1448" s="1" t="str">
        <f>IF(AND(שבוע_בדילוג[[#This Row],[הווסת פעיל?]]&lt;&gt;"",Y1447=""),שבוע_בדילוג[[#This Row],[CycleNumber]],"")</f>
        <v/>
      </c>
      <c r="AG1448" s="1" t="str">
        <f>IF(B1449=1,"",IF(שבוע_בדילוג[[#This Row],[הווסת פעיל?]]=1,IF(שבוע_בדילוג[[#This Row],[וסת קבוע אחרון]]=F1449,1,0),""))</f>
        <v/>
      </c>
      <c r="AH1448" s="1" t="str">
        <f>IF(B1449=1,"",IF(שבוע_בדילוג[[#This Row],[הווסת פעיל?]]=1,IF(OR(שבוע_בדילוג[[#This Row],[וסת קבוע אחרון]]=F1449,F1449=שבוע_בדילוג[[#This Row],[LengthofCycle]]),1,0),""))</f>
        <v/>
      </c>
      <c r="AI1448" s="1" t="str">
        <f>IF(B1449=1,"",IF(שבוע_בדילוג[[#This Row],[הווסת פעיל?]]=1,IF(OR(שבוע_בדילוג[[#This Row],[וסת קבוע אחרון]]=F1449,F1449=שבוע_בדילוג[[#This Row],[LengthofCycle]],AND(שבוע_בדילוג[[#This Row],[LengthofCycle]]&lt;&gt;שבוע_בדילוג[[#This Row],[וסת קבוע אחרון]],OR(F1449=28,F1449=29))),1,0),""))</f>
        <v/>
      </c>
      <c r="AJ1448" s="1" t="str">
        <f>IF(AND(שבוע_בדילוג[[#This Row],[הווסת פעיל?]]=1,B1449=1),1,"")</f>
        <v/>
      </c>
      <c r="AK1448" s="4">
        <f>IF(AND(שבוע_בדילוג[[#This Row],[הווסת פעיל?]]&lt;&gt;1,B1449&lt;&gt;1,B1449&lt;&gt;""),IF(שבוע_בדילוג[[#This Row],[LengthofCycle]]=F1449,1,0),"")</f>
        <v>0</v>
      </c>
      <c r="AL1448" s="4">
        <f>IF(AND(שבוע_בדילוג[[#This Row],[הווסת פעיל?]]&lt;&gt;1,B1449&lt;&gt;1,B1449&lt;&gt;""),IF(OR(שבוע_בדילוג[[#This Row],[LengthofCycle]]=F1449,F1449=29),1,0),"")</f>
        <v>0</v>
      </c>
      <c r="AM1448" s="4">
        <f>IF(AND(שבוע_בדילוג[[#This Row],[הווסת פעיל?]]&lt;&gt;1,B1449&lt;&gt;1,B1449&lt;&gt;""),IF(OR(שבוע_בדילוג[[#This Row],[LengthofCycle]]=F1449,F1449=29,F1449=28),1,0),"")</f>
        <v>0</v>
      </c>
    </row>
    <row r="1449" spans="1:39" x14ac:dyDescent="0.25">
      <c r="A1449" s="1" t="s">
        <v>172</v>
      </c>
      <c r="B1449" s="1">
        <v>18</v>
      </c>
      <c r="C1449" s="1">
        <v>1</v>
      </c>
      <c r="D1449" s="1">
        <v>1</v>
      </c>
      <c r="E1449" s="1">
        <v>0</v>
      </c>
      <c r="F1449" s="1">
        <v>30</v>
      </c>
      <c r="H1449" s="1">
        <f>שבוע_בדילוג[[#This Row],[LengthofCycle]]+1</f>
        <v>31</v>
      </c>
      <c r="I1449" s="1" t="str">
        <f>IF(IFERROR(LOOKUP(שבוע_בדילוג[[#This Row],[ClientID]],קביעויות[השבוע בדילוג]),FALSE)=שבוע_בדילוג[[#This Row],[ClientID]],1,"")</f>
        <v/>
      </c>
      <c r="J1449" s="1" t="str">
        <f>IF(AND(שבוע_בדילוג[[#This Row],[CycleNumber]]&gt;1,OR(B1450="",שבוע_בדילוג[[#This Row],[CycleNumber]]&gt;B1448)),IF(OR(AND(שבוע_בדילוג[[#This Row],[LengthofCycle]]=29,F1448=29),AND(שבוע_בדילוג[[#This Row],[LengthofCycle]]=36,F1448=36)),1,""),"")</f>
        <v/>
      </c>
      <c r="K1449" s="1" t="str">
        <f>IF(AND(שבוע_בדילוג[[#This Row],[וסת השבוע]]=1,J1448=1,שבוע_בדילוג[[#This Row],[CycleNumber]]&gt;B1448),1,"")</f>
        <v/>
      </c>
      <c r="L1449" s="1" t="str">
        <f>IF(שבוע_בדילוג[[#This Row],[CycleNumber]]=1,"",IF(שבוע_בדילוג[[#This Row],[וסת השבוע]]=1,0,IF(L1448="","",IF(L1448=0,IF(שבוע_בדילוג[[#This Row],[LengthofCycle]]=29,0,1),IF(L1448=1,IF(שבוע_בדילוג[[#This Row],[LengthofCycle]]+F1448=29*2,0,2),IF(L1448=2,IF(שבוע_בדילוג[[#This Row],[LengthofCycle]]+F1448+F1447=29*3,0,3),""))))))</f>
        <v/>
      </c>
      <c r="M1449" s="1" t="str">
        <f>IF(שבוע_בדילוג[[#This Row],[וסת השבוע]]=1,IF(שבוע_בדילוג[[#This Row],[וסת השבוע וההפלגה ביחד]]=1,M1448+1,0),IF(AND(שבוע_בדילוג[[#This Row],[CycleNumber]]&gt;B1448,שבוע_בדילוג[[#This Row],[CycleNumber]]&gt;1),IF(שבוע_בדילוג[[#This Row],[וסת השבוע פעיל?]]&lt;&gt;"",M1448+1,""),""))</f>
        <v/>
      </c>
      <c r="N1449" s="1" t="str">
        <f>IF(שבוע_בדילוג[[#This Row],[וסת השבוע פעיל?2]]="","",IF(AND(שבוע_בדילוג[[#This Row],[וסת השבוע פעיל?]]&lt;&gt;"",שבוע_בדילוג[[#This Row],[CycleNumber]]&lt;B1450,B1450&lt;&gt;"",שבוע_בדילוג[[#This Row],[וסת השבוע פעיל?]]&lt;3),IF(L1450=0,IF(AND(שבוע_בדילוג[[#This Row],[וסת השבוע פעיל?]]&gt;0,J1450=1),0,1),0),""))</f>
        <v/>
      </c>
      <c r="O1449" s="1" t="str">
        <f t="shared" si="112"/>
        <v/>
      </c>
      <c r="P1449" s="1" t="str">
        <f>IF(AND(שבוע_בדילוג[[#This Row],[חיזוי - שבוע]]=1,K1450=1),1,"")</f>
        <v/>
      </c>
      <c r="Q1449" s="1" t="str">
        <f>IF(AND(שבוע_בדילוג[[#This Row],[וסת השבוע פעיל?]]&lt;3,OR(שבוע_בדילוג[[#This Row],[CycleNumber]]&gt;B1450,B1450="")),1,"")</f>
        <v/>
      </c>
      <c r="R1449" s="1" t="str">
        <f>IF(AND(שבוע_בדילוג[[#This Row],[חיזוי - שבוע]]&lt;&gt;"",שבוע_בדילוג[[#This Row],[וסת השבוע פעיל?2]]=""),1,"")</f>
        <v/>
      </c>
      <c r="S1449" s="1" t="str">
        <f>IF(שבוע_בדילוג[[#This Row],[האישה קבעה וסת שבוע בדילוג?]]=1,IF(שבוע_בדילוג[[#This Row],[וסת השבוע פעיל?]]&lt;3,1,0),"")</f>
        <v/>
      </c>
      <c r="T14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49" s="1">
        <f t="shared" si="113"/>
        <v>0</v>
      </c>
      <c r="V1449" s="1">
        <f t="shared" si="114"/>
        <v>0</v>
      </c>
      <c r="W1449" s="1">
        <f t="shared" si="115"/>
        <v>0</v>
      </c>
      <c r="X1449" s="1" t="str">
        <f>IF(שבוע_בדילוג[[#This Row],[3 הפלגות זהות]]="","",IF(שבוע_בדילוג[[#This Row],[3 הפלגות זהות]]=1,שבוע_בדילוג[[#This Row],[LengthofCycle]],X1448))</f>
        <v/>
      </c>
      <c r="Z1449" s="1" t="str">
        <f>IF(OR(שבוע_בדילוג[[#This Row],[הווסת פעיל?]]=0,שבוע_בדילוג[[#This Row],[הווסת פעיל?]]=""),"",SUM(Z1448,שבוע_בדילוג[[#This Row],[הווסת פעיל?]]))</f>
        <v/>
      </c>
      <c r="AA1449" s="1" t="str">
        <f>IF(AND(שבוע_בדילוג[[#This Row],[כמה מחזורים עד עקירה]]&lt;&gt;"",Z1450=""),שבוע_בדילוג[[#This Row],[כמה מחזורים עד עקירה]],"")</f>
        <v/>
      </c>
      <c r="AB1449" s="1" t="str">
        <f>IF(AND(שבוע_בדילוג[[#This Row],[הווסת פעיל?]]=1,שבוע_בדילוג[[#This Row],[וסת קבוע אחרון]]&lt;&gt;X1448),שבוע_בדילוג[[#This Row],[וסת קבוע אחרון]],"")</f>
        <v/>
      </c>
      <c r="AC1449" s="1" t="str">
        <f>IF(AND(שבוע_בדילוג[[#This Row],[הווסת פעיל?]]=1,Y1448=0,שבוע_בדילוג[[#This Row],[וסת קבוע אחרון]]=X1448),שבוע_בדילוג[[#This Row],[וסת קבוע אחרון]],"")</f>
        <v/>
      </c>
      <c r="AD1449" s="1" t="str">
        <f>IF(AND(שבוע_בדילוג[[#This Row],[הווסת פעיל?]]=1,Y1448=0,שבוע_בדילוג[[#This Row],[וסת קבוע אחרון]]&lt;&gt;X1448),1,"")</f>
        <v/>
      </c>
      <c r="AE1449" s="1" t="str">
        <f>IF(AND(שבוע_בדילוג[[#This Row],[הווסת פעיל?]]&lt;&gt;"",B1450=1),שבוע_בדילוג[[#This Row],[CycleNumber]],"")</f>
        <v/>
      </c>
      <c r="AF1449" s="1" t="str">
        <f>IF(AND(שבוע_בדילוג[[#This Row],[הווסת פעיל?]]&lt;&gt;"",Y1448=""),שבוע_בדילוג[[#This Row],[CycleNumber]],"")</f>
        <v/>
      </c>
      <c r="AG1449" s="1" t="str">
        <f>IF(B1450=1,"",IF(שבוע_בדילוג[[#This Row],[הווסת פעיל?]]=1,IF(שבוע_בדילוג[[#This Row],[וסת קבוע אחרון]]=F1450,1,0),""))</f>
        <v/>
      </c>
      <c r="AH1449" s="1" t="str">
        <f>IF(B1450=1,"",IF(שבוע_בדילוג[[#This Row],[הווסת פעיל?]]=1,IF(OR(שבוע_בדילוג[[#This Row],[וסת קבוע אחרון]]=F1450,F1450=שבוע_בדילוג[[#This Row],[LengthofCycle]]),1,0),""))</f>
        <v/>
      </c>
      <c r="AI1449" s="1" t="str">
        <f>IF(B1450=1,"",IF(שבוע_בדילוג[[#This Row],[הווסת פעיל?]]=1,IF(OR(שבוע_בדילוג[[#This Row],[וסת קבוע אחרון]]=F1450,F1450=שבוע_בדילוג[[#This Row],[LengthofCycle]],AND(שבוע_בדילוג[[#This Row],[LengthofCycle]]&lt;&gt;שבוע_בדילוג[[#This Row],[וסת קבוע אחרון]],OR(F1450=28,F1450=29))),1,0),""))</f>
        <v/>
      </c>
      <c r="AJ1449" s="1" t="str">
        <f>IF(AND(שבוע_בדילוג[[#This Row],[הווסת פעיל?]]=1,B1450=1),1,"")</f>
        <v/>
      </c>
      <c r="AK1449" s="4" t="str">
        <f>IF(AND(שבוע_בדילוג[[#This Row],[הווסת פעיל?]]&lt;&gt;1,B1450&lt;&gt;1,B1450&lt;&gt;""),IF(שבוע_בדילוג[[#This Row],[LengthofCycle]]=F1450,1,0),"")</f>
        <v/>
      </c>
      <c r="AL1449" s="4" t="str">
        <f>IF(AND(שבוע_בדילוג[[#This Row],[הווסת פעיל?]]&lt;&gt;1,B1450&lt;&gt;1,B1450&lt;&gt;""),IF(OR(שבוע_בדילוג[[#This Row],[LengthofCycle]]=F1450,F1450=29),1,0),"")</f>
        <v/>
      </c>
      <c r="AM1449" s="4" t="str">
        <f>IF(AND(שבוע_בדילוג[[#This Row],[הווסת פעיל?]]&lt;&gt;1,B1450&lt;&gt;1,B1450&lt;&gt;""),IF(OR(שבוע_בדילוג[[#This Row],[LengthofCycle]]=F1450,F1450=29,F1450=28),1,0),"")</f>
        <v/>
      </c>
    </row>
    <row r="1450" spans="1:39" x14ac:dyDescent="0.25">
      <c r="A1450" s="1" t="s">
        <v>173</v>
      </c>
      <c r="B1450" s="1">
        <v>1</v>
      </c>
      <c r="C1450" s="1">
        <v>0</v>
      </c>
      <c r="D1450" s="1">
        <v>1</v>
      </c>
      <c r="E1450" s="1">
        <v>0</v>
      </c>
      <c r="F1450" s="1">
        <v>32</v>
      </c>
      <c r="H1450" s="1">
        <f>שבוע_בדילוג[[#This Row],[LengthofCycle]]+1</f>
        <v>33</v>
      </c>
      <c r="I1450" s="1" t="str">
        <f>IF(IFERROR(LOOKUP(שבוע_בדילוג[[#This Row],[ClientID]],קביעויות[השבוע בדילוג]),FALSE)=שבוע_בדילוג[[#This Row],[ClientID]],1,"")</f>
        <v/>
      </c>
      <c r="J1450" s="1" t="str">
        <f>IF(AND(שבוע_בדילוג[[#This Row],[CycleNumber]]&gt;1,OR(B1451="",שבוע_בדילוג[[#This Row],[CycleNumber]]&gt;B1449)),IF(OR(AND(שבוע_בדילוג[[#This Row],[LengthofCycle]]=29,F1449=29),AND(שבוע_בדילוג[[#This Row],[LengthofCycle]]=36,F1449=36)),1,""),"")</f>
        <v/>
      </c>
      <c r="K1450" s="1" t="str">
        <f>IF(AND(שבוע_בדילוג[[#This Row],[וסת השבוע]]=1,J1449=1,שבוע_בדילוג[[#This Row],[CycleNumber]]&gt;B1449),1,"")</f>
        <v/>
      </c>
      <c r="L1450" s="1" t="str">
        <f>IF(שבוע_בדילוג[[#This Row],[CycleNumber]]=1,"",IF(שבוע_בדילוג[[#This Row],[וסת השבוע]]=1,0,IF(L1449="","",IF(L1449=0,IF(שבוע_בדילוג[[#This Row],[LengthofCycle]]=29,0,1),IF(L1449=1,IF(שבוע_בדילוג[[#This Row],[LengthofCycle]]+F1449=29*2,0,2),IF(L1449=2,IF(שבוע_בדילוג[[#This Row],[LengthofCycle]]+F1449+F1448=29*3,0,3),""))))))</f>
        <v/>
      </c>
      <c r="M1450" s="1" t="str">
        <f>IF(שבוע_בדילוג[[#This Row],[וסת השבוע]]=1,IF(שבוע_בדילוג[[#This Row],[וסת השבוע וההפלגה ביחד]]=1,M1449+1,0),IF(AND(שבוע_בדילוג[[#This Row],[CycleNumber]]&gt;B1449,שבוע_בדילוג[[#This Row],[CycleNumber]]&gt;1),IF(שבוע_בדילוג[[#This Row],[וסת השבוע פעיל?]]&lt;&gt;"",M1449+1,""),""))</f>
        <v/>
      </c>
      <c r="N1450" s="1" t="str">
        <f>IF(שבוע_בדילוג[[#This Row],[וסת השבוע פעיל?2]]="","",IF(AND(שבוע_בדילוג[[#This Row],[וסת השבוע פעיל?]]&lt;&gt;"",שבוע_בדילוג[[#This Row],[CycleNumber]]&lt;B1451,B1451&lt;&gt;"",שבוע_בדילוג[[#This Row],[וסת השבוע פעיל?]]&lt;3),IF(L1451=0,IF(AND(שבוע_בדילוג[[#This Row],[וסת השבוע פעיל?]]&gt;0,J1451=1),0,1),0),""))</f>
        <v/>
      </c>
      <c r="O1450" s="1" t="str">
        <f t="shared" si="112"/>
        <v/>
      </c>
      <c r="P1450" s="1" t="str">
        <f>IF(AND(שבוע_בדילוג[[#This Row],[חיזוי - שבוע]]=1,K1451=1),1,"")</f>
        <v/>
      </c>
      <c r="Q1450" s="1" t="str">
        <f>IF(AND(שבוע_בדילוג[[#This Row],[וסת השבוע פעיל?]]&lt;3,OR(שבוע_בדילוג[[#This Row],[CycleNumber]]&gt;B1451,B1451="")),1,"")</f>
        <v/>
      </c>
      <c r="R1450" s="1" t="str">
        <f>IF(AND(שבוע_בדילוג[[#This Row],[חיזוי - שבוע]]&lt;&gt;"",שבוע_בדילוג[[#This Row],[וסת השבוע פעיל?2]]=""),1,"")</f>
        <v/>
      </c>
      <c r="S1450" s="1" t="str">
        <f>IF(שבוע_בדילוג[[#This Row],[האישה קבעה וסת שבוע בדילוג?]]=1,IF(שבוע_בדילוג[[#This Row],[וסת השבוע פעיל?]]&lt;3,1,0),"")</f>
        <v/>
      </c>
      <c r="T14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0" s="1" t="str">
        <f t="shared" si="113"/>
        <v/>
      </c>
      <c r="V1450" s="1" t="str">
        <f t="shared" si="114"/>
        <v/>
      </c>
      <c r="W1450" s="1" t="str">
        <f t="shared" si="115"/>
        <v/>
      </c>
      <c r="X1450" s="1" t="str">
        <f>IF(שבוע_בדילוג[[#This Row],[3 הפלגות זהות]]="","",IF(שבוע_בדילוג[[#This Row],[3 הפלגות זהות]]=1,שבוע_בדילוג[[#This Row],[LengthofCycle]],X1449))</f>
        <v/>
      </c>
      <c r="Z1450" s="1" t="str">
        <f>IF(OR(שבוע_בדילוג[[#This Row],[הווסת פעיל?]]=0,שבוע_בדילוג[[#This Row],[הווסת פעיל?]]=""),"",SUM(Z1449,שבוע_בדילוג[[#This Row],[הווסת פעיל?]]))</f>
        <v/>
      </c>
      <c r="AA1450" s="1" t="str">
        <f>IF(AND(שבוע_בדילוג[[#This Row],[כמה מחזורים עד עקירה]]&lt;&gt;"",Z1451=""),שבוע_בדילוג[[#This Row],[כמה מחזורים עד עקירה]],"")</f>
        <v/>
      </c>
      <c r="AB1450" s="1" t="str">
        <f>IF(AND(שבוע_בדילוג[[#This Row],[הווסת פעיל?]]=1,שבוע_בדילוג[[#This Row],[וסת קבוע אחרון]]&lt;&gt;X1449),שבוע_בדילוג[[#This Row],[וסת קבוע אחרון]],"")</f>
        <v/>
      </c>
      <c r="AC1450" s="1" t="str">
        <f>IF(AND(שבוע_בדילוג[[#This Row],[הווסת פעיל?]]=1,Y1449=0,שבוע_בדילוג[[#This Row],[וסת קבוע אחרון]]=X1449),שבוע_בדילוג[[#This Row],[וסת קבוע אחרון]],"")</f>
        <v/>
      </c>
      <c r="AD1450" s="1" t="str">
        <f>IF(AND(שבוע_בדילוג[[#This Row],[הווסת פעיל?]]=1,Y1449=0,שבוע_בדילוג[[#This Row],[וסת קבוע אחרון]]&lt;&gt;X1449),1,"")</f>
        <v/>
      </c>
      <c r="AE1450" s="1" t="str">
        <f>IF(AND(שבוע_בדילוג[[#This Row],[הווסת פעיל?]]&lt;&gt;"",B1451=1),שבוע_בדילוג[[#This Row],[CycleNumber]],"")</f>
        <v/>
      </c>
      <c r="AF1450" s="1" t="str">
        <f>IF(AND(שבוע_בדילוג[[#This Row],[הווסת פעיל?]]&lt;&gt;"",Y1449=""),שבוע_בדילוג[[#This Row],[CycleNumber]],"")</f>
        <v/>
      </c>
      <c r="AG1450" s="1" t="str">
        <f>IF(B1451=1,"",IF(שבוע_בדילוג[[#This Row],[הווסת פעיל?]]=1,IF(שבוע_בדילוג[[#This Row],[וסת קבוע אחרון]]=F1451,1,0),""))</f>
        <v/>
      </c>
      <c r="AH1450" s="1" t="str">
        <f>IF(B1451=1,"",IF(שבוע_בדילוג[[#This Row],[הווסת פעיל?]]=1,IF(OR(שבוע_בדילוג[[#This Row],[וסת קבוע אחרון]]=F1451,F1451=שבוע_בדילוג[[#This Row],[LengthofCycle]]),1,0),""))</f>
        <v/>
      </c>
      <c r="AI1450" s="1" t="str">
        <f>IF(B1451=1,"",IF(שבוע_בדילוג[[#This Row],[הווסת פעיל?]]=1,IF(OR(שבוע_בדילוג[[#This Row],[וסת קבוע אחרון]]=F1451,F1451=שבוע_בדילוג[[#This Row],[LengthofCycle]],AND(שבוע_בדילוג[[#This Row],[LengthofCycle]]&lt;&gt;שבוע_בדילוג[[#This Row],[וסת קבוע אחרון]],OR(F1451=28,F1451=29))),1,0),""))</f>
        <v/>
      </c>
      <c r="AJ1450" s="1" t="str">
        <f>IF(AND(שבוע_בדילוג[[#This Row],[הווסת פעיל?]]=1,B1451=1),1,"")</f>
        <v/>
      </c>
      <c r="AK1450" s="4">
        <f>IF(AND(שבוע_בדילוג[[#This Row],[הווסת פעיל?]]&lt;&gt;1,B1451&lt;&gt;1,B1451&lt;&gt;""),IF(שבוע_בדילוג[[#This Row],[LengthofCycle]]=F1451,1,0),"")</f>
        <v>0</v>
      </c>
      <c r="AL1450" s="4">
        <f>IF(AND(שבוע_בדילוג[[#This Row],[הווסת פעיל?]]&lt;&gt;1,B1451&lt;&gt;1,B1451&lt;&gt;""),IF(OR(שבוע_בדילוג[[#This Row],[LengthofCycle]]=F1451,F1451=29),1,0),"")</f>
        <v>0</v>
      </c>
      <c r="AM1450" s="4">
        <f>IF(AND(שבוע_בדילוג[[#This Row],[הווסת פעיל?]]&lt;&gt;1,B1451&lt;&gt;1,B1451&lt;&gt;""),IF(OR(שבוע_בדילוג[[#This Row],[LengthofCycle]]=F1451,F1451=29,F1451=28),1,0),"")</f>
        <v>0</v>
      </c>
    </row>
    <row r="1451" spans="1:39" x14ac:dyDescent="0.25">
      <c r="A1451" s="1" t="s">
        <v>173</v>
      </c>
      <c r="B1451" s="1">
        <v>2</v>
      </c>
      <c r="C1451" s="1">
        <v>0</v>
      </c>
      <c r="D1451" s="1">
        <v>1</v>
      </c>
      <c r="E1451" s="1">
        <v>0</v>
      </c>
      <c r="F1451" s="1">
        <v>31</v>
      </c>
      <c r="H1451" s="1">
        <f>שבוע_בדילוג[[#This Row],[LengthofCycle]]+1</f>
        <v>32</v>
      </c>
      <c r="I1451" s="1" t="str">
        <f>IF(IFERROR(LOOKUP(שבוע_בדילוג[[#This Row],[ClientID]],קביעויות[השבוע בדילוג]),FALSE)=שבוע_בדילוג[[#This Row],[ClientID]],1,"")</f>
        <v/>
      </c>
      <c r="J1451" s="1" t="str">
        <f>IF(AND(שבוע_בדילוג[[#This Row],[CycleNumber]]&gt;1,OR(B1452="",שבוע_בדילוג[[#This Row],[CycleNumber]]&gt;B1450)),IF(OR(AND(שבוע_בדילוג[[#This Row],[LengthofCycle]]=29,F1450=29),AND(שבוע_בדילוג[[#This Row],[LengthofCycle]]=36,F1450=36)),1,""),"")</f>
        <v/>
      </c>
      <c r="K1451" s="1" t="str">
        <f>IF(AND(שבוע_בדילוג[[#This Row],[וסת השבוע]]=1,J1450=1,שבוע_בדילוג[[#This Row],[CycleNumber]]&gt;B1450),1,"")</f>
        <v/>
      </c>
      <c r="L1451" s="1" t="str">
        <f>IF(שבוע_בדילוג[[#This Row],[CycleNumber]]=1,"",IF(שבוע_בדילוג[[#This Row],[וסת השבוע]]=1,0,IF(L1450="","",IF(L1450=0,IF(שבוע_בדילוג[[#This Row],[LengthofCycle]]=29,0,1),IF(L1450=1,IF(שבוע_בדילוג[[#This Row],[LengthofCycle]]+F1450=29*2,0,2),IF(L1450=2,IF(שבוע_בדילוג[[#This Row],[LengthofCycle]]+F1450+F1449=29*3,0,3),""))))))</f>
        <v/>
      </c>
      <c r="M1451" s="1" t="str">
        <f>IF(שבוע_בדילוג[[#This Row],[וסת השבוע]]=1,IF(שבוע_בדילוג[[#This Row],[וסת השבוע וההפלגה ביחד]]=1,M1450+1,0),IF(AND(שבוע_בדילוג[[#This Row],[CycleNumber]]&gt;B1450,שבוע_בדילוג[[#This Row],[CycleNumber]]&gt;1),IF(שבוע_בדילוג[[#This Row],[וסת השבוע פעיל?]]&lt;&gt;"",M1450+1,""),""))</f>
        <v/>
      </c>
      <c r="N1451" s="1" t="str">
        <f>IF(שבוע_בדילוג[[#This Row],[וסת השבוע פעיל?2]]="","",IF(AND(שבוע_בדילוג[[#This Row],[וסת השבוע פעיל?]]&lt;&gt;"",שבוע_בדילוג[[#This Row],[CycleNumber]]&lt;B1452,B1452&lt;&gt;"",שבוע_בדילוג[[#This Row],[וסת השבוע פעיל?]]&lt;3),IF(L1452=0,IF(AND(שבוע_בדילוג[[#This Row],[וסת השבוע פעיל?]]&gt;0,J1452=1),0,1),0),""))</f>
        <v/>
      </c>
      <c r="O1451" s="1" t="str">
        <f t="shared" si="112"/>
        <v/>
      </c>
      <c r="P1451" s="1" t="str">
        <f>IF(AND(שבוע_בדילוג[[#This Row],[חיזוי - שבוע]]=1,K1452=1),1,"")</f>
        <v/>
      </c>
      <c r="Q1451" s="1" t="str">
        <f>IF(AND(שבוע_בדילוג[[#This Row],[וסת השבוע פעיל?]]&lt;3,OR(שבוע_בדילוג[[#This Row],[CycleNumber]]&gt;B1452,B1452="")),1,"")</f>
        <v/>
      </c>
      <c r="R1451" s="1" t="str">
        <f>IF(AND(שבוע_בדילוג[[#This Row],[חיזוי - שבוע]]&lt;&gt;"",שבוע_בדילוג[[#This Row],[וסת השבוע פעיל?2]]=""),1,"")</f>
        <v/>
      </c>
      <c r="S1451" s="1" t="str">
        <f>IF(שבוע_בדילוג[[#This Row],[האישה קבעה וסת שבוע בדילוג?]]=1,IF(שבוע_בדילוג[[#This Row],[וסת השבוע פעיל?]]&lt;3,1,0),"")</f>
        <v/>
      </c>
      <c r="T14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1" s="1" t="str">
        <f t="shared" si="113"/>
        <v/>
      </c>
      <c r="V1451" s="1" t="str">
        <f t="shared" si="114"/>
        <v/>
      </c>
      <c r="W1451" s="1" t="str">
        <f t="shared" si="115"/>
        <v/>
      </c>
      <c r="X1451" s="1" t="str">
        <f>IF(שבוע_בדילוג[[#This Row],[3 הפלגות זהות]]="","",IF(שבוע_בדילוג[[#This Row],[3 הפלגות זהות]]=1,שבוע_בדילוג[[#This Row],[LengthofCycle]],X1450))</f>
        <v/>
      </c>
      <c r="Z1451" s="1" t="str">
        <f>IF(OR(שבוע_בדילוג[[#This Row],[הווסת פעיל?]]=0,שבוע_בדילוג[[#This Row],[הווסת פעיל?]]=""),"",SUM(Z1450,שבוע_בדילוג[[#This Row],[הווסת פעיל?]]))</f>
        <v/>
      </c>
      <c r="AA1451" s="1" t="str">
        <f>IF(AND(שבוע_בדילוג[[#This Row],[כמה מחזורים עד עקירה]]&lt;&gt;"",Z1452=""),שבוע_בדילוג[[#This Row],[כמה מחזורים עד עקירה]],"")</f>
        <v/>
      </c>
      <c r="AB1451" s="1" t="str">
        <f>IF(AND(שבוע_בדילוג[[#This Row],[הווסת פעיל?]]=1,שבוע_בדילוג[[#This Row],[וסת קבוע אחרון]]&lt;&gt;X1450),שבוע_בדילוג[[#This Row],[וסת קבוע אחרון]],"")</f>
        <v/>
      </c>
      <c r="AC1451" s="1" t="str">
        <f>IF(AND(שבוע_בדילוג[[#This Row],[הווסת פעיל?]]=1,Y1450=0,שבוע_בדילוג[[#This Row],[וסת קבוע אחרון]]=X1450),שבוע_בדילוג[[#This Row],[וסת קבוע אחרון]],"")</f>
        <v/>
      </c>
      <c r="AD1451" s="1" t="str">
        <f>IF(AND(שבוע_בדילוג[[#This Row],[הווסת פעיל?]]=1,Y1450=0,שבוע_בדילוג[[#This Row],[וסת קבוע אחרון]]&lt;&gt;X1450),1,"")</f>
        <v/>
      </c>
      <c r="AE1451" s="1" t="str">
        <f>IF(AND(שבוע_בדילוג[[#This Row],[הווסת פעיל?]]&lt;&gt;"",B1452=1),שבוע_בדילוג[[#This Row],[CycleNumber]],"")</f>
        <v/>
      </c>
      <c r="AF1451" s="1" t="str">
        <f>IF(AND(שבוע_בדילוג[[#This Row],[הווסת פעיל?]]&lt;&gt;"",Y1450=""),שבוע_בדילוג[[#This Row],[CycleNumber]],"")</f>
        <v/>
      </c>
      <c r="AG1451" s="1" t="str">
        <f>IF(B1452=1,"",IF(שבוע_בדילוג[[#This Row],[הווסת פעיל?]]=1,IF(שבוע_בדילוג[[#This Row],[וסת קבוע אחרון]]=F1452,1,0),""))</f>
        <v/>
      </c>
      <c r="AH1451" s="1" t="str">
        <f>IF(B1452=1,"",IF(שבוע_בדילוג[[#This Row],[הווסת פעיל?]]=1,IF(OR(שבוע_בדילוג[[#This Row],[וסת קבוע אחרון]]=F1452,F1452=שבוע_בדילוג[[#This Row],[LengthofCycle]]),1,0),""))</f>
        <v/>
      </c>
      <c r="AI1451" s="1" t="str">
        <f>IF(B1452=1,"",IF(שבוע_בדילוג[[#This Row],[הווסת פעיל?]]=1,IF(OR(שבוע_בדילוג[[#This Row],[וסת קבוע אחרון]]=F1452,F1452=שבוע_בדילוג[[#This Row],[LengthofCycle]],AND(שבוע_בדילוג[[#This Row],[LengthofCycle]]&lt;&gt;שבוע_בדילוג[[#This Row],[וסת קבוע אחרון]],OR(F1452=28,F1452=29))),1,0),""))</f>
        <v/>
      </c>
      <c r="AJ1451" s="1" t="str">
        <f>IF(AND(שבוע_בדילוג[[#This Row],[הווסת פעיל?]]=1,B1452=1),1,"")</f>
        <v/>
      </c>
      <c r="AK1451" s="4">
        <f>IF(AND(שבוע_בדילוג[[#This Row],[הווסת פעיל?]]&lt;&gt;1,B1452&lt;&gt;1,B1452&lt;&gt;""),IF(שבוע_בדילוג[[#This Row],[LengthofCycle]]=F1452,1,0),"")</f>
        <v>0</v>
      </c>
      <c r="AL1451" s="4">
        <f>IF(AND(שבוע_בדילוג[[#This Row],[הווסת פעיל?]]&lt;&gt;1,B1452&lt;&gt;1,B1452&lt;&gt;""),IF(OR(שבוע_בדילוג[[#This Row],[LengthofCycle]]=F1452,F1452=29),1,0),"")</f>
        <v>0</v>
      </c>
      <c r="AM1451" s="4">
        <f>IF(AND(שבוע_בדילוג[[#This Row],[הווסת פעיל?]]&lt;&gt;1,B1452&lt;&gt;1,B1452&lt;&gt;""),IF(OR(שבוע_בדילוג[[#This Row],[LengthofCycle]]=F1452,F1452=29,F1452=28),1,0),"")</f>
        <v>0</v>
      </c>
    </row>
    <row r="1452" spans="1:39" x14ac:dyDescent="0.25">
      <c r="A1452" s="1" t="s">
        <v>173</v>
      </c>
      <c r="B1452" s="1">
        <v>3</v>
      </c>
      <c r="C1452" s="1">
        <v>0</v>
      </c>
      <c r="D1452" s="1">
        <v>1</v>
      </c>
      <c r="E1452" s="1">
        <v>0</v>
      </c>
      <c r="F1452" s="1">
        <v>32</v>
      </c>
      <c r="H1452" s="1">
        <f>שבוע_בדילוג[[#This Row],[LengthofCycle]]+1</f>
        <v>33</v>
      </c>
      <c r="I1452" s="1" t="str">
        <f>IF(IFERROR(LOOKUP(שבוע_בדילוג[[#This Row],[ClientID]],קביעויות[השבוע בדילוג]),FALSE)=שבוע_בדילוג[[#This Row],[ClientID]],1,"")</f>
        <v/>
      </c>
      <c r="J1452" s="1" t="str">
        <f>IF(AND(שבוע_בדילוג[[#This Row],[CycleNumber]]&gt;1,OR(B1453="",שבוע_בדילוג[[#This Row],[CycleNumber]]&gt;B1451)),IF(OR(AND(שבוע_בדילוג[[#This Row],[LengthofCycle]]=29,F1451=29),AND(שבוע_בדילוג[[#This Row],[LengthofCycle]]=36,F1451=36)),1,""),"")</f>
        <v/>
      </c>
      <c r="K1452" s="1" t="str">
        <f>IF(AND(שבוע_בדילוג[[#This Row],[וסת השבוע]]=1,J1451=1,שבוע_בדילוג[[#This Row],[CycleNumber]]&gt;B1451),1,"")</f>
        <v/>
      </c>
      <c r="L1452" s="1" t="str">
        <f>IF(שבוע_בדילוג[[#This Row],[CycleNumber]]=1,"",IF(שבוע_בדילוג[[#This Row],[וסת השבוע]]=1,0,IF(L1451="","",IF(L1451=0,IF(שבוע_בדילוג[[#This Row],[LengthofCycle]]=29,0,1),IF(L1451=1,IF(שבוע_בדילוג[[#This Row],[LengthofCycle]]+F1451=29*2,0,2),IF(L1451=2,IF(שבוע_בדילוג[[#This Row],[LengthofCycle]]+F1451+F1450=29*3,0,3),""))))))</f>
        <v/>
      </c>
      <c r="M1452" s="1" t="str">
        <f>IF(שבוע_בדילוג[[#This Row],[וסת השבוע]]=1,IF(שבוע_בדילוג[[#This Row],[וסת השבוע וההפלגה ביחד]]=1,M1451+1,0),IF(AND(שבוע_בדילוג[[#This Row],[CycleNumber]]&gt;B1451,שבוע_בדילוג[[#This Row],[CycleNumber]]&gt;1),IF(שבוע_בדילוג[[#This Row],[וסת השבוע פעיל?]]&lt;&gt;"",M1451+1,""),""))</f>
        <v/>
      </c>
      <c r="N1452" s="1" t="str">
        <f>IF(שבוע_בדילוג[[#This Row],[וסת השבוע פעיל?2]]="","",IF(AND(שבוע_בדילוג[[#This Row],[וסת השבוע פעיל?]]&lt;&gt;"",שבוע_בדילוג[[#This Row],[CycleNumber]]&lt;B1453,B1453&lt;&gt;"",שבוע_בדילוג[[#This Row],[וסת השבוע פעיל?]]&lt;3),IF(L1453=0,IF(AND(שבוע_בדילוג[[#This Row],[וסת השבוע פעיל?]]&gt;0,J1453=1),0,1),0),""))</f>
        <v/>
      </c>
      <c r="O1452" s="1" t="str">
        <f t="shared" si="112"/>
        <v/>
      </c>
      <c r="P1452" s="1" t="str">
        <f>IF(AND(שבוע_בדילוג[[#This Row],[חיזוי - שבוע]]=1,K1453=1),1,"")</f>
        <v/>
      </c>
      <c r="Q1452" s="1" t="str">
        <f>IF(AND(שבוע_בדילוג[[#This Row],[וסת השבוע פעיל?]]&lt;3,OR(שבוע_בדילוג[[#This Row],[CycleNumber]]&gt;B1453,B1453="")),1,"")</f>
        <v/>
      </c>
      <c r="R1452" s="1" t="str">
        <f>IF(AND(שבוע_בדילוג[[#This Row],[חיזוי - שבוע]]&lt;&gt;"",שבוע_בדילוג[[#This Row],[וסת השבוע פעיל?2]]=""),1,"")</f>
        <v/>
      </c>
      <c r="S1452" s="1" t="str">
        <f>IF(שבוע_בדילוג[[#This Row],[האישה קבעה וסת שבוע בדילוג?]]=1,IF(שבוע_בדילוג[[#This Row],[וסת השבוע פעיל?]]&lt;3,1,0),"")</f>
        <v/>
      </c>
      <c r="T14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2" s="1">
        <f t="shared" si="113"/>
        <v>0</v>
      </c>
      <c r="V1452" s="1" t="str">
        <f t="shared" si="114"/>
        <v/>
      </c>
      <c r="W1452" s="1" t="str">
        <f t="shared" si="115"/>
        <v/>
      </c>
      <c r="X1452" s="1" t="str">
        <f>IF(שבוע_בדילוג[[#This Row],[3 הפלגות זהות]]="","",IF(שבוע_בדילוג[[#This Row],[3 הפלגות זהות]]=1,שבוע_בדילוג[[#This Row],[LengthofCycle]],X1451))</f>
        <v/>
      </c>
      <c r="Z1452" s="1" t="str">
        <f>IF(OR(שבוע_בדילוג[[#This Row],[הווסת פעיל?]]=0,שבוע_בדילוג[[#This Row],[הווסת פעיל?]]=""),"",SUM(Z1451,שבוע_בדילוג[[#This Row],[הווסת פעיל?]]))</f>
        <v/>
      </c>
      <c r="AA1452" s="1" t="str">
        <f>IF(AND(שבוע_בדילוג[[#This Row],[כמה מחזורים עד עקירה]]&lt;&gt;"",Z1453=""),שבוע_בדילוג[[#This Row],[כמה מחזורים עד עקירה]],"")</f>
        <v/>
      </c>
      <c r="AB1452" s="1" t="str">
        <f>IF(AND(שבוע_בדילוג[[#This Row],[הווסת פעיל?]]=1,שבוע_בדילוג[[#This Row],[וסת קבוע אחרון]]&lt;&gt;X1451),שבוע_בדילוג[[#This Row],[וסת קבוע אחרון]],"")</f>
        <v/>
      </c>
      <c r="AC1452" s="1" t="str">
        <f>IF(AND(שבוע_בדילוג[[#This Row],[הווסת פעיל?]]=1,Y1451=0,שבוע_בדילוג[[#This Row],[וסת קבוע אחרון]]=X1451),שבוע_בדילוג[[#This Row],[וסת קבוע אחרון]],"")</f>
        <v/>
      </c>
      <c r="AD1452" s="1" t="str">
        <f>IF(AND(שבוע_בדילוג[[#This Row],[הווסת פעיל?]]=1,Y1451=0,שבוע_בדילוג[[#This Row],[וסת קבוע אחרון]]&lt;&gt;X1451),1,"")</f>
        <v/>
      </c>
      <c r="AE1452" s="1" t="str">
        <f>IF(AND(שבוע_בדילוג[[#This Row],[הווסת פעיל?]]&lt;&gt;"",B1453=1),שבוע_בדילוג[[#This Row],[CycleNumber]],"")</f>
        <v/>
      </c>
      <c r="AF1452" s="1" t="str">
        <f>IF(AND(שבוע_בדילוג[[#This Row],[הווסת פעיל?]]&lt;&gt;"",Y1451=""),שבוע_בדילוג[[#This Row],[CycleNumber]],"")</f>
        <v/>
      </c>
      <c r="AG1452" s="1" t="str">
        <f>IF(B1453=1,"",IF(שבוע_בדילוג[[#This Row],[הווסת פעיל?]]=1,IF(שבוע_בדילוג[[#This Row],[וסת קבוע אחרון]]=F1453,1,0),""))</f>
        <v/>
      </c>
      <c r="AH1452" s="1" t="str">
        <f>IF(B1453=1,"",IF(שבוע_בדילוג[[#This Row],[הווסת פעיל?]]=1,IF(OR(שבוע_בדילוג[[#This Row],[וסת קבוע אחרון]]=F1453,F1453=שבוע_בדילוג[[#This Row],[LengthofCycle]]),1,0),""))</f>
        <v/>
      </c>
      <c r="AI1452" s="1" t="str">
        <f>IF(B1453=1,"",IF(שבוע_בדילוג[[#This Row],[הווסת פעיל?]]=1,IF(OR(שבוע_בדילוג[[#This Row],[וסת קבוע אחרון]]=F1453,F1453=שבוע_בדילוג[[#This Row],[LengthofCycle]],AND(שבוע_בדילוג[[#This Row],[LengthofCycle]]&lt;&gt;שבוע_בדילוג[[#This Row],[וסת קבוע אחרון]],OR(F1453=28,F1453=29))),1,0),""))</f>
        <v/>
      </c>
      <c r="AJ1452" s="1" t="str">
        <f>IF(AND(שבוע_בדילוג[[#This Row],[הווסת פעיל?]]=1,B1453=1),1,"")</f>
        <v/>
      </c>
      <c r="AK1452" s="4">
        <f>IF(AND(שבוע_בדילוג[[#This Row],[הווסת פעיל?]]&lt;&gt;1,B1453&lt;&gt;1,B1453&lt;&gt;""),IF(שבוע_בדילוג[[#This Row],[LengthofCycle]]=F1453,1,0),"")</f>
        <v>1</v>
      </c>
      <c r="AL1452" s="4">
        <f>IF(AND(שבוע_בדילוג[[#This Row],[הווסת פעיל?]]&lt;&gt;1,B1453&lt;&gt;1,B1453&lt;&gt;""),IF(OR(שבוע_בדילוג[[#This Row],[LengthofCycle]]=F1453,F1453=29),1,0),"")</f>
        <v>1</v>
      </c>
      <c r="AM1452" s="4">
        <f>IF(AND(שבוע_בדילוג[[#This Row],[הווסת פעיל?]]&lt;&gt;1,B1453&lt;&gt;1,B1453&lt;&gt;""),IF(OR(שבוע_בדילוג[[#This Row],[LengthofCycle]]=F1453,F1453=29,F1453=28),1,0),"")</f>
        <v>1</v>
      </c>
    </row>
    <row r="1453" spans="1:39" x14ac:dyDescent="0.25">
      <c r="A1453" s="1" t="s">
        <v>173</v>
      </c>
      <c r="B1453" s="1">
        <v>4</v>
      </c>
      <c r="C1453" s="1">
        <v>0</v>
      </c>
      <c r="D1453" s="1">
        <v>1</v>
      </c>
      <c r="E1453" s="1">
        <v>0</v>
      </c>
      <c r="F1453" s="1">
        <v>32</v>
      </c>
      <c r="H1453" s="1">
        <f>שבוע_בדילוג[[#This Row],[LengthofCycle]]+1</f>
        <v>33</v>
      </c>
      <c r="I1453" s="1" t="str">
        <f>IF(IFERROR(LOOKUP(שבוע_בדילוג[[#This Row],[ClientID]],קביעויות[השבוע בדילוג]),FALSE)=שבוע_בדילוג[[#This Row],[ClientID]],1,"")</f>
        <v/>
      </c>
      <c r="J1453" s="1" t="str">
        <f>IF(AND(שבוע_בדילוג[[#This Row],[CycleNumber]]&gt;1,OR(B1454="",שבוע_בדילוג[[#This Row],[CycleNumber]]&gt;B1452)),IF(OR(AND(שבוע_בדילוג[[#This Row],[LengthofCycle]]=29,F1452=29),AND(שבוע_בדילוג[[#This Row],[LengthofCycle]]=36,F1452=36)),1,""),"")</f>
        <v/>
      </c>
      <c r="K1453" s="1" t="str">
        <f>IF(AND(שבוע_בדילוג[[#This Row],[וסת השבוע]]=1,J1452=1,שבוע_בדילוג[[#This Row],[CycleNumber]]&gt;B1452),1,"")</f>
        <v/>
      </c>
      <c r="L1453" s="1" t="str">
        <f>IF(שבוע_בדילוג[[#This Row],[CycleNumber]]=1,"",IF(שבוע_בדילוג[[#This Row],[וסת השבוע]]=1,0,IF(L1452="","",IF(L1452=0,IF(שבוע_בדילוג[[#This Row],[LengthofCycle]]=29,0,1),IF(L1452=1,IF(שבוע_בדילוג[[#This Row],[LengthofCycle]]+F1452=29*2,0,2),IF(L1452=2,IF(שבוע_בדילוג[[#This Row],[LengthofCycle]]+F1452+F1451=29*3,0,3),""))))))</f>
        <v/>
      </c>
      <c r="M1453" s="1" t="str">
        <f>IF(שבוע_בדילוג[[#This Row],[וסת השבוע]]=1,IF(שבוע_בדילוג[[#This Row],[וסת השבוע וההפלגה ביחד]]=1,M1452+1,0),IF(AND(שבוע_בדילוג[[#This Row],[CycleNumber]]&gt;B1452,שבוע_בדילוג[[#This Row],[CycleNumber]]&gt;1),IF(שבוע_בדילוג[[#This Row],[וסת השבוע פעיל?]]&lt;&gt;"",M1452+1,""),""))</f>
        <v/>
      </c>
      <c r="N1453" s="1" t="str">
        <f>IF(שבוע_בדילוג[[#This Row],[וסת השבוע פעיל?2]]="","",IF(AND(שבוע_בדילוג[[#This Row],[וסת השבוע פעיל?]]&lt;&gt;"",שבוע_בדילוג[[#This Row],[CycleNumber]]&lt;B1454,B1454&lt;&gt;"",שבוע_בדילוג[[#This Row],[וסת השבוע פעיל?]]&lt;3),IF(L1454=0,IF(AND(שבוע_בדילוג[[#This Row],[וסת השבוע פעיל?]]&gt;0,J1454=1),0,1),0),""))</f>
        <v/>
      </c>
      <c r="O1453" s="1" t="str">
        <f t="shared" si="112"/>
        <v/>
      </c>
      <c r="P1453" s="1" t="str">
        <f>IF(AND(שבוע_בדילוג[[#This Row],[חיזוי - שבוע]]=1,K1454=1),1,"")</f>
        <v/>
      </c>
      <c r="Q1453" s="1" t="str">
        <f>IF(AND(שבוע_בדילוג[[#This Row],[וסת השבוע פעיל?]]&lt;3,OR(שבוע_בדילוג[[#This Row],[CycleNumber]]&gt;B1454,B1454="")),1,"")</f>
        <v/>
      </c>
      <c r="R1453" s="1" t="str">
        <f>IF(AND(שבוע_בדילוג[[#This Row],[חיזוי - שבוע]]&lt;&gt;"",שבוע_בדילוג[[#This Row],[וסת השבוע פעיל?2]]=""),1,"")</f>
        <v/>
      </c>
      <c r="S1453" s="1" t="str">
        <f>IF(שבוע_בדילוג[[#This Row],[האישה קבעה וסת שבוע בדילוג?]]=1,IF(שבוע_בדילוג[[#This Row],[וסת השבוע פעיל?]]&lt;3,1,0),"")</f>
        <v/>
      </c>
      <c r="T14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3" s="1">
        <f t="shared" si="113"/>
        <v>0</v>
      </c>
      <c r="V1453" s="1">
        <f t="shared" si="114"/>
        <v>0</v>
      </c>
      <c r="W1453" s="1" t="str">
        <f t="shared" si="115"/>
        <v/>
      </c>
      <c r="X1453" s="1" t="str">
        <f>IF(שבוע_בדילוג[[#This Row],[3 הפלגות זהות]]="","",IF(שבוע_בדילוג[[#This Row],[3 הפלגות זהות]]=1,שבוע_בדילוג[[#This Row],[LengthofCycle]],X1452))</f>
        <v/>
      </c>
      <c r="Z1453" s="1" t="str">
        <f>IF(OR(שבוע_בדילוג[[#This Row],[הווסת פעיל?]]=0,שבוע_בדילוג[[#This Row],[הווסת פעיל?]]=""),"",SUM(Z1452,שבוע_בדילוג[[#This Row],[הווסת פעיל?]]))</f>
        <v/>
      </c>
      <c r="AA1453" s="1" t="str">
        <f>IF(AND(שבוע_בדילוג[[#This Row],[כמה מחזורים עד עקירה]]&lt;&gt;"",Z1454=""),שבוע_בדילוג[[#This Row],[כמה מחזורים עד עקירה]],"")</f>
        <v/>
      </c>
      <c r="AB1453" s="1" t="str">
        <f>IF(AND(שבוע_בדילוג[[#This Row],[הווסת פעיל?]]=1,שבוע_בדילוג[[#This Row],[וסת קבוע אחרון]]&lt;&gt;X1452),שבוע_בדילוג[[#This Row],[וסת קבוע אחרון]],"")</f>
        <v/>
      </c>
      <c r="AC1453" s="1" t="str">
        <f>IF(AND(שבוע_בדילוג[[#This Row],[הווסת פעיל?]]=1,Y1452=0,שבוע_בדילוג[[#This Row],[וסת קבוע אחרון]]=X1452),שבוע_בדילוג[[#This Row],[וסת קבוע אחרון]],"")</f>
        <v/>
      </c>
      <c r="AD1453" s="1" t="str">
        <f>IF(AND(שבוע_בדילוג[[#This Row],[הווסת פעיל?]]=1,Y1452=0,שבוע_בדילוג[[#This Row],[וסת קבוע אחרון]]&lt;&gt;X1452),1,"")</f>
        <v/>
      </c>
      <c r="AE1453" s="1" t="str">
        <f>IF(AND(שבוע_בדילוג[[#This Row],[הווסת פעיל?]]&lt;&gt;"",B1454=1),שבוע_בדילוג[[#This Row],[CycleNumber]],"")</f>
        <v/>
      </c>
      <c r="AF1453" s="1" t="str">
        <f>IF(AND(שבוע_בדילוג[[#This Row],[הווסת פעיל?]]&lt;&gt;"",Y1452=""),שבוע_בדילוג[[#This Row],[CycleNumber]],"")</f>
        <v/>
      </c>
      <c r="AG1453" s="1" t="str">
        <f>IF(B1454=1,"",IF(שבוע_בדילוג[[#This Row],[הווסת פעיל?]]=1,IF(שבוע_בדילוג[[#This Row],[וסת קבוע אחרון]]=F1454,1,0),""))</f>
        <v/>
      </c>
      <c r="AH1453" s="1" t="str">
        <f>IF(B1454=1,"",IF(שבוע_בדילוג[[#This Row],[הווסת פעיל?]]=1,IF(OR(שבוע_בדילוג[[#This Row],[וסת קבוע אחרון]]=F1454,F1454=שבוע_בדילוג[[#This Row],[LengthofCycle]]),1,0),""))</f>
        <v/>
      </c>
      <c r="AI1453" s="1" t="str">
        <f>IF(B1454=1,"",IF(שבוע_בדילוג[[#This Row],[הווסת פעיל?]]=1,IF(OR(שבוע_בדילוג[[#This Row],[וסת קבוע אחרון]]=F1454,F1454=שבוע_בדילוג[[#This Row],[LengthofCycle]],AND(שבוע_בדילוג[[#This Row],[LengthofCycle]]&lt;&gt;שבוע_בדילוג[[#This Row],[וסת קבוע אחרון]],OR(F1454=28,F1454=29))),1,0),""))</f>
        <v/>
      </c>
      <c r="AJ1453" s="1" t="str">
        <f>IF(AND(שבוע_בדילוג[[#This Row],[הווסת פעיל?]]=1,B1454=1),1,"")</f>
        <v/>
      </c>
      <c r="AK1453" s="4">
        <f>IF(AND(שבוע_בדילוג[[#This Row],[הווסת פעיל?]]&lt;&gt;1,B1454&lt;&gt;1,B1454&lt;&gt;""),IF(שבוע_בדילוג[[#This Row],[LengthofCycle]]=F1454,1,0),"")</f>
        <v>0</v>
      </c>
      <c r="AL1453" s="4">
        <f>IF(AND(שבוע_בדילוג[[#This Row],[הווסת פעיל?]]&lt;&gt;1,B1454&lt;&gt;1,B1454&lt;&gt;""),IF(OR(שבוע_בדילוג[[#This Row],[LengthofCycle]]=F1454,F1454=29),1,0),"")</f>
        <v>0</v>
      </c>
      <c r="AM1453" s="4">
        <f>IF(AND(שבוע_בדילוג[[#This Row],[הווסת פעיל?]]&lt;&gt;1,B1454&lt;&gt;1,B1454&lt;&gt;""),IF(OR(שבוע_בדילוג[[#This Row],[LengthofCycle]]=F1454,F1454=29,F1454=28),1,0),"")</f>
        <v>0</v>
      </c>
    </row>
    <row r="1454" spans="1:39" x14ac:dyDescent="0.25">
      <c r="A1454" s="1" t="s">
        <v>173</v>
      </c>
      <c r="B1454" s="1">
        <v>5</v>
      </c>
      <c r="C1454" s="1">
        <v>0</v>
      </c>
      <c r="D1454" s="1">
        <v>1</v>
      </c>
      <c r="E1454" s="1">
        <v>0</v>
      </c>
      <c r="F1454" s="1">
        <v>33</v>
      </c>
      <c r="H1454" s="1">
        <f>שבוע_בדילוג[[#This Row],[LengthofCycle]]+1</f>
        <v>34</v>
      </c>
      <c r="I1454" s="1" t="str">
        <f>IF(IFERROR(LOOKUP(שבוע_בדילוג[[#This Row],[ClientID]],קביעויות[השבוע בדילוג]),FALSE)=שבוע_בדילוג[[#This Row],[ClientID]],1,"")</f>
        <v/>
      </c>
      <c r="J1454" s="1" t="str">
        <f>IF(AND(שבוע_בדילוג[[#This Row],[CycleNumber]]&gt;1,OR(B1455="",שבוע_בדילוג[[#This Row],[CycleNumber]]&gt;B1453)),IF(OR(AND(שבוע_בדילוג[[#This Row],[LengthofCycle]]=29,F1453=29),AND(שבוע_בדילוג[[#This Row],[LengthofCycle]]=36,F1453=36)),1,""),"")</f>
        <v/>
      </c>
      <c r="K1454" s="1" t="str">
        <f>IF(AND(שבוע_בדילוג[[#This Row],[וסת השבוע]]=1,J1453=1,שבוע_בדילוג[[#This Row],[CycleNumber]]&gt;B1453),1,"")</f>
        <v/>
      </c>
      <c r="L1454" s="1" t="str">
        <f>IF(שבוע_בדילוג[[#This Row],[CycleNumber]]=1,"",IF(שבוע_בדילוג[[#This Row],[וסת השבוע]]=1,0,IF(L1453="","",IF(L1453=0,IF(שבוע_בדילוג[[#This Row],[LengthofCycle]]=29,0,1),IF(L1453=1,IF(שבוע_בדילוג[[#This Row],[LengthofCycle]]+F1453=29*2,0,2),IF(L1453=2,IF(שבוע_בדילוג[[#This Row],[LengthofCycle]]+F1453+F1452=29*3,0,3),""))))))</f>
        <v/>
      </c>
      <c r="M1454" s="1" t="str">
        <f>IF(שבוע_בדילוג[[#This Row],[וסת השבוע]]=1,IF(שבוע_בדילוג[[#This Row],[וסת השבוע וההפלגה ביחד]]=1,M1453+1,0),IF(AND(שבוע_בדילוג[[#This Row],[CycleNumber]]&gt;B1453,שבוע_בדילוג[[#This Row],[CycleNumber]]&gt;1),IF(שבוע_בדילוג[[#This Row],[וסת השבוע פעיל?]]&lt;&gt;"",M1453+1,""),""))</f>
        <v/>
      </c>
      <c r="N1454" s="1" t="str">
        <f>IF(שבוע_בדילוג[[#This Row],[וסת השבוע פעיל?2]]="","",IF(AND(שבוע_בדילוג[[#This Row],[וסת השבוע פעיל?]]&lt;&gt;"",שבוע_בדילוג[[#This Row],[CycleNumber]]&lt;B1455,B1455&lt;&gt;"",שבוע_בדילוג[[#This Row],[וסת השבוע פעיל?]]&lt;3),IF(L1455=0,IF(AND(שבוע_בדילוג[[#This Row],[וסת השבוע פעיל?]]&gt;0,J1455=1),0,1),0),""))</f>
        <v/>
      </c>
      <c r="O1454" s="1" t="str">
        <f t="shared" si="112"/>
        <v/>
      </c>
      <c r="P1454" s="1" t="str">
        <f>IF(AND(שבוע_בדילוג[[#This Row],[חיזוי - שבוע]]=1,K1455=1),1,"")</f>
        <v/>
      </c>
      <c r="Q1454" s="1" t="str">
        <f>IF(AND(שבוע_בדילוג[[#This Row],[וסת השבוע פעיל?]]&lt;3,OR(שבוע_בדילוג[[#This Row],[CycleNumber]]&gt;B1455,B1455="")),1,"")</f>
        <v/>
      </c>
      <c r="R1454" s="1" t="str">
        <f>IF(AND(שבוע_בדילוג[[#This Row],[חיזוי - שבוע]]&lt;&gt;"",שבוע_בדילוג[[#This Row],[וסת השבוע פעיל?2]]=""),1,"")</f>
        <v/>
      </c>
      <c r="S1454" s="1" t="str">
        <f>IF(שבוע_בדילוג[[#This Row],[האישה קבעה וסת שבוע בדילוג?]]=1,IF(שבוע_בדילוג[[#This Row],[וסת השבוע פעיל?]]&lt;3,1,0),"")</f>
        <v/>
      </c>
      <c r="T14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4" s="1">
        <f t="shared" si="113"/>
        <v>0</v>
      </c>
      <c r="V1454" s="1">
        <f t="shared" si="114"/>
        <v>0</v>
      </c>
      <c r="W1454" s="1">
        <f t="shared" si="115"/>
        <v>0</v>
      </c>
      <c r="X1454" s="1" t="str">
        <f>IF(שבוע_בדילוג[[#This Row],[3 הפלגות זהות]]="","",IF(שבוע_בדילוג[[#This Row],[3 הפלגות זהות]]=1,שבוע_בדילוג[[#This Row],[LengthofCycle]],X1453))</f>
        <v/>
      </c>
      <c r="Z1454" s="1" t="str">
        <f>IF(OR(שבוע_בדילוג[[#This Row],[הווסת פעיל?]]=0,שבוע_בדילוג[[#This Row],[הווסת פעיל?]]=""),"",SUM(Z1453,שבוע_בדילוג[[#This Row],[הווסת פעיל?]]))</f>
        <v/>
      </c>
      <c r="AA1454" s="1" t="str">
        <f>IF(AND(שבוע_בדילוג[[#This Row],[כמה מחזורים עד עקירה]]&lt;&gt;"",Z1455=""),שבוע_בדילוג[[#This Row],[כמה מחזורים עד עקירה]],"")</f>
        <v/>
      </c>
      <c r="AB1454" s="1" t="str">
        <f>IF(AND(שבוע_בדילוג[[#This Row],[הווסת פעיל?]]=1,שבוע_בדילוג[[#This Row],[וסת קבוע אחרון]]&lt;&gt;X1453),שבוע_בדילוג[[#This Row],[וסת קבוע אחרון]],"")</f>
        <v/>
      </c>
      <c r="AC1454" s="1" t="str">
        <f>IF(AND(שבוע_בדילוג[[#This Row],[הווסת פעיל?]]=1,Y1453=0,שבוע_בדילוג[[#This Row],[וסת קבוע אחרון]]=X1453),שבוע_בדילוג[[#This Row],[וסת קבוע אחרון]],"")</f>
        <v/>
      </c>
      <c r="AD1454" s="1" t="str">
        <f>IF(AND(שבוע_בדילוג[[#This Row],[הווסת פעיל?]]=1,Y1453=0,שבוע_בדילוג[[#This Row],[וסת קבוע אחרון]]&lt;&gt;X1453),1,"")</f>
        <v/>
      </c>
      <c r="AE1454" s="1" t="str">
        <f>IF(AND(שבוע_בדילוג[[#This Row],[הווסת פעיל?]]&lt;&gt;"",B1455=1),שבוע_בדילוג[[#This Row],[CycleNumber]],"")</f>
        <v/>
      </c>
      <c r="AF1454" s="1" t="str">
        <f>IF(AND(שבוע_בדילוג[[#This Row],[הווסת פעיל?]]&lt;&gt;"",Y1453=""),שבוע_בדילוג[[#This Row],[CycleNumber]],"")</f>
        <v/>
      </c>
      <c r="AG1454" s="1" t="str">
        <f>IF(B1455=1,"",IF(שבוע_בדילוג[[#This Row],[הווסת פעיל?]]=1,IF(שבוע_בדילוג[[#This Row],[וסת קבוע אחרון]]=F1455,1,0),""))</f>
        <v/>
      </c>
      <c r="AH1454" s="1" t="str">
        <f>IF(B1455=1,"",IF(שבוע_בדילוג[[#This Row],[הווסת פעיל?]]=1,IF(OR(שבוע_בדילוג[[#This Row],[וסת קבוע אחרון]]=F1455,F1455=שבוע_בדילוג[[#This Row],[LengthofCycle]]),1,0),""))</f>
        <v/>
      </c>
      <c r="AI1454" s="1" t="str">
        <f>IF(B1455=1,"",IF(שבוע_בדילוג[[#This Row],[הווסת פעיל?]]=1,IF(OR(שבוע_בדילוג[[#This Row],[וסת קבוע אחרון]]=F1455,F1455=שבוע_בדילוג[[#This Row],[LengthofCycle]],AND(שבוע_בדילוג[[#This Row],[LengthofCycle]]&lt;&gt;שבוע_בדילוג[[#This Row],[וסת קבוע אחרון]],OR(F1455=28,F1455=29))),1,0),""))</f>
        <v/>
      </c>
      <c r="AJ1454" s="1" t="str">
        <f>IF(AND(שבוע_בדילוג[[#This Row],[הווסת פעיל?]]=1,B1455=1),1,"")</f>
        <v/>
      </c>
      <c r="AK1454" s="4" t="str">
        <f>IF(AND(שבוע_בדילוג[[#This Row],[הווסת פעיל?]]&lt;&gt;1,B1455&lt;&gt;1,B1455&lt;&gt;""),IF(שבוע_בדילוג[[#This Row],[LengthofCycle]]=F1455,1,0),"")</f>
        <v/>
      </c>
      <c r="AL1454" s="4" t="str">
        <f>IF(AND(שבוע_בדילוג[[#This Row],[הווסת פעיל?]]&lt;&gt;1,B1455&lt;&gt;1,B1455&lt;&gt;""),IF(OR(שבוע_בדילוג[[#This Row],[LengthofCycle]]=F1455,F1455=29),1,0),"")</f>
        <v/>
      </c>
      <c r="AM1454" s="4" t="str">
        <f>IF(AND(שבוע_בדילוג[[#This Row],[הווסת פעיל?]]&lt;&gt;1,B1455&lt;&gt;1,B1455&lt;&gt;""),IF(OR(שבוע_בדילוג[[#This Row],[LengthofCycle]]=F1455,F1455=29,F1455=28),1,0),"")</f>
        <v/>
      </c>
    </row>
    <row r="1455" spans="1:39" x14ac:dyDescent="0.25">
      <c r="A1455" s="1" t="s">
        <v>174</v>
      </c>
      <c r="B1455" s="1">
        <v>1</v>
      </c>
      <c r="C1455" s="1">
        <v>0</v>
      </c>
      <c r="D1455" s="1">
        <v>1</v>
      </c>
      <c r="E1455" s="1">
        <v>0</v>
      </c>
      <c r="F1455" s="1">
        <v>38</v>
      </c>
      <c r="H1455" s="1">
        <f>שבוע_בדילוג[[#This Row],[LengthofCycle]]+1</f>
        <v>39</v>
      </c>
      <c r="I1455" s="1" t="str">
        <f>IF(IFERROR(LOOKUP(שבוע_בדילוג[[#This Row],[ClientID]],קביעויות[השבוע בדילוג]),FALSE)=שבוע_בדילוג[[#This Row],[ClientID]],1,"")</f>
        <v/>
      </c>
      <c r="J1455" s="1" t="str">
        <f>IF(AND(שבוע_בדילוג[[#This Row],[CycleNumber]]&gt;1,OR(B1456="",שבוע_בדילוג[[#This Row],[CycleNumber]]&gt;B1454)),IF(OR(AND(שבוע_בדילוג[[#This Row],[LengthofCycle]]=29,F1454=29),AND(שבוע_בדילוג[[#This Row],[LengthofCycle]]=36,F1454=36)),1,""),"")</f>
        <v/>
      </c>
      <c r="K1455" s="1" t="str">
        <f>IF(AND(שבוע_בדילוג[[#This Row],[וסת השבוע]]=1,J1454=1,שבוע_בדילוג[[#This Row],[CycleNumber]]&gt;B1454),1,"")</f>
        <v/>
      </c>
      <c r="L1455" s="1" t="str">
        <f>IF(שבוע_בדילוג[[#This Row],[CycleNumber]]=1,"",IF(שבוע_בדילוג[[#This Row],[וסת השבוע]]=1,0,IF(L1454="","",IF(L1454=0,IF(שבוע_בדילוג[[#This Row],[LengthofCycle]]=29,0,1),IF(L1454=1,IF(שבוע_בדילוג[[#This Row],[LengthofCycle]]+F1454=29*2,0,2),IF(L1454=2,IF(שבוע_בדילוג[[#This Row],[LengthofCycle]]+F1454+F1453=29*3,0,3),""))))))</f>
        <v/>
      </c>
      <c r="M1455" s="1" t="str">
        <f>IF(שבוע_בדילוג[[#This Row],[וסת השבוע]]=1,IF(שבוע_בדילוג[[#This Row],[וסת השבוע וההפלגה ביחד]]=1,M1454+1,0),IF(AND(שבוע_בדילוג[[#This Row],[CycleNumber]]&gt;B1454,שבוע_בדילוג[[#This Row],[CycleNumber]]&gt;1),IF(שבוע_בדילוג[[#This Row],[וסת השבוע פעיל?]]&lt;&gt;"",M1454+1,""),""))</f>
        <v/>
      </c>
      <c r="N1455" s="1" t="str">
        <f>IF(שבוע_בדילוג[[#This Row],[וסת השבוע פעיל?2]]="","",IF(AND(שבוע_בדילוג[[#This Row],[וסת השבוע פעיל?]]&lt;&gt;"",שבוע_בדילוג[[#This Row],[CycleNumber]]&lt;B1456,B1456&lt;&gt;"",שבוע_בדילוג[[#This Row],[וסת השבוע פעיל?]]&lt;3),IF(L1456=0,IF(AND(שבוע_בדילוג[[#This Row],[וסת השבוע פעיל?]]&gt;0,J1456=1),0,1),0),""))</f>
        <v/>
      </c>
      <c r="O1455" s="1" t="str">
        <f t="shared" si="112"/>
        <v/>
      </c>
      <c r="P1455" s="1" t="str">
        <f>IF(AND(שבוע_בדילוג[[#This Row],[חיזוי - שבוע]]=1,K1456=1),1,"")</f>
        <v/>
      </c>
      <c r="Q1455" s="1" t="str">
        <f>IF(AND(שבוע_בדילוג[[#This Row],[וסת השבוע פעיל?]]&lt;3,OR(שבוע_בדילוג[[#This Row],[CycleNumber]]&gt;B1456,B1456="")),1,"")</f>
        <v/>
      </c>
      <c r="R1455" s="1" t="str">
        <f>IF(AND(שבוע_בדילוג[[#This Row],[חיזוי - שבוע]]&lt;&gt;"",שבוע_בדילוג[[#This Row],[וסת השבוע פעיל?2]]=""),1,"")</f>
        <v/>
      </c>
      <c r="S1455" s="1" t="str">
        <f>IF(שבוע_בדילוג[[#This Row],[האישה קבעה וסת שבוע בדילוג?]]=1,IF(שבוע_בדילוג[[#This Row],[וסת השבוע פעיל?]]&lt;3,1,0),"")</f>
        <v/>
      </c>
      <c r="T14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5" s="1" t="str">
        <f t="shared" si="113"/>
        <v/>
      </c>
      <c r="V1455" s="1" t="str">
        <f t="shared" si="114"/>
        <v/>
      </c>
      <c r="W1455" s="1" t="str">
        <f t="shared" si="115"/>
        <v/>
      </c>
      <c r="X1455" s="1" t="str">
        <f>IF(שבוע_בדילוג[[#This Row],[3 הפלגות זהות]]="","",IF(שבוע_בדילוג[[#This Row],[3 הפלגות זהות]]=1,שבוע_בדילוג[[#This Row],[LengthofCycle]],X1454))</f>
        <v/>
      </c>
      <c r="Z1455" s="1" t="str">
        <f>IF(OR(שבוע_בדילוג[[#This Row],[הווסת פעיל?]]=0,שבוע_בדילוג[[#This Row],[הווסת פעיל?]]=""),"",SUM(Z1454,שבוע_בדילוג[[#This Row],[הווסת פעיל?]]))</f>
        <v/>
      </c>
      <c r="AA1455" s="1" t="str">
        <f>IF(AND(שבוע_בדילוג[[#This Row],[כמה מחזורים עד עקירה]]&lt;&gt;"",Z1456=""),שבוע_בדילוג[[#This Row],[כמה מחזורים עד עקירה]],"")</f>
        <v/>
      </c>
      <c r="AB1455" s="1" t="str">
        <f>IF(AND(שבוע_בדילוג[[#This Row],[הווסת פעיל?]]=1,שבוע_בדילוג[[#This Row],[וסת קבוע אחרון]]&lt;&gt;X1454),שבוע_בדילוג[[#This Row],[וסת קבוע אחרון]],"")</f>
        <v/>
      </c>
      <c r="AC1455" s="1" t="str">
        <f>IF(AND(שבוע_בדילוג[[#This Row],[הווסת פעיל?]]=1,Y1454=0,שבוע_בדילוג[[#This Row],[וסת קבוע אחרון]]=X1454),שבוע_בדילוג[[#This Row],[וסת קבוע אחרון]],"")</f>
        <v/>
      </c>
      <c r="AD1455" s="1" t="str">
        <f>IF(AND(שבוע_בדילוג[[#This Row],[הווסת פעיל?]]=1,Y1454=0,שבוע_בדילוג[[#This Row],[וסת קבוע אחרון]]&lt;&gt;X1454),1,"")</f>
        <v/>
      </c>
      <c r="AE1455" s="1" t="str">
        <f>IF(AND(שבוע_בדילוג[[#This Row],[הווסת פעיל?]]&lt;&gt;"",B1456=1),שבוע_בדילוג[[#This Row],[CycleNumber]],"")</f>
        <v/>
      </c>
      <c r="AF1455" s="1" t="str">
        <f>IF(AND(שבוע_בדילוג[[#This Row],[הווסת פעיל?]]&lt;&gt;"",Y1454=""),שבוע_בדילוג[[#This Row],[CycleNumber]],"")</f>
        <v/>
      </c>
      <c r="AG1455" s="1" t="str">
        <f>IF(B1456=1,"",IF(שבוע_בדילוג[[#This Row],[הווסת פעיל?]]=1,IF(שבוע_בדילוג[[#This Row],[וסת קבוע אחרון]]=F1456,1,0),""))</f>
        <v/>
      </c>
      <c r="AH1455" s="1" t="str">
        <f>IF(B1456=1,"",IF(שבוע_בדילוג[[#This Row],[הווסת פעיל?]]=1,IF(OR(שבוע_בדילוג[[#This Row],[וסת קבוע אחרון]]=F1456,F1456=שבוע_בדילוג[[#This Row],[LengthofCycle]]),1,0),""))</f>
        <v/>
      </c>
      <c r="AI1455" s="1" t="str">
        <f>IF(B1456=1,"",IF(שבוע_בדילוג[[#This Row],[הווסת פעיל?]]=1,IF(OR(שבוע_בדילוג[[#This Row],[וסת קבוע אחרון]]=F1456,F1456=שבוע_בדילוג[[#This Row],[LengthofCycle]],AND(שבוע_בדילוג[[#This Row],[LengthofCycle]]&lt;&gt;שבוע_בדילוג[[#This Row],[וסת קבוע אחרון]],OR(F1456=28,F1456=29))),1,0),""))</f>
        <v/>
      </c>
      <c r="AJ1455" s="1" t="str">
        <f>IF(AND(שבוע_בדילוג[[#This Row],[הווסת פעיל?]]=1,B1456=1),1,"")</f>
        <v/>
      </c>
      <c r="AK1455" s="4">
        <f>IF(AND(שבוע_בדילוג[[#This Row],[הווסת פעיל?]]&lt;&gt;1,B1456&lt;&gt;1,B1456&lt;&gt;""),IF(שבוע_בדילוג[[#This Row],[LengthofCycle]]=F1456,1,0),"")</f>
        <v>0</v>
      </c>
      <c r="AL1455" s="4">
        <f>IF(AND(שבוע_בדילוג[[#This Row],[הווסת פעיל?]]&lt;&gt;1,B1456&lt;&gt;1,B1456&lt;&gt;""),IF(OR(שבוע_בדילוג[[#This Row],[LengthofCycle]]=F1456,F1456=29),1,0),"")</f>
        <v>0</v>
      </c>
      <c r="AM1455" s="4">
        <f>IF(AND(שבוע_בדילוג[[#This Row],[הווסת פעיל?]]&lt;&gt;1,B1456&lt;&gt;1,B1456&lt;&gt;""),IF(OR(שבוע_בדילוג[[#This Row],[LengthofCycle]]=F1456,F1456=29,F1456=28),1,0),"")</f>
        <v>0</v>
      </c>
    </row>
    <row r="1456" spans="1:39" x14ac:dyDescent="0.25">
      <c r="A1456" s="1" t="s">
        <v>174</v>
      </c>
      <c r="B1456" s="1">
        <v>2</v>
      </c>
      <c r="C1456" s="1">
        <v>0</v>
      </c>
      <c r="D1456" s="1">
        <v>0</v>
      </c>
      <c r="E1456" s="1">
        <v>0</v>
      </c>
      <c r="F1456" s="1">
        <v>32</v>
      </c>
      <c r="H1456" s="1">
        <f>שבוע_בדילוג[[#This Row],[LengthofCycle]]+1</f>
        <v>33</v>
      </c>
      <c r="I1456" s="1" t="str">
        <f>IF(IFERROR(LOOKUP(שבוע_בדילוג[[#This Row],[ClientID]],קביעויות[השבוע בדילוג]),FALSE)=שבוע_בדילוג[[#This Row],[ClientID]],1,"")</f>
        <v/>
      </c>
      <c r="J1456" s="1" t="str">
        <f>IF(AND(שבוע_בדילוג[[#This Row],[CycleNumber]]&gt;1,OR(B1457="",שבוע_בדילוג[[#This Row],[CycleNumber]]&gt;B1455)),IF(OR(AND(שבוע_בדילוג[[#This Row],[LengthofCycle]]=29,F1455=29),AND(שבוע_בדילוג[[#This Row],[LengthofCycle]]=36,F1455=36)),1,""),"")</f>
        <v/>
      </c>
      <c r="K1456" s="1" t="str">
        <f>IF(AND(שבוע_בדילוג[[#This Row],[וסת השבוע]]=1,J1455=1,שבוע_בדילוג[[#This Row],[CycleNumber]]&gt;B1455),1,"")</f>
        <v/>
      </c>
      <c r="L1456" s="1" t="str">
        <f>IF(שבוע_בדילוג[[#This Row],[CycleNumber]]=1,"",IF(שבוע_בדילוג[[#This Row],[וסת השבוע]]=1,0,IF(L1455="","",IF(L1455=0,IF(שבוע_בדילוג[[#This Row],[LengthofCycle]]=29,0,1),IF(L1455=1,IF(שבוע_בדילוג[[#This Row],[LengthofCycle]]+F1455=29*2,0,2),IF(L1455=2,IF(שבוע_בדילוג[[#This Row],[LengthofCycle]]+F1455+F1454=29*3,0,3),""))))))</f>
        <v/>
      </c>
      <c r="M1456" s="1" t="str">
        <f>IF(שבוע_בדילוג[[#This Row],[וסת השבוע]]=1,IF(שבוע_בדילוג[[#This Row],[וסת השבוע וההפלגה ביחד]]=1,M1455+1,0),IF(AND(שבוע_בדילוג[[#This Row],[CycleNumber]]&gt;B1455,שבוע_בדילוג[[#This Row],[CycleNumber]]&gt;1),IF(שבוע_בדילוג[[#This Row],[וסת השבוע פעיל?]]&lt;&gt;"",M1455+1,""),""))</f>
        <v/>
      </c>
      <c r="N1456" s="1" t="str">
        <f>IF(שבוע_בדילוג[[#This Row],[וסת השבוע פעיל?2]]="","",IF(AND(שבוע_בדילוג[[#This Row],[וסת השבוע פעיל?]]&lt;&gt;"",שבוע_בדילוג[[#This Row],[CycleNumber]]&lt;B1457,B1457&lt;&gt;"",שבוע_בדילוג[[#This Row],[וסת השבוע פעיל?]]&lt;3),IF(L1457=0,IF(AND(שבוע_בדילוג[[#This Row],[וסת השבוע פעיל?]]&gt;0,J1457=1),0,1),0),""))</f>
        <v/>
      </c>
      <c r="O1456" s="1" t="str">
        <f t="shared" si="112"/>
        <v/>
      </c>
      <c r="P1456" s="1" t="str">
        <f>IF(AND(שבוע_בדילוג[[#This Row],[חיזוי - שבוע]]=1,K1457=1),1,"")</f>
        <v/>
      </c>
      <c r="Q1456" s="1" t="str">
        <f>IF(AND(שבוע_בדילוג[[#This Row],[וסת השבוע פעיל?]]&lt;3,OR(שבוע_בדילוג[[#This Row],[CycleNumber]]&gt;B1457,B1457="")),1,"")</f>
        <v/>
      </c>
      <c r="R1456" s="1" t="str">
        <f>IF(AND(שבוע_בדילוג[[#This Row],[חיזוי - שבוע]]&lt;&gt;"",שבוע_בדילוג[[#This Row],[וסת השבוע פעיל?2]]=""),1,"")</f>
        <v/>
      </c>
      <c r="S1456" s="1" t="str">
        <f>IF(שבוע_בדילוג[[#This Row],[האישה קבעה וסת שבוע בדילוג?]]=1,IF(שבוע_בדילוג[[#This Row],[וסת השבוע פעיל?]]&lt;3,1,0),"")</f>
        <v/>
      </c>
      <c r="T145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6" s="1" t="str">
        <f t="shared" si="113"/>
        <v/>
      </c>
      <c r="V1456" s="1" t="str">
        <f t="shared" si="114"/>
        <v/>
      </c>
      <c r="W1456" s="1" t="str">
        <f t="shared" si="115"/>
        <v/>
      </c>
      <c r="X1456" s="1" t="str">
        <f>IF(שבוע_בדילוג[[#This Row],[3 הפלגות זהות]]="","",IF(שבוע_בדילוג[[#This Row],[3 הפלגות זהות]]=1,שבוע_בדילוג[[#This Row],[LengthofCycle]],X1455))</f>
        <v/>
      </c>
      <c r="Z1456" s="1" t="str">
        <f>IF(OR(שבוע_בדילוג[[#This Row],[הווסת פעיל?]]=0,שבוע_בדילוג[[#This Row],[הווסת פעיל?]]=""),"",SUM(Z1455,שבוע_בדילוג[[#This Row],[הווסת פעיל?]]))</f>
        <v/>
      </c>
      <c r="AA1456" s="1" t="str">
        <f>IF(AND(שבוע_בדילוג[[#This Row],[כמה מחזורים עד עקירה]]&lt;&gt;"",Z1457=""),שבוע_בדילוג[[#This Row],[כמה מחזורים עד עקירה]],"")</f>
        <v/>
      </c>
      <c r="AB1456" s="1" t="str">
        <f>IF(AND(שבוע_בדילוג[[#This Row],[הווסת פעיל?]]=1,שבוע_בדילוג[[#This Row],[וסת קבוע אחרון]]&lt;&gt;X1455),שבוע_בדילוג[[#This Row],[וסת קבוע אחרון]],"")</f>
        <v/>
      </c>
      <c r="AC1456" s="1" t="str">
        <f>IF(AND(שבוע_בדילוג[[#This Row],[הווסת פעיל?]]=1,Y1455=0,שבוע_בדילוג[[#This Row],[וסת קבוע אחרון]]=X1455),שבוע_בדילוג[[#This Row],[וסת קבוע אחרון]],"")</f>
        <v/>
      </c>
      <c r="AD1456" s="1" t="str">
        <f>IF(AND(שבוע_בדילוג[[#This Row],[הווסת פעיל?]]=1,Y1455=0,שבוע_בדילוג[[#This Row],[וסת קבוע אחרון]]&lt;&gt;X1455),1,"")</f>
        <v/>
      </c>
      <c r="AE1456" s="1" t="str">
        <f>IF(AND(שבוע_בדילוג[[#This Row],[הווסת פעיל?]]&lt;&gt;"",B1457=1),שבוע_בדילוג[[#This Row],[CycleNumber]],"")</f>
        <v/>
      </c>
      <c r="AF1456" s="1" t="str">
        <f>IF(AND(שבוע_בדילוג[[#This Row],[הווסת פעיל?]]&lt;&gt;"",Y1455=""),שבוע_בדילוג[[#This Row],[CycleNumber]],"")</f>
        <v/>
      </c>
      <c r="AG1456" s="1" t="str">
        <f>IF(B1457=1,"",IF(שבוע_בדילוג[[#This Row],[הווסת פעיל?]]=1,IF(שבוע_בדילוג[[#This Row],[וסת קבוע אחרון]]=F1457,1,0),""))</f>
        <v/>
      </c>
      <c r="AH1456" s="1" t="str">
        <f>IF(B1457=1,"",IF(שבוע_בדילוג[[#This Row],[הווסת פעיל?]]=1,IF(OR(שבוע_בדילוג[[#This Row],[וסת קבוע אחרון]]=F1457,F1457=שבוע_בדילוג[[#This Row],[LengthofCycle]]),1,0),""))</f>
        <v/>
      </c>
      <c r="AI1456" s="1" t="str">
        <f>IF(B1457=1,"",IF(שבוע_בדילוג[[#This Row],[הווסת פעיל?]]=1,IF(OR(שבוע_בדילוג[[#This Row],[וסת קבוע אחרון]]=F1457,F1457=שבוע_בדילוג[[#This Row],[LengthofCycle]],AND(שבוע_בדילוג[[#This Row],[LengthofCycle]]&lt;&gt;שבוע_בדילוג[[#This Row],[וסת קבוע אחרון]],OR(F1457=28,F1457=29))),1,0),""))</f>
        <v/>
      </c>
      <c r="AJ1456" s="1" t="str">
        <f>IF(AND(שבוע_בדילוג[[#This Row],[הווסת פעיל?]]=1,B1457=1),1,"")</f>
        <v/>
      </c>
      <c r="AK1456" s="4">
        <f>IF(AND(שבוע_בדילוג[[#This Row],[הווסת פעיל?]]&lt;&gt;1,B1457&lt;&gt;1,B1457&lt;&gt;""),IF(שבוע_בדילוג[[#This Row],[LengthofCycle]]=F1457,1,0),"")</f>
        <v>0</v>
      </c>
      <c r="AL1456" s="4">
        <f>IF(AND(שבוע_בדילוג[[#This Row],[הווסת פעיל?]]&lt;&gt;1,B1457&lt;&gt;1,B1457&lt;&gt;""),IF(OR(שבוע_בדילוג[[#This Row],[LengthofCycle]]=F1457,F1457=29),1,0),"")</f>
        <v>0</v>
      </c>
      <c r="AM1456" s="4">
        <f>IF(AND(שבוע_בדילוג[[#This Row],[הווסת פעיל?]]&lt;&gt;1,B1457&lt;&gt;1,B1457&lt;&gt;""),IF(OR(שבוע_בדילוג[[#This Row],[LengthofCycle]]=F1457,F1457=29,F1457=28),1,0),"")</f>
        <v>0</v>
      </c>
    </row>
    <row r="1457" spans="1:39" x14ac:dyDescent="0.25">
      <c r="A1457" s="1" t="s">
        <v>174</v>
      </c>
      <c r="B1457" s="1">
        <v>3</v>
      </c>
      <c r="C1457" s="1">
        <v>0</v>
      </c>
      <c r="D1457" s="1">
        <v>1</v>
      </c>
      <c r="E1457" s="1">
        <v>0</v>
      </c>
      <c r="F1457" s="1">
        <v>31</v>
      </c>
      <c r="H1457" s="1">
        <f>שבוע_בדילוג[[#This Row],[LengthofCycle]]+1</f>
        <v>32</v>
      </c>
      <c r="I1457" s="1" t="str">
        <f>IF(IFERROR(LOOKUP(שבוע_בדילוג[[#This Row],[ClientID]],קביעויות[השבוע בדילוג]),FALSE)=שבוע_בדילוג[[#This Row],[ClientID]],1,"")</f>
        <v/>
      </c>
      <c r="J1457" s="1" t="str">
        <f>IF(AND(שבוע_בדילוג[[#This Row],[CycleNumber]]&gt;1,OR(B1458="",שבוע_בדילוג[[#This Row],[CycleNumber]]&gt;B1456)),IF(OR(AND(שבוע_בדילוג[[#This Row],[LengthofCycle]]=29,F1456=29),AND(שבוע_בדילוג[[#This Row],[LengthofCycle]]=36,F1456=36)),1,""),"")</f>
        <v/>
      </c>
      <c r="K1457" s="1" t="str">
        <f>IF(AND(שבוע_בדילוג[[#This Row],[וסת השבוע]]=1,J1456=1,שבוע_בדילוג[[#This Row],[CycleNumber]]&gt;B1456),1,"")</f>
        <v/>
      </c>
      <c r="L1457" s="1" t="str">
        <f>IF(שבוע_בדילוג[[#This Row],[CycleNumber]]=1,"",IF(שבוע_בדילוג[[#This Row],[וסת השבוע]]=1,0,IF(L1456="","",IF(L1456=0,IF(שבוע_בדילוג[[#This Row],[LengthofCycle]]=29,0,1),IF(L1456=1,IF(שבוע_בדילוג[[#This Row],[LengthofCycle]]+F1456=29*2,0,2),IF(L1456=2,IF(שבוע_בדילוג[[#This Row],[LengthofCycle]]+F1456+F1455=29*3,0,3),""))))))</f>
        <v/>
      </c>
      <c r="M1457" s="1" t="str">
        <f>IF(שבוע_בדילוג[[#This Row],[וסת השבוע]]=1,IF(שבוע_בדילוג[[#This Row],[וסת השבוע וההפלגה ביחד]]=1,M1456+1,0),IF(AND(שבוע_בדילוג[[#This Row],[CycleNumber]]&gt;B1456,שבוע_בדילוג[[#This Row],[CycleNumber]]&gt;1),IF(שבוע_בדילוג[[#This Row],[וסת השבוע פעיל?]]&lt;&gt;"",M1456+1,""),""))</f>
        <v/>
      </c>
      <c r="N1457" s="1" t="str">
        <f>IF(שבוע_בדילוג[[#This Row],[וסת השבוע פעיל?2]]="","",IF(AND(שבוע_בדילוג[[#This Row],[וסת השבוע פעיל?]]&lt;&gt;"",שבוע_בדילוג[[#This Row],[CycleNumber]]&lt;B1458,B1458&lt;&gt;"",שבוע_בדילוג[[#This Row],[וסת השבוע פעיל?]]&lt;3),IF(L1458=0,IF(AND(שבוע_בדילוג[[#This Row],[וסת השבוע פעיל?]]&gt;0,J1458=1),0,1),0),""))</f>
        <v/>
      </c>
      <c r="O1457" s="1" t="str">
        <f t="shared" si="112"/>
        <v/>
      </c>
      <c r="P1457" s="1" t="str">
        <f>IF(AND(שבוע_בדילוג[[#This Row],[חיזוי - שבוע]]=1,K1458=1),1,"")</f>
        <v/>
      </c>
      <c r="Q1457" s="1" t="str">
        <f>IF(AND(שבוע_בדילוג[[#This Row],[וסת השבוע פעיל?]]&lt;3,OR(שבוע_בדילוג[[#This Row],[CycleNumber]]&gt;B1458,B1458="")),1,"")</f>
        <v/>
      </c>
      <c r="R1457" s="1" t="str">
        <f>IF(AND(שבוע_בדילוג[[#This Row],[חיזוי - שבוע]]&lt;&gt;"",שבוע_בדילוג[[#This Row],[וסת השבוע פעיל?2]]=""),1,"")</f>
        <v/>
      </c>
      <c r="S1457" s="1" t="str">
        <f>IF(שבוע_בדילוג[[#This Row],[האישה קבעה וסת שבוע בדילוג?]]=1,IF(שבוע_בדילוג[[#This Row],[וסת השבוע פעיל?]]&lt;3,1,0),"")</f>
        <v/>
      </c>
      <c r="T145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7" s="1">
        <f t="shared" si="113"/>
        <v>0</v>
      </c>
      <c r="V1457" s="1" t="str">
        <f t="shared" si="114"/>
        <v/>
      </c>
      <c r="W1457" s="1" t="str">
        <f t="shared" si="115"/>
        <v/>
      </c>
      <c r="X1457" s="1" t="str">
        <f>IF(שבוע_בדילוג[[#This Row],[3 הפלגות זהות]]="","",IF(שבוע_בדילוג[[#This Row],[3 הפלגות זהות]]=1,שבוע_בדילוג[[#This Row],[LengthofCycle]],X1456))</f>
        <v/>
      </c>
      <c r="Z1457" s="1" t="str">
        <f>IF(OR(שבוע_בדילוג[[#This Row],[הווסת פעיל?]]=0,שבוע_בדילוג[[#This Row],[הווסת פעיל?]]=""),"",SUM(Z1456,שבוע_בדילוג[[#This Row],[הווסת פעיל?]]))</f>
        <v/>
      </c>
      <c r="AA1457" s="1" t="str">
        <f>IF(AND(שבוע_בדילוג[[#This Row],[כמה מחזורים עד עקירה]]&lt;&gt;"",Z1458=""),שבוע_בדילוג[[#This Row],[כמה מחזורים עד עקירה]],"")</f>
        <v/>
      </c>
      <c r="AB1457" s="1" t="str">
        <f>IF(AND(שבוע_בדילוג[[#This Row],[הווסת פעיל?]]=1,שבוע_בדילוג[[#This Row],[וסת קבוע אחרון]]&lt;&gt;X1456),שבוע_בדילוג[[#This Row],[וסת קבוע אחרון]],"")</f>
        <v/>
      </c>
      <c r="AC1457" s="1" t="str">
        <f>IF(AND(שבוע_בדילוג[[#This Row],[הווסת פעיל?]]=1,Y1456=0,שבוע_בדילוג[[#This Row],[וסת קבוע אחרון]]=X1456),שבוע_בדילוג[[#This Row],[וסת קבוע אחרון]],"")</f>
        <v/>
      </c>
      <c r="AD1457" s="1" t="str">
        <f>IF(AND(שבוע_בדילוג[[#This Row],[הווסת פעיל?]]=1,Y1456=0,שבוע_בדילוג[[#This Row],[וסת קבוע אחרון]]&lt;&gt;X1456),1,"")</f>
        <v/>
      </c>
      <c r="AE1457" s="1" t="str">
        <f>IF(AND(שבוע_בדילוג[[#This Row],[הווסת פעיל?]]&lt;&gt;"",B1458=1),שבוע_בדילוג[[#This Row],[CycleNumber]],"")</f>
        <v/>
      </c>
      <c r="AF1457" s="1" t="str">
        <f>IF(AND(שבוע_בדילוג[[#This Row],[הווסת פעיל?]]&lt;&gt;"",Y1456=""),שבוע_בדילוג[[#This Row],[CycleNumber]],"")</f>
        <v/>
      </c>
      <c r="AG1457" s="1" t="str">
        <f>IF(B1458=1,"",IF(שבוע_בדילוג[[#This Row],[הווסת פעיל?]]=1,IF(שבוע_בדילוג[[#This Row],[וסת קבוע אחרון]]=F1458,1,0),""))</f>
        <v/>
      </c>
      <c r="AH1457" s="1" t="str">
        <f>IF(B1458=1,"",IF(שבוע_בדילוג[[#This Row],[הווסת פעיל?]]=1,IF(OR(שבוע_בדילוג[[#This Row],[וסת קבוע אחרון]]=F1458,F1458=שבוע_בדילוג[[#This Row],[LengthofCycle]]),1,0),""))</f>
        <v/>
      </c>
      <c r="AI1457" s="1" t="str">
        <f>IF(B1458=1,"",IF(שבוע_בדילוג[[#This Row],[הווסת פעיל?]]=1,IF(OR(שבוע_בדילוג[[#This Row],[וסת קבוע אחרון]]=F1458,F1458=שבוע_בדילוג[[#This Row],[LengthofCycle]],AND(שבוע_בדילוג[[#This Row],[LengthofCycle]]&lt;&gt;שבוע_בדילוג[[#This Row],[וסת קבוע אחרון]],OR(F1458=28,F1458=29))),1,0),""))</f>
        <v/>
      </c>
      <c r="AJ1457" s="1" t="str">
        <f>IF(AND(שבוע_בדילוג[[#This Row],[הווסת פעיל?]]=1,B1458=1),1,"")</f>
        <v/>
      </c>
      <c r="AK1457" s="4">
        <f>IF(AND(שבוע_בדילוג[[#This Row],[הווסת פעיל?]]&lt;&gt;1,B1458&lt;&gt;1,B1458&lt;&gt;""),IF(שבוע_בדילוג[[#This Row],[LengthofCycle]]=F1458,1,0),"")</f>
        <v>0</v>
      </c>
      <c r="AL1457" s="4">
        <f>IF(AND(שבוע_בדילוג[[#This Row],[הווסת פעיל?]]&lt;&gt;1,B1458&lt;&gt;1,B1458&lt;&gt;""),IF(OR(שבוע_בדילוג[[#This Row],[LengthofCycle]]=F1458,F1458=29),1,0),"")</f>
        <v>0</v>
      </c>
      <c r="AM1457" s="4">
        <f>IF(AND(שבוע_בדילוג[[#This Row],[הווסת פעיל?]]&lt;&gt;1,B1458&lt;&gt;1,B1458&lt;&gt;""),IF(OR(שבוע_בדילוג[[#This Row],[LengthofCycle]]=F1458,F1458=29,F1458=28),1,0),"")</f>
        <v>0</v>
      </c>
    </row>
    <row r="1458" spans="1:39" x14ac:dyDescent="0.25">
      <c r="A1458" s="1" t="s">
        <v>174</v>
      </c>
      <c r="B1458" s="1">
        <v>4</v>
      </c>
      <c r="C1458" s="1">
        <v>0</v>
      </c>
      <c r="D1458" s="1">
        <v>1</v>
      </c>
      <c r="E1458" s="1">
        <v>0</v>
      </c>
      <c r="F1458" s="1">
        <v>38</v>
      </c>
      <c r="H1458" s="1">
        <f>שבוע_בדילוג[[#This Row],[LengthofCycle]]+1</f>
        <v>39</v>
      </c>
      <c r="I1458" s="1" t="str">
        <f>IF(IFERROR(LOOKUP(שבוע_בדילוג[[#This Row],[ClientID]],קביעויות[השבוע בדילוג]),FALSE)=שבוע_בדילוג[[#This Row],[ClientID]],1,"")</f>
        <v/>
      </c>
      <c r="J1458" s="1" t="str">
        <f>IF(AND(שבוע_בדילוג[[#This Row],[CycleNumber]]&gt;1,OR(B1459="",שבוע_בדילוג[[#This Row],[CycleNumber]]&gt;B1457)),IF(OR(AND(שבוע_בדילוג[[#This Row],[LengthofCycle]]=29,F1457=29),AND(שבוע_בדילוג[[#This Row],[LengthofCycle]]=36,F1457=36)),1,""),"")</f>
        <v/>
      </c>
      <c r="K1458" s="1" t="str">
        <f>IF(AND(שבוע_בדילוג[[#This Row],[וסת השבוע]]=1,J1457=1,שבוע_בדילוג[[#This Row],[CycleNumber]]&gt;B1457),1,"")</f>
        <v/>
      </c>
      <c r="L1458" s="1" t="str">
        <f>IF(שבוע_בדילוג[[#This Row],[CycleNumber]]=1,"",IF(שבוע_בדילוג[[#This Row],[וסת השבוע]]=1,0,IF(L1457="","",IF(L1457=0,IF(שבוע_בדילוג[[#This Row],[LengthofCycle]]=29,0,1),IF(L1457=1,IF(שבוע_בדילוג[[#This Row],[LengthofCycle]]+F1457=29*2,0,2),IF(L1457=2,IF(שבוע_בדילוג[[#This Row],[LengthofCycle]]+F1457+F1456=29*3,0,3),""))))))</f>
        <v/>
      </c>
      <c r="M1458" s="1" t="str">
        <f>IF(שבוע_בדילוג[[#This Row],[וסת השבוע]]=1,IF(שבוע_בדילוג[[#This Row],[וסת השבוע וההפלגה ביחד]]=1,M1457+1,0),IF(AND(שבוע_בדילוג[[#This Row],[CycleNumber]]&gt;B1457,שבוע_בדילוג[[#This Row],[CycleNumber]]&gt;1),IF(שבוע_בדילוג[[#This Row],[וסת השבוע פעיל?]]&lt;&gt;"",M1457+1,""),""))</f>
        <v/>
      </c>
      <c r="N1458" s="1" t="str">
        <f>IF(שבוע_בדילוג[[#This Row],[וסת השבוע פעיל?2]]="","",IF(AND(שבוע_בדילוג[[#This Row],[וסת השבוע פעיל?]]&lt;&gt;"",שבוע_בדילוג[[#This Row],[CycleNumber]]&lt;B1459,B1459&lt;&gt;"",שבוע_בדילוג[[#This Row],[וסת השבוע פעיל?]]&lt;3),IF(L1459=0,IF(AND(שבוע_בדילוג[[#This Row],[וסת השבוע פעיל?]]&gt;0,J1459=1),0,1),0),""))</f>
        <v/>
      </c>
      <c r="O1458" s="1" t="str">
        <f t="shared" si="112"/>
        <v/>
      </c>
      <c r="P1458" s="1" t="str">
        <f>IF(AND(שבוע_בדילוג[[#This Row],[חיזוי - שבוע]]=1,K1459=1),1,"")</f>
        <v/>
      </c>
      <c r="Q1458" s="1" t="str">
        <f>IF(AND(שבוע_בדילוג[[#This Row],[וסת השבוע פעיל?]]&lt;3,OR(שבוע_בדילוג[[#This Row],[CycleNumber]]&gt;B1459,B1459="")),1,"")</f>
        <v/>
      </c>
      <c r="R1458" s="1" t="str">
        <f>IF(AND(שבוע_בדילוג[[#This Row],[חיזוי - שבוע]]&lt;&gt;"",שבוע_בדילוג[[#This Row],[וסת השבוע פעיל?2]]=""),1,"")</f>
        <v/>
      </c>
      <c r="S1458" s="1" t="str">
        <f>IF(שבוע_בדילוג[[#This Row],[האישה קבעה וסת שבוע בדילוג?]]=1,IF(שבוע_בדילוג[[#This Row],[וסת השבוע פעיל?]]&lt;3,1,0),"")</f>
        <v/>
      </c>
      <c r="T145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8" s="1">
        <f t="shared" si="113"/>
        <v>0</v>
      </c>
      <c r="V1458" s="1">
        <f t="shared" si="114"/>
        <v>0</v>
      </c>
      <c r="W1458" s="1" t="str">
        <f t="shared" si="115"/>
        <v/>
      </c>
      <c r="X1458" s="1" t="str">
        <f>IF(שבוע_בדילוג[[#This Row],[3 הפלגות זהות]]="","",IF(שבוע_בדילוג[[#This Row],[3 הפלגות זהות]]=1,שבוע_בדילוג[[#This Row],[LengthofCycle]],X1457))</f>
        <v/>
      </c>
      <c r="Z1458" s="1" t="str">
        <f>IF(OR(שבוע_בדילוג[[#This Row],[הווסת פעיל?]]=0,שבוע_בדילוג[[#This Row],[הווסת פעיל?]]=""),"",SUM(Z1457,שבוע_בדילוג[[#This Row],[הווסת פעיל?]]))</f>
        <v/>
      </c>
      <c r="AA1458" s="1" t="str">
        <f>IF(AND(שבוע_בדילוג[[#This Row],[כמה מחזורים עד עקירה]]&lt;&gt;"",Z1459=""),שבוע_בדילוג[[#This Row],[כמה מחזורים עד עקירה]],"")</f>
        <v/>
      </c>
      <c r="AB1458" s="1" t="str">
        <f>IF(AND(שבוע_בדילוג[[#This Row],[הווסת פעיל?]]=1,שבוע_בדילוג[[#This Row],[וסת קבוע אחרון]]&lt;&gt;X1457),שבוע_בדילוג[[#This Row],[וסת קבוע אחרון]],"")</f>
        <v/>
      </c>
      <c r="AC1458" s="1" t="str">
        <f>IF(AND(שבוע_בדילוג[[#This Row],[הווסת פעיל?]]=1,Y1457=0,שבוע_בדילוג[[#This Row],[וסת קבוע אחרון]]=X1457),שבוע_בדילוג[[#This Row],[וסת קבוע אחרון]],"")</f>
        <v/>
      </c>
      <c r="AD1458" s="1" t="str">
        <f>IF(AND(שבוע_בדילוג[[#This Row],[הווסת פעיל?]]=1,Y1457=0,שבוע_בדילוג[[#This Row],[וסת קבוע אחרון]]&lt;&gt;X1457),1,"")</f>
        <v/>
      </c>
      <c r="AE1458" s="1" t="str">
        <f>IF(AND(שבוע_בדילוג[[#This Row],[הווסת פעיל?]]&lt;&gt;"",B1459=1),שבוע_בדילוג[[#This Row],[CycleNumber]],"")</f>
        <v/>
      </c>
      <c r="AF1458" s="1" t="str">
        <f>IF(AND(שבוע_בדילוג[[#This Row],[הווסת פעיל?]]&lt;&gt;"",Y1457=""),שבוע_בדילוג[[#This Row],[CycleNumber]],"")</f>
        <v/>
      </c>
      <c r="AG1458" s="1" t="str">
        <f>IF(B1459=1,"",IF(שבוע_בדילוג[[#This Row],[הווסת פעיל?]]=1,IF(שבוע_בדילוג[[#This Row],[וסת קבוע אחרון]]=F1459,1,0),""))</f>
        <v/>
      </c>
      <c r="AH1458" s="1" t="str">
        <f>IF(B1459=1,"",IF(שבוע_בדילוג[[#This Row],[הווסת פעיל?]]=1,IF(OR(שבוע_בדילוג[[#This Row],[וסת קבוע אחרון]]=F1459,F1459=שבוע_בדילוג[[#This Row],[LengthofCycle]]),1,0),""))</f>
        <v/>
      </c>
      <c r="AI1458" s="1" t="str">
        <f>IF(B1459=1,"",IF(שבוע_בדילוג[[#This Row],[הווסת פעיל?]]=1,IF(OR(שבוע_בדילוג[[#This Row],[וסת קבוע אחרון]]=F1459,F1459=שבוע_בדילוג[[#This Row],[LengthofCycle]],AND(שבוע_בדילוג[[#This Row],[LengthofCycle]]&lt;&gt;שבוע_בדילוג[[#This Row],[וסת קבוע אחרון]],OR(F1459=28,F1459=29))),1,0),""))</f>
        <v/>
      </c>
      <c r="AJ1458" s="1" t="str">
        <f>IF(AND(שבוע_בדילוג[[#This Row],[הווסת פעיל?]]=1,B1459=1),1,"")</f>
        <v/>
      </c>
      <c r="AK1458" s="4">
        <f>IF(AND(שבוע_בדילוג[[#This Row],[הווסת פעיל?]]&lt;&gt;1,B1459&lt;&gt;1,B1459&lt;&gt;""),IF(שבוע_בדילוג[[#This Row],[LengthofCycle]]=F1459,1,0),"")</f>
        <v>0</v>
      </c>
      <c r="AL1458" s="4">
        <f>IF(AND(שבוע_בדילוג[[#This Row],[הווסת פעיל?]]&lt;&gt;1,B1459&lt;&gt;1,B1459&lt;&gt;""),IF(OR(שבוע_בדילוג[[#This Row],[LengthofCycle]]=F1459,F1459=29),1,0),"")</f>
        <v>0</v>
      </c>
      <c r="AM1458" s="4">
        <f>IF(AND(שבוע_בדילוג[[#This Row],[הווסת פעיל?]]&lt;&gt;1,B1459&lt;&gt;1,B1459&lt;&gt;""),IF(OR(שבוע_בדילוג[[#This Row],[LengthofCycle]]=F1459,F1459=29,F1459=28),1,0),"")</f>
        <v>0</v>
      </c>
    </row>
    <row r="1459" spans="1:39" x14ac:dyDescent="0.25">
      <c r="A1459" s="1" t="s">
        <v>174</v>
      </c>
      <c r="B1459" s="1">
        <v>5</v>
      </c>
      <c r="C1459" s="1">
        <v>0</v>
      </c>
      <c r="D1459" s="1">
        <v>1</v>
      </c>
      <c r="E1459" s="1">
        <v>0</v>
      </c>
      <c r="F1459" s="1">
        <v>33</v>
      </c>
      <c r="H1459" s="1">
        <f>שבוע_בדילוג[[#This Row],[LengthofCycle]]+1</f>
        <v>34</v>
      </c>
      <c r="I1459" s="1" t="str">
        <f>IF(IFERROR(LOOKUP(שבוע_בדילוג[[#This Row],[ClientID]],קביעויות[השבוע בדילוג]),FALSE)=שבוע_בדילוג[[#This Row],[ClientID]],1,"")</f>
        <v/>
      </c>
      <c r="J1459" s="1" t="str">
        <f>IF(AND(שבוע_בדילוג[[#This Row],[CycleNumber]]&gt;1,OR(B1460="",שבוע_בדילוג[[#This Row],[CycleNumber]]&gt;B1458)),IF(OR(AND(שבוע_בדילוג[[#This Row],[LengthofCycle]]=29,F1458=29),AND(שבוע_בדילוג[[#This Row],[LengthofCycle]]=36,F1458=36)),1,""),"")</f>
        <v/>
      </c>
      <c r="K1459" s="1" t="str">
        <f>IF(AND(שבוע_בדילוג[[#This Row],[וסת השבוע]]=1,J1458=1,שבוע_בדילוג[[#This Row],[CycleNumber]]&gt;B1458),1,"")</f>
        <v/>
      </c>
      <c r="L1459" s="1" t="str">
        <f>IF(שבוע_בדילוג[[#This Row],[CycleNumber]]=1,"",IF(שבוע_בדילוג[[#This Row],[וסת השבוע]]=1,0,IF(L1458="","",IF(L1458=0,IF(שבוע_בדילוג[[#This Row],[LengthofCycle]]=29,0,1),IF(L1458=1,IF(שבוע_בדילוג[[#This Row],[LengthofCycle]]+F1458=29*2,0,2),IF(L1458=2,IF(שבוע_בדילוג[[#This Row],[LengthofCycle]]+F1458+F1457=29*3,0,3),""))))))</f>
        <v/>
      </c>
      <c r="M1459" s="1" t="str">
        <f>IF(שבוע_בדילוג[[#This Row],[וסת השבוע]]=1,IF(שבוע_בדילוג[[#This Row],[וסת השבוע וההפלגה ביחד]]=1,M1458+1,0),IF(AND(שבוע_בדילוג[[#This Row],[CycleNumber]]&gt;B1458,שבוע_בדילוג[[#This Row],[CycleNumber]]&gt;1),IF(שבוע_בדילוג[[#This Row],[וסת השבוע פעיל?]]&lt;&gt;"",M1458+1,""),""))</f>
        <v/>
      </c>
      <c r="N1459" s="1" t="str">
        <f>IF(שבוע_בדילוג[[#This Row],[וסת השבוע פעיל?2]]="","",IF(AND(שבוע_בדילוג[[#This Row],[וסת השבוע פעיל?]]&lt;&gt;"",שבוע_בדילוג[[#This Row],[CycleNumber]]&lt;B1460,B1460&lt;&gt;"",שבוע_בדילוג[[#This Row],[וסת השבוע פעיל?]]&lt;3),IF(L1460=0,IF(AND(שבוע_בדילוג[[#This Row],[וסת השבוע פעיל?]]&gt;0,J1460=1),0,1),0),""))</f>
        <v/>
      </c>
      <c r="O1459" s="1" t="str">
        <f t="shared" si="112"/>
        <v/>
      </c>
      <c r="P1459" s="1" t="str">
        <f>IF(AND(שבוע_בדילוג[[#This Row],[חיזוי - שבוע]]=1,K1460=1),1,"")</f>
        <v/>
      </c>
      <c r="Q1459" s="1" t="str">
        <f>IF(AND(שבוע_בדילוג[[#This Row],[וסת השבוע פעיל?]]&lt;3,OR(שבוע_בדילוג[[#This Row],[CycleNumber]]&gt;B1460,B1460="")),1,"")</f>
        <v/>
      </c>
      <c r="R1459" s="1" t="str">
        <f>IF(AND(שבוע_בדילוג[[#This Row],[חיזוי - שבוע]]&lt;&gt;"",שבוע_בדילוג[[#This Row],[וסת השבוע פעיל?2]]=""),1,"")</f>
        <v/>
      </c>
      <c r="S1459" s="1" t="str">
        <f>IF(שבוע_בדילוג[[#This Row],[האישה קבעה וסת שבוע בדילוג?]]=1,IF(שבוע_בדילוג[[#This Row],[וסת השבוע פעיל?]]&lt;3,1,0),"")</f>
        <v/>
      </c>
      <c r="T145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59" s="1">
        <f t="shared" si="113"/>
        <v>0</v>
      </c>
      <c r="V1459" s="1">
        <f t="shared" si="114"/>
        <v>0</v>
      </c>
      <c r="W1459" s="1">
        <f t="shared" si="115"/>
        <v>0</v>
      </c>
      <c r="X1459" s="1" t="str">
        <f>IF(שבוע_בדילוג[[#This Row],[3 הפלגות זהות]]="","",IF(שבוע_בדילוג[[#This Row],[3 הפלגות זהות]]=1,שבוע_בדילוג[[#This Row],[LengthofCycle]],X1458))</f>
        <v/>
      </c>
      <c r="Z1459" s="1" t="str">
        <f>IF(OR(שבוע_בדילוג[[#This Row],[הווסת פעיל?]]=0,שבוע_בדילוג[[#This Row],[הווסת פעיל?]]=""),"",SUM(Z1458,שבוע_בדילוג[[#This Row],[הווסת פעיל?]]))</f>
        <v/>
      </c>
      <c r="AA1459" s="1" t="str">
        <f>IF(AND(שבוע_בדילוג[[#This Row],[כמה מחזורים עד עקירה]]&lt;&gt;"",Z1460=""),שבוע_בדילוג[[#This Row],[כמה מחזורים עד עקירה]],"")</f>
        <v/>
      </c>
      <c r="AB1459" s="1" t="str">
        <f>IF(AND(שבוע_בדילוג[[#This Row],[הווסת פעיל?]]=1,שבוע_בדילוג[[#This Row],[וסת קבוע אחרון]]&lt;&gt;X1458),שבוע_בדילוג[[#This Row],[וסת קבוע אחרון]],"")</f>
        <v/>
      </c>
      <c r="AC1459" s="1" t="str">
        <f>IF(AND(שבוע_בדילוג[[#This Row],[הווסת פעיל?]]=1,Y1458=0,שבוע_בדילוג[[#This Row],[וסת קבוע אחרון]]=X1458),שבוע_בדילוג[[#This Row],[וסת קבוע אחרון]],"")</f>
        <v/>
      </c>
      <c r="AD1459" s="1" t="str">
        <f>IF(AND(שבוע_בדילוג[[#This Row],[הווסת פעיל?]]=1,Y1458=0,שבוע_בדילוג[[#This Row],[וסת קבוע אחרון]]&lt;&gt;X1458),1,"")</f>
        <v/>
      </c>
      <c r="AE1459" s="1" t="str">
        <f>IF(AND(שבוע_בדילוג[[#This Row],[הווסת פעיל?]]&lt;&gt;"",B1460=1),שבוע_בדילוג[[#This Row],[CycleNumber]],"")</f>
        <v/>
      </c>
      <c r="AF1459" s="1" t="str">
        <f>IF(AND(שבוע_בדילוג[[#This Row],[הווסת פעיל?]]&lt;&gt;"",Y1458=""),שבוע_בדילוג[[#This Row],[CycleNumber]],"")</f>
        <v/>
      </c>
      <c r="AG1459" s="1" t="str">
        <f>IF(B1460=1,"",IF(שבוע_בדילוג[[#This Row],[הווסת פעיל?]]=1,IF(שבוע_בדילוג[[#This Row],[וסת קבוע אחרון]]=F1460,1,0),""))</f>
        <v/>
      </c>
      <c r="AH1459" s="1" t="str">
        <f>IF(B1460=1,"",IF(שבוע_בדילוג[[#This Row],[הווסת פעיל?]]=1,IF(OR(שבוע_בדילוג[[#This Row],[וסת קבוע אחרון]]=F1460,F1460=שבוע_בדילוג[[#This Row],[LengthofCycle]]),1,0),""))</f>
        <v/>
      </c>
      <c r="AI1459" s="1" t="str">
        <f>IF(B1460=1,"",IF(שבוע_בדילוג[[#This Row],[הווסת פעיל?]]=1,IF(OR(שבוע_בדילוג[[#This Row],[וסת קבוע אחרון]]=F1460,F1460=שבוע_בדילוג[[#This Row],[LengthofCycle]],AND(שבוע_בדילוג[[#This Row],[LengthofCycle]]&lt;&gt;שבוע_בדילוג[[#This Row],[וסת קבוע אחרון]],OR(F1460=28,F1460=29))),1,0),""))</f>
        <v/>
      </c>
      <c r="AJ1459" s="1" t="str">
        <f>IF(AND(שבוע_בדילוג[[#This Row],[הווסת פעיל?]]=1,B1460=1),1,"")</f>
        <v/>
      </c>
      <c r="AK1459" s="4">
        <f>IF(AND(שבוע_בדילוג[[#This Row],[הווסת פעיל?]]&lt;&gt;1,B1460&lt;&gt;1,B1460&lt;&gt;""),IF(שבוע_בדילוג[[#This Row],[LengthofCycle]]=F1460,1,0),"")</f>
        <v>0</v>
      </c>
      <c r="AL1459" s="4">
        <f>IF(AND(שבוע_בדילוג[[#This Row],[הווסת פעיל?]]&lt;&gt;1,B1460&lt;&gt;1,B1460&lt;&gt;""),IF(OR(שבוע_בדילוג[[#This Row],[LengthofCycle]]=F1460,F1460=29),1,0),"")</f>
        <v>0</v>
      </c>
      <c r="AM1459" s="4">
        <f>IF(AND(שבוע_בדילוג[[#This Row],[הווסת פעיל?]]&lt;&gt;1,B1460&lt;&gt;1,B1460&lt;&gt;""),IF(OR(שבוע_בדילוג[[#This Row],[LengthofCycle]]=F1460,F1460=29,F1460=28),1,0),"")</f>
        <v>0</v>
      </c>
    </row>
    <row r="1460" spans="1:39" x14ac:dyDescent="0.25">
      <c r="A1460" s="1" t="s">
        <v>174</v>
      </c>
      <c r="B1460" s="1">
        <v>6</v>
      </c>
      <c r="C1460" s="1">
        <v>0</v>
      </c>
      <c r="D1460" s="1">
        <v>0</v>
      </c>
      <c r="E1460" s="1">
        <v>0</v>
      </c>
      <c r="F1460" s="1">
        <v>35</v>
      </c>
      <c r="H1460" s="1">
        <f>שבוע_בדילוג[[#This Row],[LengthofCycle]]+1</f>
        <v>36</v>
      </c>
      <c r="I1460" s="1" t="str">
        <f>IF(IFERROR(LOOKUP(שבוע_בדילוג[[#This Row],[ClientID]],קביעויות[השבוע בדילוג]),FALSE)=שבוע_בדילוג[[#This Row],[ClientID]],1,"")</f>
        <v/>
      </c>
      <c r="J1460" s="1" t="str">
        <f>IF(AND(שבוע_בדילוג[[#This Row],[CycleNumber]]&gt;1,OR(B1461="",שבוע_בדילוג[[#This Row],[CycleNumber]]&gt;B1459)),IF(OR(AND(שבוע_בדילוג[[#This Row],[LengthofCycle]]=29,F1459=29),AND(שבוע_בדילוג[[#This Row],[LengthofCycle]]=36,F1459=36)),1,""),"")</f>
        <v/>
      </c>
      <c r="K1460" s="1" t="str">
        <f>IF(AND(שבוע_בדילוג[[#This Row],[וסת השבוע]]=1,J1459=1,שבוע_בדילוג[[#This Row],[CycleNumber]]&gt;B1459),1,"")</f>
        <v/>
      </c>
      <c r="L1460" s="1" t="str">
        <f>IF(שבוע_בדילוג[[#This Row],[CycleNumber]]=1,"",IF(שבוע_בדילוג[[#This Row],[וסת השבוע]]=1,0,IF(L1459="","",IF(L1459=0,IF(שבוע_בדילוג[[#This Row],[LengthofCycle]]=29,0,1),IF(L1459=1,IF(שבוע_בדילוג[[#This Row],[LengthofCycle]]+F1459=29*2,0,2),IF(L1459=2,IF(שבוע_בדילוג[[#This Row],[LengthofCycle]]+F1459+F1458=29*3,0,3),""))))))</f>
        <v/>
      </c>
      <c r="M1460" s="1" t="str">
        <f>IF(שבוע_בדילוג[[#This Row],[וסת השבוע]]=1,IF(שבוע_בדילוג[[#This Row],[וסת השבוע וההפלגה ביחד]]=1,M1459+1,0),IF(AND(שבוע_בדילוג[[#This Row],[CycleNumber]]&gt;B1459,שבוע_בדילוג[[#This Row],[CycleNumber]]&gt;1),IF(שבוע_בדילוג[[#This Row],[וסת השבוע פעיל?]]&lt;&gt;"",M1459+1,""),""))</f>
        <v/>
      </c>
      <c r="N1460" s="1" t="str">
        <f>IF(שבוע_בדילוג[[#This Row],[וסת השבוע פעיל?2]]="","",IF(AND(שבוע_בדילוג[[#This Row],[וסת השבוע פעיל?]]&lt;&gt;"",שבוע_בדילוג[[#This Row],[CycleNumber]]&lt;B1461,B1461&lt;&gt;"",שבוע_בדילוג[[#This Row],[וסת השבוע פעיל?]]&lt;3),IF(L1461=0,IF(AND(שבוע_בדילוג[[#This Row],[וסת השבוע פעיל?]]&gt;0,J1461=1),0,1),0),""))</f>
        <v/>
      </c>
      <c r="O1460" s="1" t="str">
        <f t="shared" si="112"/>
        <v/>
      </c>
      <c r="P1460" s="1" t="str">
        <f>IF(AND(שבוע_בדילוג[[#This Row],[חיזוי - שבוע]]=1,K1461=1),1,"")</f>
        <v/>
      </c>
      <c r="Q1460" s="1" t="str">
        <f>IF(AND(שבוע_בדילוג[[#This Row],[וסת השבוע פעיל?]]&lt;3,OR(שבוע_בדילוג[[#This Row],[CycleNumber]]&gt;B1461,B1461="")),1,"")</f>
        <v/>
      </c>
      <c r="R1460" s="1" t="str">
        <f>IF(AND(שבוע_בדילוג[[#This Row],[חיזוי - שבוע]]&lt;&gt;"",שבוע_בדילוג[[#This Row],[וסת השבוע פעיל?2]]=""),1,"")</f>
        <v/>
      </c>
      <c r="S1460" s="1" t="str">
        <f>IF(שבוע_בדילוג[[#This Row],[האישה קבעה וסת שבוע בדילוג?]]=1,IF(שבוע_בדילוג[[#This Row],[וסת השבוע פעיל?]]&lt;3,1,0),"")</f>
        <v/>
      </c>
      <c r="T146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0" s="1">
        <f t="shared" si="113"/>
        <v>0</v>
      </c>
      <c r="V1460" s="1">
        <f t="shared" si="114"/>
        <v>0</v>
      </c>
      <c r="W1460" s="1">
        <f t="shared" si="115"/>
        <v>0</v>
      </c>
      <c r="X1460" s="1" t="str">
        <f>IF(שבוע_בדילוג[[#This Row],[3 הפלגות זהות]]="","",IF(שבוע_בדילוג[[#This Row],[3 הפלגות זהות]]=1,שבוע_בדילוג[[#This Row],[LengthofCycle]],X1459))</f>
        <v/>
      </c>
      <c r="Z1460" s="1" t="str">
        <f>IF(OR(שבוע_בדילוג[[#This Row],[הווסת פעיל?]]=0,שבוע_בדילוג[[#This Row],[הווסת פעיל?]]=""),"",SUM(Z1459,שבוע_בדילוג[[#This Row],[הווסת פעיל?]]))</f>
        <v/>
      </c>
      <c r="AA1460" s="1" t="str">
        <f>IF(AND(שבוע_בדילוג[[#This Row],[כמה מחזורים עד עקירה]]&lt;&gt;"",Z1461=""),שבוע_בדילוג[[#This Row],[כמה מחזורים עד עקירה]],"")</f>
        <v/>
      </c>
      <c r="AB1460" s="1" t="str">
        <f>IF(AND(שבוע_בדילוג[[#This Row],[הווסת פעיל?]]=1,שבוע_בדילוג[[#This Row],[וסת קבוע אחרון]]&lt;&gt;X1459),שבוע_בדילוג[[#This Row],[וסת קבוע אחרון]],"")</f>
        <v/>
      </c>
      <c r="AC1460" s="1" t="str">
        <f>IF(AND(שבוע_בדילוג[[#This Row],[הווסת פעיל?]]=1,Y1459=0,שבוע_בדילוג[[#This Row],[וסת קבוע אחרון]]=X1459),שבוע_בדילוג[[#This Row],[וסת קבוע אחרון]],"")</f>
        <v/>
      </c>
      <c r="AD1460" s="1" t="str">
        <f>IF(AND(שבוע_בדילוג[[#This Row],[הווסת פעיל?]]=1,Y1459=0,שבוע_בדילוג[[#This Row],[וסת קבוע אחרון]]&lt;&gt;X1459),1,"")</f>
        <v/>
      </c>
      <c r="AE1460" s="1" t="str">
        <f>IF(AND(שבוע_בדילוג[[#This Row],[הווסת פעיל?]]&lt;&gt;"",B1461=1),שבוע_בדילוג[[#This Row],[CycleNumber]],"")</f>
        <v/>
      </c>
      <c r="AF1460" s="1" t="str">
        <f>IF(AND(שבוע_בדילוג[[#This Row],[הווסת פעיל?]]&lt;&gt;"",Y1459=""),שבוע_בדילוג[[#This Row],[CycleNumber]],"")</f>
        <v/>
      </c>
      <c r="AG1460" s="1" t="str">
        <f>IF(B1461=1,"",IF(שבוע_בדילוג[[#This Row],[הווסת פעיל?]]=1,IF(שבוע_בדילוג[[#This Row],[וסת קבוע אחרון]]=F1461,1,0),""))</f>
        <v/>
      </c>
      <c r="AH1460" s="1" t="str">
        <f>IF(B1461=1,"",IF(שבוע_בדילוג[[#This Row],[הווסת פעיל?]]=1,IF(OR(שבוע_בדילוג[[#This Row],[וסת קבוע אחרון]]=F1461,F1461=שבוע_בדילוג[[#This Row],[LengthofCycle]]),1,0),""))</f>
        <v/>
      </c>
      <c r="AI1460" s="1" t="str">
        <f>IF(B1461=1,"",IF(שבוע_בדילוג[[#This Row],[הווסת פעיל?]]=1,IF(OR(שבוע_בדילוג[[#This Row],[וסת קבוע אחרון]]=F1461,F1461=שבוע_בדילוג[[#This Row],[LengthofCycle]],AND(שבוע_בדילוג[[#This Row],[LengthofCycle]]&lt;&gt;שבוע_בדילוג[[#This Row],[וסת קבוע אחרון]],OR(F1461=28,F1461=29))),1,0),""))</f>
        <v/>
      </c>
      <c r="AJ1460" s="1" t="str">
        <f>IF(AND(שבוע_בדילוג[[#This Row],[הווסת פעיל?]]=1,B1461=1),1,"")</f>
        <v/>
      </c>
      <c r="AK1460" s="4">
        <f>IF(AND(שבוע_בדילוג[[#This Row],[הווסת פעיל?]]&lt;&gt;1,B1461&lt;&gt;1,B1461&lt;&gt;""),IF(שבוע_בדילוג[[#This Row],[LengthofCycle]]=F1461,1,0),"")</f>
        <v>0</v>
      </c>
      <c r="AL1460" s="4">
        <f>IF(AND(שבוע_בדילוג[[#This Row],[הווסת פעיל?]]&lt;&gt;1,B1461&lt;&gt;1,B1461&lt;&gt;""),IF(OR(שבוע_בדילוג[[#This Row],[LengthofCycle]]=F1461,F1461=29),1,0),"")</f>
        <v>0</v>
      </c>
      <c r="AM1460" s="4">
        <f>IF(AND(שבוע_בדילוג[[#This Row],[הווסת פעיל?]]&lt;&gt;1,B1461&lt;&gt;1,B1461&lt;&gt;""),IF(OR(שבוע_בדילוג[[#This Row],[LengthofCycle]]=F1461,F1461=29,F1461=28),1,0),"")</f>
        <v>0</v>
      </c>
    </row>
    <row r="1461" spans="1:39" x14ac:dyDescent="0.25">
      <c r="A1461" s="1" t="s">
        <v>174</v>
      </c>
      <c r="B1461" s="1">
        <v>7</v>
      </c>
      <c r="C1461" s="1">
        <v>0</v>
      </c>
      <c r="D1461" s="1">
        <v>1</v>
      </c>
      <c r="E1461" s="1">
        <v>0</v>
      </c>
      <c r="F1461" s="1">
        <v>32</v>
      </c>
      <c r="H1461" s="1">
        <f>שבוע_בדילוג[[#This Row],[LengthofCycle]]+1</f>
        <v>33</v>
      </c>
      <c r="I1461" s="1" t="str">
        <f>IF(IFERROR(LOOKUP(שבוע_בדילוג[[#This Row],[ClientID]],קביעויות[השבוע בדילוג]),FALSE)=שבוע_בדילוג[[#This Row],[ClientID]],1,"")</f>
        <v/>
      </c>
      <c r="J1461" s="1" t="str">
        <f>IF(AND(שבוע_בדילוג[[#This Row],[CycleNumber]]&gt;1,OR(B1462="",שבוע_בדילוג[[#This Row],[CycleNumber]]&gt;B1460)),IF(OR(AND(שבוע_בדילוג[[#This Row],[LengthofCycle]]=29,F1460=29),AND(שבוע_בדילוג[[#This Row],[LengthofCycle]]=36,F1460=36)),1,""),"")</f>
        <v/>
      </c>
      <c r="K1461" s="1" t="str">
        <f>IF(AND(שבוע_בדילוג[[#This Row],[וסת השבוע]]=1,J1460=1,שבוע_בדילוג[[#This Row],[CycleNumber]]&gt;B1460),1,"")</f>
        <v/>
      </c>
      <c r="L1461" s="1" t="str">
        <f>IF(שבוע_בדילוג[[#This Row],[CycleNumber]]=1,"",IF(שבוע_בדילוג[[#This Row],[וסת השבוע]]=1,0,IF(L1460="","",IF(L1460=0,IF(שבוע_בדילוג[[#This Row],[LengthofCycle]]=29,0,1),IF(L1460=1,IF(שבוע_בדילוג[[#This Row],[LengthofCycle]]+F1460=29*2,0,2),IF(L1460=2,IF(שבוע_בדילוג[[#This Row],[LengthofCycle]]+F1460+F1459=29*3,0,3),""))))))</f>
        <v/>
      </c>
      <c r="M1461" s="1" t="str">
        <f>IF(שבוע_בדילוג[[#This Row],[וסת השבוע]]=1,IF(שבוע_בדילוג[[#This Row],[וסת השבוע וההפלגה ביחד]]=1,M1460+1,0),IF(AND(שבוע_בדילוג[[#This Row],[CycleNumber]]&gt;B1460,שבוע_בדילוג[[#This Row],[CycleNumber]]&gt;1),IF(שבוע_בדילוג[[#This Row],[וסת השבוע פעיל?]]&lt;&gt;"",M1460+1,""),""))</f>
        <v/>
      </c>
      <c r="N1461" s="1" t="str">
        <f>IF(שבוע_בדילוג[[#This Row],[וסת השבוע פעיל?2]]="","",IF(AND(שבוע_בדילוג[[#This Row],[וסת השבוע פעיל?]]&lt;&gt;"",שבוע_בדילוג[[#This Row],[CycleNumber]]&lt;B1462,B1462&lt;&gt;"",שבוע_בדילוג[[#This Row],[וסת השבוע פעיל?]]&lt;3),IF(L1462=0,IF(AND(שבוע_בדילוג[[#This Row],[וסת השבוע פעיל?]]&gt;0,J1462=1),0,1),0),""))</f>
        <v/>
      </c>
      <c r="O1461" s="1" t="str">
        <f t="shared" si="112"/>
        <v/>
      </c>
      <c r="P1461" s="1" t="str">
        <f>IF(AND(שבוע_בדילוג[[#This Row],[חיזוי - שבוע]]=1,K1462=1),1,"")</f>
        <v/>
      </c>
      <c r="Q1461" s="1" t="str">
        <f>IF(AND(שבוע_בדילוג[[#This Row],[וסת השבוע פעיל?]]&lt;3,OR(שבוע_בדילוג[[#This Row],[CycleNumber]]&gt;B1462,B1462="")),1,"")</f>
        <v/>
      </c>
      <c r="R1461" s="1" t="str">
        <f>IF(AND(שבוע_בדילוג[[#This Row],[חיזוי - שבוע]]&lt;&gt;"",שבוע_בדילוג[[#This Row],[וסת השבוע פעיל?2]]=""),1,"")</f>
        <v/>
      </c>
      <c r="S1461" s="1" t="str">
        <f>IF(שבוע_בדילוג[[#This Row],[האישה קבעה וסת שבוע בדילוג?]]=1,IF(שבוע_בדילוג[[#This Row],[וסת השבוע פעיל?]]&lt;3,1,0),"")</f>
        <v/>
      </c>
      <c r="T146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1" s="1">
        <f t="shared" si="113"/>
        <v>0</v>
      </c>
      <c r="V1461" s="1">
        <f t="shared" si="114"/>
        <v>0</v>
      </c>
      <c r="W1461" s="1">
        <f t="shared" si="115"/>
        <v>0</v>
      </c>
      <c r="X1461" s="1" t="str">
        <f>IF(שבוע_בדילוג[[#This Row],[3 הפלגות זהות]]="","",IF(שבוע_בדילוג[[#This Row],[3 הפלגות זהות]]=1,שבוע_בדילוג[[#This Row],[LengthofCycle]],X1460))</f>
        <v/>
      </c>
      <c r="Z1461" s="1" t="str">
        <f>IF(OR(שבוע_בדילוג[[#This Row],[הווסת פעיל?]]=0,שבוע_בדילוג[[#This Row],[הווסת פעיל?]]=""),"",SUM(Z1460,שבוע_בדילוג[[#This Row],[הווסת פעיל?]]))</f>
        <v/>
      </c>
      <c r="AA1461" s="1" t="str">
        <f>IF(AND(שבוע_בדילוג[[#This Row],[כמה מחזורים עד עקירה]]&lt;&gt;"",Z1462=""),שבוע_בדילוג[[#This Row],[כמה מחזורים עד עקירה]],"")</f>
        <v/>
      </c>
      <c r="AB1461" s="1" t="str">
        <f>IF(AND(שבוע_בדילוג[[#This Row],[הווסת פעיל?]]=1,שבוע_בדילוג[[#This Row],[וסת קבוע אחרון]]&lt;&gt;X1460),שבוע_בדילוג[[#This Row],[וסת קבוע אחרון]],"")</f>
        <v/>
      </c>
      <c r="AC1461" s="1" t="str">
        <f>IF(AND(שבוע_בדילוג[[#This Row],[הווסת פעיל?]]=1,Y1460=0,שבוע_בדילוג[[#This Row],[וסת קבוע אחרון]]=X1460),שבוע_בדילוג[[#This Row],[וסת קבוע אחרון]],"")</f>
        <v/>
      </c>
      <c r="AD1461" s="1" t="str">
        <f>IF(AND(שבוע_בדילוג[[#This Row],[הווסת פעיל?]]=1,Y1460=0,שבוע_בדילוג[[#This Row],[וסת קבוע אחרון]]&lt;&gt;X1460),1,"")</f>
        <v/>
      </c>
      <c r="AE1461" s="1" t="str">
        <f>IF(AND(שבוע_בדילוג[[#This Row],[הווסת פעיל?]]&lt;&gt;"",B1462=1),שבוע_בדילוג[[#This Row],[CycleNumber]],"")</f>
        <v/>
      </c>
      <c r="AF1461" s="1" t="str">
        <f>IF(AND(שבוע_בדילוג[[#This Row],[הווסת פעיל?]]&lt;&gt;"",Y1460=""),שבוע_בדילוג[[#This Row],[CycleNumber]],"")</f>
        <v/>
      </c>
      <c r="AG1461" s="1" t="str">
        <f>IF(B1462=1,"",IF(שבוע_בדילוג[[#This Row],[הווסת פעיל?]]=1,IF(שבוע_בדילוג[[#This Row],[וסת קבוע אחרון]]=F1462,1,0),""))</f>
        <v/>
      </c>
      <c r="AH1461" s="1" t="str">
        <f>IF(B1462=1,"",IF(שבוע_בדילוג[[#This Row],[הווסת פעיל?]]=1,IF(OR(שבוע_בדילוג[[#This Row],[וסת קבוע אחרון]]=F1462,F1462=שבוע_בדילוג[[#This Row],[LengthofCycle]]),1,0),""))</f>
        <v/>
      </c>
      <c r="AI1461" s="1" t="str">
        <f>IF(B1462=1,"",IF(שבוע_בדילוג[[#This Row],[הווסת פעיל?]]=1,IF(OR(שבוע_בדילוג[[#This Row],[וסת קבוע אחרון]]=F1462,F1462=שבוע_בדילוג[[#This Row],[LengthofCycle]],AND(שבוע_בדילוג[[#This Row],[LengthofCycle]]&lt;&gt;שבוע_בדילוג[[#This Row],[וסת קבוע אחרון]],OR(F1462=28,F1462=29))),1,0),""))</f>
        <v/>
      </c>
      <c r="AJ1461" s="1" t="str">
        <f>IF(AND(שבוע_בדילוג[[#This Row],[הווסת פעיל?]]=1,B1462=1),1,"")</f>
        <v/>
      </c>
      <c r="AK1461" s="4">
        <f>IF(AND(שבוע_בדילוג[[#This Row],[הווסת פעיל?]]&lt;&gt;1,B1462&lt;&gt;1,B1462&lt;&gt;""),IF(שבוע_בדילוג[[#This Row],[LengthofCycle]]=F1462,1,0),"")</f>
        <v>0</v>
      </c>
      <c r="AL1461" s="4">
        <f>IF(AND(שבוע_בדילוג[[#This Row],[הווסת פעיל?]]&lt;&gt;1,B1462&lt;&gt;1,B1462&lt;&gt;""),IF(OR(שבוע_בדילוג[[#This Row],[LengthofCycle]]=F1462,F1462=29),1,0),"")</f>
        <v>0</v>
      </c>
      <c r="AM1461" s="4">
        <f>IF(AND(שבוע_בדילוג[[#This Row],[הווסת פעיל?]]&lt;&gt;1,B1462&lt;&gt;1,B1462&lt;&gt;""),IF(OR(שבוע_בדילוג[[#This Row],[LengthofCycle]]=F1462,F1462=29,F1462=28),1,0),"")</f>
        <v>0</v>
      </c>
    </row>
    <row r="1462" spans="1:39" x14ac:dyDescent="0.25">
      <c r="A1462" s="1" t="s">
        <v>174</v>
      </c>
      <c r="B1462" s="1">
        <v>8</v>
      </c>
      <c r="C1462" s="1">
        <v>0</v>
      </c>
      <c r="D1462" s="1">
        <v>1</v>
      </c>
      <c r="E1462" s="1">
        <v>0</v>
      </c>
      <c r="F1462" s="1">
        <v>36</v>
      </c>
      <c r="H1462" s="1">
        <f>שבוע_בדילוג[[#This Row],[LengthofCycle]]+1</f>
        <v>37</v>
      </c>
      <c r="I1462" s="1" t="str">
        <f>IF(IFERROR(LOOKUP(שבוע_בדילוג[[#This Row],[ClientID]],קביעויות[השבוע בדילוג]),FALSE)=שבוע_בדילוג[[#This Row],[ClientID]],1,"")</f>
        <v/>
      </c>
      <c r="J1462" s="1" t="str">
        <f>IF(AND(שבוע_בדילוג[[#This Row],[CycleNumber]]&gt;1,OR(B1463="",שבוע_בדילוג[[#This Row],[CycleNumber]]&gt;B1461)),IF(OR(AND(שבוע_בדילוג[[#This Row],[LengthofCycle]]=29,F1461=29),AND(שבוע_בדילוג[[#This Row],[LengthofCycle]]=36,F1461=36)),1,""),"")</f>
        <v/>
      </c>
      <c r="K1462" s="1" t="str">
        <f>IF(AND(שבוע_בדילוג[[#This Row],[וסת השבוע]]=1,J1461=1,שבוע_בדילוג[[#This Row],[CycleNumber]]&gt;B1461),1,"")</f>
        <v/>
      </c>
      <c r="L1462" s="1" t="str">
        <f>IF(שבוע_בדילוג[[#This Row],[CycleNumber]]=1,"",IF(שבוע_בדילוג[[#This Row],[וסת השבוע]]=1,0,IF(L1461="","",IF(L1461=0,IF(שבוע_בדילוג[[#This Row],[LengthofCycle]]=29,0,1),IF(L1461=1,IF(שבוע_בדילוג[[#This Row],[LengthofCycle]]+F1461=29*2,0,2),IF(L1461=2,IF(שבוע_בדילוג[[#This Row],[LengthofCycle]]+F1461+F1460=29*3,0,3),""))))))</f>
        <v/>
      </c>
      <c r="M1462" s="1" t="str">
        <f>IF(שבוע_בדילוג[[#This Row],[וסת השבוע]]=1,IF(שבוע_בדילוג[[#This Row],[וסת השבוע וההפלגה ביחד]]=1,M1461+1,0),IF(AND(שבוע_בדילוג[[#This Row],[CycleNumber]]&gt;B1461,שבוע_בדילוג[[#This Row],[CycleNumber]]&gt;1),IF(שבוע_בדילוג[[#This Row],[וסת השבוע פעיל?]]&lt;&gt;"",M1461+1,""),""))</f>
        <v/>
      </c>
      <c r="N1462" s="1" t="str">
        <f>IF(שבוע_בדילוג[[#This Row],[וסת השבוע פעיל?2]]="","",IF(AND(שבוע_בדילוג[[#This Row],[וסת השבוע פעיל?]]&lt;&gt;"",שבוע_בדילוג[[#This Row],[CycleNumber]]&lt;B1463,B1463&lt;&gt;"",שבוע_בדילוג[[#This Row],[וסת השבוע פעיל?]]&lt;3),IF(L1463=0,IF(AND(שבוע_בדילוג[[#This Row],[וסת השבוע פעיל?]]&gt;0,J1463=1),0,1),0),""))</f>
        <v/>
      </c>
      <c r="O1462" s="1" t="str">
        <f t="shared" si="112"/>
        <v/>
      </c>
      <c r="P1462" s="1" t="str">
        <f>IF(AND(שבוע_בדילוג[[#This Row],[חיזוי - שבוע]]=1,K1463=1),1,"")</f>
        <v/>
      </c>
      <c r="Q1462" s="1" t="str">
        <f>IF(AND(שבוע_בדילוג[[#This Row],[וסת השבוע פעיל?]]&lt;3,OR(שבוע_בדילוג[[#This Row],[CycleNumber]]&gt;B1463,B1463="")),1,"")</f>
        <v/>
      </c>
      <c r="R1462" s="1" t="str">
        <f>IF(AND(שבוע_בדילוג[[#This Row],[חיזוי - שבוע]]&lt;&gt;"",שבוע_בדילוג[[#This Row],[וסת השבוע פעיל?2]]=""),1,"")</f>
        <v/>
      </c>
      <c r="S1462" s="1" t="str">
        <f>IF(שבוע_בדילוג[[#This Row],[האישה קבעה וסת שבוע בדילוג?]]=1,IF(שבוע_בדילוג[[#This Row],[וסת השבוע פעיל?]]&lt;3,1,0),"")</f>
        <v/>
      </c>
      <c r="T146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2" s="1">
        <f t="shared" si="113"/>
        <v>0</v>
      </c>
      <c r="V1462" s="1">
        <f t="shared" si="114"/>
        <v>0</v>
      </c>
      <c r="W1462" s="1">
        <f t="shared" si="115"/>
        <v>0</v>
      </c>
      <c r="X1462" s="1" t="str">
        <f>IF(שבוע_בדילוג[[#This Row],[3 הפלגות זהות]]="","",IF(שבוע_בדילוג[[#This Row],[3 הפלגות זהות]]=1,שבוע_בדילוג[[#This Row],[LengthofCycle]],X1461))</f>
        <v/>
      </c>
      <c r="Z1462" s="1" t="str">
        <f>IF(OR(שבוע_בדילוג[[#This Row],[הווסת פעיל?]]=0,שבוע_בדילוג[[#This Row],[הווסת פעיל?]]=""),"",SUM(Z1461,שבוע_בדילוג[[#This Row],[הווסת פעיל?]]))</f>
        <v/>
      </c>
      <c r="AA1462" s="1" t="str">
        <f>IF(AND(שבוע_בדילוג[[#This Row],[כמה מחזורים עד עקירה]]&lt;&gt;"",Z1463=""),שבוע_בדילוג[[#This Row],[כמה מחזורים עד עקירה]],"")</f>
        <v/>
      </c>
      <c r="AB1462" s="1" t="str">
        <f>IF(AND(שבוע_בדילוג[[#This Row],[הווסת פעיל?]]=1,שבוע_בדילוג[[#This Row],[וסת קבוע אחרון]]&lt;&gt;X1461),שבוע_בדילוג[[#This Row],[וסת קבוע אחרון]],"")</f>
        <v/>
      </c>
      <c r="AC1462" s="1" t="str">
        <f>IF(AND(שבוע_בדילוג[[#This Row],[הווסת פעיל?]]=1,Y1461=0,שבוע_בדילוג[[#This Row],[וסת קבוע אחרון]]=X1461),שבוע_בדילוג[[#This Row],[וסת קבוע אחרון]],"")</f>
        <v/>
      </c>
      <c r="AD1462" s="1" t="str">
        <f>IF(AND(שבוע_בדילוג[[#This Row],[הווסת פעיל?]]=1,Y1461=0,שבוע_בדילוג[[#This Row],[וסת קבוע אחרון]]&lt;&gt;X1461),1,"")</f>
        <v/>
      </c>
      <c r="AE1462" s="1" t="str">
        <f>IF(AND(שבוע_בדילוג[[#This Row],[הווסת פעיל?]]&lt;&gt;"",B1463=1),שבוע_בדילוג[[#This Row],[CycleNumber]],"")</f>
        <v/>
      </c>
      <c r="AF1462" s="1" t="str">
        <f>IF(AND(שבוע_בדילוג[[#This Row],[הווסת פעיל?]]&lt;&gt;"",Y1461=""),שבוע_בדילוג[[#This Row],[CycleNumber]],"")</f>
        <v/>
      </c>
      <c r="AG1462" s="1" t="str">
        <f>IF(B1463=1,"",IF(שבוע_בדילוג[[#This Row],[הווסת פעיל?]]=1,IF(שבוע_בדילוג[[#This Row],[וסת קבוע אחרון]]=F1463,1,0),""))</f>
        <v/>
      </c>
      <c r="AH1462" s="1" t="str">
        <f>IF(B1463=1,"",IF(שבוע_בדילוג[[#This Row],[הווסת פעיל?]]=1,IF(OR(שבוע_בדילוג[[#This Row],[וסת קבוע אחרון]]=F1463,F1463=שבוע_בדילוג[[#This Row],[LengthofCycle]]),1,0),""))</f>
        <v/>
      </c>
      <c r="AI1462" s="1" t="str">
        <f>IF(B1463=1,"",IF(שבוע_בדילוג[[#This Row],[הווסת פעיל?]]=1,IF(OR(שבוע_בדילוג[[#This Row],[וסת קבוע אחרון]]=F1463,F1463=שבוע_בדילוג[[#This Row],[LengthofCycle]],AND(שבוע_בדילוג[[#This Row],[LengthofCycle]]&lt;&gt;שבוע_בדילוג[[#This Row],[וסת קבוע אחרון]],OR(F1463=28,F1463=29))),1,0),""))</f>
        <v/>
      </c>
      <c r="AJ1462" s="1" t="str">
        <f>IF(AND(שבוע_בדילוג[[#This Row],[הווסת פעיל?]]=1,B1463=1),1,"")</f>
        <v/>
      </c>
      <c r="AK1462" s="4">
        <f>IF(AND(שבוע_בדילוג[[#This Row],[הווסת פעיל?]]&lt;&gt;1,B1463&lt;&gt;1,B1463&lt;&gt;""),IF(שבוע_בדילוג[[#This Row],[LengthofCycle]]=F1463,1,0),"")</f>
        <v>0</v>
      </c>
      <c r="AL1462" s="4">
        <f>IF(AND(שבוע_בדילוג[[#This Row],[הווסת פעיל?]]&lt;&gt;1,B1463&lt;&gt;1,B1463&lt;&gt;""),IF(OR(שבוע_בדילוג[[#This Row],[LengthofCycle]]=F1463,F1463=29),1,0),"")</f>
        <v>0</v>
      </c>
      <c r="AM1462" s="4">
        <f>IF(AND(שבוע_בדילוג[[#This Row],[הווסת פעיל?]]&lt;&gt;1,B1463&lt;&gt;1,B1463&lt;&gt;""),IF(OR(שבוע_בדילוג[[#This Row],[LengthofCycle]]=F1463,F1463=29,F1463=28),1,0),"")</f>
        <v>0</v>
      </c>
    </row>
    <row r="1463" spans="1:39" x14ac:dyDescent="0.25">
      <c r="A1463" s="1" t="s">
        <v>174</v>
      </c>
      <c r="B1463" s="1">
        <v>9</v>
      </c>
      <c r="C1463" s="1">
        <v>0</v>
      </c>
      <c r="D1463" s="1">
        <v>1</v>
      </c>
      <c r="E1463" s="1">
        <v>0</v>
      </c>
      <c r="F1463" s="1">
        <v>45</v>
      </c>
      <c r="H1463" s="1">
        <f>שבוע_בדילוג[[#This Row],[LengthofCycle]]+1</f>
        <v>46</v>
      </c>
      <c r="I1463" s="1" t="str">
        <f>IF(IFERROR(LOOKUP(שבוע_בדילוג[[#This Row],[ClientID]],קביעויות[השבוע בדילוג]),FALSE)=שבוע_בדילוג[[#This Row],[ClientID]],1,"")</f>
        <v/>
      </c>
      <c r="J1463" s="1" t="str">
        <f>IF(AND(שבוע_בדילוג[[#This Row],[CycleNumber]]&gt;1,OR(B1464="",שבוע_בדילוג[[#This Row],[CycleNumber]]&gt;B1462)),IF(OR(AND(שבוע_בדילוג[[#This Row],[LengthofCycle]]=29,F1462=29),AND(שבוע_בדילוג[[#This Row],[LengthofCycle]]=36,F1462=36)),1,""),"")</f>
        <v/>
      </c>
      <c r="K1463" s="1" t="str">
        <f>IF(AND(שבוע_בדילוג[[#This Row],[וסת השבוע]]=1,J1462=1,שבוע_בדילוג[[#This Row],[CycleNumber]]&gt;B1462),1,"")</f>
        <v/>
      </c>
      <c r="L1463" s="1" t="str">
        <f>IF(שבוע_בדילוג[[#This Row],[CycleNumber]]=1,"",IF(שבוע_בדילוג[[#This Row],[וסת השבוע]]=1,0,IF(L1462="","",IF(L1462=0,IF(שבוע_בדילוג[[#This Row],[LengthofCycle]]=29,0,1),IF(L1462=1,IF(שבוע_בדילוג[[#This Row],[LengthofCycle]]+F1462=29*2,0,2),IF(L1462=2,IF(שבוע_בדילוג[[#This Row],[LengthofCycle]]+F1462+F1461=29*3,0,3),""))))))</f>
        <v/>
      </c>
      <c r="M1463" s="1" t="str">
        <f>IF(שבוע_בדילוג[[#This Row],[וסת השבוע]]=1,IF(שבוע_בדילוג[[#This Row],[וסת השבוע וההפלגה ביחד]]=1,M1462+1,0),IF(AND(שבוע_בדילוג[[#This Row],[CycleNumber]]&gt;B1462,שבוע_בדילוג[[#This Row],[CycleNumber]]&gt;1),IF(שבוע_בדילוג[[#This Row],[וסת השבוע פעיל?]]&lt;&gt;"",M1462+1,""),""))</f>
        <v/>
      </c>
      <c r="N1463" s="1" t="str">
        <f>IF(שבוע_בדילוג[[#This Row],[וסת השבוע פעיל?2]]="","",IF(AND(שבוע_בדילוג[[#This Row],[וסת השבוע פעיל?]]&lt;&gt;"",שבוע_בדילוג[[#This Row],[CycleNumber]]&lt;B1464,B1464&lt;&gt;"",שבוע_בדילוג[[#This Row],[וסת השבוע פעיל?]]&lt;3),IF(L1464=0,IF(AND(שבוע_בדילוג[[#This Row],[וסת השבוע פעיל?]]&gt;0,J1464=1),0,1),0),""))</f>
        <v/>
      </c>
      <c r="O1463" s="1" t="str">
        <f t="shared" si="112"/>
        <v/>
      </c>
      <c r="P1463" s="1" t="str">
        <f>IF(AND(שבוע_בדילוג[[#This Row],[חיזוי - שבוע]]=1,K1464=1),1,"")</f>
        <v/>
      </c>
      <c r="Q1463" s="1" t="str">
        <f>IF(AND(שבוע_בדילוג[[#This Row],[וסת השבוע פעיל?]]&lt;3,OR(שבוע_בדילוג[[#This Row],[CycleNumber]]&gt;B1464,B1464="")),1,"")</f>
        <v/>
      </c>
      <c r="R1463" s="1" t="str">
        <f>IF(AND(שבוע_בדילוג[[#This Row],[חיזוי - שבוע]]&lt;&gt;"",שבוע_בדילוג[[#This Row],[וסת השבוע פעיל?2]]=""),1,"")</f>
        <v/>
      </c>
      <c r="S1463" s="1" t="str">
        <f>IF(שבוע_בדילוג[[#This Row],[האישה קבעה וסת שבוע בדילוג?]]=1,IF(שבוע_בדילוג[[#This Row],[וסת השבוע פעיל?]]&lt;3,1,0),"")</f>
        <v/>
      </c>
      <c r="T146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3" s="1">
        <f t="shared" si="113"/>
        <v>0</v>
      </c>
      <c r="V1463" s="1">
        <f t="shared" si="114"/>
        <v>0</v>
      </c>
      <c r="W1463" s="1">
        <f t="shared" si="115"/>
        <v>0</v>
      </c>
      <c r="X1463" s="1" t="str">
        <f>IF(שבוע_בדילוג[[#This Row],[3 הפלגות זהות]]="","",IF(שבוע_בדילוג[[#This Row],[3 הפלגות זהות]]=1,שבוע_בדילוג[[#This Row],[LengthofCycle]],X1462))</f>
        <v/>
      </c>
      <c r="Z1463" s="1" t="str">
        <f>IF(OR(שבוע_בדילוג[[#This Row],[הווסת פעיל?]]=0,שבוע_בדילוג[[#This Row],[הווסת פעיל?]]=""),"",SUM(Z1462,שבוע_בדילוג[[#This Row],[הווסת פעיל?]]))</f>
        <v/>
      </c>
      <c r="AA1463" s="1" t="str">
        <f>IF(AND(שבוע_בדילוג[[#This Row],[כמה מחזורים עד עקירה]]&lt;&gt;"",Z1464=""),שבוע_בדילוג[[#This Row],[כמה מחזורים עד עקירה]],"")</f>
        <v/>
      </c>
      <c r="AB1463" s="1" t="str">
        <f>IF(AND(שבוע_בדילוג[[#This Row],[הווסת פעיל?]]=1,שבוע_בדילוג[[#This Row],[וסת קבוע אחרון]]&lt;&gt;X1462),שבוע_בדילוג[[#This Row],[וסת קבוע אחרון]],"")</f>
        <v/>
      </c>
      <c r="AC1463" s="1" t="str">
        <f>IF(AND(שבוע_בדילוג[[#This Row],[הווסת פעיל?]]=1,Y1462=0,שבוע_בדילוג[[#This Row],[וסת קבוע אחרון]]=X1462),שבוע_בדילוג[[#This Row],[וסת קבוע אחרון]],"")</f>
        <v/>
      </c>
      <c r="AD1463" s="1" t="str">
        <f>IF(AND(שבוע_בדילוג[[#This Row],[הווסת פעיל?]]=1,Y1462=0,שבוע_בדילוג[[#This Row],[וסת קבוע אחרון]]&lt;&gt;X1462),1,"")</f>
        <v/>
      </c>
      <c r="AE1463" s="1" t="str">
        <f>IF(AND(שבוע_בדילוג[[#This Row],[הווסת פעיל?]]&lt;&gt;"",B1464=1),שבוע_בדילוג[[#This Row],[CycleNumber]],"")</f>
        <v/>
      </c>
      <c r="AF1463" s="1" t="str">
        <f>IF(AND(שבוע_בדילוג[[#This Row],[הווסת פעיל?]]&lt;&gt;"",Y1462=""),שבוע_בדילוג[[#This Row],[CycleNumber]],"")</f>
        <v/>
      </c>
      <c r="AG1463" s="1" t="str">
        <f>IF(B1464=1,"",IF(שבוע_בדילוג[[#This Row],[הווסת פעיל?]]=1,IF(שבוע_בדילוג[[#This Row],[וסת קבוע אחרון]]=F1464,1,0),""))</f>
        <v/>
      </c>
      <c r="AH1463" s="1" t="str">
        <f>IF(B1464=1,"",IF(שבוע_בדילוג[[#This Row],[הווסת פעיל?]]=1,IF(OR(שבוע_בדילוג[[#This Row],[וסת קבוע אחרון]]=F1464,F1464=שבוע_בדילוג[[#This Row],[LengthofCycle]]),1,0),""))</f>
        <v/>
      </c>
      <c r="AI1463" s="1" t="str">
        <f>IF(B1464=1,"",IF(שבוע_בדילוג[[#This Row],[הווסת פעיל?]]=1,IF(OR(שבוע_בדילוג[[#This Row],[וסת קבוע אחרון]]=F1464,F1464=שבוע_בדילוג[[#This Row],[LengthofCycle]],AND(שבוע_בדילוג[[#This Row],[LengthofCycle]]&lt;&gt;שבוע_בדילוג[[#This Row],[וסת קבוע אחרון]],OR(F1464=28,F1464=29))),1,0),""))</f>
        <v/>
      </c>
      <c r="AJ1463" s="1" t="str">
        <f>IF(AND(שבוע_בדילוג[[#This Row],[הווסת פעיל?]]=1,B1464=1),1,"")</f>
        <v/>
      </c>
      <c r="AK1463" s="4">
        <f>IF(AND(שבוע_בדילוג[[#This Row],[הווסת פעיל?]]&lt;&gt;1,B1464&lt;&gt;1,B1464&lt;&gt;""),IF(שבוע_בדילוג[[#This Row],[LengthofCycle]]=F1464,1,0),"")</f>
        <v>0</v>
      </c>
      <c r="AL1463" s="4">
        <f>IF(AND(שבוע_בדילוג[[#This Row],[הווסת פעיל?]]&lt;&gt;1,B1464&lt;&gt;1,B1464&lt;&gt;""),IF(OR(שבוע_בדילוג[[#This Row],[LengthofCycle]]=F1464,F1464=29),1,0),"")</f>
        <v>0</v>
      </c>
      <c r="AM1463" s="4">
        <f>IF(AND(שבוע_בדילוג[[#This Row],[הווסת פעיל?]]&lt;&gt;1,B1464&lt;&gt;1,B1464&lt;&gt;""),IF(OR(שבוע_בדילוג[[#This Row],[LengthofCycle]]=F1464,F1464=29,F1464=28),1,0),"")</f>
        <v>0</v>
      </c>
    </row>
    <row r="1464" spans="1:39" x14ac:dyDescent="0.25">
      <c r="A1464" s="1" t="s">
        <v>174</v>
      </c>
      <c r="B1464" s="1">
        <v>10</v>
      </c>
      <c r="C1464" s="1">
        <v>0</v>
      </c>
      <c r="D1464" s="1">
        <v>1</v>
      </c>
      <c r="E1464" s="1">
        <v>0</v>
      </c>
      <c r="F1464" s="1">
        <v>42</v>
      </c>
      <c r="H1464" s="1">
        <f>שבוע_בדילוג[[#This Row],[LengthofCycle]]+1</f>
        <v>43</v>
      </c>
      <c r="I1464" s="1" t="str">
        <f>IF(IFERROR(LOOKUP(שבוע_בדילוג[[#This Row],[ClientID]],קביעויות[השבוע בדילוג]),FALSE)=שבוע_בדילוג[[#This Row],[ClientID]],1,"")</f>
        <v/>
      </c>
      <c r="J1464" s="1" t="str">
        <f>IF(AND(שבוע_בדילוג[[#This Row],[CycleNumber]]&gt;1,OR(B1465="",שבוע_בדילוג[[#This Row],[CycleNumber]]&gt;B1463)),IF(OR(AND(שבוע_בדילוג[[#This Row],[LengthofCycle]]=29,F1463=29),AND(שבוע_בדילוג[[#This Row],[LengthofCycle]]=36,F1463=36)),1,""),"")</f>
        <v/>
      </c>
      <c r="K1464" s="1" t="str">
        <f>IF(AND(שבוע_בדילוג[[#This Row],[וסת השבוע]]=1,J1463=1,שבוע_בדילוג[[#This Row],[CycleNumber]]&gt;B1463),1,"")</f>
        <v/>
      </c>
      <c r="L1464" s="1" t="str">
        <f>IF(שבוע_בדילוג[[#This Row],[CycleNumber]]=1,"",IF(שבוע_בדילוג[[#This Row],[וסת השבוע]]=1,0,IF(L1463="","",IF(L1463=0,IF(שבוע_בדילוג[[#This Row],[LengthofCycle]]=29,0,1),IF(L1463=1,IF(שבוע_בדילוג[[#This Row],[LengthofCycle]]+F1463=29*2,0,2),IF(L1463=2,IF(שבוע_בדילוג[[#This Row],[LengthofCycle]]+F1463+F1462=29*3,0,3),""))))))</f>
        <v/>
      </c>
      <c r="M1464" s="1" t="str">
        <f>IF(שבוע_בדילוג[[#This Row],[וסת השבוע]]=1,IF(שבוע_בדילוג[[#This Row],[וסת השבוע וההפלגה ביחד]]=1,M1463+1,0),IF(AND(שבוע_בדילוג[[#This Row],[CycleNumber]]&gt;B1463,שבוע_בדילוג[[#This Row],[CycleNumber]]&gt;1),IF(שבוע_בדילוג[[#This Row],[וסת השבוע פעיל?]]&lt;&gt;"",M1463+1,""),""))</f>
        <v/>
      </c>
      <c r="N1464" s="1" t="str">
        <f>IF(שבוע_בדילוג[[#This Row],[וסת השבוע פעיל?2]]="","",IF(AND(שבוע_בדילוג[[#This Row],[וסת השבוע פעיל?]]&lt;&gt;"",שבוע_בדילוג[[#This Row],[CycleNumber]]&lt;B1465,B1465&lt;&gt;"",שבוע_בדילוג[[#This Row],[וסת השבוע פעיל?]]&lt;3),IF(L1465=0,IF(AND(שבוע_בדילוג[[#This Row],[וסת השבוע פעיל?]]&gt;0,J1465=1),0,1),0),""))</f>
        <v/>
      </c>
      <c r="O1464" s="1" t="str">
        <f t="shared" si="112"/>
        <v/>
      </c>
      <c r="P1464" s="1" t="str">
        <f>IF(AND(שבוע_בדילוג[[#This Row],[חיזוי - שבוע]]=1,K1465=1),1,"")</f>
        <v/>
      </c>
      <c r="Q1464" s="1" t="str">
        <f>IF(AND(שבוע_בדילוג[[#This Row],[וסת השבוע פעיל?]]&lt;3,OR(שבוע_בדילוג[[#This Row],[CycleNumber]]&gt;B1465,B1465="")),1,"")</f>
        <v/>
      </c>
      <c r="R1464" s="1" t="str">
        <f>IF(AND(שבוע_בדילוג[[#This Row],[חיזוי - שבוע]]&lt;&gt;"",שבוע_בדילוג[[#This Row],[וסת השבוע פעיל?2]]=""),1,"")</f>
        <v/>
      </c>
      <c r="S1464" s="1" t="str">
        <f>IF(שבוע_בדילוג[[#This Row],[האישה קבעה וסת שבוע בדילוג?]]=1,IF(שבוע_בדילוג[[#This Row],[וסת השבוע פעיל?]]&lt;3,1,0),"")</f>
        <v/>
      </c>
      <c r="T146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4" s="1">
        <f t="shared" si="113"/>
        <v>0</v>
      </c>
      <c r="V1464" s="1">
        <f t="shared" si="114"/>
        <v>0</v>
      </c>
      <c r="W1464" s="1">
        <f t="shared" si="115"/>
        <v>0</v>
      </c>
      <c r="X1464" s="1" t="str">
        <f>IF(שבוע_בדילוג[[#This Row],[3 הפלגות זהות]]="","",IF(שבוע_בדילוג[[#This Row],[3 הפלגות זהות]]=1,שבוע_בדילוג[[#This Row],[LengthofCycle]],X1463))</f>
        <v/>
      </c>
      <c r="Z1464" s="1" t="str">
        <f>IF(OR(שבוע_בדילוג[[#This Row],[הווסת פעיל?]]=0,שבוע_בדילוג[[#This Row],[הווסת פעיל?]]=""),"",SUM(Z1463,שבוע_בדילוג[[#This Row],[הווסת פעיל?]]))</f>
        <v/>
      </c>
      <c r="AA1464" s="1" t="str">
        <f>IF(AND(שבוע_בדילוג[[#This Row],[כמה מחזורים עד עקירה]]&lt;&gt;"",Z1465=""),שבוע_בדילוג[[#This Row],[כמה מחזורים עד עקירה]],"")</f>
        <v/>
      </c>
      <c r="AB1464" s="1" t="str">
        <f>IF(AND(שבוע_בדילוג[[#This Row],[הווסת פעיל?]]=1,שבוע_בדילוג[[#This Row],[וסת קבוע אחרון]]&lt;&gt;X1463),שבוע_בדילוג[[#This Row],[וסת קבוע אחרון]],"")</f>
        <v/>
      </c>
      <c r="AC1464" s="1" t="str">
        <f>IF(AND(שבוע_בדילוג[[#This Row],[הווסת פעיל?]]=1,Y1463=0,שבוע_בדילוג[[#This Row],[וסת קבוע אחרון]]=X1463),שבוע_בדילוג[[#This Row],[וסת קבוע אחרון]],"")</f>
        <v/>
      </c>
      <c r="AD1464" s="1" t="str">
        <f>IF(AND(שבוע_בדילוג[[#This Row],[הווסת פעיל?]]=1,Y1463=0,שבוע_בדילוג[[#This Row],[וסת קבוע אחרון]]&lt;&gt;X1463),1,"")</f>
        <v/>
      </c>
      <c r="AE1464" s="1" t="str">
        <f>IF(AND(שבוע_בדילוג[[#This Row],[הווסת פעיל?]]&lt;&gt;"",B1465=1),שבוע_בדילוג[[#This Row],[CycleNumber]],"")</f>
        <v/>
      </c>
      <c r="AF1464" s="1" t="str">
        <f>IF(AND(שבוע_בדילוג[[#This Row],[הווסת פעיל?]]&lt;&gt;"",Y1463=""),שבוע_בדילוג[[#This Row],[CycleNumber]],"")</f>
        <v/>
      </c>
      <c r="AG1464" s="1" t="str">
        <f>IF(B1465=1,"",IF(שבוע_בדילוג[[#This Row],[הווסת פעיל?]]=1,IF(שבוע_בדילוג[[#This Row],[וסת קבוע אחרון]]=F1465,1,0),""))</f>
        <v/>
      </c>
      <c r="AH1464" s="1" t="str">
        <f>IF(B1465=1,"",IF(שבוע_בדילוג[[#This Row],[הווסת פעיל?]]=1,IF(OR(שבוע_בדילוג[[#This Row],[וסת קבוע אחרון]]=F1465,F1465=שבוע_בדילוג[[#This Row],[LengthofCycle]]),1,0),""))</f>
        <v/>
      </c>
      <c r="AI1464" s="1" t="str">
        <f>IF(B1465=1,"",IF(שבוע_בדילוג[[#This Row],[הווסת פעיל?]]=1,IF(OR(שבוע_בדילוג[[#This Row],[וסת קבוע אחרון]]=F1465,F1465=שבוע_בדילוג[[#This Row],[LengthofCycle]],AND(שבוע_בדילוג[[#This Row],[LengthofCycle]]&lt;&gt;שבוע_בדילוג[[#This Row],[וסת קבוע אחרון]],OR(F1465=28,F1465=29))),1,0),""))</f>
        <v/>
      </c>
      <c r="AJ1464" s="1" t="str">
        <f>IF(AND(שבוע_בדילוג[[#This Row],[הווסת פעיל?]]=1,B1465=1),1,"")</f>
        <v/>
      </c>
      <c r="AK1464" s="4">
        <f>IF(AND(שבוע_בדילוג[[#This Row],[הווסת פעיל?]]&lt;&gt;1,B1465&lt;&gt;1,B1465&lt;&gt;""),IF(שבוע_בדילוג[[#This Row],[LengthofCycle]]=F1465,1,0),"")</f>
        <v>0</v>
      </c>
      <c r="AL1464" s="4">
        <f>IF(AND(שבוע_בדילוג[[#This Row],[הווסת פעיל?]]&lt;&gt;1,B1465&lt;&gt;1,B1465&lt;&gt;""),IF(OR(שבוע_בדילוג[[#This Row],[LengthofCycle]]=F1465,F1465=29),1,0),"")</f>
        <v>0</v>
      </c>
      <c r="AM1464" s="4">
        <f>IF(AND(שבוע_בדילוג[[#This Row],[הווסת פעיל?]]&lt;&gt;1,B1465&lt;&gt;1,B1465&lt;&gt;""),IF(OR(שבוע_בדילוג[[#This Row],[LengthofCycle]]=F1465,F1465=29,F1465=28),1,0),"")</f>
        <v>0</v>
      </c>
    </row>
    <row r="1465" spans="1:39" x14ac:dyDescent="0.25">
      <c r="A1465" s="1" t="s">
        <v>174</v>
      </c>
      <c r="B1465" s="1">
        <v>11</v>
      </c>
      <c r="C1465" s="1">
        <v>0</v>
      </c>
      <c r="D1465" s="1">
        <v>1</v>
      </c>
      <c r="E1465" s="1">
        <v>0</v>
      </c>
      <c r="F1465" s="1">
        <v>49</v>
      </c>
      <c r="H1465" s="1">
        <f>שבוע_בדילוג[[#This Row],[LengthofCycle]]+1</f>
        <v>50</v>
      </c>
      <c r="I1465" s="1" t="str">
        <f>IF(IFERROR(LOOKUP(שבוע_בדילוג[[#This Row],[ClientID]],קביעויות[השבוע בדילוג]),FALSE)=שבוע_בדילוג[[#This Row],[ClientID]],1,"")</f>
        <v/>
      </c>
      <c r="J1465" s="1" t="str">
        <f>IF(AND(שבוע_בדילוג[[#This Row],[CycleNumber]]&gt;1,OR(B1466="",שבוע_בדילוג[[#This Row],[CycleNumber]]&gt;B1464)),IF(OR(AND(שבוע_בדילוג[[#This Row],[LengthofCycle]]=29,F1464=29),AND(שבוע_בדילוג[[#This Row],[LengthofCycle]]=36,F1464=36)),1,""),"")</f>
        <v/>
      </c>
      <c r="K1465" s="1" t="str">
        <f>IF(AND(שבוע_בדילוג[[#This Row],[וסת השבוע]]=1,J1464=1,שבוע_בדילוג[[#This Row],[CycleNumber]]&gt;B1464),1,"")</f>
        <v/>
      </c>
      <c r="L1465" s="1" t="str">
        <f>IF(שבוע_בדילוג[[#This Row],[CycleNumber]]=1,"",IF(שבוע_בדילוג[[#This Row],[וסת השבוע]]=1,0,IF(L1464="","",IF(L1464=0,IF(שבוע_בדילוג[[#This Row],[LengthofCycle]]=29,0,1),IF(L1464=1,IF(שבוע_בדילוג[[#This Row],[LengthofCycle]]+F1464=29*2,0,2),IF(L1464=2,IF(שבוע_בדילוג[[#This Row],[LengthofCycle]]+F1464+F1463=29*3,0,3),""))))))</f>
        <v/>
      </c>
      <c r="M1465" s="1" t="str">
        <f>IF(שבוע_בדילוג[[#This Row],[וסת השבוע]]=1,IF(שבוע_בדילוג[[#This Row],[וסת השבוע וההפלגה ביחד]]=1,M1464+1,0),IF(AND(שבוע_בדילוג[[#This Row],[CycleNumber]]&gt;B1464,שבוע_בדילוג[[#This Row],[CycleNumber]]&gt;1),IF(שבוע_בדילוג[[#This Row],[וסת השבוע פעיל?]]&lt;&gt;"",M1464+1,""),""))</f>
        <v/>
      </c>
      <c r="N1465" s="1" t="str">
        <f>IF(שבוע_בדילוג[[#This Row],[וסת השבוע פעיל?2]]="","",IF(AND(שבוע_בדילוג[[#This Row],[וסת השבוע פעיל?]]&lt;&gt;"",שבוע_בדילוג[[#This Row],[CycleNumber]]&lt;B1466,B1466&lt;&gt;"",שבוע_בדילוג[[#This Row],[וסת השבוע פעיל?]]&lt;3),IF(L1466=0,IF(AND(שבוע_בדילוג[[#This Row],[וסת השבוע פעיל?]]&gt;0,J1466=1),0,1),0),""))</f>
        <v/>
      </c>
      <c r="O1465" s="1" t="str">
        <f t="shared" si="112"/>
        <v/>
      </c>
      <c r="P1465" s="1" t="str">
        <f>IF(AND(שבוע_בדילוג[[#This Row],[חיזוי - שבוע]]=1,K1466=1),1,"")</f>
        <v/>
      </c>
      <c r="Q1465" s="1" t="str">
        <f>IF(AND(שבוע_בדילוג[[#This Row],[וסת השבוע פעיל?]]&lt;3,OR(שבוע_בדילוג[[#This Row],[CycleNumber]]&gt;B1466,B1466="")),1,"")</f>
        <v/>
      </c>
      <c r="R1465" s="1" t="str">
        <f>IF(AND(שבוע_בדילוג[[#This Row],[חיזוי - שבוע]]&lt;&gt;"",שבוע_בדילוג[[#This Row],[וסת השבוע פעיל?2]]=""),1,"")</f>
        <v/>
      </c>
      <c r="S1465" s="1" t="str">
        <f>IF(שבוע_בדילוג[[#This Row],[האישה קבעה וסת שבוע בדילוג?]]=1,IF(שבוע_בדילוג[[#This Row],[וסת השבוע פעיל?]]&lt;3,1,0),"")</f>
        <v/>
      </c>
      <c r="T146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5" s="1">
        <f t="shared" si="113"/>
        <v>0</v>
      </c>
      <c r="V1465" s="1">
        <f t="shared" si="114"/>
        <v>0</v>
      </c>
      <c r="W1465" s="1">
        <f t="shared" si="115"/>
        <v>0</v>
      </c>
      <c r="X1465" s="1" t="str">
        <f>IF(שבוע_בדילוג[[#This Row],[3 הפלגות זהות]]="","",IF(שבוע_בדילוג[[#This Row],[3 הפלגות זהות]]=1,שבוע_בדילוג[[#This Row],[LengthofCycle]],X1464))</f>
        <v/>
      </c>
      <c r="Z1465" s="1" t="str">
        <f>IF(OR(שבוע_בדילוג[[#This Row],[הווסת פעיל?]]=0,שבוע_בדילוג[[#This Row],[הווסת פעיל?]]=""),"",SUM(Z1464,שבוע_בדילוג[[#This Row],[הווסת פעיל?]]))</f>
        <v/>
      </c>
      <c r="AA1465" s="1" t="str">
        <f>IF(AND(שבוע_בדילוג[[#This Row],[כמה מחזורים עד עקירה]]&lt;&gt;"",Z1466=""),שבוע_בדילוג[[#This Row],[כמה מחזורים עד עקירה]],"")</f>
        <v/>
      </c>
      <c r="AB1465" s="1" t="str">
        <f>IF(AND(שבוע_בדילוג[[#This Row],[הווסת פעיל?]]=1,שבוע_בדילוג[[#This Row],[וסת קבוע אחרון]]&lt;&gt;X1464),שבוע_בדילוג[[#This Row],[וסת קבוע אחרון]],"")</f>
        <v/>
      </c>
      <c r="AC1465" s="1" t="str">
        <f>IF(AND(שבוע_בדילוג[[#This Row],[הווסת פעיל?]]=1,Y1464=0,שבוע_בדילוג[[#This Row],[וסת קבוע אחרון]]=X1464),שבוע_בדילוג[[#This Row],[וסת קבוע אחרון]],"")</f>
        <v/>
      </c>
      <c r="AD1465" s="1" t="str">
        <f>IF(AND(שבוע_בדילוג[[#This Row],[הווסת פעיל?]]=1,Y1464=0,שבוע_בדילוג[[#This Row],[וסת קבוע אחרון]]&lt;&gt;X1464),1,"")</f>
        <v/>
      </c>
      <c r="AE1465" s="1" t="str">
        <f>IF(AND(שבוע_בדילוג[[#This Row],[הווסת פעיל?]]&lt;&gt;"",B1466=1),שבוע_בדילוג[[#This Row],[CycleNumber]],"")</f>
        <v/>
      </c>
      <c r="AF1465" s="1" t="str">
        <f>IF(AND(שבוע_בדילוג[[#This Row],[הווסת פעיל?]]&lt;&gt;"",Y1464=""),שבוע_בדילוג[[#This Row],[CycleNumber]],"")</f>
        <v/>
      </c>
      <c r="AG1465" s="1" t="str">
        <f>IF(B1466=1,"",IF(שבוע_בדילוג[[#This Row],[הווסת פעיל?]]=1,IF(שבוע_בדילוג[[#This Row],[וסת קבוע אחרון]]=F1466,1,0),""))</f>
        <v/>
      </c>
      <c r="AH1465" s="1" t="str">
        <f>IF(B1466=1,"",IF(שבוע_בדילוג[[#This Row],[הווסת פעיל?]]=1,IF(OR(שבוע_בדילוג[[#This Row],[וסת קבוע אחרון]]=F1466,F1466=שבוע_בדילוג[[#This Row],[LengthofCycle]]),1,0),""))</f>
        <v/>
      </c>
      <c r="AI1465" s="1" t="str">
        <f>IF(B1466=1,"",IF(שבוע_בדילוג[[#This Row],[הווסת פעיל?]]=1,IF(OR(שבוע_בדילוג[[#This Row],[וסת קבוע אחרון]]=F1466,F1466=שבוע_בדילוג[[#This Row],[LengthofCycle]],AND(שבוע_בדילוג[[#This Row],[LengthofCycle]]&lt;&gt;שבוע_בדילוג[[#This Row],[וסת קבוע אחרון]],OR(F1466=28,F1466=29))),1,0),""))</f>
        <v/>
      </c>
      <c r="AJ1465" s="1" t="str">
        <f>IF(AND(שבוע_בדילוג[[#This Row],[הווסת פעיל?]]=1,B1466=1),1,"")</f>
        <v/>
      </c>
      <c r="AK1465" s="4">
        <f>IF(AND(שבוע_בדילוג[[#This Row],[הווסת פעיל?]]&lt;&gt;1,B1466&lt;&gt;1,B1466&lt;&gt;""),IF(שבוע_בדילוג[[#This Row],[LengthofCycle]]=F1466,1,0),"")</f>
        <v>0</v>
      </c>
      <c r="AL1465" s="4">
        <f>IF(AND(שבוע_בדילוג[[#This Row],[הווסת פעיל?]]&lt;&gt;1,B1466&lt;&gt;1,B1466&lt;&gt;""),IF(OR(שבוע_בדילוג[[#This Row],[LengthofCycle]]=F1466,F1466=29),1,0),"")</f>
        <v>0</v>
      </c>
      <c r="AM1465" s="4">
        <f>IF(AND(שבוע_בדילוג[[#This Row],[הווסת פעיל?]]&lt;&gt;1,B1466&lt;&gt;1,B1466&lt;&gt;""),IF(OR(שבוע_בדילוג[[#This Row],[LengthofCycle]]=F1466,F1466=29,F1466=28),1,0),"")</f>
        <v>0</v>
      </c>
    </row>
    <row r="1466" spans="1:39" x14ac:dyDescent="0.25">
      <c r="A1466" s="1" t="s">
        <v>174</v>
      </c>
      <c r="B1466" s="1">
        <v>12</v>
      </c>
      <c r="C1466" s="1">
        <v>0</v>
      </c>
      <c r="D1466" s="1">
        <v>0</v>
      </c>
      <c r="E1466" s="1">
        <v>0</v>
      </c>
      <c r="F1466" s="1">
        <v>34</v>
      </c>
      <c r="H1466" s="1">
        <f>שבוע_בדילוג[[#This Row],[LengthofCycle]]+1</f>
        <v>35</v>
      </c>
      <c r="I1466" s="1" t="str">
        <f>IF(IFERROR(LOOKUP(שבוע_בדילוג[[#This Row],[ClientID]],קביעויות[השבוע בדילוג]),FALSE)=שבוע_בדילוג[[#This Row],[ClientID]],1,"")</f>
        <v/>
      </c>
      <c r="J1466" s="1" t="str">
        <f>IF(AND(שבוע_בדילוג[[#This Row],[CycleNumber]]&gt;1,OR(B1467="",שבוע_בדילוג[[#This Row],[CycleNumber]]&gt;B1465)),IF(OR(AND(שבוע_בדילוג[[#This Row],[LengthofCycle]]=29,F1465=29),AND(שבוע_בדילוג[[#This Row],[LengthofCycle]]=36,F1465=36)),1,""),"")</f>
        <v/>
      </c>
      <c r="K1466" s="1" t="str">
        <f>IF(AND(שבוע_בדילוג[[#This Row],[וסת השבוע]]=1,J1465=1,שבוע_בדילוג[[#This Row],[CycleNumber]]&gt;B1465),1,"")</f>
        <v/>
      </c>
      <c r="L1466" s="1" t="str">
        <f>IF(שבוע_בדילוג[[#This Row],[CycleNumber]]=1,"",IF(שבוע_בדילוג[[#This Row],[וסת השבוע]]=1,0,IF(L1465="","",IF(L1465=0,IF(שבוע_בדילוג[[#This Row],[LengthofCycle]]=29,0,1),IF(L1465=1,IF(שבוע_בדילוג[[#This Row],[LengthofCycle]]+F1465=29*2,0,2),IF(L1465=2,IF(שבוע_בדילוג[[#This Row],[LengthofCycle]]+F1465+F1464=29*3,0,3),""))))))</f>
        <v/>
      </c>
      <c r="M1466" s="1" t="str">
        <f>IF(שבוע_בדילוג[[#This Row],[וסת השבוע]]=1,IF(שבוע_בדילוג[[#This Row],[וסת השבוע וההפלגה ביחד]]=1,M1465+1,0),IF(AND(שבוע_בדילוג[[#This Row],[CycleNumber]]&gt;B1465,שבוע_בדילוג[[#This Row],[CycleNumber]]&gt;1),IF(שבוע_בדילוג[[#This Row],[וסת השבוע פעיל?]]&lt;&gt;"",M1465+1,""),""))</f>
        <v/>
      </c>
      <c r="N1466" s="1" t="str">
        <f>IF(שבוע_בדילוג[[#This Row],[וסת השבוע פעיל?2]]="","",IF(AND(שבוע_בדילוג[[#This Row],[וסת השבוע פעיל?]]&lt;&gt;"",שבוע_בדילוג[[#This Row],[CycleNumber]]&lt;B1467,B1467&lt;&gt;"",שבוע_בדילוג[[#This Row],[וסת השבוע פעיל?]]&lt;3),IF(L1467=0,IF(AND(שבוע_בדילוג[[#This Row],[וסת השבוע פעיל?]]&gt;0,J1467=1),0,1),0),""))</f>
        <v/>
      </c>
      <c r="O1466" s="1" t="str">
        <f t="shared" si="112"/>
        <v/>
      </c>
      <c r="P1466" s="1" t="str">
        <f>IF(AND(שבוע_בדילוג[[#This Row],[חיזוי - שבוע]]=1,K1467=1),1,"")</f>
        <v/>
      </c>
      <c r="Q1466" s="1" t="str">
        <f>IF(AND(שבוע_בדילוג[[#This Row],[וסת השבוע פעיל?]]&lt;3,OR(שבוע_בדילוג[[#This Row],[CycleNumber]]&gt;B1467,B1467="")),1,"")</f>
        <v/>
      </c>
      <c r="R1466" s="1" t="str">
        <f>IF(AND(שבוע_בדילוג[[#This Row],[חיזוי - שבוע]]&lt;&gt;"",שבוע_בדילוג[[#This Row],[וסת השבוע פעיל?2]]=""),1,"")</f>
        <v/>
      </c>
      <c r="S1466" s="1" t="str">
        <f>IF(שבוע_בדילוג[[#This Row],[האישה קבעה וסת שבוע בדילוג?]]=1,IF(שבוע_בדילוג[[#This Row],[וסת השבוע פעיל?]]&lt;3,1,0),"")</f>
        <v/>
      </c>
      <c r="T146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6" s="1">
        <f t="shared" si="113"/>
        <v>0</v>
      </c>
      <c r="V1466" s="1">
        <f t="shared" si="114"/>
        <v>0</v>
      </c>
      <c r="W1466" s="1">
        <f t="shared" si="115"/>
        <v>0</v>
      </c>
      <c r="X1466" s="1" t="str">
        <f>IF(שבוע_בדילוג[[#This Row],[3 הפלגות זהות]]="","",IF(שבוע_בדילוג[[#This Row],[3 הפלגות זהות]]=1,שבוע_בדילוג[[#This Row],[LengthofCycle]],X1465))</f>
        <v/>
      </c>
      <c r="Z1466" s="1" t="str">
        <f>IF(OR(שבוע_בדילוג[[#This Row],[הווסת פעיל?]]=0,שבוע_בדילוג[[#This Row],[הווסת פעיל?]]=""),"",SUM(Z1465,שבוע_בדילוג[[#This Row],[הווסת פעיל?]]))</f>
        <v/>
      </c>
      <c r="AA1466" s="1" t="str">
        <f>IF(AND(שבוע_בדילוג[[#This Row],[כמה מחזורים עד עקירה]]&lt;&gt;"",Z1467=""),שבוע_בדילוג[[#This Row],[כמה מחזורים עד עקירה]],"")</f>
        <v/>
      </c>
      <c r="AB1466" s="1" t="str">
        <f>IF(AND(שבוע_בדילוג[[#This Row],[הווסת פעיל?]]=1,שבוע_בדילוג[[#This Row],[וסת קבוע אחרון]]&lt;&gt;X1465),שבוע_בדילוג[[#This Row],[וסת קבוע אחרון]],"")</f>
        <v/>
      </c>
      <c r="AC1466" s="1" t="str">
        <f>IF(AND(שבוע_בדילוג[[#This Row],[הווסת פעיל?]]=1,Y1465=0,שבוע_בדילוג[[#This Row],[וסת קבוע אחרון]]=X1465),שבוע_בדילוג[[#This Row],[וסת קבוע אחרון]],"")</f>
        <v/>
      </c>
      <c r="AD1466" s="1" t="str">
        <f>IF(AND(שבוע_בדילוג[[#This Row],[הווסת פעיל?]]=1,Y1465=0,שבוע_בדילוג[[#This Row],[וסת קבוע אחרון]]&lt;&gt;X1465),1,"")</f>
        <v/>
      </c>
      <c r="AE1466" s="1" t="str">
        <f>IF(AND(שבוע_בדילוג[[#This Row],[הווסת פעיל?]]&lt;&gt;"",B1467=1),שבוע_בדילוג[[#This Row],[CycleNumber]],"")</f>
        <v/>
      </c>
      <c r="AF1466" s="1" t="str">
        <f>IF(AND(שבוע_בדילוג[[#This Row],[הווסת פעיל?]]&lt;&gt;"",Y1465=""),שבוע_בדילוג[[#This Row],[CycleNumber]],"")</f>
        <v/>
      </c>
      <c r="AG1466" s="1" t="str">
        <f>IF(B1467=1,"",IF(שבוע_בדילוג[[#This Row],[הווסת פעיל?]]=1,IF(שבוע_בדילוג[[#This Row],[וסת קבוע אחרון]]=F1467,1,0),""))</f>
        <v/>
      </c>
      <c r="AH1466" s="1" t="str">
        <f>IF(B1467=1,"",IF(שבוע_בדילוג[[#This Row],[הווסת פעיל?]]=1,IF(OR(שבוע_בדילוג[[#This Row],[וסת קבוע אחרון]]=F1467,F1467=שבוע_בדילוג[[#This Row],[LengthofCycle]]),1,0),""))</f>
        <v/>
      </c>
      <c r="AI1466" s="1" t="str">
        <f>IF(B1467=1,"",IF(שבוע_בדילוג[[#This Row],[הווסת פעיל?]]=1,IF(OR(שבוע_בדילוג[[#This Row],[וסת קבוע אחרון]]=F1467,F1467=שבוע_בדילוג[[#This Row],[LengthofCycle]],AND(שבוע_בדילוג[[#This Row],[LengthofCycle]]&lt;&gt;שבוע_בדילוג[[#This Row],[וסת קבוע אחרון]],OR(F1467=28,F1467=29))),1,0),""))</f>
        <v/>
      </c>
      <c r="AJ1466" s="1" t="str">
        <f>IF(AND(שבוע_בדילוג[[#This Row],[הווסת פעיל?]]=1,B1467=1),1,"")</f>
        <v/>
      </c>
      <c r="AK1466" s="4" t="str">
        <f>IF(AND(שבוע_בדילוג[[#This Row],[הווסת פעיל?]]&lt;&gt;1,B1467&lt;&gt;1,B1467&lt;&gt;""),IF(שבוע_בדילוג[[#This Row],[LengthofCycle]]=F1467,1,0),"")</f>
        <v/>
      </c>
      <c r="AL1466" s="4" t="str">
        <f>IF(AND(שבוע_בדילוג[[#This Row],[הווסת פעיל?]]&lt;&gt;1,B1467&lt;&gt;1,B1467&lt;&gt;""),IF(OR(שבוע_בדילוג[[#This Row],[LengthofCycle]]=F1467,F1467=29),1,0),"")</f>
        <v/>
      </c>
      <c r="AM1466" s="4" t="str">
        <f>IF(AND(שבוע_בדילוג[[#This Row],[הווסת פעיל?]]&lt;&gt;1,B1467&lt;&gt;1,B1467&lt;&gt;""),IF(OR(שבוע_בדילוג[[#This Row],[LengthofCycle]]=F1467,F1467=29,F1467=28),1,0),"")</f>
        <v/>
      </c>
    </row>
    <row r="1467" spans="1:39" x14ac:dyDescent="0.25">
      <c r="A1467" s="1" t="s">
        <v>175</v>
      </c>
      <c r="B1467" s="1">
        <v>1</v>
      </c>
      <c r="C1467" s="1">
        <v>0</v>
      </c>
      <c r="D1467" s="1">
        <v>1</v>
      </c>
      <c r="E1467" s="1">
        <v>0</v>
      </c>
      <c r="F1467" s="1">
        <v>34</v>
      </c>
      <c r="H1467" s="1">
        <f>שבוע_בדילוג[[#This Row],[LengthofCycle]]+1</f>
        <v>35</v>
      </c>
      <c r="I1467" s="1" t="str">
        <f>IF(IFERROR(LOOKUP(שבוע_בדילוג[[#This Row],[ClientID]],קביעויות[השבוע בדילוג]),FALSE)=שבוע_בדילוג[[#This Row],[ClientID]],1,"")</f>
        <v/>
      </c>
      <c r="J1467" s="1" t="str">
        <f>IF(AND(שבוע_בדילוג[[#This Row],[CycleNumber]]&gt;1,OR(B1468="",שבוע_בדילוג[[#This Row],[CycleNumber]]&gt;B1466)),IF(OR(AND(שבוע_בדילוג[[#This Row],[LengthofCycle]]=29,F1466=29),AND(שבוע_בדילוג[[#This Row],[LengthofCycle]]=36,F1466=36)),1,""),"")</f>
        <v/>
      </c>
      <c r="K1467" s="1" t="str">
        <f>IF(AND(שבוע_בדילוג[[#This Row],[וסת השבוע]]=1,J1466=1,שבוע_בדילוג[[#This Row],[CycleNumber]]&gt;B1466),1,"")</f>
        <v/>
      </c>
      <c r="L1467" s="1" t="str">
        <f>IF(שבוע_בדילוג[[#This Row],[CycleNumber]]=1,"",IF(שבוע_בדילוג[[#This Row],[וסת השבוע]]=1,0,IF(L1466="","",IF(L1466=0,IF(שבוע_בדילוג[[#This Row],[LengthofCycle]]=29,0,1),IF(L1466=1,IF(שבוע_בדילוג[[#This Row],[LengthofCycle]]+F1466=29*2,0,2),IF(L1466=2,IF(שבוע_בדילוג[[#This Row],[LengthofCycle]]+F1466+F1465=29*3,0,3),""))))))</f>
        <v/>
      </c>
      <c r="M1467" s="1" t="str">
        <f>IF(שבוע_בדילוג[[#This Row],[וסת השבוע]]=1,IF(שבוע_בדילוג[[#This Row],[וסת השבוע וההפלגה ביחד]]=1,M1466+1,0),IF(AND(שבוע_בדילוג[[#This Row],[CycleNumber]]&gt;B1466,שבוע_בדילוג[[#This Row],[CycleNumber]]&gt;1),IF(שבוע_בדילוג[[#This Row],[וסת השבוע פעיל?]]&lt;&gt;"",M1466+1,""),""))</f>
        <v/>
      </c>
      <c r="N1467" s="1" t="str">
        <f>IF(שבוע_בדילוג[[#This Row],[וסת השבוע פעיל?2]]="","",IF(AND(שבוע_בדילוג[[#This Row],[וסת השבוע פעיל?]]&lt;&gt;"",שבוע_בדילוג[[#This Row],[CycleNumber]]&lt;B1468,B1468&lt;&gt;"",שבוע_בדילוג[[#This Row],[וסת השבוע פעיל?]]&lt;3),IF(L1468=0,IF(AND(שבוע_בדילוג[[#This Row],[וסת השבוע פעיל?]]&gt;0,J1468=1),0,1),0),""))</f>
        <v/>
      </c>
      <c r="O1467" s="1" t="str">
        <f t="shared" si="112"/>
        <v/>
      </c>
      <c r="P1467" s="1" t="str">
        <f>IF(AND(שבוע_בדילוג[[#This Row],[חיזוי - שבוע]]=1,K1468=1),1,"")</f>
        <v/>
      </c>
      <c r="Q1467" s="1" t="str">
        <f>IF(AND(שבוע_בדילוג[[#This Row],[וסת השבוע פעיל?]]&lt;3,OR(שבוע_בדילוג[[#This Row],[CycleNumber]]&gt;B1468,B1468="")),1,"")</f>
        <v/>
      </c>
      <c r="R1467" s="1" t="str">
        <f>IF(AND(שבוע_בדילוג[[#This Row],[חיזוי - שבוע]]&lt;&gt;"",שבוע_בדילוג[[#This Row],[וסת השבוע פעיל?2]]=""),1,"")</f>
        <v/>
      </c>
      <c r="S1467" s="1" t="str">
        <f>IF(שבוע_בדילוג[[#This Row],[האישה קבעה וסת שבוע בדילוג?]]=1,IF(שבוע_בדילוג[[#This Row],[וסת השבוע פעיל?]]&lt;3,1,0),"")</f>
        <v/>
      </c>
      <c r="T146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7" s="1" t="str">
        <f t="shared" si="113"/>
        <v/>
      </c>
      <c r="V1467" s="1" t="str">
        <f t="shared" si="114"/>
        <v/>
      </c>
      <c r="W1467" s="1" t="str">
        <f t="shared" si="115"/>
        <v/>
      </c>
      <c r="X1467" s="1" t="str">
        <f>IF(שבוע_בדילוג[[#This Row],[3 הפלגות זהות]]="","",IF(שבוע_בדילוג[[#This Row],[3 הפלגות זהות]]=1,שבוע_בדילוג[[#This Row],[LengthofCycle]],X1466))</f>
        <v/>
      </c>
      <c r="Z1467" s="1" t="str">
        <f>IF(OR(שבוע_בדילוג[[#This Row],[הווסת פעיל?]]=0,שבוע_בדילוג[[#This Row],[הווסת פעיל?]]=""),"",SUM(Z1466,שבוע_בדילוג[[#This Row],[הווסת פעיל?]]))</f>
        <v/>
      </c>
      <c r="AA1467" s="1" t="str">
        <f>IF(AND(שבוע_בדילוג[[#This Row],[כמה מחזורים עד עקירה]]&lt;&gt;"",Z1468=""),שבוע_בדילוג[[#This Row],[כמה מחזורים עד עקירה]],"")</f>
        <v/>
      </c>
      <c r="AB1467" s="1" t="str">
        <f>IF(AND(שבוע_בדילוג[[#This Row],[הווסת פעיל?]]=1,שבוע_בדילוג[[#This Row],[וסת קבוע אחרון]]&lt;&gt;X1466),שבוע_בדילוג[[#This Row],[וסת קבוע אחרון]],"")</f>
        <v/>
      </c>
      <c r="AC1467" s="1" t="str">
        <f>IF(AND(שבוע_בדילוג[[#This Row],[הווסת פעיל?]]=1,Y1466=0,שבוע_בדילוג[[#This Row],[וסת קבוע אחרון]]=X1466),שבוע_בדילוג[[#This Row],[וסת קבוע אחרון]],"")</f>
        <v/>
      </c>
      <c r="AD1467" s="1" t="str">
        <f>IF(AND(שבוע_בדילוג[[#This Row],[הווסת פעיל?]]=1,Y1466=0,שבוע_בדילוג[[#This Row],[וסת קבוע אחרון]]&lt;&gt;X1466),1,"")</f>
        <v/>
      </c>
      <c r="AE1467" s="1" t="str">
        <f>IF(AND(שבוע_בדילוג[[#This Row],[הווסת פעיל?]]&lt;&gt;"",B1468=1),שבוע_בדילוג[[#This Row],[CycleNumber]],"")</f>
        <v/>
      </c>
      <c r="AF1467" s="1" t="str">
        <f>IF(AND(שבוע_בדילוג[[#This Row],[הווסת פעיל?]]&lt;&gt;"",Y1466=""),שבוע_בדילוג[[#This Row],[CycleNumber]],"")</f>
        <v/>
      </c>
      <c r="AG1467" s="1" t="str">
        <f>IF(B1468=1,"",IF(שבוע_בדילוג[[#This Row],[הווסת פעיל?]]=1,IF(שבוע_בדילוג[[#This Row],[וסת קבוע אחרון]]=F1468,1,0),""))</f>
        <v/>
      </c>
      <c r="AH1467" s="1" t="str">
        <f>IF(B1468=1,"",IF(שבוע_בדילוג[[#This Row],[הווסת פעיל?]]=1,IF(OR(שבוע_בדילוג[[#This Row],[וסת קבוע אחרון]]=F1468,F1468=שבוע_בדילוג[[#This Row],[LengthofCycle]]),1,0),""))</f>
        <v/>
      </c>
      <c r="AI1467" s="1" t="str">
        <f>IF(B1468=1,"",IF(שבוע_בדילוג[[#This Row],[הווסת פעיל?]]=1,IF(OR(שבוע_בדילוג[[#This Row],[וסת קבוע אחרון]]=F1468,F1468=שבוע_בדילוג[[#This Row],[LengthofCycle]],AND(שבוע_בדילוג[[#This Row],[LengthofCycle]]&lt;&gt;שבוע_בדילוג[[#This Row],[וסת קבוע אחרון]],OR(F1468=28,F1468=29))),1,0),""))</f>
        <v/>
      </c>
      <c r="AJ1467" s="1" t="str">
        <f>IF(AND(שבוע_בדילוג[[#This Row],[הווסת פעיל?]]=1,B1468=1),1,"")</f>
        <v/>
      </c>
      <c r="AK1467" s="4">
        <f>IF(AND(שבוע_בדילוג[[#This Row],[הווסת פעיל?]]&lt;&gt;1,B1468&lt;&gt;1,B1468&lt;&gt;""),IF(שבוע_בדילוג[[#This Row],[LengthofCycle]]=F1468,1,0),"")</f>
        <v>0</v>
      </c>
      <c r="AL1467" s="4">
        <f>IF(AND(שבוע_בדילוג[[#This Row],[הווסת פעיל?]]&lt;&gt;1,B1468&lt;&gt;1,B1468&lt;&gt;""),IF(OR(שבוע_בדילוג[[#This Row],[LengthofCycle]]=F1468,F1468=29),1,0),"")</f>
        <v>0</v>
      </c>
      <c r="AM1467" s="4">
        <f>IF(AND(שבוע_בדילוג[[#This Row],[הווסת פעיל?]]&lt;&gt;1,B1468&lt;&gt;1,B1468&lt;&gt;""),IF(OR(שבוע_בדילוג[[#This Row],[LengthofCycle]]=F1468,F1468=29,F1468=28),1,0),"")</f>
        <v>0</v>
      </c>
    </row>
    <row r="1468" spans="1:39" x14ac:dyDescent="0.25">
      <c r="A1468" s="1" t="s">
        <v>175</v>
      </c>
      <c r="B1468" s="1">
        <v>2</v>
      </c>
      <c r="C1468" s="1">
        <v>0</v>
      </c>
      <c r="D1468" s="1">
        <v>1</v>
      </c>
      <c r="E1468" s="1">
        <v>0</v>
      </c>
      <c r="F1468" s="1">
        <v>32</v>
      </c>
      <c r="H1468" s="1">
        <f>שבוע_בדילוג[[#This Row],[LengthofCycle]]+1</f>
        <v>33</v>
      </c>
      <c r="I1468" s="1" t="str">
        <f>IF(IFERROR(LOOKUP(שבוע_בדילוג[[#This Row],[ClientID]],קביעויות[השבוע בדילוג]),FALSE)=שבוע_בדילוג[[#This Row],[ClientID]],1,"")</f>
        <v/>
      </c>
      <c r="J1468" s="1" t="str">
        <f>IF(AND(שבוע_בדילוג[[#This Row],[CycleNumber]]&gt;1,OR(B1469="",שבוע_בדילוג[[#This Row],[CycleNumber]]&gt;B1467)),IF(OR(AND(שבוע_בדילוג[[#This Row],[LengthofCycle]]=29,F1467=29),AND(שבוע_בדילוג[[#This Row],[LengthofCycle]]=36,F1467=36)),1,""),"")</f>
        <v/>
      </c>
      <c r="K1468" s="1" t="str">
        <f>IF(AND(שבוע_בדילוג[[#This Row],[וסת השבוע]]=1,J1467=1,שבוע_בדילוג[[#This Row],[CycleNumber]]&gt;B1467),1,"")</f>
        <v/>
      </c>
      <c r="L1468" s="1" t="str">
        <f>IF(שבוע_בדילוג[[#This Row],[CycleNumber]]=1,"",IF(שבוע_בדילוג[[#This Row],[וסת השבוע]]=1,0,IF(L1467="","",IF(L1467=0,IF(שבוע_בדילוג[[#This Row],[LengthofCycle]]=29,0,1),IF(L1467=1,IF(שבוע_בדילוג[[#This Row],[LengthofCycle]]+F1467=29*2,0,2),IF(L1467=2,IF(שבוע_בדילוג[[#This Row],[LengthofCycle]]+F1467+F1466=29*3,0,3),""))))))</f>
        <v/>
      </c>
      <c r="M1468" s="1" t="str">
        <f>IF(שבוע_בדילוג[[#This Row],[וסת השבוע]]=1,IF(שבוע_בדילוג[[#This Row],[וסת השבוע וההפלגה ביחד]]=1,M1467+1,0),IF(AND(שבוע_בדילוג[[#This Row],[CycleNumber]]&gt;B1467,שבוע_בדילוג[[#This Row],[CycleNumber]]&gt;1),IF(שבוע_בדילוג[[#This Row],[וסת השבוע פעיל?]]&lt;&gt;"",M1467+1,""),""))</f>
        <v/>
      </c>
      <c r="N1468" s="1" t="str">
        <f>IF(שבוע_בדילוג[[#This Row],[וסת השבוע פעיל?2]]="","",IF(AND(שבוע_בדילוג[[#This Row],[וסת השבוע פעיל?]]&lt;&gt;"",שבוע_בדילוג[[#This Row],[CycleNumber]]&lt;B1469,B1469&lt;&gt;"",שבוע_בדילוג[[#This Row],[וסת השבוע פעיל?]]&lt;3),IF(L1469=0,IF(AND(שבוע_בדילוג[[#This Row],[וסת השבוע פעיל?]]&gt;0,J1469=1),0,1),0),""))</f>
        <v/>
      </c>
      <c r="O1468" s="1" t="str">
        <f t="shared" si="112"/>
        <v/>
      </c>
      <c r="P1468" s="1" t="str">
        <f>IF(AND(שבוע_בדילוג[[#This Row],[חיזוי - שבוע]]=1,K1469=1),1,"")</f>
        <v/>
      </c>
      <c r="Q1468" s="1" t="str">
        <f>IF(AND(שבוע_בדילוג[[#This Row],[וסת השבוע פעיל?]]&lt;3,OR(שבוע_בדילוג[[#This Row],[CycleNumber]]&gt;B1469,B1469="")),1,"")</f>
        <v/>
      </c>
      <c r="R1468" s="1" t="str">
        <f>IF(AND(שבוע_בדילוג[[#This Row],[חיזוי - שבוע]]&lt;&gt;"",שבוע_בדילוג[[#This Row],[וסת השבוע פעיל?2]]=""),1,"")</f>
        <v/>
      </c>
      <c r="S1468" s="1" t="str">
        <f>IF(שבוע_בדילוג[[#This Row],[האישה קבעה וסת שבוע בדילוג?]]=1,IF(שבוע_בדילוג[[#This Row],[וסת השבוע פעיל?]]&lt;3,1,0),"")</f>
        <v/>
      </c>
      <c r="T146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8" s="1" t="str">
        <f t="shared" si="113"/>
        <v/>
      </c>
      <c r="V1468" s="1" t="str">
        <f t="shared" si="114"/>
        <v/>
      </c>
      <c r="W1468" s="1" t="str">
        <f t="shared" si="115"/>
        <v/>
      </c>
      <c r="X1468" s="1" t="str">
        <f>IF(שבוע_בדילוג[[#This Row],[3 הפלגות זהות]]="","",IF(שבוע_בדילוג[[#This Row],[3 הפלגות זהות]]=1,שבוע_בדילוג[[#This Row],[LengthofCycle]],X1467))</f>
        <v/>
      </c>
      <c r="Z1468" s="1" t="str">
        <f>IF(OR(שבוע_בדילוג[[#This Row],[הווסת פעיל?]]=0,שבוע_בדילוג[[#This Row],[הווסת פעיל?]]=""),"",SUM(Z1467,שבוע_בדילוג[[#This Row],[הווסת פעיל?]]))</f>
        <v/>
      </c>
      <c r="AA1468" s="1" t="str">
        <f>IF(AND(שבוע_בדילוג[[#This Row],[כמה מחזורים עד עקירה]]&lt;&gt;"",Z1469=""),שבוע_בדילוג[[#This Row],[כמה מחזורים עד עקירה]],"")</f>
        <v/>
      </c>
      <c r="AB1468" s="1" t="str">
        <f>IF(AND(שבוע_בדילוג[[#This Row],[הווסת פעיל?]]=1,שבוע_בדילוג[[#This Row],[וסת קבוע אחרון]]&lt;&gt;X1467),שבוע_בדילוג[[#This Row],[וסת קבוע אחרון]],"")</f>
        <v/>
      </c>
      <c r="AC1468" s="1" t="str">
        <f>IF(AND(שבוע_בדילוג[[#This Row],[הווסת פעיל?]]=1,Y1467=0,שבוע_בדילוג[[#This Row],[וסת קבוע אחרון]]=X1467),שבוע_בדילוג[[#This Row],[וסת קבוע אחרון]],"")</f>
        <v/>
      </c>
      <c r="AD1468" s="1" t="str">
        <f>IF(AND(שבוע_בדילוג[[#This Row],[הווסת פעיל?]]=1,Y1467=0,שבוע_בדילוג[[#This Row],[וסת קבוע אחרון]]&lt;&gt;X1467),1,"")</f>
        <v/>
      </c>
      <c r="AE1468" s="1" t="str">
        <f>IF(AND(שבוע_בדילוג[[#This Row],[הווסת פעיל?]]&lt;&gt;"",B1469=1),שבוע_בדילוג[[#This Row],[CycleNumber]],"")</f>
        <v/>
      </c>
      <c r="AF1468" s="1" t="str">
        <f>IF(AND(שבוע_בדילוג[[#This Row],[הווסת פעיל?]]&lt;&gt;"",Y1467=""),שבוע_בדילוג[[#This Row],[CycleNumber]],"")</f>
        <v/>
      </c>
      <c r="AG1468" s="1" t="str">
        <f>IF(B1469=1,"",IF(שבוע_בדילוג[[#This Row],[הווסת פעיל?]]=1,IF(שבוע_בדילוג[[#This Row],[וסת קבוע אחרון]]=F1469,1,0),""))</f>
        <v/>
      </c>
      <c r="AH1468" s="1" t="str">
        <f>IF(B1469=1,"",IF(שבוע_בדילוג[[#This Row],[הווסת פעיל?]]=1,IF(OR(שבוע_בדילוג[[#This Row],[וסת קבוע אחרון]]=F1469,F1469=שבוע_בדילוג[[#This Row],[LengthofCycle]]),1,0),""))</f>
        <v/>
      </c>
      <c r="AI1468" s="1" t="str">
        <f>IF(B1469=1,"",IF(שבוע_בדילוג[[#This Row],[הווסת פעיל?]]=1,IF(OR(שבוע_בדילוג[[#This Row],[וסת קבוע אחרון]]=F1469,F1469=שבוע_בדילוג[[#This Row],[LengthofCycle]],AND(שבוע_בדילוג[[#This Row],[LengthofCycle]]&lt;&gt;שבוע_בדילוג[[#This Row],[וסת קבוע אחרון]],OR(F1469=28,F1469=29))),1,0),""))</f>
        <v/>
      </c>
      <c r="AJ1468" s="1" t="str">
        <f>IF(AND(שבוע_בדילוג[[#This Row],[הווסת פעיל?]]=1,B1469=1),1,"")</f>
        <v/>
      </c>
      <c r="AK1468" s="4">
        <f>IF(AND(שבוע_בדילוג[[#This Row],[הווסת פעיל?]]&lt;&gt;1,B1469&lt;&gt;1,B1469&lt;&gt;""),IF(שבוע_בדילוג[[#This Row],[LengthofCycle]]=F1469,1,0),"")</f>
        <v>0</v>
      </c>
      <c r="AL1468" s="4">
        <f>IF(AND(שבוע_בדילוג[[#This Row],[הווסת פעיל?]]&lt;&gt;1,B1469&lt;&gt;1,B1469&lt;&gt;""),IF(OR(שבוע_בדילוג[[#This Row],[LengthofCycle]]=F1469,F1469=29),1,0),"")</f>
        <v>0</v>
      </c>
      <c r="AM1468" s="4">
        <f>IF(AND(שבוע_בדילוג[[#This Row],[הווסת פעיל?]]&lt;&gt;1,B1469&lt;&gt;1,B1469&lt;&gt;""),IF(OR(שבוע_בדילוג[[#This Row],[LengthofCycle]]=F1469,F1469=29,F1469=28),1,0),"")</f>
        <v>0</v>
      </c>
    </row>
    <row r="1469" spans="1:39" x14ac:dyDescent="0.25">
      <c r="A1469" s="1" t="s">
        <v>175</v>
      </c>
      <c r="B1469" s="1">
        <v>3</v>
      </c>
      <c r="C1469" s="1">
        <v>0</v>
      </c>
      <c r="D1469" s="1">
        <v>1</v>
      </c>
      <c r="E1469" s="1">
        <v>0</v>
      </c>
      <c r="F1469" s="1">
        <v>35</v>
      </c>
      <c r="H1469" s="1">
        <f>שבוע_בדילוג[[#This Row],[LengthofCycle]]+1</f>
        <v>36</v>
      </c>
      <c r="I1469" s="1" t="str">
        <f>IF(IFERROR(LOOKUP(שבוע_בדילוג[[#This Row],[ClientID]],קביעויות[השבוע בדילוג]),FALSE)=שבוע_בדילוג[[#This Row],[ClientID]],1,"")</f>
        <v/>
      </c>
      <c r="J1469" s="1" t="str">
        <f>IF(AND(שבוע_בדילוג[[#This Row],[CycleNumber]]&gt;1,OR(B1470="",שבוע_בדילוג[[#This Row],[CycleNumber]]&gt;B1468)),IF(OR(AND(שבוע_בדילוג[[#This Row],[LengthofCycle]]=29,F1468=29),AND(שבוע_בדילוג[[#This Row],[LengthofCycle]]=36,F1468=36)),1,""),"")</f>
        <v/>
      </c>
      <c r="K1469" s="1" t="str">
        <f>IF(AND(שבוע_בדילוג[[#This Row],[וסת השבוע]]=1,J1468=1,שבוע_בדילוג[[#This Row],[CycleNumber]]&gt;B1468),1,"")</f>
        <v/>
      </c>
      <c r="L1469" s="1" t="str">
        <f>IF(שבוע_בדילוג[[#This Row],[CycleNumber]]=1,"",IF(שבוע_בדילוג[[#This Row],[וסת השבוע]]=1,0,IF(L1468="","",IF(L1468=0,IF(שבוע_בדילוג[[#This Row],[LengthofCycle]]=29,0,1),IF(L1468=1,IF(שבוע_בדילוג[[#This Row],[LengthofCycle]]+F1468=29*2,0,2),IF(L1468=2,IF(שבוע_בדילוג[[#This Row],[LengthofCycle]]+F1468+F1467=29*3,0,3),""))))))</f>
        <v/>
      </c>
      <c r="M1469" s="1" t="str">
        <f>IF(שבוע_בדילוג[[#This Row],[וסת השבוע]]=1,IF(שבוע_בדילוג[[#This Row],[וסת השבוע וההפלגה ביחד]]=1,M1468+1,0),IF(AND(שבוע_בדילוג[[#This Row],[CycleNumber]]&gt;B1468,שבוע_בדילוג[[#This Row],[CycleNumber]]&gt;1),IF(שבוע_בדילוג[[#This Row],[וסת השבוע פעיל?]]&lt;&gt;"",M1468+1,""),""))</f>
        <v/>
      </c>
      <c r="N1469" s="1" t="str">
        <f>IF(שבוע_בדילוג[[#This Row],[וסת השבוע פעיל?2]]="","",IF(AND(שבוע_בדילוג[[#This Row],[וסת השבוע פעיל?]]&lt;&gt;"",שבוע_בדילוג[[#This Row],[CycleNumber]]&lt;B1470,B1470&lt;&gt;"",שבוע_בדילוג[[#This Row],[וסת השבוע פעיל?]]&lt;3),IF(L1470=0,IF(AND(שבוע_בדילוג[[#This Row],[וסת השבוע פעיל?]]&gt;0,J1470=1),0,1),0),""))</f>
        <v/>
      </c>
      <c r="O1469" s="1" t="str">
        <f t="shared" si="112"/>
        <v/>
      </c>
      <c r="P1469" s="1" t="str">
        <f>IF(AND(שבוע_בדילוג[[#This Row],[חיזוי - שבוע]]=1,K1470=1),1,"")</f>
        <v/>
      </c>
      <c r="Q1469" s="1" t="str">
        <f>IF(AND(שבוע_בדילוג[[#This Row],[וסת השבוע פעיל?]]&lt;3,OR(שבוע_בדילוג[[#This Row],[CycleNumber]]&gt;B1470,B1470="")),1,"")</f>
        <v/>
      </c>
      <c r="R1469" s="1" t="str">
        <f>IF(AND(שבוע_בדילוג[[#This Row],[חיזוי - שבוע]]&lt;&gt;"",שבוע_בדילוג[[#This Row],[וסת השבוע פעיל?2]]=""),1,"")</f>
        <v/>
      </c>
      <c r="S1469" s="1" t="str">
        <f>IF(שבוע_בדילוג[[#This Row],[האישה קבעה וסת שבוע בדילוג?]]=1,IF(שבוע_בדילוג[[#This Row],[וסת השבוע פעיל?]]&lt;3,1,0),"")</f>
        <v/>
      </c>
      <c r="T146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69" s="1">
        <f t="shared" si="113"/>
        <v>0</v>
      </c>
      <c r="V1469" s="1" t="str">
        <f t="shared" si="114"/>
        <v/>
      </c>
      <c r="W1469" s="1" t="str">
        <f t="shared" si="115"/>
        <v/>
      </c>
      <c r="X1469" s="1" t="str">
        <f>IF(שבוע_בדילוג[[#This Row],[3 הפלגות זהות]]="","",IF(שבוע_בדילוג[[#This Row],[3 הפלגות זהות]]=1,שבוע_בדילוג[[#This Row],[LengthofCycle]],X1468))</f>
        <v/>
      </c>
      <c r="Z1469" s="1" t="str">
        <f>IF(OR(שבוע_בדילוג[[#This Row],[הווסת פעיל?]]=0,שבוע_בדילוג[[#This Row],[הווסת פעיל?]]=""),"",SUM(Z1468,שבוע_בדילוג[[#This Row],[הווסת פעיל?]]))</f>
        <v/>
      </c>
      <c r="AA1469" s="1" t="str">
        <f>IF(AND(שבוע_בדילוג[[#This Row],[כמה מחזורים עד עקירה]]&lt;&gt;"",Z1470=""),שבוע_בדילוג[[#This Row],[כמה מחזורים עד עקירה]],"")</f>
        <v/>
      </c>
      <c r="AB1469" s="1" t="str">
        <f>IF(AND(שבוע_בדילוג[[#This Row],[הווסת פעיל?]]=1,שבוע_בדילוג[[#This Row],[וסת קבוע אחרון]]&lt;&gt;X1468),שבוע_בדילוג[[#This Row],[וסת קבוע אחרון]],"")</f>
        <v/>
      </c>
      <c r="AC1469" s="1" t="str">
        <f>IF(AND(שבוע_בדילוג[[#This Row],[הווסת פעיל?]]=1,Y1468=0,שבוע_בדילוג[[#This Row],[וסת קבוע אחרון]]=X1468),שבוע_בדילוג[[#This Row],[וסת קבוע אחרון]],"")</f>
        <v/>
      </c>
      <c r="AD1469" s="1" t="str">
        <f>IF(AND(שבוע_בדילוג[[#This Row],[הווסת פעיל?]]=1,Y1468=0,שבוע_בדילוג[[#This Row],[וסת קבוע אחרון]]&lt;&gt;X1468),1,"")</f>
        <v/>
      </c>
      <c r="AE1469" s="1" t="str">
        <f>IF(AND(שבוע_בדילוג[[#This Row],[הווסת פעיל?]]&lt;&gt;"",B1470=1),שבוע_בדילוג[[#This Row],[CycleNumber]],"")</f>
        <v/>
      </c>
      <c r="AF1469" s="1" t="str">
        <f>IF(AND(שבוע_בדילוג[[#This Row],[הווסת פעיל?]]&lt;&gt;"",Y1468=""),שבוע_בדילוג[[#This Row],[CycleNumber]],"")</f>
        <v/>
      </c>
      <c r="AG1469" s="1" t="str">
        <f>IF(B1470=1,"",IF(שבוע_בדילוג[[#This Row],[הווסת פעיל?]]=1,IF(שבוע_בדילוג[[#This Row],[וסת קבוע אחרון]]=F1470,1,0),""))</f>
        <v/>
      </c>
      <c r="AH1469" s="1" t="str">
        <f>IF(B1470=1,"",IF(שבוע_בדילוג[[#This Row],[הווסת פעיל?]]=1,IF(OR(שבוע_בדילוג[[#This Row],[וסת קבוע אחרון]]=F1470,F1470=שבוע_בדילוג[[#This Row],[LengthofCycle]]),1,0),""))</f>
        <v/>
      </c>
      <c r="AI1469" s="1" t="str">
        <f>IF(B1470=1,"",IF(שבוע_בדילוג[[#This Row],[הווסת פעיל?]]=1,IF(OR(שבוע_בדילוג[[#This Row],[וסת קבוע אחרון]]=F1470,F1470=שבוע_בדילוג[[#This Row],[LengthofCycle]],AND(שבוע_בדילוג[[#This Row],[LengthofCycle]]&lt;&gt;שבוע_בדילוג[[#This Row],[וסת קבוע אחרון]],OR(F1470=28,F1470=29))),1,0),""))</f>
        <v/>
      </c>
      <c r="AJ1469" s="1" t="str">
        <f>IF(AND(שבוע_בדילוג[[#This Row],[הווסת פעיל?]]=1,B1470=1),1,"")</f>
        <v/>
      </c>
      <c r="AK1469" s="4">
        <f>IF(AND(שבוע_בדילוג[[#This Row],[הווסת פעיל?]]&lt;&gt;1,B1470&lt;&gt;1,B1470&lt;&gt;""),IF(שבוע_בדילוג[[#This Row],[LengthofCycle]]=F1470,1,0),"")</f>
        <v>0</v>
      </c>
      <c r="AL1469" s="4">
        <f>IF(AND(שבוע_בדילוג[[#This Row],[הווסת פעיל?]]&lt;&gt;1,B1470&lt;&gt;1,B1470&lt;&gt;""),IF(OR(שבוע_בדילוג[[#This Row],[LengthofCycle]]=F1470,F1470=29),1,0),"")</f>
        <v>1</v>
      </c>
      <c r="AM1469" s="4">
        <f>IF(AND(שבוע_בדילוג[[#This Row],[הווסת פעיל?]]&lt;&gt;1,B1470&lt;&gt;1,B1470&lt;&gt;""),IF(OR(שבוע_בדילוג[[#This Row],[LengthofCycle]]=F1470,F1470=29,F1470=28),1,0),"")</f>
        <v>1</v>
      </c>
    </row>
    <row r="1470" spans="1:39" x14ac:dyDescent="0.25">
      <c r="A1470" s="1" t="s">
        <v>175</v>
      </c>
      <c r="B1470" s="1">
        <v>4</v>
      </c>
      <c r="C1470" s="1">
        <v>0</v>
      </c>
      <c r="D1470" s="1">
        <v>1</v>
      </c>
      <c r="E1470" s="1">
        <v>0</v>
      </c>
      <c r="F1470" s="1">
        <v>29</v>
      </c>
      <c r="H1470" s="1">
        <f>שבוע_בדילוג[[#This Row],[LengthofCycle]]+1</f>
        <v>30</v>
      </c>
      <c r="I1470" s="1" t="str">
        <f>IF(IFERROR(LOOKUP(שבוע_בדילוג[[#This Row],[ClientID]],קביעויות[השבוע בדילוג]),FALSE)=שבוע_בדילוג[[#This Row],[ClientID]],1,"")</f>
        <v/>
      </c>
      <c r="J1470" s="1" t="str">
        <f>IF(AND(שבוע_בדילוג[[#This Row],[CycleNumber]]&gt;1,OR(B1471="",שבוע_בדילוג[[#This Row],[CycleNumber]]&gt;B1469)),IF(OR(AND(שבוע_בדילוג[[#This Row],[LengthofCycle]]=29,F1469=29),AND(שבוע_בדילוג[[#This Row],[LengthofCycle]]=36,F1469=36)),1,""),"")</f>
        <v/>
      </c>
      <c r="K1470" s="1" t="str">
        <f>IF(AND(שבוע_בדילוג[[#This Row],[וסת השבוע]]=1,J1469=1,שבוע_בדילוג[[#This Row],[CycleNumber]]&gt;B1469),1,"")</f>
        <v/>
      </c>
      <c r="L1470" s="1" t="str">
        <f>IF(שבוע_בדילוג[[#This Row],[CycleNumber]]=1,"",IF(שבוע_בדילוג[[#This Row],[וסת השבוע]]=1,0,IF(L1469="","",IF(L1469=0,IF(שבוע_בדילוג[[#This Row],[LengthofCycle]]=29,0,1),IF(L1469=1,IF(שבוע_בדילוג[[#This Row],[LengthofCycle]]+F1469=29*2,0,2),IF(L1469=2,IF(שבוע_בדילוג[[#This Row],[LengthofCycle]]+F1469+F1468=29*3,0,3),""))))))</f>
        <v/>
      </c>
      <c r="M1470" s="1" t="str">
        <f>IF(שבוע_בדילוג[[#This Row],[וסת השבוע]]=1,IF(שבוע_בדילוג[[#This Row],[וסת השבוע וההפלגה ביחד]]=1,M1469+1,0),IF(AND(שבוע_בדילוג[[#This Row],[CycleNumber]]&gt;B1469,שבוע_בדילוג[[#This Row],[CycleNumber]]&gt;1),IF(שבוע_בדילוג[[#This Row],[וסת השבוע פעיל?]]&lt;&gt;"",M1469+1,""),""))</f>
        <v/>
      </c>
      <c r="N1470" s="1" t="str">
        <f>IF(שבוע_בדילוג[[#This Row],[וסת השבוע פעיל?2]]="","",IF(AND(שבוע_בדילוג[[#This Row],[וסת השבוע פעיל?]]&lt;&gt;"",שבוע_בדילוג[[#This Row],[CycleNumber]]&lt;B1471,B1471&lt;&gt;"",שבוע_בדילוג[[#This Row],[וסת השבוע פעיל?]]&lt;3),IF(L1471=0,IF(AND(שבוע_בדילוג[[#This Row],[וסת השבוע פעיל?]]&gt;0,J1471=1),0,1),0),""))</f>
        <v/>
      </c>
      <c r="O1470" s="1" t="str">
        <f t="shared" si="112"/>
        <v/>
      </c>
      <c r="P1470" s="1" t="str">
        <f>IF(AND(שבוע_בדילוג[[#This Row],[חיזוי - שבוע]]=1,K1471=1),1,"")</f>
        <v/>
      </c>
      <c r="Q1470" s="1" t="str">
        <f>IF(AND(שבוע_בדילוג[[#This Row],[וסת השבוע פעיל?]]&lt;3,OR(שבוע_בדילוג[[#This Row],[CycleNumber]]&gt;B1471,B1471="")),1,"")</f>
        <v/>
      </c>
      <c r="R1470" s="1" t="str">
        <f>IF(AND(שבוע_בדילוג[[#This Row],[חיזוי - שבוע]]&lt;&gt;"",שבוע_בדילוג[[#This Row],[וסת השבוע פעיל?2]]=""),1,"")</f>
        <v/>
      </c>
      <c r="S1470" s="1" t="str">
        <f>IF(שבוע_בדילוג[[#This Row],[האישה קבעה וסת שבוע בדילוג?]]=1,IF(שבוע_בדילוג[[#This Row],[וסת השבוע פעיל?]]&lt;3,1,0),"")</f>
        <v/>
      </c>
      <c r="T147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0" s="1">
        <f t="shared" si="113"/>
        <v>0</v>
      </c>
      <c r="V1470" s="1">
        <f t="shared" si="114"/>
        <v>0</v>
      </c>
      <c r="W1470" s="1" t="str">
        <f t="shared" si="115"/>
        <v/>
      </c>
      <c r="X1470" s="1" t="str">
        <f>IF(שבוע_בדילוג[[#This Row],[3 הפלגות זהות]]="","",IF(שבוע_בדילוג[[#This Row],[3 הפלגות זהות]]=1,שבוע_בדילוג[[#This Row],[LengthofCycle]],X1469))</f>
        <v/>
      </c>
      <c r="Z1470" s="1" t="str">
        <f>IF(OR(שבוע_בדילוג[[#This Row],[הווסת פעיל?]]=0,שבוע_בדילוג[[#This Row],[הווסת פעיל?]]=""),"",SUM(Z1469,שבוע_בדילוג[[#This Row],[הווסת פעיל?]]))</f>
        <v/>
      </c>
      <c r="AA1470" s="1" t="str">
        <f>IF(AND(שבוע_בדילוג[[#This Row],[כמה מחזורים עד עקירה]]&lt;&gt;"",Z1471=""),שבוע_בדילוג[[#This Row],[כמה מחזורים עד עקירה]],"")</f>
        <v/>
      </c>
      <c r="AB1470" s="1" t="str">
        <f>IF(AND(שבוע_בדילוג[[#This Row],[הווסת פעיל?]]=1,שבוע_בדילוג[[#This Row],[וסת קבוע אחרון]]&lt;&gt;X1469),שבוע_בדילוג[[#This Row],[וסת קבוע אחרון]],"")</f>
        <v/>
      </c>
      <c r="AC1470" s="1" t="str">
        <f>IF(AND(שבוע_בדילוג[[#This Row],[הווסת פעיל?]]=1,Y1469=0,שבוע_בדילוג[[#This Row],[וסת קבוע אחרון]]=X1469),שבוע_בדילוג[[#This Row],[וסת קבוע אחרון]],"")</f>
        <v/>
      </c>
      <c r="AD1470" s="1" t="str">
        <f>IF(AND(שבוע_בדילוג[[#This Row],[הווסת פעיל?]]=1,Y1469=0,שבוע_בדילוג[[#This Row],[וסת קבוע אחרון]]&lt;&gt;X1469),1,"")</f>
        <v/>
      </c>
      <c r="AE1470" s="1" t="str">
        <f>IF(AND(שבוע_בדילוג[[#This Row],[הווסת פעיל?]]&lt;&gt;"",B1471=1),שבוע_בדילוג[[#This Row],[CycleNumber]],"")</f>
        <v/>
      </c>
      <c r="AF1470" s="1" t="str">
        <f>IF(AND(שבוע_בדילוג[[#This Row],[הווסת פעיל?]]&lt;&gt;"",Y1469=""),שבוע_בדילוג[[#This Row],[CycleNumber]],"")</f>
        <v/>
      </c>
      <c r="AG1470" s="1" t="str">
        <f>IF(B1471=1,"",IF(שבוע_בדילוג[[#This Row],[הווסת פעיל?]]=1,IF(שבוע_בדילוג[[#This Row],[וסת קבוע אחרון]]=F1471,1,0),""))</f>
        <v/>
      </c>
      <c r="AH1470" s="1" t="str">
        <f>IF(B1471=1,"",IF(שבוע_בדילוג[[#This Row],[הווסת פעיל?]]=1,IF(OR(שבוע_בדילוג[[#This Row],[וסת קבוע אחרון]]=F1471,F1471=שבוע_בדילוג[[#This Row],[LengthofCycle]]),1,0),""))</f>
        <v/>
      </c>
      <c r="AI1470" s="1" t="str">
        <f>IF(B1471=1,"",IF(שבוע_בדילוג[[#This Row],[הווסת פעיל?]]=1,IF(OR(שבוע_בדילוג[[#This Row],[וסת קבוע אחרון]]=F1471,F1471=שבוע_בדילוג[[#This Row],[LengthofCycle]],AND(שבוע_בדילוג[[#This Row],[LengthofCycle]]&lt;&gt;שבוע_בדילוג[[#This Row],[וסת קבוע אחרון]],OR(F1471=28,F1471=29))),1,0),""))</f>
        <v/>
      </c>
      <c r="AJ1470" s="1" t="str">
        <f>IF(AND(שבוע_בדילוג[[#This Row],[הווסת פעיל?]]=1,B1471=1),1,"")</f>
        <v/>
      </c>
      <c r="AK1470" s="4">
        <f>IF(AND(שבוע_בדילוג[[#This Row],[הווסת פעיל?]]&lt;&gt;1,B1471&lt;&gt;1,B1471&lt;&gt;""),IF(שבוע_בדילוג[[#This Row],[LengthofCycle]]=F1471,1,0),"")</f>
        <v>0</v>
      </c>
      <c r="AL1470" s="4">
        <f>IF(AND(שבוע_בדילוג[[#This Row],[הווסת פעיל?]]&lt;&gt;1,B1471&lt;&gt;1,B1471&lt;&gt;""),IF(OR(שבוע_בדילוג[[#This Row],[LengthofCycle]]=F1471,F1471=29),1,0),"")</f>
        <v>0</v>
      </c>
      <c r="AM1470" s="4">
        <f>IF(AND(שבוע_בדילוג[[#This Row],[הווסת פעיל?]]&lt;&gt;1,B1471&lt;&gt;1,B1471&lt;&gt;""),IF(OR(שבוע_בדילוג[[#This Row],[LengthofCycle]]=F1471,F1471=29,F1471=28),1,0),"")</f>
        <v>0</v>
      </c>
    </row>
    <row r="1471" spans="1:39" x14ac:dyDescent="0.25">
      <c r="A1471" s="1" t="s">
        <v>175</v>
      </c>
      <c r="B1471" s="1">
        <v>5</v>
      </c>
      <c r="C1471" s="1">
        <v>0</v>
      </c>
      <c r="D1471" s="1">
        <v>1</v>
      </c>
      <c r="E1471" s="1">
        <v>0</v>
      </c>
      <c r="F1471" s="1">
        <v>36</v>
      </c>
      <c r="H1471" s="1">
        <f>שבוע_בדילוג[[#This Row],[LengthofCycle]]+1</f>
        <v>37</v>
      </c>
      <c r="I1471" s="1" t="str">
        <f>IF(IFERROR(LOOKUP(שבוע_בדילוג[[#This Row],[ClientID]],קביעויות[השבוע בדילוג]),FALSE)=שבוע_בדילוג[[#This Row],[ClientID]],1,"")</f>
        <v/>
      </c>
      <c r="J1471" s="1" t="str">
        <f>IF(AND(שבוע_בדילוג[[#This Row],[CycleNumber]]&gt;1,OR(B1472="",שבוע_בדילוג[[#This Row],[CycleNumber]]&gt;B1470)),IF(OR(AND(שבוע_בדילוג[[#This Row],[LengthofCycle]]=29,F1470=29),AND(שבוע_בדילוג[[#This Row],[LengthofCycle]]=36,F1470=36)),1,""),"")</f>
        <v/>
      </c>
      <c r="K1471" s="1" t="str">
        <f>IF(AND(שבוע_בדילוג[[#This Row],[וסת השבוע]]=1,J1470=1,שבוע_בדילוג[[#This Row],[CycleNumber]]&gt;B1470),1,"")</f>
        <v/>
      </c>
      <c r="L1471" s="1" t="str">
        <f>IF(שבוע_בדילוג[[#This Row],[CycleNumber]]=1,"",IF(שבוע_בדילוג[[#This Row],[וסת השבוע]]=1,0,IF(L1470="","",IF(L1470=0,IF(שבוע_בדילוג[[#This Row],[LengthofCycle]]=29,0,1),IF(L1470=1,IF(שבוע_בדילוג[[#This Row],[LengthofCycle]]+F1470=29*2,0,2),IF(L1470=2,IF(שבוע_בדילוג[[#This Row],[LengthofCycle]]+F1470+F1469=29*3,0,3),""))))))</f>
        <v/>
      </c>
      <c r="M1471" s="1" t="str">
        <f>IF(שבוע_בדילוג[[#This Row],[וסת השבוע]]=1,IF(שבוע_בדילוג[[#This Row],[וסת השבוע וההפלגה ביחד]]=1,M1470+1,0),IF(AND(שבוע_בדילוג[[#This Row],[CycleNumber]]&gt;B1470,שבוע_בדילוג[[#This Row],[CycleNumber]]&gt;1),IF(שבוע_בדילוג[[#This Row],[וסת השבוע פעיל?]]&lt;&gt;"",M1470+1,""),""))</f>
        <v/>
      </c>
      <c r="N1471" s="1" t="str">
        <f>IF(שבוע_בדילוג[[#This Row],[וסת השבוע פעיל?2]]="","",IF(AND(שבוע_בדילוג[[#This Row],[וסת השבוע פעיל?]]&lt;&gt;"",שבוע_בדילוג[[#This Row],[CycleNumber]]&lt;B1472,B1472&lt;&gt;"",שבוע_בדילוג[[#This Row],[וסת השבוע פעיל?]]&lt;3),IF(L1472=0,IF(AND(שבוע_בדילוג[[#This Row],[וסת השבוע פעיל?]]&gt;0,J1472=1),0,1),0),""))</f>
        <v/>
      </c>
      <c r="O1471" s="1" t="str">
        <f t="shared" si="112"/>
        <v/>
      </c>
      <c r="P1471" s="1" t="str">
        <f>IF(AND(שבוע_בדילוג[[#This Row],[חיזוי - שבוע]]=1,K1472=1),1,"")</f>
        <v/>
      </c>
      <c r="Q1471" s="1" t="str">
        <f>IF(AND(שבוע_בדילוג[[#This Row],[וסת השבוע פעיל?]]&lt;3,OR(שבוע_בדילוג[[#This Row],[CycleNumber]]&gt;B1472,B1472="")),1,"")</f>
        <v/>
      </c>
      <c r="R1471" s="1" t="str">
        <f>IF(AND(שבוע_בדילוג[[#This Row],[חיזוי - שבוע]]&lt;&gt;"",שבוע_בדילוג[[#This Row],[וסת השבוע פעיל?2]]=""),1,"")</f>
        <v/>
      </c>
      <c r="S1471" s="1" t="str">
        <f>IF(שבוע_בדילוג[[#This Row],[האישה קבעה וסת שבוע בדילוג?]]=1,IF(שבוע_בדילוג[[#This Row],[וסת השבוע פעיל?]]&lt;3,1,0),"")</f>
        <v/>
      </c>
      <c r="T147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1" s="1">
        <f t="shared" si="113"/>
        <v>0</v>
      </c>
      <c r="V1471" s="1">
        <f t="shared" si="114"/>
        <v>0</v>
      </c>
      <c r="W1471" s="1">
        <f t="shared" si="115"/>
        <v>0</v>
      </c>
      <c r="X1471" s="1" t="str">
        <f>IF(שבוע_בדילוג[[#This Row],[3 הפלגות זהות]]="","",IF(שבוע_בדילוג[[#This Row],[3 הפלגות זהות]]=1,שבוע_בדילוג[[#This Row],[LengthofCycle]],X1470))</f>
        <v/>
      </c>
      <c r="Z1471" s="1" t="str">
        <f>IF(OR(שבוע_בדילוג[[#This Row],[הווסת פעיל?]]=0,שבוע_בדילוג[[#This Row],[הווסת פעיל?]]=""),"",SUM(Z1470,שבוע_בדילוג[[#This Row],[הווסת פעיל?]]))</f>
        <v/>
      </c>
      <c r="AA1471" s="1" t="str">
        <f>IF(AND(שבוע_בדילוג[[#This Row],[כמה מחזורים עד עקירה]]&lt;&gt;"",Z1472=""),שבוע_בדילוג[[#This Row],[כמה מחזורים עד עקירה]],"")</f>
        <v/>
      </c>
      <c r="AB1471" s="1" t="str">
        <f>IF(AND(שבוע_בדילוג[[#This Row],[הווסת פעיל?]]=1,שבוע_בדילוג[[#This Row],[וסת קבוע אחרון]]&lt;&gt;X1470),שבוע_בדילוג[[#This Row],[וסת קבוע אחרון]],"")</f>
        <v/>
      </c>
      <c r="AC1471" s="1" t="str">
        <f>IF(AND(שבוע_בדילוג[[#This Row],[הווסת פעיל?]]=1,Y1470=0,שבוע_בדילוג[[#This Row],[וסת קבוע אחרון]]=X1470),שבוע_בדילוג[[#This Row],[וסת קבוע אחרון]],"")</f>
        <v/>
      </c>
      <c r="AD1471" s="1" t="str">
        <f>IF(AND(שבוע_בדילוג[[#This Row],[הווסת פעיל?]]=1,Y1470=0,שבוע_בדילוג[[#This Row],[וסת קבוע אחרון]]&lt;&gt;X1470),1,"")</f>
        <v/>
      </c>
      <c r="AE1471" s="1" t="str">
        <f>IF(AND(שבוע_בדילוג[[#This Row],[הווסת פעיל?]]&lt;&gt;"",B1472=1),שבוע_בדילוג[[#This Row],[CycleNumber]],"")</f>
        <v/>
      </c>
      <c r="AF1471" s="1" t="str">
        <f>IF(AND(שבוע_בדילוג[[#This Row],[הווסת פעיל?]]&lt;&gt;"",Y1470=""),שבוע_בדילוג[[#This Row],[CycleNumber]],"")</f>
        <v/>
      </c>
      <c r="AG1471" s="1" t="str">
        <f>IF(B1472=1,"",IF(שבוע_בדילוג[[#This Row],[הווסת פעיל?]]=1,IF(שבוע_בדילוג[[#This Row],[וסת קבוע אחרון]]=F1472,1,0),""))</f>
        <v/>
      </c>
      <c r="AH1471" s="1" t="str">
        <f>IF(B1472=1,"",IF(שבוע_בדילוג[[#This Row],[הווסת פעיל?]]=1,IF(OR(שבוע_בדילוג[[#This Row],[וסת קבוע אחרון]]=F1472,F1472=שבוע_בדילוג[[#This Row],[LengthofCycle]]),1,0),""))</f>
        <v/>
      </c>
      <c r="AI1471" s="1" t="str">
        <f>IF(B1472=1,"",IF(שבוע_בדילוג[[#This Row],[הווסת פעיל?]]=1,IF(OR(שבוע_בדילוג[[#This Row],[וסת קבוע אחרון]]=F1472,F1472=שבוע_בדילוג[[#This Row],[LengthofCycle]],AND(שבוע_בדילוג[[#This Row],[LengthofCycle]]&lt;&gt;שבוע_בדילוג[[#This Row],[וסת קבוע אחרון]],OR(F1472=28,F1472=29))),1,0),""))</f>
        <v/>
      </c>
      <c r="AJ1471" s="1" t="str">
        <f>IF(AND(שבוע_בדילוג[[#This Row],[הווסת פעיל?]]=1,B1472=1),1,"")</f>
        <v/>
      </c>
      <c r="AK1471" s="4">
        <f>IF(AND(שבוע_בדילוג[[#This Row],[הווסת פעיל?]]&lt;&gt;1,B1472&lt;&gt;1,B1472&lt;&gt;""),IF(שבוע_בדילוג[[#This Row],[LengthofCycle]]=F1472,1,0),"")</f>
        <v>0</v>
      </c>
      <c r="AL1471" s="4">
        <f>IF(AND(שבוע_בדילוג[[#This Row],[הווסת פעיל?]]&lt;&gt;1,B1472&lt;&gt;1,B1472&lt;&gt;""),IF(OR(שבוע_בדילוג[[#This Row],[LengthofCycle]]=F1472,F1472=29),1,0),"")</f>
        <v>1</v>
      </c>
      <c r="AM1471" s="4">
        <f>IF(AND(שבוע_בדילוג[[#This Row],[הווסת פעיל?]]&lt;&gt;1,B1472&lt;&gt;1,B1472&lt;&gt;""),IF(OR(שבוע_בדילוג[[#This Row],[LengthofCycle]]=F1472,F1472=29,F1472=28),1,0),"")</f>
        <v>1</v>
      </c>
    </row>
    <row r="1472" spans="1:39" x14ac:dyDescent="0.25">
      <c r="A1472" s="1" t="s">
        <v>175</v>
      </c>
      <c r="B1472" s="1">
        <v>6</v>
      </c>
      <c r="C1472" s="1">
        <v>0</v>
      </c>
      <c r="D1472" s="1">
        <v>1</v>
      </c>
      <c r="E1472" s="1">
        <v>0</v>
      </c>
      <c r="F1472" s="1">
        <v>29</v>
      </c>
      <c r="H1472" s="1">
        <f>שבוע_בדילוג[[#This Row],[LengthofCycle]]+1</f>
        <v>30</v>
      </c>
      <c r="I1472" s="1" t="str">
        <f>IF(IFERROR(LOOKUP(שבוע_בדילוג[[#This Row],[ClientID]],קביעויות[השבוע בדילוג]),FALSE)=שבוע_בדילוג[[#This Row],[ClientID]],1,"")</f>
        <v/>
      </c>
      <c r="J1472" s="1" t="str">
        <f>IF(AND(שבוע_בדילוג[[#This Row],[CycleNumber]]&gt;1,OR(B1473="",שבוע_בדילוג[[#This Row],[CycleNumber]]&gt;B1471)),IF(OR(AND(שבוע_בדילוג[[#This Row],[LengthofCycle]]=29,F1471=29),AND(שבוע_בדילוג[[#This Row],[LengthofCycle]]=36,F1471=36)),1,""),"")</f>
        <v/>
      </c>
      <c r="K1472" s="1" t="str">
        <f>IF(AND(שבוע_בדילוג[[#This Row],[וסת השבוע]]=1,J1471=1,שבוע_בדילוג[[#This Row],[CycleNumber]]&gt;B1471),1,"")</f>
        <v/>
      </c>
      <c r="L1472" s="1" t="str">
        <f>IF(שבוע_בדילוג[[#This Row],[CycleNumber]]=1,"",IF(שבוע_בדילוג[[#This Row],[וסת השבוע]]=1,0,IF(L1471="","",IF(L1471=0,IF(שבוע_בדילוג[[#This Row],[LengthofCycle]]=29,0,1),IF(L1471=1,IF(שבוע_בדילוג[[#This Row],[LengthofCycle]]+F1471=29*2,0,2),IF(L1471=2,IF(שבוע_בדילוג[[#This Row],[LengthofCycle]]+F1471+F1470=29*3,0,3),""))))))</f>
        <v/>
      </c>
      <c r="M1472" s="1" t="str">
        <f>IF(שבוע_בדילוג[[#This Row],[וסת השבוע]]=1,IF(שבוע_בדילוג[[#This Row],[וסת השבוע וההפלגה ביחד]]=1,M1471+1,0),IF(AND(שבוע_בדילוג[[#This Row],[CycleNumber]]&gt;B1471,שבוע_בדילוג[[#This Row],[CycleNumber]]&gt;1),IF(שבוע_בדילוג[[#This Row],[וסת השבוע פעיל?]]&lt;&gt;"",M1471+1,""),""))</f>
        <v/>
      </c>
      <c r="N1472" s="1" t="str">
        <f>IF(שבוע_בדילוג[[#This Row],[וסת השבוע פעיל?2]]="","",IF(AND(שבוע_בדילוג[[#This Row],[וסת השבוע פעיל?]]&lt;&gt;"",שבוע_בדילוג[[#This Row],[CycleNumber]]&lt;B1473,B1473&lt;&gt;"",שבוע_בדילוג[[#This Row],[וסת השבוע פעיל?]]&lt;3),IF(L1473=0,IF(AND(שבוע_בדילוג[[#This Row],[וסת השבוע פעיל?]]&gt;0,J1473=1),0,1),0),""))</f>
        <v/>
      </c>
      <c r="O1472" s="1" t="str">
        <f t="shared" si="112"/>
        <v/>
      </c>
      <c r="P1472" s="1" t="str">
        <f>IF(AND(שבוע_בדילוג[[#This Row],[חיזוי - שבוע]]=1,K1473=1),1,"")</f>
        <v/>
      </c>
      <c r="Q1472" s="1" t="str">
        <f>IF(AND(שבוע_בדילוג[[#This Row],[וסת השבוע פעיל?]]&lt;3,OR(שבוע_בדילוג[[#This Row],[CycleNumber]]&gt;B1473,B1473="")),1,"")</f>
        <v/>
      </c>
      <c r="R1472" s="1" t="str">
        <f>IF(AND(שבוע_בדילוג[[#This Row],[חיזוי - שבוע]]&lt;&gt;"",שבוע_בדילוג[[#This Row],[וסת השבוע פעיל?2]]=""),1,"")</f>
        <v/>
      </c>
      <c r="S1472" s="1" t="str">
        <f>IF(שבוע_בדילוג[[#This Row],[האישה קבעה וסת שבוע בדילוג?]]=1,IF(שבוע_בדילוג[[#This Row],[וסת השבוע פעיל?]]&lt;3,1,0),"")</f>
        <v/>
      </c>
      <c r="T147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2" s="1">
        <f t="shared" si="113"/>
        <v>0</v>
      </c>
      <c r="V1472" s="1">
        <f t="shared" si="114"/>
        <v>0</v>
      </c>
      <c r="W1472" s="1">
        <f t="shared" si="115"/>
        <v>0</v>
      </c>
      <c r="X1472" s="1" t="str">
        <f>IF(שבוע_בדילוג[[#This Row],[3 הפלגות זהות]]="","",IF(שבוע_בדילוג[[#This Row],[3 הפלגות זהות]]=1,שבוע_בדילוג[[#This Row],[LengthofCycle]],X1471))</f>
        <v/>
      </c>
      <c r="Z1472" s="1" t="str">
        <f>IF(OR(שבוע_בדילוג[[#This Row],[הווסת פעיל?]]=0,שבוע_בדילוג[[#This Row],[הווסת פעיל?]]=""),"",SUM(Z1471,שבוע_בדילוג[[#This Row],[הווסת פעיל?]]))</f>
        <v/>
      </c>
      <c r="AA1472" s="1" t="str">
        <f>IF(AND(שבוע_בדילוג[[#This Row],[כמה מחזורים עד עקירה]]&lt;&gt;"",Z1473=""),שבוע_בדילוג[[#This Row],[כמה מחזורים עד עקירה]],"")</f>
        <v/>
      </c>
      <c r="AB1472" s="1" t="str">
        <f>IF(AND(שבוע_בדילוג[[#This Row],[הווסת פעיל?]]=1,שבוע_בדילוג[[#This Row],[וסת קבוע אחרון]]&lt;&gt;X1471),שבוע_בדילוג[[#This Row],[וסת קבוע אחרון]],"")</f>
        <v/>
      </c>
      <c r="AC1472" s="1" t="str">
        <f>IF(AND(שבוע_בדילוג[[#This Row],[הווסת פעיל?]]=1,Y1471=0,שבוע_בדילוג[[#This Row],[וסת קבוע אחרון]]=X1471),שבוע_בדילוג[[#This Row],[וסת קבוע אחרון]],"")</f>
        <v/>
      </c>
      <c r="AD1472" s="1" t="str">
        <f>IF(AND(שבוע_בדילוג[[#This Row],[הווסת פעיל?]]=1,Y1471=0,שבוע_בדילוג[[#This Row],[וסת קבוע אחרון]]&lt;&gt;X1471),1,"")</f>
        <v/>
      </c>
      <c r="AE1472" s="1" t="str">
        <f>IF(AND(שבוע_בדילוג[[#This Row],[הווסת פעיל?]]&lt;&gt;"",B1473=1),שבוע_בדילוג[[#This Row],[CycleNumber]],"")</f>
        <v/>
      </c>
      <c r="AF1472" s="1" t="str">
        <f>IF(AND(שבוע_בדילוג[[#This Row],[הווסת פעיל?]]&lt;&gt;"",Y1471=""),שבוע_בדילוג[[#This Row],[CycleNumber]],"")</f>
        <v/>
      </c>
      <c r="AG1472" s="1" t="str">
        <f>IF(B1473=1,"",IF(שבוע_בדילוג[[#This Row],[הווסת פעיל?]]=1,IF(שבוע_בדילוג[[#This Row],[וסת קבוע אחרון]]=F1473,1,0),""))</f>
        <v/>
      </c>
      <c r="AH1472" s="1" t="str">
        <f>IF(B1473=1,"",IF(שבוע_בדילוג[[#This Row],[הווסת פעיל?]]=1,IF(OR(שבוע_בדילוג[[#This Row],[וסת קבוע אחרון]]=F1473,F1473=שבוע_בדילוג[[#This Row],[LengthofCycle]]),1,0),""))</f>
        <v/>
      </c>
      <c r="AI1472" s="1" t="str">
        <f>IF(B1473=1,"",IF(שבוע_בדילוג[[#This Row],[הווסת פעיל?]]=1,IF(OR(שבוע_בדילוג[[#This Row],[וסת קבוע אחרון]]=F1473,F1473=שבוע_בדילוג[[#This Row],[LengthofCycle]],AND(שבוע_בדילוג[[#This Row],[LengthofCycle]]&lt;&gt;שבוע_בדילוג[[#This Row],[וסת קבוע אחרון]],OR(F1473=28,F1473=29))),1,0),""))</f>
        <v/>
      </c>
      <c r="AJ1472" s="1" t="str">
        <f>IF(AND(שבוע_בדילוג[[#This Row],[הווסת פעיל?]]=1,B1473=1),1,"")</f>
        <v/>
      </c>
      <c r="AK1472" s="4">
        <f>IF(AND(שבוע_בדילוג[[#This Row],[הווסת פעיל?]]&lt;&gt;1,B1473&lt;&gt;1,B1473&lt;&gt;""),IF(שבוע_בדילוג[[#This Row],[LengthofCycle]]=F1473,1,0),"")</f>
        <v>0</v>
      </c>
      <c r="AL1472" s="4">
        <f>IF(AND(שבוע_בדילוג[[#This Row],[הווסת פעיל?]]&lt;&gt;1,B1473&lt;&gt;1,B1473&lt;&gt;""),IF(OR(שבוע_בדילוג[[#This Row],[LengthofCycle]]=F1473,F1473=29),1,0),"")</f>
        <v>0</v>
      </c>
      <c r="AM1472" s="4">
        <f>IF(AND(שבוע_בדילוג[[#This Row],[הווסת פעיל?]]&lt;&gt;1,B1473&lt;&gt;1,B1473&lt;&gt;""),IF(OR(שבוע_בדילוג[[#This Row],[LengthofCycle]]=F1473,F1473=29,F1473=28),1,0),"")</f>
        <v>0</v>
      </c>
    </row>
    <row r="1473" spans="1:39" x14ac:dyDescent="0.25">
      <c r="A1473" s="1" t="s">
        <v>175</v>
      </c>
      <c r="B1473" s="1">
        <v>7</v>
      </c>
      <c r="C1473" s="1">
        <v>0</v>
      </c>
      <c r="D1473" s="1">
        <v>1</v>
      </c>
      <c r="E1473" s="1">
        <v>0</v>
      </c>
      <c r="F1473" s="1">
        <v>34</v>
      </c>
      <c r="H1473" s="1">
        <f>שבוע_בדילוג[[#This Row],[LengthofCycle]]+1</f>
        <v>35</v>
      </c>
      <c r="I1473" s="1" t="str">
        <f>IF(IFERROR(LOOKUP(שבוע_בדילוג[[#This Row],[ClientID]],קביעויות[השבוע בדילוג]),FALSE)=שבוע_בדילוג[[#This Row],[ClientID]],1,"")</f>
        <v/>
      </c>
      <c r="J1473" s="1" t="str">
        <f>IF(AND(שבוע_בדילוג[[#This Row],[CycleNumber]]&gt;1,OR(B1474="",שבוע_בדילוג[[#This Row],[CycleNumber]]&gt;B1472)),IF(OR(AND(שבוע_בדילוג[[#This Row],[LengthofCycle]]=29,F1472=29),AND(שבוע_בדילוג[[#This Row],[LengthofCycle]]=36,F1472=36)),1,""),"")</f>
        <v/>
      </c>
      <c r="K1473" s="1" t="str">
        <f>IF(AND(שבוע_בדילוג[[#This Row],[וסת השבוע]]=1,J1472=1,שבוע_בדילוג[[#This Row],[CycleNumber]]&gt;B1472),1,"")</f>
        <v/>
      </c>
      <c r="L1473" s="1" t="str">
        <f>IF(שבוע_בדילוג[[#This Row],[CycleNumber]]=1,"",IF(שבוע_בדילוג[[#This Row],[וסת השבוע]]=1,0,IF(L1472="","",IF(L1472=0,IF(שבוע_בדילוג[[#This Row],[LengthofCycle]]=29,0,1),IF(L1472=1,IF(שבוע_בדילוג[[#This Row],[LengthofCycle]]+F1472=29*2,0,2),IF(L1472=2,IF(שבוע_בדילוג[[#This Row],[LengthofCycle]]+F1472+F1471=29*3,0,3),""))))))</f>
        <v/>
      </c>
      <c r="M1473" s="1" t="str">
        <f>IF(שבוע_בדילוג[[#This Row],[וסת השבוע]]=1,IF(שבוע_בדילוג[[#This Row],[וסת השבוע וההפלגה ביחד]]=1,M1472+1,0),IF(AND(שבוע_בדילוג[[#This Row],[CycleNumber]]&gt;B1472,שבוע_בדילוג[[#This Row],[CycleNumber]]&gt;1),IF(שבוע_בדילוג[[#This Row],[וסת השבוע פעיל?]]&lt;&gt;"",M1472+1,""),""))</f>
        <v/>
      </c>
      <c r="N1473" s="1" t="str">
        <f>IF(שבוע_בדילוג[[#This Row],[וסת השבוע פעיל?2]]="","",IF(AND(שבוע_בדילוג[[#This Row],[וסת השבוע פעיל?]]&lt;&gt;"",שבוע_בדילוג[[#This Row],[CycleNumber]]&lt;B1474,B1474&lt;&gt;"",שבוע_בדילוג[[#This Row],[וסת השבוע פעיל?]]&lt;3),IF(L1474=0,IF(AND(שבוע_בדילוג[[#This Row],[וסת השבוע פעיל?]]&gt;0,J1474=1),0,1),0),""))</f>
        <v/>
      </c>
      <c r="O1473" s="1" t="str">
        <f t="shared" si="112"/>
        <v/>
      </c>
      <c r="P1473" s="1" t="str">
        <f>IF(AND(שבוע_בדילוג[[#This Row],[חיזוי - שבוע]]=1,K1474=1),1,"")</f>
        <v/>
      </c>
      <c r="Q1473" s="1" t="str">
        <f>IF(AND(שבוע_בדילוג[[#This Row],[וסת השבוע פעיל?]]&lt;3,OR(שבוע_בדילוג[[#This Row],[CycleNumber]]&gt;B1474,B1474="")),1,"")</f>
        <v/>
      </c>
      <c r="R1473" s="1" t="str">
        <f>IF(AND(שבוע_בדילוג[[#This Row],[חיזוי - שבוע]]&lt;&gt;"",שבוע_בדילוג[[#This Row],[וסת השבוע פעיל?2]]=""),1,"")</f>
        <v/>
      </c>
      <c r="S1473" s="1" t="str">
        <f>IF(שבוע_בדילוג[[#This Row],[האישה קבעה וסת שבוע בדילוג?]]=1,IF(שבוע_בדילוג[[#This Row],[וסת השבוע פעיל?]]&lt;3,1,0),"")</f>
        <v/>
      </c>
      <c r="T147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3" s="1">
        <f t="shared" si="113"/>
        <v>0</v>
      </c>
      <c r="V1473" s="1">
        <f t="shared" si="114"/>
        <v>0</v>
      </c>
      <c r="W1473" s="1">
        <f t="shared" si="115"/>
        <v>0</v>
      </c>
      <c r="X1473" s="1" t="str">
        <f>IF(שבוע_בדילוג[[#This Row],[3 הפלגות זהות]]="","",IF(שבוע_בדילוג[[#This Row],[3 הפלגות זהות]]=1,שבוע_בדילוג[[#This Row],[LengthofCycle]],X1472))</f>
        <v/>
      </c>
      <c r="Z1473" s="1" t="str">
        <f>IF(OR(שבוע_בדילוג[[#This Row],[הווסת פעיל?]]=0,שבוע_בדילוג[[#This Row],[הווסת פעיל?]]=""),"",SUM(Z1472,שבוע_בדילוג[[#This Row],[הווסת פעיל?]]))</f>
        <v/>
      </c>
      <c r="AA1473" s="1" t="str">
        <f>IF(AND(שבוע_בדילוג[[#This Row],[כמה מחזורים עד עקירה]]&lt;&gt;"",Z1474=""),שבוע_בדילוג[[#This Row],[כמה מחזורים עד עקירה]],"")</f>
        <v/>
      </c>
      <c r="AB1473" s="1" t="str">
        <f>IF(AND(שבוע_בדילוג[[#This Row],[הווסת פעיל?]]=1,שבוע_בדילוג[[#This Row],[וסת קבוע אחרון]]&lt;&gt;X1472),שבוע_בדילוג[[#This Row],[וסת קבוע אחרון]],"")</f>
        <v/>
      </c>
      <c r="AC1473" s="1" t="str">
        <f>IF(AND(שבוע_בדילוג[[#This Row],[הווסת פעיל?]]=1,Y1472=0,שבוע_בדילוג[[#This Row],[וסת קבוע אחרון]]=X1472),שבוע_בדילוג[[#This Row],[וסת קבוע אחרון]],"")</f>
        <v/>
      </c>
      <c r="AD1473" s="1" t="str">
        <f>IF(AND(שבוע_בדילוג[[#This Row],[הווסת פעיל?]]=1,Y1472=0,שבוע_בדילוג[[#This Row],[וסת קבוע אחרון]]&lt;&gt;X1472),1,"")</f>
        <v/>
      </c>
      <c r="AE1473" s="1" t="str">
        <f>IF(AND(שבוע_בדילוג[[#This Row],[הווסת פעיל?]]&lt;&gt;"",B1474=1),שבוע_בדילוג[[#This Row],[CycleNumber]],"")</f>
        <v/>
      </c>
      <c r="AF1473" s="1" t="str">
        <f>IF(AND(שבוע_בדילוג[[#This Row],[הווסת פעיל?]]&lt;&gt;"",Y1472=""),שבוע_בדילוג[[#This Row],[CycleNumber]],"")</f>
        <v/>
      </c>
      <c r="AG1473" s="1" t="str">
        <f>IF(B1474=1,"",IF(שבוע_בדילוג[[#This Row],[הווסת פעיל?]]=1,IF(שבוע_בדילוג[[#This Row],[וסת קבוע אחרון]]=F1474,1,0),""))</f>
        <v/>
      </c>
      <c r="AH1473" s="1" t="str">
        <f>IF(B1474=1,"",IF(שבוע_בדילוג[[#This Row],[הווסת פעיל?]]=1,IF(OR(שבוע_בדילוג[[#This Row],[וסת קבוע אחרון]]=F1474,F1474=שבוע_בדילוג[[#This Row],[LengthofCycle]]),1,0),""))</f>
        <v/>
      </c>
      <c r="AI1473" s="1" t="str">
        <f>IF(B1474=1,"",IF(שבוע_בדילוג[[#This Row],[הווסת פעיל?]]=1,IF(OR(שבוע_בדילוג[[#This Row],[וסת קבוע אחרון]]=F1474,F1474=שבוע_בדילוג[[#This Row],[LengthofCycle]],AND(שבוע_בדילוג[[#This Row],[LengthofCycle]]&lt;&gt;שבוע_בדילוג[[#This Row],[וסת קבוע אחרון]],OR(F1474=28,F1474=29))),1,0),""))</f>
        <v/>
      </c>
      <c r="AJ1473" s="1" t="str">
        <f>IF(AND(שבוע_בדילוג[[#This Row],[הווסת פעיל?]]=1,B1474=1),1,"")</f>
        <v/>
      </c>
      <c r="AK1473" s="4">
        <f>IF(AND(שבוע_בדילוג[[#This Row],[הווסת פעיל?]]&lt;&gt;1,B1474&lt;&gt;1,B1474&lt;&gt;""),IF(שבוע_בדילוג[[#This Row],[LengthofCycle]]=F1474,1,0),"")</f>
        <v>0</v>
      </c>
      <c r="AL1473" s="4">
        <f>IF(AND(שבוע_בדילוג[[#This Row],[הווסת פעיל?]]&lt;&gt;1,B1474&lt;&gt;1,B1474&lt;&gt;""),IF(OR(שבוע_בדילוג[[#This Row],[LengthofCycle]]=F1474,F1474=29),1,0),"")</f>
        <v>1</v>
      </c>
      <c r="AM1473" s="4">
        <f>IF(AND(שבוע_בדילוג[[#This Row],[הווסת פעיל?]]&lt;&gt;1,B1474&lt;&gt;1,B1474&lt;&gt;""),IF(OR(שבוע_בדילוג[[#This Row],[LengthofCycle]]=F1474,F1474=29,F1474=28),1,0),"")</f>
        <v>1</v>
      </c>
    </row>
    <row r="1474" spans="1:39" x14ac:dyDescent="0.25">
      <c r="A1474" s="1" t="s">
        <v>175</v>
      </c>
      <c r="B1474" s="1">
        <v>8</v>
      </c>
      <c r="C1474" s="1">
        <v>0</v>
      </c>
      <c r="D1474" s="1">
        <v>1</v>
      </c>
      <c r="E1474" s="1">
        <v>0</v>
      </c>
      <c r="F1474" s="1">
        <v>29</v>
      </c>
      <c r="H1474" s="1">
        <f>שבוע_בדילוג[[#This Row],[LengthofCycle]]+1</f>
        <v>30</v>
      </c>
      <c r="I1474" s="1" t="str">
        <f>IF(IFERROR(LOOKUP(שבוע_בדילוג[[#This Row],[ClientID]],קביעויות[השבוע בדילוג]),FALSE)=שבוע_בדילוג[[#This Row],[ClientID]],1,"")</f>
        <v/>
      </c>
      <c r="J1474" s="1" t="str">
        <f>IF(AND(שבוע_בדילוג[[#This Row],[CycleNumber]]&gt;1,OR(B1475="",שבוע_בדילוג[[#This Row],[CycleNumber]]&gt;B1473)),IF(OR(AND(שבוע_בדילוג[[#This Row],[LengthofCycle]]=29,F1473=29),AND(שבוע_בדילוג[[#This Row],[LengthofCycle]]=36,F1473=36)),1,""),"")</f>
        <v/>
      </c>
      <c r="K1474" s="1" t="str">
        <f>IF(AND(שבוע_בדילוג[[#This Row],[וסת השבוע]]=1,J1473=1,שבוע_בדילוג[[#This Row],[CycleNumber]]&gt;B1473),1,"")</f>
        <v/>
      </c>
      <c r="L1474" s="1" t="str">
        <f>IF(שבוע_בדילוג[[#This Row],[CycleNumber]]=1,"",IF(שבוע_בדילוג[[#This Row],[וסת השבוע]]=1,0,IF(L1473="","",IF(L1473=0,IF(שבוע_בדילוג[[#This Row],[LengthofCycle]]=29,0,1),IF(L1473=1,IF(שבוע_בדילוג[[#This Row],[LengthofCycle]]+F1473=29*2,0,2),IF(L1473=2,IF(שבוע_בדילוג[[#This Row],[LengthofCycle]]+F1473+F1472=29*3,0,3),""))))))</f>
        <v/>
      </c>
      <c r="M1474" s="1" t="str">
        <f>IF(שבוע_בדילוג[[#This Row],[וסת השבוע]]=1,IF(שבוע_בדילוג[[#This Row],[וסת השבוע וההפלגה ביחד]]=1,M1473+1,0),IF(AND(שבוע_בדילוג[[#This Row],[CycleNumber]]&gt;B1473,שבוע_בדילוג[[#This Row],[CycleNumber]]&gt;1),IF(שבוע_בדילוג[[#This Row],[וסת השבוע פעיל?]]&lt;&gt;"",M1473+1,""),""))</f>
        <v/>
      </c>
      <c r="N1474" s="1" t="str">
        <f>IF(שבוע_בדילוג[[#This Row],[וסת השבוע פעיל?2]]="","",IF(AND(שבוע_בדילוג[[#This Row],[וסת השבוע פעיל?]]&lt;&gt;"",שבוע_בדילוג[[#This Row],[CycleNumber]]&lt;B1475,B1475&lt;&gt;"",שבוע_בדילוג[[#This Row],[וסת השבוע פעיל?]]&lt;3),IF(L1475=0,IF(AND(שבוע_בדילוג[[#This Row],[וסת השבוע פעיל?]]&gt;0,J1475=1),0,1),0),""))</f>
        <v/>
      </c>
      <c r="O1474" s="1" t="str">
        <f t="shared" si="112"/>
        <v/>
      </c>
      <c r="P1474" s="1" t="str">
        <f>IF(AND(שבוע_בדילוג[[#This Row],[חיזוי - שבוע]]=1,K1475=1),1,"")</f>
        <v/>
      </c>
      <c r="Q1474" s="1" t="str">
        <f>IF(AND(שבוע_בדילוג[[#This Row],[וסת השבוע פעיל?]]&lt;3,OR(שבוע_בדילוג[[#This Row],[CycleNumber]]&gt;B1475,B1475="")),1,"")</f>
        <v/>
      </c>
      <c r="R1474" s="1" t="str">
        <f>IF(AND(שבוע_בדילוג[[#This Row],[חיזוי - שבוע]]&lt;&gt;"",שבוע_בדילוג[[#This Row],[וסת השבוע פעיל?2]]=""),1,"")</f>
        <v/>
      </c>
      <c r="S1474" s="1" t="str">
        <f>IF(שבוע_בדילוג[[#This Row],[האישה קבעה וסת שבוע בדילוג?]]=1,IF(שבוע_בדילוג[[#This Row],[וסת השבוע פעיל?]]&lt;3,1,0),"")</f>
        <v/>
      </c>
      <c r="T147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4" s="1">
        <f t="shared" si="113"/>
        <v>0</v>
      </c>
      <c r="V1474" s="1">
        <f t="shared" si="114"/>
        <v>0</v>
      </c>
      <c r="W1474" s="1">
        <f t="shared" si="115"/>
        <v>0</v>
      </c>
      <c r="X1474" s="1" t="str">
        <f>IF(שבוע_בדילוג[[#This Row],[3 הפלגות זהות]]="","",IF(שבוע_בדילוג[[#This Row],[3 הפלגות זהות]]=1,שבוע_בדילוג[[#This Row],[LengthofCycle]],X1473))</f>
        <v/>
      </c>
      <c r="Z1474" s="1" t="str">
        <f>IF(OR(שבוע_בדילוג[[#This Row],[הווסת פעיל?]]=0,שבוע_בדילוג[[#This Row],[הווסת פעיל?]]=""),"",SUM(Z1473,שבוע_בדילוג[[#This Row],[הווסת פעיל?]]))</f>
        <v/>
      </c>
      <c r="AA1474" s="1" t="str">
        <f>IF(AND(שבוע_בדילוג[[#This Row],[כמה מחזורים עד עקירה]]&lt;&gt;"",Z1475=""),שבוע_בדילוג[[#This Row],[כמה מחזורים עד עקירה]],"")</f>
        <v/>
      </c>
      <c r="AB1474" s="1" t="str">
        <f>IF(AND(שבוע_בדילוג[[#This Row],[הווסת פעיל?]]=1,שבוע_בדילוג[[#This Row],[וסת קבוע אחרון]]&lt;&gt;X1473),שבוע_בדילוג[[#This Row],[וסת קבוע אחרון]],"")</f>
        <v/>
      </c>
      <c r="AC1474" s="1" t="str">
        <f>IF(AND(שבוע_בדילוג[[#This Row],[הווסת פעיל?]]=1,Y1473=0,שבוע_בדילוג[[#This Row],[וסת קבוע אחרון]]=X1473),שבוע_בדילוג[[#This Row],[וסת קבוע אחרון]],"")</f>
        <v/>
      </c>
      <c r="AD1474" s="1" t="str">
        <f>IF(AND(שבוע_בדילוג[[#This Row],[הווסת פעיל?]]=1,Y1473=0,שבוע_בדילוג[[#This Row],[וסת קבוע אחרון]]&lt;&gt;X1473),1,"")</f>
        <v/>
      </c>
      <c r="AE1474" s="1" t="str">
        <f>IF(AND(שבוע_בדילוג[[#This Row],[הווסת פעיל?]]&lt;&gt;"",B1475=1),שבוע_בדילוג[[#This Row],[CycleNumber]],"")</f>
        <v/>
      </c>
      <c r="AF1474" s="1" t="str">
        <f>IF(AND(שבוע_בדילוג[[#This Row],[הווסת פעיל?]]&lt;&gt;"",Y1473=""),שבוע_בדילוג[[#This Row],[CycleNumber]],"")</f>
        <v/>
      </c>
      <c r="AG1474" s="1" t="str">
        <f>IF(B1475=1,"",IF(שבוע_בדילוג[[#This Row],[הווסת פעיל?]]=1,IF(שבוע_בדילוג[[#This Row],[וסת קבוע אחרון]]=F1475,1,0),""))</f>
        <v/>
      </c>
      <c r="AH1474" s="1" t="str">
        <f>IF(B1475=1,"",IF(שבוע_בדילוג[[#This Row],[הווסת פעיל?]]=1,IF(OR(שבוע_בדילוג[[#This Row],[וסת קבוע אחרון]]=F1475,F1475=שבוע_בדילוג[[#This Row],[LengthofCycle]]),1,0),""))</f>
        <v/>
      </c>
      <c r="AI1474" s="1" t="str">
        <f>IF(B1475=1,"",IF(שבוע_בדילוג[[#This Row],[הווסת פעיל?]]=1,IF(OR(שבוע_בדילוג[[#This Row],[וסת קבוע אחרון]]=F1475,F1475=שבוע_בדילוג[[#This Row],[LengthofCycle]],AND(שבוע_בדילוג[[#This Row],[LengthofCycle]]&lt;&gt;שבוע_בדילוג[[#This Row],[וסת קבוע אחרון]],OR(F1475=28,F1475=29))),1,0),""))</f>
        <v/>
      </c>
      <c r="AJ1474" s="1" t="str">
        <f>IF(AND(שבוע_בדילוג[[#This Row],[הווסת פעיל?]]=1,B1475=1),1,"")</f>
        <v/>
      </c>
      <c r="AK1474" s="4">
        <f>IF(AND(שבוע_בדילוג[[#This Row],[הווסת פעיל?]]&lt;&gt;1,B1475&lt;&gt;1,B1475&lt;&gt;""),IF(שבוע_בדילוג[[#This Row],[LengthofCycle]]=F1475,1,0),"")</f>
        <v>0</v>
      </c>
      <c r="AL1474" s="4">
        <f>IF(AND(שבוע_בדילוג[[#This Row],[הווסת פעיל?]]&lt;&gt;1,B1475&lt;&gt;1,B1475&lt;&gt;""),IF(OR(שבוע_בדילוג[[#This Row],[LengthofCycle]]=F1475,F1475=29),1,0),"")</f>
        <v>0</v>
      </c>
      <c r="AM1474" s="4">
        <f>IF(AND(שבוע_בדילוג[[#This Row],[הווסת פעיל?]]&lt;&gt;1,B1475&lt;&gt;1,B1475&lt;&gt;""),IF(OR(שבוע_בדילוג[[#This Row],[LengthofCycle]]=F1475,F1475=29,F1475=28),1,0),"")</f>
        <v>0</v>
      </c>
    </row>
    <row r="1475" spans="1:39" x14ac:dyDescent="0.25">
      <c r="A1475" s="1" t="s">
        <v>175</v>
      </c>
      <c r="B1475" s="1">
        <v>9</v>
      </c>
      <c r="C1475" s="1">
        <v>0</v>
      </c>
      <c r="D1475" s="1">
        <v>1</v>
      </c>
      <c r="E1475" s="1">
        <v>0</v>
      </c>
      <c r="F1475" s="1">
        <v>27</v>
      </c>
      <c r="H1475" s="1">
        <f>שבוע_בדילוג[[#This Row],[LengthofCycle]]+1</f>
        <v>28</v>
      </c>
      <c r="I1475" s="1" t="str">
        <f>IF(IFERROR(LOOKUP(שבוע_בדילוג[[#This Row],[ClientID]],קביעויות[השבוע בדילוג]),FALSE)=שבוע_בדילוג[[#This Row],[ClientID]],1,"")</f>
        <v/>
      </c>
      <c r="J1475" s="1" t="str">
        <f>IF(AND(שבוע_בדילוג[[#This Row],[CycleNumber]]&gt;1,OR(B1476="",שבוע_בדילוג[[#This Row],[CycleNumber]]&gt;B1474)),IF(OR(AND(שבוע_בדילוג[[#This Row],[LengthofCycle]]=29,F1474=29),AND(שבוע_בדילוג[[#This Row],[LengthofCycle]]=36,F1474=36)),1,""),"")</f>
        <v/>
      </c>
      <c r="K1475" s="1" t="str">
        <f>IF(AND(שבוע_בדילוג[[#This Row],[וסת השבוע]]=1,J1474=1,שבוע_בדילוג[[#This Row],[CycleNumber]]&gt;B1474),1,"")</f>
        <v/>
      </c>
      <c r="L1475" s="1" t="str">
        <f>IF(שבוע_בדילוג[[#This Row],[CycleNumber]]=1,"",IF(שבוע_בדילוג[[#This Row],[וסת השבוע]]=1,0,IF(L1474="","",IF(L1474=0,IF(שבוע_בדילוג[[#This Row],[LengthofCycle]]=29,0,1),IF(L1474=1,IF(שבוע_בדילוג[[#This Row],[LengthofCycle]]+F1474=29*2,0,2),IF(L1474=2,IF(שבוע_בדילוג[[#This Row],[LengthofCycle]]+F1474+F1473=29*3,0,3),""))))))</f>
        <v/>
      </c>
      <c r="M1475" s="1" t="str">
        <f>IF(שבוע_בדילוג[[#This Row],[וסת השבוע]]=1,IF(שבוע_בדילוג[[#This Row],[וסת השבוע וההפלגה ביחד]]=1,M1474+1,0),IF(AND(שבוע_בדילוג[[#This Row],[CycleNumber]]&gt;B1474,שבוע_בדילוג[[#This Row],[CycleNumber]]&gt;1),IF(שבוע_בדילוג[[#This Row],[וסת השבוע פעיל?]]&lt;&gt;"",M1474+1,""),""))</f>
        <v/>
      </c>
      <c r="N1475" s="1" t="str">
        <f>IF(שבוע_בדילוג[[#This Row],[וסת השבוע פעיל?2]]="","",IF(AND(שבוע_בדילוג[[#This Row],[וסת השבוע פעיל?]]&lt;&gt;"",שבוע_בדילוג[[#This Row],[CycleNumber]]&lt;B1476,B1476&lt;&gt;"",שבוע_בדילוג[[#This Row],[וסת השבוע פעיל?]]&lt;3),IF(L1476=0,IF(AND(שבוע_בדילוג[[#This Row],[וסת השבוע פעיל?]]&gt;0,J1476=1),0,1),0),""))</f>
        <v/>
      </c>
      <c r="O1475" s="1" t="str">
        <f t="shared" si="112"/>
        <v/>
      </c>
      <c r="P1475" s="1" t="str">
        <f>IF(AND(שבוע_בדילוג[[#This Row],[חיזוי - שבוע]]=1,K1476=1),1,"")</f>
        <v/>
      </c>
      <c r="Q1475" s="1" t="str">
        <f>IF(AND(שבוע_בדילוג[[#This Row],[וסת השבוע פעיל?]]&lt;3,OR(שבוע_בדילוג[[#This Row],[CycleNumber]]&gt;B1476,B1476="")),1,"")</f>
        <v/>
      </c>
      <c r="R1475" s="1" t="str">
        <f>IF(AND(שבוע_בדילוג[[#This Row],[חיזוי - שבוע]]&lt;&gt;"",שבוע_בדילוג[[#This Row],[וסת השבוע פעיל?2]]=""),1,"")</f>
        <v/>
      </c>
      <c r="S1475" s="1" t="str">
        <f>IF(שבוע_בדילוג[[#This Row],[האישה קבעה וסת שבוע בדילוג?]]=1,IF(שבוע_בדילוג[[#This Row],[וסת השבוע פעיל?]]&lt;3,1,0),"")</f>
        <v/>
      </c>
      <c r="T147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5" s="1">
        <f t="shared" si="113"/>
        <v>0</v>
      </c>
      <c r="V1475" s="1">
        <f t="shared" si="114"/>
        <v>0</v>
      </c>
      <c r="W1475" s="1">
        <f t="shared" si="115"/>
        <v>0</v>
      </c>
      <c r="X1475" s="1" t="str">
        <f>IF(שבוע_בדילוג[[#This Row],[3 הפלגות זהות]]="","",IF(שבוע_בדילוג[[#This Row],[3 הפלגות זהות]]=1,שבוע_בדילוג[[#This Row],[LengthofCycle]],X1474))</f>
        <v/>
      </c>
      <c r="Z1475" s="1" t="str">
        <f>IF(OR(שבוע_בדילוג[[#This Row],[הווסת פעיל?]]=0,שבוע_בדילוג[[#This Row],[הווסת פעיל?]]=""),"",SUM(Z1474,שבוע_בדילוג[[#This Row],[הווסת פעיל?]]))</f>
        <v/>
      </c>
      <c r="AA1475" s="1" t="str">
        <f>IF(AND(שבוע_בדילוג[[#This Row],[כמה מחזורים עד עקירה]]&lt;&gt;"",Z1476=""),שבוע_בדילוג[[#This Row],[כמה מחזורים עד עקירה]],"")</f>
        <v/>
      </c>
      <c r="AB1475" s="1" t="str">
        <f>IF(AND(שבוע_בדילוג[[#This Row],[הווסת פעיל?]]=1,שבוע_בדילוג[[#This Row],[וסת קבוע אחרון]]&lt;&gt;X1474),שבוע_בדילוג[[#This Row],[וסת קבוע אחרון]],"")</f>
        <v/>
      </c>
      <c r="AC1475" s="1" t="str">
        <f>IF(AND(שבוע_בדילוג[[#This Row],[הווסת פעיל?]]=1,Y1474=0,שבוע_בדילוג[[#This Row],[וסת קבוע אחרון]]=X1474),שבוע_בדילוג[[#This Row],[וסת קבוע אחרון]],"")</f>
        <v/>
      </c>
      <c r="AD1475" s="1" t="str">
        <f>IF(AND(שבוע_בדילוג[[#This Row],[הווסת פעיל?]]=1,Y1474=0,שבוע_בדילוג[[#This Row],[וסת קבוע אחרון]]&lt;&gt;X1474),1,"")</f>
        <v/>
      </c>
      <c r="AE1475" s="1" t="str">
        <f>IF(AND(שבוע_בדילוג[[#This Row],[הווסת פעיל?]]&lt;&gt;"",B1476=1),שבוע_בדילוג[[#This Row],[CycleNumber]],"")</f>
        <v/>
      </c>
      <c r="AF1475" s="1" t="str">
        <f>IF(AND(שבוע_בדילוג[[#This Row],[הווסת פעיל?]]&lt;&gt;"",Y1474=""),שבוע_בדילוג[[#This Row],[CycleNumber]],"")</f>
        <v/>
      </c>
      <c r="AG1475" s="1" t="str">
        <f>IF(B1476=1,"",IF(שבוע_בדילוג[[#This Row],[הווסת פעיל?]]=1,IF(שבוע_בדילוג[[#This Row],[וסת קבוע אחרון]]=F1476,1,0),""))</f>
        <v/>
      </c>
      <c r="AH1475" s="1" t="str">
        <f>IF(B1476=1,"",IF(שבוע_בדילוג[[#This Row],[הווסת פעיל?]]=1,IF(OR(שבוע_בדילוג[[#This Row],[וסת קבוע אחרון]]=F1476,F1476=שבוע_בדילוג[[#This Row],[LengthofCycle]]),1,0),""))</f>
        <v/>
      </c>
      <c r="AI1475" s="1" t="str">
        <f>IF(B1476=1,"",IF(שבוע_בדילוג[[#This Row],[הווסת פעיל?]]=1,IF(OR(שבוע_בדילוג[[#This Row],[וסת קבוע אחרון]]=F1476,F1476=שבוע_בדילוג[[#This Row],[LengthofCycle]],AND(שבוע_בדילוג[[#This Row],[LengthofCycle]]&lt;&gt;שבוע_בדילוג[[#This Row],[וסת קבוע אחרון]],OR(F1476=28,F1476=29))),1,0),""))</f>
        <v/>
      </c>
      <c r="AJ1475" s="1" t="str">
        <f>IF(AND(שבוע_בדילוג[[#This Row],[הווסת פעיל?]]=1,B1476=1),1,"")</f>
        <v/>
      </c>
      <c r="AK1475" s="4">
        <f>IF(AND(שבוע_בדילוג[[#This Row],[הווסת פעיל?]]&lt;&gt;1,B1476&lt;&gt;1,B1476&lt;&gt;""),IF(שבוע_בדילוג[[#This Row],[LengthofCycle]]=F1476,1,0),"")</f>
        <v>0</v>
      </c>
      <c r="AL1475" s="4">
        <f>IF(AND(שבוע_בדילוג[[#This Row],[הווסת פעיל?]]&lt;&gt;1,B1476&lt;&gt;1,B1476&lt;&gt;""),IF(OR(שבוע_בדילוג[[#This Row],[LengthofCycle]]=F1476,F1476=29),1,0),"")</f>
        <v>0</v>
      </c>
      <c r="AM1475" s="4">
        <f>IF(AND(שבוע_בדילוג[[#This Row],[הווסת פעיל?]]&lt;&gt;1,B1476&lt;&gt;1,B1476&lt;&gt;""),IF(OR(שבוע_בדילוג[[#This Row],[LengthofCycle]]=F1476,F1476=29,F1476=28),1,0),"")</f>
        <v>0</v>
      </c>
    </row>
    <row r="1476" spans="1:39" x14ac:dyDescent="0.25">
      <c r="A1476" s="1" t="s">
        <v>175</v>
      </c>
      <c r="B1476" s="1">
        <v>10</v>
      </c>
      <c r="C1476" s="1">
        <v>0</v>
      </c>
      <c r="D1476" s="1">
        <v>1</v>
      </c>
      <c r="E1476" s="1">
        <v>0</v>
      </c>
      <c r="F1476" s="1">
        <v>35</v>
      </c>
      <c r="H1476" s="1">
        <f>שבוע_בדילוג[[#This Row],[LengthofCycle]]+1</f>
        <v>36</v>
      </c>
      <c r="I1476" s="1" t="str">
        <f>IF(IFERROR(LOOKUP(שבוע_בדילוג[[#This Row],[ClientID]],קביעויות[השבוע בדילוג]),FALSE)=שבוע_בדילוג[[#This Row],[ClientID]],1,"")</f>
        <v/>
      </c>
      <c r="J1476" s="1" t="str">
        <f>IF(AND(שבוע_בדילוג[[#This Row],[CycleNumber]]&gt;1,OR(B1477="",שבוע_בדילוג[[#This Row],[CycleNumber]]&gt;B1475)),IF(OR(AND(שבוע_בדילוג[[#This Row],[LengthofCycle]]=29,F1475=29),AND(שבוע_בדילוג[[#This Row],[LengthofCycle]]=36,F1475=36)),1,""),"")</f>
        <v/>
      </c>
      <c r="K1476" s="1" t="str">
        <f>IF(AND(שבוע_בדילוג[[#This Row],[וסת השבוע]]=1,J1475=1,שבוע_בדילוג[[#This Row],[CycleNumber]]&gt;B1475),1,"")</f>
        <v/>
      </c>
      <c r="L1476" s="1" t="str">
        <f>IF(שבוע_בדילוג[[#This Row],[CycleNumber]]=1,"",IF(שבוע_בדילוג[[#This Row],[וסת השבוע]]=1,0,IF(L1475="","",IF(L1475=0,IF(שבוע_בדילוג[[#This Row],[LengthofCycle]]=29,0,1),IF(L1475=1,IF(שבוע_בדילוג[[#This Row],[LengthofCycle]]+F1475=29*2,0,2),IF(L1475=2,IF(שבוע_בדילוג[[#This Row],[LengthofCycle]]+F1475+F1474=29*3,0,3),""))))))</f>
        <v/>
      </c>
      <c r="M1476" s="1" t="str">
        <f>IF(שבוע_בדילוג[[#This Row],[וסת השבוע]]=1,IF(שבוע_בדילוג[[#This Row],[וסת השבוע וההפלגה ביחד]]=1,M1475+1,0),IF(AND(שבוע_בדילוג[[#This Row],[CycleNumber]]&gt;B1475,שבוע_בדילוג[[#This Row],[CycleNumber]]&gt;1),IF(שבוע_בדילוג[[#This Row],[וסת השבוע פעיל?]]&lt;&gt;"",M1475+1,""),""))</f>
        <v/>
      </c>
      <c r="N1476" s="1" t="str">
        <f>IF(שבוע_בדילוג[[#This Row],[וסת השבוע פעיל?2]]="","",IF(AND(שבוע_בדילוג[[#This Row],[וסת השבוע פעיל?]]&lt;&gt;"",שבוע_בדילוג[[#This Row],[CycleNumber]]&lt;B1477,B1477&lt;&gt;"",שבוע_בדילוג[[#This Row],[וסת השבוע פעיל?]]&lt;3),IF(L1477=0,IF(AND(שבוע_בדילוג[[#This Row],[וסת השבוע פעיל?]]&gt;0,J1477=1),0,1),0),""))</f>
        <v/>
      </c>
      <c r="O1476" s="1" t="str">
        <f t="shared" si="112"/>
        <v/>
      </c>
      <c r="P1476" s="1" t="str">
        <f>IF(AND(שבוע_בדילוג[[#This Row],[חיזוי - שבוע]]=1,K1477=1),1,"")</f>
        <v/>
      </c>
      <c r="Q1476" s="1" t="str">
        <f>IF(AND(שבוע_בדילוג[[#This Row],[וסת השבוע פעיל?]]&lt;3,OR(שבוע_בדילוג[[#This Row],[CycleNumber]]&gt;B1477,B1477="")),1,"")</f>
        <v/>
      </c>
      <c r="R1476" s="1" t="str">
        <f>IF(AND(שבוע_בדילוג[[#This Row],[חיזוי - שבוע]]&lt;&gt;"",שבוע_בדילוג[[#This Row],[וסת השבוע פעיל?2]]=""),1,"")</f>
        <v/>
      </c>
      <c r="S1476" s="1" t="str">
        <f>IF(שבוע_בדילוג[[#This Row],[האישה קבעה וסת שבוע בדילוג?]]=1,IF(שבוע_בדילוג[[#This Row],[וסת השבוע פעיל?]]&lt;3,1,0),"")</f>
        <v/>
      </c>
      <c r="T147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6" s="1">
        <f t="shared" si="113"/>
        <v>0</v>
      </c>
      <c r="V1476" s="1">
        <f t="shared" si="114"/>
        <v>0</v>
      </c>
      <c r="W1476" s="1">
        <f t="shared" si="115"/>
        <v>0</v>
      </c>
      <c r="X1476" s="1" t="str">
        <f>IF(שבוע_בדילוג[[#This Row],[3 הפלגות זהות]]="","",IF(שבוע_בדילוג[[#This Row],[3 הפלגות זהות]]=1,שבוע_בדילוג[[#This Row],[LengthofCycle]],X1475))</f>
        <v/>
      </c>
      <c r="Z1476" s="1" t="str">
        <f>IF(OR(שבוע_בדילוג[[#This Row],[הווסת פעיל?]]=0,שבוע_בדילוג[[#This Row],[הווסת פעיל?]]=""),"",SUM(Z1475,שבוע_בדילוג[[#This Row],[הווסת פעיל?]]))</f>
        <v/>
      </c>
      <c r="AA1476" s="1" t="str">
        <f>IF(AND(שבוע_בדילוג[[#This Row],[כמה מחזורים עד עקירה]]&lt;&gt;"",Z1477=""),שבוע_בדילוג[[#This Row],[כמה מחזורים עד עקירה]],"")</f>
        <v/>
      </c>
      <c r="AB1476" s="1" t="str">
        <f>IF(AND(שבוע_בדילוג[[#This Row],[הווסת פעיל?]]=1,שבוע_בדילוג[[#This Row],[וסת קבוע אחרון]]&lt;&gt;X1475),שבוע_בדילוג[[#This Row],[וסת קבוע אחרון]],"")</f>
        <v/>
      </c>
      <c r="AC1476" s="1" t="str">
        <f>IF(AND(שבוע_בדילוג[[#This Row],[הווסת פעיל?]]=1,Y1475=0,שבוע_בדילוג[[#This Row],[וסת קבוע אחרון]]=X1475),שבוע_בדילוג[[#This Row],[וסת קבוע אחרון]],"")</f>
        <v/>
      </c>
      <c r="AD1476" s="1" t="str">
        <f>IF(AND(שבוע_בדילוג[[#This Row],[הווסת פעיל?]]=1,Y1475=0,שבוע_בדילוג[[#This Row],[וסת קבוע אחרון]]&lt;&gt;X1475),1,"")</f>
        <v/>
      </c>
      <c r="AE1476" s="1" t="str">
        <f>IF(AND(שבוע_בדילוג[[#This Row],[הווסת פעיל?]]&lt;&gt;"",B1477=1),שבוע_בדילוג[[#This Row],[CycleNumber]],"")</f>
        <v/>
      </c>
      <c r="AF1476" s="1" t="str">
        <f>IF(AND(שבוע_בדילוג[[#This Row],[הווסת פעיל?]]&lt;&gt;"",Y1475=""),שבוע_בדילוג[[#This Row],[CycleNumber]],"")</f>
        <v/>
      </c>
      <c r="AG1476" s="1" t="str">
        <f>IF(B1477=1,"",IF(שבוע_בדילוג[[#This Row],[הווסת פעיל?]]=1,IF(שבוע_בדילוג[[#This Row],[וסת קבוע אחרון]]=F1477,1,0),""))</f>
        <v/>
      </c>
      <c r="AH1476" s="1" t="str">
        <f>IF(B1477=1,"",IF(שבוע_בדילוג[[#This Row],[הווסת פעיל?]]=1,IF(OR(שבוע_בדילוג[[#This Row],[וסת קבוע אחרון]]=F1477,F1477=שבוע_בדילוג[[#This Row],[LengthofCycle]]),1,0),""))</f>
        <v/>
      </c>
      <c r="AI1476" s="1" t="str">
        <f>IF(B1477=1,"",IF(שבוע_בדילוג[[#This Row],[הווסת פעיל?]]=1,IF(OR(שבוע_בדילוג[[#This Row],[וסת קבוע אחרון]]=F1477,F1477=שבוע_בדילוג[[#This Row],[LengthofCycle]],AND(שבוע_בדילוג[[#This Row],[LengthofCycle]]&lt;&gt;שבוע_בדילוג[[#This Row],[וסת קבוע אחרון]],OR(F1477=28,F1477=29))),1,0),""))</f>
        <v/>
      </c>
      <c r="AJ1476" s="1" t="str">
        <f>IF(AND(שבוע_בדילוג[[#This Row],[הווסת פעיל?]]=1,B1477=1),1,"")</f>
        <v/>
      </c>
      <c r="AK1476" s="4">
        <f>IF(AND(שבוע_בדילוג[[#This Row],[הווסת פעיל?]]&lt;&gt;1,B1477&lt;&gt;1,B1477&lt;&gt;""),IF(שבוע_בדילוג[[#This Row],[LengthofCycle]]=F1477,1,0),"")</f>
        <v>0</v>
      </c>
      <c r="AL1476" s="4">
        <f>IF(AND(שבוע_בדילוג[[#This Row],[הווסת פעיל?]]&lt;&gt;1,B1477&lt;&gt;1,B1477&lt;&gt;""),IF(OR(שבוע_בדילוג[[#This Row],[LengthofCycle]]=F1477,F1477=29),1,0),"")</f>
        <v>0</v>
      </c>
      <c r="AM1476" s="4">
        <f>IF(AND(שבוע_בדילוג[[#This Row],[הווסת פעיל?]]&lt;&gt;1,B1477&lt;&gt;1,B1477&lt;&gt;""),IF(OR(שבוע_בדילוג[[#This Row],[LengthofCycle]]=F1477,F1477=29,F1477=28),1,0),"")</f>
        <v>0</v>
      </c>
    </row>
    <row r="1477" spans="1:39" x14ac:dyDescent="0.25">
      <c r="A1477" s="1" t="s">
        <v>175</v>
      </c>
      <c r="B1477" s="1">
        <v>11</v>
      </c>
      <c r="C1477" s="1">
        <v>0</v>
      </c>
      <c r="D1477" s="1">
        <v>1</v>
      </c>
      <c r="E1477" s="1">
        <v>0</v>
      </c>
      <c r="F1477" s="1">
        <v>38</v>
      </c>
      <c r="H1477" s="1">
        <f>שבוע_בדילוג[[#This Row],[LengthofCycle]]+1</f>
        <v>39</v>
      </c>
      <c r="I1477" s="1" t="str">
        <f>IF(IFERROR(LOOKUP(שבוע_בדילוג[[#This Row],[ClientID]],קביעויות[השבוע בדילוג]),FALSE)=שבוע_בדילוג[[#This Row],[ClientID]],1,"")</f>
        <v/>
      </c>
      <c r="J1477" s="1" t="str">
        <f>IF(AND(שבוע_בדילוג[[#This Row],[CycleNumber]]&gt;1,OR(B1478="",שבוע_בדילוג[[#This Row],[CycleNumber]]&gt;B1476)),IF(OR(AND(שבוע_בדילוג[[#This Row],[LengthofCycle]]=29,F1476=29),AND(שבוע_בדילוג[[#This Row],[LengthofCycle]]=36,F1476=36)),1,""),"")</f>
        <v/>
      </c>
      <c r="K1477" s="1" t="str">
        <f>IF(AND(שבוע_בדילוג[[#This Row],[וסת השבוע]]=1,J1476=1,שבוע_בדילוג[[#This Row],[CycleNumber]]&gt;B1476),1,"")</f>
        <v/>
      </c>
      <c r="L1477" s="1" t="str">
        <f>IF(שבוע_בדילוג[[#This Row],[CycleNumber]]=1,"",IF(שבוע_בדילוג[[#This Row],[וסת השבוע]]=1,0,IF(L1476="","",IF(L1476=0,IF(שבוע_בדילוג[[#This Row],[LengthofCycle]]=29,0,1),IF(L1476=1,IF(שבוע_בדילוג[[#This Row],[LengthofCycle]]+F1476=29*2,0,2),IF(L1476=2,IF(שבוע_בדילוג[[#This Row],[LengthofCycle]]+F1476+F1475=29*3,0,3),""))))))</f>
        <v/>
      </c>
      <c r="M1477" s="1" t="str">
        <f>IF(שבוע_בדילוג[[#This Row],[וסת השבוע]]=1,IF(שבוע_בדילוג[[#This Row],[וסת השבוע וההפלגה ביחד]]=1,M1476+1,0),IF(AND(שבוע_בדילוג[[#This Row],[CycleNumber]]&gt;B1476,שבוע_בדילוג[[#This Row],[CycleNumber]]&gt;1),IF(שבוע_בדילוג[[#This Row],[וסת השבוע פעיל?]]&lt;&gt;"",M1476+1,""),""))</f>
        <v/>
      </c>
      <c r="N1477" s="1" t="str">
        <f>IF(שבוע_בדילוג[[#This Row],[וסת השבוע פעיל?2]]="","",IF(AND(שבוע_בדילוג[[#This Row],[וסת השבוע פעיל?]]&lt;&gt;"",שבוע_בדילוג[[#This Row],[CycleNumber]]&lt;B1478,B1478&lt;&gt;"",שבוע_בדילוג[[#This Row],[וסת השבוע פעיל?]]&lt;3),IF(L1478=0,IF(AND(שבוע_בדילוג[[#This Row],[וסת השבוע פעיל?]]&gt;0,J1478=1),0,1),0),""))</f>
        <v/>
      </c>
      <c r="O1477" s="1" t="str">
        <f t="shared" si="112"/>
        <v/>
      </c>
      <c r="P1477" s="1" t="str">
        <f>IF(AND(שבוע_בדילוג[[#This Row],[חיזוי - שבוע]]=1,K1478=1),1,"")</f>
        <v/>
      </c>
      <c r="Q1477" s="1" t="str">
        <f>IF(AND(שבוע_בדילוג[[#This Row],[וסת השבוע פעיל?]]&lt;3,OR(שבוע_בדילוג[[#This Row],[CycleNumber]]&gt;B1478,B1478="")),1,"")</f>
        <v/>
      </c>
      <c r="R1477" s="1" t="str">
        <f>IF(AND(שבוע_בדילוג[[#This Row],[חיזוי - שבוע]]&lt;&gt;"",שבוע_בדילוג[[#This Row],[וסת השבוע פעיל?2]]=""),1,"")</f>
        <v/>
      </c>
      <c r="S1477" s="1" t="str">
        <f>IF(שבוע_בדילוג[[#This Row],[האישה קבעה וסת שבוע בדילוג?]]=1,IF(שבוע_בדילוג[[#This Row],[וסת השבוע פעיל?]]&lt;3,1,0),"")</f>
        <v/>
      </c>
      <c r="T147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7" s="1">
        <f t="shared" si="113"/>
        <v>0</v>
      </c>
      <c r="V1477" s="1">
        <f t="shared" si="114"/>
        <v>0</v>
      </c>
      <c r="W1477" s="1">
        <f t="shared" si="115"/>
        <v>0</v>
      </c>
      <c r="X1477" s="1" t="str">
        <f>IF(שבוע_בדילוג[[#This Row],[3 הפלגות זהות]]="","",IF(שבוע_בדילוג[[#This Row],[3 הפלגות זהות]]=1,שבוע_בדילוג[[#This Row],[LengthofCycle]],X1476))</f>
        <v/>
      </c>
      <c r="Z1477" s="1" t="str">
        <f>IF(OR(שבוע_בדילוג[[#This Row],[הווסת פעיל?]]=0,שבוע_בדילוג[[#This Row],[הווסת פעיל?]]=""),"",SUM(Z1476,שבוע_בדילוג[[#This Row],[הווסת פעיל?]]))</f>
        <v/>
      </c>
      <c r="AA1477" s="1" t="str">
        <f>IF(AND(שבוע_בדילוג[[#This Row],[כמה מחזורים עד עקירה]]&lt;&gt;"",Z1478=""),שבוע_בדילוג[[#This Row],[כמה מחזורים עד עקירה]],"")</f>
        <v/>
      </c>
      <c r="AB1477" s="1" t="str">
        <f>IF(AND(שבוע_בדילוג[[#This Row],[הווסת פעיל?]]=1,שבוע_בדילוג[[#This Row],[וסת קבוע אחרון]]&lt;&gt;X1476),שבוע_בדילוג[[#This Row],[וסת קבוע אחרון]],"")</f>
        <v/>
      </c>
      <c r="AC1477" s="1" t="str">
        <f>IF(AND(שבוע_בדילוג[[#This Row],[הווסת פעיל?]]=1,Y1476=0,שבוע_בדילוג[[#This Row],[וסת קבוע אחרון]]=X1476),שבוע_בדילוג[[#This Row],[וסת קבוע אחרון]],"")</f>
        <v/>
      </c>
      <c r="AD1477" s="1" t="str">
        <f>IF(AND(שבוע_בדילוג[[#This Row],[הווסת פעיל?]]=1,Y1476=0,שבוע_בדילוג[[#This Row],[וסת קבוע אחרון]]&lt;&gt;X1476),1,"")</f>
        <v/>
      </c>
      <c r="AE1477" s="1" t="str">
        <f>IF(AND(שבוע_בדילוג[[#This Row],[הווסת פעיל?]]&lt;&gt;"",B1478=1),שבוע_בדילוג[[#This Row],[CycleNumber]],"")</f>
        <v/>
      </c>
      <c r="AF1477" s="1" t="str">
        <f>IF(AND(שבוע_בדילוג[[#This Row],[הווסת פעיל?]]&lt;&gt;"",Y1476=""),שבוע_בדילוג[[#This Row],[CycleNumber]],"")</f>
        <v/>
      </c>
      <c r="AG1477" s="1" t="str">
        <f>IF(B1478=1,"",IF(שבוע_בדילוג[[#This Row],[הווסת פעיל?]]=1,IF(שבוע_בדילוג[[#This Row],[וסת קבוע אחרון]]=F1478,1,0),""))</f>
        <v/>
      </c>
      <c r="AH1477" s="1" t="str">
        <f>IF(B1478=1,"",IF(שבוע_בדילוג[[#This Row],[הווסת פעיל?]]=1,IF(OR(שבוע_בדילוג[[#This Row],[וסת קבוע אחרון]]=F1478,F1478=שבוע_בדילוג[[#This Row],[LengthofCycle]]),1,0),""))</f>
        <v/>
      </c>
      <c r="AI1477" s="1" t="str">
        <f>IF(B1478=1,"",IF(שבוע_בדילוג[[#This Row],[הווסת פעיל?]]=1,IF(OR(שבוע_בדילוג[[#This Row],[וסת קבוע אחרון]]=F1478,F1478=שבוע_בדילוג[[#This Row],[LengthofCycle]],AND(שבוע_בדילוג[[#This Row],[LengthofCycle]]&lt;&gt;שבוע_בדילוג[[#This Row],[וסת קבוע אחרון]],OR(F1478=28,F1478=29))),1,0),""))</f>
        <v/>
      </c>
      <c r="AJ1477" s="1" t="str">
        <f>IF(AND(שבוע_בדילוג[[#This Row],[הווסת פעיל?]]=1,B1478=1),1,"")</f>
        <v/>
      </c>
      <c r="AK1477" s="4">
        <f>IF(AND(שבוע_בדילוג[[#This Row],[הווסת פעיל?]]&lt;&gt;1,B1478&lt;&gt;1,B1478&lt;&gt;""),IF(שבוע_בדילוג[[#This Row],[LengthofCycle]]=F1478,1,0),"")</f>
        <v>0</v>
      </c>
      <c r="AL1477" s="4">
        <f>IF(AND(שבוע_בדילוג[[#This Row],[הווסת פעיל?]]&lt;&gt;1,B1478&lt;&gt;1,B1478&lt;&gt;""),IF(OR(שבוע_בדילוג[[#This Row],[LengthofCycle]]=F1478,F1478=29),1,0),"")</f>
        <v>0</v>
      </c>
      <c r="AM1477" s="4">
        <f>IF(AND(שבוע_בדילוג[[#This Row],[הווסת פעיל?]]&lt;&gt;1,B1478&lt;&gt;1,B1478&lt;&gt;""),IF(OR(שבוע_בדילוג[[#This Row],[LengthofCycle]]=F1478,F1478=29,F1478=28),1,0),"")</f>
        <v>1</v>
      </c>
    </row>
    <row r="1478" spans="1:39" x14ac:dyDescent="0.25">
      <c r="A1478" s="1" t="s">
        <v>175</v>
      </c>
      <c r="B1478" s="1">
        <v>12</v>
      </c>
      <c r="C1478" s="1">
        <v>0</v>
      </c>
      <c r="D1478" s="1">
        <v>1</v>
      </c>
      <c r="E1478" s="1">
        <v>0</v>
      </c>
      <c r="F1478" s="1">
        <v>28</v>
      </c>
      <c r="H1478" s="1">
        <f>שבוע_בדילוג[[#This Row],[LengthofCycle]]+1</f>
        <v>29</v>
      </c>
      <c r="I1478" s="1" t="str">
        <f>IF(IFERROR(LOOKUP(שבוע_בדילוג[[#This Row],[ClientID]],קביעויות[השבוע בדילוג]),FALSE)=שבוע_בדילוג[[#This Row],[ClientID]],1,"")</f>
        <v/>
      </c>
      <c r="J1478" s="1" t="str">
        <f>IF(AND(שבוע_בדילוג[[#This Row],[CycleNumber]]&gt;1,OR(B1479="",שבוע_בדילוג[[#This Row],[CycleNumber]]&gt;B1477)),IF(OR(AND(שבוע_בדילוג[[#This Row],[LengthofCycle]]=29,F1477=29),AND(שבוע_בדילוג[[#This Row],[LengthofCycle]]=36,F1477=36)),1,""),"")</f>
        <v/>
      </c>
      <c r="K1478" s="1" t="str">
        <f>IF(AND(שבוע_בדילוג[[#This Row],[וסת השבוע]]=1,J1477=1,שבוע_בדילוג[[#This Row],[CycleNumber]]&gt;B1477),1,"")</f>
        <v/>
      </c>
      <c r="L1478" s="1" t="str">
        <f>IF(שבוע_בדילוג[[#This Row],[CycleNumber]]=1,"",IF(שבוע_בדילוג[[#This Row],[וסת השבוע]]=1,0,IF(L1477="","",IF(L1477=0,IF(שבוע_בדילוג[[#This Row],[LengthofCycle]]=29,0,1),IF(L1477=1,IF(שבוע_בדילוג[[#This Row],[LengthofCycle]]+F1477=29*2,0,2),IF(L1477=2,IF(שבוע_בדילוג[[#This Row],[LengthofCycle]]+F1477+F1476=29*3,0,3),""))))))</f>
        <v/>
      </c>
      <c r="M1478" s="1" t="str">
        <f>IF(שבוע_בדילוג[[#This Row],[וסת השבוע]]=1,IF(שבוע_בדילוג[[#This Row],[וסת השבוע וההפלגה ביחד]]=1,M1477+1,0),IF(AND(שבוע_בדילוג[[#This Row],[CycleNumber]]&gt;B1477,שבוע_בדילוג[[#This Row],[CycleNumber]]&gt;1),IF(שבוע_בדילוג[[#This Row],[וסת השבוע פעיל?]]&lt;&gt;"",M1477+1,""),""))</f>
        <v/>
      </c>
      <c r="N1478" s="1" t="str">
        <f>IF(שבוע_בדילוג[[#This Row],[וסת השבוע פעיל?2]]="","",IF(AND(שבוע_בדילוג[[#This Row],[וסת השבוע פעיל?]]&lt;&gt;"",שבוע_בדילוג[[#This Row],[CycleNumber]]&lt;B1479,B1479&lt;&gt;"",שבוע_בדילוג[[#This Row],[וסת השבוע פעיל?]]&lt;3),IF(L1479=0,IF(AND(שבוע_בדילוג[[#This Row],[וסת השבוע פעיל?]]&gt;0,J1479=1),0,1),0),""))</f>
        <v/>
      </c>
      <c r="O1478" s="1" t="str">
        <f t="shared" si="112"/>
        <v/>
      </c>
      <c r="P1478" s="1" t="str">
        <f>IF(AND(שבוע_בדילוג[[#This Row],[חיזוי - שבוע]]=1,K1479=1),1,"")</f>
        <v/>
      </c>
      <c r="Q1478" s="1" t="str">
        <f>IF(AND(שבוע_בדילוג[[#This Row],[וסת השבוע פעיל?]]&lt;3,OR(שבוע_בדילוג[[#This Row],[CycleNumber]]&gt;B1479,B1479="")),1,"")</f>
        <v/>
      </c>
      <c r="R1478" s="1" t="str">
        <f>IF(AND(שבוע_בדילוג[[#This Row],[חיזוי - שבוע]]&lt;&gt;"",שבוע_בדילוג[[#This Row],[וסת השבוע פעיל?2]]=""),1,"")</f>
        <v/>
      </c>
      <c r="S1478" s="1" t="str">
        <f>IF(שבוע_בדילוג[[#This Row],[האישה קבעה וסת שבוע בדילוג?]]=1,IF(שבוע_בדילוג[[#This Row],[וסת השבוע פעיל?]]&lt;3,1,0),"")</f>
        <v/>
      </c>
      <c r="T147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8" s="1">
        <f t="shared" si="113"/>
        <v>0</v>
      </c>
      <c r="V1478" s="1">
        <f t="shared" si="114"/>
        <v>0</v>
      </c>
      <c r="W1478" s="1">
        <f t="shared" si="115"/>
        <v>0</v>
      </c>
      <c r="X1478" s="1" t="str">
        <f>IF(שבוע_בדילוג[[#This Row],[3 הפלגות זהות]]="","",IF(שבוע_בדילוג[[#This Row],[3 הפלגות זהות]]=1,שבוע_בדילוג[[#This Row],[LengthofCycle]],X1477))</f>
        <v/>
      </c>
      <c r="Z1478" s="1" t="str">
        <f>IF(OR(שבוע_בדילוג[[#This Row],[הווסת פעיל?]]=0,שבוע_בדילוג[[#This Row],[הווסת פעיל?]]=""),"",SUM(Z1477,שבוע_בדילוג[[#This Row],[הווסת פעיל?]]))</f>
        <v/>
      </c>
      <c r="AA1478" s="1" t="str">
        <f>IF(AND(שבוע_בדילוג[[#This Row],[כמה מחזורים עד עקירה]]&lt;&gt;"",Z1479=""),שבוע_בדילוג[[#This Row],[כמה מחזורים עד עקירה]],"")</f>
        <v/>
      </c>
      <c r="AB1478" s="1" t="str">
        <f>IF(AND(שבוע_בדילוג[[#This Row],[הווסת פעיל?]]=1,שבוע_בדילוג[[#This Row],[וסת קבוע אחרון]]&lt;&gt;X1477),שבוע_בדילוג[[#This Row],[וסת קבוע אחרון]],"")</f>
        <v/>
      </c>
      <c r="AC1478" s="1" t="str">
        <f>IF(AND(שבוע_בדילוג[[#This Row],[הווסת פעיל?]]=1,Y1477=0,שבוע_בדילוג[[#This Row],[וסת קבוע אחרון]]=X1477),שבוע_בדילוג[[#This Row],[וסת קבוע אחרון]],"")</f>
        <v/>
      </c>
      <c r="AD1478" s="1" t="str">
        <f>IF(AND(שבוע_בדילוג[[#This Row],[הווסת פעיל?]]=1,Y1477=0,שבוע_בדילוג[[#This Row],[וסת קבוע אחרון]]&lt;&gt;X1477),1,"")</f>
        <v/>
      </c>
      <c r="AE1478" s="1" t="str">
        <f>IF(AND(שבוע_בדילוג[[#This Row],[הווסת פעיל?]]&lt;&gt;"",B1479=1),שבוע_בדילוג[[#This Row],[CycleNumber]],"")</f>
        <v/>
      </c>
      <c r="AF1478" s="1" t="str">
        <f>IF(AND(שבוע_בדילוג[[#This Row],[הווסת פעיל?]]&lt;&gt;"",Y1477=""),שבוע_בדילוג[[#This Row],[CycleNumber]],"")</f>
        <v/>
      </c>
      <c r="AG1478" s="1" t="str">
        <f>IF(B1479=1,"",IF(שבוע_בדילוג[[#This Row],[הווסת פעיל?]]=1,IF(שבוע_בדילוג[[#This Row],[וסת קבוע אחרון]]=F1479,1,0),""))</f>
        <v/>
      </c>
      <c r="AH1478" s="1" t="str">
        <f>IF(B1479=1,"",IF(שבוע_בדילוג[[#This Row],[הווסת פעיל?]]=1,IF(OR(שבוע_בדילוג[[#This Row],[וסת קבוע אחרון]]=F1479,F1479=שבוע_בדילוג[[#This Row],[LengthofCycle]]),1,0),""))</f>
        <v/>
      </c>
      <c r="AI1478" s="1" t="str">
        <f>IF(B1479=1,"",IF(שבוע_בדילוג[[#This Row],[הווסת פעיל?]]=1,IF(OR(שבוע_בדילוג[[#This Row],[וסת קבוע אחרון]]=F1479,F1479=שבוע_בדילוג[[#This Row],[LengthofCycle]],AND(שבוע_בדילוג[[#This Row],[LengthofCycle]]&lt;&gt;שבוע_בדילוג[[#This Row],[וסת קבוע אחרון]],OR(F1479=28,F1479=29))),1,0),""))</f>
        <v/>
      </c>
      <c r="AJ1478" s="1" t="str">
        <f>IF(AND(שבוע_בדילוג[[#This Row],[הווסת פעיל?]]=1,B1479=1),1,"")</f>
        <v/>
      </c>
      <c r="AK1478" s="4">
        <f>IF(AND(שבוע_בדילוג[[#This Row],[הווסת פעיל?]]&lt;&gt;1,B1479&lt;&gt;1,B1479&lt;&gt;""),IF(שבוע_בדילוג[[#This Row],[LengthofCycle]]=F1479,1,0),"")</f>
        <v>0</v>
      </c>
      <c r="AL1478" s="4">
        <f>IF(AND(שבוע_בדילוג[[#This Row],[הווסת פעיל?]]&lt;&gt;1,B1479&lt;&gt;1,B1479&lt;&gt;""),IF(OR(שבוע_בדילוג[[#This Row],[LengthofCycle]]=F1479,F1479=29),1,0),"")</f>
        <v>0</v>
      </c>
      <c r="AM1478" s="4">
        <f>IF(AND(שבוע_בדילוג[[#This Row],[הווסת פעיל?]]&lt;&gt;1,B1479&lt;&gt;1,B1479&lt;&gt;""),IF(OR(שבוע_בדילוג[[#This Row],[LengthofCycle]]=F1479,F1479=29,F1479=28),1,0),"")</f>
        <v>0</v>
      </c>
    </row>
    <row r="1479" spans="1:39" x14ac:dyDescent="0.25">
      <c r="A1479" s="1" t="s">
        <v>175</v>
      </c>
      <c r="B1479" s="1">
        <v>13</v>
      </c>
      <c r="C1479" s="1">
        <v>0</v>
      </c>
      <c r="D1479" s="1">
        <v>1</v>
      </c>
      <c r="E1479" s="1">
        <v>0</v>
      </c>
      <c r="F1479" s="1">
        <v>30</v>
      </c>
      <c r="H1479" s="1">
        <f>שבוע_בדילוג[[#This Row],[LengthofCycle]]+1</f>
        <v>31</v>
      </c>
      <c r="I1479" s="1" t="str">
        <f>IF(IFERROR(LOOKUP(שבוע_בדילוג[[#This Row],[ClientID]],קביעויות[השבוע בדילוג]),FALSE)=שבוע_בדילוג[[#This Row],[ClientID]],1,"")</f>
        <v/>
      </c>
      <c r="J1479" s="1" t="str">
        <f>IF(AND(שבוע_בדילוג[[#This Row],[CycleNumber]]&gt;1,OR(B1480="",שבוע_בדילוג[[#This Row],[CycleNumber]]&gt;B1478)),IF(OR(AND(שבוע_בדילוג[[#This Row],[LengthofCycle]]=29,F1478=29),AND(שבוע_בדילוג[[#This Row],[LengthofCycle]]=36,F1478=36)),1,""),"")</f>
        <v/>
      </c>
      <c r="K1479" s="1" t="str">
        <f>IF(AND(שבוע_בדילוג[[#This Row],[וסת השבוע]]=1,J1478=1,שבוע_בדילוג[[#This Row],[CycleNumber]]&gt;B1478),1,"")</f>
        <v/>
      </c>
      <c r="L1479" s="1" t="str">
        <f>IF(שבוע_בדילוג[[#This Row],[CycleNumber]]=1,"",IF(שבוע_בדילוג[[#This Row],[וסת השבוע]]=1,0,IF(L1478="","",IF(L1478=0,IF(שבוע_בדילוג[[#This Row],[LengthofCycle]]=29,0,1),IF(L1478=1,IF(שבוע_בדילוג[[#This Row],[LengthofCycle]]+F1478=29*2,0,2),IF(L1478=2,IF(שבוע_בדילוג[[#This Row],[LengthofCycle]]+F1478+F1477=29*3,0,3),""))))))</f>
        <v/>
      </c>
      <c r="M1479" s="1" t="str">
        <f>IF(שבוע_בדילוג[[#This Row],[וסת השבוע]]=1,IF(שבוע_בדילוג[[#This Row],[וסת השבוע וההפלגה ביחד]]=1,M1478+1,0),IF(AND(שבוע_בדילוג[[#This Row],[CycleNumber]]&gt;B1478,שבוע_בדילוג[[#This Row],[CycleNumber]]&gt;1),IF(שבוע_בדילוג[[#This Row],[וסת השבוע פעיל?]]&lt;&gt;"",M1478+1,""),""))</f>
        <v/>
      </c>
      <c r="N1479" s="1" t="str">
        <f>IF(שבוע_בדילוג[[#This Row],[וסת השבוע פעיל?2]]="","",IF(AND(שבוע_בדילוג[[#This Row],[וסת השבוע פעיל?]]&lt;&gt;"",שבוע_בדילוג[[#This Row],[CycleNumber]]&lt;B1480,B1480&lt;&gt;"",שבוע_בדילוג[[#This Row],[וסת השבוע פעיל?]]&lt;3),IF(L1480=0,IF(AND(שבוע_בדילוג[[#This Row],[וסת השבוע פעיל?]]&gt;0,J1480=1),0,1),0),""))</f>
        <v/>
      </c>
      <c r="O1479" s="1" t="str">
        <f t="shared" si="112"/>
        <v/>
      </c>
      <c r="P1479" s="1" t="str">
        <f>IF(AND(שבוע_בדילוג[[#This Row],[חיזוי - שבוע]]=1,K1480=1),1,"")</f>
        <v/>
      </c>
      <c r="Q1479" s="1" t="str">
        <f>IF(AND(שבוע_בדילוג[[#This Row],[וסת השבוע פעיל?]]&lt;3,OR(שבוע_בדילוג[[#This Row],[CycleNumber]]&gt;B1480,B1480="")),1,"")</f>
        <v/>
      </c>
      <c r="R1479" s="1" t="str">
        <f>IF(AND(שבוע_בדילוג[[#This Row],[חיזוי - שבוע]]&lt;&gt;"",שבוע_בדילוג[[#This Row],[וסת השבוע פעיל?2]]=""),1,"")</f>
        <v/>
      </c>
      <c r="S1479" s="1" t="str">
        <f>IF(שבוע_בדילוג[[#This Row],[האישה קבעה וסת שבוע בדילוג?]]=1,IF(שבוע_בדילוג[[#This Row],[וסת השבוע פעיל?]]&lt;3,1,0),"")</f>
        <v/>
      </c>
      <c r="T147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79" s="1">
        <f t="shared" si="113"/>
        <v>0</v>
      </c>
      <c r="V1479" s="1">
        <f t="shared" si="114"/>
        <v>0</v>
      </c>
      <c r="W1479" s="1">
        <f t="shared" si="115"/>
        <v>0</v>
      </c>
      <c r="X1479" s="1" t="str">
        <f>IF(שבוע_בדילוג[[#This Row],[3 הפלגות זהות]]="","",IF(שבוע_בדילוג[[#This Row],[3 הפלגות זהות]]=1,שבוע_בדילוג[[#This Row],[LengthofCycle]],X1478))</f>
        <v/>
      </c>
      <c r="Z1479" s="1" t="str">
        <f>IF(OR(שבוע_בדילוג[[#This Row],[הווסת פעיל?]]=0,שבוע_בדילוג[[#This Row],[הווסת פעיל?]]=""),"",SUM(Z1478,שבוע_בדילוג[[#This Row],[הווסת פעיל?]]))</f>
        <v/>
      </c>
      <c r="AA1479" s="1" t="str">
        <f>IF(AND(שבוע_בדילוג[[#This Row],[כמה מחזורים עד עקירה]]&lt;&gt;"",Z1480=""),שבוע_בדילוג[[#This Row],[כמה מחזורים עד עקירה]],"")</f>
        <v/>
      </c>
      <c r="AB1479" s="1" t="str">
        <f>IF(AND(שבוע_בדילוג[[#This Row],[הווסת פעיל?]]=1,שבוע_בדילוג[[#This Row],[וסת קבוע אחרון]]&lt;&gt;X1478),שבוע_בדילוג[[#This Row],[וסת קבוע אחרון]],"")</f>
        <v/>
      </c>
      <c r="AC1479" s="1" t="str">
        <f>IF(AND(שבוע_בדילוג[[#This Row],[הווסת פעיל?]]=1,Y1478=0,שבוע_בדילוג[[#This Row],[וסת קבוע אחרון]]=X1478),שבוע_בדילוג[[#This Row],[וסת קבוע אחרון]],"")</f>
        <v/>
      </c>
      <c r="AD1479" s="1" t="str">
        <f>IF(AND(שבוע_בדילוג[[#This Row],[הווסת פעיל?]]=1,Y1478=0,שבוע_בדילוג[[#This Row],[וסת קבוע אחרון]]&lt;&gt;X1478),1,"")</f>
        <v/>
      </c>
      <c r="AE1479" s="1" t="str">
        <f>IF(AND(שבוע_בדילוג[[#This Row],[הווסת פעיל?]]&lt;&gt;"",B1480=1),שבוע_בדילוג[[#This Row],[CycleNumber]],"")</f>
        <v/>
      </c>
      <c r="AF1479" s="1" t="str">
        <f>IF(AND(שבוע_בדילוג[[#This Row],[הווסת פעיל?]]&lt;&gt;"",Y1478=""),שבוע_בדילוג[[#This Row],[CycleNumber]],"")</f>
        <v/>
      </c>
      <c r="AG1479" s="1" t="str">
        <f>IF(B1480=1,"",IF(שבוע_בדילוג[[#This Row],[הווסת פעיל?]]=1,IF(שבוע_בדילוג[[#This Row],[וסת קבוע אחרון]]=F1480,1,0),""))</f>
        <v/>
      </c>
      <c r="AH1479" s="1" t="str">
        <f>IF(B1480=1,"",IF(שבוע_בדילוג[[#This Row],[הווסת פעיל?]]=1,IF(OR(שבוע_בדילוג[[#This Row],[וסת קבוע אחרון]]=F1480,F1480=שבוע_בדילוג[[#This Row],[LengthofCycle]]),1,0),""))</f>
        <v/>
      </c>
      <c r="AI1479" s="1" t="str">
        <f>IF(B1480=1,"",IF(שבוע_בדילוג[[#This Row],[הווסת פעיל?]]=1,IF(OR(שבוע_בדילוג[[#This Row],[וסת קבוע אחרון]]=F1480,F1480=שבוע_בדילוג[[#This Row],[LengthofCycle]],AND(שבוע_בדילוג[[#This Row],[LengthofCycle]]&lt;&gt;שבוע_בדילוג[[#This Row],[וסת קבוע אחרון]],OR(F1480=28,F1480=29))),1,0),""))</f>
        <v/>
      </c>
      <c r="AJ1479" s="1" t="str">
        <f>IF(AND(שבוע_בדילוג[[#This Row],[הווסת פעיל?]]=1,B1480=1),1,"")</f>
        <v/>
      </c>
      <c r="AK1479" s="4">
        <f>IF(AND(שבוע_בדילוג[[#This Row],[הווסת פעיל?]]&lt;&gt;1,B1480&lt;&gt;1,B1480&lt;&gt;""),IF(שבוע_בדילוג[[#This Row],[LengthofCycle]]=F1480,1,0),"")</f>
        <v>0</v>
      </c>
      <c r="AL1479" s="4">
        <f>IF(AND(שבוע_בדילוג[[#This Row],[הווסת פעיל?]]&lt;&gt;1,B1480&lt;&gt;1,B1480&lt;&gt;""),IF(OR(שבוע_בדילוג[[#This Row],[LengthofCycle]]=F1480,F1480=29),1,0),"")</f>
        <v>0</v>
      </c>
      <c r="AM1479" s="4">
        <f>IF(AND(שבוע_בדילוג[[#This Row],[הווסת פעיל?]]&lt;&gt;1,B1480&lt;&gt;1,B1480&lt;&gt;""),IF(OR(שבוע_בדילוג[[#This Row],[LengthofCycle]]=F1480,F1480=29,F1480=28),1,0),"")</f>
        <v>0</v>
      </c>
    </row>
    <row r="1480" spans="1:39" x14ac:dyDescent="0.25">
      <c r="A1480" s="1" t="s">
        <v>175</v>
      </c>
      <c r="B1480" s="1">
        <v>14</v>
      </c>
      <c r="C1480" s="1">
        <v>0</v>
      </c>
      <c r="D1480" s="1">
        <v>1</v>
      </c>
      <c r="E1480" s="1">
        <v>0</v>
      </c>
      <c r="F1480" s="1">
        <v>31</v>
      </c>
      <c r="H1480" s="1">
        <f>שבוע_בדילוג[[#This Row],[LengthofCycle]]+1</f>
        <v>32</v>
      </c>
      <c r="I1480" s="1" t="str">
        <f>IF(IFERROR(LOOKUP(שבוע_בדילוג[[#This Row],[ClientID]],קביעויות[השבוע בדילוג]),FALSE)=שבוע_בדילוג[[#This Row],[ClientID]],1,"")</f>
        <v/>
      </c>
      <c r="J1480" s="1" t="str">
        <f>IF(AND(שבוע_בדילוג[[#This Row],[CycleNumber]]&gt;1,OR(B1481="",שבוע_בדילוג[[#This Row],[CycleNumber]]&gt;B1479)),IF(OR(AND(שבוע_בדילוג[[#This Row],[LengthofCycle]]=29,F1479=29),AND(שבוע_בדילוג[[#This Row],[LengthofCycle]]=36,F1479=36)),1,""),"")</f>
        <v/>
      </c>
      <c r="K1480" s="1" t="str">
        <f>IF(AND(שבוע_בדילוג[[#This Row],[וסת השבוע]]=1,J1479=1,שבוע_בדילוג[[#This Row],[CycleNumber]]&gt;B1479),1,"")</f>
        <v/>
      </c>
      <c r="L1480" s="1" t="str">
        <f>IF(שבוע_בדילוג[[#This Row],[CycleNumber]]=1,"",IF(שבוע_בדילוג[[#This Row],[וסת השבוע]]=1,0,IF(L1479="","",IF(L1479=0,IF(שבוע_בדילוג[[#This Row],[LengthofCycle]]=29,0,1),IF(L1479=1,IF(שבוע_בדילוג[[#This Row],[LengthofCycle]]+F1479=29*2,0,2),IF(L1479=2,IF(שבוע_בדילוג[[#This Row],[LengthofCycle]]+F1479+F1478=29*3,0,3),""))))))</f>
        <v/>
      </c>
      <c r="M1480" s="1" t="str">
        <f>IF(שבוע_בדילוג[[#This Row],[וסת השבוע]]=1,IF(שבוע_בדילוג[[#This Row],[וסת השבוע וההפלגה ביחד]]=1,M1479+1,0),IF(AND(שבוע_בדילוג[[#This Row],[CycleNumber]]&gt;B1479,שבוע_בדילוג[[#This Row],[CycleNumber]]&gt;1),IF(שבוע_בדילוג[[#This Row],[וסת השבוע פעיל?]]&lt;&gt;"",M1479+1,""),""))</f>
        <v/>
      </c>
      <c r="N1480" s="1" t="str">
        <f>IF(שבוע_בדילוג[[#This Row],[וסת השבוע פעיל?2]]="","",IF(AND(שבוע_בדילוג[[#This Row],[וסת השבוע פעיל?]]&lt;&gt;"",שבוע_בדילוג[[#This Row],[CycleNumber]]&lt;B1481,B1481&lt;&gt;"",שבוע_בדילוג[[#This Row],[וסת השבוע פעיל?]]&lt;3),IF(L1481=0,IF(AND(שבוע_בדילוג[[#This Row],[וסת השבוע פעיל?]]&gt;0,J1481=1),0,1),0),""))</f>
        <v/>
      </c>
      <c r="O1480" s="1" t="str">
        <f t="shared" si="112"/>
        <v/>
      </c>
      <c r="P1480" s="1" t="str">
        <f>IF(AND(שבוע_בדילוג[[#This Row],[חיזוי - שבוע]]=1,K1481=1),1,"")</f>
        <v/>
      </c>
      <c r="Q1480" s="1" t="str">
        <f>IF(AND(שבוע_בדילוג[[#This Row],[וסת השבוע פעיל?]]&lt;3,OR(שבוע_בדילוג[[#This Row],[CycleNumber]]&gt;B1481,B1481="")),1,"")</f>
        <v/>
      </c>
      <c r="R1480" s="1" t="str">
        <f>IF(AND(שבוע_בדילוג[[#This Row],[חיזוי - שבוע]]&lt;&gt;"",שבוע_בדילוג[[#This Row],[וסת השבוע פעיל?2]]=""),1,"")</f>
        <v/>
      </c>
      <c r="S1480" s="1" t="str">
        <f>IF(שבוע_בדילוג[[#This Row],[האישה קבעה וסת שבוע בדילוג?]]=1,IF(שבוע_בדילוג[[#This Row],[וסת השבוע פעיל?]]&lt;3,1,0),"")</f>
        <v/>
      </c>
      <c r="T148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0" s="1">
        <f t="shared" si="113"/>
        <v>0</v>
      </c>
      <c r="V1480" s="1">
        <f t="shared" si="114"/>
        <v>0</v>
      </c>
      <c r="W1480" s="1">
        <f t="shared" si="115"/>
        <v>0</v>
      </c>
      <c r="X1480" s="1" t="str">
        <f>IF(שבוע_בדילוג[[#This Row],[3 הפלגות זהות]]="","",IF(שבוע_בדילוג[[#This Row],[3 הפלגות זהות]]=1,שבוע_בדילוג[[#This Row],[LengthofCycle]],X1479))</f>
        <v/>
      </c>
      <c r="Z1480" s="1" t="str">
        <f>IF(OR(שבוע_בדילוג[[#This Row],[הווסת פעיל?]]=0,שבוע_בדילוג[[#This Row],[הווסת פעיל?]]=""),"",SUM(Z1479,שבוע_בדילוג[[#This Row],[הווסת פעיל?]]))</f>
        <v/>
      </c>
      <c r="AA1480" s="1" t="str">
        <f>IF(AND(שבוע_בדילוג[[#This Row],[כמה מחזורים עד עקירה]]&lt;&gt;"",Z1481=""),שבוע_בדילוג[[#This Row],[כמה מחזורים עד עקירה]],"")</f>
        <v/>
      </c>
      <c r="AB1480" s="1" t="str">
        <f>IF(AND(שבוע_בדילוג[[#This Row],[הווסת פעיל?]]=1,שבוע_בדילוג[[#This Row],[וסת קבוע אחרון]]&lt;&gt;X1479),שבוע_בדילוג[[#This Row],[וסת קבוע אחרון]],"")</f>
        <v/>
      </c>
      <c r="AC1480" s="1" t="str">
        <f>IF(AND(שבוע_בדילוג[[#This Row],[הווסת פעיל?]]=1,Y1479=0,שבוע_בדילוג[[#This Row],[וסת קבוע אחרון]]=X1479),שבוע_בדילוג[[#This Row],[וסת קבוע אחרון]],"")</f>
        <v/>
      </c>
      <c r="AD1480" s="1" t="str">
        <f>IF(AND(שבוע_בדילוג[[#This Row],[הווסת פעיל?]]=1,Y1479=0,שבוע_בדילוג[[#This Row],[וסת קבוע אחרון]]&lt;&gt;X1479),1,"")</f>
        <v/>
      </c>
      <c r="AE1480" s="1" t="str">
        <f>IF(AND(שבוע_בדילוג[[#This Row],[הווסת פעיל?]]&lt;&gt;"",B1481=1),שבוע_בדילוג[[#This Row],[CycleNumber]],"")</f>
        <v/>
      </c>
      <c r="AF1480" s="1" t="str">
        <f>IF(AND(שבוע_בדילוג[[#This Row],[הווסת פעיל?]]&lt;&gt;"",Y1479=""),שבוע_בדילוג[[#This Row],[CycleNumber]],"")</f>
        <v/>
      </c>
      <c r="AG1480" s="1" t="str">
        <f>IF(B1481=1,"",IF(שבוע_בדילוג[[#This Row],[הווסת פעיל?]]=1,IF(שבוע_בדילוג[[#This Row],[וסת קבוע אחרון]]=F1481,1,0),""))</f>
        <v/>
      </c>
      <c r="AH1480" s="1" t="str">
        <f>IF(B1481=1,"",IF(שבוע_בדילוג[[#This Row],[הווסת פעיל?]]=1,IF(OR(שבוע_בדילוג[[#This Row],[וסת קבוע אחרון]]=F1481,F1481=שבוע_בדילוג[[#This Row],[LengthofCycle]]),1,0),""))</f>
        <v/>
      </c>
      <c r="AI1480" s="1" t="str">
        <f>IF(B1481=1,"",IF(שבוע_בדילוג[[#This Row],[הווסת פעיל?]]=1,IF(OR(שבוע_בדילוג[[#This Row],[וסת קבוע אחרון]]=F1481,F1481=שבוע_בדילוג[[#This Row],[LengthofCycle]],AND(שבוע_בדילוג[[#This Row],[LengthofCycle]]&lt;&gt;שבוע_בדילוג[[#This Row],[וסת קבוע אחרון]],OR(F1481=28,F1481=29))),1,0),""))</f>
        <v/>
      </c>
      <c r="AJ1480" s="1" t="str">
        <f>IF(AND(שבוע_בדילוג[[#This Row],[הווסת פעיל?]]=1,B1481=1),1,"")</f>
        <v/>
      </c>
      <c r="AK1480" s="4">
        <f>IF(AND(שבוע_בדילוג[[#This Row],[הווסת פעיל?]]&lt;&gt;1,B1481&lt;&gt;1,B1481&lt;&gt;""),IF(שבוע_בדילוג[[#This Row],[LengthofCycle]]=F1481,1,0),"")</f>
        <v>0</v>
      </c>
      <c r="AL1480" s="4">
        <f>IF(AND(שבוע_בדילוג[[#This Row],[הווסת פעיל?]]&lt;&gt;1,B1481&lt;&gt;1,B1481&lt;&gt;""),IF(OR(שבוע_בדילוג[[#This Row],[LengthofCycle]]=F1481,F1481=29),1,0),"")</f>
        <v>0</v>
      </c>
      <c r="AM1480" s="4">
        <f>IF(AND(שבוע_בדילוג[[#This Row],[הווסת פעיל?]]&lt;&gt;1,B1481&lt;&gt;1,B1481&lt;&gt;""),IF(OR(שבוע_בדילוג[[#This Row],[LengthofCycle]]=F1481,F1481=29,F1481=28),1,0),"")</f>
        <v>0</v>
      </c>
    </row>
    <row r="1481" spans="1:39" x14ac:dyDescent="0.25">
      <c r="A1481" s="1" t="s">
        <v>175</v>
      </c>
      <c r="B1481" s="1">
        <v>15</v>
      </c>
      <c r="C1481" s="1">
        <v>0</v>
      </c>
      <c r="D1481" s="1">
        <v>1</v>
      </c>
      <c r="E1481" s="1">
        <v>0</v>
      </c>
      <c r="F1481" s="1">
        <v>27</v>
      </c>
      <c r="H1481" s="1">
        <f>שבוע_בדילוג[[#This Row],[LengthofCycle]]+1</f>
        <v>28</v>
      </c>
      <c r="I1481" s="1" t="str">
        <f>IF(IFERROR(LOOKUP(שבוע_בדילוג[[#This Row],[ClientID]],קביעויות[השבוע בדילוג]),FALSE)=שבוע_בדילוג[[#This Row],[ClientID]],1,"")</f>
        <v/>
      </c>
      <c r="J1481" s="1" t="str">
        <f>IF(AND(שבוע_בדילוג[[#This Row],[CycleNumber]]&gt;1,OR(B1482="",שבוע_בדילוג[[#This Row],[CycleNumber]]&gt;B1480)),IF(OR(AND(שבוע_בדילוג[[#This Row],[LengthofCycle]]=29,F1480=29),AND(שבוע_בדילוג[[#This Row],[LengthofCycle]]=36,F1480=36)),1,""),"")</f>
        <v/>
      </c>
      <c r="K1481" s="1" t="str">
        <f>IF(AND(שבוע_בדילוג[[#This Row],[וסת השבוע]]=1,J1480=1,שבוע_בדילוג[[#This Row],[CycleNumber]]&gt;B1480),1,"")</f>
        <v/>
      </c>
      <c r="L1481" s="1" t="str">
        <f>IF(שבוע_בדילוג[[#This Row],[CycleNumber]]=1,"",IF(שבוע_בדילוג[[#This Row],[וסת השבוע]]=1,0,IF(L1480="","",IF(L1480=0,IF(שבוע_בדילוג[[#This Row],[LengthofCycle]]=29,0,1),IF(L1480=1,IF(שבוע_בדילוג[[#This Row],[LengthofCycle]]+F1480=29*2,0,2),IF(L1480=2,IF(שבוע_בדילוג[[#This Row],[LengthofCycle]]+F1480+F1479=29*3,0,3),""))))))</f>
        <v/>
      </c>
      <c r="M1481" s="1" t="str">
        <f>IF(שבוע_בדילוג[[#This Row],[וסת השבוע]]=1,IF(שבוע_בדילוג[[#This Row],[וסת השבוע וההפלגה ביחד]]=1,M1480+1,0),IF(AND(שבוע_בדילוג[[#This Row],[CycleNumber]]&gt;B1480,שבוע_בדילוג[[#This Row],[CycleNumber]]&gt;1),IF(שבוע_בדילוג[[#This Row],[וסת השבוע פעיל?]]&lt;&gt;"",M1480+1,""),""))</f>
        <v/>
      </c>
      <c r="N1481" s="1" t="str">
        <f>IF(שבוע_בדילוג[[#This Row],[וסת השבוע פעיל?2]]="","",IF(AND(שבוע_בדילוג[[#This Row],[וסת השבוע פעיל?]]&lt;&gt;"",שבוע_בדילוג[[#This Row],[CycleNumber]]&lt;B1482,B1482&lt;&gt;"",שבוע_בדילוג[[#This Row],[וסת השבוע פעיל?]]&lt;3),IF(L1482=0,IF(AND(שבוע_בדילוג[[#This Row],[וסת השבוע פעיל?]]&gt;0,J1482=1),0,1),0),""))</f>
        <v/>
      </c>
      <c r="O1481" s="1" t="str">
        <f t="shared" si="112"/>
        <v/>
      </c>
      <c r="P1481" s="1" t="str">
        <f>IF(AND(שבוע_בדילוג[[#This Row],[חיזוי - שבוע]]=1,K1482=1),1,"")</f>
        <v/>
      </c>
      <c r="Q1481" s="1" t="str">
        <f>IF(AND(שבוע_בדילוג[[#This Row],[וסת השבוע פעיל?]]&lt;3,OR(שבוע_בדילוג[[#This Row],[CycleNumber]]&gt;B1482,B1482="")),1,"")</f>
        <v/>
      </c>
      <c r="R1481" s="1" t="str">
        <f>IF(AND(שבוע_בדילוג[[#This Row],[חיזוי - שבוע]]&lt;&gt;"",שבוע_בדילוג[[#This Row],[וסת השבוע פעיל?2]]=""),1,"")</f>
        <v/>
      </c>
      <c r="S1481" s="1" t="str">
        <f>IF(שבוע_בדילוג[[#This Row],[האישה קבעה וסת שבוע בדילוג?]]=1,IF(שבוע_בדילוג[[#This Row],[וסת השבוע פעיל?]]&lt;3,1,0),"")</f>
        <v/>
      </c>
      <c r="T148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1" s="1">
        <f t="shared" si="113"/>
        <v>0</v>
      </c>
      <c r="V1481" s="1">
        <f t="shared" si="114"/>
        <v>0</v>
      </c>
      <c r="W1481" s="1">
        <f t="shared" si="115"/>
        <v>0</v>
      </c>
      <c r="X1481" s="1" t="str">
        <f>IF(שבוע_בדילוג[[#This Row],[3 הפלגות זהות]]="","",IF(שבוע_בדילוג[[#This Row],[3 הפלגות זהות]]=1,שבוע_בדילוג[[#This Row],[LengthofCycle]],X1480))</f>
        <v/>
      </c>
      <c r="Z1481" s="1" t="str">
        <f>IF(OR(שבוע_בדילוג[[#This Row],[הווסת פעיל?]]=0,שבוע_בדילוג[[#This Row],[הווסת פעיל?]]=""),"",SUM(Z1480,שבוע_בדילוג[[#This Row],[הווסת פעיל?]]))</f>
        <v/>
      </c>
      <c r="AA1481" s="1" t="str">
        <f>IF(AND(שבוע_בדילוג[[#This Row],[כמה מחזורים עד עקירה]]&lt;&gt;"",Z1482=""),שבוע_בדילוג[[#This Row],[כמה מחזורים עד עקירה]],"")</f>
        <v/>
      </c>
      <c r="AB1481" s="1" t="str">
        <f>IF(AND(שבוע_בדילוג[[#This Row],[הווסת פעיל?]]=1,שבוע_בדילוג[[#This Row],[וסת קבוע אחרון]]&lt;&gt;X1480),שבוע_בדילוג[[#This Row],[וסת קבוע אחרון]],"")</f>
        <v/>
      </c>
      <c r="AC1481" s="1" t="str">
        <f>IF(AND(שבוע_בדילוג[[#This Row],[הווסת פעיל?]]=1,Y1480=0,שבוע_בדילוג[[#This Row],[וסת קבוע אחרון]]=X1480),שבוע_בדילוג[[#This Row],[וסת קבוע אחרון]],"")</f>
        <v/>
      </c>
      <c r="AD1481" s="1" t="str">
        <f>IF(AND(שבוע_בדילוג[[#This Row],[הווסת פעיל?]]=1,Y1480=0,שבוע_בדילוג[[#This Row],[וסת קבוע אחרון]]&lt;&gt;X1480),1,"")</f>
        <v/>
      </c>
      <c r="AE1481" s="1" t="str">
        <f>IF(AND(שבוע_בדילוג[[#This Row],[הווסת פעיל?]]&lt;&gt;"",B1482=1),שבוע_בדילוג[[#This Row],[CycleNumber]],"")</f>
        <v/>
      </c>
      <c r="AF1481" s="1" t="str">
        <f>IF(AND(שבוע_בדילוג[[#This Row],[הווסת פעיל?]]&lt;&gt;"",Y1480=""),שבוע_בדילוג[[#This Row],[CycleNumber]],"")</f>
        <v/>
      </c>
      <c r="AG1481" s="1" t="str">
        <f>IF(B1482=1,"",IF(שבוע_בדילוג[[#This Row],[הווסת פעיל?]]=1,IF(שבוע_בדילוג[[#This Row],[וסת קבוע אחרון]]=F1482,1,0),""))</f>
        <v/>
      </c>
      <c r="AH1481" s="1" t="str">
        <f>IF(B1482=1,"",IF(שבוע_בדילוג[[#This Row],[הווסת פעיל?]]=1,IF(OR(שבוע_בדילוג[[#This Row],[וסת קבוע אחרון]]=F1482,F1482=שבוע_בדילוג[[#This Row],[LengthofCycle]]),1,0),""))</f>
        <v/>
      </c>
      <c r="AI1481" s="1" t="str">
        <f>IF(B1482=1,"",IF(שבוע_בדילוג[[#This Row],[הווסת פעיל?]]=1,IF(OR(שבוע_בדילוג[[#This Row],[וסת קבוע אחרון]]=F1482,F1482=שבוע_בדילוג[[#This Row],[LengthofCycle]],AND(שבוע_בדילוג[[#This Row],[LengthofCycle]]&lt;&gt;שבוע_בדילוג[[#This Row],[וסת קבוע אחרון]],OR(F1482=28,F1482=29))),1,0),""))</f>
        <v/>
      </c>
      <c r="AJ1481" s="1" t="str">
        <f>IF(AND(שבוע_בדילוג[[#This Row],[הווסת פעיל?]]=1,B1482=1),1,"")</f>
        <v/>
      </c>
      <c r="AK1481" s="4">
        <f>IF(AND(שבוע_בדילוג[[#This Row],[הווסת פעיל?]]&lt;&gt;1,B1482&lt;&gt;1,B1482&lt;&gt;""),IF(שבוע_בדילוג[[#This Row],[LengthofCycle]]=F1482,1,0),"")</f>
        <v>0</v>
      </c>
      <c r="AL1481" s="4">
        <f>IF(AND(שבוע_בדילוג[[#This Row],[הווסת פעיל?]]&lt;&gt;1,B1482&lt;&gt;1,B1482&lt;&gt;""),IF(OR(שבוע_בדילוג[[#This Row],[LengthofCycle]]=F1482,F1482=29),1,0),"")</f>
        <v>0</v>
      </c>
      <c r="AM1481" s="4">
        <f>IF(AND(שבוע_בדילוג[[#This Row],[הווסת פעיל?]]&lt;&gt;1,B1482&lt;&gt;1,B1482&lt;&gt;""),IF(OR(שבוע_בדילוג[[#This Row],[LengthofCycle]]=F1482,F1482=29,F1482=28),1,0),"")</f>
        <v>0</v>
      </c>
    </row>
    <row r="1482" spans="1:39" x14ac:dyDescent="0.25">
      <c r="A1482" s="1" t="s">
        <v>175</v>
      </c>
      <c r="B1482" s="1">
        <v>16</v>
      </c>
      <c r="C1482" s="1">
        <v>0</v>
      </c>
      <c r="D1482" s="1">
        <v>1</v>
      </c>
      <c r="E1482" s="1">
        <v>0</v>
      </c>
      <c r="F1482" s="1">
        <v>33</v>
      </c>
      <c r="H1482" s="1">
        <f>שבוע_בדילוג[[#This Row],[LengthofCycle]]+1</f>
        <v>34</v>
      </c>
      <c r="I1482" s="1" t="str">
        <f>IF(IFERROR(LOOKUP(שבוע_בדילוג[[#This Row],[ClientID]],קביעויות[השבוע בדילוג]),FALSE)=שבוע_בדילוג[[#This Row],[ClientID]],1,"")</f>
        <v/>
      </c>
      <c r="J1482" s="1" t="str">
        <f>IF(AND(שבוע_בדילוג[[#This Row],[CycleNumber]]&gt;1,OR(B1483="",שבוע_בדילוג[[#This Row],[CycleNumber]]&gt;B1481)),IF(OR(AND(שבוע_בדילוג[[#This Row],[LengthofCycle]]=29,F1481=29),AND(שבוע_בדילוג[[#This Row],[LengthofCycle]]=36,F1481=36)),1,""),"")</f>
        <v/>
      </c>
      <c r="K1482" s="1" t="str">
        <f>IF(AND(שבוע_בדילוג[[#This Row],[וסת השבוע]]=1,J1481=1,שבוע_בדילוג[[#This Row],[CycleNumber]]&gt;B1481),1,"")</f>
        <v/>
      </c>
      <c r="L1482" s="1" t="str">
        <f>IF(שבוע_בדילוג[[#This Row],[CycleNumber]]=1,"",IF(שבוע_בדילוג[[#This Row],[וסת השבוע]]=1,0,IF(L1481="","",IF(L1481=0,IF(שבוע_בדילוג[[#This Row],[LengthofCycle]]=29,0,1),IF(L1481=1,IF(שבוע_בדילוג[[#This Row],[LengthofCycle]]+F1481=29*2,0,2),IF(L1481=2,IF(שבוע_בדילוג[[#This Row],[LengthofCycle]]+F1481+F1480=29*3,0,3),""))))))</f>
        <v/>
      </c>
      <c r="M1482" s="1" t="str">
        <f>IF(שבוע_בדילוג[[#This Row],[וסת השבוע]]=1,IF(שבוע_בדילוג[[#This Row],[וסת השבוע וההפלגה ביחד]]=1,M1481+1,0),IF(AND(שבוע_בדילוג[[#This Row],[CycleNumber]]&gt;B1481,שבוע_בדילוג[[#This Row],[CycleNumber]]&gt;1),IF(שבוע_בדילוג[[#This Row],[וסת השבוע פעיל?]]&lt;&gt;"",M1481+1,""),""))</f>
        <v/>
      </c>
      <c r="N1482" s="1" t="str">
        <f>IF(שבוע_בדילוג[[#This Row],[וסת השבוע פעיל?2]]="","",IF(AND(שבוע_בדילוג[[#This Row],[וסת השבוע פעיל?]]&lt;&gt;"",שבוע_בדילוג[[#This Row],[CycleNumber]]&lt;B1483,B1483&lt;&gt;"",שבוע_בדילוג[[#This Row],[וסת השבוע פעיל?]]&lt;3),IF(L1483=0,IF(AND(שבוע_בדילוג[[#This Row],[וסת השבוע פעיל?]]&gt;0,J1483=1),0,1),0),""))</f>
        <v/>
      </c>
      <c r="O1482" s="1" t="str">
        <f t="shared" si="112"/>
        <v/>
      </c>
      <c r="P1482" s="1" t="str">
        <f>IF(AND(שבוע_בדילוג[[#This Row],[חיזוי - שבוע]]=1,K1483=1),1,"")</f>
        <v/>
      </c>
      <c r="Q1482" s="1" t="str">
        <f>IF(AND(שבוע_בדילוג[[#This Row],[וסת השבוע פעיל?]]&lt;3,OR(שבוע_בדילוג[[#This Row],[CycleNumber]]&gt;B1483,B1483="")),1,"")</f>
        <v/>
      </c>
      <c r="R1482" s="1" t="str">
        <f>IF(AND(שבוע_בדילוג[[#This Row],[חיזוי - שבוע]]&lt;&gt;"",שבוע_בדילוג[[#This Row],[וסת השבוע פעיל?2]]=""),1,"")</f>
        <v/>
      </c>
      <c r="S1482" s="1" t="str">
        <f>IF(שבוע_בדילוג[[#This Row],[האישה קבעה וסת שבוע בדילוג?]]=1,IF(שבוע_בדילוג[[#This Row],[וסת השבוע פעיל?]]&lt;3,1,0),"")</f>
        <v/>
      </c>
      <c r="T148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2" s="1">
        <f t="shared" si="113"/>
        <v>0</v>
      </c>
      <c r="V1482" s="1">
        <f t="shared" si="114"/>
        <v>0</v>
      </c>
      <c r="W1482" s="1">
        <f t="shared" si="115"/>
        <v>0</v>
      </c>
      <c r="X1482" s="1" t="str">
        <f>IF(שבוע_בדילוג[[#This Row],[3 הפלגות זהות]]="","",IF(שבוע_בדילוג[[#This Row],[3 הפלגות זהות]]=1,שבוע_בדילוג[[#This Row],[LengthofCycle]],X1481))</f>
        <v/>
      </c>
      <c r="Z1482" s="1" t="str">
        <f>IF(OR(שבוע_בדילוג[[#This Row],[הווסת פעיל?]]=0,שבוע_בדילוג[[#This Row],[הווסת פעיל?]]=""),"",SUM(Z1481,שבוע_בדילוג[[#This Row],[הווסת פעיל?]]))</f>
        <v/>
      </c>
      <c r="AA1482" s="1" t="str">
        <f>IF(AND(שבוע_בדילוג[[#This Row],[כמה מחזורים עד עקירה]]&lt;&gt;"",Z1483=""),שבוע_בדילוג[[#This Row],[כמה מחזורים עד עקירה]],"")</f>
        <v/>
      </c>
      <c r="AB1482" s="1" t="str">
        <f>IF(AND(שבוע_בדילוג[[#This Row],[הווסת פעיל?]]=1,שבוע_בדילוג[[#This Row],[וסת קבוע אחרון]]&lt;&gt;X1481),שבוע_בדילוג[[#This Row],[וסת קבוע אחרון]],"")</f>
        <v/>
      </c>
      <c r="AC1482" s="1" t="str">
        <f>IF(AND(שבוע_בדילוג[[#This Row],[הווסת פעיל?]]=1,Y1481=0,שבוע_בדילוג[[#This Row],[וסת קבוע אחרון]]=X1481),שבוע_בדילוג[[#This Row],[וסת קבוע אחרון]],"")</f>
        <v/>
      </c>
      <c r="AD1482" s="1" t="str">
        <f>IF(AND(שבוע_בדילוג[[#This Row],[הווסת פעיל?]]=1,Y1481=0,שבוע_בדילוג[[#This Row],[וסת קבוע אחרון]]&lt;&gt;X1481),1,"")</f>
        <v/>
      </c>
      <c r="AE1482" s="1" t="str">
        <f>IF(AND(שבוע_בדילוג[[#This Row],[הווסת פעיל?]]&lt;&gt;"",B1483=1),שבוע_בדילוג[[#This Row],[CycleNumber]],"")</f>
        <v/>
      </c>
      <c r="AF1482" s="1" t="str">
        <f>IF(AND(שבוע_בדילוג[[#This Row],[הווסת פעיל?]]&lt;&gt;"",Y1481=""),שבוע_בדילוג[[#This Row],[CycleNumber]],"")</f>
        <v/>
      </c>
      <c r="AG1482" s="1" t="str">
        <f>IF(B1483=1,"",IF(שבוע_בדילוג[[#This Row],[הווסת פעיל?]]=1,IF(שבוע_בדילוג[[#This Row],[וסת קבוע אחרון]]=F1483,1,0),""))</f>
        <v/>
      </c>
      <c r="AH1482" s="1" t="str">
        <f>IF(B1483=1,"",IF(שבוע_בדילוג[[#This Row],[הווסת פעיל?]]=1,IF(OR(שבוע_בדילוג[[#This Row],[וסת קבוע אחרון]]=F1483,F1483=שבוע_בדילוג[[#This Row],[LengthofCycle]]),1,0),""))</f>
        <v/>
      </c>
      <c r="AI1482" s="1" t="str">
        <f>IF(B1483=1,"",IF(שבוע_בדילוג[[#This Row],[הווסת פעיל?]]=1,IF(OR(שבוע_בדילוג[[#This Row],[וסת קבוע אחרון]]=F1483,F1483=שבוע_בדילוג[[#This Row],[LengthofCycle]],AND(שבוע_בדילוג[[#This Row],[LengthofCycle]]&lt;&gt;שבוע_בדילוג[[#This Row],[וסת קבוע אחרון]],OR(F1483=28,F1483=29))),1,0),""))</f>
        <v/>
      </c>
      <c r="AJ1482" s="1" t="str">
        <f>IF(AND(שבוע_בדילוג[[#This Row],[הווסת פעיל?]]=1,B1483=1),1,"")</f>
        <v/>
      </c>
      <c r="AK1482" s="4">
        <f>IF(AND(שבוע_בדילוג[[#This Row],[הווסת פעיל?]]&lt;&gt;1,B1483&lt;&gt;1,B1483&lt;&gt;""),IF(שבוע_בדילוג[[#This Row],[LengthofCycle]]=F1483,1,0),"")</f>
        <v>0</v>
      </c>
      <c r="AL1482" s="4">
        <f>IF(AND(שבוע_בדילוג[[#This Row],[הווסת פעיל?]]&lt;&gt;1,B1483&lt;&gt;1,B1483&lt;&gt;""),IF(OR(שבוע_בדילוג[[#This Row],[LengthofCycle]]=F1483,F1483=29),1,0),"")</f>
        <v>0</v>
      </c>
      <c r="AM1482" s="4">
        <f>IF(AND(שבוע_בדילוג[[#This Row],[הווסת פעיל?]]&lt;&gt;1,B1483&lt;&gt;1,B1483&lt;&gt;""),IF(OR(שבוע_בדילוג[[#This Row],[LengthofCycle]]=F1483,F1483=29,F1483=28),1,0),"")</f>
        <v>1</v>
      </c>
    </row>
    <row r="1483" spans="1:39" x14ac:dyDescent="0.25">
      <c r="A1483" s="1" t="s">
        <v>175</v>
      </c>
      <c r="B1483" s="1">
        <v>17</v>
      </c>
      <c r="C1483" s="1">
        <v>0</v>
      </c>
      <c r="D1483" s="1">
        <v>1</v>
      </c>
      <c r="E1483" s="1">
        <v>0</v>
      </c>
      <c r="F1483" s="1">
        <v>28</v>
      </c>
      <c r="H1483" s="1">
        <f>שבוע_בדילוג[[#This Row],[LengthofCycle]]+1</f>
        <v>29</v>
      </c>
      <c r="I1483" s="1" t="str">
        <f>IF(IFERROR(LOOKUP(שבוע_בדילוג[[#This Row],[ClientID]],קביעויות[השבוע בדילוג]),FALSE)=שבוע_בדילוג[[#This Row],[ClientID]],1,"")</f>
        <v/>
      </c>
      <c r="J1483" s="1" t="str">
        <f>IF(AND(שבוע_בדילוג[[#This Row],[CycleNumber]]&gt;1,OR(B1484="",שבוע_בדילוג[[#This Row],[CycleNumber]]&gt;B1482)),IF(OR(AND(שבוע_בדילוג[[#This Row],[LengthofCycle]]=29,F1482=29),AND(שבוע_בדילוג[[#This Row],[LengthofCycle]]=36,F1482=36)),1,""),"")</f>
        <v/>
      </c>
      <c r="K1483" s="1" t="str">
        <f>IF(AND(שבוע_בדילוג[[#This Row],[וסת השבוע]]=1,J1482=1,שבוע_בדילוג[[#This Row],[CycleNumber]]&gt;B1482),1,"")</f>
        <v/>
      </c>
      <c r="L1483" s="1" t="str">
        <f>IF(שבוע_בדילוג[[#This Row],[CycleNumber]]=1,"",IF(שבוע_בדילוג[[#This Row],[וסת השבוע]]=1,0,IF(L1482="","",IF(L1482=0,IF(שבוע_בדילוג[[#This Row],[LengthofCycle]]=29,0,1),IF(L1482=1,IF(שבוע_בדילוג[[#This Row],[LengthofCycle]]+F1482=29*2,0,2),IF(L1482=2,IF(שבוע_בדילוג[[#This Row],[LengthofCycle]]+F1482+F1481=29*3,0,3),""))))))</f>
        <v/>
      </c>
      <c r="M1483" s="1" t="str">
        <f>IF(שבוע_בדילוג[[#This Row],[וסת השבוע]]=1,IF(שבוע_בדילוג[[#This Row],[וסת השבוע וההפלגה ביחד]]=1,M1482+1,0),IF(AND(שבוע_בדילוג[[#This Row],[CycleNumber]]&gt;B1482,שבוע_בדילוג[[#This Row],[CycleNumber]]&gt;1),IF(שבוע_בדילוג[[#This Row],[וסת השבוע פעיל?]]&lt;&gt;"",M1482+1,""),""))</f>
        <v/>
      </c>
      <c r="N1483" s="1" t="str">
        <f>IF(שבוע_בדילוג[[#This Row],[וסת השבוע פעיל?2]]="","",IF(AND(שבוע_בדילוג[[#This Row],[וסת השבוע פעיל?]]&lt;&gt;"",שבוע_בדילוג[[#This Row],[CycleNumber]]&lt;B1484,B1484&lt;&gt;"",שבוע_בדילוג[[#This Row],[וסת השבוע פעיל?]]&lt;3),IF(L1484=0,IF(AND(שבוע_בדילוג[[#This Row],[וסת השבוע פעיל?]]&gt;0,J1484=1),0,1),0),""))</f>
        <v/>
      </c>
      <c r="O1483" s="1" t="str">
        <f t="shared" si="112"/>
        <v/>
      </c>
      <c r="P1483" s="1" t="str">
        <f>IF(AND(שבוע_בדילוג[[#This Row],[חיזוי - שבוע]]=1,K1484=1),1,"")</f>
        <v/>
      </c>
      <c r="Q1483" s="1" t="str">
        <f>IF(AND(שבוע_בדילוג[[#This Row],[וסת השבוע פעיל?]]&lt;3,OR(שבוע_בדילוג[[#This Row],[CycleNumber]]&gt;B1484,B1484="")),1,"")</f>
        <v/>
      </c>
      <c r="R1483" s="1" t="str">
        <f>IF(AND(שבוע_בדילוג[[#This Row],[חיזוי - שבוע]]&lt;&gt;"",שבוע_בדילוג[[#This Row],[וסת השבוע פעיל?2]]=""),1,"")</f>
        <v/>
      </c>
      <c r="S1483" s="1" t="str">
        <f>IF(שבוע_בדילוג[[#This Row],[האישה קבעה וסת שבוע בדילוג?]]=1,IF(שבוע_בדילוג[[#This Row],[וסת השבוע פעיל?]]&lt;3,1,0),"")</f>
        <v/>
      </c>
      <c r="T148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3" s="1">
        <f t="shared" si="113"/>
        <v>0</v>
      </c>
      <c r="V1483" s="1">
        <f t="shared" si="114"/>
        <v>0</v>
      </c>
      <c r="W1483" s="1">
        <f t="shared" si="115"/>
        <v>0</v>
      </c>
      <c r="X1483" s="1" t="str">
        <f>IF(שבוע_בדילוג[[#This Row],[3 הפלגות זהות]]="","",IF(שבוע_בדילוג[[#This Row],[3 הפלגות זהות]]=1,שבוע_בדילוג[[#This Row],[LengthofCycle]],X1482))</f>
        <v/>
      </c>
      <c r="Z1483" s="1" t="str">
        <f>IF(OR(שבוע_בדילוג[[#This Row],[הווסת פעיל?]]=0,שבוע_בדילוג[[#This Row],[הווסת פעיל?]]=""),"",SUM(Z1482,שבוע_בדילוג[[#This Row],[הווסת פעיל?]]))</f>
        <v/>
      </c>
      <c r="AA1483" s="1" t="str">
        <f>IF(AND(שבוע_בדילוג[[#This Row],[כמה מחזורים עד עקירה]]&lt;&gt;"",Z1484=""),שבוע_בדילוג[[#This Row],[כמה מחזורים עד עקירה]],"")</f>
        <v/>
      </c>
      <c r="AB1483" s="1" t="str">
        <f>IF(AND(שבוע_בדילוג[[#This Row],[הווסת פעיל?]]=1,שבוע_בדילוג[[#This Row],[וסת קבוע אחרון]]&lt;&gt;X1482),שבוע_בדילוג[[#This Row],[וסת קבוע אחרון]],"")</f>
        <v/>
      </c>
      <c r="AC1483" s="1" t="str">
        <f>IF(AND(שבוע_בדילוג[[#This Row],[הווסת פעיל?]]=1,Y1482=0,שבוע_בדילוג[[#This Row],[וסת קבוע אחרון]]=X1482),שבוע_בדילוג[[#This Row],[וסת קבוע אחרון]],"")</f>
        <v/>
      </c>
      <c r="AD1483" s="1" t="str">
        <f>IF(AND(שבוע_בדילוג[[#This Row],[הווסת פעיל?]]=1,Y1482=0,שבוע_בדילוג[[#This Row],[וסת קבוע אחרון]]&lt;&gt;X1482),1,"")</f>
        <v/>
      </c>
      <c r="AE1483" s="1" t="str">
        <f>IF(AND(שבוע_בדילוג[[#This Row],[הווסת פעיל?]]&lt;&gt;"",B1484=1),שבוע_בדילוג[[#This Row],[CycleNumber]],"")</f>
        <v/>
      </c>
      <c r="AF1483" s="1" t="str">
        <f>IF(AND(שבוע_בדילוג[[#This Row],[הווסת פעיל?]]&lt;&gt;"",Y1482=""),שבוע_בדילוג[[#This Row],[CycleNumber]],"")</f>
        <v/>
      </c>
      <c r="AG1483" s="1" t="str">
        <f>IF(B1484=1,"",IF(שבוע_בדילוג[[#This Row],[הווסת פעיל?]]=1,IF(שבוע_בדילוג[[#This Row],[וסת קבוע אחרון]]=F1484,1,0),""))</f>
        <v/>
      </c>
      <c r="AH1483" s="1" t="str">
        <f>IF(B1484=1,"",IF(שבוע_בדילוג[[#This Row],[הווסת פעיל?]]=1,IF(OR(שבוע_בדילוג[[#This Row],[וסת קבוע אחרון]]=F1484,F1484=שבוע_בדילוג[[#This Row],[LengthofCycle]]),1,0),""))</f>
        <v/>
      </c>
      <c r="AI1483" s="1" t="str">
        <f>IF(B1484=1,"",IF(שבוע_בדילוג[[#This Row],[הווסת פעיל?]]=1,IF(OR(שבוע_בדילוג[[#This Row],[וסת קבוע אחרון]]=F1484,F1484=שבוע_בדילוג[[#This Row],[LengthofCycle]],AND(שבוע_בדילוג[[#This Row],[LengthofCycle]]&lt;&gt;שבוע_בדילוג[[#This Row],[וסת קבוע אחרון]],OR(F1484=28,F1484=29))),1,0),""))</f>
        <v/>
      </c>
      <c r="AJ1483" s="1" t="str">
        <f>IF(AND(שבוע_בדילוג[[#This Row],[הווסת פעיל?]]=1,B1484=1),1,"")</f>
        <v/>
      </c>
      <c r="AK1483" s="4">
        <f>IF(AND(שבוע_בדילוג[[#This Row],[הווסת פעיל?]]&lt;&gt;1,B1484&lt;&gt;1,B1484&lt;&gt;""),IF(שבוע_בדילוג[[#This Row],[LengthofCycle]]=F1484,1,0),"")</f>
        <v>0</v>
      </c>
      <c r="AL1483" s="4">
        <f>IF(AND(שבוע_בדילוג[[#This Row],[הווסת פעיל?]]&lt;&gt;1,B1484&lt;&gt;1,B1484&lt;&gt;""),IF(OR(שבוע_בדילוג[[#This Row],[LengthofCycle]]=F1484,F1484=29),1,0),"")</f>
        <v>1</v>
      </c>
      <c r="AM1483" s="4">
        <f>IF(AND(שבוע_בדילוג[[#This Row],[הווסת פעיל?]]&lt;&gt;1,B1484&lt;&gt;1,B1484&lt;&gt;""),IF(OR(שבוע_בדילוג[[#This Row],[LengthofCycle]]=F1484,F1484=29,F1484=28),1,0),"")</f>
        <v>1</v>
      </c>
    </row>
    <row r="1484" spans="1:39" x14ac:dyDescent="0.25">
      <c r="A1484" s="1" t="s">
        <v>175</v>
      </c>
      <c r="B1484" s="1">
        <v>18</v>
      </c>
      <c r="C1484" s="1">
        <v>0</v>
      </c>
      <c r="D1484" s="1">
        <v>1</v>
      </c>
      <c r="E1484" s="1">
        <v>0</v>
      </c>
      <c r="F1484" s="1">
        <v>29</v>
      </c>
      <c r="H1484" s="1">
        <f>שבוע_בדילוג[[#This Row],[LengthofCycle]]+1</f>
        <v>30</v>
      </c>
      <c r="I1484" s="1" t="str">
        <f>IF(IFERROR(LOOKUP(שבוע_בדילוג[[#This Row],[ClientID]],קביעויות[השבוע בדילוג]),FALSE)=שבוע_בדילוג[[#This Row],[ClientID]],1,"")</f>
        <v/>
      </c>
      <c r="J1484" s="1" t="str">
        <f>IF(AND(שבוע_בדילוג[[#This Row],[CycleNumber]]&gt;1,OR(B1485="",שבוע_בדילוג[[#This Row],[CycleNumber]]&gt;B1483)),IF(OR(AND(שבוע_בדילוג[[#This Row],[LengthofCycle]]=29,F1483=29),AND(שבוע_בדילוג[[#This Row],[LengthofCycle]]=36,F1483=36)),1,""),"")</f>
        <v/>
      </c>
      <c r="K1484" s="1" t="str">
        <f>IF(AND(שבוע_בדילוג[[#This Row],[וסת השבוע]]=1,J1483=1,שבוע_בדילוג[[#This Row],[CycleNumber]]&gt;B1483),1,"")</f>
        <v/>
      </c>
      <c r="L1484" s="1" t="str">
        <f>IF(שבוע_בדילוג[[#This Row],[CycleNumber]]=1,"",IF(שבוע_בדילוג[[#This Row],[וסת השבוע]]=1,0,IF(L1483="","",IF(L1483=0,IF(שבוע_בדילוג[[#This Row],[LengthofCycle]]=29,0,1),IF(L1483=1,IF(שבוע_בדילוג[[#This Row],[LengthofCycle]]+F1483=29*2,0,2),IF(L1483=2,IF(שבוע_בדילוג[[#This Row],[LengthofCycle]]+F1483+F1482=29*3,0,3),""))))))</f>
        <v/>
      </c>
      <c r="M1484" s="1" t="str">
        <f>IF(שבוע_בדילוג[[#This Row],[וסת השבוע]]=1,IF(שבוע_בדילוג[[#This Row],[וסת השבוע וההפלגה ביחד]]=1,M1483+1,0),IF(AND(שבוע_בדילוג[[#This Row],[CycleNumber]]&gt;B1483,שבוע_בדילוג[[#This Row],[CycleNumber]]&gt;1),IF(שבוע_בדילוג[[#This Row],[וסת השבוע פעיל?]]&lt;&gt;"",M1483+1,""),""))</f>
        <v/>
      </c>
      <c r="N1484" s="1" t="str">
        <f>IF(שבוע_בדילוג[[#This Row],[וסת השבוע פעיל?2]]="","",IF(AND(שבוע_בדילוג[[#This Row],[וסת השבוע פעיל?]]&lt;&gt;"",שבוע_בדילוג[[#This Row],[CycleNumber]]&lt;B1485,B1485&lt;&gt;"",שבוע_בדילוג[[#This Row],[וסת השבוע פעיל?]]&lt;3),IF(L1485=0,IF(AND(שבוע_בדילוג[[#This Row],[וסת השבוע פעיל?]]&gt;0,J1485=1),0,1),0),""))</f>
        <v/>
      </c>
      <c r="O1484" s="1" t="str">
        <f t="shared" si="112"/>
        <v/>
      </c>
      <c r="P1484" s="1" t="str">
        <f>IF(AND(שבוע_בדילוג[[#This Row],[חיזוי - שבוע]]=1,K1485=1),1,"")</f>
        <v/>
      </c>
      <c r="Q1484" s="1" t="str">
        <f>IF(AND(שבוע_בדילוג[[#This Row],[וסת השבוע פעיל?]]&lt;3,OR(שבוע_בדילוג[[#This Row],[CycleNumber]]&gt;B1485,B1485="")),1,"")</f>
        <v/>
      </c>
      <c r="R1484" s="1" t="str">
        <f>IF(AND(שבוע_בדילוג[[#This Row],[חיזוי - שבוע]]&lt;&gt;"",שבוע_בדילוג[[#This Row],[וסת השבוע פעיל?2]]=""),1,"")</f>
        <v/>
      </c>
      <c r="S1484" s="1" t="str">
        <f>IF(שבוע_בדילוג[[#This Row],[האישה קבעה וסת שבוע בדילוג?]]=1,IF(שבוע_בדילוג[[#This Row],[וסת השבוע פעיל?]]&lt;3,1,0),"")</f>
        <v/>
      </c>
      <c r="T148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4" s="1">
        <f t="shared" si="113"/>
        <v>0</v>
      </c>
      <c r="V1484" s="1">
        <f t="shared" si="114"/>
        <v>0</v>
      </c>
      <c r="W1484" s="1">
        <f t="shared" si="115"/>
        <v>0</v>
      </c>
      <c r="X1484" s="1" t="str">
        <f>IF(שבוע_בדילוג[[#This Row],[3 הפלגות זהות]]="","",IF(שבוע_בדילוג[[#This Row],[3 הפלגות זהות]]=1,שבוע_בדילוג[[#This Row],[LengthofCycle]],X1483))</f>
        <v/>
      </c>
      <c r="Z1484" s="1" t="str">
        <f>IF(OR(שבוע_בדילוג[[#This Row],[הווסת פעיל?]]=0,שבוע_בדילוג[[#This Row],[הווסת פעיל?]]=""),"",SUM(Z1483,שבוע_בדילוג[[#This Row],[הווסת פעיל?]]))</f>
        <v/>
      </c>
      <c r="AA1484" s="1" t="str">
        <f>IF(AND(שבוע_בדילוג[[#This Row],[כמה מחזורים עד עקירה]]&lt;&gt;"",Z1485=""),שבוע_בדילוג[[#This Row],[כמה מחזורים עד עקירה]],"")</f>
        <v/>
      </c>
      <c r="AB1484" s="1" t="str">
        <f>IF(AND(שבוע_בדילוג[[#This Row],[הווסת פעיל?]]=1,שבוע_בדילוג[[#This Row],[וסת קבוע אחרון]]&lt;&gt;X1483),שבוע_בדילוג[[#This Row],[וסת קבוע אחרון]],"")</f>
        <v/>
      </c>
      <c r="AC1484" s="1" t="str">
        <f>IF(AND(שבוע_בדילוג[[#This Row],[הווסת פעיל?]]=1,Y1483=0,שבוע_בדילוג[[#This Row],[וסת קבוע אחרון]]=X1483),שבוע_בדילוג[[#This Row],[וסת קבוע אחרון]],"")</f>
        <v/>
      </c>
      <c r="AD1484" s="1" t="str">
        <f>IF(AND(שבוע_בדילוג[[#This Row],[הווסת פעיל?]]=1,Y1483=0,שבוע_בדילוג[[#This Row],[וסת קבוע אחרון]]&lt;&gt;X1483),1,"")</f>
        <v/>
      </c>
      <c r="AE1484" s="1" t="str">
        <f>IF(AND(שבוע_בדילוג[[#This Row],[הווסת פעיל?]]&lt;&gt;"",B1485=1),שבוע_בדילוג[[#This Row],[CycleNumber]],"")</f>
        <v/>
      </c>
      <c r="AF1484" s="1" t="str">
        <f>IF(AND(שבוע_בדילוג[[#This Row],[הווסת פעיל?]]&lt;&gt;"",Y1483=""),שבוע_בדילוג[[#This Row],[CycleNumber]],"")</f>
        <v/>
      </c>
      <c r="AG1484" s="1" t="str">
        <f>IF(B1485=1,"",IF(שבוע_בדילוג[[#This Row],[הווסת פעיל?]]=1,IF(שבוע_בדילוג[[#This Row],[וסת קבוע אחרון]]=F1485,1,0),""))</f>
        <v/>
      </c>
      <c r="AH1484" s="1" t="str">
        <f>IF(B1485=1,"",IF(שבוע_בדילוג[[#This Row],[הווסת פעיל?]]=1,IF(OR(שבוע_בדילוג[[#This Row],[וסת קבוע אחרון]]=F1485,F1485=שבוע_בדילוג[[#This Row],[LengthofCycle]]),1,0),""))</f>
        <v/>
      </c>
      <c r="AI1484" s="1" t="str">
        <f>IF(B1485=1,"",IF(שבוע_בדילוג[[#This Row],[הווסת פעיל?]]=1,IF(OR(שבוע_בדילוג[[#This Row],[וסת קבוע אחרון]]=F1485,F1485=שבוע_בדילוג[[#This Row],[LengthofCycle]],AND(שבוע_בדילוג[[#This Row],[LengthofCycle]]&lt;&gt;שבוע_בדילוג[[#This Row],[וסת קבוע אחרון]],OR(F1485=28,F1485=29))),1,0),""))</f>
        <v/>
      </c>
      <c r="AJ1484" s="1" t="str">
        <f>IF(AND(שבוע_בדילוג[[#This Row],[הווסת פעיל?]]=1,B1485=1),1,"")</f>
        <v/>
      </c>
      <c r="AK1484" s="4">
        <f>IF(AND(שבוע_בדילוג[[#This Row],[הווסת פעיל?]]&lt;&gt;1,B1485&lt;&gt;1,B1485&lt;&gt;""),IF(שבוע_בדילוג[[#This Row],[LengthofCycle]]=F1485,1,0),"")</f>
        <v>0</v>
      </c>
      <c r="AL1484" s="4">
        <f>IF(AND(שבוע_בדילוג[[#This Row],[הווסת פעיל?]]&lt;&gt;1,B1485&lt;&gt;1,B1485&lt;&gt;""),IF(OR(שבוע_בדילוג[[#This Row],[LengthofCycle]]=F1485,F1485=29),1,0),"")</f>
        <v>0</v>
      </c>
      <c r="AM1484" s="4">
        <f>IF(AND(שבוע_בדילוג[[#This Row],[הווסת פעיל?]]&lt;&gt;1,B1485&lt;&gt;1,B1485&lt;&gt;""),IF(OR(שבוע_בדילוג[[#This Row],[LengthofCycle]]=F1485,F1485=29,F1485=28),1,0),"")</f>
        <v>0</v>
      </c>
    </row>
    <row r="1485" spans="1:39" x14ac:dyDescent="0.25">
      <c r="A1485" s="1" t="s">
        <v>175</v>
      </c>
      <c r="B1485" s="1">
        <v>19</v>
      </c>
      <c r="C1485" s="1">
        <v>0</v>
      </c>
      <c r="D1485" s="1">
        <v>1</v>
      </c>
      <c r="E1485" s="1">
        <v>0</v>
      </c>
      <c r="F1485" s="1">
        <v>27</v>
      </c>
      <c r="H1485" s="1">
        <f>שבוע_בדילוג[[#This Row],[LengthofCycle]]+1</f>
        <v>28</v>
      </c>
      <c r="I1485" s="1" t="str">
        <f>IF(IFERROR(LOOKUP(שבוע_בדילוג[[#This Row],[ClientID]],קביעויות[השבוע בדילוג]),FALSE)=שבוע_בדילוג[[#This Row],[ClientID]],1,"")</f>
        <v/>
      </c>
      <c r="J1485" s="1" t="str">
        <f>IF(AND(שבוע_בדילוג[[#This Row],[CycleNumber]]&gt;1,OR(B1486="",שבוע_בדילוג[[#This Row],[CycleNumber]]&gt;B1484)),IF(OR(AND(שבוע_בדילוג[[#This Row],[LengthofCycle]]=29,F1484=29),AND(שבוע_בדילוג[[#This Row],[LengthofCycle]]=36,F1484=36)),1,""),"")</f>
        <v/>
      </c>
      <c r="K1485" s="1" t="str">
        <f>IF(AND(שבוע_בדילוג[[#This Row],[וסת השבוע]]=1,J1484=1,שבוע_בדילוג[[#This Row],[CycleNumber]]&gt;B1484),1,"")</f>
        <v/>
      </c>
      <c r="L1485" s="1" t="str">
        <f>IF(שבוע_בדילוג[[#This Row],[CycleNumber]]=1,"",IF(שבוע_בדילוג[[#This Row],[וסת השבוע]]=1,0,IF(L1484="","",IF(L1484=0,IF(שבוע_בדילוג[[#This Row],[LengthofCycle]]=29,0,1),IF(L1484=1,IF(שבוע_בדילוג[[#This Row],[LengthofCycle]]+F1484=29*2,0,2),IF(L1484=2,IF(שבוע_בדילוג[[#This Row],[LengthofCycle]]+F1484+F1483=29*3,0,3),""))))))</f>
        <v/>
      </c>
      <c r="M1485" s="1" t="str">
        <f>IF(שבוע_בדילוג[[#This Row],[וסת השבוע]]=1,IF(שבוע_בדילוג[[#This Row],[וסת השבוע וההפלגה ביחד]]=1,M1484+1,0),IF(AND(שבוע_בדילוג[[#This Row],[CycleNumber]]&gt;B1484,שבוע_בדילוג[[#This Row],[CycleNumber]]&gt;1),IF(שבוע_בדילוג[[#This Row],[וסת השבוע פעיל?]]&lt;&gt;"",M1484+1,""),""))</f>
        <v/>
      </c>
      <c r="N1485" s="1" t="str">
        <f>IF(שבוע_בדילוג[[#This Row],[וסת השבוע פעיל?2]]="","",IF(AND(שבוע_בדילוג[[#This Row],[וסת השבוע פעיל?]]&lt;&gt;"",שבוע_בדילוג[[#This Row],[CycleNumber]]&lt;B1486,B1486&lt;&gt;"",שבוע_בדילוג[[#This Row],[וסת השבוע פעיל?]]&lt;3),IF(L1486=0,IF(AND(שבוע_בדילוג[[#This Row],[וסת השבוע פעיל?]]&gt;0,J1486=1),0,1),0),""))</f>
        <v/>
      </c>
      <c r="O1485" s="1" t="str">
        <f t="shared" si="112"/>
        <v/>
      </c>
      <c r="P1485" s="1" t="str">
        <f>IF(AND(שבוע_בדילוג[[#This Row],[חיזוי - שבוע]]=1,K1486=1),1,"")</f>
        <v/>
      </c>
      <c r="Q1485" s="1" t="str">
        <f>IF(AND(שבוע_בדילוג[[#This Row],[וסת השבוע פעיל?]]&lt;3,OR(שבוע_בדילוג[[#This Row],[CycleNumber]]&gt;B1486,B1486="")),1,"")</f>
        <v/>
      </c>
      <c r="R1485" s="1" t="str">
        <f>IF(AND(שבוע_בדילוג[[#This Row],[חיזוי - שבוע]]&lt;&gt;"",שבוע_בדילוג[[#This Row],[וסת השבוע פעיל?2]]=""),1,"")</f>
        <v/>
      </c>
      <c r="S1485" s="1" t="str">
        <f>IF(שבוע_בדילוג[[#This Row],[האישה קבעה וסת שבוע בדילוג?]]=1,IF(שבוע_בדילוג[[#This Row],[וסת השבוע פעיל?]]&lt;3,1,0),"")</f>
        <v/>
      </c>
      <c r="T148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5" s="1">
        <f t="shared" si="113"/>
        <v>0</v>
      </c>
      <c r="V1485" s="1">
        <f t="shared" si="114"/>
        <v>0</v>
      </c>
      <c r="W1485" s="1">
        <f t="shared" si="115"/>
        <v>0</v>
      </c>
      <c r="X1485" s="1" t="str">
        <f>IF(שבוע_בדילוג[[#This Row],[3 הפלגות זהות]]="","",IF(שבוע_בדילוג[[#This Row],[3 הפלגות זהות]]=1,שבוע_בדילוג[[#This Row],[LengthofCycle]],X1484))</f>
        <v/>
      </c>
      <c r="Z1485" s="1" t="str">
        <f>IF(OR(שבוע_בדילוג[[#This Row],[הווסת פעיל?]]=0,שבוע_בדילוג[[#This Row],[הווסת פעיל?]]=""),"",SUM(Z1484,שבוע_בדילוג[[#This Row],[הווסת פעיל?]]))</f>
        <v/>
      </c>
      <c r="AA1485" s="1" t="str">
        <f>IF(AND(שבוע_בדילוג[[#This Row],[כמה מחזורים עד עקירה]]&lt;&gt;"",Z1486=""),שבוע_בדילוג[[#This Row],[כמה מחזורים עד עקירה]],"")</f>
        <v/>
      </c>
      <c r="AB1485" s="1" t="str">
        <f>IF(AND(שבוע_בדילוג[[#This Row],[הווסת פעיל?]]=1,שבוע_בדילוג[[#This Row],[וסת קבוע אחרון]]&lt;&gt;X1484),שבוע_בדילוג[[#This Row],[וסת קבוע אחרון]],"")</f>
        <v/>
      </c>
      <c r="AC1485" s="1" t="str">
        <f>IF(AND(שבוע_בדילוג[[#This Row],[הווסת פעיל?]]=1,Y1484=0,שבוע_בדילוג[[#This Row],[וסת קבוע אחרון]]=X1484),שבוע_בדילוג[[#This Row],[וסת קבוע אחרון]],"")</f>
        <v/>
      </c>
      <c r="AD1485" s="1" t="str">
        <f>IF(AND(שבוע_בדילוג[[#This Row],[הווסת פעיל?]]=1,Y1484=0,שבוע_בדילוג[[#This Row],[וסת קבוע אחרון]]&lt;&gt;X1484),1,"")</f>
        <v/>
      </c>
      <c r="AE1485" s="1" t="str">
        <f>IF(AND(שבוע_בדילוג[[#This Row],[הווסת פעיל?]]&lt;&gt;"",B1486=1),שבוע_בדילוג[[#This Row],[CycleNumber]],"")</f>
        <v/>
      </c>
      <c r="AF1485" s="1" t="str">
        <f>IF(AND(שבוע_בדילוג[[#This Row],[הווסת פעיל?]]&lt;&gt;"",Y1484=""),שבוע_בדילוג[[#This Row],[CycleNumber]],"")</f>
        <v/>
      </c>
      <c r="AG1485" s="1" t="str">
        <f>IF(B1486=1,"",IF(שבוע_בדילוג[[#This Row],[הווסת פעיל?]]=1,IF(שבוע_בדילוג[[#This Row],[וסת קבוע אחרון]]=F1486,1,0),""))</f>
        <v/>
      </c>
      <c r="AH1485" s="1" t="str">
        <f>IF(B1486=1,"",IF(שבוע_בדילוג[[#This Row],[הווסת פעיל?]]=1,IF(OR(שבוע_בדילוג[[#This Row],[וסת קבוע אחרון]]=F1486,F1486=שבוע_בדילוג[[#This Row],[LengthofCycle]]),1,0),""))</f>
        <v/>
      </c>
      <c r="AI1485" s="1" t="str">
        <f>IF(B1486=1,"",IF(שבוע_בדילוג[[#This Row],[הווסת פעיל?]]=1,IF(OR(שבוע_בדילוג[[#This Row],[וסת קבוע אחרון]]=F1486,F1486=שבוע_בדילוג[[#This Row],[LengthofCycle]],AND(שבוע_בדילוג[[#This Row],[LengthofCycle]]&lt;&gt;שבוע_בדילוג[[#This Row],[וסת קבוע אחרון]],OR(F1486=28,F1486=29))),1,0),""))</f>
        <v/>
      </c>
      <c r="AJ1485" s="1" t="str">
        <f>IF(AND(שבוע_בדילוג[[#This Row],[הווסת פעיל?]]=1,B1486=1),1,"")</f>
        <v/>
      </c>
      <c r="AK1485" s="4">
        <f>IF(AND(שבוע_בדילוג[[#This Row],[הווסת פעיל?]]&lt;&gt;1,B1486&lt;&gt;1,B1486&lt;&gt;""),IF(שבוע_בדילוג[[#This Row],[LengthofCycle]]=F1486,1,0),"")</f>
        <v>0</v>
      </c>
      <c r="AL1485" s="4">
        <f>IF(AND(שבוע_בדילוג[[#This Row],[הווסת פעיל?]]&lt;&gt;1,B1486&lt;&gt;1,B1486&lt;&gt;""),IF(OR(שבוע_בדילוג[[#This Row],[LengthofCycle]]=F1486,F1486=29),1,0),"")</f>
        <v>0</v>
      </c>
      <c r="AM1485" s="4">
        <f>IF(AND(שבוע_בדילוג[[#This Row],[הווסת פעיל?]]&lt;&gt;1,B1486&lt;&gt;1,B1486&lt;&gt;""),IF(OR(שבוע_בדילוג[[#This Row],[LengthofCycle]]=F1486,F1486=29,F1486=28),1,0),"")</f>
        <v>1</v>
      </c>
    </row>
    <row r="1486" spans="1:39" x14ac:dyDescent="0.25">
      <c r="A1486" s="1" t="s">
        <v>175</v>
      </c>
      <c r="B1486" s="1">
        <v>20</v>
      </c>
      <c r="C1486" s="1">
        <v>0</v>
      </c>
      <c r="D1486" s="1">
        <v>1</v>
      </c>
      <c r="E1486" s="1">
        <v>0</v>
      </c>
      <c r="F1486" s="1">
        <v>28</v>
      </c>
      <c r="H1486" s="1">
        <f>שבוע_בדילוג[[#This Row],[LengthofCycle]]+1</f>
        <v>29</v>
      </c>
      <c r="I1486" s="1" t="str">
        <f>IF(IFERROR(LOOKUP(שבוע_בדילוג[[#This Row],[ClientID]],קביעויות[השבוע בדילוג]),FALSE)=שבוע_בדילוג[[#This Row],[ClientID]],1,"")</f>
        <v/>
      </c>
      <c r="J1486" s="1" t="str">
        <f>IF(AND(שבוע_בדילוג[[#This Row],[CycleNumber]]&gt;1,OR(B1487="",שבוע_בדילוג[[#This Row],[CycleNumber]]&gt;B1485)),IF(OR(AND(שבוע_בדילוג[[#This Row],[LengthofCycle]]=29,F1485=29),AND(שבוע_בדילוג[[#This Row],[LengthofCycle]]=36,F1485=36)),1,""),"")</f>
        <v/>
      </c>
      <c r="K1486" s="1" t="str">
        <f>IF(AND(שבוע_בדילוג[[#This Row],[וסת השבוע]]=1,J1485=1,שבוע_בדילוג[[#This Row],[CycleNumber]]&gt;B1485),1,"")</f>
        <v/>
      </c>
      <c r="L1486" s="1" t="str">
        <f>IF(שבוע_בדילוג[[#This Row],[CycleNumber]]=1,"",IF(שבוע_בדילוג[[#This Row],[וסת השבוע]]=1,0,IF(L1485="","",IF(L1485=0,IF(שבוע_בדילוג[[#This Row],[LengthofCycle]]=29,0,1),IF(L1485=1,IF(שבוע_בדילוג[[#This Row],[LengthofCycle]]+F1485=29*2,0,2),IF(L1485=2,IF(שבוע_בדילוג[[#This Row],[LengthofCycle]]+F1485+F1484=29*3,0,3),""))))))</f>
        <v/>
      </c>
      <c r="M1486" s="1" t="str">
        <f>IF(שבוע_בדילוג[[#This Row],[וסת השבוע]]=1,IF(שבוע_בדילוג[[#This Row],[וסת השבוע וההפלגה ביחד]]=1,M1485+1,0),IF(AND(שבוע_בדילוג[[#This Row],[CycleNumber]]&gt;B1485,שבוע_בדילוג[[#This Row],[CycleNumber]]&gt;1),IF(שבוע_בדילוג[[#This Row],[וסת השבוע פעיל?]]&lt;&gt;"",M1485+1,""),""))</f>
        <v/>
      </c>
      <c r="N1486" s="1" t="str">
        <f>IF(שבוע_בדילוג[[#This Row],[וסת השבוע פעיל?2]]="","",IF(AND(שבוע_בדילוג[[#This Row],[וסת השבוע פעיל?]]&lt;&gt;"",שבוע_בדילוג[[#This Row],[CycleNumber]]&lt;B1487,B1487&lt;&gt;"",שבוע_בדילוג[[#This Row],[וסת השבוע פעיל?]]&lt;3),IF(L1487=0,IF(AND(שבוע_בדילוג[[#This Row],[וסת השבוע פעיל?]]&gt;0,J1487=1),0,1),0),""))</f>
        <v/>
      </c>
      <c r="O1486" s="1" t="str">
        <f t="shared" si="112"/>
        <v/>
      </c>
      <c r="P1486" s="1" t="str">
        <f>IF(AND(שבוע_בדילוג[[#This Row],[חיזוי - שבוע]]=1,K1487=1),1,"")</f>
        <v/>
      </c>
      <c r="Q1486" s="1" t="str">
        <f>IF(AND(שבוע_בדילוג[[#This Row],[וסת השבוע פעיל?]]&lt;3,OR(שבוע_בדילוג[[#This Row],[CycleNumber]]&gt;B1487,B1487="")),1,"")</f>
        <v/>
      </c>
      <c r="R1486" s="1" t="str">
        <f>IF(AND(שבוע_בדילוג[[#This Row],[חיזוי - שבוע]]&lt;&gt;"",שבוע_בדילוג[[#This Row],[וסת השבוע פעיל?2]]=""),1,"")</f>
        <v/>
      </c>
      <c r="S1486" s="1" t="str">
        <f>IF(שבוע_בדילוג[[#This Row],[האישה קבעה וסת שבוע בדילוג?]]=1,IF(שבוע_בדילוג[[#This Row],[וסת השבוע פעיל?]]&lt;3,1,0),"")</f>
        <v/>
      </c>
      <c r="T148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6" s="1">
        <f t="shared" si="113"/>
        <v>0</v>
      </c>
      <c r="V1486" s="1">
        <f t="shared" si="114"/>
        <v>0</v>
      </c>
      <c r="W1486" s="1">
        <f t="shared" si="115"/>
        <v>0</v>
      </c>
      <c r="X1486" s="1" t="str">
        <f>IF(שבוע_בדילוג[[#This Row],[3 הפלגות זהות]]="","",IF(שבוע_בדילוג[[#This Row],[3 הפלגות זהות]]=1,שבוע_בדילוג[[#This Row],[LengthofCycle]],X1485))</f>
        <v/>
      </c>
      <c r="Z1486" s="1" t="str">
        <f>IF(OR(שבוע_בדילוג[[#This Row],[הווסת פעיל?]]=0,שבוע_בדילוג[[#This Row],[הווסת פעיל?]]=""),"",SUM(Z1485,שבוע_בדילוג[[#This Row],[הווסת פעיל?]]))</f>
        <v/>
      </c>
      <c r="AA1486" s="1" t="str">
        <f>IF(AND(שבוע_בדילוג[[#This Row],[כמה מחזורים עד עקירה]]&lt;&gt;"",Z1487=""),שבוע_בדילוג[[#This Row],[כמה מחזורים עד עקירה]],"")</f>
        <v/>
      </c>
      <c r="AB1486" s="1" t="str">
        <f>IF(AND(שבוע_בדילוג[[#This Row],[הווסת פעיל?]]=1,שבוע_בדילוג[[#This Row],[וסת קבוע אחרון]]&lt;&gt;X1485),שבוע_בדילוג[[#This Row],[וסת קבוע אחרון]],"")</f>
        <v/>
      </c>
      <c r="AC1486" s="1" t="str">
        <f>IF(AND(שבוע_בדילוג[[#This Row],[הווסת פעיל?]]=1,Y1485=0,שבוע_בדילוג[[#This Row],[וסת קבוע אחרון]]=X1485),שבוע_בדילוג[[#This Row],[וסת קבוע אחרון]],"")</f>
        <v/>
      </c>
      <c r="AD1486" s="1" t="str">
        <f>IF(AND(שבוע_בדילוג[[#This Row],[הווסת פעיל?]]=1,Y1485=0,שבוע_בדילוג[[#This Row],[וסת קבוע אחרון]]&lt;&gt;X1485),1,"")</f>
        <v/>
      </c>
      <c r="AE1486" s="1" t="str">
        <f>IF(AND(שבוע_בדילוג[[#This Row],[הווסת פעיל?]]&lt;&gt;"",B1487=1),שבוע_בדילוג[[#This Row],[CycleNumber]],"")</f>
        <v/>
      </c>
      <c r="AF1486" s="1" t="str">
        <f>IF(AND(שבוע_בדילוג[[#This Row],[הווסת פעיל?]]&lt;&gt;"",Y1485=""),שבוע_בדילוג[[#This Row],[CycleNumber]],"")</f>
        <v/>
      </c>
      <c r="AG1486" s="1" t="str">
        <f>IF(B1487=1,"",IF(שבוע_בדילוג[[#This Row],[הווסת פעיל?]]=1,IF(שבוע_בדילוג[[#This Row],[וסת קבוע אחרון]]=F1487,1,0),""))</f>
        <v/>
      </c>
      <c r="AH1486" s="1" t="str">
        <f>IF(B1487=1,"",IF(שבוע_בדילוג[[#This Row],[הווסת פעיל?]]=1,IF(OR(שבוע_בדילוג[[#This Row],[וסת קבוע אחרון]]=F1487,F1487=שבוע_בדילוג[[#This Row],[LengthofCycle]]),1,0),""))</f>
        <v/>
      </c>
      <c r="AI1486" s="1" t="str">
        <f>IF(B1487=1,"",IF(שבוע_בדילוג[[#This Row],[הווסת פעיל?]]=1,IF(OR(שבוע_בדילוג[[#This Row],[וסת קבוע אחרון]]=F1487,F1487=שבוע_בדילוג[[#This Row],[LengthofCycle]],AND(שבוע_בדילוג[[#This Row],[LengthofCycle]]&lt;&gt;שבוע_בדילוג[[#This Row],[וסת קבוע אחרון]],OR(F1487=28,F1487=29))),1,0),""))</f>
        <v/>
      </c>
      <c r="AJ1486" s="1" t="str">
        <f>IF(AND(שבוע_בדילוג[[#This Row],[הווסת פעיל?]]=1,B1487=1),1,"")</f>
        <v/>
      </c>
      <c r="AK1486" s="4">
        <f>IF(AND(שבוע_בדילוג[[#This Row],[הווסת פעיל?]]&lt;&gt;1,B1487&lt;&gt;1,B1487&lt;&gt;""),IF(שבוע_בדילוג[[#This Row],[LengthofCycle]]=F1487,1,0),"")</f>
        <v>0</v>
      </c>
      <c r="AL1486" s="4">
        <f>IF(AND(שבוע_בדילוג[[#This Row],[הווסת פעיל?]]&lt;&gt;1,B1487&lt;&gt;1,B1487&lt;&gt;""),IF(OR(שבוע_בדילוג[[#This Row],[LengthofCycle]]=F1487,F1487=29),1,0),"")</f>
        <v>1</v>
      </c>
      <c r="AM1486" s="4">
        <f>IF(AND(שבוע_בדילוג[[#This Row],[הווסת פעיל?]]&lt;&gt;1,B1487&lt;&gt;1,B1487&lt;&gt;""),IF(OR(שבוע_בדילוג[[#This Row],[LengthofCycle]]=F1487,F1487=29,F1487=28),1,0),"")</f>
        <v>1</v>
      </c>
    </row>
    <row r="1487" spans="1:39" x14ac:dyDescent="0.25">
      <c r="A1487" s="1" t="s">
        <v>175</v>
      </c>
      <c r="B1487" s="1">
        <v>21</v>
      </c>
      <c r="C1487" s="1">
        <v>0</v>
      </c>
      <c r="D1487" s="1">
        <v>1</v>
      </c>
      <c r="E1487" s="1">
        <v>0</v>
      </c>
      <c r="F1487" s="1">
        <v>29</v>
      </c>
      <c r="H1487" s="1">
        <f>שבוע_בדילוג[[#This Row],[LengthofCycle]]+1</f>
        <v>30</v>
      </c>
      <c r="I1487" s="1" t="str">
        <f>IF(IFERROR(LOOKUP(שבוע_בדילוג[[#This Row],[ClientID]],קביעויות[השבוע בדילוג]),FALSE)=שבוע_בדילוג[[#This Row],[ClientID]],1,"")</f>
        <v/>
      </c>
      <c r="J1487" s="1" t="str">
        <f>IF(AND(שבוע_בדילוג[[#This Row],[CycleNumber]]&gt;1,OR(B1488="",שבוע_בדילוג[[#This Row],[CycleNumber]]&gt;B1486)),IF(OR(AND(שבוע_בדילוג[[#This Row],[LengthofCycle]]=29,F1486=29),AND(שבוע_בדילוג[[#This Row],[LengthofCycle]]=36,F1486=36)),1,""),"")</f>
        <v/>
      </c>
      <c r="K1487" s="1" t="str">
        <f>IF(AND(שבוע_בדילוג[[#This Row],[וסת השבוע]]=1,J1486=1,שבוע_בדילוג[[#This Row],[CycleNumber]]&gt;B1486),1,"")</f>
        <v/>
      </c>
      <c r="L1487" s="1" t="str">
        <f>IF(שבוע_בדילוג[[#This Row],[CycleNumber]]=1,"",IF(שבוע_בדילוג[[#This Row],[וסת השבוע]]=1,0,IF(L1486="","",IF(L1486=0,IF(שבוע_בדילוג[[#This Row],[LengthofCycle]]=29,0,1),IF(L1486=1,IF(שבוע_בדילוג[[#This Row],[LengthofCycle]]+F1486=29*2,0,2),IF(L1486=2,IF(שבוע_בדילוג[[#This Row],[LengthofCycle]]+F1486+F1485=29*3,0,3),""))))))</f>
        <v/>
      </c>
      <c r="M1487" s="1" t="str">
        <f>IF(שבוע_בדילוג[[#This Row],[וסת השבוע]]=1,IF(שבוע_בדילוג[[#This Row],[וסת השבוע וההפלגה ביחד]]=1,M1486+1,0),IF(AND(שבוע_בדילוג[[#This Row],[CycleNumber]]&gt;B1486,שבוע_בדילוג[[#This Row],[CycleNumber]]&gt;1),IF(שבוע_בדילוג[[#This Row],[וסת השבוע פעיל?]]&lt;&gt;"",M1486+1,""),""))</f>
        <v/>
      </c>
      <c r="N1487" s="1" t="str">
        <f>IF(שבוע_בדילוג[[#This Row],[וסת השבוע פעיל?2]]="","",IF(AND(שבוע_בדילוג[[#This Row],[וסת השבוע פעיל?]]&lt;&gt;"",שבוע_בדילוג[[#This Row],[CycleNumber]]&lt;B1488,B1488&lt;&gt;"",שבוע_בדילוג[[#This Row],[וסת השבוע פעיל?]]&lt;3),IF(L1488=0,IF(AND(שבוע_בדילוג[[#This Row],[וסת השבוע פעיל?]]&gt;0,J1488=1),0,1),0),""))</f>
        <v/>
      </c>
      <c r="O1487" s="1" t="str">
        <f t="shared" si="112"/>
        <v/>
      </c>
      <c r="P1487" s="1" t="str">
        <f>IF(AND(שבוע_בדילוג[[#This Row],[חיזוי - שבוע]]=1,K1488=1),1,"")</f>
        <v/>
      </c>
      <c r="Q1487" s="1" t="str">
        <f>IF(AND(שבוע_בדילוג[[#This Row],[וסת השבוע פעיל?]]&lt;3,OR(שבוע_בדילוג[[#This Row],[CycleNumber]]&gt;B1488,B1488="")),1,"")</f>
        <v/>
      </c>
      <c r="R1487" s="1" t="str">
        <f>IF(AND(שבוע_בדילוג[[#This Row],[חיזוי - שבוע]]&lt;&gt;"",שבוע_בדילוג[[#This Row],[וסת השבוע פעיל?2]]=""),1,"")</f>
        <v/>
      </c>
      <c r="S1487" s="1" t="str">
        <f>IF(שבוע_בדילוג[[#This Row],[האישה קבעה וסת שבוע בדילוג?]]=1,IF(שבוע_בדילוג[[#This Row],[וסת השבוע פעיל?]]&lt;3,1,0),"")</f>
        <v/>
      </c>
      <c r="T148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7" s="1">
        <f t="shared" si="113"/>
        <v>0</v>
      </c>
      <c r="V1487" s="1">
        <f t="shared" si="114"/>
        <v>0</v>
      </c>
      <c r="W1487" s="1">
        <f t="shared" si="115"/>
        <v>0</v>
      </c>
      <c r="X1487" s="1" t="str">
        <f>IF(שבוע_בדילוג[[#This Row],[3 הפלגות זהות]]="","",IF(שבוע_בדילוג[[#This Row],[3 הפלגות זהות]]=1,שבוע_בדילוג[[#This Row],[LengthofCycle]],X1486))</f>
        <v/>
      </c>
      <c r="Z1487" s="1" t="str">
        <f>IF(OR(שבוע_בדילוג[[#This Row],[הווסת פעיל?]]=0,שבוע_בדילוג[[#This Row],[הווסת פעיל?]]=""),"",SUM(Z1486,שבוע_בדילוג[[#This Row],[הווסת פעיל?]]))</f>
        <v/>
      </c>
      <c r="AA1487" s="1" t="str">
        <f>IF(AND(שבוע_בדילוג[[#This Row],[כמה מחזורים עד עקירה]]&lt;&gt;"",Z1488=""),שבוע_בדילוג[[#This Row],[כמה מחזורים עד עקירה]],"")</f>
        <v/>
      </c>
      <c r="AB1487" s="1" t="str">
        <f>IF(AND(שבוע_בדילוג[[#This Row],[הווסת פעיל?]]=1,שבוע_בדילוג[[#This Row],[וסת קבוע אחרון]]&lt;&gt;X1486),שבוע_בדילוג[[#This Row],[וסת קבוע אחרון]],"")</f>
        <v/>
      </c>
      <c r="AC1487" s="1" t="str">
        <f>IF(AND(שבוע_בדילוג[[#This Row],[הווסת פעיל?]]=1,Y1486=0,שבוע_בדילוג[[#This Row],[וסת קבוע אחרון]]=X1486),שבוע_בדילוג[[#This Row],[וסת קבוע אחרון]],"")</f>
        <v/>
      </c>
      <c r="AD1487" s="1" t="str">
        <f>IF(AND(שבוע_בדילוג[[#This Row],[הווסת פעיל?]]=1,Y1486=0,שבוע_בדילוג[[#This Row],[וסת קבוע אחרון]]&lt;&gt;X1486),1,"")</f>
        <v/>
      </c>
      <c r="AE1487" s="1" t="str">
        <f>IF(AND(שבוע_בדילוג[[#This Row],[הווסת פעיל?]]&lt;&gt;"",B1488=1),שבוע_בדילוג[[#This Row],[CycleNumber]],"")</f>
        <v/>
      </c>
      <c r="AF1487" s="1" t="str">
        <f>IF(AND(שבוע_בדילוג[[#This Row],[הווסת פעיל?]]&lt;&gt;"",Y1486=""),שבוע_בדילוג[[#This Row],[CycleNumber]],"")</f>
        <v/>
      </c>
      <c r="AG1487" s="1" t="str">
        <f>IF(B1488=1,"",IF(שבוע_בדילוג[[#This Row],[הווסת פעיל?]]=1,IF(שבוע_בדילוג[[#This Row],[וסת קבוע אחרון]]=F1488,1,0),""))</f>
        <v/>
      </c>
      <c r="AH1487" s="1" t="str">
        <f>IF(B1488=1,"",IF(שבוע_בדילוג[[#This Row],[הווסת פעיל?]]=1,IF(OR(שבוע_בדילוג[[#This Row],[וסת קבוע אחרון]]=F1488,F1488=שבוע_בדילוג[[#This Row],[LengthofCycle]]),1,0),""))</f>
        <v/>
      </c>
      <c r="AI1487" s="1" t="str">
        <f>IF(B1488=1,"",IF(שבוע_בדילוג[[#This Row],[הווסת פעיל?]]=1,IF(OR(שבוע_בדילוג[[#This Row],[וסת קבוע אחרון]]=F1488,F1488=שבוע_בדילוג[[#This Row],[LengthofCycle]],AND(שבוע_בדילוג[[#This Row],[LengthofCycle]]&lt;&gt;שבוע_בדילוג[[#This Row],[וסת קבוע אחרון]],OR(F1488=28,F1488=29))),1,0),""))</f>
        <v/>
      </c>
      <c r="AJ1487" s="1" t="str">
        <f>IF(AND(שבוע_בדילוג[[#This Row],[הווסת פעיל?]]=1,B1488=1),1,"")</f>
        <v/>
      </c>
      <c r="AK1487" s="4">
        <f>IF(AND(שבוע_בדילוג[[#This Row],[הווסת פעיל?]]&lt;&gt;1,B1488&lt;&gt;1,B1488&lt;&gt;""),IF(שבוע_בדילוג[[#This Row],[LengthofCycle]]=F1488,1,0),"")</f>
        <v>0</v>
      </c>
      <c r="AL1487" s="4">
        <f>IF(AND(שבוע_בדילוג[[#This Row],[הווסת פעיל?]]&lt;&gt;1,B1488&lt;&gt;1,B1488&lt;&gt;""),IF(OR(שבוע_בדילוג[[#This Row],[LengthofCycle]]=F1488,F1488=29),1,0),"")</f>
        <v>0</v>
      </c>
      <c r="AM1487" s="4">
        <f>IF(AND(שבוע_בדילוג[[#This Row],[הווסת פעיל?]]&lt;&gt;1,B1488&lt;&gt;1,B1488&lt;&gt;""),IF(OR(שבוע_בדילוג[[#This Row],[LengthofCycle]]=F1488,F1488=29,F1488=28),1,0),"")</f>
        <v>0</v>
      </c>
    </row>
    <row r="1488" spans="1:39" x14ac:dyDescent="0.25">
      <c r="A1488" s="1" t="s">
        <v>175</v>
      </c>
      <c r="B1488" s="1">
        <v>22</v>
      </c>
      <c r="C1488" s="1">
        <v>0</v>
      </c>
      <c r="D1488" s="1">
        <v>1</v>
      </c>
      <c r="E1488" s="1">
        <v>0</v>
      </c>
      <c r="F1488" s="1">
        <v>27</v>
      </c>
      <c r="H1488" s="1">
        <f>שבוע_בדילוג[[#This Row],[LengthofCycle]]+1</f>
        <v>28</v>
      </c>
      <c r="I1488" s="1" t="str">
        <f>IF(IFERROR(LOOKUP(שבוע_בדילוג[[#This Row],[ClientID]],קביעויות[השבוע בדילוג]),FALSE)=שבוע_בדילוג[[#This Row],[ClientID]],1,"")</f>
        <v/>
      </c>
      <c r="J1488" s="1" t="str">
        <f>IF(AND(שבוע_בדילוג[[#This Row],[CycleNumber]]&gt;1,OR(B1489="",שבוע_בדילוג[[#This Row],[CycleNumber]]&gt;B1487)),IF(OR(AND(שבוע_בדילוג[[#This Row],[LengthofCycle]]=29,F1487=29),AND(שבוע_בדילוג[[#This Row],[LengthofCycle]]=36,F1487=36)),1,""),"")</f>
        <v/>
      </c>
      <c r="K1488" s="1" t="str">
        <f>IF(AND(שבוע_בדילוג[[#This Row],[וסת השבוע]]=1,J1487=1,שבוע_בדילוג[[#This Row],[CycleNumber]]&gt;B1487),1,"")</f>
        <v/>
      </c>
      <c r="L1488" s="1" t="str">
        <f>IF(שבוע_בדילוג[[#This Row],[CycleNumber]]=1,"",IF(שבוע_בדילוג[[#This Row],[וסת השבוע]]=1,0,IF(L1487="","",IF(L1487=0,IF(שבוע_בדילוג[[#This Row],[LengthofCycle]]=29,0,1),IF(L1487=1,IF(שבוע_בדילוג[[#This Row],[LengthofCycle]]+F1487=29*2,0,2),IF(L1487=2,IF(שבוע_בדילוג[[#This Row],[LengthofCycle]]+F1487+F1486=29*3,0,3),""))))))</f>
        <v/>
      </c>
      <c r="M1488" s="1" t="str">
        <f>IF(שבוע_בדילוג[[#This Row],[וסת השבוע]]=1,IF(שבוע_בדילוג[[#This Row],[וסת השבוע וההפלגה ביחד]]=1,M1487+1,0),IF(AND(שבוע_בדילוג[[#This Row],[CycleNumber]]&gt;B1487,שבוע_בדילוג[[#This Row],[CycleNumber]]&gt;1),IF(שבוע_בדילוג[[#This Row],[וסת השבוע פעיל?]]&lt;&gt;"",M1487+1,""),""))</f>
        <v/>
      </c>
      <c r="N1488" s="1" t="str">
        <f>IF(שבוע_בדילוג[[#This Row],[וסת השבוע פעיל?2]]="","",IF(AND(שבוע_בדילוג[[#This Row],[וסת השבוע פעיל?]]&lt;&gt;"",שבוע_בדילוג[[#This Row],[CycleNumber]]&lt;B1489,B1489&lt;&gt;"",שבוע_בדילוג[[#This Row],[וסת השבוע פעיל?]]&lt;3),IF(L1489=0,IF(AND(שבוע_בדילוג[[#This Row],[וסת השבוע פעיל?]]&gt;0,J1489=1),0,1),0),""))</f>
        <v/>
      </c>
      <c r="O1488" s="1" t="str">
        <f t="shared" si="112"/>
        <v/>
      </c>
      <c r="P1488" s="1" t="str">
        <f>IF(AND(שבוע_בדילוג[[#This Row],[חיזוי - שבוע]]=1,K1489=1),1,"")</f>
        <v/>
      </c>
      <c r="Q1488" s="1" t="str">
        <f>IF(AND(שבוע_בדילוג[[#This Row],[וסת השבוע פעיל?]]&lt;3,OR(שבוע_בדילוג[[#This Row],[CycleNumber]]&gt;B1489,B1489="")),1,"")</f>
        <v/>
      </c>
      <c r="R1488" s="1" t="str">
        <f>IF(AND(שבוע_בדילוג[[#This Row],[חיזוי - שבוע]]&lt;&gt;"",שבוע_בדילוג[[#This Row],[וסת השבוע פעיל?2]]=""),1,"")</f>
        <v/>
      </c>
      <c r="S1488" s="1" t="str">
        <f>IF(שבוע_בדילוג[[#This Row],[האישה קבעה וסת שבוע בדילוג?]]=1,IF(שבוע_בדילוג[[#This Row],[וסת השבוע פעיל?]]&lt;3,1,0),"")</f>
        <v/>
      </c>
      <c r="T148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8" s="1">
        <f t="shared" si="113"/>
        <v>0</v>
      </c>
      <c r="V1488" s="1">
        <f t="shared" si="114"/>
        <v>0</v>
      </c>
      <c r="W1488" s="1">
        <f t="shared" si="115"/>
        <v>0</v>
      </c>
      <c r="X1488" s="1" t="str">
        <f>IF(שבוע_בדילוג[[#This Row],[3 הפלגות זהות]]="","",IF(שבוע_בדילוג[[#This Row],[3 הפלגות זהות]]=1,שבוע_בדילוג[[#This Row],[LengthofCycle]],X1487))</f>
        <v/>
      </c>
      <c r="Z1488" s="1" t="str">
        <f>IF(OR(שבוע_בדילוג[[#This Row],[הווסת פעיל?]]=0,שבוע_בדילוג[[#This Row],[הווסת פעיל?]]=""),"",SUM(Z1487,שבוע_בדילוג[[#This Row],[הווסת פעיל?]]))</f>
        <v/>
      </c>
      <c r="AA1488" s="1" t="str">
        <f>IF(AND(שבוע_בדילוג[[#This Row],[כמה מחזורים עד עקירה]]&lt;&gt;"",Z1489=""),שבוע_בדילוג[[#This Row],[כמה מחזורים עד עקירה]],"")</f>
        <v/>
      </c>
      <c r="AB1488" s="1" t="str">
        <f>IF(AND(שבוע_בדילוג[[#This Row],[הווסת פעיל?]]=1,שבוע_בדילוג[[#This Row],[וסת קבוע אחרון]]&lt;&gt;X1487),שבוע_בדילוג[[#This Row],[וסת קבוע אחרון]],"")</f>
        <v/>
      </c>
      <c r="AC1488" s="1" t="str">
        <f>IF(AND(שבוע_בדילוג[[#This Row],[הווסת פעיל?]]=1,Y1487=0,שבוע_בדילוג[[#This Row],[וסת קבוע אחרון]]=X1487),שבוע_בדילוג[[#This Row],[וסת קבוע אחרון]],"")</f>
        <v/>
      </c>
      <c r="AD1488" s="1" t="str">
        <f>IF(AND(שבוע_בדילוג[[#This Row],[הווסת פעיל?]]=1,Y1487=0,שבוע_בדילוג[[#This Row],[וסת קבוע אחרון]]&lt;&gt;X1487),1,"")</f>
        <v/>
      </c>
      <c r="AE1488" s="1" t="str">
        <f>IF(AND(שבוע_בדילוג[[#This Row],[הווסת פעיל?]]&lt;&gt;"",B1489=1),שבוע_בדילוג[[#This Row],[CycleNumber]],"")</f>
        <v/>
      </c>
      <c r="AF1488" s="1" t="str">
        <f>IF(AND(שבוע_בדילוג[[#This Row],[הווסת פעיל?]]&lt;&gt;"",Y1487=""),שבוע_בדילוג[[#This Row],[CycleNumber]],"")</f>
        <v/>
      </c>
      <c r="AG1488" s="1" t="str">
        <f>IF(B1489=1,"",IF(שבוע_בדילוג[[#This Row],[הווסת פעיל?]]=1,IF(שבוע_בדילוג[[#This Row],[וסת קבוע אחרון]]=F1489,1,0),""))</f>
        <v/>
      </c>
      <c r="AH1488" s="1" t="str">
        <f>IF(B1489=1,"",IF(שבוע_בדילוג[[#This Row],[הווסת פעיל?]]=1,IF(OR(שבוע_בדילוג[[#This Row],[וסת קבוע אחרון]]=F1489,F1489=שבוע_בדילוג[[#This Row],[LengthofCycle]]),1,0),""))</f>
        <v/>
      </c>
      <c r="AI1488" s="1" t="str">
        <f>IF(B1489=1,"",IF(שבוע_בדילוג[[#This Row],[הווסת פעיל?]]=1,IF(OR(שבוע_בדילוג[[#This Row],[וסת קבוע אחרון]]=F1489,F1489=שבוע_בדילוג[[#This Row],[LengthofCycle]],AND(שבוע_בדילוג[[#This Row],[LengthofCycle]]&lt;&gt;שבוע_בדילוג[[#This Row],[וסת קבוע אחרון]],OR(F1489=28,F1489=29))),1,0),""))</f>
        <v/>
      </c>
      <c r="AJ1488" s="1" t="str">
        <f>IF(AND(שבוע_בדילוג[[#This Row],[הווסת פעיל?]]=1,B1489=1),1,"")</f>
        <v/>
      </c>
      <c r="AK1488" s="4">
        <f>IF(AND(שבוע_בדילוג[[#This Row],[הווסת פעיל?]]&lt;&gt;1,B1489&lt;&gt;1,B1489&lt;&gt;""),IF(שבוע_בדילוג[[#This Row],[LengthofCycle]]=F1489,1,0),"")</f>
        <v>0</v>
      </c>
      <c r="AL1488" s="4">
        <f>IF(AND(שבוע_בדילוג[[#This Row],[הווסת פעיל?]]&lt;&gt;1,B1489&lt;&gt;1,B1489&lt;&gt;""),IF(OR(שבוע_בדילוג[[#This Row],[LengthofCycle]]=F1489,F1489=29),1,0),"")</f>
        <v>0</v>
      </c>
      <c r="AM1488" s="4">
        <f>IF(AND(שבוע_בדילוג[[#This Row],[הווסת פעיל?]]&lt;&gt;1,B1489&lt;&gt;1,B1489&lt;&gt;""),IF(OR(שבוע_בדילוג[[#This Row],[LengthofCycle]]=F1489,F1489=29,F1489=28),1,0),"")</f>
        <v>0</v>
      </c>
    </row>
    <row r="1489" spans="1:39" x14ac:dyDescent="0.25">
      <c r="A1489" s="1" t="s">
        <v>175</v>
      </c>
      <c r="B1489" s="1">
        <v>23</v>
      </c>
      <c r="C1489" s="1">
        <v>0</v>
      </c>
      <c r="D1489" s="1">
        <v>1</v>
      </c>
      <c r="E1489" s="1">
        <v>0</v>
      </c>
      <c r="F1489" s="1">
        <v>35</v>
      </c>
      <c r="H1489" s="1">
        <f>שבוע_בדילוג[[#This Row],[LengthofCycle]]+1</f>
        <v>36</v>
      </c>
      <c r="I1489" s="1" t="str">
        <f>IF(IFERROR(LOOKUP(שבוע_בדילוג[[#This Row],[ClientID]],קביעויות[השבוע בדילוג]),FALSE)=שבוע_בדילוג[[#This Row],[ClientID]],1,"")</f>
        <v/>
      </c>
      <c r="J1489" s="1" t="str">
        <f>IF(AND(שבוע_בדילוג[[#This Row],[CycleNumber]]&gt;1,OR(B1490="",שבוע_בדילוג[[#This Row],[CycleNumber]]&gt;B1488)),IF(OR(AND(שבוע_בדילוג[[#This Row],[LengthofCycle]]=29,F1488=29),AND(שבוע_בדילוג[[#This Row],[LengthofCycle]]=36,F1488=36)),1,""),"")</f>
        <v/>
      </c>
      <c r="K1489" s="1" t="str">
        <f>IF(AND(שבוע_בדילוג[[#This Row],[וסת השבוע]]=1,J1488=1,שבוע_בדילוג[[#This Row],[CycleNumber]]&gt;B1488),1,"")</f>
        <v/>
      </c>
      <c r="L1489" s="1" t="str">
        <f>IF(שבוע_בדילוג[[#This Row],[CycleNumber]]=1,"",IF(שבוע_בדילוג[[#This Row],[וסת השבוע]]=1,0,IF(L1488="","",IF(L1488=0,IF(שבוע_בדילוג[[#This Row],[LengthofCycle]]=29,0,1),IF(L1488=1,IF(שבוע_בדילוג[[#This Row],[LengthofCycle]]+F1488=29*2,0,2),IF(L1488=2,IF(שבוע_בדילוג[[#This Row],[LengthofCycle]]+F1488+F1487=29*3,0,3),""))))))</f>
        <v/>
      </c>
      <c r="M1489" s="1" t="str">
        <f>IF(שבוע_בדילוג[[#This Row],[וסת השבוע]]=1,IF(שבוע_בדילוג[[#This Row],[וסת השבוע וההפלגה ביחד]]=1,M1488+1,0),IF(AND(שבוע_בדילוג[[#This Row],[CycleNumber]]&gt;B1488,שבוע_בדילוג[[#This Row],[CycleNumber]]&gt;1),IF(שבוע_בדילוג[[#This Row],[וסת השבוע פעיל?]]&lt;&gt;"",M1488+1,""),""))</f>
        <v/>
      </c>
      <c r="N1489" s="1" t="str">
        <f>IF(שבוע_בדילוג[[#This Row],[וסת השבוע פעיל?2]]="","",IF(AND(שבוע_בדילוג[[#This Row],[וסת השבוע פעיל?]]&lt;&gt;"",שבוע_בדילוג[[#This Row],[CycleNumber]]&lt;B1490,B1490&lt;&gt;"",שבוע_בדילוג[[#This Row],[וסת השבוע פעיל?]]&lt;3),IF(L1490=0,IF(AND(שבוע_בדילוג[[#This Row],[וסת השבוע פעיל?]]&gt;0,J1490=1),0,1),0),""))</f>
        <v/>
      </c>
      <c r="O1489" s="1" t="str">
        <f t="shared" si="112"/>
        <v/>
      </c>
      <c r="P1489" s="1" t="str">
        <f>IF(AND(שבוע_בדילוג[[#This Row],[חיזוי - שבוע]]=1,K1490=1),1,"")</f>
        <v/>
      </c>
      <c r="Q1489" s="1" t="str">
        <f>IF(AND(שבוע_בדילוג[[#This Row],[וסת השבוע פעיל?]]&lt;3,OR(שבוע_בדילוג[[#This Row],[CycleNumber]]&gt;B1490,B1490="")),1,"")</f>
        <v/>
      </c>
      <c r="R1489" s="1" t="str">
        <f>IF(AND(שבוע_בדילוג[[#This Row],[חיזוי - שבוע]]&lt;&gt;"",שבוע_בדילוג[[#This Row],[וסת השבוע פעיל?2]]=""),1,"")</f>
        <v/>
      </c>
      <c r="S1489" s="1" t="str">
        <f>IF(שבוע_בדילוג[[#This Row],[האישה קבעה וסת שבוע בדילוג?]]=1,IF(שבוע_בדילוג[[#This Row],[וסת השבוע פעיל?]]&lt;3,1,0),"")</f>
        <v/>
      </c>
      <c r="T148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89" s="1">
        <f t="shared" si="113"/>
        <v>0</v>
      </c>
      <c r="V1489" s="1">
        <f t="shared" si="114"/>
        <v>0</v>
      </c>
      <c r="W1489" s="1">
        <f t="shared" si="115"/>
        <v>0</v>
      </c>
      <c r="X1489" s="1" t="str">
        <f>IF(שבוע_בדילוג[[#This Row],[3 הפלגות זהות]]="","",IF(שבוע_בדילוג[[#This Row],[3 הפלגות זהות]]=1,שבוע_בדילוג[[#This Row],[LengthofCycle]],X1488))</f>
        <v/>
      </c>
      <c r="Z1489" s="1" t="str">
        <f>IF(OR(שבוע_בדילוג[[#This Row],[הווסת פעיל?]]=0,שבוע_בדילוג[[#This Row],[הווסת פעיל?]]=""),"",SUM(Z1488,שבוע_בדילוג[[#This Row],[הווסת פעיל?]]))</f>
        <v/>
      </c>
      <c r="AA1489" s="1" t="str">
        <f>IF(AND(שבוע_בדילוג[[#This Row],[כמה מחזורים עד עקירה]]&lt;&gt;"",Z1490=""),שבוע_בדילוג[[#This Row],[כמה מחזורים עד עקירה]],"")</f>
        <v/>
      </c>
      <c r="AB1489" s="1" t="str">
        <f>IF(AND(שבוע_בדילוג[[#This Row],[הווסת פעיל?]]=1,שבוע_בדילוג[[#This Row],[וסת קבוע אחרון]]&lt;&gt;X1488),שבוע_בדילוג[[#This Row],[וסת קבוע אחרון]],"")</f>
        <v/>
      </c>
      <c r="AC1489" s="1" t="str">
        <f>IF(AND(שבוע_בדילוג[[#This Row],[הווסת פעיל?]]=1,Y1488=0,שבוע_בדילוג[[#This Row],[וסת קבוע אחרון]]=X1488),שבוע_בדילוג[[#This Row],[וסת קבוע אחרון]],"")</f>
        <v/>
      </c>
      <c r="AD1489" s="1" t="str">
        <f>IF(AND(שבוע_בדילוג[[#This Row],[הווסת פעיל?]]=1,Y1488=0,שבוע_בדילוג[[#This Row],[וסת קבוע אחרון]]&lt;&gt;X1488),1,"")</f>
        <v/>
      </c>
      <c r="AE1489" s="1" t="str">
        <f>IF(AND(שבוע_בדילוג[[#This Row],[הווסת פעיל?]]&lt;&gt;"",B1490=1),שבוע_בדילוג[[#This Row],[CycleNumber]],"")</f>
        <v/>
      </c>
      <c r="AF1489" s="1" t="str">
        <f>IF(AND(שבוע_בדילוג[[#This Row],[הווסת פעיל?]]&lt;&gt;"",Y1488=""),שבוע_בדילוג[[#This Row],[CycleNumber]],"")</f>
        <v/>
      </c>
      <c r="AG1489" s="1" t="str">
        <f>IF(B1490=1,"",IF(שבוע_בדילוג[[#This Row],[הווסת פעיל?]]=1,IF(שבוע_בדילוג[[#This Row],[וסת קבוע אחרון]]=F1490,1,0),""))</f>
        <v/>
      </c>
      <c r="AH1489" s="1" t="str">
        <f>IF(B1490=1,"",IF(שבוע_בדילוג[[#This Row],[הווסת פעיל?]]=1,IF(OR(שבוע_בדילוג[[#This Row],[וסת קבוע אחרון]]=F1490,F1490=שבוע_בדילוג[[#This Row],[LengthofCycle]]),1,0),""))</f>
        <v/>
      </c>
      <c r="AI1489" s="1" t="str">
        <f>IF(B1490=1,"",IF(שבוע_בדילוג[[#This Row],[הווסת פעיל?]]=1,IF(OR(שבוע_בדילוג[[#This Row],[וסת קבוע אחרון]]=F1490,F1490=שבוע_בדילוג[[#This Row],[LengthofCycle]],AND(שבוע_בדילוג[[#This Row],[LengthofCycle]]&lt;&gt;שבוע_בדילוג[[#This Row],[וסת קבוע אחרון]],OR(F1490=28,F1490=29))),1,0),""))</f>
        <v/>
      </c>
      <c r="AJ1489" s="1" t="str">
        <f>IF(AND(שבוע_בדילוג[[#This Row],[הווסת פעיל?]]=1,B1490=1),1,"")</f>
        <v/>
      </c>
      <c r="AK1489" s="4">
        <f>IF(AND(שבוע_בדילוג[[#This Row],[הווסת פעיל?]]&lt;&gt;1,B1490&lt;&gt;1,B1490&lt;&gt;""),IF(שבוע_בדילוג[[#This Row],[LengthofCycle]]=F1490,1,0),"")</f>
        <v>0</v>
      </c>
      <c r="AL1489" s="4">
        <f>IF(AND(שבוע_בדילוג[[#This Row],[הווסת פעיל?]]&lt;&gt;1,B1490&lt;&gt;1,B1490&lt;&gt;""),IF(OR(שבוע_בדילוג[[#This Row],[LengthofCycle]]=F1490,F1490=29),1,0),"")</f>
        <v>0</v>
      </c>
      <c r="AM1489" s="4">
        <f>IF(AND(שבוע_בדילוג[[#This Row],[הווסת פעיל?]]&lt;&gt;1,B1490&lt;&gt;1,B1490&lt;&gt;""),IF(OR(שבוע_בדילוג[[#This Row],[LengthofCycle]]=F1490,F1490=29,F1490=28),1,0),"")</f>
        <v>1</v>
      </c>
    </row>
    <row r="1490" spans="1:39" x14ac:dyDescent="0.25">
      <c r="A1490" s="1" t="s">
        <v>175</v>
      </c>
      <c r="B1490" s="1">
        <v>24</v>
      </c>
      <c r="C1490" s="1">
        <v>0</v>
      </c>
      <c r="D1490" s="1">
        <v>1</v>
      </c>
      <c r="E1490" s="1">
        <v>0</v>
      </c>
      <c r="F1490" s="1">
        <v>28</v>
      </c>
      <c r="H1490" s="1">
        <f>שבוע_בדילוג[[#This Row],[LengthofCycle]]+1</f>
        <v>29</v>
      </c>
      <c r="I1490" s="1" t="str">
        <f>IF(IFERROR(LOOKUP(שבוע_בדילוג[[#This Row],[ClientID]],קביעויות[השבוע בדילוג]),FALSE)=שבוע_בדילוג[[#This Row],[ClientID]],1,"")</f>
        <v/>
      </c>
      <c r="J1490" s="1" t="str">
        <f>IF(AND(שבוע_בדילוג[[#This Row],[CycleNumber]]&gt;1,OR(B1491="",שבוע_בדילוג[[#This Row],[CycleNumber]]&gt;B1489)),IF(OR(AND(שבוע_בדילוג[[#This Row],[LengthofCycle]]=29,F1489=29),AND(שבוע_בדילוג[[#This Row],[LengthofCycle]]=36,F1489=36)),1,""),"")</f>
        <v/>
      </c>
      <c r="K1490" s="1" t="str">
        <f>IF(AND(שבוע_בדילוג[[#This Row],[וסת השבוע]]=1,J1489=1,שבוע_בדילוג[[#This Row],[CycleNumber]]&gt;B1489),1,"")</f>
        <v/>
      </c>
      <c r="L1490" s="1" t="str">
        <f>IF(שבוע_בדילוג[[#This Row],[CycleNumber]]=1,"",IF(שבוע_בדילוג[[#This Row],[וסת השבוע]]=1,0,IF(L1489="","",IF(L1489=0,IF(שבוע_בדילוג[[#This Row],[LengthofCycle]]=29,0,1),IF(L1489=1,IF(שבוע_בדילוג[[#This Row],[LengthofCycle]]+F1489=29*2,0,2),IF(L1489=2,IF(שבוע_בדילוג[[#This Row],[LengthofCycle]]+F1489+F1488=29*3,0,3),""))))))</f>
        <v/>
      </c>
      <c r="M1490" s="1" t="str">
        <f>IF(שבוע_בדילוג[[#This Row],[וסת השבוע]]=1,IF(שבוע_בדילוג[[#This Row],[וסת השבוע וההפלגה ביחד]]=1,M1489+1,0),IF(AND(שבוע_בדילוג[[#This Row],[CycleNumber]]&gt;B1489,שבוע_בדילוג[[#This Row],[CycleNumber]]&gt;1),IF(שבוע_בדילוג[[#This Row],[וסת השבוע פעיל?]]&lt;&gt;"",M1489+1,""),""))</f>
        <v/>
      </c>
      <c r="N1490" s="1" t="str">
        <f>IF(שבוע_בדילוג[[#This Row],[וסת השבוע פעיל?2]]="","",IF(AND(שבוע_בדילוג[[#This Row],[וסת השבוע פעיל?]]&lt;&gt;"",שבוע_בדילוג[[#This Row],[CycleNumber]]&lt;B1491,B1491&lt;&gt;"",שבוע_בדילוג[[#This Row],[וסת השבוע פעיל?]]&lt;3),IF(L1491=0,IF(AND(שבוע_בדילוג[[#This Row],[וסת השבוע פעיל?]]&gt;0,J1491=1),0,1),0),""))</f>
        <v/>
      </c>
      <c r="O1490" s="1" t="str">
        <f t="shared" si="112"/>
        <v/>
      </c>
      <c r="P1490" s="1" t="str">
        <f>IF(AND(שבוע_בדילוג[[#This Row],[חיזוי - שבוע]]=1,K1491=1),1,"")</f>
        <v/>
      </c>
      <c r="Q1490" s="1" t="str">
        <f>IF(AND(שבוע_בדילוג[[#This Row],[וסת השבוע פעיל?]]&lt;3,OR(שבוע_בדילוג[[#This Row],[CycleNumber]]&gt;B1491,B1491="")),1,"")</f>
        <v/>
      </c>
      <c r="R1490" s="1" t="str">
        <f>IF(AND(שבוע_בדילוג[[#This Row],[חיזוי - שבוע]]&lt;&gt;"",שבוע_בדילוג[[#This Row],[וסת השבוע פעיל?2]]=""),1,"")</f>
        <v/>
      </c>
      <c r="S1490" s="1" t="str">
        <f>IF(שבוע_בדילוג[[#This Row],[האישה קבעה וסת שבוע בדילוג?]]=1,IF(שבוע_בדילוג[[#This Row],[וסת השבוע פעיל?]]&lt;3,1,0),"")</f>
        <v/>
      </c>
      <c r="T149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0" s="1">
        <f t="shared" si="113"/>
        <v>0</v>
      </c>
      <c r="V1490" s="1">
        <f t="shared" si="114"/>
        <v>0</v>
      </c>
      <c r="W1490" s="1">
        <f t="shared" si="115"/>
        <v>0</v>
      </c>
      <c r="X1490" s="1" t="str">
        <f>IF(שבוע_בדילוג[[#This Row],[3 הפלגות זהות]]="","",IF(שבוע_בדילוג[[#This Row],[3 הפלגות זהות]]=1,שבוע_בדילוג[[#This Row],[LengthofCycle]],X1489))</f>
        <v/>
      </c>
      <c r="Z1490" s="1" t="str">
        <f>IF(OR(שבוע_בדילוג[[#This Row],[הווסת פעיל?]]=0,שבוע_בדילוג[[#This Row],[הווסת פעיל?]]=""),"",SUM(Z1489,שבוע_בדילוג[[#This Row],[הווסת פעיל?]]))</f>
        <v/>
      </c>
      <c r="AA1490" s="1" t="str">
        <f>IF(AND(שבוע_בדילוג[[#This Row],[כמה מחזורים עד עקירה]]&lt;&gt;"",Z1491=""),שבוע_בדילוג[[#This Row],[כמה מחזורים עד עקירה]],"")</f>
        <v/>
      </c>
      <c r="AB1490" s="1" t="str">
        <f>IF(AND(שבוע_בדילוג[[#This Row],[הווסת פעיל?]]=1,שבוע_בדילוג[[#This Row],[וסת קבוע אחרון]]&lt;&gt;X1489),שבוע_בדילוג[[#This Row],[וסת קבוע אחרון]],"")</f>
        <v/>
      </c>
      <c r="AC1490" s="1" t="str">
        <f>IF(AND(שבוע_בדילוג[[#This Row],[הווסת פעיל?]]=1,Y1489=0,שבוע_בדילוג[[#This Row],[וסת קבוע אחרון]]=X1489),שבוע_בדילוג[[#This Row],[וסת קבוע אחרון]],"")</f>
        <v/>
      </c>
      <c r="AD1490" s="1" t="str">
        <f>IF(AND(שבוע_בדילוג[[#This Row],[הווסת פעיל?]]=1,Y1489=0,שבוע_בדילוג[[#This Row],[וסת קבוע אחרון]]&lt;&gt;X1489),1,"")</f>
        <v/>
      </c>
      <c r="AE1490" s="1" t="str">
        <f>IF(AND(שבוע_בדילוג[[#This Row],[הווסת פעיל?]]&lt;&gt;"",B1491=1),שבוע_בדילוג[[#This Row],[CycleNumber]],"")</f>
        <v/>
      </c>
      <c r="AF1490" s="1" t="str">
        <f>IF(AND(שבוע_בדילוג[[#This Row],[הווסת פעיל?]]&lt;&gt;"",Y1489=""),שבוע_בדילוג[[#This Row],[CycleNumber]],"")</f>
        <v/>
      </c>
      <c r="AG1490" s="1" t="str">
        <f>IF(B1491=1,"",IF(שבוע_בדילוג[[#This Row],[הווסת פעיל?]]=1,IF(שבוע_בדילוג[[#This Row],[וסת קבוע אחרון]]=F1491,1,0),""))</f>
        <v/>
      </c>
      <c r="AH1490" s="1" t="str">
        <f>IF(B1491=1,"",IF(שבוע_בדילוג[[#This Row],[הווסת פעיל?]]=1,IF(OR(שבוע_בדילוג[[#This Row],[וסת קבוע אחרון]]=F1491,F1491=שבוע_בדילוג[[#This Row],[LengthofCycle]]),1,0),""))</f>
        <v/>
      </c>
      <c r="AI1490" s="1" t="str">
        <f>IF(B1491=1,"",IF(שבוע_בדילוג[[#This Row],[הווסת פעיל?]]=1,IF(OR(שבוע_בדילוג[[#This Row],[וסת קבוע אחרון]]=F1491,F1491=שבוע_בדילוג[[#This Row],[LengthofCycle]],AND(שבוע_בדילוג[[#This Row],[LengthofCycle]]&lt;&gt;שבוע_בדילוג[[#This Row],[וסת קבוע אחרון]],OR(F1491=28,F1491=29))),1,0),""))</f>
        <v/>
      </c>
      <c r="AJ1490" s="1" t="str">
        <f>IF(AND(שבוע_בדילוג[[#This Row],[הווסת פעיל?]]=1,B1491=1),1,"")</f>
        <v/>
      </c>
      <c r="AK1490" s="4">
        <f>IF(AND(שבוע_בדילוג[[#This Row],[הווסת פעיל?]]&lt;&gt;1,B1491&lt;&gt;1,B1491&lt;&gt;""),IF(שבוע_בדילוג[[#This Row],[LengthofCycle]]=F1491,1,0),"")</f>
        <v>0</v>
      </c>
      <c r="AL1490" s="4">
        <f>IF(AND(שבוע_בדילוג[[#This Row],[הווסת פעיל?]]&lt;&gt;1,B1491&lt;&gt;1,B1491&lt;&gt;""),IF(OR(שבוע_בדילוג[[#This Row],[LengthofCycle]]=F1491,F1491=29),1,0),"")</f>
        <v>0</v>
      </c>
      <c r="AM1490" s="4">
        <f>IF(AND(שבוע_בדילוג[[#This Row],[הווסת פעיל?]]&lt;&gt;1,B1491&lt;&gt;1,B1491&lt;&gt;""),IF(OR(שבוע_בדילוג[[#This Row],[LengthofCycle]]=F1491,F1491=29,F1491=28),1,0),"")</f>
        <v>0</v>
      </c>
    </row>
    <row r="1491" spans="1:39" x14ac:dyDescent="0.25">
      <c r="A1491" s="1" t="s">
        <v>175</v>
      </c>
      <c r="B1491" s="1">
        <v>25</v>
      </c>
      <c r="C1491" s="1">
        <v>0</v>
      </c>
      <c r="D1491" s="1">
        <v>0</v>
      </c>
      <c r="E1491" s="1">
        <v>0</v>
      </c>
      <c r="F1491" s="1">
        <v>31</v>
      </c>
      <c r="H1491" s="1">
        <f>שבוע_בדילוג[[#This Row],[LengthofCycle]]+1</f>
        <v>32</v>
      </c>
      <c r="I1491" s="1" t="str">
        <f>IF(IFERROR(LOOKUP(שבוע_בדילוג[[#This Row],[ClientID]],קביעויות[השבוע בדילוג]),FALSE)=שבוע_בדילוג[[#This Row],[ClientID]],1,"")</f>
        <v/>
      </c>
      <c r="J1491" s="1" t="str">
        <f>IF(AND(שבוע_בדילוג[[#This Row],[CycleNumber]]&gt;1,OR(B1492="",שבוע_בדילוג[[#This Row],[CycleNumber]]&gt;B1490)),IF(OR(AND(שבוע_בדילוג[[#This Row],[LengthofCycle]]=29,F1490=29),AND(שבוע_בדילוג[[#This Row],[LengthofCycle]]=36,F1490=36)),1,""),"")</f>
        <v/>
      </c>
      <c r="K1491" s="1" t="str">
        <f>IF(AND(שבוע_בדילוג[[#This Row],[וסת השבוע]]=1,J1490=1,שבוע_בדילוג[[#This Row],[CycleNumber]]&gt;B1490),1,"")</f>
        <v/>
      </c>
      <c r="L1491" s="1" t="str">
        <f>IF(שבוע_בדילוג[[#This Row],[CycleNumber]]=1,"",IF(שבוע_בדילוג[[#This Row],[וסת השבוע]]=1,0,IF(L1490="","",IF(L1490=0,IF(שבוע_בדילוג[[#This Row],[LengthofCycle]]=29,0,1),IF(L1490=1,IF(שבוע_בדילוג[[#This Row],[LengthofCycle]]+F1490=29*2,0,2),IF(L1490=2,IF(שבוע_בדילוג[[#This Row],[LengthofCycle]]+F1490+F1489=29*3,0,3),""))))))</f>
        <v/>
      </c>
      <c r="M1491" s="1" t="str">
        <f>IF(שבוע_בדילוג[[#This Row],[וסת השבוע]]=1,IF(שבוע_בדילוג[[#This Row],[וסת השבוע וההפלגה ביחד]]=1,M1490+1,0),IF(AND(שבוע_בדילוג[[#This Row],[CycleNumber]]&gt;B1490,שבוע_בדילוג[[#This Row],[CycleNumber]]&gt;1),IF(שבוע_בדילוג[[#This Row],[וסת השבוע פעיל?]]&lt;&gt;"",M1490+1,""),""))</f>
        <v/>
      </c>
      <c r="N1491" s="1" t="str">
        <f>IF(שבוע_בדילוג[[#This Row],[וסת השבוע פעיל?2]]="","",IF(AND(שבוע_בדילוג[[#This Row],[וסת השבוע פעיל?]]&lt;&gt;"",שבוע_בדילוג[[#This Row],[CycleNumber]]&lt;B1492,B1492&lt;&gt;"",שבוע_בדילוג[[#This Row],[וסת השבוע פעיל?]]&lt;3),IF(L1492=0,IF(AND(שבוע_בדילוג[[#This Row],[וסת השבוע פעיל?]]&gt;0,J1492=1),0,1),0),""))</f>
        <v/>
      </c>
      <c r="O1491" s="1" t="str">
        <f t="shared" si="112"/>
        <v/>
      </c>
      <c r="P1491" s="1" t="str">
        <f>IF(AND(שבוע_בדילוג[[#This Row],[חיזוי - שבוע]]=1,K1492=1),1,"")</f>
        <v/>
      </c>
      <c r="Q1491" s="1" t="str">
        <f>IF(AND(שבוע_בדילוג[[#This Row],[וסת השבוע פעיל?]]&lt;3,OR(שבוע_בדילוג[[#This Row],[CycleNumber]]&gt;B1492,B1492="")),1,"")</f>
        <v/>
      </c>
      <c r="R1491" s="1" t="str">
        <f>IF(AND(שבוע_בדילוג[[#This Row],[חיזוי - שבוע]]&lt;&gt;"",שבוע_בדילוג[[#This Row],[וסת השבוע פעיל?2]]=""),1,"")</f>
        <v/>
      </c>
      <c r="S1491" s="1" t="str">
        <f>IF(שבוע_בדילוג[[#This Row],[האישה קבעה וסת שבוע בדילוג?]]=1,IF(שבוע_בדילוג[[#This Row],[וסת השבוע פעיל?]]&lt;3,1,0),"")</f>
        <v/>
      </c>
      <c r="T149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1" s="1">
        <f t="shared" si="113"/>
        <v>0</v>
      </c>
      <c r="V1491" s="1">
        <f t="shared" si="114"/>
        <v>0</v>
      </c>
      <c r="W1491" s="1">
        <f t="shared" si="115"/>
        <v>0</v>
      </c>
      <c r="X1491" s="1" t="str">
        <f>IF(שבוע_בדילוג[[#This Row],[3 הפלגות זהות]]="","",IF(שבוע_בדילוג[[#This Row],[3 הפלגות זהות]]=1,שבוע_בדילוג[[#This Row],[LengthofCycle]],X1490))</f>
        <v/>
      </c>
      <c r="Z1491" s="1" t="str">
        <f>IF(OR(שבוע_בדילוג[[#This Row],[הווסת פעיל?]]=0,שבוע_בדילוג[[#This Row],[הווסת פעיל?]]=""),"",SUM(Z1490,שבוע_בדילוג[[#This Row],[הווסת פעיל?]]))</f>
        <v/>
      </c>
      <c r="AA1491" s="1" t="str">
        <f>IF(AND(שבוע_בדילוג[[#This Row],[כמה מחזורים עד עקירה]]&lt;&gt;"",Z1492=""),שבוע_בדילוג[[#This Row],[כמה מחזורים עד עקירה]],"")</f>
        <v/>
      </c>
      <c r="AB1491" s="1" t="str">
        <f>IF(AND(שבוע_בדילוג[[#This Row],[הווסת פעיל?]]=1,שבוע_בדילוג[[#This Row],[וסת קבוע אחרון]]&lt;&gt;X1490),שבוע_בדילוג[[#This Row],[וסת קבוע אחרון]],"")</f>
        <v/>
      </c>
      <c r="AC1491" s="1" t="str">
        <f>IF(AND(שבוע_בדילוג[[#This Row],[הווסת פעיל?]]=1,Y1490=0,שבוע_בדילוג[[#This Row],[וסת קבוע אחרון]]=X1490),שבוע_בדילוג[[#This Row],[וסת קבוע אחרון]],"")</f>
        <v/>
      </c>
      <c r="AD1491" s="1" t="str">
        <f>IF(AND(שבוע_בדילוג[[#This Row],[הווסת פעיל?]]=1,Y1490=0,שבוע_בדילוג[[#This Row],[וסת קבוע אחרון]]&lt;&gt;X1490),1,"")</f>
        <v/>
      </c>
      <c r="AE1491" s="1" t="str">
        <f>IF(AND(שבוע_בדילוג[[#This Row],[הווסת פעיל?]]&lt;&gt;"",B1492=1),שבוע_בדילוג[[#This Row],[CycleNumber]],"")</f>
        <v/>
      </c>
      <c r="AF1491" s="1" t="str">
        <f>IF(AND(שבוע_בדילוג[[#This Row],[הווסת פעיל?]]&lt;&gt;"",Y1490=""),שבוע_בדילוג[[#This Row],[CycleNumber]],"")</f>
        <v/>
      </c>
      <c r="AG1491" s="1" t="str">
        <f>IF(B1492=1,"",IF(שבוע_בדילוג[[#This Row],[הווסת פעיל?]]=1,IF(שבוע_בדילוג[[#This Row],[וסת קבוע אחרון]]=F1492,1,0),""))</f>
        <v/>
      </c>
      <c r="AH1491" s="1" t="str">
        <f>IF(B1492=1,"",IF(שבוע_בדילוג[[#This Row],[הווסת פעיל?]]=1,IF(OR(שבוע_בדילוג[[#This Row],[וסת קבוע אחרון]]=F1492,F1492=שבוע_בדילוג[[#This Row],[LengthofCycle]]),1,0),""))</f>
        <v/>
      </c>
      <c r="AI1491" s="1" t="str">
        <f>IF(B1492=1,"",IF(שבוע_בדילוג[[#This Row],[הווסת פעיל?]]=1,IF(OR(שבוע_בדילוג[[#This Row],[וסת קבוע אחרון]]=F1492,F1492=שבוע_בדילוג[[#This Row],[LengthofCycle]],AND(שבוע_בדילוג[[#This Row],[LengthofCycle]]&lt;&gt;שבוע_בדילוג[[#This Row],[וסת קבוע אחרון]],OR(F1492=28,F1492=29))),1,0),""))</f>
        <v/>
      </c>
      <c r="AJ1491" s="1" t="str">
        <f>IF(AND(שבוע_בדילוג[[#This Row],[הווסת פעיל?]]=1,B1492=1),1,"")</f>
        <v/>
      </c>
      <c r="AK1491" s="4">
        <f>IF(AND(שבוע_בדילוג[[#This Row],[הווסת פעיל?]]&lt;&gt;1,B1492&lt;&gt;1,B1492&lt;&gt;""),IF(שבוע_בדילוג[[#This Row],[LengthofCycle]]=F1492,1,0),"")</f>
        <v>0</v>
      </c>
      <c r="AL1491" s="4">
        <f>IF(AND(שבוע_בדילוג[[#This Row],[הווסת פעיל?]]&lt;&gt;1,B1492&lt;&gt;1,B1492&lt;&gt;""),IF(OR(שבוע_בדילוג[[#This Row],[LengthofCycle]]=F1492,F1492=29),1,0),"")</f>
        <v>0</v>
      </c>
      <c r="AM1491" s="4">
        <f>IF(AND(שבוע_בדילוג[[#This Row],[הווסת פעיל?]]&lt;&gt;1,B1492&lt;&gt;1,B1492&lt;&gt;""),IF(OR(שבוע_בדילוג[[#This Row],[LengthofCycle]]=F1492,F1492=29,F1492=28),1,0),"")</f>
        <v>0</v>
      </c>
    </row>
    <row r="1492" spans="1:39" x14ac:dyDescent="0.25">
      <c r="A1492" s="1" t="s">
        <v>175</v>
      </c>
      <c r="B1492" s="1">
        <v>26</v>
      </c>
      <c r="C1492" s="1">
        <v>0</v>
      </c>
      <c r="D1492" s="1">
        <v>1</v>
      </c>
      <c r="E1492" s="1">
        <v>0</v>
      </c>
      <c r="F1492" s="1">
        <v>36</v>
      </c>
      <c r="H1492" s="1">
        <f>שבוע_בדילוג[[#This Row],[LengthofCycle]]+1</f>
        <v>37</v>
      </c>
      <c r="I1492" s="1" t="str">
        <f>IF(IFERROR(LOOKUP(שבוע_בדילוג[[#This Row],[ClientID]],קביעויות[השבוע בדילוג]),FALSE)=שבוע_בדילוג[[#This Row],[ClientID]],1,"")</f>
        <v/>
      </c>
      <c r="J1492" s="1" t="str">
        <f>IF(AND(שבוע_בדילוג[[#This Row],[CycleNumber]]&gt;1,OR(B1493="",שבוע_בדילוג[[#This Row],[CycleNumber]]&gt;B1491)),IF(OR(AND(שבוע_בדילוג[[#This Row],[LengthofCycle]]=29,F1491=29),AND(שבוע_בדילוג[[#This Row],[LengthofCycle]]=36,F1491=36)),1,""),"")</f>
        <v/>
      </c>
      <c r="K1492" s="1" t="str">
        <f>IF(AND(שבוע_בדילוג[[#This Row],[וסת השבוע]]=1,J1491=1,שבוע_בדילוג[[#This Row],[CycleNumber]]&gt;B1491),1,"")</f>
        <v/>
      </c>
      <c r="L1492" s="1" t="str">
        <f>IF(שבוע_בדילוג[[#This Row],[CycleNumber]]=1,"",IF(שבוע_בדילוג[[#This Row],[וסת השבוע]]=1,0,IF(L1491="","",IF(L1491=0,IF(שבוע_בדילוג[[#This Row],[LengthofCycle]]=29,0,1),IF(L1491=1,IF(שבוע_בדילוג[[#This Row],[LengthofCycle]]+F1491=29*2,0,2),IF(L1491=2,IF(שבוע_בדילוג[[#This Row],[LengthofCycle]]+F1491+F1490=29*3,0,3),""))))))</f>
        <v/>
      </c>
      <c r="M1492" s="1" t="str">
        <f>IF(שבוע_בדילוג[[#This Row],[וסת השבוע]]=1,IF(שבוע_בדילוג[[#This Row],[וסת השבוע וההפלגה ביחד]]=1,M1491+1,0),IF(AND(שבוע_בדילוג[[#This Row],[CycleNumber]]&gt;B1491,שבוע_בדילוג[[#This Row],[CycleNumber]]&gt;1),IF(שבוע_בדילוג[[#This Row],[וסת השבוע פעיל?]]&lt;&gt;"",M1491+1,""),""))</f>
        <v/>
      </c>
      <c r="N1492" s="1" t="str">
        <f>IF(שבוע_בדילוג[[#This Row],[וסת השבוע פעיל?2]]="","",IF(AND(שבוע_בדילוג[[#This Row],[וסת השבוע פעיל?]]&lt;&gt;"",שבוע_בדילוג[[#This Row],[CycleNumber]]&lt;B1493,B1493&lt;&gt;"",שבוע_בדילוג[[#This Row],[וסת השבוע פעיל?]]&lt;3),IF(L1493=0,IF(AND(שבוע_בדילוג[[#This Row],[וסת השבוע פעיל?]]&gt;0,J1493=1),0,1),0),""))</f>
        <v/>
      </c>
      <c r="O1492" s="1" t="str">
        <f t="shared" ref="O1492:O1555" si="116">IF(N1491&lt;&gt;"",IF(L1491=0,29+1,IF(L1491=1,2*29-F1491+1,IF(L1491=2,3*29-F1491-F1490+1,""))),"")</f>
        <v/>
      </c>
      <c r="P1492" s="1" t="str">
        <f>IF(AND(שבוע_בדילוג[[#This Row],[חיזוי - שבוע]]=1,K1493=1),1,"")</f>
        <v/>
      </c>
      <c r="Q1492" s="1" t="str">
        <f>IF(AND(שבוע_בדילוג[[#This Row],[וסת השבוע פעיל?]]&lt;3,OR(שבוע_בדילוג[[#This Row],[CycleNumber]]&gt;B1493,B1493="")),1,"")</f>
        <v/>
      </c>
      <c r="R1492" s="1" t="str">
        <f>IF(AND(שבוע_בדילוג[[#This Row],[חיזוי - שבוע]]&lt;&gt;"",שבוע_בדילוג[[#This Row],[וסת השבוע פעיל?2]]=""),1,"")</f>
        <v/>
      </c>
      <c r="S1492" s="1" t="str">
        <f>IF(שבוע_בדילוג[[#This Row],[האישה קבעה וסת שבוע בדילוג?]]=1,IF(שבוע_בדילוג[[#This Row],[וסת השבוע פעיל?]]&lt;3,1,0),"")</f>
        <v/>
      </c>
      <c r="T149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2" s="1">
        <f t="shared" si="113"/>
        <v>0</v>
      </c>
      <c r="V1492" s="1">
        <f t="shared" si="114"/>
        <v>0</v>
      </c>
      <c r="W1492" s="1">
        <f t="shared" si="115"/>
        <v>0</v>
      </c>
      <c r="X1492" s="1" t="str">
        <f>IF(שבוע_בדילוג[[#This Row],[3 הפלגות זהות]]="","",IF(שבוע_בדילוג[[#This Row],[3 הפלגות זהות]]=1,שבוע_בדילוג[[#This Row],[LengthofCycle]],X1491))</f>
        <v/>
      </c>
      <c r="Z1492" s="1" t="str">
        <f>IF(OR(שבוע_בדילוג[[#This Row],[הווסת פעיל?]]=0,שבוע_בדילוג[[#This Row],[הווסת פעיל?]]=""),"",SUM(Z1491,שבוע_בדילוג[[#This Row],[הווסת פעיל?]]))</f>
        <v/>
      </c>
      <c r="AA1492" s="1" t="str">
        <f>IF(AND(שבוע_בדילוג[[#This Row],[כמה מחזורים עד עקירה]]&lt;&gt;"",Z1493=""),שבוע_בדילוג[[#This Row],[כמה מחזורים עד עקירה]],"")</f>
        <v/>
      </c>
      <c r="AB1492" s="1" t="str">
        <f>IF(AND(שבוע_בדילוג[[#This Row],[הווסת פעיל?]]=1,שבוע_בדילוג[[#This Row],[וסת קבוע אחרון]]&lt;&gt;X1491),שבוע_בדילוג[[#This Row],[וסת קבוע אחרון]],"")</f>
        <v/>
      </c>
      <c r="AC1492" s="1" t="str">
        <f>IF(AND(שבוע_בדילוג[[#This Row],[הווסת פעיל?]]=1,Y1491=0,שבוע_בדילוג[[#This Row],[וסת קבוע אחרון]]=X1491),שבוע_בדילוג[[#This Row],[וסת קבוע אחרון]],"")</f>
        <v/>
      </c>
      <c r="AD1492" s="1" t="str">
        <f>IF(AND(שבוע_בדילוג[[#This Row],[הווסת פעיל?]]=1,Y1491=0,שבוע_בדילוג[[#This Row],[וסת קבוע אחרון]]&lt;&gt;X1491),1,"")</f>
        <v/>
      </c>
      <c r="AE1492" s="1" t="str">
        <f>IF(AND(שבוע_בדילוג[[#This Row],[הווסת פעיל?]]&lt;&gt;"",B1493=1),שבוע_בדילוג[[#This Row],[CycleNumber]],"")</f>
        <v/>
      </c>
      <c r="AF1492" s="1" t="str">
        <f>IF(AND(שבוע_בדילוג[[#This Row],[הווסת פעיל?]]&lt;&gt;"",Y1491=""),שבוע_בדילוג[[#This Row],[CycleNumber]],"")</f>
        <v/>
      </c>
      <c r="AG1492" s="1" t="str">
        <f>IF(B1493=1,"",IF(שבוע_בדילוג[[#This Row],[הווסת פעיל?]]=1,IF(שבוע_בדילוג[[#This Row],[וסת קבוע אחרון]]=F1493,1,0),""))</f>
        <v/>
      </c>
      <c r="AH1492" s="1" t="str">
        <f>IF(B1493=1,"",IF(שבוע_בדילוג[[#This Row],[הווסת פעיל?]]=1,IF(OR(שבוע_בדילוג[[#This Row],[וסת קבוע אחרון]]=F1493,F1493=שבוע_בדילוג[[#This Row],[LengthofCycle]]),1,0),""))</f>
        <v/>
      </c>
      <c r="AI1492" s="1" t="str">
        <f>IF(B1493=1,"",IF(שבוע_בדילוג[[#This Row],[הווסת פעיל?]]=1,IF(OR(שבוע_בדילוג[[#This Row],[וסת קבוע אחרון]]=F1493,F1493=שבוע_בדילוג[[#This Row],[LengthofCycle]],AND(שבוע_בדילוג[[#This Row],[LengthofCycle]]&lt;&gt;שבוע_בדילוג[[#This Row],[וסת קבוע אחרון]],OR(F1493=28,F1493=29))),1,0),""))</f>
        <v/>
      </c>
      <c r="AJ1492" s="1" t="str">
        <f>IF(AND(שבוע_בדילוג[[#This Row],[הווסת פעיל?]]=1,B1493=1),1,"")</f>
        <v/>
      </c>
      <c r="AK1492" s="4">
        <f>IF(AND(שבוע_בדילוג[[#This Row],[הווסת פעיל?]]&lt;&gt;1,B1493&lt;&gt;1,B1493&lt;&gt;""),IF(שבוע_בדילוג[[#This Row],[LengthofCycle]]=F1493,1,0),"")</f>
        <v>0</v>
      </c>
      <c r="AL1492" s="4">
        <f>IF(AND(שבוע_בדילוג[[#This Row],[הווסת פעיל?]]&lt;&gt;1,B1493&lt;&gt;1,B1493&lt;&gt;""),IF(OR(שבוע_בדילוג[[#This Row],[LengthofCycle]]=F1493,F1493=29),1,0),"")</f>
        <v>1</v>
      </c>
      <c r="AM1492" s="4">
        <f>IF(AND(שבוע_בדילוג[[#This Row],[הווסת פעיל?]]&lt;&gt;1,B1493&lt;&gt;1,B1493&lt;&gt;""),IF(OR(שבוע_בדילוג[[#This Row],[LengthofCycle]]=F1493,F1493=29,F1493=28),1,0),"")</f>
        <v>1</v>
      </c>
    </row>
    <row r="1493" spans="1:39" x14ac:dyDescent="0.25">
      <c r="A1493" s="1" t="s">
        <v>175</v>
      </c>
      <c r="B1493" s="1">
        <v>27</v>
      </c>
      <c r="C1493" s="1">
        <v>0</v>
      </c>
      <c r="D1493" s="1">
        <v>0</v>
      </c>
      <c r="E1493" s="1">
        <v>0</v>
      </c>
      <c r="F1493" s="1">
        <v>29</v>
      </c>
      <c r="H1493" s="1">
        <f>שבוע_בדילוג[[#This Row],[LengthofCycle]]+1</f>
        <v>30</v>
      </c>
      <c r="I1493" s="1" t="str">
        <f>IF(IFERROR(LOOKUP(שבוע_בדילוג[[#This Row],[ClientID]],קביעויות[השבוע בדילוג]),FALSE)=שבוע_בדילוג[[#This Row],[ClientID]],1,"")</f>
        <v/>
      </c>
      <c r="J1493" s="1" t="str">
        <f>IF(AND(שבוע_בדילוג[[#This Row],[CycleNumber]]&gt;1,OR(B1494="",שבוע_בדילוג[[#This Row],[CycleNumber]]&gt;B1492)),IF(OR(AND(שבוע_בדילוג[[#This Row],[LengthofCycle]]=29,F1492=29),AND(שבוע_בדילוג[[#This Row],[LengthofCycle]]=36,F1492=36)),1,""),"")</f>
        <v/>
      </c>
      <c r="K1493" s="1" t="str">
        <f>IF(AND(שבוע_בדילוג[[#This Row],[וסת השבוע]]=1,J1492=1,שבוע_בדילוג[[#This Row],[CycleNumber]]&gt;B1492),1,"")</f>
        <v/>
      </c>
      <c r="L1493" s="1" t="str">
        <f>IF(שבוע_בדילוג[[#This Row],[CycleNumber]]=1,"",IF(שבוע_בדילוג[[#This Row],[וסת השבוע]]=1,0,IF(L1492="","",IF(L1492=0,IF(שבוע_בדילוג[[#This Row],[LengthofCycle]]=29,0,1),IF(L1492=1,IF(שבוע_בדילוג[[#This Row],[LengthofCycle]]+F1492=29*2,0,2),IF(L1492=2,IF(שבוע_בדילוג[[#This Row],[LengthofCycle]]+F1492+F1491=29*3,0,3),""))))))</f>
        <v/>
      </c>
      <c r="M1493" s="1" t="str">
        <f>IF(שבוע_בדילוג[[#This Row],[וסת השבוע]]=1,IF(שבוע_בדילוג[[#This Row],[וסת השבוע וההפלגה ביחד]]=1,M1492+1,0),IF(AND(שבוע_בדילוג[[#This Row],[CycleNumber]]&gt;B1492,שבוע_בדילוג[[#This Row],[CycleNumber]]&gt;1),IF(שבוע_בדילוג[[#This Row],[וסת השבוע פעיל?]]&lt;&gt;"",M1492+1,""),""))</f>
        <v/>
      </c>
      <c r="N1493" s="1" t="str">
        <f>IF(שבוע_בדילוג[[#This Row],[וסת השבוע פעיל?2]]="","",IF(AND(שבוע_בדילוג[[#This Row],[וסת השבוע פעיל?]]&lt;&gt;"",שבוע_בדילוג[[#This Row],[CycleNumber]]&lt;B1494,B1494&lt;&gt;"",שבוע_בדילוג[[#This Row],[וסת השבוע פעיל?]]&lt;3),IF(L1494=0,IF(AND(שבוע_בדילוג[[#This Row],[וסת השבוע פעיל?]]&gt;0,J1494=1),0,1),0),""))</f>
        <v/>
      </c>
      <c r="O1493" s="1" t="str">
        <f t="shared" si="116"/>
        <v/>
      </c>
      <c r="P1493" s="1" t="str">
        <f>IF(AND(שבוע_בדילוג[[#This Row],[חיזוי - שבוע]]=1,K1494=1),1,"")</f>
        <v/>
      </c>
      <c r="Q1493" s="1" t="str">
        <f>IF(AND(שבוע_בדילוג[[#This Row],[וסת השבוע פעיל?]]&lt;3,OR(שבוע_בדילוג[[#This Row],[CycleNumber]]&gt;B1494,B1494="")),1,"")</f>
        <v/>
      </c>
      <c r="R1493" s="1" t="str">
        <f>IF(AND(שבוע_בדילוג[[#This Row],[חיזוי - שבוע]]&lt;&gt;"",שבוע_בדילוג[[#This Row],[וסת השבוע פעיל?2]]=""),1,"")</f>
        <v/>
      </c>
      <c r="S1493" s="1" t="str">
        <f>IF(שבוע_בדילוג[[#This Row],[האישה קבעה וסת שבוע בדילוג?]]=1,IF(שבוע_בדילוג[[#This Row],[וסת השבוע פעיל?]]&lt;3,1,0),"")</f>
        <v/>
      </c>
      <c r="T149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3" s="1">
        <f t="shared" si="113"/>
        <v>0</v>
      </c>
      <c r="V1493" s="1">
        <f t="shared" si="114"/>
        <v>0</v>
      </c>
      <c r="W1493" s="1">
        <f t="shared" si="115"/>
        <v>0</v>
      </c>
      <c r="X1493" s="1" t="str">
        <f>IF(שבוע_בדילוג[[#This Row],[3 הפלגות זהות]]="","",IF(שבוע_בדילוג[[#This Row],[3 הפלגות זהות]]=1,שבוע_בדילוג[[#This Row],[LengthofCycle]],X1492))</f>
        <v/>
      </c>
      <c r="Z1493" s="1" t="str">
        <f>IF(OR(שבוע_בדילוג[[#This Row],[הווסת פעיל?]]=0,שבוע_בדילוג[[#This Row],[הווסת פעיל?]]=""),"",SUM(Z1492,שבוע_בדילוג[[#This Row],[הווסת פעיל?]]))</f>
        <v/>
      </c>
      <c r="AA1493" s="1" t="str">
        <f>IF(AND(שבוע_בדילוג[[#This Row],[כמה מחזורים עד עקירה]]&lt;&gt;"",Z1494=""),שבוע_בדילוג[[#This Row],[כמה מחזורים עד עקירה]],"")</f>
        <v/>
      </c>
      <c r="AB1493" s="1" t="str">
        <f>IF(AND(שבוע_בדילוג[[#This Row],[הווסת פעיל?]]=1,שבוע_בדילוג[[#This Row],[וסת קבוע אחרון]]&lt;&gt;X1492),שבוע_בדילוג[[#This Row],[וסת קבוע אחרון]],"")</f>
        <v/>
      </c>
      <c r="AC1493" s="1" t="str">
        <f>IF(AND(שבוע_בדילוג[[#This Row],[הווסת פעיל?]]=1,Y1492=0,שבוע_בדילוג[[#This Row],[וסת קבוע אחרון]]=X1492),שבוע_בדילוג[[#This Row],[וסת קבוע אחרון]],"")</f>
        <v/>
      </c>
      <c r="AD1493" s="1" t="str">
        <f>IF(AND(שבוע_בדילוג[[#This Row],[הווסת פעיל?]]=1,Y1492=0,שבוע_בדילוג[[#This Row],[וסת קבוע אחרון]]&lt;&gt;X1492),1,"")</f>
        <v/>
      </c>
      <c r="AE1493" s="1" t="str">
        <f>IF(AND(שבוע_בדילוג[[#This Row],[הווסת פעיל?]]&lt;&gt;"",B1494=1),שבוע_בדילוג[[#This Row],[CycleNumber]],"")</f>
        <v/>
      </c>
      <c r="AF1493" s="1" t="str">
        <f>IF(AND(שבוע_בדילוג[[#This Row],[הווסת פעיל?]]&lt;&gt;"",Y1492=""),שבוע_בדילוג[[#This Row],[CycleNumber]],"")</f>
        <v/>
      </c>
      <c r="AG1493" s="1" t="str">
        <f>IF(B1494=1,"",IF(שבוע_בדילוג[[#This Row],[הווסת פעיל?]]=1,IF(שבוע_בדילוג[[#This Row],[וסת קבוע אחרון]]=F1494,1,0),""))</f>
        <v/>
      </c>
      <c r="AH1493" s="1" t="str">
        <f>IF(B1494=1,"",IF(שבוע_בדילוג[[#This Row],[הווסת פעיל?]]=1,IF(OR(שבוע_בדילוג[[#This Row],[וסת קבוע אחרון]]=F1494,F1494=שבוע_בדילוג[[#This Row],[LengthofCycle]]),1,0),""))</f>
        <v/>
      </c>
      <c r="AI1493" s="1" t="str">
        <f>IF(B1494=1,"",IF(שבוע_בדילוג[[#This Row],[הווסת פעיל?]]=1,IF(OR(שבוע_בדילוג[[#This Row],[וסת קבוע אחרון]]=F1494,F1494=שבוע_בדילוג[[#This Row],[LengthofCycle]],AND(שבוע_בדילוג[[#This Row],[LengthofCycle]]&lt;&gt;שבוע_בדילוג[[#This Row],[וסת קבוע אחרון]],OR(F1494=28,F1494=29))),1,0),""))</f>
        <v/>
      </c>
      <c r="AJ1493" s="1" t="str">
        <f>IF(AND(שבוע_בדילוג[[#This Row],[הווסת פעיל?]]=1,B1494=1),1,"")</f>
        <v/>
      </c>
      <c r="AK1493" s="4">
        <f>IF(AND(שבוע_בדילוג[[#This Row],[הווסת פעיל?]]&lt;&gt;1,B1494&lt;&gt;1,B1494&lt;&gt;""),IF(שבוע_בדילוג[[#This Row],[LengthofCycle]]=F1494,1,0),"")</f>
        <v>0</v>
      </c>
      <c r="AL1493" s="4">
        <f>IF(AND(שבוע_בדילוג[[#This Row],[הווסת פעיל?]]&lt;&gt;1,B1494&lt;&gt;1,B1494&lt;&gt;""),IF(OR(שבוע_בדילוג[[#This Row],[LengthofCycle]]=F1494,F1494=29),1,0),"")</f>
        <v>0</v>
      </c>
      <c r="AM1493" s="4">
        <f>IF(AND(שבוע_בדילוג[[#This Row],[הווסת פעיל?]]&lt;&gt;1,B1494&lt;&gt;1,B1494&lt;&gt;""),IF(OR(שבוע_בדילוג[[#This Row],[LengthofCycle]]=F1494,F1494=29,F1494=28),1,0),"")</f>
        <v>0</v>
      </c>
    </row>
    <row r="1494" spans="1:39" x14ac:dyDescent="0.25">
      <c r="A1494" s="1" t="s">
        <v>175</v>
      </c>
      <c r="B1494" s="1">
        <v>28</v>
      </c>
      <c r="C1494" s="1">
        <v>0</v>
      </c>
      <c r="D1494" s="1">
        <v>1</v>
      </c>
      <c r="E1494" s="1">
        <v>0</v>
      </c>
      <c r="F1494" s="1">
        <v>33</v>
      </c>
      <c r="H1494" s="1">
        <f>שבוע_בדילוג[[#This Row],[LengthofCycle]]+1</f>
        <v>34</v>
      </c>
      <c r="I1494" s="1" t="str">
        <f>IF(IFERROR(LOOKUP(שבוע_בדילוג[[#This Row],[ClientID]],קביעויות[השבוע בדילוג]),FALSE)=שבוע_בדילוג[[#This Row],[ClientID]],1,"")</f>
        <v/>
      </c>
      <c r="J1494" s="1" t="str">
        <f>IF(AND(שבוע_בדילוג[[#This Row],[CycleNumber]]&gt;1,OR(B1495="",שבוע_בדילוג[[#This Row],[CycleNumber]]&gt;B1493)),IF(OR(AND(שבוע_בדילוג[[#This Row],[LengthofCycle]]=29,F1493=29),AND(שבוע_בדילוג[[#This Row],[LengthofCycle]]=36,F1493=36)),1,""),"")</f>
        <v/>
      </c>
      <c r="K1494" s="1" t="str">
        <f>IF(AND(שבוע_בדילוג[[#This Row],[וסת השבוע]]=1,J1493=1,שבוע_בדילוג[[#This Row],[CycleNumber]]&gt;B1493),1,"")</f>
        <v/>
      </c>
      <c r="L1494" s="1" t="str">
        <f>IF(שבוע_בדילוג[[#This Row],[CycleNumber]]=1,"",IF(שבוע_בדילוג[[#This Row],[וסת השבוע]]=1,0,IF(L1493="","",IF(L1493=0,IF(שבוע_בדילוג[[#This Row],[LengthofCycle]]=29,0,1),IF(L1493=1,IF(שבוע_בדילוג[[#This Row],[LengthofCycle]]+F1493=29*2,0,2),IF(L1493=2,IF(שבוע_בדילוג[[#This Row],[LengthofCycle]]+F1493+F1492=29*3,0,3),""))))))</f>
        <v/>
      </c>
      <c r="M1494" s="1" t="str">
        <f>IF(שבוע_בדילוג[[#This Row],[וסת השבוע]]=1,IF(שבוע_בדילוג[[#This Row],[וסת השבוע וההפלגה ביחד]]=1,M1493+1,0),IF(AND(שבוע_בדילוג[[#This Row],[CycleNumber]]&gt;B1493,שבוע_בדילוג[[#This Row],[CycleNumber]]&gt;1),IF(שבוע_בדילוג[[#This Row],[וסת השבוע פעיל?]]&lt;&gt;"",M1493+1,""),""))</f>
        <v/>
      </c>
      <c r="N1494" s="1" t="str">
        <f>IF(שבוע_בדילוג[[#This Row],[וסת השבוע פעיל?2]]="","",IF(AND(שבוע_בדילוג[[#This Row],[וסת השבוע פעיל?]]&lt;&gt;"",שבוע_בדילוג[[#This Row],[CycleNumber]]&lt;B1495,B1495&lt;&gt;"",שבוע_בדילוג[[#This Row],[וסת השבוע פעיל?]]&lt;3),IF(L1495=0,IF(AND(שבוע_בדילוג[[#This Row],[וסת השבוע פעיל?]]&gt;0,J1495=1),0,1),0),""))</f>
        <v/>
      </c>
      <c r="O1494" s="1" t="str">
        <f t="shared" si="116"/>
        <v/>
      </c>
      <c r="P1494" s="1" t="str">
        <f>IF(AND(שבוע_בדילוג[[#This Row],[חיזוי - שבוע]]=1,K1495=1),1,"")</f>
        <v/>
      </c>
      <c r="Q1494" s="1" t="str">
        <f>IF(AND(שבוע_בדילוג[[#This Row],[וסת השבוע פעיל?]]&lt;3,OR(שבוע_בדילוג[[#This Row],[CycleNumber]]&gt;B1495,B1495="")),1,"")</f>
        <v/>
      </c>
      <c r="R1494" s="1" t="str">
        <f>IF(AND(שבוע_בדילוג[[#This Row],[חיזוי - שבוע]]&lt;&gt;"",שבוע_בדילוג[[#This Row],[וסת השבוע פעיל?2]]=""),1,"")</f>
        <v/>
      </c>
      <c r="S1494" s="1" t="str">
        <f>IF(שבוע_בדילוג[[#This Row],[האישה קבעה וסת שבוע בדילוג?]]=1,IF(שבוע_בדילוג[[#This Row],[וסת השבוע פעיל?]]&lt;3,1,0),"")</f>
        <v/>
      </c>
      <c r="T149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4" s="1">
        <f t="shared" si="113"/>
        <v>0</v>
      </c>
      <c r="V1494" s="1">
        <f t="shared" si="114"/>
        <v>0</v>
      </c>
      <c r="W1494" s="1">
        <f t="shared" si="115"/>
        <v>0</v>
      </c>
      <c r="X1494" s="1" t="str">
        <f>IF(שבוע_בדילוג[[#This Row],[3 הפלגות זהות]]="","",IF(שבוע_בדילוג[[#This Row],[3 הפלגות זהות]]=1,שבוע_בדילוג[[#This Row],[LengthofCycle]],X1493))</f>
        <v/>
      </c>
      <c r="Z1494" s="1" t="str">
        <f>IF(OR(שבוע_בדילוג[[#This Row],[הווסת פעיל?]]=0,שבוע_בדילוג[[#This Row],[הווסת פעיל?]]=""),"",SUM(Z1493,שבוע_בדילוג[[#This Row],[הווסת פעיל?]]))</f>
        <v/>
      </c>
      <c r="AA1494" s="1" t="str">
        <f>IF(AND(שבוע_בדילוג[[#This Row],[כמה מחזורים עד עקירה]]&lt;&gt;"",Z1495=""),שבוע_בדילוג[[#This Row],[כמה מחזורים עד עקירה]],"")</f>
        <v/>
      </c>
      <c r="AB1494" s="1" t="str">
        <f>IF(AND(שבוע_בדילוג[[#This Row],[הווסת פעיל?]]=1,שבוע_בדילוג[[#This Row],[וסת קבוע אחרון]]&lt;&gt;X1493),שבוע_בדילוג[[#This Row],[וסת קבוע אחרון]],"")</f>
        <v/>
      </c>
      <c r="AC1494" s="1" t="str">
        <f>IF(AND(שבוע_בדילוג[[#This Row],[הווסת פעיל?]]=1,Y1493=0,שבוע_בדילוג[[#This Row],[וסת קבוע אחרון]]=X1493),שבוע_בדילוג[[#This Row],[וסת קבוע אחרון]],"")</f>
        <v/>
      </c>
      <c r="AD1494" s="1" t="str">
        <f>IF(AND(שבוע_בדילוג[[#This Row],[הווסת פעיל?]]=1,Y1493=0,שבוע_בדילוג[[#This Row],[וסת קבוע אחרון]]&lt;&gt;X1493),1,"")</f>
        <v/>
      </c>
      <c r="AE1494" s="1" t="str">
        <f>IF(AND(שבוע_בדילוג[[#This Row],[הווסת פעיל?]]&lt;&gt;"",B1495=1),שבוע_בדילוג[[#This Row],[CycleNumber]],"")</f>
        <v/>
      </c>
      <c r="AF1494" s="1" t="str">
        <f>IF(AND(שבוע_בדילוג[[#This Row],[הווסת פעיל?]]&lt;&gt;"",Y1493=""),שבוע_בדילוג[[#This Row],[CycleNumber]],"")</f>
        <v/>
      </c>
      <c r="AG1494" s="1" t="str">
        <f>IF(B1495=1,"",IF(שבוע_בדילוג[[#This Row],[הווסת פעיל?]]=1,IF(שבוע_בדילוג[[#This Row],[וסת קבוע אחרון]]=F1495,1,0),""))</f>
        <v/>
      </c>
      <c r="AH1494" s="1" t="str">
        <f>IF(B1495=1,"",IF(שבוע_בדילוג[[#This Row],[הווסת פעיל?]]=1,IF(OR(שבוע_בדילוג[[#This Row],[וסת קבוע אחרון]]=F1495,F1495=שבוע_בדילוג[[#This Row],[LengthofCycle]]),1,0),""))</f>
        <v/>
      </c>
      <c r="AI1494" s="1" t="str">
        <f>IF(B1495=1,"",IF(שבוע_בדילוג[[#This Row],[הווסת פעיל?]]=1,IF(OR(שבוע_בדילוג[[#This Row],[וסת קבוע אחרון]]=F1495,F1495=שבוע_בדילוג[[#This Row],[LengthofCycle]],AND(שבוע_בדילוג[[#This Row],[LengthofCycle]]&lt;&gt;שבוע_בדילוג[[#This Row],[וסת קבוע אחרון]],OR(F1495=28,F1495=29))),1,0),""))</f>
        <v/>
      </c>
      <c r="AJ1494" s="1" t="str">
        <f>IF(AND(שבוע_בדילוג[[#This Row],[הווסת פעיל?]]=1,B1495=1),1,"")</f>
        <v/>
      </c>
      <c r="AK1494" s="4">
        <f>IF(AND(שבוע_בדילוג[[#This Row],[הווסת פעיל?]]&lt;&gt;1,B1495&lt;&gt;1,B1495&lt;&gt;""),IF(שבוע_בדילוג[[#This Row],[LengthofCycle]]=F1495,1,0),"")</f>
        <v>0</v>
      </c>
      <c r="AL1494" s="4">
        <f>IF(AND(שבוע_בדילוג[[#This Row],[הווסת פעיל?]]&lt;&gt;1,B1495&lt;&gt;1,B1495&lt;&gt;""),IF(OR(שבוע_בדילוג[[#This Row],[LengthofCycle]]=F1495,F1495=29),1,0),"")</f>
        <v>0</v>
      </c>
      <c r="AM1494" s="4">
        <f>IF(AND(שבוע_בדילוג[[#This Row],[הווסת פעיל?]]&lt;&gt;1,B1495&lt;&gt;1,B1495&lt;&gt;""),IF(OR(שבוע_בדילוג[[#This Row],[LengthofCycle]]=F1495,F1495=29,F1495=28),1,0),"")</f>
        <v>0</v>
      </c>
    </row>
    <row r="1495" spans="1:39" x14ac:dyDescent="0.25">
      <c r="A1495" s="1" t="s">
        <v>175</v>
      </c>
      <c r="B1495" s="1">
        <v>29</v>
      </c>
      <c r="C1495" s="1">
        <v>0</v>
      </c>
      <c r="D1495" s="1">
        <v>0</v>
      </c>
      <c r="E1495" s="1">
        <v>0</v>
      </c>
      <c r="F1495" s="1">
        <v>26</v>
      </c>
      <c r="H1495" s="1">
        <f>שבוע_בדילוג[[#This Row],[LengthofCycle]]+1</f>
        <v>27</v>
      </c>
      <c r="I1495" s="1" t="str">
        <f>IF(IFERROR(LOOKUP(שבוע_בדילוג[[#This Row],[ClientID]],קביעויות[השבוע בדילוג]),FALSE)=שבוע_בדילוג[[#This Row],[ClientID]],1,"")</f>
        <v/>
      </c>
      <c r="J1495" s="1" t="str">
        <f>IF(AND(שבוע_בדילוג[[#This Row],[CycleNumber]]&gt;1,OR(B1496="",שבוע_בדילוג[[#This Row],[CycleNumber]]&gt;B1494)),IF(OR(AND(שבוע_בדילוג[[#This Row],[LengthofCycle]]=29,F1494=29),AND(שבוע_בדילוג[[#This Row],[LengthofCycle]]=36,F1494=36)),1,""),"")</f>
        <v/>
      </c>
      <c r="K1495" s="1" t="str">
        <f>IF(AND(שבוע_בדילוג[[#This Row],[וסת השבוע]]=1,J1494=1,שבוע_בדילוג[[#This Row],[CycleNumber]]&gt;B1494),1,"")</f>
        <v/>
      </c>
      <c r="L1495" s="1" t="str">
        <f>IF(שבוע_בדילוג[[#This Row],[CycleNumber]]=1,"",IF(שבוע_בדילוג[[#This Row],[וסת השבוע]]=1,0,IF(L1494="","",IF(L1494=0,IF(שבוע_בדילוג[[#This Row],[LengthofCycle]]=29,0,1),IF(L1494=1,IF(שבוע_בדילוג[[#This Row],[LengthofCycle]]+F1494=29*2,0,2),IF(L1494=2,IF(שבוע_בדילוג[[#This Row],[LengthofCycle]]+F1494+F1493=29*3,0,3),""))))))</f>
        <v/>
      </c>
      <c r="M1495" s="1" t="str">
        <f>IF(שבוע_בדילוג[[#This Row],[וסת השבוע]]=1,IF(שבוע_בדילוג[[#This Row],[וסת השבוע וההפלגה ביחד]]=1,M1494+1,0),IF(AND(שבוע_בדילוג[[#This Row],[CycleNumber]]&gt;B1494,שבוע_בדילוג[[#This Row],[CycleNumber]]&gt;1),IF(שבוע_בדילוג[[#This Row],[וסת השבוע פעיל?]]&lt;&gt;"",M1494+1,""),""))</f>
        <v/>
      </c>
      <c r="N1495" s="1" t="str">
        <f>IF(שבוע_בדילוג[[#This Row],[וסת השבוע פעיל?2]]="","",IF(AND(שבוע_בדילוג[[#This Row],[וסת השבוע פעיל?]]&lt;&gt;"",שבוע_בדילוג[[#This Row],[CycleNumber]]&lt;B1496,B1496&lt;&gt;"",שבוע_בדילוג[[#This Row],[וסת השבוע פעיל?]]&lt;3),IF(L1496=0,IF(AND(שבוע_בדילוג[[#This Row],[וסת השבוע פעיל?]]&gt;0,J1496=1),0,1),0),""))</f>
        <v/>
      </c>
      <c r="O1495" s="1" t="str">
        <f t="shared" si="116"/>
        <v/>
      </c>
      <c r="P1495" s="1" t="str">
        <f>IF(AND(שבוע_בדילוג[[#This Row],[חיזוי - שבוע]]=1,K1496=1),1,"")</f>
        <v/>
      </c>
      <c r="Q1495" s="1" t="str">
        <f>IF(AND(שבוע_בדילוג[[#This Row],[וסת השבוע פעיל?]]&lt;3,OR(שבוע_בדילוג[[#This Row],[CycleNumber]]&gt;B1496,B1496="")),1,"")</f>
        <v/>
      </c>
      <c r="R1495" s="1" t="str">
        <f>IF(AND(שבוע_בדילוג[[#This Row],[חיזוי - שבוע]]&lt;&gt;"",שבוע_בדילוג[[#This Row],[וסת השבוע פעיל?2]]=""),1,"")</f>
        <v/>
      </c>
      <c r="S1495" s="1" t="str">
        <f>IF(שבוע_בדילוג[[#This Row],[האישה קבעה וסת שבוע בדילוג?]]=1,IF(שבוע_בדילוג[[#This Row],[וסת השבוע פעיל?]]&lt;3,1,0),"")</f>
        <v/>
      </c>
      <c r="T149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5" s="1">
        <f t="shared" si="113"/>
        <v>0</v>
      </c>
      <c r="V1495" s="1">
        <f t="shared" si="114"/>
        <v>0</v>
      </c>
      <c r="W1495" s="1">
        <f t="shared" si="115"/>
        <v>0</v>
      </c>
      <c r="X1495" s="1" t="str">
        <f>IF(שבוע_בדילוג[[#This Row],[3 הפלגות זהות]]="","",IF(שבוע_בדילוג[[#This Row],[3 הפלגות זהות]]=1,שבוע_בדילוג[[#This Row],[LengthofCycle]],X1494))</f>
        <v/>
      </c>
      <c r="Z1495" s="1" t="str">
        <f>IF(OR(שבוע_בדילוג[[#This Row],[הווסת פעיל?]]=0,שבוע_בדילוג[[#This Row],[הווסת פעיל?]]=""),"",SUM(Z1494,שבוע_בדילוג[[#This Row],[הווסת פעיל?]]))</f>
        <v/>
      </c>
      <c r="AA1495" s="1" t="str">
        <f>IF(AND(שבוע_בדילוג[[#This Row],[כמה מחזורים עד עקירה]]&lt;&gt;"",Z1496=""),שבוע_בדילוג[[#This Row],[כמה מחזורים עד עקירה]],"")</f>
        <v/>
      </c>
      <c r="AB1495" s="1" t="str">
        <f>IF(AND(שבוע_בדילוג[[#This Row],[הווסת פעיל?]]=1,שבוע_בדילוג[[#This Row],[וסת קבוע אחרון]]&lt;&gt;X1494),שבוע_בדילוג[[#This Row],[וסת קבוע אחרון]],"")</f>
        <v/>
      </c>
      <c r="AC1495" s="1" t="str">
        <f>IF(AND(שבוע_בדילוג[[#This Row],[הווסת פעיל?]]=1,Y1494=0,שבוע_בדילוג[[#This Row],[וסת קבוע אחרון]]=X1494),שבוע_בדילוג[[#This Row],[וסת קבוע אחרון]],"")</f>
        <v/>
      </c>
      <c r="AD1495" s="1" t="str">
        <f>IF(AND(שבוע_בדילוג[[#This Row],[הווסת פעיל?]]=1,Y1494=0,שבוע_בדילוג[[#This Row],[וסת קבוע אחרון]]&lt;&gt;X1494),1,"")</f>
        <v/>
      </c>
      <c r="AE1495" s="1" t="str">
        <f>IF(AND(שבוע_בדילוג[[#This Row],[הווסת פעיל?]]&lt;&gt;"",B1496=1),שבוע_בדילוג[[#This Row],[CycleNumber]],"")</f>
        <v/>
      </c>
      <c r="AF1495" s="1" t="str">
        <f>IF(AND(שבוע_בדילוג[[#This Row],[הווסת פעיל?]]&lt;&gt;"",Y1494=""),שבוע_בדילוג[[#This Row],[CycleNumber]],"")</f>
        <v/>
      </c>
      <c r="AG1495" s="1" t="str">
        <f>IF(B1496=1,"",IF(שבוע_בדילוג[[#This Row],[הווסת פעיל?]]=1,IF(שבוע_בדילוג[[#This Row],[וסת קבוע אחרון]]=F1496,1,0),""))</f>
        <v/>
      </c>
      <c r="AH1495" s="1" t="str">
        <f>IF(B1496=1,"",IF(שבוע_בדילוג[[#This Row],[הווסת פעיל?]]=1,IF(OR(שבוע_בדילוג[[#This Row],[וסת קבוע אחרון]]=F1496,F1496=שבוע_בדילוג[[#This Row],[LengthofCycle]]),1,0),""))</f>
        <v/>
      </c>
      <c r="AI1495" s="1" t="str">
        <f>IF(B1496=1,"",IF(שבוע_בדילוג[[#This Row],[הווסת פעיל?]]=1,IF(OR(שבוע_בדילוג[[#This Row],[וסת קבוע אחרון]]=F1496,F1496=שבוע_בדילוג[[#This Row],[LengthofCycle]],AND(שבוע_בדילוג[[#This Row],[LengthofCycle]]&lt;&gt;שבוע_בדילוג[[#This Row],[וסת קבוע אחרון]],OR(F1496=28,F1496=29))),1,0),""))</f>
        <v/>
      </c>
      <c r="AJ1495" s="1" t="str">
        <f>IF(AND(שבוע_בדילוג[[#This Row],[הווסת פעיל?]]=1,B1496=1),1,"")</f>
        <v/>
      </c>
      <c r="AK1495" s="4">
        <f>IF(AND(שבוע_בדילוג[[#This Row],[הווסת פעיל?]]&lt;&gt;1,B1496&lt;&gt;1,B1496&lt;&gt;""),IF(שבוע_בדילוג[[#This Row],[LengthofCycle]]=F1496,1,0),"")</f>
        <v>0</v>
      </c>
      <c r="AL1495" s="4">
        <f>IF(AND(שבוע_בדילוג[[#This Row],[הווסת פעיל?]]&lt;&gt;1,B1496&lt;&gt;1,B1496&lt;&gt;""),IF(OR(שבוע_בדילוג[[#This Row],[LengthofCycle]]=F1496,F1496=29),1,0),"")</f>
        <v>0</v>
      </c>
      <c r="AM1495" s="4">
        <f>IF(AND(שבוע_בדילוג[[#This Row],[הווסת פעיל?]]&lt;&gt;1,B1496&lt;&gt;1,B1496&lt;&gt;""),IF(OR(שבוע_בדילוג[[#This Row],[LengthofCycle]]=F1496,F1496=29,F1496=28),1,0),"")</f>
        <v>1</v>
      </c>
    </row>
    <row r="1496" spans="1:39" x14ac:dyDescent="0.25">
      <c r="A1496" s="1" t="s">
        <v>175</v>
      </c>
      <c r="B1496" s="1">
        <v>30</v>
      </c>
      <c r="C1496" s="1">
        <v>0</v>
      </c>
      <c r="D1496" s="1">
        <v>0</v>
      </c>
      <c r="E1496" s="1">
        <v>0</v>
      </c>
      <c r="F1496" s="1">
        <v>28</v>
      </c>
      <c r="H1496" s="1">
        <f>שבוע_בדילוג[[#This Row],[LengthofCycle]]+1</f>
        <v>29</v>
      </c>
      <c r="I1496" s="1" t="str">
        <f>IF(IFERROR(LOOKUP(שבוע_בדילוג[[#This Row],[ClientID]],קביעויות[השבוע בדילוג]),FALSE)=שבוע_בדילוג[[#This Row],[ClientID]],1,"")</f>
        <v/>
      </c>
      <c r="J1496" s="1" t="str">
        <f>IF(AND(שבוע_בדילוג[[#This Row],[CycleNumber]]&gt;1,OR(B1497="",שבוע_בדילוג[[#This Row],[CycleNumber]]&gt;B1495)),IF(OR(AND(שבוע_בדילוג[[#This Row],[LengthofCycle]]=29,F1495=29),AND(שבוע_בדילוג[[#This Row],[LengthofCycle]]=36,F1495=36)),1,""),"")</f>
        <v/>
      </c>
      <c r="K1496" s="1" t="str">
        <f>IF(AND(שבוע_בדילוג[[#This Row],[וסת השבוע]]=1,J1495=1,שבוע_בדילוג[[#This Row],[CycleNumber]]&gt;B1495),1,"")</f>
        <v/>
      </c>
      <c r="L1496" s="1" t="str">
        <f>IF(שבוע_בדילוג[[#This Row],[CycleNumber]]=1,"",IF(שבוע_בדילוג[[#This Row],[וסת השבוע]]=1,0,IF(L1495="","",IF(L1495=0,IF(שבוע_בדילוג[[#This Row],[LengthofCycle]]=29,0,1),IF(L1495=1,IF(שבוע_בדילוג[[#This Row],[LengthofCycle]]+F1495=29*2,0,2),IF(L1495=2,IF(שבוע_בדילוג[[#This Row],[LengthofCycle]]+F1495+F1494=29*3,0,3),""))))))</f>
        <v/>
      </c>
      <c r="M1496" s="1" t="str">
        <f>IF(שבוע_בדילוג[[#This Row],[וסת השבוע]]=1,IF(שבוע_בדילוג[[#This Row],[וסת השבוע וההפלגה ביחד]]=1,M1495+1,0),IF(AND(שבוע_בדילוג[[#This Row],[CycleNumber]]&gt;B1495,שבוע_בדילוג[[#This Row],[CycleNumber]]&gt;1),IF(שבוע_בדילוג[[#This Row],[וסת השבוע פעיל?]]&lt;&gt;"",M1495+1,""),""))</f>
        <v/>
      </c>
      <c r="N1496" s="1" t="str">
        <f>IF(שבוע_בדילוג[[#This Row],[וסת השבוע פעיל?2]]="","",IF(AND(שבוע_בדילוג[[#This Row],[וסת השבוע פעיל?]]&lt;&gt;"",שבוע_בדילוג[[#This Row],[CycleNumber]]&lt;B1497,B1497&lt;&gt;"",שבוע_בדילוג[[#This Row],[וסת השבוע פעיל?]]&lt;3),IF(L1497=0,IF(AND(שבוע_בדילוג[[#This Row],[וסת השבוע פעיל?]]&gt;0,J1497=1),0,1),0),""))</f>
        <v/>
      </c>
      <c r="O1496" s="1" t="str">
        <f t="shared" si="116"/>
        <v/>
      </c>
      <c r="P1496" s="1" t="str">
        <f>IF(AND(שבוע_בדילוג[[#This Row],[חיזוי - שבוע]]=1,K1497=1),1,"")</f>
        <v/>
      </c>
      <c r="Q1496" s="1" t="str">
        <f>IF(AND(שבוע_בדילוג[[#This Row],[וסת השבוע פעיל?]]&lt;3,OR(שבוע_בדילוג[[#This Row],[CycleNumber]]&gt;B1497,B1497="")),1,"")</f>
        <v/>
      </c>
      <c r="R1496" s="1" t="str">
        <f>IF(AND(שבוע_בדילוג[[#This Row],[חיזוי - שבוע]]&lt;&gt;"",שבוע_בדילוג[[#This Row],[וסת השבוע פעיל?2]]=""),1,"")</f>
        <v/>
      </c>
      <c r="S1496" s="1" t="str">
        <f>IF(שבוע_בדילוג[[#This Row],[האישה קבעה וסת שבוע בדילוג?]]=1,IF(שבוע_בדילוג[[#This Row],[וסת השבוע פעיל?]]&lt;3,1,0),"")</f>
        <v/>
      </c>
      <c r="T149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6" s="1">
        <f t="shared" si="113"/>
        <v>0</v>
      </c>
      <c r="V1496" s="1">
        <f t="shared" si="114"/>
        <v>0</v>
      </c>
      <c r="W1496" s="1">
        <f t="shared" si="115"/>
        <v>0</v>
      </c>
      <c r="X1496" s="1" t="str">
        <f>IF(שבוע_בדילוג[[#This Row],[3 הפלגות זהות]]="","",IF(שבוע_בדילוג[[#This Row],[3 הפלגות זהות]]=1,שבוע_בדילוג[[#This Row],[LengthofCycle]],X1495))</f>
        <v/>
      </c>
      <c r="Z1496" s="1" t="str">
        <f>IF(OR(שבוע_בדילוג[[#This Row],[הווסת פעיל?]]=0,שבוע_בדילוג[[#This Row],[הווסת פעיל?]]=""),"",SUM(Z1495,שבוע_בדילוג[[#This Row],[הווסת פעיל?]]))</f>
        <v/>
      </c>
      <c r="AA1496" s="1" t="str">
        <f>IF(AND(שבוע_בדילוג[[#This Row],[כמה מחזורים עד עקירה]]&lt;&gt;"",Z1497=""),שבוע_בדילוג[[#This Row],[כמה מחזורים עד עקירה]],"")</f>
        <v/>
      </c>
      <c r="AB1496" s="1" t="str">
        <f>IF(AND(שבוע_בדילוג[[#This Row],[הווסת פעיל?]]=1,שבוע_בדילוג[[#This Row],[וסת קבוע אחרון]]&lt;&gt;X1495),שבוע_בדילוג[[#This Row],[וסת קבוע אחרון]],"")</f>
        <v/>
      </c>
      <c r="AC1496" s="1" t="str">
        <f>IF(AND(שבוע_בדילוג[[#This Row],[הווסת פעיל?]]=1,Y1495=0,שבוע_בדילוג[[#This Row],[וסת קבוע אחרון]]=X1495),שבוע_בדילוג[[#This Row],[וסת קבוע אחרון]],"")</f>
        <v/>
      </c>
      <c r="AD1496" s="1" t="str">
        <f>IF(AND(שבוע_בדילוג[[#This Row],[הווסת פעיל?]]=1,Y1495=0,שבוע_בדילוג[[#This Row],[וסת קבוע אחרון]]&lt;&gt;X1495),1,"")</f>
        <v/>
      </c>
      <c r="AE1496" s="1" t="str">
        <f>IF(AND(שבוע_בדילוג[[#This Row],[הווסת פעיל?]]&lt;&gt;"",B1497=1),שבוע_בדילוג[[#This Row],[CycleNumber]],"")</f>
        <v/>
      </c>
      <c r="AF1496" s="1" t="str">
        <f>IF(AND(שבוע_בדילוג[[#This Row],[הווסת פעיל?]]&lt;&gt;"",Y1495=""),שבוע_בדילוג[[#This Row],[CycleNumber]],"")</f>
        <v/>
      </c>
      <c r="AG1496" s="1" t="str">
        <f>IF(B1497=1,"",IF(שבוע_בדילוג[[#This Row],[הווסת פעיל?]]=1,IF(שבוע_בדילוג[[#This Row],[וסת קבוע אחרון]]=F1497,1,0),""))</f>
        <v/>
      </c>
      <c r="AH1496" s="1" t="str">
        <f>IF(B1497=1,"",IF(שבוע_בדילוג[[#This Row],[הווסת פעיל?]]=1,IF(OR(שבוע_בדילוג[[#This Row],[וסת קבוע אחרון]]=F1497,F1497=שבוע_בדילוג[[#This Row],[LengthofCycle]]),1,0),""))</f>
        <v/>
      </c>
      <c r="AI1496" s="1" t="str">
        <f>IF(B1497=1,"",IF(שבוע_בדילוג[[#This Row],[הווסת פעיל?]]=1,IF(OR(שבוע_בדילוג[[#This Row],[וסת קבוע אחרון]]=F1497,F1497=שבוע_בדילוג[[#This Row],[LengthofCycle]],AND(שבוע_בדילוג[[#This Row],[LengthofCycle]]&lt;&gt;שבוע_בדילוג[[#This Row],[וסת קבוע אחרון]],OR(F1497=28,F1497=29))),1,0),""))</f>
        <v/>
      </c>
      <c r="AJ1496" s="1" t="str">
        <f>IF(AND(שבוע_בדילוג[[#This Row],[הווסת פעיל?]]=1,B1497=1),1,"")</f>
        <v/>
      </c>
      <c r="AK1496" s="4">
        <f>IF(AND(שבוע_בדילוג[[#This Row],[הווסת פעיל?]]&lt;&gt;1,B1497&lt;&gt;1,B1497&lt;&gt;""),IF(שבוע_בדילוג[[#This Row],[LengthofCycle]]=F1497,1,0),"")</f>
        <v>1</v>
      </c>
      <c r="AL1496" s="4">
        <f>IF(AND(שבוע_בדילוג[[#This Row],[הווסת פעיל?]]&lt;&gt;1,B1497&lt;&gt;1,B1497&lt;&gt;""),IF(OR(שבוע_בדילוג[[#This Row],[LengthofCycle]]=F1497,F1497=29),1,0),"")</f>
        <v>1</v>
      </c>
      <c r="AM1496" s="4">
        <f>IF(AND(שבוע_בדילוג[[#This Row],[הווסת פעיל?]]&lt;&gt;1,B1497&lt;&gt;1,B1497&lt;&gt;""),IF(OR(שבוע_בדילוג[[#This Row],[LengthofCycle]]=F1497,F1497=29,F1497=28),1,0),"")</f>
        <v>1</v>
      </c>
    </row>
    <row r="1497" spans="1:39" x14ac:dyDescent="0.25">
      <c r="A1497" s="1" t="s">
        <v>175</v>
      </c>
      <c r="B1497" s="1">
        <v>31</v>
      </c>
      <c r="C1497" s="1">
        <v>0</v>
      </c>
      <c r="D1497" s="1">
        <v>1</v>
      </c>
      <c r="E1497" s="1">
        <v>0</v>
      </c>
      <c r="F1497" s="1">
        <v>28</v>
      </c>
      <c r="H1497" s="1">
        <f>שבוע_בדילוג[[#This Row],[LengthofCycle]]+1</f>
        <v>29</v>
      </c>
      <c r="I1497" s="1" t="str">
        <f>IF(IFERROR(LOOKUP(שבוע_בדילוג[[#This Row],[ClientID]],קביעויות[השבוע בדילוג]),FALSE)=שבוע_בדילוג[[#This Row],[ClientID]],1,"")</f>
        <v/>
      </c>
      <c r="J1497" s="1" t="str">
        <f>IF(AND(שבוע_בדילוג[[#This Row],[CycleNumber]]&gt;1,OR(B1498="",שבוע_בדילוג[[#This Row],[CycleNumber]]&gt;B1496)),IF(OR(AND(שבוע_בדילוג[[#This Row],[LengthofCycle]]=29,F1496=29),AND(שבוע_בדילוג[[#This Row],[LengthofCycle]]=36,F1496=36)),1,""),"")</f>
        <v/>
      </c>
      <c r="K1497" s="1" t="str">
        <f>IF(AND(שבוע_בדילוג[[#This Row],[וסת השבוע]]=1,J1496=1,שבוע_בדילוג[[#This Row],[CycleNumber]]&gt;B1496),1,"")</f>
        <v/>
      </c>
      <c r="L1497" s="1" t="str">
        <f>IF(שבוע_בדילוג[[#This Row],[CycleNumber]]=1,"",IF(שבוע_בדילוג[[#This Row],[וסת השבוע]]=1,0,IF(L1496="","",IF(L1496=0,IF(שבוע_בדילוג[[#This Row],[LengthofCycle]]=29,0,1),IF(L1496=1,IF(שבוע_בדילוג[[#This Row],[LengthofCycle]]+F1496=29*2,0,2),IF(L1496=2,IF(שבוע_בדילוג[[#This Row],[LengthofCycle]]+F1496+F1495=29*3,0,3),""))))))</f>
        <v/>
      </c>
      <c r="M1497" s="1" t="str">
        <f>IF(שבוע_בדילוג[[#This Row],[וסת השבוע]]=1,IF(שבוע_בדילוג[[#This Row],[וסת השבוע וההפלגה ביחד]]=1,M1496+1,0),IF(AND(שבוע_בדילוג[[#This Row],[CycleNumber]]&gt;B1496,שבוע_בדילוג[[#This Row],[CycleNumber]]&gt;1),IF(שבוע_בדילוג[[#This Row],[וסת השבוע פעיל?]]&lt;&gt;"",M1496+1,""),""))</f>
        <v/>
      </c>
      <c r="N1497" s="1" t="str">
        <f>IF(שבוע_בדילוג[[#This Row],[וסת השבוע פעיל?2]]="","",IF(AND(שבוע_בדילוג[[#This Row],[וסת השבוע פעיל?]]&lt;&gt;"",שבוע_בדילוג[[#This Row],[CycleNumber]]&lt;B1498,B1498&lt;&gt;"",שבוע_בדילוג[[#This Row],[וסת השבוע פעיל?]]&lt;3),IF(L1498=0,IF(AND(שבוע_בדילוג[[#This Row],[וסת השבוע פעיל?]]&gt;0,J1498=1),0,1),0),""))</f>
        <v/>
      </c>
      <c r="O1497" s="1" t="str">
        <f t="shared" si="116"/>
        <v/>
      </c>
      <c r="P1497" s="1" t="str">
        <f>IF(AND(שבוע_בדילוג[[#This Row],[חיזוי - שבוע]]=1,K1498=1),1,"")</f>
        <v/>
      </c>
      <c r="Q1497" s="1" t="str">
        <f>IF(AND(שבוע_בדילוג[[#This Row],[וסת השבוע פעיל?]]&lt;3,OR(שבוע_בדילוג[[#This Row],[CycleNumber]]&gt;B1498,B1498="")),1,"")</f>
        <v/>
      </c>
      <c r="R1497" s="1" t="str">
        <f>IF(AND(שבוע_בדילוג[[#This Row],[חיזוי - שבוע]]&lt;&gt;"",שבוע_בדילוג[[#This Row],[וסת השבוע פעיל?2]]=""),1,"")</f>
        <v/>
      </c>
      <c r="S1497" s="1" t="str">
        <f>IF(שבוע_בדילוג[[#This Row],[האישה קבעה וסת שבוע בדילוג?]]=1,IF(שבוע_בדילוג[[#This Row],[וסת השבוע פעיל?]]&lt;3,1,0),"")</f>
        <v/>
      </c>
      <c r="T149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7" s="1">
        <f t="shared" si="113"/>
        <v>0</v>
      </c>
      <c r="V1497" s="1">
        <f t="shared" si="114"/>
        <v>0</v>
      </c>
      <c r="W1497" s="1">
        <f t="shared" si="115"/>
        <v>0</v>
      </c>
      <c r="X1497" s="1" t="str">
        <f>IF(שבוע_בדילוג[[#This Row],[3 הפלגות זהות]]="","",IF(שבוע_בדילוג[[#This Row],[3 הפלגות זהות]]=1,שבוע_בדילוג[[#This Row],[LengthofCycle]],X1496))</f>
        <v/>
      </c>
      <c r="Z1497" s="1" t="str">
        <f>IF(OR(שבוע_בדילוג[[#This Row],[הווסת פעיל?]]=0,שבוע_בדילוג[[#This Row],[הווסת פעיל?]]=""),"",SUM(Z1496,שבוע_בדילוג[[#This Row],[הווסת פעיל?]]))</f>
        <v/>
      </c>
      <c r="AA1497" s="1" t="str">
        <f>IF(AND(שבוע_בדילוג[[#This Row],[כמה מחזורים עד עקירה]]&lt;&gt;"",Z1498=""),שבוע_בדילוג[[#This Row],[כמה מחזורים עד עקירה]],"")</f>
        <v/>
      </c>
      <c r="AB1497" s="1" t="str">
        <f>IF(AND(שבוע_בדילוג[[#This Row],[הווסת פעיל?]]=1,שבוע_בדילוג[[#This Row],[וסת קבוע אחרון]]&lt;&gt;X1496),שבוע_בדילוג[[#This Row],[וסת קבוע אחרון]],"")</f>
        <v/>
      </c>
      <c r="AC1497" s="1" t="str">
        <f>IF(AND(שבוע_בדילוג[[#This Row],[הווסת פעיל?]]=1,Y1496=0,שבוע_בדילוג[[#This Row],[וסת קבוע אחרון]]=X1496),שבוע_בדילוג[[#This Row],[וסת קבוע אחרון]],"")</f>
        <v/>
      </c>
      <c r="AD1497" s="1" t="str">
        <f>IF(AND(שבוע_בדילוג[[#This Row],[הווסת פעיל?]]=1,Y1496=0,שבוע_בדילוג[[#This Row],[וסת קבוע אחרון]]&lt;&gt;X1496),1,"")</f>
        <v/>
      </c>
      <c r="AE1497" s="1" t="str">
        <f>IF(AND(שבוע_בדילוג[[#This Row],[הווסת פעיל?]]&lt;&gt;"",B1498=1),שבוע_בדילוג[[#This Row],[CycleNumber]],"")</f>
        <v/>
      </c>
      <c r="AF1497" s="1" t="str">
        <f>IF(AND(שבוע_בדילוג[[#This Row],[הווסת פעיל?]]&lt;&gt;"",Y1496=""),שבוע_בדילוג[[#This Row],[CycleNumber]],"")</f>
        <v/>
      </c>
      <c r="AG1497" s="1" t="str">
        <f>IF(B1498=1,"",IF(שבוע_בדילוג[[#This Row],[הווסת פעיל?]]=1,IF(שבוע_בדילוג[[#This Row],[וסת קבוע אחרון]]=F1498,1,0),""))</f>
        <v/>
      </c>
      <c r="AH1497" s="1" t="str">
        <f>IF(B1498=1,"",IF(שבוע_בדילוג[[#This Row],[הווסת פעיל?]]=1,IF(OR(שבוע_בדילוג[[#This Row],[וסת קבוע אחרון]]=F1498,F1498=שבוע_בדילוג[[#This Row],[LengthofCycle]]),1,0),""))</f>
        <v/>
      </c>
      <c r="AI1497" s="1" t="str">
        <f>IF(B1498=1,"",IF(שבוע_בדילוג[[#This Row],[הווסת פעיל?]]=1,IF(OR(שבוע_בדילוג[[#This Row],[וסת קבוע אחרון]]=F1498,F1498=שבוע_בדילוג[[#This Row],[LengthofCycle]],AND(שבוע_בדילוג[[#This Row],[LengthofCycle]]&lt;&gt;שבוע_בדילוג[[#This Row],[וסת קבוע אחרון]],OR(F1498=28,F1498=29))),1,0),""))</f>
        <v/>
      </c>
      <c r="AJ1497" s="1" t="str">
        <f>IF(AND(שבוע_בדילוג[[#This Row],[הווסת פעיל?]]=1,B1498=1),1,"")</f>
        <v/>
      </c>
      <c r="AK1497" s="4">
        <f>IF(AND(שבוע_בדילוג[[#This Row],[הווסת פעיל?]]&lt;&gt;1,B1498&lt;&gt;1,B1498&lt;&gt;""),IF(שבוע_בדילוג[[#This Row],[LengthofCycle]]=F1498,1,0),"")</f>
        <v>0</v>
      </c>
      <c r="AL1497" s="4">
        <f>IF(AND(שבוע_בדילוג[[#This Row],[הווסת פעיל?]]&lt;&gt;1,B1498&lt;&gt;1,B1498&lt;&gt;""),IF(OR(שבוע_בדילוג[[#This Row],[LengthofCycle]]=F1498,F1498=29),1,0),"")</f>
        <v>1</v>
      </c>
      <c r="AM1497" s="4">
        <f>IF(AND(שבוע_בדילוג[[#This Row],[הווסת פעיל?]]&lt;&gt;1,B1498&lt;&gt;1,B1498&lt;&gt;""),IF(OR(שבוע_בדילוג[[#This Row],[LengthofCycle]]=F1498,F1498=29,F1498=28),1,0),"")</f>
        <v>1</v>
      </c>
    </row>
    <row r="1498" spans="1:39" x14ac:dyDescent="0.25">
      <c r="A1498" s="1" t="s">
        <v>175</v>
      </c>
      <c r="B1498" s="1">
        <v>32</v>
      </c>
      <c r="C1498" s="1">
        <v>0</v>
      </c>
      <c r="D1498" s="1">
        <v>0</v>
      </c>
      <c r="E1498" s="1">
        <v>0</v>
      </c>
      <c r="F1498" s="1">
        <v>29</v>
      </c>
      <c r="H1498" s="1">
        <f>שבוע_בדילוג[[#This Row],[LengthofCycle]]+1</f>
        <v>30</v>
      </c>
      <c r="I1498" s="1" t="str">
        <f>IF(IFERROR(LOOKUP(שבוע_בדילוג[[#This Row],[ClientID]],קביעויות[השבוע בדילוג]),FALSE)=שבוע_בדילוג[[#This Row],[ClientID]],1,"")</f>
        <v/>
      </c>
      <c r="J1498" s="1" t="str">
        <f>IF(AND(שבוע_בדילוג[[#This Row],[CycleNumber]]&gt;1,OR(B1499="",שבוע_בדילוג[[#This Row],[CycleNumber]]&gt;B1497)),IF(OR(AND(שבוע_בדילוג[[#This Row],[LengthofCycle]]=29,F1497=29),AND(שבוע_בדילוג[[#This Row],[LengthofCycle]]=36,F1497=36)),1,""),"")</f>
        <v/>
      </c>
      <c r="K1498" s="1" t="str">
        <f>IF(AND(שבוע_בדילוג[[#This Row],[וסת השבוע]]=1,J1497=1,שבוע_בדילוג[[#This Row],[CycleNumber]]&gt;B1497),1,"")</f>
        <v/>
      </c>
      <c r="L1498" s="1" t="str">
        <f>IF(שבוע_בדילוג[[#This Row],[CycleNumber]]=1,"",IF(שבוע_בדילוג[[#This Row],[וסת השבוע]]=1,0,IF(L1497="","",IF(L1497=0,IF(שבוע_בדילוג[[#This Row],[LengthofCycle]]=29,0,1),IF(L1497=1,IF(שבוע_בדילוג[[#This Row],[LengthofCycle]]+F1497=29*2,0,2),IF(L1497=2,IF(שבוע_בדילוג[[#This Row],[LengthofCycle]]+F1497+F1496=29*3,0,3),""))))))</f>
        <v/>
      </c>
      <c r="M1498" s="1" t="str">
        <f>IF(שבוע_בדילוג[[#This Row],[וסת השבוע]]=1,IF(שבוע_בדילוג[[#This Row],[וסת השבוע וההפלגה ביחד]]=1,M1497+1,0),IF(AND(שבוע_בדילוג[[#This Row],[CycleNumber]]&gt;B1497,שבוע_בדילוג[[#This Row],[CycleNumber]]&gt;1),IF(שבוע_בדילוג[[#This Row],[וסת השבוע פעיל?]]&lt;&gt;"",M1497+1,""),""))</f>
        <v/>
      </c>
      <c r="N1498" s="1" t="str">
        <f>IF(שבוע_בדילוג[[#This Row],[וסת השבוע פעיל?2]]="","",IF(AND(שבוע_בדילוג[[#This Row],[וסת השבוע פעיל?]]&lt;&gt;"",שבוע_בדילוג[[#This Row],[CycleNumber]]&lt;B1499,B1499&lt;&gt;"",שבוע_בדילוג[[#This Row],[וסת השבוע פעיל?]]&lt;3),IF(L1499=0,IF(AND(שבוע_בדילוג[[#This Row],[וסת השבוע פעיל?]]&gt;0,J1499=1),0,1),0),""))</f>
        <v/>
      </c>
      <c r="O1498" s="1" t="str">
        <f t="shared" si="116"/>
        <v/>
      </c>
      <c r="P1498" s="1" t="str">
        <f>IF(AND(שבוע_בדילוג[[#This Row],[חיזוי - שבוע]]=1,K1499=1),1,"")</f>
        <v/>
      </c>
      <c r="Q1498" s="1" t="str">
        <f>IF(AND(שבוע_בדילוג[[#This Row],[וסת השבוע פעיל?]]&lt;3,OR(שבוע_בדילוג[[#This Row],[CycleNumber]]&gt;B1499,B1499="")),1,"")</f>
        <v/>
      </c>
      <c r="R1498" s="1" t="str">
        <f>IF(AND(שבוע_בדילוג[[#This Row],[חיזוי - שבוע]]&lt;&gt;"",שבוע_בדילוג[[#This Row],[וסת השבוע פעיל?2]]=""),1,"")</f>
        <v/>
      </c>
      <c r="S1498" s="1" t="str">
        <f>IF(שבוע_בדילוג[[#This Row],[האישה קבעה וסת שבוע בדילוג?]]=1,IF(שבוע_בדילוג[[#This Row],[וסת השבוע פעיל?]]&lt;3,1,0),"")</f>
        <v/>
      </c>
      <c r="T149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8" s="1">
        <f t="shared" si="113"/>
        <v>0</v>
      </c>
      <c r="V1498" s="1">
        <f t="shared" si="114"/>
        <v>0</v>
      </c>
      <c r="W1498" s="1">
        <f t="shared" si="115"/>
        <v>0</v>
      </c>
      <c r="X1498" s="1" t="str">
        <f>IF(שבוע_בדילוג[[#This Row],[3 הפלגות זהות]]="","",IF(שבוע_בדילוג[[#This Row],[3 הפלגות זהות]]=1,שבוע_בדילוג[[#This Row],[LengthofCycle]],X1497))</f>
        <v/>
      </c>
      <c r="Z1498" s="1" t="str">
        <f>IF(OR(שבוע_בדילוג[[#This Row],[הווסת פעיל?]]=0,שבוע_בדילוג[[#This Row],[הווסת פעיל?]]=""),"",SUM(Z1497,שבוע_בדילוג[[#This Row],[הווסת פעיל?]]))</f>
        <v/>
      </c>
      <c r="AA1498" s="1" t="str">
        <f>IF(AND(שבוע_בדילוג[[#This Row],[כמה מחזורים עד עקירה]]&lt;&gt;"",Z1499=""),שבוע_בדילוג[[#This Row],[כמה מחזורים עד עקירה]],"")</f>
        <v/>
      </c>
      <c r="AB1498" s="1" t="str">
        <f>IF(AND(שבוע_בדילוג[[#This Row],[הווסת פעיל?]]=1,שבוע_בדילוג[[#This Row],[וסת קבוע אחרון]]&lt;&gt;X1497),שבוע_בדילוג[[#This Row],[וסת קבוע אחרון]],"")</f>
        <v/>
      </c>
      <c r="AC1498" s="1" t="str">
        <f>IF(AND(שבוע_בדילוג[[#This Row],[הווסת פעיל?]]=1,Y1497=0,שבוע_בדילוג[[#This Row],[וסת קבוע אחרון]]=X1497),שבוע_בדילוג[[#This Row],[וסת קבוע אחרון]],"")</f>
        <v/>
      </c>
      <c r="AD1498" s="1" t="str">
        <f>IF(AND(שבוע_בדילוג[[#This Row],[הווסת פעיל?]]=1,Y1497=0,שבוע_בדילוג[[#This Row],[וסת קבוע אחרון]]&lt;&gt;X1497),1,"")</f>
        <v/>
      </c>
      <c r="AE1498" s="1" t="str">
        <f>IF(AND(שבוע_בדילוג[[#This Row],[הווסת פעיל?]]&lt;&gt;"",B1499=1),שבוע_בדילוג[[#This Row],[CycleNumber]],"")</f>
        <v/>
      </c>
      <c r="AF1498" s="1" t="str">
        <f>IF(AND(שבוע_בדילוג[[#This Row],[הווסת פעיל?]]&lt;&gt;"",Y1497=""),שבוע_בדילוג[[#This Row],[CycleNumber]],"")</f>
        <v/>
      </c>
      <c r="AG1498" s="1" t="str">
        <f>IF(B1499=1,"",IF(שבוע_בדילוג[[#This Row],[הווסת פעיל?]]=1,IF(שבוע_בדילוג[[#This Row],[וסת קבוע אחרון]]=F1499,1,0),""))</f>
        <v/>
      </c>
      <c r="AH1498" s="1" t="str">
        <f>IF(B1499=1,"",IF(שבוע_בדילוג[[#This Row],[הווסת פעיל?]]=1,IF(OR(שבוע_בדילוג[[#This Row],[וסת קבוע אחרון]]=F1499,F1499=שבוע_בדילוג[[#This Row],[LengthofCycle]]),1,0),""))</f>
        <v/>
      </c>
      <c r="AI1498" s="1" t="str">
        <f>IF(B1499=1,"",IF(שבוע_בדילוג[[#This Row],[הווסת פעיל?]]=1,IF(OR(שבוע_בדילוג[[#This Row],[וסת קבוע אחרון]]=F1499,F1499=שבוע_בדילוג[[#This Row],[LengthofCycle]],AND(שבוע_בדילוג[[#This Row],[LengthofCycle]]&lt;&gt;שבוע_בדילוג[[#This Row],[וסת קבוע אחרון]],OR(F1499=28,F1499=29))),1,0),""))</f>
        <v/>
      </c>
      <c r="AJ1498" s="1" t="str">
        <f>IF(AND(שבוע_בדילוג[[#This Row],[הווסת פעיל?]]=1,B1499=1),1,"")</f>
        <v/>
      </c>
      <c r="AK1498" s="4">
        <f>IF(AND(שבוע_בדילוג[[#This Row],[הווסת פעיל?]]&lt;&gt;1,B1499&lt;&gt;1,B1499&lt;&gt;""),IF(שבוע_בדילוג[[#This Row],[LengthofCycle]]=F1499,1,0),"")</f>
        <v>0</v>
      </c>
      <c r="AL1498" s="4">
        <f>IF(AND(שבוע_בדילוג[[#This Row],[הווסת פעיל?]]&lt;&gt;1,B1499&lt;&gt;1,B1499&lt;&gt;""),IF(OR(שבוע_בדילוג[[#This Row],[LengthofCycle]]=F1499,F1499=29),1,0),"")</f>
        <v>0</v>
      </c>
      <c r="AM1498" s="4">
        <f>IF(AND(שבוע_בדילוג[[#This Row],[הווסת פעיל?]]&lt;&gt;1,B1499&lt;&gt;1,B1499&lt;&gt;""),IF(OR(שבוע_בדילוג[[#This Row],[LengthofCycle]]=F1499,F1499=29,F1499=28),1,0),"")</f>
        <v>0</v>
      </c>
    </row>
    <row r="1499" spans="1:39" x14ac:dyDescent="0.25">
      <c r="A1499" s="1" t="s">
        <v>175</v>
      </c>
      <c r="B1499" s="1">
        <v>33</v>
      </c>
      <c r="C1499" s="1">
        <v>0</v>
      </c>
      <c r="D1499" s="1">
        <v>0</v>
      </c>
      <c r="E1499" s="1">
        <v>0</v>
      </c>
      <c r="F1499" s="1">
        <v>26</v>
      </c>
      <c r="H1499" s="1">
        <f>שבוע_בדילוג[[#This Row],[LengthofCycle]]+1</f>
        <v>27</v>
      </c>
      <c r="I1499" s="1" t="str">
        <f>IF(IFERROR(LOOKUP(שבוע_בדילוג[[#This Row],[ClientID]],קביעויות[השבוע בדילוג]),FALSE)=שבוע_בדילוג[[#This Row],[ClientID]],1,"")</f>
        <v/>
      </c>
      <c r="J1499" s="1" t="str">
        <f>IF(AND(שבוע_בדילוג[[#This Row],[CycleNumber]]&gt;1,OR(B1500="",שבוע_בדילוג[[#This Row],[CycleNumber]]&gt;B1498)),IF(OR(AND(שבוע_בדילוג[[#This Row],[LengthofCycle]]=29,F1498=29),AND(שבוע_בדילוג[[#This Row],[LengthofCycle]]=36,F1498=36)),1,""),"")</f>
        <v/>
      </c>
      <c r="K1499" s="1" t="str">
        <f>IF(AND(שבוע_בדילוג[[#This Row],[וסת השבוע]]=1,J1498=1,שבוע_בדילוג[[#This Row],[CycleNumber]]&gt;B1498),1,"")</f>
        <v/>
      </c>
      <c r="L1499" s="1" t="str">
        <f>IF(שבוע_בדילוג[[#This Row],[CycleNumber]]=1,"",IF(שבוע_בדילוג[[#This Row],[וסת השבוע]]=1,0,IF(L1498="","",IF(L1498=0,IF(שבוע_בדילוג[[#This Row],[LengthofCycle]]=29,0,1),IF(L1498=1,IF(שבוע_בדילוג[[#This Row],[LengthofCycle]]+F1498=29*2,0,2),IF(L1498=2,IF(שבוע_בדילוג[[#This Row],[LengthofCycle]]+F1498+F1497=29*3,0,3),""))))))</f>
        <v/>
      </c>
      <c r="M1499" s="1" t="str">
        <f>IF(שבוע_בדילוג[[#This Row],[וסת השבוע]]=1,IF(שבוע_בדילוג[[#This Row],[וסת השבוע וההפלגה ביחד]]=1,M1498+1,0),IF(AND(שבוע_בדילוג[[#This Row],[CycleNumber]]&gt;B1498,שבוע_בדילוג[[#This Row],[CycleNumber]]&gt;1),IF(שבוע_בדילוג[[#This Row],[וסת השבוע פעיל?]]&lt;&gt;"",M1498+1,""),""))</f>
        <v/>
      </c>
      <c r="N1499" s="1" t="str">
        <f>IF(שבוע_בדילוג[[#This Row],[וסת השבוע פעיל?2]]="","",IF(AND(שבוע_בדילוג[[#This Row],[וסת השבוע פעיל?]]&lt;&gt;"",שבוע_בדילוג[[#This Row],[CycleNumber]]&lt;B1500,B1500&lt;&gt;"",שבוע_בדילוג[[#This Row],[וסת השבוע פעיל?]]&lt;3),IF(L1500=0,IF(AND(שבוע_בדילוג[[#This Row],[וסת השבוע פעיל?]]&gt;0,J1500=1),0,1),0),""))</f>
        <v/>
      </c>
      <c r="O1499" s="1" t="str">
        <f t="shared" si="116"/>
        <v/>
      </c>
      <c r="P1499" s="1" t="str">
        <f>IF(AND(שבוע_בדילוג[[#This Row],[חיזוי - שבוע]]=1,K1500=1),1,"")</f>
        <v/>
      </c>
      <c r="Q1499" s="1" t="str">
        <f>IF(AND(שבוע_בדילוג[[#This Row],[וסת השבוע פעיל?]]&lt;3,OR(שבוע_בדילוג[[#This Row],[CycleNumber]]&gt;B1500,B1500="")),1,"")</f>
        <v/>
      </c>
      <c r="R1499" s="1" t="str">
        <f>IF(AND(שבוע_בדילוג[[#This Row],[חיזוי - שבוע]]&lt;&gt;"",שבוע_בדילוג[[#This Row],[וסת השבוע פעיל?2]]=""),1,"")</f>
        <v/>
      </c>
      <c r="S1499" s="1" t="str">
        <f>IF(שבוע_בדילוג[[#This Row],[האישה קבעה וסת שבוע בדילוג?]]=1,IF(שבוע_בדילוג[[#This Row],[וסת השבוע פעיל?]]&lt;3,1,0),"")</f>
        <v/>
      </c>
      <c r="T149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499" s="1">
        <f t="shared" ref="U1499:U1555" si="117">IF(B1499&gt;2,IF(AND(F1499=F1498,F1498=F1497),1,0),"")</f>
        <v>0</v>
      </c>
      <c r="V1499" s="1">
        <f t="shared" si="114"/>
        <v>0</v>
      </c>
      <c r="W1499" s="1">
        <f t="shared" si="115"/>
        <v>0</v>
      </c>
      <c r="X1499" s="1" t="str">
        <f>IF(שבוע_בדילוג[[#This Row],[3 הפלגות זהות]]="","",IF(שבוע_בדילוג[[#This Row],[3 הפלגות זהות]]=1,שבוע_בדילוג[[#This Row],[LengthofCycle]],X1498))</f>
        <v/>
      </c>
      <c r="Z1499" s="1" t="str">
        <f>IF(OR(שבוע_בדילוג[[#This Row],[הווסת פעיל?]]=0,שבוע_בדילוג[[#This Row],[הווסת פעיל?]]=""),"",SUM(Z1498,שבוע_בדילוג[[#This Row],[הווסת פעיל?]]))</f>
        <v/>
      </c>
      <c r="AA1499" s="1" t="str">
        <f>IF(AND(שבוע_בדילוג[[#This Row],[כמה מחזורים עד עקירה]]&lt;&gt;"",Z1500=""),שבוע_בדילוג[[#This Row],[כמה מחזורים עד עקירה]],"")</f>
        <v/>
      </c>
      <c r="AB1499" s="1" t="str">
        <f>IF(AND(שבוע_בדילוג[[#This Row],[הווסת פעיל?]]=1,שבוע_בדילוג[[#This Row],[וסת קבוע אחרון]]&lt;&gt;X1498),שבוע_בדילוג[[#This Row],[וסת קבוע אחרון]],"")</f>
        <v/>
      </c>
      <c r="AC1499" s="1" t="str">
        <f>IF(AND(שבוע_בדילוג[[#This Row],[הווסת פעיל?]]=1,Y1498=0,שבוע_בדילוג[[#This Row],[וסת קבוע אחרון]]=X1498),שבוע_בדילוג[[#This Row],[וסת קבוע אחרון]],"")</f>
        <v/>
      </c>
      <c r="AD1499" s="1" t="str">
        <f>IF(AND(שבוע_בדילוג[[#This Row],[הווסת פעיל?]]=1,Y1498=0,שבוע_בדילוג[[#This Row],[וסת קבוע אחרון]]&lt;&gt;X1498),1,"")</f>
        <v/>
      </c>
      <c r="AE1499" s="1" t="str">
        <f>IF(AND(שבוע_בדילוג[[#This Row],[הווסת פעיל?]]&lt;&gt;"",B1500=1),שבוע_בדילוג[[#This Row],[CycleNumber]],"")</f>
        <v/>
      </c>
      <c r="AF1499" s="1" t="str">
        <f>IF(AND(שבוע_בדילוג[[#This Row],[הווסת פעיל?]]&lt;&gt;"",Y1498=""),שבוע_בדילוג[[#This Row],[CycleNumber]],"")</f>
        <v/>
      </c>
      <c r="AG1499" s="1" t="str">
        <f>IF(B1500=1,"",IF(שבוע_בדילוג[[#This Row],[הווסת פעיל?]]=1,IF(שבוע_בדילוג[[#This Row],[וסת קבוע אחרון]]=F1500,1,0),""))</f>
        <v/>
      </c>
      <c r="AH1499" s="1" t="str">
        <f>IF(B1500=1,"",IF(שבוע_בדילוג[[#This Row],[הווסת פעיל?]]=1,IF(OR(שבוע_בדילוג[[#This Row],[וסת קבוע אחרון]]=F1500,F1500=שבוע_בדילוג[[#This Row],[LengthofCycle]]),1,0),""))</f>
        <v/>
      </c>
      <c r="AI1499" s="1" t="str">
        <f>IF(B1500=1,"",IF(שבוע_בדילוג[[#This Row],[הווסת פעיל?]]=1,IF(OR(שבוע_בדילוג[[#This Row],[וסת קבוע אחרון]]=F1500,F1500=שבוע_בדילוג[[#This Row],[LengthofCycle]],AND(שבוע_בדילוג[[#This Row],[LengthofCycle]]&lt;&gt;שבוע_בדילוג[[#This Row],[וסת קבוע אחרון]],OR(F1500=28,F1500=29))),1,0),""))</f>
        <v/>
      </c>
      <c r="AJ1499" s="1" t="str">
        <f>IF(AND(שבוע_בדילוג[[#This Row],[הווסת פעיל?]]=1,B1500=1),1,"")</f>
        <v/>
      </c>
      <c r="AK1499" s="4" t="str">
        <f>IF(AND(שבוע_בדילוג[[#This Row],[הווסת פעיל?]]&lt;&gt;1,B1500&lt;&gt;1,B1500&lt;&gt;""),IF(שבוע_בדילוג[[#This Row],[LengthofCycle]]=F1500,1,0),"")</f>
        <v/>
      </c>
      <c r="AL1499" s="4" t="str">
        <f>IF(AND(שבוע_בדילוג[[#This Row],[הווסת פעיל?]]&lt;&gt;1,B1500&lt;&gt;1,B1500&lt;&gt;""),IF(OR(שבוע_בדילוג[[#This Row],[LengthofCycle]]=F1500,F1500=29),1,0),"")</f>
        <v/>
      </c>
      <c r="AM1499" s="4" t="str">
        <f>IF(AND(שבוע_בדילוג[[#This Row],[הווסת פעיל?]]&lt;&gt;1,B1500&lt;&gt;1,B1500&lt;&gt;""),IF(OR(שבוע_בדילוג[[#This Row],[LengthofCycle]]=F1500,F1500=29,F1500=28),1,0),"")</f>
        <v/>
      </c>
    </row>
    <row r="1500" spans="1:39" x14ac:dyDescent="0.25">
      <c r="A1500" s="1" t="s">
        <v>176</v>
      </c>
      <c r="B1500" s="1">
        <v>1</v>
      </c>
      <c r="C1500" s="1">
        <v>1</v>
      </c>
      <c r="D1500" s="1">
        <v>1</v>
      </c>
      <c r="E1500" s="1">
        <v>0</v>
      </c>
      <c r="F1500" s="1">
        <v>30</v>
      </c>
      <c r="H1500" s="1">
        <f>שבוע_בדילוג[[#This Row],[LengthofCycle]]+1</f>
        <v>31</v>
      </c>
      <c r="I1500" s="1" t="str">
        <f>IF(IFERROR(LOOKUP(שבוע_בדילוג[[#This Row],[ClientID]],קביעויות[השבוע בדילוג]),FALSE)=שבוע_בדילוג[[#This Row],[ClientID]],1,"")</f>
        <v/>
      </c>
      <c r="J1500" s="1" t="str">
        <f>IF(AND(שבוע_בדילוג[[#This Row],[CycleNumber]]&gt;1,OR(B1501="",שבוע_בדילוג[[#This Row],[CycleNumber]]&gt;B1499)),IF(OR(AND(שבוע_בדילוג[[#This Row],[LengthofCycle]]=29,F1499=29),AND(שבוע_בדילוג[[#This Row],[LengthofCycle]]=36,F1499=36)),1,""),"")</f>
        <v/>
      </c>
      <c r="K1500" s="1" t="str">
        <f>IF(AND(שבוע_בדילוג[[#This Row],[וסת השבוע]]=1,J1499=1,שבוע_בדילוג[[#This Row],[CycleNumber]]&gt;B1499),1,"")</f>
        <v/>
      </c>
      <c r="L1500" s="1" t="str">
        <f>IF(שבוע_בדילוג[[#This Row],[CycleNumber]]=1,"",IF(שבוע_בדילוג[[#This Row],[וסת השבוע]]=1,0,IF(L1499="","",IF(L1499=0,IF(שבוע_בדילוג[[#This Row],[LengthofCycle]]=29,0,1),IF(L1499=1,IF(שבוע_בדילוג[[#This Row],[LengthofCycle]]+F1499=29*2,0,2),IF(L1499=2,IF(שבוע_בדילוג[[#This Row],[LengthofCycle]]+F1499+F1498=29*3,0,3),""))))))</f>
        <v/>
      </c>
      <c r="M1500" s="1" t="str">
        <f>IF(שבוע_בדילוג[[#This Row],[וסת השבוע]]=1,IF(שבוע_בדילוג[[#This Row],[וסת השבוע וההפלגה ביחד]]=1,M1499+1,0),IF(AND(שבוע_בדילוג[[#This Row],[CycleNumber]]&gt;B1499,שבוע_בדילוג[[#This Row],[CycleNumber]]&gt;1),IF(שבוע_בדילוג[[#This Row],[וסת השבוע פעיל?]]&lt;&gt;"",M1499+1,""),""))</f>
        <v/>
      </c>
      <c r="N1500" s="1" t="str">
        <f>IF(שבוע_בדילוג[[#This Row],[וסת השבוע פעיל?2]]="","",IF(AND(שבוע_בדילוג[[#This Row],[וסת השבוע פעיל?]]&lt;&gt;"",שבוע_בדילוג[[#This Row],[CycleNumber]]&lt;B1501,B1501&lt;&gt;"",שבוע_בדילוג[[#This Row],[וסת השבוע פעיל?]]&lt;3),IF(L1501=0,IF(AND(שבוע_בדילוג[[#This Row],[וסת השבוע פעיל?]]&gt;0,J1501=1),0,1),0),""))</f>
        <v/>
      </c>
      <c r="O1500" s="1" t="str">
        <f t="shared" si="116"/>
        <v/>
      </c>
      <c r="P1500" s="1" t="str">
        <f>IF(AND(שבוע_בדילוג[[#This Row],[חיזוי - שבוע]]=1,K1501=1),1,"")</f>
        <v/>
      </c>
      <c r="Q1500" s="1" t="str">
        <f>IF(AND(שבוע_בדילוג[[#This Row],[וסת השבוע פעיל?]]&lt;3,OR(שבוע_בדילוג[[#This Row],[CycleNumber]]&gt;B1501,B1501="")),1,"")</f>
        <v/>
      </c>
      <c r="R1500" s="1" t="str">
        <f>IF(AND(שבוע_בדילוג[[#This Row],[חיזוי - שבוע]]&lt;&gt;"",שבוע_בדילוג[[#This Row],[וסת השבוע פעיל?2]]=""),1,"")</f>
        <v/>
      </c>
      <c r="S1500" s="1" t="str">
        <f>IF(שבוע_בדילוג[[#This Row],[האישה קבעה וסת שבוע בדילוג?]]=1,IF(שבוע_בדילוג[[#This Row],[וסת השבוע פעיל?]]&lt;3,1,0),"")</f>
        <v/>
      </c>
      <c r="T150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0" s="1" t="str">
        <f t="shared" si="117"/>
        <v/>
      </c>
      <c r="V1500" s="1" t="str">
        <f t="shared" ref="V1500:V1555" si="118">IF(B1500&gt;3,IF(AND(F1500=F1499,F1499=F1498,F1498=F1497),1,0),"")</f>
        <v/>
      </c>
      <c r="W1500" s="1" t="str">
        <f t="shared" si="115"/>
        <v/>
      </c>
      <c r="X1500" s="1" t="str">
        <f>IF(שבוע_בדילוג[[#This Row],[3 הפלגות זהות]]="","",IF(שבוע_בדילוג[[#This Row],[3 הפלגות זהות]]=1,שבוע_בדילוג[[#This Row],[LengthofCycle]],X1499))</f>
        <v/>
      </c>
      <c r="Z1500" s="1" t="str">
        <f>IF(OR(שבוע_בדילוג[[#This Row],[הווסת פעיל?]]=0,שבוע_בדילוג[[#This Row],[הווסת פעיל?]]=""),"",SUM(Z1499,שבוע_בדילוג[[#This Row],[הווסת פעיל?]]))</f>
        <v/>
      </c>
      <c r="AA1500" s="1" t="str">
        <f>IF(AND(שבוע_בדילוג[[#This Row],[כמה מחזורים עד עקירה]]&lt;&gt;"",Z1501=""),שבוע_בדילוג[[#This Row],[כמה מחזורים עד עקירה]],"")</f>
        <v/>
      </c>
      <c r="AB1500" s="1" t="str">
        <f>IF(AND(שבוע_בדילוג[[#This Row],[הווסת פעיל?]]=1,שבוע_בדילוג[[#This Row],[וסת קבוע אחרון]]&lt;&gt;X1499),שבוע_בדילוג[[#This Row],[וסת קבוע אחרון]],"")</f>
        <v/>
      </c>
      <c r="AC1500" s="1" t="str">
        <f>IF(AND(שבוע_בדילוג[[#This Row],[הווסת פעיל?]]=1,Y1499=0,שבוע_בדילוג[[#This Row],[וסת קבוע אחרון]]=X1499),שבוע_בדילוג[[#This Row],[וסת קבוע אחרון]],"")</f>
        <v/>
      </c>
      <c r="AD1500" s="1" t="str">
        <f>IF(AND(שבוע_בדילוג[[#This Row],[הווסת פעיל?]]=1,Y1499=0,שבוע_בדילוג[[#This Row],[וסת קבוע אחרון]]&lt;&gt;X1499),1,"")</f>
        <v/>
      </c>
      <c r="AE1500" s="1" t="str">
        <f>IF(AND(שבוע_בדילוג[[#This Row],[הווסת פעיל?]]&lt;&gt;"",B1501=1),שבוע_בדילוג[[#This Row],[CycleNumber]],"")</f>
        <v/>
      </c>
      <c r="AF1500" s="1" t="str">
        <f>IF(AND(שבוע_בדילוג[[#This Row],[הווסת פעיל?]]&lt;&gt;"",Y1499=""),שבוע_בדילוג[[#This Row],[CycleNumber]],"")</f>
        <v/>
      </c>
      <c r="AG1500" s="1" t="str">
        <f>IF(B1501=1,"",IF(שבוע_בדילוג[[#This Row],[הווסת פעיל?]]=1,IF(שבוע_בדילוג[[#This Row],[וסת קבוע אחרון]]=F1501,1,0),""))</f>
        <v/>
      </c>
      <c r="AH1500" s="1" t="str">
        <f>IF(B1501=1,"",IF(שבוע_בדילוג[[#This Row],[הווסת פעיל?]]=1,IF(OR(שבוע_בדילוג[[#This Row],[וסת קבוע אחרון]]=F1501,F1501=שבוע_בדילוג[[#This Row],[LengthofCycle]]),1,0),""))</f>
        <v/>
      </c>
      <c r="AI1500" s="1" t="str">
        <f>IF(B1501=1,"",IF(שבוע_בדילוג[[#This Row],[הווסת פעיל?]]=1,IF(OR(שבוע_בדילוג[[#This Row],[וסת קבוע אחרון]]=F1501,F1501=שבוע_בדילוג[[#This Row],[LengthofCycle]],AND(שבוע_בדילוג[[#This Row],[LengthofCycle]]&lt;&gt;שבוע_בדילוג[[#This Row],[וסת קבוע אחרון]],OR(F1501=28,F1501=29))),1,0),""))</f>
        <v/>
      </c>
      <c r="AJ1500" s="1" t="str">
        <f>IF(AND(שבוע_בדילוג[[#This Row],[הווסת פעיל?]]=1,B1501=1),1,"")</f>
        <v/>
      </c>
      <c r="AK1500" s="4">
        <f>IF(AND(שבוע_בדילוג[[#This Row],[הווסת פעיל?]]&lt;&gt;1,B1501&lt;&gt;1,B1501&lt;&gt;""),IF(שבוע_בדילוג[[#This Row],[LengthofCycle]]=F1501,1,0),"")</f>
        <v>0</v>
      </c>
      <c r="AL1500" s="4">
        <f>IF(AND(שבוע_בדילוג[[#This Row],[הווסת פעיל?]]&lt;&gt;1,B1501&lt;&gt;1,B1501&lt;&gt;""),IF(OR(שבוע_בדילוג[[#This Row],[LengthofCycle]]=F1501,F1501=29),1,0),"")</f>
        <v>0</v>
      </c>
      <c r="AM1500" s="4">
        <f>IF(AND(שבוע_בדילוג[[#This Row],[הווסת פעיל?]]&lt;&gt;1,B1501&lt;&gt;1,B1501&lt;&gt;""),IF(OR(שבוע_בדילוג[[#This Row],[LengthofCycle]]=F1501,F1501=29,F1501=28),1,0),"")</f>
        <v>0</v>
      </c>
    </row>
    <row r="1501" spans="1:39" x14ac:dyDescent="0.25">
      <c r="A1501" s="1" t="s">
        <v>176</v>
      </c>
      <c r="B1501" s="1">
        <v>2</v>
      </c>
      <c r="C1501" s="1">
        <v>1</v>
      </c>
      <c r="D1501" s="1">
        <v>1</v>
      </c>
      <c r="E1501" s="1">
        <v>0</v>
      </c>
      <c r="F1501" s="1">
        <v>23</v>
      </c>
      <c r="H1501" s="1">
        <f>שבוע_בדילוג[[#This Row],[LengthofCycle]]+1</f>
        <v>24</v>
      </c>
      <c r="I1501" s="1" t="str">
        <f>IF(IFERROR(LOOKUP(שבוע_בדילוג[[#This Row],[ClientID]],קביעויות[השבוע בדילוג]),FALSE)=שבוע_בדילוג[[#This Row],[ClientID]],1,"")</f>
        <v/>
      </c>
      <c r="J1501" s="1" t="str">
        <f>IF(AND(שבוע_בדילוג[[#This Row],[CycleNumber]]&gt;1,OR(B1502="",שבוע_בדילוג[[#This Row],[CycleNumber]]&gt;B1500)),IF(OR(AND(שבוע_בדילוג[[#This Row],[LengthofCycle]]=29,F1500=29),AND(שבוע_בדילוג[[#This Row],[LengthofCycle]]=36,F1500=36)),1,""),"")</f>
        <v/>
      </c>
      <c r="K1501" s="1" t="str">
        <f>IF(AND(שבוע_בדילוג[[#This Row],[וסת השבוע]]=1,J1500=1,שבוע_בדילוג[[#This Row],[CycleNumber]]&gt;B1500),1,"")</f>
        <v/>
      </c>
      <c r="L1501" s="1" t="str">
        <f>IF(שבוע_בדילוג[[#This Row],[CycleNumber]]=1,"",IF(שבוע_בדילוג[[#This Row],[וסת השבוע]]=1,0,IF(L1500="","",IF(L1500=0,IF(שבוע_בדילוג[[#This Row],[LengthofCycle]]=29,0,1),IF(L1500=1,IF(שבוע_בדילוג[[#This Row],[LengthofCycle]]+F1500=29*2,0,2),IF(L1500=2,IF(שבוע_בדילוג[[#This Row],[LengthofCycle]]+F1500+F1499=29*3,0,3),""))))))</f>
        <v/>
      </c>
      <c r="M1501" s="1" t="str">
        <f>IF(שבוע_בדילוג[[#This Row],[וסת השבוע]]=1,IF(שבוע_בדילוג[[#This Row],[וסת השבוע וההפלגה ביחד]]=1,M1500+1,0),IF(AND(שבוע_בדילוג[[#This Row],[CycleNumber]]&gt;B1500,שבוע_בדילוג[[#This Row],[CycleNumber]]&gt;1),IF(שבוע_בדילוג[[#This Row],[וסת השבוע פעיל?]]&lt;&gt;"",M1500+1,""),""))</f>
        <v/>
      </c>
      <c r="N1501" s="1" t="str">
        <f>IF(שבוע_בדילוג[[#This Row],[וסת השבוע פעיל?2]]="","",IF(AND(שבוע_בדילוג[[#This Row],[וסת השבוע פעיל?]]&lt;&gt;"",שבוע_בדילוג[[#This Row],[CycleNumber]]&lt;B1502,B1502&lt;&gt;"",שבוע_בדילוג[[#This Row],[וסת השבוע פעיל?]]&lt;3),IF(L1502=0,IF(AND(שבוע_בדילוג[[#This Row],[וסת השבוע פעיל?]]&gt;0,J1502=1),0,1),0),""))</f>
        <v/>
      </c>
      <c r="O1501" s="1" t="str">
        <f t="shared" si="116"/>
        <v/>
      </c>
      <c r="P1501" s="1" t="str">
        <f>IF(AND(שבוע_בדילוג[[#This Row],[חיזוי - שבוע]]=1,K1502=1),1,"")</f>
        <v/>
      </c>
      <c r="Q1501" s="1" t="str">
        <f>IF(AND(שבוע_בדילוג[[#This Row],[וסת השבוע פעיל?]]&lt;3,OR(שבוע_בדילוג[[#This Row],[CycleNumber]]&gt;B1502,B1502="")),1,"")</f>
        <v/>
      </c>
      <c r="R1501" s="1" t="str">
        <f>IF(AND(שבוע_בדילוג[[#This Row],[חיזוי - שבוע]]&lt;&gt;"",שבוע_בדילוג[[#This Row],[וסת השבוע פעיל?2]]=""),1,"")</f>
        <v/>
      </c>
      <c r="S1501" s="1" t="str">
        <f>IF(שבוע_בדילוג[[#This Row],[האישה קבעה וסת שבוע בדילוג?]]=1,IF(שבוע_בדילוג[[#This Row],[וסת השבוע פעיל?]]&lt;3,1,0),"")</f>
        <v/>
      </c>
      <c r="T150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1" s="1" t="str">
        <f t="shared" si="117"/>
        <v/>
      </c>
      <c r="V1501" s="1" t="str">
        <f t="shared" si="118"/>
        <v/>
      </c>
      <c r="W1501" s="1" t="str">
        <f t="shared" ref="W1501:W1555" si="119">IF(B1501&gt;4,IF(AND(F1501=F1500,F1500=F1499,F1499=F1498,F1498=F1497),1,0),"")</f>
        <v/>
      </c>
      <c r="X1501" s="1" t="str">
        <f>IF(שבוע_בדילוג[[#This Row],[3 הפלגות זהות]]="","",IF(שבוע_בדילוג[[#This Row],[3 הפלגות זהות]]=1,שבוע_בדילוג[[#This Row],[LengthofCycle]],X1500))</f>
        <v/>
      </c>
      <c r="Z1501" s="1" t="str">
        <f>IF(OR(שבוע_בדילוג[[#This Row],[הווסת פעיל?]]=0,שבוע_בדילוג[[#This Row],[הווסת פעיל?]]=""),"",SUM(Z1500,שבוע_בדילוג[[#This Row],[הווסת פעיל?]]))</f>
        <v/>
      </c>
      <c r="AA1501" s="1" t="str">
        <f>IF(AND(שבוע_בדילוג[[#This Row],[כמה מחזורים עד עקירה]]&lt;&gt;"",Z1502=""),שבוע_בדילוג[[#This Row],[כמה מחזורים עד עקירה]],"")</f>
        <v/>
      </c>
      <c r="AB1501" s="1" t="str">
        <f>IF(AND(שבוע_בדילוג[[#This Row],[הווסת פעיל?]]=1,שבוע_בדילוג[[#This Row],[וסת קבוע אחרון]]&lt;&gt;X1500),שבוע_בדילוג[[#This Row],[וסת קבוע אחרון]],"")</f>
        <v/>
      </c>
      <c r="AC1501" s="1" t="str">
        <f>IF(AND(שבוע_בדילוג[[#This Row],[הווסת פעיל?]]=1,Y1500=0,שבוע_בדילוג[[#This Row],[וסת קבוע אחרון]]=X1500),שבוע_בדילוג[[#This Row],[וסת קבוע אחרון]],"")</f>
        <v/>
      </c>
      <c r="AD1501" s="1" t="str">
        <f>IF(AND(שבוע_בדילוג[[#This Row],[הווסת פעיל?]]=1,Y1500=0,שבוע_בדילוג[[#This Row],[וסת קבוע אחרון]]&lt;&gt;X1500),1,"")</f>
        <v/>
      </c>
      <c r="AE1501" s="1" t="str">
        <f>IF(AND(שבוע_בדילוג[[#This Row],[הווסת פעיל?]]&lt;&gt;"",B1502=1),שבוע_בדילוג[[#This Row],[CycleNumber]],"")</f>
        <v/>
      </c>
      <c r="AF1501" s="1" t="str">
        <f>IF(AND(שבוע_בדילוג[[#This Row],[הווסת פעיל?]]&lt;&gt;"",Y1500=""),שבוע_בדילוג[[#This Row],[CycleNumber]],"")</f>
        <v/>
      </c>
      <c r="AG1501" s="1" t="str">
        <f>IF(B1502=1,"",IF(שבוע_בדילוג[[#This Row],[הווסת פעיל?]]=1,IF(שבוע_בדילוג[[#This Row],[וסת קבוע אחרון]]=F1502,1,0),""))</f>
        <v/>
      </c>
      <c r="AH1501" s="1" t="str">
        <f>IF(B1502=1,"",IF(שבוע_בדילוג[[#This Row],[הווסת פעיל?]]=1,IF(OR(שבוע_בדילוג[[#This Row],[וסת קבוע אחרון]]=F1502,F1502=שבוע_בדילוג[[#This Row],[LengthofCycle]]),1,0),""))</f>
        <v/>
      </c>
      <c r="AI1501" s="1" t="str">
        <f>IF(B1502=1,"",IF(שבוע_בדילוג[[#This Row],[הווסת פעיל?]]=1,IF(OR(שבוע_בדילוג[[#This Row],[וסת קבוע אחרון]]=F1502,F1502=שבוע_בדילוג[[#This Row],[LengthofCycle]],AND(שבוע_בדילוג[[#This Row],[LengthofCycle]]&lt;&gt;שבוע_בדילוג[[#This Row],[וסת קבוע אחרון]],OR(F1502=28,F1502=29))),1,0),""))</f>
        <v/>
      </c>
      <c r="AJ1501" s="1" t="str">
        <f>IF(AND(שבוע_בדילוג[[#This Row],[הווסת פעיל?]]=1,B1502=1),1,"")</f>
        <v/>
      </c>
      <c r="AK1501" s="4">
        <f>IF(AND(שבוע_בדילוג[[#This Row],[הווסת פעיל?]]&lt;&gt;1,B1502&lt;&gt;1,B1502&lt;&gt;""),IF(שבוע_בדילוג[[#This Row],[LengthofCycle]]=F1502,1,0),"")</f>
        <v>0</v>
      </c>
      <c r="AL1501" s="4">
        <f>IF(AND(שבוע_בדילוג[[#This Row],[הווסת פעיל?]]&lt;&gt;1,B1502&lt;&gt;1,B1502&lt;&gt;""),IF(OR(שבוע_בדילוג[[#This Row],[LengthofCycle]]=F1502,F1502=29),1,0),"")</f>
        <v>0</v>
      </c>
      <c r="AM1501" s="4">
        <f>IF(AND(שבוע_בדילוג[[#This Row],[הווסת פעיל?]]&lt;&gt;1,B1502&lt;&gt;1,B1502&lt;&gt;""),IF(OR(שבוע_בדילוג[[#This Row],[LengthofCycle]]=F1502,F1502=29,F1502=28),1,0),"")</f>
        <v>0</v>
      </c>
    </row>
    <row r="1502" spans="1:39" x14ac:dyDescent="0.25">
      <c r="A1502" s="1" t="s">
        <v>176</v>
      </c>
      <c r="B1502" s="1">
        <v>3</v>
      </c>
      <c r="C1502" s="1">
        <v>1</v>
      </c>
      <c r="D1502" s="1">
        <v>0</v>
      </c>
      <c r="E1502" s="1">
        <v>0</v>
      </c>
      <c r="F1502" s="1">
        <v>19</v>
      </c>
      <c r="H1502" s="1">
        <f>שבוע_בדילוג[[#This Row],[LengthofCycle]]+1</f>
        <v>20</v>
      </c>
      <c r="I1502" s="1" t="str">
        <f>IF(IFERROR(LOOKUP(שבוע_בדילוג[[#This Row],[ClientID]],קביעויות[השבוע בדילוג]),FALSE)=שבוע_בדילוג[[#This Row],[ClientID]],1,"")</f>
        <v/>
      </c>
      <c r="J1502" s="1" t="str">
        <f>IF(AND(שבוע_בדילוג[[#This Row],[CycleNumber]]&gt;1,OR(B1503="",שבוע_בדילוג[[#This Row],[CycleNumber]]&gt;B1501)),IF(OR(AND(שבוע_בדילוג[[#This Row],[LengthofCycle]]=29,F1501=29),AND(שבוע_בדילוג[[#This Row],[LengthofCycle]]=36,F1501=36)),1,""),"")</f>
        <v/>
      </c>
      <c r="K1502" s="1" t="str">
        <f>IF(AND(שבוע_בדילוג[[#This Row],[וסת השבוע]]=1,J1501=1,שבוע_בדילוג[[#This Row],[CycleNumber]]&gt;B1501),1,"")</f>
        <v/>
      </c>
      <c r="L1502" s="1" t="str">
        <f>IF(שבוע_בדילוג[[#This Row],[CycleNumber]]=1,"",IF(שבוע_בדילוג[[#This Row],[וסת השבוע]]=1,0,IF(L1501="","",IF(L1501=0,IF(שבוע_בדילוג[[#This Row],[LengthofCycle]]=29,0,1),IF(L1501=1,IF(שבוע_בדילוג[[#This Row],[LengthofCycle]]+F1501=29*2,0,2),IF(L1501=2,IF(שבוע_בדילוג[[#This Row],[LengthofCycle]]+F1501+F1500=29*3,0,3),""))))))</f>
        <v/>
      </c>
      <c r="M1502" s="1" t="str">
        <f>IF(שבוע_בדילוג[[#This Row],[וסת השבוע]]=1,IF(שבוע_בדילוג[[#This Row],[וסת השבוע וההפלגה ביחד]]=1,M1501+1,0),IF(AND(שבוע_בדילוג[[#This Row],[CycleNumber]]&gt;B1501,שבוע_בדילוג[[#This Row],[CycleNumber]]&gt;1),IF(שבוע_בדילוג[[#This Row],[וסת השבוע פעיל?]]&lt;&gt;"",M1501+1,""),""))</f>
        <v/>
      </c>
      <c r="N1502" s="1" t="str">
        <f>IF(שבוע_בדילוג[[#This Row],[וסת השבוע פעיל?2]]="","",IF(AND(שבוע_בדילוג[[#This Row],[וסת השבוע פעיל?]]&lt;&gt;"",שבוע_בדילוג[[#This Row],[CycleNumber]]&lt;B1503,B1503&lt;&gt;"",שבוע_בדילוג[[#This Row],[וסת השבוע פעיל?]]&lt;3),IF(L1503=0,IF(AND(שבוע_בדילוג[[#This Row],[וסת השבוע פעיל?]]&gt;0,J1503=1),0,1),0),""))</f>
        <v/>
      </c>
      <c r="O1502" s="1" t="str">
        <f t="shared" si="116"/>
        <v/>
      </c>
      <c r="P1502" s="1" t="str">
        <f>IF(AND(שבוע_בדילוג[[#This Row],[חיזוי - שבוע]]=1,K1503=1),1,"")</f>
        <v/>
      </c>
      <c r="Q1502" s="1" t="str">
        <f>IF(AND(שבוע_בדילוג[[#This Row],[וסת השבוע פעיל?]]&lt;3,OR(שבוע_בדילוג[[#This Row],[CycleNumber]]&gt;B1503,B1503="")),1,"")</f>
        <v/>
      </c>
      <c r="R1502" s="1" t="str">
        <f>IF(AND(שבוע_בדילוג[[#This Row],[חיזוי - שבוע]]&lt;&gt;"",שבוע_בדילוג[[#This Row],[וסת השבוע פעיל?2]]=""),1,"")</f>
        <v/>
      </c>
      <c r="S1502" s="1" t="str">
        <f>IF(שבוע_בדילוג[[#This Row],[האישה קבעה וסת שבוע בדילוג?]]=1,IF(שבוע_בדילוג[[#This Row],[וסת השבוע פעיל?]]&lt;3,1,0),"")</f>
        <v/>
      </c>
      <c r="T150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2" s="1">
        <f t="shared" si="117"/>
        <v>0</v>
      </c>
      <c r="V1502" s="1" t="str">
        <f t="shared" si="118"/>
        <v/>
      </c>
      <c r="W1502" s="1" t="str">
        <f t="shared" si="119"/>
        <v/>
      </c>
      <c r="X1502" s="1" t="str">
        <f>IF(שבוע_בדילוג[[#This Row],[3 הפלגות זהות]]="","",IF(שבוע_בדילוג[[#This Row],[3 הפלגות זהות]]=1,שבוע_בדילוג[[#This Row],[LengthofCycle]],X1501))</f>
        <v/>
      </c>
      <c r="Z1502" s="1" t="str">
        <f>IF(OR(שבוע_בדילוג[[#This Row],[הווסת פעיל?]]=0,שבוע_בדילוג[[#This Row],[הווסת פעיל?]]=""),"",SUM(Z1501,שבוע_בדילוג[[#This Row],[הווסת פעיל?]]))</f>
        <v/>
      </c>
      <c r="AA1502" s="1" t="str">
        <f>IF(AND(שבוע_בדילוג[[#This Row],[כמה מחזורים עד עקירה]]&lt;&gt;"",Z1503=""),שבוע_בדילוג[[#This Row],[כמה מחזורים עד עקירה]],"")</f>
        <v/>
      </c>
      <c r="AB1502" s="1" t="str">
        <f>IF(AND(שבוע_בדילוג[[#This Row],[הווסת פעיל?]]=1,שבוע_בדילוג[[#This Row],[וסת קבוע אחרון]]&lt;&gt;X1501),שבוע_בדילוג[[#This Row],[וסת קבוע אחרון]],"")</f>
        <v/>
      </c>
      <c r="AC1502" s="1" t="str">
        <f>IF(AND(שבוע_בדילוג[[#This Row],[הווסת פעיל?]]=1,Y1501=0,שבוע_בדילוג[[#This Row],[וסת קבוע אחרון]]=X1501),שבוע_בדילוג[[#This Row],[וסת קבוע אחרון]],"")</f>
        <v/>
      </c>
      <c r="AD1502" s="1" t="str">
        <f>IF(AND(שבוע_בדילוג[[#This Row],[הווסת פעיל?]]=1,Y1501=0,שבוע_בדילוג[[#This Row],[וסת קבוע אחרון]]&lt;&gt;X1501),1,"")</f>
        <v/>
      </c>
      <c r="AE1502" s="1" t="str">
        <f>IF(AND(שבוע_בדילוג[[#This Row],[הווסת פעיל?]]&lt;&gt;"",B1503=1),שבוע_בדילוג[[#This Row],[CycleNumber]],"")</f>
        <v/>
      </c>
      <c r="AF1502" s="1" t="str">
        <f>IF(AND(שבוע_בדילוג[[#This Row],[הווסת פעיל?]]&lt;&gt;"",Y1501=""),שבוע_בדילוג[[#This Row],[CycleNumber]],"")</f>
        <v/>
      </c>
      <c r="AG1502" s="1" t="str">
        <f>IF(B1503=1,"",IF(שבוע_בדילוג[[#This Row],[הווסת פעיל?]]=1,IF(שבוע_בדילוג[[#This Row],[וסת קבוע אחרון]]=F1503,1,0),""))</f>
        <v/>
      </c>
      <c r="AH1502" s="1" t="str">
        <f>IF(B1503=1,"",IF(שבוע_בדילוג[[#This Row],[הווסת פעיל?]]=1,IF(OR(שבוע_בדילוג[[#This Row],[וסת קבוע אחרון]]=F1503,F1503=שבוע_בדילוג[[#This Row],[LengthofCycle]]),1,0),""))</f>
        <v/>
      </c>
      <c r="AI1502" s="1" t="str">
        <f>IF(B1503=1,"",IF(שבוע_בדילוג[[#This Row],[הווסת פעיל?]]=1,IF(OR(שבוע_בדילוג[[#This Row],[וסת קבוע אחרון]]=F1503,F1503=שבוע_בדילוג[[#This Row],[LengthofCycle]],AND(שבוע_בדילוג[[#This Row],[LengthofCycle]]&lt;&gt;שבוע_בדילוג[[#This Row],[וסת קבוע אחרון]],OR(F1503=28,F1503=29))),1,0),""))</f>
        <v/>
      </c>
      <c r="AJ1502" s="1" t="str">
        <f>IF(AND(שבוע_בדילוג[[#This Row],[הווסת פעיל?]]=1,B1503=1),1,"")</f>
        <v/>
      </c>
      <c r="AK1502" s="4">
        <f>IF(AND(שבוע_בדילוג[[#This Row],[הווסת פעיל?]]&lt;&gt;1,B1503&lt;&gt;1,B1503&lt;&gt;""),IF(שבוע_בדילוג[[#This Row],[LengthofCycle]]=F1503,1,0),"")</f>
        <v>0</v>
      </c>
      <c r="AL1502" s="4">
        <f>IF(AND(שבוע_בדילוג[[#This Row],[הווסת פעיל?]]&lt;&gt;1,B1503&lt;&gt;1,B1503&lt;&gt;""),IF(OR(שבוע_בדילוג[[#This Row],[LengthofCycle]]=F1503,F1503=29),1,0),"")</f>
        <v>0</v>
      </c>
      <c r="AM1502" s="4">
        <f>IF(AND(שבוע_בדילוג[[#This Row],[הווסת פעיל?]]&lt;&gt;1,B1503&lt;&gt;1,B1503&lt;&gt;""),IF(OR(שבוע_בדילוג[[#This Row],[LengthofCycle]]=F1503,F1503=29,F1503=28),1,0),"")</f>
        <v>0</v>
      </c>
    </row>
    <row r="1503" spans="1:39" x14ac:dyDescent="0.25">
      <c r="A1503" s="1" t="s">
        <v>176</v>
      </c>
      <c r="B1503" s="1">
        <v>4</v>
      </c>
      <c r="C1503" s="1">
        <v>1</v>
      </c>
      <c r="D1503" s="1">
        <v>1</v>
      </c>
      <c r="E1503" s="1">
        <v>0</v>
      </c>
      <c r="F1503" s="1">
        <v>32</v>
      </c>
      <c r="H1503" s="1">
        <f>שבוע_בדילוג[[#This Row],[LengthofCycle]]+1</f>
        <v>33</v>
      </c>
      <c r="I1503" s="1" t="str">
        <f>IF(IFERROR(LOOKUP(שבוע_בדילוג[[#This Row],[ClientID]],קביעויות[השבוע בדילוג]),FALSE)=שבוע_בדילוג[[#This Row],[ClientID]],1,"")</f>
        <v/>
      </c>
      <c r="J1503" s="1" t="str">
        <f>IF(AND(שבוע_בדילוג[[#This Row],[CycleNumber]]&gt;1,OR(B1504="",שבוע_בדילוג[[#This Row],[CycleNumber]]&gt;B1502)),IF(OR(AND(שבוע_בדילוג[[#This Row],[LengthofCycle]]=29,F1502=29),AND(שבוע_בדילוג[[#This Row],[LengthofCycle]]=36,F1502=36)),1,""),"")</f>
        <v/>
      </c>
      <c r="K1503" s="1" t="str">
        <f>IF(AND(שבוע_בדילוג[[#This Row],[וסת השבוע]]=1,J1502=1,שבוע_בדילוג[[#This Row],[CycleNumber]]&gt;B1502),1,"")</f>
        <v/>
      </c>
      <c r="L1503" s="1" t="str">
        <f>IF(שבוע_בדילוג[[#This Row],[CycleNumber]]=1,"",IF(שבוע_בדילוג[[#This Row],[וסת השבוע]]=1,0,IF(L1502="","",IF(L1502=0,IF(שבוע_בדילוג[[#This Row],[LengthofCycle]]=29,0,1),IF(L1502=1,IF(שבוע_בדילוג[[#This Row],[LengthofCycle]]+F1502=29*2,0,2),IF(L1502=2,IF(שבוע_בדילוג[[#This Row],[LengthofCycle]]+F1502+F1501=29*3,0,3),""))))))</f>
        <v/>
      </c>
      <c r="M1503" s="1" t="str">
        <f>IF(שבוע_בדילוג[[#This Row],[וסת השבוע]]=1,IF(שבוע_בדילוג[[#This Row],[וסת השבוע וההפלגה ביחד]]=1,M1502+1,0),IF(AND(שבוע_בדילוג[[#This Row],[CycleNumber]]&gt;B1502,שבוע_בדילוג[[#This Row],[CycleNumber]]&gt;1),IF(שבוע_בדילוג[[#This Row],[וסת השבוע פעיל?]]&lt;&gt;"",M1502+1,""),""))</f>
        <v/>
      </c>
      <c r="N1503" s="1" t="str">
        <f>IF(שבוע_בדילוג[[#This Row],[וסת השבוע פעיל?2]]="","",IF(AND(שבוע_בדילוג[[#This Row],[וסת השבוע פעיל?]]&lt;&gt;"",שבוע_בדילוג[[#This Row],[CycleNumber]]&lt;B1504,B1504&lt;&gt;"",שבוע_בדילוג[[#This Row],[וסת השבוע פעיל?]]&lt;3),IF(L1504=0,IF(AND(שבוע_בדילוג[[#This Row],[וסת השבוע פעיל?]]&gt;0,J1504=1),0,1),0),""))</f>
        <v/>
      </c>
      <c r="O1503" s="1" t="str">
        <f t="shared" si="116"/>
        <v/>
      </c>
      <c r="P1503" s="1" t="str">
        <f>IF(AND(שבוע_בדילוג[[#This Row],[חיזוי - שבוע]]=1,K1504=1),1,"")</f>
        <v/>
      </c>
      <c r="Q1503" s="1" t="str">
        <f>IF(AND(שבוע_בדילוג[[#This Row],[וסת השבוע פעיל?]]&lt;3,OR(שבוע_בדילוג[[#This Row],[CycleNumber]]&gt;B1504,B1504="")),1,"")</f>
        <v/>
      </c>
      <c r="R1503" s="1" t="str">
        <f>IF(AND(שבוע_בדילוג[[#This Row],[חיזוי - שבוע]]&lt;&gt;"",שבוע_בדילוג[[#This Row],[וסת השבוע פעיל?2]]=""),1,"")</f>
        <v/>
      </c>
      <c r="S1503" s="1" t="str">
        <f>IF(שבוע_בדילוג[[#This Row],[האישה קבעה וסת שבוע בדילוג?]]=1,IF(שבוע_בדילוג[[#This Row],[וסת השבוע פעיל?]]&lt;3,1,0),"")</f>
        <v/>
      </c>
      <c r="T150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3" s="1">
        <f t="shared" si="117"/>
        <v>0</v>
      </c>
      <c r="V1503" s="1">
        <f t="shared" si="118"/>
        <v>0</v>
      </c>
      <c r="W1503" s="1" t="str">
        <f t="shared" si="119"/>
        <v/>
      </c>
      <c r="X1503" s="1" t="str">
        <f>IF(שבוע_בדילוג[[#This Row],[3 הפלגות זהות]]="","",IF(שבוע_בדילוג[[#This Row],[3 הפלגות זהות]]=1,שבוע_בדילוג[[#This Row],[LengthofCycle]],X1502))</f>
        <v/>
      </c>
      <c r="Z1503" s="1" t="str">
        <f>IF(OR(שבוע_בדילוג[[#This Row],[הווסת פעיל?]]=0,שבוע_בדילוג[[#This Row],[הווסת פעיל?]]=""),"",SUM(Z1502,שבוע_בדילוג[[#This Row],[הווסת פעיל?]]))</f>
        <v/>
      </c>
      <c r="AA1503" s="1" t="str">
        <f>IF(AND(שבוע_בדילוג[[#This Row],[כמה מחזורים עד עקירה]]&lt;&gt;"",Z1504=""),שבוע_בדילוג[[#This Row],[כמה מחזורים עד עקירה]],"")</f>
        <v/>
      </c>
      <c r="AB1503" s="1" t="str">
        <f>IF(AND(שבוע_בדילוג[[#This Row],[הווסת פעיל?]]=1,שבוע_בדילוג[[#This Row],[וסת קבוע אחרון]]&lt;&gt;X1502),שבוע_בדילוג[[#This Row],[וסת קבוע אחרון]],"")</f>
        <v/>
      </c>
      <c r="AC1503" s="1" t="str">
        <f>IF(AND(שבוע_בדילוג[[#This Row],[הווסת פעיל?]]=1,Y1502=0,שבוע_בדילוג[[#This Row],[וסת קבוע אחרון]]=X1502),שבוע_בדילוג[[#This Row],[וסת קבוע אחרון]],"")</f>
        <v/>
      </c>
      <c r="AD1503" s="1" t="str">
        <f>IF(AND(שבוע_בדילוג[[#This Row],[הווסת פעיל?]]=1,Y1502=0,שבוע_בדילוג[[#This Row],[וסת קבוע אחרון]]&lt;&gt;X1502),1,"")</f>
        <v/>
      </c>
      <c r="AE1503" s="1" t="str">
        <f>IF(AND(שבוע_בדילוג[[#This Row],[הווסת פעיל?]]&lt;&gt;"",B1504=1),שבוע_בדילוג[[#This Row],[CycleNumber]],"")</f>
        <v/>
      </c>
      <c r="AF1503" s="1" t="str">
        <f>IF(AND(שבוע_בדילוג[[#This Row],[הווסת פעיל?]]&lt;&gt;"",Y1502=""),שבוע_בדילוג[[#This Row],[CycleNumber]],"")</f>
        <v/>
      </c>
      <c r="AG1503" s="1" t="str">
        <f>IF(B1504=1,"",IF(שבוע_בדילוג[[#This Row],[הווסת פעיל?]]=1,IF(שבוע_בדילוג[[#This Row],[וסת קבוע אחרון]]=F1504,1,0),""))</f>
        <v/>
      </c>
      <c r="AH1503" s="1" t="str">
        <f>IF(B1504=1,"",IF(שבוע_בדילוג[[#This Row],[הווסת פעיל?]]=1,IF(OR(שבוע_בדילוג[[#This Row],[וסת קבוע אחרון]]=F1504,F1504=שבוע_בדילוג[[#This Row],[LengthofCycle]]),1,0),""))</f>
        <v/>
      </c>
      <c r="AI1503" s="1" t="str">
        <f>IF(B1504=1,"",IF(שבוע_בדילוג[[#This Row],[הווסת פעיל?]]=1,IF(OR(שבוע_בדילוג[[#This Row],[וסת קבוע אחרון]]=F1504,F1504=שבוע_בדילוג[[#This Row],[LengthofCycle]],AND(שבוע_בדילוג[[#This Row],[LengthofCycle]]&lt;&gt;שבוע_בדילוג[[#This Row],[וסת קבוע אחרון]],OR(F1504=28,F1504=29))),1,0),""))</f>
        <v/>
      </c>
      <c r="AJ1503" s="1" t="str">
        <f>IF(AND(שבוע_בדילוג[[#This Row],[הווסת פעיל?]]=1,B1504=1),1,"")</f>
        <v/>
      </c>
      <c r="AK1503" s="4">
        <f>IF(AND(שבוע_בדילוג[[#This Row],[הווסת פעיל?]]&lt;&gt;1,B1504&lt;&gt;1,B1504&lt;&gt;""),IF(שבוע_בדילוג[[#This Row],[LengthofCycle]]=F1504,1,0),"")</f>
        <v>0</v>
      </c>
      <c r="AL1503" s="4">
        <f>IF(AND(שבוע_בדילוג[[#This Row],[הווסת פעיל?]]&lt;&gt;1,B1504&lt;&gt;1,B1504&lt;&gt;""),IF(OR(שבוע_בדילוג[[#This Row],[LengthofCycle]]=F1504,F1504=29),1,0),"")</f>
        <v>0</v>
      </c>
      <c r="AM1503" s="4">
        <f>IF(AND(שבוע_בדילוג[[#This Row],[הווסת פעיל?]]&lt;&gt;1,B1504&lt;&gt;1,B1504&lt;&gt;""),IF(OR(שבוע_בדילוג[[#This Row],[LengthofCycle]]=F1504,F1504=29,F1504=28),1,0),"")</f>
        <v>0</v>
      </c>
    </row>
    <row r="1504" spans="1:39" x14ac:dyDescent="0.25">
      <c r="A1504" s="1" t="s">
        <v>176</v>
      </c>
      <c r="B1504" s="1">
        <v>5</v>
      </c>
      <c r="C1504" s="1">
        <v>1</v>
      </c>
      <c r="D1504" s="1">
        <v>1</v>
      </c>
      <c r="E1504" s="1">
        <v>0</v>
      </c>
      <c r="F1504" s="1">
        <v>37</v>
      </c>
      <c r="H1504" s="1">
        <f>שבוע_בדילוג[[#This Row],[LengthofCycle]]+1</f>
        <v>38</v>
      </c>
      <c r="I1504" s="1" t="str">
        <f>IF(IFERROR(LOOKUP(שבוע_בדילוג[[#This Row],[ClientID]],קביעויות[השבוע בדילוג]),FALSE)=שבוע_בדילוג[[#This Row],[ClientID]],1,"")</f>
        <v/>
      </c>
      <c r="J1504" s="1" t="str">
        <f>IF(AND(שבוע_בדילוג[[#This Row],[CycleNumber]]&gt;1,OR(B1505="",שבוע_בדילוג[[#This Row],[CycleNumber]]&gt;B1503)),IF(OR(AND(שבוע_בדילוג[[#This Row],[LengthofCycle]]=29,F1503=29),AND(שבוע_בדילוג[[#This Row],[LengthofCycle]]=36,F1503=36)),1,""),"")</f>
        <v/>
      </c>
      <c r="K1504" s="1" t="str">
        <f>IF(AND(שבוע_בדילוג[[#This Row],[וסת השבוע]]=1,J1503=1,שבוע_בדילוג[[#This Row],[CycleNumber]]&gt;B1503),1,"")</f>
        <v/>
      </c>
      <c r="L1504" s="1" t="str">
        <f>IF(שבוע_בדילוג[[#This Row],[CycleNumber]]=1,"",IF(שבוע_בדילוג[[#This Row],[וסת השבוע]]=1,0,IF(L1503="","",IF(L1503=0,IF(שבוע_בדילוג[[#This Row],[LengthofCycle]]=29,0,1),IF(L1503=1,IF(שבוע_בדילוג[[#This Row],[LengthofCycle]]+F1503=29*2,0,2),IF(L1503=2,IF(שבוע_בדילוג[[#This Row],[LengthofCycle]]+F1503+F1502=29*3,0,3),""))))))</f>
        <v/>
      </c>
      <c r="M1504" s="1" t="str">
        <f>IF(שבוע_בדילוג[[#This Row],[וסת השבוע]]=1,IF(שבוע_בדילוג[[#This Row],[וסת השבוע וההפלגה ביחד]]=1,M1503+1,0),IF(AND(שבוע_בדילוג[[#This Row],[CycleNumber]]&gt;B1503,שבוע_בדילוג[[#This Row],[CycleNumber]]&gt;1),IF(שבוע_בדילוג[[#This Row],[וסת השבוע פעיל?]]&lt;&gt;"",M1503+1,""),""))</f>
        <v/>
      </c>
      <c r="N1504" s="1" t="str">
        <f>IF(שבוע_בדילוג[[#This Row],[וסת השבוע פעיל?2]]="","",IF(AND(שבוע_בדילוג[[#This Row],[וסת השבוע פעיל?]]&lt;&gt;"",שבוע_בדילוג[[#This Row],[CycleNumber]]&lt;B1505,B1505&lt;&gt;"",שבוע_בדילוג[[#This Row],[וסת השבוע פעיל?]]&lt;3),IF(L1505=0,IF(AND(שבוע_בדילוג[[#This Row],[וסת השבוע פעיל?]]&gt;0,J1505=1),0,1),0),""))</f>
        <v/>
      </c>
      <c r="O1504" s="1" t="str">
        <f t="shared" si="116"/>
        <v/>
      </c>
      <c r="P1504" s="1" t="str">
        <f>IF(AND(שבוע_בדילוג[[#This Row],[חיזוי - שבוע]]=1,K1505=1),1,"")</f>
        <v/>
      </c>
      <c r="Q1504" s="1" t="str">
        <f>IF(AND(שבוע_בדילוג[[#This Row],[וסת השבוע פעיל?]]&lt;3,OR(שבוע_בדילוג[[#This Row],[CycleNumber]]&gt;B1505,B1505="")),1,"")</f>
        <v/>
      </c>
      <c r="R1504" s="1" t="str">
        <f>IF(AND(שבוע_בדילוג[[#This Row],[חיזוי - שבוע]]&lt;&gt;"",שבוע_בדילוג[[#This Row],[וסת השבוע פעיל?2]]=""),1,"")</f>
        <v/>
      </c>
      <c r="S1504" s="1" t="str">
        <f>IF(שבוע_בדילוג[[#This Row],[האישה קבעה וסת שבוע בדילוג?]]=1,IF(שבוע_בדילוג[[#This Row],[וסת השבוע פעיל?]]&lt;3,1,0),"")</f>
        <v/>
      </c>
      <c r="T150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4" s="1">
        <f t="shared" si="117"/>
        <v>0</v>
      </c>
      <c r="V1504" s="1">
        <f t="shared" si="118"/>
        <v>0</v>
      </c>
      <c r="W1504" s="1">
        <f t="shared" si="119"/>
        <v>0</v>
      </c>
      <c r="X1504" s="1" t="str">
        <f>IF(שבוע_בדילוג[[#This Row],[3 הפלגות זהות]]="","",IF(שבוע_בדילוג[[#This Row],[3 הפלגות זהות]]=1,שבוע_בדילוג[[#This Row],[LengthofCycle]],X1503))</f>
        <v/>
      </c>
      <c r="Z1504" s="1" t="str">
        <f>IF(OR(שבוע_בדילוג[[#This Row],[הווסת פעיל?]]=0,שבוע_בדילוג[[#This Row],[הווסת פעיל?]]=""),"",SUM(Z1503,שבוע_בדילוג[[#This Row],[הווסת פעיל?]]))</f>
        <v/>
      </c>
      <c r="AA1504" s="1" t="str">
        <f>IF(AND(שבוע_בדילוג[[#This Row],[כמה מחזורים עד עקירה]]&lt;&gt;"",Z1505=""),שבוע_בדילוג[[#This Row],[כמה מחזורים עד עקירה]],"")</f>
        <v/>
      </c>
      <c r="AB1504" s="1" t="str">
        <f>IF(AND(שבוע_בדילוג[[#This Row],[הווסת פעיל?]]=1,שבוע_בדילוג[[#This Row],[וסת קבוע אחרון]]&lt;&gt;X1503),שבוע_בדילוג[[#This Row],[וסת קבוע אחרון]],"")</f>
        <v/>
      </c>
      <c r="AC1504" s="1" t="str">
        <f>IF(AND(שבוע_בדילוג[[#This Row],[הווסת פעיל?]]=1,Y1503=0,שבוע_בדילוג[[#This Row],[וסת קבוע אחרון]]=X1503),שבוע_בדילוג[[#This Row],[וסת קבוע אחרון]],"")</f>
        <v/>
      </c>
      <c r="AD1504" s="1" t="str">
        <f>IF(AND(שבוע_בדילוג[[#This Row],[הווסת פעיל?]]=1,Y1503=0,שבוע_בדילוג[[#This Row],[וסת קבוע אחרון]]&lt;&gt;X1503),1,"")</f>
        <v/>
      </c>
      <c r="AE1504" s="1" t="str">
        <f>IF(AND(שבוע_בדילוג[[#This Row],[הווסת פעיל?]]&lt;&gt;"",B1505=1),שבוע_בדילוג[[#This Row],[CycleNumber]],"")</f>
        <v/>
      </c>
      <c r="AF1504" s="1" t="str">
        <f>IF(AND(שבוע_בדילוג[[#This Row],[הווסת פעיל?]]&lt;&gt;"",Y1503=""),שבוע_בדילוג[[#This Row],[CycleNumber]],"")</f>
        <v/>
      </c>
      <c r="AG1504" s="1" t="str">
        <f>IF(B1505=1,"",IF(שבוע_בדילוג[[#This Row],[הווסת פעיל?]]=1,IF(שבוע_בדילוג[[#This Row],[וסת קבוע אחרון]]=F1505,1,0),""))</f>
        <v/>
      </c>
      <c r="AH1504" s="1" t="str">
        <f>IF(B1505=1,"",IF(שבוע_בדילוג[[#This Row],[הווסת פעיל?]]=1,IF(OR(שבוע_בדילוג[[#This Row],[וסת קבוע אחרון]]=F1505,F1505=שבוע_בדילוג[[#This Row],[LengthofCycle]]),1,0),""))</f>
        <v/>
      </c>
      <c r="AI1504" s="1" t="str">
        <f>IF(B1505=1,"",IF(שבוע_בדילוג[[#This Row],[הווסת פעיל?]]=1,IF(OR(שבוע_בדילוג[[#This Row],[וסת קבוע אחרון]]=F1505,F1505=שבוע_בדילוג[[#This Row],[LengthofCycle]],AND(שבוע_בדילוג[[#This Row],[LengthofCycle]]&lt;&gt;שבוע_בדילוג[[#This Row],[וסת קבוע אחרון]],OR(F1505=28,F1505=29))),1,0),""))</f>
        <v/>
      </c>
      <c r="AJ1504" s="1" t="str">
        <f>IF(AND(שבוע_בדילוג[[#This Row],[הווסת פעיל?]]=1,B1505=1),1,"")</f>
        <v/>
      </c>
      <c r="AK1504" s="4">
        <f>IF(AND(שבוע_בדילוג[[#This Row],[הווסת פעיל?]]&lt;&gt;1,B1505&lt;&gt;1,B1505&lt;&gt;""),IF(שבוע_בדילוג[[#This Row],[LengthofCycle]]=F1505,1,0),"")</f>
        <v>0</v>
      </c>
      <c r="AL1504" s="4">
        <f>IF(AND(שבוע_בדילוג[[#This Row],[הווסת פעיל?]]&lt;&gt;1,B1505&lt;&gt;1,B1505&lt;&gt;""),IF(OR(שבוע_בדילוג[[#This Row],[LengthofCycle]]=F1505,F1505=29),1,0),"")</f>
        <v>0</v>
      </c>
      <c r="AM1504" s="4">
        <f>IF(AND(שבוע_בדילוג[[#This Row],[הווסת פעיל?]]&lt;&gt;1,B1505&lt;&gt;1,B1505&lt;&gt;""),IF(OR(שבוע_בדילוג[[#This Row],[LengthofCycle]]=F1505,F1505=29,F1505=28),1,0),"")</f>
        <v>0</v>
      </c>
    </row>
    <row r="1505" spans="1:39" x14ac:dyDescent="0.25">
      <c r="A1505" s="1" t="s">
        <v>176</v>
      </c>
      <c r="B1505" s="1">
        <v>6</v>
      </c>
      <c r="C1505" s="1">
        <v>1</v>
      </c>
      <c r="D1505" s="1">
        <v>1</v>
      </c>
      <c r="E1505" s="1">
        <v>0</v>
      </c>
      <c r="F1505" s="1">
        <v>36</v>
      </c>
      <c r="H1505" s="1">
        <f>שבוע_בדילוג[[#This Row],[LengthofCycle]]+1</f>
        <v>37</v>
      </c>
      <c r="I1505" s="1" t="str">
        <f>IF(IFERROR(LOOKUP(שבוע_בדילוג[[#This Row],[ClientID]],קביעויות[השבוע בדילוג]),FALSE)=שבוע_בדילוג[[#This Row],[ClientID]],1,"")</f>
        <v/>
      </c>
      <c r="J1505" s="1" t="str">
        <f>IF(AND(שבוע_בדילוג[[#This Row],[CycleNumber]]&gt;1,OR(B1506="",שבוע_בדילוג[[#This Row],[CycleNumber]]&gt;B1504)),IF(OR(AND(שבוע_בדילוג[[#This Row],[LengthofCycle]]=29,F1504=29),AND(שבוע_בדילוג[[#This Row],[LengthofCycle]]=36,F1504=36)),1,""),"")</f>
        <v/>
      </c>
      <c r="K1505" s="1" t="str">
        <f>IF(AND(שבוע_בדילוג[[#This Row],[וסת השבוע]]=1,J1504=1,שבוע_בדילוג[[#This Row],[CycleNumber]]&gt;B1504),1,"")</f>
        <v/>
      </c>
      <c r="L1505" s="1" t="str">
        <f>IF(שבוע_בדילוג[[#This Row],[CycleNumber]]=1,"",IF(שבוע_בדילוג[[#This Row],[וסת השבוע]]=1,0,IF(L1504="","",IF(L1504=0,IF(שבוע_בדילוג[[#This Row],[LengthofCycle]]=29,0,1),IF(L1504=1,IF(שבוע_בדילוג[[#This Row],[LengthofCycle]]+F1504=29*2,0,2),IF(L1504=2,IF(שבוע_בדילוג[[#This Row],[LengthofCycle]]+F1504+F1503=29*3,0,3),""))))))</f>
        <v/>
      </c>
      <c r="M1505" s="1" t="str">
        <f>IF(שבוע_בדילוג[[#This Row],[וסת השבוע]]=1,IF(שבוע_בדילוג[[#This Row],[וסת השבוע וההפלגה ביחד]]=1,M1504+1,0),IF(AND(שבוע_בדילוג[[#This Row],[CycleNumber]]&gt;B1504,שבוע_בדילוג[[#This Row],[CycleNumber]]&gt;1),IF(שבוע_בדילוג[[#This Row],[וסת השבוע פעיל?]]&lt;&gt;"",M1504+1,""),""))</f>
        <v/>
      </c>
      <c r="N1505" s="1" t="str">
        <f>IF(שבוע_בדילוג[[#This Row],[וסת השבוע פעיל?2]]="","",IF(AND(שבוע_בדילוג[[#This Row],[וסת השבוע פעיל?]]&lt;&gt;"",שבוע_בדילוג[[#This Row],[CycleNumber]]&lt;B1506,B1506&lt;&gt;"",שבוע_בדילוג[[#This Row],[וסת השבוע פעיל?]]&lt;3),IF(L1506=0,IF(AND(שבוע_בדילוג[[#This Row],[וסת השבוע פעיל?]]&gt;0,J1506=1),0,1),0),""))</f>
        <v/>
      </c>
      <c r="O1505" s="1" t="str">
        <f t="shared" si="116"/>
        <v/>
      </c>
      <c r="P1505" s="1" t="str">
        <f>IF(AND(שבוע_בדילוג[[#This Row],[חיזוי - שבוע]]=1,K1506=1),1,"")</f>
        <v/>
      </c>
      <c r="Q1505" s="1" t="str">
        <f>IF(AND(שבוע_בדילוג[[#This Row],[וסת השבוע פעיל?]]&lt;3,OR(שבוע_בדילוג[[#This Row],[CycleNumber]]&gt;B1506,B1506="")),1,"")</f>
        <v/>
      </c>
      <c r="R1505" s="1" t="str">
        <f>IF(AND(שבוע_בדילוג[[#This Row],[חיזוי - שבוע]]&lt;&gt;"",שבוע_בדילוג[[#This Row],[וסת השבוע פעיל?2]]=""),1,"")</f>
        <v/>
      </c>
      <c r="S1505" s="1" t="str">
        <f>IF(שבוע_בדילוג[[#This Row],[האישה קבעה וסת שבוע בדילוג?]]=1,IF(שבוע_בדילוג[[#This Row],[וסת השבוע פעיל?]]&lt;3,1,0),"")</f>
        <v/>
      </c>
      <c r="T150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5" s="1">
        <f t="shared" si="117"/>
        <v>0</v>
      </c>
      <c r="V1505" s="1">
        <f t="shared" si="118"/>
        <v>0</v>
      </c>
      <c r="W1505" s="1">
        <f t="shared" si="119"/>
        <v>0</v>
      </c>
      <c r="X1505" s="1" t="str">
        <f>IF(שבוע_בדילוג[[#This Row],[3 הפלגות זהות]]="","",IF(שבוע_בדילוג[[#This Row],[3 הפלגות זהות]]=1,שבוע_בדילוג[[#This Row],[LengthofCycle]],X1504))</f>
        <v/>
      </c>
      <c r="Z1505" s="1" t="str">
        <f>IF(OR(שבוע_בדילוג[[#This Row],[הווסת פעיל?]]=0,שבוע_בדילוג[[#This Row],[הווסת פעיל?]]=""),"",SUM(Z1504,שבוע_בדילוג[[#This Row],[הווסת פעיל?]]))</f>
        <v/>
      </c>
      <c r="AA1505" s="1" t="str">
        <f>IF(AND(שבוע_בדילוג[[#This Row],[כמה מחזורים עד עקירה]]&lt;&gt;"",Z1506=""),שבוע_בדילוג[[#This Row],[כמה מחזורים עד עקירה]],"")</f>
        <v/>
      </c>
      <c r="AB1505" s="1" t="str">
        <f>IF(AND(שבוע_בדילוג[[#This Row],[הווסת פעיל?]]=1,שבוע_בדילוג[[#This Row],[וסת קבוע אחרון]]&lt;&gt;X1504),שבוע_בדילוג[[#This Row],[וסת קבוע אחרון]],"")</f>
        <v/>
      </c>
      <c r="AC1505" s="1" t="str">
        <f>IF(AND(שבוע_בדילוג[[#This Row],[הווסת פעיל?]]=1,Y1504=0,שבוע_בדילוג[[#This Row],[וסת קבוע אחרון]]=X1504),שבוע_בדילוג[[#This Row],[וסת קבוע אחרון]],"")</f>
        <v/>
      </c>
      <c r="AD1505" s="1" t="str">
        <f>IF(AND(שבוע_בדילוג[[#This Row],[הווסת פעיל?]]=1,Y1504=0,שבוע_בדילוג[[#This Row],[וסת קבוע אחרון]]&lt;&gt;X1504),1,"")</f>
        <v/>
      </c>
      <c r="AE1505" s="1" t="str">
        <f>IF(AND(שבוע_בדילוג[[#This Row],[הווסת פעיל?]]&lt;&gt;"",B1506=1),שבוע_בדילוג[[#This Row],[CycleNumber]],"")</f>
        <v/>
      </c>
      <c r="AF1505" s="1" t="str">
        <f>IF(AND(שבוע_בדילוג[[#This Row],[הווסת פעיל?]]&lt;&gt;"",Y1504=""),שבוע_בדילוג[[#This Row],[CycleNumber]],"")</f>
        <v/>
      </c>
      <c r="AG1505" s="1" t="str">
        <f>IF(B1506=1,"",IF(שבוע_בדילוג[[#This Row],[הווסת פעיל?]]=1,IF(שבוע_בדילוג[[#This Row],[וסת קבוע אחרון]]=F1506,1,0),""))</f>
        <v/>
      </c>
      <c r="AH1505" s="1" t="str">
        <f>IF(B1506=1,"",IF(שבוע_בדילוג[[#This Row],[הווסת פעיל?]]=1,IF(OR(שבוע_בדילוג[[#This Row],[וסת קבוע אחרון]]=F1506,F1506=שבוע_בדילוג[[#This Row],[LengthofCycle]]),1,0),""))</f>
        <v/>
      </c>
      <c r="AI1505" s="1" t="str">
        <f>IF(B1506=1,"",IF(שבוע_בדילוג[[#This Row],[הווסת פעיל?]]=1,IF(OR(שבוע_בדילוג[[#This Row],[וסת קבוע אחרון]]=F1506,F1506=שבוע_בדילוג[[#This Row],[LengthofCycle]],AND(שבוע_בדילוג[[#This Row],[LengthofCycle]]&lt;&gt;שבוע_בדילוג[[#This Row],[וסת קבוע אחרון]],OR(F1506=28,F1506=29))),1,0),""))</f>
        <v/>
      </c>
      <c r="AJ1505" s="1" t="str">
        <f>IF(AND(שבוע_בדילוג[[#This Row],[הווסת פעיל?]]=1,B1506=1),1,"")</f>
        <v/>
      </c>
      <c r="AK1505" s="4">
        <f>IF(AND(שבוע_בדילוג[[#This Row],[הווסת פעיל?]]&lt;&gt;1,B1506&lt;&gt;1,B1506&lt;&gt;""),IF(שבוע_בדילוג[[#This Row],[LengthofCycle]]=F1506,1,0),"")</f>
        <v>0</v>
      </c>
      <c r="AL1505" s="4">
        <f>IF(AND(שבוע_בדילוג[[#This Row],[הווסת פעיל?]]&lt;&gt;1,B1506&lt;&gt;1,B1506&lt;&gt;""),IF(OR(שבוע_בדילוג[[#This Row],[LengthofCycle]]=F1506,F1506=29),1,0),"")</f>
        <v>0</v>
      </c>
      <c r="AM1505" s="4">
        <f>IF(AND(שבוע_בדילוג[[#This Row],[הווסת פעיל?]]&lt;&gt;1,B1506&lt;&gt;1,B1506&lt;&gt;""),IF(OR(שבוע_בדילוג[[#This Row],[LengthofCycle]]=F1506,F1506=29,F1506=28),1,0),"")</f>
        <v>0</v>
      </c>
    </row>
    <row r="1506" spans="1:39" x14ac:dyDescent="0.25">
      <c r="A1506" s="1" t="s">
        <v>176</v>
      </c>
      <c r="B1506" s="1">
        <v>7</v>
      </c>
      <c r="C1506" s="1">
        <v>1</v>
      </c>
      <c r="D1506" s="1">
        <v>1</v>
      </c>
      <c r="E1506" s="1">
        <v>0</v>
      </c>
      <c r="F1506" s="1">
        <v>51</v>
      </c>
      <c r="H1506" s="1">
        <f>שבוע_בדילוג[[#This Row],[LengthofCycle]]+1</f>
        <v>52</v>
      </c>
      <c r="I1506" s="1" t="str">
        <f>IF(IFERROR(LOOKUP(שבוע_בדילוג[[#This Row],[ClientID]],קביעויות[השבוע בדילוג]),FALSE)=שבוע_בדילוג[[#This Row],[ClientID]],1,"")</f>
        <v/>
      </c>
      <c r="J1506" s="1" t="str">
        <f>IF(AND(שבוע_בדילוג[[#This Row],[CycleNumber]]&gt;1,OR(B1507="",שבוע_בדילוג[[#This Row],[CycleNumber]]&gt;B1505)),IF(OR(AND(שבוע_בדילוג[[#This Row],[LengthofCycle]]=29,F1505=29),AND(שבוע_בדילוג[[#This Row],[LengthofCycle]]=36,F1505=36)),1,""),"")</f>
        <v/>
      </c>
      <c r="K1506" s="1" t="str">
        <f>IF(AND(שבוע_בדילוג[[#This Row],[וסת השבוע]]=1,J1505=1,שבוע_בדילוג[[#This Row],[CycleNumber]]&gt;B1505),1,"")</f>
        <v/>
      </c>
      <c r="L1506" s="1" t="str">
        <f>IF(שבוע_בדילוג[[#This Row],[CycleNumber]]=1,"",IF(שבוע_בדילוג[[#This Row],[וסת השבוע]]=1,0,IF(L1505="","",IF(L1505=0,IF(שבוע_בדילוג[[#This Row],[LengthofCycle]]=29,0,1),IF(L1505=1,IF(שבוע_בדילוג[[#This Row],[LengthofCycle]]+F1505=29*2,0,2),IF(L1505=2,IF(שבוע_בדילוג[[#This Row],[LengthofCycle]]+F1505+F1504=29*3,0,3),""))))))</f>
        <v/>
      </c>
      <c r="M1506" s="1" t="str">
        <f>IF(שבוע_בדילוג[[#This Row],[וסת השבוע]]=1,IF(שבוע_בדילוג[[#This Row],[וסת השבוע וההפלגה ביחד]]=1,M1505+1,0),IF(AND(שבוע_בדילוג[[#This Row],[CycleNumber]]&gt;B1505,שבוע_בדילוג[[#This Row],[CycleNumber]]&gt;1),IF(שבוע_בדילוג[[#This Row],[וסת השבוע פעיל?]]&lt;&gt;"",M1505+1,""),""))</f>
        <v/>
      </c>
      <c r="N1506" s="1" t="str">
        <f>IF(שבוע_בדילוג[[#This Row],[וסת השבוע פעיל?2]]="","",IF(AND(שבוע_בדילוג[[#This Row],[וסת השבוע פעיל?]]&lt;&gt;"",שבוע_בדילוג[[#This Row],[CycleNumber]]&lt;B1507,B1507&lt;&gt;"",שבוע_בדילוג[[#This Row],[וסת השבוע פעיל?]]&lt;3),IF(L1507=0,IF(AND(שבוע_בדילוג[[#This Row],[וסת השבוע פעיל?]]&gt;0,J1507=1),0,1),0),""))</f>
        <v/>
      </c>
      <c r="O1506" s="1" t="str">
        <f t="shared" si="116"/>
        <v/>
      </c>
      <c r="P1506" s="1" t="str">
        <f>IF(AND(שבוע_בדילוג[[#This Row],[חיזוי - שבוע]]=1,K1507=1),1,"")</f>
        <v/>
      </c>
      <c r="Q1506" s="1" t="str">
        <f>IF(AND(שבוע_בדילוג[[#This Row],[וסת השבוע פעיל?]]&lt;3,OR(שבוע_בדילוג[[#This Row],[CycleNumber]]&gt;B1507,B1507="")),1,"")</f>
        <v/>
      </c>
      <c r="R1506" s="1" t="str">
        <f>IF(AND(שבוע_בדילוג[[#This Row],[חיזוי - שבוע]]&lt;&gt;"",שבוע_בדילוג[[#This Row],[וסת השבוע פעיל?2]]=""),1,"")</f>
        <v/>
      </c>
      <c r="S1506" s="1" t="str">
        <f>IF(שבוע_בדילוג[[#This Row],[האישה קבעה וסת שבוע בדילוג?]]=1,IF(שבוע_בדילוג[[#This Row],[וסת השבוע פעיל?]]&lt;3,1,0),"")</f>
        <v/>
      </c>
      <c r="T150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6" s="1">
        <f t="shared" si="117"/>
        <v>0</v>
      </c>
      <c r="V1506" s="1">
        <f t="shared" si="118"/>
        <v>0</v>
      </c>
      <c r="W1506" s="1">
        <f t="shared" si="119"/>
        <v>0</v>
      </c>
      <c r="X1506" s="1" t="str">
        <f>IF(שבוע_בדילוג[[#This Row],[3 הפלגות זהות]]="","",IF(שבוע_בדילוג[[#This Row],[3 הפלגות זהות]]=1,שבוע_בדילוג[[#This Row],[LengthofCycle]],X1505))</f>
        <v/>
      </c>
      <c r="Z1506" s="1" t="str">
        <f>IF(OR(שבוע_בדילוג[[#This Row],[הווסת פעיל?]]=0,שבוע_בדילוג[[#This Row],[הווסת פעיל?]]=""),"",SUM(Z1505,שבוע_בדילוג[[#This Row],[הווסת פעיל?]]))</f>
        <v/>
      </c>
      <c r="AA1506" s="1" t="str">
        <f>IF(AND(שבוע_בדילוג[[#This Row],[כמה מחזורים עד עקירה]]&lt;&gt;"",Z1507=""),שבוע_בדילוג[[#This Row],[כמה מחזורים עד עקירה]],"")</f>
        <v/>
      </c>
      <c r="AB1506" s="1" t="str">
        <f>IF(AND(שבוע_בדילוג[[#This Row],[הווסת פעיל?]]=1,שבוע_בדילוג[[#This Row],[וסת קבוע אחרון]]&lt;&gt;X1505),שבוע_בדילוג[[#This Row],[וסת קבוע אחרון]],"")</f>
        <v/>
      </c>
      <c r="AC1506" s="1" t="str">
        <f>IF(AND(שבוע_בדילוג[[#This Row],[הווסת פעיל?]]=1,Y1505=0,שבוע_בדילוג[[#This Row],[וסת קבוע אחרון]]=X1505),שבוע_בדילוג[[#This Row],[וסת קבוע אחרון]],"")</f>
        <v/>
      </c>
      <c r="AD1506" s="1" t="str">
        <f>IF(AND(שבוע_בדילוג[[#This Row],[הווסת פעיל?]]=1,Y1505=0,שבוע_בדילוג[[#This Row],[וסת קבוע אחרון]]&lt;&gt;X1505),1,"")</f>
        <v/>
      </c>
      <c r="AE1506" s="1" t="str">
        <f>IF(AND(שבוע_בדילוג[[#This Row],[הווסת פעיל?]]&lt;&gt;"",B1507=1),שבוע_בדילוג[[#This Row],[CycleNumber]],"")</f>
        <v/>
      </c>
      <c r="AF1506" s="1" t="str">
        <f>IF(AND(שבוע_בדילוג[[#This Row],[הווסת פעיל?]]&lt;&gt;"",Y1505=""),שבוע_בדילוג[[#This Row],[CycleNumber]],"")</f>
        <v/>
      </c>
      <c r="AG1506" s="1" t="str">
        <f>IF(B1507=1,"",IF(שבוע_בדילוג[[#This Row],[הווסת פעיל?]]=1,IF(שבוע_בדילוג[[#This Row],[וסת קבוע אחרון]]=F1507,1,0),""))</f>
        <v/>
      </c>
      <c r="AH1506" s="1" t="str">
        <f>IF(B1507=1,"",IF(שבוע_בדילוג[[#This Row],[הווסת פעיל?]]=1,IF(OR(שבוע_בדילוג[[#This Row],[וסת קבוע אחרון]]=F1507,F1507=שבוע_בדילוג[[#This Row],[LengthofCycle]]),1,0),""))</f>
        <v/>
      </c>
      <c r="AI1506" s="1" t="str">
        <f>IF(B1507=1,"",IF(שבוע_בדילוג[[#This Row],[הווסת פעיל?]]=1,IF(OR(שבוע_בדילוג[[#This Row],[וסת קבוע אחרון]]=F1507,F1507=שבוע_בדילוג[[#This Row],[LengthofCycle]],AND(שבוע_בדילוג[[#This Row],[LengthofCycle]]&lt;&gt;שבוע_בדילוג[[#This Row],[וסת קבוע אחרון]],OR(F1507=28,F1507=29))),1,0),""))</f>
        <v/>
      </c>
      <c r="AJ1506" s="1" t="str">
        <f>IF(AND(שבוע_בדילוג[[#This Row],[הווסת פעיל?]]=1,B1507=1),1,"")</f>
        <v/>
      </c>
      <c r="AK1506" s="4">
        <f>IF(AND(שבוע_בדילוג[[#This Row],[הווסת פעיל?]]&lt;&gt;1,B1507&lt;&gt;1,B1507&lt;&gt;""),IF(שבוע_בדילוג[[#This Row],[LengthofCycle]]=F1507,1,0),"")</f>
        <v>0</v>
      </c>
      <c r="AL1506" s="4">
        <f>IF(AND(שבוע_בדילוג[[#This Row],[הווסת פעיל?]]&lt;&gt;1,B1507&lt;&gt;1,B1507&lt;&gt;""),IF(OR(שבוע_בדילוג[[#This Row],[LengthofCycle]]=F1507,F1507=29),1,0),"")</f>
        <v>0</v>
      </c>
      <c r="AM1506" s="4">
        <f>IF(AND(שבוע_בדילוג[[#This Row],[הווסת פעיל?]]&lt;&gt;1,B1507&lt;&gt;1,B1507&lt;&gt;""),IF(OR(שבוע_בדילוג[[#This Row],[LengthofCycle]]=F1507,F1507=29,F1507=28),1,0),"")</f>
        <v>0</v>
      </c>
    </row>
    <row r="1507" spans="1:39" x14ac:dyDescent="0.25">
      <c r="A1507" s="1" t="s">
        <v>176</v>
      </c>
      <c r="B1507" s="1">
        <v>8</v>
      </c>
      <c r="C1507" s="1">
        <v>1</v>
      </c>
      <c r="D1507" s="1">
        <v>1</v>
      </c>
      <c r="E1507" s="1">
        <v>0</v>
      </c>
      <c r="F1507" s="1">
        <v>30</v>
      </c>
      <c r="H1507" s="1">
        <f>שבוע_בדילוג[[#This Row],[LengthofCycle]]+1</f>
        <v>31</v>
      </c>
      <c r="I1507" s="1" t="str">
        <f>IF(IFERROR(LOOKUP(שבוע_בדילוג[[#This Row],[ClientID]],קביעויות[השבוע בדילוג]),FALSE)=שבוע_בדילוג[[#This Row],[ClientID]],1,"")</f>
        <v/>
      </c>
      <c r="J1507" s="1" t="str">
        <f>IF(AND(שבוע_בדילוג[[#This Row],[CycleNumber]]&gt;1,OR(B1508="",שבוע_בדילוג[[#This Row],[CycleNumber]]&gt;B1506)),IF(OR(AND(שבוע_בדילוג[[#This Row],[LengthofCycle]]=29,F1506=29),AND(שבוע_בדילוג[[#This Row],[LengthofCycle]]=36,F1506=36)),1,""),"")</f>
        <v/>
      </c>
      <c r="K1507" s="1" t="str">
        <f>IF(AND(שבוע_בדילוג[[#This Row],[וסת השבוע]]=1,J1506=1,שבוע_בדילוג[[#This Row],[CycleNumber]]&gt;B1506),1,"")</f>
        <v/>
      </c>
      <c r="L1507" s="1" t="str">
        <f>IF(שבוע_בדילוג[[#This Row],[CycleNumber]]=1,"",IF(שבוע_בדילוג[[#This Row],[וסת השבוע]]=1,0,IF(L1506="","",IF(L1506=0,IF(שבוע_בדילוג[[#This Row],[LengthofCycle]]=29,0,1),IF(L1506=1,IF(שבוע_בדילוג[[#This Row],[LengthofCycle]]+F1506=29*2,0,2),IF(L1506=2,IF(שבוע_בדילוג[[#This Row],[LengthofCycle]]+F1506+F1505=29*3,0,3),""))))))</f>
        <v/>
      </c>
      <c r="M1507" s="1" t="str">
        <f>IF(שבוע_בדילוג[[#This Row],[וסת השבוע]]=1,IF(שבוע_בדילוג[[#This Row],[וסת השבוע וההפלגה ביחד]]=1,M1506+1,0),IF(AND(שבוע_בדילוג[[#This Row],[CycleNumber]]&gt;B1506,שבוע_בדילוג[[#This Row],[CycleNumber]]&gt;1),IF(שבוע_בדילוג[[#This Row],[וסת השבוע פעיל?]]&lt;&gt;"",M1506+1,""),""))</f>
        <v/>
      </c>
      <c r="N1507" s="1" t="str">
        <f>IF(שבוע_בדילוג[[#This Row],[וסת השבוע פעיל?2]]="","",IF(AND(שבוע_בדילוג[[#This Row],[וסת השבוע פעיל?]]&lt;&gt;"",שבוע_בדילוג[[#This Row],[CycleNumber]]&lt;B1508,B1508&lt;&gt;"",שבוע_בדילוג[[#This Row],[וסת השבוע פעיל?]]&lt;3),IF(L1508=0,IF(AND(שבוע_בדילוג[[#This Row],[וסת השבוע פעיל?]]&gt;0,J1508=1),0,1),0),""))</f>
        <v/>
      </c>
      <c r="O1507" s="1" t="str">
        <f t="shared" si="116"/>
        <v/>
      </c>
      <c r="P1507" s="1" t="str">
        <f>IF(AND(שבוע_בדילוג[[#This Row],[חיזוי - שבוע]]=1,K1508=1),1,"")</f>
        <v/>
      </c>
      <c r="Q1507" s="1" t="str">
        <f>IF(AND(שבוע_בדילוג[[#This Row],[וסת השבוע פעיל?]]&lt;3,OR(שבוע_בדילוג[[#This Row],[CycleNumber]]&gt;B1508,B1508="")),1,"")</f>
        <v/>
      </c>
      <c r="R1507" s="1" t="str">
        <f>IF(AND(שבוע_בדילוג[[#This Row],[חיזוי - שבוע]]&lt;&gt;"",שבוע_בדילוג[[#This Row],[וסת השבוע פעיל?2]]=""),1,"")</f>
        <v/>
      </c>
      <c r="S1507" s="1" t="str">
        <f>IF(שבוע_בדילוג[[#This Row],[האישה קבעה וסת שבוע בדילוג?]]=1,IF(שבוע_בדילוג[[#This Row],[וסת השבוע פעיל?]]&lt;3,1,0),"")</f>
        <v/>
      </c>
      <c r="T150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7" s="1">
        <f t="shared" si="117"/>
        <v>0</v>
      </c>
      <c r="V1507" s="1">
        <f t="shared" si="118"/>
        <v>0</v>
      </c>
      <c r="W1507" s="1">
        <f t="shared" si="119"/>
        <v>0</v>
      </c>
      <c r="X1507" s="1" t="str">
        <f>IF(שבוע_בדילוג[[#This Row],[3 הפלגות זהות]]="","",IF(שבוע_בדילוג[[#This Row],[3 הפלגות זהות]]=1,שבוע_בדילוג[[#This Row],[LengthofCycle]],X1506))</f>
        <v/>
      </c>
      <c r="Z1507" s="1" t="str">
        <f>IF(OR(שבוע_בדילוג[[#This Row],[הווסת פעיל?]]=0,שבוע_בדילוג[[#This Row],[הווסת פעיל?]]=""),"",SUM(Z1506,שבוע_בדילוג[[#This Row],[הווסת פעיל?]]))</f>
        <v/>
      </c>
      <c r="AA1507" s="1" t="str">
        <f>IF(AND(שבוע_בדילוג[[#This Row],[כמה מחזורים עד עקירה]]&lt;&gt;"",Z1508=""),שבוע_בדילוג[[#This Row],[כמה מחזורים עד עקירה]],"")</f>
        <v/>
      </c>
      <c r="AB1507" s="1" t="str">
        <f>IF(AND(שבוע_בדילוג[[#This Row],[הווסת פעיל?]]=1,שבוע_בדילוג[[#This Row],[וסת קבוע אחרון]]&lt;&gt;X1506),שבוע_בדילוג[[#This Row],[וסת קבוע אחרון]],"")</f>
        <v/>
      </c>
      <c r="AC1507" s="1" t="str">
        <f>IF(AND(שבוע_בדילוג[[#This Row],[הווסת פעיל?]]=1,Y1506=0,שבוע_בדילוג[[#This Row],[וסת קבוע אחרון]]=X1506),שבוע_בדילוג[[#This Row],[וסת קבוע אחרון]],"")</f>
        <v/>
      </c>
      <c r="AD1507" s="1" t="str">
        <f>IF(AND(שבוע_בדילוג[[#This Row],[הווסת פעיל?]]=1,Y1506=0,שבוע_בדילוג[[#This Row],[וסת קבוע אחרון]]&lt;&gt;X1506),1,"")</f>
        <v/>
      </c>
      <c r="AE1507" s="1" t="str">
        <f>IF(AND(שבוע_בדילוג[[#This Row],[הווסת פעיל?]]&lt;&gt;"",B1508=1),שבוע_בדילוג[[#This Row],[CycleNumber]],"")</f>
        <v/>
      </c>
      <c r="AF1507" s="1" t="str">
        <f>IF(AND(שבוע_בדילוג[[#This Row],[הווסת פעיל?]]&lt;&gt;"",Y1506=""),שבוע_בדילוג[[#This Row],[CycleNumber]],"")</f>
        <v/>
      </c>
      <c r="AG1507" s="1" t="str">
        <f>IF(B1508=1,"",IF(שבוע_בדילוג[[#This Row],[הווסת פעיל?]]=1,IF(שבוע_בדילוג[[#This Row],[וסת קבוע אחרון]]=F1508,1,0),""))</f>
        <v/>
      </c>
      <c r="AH1507" s="1" t="str">
        <f>IF(B1508=1,"",IF(שבוע_בדילוג[[#This Row],[הווסת פעיל?]]=1,IF(OR(שבוע_בדילוג[[#This Row],[וסת קבוע אחרון]]=F1508,F1508=שבוע_בדילוג[[#This Row],[LengthofCycle]]),1,0),""))</f>
        <v/>
      </c>
      <c r="AI1507" s="1" t="str">
        <f>IF(B1508=1,"",IF(שבוע_בדילוג[[#This Row],[הווסת פעיל?]]=1,IF(OR(שבוע_בדילוג[[#This Row],[וסת קבוע אחרון]]=F1508,F1508=שבוע_בדילוג[[#This Row],[LengthofCycle]],AND(שבוע_בדילוג[[#This Row],[LengthofCycle]]&lt;&gt;שבוע_בדילוג[[#This Row],[וסת קבוע אחרון]],OR(F1508=28,F1508=29))),1,0),""))</f>
        <v/>
      </c>
      <c r="AJ1507" s="1" t="str">
        <f>IF(AND(שבוע_בדילוג[[#This Row],[הווסת פעיל?]]=1,B1508=1),1,"")</f>
        <v/>
      </c>
      <c r="AK1507" s="4">
        <f>IF(AND(שבוע_בדילוג[[#This Row],[הווסת פעיל?]]&lt;&gt;1,B1508&lt;&gt;1,B1508&lt;&gt;""),IF(שבוע_בדילוג[[#This Row],[LengthofCycle]]=F1508,1,0),"")</f>
        <v>0</v>
      </c>
      <c r="AL1507" s="4">
        <f>IF(AND(שבוע_בדילוג[[#This Row],[הווסת פעיל?]]&lt;&gt;1,B1508&lt;&gt;1,B1508&lt;&gt;""),IF(OR(שבוע_בדילוג[[#This Row],[LengthofCycle]]=F1508,F1508=29),1,0),"")</f>
        <v>0</v>
      </c>
      <c r="AM1507" s="4">
        <f>IF(AND(שבוע_בדילוג[[#This Row],[הווסת פעיל?]]&lt;&gt;1,B1508&lt;&gt;1,B1508&lt;&gt;""),IF(OR(שבוע_בדילוג[[#This Row],[LengthofCycle]]=F1508,F1508=29,F1508=28),1,0),"")</f>
        <v>0</v>
      </c>
    </row>
    <row r="1508" spans="1:39" x14ac:dyDescent="0.25">
      <c r="A1508" s="1" t="s">
        <v>176</v>
      </c>
      <c r="B1508" s="1">
        <v>9</v>
      </c>
      <c r="C1508" s="1">
        <v>1</v>
      </c>
      <c r="D1508" s="1">
        <v>1</v>
      </c>
      <c r="E1508" s="1">
        <v>0</v>
      </c>
      <c r="F1508" s="1">
        <v>26</v>
      </c>
      <c r="H1508" s="1">
        <f>שבוע_בדילוג[[#This Row],[LengthofCycle]]+1</f>
        <v>27</v>
      </c>
      <c r="I1508" s="1" t="str">
        <f>IF(IFERROR(LOOKUP(שבוע_בדילוג[[#This Row],[ClientID]],קביעויות[השבוע בדילוג]),FALSE)=שבוע_בדילוג[[#This Row],[ClientID]],1,"")</f>
        <v/>
      </c>
      <c r="J1508" s="1" t="str">
        <f>IF(AND(שבוע_בדילוג[[#This Row],[CycleNumber]]&gt;1,OR(B1509="",שבוע_בדילוג[[#This Row],[CycleNumber]]&gt;B1507)),IF(OR(AND(שבוע_בדילוג[[#This Row],[LengthofCycle]]=29,F1507=29),AND(שבוע_בדילוג[[#This Row],[LengthofCycle]]=36,F1507=36)),1,""),"")</f>
        <v/>
      </c>
      <c r="K1508" s="1" t="str">
        <f>IF(AND(שבוע_בדילוג[[#This Row],[וסת השבוע]]=1,J1507=1,שבוע_בדילוג[[#This Row],[CycleNumber]]&gt;B1507),1,"")</f>
        <v/>
      </c>
      <c r="L1508" s="1" t="str">
        <f>IF(שבוע_בדילוג[[#This Row],[CycleNumber]]=1,"",IF(שבוע_בדילוג[[#This Row],[וסת השבוע]]=1,0,IF(L1507="","",IF(L1507=0,IF(שבוע_בדילוג[[#This Row],[LengthofCycle]]=29,0,1),IF(L1507=1,IF(שבוע_בדילוג[[#This Row],[LengthofCycle]]+F1507=29*2,0,2),IF(L1507=2,IF(שבוע_בדילוג[[#This Row],[LengthofCycle]]+F1507+F1506=29*3,0,3),""))))))</f>
        <v/>
      </c>
      <c r="M1508" s="1" t="str">
        <f>IF(שבוע_בדילוג[[#This Row],[וסת השבוע]]=1,IF(שבוע_בדילוג[[#This Row],[וסת השבוע וההפלגה ביחד]]=1,M1507+1,0),IF(AND(שבוע_בדילוג[[#This Row],[CycleNumber]]&gt;B1507,שבוע_בדילוג[[#This Row],[CycleNumber]]&gt;1),IF(שבוע_בדילוג[[#This Row],[וסת השבוע פעיל?]]&lt;&gt;"",M1507+1,""),""))</f>
        <v/>
      </c>
      <c r="N1508" s="1" t="str">
        <f>IF(שבוע_בדילוג[[#This Row],[וסת השבוע פעיל?2]]="","",IF(AND(שבוע_בדילוג[[#This Row],[וסת השבוע פעיל?]]&lt;&gt;"",שבוע_בדילוג[[#This Row],[CycleNumber]]&lt;B1509,B1509&lt;&gt;"",שבוע_בדילוג[[#This Row],[וסת השבוע פעיל?]]&lt;3),IF(L1509=0,IF(AND(שבוע_בדילוג[[#This Row],[וסת השבוע פעיל?]]&gt;0,J1509=1),0,1),0),""))</f>
        <v/>
      </c>
      <c r="O1508" s="1" t="str">
        <f t="shared" si="116"/>
        <v/>
      </c>
      <c r="P1508" s="1" t="str">
        <f>IF(AND(שבוע_בדילוג[[#This Row],[חיזוי - שבוע]]=1,K1509=1),1,"")</f>
        <v/>
      </c>
      <c r="Q1508" s="1" t="str">
        <f>IF(AND(שבוע_בדילוג[[#This Row],[וסת השבוע פעיל?]]&lt;3,OR(שבוע_בדילוג[[#This Row],[CycleNumber]]&gt;B1509,B1509="")),1,"")</f>
        <v/>
      </c>
      <c r="R1508" s="1" t="str">
        <f>IF(AND(שבוע_בדילוג[[#This Row],[חיזוי - שבוע]]&lt;&gt;"",שבוע_בדילוג[[#This Row],[וסת השבוע פעיל?2]]=""),1,"")</f>
        <v/>
      </c>
      <c r="S1508" s="1" t="str">
        <f>IF(שבוע_בדילוג[[#This Row],[האישה קבעה וסת שבוע בדילוג?]]=1,IF(שבוע_בדילוג[[#This Row],[וסת השבוע פעיל?]]&lt;3,1,0),"")</f>
        <v/>
      </c>
      <c r="T150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8" s="1">
        <f t="shared" si="117"/>
        <v>0</v>
      </c>
      <c r="V1508" s="1">
        <f t="shared" si="118"/>
        <v>0</v>
      </c>
      <c r="W1508" s="1">
        <f t="shared" si="119"/>
        <v>0</v>
      </c>
      <c r="X1508" s="1" t="str">
        <f>IF(שבוע_בדילוג[[#This Row],[3 הפלגות זהות]]="","",IF(שבוע_בדילוג[[#This Row],[3 הפלגות זהות]]=1,שבוע_בדילוג[[#This Row],[LengthofCycle]],X1507))</f>
        <v/>
      </c>
      <c r="Z1508" s="1" t="str">
        <f>IF(OR(שבוע_בדילוג[[#This Row],[הווסת פעיל?]]=0,שבוע_בדילוג[[#This Row],[הווסת פעיל?]]=""),"",SUM(Z1507,שבוע_בדילוג[[#This Row],[הווסת פעיל?]]))</f>
        <v/>
      </c>
      <c r="AA1508" s="1" t="str">
        <f>IF(AND(שבוע_בדילוג[[#This Row],[כמה מחזורים עד עקירה]]&lt;&gt;"",Z1509=""),שבוע_בדילוג[[#This Row],[כמה מחזורים עד עקירה]],"")</f>
        <v/>
      </c>
      <c r="AB1508" s="1" t="str">
        <f>IF(AND(שבוע_בדילוג[[#This Row],[הווסת פעיל?]]=1,שבוע_בדילוג[[#This Row],[וסת קבוע אחרון]]&lt;&gt;X1507),שבוע_בדילוג[[#This Row],[וסת קבוע אחרון]],"")</f>
        <v/>
      </c>
      <c r="AC1508" s="1" t="str">
        <f>IF(AND(שבוע_בדילוג[[#This Row],[הווסת פעיל?]]=1,Y1507=0,שבוע_בדילוג[[#This Row],[וסת קבוע אחרון]]=X1507),שבוע_בדילוג[[#This Row],[וסת קבוע אחרון]],"")</f>
        <v/>
      </c>
      <c r="AD1508" s="1" t="str">
        <f>IF(AND(שבוע_בדילוג[[#This Row],[הווסת פעיל?]]=1,Y1507=0,שבוע_בדילוג[[#This Row],[וסת קבוע אחרון]]&lt;&gt;X1507),1,"")</f>
        <v/>
      </c>
      <c r="AE1508" s="1" t="str">
        <f>IF(AND(שבוע_בדילוג[[#This Row],[הווסת פעיל?]]&lt;&gt;"",B1509=1),שבוע_בדילוג[[#This Row],[CycleNumber]],"")</f>
        <v/>
      </c>
      <c r="AF1508" s="1" t="str">
        <f>IF(AND(שבוע_בדילוג[[#This Row],[הווסת פעיל?]]&lt;&gt;"",Y1507=""),שבוע_בדילוג[[#This Row],[CycleNumber]],"")</f>
        <v/>
      </c>
      <c r="AG1508" s="1" t="str">
        <f>IF(B1509=1,"",IF(שבוע_בדילוג[[#This Row],[הווסת פעיל?]]=1,IF(שבוע_בדילוג[[#This Row],[וסת קבוע אחרון]]=F1509,1,0),""))</f>
        <v/>
      </c>
      <c r="AH1508" s="1" t="str">
        <f>IF(B1509=1,"",IF(שבוע_בדילוג[[#This Row],[הווסת פעיל?]]=1,IF(OR(שבוע_בדילוג[[#This Row],[וסת קבוע אחרון]]=F1509,F1509=שבוע_בדילוג[[#This Row],[LengthofCycle]]),1,0),""))</f>
        <v/>
      </c>
      <c r="AI1508" s="1" t="str">
        <f>IF(B1509=1,"",IF(שבוע_בדילוג[[#This Row],[הווסת פעיל?]]=1,IF(OR(שבוע_בדילוג[[#This Row],[וסת קבוע אחרון]]=F1509,F1509=שבוע_בדילוג[[#This Row],[LengthofCycle]],AND(שבוע_בדילוג[[#This Row],[LengthofCycle]]&lt;&gt;שבוע_בדילוג[[#This Row],[וסת קבוע אחרון]],OR(F1509=28,F1509=29))),1,0),""))</f>
        <v/>
      </c>
      <c r="AJ1508" s="1" t="str">
        <f>IF(AND(שבוע_בדילוג[[#This Row],[הווסת פעיל?]]=1,B1509=1),1,"")</f>
        <v/>
      </c>
      <c r="AK1508" s="4">
        <f>IF(AND(שבוע_בדילוג[[#This Row],[הווסת פעיל?]]&lt;&gt;1,B1509&lt;&gt;1,B1509&lt;&gt;""),IF(שבוע_בדילוג[[#This Row],[LengthofCycle]]=F1509,1,0),"")</f>
        <v>0</v>
      </c>
      <c r="AL1508" s="4">
        <f>IF(AND(שבוע_בדילוג[[#This Row],[הווסת פעיל?]]&lt;&gt;1,B1509&lt;&gt;1,B1509&lt;&gt;""),IF(OR(שבוע_בדילוג[[#This Row],[LengthofCycle]]=F1509,F1509=29),1,0),"")</f>
        <v>0</v>
      </c>
      <c r="AM1508" s="4">
        <f>IF(AND(שבוע_בדילוג[[#This Row],[הווסת פעיל?]]&lt;&gt;1,B1509&lt;&gt;1,B1509&lt;&gt;""),IF(OR(שבוע_בדילוג[[#This Row],[LengthofCycle]]=F1509,F1509=29,F1509=28),1,0),"")</f>
        <v>0</v>
      </c>
    </row>
    <row r="1509" spans="1:39" x14ac:dyDescent="0.25">
      <c r="A1509" s="1" t="s">
        <v>176</v>
      </c>
      <c r="B1509" s="1">
        <v>10</v>
      </c>
      <c r="C1509" s="1">
        <v>1</v>
      </c>
      <c r="D1509" s="1">
        <v>1</v>
      </c>
      <c r="E1509" s="1">
        <v>0</v>
      </c>
      <c r="F1509" s="1">
        <v>43</v>
      </c>
      <c r="H1509" s="1">
        <f>שבוע_בדילוג[[#This Row],[LengthofCycle]]+1</f>
        <v>44</v>
      </c>
      <c r="I1509" s="1" t="str">
        <f>IF(IFERROR(LOOKUP(שבוע_בדילוג[[#This Row],[ClientID]],קביעויות[השבוע בדילוג]),FALSE)=שבוע_בדילוג[[#This Row],[ClientID]],1,"")</f>
        <v/>
      </c>
      <c r="J1509" s="1" t="str">
        <f>IF(AND(שבוע_בדילוג[[#This Row],[CycleNumber]]&gt;1,OR(B1510="",שבוע_בדילוג[[#This Row],[CycleNumber]]&gt;B1508)),IF(OR(AND(שבוע_בדילוג[[#This Row],[LengthofCycle]]=29,F1508=29),AND(שבוע_בדילוג[[#This Row],[LengthofCycle]]=36,F1508=36)),1,""),"")</f>
        <v/>
      </c>
      <c r="K1509" s="1" t="str">
        <f>IF(AND(שבוע_בדילוג[[#This Row],[וסת השבוע]]=1,J1508=1,שבוע_בדילוג[[#This Row],[CycleNumber]]&gt;B1508),1,"")</f>
        <v/>
      </c>
      <c r="L1509" s="1" t="str">
        <f>IF(שבוע_בדילוג[[#This Row],[CycleNumber]]=1,"",IF(שבוע_בדילוג[[#This Row],[וסת השבוע]]=1,0,IF(L1508="","",IF(L1508=0,IF(שבוע_בדילוג[[#This Row],[LengthofCycle]]=29,0,1),IF(L1508=1,IF(שבוע_בדילוג[[#This Row],[LengthofCycle]]+F1508=29*2,0,2),IF(L1508=2,IF(שבוע_בדילוג[[#This Row],[LengthofCycle]]+F1508+F1507=29*3,0,3),""))))))</f>
        <v/>
      </c>
      <c r="M1509" s="1" t="str">
        <f>IF(שבוע_בדילוג[[#This Row],[וסת השבוע]]=1,IF(שבוע_בדילוג[[#This Row],[וסת השבוע וההפלגה ביחד]]=1,M1508+1,0),IF(AND(שבוע_בדילוג[[#This Row],[CycleNumber]]&gt;B1508,שבוע_בדילוג[[#This Row],[CycleNumber]]&gt;1),IF(שבוע_בדילוג[[#This Row],[וסת השבוע פעיל?]]&lt;&gt;"",M1508+1,""),""))</f>
        <v/>
      </c>
      <c r="N1509" s="1" t="str">
        <f>IF(שבוע_בדילוג[[#This Row],[וסת השבוע פעיל?2]]="","",IF(AND(שבוע_בדילוג[[#This Row],[וסת השבוע פעיל?]]&lt;&gt;"",שבוע_בדילוג[[#This Row],[CycleNumber]]&lt;B1510,B1510&lt;&gt;"",שבוע_בדילוג[[#This Row],[וסת השבוע פעיל?]]&lt;3),IF(L1510=0,IF(AND(שבוע_בדילוג[[#This Row],[וסת השבוע פעיל?]]&gt;0,J1510=1),0,1),0),""))</f>
        <v/>
      </c>
      <c r="O1509" s="1" t="str">
        <f t="shared" si="116"/>
        <v/>
      </c>
      <c r="P1509" s="1" t="str">
        <f>IF(AND(שבוע_בדילוג[[#This Row],[חיזוי - שבוע]]=1,K1510=1),1,"")</f>
        <v/>
      </c>
      <c r="Q1509" s="1" t="str">
        <f>IF(AND(שבוע_בדילוג[[#This Row],[וסת השבוע פעיל?]]&lt;3,OR(שבוע_בדילוג[[#This Row],[CycleNumber]]&gt;B1510,B1510="")),1,"")</f>
        <v/>
      </c>
      <c r="R1509" s="1" t="str">
        <f>IF(AND(שבוע_בדילוג[[#This Row],[חיזוי - שבוע]]&lt;&gt;"",שבוע_בדילוג[[#This Row],[וסת השבוע פעיל?2]]=""),1,"")</f>
        <v/>
      </c>
      <c r="S1509" s="1" t="str">
        <f>IF(שבוע_בדילוג[[#This Row],[האישה קבעה וסת שבוע בדילוג?]]=1,IF(שבוע_בדילוג[[#This Row],[וסת השבוע פעיל?]]&lt;3,1,0),"")</f>
        <v/>
      </c>
      <c r="T150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09" s="1">
        <f t="shared" si="117"/>
        <v>0</v>
      </c>
      <c r="V1509" s="1">
        <f t="shared" si="118"/>
        <v>0</v>
      </c>
      <c r="W1509" s="1">
        <f t="shared" si="119"/>
        <v>0</v>
      </c>
      <c r="X1509" s="1" t="str">
        <f>IF(שבוע_בדילוג[[#This Row],[3 הפלגות זהות]]="","",IF(שבוע_בדילוג[[#This Row],[3 הפלגות זהות]]=1,שבוע_בדילוג[[#This Row],[LengthofCycle]],X1508))</f>
        <v/>
      </c>
      <c r="Z1509" s="1" t="str">
        <f>IF(OR(שבוע_בדילוג[[#This Row],[הווסת פעיל?]]=0,שבוע_בדילוג[[#This Row],[הווסת פעיל?]]=""),"",SUM(Z1508,שבוע_בדילוג[[#This Row],[הווסת פעיל?]]))</f>
        <v/>
      </c>
      <c r="AA1509" s="1" t="str">
        <f>IF(AND(שבוע_בדילוג[[#This Row],[כמה מחזורים עד עקירה]]&lt;&gt;"",Z1510=""),שבוע_בדילוג[[#This Row],[כמה מחזורים עד עקירה]],"")</f>
        <v/>
      </c>
      <c r="AB1509" s="1" t="str">
        <f>IF(AND(שבוע_בדילוג[[#This Row],[הווסת פעיל?]]=1,שבוע_בדילוג[[#This Row],[וסת קבוע אחרון]]&lt;&gt;X1508),שבוע_בדילוג[[#This Row],[וסת קבוע אחרון]],"")</f>
        <v/>
      </c>
      <c r="AC1509" s="1" t="str">
        <f>IF(AND(שבוע_בדילוג[[#This Row],[הווסת פעיל?]]=1,Y1508=0,שבוע_בדילוג[[#This Row],[וסת קבוע אחרון]]=X1508),שבוע_בדילוג[[#This Row],[וסת קבוע אחרון]],"")</f>
        <v/>
      </c>
      <c r="AD1509" s="1" t="str">
        <f>IF(AND(שבוע_בדילוג[[#This Row],[הווסת פעיל?]]=1,Y1508=0,שבוע_בדילוג[[#This Row],[וסת קבוע אחרון]]&lt;&gt;X1508),1,"")</f>
        <v/>
      </c>
      <c r="AE1509" s="1" t="str">
        <f>IF(AND(שבוע_בדילוג[[#This Row],[הווסת פעיל?]]&lt;&gt;"",B1510=1),שבוע_בדילוג[[#This Row],[CycleNumber]],"")</f>
        <v/>
      </c>
      <c r="AF1509" s="1" t="str">
        <f>IF(AND(שבוע_בדילוג[[#This Row],[הווסת פעיל?]]&lt;&gt;"",Y1508=""),שבוע_בדילוג[[#This Row],[CycleNumber]],"")</f>
        <v/>
      </c>
      <c r="AG1509" s="1" t="str">
        <f>IF(B1510=1,"",IF(שבוע_בדילוג[[#This Row],[הווסת פעיל?]]=1,IF(שבוע_בדילוג[[#This Row],[וסת קבוע אחרון]]=F1510,1,0),""))</f>
        <v/>
      </c>
      <c r="AH1509" s="1" t="str">
        <f>IF(B1510=1,"",IF(שבוע_בדילוג[[#This Row],[הווסת פעיל?]]=1,IF(OR(שבוע_בדילוג[[#This Row],[וסת קבוע אחרון]]=F1510,F1510=שבוע_בדילוג[[#This Row],[LengthofCycle]]),1,0),""))</f>
        <v/>
      </c>
      <c r="AI1509" s="1" t="str">
        <f>IF(B1510=1,"",IF(שבוע_בדילוג[[#This Row],[הווסת פעיל?]]=1,IF(OR(שבוע_בדילוג[[#This Row],[וסת קבוע אחרון]]=F1510,F1510=שבוע_בדילוג[[#This Row],[LengthofCycle]],AND(שבוע_בדילוג[[#This Row],[LengthofCycle]]&lt;&gt;שבוע_בדילוג[[#This Row],[וסת קבוע אחרון]],OR(F1510=28,F1510=29))),1,0),""))</f>
        <v/>
      </c>
      <c r="AJ1509" s="1" t="str">
        <f>IF(AND(שבוע_בדילוג[[#This Row],[הווסת פעיל?]]=1,B1510=1),1,"")</f>
        <v/>
      </c>
      <c r="AK1509" s="4">
        <f>IF(AND(שבוע_בדילוג[[#This Row],[הווסת פעיל?]]&lt;&gt;1,B1510&lt;&gt;1,B1510&lt;&gt;""),IF(שבוע_בדילוג[[#This Row],[LengthofCycle]]=F1510,1,0),"")</f>
        <v>0</v>
      </c>
      <c r="AL1509" s="4">
        <f>IF(AND(שבוע_בדילוג[[#This Row],[הווסת פעיל?]]&lt;&gt;1,B1510&lt;&gt;1,B1510&lt;&gt;""),IF(OR(שבוע_בדילוג[[#This Row],[LengthofCycle]]=F1510,F1510=29),1,0),"")</f>
        <v>0</v>
      </c>
      <c r="AM1509" s="4">
        <f>IF(AND(שבוע_בדילוג[[#This Row],[הווסת פעיל?]]&lt;&gt;1,B1510&lt;&gt;1,B1510&lt;&gt;""),IF(OR(שבוע_בדילוג[[#This Row],[LengthofCycle]]=F1510,F1510=29,F1510=28),1,0),"")</f>
        <v>0</v>
      </c>
    </row>
    <row r="1510" spans="1:39" x14ac:dyDescent="0.25">
      <c r="A1510" s="1" t="s">
        <v>176</v>
      </c>
      <c r="B1510" s="1">
        <v>11</v>
      </c>
      <c r="C1510" s="1">
        <v>1</v>
      </c>
      <c r="D1510" s="1">
        <v>1</v>
      </c>
      <c r="E1510" s="1">
        <v>0</v>
      </c>
      <c r="F1510" s="1">
        <v>36</v>
      </c>
      <c r="H1510" s="1">
        <f>שבוע_בדילוג[[#This Row],[LengthofCycle]]+1</f>
        <v>37</v>
      </c>
      <c r="I1510" s="1" t="str">
        <f>IF(IFERROR(LOOKUP(שבוע_בדילוג[[#This Row],[ClientID]],קביעויות[השבוע בדילוג]),FALSE)=שבוע_בדילוג[[#This Row],[ClientID]],1,"")</f>
        <v/>
      </c>
      <c r="J1510" s="1" t="str">
        <f>IF(AND(שבוע_בדילוג[[#This Row],[CycleNumber]]&gt;1,OR(B1511="",שבוע_בדילוג[[#This Row],[CycleNumber]]&gt;B1509)),IF(OR(AND(שבוע_בדילוג[[#This Row],[LengthofCycle]]=29,F1509=29),AND(שבוע_בדילוג[[#This Row],[LengthofCycle]]=36,F1509=36)),1,""),"")</f>
        <v/>
      </c>
      <c r="K1510" s="1" t="str">
        <f>IF(AND(שבוע_בדילוג[[#This Row],[וסת השבוע]]=1,J1509=1,שבוע_בדילוג[[#This Row],[CycleNumber]]&gt;B1509),1,"")</f>
        <v/>
      </c>
      <c r="L1510" s="1" t="str">
        <f>IF(שבוע_בדילוג[[#This Row],[CycleNumber]]=1,"",IF(שבוע_בדילוג[[#This Row],[וסת השבוע]]=1,0,IF(L1509="","",IF(L1509=0,IF(שבוע_בדילוג[[#This Row],[LengthofCycle]]=29,0,1),IF(L1509=1,IF(שבוע_בדילוג[[#This Row],[LengthofCycle]]+F1509=29*2,0,2),IF(L1509=2,IF(שבוע_בדילוג[[#This Row],[LengthofCycle]]+F1509+F1508=29*3,0,3),""))))))</f>
        <v/>
      </c>
      <c r="M1510" s="1" t="str">
        <f>IF(שבוע_בדילוג[[#This Row],[וסת השבוע]]=1,IF(שבוע_בדילוג[[#This Row],[וסת השבוע וההפלגה ביחד]]=1,M1509+1,0),IF(AND(שבוע_בדילוג[[#This Row],[CycleNumber]]&gt;B1509,שבוע_בדילוג[[#This Row],[CycleNumber]]&gt;1),IF(שבוע_בדילוג[[#This Row],[וסת השבוע פעיל?]]&lt;&gt;"",M1509+1,""),""))</f>
        <v/>
      </c>
      <c r="N1510" s="1" t="str">
        <f>IF(שבוע_בדילוג[[#This Row],[וסת השבוע פעיל?2]]="","",IF(AND(שבוע_בדילוג[[#This Row],[וסת השבוע פעיל?]]&lt;&gt;"",שבוע_בדילוג[[#This Row],[CycleNumber]]&lt;B1511,B1511&lt;&gt;"",שבוע_בדילוג[[#This Row],[וסת השבוע פעיל?]]&lt;3),IF(L1511=0,IF(AND(שבוע_בדילוג[[#This Row],[וסת השבוע פעיל?]]&gt;0,J1511=1),0,1),0),""))</f>
        <v/>
      </c>
      <c r="O1510" s="1" t="str">
        <f t="shared" si="116"/>
        <v/>
      </c>
      <c r="P1510" s="1" t="str">
        <f>IF(AND(שבוע_בדילוג[[#This Row],[חיזוי - שבוע]]=1,K1511=1),1,"")</f>
        <v/>
      </c>
      <c r="Q1510" s="1" t="str">
        <f>IF(AND(שבוע_בדילוג[[#This Row],[וסת השבוע פעיל?]]&lt;3,OR(שבוע_בדילוג[[#This Row],[CycleNumber]]&gt;B1511,B1511="")),1,"")</f>
        <v/>
      </c>
      <c r="R1510" s="1" t="str">
        <f>IF(AND(שבוע_בדילוג[[#This Row],[חיזוי - שבוע]]&lt;&gt;"",שבוע_בדילוג[[#This Row],[וסת השבוע פעיל?2]]=""),1,"")</f>
        <v/>
      </c>
      <c r="S1510" s="1" t="str">
        <f>IF(שבוע_בדילוג[[#This Row],[האישה קבעה וסת שבוע בדילוג?]]=1,IF(שבוע_בדילוג[[#This Row],[וסת השבוע פעיל?]]&lt;3,1,0),"")</f>
        <v/>
      </c>
      <c r="T151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0" s="1">
        <f t="shared" si="117"/>
        <v>0</v>
      </c>
      <c r="V1510" s="1">
        <f t="shared" si="118"/>
        <v>0</v>
      </c>
      <c r="W1510" s="1">
        <f t="shared" si="119"/>
        <v>0</v>
      </c>
      <c r="X1510" s="1" t="str">
        <f>IF(שבוע_בדילוג[[#This Row],[3 הפלגות זהות]]="","",IF(שבוע_בדילוג[[#This Row],[3 הפלגות זהות]]=1,שבוע_בדילוג[[#This Row],[LengthofCycle]],X1509))</f>
        <v/>
      </c>
      <c r="Z1510" s="1" t="str">
        <f>IF(OR(שבוע_בדילוג[[#This Row],[הווסת פעיל?]]=0,שבוע_בדילוג[[#This Row],[הווסת פעיל?]]=""),"",SUM(Z1509,שבוע_בדילוג[[#This Row],[הווסת פעיל?]]))</f>
        <v/>
      </c>
      <c r="AA1510" s="1" t="str">
        <f>IF(AND(שבוע_בדילוג[[#This Row],[כמה מחזורים עד עקירה]]&lt;&gt;"",Z1511=""),שבוע_בדילוג[[#This Row],[כמה מחזורים עד עקירה]],"")</f>
        <v/>
      </c>
      <c r="AB1510" s="1" t="str">
        <f>IF(AND(שבוע_בדילוג[[#This Row],[הווסת פעיל?]]=1,שבוע_בדילוג[[#This Row],[וסת קבוע אחרון]]&lt;&gt;X1509),שבוע_בדילוג[[#This Row],[וסת קבוע אחרון]],"")</f>
        <v/>
      </c>
      <c r="AC1510" s="1" t="str">
        <f>IF(AND(שבוע_בדילוג[[#This Row],[הווסת פעיל?]]=1,Y1509=0,שבוע_בדילוג[[#This Row],[וסת קבוע אחרון]]=X1509),שבוע_בדילוג[[#This Row],[וסת קבוע אחרון]],"")</f>
        <v/>
      </c>
      <c r="AD1510" s="1" t="str">
        <f>IF(AND(שבוע_בדילוג[[#This Row],[הווסת פעיל?]]=1,Y1509=0,שבוע_בדילוג[[#This Row],[וסת קבוע אחרון]]&lt;&gt;X1509),1,"")</f>
        <v/>
      </c>
      <c r="AE1510" s="1" t="str">
        <f>IF(AND(שבוע_בדילוג[[#This Row],[הווסת פעיל?]]&lt;&gt;"",B1511=1),שבוע_בדילוג[[#This Row],[CycleNumber]],"")</f>
        <v/>
      </c>
      <c r="AF1510" s="1" t="str">
        <f>IF(AND(שבוע_בדילוג[[#This Row],[הווסת פעיל?]]&lt;&gt;"",Y1509=""),שבוע_בדילוג[[#This Row],[CycleNumber]],"")</f>
        <v/>
      </c>
      <c r="AG1510" s="1" t="str">
        <f>IF(B1511=1,"",IF(שבוע_בדילוג[[#This Row],[הווסת פעיל?]]=1,IF(שבוע_בדילוג[[#This Row],[וסת קבוע אחרון]]=F1511,1,0),""))</f>
        <v/>
      </c>
      <c r="AH1510" s="1" t="str">
        <f>IF(B1511=1,"",IF(שבוע_בדילוג[[#This Row],[הווסת פעיל?]]=1,IF(OR(שבוע_בדילוג[[#This Row],[וסת קבוע אחרון]]=F1511,F1511=שבוע_בדילוג[[#This Row],[LengthofCycle]]),1,0),""))</f>
        <v/>
      </c>
      <c r="AI1510" s="1" t="str">
        <f>IF(B1511=1,"",IF(שבוע_בדילוג[[#This Row],[הווסת פעיל?]]=1,IF(OR(שבוע_בדילוג[[#This Row],[וסת קבוע אחרון]]=F1511,F1511=שבוע_בדילוג[[#This Row],[LengthofCycle]],AND(שבוע_בדילוג[[#This Row],[LengthofCycle]]&lt;&gt;שבוע_בדילוג[[#This Row],[וסת קבוע אחרון]],OR(F1511=28,F1511=29))),1,0),""))</f>
        <v/>
      </c>
      <c r="AJ1510" s="1" t="str">
        <f>IF(AND(שבוע_בדילוג[[#This Row],[הווסת פעיל?]]=1,B1511=1),1,"")</f>
        <v/>
      </c>
      <c r="AK1510" s="4">
        <f>IF(AND(שבוע_בדילוג[[#This Row],[הווסת פעיל?]]&lt;&gt;1,B1511&lt;&gt;1,B1511&lt;&gt;""),IF(שבוע_בדילוג[[#This Row],[LengthofCycle]]=F1511,1,0),"")</f>
        <v>0</v>
      </c>
      <c r="AL1510" s="4">
        <f>IF(AND(שבוע_בדילוג[[#This Row],[הווסת פעיל?]]&lt;&gt;1,B1511&lt;&gt;1,B1511&lt;&gt;""),IF(OR(שבוע_בדילוג[[#This Row],[LengthofCycle]]=F1511,F1511=29),1,0),"")</f>
        <v>0</v>
      </c>
      <c r="AM1510" s="4">
        <f>IF(AND(שבוע_בדילוג[[#This Row],[הווסת פעיל?]]&lt;&gt;1,B1511&lt;&gt;1,B1511&lt;&gt;""),IF(OR(שבוע_בדילוג[[#This Row],[LengthofCycle]]=F1511,F1511=29,F1511=28),1,0),"")</f>
        <v>0</v>
      </c>
    </row>
    <row r="1511" spans="1:39" x14ac:dyDescent="0.25">
      <c r="A1511" s="1" t="s">
        <v>176</v>
      </c>
      <c r="B1511" s="1">
        <v>12</v>
      </c>
      <c r="C1511" s="1">
        <v>1</v>
      </c>
      <c r="D1511" s="1">
        <v>1</v>
      </c>
      <c r="E1511" s="1">
        <v>0</v>
      </c>
      <c r="F1511" s="1">
        <v>35</v>
      </c>
      <c r="H1511" s="1">
        <f>שבוע_בדילוג[[#This Row],[LengthofCycle]]+1</f>
        <v>36</v>
      </c>
      <c r="I1511" s="1" t="str">
        <f>IF(IFERROR(LOOKUP(שבוע_בדילוג[[#This Row],[ClientID]],קביעויות[השבוע בדילוג]),FALSE)=שבוע_בדילוג[[#This Row],[ClientID]],1,"")</f>
        <v/>
      </c>
      <c r="J1511" s="1" t="str">
        <f>IF(AND(שבוע_בדילוג[[#This Row],[CycleNumber]]&gt;1,OR(B1512="",שבוע_בדילוג[[#This Row],[CycleNumber]]&gt;B1510)),IF(OR(AND(שבוע_בדילוג[[#This Row],[LengthofCycle]]=29,F1510=29),AND(שבוע_בדילוג[[#This Row],[LengthofCycle]]=36,F1510=36)),1,""),"")</f>
        <v/>
      </c>
      <c r="K1511" s="1" t="str">
        <f>IF(AND(שבוע_בדילוג[[#This Row],[וסת השבוע]]=1,J1510=1,שבוע_בדילוג[[#This Row],[CycleNumber]]&gt;B1510),1,"")</f>
        <v/>
      </c>
      <c r="L1511" s="1" t="str">
        <f>IF(שבוע_בדילוג[[#This Row],[CycleNumber]]=1,"",IF(שבוע_בדילוג[[#This Row],[וסת השבוע]]=1,0,IF(L1510="","",IF(L1510=0,IF(שבוע_בדילוג[[#This Row],[LengthofCycle]]=29,0,1),IF(L1510=1,IF(שבוע_בדילוג[[#This Row],[LengthofCycle]]+F1510=29*2,0,2),IF(L1510=2,IF(שבוע_בדילוג[[#This Row],[LengthofCycle]]+F1510+F1509=29*3,0,3),""))))))</f>
        <v/>
      </c>
      <c r="M1511" s="1" t="str">
        <f>IF(שבוע_בדילוג[[#This Row],[וסת השבוע]]=1,IF(שבוע_בדילוג[[#This Row],[וסת השבוע וההפלגה ביחד]]=1,M1510+1,0),IF(AND(שבוע_בדילוג[[#This Row],[CycleNumber]]&gt;B1510,שבוע_בדילוג[[#This Row],[CycleNumber]]&gt;1),IF(שבוע_בדילוג[[#This Row],[וסת השבוע פעיל?]]&lt;&gt;"",M1510+1,""),""))</f>
        <v/>
      </c>
      <c r="N1511" s="1" t="str">
        <f>IF(שבוע_בדילוג[[#This Row],[וסת השבוע פעיל?2]]="","",IF(AND(שבוע_בדילוג[[#This Row],[וסת השבוע פעיל?]]&lt;&gt;"",שבוע_בדילוג[[#This Row],[CycleNumber]]&lt;B1512,B1512&lt;&gt;"",שבוע_בדילוג[[#This Row],[וסת השבוע פעיל?]]&lt;3),IF(L1512=0,IF(AND(שבוע_בדילוג[[#This Row],[וסת השבוע פעיל?]]&gt;0,J1512=1),0,1),0),""))</f>
        <v/>
      </c>
      <c r="O1511" s="1" t="str">
        <f t="shared" si="116"/>
        <v/>
      </c>
      <c r="P1511" s="1" t="str">
        <f>IF(AND(שבוע_בדילוג[[#This Row],[חיזוי - שבוע]]=1,K1512=1),1,"")</f>
        <v/>
      </c>
      <c r="Q1511" s="1" t="str">
        <f>IF(AND(שבוע_בדילוג[[#This Row],[וסת השבוע פעיל?]]&lt;3,OR(שבוע_בדילוג[[#This Row],[CycleNumber]]&gt;B1512,B1512="")),1,"")</f>
        <v/>
      </c>
      <c r="R1511" s="1" t="str">
        <f>IF(AND(שבוע_בדילוג[[#This Row],[חיזוי - שבוע]]&lt;&gt;"",שבוע_בדילוג[[#This Row],[וסת השבוע פעיל?2]]=""),1,"")</f>
        <v/>
      </c>
      <c r="S1511" s="1" t="str">
        <f>IF(שבוע_בדילוג[[#This Row],[האישה קבעה וסת שבוע בדילוג?]]=1,IF(שבוע_בדילוג[[#This Row],[וסת השבוע פעיל?]]&lt;3,1,0),"")</f>
        <v/>
      </c>
      <c r="T151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1" s="1">
        <f t="shared" si="117"/>
        <v>0</v>
      </c>
      <c r="V1511" s="1">
        <f t="shared" si="118"/>
        <v>0</v>
      </c>
      <c r="W1511" s="1">
        <f t="shared" si="119"/>
        <v>0</v>
      </c>
      <c r="X1511" s="1" t="str">
        <f>IF(שבוע_בדילוג[[#This Row],[3 הפלגות זהות]]="","",IF(שבוע_בדילוג[[#This Row],[3 הפלגות זהות]]=1,שבוע_בדילוג[[#This Row],[LengthofCycle]],X1510))</f>
        <v/>
      </c>
      <c r="Z1511" s="1" t="str">
        <f>IF(OR(שבוע_בדילוג[[#This Row],[הווסת פעיל?]]=0,שבוע_בדילוג[[#This Row],[הווסת פעיל?]]=""),"",SUM(Z1510,שבוע_בדילוג[[#This Row],[הווסת פעיל?]]))</f>
        <v/>
      </c>
      <c r="AA1511" s="1" t="str">
        <f>IF(AND(שבוע_בדילוג[[#This Row],[כמה מחזורים עד עקירה]]&lt;&gt;"",Z1512=""),שבוע_בדילוג[[#This Row],[כמה מחזורים עד עקירה]],"")</f>
        <v/>
      </c>
      <c r="AB1511" s="1" t="str">
        <f>IF(AND(שבוע_בדילוג[[#This Row],[הווסת פעיל?]]=1,שבוע_בדילוג[[#This Row],[וסת קבוע אחרון]]&lt;&gt;X1510),שבוע_בדילוג[[#This Row],[וסת קבוע אחרון]],"")</f>
        <v/>
      </c>
      <c r="AC1511" s="1" t="str">
        <f>IF(AND(שבוע_בדילוג[[#This Row],[הווסת פעיל?]]=1,Y1510=0,שבוע_בדילוג[[#This Row],[וסת קבוע אחרון]]=X1510),שבוע_בדילוג[[#This Row],[וסת קבוע אחרון]],"")</f>
        <v/>
      </c>
      <c r="AD1511" s="1" t="str">
        <f>IF(AND(שבוע_בדילוג[[#This Row],[הווסת פעיל?]]=1,Y1510=0,שבוע_בדילוג[[#This Row],[וסת קבוע אחרון]]&lt;&gt;X1510),1,"")</f>
        <v/>
      </c>
      <c r="AE1511" s="1" t="str">
        <f>IF(AND(שבוע_בדילוג[[#This Row],[הווסת פעיל?]]&lt;&gt;"",B1512=1),שבוע_בדילוג[[#This Row],[CycleNumber]],"")</f>
        <v/>
      </c>
      <c r="AF1511" s="1" t="str">
        <f>IF(AND(שבוע_בדילוג[[#This Row],[הווסת פעיל?]]&lt;&gt;"",Y1510=""),שבוע_בדילוג[[#This Row],[CycleNumber]],"")</f>
        <v/>
      </c>
      <c r="AG1511" s="1" t="str">
        <f>IF(B1512=1,"",IF(שבוע_בדילוג[[#This Row],[הווסת פעיל?]]=1,IF(שבוע_בדילוג[[#This Row],[וסת קבוע אחרון]]=F1512,1,0),""))</f>
        <v/>
      </c>
      <c r="AH1511" s="1" t="str">
        <f>IF(B1512=1,"",IF(שבוע_בדילוג[[#This Row],[הווסת פעיל?]]=1,IF(OR(שבוע_בדילוג[[#This Row],[וסת קבוע אחרון]]=F1512,F1512=שבוע_בדילוג[[#This Row],[LengthofCycle]]),1,0),""))</f>
        <v/>
      </c>
      <c r="AI1511" s="1" t="str">
        <f>IF(B1512=1,"",IF(שבוע_בדילוג[[#This Row],[הווסת פעיל?]]=1,IF(OR(שבוע_בדילוג[[#This Row],[וסת קבוע אחרון]]=F1512,F1512=שבוע_בדילוג[[#This Row],[LengthofCycle]],AND(שבוע_בדילוג[[#This Row],[LengthofCycle]]&lt;&gt;שבוע_בדילוג[[#This Row],[וסת קבוע אחרון]],OR(F1512=28,F1512=29))),1,0),""))</f>
        <v/>
      </c>
      <c r="AJ1511" s="1" t="str">
        <f>IF(AND(שבוע_בדילוג[[#This Row],[הווסת פעיל?]]=1,B1512=1),1,"")</f>
        <v/>
      </c>
      <c r="AK1511" s="4" t="str">
        <f>IF(AND(שבוע_בדילוג[[#This Row],[הווסת פעיל?]]&lt;&gt;1,B1512&lt;&gt;1,B1512&lt;&gt;""),IF(שבוע_בדילוג[[#This Row],[LengthofCycle]]=F1512,1,0),"")</f>
        <v/>
      </c>
      <c r="AL1511" s="4" t="str">
        <f>IF(AND(שבוע_בדילוג[[#This Row],[הווסת פעיל?]]&lt;&gt;1,B1512&lt;&gt;1,B1512&lt;&gt;""),IF(OR(שבוע_בדילוג[[#This Row],[LengthofCycle]]=F1512,F1512=29),1,0),"")</f>
        <v/>
      </c>
      <c r="AM1511" s="4" t="str">
        <f>IF(AND(שבוע_בדילוג[[#This Row],[הווסת פעיל?]]&lt;&gt;1,B1512&lt;&gt;1,B1512&lt;&gt;""),IF(OR(שבוע_בדילוג[[#This Row],[LengthofCycle]]=F1512,F1512=29,F1512=28),1,0),"")</f>
        <v/>
      </c>
    </row>
    <row r="1512" spans="1:39" x14ac:dyDescent="0.25">
      <c r="A1512" s="1" t="s">
        <v>177</v>
      </c>
      <c r="B1512" s="1">
        <v>1</v>
      </c>
      <c r="C1512" s="1">
        <v>0</v>
      </c>
      <c r="D1512" s="1">
        <v>1</v>
      </c>
      <c r="E1512" s="1">
        <v>0</v>
      </c>
      <c r="F1512" s="1">
        <v>35</v>
      </c>
      <c r="H1512" s="1">
        <f>שבוע_בדילוג[[#This Row],[LengthofCycle]]+1</f>
        <v>36</v>
      </c>
      <c r="I1512" s="1">
        <f>IF(IFERROR(LOOKUP(שבוע_בדילוג[[#This Row],[ClientID]],קביעויות[השבוע בדילוג]),FALSE)=שבוע_בדילוג[[#This Row],[ClientID]],1,"")</f>
        <v>1</v>
      </c>
      <c r="J1512" s="1" t="str">
        <f>IF(AND(שבוע_בדילוג[[#This Row],[CycleNumber]]&gt;1,OR(B1513="",שבוע_בדילוג[[#This Row],[CycleNumber]]&gt;B1511)),IF(OR(AND(שבוע_בדילוג[[#This Row],[LengthofCycle]]=29,F1511=29),AND(שבוע_בדילוג[[#This Row],[LengthofCycle]]=36,F1511=36)),1,""),"")</f>
        <v/>
      </c>
      <c r="K1512" s="1" t="str">
        <f>IF(AND(שבוע_בדילוג[[#This Row],[וסת השבוע]]=1,J1511=1,שבוע_בדילוג[[#This Row],[CycleNumber]]&gt;B1511),1,"")</f>
        <v/>
      </c>
      <c r="L1512" s="1" t="str">
        <f>IF(שבוע_בדילוג[[#This Row],[CycleNumber]]=1,"",IF(שבוע_בדילוג[[#This Row],[וסת השבוע]]=1,0,IF(L1511="","",IF(L1511=0,IF(שבוע_בדילוג[[#This Row],[LengthofCycle]]=29,0,1),IF(L1511=1,IF(שבוע_בדילוג[[#This Row],[LengthofCycle]]+F1511=29*2,0,2),IF(L1511=2,IF(שבוע_בדילוג[[#This Row],[LengthofCycle]]+F1511+F1510=29*3,0,3),""))))))</f>
        <v/>
      </c>
      <c r="M1512" s="1" t="str">
        <f>IF(שבוע_בדילוג[[#This Row],[וסת השבוע]]=1,IF(שבוע_בדילוג[[#This Row],[וסת השבוע וההפלגה ביחד]]=1,M1511+1,0),IF(AND(שבוע_בדילוג[[#This Row],[CycleNumber]]&gt;B1511,שבוע_בדילוג[[#This Row],[CycleNumber]]&gt;1),IF(שבוע_בדילוג[[#This Row],[וסת השבוע פעיל?]]&lt;&gt;"",M1511+1,""),""))</f>
        <v/>
      </c>
      <c r="N1512" s="1" t="str">
        <f>IF(שבוע_בדילוג[[#This Row],[וסת השבוע פעיל?2]]="","",IF(AND(שבוע_בדילוג[[#This Row],[וסת השבוע פעיל?]]&lt;&gt;"",שבוע_בדילוג[[#This Row],[CycleNumber]]&lt;B1513,B1513&lt;&gt;"",שבוע_בדילוג[[#This Row],[וסת השבוע פעיל?]]&lt;3),IF(L1513=0,IF(AND(שבוע_בדילוג[[#This Row],[וסת השבוע פעיל?]]&gt;0,J1513=1),0,1),0),""))</f>
        <v/>
      </c>
      <c r="O1512" s="1" t="str">
        <f t="shared" si="116"/>
        <v/>
      </c>
      <c r="P1512" s="1" t="str">
        <f>IF(AND(שבוע_בדילוג[[#This Row],[חיזוי - שבוע]]=1,K1513=1),1,"")</f>
        <v/>
      </c>
      <c r="Q1512" s="1" t="str">
        <f>IF(AND(שבוע_בדילוג[[#This Row],[וסת השבוע פעיל?]]&lt;3,OR(שבוע_בדילוג[[#This Row],[CycleNumber]]&gt;B1513,B1513="")),1,"")</f>
        <v/>
      </c>
      <c r="R1512" s="1" t="str">
        <f>IF(AND(שבוע_בדילוג[[#This Row],[חיזוי - שבוע]]&lt;&gt;"",שבוע_בדילוג[[#This Row],[וסת השבוע פעיל?2]]=""),1,"")</f>
        <v/>
      </c>
      <c r="S1512" s="1">
        <f>IF(שבוע_בדילוג[[#This Row],[האישה קבעה וסת שבוע בדילוג?]]=1,IF(שבוע_בדילוג[[#This Row],[וסת השבוע פעיל?]]&lt;3,1,0),"")</f>
        <v>0</v>
      </c>
      <c r="T151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2" s="1" t="str">
        <f t="shared" si="117"/>
        <v/>
      </c>
      <c r="V1512" s="1" t="str">
        <f t="shared" si="118"/>
        <v/>
      </c>
      <c r="W1512" s="1" t="str">
        <f t="shared" si="119"/>
        <v/>
      </c>
      <c r="X1512" s="1" t="str">
        <f>IF(שבוע_בדילוג[[#This Row],[3 הפלגות זהות]]="","",IF(שבוע_בדילוג[[#This Row],[3 הפלגות זהות]]=1,שבוע_בדילוג[[#This Row],[LengthofCycle]],X1511))</f>
        <v/>
      </c>
      <c r="Y1512" s="1" t="str">
        <f>IF(שבוע_בדילוג[[#This Row],[וסת קבוע אחרון]]="","",IF(OR(שבוע_בדילוג[[#This Row],[LengthofCycle]]=שבוע_בדילוג[[#This Row],[וסת קבוע אחרון]],F1511=שבוע_בדילוג[[#This Row],[וסת קבוע אחרון]],F1510=שבוע_בדילוג[[#This Row],[וסת קבוע אחרון]]),1,0))</f>
        <v/>
      </c>
      <c r="Z1512" s="1" t="str">
        <f>IF(OR(שבוע_בדילוג[[#This Row],[הווסת פעיל?]]=0,שבוע_בדילוג[[#This Row],[הווסת פעיל?]]=""),"",SUM(Z1511,שבוע_בדילוג[[#This Row],[הווסת פעיל?]]))</f>
        <v/>
      </c>
      <c r="AA1512" s="1" t="str">
        <f>IF(AND(שבוע_בדילוג[[#This Row],[כמה מחזורים עד עקירה]]&lt;&gt;"",Z1513=""),שבוע_בדילוג[[#This Row],[כמה מחזורים עד עקירה]],"")</f>
        <v/>
      </c>
      <c r="AB1512" s="1" t="str">
        <f>IF(AND(שבוע_בדילוג[[#This Row],[הווסת פעיל?]]=1,שבוע_בדילוג[[#This Row],[וסת קבוע אחרון]]&lt;&gt;X1511),שבוע_בדילוג[[#This Row],[וסת קבוע אחרון]],"")</f>
        <v/>
      </c>
      <c r="AC1512" s="1" t="str">
        <f>IF(AND(שבוע_בדילוג[[#This Row],[הווסת פעיל?]]=1,Y1511=0,שבוע_בדילוג[[#This Row],[וסת קבוע אחרון]]=X1511),שבוע_בדילוג[[#This Row],[וסת קבוע אחרון]],"")</f>
        <v/>
      </c>
      <c r="AD1512" s="1" t="str">
        <f>IF(AND(שבוע_בדילוג[[#This Row],[הווסת פעיל?]]=1,Y1511=0,שבוע_בדילוג[[#This Row],[וסת קבוע אחרון]]&lt;&gt;X1511),1,"")</f>
        <v/>
      </c>
      <c r="AE1512" s="1" t="str">
        <f>IF(AND(שבוע_בדילוג[[#This Row],[הווסת פעיל?]]&lt;&gt;"",B1513=1),שבוע_בדילוג[[#This Row],[CycleNumber]],"")</f>
        <v/>
      </c>
      <c r="AF1512" s="1" t="str">
        <f>IF(AND(שבוע_בדילוג[[#This Row],[הווסת פעיל?]]&lt;&gt;"",Y1511=""),שבוע_בדילוג[[#This Row],[CycleNumber]],"")</f>
        <v/>
      </c>
      <c r="AG1512" s="1" t="str">
        <f>IF(B1513=1,"",IF(שבוע_בדילוג[[#This Row],[הווסת פעיל?]]=1,IF(שבוע_בדילוג[[#This Row],[וסת קבוע אחרון]]=F1513,1,0),""))</f>
        <v/>
      </c>
      <c r="AH1512" s="1" t="str">
        <f>IF(B1513=1,"",IF(שבוע_בדילוג[[#This Row],[הווסת פעיל?]]=1,IF(OR(שבוע_בדילוג[[#This Row],[וסת קבוע אחרון]]=F1513,F1513=שבוע_בדילוג[[#This Row],[LengthofCycle]]),1,0),""))</f>
        <v/>
      </c>
      <c r="AI1512" s="1" t="str">
        <f>IF(B1513=1,"",IF(שבוע_בדילוג[[#This Row],[הווסת פעיל?]]=1,IF(OR(שבוע_בדילוג[[#This Row],[וסת קבוע אחרון]]=F1513,F1513=שבוע_בדילוג[[#This Row],[LengthofCycle]],AND(שבוע_בדילוג[[#This Row],[LengthofCycle]]&lt;&gt;שבוע_בדילוג[[#This Row],[וסת קבוע אחרון]],OR(F1513=28,F1513=29))),1,0),""))</f>
        <v/>
      </c>
      <c r="AJ1512" s="1" t="str">
        <f>IF(AND(שבוע_בדילוג[[#This Row],[הווסת פעיל?]]=1,B1513=1),1,"")</f>
        <v/>
      </c>
      <c r="AK1512" s="4">
        <f>IF(AND(שבוע_בדילוג[[#This Row],[הווסת פעיל?]]&lt;&gt;1,B1513&lt;&gt;1,B1513&lt;&gt;""),IF(שבוע_בדילוג[[#This Row],[LengthofCycle]]=F1513,1,0),"")</f>
        <v>0</v>
      </c>
      <c r="AL1512" s="4">
        <f>IF(AND(שבוע_בדילוג[[#This Row],[הווסת פעיל?]]&lt;&gt;1,B1513&lt;&gt;1,B1513&lt;&gt;""),IF(OR(שבוע_בדילוג[[#This Row],[LengthofCycle]]=F1513,F1513=29),1,0),"")</f>
        <v>0</v>
      </c>
      <c r="AM1512" s="4">
        <f>IF(AND(שבוע_בדילוג[[#This Row],[הווסת פעיל?]]&lt;&gt;1,B1513&lt;&gt;1,B1513&lt;&gt;""),IF(OR(שבוע_בדילוג[[#This Row],[LengthofCycle]]=F1513,F1513=29,F1513=28),1,0),"")</f>
        <v>0</v>
      </c>
    </row>
    <row r="1513" spans="1:39" x14ac:dyDescent="0.25">
      <c r="A1513" s="1" t="s">
        <v>177</v>
      </c>
      <c r="B1513" s="1">
        <v>2</v>
      </c>
      <c r="C1513" s="1">
        <v>0</v>
      </c>
      <c r="D1513" s="1">
        <v>1</v>
      </c>
      <c r="E1513" s="1">
        <v>0</v>
      </c>
      <c r="F1513" s="1">
        <v>34</v>
      </c>
      <c r="H1513" s="1">
        <f>שבוע_בדילוג[[#This Row],[LengthofCycle]]+1</f>
        <v>35</v>
      </c>
      <c r="I1513" s="1">
        <f>IF(IFERROR(LOOKUP(שבוע_בדילוג[[#This Row],[ClientID]],קביעויות[השבוע בדילוג]),FALSE)=שבוע_בדילוג[[#This Row],[ClientID]],1,"")</f>
        <v>1</v>
      </c>
      <c r="J1513" s="1" t="str">
        <f>IF(AND(שבוע_בדילוג[[#This Row],[CycleNumber]]&gt;1,OR(B1514="",שבוע_בדילוג[[#This Row],[CycleNumber]]&gt;B1512)),IF(OR(AND(שבוע_בדילוג[[#This Row],[LengthofCycle]]=29,F1512=29),AND(שבוע_בדילוג[[#This Row],[LengthofCycle]]=36,F1512=36)),1,""),"")</f>
        <v/>
      </c>
      <c r="K1513" s="1" t="str">
        <f>IF(AND(שבוע_בדילוג[[#This Row],[וסת השבוע]]=1,J1512=1,שבוע_בדילוג[[#This Row],[CycleNumber]]&gt;B1512),1,"")</f>
        <v/>
      </c>
      <c r="L1513" s="1" t="str">
        <f>IF(שבוע_בדילוג[[#This Row],[CycleNumber]]=1,"",IF(שבוע_בדילוג[[#This Row],[וסת השבוע]]=1,0,IF(L1512="","",IF(L1512=0,IF(שבוע_בדילוג[[#This Row],[LengthofCycle]]=29,0,1),IF(L1512=1,IF(שבוע_בדילוג[[#This Row],[LengthofCycle]]+F1512=29*2,0,2),IF(L1512=2,IF(שבוע_בדילוג[[#This Row],[LengthofCycle]]+F1512+F1511=29*3,0,3),""))))))</f>
        <v/>
      </c>
      <c r="M1513" s="1" t="str">
        <f>IF(שבוע_בדילוג[[#This Row],[וסת השבוע]]=1,IF(שבוע_בדילוג[[#This Row],[וסת השבוע וההפלגה ביחד]]=1,M1512+1,0),IF(AND(שבוע_בדילוג[[#This Row],[CycleNumber]]&gt;B1512,שבוע_בדילוג[[#This Row],[CycleNumber]]&gt;1),IF(שבוע_בדילוג[[#This Row],[וסת השבוע פעיל?]]&lt;&gt;"",M1512+1,""),""))</f>
        <v/>
      </c>
      <c r="N1513" s="1" t="str">
        <f>IF(שבוע_בדילוג[[#This Row],[וסת השבוע פעיל?2]]="","",IF(AND(שבוע_בדילוג[[#This Row],[וסת השבוע פעיל?]]&lt;&gt;"",שבוע_בדילוג[[#This Row],[CycleNumber]]&lt;B1514,B1514&lt;&gt;"",שבוע_בדילוג[[#This Row],[וסת השבוע פעיל?]]&lt;3),IF(L1514=0,IF(AND(שבוע_בדילוג[[#This Row],[וסת השבוע פעיל?]]&gt;0,J1514=1),0,1),0),""))</f>
        <v/>
      </c>
      <c r="O1513" s="1" t="str">
        <f t="shared" si="116"/>
        <v/>
      </c>
      <c r="P1513" s="1" t="str">
        <f>IF(AND(שבוע_בדילוג[[#This Row],[חיזוי - שבוע]]=1,K1514=1),1,"")</f>
        <v/>
      </c>
      <c r="Q1513" s="1" t="str">
        <f>IF(AND(שבוע_בדילוג[[#This Row],[וסת השבוע פעיל?]]&lt;3,OR(שבוע_בדילוג[[#This Row],[CycleNumber]]&gt;B1514,B1514="")),1,"")</f>
        <v/>
      </c>
      <c r="R1513" s="1" t="str">
        <f>IF(AND(שבוע_בדילוג[[#This Row],[חיזוי - שבוע]]&lt;&gt;"",שבוע_בדילוג[[#This Row],[וסת השבוע פעיל?2]]=""),1,"")</f>
        <v/>
      </c>
      <c r="S1513" s="1">
        <f>IF(שבוע_בדילוג[[#This Row],[האישה קבעה וסת שבוע בדילוג?]]=1,IF(שבוע_בדילוג[[#This Row],[וסת השבוע פעיל?]]&lt;3,1,0),"")</f>
        <v>0</v>
      </c>
      <c r="T151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3" s="1" t="str">
        <f t="shared" si="117"/>
        <v/>
      </c>
      <c r="V1513" s="1" t="str">
        <f t="shared" si="118"/>
        <v/>
      </c>
      <c r="W1513" s="1" t="str">
        <f t="shared" si="119"/>
        <v/>
      </c>
      <c r="X1513" s="1" t="str">
        <f>IF(שבוע_בדילוג[[#This Row],[3 הפלגות זהות]]="","",IF(שבוע_בדילוג[[#This Row],[3 הפלגות זהות]]=1,שבוע_בדילוג[[#This Row],[LengthofCycle]],X1512))</f>
        <v/>
      </c>
      <c r="Y1513" s="1" t="str">
        <f>IF(שבוע_בדילוג[[#This Row],[וסת קבוע אחרון]]="","",IF(OR(שבוע_בדילוג[[#This Row],[LengthofCycle]]=שבוע_בדילוג[[#This Row],[וסת קבוע אחרון]],F1512=שבוע_בדילוג[[#This Row],[וסת קבוע אחרון]],F1511=שבוע_בדילוג[[#This Row],[וסת קבוע אחרון]]),1,0))</f>
        <v/>
      </c>
      <c r="Z1513" s="1" t="str">
        <f>IF(OR(שבוע_בדילוג[[#This Row],[הווסת פעיל?]]=0,שבוע_בדילוג[[#This Row],[הווסת פעיל?]]=""),"",SUM(Z1512,שבוע_בדילוג[[#This Row],[הווסת פעיל?]]))</f>
        <v/>
      </c>
      <c r="AA1513" s="1" t="str">
        <f>IF(AND(שבוע_בדילוג[[#This Row],[כמה מחזורים עד עקירה]]&lt;&gt;"",Z1514=""),שבוע_בדילוג[[#This Row],[כמה מחזורים עד עקירה]],"")</f>
        <v/>
      </c>
      <c r="AB1513" s="1" t="str">
        <f>IF(AND(שבוע_בדילוג[[#This Row],[הווסת פעיל?]]=1,שבוע_בדילוג[[#This Row],[וסת קבוע אחרון]]&lt;&gt;X1512),שבוע_בדילוג[[#This Row],[וסת קבוע אחרון]],"")</f>
        <v/>
      </c>
      <c r="AC1513" s="1" t="str">
        <f>IF(AND(שבוע_בדילוג[[#This Row],[הווסת פעיל?]]=1,Y1512=0,שבוע_בדילוג[[#This Row],[וסת קבוע אחרון]]=X1512),שבוע_בדילוג[[#This Row],[וסת קבוע אחרון]],"")</f>
        <v/>
      </c>
      <c r="AD1513" s="1" t="str">
        <f>IF(AND(שבוע_בדילוג[[#This Row],[הווסת פעיל?]]=1,Y1512=0,שבוע_בדילוג[[#This Row],[וסת קבוע אחרון]]&lt;&gt;X1512),1,"")</f>
        <v/>
      </c>
      <c r="AE1513" s="1" t="str">
        <f>IF(AND(שבוע_בדילוג[[#This Row],[הווסת פעיל?]]&lt;&gt;"",B1514=1),שבוע_בדילוג[[#This Row],[CycleNumber]],"")</f>
        <v/>
      </c>
      <c r="AF1513" s="1" t="str">
        <f>IF(AND(שבוע_בדילוג[[#This Row],[הווסת פעיל?]]&lt;&gt;"",Y1512=""),שבוע_בדילוג[[#This Row],[CycleNumber]],"")</f>
        <v/>
      </c>
      <c r="AG1513" s="1" t="str">
        <f>IF(B1514=1,"",IF(שבוע_בדילוג[[#This Row],[הווסת פעיל?]]=1,IF(שבוע_בדילוג[[#This Row],[וסת קבוע אחרון]]=F1514,1,0),""))</f>
        <v/>
      </c>
      <c r="AH1513" s="1" t="str">
        <f>IF(B1514=1,"",IF(שבוע_בדילוג[[#This Row],[הווסת פעיל?]]=1,IF(OR(שבוע_בדילוג[[#This Row],[וסת קבוע אחרון]]=F1514,F1514=שבוע_בדילוג[[#This Row],[LengthofCycle]]),1,0),""))</f>
        <v/>
      </c>
      <c r="AI1513" s="1" t="str">
        <f>IF(B1514=1,"",IF(שבוע_בדילוג[[#This Row],[הווסת פעיל?]]=1,IF(OR(שבוע_בדילוג[[#This Row],[וסת קבוע אחרון]]=F1514,F1514=שבוע_בדילוג[[#This Row],[LengthofCycle]],AND(שבוע_בדילוג[[#This Row],[LengthofCycle]]&lt;&gt;שבוע_בדילוג[[#This Row],[וסת קבוע אחרון]],OR(F1514=28,F1514=29))),1,0),""))</f>
        <v/>
      </c>
      <c r="AJ1513" s="1" t="str">
        <f>IF(AND(שבוע_בדילוג[[#This Row],[הווסת פעיל?]]=1,B1514=1),1,"")</f>
        <v/>
      </c>
      <c r="AK1513" s="4">
        <f>IF(AND(שבוע_בדילוג[[#This Row],[הווסת פעיל?]]&lt;&gt;1,B1514&lt;&gt;1,B1514&lt;&gt;""),IF(שבוע_בדילוג[[#This Row],[LengthofCycle]]=F1514,1,0),"")</f>
        <v>0</v>
      </c>
      <c r="AL1513" s="4">
        <f>IF(AND(שבוע_בדילוג[[#This Row],[הווסת פעיל?]]&lt;&gt;1,B1514&lt;&gt;1,B1514&lt;&gt;""),IF(OR(שבוע_בדילוג[[#This Row],[LengthofCycle]]=F1514,F1514=29),1,0),"")</f>
        <v>0</v>
      </c>
      <c r="AM1513" s="4">
        <f>IF(AND(שבוע_בדילוג[[#This Row],[הווסת פעיל?]]&lt;&gt;1,B1514&lt;&gt;1,B1514&lt;&gt;""),IF(OR(שבוע_בדילוג[[#This Row],[LengthofCycle]]=F1514,F1514=29,F1514=28),1,0),"")</f>
        <v>0</v>
      </c>
    </row>
    <row r="1514" spans="1:39" x14ac:dyDescent="0.25">
      <c r="A1514" s="1" t="s">
        <v>177</v>
      </c>
      <c r="B1514" s="1">
        <v>3</v>
      </c>
      <c r="C1514" s="1">
        <v>0</v>
      </c>
      <c r="D1514" s="1">
        <v>1</v>
      </c>
      <c r="E1514" s="1">
        <v>0</v>
      </c>
      <c r="F1514" s="1">
        <v>32</v>
      </c>
      <c r="H1514" s="1">
        <f>שבוע_בדילוג[[#This Row],[LengthofCycle]]+1</f>
        <v>33</v>
      </c>
      <c r="I1514" s="1">
        <f>IF(IFERROR(LOOKUP(שבוע_בדילוג[[#This Row],[ClientID]],קביעויות[השבוע בדילוג]),FALSE)=שבוע_בדילוג[[#This Row],[ClientID]],1,"")</f>
        <v>1</v>
      </c>
      <c r="J1514" s="1" t="str">
        <f>IF(AND(שבוע_בדילוג[[#This Row],[CycleNumber]]&gt;1,OR(B1515="",שבוע_בדילוג[[#This Row],[CycleNumber]]&gt;B1513)),IF(OR(AND(שבוע_בדילוג[[#This Row],[LengthofCycle]]=29,F1513=29),AND(שבוע_בדילוג[[#This Row],[LengthofCycle]]=36,F1513=36)),1,""),"")</f>
        <v/>
      </c>
      <c r="K1514" s="1" t="str">
        <f>IF(AND(שבוע_בדילוג[[#This Row],[וסת השבוע]]=1,J1513=1,שבוע_בדילוג[[#This Row],[CycleNumber]]&gt;B1513),1,"")</f>
        <v/>
      </c>
      <c r="L1514" s="1" t="str">
        <f>IF(שבוע_בדילוג[[#This Row],[CycleNumber]]=1,"",IF(שבוע_בדילוג[[#This Row],[וסת השבוע]]=1,0,IF(L1513="","",IF(L1513=0,IF(שבוע_בדילוג[[#This Row],[LengthofCycle]]=29,0,1),IF(L1513=1,IF(שבוע_בדילוג[[#This Row],[LengthofCycle]]+F1513=29*2,0,2),IF(L1513=2,IF(שבוע_בדילוג[[#This Row],[LengthofCycle]]+F1513+F1512=29*3,0,3),""))))))</f>
        <v/>
      </c>
      <c r="M1514" s="1" t="str">
        <f>IF(שבוע_בדילוג[[#This Row],[וסת השבוע]]=1,IF(שבוע_בדילוג[[#This Row],[וסת השבוע וההפלגה ביחד]]=1,M1513+1,0),IF(AND(שבוע_בדילוג[[#This Row],[CycleNumber]]&gt;B1513,שבוע_בדילוג[[#This Row],[CycleNumber]]&gt;1),IF(שבוע_בדילוג[[#This Row],[וסת השבוע פעיל?]]&lt;&gt;"",M1513+1,""),""))</f>
        <v/>
      </c>
      <c r="N1514" s="1" t="str">
        <f>IF(שבוע_בדילוג[[#This Row],[וסת השבוע פעיל?2]]="","",IF(AND(שבוע_בדילוג[[#This Row],[וסת השבוע פעיל?]]&lt;&gt;"",שבוע_בדילוג[[#This Row],[CycleNumber]]&lt;B1515,B1515&lt;&gt;"",שבוע_בדילוג[[#This Row],[וסת השבוע פעיל?]]&lt;3),IF(L1515=0,IF(AND(שבוע_בדילוג[[#This Row],[וסת השבוע פעיל?]]&gt;0,J1515=1),0,1),0),""))</f>
        <v/>
      </c>
      <c r="O1514" s="1" t="str">
        <f t="shared" si="116"/>
        <v/>
      </c>
      <c r="P1514" s="1" t="str">
        <f>IF(AND(שבוע_בדילוג[[#This Row],[חיזוי - שבוע]]=1,K1515=1),1,"")</f>
        <v/>
      </c>
      <c r="Q1514" s="1" t="str">
        <f>IF(AND(שבוע_בדילוג[[#This Row],[וסת השבוע פעיל?]]&lt;3,OR(שבוע_בדילוג[[#This Row],[CycleNumber]]&gt;B1515,B1515="")),1,"")</f>
        <v/>
      </c>
      <c r="R1514" s="1" t="str">
        <f>IF(AND(שבוע_בדילוג[[#This Row],[חיזוי - שבוע]]&lt;&gt;"",שבוע_בדילוג[[#This Row],[וסת השבוע פעיל?2]]=""),1,"")</f>
        <v/>
      </c>
      <c r="S1514" s="1">
        <f>IF(שבוע_בדילוג[[#This Row],[האישה קבעה וסת שבוע בדילוג?]]=1,IF(שבוע_בדילוג[[#This Row],[וסת השבוע פעיל?]]&lt;3,1,0),"")</f>
        <v>0</v>
      </c>
      <c r="T151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4" s="1">
        <f t="shared" si="117"/>
        <v>0</v>
      </c>
      <c r="V1514" s="1" t="str">
        <f t="shared" si="118"/>
        <v/>
      </c>
      <c r="W1514" s="1" t="str">
        <f t="shared" si="119"/>
        <v/>
      </c>
      <c r="X1514" s="1" t="str">
        <f>IF(שבוע_בדילוג[[#This Row],[3 הפלגות זהות]]="","",IF(שבוע_בדילוג[[#This Row],[3 הפלגות זהות]]=1,שבוע_בדילוג[[#This Row],[LengthofCycle]],X1513))</f>
        <v/>
      </c>
      <c r="Y1514" s="1" t="str">
        <f>IF(שבוע_בדילוג[[#This Row],[וסת קבוע אחרון]]="","",IF(OR(שבוע_בדילוג[[#This Row],[LengthofCycle]]=שבוע_בדילוג[[#This Row],[וסת קבוע אחרון]],F1513=שבוע_בדילוג[[#This Row],[וסת קבוע אחרון]],F1512=שבוע_בדילוג[[#This Row],[וסת קבוע אחרון]]),1,0))</f>
        <v/>
      </c>
      <c r="Z1514" s="1" t="str">
        <f>IF(OR(שבוע_בדילוג[[#This Row],[הווסת פעיל?]]=0,שבוע_בדילוג[[#This Row],[הווסת פעיל?]]=""),"",SUM(Z1513,שבוע_בדילוג[[#This Row],[הווסת פעיל?]]))</f>
        <v/>
      </c>
      <c r="AA1514" s="1" t="str">
        <f>IF(AND(שבוע_בדילוג[[#This Row],[כמה מחזורים עד עקירה]]&lt;&gt;"",Z1515=""),שבוע_בדילוג[[#This Row],[כמה מחזורים עד עקירה]],"")</f>
        <v/>
      </c>
      <c r="AB1514" s="1" t="str">
        <f>IF(AND(שבוע_בדילוג[[#This Row],[הווסת פעיל?]]=1,שבוע_בדילוג[[#This Row],[וסת קבוע אחרון]]&lt;&gt;X1513),שבוע_בדילוג[[#This Row],[וסת קבוע אחרון]],"")</f>
        <v/>
      </c>
      <c r="AC1514" s="1" t="str">
        <f>IF(AND(שבוע_בדילוג[[#This Row],[הווסת פעיל?]]=1,Y1513=0,שבוע_בדילוג[[#This Row],[וסת קבוע אחרון]]=X1513),שבוע_בדילוג[[#This Row],[וסת קבוע אחרון]],"")</f>
        <v/>
      </c>
      <c r="AD1514" s="1" t="str">
        <f>IF(AND(שבוע_בדילוג[[#This Row],[הווסת פעיל?]]=1,Y1513=0,שבוע_בדילוג[[#This Row],[וסת קבוע אחרון]]&lt;&gt;X1513),1,"")</f>
        <v/>
      </c>
      <c r="AE1514" s="1" t="str">
        <f>IF(AND(שבוע_בדילוג[[#This Row],[הווסת פעיל?]]&lt;&gt;"",B1515=1),שבוע_בדילוג[[#This Row],[CycleNumber]],"")</f>
        <v/>
      </c>
      <c r="AF1514" s="1" t="str">
        <f>IF(AND(שבוע_בדילוג[[#This Row],[הווסת פעיל?]]&lt;&gt;"",Y1513=""),שבוע_בדילוג[[#This Row],[CycleNumber]],"")</f>
        <v/>
      </c>
      <c r="AG1514" s="1" t="str">
        <f>IF(B1515=1,"",IF(שבוע_בדילוג[[#This Row],[הווסת פעיל?]]=1,IF(שבוע_בדילוג[[#This Row],[וסת קבוע אחרון]]=F1515,1,0),""))</f>
        <v/>
      </c>
      <c r="AH1514" s="1" t="str">
        <f>IF(B1515=1,"",IF(שבוע_בדילוג[[#This Row],[הווסת פעיל?]]=1,IF(OR(שבוע_בדילוג[[#This Row],[וסת קבוע אחרון]]=F1515,F1515=שבוע_בדילוג[[#This Row],[LengthofCycle]]),1,0),""))</f>
        <v/>
      </c>
      <c r="AI1514" s="1" t="str">
        <f>IF(B1515=1,"",IF(שבוע_בדילוג[[#This Row],[הווסת פעיל?]]=1,IF(OR(שבוע_בדילוג[[#This Row],[וסת קבוע אחרון]]=F1515,F1515=שבוע_בדילוג[[#This Row],[LengthofCycle]],AND(שבוע_בדילוג[[#This Row],[LengthofCycle]]&lt;&gt;שבוע_בדילוג[[#This Row],[וסת קבוע אחרון]],OR(F1515=28,F1515=29))),1,0),""))</f>
        <v/>
      </c>
      <c r="AJ1514" s="1" t="str">
        <f>IF(AND(שבוע_בדילוג[[#This Row],[הווסת פעיל?]]=1,B1515=1),1,"")</f>
        <v/>
      </c>
      <c r="AK1514" s="4">
        <f>IF(AND(שבוע_בדילוג[[#This Row],[הווסת פעיל?]]&lt;&gt;1,B1515&lt;&gt;1,B1515&lt;&gt;""),IF(שבוע_בדילוג[[#This Row],[LengthofCycle]]=F1515,1,0),"")</f>
        <v>0</v>
      </c>
      <c r="AL1514" s="4">
        <f>IF(AND(שבוע_בדילוג[[#This Row],[הווסת פעיל?]]&lt;&gt;1,B1515&lt;&gt;1,B1515&lt;&gt;""),IF(OR(שבוע_בדילוג[[#This Row],[LengthofCycle]]=F1515,F1515=29),1,0),"")</f>
        <v>1</v>
      </c>
      <c r="AM1514" s="4">
        <f>IF(AND(שבוע_בדילוג[[#This Row],[הווסת פעיל?]]&lt;&gt;1,B1515&lt;&gt;1,B1515&lt;&gt;""),IF(OR(שבוע_בדילוג[[#This Row],[LengthofCycle]]=F1515,F1515=29,F1515=28),1,0),"")</f>
        <v>1</v>
      </c>
    </row>
    <row r="1515" spans="1:39" x14ac:dyDescent="0.25">
      <c r="A1515" s="1" t="s">
        <v>177</v>
      </c>
      <c r="B1515" s="1">
        <v>4</v>
      </c>
      <c r="C1515" s="1">
        <v>0</v>
      </c>
      <c r="D1515" s="1">
        <v>1</v>
      </c>
      <c r="E1515" s="1">
        <v>0</v>
      </c>
      <c r="F1515" s="1">
        <v>29</v>
      </c>
      <c r="H1515" s="1">
        <f>שבוע_בדילוג[[#This Row],[LengthofCycle]]+1</f>
        <v>30</v>
      </c>
      <c r="I1515" s="1">
        <f>IF(IFERROR(LOOKUP(שבוע_בדילוג[[#This Row],[ClientID]],קביעויות[השבוע בדילוג]),FALSE)=שבוע_בדילוג[[#This Row],[ClientID]],1,"")</f>
        <v>1</v>
      </c>
      <c r="J1515" s="1" t="str">
        <f>IF(AND(שבוע_בדילוג[[#This Row],[CycleNumber]]&gt;1,OR(B1516="",שבוע_בדילוג[[#This Row],[CycleNumber]]&gt;B1514)),IF(OR(AND(שבוע_בדילוג[[#This Row],[LengthofCycle]]=29,F1514=29),AND(שבוע_בדילוג[[#This Row],[LengthofCycle]]=36,F1514=36)),1,""),"")</f>
        <v/>
      </c>
      <c r="K1515" s="1" t="str">
        <f>IF(AND(שבוע_בדילוג[[#This Row],[וסת השבוע]]=1,J1514=1,שבוע_בדילוג[[#This Row],[CycleNumber]]&gt;B1514),1,"")</f>
        <v/>
      </c>
      <c r="L1515" s="1" t="str">
        <f>IF(שבוע_בדילוג[[#This Row],[CycleNumber]]=1,"",IF(שבוע_בדילוג[[#This Row],[וסת השבוע]]=1,0,IF(L1514="","",IF(L1514=0,IF(שבוע_בדילוג[[#This Row],[LengthofCycle]]=29,0,1),IF(L1514=1,IF(שבוע_בדילוג[[#This Row],[LengthofCycle]]+F1514=29*2,0,2),IF(L1514=2,IF(שבוע_בדילוג[[#This Row],[LengthofCycle]]+F1514+F1513=29*3,0,3),""))))))</f>
        <v/>
      </c>
      <c r="M1515" s="1" t="str">
        <f>IF(שבוע_בדילוג[[#This Row],[וסת השבוע]]=1,IF(שבוע_בדילוג[[#This Row],[וסת השבוע וההפלגה ביחד]]=1,M1514+1,0),IF(AND(שבוע_בדילוג[[#This Row],[CycleNumber]]&gt;B1514,שבוע_בדילוג[[#This Row],[CycleNumber]]&gt;1),IF(שבוע_בדילוג[[#This Row],[וסת השבוע פעיל?]]&lt;&gt;"",M1514+1,""),""))</f>
        <v/>
      </c>
      <c r="N1515" s="1" t="str">
        <f>IF(שבוע_בדילוג[[#This Row],[וסת השבוע פעיל?2]]="","",IF(AND(שבוע_בדילוג[[#This Row],[וסת השבוע פעיל?]]&lt;&gt;"",שבוע_בדילוג[[#This Row],[CycleNumber]]&lt;B1516,B1516&lt;&gt;"",שבוע_בדילוג[[#This Row],[וסת השבוע פעיל?]]&lt;3),IF(L1516=0,IF(AND(שבוע_בדילוג[[#This Row],[וסת השבוע פעיל?]]&gt;0,J1516=1),0,1),0),""))</f>
        <v/>
      </c>
      <c r="O1515" s="1" t="str">
        <f t="shared" si="116"/>
        <v/>
      </c>
      <c r="P1515" s="1" t="str">
        <f>IF(AND(שבוע_בדילוג[[#This Row],[חיזוי - שבוע]]=1,K1516=1),1,"")</f>
        <v/>
      </c>
      <c r="Q1515" s="1" t="str">
        <f>IF(AND(שבוע_בדילוג[[#This Row],[וסת השבוע פעיל?]]&lt;3,OR(שבוע_בדילוג[[#This Row],[CycleNumber]]&gt;B1516,B1516="")),1,"")</f>
        <v/>
      </c>
      <c r="R1515" s="1" t="str">
        <f>IF(AND(שבוע_בדילוג[[#This Row],[חיזוי - שבוע]]&lt;&gt;"",שבוע_בדילוג[[#This Row],[וסת השבוע פעיל?2]]=""),1,"")</f>
        <v/>
      </c>
      <c r="S1515" s="1">
        <f>IF(שבוע_בדילוג[[#This Row],[האישה קבעה וסת שבוע בדילוג?]]=1,IF(שבוע_בדילוג[[#This Row],[וסת השבוע פעיל?]]&lt;3,1,0),"")</f>
        <v>0</v>
      </c>
      <c r="T151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5" s="1">
        <f t="shared" si="117"/>
        <v>0</v>
      </c>
      <c r="V1515" s="1">
        <f t="shared" si="118"/>
        <v>0</v>
      </c>
      <c r="W1515" s="1" t="str">
        <f t="shared" si="119"/>
        <v/>
      </c>
      <c r="X1515" s="1" t="str">
        <f>IF(שבוע_בדילוג[[#This Row],[3 הפלגות זהות]]="","",IF(שבוע_בדילוג[[#This Row],[3 הפלגות זהות]]=1,שבוע_בדילוג[[#This Row],[LengthofCycle]],X1514))</f>
        <v/>
      </c>
      <c r="Y1515" s="1" t="str">
        <f>IF(שבוע_בדילוג[[#This Row],[וסת קבוע אחרון]]="","",IF(OR(שבוע_בדילוג[[#This Row],[LengthofCycle]]=שבוע_בדילוג[[#This Row],[וסת קבוע אחרון]],F1514=שבוע_בדילוג[[#This Row],[וסת קבוע אחרון]],F1513=שבוע_בדילוג[[#This Row],[וסת קבוע אחרון]]),1,0))</f>
        <v/>
      </c>
      <c r="Z1515" s="1" t="str">
        <f>IF(OR(שבוע_בדילוג[[#This Row],[הווסת פעיל?]]=0,שבוע_בדילוג[[#This Row],[הווסת פעיל?]]=""),"",SUM(Z1514,שבוע_בדילוג[[#This Row],[הווסת פעיל?]]))</f>
        <v/>
      </c>
      <c r="AA1515" s="1" t="str">
        <f>IF(AND(שבוע_בדילוג[[#This Row],[כמה מחזורים עד עקירה]]&lt;&gt;"",Z1516=""),שבוע_בדילוג[[#This Row],[כמה מחזורים עד עקירה]],"")</f>
        <v/>
      </c>
      <c r="AB1515" s="1" t="str">
        <f>IF(AND(שבוע_בדילוג[[#This Row],[הווסת פעיל?]]=1,שבוע_בדילוג[[#This Row],[וסת קבוע אחרון]]&lt;&gt;X1514),שבוע_בדילוג[[#This Row],[וסת קבוע אחרון]],"")</f>
        <v/>
      </c>
      <c r="AC1515" s="1" t="str">
        <f>IF(AND(שבוע_בדילוג[[#This Row],[הווסת פעיל?]]=1,Y1514=0,שבוע_בדילוג[[#This Row],[וסת קבוע אחרון]]=X1514),שבוע_בדילוג[[#This Row],[וסת קבוע אחרון]],"")</f>
        <v/>
      </c>
      <c r="AD1515" s="1" t="str">
        <f>IF(AND(שבוע_בדילוג[[#This Row],[הווסת פעיל?]]=1,Y1514=0,שבוע_בדילוג[[#This Row],[וסת קבוע אחרון]]&lt;&gt;X1514),1,"")</f>
        <v/>
      </c>
      <c r="AE1515" s="1" t="str">
        <f>IF(AND(שבוע_בדילוג[[#This Row],[הווסת פעיל?]]&lt;&gt;"",B1516=1),שבוע_בדילוג[[#This Row],[CycleNumber]],"")</f>
        <v/>
      </c>
      <c r="AF1515" s="1" t="str">
        <f>IF(AND(שבוע_בדילוג[[#This Row],[הווסת פעיל?]]&lt;&gt;"",Y1514=""),שבוע_בדילוג[[#This Row],[CycleNumber]],"")</f>
        <v/>
      </c>
      <c r="AG1515" s="1" t="str">
        <f>IF(B1516=1,"",IF(שבוע_בדילוג[[#This Row],[הווסת פעיל?]]=1,IF(שבוע_בדילוג[[#This Row],[וסת קבוע אחרון]]=F1516,1,0),""))</f>
        <v/>
      </c>
      <c r="AH1515" s="1" t="str">
        <f>IF(B1516=1,"",IF(שבוע_בדילוג[[#This Row],[הווסת פעיל?]]=1,IF(OR(שבוע_בדילוג[[#This Row],[וסת קבוע אחרון]]=F1516,F1516=שבוע_בדילוג[[#This Row],[LengthofCycle]]),1,0),""))</f>
        <v/>
      </c>
      <c r="AI1515" s="1" t="str">
        <f>IF(B1516=1,"",IF(שבוע_בדילוג[[#This Row],[הווסת פעיל?]]=1,IF(OR(שבוע_בדילוג[[#This Row],[וסת קבוע אחרון]]=F1516,F1516=שבוע_בדילוג[[#This Row],[LengthofCycle]],AND(שבוע_בדילוג[[#This Row],[LengthofCycle]]&lt;&gt;שבוע_בדילוג[[#This Row],[וסת קבוע אחרון]],OR(F1516=28,F1516=29))),1,0),""))</f>
        <v/>
      </c>
      <c r="AJ1515" s="1" t="str">
        <f>IF(AND(שבוע_בדילוג[[#This Row],[הווסת פעיל?]]=1,B1516=1),1,"")</f>
        <v/>
      </c>
      <c r="AK1515" s="4">
        <f>IF(AND(שבוע_בדילוג[[#This Row],[הווסת פעיל?]]&lt;&gt;1,B1516&lt;&gt;1,B1516&lt;&gt;""),IF(שבוע_בדילוג[[#This Row],[LengthofCycle]]=F1516,1,0),"")</f>
        <v>0</v>
      </c>
      <c r="AL1515" s="4">
        <f>IF(AND(שבוע_בדילוג[[#This Row],[הווסת פעיל?]]&lt;&gt;1,B1516&lt;&gt;1,B1516&lt;&gt;""),IF(OR(שבוע_בדילוג[[#This Row],[LengthofCycle]]=F1516,F1516=29),1,0),"")</f>
        <v>0</v>
      </c>
      <c r="AM1515" s="4">
        <f>IF(AND(שבוע_בדילוג[[#This Row],[הווסת פעיל?]]&lt;&gt;1,B1516&lt;&gt;1,B1516&lt;&gt;""),IF(OR(שבוע_בדילוג[[#This Row],[LengthofCycle]]=F1516,F1516=29,F1516=28),1,0),"")</f>
        <v>0</v>
      </c>
    </row>
    <row r="1516" spans="1:39" x14ac:dyDescent="0.25">
      <c r="A1516" s="1" t="s">
        <v>177</v>
      </c>
      <c r="B1516" s="1">
        <v>5</v>
      </c>
      <c r="C1516" s="1">
        <v>0</v>
      </c>
      <c r="D1516" s="1">
        <v>1</v>
      </c>
      <c r="E1516" s="1">
        <v>0</v>
      </c>
      <c r="F1516" s="1">
        <v>31</v>
      </c>
      <c r="H1516" s="1">
        <f>שבוע_בדילוג[[#This Row],[LengthofCycle]]+1</f>
        <v>32</v>
      </c>
      <c r="I1516" s="1">
        <f>IF(IFERROR(LOOKUP(שבוע_בדילוג[[#This Row],[ClientID]],קביעויות[השבוע בדילוג]),FALSE)=שבוע_בדילוג[[#This Row],[ClientID]],1,"")</f>
        <v>1</v>
      </c>
      <c r="J1516" s="1" t="str">
        <f>IF(AND(שבוע_בדילוג[[#This Row],[CycleNumber]]&gt;1,OR(B1517="",שבוע_בדילוג[[#This Row],[CycleNumber]]&gt;B1515)),IF(OR(AND(שבוע_בדילוג[[#This Row],[LengthofCycle]]=29,F1515=29),AND(שבוע_בדילוג[[#This Row],[LengthofCycle]]=36,F1515=36)),1,""),"")</f>
        <v/>
      </c>
      <c r="K1516" s="1" t="str">
        <f>IF(AND(שבוע_בדילוג[[#This Row],[וסת השבוע]]=1,J1515=1,שבוע_בדילוג[[#This Row],[CycleNumber]]&gt;B1515),1,"")</f>
        <v/>
      </c>
      <c r="L1516" s="1" t="str">
        <f>IF(שבוע_בדילוג[[#This Row],[CycleNumber]]=1,"",IF(שבוע_בדילוג[[#This Row],[וסת השבוע]]=1,0,IF(L1515="","",IF(L1515=0,IF(שבוע_בדילוג[[#This Row],[LengthofCycle]]=29,0,1),IF(L1515=1,IF(שבוע_בדילוג[[#This Row],[LengthofCycle]]+F1515=29*2,0,2),IF(L1515=2,IF(שבוע_בדילוג[[#This Row],[LengthofCycle]]+F1515+F1514=29*3,0,3),""))))))</f>
        <v/>
      </c>
      <c r="M1516" s="1" t="str">
        <f>IF(שבוע_בדילוג[[#This Row],[וסת השבוע]]=1,IF(שבוע_בדילוג[[#This Row],[וסת השבוע וההפלגה ביחד]]=1,M1515+1,0),IF(AND(שבוע_בדילוג[[#This Row],[CycleNumber]]&gt;B1515,שבוע_בדילוג[[#This Row],[CycleNumber]]&gt;1),IF(שבוע_בדילוג[[#This Row],[וסת השבוע פעיל?]]&lt;&gt;"",M1515+1,""),""))</f>
        <v/>
      </c>
      <c r="N1516" s="1" t="str">
        <f>IF(שבוע_בדילוג[[#This Row],[וסת השבוע פעיל?2]]="","",IF(AND(שבוע_בדילוג[[#This Row],[וסת השבוע פעיל?]]&lt;&gt;"",שבוע_בדילוג[[#This Row],[CycleNumber]]&lt;B1517,B1517&lt;&gt;"",שבוע_בדילוג[[#This Row],[וסת השבוע פעיל?]]&lt;3),IF(L1517=0,IF(AND(שבוע_בדילוג[[#This Row],[וסת השבוע פעיל?]]&gt;0,J1517=1),0,1),0),""))</f>
        <v/>
      </c>
      <c r="O1516" s="1" t="str">
        <f t="shared" si="116"/>
        <v/>
      </c>
      <c r="P1516" s="1" t="str">
        <f>IF(AND(שבוע_בדילוג[[#This Row],[חיזוי - שבוע]]=1,K1517=1),1,"")</f>
        <v/>
      </c>
      <c r="Q1516" s="1" t="str">
        <f>IF(AND(שבוע_בדילוג[[#This Row],[וסת השבוע פעיל?]]&lt;3,OR(שבוע_בדילוג[[#This Row],[CycleNumber]]&gt;B1517,B1517="")),1,"")</f>
        <v/>
      </c>
      <c r="R1516" s="1" t="str">
        <f>IF(AND(שבוע_בדילוג[[#This Row],[חיזוי - שבוע]]&lt;&gt;"",שבוע_בדילוג[[#This Row],[וסת השבוע פעיל?2]]=""),1,"")</f>
        <v/>
      </c>
      <c r="S1516" s="1">
        <f>IF(שבוע_בדילוג[[#This Row],[האישה קבעה וסת שבוע בדילוג?]]=1,IF(שבוע_בדילוג[[#This Row],[וסת השבוע פעיל?]]&lt;3,1,0),"")</f>
        <v>0</v>
      </c>
      <c r="T151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6" s="1">
        <f t="shared" si="117"/>
        <v>0</v>
      </c>
      <c r="V1516" s="1">
        <f t="shared" si="118"/>
        <v>0</v>
      </c>
      <c r="W1516" s="1">
        <f t="shared" si="119"/>
        <v>0</v>
      </c>
      <c r="X1516" s="1" t="str">
        <f>IF(שבוע_בדילוג[[#This Row],[3 הפלגות זהות]]="","",IF(שבוע_בדילוג[[#This Row],[3 הפלגות זהות]]=1,שבוע_בדילוג[[#This Row],[LengthofCycle]],X1515))</f>
        <v/>
      </c>
      <c r="Y1516" s="1" t="str">
        <f>IF(שבוע_בדילוג[[#This Row],[וסת קבוע אחרון]]="","",IF(OR(שבוע_בדילוג[[#This Row],[LengthofCycle]]=שבוע_בדילוג[[#This Row],[וסת קבוע אחרון]],F1515=שבוע_בדילוג[[#This Row],[וסת קבוע אחרון]],F1514=שבוע_בדילוג[[#This Row],[וסת קבוע אחרון]]),1,0))</f>
        <v/>
      </c>
      <c r="Z1516" s="1" t="str">
        <f>IF(OR(שבוע_בדילוג[[#This Row],[הווסת פעיל?]]=0,שבוע_בדילוג[[#This Row],[הווסת פעיל?]]=""),"",SUM(Z1515,שבוע_בדילוג[[#This Row],[הווסת פעיל?]]))</f>
        <v/>
      </c>
      <c r="AA1516" s="1" t="str">
        <f>IF(AND(שבוע_בדילוג[[#This Row],[כמה מחזורים עד עקירה]]&lt;&gt;"",Z1517=""),שבוע_בדילוג[[#This Row],[כמה מחזורים עד עקירה]],"")</f>
        <v/>
      </c>
      <c r="AB1516" s="1" t="str">
        <f>IF(AND(שבוע_בדילוג[[#This Row],[הווסת פעיל?]]=1,שבוע_בדילוג[[#This Row],[וסת קבוע אחרון]]&lt;&gt;X1515),שבוע_בדילוג[[#This Row],[וסת קבוע אחרון]],"")</f>
        <v/>
      </c>
      <c r="AC1516" s="1" t="str">
        <f>IF(AND(שבוע_בדילוג[[#This Row],[הווסת פעיל?]]=1,Y1515=0,שבוע_בדילוג[[#This Row],[וסת קבוע אחרון]]=X1515),שבוע_בדילוג[[#This Row],[וסת קבוע אחרון]],"")</f>
        <v/>
      </c>
      <c r="AD1516" s="1" t="str">
        <f>IF(AND(שבוע_בדילוג[[#This Row],[הווסת פעיל?]]=1,Y1515=0,שבוע_בדילוג[[#This Row],[וסת קבוע אחרון]]&lt;&gt;X1515),1,"")</f>
        <v/>
      </c>
      <c r="AE1516" s="1" t="str">
        <f>IF(AND(שבוע_בדילוג[[#This Row],[הווסת פעיל?]]&lt;&gt;"",B1517=1),שבוע_בדילוג[[#This Row],[CycleNumber]],"")</f>
        <v/>
      </c>
      <c r="AF1516" s="1" t="str">
        <f>IF(AND(שבוע_בדילוג[[#This Row],[הווסת פעיל?]]&lt;&gt;"",Y1515=""),שבוע_בדילוג[[#This Row],[CycleNumber]],"")</f>
        <v/>
      </c>
      <c r="AG1516" s="1" t="str">
        <f>IF(B1517=1,"",IF(שבוע_בדילוג[[#This Row],[הווסת פעיל?]]=1,IF(שבוע_בדילוג[[#This Row],[וסת קבוע אחרון]]=F1517,1,0),""))</f>
        <v/>
      </c>
      <c r="AH1516" s="1" t="str">
        <f>IF(B1517=1,"",IF(שבוע_בדילוג[[#This Row],[הווסת פעיל?]]=1,IF(OR(שבוע_בדילוג[[#This Row],[וסת קבוע אחרון]]=F1517,F1517=שבוע_בדילוג[[#This Row],[LengthofCycle]]),1,0),""))</f>
        <v/>
      </c>
      <c r="AI1516" s="1" t="str">
        <f>IF(B1517=1,"",IF(שבוע_בדילוג[[#This Row],[הווסת פעיל?]]=1,IF(OR(שבוע_בדילוג[[#This Row],[וסת קבוע אחרון]]=F1517,F1517=שבוע_בדילוג[[#This Row],[LengthofCycle]],AND(שבוע_בדילוג[[#This Row],[LengthofCycle]]&lt;&gt;שבוע_בדילוג[[#This Row],[וסת קבוע אחרון]],OR(F1517=28,F1517=29))),1,0),""))</f>
        <v/>
      </c>
      <c r="AJ1516" s="1" t="str">
        <f>IF(AND(שבוע_בדילוג[[#This Row],[הווסת פעיל?]]=1,B1517=1),1,"")</f>
        <v/>
      </c>
      <c r="AK1516" s="4">
        <f>IF(AND(שבוע_בדילוג[[#This Row],[הווסת פעיל?]]&lt;&gt;1,B1517&lt;&gt;1,B1517&lt;&gt;""),IF(שבוע_בדילוג[[#This Row],[LengthofCycle]]=F1517,1,0),"")</f>
        <v>0</v>
      </c>
      <c r="AL1516" s="4">
        <f>IF(AND(שבוע_בדילוג[[#This Row],[הווסת פעיל?]]&lt;&gt;1,B1517&lt;&gt;1,B1517&lt;&gt;""),IF(OR(שבוע_בדילוג[[#This Row],[LengthofCycle]]=F1517,F1517=29),1,0),"")</f>
        <v>0</v>
      </c>
      <c r="AM1516" s="4">
        <f>IF(AND(שבוע_בדילוג[[#This Row],[הווסת פעיל?]]&lt;&gt;1,B1517&lt;&gt;1,B1517&lt;&gt;""),IF(OR(שבוע_בדילוג[[#This Row],[LengthofCycle]]=F1517,F1517=29,F1517=28),1,0),"")</f>
        <v>0</v>
      </c>
    </row>
    <row r="1517" spans="1:39" x14ac:dyDescent="0.25">
      <c r="A1517" s="1" t="s">
        <v>177</v>
      </c>
      <c r="B1517" s="1">
        <v>6</v>
      </c>
      <c r="C1517" s="1">
        <v>0</v>
      </c>
      <c r="D1517" s="1">
        <v>1</v>
      </c>
      <c r="E1517" s="1">
        <v>0</v>
      </c>
      <c r="F1517" s="1">
        <v>32</v>
      </c>
      <c r="H1517" s="1">
        <f>שבוע_בדילוג[[#This Row],[LengthofCycle]]+1</f>
        <v>33</v>
      </c>
      <c r="I1517" s="1">
        <f>IF(IFERROR(LOOKUP(שבוע_בדילוג[[#This Row],[ClientID]],קביעויות[השבוע בדילוג]),FALSE)=שבוע_בדילוג[[#This Row],[ClientID]],1,"")</f>
        <v>1</v>
      </c>
      <c r="J1517" s="1" t="str">
        <f>IF(AND(שבוע_בדילוג[[#This Row],[CycleNumber]]&gt;1,OR(B1518="",שבוע_בדילוג[[#This Row],[CycleNumber]]&gt;B1516)),IF(OR(AND(שבוע_בדילוג[[#This Row],[LengthofCycle]]=29,F1516=29),AND(שבוע_בדילוג[[#This Row],[LengthofCycle]]=36,F1516=36)),1,""),"")</f>
        <v/>
      </c>
      <c r="K1517" s="1" t="str">
        <f>IF(AND(שבוע_בדילוג[[#This Row],[וסת השבוע]]=1,J1516=1,שבוע_בדילוג[[#This Row],[CycleNumber]]&gt;B1516),1,"")</f>
        <v/>
      </c>
      <c r="L1517" s="1" t="str">
        <f>IF(שבוע_בדילוג[[#This Row],[CycleNumber]]=1,"",IF(שבוע_בדילוג[[#This Row],[וסת השבוע]]=1,0,IF(L1516="","",IF(L1516=0,IF(שבוע_בדילוג[[#This Row],[LengthofCycle]]=29,0,1),IF(L1516=1,IF(שבוע_בדילוג[[#This Row],[LengthofCycle]]+F1516=29*2,0,2),IF(L1516=2,IF(שבוע_בדילוג[[#This Row],[LengthofCycle]]+F1516+F1515=29*3,0,3),""))))))</f>
        <v/>
      </c>
      <c r="M1517" s="1" t="str">
        <f>IF(שבוע_בדילוג[[#This Row],[וסת השבוע]]=1,IF(שבוע_בדילוג[[#This Row],[וסת השבוע וההפלגה ביחד]]=1,M1516+1,0),IF(AND(שבוע_בדילוג[[#This Row],[CycleNumber]]&gt;B1516,שבוע_בדילוג[[#This Row],[CycleNumber]]&gt;1),IF(שבוע_בדילוג[[#This Row],[וסת השבוע פעיל?]]&lt;&gt;"",M1516+1,""),""))</f>
        <v/>
      </c>
      <c r="N1517" s="1" t="str">
        <f>IF(שבוע_בדילוג[[#This Row],[וסת השבוע פעיל?2]]="","",IF(AND(שבוע_בדילוג[[#This Row],[וסת השבוע פעיל?]]&lt;&gt;"",שבוע_בדילוג[[#This Row],[CycleNumber]]&lt;B1518,B1518&lt;&gt;"",שבוע_בדילוג[[#This Row],[וסת השבוע פעיל?]]&lt;3),IF(L1518=0,IF(AND(שבוע_בדילוג[[#This Row],[וסת השבוע פעיל?]]&gt;0,J1518=1),0,1),0),""))</f>
        <v/>
      </c>
      <c r="O1517" s="1" t="str">
        <f t="shared" si="116"/>
        <v/>
      </c>
      <c r="P1517" s="1" t="str">
        <f>IF(AND(שבוע_בדילוג[[#This Row],[חיזוי - שבוע]]=1,K1518=1),1,"")</f>
        <v/>
      </c>
      <c r="Q1517" s="1" t="str">
        <f>IF(AND(שבוע_בדילוג[[#This Row],[וסת השבוע פעיל?]]&lt;3,OR(שבוע_בדילוג[[#This Row],[CycleNumber]]&gt;B1518,B1518="")),1,"")</f>
        <v/>
      </c>
      <c r="R1517" s="1" t="str">
        <f>IF(AND(שבוע_בדילוג[[#This Row],[חיזוי - שבוע]]&lt;&gt;"",שבוע_בדילוג[[#This Row],[וסת השבוע פעיל?2]]=""),1,"")</f>
        <v/>
      </c>
      <c r="S1517" s="1">
        <f>IF(שבוע_בדילוג[[#This Row],[האישה קבעה וסת שבוע בדילוג?]]=1,IF(שבוע_בדילוג[[#This Row],[וסת השבוע פעיל?]]&lt;3,1,0),"")</f>
        <v>0</v>
      </c>
      <c r="T151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7" s="1">
        <f t="shared" si="117"/>
        <v>0</v>
      </c>
      <c r="V1517" s="1">
        <f t="shared" si="118"/>
        <v>0</v>
      </c>
      <c r="W1517" s="1">
        <f t="shared" si="119"/>
        <v>0</v>
      </c>
      <c r="X1517" s="1" t="str">
        <f>IF(שבוע_בדילוג[[#This Row],[3 הפלגות זהות]]="","",IF(שבוע_בדילוג[[#This Row],[3 הפלגות זהות]]=1,שבוע_בדילוג[[#This Row],[LengthofCycle]],X1516))</f>
        <v/>
      </c>
      <c r="Y1517" s="1" t="str">
        <f>IF(שבוע_בדילוג[[#This Row],[וסת קבוע אחרון]]="","",IF(OR(שבוע_בדילוג[[#This Row],[LengthofCycle]]=שבוע_בדילוג[[#This Row],[וסת קבוע אחרון]],F1516=שבוע_בדילוג[[#This Row],[וסת קבוע אחרון]],F1515=שבוע_בדילוג[[#This Row],[וסת קבוע אחרון]]),1,0))</f>
        <v/>
      </c>
      <c r="Z1517" s="1" t="str">
        <f>IF(OR(שבוע_בדילוג[[#This Row],[הווסת פעיל?]]=0,שבוע_בדילוג[[#This Row],[הווסת פעיל?]]=""),"",SUM(Z1516,שבוע_בדילוג[[#This Row],[הווסת פעיל?]]))</f>
        <v/>
      </c>
      <c r="AA1517" s="1" t="str">
        <f>IF(AND(שבוע_בדילוג[[#This Row],[כמה מחזורים עד עקירה]]&lt;&gt;"",Z1518=""),שבוע_בדילוג[[#This Row],[כמה מחזורים עד עקירה]],"")</f>
        <v/>
      </c>
      <c r="AB1517" s="1" t="str">
        <f>IF(AND(שבוע_בדילוג[[#This Row],[הווסת פעיל?]]=1,שבוע_בדילוג[[#This Row],[וסת קבוע אחרון]]&lt;&gt;X1516),שבוע_בדילוג[[#This Row],[וסת קבוע אחרון]],"")</f>
        <v/>
      </c>
      <c r="AC1517" s="1" t="str">
        <f>IF(AND(שבוע_בדילוג[[#This Row],[הווסת פעיל?]]=1,Y1516=0,שבוע_בדילוג[[#This Row],[וסת קבוע אחרון]]=X1516),שבוע_בדילוג[[#This Row],[וסת קבוע אחרון]],"")</f>
        <v/>
      </c>
      <c r="AD1517" s="1" t="str">
        <f>IF(AND(שבוע_בדילוג[[#This Row],[הווסת פעיל?]]=1,Y1516=0,שבוע_בדילוג[[#This Row],[וסת קבוע אחרון]]&lt;&gt;X1516),1,"")</f>
        <v/>
      </c>
      <c r="AE1517" s="1" t="str">
        <f>IF(AND(שבוע_בדילוג[[#This Row],[הווסת פעיל?]]&lt;&gt;"",B1518=1),שבוע_בדילוג[[#This Row],[CycleNumber]],"")</f>
        <v/>
      </c>
      <c r="AF1517" s="1" t="str">
        <f>IF(AND(שבוע_בדילוג[[#This Row],[הווסת פעיל?]]&lt;&gt;"",Y1516=""),שבוע_בדילוג[[#This Row],[CycleNumber]],"")</f>
        <v/>
      </c>
      <c r="AG1517" s="1" t="str">
        <f>IF(B1518=1,"",IF(שבוע_בדילוג[[#This Row],[הווסת פעיל?]]=1,IF(שבוע_בדילוג[[#This Row],[וסת קבוע אחרון]]=F1518,1,0),""))</f>
        <v/>
      </c>
      <c r="AH1517" s="1" t="str">
        <f>IF(B1518=1,"",IF(שבוע_בדילוג[[#This Row],[הווסת פעיל?]]=1,IF(OR(שבוע_בדילוג[[#This Row],[וסת קבוע אחרון]]=F1518,F1518=שבוע_בדילוג[[#This Row],[LengthofCycle]]),1,0),""))</f>
        <v/>
      </c>
      <c r="AI1517" s="1" t="str">
        <f>IF(B1518=1,"",IF(שבוע_בדילוג[[#This Row],[הווסת פעיל?]]=1,IF(OR(שבוע_בדילוג[[#This Row],[וסת קבוע אחרון]]=F1518,F1518=שבוע_בדילוג[[#This Row],[LengthofCycle]],AND(שבוע_בדילוג[[#This Row],[LengthofCycle]]&lt;&gt;שבוע_בדילוג[[#This Row],[וסת קבוע אחרון]],OR(F1518=28,F1518=29))),1,0),""))</f>
        <v/>
      </c>
      <c r="AJ1517" s="1" t="str">
        <f>IF(AND(שבוע_בדילוג[[#This Row],[הווסת פעיל?]]=1,B1518=1),1,"")</f>
        <v/>
      </c>
      <c r="AK1517" s="4">
        <f>IF(AND(שבוע_בדילוג[[#This Row],[הווסת פעיל?]]&lt;&gt;1,B1518&lt;&gt;1,B1518&lt;&gt;""),IF(שבוע_בדילוג[[#This Row],[LengthofCycle]]=F1518,1,0),"")</f>
        <v>0</v>
      </c>
      <c r="AL1517" s="4">
        <f>IF(AND(שבוע_בדילוג[[#This Row],[הווסת פעיל?]]&lt;&gt;1,B1518&lt;&gt;1,B1518&lt;&gt;""),IF(OR(שבוע_בדילוג[[#This Row],[LengthofCycle]]=F1518,F1518=29),1,0),"")</f>
        <v>0</v>
      </c>
      <c r="AM1517" s="4">
        <f>IF(AND(שבוע_בדילוג[[#This Row],[הווסת פעיל?]]&lt;&gt;1,B1518&lt;&gt;1,B1518&lt;&gt;""),IF(OR(שבוע_בדילוג[[#This Row],[LengthofCycle]]=F1518,F1518=29,F1518=28),1,0),"")</f>
        <v>0</v>
      </c>
    </row>
    <row r="1518" spans="1:39" x14ac:dyDescent="0.25">
      <c r="A1518" s="1" t="s">
        <v>177</v>
      </c>
      <c r="B1518" s="1">
        <v>7</v>
      </c>
      <c r="C1518" s="1">
        <v>0</v>
      </c>
      <c r="D1518" s="1">
        <v>1</v>
      </c>
      <c r="E1518" s="1">
        <v>0</v>
      </c>
      <c r="F1518" s="1">
        <v>30</v>
      </c>
      <c r="H1518" s="1">
        <f>שבוע_בדילוג[[#This Row],[LengthofCycle]]+1</f>
        <v>31</v>
      </c>
      <c r="I1518" s="1">
        <f>IF(IFERROR(LOOKUP(שבוע_בדילוג[[#This Row],[ClientID]],קביעויות[השבוע בדילוג]),FALSE)=שבוע_בדילוג[[#This Row],[ClientID]],1,"")</f>
        <v>1</v>
      </c>
      <c r="J1518" s="1" t="str">
        <f>IF(AND(שבוע_בדילוג[[#This Row],[CycleNumber]]&gt;1,OR(B1519="",שבוע_בדילוג[[#This Row],[CycleNumber]]&gt;B1517)),IF(OR(AND(שבוע_בדילוג[[#This Row],[LengthofCycle]]=29,F1517=29),AND(שבוע_בדילוג[[#This Row],[LengthofCycle]]=36,F1517=36)),1,""),"")</f>
        <v/>
      </c>
      <c r="K1518" s="1" t="str">
        <f>IF(AND(שבוע_בדילוג[[#This Row],[וסת השבוע]]=1,J1517=1,שבוע_בדילוג[[#This Row],[CycleNumber]]&gt;B1517),1,"")</f>
        <v/>
      </c>
      <c r="L1518" s="1" t="str">
        <f>IF(שבוע_בדילוג[[#This Row],[CycleNumber]]=1,"",IF(שבוע_בדילוג[[#This Row],[וסת השבוע]]=1,0,IF(L1517="","",IF(L1517=0,IF(שבוע_בדילוג[[#This Row],[LengthofCycle]]=29,0,1),IF(L1517=1,IF(שבוע_בדילוג[[#This Row],[LengthofCycle]]+F1517=29*2,0,2),IF(L1517=2,IF(שבוע_בדילוג[[#This Row],[LengthofCycle]]+F1517+F1516=29*3,0,3),""))))))</f>
        <v/>
      </c>
      <c r="M1518" s="1" t="str">
        <f>IF(שבוע_בדילוג[[#This Row],[וסת השבוע]]=1,IF(שבוע_בדילוג[[#This Row],[וסת השבוע וההפלגה ביחד]]=1,M1517+1,0),IF(AND(שבוע_בדילוג[[#This Row],[CycleNumber]]&gt;B1517,שבוע_בדילוג[[#This Row],[CycleNumber]]&gt;1),IF(שבוע_בדילוג[[#This Row],[וסת השבוע פעיל?]]&lt;&gt;"",M1517+1,""),""))</f>
        <v/>
      </c>
      <c r="N1518" s="1" t="str">
        <f>IF(שבוע_בדילוג[[#This Row],[וסת השבוע פעיל?2]]="","",IF(AND(שבוע_בדילוג[[#This Row],[וסת השבוע פעיל?]]&lt;&gt;"",שבוע_בדילוג[[#This Row],[CycleNumber]]&lt;B1519,B1519&lt;&gt;"",שבוע_בדילוג[[#This Row],[וסת השבוע פעיל?]]&lt;3),IF(L1519=0,IF(AND(שבוע_בדילוג[[#This Row],[וסת השבוע פעיל?]]&gt;0,J1519=1),0,1),0),""))</f>
        <v/>
      </c>
      <c r="O1518" s="1" t="str">
        <f t="shared" si="116"/>
        <v/>
      </c>
      <c r="P1518" s="1" t="str">
        <f>IF(AND(שבוע_בדילוג[[#This Row],[חיזוי - שבוע]]=1,K1519=1),1,"")</f>
        <v/>
      </c>
      <c r="Q1518" s="1" t="str">
        <f>IF(AND(שבוע_בדילוג[[#This Row],[וסת השבוע פעיל?]]&lt;3,OR(שבוע_בדילוג[[#This Row],[CycleNumber]]&gt;B1519,B1519="")),1,"")</f>
        <v/>
      </c>
      <c r="R1518" s="1" t="str">
        <f>IF(AND(שבוע_בדילוג[[#This Row],[חיזוי - שבוע]]&lt;&gt;"",שבוע_בדילוג[[#This Row],[וסת השבוע פעיל?2]]=""),1,"")</f>
        <v/>
      </c>
      <c r="S1518" s="1">
        <f>IF(שבוע_בדילוג[[#This Row],[האישה קבעה וסת שבוע בדילוג?]]=1,IF(שבוע_בדילוג[[#This Row],[וסת השבוע פעיל?]]&lt;3,1,0),"")</f>
        <v>0</v>
      </c>
      <c r="T151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8" s="1">
        <f t="shared" si="117"/>
        <v>0</v>
      </c>
      <c r="V1518" s="1">
        <f t="shared" si="118"/>
        <v>0</v>
      </c>
      <c r="W1518" s="1">
        <f t="shared" si="119"/>
        <v>0</v>
      </c>
      <c r="X1518" s="1" t="str">
        <f>IF(שבוע_בדילוג[[#This Row],[3 הפלגות זהות]]="","",IF(שבוע_בדילוג[[#This Row],[3 הפלגות זהות]]=1,שבוע_בדילוג[[#This Row],[LengthofCycle]],X1517))</f>
        <v/>
      </c>
      <c r="Y1518" s="1" t="str">
        <f>IF(שבוע_בדילוג[[#This Row],[וסת קבוע אחרון]]="","",IF(OR(שבוע_בדילוג[[#This Row],[LengthofCycle]]=שבוע_בדילוג[[#This Row],[וסת קבוע אחרון]],F1517=שבוע_בדילוג[[#This Row],[וסת קבוע אחרון]],F1516=שבוע_בדילוג[[#This Row],[וסת קבוע אחרון]]),1,0))</f>
        <v/>
      </c>
      <c r="Z1518" s="1" t="str">
        <f>IF(OR(שבוע_בדילוג[[#This Row],[הווסת פעיל?]]=0,שבוע_בדילוג[[#This Row],[הווסת פעיל?]]=""),"",SUM(Z1517,שבוע_בדילוג[[#This Row],[הווסת פעיל?]]))</f>
        <v/>
      </c>
      <c r="AA1518" s="1" t="str">
        <f>IF(AND(שבוע_בדילוג[[#This Row],[כמה מחזורים עד עקירה]]&lt;&gt;"",Z1519=""),שבוע_בדילוג[[#This Row],[כמה מחזורים עד עקירה]],"")</f>
        <v/>
      </c>
      <c r="AB1518" s="1" t="str">
        <f>IF(AND(שבוע_בדילוג[[#This Row],[הווסת פעיל?]]=1,שבוע_בדילוג[[#This Row],[וסת קבוע אחרון]]&lt;&gt;X1517),שבוע_בדילוג[[#This Row],[וסת קבוע אחרון]],"")</f>
        <v/>
      </c>
      <c r="AC1518" s="1" t="str">
        <f>IF(AND(שבוע_בדילוג[[#This Row],[הווסת פעיל?]]=1,Y1517=0,שבוע_בדילוג[[#This Row],[וסת קבוע אחרון]]=X1517),שבוע_בדילוג[[#This Row],[וסת קבוע אחרון]],"")</f>
        <v/>
      </c>
      <c r="AD1518" s="1" t="str">
        <f>IF(AND(שבוע_בדילוג[[#This Row],[הווסת פעיל?]]=1,Y1517=0,שבוע_בדילוג[[#This Row],[וסת קבוע אחרון]]&lt;&gt;X1517),1,"")</f>
        <v/>
      </c>
      <c r="AE1518" s="1" t="str">
        <f>IF(AND(שבוע_בדילוג[[#This Row],[הווסת פעיל?]]&lt;&gt;"",B1519=1),שבוע_בדילוג[[#This Row],[CycleNumber]],"")</f>
        <v/>
      </c>
      <c r="AF1518" s="1" t="str">
        <f>IF(AND(שבוע_בדילוג[[#This Row],[הווסת פעיל?]]&lt;&gt;"",Y1517=""),שבוע_בדילוג[[#This Row],[CycleNumber]],"")</f>
        <v/>
      </c>
      <c r="AG1518" s="1" t="str">
        <f>IF(B1519=1,"",IF(שבוע_בדילוג[[#This Row],[הווסת פעיל?]]=1,IF(שבוע_בדילוג[[#This Row],[וסת קבוע אחרון]]=F1519,1,0),""))</f>
        <v/>
      </c>
      <c r="AH1518" s="1" t="str">
        <f>IF(B1519=1,"",IF(שבוע_בדילוג[[#This Row],[הווסת פעיל?]]=1,IF(OR(שבוע_בדילוג[[#This Row],[וסת קבוע אחרון]]=F1519,F1519=שבוע_בדילוג[[#This Row],[LengthofCycle]]),1,0),""))</f>
        <v/>
      </c>
      <c r="AI1518" s="1" t="str">
        <f>IF(B1519=1,"",IF(שבוע_בדילוג[[#This Row],[הווסת פעיל?]]=1,IF(OR(שבוע_בדילוג[[#This Row],[וסת קבוע אחרון]]=F1519,F1519=שבוע_בדילוג[[#This Row],[LengthofCycle]],AND(שבוע_בדילוג[[#This Row],[LengthofCycle]]&lt;&gt;שבוע_בדילוג[[#This Row],[וסת קבוע אחרון]],OR(F1519=28,F1519=29))),1,0),""))</f>
        <v/>
      </c>
      <c r="AJ1518" s="1" t="str">
        <f>IF(AND(שבוע_בדילוג[[#This Row],[הווסת פעיל?]]=1,B1519=1),1,"")</f>
        <v/>
      </c>
      <c r="AK1518" s="4">
        <f>IF(AND(שבוע_בדילוג[[#This Row],[הווסת פעיל?]]&lt;&gt;1,B1519&lt;&gt;1,B1519&lt;&gt;""),IF(שבוע_בדילוג[[#This Row],[LengthofCycle]]=F1519,1,0),"")</f>
        <v>0</v>
      </c>
      <c r="AL1518" s="4">
        <f>IF(AND(שבוע_בדילוג[[#This Row],[הווסת פעיל?]]&lt;&gt;1,B1519&lt;&gt;1,B1519&lt;&gt;""),IF(OR(שבוע_בדילוג[[#This Row],[LengthofCycle]]=F1519,F1519=29),1,0),"")</f>
        <v>0</v>
      </c>
      <c r="AM1518" s="4">
        <f>IF(AND(שבוע_בדילוג[[#This Row],[הווסת פעיל?]]&lt;&gt;1,B1519&lt;&gt;1,B1519&lt;&gt;""),IF(OR(שבוע_בדילוג[[#This Row],[LengthofCycle]]=F1519,F1519=29,F1519=28),1,0),"")</f>
        <v>0</v>
      </c>
    </row>
    <row r="1519" spans="1:39" x14ac:dyDescent="0.25">
      <c r="A1519" s="1" t="s">
        <v>177</v>
      </c>
      <c r="B1519" s="1">
        <v>8</v>
      </c>
      <c r="C1519" s="1">
        <v>0</v>
      </c>
      <c r="D1519" s="1">
        <v>1</v>
      </c>
      <c r="E1519" s="1">
        <v>0</v>
      </c>
      <c r="F1519" s="1">
        <v>31</v>
      </c>
      <c r="H1519" s="1">
        <f>שבוע_בדילוג[[#This Row],[LengthofCycle]]+1</f>
        <v>32</v>
      </c>
      <c r="I1519" s="1">
        <f>IF(IFERROR(LOOKUP(שבוע_בדילוג[[#This Row],[ClientID]],קביעויות[השבוע בדילוג]),FALSE)=שבוע_בדילוג[[#This Row],[ClientID]],1,"")</f>
        <v>1</v>
      </c>
      <c r="J1519" s="1" t="str">
        <f>IF(AND(שבוע_בדילוג[[#This Row],[CycleNumber]]&gt;1,OR(B1520="",שבוע_בדילוג[[#This Row],[CycleNumber]]&gt;B1518)),IF(OR(AND(שבוע_בדילוג[[#This Row],[LengthofCycle]]=29,F1518=29),AND(שבוע_בדילוג[[#This Row],[LengthofCycle]]=36,F1518=36)),1,""),"")</f>
        <v/>
      </c>
      <c r="K1519" s="1" t="str">
        <f>IF(AND(שבוע_בדילוג[[#This Row],[וסת השבוע]]=1,J1518=1,שבוע_בדילוג[[#This Row],[CycleNumber]]&gt;B1518),1,"")</f>
        <v/>
      </c>
      <c r="L1519" s="1" t="str">
        <f>IF(שבוע_בדילוג[[#This Row],[CycleNumber]]=1,"",IF(שבוע_בדילוג[[#This Row],[וסת השבוע]]=1,0,IF(L1518="","",IF(L1518=0,IF(שבוע_בדילוג[[#This Row],[LengthofCycle]]=29,0,1),IF(L1518=1,IF(שבוע_בדילוג[[#This Row],[LengthofCycle]]+F1518=29*2,0,2),IF(L1518=2,IF(שבוע_בדילוג[[#This Row],[LengthofCycle]]+F1518+F1517=29*3,0,3),""))))))</f>
        <v/>
      </c>
      <c r="M1519" s="1" t="str">
        <f>IF(שבוע_בדילוג[[#This Row],[וסת השבוע]]=1,IF(שבוע_בדילוג[[#This Row],[וסת השבוע וההפלגה ביחד]]=1,M1518+1,0),IF(AND(שבוע_בדילוג[[#This Row],[CycleNumber]]&gt;B1518,שבוע_בדילוג[[#This Row],[CycleNumber]]&gt;1),IF(שבוע_בדילוג[[#This Row],[וסת השבוע פעיל?]]&lt;&gt;"",M1518+1,""),""))</f>
        <v/>
      </c>
      <c r="N1519" s="1" t="str">
        <f>IF(שבוע_בדילוג[[#This Row],[וסת השבוע פעיל?2]]="","",IF(AND(שבוע_בדילוג[[#This Row],[וסת השבוע פעיל?]]&lt;&gt;"",שבוע_בדילוג[[#This Row],[CycleNumber]]&lt;B1520,B1520&lt;&gt;"",שבוע_בדילוג[[#This Row],[וסת השבוע פעיל?]]&lt;3),IF(L1520=0,IF(AND(שבוע_בדילוג[[#This Row],[וסת השבוע פעיל?]]&gt;0,J1520=1),0,1),0),""))</f>
        <v/>
      </c>
      <c r="O1519" s="1" t="str">
        <f t="shared" si="116"/>
        <v/>
      </c>
      <c r="P1519" s="1" t="str">
        <f>IF(AND(שבוע_בדילוג[[#This Row],[חיזוי - שבוע]]=1,K1520=1),1,"")</f>
        <v/>
      </c>
      <c r="Q1519" s="1" t="str">
        <f>IF(AND(שבוע_בדילוג[[#This Row],[וסת השבוע פעיל?]]&lt;3,OR(שבוע_בדילוג[[#This Row],[CycleNumber]]&gt;B1520,B1520="")),1,"")</f>
        <v/>
      </c>
      <c r="R1519" s="1" t="str">
        <f>IF(AND(שבוע_בדילוג[[#This Row],[חיזוי - שבוע]]&lt;&gt;"",שבוע_בדילוג[[#This Row],[וסת השבוע פעיל?2]]=""),1,"")</f>
        <v/>
      </c>
      <c r="S1519" s="1">
        <f>IF(שבוע_בדילוג[[#This Row],[האישה קבעה וסת שבוע בדילוג?]]=1,IF(שבוע_בדילוג[[#This Row],[וסת השבוע פעיל?]]&lt;3,1,0),"")</f>
        <v>0</v>
      </c>
      <c r="T151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19" s="1">
        <f t="shared" si="117"/>
        <v>0</v>
      </c>
      <c r="V1519" s="1">
        <f t="shared" si="118"/>
        <v>0</v>
      </c>
      <c r="W1519" s="1">
        <f t="shared" si="119"/>
        <v>0</v>
      </c>
      <c r="X1519" s="1" t="str">
        <f>IF(שבוע_בדילוג[[#This Row],[3 הפלגות זהות]]="","",IF(שבוע_בדילוג[[#This Row],[3 הפלגות זהות]]=1,שבוע_בדילוג[[#This Row],[LengthofCycle]],X1518))</f>
        <v/>
      </c>
      <c r="Y1519" s="1" t="str">
        <f>IF(שבוע_בדילוג[[#This Row],[וסת קבוע אחרון]]="","",IF(OR(שבוע_בדילוג[[#This Row],[LengthofCycle]]=שבוע_בדילוג[[#This Row],[וסת קבוע אחרון]],F1518=שבוע_בדילוג[[#This Row],[וסת קבוע אחרון]],F1517=שבוע_בדילוג[[#This Row],[וסת קבוע אחרון]]),1,0))</f>
        <v/>
      </c>
      <c r="Z1519" s="1" t="str">
        <f>IF(OR(שבוע_בדילוג[[#This Row],[הווסת פעיל?]]=0,שבוע_בדילוג[[#This Row],[הווסת פעיל?]]=""),"",SUM(Z1518,שבוע_בדילוג[[#This Row],[הווסת פעיל?]]))</f>
        <v/>
      </c>
      <c r="AA1519" s="1" t="str">
        <f>IF(AND(שבוע_בדילוג[[#This Row],[כמה מחזורים עד עקירה]]&lt;&gt;"",Z1520=""),שבוע_בדילוג[[#This Row],[כמה מחזורים עד עקירה]],"")</f>
        <v/>
      </c>
      <c r="AB1519" s="1" t="str">
        <f>IF(AND(שבוע_בדילוג[[#This Row],[הווסת פעיל?]]=1,שבוע_בדילוג[[#This Row],[וסת קבוע אחרון]]&lt;&gt;X1518),שבוע_בדילוג[[#This Row],[וסת קבוע אחרון]],"")</f>
        <v/>
      </c>
      <c r="AC1519" s="1" t="str">
        <f>IF(AND(שבוע_בדילוג[[#This Row],[הווסת פעיל?]]=1,Y1518=0,שבוע_בדילוג[[#This Row],[וסת קבוע אחרון]]=X1518),שבוע_בדילוג[[#This Row],[וסת קבוע אחרון]],"")</f>
        <v/>
      </c>
      <c r="AD1519" s="1" t="str">
        <f>IF(AND(שבוע_בדילוג[[#This Row],[הווסת פעיל?]]=1,Y1518=0,שבוע_בדילוג[[#This Row],[וסת קבוע אחרון]]&lt;&gt;X1518),1,"")</f>
        <v/>
      </c>
      <c r="AE1519" s="1" t="str">
        <f>IF(AND(שבוע_בדילוג[[#This Row],[הווסת פעיל?]]&lt;&gt;"",B1520=1),שבוע_בדילוג[[#This Row],[CycleNumber]],"")</f>
        <v/>
      </c>
      <c r="AF1519" s="1" t="str">
        <f>IF(AND(שבוע_בדילוג[[#This Row],[הווסת פעיל?]]&lt;&gt;"",Y1518=""),שבוע_בדילוג[[#This Row],[CycleNumber]],"")</f>
        <v/>
      </c>
      <c r="AG1519" s="1" t="str">
        <f>IF(B1520=1,"",IF(שבוע_בדילוג[[#This Row],[הווסת פעיל?]]=1,IF(שבוע_בדילוג[[#This Row],[וסת קבוע אחרון]]=F1520,1,0),""))</f>
        <v/>
      </c>
      <c r="AH1519" s="1" t="str">
        <f>IF(B1520=1,"",IF(שבוע_בדילוג[[#This Row],[הווסת פעיל?]]=1,IF(OR(שבוע_בדילוג[[#This Row],[וסת קבוע אחרון]]=F1520,F1520=שבוע_בדילוג[[#This Row],[LengthofCycle]]),1,0),""))</f>
        <v/>
      </c>
      <c r="AI1519" s="1" t="str">
        <f>IF(B1520=1,"",IF(שבוע_בדילוג[[#This Row],[הווסת פעיל?]]=1,IF(OR(שבוע_בדילוג[[#This Row],[וסת קבוע אחרון]]=F1520,F1520=שבוע_בדילוג[[#This Row],[LengthofCycle]],AND(שבוע_בדילוג[[#This Row],[LengthofCycle]]&lt;&gt;שבוע_בדילוג[[#This Row],[וסת קבוע אחרון]],OR(F1520=28,F1520=29))),1,0),""))</f>
        <v/>
      </c>
      <c r="AJ1519" s="1" t="str">
        <f>IF(AND(שבוע_בדילוג[[#This Row],[הווסת פעיל?]]=1,B1520=1),1,"")</f>
        <v/>
      </c>
      <c r="AK1519" s="4">
        <f>IF(AND(שבוע_בדילוג[[#This Row],[הווסת פעיל?]]&lt;&gt;1,B1520&lt;&gt;1,B1520&lt;&gt;""),IF(שבוע_בדילוג[[#This Row],[LengthofCycle]]=F1520,1,0),"")</f>
        <v>0</v>
      </c>
      <c r="AL1519" s="4">
        <f>IF(AND(שבוע_בדילוג[[#This Row],[הווסת פעיל?]]&lt;&gt;1,B1520&lt;&gt;1,B1520&lt;&gt;""),IF(OR(שבוע_בדילוג[[#This Row],[LengthofCycle]]=F1520,F1520=29),1,0),"")</f>
        <v>0</v>
      </c>
      <c r="AM1519" s="4">
        <f>IF(AND(שבוע_בדילוג[[#This Row],[הווסת פעיל?]]&lt;&gt;1,B1520&lt;&gt;1,B1520&lt;&gt;""),IF(OR(שבוע_בדילוג[[#This Row],[LengthofCycle]]=F1520,F1520=29,F1520=28),1,0),"")</f>
        <v>1</v>
      </c>
    </row>
    <row r="1520" spans="1:39" x14ac:dyDescent="0.25">
      <c r="A1520" s="1" t="s">
        <v>177</v>
      </c>
      <c r="B1520" s="1">
        <v>9</v>
      </c>
      <c r="C1520" s="1">
        <v>0</v>
      </c>
      <c r="D1520" s="1">
        <v>1</v>
      </c>
      <c r="E1520" s="1">
        <v>0</v>
      </c>
      <c r="F1520" s="1">
        <v>28</v>
      </c>
      <c r="H1520" s="1">
        <f>שבוע_בדילוג[[#This Row],[LengthofCycle]]+1</f>
        <v>29</v>
      </c>
      <c r="I1520" s="1">
        <f>IF(IFERROR(LOOKUP(שבוע_בדילוג[[#This Row],[ClientID]],קביעויות[השבוע בדילוג]),FALSE)=שבוע_בדילוג[[#This Row],[ClientID]],1,"")</f>
        <v>1</v>
      </c>
      <c r="J1520" s="1" t="str">
        <f>IF(AND(שבוע_בדילוג[[#This Row],[CycleNumber]]&gt;1,OR(B1521="",שבוע_בדילוג[[#This Row],[CycleNumber]]&gt;B1519)),IF(OR(AND(שבוע_בדילוג[[#This Row],[LengthofCycle]]=29,F1519=29),AND(שבוע_בדילוג[[#This Row],[LengthofCycle]]=36,F1519=36)),1,""),"")</f>
        <v/>
      </c>
      <c r="K1520" s="1" t="str">
        <f>IF(AND(שבוע_בדילוג[[#This Row],[וסת השבוע]]=1,J1519=1,שבוע_בדילוג[[#This Row],[CycleNumber]]&gt;B1519),1,"")</f>
        <v/>
      </c>
      <c r="L1520" s="1" t="str">
        <f>IF(שבוע_בדילוג[[#This Row],[CycleNumber]]=1,"",IF(שבוע_בדילוג[[#This Row],[וסת השבוע]]=1,0,IF(L1519="","",IF(L1519=0,IF(שבוע_בדילוג[[#This Row],[LengthofCycle]]=29,0,1),IF(L1519=1,IF(שבוע_בדילוג[[#This Row],[LengthofCycle]]+F1519=29*2,0,2),IF(L1519=2,IF(שבוע_בדילוג[[#This Row],[LengthofCycle]]+F1519+F1518=29*3,0,3),""))))))</f>
        <v/>
      </c>
      <c r="M1520" s="1" t="str">
        <f>IF(שבוע_בדילוג[[#This Row],[וסת השבוע]]=1,IF(שבוע_בדילוג[[#This Row],[וסת השבוע וההפלגה ביחד]]=1,M1519+1,0),IF(AND(שבוע_בדילוג[[#This Row],[CycleNumber]]&gt;B1519,שבוע_בדילוג[[#This Row],[CycleNumber]]&gt;1),IF(שבוע_בדילוג[[#This Row],[וסת השבוע פעיל?]]&lt;&gt;"",M1519+1,""),""))</f>
        <v/>
      </c>
      <c r="N1520" s="1" t="str">
        <f>IF(שבוע_בדילוג[[#This Row],[וסת השבוע פעיל?2]]="","",IF(AND(שבוע_בדילוג[[#This Row],[וסת השבוע פעיל?]]&lt;&gt;"",שבוע_בדילוג[[#This Row],[CycleNumber]]&lt;B1521,B1521&lt;&gt;"",שבוע_בדילוג[[#This Row],[וסת השבוע פעיל?]]&lt;3),IF(L1521=0,IF(AND(שבוע_בדילוג[[#This Row],[וסת השבוע פעיל?]]&gt;0,J1521=1),0,1),0),""))</f>
        <v/>
      </c>
      <c r="O1520" s="1" t="str">
        <f t="shared" si="116"/>
        <v/>
      </c>
      <c r="P1520" s="1" t="str">
        <f>IF(AND(שבוע_בדילוג[[#This Row],[חיזוי - שבוע]]=1,K1521=1),1,"")</f>
        <v/>
      </c>
      <c r="Q1520" s="1" t="str">
        <f>IF(AND(שבוע_בדילוג[[#This Row],[וסת השבוע פעיל?]]&lt;3,OR(שבוע_בדילוג[[#This Row],[CycleNumber]]&gt;B1521,B1521="")),1,"")</f>
        <v/>
      </c>
      <c r="R1520" s="1" t="str">
        <f>IF(AND(שבוע_בדילוג[[#This Row],[חיזוי - שבוע]]&lt;&gt;"",שבוע_בדילוג[[#This Row],[וסת השבוע פעיל?2]]=""),1,"")</f>
        <v/>
      </c>
      <c r="S1520" s="1">
        <f>IF(שבוע_בדילוג[[#This Row],[האישה קבעה וסת שבוע בדילוג?]]=1,IF(שבוע_בדילוג[[#This Row],[וסת השבוע פעיל?]]&lt;3,1,0),"")</f>
        <v>0</v>
      </c>
      <c r="T152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0" s="1">
        <f t="shared" si="117"/>
        <v>0</v>
      </c>
      <c r="V1520" s="1">
        <f t="shared" si="118"/>
        <v>0</v>
      </c>
      <c r="W1520" s="1">
        <f t="shared" si="119"/>
        <v>0</v>
      </c>
      <c r="X1520" s="1" t="str">
        <f>IF(שבוע_בדילוג[[#This Row],[3 הפלגות זהות]]="","",IF(שבוע_בדילוג[[#This Row],[3 הפלגות זהות]]=1,שבוע_בדילוג[[#This Row],[LengthofCycle]],X1519))</f>
        <v/>
      </c>
      <c r="Y1520" s="1" t="str">
        <f>IF(שבוע_בדילוג[[#This Row],[וסת קבוע אחרון]]="","",IF(OR(שבוע_בדילוג[[#This Row],[LengthofCycle]]=שבוע_בדילוג[[#This Row],[וסת קבוע אחרון]],F1519=שבוע_בדילוג[[#This Row],[וסת קבוע אחרון]],F1518=שבוע_בדילוג[[#This Row],[וסת קבוע אחרון]]),1,0))</f>
        <v/>
      </c>
      <c r="Z1520" s="1" t="str">
        <f>IF(OR(שבוע_בדילוג[[#This Row],[הווסת פעיל?]]=0,שבוע_בדילוג[[#This Row],[הווסת פעיל?]]=""),"",SUM(Z1519,שבוע_בדילוג[[#This Row],[הווסת פעיל?]]))</f>
        <v/>
      </c>
      <c r="AA1520" s="1" t="str">
        <f>IF(AND(שבוע_בדילוג[[#This Row],[כמה מחזורים עד עקירה]]&lt;&gt;"",Z1521=""),שבוע_בדילוג[[#This Row],[כמה מחזורים עד עקירה]],"")</f>
        <v/>
      </c>
      <c r="AB1520" s="1" t="str">
        <f>IF(AND(שבוע_בדילוג[[#This Row],[הווסת פעיל?]]=1,שבוע_בדילוג[[#This Row],[וסת קבוע אחרון]]&lt;&gt;X1519),שבוע_בדילוג[[#This Row],[וסת קבוע אחרון]],"")</f>
        <v/>
      </c>
      <c r="AC1520" s="1" t="str">
        <f>IF(AND(שבוע_בדילוג[[#This Row],[הווסת פעיל?]]=1,Y1519=0,שבוע_בדילוג[[#This Row],[וסת קבוע אחרון]]=X1519),שבוע_בדילוג[[#This Row],[וסת קבוע אחרון]],"")</f>
        <v/>
      </c>
      <c r="AD1520" s="1" t="str">
        <f>IF(AND(שבוע_בדילוג[[#This Row],[הווסת פעיל?]]=1,Y1519=0,שבוע_בדילוג[[#This Row],[וסת קבוע אחרון]]&lt;&gt;X1519),1,"")</f>
        <v/>
      </c>
      <c r="AE1520" s="1" t="str">
        <f>IF(AND(שבוע_בדילוג[[#This Row],[הווסת פעיל?]]&lt;&gt;"",B1521=1),שבוע_בדילוג[[#This Row],[CycleNumber]],"")</f>
        <v/>
      </c>
      <c r="AF1520" s="1" t="str">
        <f>IF(AND(שבוע_בדילוג[[#This Row],[הווסת פעיל?]]&lt;&gt;"",Y1519=""),שבוע_בדילוג[[#This Row],[CycleNumber]],"")</f>
        <v/>
      </c>
      <c r="AG1520" s="1" t="str">
        <f>IF(B1521=1,"",IF(שבוע_בדילוג[[#This Row],[הווסת פעיל?]]=1,IF(שבוע_בדילוג[[#This Row],[וסת קבוע אחרון]]=F1521,1,0),""))</f>
        <v/>
      </c>
      <c r="AH1520" s="1" t="str">
        <f>IF(B1521=1,"",IF(שבוע_בדילוג[[#This Row],[הווסת פעיל?]]=1,IF(OR(שבוע_בדילוג[[#This Row],[וסת קבוע אחרון]]=F1521,F1521=שבוע_בדילוג[[#This Row],[LengthofCycle]]),1,0),""))</f>
        <v/>
      </c>
      <c r="AI1520" s="1" t="str">
        <f>IF(B1521=1,"",IF(שבוע_בדילוג[[#This Row],[הווסת פעיל?]]=1,IF(OR(שבוע_בדילוג[[#This Row],[וסת קבוע אחרון]]=F1521,F1521=שבוע_בדילוג[[#This Row],[LengthofCycle]],AND(שבוע_בדילוג[[#This Row],[LengthofCycle]]&lt;&gt;שבוע_בדילוג[[#This Row],[וסת קבוע אחרון]],OR(F1521=28,F1521=29))),1,0),""))</f>
        <v/>
      </c>
      <c r="AJ1520" s="1" t="str">
        <f>IF(AND(שבוע_בדילוג[[#This Row],[הווסת פעיל?]]=1,B1521=1),1,"")</f>
        <v/>
      </c>
      <c r="AK1520" s="4">
        <f>IF(AND(שבוע_בדילוג[[#This Row],[הווסת פעיל?]]&lt;&gt;1,B1521&lt;&gt;1,B1521&lt;&gt;""),IF(שבוע_בדילוג[[#This Row],[LengthofCycle]]=F1521,1,0),"")</f>
        <v>0</v>
      </c>
      <c r="AL1520" s="4">
        <f>IF(AND(שבוע_בדילוג[[#This Row],[הווסת פעיל?]]&lt;&gt;1,B1521&lt;&gt;1,B1521&lt;&gt;""),IF(OR(שבוע_בדילוג[[#This Row],[LengthofCycle]]=F1521,F1521=29),1,0),"")</f>
        <v>0</v>
      </c>
      <c r="AM1520" s="4">
        <f>IF(AND(שבוע_בדילוג[[#This Row],[הווסת פעיל?]]&lt;&gt;1,B1521&lt;&gt;1,B1521&lt;&gt;""),IF(OR(שבוע_בדילוג[[#This Row],[LengthofCycle]]=F1521,F1521=29,F1521=28),1,0),"")</f>
        <v>0</v>
      </c>
    </row>
    <row r="1521" spans="1:39" x14ac:dyDescent="0.25">
      <c r="A1521" s="1" t="s">
        <v>177</v>
      </c>
      <c r="B1521" s="1">
        <v>10</v>
      </c>
      <c r="C1521" s="1">
        <v>0</v>
      </c>
      <c r="D1521" s="1">
        <v>1</v>
      </c>
      <c r="E1521" s="1">
        <v>0</v>
      </c>
      <c r="F1521" s="1">
        <v>36</v>
      </c>
      <c r="H1521" s="1">
        <f>שבוע_בדילוג[[#This Row],[LengthofCycle]]+1</f>
        <v>37</v>
      </c>
      <c r="I1521" s="1">
        <f>IF(IFERROR(LOOKUP(שבוע_בדילוג[[#This Row],[ClientID]],קביעויות[השבוע בדילוג]),FALSE)=שבוע_בדילוג[[#This Row],[ClientID]],1,"")</f>
        <v>1</v>
      </c>
      <c r="J1521" s="1" t="str">
        <f>IF(AND(שבוע_בדילוג[[#This Row],[CycleNumber]]&gt;1,OR(B1522="",שבוע_בדילוג[[#This Row],[CycleNumber]]&gt;B1520)),IF(OR(AND(שבוע_בדילוג[[#This Row],[LengthofCycle]]=29,F1520=29),AND(שבוע_בדילוג[[#This Row],[LengthofCycle]]=36,F1520=36)),1,""),"")</f>
        <v/>
      </c>
      <c r="K1521" s="1" t="str">
        <f>IF(AND(שבוע_בדילוג[[#This Row],[וסת השבוע]]=1,J1520=1,שבוע_בדילוג[[#This Row],[CycleNumber]]&gt;B1520),1,"")</f>
        <v/>
      </c>
      <c r="L1521" s="1" t="str">
        <f>IF(שבוע_בדילוג[[#This Row],[CycleNumber]]=1,"",IF(שבוע_בדילוג[[#This Row],[וסת השבוע]]=1,0,IF(L1520="","",IF(L1520=0,IF(שבוע_בדילוג[[#This Row],[LengthofCycle]]=29,0,1),IF(L1520=1,IF(שבוע_בדילוג[[#This Row],[LengthofCycle]]+F1520=29*2,0,2),IF(L1520=2,IF(שבוע_בדילוג[[#This Row],[LengthofCycle]]+F1520+F1519=29*3,0,3),""))))))</f>
        <v/>
      </c>
      <c r="M1521" s="1" t="str">
        <f>IF(שבוע_בדילוג[[#This Row],[וסת השבוע]]=1,IF(שבוע_בדילוג[[#This Row],[וסת השבוע וההפלגה ביחד]]=1,M1520+1,0),IF(AND(שבוע_בדילוג[[#This Row],[CycleNumber]]&gt;B1520,שבוע_בדילוג[[#This Row],[CycleNumber]]&gt;1),IF(שבוע_בדילוג[[#This Row],[וסת השבוע פעיל?]]&lt;&gt;"",M1520+1,""),""))</f>
        <v/>
      </c>
      <c r="N1521" s="1" t="str">
        <f>IF(שבוע_בדילוג[[#This Row],[וסת השבוע פעיל?2]]="","",IF(AND(שבוע_בדילוג[[#This Row],[וסת השבוע פעיל?]]&lt;&gt;"",שבוע_בדילוג[[#This Row],[CycleNumber]]&lt;B1522,B1522&lt;&gt;"",שבוע_בדילוג[[#This Row],[וסת השבוע פעיל?]]&lt;3),IF(L1522=0,IF(AND(שבוע_בדילוג[[#This Row],[וסת השבוע פעיל?]]&gt;0,J1522=1),0,1),0),""))</f>
        <v/>
      </c>
      <c r="O1521" s="1" t="str">
        <f t="shared" si="116"/>
        <v/>
      </c>
      <c r="P1521" s="1" t="str">
        <f>IF(AND(שבוע_בדילוג[[#This Row],[חיזוי - שבוע]]=1,K1522=1),1,"")</f>
        <v/>
      </c>
      <c r="Q1521" s="1" t="str">
        <f>IF(AND(שבוע_בדילוג[[#This Row],[וסת השבוע פעיל?]]&lt;3,OR(שבוע_בדילוג[[#This Row],[CycleNumber]]&gt;B1522,B1522="")),1,"")</f>
        <v/>
      </c>
      <c r="R1521" s="1" t="str">
        <f>IF(AND(שבוע_בדילוג[[#This Row],[חיזוי - שבוע]]&lt;&gt;"",שבוע_בדילוג[[#This Row],[וסת השבוע פעיל?2]]=""),1,"")</f>
        <v/>
      </c>
      <c r="S1521" s="1">
        <f>IF(שבוע_בדילוג[[#This Row],[האישה קבעה וסת שבוע בדילוג?]]=1,IF(שבוע_בדילוג[[#This Row],[וסת השבוע פעיל?]]&lt;3,1,0),"")</f>
        <v>0</v>
      </c>
      <c r="T152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1" s="1">
        <f t="shared" si="117"/>
        <v>0</v>
      </c>
      <c r="V1521" s="1">
        <f t="shared" si="118"/>
        <v>0</v>
      </c>
      <c r="W1521" s="1">
        <f t="shared" si="119"/>
        <v>0</v>
      </c>
      <c r="X1521" s="1" t="str">
        <f>IF(שבוע_בדילוג[[#This Row],[3 הפלגות זהות]]="","",IF(שבוע_בדילוג[[#This Row],[3 הפלגות זהות]]=1,שבוע_בדילוג[[#This Row],[LengthofCycle]],X1520))</f>
        <v/>
      </c>
      <c r="Y1521" s="1" t="str">
        <f>IF(שבוע_בדילוג[[#This Row],[וסת קבוע אחרון]]="","",IF(OR(שבוע_בדילוג[[#This Row],[LengthofCycle]]=שבוע_בדילוג[[#This Row],[וסת קבוע אחרון]],F1520=שבוע_בדילוג[[#This Row],[וסת קבוע אחרון]],F1519=שבוע_בדילוג[[#This Row],[וסת קבוע אחרון]]),1,0))</f>
        <v/>
      </c>
      <c r="Z1521" s="1" t="str">
        <f>IF(OR(שבוע_בדילוג[[#This Row],[הווסת פעיל?]]=0,שבוע_בדילוג[[#This Row],[הווסת פעיל?]]=""),"",SUM(Z1520,שבוע_בדילוג[[#This Row],[הווסת פעיל?]]))</f>
        <v/>
      </c>
      <c r="AA1521" s="1" t="str">
        <f>IF(AND(שבוע_בדילוג[[#This Row],[כמה מחזורים עד עקירה]]&lt;&gt;"",Z1522=""),שבוע_בדילוג[[#This Row],[כמה מחזורים עד עקירה]],"")</f>
        <v/>
      </c>
      <c r="AB1521" s="1" t="str">
        <f>IF(AND(שבוע_בדילוג[[#This Row],[הווסת פעיל?]]=1,שבוע_בדילוג[[#This Row],[וסת קבוע אחרון]]&lt;&gt;X1520),שבוע_בדילוג[[#This Row],[וסת קבוע אחרון]],"")</f>
        <v/>
      </c>
      <c r="AC1521" s="1" t="str">
        <f>IF(AND(שבוע_בדילוג[[#This Row],[הווסת פעיל?]]=1,Y1520=0,שבוע_בדילוג[[#This Row],[וסת קבוע אחרון]]=X1520),שבוע_בדילוג[[#This Row],[וסת קבוע אחרון]],"")</f>
        <v/>
      </c>
      <c r="AD1521" s="1" t="str">
        <f>IF(AND(שבוע_בדילוג[[#This Row],[הווסת פעיל?]]=1,Y1520=0,שבוע_בדילוג[[#This Row],[וסת קבוע אחרון]]&lt;&gt;X1520),1,"")</f>
        <v/>
      </c>
      <c r="AE1521" s="1" t="str">
        <f>IF(AND(שבוע_בדילוג[[#This Row],[הווסת פעיל?]]&lt;&gt;"",B1522=1),שבוע_בדילוג[[#This Row],[CycleNumber]],"")</f>
        <v/>
      </c>
      <c r="AF1521" s="1" t="str">
        <f>IF(AND(שבוע_בדילוג[[#This Row],[הווסת פעיל?]]&lt;&gt;"",Y1520=""),שבוע_בדילוג[[#This Row],[CycleNumber]],"")</f>
        <v/>
      </c>
      <c r="AG1521" s="1" t="str">
        <f>IF(B1522=1,"",IF(שבוע_בדילוג[[#This Row],[הווסת פעיל?]]=1,IF(שבוע_בדילוג[[#This Row],[וסת קבוע אחרון]]=F1522,1,0),""))</f>
        <v/>
      </c>
      <c r="AH1521" s="1" t="str">
        <f>IF(B1522=1,"",IF(שבוע_בדילוג[[#This Row],[הווסת פעיל?]]=1,IF(OR(שבוע_בדילוג[[#This Row],[וסת קבוע אחרון]]=F1522,F1522=שבוע_בדילוג[[#This Row],[LengthofCycle]]),1,0),""))</f>
        <v/>
      </c>
      <c r="AI1521" s="1" t="str">
        <f>IF(B1522=1,"",IF(שבוע_בדילוג[[#This Row],[הווסת פעיל?]]=1,IF(OR(שבוע_בדילוג[[#This Row],[וסת קבוע אחרון]]=F1522,F1522=שבוע_בדילוג[[#This Row],[LengthofCycle]],AND(שבוע_בדילוג[[#This Row],[LengthofCycle]]&lt;&gt;שבוע_בדילוג[[#This Row],[וסת קבוע אחרון]],OR(F1522=28,F1522=29))),1,0),""))</f>
        <v/>
      </c>
      <c r="AJ1521" s="1" t="str">
        <f>IF(AND(שבוע_בדילוג[[#This Row],[הווסת פעיל?]]=1,B1522=1),1,"")</f>
        <v/>
      </c>
      <c r="AK1521" s="4">
        <f>IF(AND(שבוע_בדילוג[[#This Row],[הווסת פעיל?]]&lt;&gt;1,B1522&lt;&gt;1,B1522&lt;&gt;""),IF(שבוע_בדילוג[[#This Row],[LengthofCycle]]=F1522,1,0),"")</f>
        <v>0</v>
      </c>
      <c r="AL1521" s="4">
        <f>IF(AND(שבוע_בדילוג[[#This Row],[הווסת פעיל?]]&lt;&gt;1,B1522&lt;&gt;1,B1522&lt;&gt;""),IF(OR(שבוע_בדילוג[[#This Row],[LengthofCycle]]=F1522,F1522=29),1,0),"")</f>
        <v>0</v>
      </c>
      <c r="AM1521" s="4">
        <f>IF(AND(שבוע_בדילוג[[#This Row],[הווסת פעיל?]]&lt;&gt;1,B1522&lt;&gt;1,B1522&lt;&gt;""),IF(OR(שבוע_בדילוג[[#This Row],[LengthofCycle]]=F1522,F1522=29,F1522=28),1,0),"")</f>
        <v>0</v>
      </c>
    </row>
    <row r="1522" spans="1:39" x14ac:dyDescent="0.25">
      <c r="A1522" s="1" t="s">
        <v>177</v>
      </c>
      <c r="B1522" s="1">
        <v>11</v>
      </c>
      <c r="C1522" s="1">
        <v>0</v>
      </c>
      <c r="D1522" s="1">
        <v>1</v>
      </c>
      <c r="E1522" s="1">
        <v>0</v>
      </c>
      <c r="F1522" s="1">
        <v>30</v>
      </c>
      <c r="H1522" s="1">
        <f>שבוע_בדילוג[[#This Row],[LengthofCycle]]+1</f>
        <v>31</v>
      </c>
      <c r="I1522" s="1">
        <f>IF(IFERROR(LOOKUP(שבוע_בדילוג[[#This Row],[ClientID]],קביעויות[השבוע בדילוג]),FALSE)=שבוע_בדילוג[[#This Row],[ClientID]],1,"")</f>
        <v>1</v>
      </c>
      <c r="J1522" s="1" t="str">
        <f>IF(AND(שבוע_בדילוג[[#This Row],[CycleNumber]]&gt;1,OR(B1523="",שבוע_בדילוג[[#This Row],[CycleNumber]]&gt;B1521)),IF(OR(AND(שבוע_בדילוג[[#This Row],[LengthofCycle]]=29,F1521=29),AND(שבוע_בדילוג[[#This Row],[LengthofCycle]]=36,F1521=36)),1,""),"")</f>
        <v/>
      </c>
      <c r="K1522" s="1" t="str">
        <f>IF(AND(שבוע_בדילוג[[#This Row],[וסת השבוע]]=1,J1521=1,שבוע_בדילוג[[#This Row],[CycleNumber]]&gt;B1521),1,"")</f>
        <v/>
      </c>
      <c r="L1522" s="1" t="str">
        <f>IF(שבוע_בדילוג[[#This Row],[CycleNumber]]=1,"",IF(שבוע_בדילוג[[#This Row],[וסת השבוע]]=1,0,IF(L1521="","",IF(L1521=0,IF(שבוע_בדילוג[[#This Row],[LengthofCycle]]=29,0,1),IF(L1521=1,IF(שבוע_בדילוג[[#This Row],[LengthofCycle]]+F1521=29*2,0,2),IF(L1521=2,IF(שבוע_בדילוג[[#This Row],[LengthofCycle]]+F1521+F1520=29*3,0,3),""))))))</f>
        <v/>
      </c>
      <c r="M1522" s="1" t="str">
        <f>IF(שבוע_בדילוג[[#This Row],[וסת השבוע]]=1,IF(שבוע_בדילוג[[#This Row],[וסת השבוע וההפלגה ביחד]]=1,M1521+1,0),IF(AND(שבוע_בדילוג[[#This Row],[CycleNumber]]&gt;B1521,שבוע_בדילוג[[#This Row],[CycleNumber]]&gt;1),IF(שבוע_בדילוג[[#This Row],[וסת השבוע פעיל?]]&lt;&gt;"",M1521+1,""),""))</f>
        <v/>
      </c>
      <c r="N1522" s="1" t="str">
        <f>IF(שבוע_בדילוג[[#This Row],[וסת השבוע פעיל?2]]="","",IF(AND(שבוע_בדילוג[[#This Row],[וסת השבוע פעיל?]]&lt;&gt;"",שבוע_בדילוג[[#This Row],[CycleNumber]]&lt;B1523,B1523&lt;&gt;"",שבוע_בדילוג[[#This Row],[וסת השבוע פעיל?]]&lt;3),IF(L1523=0,IF(AND(שבוע_בדילוג[[#This Row],[וסת השבוע פעיל?]]&gt;0,J1523=1),0,1),0),""))</f>
        <v/>
      </c>
      <c r="O1522" s="1" t="str">
        <f t="shared" si="116"/>
        <v/>
      </c>
      <c r="P1522" s="1" t="str">
        <f>IF(AND(שבוע_בדילוג[[#This Row],[חיזוי - שבוע]]=1,K1523=1),1,"")</f>
        <v/>
      </c>
      <c r="Q1522" s="1" t="str">
        <f>IF(AND(שבוע_בדילוג[[#This Row],[וסת השבוע פעיל?]]&lt;3,OR(שבוע_בדילוג[[#This Row],[CycleNumber]]&gt;B1523,B1523="")),1,"")</f>
        <v/>
      </c>
      <c r="R1522" s="1" t="str">
        <f>IF(AND(שבוע_בדילוג[[#This Row],[חיזוי - שבוע]]&lt;&gt;"",שבוע_בדילוג[[#This Row],[וסת השבוע פעיל?2]]=""),1,"")</f>
        <v/>
      </c>
      <c r="S1522" s="1">
        <f>IF(שבוע_בדילוג[[#This Row],[האישה קבעה וסת שבוע בדילוג?]]=1,IF(שבוע_בדילוג[[#This Row],[וסת השבוע פעיל?]]&lt;3,1,0),"")</f>
        <v>0</v>
      </c>
      <c r="T152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2" s="1">
        <f t="shared" si="117"/>
        <v>0</v>
      </c>
      <c r="V1522" s="1">
        <f t="shared" si="118"/>
        <v>0</v>
      </c>
      <c r="W1522" s="1">
        <f t="shared" si="119"/>
        <v>0</v>
      </c>
      <c r="X1522" s="1" t="str">
        <f>IF(שבוע_בדילוג[[#This Row],[3 הפלגות זהות]]="","",IF(שבוע_בדילוג[[#This Row],[3 הפלגות זהות]]=1,שבוע_בדילוג[[#This Row],[LengthofCycle]],X1521))</f>
        <v/>
      </c>
      <c r="Y1522" s="1" t="str">
        <f>IF(שבוע_בדילוג[[#This Row],[וסת קבוע אחרון]]="","",IF(OR(שבוע_בדילוג[[#This Row],[LengthofCycle]]=שבוע_בדילוג[[#This Row],[וסת קבוע אחרון]],F1521=שבוע_בדילוג[[#This Row],[וסת קבוע אחרון]],F1520=שבוע_בדילוג[[#This Row],[וסת קבוע אחרון]]),1,0))</f>
        <v/>
      </c>
      <c r="Z1522" s="1" t="str">
        <f>IF(OR(שבוע_בדילוג[[#This Row],[הווסת פעיל?]]=0,שבוע_בדילוג[[#This Row],[הווסת פעיל?]]=""),"",SUM(Z1521,שבוע_בדילוג[[#This Row],[הווסת פעיל?]]))</f>
        <v/>
      </c>
      <c r="AA1522" s="1" t="str">
        <f>IF(AND(שבוע_בדילוג[[#This Row],[כמה מחזורים עד עקירה]]&lt;&gt;"",Z1523=""),שבוע_בדילוג[[#This Row],[כמה מחזורים עד עקירה]],"")</f>
        <v/>
      </c>
      <c r="AB1522" s="1" t="str">
        <f>IF(AND(שבוע_בדילוג[[#This Row],[הווסת פעיל?]]=1,שבוע_בדילוג[[#This Row],[וסת קבוע אחרון]]&lt;&gt;X1521),שבוע_בדילוג[[#This Row],[וסת קבוע אחרון]],"")</f>
        <v/>
      </c>
      <c r="AC1522" s="1" t="str">
        <f>IF(AND(שבוע_בדילוג[[#This Row],[הווסת פעיל?]]=1,Y1521=0,שבוע_בדילוג[[#This Row],[וסת קבוע אחרון]]=X1521),שבוע_בדילוג[[#This Row],[וסת קבוע אחרון]],"")</f>
        <v/>
      </c>
      <c r="AD1522" s="1" t="str">
        <f>IF(AND(שבוע_בדילוג[[#This Row],[הווסת פעיל?]]=1,Y1521=0,שבוע_בדילוג[[#This Row],[וסת קבוע אחרון]]&lt;&gt;X1521),1,"")</f>
        <v/>
      </c>
      <c r="AE1522" s="1" t="str">
        <f>IF(AND(שבוע_בדילוג[[#This Row],[הווסת פעיל?]]&lt;&gt;"",B1523=1),שבוע_בדילוג[[#This Row],[CycleNumber]],"")</f>
        <v/>
      </c>
      <c r="AF1522" s="1" t="str">
        <f>IF(AND(שבוע_בדילוג[[#This Row],[הווסת פעיל?]]&lt;&gt;"",Y1521=""),שבוע_בדילוג[[#This Row],[CycleNumber]],"")</f>
        <v/>
      </c>
      <c r="AG1522" s="1" t="str">
        <f>IF(B1523=1,"",IF(שבוע_בדילוג[[#This Row],[הווסת פעיל?]]=1,IF(שבוע_בדילוג[[#This Row],[וסת קבוע אחרון]]=F1523,1,0),""))</f>
        <v/>
      </c>
      <c r="AH1522" s="1" t="str">
        <f>IF(B1523=1,"",IF(שבוע_בדילוג[[#This Row],[הווסת פעיל?]]=1,IF(OR(שבוע_בדילוג[[#This Row],[וסת קבוע אחרון]]=F1523,F1523=שבוע_בדילוג[[#This Row],[LengthofCycle]]),1,0),""))</f>
        <v/>
      </c>
      <c r="AI1522" s="1" t="str">
        <f>IF(B1523=1,"",IF(שבוע_בדילוג[[#This Row],[הווסת פעיל?]]=1,IF(OR(שבוע_בדילוג[[#This Row],[וסת קבוע אחרון]]=F1523,F1523=שבוע_בדילוג[[#This Row],[LengthofCycle]],AND(שבוע_בדילוג[[#This Row],[LengthofCycle]]&lt;&gt;שבוע_בדילוג[[#This Row],[וסת קבוע אחרון]],OR(F1523=28,F1523=29))),1,0),""))</f>
        <v/>
      </c>
      <c r="AJ1522" s="1" t="str">
        <f>IF(AND(שבוע_בדילוג[[#This Row],[הווסת פעיל?]]=1,B1523=1),1,"")</f>
        <v/>
      </c>
      <c r="AK1522" s="4">
        <f>IF(AND(שבוע_בדילוג[[#This Row],[הווסת פעיל?]]&lt;&gt;1,B1523&lt;&gt;1,B1523&lt;&gt;""),IF(שבוע_בדילוג[[#This Row],[LengthofCycle]]=F1523,1,0),"")</f>
        <v>0</v>
      </c>
      <c r="AL1522" s="4">
        <f>IF(AND(שבוע_בדילוג[[#This Row],[הווסת פעיל?]]&lt;&gt;1,B1523&lt;&gt;1,B1523&lt;&gt;""),IF(OR(שבוע_בדילוג[[#This Row],[LengthofCycle]]=F1523,F1523=29),1,0),"")</f>
        <v>0</v>
      </c>
      <c r="AM1522" s="4">
        <f>IF(AND(שבוע_בדילוג[[#This Row],[הווסת פעיל?]]&lt;&gt;1,B1523&lt;&gt;1,B1523&lt;&gt;""),IF(OR(שבוע_בדילוג[[#This Row],[LengthofCycle]]=F1523,F1523=29,F1523=28),1,0),"")</f>
        <v>0</v>
      </c>
    </row>
    <row r="1523" spans="1:39" x14ac:dyDescent="0.25">
      <c r="A1523" s="1" t="s">
        <v>177</v>
      </c>
      <c r="B1523" s="1">
        <v>12</v>
      </c>
      <c r="C1523" s="1">
        <v>0</v>
      </c>
      <c r="D1523" s="1">
        <v>1</v>
      </c>
      <c r="E1523" s="1">
        <v>0</v>
      </c>
      <c r="F1523" s="1">
        <v>32</v>
      </c>
      <c r="H1523" s="1">
        <f>שבוע_בדילוג[[#This Row],[LengthofCycle]]+1</f>
        <v>33</v>
      </c>
      <c r="I1523" s="1">
        <f>IF(IFERROR(LOOKUP(שבוע_בדילוג[[#This Row],[ClientID]],קביעויות[השבוע בדילוג]),FALSE)=שבוע_בדילוג[[#This Row],[ClientID]],1,"")</f>
        <v>1</v>
      </c>
      <c r="J1523" s="1" t="str">
        <f>IF(AND(שבוע_בדילוג[[#This Row],[CycleNumber]]&gt;1,OR(B1524="",שבוע_בדילוג[[#This Row],[CycleNumber]]&gt;B1522)),IF(OR(AND(שבוע_בדילוג[[#This Row],[LengthofCycle]]=29,F1522=29),AND(שבוע_בדילוג[[#This Row],[LengthofCycle]]=36,F1522=36)),1,""),"")</f>
        <v/>
      </c>
      <c r="K1523" s="1" t="str">
        <f>IF(AND(שבוע_בדילוג[[#This Row],[וסת השבוע]]=1,J1522=1,שבוע_בדילוג[[#This Row],[CycleNumber]]&gt;B1522),1,"")</f>
        <v/>
      </c>
      <c r="L1523" s="1" t="str">
        <f>IF(שבוע_בדילוג[[#This Row],[CycleNumber]]=1,"",IF(שבוע_בדילוג[[#This Row],[וסת השבוע]]=1,0,IF(L1522="","",IF(L1522=0,IF(שבוע_בדילוג[[#This Row],[LengthofCycle]]=29,0,1),IF(L1522=1,IF(שבוע_בדילוג[[#This Row],[LengthofCycle]]+F1522=29*2,0,2),IF(L1522=2,IF(שבוע_בדילוג[[#This Row],[LengthofCycle]]+F1522+F1521=29*3,0,3),""))))))</f>
        <v/>
      </c>
      <c r="M1523" s="1" t="str">
        <f>IF(שבוע_בדילוג[[#This Row],[וסת השבוע]]=1,IF(שבוע_בדילוג[[#This Row],[וסת השבוע וההפלגה ביחד]]=1,M1522+1,0),IF(AND(שבוע_בדילוג[[#This Row],[CycleNumber]]&gt;B1522,שבוע_בדילוג[[#This Row],[CycleNumber]]&gt;1),IF(שבוע_בדילוג[[#This Row],[וסת השבוע פעיל?]]&lt;&gt;"",M1522+1,""),""))</f>
        <v/>
      </c>
      <c r="N1523" s="1" t="str">
        <f>IF(שבוע_בדילוג[[#This Row],[וסת השבוע פעיל?2]]="","",IF(AND(שבוע_בדילוג[[#This Row],[וסת השבוע פעיל?]]&lt;&gt;"",שבוע_בדילוג[[#This Row],[CycleNumber]]&lt;B1524,B1524&lt;&gt;"",שבוע_בדילוג[[#This Row],[וסת השבוע פעיל?]]&lt;3),IF(L1524=0,IF(AND(שבוע_בדילוג[[#This Row],[וסת השבוע פעיל?]]&gt;0,J1524=1),0,1),0),""))</f>
        <v/>
      </c>
      <c r="O1523" s="1" t="str">
        <f t="shared" si="116"/>
        <v/>
      </c>
      <c r="P1523" s="1" t="str">
        <f>IF(AND(שבוע_בדילוג[[#This Row],[חיזוי - שבוע]]=1,K1524=1),1,"")</f>
        <v/>
      </c>
      <c r="Q1523" s="1" t="str">
        <f>IF(AND(שבוע_בדילוג[[#This Row],[וסת השבוע פעיל?]]&lt;3,OR(שבוע_בדילוג[[#This Row],[CycleNumber]]&gt;B1524,B1524="")),1,"")</f>
        <v/>
      </c>
      <c r="R1523" s="1" t="str">
        <f>IF(AND(שבוע_בדילוג[[#This Row],[חיזוי - שבוע]]&lt;&gt;"",שבוע_בדילוג[[#This Row],[וסת השבוע פעיל?2]]=""),1,"")</f>
        <v/>
      </c>
      <c r="S1523" s="1">
        <f>IF(שבוע_בדילוג[[#This Row],[האישה קבעה וסת שבוע בדילוג?]]=1,IF(שבוע_בדילוג[[#This Row],[וסת השבוע פעיל?]]&lt;3,1,0),"")</f>
        <v>0</v>
      </c>
      <c r="T152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3" s="1">
        <f t="shared" si="117"/>
        <v>0</v>
      </c>
      <c r="V1523" s="1">
        <f t="shared" si="118"/>
        <v>0</v>
      </c>
      <c r="W1523" s="1">
        <f t="shared" si="119"/>
        <v>0</v>
      </c>
      <c r="X1523" s="1" t="str">
        <f>IF(שבוע_בדילוג[[#This Row],[3 הפלגות זהות]]="","",IF(שבוע_בדילוג[[#This Row],[3 הפלגות זהות]]=1,שבוע_בדילוג[[#This Row],[LengthofCycle]],X1522))</f>
        <v/>
      </c>
      <c r="Y1523" s="1" t="str">
        <f>IF(שבוע_בדילוג[[#This Row],[וסת קבוע אחרון]]="","",IF(OR(שבוע_בדילוג[[#This Row],[LengthofCycle]]=שבוע_בדילוג[[#This Row],[וסת קבוע אחרון]],F1522=שבוע_בדילוג[[#This Row],[וסת קבוע אחרון]],F1521=שבוע_בדילוג[[#This Row],[וסת קבוע אחרון]]),1,0))</f>
        <v/>
      </c>
      <c r="Z1523" s="1" t="str">
        <f>IF(OR(שבוע_בדילוג[[#This Row],[הווסת פעיל?]]=0,שבוע_בדילוג[[#This Row],[הווסת פעיל?]]=""),"",SUM(Z1522,שבוע_בדילוג[[#This Row],[הווסת פעיל?]]))</f>
        <v/>
      </c>
      <c r="AA1523" s="1" t="str">
        <f>IF(AND(שבוע_בדילוג[[#This Row],[כמה מחזורים עד עקירה]]&lt;&gt;"",Z1524=""),שבוע_בדילוג[[#This Row],[כמה מחזורים עד עקירה]],"")</f>
        <v/>
      </c>
      <c r="AB1523" s="1" t="str">
        <f>IF(AND(שבוע_בדילוג[[#This Row],[הווסת פעיל?]]=1,שבוע_בדילוג[[#This Row],[וסת קבוע אחרון]]&lt;&gt;X1522),שבוע_בדילוג[[#This Row],[וסת קבוע אחרון]],"")</f>
        <v/>
      </c>
      <c r="AC1523" s="1" t="str">
        <f>IF(AND(שבוע_בדילוג[[#This Row],[הווסת פעיל?]]=1,Y1522=0,שבוע_בדילוג[[#This Row],[וסת קבוע אחרון]]=X1522),שבוע_בדילוג[[#This Row],[וסת קבוע אחרון]],"")</f>
        <v/>
      </c>
      <c r="AD1523" s="1" t="str">
        <f>IF(AND(שבוע_בדילוג[[#This Row],[הווסת פעיל?]]=1,Y1522=0,שבוע_בדילוג[[#This Row],[וסת קבוע אחרון]]&lt;&gt;X1522),1,"")</f>
        <v/>
      </c>
      <c r="AE1523" s="1" t="str">
        <f>IF(AND(שבוע_בדילוג[[#This Row],[הווסת פעיל?]]&lt;&gt;"",B1524=1),שבוע_בדילוג[[#This Row],[CycleNumber]],"")</f>
        <v/>
      </c>
      <c r="AF1523" s="1" t="str">
        <f>IF(AND(שבוע_בדילוג[[#This Row],[הווסת פעיל?]]&lt;&gt;"",Y1522=""),שבוע_בדילוג[[#This Row],[CycleNumber]],"")</f>
        <v/>
      </c>
      <c r="AG1523" s="1" t="str">
        <f>IF(B1524=1,"",IF(שבוע_בדילוג[[#This Row],[הווסת פעיל?]]=1,IF(שבוע_בדילוג[[#This Row],[וסת קבוע אחרון]]=F1524,1,0),""))</f>
        <v/>
      </c>
      <c r="AH1523" s="1" t="str">
        <f>IF(B1524=1,"",IF(שבוע_בדילוג[[#This Row],[הווסת פעיל?]]=1,IF(OR(שבוע_בדילוג[[#This Row],[וסת קבוע אחרון]]=F1524,F1524=שבוע_בדילוג[[#This Row],[LengthofCycle]]),1,0),""))</f>
        <v/>
      </c>
      <c r="AI1523" s="1" t="str">
        <f>IF(B1524=1,"",IF(שבוע_בדילוג[[#This Row],[הווסת פעיל?]]=1,IF(OR(שבוע_בדילוג[[#This Row],[וסת קבוע אחרון]]=F1524,F1524=שבוע_בדילוג[[#This Row],[LengthofCycle]],AND(שבוע_בדילוג[[#This Row],[LengthofCycle]]&lt;&gt;שבוע_בדילוג[[#This Row],[וסת קבוע אחרון]],OR(F1524=28,F1524=29))),1,0),""))</f>
        <v/>
      </c>
      <c r="AJ1523" s="1" t="str">
        <f>IF(AND(שבוע_בדילוג[[#This Row],[הווסת פעיל?]]=1,B1524=1),1,"")</f>
        <v/>
      </c>
      <c r="AK1523" s="4">
        <f>IF(AND(שבוע_בדילוג[[#This Row],[הווסת פעיל?]]&lt;&gt;1,B1524&lt;&gt;1,B1524&lt;&gt;""),IF(שבוע_בדילוג[[#This Row],[LengthofCycle]]=F1524,1,0),"")</f>
        <v>0</v>
      </c>
      <c r="AL1523" s="4">
        <f>IF(AND(שבוע_בדילוג[[#This Row],[הווסת פעיל?]]&lt;&gt;1,B1524&lt;&gt;1,B1524&lt;&gt;""),IF(OR(שבוע_בדילוג[[#This Row],[LengthofCycle]]=F1524,F1524=29),1,0),"")</f>
        <v>0</v>
      </c>
      <c r="AM1523" s="4">
        <f>IF(AND(שבוע_בדילוג[[#This Row],[הווסת פעיל?]]&lt;&gt;1,B1524&lt;&gt;1,B1524&lt;&gt;""),IF(OR(שבוע_בדילוג[[#This Row],[LengthofCycle]]=F1524,F1524=29,F1524=28),1,0),"")</f>
        <v>0</v>
      </c>
    </row>
    <row r="1524" spans="1:39" x14ac:dyDescent="0.25">
      <c r="A1524" s="1" t="s">
        <v>177</v>
      </c>
      <c r="B1524" s="1">
        <v>13</v>
      </c>
      <c r="C1524" s="1">
        <v>0</v>
      </c>
      <c r="D1524" s="1">
        <v>1</v>
      </c>
      <c r="E1524" s="1">
        <v>0</v>
      </c>
      <c r="F1524" s="1">
        <v>35</v>
      </c>
      <c r="H1524" s="1">
        <f>שבוע_בדילוג[[#This Row],[LengthofCycle]]+1</f>
        <v>36</v>
      </c>
      <c r="I1524" s="1">
        <f>IF(IFERROR(LOOKUP(שבוע_בדילוג[[#This Row],[ClientID]],קביעויות[השבוע בדילוג]),FALSE)=שבוע_בדילוג[[#This Row],[ClientID]],1,"")</f>
        <v>1</v>
      </c>
      <c r="J1524" s="1" t="str">
        <f>IF(AND(שבוע_בדילוג[[#This Row],[CycleNumber]]&gt;1,OR(B1525="",שבוע_בדילוג[[#This Row],[CycleNumber]]&gt;B1523)),IF(OR(AND(שבוע_בדילוג[[#This Row],[LengthofCycle]]=29,F1523=29),AND(שבוע_בדילוג[[#This Row],[LengthofCycle]]=36,F1523=36)),1,""),"")</f>
        <v/>
      </c>
      <c r="K1524" s="1" t="str">
        <f>IF(AND(שבוע_בדילוג[[#This Row],[וסת השבוע]]=1,J1523=1,שבוע_בדילוג[[#This Row],[CycleNumber]]&gt;B1523),1,"")</f>
        <v/>
      </c>
      <c r="L1524" s="1" t="str">
        <f>IF(שבוע_בדילוג[[#This Row],[CycleNumber]]=1,"",IF(שבוע_בדילוג[[#This Row],[וסת השבוע]]=1,0,IF(L1523="","",IF(L1523=0,IF(שבוע_בדילוג[[#This Row],[LengthofCycle]]=29,0,1),IF(L1523=1,IF(שבוע_בדילוג[[#This Row],[LengthofCycle]]+F1523=29*2,0,2),IF(L1523=2,IF(שבוע_בדילוג[[#This Row],[LengthofCycle]]+F1523+F1522=29*3,0,3),""))))))</f>
        <v/>
      </c>
      <c r="M1524" s="1" t="str">
        <f>IF(שבוע_בדילוג[[#This Row],[וסת השבוע]]=1,IF(שבוע_בדילוג[[#This Row],[וסת השבוע וההפלגה ביחד]]=1,M1523+1,0),IF(AND(שבוע_בדילוג[[#This Row],[CycleNumber]]&gt;B1523,שבוע_בדילוג[[#This Row],[CycleNumber]]&gt;1),IF(שבוע_בדילוג[[#This Row],[וסת השבוע פעיל?]]&lt;&gt;"",M1523+1,""),""))</f>
        <v/>
      </c>
      <c r="N1524" s="1" t="str">
        <f>IF(שבוע_בדילוג[[#This Row],[וסת השבוע פעיל?2]]="","",IF(AND(שבוע_בדילוג[[#This Row],[וסת השבוע פעיל?]]&lt;&gt;"",שבוע_בדילוג[[#This Row],[CycleNumber]]&lt;B1525,B1525&lt;&gt;"",שבוע_בדילוג[[#This Row],[וסת השבוע פעיל?]]&lt;3),IF(L1525=0,IF(AND(שבוע_בדילוג[[#This Row],[וסת השבוע פעיל?]]&gt;0,J1525=1),0,1),0),""))</f>
        <v/>
      </c>
      <c r="O1524" s="1" t="str">
        <f t="shared" si="116"/>
        <v/>
      </c>
      <c r="P1524" s="1" t="str">
        <f>IF(AND(שבוע_בדילוג[[#This Row],[חיזוי - שבוע]]=1,K1525=1),1,"")</f>
        <v/>
      </c>
      <c r="Q1524" s="1" t="str">
        <f>IF(AND(שבוע_בדילוג[[#This Row],[וסת השבוע פעיל?]]&lt;3,OR(שבוע_בדילוג[[#This Row],[CycleNumber]]&gt;B1525,B1525="")),1,"")</f>
        <v/>
      </c>
      <c r="R1524" s="1" t="str">
        <f>IF(AND(שבוע_בדילוג[[#This Row],[חיזוי - שבוע]]&lt;&gt;"",שבוע_בדילוג[[#This Row],[וסת השבוע פעיל?2]]=""),1,"")</f>
        <v/>
      </c>
      <c r="S1524" s="1">
        <f>IF(שבוע_בדילוג[[#This Row],[האישה קבעה וסת שבוע בדילוג?]]=1,IF(שבוע_בדילוג[[#This Row],[וסת השבוע פעיל?]]&lt;3,1,0),"")</f>
        <v>0</v>
      </c>
      <c r="T152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4" s="1">
        <f t="shared" si="117"/>
        <v>0</v>
      </c>
      <c r="V1524" s="1">
        <f t="shared" si="118"/>
        <v>0</v>
      </c>
      <c r="W1524" s="1">
        <f t="shared" si="119"/>
        <v>0</v>
      </c>
      <c r="X1524" s="1" t="str">
        <f>IF(שבוע_בדילוג[[#This Row],[3 הפלגות זהות]]="","",IF(שבוע_בדילוג[[#This Row],[3 הפלגות זהות]]=1,שבוע_בדילוג[[#This Row],[LengthofCycle]],X1523))</f>
        <v/>
      </c>
      <c r="Y1524" s="1" t="str">
        <f>IF(שבוע_בדילוג[[#This Row],[וסת קבוע אחרון]]="","",IF(OR(שבוע_בדילוג[[#This Row],[LengthofCycle]]=שבוע_בדילוג[[#This Row],[וסת קבוע אחרון]],F1523=שבוע_בדילוג[[#This Row],[וסת קבוע אחרון]],F1522=שבוע_בדילוג[[#This Row],[וסת קבוע אחרון]]),1,0))</f>
        <v/>
      </c>
      <c r="Z1524" s="1" t="str">
        <f>IF(OR(שבוע_בדילוג[[#This Row],[הווסת פעיל?]]=0,שבוע_בדילוג[[#This Row],[הווסת פעיל?]]=""),"",SUM(Z1523,שבוע_בדילוג[[#This Row],[הווסת פעיל?]]))</f>
        <v/>
      </c>
      <c r="AA1524" s="1" t="str">
        <f>IF(AND(שבוע_בדילוג[[#This Row],[כמה מחזורים עד עקירה]]&lt;&gt;"",Z1525=""),שבוע_בדילוג[[#This Row],[כמה מחזורים עד עקירה]],"")</f>
        <v/>
      </c>
      <c r="AB1524" s="1" t="str">
        <f>IF(AND(שבוע_בדילוג[[#This Row],[הווסת פעיל?]]=1,שבוע_בדילוג[[#This Row],[וסת קבוע אחרון]]&lt;&gt;X1523),שבוע_בדילוג[[#This Row],[וסת קבוע אחרון]],"")</f>
        <v/>
      </c>
      <c r="AC1524" s="1" t="str">
        <f>IF(AND(שבוע_בדילוג[[#This Row],[הווסת פעיל?]]=1,Y1523=0,שבוע_בדילוג[[#This Row],[וסת קבוע אחרון]]=X1523),שבוע_בדילוג[[#This Row],[וסת קבוע אחרון]],"")</f>
        <v/>
      </c>
      <c r="AD1524" s="1" t="str">
        <f>IF(AND(שבוע_בדילוג[[#This Row],[הווסת פעיל?]]=1,Y1523=0,שבוע_בדילוג[[#This Row],[וסת קבוע אחרון]]&lt;&gt;X1523),1,"")</f>
        <v/>
      </c>
      <c r="AE1524" s="1" t="str">
        <f>IF(AND(שבוע_בדילוג[[#This Row],[הווסת פעיל?]]&lt;&gt;"",B1525=1),שבוע_בדילוג[[#This Row],[CycleNumber]],"")</f>
        <v/>
      </c>
      <c r="AF1524" s="1" t="str">
        <f>IF(AND(שבוע_בדילוג[[#This Row],[הווסת פעיל?]]&lt;&gt;"",Y1523=""),שבוע_בדילוג[[#This Row],[CycleNumber]],"")</f>
        <v/>
      </c>
      <c r="AG1524" s="1" t="str">
        <f>IF(B1525=1,"",IF(שבוע_בדילוג[[#This Row],[הווסת פעיל?]]=1,IF(שבוע_בדילוג[[#This Row],[וסת קבוע אחרון]]=F1525,1,0),""))</f>
        <v/>
      </c>
      <c r="AH1524" s="1" t="str">
        <f>IF(B1525=1,"",IF(שבוע_בדילוג[[#This Row],[הווסת פעיל?]]=1,IF(OR(שבוע_בדילוג[[#This Row],[וסת קבוע אחרון]]=F1525,F1525=שבוע_בדילוג[[#This Row],[LengthofCycle]]),1,0),""))</f>
        <v/>
      </c>
      <c r="AI1524" s="1" t="str">
        <f>IF(B1525=1,"",IF(שבוע_בדילוג[[#This Row],[הווסת פעיל?]]=1,IF(OR(שבוע_בדילוג[[#This Row],[וסת קבוע אחרון]]=F1525,F1525=שבוע_בדילוג[[#This Row],[LengthofCycle]],AND(שבוע_בדילוג[[#This Row],[LengthofCycle]]&lt;&gt;שבוע_בדילוג[[#This Row],[וסת קבוע אחרון]],OR(F1525=28,F1525=29))),1,0),""))</f>
        <v/>
      </c>
      <c r="AJ1524" s="1" t="str">
        <f>IF(AND(שבוע_בדילוג[[#This Row],[הווסת פעיל?]]=1,B1525=1),1,"")</f>
        <v/>
      </c>
      <c r="AK1524" s="4">
        <f>IF(AND(שבוע_בדילוג[[#This Row],[הווסת פעיל?]]&lt;&gt;1,B1525&lt;&gt;1,B1525&lt;&gt;""),IF(שבוע_בדילוג[[#This Row],[LengthofCycle]]=F1525,1,0),"")</f>
        <v>0</v>
      </c>
      <c r="AL1524" s="4">
        <f>IF(AND(שבוע_בדילוג[[#This Row],[הווסת פעיל?]]&lt;&gt;1,B1525&lt;&gt;1,B1525&lt;&gt;""),IF(OR(שבוע_בדילוג[[#This Row],[LengthofCycle]]=F1525,F1525=29),1,0),"")</f>
        <v>0</v>
      </c>
      <c r="AM1524" s="4">
        <f>IF(AND(שבוע_בדילוג[[#This Row],[הווסת פעיל?]]&lt;&gt;1,B1525&lt;&gt;1,B1525&lt;&gt;""),IF(OR(שבוע_בדילוג[[#This Row],[LengthofCycle]]=F1525,F1525=29,F1525=28),1,0),"")</f>
        <v>1</v>
      </c>
    </row>
    <row r="1525" spans="1:39" x14ac:dyDescent="0.25">
      <c r="A1525" s="1" t="s">
        <v>177</v>
      </c>
      <c r="B1525" s="1">
        <v>14</v>
      </c>
      <c r="C1525" s="1">
        <v>0</v>
      </c>
      <c r="D1525" s="1">
        <v>1</v>
      </c>
      <c r="E1525" s="1">
        <v>0</v>
      </c>
      <c r="F1525" s="1">
        <v>28</v>
      </c>
      <c r="H1525" s="1">
        <f>שבוע_בדילוג[[#This Row],[LengthofCycle]]+1</f>
        <v>29</v>
      </c>
      <c r="I1525" s="1">
        <f>IF(IFERROR(LOOKUP(שבוע_בדילוג[[#This Row],[ClientID]],קביעויות[השבוע בדילוג]),FALSE)=שבוע_בדילוג[[#This Row],[ClientID]],1,"")</f>
        <v>1</v>
      </c>
      <c r="J1525" s="1" t="str">
        <f>IF(AND(שבוע_בדילוג[[#This Row],[CycleNumber]]&gt;1,OR(B1526="",שבוע_בדילוג[[#This Row],[CycleNumber]]&gt;B1524)),IF(OR(AND(שבוע_בדילוג[[#This Row],[LengthofCycle]]=29,F1524=29),AND(שבוע_בדילוג[[#This Row],[LengthofCycle]]=36,F1524=36)),1,""),"")</f>
        <v/>
      </c>
      <c r="K1525" s="1" t="str">
        <f>IF(AND(שבוע_בדילוג[[#This Row],[וסת השבוע]]=1,J1524=1,שבוע_בדילוג[[#This Row],[CycleNumber]]&gt;B1524),1,"")</f>
        <v/>
      </c>
      <c r="L1525" s="1" t="str">
        <f>IF(שבוע_בדילוג[[#This Row],[CycleNumber]]=1,"",IF(שבוע_בדילוג[[#This Row],[וסת השבוע]]=1,0,IF(L1524="","",IF(L1524=0,IF(שבוע_בדילוג[[#This Row],[LengthofCycle]]=29,0,1),IF(L1524=1,IF(שבוע_בדילוג[[#This Row],[LengthofCycle]]+F1524=29*2,0,2),IF(L1524=2,IF(שבוע_בדילוג[[#This Row],[LengthofCycle]]+F1524+F1523=29*3,0,3),""))))))</f>
        <v/>
      </c>
      <c r="M1525" s="1" t="str">
        <f>IF(שבוע_בדילוג[[#This Row],[וסת השבוע]]=1,IF(שבוע_בדילוג[[#This Row],[וסת השבוע וההפלגה ביחד]]=1,M1524+1,0),IF(AND(שבוע_בדילוג[[#This Row],[CycleNumber]]&gt;B1524,שבוע_בדילוג[[#This Row],[CycleNumber]]&gt;1),IF(שבוע_בדילוג[[#This Row],[וסת השבוע פעיל?]]&lt;&gt;"",M1524+1,""),""))</f>
        <v/>
      </c>
      <c r="N1525" s="1" t="str">
        <f>IF(שבוע_בדילוג[[#This Row],[וסת השבוע פעיל?2]]="","",IF(AND(שבוע_בדילוג[[#This Row],[וסת השבוע פעיל?]]&lt;&gt;"",שבוע_בדילוג[[#This Row],[CycleNumber]]&lt;B1526,B1526&lt;&gt;"",שבוע_בדילוג[[#This Row],[וסת השבוע פעיל?]]&lt;3),IF(L1526=0,IF(AND(שבוע_בדילוג[[#This Row],[וסת השבוע פעיל?]]&gt;0,J1526=1),0,1),0),""))</f>
        <v/>
      </c>
      <c r="O1525" s="1" t="str">
        <f t="shared" si="116"/>
        <v/>
      </c>
      <c r="P1525" s="1" t="str">
        <f>IF(AND(שבוע_בדילוג[[#This Row],[חיזוי - שבוע]]=1,K1526=1),1,"")</f>
        <v/>
      </c>
      <c r="Q1525" s="1" t="str">
        <f>IF(AND(שבוע_בדילוג[[#This Row],[וסת השבוע פעיל?]]&lt;3,OR(שבוע_בדילוג[[#This Row],[CycleNumber]]&gt;B1526,B1526="")),1,"")</f>
        <v/>
      </c>
      <c r="R1525" s="1" t="str">
        <f>IF(AND(שבוע_בדילוג[[#This Row],[חיזוי - שבוע]]&lt;&gt;"",שבוע_בדילוג[[#This Row],[וסת השבוע פעיל?2]]=""),1,"")</f>
        <v/>
      </c>
      <c r="S1525" s="1">
        <f>IF(שבוע_בדילוג[[#This Row],[האישה קבעה וסת שבוע בדילוג?]]=1,IF(שבוע_בדילוג[[#This Row],[וסת השבוע פעיל?]]&lt;3,1,0),"")</f>
        <v>0</v>
      </c>
      <c r="T152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5" s="1">
        <f t="shared" si="117"/>
        <v>0</v>
      </c>
      <c r="V1525" s="1">
        <f t="shared" si="118"/>
        <v>0</v>
      </c>
      <c r="W1525" s="1">
        <f t="shared" si="119"/>
        <v>0</v>
      </c>
      <c r="X1525" s="1" t="str">
        <f>IF(שבוע_בדילוג[[#This Row],[3 הפלגות זהות]]="","",IF(שבוע_בדילוג[[#This Row],[3 הפלגות זהות]]=1,שבוע_בדילוג[[#This Row],[LengthofCycle]],X1524))</f>
        <v/>
      </c>
      <c r="Y1525" s="1" t="str">
        <f>IF(שבוע_בדילוג[[#This Row],[וסת קבוע אחרון]]="","",IF(OR(שבוע_בדילוג[[#This Row],[LengthofCycle]]=שבוע_בדילוג[[#This Row],[וסת קבוע אחרון]],F1524=שבוע_בדילוג[[#This Row],[וסת קבוע אחרון]],F1523=שבוע_בדילוג[[#This Row],[וסת קבוע אחרון]]),1,0))</f>
        <v/>
      </c>
      <c r="Z1525" s="1" t="str">
        <f>IF(OR(שבוע_בדילוג[[#This Row],[הווסת פעיל?]]=0,שבוע_בדילוג[[#This Row],[הווסת פעיל?]]=""),"",SUM(Z1524,שבוע_בדילוג[[#This Row],[הווסת פעיל?]]))</f>
        <v/>
      </c>
      <c r="AA1525" s="1" t="str">
        <f>IF(AND(שבוע_בדילוג[[#This Row],[כמה מחזורים עד עקירה]]&lt;&gt;"",Z1526=""),שבוע_בדילוג[[#This Row],[כמה מחזורים עד עקירה]],"")</f>
        <v/>
      </c>
      <c r="AB1525" s="1" t="str">
        <f>IF(AND(שבוע_בדילוג[[#This Row],[הווסת פעיל?]]=1,שבוע_בדילוג[[#This Row],[וסת קבוע אחרון]]&lt;&gt;X1524),שבוע_בדילוג[[#This Row],[וסת קבוע אחרון]],"")</f>
        <v/>
      </c>
      <c r="AC1525" s="1" t="str">
        <f>IF(AND(שבוע_בדילוג[[#This Row],[הווסת פעיל?]]=1,Y1524=0,שבוע_בדילוג[[#This Row],[וסת קבוע אחרון]]=X1524),שבוע_בדילוג[[#This Row],[וסת קבוע אחרון]],"")</f>
        <v/>
      </c>
      <c r="AD1525" s="1" t="str">
        <f>IF(AND(שבוע_בדילוג[[#This Row],[הווסת פעיל?]]=1,Y1524=0,שבוע_בדילוג[[#This Row],[וסת קבוע אחרון]]&lt;&gt;X1524),1,"")</f>
        <v/>
      </c>
      <c r="AE1525" s="1" t="str">
        <f>IF(AND(שבוע_בדילוג[[#This Row],[הווסת פעיל?]]&lt;&gt;"",B1526=1),שבוע_בדילוג[[#This Row],[CycleNumber]],"")</f>
        <v/>
      </c>
      <c r="AF1525" s="1" t="str">
        <f>IF(AND(שבוע_בדילוג[[#This Row],[הווסת פעיל?]]&lt;&gt;"",Y1524=""),שבוע_בדילוג[[#This Row],[CycleNumber]],"")</f>
        <v/>
      </c>
      <c r="AG1525" s="1" t="str">
        <f>IF(B1526=1,"",IF(שבוע_בדילוג[[#This Row],[הווסת פעיל?]]=1,IF(שבוע_בדילוג[[#This Row],[וסת קבוע אחרון]]=F1526,1,0),""))</f>
        <v/>
      </c>
      <c r="AH1525" s="1" t="str">
        <f>IF(B1526=1,"",IF(שבוע_בדילוג[[#This Row],[הווסת פעיל?]]=1,IF(OR(שבוע_בדילוג[[#This Row],[וסת קבוע אחרון]]=F1526,F1526=שבוע_בדילוג[[#This Row],[LengthofCycle]]),1,0),""))</f>
        <v/>
      </c>
      <c r="AI1525" s="1" t="str">
        <f>IF(B1526=1,"",IF(שבוע_בדילוג[[#This Row],[הווסת פעיל?]]=1,IF(OR(שבוע_בדילוג[[#This Row],[וסת קבוע אחרון]]=F1526,F1526=שבוע_בדילוג[[#This Row],[LengthofCycle]],AND(שבוע_בדילוג[[#This Row],[LengthofCycle]]&lt;&gt;שבוע_בדילוג[[#This Row],[וסת קבוע אחרון]],OR(F1526=28,F1526=29))),1,0),""))</f>
        <v/>
      </c>
      <c r="AJ1525" s="1" t="str">
        <f>IF(AND(שבוע_בדילוג[[#This Row],[הווסת פעיל?]]=1,B1526=1),1,"")</f>
        <v/>
      </c>
      <c r="AK1525" s="4">
        <f>IF(AND(שבוע_בדילוג[[#This Row],[הווסת פעיל?]]&lt;&gt;1,B1526&lt;&gt;1,B1526&lt;&gt;""),IF(שבוע_בדילוג[[#This Row],[LengthofCycle]]=F1526,1,0),"")</f>
        <v>0</v>
      </c>
      <c r="AL1525" s="4">
        <f>IF(AND(שבוע_בדילוג[[#This Row],[הווסת פעיל?]]&lt;&gt;1,B1526&lt;&gt;1,B1526&lt;&gt;""),IF(OR(שבוע_בדילוג[[#This Row],[LengthofCycle]]=F1526,F1526=29),1,0),"")</f>
        <v>0</v>
      </c>
      <c r="AM1525" s="4">
        <f>IF(AND(שבוע_בדילוג[[#This Row],[הווסת פעיל?]]&lt;&gt;1,B1526&lt;&gt;1,B1526&lt;&gt;""),IF(OR(שבוע_בדילוג[[#This Row],[LengthofCycle]]=F1526,F1526=29,F1526=28),1,0),"")</f>
        <v>0</v>
      </c>
    </row>
    <row r="1526" spans="1:39" x14ac:dyDescent="0.25">
      <c r="A1526" s="1" t="s">
        <v>177</v>
      </c>
      <c r="B1526" s="1">
        <v>15</v>
      </c>
      <c r="C1526" s="1">
        <v>0</v>
      </c>
      <c r="D1526" s="1">
        <v>1</v>
      </c>
      <c r="E1526" s="1">
        <v>0</v>
      </c>
      <c r="F1526" s="1">
        <v>31</v>
      </c>
      <c r="H1526" s="1">
        <f>שבוע_בדילוג[[#This Row],[LengthofCycle]]+1</f>
        <v>32</v>
      </c>
      <c r="I1526" s="1">
        <f>IF(IFERROR(LOOKUP(שבוע_בדילוג[[#This Row],[ClientID]],קביעויות[השבוע בדילוג]),FALSE)=שבוע_בדילוג[[#This Row],[ClientID]],1,"")</f>
        <v>1</v>
      </c>
      <c r="J1526" s="1" t="str">
        <f>IF(AND(שבוע_בדילוג[[#This Row],[CycleNumber]]&gt;1,OR(B1527="",שבוע_בדילוג[[#This Row],[CycleNumber]]&gt;B1525)),IF(OR(AND(שבוע_בדילוג[[#This Row],[LengthofCycle]]=29,F1525=29),AND(שבוע_בדילוג[[#This Row],[LengthofCycle]]=36,F1525=36)),1,""),"")</f>
        <v/>
      </c>
      <c r="K1526" s="1" t="str">
        <f>IF(AND(שבוע_בדילוג[[#This Row],[וסת השבוע]]=1,J1525=1,שבוע_בדילוג[[#This Row],[CycleNumber]]&gt;B1525),1,"")</f>
        <v/>
      </c>
      <c r="L1526" s="1" t="str">
        <f>IF(שבוע_בדילוג[[#This Row],[CycleNumber]]=1,"",IF(שבוע_בדילוג[[#This Row],[וסת השבוע]]=1,0,IF(L1525="","",IF(L1525=0,IF(שבוע_בדילוג[[#This Row],[LengthofCycle]]=29,0,1),IF(L1525=1,IF(שבוע_בדילוג[[#This Row],[LengthofCycle]]+F1525=29*2,0,2),IF(L1525=2,IF(שבוע_בדילוג[[#This Row],[LengthofCycle]]+F1525+F1524=29*3,0,3),""))))))</f>
        <v/>
      </c>
      <c r="M1526" s="1" t="str">
        <f>IF(שבוע_בדילוג[[#This Row],[וסת השבוע]]=1,IF(שבוע_בדילוג[[#This Row],[וסת השבוע וההפלגה ביחד]]=1,M1525+1,0),IF(AND(שבוע_בדילוג[[#This Row],[CycleNumber]]&gt;B1525,שבוע_בדילוג[[#This Row],[CycleNumber]]&gt;1),IF(שבוע_בדילוג[[#This Row],[וסת השבוע פעיל?]]&lt;&gt;"",M1525+1,""),""))</f>
        <v/>
      </c>
      <c r="N1526" s="1" t="str">
        <f>IF(שבוע_בדילוג[[#This Row],[וסת השבוע פעיל?2]]="","",IF(AND(שבוע_בדילוג[[#This Row],[וסת השבוע פעיל?]]&lt;&gt;"",שבוע_בדילוג[[#This Row],[CycleNumber]]&lt;B1527,B1527&lt;&gt;"",שבוע_בדילוג[[#This Row],[וסת השבוע פעיל?]]&lt;3),IF(L1527=0,IF(AND(שבוע_בדילוג[[#This Row],[וסת השבוע פעיל?]]&gt;0,J1527=1),0,1),0),""))</f>
        <v/>
      </c>
      <c r="O1526" s="1" t="str">
        <f t="shared" si="116"/>
        <v/>
      </c>
      <c r="P1526" s="1" t="str">
        <f>IF(AND(שבוע_בדילוג[[#This Row],[חיזוי - שבוע]]=1,K1527=1),1,"")</f>
        <v/>
      </c>
      <c r="Q1526" s="1" t="str">
        <f>IF(AND(שבוע_בדילוג[[#This Row],[וסת השבוע פעיל?]]&lt;3,OR(שבוע_בדילוג[[#This Row],[CycleNumber]]&gt;B1527,B1527="")),1,"")</f>
        <v/>
      </c>
      <c r="R1526" s="1" t="str">
        <f>IF(AND(שבוע_בדילוג[[#This Row],[חיזוי - שבוע]]&lt;&gt;"",שבוע_בדילוג[[#This Row],[וסת השבוע פעיל?2]]=""),1,"")</f>
        <v/>
      </c>
      <c r="S1526" s="1">
        <f>IF(שבוע_בדילוג[[#This Row],[האישה קבעה וסת שבוע בדילוג?]]=1,IF(שבוע_בדילוג[[#This Row],[וסת השבוע פעיל?]]&lt;3,1,0),"")</f>
        <v>0</v>
      </c>
      <c r="T152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6" s="1">
        <f t="shared" si="117"/>
        <v>0</v>
      </c>
      <c r="V1526" s="1">
        <f t="shared" si="118"/>
        <v>0</v>
      </c>
      <c r="W1526" s="1">
        <f t="shared" si="119"/>
        <v>0</v>
      </c>
      <c r="X1526" s="1" t="str">
        <f>IF(שבוע_בדילוג[[#This Row],[3 הפלגות זהות]]="","",IF(שבוע_בדילוג[[#This Row],[3 הפלגות זהות]]=1,שבוע_בדילוג[[#This Row],[LengthofCycle]],X1525))</f>
        <v/>
      </c>
      <c r="Y1526" s="1" t="str">
        <f>IF(שבוע_בדילוג[[#This Row],[וסת קבוע אחרון]]="","",IF(OR(שבוע_בדילוג[[#This Row],[LengthofCycle]]=שבוע_בדילוג[[#This Row],[וסת קבוע אחרון]],F1525=שבוע_בדילוג[[#This Row],[וסת קבוע אחרון]],F1524=שבוע_בדילוג[[#This Row],[וסת קבוע אחרון]]),1,0))</f>
        <v/>
      </c>
      <c r="Z1526" s="1" t="str">
        <f>IF(OR(שבוע_בדילוג[[#This Row],[הווסת פעיל?]]=0,שבוע_בדילוג[[#This Row],[הווסת פעיל?]]=""),"",SUM(Z1525,שבוע_בדילוג[[#This Row],[הווסת פעיל?]]))</f>
        <v/>
      </c>
      <c r="AA1526" s="1" t="str">
        <f>IF(AND(שבוע_בדילוג[[#This Row],[כמה מחזורים עד עקירה]]&lt;&gt;"",Z1527=""),שבוע_בדילוג[[#This Row],[כמה מחזורים עד עקירה]],"")</f>
        <v/>
      </c>
      <c r="AB1526" s="1" t="str">
        <f>IF(AND(שבוע_בדילוג[[#This Row],[הווסת פעיל?]]=1,שבוע_בדילוג[[#This Row],[וסת קבוע אחרון]]&lt;&gt;X1525),שבוע_בדילוג[[#This Row],[וסת קבוע אחרון]],"")</f>
        <v/>
      </c>
      <c r="AC1526" s="1" t="str">
        <f>IF(AND(שבוע_בדילוג[[#This Row],[הווסת פעיל?]]=1,Y1525=0,שבוע_בדילוג[[#This Row],[וסת קבוע אחרון]]=X1525),שבוע_בדילוג[[#This Row],[וסת קבוע אחרון]],"")</f>
        <v/>
      </c>
      <c r="AD1526" s="1" t="str">
        <f>IF(AND(שבוע_בדילוג[[#This Row],[הווסת פעיל?]]=1,Y1525=0,שבוע_בדילוג[[#This Row],[וסת קבוע אחרון]]&lt;&gt;X1525),1,"")</f>
        <v/>
      </c>
      <c r="AE1526" s="1" t="str">
        <f>IF(AND(שבוע_בדילוג[[#This Row],[הווסת פעיל?]]&lt;&gt;"",B1527=1),שבוע_בדילוג[[#This Row],[CycleNumber]],"")</f>
        <v/>
      </c>
      <c r="AF1526" s="1" t="str">
        <f>IF(AND(שבוע_בדילוג[[#This Row],[הווסת פעיל?]]&lt;&gt;"",Y1525=""),שבוע_בדילוג[[#This Row],[CycleNumber]],"")</f>
        <v/>
      </c>
      <c r="AG1526" s="1" t="str">
        <f>IF(B1527=1,"",IF(שבוע_בדילוג[[#This Row],[הווסת פעיל?]]=1,IF(שבוע_בדילוג[[#This Row],[וסת קבוע אחרון]]=F1527,1,0),""))</f>
        <v/>
      </c>
      <c r="AH1526" s="1" t="str">
        <f>IF(B1527=1,"",IF(שבוע_בדילוג[[#This Row],[הווסת פעיל?]]=1,IF(OR(שבוע_בדילוג[[#This Row],[וסת קבוע אחרון]]=F1527,F1527=שבוע_בדילוג[[#This Row],[LengthofCycle]]),1,0),""))</f>
        <v/>
      </c>
      <c r="AI1526" s="1" t="str">
        <f>IF(B1527=1,"",IF(שבוע_בדילוג[[#This Row],[הווסת פעיל?]]=1,IF(OR(שבוע_בדילוג[[#This Row],[וסת קבוע אחרון]]=F1527,F1527=שבוע_בדילוג[[#This Row],[LengthofCycle]],AND(שבוע_בדילוג[[#This Row],[LengthofCycle]]&lt;&gt;שבוע_בדילוג[[#This Row],[וסת קבוע אחרון]],OR(F1527=28,F1527=29))),1,0),""))</f>
        <v/>
      </c>
      <c r="AJ1526" s="1" t="str">
        <f>IF(AND(שבוע_בדילוג[[#This Row],[הווסת פעיל?]]=1,B1527=1),1,"")</f>
        <v/>
      </c>
      <c r="AK1526" s="4">
        <f>IF(AND(שבוע_בדילוג[[#This Row],[הווסת פעיל?]]&lt;&gt;1,B1527&lt;&gt;1,B1527&lt;&gt;""),IF(שבוע_בדילוג[[#This Row],[LengthofCycle]]=F1527,1,0),"")</f>
        <v>0</v>
      </c>
      <c r="AL1526" s="4">
        <f>IF(AND(שבוע_בדילוג[[#This Row],[הווסת פעיל?]]&lt;&gt;1,B1527&lt;&gt;1,B1527&lt;&gt;""),IF(OR(שבוע_בדילוג[[#This Row],[LengthofCycle]]=F1527,F1527=29),1,0),"")</f>
        <v>0</v>
      </c>
      <c r="AM1526" s="4">
        <f>IF(AND(שבוע_בדילוג[[#This Row],[הווסת פעיל?]]&lt;&gt;1,B1527&lt;&gt;1,B1527&lt;&gt;""),IF(OR(שבוע_בדילוג[[#This Row],[LengthofCycle]]=F1527,F1527=29,F1527=28),1,0),"")</f>
        <v>0</v>
      </c>
    </row>
    <row r="1527" spans="1:39" x14ac:dyDescent="0.25">
      <c r="A1527" s="1" t="s">
        <v>177</v>
      </c>
      <c r="B1527" s="1">
        <v>16</v>
      </c>
      <c r="C1527" s="1">
        <v>0</v>
      </c>
      <c r="D1527" s="1">
        <v>1</v>
      </c>
      <c r="E1527" s="1">
        <v>0</v>
      </c>
      <c r="F1527" s="1">
        <v>35</v>
      </c>
      <c r="H1527" s="1">
        <f>שבוע_בדילוג[[#This Row],[LengthofCycle]]+1</f>
        <v>36</v>
      </c>
      <c r="I1527" s="1">
        <f>IF(IFERROR(LOOKUP(שבוע_בדילוג[[#This Row],[ClientID]],קביעויות[השבוע בדילוג]),FALSE)=שבוע_בדילוג[[#This Row],[ClientID]],1,"")</f>
        <v>1</v>
      </c>
      <c r="J1527" s="1" t="str">
        <f>IF(AND(שבוע_בדילוג[[#This Row],[CycleNumber]]&gt;1,OR(B1528="",שבוע_בדילוג[[#This Row],[CycleNumber]]&gt;B1526)),IF(OR(AND(שבוע_בדילוג[[#This Row],[LengthofCycle]]=29,F1526=29),AND(שבוע_בדילוג[[#This Row],[LengthofCycle]]=36,F1526=36)),1,""),"")</f>
        <v/>
      </c>
      <c r="K1527" s="1" t="str">
        <f>IF(AND(שבוע_בדילוג[[#This Row],[וסת השבוע]]=1,J1526=1,שבוע_בדילוג[[#This Row],[CycleNumber]]&gt;B1526),1,"")</f>
        <v/>
      </c>
      <c r="L1527" s="1" t="str">
        <f>IF(שבוע_בדילוג[[#This Row],[CycleNumber]]=1,"",IF(שבוע_בדילוג[[#This Row],[וסת השבוע]]=1,0,IF(L1526="","",IF(L1526=0,IF(שבוע_בדילוג[[#This Row],[LengthofCycle]]=29,0,1),IF(L1526=1,IF(שבוע_בדילוג[[#This Row],[LengthofCycle]]+F1526=29*2,0,2),IF(L1526=2,IF(שבוע_בדילוג[[#This Row],[LengthofCycle]]+F1526+F1525=29*3,0,3),""))))))</f>
        <v/>
      </c>
      <c r="M1527" s="1" t="str">
        <f>IF(שבוע_בדילוג[[#This Row],[וסת השבוע]]=1,IF(שבוע_בדילוג[[#This Row],[וסת השבוע וההפלגה ביחד]]=1,M1526+1,0),IF(AND(שבוע_בדילוג[[#This Row],[CycleNumber]]&gt;B1526,שבוע_בדילוג[[#This Row],[CycleNumber]]&gt;1),IF(שבוע_בדילוג[[#This Row],[וסת השבוע פעיל?]]&lt;&gt;"",M1526+1,""),""))</f>
        <v/>
      </c>
      <c r="N1527" s="1" t="str">
        <f>IF(שבוע_בדילוג[[#This Row],[וסת השבוע פעיל?2]]="","",IF(AND(שבוע_בדילוג[[#This Row],[וסת השבוע פעיל?]]&lt;&gt;"",שבוע_בדילוג[[#This Row],[CycleNumber]]&lt;B1528,B1528&lt;&gt;"",שבוע_בדילוג[[#This Row],[וסת השבוע פעיל?]]&lt;3),IF(L1528=0,IF(AND(שבוע_בדילוג[[#This Row],[וסת השבוע פעיל?]]&gt;0,J1528=1),0,1),0),""))</f>
        <v/>
      </c>
      <c r="O1527" s="1" t="str">
        <f t="shared" si="116"/>
        <v/>
      </c>
      <c r="P1527" s="1" t="str">
        <f>IF(AND(שבוע_בדילוג[[#This Row],[חיזוי - שבוע]]=1,K1528=1),1,"")</f>
        <v/>
      </c>
      <c r="Q1527" s="1" t="str">
        <f>IF(AND(שבוע_בדילוג[[#This Row],[וסת השבוע פעיל?]]&lt;3,OR(שבוע_בדילוג[[#This Row],[CycleNumber]]&gt;B1528,B1528="")),1,"")</f>
        <v/>
      </c>
      <c r="R1527" s="1" t="str">
        <f>IF(AND(שבוע_בדילוג[[#This Row],[חיזוי - שבוע]]&lt;&gt;"",שבוע_בדילוג[[#This Row],[וסת השבוע פעיל?2]]=""),1,"")</f>
        <v/>
      </c>
      <c r="S1527" s="1">
        <f>IF(שבוע_בדילוג[[#This Row],[האישה קבעה וסת שבוע בדילוג?]]=1,IF(שבוע_בדילוג[[#This Row],[וסת השבוע פעיל?]]&lt;3,1,0),"")</f>
        <v>0</v>
      </c>
      <c r="T152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7" s="1">
        <f t="shared" si="117"/>
        <v>0</v>
      </c>
      <c r="V1527" s="1">
        <f t="shared" si="118"/>
        <v>0</v>
      </c>
      <c r="W1527" s="1">
        <f t="shared" si="119"/>
        <v>0</v>
      </c>
      <c r="X1527" s="1" t="str">
        <f>IF(שבוע_בדילוג[[#This Row],[3 הפלגות זהות]]="","",IF(שבוע_בדילוג[[#This Row],[3 הפלגות זהות]]=1,שבוע_בדילוג[[#This Row],[LengthofCycle]],X1526))</f>
        <v/>
      </c>
      <c r="Y1527" s="1" t="str">
        <f>IF(שבוע_בדילוג[[#This Row],[וסת קבוע אחרון]]="","",IF(OR(שבוע_בדילוג[[#This Row],[LengthofCycle]]=שבוע_בדילוג[[#This Row],[וסת קבוע אחרון]],F1526=שבוע_בדילוג[[#This Row],[וסת קבוע אחרון]],F1525=שבוע_בדילוג[[#This Row],[וסת קבוע אחרון]]),1,0))</f>
        <v/>
      </c>
      <c r="Z1527" s="1" t="str">
        <f>IF(OR(שבוע_בדילוג[[#This Row],[הווסת פעיל?]]=0,שבוע_בדילוג[[#This Row],[הווסת פעיל?]]=""),"",SUM(Z1526,שבוע_בדילוג[[#This Row],[הווסת פעיל?]]))</f>
        <v/>
      </c>
      <c r="AA1527" s="1" t="str">
        <f>IF(AND(שבוע_בדילוג[[#This Row],[כמה מחזורים עד עקירה]]&lt;&gt;"",Z1528=""),שבוע_בדילוג[[#This Row],[כמה מחזורים עד עקירה]],"")</f>
        <v/>
      </c>
      <c r="AB1527" s="1" t="str">
        <f>IF(AND(שבוע_בדילוג[[#This Row],[הווסת פעיל?]]=1,שבוע_בדילוג[[#This Row],[וסת קבוע אחרון]]&lt;&gt;X1526),שבוע_בדילוג[[#This Row],[וסת קבוע אחרון]],"")</f>
        <v/>
      </c>
      <c r="AC1527" s="1" t="str">
        <f>IF(AND(שבוע_בדילוג[[#This Row],[הווסת פעיל?]]=1,Y1526=0,שבוע_בדילוג[[#This Row],[וסת קבוע אחרון]]=X1526),שבוע_בדילוג[[#This Row],[וסת קבוע אחרון]],"")</f>
        <v/>
      </c>
      <c r="AD1527" s="1" t="str">
        <f>IF(AND(שבוע_בדילוג[[#This Row],[הווסת פעיל?]]=1,Y1526=0,שבוע_בדילוג[[#This Row],[וסת קבוע אחרון]]&lt;&gt;X1526),1,"")</f>
        <v/>
      </c>
      <c r="AE1527" s="1" t="str">
        <f>IF(AND(שבוע_בדילוג[[#This Row],[הווסת פעיל?]]&lt;&gt;"",B1528=1),שבוע_בדילוג[[#This Row],[CycleNumber]],"")</f>
        <v/>
      </c>
      <c r="AF1527" s="1" t="str">
        <f>IF(AND(שבוע_בדילוג[[#This Row],[הווסת פעיל?]]&lt;&gt;"",Y1526=""),שבוע_בדילוג[[#This Row],[CycleNumber]],"")</f>
        <v/>
      </c>
      <c r="AG1527" s="1" t="str">
        <f>IF(B1528=1,"",IF(שבוע_בדילוג[[#This Row],[הווסת פעיל?]]=1,IF(שבוע_בדילוג[[#This Row],[וסת קבוע אחרון]]=F1528,1,0),""))</f>
        <v/>
      </c>
      <c r="AH1527" s="1" t="str">
        <f>IF(B1528=1,"",IF(שבוע_בדילוג[[#This Row],[הווסת פעיל?]]=1,IF(OR(שבוע_בדילוג[[#This Row],[וסת קבוע אחרון]]=F1528,F1528=שבוע_בדילוג[[#This Row],[LengthofCycle]]),1,0),""))</f>
        <v/>
      </c>
      <c r="AI1527" s="1" t="str">
        <f>IF(B1528=1,"",IF(שבוע_בדילוג[[#This Row],[הווסת פעיל?]]=1,IF(OR(שבוע_בדילוג[[#This Row],[וסת קבוע אחרון]]=F1528,F1528=שבוע_בדילוג[[#This Row],[LengthofCycle]],AND(שבוע_בדילוג[[#This Row],[LengthofCycle]]&lt;&gt;שבוע_בדילוג[[#This Row],[וסת קבוע אחרון]],OR(F1528=28,F1528=29))),1,0),""))</f>
        <v/>
      </c>
      <c r="AJ1527" s="1" t="str">
        <f>IF(AND(שבוע_בדילוג[[#This Row],[הווסת פעיל?]]=1,B1528=1),1,"")</f>
        <v/>
      </c>
      <c r="AK1527" s="4">
        <f>IF(AND(שבוע_בדילוג[[#This Row],[הווסת פעיל?]]&lt;&gt;1,B1528&lt;&gt;1,B1528&lt;&gt;""),IF(שבוע_בדילוג[[#This Row],[LengthofCycle]]=F1528,1,0),"")</f>
        <v>0</v>
      </c>
      <c r="AL1527" s="4">
        <f>IF(AND(שבוע_בדילוג[[#This Row],[הווסת פעיל?]]&lt;&gt;1,B1528&lt;&gt;1,B1528&lt;&gt;""),IF(OR(שבוע_בדילוג[[#This Row],[LengthofCycle]]=F1528,F1528=29),1,0),"")</f>
        <v>0</v>
      </c>
      <c r="AM1527" s="4">
        <f>IF(AND(שבוע_בדילוג[[#This Row],[הווסת פעיל?]]&lt;&gt;1,B1528&lt;&gt;1,B1528&lt;&gt;""),IF(OR(שבוע_בדילוג[[#This Row],[LengthofCycle]]=F1528,F1528=29,F1528=28),1,0),"")</f>
        <v>1</v>
      </c>
    </row>
    <row r="1528" spans="1:39" x14ac:dyDescent="0.25">
      <c r="A1528" s="1" t="s">
        <v>177</v>
      </c>
      <c r="B1528" s="1">
        <v>17</v>
      </c>
      <c r="C1528" s="1">
        <v>0</v>
      </c>
      <c r="D1528" s="1">
        <v>1</v>
      </c>
      <c r="E1528" s="1">
        <v>0</v>
      </c>
      <c r="F1528" s="1">
        <v>28</v>
      </c>
      <c r="H1528" s="1">
        <f>שבוע_בדילוג[[#This Row],[LengthofCycle]]+1</f>
        <v>29</v>
      </c>
      <c r="I1528" s="1">
        <f>IF(IFERROR(LOOKUP(שבוע_בדילוג[[#This Row],[ClientID]],קביעויות[השבוע בדילוג]),FALSE)=שבוע_בדילוג[[#This Row],[ClientID]],1,"")</f>
        <v>1</v>
      </c>
      <c r="J1528" s="1" t="str">
        <f>IF(AND(שבוע_בדילוג[[#This Row],[CycleNumber]]&gt;1,OR(B1529="",שבוע_בדילוג[[#This Row],[CycleNumber]]&gt;B1527)),IF(OR(AND(שבוע_בדילוג[[#This Row],[LengthofCycle]]=29,F1527=29),AND(שבוע_בדילוג[[#This Row],[LengthofCycle]]=36,F1527=36)),1,""),"")</f>
        <v/>
      </c>
      <c r="K1528" s="1" t="str">
        <f>IF(AND(שבוע_בדילוג[[#This Row],[וסת השבוע]]=1,J1527=1,שבוע_בדילוג[[#This Row],[CycleNumber]]&gt;B1527),1,"")</f>
        <v/>
      </c>
      <c r="L1528" s="1" t="str">
        <f>IF(שבוע_בדילוג[[#This Row],[CycleNumber]]=1,"",IF(שבוע_בדילוג[[#This Row],[וסת השבוע]]=1,0,IF(L1527="","",IF(L1527=0,IF(שבוע_בדילוג[[#This Row],[LengthofCycle]]=29,0,1),IF(L1527=1,IF(שבוע_בדילוג[[#This Row],[LengthofCycle]]+F1527=29*2,0,2),IF(L1527=2,IF(שבוע_בדילוג[[#This Row],[LengthofCycle]]+F1527+F1526=29*3,0,3),""))))))</f>
        <v/>
      </c>
      <c r="M1528" s="1" t="str">
        <f>IF(שבוע_בדילוג[[#This Row],[וסת השבוע]]=1,IF(שבוע_בדילוג[[#This Row],[וסת השבוע וההפלגה ביחד]]=1,M1527+1,0),IF(AND(שבוע_בדילוג[[#This Row],[CycleNumber]]&gt;B1527,שבוע_בדילוג[[#This Row],[CycleNumber]]&gt;1),IF(שבוע_בדילוג[[#This Row],[וסת השבוע פעיל?]]&lt;&gt;"",M1527+1,""),""))</f>
        <v/>
      </c>
      <c r="N1528" s="1" t="str">
        <f>IF(שבוע_בדילוג[[#This Row],[וסת השבוע פעיל?2]]="","",IF(AND(שבוע_בדילוג[[#This Row],[וסת השבוע פעיל?]]&lt;&gt;"",שבוע_בדילוג[[#This Row],[CycleNumber]]&lt;B1529,B1529&lt;&gt;"",שבוע_בדילוג[[#This Row],[וסת השבוע פעיל?]]&lt;3),IF(L1529=0,IF(AND(שבוע_בדילוג[[#This Row],[וסת השבוע פעיל?]]&gt;0,J1529=1),0,1),0),""))</f>
        <v/>
      </c>
      <c r="O1528" s="1" t="str">
        <f t="shared" si="116"/>
        <v/>
      </c>
      <c r="P1528" s="1" t="str">
        <f>IF(AND(שבוע_בדילוג[[#This Row],[חיזוי - שבוע]]=1,K1529=1),1,"")</f>
        <v/>
      </c>
      <c r="Q1528" s="1" t="str">
        <f>IF(AND(שבוע_בדילוג[[#This Row],[וסת השבוע פעיל?]]&lt;3,OR(שבוע_בדילוג[[#This Row],[CycleNumber]]&gt;B1529,B1529="")),1,"")</f>
        <v/>
      </c>
      <c r="R1528" s="1" t="str">
        <f>IF(AND(שבוע_בדילוג[[#This Row],[חיזוי - שבוע]]&lt;&gt;"",שבוע_בדילוג[[#This Row],[וסת השבוע פעיל?2]]=""),1,"")</f>
        <v/>
      </c>
      <c r="S1528" s="1">
        <f>IF(שבוע_בדילוג[[#This Row],[האישה קבעה וסת שבוע בדילוג?]]=1,IF(שבוע_בדילוג[[#This Row],[וסת השבוע פעיל?]]&lt;3,1,0),"")</f>
        <v>0</v>
      </c>
      <c r="T152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8" s="1">
        <f t="shared" si="117"/>
        <v>0</v>
      </c>
      <c r="V1528" s="1">
        <f t="shared" si="118"/>
        <v>0</v>
      </c>
      <c r="W1528" s="1">
        <f t="shared" si="119"/>
        <v>0</v>
      </c>
      <c r="X1528" s="1" t="str">
        <f>IF(שבוע_בדילוג[[#This Row],[3 הפלגות זהות]]="","",IF(שבוע_בדילוג[[#This Row],[3 הפלגות זהות]]=1,שבוע_בדילוג[[#This Row],[LengthofCycle]],X1527))</f>
        <v/>
      </c>
      <c r="Y1528" s="1" t="str">
        <f>IF(שבוע_בדילוג[[#This Row],[וסת קבוע אחרון]]="","",IF(OR(שבוע_בדילוג[[#This Row],[LengthofCycle]]=שבוע_בדילוג[[#This Row],[וסת קבוע אחרון]],F1527=שבוע_בדילוג[[#This Row],[וסת קבוע אחרון]],F1526=שבוע_בדילוג[[#This Row],[וסת קבוע אחרון]]),1,0))</f>
        <v/>
      </c>
      <c r="Z1528" s="1" t="str">
        <f>IF(OR(שבוע_בדילוג[[#This Row],[הווסת פעיל?]]=0,שבוע_בדילוג[[#This Row],[הווסת פעיל?]]=""),"",SUM(Z1527,שבוע_בדילוג[[#This Row],[הווסת פעיל?]]))</f>
        <v/>
      </c>
      <c r="AA1528" s="1" t="str">
        <f>IF(AND(שבוע_בדילוג[[#This Row],[כמה מחזורים עד עקירה]]&lt;&gt;"",Z1529=""),שבוע_בדילוג[[#This Row],[כמה מחזורים עד עקירה]],"")</f>
        <v/>
      </c>
      <c r="AB1528" s="1" t="str">
        <f>IF(AND(שבוע_בדילוג[[#This Row],[הווסת פעיל?]]=1,שבוע_בדילוג[[#This Row],[וסת קבוע אחרון]]&lt;&gt;X1527),שבוע_בדילוג[[#This Row],[וסת קבוע אחרון]],"")</f>
        <v/>
      </c>
      <c r="AC1528" s="1" t="str">
        <f>IF(AND(שבוע_בדילוג[[#This Row],[הווסת פעיל?]]=1,Y1527=0,שבוע_בדילוג[[#This Row],[וסת קבוע אחרון]]=X1527),שבוע_בדילוג[[#This Row],[וסת קבוע אחרון]],"")</f>
        <v/>
      </c>
      <c r="AD1528" s="1" t="str">
        <f>IF(AND(שבוע_בדילוג[[#This Row],[הווסת פעיל?]]=1,Y1527=0,שבוע_בדילוג[[#This Row],[וסת קבוע אחרון]]&lt;&gt;X1527),1,"")</f>
        <v/>
      </c>
      <c r="AE1528" s="1" t="str">
        <f>IF(AND(שבוע_בדילוג[[#This Row],[הווסת פעיל?]]&lt;&gt;"",B1529=1),שבוע_בדילוג[[#This Row],[CycleNumber]],"")</f>
        <v/>
      </c>
      <c r="AF1528" s="1" t="str">
        <f>IF(AND(שבוע_בדילוג[[#This Row],[הווסת פעיל?]]&lt;&gt;"",Y1527=""),שבוע_בדילוג[[#This Row],[CycleNumber]],"")</f>
        <v/>
      </c>
      <c r="AG1528" s="1" t="str">
        <f>IF(B1529=1,"",IF(שבוע_בדילוג[[#This Row],[הווסת פעיל?]]=1,IF(שבוע_בדילוג[[#This Row],[וסת קבוע אחרון]]=F1529,1,0),""))</f>
        <v/>
      </c>
      <c r="AH1528" s="1" t="str">
        <f>IF(B1529=1,"",IF(שבוע_בדילוג[[#This Row],[הווסת פעיל?]]=1,IF(OR(שבוע_בדילוג[[#This Row],[וסת קבוע אחרון]]=F1529,F1529=שבוע_בדילוג[[#This Row],[LengthofCycle]]),1,0),""))</f>
        <v/>
      </c>
      <c r="AI1528" s="1" t="str">
        <f>IF(B1529=1,"",IF(שבוע_בדילוג[[#This Row],[הווסת פעיל?]]=1,IF(OR(שבוע_בדילוג[[#This Row],[וסת קבוע אחרון]]=F1529,F1529=שבוע_בדילוג[[#This Row],[LengthofCycle]],AND(שבוע_בדילוג[[#This Row],[LengthofCycle]]&lt;&gt;שבוע_בדילוג[[#This Row],[וסת קבוע אחרון]],OR(F1529=28,F1529=29))),1,0),""))</f>
        <v/>
      </c>
      <c r="AJ1528" s="1" t="str">
        <f>IF(AND(שבוע_בדילוג[[#This Row],[הווסת פעיל?]]=1,B1529=1),1,"")</f>
        <v/>
      </c>
      <c r="AK1528" s="4">
        <f>IF(AND(שבוע_בדילוג[[#This Row],[הווסת פעיל?]]&lt;&gt;1,B1529&lt;&gt;1,B1529&lt;&gt;""),IF(שבוע_בדילוג[[#This Row],[LengthofCycle]]=F1529,1,0),"")</f>
        <v>0</v>
      </c>
      <c r="AL1528" s="4">
        <f>IF(AND(שבוע_בדילוג[[#This Row],[הווסת פעיל?]]&lt;&gt;1,B1529&lt;&gt;1,B1529&lt;&gt;""),IF(OR(שבוע_בדילוג[[#This Row],[LengthofCycle]]=F1529,F1529=29),1,0),"")</f>
        <v>0</v>
      </c>
      <c r="AM1528" s="4">
        <f>IF(AND(שבוע_בדילוג[[#This Row],[הווסת פעיל?]]&lt;&gt;1,B1529&lt;&gt;1,B1529&lt;&gt;""),IF(OR(שבוע_בדילוג[[#This Row],[LengthofCycle]]=F1529,F1529=29,F1529=28),1,0),"")</f>
        <v>0</v>
      </c>
    </row>
    <row r="1529" spans="1:39" x14ac:dyDescent="0.25">
      <c r="A1529" s="1" t="s">
        <v>177</v>
      </c>
      <c r="B1529" s="1">
        <v>18</v>
      </c>
      <c r="C1529" s="1">
        <v>0</v>
      </c>
      <c r="D1529" s="1">
        <v>1</v>
      </c>
      <c r="E1529" s="1">
        <v>0</v>
      </c>
      <c r="F1529" s="1">
        <v>32</v>
      </c>
      <c r="H1529" s="1">
        <f>שבוע_בדילוג[[#This Row],[LengthofCycle]]+1</f>
        <v>33</v>
      </c>
      <c r="I1529" s="1">
        <f>IF(IFERROR(LOOKUP(שבוע_בדילוג[[#This Row],[ClientID]],קביעויות[השבוע בדילוג]),FALSE)=שבוע_בדילוג[[#This Row],[ClientID]],1,"")</f>
        <v>1</v>
      </c>
      <c r="J1529" s="1" t="str">
        <f>IF(AND(שבוע_בדילוג[[#This Row],[CycleNumber]]&gt;1,OR(B1530="",שבוע_בדילוג[[#This Row],[CycleNumber]]&gt;B1528)),IF(OR(AND(שבוע_בדילוג[[#This Row],[LengthofCycle]]=29,F1528=29),AND(שבוע_בדילוג[[#This Row],[LengthofCycle]]=36,F1528=36)),1,""),"")</f>
        <v/>
      </c>
      <c r="K1529" s="1" t="str">
        <f>IF(AND(שבוע_בדילוג[[#This Row],[וסת השבוע]]=1,J1528=1,שבוע_בדילוג[[#This Row],[CycleNumber]]&gt;B1528),1,"")</f>
        <v/>
      </c>
      <c r="L1529" s="1" t="str">
        <f>IF(שבוע_בדילוג[[#This Row],[CycleNumber]]=1,"",IF(שבוע_בדילוג[[#This Row],[וסת השבוע]]=1,0,IF(L1528="","",IF(L1528=0,IF(שבוע_בדילוג[[#This Row],[LengthofCycle]]=29,0,1),IF(L1528=1,IF(שבוע_בדילוג[[#This Row],[LengthofCycle]]+F1528=29*2,0,2),IF(L1528=2,IF(שבוע_בדילוג[[#This Row],[LengthofCycle]]+F1528+F1527=29*3,0,3),""))))))</f>
        <v/>
      </c>
      <c r="M1529" s="1" t="str">
        <f>IF(שבוע_בדילוג[[#This Row],[וסת השבוע]]=1,IF(שבוע_בדילוג[[#This Row],[וסת השבוע וההפלגה ביחד]]=1,M1528+1,0),IF(AND(שבוע_בדילוג[[#This Row],[CycleNumber]]&gt;B1528,שבוע_בדילוג[[#This Row],[CycleNumber]]&gt;1),IF(שבוע_בדילוג[[#This Row],[וסת השבוע פעיל?]]&lt;&gt;"",M1528+1,""),""))</f>
        <v/>
      </c>
      <c r="N1529" s="1" t="str">
        <f>IF(שבוע_בדילוג[[#This Row],[וסת השבוע פעיל?2]]="","",IF(AND(שבוע_בדילוג[[#This Row],[וסת השבוע פעיל?]]&lt;&gt;"",שבוע_בדילוג[[#This Row],[CycleNumber]]&lt;B1530,B1530&lt;&gt;"",שבוע_בדילוג[[#This Row],[וסת השבוע פעיל?]]&lt;3),IF(L1530=0,IF(AND(שבוע_בדילוג[[#This Row],[וסת השבוע פעיל?]]&gt;0,J1530=1),0,1),0),""))</f>
        <v/>
      </c>
      <c r="O1529" s="1" t="str">
        <f t="shared" si="116"/>
        <v/>
      </c>
      <c r="P1529" s="1" t="str">
        <f>IF(AND(שבוע_בדילוג[[#This Row],[חיזוי - שבוע]]=1,K1530=1),1,"")</f>
        <v/>
      </c>
      <c r="Q1529" s="1" t="str">
        <f>IF(AND(שבוע_בדילוג[[#This Row],[וסת השבוע פעיל?]]&lt;3,OR(שבוע_בדילוג[[#This Row],[CycleNumber]]&gt;B1530,B1530="")),1,"")</f>
        <v/>
      </c>
      <c r="R1529" s="1" t="str">
        <f>IF(AND(שבוע_בדילוג[[#This Row],[חיזוי - שבוע]]&lt;&gt;"",שבוע_בדילוג[[#This Row],[וסת השבוע פעיל?2]]=""),1,"")</f>
        <v/>
      </c>
      <c r="S1529" s="1">
        <f>IF(שבוע_בדילוג[[#This Row],[האישה קבעה וסת שבוע בדילוג?]]=1,IF(שבוע_בדילוג[[#This Row],[וסת השבוע פעיל?]]&lt;3,1,0),"")</f>
        <v>0</v>
      </c>
      <c r="T152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29" s="1">
        <f t="shared" si="117"/>
        <v>0</v>
      </c>
      <c r="V1529" s="1">
        <f t="shared" si="118"/>
        <v>0</v>
      </c>
      <c r="W1529" s="1">
        <f t="shared" si="119"/>
        <v>0</v>
      </c>
      <c r="X1529" s="1" t="str">
        <f>IF(שבוע_בדילוג[[#This Row],[3 הפלגות זהות]]="","",IF(שבוע_בדילוג[[#This Row],[3 הפלגות זהות]]=1,שבוע_בדילוג[[#This Row],[LengthofCycle]],X1528))</f>
        <v/>
      </c>
      <c r="Y1529" s="1" t="str">
        <f>IF(שבוע_בדילוג[[#This Row],[וסת קבוע אחרון]]="","",IF(OR(שבוע_בדילוג[[#This Row],[LengthofCycle]]=שבוע_בדילוג[[#This Row],[וסת קבוע אחרון]],F1528=שבוע_בדילוג[[#This Row],[וסת קבוע אחרון]],F1527=שבוע_בדילוג[[#This Row],[וסת קבוע אחרון]]),1,0))</f>
        <v/>
      </c>
      <c r="Z1529" s="1" t="str">
        <f>IF(OR(שבוע_בדילוג[[#This Row],[הווסת פעיל?]]=0,שבוע_בדילוג[[#This Row],[הווסת פעיל?]]=""),"",SUM(Z1528,שבוע_בדילוג[[#This Row],[הווסת פעיל?]]))</f>
        <v/>
      </c>
      <c r="AA1529" s="1" t="str">
        <f>IF(AND(שבוע_בדילוג[[#This Row],[כמה מחזורים עד עקירה]]&lt;&gt;"",Z1530=""),שבוע_בדילוג[[#This Row],[כמה מחזורים עד עקירה]],"")</f>
        <v/>
      </c>
      <c r="AB1529" s="1" t="str">
        <f>IF(AND(שבוע_בדילוג[[#This Row],[הווסת פעיל?]]=1,שבוע_בדילוג[[#This Row],[וסת קבוע אחרון]]&lt;&gt;X1528),שבוע_בדילוג[[#This Row],[וסת קבוע אחרון]],"")</f>
        <v/>
      </c>
      <c r="AC1529" s="1" t="str">
        <f>IF(AND(שבוע_בדילוג[[#This Row],[הווסת פעיל?]]=1,Y1528=0,שבוע_בדילוג[[#This Row],[וסת קבוע אחרון]]=X1528),שבוע_בדילוג[[#This Row],[וסת קבוע אחרון]],"")</f>
        <v/>
      </c>
      <c r="AD1529" s="1" t="str">
        <f>IF(AND(שבוע_בדילוג[[#This Row],[הווסת פעיל?]]=1,Y1528=0,שבוע_בדילוג[[#This Row],[וסת קבוע אחרון]]&lt;&gt;X1528),1,"")</f>
        <v/>
      </c>
      <c r="AE1529" s="1" t="str">
        <f>IF(AND(שבוע_בדילוג[[#This Row],[הווסת פעיל?]]&lt;&gt;"",B1530=1),שבוע_בדילוג[[#This Row],[CycleNumber]],"")</f>
        <v/>
      </c>
      <c r="AF1529" s="1" t="str">
        <f>IF(AND(שבוע_בדילוג[[#This Row],[הווסת פעיל?]]&lt;&gt;"",Y1528=""),שבוע_בדילוג[[#This Row],[CycleNumber]],"")</f>
        <v/>
      </c>
      <c r="AG1529" s="1" t="str">
        <f>IF(B1530=1,"",IF(שבוע_בדילוג[[#This Row],[הווסת פעיל?]]=1,IF(שבוע_בדילוג[[#This Row],[וסת קבוע אחרון]]=F1530,1,0),""))</f>
        <v/>
      </c>
      <c r="AH1529" s="1" t="str">
        <f>IF(B1530=1,"",IF(שבוע_בדילוג[[#This Row],[הווסת פעיל?]]=1,IF(OR(שבוע_בדילוג[[#This Row],[וסת קבוע אחרון]]=F1530,F1530=שבוע_בדילוג[[#This Row],[LengthofCycle]]),1,0),""))</f>
        <v/>
      </c>
      <c r="AI1529" s="1" t="str">
        <f>IF(B1530=1,"",IF(שבוע_בדילוג[[#This Row],[הווסת פעיל?]]=1,IF(OR(שבוע_בדילוג[[#This Row],[וסת קבוע אחרון]]=F1530,F1530=שבוע_בדילוג[[#This Row],[LengthofCycle]],AND(שבוע_בדילוג[[#This Row],[LengthofCycle]]&lt;&gt;שבוע_בדילוג[[#This Row],[וסת קבוע אחרון]],OR(F1530=28,F1530=29))),1,0),""))</f>
        <v/>
      </c>
      <c r="AJ1529" s="1" t="str">
        <f>IF(AND(שבוע_בדילוג[[#This Row],[הווסת פעיל?]]=1,B1530=1),1,"")</f>
        <v/>
      </c>
      <c r="AK1529" s="4">
        <f>IF(AND(שבוע_בדילוג[[#This Row],[הווסת פעיל?]]&lt;&gt;1,B1530&lt;&gt;1,B1530&lt;&gt;""),IF(שבוע_בדילוג[[#This Row],[LengthofCycle]]=F1530,1,0),"")</f>
        <v>0</v>
      </c>
      <c r="AL1529" s="4">
        <f>IF(AND(שבוע_בדילוג[[#This Row],[הווסת פעיל?]]&lt;&gt;1,B1530&lt;&gt;1,B1530&lt;&gt;""),IF(OR(שבוע_בדילוג[[#This Row],[LengthofCycle]]=F1530,F1530=29),1,0),"")</f>
        <v>1</v>
      </c>
      <c r="AM1529" s="4">
        <f>IF(AND(שבוע_בדילוג[[#This Row],[הווסת פעיל?]]&lt;&gt;1,B1530&lt;&gt;1,B1530&lt;&gt;""),IF(OR(שבוע_בדילוג[[#This Row],[LengthofCycle]]=F1530,F1530=29,F1530=28),1,0),"")</f>
        <v>1</v>
      </c>
    </row>
    <row r="1530" spans="1:39" x14ac:dyDescent="0.25">
      <c r="A1530" s="1" t="s">
        <v>177</v>
      </c>
      <c r="B1530" s="1">
        <v>19</v>
      </c>
      <c r="C1530" s="1">
        <v>0</v>
      </c>
      <c r="D1530" s="1">
        <v>0</v>
      </c>
      <c r="E1530" s="1">
        <v>0</v>
      </c>
      <c r="F1530" s="1">
        <v>29</v>
      </c>
      <c r="H1530" s="1">
        <f>שבוע_בדילוג[[#This Row],[LengthofCycle]]+1</f>
        <v>30</v>
      </c>
      <c r="I1530" s="1">
        <f>IF(IFERROR(LOOKUP(שבוע_בדילוג[[#This Row],[ClientID]],קביעויות[השבוע בדילוג]),FALSE)=שבוע_בדילוג[[#This Row],[ClientID]],1,"")</f>
        <v>1</v>
      </c>
      <c r="J1530" s="1" t="str">
        <f>IF(AND(שבוע_בדילוג[[#This Row],[CycleNumber]]&gt;1,OR(B1531="",שבוע_בדילוג[[#This Row],[CycleNumber]]&gt;B1529)),IF(OR(AND(שבוע_בדילוג[[#This Row],[LengthofCycle]]=29,F1529=29),AND(שבוע_בדילוג[[#This Row],[LengthofCycle]]=36,F1529=36)),1,""),"")</f>
        <v/>
      </c>
      <c r="K1530" s="1" t="str">
        <f>IF(AND(שבוע_בדילוג[[#This Row],[וסת השבוע]]=1,J1529=1,שבוע_בדילוג[[#This Row],[CycleNumber]]&gt;B1529),1,"")</f>
        <v/>
      </c>
      <c r="L1530" s="1" t="str">
        <f>IF(שבוע_בדילוג[[#This Row],[CycleNumber]]=1,"",IF(שבוע_בדילוג[[#This Row],[וסת השבוע]]=1,0,IF(L1529="","",IF(L1529=0,IF(שבוע_בדילוג[[#This Row],[LengthofCycle]]=29,0,1),IF(L1529=1,IF(שבוע_בדילוג[[#This Row],[LengthofCycle]]+F1529=29*2,0,2),IF(L1529=2,IF(שבוע_בדילוג[[#This Row],[LengthofCycle]]+F1529+F1528=29*3,0,3),""))))))</f>
        <v/>
      </c>
      <c r="M1530" s="1" t="str">
        <f>IF(שבוע_בדילוג[[#This Row],[וסת השבוע]]=1,IF(שבוע_בדילוג[[#This Row],[וסת השבוע וההפלגה ביחד]]=1,M1529+1,0),IF(AND(שבוע_בדילוג[[#This Row],[CycleNumber]]&gt;B1529,שבוע_בדילוג[[#This Row],[CycleNumber]]&gt;1),IF(שבוע_בדילוג[[#This Row],[וסת השבוע פעיל?]]&lt;&gt;"",M1529+1,""),""))</f>
        <v/>
      </c>
      <c r="N1530" s="1" t="str">
        <f>IF(שבוע_בדילוג[[#This Row],[וסת השבוע פעיל?2]]="","",IF(AND(שבוע_בדילוג[[#This Row],[וסת השבוע פעיל?]]&lt;&gt;"",שבוע_בדילוג[[#This Row],[CycleNumber]]&lt;B1531,B1531&lt;&gt;"",שבוע_בדילוג[[#This Row],[וסת השבוע פעיל?]]&lt;3),IF(L1531=0,IF(AND(שבוע_בדילוג[[#This Row],[וסת השבוע פעיל?]]&gt;0,J1531=1),0,1),0),""))</f>
        <v/>
      </c>
      <c r="O1530" s="1" t="str">
        <f t="shared" si="116"/>
        <v/>
      </c>
      <c r="P1530" s="1" t="str">
        <f>IF(AND(שבוע_בדילוג[[#This Row],[חיזוי - שבוע]]=1,K1531=1),1,"")</f>
        <v/>
      </c>
      <c r="Q1530" s="1" t="str">
        <f>IF(AND(שבוע_בדילוג[[#This Row],[וסת השבוע פעיל?]]&lt;3,OR(שבוע_בדילוג[[#This Row],[CycleNumber]]&gt;B1531,B1531="")),1,"")</f>
        <v/>
      </c>
      <c r="R1530" s="1" t="str">
        <f>IF(AND(שבוע_בדילוג[[#This Row],[חיזוי - שבוע]]&lt;&gt;"",שבוע_בדילוג[[#This Row],[וסת השבוע פעיל?2]]=""),1,"")</f>
        <v/>
      </c>
      <c r="S1530" s="1">
        <f>IF(שבוע_בדילוג[[#This Row],[האישה קבעה וסת שבוע בדילוג?]]=1,IF(שבוע_בדילוג[[#This Row],[וסת השבוע פעיל?]]&lt;3,1,0),"")</f>
        <v>0</v>
      </c>
      <c r="T153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0" s="1">
        <f t="shared" si="117"/>
        <v>0</v>
      </c>
      <c r="V1530" s="1">
        <f t="shared" si="118"/>
        <v>0</v>
      </c>
      <c r="W1530" s="1">
        <f t="shared" si="119"/>
        <v>0</v>
      </c>
      <c r="X1530" s="1" t="str">
        <f>IF(שבוע_בדילוג[[#This Row],[3 הפלגות זהות]]="","",IF(שבוע_בדילוג[[#This Row],[3 הפלגות זהות]]=1,שבוע_בדילוג[[#This Row],[LengthofCycle]],X1529))</f>
        <v/>
      </c>
      <c r="Y1530" s="1" t="str">
        <f>IF(שבוע_בדילוג[[#This Row],[וסת קבוע אחרון]]="","",IF(OR(שבוע_בדילוג[[#This Row],[LengthofCycle]]=שבוע_בדילוג[[#This Row],[וסת קבוע אחרון]],F1529=שבוע_בדילוג[[#This Row],[וסת קבוע אחרון]],F1528=שבוע_בדילוג[[#This Row],[וסת קבוע אחרון]]),1,0))</f>
        <v/>
      </c>
      <c r="Z1530" s="1" t="str">
        <f>IF(OR(שבוע_בדילוג[[#This Row],[הווסת פעיל?]]=0,שבוע_בדילוג[[#This Row],[הווסת פעיל?]]=""),"",SUM(Z1529,שבוע_בדילוג[[#This Row],[הווסת פעיל?]]))</f>
        <v/>
      </c>
      <c r="AA1530" s="1" t="str">
        <f>IF(AND(שבוע_בדילוג[[#This Row],[כמה מחזורים עד עקירה]]&lt;&gt;"",Z1531=""),שבוע_בדילוג[[#This Row],[כמה מחזורים עד עקירה]],"")</f>
        <v/>
      </c>
      <c r="AB1530" s="1" t="str">
        <f>IF(AND(שבוע_בדילוג[[#This Row],[הווסת פעיל?]]=1,שבוע_בדילוג[[#This Row],[וסת קבוע אחרון]]&lt;&gt;X1529),שבוע_בדילוג[[#This Row],[וסת קבוע אחרון]],"")</f>
        <v/>
      </c>
      <c r="AC1530" s="1" t="str">
        <f>IF(AND(שבוע_בדילוג[[#This Row],[הווסת פעיל?]]=1,Y1529=0,שבוע_בדילוג[[#This Row],[וסת קבוע אחרון]]=X1529),שבוע_בדילוג[[#This Row],[וסת קבוע אחרון]],"")</f>
        <v/>
      </c>
      <c r="AD1530" s="1" t="str">
        <f>IF(AND(שבוע_בדילוג[[#This Row],[הווסת פעיל?]]=1,Y1529=0,שבוע_בדילוג[[#This Row],[וסת קבוע אחרון]]&lt;&gt;X1529),1,"")</f>
        <v/>
      </c>
      <c r="AE1530" s="1" t="str">
        <f>IF(AND(שבוע_בדילוג[[#This Row],[הווסת פעיל?]]&lt;&gt;"",B1531=1),שבוע_בדילוג[[#This Row],[CycleNumber]],"")</f>
        <v/>
      </c>
      <c r="AF1530" s="1" t="str">
        <f>IF(AND(שבוע_בדילוג[[#This Row],[הווסת פעיל?]]&lt;&gt;"",Y1529=""),שבוע_בדילוג[[#This Row],[CycleNumber]],"")</f>
        <v/>
      </c>
      <c r="AG1530" s="1" t="str">
        <f>IF(B1531=1,"",IF(שבוע_בדילוג[[#This Row],[הווסת פעיל?]]=1,IF(שבוע_בדילוג[[#This Row],[וסת קבוע אחרון]]=F1531,1,0),""))</f>
        <v/>
      </c>
      <c r="AH1530" s="1" t="str">
        <f>IF(B1531=1,"",IF(שבוע_בדילוג[[#This Row],[הווסת פעיל?]]=1,IF(OR(שבוע_בדילוג[[#This Row],[וסת קבוע אחרון]]=F1531,F1531=שבוע_בדילוג[[#This Row],[LengthofCycle]]),1,0),""))</f>
        <v/>
      </c>
      <c r="AI1530" s="1" t="str">
        <f>IF(B1531=1,"",IF(שבוע_בדילוג[[#This Row],[הווסת פעיל?]]=1,IF(OR(שבוע_בדילוג[[#This Row],[וסת קבוע אחרון]]=F1531,F1531=שבוע_בדילוג[[#This Row],[LengthofCycle]],AND(שבוע_בדילוג[[#This Row],[LengthofCycle]]&lt;&gt;שבוע_בדילוג[[#This Row],[וסת קבוע אחרון]],OR(F1531=28,F1531=29))),1,0),""))</f>
        <v/>
      </c>
      <c r="AJ1530" s="1" t="str">
        <f>IF(AND(שבוע_בדילוג[[#This Row],[הווסת פעיל?]]=1,B1531=1),1,"")</f>
        <v/>
      </c>
      <c r="AK1530" s="4">
        <f>IF(AND(שבוע_בדילוג[[#This Row],[הווסת פעיל?]]&lt;&gt;1,B1531&lt;&gt;1,B1531&lt;&gt;""),IF(שבוע_בדילוג[[#This Row],[LengthofCycle]]=F1531,1,0),"")</f>
        <v>0</v>
      </c>
      <c r="AL1530" s="4">
        <f>IF(AND(שבוע_בדילוג[[#This Row],[הווסת פעיל?]]&lt;&gt;1,B1531&lt;&gt;1,B1531&lt;&gt;""),IF(OR(שבוע_בדילוג[[#This Row],[LengthofCycle]]=F1531,F1531=29),1,0),"")</f>
        <v>0</v>
      </c>
      <c r="AM1530" s="4">
        <f>IF(AND(שבוע_בדילוג[[#This Row],[הווסת פעיל?]]&lt;&gt;1,B1531&lt;&gt;1,B1531&lt;&gt;""),IF(OR(שבוע_בדילוג[[#This Row],[LengthofCycle]]=F1531,F1531=29,F1531=28),1,0),"")</f>
        <v>0</v>
      </c>
    </row>
    <row r="1531" spans="1:39" x14ac:dyDescent="0.25">
      <c r="A1531" s="1" t="s">
        <v>177</v>
      </c>
      <c r="B1531" s="1">
        <v>20</v>
      </c>
      <c r="C1531" s="1">
        <v>0</v>
      </c>
      <c r="D1531" s="1">
        <v>1</v>
      </c>
      <c r="E1531" s="1">
        <v>0</v>
      </c>
      <c r="F1531" s="1">
        <v>30</v>
      </c>
      <c r="H1531" s="1">
        <f>שבוע_בדילוג[[#This Row],[LengthofCycle]]+1</f>
        <v>31</v>
      </c>
      <c r="I1531" s="1">
        <f>IF(IFERROR(LOOKUP(שבוע_בדילוג[[#This Row],[ClientID]],קביעויות[השבוע בדילוג]),FALSE)=שבוע_בדילוג[[#This Row],[ClientID]],1,"")</f>
        <v>1</v>
      </c>
      <c r="J1531" s="1" t="str">
        <f>IF(AND(שבוע_בדילוג[[#This Row],[CycleNumber]]&gt;1,OR(B1532="",שבוע_בדילוג[[#This Row],[CycleNumber]]&gt;B1530)),IF(OR(AND(שבוע_בדילוג[[#This Row],[LengthofCycle]]=29,F1530=29),AND(שבוע_בדילוג[[#This Row],[LengthofCycle]]=36,F1530=36)),1,""),"")</f>
        <v/>
      </c>
      <c r="K1531" s="1" t="str">
        <f>IF(AND(שבוע_בדילוג[[#This Row],[וסת השבוע]]=1,J1530=1,שבוע_בדילוג[[#This Row],[CycleNumber]]&gt;B1530),1,"")</f>
        <v/>
      </c>
      <c r="L1531" s="1" t="str">
        <f>IF(שבוע_בדילוג[[#This Row],[CycleNumber]]=1,"",IF(שבוע_בדילוג[[#This Row],[וסת השבוע]]=1,0,IF(L1530="","",IF(L1530=0,IF(שבוע_בדילוג[[#This Row],[LengthofCycle]]=29,0,1),IF(L1530=1,IF(שבוע_בדילוג[[#This Row],[LengthofCycle]]+F1530=29*2,0,2),IF(L1530=2,IF(שבוע_בדילוג[[#This Row],[LengthofCycle]]+F1530+F1529=29*3,0,3),""))))))</f>
        <v/>
      </c>
      <c r="M1531" s="1" t="str">
        <f>IF(שבוע_בדילוג[[#This Row],[וסת השבוע]]=1,IF(שבוע_בדילוג[[#This Row],[וסת השבוע וההפלגה ביחד]]=1,M1530+1,0),IF(AND(שבוע_בדילוג[[#This Row],[CycleNumber]]&gt;B1530,שבוע_בדילוג[[#This Row],[CycleNumber]]&gt;1),IF(שבוע_בדילוג[[#This Row],[וסת השבוע פעיל?]]&lt;&gt;"",M1530+1,""),""))</f>
        <v/>
      </c>
      <c r="N1531" s="1" t="str">
        <f>IF(שבוע_בדילוג[[#This Row],[וסת השבוע פעיל?2]]="","",IF(AND(שבוע_בדילוג[[#This Row],[וסת השבוע פעיל?]]&lt;&gt;"",שבוע_בדילוג[[#This Row],[CycleNumber]]&lt;B1532,B1532&lt;&gt;"",שבוע_בדילוג[[#This Row],[וסת השבוע פעיל?]]&lt;3),IF(L1532=0,IF(AND(שבוע_בדילוג[[#This Row],[וסת השבוע פעיל?]]&gt;0,J1532=1),0,1),0),""))</f>
        <v/>
      </c>
      <c r="O1531" s="1" t="str">
        <f t="shared" si="116"/>
        <v/>
      </c>
      <c r="P1531" s="1" t="str">
        <f>IF(AND(שבוע_בדילוג[[#This Row],[חיזוי - שבוע]]=1,K1532=1),1,"")</f>
        <v/>
      </c>
      <c r="Q1531" s="1" t="str">
        <f>IF(AND(שבוע_בדילוג[[#This Row],[וסת השבוע פעיל?]]&lt;3,OR(שבוע_בדילוג[[#This Row],[CycleNumber]]&gt;B1532,B1532="")),1,"")</f>
        <v/>
      </c>
      <c r="R1531" s="1" t="str">
        <f>IF(AND(שבוע_בדילוג[[#This Row],[חיזוי - שבוע]]&lt;&gt;"",שבוע_בדילוג[[#This Row],[וסת השבוע פעיל?2]]=""),1,"")</f>
        <v/>
      </c>
      <c r="S1531" s="1">
        <f>IF(שבוע_בדילוג[[#This Row],[האישה קבעה וסת שבוע בדילוג?]]=1,IF(שבוע_בדילוג[[#This Row],[וסת השבוע פעיל?]]&lt;3,1,0),"")</f>
        <v>0</v>
      </c>
      <c r="T153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1" s="1">
        <f t="shared" si="117"/>
        <v>0</v>
      </c>
      <c r="V1531" s="1">
        <f t="shared" si="118"/>
        <v>0</v>
      </c>
      <c r="W1531" s="1">
        <f t="shared" si="119"/>
        <v>0</v>
      </c>
      <c r="X1531" s="1" t="str">
        <f>IF(שבוע_בדילוג[[#This Row],[3 הפלגות זהות]]="","",IF(שבוע_בדילוג[[#This Row],[3 הפלגות זהות]]=1,שבוע_בדילוג[[#This Row],[LengthofCycle]],X1530))</f>
        <v/>
      </c>
      <c r="Y1531" s="1" t="str">
        <f>IF(שבוע_בדילוג[[#This Row],[וסת קבוע אחרון]]="","",IF(OR(שבוע_בדילוג[[#This Row],[LengthofCycle]]=שבוע_בדילוג[[#This Row],[וסת קבוע אחרון]],F1530=שבוע_בדילוג[[#This Row],[וסת קבוע אחרון]],F1529=שבוע_בדילוג[[#This Row],[וסת קבוע אחרון]]),1,0))</f>
        <v/>
      </c>
      <c r="Z1531" s="1" t="str">
        <f>IF(OR(שבוע_בדילוג[[#This Row],[הווסת פעיל?]]=0,שבוע_בדילוג[[#This Row],[הווסת פעיל?]]=""),"",SUM(Z1530,שבוע_בדילוג[[#This Row],[הווסת פעיל?]]))</f>
        <v/>
      </c>
      <c r="AA1531" s="1" t="str">
        <f>IF(AND(שבוע_בדילוג[[#This Row],[כמה מחזורים עד עקירה]]&lt;&gt;"",Z1532=""),שבוע_בדילוג[[#This Row],[כמה מחזורים עד עקירה]],"")</f>
        <v/>
      </c>
      <c r="AB1531" s="1" t="str">
        <f>IF(AND(שבוע_בדילוג[[#This Row],[הווסת פעיל?]]=1,שבוע_בדילוג[[#This Row],[וסת קבוע אחרון]]&lt;&gt;X1530),שבוע_בדילוג[[#This Row],[וסת קבוע אחרון]],"")</f>
        <v/>
      </c>
      <c r="AC1531" s="1" t="str">
        <f>IF(AND(שבוע_בדילוג[[#This Row],[הווסת פעיל?]]=1,Y1530=0,שבוע_בדילוג[[#This Row],[וסת קבוע אחרון]]=X1530),שבוע_בדילוג[[#This Row],[וסת קבוע אחרון]],"")</f>
        <v/>
      </c>
      <c r="AD1531" s="1" t="str">
        <f>IF(AND(שבוע_בדילוג[[#This Row],[הווסת פעיל?]]=1,Y1530=0,שבוע_בדילוג[[#This Row],[וסת קבוע אחרון]]&lt;&gt;X1530),1,"")</f>
        <v/>
      </c>
      <c r="AE1531" s="1" t="str">
        <f>IF(AND(שבוע_בדילוג[[#This Row],[הווסת פעיל?]]&lt;&gt;"",B1532=1),שבוע_בדילוג[[#This Row],[CycleNumber]],"")</f>
        <v/>
      </c>
      <c r="AF1531" s="1" t="str">
        <f>IF(AND(שבוע_בדילוג[[#This Row],[הווסת פעיל?]]&lt;&gt;"",Y1530=""),שבוע_בדילוג[[#This Row],[CycleNumber]],"")</f>
        <v/>
      </c>
      <c r="AG1531" s="1" t="str">
        <f>IF(B1532=1,"",IF(שבוע_בדילוג[[#This Row],[הווסת פעיל?]]=1,IF(שבוע_בדילוג[[#This Row],[וסת קבוע אחרון]]=F1532,1,0),""))</f>
        <v/>
      </c>
      <c r="AH1531" s="1" t="str">
        <f>IF(B1532=1,"",IF(שבוע_בדילוג[[#This Row],[הווסת פעיל?]]=1,IF(OR(שבוע_בדילוג[[#This Row],[וסת קבוע אחרון]]=F1532,F1532=שבוע_בדילוג[[#This Row],[LengthofCycle]]),1,0),""))</f>
        <v/>
      </c>
      <c r="AI1531" s="1" t="str">
        <f>IF(B1532=1,"",IF(שבוע_בדילוג[[#This Row],[הווסת פעיל?]]=1,IF(OR(שבוע_בדילוג[[#This Row],[וסת קבוע אחרון]]=F1532,F1532=שבוע_בדילוג[[#This Row],[LengthofCycle]],AND(שבוע_בדילוג[[#This Row],[LengthofCycle]]&lt;&gt;שבוע_בדילוג[[#This Row],[וסת קבוע אחרון]],OR(F1532=28,F1532=29))),1,0),""))</f>
        <v/>
      </c>
      <c r="AJ1531" s="1" t="str">
        <f>IF(AND(שבוע_בדילוג[[#This Row],[הווסת פעיל?]]=1,B1532=1),1,"")</f>
        <v/>
      </c>
      <c r="AK1531" s="4">
        <f>IF(AND(שבוע_בדילוג[[#This Row],[הווסת פעיל?]]&lt;&gt;1,B1532&lt;&gt;1,B1532&lt;&gt;""),IF(שבוע_בדילוג[[#This Row],[LengthofCycle]]=F1532,1,0),"")</f>
        <v>1</v>
      </c>
      <c r="AL1531" s="4">
        <f>IF(AND(שבוע_בדילוג[[#This Row],[הווסת פעיל?]]&lt;&gt;1,B1532&lt;&gt;1,B1532&lt;&gt;""),IF(OR(שבוע_בדילוג[[#This Row],[LengthofCycle]]=F1532,F1532=29),1,0),"")</f>
        <v>1</v>
      </c>
      <c r="AM1531" s="4">
        <f>IF(AND(שבוע_בדילוג[[#This Row],[הווסת פעיל?]]&lt;&gt;1,B1532&lt;&gt;1,B1532&lt;&gt;""),IF(OR(שבוע_בדילוג[[#This Row],[LengthofCycle]]=F1532,F1532=29,F1532=28),1,0),"")</f>
        <v>1</v>
      </c>
    </row>
    <row r="1532" spans="1:39" x14ac:dyDescent="0.25">
      <c r="A1532" s="1" t="s">
        <v>177</v>
      </c>
      <c r="B1532" s="1">
        <v>21</v>
      </c>
      <c r="C1532" s="1">
        <v>0</v>
      </c>
      <c r="D1532" s="1">
        <v>0</v>
      </c>
      <c r="E1532" s="1">
        <v>0</v>
      </c>
      <c r="F1532" s="1">
        <v>30</v>
      </c>
      <c r="H1532" s="1">
        <f>שבוע_בדילוג[[#This Row],[LengthofCycle]]+1</f>
        <v>31</v>
      </c>
      <c r="I1532" s="1">
        <f>IF(IFERROR(LOOKUP(שבוע_בדילוג[[#This Row],[ClientID]],קביעויות[השבוע בדילוג]),FALSE)=שבוע_בדילוג[[#This Row],[ClientID]],1,"")</f>
        <v>1</v>
      </c>
      <c r="J1532" s="1" t="str">
        <f>IF(AND(שבוע_בדילוג[[#This Row],[CycleNumber]]&gt;1,OR(B1533="",שבוע_בדילוג[[#This Row],[CycleNumber]]&gt;B1531)),IF(OR(AND(שבוע_בדילוג[[#This Row],[LengthofCycle]]=29,F1531=29),AND(שבוע_בדילוג[[#This Row],[LengthofCycle]]=36,F1531=36)),1,""),"")</f>
        <v/>
      </c>
      <c r="K1532" s="1" t="str">
        <f>IF(AND(שבוע_בדילוג[[#This Row],[וסת השבוע]]=1,J1531=1,שבוע_בדילוג[[#This Row],[CycleNumber]]&gt;B1531),1,"")</f>
        <v/>
      </c>
      <c r="L1532" s="1" t="str">
        <f>IF(שבוע_בדילוג[[#This Row],[CycleNumber]]=1,"",IF(שבוע_בדילוג[[#This Row],[וסת השבוע]]=1,0,IF(L1531="","",IF(L1531=0,IF(שבוע_בדילוג[[#This Row],[LengthofCycle]]=29,0,1),IF(L1531=1,IF(שבוע_בדילוג[[#This Row],[LengthofCycle]]+F1531=29*2,0,2),IF(L1531=2,IF(שבוע_בדילוג[[#This Row],[LengthofCycle]]+F1531+F1530=29*3,0,3),""))))))</f>
        <v/>
      </c>
      <c r="M1532" s="1" t="str">
        <f>IF(שבוע_בדילוג[[#This Row],[וסת השבוע]]=1,IF(שבוע_בדילוג[[#This Row],[וסת השבוע וההפלגה ביחד]]=1,M1531+1,0),IF(AND(שבוע_בדילוג[[#This Row],[CycleNumber]]&gt;B1531,שבוע_בדילוג[[#This Row],[CycleNumber]]&gt;1),IF(שבוע_בדילוג[[#This Row],[וסת השבוע פעיל?]]&lt;&gt;"",M1531+1,""),""))</f>
        <v/>
      </c>
      <c r="N1532" s="1" t="str">
        <f>IF(שבוע_בדילוג[[#This Row],[וסת השבוע פעיל?2]]="","",IF(AND(שבוע_בדילוג[[#This Row],[וסת השבוע פעיל?]]&lt;&gt;"",שבוע_בדילוג[[#This Row],[CycleNumber]]&lt;B1533,B1533&lt;&gt;"",שבוע_בדילוג[[#This Row],[וסת השבוע פעיל?]]&lt;3),IF(L1533=0,IF(AND(שבוע_בדילוג[[#This Row],[וסת השבוע פעיל?]]&gt;0,J1533=1),0,1),0),""))</f>
        <v/>
      </c>
      <c r="O1532" s="1" t="str">
        <f t="shared" si="116"/>
        <v/>
      </c>
      <c r="P1532" s="1" t="str">
        <f>IF(AND(שבוע_בדילוג[[#This Row],[חיזוי - שבוע]]=1,K1533=1),1,"")</f>
        <v/>
      </c>
      <c r="Q1532" s="1" t="str">
        <f>IF(AND(שבוע_בדילוג[[#This Row],[וסת השבוע פעיל?]]&lt;3,OR(שבוע_בדילוג[[#This Row],[CycleNumber]]&gt;B1533,B1533="")),1,"")</f>
        <v/>
      </c>
      <c r="R1532" s="1" t="str">
        <f>IF(AND(שבוע_בדילוג[[#This Row],[חיזוי - שבוע]]&lt;&gt;"",שבוע_בדילוג[[#This Row],[וסת השבוע פעיל?2]]=""),1,"")</f>
        <v/>
      </c>
      <c r="S1532" s="1">
        <f>IF(שבוע_בדילוג[[#This Row],[האישה קבעה וסת שבוע בדילוג?]]=1,IF(שבוע_בדילוג[[#This Row],[וסת השבוע פעיל?]]&lt;3,1,0),"")</f>
        <v>0</v>
      </c>
      <c r="T153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2" s="1">
        <f t="shared" si="117"/>
        <v>0</v>
      </c>
      <c r="V1532" s="1">
        <f t="shared" si="118"/>
        <v>0</v>
      </c>
      <c r="W1532" s="1">
        <f t="shared" si="119"/>
        <v>0</v>
      </c>
      <c r="X1532" s="1" t="str">
        <f>IF(שבוע_בדילוג[[#This Row],[3 הפלגות זהות]]="","",IF(שבוע_בדילוג[[#This Row],[3 הפלגות זהות]]=1,שבוע_בדילוג[[#This Row],[LengthofCycle]],X1531))</f>
        <v/>
      </c>
      <c r="Y1532" s="1" t="str">
        <f>IF(שבוע_בדילוג[[#This Row],[וסת קבוע אחרון]]="","",IF(OR(שבוע_בדילוג[[#This Row],[LengthofCycle]]=שבוע_בדילוג[[#This Row],[וסת קבוע אחרון]],F1531=שבוע_בדילוג[[#This Row],[וסת קבוע אחרון]],F1530=שבוע_בדילוג[[#This Row],[וסת קבוע אחרון]]),1,0))</f>
        <v/>
      </c>
      <c r="Z1532" s="1" t="str">
        <f>IF(OR(שבוע_בדילוג[[#This Row],[הווסת פעיל?]]=0,שבוע_בדילוג[[#This Row],[הווסת פעיל?]]=""),"",SUM(Z1531,שבוע_בדילוג[[#This Row],[הווסת פעיל?]]))</f>
        <v/>
      </c>
      <c r="AA1532" s="1" t="str">
        <f>IF(AND(שבוע_בדילוג[[#This Row],[כמה מחזורים עד עקירה]]&lt;&gt;"",Z1533=""),שבוע_בדילוג[[#This Row],[כמה מחזורים עד עקירה]],"")</f>
        <v/>
      </c>
      <c r="AB1532" s="1" t="str">
        <f>IF(AND(שבוע_בדילוג[[#This Row],[הווסת פעיל?]]=1,שבוע_בדילוג[[#This Row],[וסת קבוע אחרון]]&lt;&gt;X1531),שבוע_בדילוג[[#This Row],[וסת קבוע אחרון]],"")</f>
        <v/>
      </c>
      <c r="AC1532" s="1" t="str">
        <f>IF(AND(שבוע_בדילוג[[#This Row],[הווסת פעיל?]]=1,Y1531=0,שבוע_בדילוג[[#This Row],[וסת קבוע אחרון]]=X1531),שבוע_בדילוג[[#This Row],[וסת קבוע אחרון]],"")</f>
        <v/>
      </c>
      <c r="AD1532" s="1" t="str">
        <f>IF(AND(שבוע_בדילוג[[#This Row],[הווסת פעיל?]]=1,Y1531=0,שבוע_בדילוג[[#This Row],[וסת קבוע אחרון]]&lt;&gt;X1531),1,"")</f>
        <v/>
      </c>
      <c r="AE1532" s="1" t="str">
        <f>IF(AND(שבוע_בדילוג[[#This Row],[הווסת פעיל?]]&lt;&gt;"",B1533=1),שבוע_בדילוג[[#This Row],[CycleNumber]],"")</f>
        <v/>
      </c>
      <c r="AF1532" s="1" t="str">
        <f>IF(AND(שבוע_בדילוג[[#This Row],[הווסת פעיל?]]&lt;&gt;"",Y1531=""),שבוע_בדילוג[[#This Row],[CycleNumber]],"")</f>
        <v/>
      </c>
      <c r="AG1532" s="1" t="str">
        <f>IF(B1533=1,"",IF(שבוע_בדילוג[[#This Row],[הווסת פעיל?]]=1,IF(שבוע_בדילוג[[#This Row],[וסת קבוע אחרון]]=F1533,1,0),""))</f>
        <v/>
      </c>
      <c r="AH1532" s="1" t="str">
        <f>IF(B1533=1,"",IF(שבוע_בדילוג[[#This Row],[הווסת פעיל?]]=1,IF(OR(שבוע_בדילוג[[#This Row],[וסת קבוע אחרון]]=F1533,F1533=שבוע_בדילוג[[#This Row],[LengthofCycle]]),1,0),""))</f>
        <v/>
      </c>
      <c r="AI1532" s="1" t="str">
        <f>IF(B1533=1,"",IF(שבוע_בדילוג[[#This Row],[הווסת פעיל?]]=1,IF(OR(שבוע_בדילוג[[#This Row],[וסת קבוע אחרון]]=F1533,F1533=שבוע_בדילוג[[#This Row],[LengthofCycle]],AND(שבוע_בדילוג[[#This Row],[LengthofCycle]]&lt;&gt;שבוע_בדילוג[[#This Row],[וסת קבוע אחרון]],OR(F1533=28,F1533=29))),1,0),""))</f>
        <v/>
      </c>
      <c r="AJ1532" s="1" t="str">
        <f>IF(AND(שבוע_בדילוג[[#This Row],[הווסת פעיל?]]=1,B1533=1),1,"")</f>
        <v/>
      </c>
      <c r="AK1532" s="4">
        <f>IF(AND(שבוע_בדילוג[[#This Row],[הווסת פעיל?]]&lt;&gt;1,B1533&lt;&gt;1,B1533&lt;&gt;""),IF(שבוע_בדילוג[[#This Row],[LengthofCycle]]=F1533,1,0),"")</f>
        <v>1</v>
      </c>
      <c r="AL1532" s="4">
        <f>IF(AND(שבוע_בדילוג[[#This Row],[הווסת פעיל?]]&lt;&gt;1,B1533&lt;&gt;1,B1533&lt;&gt;""),IF(OR(שבוע_בדילוג[[#This Row],[LengthofCycle]]=F1533,F1533=29),1,0),"")</f>
        <v>1</v>
      </c>
      <c r="AM1532" s="4">
        <f>IF(AND(שבוע_בדילוג[[#This Row],[הווסת פעיל?]]&lt;&gt;1,B1533&lt;&gt;1,B1533&lt;&gt;""),IF(OR(שבוע_בדילוג[[#This Row],[LengthofCycle]]=F1533,F1533=29,F1533=28),1,0),"")</f>
        <v>1</v>
      </c>
    </row>
    <row r="1533" spans="1:39" x14ac:dyDescent="0.25">
      <c r="A1533" s="1" t="s">
        <v>177</v>
      </c>
      <c r="B1533" s="1">
        <v>22</v>
      </c>
      <c r="C1533" s="1">
        <v>0</v>
      </c>
      <c r="D1533" s="1">
        <v>1</v>
      </c>
      <c r="E1533" s="1">
        <v>0</v>
      </c>
      <c r="F1533" s="1">
        <v>30</v>
      </c>
      <c r="H1533" s="1">
        <f>שבוע_בדילוג[[#This Row],[LengthofCycle]]+1</f>
        <v>31</v>
      </c>
      <c r="I1533" s="1">
        <f>IF(IFERROR(LOOKUP(שבוע_בדילוג[[#This Row],[ClientID]],קביעויות[השבוע בדילוג]),FALSE)=שבוע_בדילוג[[#This Row],[ClientID]],1,"")</f>
        <v>1</v>
      </c>
      <c r="J1533" s="1" t="str">
        <f>IF(AND(שבוע_בדילוג[[#This Row],[CycleNumber]]&gt;1,OR(B1534="",שבוע_בדילוג[[#This Row],[CycleNumber]]&gt;B1532)),IF(OR(AND(שבוע_בדילוג[[#This Row],[LengthofCycle]]=29,F1532=29),AND(שבוע_בדילוג[[#This Row],[LengthofCycle]]=36,F1532=36)),1,""),"")</f>
        <v/>
      </c>
      <c r="K1533" s="1" t="str">
        <f>IF(AND(שבוע_בדילוג[[#This Row],[וסת השבוע]]=1,J1532=1,שבוע_בדילוג[[#This Row],[CycleNumber]]&gt;B1532),1,"")</f>
        <v/>
      </c>
      <c r="L1533" s="1" t="str">
        <f>IF(שבוע_בדילוג[[#This Row],[CycleNumber]]=1,"",IF(שבוע_בדילוג[[#This Row],[וסת השבוע]]=1,0,IF(L1532="","",IF(L1532=0,IF(שבוע_בדילוג[[#This Row],[LengthofCycle]]=29,0,1),IF(L1532=1,IF(שבוע_בדילוג[[#This Row],[LengthofCycle]]+F1532=29*2,0,2),IF(L1532=2,IF(שבוע_בדילוג[[#This Row],[LengthofCycle]]+F1532+F1531=29*3,0,3),""))))))</f>
        <v/>
      </c>
      <c r="M1533" s="1" t="str">
        <f>IF(שבוע_בדילוג[[#This Row],[וסת השבוע]]=1,IF(שבוע_בדילוג[[#This Row],[וסת השבוע וההפלגה ביחד]]=1,M1532+1,0),IF(AND(שבוע_בדילוג[[#This Row],[CycleNumber]]&gt;B1532,שבוע_בדילוג[[#This Row],[CycleNumber]]&gt;1),IF(שבוע_בדילוג[[#This Row],[וסת השבוע פעיל?]]&lt;&gt;"",M1532+1,""),""))</f>
        <v/>
      </c>
      <c r="N1533" s="1" t="str">
        <f>IF(שבוע_בדילוג[[#This Row],[וסת השבוע פעיל?2]]="","",IF(AND(שבוע_בדילוג[[#This Row],[וסת השבוע פעיל?]]&lt;&gt;"",שבוע_בדילוג[[#This Row],[CycleNumber]]&lt;B1534,B1534&lt;&gt;"",שבוע_בדילוג[[#This Row],[וסת השבוע פעיל?]]&lt;3),IF(L1534=0,IF(AND(שבוע_בדילוג[[#This Row],[וסת השבוע פעיל?]]&gt;0,J1534=1),0,1),0),""))</f>
        <v/>
      </c>
      <c r="O1533" s="1" t="str">
        <f t="shared" si="116"/>
        <v/>
      </c>
      <c r="P1533" s="1" t="str">
        <f>IF(AND(שבוע_בדילוג[[#This Row],[חיזוי - שבוע]]=1,K1534=1),1,"")</f>
        <v/>
      </c>
      <c r="Q1533" s="1" t="str">
        <f>IF(AND(שבוע_בדילוג[[#This Row],[וסת השבוע פעיל?]]&lt;3,OR(שבוע_בדילוג[[#This Row],[CycleNumber]]&gt;B1534,B1534="")),1,"")</f>
        <v/>
      </c>
      <c r="R1533" s="1" t="str">
        <f>IF(AND(שבוע_בדילוג[[#This Row],[חיזוי - שבוע]]&lt;&gt;"",שבוע_בדילוג[[#This Row],[וסת השבוע פעיל?2]]=""),1,"")</f>
        <v/>
      </c>
      <c r="S1533" s="1">
        <f>IF(שבוע_בדילוג[[#This Row],[האישה קבעה וסת שבוע בדילוג?]]=1,IF(שבוע_בדילוג[[#This Row],[וסת השבוע פעיל?]]&lt;3,1,0),"")</f>
        <v>0</v>
      </c>
      <c r="T153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3" s="1">
        <f t="shared" si="117"/>
        <v>1</v>
      </c>
      <c r="V1533" s="1">
        <f t="shared" si="118"/>
        <v>0</v>
      </c>
      <c r="W1533" s="1">
        <f t="shared" si="119"/>
        <v>0</v>
      </c>
      <c r="X1533" s="1">
        <f>IF(שבוע_בדילוג[[#This Row],[3 הפלגות זהות]]="","",IF(שבוע_בדילוג[[#This Row],[3 הפלגות זהות]]=1,שבוע_בדילוג[[#This Row],[LengthofCycle]],X1532))</f>
        <v>30</v>
      </c>
      <c r="Y1533" s="1">
        <f>IF(שבוע_בדילוג[[#This Row],[וסת קבוע אחרון]]="","",IF(OR(שבוע_בדילוג[[#This Row],[LengthofCycle]]=שבוע_בדילוג[[#This Row],[וסת קבוע אחרון]],F1532=שבוע_בדילוג[[#This Row],[וסת קבוע אחרון]],F1531=שבוע_בדילוג[[#This Row],[וסת קבוע אחרון]]),1,0))</f>
        <v>1</v>
      </c>
      <c r="Z1533" s="1">
        <f>IF(OR(שבוע_בדילוג[[#This Row],[הווסת פעיל?]]=0,שבוע_בדילוג[[#This Row],[הווסת פעיל?]]=""),"",SUM(Z1532,שבוע_בדילוג[[#This Row],[הווסת פעיל?]]))</f>
        <v>1</v>
      </c>
      <c r="AA1533" s="1" t="str">
        <f>IF(AND(שבוע_בדילוג[[#This Row],[כמה מחזורים עד עקירה]]&lt;&gt;"",Z1534=""),שבוע_בדילוג[[#This Row],[כמה מחזורים עד עקירה]],"")</f>
        <v/>
      </c>
      <c r="AB1533" s="1">
        <f>IF(AND(שבוע_בדילוג[[#This Row],[הווסת פעיל?]]=1,שבוע_בדילוג[[#This Row],[וסת קבוע אחרון]]&lt;&gt;X1532),שבוע_בדילוג[[#This Row],[וסת קבוע אחרון]],"")</f>
        <v>30</v>
      </c>
      <c r="AC1533" s="1" t="str">
        <f>IF(AND(שבוע_בדילוג[[#This Row],[הווסת פעיל?]]=1,Y1532=0,שבוע_בדילוג[[#This Row],[וסת קבוע אחרון]]=X1532),שבוע_בדילוג[[#This Row],[וסת קבוע אחרון]],"")</f>
        <v/>
      </c>
      <c r="AD1533" s="1" t="str">
        <f>IF(AND(שבוע_בדילוג[[#This Row],[הווסת פעיל?]]=1,Y1532=0,שבוע_בדילוג[[#This Row],[וסת קבוע אחרון]]&lt;&gt;X1532),1,"")</f>
        <v/>
      </c>
      <c r="AE1533" s="1" t="str">
        <f>IF(AND(שבוע_בדילוג[[#This Row],[הווסת פעיל?]]&lt;&gt;"",B1534=1),שבוע_בדילוג[[#This Row],[CycleNumber]],"")</f>
        <v/>
      </c>
      <c r="AF1533" s="1">
        <f>IF(AND(שבוע_בדילוג[[#This Row],[הווסת פעיל?]]&lt;&gt;"",Y1532=""),שבוע_בדילוג[[#This Row],[CycleNumber]],"")</f>
        <v>22</v>
      </c>
      <c r="AG1533" s="1">
        <f>IF(B1534=1,"",IF(שבוע_בדילוג[[#This Row],[הווסת פעיל?]]=1,IF(שבוע_בדילוג[[#This Row],[וסת קבוע אחרון]]=F1534,1,0),""))</f>
        <v>0</v>
      </c>
      <c r="AH1533" s="1">
        <f>IF(B1534=1,"",IF(שבוע_בדילוג[[#This Row],[הווסת פעיל?]]=1,IF(OR(שבוע_בדילוג[[#This Row],[וסת קבוע אחרון]]=F1534,F1534=שבוע_בדילוג[[#This Row],[LengthofCycle]]),1,0),""))</f>
        <v>0</v>
      </c>
      <c r="AI1533" s="1">
        <f>IF(B1534=1,"",IF(שבוע_בדילוג[[#This Row],[הווסת פעיל?]]=1,IF(OR(שבוע_בדילוג[[#This Row],[וסת קבוע אחרון]]=F1534,F1534=שבוע_בדילוג[[#This Row],[LengthofCycle]],AND(שבוע_בדילוג[[#This Row],[LengthofCycle]]&lt;&gt;שבוע_בדילוג[[#This Row],[וסת קבוע אחרון]],OR(F1534=28,F1534=29))),1,0),""))</f>
        <v>0</v>
      </c>
      <c r="AJ1533" s="1" t="str">
        <f>IF(AND(שבוע_בדילוג[[#This Row],[הווסת פעיל?]]=1,B1534=1),1,"")</f>
        <v/>
      </c>
      <c r="AK1533" s="4" t="str">
        <f>IF(AND(שבוע_בדילוג[[#This Row],[הווסת פעיל?]]&lt;&gt;1,B1534&lt;&gt;1,B1534&lt;&gt;""),IF(שבוע_בדילוג[[#This Row],[LengthofCycle]]=F1534,1,0),"")</f>
        <v/>
      </c>
      <c r="AL1533" s="4" t="str">
        <f>IF(AND(שבוע_בדילוג[[#This Row],[הווסת פעיל?]]&lt;&gt;1,B1534&lt;&gt;1,B1534&lt;&gt;""),IF(OR(שבוע_בדילוג[[#This Row],[LengthofCycle]]=F1534,F1534=29),1,0),"")</f>
        <v/>
      </c>
      <c r="AM1533" s="4" t="str">
        <f>IF(AND(שבוע_בדילוג[[#This Row],[הווסת פעיל?]]&lt;&gt;1,B1534&lt;&gt;1,B1534&lt;&gt;""),IF(OR(שבוע_בדילוג[[#This Row],[LengthofCycle]]=F1534,F1534=29,F1534=28),1,0),"")</f>
        <v/>
      </c>
    </row>
    <row r="1534" spans="1:39" x14ac:dyDescent="0.25">
      <c r="A1534" s="1" t="s">
        <v>177</v>
      </c>
      <c r="B1534" s="1">
        <v>23</v>
      </c>
      <c r="C1534" s="1">
        <v>0</v>
      </c>
      <c r="D1534" s="1">
        <v>0</v>
      </c>
      <c r="E1534" s="1">
        <v>0</v>
      </c>
      <c r="F1534" s="1">
        <v>23</v>
      </c>
      <c r="H1534" s="1">
        <f>שבוע_בדילוג[[#This Row],[LengthofCycle]]+1</f>
        <v>24</v>
      </c>
      <c r="I1534" s="1">
        <f>IF(IFERROR(LOOKUP(שבוע_בדילוג[[#This Row],[ClientID]],קביעויות[השבוע בדילוג]),FALSE)=שבוע_בדילוג[[#This Row],[ClientID]],1,"")</f>
        <v>1</v>
      </c>
      <c r="J1534" s="1" t="str">
        <f>IF(AND(שבוע_בדילוג[[#This Row],[CycleNumber]]&gt;1,OR(B1535="",שבוע_בדילוג[[#This Row],[CycleNumber]]&gt;B1533)),IF(OR(AND(שבוע_בדילוג[[#This Row],[LengthofCycle]]=29,F1533=29),AND(שבוע_בדילוג[[#This Row],[LengthofCycle]]=36,F1533=36)),1,""),"")</f>
        <v/>
      </c>
      <c r="K1534" s="1" t="str">
        <f>IF(AND(שבוע_בדילוג[[#This Row],[וסת השבוע]]=1,J1533=1,שבוע_בדילוג[[#This Row],[CycleNumber]]&gt;B1533),1,"")</f>
        <v/>
      </c>
      <c r="L1534" s="1" t="str">
        <f>IF(שבוע_בדילוג[[#This Row],[CycleNumber]]=1,"",IF(שבוע_בדילוג[[#This Row],[וסת השבוע]]=1,0,IF(L1533="","",IF(L1533=0,IF(שבוע_בדילוג[[#This Row],[LengthofCycle]]=29,0,1),IF(L1533=1,IF(שבוע_בדילוג[[#This Row],[LengthofCycle]]+F1533=29*2,0,2),IF(L1533=2,IF(שבוע_בדילוג[[#This Row],[LengthofCycle]]+F1533+F1532=29*3,0,3),""))))))</f>
        <v/>
      </c>
      <c r="M1534" s="1" t="str">
        <f>IF(שבוע_בדילוג[[#This Row],[וסת השבוע]]=1,IF(שבוע_בדילוג[[#This Row],[וסת השבוע וההפלגה ביחד]]=1,M1533+1,0),IF(AND(שבוע_בדילוג[[#This Row],[CycleNumber]]&gt;B1533,שבוע_בדילוג[[#This Row],[CycleNumber]]&gt;1),IF(שבוע_בדילוג[[#This Row],[וסת השבוע פעיל?]]&lt;&gt;"",M1533+1,""),""))</f>
        <v/>
      </c>
      <c r="N1534" s="1" t="str">
        <f>IF(שבוע_בדילוג[[#This Row],[וסת השבוע פעיל?2]]="","",IF(AND(שבוע_בדילוג[[#This Row],[וסת השבוע פעיל?]]&lt;&gt;"",שבוע_בדילוג[[#This Row],[CycleNumber]]&lt;B1535,B1535&lt;&gt;"",שבוע_בדילוג[[#This Row],[וסת השבוע פעיל?]]&lt;3),IF(L1535=0,IF(AND(שבוע_בדילוג[[#This Row],[וסת השבוע פעיל?]]&gt;0,J1535=1),0,1),0),""))</f>
        <v/>
      </c>
      <c r="O1534" s="1" t="str">
        <f t="shared" si="116"/>
        <v/>
      </c>
      <c r="P1534" s="1" t="str">
        <f>IF(AND(שבוע_בדילוג[[#This Row],[חיזוי - שבוע]]=1,K1535=1),1,"")</f>
        <v/>
      </c>
      <c r="Q1534" s="1" t="str">
        <f>IF(AND(שבוע_בדילוג[[#This Row],[וסת השבוע פעיל?]]&lt;3,OR(שבוע_בדילוג[[#This Row],[CycleNumber]]&gt;B1535,B1535="")),1,"")</f>
        <v/>
      </c>
      <c r="R1534" s="1" t="str">
        <f>IF(AND(שבוע_בדילוג[[#This Row],[חיזוי - שבוע]]&lt;&gt;"",שבוע_בדילוג[[#This Row],[וסת השבוע פעיל?2]]=""),1,"")</f>
        <v/>
      </c>
      <c r="S1534" s="1">
        <f>IF(שבוע_בדילוג[[#This Row],[האישה קבעה וסת שבוע בדילוג?]]=1,IF(שבוע_בדילוג[[#This Row],[וסת השבוע פעיל?]]&lt;3,1,0),"")</f>
        <v>0</v>
      </c>
      <c r="T153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4" s="1">
        <f t="shared" si="117"/>
        <v>0</v>
      </c>
      <c r="V1534" s="1">
        <f t="shared" si="118"/>
        <v>0</v>
      </c>
      <c r="W1534" s="1">
        <f t="shared" si="119"/>
        <v>0</v>
      </c>
      <c r="X1534" s="1">
        <f>IF(שבוע_בדילוג[[#This Row],[3 הפלגות זהות]]="","",IF(שבוע_בדילוג[[#This Row],[3 הפלגות זהות]]=1,שבוע_בדילוג[[#This Row],[LengthofCycle]],X1533))</f>
        <v>30</v>
      </c>
      <c r="Y1534" s="1">
        <f>IF(שבוע_בדילוג[[#This Row],[וסת קבוע אחרון]]="","",IF(OR(שבוע_בדילוג[[#This Row],[LengthofCycle]]=שבוע_בדילוג[[#This Row],[וסת קבוע אחרון]],F1533=שבוע_בדילוג[[#This Row],[וסת קבוע אחרון]],F1532=שבוע_בדילוג[[#This Row],[וסת קבוע אחרון]]),1,0))</f>
        <v>1</v>
      </c>
      <c r="Z1534" s="1">
        <f>IF(OR(שבוע_בדילוג[[#This Row],[הווסת פעיל?]]=0,שבוע_בדילוג[[#This Row],[הווסת פעיל?]]=""),"",SUM(Z1533,שבוע_בדילוג[[#This Row],[הווסת פעיל?]]))</f>
        <v>2</v>
      </c>
      <c r="AA1534" s="1" t="str">
        <f>IF(AND(שבוע_בדילוג[[#This Row],[כמה מחזורים עד עקירה]]&lt;&gt;"",Z1535=""),שבוע_בדילוג[[#This Row],[כמה מחזורים עד עקירה]],"")</f>
        <v/>
      </c>
      <c r="AB1534" s="1" t="str">
        <f>IF(AND(שבוע_בדילוג[[#This Row],[הווסת פעיל?]]=1,שבוע_בדילוג[[#This Row],[וסת קבוע אחרון]]&lt;&gt;X1533),שבוע_בדילוג[[#This Row],[וסת קבוע אחרון]],"")</f>
        <v/>
      </c>
      <c r="AC1534" s="1" t="str">
        <f>IF(AND(שבוע_בדילוג[[#This Row],[הווסת פעיל?]]=1,Y1533=0,שבוע_בדילוג[[#This Row],[וסת קבוע אחרון]]=X1533),שבוע_בדילוג[[#This Row],[וסת קבוע אחרון]],"")</f>
        <v/>
      </c>
      <c r="AD1534" s="1" t="str">
        <f>IF(AND(שבוע_בדילוג[[#This Row],[הווסת פעיל?]]=1,Y1533=0,שבוע_בדילוג[[#This Row],[וסת קבוע אחרון]]&lt;&gt;X1533),1,"")</f>
        <v/>
      </c>
      <c r="AE1534" s="1" t="str">
        <f>IF(AND(שבוע_בדילוג[[#This Row],[הווסת פעיל?]]&lt;&gt;"",B1535=1),שבוע_בדילוג[[#This Row],[CycleNumber]],"")</f>
        <v/>
      </c>
      <c r="AF1534" s="1" t="str">
        <f>IF(AND(שבוע_בדילוג[[#This Row],[הווסת פעיל?]]&lt;&gt;"",Y1533=""),שבוע_בדילוג[[#This Row],[CycleNumber]],"")</f>
        <v/>
      </c>
      <c r="AG1534" s="1">
        <f>IF(B1535=1,"",IF(שבוע_בדילוג[[#This Row],[הווסת פעיל?]]=1,IF(שבוע_בדילוג[[#This Row],[וסת קבוע אחרון]]=F1535,1,0),""))</f>
        <v>0</v>
      </c>
      <c r="AH1534" s="1">
        <f>IF(B1535=1,"",IF(שבוע_בדילוג[[#This Row],[הווסת פעיל?]]=1,IF(OR(שבוע_בדילוג[[#This Row],[וסת קבוע אחרון]]=F1535,F1535=שבוע_בדילוג[[#This Row],[LengthofCycle]]),1,0),""))</f>
        <v>0</v>
      </c>
      <c r="AI1534" s="1">
        <f>IF(B1535=1,"",IF(שבוע_בדילוג[[#This Row],[הווסת פעיל?]]=1,IF(OR(שבוע_בדילוג[[#This Row],[וסת קבוע אחרון]]=F1535,F1535=שבוע_בדילוג[[#This Row],[LengthofCycle]],AND(שבוע_בדילוג[[#This Row],[LengthofCycle]]&lt;&gt;שבוע_בדילוג[[#This Row],[וסת קבוע אחרון]],OR(F1535=28,F1535=29))),1,0),""))</f>
        <v>1</v>
      </c>
      <c r="AJ1534" s="1" t="str">
        <f>IF(AND(שבוע_בדילוג[[#This Row],[הווסת פעיל?]]=1,B1535=1),1,"")</f>
        <v/>
      </c>
      <c r="AK1534" s="4" t="str">
        <f>IF(AND(שבוע_בדילוג[[#This Row],[הווסת פעיל?]]&lt;&gt;1,B1535&lt;&gt;1,B1535&lt;&gt;""),IF(שבוע_בדילוג[[#This Row],[LengthofCycle]]=F1535,1,0),"")</f>
        <v/>
      </c>
      <c r="AL1534" s="4" t="str">
        <f>IF(AND(שבוע_בדילוג[[#This Row],[הווסת פעיל?]]&lt;&gt;1,B1535&lt;&gt;1,B1535&lt;&gt;""),IF(OR(שבוע_בדילוג[[#This Row],[LengthofCycle]]=F1535,F1535=29),1,0),"")</f>
        <v/>
      </c>
      <c r="AM1534" s="4" t="str">
        <f>IF(AND(שבוע_בדילוג[[#This Row],[הווסת פעיל?]]&lt;&gt;1,B1535&lt;&gt;1,B1535&lt;&gt;""),IF(OR(שבוע_בדילוג[[#This Row],[LengthofCycle]]=F1535,F1535=29,F1535=28),1,0),"")</f>
        <v/>
      </c>
    </row>
    <row r="1535" spans="1:39" x14ac:dyDescent="0.25">
      <c r="A1535" s="1" t="s">
        <v>177</v>
      </c>
      <c r="B1535" s="1">
        <v>24</v>
      </c>
      <c r="C1535" s="1">
        <v>0</v>
      </c>
      <c r="D1535" s="1">
        <v>0</v>
      </c>
      <c r="E1535" s="1">
        <v>0</v>
      </c>
      <c r="F1535" s="1">
        <v>28</v>
      </c>
      <c r="H1535" s="1">
        <f>שבוע_בדילוג[[#This Row],[LengthofCycle]]+1</f>
        <v>29</v>
      </c>
      <c r="I1535" s="1">
        <f>IF(IFERROR(LOOKUP(שבוע_בדילוג[[#This Row],[ClientID]],קביעויות[השבוע בדילוג]),FALSE)=שבוע_בדילוג[[#This Row],[ClientID]],1,"")</f>
        <v>1</v>
      </c>
      <c r="J1535" s="1" t="str">
        <f>IF(AND(שבוע_בדילוג[[#This Row],[CycleNumber]]&gt;1,OR(B1536="",שבוע_בדילוג[[#This Row],[CycleNumber]]&gt;B1534)),IF(OR(AND(שבוע_בדילוג[[#This Row],[LengthofCycle]]=29,F1534=29),AND(שבוע_בדילוג[[#This Row],[LengthofCycle]]=36,F1534=36)),1,""),"")</f>
        <v/>
      </c>
      <c r="K1535" s="1" t="str">
        <f>IF(AND(שבוע_בדילוג[[#This Row],[וסת השבוע]]=1,J1534=1,שבוע_בדילוג[[#This Row],[CycleNumber]]&gt;B1534),1,"")</f>
        <v/>
      </c>
      <c r="L1535" s="1" t="str">
        <f>IF(שבוע_בדילוג[[#This Row],[CycleNumber]]=1,"",IF(שבוע_בדילוג[[#This Row],[וסת השבוע]]=1,0,IF(L1534="","",IF(L1534=0,IF(שבוע_בדילוג[[#This Row],[LengthofCycle]]=29,0,1),IF(L1534=1,IF(שבוע_בדילוג[[#This Row],[LengthofCycle]]+F1534=29*2,0,2),IF(L1534=2,IF(שבוע_בדילוג[[#This Row],[LengthofCycle]]+F1534+F1533=29*3,0,3),""))))))</f>
        <v/>
      </c>
      <c r="M1535" s="1" t="str">
        <f>IF(שבוע_בדילוג[[#This Row],[וסת השבוע]]=1,IF(שבוע_בדילוג[[#This Row],[וסת השבוע וההפלגה ביחד]]=1,M1534+1,0),IF(AND(שבוע_בדילוג[[#This Row],[CycleNumber]]&gt;B1534,שבוע_בדילוג[[#This Row],[CycleNumber]]&gt;1),IF(שבוע_בדילוג[[#This Row],[וסת השבוע פעיל?]]&lt;&gt;"",M1534+1,""),""))</f>
        <v/>
      </c>
      <c r="N1535" s="1" t="str">
        <f>IF(שבוע_בדילוג[[#This Row],[וסת השבוע פעיל?2]]="","",IF(AND(שבוע_בדילוג[[#This Row],[וסת השבוע פעיל?]]&lt;&gt;"",שבוע_בדילוג[[#This Row],[CycleNumber]]&lt;B1536,B1536&lt;&gt;"",שבוע_בדילוג[[#This Row],[וסת השבוע פעיל?]]&lt;3),IF(L1536=0,IF(AND(שבוע_בדילוג[[#This Row],[וסת השבוע פעיל?]]&gt;0,J1536=1),0,1),0),""))</f>
        <v/>
      </c>
      <c r="O1535" s="1" t="str">
        <f t="shared" si="116"/>
        <v/>
      </c>
      <c r="P1535" s="1" t="str">
        <f>IF(AND(שבוע_בדילוג[[#This Row],[חיזוי - שבוע]]=1,K1536=1),1,"")</f>
        <v/>
      </c>
      <c r="Q1535" s="1" t="str">
        <f>IF(AND(שבוע_בדילוג[[#This Row],[וסת השבוע פעיל?]]&lt;3,OR(שבוע_בדילוג[[#This Row],[CycleNumber]]&gt;B1536,B1536="")),1,"")</f>
        <v/>
      </c>
      <c r="R1535" s="1" t="str">
        <f>IF(AND(שבוע_בדילוג[[#This Row],[חיזוי - שבוע]]&lt;&gt;"",שבוע_בדילוג[[#This Row],[וסת השבוע פעיל?2]]=""),1,"")</f>
        <v/>
      </c>
      <c r="S1535" s="1">
        <f>IF(שבוע_בדילוג[[#This Row],[האישה קבעה וסת שבוע בדילוג?]]=1,IF(שבוע_בדילוג[[#This Row],[וסת השבוע פעיל?]]&lt;3,1,0),"")</f>
        <v>0</v>
      </c>
      <c r="T153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5" s="1">
        <f t="shared" si="117"/>
        <v>0</v>
      </c>
      <c r="V1535" s="1">
        <f t="shared" si="118"/>
        <v>0</v>
      </c>
      <c r="W1535" s="1">
        <f t="shared" si="119"/>
        <v>0</v>
      </c>
      <c r="X1535" s="1">
        <f>IF(שבוע_בדילוג[[#This Row],[3 הפלגות זהות]]="","",IF(שבוע_בדילוג[[#This Row],[3 הפלגות זהות]]=1,שבוע_בדילוג[[#This Row],[LengthofCycle]],X1534))</f>
        <v>30</v>
      </c>
      <c r="Y1535" s="1">
        <f>IF(שבוע_בדילוג[[#This Row],[וסת קבוע אחרון]]="","",IF(OR(שבוע_בדילוג[[#This Row],[LengthofCycle]]=שבוע_בדילוג[[#This Row],[וסת קבוע אחרון]],F1534=שבוע_בדילוג[[#This Row],[וסת קבוע אחרון]],F1533=שבוע_בדילוג[[#This Row],[וסת קבוע אחרון]]),1,0))</f>
        <v>1</v>
      </c>
      <c r="Z1535" s="1">
        <f>IF(OR(שבוע_בדילוג[[#This Row],[הווסת פעיל?]]=0,שבוע_בדילוג[[#This Row],[הווסת פעיל?]]=""),"",SUM(Z1534,שבוע_בדילוג[[#This Row],[הווסת פעיל?]]))</f>
        <v>3</v>
      </c>
      <c r="AA1535" s="1">
        <f>IF(AND(שבוע_בדילוג[[#This Row],[כמה מחזורים עד עקירה]]&lt;&gt;"",Z1536=""),שבוע_בדילוג[[#This Row],[כמה מחזורים עד עקירה]],"")</f>
        <v>3</v>
      </c>
      <c r="AB1535" s="1" t="str">
        <f>IF(AND(שבוע_בדילוג[[#This Row],[הווסת פעיל?]]=1,שבוע_בדילוג[[#This Row],[וסת קבוע אחרון]]&lt;&gt;X1534),שבוע_בדילוג[[#This Row],[וסת קבוע אחרון]],"")</f>
        <v/>
      </c>
      <c r="AC1535" s="1" t="str">
        <f>IF(AND(שבוע_בדילוג[[#This Row],[הווסת פעיל?]]=1,Y1534=0,שבוע_בדילוג[[#This Row],[וסת קבוע אחרון]]=X1534),שבוע_בדילוג[[#This Row],[וסת קבוע אחרון]],"")</f>
        <v/>
      </c>
      <c r="AD1535" s="1" t="str">
        <f>IF(AND(שבוע_בדילוג[[#This Row],[הווסת פעיל?]]=1,Y1534=0,שבוע_בדילוג[[#This Row],[וסת קבוע אחרון]]&lt;&gt;X1534),1,"")</f>
        <v/>
      </c>
      <c r="AE1535" s="1" t="str">
        <f>IF(AND(שבוע_בדילוג[[#This Row],[הווסת פעיל?]]&lt;&gt;"",B1536=1),שבוע_בדילוג[[#This Row],[CycleNumber]],"")</f>
        <v/>
      </c>
      <c r="AF1535" s="1" t="str">
        <f>IF(AND(שבוע_בדילוג[[#This Row],[הווסת פעיל?]]&lt;&gt;"",Y1534=""),שבוע_בדילוג[[#This Row],[CycleNumber]],"")</f>
        <v/>
      </c>
      <c r="AG1535" s="1">
        <f>IF(B1536=1,"",IF(שבוע_בדילוג[[#This Row],[הווסת פעיל?]]=1,IF(שבוע_בדילוג[[#This Row],[וסת קבוע אחרון]]=F1536,1,0),""))</f>
        <v>0</v>
      </c>
      <c r="AH1535" s="1">
        <f>IF(B1536=1,"",IF(שבוע_בדילוג[[#This Row],[הווסת פעיל?]]=1,IF(OR(שבוע_בדילוג[[#This Row],[וסת קבוע אחרון]]=F1536,F1536=שבוע_בדילוג[[#This Row],[LengthofCycle]]),1,0),""))</f>
        <v>0</v>
      </c>
      <c r="AI1535" s="1">
        <f>IF(B1536=1,"",IF(שבוע_בדילוג[[#This Row],[הווסת פעיל?]]=1,IF(OR(שבוע_בדילוג[[#This Row],[וסת קבוע אחרון]]=F1536,F1536=שבוע_בדילוג[[#This Row],[LengthofCycle]],AND(שבוע_בדילוג[[#This Row],[LengthofCycle]]&lt;&gt;שבוע_בדילוג[[#This Row],[וסת קבוע אחרון]],OR(F1536=28,F1536=29))),1,0),""))</f>
        <v>1</v>
      </c>
      <c r="AJ1535" s="1" t="str">
        <f>IF(AND(שבוע_בדילוג[[#This Row],[הווסת פעיל?]]=1,B1536=1),1,"")</f>
        <v/>
      </c>
      <c r="AK1535" s="4" t="str">
        <f>IF(AND(שבוע_בדילוג[[#This Row],[הווסת פעיל?]]&lt;&gt;1,B1536&lt;&gt;1,B1536&lt;&gt;""),IF(שבוע_בדילוג[[#This Row],[LengthofCycle]]=F1536,1,0),"")</f>
        <v/>
      </c>
      <c r="AL1535" s="4" t="str">
        <f>IF(AND(שבוע_בדילוג[[#This Row],[הווסת פעיל?]]&lt;&gt;1,B1536&lt;&gt;1,B1536&lt;&gt;""),IF(OR(שבוע_בדילוג[[#This Row],[LengthofCycle]]=F1536,F1536=29),1,0),"")</f>
        <v/>
      </c>
      <c r="AM1535" s="4" t="str">
        <f>IF(AND(שבוע_בדילוג[[#This Row],[הווסת פעיל?]]&lt;&gt;1,B1536&lt;&gt;1,B1536&lt;&gt;""),IF(OR(שבוע_בדילוג[[#This Row],[LengthofCycle]]=F1536,F1536=29,F1536=28),1,0),"")</f>
        <v/>
      </c>
    </row>
    <row r="1536" spans="1:39" x14ac:dyDescent="0.25">
      <c r="A1536" s="1" t="s">
        <v>177</v>
      </c>
      <c r="B1536" s="1">
        <v>25</v>
      </c>
      <c r="C1536" s="1">
        <v>0</v>
      </c>
      <c r="D1536" s="1">
        <v>1</v>
      </c>
      <c r="E1536" s="1">
        <v>0</v>
      </c>
      <c r="F1536" s="1">
        <v>29</v>
      </c>
      <c r="H1536" s="1">
        <f>שבוע_בדילוג[[#This Row],[LengthofCycle]]+1</f>
        <v>30</v>
      </c>
      <c r="I1536" s="1">
        <f>IF(IFERROR(LOOKUP(שבוע_בדילוג[[#This Row],[ClientID]],קביעויות[השבוע בדילוג]),FALSE)=שבוע_בדילוג[[#This Row],[ClientID]],1,"")</f>
        <v>1</v>
      </c>
      <c r="J1536" s="1" t="str">
        <f>IF(AND(שבוע_בדילוג[[#This Row],[CycleNumber]]&gt;1,OR(B1537="",שבוע_בדילוג[[#This Row],[CycleNumber]]&gt;B1535)),IF(OR(AND(שבוע_בדילוג[[#This Row],[LengthofCycle]]=29,F1535=29),AND(שבוע_בדילוג[[#This Row],[LengthofCycle]]=36,F1535=36)),1,""),"")</f>
        <v/>
      </c>
      <c r="K1536" s="1" t="str">
        <f>IF(AND(שבוע_בדילוג[[#This Row],[וסת השבוע]]=1,J1535=1,שבוע_בדילוג[[#This Row],[CycleNumber]]&gt;B1535),1,"")</f>
        <v/>
      </c>
      <c r="L1536" s="1" t="str">
        <f>IF(שבוע_בדילוג[[#This Row],[CycleNumber]]=1,"",IF(שבוע_בדילוג[[#This Row],[וסת השבוע]]=1,0,IF(L1535="","",IF(L1535=0,IF(שבוע_בדילוג[[#This Row],[LengthofCycle]]=29,0,1),IF(L1535=1,IF(שבוע_בדילוג[[#This Row],[LengthofCycle]]+F1535=29*2,0,2),IF(L1535=2,IF(שבוע_בדילוג[[#This Row],[LengthofCycle]]+F1535+F1534=29*3,0,3),""))))))</f>
        <v/>
      </c>
      <c r="M1536" s="1" t="str">
        <f>IF(שבוע_בדילוג[[#This Row],[וסת השבוע]]=1,IF(שבוע_בדילוג[[#This Row],[וסת השבוע וההפלגה ביחד]]=1,M1535+1,0),IF(AND(שבוע_בדילוג[[#This Row],[CycleNumber]]&gt;B1535,שבוע_בדילוג[[#This Row],[CycleNumber]]&gt;1),IF(שבוע_בדילוג[[#This Row],[וסת השבוע פעיל?]]&lt;&gt;"",M1535+1,""),""))</f>
        <v/>
      </c>
      <c r="N1536" s="1" t="str">
        <f>IF(שבוע_בדילוג[[#This Row],[וסת השבוע פעיל?2]]="","",IF(AND(שבוע_בדילוג[[#This Row],[וסת השבוע פעיל?]]&lt;&gt;"",שבוע_בדילוג[[#This Row],[CycleNumber]]&lt;B1537,B1537&lt;&gt;"",שבוע_בדילוג[[#This Row],[וסת השבוע פעיל?]]&lt;3),IF(L1537=0,IF(AND(שבוע_בדילוג[[#This Row],[וסת השבוע פעיל?]]&gt;0,J1537=1),0,1),0),""))</f>
        <v/>
      </c>
      <c r="O1536" s="1" t="str">
        <f t="shared" si="116"/>
        <v/>
      </c>
      <c r="P1536" s="1" t="str">
        <f>IF(AND(שבוע_בדילוג[[#This Row],[חיזוי - שבוע]]=1,K1537=1),1,"")</f>
        <v/>
      </c>
      <c r="Q1536" s="1" t="str">
        <f>IF(AND(שבוע_בדילוג[[#This Row],[וסת השבוע פעיל?]]&lt;3,OR(שבוע_בדילוג[[#This Row],[CycleNumber]]&gt;B1537,B1537="")),1,"")</f>
        <v/>
      </c>
      <c r="R1536" s="1" t="str">
        <f>IF(AND(שבוע_בדילוג[[#This Row],[חיזוי - שבוע]]&lt;&gt;"",שבוע_בדילוג[[#This Row],[וסת השבוע פעיל?2]]=""),1,"")</f>
        <v/>
      </c>
      <c r="S1536" s="1">
        <f>IF(שבוע_בדילוג[[#This Row],[האישה קבעה וסת שבוע בדילוג?]]=1,IF(שבוע_בדילוג[[#This Row],[וסת השבוע פעיל?]]&lt;3,1,0),"")</f>
        <v>0</v>
      </c>
      <c r="T153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6" s="1">
        <f t="shared" si="117"/>
        <v>0</v>
      </c>
      <c r="V1536" s="1">
        <f t="shared" si="118"/>
        <v>0</v>
      </c>
      <c r="W1536" s="1">
        <f t="shared" si="119"/>
        <v>0</v>
      </c>
      <c r="X1536" s="1">
        <f>IF(שבוע_בדילוג[[#This Row],[3 הפלגות זהות]]="","",IF(שבוע_בדילוג[[#This Row],[3 הפלגות זהות]]=1,שבוע_בדילוג[[#This Row],[LengthofCycle]],X1535))</f>
        <v>30</v>
      </c>
      <c r="Y1536" s="1">
        <f>IF(שבוע_בדילוג[[#This Row],[וסת קבוע אחרון]]="","",IF(OR(שבוע_בדילוג[[#This Row],[LengthofCycle]]=שבוע_בדילוג[[#This Row],[וסת קבוע אחרון]],F1535=שבוע_בדילוג[[#This Row],[וסת קבוע אחרון]],F1534=שבוע_בדילוג[[#This Row],[וסת קבוע אחרון]]),1,0))</f>
        <v>0</v>
      </c>
      <c r="Z1536" s="1" t="str">
        <f>IF(OR(שבוע_בדילוג[[#This Row],[הווסת פעיל?]]=0,שבוע_בדילוג[[#This Row],[הווסת פעיל?]]=""),"",SUM(Z1535,שבוע_בדילוג[[#This Row],[הווסת פעיל?]]))</f>
        <v/>
      </c>
      <c r="AA1536" s="1" t="str">
        <f>IF(AND(שבוע_בדילוג[[#This Row],[כמה מחזורים עד עקירה]]&lt;&gt;"",Z1537=""),שבוע_בדילוג[[#This Row],[כמה מחזורים עד עקירה]],"")</f>
        <v/>
      </c>
      <c r="AB1536" s="1" t="str">
        <f>IF(AND(שבוע_בדילוג[[#This Row],[הווסת פעיל?]]=1,שבוע_בדילוג[[#This Row],[וסת קבוע אחרון]]&lt;&gt;X1535),שבוע_בדילוג[[#This Row],[וסת קבוע אחרון]],"")</f>
        <v/>
      </c>
      <c r="AC1536" s="1" t="str">
        <f>IF(AND(שבוע_בדילוג[[#This Row],[הווסת פעיל?]]=1,Y1535=0,שבוע_בדילוג[[#This Row],[וסת קבוע אחרון]]=X1535),שבוע_בדילוג[[#This Row],[וסת קבוע אחרון]],"")</f>
        <v/>
      </c>
      <c r="AD1536" s="1" t="str">
        <f>IF(AND(שבוע_בדילוג[[#This Row],[הווסת פעיל?]]=1,Y1535=0,שבוע_בדילוג[[#This Row],[וסת קבוע אחרון]]&lt;&gt;X1535),1,"")</f>
        <v/>
      </c>
      <c r="AE1536" s="1" t="str">
        <f>IF(AND(שבוע_בדילוג[[#This Row],[הווסת פעיל?]]&lt;&gt;"",B1537=1),שבוע_בדילוג[[#This Row],[CycleNumber]],"")</f>
        <v/>
      </c>
      <c r="AF1536" s="1" t="str">
        <f>IF(AND(שבוע_בדילוג[[#This Row],[הווסת פעיל?]]&lt;&gt;"",Y1535=""),שבוע_בדילוג[[#This Row],[CycleNumber]],"")</f>
        <v/>
      </c>
      <c r="AG1536" s="1" t="str">
        <f>IF(B1537=1,"",IF(שבוע_בדילוג[[#This Row],[הווסת פעיל?]]=1,IF(שבוע_בדילוג[[#This Row],[וסת קבוע אחרון]]=F1537,1,0),""))</f>
        <v/>
      </c>
      <c r="AH1536" s="1" t="str">
        <f>IF(B1537=1,"",IF(שבוע_בדילוג[[#This Row],[הווסת פעיל?]]=1,IF(OR(שבוע_בדילוג[[#This Row],[וסת קבוע אחרון]]=F1537,F1537=שבוע_בדילוג[[#This Row],[LengthofCycle]]),1,0),""))</f>
        <v/>
      </c>
      <c r="AI1536" s="1" t="str">
        <f>IF(B1537=1,"",IF(שבוע_בדילוג[[#This Row],[הווסת פעיל?]]=1,IF(OR(שבוע_בדילוג[[#This Row],[וסת קבוע אחרון]]=F1537,F1537=שבוע_בדילוג[[#This Row],[LengthofCycle]],AND(שבוע_בדילוג[[#This Row],[LengthofCycle]]&lt;&gt;שבוע_בדילוג[[#This Row],[וסת קבוע אחרון]],OR(F1537=28,F1537=29))),1,0),""))</f>
        <v/>
      </c>
      <c r="AJ1536" s="1" t="str">
        <f>IF(AND(שבוע_בדילוג[[#This Row],[הווסת פעיל?]]=1,B1537=1),1,"")</f>
        <v/>
      </c>
      <c r="AK1536" s="4">
        <f>IF(AND(שבוע_בדילוג[[#This Row],[הווסת פעיל?]]&lt;&gt;1,B1537&lt;&gt;1,B1537&lt;&gt;""),IF(שבוע_בדילוג[[#This Row],[LengthofCycle]]=F1537,1,0),"")</f>
        <v>0</v>
      </c>
      <c r="AL1536" s="4">
        <f>IF(AND(שבוע_בדילוג[[#This Row],[הווסת פעיל?]]&lt;&gt;1,B1537&lt;&gt;1,B1537&lt;&gt;""),IF(OR(שבוע_בדילוג[[#This Row],[LengthofCycle]]=F1537,F1537=29),1,0),"")</f>
        <v>0</v>
      </c>
      <c r="AM1536" s="4">
        <f>IF(AND(שבוע_בדילוג[[#This Row],[הווסת פעיל?]]&lt;&gt;1,B1537&lt;&gt;1,B1537&lt;&gt;""),IF(OR(שבוע_בדילוג[[#This Row],[LengthofCycle]]=F1537,F1537=29,F1537=28),1,0),"")</f>
        <v>0</v>
      </c>
    </row>
    <row r="1537" spans="1:39" x14ac:dyDescent="0.25">
      <c r="A1537" s="1" t="s">
        <v>177</v>
      </c>
      <c r="B1537" s="1">
        <v>26</v>
      </c>
      <c r="C1537" s="1">
        <v>0</v>
      </c>
      <c r="D1537" s="1">
        <v>1</v>
      </c>
      <c r="E1537" s="1">
        <v>0</v>
      </c>
      <c r="F1537" s="1">
        <v>32</v>
      </c>
      <c r="H1537" s="1">
        <f>שבוע_בדילוג[[#This Row],[LengthofCycle]]+1</f>
        <v>33</v>
      </c>
      <c r="I1537" s="1">
        <f>IF(IFERROR(LOOKUP(שבוע_בדילוג[[#This Row],[ClientID]],קביעויות[השבוע בדילוג]),FALSE)=שבוע_בדילוג[[#This Row],[ClientID]],1,"")</f>
        <v>1</v>
      </c>
      <c r="J1537" s="1" t="str">
        <f>IF(AND(שבוע_בדילוג[[#This Row],[CycleNumber]]&gt;1,OR(B1538="",שבוע_בדילוג[[#This Row],[CycleNumber]]&gt;B1536)),IF(OR(AND(שבוע_בדילוג[[#This Row],[LengthofCycle]]=29,F1536=29),AND(שבוע_בדילוג[[#This Row],[LengthofCycle]]=36,F1536=36)),1,""),"")</f>
        <v/>
      </c>
      <c r="K1537" s="1" t="str">
        <f>IF(AND(שבוע_בדילוג[[#This Row],[וסת השבוע]]=1,J1536=1,שבוע_בדילוג[[#This Row],[CycleNumber]]&gt;B1536),1,"")</f>
        <v/>
      </c>
      <c r="L1537" s="1" t="str">
        <f>IF(שבוע_בדילוג[[#This Row],[CycleNumber]]=1,"",IF(שבוע_בדילוג[[#This Row],[וסת השבוע]]=1,0,IF(L1536="","",IF(L1536=0,IF(שבוע_בדילוג[[#This Row],[LengthofCycle]]=29,0,1),IF(L1536=1,IF(שבוע_בדילוג[[#This Row],[LengthofCycle]]+F1536=29*2,0,2),IF(L1536=2,IF(שבוע_בדילוג[[#This Row],[LengthofCycle]]+F1536+F1535=29*3,0,3),""))))))</f>
        <v/>
      </c>
      <c r="M1537" s="1" t="str">
        <f>IF(שבוע_בדילוג[[#This Row],[וסת השבוע]]=1,IF(שבוע_בדילוג[[#This Row],[וסת השבוע וההפלגה ביחד]]=1,M1536+1,0),IF(AND(שבוע_בדילוג[[#This Row],[CycleNumber]]&gt;B1536,שבוע_בדילוג[[#This Row],[CycleNumber]]&gt;1),IF(שבוע_בדילוג[[#This Row],[וסת השבוע פעיל?]]&lt;&gt;"",M1536+1,""),""))</f>
        <v/>
      </c>
      <c r="N1537" s="1" t="str">
        <f>IF(שבוע_בדילוג[[#This Row],[וסת השבוע פעיל?2]]="","",IF(AND(שבוע_בדילוג[[#This Row],[וסת השבוע פעיל?]]&lt;&gt;"",שבוע_בדילוג[[#This Row],[CycleNumber]]&lt;B1538,B1538&lt;&gt;"",שבוע_בדילוג[[#This Row],[וסת השבוע פעיל?]]&lt;3),IF(L1538=0,IF(AND(שבוע_בדילוג[[#This Row],[וסת השבוע פעיל?]]&gt;0,J1538=1),0,1),0),""))</f>
        <v/>
      </c>
      <c r="O1537" s="1" t="str">
        <f t="shared" si="116"/>
        <v/>
      </c>
      <c r="P1537" s="1" t="str">
        <f>IF(AND(שבוע_בדילוג[[#This Row],[חיזוי - שבוע]]=1,K1538=1),1,"")</f>
        <v/>
      </c>
      <c r="Q1537" s="1" t="str">
        <f>IF(AND(שבוע_בדילוג[[#This Row],[וסת השבוע פעיל?]]&lt;3,OR(שבוע_בדילוג[[#This Row],[CycleNumber]]&gt;B1538,B1538="")),1,"")</f>
        <v/>
      </c>
      <c r="R1537" s="1" t="str">
        <f>IF(AND(שבוע_בדילוג[[#This Row],[חיזוי - שבוע]]&lt;&gt;"",שבוע_בדילוג[[#This Row],[וסת השבוע פעיל?2]]=""),1,"")</f>
        <v/>
      </c>
      <c r="S1537" s="1">
        <f>IF(שבוע_בדילוג[[#This Row],[האישה קבעה וסת שבוע בדילוג?]]=1,IF(שבוע_בדילוג[[#This Row],[וסת השבוע פעיל?]]&lt;3,1,0),"")</f>
        <v>0</v>
      </c>
      <c r="T153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7" s="1">
        <f t="shared" si="117"/>
        <v>0</v>
      </c>
      <c r="V1537" s="1">
        <f t="shared" si="118"/>
        <v>0</v>
      </c>
      <c r="W1537" s="1">
        <f t="shared" si="119"/>
        <v>0</v>
      </c>
      <c r="X1537" s="1">
        <f>IF(שבוע_בדילוג[[#This Row],[3 הפלגות זהות]]="","",IF(שבוע_בדילוג[[#This Row],[3 הפלגות זהות]]=1,שבוע_בדילוג[[#This Row],[LengthofCycle]],X1536))</f>
        <v>30</v>
      </c>
      <c r="Y1537" s="1">
        <f>IF(שבוע_בדילוג[[#This Row],[וסת קבוע אחרון]]="","",IF(OR(שבוע_בדילוג[[#This Row],[LengthofCycle]]=שבוע_בדילוג[[#This Row],[וסת קבוע אחרון]],F1536=שבוע_בדילוג[[#This Row],[וסת קבוע אחרון]],F1535=שבוע_בדילוג[[#This Row],[וסת קבוע אחרון]]),1,0))</f>
        <v>0</v>
      </c>
      <c r="Z1537" s="1" t="str">
        <f>IF(OR(שבוע_בדילוג[[#This Row],[הווסת פעיל?]]=0,שבוע_בדילוג[[#This Row],[הווסת פעיל?]]=""),"",SUM(Z1536,שבוע_בדילוג[[#This Row],[הווסת פעיל?]]))</f>
        <v/>
      </c>
      <c r="AA1537" s="1" t="str">
        <f>IF(AND(שבוע_בדילוג[[#This Row],[כמה מחזורים עד עקירה]]&lt;&gt;"",Z1538=""),שבוע_בדילוג[[#This Row],[כמה מחזורים עד עקירה]],"")</f>
        <v/>
      </c>
      <c r="AB1537" s="1" t="str">
        <f>IF(AND(שבוע_בדילוג[[#This Row],[הווסת פעיל?]]=1,שבוע_בדילוג[[#This Row],[וסת קבוע אחרון]]&lt;&gt;X1536),שבוע_בדילוג[[#This Row],[וסת קבוע אחרון]],"")</f>
        <v/>
      </c>
      <c r="AC1537" s="1" t="str">
        <f>IF(AND(שבוע_בדילוג[[#This Row],[הווסת פעיל?]]=1,Y1536=0,שבוע_בדילוג[[#This Row],[וסת קבוע אחרון]]=X1536),שבוע_בדילוג[[#This Row],[וסת קבוע אחרון]],"")</f>
        <v/>
      </c>
      <c r="AD1537" s="1" t="str">
        <f>IF(AND(שבוע_בדילוג[[#This Row],[הווסת פעיל?]]=1,Y1536=0,שבוע_בדילוג[[#This Row],[וסת קבוע אחרון]]&lt;&gt;X1536),1,"")</f>
        <v/>
      </c>
      <c r="AE1537" s="1" t="str">
        <f>IF(AND(שבוע_בדילוג[[#This Row],[הווסת פעיל?]]&lt;&gt;"",B1538=1),שבוע_בדילוג[[#This Row],[CycleNumber]],"")</f>
        <v/>
      </c>
      <c r="AF1537" s="1" t="str">
        <f>IF(AND(שבוע_בדילוג[[#This Row],[הווסת פעיל?]]&lt;&gt;"",Y1536=""),שבוע_בדילוג[[#This Row],[CycleNumber]],"")</f>
        <v/>
      </c>
      <c r="AG1537" s="1" t="str">
        <f>IF(B1538=1,"",IF(שבוע_בדילוג[[#This Row],[הווסת פעיל?]]=1,IF(שבוע_בדילוג[[#This Row],[וסת קבוע אחרון]]=F1538,1,0),""))</f>
        <v/>
      </c>
      <c r="AH1537" s="1" t="str">
        <f>IF(B1538=1,"",IF(שבוע_בדילוג[[#This Row],[הווסת פעיל?]]=1,IF(OR(שבוע_בדילוג[[#This Row],[וסת קבוע אחרון]]=F1538,F1538=שבוע_בדילוג[[#This Row],[LengthofCycle]]),1,0),""))</f>
        <v/>
      </c>
      <c r="AI1537" s="1" t="str">
        <f>IF(B1538=1,"",IF(שבוע_בדילוג[[#This Row],[הווסת פעיל?]]=1,IF(OR(שבוע_בדילוג[[#This Row],[וסת קבוע אחרון]]=F1538,F1538=שבוע_בדילוג[[#This Row],[LengthofCycle]],AND(שבוע_בדילוג[[#This Row],[LengthofCycle]]&lt;&gt;שבוע_בדילוג[[#This Row],[וסת קבוע אחרון]],OR(F1538=28,F1538=29))),1,0),""))</f>
        <v/>
      </c>
      <c r="AJ1537" s="1" t="str">
        <f>IF(AND(שבוע_בדילוג[[#This Row],[הווסת פעיל?]]=1,B1538=1),1,"")</f>
        <v/>
      </c>
      <c r="AK1537" s="4">
        <f>IF(AND(שבוע_בדילוג[[#This Row],[הווסת פעיל?]]&lt;&gt;1,B1538&lt;&gt;1,B1538&lt;&gt;""),IF(שבוע_בדילוג[[#This Row],[LengthofCycle]]=F1538,1,0),"")</f>
        <v>0</v>
      </c>
      <c r="AL1537" s="4">
        <f>IF(AND(שבוע_בדילוג[[#This Row],[הווסת פעיל?]]&lt;&gt;1,B1538&lt;&gt;1,B1538&lt;&gt;""),IF(OR(שבוע_בדילוג[[#This Row],[LengthofCycle]]=F1538,F1538=29),1,0),"")</f>
        <v>1</v>
      </c>
      <c r="AM1537" s="4">
        <f>IF(AND(שבוע_בדילוג[[#This Row],[הווסת פעיל?]]&lt;&gt;1,B1538&lt;&gt;1,B1538&lt;&gt;""),IF(OR(שבוע_בדילוג[[#This Row],[LengthofCycle]]=F1538,F1538=29,F1538=28),1,0),"")</f>
        <v>1</v>
      </c>
    </row>
    <row r="1538" spans="1:39" x14ac:dyDescent="0.25">
      <c r="A1538" s="1" t="s">
        <v>177</v>
      </c>
      <c r="B1538" s="1">
        <v>27</v>
      </c>
      <c r="C1538" s="1">
        <v>0</v>
      </c>
      <c r="D1538" s="1">
        <v>1</v>
      </c>
      <c r="E1538" s="1">
        <v>0</v>
      </c>
      <c r="F1538" s="1">
        <v>29</v>
      </c>
      <c r="H1538" s="1">
        <f>שבוע_בדילוג[[#This Row],[LengthofCycle]]+1</f>
        <v>30</v>
      </c>
      <c r="I1538" s="1">
        <f>IF(IFERROR(LOOKUP(שבוע_בדילוג[[#This Row],[ClientID]],קביעויות[השבוע בדילוג]),FALSE)=שבוע_בדילוג[[#This Row],[ClientID]],1,"")</f>
        <v>1</v>
      </c>
      <c r="J1538" s="1" t="str">
        <f>IF(AND(שבוע_בדילוג[[#This Row],[CycleNumber]]&gt;1,OR(B1539="",שבוע_בדילוג[[#This Row],[CycleNumber]]&gt;B1537)),IF(OR(AND(שבוע_בדילוג[[#This Row],[LengthofCycle]]=29,F1537=29),AND(שבוע_בדילוג[[#This Row],[LengthofCycle]]=36,F1537=36)),1,""),"")</f>
        <v/>
      </c>
      <c r="K1538" s="1" t="str">
        <f>IF(AND(שבוע_בדילוג[[#This Row],[וסת השבוע]]=1,J1537=1,שבוע_בדילוג[[#This Row],[CycleNumber]]&gt;B1537),1,"")</f>
        <v/>
      </c>
      <c r="L1538" s="1" t="str">
        <f>IF(שבוע_בדילוג[[#This Row],[CycleNumber]]=1,"",IF(שבוע_בדילוג[[#This Row],[וסת השבוע]]=1,0,IF(L1537="","",IF(L1537=0,IF(שבוע_בדילוג[[#This Row],[LengthofCycle]]=29,0,1),IF(L1537=1,IF(שבוע_בדילוג[[#This Row],[LengthofCycle]]+F1537=29*2,0,2),IF(L1537=2,IF(שבוע_בדילוג[[#This Row],[LengthofCycle]]+F1537+F1536=29*3,0,3),""))))))</f>
        <v/>
      </c>
      <c r="M1538" s="1" t="str">
        <f>IF(שבוע_בדילוג[[#This Row],[וסת השבוע]]=1,IF(שבוע_בדילוג[[#This Row],[וסת השבוע וההפלגה ביחד]]=1,M1537+1,0),IF(AND(שבוע_בדילוג[[#This Row],[CycleNumber]]&gt;B1537,שבוע_בדילוג[[#This Row],[CycleNumber]]&gt;1),IF(שבוע_בדילוג[[#This Row],[וסת השבוע פעיל?]]&lt;&gt;"",M1537+1,""),""))</f>
        <v/>
      </c>
      <c r="N1538" s="1" t="str">
        <f>IF(שבוע_בדילוג[[#This Row],[וסת השבוע פעיל?2]]="","",IF(AND(שבוע_בדילוג[[#This Row],[וסת השבוע פעיל?]]&lt;&gt;"",שבוע_בדילוג[[#This Row],[CycleNumber]]&lt;B1539,B1539&lt;&gt;"",שבוע_בדילוג[[#This Row],[וסת השבוע פעיל?]]&lt;3),IF(L1539=0,IF(AND(שבוע_בדילוג[[#This Row],[וסת השבוע פעיל?]]&gt;0,J1539=1),0,1),0),""))</f>
        <v/>
      </c>
      <c r="O1538" s="1" t="str">
        <f t="shared" si="116"/>
        <v/>
      </c>
      <c r="P1538" s="1" t="str">
        <f>IF(AND(שבוע_בדילוג[[#This Row],[חיזוי - שבוע]]=1,K1539=1),1,"")</f>
        <v/>
      </c>
      <c r="Q1538" s="1" t="str">
        <f>IF(AND(שבוע_בדילוג[[#This Row],[וסת השבוע פעיל?]]&lt;3,OR(שבוע_בדילוג[[#This Row],[CycleNumber]]&gt;B1539,B1539="")),1,"")</f>
        <v/>
      </c>
      <c r="R1538" s="1" t="str">
        <f>IF(AND(שבוע_בדילוג[[#This Row],[חיזוי - שבוע]]&lt;&gt;"",שבוע_בדילוג[[#This Row],[וסת השבוע פעיל?2]]=""),1,"")</f>
        <v/>
      </c>
      <c r="S1538" s="1">
        <f>IF(שבוע_בדילוג[[#This Row],[האישה קבעה וסת שבוע בדילוג?]]=1,IF(שבוע_בדילוג[[#This Row],[וסת השבוע פעיל?]]&lt;3,1,0),"")</f>
        <v>0</v>
      </c>
      <c r="T153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8" s="1">
        <f t="shared" si="117"/>
        <v>0</v>
      </c>
      <c r="V1538" s="1">
        <f t="shared" si="118"/>
        <v>0</v>
      </c>
      <c r="W1538" s="1">
        <f t="shared" si="119"/>
        <v>0</v>
      </c>
      <c r="X1538" s="1">
        <f>IF(שבוע_בדילוג[[#This Row],[3 הפלגות זהות]]="","",IF(שבוע_בדילוג[[#This Row],[3 הפלגות זהות]]=1,שבוע_בדילוג[[#This Row],[LengthofCycle]],X1537))</f>
        <v>30</v>
      </c>
      <c r="Y1538" s="1">
        <f>IF(שבוע_בדילוג[[#This Row],[וסת קבוע אחרון]]="","",IF(OR(שבוע_בדילוג[[#This Row],[LengthofCycle]]=שבוע_בדילוג[[#This Row],[וסת קבוע אחרון]],F1537=שבוע_בדילוג[[#This Row],[וסת קבוע אחרון]],F1536=שבוע_בדילוג[[#This Row],[וסת קבוע אחרון]]),1,0))</f>
        <v>0</v>
      </c>
      <c r="Z1538" s="1" t="str">
        <f>IF(OR(שבוע_בדילוג[[#This Row],[הווסת פעיל?]]=0,שבוע_בדילוג[[#This Row],[הווסת פעיל?]]=""),"",SUM(Z1537,שבוע_בדילוג[[#This Row],[הווסת פעיל?]]))</f>
        <v/>
      </c>
      <c r="AA1538" s="1" t="str">
        <f>IF(AND(שבוע_בדילוג[[#This Row],[כמה מחזורים עד עקירה]]&lt;&gt;"",Z1539=""),שבוע_בדילוג[[#This Row],[כמה מחזורים עד עקירה]],"")</f>
        <v/>
      </c>
      <c r="AB1538" s="1" t="str">
        <f>IF(AND(שבוע_בדילוג[[#This Row],[הווסת פעיל?]]=1,שבוע_בדילוג[[#This Row],[וסת קבוע אחרון]]&lt;&gt;X1537),שבוע_בדילוג[[#This Row],[וסת קבוע אחרון]],"")</f>
        <v/>
      </c>
      <c r="AC1538" s="1" t="str">
        <f>IF(AND(שבוע_בדילוג[[#This Row],[הווסת פעיל?]]=1,Y1537=0,שבוע_בדילוג[[#This Row],[וסת קבוע אחרון]]=X1537),שבוע_בדילוג[[#This Row],[וסת קבוע אחרון]],"")</f>
        <v/>
      </c>
      <c r="AD1538" s="1" t="str">
        <f>IF(AND(שבוע_בדילוג[[#This Row],[הווסת פעיל?]]=1,Y1537=0,שבוע_בדילוג[[#This Row],[וסת קבוע אחרון]]&lt;&gt;X1537),1,"")</f>
        <v/>
      </c>
      <c r="AE1538" s="1" t="str">
        <f>IF(AND(שבוע_בדילוג[[#This Row],[הווסת פעיל?]]&lt;&gt;"",B1539=1),שבוע_בדילוג[[#This Row],[CycleNumber]],"")</f>
        <v/>
      </c>
      <c r="AF1538" s="1" t="str">
        <f>IF(AND(שבוע_בדילוג[[#This Row],[הווסת פעיל?]]&lt;&gt;"",Y1537=""),שבוע_בדילוג[[#This Row],[CycleNumber]],"")</f>
        <v/>
      </c>
      <c r="AG1538" s="1" t="str">
        <f>IF(B1539=1,"",IF(שבוע_בדילוג[[#This Row],[הווסת פעיל?]]=1,IF(שבוע_בדילוג[[#This Row],[וסת קבוע אחרון]]=F1539,1,0),""))</f>
        <v/>
      </c>
      <c r="AH1538" s="1" t="str">
        <f>IF(B1539=1,"",IF(שבוע_בדילוג[[#This Row],[הווסת פעיל?]]=1,IF(OR(שבוע_בדילוג[[#This Row],[וסת קבוע אחרון]]=F1539,F1539=שבוע_בדילוג[[#This Row],[LengthofCycle]]),1,0),""))</f>
        <v/>
      </c>
      <c r="AI1538" s="1" t="str">
        <f>IF(B1539=1,"",IF(שבוע_בדילוג[[#This Row],[הווסת פעיל?]]=1,IF(OR(שבוע_בדילוג[[#This Row],[וסת קבוע אחרון]]=F1539,F1539=שבוע_בדילוג[[#This Row],[LengthofCycle]],AND(שבוע_בדילוג[[#This Row],[LengthofCycle]]&lt;&gt;שבוע_בדילוג[[#This Row],[וסת קבוע אחרון]],OR(F1539=28,F1539=29))),1,0),""))</f>
        <v/>
      </c>
      <c r="AJ1538" s="1" t="str">
        <f>IF(AND(שבוע_בדילוג[[#This Row],[הווסת פעיל?]]=1,B1539=1),1,"")</f>
        <v/>
      </c>
      <c r="AK1538" s="4">
        <f>IF(AND(שבוע_בדילוג[[#This Row],[הווסת פעיל?]]&lt;&gt;1,B1539&lt;&gt;1,B1539&lt;&gt;""),IF(שבוע_בדילוג[[#This Row],[LengthofCycle]]=F1539,1,0),"")</f>
        <v>1</v>
      </c>
      <c r="AL1538" s="4">
        <f>IF(AND(שבוע_בדילוג[[#This Row],[הווסת פעיל?]]&lt;&gt;1,B1539&lt;&gt;1,B1539&lt;&gt;""),IF(OR(שבוע_בדילוג[[#This Row],[LengthofCycle]]=F1539,F1539=29),1,0),"")</f>
        <v>1</v>
      </c>
      <c r="AM1538" s="4">
        <f>IF(AND(שבוע_בדילוג[[#This Row],[הווסת פעיל?]]&lt;&gt;1,B1539&lt;&gt;1,B1539&lt;&gt;""),IF(OR(שבוע_בדילוג[[#This Row],[LengthofCycle]]=F1539,F1539=29,F1539=28),1,0),"")</f>
        <v>1</v>
      </c>
    </row>
    <row r="1539" spans="1:39" x14ac:dyDescent="0.25">
      <c r="A1539" s="1" t="s">
        <v>177</v>
      </c>
      <c r="B1539" s="1">
        <v>28</v>
      </c>
      <c r="C1539" s="1">
        <v>0</v>
      </c>
      <c r="D1539" s="1">
        <v>1</v>
      </c>
      <c r="E1539" s="1">
        <v>0</v>
      </c>
      <c r="F1539" s="1">
        <v>29</v>
      </c>
      <c r="H1539" s="1">
        <f>שבוע_בדילוג[[#This Row],[LengthofCycle]]+1</f>
        <v>30</v>
      </c>
      <c r="I1539" s="1">
        <f>IF(IFERROR(LOOKUP(שבוע_בדילוג[[#This Row],[ClientID]],קביעויות[השבוע בדילוג]),FALSE)=שבוע_בדילוג[[#This Row],[ClientID]],1,"")</f>
        <v>1</v>
      </c>
      <c r="J1539" s="1">
        <f>IF(AND(שבוע_בדילוג[[#This Row],[CycleNumber]]&gt;1,OR(B1540="",שבוע_בדילוג[[#This Row],[CycleNumber]]&gt;B1538)),IF(OR(AND(שבוע_בדילוג[[#This Row],[LengthofCycle]]=29,F1538=29),AND(שבוע_בדילוג[[#This Row],[LengthofCycle]]=36,F1538=36)),1,""),"")</f>
        <v>1</v>
      </c>
      <c r="K1539" s="1" t="str">
        <f>IF(AND(שבוע_בדילוג[[#This Row],[וסת השבוע]]=1,J1538=1,שבוע_בדילוג[[#This Row],[CycleNumber]]&gt;B1538),1,"")</f>
        <v/>
      </c>
      <c r="L1539" s="1">
        <f>IF(שבוע_בדילוג[[#This Row],[CycleNumber]]=1,"",IF(שבוע_בדילוג[[#This Row],[וסת השבוע]]=1,0,IF(L1538="","",IF(L1538=0,IF(שבוע_בדילוג[[#This Row],[LengthofCycle]]=29,0,1),IF(L1538=1,IF(שבוע_בדילוג[[#This Row],[LengthofCycle]]+F1538=29*2,0,2),IF(L1538=2,IF(שבוע_בדילוג[[#This Row],[LengthofCycle]]+F1538+F1537=29*3,0,3),""))))))</f>
        <v>0</v>
      </c>
      <c r="M1539" s="1">
        <f>IF(שבוע_בדילוג[[#This Row],[וסת השבוע]]=1,IF(שבוע_בדילוג[[#This Row],[וסת השבוע וההפלגה ביחד]]=1,M1538+1,0),IF(AND(שבוע_בדילוג[[#This Row],[CycleNumber]]&gt;B1538,שבוע_בדילוג[[#This Row],[CycleNumber]]&gt;1),IF(שבוע_בדילוג[[#This Row],[וסת השבוע פעיל?]]&lt;&gt;"",M1538+1,""),""))</f>
        <v>0</v>
      </c>
      <c r="N1539" s="1">
        <f>IF(שבוע_בדילוג[[#This Row],[וסת השבוע פעיל?2]]="","",IF(AND(שבוע_בדילוג[[#This Row],[וסת השבוע פעיל?]]&lt;&gt;"",שבוע_בדילוג[[#This Row],[CycleNumber]]&lt;B1540,B1540&lt;&gt;"",שבוע_בדילוג[[#This Row],[וסת השבוע פעיל?]]&lt;3),IF(L1540=0,IF(AND(שבוע_בדילוג[[#This Row],[וסת השבוע פעיל?]]&gt;0,J1540=1),0,1),0),""))</f>
        <v>0</v>
      </c>
      <c r="O1539" s="1" t="str">
        <f t="shared" si="116"/>
        <v/>
      </c>
      <c r="P1539" s="1" t="str">
        <f>IF(AND(שבוע_בדילוג[[#This Row],[חיזוי - שבוע]]=1,K1540=1),1,"")</f>
        <v/>
      </c>
      <c r="Q1539" s="1" t="str">
        <f>IF(AND(שבוע_בדילוג[[#This Row],[וסת השבוע פעיל?]]&lt;3,OR(שבוע_בדילוג[[#This Row],[CycleNumber]]&gt;B1540,B1540="")),1,"")</f>
        <v/>
      </c>
      <c r="R1539" s="1" t="str">
        <f>IF(AND(שבוע_בדילוג[[#This Row],[חיזוי - שבוע]]&lt;&gt;"",שבוע_בדילוג[[#This Row],[וסת השבוע פעיל?2]]=""),1,"")</f>
        <v/>
      </c>
      <c r="S1539" s="1">
        <f>IF(שבוע_בדילוג[[#This Row],[האישה קבעה וסת שבוע בדילוג?]]=1,IF(שבוע_בדילוג[[#This Row],[וסת השבוע פעיל?]]&lt;3,1,0),"")</f>
        <v>1</v>
      </c>
      <c r="T153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39" s="1">
        <f t="shared" si="117"/>
        <v>0</v>
      </c>
      <c r="V1539" s="1">
        <f t="shared" si="118"/>
        <v>0</v>
      </c>
      <c r="W1539" s="1">
        <f t="shared" si="119"/>
        <v>0</v>
      </c>
      <c r="X1539" s="1">
        <f>IF(שבוע_בדילוג[[#This Row],[3 הפלגות זהות]]="","",IF(שבוע_בדילוג[[#This Row],[3 הפלגות זהות]]=1,שבוע_בדילוג[[#This Row],[LengthofCycle]],X1538))</f>
        <v>30</v>
      </c>
      <c r="Y1539" s="1">
        <f>IF(שבוע_בדילוג[[#This Row],[וסת קבוע אחרון]]="","",IF(OR(שבוע_בדילוג[[#This Row],[LengthofCycle]]=שבוע_בדילוג[[#This Row],[וסת קבוע אחרון]],F1538=שבוע_בדילוג[[#This Row],[וסת קבוע אחרון]],F1537=שבוע_בדילוג[[#This Row],[וסת קבוע אחרון]]),1,0))</f>
        <v>0</v>
      </c>
      <c r="Z1539" s="1" t="str">
        <f>IF(OR(שבוע_בדילוג[[#This Row],[הווסת פעיל?]]=0,שבוע_בדילוג[[#This Row],[הווסת פעיל?]]=""),"",SUM(Z1538,שבוע_בדילוג[[#This Row],[הווסת פעיל?]]))</f>
        <v/>
      </c>
      <c r="AA1539" s="1" t="str">
        <f>IF(AND(שבוע_בדילוג[[#This Row],[כמה מחזורים עד עקירה]]&lt;&gt;"",Z1540=""),שבוע_בדילוג[[#This Row],[כמה מחזורים עד עקירה]],"")</f>
        <v/>
      </c>
      <c r="AB1539" s="1" t="str">
        <f>IF(AND(שבוע_בדילוג[[#This Row],[הווסת פעיל?]]=1,שבוע_בדילוג[[#This Row],[וסת קבוע אחרון]]&lt;&gt;X1538),שבוע_בדילוג[[#This Row],[וסת קבוע אחרון]],"")</f>
        <v/>
      </c>
      <c r="AC1539" s="1" t="str">
        <f>IF(AND(שבוע_בדילוג[[#This Row],[הווסת פעיל?]]=1,Y1538=0,שבוע_בדילוג[[#This Row],[וסת קבוע אחרון]]=X1538),שבוע_בדילוג[[#This Row],[וסת קבוע אחרון]],"")</f>
        <v/>
      </c>
      <c r="AD1539" s="1" t="str">
        <f>IF(AND(שבוע_בדילוג[[#This Row],[הווסת פעיל?]]=1,Y1538=0,שבוע_בדילוג[[#This Row],[וסת קבוע אחרון]]&lt;&gt;X1538),1,"")</f>
        <v/>
      </c>
      <c r="AE1539" s="1" t="str">
        <f>IF(AND(שבוע_בדילוג[[#This Row],[הווסת פעיל?]]&lt;&gt;"",B1540=1),שבוע_בדילוג[[#This Row],[CycleNumber]],"")</f>
        <v/>
      </c>
      <c r="AF1539" s="1" t="str">
        <f>IF(AND(שבוע_בדילוג[[#This Row],[הווסת פעיל?]]&lt;&gt;"",Y1538=""),שבוע_בדילוג[[#This Row],[CycleNumber]],"")</f>
        <v/>
      </c>
      <c r="AG1539" s="1" t="str">
        <f>IF(B1540=1,"",IF(שבוע_בדילוג[[#This Row],[הווסת פעיל?]]=1,IF(שבוע_בדילוג[[#This Row],[וסת קבוע אחרון]]=F1540,1,0),""))</f>
        <v/>
      </c>
      <c r="AH1539" s="1" t="str">
        <f>IF(B1540=1,"",IF(שבוע_בדילוג[[#This Row],[הווסת פעיל?]]=1,IF(OR(שבוע_בדילוג[[#This Row],[וסת קבוע אחרון]]=F1540,F1540=שבוע_בדילוג[[#This Row],[LengthofCycle]]),1,0),""))</f>
        <v/>
      </c>
      <c r="AI1539" s="1" t="str">
        <f>IF(B1540=1,"",IF(שבוע_בדילוג[[#This Row],[הווסת פעיל?]]=1,IF(OR(שבוע_בדילוג[[#This Row],[וסת קבוע אחרון]]=F1540,F1540=שבוע_בדילוג[[#This Row],[LengthofCycle]],AND(שבוע_בדילוג[[#This Row],[LengthofCycle]]&lt;&gt;שבוע_בדילוג[[#This Row],[וסת קבוע אחרון]],OR(F1540=28,F1540=29))),1,0),""))</f>
        <v/>
      </c>
      <c r="AJ1539" s="1" t="str">
        <f>IF(AND(שבוע_בדילוג[[#This Row],[הווסת פעיל?]]=1,B1540=1),1,"")</f>
        <v/>
      </c>
      <c r="AK1539" s="4">
        <f>IF(AND(שבוע_בדילוג[[#This Row],[הווסת פעיל?]]&lt;&gt;1,B1540&lt;&gt;1,B1540&lt;&gt;""),IF(שבוע_בדילוג[[#This Row],[LengthofCycle]]=F1540,1,0),"")</f>
        <v>0</v>
      </c>
      <c r="AL1539" s="4">
        <f>IF(AND(שבוע_בדילוג[[#This Row],[הווסת פעיל?]]&lt;&gt;1,B1540&lt;&gt;1,B1540&lt;&gt;""),IF(OR(שבוע_בדילוג[[#This Row],[LengthofCycle]]=F1540,F1540=29),1,0),"")</f>
        <v>0</v>
      </c>
      <c r="AM1539" s="4">
        <f>IF(AND(שבוע_בדילוג[[#This Row],[הווסת פעיל?]]&lt;&gt;1,B1540&lt;&gt;1,B1540&lt;&gt;""),IF(OR(שבוע_בדילוג[[#This Row],[LengthofCycle]]=F1540,F1540=29,F1540=28),1,0),"")</f>
        <v>0</v>
      </c>
    </row>
    <row r="1540" spans="1:39" x14ac:dyDescent="0.25">
      <c r="A1540" s="1" t="s">
        <v>177</v>
      </c>
      <c r="B1540" s="1">
        <v>29</v>
      </c>
      <c r="C1540" s="1">
        <v>0</v>
      </c>
      <c r="D1540" s="1">
        <v>1</v>
      </c>
      <c r="E1540" s="1">
        <v>0</v>
      </c>
      <c r="F1540" s="1">
        <v>30</v>
      </c>
      <c r="H1540" s="1">
        <f>שבוע_בדילוג[[#This Row],[LengthofCycle]]+1</f>
        <v>31</v>
      </c>
      <c r="I1540" s="1">
        <f>IF(IFERROR(LOOKUP(שבוע_בדילוג[[#This Row],[ClientID]],קביעויות[השבוע בדילוג]),FALSE)=שבוע_בדילוג[[#This Row],[ClientID]],1,"")</f>
        <v>1</v>
      </c>
      <c r="J1540" s="1" t="str">
        <f>IF(AND(שבוע_בדילוג[[#This Row],[CycleNumber]]&gt;1,OR(B1541="",שבוע_בדילוג[[#This Row],[CycleNumber]]&gt;B1539)),IF(OR(AND(שבוע_בדילוג[[#This Row],[LengthofCycle]]=29,F1539=29),AND(שבוע_בדילוג[[#This Row],[LengthofCycle]]=36,F1539=36)),1,""),"")</f>
        <v/>
      </c>
      <c r="K1540" s="1" t="str">
        <f>IF(AND(שבוע_בדילוג[[#This Row],[וסת השבוע]]=1,J1539=1,שבוע_בדילוג[[#This Row],[CycleNumber]]&gt;B1539),1,"")</f>
        <v/>
      </c>
      <c r="L1540" s="1">
        <f>IF(שבוע_בדילוג[[#This Row],[CycleNumber]]=1,"",IF(שבוע_בדילוג[[#This Row],[וסת השבוע]]=1,0,IF(L1539="","",IF(L1539=0,IF(שבוע_בדילוג[[#This Row],[LengthofCycle]]=29,0,1),IF(L1539=1,IF(שבוע_בדילוג[[#This Row],[LengthofCycle]]+F1539=29*2,0,2),IF(L1539=2,IF(שבוע_בדילוג[[#This Row],[LengthofCycle]]+F1539+F1538=29*3,0,3),""))))))</f>
        <v>1</v>
      </c>
      <c r="M1540" s="1">
        <f>IF(שבוע_בדילוג[[#This Row],[וסת השבוע]]=1,IF(שבוע_בדילוג[[#This Row],[וסת השבוע וההפלגה ביחד]]=1,M1539+1,0),IF(AND(שבוע_בדילוג[[#This Row],[CycleNumber]]&gt;B1539,שבוע_בדילוג[[#This Row],[CycleNumber]]&gt;1),IF(שבוע_בדילוג[[#This Row],[וסת השבוע פעיל?]]&lt;&gt;"",M1539+1,""),""))</f>
        <v>1</v>
      </c>
      <c r="N1540" s="1">
        <f>IF(שבוע_בדילוג[[#This Row],[וסת השבוע פעיל?2]]="","",IF(AND(שבוע_בדילוג[[#This Row],[וסת השבוע פעיל?]]&lt;&gt;"",שבוע_בדילוג[[#This Row],[CycleNumber]]&lt;B1541,B1541&lt;&gt;"",שבוע_בדילוג[[#This Row],[וסת השבוע פעיל?]]&lt;3),IF(L1541=0,IF(AND(שבוע_בדילוג[[#This Row],[וסת השבוע פעיל?]]&gt;0,J1541=1),0,1),0),""))</f>
        <v>1</v>
      </c>
      <c r="O1540" s="1">
        <f t="shared" si="116"/>
        <v>30</v>
      </c>
      <c r="P1540" s="1" t="str">
        <f>IF(AND(שבוע_בדילוג[[#This Row],[חיזוי - שבוע]]=1,K1541=1),1,"")</f>
        <v/>
      </c>
      <c r="Q1540" s="1" t="str">
        <f>IF(AND(שבוע_בדילוג[[#This Row],[וסת השבוע פעיל?]]&lt;3,OR(שבוע_בדילוג[[#This Row],[CycleNumber]]&gt;B1541,B1541="")),1,"")</f>
        <v/>
      </c>
      <c r="R1540" s="1" t="str">
        <f>IF(AND(שבוע_בדילוג[[#This Row],[חיזוי - שבוע]]&lt;&gt;"",שבוע_בדילוג[[#This Row],[וסת השבוע פעיל?2]]=""),1,"")</f>
        <v/>
      </c>
      <c r="S1540" s="1">
        <f>IF(שבוע_בדילוג[[#This Row],[האישה קבעה וסת שבוע בדילוג?]]=1,IF(שבוע_בדילוג[[#This Row],[וסת השבוע פעיל?]]&lt;3,1,0),"")</f>
        <v>1</v>
      </c>
      <c r="T154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0" s="1">
        <f t="shared" si="117"/>
        <v>0</v>
      </c>
      <c r="V1540" s="1">
        <f t="shared" si="118"/>
        <v>0</v>
      </c>
      <c r="W1540" s="1">
        <f t="shared" si="119"/>
        <v>0</v>
      </c>
      <c r="X1540" s="1">
        <f>IF(שבוע_בדילוג[[#This Row],[3 הפלגות זהות]]="","",IF(שבוע_בדילוג[[#This Row],[3 הפלגות זהות]]=1,שבוע_בדילוג[[#This Row],[LengthofCycle]],X1539))</f>
        <v>30</v>
      </c>
      <c r="Y1540" s="1">
        <f>IF(שבוע_בדילוג[[#This Row],[וסת קבוע אחרון]]="","",IF(OR(שבוע_בדילוג[[#This Row],[LengthofCycle]]=שבוע_בדילוג[[#This Row],[וסת קבוע אחרון]],F1539=שבוע_בדילוג[[#This Row],[וסת קבוע אחרון]],F1538=שבוע_בדילוג[[#This Row],[וסת קבוע אחרון]]),1,0))</f>
        <v>1</v>
      </c>
      <c r="Z1540" s="1">
        <f>IF(OR(שבוע_בדילוג[[#This Row],[הווסת פעיל?]]=0,שבוע_בדילוג[[#This Row],[הווסת פעיל?]]=""),"",SUM(Z1539,שבוע_בדילוג[[#This Row],[הווסת פעיל?]]))</f>
        <v>1</v>
      </c>
      <c r="AA1540" s="1" t="str">
        <f>IF(AND(שבוע_בדילוג[[#This Row],[כמה מחזורים עד עקירה]]&lt;&gt;"",Z1541=""),שבוע_בדילוג[[#This Row],[כמה מחזורים עד עקירה]],"")</f>
        <v/>
      </c>
      <c r="AB1540" s="1" t="str">
        <f>IF(AND(שבוע_בדילוג[[#This Row],[הווסת פעיל?]]=1,שבוע_בדילוג[[#This Row],[וסת קבוע אחרון]]&lt;&gt;X1539),שבוע_בדילוג[[#This Row],[וסת קבוע אחרון]],"")</f>
        <v/>
      </c>
      <c r="AC1540" s="1">
        <f>IF(AND(שבוע_בדילוג[[#This Row],[הווסת פעיל?]]=1,Y1539=0,שבוע_בדילוג[[#This Row],[וסת קבוע אחרון]]=X1539),שבוע_בדילוג[[#This Row],[וסת קבוע אחרון]],"")</f>
        <v>30</v>
      </c>
      <c r="AD1540" s="1" t="str">
        <f>IF(AND(שבוע_בדילוג[[#This Row],[הווסת פעיל?]]=1,Y1539=0,שבוע_בדילוג[[#This Row],[וסת קבוע אחרון]]&lt;&gt;X1539),1,"")</f>
        <v/>
      </c>
      <c r="AE1540" s="1" t="str">
        <f>IF(AND(שבוע_בדילוג[[#This Row],[הווסת פעיל?]]&lt;&gt;"",B1541=1),שבוע_בדילוג[[#This Row],[CycleNumber]],"")</f>
        <v/>
      </c>
      <c r="AF1540" s="1" t="str">
        <f>IF(AND(שבוע_בדילוג[[#This Row],[הווסת פעיל?]]&lt;&gt;"",Y1539=""),שבוע_בדילוג[[#This Row],[CycleNumber]],"")</f>
        <v/>
      </c>
      <c r="AG1540" s="1">
        <f>IF(B1541=1,"",IF(שבוע_בדילוג[[#This Row],[הווסת פעיל?]]=1,IF(שבוע_בדילוג[[#This Row],[וסת קבוע אחרון]]=F1541,1,0),""))</f>
        <v>0</v>
      </c>
      <c r="AH1540" s="1">
        <f>IF(B1541=1,"",IF(שבוע_בדילוג[[#This Row],[הווסת פעיל?]]=1,IF(OR(שבוע_בדילוג[[#This Row],[וסת קבוע אחרון]]=F1541,F1541=שבוע_בדילוג[[#This Row],[LengthofCycle]]),1,0),""))</f>
        <v>0</v>
      </c>
      <c r="AI1540" s="1">
        <f>IF(B1541=1,"",IF(שבוע_בדילוג[[#This Row],[הווסת פעיל?]]=1,IF(OR(שבוע_בדילוג[[#This Row],[וסת קבוע אחרון]]=F1541,F1541=שבוע_בדילוג[[#This Row],[LengthofCycle]],AND(שבוע_בדילוג[[#This Row],[LengthofCycle]]&lt;&gt;שבוע_בדילוג[[#This Row],[וסת קבוע אחרון]],OR(F1541=28,F1541=29))),1,0),""))</f>
        <v>0</v>
      </c>
      <c r="AJ1540" s="1" t="str">
        <f>IF(AND(שבוע_בדילוג[[#This Row],[הווסת פעיל?]]=1,B1541=1),1,"")</f>
        <v/>
      </c>
      <c r="AK1540" s="4" t="str">
        <f>IF(AND(שבוע_בדילוג[[#This Row],[הווסת פעיל?]]&lt;&gt;1,B1541&lt;&gt;1,B1541&lt;&gt;""),IF(שבוע_בדילוג[[#This Row],[LengthofCycle]]=F1541,1,0),"")</f>
        <v/>
      </c>
      <c r="AL1540" s="4" t="str">
        <f>IF(AND(שבוע_בדילוג[[#This Row],[הווסת פעיל?]]&lt;&gt;1,B1541&lt;&gt;1,B1541&lt;&gt;""),IF(OR(שבוע_בדילוג[[#This Row],[LengthofCycle]]=F1541,F1541=29),1,0),"")</f>
        <v/>
      </c>
      <c r="AM1540" s="4" t="str">
        <f>IF(AND(שבוע_בדילוג[[#This Row],[הווסת פעיל?]]&lt;&gt;1,B1541&lt;&gt;1,B1541&lt;&gt;""),IF(OR(שבוע_בדילוג[[#This Row],[LengthofCycle]]=F1541,F1541=29,F1541=28),1,0),"")</f>
        <v/>
      </c>
    </row>
    <row r="1541" spans="1:39" x14ac:dyDescent="0.25">
      <c r="A1541" s="1" t="s">
        <v>177</v>
      </c>
      <c r="B1541" s="1">
        <v>30</v>
      </c>
      <c r="C1541" s="1">
        <v>0</v>
      </c>
      <c r="D1541" s="1">
        <v>0</v>
      </c>
      <c r="E1541" s="1">
        <v>0</v>
      </c>
      <c r="F1541" s="1">
        <v>28</v>
      </c>
      <c r="H1541" s="1">
        <f>שבוע_בדילוג[[#This Row],[LengthofCycle]]+1</f>
        <v>29</v>
      </c>
      <c r="I1541" s="1">
        <f>IF(IFERROR(LOOKUP(שבוע_בדילוג[[#This Row],[ClientID]],קביעויות[השבוע בדילוג]),FALSE)=שבוע_בדילוג[[#This Row],[ClientID]],1,"")</f>
        <v>1</v>
      </c>
      <c r="J1541" s="1" t="str">
        <f>IF(AND(שבוע_בדילוג[[#This Row],[CycleNumber]]&gt;1,OR(B1542="",שבוע_בדילוג[[#This Row],[CycleNumber]]&gt;B1540)),IF(OR(AND(שבוע_בדילוג[[#This Row],[LengthofCycle]]=29,F1540=29),AND(שבוע_בדילוג[[#This Row],[LengthofCycle]]=36,F1540=36)),1,""),"")</f>
        <v/>
      </c>
      <c r="K1541" s="1" t="str">
        <f>IF(AND(שבוע_בדילוג[[#This Row],[וסת השבוע]]=1,J1540=1,שבוע_בדילוג[[#This Row],[CycleNumber]]&gt;B1540),1,"")</f>
        <v/>
      </c>
      <c r="L1541" s="1">
        <f>IF(שבוע_בדילוג[[#This Row],[CycleNumber]]=1,"",IF(שבוע_בדילוג[[#This Row],[וסת השבוע]]=1,0,IF(L1540="","",IF(L1540=0,IF(שבוע_בדילוג[[#This Row],[LengthofCycle]]=29,0,1),IF(L1540=1,IF(שבוע_בדילוג[[#This Row],[LengthofCycle]]+F1540=29*2,0,2),IF(L1540=2,IF(שבוע_בדילוג[[#This Row],[LengthofCycle]]+F1540+F1539=29*3,0,3),""))))))</f>
        <v>0</v>
      </c>
      <c r="M1541" s="1">
        <f>IF(שבוע_בדילוג[[#This Row],[וסת השבוע]]=1,IF(שבוע_בדילוג[[#This Row],[וסת השבוע וההפלגה ביחד]]=1,M1540+1,0),IF(AND(שבוע_בדילוג[[#This Row],[CycleNumber]]&gt;B1540,שבוע_בדילוג[[#This Row],[CycleNumber]]&gt;1),IF(שבוע_בדילוג[[#This Row],[וסת השבוע פעיל?]]&lt;&gt;"",M1540+1,""),""))</f>
        <v>2</v>
      </c>
      <c r="N1541" s="1">
        <f>IF(שבוע_בדילוג[[#This Row],[וסת השבוע פעיל?2]]="","",IF(AND(שבוע_בדילוג[[#This Row],[וסת השבוע פעיל?]]&lt;&gt;"",שבוע_בדילוג[[#This Row],[CycleNumber]]&lt;B1542,B1542&lt;&gt;"",שבוע_בדילוג[[#This Row],[וסת השבוע פעיל?]]&lt;3),IF(L1542=0,IF(AND(שבוע_בדילוג[[#This Row],[וסת השבוע פעיל?]]&gt;0,J1542=1),0,1),0),""))</f>
        <v>1</v>
      </c>
      <c r="O1541" s="1">
        <f t="shared" si="116"/>
        <v>29</v>
      </c>
      <c r="P1541" s="1" t="str">
        <f>IF(AND(שבוע_בדילוג[[#This Row],[חיזוי - שבוע]]=1,K1542=1),1,"")</f>
        <v/>
      </c>
      <c r="Q1541" s="1" t="str">
        <f>IF(AND(שבוע_בדילוג[[#This Row],[וסת השבוע פעיל?]]&lt;3,OR(שבוע_בדילוג[[#This Row],[CycleNumber]]&gt;B1542,B1542="")),1,"")</f>
        <v/>
      </c>
      <c r="R1541" s="1" t="str">
        <f>IF(AND(שבוע_בדילוג[[#This Row],[חיזוי - שבוע]]&lt;&gt;"",שבוע_בדילוג[[#This Row],[וסת השבוע פעיל?2]]=""),1,"")</f>
        <v/>
      </c>
      <c r="S1541" s="1">
        <f>IF(שבוע_בדילוג[[#This Row],[האישה קבעה וסת שבוע בדילוג?]]=1,IF(שבוע_בדילוג[[#This Row],[וסת השבוע פעיל?]]&lt;3,1,0),"")</f>
        <v>1</v>
      </c>
      <c r="T154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1" s="1">
        <f t="shared" si="117"/>
        <v>0</v>
      </c>
      <c r="V1541" s="1">
        <f t="shared" si="118"/>
        <v>0</v>
      </c>
      <c r="W1541" s="1">
        <f t="shared" si="119"/>
        <v>0</v>
      </c>
      <c r="X1541" s="1">
        <f>IF(שבוע_בדילוג[[#This Row],[3 הפלגות זהות]]="","",IF(שבוע_בדילוג[[#This Row],[3 הפלגות זהות]]=1,שבוע_בדילוג[[#This Row],[LengthofCycle]],X1540))</f>
        <v>30</v>
      </c>
      <c r="Y1541" s="1">
        <f>IF(שבוע_בדילוג[[#This Row],[וסת קבוע אחרון]]="","",IF(OR(שבוע_בדילוג[[#This Row],[LengthofCycle]]=שבוע_בדילוג[[#This Row],[וסת קבוע אחרון]],F1540=שבוע_בדילוג[[#This Row],[וסת קבוע אחרון]],F1539=שבוע_בדילוג[[#This Row],[וסת קבוע אחרון]]),1,0))</f>
        <v>1</v>
      </c>
      <c r="Z1541" s="1">
        <f>IF(OR(שבוע_בדילוג[[#This Row],[הווסת פעיל?]]=0,שבוע_בדילוג[[#This Row],[הווסת פעיל?]]=""),"",SUM(Z1540,שבוע_בדילוג[[#This Row],[הווסת פעיל?]]))</f>
        <v>2</v>
      </c>
      <c r="AA1541" s="1" t="str">
        <f>IF(AND(שבוע_בדילוג[[#This Row],[כמה מחזורים עד עקירה]]&lt;&gt;"",Z1542=""),שבוע_בדילוג[[#This Row],[כמה מחזורים עד עקירה]],"")</f>
        <v/>
      </c>
      <c r="AB1541" s="1" t="str">
        <f>IF(AND(שבוע_בדילוג[[#This Row],[הווסת פעיל?]]=1,שבוע_בדילוג[[#This Row],[וסת קבוע אחרון]]&lt;&gt;X1540),שבוע_בדילוג[[#This Row],[וסת קבוע אחרון]],"")</f>
        <v/>
      </c>
      <c r="AC1541" s="1" t="str">
        <f>IF(AND(שבוע_בדילוג[[#This Row],[הווסת פעיל?]]=1,Y1540=0,שבוע_בדילוג[[#This Row],[וסת קבוע אחרון]]=X1540),שבוע_בדילוג[[#This Row],[וסת קבוע אחרון]],"")</f>
        <v/>
      </c>
      <c r="AD1541" s="1" t="str">
        <f>IF(AND(שבוע_בדילוג[[#This Row],[הווסת פעיל?]]=1,Y1540=0,שבוע_בדילוג[[#This Row],[וסת קבוע אחרון]]&lt;&gt;X1540),1,"")</f>
        <v/>
      </c>
      <c r="AE1541" s="1" t="str">
        <f>IF(AND(שבוע_בדילוג[[#This Row],[הווסת פעיל?]]&lt;&gt;"",B1542=1),שבוע_בדילוג[[#This Row],[CycleNumber]],"")</f>
        <v/>
      </c>
      <c r="AF1541" s="1" t="str">
        <f>IF(AND(שבוע_בדילוג[[#This Row],[הווסת פעיל?]]&lt;&gt;"",Y1540=""),שבוע_בדילוג[[#This Row],[CycleNumber]],"")</f>
        <v/>
      </c>
      <c r="AG1541" s="1">
        <f>IF(B1542=1,"",IF(שבוע_בדילוג[[#This Row],[הווסת פעיל?]]=1,IF(שבוע_בדילוג[[#This Row],[וסת קבוע אחרון]]=F1542,1,0),""))</f>
        <v>0</v>
      </c>
      <c r="AH1541" s="1">
        <f>IF(B1542=1,"",IF(שבוע_בדילוג[[#This Row],[הווסת פעיל?]]=1,IF(OR(שבוע_בדילוג[[#This Row],[וסת קבוע אחרון]]=F1542,F1542=שבוע_בדילוג[[#This Row],[LengthofCycle]]),1,0),""))</f>
        <v>0</v>
      </c>
      <c r="AI1541" s="1">
        <f>IF(B1542=1,"",IF(שבוע_בדילוג[[#This Row],[הווסת פעיל?]]=1,IF(OR(שבוע_בדילוג[[#This Row],[וסת קבוע אחרון]]=F1542,F1542=שבוע_בדילוג[[#This Row],[LengthofCycle]],AND(שבוע_בדילוג[[#This Row],[LengthofCycle]]&lt;&gt;שבוע_בדילוג[[#This Row],[וסת קבוע אחרון]],OR(F1542=28,F1542=29))),1,0),""))</f>
        <v>1</v>
      </c>
      <c r="AJ1541" s="1" t="str">
        <f>IF(AND(שבוע_בדילוג[[#This Row],[הווסת פעיל?]]=1,B1542=1),1,"")</f>
        <v/>
      </c>
      <c r="AK1541" s="4" t="str">
        <f>IF(AND(שבוע_בדילוג[[#This Row],[הווסת פעיל?]]&lt;&gt;1,B1542&lt;&gt;1,B1542&lt;&gt;""),IF(שבוע_בדילוג[[#This Row],[LengthofCycle]]=F1542,1,0),"")</f>
        <v/>
      </c>
      <c r="AL1541" s="4" t="str">
        <f>IF(AND(שבוע_בדילוג[[#This Row],[הווסת פעיל?]]&lt;&gt;1,B1542&lt;&gt;1,B1542&lt;&gt;""),IF(OR(שבוע_בדילוג[[#This Row],[LengthofCycle]]=F1542,F1542=29),1,0),"")</f>
        <v/>
      </c>
      <c r="AM1541" s="4" t="str">
        <f>IF(AND(שבוע_בדילוג[[#This Row],[הווסת פעיל?]]&lt;&gt;1,B1542&lt;&gt;1,B1542&lt;&gt;""),IF(OR(שבוע_בדילוג[[#This Row],[LengthofCycle]]=F1542,F1542=29,F1542=28),1,0),"")</f>
        <v/>
      </c>
    </row>
    <row r="1542" spans="1:39" x14ac:dyDescent="0.25">
      <c r="A1542" s="1" t="s">
        <v>177</v>
      </c>
      <c r="B1542" s="1">
        <v>31</v>
      </c>
      <c r="C1542" s="1">
        <v>0</v>
      </c>
      <c r="D1542" s="1">
        <v>1</v>
      </c>
      <c r="E1542" s="1">
        <v>0</v>
      </c>
      <c r="F1542" s="1">
        <v>29</v>
      </c>
      <c r="H1542" s="1">
        <f>שבוע_בדילוג[[#This Row],[LengthofCycle]]+1</f>
        <v>30</v>
      </c>
      <c r="I1542" s="1">
        <f>IF(IFERROR(LOOKUP(שבוע_בדילוג[[#This Row],[ClientID]],קביעויות[השבוע בדילוג]),FALSE)=שבוע_בדילוג[[#This Row],[ClientID]],1,"")</f>
        <v>1</v>
      </c>
      <c r="J1542" s="1" t="str">
        <f>IF(AND(שבוע_בדילוג[[#This Row],[CycleNumber]]&gt;1,OR(B1543="",שבוע_בדילוג[[#This Row],[CycleNumber]]&gt;B1541)),IF(OR(AND(שבוע_בדילוג[[#This Row],[LengthofCycle]]=29,F1541=29),AND(שבוע_בדילוג[[#This Row],[LengthofCycle]]=36,F1541=36)),1,""),"")</f>
        <v/>
      </c>
      <c r="K1542" s="1" t="str">
        <f>IF(AND(שבוע_בדילוג[[#This Row],[וסת השבוע]]=1,J1541=1,שבוע_בדילוג[[#This Row],[CycleNumber]]&gt;B1541),1,"")</f>
        <v/>
      </c>
      <c r="L1542" s="1">
        <f>IF(שבוע_בדילוג[[#This Row],[CycleNumber]]=1,"",IF(שבוע_בדילוג[[#This Row],[וסת השבוע]]=1,0,IF(L1541="","",IF(L1541=0,IF(שבוע_בדילוג[[#This Row],[LengthofCycle]]=29,0,1),IF(L1541=1,IF(שבוע_בדילוג[[#This Row],[LengthofCycle]]+F1541=29*2,0,2),IF(L1541=2,IF(שבוע_בדילוג[[#This Row],[LengthofCycle]]+F1541+F1540=29*3,0,3),""))))))</f>
        <v>0</v>
      </c>
      <c r="M1542" s="1">
        <f>IF(שבוע_בדילוג[[#This Row],[וסת השבוע]]=1,IF(שבוע_בדילוג[[#This Row],[וסת השבוע וההפלגה ביחד]]=1,M1541+1,0),IF(AND(שבוע_בדילוג[[#This Row],[CycleNumber]]&gt;B1541,שבוע_בדילוג[[#This Row],[CycleNumber]]&gt;1),IF(שבוע_בדילוג[[#This Row],[וסת השבוע פעיל?]]&lt;&gt;"",M1541+1,""),""))</f>
        <v>3</v>
      </c>
      <c r="N1542" s="1">
        <f>IF(שבוע_בדילוג[[#This Row],[וסת השבוע פעיל?2]]="","",IF(AND(שבוע_בדילוג[[#This Row],[וסת השבוע פעיל?]]&lt;&gt;"",שבוע_בדילוג[[#This Row],[CycleNumber]]&lt;B1543,B1543&lt;&gt;"",שבוע_בדילוג[[#This Row],[וסת השבוע פעיל?]]&lt;3),IF(L1543=0,IF(AND(שבוע_בדילוג[[#This Row],[וסת השבוע פעיל?]]&gt;0,J1543=1),0,1),0),""))</f>
        <v>0</v>
      </c>
      <c r="O1542" s="1">
        <f t="shared" si="116"/>
        <v>30</v>
      </c>
      <c r="P1542" s="1" t="str">
        <f>IF(AND(שבוע_בדילוג[[#This Row],[חיזוי - שבוע]]=1,K1543=1),1,"")</f>
        <v/>
      </c>
      <c r="Q1542" s="1" t="str">
        <f>IF(AND(שבוע_בדילוג[[#This Row],[וסת השבוע פעיל?]]&lt;3,OR(שבוע_בדילוג[[#This Row],[CycleNumber]]&gt;B1543,B1543="")),1,"")</f>
        <v/>
      </c>
      <c r="R1542" s="1" t="str">
        <f>IF(AND(שבוע_בדילוג[[#This Row],[חיזוי - שבוע]]&lt;&gt;"",שבוע_בדילוג[[#This Row],[וסת השבוע פעיל?2]]=""),1,"")</f>
        <v/>
      </c>
      <c r="S1542" s="1">
        <f>IF(שבוע_בדילוג[[#This Row],[האישה קבעה וסת שבוע בדילוג?]]=1,IF(שבוע_בדילוג[[#This Row],[וסת השבוע פעיל?]]&lt;3,1,0),"")</f>
        <v>1</v>
      </c>
      <c r="T154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2" s="1">
        <f t="shared" si="117"/>
        <v>0</v>
      </c>
      <c r="V1542" s="1">
        <f t="shared" si="118"/>
        <v>0</v>
      </c>
      <c r="W1542" s="1">
        <f t="shared" si="119"/>
        <v>0</v>
      </c>
      <c r="X1542" s="1">
        <f>IF(שבוע_בדילוג[[#This Row],[3 הפלגות זהות]]="","",IF(שבוע_בדילוג[[#This Row],[3 הפלגות זהות]]=1,שבוע_בדילוג[[#This Row],[LengthofCycle]],X1541))</f>
        <v>30</v>
      </c>
      <c r="Y1542" s="1">
        <f>IF(שבוע_בדילוג[[#This Row],[וסת קבוע אחרון]]="","",IF(OR(שבוע_בדילוג[[#This Row],[LengthofCycle]]=שבוע_בדילוג[[#This Row],[וסת קבוע אחרון]],F1541=שבוע_בדילוג[[#This Row],[וסת קבוע אחרון]],F1540=שבוע_בדילוג[[#This Row],[וסת קבוע אחרון]]),1,0))</f>
        <v>1</v>
      </c>
      <c r="Z1542" s="1">
        <f>IF(OR(שבוע_בדילוג[[#This Row],[הווסת פעיל?]]=0,שבוע_בדילוג[[#This Row],[הווסת פעיל?]]=""),"",SUM(Z1541,שבוע_בדילוג[[#This Row],[הווסת פעיל?]]))</f>
        <v>3</v>
      </c>
      <c r="AA1542" s="1">
        <f>IF(AND(שבוע_בדילוג[[#This Row],[כמה מחזורים עד עקירה]]&lt;&gt;"",Z1543=""),שבוע_בדילוג[[#This Row],[כמה מחזורים עד עקירה]],"")</f>
        <v>3</v>
      </c>
      <c r="AB1542" s="1" t="str">
        <f>IF(AND(שבוע_בדילוג[[#This Row],[הווסת פעיל?]]=1,שבוע_בדילוג[[#This Row],[וסת קבוע אחרון]]&lt;&gt;X1541),שבוע_בדילוג[[#This Row],[וסת קבוע אחרון]],"")</f>
        <v/>
      </c>
      <c r="AC1542" s="1" t="str">
        <f>IF(AND(שבוע_בדילוג[[#This Row],[הווסת פעיל?]]=1,Y1541=0,שבוע_בדילוג[[#This Row],[וסת קבוע אחרון]]=X1541),שבוע_בדילוג[[#This Row],[וסת קבוע אחרון]],"")</f>
        <v/>
      </c>
      <c r="AD1542" s="1" t="str">
        <f>IF(AND(שבוע_בדילוג[[#This Row],[הווסת פעיל?]]=1,Y1541=0,שבוע_בדילוג[[#This Row],[וסת קבוע אחרון]]&lt;&gt;X1541),1,"")</f>
        <v/>
      </c>
      <c r="AE1542" s="1" t="str">
        <f>IF(AND(שבוע_בדילוג[[#This Row],[הווסת פעיל?]]&lt;&gt;"",B1543=1),שבוע_בדילוג[[#This Row],[CycleNumber]],"")</f>
        <v/>
      </c>
      <c r="AF1542" s="1" t="str">
        <f>IF(AND(שבוע_בדילוג[[#This Row],[הווסת פעיל?]]&lt;&gt;"",Y1541=""),שבוע_בדילוג[[#This Row],[CycleNumber]],"")</f>
        <v/>
      </c>
      <c r="AG1542" s="1">
        <f>IF(B1543=1,"",IF(שבוע_בדילוג[[#This Row],[הווסת פעיל?]]=1,IF(שבוע_בדילוג[[#This Row],[וסת קבוע אחרון]]=F1543,1,0),""))</f>
        <v>0</v>
      </c>
      <c r="AH1542" s="1">
        <f>IF(B1543=1,"",IF(שבוע_בדילוג[[#This Row],[הווסת פעיל?]]=1,IF(OR(שבוע_בדילוג[[#This Row],[וסת קבוע אחרון]]=F1543,F1543=שבוע_בדילוג[[#This Row],[LengthofCycle]]),1,0),""))</f>
        <v>0</v>
      </c>
      <c r="AI1542" s="1">
        <f>IF(B1543=1,"",IF(שבוע_בדילוג[[#This Row],[הווסת פעיל?]]=1,IF(OR(שבוע_בדילוג[[#This Row],[וסת קבוע אחרון]]=F1543,F1543=שבוע_בדילוג[[#This Row],[LengthofCycle]],AND(שבוע_בדילוג[[#This Row],[LengthofCycle]]&lt;&gt;שבוע_בדילוג[[#This Row],[וסת קבוע אחרון]],OR(F1543=28,F1543=29))),1,0),""))</f>
        <v>0</v>
      </c>
      <c r="AJ1542" s="1" t="str">
        <f>IF(AND(שבוע_בדילוג[[#This Row],[הווסת פעיל?]]=1,B1543=1),1,"")</f>
        <v/>
      </c>
      <c r="AK1542" s="4" t="str">
        <f>IF(AND(שבוע_בדילוג[[#This Row],[הווסת פעיל?]]&lt;&gt;1,B1543&lt;&gt;1,B1543&lt;&gt;""),IF(שבוע_בדילוג[[#This Row],[LengthofCycle]]=F1543,1,0),"")</f>
        <v/>
      </c>
      <c r="AL1542" s="4" t="str">
        <f>IF(AND(שבוע_בדילוג[[#This Row],[הווסת פעיל?]]&lt;&gt;1,B1543&lt;&gt;1,B1543&lt;&gt;""),IF(OR(שבוע_בדילוג[[#This Row],[LengthofCycle]]=F1543,F1543=29),1,0),"")</f>
        <v/>
      </c>
      <c r="AM1542" s="4" t="str">
        <f>IF(AND(שבוע_בדילוג[[#This Row],[הווסת פעיל?]]&lt;&gt;1,B1543&lt;&gt;1,B1543&lt;&gt;""),IF(OR(שבוע_בדילוג[[#This Row],[LengthofCycle]]=F1543,F1543=29,F1543=28),1,0),"")</f>
        <v/>
      </c>
    </row>
    <row r="1543" spans="1:39" x14ac:dyDescent="0.25">
      <c r="A1543" s="1" t="s">
        <v>177</v>
      </c>
      <c r="B1543" s="1">
        <v>32</v>
      </c>
      <c r="C1543" s="1">
        <v>0</v>
      </c>
      <c r="D1543" s="1">
        <v>1</v>
      </c>
      <c r="E1543" s="1">
        <v>0</v>
      </c>
      <c r="F1543" s="1">
        <v>31</v>
      </c>
      <c r="H1543" s="1">
        <f>שבוע_בדילוג[[#This Row],[LengthofCycle]]+1</f>
        <v>32</v>
      </c>
      <c r="I1543" s="1">
        <f>IF(IFERROR(LOOKUP(שבוע_בדילוג[[#This Row],[ClientID]],קביעויות[השבוע בדילוג]),FALSE)=שבוע_בדילוג[[#This Row],[ClientID]],1,"")</f>
        <v>1</v>
      </c>
      <c r="J1543" s="1" t="str">
        <f>IF(AND(שבוע_בדילוג[[#This Row],[CycleNumber]]&gt;1,OR(B1544="",שבוע_בדילוג[[#This Row],[CycleNumber]]&gt;B1542)),IF(OR(AND(שבוע_בדילוג[[#This Row],[LengthofCycle]]=29,F1542=29),AND(שבוע_בדילוג[[#This Row],[LengthofCycle]]=36,F1542=36)),1,""),"")</f>
        <v/>
      </c>
      <c r="K1543" s="1" t="str">
        <f>IF(AND(שבוע_בדילוג[[#This Row],[וסת השבוע]]=1,J1542=1,שבוע_בדילוג[[#This Row],[CycleNumber]]&gt;B1542),1,"")</f>
        <v/>
      </c>
      <c r="L1543" s="1">
        <f>IF(שבוע_בדילוג[[#This Row],[CycleNumber]]=1,"",IF(שבוע_בדילוג[[#This Row],[וסת השבוע]]=1,0,IF(L1542="","",IF(L1542=0,IF(שבוע_בדילוג[[#This Row],[LengthofCycle]]=29,0,1),IF(L1542=1,IF(שבוע_בדילוג[[#This Row],[LengthofCycle]]+F1542=29*2,0,2),IF(L1542=2,IF(שבוע_בדילוג[[#This Row],[LengthofCycle]]+F1542+F1541=29*3,0,3),""))))))</f>
        <v>1</v>
      </c>
      <c r="M1543" s="1">
        <f>IF(שבוע_בדילוג[[#This Row],[וסת השבוע]]=1,IF(שבוע_בדילוג[[#This Row],[וסת השבוע וההפלגה ביחד]]=1,M1542+1,0),IF(AND(שבוע_בדילוג[[#This Row],[CycleNumber]]&gt;B1542,שבוע_בדילוג[[#This Row],[CycleNumber]]&gt;1),IF(שבוע_בדילוג[[#This Row],[וסת השבוע פעיל?]]&lt;&gt;"",M1542+1,""),""))</f>
        <v>4</v>
      </c>
      <c r="N1543" s="1">
        <f>IF(שבוע_בדילוג[[#This Row],[וסת השבוע פעיל?2]]="","",IF(AND(שבוע_בדילוג[[#This Row],[וסת השבוע פעיל?]]&lt;&gt;"",שבוע_בדילוג[[#This Row],[CycleNumber]]&lt;B1544,B1544&lt;&gt;"",שבוע_בדילוג[[#This Row],[וסת השבוע פעיל?]]&lt;3),IF(L1544=0,IF(AND(שבוע_בדילוג[[#This Row],[וסת השבוע פעיל?]]&gt;0,J1544=1),0,1),0),""))</f>
        <v>0</v>
      </c>
      <c r="O1543" s="1">
        <f t="shared" si="116"/>
        <v>30</v>
      </c>
      <c r="P1543" s="1" t="str">
        <f>IF(AND(שבוע_בדילוג[[#This Row],[חיזוי - שבוע]]=1,K1544=1),1,"")</f>
        <v/>
      </c>
      <c r="Q1543" s="1" t="str">
        <f>IF(AND(שבוע_בדילוג[[#This Row],[וסת השבוע פעיל?]]&lt;3,OR(שבוע_בדילוג[[#This Row],[CycleNumber]]&gt;B1544,B1544="")),1,"")</f>
        <v/>
      </c>
      <c r="R1543" s="1" t="str">
        <f>IF(AND(שבוע_בדילוג[[#This Row],[חיזוי - שבוע]]&lt;&gt;"",שבוע_בדילוג[[#This Row],[וסת השבוע פעיל?2]]=""),1,"")</f>
        <v/>
      </c>
      <c r="S1543" s="1">
        <f>IF(שבוע_בדילוג[[#This Row],[האישה קבעה וסת שבוע בדילוג?]]=1,IF(שבוע_בדילוג[[#This Row],[וסת השבוע פעיל?]]&lt;3,1,0),"")</f>
        <v>1</v>
      </c>
      <c r="T154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3" s="1">
        <f t="shared" si="117"/>
        <v>0</v>
      </c>
      <c r="V1543" s="1">
        <f t="shared" si="118"/>
        <v>0</v>
      </c>
      <c r="W1543" s="1">
        <f t="shared" si="119"/>
        <v>0</v>
      </c>
      <c r="X1543" s="1">
        <f>IF(שבוע_בדילוג[[#This Row],[3 הפלגות זהות]]="","",IF(שבוע_בדילוג[[#This Row],[3 הפלגות זהות]]=1,שבוע_בדילוג[[#This Row],[LengthofCycle]],X1542))</f>
        <v>30</v>
      </c>
      <c r="Y1543" s="1">
        <f>IF(שבוע_בדילוג[[#This Row],[וסת קבוע אחרון]]="","",IF(OR(שבוע_בדילוג[[#This Row],[LengthofCycle]]=שבוע_בדילוג[[#This Row],[וסת קבוע אחרון]],F1542=שבוע_בדילוג[[#This Row],[וסת קבוע אחרון]],F1541=שבוע_בדילוג[[#This Row],[וסת קבוע אחרון]]),1,0))</f>
        <v>0</v>
      </c>
      <c r="Z1543" s="1" t="str">
        <f>IF(OR(שבוע_בדילוג[[#This Row],[הווסת פעיל?]]=0,שבוע_בדילוג[[#This Row],[הווסת פעיל?]]=""),"",SUM(Z1542,שבוע_בדילוג[[#This Row],[הווסת פעיל?]]))</f>
        <v/>
      </c>
      <c r="AA1543" s="1" t="str">
        <f>IF(AND(שבוע_בדילוג[[#This Row],[כמה מחזורים עד עקירה]]&lt;&gt;"",Z1544=""),שבוע_בדילוג[[#This Row],[כמה מחזורים עד עקירה]],"")</f>
        <v/>
      </c>
      <c r="AB1543" s="1" t="str">
        <f>IF(AND(שבוע_בדילוג[[#This Row],[הווסת פעיל?]]=1,שבוע_בדילוג[[#This Row],[וסת קבוע אחרון]]&lt;&gt;X1542),שבוע_בדילוג[[#This Row],[וסת קבוע אחרון]],"")</f>
        <v/>
      </c>
      <c r="AC1543" s="1" t="str">
        <f>IF(AND(שבוע_בדילוג[[#This Row],[הווסת פעיל?]]=1,Y1542=0,שבוע_בדילוג[[#This Row],[וסת קבוע אחרון]]=X1542),שבוע_בדילוג[[#This Row],[וסת קבוע אחרון]],"")</f>
        <v/>
      </c>
      <c r="AD1543" s="1" t="str">
        <f>IF(AND(שבוע_בדילוג[[#This Row],[הווסת פעיל?]]=1,Y1542=0,שבוע_בדילוג[[#This Row],[וסת קבוע אחרון]]&lt;&gt;X1542),1,"")</f>
        <v/>
      </c>
      <c r="AE1543" s="1" t="str">
        <f>IF(AND(שבוע_בדילוג[[#This Row],[הווסת פעיל?]]&lt;&gt;"",B1544=1),שבוע_בדילוג[[#This Row],[CycleNumber]],"")</f>
        <v/>
      </c>
      <c r="AF1543" s="1" t="str">
        <f>IF(AND(שבוע_בדילוג[[#This Row],[הווסת פעיל?]]&lt;&gt;"",Y1542=""),שבוע_בדילוג[[#This Row],[CycleNumber]],"")</f>
        <v/>
      </c>
      <c r="AG1543" s="1" t="str">
        <f>IF(B1544=1,"",IF(שבוע_בדילוג[[#This Row],[הווסת פעיל?]]=1,IF(שבוע_בדילוג[[#This Row],[וסת קבוע אחרון]]=F1544,1,0),""))</f>
        <v/>
      </c>
      <c r="AH1543" s="1" t="str">
        <f>IF(B1544=1,"",IF(שבוע_בדילוג[[#This Row],[הווסת פעיל?]]=1,IF(OR(שבוע_בדילוג[[#This Row],[וסת קבוע אחרון]]=F1544,F1544=שבוע_בדילוג[[#This Row],[LengthofCycle]]),1,0),""))</f>
        <v/>
      </c>
      <c r="AI1543" s="1" t="str">
        <f>IF(B1544=1,"",IF(שבוע_בדילוג[[#This Row],[הווסת פעיל?]]=1,IF(OR(שבוע_בדילוג[[#This Row],[וסת קבוע אחרון]]=F1544,F1544=שבוע_בדילוג[[#This Row],[LengthofCycle]],AND(שבוע_בדילוג[[#This Row],[LengthofCycle]]&lt;&gt;שבוע_בדילוג[[#This Row],[וסת קבוע אחרון]],OR(F1544=28,F1544=29))),1,0),""))</f>
        <v/>
      </c>
      <c r="AJ1543" s="1" t="str">
        <f>IF(AND(שבוע_בדילוג[[#This Row],[הווסת פעיל?]]=1,B1544=1),1,"")</f>
        <v/>
      </c>
      <c r="AK1543" s="4">
        <f>IF(AND(שבוע_בדילוג[[#This Row],[הווסת פעיל?]]&lt;&gt;1,B1544&lt;&gt;1,B1544&lt;&gt;""),IF(שבוע_בדילוג[[#This Row],[LengthofCycle]]=F1544,1,0),"")</f>
        <v>0</v>
      </c>
      <c r="AL1543" s="4">
        <f>IF(AND(שבוע_בדילוג[[#This Row],[הווסת פעיל?]]&lt;&gt;1,B1544&lt;&gt;1,B1544&lt;&gt;""),IF(OR(שבוע_בדילוג[[#This Row],[LengthofCycle]]=F1544,F1544=29),1,0),"")</f>
        <v>0</v>
      </c>
      <c r="AM1543" s="4">
        <f>IF(AND(שבוע_בדילוג[[#This Row],[הווסת פעיל?]]&lt;&gt;1,B1544&lt;&gt;1,B1544&lt;&gt;""),IF(OR(שבוע_בדילוג[[#This Row],[LengthofCycle]]=F1544,F1544=29,F1544=28),1,0),"")</f>
        <v>0</v>
      </c>
    </row>
    <row r="1544" spans="1:39" x14ac:dyDescent="0.25">
      <c r="A1544" s="1" t="s">
        <v>177</v>
      </c>
      <c r="B1544" s="1">
        <v>33</v>
      </c>
      <c r="C1544" s="1">
        <v>0</v>
      </c>
      <c r="D1544" s="1">
        <v>1</v>
      </c>
      <c r="E1544" s="1">
        <v>0</v>
      </c>
      <c r="F1544" s="1">
        <v>30</v>
      </c>
      <c r="H1544" s="1">
        <f>שבוע_בדילוג[[#This Row],[LengthofCycle]]+1</f>
        <v>31</v>
      </c>
      <c r="I1544" s="1">
        <f>IF(IFERROR(LOOKUP(שבוע_בדילוג[[#This Row],[ClientID]],קביעויות[השבוע בדילוג]),FALSE)=שבוע_בדילוג[[#This Row],[ClientID]],1,"")</f>
        <v>1</v>
      </c>
      <c r="J1544" s="1" t="str">
        <f>IF(AND(שבוע_בדילוג[[#This Row],[CycleNumber]]&gt;1,OR(B1545="",שבוע_בדילוג[[#This Row],[CycleNumber]]&gt;B1543)),IF(OR(AND(שבוע_בדילוג[[#This Row],[LengthofCycle]]=29,F1543=29),AND(שבוע_בדילוג[[#This Row],[LengthofCycle]]=36,F1543=36)),1,""),"")</f>
        <v/>
      </c>
      <c r="K1544" s="1" t="str">
        <f>IF(AND(שבוע_בדילוג[[#This Row],[וסת השבוע]]=1,J1543=1,שבוע_בדילוג[[#This Row],[CycleNumber]]&gt;B1543),1,"")</f>
        <v/>
      </c>
      <c r="L1544" s="1">
        <f>IF(שבוע_בדילוג[[#This Row],[CycleNumber]]=1,"",IF(שבוע_בדילוג[[#This Row],[וסת השבוע]]=1,0,IF(L1543="","",IF(L1543=0,IF(שבוע_בדילוג[[#This Row],[LengthofCycle]]=29,0,1),IF(L1543=1,IF(שבוע_בדילוג[[#This Row],[LengthofCycle]]+F1543=29*2,0,2),IF(L1543=2,IF(שבוע_בדילוג[[#This Row],[LengthofCycle]]+F1543+F1542=29*3,0,3),""))))))</f>
        <v>2</v>
      </c>
      <c r="M1544" s="1">
        <f>IF(שבוע_בדילוג[[#This Row],[וסת השבוע]]=1,IF(שבוע_בדילוג[[#This Row],[וסת השבוע וההפלגה ביחד]]=1,M1543+1,0),IF(AND(שבוע_בדילוג[[#This Row],[CycleNumber]]&gt;B1543,שבוע_בדילוג[[#This Row],[CycleNumber]]&gt;1),IF(שבוע_בדילוג[[#This Row],[וסת השבוע פעיל?]]&lt;&gt;"",M1543+1,""),""))</f>
        <v>5</v>
      </c>
      <c r="N1544" s="1" t="str">
        <f>IF(שבוע_בדילוג[[#This Row],[וסת השבוע פעיל?2]]="","",IF(AND(שבוע_בדילוג[[#This Row],[וסת השבוע פעיל?]]&lt;&gt;"",שבוע_בדילוג[[#This Row],[CycleNumber]]&lt;B1545,B1545&lt;&gt;"",שבוע_בדילוג[[#This Row],[וסת השבוע פעיל?]]&lt;3),IF(L1545=0,IF(AND(שבוע_בדילוג[[#This Row],[וסת השבוע פעיל?]]&gt;0,J1545=1),0,1),0),""))</f>
        <v/>
      </c>
      <c r="O1544" s="1">
        <f t="shared" si="116"/>
        <v>28</v>
      </c>
      <c r="P1544" s="1" t="str">
        <f>IF(AND(שבוע_בדילוג[[#This Row],[חיזוי - שבוע]]=1,K1545=1),1,"")</f>
        <v/>
      </c>
      <c r="Q1544" s="1">
        <f>IF(AND(שבוע_בדילוג[[#This Row],[וסת השבוע פעיל?]]&lt;3,OR(שבוע_בדילוג[[#This Row],[CycleNumber]]&gt;B1545,B1545="")),1,"")</f>
        <v>1</v>
      </c>
      <c r="R1544" s="1" t="str">
        <f>IF(AND(שבוע_בדילוג[[#This Row],[חיזוי - שבוע]]&lt;&gt;"",שבוע_בדילוג[[#This Row],[וסת השבוע פעיל?2]]=""),1,"")</f>
        <v/>
      </c>
      <c r="S1544" s="1">
        <f>IF(שבוע_בדילוג[[#This Row],[האישה קבעה וסת שבוע בדילוג?]]=1,IF(שבוע_בדילוג[[#This Row],[וסת השבוע פעיל?]]&lt;3,1,0),"")</f>
        <v>1</v>
      </c>
      <c r="T154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4" s="1">
        <f t="shared" si="117"/>
        <v>0</v>
      </c>
      <c r="V1544" s="1">
        <f t="shared" si="118"/>
        <v>0</v>
      </c>
      <c r="W1544" s="1">
        <f t="shared" si="119"/>
        <v>0</v>
      </c>
      <c r="X1544" s="1">
        <f>IF(שבוע_בדילוג[[#This Row],[3 הפלגות זהות]]="","",IF(שבוע_בדילוג[[#This Row],[3 הפלגות זהות]]=1,שבוע_בדילוג[[#This Row],[LengthofCycle]],X1543))</f>
        <v>30</v>
      </c>
      <c r="Y1544" s="1">
        <f>IF(שבוע_בדילוג[[#This Row],[וסת קבוע אחרון]]="","",IF(OR(שבוע_בדילוג[[#This Row],[LengthofCycle]]=שבוע_בדילוג[[#This Row],[וסת קבוע אחרון]],F1543=שבוע_בדילוג[[#This Row],[וסת קבוע אחרון]],F1542=שבוע_בדילוג[[#This Row],[וסת קבוע אחרון]]),1,0))</f>
        <v>1</v>
      </c>
      <c r="Z1544" s="1">
        <f>IF(OR(שבוע_בדילוג[[#This Row],[הווסת פעיל?]]=0,שבוע_בדילוג[[#This Row],[הווסת פעיל?]]=""),"",SUM(Z1543,שבוע_בדילוג[[#This Row],[הווסת פעיל?]]))</f>
        <v>1</v>
      </c>
      <c r="AA1544" s="1">
        <f>IF(AND(שבוע_בדילוג[[#This Row],[כמה מחזורים עד עקירה]]&lt;&gt;"",Z1545=""),שבוע_בדילוג[[#This Row],[כמה מחזורים עד עקירה]],"")</f>
        <v>1</v>
      </c>
      <c r="AB1544" s="1" t="str">
        <f>IF(AND(שבוע_בדילוג[[#This Row],[הווסת פעיל?]]=1,שבוע_בדילוג[[#This Row],[וסת קבוע אחרון]]&lt;&gt;X1543),שבוע_בדילוג[[#This Row],[וסת קבוע אחרון]],"")</f>
        <v/>
      </c>
      <c r="AC1544" s="1">
        <f>IF(AND(שבוע_בדילוג[[#This Row],[הווסת פעיל?]]=1,Y1543=0,שבוע_בדילוג[[#This Row],[וסת קבוע אחרון]]=X1543),שבוע_בדילוג[[#This Row],[וסת קבוע אחרון]],"")</f>
        <v>30</v>
      </c>
      <c r="AD1544" s="1" t="str">
        <f>IF(AND(שבוע_בדילוג[[#This Row],[הווסת פעיל?]]=1,Y1543=0,שבוע_בדילוג[[#This Row],[וסת קבוע אחרון]]&lt;&gt;X1543),1,"")</f>
        <v/>
      </c>
      <c r="AE1544" s="1">
        <f>IF(AND(שבוע_בדילוג[[#This Row],[הווסת פעיל?]]&lt;&gt;"",B1545=1),שבוע_בדילוג[[#This Row],[CycleNumber]],"")</f>
        <v>33</v>
      </c>
      <c r="AF1544" s="1" t="str">
        <f>IF(AND(שבוע_בדילוג[[#This Row],[הווסת פעיל?]]&lt;&gt;"",Y1543=""),שבוע_בדילוג[[#This Row],[CycleNumber]],"")</f>
        <v/>
      </c>
      <c r="AG1544" s="1" t="str">
        <f>IF(B1545=1,"",IF(שבוע_בדילוג[[#This Row],[הווסת פעיל?]]=1,IF(שבוע_בדילוג[[#This Row],[וסת קבוע אחרון]]=F1545,1,0),""))</f>
        <v/>
      </c>
      <c r="AH1544" s="1" t="str">
        <f>IF(B1545=1,"",IF(שבוע_בדילוג[[#This Row],[הווסת פעיל?]]=1,IF(OR(שבוע_בדילוג[[#This Row],[וסת קבוע אחרון]]=F1545,F1545=שבוע_בדילוג[[#This Row],[LengthofCycle]]),1,0),""))</f>
        <v/>
      </c>
      <c r="AI1544" s="1" t="str">
        <f>IF(B1545=1,"",IF(שבוע_בדילוג[[#This Row],[הווסת פעיל?]]=1,IF(OR(שבוע_בדילוג[[#This Row],[וסת קבוע אחרון]]=F1545,F1545=שבוע_בדילוג[[#This Row],[LengthofCycle]],AND(שבוע_בדילוג[[#This Row],[LengthofCycle]]&lt;&gt;שבוע_בדילוג[[#This Row],[וסת קבוע אחרון]],OR(F1545=28,F1545=29))),1,0),""))</f>
        <v/>
      </c>
      <c r="AJ1544" s="1">
        <f>IF(AND(שבוע_בדילוג[[#This Row],[הווסת פעיל?]]=1,B1545=1),1,"")</f>
        <v>1</v>
      </c>
      <c r="AK1544" s="4" t="str">
        <f>IF(AND(שבוע_בדילוג[[#This Row],[הווסת פעיל?]]&lt;&gt;1,B1545&lt;&gt;1,B1545&lt;&gt;""),IF(שבוע_בדילוג[[#This Row],[LengthofCycle]]=F1545,1,0),"")</f>
        <v/>
      </c>
      <c r="AL1544" s="4" t="str">
        <f>IF(AND(שבוע_בדילוג[[#This Row],[הווסת פעיל?]]&lt;&gt;1,B1545&lt;&gt;1,B1545&lt;&gt;""),IF(OR(שבוע_בדילוג[[#This Row],[LengthofCycle]]=F1545,F1545=29),1,0),"")</f>
        <v/>
      </c>
      <c r="AM1544" s="4" t="str">
        <f>IF(AND(שבוע_בדילוג[[#This Row],[הווסת פעיל?]]&lt;&gt;1,B1545&lt;&gt;1,B1545&lt;&gt;""),IF(OR(שבוע_בדילוג[[#This Row],[LengthofCycle]]=F1545,F1545=29,F1545=28),1,0),"")</f>
        <v/>
      </c>
    </row>
    <row r="1545" spans="1:39" x14ac:dyDescent="0.25">
      <c r="A1545" s="1" t="s">
        <v>178</v>
      </c>
      <c r="B1545" s="1">
        <v>1</v>
      </c>
      <c r="C1545" s="1">
        <v>1</v>
      </c>
      <c r="D1545" s="1">
        <v>1</v>
      </c>
      <c r="E1545" s="1">
        <v>0</v>
      </c>
      <c r="F1545" s="1">
        <v>28</v>
      </c>
      <c r="H1545" s="1">
        <f>שבוע_בדילוג[[#This Row],[LengthofCycle]]+1</f>
        <v>29</v>
      </c>
      <c r="I1545" s="1" t="str">
        <f>IF(IFERROR(LOOKUP(שבוע_בדילוג[[#This Row],[ClientID]],קביעויות[השבוע בדילוג]),FALSE)=שבוע_בדילוג[[#This Row],[ClientID]],1,"")</f>
        <v/>
      </c>
      <c r="J1545" s="1" t="str">
        <f>IF(AND(שבוע_בדילוג[[#This Row],[CycleNumber]]&gt;1,OR(B1546="",שבוע_בדילוג[[#This Row],[CycleNumber]]&gt;B1544)),IF(OR(AND(שבוע_בדילוג[[#This Row],[LengthofCycle]]=29,F1544=29),AND(שבוע_בדילוג[[#This Row],[LengthofCycle]]=36,F1544=36)),1,""),"")</f>
        <v/>
      </c>
      <c r="K1545" s="1" t="str">
        <f>IF(AND(שבוע_בדילוג[[#This Row],[וסת השבוע]]=1,J1544=1,שבוע_בדילוג[[#This Row],[CycleNumber]]&gt;B1544),1,"")</f>
        <v/>
      </c>
      <c r="L1545" s="1" t="str">
        <f>IF(שבוע_בדילוג[[#This Row],[CycleNumber]]=1,"",IF(שבוע_בדילוג[[#This Row],[וסת השבוע]]=1,0,IF(L1544="","",IF(L1544=0,IF(שבוע_בדילוג[[#This Row],[LengthofCycle]]=29,0,1),IF(L1544=1,IF(שבוע_בדילוג[[#This Row],[LengthofCycle]]+F1544=29*2,0,2),IF(L1544=2,IF(שבוע_בדילוג[[#This Row],[LengthofCycle]]+F1544+F1543=29*3,0,3),""))))))</f>
        <v/>
      </c>
      <c r="M1545" s="1" t="str">
        <f>IF(שבוע_בדילוג[[#This Row],[וסת השבוע]]=1,IF(שבוע_בדילוג[[#This Row],[וסת השבוע וההפלגה ביחד]]=1,M1544+1,0),IF(AND(שבוע_בדילוג[[#This Row],[CycleNumber]]&gt;B1544,שבוע_בדילוג[[#This Row],[CycleNumber]]&gt;1),IF(שבוע_בדילוג[[#This Row],[וסת השבוע פעיל?]]&lt;&gt;"",M1544+1,""),""))</f>
        <v/>
      </c>
      <c r="N1545" s="1" t="str">
        <f>IF(שבוע_בדילוג[[#This Row],[וסת השבוע פעיל?2]]="","",IF(AND(שבוע_בדילוג[[#This Row],[וסת השבוע פעיל?]]&lt;&gt;"",שבוע_בדילוג[[#This Row],[CycleNumber]]&lt;B1546,B1546&lt;&gt;"",שבוע_בדילוג[[#This Row],[וסת השבוע פעיל?]]&lt;3),IF(L1546=0,IF(AND(שבוע_בדילוג[[#This Row],[וסת השבוע פעיל?]]&gt;0,J1546=1),0,1),0),""))</f>
        <v/>
      </c>
      <c r="O1545" s="1" t="str">
        <f t="shared" si="116"/>
        <v/>
      </c>
      <c r="P1545" s="1" t="str">
        <f>IF(AND(שבוע_בדילוג[[#This Row],[חיזוי - שבוע]]=1,K1546=1),1,"")</f>
        <v/>
      </c>
      <c r="Q1545" s="1" t="str">
        <f>IF(AND(שבוע_בדילוג[[#This Row],[וסת השבוע פעיל?]]&lt;3,OR(שבוע_בדילוג[[#This Row],[CycleNumber]]&gt;B1546,B1546="")),1,"")</f>
        <v/>
      </c>
      <c r="R1545" s="1" t="str">
        <f>IF(AND(שבוע_בדילוג[[#This Row],[חיזוי - שבוע]]&lt;&gt;"",שבוע_בדילוג[[#This Row],[וסת השבוע פעיל?2]]=""),1,"")</f>
        <v/>
      </c>
      <c r="S1545" s="1" t="str">
        <f>IF(שבוע_בדילוג[[#This Row],[האישה קבעה וסת שבוע בדילוג?]]=1,IF(שבוע_בדילוג[[#This Row],[וסת השבוע פעיל?]]&lt;3,1,0),"")</f>
        <v/>
      </c>
      <c r="T154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5" s="1" t="str">
        <f t="shared" si="117"/>
        <v/>
      </c>
      <c r="V1545" s="1" t="str">
        <f t="shared" si="118"/>
        <v/>
      </c>
      <c r="W1545" s="1" t="str">
        <f t="shared" si="119"/>
        <v/>
      </c>
      <c r="X1545" s="1" t="str">
        <f>IF(שבוע_בדילוג[[#This Row],[3 הפלגות זהות]]="","",IF(שבוע_בדילוג[[#This Row],[3 הפלגות זהות]]=1,שבוע_בדילוג[[#This Row],[LengthofCycle]],X1544))</f>
        <v/>
      </c>
      <c r="Z1545" s="1" t="str">
        <f>IF(OR(שבוע_בדילוג[[#This Row],[הווסת פעיל?]]=0,שבוע_בדילוג[[#This Row],[הווסת פעיל?]]=""),"",SUM(Z1544,שבוע_בדילוג[[#This Row],[הווסת פעיל?]]))</f>
        <v/>
      </c>
      <c r="AA1545" s="1" t="str">
        <f>IF(AND(שבוע_בדילוג[[#This Row],[כמה מחזורים עד עקירה]]&lt;&gt;"",Z1546=""),שבוע_בדילוג[[#This Row],[כמה מחזורים עד עקירה]],"")</f>
        <v/>
      </c>
      <c r="AB1545" s="1" t="str">
        <f>IF(AND(שבוע_בדילוג[[#This Row],[הווסת פעיל?]]=1,שבוע_בדילוג[[#This Row],[וסת קבוע אחרון]]&lt;&gt;X1544),שבוע_בדילוג[[#This Row],[וסת קבוע אחרון]],"")</f>
        <v/>
      </c>
      <c r="AC1545" s="1" t="str">
        <f>IF(AND(שבוע_בדילוג[[#This Row],[הווסת פעיל?]]=1,Y1544=0,שבוע_בדילוג[[#This Row],[וסת קבוע אחרון]]=X1544),שבוע_בדילוג[[#This Row],[וסת קבוע אחרון]],"")</f>
        <v/>
      </c>
      <c r="AD1545" s="1" t="str">
        <f>IF(AND(שבוע_בדילוג[[#This Row],[הווסת פעיל?]]=1,Y1544=0,שבוע_בדילוג[[#This Row],[וסת קבוע אחרון]]&lt;&gt;X1544),1,"")</f>
        <v/>
      </c>
      <c r="AE1545" s="1" t="str">
        <f>IF(AND(שבוע_בדילוג[[#This Row],[הווסת פעיל?]]&lt;&gt;"",B1546=1),שבוע_בדילוג[[#This Row],[CycleNumber]],"")</f>
        <v/>
      </c>
      <c r="AF1545" s="1" t="str">
        <f>IF(AND(שבוע_בדילוג[[#This Row],[הווסת פעיל?]]&lt;&gt;"",Y1544=""),שבוע_בדילוג[[#This Row],[CycleNumber]],"")</f>
        <v/>
      </c>
      <c r="AG1545" s="1" t="str">
        <f>IF(B1546=1,"",IF(שבוע_בדילוג[[#This Row],[הווסת פעיל?]]=1,IF(שבוע_בדילוג[[#This Row],[וסת קבוע אחרון]]=F1546,1,0),""))</f>
        <v/>
      </c>
      <c r="AH1545" s="1" t="str">
        <f>IF(B1546=1,"",IF(שבוע_בדילוג[[#This Row],[הווסת פעיל?]]=1,IF(OR(שבוע_בדילוג[[#This Row],[וסת קבוע אחרון]]=F1546,F1546=שבוע_בדילוג[[#This Row],[LengthofCycle]]),1,0),""))</f>
        <v/>
      </c>
      <c r="AI1545" s="1" t="str">
        <f>IF(B1546=1,"",IF(שבוע_בדילוג[[#This Row],[הווסת פעיל?]]=1,IF(OR(שבוע_בדילוג[[#This Row],[וסת קבוע אחרון]]=F1546,F1546=שבוע_בדילוג[[#This Row],[LengthofCycle]],AND(שבוע_בדילוג[[#This Row],[LengthofCycle]]&lt;&gt;שבוע_בדילוג[[#This Row],[וסת קבוע אחרון]],OR(F1546=28,F1546=29))),1,0),""))</f>
        <v/>
      </c>
      <c r="AJ1545" s="1" t="str">
        <f>IF(AND(שבוע_בדילוג[[#This Row],[הווסת פעיל?]]=1,B1546=1),1,"")</f>
        <v/>
      </c>
      <c r="AK1545" s="4">
        <f>IF(AND(שבוע_בדילוג[[#This Row],[הווסת פעיל?]]&lt;&gt;1,B1546&lt;&gt;1,B1546&lt;&gt;""),IF(שבוע_בדילוג[[#This Row],[LengthofCycle]]=F1546,1,0),"")</f>
        <v>1</v>
      </c>
      <c r="AL1545" s="4">
        <f>IF(AND(שבוע_בדילוג[[#This Row],[הווסת פעיל?]]&lt;&gt;1,B1546&lt;&gt;1,B1546&lt;&gt;""),IF(OR(שבוע_בדילוג[[#This Row],[LengthofCycle]]=F1546,F1546=29),1,0),"")</f>
        <v>1</v>
      </c>
      <c r="AM1545" s="4">
        <f>IF(AND(שבוע_בדילוג[[#This Row],[הווסת פעיל?]]&lt;&gt;1,B1546&lt;&gt;1,B1546&lt;&gt;""),IF(OR(שבוע_בדילוג[[#This Row],[LengthofCycle]]=F1546,F1546=29,F1546=28),1,0),"")</f>
        <v>1</v>
      </c>
    </row>
    <row r="1546" spans="1:39" x14ac:dyDescent="0.25">
      <c r="A1546" s="1" t="s">
        <v>178</v>
      </c>
      <c r="B1546" s="1">
        <v>2</v>
      </c>
      <c r="C1546" s="1">
        <v>1</v>
      </c>
      <c r="D1546" s="1">
        <v>1</v>
      </c>
      <c r="E1546" s="1">
        <v>0</v>
      </c>
      <c r="F1546" s="1">
        <v>28</v>
      </c>
      <c r="H1546" s="1">
        <f>שבוע_בדילוג[[#This Row],[LengthofCycle]]+1</f>
        <v>29</v>
      </c>
      <c r="I1546" s="1" t="str">
        <f>IF(IFERROR(LOOKUP(שבוע_בדילוג[[#This Row],[ClientID]],קביעויות[השבוע בדילוג]),FALSE)=שבוע_בדילוג[[#This Row],[ClientID]],1,"")</f>
        <v/>
      </c>
      <c r="J1546" s="1" t="str">
        <f>IF(AND(שבוע_בדילוג[[#This Row],[CycleNumber]]&gt;1,OR(B1547="",שבוע_בדילוג[[#This Row],[CycleNumber]]&gt;B1545)),IF(OR(AND(שבוע_בדילוג[[#This Row],[LengthofCycle]]=29,F1545=29),AND(שבוע_בדילוג[[#This Row],[LengthofCycle]]=36,F1545=36)),1,""),"")</f>
        <v/>
      </c>
      <c r="K1546" s="1" t="str">
        <f>IF(AND(שבוע_בדילוג[[#This Row],[וסת השבוע]]=1,J1545=1,שבוע_בדילוג[[#This Row],[CycleNumber]]&gt;B1545),1,"")</f>
        <v/>
      </c>
      <c r="L1546" s="1" t="str">
        <f>IF(שבוע_בדילוג[[#This Row],[CycleNumber]]=1,"",IF(שבוע_בדילוג[[#This Row],[וסת השבוע]]=1,0,IF(L1545="","",IF(L1545=0,IF(שבוע_בדילוג[[#This Row],[LengthofCycle]]=29,0,1),IF(L1545=1,IF(שבוע_בדילוג[[#This Row],[LengthofCycle]]+F1545=29*2,0,2),IF(L1545=2,IF(שבוע_בדילוג[[#This Row],[LengthofCycle]]+F1545+F1544=29*3,0,3),""))))))</f>
        <v/>
      </c>
      <c r="M1546" s="1" t="str">
        <f>IF(שבוע_בדילוג[[#This Row],[וסת השבוע]]=1,IF(שבוע_בדילוג[[#This Row],[וסת השבוע וההפלגה ביחד]]=1,M1545+1,0),IF(AND(שבוע_בדילוג[[#This Row],[CycleNumber]]&gt;B1545,שבוע_בדילוג[[#This Row],[CycleNumber]]&gt;1),IF(שבוע_בדילוג[[#This Row],[וסת השבוע פעיל?]]&lt;&gt;"",M1545+1,""),""))</f>
        <v/>
      </c>
      <c r="N1546" s="1" t="str">
        <f>IF(שבוע_בדילוג[[#This Row],[וסת השבוע פעיל?2]]="","",IF(AND(שבוע_בדילוג[[#This Row],[וסת השבוע פעיל?]]&lt;&gt;"",שבוע_בדילוג[[#This Row],[CycleNumber]]&lt;B1547,B1547&lt;&gt;"",שבוע_בדילוג[[#This Row],[וסת השבוע פעיל?]]&lt;3),IF(L1547=0,IF(AND(שבוע_בדילוג[[#This Row],[וסת השבוע פעיל?]]&gt;0,J1547=1),0,1),0),""))</f>
        <v/>
      </c>
      <c r="O1546" s="1" t="str">
        <f t="shared" si="116"/>
        <v/>
      </c>
      <c r="P1546" s="1" t="str">
        <f>IF(AND(שבוע_בדילוג[[#This Row],[חיזוי - שבוע]]=1,K1547=1),1,"")</f>
        <v/>
      </c>
      <c r="Q1546" s="1" t="str">
        <f>IF(AND(שבוע_בדילוג[[#This Row],[וסת השבוע פעיל?]]&lt;3,OR(שבוע_בדילוג[[#This Row],[CycleNumber]]&gt;B1547,B1547="")),1,"")</f>
        <v/>
      </c>
      <c r="R1546" s="1" t="str">
        <f>IF(AND(שבוע_בדילוג[[#This Row],[חיזוי - שבוע]]&lt;&gt;"",שבוע_בדילוג[[#This Row],[וסת השבוע פעיל?2]]=""),1,"")</f>
        <v/>
      </c>
      <c r="S1546" s="1" t="str">
        <f>IF(שבוע_בדילוג[[#This Row],[האישה קבעה וסת שבוע בדילוג?]]=1,IF(שבוע_בדילוג[[#This Row],[וסת השבוע פעיל?]]&lt;3,1,0),"")</f>
        <v/>
      </c>
      <c r="T1546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6" s="1" t="str">
        <f t="shared" si="117"/>
        <v/>
      </c>
      <c r="V1546" s="1" t="str">
        <f t="shared" si="118"/>
        <v/>
      </c>
      <c r="W1546" s="1" t="str">
        <f t="shared" si="119"/>
        <v/>
      </c>
      <c r="X1546" s="1" t="str">
        <f>IF(שבוע_בדילוג[[#This Row],[3 הפלגות זהות]]="","",IF(שבוע_בדילוג[[#This Row],[3 הפלגות זהות]]=1,שבוע_בדילוג[[#This Row],[LengthofCycle]],X1545))</f>
        <v/>
      </c>
      <c r="Z1546" s="1" t="str">
        <f>IF(OR(שבוע_בדילוג[[#This Row],[הווסת פעיל?]]=0,שבוע_בדילוג[[#This Row],[הווסת פעיל?]]=""),"",SUM(Z1545,שבוע_בדילוג[[#This Row],[הווסת פעיל?]]))</f>
        <v/>
      </c>
      <c r="AA1546" s="1" t="str">
        <f>IF(AND(שבוע_בדילוג[[#This Row],[כמה מחזורים עד עקירה]]&lt;&gt;"",Z1547=""),שבוע_בדילוג[[#This Row],[כמה מחזורים עד עקירה]],"")</f>
        <v/>
      </c>
      <c r="AB1546" s="1" t="str">
        <f>IF(AND(שבוע_בדילוג[[#This Row],[הווסת פעיל?]]=1,שבוע_בדילוג[[#This Row],[וסת קבוע אחרון]]&lt;&gt;X1545),שבוע_בדילוג[[#This Row],[וסת קבוע אחרון]],"")</f>
        <v/>
      </c>
      <c r="AC1546" s="1" t="str">
        <f>IF(AND(שבוע_בדילוג[[#This Row],[הווסת פעיל?]]=1,Y1545=0,שבוע_בדילוג[[#This Row],[וסת קבוע אחרון]]=X1545),שבוע_בדילוג[[#This Row],[וסת קבוע אחרון]],"")</f>
        <v/>
      </c>
      <c r="AD1546" s="1" t="str">
        <f>IF(AND(שבוע_בדילוג[[#This Row],[הווסת פעיל?]]=1,Y1545=0,שבוע_בדילוג[[#This Row],[וסת קבוע אחרון]]&lt;&gt;X1545),1,"")</f>
        <v/>
      </c>
      <c r="AE1546" s="1" t="str">
        <f>IF(AND(שבוע_בדילוג[[#This Row],[הווסת פעיל?]]&lt;&gt;"",B1547=1),שבוע_בדילוג[[#This Row],[CycleNumber]],"")</f>
        <v/>
      </c>
      <c r="AF1546" s="1" t="str">
        <f>IF(AND(שבוע_בדילוג[[#This Row],[הווסת פעיל?]]&lt;&gt;"",Y1545=""),שבוע_בדילוג[[#This Row],[CycleNumber]],"")</f>
        <v/>
      </c>
      <c r="AG1546" s="1" t="str">
        <f>IF(B1547=1,"",IF(שבוע_בדילוג[[#This Row],[הווסת פעיל?]]=1,IF(שבוע_בדילוג[[#This Row],[וסת קבוע אחרון]]=F1547,1,0),""))</f>
        <v/>
      </c>
      <c r="AH1546" s="1" t="str">
        <f>IF(B1547=1,"",IF(שבוע_בדילוג[[#This Row],[הווסת פעיל?]]=1,IF(OR(שבוע_בדילוג[[#This Row],[וסת קבוע אחרון]]=F1547,F1547=שבוע_בדילוג[[#This Row],[LengthofCycle]]),1,0),""))</f>
        <v/>
      </c>
      <c r="AI1546" s="1" t="str">
        <f>IF(B1547=1,"",IF(שבוע_בדילוג[[#This Row],[הווסת פעיל?]]=1,IF(OR(שבוע_בדילוג[[#This Row],[וסת קבוע אחרון]]=F1547,F1547=שבוע_בדילוג[[#This Row],[LengthofCycle]],AND(שבוע_בדילוג[[#This Row],[LengthofCycle]]&lt;&gt;שבוע_בדילוג[[#This Row],[וסת קבוע אחרון]],OR(F1547=28,F1547=29))),1,0),""))</f>
        <v/>
      </c>
      <c r="AJ1546" s="1" t="str">
        <f>IF(AND(שבוע_בדילוג[[#This Row],[הווסת פעיל?]]=1,B1547=1),1,"")</f>
        <v/>
      </c>
      <c r="AK1546" s="4">
        <f>IF(AND(שבוע_בדילוג[[#This Row],[הווסת פעיל?]]&lt;&gt;1,B1547&lt;&gt;1,B1547&lt;&gt;""),IF(שבוע_בדילוג[[#This Row],[LengthofCycle]]=F1547,1,0),"")</f>
        <v>0</v>
      </c>
      <c r="AL1546" s="4">
        <f>IF(AND(שבוע_בדילוג[[#This Row],[הווסת פעיל?]]&lt;&gt;1,B1547&lt;&gt;1,B1547&lt;&gt;""),IF(OR(שבוע_בדילוג[[#This Row],[LengthofCycle]]=F1547,F1547=29),1,0),"")</f>
        <v>1</v>
      </c>
      <c r="AM1546" s="4">
        <f>IF(AND(שבוע_בדילוג[[#This Row],[הווסת פעיל?]]&lt;&gt;1,B1547&lt;&gt;1,B1547&lt;&gt;""),IF(OR(שבוע_בדילוג[[#This Row],[LengthofCycle]]=F1547,F1547=29,F1547=28),1,0),"")</f>
        <v>1</v>
      </c>
    </row>
    <row r="1547" spans="1:39" x14ac:dyDescent="0.25">
      <c r="A1547" s="1" t="s">
        <v>178</v>
      </c>
      <c r="B1547" s="1">
        <v>3</v>
      </c>
      <c r="C1547" s="1">
        <v>1</v>
      </c>
      <c r="D1547" s="1">
        <v>1</v>
      </c>
      <c r="E1547" s="1">
        <v>0</v>
      </c>
      <c r="F1547" s="1">
        <v>29</v>
      </c>
      <c r="H1547" s="1">
        <f>שבוע_בדילוג[[#This Row],[LengthofCycle]]+1</f>
        <v>30</v>
      </c>
      <c r="I1547" s="1" t="str">
        <f>IF(IFERROR(LOOKUP(שבוע_בדילוג[[#This Row],[ClientID]],קביעויות[השבוע בדילוג]),FALSE)=שבוע_בדילוג[[#This Row],[ClientID]],1,"")</f>
        <v/>
      </c>
      <c r="J1547" s="1" t="str">
        <f>IF(AND(שבוע_בדילוג[[#This Row],[CycleNumber]]&gt;1,OR(B1548="",שבוע_בדילוג[[#This Row],[CycleNumber]]&gt;B1546)),IF(OR(AND(שבוע_בדילוג[[#This Row],[LengthofCycle]]=29,F1546=29),AND(שבוע_בדילוג[[#This Row],[LengthofCycle]]=36,F1546=36)),1,""),"")</f>
        <v/>
      </c>
      <c r="K1547" s="1" t="str">
        <f>IF(AND(שבוע_בדילוג[[#This Row],[וסת השבוע]]=1,J1546=1,שבוע_בדילוג[[#This Row],[CycleNumber]]&gt;B1546),1,"")</f>
        <v/>
      </c>
      <c r="L1547" s="1" t="str">
        <f>IF(שבוע_בדילוג[[#This Row],[CycleNumber]]=1,"",IF(שבוע_בדילוג[[#This Row],[וסת השבוע]]=1,0,IF(L1546="","",IF(L1546=0,IF(שבוע_בדילוג[[#This Row],[LengthofCycle]]=29,0,1),IF(L1546=1,IF(שבוע_בדילוג[[#This Row],[LengthofCycle]]+F1546=29*2,0,2),IF(L1546=2,IF(שבוע_בדילוג[[#This Row],[LengthofCycle]]+F1546+F1545=29*3,0,3),""))))))</f>
        <v/>
      </c>
      <c r="M1547" s="1" t="str">
        <f>IF(שבוע_בדילוג[[#This Row],[וסת השבוע]]=1,IF(שבוע_בדילוג[[#This Row],[וסת השבוע וההפלגה ביחד]]=1,M1546+1,0),IF(AND(שבוע_בדילוג[[#This Row],[CycleNumber]]&gt;B1546,שבוע_בדילוג[[#This Row],[CycleNumber]]&gt;1),IF(שבוע_בדילוג[[#This Row],[וסת השבוע פעיל?]]&lt;&gt;"",M1546+1,""),""))</f>
        <v/>
      </c>
      <c r="N1547" s="1" t="str">
        <f>IF(שבוע_בדילוג[[#This Row],[וסת השבוע פעיל?2]]="","",IF(AND(שבוע_בדילוג[[#This Row],[וסת השבוע פעיל?]]&lt;&gt;"",שבוע_בדילוג[[#This Row],[CycleNumber]]&lt;B1548,B1548&lt;&gt;"",שבוע_בדילוג[[#This Row],[וסת השבוע פעיל?]]&lt;3),IF(L1548=0,IF(AND(שבוע_בדילוג[[#This Row],[וסת השבוע פעיל?]]&gt;0,J1548=1),0,1),0),""))</f>
        <v/>
      </c>
      <c r="O1547" s="1" t="str">
        <f t="shared" si="116"/>
        <v/>
      </c>
      <c r="P1547" s="1" t="str">
        <f>IF(AND(שבוע_בדילוג[[#This Row],[חיזוי - שבוע]]=1,K1548=1),1,"")</f>
        <v/>
      </c>
      <c r="Q1547" s="1" t="str">
        <f>IF(AND(שבוע_בדילוג[[#This Row],[וסת השבוע פעיל?]]&lt;3,OR(שבוע_בדילוג[[#This Row],[CycleNumber]]&gt;B1548,B1548="")),1,"")</f>
        <v/>
      </c>
      <c r="R1547" s="1" t="str">
        <f>IF(AND(שבוע_בדילוג[[#This Row],[חיזוי - שבוע]]&lt;&gt;"",שבוע_בדילוג[[#This Row],[וסת השבוע פעיל?2]]=""),1,"")</f>
        <v/>
      </c>
      <c r="S1547" s="1" t="str">
        <f>IF(שבוע_בדילוג[[#This Row],[האישה קבעה וסת שבוע בדילוג?]]=1,IF(שבוע_בדילוג[[#This Row],[וסת השבוע פעיל?]]&lt;3,1,0),"")</f>
        <v/>
      </c>
      <c r="T1547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7" s="1">
        <f t="shared" si="117"/>
        <v>0</v>
      </c>
      <c r="V1547" s="1" t="str">
        <f t="shared" si="118"/>
        <v/>
      </c>
      <c r="W1547" s="1" t="str">
        <f t="shared" si="119"/>
        <v/>
      </c>
      <c r="X1547" s="1" t="str">
        <f>IF(שבוע_בדילוג[[#This Row],[3 הפלגות זהות]]="","",IF(שבוע_בדילוג[[#This Row],[3 הפלגות זהות]]=1,שבוע_בדילוג[[#This Row],[LengthofCycle]],X1546))</f>
        <v/>
      </c>
      <c r="Z1547" s="1" t="str">
        <f>IF(OR(שבוע_בדילוג[[#This Row],[הווסת פעיל?]]=0,שבוע_בדילוג[[#This Row],[הווסת פעיל?]]=""),"",SUM(Z1546,שבוע_בדילוג[[#This Row],[הווסת פעיל?]]))</f>
        <v/>
      </c>
      <c r="AA1547" s="1" t="str">
        <f>IF(AND(שבוע_בדילוג[[#This Row],[כמה מחזורים עד עקירה]]&lt;&gt;"",Z1548=""),שבוע_בדילוג[[#This Row],[כמה מחזורים עד עקירה]],"")</f>
        <v/>
      </c>
      <c r="AB1547" s="1" t="str">
        <f>IF(AND(שבוע_בדילוג[[#This Row],[הווסת פעיל?]]=1,שבוע_בדילוג[[#This Row],[וסת קבוע אחרון]]&lt;&gt;X1546),שבוע_בדילוג[[#This Row],[וסת קבוע אחרון]],"")</f>
        <v/>
      </c>
      <c r="AC1547" s="1" t="str">
        <f>IF(AND(שבוע_בדילוג[[#This Row],[הווסת פעיל?]]=1,Y1546=0,שבוע_בדילוג[[#This Row],[וסת קבוע אחרון]]=X1546),שבוע_בדילוג[[#This Row],[וסת קבוע אחרון]],"")</f>
        <v/>
      </c>
      <c r="AD1547" s="1" t="str">
        <f>IF(AND(שבוע_בדילוג[[#This Row],[הווסת פעיל?]]=1,Y1546=0,שבוע_בדילוג[[#This Row],[וסת קבוע אחרון]]&lt;&gt;X1546),1,"")</f>
        <v/>
      </c>
      <c r="AE1547" s="1" t="str">
        <f>IF(AND(שבוע_בדילוג[[#This Row],[הווסת פעיל?]]&lt;&gt;"",B1548=1),שבוע_בדילוג[[#This Row],[CycleNumber]],"")</f>
        <v/>
      </c>
      <c r="AF1547" s="1" t="str">
        <f>IF(AND(שבוע_בדילוג[[#This Row],[הווסת פעיל?]]&lt;&gt;"",Y1546=""),שבוע_בדילוג[[#This Row],[CycleNumber]],"")</f>
        <v/>
      </c>
      <c r="AG1547" s="1" t="str">
        <f>IF(B1548=1,"",IF(שבוע_בדילוג[[#This Row],[הווסת פעיל?]]=1,IF(שבוע_בדילוג[[#This Row],[וסת קבוע אחרון]]=F1548,1,0),""))</f>
        <v/>
      </c>
      <c r="AH1547" s="1" t="str">
        <f>IF(B1548=1,"",IF(שבוע_בדילוג[[#This Row],[הווסת פעיל?]]=1,IF(OR(שבוע_בדילוג[[#This Row],[וסת קבוע אחרון]]=F1548,F1548=שבוע_בדילוג[[#This Row],[LengthofCycle]]),1,0),""))</f>
        <v/>
      </c>
      <c r="AI1547" s="1" t="str">
        <f>IF(B1548=1,"",IF(שבוע_בדילוג[[#This Row],[הווסת פעיל?]]=1,IF(OR(שבוע_בדילוג[[#This Row],[וסת קבוע אחרון]]=F1548,F1548=שבוע_בדילוג[[#This Row],[LengthofCycle]],AND(שבוע_בדילוג[[#This Row],[LengthofCycle]]&lt;&gt;שבוע_בדילוג[[#This Row],[וסת קבוע אחרון]],OR(F1548=28,F1548=29))),1,0),""))</f>
        <v/>
      </c>
      <c r="AJ1547" s="1" t="str">
        <f>IF(AND(שבוע_בדילוג[[#This Row],[הווסת פעיל?]]=1,B1548=1),1,"")</f>
        <v/>
      </c>
      <c r="AK1547" s="4">
        <f>IF(AND(שבוע_בדילוג[[#This Row],[הווסת פעיל?]]&lt;&gt;1,B1548&lt;&gt;1,B1548&lt;&gt;""),IF(שבוע_בדילוג[[#This Row],[LengthofCycle]]=F1548,1,0),"")</f>
        <v>0</v>
      </c>
      <c r="AL1547" s="4">
        <f>IF(AND(שבוע_בדילוג[[#This Row],[הווסת פעיל?]]&lt;&gt;1,B1548&lt;&gt;1,B1548&lt;&gt;""),IF(OR(שבוע_בדילוג[[#This Row],[LengthofCycle]]=F1548,F1548=29),1,0),"")</f>
        <v>0</v>
      </c>
      <c r="AM1547" s="4">
        <f>IF(AND(שבוע_בדילוג[[#This Row],[הווסת פעיל?]]&lt;&gt;1,B1548&lt;&gt;1,B1548&lt;&gt;""),IF(OR(שבוע_בדילוג[[#This Row],[LengthofCycle]]=F1548,F1548=29,F1548=28),1,0),"")</f>
        <v>0</v>
      </c>
    </row>
    <row r="1548" spans="1:39" x14ac:dyDescent="0.25">
      <c r="A1548" s="1" t="s">
        <v>178</v>
      </c>
      <c r="B1548" s="1">
        <v>4</v>
      </c>
      <c r="C1548" s="1">
        <v>1</v>
      </c>
      <c r="D1548" s="1">
        <v>1</v>
      </c>
      <c r="E1548" s="1">
        <v>0</v>
      </c>
      <c r="F1548" s="1">
        <v>30</v>
      </c>
      <c r="H1548" s="1">
        <f>שבוע_בדילוג[[#This Row],[LengthofCycle]]+1</f>
        <v>31</v>
      </c>
      <c r="I1548" s="1" t="str">
        <f>IF(IFERROR(LOOKUP(שבוע_בדילוג[[#This Row],[ClientID]],קביעויות[השבוע בדילוג]),FALSE)=שבוע_בדילוג[[#This Row],[ClientID]],1,"")</f>
        <v/>
      </c>
      <c r="J1548" s="1" t="str">
        <f>IF(AND(שבוע_בדילוג[[#This Row],[CycleNumber]]&gt;1,OR(B1549="",שבוע_בדילוג[[#This Row],[CycleNumber]]&gt;B1547)),IF(OR(AND(שבוע_בדילוג[[#This Row],[LengthofCycle]]=29,F1547=29),AND(שבוע_בדילוג[[#This Row],[LengthofCycle]]=36,F1547=36)),1,""),"")</f>
        <v/>
      </c>
      <c r="K1548" s="1" t="str">
        <f>IF(AND(שבוע_בדילוג[[#This Row],[וסת השבוע]]=1,J1547=1,שבוע_בדילוג[[#This Row],[CycleNumber]]&gt;B1547),1,"")</f>
        <v/>
      </c>
      <c r="L1548" s="1" t="str">
        <f>IF(שבוע_בדילוג[[#This Row],[CycleNumber]]=1,"",IF(שבוע_בדילוג[[#This Row],[וסת השבוע]]=1,0,IF(L1547="","",IF(L1547=0,IF(שבוע_בדילוג[[#This Row],[LengthofCycle]]=29,0,1),IF(L1547=1,IF(שבוע_בדילוג[[#This Row],[LengthofCycle]]+F1547=29*2,0,2),IF(L1547=2,IF(שבוע_בדילוג[[#This Row],[LengthofCycle]]+F1547+F1546=29*3,0,3),""))))))</f>
        <v/>
      </c>
      <c r="M1548" s="1" t="str">
        <f>IF(שבוע_בדילוג[[#This Row],[וסת השבוע]]=1,IF(שבוע_בדילוג[[#This Row],[וסת השבוע וההפלגה ביחד]]=1,M1547+1,0),IF(AND(שבוע_בדילוג[[#This Row],[CycleNumber]]&gt;B1547,שבוע_בדילוג[[#This Row],[CycleNumber]]&gt;1),IF(שבוע_בדילוג[[#This Row],[וסת השבוע פעיל?]]&lt;&gt;"",M1547+1,""),""))</f>
        <v/>
      </c>
      <c r="N1548" s="1" t="str">
        <f>IF(שבוע_בדילוג[[#This Row],[וסת השבוע פעיל?2]]="","",IF(AND(שבוע_בדילוג[[#This Row],[וסת השבוע פעיל?]]&lt;&gt;"",שבוע_בדילוג[[#This Row],[CycleNumber]]&lt;B1549,B1549&lt;&gt;"",שבוע_בדילוג[[#This Row],[וסת השבוע פעיל?]]&lt;3),IF(L1549=0,IF(AND(שבוע_בדילוג[[#This Row],[וסת השבוע פעיל?]]&gt;0,J1549=1),0,1),0),""))</f>
        <v/>
      </c>
      <c r="O1548" s="1" t="str">
        <f t="shared" si="116"/>
        <v/>
      </c>
      <c r="P1548" s="1" t="str">
        <f>IF(AND(שבוע_בדילוג[[#This Row],[חיזוי - שבוע]]=1,K1549=1),1,"")</f>
        <v/>
      </c>
      <c r="Q1548" s="1" t="str">
        <f>IF(AND(שבוע_בדילוג[[#This Row],[וסת השבוע פעיל?]]&lt;3,OR(שבוע_בדילוג[[#This Row],[CycleNumber]]&gt;B1549,B1549="")),1,"")</f>
        <v/>
      </c>
      <c r="R1548" s="1" t="str">
        <f>IF(AND(שבוע_בדילוג[[#This Row],[חיזוי - שבוע]]&lt;&gt;"",שבוע_בדילוג[[#This Row],[וסת השבוע פעיל?2]]=""),1,"")</f>
        <v/>
      </c>
      <c r="S1548" s="1" t="str">
        <f>IF(שבוע_בדילוג[[#This Row],[האישה קבעה וסת שבוע בדילוג?]]=1,IF(שבוע_בדילוג[[#This Row],[וסת השבוע פעיל?]]&lt;3,1,0),"")</f>
        <v/>
      </c>
      <c r="T1548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8" s="1">
        <f t="shared" si="117"/>
        <v>0</v>
      </c>
      <c r="V1548" s="1">
        <f t="shared" si="118"/>
        <v>0</v>
      </c>
      <c r="W1548" s="1" t="str">
        <f t="shared" si="119"/>
        <v/>
      </c>
      <c r="X1548" s="1" t="str">
        <f>IF(שבוע_בדילוג[[#This Row],[3 הפלגות זהות]]="","",IF(שבוע_בדילוג[[#This Row],[3 הפלגות זהות]]=1,שבוע_בדילוג[[#This Row],[LengthofCycle]],X1547))</f>
        <v/>
      </c>
      <c r="Z1548" s="1" t="str">
        <f>IF(OR(שבוע_בדילוג[[#This Row],[הווסת פעיל?]]=0,שבוע_בדילוג[[#This Row],[הווסת פעיל?]]=""),"",SUM(Z1547,שבוע_בדילוג[[#This Row],[הווסת פעיל?]]))</f>
        <v/>
      </c>
      <c r="AA1548" s="1" t="str">
        <f>IF(AND(שבוע_בדילוג[[#This Row],[כמה מחזורים עד עקירה]]&lt;&gt;"",Z1549=""),שבוע_בדילוג[[#This Row],[כמה מחזורים עד עקירה]],"")</f>
        <v/>
      </c>
      <c r="AB1548" s="1" t="str">
        <f>IF(AND(שבוע_בדילוג[[#This Row],[הווסת פעיל?]]=1,שבוע_בדילוג[[#This Row],[וסת קבוע אחרון]]&lt;&gt;X1547),שבוע_בדילוג[[#This Row],[וסת קבוע אחרון]],"")</f>
        <v/>
      </c>
      <c r="AC1548" s="1" t="str">
        <f>IF(AND(שבוע_בדילוג[[#This Row],[הווסת פעיל?]]=1,Y1547=0,שבוע_בדילוג[[#This Row],[וסת קבוע אחרון]]=X1547),שבוע_בדילוג[[#This Row],[וסת קבוע אחרון]],"")</f>
        <v/>
      </c>
      <c r="AD1548" s="1" t="str">
        <f>IF(AND(שבוע_בדילוג[[#This Row],[הווסת פעיל?]]=1,Y1547=0,שבוע_בדילוג[[#This Row],[וסת קבוע אחרון]]&lt;&gt;X1547),1,"")</f>
        <v/>
      </c>
      <c r="AE1548" s="1" t="str">
        <f>IF(AND(שבוע_בדילוג[[#This Row],[הווסת פעיל?]]&lt;&gt;"",B1549=1),שבוע_בדילוג[[#This Row],[CycleNumber]],"")</f>
        <v/>
      </c>
      <c r="AF1548" s="1" t="str">
        <f>IF(AND(שבוע_בדילוג[[#This Row],[הווסת פעיל?]]&lt;&gt;"",Y1547=""),שבוע_בדילוג[[#This Row],[CycleNumber]],"")</f>
        <v/>
      </c>
      <c r="AG1548" s="1" t="str">
        <f>IF(B1549=1,"",IF(שבוע_בדילוג[[#This Row],[הווסת פעיל?]]=1,IF(שבוע_בדילוג[[#This Row],[וסת קבוע אחרון]]=F1549,1,0),""))</f>
        <v/>
      </c>
      <c r="AH1548" s="1" t="str">
        <f>IF(B1549=1,"",IF(שבוע_בדילוג[[#This Row],[הווסת פעיל?]]=1,IF(OR(שבוע_בדילוג[[#This Row],[וסת קבוע אחרון]]=F1549,F1549=שבוע_בדילוג[[#This Row],[LengthofCycle]]),1,0),""))</f>
        <v/>
      </c>
      <c r="AI1548" s="1" t="str">
        <f>IF(B1549=1,"",IF(שבוע_בדילוג[[#This Row],[הווסת פעיל?]]=1,IF(OR(שבוע_בדילוג[[#This Row],[וסת קבוע אחרון]]=F1549,F1549=שבוע_בדילוג[[#This Row],[LengthofCycle]],AND(שבוע_בדילוג[[#This Row],[LengthofCycle]]&lt;&gt;שבוע_בדילוג[[#This Row],[וסת קבוע אחרון]],OR(F1549=28,F1549=29))),1,0),""))</f>
        <v/>
      </c>
      <c r="AJ1548" s="1" t="str">
        <f>IF(AND(שבוע_בדילוג[[#This Row],[הווסת פעיל?]]=1,B1549=1),1,"")</f>
        <v/>
      </c>
      <c r="AK1548" s="4">
        <f>IF(AND(שבוע_בדילוג[[#This Row],[הווסת פעיל?]]&lt;&gt;1,B1549&lt;&gt;1,B1549&lt;&gt;""),IF(שבוע_בדילוג[[#This Row],[LengthofCycle]]=F1549,1,0),"")</f>
        <v>1</v>
      </c>
      <c r="AL1548" s="4">
        <f>IF(AND(שבוע_בדילוג[[#This Row],[הווסת פעיל?]]&lt;&gt;1,B1549&lt;&gt;1,B1549&lt;&gt;""),IF(OR(שבוע_בדילוג[[#This Row],[LengthofCycle]]=F1549,F1549=29),1,0),"")</f>
        <v>1</v>
      </c>
      <c r="AM1548" s="4">
        <f>IF(AND(שבוע_בדילוג[[#This Row],[הווסת פעיל?]]&lt;&gt;1,B1549&lt;&gt;1,B1549&lt;&gt;""),IF(OR(שבוע_בדילוג[[#This Row],[LengthofCycle]]=F1549,F1549=29,F1549=28),1,0),"")</f>
        <v>1</v>
      </c>
    </row>
    <row r="1549" spans="1:39" x14ac:dyDescent="0.25">
      <c r="A1549" s="1" t="s">
        <v>178</v>
      </c>
      <c r="B1549" s="1">
        <v>5</v>
      </c>
      <c r="C1549" s="1">
        <v>1</v>
      </c>
      <c r="D1549" s="1">
        <v>1</v>
      </c>
      <c r="E1549" s="1">
        <v>0</v>
      </c>
      <c r="F1549" s="1">
        <v>30</v>
      </c>
      <c r="H1549" s="1">
        <f>שבוע_בדילוג[[#This Row],[LengthofCycle]]+1</f>
        <v>31</v>
      </c>
      <c r="I1549" s="1" t="str">
        <f>IF(IFERROR(LOOKUP(שבוע_בדילוג[[#This Row],[ClientID]],קביעויות[השבוע בדילוג]),FALSE)=שבוע_בדילוג[[#This Row],[ClientID]],1,"")</f>
        <v/>
      </c>
      <c r="J1549" s="1" t="str">
        <f>IF(AND(שבוע_בדילוג[[#This Row],[CycleNumber]]&gt;1,OR(B1550="",שבוע_בדילוג[[#This Row],[CycleNumber]]&gt;B1548)),IF(OR(AND(שבוע_בדילוג[[#This Row],[LengthofCycle]]=29,F1548=29),AND(שבוע_בדילוג[[#This Row],[LengthofCycle]]=36,F1548=36)),1,""),"")</f>
        <v/>
      </c>
      <c r="K1549" s="1" t="str">
        <f>IF(AND(שבוע_בדילוג[[#This Row],[וסת השבוע]]=1,J1548=1,שבוע_בדילוג[[#This Row],[CycleNumber]]&gt;B1548),1,"")</f>
        <v/>
      </c>
      <c r="L1549" s="1" t="str">
        <f>IF(שבוע_בדילוג[[#This Row],[CycleNumber]]=1,"",IF(שבוע_בדילוג[[#This Row],[וסת השבוע]]=1,0,IF(L1548="","",IF(L1548=0,IF(שבוע_בדילוג[[#This Row],[LengthofCycle]]=29,0,1),IF(L1548=1,IF(שבוע_בדילוג[[#This Row],[LengthofCycle]]+F1548=29*2,0,2),IF(L1548=2,IF(שבוע_בדילוג[[#This Row],[LengthofCycle]]+F1548+F1547=29*3,0,3),""))))))</f>
        <v/>
      </c>
      <c r="M1549" s="1" t="str">
        <f>IF(שבוע_בדילוג[[#This Row],[וסת השבוע]]=1,IF(שבוע_בדילוג[[#This Row],[וסת השבוע וההפלגה ביחד]]=1,M1548+1,0),IF(AND(שבוע_בדילוג[[#This Row],[CycleNumber]]&gt;B1548,שבוע_בדילוג[[#This Row],[CycleNumber]]&gt;1),IF(שבוע_בדילוג[[#This Row],[וסת השבוע פעיל?]]&lt;&gt;"",M1548+1,""),""))</f>
        <v/>
      </c>
      <c r="N1549" s="1" t="str">
        <f>IF(שבוע_בדילוג[[#This Row],[וסת השבוע פעיל?2]]="","",IF(AND(שבוע_בדילוג[[#This Row],[וסת השבוע פעיל?]]&lt;&gt;"",שבוע_בדילוג[[#This Row],[CycleNumber]]&lt;B1550,B1550&lt;&gt;"",שבוע_בדילוג[[#This Row],[וסת השבוע פעיל?]]&lt;3),IF(L1550=0,IF(AND(שבוע_בדילוג[[#This Row],[וסת השבוע פעיל?]]&gt;0,J1550=1),0,1),0),""))</f>
        <v/>
      </c>
      <c r="O1549" s="1" t="str">
        <f t="shared" si="116"/>
        <v/>
      </c>
      <c r="P1549" s="1" t="str">
        <f>IF(AND(שבוע_בדילוג[[#This Row],[חיזוי - שבוע]]=1,K1550=1),1,"")</f>
        <v/>
      </c>
      <c r="Q1549" s="1" t="str">
        <f>IF(AND(שבוע_בדילוג[[#This Row],[וסת השבוע פעיל?]]&lt;3,OR(שבוע_בדילוג[[#This Row],[CycleNumber]]&gt;B1550,B1550="")),1,"")</f>
        <v/>
      </c>
      <c r="R1549" s="1" t="str">
        <f>IF(AND(שבוע_בדילוג[[#This Row],[חיזוי - שבוע]]&lt;&gt;"",שבוע_בדילוג[[#This Row],[וסת השבוע פעיל?2]]=""),1,"")</f>
        <v/>
      </c>
      <c r="S1549" s="1" t="str">
        <f>IF(שבוע_בדילוג[[#This Row],[האישה קבעה וסת שבוע בדילוג?]]=1,IF(שבוע_בדילוג[[#This Row],[וסת השבוע פעיל?]]&lt;3,1,0),"")</f>
        <v/>
      </c>
      <c r="T1549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49" s="1">
        <f t="shared" si="117"/>
        <v>0</v>
      </c>
      <c r="V1549" s="1">
        <f t="shared" si="118"/>
        <v>0</v>
      </c>
      <c r="W1549" s="1">
        <f t="shared" si="119"/>
        <v>0</v>
      </c>
      <c r="X1549" s="1" t="str">
        <f>IF(שבוע_בדילוג[[#This Row],[3 הפלגות זהות]]="","",IF(שבוע_בדילוג[[#This Row],[3 הפלגות זהות]]=1,שבוע_בדילוג[[#This Row],[LengthofCycle]],X1548))</f>
        <v/>
      </c>
      <c r="Z1549" s="1" t="str">
        <f>IF(OR(שבוע_בדילוג[[#This Row],[הווסת פעיל?]]=0,שבוע_בדילוג[[#This Row],[הווסת פעיל?]]=""),"",SUM(Z1548,שבוע_בדילוג[[#This Row],[הווסת פעיל?]]))</f>
        <v/>
      </c>
      <c r="AA1549" s="1" t="str">
        <f>IF(AND(שבוע_בדילוג[[#This Row],[כמה מחזורים עד עקירה]]&lt;&gt;"",Z1550=""),שבוע_בדילוג[[#This Row],[כמה מחזורים עד עקירה]],"")</f>
        <v/>
      </c>
      <c r="AB1549" s="1" t="str">
        <f>IF(AND(שבוע_בדילוג[[#This Row],[הווסת פעיל?]]=1,שבוע_בדילוג[[#This Row],[וסת קבוע אחרון]]&lt;&gt;X1548),שבוע_בדילוג[[#This Row],[וסת קבוע אחרון]],"")</f>
        <v/>
      </c>
      <c r="AC1549" s="1" t="str">
        <f>IF(AND(שבוע_בדילוג[[#This Row],[הווסת פעיל?]]=1,Y1548=0,שבוע_בדילוג[[#This Row],[וסת קבוע אחרון]]=X1548),שבוע_בדילוג[[#This Row],[וסת קבוע אחרון]],"")</f>
        <v/>
      </c>
      <c r="AD1549" s="1" t="str">
        <f>IF(AND(שבוע_בדילוג[[#This Row],[הווסת פעיל?]]=1,Y1548=0,שבוע_בדילוג[[#This Row],[וסת קבוע אחרון]]&lt;&gt;X1548),1,"")</f>
        <v/>
      </c>
      <c r="AE1549" s="1" t="str">
        <f>IF(AND(שבוע_בדילוג[[#This Row],[הווסת פעיל?]]&lt;&gt;"",B1550=1),שבוע_בדילוג[[#This Row],[CycleNumber]],"")</f>
        <v/>
      </c>
      <c r="AF1549" s="1" t="str">
        <f>IF(AND(שבוע_בדילוג[[#This Row],[הווסת פעיל?]]&lt;&gt;"",Y1548=""),שבוע_בדילוג[[#This Row],[CycleNumber]],"")</f>
        <v/>
      </c>
      <c r="AG1549" s="1" t="str">
        <f>IF(B1550=1,"",IF(שבוע_בדילוג[[#This Row],[הווסת פעיל?]]=1,IF(שבוע_בדילוג[[#This Row],[וסת קבוע אחרון]]=F1550,1,0),""))</f>
        <v/>
      </c>
      <c r="AH1549" s="1" t="str">
        <f>IF(B1550=1,"",IF(שבוע_בדילוג[[#This Row],[הווסת פעיל?]]=1,IF(OR(שבוע_בדילוג[[#This Row],[וסת קבוע אחרון]]=F1550,F1550=שבוע_בדילוג[[#This Row],[LengthofCycle]]),1,0),""))</f>
        <v/>
      </c>
      <c r="AI1549" s="1" t="str">
        <f>IF(B1550=1,"",IF(שבוע_בדילוג[[#This Row],[הווסת פעיל?]]=1,IF(OR(שבוע_בדילוג[[#This Row],[וסת קבוע אחרון]]=F1550,F1550=שבוע_בדילוג[[#This Row],[LengthofCycle]],AND(שבוע_בדילוג[[#This Row],[LengthofCycle]]&lt;&gt;שבוע_בדילוג[[#This Row],[וסת קבוע אחרון]],OR(F1550=28,F1550=29))),1,0),""))</f>
        <v/>
      </c>
      <c r="AJ1549" s="1" t="str">
        <f>IF(AND(שבוע_בדילוג[[#This Row],[הווסת פעיל?]]=1,B1550=1),1,"")</f>
        <v/>
      </c>
      <c r="AK1549" s="4">
        <f>IF(AND(שבוע_בדילוג[[#This Row],[הווסת פעיל?]]&lt;&gt;1,B1550&lt;&gt;1,B1550&lt;&gt;""),IF(שבוע_בדילוג[[#This Row],[LengthofCycle]]=F1550,1,0),"")</f>
        <v>0</v>
      </c>
      <c r="AL1549" s="4">
        <f>IF(AND(שבוע_בדילוג[[#This Row],[הווסת פעיל?]]&lt;&gt;1,B1550&lt;&gt;1,B1550&lt;&gt;""),IF(OR(שבוע_בדילוג[[#This Row],[LengthofCycle]]=F1550,F1550=29),1,0),"")</f>
        <v>0</v>
      </c>
      <c r="AM1549" s="4">
        <f>IF(AND(שבוע_בדילוג[[#This Row],[הווסת פעיל?]]&lt;&gt;1,B1550&lt;&gt;1,B1550&lt;&gt;""),IF(OR(שבוע_בדילוג[[#This Row],[LengthofCycle]]=F1550,F1550=29,F1550=28),1,0),"")</f>
        <v>0</v>
      </c>
    </row>
    <row r="1550" spans="1:39" x14ac:dyDescent="0.25">
      <c r="A1550" s="1" t="s">
        <v>178</v>
      </c>
      <c r="B1550" s="1">
        <v>6</v>
      </c>
      <c r="C1550" s="1">
        <v>1</v>
      </c>
      <c r="D1550" s="1">
        <v>1</v>
      </c>
      <c r="E1550" s="1">
        <v>0</v>
      </c>
      <c r="F1550" s="1">
        <v>32</v>
      </c>
      <c r="H1550" s="1">
        <f>שבוע_בדילוג[[#This Row],[LengthofCycle]]+1</f>
        <v>33</v>
      </c>
      <c r="I1550" s="1" t="str">
        <f>IF(IFERROR(LOOKUP(שבוע_בדילוג[[#This Row],[ClientID]],קביעויות[השבוע בדילוג]),FALSE)=שבוע_בדילוג[[#This Row],[ClientID]],1,"")</f>
        <v/>
      </c>
      <c r="J1550" s="1" t="str">
        <f>IF(AND(שבוע_בדילוג[[#This Row],[CycleNumber]]&gt;1,OR(B1551="",שבוע_בדילוג[[#This Row],[CycleNumber]]&gt;B1549)),IF(OR(AND(שבוע_בדילוג[[#This Row],[LengthofCycle]]=29,F1549=29),AND(שבוע_בדילוג[[#This Row],[LengthofCycle]]=36,F1549=36)),1,""),"")</f>
        <v/>
      </c>
      <c r="K1550" s="1" t="str">
        <f>IF(AND(שבוע_בדילוג[[#This Row],[וסת השבוע]]=1,J1549=1,שבוע_בדילוג[[#This Row],[CycleNumber]]&gt;B1549),1,"")</f>
        <v/>
      </c>
      <c r="L1550" s="1" t="str">
        <f>IF(שבוע_בדילוג[[#This Row],[CycleNumber]]=1,"",IF(שבוע_בדילוג[[#This Row],[וסת השבוע]]=1,0,IF(L1549="","",IF(L1549=0,IF(שבוע_בדילוג[[#This Row],[LengthofCycle]]=29,0,1),IF(L1549=1,IF(שבוע_בדילוג[[#This Row],[LengthofCycle]]+F1549=29*2,0,2),IF(L1549=2,IF(שבוע_בדילוג[[#This Row],[LengthofCycle]]+F1549+F1548=29*3,0,3),""))))))</f>
        <v/>
      </c>
      <c r="M1550" s="1" t="str">
        <f>IF(שבוע_בדילוג[[#This Row],[וסת השבוע]]=1,IF(שבוע_בדילוג[[#This Row],[וסת השבוע וההפלגה ביחד]]=1,M1549+1,0),IF(AND(שבוע_בדילוג[[#This Row],[CycleNumber]]&gt;B1549,שבוע_בדילוג[[#This Row],[CycleNumber]]&gt;1),IF(שבוע_בדילוג[[#This Row],[וסת השבוע פעיל?]]&lt;&gt;"",M1549+1,""),""))</f>
        <v/>
      </c>
      <c r="N1550" s="1" t="str">
        <f>IF(שבוע_בדילוג[[#This Row],[וסת השבוע פעיל?2]]="","",IF(AND(שבוע_בדילוג[[#This Row],[וסת השבוע פעיל?]]&lt;&gt;"",שבוע_בדילוג[[#This Row],[CycleNumber]]&lt;B1551,B1551&lt;&gt;"",שבוע_בדילוג[[#This Row],[וסת השבוע פעיל?]]&lt;3),IF(L1551=0,IF(AND(שבוע_בדילוג[[#This Row],[וסת השבוע פעיל?]]&gt;0,J1551=1),0,1),0),""))</f>
        <v/>
      </c>
      <c r="O1550" s="1" t="str">
        <f t="shared" si="116"/>
        <v/>
      </c>
      <c r="P1550" s="1" t="str">
        <f>IF(AND(שבוע_בדילוג[[#This Row],[חיזוי - שבוע]]=1,K1551=1),1,"")</f>
        <v/>
      </c>
      <c r="Q1550" s="1" t="str">
        <f>IF(AND(שבוע_בדילוג[[#This Row],[וסת השבוע פעיל?]]&lt;3,OR(שבוע_בדילוג[[#This Row],[CycleNumber]]&gt;B1551,B1551="")),1,"")</f>
        <v/>
      </c>
      <c r="R1550" s="1" t="str">
        <f>IF(AND(שבוע_בדילוג[[#This Row],[חיזוי - שבוע]]&lt;&gt;"",שבוע_בדילוג[[#This Row],[וסת השבוע פעיל?2]]=""),1,"")</f>
        <v/>
      </c>
      <c r="S1550" s="1" t="str">
        <f>IF(שבוע_בדילוג[[#This Row],[האישה קבעה וסת שבוע בדילוג?]]=1,IF(שבוע_בדילוג[[#This Row],[וסת השבוע פעיל?]]&lt;3,1,0),"")</f>
        <v/>
      </c>
      <c r="T1550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50" s="1">
        <f t="shared" si="117"/>
        <v>0</v>
      </c>
      <c r="V1550" s="1">
        <f t="shared" si="118"/>
        <v>0</v>
      </c>
      <c r="W1550" s="1">
        <f t="shared" si="119"/>
        <v>0</v>
      </c>
      <c r="X1550" s="1" t="str">
        <f>IF(שבוע_בדילוג[[#This Row],[3 הפלגות זהות]]="","",IF(שבוע_בדילוג[[#This Row],[3 הפלגות זהות]]=1,שבוע_בדילוג[[#This Row],[LengthofCycle]],X1549))</f>
        <v/>
      </c>
      <c r="Z1550" s="1" t="str">
        <f>IF(OR(שבוע_בדילוג[[#This Row],[הווסת פעיל?]]=0,שבוע_בדילוג[[#This Row],[הווסת פעיל?]]=""),"",SUM(Z1549,שבוע_בדילוג[[#This Row],[הווסת פעיל?]]))</f>
        <v/>
      </c>
      <c r="AA1550" s="1" t="str">
        <f>IF(AND(שבוע_בדילוג[[#This Row],[כמה מחזורים עד עקירה]]&lt;&gt;"",Z1551=""),שבוע_בדילוג[[#This Row],[כמה מחזורים עד עקירה]],"")</f>
        <v/>
      </c>
      <c r="AB1550" s="1" t="str">
        <f>IF(AND(שבוע_בדילוג[[#This Row],[הווסת פעיל?]]=1,שבוע_בדילוג[[#This Row],[וסת קבוע אחרון]]&lt;&gt;X1549),שבוע_בדילוג[[#This Row],[וסת קבוע אחרון]],"")</f>
        <v/>
      </c>
      <c r="AC1550" s="1" t="str">
        <f>IF(AND(שבוע_בדילוג[[#This Row],[הווסת פעיל?]]=1,Y1549=0,שבוע_בדילוג[[#This Row],[וסת קבוע אחרון]]=X1549),שבוע_בדילוג[[#This Row],[וסת קבוע אחרון]],"")</f>
        <v/>
      </c>
      <c r="AD1550" s="1" t="str">
        <f>IF(AND(שבוע_בדילוג[[#This Row],[הווסת פעיל?]]=1,Y1549=0,שבוע_בדילוג[[#This Row],[וסת קבוע אחרון]]&lt;&gt;X1549),1,"")</f>
        <v/>
      </c>
      <c r="AE1550" s="1" t="str">
        <f>IF(AND(שבוע_בדילוג[[#This Row],[הווסת פעיל?]]&lt;&gt;"",B1551=1),שבוע_בדילוג[[#This Row],[CycleNumber]],"")</f>
        <v/>
      </c>
      <c r="AF1550" s="1" t="str">
        <f>IF(AND(שבוע_בדילוג[[#This Row],[הווסת פעיל?]]&lt;&gt;"",Y1549=""),שבוע_בדילוג[[#This Row],[CycleNumber]],"")</f>
        <v/>
      </c>
      <c r="AG1550" s="1" t="str">
        <f>IF(B1551=1,"",IF(שבוע_בדילוג[[#This Row],[הווסת פעיל?]]=1,IF(שבוע_בדילוג[[#This Row],[וסת קבוע אחרון]]=F1551,1,0),""))</f>
        <v/>
      </c>
      <c r="AH1550" s="1" t="str">
        <f>IF(B1551=1,"",IF(שבוע_בדילוג[[#This Row],[הווסת פעיל?]]=1,IF(OR(שבוע_בדילוג[[#This Row],[וסת קבוע אחרון]]=F1551,F1551=שבוע_בדילוג[[#This Row],[LengthofCycle]]),1,0),""))</f>
        <v/>
      </c>
      <c r="AI1550" s="1" t="str">
        <f>IF(B1551=1,"",IF(שבוע_בדילוג[[#This Row],[הווסת פעיל?]]=1,IF(OR(שבוע_בדילוג[[#This Row],[וסת קבוע אחרון]]=F1551,F1551=שבוע_בדילוג[[#This Row],[LengthofCycle]],AND(שבוע_בדילוג[[#This Row],[LengthofCycle]]&lt;&gt;שבוע_בדילוג[[#This Row],[וסת קבוע אחרון]],OR(F1551=28,F1551=29))),1,0),""))</f>
        <v/>
      </c>
      <c r="AJ1550" s="1" t="str">
        <f>IF(AND(שבוע_בדילוג[[#This Row],[הווסת פעיל?]]=1,B1551=1),1,"")</f>
        <v/>
      </c>
      <c r="AK1550" s="4">
        <f>IF(AND(שבוע_בדילוג[[#This Row],[הווסת פעיל?]]&lt;&gt;1,B1551&lt;&gt;1,B1551&lt;&gt;""),IF(שבוע_בדילוג[[#This Row],[LengthofCycle]]=F1551,1,0),"")</f>
        <v>0</v>
      </c>
      <c r="AL1550" s="4">
        <f>IF(AND(שבוע_בדילוג[[#This Row],[הווסת פעיל?]]&lt;&gt;1,B1551&lt;&gt;1,B1551&lt;&gt;""),IF(OR(שבוע_בדילוג[[#This Row],[LengthofCycle]]=F1551,F1551=29),1,0),"")</f>
        <v>1</v>
      </c>
      <c r="AM1550" s="4">
        <f>IF(AND(שבוע_בדילוג[[#This Row],[הווסת פעיל?]]&lt;&gt;1,B1551&lt;&gt;1,B1551&lt;&gt;""),IF(OR(שבוע_בדילוג[[#This Row],[LengthofCycle]]=F1551,F1551=29,F1551=28),1,0),"")</f>
        <v>1</v>
      </c>
    </row>
    <row r="1551" spans="1:39" x14ac:dyDescent="0.25">
      <c r="A1551" s="1" t="s">
        <v>178</v>
      </c>
      <c r="B1551" s="1">
        <v>7</v>
      </c>
      <c r="C1551" s="1">
        <v>1</v>
      </c>
      <c r="D1551" s="1">
        <v>1</v>
      </c>
      <c r="E1551" s="1">
        <v>0</v>
      </c>
      <c r="F1551" s="1">
        <v>29</v>
      </c>
      <c r="H1551" s="1">
        <f>שבוע_בדילוג[[#This Row],[LengthofCycle]]+1</f>
        <v>30</v>
      </c>
      <c r="I1551" s="1" t="str">
        <f>IF(IFERROR(LOOKUP(שבוע_בדילוג[[#This Row],[ClientID]],קביעויות[השבוע בדילוג]),FALSE)=שבוע_בדילוג[[#This Row],[ClientID]],1,"")</f>
        <v/>
      </c>
      <c r="J1551" s="1" t="str">
        <f>IF(AND(שבוע_בדילוג[[#This Row],[CycleNumber]]&gt;1,OR(B1552="",שבוע_בדילוג[[#This Row],[CycleNumber]]&gt;B1550)),IF(OR(AND(שבוע_בדילוג[[#This Row],[LengthofCycle]]=29,F1550=29),AND(שבוע_בדילוג[[#This Row],[LengthofCycle]]=36,F1550=36)),1,""),"")</f>
        <v/>
      </c>
      <c r="K1551" s="1" t="str">
        <f>IF(AND(שבוע_בדילוג[[#This Row],[וסת השבוע]]=1,J1550=1,שבוע_בדילוג[[#This Row],[CycleNumber]]&gt;B1550),1,"")</f>
        <v/>
      </c>
      <c r="L1551" s="1" t="str">
        <f>IF(שבוע_בדילוג[[#This Row],[CycleNumber]]=1,"",IF(שבוע_בדילוג[[#This Row],[וסת השבוע]]=1,0,IF(L1550="","",IF(L1550=0,IF(שבוע_בדילוג[[#This Row],[LengthofCycle]]=29,0,1),IF(L1550=1,IF(שבוע_בדילוג[[#This Row],[LengthofCycle]]+F1550=29*2,0,2),IF(L1550=2,IF(שבוע_בדילוג[[#This Row],[LengthofCycle]]+F1550+F1549=29*3,0,3),""))))))</f>
        <v/>
      </c>
      <c r="M1551" s="1" t="str">
        <f>IF(שבוע_בדילוג[[#This Row],[וסת השבוע]]=1,IF(שבוע_בדילוג[[#This Row],[וסת השבוע וההפלגה ביחד]]=1,M1550+1,0),IF(AND(שבוע_בדילוג[[#This Row],[CycleNumber]]&gt;B1550,שבוע_בדילוג[[#This Row],[CycleNumber]]&gt;1),IF(שבוע_בדילוג[[#This Row],[וסת השבוע פעיל?]]&lt;&gt;"",M1550+1,""),""))</f>
        <v/>
      </c>
      <c r="N1551" s="1" t="str">
        <f>IF(שבוע_בדילוג[[#This Row],[וסת השבוע פעיל?2]]="","",IF(AND(שבוע_בדילוג[[#This Row],[וסת השבוע פעיל?]]&lt;&gt;"",שבוע_בדילוג[[#This Row],[CycleNumber]]&lt;B1552,B1552&lt;&gt;"",שבוע_בדילוג[[#This Row],[וסת השבוע פעיל?]]&lt;3),IF(L1552=0,IF(AND(שבוע_בדילוג[[#This Row],[וסת השבוע פעיל?]]&gt;0,J1552=1),0,1),0),""))</f>
        <v/>
      </c>
      <c r="O1551" s="1" t="str">
        <f t="shared" si="116"/>
        <v/>
      </c>
      <c r="P1551" s="1" t="str">
        <f>IF(AND(שבוע_בדילוג[[#This Row],[חיזוי - שבוע]]=1,K1552=1),1,"")</f>
        <v/>
      </c>
      <c r="Q1551" s="1" t="str">
        <f>IF(AND(שבוע_בדילוג[[#This Row],[וסת השבוע פעיל?]]&lt;3,OR(שבוע_בדילוג[[#This Row],[CycleNumber]]&gt;B1552,B1552="")),1,"")</f>
        <v/>
      </c>
      <c r="R1551" s="1" t="str">
        <f>IF(AND(שבוע_בדילוג[[#This Row],[חיזוי - שבוע]]&lt;&gt;"",שבוע_בדילוג[[#This Row],[וסת השבוע פעיל?2]]=""),1,"")</f>
        <v/>
      </c>
      <c r="S1551" s="1" t="str">
        <f>IF(שבוע_בדילוג[[#This Row],[האישה קבעה וסת שבוע בדילוג?]]=1,IF(שבוע_בדילוג[[#This Row],[וסת השבוע פעיל?]]&lt;3,1,0),"")</f>
        <v/>
      </c>
      <c r="T1551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51" s="1">
        <f t="shared" si="117"/>
        <v>0</v>
      </c>
      <c r="V1551" s="1">
        <f t="shared" si="118"/>
        <v>0</v>
      </c>
      <c r="W1551" s="1">
        <f t="shared" si="119"/>
        <v>0</v>
      </c>
      <c r="X1551" s="1" t="str">
        <f>IF(שבוע_בדילוג[[#This Row],[3 הפלגות זהות]]="","",IF(שבוע_בדילוג[[#This Row],[3 הפלגות זהות]]=1,שבוע_בדילוג[[#This Row],[LengthofCycle]],X1550))</f>
        <v/>
      </c>
      <c r="Z1551" s="1" t="str">
        <f>IF(OR(שבוע_בדילוג[[#This Row],[הווסת פעיל?]]=0,שבוע_בדילוג[[#This Row],[הווסת פעיל?]]=""),"",SUM(Z1550,שבוע_בדילוג[[#This Row],[הווסת פעיל?]]))</f>
        <v/>
      </c>
      <c r="AA1551" s="1" t="str">
        <f>IF(AND(שבוע_בדילוג[[#This Row],[כמה מחזורים עד עקירה]]&lt;&gt;"",Z1552=""),שבוע_בדילוג[[#This Row],[כמה מחזורים עד עקירה]],"")</f>
        <v/>
      </c>
      <c r="AB1551" s="1" t="str">
        <f>IF(AND(שבוע_בדילוג[[#This Row],[הווסת פעיל?]]=1,שבוע_בדילוג[[#This Row],[וסת קבוע אחרון]]&lt;&gt;X1550),שבוע_בדילוג[[#This Row],[וסת קבוע אחרון]],"")</f>
        <v/>
      </c>
      <c r="AC1551" s="1" t="str">
        <f>IF(AND(שבוע_בדילוג[[#This Row],[הווסת פעיל?]]=1,Y1550=0,שבוע_בדילוג[[#This Row],[וסת קבוע אחרון]]=X1550),שבוע_בדילוג[[#This Row],[וסת קבוע אחרון]],"")</f>
        <v/>
      </c>
      <c r="AD1551" s="1" t="str">
        <f>IF(AND(שבוע_בדילוג[[#This Row],[הווסת פעיל?]]=1,Y1550=0,שבוע_בדילוג[[#This Row],[וסת קבוע אחרון]]&lt;&gt;X1550),1,"")</f>
        <v/>
      </c>
      <c r="AE1551" s="1" t="str">
        <f>IF(AND(שבוע_בדילוג[[#This Row],[הווסת פעיל?]]&lt;&gt;"",B1552=1),שבוע_בדילוג[[#This Row],[CycleNumber]],"")</f>
        <v/>
      </c>
      <c r="AF1551" s="1" t="str">
        <f>IF(AND(שבוע_בדילוג[[#This Row],[הווסת פעיל?]]&lt;&gt;"",Y1550=""),שבוע_בדילוג[[#This Row],[CycleNumber]],"")</f>
        <v/>
      </c>
      <c r="AG1551" s="1" t="str">
        <f>IF(B1552=1,"",IF(שבוע_בדילוג[[#This Row],[הווסת פעיל?]]=1,IF(שבוע_בדילוג[[#This Row],[וסת קבוע אחרון]]=F1552,1,0),""))</f>
        <v/>
      </c>
      <c r="AH1551" s="1" t="str">
        <f>IF(B1552=1,"",IF(שבוע_בדילוג[[#This Row],[הווסת פעיל?]]=1,IF(OR(שבוע_בדילוג[[#This Row],[וסת קבוע אחרון]]=F1552,F1552=שבוע_בדילוג[[#This Row],[LengthofCycle]]),1,0),""))</f>
        <v/>
      </c>
      <c r="AI1551" s="1" t="str">
        <f>IF(B1552=1,"",IF(שבוע_בדילוג[[#This Row],[הווסת פעיל?]]=1,IF(OR(שבוע_בדילוג[[#This Row],[וסת קבוע אחרון]]=F1552,F1552=שבוע_בדילוג[[#This Row],[LengthofCycle]],AND(שבוע_בדילוג[[#This Row],[LengthofCycle]]&lt;&gt;שבוע_בדילוג[[#This Row],[וסת קבוע אחרון]],OR(F1552=28,F1552=29))),1,0),""))</f>
        <v/>
      </c>
      <c r="AJ1551" s="1" t="str">
        <f>IF(AND(שבוע_בדילוג[[#This Row],[הווסת פעיל?]]=1,B1552=1),1,"")</f>
        <v/>
      </c>
      <c r="AK1551" s="4">
        <f>IF(AND(שבוע_בדילוג[[#This Row],[הווסת פעיל?]]&lt;&gt;1,B1552&lt;&gt;1,B1552&lt;&gt;""),IF(שבוע_בדילוג[[#This Row],[LengthofCycle]]=F1552,1,0),"")</f>
        <v>0</v>
      </c>
      <c r="AL1551" s="4">
        <f>IF(AND(שבוע_בדילוג[[#This Row],[הווסת פעיל?]]&lt;&gt;1,B1552&lt;&gt;1,B1552&lt;&gt;""),IF(OR(שבוע_בדילוג[[#This Row],[LengthofCycle]]=F1552,F1552=29),1,0),"")</f>
        <v>0</v>
      </c>
      <c r="AM1551" s="4">
        <f>IF(AND(שבוע_בדילוג[[#This Row],[הווסת פעיל?]]&lt;&gt;1,B1552&lt;&gt;1,B1552&lt;&gt;""),IF(OR(שבוע_בדילוג[[#This Row],[LengthofCycle]]=F1552,F1552=29,F1552=28),1,0),"")</f>
        <v>1</v>
      </c>
    </row>
    <row r="1552" spans="1:39" x14ac:dyDescent="0.25">
      <c r="A1552" s="1" t="s">
        <v>178</v>
      </c>
      <c r="B1552" s="1">
        <v>8</v>
      </c>
      <c r="C1552" s="1">
        <v>1</v>
      </c>
      <c r="D1552" s="1">
        <v>1</v>
      </c>
      <c r="E1552" s="1">
        <v>0</v>
      </c>
      <c r="F1552" s="1">
        <v>28</v>
      </c>
      <c r="H1552" s="1">
        <f>שבוע_בדילוג[[#This Row],[LengthofCycle]]+1</f>
        <v>29</v>
      </c>
      <c r="I1552" s="1" t="str">
        <f>IF(IFERROR(LOOKUP(שבוע_בדילוג[[#This Row],[ClientID]],קביעויות[השבוע בדילוג]),FALSE)=שבוע_בדילוג[[#This Row],[ClientID]],1,"")</f>
        <v/>
      </c>
      <c r="J1552" s="1" t="str">
        <f>IF(AND(שבוע_בדילוג[[#This Row],[CycleNumber]]&gt;1,OR(B1553="",שבוע_בדילוג[[#This Row],[CycleNumber]]&gt;B1551)),IF(OR(AND(שבוע_בדילוג[[#This Row],[LengthofCycle]]=29,F1551=29),AND(שבוע_בדילוג[[#This Row],[LengthofCycle]]=36,F1551=36)),1,""),"")</f>
        <v/>
      </c>
      <c r="K1552" s="1" t="str">
        <f>IF(AND(שבוע_בדילוג[[#This Row],[וסת השבוע]]=1,J1551=1,שבוע_בדילוג[[#This Row],[CycleNumber]]&gt;B1551),1,"")</f>
        <v/>
      </c>
      <c r="L1552" s="1" t="str">
        <f>IF(שבוע_בדילוג[[#This Row],[CycleNumber]]=1,"",IF(שבוע_בדילוג[[#This Row],[וסת השבוע]]=1,0,IF(L1551="","",IF(L1551=0,IF(שבוע_בדילוג[[#This Row],[LengthofCycle]]=29,0,1),IF(L1551=1,IF(שבוע_בדילוג[[#This Row],[LengthofCycle]]+F1551=29*2,0,2),IF(L1551=2,IF(שבוע_בדילוג[[#This Row],[LengthofCycle]]+F1551+F1550=29*3,0,3),""))))))</f>
        <v/>
      </c>
      <c r="M1552" s="1" t="str">
        <f>IF(שבוע_בדילוג[[#This Row],[וסת השבוע]]=1,IF(שבוע_בדילוג[[#This Row],[וסת השבוע וההפלגה ביחד]]=1,M1551+1,0),IF(AND(שבוע_בדילוג[[#This Row],[CycleNumber]]&gt;B1551,שבוע_בדילוג[[#This Row],[CycleNumber]]&gt;1),IF(שבוע_בדילוג[[#This Row],[וסת השבוע פעיל?]]&lt;&gt;"",M1551+1,""),""))</f>
        <v/>
      </c>
      <c r="N1552" s="1" t="str">
        <f>IF(שבוע_בדילוג[[#This Row],[וסת השבוע פעיל?2]]="","",IF(AND(שבוע_בדילוג[[#This Row],[וסת השבוע פעיל?]]&lt;&gt;"",שבוע_בדילוג[[#This Row],[CycleNumber]]&lt;B1553,B1553&lt;&gt;"",שבוע_בדילוג[[#This Row],[וסת השבוע פעיל?]]&lt;3),IF(L1553=0,IF(AND(שבוע_בדילוג[[#This Row],[וסת השבוע פעיל?]]&gt;0,J1553=1),0,1),0),""))</f>
        <v/>
      </c>
      <c r="O1552" s="1" t="str">
        <f t="shared" si="116"/>
        <v/>
      </c>
      <c r="P1552" s="1" t="str">
        <f>IF(AND(שבוע_בדילוג[[#This Row],[חיזוי - שבוע]]=1,K1553=1),1,"")</f>
        <v/>
      </c>
      <c r="Q1552" s="1" t="str">
        <f>IF(AND(שבוע_בדילוג[[#This Row],[וסת השבוע פעיל?]]&lt;3,OR(שבוע_בדילוג[[#This Row],[CycleNumber]]&gt;B1553,B1553="")),1,"")</f>
        <v/>
      </c>
      <c r="R1552" s="1" t="str">
        <f>IF(AND(שבוע_בדילוג[[#This Row],[חיזוי - שבוע]]&lt;&gt;"",שבוע_בדילוג[[#This Row],[וסת השבוע פעיל?2]]=""),1,"")</f>
        <v/>
      </c>
      <c r="S1552" s="1" t="str">
        <f>IF(שבוע_בדילוג[[#This Row],[האישה קבעה וסת שבוע בדילוג?]]=1,IF(שבוע_בדילוג[[#This Row],[וסת השבוע פעיל?]]&lt;3,1,0),"")</f>
        <v/>
      </c>
      <c r="T1552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52" s="1">
        <f t="shared" si="117"/>
        <v>0</v>
      </c>
      <c r="V1552" s="1">
        <f t="shared" si="118"/>
        <v>0</v>
      </c>
      <c r="W1552" s="1">
        <f t="shared" si="119"/>
        <v>0</v>
      </c>
      <c r="X1552" s="1" t="str">
        <f>IF(שבוע_בדילוג[[#This Row],[3 הפלגות זהות]]="","",IF(שבוע_בדילוג[[#This Row],[3 הפלגות זהות]]=1,שבוע_בדילוג[[#This Row],[LengthofCycle]],X1551))</f>
        <v/>
      </c>
      <c r="Z1552" s="1" t="str">
        <f>IF(OR(שבוע_בדילוג[[#This Row],[הווסת פעיל?]]=0,שבוע_בדילוג[[#This Row],[הווסת פעיל?]]=""),"",SUM(Z1551,שבוע_בדילוג[[#This Row],[הווסת פעיל?]]))</f>
        <v/>
      </c>
      <c r="AA1552" s="1" t="str">
        <f>IF(AND(שבוע_בדילוג[[#This Row],[כמה מחזורים עד עקירה]]&lt;&gt;"",Z1553=""),שבוע_בדילוג[[#This Row],[כמה מחזורים עד עקירה]],"")</f>
        <v/>
      </c>
      <c r="AB1552" s="1" t="str">
        <f>IF(AND(שבוע_בדילוג[[#This Row],[הווסת פעיל?]]=1,שבוע_בדילוג[[#This Row],[וסת קבוע אחרון]]&lt;&gt;X1551),שבוע_בדילוג[[#This Row],[וסת קבוע אחרון]],"")</f>
        <v/>
      </c>
      <c r="AC1552" s="1" t="str">
        <f>IF(AND(שבוע_בדילוג[[#This Row],[הווסת פעיל?]]=1,Y1551=0,שבוע_בדילוג[[#This Row],[וסת קבוע אחרון]]=X1551),שבוע_בדילוג[[#This Row],[וסת קבוע אחרון]],"")</f>
        <v/>
      </c>
      <c r="AD1552" s="1" t="str">
        <f>IF(AND(שבוע_בדילוג[[#This Row],[הווסת פעיל?]]=1,Y1551=0,שבוע_בדילוג[[#This Row],[וסת קבוע אחרון]]&lt;&gt;X1551),1,"")</f>
        <v/>
      </c>
      <c r="AE1552" s="1" t="str">
        <f>IF(AND(שבוע_בדילוג[[#This Row],[הווסת פעיל?]]&lt;&gt;"",B1553=1),שבוע_בדילוג[[#This Row],[CycleNumber]],"")</f>
        <v/>
      </c>
      <c r="AF1552" s="1" t="str">
        <f>IF(AND(שבוע_בדילוג[[#This Row],[הווסת פעיל?]]&lt;&gt;"",Y1551=""),שבוע_בדילוג[[#This Row],[CycleNumber]],"")</f>
        <v/>
      </c>
      <c r="AG1552" s="1" t="str">
        <f>IF(B1553=1,"",IF(שבוע_בדילוג[[#This Row],[הווסת פעיל?]]=1,IF(שבוע_בדילוג[[#This Row],[וסת קבוע אחרון]]=F1553,1,0),""))</f>
        <v/>
      </c>
      <c r="AH1552" s="1" t="str">
        <f>IF(B1553=1,"",IF(שבוע_בדילוג[[#This Row],[הווסת פעיל?]]=1,IF(OR(שבוע_בדילוג[[#This Row],[וסת קבוע אחרון]]=F1553,F1553=שבוע_בדילוג[[#This Row],[LengthofCycle]]),1,0),""))</f>
        <v/>
      </c>
      <c r="AI1552" s="1" t="str">
        <f>IF(B1553=1,"",IF(שבוע_בדילוג[[#This Row],[הווסת פעיל?]]=1,IF(OR(שבוע_בדילוג[[#This Row],[וסת קבוע אחרון]]=F1553,F1553=שבוע_בדילוג[[#This Row],[LengthofCycle]],AND(שבוע_בדילוג[[#This Row],[LengthofCycle]]&lt;&gt;שבוע_בדילוג[[#This Row],[וסת קבוע אחרון]],OR(F1553=28,F1553=29))),1,0),""))</f>
        <v/>
      </c>
      <c r="AJ1552" s="1" t="str">
        <f>IF(AND(שבוע_בדילוג[[#This Row],[הווסת פעיל?]]=1,B1553=1),1,"")</f>
        <v/>
      </c>
      <c r="AK1552" s="4">
        <f>IF(AND(שבוע_בדילוג[[#This Row],[הווסת פעיל?]]&lt;&gt;1,B1553&lt;&gt;1,B1553&lt;&gt;""),IF(שבוע_בדילוג[[#This Row],[LengthofCycle]]=F1553,1,0),"")</f>
        <v>1</v>
      </c>
      <c r="AL1552" s="4">
        <f>IF(AND(שבוע_בדילוג[[#This Row],[הווסת פעיל?]]&lt;&gt;1,B1553&lt;&gt;1,B1553&lt;&gt;""),IF(OR(שבוע_בדילוג[[#This Row],[LengthofCycle]]=F1553,F1553=29),1,0),"")</f>
        <v>1</v>
      </c>
      <c r="AM1552" s="4">
        <f>IF(AND(שבוע_בדילוג[[#This Row],[הווסת פעיל?]]&lt;&gt;1,B1553&lt;&gt;1,B1553&lt;&gt;""),IF(OR(שבוע_בדילוג[[#This Row],[LengthofCycle]]=F1553,F1553=29,F1553=28),1,0),"")</f>
        <v>1</v>
      </c>
    </row>
    <row r="1553" spans="1:39" x14ac:dyDescent="0.25">
      <c r="A1553" s="1" t="s">
        <v>178</v>
      </c>
      <c r="B1553" s="1">
        <v>9</v>
      </c>
      <c r="C1553" s="1">
        <v>1</v>
      </c>
      <c r="D1553" s="1">
        <v>1</v>
      </c>
      <c r="E1553" s="1">
        <v>0</v>
      </c>
      <c r="F1553" s="1">
        <v>28</v>
      </c>
      <c r="H1553" s="1">
        <f>שבוע_בדילוג[[#This Row],[LengthofCycle]]+1</f>
        <v>29</v>
      </c>
      <c r="I1553" s="1" t="str">
        <f>IF(IFERROR(LOOKUP(שבוע_בדילוג[[#This Row],[ClientID]],קביעויות[השבוע בדילוג]),FALSE)=שבוע_בדילוג[[#This Row],[ClientID]],1,"")</f>
        <v/>
      </c>
      <c r="J1553" s="1" t="str">
        <f>IF(AND(שבוע_בדילוג[[#This Row],[CycleNumber]]&gt;1,OR(B1554="",שבוע_בדילוג[[#This Row],[CycleNumber]]&gt;B1552)),IF(OR(AND(שבוע_בדילוג[[#This Row],[LengthofCycle]]=29,F1552=29),AND(שבוע_בדילוג[[#This Row],[LengthofCycle]]=36,F1552=36)),1,""),"")</f>
        <v/>
      </c>
      <c r="K1553" s="1" t="str">
        <f>IF(AND(שבוע_בדילוג[[#This Row],[וסת השבוע]]=1,J1552=1,שבוע_בדילוג[[#This Row],[CycleNumber]]&gt;B1552),1,"")</f>
        <v/>
      </c>
      <c r="L1553" s="1" t="str">
        <f>IF(שבוע_בדילוג[[#This Row],[CycleNumber]]=1,"",IF(שבוע_בדילוג[[#This Row],[וסת השבוע]]=1,0,IF(L1552="","",IF(L1552=0,IF(שבוע_בדילוג[[#This Row],[LengthofCycle]]=29,0,1),IF(L1552=1,IF(שבוע_בדילוג[[#This Row],[LengthofCycle]]+F1552=29*2,0,2),IF(L1552=2,IF(שבוע_בדילוג[[#This Row],[LengthofCycle]]+F1552+F1551=29*3,0,3),""))))))</f>
        <v/>
      </c>
      <c r="M1553" s="1" t="str">
        <f>IF(שבוע_בדילוג[[#This Row],[וסת השבוע]]=1,IF(שבוע_בדילוג[[#This Row],[וסת השבוע וההפלגה ביחד]]=1,M1552+1,0),IF(AND(שבוע_בדילוג[[#This Row],[CycleNumber]]&gt;B1552,שבוע_בדילוג[[#This Row],[CycleNumber]]&gt;1),IF(שבוע_בדילוג[[#This Row],[וסת השבוע פעיל?]]&lt;&gt;"",M1552+1,""),""))</f>
        <v/>
      </c>
      <c r="N1553" s="1" t="str">
        <f>IF(שבוע_בדילוג[[#This Row],[וסת השבוע פעיל?2]]="","",IF(AND(שבוע_בדילוג[[#This Row],[וסת השבוע פעיל?]]&lt;&gt;"",שבוע_בדילוג[[#This Row],[CycleNumber]]&lt;B1554,B1554&lt;&gt;"",שבוע_בדילוג[[#This Row],[וסת השבוע פעיל?]]&lt;3),IF(L1554=0,IF(AND(שבוע_בדילוג[[#This Row],[וסת השבוע פעיל?]]&gt;0,J1554=1),0,1),0),""))</f>
        <v/>
      </c>
      <c r="O1553" s="1" t="str">
        <f t="shared" si="116"/>
        <v/>
      </c>
      <c r="P1553" s="1" t="str">
        <f>IF(AND(שבוע_בדילוג[[#This Row],[חיזוי - שבוע]]=1,K1554=1),1,"")</f>
        <v/>
      </c>
      <c r="Q1553" s="1" t="str">
        <f>IF(AND(שבוע_בדילוג[[#This Row],[וסת השבוע פעיל?]]&lt;3,OR(שבוע_בדילוג[[#This Row],[CycleNumber]]&gt;B1554,B1554="")),1,"")</f>
        <v/>
      </c>
      <c r="R1553" s="1" t="str">
        <f>IF(AND(שבוע_בדילוג[[#This Row],[חיזוי - שבוע]]&lt;&gt;"",שבוע_בדילוג[[#This Row],[וסת השבוע פעיל?2]]=""),1,"")</f>
        <v/>
      </c>
      <c r="S1553" s="1" t="str">
        <f>IF(שבוע_בדילוג[[#This Row],[האישה קבעה וסת שבוע בדילוג?]]=1,IF(שבוע_בדילוג[[#This Row],[וסת השבוע פעיל?]]&lt;3,1,0),"")</f>
        <v/>
      </c>
      <c r="T1553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53" s="1">
        <f t="shared" si="117"/>
        <v>0</v>
      </c>
      <c r="V1553" s="1">
        <f t="shared" si="118"/>
        <v>0</v>
      </c>
      <c r="W1553" s="1">
        <f t="shared" si="119"/>
        <v>0</v>
      </c>
      <c r="X1553" s="1" t="str">
        <f>IF(שבוע_בדילוג[[#This Row],[3 הפלגות זהות]]="","",IF(שבוע_בדילוג[[#This Row],[3 הפלגות זהות]]=1,שבוע_בדילוג[[#This Row],[LengthofCycle]],X1552))</f>
        <v/>
      </c>
      <c r="Z1553" s="1" t="str">
        <f>IF(OR(שבוע_בדילוג[[#This Row],[הווסת פעיל?]]=0,שבוע_בדילוג[[#This Row],[הווסת פעיל?]]=""),"",SUM(Z1552,שבוע_בדילוג[[#This Row],[הווסת פעיל?]]))</f>
        <v/>
      </c>
      <c r="AA1553" s="1" t="str">
        <f>IF(AND(שבוע_בדילוג[[#This Row],[כמה מחזורים עד עקירה]]&lt;&gt;"",Z1554=""),שבוע_בדילוג[[#This Row],[כמה מחזורים עד עקירה]],"")</f>
        <v/>
      </c>
      <c r="AB1553" s="1" t="str">
        <f>IF(AND(שבוע_בדילוג[[#This Row],[הווסת פעיל?]]=1,שבוע_בדילוג[[#This Row],[וסת קבוע אחרון]]&lt;&gt;X1552),שבוע_בדילוג[[#This Row],[וסת קבוע אחרון]],"")</f>
        <v/>
      </c>
      <c r="AC1553" s="1" t="str">
        <f>IF(AND(שבוע_בדילוג[[#This Row],[הווסת פעיל?]]=1,Y1552=0,שבוע_בדילוג[[#This Row],[וסת קבוע אחרון]]=X1552),שבוע_בדילוג[[#This Row],[וסת קבוע אחרון]],"")</f>
        <v/>
      </c>
      <c r="AD1553" s="1" t="str">
        <f>IF(AND(שבוע_בדילוג[[#This Row],[הווסת פעיל?]]=1,Y1552=0,שבוע_בדילוג[[#This Row],[וסת קבוע אחרון]]&lt;&gt;X1552),1,"")</f>
        <v/>
      </c>
      <c r="AE1553" s="1" t="str">
        <f>IF(AND(שבוע_בדילוג[[#This Row],[הווסת פעיל?]]&lt;&gt;"",B1554=1),שבוע_בדילוג[[#This Row],[CycleNumber]],"")</f>
        <v/>
      </c>
      <c r="AF1553" s="1" t="str">
        <f>IF(AND(שבוע_בדילוג[[#This Row],[הווסת פעיל?]]&lt;&gt;"",Y1552=""),שבוע_בדילוג[[#This Row],[CycleNumber]],"")</f>
        <v/>
      </c>
      <c r="AG1553" s="1" t="str">
        <f>IF(B1554=1,"",IF(שבוע_בדילוג[[#This Row],[הווסת פעיל?]]=1,IF(שבוע_בדילוג[[#This Row],[וסת קבוע אחרון]]=F1554,1,0),""))</f>
        <v/>
      </c>
      <c r="AH1553" s="1" t="str">
        <f>IF(B1554=1,"",IF(שבוע_בדילוג[[#This Row],[הווסת פעיל?]]=1,IF(OR(שבוע_בדילוג[[#This Row],[וסת קבוע אחרון]]=F1554,F1554=שבוע_בדילוג[[#This Row],[LengthofCycle]]),1,0),""))</f>
        <v/>
      </c>
      <c r="AI1553" s="1" t="str">
        <f>IF(B1554=1,"",IF(שבוע_בדילוג[[#This Row],[הווסת פעיל?]]=1,IF(OR(שבוע_בדילוג[[#This Row],[וסת קבוע אחרון]]=F1554,F1554=שבוע_בדילוג[[#This Row],[LengthofCycle]],AND(שבוע_בדילוג[[#This Row],[LengthofCycle]]&lt;&gt;שבוע_בדילוג[[#This Row],[וסת קבוע אחרון]],OR(F1554=28,F1554=29))),1,0),""))</f>
        <v/>
      </c>
      <c r="AJ1553" s="1" t="str">
        <f>IF(AND(שבוע_בדילוג[[#This Row],[הווסת פעיל?]]=1,B1554=1),1,"")</f>
        <v/>
      </c>
      <c r="AK1553" s="4">
        <f>IF(AND(שבוע_בדילוג[[#This Row],[הווסת פעיל?]]&lt;&gt;1,B1554&lt;&gt;1,B1554&lt;&gt;""),IF(שבוע_בדילוג[[#This Row],[LengthofCycle]]=F1554,1,0),"")</f>
        <v>0</v>
      </c>
      <c r="AL1553" s="4">
        <f>IF(AND(שבוע_בדילוג[[#This Row],[הווסת פעיל?]]&lt;&gt;1,B1554&lt;&gt;1,B1554&lt;&gt;""),IF(OR(שבוע_בדילוג[[#This Row],[LengthofCycle]]=F1554,F1554=29),1,0),"")</f>
        <v>0</v>
      </c>
      <c r="AM1553" s="4">
        <f>IF(AND(שבוע_בדילוג[[#This Row],[הווסת פעיל?]]&lt;&gt;1,B1554&lt;&gt;1,B1554&lt;&gt;""),IF(OR(שבוע_בדילוג[[#This Row],[LengthofCycle]]=F1554,F1554=29,F1554=28),1,0),"")</f>
        <v>0</v>
      </c>
    </row>
    <row r="1554" spans="1:39" x14ac:dyDescent="0.25">
      <c r="A1554" s="1" t="s">
        <v>178</v>
      </c>
      <c r="B1554" s="1">
        <v>10</v>
      </c>
      <c r="C1554" s="1">
        <v>1</v>
      </c>
      <c r="D1554" s="1">
        <v>1</v>
      </c>
      <c r="E1554" s="1">
        <v>1</v>
      </c>
      <c r="F1554" s="1">
        <v>40</v>
      </c>
      <c r="H1554" s="1">
        <f>שבוע_בדילוג[[#This Row],[LengthofCycle]]+1</f>
        <v>41</v>
      </c>
      <c r="I1554" s="1" t="str">
        <f>IF(IFERROR(LOOKUP(שבוע_בדילוג[[#This Row],[ClientID]],קביעויות[השבוע בדילוג]),FALSE)=שבוע_בדילוג[[#This Row],[ClientID]],1,"")</f>
        <v/>
      </c>
      <c r="J1554" s="1" t="str">
        <f>IF(AND(שבוע_בדילוג[[#This Row],[CycleNumber]]&gt;1,OR(B1555="",שבוע_בדילוג[[#This Row],[CycleNumber]]&gt;B1553)),IF(OR(AND(שבוע_בדילוג[[#This Row],[LengthofCycle]]=29,F1553=29),AND(שבוע_בדילוג[[#This Row],[LengthofCycle]]=36,F1553=36)),1,""),"")</f>
        <v/>
      </c>
      <c r="K1554" s="1" t="str">
        <f>IF(AND(שבוע_בדילוג[[#This Row],[וסת השבוע]]=1,J1553=1,שבוע_בדילוג[[#This Row],[CycleNumber]]&gt;B1553),1,"")</f>
        <v/>
      </c>
      <c r="L1554" s="1" t="str">
        <f>IF(שבוע_בדילוג[[#This Row],[CycleNumber]]=1,"",IF(שבוע_בדילוג[[#This Row],[וסת השבוע]]=1,0,IF(L1553="","",IF(L1553=0,IF(שבוע_בדילוג[[#This Row],[LengthofCycle]]=29,0,1),IF(L1553=1,IF(שבוע_בדילוג[[#This Row],[LengthofCycle]]+F1553=29*2,0,2),IF(L1553=2,IF(שבוע_בדילוג[[#This Row],[LengthofCycle]]+F1553+F1552=29*3,0,3),""))))))</f>
        <v/>
      </c>
      <c r="M1554" s="1" t="str">
        <f>IF(שבוע_בדילוג[[#This Row],[וסת השבוע]]=1,IF(שבוע_בדילוג[[#This Row],[וסת השבוע וההפלגה ביחד]]=1,M1553+1,0),IF(AND(שבוע_בדילוג[[#This Row],[CycleNumber]]&gt;B1553,שבוע_בדילוג[[#This Row],[CycleNumber]]&gt;1),IF(שבוע_בדילוג[[#This Row],[וסת השבוע פעיל?]]&lt;&gt;"",M1553+1,""),""))</f>
        <v/>
      </c>
      <c r="N1554" s="1" t="str">
        <f>IF(שבוע_בדילוג[[#This Row],[וסת השבוע פעיל?2]]="","",IF(AND(שבוע_בדילוג[[#This Row],[וסת השבוע פעיל?]]&lt;&gt;"",שבוע_בדילוג[[#This Row],[CycleNumber]]&lt;B1555,B1555&lt;&gt;"",שבוע_בדילוג[[#This Row],[וסת השבוע פעיל?]]&lt;3),IF(L1555=0,IF(AND(שבוע_בדילוג[[#This Row],[וסת השבוע פעיל?]]&gt;0,J1555=1),0,1),0),""))</f>
        <v/>
      </c>
      <c r="O1554" s="1" t="str">
        <f t="shared" si="116"/>
        <v/>
      </c>
      <c r="P1554" s="1" t="str">
        <f>IF(AND(שבוע_בדילוג[[#This Row],[חיזוי - שבוע]]=1,K1555=1),1,"")</f>
        <v/>
      </c>
      <c r="Q1554" s="1" t="str">
        <f>IF(AND(שבוע_בדילוג[[#This Row],[וסת השבוע פעיל?]]&lt;3,OR(שבוע_בדילוג[[#This Row],[CycleNumber]]&gt;B1555,B1555="")),1,"")</f>
        <v/>
      </c>
      <c r="R1554" s="1" t="str">
        <f>IF(AND(שבוע_בדילוג[[#This Row],[חיזוי - שבוע]]&lt;&gt;"",שבוע_בדילוג[[#This Row],[וסת השבוע פעיל?2]]=""),1,"")</f>
        <v/>
      </c>
      <c r="S1554" s="1" t="str">
        <f>IF(שבוע_בדילוג[[#This Row],[האישה קבעה וסת שבוע בדילוג?]]=1,IF(שבוע_בדילוג[[#This Row],[וסת השבוע פעיל?]]&lt;3,1,0),"")</f>
        <v/>
      </c>
      <c r="T1554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54" s="1">
        <f t="shared" si="117"/>
        <v>0</v>
      </c>
      <c r="V1554" s="1">
        <f t="shared" si="118"/>
        <v>0</v>
      </c>
      <c r="W1554" s="1">
        <f t="shared" si="119"/>
        <v>0</v>
      </c>
      <c r="X1554" s="1" t="str">
        <f>IF(שבוע_בדילוג[[#This Row],[3 הפלגות זהות]]="","",IF(שבוע_בדילוג[[#This Row],[3 הפלגות זהות]]=1,שבוע_בדילוג[[#This Row],[LengthofCycle]],X1553))</f>
        <v/>
      </c>
      <c r="Z1554" s="1" t="str">
        <f>IF(OR(שבוע_בדילוג[[#This Row],[הווסת פעיל?]]=0,שבוע_בדילוג[[#This Row],[הווסת פעיל?]]=""),"",SUM(Z1553,שבוע_בדילוג[[#This Row],[הווסת פעיל?]]))</f>
        <v/>
      </c>
      <c r="AA1554" s="1" t="str">
        <f>IF(AND(שבוע_בדילוג[[#This Row],[כמה מחזורים עד עקירה]]&lt;&gt;"",Z1555=""),שבוע_בדילוג[[#This Row],[כמה מחזורים עד עקירה]],"")</f>
        <v/>
      </c>
      <c r="AB1554" s="1" t="str">
        <f>IF(AND(שבוע_בדילוג[[#This Row],[הווסת פעיל?]]=1,שבוע_בדילוג[[#This Row],[וסת קבוע אחרון]]&lt;&gt;X1553),שבוע_בדילוג[[#This Row],[וסת קבוע אחרון]],"")</f>
        <v/>
      </c>
      <c r="AC1554" s="1" t="str">
        <f>IF(AND(שבוע_בדילוג[[#This Row],[הווסת פעיל?]]=1,Y1553=0,שבוע_בדילוג[[#This Row],[וסת קבוע אחרון]]=X1553),שבוע_בדילוג[[#This Row],[וסת קבוע אחרון]],"")</f>
        <v/>
      </c>
      <c r="AD1554" s="1" t="str">
        <f>IF(AND(שבוע_בדילוג[[#This Row],[הווסת פעיל?]]=1,Y1553=0,שבוע_בדילוג[[#This Row],[וסת קבוע אחרון]]&lt;&gt;X1553),1,"")</f>
        <v/>
      </c>
      <c r="AE1554" s="1" t="str">
        <f>IF(AND(שבוע_בדילוג[[#This Row],[הווסת פעיל?]]&lt;&gt;"",B1555=1),שבוע_בדילוג[[#This Row],[CycleNumber]],"")</f>
        <v/>
      </c>
      <c r="AF1554" s="1" t="str">
        <f>IF(AND(שבוע_בדילוג[[#This Row],[הווסת פעיל?]]&lt;&gt;"",Y1553=""),שבוע_בדילוג[[#This Row],[CycleNumber]],"")</f>
        <v/>
      </c>
      <c r="AG1554" s="1" t="str">
        <f>IF(B1555=1,"",IF(שבוע_בדילוג[[#This Row],[הווסת פעיל?]]=1,IF(שבוע_בדילוג[[#This Row],[וסת קבוע אחרון]]=F1555,1,0),""))</f>
        <v/>
      </c>
      <c r="AH1554" s="1" t="str">
        <f>IF(B1555=1,"",IF(שבוע_בדילוג[[#This Row],[הווסת פעיל?]]=1,IF(OR(שבוע_בדילוג[[#This Row],[וסת קבוע אחרון]]=F1555,F1555=שבוע_בדילוג[[#This Row],[LengthofCycle]]),1,0),""))</f>
        <v/>
      </c>
      <c r="AI1554" s="1" t="str">
        <f>IF(B1555=1,"",IF(שבוע_בדילוג[[#This Row],[הווסת פעיל?]]=1,IF(OR(שבוע_בדילוג[[#This Row],[וסת קבוע אחרון]]=F1555,F1555=שבוע_בדילוג[[#This Row],[LengthofCycle]],AND(שבוע_בדילוג[[#This Row],[LengthofCycle]]&lt;&gt;שבוע_בדילוג[[#This Row],[וסת קבוע אחרון]],OR(F1555=28,F1555=29))),1,0),""))</f>
        <v/>
      </c>
      <c r="AJ1554" s="1" t="str">
        <f>IF(AND(שבוע_בדילוג[[#This Row],[הווסת פעיל?]]=1,B1555=1),1,"")</f>
        <v/>
      </c>
      <c r="AK1554" s="4">
        <f>IF(AND(שבוע_בדילוג[[#This Row],[הווסת פעיל?]]&lt;&gt;1,B1555&lt;&gt;1,B1555&lt;&gt;""),IF(שבוע_בדילוג[[#This Row],[LengthofCycle]]=F1555,1,0),"")</f>
        <v>0</v>
      </c>
      <c r="AL1554" s="4">
        <f>IF(AND(שבוע_בדילוג[[#This Row],[הווסת פעיל?]]&lt;&gt;1,B1555&lt;&gt;1,B1555&lt;&gt;""),IF(OR(שבוע_בדילוג[[#This Row],[LengthofCycle]]=F1555,F1555=29),1,0),"")</f>
        <v>0</v>
      </c>
      <c r="AM1554" s="4">
        <f>IF(AND(שבוע_בדילוג[[#This Row],[הווסת פעיל?]]&lt;&gt;1,B1555&lt;&gt;1,B1555&lt;&gt;""),IF(OR(שבוע_בדילוג[[#This Row],[LengthofCycle]]=F1555,F1555=29,F1555=28),1,0),"")</f>
        <v>0</v>
      </c>
    </row>
    <row r="1555" spans="1:39" x14ac:dyDescent="0.25">
      <c r="A1555" s="1" t="s">
        <v>178</v>
      </c>
      <c r="B1555" s="1">
        <v>11</v>
      </c>
      <c r="C1555" s="1">
        <v>1</v>
      </c>
      <c r="D1555" s="1">
        <v>1</v>
      </c>
      <c r="E1555" s="1">
        <v>2</v>
      </c>
      <c r="F1555" s="1">
        <v>24</v>
      </c>
      <c r="H1555" s="1">
        <f>שבוע_בדילוג[[#This Row],[LengthofCycle]]+1</f>
        <v>25</v>
      </c>
      <c r="I1555" s="1" t="str">
        <f>IF(IFERROR(LOOKUP(שבוע_בדילוג[[#This Row],[ClientID]],קביעויות[השבוע בדילוג]),FALSE)=שבוע_בדילוג[[#This Row],[ClientID]],1,"")</f>
        <v/>
      </c>
      <c r="J1555" s="1" t="str">
        <f>IF(AND(שבוע_בדילוג[[#This Row],[CycleNumber]]&gt;1,OR(B1556="",שבוע_בדילוג[[#This Row],[CycleNumber]]&gt;B1554)),IF(OR(AND(שבוע_בדילוג[[#This Row],[LengthofCycle]]=29,F1554=29),AND(שבוע_בדילוג[[#This Row],[LengthofCycle]]=36,F1554=36)),1,""),"")</f>
        <v/>
      </c>
      <c r="K1555" s="1" t="str">
        <f>IF(AND(שבוע_בדילוג[[#This Row],[וסת השבוע]]=1,J1554=1,שבוע_בדילוג[[#This Row],[CycleNumber]]&gt;B1554),1,"")</f>
        <v/>
      </c>
      <c r="L1555" s="1" t="str">
        <f>IF(שבוע_בדילוג[[#This Row],[CycleNumber]]=1,"",IF(שבוע_בדילוג[[#This Row],[וסת השבוע]]=1,0,IF(L1554="","",IF(L1554=0,IF(שבוע_בדילוג[[#This Row],[LengthofCycle]]=29,0,1),IF(L1554=1,IF(שבוע_בדילוג[[#This Row],[LengthofCycle]]+F1554=29*2,0,2),IF(L1554=2,IF(שבוע_בדילוג[[#This Row],[LengthofCycle]]+F1554+F1553=29*3,0,3),""))))))</f>
        <v/>
      </c>
      <c r="M1555" s="1" t="str">
        <f>IF(שבוע_בדילוג[[#This Row],[וסת השבוע]]=1,IF(שבוע_בדילוג[[#This Row],[וסת השבוע וההפלגה ביחד]]=1,M1554+1,0),IF(AND(שבוע_בדילוג[[#This Row],[CycleNumber]]&gt;B1554,שבוע_בדילוג[[#This Row],[CycleNumber]]&gt;1),IF(שבוע_בדילוג[[#This Row],[וסת השבוע פעיל?]]&lt;&gt;"",M1554+1,""),""))</f>
        <v/>
      </c>
      <c r="N1555" s="1" t="str">
        <f>IF(שבוע_בדילוג[[#This Row],[וסת השבוע פעיל?2]]="","",IF(AND(שבוע_בדילוג[[#This Row],[וסת השבוע פעיל?]]&lt;&gt;"",שבוע_בדילוג[[#This Row],[CycleNumber]]&lt;B1556,B1556&lt;&gt;"",שבוע_בדילוג[[#This Row],[וסת השבוע פעיל?]]&lt;3),IF(K1556=0,IF(AND(שבוע_בדילוג[[#This Row],[וסת השבוע פעיל?]]&gt;0,I1556=1),0,1),0),""))</f>
        <v/>
      </c>
      <c r="O1555" s="1" t="str">
        <f t="shared" si="116"/>
        <v/>
      </c>
      <c r="P1555" s="1" t="str">
        <f>IF(AND(שבוע_בדילוג[[#This Row],[חיזוי - שבוע]]=1,J1556=1),1,"")</f>
        <v/>
      </c>
      <c r="Q1555" s="1" t="str">
        <f>IF(AND(שבוע_בדילוג[[#This Row],[וסת השבוע פעיל?]]&lt;3,OR(שבוע_בדילוג[[#This Row],[CycleNumber]]&gt;B1556,B1556="")),1,"")</f>
        <v/>
      </c>
      <c r="R1555" s="1" t="str">
        <f>IF(AND(שבוע_בדילוג[[#This Row],[חיזוי - שבוע]]&lt;&gt;"",שבוע_בדילוג[[#This Row],[וסת השבוע פעיל?2]]=""),1,"")</f>
        <v/>
      </c>
      <c r="S1555" s="1" t="str">
        <f>IF(שבוע_בדילוג[[#This Row],[האישה קבעה וסת שבוע בדילוג?]]=1,IF(שבוע_בדילוג[[#This Row],[וסת השבוע פעיל?]]&lt;3,1,0),"")</f>
        <v/>
      </c>
      <c r="T1555" s="1" t="str">
        <f>IF(OR(IFERROR(LOOKUP(שבוע_בדילוג[[#This Row],[ClientID]],[1]!קביעויות[הפלגה]),FALSE)=שבוע_בדילוג[[#This Row],[ClientID]],IFERROR(LOOKUP(שבוע_בדילוג[[#This Row],[ClientID]],[1]!קביעויות[הפלגה]),FALSE)=שבוע_בדילוג[[#This Row],[ClientID]]),1,"")</f>
        <v/>
      </c>
      <c r="U1555" s="1">
        <f t="shared" si="117"/>
        <v>0</v>
      </c>
      <c r="V1555" s="1">
        <f t="shared" si="118"/>
        <v>0</v>
      </c>
      <c r="W1555" s="1">
        <f t="shared" si="119"/>
        <v>0</v>
      </c>
      <c r="X1555" s="1" t="str">
        <f>IF(שבוע_בדילוג[[#This Row],[3 הפלגות זהות]]="","",IF(שבוע_בדילוג[[#This Row],[3 הפלגות זהות]]=1,שבוע_בדילוג[[#This Row],[LengthofCycle]],X1554))</f>
        <v/>
      </c>
      <c r="Z1555" s="1" t="str">
        <f>IF(OR(שבוע_בדילוג[[#This Row],[הווסת פעיל?]]=0,שבוע_בדילוג[[#This Row],[הווסת פעיל?]]=""),"",SUM(Z1554,שבוע_בדילוג[[#This Row],[הווסת פעיל?]]))</f>
        <v/>
      </c>
      <c r="AA1555" s="1" t="str">
        <f>IF(AND(שבוע_בדילוג[[#This Row],[כמה מחזורים עד עקירה]]&lt;&gt;"",X1556=""),שבוע_בדילוג[[#This Row],[כמה מחזורים עד עקירה]],"")</f>
        <v/>
      </c>
      <c r="AB1555" s="1" t="str">
        <f>IF(AND(שבוע_בדילוג[[#This Row],[הווסת פעיל?]]=1,שבוע_בדילוג[[#This Row],[וסת קבוע אחרון]]&lt;&gt;X1554),שבוע_בדילוג[[#This Row],[וסת קבוע אחרון]],"")</f>
        <v/>
      </c>
      <c r="AC1555" s="1" t="str">
        <f>IF(AND(שבוע_בדילוג[[#This Row],[הווסת פעיל?]]=1,Y1554=0,שבוע_בדילוג[[#This Row],[וסת קבוע אחרון]]=X1554),שבוע_בדילוג[[#This Row],[וסת קבוע אחרון]],"")</f>
        <v/>
      </c>
      <c r="AD1555" s="1" t="str">
        <f>IF(AND(שבוע_בדילוג[[#This Row],[הווסת פעיל?]]=1,Y1554=0,שבוע_בדילוג[[#This Row],[וסת קבוע אחרון]]&lt;&gt;X1554),1,"")</f>
        <v/>
      </c>
      <c r="AE1555" s="1" t="str">
        <f>IF(AND(שבוע_בדילוג[[#This Row],[הווסת פעיל?]]&lt;&gt;"",B1556=1),שבוע_בדילוג[[#This Row],[CycleNumber]],"")</f>
        <v/>
      </c>
      <c r="AF1555" s="1" t="str">
        <f>IF(AND(שבוע_בדילוג[[#This Row],[הווסת פעיל?]]&lt;&gt;"",Y1554=""),שבוע_בדילוג[[#This Row],[CycleNumber]],"")</f>
        <v/>
      </c>
      <c r="AG1555" s="1" t="str">
        <f>IF(B1556=1,"",IF(שבוע_בדילוג[[#This Row],[הווסת פעיל?]]=1,IF(שבוע_בדילוג[[#This Row],[וסת קבוע אחרון]]=F1556,1,0),""))</f>
        <v/>
      </c>
      <c r="AH1555" s="1" t="str">
        <f>IF(B1556=1,"",IF(שבוע_בדילוג[[#This Row],[הווסת פעיל?]]=1,IF(OR(שבוע_בדילוג[[#This Row],[וסת קבוע אחרון]]=F1556,F1556=שבוע_בדילוג[[#This Row],[LengthofCycle]]),1,0),""))</f>
        <v/>
      </c>
      <c r="AI1555" s="1" t="str">
        <f>IF(B1556=1,"",IF(שבוע_בדילוג[[#This Row],[הווסת פעיל?]]=1,IF(OR(שבוע_בדילוג[[#This Row],[וסת קבוע אחרון]]=F1556,F1556=שבוע_בדילוג[[#This Row],[LengthofCycle]],AND(שבוע_בדילוג[[#This Row],[LengthofCycle]]&lt;&gt;שבוע_בדילוג[[#This Row],[וסת קבוע אחרון]],OR(F1556=28,F1556=29))),1,0),""))</f>
        <v/>
      </c>
      <c r="AJ1555" s="1" t="str">
        <f>IF(AND(שבוע_בדילוג[[#This Row],[הווסת פעיל?]]=1,B1556=1),1,"")</f>
        <v/>
      </c>
      <c r="AK1555" s="4" t="str">
        <f>IF(AND(שבוע_בדילוג[[#This Row],[הווסת פעיל?]]&lt;&gt;1,B1556&lt;&gt;1,B1556&lt;&gt;""),IF(שבוע_בדילוג[[#This Row],[LengthofCycle]]=F1556,1,0),"")</f>
        <v/>
      </c>
      <c r="AL1555" s="4" t="str">
        <f>IF(AND(שבוע_בדילוג[[#This Row],[הווסת פעיל?]]&lt;&gt;1,B1556&lt;&gt;1,B1556&lt;&gt;""),IF(OR(שבוע_בדילוג[[#This Row],[LengthofCycle]]=F1556,F1556=29),1,0),"")</f>
        <v/>
      </c>
      <c r="AM1555" s="4" t="str">
        <f>IF(AND(שבוע_בדילוג[[#This Row],[הווסת פעיל?]]&lt;&gt;1,B1556&lt;&gt;1,B1556&lt;&gt;""),IF(OR(שבוע_בדילוג[[#This Row],[LengthofCycle]]=F1556,F1556=29,F1556=28),1,0),"")</f>
        <v/>
      </c>
    </row>
    <row r="1557" spans="1:39" x14ac:dyDescent="0.25">
      <c r="P1557" s="1">
        <f>SUM(P2:P1556)</f>
        <v>5</v>
      </c>
    </row>
  </sheetData>
  <conditionalFormatting sqref="S1556:S1048576 U1:U1555">
    <cfRule type="cellIs" dxfId="65" priority="2" operator="equal">
      <formula>1</formula>
    </cfRule>
  </conditionalFormatting>
  <conditionalFormatting sqref="T1556:AJ1048576 V1:AM1555">
    <cfRule type="cellIs" dxfId="64" priority="1" operator="equal">
      <formula>1</formula>
    </cfRule>
  </conditionalFormatting>
  <pageMargins left="0.7" right="0.7" top="0.75" bottom="0.75" header="0.3" footer="0.3"/>
  <pageSetup paperSize="9" orientation="portrait" horizontalDpi="4294967293" verticalDpi="4294967293" r:id="rId1"/>
  <tableParts count="5"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19FF8-4E36-4BFF-BDF3-0FC662DEF311}">
  <dimension ref="A1:G35"/>
  <sheetViews>
    <sheetView rightToLeft="1" topLeftCell="A10" workbookViewId="0">
      <selection activeCell="A19" sqref="A19:D35"/>
    </sheetView>
  </sheetViews>
  <sheetFormatPr defaultRowHeight="13.8" x14ac:dyDescent="0.25"/>
  <sheetData>
    <row r="1" spans="1:3" x14ac:dyDescent="0.25">
      <c r="A1" t="s">
        <v>207</v>
      </c>
    </row>
    <row r="2" spans="1:3" x14ac:dyDescent="0.25">
      <c r="A2">
        <v>0</v>
      </c>
      <c r="B2">
        <f>COUNTIF('וסת השבוע בדילוג -ניתוח '!Q:Q,A2)</f>
        <v>0</v>
      </c>
      <c r="C2" s="26">
        <f>B2/$B$4</f>
        <v>0</v>
      </c>
    </row>
    <row r="3" spans="1:3" x14ac:dyDescent="0.25">
      <c r="A3">
        <v>1</v>
      </c>
      <c r="B3">
        <f>COUNTIF('וסת השבוע בדילוג -ניתוח '!Q:Q,A3)</f>
        <v>6</v>
      </c>
      <c r="C3" s="26">
        <f>B3/$B$4</f>
        <v>1</v>
      </c>
    </row>
    <row r="4" spans="1:3" x14ac:dyDescent="0.25">
      <c r="B4">
        <f>SUM(B2:B3)</f>
        <v>6</v>
      </c>
    </row>
    <row r="7" spans="1:3" x14ac:dyDescent="0.25">
      <c r="A7" t="s">
        <v>195</v>
      </c>
    </row>
    <row r="8" spans="1:3" x14ac:dyDescent="0.25">
      <c r="A8">
        <f>SUM('וסת השבוע בדילוג -ניתוח '!O:O)</f>
        <v>1667</v>
      </c>
    </row>
    <row r="11" spans="1:3" x14ac:dyDescent="0.25">
      <c r="A11" t="s">
        <v>208</v>
      </c>
    </row>
    <row r="12" spans="1:3" x14ac:dyDescent="0.25">
      <c r="A12">
        <v>0</v>
      </c>
      <c r="B12">
        <f>COUNTIF(שבוע_בדילוג[חיזוי - שבוע],A12)</f>
        <v>47</v>
      </c>
      <c r="C12" s="26">
        <f>B12/57</f>
        <v>0.82456140350877194</v>
      </c>
    </row>
    <row r="13" spans="1:3" x14ac:dyDescent="0.25">
      <c r="A13">
        <v>1</v>
      </c>
      <c r="B13">
        <f>COUNTIF(שבוע_בדילוג[חיזוי - שבוע],A13)</f>
        <v>10</v>
      </c>
      <c r="C13" s="26">
        <f>B13/57</f>
        <v>0.17543859649122806</v>
      </c>
    </row>
    <row r="15" spans="1:3" x14ac:dyDescent="0.25">
      <c r="A15" t="s">
        <v>196</v>
      </c>
    </row>
    <row r="16" spans="1:3" x14ac:dyDescent="0.25">
      <c r="A16">
        <f>SUM('וסת השבוע בדילוג -ניתוח '!N:N)</f>
        <v>10</v>
      </c>
    </row>
    <row r="19" spans="1:7" x14ac:dyDescent="0.25">
      <c r="A19" t="s">
        <v>198</v>
      </c>
      <c r="B19" t="s">
        <v>199</v>
      </c>
      <c r="C19" t="s">
        <v>200</v>
      </c>
      <c r="D19" t="s">
        <v>202</v>
      </c>
    </row>
    <row r="20" spans="1:7" x14ac:dyDescent="0.25">
      <c r="A20">
        <v>0</v>
      </c>
      <c r="B20">
        <f>COUNTIF(שבוע_בדילוג[ספירת פעילות],A20)</f>
        <v>18</v>
      </c>
      <c r="C20">
        <f t="shared" ref="C20:C25" si="0">B20-B21</f>
        <v>2</v>
      </c>
      <c r="D20">
        <f t="shared" ref="D20:D25" si="1">C20-B30</f>
        <v>0</v>
      </c>
      <c r="G20">
        <f>SUMPRODUCT(D20:D26,A20:A26)</f>
        <v>45</v>
      </c>
    </row>
    <row r="21" spans="1:7" x14ac:dyDescent="0.25">
      <c r="A21">
        <v>1</v>
      </c>
      <c r="B21">
        <f>COUNTIF(שבוע_בדילוג[ספירת פעילות],A21)</f>
        <v>16</v>
      </c>
      <c r="C21">
        <f t="shared" si="0"/>
        <v>1</v>
      </c>
      <c r="D21">
        <f t="shared" si="1"/>
        <v>0</v>
      </c>
      <c r="G21">
        <f>SUMPRODUCT(B30:B35,A30:A35)</f>
        <v>12</v>
      </c>
    </row>
    <row r="22" spans="1:7" x14ac:dyDescent="0.25">
      <c r="A22">
        <v>2</v>
      </c>
      <c r="B22">
        <f>COUNTIF(שבוע_בדילוג[ספירת פעילות],A22)</f>
        <v>15</v>
      </c>
      <c r="C22">
        <f t="shared" si="0"/>
        <v>1</v>
      </c>
      <c r="D22">
        <f t="shared" si="1"/>
        <v>0</v>
      </c>
      <c r="G22">
        <f>G20+G21</f>
        <v>57</v>
      </c>
    </row>
    <row r="23" spans="1:7" x14ac:dyDescent="0.25">
      <c r="A23">
        <v>3</v>
      </c>
      <c r="B23">
        <f>COUNTIF(שבוע_בדילוג[ספירת פעילות],A23)</f>
        <v>14</v>
      </c>
      <c r="C23">
        <f t="shared" si="0"/>
        <v>7</v>
      </c>
      <c r="D23">
        <f t="shared" si="1"/>
        <v>7</v>
      </c>
    </row>
    <row r="24" spans="1:7" x14ac:dyDescent="0.25">
      <c r="A24">
        <v>4</v>
      </c>
      <c r="B24">
        <f>COUNTIF(שבוע_בדילוג[ספירת פעילות],A24)</f>
        <v>7</v>
      </c>
      <c r="C24">
        <f t="shared" si="0"/>
        <v>2</v>
      </c>
      <c r="D24">
        <f t="shared" si="1"/>
        <v>1</v>
      </c>
    </row>
    <row r="25" spans="1:7" x14ac:dyDescent="0.25">
      <c r="A25">
        <v>5</v>
      </c>
      <c r="B25">
        <f>COUNTIF(שבוע_בדילוג[ספירת פעילות],A25)</f>
        <v>5</v>
      </c>
      <c r="C25">
        <f t="shared" si="0"/>
        <v>5</v>
      </c>
      <c r="D25">
        <f t="shared" si="1"/>
        <v>4</v>
      </c>
    </row>
    <row r="26" spans="1:7" x14ac:dyDescent="0.25">
      <c r="A26">
        <v>6</v>
      </c>
      <c r="B26">
        <f>COUNTIF(שבוע_בדילוג[ספירת פעילות],A26)</f>
        <v>0</v>
      </c>
      <c r="C26">
        <f>B26</f>
        <v>0</v>
      </c>
      <c r="D26">
        <f>C26-B36</f>
        <v>0</v>
      </c>
    </row>
    <row r="27" spans="1:7" x14ac:dyDescent="0.25">
      <c r="A27" t="s">
        <v>36</v>
      </c>
      <c r="C27">
        <f>SUM(C20:C26)</f>
        <v>18</v>
      </c>
      <c r="D27">
        <f>SUM(D20:D26)</f>
        <v>12</v>
      </c>
    </row>
    <row r="29" spans="1:7" x14ac:dyDescent="0.25">
      <c r="A29" t="s">
        <v>201</v>
      </c>
    </row>
    <row r="30" spans="1:7" x14ac:dyDescent="0.25">
      <c r="A30">
        <v>0</v>
      </c>
      <c r="B30">
        <f>COUNTIFS(שבוע_בדילוג[פעילות בדיווח אחרון],1,שבוע_בדילוג[ספירת פעילות],A30)</f>
        <v>2</v>
      </c>
    </row>
    <row r="31" spans="1:7" x14ac:dyDescent="0.25">
      <c r="A31">
        <v>1</v>
      </c>
      <c r="B31">
        <f>COUNTIFS(שבוע_בדילוג[פעילות בדיווח אחרון],1,שבוע_בדילוג[ספירת פעילות],A31)</f>
        <v>1</v>
      </c>
    </row>
    <row r="32" spans="1:7" x14ac:dyDescent="0.25">
      <c r="A32">
        <v>2</v>
      </c>
      <c r="B32">
        <f>COUNTIFS(שבוע_בדילוג[פעילות בדיווח אחרון],1,שבוע_בדילוג[ספירת פעילות],A32)</f>
        <v>1</v>
      </c>
    </row>
    <row r="33" spans="1:2" x14ac:dyDescent="0.25">
      <c r="A33">
        <v>3</v>
      </c>
      <c r="B33">
        <f>COUNTIFS(שבוע_בדילוג[פעילות בדיווח אחרון],1,שבוע_בדילוג[ספירת פעילות],A33)</f>
        <v>0</v>
      </c>
    </row>
    <row r="34" spans="1:2" x14ac:dyDescent="0.25">
      <c r="A34">
        <v>4</v>
      </c>
      <c r="B34">
        <f>COUNTIFS(שבוע_בדילוג[פעילות בדיווח אחרון],1,שבוע_בדילוג[ספירת פעילות],A34)</f>
        <v>1</v>
      </c>
    </row>
    <row r="35" spans="1:2" x14ac:dyDescent="0.25">
      <c r="A35">
        <v>5</v>
      </c>
      <c r="B35">
        <f>COUNTIFS(שבוע_בדילוג[פעילות בדיווח אחרון],1,שבוע_בדילוג[ספירת פעילות],A35)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7907E-60D7-4745-9E9C-BC25B25BC1FE}">
  <dimension ref="A1:G35"/>
  <sheetViews>
    <sheetView rightToLeft="1" workbookViewId="0">
      <selection activeCell="C26" sqref="C26"/>
    </sheetView>
  </sheetViews>
  <sheetFormatPr defaultRowHeight="13.8" x14ac:dyDescent="0.25"/>
  <sheetData>
    <row r="1" spans="1:2" x14ac:dyDescent="0.25">
      <c r="A1" t="s">
        <v>207</v>
      </c>
    </row>
    <row r="2" spans="1:2" x14ac:dyDescent="0.25">
      <c r="A2">
        <v>0</v>
      </c>
      <c r="B2">
        <v>187</v>
      </c>
    </row>
    <row r="3" spans="1:2" x14ac:dyDescent="0.25">
      <c r="A3">
        <v>1</v>
      </c>
      <c r="B3">
        <v>66</v>
      </c>
    </row>
    <row r="4" spans="1:2" x14ac:dyDescent="0.25">
      <c r="B4">
        <v>253</v>
      </c>
    </row>
    <row r="7" spans="1:2" x14ac:dyDescent="0.25">
      <c r="A7" t="s">
        <v>195</v>
      </c>
    </row>
    <row r="8" spans="1:2" x14ac:dyDescent="0.25">
      <c r="A8">
        <v>7</v>
      </c>
    </row>
    <row r="11" spans="1:2" x14ac:dyDescent="0.25">
      <c r="A11" t="s">
        <v>208</v>
      </c>
    </row>
    <row r="12" spans="1:2" x14ac:dyDescent="0.25">
      <c r="A12">
        <v>0</v>
      </c>
      <c r="B12">
        <v>49</v>
      </c>
    </row>
    <row r="13" spans="1:2" x14ac:dyDescent="0.25">
      <c r="A13">
        <v>1</v>
      </c>
      <c r="B13">
        <v>10</v>
      </c>
    </row>
    <row r="15" spans="1:2" x14ac:dyDescent="0.25">
      <c r="A15" t="s">
        <v>196</v>
      </c>
    </row>
    <row r="16" spans="1:2" x14ac:dyDescent="0.25">
      <c r="A16">
        <v>5</v>
      </c>
    </row>
    <row r="19" spans="1:7" x14ac:dyDescent="0.25">
      <c r="A19" t="s">
        <v>198</v>
      </c>
      <c r="B19" t="s">
        <v>199</v>
      </c>
      <c r="C19" t="s">
        <v>200</v>
      </c>
      <c r="D19" t="s">
        <v>202</v>
      </c>
    </row>
    <row r="20" spans="1:7" x14ac:dyDescent="0.25">
      <c r="A20">
        <v>0</v>
      </c>
      <c r="B20">
        <v>19</v>
      </c>
      <c r="C20">
        <v>2</v>
      </c>
      <c r="D20">
        <v>0</v>
      </c>
      <c r="G20">
        <v>45</v>
      </c>
    </row>
    <row r="21" spans="1:7" x14ac:dyDescent="0.25">
      <c r="A21">
        <v>1</v>
      </c>
      <c r="B21">
        <v>17</v>
      </c>
      <c r="C21">
        <v>1</v>
      </c>
      <c r="D21">
        <v>0</v>
      </c>
      <c r="G21">
        <v>14</v>
      </c>
    </row>
    <row r="22" spans="1:7" x14ac:dyDescent="0.25">
      <c r="A22">
        <v>2</v>
      </c>
      <c r="B22">
        <v>16</v>
      </c>
      <c r="C22">
        <v>2</v>
      </c>
      <c r="D22">
        <v>0</v>
      </c>
      <c r="G22">
        <v>59</v>
      </c>
    </row>
    <row r="23" spans="1:7" x14ac:dyDescent="0.25">
      <c r="A23">
        <v>3</v>
      </c>
      <c r="B23">
        <v>14</v>
      </c>
      <c r="C23">
        <v>7</v>
      </c>
      <c r="D23">
        <v>7</v>
      </c>
    </row>
    <row r="24" spans="1:7" x14ac:dyDescent="0.25">
      <c r="A24">
        <v>4</v>
      </c>
      <c r="B24">
        <v>7</v>
      </c>
      <c r="C24">
        <v>2</v>
      </c>
      <c r="D24">
        <v>1</v>
      </c>
    </row>
    <row r="25" spans="1:7" x14ac:dyDescent="0.25">
      <c r="A25">
        <v>5</v>
      </c>
      <c r="B25">
        <v>5</v>
      </c>
      <c r="C25">
        <v>5</v>
      </c>
      <c r="D25">
        <v>4</v>
      </c>
    </row>
    <row r="26" spans="1:7" x14ac:dyDescent="0.25">
      <c r="A26">
        <v>6</v>
      </c>
      <c r="B26">
        <v>0</v>
      </c>
      <c r="C26">
        <v>0</v>
      </c>
      <c r="D26">
        <v>0</v>
      </c>
    </row>
    <row r="27" spans="1:7" x14ac:dyDescent="0.25">
      <c r="A27" t="s">
        <v>36</v>
      </c>
      <c r="C27">
        <v>19</v>
      </c>
      <c r="D27">
        <v>12</v>
      </c>
    </row>
    <row r="29" spans="1:7" x14ac:dyDescent="0.25">
      <c r="A29" t="s">
        <v>201</v>
      </c>
    </row>
    <row r="30" spans="1:7" x14ac:dyDescent="0.25">
      <c r="A30">
        <v>0</v>
      </c>
      <c r="B30">
        <v>2</v>
      </c>
    </row>
    <row r="31" spans="1:7" x14ac:dyDescent="0.25">
      <c r="A31">
        <v>1</v>
      </c>
      <c r="B31">
        <v>1</v>
      </c>
    </row>
    <row r="32" spans="1:7" x14ac:dyDescent="0.25">
      <c r="A32">
        <v>2</v>
      </c>
      <c r="B32">
        <v>2</v>
      </c>
    </row>
    <row r="33" spans="1:2" x14ac:dyDescent="0.25">
      <c r="A33">
        <v>3</v>
      </c>
      <c r="B33">
        <v>0</v>
      </c>
    </row>
    <row r="34" spans="1:2" x14ac:dyDescent="0.25">
      <c r="A34">
        <v>4</v>
      </c>
      <c r="B34">
        <v>1</v>
      </c>
    </row>
    <row r="35" spans="1:2" x14ac:dyDescent="0.25">
      <c r="A35">
        <v>5</v>
      </c>
      <c r="B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7</vt:i4>
      </vt:variant>
    </vt:vector>
  </HeadingPairs>
  <TitlesOfParts>
    <vt:vector size="7" baseType="lpstr">
      <vt:lpstr>גיליון2</vt:lpstr>
      <vt:lpstr>נשים וקביעויות</vt:lpstr>
      <vt:lpstr>וסת השבוע -ניתוח</vt:lpstr>
      <vt:lpstr>ניתוחים</vt:lpstr>
      <vt:lpstr>וסת השבוע בדילוג -ניתוח </vt:lpstr>
      <vt:lpstr>ניתוחים לווסת השבוע בדילוג</vt:lpstr>
      <vt:lpstr>ניתוחים לווסת השבוע בדילוג שגוי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Dvir</dc:creator>
  <cp:lastModifiedBy>Dvir</cp:lastModifiedBy>
  <dcterms:created xsi:type="dcterms:W3CDTF">2022-04-11T19:57:19Z</dcterms:created>
  <dcterms:modified xsi:type="dcterms:W3CDTF">2022-05-27T05:23:50Z</dcterms:modified>
</cp:coreProperties>
</file>